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comments2.xml" ContentType="application/vnd.openxmlformats-officedocument.spreadsheetml.comments+xml"/>
  <Override PartName="/xl/tables/table4.xml" ContentType="application/vnd.openxmlformats-officedocument.spreadsheetml.table+xml"/>
  <Override PartName="/xl/comments3.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4.xml" ContentType="application/vnd.openxmlformats-officedocument.spreadsheetml.comments+xml"/>
  <Override PartName="/xl/pivotTables/pivotTable1.xml" ContentType="application/vnd.openxmlformats-officedocument.spreadsheetml.pivot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ryansg-my.sharepoint.com/personal/dan_mccarthy_rtspecialty_com/Documents/Desktop/Accounts/Bacallao Construction &amp; Engineering/"/>
    </mc:Choice>
  </mc:AlternateContent>
  <xr:revisionPtr revIDLastSave="9" documentId="13_ncr:1_{C9398BA6-ADF0-45AC-9838-F3AAE366FD3B}" xr6:coauthVersionLast="47" xr6:coauthVersionMax="47" xr10:uidLastSave="{3A4D630F-9D09-4F60-B17D-71BE616ACFDA}"/>
  <bookViews>
    <workbookView xWindow="28680" yWindow="-1095" windowWidth="25440" windowHeight="15270" tabRatio="840" firstSheet="1" activeTab="1" xr2:uid="{41F5ED3F-5CA3-4013-B5CC-3E32446DCA47}"/>
  </bookViews>
  <sheets>
    <sheet name="Captive Setup" sheetId="17" state="hidden" r:id="rId1"/>
    <sheet name="Cover" sheetId="1" r:id="rId2"/>
    <sheet name="Underwriting" sheetId="2" r:id="rId3"/>
    <sheet name="Named Insureds" sheetId="3" r:id="rId4"/>
    <sheet name="Locations" sheetId="4" r:id="rId5"/>
    <sheet name="GL" sheetId="80" r:id="rId6"/>
    <sheet name="WC" sheetId="5" r:id="rId7"/>
    <sheet name="Vehicles" sheetId="73" r:id="rId8"/>
    <sheet name="Vehicle Summary" sheetId="78" r:id="rId9"/>
    <sheet name="Auto Filing Info" sheetId="79" r:id="rId10"/>
    <sheet name="Loss History" sheetId="7" r:id="rId11"/>
    <sheet name="Drivers" sheetId="25" r:id="rId12"/>
    <sheet name="Look Up" sheetId="11"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a">#N/A</definedName>
    <definedName name="\p">[1]woh!$AF$29</definedName>
    <definedName name="__123Graph_A" hidden="1">[2]SUM!#REF!</definedName>
    <definedName name="__123Graph_AACPCAL" hidden="1">[3]SUM!#REF!</definedName>
    <definedName name="__123Graph_AACPCGL" hidden="1">[3]SUM!#REF!</definedName>
    <definedName name="__123Graph_AACPCWC" hidden="1">[3]SUM!#REF!</definedName>
    <definedName name="__123Graph_AALFLR" hidden="1">[3]SUM!#REF!</definedName>
    <definedName name="__123Graph_AALLR" hidden="1">[2]SUM!#REF!</definedName>
    <definedName name="__123Graph_AECAL" hidden="1">[3]SUM!#REF!</definedName>
    <definedName name="__123Graph_AECGL" hidden="1">[3]SUM!#REF!</definedName>
    <definedName name="__123Graph_AECWC" hidden="1">[3]SUM!#REF!</definedName>
    <definedName name="__123Graph_AGLFLR" hidden="1">[3]SUM!#REF!</definedName>
    <definedName name="__123Graph_AGLLR" hidden="1">[2]SUM!#REF!</definedName>
    <definedName name="__123Graph_AULTCOM" hidden="1">[3]SUM!#REF!</definedName>
    <definedName name="__123Graph_AWCFLR" hidden="1">[3]SUM!#REF!</definedName>
    <definedName name="__123Graph_AWCLR" hidden="1">[2]SUM!#REF!</definedName>
    <definedName name="__123Graph_B" hidden="1">[2]SUM!#REF!</definedName>
    <definedName name="__123Graph_BALFLR" hidden="1">[3]SUM!#REF!</definedName>
    <definedName name="__123Graph_BALLR" hidden="1">[2]SUM!#REF!</definedName>
    <definedName name="__123Graph_BGLFLR" hidden="1">[3]SUM!#REF!</definedName>
    <definedName name="__123Graph_BGLLR" hidden="1">[2]SUM!#REF!</definedName>
    <definedName name="__123Graph_BULTCOM" hidden="1">[3]SUM!#REF!</definedName>
    <definedName name="__123Graph_BWCFLR" hidden="1">[3]SUM!#REF!</definedName>
    <definedName name="__123Graph_BWCLR" hidden="1">[2]SUM!#REF!</definedName>
    <definedName name="__123Graph_C" hidden="1">[2]SUM!#REF!</definedName>
    <definedName name="__123Graph_CALLR" hidden="1">[2]SUM!#REF!</definedName>
    <definedName name="__123Graph_CGLLR" hidden="1">[2]SUM!#REF!</definedName>
    <definedName name="__123Graph_CULTCOM" hidden="1">[3]SUM!#REF!</definedName>
    <definedName name="__123Graph_CWCLR" hidden="1">[2]SUM!#REF!</definedName>
    <definedName name="__123Graph_DULTCOM" hidden="1">[3]SUM!#REF!</definedName>
    <definedName name="__123Graph_X" hidden="1">[3]SUM!#REF!</definedName>
    <definedName name="__123Graph_XALFLR" hidden="1">[3]SUM!#REF!</definedName>
    <definedName name="__123Graph_XALLR" hidden="1">[3]SUM!#REF!</definedName>
    <definedName name="__123Graph_XGLFLR" hidden="1">[3]SUM!#REF!</definedName>
    <definedName name="__123Graph_XGLLR" hidden="1">[3]SUM!#REF!</definedName>
    <definedName name="__123Graph_XULTCOM" hidden="1">[3]SUM!#REF!</definedName>
    <definedName name="__123Graph_XWCFLR" hidden="1">[3]SUM!#REF!</definedName>
    <definedName name="__123Graph_XWCLR" hidden="1">[3]SUM!#REF!</definedName>
    <definedName name="_1__123Graph_AChart_1" hidden="1">#REF!</definedName>
    <definedName name="_1_100K_DOLL_by_RA">#REF!</definedName>
    <definedName name="_10__123Graph_AChart_5" hidden="1">#REF!</definedName>
    <definedName name="_11__123Graph_AChart_6" hidden="1">#REF!</definedName>
    <definedName name="_12__123Graph_AChart_7" hidden="1">#REF!</definedName>
    <definedName name="_124Graph" hidden="1">[3]SUM!#REF!</definedName>
    <definedName name="_13__123Graph_AChart_8" hidden="1">#REF!</definedName>
    <definedName name="_14__123Graph_AChart_9" hidden="1">#REF!</definedName>
    <definedName name="_15__123Graph_BChart_1" hidden="1">#REF!</definedName>
    <definedName name="_16__123Graph_BChart_12" hidden="1">#REF!</definedName>
    <definedName name="_17__123Graph_BChart_13" hidden="1">#REF!</definedName>
    <definedName name="_18__123Graph_BChart_14" hidden="1">#REF!</definedName>
    <definedName name="_19__123Graph_BChart_2" hidden="1">#REF!</definedName>
    <definedName name="_2__123Graph_AChart_10" hidden="1">#REF!</definedName>
    <definedName name="_2_100k_DOTH_by_RA">#REF!</definedName>
    <definedName name="_20__123Graph_BChart_3" hidden="1">#REF!</definedName>
    <definedName name="_21__123Graph_BChart_4" hidden="1">#REF!</definedName>
    <definedName name="_22__123Graph_BChart_5" hidden="1">#REF!</definedName>
    <definedName name="_23__123Graph_CChart_1" hidden="1">#REF!</definedName>
    <definedName name="_24__123Graph_CChart_2" hidden="1">#REF!</definedName>
    <definedName name="_25__123Graph_CChart_3" hidden="1">#REF!</definedName>
    <definedName name="_26__123Graph_XChart_10" hidden="1">#REF!</definedName>
    <definedName name="_27__123Graph_XChart_11" hidden="1">#REF!</definedName>
    <definedName name="_28__123Graph_XChart_12" hidden="1">#REF!</definedName>
    <definedName name="_29__123Graph_XChart_13" hidden="1">#REF!</definedName>
    <definedName name="_3__123Graph_AChart_11" hidden="1">#REF!</definedName>
    <definedName name="_30__123Graph_XChart_14" hidden="1">#REF!</definedName>
    <definedName name="_31__123Graph_XChart_4" hidden="1">#REF!</definedName>
    <definedName name="_32__123Graph_XChart_5" hidden="1">#REF!</definedName>
    <definedName name="_33__123Graph_XChart_6" hidden="1">#REF!</definedName>
    <definedName name="_34__123Graph_XChart_7" hidden="1">#REF!</definedName>
    <definedName name="_35__123Graph_XChart_8" hidden="1">#REF!</definedName>
    <definedName name="_36__123Graph_XChart_9" hidden="1">#REF!</definedName>
    <definedName name="_4__123Graph_AChart_12" hidden="1">#REF!</definedName>
    <definedName name="_5__123Graph_AChart_13" hidden="1">#REF!</definedName>
    <definedName name="_6__123Graph_AChart_14" hidden="1">#REF!</definedName>
    <definedName name="_7__123Graph_AChart_2" hidden="1">#REF!</definedName>
    <definedName name="_8__123Graph_AChart_3" hidden="1">#REF!</definedName>
    <definedName name="_9__123Graph_AChart_4" hidden="1">#REF!</definedName>
    <definedName name="_Fill" hidden="1">#REF!</definedName>
    <definedName name="_xlnm._FilterDatabase" localSheetId="7" hidden="1">Vehicles!$D$29:$Z$1536</definedName>
    <definedName name="_Key1" hidden="1">#REF!</definedName>
    <definedName name="_Order1" hidden="1">255</definedName>
    <definedName name="_P">[1]woh!$AF$29</definedName>
    <definedName name="_SAI2">#REF!</definedName>
    <definedName name="_Toc12202416">'[4]Binding Authorization'!#REF!</definedName>
    <definedName name="_Toc12202418">[4]Security!#REF!</definedName>
    <definedName name="_Toc12202419">[4]Security!#REF!</definedName>
    <definedName name="_Toc501551417">[4]Subjectivities!#REF!</definedName>
    <definedName name="_Toc68796792">[4]Disclosure!#REF!</definedName>
    <definedName name="a">#REF!</definedName>
    <definedName name="aaa" hidden="1">{#N/A,#N/A,FALSE,"SUM";#N/A,#N/A,FALSE,"WC";#N/A,#N/A,FALSE,"GL";#N/A,#N/A,FALSE,"AL "}</definedName>
    <definedName name="AAAAAAAAA">#REF!</definedName>
    <definedName name="ABAFSDF">#REF!</definedName>
    <definedName name="Abbrev">OFFSET([5]Control!$A$9,0,0,1,COUNTA([5]Control!$9:$9)*2)</definedName>
    <definedName name="ACCOUNTEDPERIODTYPE6">[6]CRITERIA6!$B$5</definedName>
    <definedName name="ACCOUNTSEGMENT6">[6]CRITERIA6!$B$28</definedName>
    <definedName name="ACTUALAGE">'[7]Vietnam - Detailed'!#REF!</definedName>
    <definedName name="AD">#REF!</definedName>
    <definedName name="ADDRESS">[1]woh!#REF!</definedName>
    <definedName name="ADFA">#REF!</definedName>
    <definedName name="ADSFASFD">#REF!</definedName>
    <definedName name="ADSFDSDSF">#REF!</definedName>
    <definedName name="AGEw">'[7]Vietnam - Detailed'!#REF!</definedName>
    <definedName name="AGNGDFHNGDFJFGDJ">#REF!,#REF!,#REF!,#REF!</definedName>
    <definedName name="AL_Inc_Limit">[8]AL.Limit!$A$4:$V$181</definedName>
    <definedName name="AL_Paid_Limit">[8]AL.Limit!$X$4:$AS$181</definedName>
    <definedName name="ALAEtreatment">'[8]Lookup tables'!$AE$10:$AE$12</definedName>
    <definedName name="ALGraph2.ClientRetention">#REF!</definedName>
    <definedName name="ALGraph2AutoUnits">OFFSET(#REF!,0,0,1,MAX(COUNTA(#REF!),1))</definedName>
    <definedName name="ALGraph2Axis">OFFSET(#REF!,0,0,1,MAX(COUNTA(#REF!),1))</definedName>
    <definedName name="ALGraph2ProjectedLosses">OFFSET(#REF!,0,0,1,MAX(COUNTA(#REF!),1))</definedName>
    <definedName name="ALGraph3.StateAvgRate">OFFSET(#REF!,0,0,1,MAX(COUNTA(#REF!),1))</definedName>
    <definedName name="ALGraph3.WeightedAvgRate">OFFSET(#REF!,0,0,1,MAX(COUNTA(#REF!),1))</definedName>
    <definedName name="ALGraph3Axis">OFFSET(#REF!,0,0,1,MAX(COUNTA(#REF!),1))</definedName>
    <definedName name="ALGraph5_0to25">OFFSET(#REF!,0,0,1,MAX(COUNTA(#REF!),1))</definedName>
    <definedName name="ALGraph5_25to50">OFFSET(#REF!,0,0,1,MAX(COUNTA(#REF!),1))</definedName>
    <definedName name="ALGraph5_50to75">OFFSET(#REF!,0,0,1,MAX(COUNTA(#REF!),1))</definedName>
    <definedName name="ALGraph5Axis">OFFSET(#REF!,0,0,1,MAX(COUNTA(#REF!),1))</definedName>
    <definedName name="ALGraph5Benchmark">OFFSET(#REF!,0,0,1,MAX(COUNTA(#REF!),1))</definedName>
    <definedName name="ALGraph5Client">OFFSET(#REF!,0,0,1,MAX(COUNTA(#REF!),1))</definedName>
    <definedName name="AllStates" localSheetId="9">#REF!</definedName>
    <definedName name="AllStates">#REF!</definedName>
    <definedName name="ANALYSIS">[1]woh!$AK$18</definedName>
    <definedName name="AnalystNames">'[8]Lookup tables'!$A$3:$C$36</definedName>
    <definedName name="Apfrt">[9]AcctPay!$A$1:$G$1</definedName>
    <definedName name="apfrtin">'[10]AUG 02 RECEIPTS'!$A$1:$G$1</definedName>
    <definedName name="apfrtout">[9]AcctPay!$A$1:$G$1</definedName>
    <definedName name="Approached">'[11]Marketing Summary'!$D$1:$D$2</definedName>
    <definedName name="APPSUSERNAME6">[6]CRITERIA6!$B$11</definedName>
    <definedName name="aprfrtin2">[9]AcctPay!$A$1:$G$1</definedName>
    <definedName name="ASDFASDFADSEFAEWTEWART">#REF!,#REF!,#REF!</definedName>
    <definedName name="ASSETLISTING">#REF!</definedName>
    <definedName name="Audit_Policy_Summary">#REF!</definedName>
    <definedName name="Audit_Policy_Summary_2">#REF!</definedName>
    <definedName name="Audit_Policy_Summary_3">#REF!</definedName>
    <definedName name="Audit_Policy_Summary_4">#REF!</definedName>
    <definedName name="Audit_Policy_Summary_5">#REF!</definedName>
    <definedName name="Autoblend1">'[8]Lookup tables'!$AB$3:$AB$5</definedName>
    <definedName name="autoblend2">'[8]Lookup tables'!$AB$3:$AC$5</definedName>
    <definedName name="AXIStripra">#REF!</definedName>
    <definedName name="b">#REF!</definedName>
    <definedName name="BARRY_S._NUSSBAUM_COMPANY__INC.">#REF!</definedName>
    <definedName name="BBBB">#REF!</definedName>
    <definedName name="BBBBBADSF">#REF!</definedName>
    <definedName name="BenefitLevel">[8]LDFs!$A$88:$M$103</definedName>
    <definedName name="BIEE_AdditionalComments_C">#REF!</definedName>
    <definedName name="BIEE_AdditionalComments_IDM">#REF!</definedName>
    <definedName name="BIEE_AnnualPayroll_N">#REF!</definedName>
    <definedName name="BIEE_CoinsuranceOption_N">#REF!</definedName>
    <definedName name="BIEE_ExtendedEarningsExposure_N">#REF!</definedName>
    <definedName name="BIEE_ExtraExpenseExposure_N">#REF!</definedName>
    <definedName name="BIEE_MonthlyLimitOfIndemnityOption_N">#REF!</definedName>
    <definedName name="BIEE_NonContinuingExpenses_N">#REF!</definedName>
    <definedName name="BIEE_NumberOfDaysCovered_N">#REF!</definedName>
    <definedName name="BIEE_RebuildTime_N">#REF!</definedName>
    <definedName name="BIEE_Signature_N">#REF!</definedName>
    <definedName name="BIEE_SignatureDate_N">#REF!</definedName>
    <definedName name="BIEE_SignatureName_N">#REF!</definedName>
    <definedName name="BIEE_SignatureTitle_N">#REF!</definedName>
    <definedName name="BIEE_TotalEarnings_N">#REF!</definedName>
    <definedName name="BindError" localSheetId="9">[12]Validation!$F$9:$F$183</definedName>
    <definedName name="BindError">#REF!</definedName>
    <definedName name="BIRetail2">#REF!</definedName>
    <definedName name="BSAFGAFS">#REF!</definedName>
    <definedName name="budget">'[13]Std Cost (Jun02)'!$A$1:$F$10719</definedName>
    <definedName name="Budget_2003">#REF!</definedName>
    <definedName name="BUDGETCURRENCYCODE4">[14]CRITERIA4!$B$16</definedName>
    <definedName name="BUDGETCURRENCYCODE6">[6]CRITERIA6!$B$16</definedName>
    <definedName name="BUDGETDECIMALPLACES6">[6]CRITERIA6!$B$45</definedName>
    <definedName name="BUDGETENTITYID6">[6]CRITERIA6!$B$15</definedName>
    <definedName name="BUDGETGRAPHCORRESPONDING6">[6]CRITERIA6!$B$49</definedName>
    <definedName name="BUDGETGRAPHINCACTUALS6">[6]CRITERIA6!$B$47</definedName>
    <definedName name="BUDGETGRAPHINCBUDGETS6">[6]CRITERIA6!$B$46</definedName>
    <definedName name="BUDGETGRAPHINCTITLES6">[6]CRITERIA6!$B$57</definedName>
    <definedName name="BUDGETGRAPHINCVARIANCES6">[6]CRITERIA6!$B$48</definedName>
    <definedName name="BUDGETGRAPHSTYLE6">[6]CRITERIA6!$B$44</definedName>
    <definedName name="BUDGETHEADINGSBACKCOLOUR6">[6]CRITERIA6!$B$55</definedName>
    <definedName name="BUDGETHEADINGSFORECOLOUR6">[6]CRITERIA6!$B$56</definedName>
    <definedName name="BUDGETNAME4">[14]CRITERIA4!$B$13</definedName>
    <definedName name="BUDGETNAME6">[6]CRITERIA6!$B$13</definedName>
    <definedName name="BUDGETORG4">[14]CRITERIA4!$B$14</definedName>
    <definedName name="BUDGETORG6">[6]CRITERIA6!$B$14</definedName>
    <definedName name="BUDGETORGFROZEN6">[6]CRITERIA6!$B$33</definedName>
    <definedName name="BUDGETOUTPUTOPTION6">[6]CRITERIA6!$B$26</definedName>
    <definedName name="BUDGETPASSWORDREQUIREDFLAG6">[6]CRITERIA6!$B$42</definedName>
    <definedName name="BUDGETSHOWCRITERIASHEET6">[6]CRITERIA6!$B$58</definedName>
    <definedName name="BUDGETSTATUS6">[6]CRITERIA6!$B$31</definedName>
    <definedName name="BUDGETTITLEBACKCOLOUR6">[6]CRITERIA6!$B$50</definedName>
    <definedName name="BUDGETTITLEBORDERCOLOUR6">[6]CRITERIA6!$B$51</definedName>
    <definedName name="BUDGETTITLEFORECOLOUR6">[6]CRITERIA6!$B$52</definedName>
    <definedName name="BUDGETVALUESWIDTH6">[6]CRITERIA6!$B$59</definedName>
    <definedName name="BUDGETVERSIONID6">[6]CRITERIA6!$B$23</definedName>
    <definedName name="CATEGORY">#REF!</definedName>
    <definedName name="CCCCCC">#REF!</definedName>
    <definedName name="CEIndex_Base">#REF!</definedName>
    <definedName name="CEIndexNewPeriod">#REF!</definedName>
    <definedName name="charge">#REF!</definedName>
    <definedName name="CHARTOFACCOUNTSID6">[6]CRITERIA6!$B$3</definedName>
    <definedName name="Claim_Detail_Threshold_and_Above">#REF!</definedName>
    <definedName name="Claim_Summary_Threshold_and_Above">#REF!</definedName>
    <definedName name="CLASS">'[7]Vietnam - Detailed'!#REF!</definedName>
    <definedName name="CLIENT_COL_1">'[7]Vietnam - Detailed'!#REF!</definedName>
    <definedName name="CLIENT_COLS">'[7]Vietnam - Detailed'!#REF!</definedName>
    <definedName name="CLIENTACC">'[7]Vietnam - Detailed'!#REF!</definedName>
    <definedName name="CLIENTCLASS">#REF!</definedName>
    <definedName name="CLIENTCLASS_PP">#REF!</definedName>
    <definedName name="CLIENTCLASS_RP">#REF!</definedName>
    <definedName name="CLIENTCODE">'[7]Vietnam - Detailed'!#REF!</definedName>
    <definedName name="COLONYtripra">#REF!</definedName>
    <definedName name="Combined_New_Items_Query">'[15]New Products Units'!$A$1:$BC$502</definedName>
    <definedName name="CONNECTSTRING6">[6]CRITERIA6!$B$10</definedName>
    <definedName name="constr1">#REF!</definedName>
    <definedName name="constr100">#REF!</definedName>
    <definedName name="constr2">#REF!</definedName>
    <definedName name="constr3">#REF!</definedName>
    <definedName name="constr4">#REF!</definedName>
    <definedName name="ConstructionClass">#REF!</definedName>
    <definedName name="Contractor_Name">[16]WOH!$G$1</definedName>
    <definedName name="COPE_AdditionalComments_C">#REF!</definedName>
    <definedName name="COPE_AdditionalComments_IDM">#REF!</definedName>
    <definedName name="COPE_AgreedAmount_N">#REF!</definedName>
    <definedName name="COPE_CoInsurance_N">#REF!</definedName>
    <definedName name="COPE_Construction_IDO">#REF!</definedName>
    <definedName name="COPE_EntityAddress_IDO">#REF!</definedName>
    <definedName name="COPE_EntityName_IDO">#REF!</definedName>
    <definedName name="COPE_FloodZone_IDO">#REF!</definedName>
    <definedName name="COPE_GrandTotalAandB_CCB">#REF!</definedName>
    <definedName name="COPE_GrandTotalAandB_IDO">#REF!</definedName>
    <definedName name="COPE_Number_IDO">#REF!</definedName>
    <definedName name="COPE_NumberOfStories_IDO">#REF!</definedName>
    <definedName name="COPE_Occupancy_IDO">#REF!</definedName>
    <definedName name="COPE_Other_IDO">#REF!</definedName>
    <definedName name="COPE_Other_IDO_CCB">#REF!</definedName>
    <definedName name="COPE_PremiumBasis_IDO">#REF!</definedName>
    <definedName name="COPE_Sprinklers_IDO">#REF!</definedName>
    <definedName name="COPE_SquareFootage_IDO">#REF!</definedName>
    <definedName name="COPE_YearBuilt_IDO">#REF!</definedName>
    <definedName name="COSTAPP">'[7]Vietnam - Detailed'!#REF!</definedName>
    <definedName name="CostPeriod">#REF!</definedName>
    <definedName name="CountBasis">'[8]Lookup tables'!$AE$14:$AE$15</definedName>
    <definedName name="CountLDFs">[8]LDFs!$A$61:$M$85</definedName>
    <definedName name="CountryCodes">#REF!</definedName>
    <definedName name="Cover.ClientName">#REF!</definedName>
    <definedName name="CREATEGRAPH6">[6]CRITERIA6!$B$27</definedName>
    <definedName name="cruderate2000">#REF!</definedName>
    <definedName name="cruderate2011">#REF!</definedName>
    <definedName name="CurrentCarrier">[8]SummaryData!$E$53</definedName>
    <definedName name="CyberGraph3.Avg">#REF!</definedName>
    <definedName name="CyberGraph3.ClientPPM">#REF!</definedName>
    <definedName name="CyberGraph4.Avg">#REF!</definedName>
    <definedName name="CyberGraph4.Client">#REF!</definedName>
    <definedName name="CyberGraph5.Avg">#REF!</definedName>
    <definedName name="CyberGraph5.ClientRetention">#REF!</definedName>
    <definedName name="CyberPrimaryRateChange.2AvgM">OFFSET(#REF!,0,0,1,MAX(COUNTA(#REF!),1))</definedName>
    <definedName name="CyberPrimaryRateChange.2AvgQ">OFFSET(#REF!,0,0,1,MAX(COUNTA(#REF!),1))</definedName>
    <definedName name="CyberPrimaryRateChange.2MedM">OFFSET(#REF!,0,0,1,MAX(COUNTA(#REF!),1))</definedName>
    <definedName name="CyberPrimaryRateChange.2MedQ">OFFSET(#REF!,0,0,1,MAX(COUNTA(#REF!),1))</definedName>
    <definedName name="CyberTotalRateChange.2AvgM">OFFSET(#REF!,0,0,1,MAX(COUNTA(#REF!),1))</definedName>
    <definedName name="CyberTotalRateChange.2AvgQ">OFFSET(#REF!,0,0,1,MAX(COUNTA(#REF!),1))</definedName>
    <definedName name="CyberTotalRateChange.2MedM">OFFSET(#REF!,0,0,1,MAX(COUNTA(#REF!),1))</definedName>
    <definedName name="CyberTotalRateChange.2MedQ">OFFSET(#REF!,0,0,1,MAX(COUNTA(#REF!),1))</definedName>
    <definedName name="d" hidden="1">[3]SUM!#REF!</definedName>
    <definedName name="DAFADSVAFDBXVB">#REF!,#REF!,#REF!,#REF!</definedName>
    <definedName name="data">#REF!</definedName>
    <definedName name="_xlnm.Database">[17]Database!$A$1:$J$49457</definedName>
    <definedName name="DATE">[1]woh!$D$4</definedName>
    <definedName name="days">#REF!</definedName>
    <definedName name="DaysStorageCapacity">#REF!</definedName>
    <definedName name="DBNAME4">[14]CRITERIA4!$B$39</definedName>
    <definedName name="DBNAME6">[6]CRITERIA6!$B$39</definedName>
    <definedName name="DBUSERNAME6">[6]CRITERIA6!$B$9</definedName>
    <definedName name="DDDD">#REF!</definedName>
    <definedName name="debt">#REF!</definedName>
    <definedName name="DELETELOGICTYPE6">[6]CRITERIA6!$B$34</definedName>
    <definedName name="DEPR">#REF!</definedName>
    <definedName name="depreciation">#REF!</definedName>
    <definedName name="DFADSFDSFDFFF">#REF!</definedName>
    <definedName name="DiscreteBusinessIncomeExtraExpense">#REF!,#REF!,#REF!,#REF!</definedName>
    <definedName name="DiscreteBusinessIncomeExtraExpense1">#REF!,#REF!,#REF!</definedName>
    <definedName name="DiscreteBusinessIncomeExtraExpense2">#REF!,#REF!,#REF!,#REF!</definedName>
    <definedName name="DiscreteContractorsEquipment">#REF!,#REF!,#REF!</definedName>
    <definedName name="DiscreteCOPEInformation">#REF!,#REF!</definedName>
    <definedName name="DiscreteProbs">_xlfn.LAMBDA(_xlpm.limit,_xlpm.stepWidth,_xlpm.mu,_xlpm.sigma,_xlfn.LET(_xlpm.nrows,_xlfn.FLOOR.MATH((_xlpm.limit+_xlpm.stepWidth/2)/_xlpm.stepWidth),_xlpm.c,_xlfn.LOGNORM.DIST(_xlfn.SEQUENCE(_xlpm.nrows)*_xlpm.stepWidth-_xlpm.stepWidth/2,_xlpm.mu,_xlpm.sigma,TRUE),_xlfn.VSTACK(INDEX(_xlpm.c,_xlfn.SEQUENCE(_xlpm.nrows-1,1,2))-INDEX(_xlpm.c,_xlfn.SEQUENCE(_xlpm.nrows-1)),1-INDEX(_xlpm.c,_xlpm.nrows))))</definedName>
    <definedName name="DiscreteStatementofValues">'[18]08-09 SOV'!#REF!,'[18]08-09 SOV'!#REF!,'[18]08-09 SOV'!$D$9:$F$19,'[18]08-09 SOV'!$H$9:$I$19,'[18]08-09 SOV'!$L$9:$L$19</definedName>
    <definedName name="DiscreteStatementofValues1">'[18]08-09 SOV'!$A$23,'[18]08-09 SOV'!$B$28,'[18]08-09 SOV'!$B$33,'[18]08-09 SOV'!$B$35,'[18]08-09 SOV'!$B$37</definedName>
    <definedName name="DOFL_05_31_03">#REF!</definedName>
    <definedName name="DOLLAR_FL_05_31_03">#REF!</definedName>
    <definedName name="DriverStates" localSheetId="9">[12]Drivers!$H$10:$H$300</definedName>
    <definedName name="DriverStates" localSheetId="5">Drivers!#REF!</definedName>
    <definedName name="DriverStates">Drivers!#REF!</definedName>
    <definedName name="DriverStates2" localSheetId="9">#REF!</definedName>
    <definedName name="DriverStates2">#REF!</definedName>
    <definedName name="eafds" hidden="1">#REF!</definedName>
    <definedName name="EEEEE">#REF!</definedName>
    <definedName name="ENDPERIODNAME6">[6]CRITERIA6!$B$19</definedName>
    <definedName name="ENDPERIODNUM6">[6]CRITERIA6!$B$20</definedName>
    <definedName name="ENDPERIODYEAR6">[6]CRITERIA6!$B$61</definedName>
    <definedName name="eqpt">#REF!</definedName>
    <definedName name="ERQWREQWTGQRWGT">#REF!,#REF!,#REF!</definedName>
    <definedName name="EV__LASTREFTIME__" hidden="1">40280.8051736111</definedName>
    <definedName name="ExpBase">[17]ExpBase!$A$2:$B$4</definedName>
    <definedName name="Exposures">'[8]Lookup tables'!$AJ$3:$AJ$10</definedName>
    <definedName name="ExposuresDetail">'[8]Lookup tables'!$AJ$3:$AM$10</definedName>
    <definedName name="FAB">#REF!</definedName>
    <definedName name="fam">[19]family!$A:$IV</definedName>
    <definedName name="family">[20]family!$A:$IV</definedName>
    <definedName name="fccratio">#REF!</definedName>
    <definedName name="fcst">#REF!</definedName>
    <definedName name="FF">#REF!</definedName>
    <definedName name="FFAPPCOLNAME1_6">[6]CRITERIA6!$F$1</definedName>
    <definedName name="FFAPPCOLNAME2_6">[6]CRITERIA6!$F$2</definedName>
    <definedName name="FFAPPCOLNAME3_6">[6]CRITERIA6!$F$3</definedName>
    <definedName name="FFAPPCOLNAME4_6">[6]CRITERIA6!$F$4</definedName>
    <definedName name="FFSEGDESC1_6">[6]CRITERIA6!$P$1</definedName>
    <definedName name="FFSEGDESC2_6">[6]CRITERIA6!$P$2</definedName>
    <definedName name="FFSEGDESC3_6">[6]CRITERIA6!$P$3</definedName>
    <definedName name="FFSEGDESC4_6">[6]CRITERIA6!$P$4</definedName>
    <definedName name="FFSEGMENT1_6">[6]CRITERIA6!$D$1</definedName>
    <definedName name="FFSEGMENT2_6">[6]CRITERIA6!$D$2</definedName>
    <definedName name="FFSEGMENT3_6">[6]CRITERIA6!$D$3</definedName>
    <definedName name="FFSEGMENT4_6">[6]CRITERIA6!$D$4</definedName>
    <definedName name="FFSEGSEPARATOR6">[6]CRITERIA6!$B$41</definedName>
    <definedName name="fgdfgdf" hidden="1">[3]SUM!#REF!</definedName>
    <definedName name="fixedoperating">#REF!</definedName>
    <definedName name="FLV">'[7]Vietnam - Detailed'!#REF!</definedName>
    <definedName name="FMVRUL">'[7]Vietnam - Detailed'!#REF!</definedName>
    <definedName name="FNDNAM6">[6]CRITERIA6!$B$37</definedName>
    <definedName name="FNDUSERID6">[6]CRITERIA6!$B$32</definedName>
    <definedName name="FrtAp">'[10]AUG 02 RECEIPTS'!$A$1:$G$1</definedName>
    <definedName name="frtin">[9]AcctPay!$A$1:$G$1</definedName>
    <definedName name="FrtInAP">'[10]AUG 02 RECEIPTS'!$A$1:$G$1</definedName>
    <definedName name="frtout">[9]AcctPay!$A$1:$G$1</definedName>
    <definedName name="GGGGGG">#REF!</definedName>
    <definedName name="GL_Inc_Limit">[8]GL.Limit!$A$4:$AW$180</definedName>
    <definedName name="GL_Incurred">[21]GL!$A$2:$AM$178</definedName>
    <definedName name="GL_Paid_Limit">[8]GL.Limit!$AY$4:$CU$180</definedName>
    <definedName name="GLBlend1">'[8]Lookup tables'!$Y$3:$Y$14</definedName>
    <definedName name="GLblend2">'[8]Lookup tables'!$Y$3:$Z$14</definedName>
    <definedName name="GLGraph1.Client.Retention">#REF!</definedName>
    <definedName name="GLGraph1Axis">OFFSET(#REF!,0,0,1,MAX(COUNTA(#REF!),1))</definedName>
    <definedName name="GLGraph1Values">OFFSET(#REF!,0,0,1,MAX(COUNTA(#REF!),1))</definedName>
    <definedName name="GLGraph2_0to25">OFFSET(#REF!,0,0,1,MAX(COUNTA(#REF!),1))</definedName>
    <definedName name="GLGraph2_25to50">OFFSET(#REF!,0,0,1,MAX(COUNTA(#REF!),1))</definedName>
    <definedName name="GLGraph2_50to75">OFFSET(#REF!,0,0,1,MAX(COUNTA(#REF!),1))</definedName>
    <definedName name="GLGraph3Axis">OFFSET(#REF!,0,0,1,MAX(COUNTA(#REF!),1))</definedName>
    <definedName name="GLGraph3Benchmark">OFFSET(#REF!,0,0,1,MAX(COUNTA(#REF!),1))</definedName>
    <definedName name="GLGraph3Client">OFFSET(#REF!,0,0,1,MAX(COUNTA(#REF!),1))</definedName>
    <definedName name="GLStates" localSheetId="9">[12]GL!#REF!</definedName>
    <definedName name="GLStates" localSheetId="5">GL!#REF!</definedName>
    <definedName name="GLStates">[22]GL!#REF!</definedName>
    <definedName name="GWYUID6">[6]CRITERIA6!$B$38</definedName>
    <definedName name="h2rate">#REF!</definedName>
    <definedName name="ILFs">[8]LDFs!$A$106:$M$124</definedName>
    <definedName name="Include_Code">'[7]Vietnam - Detailed'!#REF!</definedName>
    <definedName name="IncurredLDFs">[8]LDFs!$A$5:$M$29</definedName>
    <definedName name="industrial">#REF!</definedName>
    <definedName name="inflationfactor">#REF!</definedName>
    <definedName name="initialcapital">#REF!</definedName>
    <definedName name="InspectionForm">#REF!</definedName>
    <definedName name="interstateTRIPRA">#REF!</definedName>
    <definedName name="IOWAMID">#REF!</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PEX_BR" hidden="1">"c111"</definedName>
    <definedName name="IQ_CH">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V_RATE" hidden="1">"c2192"</definedName>
    <definedName name="IQ_CQ">5000</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2000</definedName>
    <definedName name="IQ_LTMMONTH" hidden="1">120000</definedName>
    <definedName name="IQ_MERGER_BR" hidden="1">"c715"</definedName>
    <definedName name="IQ_MERGER_RESTRUCTURE_BR" hidden="1">"c721"</definedName>
    <definedName name="IQ_MINORITY_INTEREST_BR" hidden="1">"c729"</definedName>
    <definedName name="IQ_MONTH">15000</definedName>
    <definedName name="IQ_MTD" hidden="1">800000</definedName>
    <definedName name="IQ_NAMES_REVISION_DATE_" hidden="1">42457.8733449074</definedName>
    <definedName name="IQ_NET_DEBT_ISSUED_BR" hidden="1">"c753"</definedName>
    <definedName name="IQ_NET_INT_INC_BR" hidden="1">"c765"</definedName>
    <definedName name="IQ_NTM">6000</definedName>
    <definedName name="IQ_OG_TOTAL_OIL_PRODUCTON" hidden="1">"c2059"</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WEEK">50000</definedName>
    <definedName name="IQ_YTD">3000</definedName>
    <definedName name="IQ_YTDMONTH" hidden="1">130000</definedName>
    <definedName name="JOE">[1]woh!$AF$23</definedName>
    <definedName name="l">[23]allocation!$A$1:$H$35</definedName>
    <definedName name="LargeLosses">[8]LargeLoss!$A$9:$X$500</definedName>
    <definedName name="leapdays">#REF!</definedName>
    <definedName name="Lease_End_Dates">[24]Admin!$C$70:$D$91</definedName>
    <definedName name="leasefee">#REF!</definedName>
    <definedName name="loaninterestrate">#REF!</definedName>
    <definedName name="loanyears">#REF!</definedName>
    <definedName name="LOBAssumptions">'[5]Lookup tables'!$D$3:$P$7</definedName>
    <definedName name="LocationFactor_Caribbean">#REF!</definedName>
    <definedName name="LocationFactor_PADDI">#REF!</definedName>
    <definedName name="LocationFactor_PADDII">#REF!</definedName>
    <definedName name="LocationFactor_PADDIII">#REF!</definedName>
    <definedName name="LocationFactor_PADDIV">#REF!</definedName>
    <definedName name="LocationFactor_PADDV">#REF!</definedName>
    <definedName name="LocationStates" localSheetId="9">[12]Locations!$Z$12:$Z$111</definedName>
    <definedName name="LocationStates" localSheetId="5">Locations!$Z$13:$Z$112</definedName>
    <definedName name="LocationStates">Locations!$Z$13:$Z$112</definedName>
    <definedName name="m">[25]Disclosure!#REF!</definedName>
    <definedName name="Marketing">[25]Security!#REF!</definedName>
    <definedName name="MedMalGraph2Axis">OFFSET(#REF!,0,0,1,MAX(COUNTA(#REF!),1))</definedName>
    <definedName name="MedMalGraph2Values">OFFSET(#REF!,0,0,1,MAX(COUNTA(#REF!),1))</definedName>
    <definedName name="MedMalGraph3Axis">OFFSET(#REF!,0,0,1,MAX(COUNTA(#REF!),1))</definedName>
    <definedName name="MedMalGraph3Values">OFFSET(#REF!,0,0,1,MAX(COUNTA(#REF!),1))</definedName>
    <definedName name="MedMalGraph4Axis">OFFSET(#REF!,0,0,1,MAX(COUNTA(#REF!),1))</definedName>
    <definedName name="MedMalGraph4Values">OFFSET(#REF!,0,0,1,MAX(COUNTA(#REF!),1))</definedName>
    <definedName name="MedMalGraph5Axis">OFFSET(#REF!,0,0,1,MAX(COUNTA(#REF!),1))</definedName>
    <definedName name="MedMalGraph5Values">OFFSET(#REF!,0,0,1,MAX(COUNTA(#REF!),1))</definedName>
    <definedName name="MedMalGraph6.ExpectedLosses">#REF!</definedName>
    <definedName name="MedMalGraph6.TotalExposures">#REF!</definedName>
    <definedName name="MedMalGraph6Axis">IF(COUNTA(#REF!)&lt;5,OFFSET(#REF!,0,0,1,MAX(COUNTA(#REF!),1)),#REF!)</definedName>
    <definedName name="MedMalGraph6Client">IF(COUNTA(#REF!)&lt;5,OFFSET(#REF!,0,0,1,MAX(COUNTA(#REF!),1)),#REF!)</definedName>
    <definedName name="MedMalGraph6Values">IF(COUNTA(#REF!)&lt;5,OFFSET(#REF!,0,0,1,MAX(COUNTA(#REF!),1)),#REF!)</definedName>
    <definedName name="MedMalGraph8_0to25">OFFSET(#REF!,0,0,1,MAX(COUNTA(#REF!),1))</definedName>
    <definedName name="MedMalGraph8_25to50">OFFSET(#REF!,0,0,1,MAX(COUNTA(#REF!),1))</definedName>
    <definedName name="MedMalGraph8_50to75">OFFSET(#REF!,0,0,1,MAX(COUNTA(#REF!),1))</definedName>
    <definedName name="MedMalGraph8Axis">OFFSET(#REF!,0,0,1,MAX(COUNTA(#REF!),1))</definedName>
    <definedName name="MedMalGraph8Benchmark">OFFSET(#REF!,0,0,1,MAX(COUNTA(#REF!),1))</definedName>
    <definedName name="MedMalGraph8Client">OFFSET(#REF!,0,0,1,MAX(COUNTA(#REF!),1))</definedName>
    <definedName name="MENU">[1]woh!$AF$47</definedName>
    <definedName name="MMMMM">#REF!</definedName>
    <definedName name="Monopolistic" localSheetId="9">[12]Lookups!$T$7:$T$14</definedName>
    <definedName name="Monopolistic" localSheetId="5">'Look Up'!$T$7:$T$14</definedName>
    <definedName name="Monopolistic">'Look Up'!$T$7:$T$14</definedName>
    <definedName name="Months">#REF!</definedName>
    <definedName name="MTaxPercent">#REF!</definedName>
    <definedName name="MTaxValue">#REF!</definedName>
    <definedName name="NAME">[1]woh!$D$5</definedName>
    <definedName name="NameTable">OFFSET('[17]Cover '!$B$19,0,0,COUNTA('[17]Cover '!$D:$D),3)</definedName>
    <definedName name="NBV">'[7]Vietnam - Detailed'!#REF!</definedName>
    <definedName name="new_items_query_Feb">'[26]New Products Units'!$A$1:$BC$502</definedName>
    <definedName name="NNNNNN">#REF!</definedName>
    <definedName name="Nonattainment_Factor">#REF!</definedName>
    <definedName name="NonMonopolistic">'Look Up'!$W$7:$W$53</definedName>
    <definedName name="NOOFFFSEGMENTS6">[6]CRITERIA6!$B$12</definedName>
    <definedName name="NOOFPERIODS6">[6]CRITERIA6!$B$22</definedName>
    <definedName name="NumofLocations">[27]Account!$H$7</definedName>
    <definedName name="OccupancyType">#REF!</definedName>
    <definedName name="ODBCDATASOURCE1">[6]CRITERIA1!$B$40</definedName>
    <definedName name="ODBCDATASOURCE2">[6]CRITERIA2!$B$40</definedName>
    <definedName name="ODBCDATASOURCE3">[6]CRITERIA3!$B$40</definedName>
    <definedName name="ODBCDATASOURCE4">[6]CRITERIA4!$B$40</definedName>
    <definedName name="ODBCDATASOURCE5">[6]CRITERIA5!$B$40</definedName>
    <definedName name="OLV">'[7]Vietnam - Detailed'!#REF!</definedName>
    <definedName name="opexrate">#REF!</definedName>
    <definedName name="ORIGINALCOST">'[7]Vietnam - Detailed'!#REF!</definedName>
    <definedName name="OtherOffsitesPercentage">#REF!</definedName>
    <definedName name="Page_1">[16]WOH!$A$1</definedName>
    <definedName name="Page_2">[16]WOH!$Z$5</definedName>
    <definedName name="page1">#REF!</definedName>
    <definedName name="page2">#REF!</definedName>
    <definedName name="page3">#REF!</definedName>
    <definedName name="page4">#REF!</definedName>
    <definedName name="PaidLDFs">[8]LDFs!$A$33:$M$57</definedName>
    <definedName name="Panjer">_xlfn.LAMBDA(_xlpm.k,_xlpm.g,_xlpm.p,_xlpm.b,_xlpm.c,_xlpm.perc,_xlfn.LET(_xlpm.s,_xlfn.SEQUENCE(MIN(_xlpm.k,ROWS(_xlpm.p))),_xlpm.v,SUM(_xlpm.s*INDEX(_xlpm.p,_xlpm.s)*INDEX(_xlpm.g,_xlpm.s))*_xlpm.b/_xlpm.k,IF(_xlpm.v+_xlpm.c&lt;_xlpm.perc,[0]!Panjer(_xlpm.k+1,_xlfn.VSTACK(_xlpm.v,_xlpm.g),_xlpm.p,_xlpm.b,_xlpm.c+_xlpm.v,_xlpm.perc),_xlpm.k)))</definedName>
    <definedName name="Panjer2">_xlfn.LAMBDA(_xlpm.k,_xlpm.g,_xlpm.p,_xlpm.b,_xlpm.c,_xlpm.perc,_xlpm.pI,_xlpm.res,IF(_xlpm.c&gt;=INDEX(_xlpm.perc,_xlpm.pI),_xlfn.LET(_xlpm.uRes,IF(_xlpm.pI=1,_xlpm.k-1,_xlfn.VSTACK(_xlpm.res,(_xlpm.k-1))),IF(_xlpm.pI=ROWS(_xlpm.perc),_xlpm.uRes,[0]!Panjer2(_xlpm.k,_xlpm.g,_xlpm.p,_xlpm.b,_xlpm.c,_xlpm.perc,_xlpm.pI+1,_xlpm.uRes))),_xlfn.LET(_xlpm.s,_xlfn.SEQUENCE(MIN(_xlpm.k,ROWS(_xlpm.p))),_xlpm.v,SUM(_xlpm.s*INDEX(_xlpm.p,_xlpm.s)*INDEX(_xlpm.g,_xlpm.s))*_xlpm.b/_xlpm.k,[0]!Panjer2(_xlpm.k+1,_xlfn.VSTACK(_xlpm.v,_xlpm.g),_xlpm.p,_xlpm.b,_xlpm.c+_xlpm.v,_xlpm.perc,_xlpm.pI,_xlpm.res))))</definedName>
    <definedName name="PECE_AdditionalComments_C">#REF!</definedName>
    <definedName name="PECE_AdditionalComments_IDM">#REF!</definedName>
    <definedName name="PECE_LsdFrmToOwn_IDO">#REF!</definedName>
    <definedName name="PECE_Make_IDO">#REF!</definedName>
    <definedName name="PECE_Model_IDO">#REF!</definedName>
    <definedName name="PECE_Number_IDO">#REF!</definedName>
    <definedName name="PECE_OtherDescrp_IDO">#REF!</definedName>
    <definedName name="PECE_SrlandIDNmbr_IDO">#REF!</definedName>
    <definedName name="PECE_TtlVal_N">#REF!</definedName>
    <definedName name="PECE_Value_IDO">#REF!</definedName>
    <definedName name="PECE_Year_IDO">#REF!</definedName>
    <definedName name="periods">#REF!</definedName>
    <definedName name="PERIODSETNAME6">[6]CRITERIA6!$B$4</definedName>
    <definedName name="PERIODYEAR6">[6]CRITERIA6!$B$21</definedName>
    <definedName name="PLC_Grand_Total">[8]Travelers!$K$113</definedName>
    <definedName name="_xlnm.Print_Area" localSheetId="9">'Auto Filing Info'!$A$1:$H$39</definedName>
    <definedName name="_xlnm.Print_Area" localSheetId="0">'Captive Setup'!$A$1:$C$13</definedName>
    <definedName name="_xlnm.Print_Area" localSheetId="1">Cover!$A$1:$I$49</definedName>
    <definedName name="_xlnm.Print_Area" localSheetId="11">Drivers!$A$1:$G$50</definedName>
    <definedName name="_xlnm.Print_Area" localSheetId="5">GL!$D$1:$I$46</definedName>
    <definedName name="_xlnm.Print_Area" localSheetId="4">Locations!$A$1:$V$114</definedName>
    <definedName name="_xlnm.Print_Area" localSheetId="10">'Loss History'!$A$1:$Q$212</definedName>
    <definedName name="_xlnm.Print_Area" localSheetId="3">'Named Insureds'!$A$1:$R$51</definedName>
    <definedName name="_xlnm.Print_Area" localSheetId="2">Underwriting!$A$1:$J$110</definedName>
    <definedName name="_xlnm.Print_Area" localSheetId="8">'Vehicle Summary'!$A$1:$S$103</definedName>
    <definedName name="_xlnm.Print_Area" localSheetId="7">Vehicles!$D$1:$AA$87</definedName>
    <definedName name="_xlnm.Print_Area" localSheetId="6">WC!$D$1:$R$308</definedName>
    <definedName name="Print_Area_MI">[28]Trend!$A$1:$Q$55</definedName>
    <definedName name="Print_Area2">[29]CER!$A$1:$H$31</definedName>
    <definedName name="_xlnm.Print_Titles" localSheetId="11">Drivers!$10:$10</definedName>
    <definedName name="_xlnm.Print_Titles" localSheetId="4">Locations!$12:$12</definedName>
    <definedName name="_xlnm.Print_Titles" localSheetId="3">'Named Insureds'!$8:$8</definedName>
    <definedName name="_xlnm.Print_Titles" localSheetId="6">WC!$1:$9</definedName>
    <definedName name="Print_Titles_MI">[28]Trend!$1:$1,[28]Trend!#REF!</definedName>
    <definedName name="productionrate">#REF!</definedName>
    <definedName name="productrate">#REF!</definedName>
    <definedName name="Program">#REF!</definedName>
    <definedName name="Property_Type_Code">'[7]Vietnam - Detailed'!#REF!</definedName>
    <definedName name="PropertyGraph2AM">OFFSET(#REF!,0,0,1,MAX(COUNTA(#REF!),1))</definedName>
    <definedName name="PropertyGraph2AQ">OFFSET(#REF!,0,0,1,MAX(COUNTA(#REF!),1))</definedName>
    <definedName name="PropertyGraph2Axis">OFFSET(#REF!,0,0,1,MAX(COUNTA(#REF!),1))</definedName>
    <definedName name="PropertyGraph2M">OFFSET(#REF!,0,0,1,MAX(COUNTA(#REF!),1))</definedName>
    <definedName name="PropertyGraph2Q">OFFSET(#REF!,0,0,1,MAX(COUNTA(#REF!),1))</definedName>
    <definedName name="PropertyGraph4_100">OFFSET(#REF!,0,0,1,MAX(COUNTA(#REF!),1))</definedName>
    <definedName name="PropertyGraph4Axis">OFFSET(#REF!,0,0,1,MAX(COUNTA(#REF!),1))</definedName>
    <definedName name="PropertyGraph4Values">OFFSET(#REF!,0,0,1,MAX(COUNTA(#REF!),1))</definedName>
    <definedName name="PropertyGraph5_100">OFFSET(#REF!,0,0,1,MAX(COUNTA(#REF!),1))</definedName>
    <definedName name="PropertyGraph5Axis">OFFSET(#REF!,0,0,1,MAX(COUNTA(#REF!),1))</definedName>
    <definedName name="PropertyGraph5Values">OFFSET(#REF!,0,0,1,MAX(COUNTA(#REF!),1))</definedName>
    <definedName name="PropertyGraph6_100">OFFSET(#REF!,0,0,1,COUNTA(#REF!)+2)</definedName>
    <definedName name="PropertyGraph6Axis">OFFSET(#REF!,0,0,1,COUNTA(#REF!)+2)</definedName>
    <definedName name="PropertyGraph6Values">OFFSET(#REF!,0,0,1,COUNTA(#REF!)+2)</definedName>
    <definedName name="PropertyGraph7.AOPDeductible">#REF!</definedName>
    <definedName name="PropertyGraph7.AOPDeductibleCount">#REF!</definedName>
    <definedName name="PropertyGraph7.ClientDeductible">#REF!</definedName>
    <definedName name="PropertyGraph7.ClientORMedianDeductible">#REF!</definedName>
    <definedName name="PropertyGraph7.PercentOfClientsExcess">#REF!</definedName>
    <definedName name="PSOV_AgreedAmount_N">'[18]08-09 SOV'!#REF!</definedName>
    <definedName name="PSOV_CoInsurance_N">'[18]08-09 SOV'!#REF!</definedName>
    <definedName name="PSOV_EDPEquipmentMedia_IDO">'[18]08-09 SOV'!$F$9:$F$19</definedName>
    <definedName name="PSOV_RangeNumberA1_IDO">'[18]08-09 SOV'!#REF!</definedName>
    <definedName name="PSOV_RangeNumberA2_IDO">'[18]08-09 SOV'!#REF!</definedName>
    <definedName name="PSOV_RealProperty_IDO">'[18]08-09 SOV'!$D$9:$D$19</definedName>
    <definedName name="PSOV_TotalValuation_N">'[18]08-09 SOV'!#REF!</definedName>
    <definedName name="PublicDandOGraph1_25to50">OFFSET(#REF!,0,0,1,MAX(COUNTA(#REF!),1))</definedName>
    <definedName name="PublicDandOGraph1_25to50_2">OFFSET(#REF!,0,0,1,MAX(COUNTA(#REF!),1))</definedName>
    <definedName name="PublicDandOGraph1_25to50_2M">OFFSET(#REF!,0,0,1,MAX(COUNTA(#REF!),1))</definedName>
    <definedName name="PublicDandOGraph1_25to50M">OFFSET(#REF!,0,0,1,MAX(COUNTA(#REF!),1))</definedName>
    <definedName name="PublicDandOGraph1_50to75">OFFSET(#REF!,0,0,1,MAX(COUNTA(#REF!),1))</definedName>
    <definedName name="PublicDandOGraph1_50to75_2">OFFSET(#REF!,0,0,1,MAX(COUNTA(#REF!),1))</definedName>
    <definedName name="PublicDandOGraph1_50to75_2M">OFFSET(#REF!,0,0,1,MAX(COUNTA(#REF!),1))</definedName>
    <definedName name="PublicDandOGraph1_50to75M">OFFSET(#REF!,0,0,1,MAX(COUNTA(#REF!),1))</definedName>
    <definedName name="PublicDandOGraph1Axis">OFFSET(#REF!,0,0,1,MAX(COUNTA(#REF!),1))</definedName>
    <definedName name="PublicDandOGraph1High">OFFSET(#REF!,0,0,1,MAX(COUNTA(#REF!),1))</definedName>
    <definedName name="PublicDandOGraph1HighM">OFFSET(#REF!,0,0,1,MAX(COUNTA(#REF!),1))</definedName>
    <definedName name="PublicDandOGraph1Low">OFFSET(#REF!,0,0,1,MAX(COUNTA(#REF!),1))</definedName>
    <definedName name="PublicDandOGraph1LowM">OFFSET(#REF!,0,0,1,MAX(COUNTA(#REF!),1))</definedName>
    <definedName name="PublicDandOGraph2_25to50">OFFSET(#REF!,0,0,1,MAX(COUNTA(#REF!),1))</definedName>
    <definedName name="PublicDandOGraph2_25to50_2">OFFSET(#REF!,0,0,1,MAX(COUNTA(#REF!),1))</definedName>
    <definedName name="PublicDandOGraph2_25to50_2M">OFFSET(#REF!,0,0,1,MAX(COUNTA(#REF!),1))</definedName>
    <definedName name="PublicDandOGraph2_25to50M">OFFSET(#REF!,0,0,1,MAX(COUNTA(#REF!),1))</definedName>
    <definedName name="PublicDandOGraph2_50to75">OFFSET(#REF!,0,0,1,MAX(COUNTA(#REF!),1))</definedName>
    <definedName name="PublicDandOGraph2_50to75_2">OFFSET(#REF!,0,0,1,MAX(COUNTA(#REF!),1))</definedName>
    <definedName name="PublicDandOGraph2_50to75_2M">OFFSET(#REF!,0,0,1,MAX(COUNTA(#REF!),1))</definedName>
    <definedName name="PublicDandOGraph2_50to75M">OFFSET(#REF!,0,0,1,MAX(COUNTA(#REF!),1))</definedName>
    <definedName name="PublicDandOGraph2Axis">OFFSET(#REF!,0,0,1,MAX(COUNTA(#REF!),1))</definedName>
    <definedName name="PublicDandOGraph2High">OFFSET(#REF!,0,0,1,MAX(COUNTA(#REF!),1))</definedName>
    <definedName name="PublicDandOGraph2HighM">OFFSET(#REF!,0,0,1,MAX(COUNTA(#REF!),1))</definedName>
    <definedName name="PublicDandOGraph2Low">OFFSET(#REF!,0,0,1,MAX(COUNTA(#REF!),1))</definedName>
    <definedName name="PublicDandOGraph2LowM">OFFSET(#REF!,0,0,1,MAX(COUNTA(#REF!),1))</definedName>
    <definedName name="PublicDandOGraph4Axis">OFFSET(#REF!,0,0,1,MAX(COUNTA(#REF!),1))</definedName>
    <definedName name="PublicDandOGraph4Client">OFFSET(#REF!,0,0,1,MAX(COUNTA(#REF!),1))</definedName>
    <definedName name="PublicDandOGraph4Values">OFFSET(#REF!,0,0,1,MAX(COUNTA(#REF!),1))</definedName>
    <definedName name="PublicDandOGraph5Axis">OFFSET(#REF!,0,0,1,MAX(COUNTA(#REF!),1))</definedName>
    <definedName name="PublicDandOGraph5Client">OFFSET(#REF!,0,0,1,MAX(COUNTA(#REF!),1))</definedName>
    <definedName name="PublicDandOGraph5Values">OFFSET(#REF!,0,0,1,MAX(COUNTA(#REF!),1))</definedName>
    <definedName name="PublicPrimaryRateChange.2AvgM">OFFSET(#REF!,0,0,1,MAX(COUNTA(#REF!),1))</definedName>
    <definedName name="PublicPrimaryRateChange.2AvgQ">OFFSET(#REF!,0,0,1,MAX(COUNTA(#REF!),1))</definedName>
    <definedName name="PublicPrimaryRateChange.2Axis">OFFSET(#REF!,0,0,1,MAX(COUNTA(#REF!),1))</definedName>
    <definedName name="PublicPrimaryRateChange.2MedM">OFFSET(#REF!,0,0,1,MAX(COUNTA(#REF!),1))</definedName>
    <definedName name="PublicPrimaryRateChange.2MedQ">OFFSET(#REF!,0,0,1,MAX(COUNTA(#REF!),1))</definedName>
    <definedName name="PublicTotalRateChange.2AvgM">OFFSET(#REF!,0,0,1,MAX(COUNTA(#REF!),1))</definedName>
    <definedName name="PublicTotalRateChange.2AvgQ">OFFSET(#REF!,0,0,1,MAX(COUNTA(#REF!),1))</definedName>
    <definedName name="PublicTotalRateChange.2Axis">OFFSET(#REF!,0,0,1,MAX(COUNTA(#REF!),1))</definedName>
    <definedName name="PublicTotalRateChange.2MedM">OFFSET(#REF!,0,0,1,MAX(COUNTA(#REF!),1))</definedName>
    <definedName name="PublicTotalRateChange.2MedQ">OFFSET(#REF!,0,0,1,MAX(COUNTA(#REF!),1))</definedName>
    <definedName name="q">#REF!</definedName>
    <definedName name="QEWFQEWREWT" hidden="1">[3]SUM!#REF!</definedName>
    <definedName name="QuoteError" localSheetId="9">[12]Validation!$E$9:$E$183</definedName>
    <definedName name="QuoteError">#REF!</definedName>
    <definedName name="Radius" localSheetId="9">#REF!</definedName>
    <definedName name="Radius">#REF!</definedName>
    <definedName name="RCN">'[7]Vietnam - Detailed'!#REF!</definedName>
    <definedName name="READONLYBACKCOLOUR6">[6]CRITERIA6!$B$53</definedName>
    <definedName name="READWRITEBACKCOLOUR6">[6]CRITERIA6!$B$54</definedName>
    <definedName name="recon">#REF!</definedName>
    <definedName name="refinery">#REF!</definedName>
    <definedName name="RenewalDate">[8]SummaryData!$D$54</definedName>
    <definedName name="REQUIREBUDGETJOURNALSFLAG6">[6]CRITERIA6!$B$30</definedName>
    <definedName name="Resin_in_BOMs_Query_Crosstab">#REF!</definedName>
    <definedName name="RESPONSIBILITYAPPLICATIONID6">[6]CRITERIA6!$B$7</definedName>
    <definedName name="RESPONSIBILITYID6">[6]CRITERIA6!$B$8</definedName>
    <definedName name="RESPONSIBILITYNAME6">[6]CRITERIA6!$B$6</definedName>
    <definedName name="RetentionOptions">#REF!</definedName>
    <definedName name="riskATSTbaselineRequested">TRUE</definedName>
    <definedName name="riskATSTboxGraph">TRUE</definedName>
    <definedName name="riskATSTcomparisonGraph">TRUE</definedName>
    <definedName name="riskATSThistogramGraph">FALSE</definedName>
    <definedName name="riskATSToutputStatistic">4</definedName>
    <definedName name="riskATSTprintReport">FALSE</definedName>
    <definedName name="riskATSTreportsInActiveBook">FALSE</definedName>
    <definedName name="riskATSTreportsSelected">TRUE</definedName>
    <definedName name="riskATSTsequentialStress">TRUE</definedName>
    <definedName name="riskATSTsummaryReport">TRUE</definedName>
    <definedName name="ROUNDTABLE">#REF!</definedName>
    <definedName name="ROWSTOUPLOAD6">[6]CRITERIA6!$B$35</definedName>
    <definedName name="RTHREE">#REF!</definedName>
    <definedName name="RUL_Table">[30]Assum!$G$62:$H$152</definedName>
    <definedName name="RULN">'[7]Vietnam - Detailed'!#REF!</definedName>
    <definedName name="RULw">'[7]Vietnam - Detailed'!#REF!</definedName>
    <definedName name="s">#REF!</definedName>
    <definedName name="sample">#REF!</definedName>
    <definedName name="SAPBEXhrIndnt" hidden="1">"Wide"</definedName>
    <definedName name="SAPsysID" hidden="1">"708C5W7SBKP804JT78WJ0JNKI"</definedName>
    <definedName name="SAPwbID" hidden="1">"ARS"</definedName>
    <definedName name="sdfas" hidden="1">#REF!</definedName>
    <definedName name="SEG1_DIRECTION6">[6]CRITERIA6!$N$1</definedName>
    <definedName name="SEG1_FROM6">[6]CRITERIA6!$H$1</definedName>
    <definedName name="SEG1_SORT6">[6]CRITERIA6!$L$1</definedName>
    <definedName name="SEG1_TO6">[6]CRITERIA6!$J$1</definedName>
    <definedName name="SEG2_DIRECTION6">[6]CRITERIA6!$N$2</definedName>
    <definedName name="SEG2_FROM6">[6]CRITERIA6!$H$2</definedName>
    <definedName name="SEG2_SORT6">[6]CRITERIA6!$L$2</definedName>
    <definedName name="SEG2_TO6">[6]CRITERIA6!$J$2</definedName>
    <definedName name="SEG3_DIRECTION6">[6]CRITERIA6!$N$3</definedName>
    <definedName name="SEG3_FROM6">[6]CRITERIA6!$H$3</definedName>
    <definedName name="SEG3_SORT6">[6]CRITERIA6!$L$3</definedName>
    <definedName name="SEG3_TO6">[6]CRITERIA6!$J$3</definedName>
    <definedName name="SEG4_DIRECTION6">[6]CRITERIA6!$N$4</definedName>
    <definedName name="SEG4_FROM6">[6]CRITERIA6!$H$4</definedName>
    <definedName name="SEG4_SORT6">[6]CRITERIA6!$L$4</definedName>
    <definedName name="SEG4_TO6">[6]CRITERIA6!$J$4</definedName>
    <definedName name="SET">'[31]Analysis &amp; Asset Listing'!#REF!</definedName>
    <definedName name="SETOFBOOKSID6">[6]CRITERIA6!$B$1</definedName>
    <definedName name="SETOFBOOKSNAME4">[14]CRITERIA4!$B$2</definedName>
    <definedName name="SETOFBOOKSNAME6">[6]CRITERIA6!$B$2</definedName>
    <definedName name="SOV" hidden="1">{#N/A,#N/A,FALSE,"INPUTS";#N/A,#N/A,FALSE,"CHG&amp;YLD";#N/A,#N/A,FALSE,"PRICES";#N/A,#N/A,FALSE,"PRCBASIS";#N/A,#N/A,FALSE,"OPERCOSTS";#N/A,#N/A,FALSE,"CAPITAL";#N/A,#N/A,FALSE,"ANPRICES";#N/A,#N/A,FALSE,"MARGINS";#N/A,#N/A,FALSE,"CASHFLOW"}</definedName>
    <definedName name="SPdata">#REF!</definedName>
    <definedName name="Sprinklers">#REF!</definedName>
    <definedName name="STARTBUDGETPOST6">[6]CRITERIA6!$B$36</definedName>
    <definedName name="STARTPERIODNAME6">[6]CRITERIA6!$B$17</definedName>
    <definedName name="STARTPERIODNUM6">[6]CRITERIA6!$B$18</definedName>
    <definedName name="STARTPERIODYEAR6">[6]CRITERIA6!$B$60</definedName>
    <definedName name="startupcost">#REF!</definedName>
    <definedName name="StateLookup">#REF!</definedName>
    <definedName name="STDCOST">#REF!</definedName>
    <definedName name="STDCOST2">#REF!</definedName>
    <definedName name="StorageCostExponent">#REF!</definedName>
    <definedName name="StorageCostFactor">#REF!</definedName>
    <definedName name="SubjectCo">#REF!</definedName>
    <definedName name="SUMCATEGORY">#REF!</definedName>
    <definedName name="SUMCATEGORYNAME">#REF!</definedName>
    <definedName name="SUMMARYRANK">#REF!</definedName>
    <definedName name="suscapdollars">#REF!</definedName>
    <definedName name="sustainingcapital">#REF!</definedName>
    <definedName name="tab">#REF!</definedName>
    <definedName name="tax">#REF!</definedName>
    <definedName name="taxrate">#REF!</definedName>
    <definedName name="temp">#REF!</definedName>
    <definedName name="temp_BC_pct">#REF!</definedName>
    <definedName name="temp_Invoice">#REF!</definedName>
    <definedName name="temp_LBA_2">#REF!</definedName>
    <definedName name="temp_LOB">#REF!</definedName>
    <definedName name="temp_Retro_2">#REF!</definedName>
    <definedName name="temp_Surcharges">#REF!</definedName>
    <definedName name="test">#REF!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M1REBUILDOPTION">1</definedName>
    <definedName name="TOP">#REF!</definedName>
    <definedName name="tr">#REF!</definedName>
    <definedName name="tre">#REF!</definedName>
    <definedName name="TREND">#REF!</definedName>
    <definedName name="Trends">'[8]Lookup tables'!$J$4:$R$24</definedName>
    <definedName name="tripraAXIS">#REF!</definedName>
    <definedName name="ULR0to25th">OFFSET(#REF!,0,43,COUNTA(#REF!),1)</definedName>
    <definedName name="ULR25thto50th">OFFSET(#REF!,0,44,COUNTA(#REF!),1)</definedName>
    <definedName name="ULR50thto75th">OFFSET(#REF!,0,45,COUNTA(#REF!),1)</definedName>
    <definedName name="ULRClientValues">OFFSET(#REF!,0,46,COUNTA(#REF!),1)</definedName>
    <definedName name="ULRxAxis">OFFSET(#REF!,0,0,COUNTA(#REF!),1)</definedName>
    <definedName name="UmbrellaGraph2AM">OFFSET(#REF!,0,0,1,MAX(COUNTA(#REF!),1))</definedName>
    <definedName name="UmbrellaGraph2AQ">OFFSET(#REF!,0,0,1,MAX(COUNTA(#REF!),1))</definedName>
    <definedName name="UmbrellaGraph2Axis">OFFSET(#REF!,0,0,1,MAX(COUNTA(#REF!),1))</definedName>
    <definedName name="UmbrellaGraph2M">OFFSET(#REF!,0,0,1,MAX(COUNTA(#REF!),1))</definedName>
    <definedName name="UmbrellaGraph2Q">OFFSET(#REF!,0,0,1,MAX(COUNTA(#REF!),1))</definedName>
    <definedName name="UmbrellaGraph3.PercentOfClientsExcess">#REF!</definedName>
    <definedName name="UmbrellaGraph3Axis">OFFSET(#REF!,0,0,1,MAX(COUNTA(#REF!),1))</definedName>
    <definedName name="UmbrellaGraph3Client">OFFSET(#REF!,0,0,1,MAX(COUNTA(#REF!),1))</definedName>
    <definedName name="UmbrellaGraph3Values">OFFSET(#REF!,0,0,1,MAX(COUNTA(#REF!),1))</definedName>
    <definedName name="UmbrellaGraph4AL">OFFSET(#REF!,0,0,1,MAX(COUNTA(#REF!),1))</definedName>
    <definedName name="UmbrellaGraph4Axis">OFFSET(#REF!,0,0,1,MAX(COUNTA(#REF!),1))</definedName>
    <definedName name="UmbrellaGraph4GL">OFFSET(#REF!,0,0,1,MAX(COUNTA(#REF!),1))</definedName>
    <definedName name="UmbrellaLeadPriceChange.2AM">OFFSET(#REF!,0,0,1,MAX(COUNTA(#REF!),1))</definedName>
    <definedName name="UmbrellaLeadPriceChange.2AQ">OFFSET(#REF!,0,0,1,MAX(COUNTA(#REF!),1))</definedName>
    <definedName name="UmbrellaLeadPriceChange.2Axis">OFFSET(#REF!,0,0,1,MAX(COUNTA(#REF!),1))</definedName>
    <definedName name="UmbrellaLeadPriceChange.2MM">OFFSET(#REF!,0,0,1,MAX(COUNTA(#REF!),1))</definedName>
    <definedName name="UmbrellaLeadPriceChange.2MQ">OFFSET(#REF!,0,0,1,MAX(COUNTA(#REF!),1))</definedName>
    <definedName name="UPDATELOGICTYPE6">[6]CRITERIA6!$B$29</definedName>
    <definedName name="Use">[32]Security!#REF!</definedName>
    <definedName name="UseType" localSheetId="9">#REF!</definedName>
    <definedName name="UseType">#REF!</definedName>
    <definedName name="variableoperating">#REF!</definedName>
    <definedName name="VehicleStates" localSheetId="9">'[12]Auto-OLD'!$V$30:$V$605</definedName>
    <definedName name="VehicleStates">#REF!</definedName>
    <definedName name="VehicleTypes" localSheetId="9">#REF!</definedName>
    <definedName name="VehicleTypes">#REF!</definedName>
    <definedName name="VerdictNumber">#REF!</definedName>
    <definedName name="WC_Inc_Limit">[8]WC.Limit!$A$4:$G$22</definedName>
    <definedName name="WC_Paid_Limit">[8]WC.Limit!$I$4:$O$22</definedName>
    <definedName name="WCBlend1">'[8]Lookup tables'!$V$3:$V$51</definedName>
    <definedName name="WCblend2">'[8]Lookup tables'!$V$3:$W$51</definedName>
    <definedName name="WCGraph2AM">OFFSET(#REF!,0,0,1,MAX(COUNTA(#REF!),1))</definedName>
    <definedName name="WCGraph2AQ">OFFSET(#REF!,0,0,1,MAX(COUNTA(#REF!),1))</definedName>
    <definedName name="WCGraph2Axis">OFFSET(#REF!,0,0,1,MAX(COUNTA(#REF!),1))</definedName>
    <definedName name="WCGraph2M">OFFSET(#REF!,0,0,1,MAX(COUNTA(#REF!),1))</definedName>
    <definedName name="WCGraph2Q">OFFSET(#REF!,0,0,1,MAX(COUNTA(#REF!),1))</definedName>
    <definedName name="WCGraph3.NAICSselected">#REF!</definedName>
    <definedName name="WCGraph4Axis">OFFSET(#REF!,0,0,1,MAX(COUNTA(#REF!),1))</definedName>
    <definedName name="WCGraph4Client">OFFSET(#REF!,0,0,1,MAX(COUNTA(#REF!),1))</definedName>
    <definedName name="WCGraph4Values">OFFSET(#REF!,0,0,1,MAX(COUNTA(#REF!),1))</definedName>
    <definedName name="WCGraph6.Limit">#REF!</definedName>
    <definedName name="WCGraph7_0to25">OFFSET(#REF!,0,0,1,MAX(COUNTA(#REF!),1))</definedName>
    <definedName name="WCGraph7_25to50">OFFSET(#REF!,0,0,1,MAX(COUNTA(#REF!),1))</definedName>
    <definedName name="WCGraph7_50to75">OFFSET(#REF!,0,0,1,MAX(COUNTA(#REF!),1))</definedName>
    <definedName name="WCGraph7Axis">OFFSET(#REF!,0,0,1,MAX(COUNTA(#REF!),1))</definedName>
    <definedName name="WCGraph7Benchmark">OFFSET(#REF!,0,0,1,MAX(COUNTA(#REF!),1))</definedName>
    <definedName name="WCGraph7Client">OFFSET(#REF!,0,0,1,MAX(COUNTA(#REF!),1))</definedName>
    <definedName name="WCStates" localSheetId="9">[12]WC!$P$9:$P$305</definedName>
    <definedName name="WCStates">WC!$S$10:$S$306</definedName>
    <definedName name="wd">#REF!</definedName>
    <definedName name="WOH_As_Of">[16]WOH!$G$2</definedName>
    <definedName name="workingcapitaldays">#REF!</definedName>
    <definedName name="workingcapitalinterest">#REF!</definedName>
    <definedName name="wrn.ALL." hidden="1">{#N/A,#N/A,FALSE,"SUM";#N/A,#N/A,FALSE,"WC";#N/A,#N/A,FALSE,"GL";#N/A,#N/A,FALSE,"AL "}</definedName>
    <definedName name="wrn.PRINT." hidden="1">{#N/A,#N/A,FALSE,"INPUTS";#N/A,#N/A,FALSE,"CHG&amp;YLD";#N/A,#N/A,FALSE,"PRICES";#N/A,#N/A,FALSE,"PRCBASIS";#N/A,#N/A,FALSE,"OPERCOSTS";#N/A,#N/A,FALSE,"CAPITAL";#N/A,#N/A,FALSE,"ANPRICES";#N/A,#N/A,FALSE,"MARGINS";#N/A,#N/A,FALSE,"CASHFLOW"}</definedName>
    <definedName name="X" hidden="1">#REF!</definedName>
    <definedName name="xa">#REF!</definedName>
    <definedName name="xw">#REF!</definedName>
    <definedName name="YesNo">'[8]Lookup tables'!$T$3:$T$4</definedName>
    <definedName name="ZVCXVASFDGADSF">#REF!</definedName>
  </definedNames>
  <calcPr calcId="191029"/>
  <pivotCaches>
    <pivotCache cacheId="0" r:id="rId4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80" l="1"/>
  <c r="H7" i="80"/>
  <c r="F3" i="80"/>
  <c r="A15" i="80" s="1"/>
  <c r="E3" i="80"/>
  <c r="B91" i="7" l="1"/>
  <c r="K76" i="7" l="1"/>
  <c r="K77" i="7"/>
  <c r="K50" i="7"/>
  <c r="K5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21" i="7"/>
  <c r="K47" i="7"/>
  <c r="N47" i="7" s="1"/>
  <c r="K48" i="7"/>
  <c r="N48" i="7" s="1"/>
  <c r="K49" i="7"/>
  <c r="N49" i="7" s="1"/>
  <c r="K46" i="7"/>
  <c r="N46" i="7" s="1"/>
  <c r="K73" i="7"/>
  <c r="N73" i="7" s="1"/>
  <c r="K74" i="7"/>
  <c r="N74" i="7" s="1"/>
  <c r="K75" i="7"/>
  <c r="N75" i="7" s="1"/>
  <c r="K72" i="7"/>
  <c r="N72" i="7" s="1"/>
  <c r="R30" i="73"/>
  <c r="R31" i="73"/>
  <c r="R32" i="73"/>
  <c r="R34" i="73"/>
  <c r="R35" i="73"/>
  <c r="R36" i="73"/>
  <c r="R37" i="73"/>
  <c r="R38" i="73"/>
  <c r="R39" i="73"/>
  <c r="R40" i="73"/>
  <c r="R41" i="73"/>
  <c r="R42" i="73"/>
  <c r="R43" i="73"/>
  <c r="R44" i="73"/>
  <c r="R45" i="73"/>
  <c r="R46" i="73"/>
  <c r="R47" i="73"/>
  <c r="R48" i="73"/>
  <c r="R49" i="73"/>
  <c r="R50" i="73"/>
  <c r="R51" i="73"/>
  <c r="R53" i="73"/>
  <c r="R54" i="73"/>
  <c r="R55" i="73"/>
  <c r="R56" i="73"/>
  <c r="R57" i="73"/>
  <c r="R58" i="73"/>
  <c r="R59" i="73"/>
  <c r="Q31" i="73"/>
  <c r="Q32" i="73"/>
  <c r="Q34" i="73"/>
  <c r="Q35" i="73"/>
  <c r="Q36" i="73"/>
  <c r="Q37" i="73"/>
  <c r="Q38" i="73"/>
  <c r="Q39" i="73"/>
  <c r="Q40" i="73"/>
  <c r="Q41" i="73"/>
  <c r="Q42" i="73"/>
  <c r="Q43" i="73"/>
  <c r="Q44" i="73"/>
  <c r="Q45" i="73"/>
  <c r="Q46" i="73"/>
  <c r="Q47" i="73"/>
  <c r="Q48" i="73"/>
  <c r="Q49" i="73"/>
  <c r="Q50" i="73"/>
  <c r="Q51" i="73"/>
  <c r="Q53" i="73"/>
  <c r="Q54" i="73"/>
  <c r="Q55" i="73"/>
  <c r="Q56" i="73"/>
  <c r="Q57" i="73"/>
  <c r="Q58" i="73"/>
  <c r="Q30" i="73"/>
  <c r="N100" i="7"/>
  <c r="N99" i="7"/>
  <c r="N98" i="7"/>
  <c r="N97" i="7"/>
  <c r="J74" i="7"/>
  <c r="J73" i="7"/>
  <c r="J72" i="7"/>
  <c r="N23" i="7"/>
  <c r="N22" i="7"/>
  <c r="N21" i="7"/>
  <c r="N20" i="7"/>
  <c r="H16" i="5"/>
  <c r="M11" i="5" s="1"/>
  <c r="S53" i="73"/>
  <c r="S51" i="73"/>
  <c r="S49" i="73"/>
  <c r="S48" i="73"/>
  <c r="S47" i="73"/>
  <c r="S46" i="73"/>
  <c r="S45" i="73"/>
  <c r="S44" i="73"/>
  <c r="S43" i="73"/>
  <c r="S41" i="73"/>
  <c r="S40" i="73"/>
  <c r="S39" i="73"/>
  <c r="S38" i="73"/>
  <c r="S37" i="73"/>
  <c r="S35" i="73"/>
  <c r="S34" i="73"/>
  <c r="S31" i="73"/>
  <c r="H3" i="1"/>
  <c r="C2" i="79"/>
  <c r="B2" i="79"/>
  <c r="Q1537" i="73"/>
  <c r="S1537" i="73" s="1"/>
  <c r="R1537" i="73"/>
  <c r="Q1538" i="73"/>
  <c r="U1538" i="73" s="1"/>
  <c r="R1538" i="73"/>
  <c r="Q1539" i="73"/>
  <c r="S1539" i="73" s="1"/>
  <c r="R1539" i="73"/>
  <c r="Q1540" i="73"/>
  <c r="S1540" i="73" s="1"/>
  <c r="R1540" i="73"/>
  <c r="Q1541" i="73"/>
  <c r="S1541" i="73" s="1"/>
  <c r="R1541" i="73"/>
  <c r="Q1542" i="73"/>
  <c r="R1542" i="73"/>
  <c r="Q1543" i="73"/>
  <c r="S1543" i="73" s="1"/>
  <c r="R1543" i="73"/>
  <c r="Q1544" i="73"/>
  <c r="S1544" i="73" s="1"/>
  <c r="R1544" i="73"/>
  <c r="Q1545" i="73"/>
  <c r="S1545" i="73" s="1"/>
  <c r="R1545" i="73"/>
  <c r="Q1546" i="73"/>
  <c r="U1546" i="73" s="1"/>
  <c r="R1546" i="73"/>
  <c r="Q1547" i="73"/>
  <c r="S1547" i="73" s="1"/>
  <c r="R1547" i="73"/>
  <c r="Q1548" i="73"/>
  <c r="S1548" i="73" s="1"/>
  <c r="R1548" i="73"/>
  <c r="Q1549" i="73"/>
  <c r="R1549" i="73"/>
  <c r="Q1550" i="73"/>
  <c r="R1550" i="73"/>
  <c r="Q1551" i="73"/>
  <c r="R1551" i="73"/>
  <c r="Q1552" i="73"/>
  <c r="S1552" i="73" s="1"/>
  <c r="R1552" i="73"/>
  <c r="Q1553" i="73"/>
  <c r="R1553" i="73"/>
  <c r="Q1554" i="73"/>
  <c r="U1554" i="73" s="1"/>
  <c r="R1554" i="73"/>
  <c r="Q1555" i="73"/>
  <c r="R1555" i="73"/>
  <c r="Q1556" i="73"/>
  <c r="S1556" i="73" s="1"/>
  <c r="R1556" i="73"/>
  <c r="Q1557" i="73"/>
  <c r="R1557" i="73"/>
  <c r="Q1558" i="73"/>
  <c r="R1558" i="73"/>
  <c r="Q1559" i="73"/>
  <c r="R1559" i="73"/>
  <c r="Q1560" i="73"/>
  <c r="S1560" i="73" s="1"/>
  <c r="R1560" i="73"/>
  <c r="Q1561" i="73"/>
  <c r="R1561" i="73"/>
  <c r="Q1562" i="73"/>
  <c r="S1562" i="73" s="1"/>
  <c r="R1562" i="73"/>
  <c r="Q1563" i="73"/>
  <c r="R1563" i="73"/>
  <c r="Q1564" i="73"/>
  <c r="S1564" i="73" s="1"/>
  <c r="R1564" i="73"/>
  <c r="Q1565" i="73"/>
  <c r="R1565" i="73"/>
  <c r="Q1566" i="73"/>
  <c r="R1566" i="73"/>
  <c r="Q1567" i="73"/>
  <c r="R1567" i="73"/>
  <c r="Q1568" i="73"/>
  <c r="S1568" i="73" s="1"/>
  <c r="R1568" i="73"/>
  <c r="Q1569" i="73"/>
  <c r="R1569" i="73"/>
  <c r="Q1570" i="73"/>
  <c r="S1570" i="73" s="1"/>
  <c r="R1570" i="73"/>
  <c r="Q1571" i="73"/>
  <c r="R1571" i="73"/>
  <c r="Q1572" i="73"/>
  <c r="S1572" i="73" s="1"/>
  <c r="R1572" i="73"/>
  <c r="Q1573" i="73"/>
  <c r="R1573" i="73"/>
  <c r="Q1574" i="73"/>
  <c r="R1574" i="73"/>
  <c r="Q1575" i="73"/>
  <c r="R1575" i="73"/>
  <c r="Q1576" i="73"/>
  <c r="S1576" i="73" s="1"/>
  <c r="R1576" i="73"/>
  <c r="Q1577" i="73"/>
  <c r="R1577" i="73"/>
  <c r="Q1578" i="73"/>
  <c r="S1578" i="73" s="1"/>
  <c r="R1578" i="73"/>
  <c r="Q1579" i="73"/>
  <c r="R1579" i="73"/>
  <c r="Q1580" i="73"/>
  <c r="S1580" i="73" s="1"/>
  <c r="R1580" i="73"/>
  <c r="Q1581" i="73"/>
  <c r="R1581" i="73"/>
  <c r="Q1582" i="73"/>
  <c r="R1582" i="73"/>
  <c r="Q1583" i="73"/>
  <c r="R1583" i="73"/>
  <c r="Q1584" i="73"/>
  <c r="S1584" i="73" s="1"/>
  <c r="R1584" i="73"/>
  <c r="Q1585" i="73"/>
  <c r="R1585" i="73"/>
  <c r="Q1586" i="73"/>
  <c r="U1586" i="73" s="1"/>
  <c r="R1586" i="73"/>
  <c r="Q1587" i="73"/>
  <c r="R1587" i="73"/>
  <c r="Q1588" i="73"/>
  <c r="S1588" i="73" s="1"/>
  <c r="R1588" i="73"/>
  <c r="Q1589" i="73"/>
  <c r="R1589" i="73"/>
  <c r="Q1590" i="73"/>
  <c r="R1590" i="73"/>
  <c r="Q1591" i="73"/>
  <c r="R1591" i="73"/>
  <c r="Q1592" i="73"/>
  <c r="S1592" i="73" s="1"/>
  <c r="R1592" i="73"/>
  <c r="Q1593" i="73"/>
  <c r="R1593" i="73"/>
  <c r="Q1594" i="73"/>
  <c r="S1594" i="73" s="1"/>
  <c r="R1594" i="73"/>
  <c r="Q1595" i="73"/>
  <c r="R1595" i="73"/>
  <c r="Q1596" i="73"/>
  <c r="S1596" i="73" s="1"/>
  <c r="R1596" i="73"/>
  <c r="Q1597" i="73"/>
  <c r="R1597" i="73"/>
  <c r="Q1598" i="73"/>
  <c r="R1598" i="73"/>
  <c r="Q1599" i="73"/>
  <c r="R1599" i="73"/>
  <c r="Q1600" i="73"/>
  <c r="S1600" i="73" s="1"/>
  <c r="R1600" i="73"/>
  <c r="Q1601" i="73"/>
  <c r="R1601" i="73"/>
  <c r="Q1602" i="73"/>
  <c r="S1602" i="73" s="1"/>
  <c r="R1602" i="73"/>
  <c r="Q1603" i="73"/>
  <c r="R1603" i="73"/>
  <c r="Q1604" i="73"/>
  <c r="S1604" i="73" s="1"/>
  <c r="R1604" i="73"/>
  <c r="Q1605" i="73"/>
  <c r="R1605" i="73"/>
  <c r="Q1606" i="73"/>
  <c r="R1606" i="73"/>
  <c r="Q1607" i="73"/>
  <c r="R1607" i="73"/>
  <c r="Q1608" i="73"/>
  <c r="S1608" i="73" s="1"/>
  <c r="R1608" i="73"/>
  <c r="Q1609" i="73"/>
  <c r="R1609" i="73"/>
  <c r="Q1610" i="73"/>
  <c r="S1610" i="73" s="1"/>
  <c r="R1610" i="73"/>
  <c r="Q1611" i="73"/>
  <c r="R1611" i="73"/>
  <c r="Q1612" i="73"/>
  <c r="S1612" i="73" s="1"/>
  <c r="R1612" i="73"/>
  <c r="Q1613" i="73"/>
  <c r="R1613" i="73"/>
  <c r="Q1614" i="73"/>
  <c r="R1614" i="73"/>
  <c r="Q1615" i="73"/>
  <c r="R1615" i="73"/>
  <c r="Q1616" i="73"/>
  <c r="S1616" i="73" s="1"/>
  <c r="R1616" i="73"/>
  <c r="Q1617" i="73"/>
  <c r="R1617" i="73"/>
  <c r="Q1618" i="73"/>
  <c r="S1618" i="73" s="1"/>
  <c r="R1618" i="73"/>
  <c r="Q1619" i="73"/>
  <c r="R1619" i="73"/>
  <c r="Q1620" i="73"/>
  <c r="S1620" i="73" s="1"/>
  <c r="R1620" i="73"/>
  <c r="Q1621" i="73"/>
  <c r="R1621" i="73"/>
  <c r="Q1622" i="73"/>
  <c r="R1622" i="73"/>
  <c r="Q1623" i="73"/>
  <c r="R1623" i="73"/>
  <c r="Q1624" i="73"/>
  <c r="U1624" i="73" s="1"/>
  <c r="R1624" i="73"/>
  <c r="Q1625" i="73"/>
  <c r="R1625" i="73"/>
  <c r="Q1626" i="73"/>
  <c r="S1626" i="73" s="1"/>
  <c r="R1626" i="73"/>
  <c r="Q1627" i="73"/>
  <c r="R1627" i="73"/>
  <c r="Q1628" i="73"/>
  <c r="S1628" i="73" s="1"/>
  <c r="R1628" i="73"/>
  <c r="Q1629" i="73"/>
  <c r="R1629" i="73"/>
  <c r="Q1630" i="73"/>
  <c r="R1630" i="73"/>
  <c r="Q1631" i="73"/>
  <c r="R1631" i="73"/>
  <c r="Q1632" i="73"/>
  <c r="R1632" i="73"/>
  <c r="Q1633" i="73"/>
  <c r="R1633" i="73"/>
  <c r="Q1634" i="73"/>
  <c r="S1634" i="73" s="1"/>
  <c r="R1634" i="73"/>
  <c r="Q1635" i="73"/>
  <c r="R1635" i="73"/>
  <c r="Q1636" i="73"/>
  <c r="S1636" i="73" s="1"/>
  <c r="R1636" i="73"/>
  <c r="Q1637" i="73"/>
  <c r="R1637" i="73"/>
  <c r="Q1638" i="73"/>
  <c r="R1638" i="73"/>
  <c r="Q1639" i="73"/>
  <c r="R1639" i="73"/>
  <c r="Q1640" i="73"/>
  <c r="S1640" i="73" s="1"/>
  <c r="R1640" i="73"/>
  <c r="Q1641" i="73"/>
  <c r="R1641" i="73"/>
  <c r="Q1642" i="73"/>
  <c r="S1642" i="73" s="1"/>
  <c r="R1642" i="73"/>
  <c r="Q1643" i="73"/>
  <c r="R1643" i="73"/>
  <c r="Q1644" i="73"/>
  <c r="S1644" i="73" s="1"/>
  <c r="R1644" i="73"/>
  <c r="Q1645" i="73"/>
  <c r="R1645" i="73"/>
  <c r="Q1646" i="73"/>
  <c r="R1646" i="73"/>
  <c r="Q1647" i="73"/>
  <c r="R1647" i="73"/>
  <c r="Q1648" i="73"/>
  <c r="R1648" i="73"/>
  <c r="Q1649" i="73"/>
  <c r="R1649" i="73"/>
  <c r="Q1650" i="73"/>
  <c r="S1650" i="73" s="1"/>
  <c r="R1650" i="73"/>
  <c r="Q1651" i="73"/>
  <c r="R1651" i="73"/>
  <c r="Q1652" i="73"/>
  <c r="S1652" i="73" s="1"/>
  <c r="R1652" i="73"/>
  <c r="Q1653" i="73"/>
  <c r="R1653" i="73"/>
  <c r="Q1654" i="73"/>
  <c r="R1654" i="73"/>
  <c r="Q1655" i="73"/>
  <c r="R1655" i="73"/>
  <c r="Q1656" i="73"/>
  <c r="U1656" i="73" s="1"/>
  <c r="R1656" i="73"/>
  <c r="Q1657" i="73"/>
  <c r="R1657" i="73"/>
  <c r="Q1658" i="73"/>
  <c r="U1658" i="73" s="1"/>
  <c r="R1658" i="73"/>
  <c r="Q1659" i="73"/>
  <c r="R1659" i="73"/>
  <c r="Q1660" i="73"/>
  <c r="S1660" i="73" s="1"/>
  <c r="R1660" i="73"/>
  <c r="Q1661" i="73"/>
  <c r="R1661" i="73"/>
  <c r="Q1662" i="73"/>
  <c r="R1662" i="73"/>
  <c r="Q1663" i="73"/>
  <c r="R1663" i="73"/>
  <c r="Q1664" i="73"/>
  <c r="S1664" i="73" s="1"/>
  <c r="R1664" i="73"/>
  <c r="Q1665" i="73"/>
  <c r="R1665" i="73"/>
  <c r="Q1666" i="73"/>
  <c r="S1666" i="73" s="1"/>
  <c r="R1666" i="73"/>
  <c r="Q1667" i="73"/>
  <c r="R1667" i="73"/>
  <c r="Q1668" i="73"/>
  <c r="S1668" i="73" s="1"/>
  <c r="R1668" i="73"/>
  <c r="Q1669" i="73"/>
  <c r="R1669" i="73"/>
  <c r="Q1670" i="73"/>
  <c r="R1670" i="73"/>
  <c r="Q1671" i="73"/>
  <c r="R1671" i="73"/>
  <c r="Q1672" i="73"/>
  <c r="S1672" i="73" s="1"/>
  <c r="R1672" i="73"/>
  <c r="Q1673" i="73"/>
  <c r="R1673" i="73"/>
  <c r="Q1674" i="73"/>
  <c r="S1674" i="73" s="1"/>
  <c r="R1674" i="73"/>
  <c r="Q1675" i="73"/>
  <c r="R1675" i="73"/>
  <c r="Q1676" i="73"/>
  <c r="S1676" i="73" s="1"/>
  <c r="R1676" i="73"/>
  <c r="Q1677" i="73"/>
  <c r="R1677" i="73"/>
  <c r="Q1678" i="73"/>
  <c r="R1678" i="73"/>
  <c r="Q1679" i="73"/>
  <c r="R1679" i="73"/>
  <c r="Q1680" i="73"/>
  <c r="S1680" i="73" s="1"/>
  <c r="R1680" i="73"/>
  <c r="Q1681" i="73"/>
  <c r="R1681" i="73"/>
  <c r="Q1682" i="73"/>
  <c r="R1682" i="73"/>
  <c r="Q1683" i="73"/>
  <c r="R1683" i="73"/>
  <c r="Q1684" i="73"/>
  <c r="S1684" i="73" s="1"/>
  <c r="R1684" i="73"/>
  <c r="Q1685" i="73"/>
  <c r="R1685" i="73"/>
  <c r="Q1686" i="73"/>
  <c r="R1686" i="73"/>
  <c r="Q1687" i="73"/>
  <c r="R1687" i="73"/>
  <c r="Q1688" i="73"/>
  <c r="S1688" i="73" s="1"/>
  <c r="R1688" i="73"/>
  <c r="Q1689" i="73"/>
  <c r="R1689" i="73"/>
  <c r="Q1690" i="73"/>
  <c r="U1690" i="73" s="1"/>
  <c r="R1690" i="73"/>
  <c r="Q1691" i="73"/>
  <c r="R1691" i="73"/>
  <c r="Q1692" i="73"/>
  <c r="S1692" i="73" s="1"/>
  <c r="R1692" i="73"/>
  <c r="Q1693" i="73"/>
  <c r="R1693" i="73"/>
  <c r="Q1694" i="73"/>
  <c r="R1694" i="73"/>
  <c r="Q1695" i="73"/>
  <c r="R1695" i="73"/>
  <c r="Q1696" i="73"/>
  <c r="S1696" i="73" s="1"/>
  <c r="R1696" i="73"/>
  <c r="Q1697" i="73"/>
  <c r="R1697" i="73"/>
  <c r="Q1698" i="73"/>
  <c r="R1698" i="73"/>
  <c r="Q1699" i="73"/>
  <c r="R1699" i="73"/>
  <c r="Q1700" i="73"/>
  <c r="S1700" i="73" s="1"/>
  <c r="R1700" i="73"/>
  <c r="Q1701" i="73"/>
  <c r="R1701" i="73"/>
  <c r="Q1702" i="73"/>
  <c r="R1702" i="73"/>
  <c r="Q1703" i="73"/>
  <c r="R1703" i="73"/>
  <c r="Q1704" i="73"/>
  <c r="U1704" i="73" s="1"/>
  <c r="R1704" i="73"/>
  <c r="Q1705" i="73"/>
  <c r="R1705" i="73"/>
  <c r="Q1706" i="73"/>
  <c r="S1706" i="73" s="1"/>
  <c r="R1706" i="73"/>
  <c r="Q1707" i="73"/>
  <c r="R1707" i="73"/>
  <c r="Q1708" i="73"/>
  <c r="R1708" i="73"/>
  <c r="Q1709" i="73"/>
  <c r="R1709" i="73"/>
  <c r="Q1710" i="73"/>
  <c r="S1710" i="73" s="1"/>
  <c r="R1710" i="73"/>
  <c r="Q1711" i="73"/>
  <c r="R1711" i="73"/>
  <c r="Q1712" i="73"/>
  <c r="S1712" i="73" s="1"/>
  <c r="R1712" i="73"/>
  <c r="Q1713" i="73"/>
  <c r="R1713" i="73"/>
  <c r="Q1714" i="73"/>
  <c r="S1714" i="73" s="1"/>
  <c r="R1714" i="73"/>
  <c r="Q1715" i="73"/>
  <c r="R1715" i="73"/>
  <c r="Q1716" i="73"/>
  <c r="U1716" i="73" s="1"/>
  <c r="R1716" i="73"/>
  <c r="Q1717" i="73"/>
  <c r="R1717" i="73"/>
  <c r="Q1718" i="73"/>
  <c r="S1718" i="73" s="1"/>
  <c r="R1718" i="73"/>
  <c r="Q1719" i="73"/>
  <c r="R1719" i="73"/>
  <c r="Q1720" i="73"/>
  <c r="S1720" i="73" s="1"/>
  <c r="R1720" i="73"/>
  <c r="Q1721" i="73"/>
  <c r="R1721" i="73"/>
  <c r="Q1722" i="73"/>
  <c r="S1722" i="73" s="1"/>
  <c r="R1722" i="73"/>
  <c r="Q1723" i="73"/>
  <c r="R1723" i="73"/>
  <c r="Q1724" i="73"/>
  <c r="S1724" i="73" s="1"/>
  <c r="R1724" i="73"/>
  <c r="Q1725" i="73"/>
  <c r="R1725" i="73"/>
  <c r="Q1726" i="73"/>
  <c r="S1726" i="73" s="1"/>
  <c r="R1726" i="73"/>
  <c r="Q1727" i="73"/>
  <c r="R1727" i="73"/>
  <c r="Q1728" i="73"/>
  <c r="U1728" i="73" s="1"/>
  <c r="R1728" i="73"/>
  <c r="Q1729" i="73"/>
  <c r="R1729" i="73"/>
  <c r="Q1730" i="73"/>
  <c r="S1730" i="73" s="1"/>
  <c r="R1730" i="73"/>
  <c r="Q1731" i="73"/>
  <c r="R1731" i="73"/>
  <c r="Q1732" i="73"/>
  <c r="U1732" i="73" s="1"/>
  <c r="R1732" i="73"/>
  <c r="Q1733" i="73"/>
  <c r="R1733" i="73"/>
  <c r="Q1734" i="73"/>
  <c r="S1734" i="73" s="1"/>
  <c r="R1734" i="73"/>
  <c r="Q1735" i="73"/>
  <c r="R1735" i="73"/>
  <c r="Q1736" i="73"/>
  <c r="S1736" i="73" s="1"/>
  <c r="R1736" i="73"/>
  <c r="Q1737" i="73"/>
  <c r="R1737" i="73"/>
  <c r="Q1738" i="73"/>
  <c r="S1738" i="73" s="1"/>
  <c r="R1738" i="73"/>
  <c r="Q1739" i="73"/>
  <c r="R1739" i="73"/>
  <c r="Q1740" i="73"/>
  <c r="U1740" i="73" s="1"/>
  <c r="R1740" i="73"/>
  <c r="Q1741" i="73"/>
  <c r="R1741" i="73"/>
  <c r="Q1742" i="73"/>
  <c r="S1742" i="73" s="1"/>
  <c r="R1742" i="73"/>
  <c r="Q1743" i="73"/>
  <c r="R1743" i="73"/>
  <c r="Q1744" i="73"/>
  <c r="U1744" i="73" s="1"/>
  <c r="R1744" i="73"/>
  <c r="Q1745" i="73"/>
  <c r="R1745" i="73"/>
  <c r="Q1746" i="73"/>
  <c r="S1746" i="73" s="1"/>
  <c r="R1746" i="73"/>
  <c r="Q1747" i="73"/>
  <c r="R1747" i="73"/>
  <c r="Q1748" i="73"/>
  <c r="S1748" i="73" s="1"/>
  <c r="R1748" i="73"/>
  <c r="Q1749" i="73"/>
  <c r="R1749" i="73"/>
  <c r="Q1750" i="73"/>
  <c r="S1750" i="73" s="1"/>
  <c r="R1750" i="73"/>
  <c r="Q1751" i="73"/>
  <c r="R1751" i="73"/>
  <c r="Q1752" i="73"/>
  <c r="U1752" i="73" s="1"/>
  <c r="R1752" i="73"/>
  <c r="Q1753" i="73"/>
  <c r="R1753" i="73"/>
  <c r="Q1754" i="73"/>
  <c r="S1754" i="73" s="1"/>
  <c r="R1754" i="73"/>
  <c r="Q1755" i="73"/>
  <c r="R1755" i="73"/>
  <c r="Q1756" i="73"/>
  <c r="S1756" i="73" s="1"/>
  <c r="R1756" i="73"/>
  <c r="Q1757" i="73"/>
  <c r="R1757" i="73"/>
  <c r="Q1758" i="73"/>
  <c r="U1758" i="73" s="1"/>
  <c r="R1758" i="73"/>
  <c r="Q1759" i="73"/>
  <c r="R1759" i="73"/>
  <c r="Q1760" i="73"/>
  <c r="S1760" i="73" s="1"/>
  <c r="R1760" i="73"/>
  <c r="Q1761" i="73"/>
  <c r="R1761" i="73"/>
  <c r="Q1762" i="73"/>
  <c r="S1762" i="73" s="1"/>
  <c r="R1762" i="73"/>
  <c r="Q1763" i="73"/>
  <c r="R1763" i="73"/>
  <c r="Q1764" i="73"/>
  <c r="R1764" i="73"/>
  <c r="Q1765" i="73"/>
  <c r="R1765" i="73"/>
  <c r="Q1766" i="73"/>
  <c r="U1766" i="73" s="1"/>
  <c r="R1766" i="73"/>
  <c r="Q1767" i="73"/>
  <c r="R1767" i="73"/>
  <c r="Q1768" i="73"/>
  <c r="S1768" i="73" s="1"/>
  <c r="R1768" i="73"/>
  <c r="Q1769" i="73"/>
  <c r="R1769" i="73"/>
  <c r="Q1770" i="73"/>
  <c r="S1770" i="73" s="1"/>
  <c r="R1770" i="73"/>
  <c r="Q1771" i="73"/>
  <c r="R1771" i="73"/>
  <c r="Q1772" i="73"/>
  <c r="S1772" i="73" s="1"/>
  <c r="R1772" i="73"/>
  <c r="Q1773" i="73"/>
  <c r="R1773" i="73"/>
  <c r="Q1774" i="73"/>
  <c r="U1774" i="73" s="1"/>
  <c r="R1774" i="73"/>
  <c r="Q1775" i="73"/>
  <c r="R1775" i="73"/>
  <c r="Q1776" i="73"/>
  <c r="S1776" i="73" s="1"/>
  <c r="R1776" i="73"/>
  <c r="Q1777" i="73"/>
  <c r="R1777" i="73"/>
  <c r="Q1778" i="73"/>
  <c r="S1778" i="73" s="1"/>
  <c r="R1778" i="73"/>
  <c r="Q1779" i="73"/>
  <c r="R1779" i="73"/>
  <c r="Q1780" i="73"/>
  <c r="R1780" i="73"/>
  <c r="Q1781" i="73"/>
  <c r="R1781" i="73"/>
  <c r="Q1782" i="73"/>
  <c r="U1782" i="73" s="1"/>
  <c r="R1782" i="73"/>
  <c r="Q1783" i="73"/>
  <c r="R1783" i="73"/>
  <c r="Q1784" i="73"/>
  <c r="S1784" i="73" s="1"/>
  <c r="R1784" i="73"/>
  <c r="Q1785" i="73"/>
  <c r="R1785" i="73"/>
  <c r="Q1786" i="73"/>
  <c r="S1786" i="73" s="1"/>
  <c r="R1786" i="73"/>
  <c r="Q1787" i="73"/>
  <c r="R1787" i="73"/>
  <c r="Q1788" i="73"/>
  <c r="S1788" i="73" s="1"/>
  <c r="R1788" i="73"/>
  <c r="Q1789" i="73"/>
  <c r="R1789" i="73"/>
  <c r="Q1790" i="73"/>
  <c r="U1790" i="73" s="1"/>
  <c r="R1790" i="73"/>
  <c r="Q1791" i="73"/>
  <c r="R1791" i="73"/>
  <c r="Q1792" i="73"/>
  <c r="S1792" i="73" s="1"/>
  <c r="R1792" i="73"/>
  <c r="Q1793" i="73"/>
  <c r="R1793" i="73"/>
  <c r="Q1794" i="73"/>
  <c r="S1794" i="73" s="1"/>
  <c r="R1794" i="73"/>
  <c r="Q1795" i="73"/>
  <c r="R1795" i="73"/>
  <c r="Q1796" i="73"/>
  <c r="R1796" i="73"/>
  <c r="Q1797" i="73"/>
  <c r="R1797" i="73"/>
  <c r="Q1798" i="73"/>
  <c r="U1798" i="73" s="1"/>
  <c r="R1798" i="73"/>
  <c r="Q1799" i="73"/>
  <c r="R1799" i="73"/>
  <c r="Q1800" i="73"/>
  <c r="U1800" i="73" s="1"/>
  <c r="R1800" i="73"/>
  <c r="Q1801" i="73"/>
  <c r="R1801" i="73"/>
  <c r="Q1802" i="73"/>
  <c r="S1802" i="73" s="1"/>
  <c r="R1802" i="73"/>
  <c r="Q1803" i="73"/>
  <c r="R1803" i="73"/>
  <c r="Q1804" i="73"/>
  <c r="S1804" i="73" s="1"/>
  <c r="R1804" i="73"/>
  <c r="Q1805" i="73"/>
  <c r="R1805" i="73"/>
  <c r="Q1806" i="73"/>
  <c r="U1806" i="73" s="1"/>
  <c r="R1806" i="73"/>
  <c r="Q1807" i="73"/>
  <c r="R1807" i="73"/>
  <c r="Q1808" i="73"/>
  <c r="S1808" i="73" s="1"/>
  <c r="R1808" i="73"/>
  <c r="Q1809" i="73"/>
  <c r="R1809" i="73"/>
  <c r="Q1810" i="73"/>
  <c r="S1810" i="73" s="1"/>
  <c r="R1810" i="73"/>
  <c r="Q1811" i="73"/>
  <c r="R1811" i="73"/>
  <c r="Q1812" i="73"/>
  <c r="R1812" i="73"/>
  <c r="Q1813" i="73"/>
  <c r="R1813" i="73"/>
  <c r="Q1814" i="73"/>
  <c r="U1814" i="73" s="1"/>
  <c r="R1814" i="73"/>
  <c r="Q1815" i="73"/>
  <c r="R1815" i="73"/>
  <c r="Q1816" i="73"/>
  <c r="U1816" i="73" s="1"/>
  <c r="R1816" i="73"/>
  <c r="Q1817" i="73"/>
  <c r="R1817" i="73"/>
  <c r="Q1818" i="73"/>
  <c r="S1818" i="73" s="1"/>
  <c r="R1818" i="73"/>
  <c r="Q1819" i="73"/>
  <c r="R1819" i="73"/>
  <c r="Q1820" i="73"/>
  <c r="S1820" i="73" s="1"/>
  <c r="R1820" i="73"/>
  <c r="Q1821" i="73"/>
  <c r="U1821" i="73" s="1"/>
  <c r="R1821" i="73"/>
  <c r="Q1822" i="73"/>
  <c r="S1822" i="73" s="1"/>
  <c r="R1822" i="73"/>
  <c r="Q1823" i="73"/>
  <c r="U1823" i="73" s="1"/>
  <c r="R1823" i="73"/>
  <c r="Q1824" i="73"/>
  <c r="S1824" i="73" s="1"/>
  <c r="R1824" i="73"/>
  <c r="Q1825" i="73"/>
  <c r="S1825" i="73" s="1"/>
  <c r="R1825" i="73"/>
  <c r="Q1826" i="73"/>
  <c r="R1826" i="73"/>
  <c r="Q1827" i="73"/>
  <c r="S1827" i="73" s="1"/>
  <c r="R1827" i="73"/>
  <c r="Q1828" i="73"/>
  <c r="R1828" i="73"/>
  <c r="Q1829" i="73"/>
  <c r="S1829" i="73" s="1"/>
  <c r="R1829" i="73"/>
  <c r="Q1830" i="73"/>
  <c r="S1830" i="73" s="1"/>
  <c r="R1830" i="73"/>
  <c r="Q1831" i="73"/>
  <c r="S1831" i="73" s="1"/>
  <c r="R1831" i="73"/>
  <c r="Q1832" i="73"/>
  <c r="S1832" i="73" s="1"/>
  <c r="R1832" i="73"/>
  <c r="Q1833" i="73"/>
  <c r="S1833" i="73" s="1"/>
  <c r="R1833" i="73"/>
  <c r="Q1834" i="73"/>
  <c r="S1834" i="73" s="1"/>
  <c r="R1834" i="73"/>
  <c r="Q1835" i="73"/>
  <c r="S1835" i="73" s="1"/>
  <c r="R1835" i="73"/>
  <c r="Q1836" i="73"/>
  <c r="S1836" i="73" s="1"/>
  <c r="R1836" i="73"/>
  <c r="Q1837" i="73"/>
  <c r="S1837" i="73" s="1"/>
  <c r="R1837" i="73"/>
  <c r="Q1838" i="73"/>
  <c r="S1838" i="73" s="1"/>
  <c r="R1838" i="73"/>
  <c r="Q1839" i="73"/>
  <c r="U1839" i="73" s="1"/>
  <c r="R1839" i="73"/>
  <c r="Q1840" i="73"/>
  <c r="S1840" i="73" s="1"/>
  <c r="R1840" i="73"/>
  <c r="Q1841" i="73"/>
  <c r="U1841" i="73" s="1"/>
  <c r="R1841" i="73"/>
  <c r="Q1842" i="73"/>
  <c r="R1842" i="73"/>
  <c r="Q1843" i="73"/>
  <c r="S1843" i="73" s="1"/>
  <c r="R1843" i="73"/>
  <c r="Q1844" i="73"/>
  <c r="R1844" i="73"/>
  <c r="Q1845" i="73"/>
  <c r="U1845" i="73" s="1"/>
  <c r="R1845" i="73"/>
  <c r="Q1846" i="73"/>
  <c r="S1846" i="73" s="1"/>
  <c r="R1846" i="73"/>
  <c r="Q1847" i="73"/>
  <c r="S1847" i="73" s="1"/>
  <c r="R1847" i="73"/>
  <c r="Q1848" i="73"/>
  <c r="S1848" i="73" s="1"/>
  <c r="R1848" i="73"/>
  <c r="Q1849" i="73"/>
  <c r="S1849" i="73" s="1"/>
  <c r="R1849" i="73"/>
  <c r="Q1850" i="73"/>
  <c r="S1850" i="73" s="1"/>
  <c r="R1850" i="73"/>
  <c r="Q1851" i="73"/>
  <c r="S1851" i="73" s="1"/>
  <c r="R1851" i="73"/>
  <c r="Q1852" i="73"/>
  <c r="S1852" i="73" s="1"/>
  <c r="R1852" i="73"/>
  <c r="Q1853" i="73"/>
  <c r="S1853" i="73" s="1"/>
  <c r="R1853" i="73"/>
  <c r="Q1854" i="73"/>
  <c r="S1854" i="73" s="1"/>
  <c r="R1854" i="73"/>
  <c r="Q1855" i="73"/>
  <c r="U1855" i="73" s="1"/>
  <c r="R1855" i="73"/>
  <c r="Q1856" i="73"/>
  <c r="S1856" i="73" s="1"/>
  <c r="R1856" i="73"/>
  <c r="Q1857" i="73"/>
  <c r="S1857" i="73" s="1"/>
  <c r="R1857" i="73"/>
  <c r="Q1858" i="73"/>
  <c r="R1858" i="73"/>
  <c r="Q1859" i="73"/>
  <c r="S1859" i="73" s="1"/>
  <c r="R1859" i="73"/>
  <c r="Q1860" i="73"/>
  <c r="R1860" i="73"/>
  <c r="Q1861" i="73"/>
  <c r="S1861" i="73" s="1"/>
  <c r="R1861" i="73"/>
  <c r="Q1862" i="73"/>
  <c r="S1862" i="73" s="1"/>
  <c r="R1862" i="73"/>
  <c r="Q1863" i="73"/>
  <c r="S1863" i="73" s="1"/>
  <c r="R1863" i="73"/>
  <c r="Q1864" i="73"/>
  <c r="S1864" i="73" s="1"/>
  <c r="R1864" i="73"/>
  <c r="Q1865" i="73"/>
  <c r="S1865" i="73" s="1"/>
  <c r="R1865" i="73"/>
  <c r="Q1866" i="73"/>
  <c r="S1866" i="73" s="1"/>
  <c r="R1866" i="73"/>
  <c r="Q1867" i="73"/>
  <c r="S1867" i="73" s="1"/>
  <c r="R1867" i="73"/>
  <c r="Q1868" i="73"/>
  <c r="S1868" i="73" s="1"/>
  <c r="R1868" i="73"/>
  <c r="Q1869" i="73"/>
  <c r="S1869" i="73" s="1"/>
  <c r="R1869" i="73"/>
  <c r="Q1870" i="73"/>
  <c r="S1870" i="73" s="1"/>
  <c r="R1870" i="73"/>
  <c r="Q1871" i="73"/>
  <c r="S1871" i="73" s="1"/>
  <c r="R1871" i="73"/>
  <c r="Q1872" i="73"/>
  <c r="S1872" i="73" s="1"/>
  <c r="R1872" i="73"/>
  <c r="Q1873" i="73"/>
  <c r="S1873" i="73" s="1"/>
  <c r="R1873" i="73"/>
  <c r="Q1874" i="73"/>
  <c r="R1874" i="73"/>
  <c r="Q1875" i="73"/>
  <c r="U1875" i="73" s="1"/>
  <c r="R1875" i="73"/>
  <c r="Q1876" i="73"/>
  <c r="R1876" i="73"/>
  <c r="Q1877" i="73"/>
  <c r="S1877" i="73" s="1"/>
  <c r="R1877" i="73"/>
  <c r="Q1878" i="73"/>
  <c r="S1878" i="73" s="1"/>
  <c r="R1878" i="73"/>
  <c r="Q1879" i="73"/>
  <c r="S1879" i="73" s="1"/>
  <c r="R1879" i="73"/>
  <c r="Q1880" i="73"/>
  <c r="R1880" i="73"/>
  <c r="Q1881" i="73"/>
  <c r="U1881" i="73" s="1"/>
  <c r="R1881" i="73"/>
  <c r="Q1882" i="73"/>
  <c r="S1882" i="73" s="1"/>
  <c r="R1882" i="73"/>
  <c r="Q1883" i="73"/>
  <c r="S1883" i="73" s="1"/>
  <c r="R1883" i="73"/>
  <c r="Q1884" i="73"/>
  <c r="S1884" i="73" s="1"/>
  <c r="R1884" i="73"/>
  <c r="Q1885" i="73"/>
  <c r="S1885" i="73" s="1"/>
  <c r="R1885" i="73"/>
  <c r="Q1886" i="73"/>
  <c r="S1886" i="73" s="1"/>
  <c r="R1886" i="73"/>
  <c r="Q1887" i="73"/>
  <c r="S1887" i="73" s="1"/>
  <c r="R1887" i="73"/>
  <c r="Q1888" i="73"/>
  <c r="S1888" i="73" s="1"/>
  <c r="R1888" i="73"/>
  <c r="Q1889" i="73"/>
  <c r="U1889" i="73" s="1"/>
  <c r="R1889" i="73"/>
  <c r="Q1890" i="73"/>
  <c r="R1890" i="73"/>
  <c r="Q1891" i="73"/>
  <c r="U1891" i="73" s="1"/>
  <c r="R1891" i="73"/>
  <c r="Q1892" i="73"/>
  <c r="R1892" i="73"/>
  <c r="Q1893" i="73"/>
  <c r="U1893" i="73" s="1"/>
  <c r="R1893" i="73"/>
  <c r="Q1894" i="73"/>
  <c r="S1894" i="73" s="1"/>
  <c r="R1894" i="73"/>
  <c r="Q1895" i="73"/>
  <c r="U1895" i="73" s="1"/>
  <c r="R1895" i="73"/>
  <c r="Q1896" i="73"/>
  <c r="S1896" i="73" s="1"/>
  <c r="R1896" i="73"/>
  <c r="Q1897" i="73"/>
  <c r="S1897" i="73" s="1"/>
  <c r="R1897" i="73"/>
  <c r="Q1898" i="73"/>
  <c r="S1898" i="73" s="1"/>
  <c r="R1898" i="73"/>
  <c r="Q1899" i="73"/>
  <c r="S1899" i="73" s="1"/>
  <c r="R1899" i="73"/>
  <c r="Q1900" i="73"/>
  <c r="S1900" i="73" s="1"/>
  <c r="R1900" i="73"/>
  <c r="Q1901" i="73"/>
  <c r="S1901" i="73" s="1"/>
  <c r="R1901" i="73"/>
  <c r="Q1902" i="73"/>
  <c r="S1902" i="73" s="1"/>
  <c r="R1902" i="73"/>
  <c r="Q1903" i="73"/>
  <c r="S1903" i="73" s="1"/>
  <c r="R1903" i="73"/>
  <c r="Q1904" i="73"/>
  <c r="S1904" i="73" s="1"/>
  <c r="R1904" i="73"/>
  <c r="Q1905" i="73"/>
  <c r="S1905" i="73" s="1"/>
  <c r="R1905" i="73"/>
  <c r="Q1906" i="73"/>
  <c r="R1906" i="73"/>
  <c r="Q1907" i="73"/>
  <c r="S1907" i="73" s="1"/>
  <c r="R1907" i="73"/>
  <c r="Q1908" i="73"/>
  <c r="R1908" i="73"/>
  <c r="Q1909" i="73"/>
  <c r="S1909" i="73" s="1"/>
  <c r="R1909" i="73"/>
  <c r="Q1910" i="73"/>
  <c r="S1910" i="73" s="1"/>
  <c r="R1910" i="73"/>
  <c r="Q1911" i="73"/>
  <c r="U1911" i="73" s="1"/>
  <c r="R1911" i="73"/>
  <c r="Q1912" i="73"/>
  <c r="S1912" i="73" s="1"/>
  <c r="R1912" i="73"/>
  <c r="Q1913" i="73"/>
  <c r="U1913" i="73" s="1"/>
  <c r="R1913" i="73"/>
  <c r="Q1914" i="73"/>
  <c r="S1914" i="73" s="1"/>
  <c r="R1914" i="73"/>
  <c r="Q1915" i="73"/>
  <c r="S1915" i="73" s="1"/>
  <c r="R1915" i="73"/>
  <c r="Q1916" i="73"/>
  <c r="S1916" i="73" s="1"/>
  <c r="R1916" i="73"/>
  <c r="Q1917" i="73"/>
  <c r="S1917" i="73" s="1"/>
  <c r="R1917" i="73"/>
  <c r="Q1918" i="73"/>
  <c r="S1918" i="73" s="1"/>
  <c r="R1918" i="73"/>
  <c r="Q1919" i="73"/>
  <c r="U1919" i="73" s="1"/>
  <c r="R1919" i="73"/>
  <c r="Q1920" i="73"/>
  <c r="S1920" i="73" s="1"/>
  <c r="R1920" i="73"/>
  <c r="Q1921" i="73"/>
  <c r="S1921" i="73" s="1"/>
  <c r="R1921" i="73"/>
  <c r="Q1922" i="73"/>
  <c r="R1922" i="73"/>
  <c r="Q1923" i="73"/>
  <c r="S1923" i="73" s="1"/>
  <c r="R1923" i="73"/>
  <c r="Q1924" i="73"/>
  <c r="R1924" i="73"/>
  <c r="Q1925" i="73"/>
  <c r="S1925" i="73" s="1"/>
  <c r="R1925" i="73"/>
  <c r="Q1926" i="73"/>
  <c r="S1926" i="73" s="1"/>
  <c r="R1926" i="73"/>
  <c r="Q1927" i="73"/>
  <c r="S1927" i="73" s="1"/>
  <c r="R1927" i="73"/>
  <c r="Q1928" i="73"/>
  <c r="S1928" i="73" s="1"/>
  <c r="R1928" i="73"/>
  <c r="Q1929" i="73"/>
  <c r="R1929" i="73"/>
  <c r="Q1930" i="73"/>
  <c r="S1930" i="73" s="1"/>
  <c r="R1930" i="73"/>
  <c r="Q1931" i="73"/>
  <c r="R1931" i="73"/>
  <c r="Q1932" i="73"/>
  <c r="S1932" i="73" s="1"/>
  <c r="R1932" i="73"/>
  <c r="Q1933" i="73"/>
  <c r="R1933" i="73"/>
  <c r="Q1934" i="73"/>
  <c r="U1934" i="73" s="1"/>
  <c r="R1934" i="73"/>
  <c r="Q1935" i="73"/>
  <c r="R1935" i="73"/>
  <c r="Q1936" i="73"/>
  <c r="U1936" i="73" s="1"/>
  <c r="R1936" i="73"/>
  <c r="Q1937" i="73"/>
  <c r="R1937" i="73"/>
  <c r="Q1938" i="73"/>
  <c r="U1938" i="73" s="1"/>
  <c r="R1938" i="73"/>
  <c r="Q1939" i="73"/>
  <c r="R1939" i="73"/>
  <c r="Q1940" i="73"/>
  <c r="S1940" i="73" s="1"/>
  <c r="R1940" i="73"/>
  <c r="Q1941" i="73"/>
  <c r="R1941" i="73"/>
  <c r="Q1942" i="73"/>
  <c r="U1942" i="73" s="1"/>
  <c r="R1942" i="73"/>
  <c r="Q1943" i="73"/>
  <c r="R1943" i="73"/>
  <c r="Q1944" i="73"/>
  <c r="S1944" i="73" s="1"/>
  <c r="R1944" i="73"/>
  <c r="Q1945" i="73"/>
  <c r="R1945" i="73"/>
  <c r="Q1946" i="73"/>
  <c r="U1946" i="73" s="1"/>
  <c r="R1946" i="73"/>
  <c r="Q1947" i="73"/>
  <c r="R1947" i="73"/>
  <c r="Q1948" i="73"/>
  <c r="U1948" i="73" s="1"/>
  <c r="R1948" i="73"/>
  <c r="Q1949" i="73"/>
  <c r="R1949" i="73"/>
  <c r="Q1950" i="73"/>
  <c r="S1950" i="73" s="1"/>
  <c r="R1950" i="73"/>
  <c r="Q1951" i="73"/>
  <c r="R1951" i="73"/>
  <c r="Q1952" i="73"/>
  <c r="R1952" i="73"/>
  <c r="Q1953" i="73"/>
  <c r="R1953" i="73"/>
  <c r="Q1954" i="73"/>
  <c r="S1954" i="73" s="1"/>
  <c r="R1954" i="73"/>
  <c r="Q1955" i="73"/>
  <c r="R1955" i="73"/>
  <c r="Q1956" i="73"/>
  <c r="U1956" i="73" s="1"/>
  <c r="R1956" i="73"/>
  <c r="Q1957" i="73"/>
  <c r="R1957" i="73"/>
  <c r="Q1958" i="73"/>
  <c r="S1958" i="73" s="1"/>
  <c r="R1958" i="73"/>
  <c r="Q1959" i="73"/>
  <c r="R1959" i="73"/>
  <c r="Q1960" i="73"/>
  <c r="R1960" i="73"/>
  <c r="Q1961" i="73"/>
  <c r="R1961" i="73"/>
  <c r="Q1962" i="73"/>
  <c r="S1962" i="73" s="1"/>
  <c r="R1962" i="73"/>
  <c r="Q1963" i="73"/>
  <c r="R1963" i="73"/>
  <c r="Q1964" i="73"/>
  <c r="U1964" i="73" s="1"/>
  <c r="R1964" i="73"/>
  <c r="Q1965" i="73"/>
  <c r="R1965" i="73"/>
  <c r="Q1966" i="73"/>
  <c r="S1966" i="73" s="1"/>
  <c r="R1966" i="73"/>
  <c r="Q1967" i="73"/>
  <c r="R1967" i="73"/>
  <c r="Q1968" i="73"/>
  <c r="R1968" i="73"/>
  <c r="Q1969" i="73"/>
  <c r="R1969" i="73"/>
  <c r="Q1970" i="73"/>
  <c r="S1970" i="73" s="1"/>
  <c r="R1970" i="73"/>
  <c r="Q1971" i="73"/>
  <c r="R1971" i="73"/>
  <c r="Q1972" i="73"/>
  <c r="U1972" i="73" s="1"/>
  <c r="R1972" i="73"/>
  <c r="Q1973" i="73"/>
  <c r="R1973" i="73"/>
  <c r="Q1974" i="73"/>
  <c r="S1974" i="73" s="1"/>
  <c r="R1974" i="73"/>
  <c r="Q1975" i="73"/>
  <c r="R1975" i="73"/>
  <c r="Q1976" i="73"/>
  <c r="R1976" i="73"/>
  <c r="Q1977" i="73"/>
  <c r="R1977" i="73"/>
  <c r="Q1978" i="73"/>
  <c r="S1978" i="73" s="1"/>
  <c r="R1978" i="73"/>
  <c r="Q1979" i="73"/>
  <c r="R1979" i="73"/>
  <c r="Q1980" i="73"/>
  <c r="U1980" i="73" s="1"/>
  <c r="R1980" i="73"/>
  <c r="Q1981" i="73"/>
  <c r="R1981" i="73"/>
  <c r="Q1982" i="73"/>
  <c r="S1982" i="73" s="1"/>
  <c r="R1982" i="73"/>
  <c r="Q1983" i="73"/>
  <c r="R1983" i="73"/>
  <c r="Q1984" i="73"/>
  <c r="R1984" i="73"/>
  <c r="Q1985" i="73"/>
  <c r="R1985" i="73"/>
  <c r="Q1986" i="73"/>
  <c r="S1986" i="73" s="1"/>
  <c r="R1986" i="73"/>
  <c r="Q1987" i="73"/>
  <c r="R1987" i="73"/>
  <c r="Q1988" i="73"/>
  <c r="U1988" i="73" s="1"/>
  <c r="R1988" i="73"/>
  <c r="Q1989" i="73"/>
  <c r="R1989" i="73"/>
  <c r="Q1990" i="73"/>
  <c r="S1990" i="73" s="1"/>
  <c r="R1990" i="73"/>
  <c r="Q1991" i="73"/>
  <c r="R1991" i="73"/>
  <c r="Q1992" i="73"/>
  <c r="R1992" i="73"/>
  <c r="Q1993" i="73"/>
  <c r="R1993" i="73"/>
  <c r="Q1994" i="73"/>
  <c r="S1994" i="73" s="1"/>
  <c r="R1994" i="73"/>
  <c r="Q1995" i="73"/>
  <c r="R1995" i="73"/>
  <c r="Q1996" i="73"/>
  <c r="U1996" i="73" s="1"/>
  <c r="R1996" i="73"/>
  <c r="Q1997" i="73"/>
  <c r="R1997" i="73"/>
  <c r="Q1998" i="73"/>
  <c r="S1998" i="73" s="1"/>
  <c r="R1998" i="73"/>
  <c r="Q1999" i="73"/>
  <c r="R1999" i="73"/>
  <c r="Q2000" i="73"/>
  <c r="R2000" i="73"/>
  <c r="Q2001" i="73"/>
  <c r="R2001" i="73"/>
  <c r="Q2002" i="73"/>
  <c r="U2002" i="73" s="1"/>
  <c r="R2002" i="73"/>
  <c r="Q2003" i="73"/>
  <c r="R2003" i="73"/>
  <c r="Q2004" i="73"/>
  <c r="U2004" i="73" s="1"/>
  <c r="R2004" i="73"/>
  <c r="Q2005" i="73"/>
  <c r="R2005" i="73"/>
  <c r="Q2006" i="73"/>
  <c r="S2006" i="73" s="1"/>
  <c r="R2006" i="73"/>
  <c r="Q2007" i="73"/>
  <c r="R2007" i="73"/>
  <c r="Q2008" i="73"/>
  <c r="R2008" i="73"/>
  <c r="Q2009" i="73"/>
  <c r="R2009" i="73"/>
  <c r="Q2010" i="73"/>
  <c r="U2010" i="73" s="1"/>
  <c r="R2010" i="73"/>
  <c r="Q2011" i="73"/>
  <c r="R2011" i="73"/>
  <c r="Q2012" i="73"/>
  <c r="U2012" i="73" s="1"/>
  <c r="R2012" i="73"/>
  <c r="Q2013" i="73"/>
  <c r="R2013" i="73"/>
  <c r="Q2014" i="73"/>
  <c r="S2014" i="73" s="1"/>
  <c r="R2014" i="73"/>
  <c r="Q2015" i="73"/>
  <c r="R2015" i="73"/>
  <c r="Q2016" i="73"/>
  <c r="R2016" i="73"/>
  <c r="Q2017" i="73"/>
  <c r="R2017" i="73"/>
  <c r="Q2018" i="73"/>
  <c r="S2018" i="73" s="1"/>
  <c r="R2018" i="73"/>
  <c r="Q2019" i="73"/>
  <c r="R2019" i="73"/>
  <c r="Q2020" i="73"/>
  <c r="U2020" i="73" s="1"/>
  <c r="R2020" i="73"/>
  <c r="Q2021" i="73"/>
  <c r="R2021" i="73"/>
  <c r="Q2022" i="73"/>
  <c r="S2022" i="73" s="1"/>
  <c r="R2022" i="73"/>
  <c r="Q2023" i="73"/>
  <c r="R2023" i="73"/>
  <c r="Q2024" i="73"/>
  <c r="R2024" i="73"/>
  <c r="Q2025" i="73"/>
  <c r="R2025" i="73"/>
  <c r="Q2026" i="73"/>
  <c r="S2026" i="73" s="1"/>
  <c r="R2026" i="73"/>
  <c r="Q2027" i="73"/>
  <c r="R2027" i="73"/>
  <c r="Q2028" i="73"/>
  <c r="U2028" i="73" s="1"/>
  <c r="R2028" i="73"/>
  <c r="Q2029" i="73"/>
  <c r="R2029" i="73"/>
  <c r="Q2030" i="73"/>
  <c r="S2030" i="73" s="1"/>
  <c r="R2030" i="73"/>
  <c r="Q2031" i="73"/>
  <c r="R2031" i="73"/>
  <c r="Q2032" i="73"/>
  <c r="R2032" i="73"/>
  <c r="Q2033" i="73"/>
  <c r="R2033" i="73"/>
  <c r="Q2034" i="73"/>
  <c r="U2034" i="73" s="1"/>
  <c r="R2034" i="73"/>
  <c r="Q2035" i="73"/>
  <c r="R2035" i="73"/>
  <c r="Q2036" i="73"/>
  <c r="U2036" i="73" s="1"/>
  <c r="R2036" i="73"/>
  <c r="Q2037" i="73"/>
  <c r="R2037" i="73"/>
  <c r="Q2038" i="73"/>
  <c r="S2038" i="73" s="1"/>
  <c r="R2038" i="73"/>
  <c r="Q2039" i="73"/>
  <c r="R2039" i="73"/>
  <c r="Q2040" i="73"/>
  <c r="R2040" i="73"/>
  <c r="Q2041" i="73"/>
  <c r="R2041" i="73"/>
  <c r="Q2042" i="73"/>
  <c r="S2042" i="73" s="1"/>
  <c r="R2042" i="73"/>
  <c r="Q2043" i="73"/>
  <c r="R2043" i="73"/>
  <c r="Q2044" i="73"/>
  <c r="U2044" i="73" s="1"/>
  <c r="R2044" i="73"/>
  <c r="Q2045" i="73"/>
  <c r="R2045" i="73"/>
  <c r="Q2046" i="73"/>
  <c r="S2046" i="73" s="1"/>
  <c r="R2046" i="73"/>
  <c r="Q2047" i="73"/>
  <c r="R2047" i="73"/>
  <c r="Q2048" i="73"/>
  <c r="R2048" i="73"/>
  <c r="Q2049" i="73"/>
  <c r="R2049" i="73"/>
  <c r="Q2050" i="73"/>
  <c r="S2050" i="73" s="1"/>
  <c r="R2050" i="73"/>
  <c r="Q2051" i="73"/>
  <c r="R2051" i="73"/>
  <c r="Q2052" i="73"/>
  <c r="U2052" i="73" s="1"/>
  <c r="R2052" i="73"/>
  <c r="Q2053" i="73"/>
  <c r="R2053" i="73"/>
  <c r="Q2054" i="73"/>
  <c r="S2054" i="73" s="1"/>
  <c r="R2054" i="73"/>
  <c r="Q2055" i="73"/>
  <c r="R2055" i="73"/>
  <c r="Q2056" i="73"/>
  <c r="R2056" i="73"/>
  <c r="Q2057" i="73"/>
  <c r="R2057" i="73"/>
  <c r="Q2058" i="73"/>
  <c r="S2058" i="73" s="1"/>
  <c r="R2058" i="73"/>
  <c r="Q2059" i="73"/>
  <c r="R2059" i="73"/>
  <c r="Q2060" i="73"/>
  <c r="U2060" i="73" s="1"/>
  <c r="R2060" i="73"/>
  <c r="Q2061" i="73"/>
  <c r="R2061" i="73"/>
  <c r="Q2062" i="73"/>
  <c r="S2062" i="73" s="1"/>
  <c r="R2062" i="73"/>
  <c r="Q2063" i="73"/>
  <c r="R2063" i="73"/>
  <c r="Q2064" i="73"/>
  <c r="R2064" i="73"/>
  <c r="Q2065" i="73"/>
  <c r="R2065" i="73"/>
  <c r="Q2066" i="73"/>
  <c r="U2066" i="73" s="1"/>
  <c r="R2066" i="73"/>
  <c r="Q2067" i="73"/>
  <c r="R2067" i="73"/>
  <c r="Q2068" i="73"/>
  <c r="U2068" i="73" s="1"/>
  <c r="R2068" i="73"/>
  <c r="Q2069" i="73"/>
  <c r="R2069" i="73"/>
  <c r="Q2070" i="73"/>
  <c r="S2070" i="73" s="1"/>
  <c r="R2070" i="73"/>
  <c r="Q2071" i="73"/>
  <c r="R2071" i="73"/>
  <c r="Q2072" i="73"/>
  <c r="R2072" i="73"/>
  <c r="Q2073" i="73"/>
  <c r="R2073" i="73"/>
  <c r="Q2074" i="73"/>
  <c r="S2074" i="73" s="1"/>
  <c r="R2074" i="73"/>
  <c r="Q2075" i="73"/>
  <c r="R2075" i="73"/>
  <c r="Q2076" i="73"/>
  <c r="U2076" i="73" s="1"/>
  <c r="R2076" i="73"/>
  <c r="Q2077" i="73"/>
  <c r="R2077" i="73"/>
  <c r="Q2078" i="73"/>
  <c r="S2078" i="73" s="1"/>
  <c r="R2078" i="73"/>
  <c r="Q2079" i="73"/>
  <c r="R2079" i="73"/>
  <c r="Q2080" i="73"/>
  <c r="R2080" i="73"/>
  <c r="Q2081" i="73"/>
  <c r="R2081" i="73"/>
  <c r="Q2082" i="73"/>
  <c r="S2082" i="73" s="1"/>
  <c r="R2082" i="73"/>
  <c r="Q2083" i="73"/>
  <c r="S2083" i="73" s="1"/>
  <c r="R2083" i="73"/>
  <c r="Q2084" i="73"/>
  <c r="S2084" i="73" s="1"/>
  <c r="R2084" i="73"/>
  <c r="Q2085" i="73"/>
  <c r="R2085" i="73"/>
  <c r="Q2086" i="73"/>
  <c r="U2086" i="73" s="1"/>
  <c r="R2086" i="73"/>
  <c r="Q2087" i="73"/>
  <c r="R2087" i="73"/>
  <c r="Q2088" i="73"/>
  <c r="S2088" i="73" s="1"/>
  <c r="R2088" i="73"/>
  <c r="Q2089" i="73"/>
  <c r="S2089" i="73" s="1"/>
  <c r="R2089" i="73"/>
  <c r="Q2090" i="73"/>
  <c r="S2090" i="73" s="1"/>
  <c r="R2090" i="73"/>
  <c r="Q2091" i="73"/>
  <c r="S2091" i="73" s="1"/>
  <c r="R2091" i="73"/>
  <c r="Q2092" i="73"/>
  <c r="R2092" i="73"/>
  <c r="Q2093" i="73"/>
  <c r="S2093" i="73" s="1"/>
  <c r="R2093" i="73"/>
  <c r="Q2094" i="73"/>
  <c r="R2094" i="73"/>
  <c r="Q2095" i="73"/>
  <c r="S2095" i="73" s="1"/>
  <c r="R2095" i="73"/>
  <c r="Q2096" i="73"/>
  <c r="S2096" i="73" s="1"/>
  <c r="R2096" i="73"/>
  <c r="Q2097" i="73"/>
  <c r="S2097" i="73" s="1"/>
  <c r="R2097" i="73"/>
  <c r="Q2098" i="73"/>
  <c r="S2098" i="73" s="1"/>
  <c r="R2098" i="73"/>
  <c r="Q2099" i="73"/>
  <c r="S2099" i="73" s="1"/>
  <c r="R2099" i="73"/>
  <c r="Q2100" i="73"/>
  <c r="U2100" i="73" s="1"/>
  <c r="R2100" i="73"/>
  <c r="Q2101" i="73"/>
  <c r="R2101" i="73"/>
  <c r="Q2102" i="73"/>
  <c r="U2102" i="73" s="1"/>
  <c r="R2102" i="73"/>
  <c r="Q2103" i="73"/>
  <c r="R2103" i="73"/>
  <c r="Q2104" i="73"/>
  <c r="S2104" i="73" s="1"/>
  <c r="R2104" i="73"/>
  <c r="Q2105" i="73"/>
  <c r="S2105" i="73" s="1"/>
  <c r="R2105" i="73"/>
  <c r="Q2106" i="73"/>
  <c r="S2106" i="73" s="1"/>
  <c r="R2106" i="73"/>
  <c r="Q2107" i="73"/>
  <c r="S2107" i="73" s="1"/>
  <c r="R2107" i="73"/>
  <c r="Q2108" i="73"/>
  <c r="R2108" i="73"/>
  <c r="Q2109" i="73"/>
  <c r="S2109" i="73" s="1"/>
  <c r="R2109" i="73"/>
  <c r="Q2110" i="73"/>
  <c r="R2110" i="73"/>
  <c r="Q2111" i="73"/>
  <c r="S2111" i="73" s="1"/>
  <c r="R2111" i="73"/>
  <c r="Q2112" i="73"/>
  <c r="S2112" i="73" s="1"/>
  <c r="R2112" i="73"/>
  <c r="Q2113" i="73"/>
  <c r="S2113" i="73" s="1"/>
  <c r="R2113" i="73"/>
  <c r="Q2114" i="73"/>
  <c r="U2114" i="73" s="1"/>
  <c r="R2114" i="73"/>
  <c r="Q2115" i="73"/>
  <c r="S2115" i="73" s="1"/>
  <c r="R2115" i="73"/>
  <c r="Q2116" i="73"/>
  <c r="S2116" i="73" s="1"/>
  <c r="R2116" i="73"/>
  <c r="Q2117" i="73"/>
  <c r="R2117" i="73"/>
  <c r="Q2118" i="73"/>
  <c r="U2118" i="73" s="1"/>
  <c r="R2118" i="73"/>
  <c r="Q2119" i="73"/>
  <c r="R2119" i="73"/>
  <c r="Q2120" i="73"/>
  <c r="S2120" i="73" s="1"/>
  <c r="R2120" i="73"/>
  <c r="Q2121" i="73"/>
  <c r="S2121" i="73" s="1"/>
  <c r="R2121" i="73"/>
  <c r="Q2122" i="73"/>
  <c r="S2122" i="73" s="1"/>
  <c r="R2122" i="73"/>
  <c r="Q2123" i="73"/>
  <c r="S2123" i="73" s="1"/>
  <c r="R2123" i="73"/>
  <c r="Q2124" i="73"/>
  <c r="R2124" i="73"/>
  <c r="Q2125" i="73"/>
  <c r="S2125" i="73" s="1"/>
  <c r="R2125" i="73"/>
  <c r="Q2126" i="73"/>
  <c r="R2126" i="73"/>
  <c r="Q2127" i="73"/>
  <c r="S2127" i="73" s="1"/>
  <c r="R2127" i="73"/>
  <c r="Q2128" i="73"/>
  <c r="U2128" i="73" s="1"/>
  <c r="R2128" i="73"/>
  <c r="Q2129" i="73"/>
  <c r="S2129" i="73" s="1"/>
  <c r="R2129" i="73"/>
  <c r="Q2130" i="73"/>
  <c r="S2130" i="73" s="1"/>
  <c r="R2130" i="73"/>
  <c r="Q2131" i="73"/>
  <c r="S2131" i="73" s="1"/>
  <c r="R2131" i="73"/>
  <c r="Q2132" i="73"/>
  <c r="S2132" i="73" s="1"/>
  <c r="R2132" i="73"/>
  <c r="Q2133" i="73"/>
  <c r="R2133" i="73"/>
  <c r="Q2134" i="73"/>
  <c r="R2134" i="73"/>
  <c r="Q2135" i="73"/>
  <c r="R2135" i="73"/>
  <c r="Q2136" i="73"/>
  <c r="S2136" i="73" s="1"/>
  <c r="R2136" i="73"/>
  <c r="Q2137" i="73"/>
  <c r="S2137" i="73" s="1"/>
  <c r="R2137" i="73"/>
  <c r="Q2138" i="73"/>
  <c r="S2138" i="73" s="1"/>
  <c r="R2138" i="73"/>
  <c r="Q2139" i="73"/>
  <c r="S2139" i="73" s="1"/>
  <c r="R2139" i="73"/>
  <c r="Q2140" i="73"/>
  <c r="R2140" i="73"/>
  <c r="Q2141" i="73"/>
  <c r="S2141" i="73" s="1"/>
  <c r="R2141" i="73"/>
  <c r="Q2142" i="73"/>
  <c r="R2142" i="73"/>
  <c r="Q2143" i="73"/>
  <c r="S2143" i="73" s="1"/>
  <c r="R2143" i="73"/>
  <c r="Q2144" i="73"/>
  <c r="U2144" i="73" s="1"/>
  <c r="R2144" i="73"/>
  <c r="Q2145" i="73"/>
  <c r="S2145" i="73" s="1"/>
  <c r="R2145" i="73"/>
  <c r="Q2146" i="73"/>
  <c r="U2146" i="73" s="1"/>
  <c r="R2146" i="73"/>
  <c r="Q2147" i="73"/>
  <c r="S2147" i="73" s="1"/>
  <c r="R2147" i="73"/>
  <c r="Q2148" i="73"/>
  <c r="S2148" i="73" s="1"/>
  <c r="R2148" i="73"/>
  <c r="Q2149" i="73"/>
  <c r="R2149" i="73"/>
  <c r="Q2150" i="73"/>
  <c r="U2150" i="73" s="1"/>
  <c r="R2150" i="73"/>
  <c r="Q2151" i="73"/>
  <c r="R2151" i="73"/>
  <c r="Q2152" i="73"/>
  <c r="S2152" i="73" s="1"/>
  <c r="R2152" i="73"/>
  <c r="Q2153" i="73"/>
  <c r="S2153" i="73" s="1"/>
  <c r="R2153" i="73"/>
  <c r="Q2154" i="73"/>
  <c r="S2154" i="73" s="1"/>
  <c r="R2154" i="73"/>
  <c r="Q2155" i="73"/>
  <c r="S2155" i="73" s="1"/>
  <c r="R2155" i="73"/>
  <c r="Q2156" i="73"/>
  <c r="R2156" i="73"/>
  <c r="Q2157" i="73"/>
  <c r="S2157" i="73" s="1"/>
  <c r="R2157" i="73"/>
  <c r="Q2158" i="73"/>
  <c r="R2158" i="73"/>
  <c r="Q2159" i="73"/>
  <c r="S2159" i="73" s="1"/>
  <c r="R2159" i="73"/>
  <c r="Q2160" i="73"/>
  <c r="S2160" i="73" s="1"/>
  <c r="R2160" i="73"/>
  <c r="Q2161" i="73"/>
  <c r="S2161" i="73" s="1"/>
  <c r="R2161" i="73"/>
  <c r="Q2162" i="73"/>
  <c r="S2162" i="73" s="1"/>
  <c r="R2162" i="73"/>
  <c r="Q2163" i="73"/>
  <c r="S2163" i="73" s="1"/>
  <c r="R2163" i="73"/>
  <c r="Q2164" i="73"/>
  <c r="R2164" i="73"/>
  <c r="Q2165" i="73"/>
  <c r="R2165" i="73"/>
  <c r="Q2166" i="73"/>
  <c r="U2166" i="73" s="1"/>
  <c r="R2166" i="73"/>
  <c r="Q2167" i="73"/>
  <c r="R2167" i="73"/>
  <c r="Q2168" i="73"/>
  <c r="S2168" i="73" s="1"/>
  <c r="R2168" i="73"/>
  <c r="Q2169" i="73"/>
  <c r="S2169" i="73" s="1"/>
  <c r="R2169" i="73"/>
  <c r="Q2170" i="73"/>
  <c r="S2170" i="73" s="1"/>
  <c r="R2170" i="73"/>
  <c r="Q2171" i="73"/>
  <c r="S2171" i="73" s="1"/>
  <c r="R2171" i="73"/>
  <c r="Q2172" i="73"/>
  <c r="R2172" i="73"/>
  <c r="Q2173" i="73"/>
  <c r="S2173" i="73" s="1"/>
  <c r="R2173" i="73"/>
  <c r="Q2174" i="73"/>
  <c r="R2174" i="73"/>
  <c r="Q2175" i="73"/>
  <c r="S2175" i="73" s="1"/>
  <c r="R2175" i="73"/>
  <c r="Q2176" i="73"/>
  <c r="S2176" i="73" s="1"/>
  <c r="R2176" i="73"/>
  <c r="Q2177" i="73"/>
  <c r="S2177" i="73" s="1"/>
  <c r="R2177" i="73"/>
  <c r="Q2178" i="73"/>
  <c r="S2178" i="73" s="1"/>
  <c r="R2178" i="73"/>
  <c r="Q2179" i="73"/>
  <c r="S2179" i="73" s="1"/>
  <c r="R2179" i="73"/>
  <c r="Q2180" i="73"/>
  <c r="S2180" i="73" s="1"/>
  <c r="R2180" i="73"/>
  <c r="Q2181" i="73"/>
  <c r="R2181" i="73"/>
  <c r="Q2182" i="73"/>
  <c r="U2182" i="73" s="1"/>
  <c r="R2182" i="73"/>
  <c r="Q2183" i="73"/>
  <c r="R2183" i="73"/>
  <c r="Q2184" i="73"/>
  <c r="S2184" i="73" s="1"/>
  <c r="R2184" i="73"/>
  <c r="Q2185" i="73"/>
  <c r="S2185" i="73" s="1"/>
  <c r="R2185" i="73"/>
  <c r="Q2186" i="73"/>
  <c r="S2186" i="73" s="1"/>
  <c r="R2186" i="73"/>
  <c r="Q2187" i="73"/>
  <c r="S2187" i="73" s="1"/>
  <c r="R2187" i="73"/>
  <c r="Q2188" i="73"/>
  <c r="R2188" i="73"/>
  <c r="Q2189" i="73"/>
  <c r="S2189" i="73" s="1"/>
  <c r="R2189" i="73"/>
  <c r="Q2190" i="73"/>
  <c r="R2190" i="73"/>
  <c r="Q2191" i="73"/>
  <c r="S2191" i="73" s="1"/>
  <c r="R2191" i="73"/>
  <c r="Q2192" i="73"/>
  <c r="S2192" i="73" s="1"/>
  <c r="R2192" i="73"/>
  <c r="Q2193" i="73"/>
  <c r="S2193" i="73" s="1"/>
  <c r="R2193" i="73"/>
  <c r="Q2194" i="73"/>
  <c r="S2194" i="73" s="1"/>
  <c r="R2194" i="73"/>
  <c r="Q2195" i="73"/>
  <c r="S2195" i="73" s="1"/>
  <c r="R2195" i="73"/>
  <c r="Q2196" i="73"/>
  <c r="U2196" i="73" s="1"/>
  <c r="R2196" i="73"/>
  <c r="Q2197" i="73"/>
  <c r="R2197" i="73"/>
  <c r="Q2198" i="73"/>
  <c r="R2198" i="73"/>
  <c r="Q2199" i="73"/>
  <c r="R2199" i="73"/>
  <c r="Q2200" i="73"/>
  <c r="S2200" i="73" s="1"/>
  <c r="R2200" i="73"/>
  <c r="Q2201" i="73"/>
  <c r="S2201" i="73" s="1"/>
  <c r="R2201" i="73"/>
  <c r="Q2202" i="73"/>
  <c r="S2202" i="73" s="1"/>
  <c r="R2202" i="73"/>
  <c r="Q2203" i="73"/>
  <c r="R2203" i="73"/>
  <c r="Q2204" i="73"/>
  <c r="R2204" i="73"/>
  <c r="Q2205" i="73"/>
  <c r="S2205" i="73" s="1"/>
  <c r="R2205" i="73"/>
  <c r="Q2206" i="73"/>
  <c r="R2206" i="73"/>
  <c r="Q2207" i="73"/>
  <c r="S2207" i="73" s="1"/>
  <c r="R2207" i="73"/>
  <c r="Q2208" i="73"/>
  <c r="S2208" i="73" s="1"/>
  <c r="R2208" i="73"/>
  <c r="Q2209" i="73"/>
  <c r="S2209" i="73" s="1"/>
  <c r="R2209" i="73"/>
  <c r="Q2210" i="73"/>
  <c r="S2210" i="73" s="1"/>
  <c r="R2210" i="73"/>
  <c r="Q2211" i="73"/>
  <c r="S2211" i="73" s="1"/>
  <c r="R2211" i="73"/>
  <c r="Q2212" i="73"/>
  <c r="S2212" i="73" s="1"/>
  <c r="R2212" i="73"/>
  <c r="Q2213" i="73"/>
  <c r="R2213" i="73"/>
  <c r="Q2214" i="73"/>
  <c r="S2214" i="73" s="1"/>
  <c r="R2214" i="73"/>
  <c r="Q2215" i="73"/>
  <c r="R2215" i="73"/>
  <c r="Q2216" i="73"/>
  <c r="R2216" i="73"/>
  <c r="Q2217" i="73"/>
  <c r="S2217" i="73" s="1"/>
  <c r="R2217" i="73"/>
  <c r="Q2218" i="73"/>
  <c r="S2218" i="73" s="1"/>
  <c r="R2218" i="73"/>
  <c r="Q2219" i="73"/>
  <c r="S2219" i="73" s="1"/>
  <c r="R2219" i="73"/>
  <c r="Q2220" i="73"/>
  <c r="R2220" i="73"/>
  <c r="Q2221" i="73"/>
  <c r="R2221" i="73"/>
  <c r="Q2222" i="73"/>
  <c r="R2222" i="73"/>
  <c r="Q2223" i="73"/>
  <c r="S2223" i="73" s="1"/>
  <c r="R2223" i="73"/>
  <c r="Q2224" i="73"/>
  <c r="S2224" i="73" s="1"/>
  <c r="R2224" i="73"/>
  <c r="Q2225" i="73"/>
  <c r="S2225" i="73" s="1"/>
  <c r="R2225" i="73"/>
  <c r="Q2226" i="73"/>
  <c r="S2226" i="73" s="1"/>
  <c r="R2226" i="73"/>
  <c r="Q2227" i="73"/>
  <c r="S2227" i="73" s="1"/>
  <c r="R2227" i="73"/>
  <c r="Q2228" i="73"/>
  <c r="S2228" i="73" s="1"/>
  <c r="R2228" i="73"/>
  <c r="Q2229" i="73"/>
  <c r="R2229" i="73"/>
  <c r="Q2230" i="73"/>
  <c r="S2230" i="73" s="1"/>
  <c r="R2230" i="73"/>
  <c r="Q2231" i="73"/>
  <c r="R2231" i="73"/>
  <c r="Q2232" i="73"/>
  <c r="S2232" i="73" s="1"/>
  <c r="R2232" i="73"/>
  <c r="Q2233" i="73"/>
  <c r="R2233" i="73"/>
  <c r="Q2234" i="73"/>
  <c r="S2234" i="73" s="1"/>
  <c r="R2234" i="73"/>
  <c r="Q2235" i="73"/>
  <c r="R2235" i="73"/>
  <c r="Q2236" i="73"/>
  <c r="S2236" i="73" s="1"/>
  <c r="R2236" i="73"/>
  <c r="Q2237" i="73"/>
  <c r="R2237" i="73"/>
  <c r="Q2238" i="73"/>
  <c r="S2238" i="73" s="1"/>
  <c r="R2238" i="73"/>
  <c r="Q2239" i="73"/>
  <c r="R2239" i="73"/>
  <c r="Q2240" i="73"/>
  <c r="S2240" i="73" s="1"/>
  <c r="R2240" i="73"/>
  <c r="Q2241" i="73"/>
  <c r="R2241" i="73"/>
  <c r="Q2242" i="73"/>
  <c r="S2242" i="73" s="1"/>
  <c r="R2242" i="73"/>
  <c r="Q2243" i="73"/>
  <c r="R2243" i="73"/>
  <c r="Q2244" i="73"/>
  <c r="S2244" i="73" s="1"/>
  <c r="R2244" i="73"/>
  <c r="Q2245" i="73"/>
  <c r="U2245" i="73" s="1"/>
  <c r="R2245" i="73"/>
  <c r="Q2246" i="73"/>
  <c r="U2246" i="73" s="1"/>
  <c r="R2246" i="73"/>
  <c r="Q2247" i="73"/>
  <c r="U2247" i="73" s="1"/>
  <c r="R2247" i="73"/>
  <c r="Q2248" i="73"/>
  <c r="R2248" i="73"/>
  <c r="Q2249" i="73"/>
  <c r="U2249" i="73" s="1"/>
  <c r="R2249" i="73"/>
  <c r="Q2250" i="73"/>
  <c r="S2250" i="73" s="1"/>
  <c r="R2250" i="73"/>
  <c r="Q2251" i="73"/>
  <c r="U2251" i="73" s="1"/>
  <c r="R2251" i="73"/>
  <c r="Q2252" i="73"/>
  <c r="S2252" i="73" s="1"/>
  <c r="R2252" i="73"/>
  <c r="Q2253" i="73"/>
  <c r="U2253" i="73" s="1"/>
  <c r="R2253" i="73"/>
  <c r="Q2254" i="73"/>
  <c r="S2254" i="73" s="1"/>
  <c r="R2254" i="73"/>
  <c r="Q2255" i="73"/>
  <c r="U2255" i="73" s="1"/>
  <c r="R2255" i="73"/>
  <c r="Q2256" i="73"/>
  <c r="S2256" i="73" s="1"/>
  <c r="R2256" i="73"/>
  <c r="Q2257" i="73"/>
  <c r="U2257" i="73" s="1"/>
  <c r="R2257" i="73"/>
  <c r="Q2258" i="73"/>
  <c r="U2258" i="73" s="1"/>
  <c r="R2258" i="73"/>
  <c r="Q2259" i="73"/>
  <c r="R2259" i="73"/>
  <c r="Q2260" i="73"/>
  <c r="S2260" i="73" s="1"/>
  <c r="R2260" i="73"/>
  <c r="Q2261" i="73"/>
  <c r="U2261" i="73" s="1"/>
  <c r="R2261" i="73"/>
  <c r="Q2262" i="73"/>
  <c r="S2262" i="73" s="1"/>
  <c r="R2262" i="73"/>
  <c r="Q2263" i="73"/>
  <c r="U2263" i="73" s="1"/>
  <c r="R2263" i="73"/>
  <c r="Q2264" i="73"/>
  <c r="S2264" i="73" s="1"/>
  <c r="R2264" i="73"/>
  <c r="Q2265" i="73"/>
  <c r="U2265" i="73" s="1"/>
  <c r="R2265" i="73"/>
  <c r="Q2266" i="73"/>
  <c r="U2266" i="73" s="1"/>
  <c r="R2266" i="73"/>
  <c r="Q2267" i="73"/>
  <c r="U2267" i="73" s="1"/>
  <c r="R2267" i="73"/>
  <c r="Q2268" i="73"/>
  <c r="S2268" i="73" s="1"/>
  <c r="R2268" i="73"/>
  <c r="Q2269" i="73"/>
  <c r="U2269" i="73" s="1"/>
  <c r="R2269" i="73"/>
  <c r="Q2270" i="73"/>
  <c r="S2270" i="73" s="1"/>
  <c r="R2270" i="73"/>
  <c r="Q2271" i="73"/>
  <c r="U2271" i="73" s="1"/>
  <c r="R2271" i="73"/>
  <c r="Q2272" i="73"/>
  <c r="S2272" i="73" s="1"/>
  <c r="R2272" i="73"/>
  <c r="Q2273" i="73"/>
  <c r="U2273" i="73" s="1"/>
  <c r="R2273" i="73"/>
  <c r="Q2274" i="73"/>
  <c r="S2274" i="73" s="1"/>
  <c r="R2274" i="73"/>
  <c r="Q2275" i="73"/>
  <c r="U2275" i="73" s="1"/>
  <c r="R2275" i="73"/>
  <c r="Q2276" i="73"/>
  <c r="U2276" i="73" s="1"/>
  <c r="R2276" i="73"/>
  <c r="Q2277" i="73"/>
  <c r="U2277" i="73" s="1"/>
  <c r="R2277" i="73"/>
  <c r="Q2278" i="73"/>
  <c r="U2278" i="73" s="1"/>
  <c r="R2278" i="73"/>
  <c r="Q2279" i="73"/>
  <c r="U2279" i="73" s="1"/>
  <c r="R2279" i="73"/>
  <c r="Q2280" i="73"/>
  <c r="U2280" i="73" s="1"/>
  <c r="R2280" i="73"/>
  <c r="Q2281" i="73"/>
  <c r="U2281" i="73" s="1"/>
  <c r="R2281" i="73"/>
  <c r="Q2282" i="73"/>
  <c r="S2282" i="73" s="1"/>
  <c r="R2282" i="73"/>
  <c r="Q2283" i="73"/>
  <c r="U2283" i="73" s="1"/>
  <c r="R2283" i="73"/>
  <c r="Q2284" i="73"/>
  <c r="U2284" i="73" s="1"/>
  <c r="R2284" i="73"/>
  <c r="Q2285" i="73"/>
  <c r="U2285" i="73" s="1"/>
  <c r="R2285" i="73"/>
  <c r="Q2286" i="73"/>
  <c r="S2286" i="73" s="1"/>
  <c r="R2286" i="73"/>
  <c r="Q2287" i="73"/>
  <c r="U2287" i="73" s="1"/>
  <c r="R2287" i="73"/>
  <c r="Q2288" i="73"/>
  <c r="U2288" i="73" s="1"/>
  <c r="R2288" i="73"/>
  <c r="Q2289" i="73"/>
  <c r="U2289" i="73" s="1"/>
  <c r="R2289" i="73"/>
  <c r="Q2290" i="73"/>
  <c r="S2290" i="73" s="1"/>
  <c r="R2290" i="73"/>
  <c r="Q2291" i="73"/>
  <c r="U2291" i="73" s="1"/>
  <c r="R2291" i="73"/>
  <c r="Q2292" i="73"/>
  <c r="S2292" i="73" s="1"/>
  <c r="R2292" i="73"/>
  <c r="Q2293" i="73"/>
  <c r="U2293" i="73" s="1"/>
  <c r="R2293" i="73"/>
  <c r="Q2294" i="73"/>
  <c r="U2294" i="73" s="1"/>
  <c r="R2294" i="73"/>
  <c r="Q2295" i="73"/>
  <c r="U2295" i="73" s="1"/>
  <c r="R2295" i="73"/>
  <c r="Q2296" i="73"/>
  <c r="S2296" i="73" s="1"/>
  <c r="R2296" i="73"/>
  <c r="Q2297" i="73"/>
  <c r="U2297" i="73" s="1"/>
  <c r="R2297" i="73"/>
  <c r="Q2298" i="73"/>
  <c r="S2298" i="73" s="1"/>
  <c r="R2298" i="73"/>
  <c r="Q2299" i="73"/>
  <c r="U2299" i="73" s="1"/>
  <c r="R2299" i="73"/>
  <c r="Q2300" i="73"/>
  <c r="U2300" i="73" s="1"/>
  <c r="R2300" i="73"/>
  <c r="Q2301" i="73"/>
  <c r="U2301" i="73" s="1"/>
  <c r="R2301" i="73"/>
  <c r="Q2302" i="73"/>
  <c r="U2302" i="73" s="1"/>
  <c r="R2302" i="73"/>
  <c r="Q2303" i="73"/>
  <c r="U2303" i="73" s="1"/>
  <c r="R2303" i="73"/>
  <c r="Q2304" i="73"/>
  <c r="S2304" i="73" s="1"/>
  <c r="R2304" i="73"/>
  <c r="Q2305" i="73"/>
  <c r="U2305" i="73" s="1"/>
  <c r="R2305" i="73"/>
  <c r="Q2306" i="73"/>
  <c r="S2306" i="73" s="1"/>
  <c r="R2306" i="73"/>
  <c r="Q2307" i="73"/>
  <c r="U2307" i="73" s="1"/>
  <c r="R2307" i="73"/>
  <c r="Q2308" i="73"/>
  <c r="S2308" i="73" s="1"/>
  <c r="R2308" i="73"/>
  <c r="Q2309" i="73"/>
  <c r="U2309" i="73" s="1"/>
  <c r="R2309" i="73"/>
  <c r="Q2310" i="73"/>
  <c r="U2310" i="73" s="1"/>
  <c r="R2310" i="73"/>
  <c r="Q2311" i="73"/>
  <c r="U2311" i="73" s="1"/>
  <c r="R2311" i="73"/>
  <c r="Q2312" i="73"/>
  <c r="U2312" i="73" s="1"/>
  <c r="R2312" i="73"/>
  <c r="Q2313" i="73"/>
  <c r="U2313" i="73" s="1"/>
  <c r="R2313" i="73"/>
  <c r="Q2314" i="73"/>
  <c r="S2314" i="73" s="1"/>
  <c r="R2314" i="73"/>
  <c r="Q2315" i="73"/>
  <c r="U2315" i="73" s="1"/>
  <c r="R2315" i="73"/>
  <c r="Q2316" i="73"/>
  <c r="U2316" i="73" s="1"/>
  <c r="R2316" i="73"/>
  <c r="Q2317" i="73"/>
  <c r="U2317" i="73" s="1"/>
  <c r="R2317" i="73"/>
  <c r="Q2318" i="73"/>
  <c r="S2318" i="73" s="1"/>
  <c r="R2318" i="73"/>
  <c r="Q2319" i="73"/>
  <c r="U2319" i="73" s="1"/>
  <c r="R2319" i="73"/>
  <c r="Q2320" i="73"/>
  <c r="U2320" i="73" s="1"/>
  <c r="R2320" i="73"/>
  <c r="Q2321" i="73"/>
  <c r="U2321" i="73" s="1"/>
  <c r="R2321" i="73"/>
  <c r="Q2322" i="73"/>
  <c r="S2322" i="73" s="1"/>
  <c r="R2322" i="73"/>
  <c r="Q2323" i="73"/>
  <c r="U2323" i="73" s="1"/>
  <c r="R2323" i="73"/>
  <c r="Q2324" i="73"/>
  <c r="S2324" i="73" s="1"/>
  <c r="R2324" i="73"/>
  <c r="Q2325" i="73"/>
  <c r="U2325" i="73" s="1"/>
  <c r="R2325" i="73"/>
  <c r="Q2326" i="73"/>
  <c r="U2326" i="73" s="1"/>
  <c r="R2326" i="73"/>
  <c r="Q2327" i="73"/>
  <c r="U2327" i="73" s="1"/>
  <c r="R2327" i="73"/>
  <c r="Q2328" i="73"/>
  <c r="U2328" i="73" s="1"/>
  <c r="R2328" i="73"/>
  <c r="Q2329" i="73"/>
  <c r="U2329" i="73" s="1"/>
  <c r="R2329" i="73"/>
  <c r="Q2330" i="73"/>
  <c r="S2330" i="73" s="1"/>
  <c r="R2330" i="73"/>
  <c r="Q2331" i="73"/>
  <c r="U2331" i="73" s="1"/>
  <c r="R2331" i="73"/>
  <c r="Q2332" i="73"/>
  <c r="U2332" i="73" s="1"/>
  <c r="R2332" i="73"/>
  <c r="Q2333" i="73"/>
  <c r="U2333" i="73" s="1"/>
  <c r="R2333" i="73"/>
  <c r="Q2334" i="73"/>
  <c r="U2334" i="73" s="1"/>
  <c r="R2334" i="73"/>
  <c r="Q2335" i="73"/>
  <c r="U2335" i="73" s="1"/>
  <c r="R2335" i="73"/>
  <c r="Q2336" i="73"/>
  <c r="S2336" i="73" s="1"/>
  <c r="R2336" i="73"/>
  <c r="Q2337" i="73"/>
  <c r="U2337" i="73" s="1"/>
  <c r="R2337" i="73"/>
  <c r="Q2338" i="73"/>
  <c r="S2338" i="73" s="1"/>
  <c r="R2338" i="73"/>
  <c r="Q2339" i="73"/>
  <c r="U2339" i="73" s="1"/>
  <c r="R2339" i="73"/>
  <c r="Q2340" i="73"/>
  <c r="S2340" i="73" s="1"/>
  <c r="R2340" i="73"/>
  <c r="Q2341" i="73"/>
  <c r="U2341" i="73" s="1"/>
  <c r="R2341" i="73"/>
  <c r="Q2342" i="73"/>
  <c r="U2342" i="73" s="1"/>
  <c r="R2342" i="73"/>
  <c r="Q2343" i="73"/>
  <c r="U2343" i="73" s="1"/>
  <c r="R2343" i="73"/>
  <c r="Q2344" i="73"/>
  <c r="S2344" i="73" s="1"/>
  <c r="R2344" i="73"/>
  <c r="Q2345" i="73"/>
  <c r="U2345" i="73" s="1"/>
  <c r="R2345" i="73"/>
  <c r="Q2346" i="73"/>
  <c r="S2346" i="73" s="1"/>
  <c r="R2346" i="73"/>
  <c r="Q2347" i="73"/>
  <c r="U2347" i="73" s="1"/>
  <c r="R2347" i="73"/>
  <c r="Q2348" i="73"/>
  <c r="U2348" i="73" s="1"/>
  <c r="R2348" i="73"/>
  <c r="Q2349" i="73"/>
  <c r="U2349" i="73" s="1"/>
  <c r="R2349" i="73"/>
  <c r="Q2350" i="73"/>
  <c r="S2350" i="73" s="1"/>
  <c r="R2350" i="73"/>
  <c r="Q2351" i="73"/>
  <c r="U2351" i="73" s="1"/>
  <c r="R2351" i="73"/>
  <c r="Q2352" i="73"/>
  <c r="S2352" i="73" s="1"/>
  <c r="R2352" i="73"/>
  <c r="Q2353" i="73"/>
  <c r="U2353" i="73" s="1"/>
  <c r="R2353" i="73"/>
  <c r="Q2354" i="73"/>
  <c r="S2354" i="73" s="1"/>
  <c r="R2354" i="73"/>
  <c r="Q2355" i="73"/>
  <c r="U2355" i="73" s="1"/>
  <c r="R2355" i="73"/>
  <c r="Q2356" i="73"/>
  <c r="S2356" i="73" s="1"/>
  <c r="R2356" i="73"/>
  <c r="Q2357" i="73"/>
  <c r="U2357" i="73" s="1"/>
  <c r="R2357" i="73"/>
  <c r="Q2358" i="73"/>
  <c r="U2358" i="73" s="1"/>
  <c r="R2358" i="73"/>
  <c r="Q2359" i="73"/>
  <c r="U2359" i="73" s="1"/>
  <c r="R2359" i="73"/>
  <c r="Q2360" i="73"/>
  <c r="U2360" i="73" s="1"/>
  <c r="R2360" i="73"/>
  <c r="Q2361" i="73"/>
  <c r="U2361" i="73" s="1"/>
  <c r="R2361" i="73"/>
  <c r="Q2362" i="73"/>
  <c r="S2362" i="73" s="1"/>
  <c r="R2362" i="73"/>
  <c r="Q2363" i="73"/>
  <c r="U2363" i="73" s="1"/>
  <c r="R2363" i="73"/>
  <c r="Q2364" i="73"/>
  <c r="U2364" i="73" s="1"/>
  <c r="R2364" i="73"/>
  <c r="Q2365" i="73"/>
  <c r="U2365" i="73" s="1"/>
  <c r="R2365" i="73"/>
  <c r="Q2366" i="73"/>
  <c r="U2366" i="73" s="1"/>
  <c r="R2366" i="73"/>
  <c r="Q2367" i="73"/>
  <c r="U2367" i="73" s="1"/>
  <c r="R2367" i="73"/>
  <c r="Q2368" i="73"/>
  <c r="U2368" i="73" s="1"/>
  <c r="R2368" i="73"/>
  <c r="Q2369" i="73"/>
  <c r="U2369" i="73" s="1"/>
  <c r="R2369" i="73"/>
  <c r="Q2370" i="73"/>
  <c r="S2370" i="73" s="1"/>
  <c r="R2370" i="73"/>
  <c r="Q2371" i="73"/>
  <c r="U2371" i="73" s="1"/>
  <c r="R2371" i="73"/>
  <c r="Q2372" i="73"/>
  <c r="S2372" i="73" s="1"/>
  <c r="R2372" i="73"/>
  <c r="Q2373" i="73"/>
  <c r="U2373" i="73" s="1"/>
  <c r="R2373" i="73"/>
  <c r="Q2374" i="73"/>
  <c r="U2374" i="73" s="1"/>
  <c r="R2374" i="73"/>
  <c r="Q2375" i="73"/>
  <c r="U2375" i="73" s="1"/>
  <c r="R2375" i="73"/>
  <c r="Q2376" i="73"/>
  <c r="S2376" i="73" s="1"/>
  <c r="R2376" i="73"/>
  <c r="Q2377" i="73"/>
  <c r="U2377" i="73" s="1"/>
  <c r="R2377" i="73"/>
  <c r="Q2378" i="73"/>
  <c r="S2378" i="73" s="1"/>
  <c r="R2378" i="73"/>
  <c r="Q2379" i="73"/>
  <c r="U2379" i="73" s="1"/>
  <c r="R2379" i="73"/>
  <c r="Q2380" i="73"/>
  <c r="U2380" i="73" s="1"/>
  <c r="R2380" i="73"/>
  <c r="Q2381" i="73"/>
  <c r="U2381" i="73" s="1"/>
  <c r="R2381" i="73"/>
  <c r="Q2382" i="73"/>
  <c r="S2382" i="73" s="1"/>
  <c r="R2382" i="73"/>
  <c r="Q2383" i="73"/>
  <c r="U2383" i="73" s="1"/>
  <c r="R2383" i="73"/>
  <c r="Q2384" i="73"/>
  <c r="S2384" i="73" s="1"/>
  <c r="R2384" i="73"/>
  <c r="Q2385" i="73"/>
  <c r="U2385" i="73" s="1"/>
  <c r="R2385" i="73"/>
  <c r="Q2386" i="73"/>
  <c r="S2386" i="73" s="1"/>
  <c r="R2386" i="73"/>
  <c r="Q2387" i="73"/>
  <c r="U2387" i="73" s="1"/>
  <c r="R2387" i="73"/>
  <c r="Q2388" i="73"/>
  <c r="S2388" i="73" s="1"/>
  <c r="R2388" i="73"/>
  <c r="Q2389" i="73"/>
  <c r="U2389" i="73" s="1"/>
  <c r="R2389" i="73"/>
  <c r="Q2390" i="73"/>
  <c r="U2390" i="73" s="1"/>
  <c r="R2390" i="73"/>
  <c r="Q2391" i="73"/>
  <c r="U2391" i="73" s="1"/>
  <c r="R2391" i="73"/>
  <c r="Q2392" i="73"/>
  <c r="U2392" i="73" s="1"/>
  <c r="R2392" i="73"/>
  <c r="Q2393" i="73"/>
  <c r="U2393" i="73" s="1"/>
  <c r="R2393" i="73"/>
  <c r="Q2394" i="73"/>
  <c r="S2394" i="73" s="1"/>
  <c r="R2394" i="73"/>
  <c r="Q2395" i="73"/>
  <c r="U2395" i="73" s="1"/>
  <c r="R2395" i="73"/>
  <c r="Q2396" i="73"/>
  <c r="U2396" i="73" s="1"/>
  <c r="R2396" i="73"/>
  <c r="Q2397" i="73"/>
  <c r="U2397" i="73" s="1"/>
  <c r="R2397" i="73"/>
  <c r="Q2398" i="73"/>
  <c r="S2398" i="73" s="1"/>
  <c r="R2398" i="73"/>
  <c r="Q2399" i="73"/>
  <c r="U2399" i="73" s="1"/>
  <c r="R2399" i="73"/>
  <c r="Q2400" i="73"/>
  <c r="U2400" i="73" s="1"/>
  <c r="R2400" i="73"/>
  <c r="Q2401" i="73"/>
  <c r="U2401" i="73" s="1"/>
  <c r="R2401" i="73"/>
  <c r="Q2402" i="73"/>
  <c r="S2402" i="73" s="1"/>
  <c r="R2402" i="73"/>
  <c r="Q2403" i="73"/>
  <c r="U2403" i="73" s="1"/>
  <c r="R2403" i="73"/>
  <c r="Q2404" i="73"/>
  <c r="S2404" i="73" s="1"/>
  <c r="R2404" i="73"/>
  <c r="Q2405" i="73"/>
  <c r="R2405" i="73"/>
  <c r="Q2406" i="73"/>
  <c r="U2406" i="73" s="1"/>
  <c r="R2406" i="73"/>
  <c r="Q2407" i="73"/>
  <c r="U2407" i="73" s="1"/>
  <c r="R2407" i="73"/>
  <c r="Q2408" i="73"/>
  <c r="U2408" i="73" s="1"/>
  <c r="R2408" i="73"/>
  <c r="Q2409" i="73"/>
  <c r="U2409" i="73" s="1"/>
  <c r="R2409" i="73"/>
  <c r="Q2410" i="73"/>
  <c r="S2410" i="73" s="1"/>
  <c r="R2410" i="73"/>
  <c r="Q2411" i="73"/>
  <c r="U2411" i="73" s="1"/>
  <c r="R2411" i="73"/>
  <c r="Q2412" i="73"/>
  <c r="U2412" i="73" s="1"/>
  <c r="R2412" i="73"/>
  <c r="Q2413" i="73"/>
  <c r="U2413" i="73" s="1"/>
  <c r="R2413" i="73"/>
  <c r="Q2414" i="73"/>
  <c r="R2414" i="73"/>
  <c r="Q2415" i="73"/>
  <c r="U2415" i="73" s="1"/>
  <c r="R2415" i="73"/>
  <c r="Q2416" i="73"/>
  <c r="U2416" i="73" s="1"/>
  <c r="R2416" i="73"/>
  <c r="Q2417" i="73"/>
  <c r="U2417" i="73" s="1"/>
  <c r="R2417" i="73"/>
  <c r="Q2418" i="73"/>
  <c r="S2418" i="73" s="1"/>
  <c r="R2418" i="73"/>
  <c r="Q2419" i="73"/>
  <c r="U2419" i="73" s="1"/>
  <c r="R2419" i="73"/>
  <c r="Q2420" i="73"/>
  <c r="S2420" i="73" s="1"/>
  <c r="R2420" i="73"/>
  <c r="Q2421" i="73"/>
  <c r="U2421" i="73" s="1"/>
  <c r="R2421" i="73"/>
  <c r="Q2422" i="73"/>
  <c r="U2422" i="73" s="1"/>
  <c r="R2422" i="73"/>
  <c r="Q2423" i="73"/>
  <c r="U2423" i="73" s="1"/>
  <c r="R2423" i="73"/>
  <c r="Q2424" i="73"/>
  <c r="S2424" i="73" s="1"/>
  <c r="R2424" i="73"/>
  <c r="Q2425" i="73"/>
  <c r="U2425" i="73" s="1"/>
  <c r="R2425" i="73"/>
  <c r="Q2426" i="73"/>
  <c r="S2426" i="73" s="1"/>
  <c r="R2426" i="73"/>
  <c r="Q2427" i="73"/>
  <c r="U2427" i="73" s="1"/>
  <c r="R2427" i="73"/>
  <c r="Q2428" i="73"/>
  <c r="U2428" i="73" s="1"/>
  <c r="R2428" i="73"/>
  <c r="Q2429" i="73"/>
  <c r="U2429" i="73" s="1"/>
  <c r="R2429" i="73"/>
  <c r="Q2430" i="73"/>
  <c r="U2430" i="73" s="1"/>
  <c r="R2430" i="73"/>
  <c r="Q2431" i="73"/>
  <c r="U2431" i="73" s="1"/>
  <c r="R2431" i="73"/>
  <c r="Q2432" i="73"/>
  <c r="R2432" i="73"/>
  <c r="Q2433" i="73"/>
  <c r="U2433" i="73" s="1"/>
  <c r="R2433" i="73"/>
  <c r="Q2434" i="73"/>
  <c r="S2434" i="73" s="1"/>
  <c r="R2434" i="73"/>
  <c r="Q2435" i="73"/>
  <c r="U2435" i="73" s="1"/>
  <c r="R2435" i="73"/>
  <c r="Q2436" i="73"/>
  <c r="S2436" i="73" s="1"/>
  <c r="R2436" i="73"/>
  <c r="Q2437" i="73"/>
  <c r="R2437" i="73"/>
  <c r="Q2438" i="73"/>
  <c r="U2438" i="73" s="1"/>
  <c r="R2438" i="73"/>
  <c r="Q2439" i="73"/>
  <c r="U2439" i="73" s="1"/>
  <c r="R2439" i="73"/>
  <c r="Q2440" i="73"/>
  <c r="S2440" i="73" s="1"/>
  <c r="R2440" i="73"/>
  <c r="Q2441" i="73"/>
  <c r="U2441" i="73" s="1"/>
  <c r="R2441" i="73"/>
  <c r="Q2442" i="73"/>
  <c r="R2442" i="73"/>
  <c r="Q2443" i="73"/>
  <c r="U2443" i="73" s="1"/>
  <c r="R2443" i="73"/>
  <c r="Q2444" i="73"/>
  <c r="U2444" i="73" s="1"/>
  <c r="R2444" i="73"/>
  <c r="Q2445" i="73"/>
  <c r="U2445" i="73" s="1"/>
  <c r="R2445" i="73"/>
  <c r="Q2446" i="73"/>
  <c r="R2446" i="73"/>
  <c r="Q2447" i="73"/>
  <c r="U2447" i="73" s="1"/>
  <c r="R2447" i="73"/>
  <c r="Q2448" i="73"/>
  <c r="S2448" i="73" s="1"/>
  <c r="R2448" i="73"/>
  <c r="Q2449" i="73"/>
  <c r="U2449" i="73" s="1"/>
  <c r="R2449" i="73"/>
  <c r="Q2450" i="73"/>
  <c r="S2450" i="73" s="1"/>
  <c r="R2450" i="73"/>
  <c r="Q2451" i="73"/>
  <c r="U2451" i="73" s="1"/>
  <c r="R2451" i="73"/>
  <c r="Q2452" i="73"/>
  <c r="S2452" i="73" s="1"/>
  <c r="R2452" i="73"/>
  <c r="Q2453" i="73"/>
  <c r="U2453" i="73" s="1"/>
  <c r="R2453" i="73"/>
  <c r="Q2454" i="73"/>
  <c r="U2454" i="73" s="1"/>
  <c r="R2454" i="73"/>
  <c r="Q2455" i="73"/>
  <c r="U2455" i="73" s="1"/>
  <c r="R2455" i="73"/>
  <c r="Q2456" i="73"/>
  <c r="U2456" i="73" s="1"/>
  <c r="R2456" i="73"/>
  <c r="Q2457" i="73"/>
  <c r="U2457" i="73" s="1"/>
  <c r="R2457" i="73"/>
  <c r="Q2458" i="73"/>
  <c r="S2458" i="73" s="1"/>
  <c r="R2458" i="73"/>
  <c r="Q2459" i="73"/>
  <c r="U2459" i="73" s="1"/>
  <c r="R2459" i="73"/>
  <c r="Q2460" i="73"/>
  <c r="U2460" i="73" s="1"/>
  <c r="R2460" i="73"/>
  <c r="Q2461" i="73"/>
  <c r="U2461" i="73" s="1"/>
  <c r="R2461" i="73"/>
  <c r="Q2462" i="73"/>
  <c r="U2462" i="73" s="1"/>
  <c r="R2462" i="73"/>
  <c r="Q2463" i="73"/>
  <c r="U2463" i="73" s="1"/>
  <c r="R2463" i="73"/>
  <c r="Q2464" i="73"/>
  <c r="U2464" i="73" s="1"/>
  <c r="R2464" i="73"/>
  <c r="Q2465" i="73"/>
  <c r="U2465" i="73" s="1"/>
  <c r="R2465" i="73"/>
  <c r="Q2466" i="73"/>
  <c r="S2466" i="73" s="1"/>
  <c r="R2466" i="73"/>
  <c r="Q2467" i="73"/>
  <c r="U2467" i="73" s="1"/>
  <c r="R2467" i="73"/>
  <c r="Q2468" i="73"/>
  <c r="S2468" i="73" s="1"/>
  <c r="R2468" i="73"/>
  <c r="Q2469" i="73"/>
  <c r="U2469" i="73" s="1"/>
  <c r="R2469" i="73"/>
  <c r="Q2470" i="73"/>
  <c r="U2470" i="73" s="1"/>
  <c r="R2470" i="73"/>
  <c r="Q2471" i="73"/>
  <c r="U2471" i="73" s="1"/>
  <c r="R2471" i="73"/>
  <c r="Q2472" i="73"/>
  <c r="S2472" i="73" s="1"/>
  <c r="R2472" i="73"/>
  <c r="Q2473" i="73"/>
  <c r="U2473" i="73" s="1"/>
  <c r="R2473" i="73"/>
  <c r="Q2474" i="73"/>
  <c r="S2474" i="73" s="1"/>
  <c r="R2474" i="73"/>
  <c r="Q2475" i="73"/>
  <c r="U2475" i="73" s="1"/>
  <c r="R2475" i="73"/>
  <c r="Q2476" i="73"/>
  <c r="U2476" i="73" s="1"/>
  <c r="R2476" i="73"/>
  <c r="Q2477" i="73"/>
  <c r="U2477" i="73" s="1"/>
  <c r="R2477" i="73"/>
  <c r="Q2478" i="73"/>
  <c r="S2478" i="73" s="1"/>
  <c r="R2478" i="73"/>
  <c r="Q2479" i="73"/>
  <c r="U2479" i="73" s="1"/>
  <c r="R2479" i="73"/>
  <c r="Q2480" i="73"/>
  <c r="S2480" i="73" s="1"/>
  <c r="R2480" i="73"/>
  <c r="Q2481" i="73"/>
  <c r="U2481" i="73" s="1"/>
  <c r="R2481" i="73"/>
  <c r="Q2482" i="73"/>
  <c r="S2482" i="73" s="1"/>
  <c r="R2482" i="73"/>
  <c r="Q2483" i="73"/>
  <c r="U2483" i="73" s="1"/>
  <c r="R2483" i="73"/>
  <c r="Q2484" i="73"/>
  <c r="U2484" i="73" s="1"/>
  <c r="R2484" i="73"/>
  <c r="Q2485" i="73"/>
  <c r="U2485" i="73" s="1"/>
  <c r="R2485" i="73"/>
  <c r="Q2486" i="73"/>
  <c r="S2486" i="73" s="1"/>
  <c r="R2486" i="73"/>
  <c r="Q2487" i="73"/>
  <c r="U2487" i="73" s="1"/>
  <c r="R2487" i="73"/>
  <c r="Q2488" i="73"/>
  <c r="S2488" i="73" s="1"/>
  <c r="R2488" i="73"/>
  <c r="Q2489" i="73"/>
  <c r="U2489" i="73" s="1"/>
  <c r="R2489" i="73"/>
  <c r="Q2490" i="73"/>
  <c r="S2490" i="73" s="1"/>
  <c r="R2490" i="73"/>
  <c r="Q2491" i="73"/>
  <c r="U2491" i="73" s="1"/>
  <c r="R2491" i="73"/>
  <c r="Q2492" i="73"/>
  <c r="S2492" i="73" s="1"/>
  <c r="R2492" i="73"/>
  <c r="Q2493" i="73"/>
  <c r="U2493" i="73" s="1"/>
  <c r="R2493" i="73"/>
  <c r="Q2494" i="73"/>
  <c r="U2494" i="73" s="1"/>
  <c r="R2494" i="73"/>
  <c r="Q2495" i="73"/>
  <c r="U2495" i="73" s="1"/>
  <c r="R2495" i="73"/>
  <c r="Q2496" i="73"/>
  <c r="U2496" i="73" s="1"/>
  <c r="R2496" i="73"/>
  <c r="Q2497" i="73"/>
  <c r="U2497" i="73" s="1"/>
  <c r="R2497" i="73"/>
  <c r="Q2498" i="73"/>
  <c r="S2498" i="73" s="1"/>
  <c r="R2498" i="73"/>
  <c r="Q2499" i="73"/>
  <c r="U2499" i="73" s="1"/>
  <c r="R2499" i="73"/>
  <c r="Q2500" i="73"/>
  <c r="S2500" i="73" s="1"/>
  <c r="R2500" i="73"/>
  <c r="N12" i="5"/>
  <c r="M12" i="5"/>
  <c r="N11" i="5"/>
  <c r="W113" i="4"/>
  <c r="W114" i="4"/>
  <c r="W115" i="4"/>
  <c r="W116" i="4"/>
  <c r="W117" i="4"/>
  <c r="W118" i="4"/>
  <c r="W119" i="4"/>
  <c r="W120" i="4"/>
  <c r="W121" i="4"/>
  <c r="W122" i="4"/>
  <c r="W123" i="4"/>
  <c r="W124" i="4"/>
  <c r="W125" i="4"/>
  <c r="W126" i="4"/>
  <c r="W127" i="4"/>
  <c r="W128" i="4"/>
  <c r="W129" i="4"/>
  <c r="W130" i="4"/>
  <c r="W131" i="4"/>
  <c r="W132" i="4"/>
  <c r="W133" i="4"/>
  <c r="W134" i="4"/>
  <c r="W135" i="4"/>
  <c r="W136" i="4"/>
  <c r="W137" i="4"/>
  <c r="W138" i="4"/>
  <c r="W139" i="4"/>
  <c r="W140" i="4"/>
  <c r="W141" i="4"/>
  <c r="W142" i="4"/>
  <c r="W143" i="4"/>
  <c r="G143" i="4" s="1"/>
  <c r="W144" i="4"/>
  <c r="W145" i="4"/>
  <c r="W146" i="4"/>
  <c r="W147" i="4"/>
  <c r="W148" i="4"/>
  <c r="W149" i="4"/>
  <c r="W150" i="4"/>
  <c r="W151" i="4"/>
  <c r="W152" i="4"/>
  <c r="W153" i="4"/>
  <c r="W154" i="4"/>
  <c r="W155" i="4"/>
  <c r="W156" i="4"/>
  <c r="W157" i="4"/>
  <c r="W158" i="4"/>
  <c r="W159" i="4"/>
  <c r="W160" i="4"/>
  <c r="W161" i="4"/>
  <c r="W162" i="4"/>
  <c r="W163" i="4"/>
  <c r="W164" i="4"/>
  <c r="W165" i="4"/>
  <c r="W166" i="4"/>
  <c r="W167" i="4"/>
  <c r="W168" i="4"/>
  <c r="W169" i="4"/>
  <c r="W170" i="4"/>
  <c r="W171" i="4"/>
  <c r="W172" i="4"/>
  <c r="W173" i="4"/>
  <c r="W174" i="4"/>
  <c r="W175" i="4"/>
  <c r="W176" i="4"/>
  <c r="W177" i="4"/>
  <c r="W178" i="4"/>
  <c r="W179" i="4"/>
  <c r="W180" i="4"/>
  <c r="W181" i="4"/>
  <c r="W182" i="4"/>
  <c r="W183" i="4"/>
  <c r="W184" i="4"/>
  <c r="W185" i="4"/>
  <c r="W186" i="4"/>
  <c r="W187" i="4"/>
  <c r="W188" i="4"/>
  <c r="W189" i="4"/>
  <c r="W190" i="4"/>
  <c r="W191" i="4"/>
  <c r="W192" i="4"/>
  <c r="W193" i="4"/>
  <c r="W194" i="4"/>
  <c r="W195" i="4"/>
  <c r="W196" i="4"/>
  <c r="W197" i="4"/>
  <c r="W198" i="4"/>
  <c r="W199" i="4"/>
  <c r="W200" i="4"/>
  <c r="W201" i="4"/>
  <c r="W202" i="4"/>
  <c r="W203" i="4"/>
  <c r="W204" i="4"/>
  <c r="W205" i="4"/>
  <c r="W206" i="4"/>
  <c r="G206" i="4" s="1"/>
  <c r="W207" i="4"/>
  <c r="W208" i="4"/>
  <c r="W209" i="4"/>
  <c r="W210" i="4"/>
  <c r="W211" i="4"/>
  <c r="W212" i="4"/>
  <c r="W213" i="4"/>
  <c r="W214" i="4"/>
  <c r="W215" i="4"/>
  <c r="W216" i="4"/>
  <c r="W217" i="4"/>
  <c r="W218" i="4"/>
  <c r="W219" i="4"/>
  <c r="W220" i="4"/>
  <c r="W221" i="4"/>
  <c r="W222" i="4"/>
  <c r="W223" i="4"/>
  <c r="W224" i="4"/>
  <c r="W225" i="4"/>
  <c r="W226" i="4"/>
  <c r="W227" i="4"/>
  <c r="W228" i="4"/>
  <c r="W229" i="4"/>
  <c r="W230" i="4"/>
  <c r="W231" i="4"/>
  <c r="W232" i="4"/>
  <c r="W233" i="4"/>
  <c r="W234" i="4"/>
  <c r="W235" i="4"/>
  <c r="G235" i="4" s="1"/>
  <c r="W236" i="4"/>
  <c r="W237" i="4"/>
  <c r="W238" i="4"/>
  <c r="W239" i="4"/>
  <c r="W240" i="4"/>
  <c r="W241" i="4"/>
  <c r="W242" i="4"/>
  <c r="W243" i="4"/>
  <c r="W244" i="4"/>
  <c r="W245" i="4"/>
  <c r="W246" i="4"/>
  <c r="W247" i="4"/>
  <c r="W248" i="4"/>
  <c r="W249" i="4"/>
  <c r="W250" i="4"/>
  <c r="W251" i="4"/>
  <c r="W252" i="4"/>
  <c r="W253" i="4"/>
  <c r="W254" i="4"/>
  <c r="W255" i="4"/>
  <c r="W256" i="4"/>
  <c r="W257" i="4"/>
  <c r="W258" i="4"/>
  <c r="W259" i="4"/>
  <c r="W260" i="4"/>
  <c r="W261" i="4"/>
  <c r="W262" i="4"/>
  <c r="W263" i="4"/>
  <c r="W264" i="4"/>
  <c r="W265" i="4"/>
  <c r="W266" i="4"/>
  <c r="W267" i="4"/>
  <c r="W268" i="4"/>
  <c r="W269" i="4"/>
  <c r="W270" i="4"/>
  <c r="W271" i="4"/>
  <c r="W272" i="4"/>
  <c r="W273" i="4"/>
  <c r="W274" i="4"/>
  <c r="W275" i="4"/>
  <c r="W276" i="4"/>
  <c r="G276" i="4" s="1"/>
  <c r="W277" i="4"/>
  <c r="W278" i="4"/>
  <c r="W279" i="4"/>
  <c r="W280" i="4"/>
  <c r="W281" i="4"/>
  <c r="W282" i="4"/>
  <c r="W283" i="4"/>
  <c r="W284" i="4"/>
  <c r="W285" i="4"/>
  <c r="W286" i="4"/>
  <c r="W287" i="4"/>
  <c r="W288" i="4"/>
  <c r="W289" i="4"/>
  <c r="W290" i="4"/>
  <c r="W291" i="4"/>
  <c r="W292" i="4"/>
  <c r="W293" i="4"/>
  <c r="W294" i="4"/>
  <c r="W295" i="4"/>
  <c r="W296" i="4"/>
  <c r="W297" i="4"/>
  <c r="W298" i="4"/>
  <c r="W299" i="4"/>
  <c r="W300" i="4"/>
  <c r="W301" i="4"/>
  <c r="W302" i="4"/>
  <c r="W303" i="4"/>
  <c r="W304" i="4"/>
  <c r="W305" i="4"/>
  <c r="W306" i="4"/>
  <c r="W307" i="4"/>
  <c r="W308" i="4"/>
  <c r="W309" i="4"/>
  <c r="W310" i="4"/>
  <c r="W311" i="4"/>
  <c r="W312" i="4"/>
  <c r="W313" i="4"/>
  <c r="W314" i="4"/>
  <c r="W315" i="4"/>
  <c r="W316" i="4"/>
  <c r="W317" i="4"/>
  <c r="W318" i="4"/>
  <c r="W319" i="4"/>
  <c r="W320" i="4"/>
  <c r="W321" i="4"/>
  <c r="W322" i="4"/>
  <c r="W323" i="4"/>
  <c r="W324" i="4"/>
  <c r="W325" i="4"/>
  <c r="W326" i="4"/>
  <c r="W327" i="4"/>
  <c r="W328" i="4"/>
  <c r="W329" i="4"/>
  <c r="W330" i="4"/>
  <c r="W331" i="4"/>
  <c r="W332" i="4"/>
  <c r="W333" i="4"/>
  <c r="W334" i="4"/>
  <c r="W335" i="4"/>
  <c r="W336" i="4"/>
  <c r="W337" i="4"/>
  <c r="W338" i="4"/>
  <c r="W339" i="4"/>
  <c r="W340" i="4"/>
  <c r="W341" i="4"/>
  <c r="W342" i="4"/>
  <c r="W343" i="4"/>
  <c r="W344" i="4"/>
  <c r="W345" i="4"/>
  <c r="W346" i="4"/>
  <c r="W347" i="4"/>
  <c r="W348" i="4"/>
  <c r="W349" i="4"/>
  <c r="W350" i="4"/>
  <c r="W351" i="4"/>
  <c r="W352" i="4"/>
  <c r="W353" i="4"/>
  <c r="W354" i="4"/>
  <c r="W355" i="4"/>
  <c r="W356" i="4"/>
  <c r="W357" i="4"/>
  <c r="W358" i="4"/>
  <c r="W359" i="4"/>
  <c r="W360" i="4"/>
  <c r="W361" i="4"/>
  <c r="W362" i="4"/>
  <c r="W363" i="4"/>
  <c r="W364" i="4"/>
  <c r="W365" i="4"/>
  <c r="W366" i="4"/>
  <c r="W367" i="4"/>
  <c r="W368" i="4"/>
  <c r="W369" i="4"/>
  <c r="W370" i="4"/>
  <c r="W371" i="4"/>
  <c r="W372" i="4"/>
  <c r="W373" i="4"/>
  <c r="W374" i="4"/>
  <c r="W375" i="4"/>
  <c r="W376" i="4"/>
  <c r="W377" i="4"/>
  <c r="W378" i="4"/>
  <c r="W379" i="4"/>
  <c r="W380" i="4"/>
  <c r="W381" i="4"/>
  <c r="W382" i="4"/>
  <c r="W383" i="4"/>
  <c r="W384" i="4"/>
  <c r="W385" i="4"/>
  <c r="W386" i="4"/>
  <c r="W387" i="4"/>
  <c r="W388" i="4"/>
  <c r="W389" i="4"/>
  <c r="W390" i="4"/>
  <c r="W391" i="4"/>
  <c r="W392" i="4"/>
  <c r="W393" i="4"/>
  <c r="W394" i="4"/>
  <c r="W395" i="4"/>
  <c r="W396" i="4"/>
  <c r="W397" i="4"/>
  <c r="W398" i="4"/>
  <c r="W399" i="4"/>
  <c r="W400" i="4"/>
  <c r="W401" i="4"/>
  <c r="W402" i="4"/>
  <c r="W403" i="4"/>
  <c r="G403" i="4" s="1"/>
  <c r="W404" i="4"/>
  <c r="W405" i="4"/>
  <c r="W406" i="4"/>
  <c r="W407" i="4"/>
  <c r="W408" i="4"/>
  <c r="W409" i="4"/>
  <c r="W410" i="4"/>
  <c r="W411" i="4"/>
  <c r="W412" i="4"/>
  <c r="W413" i="4"/>
  <c r="W414" i="4"/>
  <c r="W415" i="4"/>
  <c r="W416" i="4"/>
  <c r="W417" i="4"/>
  <c r="W418" i="4"/>
  <c r="W419" i="4"/>
  <c r="W420" i="4"/>
  <c r="W421" i="4"/>
  <c r="W422" i="4"/>
  <c r="W423" i="4"/>
  <c r="W424" i="4"/>
  <c r="W425" i="4"/>
  <c r="W426" i="4"/>
  <c r="W427" i="4"/>
  <c r="W428" i="4"/>
  <c r="W429" i="4"/>
  <c r="W430" i="4"/>
  <c r="W431" i="4"/>
  <c r="W432" i="4"/>
  <c r="W433" i="4"/>
  <c r="W434" i="4"/>
  <c r="W435" i="4"/>
  <c r="W436" i="4"/>
  <c r="W437" i="4"/>
  <c r="W438" i="4"/>
  <c r="W439" i="4"/>
  <c r="W440" i="4"/>
  <c r="W441" i="4"/>
  <c r="W442" i="4"/>
  <c r="W443" i="4"/>
  <c r="W444" i="4"/>
  <c r="W445" i="4"/>
  <c r="W446" i="4"/>
  <c r="W447" i="4"/>
  <c r="W448" i="4"/>
  <c r="W449" i="4"/>
  <c r="W450" i="4"/>
  <c r="W451" i="4"/>
  <c r="W452" i="4"/>
  <c r="W453" i="4"/>
  <c r="W454" i="4"/>
  <c r="W455" i="4"/>
  <c r="W456" i="4"/>
  <c r="W457" i="4"/>
  <c r="W458" i="4"/>
  <c r="W459" i="4"/>
  <c r="W460" i="4"/>
  <c r="W461" i="4"/>
  <c r="W462" i="4"/>
  <c r="W463" i="4"/>
  <c r="W464" i="4"/>
  <c r="W465" i="4"/>
  <c r="W466" i="4"/>
  <c r="W467" i="4"/>
  <c r="W468" i="4"/>
  <c r="W469" i="4"/>
  <c r="W470" i="4"/>
  <c r="W471" i="4"/>
  <c r="W472" i="4"/>
  <c r="W473" i="4"/>
  <c r="W474" i="4"/>
  <c r="W475" i="4"/>
  <c r="W476" i="4"/>
  <c r="W477" i="4"/>
  <c r="W478" i="4"/>
  <c r="W479" i="4"/>
  <c r="W480" i="4"/>
  <c r="W481" i="4"/>
  <c r="W482" i="4"/>
  <c r="W483" i="4"/>
  <c r="W484" i="4"/>
  <c r="W485" i="4"/>
  <c r="W486" i="4"/>
  <c r="W487" i="4"/>
  <c r="W488" i="4"/>
  <c r="W489" i="4"/>
  <c r="W490" i="4"/>
  <c r="W491" i="4"/>
  <c r="W492" i="4"/>
  <c r="W493" i="4"/>
  <c r="W494" i="4"/>
  <c r="W495" i="4"/>
  <c r="W496" i="4"/>
  <c r="F496" i="4" s="1"/>
  <c r="W497" i="4"/>
  <c r="W498" i="4"/>
  <c r="W499" i="4"/>
  <c r="W500" i="4"/>
  <c r="W501" i="4"/>
  <c r="W502" i="4"/>
  <c r="W503" i="4"/>
  <c r="W504" i="4"/>
  <c r="W505" i="4"/>
  <c r="W506" i="4"/>
  <c r="W507" i="4"/>
  <c r="W508" i="4"/>
  <c r="W509" i="4"/>
  <c r="W510" i="4"/>
  <c r="W511" i="4"/>
  <c r="W512" i="4"/>
  <c r="W513" i="4"/>
  <c r="W514" i="4"/>
  <c r="W515" i="4"/>
  <c r="W516" i="4"/>
  <c r="W517" i="4"/>
  <c r="W518" i="4"/>
  <c r="W519" i="4"/>
  <c r="W520" i="4"/>
  <c r="W521" i="4"/>
  <c r="W522" i="4"/>
  <c r="W523" i="4"/>
  <c r="W524" i="4"/>
  <c r="W525" i="4"/>
  <c r="W526" i="4"/>
  <c r="W527" i="4"/>
  <c r="W528" i="4"/>
  <c r="W529" i="4"/>
  <c r="W530" i="4"/>
  <c r="W531" i="4"/>
  <c r="W532" i="4"/>
  <c r="W533" i="4"/>
  <c r="W534" i="4"/>
  <c r="W535" i="4"/>
  <c r="G535" i="4" s="1"/>
  <c r="W536" i="4"/>
  <c r="W537" i="4"/>
  <c r="W538" i="4"/>
  <c r="W539" i="4"/>
  <c r="W540" i="4"/>
  <c r="W541" i="4"/>
  <c r="W542" i="4"/>
  <c r="W543" i="4"/>
  <c r="W544" i="4"/>
  <c r="W545" i="4"/>
  <c r="W546" i="4"/>
  <c r="W547" i="4"/>
  <c r="W548" i="4"/>
  <c r="W549" i="4"/>
  <c r="W550" i="4"/>
  <c r="W551" i="4"/>
  <c r="W552" i="4"/>
  <c r="W553" i="4"/>
  <c r="W554" i="4"/>
  <c r="W555" i="4"/>
  <c r="W556" i="4"/>
  <c r="W557" i="4"/>
  <c r="W558" i="4"/>
  <c r="W559" i="4"/>
  <c r="W560" i="4"/>
  <c r="W561" i="4"/>
  <c r="W562" i="4"/>
  <c r="W563" i="4"/>
  <c r="W564" i="4"/>
  <c r="W565" i="4"/>
  <c r="W566" i="4"/>
  <c r="W567" i="4"/>
  <c r="W568" i="4"/>
  <c r="W569" i="4"/>
  <c r="W570" i="4"/>
  <c r="W571" i="4"/>
  <c r="W572" i="4"/>
  <c r="W573" i="4"/>
  <c r="W574" i="4"/>
  <c r="W575" i="4"/>
  <c r="W576" i="4"/>
  <c r="W577" i="4"/>
  <c r="W578" i="4"/>
  <c r="W579" i="4"/>
  <c r="W580" i="4"/>
  <c r="W581" i="4"/>
  <c r="W582" i="4"/>
  <c r="W583" i="4"/>
  <c r="W584" i="4"/>
  <c r="W585" i="4"/>
  <c r="W586" i="4"/>
  <c r="W587" i="4"/>
  <c r="W588" i="4"/>
  <c r="W589" i="4"/>
  <c r="W590" i="4"/>
  <c r="W591" i="4"/>
  <c r="W592" i="4"/>
  <c r="W593" i="4"/>
  <c r="W594" i="4"/>
  <c r="W595" i="4"/>
  <c r="W596" i="4"/>
  <c r="W597" i="4"/>
  <c r="W598" i="4"/>
  <c r="W599" i="4"/>
  <c r="W600" i="4"/>
  <c r="W601" i="4"/>
  <c r="G601" i="4" s="1"/>
  <c r="W602" i="4"/>
  <c r="W603" i="4"/>
  <c r="W604" i="4"/>
  <c r="W605" i="4"/>
  <c r="W606" i="4"/>
  <c r="W607" i="4"/>
  <c r="W608" i="4"/>
  <c r="W609" i="4"/>
  <c r="W610" i="4"/>
  <c r="W611" i="4"/>
  <c r="W612" i="4"/>
  <c r="W613" i="4"/>
  <c r="W614" i="4"/>
  <c r="G614" i="4" s="1"/>
  <c r="W615" i="4"/>
  <c r="G615" i="4" s="1"/>
  <c r="W616" i="4"/>
  <c r="W617" i="4"/>
  <c r="W618" i="4"/>
  <c r="W619" i="4"/>
  <c r="W620" i="4"/>
  <c r="W621" i="4"/>
  <c r="W622" i="4"/>
  <c r="W623" i="4"/>
  <c r="W624" i="4"/>
  <c r="W625" i="4"/>
  <c r="W626" i="4"/>
  <c r="W627" i="4"/>
  <c r="W628" i="4"/>
  <c r="W629" i="4"/>
  <c r="W630" i="4"/>
  <c r="W631" i="4"/>
  <c r="W632" i="4"/>
  <c r="W633" i="4"/>
  <c r="W634" i="4"/>
  <c r="W635" i="4"/>
  <c r="W636" i="4"/>
  <c r="W637" i="4"/>
  <c r="W638" i="4"/>
  <c r="W639" i="4"/>
  <c r="W640" i="4"/>
  <c r="G640" i="4" s="1"/>
  <c r="W641" i="4"/>
  <c r="W642" i="4"/>
  <c r="W643" i="4"/>
  <c r="W644" i="4"/>
  <c r="W645" i="4"/>
  <c r="W646" i="4"/>
  <c r="W647" i="4"/>
  <c r="W648" i="4"/>
  <c r="W649" i="4"/>
  <c r="W650" i="4"/>
  <c r="W651" i="4"/>
  <c r="W652" i="4"/>
  <c r="W653" i="4"/>
  <c r="W654" i="4"/>
  <c r="W655" i="4"/>
  <c r="W656" i="4"/>
  <c r="W657" i="4"/>
  <c r="W658" i="4"/>
  <c r="W659" i="4"/>
  <c r="W660" i="4"/>
  <c r="G660" i="4" s="1"/>
  <c r="W661" i="4"/>
  <c r="W662" i="4"/>
  <c r="W663" i="4"/>
  <c r="W664" i="4"/>
  <c r="W665" i="4"/>
  <c r="W666" i="4"/>
  <c r="W667" i="4"/>
  <c r="W668" i="4"/>
  <c r="W669" i="4"/>
  <c r="W670" i="4"/>
  <c r="W671" i="4"/>
  <c r="W672" i="4"/>
  <c r="W673" i="4"/>
  <c r="G673" i="4" s="1"/>
  <c r="W674" i="4"/>
  <c r="W675" i="4"/>
  <c r="W676" i="4"/>
  <c r="W677" i="4"/>
  <c r="W678" i="4"/>
  <c r="W679" i="4"/>
  <c r="W680" i="4"/>
  <c r="W681" i="4"/>
  <c r="W682" i="4"/>
  <c r="W683" i="4"/>
  <c r="W684" i="4"/>
  <c r="W685" i="4"/>
  <c r="W686" i="4"/>
  <c r="G686" i="4" s="1"/>
  <c r="W687" i="4"/>
  <c r="G687" i="4" s="1"/>
  <c r="W688" i="4"/>
  <c r="W689" i="4"/>
  <c r="W690" i="4"/>
  <c r="W691" i="4"/>
  <c r="W692" i="4"/>
  <c r="W693" i="4"/>
  <c r="W694" i="4"/>
  <c r="W695" i="4"/>
  <c r="W696" i="4"/>
  <c r="W697" i="4"/>
  <c r="W698" i="4"/>
  <c r="W699" i="4"/>
  <c r="W700" i="4"/>
  <c r="W701" i="4"/>
  <c r="W702" i="4"/>
  <c r="W703" i="4"/>
  <c r="W704" i="4"/>
  <c r="W705" i="4"/>
  <c r="W706" i="4"/>
  <c r="W707" i="4"/>
  <c r="W708" i="4"/>
  <c r="W709" i="4"/>
  <c r="W710" i="4"/>
  <c r="W711" i="4"/>
  <c r="W712" i="4"/>
  <c r="G712" i="4" s="1"/>
  <c r="W713" i="4"/>
  <c r="W714" i="4"/>
  <c r="W715" i="4"/>
  <c r="W716" i="4"/>
  <c r="W717" i="4"/>
  <c r="W718" i="4"/>
  <c r="W719" i="4"/>
  <c r="W720" i="4"/>
  <c r="W721" i="4"/>
  <c r="W722" i="4"/>
  <c r="W723" i="4"/>
  <c r="W724" i="4"/>
  <c r="W725" i="4"/>
  <c r="W726" i="4"/>
  <c r="W727" i="4"/>
  <c r="W728" i="4"/>
  <c r="W729" i="4"/>
  <c r="W730" i="4"/>
  <c r="W731" i="4"/>
  <c r="W732" i="4"/>
  <c r="W733" i="4"/>
  <c r="W734" i="4"/>
  <c r="W735" i="4"/>
  <c r="W736" i="4"/>
  <c r="W737" i="4"/>
  <c r="W738" i="4"/>
  <c r="W739" i="4"/>
  <c r="W740" i="4"/>
  <c r="W741" i="4"/>
  <c r="W742" i="4"/>
  <c r="W743" i="4"/>
  <c r="W744" i="4"/>
  <c r="W745" i="4"/>
  <c r="G745" i="4" s="1"/>
  <c r="W746" i="4"/>
  <c r="W747" i="4"/>
  <c r="W748" i="4"/>
  <c r="W749" i="4"/>
  <c r="W750" i="4"/>
  <c r="W751" i="4"/>
  <c r="W752" i="4"/>
  <c r="W753" i="4"/>
  <c r="W754" i="4"/>
  <c r="W755" i="4"/>
  <c r="W756" i="4"/>
  <c r="W757" i="4"/>
  <c r="W758" i="4"/>
  <c r="G758" i="4" s="1"/>
  <c r="W759" i="4"/>
  <c r="W760" i="4"/>
  <c r="W761" i="4"/>
  <c r="W762" i="4"/>
  <c r="W763" i="4"/>
  <c r="W764" i="4"/>
  <c r="W765" i="4"/>
  <c r="W766" i="4"/>
  <c r="W767" i="4"/>
  <c r="W768" i="4"/>
  <c r="W769" i="4"/>
  <c r="W770" i="4"/>
  <c r="W771" i="4"/>
  <c r="W772" i="4"/>
  <c r="W773" i="4"/>
  <c r="W774" i="4"/>
  <c r="W775" i="4"/>
  <c r="W776" i="4"/>
  <c r="W777" i="4"/>
  <c r="W778" i="4"/>
  <c r="W779" i="4"/>
  <c r="W780" i="4"/>
  <c r="W781" i="4"/>
  <c r="W782" i="4"/>
  <c r="W783" i="4"/>
  <c r="W784" i="4"/>
  <c r="W785" i="4"/>
  <c r="W786" i="4"/>
  <c r="W787" i="4"/>
  <c r="W788" i="4"/>
  <c r="W789" i="4"/>
  <c r="W790" i="4"/>
  <c r="W791" i="4"/>
  <c r="W792" i="4"/>
  <c r="W793" i="4"/>
  <c r="G793" i="4" s="1"/>
  <c r="W794" i="4"/>
  <c r="W795" i="4"/>
  <c r="W796" i="4"/>
  <c r="W797" i="4"/>
  <c r="W798" i="4"/>
  <c r="W799" i="4"/>
  <c r="W800" i="4"/>
  <c r="W801" i="4"/>
  <c r="W802" i="4"/>
  <c r="W803" i="4"/>
  <c r="W804" i="4"/>
  <c r="W805" i="4"/>
  <c r="W806" i="4"/>
  <c r="W807" i="4"/>
  <c r="W808" i="4"/>
  <c r="W809" i="4"/>
  <c r="W810" i="4"/>
  <c r="W811" i="4"/>
  <c r="W812" i="4"/>
  <c r="G812" i="4" s="1"/>
  <c r="W813" i="4"/>
  <c r="W814" i="4"/>
  <c r="W815" i="4"/>
  <c r="W816" i="4"/>
  <c r="W817" i="4"/>
  <c r="W818" i="4"/>
  <c r="W819" i="4"/>
  <c r="W820" i="4"/>
  <c r="W821" i="4"/>
  <c r="W822" i="4"/>
  <c r="W823" i="4"/>
  <c r="W824" i="4"/>
  <c r="W825" i="4"/>
  <c r="W826" i="4"/>
  <c r="W827" i="4"/>
  <c r="W828" i="4"/>
  <c r="W829" i="4"/>
  <c r="W830" i="4"/>
  <c r="W831" i="4"/>
  <c r="W832" i="4"/>
  <c r="W833" i="4"/>
  <c r="W834" i="4"/>
  <c r="W835" i="4"/>
  <c r="W836" i="4"/>
  <c r="W837" i="4"/>
  <c r="W838" i="4"/>
  <c r="W839" i="4"/>
  <c r="W840" i="4"/>
  <c r="W841" i="4"/>
  <c r="W842" i="4"/>
  <c r="W843" i="4"/>
  <c r="W844" i="4"/>
  <c r="W845" i="4"/>
  <c r="W846" i="4"/>
  <c r="W847" i="4"/>
  <c r="W848" i="4"/>
  <c r="W849" i="4"/>
  <c r="G849" i="4" s="1"/>
  <c r="W850" i="4"/>
  <c r="W851" i="4"/>
  <c r="W852" i="4"/>
  <c r="W853" i="4"/>
  <c r="W854" i="4"/>
  <c r="W855" i="4"/>
  <c r="W856" i="4"/>
  <c r="W857" i="4"/>
  <c r="W858" i="4"/>
  <c r="W859" i="4"/>
  <c r="W860" i="4"/>
  <c r="W861" i="4"/>
  <c r="W862" i="4"/>
  <c r="F862" i="4" s="1"/>
  <c r="W863" i="4"/>
  <c r="W864" i="4"/>
  <c r="W865" i="4"/>
  <c r="W866" i="4"/>
  <c r="W867" i="4"/>
  <c r="W868" i="4"/>
  <c r="W869" i="4"/>
  <c r="W870" i="4"/>
  <c r="W871" i="4"/>
  <c r="W872" i="4"/>
  <c r="W873" i="4"/>
  <c r="W874" i="4"/>
  <c r="W875" i="4"/>
  <c r="W876" i="4"/>
  <c r="W877" i="4"/>
  <c r="W878" i="4"/>
  <c r="W879" i="4"/>
  <c r="W880" i="4"/>
  <c r="W881" i="4"/>
  <c r="W882" i="4"/>
  <c r="W883" i="4"/>
  <c r="W884" i="4"/>
  <c r="W885" i="4"/>
  <c r="W886" i="4"/>
  <c r="W887" i="4"/>
  <c r="W888" i="4"/>
  <c r="W889" i="4"/>
  <c r="W890" i="4"/>
  <c r="W891" i="4"/>
  <c r="W892" i="4"/>
  <c r="G892" i="4" s="1"/>
  <c r="W893" i="4"/>
  <c r="W894" i="4"/>
  <c r="W895" i="4"/>
  <c r="W896" i="4"/>
  <c r="W897" i="4"/>
  <c r="W898" i="4"/>
  <c r="W899" i="4"/>
  <c r="W900" i="4"/>
  <c r="W901" i="4"/>
  <c r="W902" i="4"/>
  <c r="W903" i="4"/>
  <c r="W904" i="4"/>
  <c r="W905" i="4"/>
  <c r="W906" i="4"/>
  <c r="W907" i="4"/>
  <c r="W908" i="4"/>
  <c r="W909" i="4"/>
  <c r="W910" i="4"/>
  <c r="W911" i="4"/>
  <c r="W912" i="4"/>
  <c r="W913" i="4"/>
  <c r="W914" i="4"/>
  <c r="W915" i="4"/>
  <c r="W916" i="4"/>
  <c r="W917" i="4"/>
  <c r="W918" i="4"/>
  <c r="W919" i="4"/>
  <c r="W920" i="4"/>
  <c r="W921" i="4"/>
  <c r="W922" i="4"/>
  <c r="W923" i="4"/>
  <c r="W924" i="4"/>
  <c r="W925" i="4"/>
  <c r="W926" i="4"/>
  <c r="W927" i="4"/>
  <c r="W928" i="4"/>
  <c r="W929" i="4"/>
  <c r="W930" i="4"/>
  <c r="W931" i="4"/>
  <c r="W932" i="4"/>
  <c r="W933" i="4"/>
  <c r="W934" i="4"/>
  <c r="W935" i="4"/>
  <c r="W936" i="4"/>
  <c r="W937" i="4"/>
  <c r="W938" i="4"/>
  <c r="W939" i="4"/>
  <c r="W940" i="4"/>
  <c r="W941" i="4"/>
  <c r="W942" i="4"/>
  <c r="W943" i="4"/>
  <c r="W944" i="4"/>
  <c r="W945" i="4"/>
  <c r="W946" i="4"/>
  <c r="W947" i="4"/>
  <c r="W948" i="4"/>
  <c r="W949" i="4"/>
  <c r="W950" i="4"/>
  <c r="W951" i="4"/>
  <c r="W952" i="4"/>
  <c r="W953" i="4"/>
  <c r="G953" i="4" s="1"/>
  <c r="W954" i="4"/>
  <c r="W955" i="4"/>
  <c r="W956" i="4"/>
  <c r="W957" i="4"/>
  <c r="W958" i="4"/>
  <c r="W959" i="4"/>
  <c r="W960" i="4"/>
  <c r="W961" i="4"/>
  <c r="W962" i="4"/>
  <c r="W963" i="4"/>
  <c r="W964" i="4"/>
  <c r="W965" i="4"/>
  <c r="W966" i="4"/>
  <c r="W967" i="4"/>
  <c r="W968" i="4"/>
  <c r="W969" i="4"/>
  <c r="W970" i="4"/>
  <c r="W971" i="4"/>
  <c r="W972" i="4"/>
  <c r="W973" i="4"/>
  <c r="W974" i="4"/>
  <c r="W975" i="4"/>
  <c r="W976" i="4"/>
  <c r="W977" i="4"/>
  <c r="W978" i="4"/>
  <c r="W979" i="4"/>
  <c r="W980" i="4"/>
  <c r="W981" i="4"/>
  <c r="W982" i="4"/>
  <c r="W983" i="4"/>
  <c r="W984" i="4"/>
  <c r="W985" i="4"/>
  <c r="W986" i="4"/>
  <c r="W987" i="4"/>
  <c r="W988" i="4"/>
  <c r="W989" i="4"/>
  <c r="W990" i="4"/>
  <c r="W991" i="4"/>
  <c r="W992" i="4"/>
  <c r="W993" i="4"/>
  <c r="W994" i="4"/>
  <c r="W995" i="4"/>
  <c r="W996" i="4"/>
  <c r="G996" i="4" s="1"/>
  <c r="W997" i="4"/>
  <c r="W998" i="4"/>
  <c r="W999" i="4"/>
  <c r="W1000" i="4"/>
  <c r="W1001" i="4"/>
  <c r="W1002" i="4"/>
  <c r="W1003" i="4"/>
  <c r="W1004" i="4"/>
  <c r="W1005" i="4"/>
  <c r="W1006" i="4"/>
  <c r="W1007" i="4"/>
  <c r="W1008" i="4"/>
  <c r="W1009" i="4"/>
  <c r="W1010" i="4"/>
  <c r="W1011" i="4"/>
  <c r="W1012" i="4"/>
  <c r="W1013" i="4"/>
  <c r="W1014" i="4"/>
  <c r="W1015" i="4"/>
  <c r="W1016" i="4"/>
  <c r="W1017" i="4"/>
  <c r="W1018" i="4"/>
  <c r="W1019" i="4"/>
  <c r="W1020" i="4"/>
  <c r="W1021" i="4"/>
  <c r="W1022" i="4"/>
  <c r="W1023" i="4"/>
  <c r="W1024" i="4"/>
  <c r="W1025" i="4"/>
  <c r="W1026" i="4"/>
  <c r="W1027" i="4"/>
  <c r="W1028" i="4"/>
  <c r="W1029" i="4"/>
  <c r="W1030" i="4"/>
  <c r="W1031" i="4"/>
  <c r="W1032" i="4"/>
  <c r="W1033" i="4"/>
  <c r="W1034" i="4"/>
  <c r="W1035" i="4"/>
  <c r="W1036" i="4"/>
  <c r="W1037" i="4"/>
  <c r="W1038" i="4"/>
  <c r="W1039" i="4"/>
  <c r="W1040" i="4"/>
  <c r="W1041" i="4"/>
  <c r="W1042" i="4"/>
  <c r="W1043" i="4"/>
  <c r="W1044" i="4"/>
  <c r="W1045" i="4"/>
  <c r="W1046" i="4"/>
  <c r="W1047" i="4"/>
  <c r="W1048" i="4"/>
  <c r="W1049" i="4"/>
  <c r="W1050" i="4"/>
  <c r="W1051" i="4"/>
  <c r="G1051" i="4" s="1"/>
  <c r="W1052" i="4"/>
  <c r="W1053" i="4"/>
  <c r="W1054" i="4"/>
  <c r="W1055" i="4"/>
  <c r="W1056" i="4"/>
  <c r="W1057" i="4"/>
  <c r="W1058" i="4"/>
  <c r="W1059" i="4"/>
  <c r="W1060" i="4"/>
  <c r="W1061" i="4"/>
  <c r="W1062" i="4"/>
  <c r="W1063" i="4"/>
  <c r="W1064" i="4"/>
  <c r="W1065" i="4"/>
  <c r="W1066" i="4"/>
  <c r="W1067" i="4"/>
  <c r="W1068" i="4"/>
  <c r="W1069" i="4"/>
  <c r="W1070" i="4"/>
  <c r="W1071" i="4"/>
  <c r="W1072" i="4"/>
  <c r="W1073" i="4"/>
  <c r="W1074" i="4"/>
  <c r="W1075" i="4"/>
  <c r="W1076" i="4"/>
  <c r="W1077" i="4"/>
  <c r="W1078" i="4"/>
  <c r="W1079" i="4"/>
  <c r="W1080" i="4"/>
  <c r="W1081" i="4"/>
  <c r="W1082" i="4"/>
  <c r="W1083" i="4"/>
  <c r="W1084" i="4"/>
  <c r="W1085" i="4"/>
  <c r="W1086" i="4"/>
  <c r="W1087" i="4"/>
  <c r="W1088" i="4"/>
  <c r="W1089" i="4"/>
  <c r="W1090" i="4"/>
  <c r="W1091" i="4"/>
  <c r="W1092" i="4"/>
  <c r="W1093" i="4"/>
  <c r="W1094" i="4"/>
  <c r="G1094" i="4" s="1"/>
  <c r="W1095" i="4"/>
  <c r="W1096" i="4"/>
  <c r="W1097" i="4"/>
  <c r="W1098" i="4"/>
  <c r="W1099" i="4"/>
  <c r="W1100" i="4"/>
  <c r="W1101" i="4"/>
  <c r="W1102" i="4"/>
  <c r="W1103" i="4"/>
  <c r="W1104" i="4"/>
  <c r="W1105" i="4"/>
  <c r="W1106" i="4"/>
  <c r="W1107" i="4"/>
  <c r="W1108" i="4"/>
  <c r="W1109" i="4"/>
  <c r="W1110" i="4"/>
  <c r="W1111" i="4"/>
  <c r="W1112" i="4"/>
  <c r="W1113" i="4"/>
  <c r="W1114" i="4"/>
  <c r="W1115" i="4"/>
  <c r="W1116" i="4"/>
  <c r="W1117" i="4"/>
  <c r="W1118" i="4"/>
  <c r="W1119" i="4"/>
  <c r="W1120" i="4"/>
  <c r="W1121" i="4"/>
  <c r="W1122" i="4"/>
  <c r="W1123" i="4"/>
  <c r="W1124" i="4"/>
  <c r="W1125" i="4"/>
  <c r="W1126" i="4"/>
  <c r="G1126" i="4" s="1"/>
  <c r="W1127" i="4"/>
  <c r="W1128" i="4"/>
  <c r="W1129" i="4"/>
  <c r="W1130" i="4"/>
  <c r="W1131" i="4"/>
  <c r="W1132" i="4"/>
  <c r="W1133" i="4"/>
  <c r="W1134" i="4"/>
  <c r="W1135" i="4"/>
  <c r="W1136" i="4"/>
  <c r="W1137" i="4"/>
  <c r="W1138" i="4"/>
  <c r="W1139" i="4"/>
  <c r="W1140" i="4"/>
  <c r="W1141" i="4"/>
  <c r="W1142" i="4"/>
  <c r="W1143" i="4"/>
  <c r="W1144" i="4"/>
  <c r="W1145" i="4"/>
  <c r="W1146" i="4"/>
  <c r="G1146" i="4" s="1"/>
  <c r="W1147" i="4"/>
  <c r="W1148" i="4"/>
  <c r="W1149" i="4"/>
  <c r="W1150" i="4"/>
  <c r="W1151" i="4"/>
  <c r="W1152" i="4"/>
  <c r="W1153" i="4"/>
  <c r="W1154" i="4"/>
  <c r="W1155" i="4"/>
  <c r="W1156" i="4"/>
  <c r="W1157" i="4"/>
  <c r="W1158" i="4"/>
  <c r="W1159" i="4"/>
  <c r="W1160" i="4"/>
  <c r="W1161" i="4"/>
  <c r="W1162" i="4"/>
  <c r="W1163" i="4"/>
  <c r="W1164" i="4"/>
  <c r="W1165" i="4"/>
  <c r="W1166" i="4"/>
  <c r="W1167" i="4"/>
  <c r="W1168" i="4"/>
  <c r="W1169" i="4"/>
  <c r="W1170" i="4"/>
  <c r="W1171" i="4"/>
  <c r="W1172" i="4"/>
  <c r="W1173" i="4"/>
  <c r="W1174" i="4"/>
  <c r="W1175" i="4"/>
  <c r="W1176" i="4"/>
  <c r="W1177" i="4"/>
  <c r="W1178" i="4"/>
  <c r="W1179" i="4"/>
  <c r="W1180" i="4"/>
  <c r="W1181" i="4"/>
  <c r="W1182" i="4"/>
  <c r="W1183" i="4"/>
  <c r="W1184" i="4"/>
  <c r="W1185" i="4"/>
  <c r="W1186" i="4"/>
  <c r="G1186" i="4" s="1"/>
  <c r="W1187" i="4"/>
  <c r="W1188" i="4"/>
  <c r="W1189" i="4"/>
  <c r="W1190" i="4"/>
  <c r="W1191" i="4"/>
  <c r="W1192" i="4"/>
  <c r="W1193" i="4"/>
  <c r="W1194" i="4"/>
  <c r="W1195" i="4"/>
  <c r="W1196" i="4"/>
  <c r="W1197" i="4"/>
  <c r="W1198" i="4"/>
  <c r="W1199" i="4"/>
  <c r="W1200" i="4"/>
  <c r="W1201" i="4"/>
  <c r="W1202" i="4"/>
  <c r="W1203" i="4"/>
  <c r="W1204" i="4"/>
  <c r="W1205" i="4"/>
  <c r="W1206" i="4"/>
  <c r="W1207" i="4"/>
  <c r="W1208" i="4"/>
  <c r="W1209" i="4"/>
  <c r="W1210" i="4"/>
  <c r="W1211" i="4"/>
  <c r="W1212" i="4"/>
  <c r="W1213" i="4"/>
  <c r="W1214" i="4"/>
  <c r="W1215" i="4"/>
  <c r="W1216" i="4"/>
  <c r="W1217" i="4"/>
  <c r="W1218" i="4"/>
  <c r="W1219" i="4"/>
  <c r="W1220" i="4"/>
  <c r="W1221" i="4"/>
  <c r="W1222" i="4"/>
  <c r="W1223" i="4"/>
  <c r="W1224" i="4"/>
  <c r="W1225" i="4"/>
  <c r="W1226" i="4"/>
  <c r="W1227" i="4"/>
  <c r="W1228" i="4"/>
  <c r="W1229" i="4"/>
  <c r="W1230" i="4"/>
  <c r="W1231" i="4"/>
  <c r="W1232" i="4"/>
  <c r="W1233" i="4"/>
  <c r="W1234" i="4"/>
  <c r="W1235" i="4"/>
  <c r="W1236" i="4"/>
  <c r="W1237" i="4"/>
  <c r="W1238" i="4"/>
  <c r="W1239" i="4"/>
  <c r="W1240" i="4"/>
  <c r="W1241" i="4"/>
  <c r="W1242" i="4"/>
  <c r="W1243" i="4"/>
  <c r="G1243" i="4" s="1"/>
  <c r="W1244" i="4"/>
  <c r="W1245" i="4"/>
  <c r="W1246" i="4"/>
  <c r="W1247" i="4"/>
  <c r="W1248" i="4"/>
  <c r="W1249" i="4"/>
  <c r="W1250" i="4"/>
  <c r="W1251" i="4"/>
  <c r="W1252" i="4"/>
  <c r="W1253" i="4"/>
  <c r="W1254" i="4"/>
  <c r="W1255" i="4"/>
  <c r="W1256" i="4"/>
  <c r="W1257" i="4"/>
  <c r="W1258" i="4"/>
  <c r="W1259" i="4"/>
  <c r="W1260" i="4"/>
  <c r="W1261" i="4"/>
  <c r="W1262" i="4"/>
  <c r="W1263" i="4"/>
  <c r="W1264" i="4"/>
  <c r="W1265" i="4"/>
  <c r="W1266" i="4"/>
  <c r="W1267" i="4"/>
  <c r="W1268" i="4"/>
  <c r="W1269" i="4"/>
  <c r="W1270" i="4"/>
  <c r="W1271" i="4"/>
  <c r="W1272" i="4"/>
  <c r="W1273" i="4"/>
  <c r="W1274" i="4"/>
  <c r="W1275" i="4"/>
  <c r="W1276" i="4"/>
  <c r="W1277" i="4"/>
  <c r="G1277" i="4" s="1"/>
  <c r="W1278" i="4"/>
  <c r="W1279" i="4"/>
  <c r="W1280" i="4"/>
  <c r="W1281" i="4"/>
  <c r="W1282" i="4"/>
  <c r="W1283" i="4"/>
  <c r="W1284" i="4"/>
  <c r="W1285" i="4"/>
  <c r="W1286" i="4"/>
  <c r="W1287" i="4"/>
  <c r="W1288" i="4"/>
  <c r="W1289" i="4"/>
  <c r="W1290" i="4"/>
  <c r="W1291" i="4"/>
  <c r="W1292" i="4"/>
  <c r="W1293" i="4"/>
  <c r="W1294" i="4"/>
  <c r="W1295" i="4"/>
  <c r="G1295" i="4" s="1"/>
  <c r="W1296" i="4"/>
  <c r="W1297" i="4"/>
  <c r="W1298" i="4"/>
  <c r="W1299" i="4"/>
  <c r="W1300" i="4"/>
  <c r="W1301" i="4"/>
  <c r="W1302" i="4"/>
  <c r="W1303" i="4"/>
  <c r="W1304" i="4"/>
  <c r="W1305" i="4"/>
  <c r="W1306" i="4"/>
  <c r="W1307" i="4"/>
  <c r="W1308" i="4"/>
  <c r="W1309" i="4"/>
  <c r="W1310" i="4"/>
  <c r="W1311" i="4"/>
  <c r="W1312" i="4"/>
  <c r="F1312" i="4" s="1"/>
  <c r="W1313" i="4"/>
  <c r="W1314" i="4"/>
  <c r="W1315" i="4"/>
  <c r="W1316" i="4"/>
  <c r="W1317" i="4"/>
  <c r="W1318" i="4"/>
  <c r="G1318" i="4" s="1"/>
  <c r="W1319" i="4"/>
  <c r="W1320" i="4"/>
  <c r="W1321" i="4"/>
  <c r="W1322" i="4"/>
  <c r="W1323" i="4"/>
  <c r="W1324" i="4"/>
  <c r="W1325" i="4"/>
  <c r="W1326" i="4"/>
  <c r="W1327" i="4"/>
  <c r="W1328" i="4"/>
  <c r="W1329" i="4"/>
  <c r="W1330" i="4"/>
  <c r="W1331" i="4"/>
  <c r="W1332" i="4"/>
  <c r="W1333" i="4"/>
  <c r="W1334" i="4"/>
  <c r="W1335" i="4"/>
  <c r="W1336" i="4"/>
  <c r="W1337" i="4"/>
  <c r="W1338" i="4"/>
  <c r="W1339" i="4"/>
  <c r="W1340" i="4"/>
  <c r="W1341" i="4"/>
  <c r="W1342" i="4"/>
  <c r="W1343" i="4"/>
  <c r="W1344" i="4"/>
  <c r="W1345" i="4"/>
  <c r="W1346" i="4"/>
  <c r="W1347" i="4"/>
  <c r="W1348" i="4"/>
  <c r="W1349" i="4"/>
  <c r="G1349" i="4" s="1"/>
  <c r="W1350" i="4"/>
  <c r="W1351" i="4"/>
  <c r="W1352" i="4"/>
  <c r="W1353" i="4"/>
  <c r="W1354" i="4"/>
  <c r="W1355" i="4"/>
  <c r="W1356" i="4"/>
  <c r="W1357" i="4"/>
  <c r="W1358" i="4"/>
  <c r="W1359" i="4"/>
  <c r="W1360" i="4"/>
  <c r="W1361" i="4"/>
  <c r="W1362" i="4"/>
  <c r="W1363" i="4"/>
  <c r="W1364" i="4"/>
  <c r="W1365" i="4"/>
  <c r="W1366" i="4"/>
  <c r="W1367" i="4"/>
  <c r="W1368" i="4"/>
  <c r="W1369" i="4"/>
  <c r="W1370" i="4"/>
  <c r="W1371" i="4"/>
  <c r="W1372" i="4"/>
  <c r="W1373" i="4"/>
  <c r="W1374" i="4"/>
  <c r="W1375" i="4"/>
  <c r="W1376" i="4"/>
  <c r="W1377" i="4"/>
  <c r="W1378" i="4"/>
  <c r="W1379" i="4"/>
  <c r="G1379" i="4" s="1"/>
  <c r="W1380" i="4"/>
  <c r="W1381" i="4"/>
  <c r="W1382" i="4"/>
  <c r="W1383" i="4"/>
  <c r="W1384" i="4"/>
  <c r="W1385" i="4"/>
  <c r="W1386" i="4"/>
  <c r="W1387" i="4"/>
  <c r="G1387" i="4" s="1"/>
  <c r="W1388" i="4"/>
  <c r="W1389" i="4"/>
  <c r="W1390" i="4"/>
  <c r="W1391" i="4"/>
  <c r="W1392" i="4"/>
  <c r="W1393" i="4"/>
  <c r="W1394" i="4"/>
  <c r="G1394" i="4" s="1"/>
  <c r="W1395" i="4"/>
  <c r="W1396" i="4"/>
  <c r="W1397" i="4"/>
  <c r="W1398" i="4"/>
  <c r="W1399" i="4"/>
  <c r="W1400" i="4"/>
  <c r="W1401" i="4"/>
  <c r="W1402" i="4"/>
  <c r="W1403" i="4"/>
  <c r="W1404" i="4"/>
  <c r="W1405" i="4"/>
  <c r="W1406" i="4"/>
  <c r="W1407" i="4"/>
  <c r="W1408" i="4"/>
  <c r="W1409" i="4"/>
  <c r="W1410" i="4"/>
  <c r="W1411" i="4"/>
  <c r="W1412" i="4"/>
  <c r="W1413" i="4"/>
  <c r="W1414" i="4"/>
  <c r="W1415" i="4"/>
  <c r="W1416" i="4"/>
  <c r="W1417" i="4"/>
  <c r="G1417" i="4" s="1"/>
  <c r="W1418" i="4"/>
  <c r="W1419" i="4"/>
  <c r="W1420" i="4"/>
  <c r="W1421" i="4"/>
  <c r="W1422" i="4"/>
  <c r="W1423" i="4"/>
  <c r="W1424" i="4"/>
  <c r="W1425" i="4"/>
  <c r="W1426" i="4"/>
  <c r="W1427" i="4"/>
  <c r="W1428" i="4"/>
  <c r="W1429" i="4"/>
  <c r="W1430" i="4"/>
  <c r="W1431" i="4"/>
  <c r="W1432" i="4"/>
  <c r="W1433" i="4"/>
  <c r="W1434" i="4"/>
  <c r="W1435" i="4"/>
  <c r="W1436" i="4"/>
  <c r="W1437" i="4"/>
  <c r="W1438" i="4"/>
  <c r="W1439" i="4"/>
  <c r="W1440" i="4"/>
  <c r="W1441" i="4"/>
  <c r="W1442" i="4"/>
  <c r="W1443" i="4"/>
  <c r="W1444" i="4"/>
  <c r="W1445" i="4"/>
  <c r="W1446" i="4"/>
  <c r="W1447" i="4"/>
  <c r="W1448" i="4"/>
  <c r="W1449" i="4"/>
  <c r="W1450" i="4"/>
  <c r="W1451" i="4"/>
  <c r="W1452" i="4"/>
  <c r="W1453" i="4"/>
  <c r="W1454" i="4"/>
  <c r="W1455" i="4"/>
  <c r="W1456" i="4"/>
  <c r="W1457" i="4"/>
  <c r="W1458" i="4"/>
  <c r="W1459" i="4"/>
  <c r="W1460" i="4"/>
  <c r="W1461" i="4"/>
  <c r="W1462" i="4"/>
  <c r="G1462" i="4" s="1"/>
  <c r="W1463" i="4"/>
  <c r="W1464" i="4"/>
  <c r="W1465" i="4"/>
  <c r="W1466" i="4"/>
  <c r="W1467" i="4"/>
  <c r="W1468" i="4"/>
  <c r="W1469" i="4"/>
  <c r="W1470" i="4"/>
  <c r="W1471" i="4"/>
  <c r="W1472" i="4"/>
  <c r="W1473" i="4"/>
  <c r="W1474" i="4"/>
  <c r="W1475" i="4"/>
  <c r="W1476" i="4"/>
  <c r="W1477" i="4"/>
  <c r="W1478" i="4"/>
  <c r="W1479" i="4"/>
  <c r="W1480" i="4"/>
  <c r="W1481" i="4"/>
  <c r="W1482" i="4"/>
  <c r="W1483" i="4"/>
  <c r="W1484" i="4"/>
  <c r="W1485" i="4"/>
  <c r="W1486" i="4"/>
  <c r="W1487" i="4"/>
  <c r="W1488" i="4"/>
  <c r="W1489" i="4"/>
  <c r="W1490" i="4"/>
  <c r="W1491" i="4"/>
  <c r="W1492" i="4"/>
  <c r="G1492" i="4" s="1"/>
  <c r="W1493" i="4"/>
  <c r="W1494" i="4"/>
  <c r="W1495" i="4"/>
  <c r="W1496" i="4"/>
  <c r="W1497" i="4"/>
  <c r="W1498" i="4"/>
  <c r="W1499" i="4"/>
  <c r="W1500" i="4"/>
  <c r="W1501" i="4"/>
  <c r="W1502" i="4"/>
  <c r="W1503" i="4"/>
  <c r="W1504" i="4"/>
  <c r="W1505" i="4"/>
  <c r="W1506" i="4"/>
  <c r="W1507" i="4"/>
  <c r="W1508" i="4"/>
  <c r="W1509" i="4"/>
  <c r="W1510" i="4"/>
  <c r="W1511" i="4"/>
  <c r="W1512" i="4"/>
  <c r="W1513" i="4"/>
  <c r="W1514" i="4"/>
  <c r="W1515" i="4"/>
  <c r="W1516" i="4"/>
  <c r="W1517" i="4"/>
  <c r="W1518" i="4"/>
  <c r="W1519" i="4"/>
  <c r="W1520" i="4"/>
  <c r="W1521" i="4"/>
  <c r="W1522" i="4"/>
  <c r="W1523" i="4"/>
  <c r="W1524" i="4"/>
  <c r="W1525" i="4"/>
  <c r="W1526" i="4"/>
  <c r="W1527" i="4"/>
  <c r="W1528" i="4"/>
  <c r="W1529" i="4"/>
  <c r="G1529" i="4" s="1"/>
  <c r="W1530" i="4"/>
  <c r="W1531" i="4"/>
  <c r="W1532" i="4"/>
  <c r="W1533" i="4"/>
  <c r="W1534" i="4"/>
  <c r="W1535" i="4"/>
  <c r="W1536" i="4"/>
  <c r="W1537" i="4"/>
  <c r="W1538" i="4"/>
  <c r="W1539" i="4"/>
  <c r="W1540" i="4"/>
  <c r="W1541" i="4"/>
  <c r="W1542" i="4"/>
  <c r="W1543" i="4"/>
  <c r="W1544" i="4"/>
  <c r="W1545" i="4"/>
  <c r="W1546" i="4"/>
  <c r="W1547" i="4"/>
  <c r="W1548" i="4"/>
  <c r="W1549" i="4"/>
  <c r="W1550" i="4"/>
  <c r="W1551" i="4"/>
  <c r="W1552" i="4"/>
  <c r="W1553" i="4"/>
  <c r="W1554" i="4"/>
  <c r="W1555" i="4"/>
  <c r="W1556" i="4"/>
  <c r="W1557" i="4"/>
  <c r="W1558" i="4"/>
  <c r="W1559" i="4"/>
  <c r="W1560" i="4"/>
  <c r="G1560" i="4" s="1"/>
  <c r="W1561" i="4"/>
  <c r="W1562" i="4"/>
  <c r="W1563" i="4"/>
  <c r="W1564" i="4"/>
  <c r="W1565" i="4"/>
  <c r="W1566" i="4"/>
  <c r="W1567" i="4"/>
  <c r="W1568" i="4"/>
  <c r="W1569" i="4"/>
  <c r="W1570" i="4"/>
  <c r="W1571" i="4"/>
  <c r="W1572" i="4"/>
  <c r="W1573" i="4"/>
  <c r="W1574" i="4"/>
  <c r="W1575" i="4"/>
  <c r="W1576" i="4"/>
  <c r="W1577" i="4"/>
  <c r="W1578" i="4"/>
  <c r="W1579" i="4"/>
  <c r="W1580" i="4"/>
  <c r="W1581" i="4"/>
  <c r="W1582" i="4"/>
  <c r="W1583" i="4"/>
  <c r="W1584" i="4"/>
  <c r="W1585" i="4"/>
  <c r="W1586" i="4"/>
  <c r="W1587" i="4"/>
  <c r="W1588" i="4"/>
  <c r="W1589" i="4"/>
  <c r="W1590" i="4"/>
  <c r="G1590" i="4" s="1"/>
  <c r="W1591" i="4"/>
  <c r="W1592" i="4"/>
  <c r="W1593" i="4"/>
  <c r="W1594" i="4"/>
  <c r="W1595" i="4"/>
  <c r="W1596" i="4"/>
  <c r="W1597" i="4"/>
  <c r="W1598" i="4"/>
  <c r="W1599" i="4"/>
  <c r="W1600" i="4"/>
  <c r="W1601" i="4"/>
  <c r="W1602" i="4"/>
  <c r="W1603" i="4"/>
  <c r="W1604" i="4"/>
  <c r="W1605" i="4"/>
  <c r="W1606" i="4"/>
  <c r="W1607" i="4"/>
  <c r="W1608" i="4"/>
  <c r="W1609" i="4"/>
  <c r="W1610" i="4"/>
  <c r="W1611" i="4"/>
  <c r="W1612" i="4"/>
  <c r="W1613" i="4"/>
  <c r="G1613" i="4" s="1"/>
  <c r="W1614" i="4"/>
  <c r="W1615" i="4"/>
  <c r="W1616" i="4"/>
  <c r="W1617" i="4"/>
  <c r="W1618" i="4"/>
  <c r="W1619" i="4"/>
  <c r="W1620" i="4"/>
  <c r="W1621" i="4"/>
  <c r="W1622" i="4"/>
  <c r="W1623" i="4"/>
  <c r="W1624" i="4"/>
  <c r="W1625" i="4"/>
  <c r="W1626" i="4"/>
  <c r="W1627" i="4"/>
  <c r="W1628" i="4"/>
  <c r="W1629" i="4"/>
  <c r="W1630" i="4"/>
  <c r="W1631" i="4"/>
  <c r="W1632" i="4"/>
  <c r="W1633" i="4"/>
  <c r="W1634" i="4"/>
  <c r="W1635" i="4"/>
  <c r="W1636" i="4"/>
  <c r="W1637" i="4"/>
  <c r="W1638" i="4"/>
  <c r="W1639" i="4"/>
  <c r="W1640" i="4"/>
  <c r="W1641" i="4"/>
  <c r="W1642" i="4"/>
  <c r="W1643" i="4"/>
  <c r="W1644" i="4"/>
  <c r="G1644" i="4" s="1"/>
  <c r="W1645" i="4"/>
  <c r="W1646" i="4"/>
  <c r="W1647" i="4"/>
  <c r="W1648" i="4"/>
  <c r="W1649" i="4"/>
  <c r="W1650" i="4"/>
  <c r="W1651" i="4"/>
  <c r="W1652" i="4"/>
  <c r="W1653" i="4"/>
  <c r="W1654" i="4"/>
  <c r="W1655" i="4"/>
  <c r="W1656" i="4"/>
  <c r="W1657" i="4"/>
  <c r="W1658" i="4"/>
  <c r="W1659" i="4"/>
  <c r="W1660" i="4"/>
  <c r="W1661" i="4"/>
  <c r="W1662" i="4"/>
  <c r="W1663" i="4"/>
  <c r="W1664" i="4"/>
  <c r="W1665" i="4"/>
  <c r="G1665" i="4" s="1"/>
  <c r="W1666" i="4"/>
  <c r="W1667" i="4"/>
  <c r="W1668" i="4"/>
  <c r="W1669" i="4"/>
  <c r="W1670" i="4"/>
  <c r="W1671" i="4"/>
  <c r="W1672" i="4"/>
  <c r="W1673" i="4"/>
  <c r="W1674" i="4"/>
  <c r="W1675" i="4"/>
  <c r="W1676" i="4"/>
  <c r="W1677" i="4"/>
  <c r="W1678" i="4"/>
  <c r="W1679" i="4"/>
  <c r="W1680" i="4"/>
  <c r="W1681" i="4"/>
  <c r="W1682" i="4"/>
  <c r="W1683" i="4"/>
  <c r="W1684" i="4"/>
  <c r="W1685" i="4"/>
  <c r="W1686" i="4"/>
  <c r="W1687" i="4"/>
  <c r="W1688" i="4"/>
  <c r="W1689" i="4"/>
  <c r="W1690" i="4"/>
  <c r="W1691" i="4"/>
  <c r="W1692" i="4"/>
  <c r="W1693" i="4"/>
  <c r="W1694" i="4"/>
  <c r="W1695" i="4"/>
  <c r="G1695" i="4" s="1"/>
  <c r="W1696" i="4"/>
  <c r="W1697" i="4"/>
  <c r="W1698" i="4"/>
  <c r="W1699" i="4"/>
  <c r="W1700" i="4"/>
  <c r="W1701" i="4"/>
  <c r="W1702" i="4"/>
  <c r="W1703" i="4"/>
  <c r="W1704" i="4"/>
  <c r="W1705" i="4"/>
  <c r="W1706" i="4"/>
  <c r="W1707" i="4"/>
  <c r="W1708" i="4"/>
  <c r="W1709" i="4"/>
  <c r="W1710" i="4"/>
  <c r="W1711" i="4"/>
  <c r="W1712" i="4"/>
  <c r="W1713" i="4"/>
  <c r="W1714" i="4"/>
  <c r="W1715" i="4"/>
  <c r="W1716" i="4"/>
  <c r="W1717" i="4"/>
  <c r="W1718" i="4"/>
  <c r="W1719" i="4"/>
  <c r="G1719" i="4" s="1"/>
  <c r="W1720" i="4"/>
  <c r="W1721" i="4"/>
  <c r="W1722" i="4"/>
  <c r="W1723" i="4"/>
  <c r="W1724" i="4"/>
  <c r="W1725" i="4"/>
  <c r="W1726" i="4"/>
  <c r="W1727" i="4"/>
  <c r="W1728" i="4"/>
  <c r="W1729" i="4"/>
  <c r="W1730" i="4"/>
  <c r="W1731" i="4"/>
  <c r="W1732" i="4"/>
  <c r="W1733" i="4"/>
  <c r="W1734" i="4"/>
  <c r="W1735" i="4"/>
  <c r="W1736" i="4"/>
  <c r="W1737" i="4"/>
  <c r="W1738" i="4"/>
  <c r="W1739" i="4"/>
  <c r="W1740" i="4"/>
  <c r="W1741" i="4"/>
  <c r="W1742" i="4"/>
  <c r="W1743" i="4"/>
  <c r="W1744" i="4"/>
  <c r="W1745" i="4"/>
  <c r="W1746" i="4"/>
  <c r="W1747" i="4"/>
  <c r="W1748" i="4"/>
  <c r="W1749" i="4"/>
  <c r="G1749" i="4" s="1"/>
  <c r="W1750" i="4"/>
  <c r="W1751" i="4"/>
  <c r="W1752" i="4"/>
  <c r="W1753" i="4"/>
  <c r="W1754" i="4"/>
  <c r="W1755" i="4"/>
  <c r="W1756" i="4"/>
  <c r="W1757" i="4"/>
  <c r="W1758" i="4"/>
  <c r="W1759" i="4"/>
  <c r="W1760" i="4"/>
  <c r="W1761" i="4"/>
  <c r="W1762" i="4"/>
  <c r="W1763" i="4"/>
  <c r="W1764" i="4"/>
  <c r="G1764" i="4" s="1"/>
  <c r="W1765" i="4"/>
  <c r="W1766" i="4"/>
  <c r="W1767" i="4"/>
  <c r="W1768" i="4"/>
  <c r="W1769" i="4"/>
  <c r="W1770" i="4"/>
  <c r="W1771" i="4"/>
  <c r="W1772" i="4"/>
  <c r="W1773" i="4"/>
  <c r="W1774" i="4"/>
  <c r="W1775" i="4"/>
  <c r="W1776" i="4"/>
  <c r="W1777" i="4"/>
  <c r="W1778" i="4"/>
  <c r="W1779" i="4"/>
  <c r="W1780" i="4"/>
  <c r="W1781" i="4"/>
  <c r="W1782" i="4"/>
  <c r="G1782" i="4" s="1"/>
  <c r="W1783" i="4"/>
  <c r="W1784" i="4"/>
  <c r="W1785" i="4"/>
  <c r="W1786" i="4"/>
  <c r="W1787" i="4"/>
  <c r="W1788" i="4"/>
  <c r="W1789" i="4"/>
  <c r="W1790" i="4"/>
  <c r="W1791" i="4"/>
  <c r="W1792" i="4"/>
  <c r="W1793" i="4"/>
  <c r="W1794" i="4"/>
  <c r="W1795" i="4"/>
  <c r="W1796" i="4"/>
  <c r="G1796" i="4" s="1"/>
  <c r="W1797" i="4"/>
  <c r="W1798" i="4"/>
  <c r="W1799" i="4"/>
  <c r="W1800" i="4"/>
  <c r="W1801" i="4"/>
  <c r="W1802" i="4"/>
  <c r="W1803" i="4"/>
  <c r="W1804" i="4"/>
  <c r="W1805" i="4"/>
  <c r="W1806" i="4"/>
  <c r="W1807" i="4"/>
  <c r="W1808" i="4"/>
  <c r="W1809" i="4"/>
  <c r="W1810" i="4"/>
  <c r="G1810" i="4" s="1"/>
  <c r="W1811" i="4"/>
  <c r="W1812" i="4"/>
  <c r="W1813" i="4"/>
  <c r="W1814" i="4"/>
  <c r="W1815" i="4"/>
  <c r="W1816" i="4"/>
  <c r="W1817" i="4"/>
  <c r="W1818" i="4"/>
  <c r="W1819" i="4"/>
  <c r="W1820" i="4"/>
  <c r="W1821" i="4"/>
  <c r="W1822" i="4"/>
  <c r="G1822" i="4" s="1"/>
  <c r="W1823" i="4"/>
  <c r="W1824" i="4"/>
  <c r="W1825" i="4"/>
  <c r="W1826" i="4"/>
  <c r="W1827" i="4"/>
  <c r="W1828" i="4"/>
  <c r="W1829" i="4"/>
  <c r="W1830" i="4"/>
  <c r="W1831" i="4"/>
  <c r="W1832" i="4"/>
  <c r="W1833" i="4"/>
  <c r="W1834" i="4"/>
  <c r="W1835" i="4"/>
  <c r="W1836" i="4"/>
  <c r="G1836" i="4" s="1"/>
  <c r="W1837" i="4"/>
  <c r="W1838" i="4"/>
  <c r="W1839" i="4"/>
  <c r="W1840" i="4"/>
  <c r="W1841" i="4"/>
  <c r="W1842" i="4"/>
  <c r="W1843" i="4"/>
  <c r="W1844" i="4"/>
  <c r="W1845" i="4"/>
  <c r="W1846" i="4"/>
  <c r="W1847" i="4"/>
  <c r="W1848" i="4"/>
  <c r="G1848" i="4" s="1"/>
  <c r="W1849" i="4"/>
  <c r="W1850" i="4"/>
  <c r="W1851" i="4"/>
  <c r="W1852" i="4"/>
  <c r="W1853" i="4"/>
  <c r="W1854" i="4"/>
  <c r="W1855" i="4"/>
  <c r="W1856" i="4"/>
  <c r="W1857" i="4"/>
  <c r="W1858" i="4"/>
  <c r="W1859" i="4"/>
  <c r="W1860" i="4"/>
  <c r="W1861" i="4"/>
  <c r="W1862" i="4"/>
  <c r="G1862" i="4" s="1"/>
  <c r="W1863" i="4"/>
  <c r="W1864" i="4"/>
  <c r="W1865" i="4"/>
  <c r="W1866" i="4"/>
  <c r="W1867" i="4"/>
  <c r="W1868" i="4"/>
  <c r="G1868" i="4" s="1"/>
  <c r="W1869" i="4"/>
  <c r="W1870" i="4"/>
  <c r="W1871" i="4"/>
  <c r="W1872" i="4"/>
  <c r="W1873" i="4"/>
  <c r="W1874" i="4"/>
  <c r="W1875" i="4"/>
  <c r="W1876" i="4"/>
  <c r="W1877" i="4"/>
  <c r="W1878" i="4"/>
  <c r="W1879" i="4"/>
  <c r="W1880" i="4"/>
  <c r="W1881" i="4"/>
  <c r="W1882" i="4"/>
  <c r="G1882" i="4" s="1"/>
  <c r="W1883" i="4"/>
  <c r="W1884" i="4"/>
  <c r="W1885" i="4"/>
  <c r="W1886" i="4"/>
  <c r="W1887" i="4"/>
  <c r="W1888" i="4"/>
  <c r="W1889" i="4"/>
  <c r="W1890" i="4"/>
  <c r="W1891" i="4"/>
  <c r="W1892" i="4"/>
  <c r="W1893" i="4"/>
  <c r="W1894" i="4"/>
  <c r="G1894" i="4" s="1"/>
  <c r="W1895" i="4"/>
  <c r="W1896" i="4"/>
  <c r="W1897" i="4"/>
  <c r="W1898" i="4"/>
  <c r="W1899" i="4"/>
  <c r="W1900" i="4"/>
  <c r="W1901" i="4"/>
  <c r="W1902" i="4"/>
  <c r="W1903" i="4"/>
  <c r="W1904" i="4"/>
  <c r="W1905" i="4"/>
  <c r="W1906" i="4"/>
  <c r="W1907" i="4"/>
  <c r="W1908" i="4"/>
  <c r="G1908" i="4" s="1"/>
  <c r="W1909" i="4"/>
  <c r="W1910" i="4"/>
  <c r="W1911" i="4"/>
  <c r="W1912" i="4"/>
  <c r="W1913" i="4"/>
  <c r="W1914" i="4"/>
  <c r="W1915" i="4"/>
  <c r="W1916" i="4"/>
  <c r="W1917" i="4"/>
  <c r="W1918" i="4"/>
  <c r="W1919" i="4"/>
  <c r="W1920" i="4"/>
  <c r="G1920" i="4" s="1"/>
  <c r="W1921" i="4"/>
  <c r="W1922" i="4"/>
  <c r="W1923" i="4"/>
  <c r="W1924" i="4"/>
  <c r="W1925" i="4"/>
  <c r="W1926" i="4"/>
  <c r="W1927" i="4"/>
  <c r="W1928" i="4"/>
  <c r="W1929" i="4"/>
  <c r="W1930" i="4"/>
  <c r="W1931" i="4"/>
  <c r="W1932" i="4"/>
  <c r="W1933" i="4"/>
  <c r="W1934" i="4"/>
  <c r="G1934" i="4" s="1"/>
  <c r="W1935" i="4"/>
  <c r="W1936" i="4"/>
  <c r="W1937" i="4"/>
  <c r="W1938" i="4"/>
  <c r="W1939" i="4"/>
  <c r="W1940" i="4"/>
  <c r="W1941" i="4"/>
  <c r="W1942" i="4"/>
  <c r="W1943" i="4"/>
  <c r="W1944" i="4"/>
  <c r="W1945" i="4"/>
  <c r="W1946" i="4"/>
  <c r="G1946" i="4" s="1"/>
  <c r="W1947" i="4"/>
  <c r="W1948" i="4"/>
  <c r="W1949" i="4"/>
  <c r="W1950" i="4"/>
  <c r="W1951" i="4"/>
  <c r="W1952" i="4"/>
  <c r="W1953" i="4"/>
  <c r="W1954" i="4"/>
  <c r="W1955" i="4"/>
  <c r="W1956" i="4"/>
  <c r="W1957" i="4"/>
  <c r="W1958" i="4"/>
  <c r="W1959" i="4"/>
  <c r="W1960" i="4"/>
  <c r="G1960" i="4" s="1"/>
  <c r="W1961" i="4"/>
  <c r="W1962" i="4"/>
  <c r="W1963" i="4"/>
  <c r="W1964" i="4"/>
  <c r="W1965" i="4"/>
  <c r="W1966" i="4"/>
  <c r="G1966" i="4" s="1"/>
  <c r="W1967" i="4"/>
  <c r="F1967" i="4" s="1"/>
  <c r="W1968" i="4"/>
  <c r="W1969" i="4"/>
  <c r="W1970" i="4"/>
  <c r="W1971" i="4"/>
  <c r="W1972" i="4"/>
  <c r="W1973" i="4"/>
  <c r="W1974" i="4"/>
  <c r="W1975" i="4"/>
  <c r="W1976" i="4"/>
  <c r="W1977" i="4"/>
  <c r="W1978" i="4"/>
  <c r="W1979" i="4"/>
  <c r="W1980" i="4"/>
  <c r="G1980" i="4" s="1"/>
  <c r="W1981" i="4"/>
  <c r="W1982" i="4"/>
  <c r="W1983" i="4"/>
  <c r="W1984" i="4"/>
  <c r="W1985" i="4"/>
  <c r="W1986" i="4"/>
  <c r="W1987" i="4"/>
  <c r="W1988" i="4"/>
  <c r="W1989" i="4"/>
  <c r="W1990" i="4"/>
  <c r="W1991" i="4"/>
  <c r="W1992" i="4"/>
  <c r="G1992" i="4" s="1"/>
  <c r="W1993" i="4"/>
  <c r="W1994" i="4"/>
  <c r="W1995" i="4"/>
  <c r="W1996" i="4"/>
  <c r="W1997" i="4"/>
  <c r="W1998" i="4"/>
  <c r="W1999" i="4"/>
  <c r="W2000" i="4"/>
  <c r="W2001" i="4"/>
  <c r="W2002" i="4"/>
  <c r="W2003" i="4"/>
  <c r="W2004" i="4"/>
  <c r="W2005" i="4"/>
  <c r="W2006" i="4"/>
  <c r="G2006" i="4" s="1"/>
  <c r="W2007" i="4"/>
  <c r="W2008" i="4"/>
  <c r="W2009" i="4"/>
  <c r="W2010" i="4"/>
  <c r="W2011" i="4"/>
  <c r="W2012" i="4"/>
  <c r="W2013" i="4"/>
  <c r="W2014" i="4"/>
  <c r="W2015" i="4"/>
  <c r="W2016" i="4"/>
  <c r="W2017" i="4"/>
  <c r="W2018" i="4"/>
  <c r="G2018" i="4" s="1"/>
  <c r="W2019" i="4"/>
  <c r="W2020" i="4"/>
  <c r="W2021" i="4"/>
  <c r="W2022" i="4"/>
  <c r="W2023" i="4"/>
  <c r="W2024" i="4"/>
  <c r="W2025" i="4"/>
  <c r="W2026" i="4"/>
  <c r="W2027" i="4"/>
  <c r="W2028" i="4"/>
  <c r="W2029" i="4"/>
  <c r="W2030" i="4"/>
  <c r="W2031" i="4"/>
  <c r="G2031" i="4" s="1"/>
  <c r="W2032" i="4"/>
  <c r="W2033" i="4"/>
  <c r="W2034" i="4"/>
  <c r="W2035" i="4"/>
  <c r="W2036" i="4"/>
  <c r="W2037" i="4"/>
  <c r="W2038" i="4"/>
  <c r="W2039" i="4"/>
  <c r="W2040" i="4"/>
  <c r="W2041" i="4"/>
  <c r="W2042" i="4"/>
  <c r="G2042" i="4" s="1"/>
  <c r="W2043" i="4"/>
  <c r="W2044" i="4"/>
  <c r="W2045" i="4"/>
  <c r="W2046" i="4"/>
  <c r="W2047" i="4"/>
  <c r="W2048" i="4"/>
  <c r="W2049" i="4"/>
  <c r="W2050" i="4"/>
  <c r="G2050" i="4" s="1"/>
  <c r="W2051" i="4"/>
  <c r="W2052" i="4"/>
  <c r="W2053" i="4"/>
  <c r="W2054" i="4"/>
  <c r="W2055" i="4"/>
  <c r="W2056" i="4"/>
  <c r="W2057" i="4"/>
  <c r="W2058" i="4"/>
  <c r="W2059" i="4"/>
  <c r="W2060" i="4"/>
  <c r="W2061" i="4"/>
  <c r="G2061" i="4" s="1"/>
  <c r="W2062" i="4"/>
  <c r="W2063" i="4"/>
  <c r="W2064" i="4"/>
  <c r="W2065" i="4"/>
  <c r="W2066" i="4"/>
  <c r="W2067" i="4"/>
  <c r="W2068" i="4"/>
  <c r="W2069" i="4"/>
  <c r="W2070" i="4"/>
  <c r="W2071" i="4"/>
  <c r="W2072" i="4"/>
  <c r="W2073" i="4"/>
  <c r="W2074" i="4"/>
  <c r="G2074" i="4" s="1"/>
  <c r="W2075" i="4"/>
  <c r="W2076" i="4"/>
  <c r="W2077" i="4"/>
  <c r="W2078" i="4"/>
  <c r="W2079" i="4"/>
  <c r="W2080" i="4"/>
  <c r="W2081" i="4"/>
  <c r="W2082" i="4"/>
  <c r="W2083" i="4"/>
  <c r="W2084" i="4"/>
  <c r="W2085" i="4"/>
  <c r="G2085" i="4" s="1"/>
  <c r="W2086" i="4"/>
  <c r="W2087" i="4"/>
  <c r="W2088" i="4"/>
  <c r="W2089" i="4"/>
  <c r="W2090" i="4"/>
  <c r="W2091" i="4"/>
  <c r="W2092" i="4"/>
  <c r="W2093" i="4"/>
  <c r="W2094" i="4"/>
  <c r="W2095" i="4"/>
  <c r="W2096" i="4"/>
  <c r="W2097" i="4"/>
  <c r="G2097" i="4" s="1"/>
  <c r="W2098" i="4"/>
  <c r="W2099" i="4"/>
  <c r="W2100" i="4"/>
  <c r="W2101" i="4"/>
  <c r="W2102" i="4"/>
  <c r="W2103" i="4"/>
  <c r="G2103" i="4" s="1"/>
  <c r="W2104" i="4"/>
  <c r="W2105" i="4"/>
  <c r="W2106" i="4"/>
  <c r="W2107" i="4"/>
  <c r="W2108" i="4"/>
  <c r="W2109" i="4"/>
  <c r="W2110" i="4"/>
  <c r="W2111" i="4"/>
  <c r="W2112" i="4"/>
  <c r="W2113" i="4"/>
  <c r="W2114" i="4"/>
  <c r="W2115" i="4"/>
  <c r="G2115" i="4" s="1"/>
  <c r="W2116" i="4"/>
  <c r="W2117" i="4"/>
  <c r="W2118" i="4"/>
  <c r="W2119" i="4"/>
  <c r="W2120" i="4"/>
  <c r="W2121" i="4"/>
  <c r="W2122" i="4"/>
  <c r="W2123" i="4"/>
  <c r="W2124" i="4"/>
  <c r="W2125" i="4"/>
  <c r="G2125" i="4" s="1"/>
  <c r="W2126" i="4"/>
  <c r="W2127" i="4"/>
  <c r="W2128" i="4"/>
  <c r="W2129" i="4"/>
  <c r="W2130" i="4"/>
  <c r="W2131" i="4"/>
  <c r="W2132" i="4"/>
  <c r="W2133" i="4"/>
  <c r="G2133" i="4" s="1"/>
  <c r="W2134" i="4"/>
  <c r="W2135" i="4"/>
  <c r="W2136" i="4"/>
  <c r="W2137" i="4"/>
  <c r="W2138" i="4"/>
  <c r="W2139" i="4"/>
  <c r="W2140" i="4"/>
  <c r="W2141" i="4"/>
  <c r="W2142" i="4"/>
  <c r="W2143" i="4"/>
  <c r="G2143" i="4" s="1"/>
  <c r="W2144" i="4"/>
  <c r="W2145" i="4"/>
  <c r="W2146" i="4"/>
  <c r="W2147" i="4"/>
  <c r="W2148" i="4"/>
  <c r="W2149" i="4"/>
  <c r="W2150" i="4"/>
  <c r="W2151" i="4"/>
  <c r="W2152" i="4"/>
  <c r="W2153" i="4"/>
  <c r="W2154" i="4"/>
  <c r="G2154" i="4" s="1"/>
  <c r="W2155" i="4"/>
  <c r="W2156" i="4"/>
  <c r="W2157" i="4"/>
  <c r="W2158" i="4"/>
  <c r="W2159" i="4"/>
  <c r="W2160" i="4"/>
  <c r="G2160" i="4" s="1"/>
  <c r="W2161" i="4"/>
  <c r="W2162" i="4"/>
  <c r="W2163" i="4"/>
  <c r="W2164" i="4"/>
  <c r="W2165" i="4"/>
  <c r="W2166" i="4"/>
  <c r="W2167" i="4"/>
  <c r="W2168" i="4"/>
  <c r="W2169" i="4"/>
  <c r="W2170" i="4"/>
  <c r="W2171" i="4"/>
  <c r="G2171" i="4" s="1"/>
  <c r="W2172" i="4"/>
  <c r="W2173" i="4"/>
  <c r="W2174" i="4"/>
  <c r="W2175" i="4"/>
  <c r="W2176" i="4"/>
  <c r="W2177" i="4"/>
  <c r="W2178" i="4"/>
  <c r="W2179" i="4"/>
  <c r="G2179" i="4" s="1"/>
  <c r="W2180" i="4"/>
  <c r="W2181" i="4"/>
  <c r="W2182" i="4"/>
  <c r="W2183" i="4"/>
  <c r="W2184" i="4"/>
  <c r="W2185" i="4"/>
  <c r="W2186" i="4"/>
  <c r="W2187" i="4"/>
  <c r="W2188" i="4"/>
  <c r="G2188" i="4" s="1"/>
  <c r="W2189" i="4"/>
  <c r="W2190" i="4"/>
  <c r="W2191" i="4"/>
  <c r="W2192" i="4"/>
  <c r="W2193" i="4"/>
  <c r="W2194" i="4"/>
  <c r="W2195" i="4"/>
  <c r="W2196" i="4"/>
  <c r="W2197" i="4"/>
  <c r="G2197" i="4" s="1"/>
  <c r="W2198" i="4"/>
  <c r="W2199" i="4"/>
  <c r="W2200" i="4"/>
  <c r="W2201" i="4"/>
  <c r="W2202" i="4"/>
  <c r="W2203" i="4"/>
  <c r="W2204" i="4"/>
  <c r="W2205" i="4"/>
  <c r="W2206" i="4"/>
  <c r="W2207" i="4"/>
  <c r="G2207" i="4" s="1"/>
  <c r="W2208" i="4"/>
  <c r="W2209" i="4"/>
  <c r="W2210" i="4"/>
  <c r="W2211" i="4"/>
  <c r="W2212" i="4"/>
  <c r="W2213" i="4"/>
  <c r="W2214" i="4"/>
  <c r="G2214" i="4" s="1"/>
  <c r="W2215" i="4"/>
  <c r="W2216" i="4"/>
  <c r="W2217" i="4"/>
  <c r="W2218" i="4"/>
  <c r="W2219" i="4"/>
  <c r="W2220" i="4"/>
  <c r="W2221" i="4"/>
  <c r="W2222" i="4"/>
  <c r="W2223" i="4"/>
  <c r="W2224" i="4"/>
  <c r="W2225" i="4"/>
  <c r="G2225" i="4" s="1"/>
  <c r="W2226" i="4"/>
  <c r="W2227" i="4"/>
  <c r="W2228" i="4"/>
  <c r="W2229" i="4"/>
  <c r="W2230" i="4"/>
  <c r="W2231" i="4"/>
  <c r="G2231" i="4" s="1"/>
  <c r="W2232" i="4"/>
  <c r="W2233" i="4"/>
  <c r="W2234" i="4"/>
  <c r="W2235" i="4"/>
  <c r="W2236" i="4"/>
  <c r="W2237" i="4"/>
  <c r="W2238" i="4"/>
  <c r="W2239" i="4"/>
  <c r="W2240" i="4"/>
  <c r="W2241" i="4"/>
  <c r="W2242" i="4"/>
  <c r="G2242" i="4" s="1"/>
  <c r="W2243" i="4"/>
  <c r="W2244" i="4"/>
  <c r="W2245" i="4"/>
  <c r="W2246" i="4"/>
  <c r="W2247" i="4"/>
  <c r="W2248" i="4"/>
  <c r="W2249" i="4"/>
  <c r="W2250" i="4"/>
  <c r="W2251" i="4"/>
  <c r="G2251" i="4" s="1"/>
  <c r="W2252" i="4"/>
  <c r="W2253" i="4"/>
  <c r="W2254" i="4"/>
  <c r="W2255" i="4"/>
  <c r="W2256" i="4"/>
  <c r="W2257" i="4"/>
  <c r="W2258" i="4"/>
  <c r="W2259" i="4"/>
  <c r="G2259" i="4" s="1"/>
  <c r="W2260" i="4"/>
  <c r="W2261" i="4"/>
  <c r="W2262" i="4"/>
  <c r="W2263" i="4"/>
  <c r="W2264" i="4"/>
  <c r="W2265" i="4"/>
  <c r="W2266" i="4"/>
  <c r="W2267" i="4"/>
  <c r="W2268" i="4"/>
  <c r="G2268" i="4" s="1"/>
  <c r="W2269" i="4"/>
  <c r="W2270" i="4"/>
  <c r="W2271" i="4"/>
  <c r="W2272" i="4"/>
  <c r="W2273" i="4"/>
  <c r="W2274" i="4"/>
  <c r="W2275" i="4"/>
  <c r="W2276" i="4"/>
  <c r="W2277" i="4"/>
  <c r="W2278" i="4"/>
  <c r="W2279" i="4"/>
  <c r="G2279" i="4" s="1"/>
  <c r="W2280" i="4"/>
  <c r="W2281" i="4"/>
  <c r="W2282" i="4"/>
  <c r="W2283" i="4"/>
  <c r="W2284" i="4"/>
  <c r="W2285" i="4"/>
  <c r="G2285" i="4" s="1"/>
  <c r="W2286" i="4"/>
  <c r="W2287" i="4"/>
  <c r="W2288" i="4"/>
  <c r="W2289" i="4"/>
  <c r="W2290" i="4"/>
  <c r="W2291" i="4"/>
  <c r="W2292" i="4"/>
  <c r="W2293" i="4"/>
  <c r="W2294" i="4"/>
  <c r="W2295" i="4"/>
  <c r="W2296" i="4"/>
  <c r="G2296" i="4" s="1"/>
  <c r="W2297" i="4"/>
  <c r="W2298" i="4"/>
  <c r="W2299" i="4"/>
  <c r="W2300" i="4"/>
  <c r="W2301" i="4"/>
  <c r="W2302" i="4"/>
  <c r="G2302" i="4" s="1"/>
  <c r="W2303" i="4"/>
  <c r="W2304" i="4"/>
  <c r="W2305" i="4"/>
  <c r="W2306" i="4"/>
  <c r="W2307" i="4"/>
  <c r="W2308" i="4"/>
  <c r="W2309" i="4"/>
  <c r="W2310" i="4"/>
  <c r="W2311" i="4"/>
  <c r="W2312" i="4"/>
  <c r="W2313" i="4"/>
  <c r="G2313" i="4" s="1"/>
  <c r="W2314" i="4"/>
  <c r="W2315" i="4"/>
  <c r="W2316" i="4"/>
  <c r="W2317" i="4"/>
  <c r="W2318" i="4"/>
  <c r="W2319" i="4"/>
  <c r="W2320" i="4"/>
  <c r="W2321" i="4"/>
  <c r="W2322" i="4"/>
  <c r="G2322" i="4" s="1"/>
  <c r="W2323" i="4"/>
  <c r="W2324" i="4"/>
  <c r="W2325" i="4"/>
  <c r="W2326" i="4"/>
  <c r="W2327" i="4"/>
  <c r="W2328" i="4"/>
  <c r="W2329" i="4"/>
  <c r="W2330" i="4"/>
  <c r="G2330" i="4" s="1"/>
  <c r="W2331" i="4"/>
  <c r="W2332" i="4"/>
  <c r="W2333" i="4"/>
  <c r="W2334" i="4"/>
  <c r="W2335" i="4"/>
  <c r="W2336" i="4"/>
  <c r="W2337" i="4"/>
  <c r="W2338" i="4"/>
  <c r="W2339" i="4"/>
  <c r="G2339" i="4" s="1"/>
  <c r="W2340" i="4"/>
  <c r="W2341" i="4"/>
  <c r="W2342" i="4"/>
  <c r="W2343" i="4"/>
  <c r="W2344" i="4"/>
  <c r="W2345" i="4"/>
  <c r="W2346" i="4"/>
  <c r="W2347" i="4"/>
  <c r="G2347" i="4" s="1"/>
  <c r="W2348" i="4"/>
  <c r="W2349" i="4"/>
  <c r="W2350" i="4"/>
  <c r="W2351" i="4"/>
  <c r="W2352" i="4"/>
  <c r="W2353" i="4"/>
  <c r="G2353" i="4" s="1"/>
  <c r="W2354" i="4"/>
  <c r="W2355" i="4"/>
  <c r="W2356" i="4"/>
  <c r="W2357" i="4"/>
  <c r="W2358" i="4"/>
  <c r="W2359" i="4"/>
  <c r="W2360" i="4"/>
  <c r="W2361" i="4"/>
  <c r="G2361" i="4" s="1"/>
  <c r="W2362" i="4"/>
  <c r="W2363" i="4"/>
  <c r="W2364" i="4"/>
  <c r="W2365" i="4"/>
  <c r="W2366" i="4"/>
  <c r="W2367" i="4"/>
  <c r="G2367" i="4" s="1"/>
  <c r="W2368" i="4"/>
  <c r="W2369" i="4"/>
  <c r="W2370" i="4"/>
  <c r="W2371" i="4"/>
  <c r="W2372" i="4"/>
  <c r="W2373" i="4"/>
  <c r="W2374" i="4"/>
  <c r="W2375" i="4"/>
  <c r="G2375" i="4" s="1"/>
  <c r="W2376" i="4"/>
  <c r="W2377" i="4"/>
  <c r="W2378" i="4"/>
  <c r="W2379" i="4"/>
  <c r="W2380" i="4"/>
  <c r="W2381" i="4"/>
  <c r="G2381" i="4" s="1"/>
  <c r="W2382" i="4"/>
  <c r="W2383" i="4"/>
  <c r="W2384" i="4"/>
  <c r="W2385" i="4"/>
  <c r="W2386" i="4"/>
  <c r="W2387" i="4"/>
  <c r="W2388" i="4"/>
  <c r="W2389" i="4"/>
  <c r="G2389" i="4" s="1"/>
  <c r="W2390" i="4"/>
  <c r="W2391" i="4"/>
  <c r="W2392" i="4"/>
  <c r="W2393" i="4"/>
  <c r="W2394" i="4"/>
  <c r="W2395" i="4"/>
  <c r="G2395" i="4" s="1"/>
  <c r="W2396" i="4"/>
  <c r="W2397" i="4"/>
  <c r="W2398" i="4"/>
  <c r="W2399" i="4"/>
  <c r="W2400" i="4"/>
  <c r="W2401" i="4"/>
  <c r="W2402" i="4"/>
  <c r="W2403" i="4"/>
  <c r="G2403" i="4" s="1"/>
  <c r="W2404" i="4"/>
  <c r="W2405" i="4"/>
  <c r="W2406" i="4"/>
  <c r="W2407" i="4"/>
  <c r="W2408" i="4"/>
  <c r="W2409" i="4"/>
  <c r="G2409" i="4" s="1"/>
  <c r="W2410" i="4"/>
  <c r="W2411" i="4"/>
  <c r="W2412" i="4"/>
  <c r="W2413" i="4"/>
  <c r="W2414" i="4"/>
  <c r="W2415" i="4"/>
  <c r="W2416" i="4"/>
  <c r="W2417" i="4"/>
  <c r="G2417" i="4" s="1"/>
  <c r="W2418" i="4"/>
  <c r="W2419" i="4"/>
  <c r="W2420" i="4"/>
  <c r="W2421" i="4"/>
  <c r="W2422" i="4"/>
  <c r="W2423" i="4"/>
  <c r="G2423" i="4" s="1"/>
  <c r="W2424" i="4"/>
  <c r="W2425" i="4"/>
  <c r="W2426" i="4"/>
  <c r="W2427" i="4"/>
  <c r="W2428" i="4"/>
  <c r="W2429" i="4"/>
  <c r="F2429" i="4" s="1"/>
  <c r="W2430" i="4"/>
  <c r="W2431" i="4"/>
  <c r="G2431" i="4" s="1"/>
  <c r="W2432" i="4"/>
  <c r="W2433" i="4"/>
  <c r="W2434" i="4"/>
  <c r="W2435" i="4"/>
  <c r="W2436" i="4"/>
  <c r="W2437" i="4"/>
  <c r="G2437" i="4" s="1"/>
  <c r="W2438" i="4"/>
  <c r="W2439" i="4"/>
  <c r="W2440" i="4"/>
  <c r="W2441" i="4"/>
  <c r="W2442" i="4"/>
  <c r="W2443" i="4"/>
  <c r="W2444" i="4"/>
  <c r="W2445" i="4"/>
  <c r="G2445" i="4" s="1"/>
  <c r="W2446" i="4"/>
  <c r="W2447" i="4"/>
  <c r="W2448" i="4"/>
  <c r="W2449" i="4"/>
  <c r="W2450" i="4"/>
  <c r="W2451" i="4"/>
  <c r="G2451" i="4" s="1"/>
  <c r="W2452" i="4"/>
  <c r="W2453" i="4"/>
  <c r="W2454" i="4"/>
  <c r="W2455" i="4"/>
  <c r="W2456" i="4"/>
  <c r="W2457" i="4"/>
  <c r="W2458" i="4"/>
  <c r="W2459" i="4"/>
  <c r="G2459" i="4" s="1"/>
  <c r="W2460" i="4"/>
  <c r="W2461" i="4"/>
  <c r="W2462" i="4"/>
  <c r="W2463" i="4"/>
  <c r="W2464" i="4"/>
  <c r="W2465" i="4"/>
  <c r="G2465" i="4" s="1"/>
  <c r="W2466" i="4"/>
  <c r="W2467" i="4"/>
  <c r="W2468" i="4"/>
  <c r="W2469" i="4"/>
  <c r="W2470" i="4"/>
  <c r="W2471" i="4"/>
  <c r="W2472" i="4"/>
  <c r="W2473" i="4"/>
  <c r="G2473" i="4" s="1"/>
  <c r="W2474" i="4"/>
  <c r="W2475" i="4"/>
  <c r="W2476" i="4"/>
  <c r="W2477" i="4"/>
  <c r="W2478" i="4"/>
  <c r="W2479" i="4"/>
  <c r="G2479" i="4" s="1"/>
  <c r="W2480" i="4"/>
  <c r="W2481" i="4"/>
  <c r="W2482" i="4"/>
  <c r="W2483" i="4"/>
  <c r="W2484" i="4"/>
  <c r="W2485" i="4"/>
  <c r="W2486" i="4"/>
  <c r="W2487" i="4"/>
  <c r="G2487" i="4" s="1"/>
  <c r="W2488" i="4"/>
  <c r="W2489" i="4"/>
  <c r="W2490" i="4"/>
  <c r="W2491" i="4"/>
  <c r="W2492" i="4"/>
  <c r="W2493" i="4"/>
  <c r="G2493" i="4" s="1"/>
  <c r="W2494" i="4"/>
  <c r="W2495" i="4"/>
  <c r="W2496" i="4"/>
  <c r="W2497" i="4"/>
  <c r="W2498" i="4"/>
  <c r="W2499" i="4"/>
  <c r="W2500" i="4"/>
  <c r="F1146" i="4" l="1"/>
  <c r="F1644" i="4"/>
  <c r="F1946" i="4"/>
  <c r="S2441" i="73"/>
  <c r="F1882" i="4"/>
  <c r="F1764" i="4"/>
  <c r="F2451" i="4"/>
  <c r="F849" i="4"/>
  <c r="S2421" i="73"/>
  <c r="S1936" i="73"/>
  <c r="F2417" i="4"/>
  <c r="F793" i="4"/>
  <c r="F1349" i="4"/>
  <c r="F2353" i="4"/>
  <c r="F686" i="4"/>
  <c r="F2231" i="4"/>
  <c r="U2084" i="73"/>
  <c r="U1851" i="73"/>
  <c r="F2103" i="4"/>
  <c r="F2050" i="4"/>
  <c r="G1768" i="4"/>
  <c r="F1768" i="4"/>
  <c r="G1740" i="4"/>
  <c r="F1740" i="4"/>
  <c r="G1712" i="4"/>
  <c r="F1712" i="4"/>
  <c r="F1670" i="4"/>
  <c r="G1670" i="4"/>
  <c r="G1642" i="4"/>
  <c r="F1642" i="4"/>
  <c r="G1614" i="4"/>
  <c r="F1614" i="4"/>
  <c r="G1572" i="4"/>
  <c r="F1572" i="4"/>
  <c r="G1544" i="4"/>
  <c r="F1544" i="4"/>
  <c r="G1516" i="4"/>
  <c r="F1516" i="4"/>
  <c r="G1488" i="4"/>
  <c r="F1488" i="4"/>
  <c r="G1446" i="4"/>
  <c r="F1446" i="4"/>
  <c r="G1418" i="4"/>
  <c r="F1418" i="4"/>
  <c r="G1376" i="4"/>
  <c r="F1376" i="4"/>
  <c r="G1250" i="4"/>
  <c r="F1250" i="4"/>
  <c r="G2211" i="4"/>
  <c r="F2211" i="4"/>
  <c r="G2316" i="4"/>
  <c r="F2316" i="4"/>
  <c r="G2288" i="4"/>
  <c r="F2288" i="4"/>
  <c r="G2274" i="4"/>
  <c r="F2274" i="4"/>
  <c r="G2260" i="4"/>
  <c r="F2260" i="4"/>
  <c r="G2246" i="4"/>
  <c r="F2246" i="4"/>
  <c r="G2232" i="4"/>
  <c r="F2232" i="4"/>
  <c r="G2218" i="4"/>
  <c r="F2218" i="4"/>
  <c r="G2204" i="4"/>
  <c r="F2204" i="4"/>
  <c r="G2190" i="4"/>
  <c r="F2190" i="4"/>
  <c r="G2176" i="4"/>
  <c r="F2176" i="4"/>
  <c r="G2162" i="4"/>
  <c r="F2162" i="4"/>
  <c r="G2148" i="4"/>
  <c r="F2148" i="4"/>
  <c r="G2134" i="4"/>
  <c r="F2134" i="4"/>
  <c r="G2120" i="4"/>
  <c r="F2120" i="4"/>
  <c r="G2106" i="4"/>
  <c r="F2106" i="4"/>
  <c r="G2092" i="4"/>
  <c r="F2092" i="4"/>
  <c r="G2078" i="4"/>
  <c r="F2078" i="4"/>
  <c r="G2064" i="4"/>
  <c r="F2064" i="4"/>
  <c r="G2497" i="4"/>
  <c r="F2497" i="4"/>
  <c r="G2483" i="4"/>
  <c r="F2483" i="4"/>
  <c r="G2469" i="4"/>
  <c r="F2469" i="4"/>
  <c r="G2455" i="4"/>
  <c r="F2455" i="4"/>
  <c r="G2441" i="4"/>
  <c r="F2441" i="4"/>
  <c r="G2427" i="4"/>
  <c r="F2427" i="4"/>
  <c r="G2413" i="4"/>
  <c r="F2413" i="4"/>
  <c r="G2399" i="4"/>
  <c r="F2399" i="4"/>
  <c r="G2385" i="4"/>
  <c r="F2385" i="4"/>
  <c r="G2371" i="4"/>
  <c r="F2371" i="4"/>
  <c r="G2357" i="4"/>
  <c r="F2357" i="4"/>
  <c r="G2343" i="4"/>
  <c r="F2343" i="4"/>
  <c r="G2329" i="4"/>
  <c r="F2329" i="4"/>
  <c r="G2315" i="4"/>
  <c r="F2315" i="4"/>
  <c r="G2301" i="4"/>
  <c r="F2301" i="4"/>
  <c r="G2287" i="4"/>
  <c r="F2287" i="4"/>
  <c r="G2273" i="4"/>
  <c r="F2273" i="4"/>
  <c r="G2245" i="4"/>
  <c r="F2245" i="4"/>
  <c r="G2217" i="4"/>
  <c r="F2217" i="4"/>
  <c r="G2203" i="4"/>
  <c r="F2203" i="4"/>
  <c r="G2189" i="4"/>
  <c r="F2189" i="4"/>
  <c r="G2175" i="4"/>
  <c r="F2175" i="4"/>
  <c r="G2161" i="4"/>
  <c r="F2161" i="4"/>
  <c r="G2147" i="4"/>
  <c r="F2147" i="4"/>
  <c r="G2119" i="4"/>
  <c r="F2119" i="4"/>
  <c r="G2105" i="4"/>
  <c r="F2105" i="4"/>
  <c r="G2091" i="4"/>
  <c r="F2091" i="4"/>
  <c r="G2077" i="4"/>
  <c r="F2077" i="4"/>
  <c r="G2063" i="4"/>
  <c r="F2063" i="4"/>
  <c r="G2049" i="4"/>
  <c r="F2049" i="4"/>
  <c r="G2035" i="4"/>
  <c r="F2035" i="4"/>
  <c r="G2021" i="4"/>
  <c r="F2021" i="4"/>
  <c r="G2007" i="4"/>
  <c r="F2007" i="4"/>
  <c r="G1993" i="4"/>
  <c r="F1993" i="4"/>
  <c r="G1979" i="4"/>
  <c r="F1979" i="4"/>
  <c r="G1965" i="4"/>
  <c r="F1965" i="4"/>
  <c r="G1951" i="4"/>
  <c r="F1951" i="4"/>
  <c r="G1937" i="4"/>
  <c r="F1937" i="4"/>
  <c r="G1923" i="4"/>
  <c r="F1923" i="4"/>
  <c r="G1909" i="4"/>
  <c r="F1909" i="4"/>
  <c r="G1895" i="4"/>
  <c r="F1895" i="4"/>
  <c r="G1881" i="4"/>
  <c r="F1881" i="4"/>
  <c r="G1867" i="4"/>
  <c r="F1867" i="4"/>
  <c r="G1853" i="4"/>
  <c r="F1853" i="4"/>
  <c r="G1839" i="4"/>
  <c r="F1839" i="4"/>
  <c r="G1825" i="4"/>
  <c r="F1825" i="4"/>
  <c r="G1811" i="4"/>
  <c r="F1811" i="4"/>
  <c r="G1797" i="4"/>
  <c r="F1797" i="4"/>
  <c r="G1783" i="4"/>
  <c r="F1783" i="4"/>
  <c r="G1769" i="4"/>
  <c r="F1769" i="4"/>
  <c r="G1755" i="4"/>
  <c r="F1755" i="4"/>
  <c r="G1741" i="4"/>
  <c r="F1741" i="4"/>
  <c r="G1727" i="4"/>
  <c r="F1727" i="4"/>
  <c r="G1713" i="4"/>
  <c r="F1713" i="4"/>
  <c r="G1699" i="4"/>
  <c r="F1699" i="4"/>
  <c r="G1685" i="4"/>
  <c r="F1685" i="4"/>
  <c r="G1671" i="4"/>
  <c r="F1671" i="4"/>
  <c r="G1657" i="4"/>
  <c r="F1657" i="4"/>
  <c r="G1643" i="4"/>
  <c r="F1643" i="4"/>
  <c r="G1629" i="4"/>
  <c r="F1629" i="4"/>
  <c r="G1615" i="4"/>
  <c r="F1615" i="4"/>
  <c r="G1601" i="4"/>
  <c r="F1601" i="4"/>
  <c r="G1587" i="4"/>
  <c r="F1587" i="4"/>
  <c r="G1573" i="4"/>
  <c r="F1573" i="4"/>
  <c r="G1559" i="4"/>
  <c r="F1559" i="4"/>
  <c r="G1545" i="4"/>
  <c r="F1545" i="4"/>
  <c r="G1531" i="4"/>
  <c r="F1531" i="4"/>
  <c r="G1517" i="4"/>
  <c r="F1517" i="4"/>
  <c r="G1503" i="4"/>
  <c r="F1503" i="4"/>
  <c r="G1489" i="4"/>
  <c r="F1489" i="4"/>
  <c r="G1475" i="4"/>
  <c r="F1475" i="4"/>
  <c r="G1461" i="4"/>
  <c r="F1461" i="4"/>
  <c r="G1447" i="4"/>
  <c r="F1447" i="4"/>
  <c r="G1433" i="4"/>
  <c r="F1433" i="4"/>
  <c r="G1419" i="4"/>
  <c r="F1419" i="4"/>
  <c r="G1405" i="4"/>
  <c r="F1405" i="4"/>
  <c r="G1391" i="4"/>
  <c r="F1391" i="4"/>
  <c r="G1377" i="4"/>
  <c r="F1377" i="4"/>
  <c r="G1363" i="4"/>
  <c r="F1363" i="4"/>
  <c r="G1335" i="4"/>
  <c r="F1335" i="4"/>
  <c r="G1321" i="4"/>
  <c r="F1321" i="4"/>
  <c r="G1307" i="4"/>
  <c r="F1307" i="4"/>
  <c r="G1293" i="4"/>
  <c r="F1293" i="4"/>
  <c r="G1279" i="4"/>
  <c r="F1279" i="4"/>
  <c r="G1265" i="4"/>
  <c r="F1265" i="4"/>
  <c r="G1251" i="4"/>
  <c r="F1251" i="4"/>
  <c r="G1237" i="4"/>
  <c r="F1237" i="4"/>
  <c r="G1223" i="4"/>
  <c r="F1223" i="4"/>
  <c r="G1209" i="4"/>
  <c r="F1209" i="4"/>
  <c r="G1195" i="4"/>
  <c r="F1195" i="4"/>
  <c r="G1181" i="4"/>
  <c r="F1181" i="4"/>
  <c r="G1167" i="4"/>
  <c r="F1167" i="4"/>
  <c r="G1153" i="4"/>
  <c r="F1153" i="4"/>
  <c r="G1139" i="4"/>
  <c r="F1139" i="4"/>
  <c r="G1125" i="4"/>
  <c r="F1125" i="4"/>
  <c r="G1111" i="4"/>
  <c r="F1111" i="4"/>
  <c r="F1097" i="4"/>
  <c r="G1097" i="4"/>
  <c r="G1083" i="4"/>
  <c r="F1083" i="4"/>
  <c r="G1069" i="4"/>
  <c r="F1069" i="4"/>
  <c r="F1055" i="4"/>
  <c r="G1055" i="4"/>
  <c r="G1041" i="4"/>
  <c r="F1041" i="4"/>
  <c r="G1027" i="4"/>
  <c r="F1027" i="4"/>
  <c r="F1013" i="4"/>
  <c r="G1013" i="4"/>
  <c r="G999" i="4"/>
  <c r="F999" i="4"/>
  <c r="G985" i="4"/>
  <c r="F985" i="4"/>
  <c r="G971" i="4"/>
  <c r="F971" i="4"/>
  <c r="G957" i="4"/>
  <c r="F957" i="4"/>
  <c r="G943" i="4"/>
  <c r="F943" i="4"/>
  <c r="G929" i="4"/>
  <c r="F929" i="4"/>
  <c r="G915" i="4"/>
  <c r="F915" i="4"/>
  <c r="G901" i="4"/>
  <c r="F901" i="4"/>
  <c r="G887" i="4"/>
  <c r="F887" i="4"/>
  <c r="G873" i="4"/>
  <c r="F873" i="4"/>
  <c r="G859" i="4"/>
  <c r="F859" i="4"/>
  <c r="G845" i="4"/>
  <c r="F845" i="4"/>
  <c r="F831" i="4"/>
  <c r="G831" i="4"/>
  <c r="G817" i="4"/>
  <c r="F817" i="4"/>
  <c r="G803" i="4"/>
  <c r="F803" i="4"/>
  <c r="G789" i="4"/>
  <c r="F789" i="4"/>
  <c r="G775" i="4"/>
  <c r="F775" i="4"/>
  <c r="G761" i="4"/>
  <c r="F761" i="4"/>
  <c r="G747" i="4"/>
  <c r="F747" i="4"/>
  <c r="F733" i="4"/>
  <c r="G733" i="4"/>
  <c r="G719" i="4"/>
  <c r="F719" i="4"/>
  <c r="G705" i="4"/>
  <c r="F705" i="4"/>
  <c r="F691" i="4"/>
  <c r="G691" i="4"/>
  <c r="G677" i="4"/>
  <c r="F677" i="4"/>
  <c r="G663" i="4"/>
  <c r="F663" i="4"/>
  <c r="G649" i="4"/>
  <c r="F649" i="4"/>
  <c r="G635" i="4"/>
  <c r="F635" i="4"/>
  <c r="G621" i="4"/>
  <c r="F621" i="4"/>
  <c r="G607" i="4"/>
  <c r="F607" i="4"/>
  <c r="G593" i="4"/>
  <c r="F593" i="4"/>
  <c r="G579" i="4"/>
  <c r="F579" i="4"/>
  <c r="G565" i="4"/>
  <c r="F565" i="4"/>
  <c r="G551" i="4"/>
  <c r="F551" i="4"/>
  <c r="G537" i="4"/>
  <c r="F537" i="4"/>
  <c r="G523" i="4"/>
  <c r="F523" i="4"/>
  <c r="G509" i="4"/>
  <c r="F509" i="4"/>
  <c r="G495" i="4"/>
  <c r="F495" i="4"/>
  <c r="G481" i="4"/>
  <c r="F481" i="4"/>
  <c r="G467" i="4"/>
  <c r="F467" i="4"/>
  <c r="G453" i="4"/>
  <c r="F453" i="4"/>
  <c r="G439" i="4"/>
  <c r="F439" i="4"/>
  <c r="G425" i="4"/>
  <c r="F425" i="4"/>
  <c r="G411" i="4"/>
  <c r="F411" i="4"/>
  <c r="G397" i="4"/>
  <c r="F397" i="4"/>
  <c r="G383" i="4"/>
  <c r="F383" i="4"/>
  <c r="G369" i="4"/>
  <c r="F369" i="4"/>
  <c r="G355" i="4"/>
  <c r="F355" i="4"/>
  <c r="G341" i="4"/>
  <c r="F341" i="4"/>
  <c r="G327" i="4"/>
  <c r="F327" i="4"/>
  <c r="G313" i="4"/>
  <c r="F313" i="4"/>
  <c r="G299" i="4"/>
  <c r="F299" i="4"/>
  <c r="G285" i="4"/>
  <c r="F285" i="4"/>
  <c r="G271" i="4"/>
  <c r="F271" i="4"/>
  <c r="G257" i="4"/>
  <c r="F257" i="4"/>
  <c r="F243" i="4"/>
  <c r="G243" i="4"/>
  <c r="G229" i="4"/>
  <c r="F229" i="4"/>
  <c r="F215" i="4"/>
  <c r="G215" i="4"/>
  <c r="G201" i="4"/>
  <c r="F201" i="4"/>
  <c r="G187" i="4"/>
  <c r="F187" i="4"/>
  <c r="G173" i="4"/>
  <c r="F173" i="4"/>
  <c r="G159" i="4"/>
  <c r="F159" i="4"/>
  <c r="G145" i="4"/>
  <c r="F145" i="4"/>
  <c r="G131" i="4"/>
  <c r="F131" i="4"/>
  <c r="G117" i="4"/>
  <c r="F117" i="4"/>
  <c r="F2459" i="4"/>
  <c r="F2361" i="4"/>
  <c r="F2242" i="4"/>
  <c r="F2115" i="4"/>
  <c r="F1960" i="4"/>
  <c r="F1782" i="4"/>
  <c r="F1387" i="4"/>
  <c r="F745" i="4"/>
  <c r="G2481" i="4"/>
  <c r="F2481" i="4"/>
  <c r="G2453" i="4"/>
  <c r="F2453" i="4"/>
  <c r="G2425" i="4"/>
  <c r="F2425" i="4"/>
  <c r="G2383" i="4"/>
  <c r="F2383" i="4"/>
  <c r="G2089" i="4"/>
  <c r="F2089" i="4"/>
  <c r="G2075" i="4"/>
  <c r="F2075" i="4"/>
  <c r="G2047" i="4"/>
  <c r="F2047" i="4"/>
  <c r="G2033" i="4"/>
  <c r="F2033" i="4"/>
  <c r="G2019" i="4"/>
  <c r="F2019" i="4"/>
  <c r="G2005" i="4"/>
  <c r="F2005" i="4"/>
  <c r="G1991" i="4"/>
  <c r="F1991" i="4"/>
  <c r="G1977" i="4"/>
  <c r="F1977" i="4"/>
  <c r="G1963" i="4"/>
  <c r="F1963" i="4"/>
  <c r="G1949" i="4"/>
  <c r="F1949" i="4"/>
  <c r="G1935" i="4"/>
  <c r="F1935" i="4"/>
  <c r="G1921" i="4"/>
  <c r="F1921" i="4"/>
  <c r="G1907" i="4"/>
  <c r="F1907" i="4"/>
  <c r="G1893" i="4"/>
  <c r="F1893" i="4"/>
  <c r="G1879" i="4"/>
  <c r="F1879" i="4"/>
  <c r="G1865" i="4"/>
  <c r="F1865" i="4"/>
  <c r="G1851" i="4"/>
  <c r="F1851" i="4"/>
  <c r="G1837" i="4"/>
  <c r="F1837" i="4"/>
  <c r="G1823" i="4"/>
  <c r="F1823" i="4"/>
  <c r="G1809" i="4"/>
  <c r="F1809" i="4"/>
  <c r="G1795" i="4"/>
  <c r="F1795" i="4"/>
  <c r="G1781" i="4"/>
  <c r="F1781" i="4"/>
  <c r="G1767" i="4"/>
  <c r="F1767" i="4"/>
  <c r="G1753" i="4"/>
  <c r="F1753" i="4"/>
  <c r="G1739" i="4"/>
  <c r="F1739" i="4"/>
  <c r="G1725" i="4"/>
  <c r="F1725" i="4"/>
  <c r="G1711" i="4"/>
  <c r="F1711" i="4"/>
  <c r="G1697" i="4"/>
  <c r="F1697" i="4"/>
  <c r="G1683" i="4"/>
  <c r="F1683" i="4"/>
  <c r="G1669" i="4"/>
  <c r="F1669" i="4"/>
  <c r="G1655" i="4"/>
  <c r="F1655" i="4"/>
  <c r="G1641" i="4"/>
  <c r="F1641" i="4"/>
  <c r="G1627" i="4"/>
  <c r="F1627" i="4"/>
  <c r="G1599" i="4"/>
  <c r="F1599" i="4"/>
  <c r="G1585" i="4"/>
  <c r="F1585" i="4"/>
  <c r="G1571" i="4"/>
  <c r="F1571" i="4"/>
  <c r="G1557" i="4"/>
  <c r="F1557" i="4"/>
  <c r="G1543" i="4"/>
  <c r="F1543" i="4"/>
  <c r="G1515" i="4"/>
  <c r="F1515" i="4"/>
  <c r="G1501" i="4"/>
  <c r="F1501" i="4"/>
  <c r="G1487" i="4"/>
  <c r="F1487" i="4"/>
  <c r="G1473" i="4"/>
  <c r="F1473" i="4"/>
  <c r="G1459" i="4"/>
  <c r="F1459" i="4"/>
  <c r="G1445" i="4"/>
  <c r="F1445" i="4"/>
  <c r="G1431" i="4"/>
  <c r="F1431" i="4"/>
  <c r="G1403" i="4"/>
  <c r="F1403" i="4"/>
  <c r="G1389" i="4"/>
  <c r="F1389" i="4"/>
  <c r="G1375" i="4"/>
  <c r="F1375" i="4"/>
  <c r="G1361" i="4"/>
  <c r="F1361" i="4"/>
  <c r="G1347" i="4"/>
  <c r="F1347" i="4"/>
  <c r="G1333" i="4"/>
  <c r="F1333" i="4"/>
  <c r="G1319" i="4"/>
  <c r="F1319" i="4"/>
  <c r="G1305" i="4"/>
  <c r="F1305" i="4"/>
  <c r="G1291" i="4"/>
  <c r="F1291" i="4"/>
  <c r="G1263" i="4"/>
  <c r="F1263" i="4"/>
  <c r="G1249" i="4"/>
  <c r="F1249" i="4"/>
  <c r="G1235" i="4"/>
  <c r="F1235" i="4"/>
  <c r="G1221" i="4"/>
  <c r="F1221" i="4"/>
  <c r="G1207" i="4"/>
  <c r="F1207" i="4"/>
  <c r="G1193" i="4"/>
  <c r="F1193" i="4"/>
  <c r="G1179" i="4"/>
  <c r="F1179" i="4"/>
  <c r="G1165" i="4"/>
  <c r="F1165" i="4"/>
  <c r="G1151" i="4"/>
  <c r="F1151" i="4"/>
  <c r="G1137" i="4"/>
  <c r="F1137" i="4"/>
  <c r="G1123" i="4"/>
  <c r="F1123" i="4"/>
  <c r="G1109" i="4"/>
  <c r="F1109" i="4"/>
  <c r="G1095" i="4"/>
  <c r="F1095" i="4"/>
  <c r="G1081" i="4"/>
  <c r="F1081" i="4"/>
  <c r="G1067" i="4"/>
  <c r="F1067" i="4"/>
  <c r="G1053" i="4"/>
  <c r="F1053" i="4"/>
  <c r="G1039" i="4"/>
  <c r="F1039" i="4"/>
  <c r="G1025" i="4"/>
  <c r="F1025" i="4"/>
  <c r="G1011" i="4"/>
  <c r="F1011" i="4"/>
  <c r="G997" i="4"/>
  <c r="F997" i="4"/>
  <c r="G983" i="4"/>
  <c r="F983" i="4"/>
  <c r="G969" i="4"/>
  <c r="F969" i="4"/>
  <c r="G955" i="4"/>
  <c r="F955" i="4"/>
  <c r="G941" i="4"/>
  <c r="F941" i="4"/>
  <c r="G927" i="4"/>
  <c r="F927" i="4"/>
  <c r="G913" i="4"/>
  <c r="F913" i="4"/>
  <c r="G899" i="4"/>
  <c r="F899" i="4"/>
  <c r="G885" i="4"/>
  <c r="F885" i="4"/>
  <c r="G871" i="4"/>
  <c r="F871" i="4"/>
  <c r="G857" i="4"/>
  <c r="F857" i="4"/>
  <c r="G843" i="4"/>
  <c r="F843" i="4"/>
  <c r="G829" i="4"/>
  <c r="F829" i="4"/>
  <c r="G815" i="4"/>
  <c r="F815" i="4"/>
  <c r="G801" i="4"/>
  <c r="F801" i="4"/>
  <c r="G787" i="4"/>
  <c r="F787" i="4"/>
  <c r="G773" i="4"/>
  <c r="F773" i="4"/>
  <c r="G759" i="4"/>
  <c r="F759" i="4"/>
  <c r="G731" i="4"/>
  <c r="F731" i="4"/>
  <c r="G717" i="4"/>
  <c r="F717" i="4"/>
  <c r="G703" i="4"/>
  <c r="F703" i="4"/>
  <c r="G689" i="4"/>
  <c r="F689" i="4"/>
  <c r="G675" i="4"/>
  <c r="F675" i="4"/>
  <c r="G661" i="4"/>
  <c r="F661" i="4"/>
  <c r="G647" i="4"/>
  <c r="F647" i="4"/>
  <c r="G633" i="4"/>
  <c r="F633" i="4"/>
  <c r="G619" i="4"/>
  <c r="F619" i="4"/>
  <c r="G605" i="4"/>
  <c r="F605" i="4"/>
  <c r="G591" i="4"/>
  <c r="F591" i="4"/>
  <c r="G577" i="4"/>
  <c r="F577" i="4"/>
  <c r="G563" i="4"/>
  <c r="F563" i="4"/>
  <c r="G549" i="4"/>
  <c r="F549" i="4"/>
  <c r="F521" i="4"/>
  <c r="G521" i="4"/>
  <c r="G507" i="4"/>
  <c r="F507" i="4"/>
  <c r="G493" i="4"/>
  <c r="F493" i="4"/>
  <c r="G479" i="4"/>
  <c r="F479" i="4"/>
  <c r="G465" i="4"/>
  <c r="F465" i="4"/>
  <c r="G451" i="4"/>
  <c r="F451" i="4"/>
  <c r="G437" i="4"/>
  <c r="F437" i="4"/>
  <c r="G423" i="4"/>
  <c r="F423" i="4"/>
  <c r="G409" i="4"/>
  <c r="F409" i="4"/>
  <c r="G395" i="4"/>
  <c r="F395" i="4"/>
  <c r="G381" i="4"/>
  <c r="F381" i="4"/>
  <c r="G367" i="4"/>
  <c r="F367" i="4"/>
  <c r="G353" i="4"/>
  <c r="F353" i="4"/>
  <c r="G339" i="4"/>
  <c r="F339" i="4"/>
  <c r="G325" i="4"/>
  <c r="F325" i="4"/>
  <c r="G311" i="4"/>
  <c r="F311" i="4"/>
  <c r="G297" i="4"/>
  <c r="F297" i="4"/>
  <c r="G283" i="4"/>
  <c r="F283" i="4"/>
  <c r="G269" i="4"/>
  <c r="F269" i="4"/>
  <c r="G255" i="4"/>
  <c r="F255" i="4"/>
  <c r="G241" i="4"/>
  <c r="F241" i="4"/>
  <c r="G227" i="4"/>
  <c r="F227" i="4"/>
  <c r="G213" i="4"/>
  <c r="F213" i="4"/>
  <c r="G199" i="4"/>
  <c r="F199" i="4"/>
  <c r="G185" i="4"/>
  <c r="F185" i="4"/>
  <c r="G171" i="4"/>
  <c r="F171" i="4"/>
  <c r="G157" i="4"/>
  <c r="F157" i="4"/>
  <c r="F2445" i="4"/>
  <c r="F2347" i="4"/>
  <c r="F2225" i="4"/>
  <c r="F2097" i="4"/>
  <c r="F1934" i="4"/>
  <c r="F1749" i="4"/>
  <c r="F1318" i="4"/>
  <c r="F640" i="4"/>
  <c r="G1978" i="4"/>
  <c r="F1978" i="4"/>
  <c r="G1964" i="4"/>
  <c r="F1964" i="4"/>
  <c r="G1950" i="4"/>
  <c r="F1950" i="4"/>
  <c r="G1936" i="4"/>
  <c r="F1936" i="4"/>
  <c r="G1922" i="4"/>
  <c r="F1922" i="4"/>
  <c r="G2495" i="4"/>
  <c r="F2495" i="4"/>
  <c r="G2467" i="4"/>
  <c r="F2467" i="4"/>
  <c r="G2439" i="4"/>
  <c r="F2439" i="4"/>
  <c r="G2411" i="4"/>
  <c r="F2411" i="4"/>
  <c r="G2397" i="4"/>
  <c r="F2397" i="4"/>
  <c r="G2369" i="4"/>
  <c r="F2369" i="4"/>
  <c r="G2355" i="4"/>
  <c r="F2355" i="4"/>
  <c r="G2341" i="4"/>
  <c r="F2341" i="4"/>
  <c r="G2327" i="4"/>
  <c r="F2327" i="4"/>
  <c r="G2060" i="4"/>
  <c r="F2060" i="4"/>
  <c r="G2046" i="4"/>
  <c r="F2046" i="4"/>
  <c r="G2032" i="4"/>
  <c r="F2032" i="4"/>
  <c r="G2004" i="4"/>
  <c r="F2004" i="4"/>
  <c r="G1990" i="4"/>
  <c r="F1990" i="4"/>
  <c r="G1976" i="4"/>
  <c r="F1976" i="4"/>
  <c r="G1962" i="4"/>
  <c r="F1962" i="4"/>
  <c r="G1948" i="4"/>
  <c r="F1948" i="4"/>
  <c r="G1906" i="4"/>
  <c r="F1906" i="4"/>
  <c r="G1892" i="4"/>
  <c r="F1892" i="4"/>
  <c r="G1878" i="4"/>
  <c r="F1878" i="4"/>
  <c r="G1864" i="4"/>
  <c r="F1864" i="4"/>
  <c r="G1850" i="4"/>
  <c r="F1850" i="4"/>
  <c r="G1808" i="4"/>
  <c r="F1808" i="4"/>
  <c r="G1794" i="4"/>
  <c r="F1794" i="4"/>
  <c r="G1780" i="4"/>
  <c r="F1780" i="4"/>
  <c r="G1766" i="4"/>
  <c r="F1766" i="4"/>
  <c r="G1752" i="4"/>
  <c r="F1752" i="4"/>
  <c r="G1738" i="4"/>
  <c r="F1738" i="4"/>
  <c r="G1724" i="4"/>
  <c r="F1724" i="4"/>
  <c r="G1710" i="4"/>
  <c r="F1710" i="4"/>
  <c r="G1696" i="4"/>
  <c r="F1696" i="4"/>
  <c r="G1682" i="4"/>
  <c r="F1682" i="4"/>
  <c r="G1668" i="4"/>
  <c r="F1668" i="4"/>
  <c r="G1654" i="4"/>
  <c r="F1654" i="4"/>
  <c r="G1640" i="4"/>
  <c r="F1640" i="4"/>
  <c r="G1626" i="4"/>
  <c r="F1626" i="4"/>
  <c r="G1612" i="4"/>
  <c r="F1612" i="4"/>
  <c r="G1598" i="4"/>
  <c r="F1598" i="4"/>
  <c r="G1584" i="4"/>
  <c r="F1584" i="4"/>
  <c r="G1570" i="4"/>
  <c r="F1570" i="4"/>
  <c r="G1556" i="4"/>
  <c r="F1556" i="4"/>
  <c r="G1542" i="4"/>
  <c r="F1542" i="4"/>
  <c r="G1528" i="4"/>
  <c r="F1528" i="4"/>
  <c r="G1514" i="4"/>
  <c r="F1514" i="4"/>
  <c r="G1500" i="4"/>
  <c r="F1500" i="4"/>
  <c r="G1486" i="4"/>
  <c r="F1486" i="4"/>
  <c r="G1472" i="4"/>
  <c r="F1472" i="4"/>
  <c r="G1458" i="4"/>
  <c r="F1458" i="4"/>
  <c r="G1444" i="4"/>
  <c r="F1444" i="4"/>
  <c r="G1430" i="4"/>
  <c r="F1430" i="4"/>
  <c r="G1416" i="4"/>
  <c r="F1416" i="4"/>
  <c r="G1402" i="4"/>
  <c r="F1402" i="4"/>
  <c r="G1388" i="4"/>
  <c r="F1388" i="4"/>
  <c r="G1374" i="4"/>
  <c r="F1374" i="4"/>
  <c r="G1360" i="4"/>
  <c r="F1360" i="4"/>
  <c r="G1346" i="4"/>
  <c r="F1346" i="4"/>
  <c r="G1332" i="4"/>
  <c r="F1332" i="4"/>
  <c r="G1304" i="4"/>
  <c r="F1304" i="4"/>
  <c r="G1290" i="4"/>
  <c r="F1290" i="4"/>
  <c r="G1276" i="4"/>
  <c r="F1276" i="4"/>
  <c r="G1262" i="4"/>
  <c r="F1262" i="4"/>
  <c r="G1248" i="4"/>
  <c r="F1248" i="4"/>
  <c r="G1234" i="4"/>
  <c r="F1234" i="4"/>
  <c r="G1220" i="4"/>
  <c r="F1220" i="4"/>
  <c r="G1206" i="4"/>
  <c r="F1206" i="4"/>
  <c r="G1192" i="4"/>
  <c r="F1192" i="4"/>
  <c r="G1178" i="4"/>
  <c r="F1178" i="4"/>
  <c r="G1164" i="4"/>
  <c r="F1164" i="4"/>
  <c r="G1150" i="4"/>
  <c r="F1150" i="4"/>
  <c r="G1136" i="4"/>
  <c r="F1136" i="4"/>
  <c r="G1122" i="4"/>
  <c r="F1122" i="4"/>
  <c r="G1108" i="4"/>
  <c r="F1108" i="4"/>
  <c r="G1080" i="4"/>
  <c r="F1080" i="4"/>
  <c r="G1066" i="4"/>
  <c r="F1066" i="4"/>
  <c r="G1052" i="4"/>
  <c r="F1052" i="4"/>
  <c r="G1038" i="4"/>
  <c r="F1038" i="4"/>
  <c r="G1024" i="4"/>
  <c r="F1024" i="4"/>
  <c r="G1010" i="4"/>
  <c r="F1010" i="4"/>
  <c r="G982" i="4"/>
  <c r="F982" i="4"/>
  <c r="G968" i="4"/>
  <c r="F968" i="4"/>
  <c r="G954" i="4"/>
  <c r="F954" i="4"/>
  <c r="G940" i="4"/>
  <c r="F940" i="4"/>
  <c r="G926" i="4"/>
  <c r="F926" i="4"/>
  <c r="G912" i="4"/>
  <c r="F912" i="4"/>
  <c r="G898" i="4"/>
  <c r="F898" i="4"/>
  <c r="G884" i="4"/>
  <c r="F884" i="4"/>
  <c r="G870" i="4"/>
  <c r="F870" i="4"/>
  <c r="G856" i="4"/>
  <c r="F856" i="4"/>
  <c r="G842" i="4"/>
  <c r="F842" i="4"/>
  <c r="G828" i="4"/>
  <c r="F828" i="4"/>
  <c r="G814" i="4"/>
  <c r="F814" i="4"/>
  <c r="G800" i="4"/>
  <c r="F800" i="4"/>
  <c r="G786" i="4"/>
  <c r="F786" i="4"/>
  <c r="G772" i="4"/>
  <c r="F772" i="4"/>
  <c r="F2437" i="4"/>
  <c r="F2339" i="4"/>
  <c r="F2214" i="4"/>
  <c r="F2085" i="4"/>
  <c r="F1920" i="4"/>
  <c r="F1719" i="4"/>
  <c r="F1277" i="4"/>
  <c r="F535" i="4"/>
  <c r="G2325" i="4"/>
  <c r="F2325" i="4"/>
  <c r="G2311" i="4"/>
  <c r="F2311" i="4"/>
  <c r="G2297" i="4"/>
  <c r="F2297" i="4"/>
  <c r="G2283" i="4"/>
  <c r="F2283" i="4"/>
  <c r="G2269" i="4"/>
  <c r="F2269" i="4"/>
  <c r="G2255" i="4"/>
  <c r="F2255" i="4"/>
  <c r="G2241" i="4"/>
  <c r="F2241" i="4"/>
  <c r="G2227" i="4"/>
  <c r="F2227" i="4"/>
  <c r="G2213" i="4"/>
  <c r="F2213" i="4"/>
  <c r="G2199" i="4"/>
  <c r="F2199" i="4"/>
  <c r="G2185" i="4"/>
  <c r="F2185" i="4"/>
  <c r="G2129" i="4"/>
  <c r="F2129" i="4"/>
  <c r="G2101" i="4"/>
  <c r="F2101" i="4"/>
  <c r="G2087" i="4"/>
  <c r="F2087" i="4"/>
  <c r="G2073" i="4"/>
  <c r="F2073" i="4"/>
  <c r="G2059" i="4"/>
  <c r="F2059" i="4"/>
  <c r="G2045" i="4"/>
  <c r="F2045" i="4"/>
  <c r="G2017" i="4"/>
  <c r="F2017" i="4"/>
  <c r="G2003" i="4"/>
  <c r="F2003" i="4"/>
  <c r="G1989" i="4"/>
  <c r="F1989" i="4"/>
  <c r="G1975" i="4"/>
  <c r="F1975" i="4"/>
  <c r="G1961" i="4"/>
  <c r="F1961" i="4"/>
  <c r="G1947" i="4"/>
  <c r="F1947" i="4"/>
  <c r="G1933" i="4"/>
  <c r="F1933" i="4"/>
  <c r="G1919" i="4"/>
  <c r="F1919" i="4"/>
  <c r="G1905" i="4"/>
  <c r="F1905" i="4"/>
  <c r="G1891" i="4"/>
  <c r="F1891" i="4"/>
  <c r="G1877" i="4"/>
  <c r="F1877" i="4"/>
  <c r="G1863" i="4"/>
  <c r="F1863" i="4"/>
  <c r="G1849" i="4"/>
  <c r="F1849" i="4"/>
  <c r="G1835" i="4"/>
  <c r="F1835" i="4"/>
  <c r="G1821" i="4"/>
  <c r="F1821" i="4"/>
  <c r="G1807" i="4"/>
  <c r="F1807" i="4"/>
  <c r="G1793" i="4"/>
  <c r="F1793" i="4"/>
  <c r="G1779" i="4"/>
  <c r="F1779" i="4"/>
  <c r="G1765" i="4"/>
  <c r="F1765" i="4"/>
  <c r="G1751" i="4"/>
  <c r="F1751" i="4"/>
  <c r="G1737" i="4"/>
  <c r="F1737" i="4"/>
  <c r="G1723" i="4"/>
  <c r="F1723" i="4"/>
  <c r="G1709" i="4"/>
  <c r="F1709" i="4"/>
  <c r="G1681" i="4"/>
  <c r="F1681" i="4"/>
  <c r="G1667" i="4"/>
  <c r="F1667" i="4"/>
  <c r="G1653" i="4"/>
  <c r="F1653" i="4"/>
  <c r="G1639" i="4"/>
  <c r="F1639" i="4"/>
  <c r="G1625" i="4"/>
  <c r="F1625" i="4"/>
  <c r="G1611" i="4"/>
  <c r="F1611" i="4"/>
  <c r="G1597" i="4"/>
  <c r="F1597" i="4"/>
  <c r="G1583" i="4"/>
  <c r="F1583" i="4"/>
  <c r="G1569" i="4"/>
  <c r="F1569" i="4"/>
  <c r="G1555" i="4"/>
  <c r="F1555" i="4"/>
  <c r="G1541" i="4"/>
  <c r="F1541" i="4"/>
  <c r="G1527" i="4"/>
  <c r="F1527" i="4"/>
  <c r="G1513" i="4"/>
  <c r="F1513" i="4"/>
  <c r="G1499" i="4"/>
  <c r="F1499" i="4"/>
  <c r="G1485" i="4"/>
  <c r="F1485" i="4"/>
  <c r="G1471" i="4"/>
  <c r="F1471" i="4"/>
  <c r="G1457" i="4"/>
  <c r="F1457" i="4"/>
  <c r="G1443" i="4"/>
  <c r="F1443" i="4"/>
  <c r="G1429" i="4"/>
  <c r="F1429" i="4"/>
  <c r="G1415" i="4"/>
  <c r="F1415" i="4"/>
  <c r="G1401" i="4"/>
  <c r="F1401" i="4"/>
  <c r="G1373" i="4"/>
  <c r="F1373" i="4"/>
  <c r="G1359" i="4"/>
  <c r="F1359" i="4"/>
  <c r="G1345" i="4"/>
  <c r="F1345" i="4"/>
  <c r="G1331" i="4"/>
  <c r="F1331" i="4"/>
  <c r="G1317" i="4"/>
  <c r="F1317" i="4"/>
  <c r="G1303" i="4"/>
  <c r="F1303" i="4"/>
  <c r="G1289" i="4"/>
  <c r="F1289" i="4"/>
  <c r="G1275" i="4"/>
  <c r="F1275" i="4"/>
  <c r="G1261" i="4"/>
  <c r="F1261" i="4"/>
  <c r="G1247" i="4"/>
  <c r="F1247" i="4"/>
  <c r="G1233" i="4"/>
  <c r="F1233" i="4"/>
  <c r="G1219" i="4"/>
  <c r="F1219" i="4"/>
  <c r="G1205" i="4"/>
  <c r="F1205" i="4"/>
  <c r="G1191" i="4"/>
  <c r="F1191" i="4"/>
  <c r="G1177" i="4"/>
  <c r="F1177" i="4"/>
  <c r="G1163" i="4"/>
  <c r="F1163" i="4"/>
  <c r="G1149" i="4"/>
  <c r="F1149" i="4"/>
  <c r="G1135" i="4"/>
  <c r="F1135" i="4"/>
  <c r="G1121" i="4"/>
  <c r="F1121" i="4"/>
  <c r="G1107" i="4"/>
  <c r="F1107" i="4"/>
  <c r="G1093" i="4"/>
  <c r="F1093" i="4"/>
  <c r="G1079" i="4"/>
  <c r="F1079" i="4"/>
  <c r="G1065" i="4"/>
  <c r="F1065" i="4"/>
  <c r="G1037" i="4"/>
  <c r="F1037" i="4"/>
  <c r="G1023" i="4"/>
  <c r="F1023" i="4"/>
  <c r="G1009" i="4"/>
  <c r="F1009" i="4"/>
  <c r="G995" i="4"/>
  <c r="F995" i="4"/>
  <c r="G981" i="4"/>
  <c r="F981" i="4"/>
  <c r="G967" i="4"/>
  <c r="F967" i="4"/>
  <c r="G939" i="4"/>
  <c r="F939" i="4"/>
  <c r="G925" i="4"/>
  <c r="F925" i="4"/>
  <c r="G911" i="4"/>
  <c r="F911" i="4"/>
  <c r="G897" i="4"/>
  <c r="F897" i="4"/>
  <c r="G883" i="4"/>
  <c r="F883" i="4"/>
  <c r="G869" i="4"/>
  <c r="F869" i="4"/>
  <c r="G855" i="4"/>
  <c r="F855" i="4"/>
  <c r="G841" i="4"/>
  <c r="F841" i="4"/>
  <c r="G827" i="4"/>
  <c r="F827" i="4"/>
  <c r="G813" i="4"/>
  <c r="F813" i="4"/>
  <c r="G799" i="4"/>
  <c r="F799" i="4"/>
  <c r="G785" i="4"/>
  <c r="F785" i="4"/>
  <c r="G771" i="4"/>
  <c r="F771" i="4"/>
  <c r="G757" i="4"/>
  <c r="F757" i="4"/>
  <c r="G743" i="4"/>
  <c r="F743" i="4"/>
  <c r="G729" i="4"/>
  <c r="F729" i="4"/>
  <c r="G715" i="4"/>
  <c r="F715" i="4"/>
  <c r="G701" i="4"/>
  <c r="F701" i="4"/>
  <c r="F2431" i="4"/>
  <c r="F2330" i="4"/>
  <c r="F2207" i="4"/>
  <c r="F2074" i="4"/>
  <c r="F1908" i="4"/>
  <c r="F1695" i="4"/>
  <c r="F1243" i="4"/>
  <c r="F403" i="4"/>
  <c r="G1880" i="4"/>
  <c r="F1880" i="4"/>
  <c r="G1866" i="4"/>
  <c r="F1866" i="4"/>
  <c r="G1852" i="4"/>
  <c r="F1852" i="4"/>
  <c r="G1838" i="4"/>
  <c r="F1838" i="4"/>
  <c r="G1824" i="4"/>
  <c r="F1824" i="4"/>
  <c r="G2299" i="4"/>
  <c r="F2299" i="4"/>
  <c r="G2157" i="4"/>
  <c r="F2157" i="4"/>
  <c r="G2492" i="4"/>
  <c r="F2492" i="4"/>
  <c r="G2478" i="4"/>
  <c r="F2478" i="4"/>
  <c r="G2464" i="4"/>
  <c r="F2464" i="4"/>
  <c r="G2450" i="4"/>
  <c r="F2450" i="4"/>
  <c r="G2436" i="4"/>
  <c r="F2436" i="4"/>
  <c r="G2422" i="4"/>
  <c r="F2422" i="4"/>
  <c r="G2408" i="4"/>
  <c r="F2408" i="4"/>
  <c r="G2394" i="4"/>
  <c r="F2394" i="4"/>
  <c r="G2380" i="4"/>
  <c r="F2380" i="4"/>
  <c r="G2366" i="4"/>
  <c r="F2366" i="4"/>
  <c r="G2352" i="4"/>
  <c r="F2352" i="4"/>
  <c r="G2338" i="4"/>
  <c r="F2338" i="4"/>
  <c r="G2324" i="4"/>
  <c r="F2324" i="4"/>
  <c r="G2310" i="4"/>
  <c r="F2310" i="4"/>
  <c r="G2282" i="4"/>
  <c r="F2282" i="4"/>
  <c r="G2254" i="4"/>
  <c r="F2254" i="4"/>
  <c r="G2240" i="4"/>
  <c r="F2240" i="4"/>
  <c r="G2226" i="4"/>
  <c r="F2226" i="4"/>
  <c r="G2212" i="4"/>
  <c r="F2212" i="4"/>
  <c r="G2198" i="4"/>
  <c r="F2198" i="4"/>
  <c r="G2184" i="4"/>
  <c r="F2184" i="4"/>
  <c r="G2170" i="4"/>
  <c r="F2170" i="4"/>
  <c r="G2156" i="4"/>
  <c r="F2156" i="4"/>
  <c r="G2142" i="4"/>
  <c r="F2142" i="4"/>
  <c r="G2128" i="4"/>
  <c r="F2128" i="4"/>
  <c r="G2114" i="4"/>
  <c r="F2114" i="4"/>
  <c r="G2100" i="4"/>
  <c r="F2100" i="4"/>
  <c r="G2086" i="4"/>
  <c r="F2086" i="4"/>
  <c r="G2072" i="4"/>
  <c r="F2072" i="4"/>
  <c r="G2058" i="4"/>
  <c r="F2058" i="4"/>
  <c r="G2044" i="4"/>
  <c r="F2044" i="4"/>
  <c r="G2030" i="4"/>
  <c r="F2030" i="4"/>
  <c r="G2016" i="4"/>
  <c r="F2016" i="4"/>
  <c r="G2002" i="4"/>
  <c r="F2002" i="4"/>
  <c r="G1988" i="4"/>
  <c r="F1988" i="4"/>
  <c r="G1974" i="4"/>
  <c r="F1974" i="4"/>
  <c r="G1932" i="4"/>
  <c r="F1932" i="4"/>
  <c r="G1918" i="4"/>
  <c r="F1918" i="4"/>
  <c r="G1904" i="4"/>
  <c r="F1904" i="4"/>
  <c r="G1890" i="4"/>
  <c r="F1890" i="4"/>
  <c r="G1876" i="4"/>
  <c r="F1876" i="4"/>
  <c r="G1834" i="4"/>
  <c r="F1834" i="4"/>
  <c r="G1820" i="4"/>
  <c r="F1820" i="4"/>
  <c r="G1806" i="4"/>
  <c r="F1806" i="4"/>
  <c r="G1792" i="4"/>
  <c r="F1792" i="4"/>
  <c r="G1778" i="4"/>
  <c r="F1778" i="4"/>
  <c r="G1750" i="4"/>
  <c r="F1750" i="4"/>
  <c r="G1736" i="4"/>
  <c r="F1736" i="4"/>
  <c r="G1722" i="4"/>
  <c r="F1722" i="4"/>
  <c r="G1708" i="4"/>
  <c r="F1708" i="4"/>
  <c r="F1694" i="4"/>
  <c r="G1694" i="4"/>
  <c r="G1680" i="4"/>
  <c r="F1680" i="4"/>
  <c r="G1666" i="4"/>
  <c r="F1666" i="4"/>
  <c r="G1652" i="4"/>
  <c r="F1652" i="4"/>
  <c r="G1638" i="4"/>
  <c r="F1638" i="4"/>
  <c r="G1624" i="4"/>
  <c r="F1624" i="4"/>
  <c r="G1610" i="4"/>
  <c r="F1610" i="4"/>
  <c r="G1596" i="4"/>
  <c r="F1596" i="4"/>
  <c r="G1582" i="4"/>
  <c r="F1582" i="4"/>
  <c r="G1568" i="4"/>
  <c r="F1568" i="4"/>
  <c r="G1554" i="4"/>
  <c r="F1554" i="4"/>
  <c r="G1540" i="4"/>
  <c r="F1540" i="4"/>
  <c r="G1526" i="4"/>
  <c r="F1526" i="4"/>
  <c r="G1512" i="4"/>
  <c r="F1512" i="4"/>
  <c r="G1498" i="4"/>
  <c r="F1498" i="4"/>
  <c r="G1484" i="4"/>
  <c r="F1484" i="4"/>
  <c r="G1470" i="4"/>
  <c r="F1470" i="4"/>
  <c r="G1456" i="4"/>
  <c r="F1456" i="4"/>
  <c r="G1442" i="4"/>
  <c r="F1442" i="4"/>
  <c r="G1428" i="4"/>
  <c r="F1428" i="4"/>
  <c r="G1414" i="4"/>
  <c r="F1414" i="4"/>
  <c r="G1400" i="4"/>
  <c r="F1400" i="4"/>
  <c r="G1386" i="4"/>
  <c r="F1386" i="4"/>
  <c r="G1372" i="4"/>
  <c r="F1372" i="4"/>
  <c r="G1358" i="4"/>
  <c r="F1358" i="4"/>
  <c r="G1344" i="4"/>
  <c r="F1344" i="4"/>
  <c r="G1330" i="4"/>
  <c r="F1330" i="4"/>
  <c r="G1316" i="4"/>
  <c r="F1316" i="4"/>
  <c r="G1302" i="4"/>
  <c r="F1302" i="4"/>
  <c r="G1288" i="4"/>
  <c r="F1288" i="4"/>
  <c r="G1274" i="4"/>
  <c r="F1274" i="4"/>
  <c r="G1260" i="4"/>
  <c r="F1260" i="4"/>
  <c r="G1246" i="4"/>
  <c r="F1246" i="4"/>
  <c r="G1232" i="4"/>
  <c r="F1232" i="4"/>
  <c r="G1218" i="4"/>
  <c r="F1218" i="4"/>
  <c r="G1204" i="4"/>
  <c r="F1204" i="4"/>
  <c r="G1190" i="4"/>
  <c r="F1190" i="4"/>
  <c r="G1176" i="4"/>
  <c r="F1176" i="4"/>
  <c r="G1162" i="4"/>
  <c r="F1162" i="4"/>
  <c r="G1148" i="4"/>
  <c r="F1148" i="4"/>
  <c r="G1134" i="4"/>
  <c r="F1134" i="4"/>
  <c r="G1120" i="4"/>
  <c r="F1120" i="4"/>
  <c r="G1106" i="4"/>
  <c r="F1106" i="4"/>
  <c r="G1092" i="4"/>
  <c r="F1092" i="4"/>
  <c r="G1078" i="4"/>
  <c r="F1078" i="4"/>
  <c r="G1064" i="4"/>
  <c r="F1064" i="4"/>
  <c r="G1050" i="4"/>
  <c r="F1050" i="4"/>
  <c r="G1036" i="4"/>
  <c r="F1036" i="4"/>
  <c r="G1022" i="4"/>
  <c r="F1022" i="4"/>
  <c r="G1008" i="4"/>
  <c r="F1008" i="4"/>
  <c r="G994" i="4"/>
  <c r="F994" i="4"/>
  <c r="G980" i="4"/>
  <c r="F980" i="4"/>
  <c r="G966" i="4"/>
  <c r="F966" i="4"/>
  <c r="G952" i="4"/>
  <c r="F952" i="4"/>
  <c r="G938" i="4"/>
  <c r="F938" i="4"/>
  <c r="G924" i="4"/>
  <c r="F924" i="4"/>
  <c r="G910" i="4"/>
  <c r="F910" i="4"/>
  <c r="G896" i="4"/>
  <c r="F896" i="4"/>
  <c r="G882" i="4"/>
  <c r="F882" i="4"/>
  <c r="G868" i="4"/>
  <c r="F868" i="4"/>
  <c r="G854" i="4"/>
  <c r="F854" i="4"/>
  <c r="G840" i="4"/>
  <c r="F840" i="4"/>
  <c r="G826" i="4"/>
  <c r="F826" i="4"/>
  <c r="U2405" i="73"/>
  <c r="S2405" i="73"/>
  <c r="F2423" i="4"/>
  <c r="F2322" i="4"/>
  <c r="F2197" i="4"/>
  <c r="F2061" i="4"/>
  <c r="F1894" i="4"/>
  <c r="F1665" i="4"/>
  <c r="F1186" i="4"/>
  <c r="F235" i="4"/>
  <c r="G2482" i="4"/>
  <c r="F2482" i="4"/>
  <c r="G2468" i="4"/>
  <c r="F2468" i="4"/>
  <c r="G2440" i="4"/>
  <c r="F2440" i="4"/>
  <c r="G2426" i="4"/>
  <c r="F2426" i="4"/>
  <c r="G2412" i="4"/>
  <c r="F2412" i="4"/>
  <c r="G2398" i="4"/>
  <c r="F2398" i="4"/>
  <c r="G2384" i="4"/>
  <c r="F2384" i="4"/>
  <c r="G2370" i="4"/>
  <c r="F2370" i="4"/>
  <c r="G2356" i="4"/>
  <c r="F2356" i="4"/>
  <c r="G2342" i="4"/>
  <c r="F2342" i="4"/>
  <c r="G2328" i="4"/>
  <c r="F2328" i="4"/>
  <c r="G2314" i="4"/>
  <c r="F2314" i="4"/>
  <c r="G2300" i="4"/>
  <c r="F2300" i="4"/>
  <c r="G2286" i="4"/>
  <c r="F2286" i="4"/>
  <c r="G2272" i="4"/>
  <c r="F2272" i="4"/>
  <c r="G2258" i="4"/>
  <c r="F2258" i="4"/>
  <c r="G2244" i="4"/>
  <c r="F2244" i="4"/>
  <c r="G2230" i="4"/>
  <c r="F2230" i="4"/>
  <c r="G2202" i="4"/>
  <c r="F2202" i="4"/>
  <c r="G2174" i="4"/>
  <c r="F2174" i="4"/>
  <c r="G2491" i="4"/>
  <c r="F2491" i="4"/>
  <c r="G2477" i="4"/>
  <c r="F2477" i="4"/>
  <c r="G2463" i="4"/>
  <c r="F2463" i="4"/>
  <c r="G2449" i="4"/>
  <c r="F2449" i="4"/>
  <c r="G2435" i="4"/>
  <c r="F2435" i="4"/>
  <c r="G2421" i="4"/>
  <c r="F2421" i="4"/>
  <c r="G2393" i="4"/>
  <c r="F2393" i="4"/>
  <c r="G2379" i="4"/>
  <c r="F2379" i="4"/>
  <c r="G2365" i="4"/>
  <c r="F2365" i="4"/>
  <c r="G2351" i="4"/>
  <c r="F2351" i="4"/>
  <c r="G2337" i="4"/>
  <c r="F2337" i="4"/>
  <c r="G2323" i="4"/>
  <c r="F2323" i="4"/>
  <c r="G2309" i="4"/>
  <c r="F2309" i="4"/>
  <c r="G2295" i="4"/>
  <c r="F2295" i="4"/>
  <c r="G2281" i="4"/>
  <c r="F2281" i="4"/>
  <c r="G2267" i="4"/>
  <c r="F2267" i="4"/>
  <c r="G2253" i="4"/>
  <c r="F2253" i="4"/>
  <c r="F2239" i="4"/>
  <c r="G2239" i="4"/>
  <c r="G2490" i="4"/>
  <c r="F2490" i="4"/>
  <c r="G2476" i="4"/>
  <c r="F2476" i="4"/>
  <c r="G2462" i="4"/>
  <c r="F2462" i="4"/>
  <c r="G2448" i="4"/>
  <c r="F2448" i="4"/>
  <c r="G2434" i="4"/>
  <c r="F2434" i="4"/>
  <c r="G2420" i="4"/>
  <c r="F2420" i="4"/>
  <c r="G2406" i="4"/>
  <c r="F2406" i="4"/>
  <c r="G2392" i="4"/>
  <c r="F2392" i="4"/>
  <c r="G2378" i="4"/>
  <c r="F2378" i="4"/>
  <c r="G2364" i="4"/>
  <c r="F2364" i="4"/>
  <c r="G2350" i="4"/>
  <c r="F2350" i="4"/>
  <c r="G2336" i="4"/>
  <c r="F2336" i="4"/>
  <c r="G2308" i="4"/>
  <c r="F2308" i="4"/>
  <c r="G2294" i="4"/>
  <c r="F2294" i="4"/>
  <c r="G2280" i="4"/>
  <c r="F2280" i="4"/>
  <c r="G2266" i="4"/>
  <c r="F2266" i="4"/>
  <c r="G2252" i="4"/>
  <c r="F2252" i="4"/>
  <c r="G2238" i="4"/>
  <c r="F2238" i="4"/>
  <c r="G2224" i="4"/>
  <c r="F2224" i="4"/>
  <c r="G2210" i="4"/>
  <c r="F2210" i="4"/>
  <c r="G2196" i="4"/>
  <c r="F2196" i="4"/>
  <c r="G2182" i="4"/>
  <c r="F2182" i="4"/>
  <c r="G2168" i="4"/>
  <c r="F2168" i="4"/>
  <c r="G2140" i="4"/>
  <c r="F2140" i="4"/>
  <c r="G2126" i="4"/>
  <c r="F2126" i="4"/>
  <c r="G2112" i="4"/>
  <c r="F2112" i="4"/>
  <c r="G2098" i="4"/>
  <c r="F2098" i="4"/>
  <c r="G2084" i="4"/>
  <c r="F2084" i="4"/>
  <c r="G2070" i="4"/>
  <c r="F2070" i="4"/>
  <c r="G2056" i="4"/>
  <c r="F2056" i="4"/>
  <c r="G2028" i="4"/>
  <c r="F2028" i="4"/>
  <c r="F2014" i="4"/>
  <c r="G2014" i="4"/>
  <c r="G2000" i="4"/>
  <c r="F2000" i="4"/>
  <c r="G1986" i="4"/>
  <c r="F1986" i="4"/>
  <c r="G1972" i="4"/>
  <c r="F1972" i="4"/>
  <c r="G1958" i="4"/>
  <c r="F1958" i="4"/>
  <c r="G1944" i="4"/>
  <c r="F1944" i="4"/>
  <c r="G1930" i="4"/>
  <c r="F1930" i="4"/>
  <c r="G1916" i="4"/>
  <c r="F1916" i="4"/>
  <c r="G1902" i="4"/>
  <c r="F1902" i="4"/>
  <c r="G1888" i="4"/>
  <c r="F1888" i="4"/>
  <c r="G1874" i="4"/>
  <c r="F1874" i="4"/>
  <c r="G1860" i="4"/>
  <c r="F1860" i="4"/>
  <c r="G1846" i="4"/>
  <c r="F1846" i="4"/>
  <c r="G1832" i="4"/>
  <c r="F1832" i="4"/>
  <c r="F1818" i="4"/>
  <c r="G1818" i="4"/>
  <c r="G1804" i="4"/>
  <c r="F1804" i="4"/>
  <c r="G1790" i="4"/>
  <c r="F1790" i="4"/>
  <c r="G1776" i="4"/>
  <c r="F1776" i="4"/>
  <c r="G1762" i="4"/>
  <c r="F1762" i="4"/>
  <c r="G1748" i="4"/>
  <c r="F1748" i="4"/>
  <c r="G1734" i="4"/>
  <c r="F1734" i="4"/>
  <c r="G1720" i="4"/>
  <c r="F1720" i="4"/>
  <c r="G1706" i="4"/>
  <c r="F1706" i="4"/>
  <c r="G1692" i="4"/>
  <c r="F1692" i="4"/>
  <c r="G1678" i="4"/>
  <c r="F1678" i="4"/>
  <c r="G1664" i="4"/>
  <c r="F1664" i="4"/>
  <c r="G1650" i="4"/>
  <c r="F1650" i="4"/>
  <c r="G1636" i="4"/>
  <c r="F1636" i="4"/>
  <c r="G1622" i="4"/>
  <c r="F1622" i="4"/>
  <c r="G1608" i="4"/>
  <c r="F1608" i="4"/>
  <c r="G1594" i="4"/>
  <c r="F1594" i="4"/>
  <c r="G1580" i="4"/>
  <c r="F1580" i="4"/>
  <c r="G1566" i="4"/>
  <c r="F1566" i="4"/>
  <c r="G1552" i="4"/>
  <c r="F1552" i="4"/>
  <c r="G1538" i="4"/>
  <c r="F1538" i="4"/>
  <c r="G1524" i="4"/>
  <c r="F1524" i="4"/>
  <c r="G1510" i="4"/>
  <c r="F1510" i="4"/>
  <c r="G1496" i="4"/>
  <c r="F1496" i="4"/>
  <c r="G1482" i="4"/>
  <c r="F1482" i="4"/>
  <c r="G1468" i="4"/>
  <c r="F1468" i="4"/>
  <c r="G1454" i="4"/>
  <c r="F1454" i="4"/>
  <c r="G1440" i="4"/>
  <c r="F1440" i="4"/>
  <c r="G1426" i="4"/>
  <c r="F1426" i="4"/>
  <c r="G1412" i="4"/>
  <c r="F1412" i="4"/>
  <c r="G1398" i="4"/>
  <c r="F1398" i="4"/>
  <c r="G1384" i="4"/>
  <c r="F1384" i="4"/>
  <c r="G1370" i="4"/>
  <c r="F1370" i="4"/>
  <c r="G1356" i="4"/>
  <c r="F1356" i="4"/>
  <c r="G1342" i="4"/>
  <c r="F1342" i="4"/>
  <c r="G1328" i="4"/>
  <c r="F1328" i="4"/>
  <c r="G1314" i="4"/>
  <c r="F1314" i="4"/>
  <c r="G1300" i="4"/>
  <c r="F1300" i="4"/>
  <c r="G1286" i="4"/>
  <c r="F1286" i="4"/>
  <c r="G1272" i="4"/>
  <c r="F1272" i="4"/>
  <c r="G1258" i="4"/>
  <c r="F1258" i="4"/>
  <c r="G1244" i="4"/>
  <c r="F1244" i="4"/>
  <c r="G1230" i="4"/>
  <c r="F1230" i="4"/>
  <c r="G1216" i="4"/>
  <c r="F1216" i="4"/>
  <c r="G1202" i="4"/>
  <c r="F1202" i="4"/>
  <c r="G1188" i="4"/>
  <c r="F1188" i="4"/>
  <c r="G1174" i="4"/>
  <c r="F1174" i="4"/>
  <c r="G1160" i="4"/>
  <c r="F1160" i="4"/>
  <c r="G1132" i="4"/>
  <c r="F1132" i="4"/>
  <c r="G1118" i="4"/>
  <c r="F1118" i="4"/>
  <c r="G1104" i="4"/>
  <c r="F1104" i="4"/>
  <c r="G1090" i="4"/>
  <c r="F1090" i="4"/>
  <c r="G1076" i="4"/>
  <c r="F1076" i="4"/>
  <c r="G1062" i="4"/>
  <c r="F1062" i="4"/>
  <c r="G1048" i="4"/>
  <c r="F1048" i="4"/>
  <c r="G1034" i="4"/>
  <c r="F1034" i="4"/>
  <c r="G1020" i="4"/>
  <c r="F1020" i="4"/>
  <c r="G1006" i="4"/>
  <c r="F1006" i="4"/>
  <c r="G992" i="4"/>
  <c r="F992" i="4"/>
  <c r="G978" i="4"/>
  <c r="F978" i="4"/>
  <c r="G964" i="4"/>
  <c r="F964" i="4"/>
  <c r="G950" i="4"/>
  <c r="F950" i="4"/>
  <c r="G936" i="4"/>
  <c r="F936" i="4"/>
  <c r="G922" i="4"/>
  <c r="F922" i="4"/>
  <c r="G908" i="4"/>
  <c r="F908" i="4"/>
  <c r="G894" i="4"/>
  <c r="F894" i="4"/>
  <c r="G880" i="4"/>
  <c r="F880" i="4"/>
  <c r="G866" i="4"/>
  <c r="F866" i="4"/>
  <c r="G852" i="4"/>
  <c r="F852" i="4"/>
  <c r="G838" i="4"/>
  <c r="F838" i="4"/>
  <c r="G824" i="4"/>
  <c r="F824" i="4"/>
  <c r="G810" i="4"/>
  <c r="F810" i="4"/>
  <c r="G796" i="4"/>
  <c r="F796" i="4"/>
  <c r="G782" i="4"/>
  <c r="F782" i="4"/>
  <c r="G768" i="4"/>
  <c r="F768" i="4"/>
  <c r="G754" i="4"/>
  <c r="F754" i="4"/>
  <c r="G740" i="4"/>
  <c r="F740" i="4"/>
  <c r="G726" i="4"/>
  <c r="F726" i="4"/>
  <c r="F2409" i="4"/>
  <c r="F2302" i="4"/>
  <c r="F2179" i="4"/>
  <c r="F2042" i="4"/>
  <c r="F1868" i="4"/>
  <c r="F1613" i="4"/>
  <c r="F1094" i="4"/>
  <c r="G2429" i="4"/>
  <c r="G2146" i="4"/>
  <c r="F2146" i="4"/>
  <c r="G2132" i="4"/>
  <c r="F2132" i="4"/>
  <c r="G2118" i="4"/>
  <c r="F2118" i="4"/>
  <c r="G2104" i="4"/>
  <c r="F2104" i="4"/>
  <c r="G2090" i="4"/>
  <c r="F2090" i="4"/>
  <c r="G2076" i="4"/>
  <c r="F2076" i="4"/>
  <c r="G2062" i="4"/>
  <c r="F2062" i="4"/>
  <c r="G2048" i="4"/>
  <c r="F2048" i="4"/>
  <c r="G2034" i="4"/>
  <c r="F2034" i="4"/>
  <c r="G2020" i="4"/>
  <c r="F2020" i="4"/>
  <c r="G2183" i="4"/>
  <c r="F2183" i="4"/>
  <c r="G2169" i="4"/>
  <c r="F2169" i="4"/>
  <c r="G2155" i="4"/>
  <c r="F2155" i="4"/>
  <c r="G2141" i="4"/>
  <c r="F2141" i="4"/>
  <c r="G2127" i="4"/>
  <c r="F2127" i="4"/>
  <c r="G2113" i="4"/>
  <c r="F2113" i="4"/>
  <c r="G2099" i="4"/>
  <c r="F2099" i="4"/>
  <c r="G2237" i="4"/>
  <c r="F2237" i="4"/>
  <c r="G2223" i="4"/>
  <c r="F2223" i="4"/>
  <c r="G2209" i="4"/>
  <c r="F2209" i="4"/>
  <c r="G2195" i="4"/>
  <c r="F2195" i="4"/>
  <c r="G2181" i="4"/>
  <c r="F2181" i="4"/>
  <c r="G2167" i="4"/>
  <c r="F2167" i="4"/>
  <c r="G2153" i="4"/>
  <c r="F2153" i="4"/>
  <c r="G2139" i="4"/>
  <c r="F2139" i="4"/>
  <c r="F2403" i="4"/>
  <c r="F2296" i="4"/>
  <c r="F2171" i="4"/>
  <c r="F2031" i="4"/>
  <c r="F1862" i="4"/>
  <c r="F1590" i="4"/>
  <c r="F1051" i="4"/>
  <c r="G2071" i="4"/>
  <c r="F2071" i="4"/>
  <c r="G2057" i="4"/>
  <c r="F2057" i="4"/>
  <c r="G2043" i="4"/>
  <c r="F2043" i="4"/>
  <c r="G2029" i="4"/>
  <c r="F2029" i="4"/>
  <c r="G2015" i="4"/>
  <c r="F2015" i="4"/>
  <c r="G2001" i="4"/>
  <c r="F2001" i="4"/>
  <c r="G1987" i="4"/>
  <c r="F1987" i="4"/>
  <c r="G1973" i="4"/>
  <c r="F1973" i="4"/>
  <c r="G1959" i="4"/>
  <c r="F1959" i="4"/>
  <c r="G1945" i="4"/>
  <c r="F1945" i="4"/>
  <c r="G1931" i="4"/>
  <c r="F1931" i="4"/>
  <c r="G1917" i="4"/>
  <c r="F1917" i="4"/>
  <c r="G1903" i="4"/>
  <c r="F1903" i="4"/>
  <c r="G1889" i="4"/>
  <c r="F1889" i="4"/>
  <c r="G1875" i="4"/>
  <c r="F1875" i="4"/>
  <c r="G1861" i="4"/>
  <c r="F1861" i="4"/>
  <c r="G1847" i="4"/>
  <c r="F1847" i="4"/>
  <c r="G1833" i="4"/>
  <c r="F1833" i="4"/>
  <c r="G1819" i="4"/>
  <c r="F1819" i="4"/>
  <c r="G1805" i="4"/>
  <c r="F1805" i="4"/>
  <c r="G1791" i="4"/>
  <c r="F1791" i="4"/>
  <c r="G1777" i="4"/>
  <c r="F1777" i="4"/>
  <c r="G1763" i="4"/>
  <c r="F1763" i="4"/>
  <c r="G2111" i="4"/>
  <c r="F2111" i="4"/>
  <c r="G389" i="4"/>
  <c r="F389" i="4"/>
  <c r="G375" i="4"/>
  <c r="F375" i="4"/>
  <c r="G361" i="4"/>
  <c r="F361" i="4"/>
  <c r="G347" i="4"/>
  <c r="F347" i="4"/>
  <c r="G333" i="4"/>
  <c r="F333" i="4"/>
  <c r="G319" i="4"/>
  <c r="F319" i="4"/>
  <c r="G305" i="4"/>
  <c r="F305" i="4"/>
  <c r="G291" i="4"/>
  <c r="F291" i="4"/>
  <c r="G277" i="4"/>
  <c r="F277" i="4"/>
  <c r="G263" i="4"/>
  <c r="F263" i="4"/>
  <c r="G249" i="4"/>
  <c r="F249" i="4"/>
  <c r="G221" i="4"/>
  <c r="F221" i="4"/>
  <c r="G207" i="4"/>
  <c r="F207" i="4"/>
  <c r="G193" i="4"/>
  <c r="F193" i="4"/>
  <c r="G179" i="4"/>
  <c r="F179" i="4"/>
  <c r="G165" i="4"/>
  <c r="F165" i="4"/>
  <c r="G151" i="4"/>
  <c r="F151" i="4"/>
  <c r="G137" i="4"/>
  <c r="F137" i="4"/>
  <c r="G123" i="4"/>
  <c r="F123" i="4"/>
  <c r="G2488" i="4"/>
  <c r="F2488" i="4"/>
  <c r="G2474" i="4"/>
  <c r="F2474" i="4"/>
  <c r="G2460" i="4"/>
  <c r="F2460" i="4"/>
  <c r="G2446" i="4"/>
  <c r="F2446" i="4"/>
  <c r="G2432" i="4"/>
  <c r="F2432" i="4"/>
  <c r="G2418" i="4"/>
  <c r="F2418" i="4"/>
  <c r="G2404" i="4"/>
  <c r="F2404" i="4"/>
  <c r="G2390" i="4"/>
  <c r="F2390" i="4"/>
  <c r="G2376" i="4"/>
  <c r="F2376" i="4"/>
  <c r="G2362" i="4"/>
  <c r="F2362" i="4"/>
  <c r="G2348" i="4"/>
  <c r="F2348" i="4"/>
  <c r="G2334" i="4"/>
  <c r="F2334" i="4"/>
  <c r="G2320" i="4"/>
  <c r="F2320" i="4"/>
  <c r="G2306" i="4"/>
  <c r="F2306" i="4"/>
  <c r="G2292" i="4"/>
  <c r="F2292" i="4"/>
  <c r="G2278" i="4"/>
  <c r="F2278" i="4"/>
  <c r="G2264" i="4"/>
  <c r="F2264" i="4"/>
  <c r="G2250" i="4"/>
  <c r="F2250" i="4"/>
  <c r="G2236" i="4"/>
  <c r="F2236" i="4"/>
  <c r="F2222" i="4"/>
  <c r="G2222" i="4"/>
  <c r="G2208" i="4"/>
  <c r="F2208" i="4"/>
  <c r="G2194" i="4"/>
  <c r="F2194" i="4"/>
  <c r="G2180" i="4"/>
  <c r="F2180" i="4"/>
  <c r="G2166" i="4"/>
  <c r="F2166" i="4"/>
  <c r="G2152" i="4"/>
  <c r="F2152" i="4"/>
  <c r="F2138" i="4"/>
  <c r="G2138" i="4"/>
  <c r="G2124" i="4"/>
  <c r="F2124" i="4"/>
  <c r="G2110" i="4"/>
  <c r="F2110" i="4"/>
  <c r="G2096" i="4"/>
  <c r="F2096" i="4"/>
  <c r="G2082" i="4"/>
  <c r="F2082" i="4"/>
  <c r="G2068" i="4"/>
  <c r="F2068" i="4"/>
  <c r="G2054" i="4"/>
  <c r="F2054" i="4"/>
  <c r="G2040" i="4"/>
  <c r="F2040" i="4"/>
  <c r="G2026" i="4"/>
  <c r="F2026" i="4"/>
  <c r="G2012" i="4"/>
  <c r="F2012" i="4"/>
  <c r="G1998" i="4"/>
  <c r="F1998" i="4"/>
  <c r="G1984" i="4"/>
  <c r="F1984" i="4"/>
  <c r="G1970" i="4"/>
  <c r="F1970" i="4"/>
  <c r="G1956" i="4"/>
  <c r="F1956" i="4"/>
  <c r="G1942" i="4"/>
  <c r="F1942" i="4"/>
  <c r="G1928" i="4"/>
  <c r="F1928" i="4"/>
  <c r="G1914" i="4"/>
  <c r="F1914" i="4"/>
  <c r="G1900" i="4"/>
  <c r="F1900" i="4"/>
  <c r="G1886" i="4"/>
  <c r="F1886" i="4"/>
  <c r="G1872" i="4"/>
  <c r="F1872" i="4"/>
  <c r="G1858" i="4"/>
  <c r="F1858" i="4"/>
  <c r="G1844" i="4"/>
  <c r="F1844" i="4"/>
  <c r="G1830" i="4"/>
  <c r="F1830" i="4"/>
  <c r="G1816" i="4"/>
  <c r="F1816" i="4"/>
  <c r="G1802" i="4"/>
  <c r="F1802" i="4"/>
  <c r="G1788" i="4"/>
  <c r="F1788" i="4"/>
  <c r="G1774" i="4"/>
  <c r="F1774" i="4"/>
  <c r="G1760" i="4"/>
  <c r="F1760" i="4"/>
  <c r="G1746" i="4"/>
  <c r="F1746" i="4"/>
  <c r="G1732" i="4"/>
  <c r="F1732" i="4"/>
  <c r="G1718" i="4"/>
  <c r="F1718" i="4"/>
  <c r="G1704" i="4"/>
  <c r="F1704" i="4"/>
  <c r="G1690" i="4"/>
  <c r="F1690" i="4"/>
  <c r="G1676" i="4"/>
  <c r="F1676" i="4"/>
  <c r="G1662" i="4"/>
  <c r="F1662" i="4"/>
  <c r="G1648" i="4"/>
  <c r="F1648" i="4"/>
  <c r="G1634" i="4"/>
  <c r="F1634" i="4"/>
  <c r="G1620" i="4"/>
  <c r="F1620" i="4"/>
  <c r="F1606" i="4"/>
  <c r="G1606" i="4"/>
  <c r="G1592" i="4"/>
  <c r="F1592" i="4"/>
  <c r="G1578" i="4"/>
  <c r="F1578" i="4"/>
  <c r="G1564" i="4"/>
  <c r="F1564" i="4"/>
  <c r="G1550" i="4"/>
  <c r="F1550" i="4"/>
  <c r="G1536" i="4"/>
  <c r="F1536" i="4"/>
  <c r="G1522" i="4"/>
  <c r="F1522" i="4"/>
  <c r="G1508" i="4"/>
  <c r="F1508" i="4"/>
  <c r="G1494" i="4"/>
  <c r="F1494" i="4"/>
  <c r="G1480" i="4"/>
  <c r="F1480" i="4"/>
  <c r="G1466" i="4"/>
  <c r="F1466" i="4"/>
  <c r="G1452" i="4"/>
  <c r="F1452" i="4"/>
  <c r="G1438" i="4"/>
  <c r="F1438" i="4"/>
  <c r="G1424" i="4"/>
  <c r="F1424" i="4"/>
  <c r="F1410" i="4"/>
  <c r="G1410" i="4"/>
  <c r="G1396" i="4"/>
  <c r="F1396" i="4"/>
  <c r="G1382" i="4"/>
  <c r="F1382" i="4"/>
  <c r="G1368" i="4"/>
  <c r="F1368" i="4"/>
  <c r="G1354" i="4"/>
  <c r="F1354" i="4"/>
  <c r="G1340" i="4"/>
  <c r="F1340" i="4"/>
  <c r="G1326" i="4"/>
  <c r="F1326" i="4"/>
  <c r="G1298" i="4"/>
  <c r="F1298" i="4"/>
  <c r="G1284" i="4"/>
  <c r="F1284" i="4"/>
  <c r="G1270" i="4"/>
  <c r="F1270" i="4"/>
  <c r="G1256" i="4"/>
  <c r="F1256" i="4"/>
  <c r="G1242" i="4"/>
  <c r="F1242" i="4"/>
  <c r="G1228" i="4"/>
  <c r="F1228" i="4"/>
  <c r="G1214" i="4"/>
  <c r="F1214" i="4"/>
  <c r="G1200" i="4"/>
  <c r="F1200" i="4"/>
  <c r="G1172" i="4"/>
  <c r="F1172" i="4"/>
  <c r="G1158" i="4"/>
  <c r="F1158" i="4"/>
  <c r="G1144" i="4"/>
  <c r="F1144" i="4"/>
  <c r="G1130" i="4"/>
  <c r="F1130" i="4"/>
  <c r="G1116" i="4"/>
  <c r="F1116" i="4"/>
  <c r="G1102" i="4"/>
  <c r="F1102" i="4"/>
  <c r="G1088" i="4"/>
  <c r="F1088" i="4"/>
  <c r="G1074" i="4"/>
  <c r="F1074" i="4"/>
  <c r="G1060" i="4"/>
  <c r="F1060" i="4"/>
  <c r="G1046" i="4"/>
  <c r="F1046" i="4"/>
  <c r="G1032" i="4"/>
  <c r="F1032" i="4"/>
  <c r="G1018" i="4"/>
  <c r="F1018" i="4"/>
  <c r="G1004" i="4"/>
  <c r="F1004" i="4"/>
  <c r="G990" i="4"/>
  <c r="F990" i="4"/>
  <c r="G976" i="4"/>
  <c r="F976" i="4"/>
  <c r="G962" i="4"/>
  <c r="F962" i="4"/>
  <c r="G948" i="4"/>
  <c r="F948" i="4"/>
  <c r="G934" i="4"/>
  <c r="F934" i="4"/>
  <c r="G920" i="4"/>
  <c r="F920" i="4"/>
  <c r="G906" i="4"/>
  <c r="F906" i="4"/>
  <c r="G878" i="4"/>
  <c r="F878" i="4"/>
  <c r="G864" i="4"/>
  <c r="F864" i="4"/>
  <c r="G850" i="4"/>
  <c r="F850" i="4"/>
  <c r="G836" i="4"/>
  <c r="F836" i="4"/>
  <c r="G822" i="4"/>
  <c r="F822" i="4"/>
  <c r="G808" i="4"/>
  <c r="F808" i="4"/>
  <c r="G794" i="4"/>
  <c r="F794" i="4"/>
  <c r="G780" i="4"/>
  <c r="F780" i="4"/>
  <c r="G766" i="4"/>
  <c r="F766" i="4"/>
  <c r="G752" i="4"/>
  <c r="F752" i="4"/>
  <c r="G738" i="4"/>
  <c r="F738" i="4"/>
  <c r="G724" i="4"/>
  <c r="F724" i="4"/>
  <c r="G710" i="4"/>
  <c r="F710" i="4"/>
  <c r="G696" i="4"/>
  <c r="F696" i="4"/>
  <c r="G682" i="4"/>
  <c r="F682" i="4"/>
  <c r="G668" i="4"/>
  <c r="F668" i="4"/>
  <c r="G654" i="4"/>
  <c r="F654" i="4"/>
  <c r="G626" i="4"/>
  <c r="F626" i="4"/>
  <c r="G612" i="4"/>
  <c r="F612" i="4"/>
  <c r="G598" i="4"/>
  <c r="F598" i="4"/>
  <c r="G584" i="4"/>
  <c r="F584" i="4"/>
  <c r="G570" i="4"/>
  <c r="F570" i="4"/>
  <c r="G556" i="4"/>
  <c r="F556" i="4"/>
  <c r="G542" i="4"/>
  <c r="F542" i="4"/>
  <c r="G528" i="4"/>
  <c r="F528" i="4"/>
  <c r="G514" i="4"/>
  <c r="F514" i="4"/>
  <c r="G500" i="4"/>
  <c r="F500" i="4"/>
  <c r="G486" i="4"/>
  <c r="F486" i="4"/>
  <c r="G472" i="4"/>
  <c r="F472" i="4"/>
  <c r="G458" i="4"/>
  <c r="F458" i="4"/>
  <c r="G444" i="4"/>
  <c r="F444" i="4"/>
  <c r="G430" i="4"/>
  <c r="F430" i="4"/>
  <c r="G416" i="4"/>
  <c r="F416" i="4"/>
  <c r="G402" i="4"/>
  <c r="F402" i="4"/>
  <c r="G388" i="4"/>
  <c r="F388" i="4"/>
  <c r="G374" i="4"/>
  <c r="F374" i="4"/>
  <c r="G360" i="4"/>
  <c r="F360" i="4"/>
  <c r="G346" i="4"/>
  <c r="F346" i="4"/>
  <c r="G332" i="4"/>
  <c r="F332" i="4"/>
  <c r="G318" i="4"/>
  <c r="F318" i="4"/>
  <c r="G304" i="4"/>
  <c r="F304" i="4"/>
  <c r="G290" i="4"/>
  <c r="F290" i="4"/>
  <c r="F2493" i="4"/>
  <c r="F2395" i="4"/>
  <c r="F2285" i="4"/>
  <c r="F2160" i="4"/>
  <c r="F2018" i="4"/>
  <c r="F1848" i="4"/>
  <c r="F1560" i="4"/>
  <c r="F996" i="4"/>
  <c r="G1967" i="4"/>
  <c r="G1735" i="4"/>
  <c r="F1735" i="4"/>
  <c r="G1721" i="4"/>
  <c r="F1721" i="4"/>
  <c r="G1707" i="4"/>
  <c r="F1707" i="4"/>
  <c r="G1693" i="4"/>
  <c r="F1693" i="4"/>
  <c r="G1679" i="4"/>
  <c r="F1679" i="4"/>
  <c r="G1637" i="4"/>
  <c r="F1637" i="4"/>
  <c r="G1595" i="4"/>
  <c r="F1595" i="4"/>
  <c r="G1581" i="4"/>
  <c r="F1581" i="4"/>
  <c r="G1567" i="4"/>
  <c r="F1567" i="4"/>
  <c r="G1553" i="4"/>
  <c r="F1553" i="4"/>
  <c r="G1511" i="4"/>
  <c r="F1511" i="4"/>
  <c r="G1483" i="4"/>
  <c r="F1483" i="4"/>
  <c r="G1441" i="4"/>
  <c r="F1441" i="4"/>
  <c r="G1413" i="4"/>
  <c r="F1413" i="4"/>
  <c r="G1371" i="4"/>
  <c r="F1371" i="4"/>
  <c r="G1343" i="4"/>
  <c r="F1343" i="4"/>
  <c r="G1315" i="4"/>
  <c r="F1315" i="4"/>
  <c r="G1287" i="4"/>
  <c r="F1287" i="4"/>
  <c r="G1245" i="4"/>
  <c r="F1245" i="4"/>
  <c r="G1217" i="4"/>
  <c r="F1217" i="4"/>
  <c r="G1175" i="4"/>
  <c r="F1175" i="4"/>
  <c r="G1133" i="4"/>
  <c r="F1133" i="4"/>
  <c r="G1007" i="4"/>
  <c r="F1007" i="4"/>
  <c r="G2083" i="4"/>
  <c r="F2083" i="4"/>
  <c r="G2069" i="4"/>
  <c r="F2069" i="4"/>
  <c r="G2055" i="4"/>
  <c r="F2055" i="4"/>
  <c r="G2041" i="4"/>
  <c r="F2041" i="4"/>
  <c r="G2027" i="4"/>
  <c r="F2027" i="4"/>
  <c r="G2013" i="4"/>
  <c r="F2013" i="4"/>
  <c r="G1999" i="4"/>
  <c r="F1999" i="4"/>
  <c r="G1985" i="4"/>
  <c r="F1985" i="4"/>
  <c r="G1971" i="4"/>
  <c r="F1971" i="4"/>
  <c r="G1957" i="4"/>
  <c r="F1957" i="4"/>
  <c r="G1943" i="4"/>
  <c r="F1943" i="4"/>
  <c r="G1929" i="4"/>
  <c r="F1929" i="4"/>
  <c r="G1915" i="4"/>
  <c r="F1915" i="4"/>
  <c r="G1901" i="4"/>
  <c r="F1901" i="4"/>
  <c r="G1887" i="4"/>
  <c r="F1887" i="4"/>
  <c r="G1873" i="4"/>
  <c r="F1873" i="4"/>
  <c r="G1859" i="4"/>
  <c r="F1859" i="4"/>
  <c r="G1845" i="4"/>
  <c r="F1845" i="4"/>
  <c r="G1831" i="4"/>
  <c r="F1831" i="4"/>
  <c r="G1817" i="4"/>
  <c r="F1817" i="4"/>
  <c r="G1803" i="4"/>
  <c r="F1803" i="4"/>
  <c r="G1789" i="4"/>
  <c r="F1789" i="4"/>
  <c r="G1775" i="4"/>
  <c r="F1775" i="4"/>
  <c r="G1761" i="4"/>
  <c r="F1761" i="4"/>
  <c r="G1747" i="4"/>
  <c r="F1747" i="4"/>
  <c r="G1733" i="4"/>
  <c r="F1733" i="4"/>
  <c r="G2193" i="4"/>
  <c r="F2193" i="4"/>
  <c r="G2165" i="4"/>
  <c r="F2165" i="4"/>
  <c r="G2151" i="4"/>
  <c r="F2151" i="4"/>
  <c r="G2137" i="4"/>
  <c r="F2137" i="4"/>
  <c r="G2123" i="4"/>
  <c r="F2123" i="4"/>
  <c r="G2109" i="4"/>
  <c r="F2109" i="4"/>
  <c r="G2095" i="4"/>
  <c r="F2095" i="4"/>
  <c r="G2081" i="4"/>
  <c r="F2081" i="4"/>
  <c r="G2067" i="4"/>
  <c r="F2067" i="4"/>
  <c r="G2053" i="4"/>
  <c r="F2053" i="4"/>
  <c r="G2039" i="4"/>
  <c r="F2039" i="4"/>
  <c r="G2025" i="4"/>
  <c r="F2025" i="4"/>
  <c r="G2011" i="4"/>
  <c r="F2011" i="4"/>
  <c r="G1997" i="4"/>
  <c r="F1997" i="4"/>
  <c r="G1983" i="4"/>
  <c r="F1983" i="4"/>
  <c r="G1969" i="4"/>
  <c r="F1969" i="4"/>
  <c r="G1955" i="4"/>
  <c r="F1955" i="4"/>
  <c r="G1941" i="4"/>
  <c r="F1941" i="4"/>
  <c r="G1927" i="4"/>
  <c r="F1927" i="4"/>
  <c r="G1913" i="4"/>
  <c r="F1913" i="4"/>
  <c r="G1899" i="4"/>
  <c r="F1899" i="4"/>
  <c r="G1885" i="4"/>
  <c r="F1885" i="4"/>
  <c r="G1871" i="4"/>
  <c r="F1871" i="4"/>
  <c r="G1857" i="4"/>
  <c r="F1857" i="4"/>
  <c r="G1843" i="4"/>
  <c r="F1843" i="4"/>
  <c r="G1829" i="4"/>
  <c r="F1829" i="4"/>
  <c r="G1815" i="4"/>
  <c r="F1815" i="4"/>
  <c r="G1801" i="4"/>
  <c r="F1801" i="4"/>
  <c r="G1787" i="4"/>
  <c r="F1787" i="4"/>
  <c r="G1773" i="4"/>
  <c r="F1773" i="4"/>
  <c r="G1759" i="4"/>
  <c r="F1759" i="4"/>
  <c r="G1745" i="4"/>
  <c r="F1745" i="4"/>
  <c r="G1731" i="4"/>
  <c r="F1731" i="4"/>
  <c r="G1717" i="4"/>
  <c r="F1717" i="4"/>
  <c r="G1703" i="4"/>
  <c r="F1703" i="4"/>
  <c r="G1689" i="4"/>
  <c r="F1689" i="4"/>
  <c r="G1675" i="4"/>
  <c r="F1675" i="4"/>
  <c r="G1661" i="4"/>
  <c r="F1661" i="4"/>
  <c r="G1647" i="4"/>
  <c r="F1647" i="4"/>
  <c r="G1633" i="4"/>
  <c r="F1633" i="4"/>
  <c r="G1619" i="4"/>
  <c r="F1619" i="4"/>
  <c r="G1605" i="4"/>
  <c r="F1605" i="4"/>
  <c r="G1591" i="4"/>
  <c r="F1591" i="4"/>
  <c r="G1577" i="4"/>
  <c r="F1577" i="4"/>
  <c r="G1563" i="4"/>
  <c r="F1563" i="4"/>
  <c r="G1549" i="4"/>
  <c r="F1549" i="4"/>
  <c r="G1535" i="4"/>
  <c r="F1535" i="4"/>
  <c r="G1521" i="4"/>
  <c r="F1521" i="4"/>
  <c r="G1507" i="4"/>
  <c r="F1507" i="4"/>
  <c r="G1493" i="4"/>
  <c r="F1493" i="4"/>
  <c r="G1479" i="4"/>
  <c r="F1479" i="4"/>
  <c r="F1465" i="4"/>
  <c r="G1465" i="4"/>
  <c r="G1451" i="4"/>
  <c r="F1451" i="4"/>
  <c r="G1437" i="4"/>
  <c r="F1437" i="4"/>
  <c r="G1423" i="4"/>
  <c r="F1423" i="4"/>
  <c r="G1409" i="4"/>
  <c r="F1409" i="4"/>
  <c r="G1395" i="4"/>
  <c r="F1395" i="4"/>
  <c r="G1381" i="4"/>
  <c r="F1381" i="4"/>
  <c r="G1367" i="4"/>
  <c r="F1367" i="4"/>
  <c r="G1353" i="4"/>
  <c r="F1353" i="4"/>
  <c r="G1339" i="4"/>
  <c r="F1339" i="4"/>
  <c r="G1325" i="4"/>
  <c r="F1325" i="4"/>
  <c r="G1311" i="4"/>
  <c r="F1311" i="4"/>
  <c r="G1297" i="4"/>
  <c r="F1297" i="4"/>
  <c r="G1283" i="4"/>
  <c r="F1283" i="4"/>
  <c r="G1269" i="4"/>
  <c r="F1269" i="4"/>
  <c r="G1255" i="4"/>
  <c r="F1255" i="4"/>
  <c r="G1241" i="4"/>
  <c r="F1241" i="4"/>
  <c r="G1227" i="4"/>
  <c r="F1227" i="4"/>
  <c r="G1213" i="4"/>
  <c r="F1213" i="4"/>
  <c r="G1199" i="4"/>
  <c r="F1199" i="4"/>
  <c r="G1185" i="4"/>
  <c r="F1185" i="4"/>
  <c r="G1171" i="4"/>
  <c r="F1171" i="4"/>
  <c r="G1157" i="4"/>
  <c r="F1157" i="4"/>
  <c r="G1143" i="4"/>
  <c r="F1143" i="4"/>
  <c r="G1129" i="4"/>
  <c r="F1129" i="4"/>
  <c r="G1115" i="4"/>
  <c r="F1115" i="4"/>
  <c r="G1101" i="4"/>
  <c r="F1101" i="4"/>
  <c r="G1087" i="4"/>
  <c r="F1087" i="4"/>
  <c r="G1073" i="4"/>
  <c r="F1073" i="4"/>
  <c r="G1059" i="4"/>
  <c r="F1059" i="4"/>
  <c r="G1045" i="4"/>
  <c r="F1045" i="4"/>
  <c r="G1031" i="4"/>
  <c r="F1031" i="4"/>
  <c r="G1017" i="4"/>
  <c r="F1017" i="4"/>
  <c r="G1003" i="4"/>
  <c r="F1003" i="4"/>
  <c r="G989" i="4"/>
  <c r="F989" i="4"/>
  <c r="G975" i="4"/>
  <c r="F975" i="4"/>
  <c r="G961" i="4"/>
  <c r="F961" i="4"/>
  <c r="G947" i="4"/>
  <c r="F947" i="4"/>
  <c r="G933" i="4"/>
  <c r="F933" i="4"/>
  <c r="G919" i="4"/>
  <c r="F919" i="4"/>
  <c r="G905" i="4"/>
  <c r="F905" i="4"/>
  <c r="G891" i="4"/>
  <c r="F891" i="4"/>
  <c r="G877" i="4"/>
  <c r="F877" i="4"/>
  <c r="G863" i="4"/>
  <c r="F863" i="4"/>
  <c r="F2487" i="4"/>
  <c r="F2389" i="4"/>
  <c r="F2279" i="4"/>
  <c r="F2154" i="4"/>
  <c r="F2006" i="4"/>
  <c r="F1836" i="4"/>
  <c r="F1529" i="4"/>
  <c r="F953" i="4"/>
  <c r="G1312" i="4"/>
  <c r="G1754" i="4"/>
  <c r="F1754" i="4"/>
  <c r="G1726" i="4"/>
  <c r="F1726" i="4"/>
  <c r="F1698" i="4"/>
  <c r="G1698" i="4"/>
  <c r="G1684" i="4"/>
  <c r="F1684" i="4"/>
  <c r="G1656" i="4"/>
  <c r="F1656" i="4"/>
  <c r="G1628" i="4"/>
  <c r="F1628" i="4"/>
  <c r="G1600" i="4"/>
  <c r="F1600" i="4"/>
  <c r="G1586" i="4"/>
  <c r="F1586" i="4"/>
  <c r="G1558" i="4"/>
  <c r="F1558" i="4"/>
  <c r="G1530" i="4"/>
  <c r="F1530" i="4"/>
  <c r="G1502" i="4"/>
  <c r="F1502" i="4"/>
  <c r="G1474" i="4"/>
  <c r="F1474" i="4"/>
  <c r="G1460" i="4"/>
  <c r="F1460" i="4"/>
  <c r="G1432" i="4"/>
  <c r="F1432" i="4"/>
  <c r="G1404" i="4"/>
  <c r="F1404" i="4"/>
  <c r="G1390" i="4"/>
  <c r="F1390" i="4"/>
  <c r="G1362" i="4"/>
  <c r="F1362" i="4"/>
  <c r="G1348" i="4"/>
  <c r="F1348" i="4"/>
  <c r="G1334" i="4"/>
  <c r="F1334" i="4"/>
  <c r="G1320" i="4"/>
  <c r="F1320" i="4"/>
  <c r="G1306" i="4"/>
  <c r="F1306" i="4"/>
  <c r="G1292" i="4"/>
  <c r="F1292" i="4"/>
  <c r="G1278" i="4"/>
  <c r="F1278" i="4"/>
  <c r="G1264" i="4"/>
  <c r="F1264" i="4"/>
  <c r="G1236" i="4"/>
  <c r="F1236" i="4"/>
  <c r="G2228" i="4"/>
  <c r="F2228" i="4"/>
  <c r="G2265" i="4"/>
  <c r="F2265" i="4"/>
  <c r="G1229" i="4"/>
  <c r="F1229" i="4"/>
  <c r="G1215" i="4"/>
  <c r="F1215" i="4"/>
  <c r="G1187" i="4"/>
  <c r="F1187" i="4"/>
  <c r="G1173" i="4"/>
  <c r="F1173" i="4"/>
  <c r="G1159" i="4"/>
  <c r="F1159" i="4"/>
  <c r="G1145" i="4"/>
  <c r="F1145" i="4"/>
  <c r="G1131" i="4"/>
  <c r="F1131" i="4"/>
  <c r="G1117" i="4"/>
  <c r="F1117" i="4"/>
  <c r="G1103" i="4"/>
  <c r="F1103" i="4"/>
  <c r="G1089" i="4"/>
  <c r="F1089" i="4"/>
  <c r="G1075" i="4"/>
  <c r="F1075" i="4"/>
  <c r="G1061" i="4"/>
  <c r="F1061" i="4"/>
  <c r="G1047" i="4"/>
  <c r="F1047" i="4"/>
  <c r="G1033" i="4"/>
  <c r="F1033" i="4"/>
  <c r="G1019" i="4"/>
  <c r="F1019" i="4"/>
  <c r="G1005" i="4"/>
  <c r="F1005" i="4"/>
  <c r="G991" i="4"/>
  <c r="F991" i="4"/>
  <c r="G977" i="4"/>
  <c r="F977" i="4"/>
  <c r="G963" i="4"/>
  <c r="F963" i="4"/>
  <c r="G949" i="4"/>
  <c r="F949" i="4"/>
  <c r="G935" i="4"/>
  <c r="F935" i="4"/>
  <c r="G921" i="4"/>
  <c r="F921" i="4"/>
  <c r="G907" i="4"/>
  <c r="F907" i="4"/>
  <c r="G893" i="4"/>
  <c r="F893" i="4"/>
  <c r="G879" i="4"/>
  <c r="F879" i="4"/>
  <c r="G865" i="4"/>
  <c r="F865" i="4"/>
  <c r="G851" i="4"/>
  <c r="F851" i="4"/>
  <c r="G837" i="4"/>
  <c r="F837" i="4"/>
  <c r="G823" i="4"/>
  <c r="F823" i="4"/>
  <c r="G809" i="4"/>
  <c r="F809" i="4"/>
  <c r="G795" i="4"/>
  <c r="F795" i="4"/>
  <c r="G781" i="4"/>
  <c r="F781" i="4"/>
  <c r="G767" i="4"/>
  <c r="F767" i="4"/>
  <c r="G753" i="4"/>
  <c r="F753" i="4"/>
  <c r="G739" i="4"/>
  <c r="F739" i="4"/>
  <c r="G725" i="4"/>
  <c r="F725" i="4"/>
  <c r="G711" i="4"/>
  <c r="F711" i="4"/>
  <c r="G697" i="4"/>
  <c r="F697" i="4"/>
  <c r="G683" i="4"/>
  <c r="F683" i="4"/>
  <c r="G669" i="4"/>
  <c r="F669" i="4"/>
  <c r="G655" i="4"/>
  <c r="F655" i="4"/>
  <c r="G641" i="4"/>
  <c r="F641" i="4"/>
  <c r="G627" i="4"/>
  <c r="F627" i="4"/>
  <c r="G613" i="4"/>
  <c r="F613" i="4"/>
  <c r="G599" i="4"/>
  <c r="F599" i="4"/>
  <c r="G585" i="4"/>
  <c r="F585" i="4"/>
  <c r="G571" i="4"/>
  <c r="F571" i="4"/>
  <c r="G557" i="4"/>
  <c r="F557" i="4"/>
  <c r="G543" i="4"/>
  <c r="F543" i="4"/>
  <c r="G529" i="4"/>
  <c r="F529" i="4"/>
  <c r="G515" i="4"/>
  <c r="F515" i="4"/>
  <c r="G501" i="4"/>
  <c r="F501" i="4"/>
  <c r="G487" i="4"/>
  <c r="F487" i="4"/>
  <c r="G473" i="4"/>
  <c r="F473" i="4"/>
  <c r="G459" i="4"/>
  <c r="F459" i="4"/>
  <c r="G445" i="4"/>
  <c r="F445" i="4"/>
  <c r="G431" i="4"/>
  <c r="F431" i="4"/>
  <c r="G417" i="4"/>
  <c r="F417" i="4"/>
  <c r="G2333" i="4"/>
  <c r="F2333" i="4"/>
  <c r="G2319" i="4"/>
  <c r="F2319" i="4"/>
  <c r="G2305" i="4"/>
  <c r="F2305" i="4"/>
  <c r="G2291" i="4"/>
  <c r="F2291" i="4"/>
  <c r="G2277" i="4"/>
  <c r="F2277" i="4"/>
  <c r="G2263" i="4"/>
  <c r="F2263" i="4"/>
  <c r="G2249" i="4"/>
  <c r="F2249" i="4"/>
  <c r="G2235" i="4"/>
  <c r="F2235" i="4"/>
  <c r="G2221" i="4"/>
  <c r="F2221" i="4"/>
  <c r="G2500" i="4"/>
  <c r="F2500" i="4"/>
  <c r="G2486" i="4"/>
  <c r="F2486" i="4"/>
  <c r="G2472" i="4"/>
  <c r="F2472" i="4"/>
  <c r="G2458" i="4"/>
  <c r="F2458" i="4"/>
  <c r="G2444" i="4"/>
  <c r="F2444" i="4"/>
  <c r="G2430" i="4"/>
  <c r="F2430" i="4"/>
  <c r="G2416" i="4"/>
  <c r="F2416" i="4"/>
  <c r="G2402" i="4"/>
  <c r="F2402" i="4"/>
  <c r="G2388" i="4"/>
  <c r="F2388" i="4"/>
  <c r="G2374" i="4"/>
  <c r="F2374" i="4"/>
  <c r="G2360" i="4"/>
  <c r="F2360" i="4"/>
  <c r="G2346" i="4"/>
  <c r="F2346" i="4"/>
  <c r="G2332" i="4"/>
  <c r="F2332" i="4"/>
  <c r="G2318" i="4"/>
  <c r="F2318" i="4"/>
  <c r="G2304" i="4"/>
  <c r="F2304" i="4"/>
  <c r="G2290" i="4"/>
  <c r="F2290" i="4"/>
  <c r="G2276" i="4"/>
  <c r="F2276" i="4"/>
  <c r="G2262" i="4"/>
  <c r="F2262" i="4"/>
  <c r="G2248" i="4"/>
  <c r="F2248" i="4"/>
  <c r="G2234" i="4"/>
  <c r="F2234" i="4"/>
  <c r="G2220" i="4"/>
  <c r="F2220" i="4"/>
  <c r="G2206" i="4"/>
  <c r="F2206" i="4"/>
  <c r="G2192" i="4"/>
  <c r="F2192" i="4"/>
  <c r="G2178" i="4"/>
  <c r="F2178" i="4"/>
  <c r="F2164" i="4"/>
  <c r="G2164" i="4"/>
  <c r="G2150" i="4"/>
  <c r="F2150" i="4"/>
  <c r="G2136" i="4"/>
  <c r="F2136" i="4"/>
  <c r="G2122" i="4"/>
  <c r="F2122" i="4"/>
  <c r="G2108" i="4"/>
  <c r="F2108" i="4"/>
  <c r="G2094" i="4"/>
  <c r="F2094" i="4"/>
  <c r="G2080" i="4"/>
  <c r="F2080" i="4"/>
  <c r="G2066" i="4"/>
  <c r="F2066" i="4"/>
  <c r="G2052" i="4"/>
  <c r="F2052" i="4"/>
  <c r="G2038" i="4"/>
  <c r="F2038" i="4"/>
  <c r="G2024" i="4"/>
  <c r="F2024" i="4"/>
  <c r="G2010" i="4"/>
  <c r="F2010" i="4"/>
  <c r="G1996" i="4"/>
  <c r="F1996" i="4"/>
  <c r="G1982" i="4"/>
  <c r="F1982" i="4"/>
  <c r="G1968" i="4"/>
  <c r="F1968" i="4"/>
  <c r="G1954" i="4"/>
  <c r="F1954" i="4"/>
  <c r="G1940" i="4"/>
  <c r="F1940" i="4"/>
  <c r="G1926" i="4"/>
  <c r="F1926" i="4"/>
  <c r="G1912" i="4"/>
  <c r="F1912" i="4"/>
  <c r="G1898" i="4"/>
  <c r="F1898" i="4"/>
  <c r="G1884" i="4"/>
  <c r="F1884" i="4"/>
  <c r="G1870" i="4"/>
  <c r="F1870" i="4"/>
  <c r="G1856" i="4"/>
  <c r="F1856" i="4"/>
  <c r="G1842" i="4"/>
  <c r="F1842" i="4"/>
  <c r="G1828" i="4"/>
  <c r="F1828" i="4"/>
  <c r="G1814" i="4"/>
  <c r="F1814" i="4"/>
  <c r="G1800" i="4"/>
  <c r="F1800" i="4"/>
  <c r="G1786" i="4"/>
  <c r="F1786" i="4"/>
  <c r="G1772" i="4"/>
  <c r="F1772" i="4"/>
  <c r="G1758" i="4"/>
  <c r="F1758" i="4"/>
  <c r="G1744" i="4"/>
  <c r="F1744" i="4"/>
  <c r="G1730" i="4"/>
  <c r="F1730" i="4"/>
  <c r="G1716" i="4"/>
  <c r="F1716" i="4"/>
  <c r="G1702" i="4"/>
  <c r="F1702" i="4"/>
  <c r="G1688" i="4"/>
  <c r="F1688" i="4"/>
  <c r="G1674" i="4"/>
  <c r="F1674" i="4"/>
  <c r="G1660" i="4"/>
  <c r="F1660" i="4"/>
  <c r="G1646" i="4"/>
  <c r="F1646" i="4"/>
  <c r="G1632" i="4"/>
  <c r="F1632" i="4"/>
  <c r="G1618" i="4"/>
  <c r="F1618" i="4"/>
  <c r="G1604" i="4"/>
  <c r="F1604" i="4"/>
  <c r="G1576" i="4"/>
  <c r="F1576" i="4"/>
  <c r="G1562" i="4"/>
  <c r="F1562" i="4"/>
  <c r="G1548" i="4"/>
  <c r="F1548" i="4"/>
  <c r="G1534" i="4"/>
  <c r="F1534" i="4"/>
  <c r="G1520" i="4"/>
  <c r="F1520" i="4"/>
  <c r="G1506" i="4"/>
  <c r="F1506" i="4"/>
  <c r="G1478" i="4"/>
  <c r="F1478" i="4"/>
  <c r="G1464" i="4"/>
  <c r="F1464" i="4"/>
  <c r="G1450" i="4"/>
  <c r="F1450" i="4"/>
  <c r="G1436" i="4"/>
  <c r="F1436" i="4"/>
  <c r="G1422" i="4"/>
  <c r="F1422" i="4"/>
  <c r="G1408" i="4"/>
  <c r="F1408" i="4"/>
  <c r="F2479" i="4"/>
  <c r="F2381" i="4"/>
  <c r="F2268" i="4"/>
  <c r="F2143" i="4"/>
  <c r="F1992" i="4"/>
  <c r="F1822" i="4"/>
  <c r="F1492" i="4"/>
  <c r="F892" i="4"/>
  <c r="G2496" i="4"/>
  <c r="F2496" i="4"/>
  <c r="G2454" i="4"/>
  <c r="F2454" i="4"/>
  <c r="G2216" i="4"/>
  <c r="F2216" i="4"/>
  <c r="G2200" i="4"/>
  <c r="F2200" i="4"/>
  <c r="G2186" i="4"/>
  <c r="F2186" i="4"/>
  <c r="G2172" i="4"/>
  <c r="F2172" i="4"/>
  <c r="G2158" i="4"/>
  <c r="F2158" i="4"/>
  <c r="G2144" i="4"/>
  <c r="F2144" i="4"/>
  <c r="G2130" i="4"/>
  <c r="F2130" i="4"/>
  <c r="G2116" i="4"/>
  <c r="F2116" i="4"/>
  <c r="G2102" i="4"/>
  <c r="F2102" i="4"/>
  <c r="G2088" i="4"/>
  <c r="F2088" i="4"/>
  <c r="G2407" i="4"/>
  <c r="F2407" i="4"/>
  <c r="F2313" i="4"/>
  <c r="F2188" i="4"/>
  <c r="G2489" i="4"/>
  <c r="F2489" i="4"/>
  <c r="G2475" i="4"/>
  <c r="F2475" i="4"/>
  <c r="G2461" i="4"/>
  <c r="F2461" i="4"/>
  <c r="G2447" i="4"/>
  <c r="F2447" i="4"/>
  <c r="G2433" i="4"/>
  <c r="F2433" i="4"/>
  <c r="G2419" i="4"/>
  <c r="F2419" i="4"/>
  <c r="G2405" i="4"/>
  <c r="F2405" i="4"/>
  <c r="G2391" i="4"/>
  <c r="F2391" i="4"/>
  <c r="G2377" i="4"/>
  <c r="F2377" i="4"/>
  <c r="G2363" i="4"/>
  <c r="F2363" i="4"/>
  <c r="G2349" i="4"/>
  <c r="F2349" i="4"/>
  <c r="G2335" i="4"/>
  <c r="F2335" i="4"/>
  <c r="G2321" i="4"/>
  <c r="F2321" i="4"/>
  <c r="G2307" i="4"/>
  <c r="F2307" i="4"/>
  <c r="G2293" i="4"/>
  <c r="F2293" i="4"/>
  <c r="G1705" i="4"/>
  <c r="F1705" i="4"/>
  <c r="G1691" i="4"/>
  <c r="F1691" i="4"/>
  <c r="G1677" i="4"/>
  <c r="F1677" i="4"/>
  <c r="G1663" i="4"/>
  <c r="F1663" i="4"/>
  <c r="G1649" i="4"/>
  <c r="F1649" i="4"/>
  <c r="G1635" i="4"/>
  <c r="F1635" i="4"/>
  <c r="G1621" i="4"/>
  <c r="F1621" i="4"/>
  <c r="F1607" i="4"/>
  <c r="G1607" i="4"/>
  <c r="G1593" i="4"/>
  <c r="F1593" i="4"/>
  <c r="G1579" i="4"/>
  <c r="F1579" i="4"/>
  <c r="G1565" i="4"/>
  <c r="F1565" i="4"/>
  <c r="G1551" i="4"/>
  <c r="F1551" i="4"/>
  <c r="G1537" i="4"/>
  <c r="F1537" i="4"/>
  <c r="G1523" i="4"/>
  <c r="F1523" i="4"/>
  <c r="F1509" i="4"/>
  <c r="G1509" i="4"/>
  <c r="G1495" i="4"/>
  <c r="F1495" i="4"/>
  <c r="G1481" i="4"/>
  <c r="F1481" i="4"/>
  <c r="G1467" i="4"/>
  <c r="F1467" i="4"/>
  <c r="G1453" i="4"/>
  <c r="F1453" i="4"/>
  <c r="G1439" i="4"/>
  <c r="F1439" i="4"/>
  <c r="G1425" i="4"/>
  <c r="F1425" i="4"/>
  <c r="G1411" i="4"/>
  <c r="F1411" i="4"/>
  <c r="G1397" i="4"/>
  <c r="F1397" i="4"/>
  <c r="G1383" i="4"/>
  <c r="F1383" i="4"/>
  <c r="G1369" i="4"/>
  <c r="F1369" i="4"/>
  <c r="G1355" i="4"/>
  <c r="F1355" i="4"/>
  <c r="G1341" i="4"/>
  <c r="F1341" i="4"/>
  <c r="G1327" i="4"/>
  <c r="F1327" i="4"/>
  <c r="G1313" i="4"/>
  <c r="F1313" i="4"/>
  <c r="G1299" i="4"/>
  <c r="F1299" i="4"/>
  <c r="G1285" i="4"/>
  <c r="F1285" i="4"/>
  <c r="G1271" i="4"/>
  <c r="F1271" i="4"/>
  <c r="F1257" i="4"/>
  <c r="G1257" i="4"/>
  <c r="G1201" i="4"/>
  <c r="F1201" i="4"/>
  <c r="G2499" i="4"/>
  <c r="F2499" i="4"/>
  <c r="G2485" i="4"/>
  <c r="F2485" i="4"/>
  <c r="G2471" i="4"/>
  <c r="F2471" i="4"/>
  <c r="G2457" i="4"/>
  <c r="F2457" i="4"/>
  <c r="G2443" i="4"/>
  <c r="F2443" i="4"/>
  <c r="G2415" i="4"/>
  <c r="F2415" i="4"/>
  <c r="G2401" i="4"/>
  <c r="F2401" i="4"/>
  <c r="G2387" i="4"/>
  <c r="F2387" i="4"/>
  <c r="G2373" i="4"/>
  <c r="F2373" i="4"/>
  <c r="G2359" i="4"/>
  <c r="F2359" i="4"/>
  <c r="G2345" i="4"/>
  <c r="F2345" i="4"/>
  <c r="F2331" i="4"/>
  <c r="G2331" i="4"/>
  <c r="F2317" i="4"/>
  <c r="G2317" i="4"/>
  <c r="F2303" i="4"/>
  <c r="G2303" i="4"/>
  <c r="F2289" i="4"/>
  <c r="G2289" i="4"/>
  <c r="F2275" i="4"/>
  <c r="G2275" i="4"/>
  <c r="F2261" i="4"/>
  <c r="G2261" i="4"/>
  <c r="F2247" i="4"/>
  <c r="G2247" i="4"/>
  <c r="F2233" i="4"/>
  <c r="G2233" i="4"/>
  <c r="G2219" i="4"/>
  <c r="F2219" i="4"/>
  <c r="G2205" i="4"/>
  <c r="F2205" i="4"/>
  <c r="G2191" i="4"/>
  <c r="F2191" i="4"/>
  <c r="F2177" i="4"/>
  <c r="G2177" i="4"/>
  <c r="G2163" i="4"/>
  <c r="F2163" i="4"/>
  <c r="G2149" i="4"/>
  <c r="F2149" i="4"/>
  <c r="G2135" i="4"/>
  <c r="F2135" i="4"/>
  <c r="G2121" i="4"/>
  <c r="F2121" i="4"/>
  <c r="G2107" i="4"/>
  <c r="F2107" i="4"/>
  <c r="F2093" i="4"/>
  <c r="G2093" i="4"/>
  <c r="G2079" i="4"/>
  <c r="F2079" i="4"/>
  <c r="F2065" i="4"/>
  <c r="G2065" i="4"/>
  <c r="G2051" i="4"/>
  <c r="F2051" i="4"/>
  <c r="F2037" i="4"/>
  <c r="G2037" i="4"/>
  <c r="G2023" i="4"/>
  <c r="F2023" i="4"/>
  <c r="G2009" i="4"/>
  <c r="F2009" i="4"/>
  <c r="G1995" i="4"/>
  <c r="F1995" i="4"/>
  <c r="G1981" i="4"/>
  <c r="F1981" i="4"/>
  <c r="G1953" i="4"/>
  <c r="F1953" i="4"/>
  <c r="F1939" i="4"/>
  <c r="G1939" i="4"/>
  <c r="G1925" i="4"/>
  <c r="F1925" i="4"/>
  <c r="G1911" i="4"/>
  <c r="F1911" i="4"/>
  <c r="G1897" i="4"/>
  <c r="F1897" i="4"/>
  <c r="G1883" i="4"/>
  <c r="F1883" i="4"/>
  <c r="F1869" i="4"/>
  <c r="G1869" i="4"/>
  <c r="G1855" i="4"/>
  <c r="F1855" i="4"/>
  <c r="F1841" i="4"/>
  <c r="G1841" i="4"/>
  <c r="G1827" i="4"/>
  <c r="F1827" i="4"/>
  <c r="G1813" i="4"/>
  <c r="F1813" i="4"/>
  <c r="G1799" i="4"/>
  <c r="F1799" i="4"/>
  <c r="G1785" i="4"/>
  <c r="F1785" i="4"/>
  <c r="G1771" i="4"/>
  <c r="F1771" i="4"/>
  <c r="F1757" i="4"/>
  <c r="G1757" i="4"/>
  <c r="G1743" i="4"/>
  <c r="F1743" i="4"/>
  <c r="G1729" i="4"/>
  <c r="F1729" i="4"/>
  <c r="G1715" i="4"/>
  <c r="F1715" i="4"/>
  <c r="G1701" i="4"/>
  <c r="F1701" i="4"/>
  <c r="G1687" i="4"/>
  <c r="F1687" i="4"/>
  <c r="G1673" i="4"/>
  <c r="F1673" i="4"/>
  <c r="G1659" i="4"/>
  <c r="F1659" i="4"/>
  <c r="G1645" i="4"/>
  <c r="F1645" i="4"/>
  <c r="G1631" i="4"/>
  <c r="F1631" i="4"/>
  <c r="G1617" i="4"/>
  <c r="F1617" i="4"/>
  <c r="G1603" i="4"/>
  <c r="F1603" i="4"/>
  <c r="G1589" i="4"/>
  <c r="F1589" i="4"/>
  <c r="G1575" i="4"/>
  <c r="F1575" i="4"/>
  <c r="G1561" i="4"/>
  <c r="F1561" i="4"/>
  <c r="G1547" i="4"/>
  <c r="F1547" i="4"/>
  <c r="G1533" i="4"/>
  <c r="F1533" i="4"/>
  <c r="G1519" i="4"/>
  <c r="F1519" i="4"/>
  <c r="G1505" i="4"/>
  <c r="F1505" i="4"/>
  <c r="G1491" i="4"/>
  <c r="F1491" i="4"/>
  <c r="G1477" i="4"/>
  <c r="F1477" i="4"/>
  <c r="G1463" i="4"/>
  <c r="F1463" i="4"/>
  <c r="G1449" i="4"/>
  <c r="F1449" i="4"/>
  <c r="G1435" i="4"/>
  <c r="F1435" i="4"/>
  <c r="G1421" i="4"/>
  <c r="F1421" i="4"/>
  <c r="G1407" i="4"/>
  <c r="F1407" i="4"/>
  <c r="G1393" i="4"/>
  <c r="F1393" i="4"/>
  <c r="F2473" i="4"/>
  <c r="F2375" i="4"/>
  <c r="F2259" i="4"/>
  <c r="F2133" i="4"/>
  <c r="F1980" i="4"/>
  <c r="F1810" i="4"/>
  <c r="F1462" i="4"/>
  <c r="G2271" i="4"/>
  <c r="F2271" i="4"/>
  <c r="G2257" i="4"/>
  <c r="F2257" i="4"/>
  <c r="G2243" i="4"/>
  <c r="F2243" i="4"/>
  <c r="G2229" i="4"/>
  <c r="F2229" i="4"/>
  <c r="G2215" i="4"/>
  <c r="F2215" i="4"/>
  <c r="G2201" i="4"/>
  <c r="F2201" i="4"/>
  <c r="G2187" i="4"/>
  <c r="F2187" i="4"/>
  <c r="G2173" i="4"/>
  <c r="F2173" i="4"/>
  <c r="G2159" i="4"/>
  <c r="F2159" i="4"/>
  <c r="G2145" i="4"/>
  <c r="F2145" i="4"/>
  <c r="G2131" i="4"/>
  <c r="F2131" i="4"/>
  <c r="G2117" i="4"/>
  <c r="F2117" i="4"/>
  <c r="G2494" i="4"/>
  <c r="F2494" i="4"/>
  <c r="G2480" i="4"/>
  <c r="F2480" i="4"/>
  <c r="G2466" i="4"/>
  <c r="F2466" i="4"/>
  <c r="G2452" i="4"/>
  <c r="F2452" i="4"/>
  <c r="G2438" i="4"/>
  <c r="F2438" i="4"/>
  <c r="G2424" i="4"/>
  <c r="F2424" i="4"/>
  <c r="G2410" i="4"/>
  <c r="F2410" i="4"/>
  <c r="G2396" i="4"/>
  <c r="F2396" i="4"/>
  <c r="G2382" i="4"/>
  <c r="F2382" i="4"/>
  <c r="G2368" i="4"/>
  <c r="F2368" i="4"/>
  <c r="G2354" i="4"/>
  <c r="F2354" i="4"/>
  <c r="G2340" i="4"/>
  <c r="F2340" i="4"/>
  <c r="G2326" i="4"/>
  <c r="F2326" i="4"/>
  <c r="G2312" i="4"/>
  <c r="F2312" i="4"/>
  <c r="G2298" i="4"/>
  <c r="F2298" i="4"/>
  <c r="G2284" i="4"/>
  <c r="F2284" i="4"/>
  <c r="G2270" i="4"/>
  <c r="F2270" i="4"/>
  <c r="G2256" i="4"/>
  <c r="F2256" i="4"/>
  <c r="G1651" i="4"/>
  <c r="F1651" i="4"/>
  <c r="G1623" i="4"/>
  <c r="F1623" i="4"/>
  <c r="G1609" i="4"/>
  <c r="F1609" i="4"/>
  <c r="G1539" i="4"/>
  <c r="F1539" i="4"/>
  <c r="G1525" i="4"/>
  <c r="F1525" i="4"/>
  <c r="G1497" i="4"/>
  <c r="F1497" i="4"/>
  <c r="G1469" i="4"/>
  <c r="F1469" i="4"/>
  <c r="G1455" i="4"/>
  <c r="F1455" i="4"/>
  <c r="G1427" i="4"/>
  <c r="F1427" i="4"/>
  <c r="G1399" i="4"/>
  <c r="F1399" i="4"/>
  <c r="G1385" i="4"/>
  <c r="F1385" i="4"/>
  <c r="G1357" i="4"/>
  <c r="F1357" i="4"/>
  <c r="G1329" i="4"/>
  <c r="F1329" i="4"/>
  <c r="G1301" i="4"/>
  <c r="F1301" i="4"/>
  <c r="G1273" i="4"/>
  <c r="F1273" i="4"/>
  <c r="G1259" i="4"/>
  <c r="F1259" i="4"/>
  <c r="G1231" i="4"/>
  <c r="F1231" i="4"/>
  <c r="G1203" i="4"/>
  <c r="F1203" i="4"/>
  <c r="G1189" i="4"/>
  <c r="F1189" i="4"/>
  <c r="G1161" i="4"/>
  <c r="F1161" i="4"/>
  <c r="G1147" i="4"/>
  <c r="F1147" i="4"/>
  <c r="G1119" i="4"/>
  <c r="F1119" i="4"/>
  <c r="G1105" i="4"/>
  <c r="F1105" i="4"/>
  <c r="G1091" i="4"/>
  <c r="F1091" i="4"/>
  <c r="G1077" i="4"/>
  <c r="F1077" i="4"/>
  <c r="G1063" i="4"/>
  <c r="F1063" i="4"/>
  <c r="G1049" i="4"/>
  <c r="F1049" i="4"/>
  <c r="G1035" i="4"/>
  <c r="F1035" i="4"/>
  <c r="G1021" i="4"/>
  <c r="F1021" i="4"/>
  <c r="G993" i="4"/>
  <c r="F993" i="4"/>
  <c r="G979" i="4"/>
  <c r="F979" i="4"/>
  <c r="G965" i="4"/>
  <c r="F965" i="4"/>
  <c r="G951" i="4"/>
  <c r="F951" i="4"/>
  <c r="G937" i="4"/>
  <c r="F937" i="4"/>
  <c r="G923" i="4"/>
  <c r="F923" i="4"/>
  <c r="G909" i="4"/>
  <c r="F909" i="4"/>
  <c r="G895" i="4"/>
  <c r="F895" i="4"/>
  <c r="G881" i="4"/>
  <c r="F881" i="4"/>
  <c r="G867" i="4"/>
  <c r="F867" i="4"/>
  <c r="G853" i="4"/>
  <c r="F853" i="4"/>
  <c r="G839" i="4"/>
  <c r="F839" i="4"/>
  <c r="G825" i="4"/>
  <c r="F825" i="4"/>
  <c r="G811" i="4"/>
  <c r="F811" i="4"/>
  <c r="G797" i="4"/>
  <c r="F797" i="4"/>
  <c r="G783" i="4"/>
  <c r="F783" i="4"/>
  <c r="G769" i="4"/>
  <c r="F769" i="4"/>
  <c r="G755" i="4"/>
  <c r="F755" i="4"/>
  <c r="G741" i="4"/>
  <c r="F741" i="4"/>
  <c r="G727" i="4"/>
  <c r="F727" i="4"/>
  <c r="G713" i="4"/>
  <c r="F713" i="4"/>
  <c r="G699" i="4"/>
  <c r="F699" i="4"/>
  <c r="G685" i="4"/>
  <c r="F685" i="4"/>
  <c r="G671" i="4"/>
  <c r="F671" i="4"/>
  <c r="G657" i="4"/>
  <c r="F657" i="4"/>
  <c r="G643" i="4"/>
  <c r="F643" i="4"/>
  <c r="G629" i="4"/>
  <c r="F629" i="4"/>
  <c r="G2498" i="4"/>
  <c r="F2498" i="4"/>
  <c r="G2484" i="4"/>
  <c r="F2484" i="4"/>
  <c r="G2470" i="4"/>
  <c r="F2470" i="4"/>
  <c r="G2456" i="4"/>
  <c r="F2456" i="4"/>
  <c r="G2442" i="4"/>
  <c r="F2442" i="4"/>
  <c r="G2428" i="4"/>
  <c r="F2428" i="4"/>
  <c r="G2414" i="4"/>
  <c r="F2414" i="4"/>
  <c r="F2400" i="4"/>
  <c r="G2400" i="4"/>
  <c r="G2386" i="4"/>
  <c r="F2386" i="4"/>
  <c r="F2372" i="4"/>
  <c r="G2372" i="4"/>
  <c r="G2358" i="4"/>
  <c r="F2358" i="4"/>
  <c r="G2344" i="4"/>
  <c r="F2344" i="4"/>
  <c r="G2036" i="4"/>
  <c r="F2036" i="4"/>
  <c r="G2022" i="4"/>
  <c r="F2022" i="4"/>
  <c r="G2008" i="4"/>
  <c r="F2008" i="4"/>
  <c r="G1994" i="4"/>
  <c r="F1994" i="4"/>
  <c r="G1952" i="4"/>
  <c r="F1952" i="4"/>
  <c r="G1938" i="4"/>
  <c r="F1938" i="4"/>
  <c r="G1924" i="4"/>
  <c r="F1924" i="4"/>
  <c r="G1910" i="4"/>
  <c r="F1910" i="4"/>
  <c r="G1896" i="4"/>
  <c r="F1896" i="4"/>
  <c r="G1854" i="4"/>
  <c r="F1854" i="4"/>
  <c r="G1840" i="4"/>
  <c r="F1840" i="4"/>
  <c r="G1826" i="4"/>
  <c r="F1826" i="4"/>
  <c r="G1812" i="4"/>
  <c r="F1812" i="4"/>
  <c r="G1798" i="4"/>
  <c r="F1798" i="4"/>
  <c r="G1784" i="4"/>
  <c r="F1784" i="4"/>
  <c r="G1770" i="4"/>
  <c r="F1770" i="4"/>
  <c r="G1756" i="4"/>
  <c r="F1756" i="4"/>
  <c r="G1742" i="4"/>
  <c r="F1742" i="4"/>
  <c r="F1728" i="4"/>
  <c r="G1728" i="4"/>
  <c r="G1714" i="4"/>
  <c r="F1714" i="4"/>
  <c r="G1700" i="4"/>
  <c r="F1700" i="4"/>
  <c r="G1686" i="4"/>
  <c r="F1686" i="4"/>
  <c r="G1672" i="4"/>
  <c r="F1672" i="4"/>
  <c r="G1658" i="4"/>
  <c r="F1658" i="4"/>
  <c r="G1630" i="4"/>
  <c r="F1630" i="4"/>
  <c r="G1616" i="4"/>
  <c r="F1616" i="4"/>
  <c r="G1602" i="4"/>
  <c r="F1602" i="4"/>
  <c r="G1588" i="4"/>
  <c r="F1588" i="4"/>
  <c r="G1574" i="4"/>
  <c r="F1574" i="4"/>
  <c r="G1546" i="4"/>
  <c r="F1546" i="4"/>
  <c r="G1532" i="4"/>
  <c r="F1532" i="4"/>
  <c r="G1518" i="4"/>
  <c r="F1518" i="4"/>
  <c r="G1504" i="4"/>
  <c r="F1504" i="4"/>
  <c r="G1490" i="4"/>
  <c r="F1490" i="4"/>
  <c r="G1476" i="4"/>
  <c r="F1476" i="4"/>
  <c r="G1448" i="4"/>
  <c r="F1448" i="4"/>
  <c r="G1434" i="4"/>
  <c r="F1434" i="4"/>
  <c r="G1420" i="4"/>
  <c r="F1420" i="4"/>
  <c r="G1406" i="4"/>
  <c r="F1406" i="4"/>
  <c r="G1392" i="4"/>
  <c r="F1392" i="4"/>
  <c r="G1378" i="4"/>
  <c r="F1378" i="4"/>
  <c r="G1364" i="4"/>
  <c r="F1364" i="4"/>
  <c r="G1350" i="4"/>
  <c r="F1350" i="4"/>
  <c r="G1336" i="4"/>
  <c r="F1336" i="4"/>
  <c r="G1322" i="4"/>
  <c r="F1322" i="4"/>
  <c r="G1308" i="4"/>
  <c r="F1308" i="4"/>
  <c r="G1294" i="4"/>
  <c r="F1294" i="4"/>
  <c r="G1280" i="4"/>
  <c r="F1280" i="4"/>
  <c r="G1266" i="4"/>
  <c r="F1266" i="4"/>
  <c r="G1252" i="4"/>
  <c r="F1252" i="4"/>
  <c r="G1238" i="4"/>
  <c r="F1238" i="4"/>
  <c r="G1224" i="4"/>
  <c r="F1224" i="4"/>
  <c r="G1210" i="4"/>
  <c r="F1210" i="4"/>
  <c r="G1196" i="4"/>
  <c r="F1196" i="4"/>
  <c r="G1182" i="4"/>
  <c r="F1182" i="4"/>
  <c r="G1168" i="4"/>
  <c r="F1168" i="4"/>
  <c r="G1154" i="4"/>
  <c r="F1154" i="4"/>
  <c r="G1140" i="4"/>
  <c r="F1140" i="4"/>
  <c r="F2465" i="4"/>
  <c r="F2367" i="4"/>
  <c r="F2251" i="4"/>
  <c r="F2125" i="4"/>
  <c r="F1966" i="4"/>
  <c r="F1796" i="4"/>
  <c r="F1417" i="4"/>
  <c r="G262" i="4"/>
  <c r="F262" i="4"/>
  <c r="G248" i="4"/>
  <c r="F248" i="4"/>
  <c r="G234" i="4"/>
  <c r="F234" i="4"/>
  <c r="G220" i="4"/>
  <c r="F220" i="4"/>
  <c r="G192" i="4"/>
  <c r="F192" i="4"/>
  <c r="G178" i="4"/>
  <c r="F178" i="4"/>
  <c r="G164" i="4"/>
  <c r="F164" i="4"/>
  <c r="G150" i="4"/>
  <c r="F150" i="4"/>
  <c r="G136" i="4"/>
  <c r="F136" i="4"/>
  <c r="G122" i="4"/>
  <c r="F122" i="4"/>
  <c r="S2430" i="73"/>
  <c r="F673" i="4"/>
  <c r="G835" i="4"/>
  <c r="F835" i="4"/>
  <c r="G821" i="4"/>
  <c r="F821" i="4"/>
  <c r="G807" i="4"/>
  <c r="F807" i="4"/>
  <c r="G779" i="4"/>
  <c r="F779" i="4"/>
  <c r="G765" i="4"/>
  <c r="F765" i="4"/>
  <c r="G751" i="4"/>
  <c r="F751" i="4"/>
  <c r="G737" i="4"/>
  <c r="F737" i="4"/>
  <c r="G723" i="4"/>
  <c r="F723" i="4"/>
  <c r="F709" i="4"/>
  <c r="G709" i="4"/>
  <c r="G695" i="4"/>
  <c r="F695" i="4"/>
  <c r="G681" i="4"/>
  <c r="F681" i="4"/>
  <c r="G667" i="4"/>
  <c r="F667" i="4"/>
  <c r="G653" i="4"/>
  <c r="F653" i="4"/>
  <c r="G639" i="4"/>
  <c r="F639" i="4"/>
  <c r="G625" i="4"/>
  <c r="F625" i="4"/>
  <c r="G611" i="4"/>
  <c r="F611" i="4"/>
  <c r="G597" i="4"/>
  <c r="F597" i="4"/>
  <c r="G583" i="4"/>
  <c r="F583" i="4"/>
  <c r="G569" i="4"/>
  <c r="F569" i="4"/>
  <c r="G555" i="4"/>
  <c r="F555" i="4"/>
  <c r="G541" i="4"/>
  <c r="F541" i="4"/>
  <c r="G527" i="4"/>
  <c r="F527" i="4"/>
  <c r="G513" i="4"/>
  <c r="F513" i="4"/>
  <c r="G499" i="4"/>
  <c r="F499" i="4"/>
  <c r="G485" i="4"/>
  <c r="F485" i="4"/>
  <c r="G471" i="4"/>
  <c r="F471" i="4"/>
  <c r="G457" i="4"/>
  <c r="F457" i="4"/>
  <c r="G443" i="4"/>
  <c r="F443" i="4"/>
  <c r="G429" i="4"/>
  <c r="F429" i="4"/>
  <c r="G415" i="4"/>
  <c r="F415" i="4"/>
  <c r="G401" i="4"/>
  <c r="F401" i="4"/>
  <c r="G387" i="4"/>
  <c r="F387" i="4"/>
  <c r="G373" i="4"/>
  <c r="F373" i="4"/>
  <c r="G359" i="4"/>
  <c r="F359" i="4"/>
  <c r="G345" i="4"/>
  <c r="F345" i="4"/>
  <c r="G331" i="4"/>
  <c r="F331" i="4"/>
  <c r="G317" i="4"/>
  <c r="F317" i="4"/>
  <c r="G303" i="4"/>
  <c r="F303" i="4"/>
  <c r="F289" i="4"/>
  <c r="G289" i="4"/>
  <c r="G275" i="4"/>
  <c r="F275" i="4"/>
  <c r="G261" i="4"/>
  <c r="F261" i="4"/>
  <c r="G247" i="4"/>
  <c r="F247" i="4"/>
  <c r="G233" i="4"/>
  <c r="F233" i="4"/>
  <c r="G219" i="4"/>
  <c r="F219" i="4"/>
  <c r="G205" i="4"/>
  <c r="F205" i="4"/>
  <c r="G191" i="4"/>
  <c r="F191" i="4"/>
  <c r="G177" i="4"/>
  <c r="F177" i="4"/>
  <c r="F163" i="4"/>
  <c r="G163" i="4"/>
  <c r="G149" i="4"/>
  <c r="F149" i="4"/>
  <c r="G135" i="4"/>
  <c r="F135" i="4"/>
  <c r="G121" i="4"/>
  <c r="F121" i="4"/>
  <c r="F206" i="4"/>
  <c r="G1380" i="4"/>
  <c r="F1380" i="4"/>
  <c r="G1366" i="4"/>
  <c r="F1366" i="4"/>
  <c r="G1352" i="4"/>
  <c r="F1352" i="4"/>
  <c r="G1338" i="4"/>
  <c r="F1338" i="4"/>
  <c r="G1324" i="4"/>
  <c r="F1324" i="4"/>
  <c r="G1310" i="4"/>
  <c r="F1310" i="4"/>
  <c r="G1296" i="4"/>
  <c r="F1296" i="4"/>
  <c r="G1282" i="4"/>
  <c r="F1282" i="4"/>
  <c r="G1268" i="4"/>
  <c r="F1268" i="4"/>
  <c r="G1254" i="4"/>
  <c r="F1254" i="4"/>
  <c r="G1240" i="4"/>
  <c r="F1240" i="4"/>
  <c r="F1226" i="4"/>
  <c r="G1226" i="4"/>
  <c r="G1212" i="4"/>
  <c r="F1212" i="4"/>
  <c r="G1198" i="4"/>
  <c r="F1198" i="4"/>
  <c r="G1184" i="4"/>
  <c r="F1184" i="4"/>
  <c r="G1170" i="4"/>
  <c r="F1170" i="4"/>
  <c r="G1156" i="4"/>
  <c r="F1156" i="4"/>
  <c r="G1142" i="4"/>
  <c r="F1142" i="4"/>
  <c r="F1128" i="4"/>
  <c r="G1128" i="4"/>
  <c r="G1114" i="4"/>
  <c r="F1114" i="4"/>
  <c r="G1100" i="4"/>
  <c r="F1100" i="4"/>
  <c r="G1086" i="4"/>
  <c r="F1086" i="4"/>
  <c r="G1072" i="4"/>
  <c r="F1072" i="4"/>
  <c r="G1058" i="4"/>
  <c r="F1058" i="4"/>
  <c r="G1044" i="4"/>
  <c r="F1044" i="4"/>
  <c r="G1030" i="4"/>
  <c r="F1030" i="4"/>
  <c r="G1016" i="4"/>
  <c r="F1016" i="4"/>
  <c r="G1002" i="4"/>
  <c r="F1002" i="4"/>
  <c r="G988" i="4"/>
  <c r="F988" i="4"/>
  <c r="G974" i="4"/>
  <c r="F974" i="4"/>
  <c r="G960" i="4"/>
  <c r="F960" i="4"/>
  <c r="G946" i="4"/>
  <c r="F946" i="4"/>
  <c r="G932" i="4"/>
  <c r="F932" i="4"/>
  <c r="G918" i="4"/>
  <c r="F918" i="4"/>
  <c r="F904" i="4"/>
  <c r="G904" i="4"/>
  <c r="G890" i="4"/>
  <c r="F890" i="4"/>
  <c r="G876" i="4"/>
  <c r="F876" i="4"/>
  <c r="G848" i="4"/>
  <c r="F848" i="4"/>
  <c r="G834" i="4"/>
  <c r="F834" i="4"/>
  <c r="G820" i="4"/>
  <c r="F820" i="4"/>
  <c r="G806" i="4"/>
  <c r="F806" i="4"/>
  <c r="G792" i="4"/>
  <c r="F792" i="4"/>
  <c r="G778" i="4"/>
  <c r="F778" i="4"/>
  <c r="F764" i="4"/>
  <c r="G764" i="4"/>
  <c r="G750" i="4"/>
  <c r="F750" i="4"/>
  <c r="G736" i="4"/>
  <c r="F736" i="4"/>
  <c r="G722" i="4"/>
  <c r="F722" i="4"/>
  <c r="G708" i="4"/>
  <c r="F708" i="4"/>
  <c r="G694" i="4"/>
  <c r="F694" i="4"/>
  <c r="G680" i="4"/>
  <c r="F680" i="4"/>
  <c r="G666" i="4"/>
  <c r="F666" i="4"/>
  <c r="G652" i="4"/>
  <c r="F652" i="4"/>
  <c r="G638" i="4"/>
  <c r="F638" i="4"/>
  <c r="G624" i="4"/>
  <c r="F624" i="4"/>
  <c r="G610" i="4"/>
  <c r="F610" i="4"/>
  <c r="G596" i="4"/>
  <c r="F596" i="4"/>
  <c r="G582" i="4"/>
  <c r="F582" i="4"/>
  <c r="G568" i="4"/>
  <c r="F568" i="4"/>
  <c r="G554" i="4"/>
  <c r="F554" i="4"/>
  <c r="G540" i="4"/>
  <c r="F540" i="4"/>
  <c r="G526" i="4"/>
  <c r="F526" i="4"/>
  <c r="G512" i="4"/>
  <c r="F512" i="4"/>
  <c r="G498" i="4"/>
  <c r="F498" i="4"/>
  <c r="G484" i="4"/>
  <c r="F484" i="4"/>
  <c r="G470" i="4"/>
  <c r="F470" i="4"/>
  <c r="G456" i="4"/>
  <c r="F456" i="4"/>
  <c r="G442" i="4"/>
  <c r="F442" i="4"/>
  <c r="G428" i="4"/>
  <c r="F428" i="4"/>
  <c r="G414" i="4"/>
  <c r="F414" i="4"/>
  <c r="G400" i="4"/>
  <c r="F400" i="4"/>
  <c r="G386" i="4"/>
  <c r="F386" i="4"/>
  <c r="G372" i="4"/>
  <c r="F372" i="4"/>
  <c r="G358" i="4"/>
  <c r="F358" i="4"/>
  <c r="G344" i="4"/>
  <c r="F344" i="4"/>
  <c r="G330" i="4"/>
  <c r="F330" i="4"/>
  <c r="G316" i="4"/>
  <c r="F316" i="4"/>
  <c r="G302" i="4"/>
  <c r="F302" i="4"/>
  <c r="F288" i="4"/>
  <c r="G288" i="4"/>
  <c r="G274" i="4"/>
  <c r="F274" i="4"/>
  <c r="G260" i="4"/>
  <c r="F260" i="4"/>
  <c r="G246" i="4"/>
  <c r="F246" i="4"/>
  <c r="G232" i="4"/>
  <c r="F232" i="4"/>
  <c r="G218" i="4"/>
  <c r="F218" i="4"/>
  <c r="G204" i="4"/>
  <c r="F204" i="4"/>
  <c r="G190" i="4"/>
  <c r="F190" i="4"/>
  <c r="G176" i="4"/>
  <c r="F176" i="4"/>
  <c r="G162" i="4"/>
  <c r="F162" i="4"/>
  <c r="G148" i="4"/>
  <c r="F148" i="4"/>
  <c r="G134" i="4"/>
  <c r="F134" i="4"/>
  <c r="G120" i="4"/>
  <c r="F120" i="4"/>
  <c r="F660" i="4"/>
  <c r="G1365" i="4"/>
  <c r="F1365" i="4"/>
  <c r="G1351" i="4"/>
  <c r="F1351" i="4"/>
  <c r="G1337" i="4"/>
  <c r="F1337" i="4"/>
  <c r="G1323" i="4"/>
  <c r="F1323" i="4"/>
  <c r="G1309" i="4"/>
  <c r="F1309" i="4"/>
  <c r="G1281" i="4"/>
  <c r="F1281" i="4"/>
  <c r="G1267" i="4"/>
  <c r="F1267" i="4"/>
  <c r="G1253" i="4"/>
  <c r="F1253" i="4"/>
  <c r="G1239" i="4"/>
  <c r="F1239" i="4"/>
  <c r="G1225" i="4"/>
  <c r="F1225" i="4"/>
  <c r="G1211" i="4"/>
  <c r="F1211" i="4"/>
  <c r="G1197" i="4"/>
  <c r="F1197" i="4"/>
  <c r="F1183" i="4"/>
  <c r="G1183" i="4"/>
  <c r="G1169" i="4"/>
  <c r="F1169" i="4"/>
  <c r="G1155" i="4"/>
  <c r="F1155" i="4"/>
  <c r="G1141" i="4"/>
  <c r="F1141" i="4"/>
  <c r="G1127" i="4"/>
  <c r="F1127" i="4"/>
  <c r="G1113" i="4"/>
  <c r="F1113" i="4"/>
  <c r="G1099" i="4"/>
  <c r="F1099" i="4"/>
  <c r="G1085" i="4"/>
  <c r="F1085" i="4"/>
  <c r="G1071" i="4"/>
  <c r="F1071" i="4"/>
  <c r="G1057" i="4"/>
  <c r="F1057" i="4"/>
  <c r="G1043" i="4"/>
  <c r="F1043" i="4"/>
  <c r="G1029" i="4"/>
  <c r="F1029" i="4"/>
  <c r="G1015" i="4"/>
  <c r="F1015" i="4"/>
  <c r="G1001" i="4"/>
  <c r="F1001" i="4"/>
  <c r="G987" i="4"/>
  <c r="F987" i="4"/>
  <c r="G973" i="4"/>
  <c r="F973" i="4"/>
  <c r="G959" i="4"/>
  <c r="F959" i="4"/>
  <c r="G945" i="4"/>
  <c r="F945" i="4"/>
  <c r="G931" i="4"/>
  <c r="F931" i="4"/>
  <c r="G917" i="4"/>
  <c r="F917" i="4"/>
  <c r="F903" i="4"/>
  <c r="G903" i="4"/>
  <c r="G889" i="4"/>
  <c r="F889" i="4"/>
  <c r="G875" i="4"/>
  <c r="F875" i="4"/>
  <c r="F861" i="4"/>
  <c r="G861" i="4"/>
  <c r="G847" i="4"/>
  <c r="F847" i="4"/>
  <c r="G833" i="4"/>
  <c r="F833" i="4"/>
  <c r="G819" i="4"/>
  <c r="F819" i="4"/>
  <c r="G805" i="4"/>
  <c r="F805" i="4"/>
  <c r="G791" i="4"/>
  <c r="F791" i="4"/>
  <c r="G777" i="4"/>
  <c r="F777" i="4"/>
  <c r="G763" i="4"/>
  <c r="F763" i="4"/>
  <c r="G749" i="4"/>
  <c r="F749" i="4"/>
  <c r="G735" i="4"/>
  <c r="F735" i="4"/>
  <c r="G721" i="4"/>
  <c r="F721" i="4"/>
  <c r="G707" i="4"/>
  <c r="F707" i="4"/>
  <c r="G693" i="4"/>
  <c r="F693" i="4"/>
  <c r="F679" i="4"/>
  <c r="G679" i="4"/>
  <c r="G665" i="4"/>
  <c r="F665" i="4"/>
  <c r="G651" i="4"/>
  <c r="F651" i="4"/>
  <c r="G637" i="4"/>
  <c r="F637" i="4"/>
  <c r="G623" i="4"/>
  <c r="F623" i="4"/>
  <c r="G609" i="4"/>
  <c r="F609" i="4"/>
  <c r="G595" i="4"/>
  <c r="F595" i="4"/>
  <c r="F581" i="4"/>
  <c r="G581" i="4"/>
  <c r="G567" i="4"/>
  <c r="F567" i="4"/>
  <c r="G553" i="4"/>
  <c r="F553" i="4"/>
  <c r="F539" i="4"/>
  <c r="G539" i="4"/>
  <c r="G525" i="4"/>
  <c r="F525" i="4"/>
  <c r="G511" i="4"/>
  <c r="F511" i="4"/>
  <c r="G497" i="4"/>
  <c r="F497" i="4"/>
  <c r="G483" i="4"/>
  <c r="F483" i="4"/>
  <c r="G469" i="4"/>
  <c r="F469" i="4"/>
  <c r="G455" i="4"/>
  <c r="F455" i="4"/>
  <c r="G441" i="4"/>
  <c r="F441" i="4"/>
  <c r="G427" i="4"/>
  <c r="F427" i="4"/>
  <c r="G413" i="4"/>
  <c r="F413" i="4"/>
  <c r="G399" i="4"/>
  <c r="F399" i="4"/>
  <c r="G385" i="4"/>
  <c r="F385" i="4"/>
  <c r="G371" i="4"/>
  <c r="F371" i="4"/>
  <c r="G357" i="4"/>
  <c r="F357" i="4"/>
  <c r="G343" i="4"/>
  <c r="F343" i="4"/>
  <c r="G329" i="4"/>
  <c r="F329" i="4"/>
  <c r="G315" i="4"/>
  <c r="F315" i="4"/>
  <c r="G301" i="4"/>
  <c r="F301" i="4"/>
  <c r="G287" i="4"/>
  <c r="F287" i="4"/>
  <c r="G273" i="4"/>
  <c r="F273" i="4"/>
  <c r="G259" i="4"/>
  <c r="F259" i="4"/>
  <c r="G245" i="4"/>
  <c r="F245" i="4"/>
  <c r="G231" i="4"/>
  <c r="F231" i="4"/>
  <c r="G217" i="4"/>
  <c r="F217" i="4"/>
  <c r="G203" i="4"/>
  <c r="F203" i="4"/>
  <c r="G189" i="4"/>
  <c r="F189" i="4"/>
  <c r="G175" i="4"/>
  <c r="F175" i="4"/>
  <c r="G161" i="4"/>
  <c r="F161" i="4"/>
  <c r="G147" i="4"/>
  <c r="F147" i="4"/>
  <c r="G133" i="4"/>
  <c r="F133" i="4"/>
  <c r="F119" i="4"/>
  <c r="G119" i="4"/>
  <c r="F758" i="4"/>
  <c r="F143" i="4"/>
  <c r="G1112" i="4"/>
  <c r="F1112" i="4"/>
  <c r="G1098" i="4"/>
  <c r="F1098" i="4"/>
  <c r="G1084" i="4"/>
  <c r="F1084" i="4"/>
  <c r="G1070" i="4"/>
  <c r="F1070" i="4"/>
  <c r="F1056" i="4"/>
  <c r="G1056" i="4"/>
  <c r="G1042" i="4"/>
  <c r="F1042" i="4"/>
  <c r="G1028" i="4"/>
  <c r="F1028" i="4"/>
  <c r="G1014" i="4"/>
  <c r="F1014" i="4"/>
  <c r="F1000" i="4"/>
  <c r="G1000" i="4"/>
  <c r="G986" i="4"/>
  <c r="F986" i="4"/>
  <c r="G972" i="4"/>
  <c r="F972" i="4"/>
  <c r="G958" i="4"/>
  <c r="F958" i="4"/>
  <c r="G944" i="4"/>
  <c r="F944" i="4"/>
  <c r="G930" i="4"/>
  <c r="F930" i="4"/>
  <c r="G916" i="4"/>
  <c r="F916" i="4"/>
  <c r="G902" i="4"/>
  <c r="F902" i="4"/>
  <c r="G888" i="4"/>
  <c r="F888" i="4"/>
  <c r="G874" i="4"/>
  <c r="F874" i="4"/>
  <c r="G860" i="4"/>
  <c r="F860" i="4"/>
  <c r="G846" i="4"/>
  <c r="F846" i="4"/>
  <c r="G832" i="4"/>
  <c r="F832" i="4"/>
  <c r="G818" i="4"/>
  <c r="F818" i="4"/>
  <c r="G804" i="4"/>
  <c r="F804" i="4"/>
  <c r="G790" i="4"/>
  <c r="F790" i="4"/>
  <c r="G776" i="4"/>
  <c r="F776" i="4"/>
  <c r="G762" i="4"/>
  <c r="F762" i="4"/>
  <c r="G748" i="4"/>
  <c r="F748" i="4"/>
  <c r="G734" i="4"/>
  <c r="F734" i="4"/>
  <c r="G720" i="4"/>
  <c r="F720" i="4"/>
  <c r="G706" i="4"/>
  <c r="F706" i="4"/>
  <c r="G692" i="4"/>
  <c r="F692" i="4"/>
  <c r="G678" i="4"/>
  <c r="F678" i="4"/>
  <c r="G664" i="4"/>
  <c r="F664" i="4"/>
  <c r="G650" i="4"/>
  <c r="F650" i="4"/>
  <c r="G636" i="4"/>
  <c r="F636" i="4"/>
  <c r="G622" i="4"/>
  <c r="F622" i="4"/>
  <c r="G608" i="4"/>
  <c r="F608" i="4"/>
  <c r="F594" i="4"/>
  <c r="G594" i="4"/>
  <c r="G580" i="4"/>
  <c r="F580" i="4"/>
  <c r="G566" i="4"/>
  <c r="F566" i="4"/>
  <c r="G552" i="4"/>
  <c r="F552" i="4"/>
  <c r="G538" i="4"/>
  <c r="F538" i="4"/>
  <c r="G524" i="4"/>
  <c r="F524" i="4"/>
  <c r="G510" i="4"/>
  <c r="F510" i="4"/>
  <c r="G482" i="4"/>
  <c r="F482" i="4"/>
  <c r="G468" i="4"/>
  <c r="F468" i="4"/>
  <c r="G454" i="4"/>
  <c r="F454" i="4"/>
  <c r="G440" i="4"/>
  <c r="F440" i="4"/>
  <c r="G426" i="4"/>
  <c r="F426" i="4"/>
  <c r="G412" i="4"/>
  <c r="F412" i="4"/>
  <c r="G398" i="4"/>
  <c r="F398" i="4"/>
  <c r="G384" i="4"/>
  <c r="F384" i="4"/>
  <c r="G370" i="4"/>
  <c r="F370" i="4"/>
  <c r="G356" i="4"/>
  <c r="F356" i="4"/>
  <c r="G342" i="4"/>
  <c r="F342" i="4"/>
  <c r="G328" i="4"/>
  <c r="F328" i="4"/>
  <c r="G314" i="4"/>
  <c r="F314" i="4"/>
  <c r="G300" i="4"/>
  <c r="F300" i="4"/>
  <c r="G286" i="4"/>
  <c r="F286" i="4"/>
  <c r="G272" i="4"/>
  <c r="F272" i="4"/>
  <c r="G258" i="4"/>
  <c r="F258" i="4"/>
  <c r="G244" i="4"/>
  <c r="F244" i="4"/>
  <c r="G230" i="4"/>
  <c r="F230" i="4"/>
  <c r="G216" i="4"/>
  <c r="F216" i="4"/>
  <c r="F202" i="4"/>
  <c r="G202" i="4"/>
  <c r="G188" i="4"/>
  <c r="F188" i="4"/>
  <c r="G174" i="4"/>
  <c r="F174" i="4"/>
  <c r="G160" i="4"/>
  <c r="F160" i="4"/>
  <c r="G146" i="4"/>
  <c r="F146" i="4"/>
  <c r="G132" i="4"/>
  <c r="F132" i="4"/>
  <c r="F118" i="4"/>
  <c r="G118" i="4"/>
  <c r="S1845" i="73"/>
  <c r="F1394" i="4"/>
  <c r="G1222" i="4"/>
  <c r="F1222" i="4"/>
  <c r="G1208" i="4"/>
  <c r="F1208" i="4"/>
  <c r="G1194" i="4"/>
  <c r="F1194" i="4"/>
  <c r="G1180" i="4"/>
  <c r="F1180" i="4"/>
  <c r="G1166" i="4"/>
  <c r="F1166" i="4"/>
  <c r="F1152" i="4"/>
  <c r="G1152" i="4"/>
  <c r="G1138" i="4"/>
  <c r="F1138" i="4"/>
  <c r="G1124" i="4"/>
  <c r="F1124" i="4"/>
  <c r="F1110" i="4"/>
  <c r="G1110" i="4"/>
  <c r="G1096" i="4"/>
  <c r="F1096" i="4"/>
  <c r="G1082" i="4"/>
  <c r="F1082" i="4"/>
  <c r="G1068" i="4"/>
  <c r="F1068" i="4"/>
  <c r="G1054" i="4"/>
  <c r="F1054" i="4"/>
  <c r="G1040" i="4"/>
  <c r="F1040" i="4"/>
  <c r="G1026" i="4"/>
  <c r="F1026" i="4"/>
  <c r="G1012" i="4"/>
  <c r="F1012" i="4"/>
  <c r="G998" i="4"/>
  <c r="F998" i="4"/>
  <c r="G984" i="4"/>
  <c r="F984" i="4"/>
  <c r="G970" i="4"/>
  <c r="F970" i="4"/>
  <c r="G956" i="4"/>
  <c r="F956" i="4"/>
  <c r="G942" i="4"/>
  <c r="F942" i="4"/>
  <c r="G928" i="4"/>
  <c r="F928" i="4"/>
  <c r="G914" i="4"/>
  <c r="F914" i="4"/>
  <c r="G900" i="4"/>
  <c r="F900" i="4"/>
  <c r="G886" i="4"/>
  <c r="F886" i="4"/>
  <c r="G872" i="4"/>
  <c r="F872" i="4"/>
  <c r="G858" i="4"/>
  <c r="F858" i="4"/>
  <c r="G844" i="4"/>
  <c r="F844" i="4"/>
  <c r="F830" i="4"/>
  <c r="G830" i="4"/>
  <c r="G816" i="4"/>
  <c r="F816" i="4"/>
  <c r="G802" i="4"/>
  <c r="F802" i="4"/>
  <c r="G788" i="4"/>
  <c r="F788" i="4"/>
  <c r="G774" i="4"/>
  <c r="F774" i="4"/>
  <c r="G760" i="4"/>
  <c r="F760" i="4"/>
  <c r="G746" i="4"/>
  <c r="F746" i="4"/>
  <c r="G732" i="4"/>
  <c r="F732" i="4"/>
  <c r="G718" i="4"/>
  <c r="F718" i="4"/>
  <c r="G704" i="4"/>
  <c r="F704" i="4"/>
  <c r="G690" i="4"/>
  <c r="F690" i="4"/>
  <c r="G676" i="4"/>
  <c r="F676" i="4"/>
  <c r="G662" i="4"/>
  <c r="F662" i="4"/>
  <c r="G648" i="4"/>
  <c r="F648" i="4"/>
  <c r="G634" i="4"/>
  <c r="F634" i="4"/>
  <c r="G620" i="4"/>
  <c r="F620" i="4"/>
  <c r="G606" i="4"/>
  <c r="F606" i="4"/>
  <c r="G592" i="4"/>
  <c r="F592" i="4"/>
  <c r="G578" i="4"/>
  <c r="F578" i="4"/>
  <c r="F564" i="4"/>
  <c r="G564" i="4"/>
  <c r="G550" i="4"/>
  <c r="F550" i="4"/>
  <c r="G536" i="4"/>
  <c r="F536" i="4"/>
  <c r="F522" i="4"/>
  <c r="G522" i="4"/>
  <c r="G508" i="4"/>
  <c r="F508" i="4"/>
  <c r="G494" i="4"/>
  <c r="F494" i="4"/>
  <c r="G480" i="4"/>
  <c r="F480" i="4"/>
  <c r="G466" i="4"/>
  <c r="F466" i="4"/>
  <c r="G452" i="4"/>
  <c r="F452" i="4"/>
  <c r="G438" i="4"/>
  <c r="F438" i="4"/>
  <c r="G424" i="4"/>
  <c r="F424" i="4"/>
  <c r="G410" i="4"/>
  <c r="F410" i="4"/>
  <c r="G396" i="4"/>
  <c r="F396" i="4"/>
  <c r="G382" i="4"/>
  <c r="F382" i="4"/>
  <c r="G368" i="4"/>
  <c r="F368" i="4"/>
  <c r="G354" i="4"/>
  <c r="F354" i="4"/>
  <c r="G340" i="4"/>
  <c r="F340" i="4"/>
  <c r="G326" i="4"/>
  <c r="F326" i="4"/>
  <c r="G312" i="4"/>
  <c r="F312" i="4"/>
  <c r="G298" i="4"/>
  <c r="F298" i="4"/>
  <c r="G284" i="4"/>
  <c r="F284" i="4"/>
  <c r="G270" i="4"/>
  <c r="F270" i="4"/>
  <c r="G256" i="4"/>
  <c r="F256" i="4"/>
  <c r="G242" i="4"/>
  <c r="F242" i="4"/>
  <c r="G228" i="4"/>
  <c r="F228" i="4"/>
  <c r="G214" i="4"/>
  <c r="F214" i="4"/>
  <c r="G200" i="4"/>
  <c r="F200" i="4"/>
  <c r="G186" i="4"/>
  <c r="F186" i="4"/>
  <c r="G172" i="4"/>
  <c r="F172" i="4"/>
  <c r="G158" i="4"/>
  <c r="F158" i="4"/>
  <c r="G144" i="4"/>
  <c r="F144" i="4"/>
  <c r="G130" i="4"/>
  <c r="F130" i="4"/>
  <c r="G116" i="4"/>
  <c r="F116" i="4"/>
  <c r="G129" i="4"/>
  <c r="F129" i="4"/>
  <c r="G115" i="4"/>
  <c r="F115" i="4"/>
  <c r="S2303" i="73"/>
  <c r="F1379" i="4"/>
  <c r="F615" i="4"/>
  <c r="G862" i="4"/>
  <c r="G744" i="4"/>
  <c r="F744" i="4"/>
  <c r="G730" i="4"/>
  <c r="F730" i="4"/>
  <c r="G716" i="4"/>
  <c r="F716" i="4"/>
  <c r="G702" i="4"/>
  <c r="F702" i="4"/>
  <c r="G688" i="4"/>
  <c r="F688" i="4"/>
  <c r="G674" i="4"/>
  <c r="F674" i="4"/>
  <c r="G646" i="4"/>
  <c r="F646" i="4"/>
  <c r="G632" i="4"/>
  <c r="F632" i="4"/>
  <c r="G618" i="4"/>
  <c r="F618" i="4"/>
  <c r="G604" i="4"/>
  <c r="F604" i="4"/>
  <c r="G590" i="4"/>
  <c r="F590" i="4"/>
  <c r="G576" i="4"/>
  <c r="F576" i="4"/>
  <c r="G562" i="4"/>
  <c r="F562" i="4"/>
  <c r="G548" i="4"/>
  <c r="F548" i="4"/>
  <c r="G534" i="4"/>
  <c r="F534" i="4"/>
  <c r="G520" i="4"/>
  <c r="F520" i="4"/>
  <c r="G506" i="4"/>
  <c r="F506" i="4"/>
  <c r="G492" i="4"/>
  <c r="F492" i="4"/>
  <c r="G478" i="4"/>
  <c r="F478" i="4"/>
  <c r="G464" i="4"/>
  <c r="F464" i="4"/>
  <c r="G450" i="4"/>
  <c r="F450" i="4"/>
  <c r="G436" i="4"/>
  <c r="F436" i="4"/>
  <c r="G422" i="4"/>
  <c r="F422" i="4"/>
  <c r="G408" i="4"/>
  <c r="F408" i="4"/>
  <c r="G394" i="4"/>
  <c r="F394" i="4"/>
  <c r="G380" i="4"/>
  <c r="F380" i="4"/>
  <c r="G366" i="4"/>
  <c r="F366" i="4"/>
  <c r="G352" i="4"/>
  <c r="F352" i="4"/>
  <c r="G338" i="4"/>
  <c r="F338" i="4"/>
  <c r="G324" i="4"/>
  <c r="F324" i="4"/>
  <c r="G310" i="4"/>
  <c r="F310" i="4"/>
  <c r="G296" i="4"/>
  <c r="F296" i="4"/>
  <c r="G282" i="4"/>
  <c r="F282" i="4"/>
  <c r="G268" i="4"/>
  <c r="F268" i="4"/>
  <c r="G254" i="4"/>
  <c r="F254" i="4"/>
  <c r="G240" i="4"/>
  <c r="F240" i="4"/>
  <c r="G226" i="4"/>
  <c r="F226" i="4"/>
  <c r="G212" i="4"/>
  <c r="F212" i="4"/>
  <c r="G198" i="4"/>
  <c r="F198" i="4"/>
  <c r="G184" i="4"/>
  <c r="F184" i="4"/>
  <c r="G170" i="4"/>
  <c r="F170" i="4"/>
  <c r="G156" i="4"/>
  <c r="F156" i="4"/>
  <c r="G142" i="4"/>
  <c r="F142" i="4"/>
  <c r="G128" i="4"/>
  <c r="F128" i="4"/>
  <c r="G114" i="4"/>
  <c r="F114" i="4"/>
  <c r="F1126" i="4"/>
  <c r="F614" i="4"/>
  <c r="G659" i="4"/>
  <c r="F659" i="4"/>
  <c r="G645" i="4"/>
  <c r="F645" i="4"/>
  <c r="G631" i="4"/>
  <c r="F631" i="4"/>
  <c r="G617" i="4"/>
  <c r="F617" i="4"/>
  <c r="G603" i="4"/>
  <c r="F603" i="4"/>
  <c r="G589" i="4"/>
  <c r="F589" i="4"/>
  <c r="G575" i="4"/>
  <c r="F575" i="4"/>
  <c r="G561" i="4"/>
  <c r="F561" i="4"/>
  <c r="G547" i="4"/>
  <c r="F547" i="4"/>
  <c r="G533" i="4"/>
  <c r="F533" i="4"/>
  <c r="G519" i="4"/>
  <c r="F519" i="4"/>
  <c r="G505" i="4"/>
  <c r="F505" i="4"/>
  <c r="G491" i="4"/>
  <c r="F491" i="4"/>
  <c r="G477" i="4"/>
  <c r="F477" i="4"/>
  <c r="G463" i="4"/>
  <c r="F463" i="4"/>
  <c r="G449" i="4"/>
  <c r="F449" i="4"/>
  <c r="G435" i="4"/>
  <c r="F435" i="4"/>
  <c r="G421" i="4"/>
  <c r="F421" i="4"/>
  <c r="G407" i="4"/>
  <c r="F407" i="4"/>
  <c r="G393" i="4"/>
  <c r="F393" i="4"/>
  <c r="G379" i="4"/>
  <c r="F379" i="4"/>
  <c r="G365" i="4"/>
  <c r="F365" i="4"/>
  <c r="G351" i="4"/>
  <c r="F351" i="4"/>
  <c r="G337" i="4"/>
  <c r="F337" i="4"/>
  <c r="G323" i="4"/>
  <c r="F323" i="4"/>
  <c r="G309" i="4"/>
  <c r="F309" i="4"/>
  <c r="G295" i="4"/>
  <c r="F295" i="4"/>
  <c r="G281" i="4"/>
  <c r="F281" i="4"/>
  <c r="G267" i="4"/>
  <c r="F267" i="4"/>
  <c r="G253" i="4"/>
  <c r="F253" i="4"/>
  <c r="G239" i="4"/>
  <c r="F239" i="4"/>
  <c r="G225" i="4"/>
  <c r="F225" i="4"/>
  <c r="G211" i="4"/>
  <c r="F211" i="4"/>
  <c r="G197" i="4"/>
  <c r="F197" i="4"/>
  <c r="G183" i="4"/>
  <c r="F183" i="4"/>
  <c r="G169" i="4"/>
  <c r="F169" i="4"/>
  <c r="G155" i="4"/>
  <c r="F155" i="4"/>
  <c r="G141" i="4"/>
  <c r="F141" i="4"/>
  <c r="G127" i="4"/>
  <c r="F127" i="4"/>
  <c r="G113" i="4"/>
  <c r="F113" i="4"/>
  <c r="F1295" i="4"/>
  <c r="F601" i="4"/>
  <c r="G496" i="4"/>
  <c r="G798" i="4"/>
  <c r="F798" i="4"/>
  <c r="G784" i="4"/>
  <c r="F784" i="4"/>
  <c r="G770" i="4"/>
  <c r="F770" i="4"/>
  <c r="G756" i="4"/>
  <c r="F756" i="4"/>
  <c r="G742" i="4"/>
  <c r="F742" i="4"/>
  <c r="G728" i="4"/>
  <c r="F728" i="4"/>
  <c r="G714" i="4"/>
  <c r="F714" i="4"/>
  <c r="G700" i="4"/>
  <c r="F700" i="4"/>
  <c r="G672" i="4"/>
  <c r="F672" i="4"/>
  <c r="G658" i="4"/>
  <c r="F658" i="4"/>
  <c r="G644" i="4"/>
  <c r="F644" i="4"/>
  <c r="G630" i="4"/>
  <c r="F630" i="4"/>
  <c r="G616" i="4"/>
  <c r="F616" i="4"/>
  <c r="G602" i="4"/>
  <c r="F602" i="4"/>
  <c r="G588" i="4"/>
  <c r="F588" i="4"/>
  <c r="G574" i="4"/>
  <c r="F574" i="4"/>
  <c r="G560" i="4"/>
  <c r="F560" i="4"/>
  <c r="G546" i="4"/>
  <c r="F546" i="4"/>
  <c r="G532" i="4"/>
  <c r="F532" i="4"/>
  <c r="G518" i="4"/>
  <c r="F518" i="4"/>
  <c r="G504" i="4"/>
  <c r="F504" i="4"/>
  <c r="G490" i="4"/>
  <c r="F490" i="4"/>
  <c r="G476" i="4"/>
  <c r="F476" i="4"/>
  <c r="G462" i="4"/>
  <c r="F462" i="4"/>
  <c r="G448" i="4"/>
  <c r="F448" i="4"/>
  <c r="G434" i="4"/>
  <c r="F434" i="4"/>
  <c r="G420" i="4"/>
  <c r="F420" i="4"/>
  <c r="G406" i="4"/>
  <c r="F406" i="4"/>
  <c r="G392" i="4"/>
  <c r="F392" i="4"/>
  <c r="G378" i="4"/>
  <c r="F378" i="4"/>
  <c r="G364" i="4"/>
  <c r="F364" i="4"/>
  <c r="G350" i="4"/>
  <c r="F350" i="4"/>
  <c r="G336" i="4"/>
  <c r="F336" i="4"/>
  <c r="G322" i="4"/>
  <c r="F322" i="4"/>
  <c r="G308" i="4"/>
  <c r="F308" i="4"/>
  <c r="G294" i="4"/>
  <c r="F294" i="4"/>
  <c r="G280" i="4"/>
  <c r="F280" i="4"/>
  <c r="G266" i="4"/>
  <c r="F266" i="4"/>
  <c r="G252" i="4"/>
  <c r="F252" i="4"/>
  <c r="G238" i="4"/>
  <c r="F238" i="4"/>
  <c r="G224" i="4"/>
  <c r="F224" i="4"/>
  <c r="G210" i="4"/>
  <c r="F210" i="4"/>
  <c r="G196" i="4"/>
  <c r="F196" i="4"/>
  <c r="G182" i="4"/>
  <c r="F182" i="4"/>
  <c r="G168" i="4"/>
  <c r="F168" i="4"/>
  <c r="G154" i="4"/>
  <c r="F154" i="4"/>
  <c r="G140" i="4"/>
  <c r="F140" i="4"/>
  <c r="G126" i="4"/>
  <c r="F126" i="4"/>
  <c r="S2412" i="73"/>
  <c r="U2350" i="73"/>
  <c r="F812" i="4"/>
  <c r="F712" i="4"/>
  <c r="G587" i="4"/>
  <c r="F587" i="4"/>
  <c r="G573" i="4"/>
  <c r="F573" i="4"/>
  <c r="G559" i="4"/>
  <c r="F559" i="4"/>
  <c r="G545" i="4"/>
  <c r="F545" i="4"/>
  <c r="G531" i="4"/>
  <c r="F531" i="4"/>
  <c r="G517" i="4"/>
  <c r="F517" i="4"/>
  <c r="G503" i="4"/>
  <c r="F503" i="4"/>
  <c r="G489" i="4"/>
  <c r="F489" i="4"/>
  <c r="G475" i="4"/>
  <c r="F475" i="4"/>
  <c r="G461" i="4"/>
  <c r="F461" i="4"/>
  <c r="G447" i="4"/>
  <c r="F447" i="4"/>
  <c r="G433" i="4"/>
  <c r="F433" i="4"/>
  <c r="G419" i="4"/>
  <c r="F419" i="4"/>
  <c r="G405" i="4"/>
  <c r="F405" i="4"/>
  <c r="G391" i="4"/>
  <c r="F391" i="4"/>
  <c r="G377" i="4"/>
  <c r="F377" i="4"/>
  <c r="G363" i="4"/>
  <c r="F363" i="4"/>
  <c r="G349" i="4"/>
  <c r="F349" i="4"/>
  <c r="G335" i="4"/>
  <c r="F335" i="4"/>
  <c r="G321" i="4"/>
  <c r="F321" i="4"/>
  <c r="G307" i="4"/>
  <c r="F307" i="4"/>
  <c r="G293" i="4"/>
  <c r="F293" i="4"/>
  <c r="G279" i="4"/>
  <c r="F279" i="4"/>
  <c r="G265" i="4"/>
  <c r="F265" i="4"/>
  <c r="G251" i="4"/>
  <c r="F251" i="4"/>
  <c r="G237" i="4"/>
  <c r="F237" i="4"/>
  <c r="G223" i="4"/>
  <c r="F223" i="4"/>
  <c r="G209" i="4"/>
  <c r="F209" i="4"/>
  <c r="G195" i="4"/>
  <c r="F195" i="4"/>
  <c r="G181" i="4"/>
  <c r="F181" i="4"/>
  <c r="G167" i="4"/>
  <c r="F167" i="4"/>
  <c r="G153" i="4"/>
  <c r="F153" i="4"/>
  <c r="G139" i="4"/>
  <c r="F139" i="4"/>
  <c r="G125" i="4"/>
  <c r="F125" i="4"/>
  <c r="F276" i="4"/>
  <c r="G698" i="4"/>
  <c r="F698" i="4"/>
  <c r="G684" i="4"/>
  <c r="F684" i="4"/>
  <c r="G670" i="4"/>
  <c r="F670" i="4"/>
  <c r="G656" i="4"/>
  <c r="F656" i="4"/>
  <c r="G642" i="4"/>
  <c r="F642" i="4"/>
  <c r="G628" i="4"/>
  <c r="F628" i="4"/>
  <c r="G600" i="4"/>
  <c r="F600" i="4"/>
  <c r="G586" i="4"/>
  <c r="F586" i="4"/>
  <c r="G572" i="4"/>
  <c r="F572" i="4"/>
  <c r="G558" i="4"/>
  <c r="F558" i="4"/>
  <c r="G544" i="4"/>
  <c r="F544" i="4"/>
  <c r="G530" i="4"/>
  <c r="F530" i="4"/>
  <c r="G516" i="4"/>
  <c r="F516" i="4"/>
  <c r="G502" i="4"/>
  <c r="F502" i="4"/>
  <c r="G488" i="4"/>
  <c r="F488" i="4"/>
  <c r="G474" i="4"/>
  <c r="F474" i="4"/>
  <c r="G460" i="4"/>
  <c r="F460" i="4"/>
  <c r="G446" i="4"/>
  <c r="F446" i="4"/>
  <c r="G432" i="4"/>
  <c r="F432" i="4"/>
  <c r="G418" i="4"/>
  <c r="F418" i="4"/>
  <c r="G404" i="4"/>
  <c r="F404" i="4"/>
  <c r="G390" i="4"/>
  <c r="F390" i="4"/>
  <c r="G376" i="4"/>
  <c r="F376" i="4"/>
  <c r="G362" i="4"/>
  <c r="F362" i="4"/>
  <c r="G348" i="4"/>
  <c r="F348" i="4"/>
  <c r="G334" i="4"/>
  <c r="F334" i="4"/>
  <c r="G320" i="4"/>
  <c r="F320" i="4"/>
  <c r="G306" i="4"/>
  <c r="F306" i="4"/>
  <c r="G292" i="4"/>
  <c r="F292" i="4"/>
  <c r="G278" i="4"/>
  <c r="F278" i="4"/>
  <c r="G264" i="4"/>
  <c r="F264" i="4"/>
  <c r="G250" i="4"/>
  <c r="F250" i="4"/>
  <c r="G236" i="4"/>
  <c r="F236" i="4"/>
  <c r="G222" i="4"/>
  <c r="F222" i="4"/>
  <c r="G208" i="4"/>
  <c r="F208" i="4"/>
  <c r="G194" i="4"/>
  <c r="F194" i="4"/>
  <c r="G180" i="4"/>
  <c r="F180" i="4"/>
  <c r="G166" i="4"/>
  <c r="F166" i="4"/>
  <c r="G152" i="4"/>
  <c r="F152" i="4"/>
  <c r="G138" i="4"/>
  <c r="F138" i="4"/>
  <c r="G124" i="4"/>
  <c r="F124" i="4"/>
  <c r="F687" i="4"/>
  <c r="S2462" i="73"/>
  <c r="S2291" i="73"/>
  <c r="U2208" i="73"/>
  <c r="S2118" i="73"/>
  <c r="U2270" i="73"/>
  <c r="U1837" i="73"/>
  <c r="S2337" i="73"/>
  <c r="S2034" i="73"/>
  <c r="U1923" i="73"/>
  <c r="S1855" i="73"/>
  <c r="U1830" i="73"/>
  <c r="U2336" i="73"/>
  <c r="S2416" i="73"/>
  <c r="S2328" i="73"/>
  <c r="U1907" i="73"/>
  <c r="U1840" i="73"/>
  <c r="S1821" i="73"/>
  <c r="S1913" i="73"/>
  <c r="S1893" i="73"/>
  <c r="U1827" i="73"/>
  <c r="U1682" i="73"/>
  <c r="S1682" i="73"/>
  <c r="U1698" i="73"/>
  <c r="S1698" i="73"/>
  <c r="S1708" i="73"/>
  <c r="U1708" i="73"/>
  <c r="U2134" i="73"/>
  <c r="S2134" i="73"/>
  <c r="U2164" i="73"/>
  <c r="S2164" i="73"/>
  <c r="U2198" i="73"/>
  <c r="S2198" i="73"/>
  <c r="S2203" i="73"/>
  <c r="U2203" i="73"/>
  <c r="S2216" i="73"/>
  <c r="U2216" i="73"/>
  <c r="S2221" i="73"/>
  <c r="U2221" i="73"/>
  <c r="S2248" i="73"/>
  <c r="U2248" i="73"/>
  <c r="U2259" i="73"/>
  <c r="S2259" i="73"/>
  <c r="U1804" i="73"/>
  <c r="S1728" i="73"/>
  <c r="S2288" i="73"/>
  <c r="S2278" i="73"/>
  <c r="U2153" i="73"/>
  <c r="S1881" i="73"/>
  <c r="S1744" i="73"/>
  <c r="S1988" i="73"/>
  <c r="S1919" i="73"/>
  <c r="S1841" i="73"/>
  <c r="U1616" i="73"/>
  <c r="U2330" i="73"/>
  <c r="S2307" i="73"/>
  <c r="S2280" i="73"/>
  <c r="U1917" i="73"/>
  <c r="S1554" i="73"/>
  <c r="S2392" i="73"/>
  <c r="S2351" i="73"/>
  <c r="U2346" i="73"/>
  <c r="U2217" i="73"/>
  <c r="U2207" i="73"/>
  <c r="U1921" i="73"/>
  <c r="S1752" i="73"/>
  <c r="U2362" i="73"/>
  <c r="U2120" i="73"/>
  <c r="S2002" i="73"/>
  <c r="S1624" i="73"/>
  <c r="S2289" i="73"/>
  <c r="S2284" i="73"/>
  <c r="S2279" i="73"/>
  <c r="U1925" i="73"/>
  <c r="U1882" i="73"/>
  <c r="S1740" i="73"/>
  <c r="S2449" i="73"/>
  <c r="S2345" i="73"/>
  <c r="S2247" i="73"/>
  <c r="S2100" i="73"/>
  <c r="U1866" i="73"/>
  <c r="S1774" i="73"/>
  <c r="S1586" i="73"/>
  <c r="S1538" i="73"/>
  <c r="U2492" i="73"/>
  <c r="S2487" i="73"/>
  <c r="S2464" i="73"/>
  <c r="S2364" i="73"/>
  <c r="S2353" i="73"/>
  <c r="S2166" i="73"/>
  <c r="S2028" i="73"/>
  <c r="U1849" i="73"/>
  <c r="U1608" i="73"/>
  <c r="S2369" i="73"/>
  <c r="U1853" i="73"/>
  <c r="S1839" i="73"/>
  <c r="U1834" i="73"/>
  <c r="S1732" i="73"/>
  <c r="S1716" i="73"/>
  <c r="S2496" i="73"/>
  <c r="U2474" i="73"/>
  <c r="U2424" i="73"/>
  <c r="S2309" i="73"/>
  <c r="S2249" i="73"/>
  <c r="U2125" i="73"/>
  <c r="S1938" i="73"/>
  <c r="U1927" i="73"/>
  <c r="S1823" i="73"/>
  <c r="U1720" i="73"/>
  <c r="U1688" i="73"/>
  <c r="S2320" i="73"/>
  <c r="S2114" i="73"/>
  <c r="S1891" i="73"/>
  <c r="S1800" i="73"/>
  <c r="S1704" i="73"/>
  <c r="U2482" i="73"/>
  <c r="U1940" i="73"/>
  <c r="U1885" i="73"/>
  <c r="U1618" i="73"/>
  <c r="U2500" i="73"/>
  <c r="S2471" i="73"/>
  <c r="S2439" i="73"/>
  <c r="S2374" i="73"/>
  <c r="U2318" i="73"/>
  <c r="S2196" i="73"/>
  <c r="U2185" i="73"/>
  <c r="S1889" i="73"/>
  <c r="U1756" i="73"/>
  <c r="S1658" i="73"/>
  <c r="U1584" i="73"/>
  <c r="U2486" i="73"/>
  <c r="S2396" i="73"/>
  <c r="S2287" i="73"/>
  <c r="S2255" i="73"/>
  <c r="S2245" i="73"/>
  <c r="S2146" i="73"/>
  <c r="S1980" i="73"/>
  <c r="U1899" i="73"/>
  <c r="U1838" i="73"/>
  <c r="S1790" i="73"/>
  <c r="U1634" i="73"/>
  <c r="U2296" i="73"/>
  <c r="S2494" i="73"/>
  <c r="U2490" i="73"/>
  <c r="S2470" i="73"/>
  <c r="S2460" i="73"/>
  <c r="S2342" i="73"/>
  <c r="S2332" i="73"/>
  <c r="S2265" i="73"/>
  <c r="U2189" i="73"/>
  <c r="U2184" i="73"/>
  <c r="U2095" i="73"/>
  <c r="S2066" i="73"/>
  <c r="S1996" i="73"/>
  <c r="U1888" i="73"/>
  <c r="S1766" i="73"/>
  <c r="S1690" i="73"/>
  <c r="U1680" i="73"/>
  <c r="U1576" i="73"/>
  <c r="S2493" i="73"/>
  <c r="S2484" i="73"/>
  <c r="S2399" i="73"/>
  <c r="S2366" i="73"/>
  <c r="S2316" i="73"/>
  <c r="U2171" i="73"/>
  <c r="U2121" i="73"/>
  <c r="S1942" i="73"/>
  <c r="U1887" i="73"/>
  <c r="S1816" i="73"/>
  <c r="U2414" i="73"/>
  <c r="S2414" i="73"/>
  <c r="U2437" i="73"/>
  <c r="S2437" i="73"/>
  <c r="S50" i="73"/>
  <c r="S42" i="73"/>
  <c r="U2432" i="73"/>
  <c r="S2432" i="73"/>
  <c r="S2442" i="73"/>
  <c r="U2442" i="73"/>
  <c r="U2446" i="73"/>
  <c r="S2446" i="73"/>
  <c r="S2456" i="73"/>
  <c r="S2400" i="73"/>
  <c r="S2391" i="73"/>
  <c r="S2375" i="73"/>
  <c r="S2341" i="73"/>
  <c r="S2312" i="73"/>
  <c r="S2258" i="73"/>
  <c r="U2157" i="73"/>
  <c r="U2152" i="73"/>
  <c r="U2109" i="73"/>
  <c r="S2076" i="73"/>
  <c r="S2012" i="73"/>
  <c r="S1934" i="73"/>
  <c r="S1911" i="73"/>
  <c r="S1814" i="73"/>
  <c r="S1656" i="73"/>
  <c r="U2176" i="73"/>
  <c r="U2096" i="73"/>
  <c r="S30" i="73"/>
  <c r="S2479" i="73"/>
  <c r="S2393" i="73"/>
  <c r="S2389" i="73"/>
  <c r="U2378" i="73"/>
  <c r="S2368" i="73"/>
  <c r="S2358" i="73"/>
  <c r="S2325" i="73"/>
  <c r="S2310" i="73"/>
  <c r="S2271" i="73"/>
  <c r="S2266" i="73"/>
  <c r="U2139" i="73"/>
  <c r="S1964" i="73"/>
  <c r="U1932" i="73"/>
  <c r="U1909" i="73"/>
  <c r="U1905" i="73"/>
  <c r="U1900" i="73"/>
  <c r="S1895" i="73"/>
  <c r="U1859" i="73"/>
  <c r="S1806" i="73"/>
  <c r="U1664" i="73"/>
  <c r="U1642" i="73"/>
  <c r="U1610" i="73"/>
  <c r="U1594" i="73"/>
  <c r="U1578" i="73"/>
  <c r="S2463" i="73"/>
  <c r="S2428" i="73"/>
  <c r="S2408" i="73"/>
  <c r="S2383" i="73"/>
  <c r="S2343" i="73"/>
  <c r="S2334" i="73"/>
  <c r="S2305" i="73"/>
  <c r="S2300" i="73"/>
  <c r="S2276" i="73"/>
  <c r="S2246" i="73"/>
  <c r="S2144" i="73"/>
  <c r="U1772" i="73"/>
  <c r="U2262" i="73"/>
  <c r="U2242" i="73"/>
  <c r="U2238" i="73"/>
  <c r="U2234" i="73"/>
  <c r="U2230" i="73"/>
  <c r="U2226" i="73"/>
  <c r="U2212" i="73"/>
  <c r="U2148" i="73"/>
  <c r="U2018" i="73"/>
  <c r="U1871" i="73"/>
  <c r="U1863" i="73"/>
  <c r="U1748" i="73"/>
  <c r="U1724" i="73"/>
  <c r="U1674" i="73"/>
  <c r="S2499" i="73"/>
  <c r="S2483" i="73"/>
  <c r="S2455" i="73"/>
  <c r="S2361" i="73"/>
  <c r="S2329" i="73"/>
  <c r="S2302" i="73"/>
  <c r="S2297" i="73"/>
  <c r="U2173" i="73"/>
  <c r="S2128" i="73"/>
  <c r="U2105" i="73"/>
  <c r="S1946" i="73"/>
  <c r="U1920" i="73"/>
  <c r="U1884" i="73"/>
  <c r="S1875" i="73"/>
  <c r="U1867" i="73"/>
  <c r="U1846" i="73"/>
  <c r="U1824" i="73"/>
  <c r="U1784" i="73"/>
  <c r="U1568" i="73"/>
  <c r="U1916" i="73"/>
  <c r="U1912" i="73"/>
  <c r="U1820" i="73"/>
  <c r="S1546" i="73"/>
  <c r="U2458" i="73"/>
  <c r="S2454" i="73"/>
  <c r="U2426" i="73"/>
  <c r="S2360" i="73"/>
  <c r="U2191" i="73"/>
  <c r="U2137" i="73"/>
  <c r="U2127" i="73"/>
  <c r="U2104" i="73"/>
  <c r="U2089" i="73"/>
  <c r="S2044" i="73"/>
  <c r="U1870" i="73"/>
  <c r="U1862" i="73"/>
  <c r="U2304" i="73"/>
  <c r="U2260" i="73"/>
  <c r="U2252" i="73"/>
  <c r="U2244" i="73"/>
  <c r="U2240" i="73"/>
  <c r="U2236" i="73"/>
  <c r="U2232" i="73"/>
  <c r="U2228" i="73"/>
  <c r="U2224" i="73"/>
  <c r="U2180" i="73"/>
  <c r="U1954" i="73"/>
  <c r="U1944" i="73"/>
  <c r="U1873" i="73"/>
  <c r="U1831" i="73"/>
  <c r="U1808" i="73"/>
  <c r="U1736" i="73"/>
  <c r="U1712" i="73"/>
  <c r="U1560" i="73"/>
  <c r="S2489" i="73"/>
  <c r="S2485" i="73"/>
  <c r="S2457" i="73"/>
  <c r="S2425" i="73"/>
  <c r="S2359" i="73"/>
  <c r="S2281" i="73"/>
  <c r="S2273" i="73"/>
  <c r="U2256" i="73"/>
  <c r="U2219" i="73"/>
  <c r="U2205" i="73"/>
  <c r="U2200" i="73"/>
  <c r="S2150" i="73"/>
  <c r="U2136" i="73"/>
  <c r="U2116" i="73"/>
  <c r="U2112" i="73"/>
  <c r="S2060" i="73"/>
  <c r="U1970" i="73"/>
  <c r="U1914" i="73"/>
  <c r="U1902" i="73"/>
  <c r="U1898" i="73"/>
  <c r="U1877" i="73"/>
  <c r="U1869" i="73"/>
  <c r="U1852" i="73"/>
  <c r="S1782" i="73"/>
  <c r="U1760" i="73"/>
  <c r="U1570" i="73"/>
  <c r="U1544" i="73"/>
  <c r="S2465" i="73"/>
  <c r="S2447" i="73"/>
  <c r="S2438" i="73"/>
  <c r="S2433" i="73"/>
  <c r="S2406" i="73"/>
  <c r="S2401" i="73"/>
  <c r="S2367" i="73"/>
  <c r="S2295" i="73"/>
  <c r="S2277" i="73"/>
  <c r="U2175" i="73"/>
  <c r="U2107" i="73"/>
  <c r="S1948" i="73"/>
  <c r="U1910" i="73"/>
  <c r="U1848" i="73"/>
  <c r="U1822" i="73"/>
  <c r="S54" i="73"/>
  <c r="U2478" i="73"/>
  <c r="U2382" i="73"/>
  <c r="U2272" i="73"/>
  <c r="U2074" i="73"/>
  <c r="U1901" i="73"/>
  <c r="U1833" i="73"/>
  <c r="U1754" i="73"/>
  <c r="U1750" i="73"/>
  <c r="U1746" i="73"/>
  <c r="U1742" i="73"/>
  <c r="U1738" i="73"/>
  <c r="U1734" i="73"/>
  <c r="U1730" i="73"/>
  <c r="U1726" i="73"/>
  <c r="U1722" i="73"/>
  <c r="U1718" i="73"/>
  <c r="U1714" i="73"/>
  <c r="U1710" i="73"/>
  <c r="U1706" i="73"/>
  <c r="U1672" i="73"/>
  <c r="U1602" i="73"/>
  <c r="S2495" i="73"/>
  <c r="U2448" i="73"/>
  <c r="U2440" i="73"/>
  <c r="U2394" i="73"/>
  <c r="S2357" i="73"/>
  <c r="U2352" i="73"/>
  <c r="U2344" i="73"/>
  <c r="S2102" i="73"/>
  <c r="U2058" i="73"/>
  <c r="U1915" i="73"/>
  <c r="U1883" i="73"/>
  <c r="U1872" i="73"/>
  <c r="U1865" i="73"/>
  <c r="U1854" i="73"/>
  <c r="U1847" i="73"/>
  <c r="U1829" i="73"/>
  <c r="U1825" i="73"/>
  <c r="S1798" i="73"/>
  <c r="U1788" i="73"/>
  <c r="U1768" i="73"/>
  <c r="U1626" i="73"/>
  <c r="U1592" i="73"/>
  <c r="U1562" i="73"/>
  <c r="U2488" i="73"/>
  <c r="S2453" i="73"/>
  <c r="S2415" i="73"/>
  <c r="S2407" i="73"/>
  <c r="S2319" i="73"/>
  <c r="S2311" i="73"/>
  <c r="U2282" i="73"/>
  <c r="U2268" i="73"/>
  <c r="S2261" i="73"/>
  <c r="U2254" i="73"/>
  <c r="U2250" i="73"/>
  <c r="U2214" i="73"/>
  <c r="U2210" i="73"/>
  <c r="U2192" i="73"/>
  <c r="U2143" i="73"/>
  <c r="U2093" i="73"/>
  <c r="U2088" i="73"/>
  <c r="U2042" i="73"/>
  <c r="U1894" i="73"/>
  <c r="U2498" i="73"/>
  <c r="S2481" i="73"/>
  <c r="S2473" i="73"/>
  <c r="S2444" i="73"/>
  <c r="U2398" i="73"/>
  <c r="S2390" i="73"/>
  <c r="S2385" i="73"/>
  <c r="S2377" i="73"/>
  <c r="S2348" i="73"/>
  <c r="U2298" i="73"/>
  <c r="U2286" i="73"/>
  <c r="S2275" i="73"/>
  <c r="U2264" i="73"/>
  <c r="U2223" i="73"/>
  <c r="U2201" i="73"/>
  <c r="U2178" i="73"/>
  <c r="U2160" i="73"/>
  <c r="U2111" i="73"/>
  <c r="S2068" i="73"/>
  <c r="S2036" i="73"/>
  <c r="S2020" i="73"/>
  <c r="S2010" i="73"/>
  <c r="U1994" i="73"/>
  <c r="U1978" i="73"/>
  <c r="U1904" i="73"/>
  <c r="U1897" i="73"/>
  <c r="U1879" i="73"/>
  <c r="U1861" i="73"/>
  <c r="U1857" i="73"/>
  <c r="U1843" i="73"/>
  <c r="U1836" i="73"/>
  <c r="U1792" i="73"/>
  <c r="S1758" i="73"/>
  <c r="U1696" i="73"/>
  <c r="U1666" i="73"/>
  <c r="S2491" i="73"/>
  <c r="S2469" i="73"/>
  <c r="S2431" i="73"/>
  <c r="S2423" i="73"/>
  <c r="U2410" i="73"/>
  <c r="S2373" i="73"/>
  <c r="S2335" i="73"/>
  <c r="S2327" i="73"/>
  <c r="U2314" i="73"/>
  <c r="S2294" i="73"/>
  <c r="S2257" i="73"/>
  <c r="S2182" i="73"/>
  <c r="U2169" i="73"/>
  <c r="S2052" i="73"/>
  <c r="S2004" i="73"/>
  <c r="S1972" i="73"/>
  <c r="S1956" i="73"/>
  <c r="U1930" i="73"/>
  <c r="U1918" i="73"/>
  <c r="U1886" i="73"/>
  <c r="U1868" i="73"/>
  <c r="U1850" i="73"/>
  <c r="U2480" i="73"/>
  <c r="U2472" i="73"/>
  <c r="U2384" i="73"/>
  <c r="U2376" i="73"/>
  <c r="U2274" i="73"/>
  <c r="U2132" i="73"/>
  <c r="U2082" i="73"/>
  <c r="U1903" i="73"/>
  <c r="U1835" i="73"/>
  <c r="U1776" i="73"/>
  <c r="U1650" i="73"/>
  <c r="U1640" i="73"/>
  <c r="S2497" i="73"/>
  <c r="S2476" i="73"/>
  <c r="S2422" i="73"/>
  <c r="S2417" i="73"/>
  <c r="S2409" i="73"/>
  <c r="S2380" i="73"/>
  <c r="S2326" i="73"/>
  <c r="S2321" i="73"/>
  <c r="S2313" i="73"/>
  <c r="S2293" i="73"/>
  <c r="S2263" i="73"/>
  <c r="U2168" i="73"/>
  <c r="U2159" i="73"/>
  <c r="U2141" i="73"/>
  <c r="S2086" i="73"/>
  <c r="U1896" i="73"/>
  <c r="U1878" i="73"/>
  <c r="U1856" i="73"/>
  <c r="U1600" i="73"/>
  <c r="S2092" i="73"/>
  <c r="U2092" i="73"/>
  <c r="S2016" i="73"/>
  <c r="U2016" i="73"/>
  <c r="S1999" i="73"/>
  <c r="U1999" i="73"/>
  <c r="S1965" i="73"/>
  <c r="U1965" i="73"/>
  <c r="S1842" i="73"/>
  <c r="U1842" i="73"/>
  <c r="S1828" i="73"/>
  <c r="U1828" i="73"/>
  <c r="S1801" i="73"/>
  <c r="U1801" i="73"/>
  <c r="S1632" i="73"/>
  <c r="U1632" i="73"/>
  <c r="S1622" i="73"/>
  <c r="U1622" i="73"/>
  <c r="S2241" i="73"/>
  <c r="U2241" i="73"/>
  <c r="S2233" i="73"/>
  <c r="U2233" i="73"/>
  <c r="S2199" i="73"/>
  <c r="U2199" i="73"/>
  <c r="U2187" i="73"/>
  <c r="S2167" i="73"/>
  <c r="U2167" i="73"/>
  <c r="U2155" i="73"/>
  <c r="S2135" i="73"/>
  <c r="U2135" i="73"/>
  <c r="U2123" i="73"/>
  <c r="S2103" i="73"/>
  <c r="U2103" i="73"/>
  <c r="U2091" i="73"/>
  <c r="S2069" i="73"/>
  <c r="U2069" i="73"/>
  <c r="S2056" i="73"/>
  <c r="U2056" i="73"/>
  <c r="S2039" i="73"/>
  <c r="U2039" i="73"/>
  <c r="S2005" i="73"/>
  <c r="U2005" i="73"/>
  <c r="S1992" i="73"/>
  <c r="U1992" i="73"/>
  <c r="S1975" i="73"/>
  <c r="U1975" i="73"/>
  <c r="U1832" i="73"/>
  <c r="S1817" i="73"/>
  <c r="U1817" i="73"/>
  <c r="U1552" i="73"/>
  <c r="S2467" i="73"/>
  <c r="S2451" i="73"/>
  <c r="S2435" i="73"/>
  <c r="S2419" i="73"/>
  <c r="S2403" i="73"/>
  <c r="S2387" i="73"/>
  <c r="S2371" i="73"/>
  <c r="S2355" i="73"/>
  <c r="S2339" i="73"/>
  <c r="S2323" i="73"/>
  <c r="S2222" i="73"/>
  <c r="U2222" i="73"/>
  <c r="S2213" i="73"/>
  <c r="U2213" i="73"/>
  <c r="S2181" i="73"/>
  <c r="U2181" i="73"/>
  <c r="S2149" i="73"/>
  <c r="U2149" i="73"/>
  <c r="S2117" i="73"/>
  <c r="U2117" i="73"/>
  <c r="S2085" i="73"/>
  <c r="U2085" i="73"/>
  <c r="S2079" i="73"/>
  <c r="U2079" i="73"/>
  <c r="S2045" i="73"/>
  <c r="U2045" i="73"/>
  <c r="S2032" i="73"/>
  <c r="U2032" i="73"/>
  <c r="S2015" i="73"/>
  <c r="U2015" i="73"/>
  <c r="S1981" i="73"/>
  <c r="U1981" i="73"/>
  <c r="S1968" i="73"/>
  <c r="U1968" i="73"/>
  <c r="S1951" i="73"/>
  <c r="U1951" i="73"/>
  <c r="S1906" i="73"/>
  <c r="U1906" i="73"/>
  <c r="S1892" i="73"/>
  <c r="U1892" i="73"/>
  <c r="S1880" i="73"/>
  <c r="U1880" i="73"/>
  <c r="S2126" i="73"/>
  <c r="U2126" i="73"/>
  <c r="S2055" i="73"/>
  <c r="U2055" i="73"/>
  <c r="S2021" i="73"/>
  <c r="U2021" i="73"/>
  <c r="S1991" i="73"/>
  <c r="U1991" i="73"/>
  <c r="S1957" i="73"/>
  <c r="U1957" i="73"/>
  <c r="S1764" i="73"/>
  <c r="U1764" i="73"/>
  <c r="S2215" i="73"/>
  <c r="U2215" i="73"/>
  <c r="S2204" i="73"/>
  <c r="U2204" i="73"/>
  <c r="S2172" i="73"/>
  <c r="U2172" i="73"/>
  <c r="S2140" i="73"/>
  <c r="U2140" i="73"/>
  <c r="S2108" i="73"/>
  <c r="U2108" i="73"/>
  <c r="S2061" i="73"/>
  <c r="U2061" i="73"/>
  <c r="S2048" i="73"/>
  <c r="U2048" i="73"/>
  <c r="S2031" i="73"/>
  <c r="U2031" i="73"/>
  <c r="S1997" i="73"/>
  <c r="U1997" i="73"/>
  <c r="S1984" i="73"/>
  <c r="U1984" i="73"/>
  <c r="S1967" i="73"/>
  <c r="U1967" i="73"/>
  <c r="S2188" i="73"/>
  <c r="U2188" i="73"/>
  <c r="S2029" i="73"/>
  <c r="U2029" i="73"/>
  <c r="S1952" i="73"/>
  <c r="U1952" i="73"/>
  <c r="S2235" i="73"/>
  <c r="U2235" i="73"/>
  <c r="S2190" i="73"/>
  <c r="U2190" i="73"/>
  <c r="S1542" i="73"/>
  <c r="U1542" i="73"/>
  <c r="U2466" i="73"/>
  <c r="U2450" i="73"/>
  <c r="U2434" i="73"/>
  <c r="U2418" i="73"/>
  <c r="U2402" i="73"/>
  <c r="U2386" i="73"/>
  <c r="U2370" i="73"/>
  <c r="U2354" i="73"/>
  <c r="U2338" i="73"/>
  <c r="U2322" i="73"/>
  <c r="U2306" i="73"/>
  <c r="U2290" i="73"/>
  <c r="S2237" i="73"/>
  <c r="U2237" i="73"/>
  <c r="S2229" i="73"/>
  <c r="U2229" i="73"/>
  <c r="U2194" i="73"/>
  <c r="S2183" i="73"/>
  <c r="U2183" i="73"/>
  <c r="U2162" i="73"/>
  <c r="S2151" i="73"/>
  <c r="U2151" i="73"/>
  <c r="U2130" i="73"/>
  <c r="S2119" i="73"/>
  <c r="U2119" i="73"/>
  <c r="U2098" i="73"/>
  <c r="S2087" i="73"/>
  <c r="U2087" i="73"/>
  <c r="S2071" i="73"/>
  <c r="U2071" i="73"/>
  <c r="U2050" i="73"/>
  <c r="S2037" i="73"/>
  <c r="U2037" i="73"/>
  <c r="S2024" i="73"/>
  <c r="U2024" i="73"/>
  <c r="S2007" i="73"/>
  <c r="U2007" i="73"/>
  <c r="U1986" i="73"/>
  <c r="S1973" i="73"/>
  <c r="U1973" i="73"/>
  <c r="S1960" i="73"/>
  <c r="U1960" i="73"/>
  <c r="S1941" i="73"/>
  <c r="U1941" i="73"/>
  <c r="S1933" i="73"/>
  <c r="U1933" i="73"/>
  <c r="S2124" i="73"/>
  <c r="U2124" i="73"/>
  <c r="S2158" i="73"/>
  <c r="U2158" i="73"/>
  <c r="S2094" i="73"/>
  <c r="U2094" i="73"/>
  <c r="S2008" i="73"/>
  <c r="U2008" i="73"/>
  <c r="S2475" i="73"/>
  <c r="U2468" i="73"/>
  <c r="S2459" i="73"/>
  <c r="U2452" i="73"/>
  <c r="S2443" i="73"/>
  <c r="U2436" i="73"/>
  <c r="S2427" i="73"/>
  <c r="U2420" i="73"/>
  <c r="S2411" i="73"/>
  <c r="U2404" i="73"/>
  <c r="S2395" i="73"/>
  <c r="U2388" i="73"/>
  <c r="S2379" i="73"/>
  <c r="U2372" i="73"/>
  <c r="S2363" i="73"/>
  <c r="U2356" i="73"/>
  <c r="S2347" i="73"/>
  <c r="U2340" i="73"/>
  <c r="S2331" i="73"/>
  <c r="U2324" i="73"/>
  <c r="S2315" i="73"/>
  <c r="U2308" i="73"/>
  <c r="S2299" i="73"/>
  <c r="U2292" i="73"/>
  <c r="S2283" i="73"/>
  <c r="S2267" i="73"/>
  <c r="S2251" i="73"/>
  <c r="S2197" i="73"/>
  <c r="U2197" i="73"/>
  <c r="S2165" i="73"/>
  <c r="U2165" i="73"/>
  <c r="S2133" i="73"/>
  <c r="U2133" i="73"/>
  <c r="S2101" i="73"/>
  <c r="U2101" i="73"/>
  <c r="S2077" i="73"/>
  <c r="U2077" i="73"/>
  <c r="S2064" i="73"/>
  <c r="U2064" i="73"/>
  <c r="S2047" i="73"/>
  <c r="U2047" i="73"/>
  <c r="U2026" i="73"/>
  <c r="S2013" i="73"/>
  <c r="U2013" i="73"/>
  <c r="S2000" i="73"/>
  <c r="U2000" i="73"/>
  <c r="S1983" i="73"/>
  <c r="U1983" i="73"/>
  <c r="U1962" i="73"/>
  <c r="S1949" i="73"/>
  <c r="U1949" i="73"/>
  <c r="S2156" i="73"/>
  <c r="U2156" i="73"/>
  <c r="S2080" i="73"/>
  <c r="U2080" i="73"/>
  <c r="S2063" i="73"/>
  <c r="U2063" i="73"/>
  <c r="S2243" i="73"/>
  <c r="U2243" i="73"/>
  <c r="S2072" i="73"/>
  <c r="U2072" i="73"/>
  <c r="S2477" i="73"/>
  <c r="S2461" i="73"/>
  <c r="S2445" i="73"/>
  <c r="S2429" i="73"/>
  <c r="S2413" i="73"/>
  <c r="S2397" i="73"/>
  <c r="S2381" i="73"/>
  <c r="S2365" i="73"/>
  <c r="S2349" i="73"/>
  <c r="S2333" i="73"/>
  <c r="S2317" i="73"/>
  <c r="S2301" i="73"/>
  <c r="S2285" i="73"/>
  <c r="S2269" i="73"/>
  <c r="S2253" i="73"/>
  <c r="S2239" i="73"/>
  <c r="U2239" i="73"/>
  <c r="S2231" i="73"/>
  <c r="U2231" i="73"/>
  <c r="S2220" i="73"/>
  <c r="U2220" i="73"/>
  <c r="S2206" i="73"/>
  <c r="U2206" i="73"/>
  <c r="S2174" i="73"/>
  <c r="U2174" i="73"/>
  <c r="S2142" i="73"/>
  <c r="U2142" i="73"/>
  <c r="S2110" i="73"/>
  <c r="U2110" i="73"/>
  <c r="S2053" i="73"/>
  <c r="U2053" i="73"/>
  <c r="S2040" i="73"/>
  <c r="U2040" i="73"/>
  <c r="S2023" i="73"/>
  <c r="U2023" i="73"/>
  <c r="S1989" i="73"/>
  <c r="U1989" i="73"/>
  <c r="S1976" i="73"/>
  <c r="U1976" i="73"/>
  <c r="S1959" i="73"/>
  <c r="U1959" i="73"/>
  <c r="S1943" i="73"/>
  <c r="U1943" i="73"/>
  <c r="S1935" i="73"/>
  <c r="U1935" i="73"/>
  <c r="S1922" i="73"/>
  <c r="U1922" i="73"/>
  <c r="S1908" i="73"/>
  <c r="U1908" i="73"/>
  <c r="S1858" i="73"/>
  <c r="U1858" i="73"/>
  <c r="S1844" i="73"/>
  <c r="U1844" i="73"/>
  <c r="S1648" i="73"/>
  <c r="U1648" i="73"/>
  <c r="S1638" i="73"/>
  <c r="U1638" i="73"/>
  <c r="U2225" i="73"/>
  <c r="U2218" i="73"/>
  <c r="U2209" i="73"/>
  <c r="U2202" i="73"/>
  <c r="U2193" i="73"/>
  <c r="U2186" i="73"/>
  <c r="U2177" i="73"/>
  <c r="U2170" i="73"/>
  <c r="U2161" i="73"/>
  <c r="U2154" i="73"/>
  <c r="U2145" i="73"/>
  <c r="U2138" i="73"/>
  <c r="U2129" i="73"/>
  <c r="U2122" i="73"/>
  <c r="U2113" i="73"/>
  <c r="U2106" i="73"/>
  <c r="U2097" i="73"/>
  <c r="U2090" i="73"/>
  <c r="U2078" i="73"/>
  <c r="U2070" i="73"/>
  <c r="U2062" i="73"/>
  <c r="U2054" i="73"/>
  <c r="U2046" i="73"/>
  <c r="U2038" i="73"/>
  <c r="U2030" i="73"/>
  <c r="U2022" i="73"/>
  <c r="U2014" i="73"/>
  <c r="U2006" i="73"/>
  <c r="U1998" i="73"/>
  <c r="U1990" i="73"/>
  <c r="U1982" i="73"/>
  <c r="U1974" i="73"/>
  <c r="U1966" i="73"/>
  <c r="U1958" i="73"/>
  <c r="U1950" i="73"/>
  <c r="S1929" i="73"/>
  <c r="U1929" i="73"/>
  <c r="U1926" i="73"/>
  <c r="S1924" i="73"/>
  <c r="U1924" i="73"/>
  <c r="S1874" i="73"/>
  <c r="U1874" i="73"/>
  <c r="S1860" i="73"/>
  <c r="U1860" i="73"/>
  <c r="S1780" i="73"/>
  <c r="U1780" i="73"/>
  <c r="U2227" i="73"/>
  <c r="U2211" i="73"/>
  <c r="U2195" i="73"/>
  <c r="U2179" i="73"/>
  <c r="U2163" i="73"/>
  <c r="U2147" i="73"/>
  <c r="U2131" i="73"/>
  <c r="U2115" i="73"/>
  <c r="U2099" i="73"/>
  <c r="U2083" i="73"/>
  <c r="S2081" i="73"/>
  <c r="U2081" i="73"/>
  <c r="S2073" i="73"/>
  <c r="U2073" i="73"/>
  <c r="S2065" i="73"/>
  <c r="U2065" i="73"/>
  <c r="S2057" i="73"/>
  <c r="U2057" i="73"/>
  <c r="S2049" i="73"/>
  <c r="U2049" i="73"/>
  <c r="S2041" i="73"/>
  <c r="U2041" i="73"/>
  <c r="S2033" i="73"/>
  <c r="U2033" i="73"/>
  <c r="S2025" i="73"/>
  <c r="U2025" i="73"/>
  <c r="S2017" i="73"/>
  <c r="U2017" i="73"/>
  <c r="S2009" i="73"/>
  <c r="U2009" i="73"/>
  <c r="S2001" i="73"/>
  <c r="U2001" i="73"/>
  <c r="S1993" i="73"/>
  <c r="U1993" i="73"/>
  <c r="S1985" i="73"/>
  <c r="U1985" i="73"/>
  <c r="S1977" i="73"/>
  <c r="U1977" i="73"/>
  <c r="S1969" i="73"/>
  <c r="U1969" i="73"/>
  <c r="S1961" i="73"/>
  <c r="U1961" i="73"/>
  <c r="S1953" i="73"/>
  <c r="U1953" i="73"/>
  <c r="S1945" i="73"/>
  <c r="U1945" i="73"/>
  <c r="S1937" i="73"/>
  <c r="U1937" i="73"/>
  <c r="U1928" i="73"/>
  <c r="U1864" i="73"/>
  <c r="S1796" i="73"/>
  <c r="U1796" i="73"/>
  <c r="S1670" i="73"/>
  <c r="U1670" i="73"/>
  <c r="S1890" i="73"/>
  <c r="U1890" i="73"/>
  <c r="S1876" i="73"/>
  <c r="U1876" i="73"/>
  <c r="S1826" i="73"/>
  <c r="U1826" i="73"/>
  <c r="S1812" i="73"/>
  <c r="U1812" i="73"/>
  <c r="S1769" i="73"/>
  <c r="U1769" i="73"/>
  <c r="S2075" i="73"/>
  <c r="U2075" i="73"/>
  <c r="S2067" i="73"/>
  <c r="U2067" i="73"/>
  <c r="S2059" i="73"/>
  <c r="U2059" i="73"/>
  <c r="S2051" i="73"/>
  <c r="U2051" i="73"/>
  <c r="S2043" i="73"/>
  <c r="U2043" i="73"/>
  <c r="S2035" i="73"/>
  <c r="U2035" i="73"/>
  <c r="S2027" i="73"/>
  <c r="U2027" i="73"/>
  <c r="S2019" i="73"/>
  <c r="U2019" i="73"/>
  <c r="S2011" i="73"/>
  <c r="U2011" i="73"/>
  <c r="S2003" i="73"/>
  <c r="U2003" i="73"/>
  <c r="S1995" i="73"/>
  <c r="U1995" i="73"/>
  <c r="S1987" i="73"/>
  <c r="U1987" i="73"/>
  <c r="S1979" i="73"/>
  <c r="U1979" i="73"/>
  <c r="S1971" i="73"/>
  <c r="U1971" i="73"/>
  <c r="S1963" i="73"/>
  <c r="U1963" i="73"/>
  <c r="S1955" i="73"/>
  <c r="U1955" i="73"/>
  <c r="S1947" i="73"/>
  <c r="U1947" i="73"/>
  <c r="S1939" i="73"/>
  <c r="U1939" i="73"/>
  <c r="S1931" i="73"/>
  <c r="U1931" i="73"/>
  <c r="S1785" i="73"/>
  <c r="U1785" i="73"/>
  <c r="S1654" i="73"/>
  <c r="U1654" i="73"/>
  <c r="S1686" i="73"/>
  <c r="U1686" i="73"/>
  <c r="S1558" i="73"/>
  <c r="U1558" i="73"/>
  <c r="S1753" i="73"/>
  <c r="U1753" i="73"/>
  <c r="S1745" i="73"/>
  <c r="U1745" i="73"/>
  <c r="S1737" i="73"/>
  <c r="U1737" i="73"/>
  <c r="S1729" i="73"/>
  <c r="U1729" i="73"/>
  <c r="S1721" i="73"/>
  <c r="U1721" i="73"/>
  <c r="S1713" i="73"/>
  <c r="U1713" i="73"/>
  <c r="S1702" i="73"/>
  <c r="U1702" i="73"/>
  <c r="S1574" i="73"/>
  <c r="U1574" i="73"/>
  <c r="S1590" i="73"/>
  <c r="U1590" i="73"/>
  <c r="S1809" i="73"/>
  <c r="U1809" i="73"/>
  <c r="S1793" i="73"/>
  <c r="U1793" i="73"/>
  <c r="S1777" i="73"/>
  <c r="U1777" i="73"/>
  <c r="S1761" i="73"/>
  <c r="U1761" i="73"/>
  <c r="S1606" i="73"/>
  <c r="U1606" i="73"/>
  <c r="S1815" i="73"/>
  <c r="U1815" i="73"/>
  <c r="S1807" i="73"/>
  <c r="U1807" i="73"/>
  <c r="S1799" i="73"/>
  <c r="U1799" i="73"/>
  <c r="S1791" i="73"/>
  <c r="U1791" i="73"/>
  <c r="S1783" i="73"/>
  <c r="U1783" i="73"/>
  <c r="S1775" i="73"/>
  <c r="U1775" i="73"/>
  <c r="S1767" i="73"/>
  <c r="U1767" i="73"/>
  <c r="S1759" i="73"/>
  <c r="U1759" i="73"/>
  <c r="S1751" i="73"/>
  <c r="U1751" i="73"/>
  <c r="S1743" i="73"/>
  <c r="U1743" i="73"/>
  <c r="S1735" i="73"/>
  <c r="U1735" i="73"/>
  <c r="S1727" i="73"/>
  <c r="U1727" i="73"/>
  <c r="S1719" i="73"/>
  <c r="U1719" i="73"/>
  <c r="S1711" i="73"/>
  <c r="U1711" i="73"/>
  <c r="S1699" i="73"/>
  <c r="U1699" i="73"/>
  <c r="S1693" i="73"/>
  <c r="U1693" i="73"/>
  <c r="S1683" i="73"/>
  <c r="U1683" i="73"/>
  <c r="S1677" i="73"/>
  <c r="U1677" i="73"/>
  <c r="S1667" i="73"/>
  <c r="U1667" i="73"/>
  <c r="S1661" i="73"/>
  <c r="U1661" i="73"/>
  <c r="S1651" i="73"/>
  <c r="U1651" i="73"/>
  <c r="S1645" i="73"/>
  <c r="U1645" i="73"/>
  <c r="S1635" i="73"/>
  <c r="U1635" i="73"/>
  <c r="S1629" i="73"/>
  <c r="U1629" i="73"/>
  <c r="S1619" i="73"/>
  <c r="U1619" i="73"/>
  <c r="S1613" i="73"/>
  <c r="U1613" i="73"/>
  <c r="S1603" i="73"/>
  <c r="U1603" i="73"/>
  <c r="S1597" i="73"/>
  <c r="U1597" i="73"/>
  <c r="S1587" i="73"/>
  <c r="U1587" i="73"/>
  <c r="S1581" i="73"/>
  <c r="U1581" i="73"/>
  <c r="S1571" i="73"/>
  <c r="U1571" i="73"/>
  <c r="S1565" i="73"/>
  <c r="U1565" i="73"/>
  <c r="S1555" i="73"/>
  <c r="U1555" i="73"/>
  <c r="S1549" i="73"/>
  <c r="U1549" i="73"/>
  <c r="S1819" i="73"/>
  <c r="U1819" i="73"/>
  <c r="S1811" i="73"/>
  <c r="U1811" i="73"/>
  <c r="S1803" i="73"/>
  <c r="U1803" i="73"/>
  <c r="S1795" i="73"/>
  <c r="U1795" i="73"/>
  <c r="S1787" i="73"/>
  <c r="U1787" i="73"/>
  <c r="S1779" i="73"/>
  <c r="U1779" i="73"/>
  <c r="S1771" i="73"/>
  <c r="U1771" i="73"/>
  <c r="S1763" i="73"/>
  <c r="U1763" i="73"/>
  <c r="S1755" i="73"/>
  <c r="U1755" i="73"/>
  <c r="S1747" i="73"/>
  <c r="U1747" i="73"/>
  <c r="S1739" i="73"/>
  <c r="U1739" i="73"/>
  <c r="S1731" i="73"/>
  <c r="U1731" i="73"/>
  <c r="S1723" i="73"/>
  <c r="U1723" i="73"/>
  <c r="S1715" i="73"/>
  <c r="U1715" i="73"/>
  <c r="S1707" i="73"/>
  <c r="U1707" i="73"/>
  <c r="S1701" i="73"/>
  <c r="U1701" i="73"/>
  <c r="S1691" i="73"/>
  <c r="U1691" i="73"/>
  <c r="S1685" i="73"/>
  <c r="U1685" i="73"/>
  <c r="S1675" i="73"/>
  <c r="U1675" i="73"/>
  <c r="S1669" i="73"/>
  <c r="U1669" i="73"/>
  <c r="S1659" i="73"/>
  <c r="U1659" i="73"/>
  <c r="S1653" i="73"/>
  <c r="U1653" i="73"/>
  <c r="S1643" i="73"/>
  <c r="U1643" i="73"/>
  <c r="S1637" i="73"/>
  <c r="U1637" i="73"/>
  <c r="S1627" i="73"/>
  <c r="U1627" i="73"/>
  <c r="S1621" i="73"/>
  <c r="U1621" i="73"/>
  <c r="S1611" i="73"/>
  <c r="U1611" i="73"/>
  <c r="S1605" i="73"/>
  <c r="U1605" i="73"/>
  <c r="S1595" i="73"/>
  <c r="U1595" i="73"/>
  <c r="S1589" i="73"/>
  <c r="U1589" i="73"/>
  <c r="S1579" i="73"/>
  <c r="U1579" i="73"/>
  <c r="S1573" i="73"/>
  <c r="U1573" i="73"/>
  <c r="S1563" i="73"/>
  <c r="U1563" i="73"/>
  <c r="S1557" i="73"/>
  <c r="U1557" i="73"/>
  <c r="U1818" i="73"/>
  <c r="U1810" i="73"/>
  <c r="U1802" i="73"/>
  <c r="U1794" i="73"/>
  <c r="U1786" i="73"/>
  <c r="U1778" i="73"/>
  <c r="U1770" i="73"/>
  <c r="U1762" i="73"/>
  <c r="S1813" i="73"/>
  <c r="U1813" i="73"/>
  <c r="S1805" i="73"/>
  <c r="U1805" i="73"/>
  <c r="S1797" i="73"/>
  <c r="U1797" i="73"/>
  <c r="S1789" i="73"/>
  <c r="U1789" i="73"/>
  <c r="S1781" i="73"/>
  <c r="U1781" i="73"/>
  <c r="S1773" i="73"/>
  <c r="U1773" i="73"/>
  <c r="S1765" i="73"/>
  <c r="U1765" i="73"/>
  <c r="S1757" i="73"/>
  <c r="U1757" i="73"/>
  <c r="S1749" i="73"/>
  <c r="U1749" i="73"/>
  <c r="S1741" i="73"/>
  <c r="U1741" i="73"/>
  <c r="S1733" i="73"/>
  <c r="U1733" i="73"/>
  <c r="S1725" i="73"/>
  <c r="U1725" i="73"/>
  <c r="S1717" i="73"/>
  <c r="U1717" i="73"/>
  <c r="S1709" i="73"/>
  <c r="U1709" i="73"/>
  <c r="S1694" i="73"/>
  <c r="U1694" i="73"/>
  <c r="S1678" i="73"/>
  <c r="U1678" i="73"/>
  <c r="S1662" i="73"/>
  <c r="U1662" i="73"/>
  <c r="S1646" i="73"/>
  <c r="U1646" i="73"/>
  <c r="S1630" i="73"/>
  <c r="U1630" i="73"/>
  <c r="S1614" i="73"/>
  <c r="U1614" i="73"/>
  <c r="S1598" i="73"/>
  <c r="U1598" i="73"/>
  <c r="S1582" i="73"/>
  <c r="U1582" i="73"/>
  <c r="S1566" i="73"/>
  <c r="U1566" i="73"/>
  <c r="S1550" i="73"/>
  <c r="U1550" i="73"/>
  <c r="U1700" i="73"/>
  <c r="U1692" i="73"/>
  <c r="U1684" i="73"/>
  <c r="U1676" i="73"/>
  <c r="U1668" i="73"/>
  <c r="U1660" i="73"/>
  <c r="U1652" i="73"/>
  <c r="U1644" i="73"/>
  <c r="U1636" i="73"/>
  <c r="U1628" i="73"/>
  <c r="U1620" i="73"/>
  <c r="U1612" i="73"/>
  <c r="U1604" i="73"/>
  <c r="U1596" i="73"/>
  <c r="U1588" i="73"/>
  <c r="U1580" i="73"/>
  <c r="U1572" i="73"/>
  <c r="U1564" i="73"/>
  <c r="U1556" i="73"/>
  <c r="U1548" i="73"/>
  <c r="U1540" i="73"/>
  <c r="S1703" i="73"/>
  <c r="U1703" i="73"/>
  <c r="S1695" i="73"/>
  <c r="U1695" i="73"/>
  <c r="S1687" i="73"/>
  <c r="U1687" i="73"/>
  <c r="S1679" i="73"/>
  <c r="U1679" i="73"/>
  <c r="S1671" i="73"/>
  <c r="U1671" i="73"/>
  <c r="S1663" i="73"/>
  <c r="U1663" i="73"/>
  <c r="S1655" i="73"/>
  <c r="U1655" i="73"/>
  <c r="S1647" i="73"/>
  <c r="U1647" i="73"/>
  <c r="S1639" i="73"/>
  <c r="U1639" i="73"/>
  <c r="S1631" i="73"/>
  <c r="U1631" i="73"/>
  <c r="S1623" i="73"/>
  <c r="U1623" i="73"/>
  <c r="S1615" i="73"/>
  <c r="U1615" i="73"/>
  <c r="S1607" i="73"/>
  <c r="U1607" i="73"/>
  <c r="S1599" i="73"/>
  <c r="U1599" i="73"/>
  <c r="S1591" i="73"/>
  <c r="U1591" i="73"/>
  <c r="S1583" i="73"/>
  <c r="U1583" i="73"/>
  <c r="S1575" i="73"/>
  <c r="U1575" i="73"/>
  <c r="S1567" i="73"/>
  <c r="U1567" i="73"/>
  <c r="S1559" i="73"/>
  <c r="U1559" i="73"/>
  <c r="S1551" i="73"/>
  <c r="U1551" i="73"/>
  <c r="S1705" i="73"/>
  <c r="U1705" i="73"/>
  <c r="S1697" i="73"/>
  <c r="U1697" i="73"/>
  <c r="S1689" i="73"/>
  <c r="U1689" i="73"/>
  <c r="S1681" i="73"/>
  <c r="U1681" i="73"/>
  <c r="S1673" i="73"/>
  <c r="U1673" i="73"/>
  <c r="S1665" i="73"/>
  <c r="U1665" i="73"/>
  <c r="S1657" i="73"/>
  <c r="U1657" i="73"/>
  <c r="S1649" i="73"/>
  <c r="U1649" i="73"/>
  <c r="S1641" i="73"/>
  <c r="U1641" i="73"/>
  <c r="S1633" i="73"/>
  <c r="U1633" i="73"/>
  <c r="S1625" i="73"/>
  <c r="U1625" i="73"/>
  <c r="S1617" i="73"/>
  <c r="U1617" i="73"/>
  <c r="S1609" i="73"/>
  <c r="U1609" i="73"/>
  <c r="S1601" i="73"/>
  <c r="U1601" i="73"/>
  <c r="S1593" i="73"/>
  <c r="U1593" i="73"/>
  <c r="S1585" i="73"/>
  <c r="U1585" i="73"/>
  <c r="S1577" i="73"/>
  <c r="U1577" i="73"/>
  <c r="S1569" i="73"/>
  <c r="U1569" i="73"/>
  <c r="S1561" i="73"/>
  <c r="U1561" i="73"/>
  <c r="S1553" i="73"/>
  <c r="U1553" i="73"/>
  <c r="U1547" i="73"/>
  <c r="U1545" i="73"/>
  <c r="U1543" i="73"/>
  <c r="U1541" i="73"/>
  <c r="U1539" i="73"/>
  <c r="U1537" i="73"/>
  <c r="R60" i="73"/>
  <c r="R61" i="73"/>
  <c r="R62" i="73"/>
  <c r="R63" i="73"/>
  <c r="R64" i="73"/>
  <c r="R65" i="73"/>
  <c r="R66" i="73"/>
  <c r="R67" i="73"/>
  <c r="R68" i="73"/>
  <c r="R69" i="73"/>
  <c r="R70" i="73"/>
  <c r="R71" i="73"/>
  <c r="R72" i="73"/>
  <c r="R73" i="73"/>
  <c r="R74" i="73"/>
  <c r="R75" i="73"/>
  <c r="R76" i="73"/>
  <c r="R77" i="73"/>
  <c r="R78" i="73"/>
  <c r="R79" i="73"/>
  <c r="R80" i="73"/>
  <c r="R81" i="73"/>
  <c r="R82" i="73"/>
  <c r="R83" i="73"/>
  <c r="R84" i="73"/>
  <c r="R85" i="73"/>
  <c r="R86" i="73"/>
  <c r="R87" i="73"/>
  <c r="R88" i="73"/>
  <c r="R89" i="73"/>
  <c r="R90" i="73"/>
  <c r="R91" i="73"/>
  <c r="R92" i="73"/>
  <c r="R93" i="73"/>
  <c r="R94" i="73"/>
  <c r="R95" i="73"/>
  <c r="R96" i="73"/>
  <c r="R97" i="73"/>
  <c r="R98" i="73"/>
  <c r="R99" i="73"/>
  <c r="R100" i="73"/>
  <c r="R101" i="73"/>
  <c r="R102" i="73"/>
  <c r="R103" i="73"/>
  <c r="R104" i="73"/>
  <c r="R105" i="73"/>
  <c r="R106" i="73"/>
  <c r="R107" i="73"/>
  <c r="R108" i="73"/>
  <c r="R109" i="73"/>
  <c r="R110" i="73"/>
  <c r="R111" i="73"/>
  <c r="R112" i="73"/>
  <c r="R113" i="73"/>
  <c r="R114" i="73"/>
  <c r="R115" i="73"/>
  <c r="R116" i="73"/>
  <c r="R117" i="73"/>
  <c r="R118" i="73"/>
  <c r="R119" i="73"/>
  <c r="R120" i="73"/>
  <c r="R121" i="73"/>
  <c r="R122" i="73"/>
  <c r="R123" i="73"/>
  <c r="R124" i="73"/>
  <c r="R125" i="73"/>
  <c r="R126" i="73"/>
  <c r="R127" i="73"/>
  <c r="R128" i="73"/>
  <c r="R129" i="73"/>
  <c r="R130" i="73"/>
  <c r="R131" i="73"/>
  <c r="R132" i="73"/>
  <c r="R133" i="73"/>
  <c r="R134" i="73"/>
  <c r="R135" i="73"/>
  <c r="R136" i="73"/>
  <c r="R137" i="73"/>
  <c r="R138" i="73"/>
  <c r="R139" i="73"/>
  <c r="R140" i="73"/>
  <c r="R141" i="73"/>
  <c r="R142" i="73"/>
  <c r="R143" i="73"/>
  <c r="R144" i="73"/>
  <c r="R145" i="73"/>
  <c r="R146" i="73"/>
  <c r="R147" i="73"/>
  <c r="R148" i="73"/>
  <c r="R149" i="73"/>
  <c r="R150" i="73"/>
  <c r="R151" i="73"/>
  <c r="R152" i="73"/>
  <c r="R153" i="73"/>
  <c r="R154" i="73"/>
  <c r="R155" i="73"/>
  <c r="R156" i="73"/>
  <c r="R157" i="73"/>
  <c r="R158" i="73"/>
  <c r="R159" i="73"/>
  <c r="R160" i="73"/>
  <c r="R161" i="73"/>
  <c r="R162" i="73"/>
  <c r="R163" i="73"/>
  <c r="R164" i="73"/>
  <c r="R165" i="73"/>
  <c r="R166" i="73"/>
  <c r="R167" i="73"/>
  <c r="R168" i="73"/>
  <c r="R169" i="73"/>
  <c r="R170" i="73"/>
  <c r="R171" i="73"/>
  <c r="R172" i="73"/>
  <c r="R173" i="73"/>
  <c r="R174" i="73"/>
  <c r="R175" i="73"/>
  <c r="R176" i="73"/>
  <c r="R177" i="73"/>
  <c r="R178" i="73"/>
  <c r="R179" i="73"/>
  <c r="R180" i="73"/>
  <c r="R181" i="73"/>
  <c r="R182" i="73"/>
  <c r="R183" i="73"/>
  <c r="R184" i="73"/>
  <c r="R185" i="73"/>
  <c r="R186" i="73"/>
  <c r="R187" i="73"/>
  <c r="R188" i="73"/>
  <c r="R189" i="73"/>
  <c r="R190" i="73"/>
  <c r="R191" i="73"/>
  <c r="R192" i="73"/>
  <c r="R193" i="73"/>
  <c r="R194" i="73"/>
  <c r="R195" i="73"/>
  <c r="R196" i="73"/>
  <c r="R197" i="73"/>
  <c r="R198" i="73"/>
  <c r="R199" i="73"/>
  <c r="R200" i="73"/>
  <c r="R201" i="73"/>
  <c r="R202" i="73"/>
  <c r="R203" i="73"/>
  <c r="R204" i="73"/>
  <c r="R205" i="73"/>
  <c r="R206" i="73"/>
  <c r="R207" i="73"/>
  <c r="R208" i="73"/>
  <c r="R209" i="73"/>
  <c r="R210" i="73"/>
  <c r="R211" i="73"/>
  <c r="R212" i="73"/>
  <c r="R213" i="73"/>
  <c r="R214" i="73"/>
  <c r="R215" i="73"/>
  <c r="R216" i="73"/>
  <c r="R217" i="73"/>
  <c r="R218" i="73"/>
  <c r="R219" i="73"/>
  <c r="R220" i="73"/>
  <c r="R221" i="73"/>
  <c r="R222" i="73"/>
  <c r="R223" i="73"/>
  <c r="R224" i="73"/>
  <c r="R225" i="73"/>
  <c r="R226" i="73"/>
  <c r="R227" i="73"/>
  <c r="R228" i="73"/>
  <c r="R229" i="73"/>
  <c r="R230" i="73"/>
  <c r="R231" i="73"/>
  <c r="R232" i="73"/>
  <c r="R233" i="73"/>
  <c r="R234" i="73"/>
  <c r="R235" i="73"/>
  <c r="R236" i="73"/>
  <c r="R237" i="73"/>
  <c r="R238" i="73"/>
  <c r="R239" i="73"/>
  <c r="R240" i="73"/>
  <c r="R241" i="73"/>
  <c r="R242" i="73"/>
  <c r="R243" i="73"/>
  <c r="R244" i="73"/>
  <c r="R245" i="73"/>
  <c r="R246" i="73"/>
  <c r="R247" i="73"/>
  <c r="R248" i="73"/>
  <c r="R249" i="73"/>
  <c r="R250" i="73"/>
  <c r="R251" i="73"/>
  <c r="R252" i="73"/>
  <c r="R253" i="73"/>
  <c r="R254" i="73"/>
  <c r="R255" i="73"/>
  <c r="R256" i="73"/>
  <c r="R257" i="73"/>
  <c r="R258" i="73"/>
  <c r="R259" i="73"/>
  <c r="R260" i="73"/>
  <c r="R261" i="73"/>
  <c r="R262" i="73"/>
  <c r="R263" i="73"/>
  <c r="R264" i="73"/>
  <c r="R265" i="73"/>
  <c r="R266" i="73"/>
  <c r="R267" i="73"/>
  <c r="R268" i="73"/>
  <c r="R269" i="73"/>
  <c r="R270" i="73"/>
  <c r="R271" i="73"/>
  <c r="R272" i="73"/>
  <c r="R273" i="73"/>
  <c r="R274" i="73"/>
  <c r="R275" i="73"/>
  <c r="R276" i="73"/>
  <c r="R277" i="73"/>
  <c r="R278" i="73"/>
  <c r="R279" i="73"/>
  <c r="R280" i="73"/>
  <c r="R281" i="73"/>
  <c r="R282" i="73"/>
  <c r="R283" i="73"/>
  <c r="R284" i="73"/>
  <c r="R285" i="73"/>
  <c r="R286" i="73"/>
  <c r="R287" i="73"/>
  <c r="R288" i="73"/>
  <c r="R289" i="73"/>
  <c r="R290" i="73"/>
  <c r="R291" i="73"/>
  <c r="R292" i="73"/>
  <c r="R293" i="73"/>
  <c r="R294" i="73"/>
  <c r="R295" i="73"/>
  <c r="R296" i="73"/>
  <c r="R297" i="73"/>
  <c r="R298" i="73"/>
  <c r="R299" i="73"/>
  <c r="R300" i="73"/>
  <c r="R301" i="73"/>
  <c r="R302" i="73"/>
  <c r="R303" i="73"/>
  <c r="R304" i="73"/>
  <c r="R305" i="73"/>
  <c r="R306" i="73"/>
  <c r="R307" i="73"/>
  <c r="R308" i="73"/>
  <c r="R309" i="73"/>
  <c r="R310" i="73"/>
  <c r="R311" i="73"/>
  <c r="R312" i="73"/>
  <c r="R313" i="73"/>
  <c r="R314" i="73"/>
  <c r="R315" i="73"/>
  <c r="R316" i="73"/>
  <c r="R317" i="73"/>
  <c r="R318" i="73"/>
  <c r="R319" i="73"/>
  <c r="R320" i="73"/>
  <c r="R321" i="73"/>
  <c r="R322" i="73"/>
  <c r="R323" i="73"/>
  <c r="R324" i="73"/>
  <c r="R325" i="73"/>
  <c r="R326" i="73"/>
  <c r="R327" i="73"/>
  <c r="R328" i="73"/>
  <c r="R329" i="73"/>
  <c r="R330" i="73"/>
  <c r="R331" i="73"/>
  <c r="R332" i="73"/>
  <c r="R333" i="73"/>
  <c r="R334" i="73"/>
  <c r="R335" i="73"/>
  <c r="R336" i="73"/>
  <c r="R337" i="73"/>
  <c r="R338" i="73"/>
  <c r="R339" i="73"/>
  <c r="R340" i="73"/>
  <c r="R341" i="73"/>
  <c r="R342" i="73"/>
  <c r="R343" i="73"/>
  <c r="R344" i="73"/>
  <c r="R345" i="73"/>
  <c r="R346" i="73"/>
  <c r="R347" i="73"/>
  <c r="R348" i="73"/>
  <c r="R349" i="73"/>
  <c r="R350" i="73"/>
  <c r="R351" i="73"/>
  <c r="R352" i="73"/>
  <c r="R353" i="73"/>
  <c r="R354" i="73"/>
  <c r="R355" i="73"/>
  <c r="R356" i="73"/>
  <c r="R357" i="73"/>
  <c r="R358" i="73"/>
  <c r="R359" i="73"/>
  <c r="R360" i="73"/>
  <c r="R361" i="73"/>
  <c r="R362" i="73"/>
  <c r="R363" i="73"/>
  <c r="R364" i="73"/>
  <c r="R365" i="73"/>
  <c r="R366" i="73"/>
  <c r="R367" i="73"/>
  <c r="R368" i="73"/>
  <c r="R369" i="73"/>
  <c r="R370" i="73"/>
  <c r="R371" i="73"/>
  <c r="R372" i="73"/>
  <c r="R373" i="73"/>
  <c r="R374" i="73"/>
  <c r="R375" i="73"/>
  <c r="R376" i="73"/>
  <c r="R377" i="73"/>
  <c r="R378" i="73"/>
  <c r="R379" i="73"/>
  <c r="R380" i="73"/>
  <c r="R381" i="73"/>
  <c r="R382" i="73"/>
  <c r="R383" i="73"/>
  <c r="R384" i="73"/>
  <c r="R385" i="73"/>
  <c r="R386" i="73"/>
  <c r="R387" i="73"/>
  <c r="R388" i="73"/>
  <c r="R389" i="73"/>
  <c r="R390" i="73"/>
  <c r="R391" i="73"/>
  <c r="R392" i="73"/>
  <c r="R393" i="73"/>
  <c r="R394" i="73"/>
  <c r="R395" i="73"/>
  <c r="R396" i="73"/>
  <c r="R397" i="73"/>
  <c r="R398" i="73"/>
  <c r="R399" i="73"/>
  <c r="R400" i="73"/>
  <c r="R401" i="73"/>
  <c r="R402" i="73"/>
  <c r="R403" i="73"/>
  <c r="R404" i="73"/>
  <c r="R405" i="73"/>
  <c r="R406" i="73"/>
  <c r="R407" i="73"/>
  <c r="R408" i="73"/>
  <c r="R409" i="73"/>
  <c r="R410" i="73"/>
  <c r="R411" i="73"/>
  <c r="R412" i="73"/>
  <c r="R413" i="73"/>
  <c r="R414" i="73"/>
  <c r="R415" i="73"/>
  <c r="R416" i="73"/>
  <c r="R417" i="73"/>
  <c r="R418" i="73"/>
  <c r="R419" i="73"/>
  <c r="R420" i="73"/>
  <c r="R421" i="73"/>
  <c r="R422" i="73"/>
  <c r="R423" i="73"/>
  <c r="R424" i="73"/>
  <c r="R425" i="73"/>
  <c r="R426" i="73"/>
  <c r="R427" i="73"/>
  <c r="R428" i="73"/>
  <c r="R429" i="73"/>
  <c r="R430" i="73"/>
  <c r="R431" i="73"/>
  <c r="R432" i="73"/>
  <c r="R433" i="73"/>
  <c r="R434" i="73"/>
  <c r="R435" i="73"/>
  <c r="R436" i="73"/>
  <c r="R437" i="73"/>
  <c r="R438" i="73"/>
  <c r="R439" i="73"/>
  <c r="R440" i="73"/>
  <c r="R441" i="73"/>
  <c r="R442" i="73"/>
  <c r="R443" i="73"/>
  <c r="R444" i="73"/>
  <c r="R445" i="73"/>
  <c r="R446" i="73"/>
  <c r="R447" i="73"/>
  <c r="R448" i="73"/>
  <c r="R449" i="73"/>
  <c r="R450" i="73"/>
  <c r="R451" i="73"/>
  <c r="R452" i="73"/>
  <c r="R453" i="73"/>
  <c r="R454" i="73"/>
  <c r="R455" i="73"/>
  <c r="R456" i="73"/>
  <c r="R457" i="73"/>
  <c r="R458" i="73"/>
  <c r="R459" i="73"/>
  <c r="R460" i="73"/>
  <c r="R461" i="73"/>
  <c r="R462" i="73"/>
  <c r="R463" i="73"/>
  <c r="R464" i="73"/>
  <c r="R465" i="73"/>
  <c r="R466" i="73"/>
  <c r="R467" i="73"/>
  <c r="R468" i="73"/>
  <c r="R469" i="73"/>
  <c r="R470" i="73"/>
  <c r="R471" i="73"/>
  <c r="R472" i="73"/>
  <c r="R473" i="73"/>
  <c r="R474" i="73"/>
  <c r="R475" i="73"/>
  <c r="R476" i="73"/>
  <c r="R477" i="73"/>
  <c r="R478" i="73"/>
  <c r="R479" i="73"/>
  <c r="R480" i="73"/>
  <c r="R481" i="73"/>
  <c r="R482" i="73"/>
  <c r="R483" i="73"/>
  <c r="R484" i="73"/>
  <c r="R485" i="73"/>
  <c r="R486" i="73"/>
  <c r="R487" i="73"/>
  <c r="R488" i="73"/>
  <c r="R489" i="73"/>
  <c r="R490" i="73"/>
  <c r="R491" i="73"/>
  <c r="R492" i="73"/>
  <c r="R493" i="73"/>
  <c r="R494" i="73"/>
  <c r="R495" i="73"/>
  <c r="R496" i="73"/>
  <c r="R497" i="73"/>
  <c r="R498" i="73"/>
  <c r="R499" i="73"/>
  <c r="R500" i="73"/>
  <c r="R501" i="73"/>
  <c r="R502" i="73"/>
  <c r="R503" i="73"/>
  <c r="R504" i="73"/>
  <c r="R505" i="73"/>
  <c r="R506" i="73"/>
  <c r="R507" i="73"/>
  <c r="R508" i="73"/>
  <c r="R509" i="73"/>
  <c r="R510" i="73"/>
  <c r="R511" i="73"/>
  <c r="R512" i="73"/>
  <c r="R513" i="73"/>
  <c r="R514" i="73"/>
  <c r="R515" i="73"/>
  <c r="R516" i="73"/>
  <c r="R517" i="73"/>
  <c r="R518" i="73"/>
  <c r="R519" i="73"/>
  <c r="R520" i="73"/>
  <c r="R521" i="73"/>
  <c r="R522" i="73"/>
  <c r="R523" i="73"/>
  <c r="R524" i="73"/>
  <c r="R525" i="73"/>
  <c r="R526" i="73"/>
  <c r="R527" i="73"/>
  <c r="R528" i="73"/>
  <c r="R529" i="73"/>
  <c r="R530" i="73"/>
  <c r="R531" i="73"/>
  <c r="R532" i="73"/>
  <c r="R533" i="73"/>
  <c r="R534" i="73"/>
  <c r="R535" i="73"/>
  <c r="R536" i="73"/>
  <c r="R537" i="73"/>
  <c r="R538" i="73"/>
  <c r="R539" i="73"/>
  <c r="R540" i="73"/>
  <c r="R541" i="73"/>
  <c r="R542" i="73"/>
  <c r="R543" i="73"/>
  <c r="R544" i="73"/>
  <c r="R545" i="73"/>
  <c r="R546" i="73"/>
  <c r="R547" i="73"/>
  <c r="R548" i="73"/>
  <c r="R549" i="73"/>
  <c r="R550" i="73"/>
  <c r="R551" i="73"/>
  <c r="R552" i="73"/>
  <c r="R553" i="73"/>
  <c r="R554" i="73"/>
  <c r="R555" i="73"/>
  <c r="R556" i="73"/>
  <c r="R557" i="73"/>
  <c r="R558" i="73"/>
  <c r="R559" i="73"/>
  <c r="R560" i="73"/>
  <c r="R561" i="73"/>
  <c r="R562" i="73"/>
  <c r="R563" i="73"/>
  <c r="R564" i="73"/>
  <c r="R565" i="73"/>
  <c r="R566" i="73"/>
  <c r="R567" i="73"/>
  <c r="R568" i="73"/>
  <c r="R569" i="73"/>
  <c r="R570" i="73"/>
  <c r="R571" i="73"/>
  <c r="R572" i="73"/>
  <c r="R573" i="73"/>
  <c r="R574" i="73"/>
  <c r="R575" i="73"/>
  <c r="R576" i="73"/>
  <c r="R577" i="73"/>
  <c r="R578" i="73"/>
  <c r="R579" i="73"/>
  <c r="R580" i="73"/>
  <c r="R581" i="73"/>
  <c r="R582" i="73"/>
  <c r="R583" i="73"/>
  <c r="R584" i="73"/>
  <c r="R585" i="73"/>
  <c r="R586" i="73"/>
  <c r="R587" i="73"/>
  <c r="R588" i="73"/>
  <c r="R589" i="73"/>
  <c r="R590" i="73"/>
  <c r="R591" i="73"/>
  <c r="R592" i="73"/>
  <c r="R593" i="73"/>
  <c r="R594" i="73"/>
  <c r="R595" i="73"/>
  <c r="R596" i="73"/>
  <c r="R597" i="73"/>
  <c r="R598" i="73"/>
  <c r="R599" i="73"/>
  <c r="R600" i="73"/>
  <c r="R601" i="73"/>
  <c r="R602" i="73"/>
  <c r="R603" i="73"/>
  <c r="R604" i="73"/>
  <c r="R605" i="73"/>
  <c r="R606" i="73"/>
  <c r="R607" i="73"/>
  <c r="R608" i="73"/>
  <c r="R609" i="73"/>
  <c r="R610" i="73"/>
  <c r="R611" i="73"/>
  <c r="R612" i="73"/>
  <c r="R613" i="73"/>
  <c r="R614" i="73"/>
  <c r="R615" i="73"/>
  <c r="R616" i="73"/>
  <c r="R617" i="73"/>
  <c r="R618" i="73"/>
  <c r="R619" i="73"/>
  <c r="R620" i="73"/>
  <c r="R621" i="73"/>
  <c r="R622" i="73"/>
  <c r="R623" i="73"/>
  <c r="R624" i="73"/>
  <c r="R625" i="73"/>
  <c r="R626" i="73"/>
  <c r="R627" i="73"/>
  <c r="R628" i="73"/>
  <c r="R629" i="73"/>
  <c r="R630" i="73"/>
  <c r="R631" i="73"/>
  <c r="R632" i="73"/>
  <c r="R633" i="73"/>
  <c r="R634" i="73"/>
  <c r="R635" i="73"/>
  <c r="R636" i="73"/>
  <c r="R637" i="73"/>
  <c r="R638" i="73"/>
  <c r="R639" i="73"/>
  <c r="R640" i="73"/>
  <c r="R641" i="73"/>
  <c r="R642" i="73"/>
  <c r="R643" i="73"/>
  <c r="R644" i="73"/>
  <c r="R645" i="73"/>
  <c r="R646" i="73"/>
  <c r="R647" i="73"/>
  <c r="R648" i="73"/>
  <c r="R649" i="73"/>
  <c r="R650" i="73"/>
  <c r="R651" i="73"/>
  <c r="R652" i="73"/>
  <c r="R653" i="73"/>
  <c r="R654" i="73"/>
  <c r="R655" i="73"/>
  <c r="R656" i="73"/>
  <c r="R657" i="73"/>
  <c r="R658" i="73"/>
  <c r="R659" i="73"/>
  <c r="R660" i="73"/>
  <c r="R661" i="73"/>
  <c r="R662" i="73"/>
  <c r="R663" i="73"/>
  <c r="R664" i="73"/>
  <c r="R665" i="73"/>
  <c r="R666" i="73"/>
  <c r="R667" i="73"/>
  <c r="R668" i="73"/>
  <c r="R669" i="73"/>
  <c r="R670" i="73"/>
  <c r="R671" i="73"/>
  <c r="R672" i="73"/>
  <c r="R673" i="73"/>
  <c r="R674" i="73"/>
  <c r="R675" i="73"/>
  <c r="R676" i="73"/>
  <c r="R677" i="73"/>
  <c r="R678" i="73"/>
  <c r="R679" i="73"/>
  <c r="R680" i="73"/>
  <c r="R681" i="73"/>
  <c r="R682" i="73"/>
  <c r="R683" i="73"/>
  <c r="R684" i="73"/>
  <c r="R685" i="73"/>
  <c r="R686" i="73"/>
  <c r="R687" i="73"/>
  <c r="R688" i="73"/>
  <c r="R689" i="73"/>
  <c r="R690" i="73"/>
  <c r="R691" i="73"/>
  <c r="R692" i="73"/>
  <c r="R693" i="73"/>
  <c r="R694" i="73"/>
  <c r="R695" i="73"/>
  <c r="R696" i="73"/>
  <c r="R697" i="73"/>
  <c r="R698" i="73"/>
  <c r="R699" i="73"/>
  <c r="R700" i="73"/>
  <c r="R701" i="73"/>
  <c r="R702" i="73"/>
  <c r="R703" i="73"/>
  <c r="R704" i="73"/>
  <c r="R705" i="73"/>
  <c r="R706" i="73"/>
  <c r="R707" i="73"/>
  <c r="R708" i="73"/>
  <c r="R709" i="73"/>
  <c r="R710" i="73"/>
  <c r="R711" i="73"/>
  <c r="R712" i="73"/>
  <c r="R713" i="73"/>
  <c r="R714" i="73"/>
  <c r="R715" i="73"/>
  <c r="R716" i="73"/>
  <c r="R717" i="73"/>
  <c r="R718" i="73"/>
  <c r="R719" i="73"/>
  <c r="R720" i="73"/>
  <c r="R721" i="73"/>
  <c r="R722" i="73"/>
  <c r="R723" i="73"/>
  <c r="R724" i="73"/>
  <c r="R725" i="73"/>
  <c r="R726" i="73"/>
  <c r="R727" i="73"/>
  <c r="R728" i="73"/>
  <c r="R729" i="73"/>
  <c r="R730" i="73"/>
  <c r="R731" i="73"/>
  <c r="R732" i="73"/>
  <c r="R733" i="73"/>
  <c r="R734" i="73"/>
  <c r="R735" i="73"/>
  <c r="R736" i="73"/>
  <c r="R737" i="73"/>
  <c r="R738" i="73"/>
  <c r="R739" i="73"/>
  <c r="R740" i="73"/>
  <c r="R741" i="73"/>
  <c r="R742" i="73"/>
  <c r="R743" i="73"/>
  <c r="R744" i="73"/>
  <c r="R745" i="73"/>
  <c r="R746" i="73"/>
  <c r="R747" i="73"/>
  <c r="R748" i="73"/>
  <c r="R749" i="73"/>
  <c r="R750" i="73"/>
  <c r="R751" i="73"/>
  <c r="R752" i="73"/>
  <c r="R753" i="73"/>
  <c r="R754" i="73"/>
  <c r="R755" i="73"/>
  <c r="R756" i="73"/>
  <c r="R757" i="73"/>
  <c r="R758" i="73"/>
  <c r="R759" i="73"/>
  <c r="R760" i="73"/>
  <c r="R761" i="73"/>
  <c r="R762" i="73"/>
  <c r="R763" i="73"/>
  <c r="R764" i="73"/>
  <c r="R765" i="73"/>
  <c r="R766" i="73"/>
  <c r="R767" i="73"/>
  <c r="R768" i="73"/>
  <c r="R769" i="73"/>
  <c r="R770" i="73"/>
  <c r="R771" i="73"/>
  <c r="R772" i="73"/>
  <c r="R773" i="73"/>
  <c r="R774" i="73"/>
  <c r="R775" i="73"/>
  <c r="R776" i="73"/>
  <c r="R777" i="73"/>
  <c r="R778" i="73"/>
  <c r="R779" i="73"/>
  <c r="R780" i="73"/>
  <c r="R781" i="73"/>
  <c r="R782" i="73"/>
  <c r="R783" i="73"/>
  <c r="R784" i="73"/>
  <c r="R785" i="73"/>
  <c r="R786" i="73"/>
  <c r="R787" i="73"/>
  <c r="R788" i="73"/>
  <c r="R789" i="73"/>
  <c r="R790" i="73"/>
  <c r="R791" i="73"/>
  <c r="R792" i="73"/>
  <c r="R793" i="73"/>
  <c r="R794" i="73"/>
  <c r="R795" i="73"/>
  <c r="R796" i="73"/>
  <c r="R797" i="73"/>
  <c r="R798" i="73"/>
  <c r="R799" i="73"/>
  <c r="R800" i="73"/>
  <c r="R801" i="73"/>
  <c r="R802" i="73"/>
  <c r="R803" i="73"/>
  <c r="R804" i="73"/>
  <c r="R805" i="73"/>
  <c r="R806" i="73"/>
  <c r="R807" i="73"/>
  <c r="R808" i="73"/>
  <c r="R809" i="73"/>
  <c r="R810" i="73"/>
  <c r="R811" i="73"/>
  <c r="R812" i="73"/>
  <c r="R813" i="73"/>
  <c r="R814" i="73"/>
  <c r="R815" i="73"/>
  <c r="R816" i="73"/>
  <c r="R817" i="73"/>
  <c r="R818" i="73"/>
  <c r="R819" i="73"/>
  <c r="R820" i="73"/>
  <c r="R821" i="73"/>
  <c r="R822" i="73"/>
  <c r="R823" i="73"/>
  <c r="R824" i="73"/>
  <c r="R825" i="73"/>
  <c r="R826" i="73"/>
  <c r="R827" i="73"/>
  <c r="R828" i="73"/>
  <c r="R829" i="73"/>
  <c r="R830" i="73"/>
  <c r="R831" i="73"/>
  <c r="R832" i="73"/>
  <c r="R833" i="73"/>
  <c r="R834" i="73"/>
  <c r="R835" i="73"/>
  <c r="R836" i="73"/>
  <c r="R837" i="73"/>
  <c r="R838" i="73"/>
  <c r="R839" i="73"/>
  <c r="R840" i="73"/>
  <c r="R841" i="73"/>
  <c r="R842" i="73"/>
  <c r="R843" i="73"/>
  <c r="R844" i="73"/>
  <c r="R845" i="73"/>
  <c r="R846" i="73"/>
  <c r="R847" i="73"/>
  <c r="R848" i="73"/>
  <c r="R849" i="73"/>
  <c r="R850" i="73"/>
  <c r="R851" i="73"/>
  <c r="R852" i="73"/>
  <c r="R853" i="73"/>
  <c r="R854" i="73"/>
  <c r="R855" i="73"/>
  <c r="R856" i="73"/>
  <c r="R857" i="73"/>
  <c r="R858" i="73"/>
  <c r="R859" i="73"/>
  <c r="R860" i="73"/>
  <c r="R861" i="73"/>
  <c r="R862" i="73"/>
  <c r="R863" i="73"/>
  <c r="R864" i="73"/>
  <c r="R865" i="73"/>
  <c r="R866" i="73"/>
  <c r="R867" i="73"/>
  <c r="R868" i="73"/>
  <c r="R869" i="73"/>
  <c r="R870" i="73"/>
  <c r="R871" i="73"/>
  <c r="R872" i="73"/>
  <c r="R873" i="73"/>
  <c r="R874" i="73"/>
  <c r="R875" i="73"/>
  <c r="R876" i="73"/>
  <c r="R877" i="73"/>
  <c r="R878" i="73"/>
  <c r="R879" i="73"/>
  <c r="R880" i="73"/>
  <c r="R881" i="73"/>
  <c r="R882" i="73"/>
  <c r="R883" i="73"/>
  <c r="R884" i="73"/>
  <c r="R885" i="73"/>
  <c r="R886" i="73"/>
  <c r="R887" i="73"/>
  <c r="R888" i="73"/>
  <c r="R889" i="73"/>
  <c r="R890" i="73"/>
  <c r="R891" i="73"/>
  <c r="R892" i="73"/>
  <c r="R893" i="73"/>
  <c r="R894" i="73"/>
  <c r="R895" i="73"/>
  <c r="R896" i="73"/>
  <c r="R897" i="73"/>
  <c r="R898" i="73"/>
  <c r="R899" i="73"/>
  <c r="R900" i="73"/>
  <c r="R901" i="73"/>
  <c r="R902" i="73"/>
  <c r="R903" i="73"/>
  <c r="R904" i="73"/>
  <c r="R905" i="73"/>
  <c r="R906" i="73"/>
  <c r="R907" i="73"/>
  <c r="R908" i="73"/>
  <c r="R909" i="73"/>
  <c r="R910" i="73"/>
  <c r="R911" i="73"/>
  <c r="R912" i="73"/>
  <c r="R913" i="73"/>
  <c r="R914" i="73"/>
  <c r="R915" i="73"/>
  <c r="R916" i="73"/>
  <c r="R917" i="73"/>
  <c r="R918" i="73"/>
  <c r="R919" i="73"/>
  <c r="R920" i="73"/>
  <c r="R921" i="73"/>
  <c r="R922" i="73"/>
  <c r="R923" i="73"/>
  <c r="R924" i="73"/>
  <c r="R925" i="73"/>
  <c r="R926" i="73"/>
  <c r="R927" i="73"/>
  <c r="R928" i="73"/>
  <c r="R929" i="73"/>
  <c r="R930" i="73"/>
  <c r="R931" i="73"/>
  <c r="R932" i="73"/>
  <c r="R933" i="73"/>
  <c r="R934" i="73"/>
  <c r="R935" i="73"/>
  <c r="R936" i="73"/>
  <c r="R937" i="73"/>
  <c r="R938" i="73"/>
  <c r="R939" i="73"/>
  <c r="R940" i="73"/>
  <c r="R941" i="73"/>
  <c r="R942" i="73"/>
  <c r="R943" i="73"/>
  <c r="R944" i="73"/>
  <c r="R945" i="73"/>
  <c r="R946" i="73"/>
  <c r="R947" i="73"/>
  <c r="R948" i="73"/>
  <c r="R949" i="73"/>
  <c r="R950" i="73"/>
  <c r="R951" i="73"/>
  <c r="R952" i="73"/>
  <c r="R953" i="73"/>
  <c r="R954" i="73"/>
  <c r="R955" i="73"/>
  <c r="R956" i="73"/>
  <c r="R957" i="73"/>
  <c r="R958" i="73"/>
  <c r="R959" i="73"/>
  <c r="R960" i="73"/>
  <c r="R961" i="73"/>
  <c r="R962" i="73"/>
  <c r="R963" i="73"/>
  <c r="R964" i="73"/>
  <c r="R965" i="73"/>
  <c r="R966" i="73"/>
  <c r="R967" i="73"/>
  <c r="R968" i="73"/>
  <c r="R969" i="73"/>
  <c r="R970" i="73"/>
  <c r="R971" i="73"/>
  <c r="R972" i="73"/>
  <c r="R973" i="73"/>
  <c r="R974" i="73"/>
  <c r="R975" i="73"/>
  <c r="R976" i="73"/>
  <c r="R977" i="73"/>
  <c r="R978" i="73"/>
  <c r="R979" i="73"/>
  <c r="R980" i="73"/>
  <c r="R981" i="73"/>
  <c r="R982" i="73"/>
  <c r="R983" i="73"/>
  <c r="R984" i="73"/>
  <c r="R985" i="73"/>
  <c r="R986" i="73"/>
  <c r="R987" i="73"/>
  <c r="R988" i="73"/>
  <c r="R989" i="73"/>
  <c r="R990" i="73"/>
  <c r="R991" i="73"/>
  <c r="R992" i="73"/>
  <c r="R993" i="73"/>
  <c r="R994" i="73"/>
  <c r="R995" i="73"/>
  <c r="R996" i="73"/>
  <c r="R997" i="73"/>
  <c r="R998" i="73"/>
  <c r="R999" i="73"/>
  <c r="R1000" i="73"/>
  <c r="R1001" i="73"/>
  <c r="R1002" i="73"/>
  <c r="R1003" i="73"/>
  <c r="R1004" i="73"/>
  <c r="R1005" i="73"/>
  <c r="R1006" i="73"/>
  <c r="R1007" i="73"/>
  <c r="R1008" i="73"/>
  <c r="R1009" i="73"/>
  <c r="R1010" i="73"/>
  <c r="R1011" i="73"/>
  <c r="R1012" i="73"/>
  <c r="R1013" i="73"/>
  <c r="R1014" i="73"/>
  <c r="R1015" i="73"/>
  <c r="R1016" i="73"/>
  <c r="R1017" i="73"/>
  <c r="R1018" i="73"/>
  <c r="R1019" i="73"/>
  <c r="R1020" i="73"/>
  <c r="R1021" i="73"/>
  <c r="R1022" i="73"/>
  <c r="R1023" i="73"/>
  <c r="R1024" i="73"/>
  <c r="R1025" i="73"/>
  <c r="R1026" i="73"/>
  <c r="R1027" i="73"/>
  <c r="R1028" i="73"/>
  <c r="R1029" i="73"/>
  <c r="R1030" i="73"/>
  <c r="R1031" i="73"/>
  <c r="R1032" i="73"/>
  <c r="R1033" i="73"/>
  <c r="R1034" i="73"/>
  <c r="R1035" i="73"/>
  <c r="R1036" i="73"/>
  <c r="R1037" i="73"/>
  <c r="R1038" i="73"/>
  <c r="R1039" i="73"/>
  <c r="R1040" i="73"/>
  <c r="R1041" i="73"/>
  <c r="R1042" i="73"/>
  <c r="R1043" i="73"/>
  <c r="R1044" i="73"/>
  <c r="R1045" i="73"/>
  <c r="R1046" i="73"/>
  <c r="R1047" i="73"/>
  <c r="R1048" i="73"/>
  <c r="R1049" i="73"/>
  <c r="R1050" i="73"/>
  <c r="R1051" i="73"/>
  <c r="R1052" i="73"/>
  <c r="R1053" i="73"/>
  <c r="R1054" i="73"/>
  <c r="R1055" i="73"/>
  <c r="R1056" i="73"/>
  <c r="R1057" i="73"/>
  <c r="R1058" i="73"/>
  <c r="R1059" i="73"/>
  <c r="R1060" i="73"/>
  <c r="R1061" i="73"/>
  <c r="R1062" i="73"/>
  <c r="R1063" i="73"/>
  <c r="R1064" i="73"/>
  <c r="R1065" i="73"/>
  <c r="R1066" i="73"/>
  <c r="R1067" i="73"/>
  <c r="R1068" i="73"/>
  <c r="R1069" i="73"/>
  <c r="R1070" i="73"/>
  <c r="R1071" i="73"/>
  <c r="R1072" i="73"/>
  <c r="R1073" i="73"/>
  <c r="R1074" i="73"/>
  <c r="R1075" i="73"/>
  <c r="R1076" i="73"/>
  <c r="R1077" i="73"/>
  <c r="R1078" i="73"/>
  <c r="R1079" i="73"/>
  <c r="R1080" i="73"/>
  <c r="R1081" i="73"/>
  <c r="R1082" i="73"/>
  <c r="R1083" i="73"/>
  <c r="R1084" i="73"/>
  <c r="R1085" i="73"/>
  <c r="R1086" i="73"/>
  <c r="R1087" i="73"/>
  <c r="R1088" i="73"/>
  <c r="R1089" i="73"/>
  <c r="R1090" i="73"/>
  <c r="R1091" i="73"/>
  <c r="R1092" i="73"/>
  <c r="R1093" i="73"/>
  <c r="R1094" i="73"/>
  <c r="R1095" i="73"/>
  <c r="R1096" i="73"/>
  <c r="R1097" i="73"/>
  <c r="R1098" i="73"/>
  <c r="R1099" i="73"/>
  <c r="R1100" i="73"/>
  <c r="R1101" i="73"/>
  <c r="R1102" i="73"/>
  <c r="R1103" i="73"/>
  <c r="R1104" i="73"/>
  <c r="R1105" i="73"/>
  <c r="R1106" i="73"/>
  <c r="R1107" i="73"/>
  <c r="R1108" i="73"/>
  <c r="R1109" i="73"/>
  <c r="R1110" i="73"/>
  <c r="R1111" i="73"/>
  <c r="R1112" i="73"/>
  <c r="R1113" i="73"/>
  <c r="R1114" i="73"/>
  <c r="R1115" i="73"/>
  <c r="R1116" i="73"/>
  <c r="R1117" i="73"/>
  <c r="R1118" i="73"/>
  <c r="R1119" i="73"/>
  <c r="R1120" i="73"/>
  <c r="R1121" i="73"/>
  <c r="R1122" i="73"/>
  <c r="R1123" i="73"/>
  <c r="R1124" i="73"/>
  <c r="R1125" i="73"/>
  <c r="R1126" i="73"/>
  <c r="R1127" i="73"/>
  <c r="R1128" i="73"/>
  <c r="R1129" i="73"/>
  <c r="R1130" i="73"/>
  <c r="R1131" i="73"/>
  <c r="R1132" i="73"/>
  <c r="R1133" i="73"/>
  <c r="R1134" i="73"/>
  <c r="R1135" i="73"/>
  <c r="R1136" i="73"/>
  <c r="R1137" i="73"/>
  <c r="R1138" i="73"/>
  <c r="R1139" i="73"/>
  <c r="R1140" i="73"/>
  <c r="R1141" i="73"/>
  <c r="R1142" i="73"/>
  <c r="R1143" i="73"/>
  <c r="R1144" i="73"/>
  <c r="R1145" i="73"/>
  <c r="R1146" i="73"/>
  <c r="R1147" i="73"/>
  <c r="R1148" i="73"/>
  <c r="R1149" i="73"/>
  <c r="R1150" i="73"/>
  <c r="R1151" i="73"/>
  <c r="R1152" i="73"/>
  <c r="R1153" i="73"/>
  <c r="R1154" i="73"/>
  <c r="R1155" i="73"/>
  <c r="R1156" i="73"/>
  <c r="R1157" i="73"/>
  <c r="R1158" i="73"/>
  <c r="R1159" i="73"/>
  <c r="R1160" i="73"/>
  <c r="R1161" i="73"/>
  <c r="R1162" i="73"/>
  <c r="R1163" i="73"/>
  <c r="R1164" i="73"/>
  <c r="R1165" i="73"/>
  <c r="R1166" i="73"/>
  <c r="R1167" i="73"/>
  <c r="R1168" i="73"/>
  <c r="R1169" i="73"/>
  <c r="R1170" i="73"/>
  <c r="R1171" i="73"/>
  <c r="R1172" i="73"/>
  <c r="R1173" i="73"/>
  <c r="R1174" i="73"/>
  <c r="R1175" i="73"/>
  <c r="R1176" i="73"/>
  <c r="R1177" i="73"/>
  <c r="R1178" i="73"/>
  <c r="R1179" i="73"/>
  <c r="R1180" i="73"/>
  <c r="R1181" i="73"/>
  <c r="R1182" i="73"/>
  <c r="R1183" i="73"/>
  <c r="R1184" i="73"/>
  <c r="R1185" i="73"/>
  <c r="R1186" i="73"/>
  <c r="R1187" i="73"/>
  <c r="R1188" i="73"/>
  <c r="R1189" i="73"/>
  <c r="R1190" i="73"/>
  <c r="R1191" i="73"/>
  <c r="R1192" i="73"/>
  <c r="R1193" i="73"/>
  <c r="R1194" i="73"/>
  <c r="R1195" i="73"/>
  <c r="R1196" i="73"/>
  <c r="R1197" i="73"/>
  <c r="R1198" i="73"/>
  <c r="R1199" i="73"/>
  <c r="R1200" i="73"/>
  <c r="R1201" i="73"/>
  <c r="R1202" i="73"/>
  <c r="R1203" i="73"/>
  <c r="R1204" i="73"/>
  <c r="R1205" i="73"/>
  <c r="R1206" i="73"/>
  <c r="R1207" i="73"/>
  <c r="R1208" i="73"/>
  <c r="R1209" i="73"/>
  <c r="R1210" i="73"/>
  <c r="R1211" i="73"/>
  <c r="R1212" i="73"/>
  <c r="R1213" i="73"/>
  <c r="R1214" i="73"/>
  <c r="R1215" i="73"/>
  <c r="R1216" i="73"/>
  <c r="R1217" i="73"/>
  <c r="R1218" i="73"/>
  <c r="R1219" i="73"/>
  <c r="R1220" i="73"/>
  <c r="R1221" i="73"/>
  <c r="R1222" i="73"/>
  <c r="R1223" i="73"/>
  <c r="R1224" i="73"/>
  <c r="R1225" i="73"/>
  <c r="R1226" i="73"/>
  <c r="R1227" i="73"/>
  <c r="R1228" i="73"/>
  <c r="R1229" i="73"/>
  <c r="R1230" i="73"/>
  <c r="R1231" i="73"/>
  <c r="R1232" i="73"/>
  <c r="R1233" i="73"/>
  <c r="R1234" i="73"/>
  <c r="R1235" i="73"/>
  <c r="R1236" i="73"/>
  <c r="R1237" i="73"/>
  <c r="R1238" i="73"/>
  <c r="R1239" i="73"/>
  <c r="R1240" i="73"/>
  <c r="R1241" i="73"/>
  <c r="R1242" i="73"/>
  <c r="R1243" i="73"/>
  <c r="R1244" i="73"/>
  <c r="R1245" i="73"/>
  <c r="R1246" i="73"/>
  <c r="R1247" i="73"/>
  <c r="R1248" i="73"/>
  <c r="R1249" i="73"/>
  <c r="R1250" i="73"/>
  <c r="R1251" i="73"/>
  <c r="R1252" i="73"/>
  <c r="R1253" i="73"/>
  <c r="R1254" i="73"/>
  <c r="R1255" i="73"/>
  <c r="R1256" i="73"/>
  <c r="R1257" i="73"/>
  <c r="R1258" i="73"/>
  <c r="R1259" i="73"/>
  <c r="R1260" i="73"/>
  <c r="R1261" i="73"/>
  <c r="R1262" i="73"/>
  <c r="R1263" i="73"/>
  <c r="R1264" i="73"/>
  <c r="R1265" i="73"/>
  <c r="R1266" i="73"/>
  <c r="R1267" i="73"/>
  <c r="R1268" i="73"/>
  <c r="R1269" i="73"/>
  <c r="R1270" i="73"/>
  <c r="R1271" i="73"/>
  <c r="R1272" i="73"/>
  <c r="R1273" i="73"/>
  <c r="R1274" i="73"/>
  <c r="R1275" i="73"/>
  <c r="R1276" i="73"/>
  <c r="R1277" i="73"/>
  <c r="R1278" i="73"/>
  <c r="R1279" i="73"/>
  <c r="R1280" i="73"/>
  <c r="R1281" i="73"/>
  <c r="R1282" i="73"/>
  <c r="R1283" i="73"/>
  <c r="R1284" i="73"/>
  <c r="R1285" i="73"/>
  <c r="R1286" i="73"/>
  <c r="R1287" i="73"/>
  <c r="R1288" i="73"/>
  <c r="R1289" i="73"/>
  <c r="R1290" i="73"/>
  <c r="R1291" i="73"/>
  <c r="R1292" i="73"/>
  <c r="R1293" i="73"/>
  <c r="R1294" i="73"/>
  <c r="R1295" i="73"/>
  <c r="R1296" i="73"/>
  <c r="R1297" i="73"/>
  <c r="R1298" i="73"/>
  <c r="R1299" i="73"/>
  <c r="R1300" i="73"/>
  <c r="R1301" i="73"/>
  <c r="R1302" i="73"/>
  <c r="R1303" i="73"/>
  <c r="R1304" i="73"/>
  <c r="R1305" i="73"/>
  <c r="R1306" i="73"/>
  <c r="R1307" i="73"/>
  <c r="R1308" i="73"/>
  <c r="R1309" i="73"/>
  <c r="R1310" i="73"/>
  <c r="R1311" i="73"/>
  <c r="R1312" i="73"/>
  <c r="R1313" i="73"/>
  <c r="R1314" i="73"/>
  <c r="R1315" i="73"/>
  <c r="R1316" i="73"/>
  <c r="R1317" i="73"/>
  <c r="R1318" i="73"/>
  <c r="R1319" i="73"/>
  <c r="R1320" i="73"/>
  <c r="R1321" i="73"/>
  <c r="R1322" i="73"/>
  <c r="R1323" i="73"/>
  <c r="R1324" i="73"/>
  <c r="R1325" i="73"/>
  <c r="R1326" i="73"/>
  <c r="R1327" i="73"/>
  <c r="R1328" i="73"/>
  <c r="R1329" i="73"/>
  <c r="R1330" i="73"/>
  <c r="R1331" i="73"/>
  <c r="R1332" i="73"/>
  <c r="R1333" i="73"/>
  <c r="R1334" i="73"/>
  <c r="R1335" i="73"/>
  <c r="R1336" i="73"/>
  <c r="R1337" i="73"/>
  <c r="R1338" i="73"/>
  <c r="R1339" i="73"/>
  <c r="R1340" i="73"/>
  <c r="R1341" i="73"/>
  <c r="R1342" i="73"/>
  <c r="R1343" i="73"/>
  <c r="R1344" i="73"/>
  <c r="R1345" i="73"/>
  <c r="R1346" i="73"/>
  <c r="R1347" i="73"/>
  <c r="R1348" i="73"/>
  <c r="R1349" i="73"/>
  <c r="R1350" i="73"/>
  <c r="R1351" i="73"/>
  <c r="R1352" i="73"/>
  <c r="R1353" i="73"/>
  <c r="R1354" i="73"/>
  <c r="R1355" i="73"/>
  <c r="R1356" i="73"/>
  <c r="R1357" i="73"/>
  <c r="R1358" i="73"/>
  <c r="R1359" i="73"/>
  <c r="R1360" i="73"/>
  <c r="R1361" i="73"/>
  <c r="R1362" i="73"/>
  <c r="R1363" i="73"/>
  <c r="R1364" i="73"/>
  <c r="R1365" i="73"/>
  <c r="R1366" i="73"/>
  <c r="R1367" i="73"/>
  <c r="R1368" i="73"/>
  <c r="R1369" i="73"/>
  <c r="R1370" i="73"/>
  <c r="R1371" i="73"/>
  <c r="R1372" i="73"/>
  <c r="R1373" i="73"/>
  <c r="R1374" i="73"/>
  <c r="R1375" i="73"/>
  <c r="R1376" i="73"/>
  <c r="R1377" i="73"/>
  <c r="R1378" i="73"/>
  <c r="R1379" i="73"/>
  <c r="R1380" i="73"/>
  <c r="R1381" i="73"/>
  <c r="R1382" i="73"/>
  <c r="R1383" i="73"/>
  <c r="R1384" i="73"/>
  <c r="R1385" i="73"/>
  <c r="R1386" i="73"/>
  <c r="R1387" i="73"/>
  <c r="R1388" i="73"/>
  <c r="R1389" i="73"/>
  <c r="R1390" i="73"/>
  <c r="R1391" i="73"/>
  <c r="R1392" i="73"/>
  <c r="R1393" i="73"/>
  <c r="R1394" i="73"/>
  <c r="R1395" i="73"/>
  <c r="R1396" i="73"/>
  <c r="R1397" i="73"/>
  <c r="R1398" i="73"/>
  <c r="R1399" i="73"/>
  <c r="R1400" i="73"/>
  <c r="R1401" i="73"/>
  <c r="R1402" i="73"/>
  <c r="R1403" i="73"/>
  <c r="R1404" i="73"/>
  <c r="R1405" i="73"/>
  <c r="R1406" i="73"/>
  <c r="R1407" i="73"/>
  <c r="R1408" i="73"/>
  <c r="R1409" i="73"/>
  <c r="R1410" i="73"/>
  <c r="R1411" i="73"/>
  <c r="R1412" i="73"/>
  <c r="R1413" i="73"/>
  <c r="R1414" i="73"/>
  <c r="R1415" i="73"/>
  <c r="R1416" i="73"/>
  <c r="R1417" i="73"/>
  <c r="R1418" i="73"/>
  <c r="R1419" i="73"/>
  <c r="R1420" i="73"/>
  <c r="R1421" i="73"/>
  <c r="R1422" i="73"/>
  <c r="R1423" i="73"/>
  <c r="R1424" i="73"/>
  <c r="R1425" i="73"/>
  <c r="R1426" i="73"/>
  <c r="R1427" i="73"/>
  <c r="R1428" i="73"/>
  <c r="R1429" i="73"/>
  <c r="R1430" i="73"/>
  <c r="R1431" i="73"/>
  <c r="R1432" i="73"/>
  <c r="R1433" i="73"/>
  <c r="R1434" i="73"/>
  <c r="R1435" i="73"/>
  <c r="R1436" i="73"/>
  <c r="R1437" i="73"/>
  <c r="R1438" i="73"/>
  <c r="R1439" i="73"/>
  <c r="R1440" i="73"/>
  <c r="R1441" i="73"/>
  <c r="R1442" i="73"/>
  <c r="R1443" i="73"/>
  <c r="R1444" i="73"/>
  <c r="R1445" i="73"/>
  <c r="R1446" i="73"/>
  <c r="R1447" i="73"/>
  <c r="R1448" i="73"/>
  <c r="R1449" i="73"/>
  <c r="R1450" i="73"/>
  <c r="R1451" i="73"/>
  <c r="R1452" i="73"/>
  <c r="R1453" i="73"/>
  <c r="R1454" i="73"/>
  <c r="R1455" i="73"/>
  <c r="R1456" i="73"/>
  <c r="R1457" i="73"/>
  <c r="R1458" i="73"/>
  <c r="R1459" i="73"/>
  <c r="R1460" i="73"/>
  <c r="R1461" i="73"/>
  <c r="R1462" i="73"/>
  <c r="R1463" i="73"/>
  <c r="R1464" i="73"/>
  <c r="R1465" i="73"/>
  <c r="R1466" i="73"/>
  <c r="R1467" i="73"/>
  <c r="R1468" i="73"/>
  <c r="R1469" i="73"/>
  <c r="R1470" i="73"/>
  <c r="R1471" i="73"/>
  <c r="R1472" i="73"/>
  <c r="R1473" i="73"/>
  <c r="R1474" i="73"/>
  <c r="R1475" i="73"/>
  <c r="R1476" i="73"/>
  <c r="R1477" i="73"/>
  <c r="R1478" i="73"/>
  <c r="R1479" i="73"/>
  <c r="R1480" i="73"/>
  <c r="R1481" i="73"/>
  <c r="R1482" i="73"/>
  <c r="R1483" i="73"/>
  <c r="R1484" i="73"/>
  <c r="R1485" i="73"/>
  <c r="R1486" i="73"/>
  <c r="R1487" i="73"/>
  <c r="R1488" i="73"/>
  <c r="R1489" i="73"/>
  <c r="R1490" i="73"/>
  <c r="R1491" i="73"/>
  <c r="R1492" i="73"/>
  <c r="R1493" i="73"/>
  <c r="R1494" i="73"/>
  <c r="R1495" i="73"/>
  <c r="R1496" i="73"/>
  <c r="R1497" i="73"/>
  <c r="R1498" i="73"/>
  <c r="R1499" i="73"/>
  <c r="R1500" i="73"/>
  <c r="R1501" i="73"/>
  <c r="R1502" i="73"/>
  <c r="R1503" i="73"/>
  <c r="R1504" i="73"/>
  <c r="R1505" i="73"/>
  <c r="R1506" i="73"/>
  <c r="R1507" i="73"/>
  <c r="R1508" i="73"/>
  <c r="R1509" i="73"/>
  <c r="R1510" i="73"/>
  <c r="R1511" i="73"/>
  <c r="R1512" i="73"/>
  <c r="R1513" i="73"/>
  <c r="R1514" i="73"/>
  <c r="R1515" i="73"/>
  <c r="R1516" i="73"/>
  <c r="R1517" i="73"/>
  <c r="R1518" i="73"/>
  <c r="R1519" i="73"/>
  <c r="R1520" i="73"/>
  <c r="R1521" i="73"/>
  <c r="R1522" i="73"/>
  <c r="R1523" i="73"/>
  <c r="R1524" i="73"/>
  <c r="R1525" i="73"/>
  <c r="R1526" i="73"/>
  <c r="R1527" i="73"/>
  <c r="R1528" i="73"/>
  <c r="R1529" i="73"/>
  <c r="R1530" i="73"/>
  <c r="R1531" i="73"/>
  <c r="R1532" i="73"/>
  <c r="R1533" i="73"/>
  <c r="R1534" i="73"/>
  <c r="R1535" i="73"/>
  <c r="R1536" i="73"/>
  <c r="C3" i="25"/>
  <c r="B3" i="25"/>
  <c r="C3" i="7"/>
  <c r="B3" i="7"/>
  <c r="C3" i="78"/>
  <c r="B3" i="78"/>
  <c r="F3" i="73"/>
  <c r="E3" i="73"/>
  <c r="F3" i="5"/>
  <c r="E3" i="5"/>
  <c r="C3" i="4"/>
  <c r="B3" i="4"/>
  <c r="C3" i="3"/>
  <c r="B3" i="3"/>
  <c r="C3" i="2"/>
  <c r="B3" i="2"/>
  <c r="C3" i="1"/>
  <c r="B3" i="1"/>
  <c r="B3" i="80" s="1"/>
  <c r="C3" i="73" l="1"/>
  <c r="C3" i="80"/>
  <c r="C3" i="5"/>
  <c r="B3" i="73"/>
  <c r="B3" i="5"/>
  <c r="Q89" i="73"/>
  <c r="Q90" i="73"/>
  <c r="Q91" i="73"/>
  <c r="Q92" i="73"/>
  <c r="Q93" i="73"/>
  <c r="Q94" i="73"/>
  <c r="Q95" i="73"/>
  <c r="Q96" i="73"/>
  <c r="Q97" i="73"/>
  <c r="Q98" i="73"/>
  <c r="Q99" i="73"/>
  <c r="Q100" i="73"/>
  <c r="Q101" i="73"/>
  <c r="Q102" i="73"/>
  <c r="Q103" i="73"/>
  <c r="Q104" i="73"/>
  <c r="Q105" i="73"/>
  <c r="Q106" i="73"/>
  <c r="Q107" i="73"/>
  <c r="Q108" i="73"/>
  <c r="Q109" i="73"/>
  <c r="Q110" i="73"/>
  <c r="Q111" i="73"/>
  <c r="Q112" i="73"/>
  <c r="Q113" i="73"/>
  <c r="Q114" i="73"/>
  <c r="Q115" i="73"/>
  <c r="Q116" i="73"/>
  <c r="Q117" i="73"/>
  <c r="Q118" i="73"/>
  <c r="Q119" i="73"/>
  <c r="Q120" i="73"/>
  <c r="Q121" i="73"/>
  <c r="Q122" i="73"/>
  <c r="Q123" i="73"/>
  <c r="Q124" i="73"/>
  <c r="Q125" i="73"/>
  <c r="Q126" i="73"/>
  <c r="Q127" i="73"/>
  <c r="Q128" i="73"/>
  <c r="Q129" i="73"/>
  <c r="Q130" i="73"/>
  <c r="Q131" i="73"/>
  <c r="Q132" i="73"/>
  <c r="Q133" i="73"/>
  <c r="Q134" i="73"/>
  <c r="Q135" i="73"/>
  <c r="Q136" i="73"/>
  <c r="Q137" i="73"/>
  <c r="Q138" i="73"/>
  <c r="Q139" i="73"/>
  <c r="Q140" i="73"/>
  <c r="Q141" i="73"/>
  <c r="Q142" i="73"/>
  <c r="Q143" i="73"/>
  <c r="Q144" i="73"/>
  <c r="Q145" i="73"/>
  <c r="Q146" i="73"/>
  <c r="Q147" i="73"/>
  <c r="Q148" i="73"/>
  <c r="Q149" i="73"/>
  <c r="Q150" i="73"/>
  <c r="Q151" i="73"/>
  <c r="Q152" i="73"/>
  <c r="Q153" i="73"/>
  <c r="Q154" i="73"/>
  <c r="Q155" i="73"/>
  <c r="Q156" i="73"/>
  <c r="Q157" i="73"/>
  <c r="Q158" i="73"/>
  <c r="Q159" i="73"/>
  <c r="Q160" i="73"/>
  <c r="Q161" i="73"/>
  <c r="Q162" i="73"/>
  <c r="Q163" i="73"/>
  <c r="Q164" i="73"/>
  <c r="Q165" i="73"/>
  <c r="Q166" i="73"/>
  <c r="Q167" i="73"/>
  <c r="Q168" i="73"/>
  <c r="Q169" i="73"/>
  <c r="Q170" i="73"/>
  <c r="Q171" i="73"/>
  <c r="Q172" i="73"/>
  <c r="Q173" i="73"/>
  <c r="Q174" i="73"/>
  <c r="Q175" i="73"/>
  <c r="Q176" i="73"/>
  <c r="Q177" i="73"/>
  <c r="Q178" i="73"/>
  <c r="Q179" i="73"/>
  <c r="Q180" i="73"/>
  <c r="Q181" i="73"/>
  <c r="Q182" i="73"/>
  <c r="Q183" i="73"/>
  <c r="Q184" i="73"/>
  <c r="Q185" i="73"/>
  <c r="Q186" i="73"/>
  <c r="Q187" i="73"/>
  <c r="Q188" i="73"/>
  <c r="Q189" i="73"/>
  <c r="Q190" i="73"/>
  <c r="Q191" i="73"/>
  <c r="Q192" i="73"/>
  <c r="Q193" i="73"/>
  <c r="Q194" i="73"/>
  <c r="Q195" i="73"/>
  <c r="Q196" i="73"/>
  <c r="Q197" i="73"/>
  <c r="Q198" i="73"/>
  <c r="Q199" i="73"/>
  <c r="Q200" i="73"/>
  <c r="Q201" i="73"/>
  <c r="Q202" i="73"/>
  <c r="Q203" i="73"/>
  <c r="Q204" i="73"/>
  <c r="Q205" i="73"/>
  <c r="Q206" i="73"/>
  <c r="Q207" i="73"/>
  <c r="Q208" i="73"/>
  <c r="Q209" i="73"/>
  <c r="Q210" i="73"/>
  <c r="Q211" i="73"/>
  <c r="Q212" i="73"/>
  <c r="Q213" i="73"/>
  <c r="Q214" i="73"/>
  <c r="Q215" i="73"/>
  <c r="Q216" i="73"/>
  <c r="Q217" i="73"/>
  <c r="Q218" i="73"/>
  <c r="Q219" i="73"/>
  <c r="Q220" i="73"/>
  <c r="Q221" i="73"/>
  <c r="Q222" i="73"/>
  <c r="Q223" i="73"/>
  <c r="Q224" i="73"/>
  <c r="Q225" i="73"/>
  <c r="Q226" i="73"/>
  <c r="Q227" i="73"/>
  <c r="Q228" i="73"/>
  <c r="Q229" i="73"/>
  <c r="Q230" i="73"/>
  <c r="Q231" i="73"/>
  <c r="Q232" i="73"/>
  <c r="Q233" i="73"/>
  <c r="Q234" i="73"/>
  <c r="Q235" i="73"/>
  <c r="Q236" i="73"/>
  <c r="Q237" i="73"/>
  <c r="Q238" i="73"/>
  <c r="Q239" i="73"/>
  <c r="Q240" i="73"/>
  <c r="Q241" i="73"/>
  <c r="Q242" i="73"/>
  <c r="Q243" i="73"/>
  <c r="Q244" i="73"/>
  <c r="Q245" i="73"/>
  <c r="Q246" i="73"/>
  <c r="Q247" i="73"/>
  <c r="Q248" i="73"/>
  <c r="Q249" i="73"/>
  <c r="Q250" i="73"/>
  <c r="Q251" i="73"/>
  <c r="Q252" i="73"/>
  <c r="Q253" i="73"/>
  <c r="Q254" i="73"/>
  <c r="Q255" i="73"/>
  <c r="Q256" i="73"/>
  <c r="Q257" i="73"/>
  <c r="Q258" i="73"/>
  <c r="Q259" i="73"/>
  <c r="Q260" i="73"/>
  <c r="Q261" i="73"/>
  <c r="Q262" i="73"/>
  <c r="Q263" i="73"/>
  <c r="Q264" i="73"/>
  <c r="Q265" i="73"/>
  <c r="Q266" i="73"/>
  <c r="Q267" i="73"/>
  <c r="Q268" i="73"/>
  <c r="Q269" i="73"/>
  <c r="Q270" i="73"/>
  <c r="Q271" i="73"/>
  <c r="Q272" i="73"/>
  <c r="Q273" i="73"/>
  <c r="Q274" i="73"/>
  <c r="Q275" i="73"/>
  <c r="Q276" i="73"/>
  <c r="Q277" i="73"/>
  <c r="Q278" i="73"/>
  <c r="Q279" i="73"/>
  <c r="Q280" i="73"/>
  <c r="Q281" i="73"/>
  <c r="Q282" i="73"/>
  <c r="Q283" i="73"/>
  <c r="Q284" i="73"/>
  <c r="Q285" i="73"/>
  <c r="Q286" i="73"/>
  <c r="Q287" i="73"/>
  <c r="Q288" i="73"/>
  <c r="Q289" i="73"/>
  <c r="Q290" i="73"/>
  <c r="Q291" i="73"/>
  <c r="Q292" i="73"/>
  <c r="Q293" i="73"/>
  <c r="Q294" i="73"/>
  <c r="Q295" i="73"/>
  <c r="Q296" i="73"/>
  <c r="Q297" i="73"/>
  <c r="Q298" i="73"/>
  <c r="Q299" i="73"/>
  <c r="Q300" i="73"/>
  <c r="Q301" i="73"/>
  <c r="Q302" i="73"/>
  <c r="Q303" i="73"/>
  <c r="Q304" i="73"/>
  <c r="Q305" i="73"/>
  <c r="Q306" i="73"/>
  <c r="Q307" i="73"/>
  <c r="Q308" i="73"/>
  <c r="Q309" i="73"/>
  <c r="Q310" i="73"/>
  <c r="Q311" i="73"/>
  <c r="Q312" i="73"/>
  <c r="Q313" i="73"/>
  <c r="Q314" i="73"/>
  <c r="Q315" i="73"/>
  <c r="Q316" i="73"/>
  <c r="Q317" i="73"/>
  <c r="Q318" i="73"/>
  <c r="Q319" i="73"/>
  <c r="Q320" i="73"/>
  <c r="Q321" i="73"/>
  <c r="Q322" i="73"/>
  <c r="Q323" i="73"/>
  <c r="Q324" i="73"/>
  <c r="Q325" i="73"/>
  <c r="Q326" i="73"/>
  <c r="Q327" i="73"/>
  <c r="Q328" i="73"/>
  <c r="Q329" i="73"/>
  <c r="Q330" i="73"/>
  <c r="Q331" i="73"/>
  <c r="Q332" i="73"/>
  <c r="Q333" i="73"/>
  <c r="Q334" i="73"/>
  <c r="Q335" i="73"/>
  <c r="Q336" i="73"/>
  <c r="Q337" i="73"/>
  <c r="Q338" i="73"/>
  <c r="Q339" i="73"/>
  <c r="Q340" i="73"/>
  <c r="Q341" i="73"/>
  <c r="Q342" i="73"/>
  <c r="Q343" i="73"/>
  <c r="Q344" i="73"/>
  <c r="Q345" i="73"/>
  <c r="Q346" i="73"/>
  <c r="Q347" i="73"/>
  <c r="Q348" i="73"/>
  <c r="Q349" i="73"/>
  <c r="Q350" i="73"/>
  <c r="Q351" i="73"/>
  <c r="Q352" i="73"/>
  <c r="Q353" i="73"/>
  <c r="Q354" i="73"/>
  <c r="Q355" i="73"/>
  <c r="Q356" i="73"/>
  <c r="Q357" i="73"/>
  <c r="Q358" i="73"/>
  <c r="Q359" i="73"/>
  <c r="Q360" i="73"/>
  <c r="Q361" i="73"/>
  <c r="Q362" i="73"/>
  <c r="Q363" i="73"/>
  <c r="Q364" i="73"/>
  <c r="Q365" i="73"/>
  <c r="Q366" i="73"/>
  <c r="Q367" i="73"/>
  <c r="Q368" i="73"/>
  <c r="Q369" i="73"/>
  <c r="Q370" i="73"/>
  <c r="Q371" i="73"/>
  <c r="Q372" i="73"/>
  <c r="Q373" i="73"/>
  <c r="Q374" i="73"/>
  <c r="Q375" i="73"/>
  <c r="Q376" i="73"/>
  <c r="Q377" i="73"/>
  <c r="Q378" i="73"/>
  <c r="Q379" i="73"/>
  <c r="Q380" i="73"/>
  <c r="Q381" i="73"/>
  <c r="Q382" i="73"/>
  <c r="Q383" i="73"/>
  <c r="Q384" i="73"/>
  <c r="Q385" i="73"/>
  <c r="Q386" i="73"/>
  <c r="Q387" i="73"/>
  <c r="Q388" i="73"/>
  <c r="Q389" i="73"/>
  <c r="Q390" i="73"/>
  <c r="Q391" i="73"/>
  <c r="Q392" i="73"/>
  <c r="Q393" i="73"/>
  <c r="Q394" i="73"/>
  <c r="Q395" i="73"/>
  <c r="Q396" i="73"/>
  <c r="Q397" i="73"/>
  <c r="Q398" i="73"/>
  <c r="Q399" i="73"/>
  <c r="Q400" i="73"/>
  <c r="Q401" i="73"/>
  <c r="Q402" i="73"/>
  <c r="Q403" i="73"/>
  <c r="Q404" i="73"/>
  <c r="Q405" i="73"/>
  <c r="Q406" i="73"/>
  <c r="Q407" i="73"/>
  <c r="Q408" i="73"/>
  <c r="Q409" i="73"/>
  <c r="Q410" i="73"/>
  <c r="Q411" i="73"/>
  <c r="Q412" i="73"/>
  <c r="Q413" i="73"/>
  <c r="Q414" i="73"/>
  <c r="Q415" i="73"/>
  <c r="Q416" i="73"/>
  <c r="Q417" i="73"/>
  <c r="Q418" i="73"/>
  <c r="Q419" i="73"/>
  <c r="Q420" i="73"/>
  <c r="Q421" i="73"/>
  <c r="Q422" i="73"/>
  <c r="Q423" i="73"/>
  <c r="Q424" i="73"/>
  <c r="Q425" i="73"/>
  <c r="Q426" i="73"/>
  <c r="Q427" i="73"/>
  <c r="Q428" i="73"/>
  <c r="Q429" i="73"/>
  <c r="Q430" i="73"/>
  <c r="Q431" i="73"/>
  <c r="Q432" i="73"/>
  <c r="Q433" i="73"/>
  <c r="Q434" i="73"/>
  <c r="Q435" i="73"/>
  <c r="Q436" i="73"/>
  <c r="Q437" i="73"/>
  <c r="Q438" i="73"/>
  <c r="Q439" i="73"/>
  <c r="Q440" i="73"/>
  <c r="Q441" i="73"/>
  <c r="Q442" i="73"/>
  <c r="Q443" i="73"/>
  <c r="Q444" i="73"/>
  <c r="Q445" i="73"/>
  <c r="Q446" i="73"/>
  <c r="Q447" i="73"/>
  <c r="Q448" i="73"/>
  <c r="Q449" i="73"/>
  <c r="Q450" i="73"/>
  <c r="Q451" i="73"/>
  <c r="Q452" i="73"/>
  <c r="Q453" i="73"/>
  <c r="Q454" i="73"/>
  <c r="Q455" i="73"/>
  <c r="Q456" i="73"/>
  <c r="Q457" i="73"/>
  <c r="Q458" i="73"/>
  <c r="Q459" i="73"/>
  <c r="Q460" i="73"/>
  <c r="Q461" i="73"/>
  <c r="Q462" i="73"/>
  <c r="Q463" i="73"/>
  <c r="Q464" i="73"/>
  <c r="Q465" i="73"/>
  <c r="Q466" i="73"/>
  <c r="Q467" i="73"/>
  <c r="Q468" i="73"/>
  <c r="Q469" i="73"/>
  <c r="Q470" i="73"/>
  <c r="Q471" i="73"/>
  <c r="Q472" i="73"/>
  <c r="Q473" i="73"/>
  <c r="Q474" i="73"/>
  <c r="Q475" i="73"/>
  <c r="Q476" i="73"/>
  <c r="Q477" i="73"/>
  <c r="Q478" i="73"/>
  <c r="Q479" i="73"/>
  <c r="Q480" i="73"/>
  <c r="Q481" i="73"/>
  <c r="Q482" i="73"/>
  <c r="Q483" i="73"/>
  <c r="Q484" i="73"/>
  <c r="Q485" i="73"/>
  <c r="Q486" i="73"/>
  <c r="Q487" i="73"/>
  <c r="Q488" i="73"/>
  <c r="Q489" i="73"/>
  <c r="Q490" i="73"/>
  <c r="Q491" i="73"/>
  <c r="Q492" i="73"/>
  <c r="Q493" i="73"/>
  <c r="Q494" i="73"/>
  <c r="Q495" i="73"/>
  <c r="Q496" i="73"/>
  <c r="Q497" i="73"/>
  <c r="Q498" i="73"/>
  <c r="Q499" i="73"/>
  <c r="Q500" i="73"/>
  <c r="Q501" i="73"/>
  <c r="Q502" i="73"/>
  <c r="Q503" i="73"/>
  <c r="Q504" i="73"/>
  <c r="Q505" i="73"/>
  <c r="Q506" i="73"/>
  <c r="Q507" i="73"/>
  <c r="Q508" i="73"/>
  <c r="Q509" i="73"/>
  <c r="Q510" i="73"/>
  <c r="Q511" i="73"/>
  <c r="Q512" i="73"/>
  <c r="Q513" i="73"/>
  <c r="Q514" i="73"/>
  <c r="Q515" i="73"/>
  <c r="Q516" i="73"/>
  <c r="Q517" i="73"/>
  <c r="Q518" i="73"/>
  <c r="Q519" i="73"/>
  <c r="Q520" i="73"/>
  <c r="Q521" i="73"/>
  <c r="Q522" i="73"/>
  <c r="Q523" i="73"/>
  <c r="Q524" i="73"/>
  <c r="Q525" i="73"/>
  <c r="Q526" i="73"/>
  <c r="Q527" i="73"/>
  <c r="Q528" i="73"/>
  <c r="Q529" i="73"/>
  <c r="Q530" i="73"/>
  <c r="Q531" i="73"/>
  <c r="Q532" i="73"/>
  <c r="Q533" i="73"/>
  <c r="Q534" i="73"/>
  <c r="Q535" i="73"/>
  <c r="Q536" i="73"/>
  <c r="Q537" i="73"/>
  <c r="Q538" i="73"/>
  <c r="Q539" i="73"/>
  <c r="Q540" i="73"/>
  <c r="Q541" i="73"/>
  <c r="Q542" i="73"/>
  <c r="Q543" i="73"/>
  <c r="Q544" i="73"/>
  <c r="Q545" i="73"/>
  <c r="Q546" i="73"/>
  <c r="Q547" i="73"/>
  <c r="Q548" i="73"/>
  <c r="Q549" i="73"/>
  <c r="Q550" i="73"/>
  <c r="Q551" i="73"/>
  <c r="Q552" i="73"/>
  <c r="Q553" i="73"/>
  <c r="Q554" i="73"/>
  <c r="Q555" i="73"/>
  <c r="Q556" i="73"/>
  <c r="Q557" i="73"/>
  <c r="Q558" i="73"/>
  <c r="Q559" i="73"/>
  <c r="Q560" i="73"/>
  <c r="Q561" i="73"/>
  <c r="Q562" i="73"/>
  <c r="Q563" i="73"/>
  <c r="Q564" i="73"/>
  <c r="Q565" i="73"/>
  <c r="Q566" i="73"/>
  <c r="Q567" i="73"/>
  <c r="Q568" i="73"/>
  <c r="Q569" i="73"/>
  <c r="Q570" i="73"/>
  <c r="Q571" i="73"/>
  <c r="Q572" i="73"/>
  <c r="Q573" i="73"/>
  <c r="Q574" i="73"/>
  <c r="Q575" i="73"/>
  <c r="Q576" i="73"/>
  <c r="Q577" i="73"/>
  <c r="Q578" i="73"/>
  <c r="Q579" i="73"/>
  <c r="Q580" i="73"/>
  <c r="Q581" i="73"/>
  <c r="Q582" i="73"/>
  <c r="Q583" i="73"/>
  <c r="Q584" i="73"/>
  <c r="Q585" i="73"/>
  <c r="Q586" i="73"/>
  <c r="Q587" i="73"/>
  <c r="Q588" i="73"/>
  <c r="Q589" i="73"/>
  <c r="Q590" i="73"/>
  <c r="Q591" i="73"/>
  <c r="Q592" i="73"/>
  <c r="Q593" i="73"/>
  <c r="Q594" i="73"/>
  <c r="Q595" i="73"/>
  <c r="Q596" i="73"/>
  <c r="Q597" i="73"/>
  <c r="Q598" i="73"/>
  <c r="Q599" i="73"/>
  <c r="Q600" i="73"/>
  <c r="Q601" i="73"/>
  <c r="Q602" i="73"/>
  <c r="Q603" i="73"/>
  <c r="Q604" i="73"/>
  <c r="Q605" i="73"/>
  <c r="Q606" i="73"/>
  <c r="Q607" i="73"/>
  <c r="Q608" i="73"/>
  <c r="Q609" i="73"/>
  <c r="Q610" i="73"/>
  <c r="Q611" i="73"/>
  <c r="Q612" i="73"/>
  <c r="Q613" i="73"/>
  <c r="Q614" i="73"/>
  <c r="Q615" i="73"/>
  <c r="Q616" i="73"/>
  <c r="Q617" i="73"/>
  <c r="Q618" i="73"/>
  <c r="Q619" i="73"/>
  <c r="Q620" i="73"/>
  <c r="Q621" i="73"/>
  <c r="Q622" i="73"/>
  <c r="Q623" i="73"/>
  <c r="Q624" i="73"/>
  <c r="Q625" i="73"/>
  <c r="Q626" i="73"/>
  <c r="Q627" i="73"/>
  <c r="Q628" i="73"/>
  <c r="Q629" i="73"/>
  <c r="Q630" i="73"/>
  <c r="Q631" i="73"/>
  <c r="Q632" i="73"/>
  <c r="Q633" i="73"/>
  <c r="Q634" i="73"/>
  <c r="Q635" i="73"/>
  <c r="Q636" i="73"/>
  <c r="Q637" i="73"/>
  <c r="Q638" i="73"/>
  <c r="Q639" i="73"/>
  <c r="Q640" i="73"/>
  <c r="Q641" i="73"/>
  <c r="Q642" i="73"/>
  <c r="Q643" i="73"/>
  <c r="Q644" i="73"/>
  <c r="Q645" i="73"/>
  <c r="Q646" i="73"/>
  <c r="Q647" i="73"/>
  <c r="Q648" i="73"/>
  <c r="Q649" i="73"/>
  <c r="Q650" i="73"/>
  <c r="Q651" i="73"/>
  <c r="Q652" i="73"/>
  <c r="Q653" i="73"/>
  <c r="Q654" i="73"/>
  <c r="Q655" i="73"/>
  <c r="Q656" i="73"/>
  <c r="Q657" i="73"/>
  <c r="Q658" i="73"/>
  <c r="Q659" i="73"/>
  <c r="Q660" i="73"/>
  <c r="Q661" i="73"/>
  <c r="Q662" i="73"/>
  <c r="Q663" i="73"/>
  <c r="Q664" i="73"/>
  <c r="Q665" i="73"/>
  <c r="Q666" i="73"/>
  <c r="Q667" i="73"/>
  <c r="Q668" i="73"/>
  <c r="Q669" i="73"/>
  <c r="Q670" i="73"/>
  <c r="Q671" i="73"/>
  <c r="Q672" i="73"/>
  <c r="Q673" i="73"/>
  <c r="Q674" i="73"/>
  <c r="Q675" i="73"/>
  <c r="Q676" i="73"/>
  <c r="Q677" i="73"/>
  <c r="Q678" i="73"/>
  <c r="Q679" i="73"/>
  <c r="Q680" i="73"/>
  <c r="Q681" i="73"/>
  <c r="Q682" i="73"/>
  <c r="Q683" i="73"/>
  <c r="Q684" i="73"/>
  <c r="Q685" i="73"/>
  <c r="Q686" i="73"/>
  <c r="Q687" i="73"/>
  <c r="Q688" i="73"/>
  <c r="Q689" i="73"/>
  <c r="Q690" i="73"/>
  <c r="Q691" i="73"/>
  <c r="Q692" i="73"/>
  <c r="Q693" i="73"/>
  <c r="Q694" i="73"/>
  <c r="Q695" i="73"/>
  <c r="Q696" i="73"/>
  <c r="Q697" i="73"/>
  <c r="Q698" i="73"/>
  <c r="Q699" i="73"/>
  <c r="Q700" i="73"/>
  <c r="Q701" i="73"/>
  <c r="Q702" i="73"/>
  <c r="Q703" i="73"/>
  <c r="Q704" i="73"/>
  <c r="Q705" i="73"/>
  <c r="Q706" i="73"/>
  <c r="Q707" i="73"/>
  <c r="Q708" i="73"/>
  <c r="Q709" i="73"/>
  <c r="Q710" i="73"/>
  <c r="Q711" i="73"/>
  <c r="Q712" i="73"/>
  <c r="Q713" i="73"/>
  <c r="Q714" i="73"/>
  <c r="Q715" i="73"/>
  <c r="Q716" i="73"/>
  <c r="Q717" i="73"/>
  <c r="Q718" i="73"/>
  <c r="Q719" i="73"/>
  <c r="Q720" i="73"/>
  <c r="Q721" i="73"/>
  <c r="Q722" i="73"/>
  <c r="Q723" i="73"/>
  <c r="Q724" i="73"/>
  <c r="Q725" i="73"/>
  <c r="Q726" i="73"/>
  <c r="Q727" i="73"/>
  <c r="Q728" i="73"/>
  <c r="Q729" i="73"/>
  <c r="Q730" i="73"/>
  <c r="Q731" i="73"/>
  <c r="Q732" i="73"/>
  <c r="Q733" i="73"/>
  <c r="Q734" i="73"/>
  <c r="Q735" i="73"/>
  <c r="Q736" i="73"/>
  <c r="Q737" i="73"/>
  <c r="Q738" i="73"/>
  <c r="Q739" i="73"/>
  <c r="Q740" i="73"/>
  <c r="Q741" i="73"/>
  <c r="Q742" i="73"/>
  <c r="Q743" i="73"/>
  <c r="Q744" i="73"/>
  <c r="Q745" i="73"/>
  <c r="Q746" i="73"/>
  <c r="Q747" i="73"/>
  <c r="Q748" i="73"/>
  <c r="Q749" i="73"/>
  <c r="Q750" i="73"/>
  <c r="Q751" i="73"/>
  <c r="Q752" i="73"/>
  <c r="Q753" i="73"/>
  <c r="Q754" i="73"/>
  <c r="Q755" i="73"/>
  <c r="Q756" i="73"/>
  <c r="Q757" i="73"/>
  <c r="Q758" i="73"/>
  <c r="Q759" i="73"/>
  <c r="Q760" i="73"/>
  <c r="Q761" i="73"/>
  <c r="Q762" i="73"/>
  <c r="Q763" i="73"/>
  <c r="Q764" i="73"/>
  <c r="Q765" i="73"/>
  <c r="Q766" i="73"/>
  <c r="Q767" i="73"/>
  <c r="Q768" i="73"/>
  <c r="Q769" i="73"/>
  <c r="Q770" i="73"/>
  <c r="Q771" i="73"/>
  <c r="Q772" i="73"/>
  <c r="Q773" i="73"/>
  <c r="Q774" i="73"/>
  <c r="Q775" i="73"/>
  <c r="Q776" i="73"/>
  <c r="Q777" i="73"/>
  <c r="Q778" i="73"/>
  <c r="Q779" i="73"/>
  <c r="Q780" i="73"/>
  <c r="Q781" i="73"/>
  <c r="Q782" i="73"/>
  <c r="Q783" i="73"/>
  <c r="Q784" i="73"/>
  <c r="Q785" i="73"/>
  <c r="Q786" i="73"/>
  <c r="Q787" i="73"/>
  <c r="Q788" i="73"/>
  <c r="Q789" i="73"/>
  <c r="Q790" i="73"/>
  <c r="Q791" i="73"/>
  <c r="Q792" i="73"/>
  <c r="Q793" i="73"/>
  <c r="Q794" i="73"/>
  <c r="Q795" i="73"/>
  <c r="Q796" i="73"/>
  <c r="Q797" i="73"/>
  <c r="Q798" i="73"/>
  <c r="Q799" i="73"/>
  <c r="Q800" i="73"/>
  <c r="Q801" i="73"/>
  <c r="Q802" i="73"/>
  <c r="Q803" i="73"/>
  <c r="Q804" i="73"/>
  <c r="Q805" i="73"/>
  <c r="Q806" i="73"/>
  <c r="Q807" i="73"/>
  <c r="Q808" i="73"/>
  <c r="Q809" i="73"/>
  <c r="Q810" i="73"/>
  <c r="Q811" i="73"/>
  <c r="Q812" i="73"/>
  <c r="Q813" i="73"/>
  <c r="Q814" i="73"/>
  <c r="Q815" i="73"/>
  <c r="Q816" i="73"/>
  <c r="Q817" i="73"/>
  <c r="Q818" i="73"/>
  <c r="Q819" i="73"/>
  <c r="Q820" i="73"/>
  <c r="Q821" i="73"/>
  <c r="Q822" i="73"/>
  <c r="Q823" i="73"/>
  <c r="Q824" i="73"/>
  <c r="Q825" i="73"/>
  <c r="Q826" i="73"/>
  <c r="Q827" i="73"/>
  <c r="Q828" i="73"/>
  <c r="Q829" i="73"/>
  <c r="Q830" i="73"/>
  <c r="Q831" i="73"/>
  <c r="Q832" i="73"/>
  <c r="Q833" i="73"/>
  <c r="Q834" i="73"/>
  <c r="Q835" i="73"/>
  <c r="Q836" i="73"/>
  <c r="Q837" i="73"/>
  <c r="Q838" i="73"/>
  <c r="Q839" i="73"/>
  <c r="Q840" i="73"/>
  <c r="Q841" i="73"/>
  <c r="Q842" i="73"/>
  <c r="Q843" i="73"/>
  <c r="Q844" i="73"/>
  <c r="Q845" i="73"/>
  <c r="Q846" i="73"/>
  <c r="Q847" i="73"/>
  <c r="Q848" i="73"/>
  <c r="Q849" i="73"/>
  <c r="Q850" i="73"/>
  <c r="Q851" i="73"/>
  <c r="Q852" i="73"/>
  <c r="Q853" i="73"/>
  <c r="Q854" i="73"/>
  <c r="Q855" i="73"/>
  <c r="Q856" i="73"/>
  <c r="Q857" i="73"/>
  <c r="Q858" i="73"/>
  <c r="Q859" i="73"/>
  <c r="Q860" i="73"/>
  <c r="Q861" i="73"/>
  <c r="Q862" i="73"/>
  <c r="Q863" i="73"/>
  <c r="Q864" i="73"/>
  <c r="Q865" i="73"/>
  <c r="Q866" i="73"/>
  <c r="Q867" i="73"/>
  <c r="Q868" i="73"/>
  <c r="Q869" i="73"/>
  <c r="Q870" i="73"/>
  <c r="Q871" i="73"/>
  <c r="Q872" i="73"/>
  <c r="Q873" i="73"/>
  <c r="Q874" i="73"/>
  <c r="Q875" i="73"/>
  <c r="Q876" i="73"/>
  <c r="Q877" i="73"/>
  <c r="Q878" i="73"/>
  <c r="Q879" i="73"/>
  <c r="Q880" i="73"/>
  <c r="Q881" i="73"/>
  <c r="Q882" i="73"/>
  <c r="Q883" i="73"/>
  <c r="Q884" i="73"/>
  <c r="Q885" i="73"/>
  <c r="Q886" i="73"/>
  <c r="Q887" i="73"/>
  <c r="Q888" i="73"/>
  <c r="Q889" i="73"/>
  <c r="Q890" i="73"/>
  <c r="Q891" i="73"/>
  <c r="Q892" i="73"/>
  <c r="Q893" i="73"/>
  <c r="Q894" i="73"/>
  <c r="Q895" i="73"/>
  <c r="Q896" i="73"/>
  <c r="Q897" i="73"/>
  <c r="Q898" i="73"/>
  <c r="Q899" i="73"/>
  <c r="Q900" i="73"/>
  <c r="Q901" i="73"/>
  <c r="Q902" i="73"/>
  <c r="Q903" i="73"/>
  <c r="Q904" i="73"/>
  <c r="Q905" i="73"/>
  <c r="Q906" i="73"/>
  <c r="Q907" i="73"/>
  <c r="Q908" i="73"/>
  <c r="Q909" i="73"/>
  <c r="Q910" i="73"/>
  <c r="Q911" i="73"/>
  <c r="Q912" i="73"/>
  <c r="Q913" i="73"/>
  <c r="Q914" i="73"/>
  <c r="Q915" i="73"/>
  <c r="Q916" i="73"/>
  <c r="Q917" i="73"/>
  <c r="Q918" i="73"/>
  <c r="Q919" i="73"/>
  <c r="Q920" i="73"/>
  <c r="Q921" i="73"/>
  <c r="Q922" i="73"/>
  <c r="Q923" i="73"/>
  <c r="Q924" i="73"/>
  <c r="Q925" i="73"/>
  <c r="Q926" i="73"/>
  <c r="Q927" i="73"/>
  <c r="Q928" i="73"/>
  <c r="Q929" i="73"/>
  <c r="Q930" i="73"/>
  <c r="Q931" i="73"/>
  <c r="Q932" i="73"/>
  <c r="Q933" i="73"/>
  <c r="Q934" i="73"/>
  <c r="Q935" i="73"/>
  <c r="Q936" i="73"/>
  <c r="Q937" i="73"/>
  <c r="Q938" i="73"/>
  <c r="Q939" i="73"/>
  <c r="Q940" i="73"/>
  <c r="Q941" i="73"/>
  <c r="Q942" i="73"/>
  <c r="Q943" i="73"/>
  <c r="Q944" i="73"/>
  <c r="Q945" i="73"/>
  <c r="Q946" i="73"/>
  <c r="Q947" i="73"/>
  <c r="Q948" i="73"/>
  <c r="Q949" i="73"/>
  <c r="Q950" i="73"/>
  <c r="Q951" i="73"/>
  <c r="Q952" i="73"/>
  <c r="Q953" i="73"/>
  <c r="Q954" i="73"/>
  <c r="Q955" i="73"/>
  <c r="Q956" i="73"/>
  <c r="Q957" i="73"/>
  <c r="Q958" i="73"/>
  <c r="Q959" i="73"/>
  <c r="Q960" i="73"/>
  <c r="Q961" i="73"/>
  <c r="Q962" i="73"/>
  <c r="Q963" i="73"/>
  <c r="Q964" i="73"/>
  <c r="Q965" i="73"/>
  <c r="Q966" i="73"/>
  <c r="Q967" i="73"/>
  <c r="Q968" i="73"/>
  <c r="Q969" i="73"/>
  <c r="Q970" i="73"/>
  <c r="Q971" i="73"/>
  <c r="Q972" i="73"/>
  <c r="Q973" i="73"/>
  <c r="Q974" i="73"/>
  <c r="Q975" i="73"/>
  <c r="Q976" i="73"/>
  <c r="Q977" i="73"/>
  <c r="Q978" i="73"/>
  <c r="Q979" i="73"/>
  <c r="Q980" i="73"/>
  <c r="Q981" i="73"/>
  <c r="Q982" i="73"/>
  <c r="Q983" i="73"/>
  <c r="Q984" i="73"/>
  <c r="Q985" i="73"/>
  <c r="Q986" i="73"/>
  <c r="Q987" i="73"/>
  <c r="Q988" i="73"/>
  <c r="Q989" i="73"/>
  <c r="Q990" i="73"/>
  <c r="Q991" i="73"/>
  <c r="Q992" i="73"/>
  <c r="Q993" i="73"/>
  <c r="Q994" i="73"/>
  <c r="Q995" i="73"/>
  <c r="Q996" i="73"/>
  <c r="Q997" i="73"/>
  <c r="Q998" i="73"/>
  <c r="Q999" i="73"/>
  <c r="Q1000" i="73"/>
  <c r="Q1001" i="73"/>
  <c r="Q1002" i="73"/>
  <c r="Q1003" i="73"/>
  <c r="Q1004" i="73"/>
  <c r="Q1005" i="73"/>
  <c r="Q1006" i="73"/>
  <c r="Q1007" i="73"/>
  <c r="Q1008" i="73"/>
  <c r="Q1009" i="73"/>
  <c r="Q1010" i="73"/>
  <c r="Q1011" i="73"/>
  <c r="Q1012" i="73"/>
  <c r="Q1013" i="73"/>
  <c r="Q1014" i="73"/>
  <c r="Q1015" i="73"/>
  <c r="Q1016" i="73"/>
  <c r="Q1017" i="73"/>
  <c r="Q1018" i="73"/>
  <c r="Q1019" i="73"/>
  <c r="Q1020" i="73"/>
  <c r="Q1021" i="73"/>
  <c r="Q1022" i="73"/>
  <c r="Q1023" i="73"/>
  <c r="Q1024" i="73"/>
  <c r="Q1025" i="73"/>
  <c r="Q1026" i="73"/>
  <c r="Q1027" i="73"/>
  <c r="Q1028" i="73"/>
  <c r="Q1029" i="73"/>
  <c r="Q1030" i="73"/>
  <c r="Q1031" i="73"/>
  <c r="Q1032" i="73"/>
  <c r="Q1033" i="73"/>
  <c r="Q1034" i="73"/>
  <c r="Q1035" i="73"/>
  <c r="Q1036" i="73"/>
  <c r="Q1037" i="73"/>
  <c r="Q1038" i="73"/>
  <c r="Q1039" i="73"/>
  <c r="Q1040" i="73"/>
  <c r="Q1041" i="73"/>
  <c r="Q1042" i="73"/>
  <c r="Q1043" i="73"/>
  <c r="Q1044" i="73"/>
  <c r="Q1045" i="73"/>
  <c r="Q1046" i="73"/>
  <c r="Q1047" i="73"/>
  <c r="Q1048" i="73"/>
  <c r="Q1049" i="73"/>
  <c r="Q1050" i="73"/>
  <c r="Q1051" i="73"/>
  <c r="Q1052" i="73"/>
  <c r="Q1053" i="73"/>
  <c r="Q1054" i="73"/>
  <c r="Q1055" i="73"/>
  <c r="Q1056" i="73"/>
  <c r="Q1057" i="73"/>
  <c r="Q1058" i="73"/>
  <c r="Q1059" i="73"/>
  <c r="Q1060" i="73"/>
  <c r="Q1061" i="73"/>
  <c r="Q1062" i="73"/>
  <c r="Q1063" i="73"/>
  <c r="Q1064" i="73"/>
  <c r="Q1065" i="73"/>
  <c r="Q1066" i="73"/>
  <c r="Q1067" i="73"/>
  <c r="Q1068" i="73"/>
  <c r="Q1069" i="73"/>
  <c r="Q1070" i="73"/>
  <c r="Q1071" i="73"/>
  <c r="Q1072" i="73"/>
  <c r="Q1073" i="73"/>
  <c r="Q1074" i="73"/>
  <c r="Q1075" i="73"/>
  <c r="Q1076" i="73"/>
  <c r="Q1077" i="73"/>
  <c r="Q1078" i="73"/>
  <c r="Q1079" i="73"/>
  <c r="Q1080" i="73"/>
  <c r="Q1081" i="73"/>
  <c r="Q1082" i="73"/>
  <c r="Q1083" i="73"/>
  <c r="Q1084" i="73"/>
  <c r="Q1085" i="73"/>
  <c r="Q1086" i="73"/>
  <c r="Q1087" i="73"/>
  <c r="Q1088" i="73"/>
  <c r="Q1089" i="73"/>
  <c r="Q1090" i="73"/>
  <c r="Q1091" i="73"/>
  <c r="Q1092" i="73"/>
  <c r="Q1093" i="73"/>
  <c r="Q1094" i="73"/>
  <c r="Q1095" i="73"/>
  <c r="Q1096" i="73"/>
  <c r="Q1097" i="73"/>
  <c r="Q1098" i="73"/>
  <c r="Q1099" i="73"/>
  <c r="Q1100" i="73"/>
  <c r="Q1101" i="73"/>
  <c r="Q1102" i="73"/>
  <c r="Q1103" i="73"/>
  <c r="Q1104" i="73"/>
  <c r="Q1105" i="73"/>
  <c r="Q1106" i="73"/>
  <c r="Q1107" i="73"/>
  <c r="Q1108" i="73"/>
  <c r="Q1109" i="73"/>
  <c r="Q1110" i="73"/>
  <c r="Q1111" i="73"/>
  <c r="Q1112" i="73"/>
  <c r="Q1113" i="73"/>
  <c r="Q1114" i="73"/>
  <c r="Q1115" i="73"/>
  <c r="Q1116" i="73"/>
  <c r="Q1117" i="73"/>
  <c r="Q1118" i="73"/>
  <c r="Q1119" i="73"/>
  <c r="Q1120" i="73"/>
  <c r="Q1121" i="73"/>
  <c r="Q1122" i="73"/>
  <c r="Q1123" i="73"/>
  <c r="Q1124" i="73"/>
  <c r="Q1125" i="73"/>
  <c r="Q1126" i="73"/>
  <c r="Q1127" i="73"/>
  <c r="Q1128" i="73"/>
  <c r="Q1129" i="73"/>
  <c r="Q1130" i="73"/>
  <c r="Q1131" i="73"/>
  <c r="Q1132" i="73"/>
  <c r="Q1133" i="73"/>
  <c r="Q1134" i="73"/>
  <c r="Q1135" i="73"/>
  <c r="Q1136" i="73"/>
  <c r="Q1137" i="73"/>
  <c r="Q1138" i="73"/>
  <c r="Q1139" i="73"/>
  <c r="Q1140" i="73"/>
  <c r="Q1141" i="73"/>
  <c r="Q1142" i="73"/>
  <c r="Q1143" i="73"/>
  <c r="Q1144" i="73"/>
  <c r="Q1145" i="73"/>
  <c r="Q1146" i="73"/>
  <c r="Q1147" i="73"/>
  <c r="Q1148" i="73"/>
  <c r="Q1149" i="73"/>
  <c r="Q1150" i="73"/>
  <c r="Q1151" i="73"/>
  <c r="Q1152" i="73"/>
  <c r="Q1153" i="73"/>
  <c r="Q1154" i="73"/>
  <c r="Q1155" i="73"/>
  <c r="Q1156" i="73"/>
  <c r="Q1157" i="73"/>
  <c r="Q1158" i="73"/>
  <c r="Q1159" i="73"/>
  <c r="Q1160" i="73"/>
  <c r="Q1161" i="73"/>
  <c r="Q1162" i="73"/>
  <c r="Q1163" i="73"/>
  <c r="Q1164" i="73"/>
  <c r="Q1165" i="73"/>
  <c r="Q1166" i="73"/>
  <c r="Q1167" i="73"/>
  <c r="Q1168" i="73"/>
  <c r="Q1169" i="73"/>
  <c r="Q1170" i="73"/>
  <c r="Q1171" i="73"/>
  <c r="Q1172" i="73"/>
  <c r="Q1173" i="73"/>
  <c r="Q1174" i="73"/>
  <c r="Q1175" i="73"/>
  <c r="Q1176" i="73"/>
  <c r="Q1177" i="73"/>
  <c r="Q1178" i="73"/>
  <c r="Q1179" i="73"/>
  <c r="Q1180" i="73"/>
  <c r="Q1181" i="73"/>
  <c r="Q1182" i="73"/>
  <c r="Q1183" i="73"/>
  <c r="Q1184" i="73"/>
  <c r="Q1185" i="73"/>
  <c r="Q1186" i="73"/>
  <c r="Q1187" i="73"/>
  <c r="Q1188" i="73"/>
  <c r="Q1189" i="73"/>
  <c r="Q1190" i="73"/>
  <c r="Q1191" i="73"/>
  <c r="Q1192" i="73"/>
  <c r="Q1193" i="73"/>
  <c r="Q1194" i="73"/>
  <c r="Q1195" i="73"/>
  <c r="Q1196" i="73"/>
  <c r="Q1197" i="73"/>
  <c r="Q1198" i="73"/>
  <c r="Q1199" i="73"/>
  <c r="Q1200" i="73"/>
  <c r="Q1201" i="73"/>
  <c r="Q1202" i="73"/>
  <c r="Q1203" i="73"/>
  <c r="Q1204" i="73"/>
  <c r="Q1205" i="73"/>
  <c r="Q1206" i="73"/>
  <c r="Q1207" i="73"/>
  <c r="Q1208" i="73"/>
  <c r="Q1209" i="73"/>
  <c r="Q1210" i="73"/>
  <c r="Q1211" i="73"/>
  <c r="Q1212" i="73"/>
  <c r="Q1213" i="73"/>
  <c r="Q1214" i="73"/>
  <c r="Q1215" i="73"/>
  <c r="Q1216" i="73"/>
  <c r="Q1217" i="73"/>
  <c r="Q1218" i="73"/>
  <c r="Q1219" i="73"/>
  <c r="Q1220" i="73"/>
  <c r="Q1221" i="73"/>
  <c r="Q1222" i="73"/>
  <c r="Q1223" i="73"/>
  <c r="Q1224" i="73"/>
  <c r="Q1225" i="73"/>
  <c r="Q1226" i="73"/>
  <c r="Q1227" i="73"/>
  <c r="Q1228" i="73"/>
  <c r="Q1229" i="73"/>
  <c r="Q1230" i="73"/>
  <c r="Q1231" i="73"/>
  <c r="Q1232" i="73"/>
  <c r="Q1233" i="73"/>
  <c r="Q1234" i="73"/>
  <c r="Q1235" i="73"/>
  <c r="Q1236" i="73"/>
  <c r="Q1237" i="73"/>
  <c r="Q1238" i="73"/>
  <c r="Q1239" i="73"/>
  <c r="Q1240" i="73"/>
  <c r="Q1241" i="73"/>
  <c r="Q1242" i="73"/>
  <c r="Q1243" i="73"/>
  <c r="Q1244" i="73"/>
  <c r="Q1245" i="73"/>
  <c r="Q1246" i="73"/>
  <c r="Q1247" i="73"/>
  <c r="Q1248" i="73"/>
  <c r="Q1249" i="73"/>
  <c r="Q1250" i="73"/>
  <c r="Q1251" i="73"/>
  <c r="Q1252" i="73"/>
  <c r="Q1253" i="73"/>
  <c r="Q1254" i="73"/>
  <c r="Q1255" i="73"/>
  <c r="Q1256" i="73"/>
  <c r="Q1257" i="73"/>
  <c r="Q1258" i="73"/>
  <c r="Q1259" i="73"/>
  <c r="Q1260" i="73"/>
  <c r="Q1261" i="73"/>
  <c r="Q1262" i="73"/>
  <c r="Q1263" i="73"/>
  <c r="Q1264" i="73"/>
  <c r="Q1265" i="73"/>
  <c r="Q1266" i="73"/>
  <c r="Q1267" i="73"/>
  <c r="Q1268" i="73"/>
  <c r="Q1269" i="73"/>
  <c r="Q1270" i="73"/>
  <c r="Q1271" i="73"/>
  <c r="Q1272" i="73"/>
  <c r="Q1273" i="73"/>
  <c r="Q1274" i="73"/>
  <c r="Q1275" i="73"/>
  <c r="Q1276" i="73"/>
  <c r="Q1277" i="73"/>
  <c r="Q1278" i="73"/>
  <c r="Q1279" i="73"/>
  <c r="Q1280" i="73"/>
  <c r="Q1281" i="73"/>
  <c r="Q1282" i="73"/>
  <c r="Q1283" i="73"/>
  <c r="Q1284" i="73"/>
  <c r="Q1285" i="73"/>
  <c r="Q1286" i="73"/>
  <c r="Q1287" i="73"/>
  <c r="Q1288" i="73"/>
  <c r="Q1289" i="73"/>
  <c r="Q1290" i="73"/>
  <c r="Q1291" i="73"/>
  <c r="Q1292" i="73"/>
  <c r="Q1293" i="73"/>
  <c r="Q1294" i="73"/>
  <c r="Q1295" i="73"/>
  <c r="Q1296" i="73"/>
  <c r="Q1297" i="73"/>
  <c r="Q1298" i="73"/>
  <c r="Q1299" i="73"/>
  <c r="Q1300" i="73"/>
  <c r="Q1301" i="73"/>
  <c r="Q1302" i="73"/>
  <c r="Q1303" i="73"/>
  <c r="Q1304" i="73"/>
  <c r="Q1305" i="73"/>
  <c r="Q1306" i="73"/>
  <c r="Q1307" i="73"/>
  <c r="Q1308" i="73"/>
  <c r="Q1309" i="73"/>
  <c r="Q1310" i="73"/>
  <c r="Q1311" i="73"/>
  <c r="Q1312" i="73"/>
  <c r="Q1313" i="73"/>
  <c r="Q1314" i="73"/>
  <c r="Q1315" i="73"/>
  <c r="Q1316" i="73"/>
  <c r="Q1317" i="73"/>
  <c r="Q1318" i="73"/>
  <c r="Q1319" i="73"/>
  <c r="Q1320" i="73"/>
  <c r="Q1321" i="73"/>
  <c r="Q1322" i="73"/>
  <c r="Q1323" i="73"/>
  <c r="Q1324" i="73"/>
  <c r="Q1325" i="73"/>
  <c r="Q1326" i="73"/>
  <c r="Q1327" i="73"/>
  <c r="Q1328" i="73"/>
  <c r="Q1329" i="73"/>
  <c r="Q1330" i="73"/>
  <c r="Q1331" i="73"/>
  <c r="Q1332" i="73"/>
  <c r="Q1333" i="73"/>
  <c r="Q1334" i="73"/>
  <c r="Q1335" i="73"/>
  <c r="Q1336" i="73"/>
  <c r="Q1337" i="73"/>
  <c r="Q1338" i="73"/>
  <c r="Q1339" i="73"/>
  <c r="Q1340" i="73"/>
  <c r="Q1341" i="73"/>
  <c r="Q1342" i="73"/>
  <c r="Q1343" i="73"/>
  <c r="Q1344" i="73"/>
  <c r="Q1345" i="73"/>
  <c r="Q1346" i="73"/>
  <c r="Q1347" i="73"/>
  <c r="Q1348" i="73"/>
  <c r="Q1349" i="73"/>
  <c r="Q1350" i="73"/>
  <c r="Q1351" i="73"/>
  <c r="Q1352" i="73"/>
  <c r="Q1353" i="73"/>
  <c r="Q1354" i="73"/>
  <c r="Q1355" i="73"/>
  <c r="Q1356" i="73"/>
  <c r="Q1357" i="73"/>
  <c r="Q1358" i="73"/>
  <c r="Q1359" i="73"/>
  <c r="Q1360" i="73"/>
  <c r="Q1361" i="73"/>
  <c r="Q1362" i="73"/>
  <c r="Q1363" i="73"/>
  <c r="Q1364" i="73"/>
  <c r="Q1365" i="73"/>
  <c r="Q1366" i="73"/>
  <c r="Q1367" i="73"/>
  <c r="Q1368" i="73"/>
  <c r="Q1369" i="73"/>
  <c r="Q1370" i="73"/>
  <c r="Q1371" i="73"/>
  <c r="Q1372" i="73"/>
  <c r="Q1373" i="73"/>
  <c r="Q1374" i="73"/>
  <c r="Q1375" i="73"/>
  <c r="Q1376" i="73"/>
  <c r="Q1377" i="73"/>
  <c r="Q1378" i="73"/>
  <c r="Q1379" i="73"/>
  <c r="Q1380" i="73"/>
  <c r="Q1381" i="73"/>
  <c r="Q1382" i="73"/>
  <c r="Q1383" i="73"/>
  <c r="Q1384" i="73"/>
  <c r="Q1385" i="73"/>
  <c r="Q1386" i="73"/>
  <c r="Q1387" i="73"/>
  <c r="Q1388" i="73"/>
  <c r="Q1389" i="73"/>
  <c r="Q1390" i="73"/>
  <c r="Q1391" i="73"/>
  <c r="Q1392" i="73"/>
  <c r="Q1393" i="73"/>
  <c r="Q1394" i="73"/>
  <c r="Q1395" i="73"/>
  <c r="Q1396" i="73"/>
  <c r="Q1397" i="73"/>
  <c r="Q1398" i="73"/>
  <c r="Q1399" i="73"/>
  <c r="Q1400" i="73"/>
  <c r="Q1401" i="73"/>
  <c r="Q1402" i="73"/>
  <c r="Q1403" i="73"/>
  <c r="Q1404" i="73"/>
  <c r="Q1405" i="73"/>
  <c r="Q1406" i="73"/>
  <c r="Q1407" i="73"/>
  <c r="Q1408" i="73"/>
  <c r="Q1409" i="73"/>
  <c r="Q1410" i="73"/>
  <c r="Q1411" i="73"/>
  <c r="Q1412" i="73"/>
  <c r="Q1413" i="73"/>
  <c r="Q1414" i="73"/>
  <c r="Q1415" i="73"/>
  <c r="Q1416" i="73"/>
  <c r="Q1417" i="73"/>
  <c r="Q1418" i="73"/>
  <c r="Q1419" i="73"/>
  <c r="Q1420" i="73"/>
  <c r="Q1421" i="73"/>
  <c r="Q1422" i="73"/>
  <c r="Q1423" i="73"/>
  <c r="Q1424" i="73"/>
  <c r="Q1425" i="73"/>
  <c r="Q1426" i="73"/>
  <c r="Q1427" i="73"/>
  <c r="Q1428" i="73"/>
  <c r="Q1429" i="73"/>
  <c r="Q1430" i="73"/>
  <c r="Q1431" i="73"/>
  <c r="Q1432" i="73"/>
  <c r="Q1433" i="73"/>
  <c r="Q1434" i="73"/>
  <c r="Q1435" i="73"/>
  <c r="Q1436" i="73"/>
  <c r="Q1437" i="73"/>
  <c r="Q1438" i="73"/>
  <c r="Q1439" i="73"/>
  <c r="Q1440" i="73"/>
  <c r="Q1441" i="73"/>
  <c r="Q1442" i="73"/>
  <c r="Q1443" i="73"/>
  <c r="Q1444" i="73"/>
  <c r="Q1445" i="73"/>
  <c r="Q1446" i="73"/>
  <c r="Q1447" i="73"/>
  <c r="Q1448" i="73"/>
  <c r="Q1449" i="73"/>
  <c r="Q1450" i="73"/>
  <c r="Q1451" i="73"/>
  <c r="Q1452" i="73"/>
  <c r="Q1453" i="73"/>
  <c r="Q1454" i="73"/>
  <c r="Q1455" i="73"/>
  <c r="Q1456" i="73"/>
  <c r="Q1457" i="73"/>
  <c r="Q1458" i="73"/>
  <c r="Q1459" i="73"/>
  <c r="Q1460" i="73"/>
  <c r="Q1461" i="73"/>
  <c r="Q1462" i="73"/>
  <c r="Q1463" i="73"/>
  <c r="Q1464" i="73"/>
  <c r="Q1465" i="73"/>
  <c r="Q1466" i="73"/>
  <c r="Q1467" i="73"/>
  <c r="Q1468" i="73"/>
  <c r="Q1469" i="73"/>
  <c r="Q1470" i="73"/>
  <c r="Q1471" i="73"/>
  <c r="Q1472" i="73"/>
  <c r="Q1473" i="73"/>
  <c r="Q1474" i="73"/>
  <c r="Q1475" i="73"/>
  <c r="Q1476" i="73"/>
  <c r="Q1477" i="73"/>
  <c r="Q1478" i="73"/>
  <c r="Q1479" i="73"/>
  <c r="Q1480" i="73"/>
  <c r="Q1481" i="73"/>
  <c r="Q1482" i="73"/>
  <c r="Q1483" i="73"/>
  <c r="Q1484" i="73"/>
  <c r="Q1485" i="73"/>
  <c r="Q1486" i="73"/>
  <c r="Q1487" i="73"/>
  <c r="Q1488" i="73"/>
  <c r="Q1489" i="73"/>
  <c r="Q1490" i="73"/>
  <c r="Q1491" i="73"/>
  <c r="Q1492" i="73"/>
  <c r="Q1493" i="73"/>
  <c r="Q1494" i="73"/>
  <c r="Q1495" i="73"/>
  <c r="Q1496" i="73"/>
  <c r="Q1497" i="73"/>
  <c r="Q1498" i="73"/>
  <c r="Q1499" i="73"/>
  <c r="Q1500" i="73"/>
  <c r="Q1501" i="73"/>
  <c r="Q1502" i="73"/>
  <c r="Q1503" i="73"/>
  <c r="Q1504" i="73"/>
  <c r="Q1505" i="73"/>
  <c r="Q1506" i="73"/>
  <c r="Q1507" i="73"/>
  <c r="Q1508" i="73"/>
  <c r="Q1509" i="73"/>
  <c r="Q1510" i="73"/>
  <c r="Q1511" i="73"/>
  <c r="Q1512" i="73"/>
  <c r="Q1513" i="73"/>
  <c r="Q1514" i="73"/>
  <c r="Q1515" i="73"/>
  <c r="Q1516" i="73"/>
  <c r="Q1517" i="73"/>
  <c r="Q1518" i="73"/>
  <c r="Q1519" i="73"/>
  <c r="Q1520" i="73"/>
  <c r="Q1521" i="73"/>
  <c r="Q1522" i="73"/>
  <c r="Q1523" i="73"/>
  <c r="Q1524" i="73"/>
  <c r="Q1525" i="73"/>
  <c r="Q1526" i="73"/>
  <c r="Q1527" i="73"/>
  <c r="Q1528" i="73"/>
  <c r="Q1529" i="73"/>
  <c r="Q1530" i="73"/>
  <c r="Q1531" i="73"/>
  <c r="Q1532" i="73"/>
  <c r="Q1533" i="73"/>
  <c r="Q1534" i="73"/>
  <c r="Q1535" i="73"/>
  <c r="Q1536" i="73"/>
  <c r="S55" i="73" l="1"/>
  <c r="S56" i="73"/>
  <c r="S57" i="73"/>
  <c r="S58" i="73"/>
  <c r="S59" i="73"/>
  <c r="S60" i="73"/>
  <c r="S61" i="73"/>
  <c r="S62" i="73"/>
  <c r="S63" i="73"/>
  <c r="S64" i="73"/>
  <c r="S65" i="73"/>
  <c r="S66" i="73"/>
  <c r="S67" i="73"/>
  <c r="S68" i="73"/>
  <c r="S69" i="73"/>
  <c r="S70" i="73"/>
  <c r="S71" i="73"/>
  <c r="S72" i="73"/>
  <c r="S73" i="73"/>
  <c r="S74" i="73"/>
  <c r="S75" i="73"/>
  <c r="S76" i="73"/>
  <c r="S77" i="73"/>
  <c r="S78" i="73"/>
  <c r="S79" i="73"/>
  <c r="S80" i="73"/>
  <c r="S81" i="73"/>
  <c r="S82" i="73"/>
  <c r="S83" i="73"/>
  <c r="S84" i="73"/>
  <c r="S85" i="73"/>
  <c r="S86" i="73"/>
  <c r="S87" i="73"/>
  <c r="S88" i="73"/>
  <c r="S89" i="73"/>
  <c r="S90" i="73"/>
  <c r="S91" i="73"/>
  <c r="S92" i="73"/>
  <c r="S93" i="73"/>
  <c r="S94" i="73"/>
  <c r="S95" i="73"/>
  <c r="S96" i="73"/>
  <c r="S97" i="73"/>
  <c r="S98" i="73"/>
  <c r="S99" i="73"/>
  <c r="S100" i="73"/>
  <c r="S101" i="73"/>
  <c r="S102" i="73"/>
  <c r="S103" i="73"/>
  <c r="S104" i="73"/>
  <c r="S105" i="73"/>
  <c r="S106" i="73"/>
  <c r="S107" i="73"/>
  <c r="S108" i="73"/>
  <c r="S109" i="73"/>
  <c r="S110" i="73"/>
  <c r="S111" i="73"/>
  <c r="S112" i="73"/>
  <c r="S113" i="73"/>
  <c r="S114" i="73"/>
  <c r="S115" i="73"/>
  <c r="S116" i="73"/>
  <c r="S117" i="73"/>
  <c r="S118" i="73"/>
  <c r="S119" i="73"/>
  <c r="S120" i="73"/>
  <c r="S121" i="73"/>
  <c r="S122" i="73"/>
  <c r="S123" i="73"/>
  <c r="S124" i="73"/>
  <c r="S125" i="73"/>
  <c r="S126" i="73"/>
  <c r="S127" i="73"/>
  <c r="S128" i="73"/>
  <c r="S129" i="73"/>
  <c r="S130" i="73"/>
  <c r="S131" i="73"/>
  <c r="S132" i="73"/>
  <c r="S133" i="73"/>
  <c r="S134" i="73"/>
  <c r="S135" i="73"/>
  <c r="S136" i="73"/>
  <c r="S137" i="73"/>
  <c r="S138" i="73"/>
  <c r="S139" i="73"/>
  <c r="S140" i="73"/>
  <c r="S141" i="73"/>
  <c r="S142" i="73"/>
  <c r="S143" i="73"/>
  <c r="S144" i="73"/>
  <c r="S145" i="73"/>
  <c r="S146" i="73"/>
  <c r="S147" i="73"/>
  <c r="S148" i="73"/>
  <c r="S149" i="73"/>
  <c r="S150" i="73"/>
  <c r="S151" i="73"/>
  <c r="S152" i="73"/>
  <c r="S153" i="73"/>
  <c r="S154" i="73"/>
  <c r="S155" i="73"/>
  <c r="S156" i="73"/>
  <c r="S157" i="73"/>
  <c r="S158" i="73"/>
  <c r="S159" i="73"/>
  <c r="S160" i="73"/>
  <c r="S161" i="73"/>
  <c r="S162" i="73"/>
  <c r="S163" i="73"/>
  <c r="S164" i="73"/>
  <c r="S165" i="73"/>
  <c r="S166" i="73"/>
  <c r="S167" i="73"/>
  <c r="S168" i="73"/>
  <c r="S169" i="73"/>
  <c r="S170" i="73"/>
  <c r="S171" i="73"/>
  <c r="S172" i="73"/>
  <c r="S173" i="73"/>
  <c r="S174" i="73"/>
  <c r="S175" i="73"/>
  <c r="S176" i="73"/>
  <c r="S177" i="73"/>
  <c r="S178" i="73"/>
  <c r="S179" i="73"/>
  <c r="S180" i="73"/>
  <c r="S181" i="73"/>
  <c r="S182" i="73"/>
  <c r="S183" i="73"/>
  <c r="S184" i="73"/>
  <c r="S185" i="73"/>
  <c r="S186" i="73"/>
  <c r="S187" i="73"/>
  <c r="S188" i="73"/>
  <c r="S189" i="73"/>
  <c r="S190" i="73"/>
  <c r="S191" i="73"/>
  <c r="S192" i="73"/>
  <c r="S193" i="73"/>
  <c r="S194" i="73"/>
  <c r="S195" i="73"/>
  <c r="S196" i="73"/>
  <c r="S197" i="73"/>
  <c r="S198" i="73"/>
  <c r="S199" i="73"/>
  <c r="S200" i="73"/>
  <c r="S201" i="73"/>
  <c r="S202" i="73"/>
  <c r="S203" i="73"/>
  <c r="S204" i="73"/>
  <c r="S205" i="73"/>
  <c r="S206" i="73"/>
  <c r="S207" i="73"/>
  <c r="S208" i="73"/>
  <c r="S209" i="73"/>
  <c r="S210" i="73"/>
  <c r="S211" i="73"/>
  <c r="S212" i="73"/>
  <c r="S213" i="73"/>
  <c r="S214" i="73"/>
  <c r="S215" i="73"/>
  <c r="S216" i="73"/>
  <c r="S217" i="73"/>
  <c r="S218" i="73"/>
  <c r="S219" i="73"/>
  <c r="S220" i="73"/>
  <c r="S221" i="73"/>
  <c r="S222" i="73"/>
  <c r="S223" i="73"/>
  <c r="S224" i="73"/>
  <c r="S225" i="73"/>
  <c r="S226" i="73"/>
  <c r="S227" i="73"/>
  <c r="S228" i="73"/>
  <c r="S229" i="73"/>
  <c r="S230" i="73"/>
  <c r="S231" i="73"/>
  <c r="S232" i="73"/>
  <c r="S233" i="73"/>
  <c r="S234" i="73"/>
  <c r="S235" i="73"/>
  <c r="S236" i="73"/>
  <c r="S237" i="73"/>
  <c r="S238" i="73"/>
  <c r="S239" i="73"/>
  <c r="S240" i="73"/>
  <c r="S241" i="73"/>
  <c r="S242" i="73"/>
  <c r="S243" i="73"/>
  <c r="S244" i="73"/>
  <c r="S245" i="73"/>
  <c r="S246" i="73"/>
  <c r="S247" i="73"/>
  <c r="S248" i="73"/>
  <c r="S249" i="73"/>
  <c r="S250" i="73"/>
  <c r="S251" i="73"/>
  <c r="S252" i="73"/>
  <c r="S253" i="73"/>
  <c r="S254" i="73"/>
  <c r="S255" i="73"/>
  <c r="S256" i="73"/>
  <c r="S257" i="73"/>
  <c r="S258" i="73"/>
  <c r="S259" i="73"/>
  <c r="S260" i="73"/>
  <c r="S261" i="73"/>
  <c r="S262" i="73"/>
  <c r="S263" i="73"/>
  <c r="S264" i="73"/>
  <c r="S265" i="73"/>
  <c r="S266" i="73"/>
  <c r="S267" i="73"/>
  <c r="S268" i="73"/>
  <c r="S269" i="73"/>
  <c r="S270" i="73"/>
  <c r="S271" i="73"/>
  <c r="S272" i="73"/>
  <c r="S273" i="73"/>
  <c r="S274" i="73"/>
  <c r="S275" i="73"/>
  <c r="S276" i="73"/>
  <c r="S277" i="73"/>
  <c r="S278" i="73"/>
  <c r="S279" i="73"/>
  <c r="S280" i="73"/>
  <c r="S281" i="73"/>
  <c r="S282" i="73"/>
  <c r="S283" i="73"/>
  <c r="S284" i="73"/>
  <c r="S285" i="73"/>
  <c r="S286" i="73"/>
  <c r="S287" i="73"/>
  <c r="S288" i="73"/>
  <c r="S289" i="73"/>
  <c r="S290" i="73"/>
  <c r="S291" i="73"/>
  <c r="S292" i="73"/>
  <c r="S293" i="73"/>
  <c r="S294" i="73"/>
  <c r="S295" i="73"/>
  <c r="S296" i="73"/>
  <c r="S297" i="73"/>
  <c r="S298" i="73"/>
  <c r="S299" i="73"/>
  <c r="S300" i="73"/>
  <c r="S301" i="73"/>
  <c r="S302" i="73"/>
  <c r="S303" i="73"/>
  <c r="S304" i="73"/>
  <c r="S305" i="73"/>
  <c r="S306" i="73"/>
  <c r="S307" i="73"/>
  <c r="S308" i="73"/>
  <c r="S309" i="73"/>
  <c r="S310" i="73"/>
  <c r="S311" i="73"/>
  <c r="S312" i="73"/>
  <c r="S313" i="73"/>
  <c r="S314" i="73"/>
  <c r="S315" i="73"/>
  <c r="S316" i="73"/>
  <c r="S317" i="73"/>
  <c r="S318" i="73"/>
  <c r="S319" i="73"/>
  <c r="S320" i="73"/>
  <c r="S321" i="73"/>
  <c r="S322" i="73"/>
  <c r="S323" i="73"/>
  <c r="S324" i="73"/>
  <c r="S325" i="73"/>
  <c r="S326" i="73"/>
  <c r="S327" i="73"/>
  <c r="S328" i="73"/>
  <c r="S329" i="73"/>
  <c r="S330" i="73"/>
  <c r="S331" i="73"/>
  <c r="S332" i="73"/>
  <c r="S333" i="73"/>
  <c r="S334" i="73"/>
  <c r="S335" i="73"/>
  <c r="S336" i="73"/>
  <c r="S337" i="73"/>
  <c r="S338" i="73"/>
  <c r="S339" i="73"/>
  <c r="S340" i="73"/>
  <c r="S341" i="73"/>
  <c r="S342" i="73"/>
  <c r="S343" i="73"/>
  <c r="S344" i="73"/>
  <c r="S345" i="73"/>
  <c r="S346" i="73"/>
  <c r="S347" i="73"/>
  <c r="S348" i="73"/>
  <c r="S349" i="73"/>
  <c r="S350" i="73"/>
  <c r="S351" i="73"/>
  <c r="S352" i="73"/>
  <c r="S353" i="73"/>
  <c r="S354" i="73"/>
  <c r="S355" i="73"/>
  <c r="S356" i="73"/>
  <c r="S357" i="73"/>
  <c r="S358" i="73"/>
  <c r="S359" i="73"/>
  <c r="S360" i="73"/>
  <c r="S361" i="73"/>
  <c r="S362" i="73"/>
  <c r="S363" i="73"/>
  <c r="S364" i="73"/>
  <c r="S365" i="73"/>
  <c r="S366" i="73"/>
  <c r="S367" i="73"/>
  <c r="S368" i="73"/>
  <c r="S369" i="73"/>
  <c r="S370" i="73"/>
  <c r="S371" i="73"/>
  <c r="S372" i="73"/>
  <c r="S373" i="73"/>
  <c r="S374" i="73"/>
  <c r="S375" i="73"/>
  <c r="S376" i="73"/>
  <c r="S377" i="73"/>
  <c r="S378" i="73"/>
  <c r="S379" i="73"/>
  <c r="S380" i="73"/>
  <c r="S381" i="73"/>
  <c r="S382" i="73"/>
  <c r="S383" i="73"/>
  <c r="S384" i="73"/>
  <c r="S385" i="73"/>
  <c r="S386" i="73"/>
  <c r="S387" i="73"/>
  <c r="S388" i="73"/>
  <c r="S389" i="73"/>
  <c r="S390" i="73"/>
  <c r="S391" i="73"/>
  <c r="S392" i="73"/>
  <c r="S393" i="73"/>
  <c r="S394" i="73"/>
  <c r="S395" i="73"/>
  <c r="S396" i="73"/>
  <c r="S397" i="73"/>
  <c r="S398" i="73"/>
  <c r="S399" i="73"/>
  <c r="S400" i="73"/>
  <c r="S401" i="73"/>
  <c r="S402" i="73"/>
  <c r="S403" i="73"/>
  <c r="S404" i="73"/>
  <c r="S405" i="73"/>
  <c r="S406" i="73"/>
  <c r="S407" i="73"/>
  <c r="S408" i="73"/>
  <c r="S409" i="73"/>
  <c r="S410" i="73"/>
  <c r="S411" i="73"/>
  <c r="S412" i="73"/>
  <c r="S413" i="73"/>
  <c r="S414" i="73"/>
  <c r="S415" i="73"/>
  <c r="S416" i="73"/>
  <c r="S417" i="73"/>
  <c r="S418" i="73"/>
  <c r="S419" i="73"/>
  <c r="S420" i="73"/>
  <c r="S421" i="73"/>
  <c r="S422" i="73"/>
  <c r="S423" i="73"/>
  <c r="S424" i="73"/>
  <c r="S425" i="73"/>
  <c r="S426" i="73"/>
  <c r="S427" i="73"/>
  <c r="S428" i="73"/>
  <c r="S429" i="73"/>
  <c r="S430" i="73"/>
  <c r="S431" i="73"/>
  <c r="S432" i="73"/>
  <c r="S433" i="73"/>
  <c r="S434" i="73"/>
  <c r="S435" i="73"/>
  <c r="S436" i="73"/>
  <c r="S437" i="73"/>
  <c r="S438" i="73"/>
  <c r="S439" i="73"/>
  <c r="S440" i="73"/>
  <c r="S441" i="73"/>
  <c r="S442" i="73"/>
  <c r="S443" i="73"/>
  <c r="S444" i="73"/>
  <c r="S445" i="73"/>
  <c r="S446" i="73"/>
  <c r="S447" i="73"/>
  <c r="S448" i="73"/>
  <c r="S449" i="73"/>
  <c r="S450" i="73"/>
  <c r="S451" i="73"/>
  <c r="S452" i="73"/>
  <c r="S453" i="73"/>
  <c r="S454" i="73"/>
  <c r="S455" i="73"/>
  <c r="S456" i="73"/>
  <c r="S457" i="73"/>
  <c r="S458" i="73"/>
  <c r="S459" i="73"/>
  <c r="S460" i="73"/>
  <c r="S461" i="73"/>
  <c r="S462" i="73"/>
  <c r="S463" i="73"/>
  <c r="S464" i="73"/>
  <c r="S465" i="73"/>
  <c r="S466" i="73"/>
  <c r="S467" i="73"/>
  <c r="S468" i="73"/>
  <c r="S469" i="73"/>
  <c r="S470" i="73"/>
  <c r="S471" i="73"/>
  <c r="S472" i="73"/>
  <c r="S473" i="73"/>
  <c r="S474" i="73"/>
  <c r="S475" i="73"/>
  <c r="S476" i="73"/>
  <c r="S477" i="73"/>
  <c r="S478" i="73"/>
  <c r="S479" i="73"/>
  <c r="S480" i="73"/>
  <c r="S481" i="73"/>
  <c r="S482" i="73"/>
  <c r="S483" i="73"/>
  <c r="S484" i="73"/>
  <c r="S485" i="73"/>
  <c r="S486" i="73"/>
  <c r="S487" i="73"/>
  <c r="S488" i="73"/>
  <c r="S489" i="73"/>
  <c r="S490" i="73"/>
  <c r="S491" i="73"/>
  <c r="S492" i="73"/>
  <c r="S493" i="73"/>
  <c r="S494" i="73"/>
  <c r="S495" i="73"/>
  <c r="S496" i="73"/>
  <c r="S497" i="73"/>
  <c r="S498" i="73"/>
  <c r="S499" i="73"/>
  <c r="S500" i="73"/>
  <c r="S501" i="73"/>
  <c r="S502" i="73"/>
  <c r="S503" i="73"/>
  <c r="S504" i="73"/>
  <c r="S505" i="73"/>
  <c r="S506" i="73"/>
  <c r="S507" i="73"/>
  <c r="S508" i="73"/>
  <c r="S509" i="73"/>
  <c r="S510" i="73"/>
  <c r="S511" i="73"/>
  <c r="S512" i="73"/>
  <c r="S513" i="73"/>
  <c r="S514" i="73"/>
  <c r="S515" i="73"/>
  <c r="S516" i="73"/>
  <c r="S517" i="73"/>
  <c r="S518" i="73"/>
  <c r="S519" i="73"/>
  <c r="S520" i="73"/>
  <c r="S521" i="73"/>
  <c r="S522" i="73"/>
  <c r="S523" i="73"/>
  <c r="S524" i="73"/>
  <c r="S525" i="73"/>
  <c r="S526" i="73"/>
  <c r="S527" i="73"/>
  <c r="S528" i="73"/>
  <c r="S529" i="73"/>
  <c r="S530" i="73"/>
  <c r="S531" i="73"/>
  <c r="S532" i="73"/>
  <c r="S533" i="73"/>
  <c r="S534" i="73"/>
  <c r="S535" i="73"/>
  <c r="S536" i="73"/>
  <c r="S537" i="73"/>
  <c r="S538" i="73"/>
  <c r="S539" i="73"/>
  <c r="S540" i="73"/>
  <c r="S541" i="73"/>
  <c r="S542" i="73"/>
  <c r="S543" i="73"/>
  <c r="S544" i="73"/>
  <c r="S545" i="73"/>
  <c r="S546" i="73"/>
  <c r="S547" i="73"/>
  <c r="S548" i="73"/>
  <c r="S549" i="73"/>
  <c r="S550" i="73"/>
  <c r="S551" i="73"/>
  <c r="S552" i="73"/>
  <c r="S553" i="73"/>
  <c r="S554" i="73"/>
  <c r="S555" i="73"/>
  <c r="S556" i="73"/>
  <c r="S557" i="73"/>
  <c r="S558" i="73"/>
  <c r="S559" i="73"/>
  <c r="S560" i="73"/>
  <c r="S561" i="73"/>
  <c r="S562" i="73"/>
  <c r="S563" i="73"/>
  <c r="S564" i="73"/>
  <c r="S565" i="73"/>
  <c r="S566" i="73"/>
  <c r="S567" i="73"/>
  <c r="S568" i="73"/>
  <c r="S569" i="73"/>
  <c r="S570" i="73"/>
  <c r="S571" i="73"/>
  <c r="S572" i="73"/>
  <c r="S573" i="73"/>
  <c r="S574" i="73"/>
  <c r="S575" i="73"/>
  <c r="S576" i="73"/>
  <c r="S577" i="73"/>
  <c r="S578" i="73"/>
  <c r="S579" i="73"/>
  <c r="S580" i="73"/>
  <c r="S581" i="73"/>
  <c r="S582" i="73"/>
  <c r="S583" i="73"/>
  <c r="S584" i="73"/>
  <c r="S585" i="73"/>
  <c r="S586" i="73"/>
  <c r="S587" i="73"/>
  <c r="S588" i="73"/>
  <c r="S589" i="73"/>
  <c r="S590" i="73"/>
  <c r="S591" i="73"/>
  <c r="S592" i="73"/>
  <c r="S593" i="73"/>
  <c r="S594" i="73"/>
  <c r="S595" i="73"/>
  <c r="S596" i="73"/>
  <c r="S597" i="73"/>
  <c r="S598" i="73"/>
  <c r="S599" i="73"/>
  <c r="S600" i="73"/>
  <c r="S601" i="73"/>
  <c r="S602" i="73"/>
  <c r="S603" i="73"/>
  <c r="S604" i="73"/>
  <c r="S605" i="73"/>
  <c r="S606" i="73"/>
  <c r="S607" i="73"/>
  <c r="S608" i="73"/>
  <c r="S609" i="73"/>
  <c r="S610" i="73"/>
  <c r="S611" i="73"/>
  <c r="S612" i="73"/>
  <c r="S613" i="73"/>
  <c r="S614" i="73"/>
  <c r="S615" i="73"/>
  <c r="S616" i="73"/>
  <c r="S617" i="73"/>
  <c r="S618" i="73"/>
  <c r="S619" i="73"/>
  <c r="S620" i="73"/>
  <c r="S621" i="73"/>
  <c r="S622" i="73"/>
  <c r="S623" i="73"/>
  <c r="S624" i="73"/>
  <c r="S625" i="73"/>
  <c r="S626" i="73"/>
  <c r="S627" i="73"/>
  <c r="S628" i="73"/>
  <c r="S629" i="73"/>
  <c r="S630" i="73"/>
  <c r="S631" i="73"/>
  <c r="S632" i="73"/>
  <c r="S633" i="73"/>
  <c r="S634" i="73"/>
  <c r="S635" i="73"/>
  <c r="S636" i="73"/>
  <c r="S637" i="73"/>
  <c r="S638" i="73"/>
  <c r="S639" i="73"/>
  <c r="S640" i="73"/>
  <c r="S641" i="73"/>
  <c r="S642" i="73"/>
  <c r="S643" i="73"/>
  <c r="S644" i="73"/>
  <c r="S645" i="73"/>
  <c r="S646" i="73"/>
  <c r="S647" i="73"/>
  <c r="S648" i="73"/>
  <c r="S649" i="73"/>
  <c r="S650" i="73"/>
  <c r="S651" i="73"/>
  <c r="S652" i="73"/>
  <c r="S653" i="73"/>
  <c r="S654" i="73"/>
  <c r="S655" i="73"/>
  <c r="S656" i="73"/>
  <c r="S657" i="73"/>
  <c r="S658" i="73"/>
  <c r="S659" i="73"/>
  <c r="S660" i="73"/>
  <c r="S661" i="73"/>
  <c r="S662" i="73"/>
  <c r="S663" i="73"/>
  <c r="S664" i="73"/>
  <c r="S665" i="73"/>
  <c r="S666" i="73"/>
  <c r="S667" i="73"/>
  <c r="S668" i="73"/>
  <c r="S669" i="73"/>
  <c r="S670" i="73"/>
  <c r="S671" i="73"/>
  <c r="S672" i="73"/>
  <c r="S673" i="73"/>
  <c r="S674" i="73"/>
  <c r="S675" i="73"/>
  <c r="S676" i="73"/>
  <c r="S677" i="73"/>
  <c r="S678" i="73"/>
  <c r="S679" i="73"/>
  <c r="S680" i="73"/>
  <c r="S681" i="73"/>
  <c r="S682" i="73"/>
  <c r="S683" i="73"/>
  <c r="S684" i="73"/>
  <c r="S685" i="73"/>
  <c r="S686" i="73"/>
  <c r="S687" i="73"/>
  <c r="S688" i="73"/>
  <c r="S689" i="73"/>
  <c r="S690" i="73"/>
  <c r="S691" i="73"/>
  <c r="S692" i="73"/>
  <c r="S693" i="73"/>
  <c r="S694" i="73"/>
  <c r="S695" i="73"/>
  <c r="S696" i="73"/>
  <c r="S697" i="73"/>
  <c r="S698" i="73"/>
  <c r="S699" i="73"/>
  <c r="S700" i="73"/>
  <c r="S701" i="73"/>
  <c r="S702" i="73"/>
  <c r="S703" i="73"/>
  <c r="S704" i="73"/>
  <c r="S705" i="73"/>
  <c r="S706" i="73"/>
  <c r="S707" i="73"/>
  <c r="S708" i="73"/>
  <c r="S709" i="73"/>
  <c r="S710" i="73"/>
  <c r="S711" i="73"/>
  <c r="S712" i="73"/>
  <c r="S713" i="73"/>
  <c r="S714" i="73"/>
  <c r="S715" i="73"/>
  <c r="S716" i="73"/>
  <c r="S717" i="73"/>
  <c r="S718" i="73"/>
  <c r="S719" i="73"/>
  <c r="S720" i="73"/>
  <c r="S721" i="73"/>
  <c r="S722" i="73"/>
  <c r="S723" i="73"/>
  <c r="S724" i="73"/>
  <c r="S725" i="73"/>
  <c r="S726" i="73"/>
  <c r="S727" i="73"/>
  <c r="S728" i="73"/>
  <c r="S729" i="73"/>
  <c r="S730" i="73"/>
  <c r="S731" i="73"/>
  <c r="S732" i="73"/>
  <c r="S733" i="73"/>
  <c r="S734" i="73"/>
  <c r="S735" i="73"/>
  <c r="S736" i="73"/>
  <c r="S737" i="73"/>
  <c r="S738" i="73"/>
  <c r="S739" i="73"/>
  <c r="S740" i="73"/>
  <c r="S741" i="73"/>
  <c r="S742" i="73"/>
  <c r="S743" i="73"/>
  <c r="S744" i="73"/>
  <c r="S745" i="73"/>
  <c r="S746" i="73"/>
  <c r="S747" i="73"/>
  <c r="S748" i="73"/>
  <c r="S749" i="73"/>
  <c r="S750" i="73"/>
  <c r="S751" i="73"/>
  <c r="S752" i="73"/>
  <c r="S753" i="73"/>
  <c r="S754" i="73"/>
  <c r="S755" i="73"/>
  <c r="S756" i="73"/>
  <c r="S757" i="73"/>
  <c r="S758" i="73"/>
  <c r="S759" i="73"/>
  <c r="S760" i="73"/>
  <c r="S761" i="73"/>
  <c r="S762" i="73"/>
  <c r="S763" i="73"/>
  <c r="S764" i="73"/>
  <c r="S765" i="73"/>
  <c r="S766" i="73"/>
  <c r="S767" i="73"/>
  <c r="S768" i="73"/>
  <c r="S769" i="73"/>
  <c r="S770" i="73"/>
  <c r="S771" i="73"/>
  <c r="S772" i="73"/>
  <c r="S773" i="73"/>
  <c r="S774" i="73"/>
  <c r="S775" i="73"/>
  <c r="S776" i="73"/>
  <c r="S777" i="73"/>
  <c r="S778" i="73"/>
  <c r="S779" i="73"/>
  <c r="S780" i="73"/>
  <c r="S781" i="73"/>
  <c r="S782" i="73"/>
  <c r="S783" i="73"/>
  <c r="S784" i="73"/>
  <c r="S785" i="73"/>
  <c r="S786" i="73"/>
  <c r="S787" i="73"/>
  <c r="S788" i="73"/>
  <c r="S789" i="73"/>
  <c r="S790" i="73"/>
  <c r="S791" i="73"/>
  <c r="S792" i="73"/>
  <c r="S793" i="73"/>
  <c r="S794" i="73"/>
  <c r="S795" i="73"/>
  <c r="S796" i="73"/>
  <c r="S797" i="73"/>
  <c r="S798" i="73"/>
  <c r="S799" i="73"/>
  <c r="S800" i="73"/>
  <c r="S801" i="73"/>
  <c r="S802" i="73"/>
  <c r="S803" i="73"/>
  <c r="S804" i="73"/>
  <c r="S805" i="73"/>
  <c r="S806" i="73"/>
  <c r="S807" i="73"/>
  <c r="S808" i="73"/>
  <c r="S809" i="73"/>
  <c r="S810" i="73"/>
  <c r="S811" i="73"/>
  <c r="S812" i="73"/>
  <c r="S813" i="73"/>
  <c r="S814" i="73"/>
  <c r="S815" i="73"/>
  <c r="S816" i="73"/>
  <c r="S817" i="73"/>
  <c r="S818" i="73"/>
  <c r="S819" i="73"/>
  <c r="S820" i="73"/>
  <c r="S821" i="73"/>
  <c r="S822" i="73"/>
  <c r="S823" i="73"/>
  <c r="S824" i="73"/>
  <c r="S825" i="73"/>
  <c r="S826" i="73"/>
  <c r="S827" i="73"/>
  <c r="S828" i="73"/>
  <c r="S829" i="73"/>
  <c r="S830" i="73"/>
  <c r="S831" i="73"/>
  <c r="S832" i="73"/>
  <c r="S833" i="73"/>
  <c r="S834" i="73"/>
  <c r="S835" i="73"/>
  <c r="S836" i="73"/>
  <c r="S837" i="73"/>
  <c r="S838" i="73"/>
  <c r="S839" i="73"/>
  <c r="S840" i="73"/>
  <c r="S841" i="73"/>
  <c r="S842" i="73"/>
  <c r="S843" i="73"/>
  <c r="S844" i="73"/>
  <c r="S845" i="73"/>
  <c r="S846" i="73"/>
  <c r="S847" i="73"/>
  <c r="S848" i="73"/>
  <c r="S849" i="73"/>
  <c r="S850" i="73"/>
  <c r="S851" i="73"/>
  <c r="S852" i="73"/>
  <c r="S853" i="73"/>
  <c r="S854" i="73"/>
  <c r="S855" i="73"/>
  <c r="S856" i="73"/>
  <c r="S857" i="73"/>
  <c r="S858" i="73"/>
  <c r="S859" i="73"/>
  <c r="S860" i="73"/>
  <c r="S861" i="73"/>
  <c r="S862" i="73"/>
  <c r="S863" i="73"/>
  <c r="S864" i="73"/>
  <c r="S865" i="73"/>
  <c r="S866" i="73"/>
  <c r="S867" i="73"/>
  <c r="S868" i="73"/>
  <c r="S869" i="73"/>
  <c r="S870" i="73"/>
  <c r="S871" i="73"/>
  <c r="S872" i="73"/>
  <c r="S873" i="73"/>
  <c r="S874" i="73"/>
  <c r="S875" i="73"/>
  <c r="S876" i="73"/>
  <c r="S877" i="73"/>
  <c r="S878" i="73"/>
  <c r="S879" i="73"/>
  <c r="S880" i="73"/>
  <c r="S881" i="73"/>
  <c r="S882" i="73"/>
  <c r="S883" i="73"/>
  <c r="S884" i="73"/>
  <c r="S885" i="73"/>
  <c r="S886" i="73"/>
  <c r="S887" i="73"/>
  <c r="S888" i="73"/>
  <c r="S889" i="73"/>
  <c r="S890" i="73"/>
  <c r="S891" i="73"/>
  <c r="S892" i="73"/>
  <c r="S893" i="73"/>
  <c r="S894" i="73"/>
  <c r="S895" i="73"/>
  <c r="S896" i="73"/>
  <c r="S897" i="73"/>
  <c r="S898" i="73"/>
  <c r="S899" i="73"/>
  <c r="S900" i="73"/>
  <c r="S901" i="73"/>
  <c r="S902" i="73"/>
  <c r="S903" i="73"/>
  <c r="S904" i="73"/>
  <c r="S905" i="73"/>
  <c r="S906" i="73"/>
  <c r="S907" i="73"/>
  <c r="S908" i="73"/>
  <c r="S909" i="73"/>
  <c r="S910" i="73"/>
  <c r="S911" i="73"/>
  <c r="S912" i="73"/>
  <c r="S913" i="73"/>
  <c r="S914" i="73"/>
  <c r="S915" i="73"/>
  <c r="S916" i="73"/>
  <c r="S917" i="73"/>
  <c r="S918" i="73"/>
  <c r="S919" i="73"/>
  <c r="S920" i="73"/>
  <c r="S921" i="73"/>
  <c r="S922" i="73"/>
  <c r="S923" i="73"/>
  <c r="S924" i="73"/>
  <c r="S925" i="73"/>
  <c r="S926" i="73"/>
  <c r="S927" i="73"/>
  <c r="S928" i="73"/>
  <c r="S929" i="73"/>
  <c r="S930" i="73"/>
  <c r="S931" i="73"/>
  <c r="S932" i="73"/>
  <c r="S933" i="73"/>
  <c r="S934" i="73"/>
  <c r="S935" i="73"/>
  <c r="S936" i="73"/>
  <c r="S937" i="73"/>
  <c r="S938" i="73"/>
  <c r="S939" i="73"/>
  <c r="S940" i="73"/>
  <c r="S941" i="73"/>
  <c r="S942" i="73"/>
  <c r="S943" i="73"/>
  <c r="S944" i="73"/>
  <c r="S945" i="73"/>
  <c r="S946" i="73"/>
  <c r="S947" i="73"/>
  <c r="S948" i="73"/>
  <c r="S949" i="73"/>
  <c r="S950" i="73"/>
  <c r="S951" i="73"/>
  <c r="S952" i="73"/>
  <c r="S953" i="73"/>
  <c r="S954" i="73"/>
  <c r="S955" i="73"/>
  <c r="S956" i="73"/>
  <c r="S957" i="73"/>
  <c r="S958" i="73"/>
  <c r="S959" i="73"/>
  <c r="S960" i="73"/>
  <c r="S961" i="73"/>
  <c r="S962" i="73"/>
  <c r="S963" i="73"/>
  <c r="S964" i="73"/>
  <c r="S965" i="73"/>
  <c r="S966" i="73"/>
  <c r="S967" i="73"/>
  <c r="S968" i="73"/>
  <c r="S969" i="73"/>
  <c r="S970" i="73"/>
  <c r="S971" i="73"/>
  <c r="S972" i="73"/>
  <c r="S973" i="73"/>
  <c r="S974" i="73"/>
  <c r="S975" i="73"/>
  <c r="S976" i="73"/>
  <c r="S977" i="73"/>
  <c r="S978" i="73"/>
  <c r="S979" i="73"/>
  <c r="S980" i="73"/>
  <c r="S981" i="73"/>
  <c r="S982" i="73"/>
  <c r="S983" i="73"/>
  <c r="S984" i="73"/>
  <c r="S985" i="73"/>
  <c r="S986" i="73"/>
  <c r="S987" i="73"/>
  <c r="S988" i="73"/>
  <c r="S989" i="73"/>
  <c r="S990" i="73"/>
  <c r="S991" i="73"/>
  <c r="S992" i="73"/>
  <c r="S993" i="73"/>
  <c r="S994" i="73"/>
  <c r="S995" i="73"/>
  <c r="S996" i="73"/>
  <c r="S997" i="73"/>
  <c r="S998" i="73"/>
  <c r="S999" i="73"/>
  <c r="S1000" i="73"/>
  <c r="S1001" i="73"/>
  <c r="S1002" i="73"/>
  <c r="S1003" i="73"/>
  <c r="S1004" i="73"/>
  <c r="S1005" i="73"/>
  <c r="S1006" i="73"/>
  <c r="S1007" i="73"/>
  <c r="S1008" i="73"/>
  <c r="S1009" i="73"/>
  <c r="S1010" i="73"/>
  <c r="S1011" i="73"/>
  <c r="S1012" i="73"/>
  <c r="S1013" i="73"/>
  <c r="S1014" i="73"/>
  <c r="S1015" i="73"/>
  <c r="S1016" i="73"/>
  <c r="S1017" i="73"/>
  <c r="S1018" i="73"/>
  <c r="S1019" i="73"/>
  <c r="S1020" i="73"/>
  <c r="S1021" i="73"/>
  <c r="S1022" i="73"/>
  <c r="S1023" i="73"/>
  <c r="S1024" i="73"/>
  <c r="S1025" i="73"/>
  <c r="S1026" i="73"/>
  <c r="S1027" i="73"/>
  <c r="S1028" i="73"/>
  <c r="S1029" i="73"/>
  <c r="S1030" i="73"/>
  <c r="S1031" i="73"/>
  <c r="S1032" i="73"/>
  <c r="S1033" i="73"/>
  <c r="S1034" i="73"/>
  <c r="S1035" i="73"/>
  <c r="S1036" i="73"/>
  <c r="S1037" i="73"/>
  <c r="S1038" i="73"/>
  <c r="S1039" i="73"/>
  <c r="S1040" i="73"/>
  <c r="S1041" i="73"/>
  <c r="S1042" i="73"/>
  <c r="S1043" i="73"/>
  <c r="S1044" i="73"/>
  <c r="S1045" i="73"/>
  <c r="S1046" i="73"/>
  <c r="S1047" i="73"/>
  <c r="S1048" i="73"/>
  <c r="S1049" i="73"/>
  <c r="S1050" i="73"/>
  <c r="S1051" i="73"/>
  <c r="S1052" i="73"/>
  <c r="S1053" i="73"/>
  <c r="S1054" i="73"/>
  <c r="S1055" i="73"/>
  <c r="S1056" i="73"/>
  <c r="S1057" i="73"/>
  <c r="S1058" i="73"/>
  <c r="S1059" i="73"/>
  <c r="S1060" i="73"/>
  <c r="S1061" i="73"/>
  <c r="S1062" i="73"/>
  <c r="S1063" i="73"/>
  <c r="S1064" i="73"/>
  <c r="S1065" i="73"/>
  <c r="S1066" i="73"/>
  <c r="S1067" i="73"/>
  <c r="S1068" i="73"/>
  <c r="S1069" i="73"/>
  <c r="S1070" i="73"/>
  <c r="S1071" i="73"/>
  <c r="S1072" i="73"/>
  <c r="S1073" i="73"/>
  <c r="S1074" i="73"/>
  <c r="S1075" i="73"/>
  <c r="S1076" i="73"/>
  <c r="S1077" i="73"/>
  <c r="S1078" i="73"/>
  <c r="S1079" i="73"/>
  <c r="S1080" i="73"/>
  <c r="S1081" i="73"/>
  <c r="S1082" i="73"/>
  <c r="S1083" i="73"/>
  <c r="S1084" i="73"/>
  <c r="S1085" i="73"/>
  <c r="S1086" i="73"/>
  <c r="S1087" i="73"/>
  <c r="S1088" i="73"/>
  <c r="S1089" i="73"/>
  <c r="S1090" i="73"/>
  <c r="S1091" i="73"/>
  <c r="S1092" i="73"/>
  <c r="S1093" i="73"/>
  <c r="S1094" i="73"/>
  <c r="S1095" i="73"/>
  <c r="S1096" i="73"/>
  <c r="S1097" i="73"/>
  <c r="S1098" i="73"/>
  <c r="S1099" i="73"/>
  <c r="S1100" i="73"/>
  <c r="S1101" i="73"/>
  <c r="S1102" i="73"/>
  <c r="S1103" i="73"/>
  <c r="S1104" i="73"/>
  <c r="S1105" i="73"/>
  <c r="S1106" i="73"/>
  <c r="S1107" i="73"/>
  <c r="S1108" i="73"/>
  <c r="S1109" i="73"/>
  <c r="S1110" i="73"/>
  <c r="S1111" i="73"/>
  <c r="S1112" i="73"/>
  <c r="S1113" i="73"/>
  <c r="S1114" i="73"/>
  <c r="S1115" i="73"/>
  <c r="S1116" i="73"/>
  <c r="S1117" i="73"/>
  <c r="S1118" i="73"/>
  <c r="S1119" i="73"/>
  <c r="S1120" i="73"/>
  <c r="S1121" i="73"/>
  <c r="S1122" i="73"/>
  <c r="S1123" i="73"/>
  <c r="S1124" i="73"/>
  <c r="S1125" i="73"/>
  <c r="S1126" i="73"/>
  <c r="S1127" i="73"/>
  <c r="S1128" i="73"/>
  <c r="S1129" i="73"/>
  <c r="S1130" i="73"/>
  <c r="S1131" i="73"/>
  <c r="S1132" i="73"/>
  <c r="S1133" i="73"/>
  <c r="S1134" i="73"/>
  <c r="S1135" i="73"/>
  <c r="S1136" i="73"/>
  <c r="S1137" i="73"/>
  <c r="S1138" i="73"/>
  <c r="S1139" i="73"/>
  <c r="S1140" i="73"/>
  <c r="S1141" i="73"/>
  <c r="S1142" i="73"/>
  <c r="S1143" i="73"/>
  <c r="S1144" i="73"/>
  <c r="S1145" i="73"/>
  <c r="S1146" i="73"/>
  <c r="S1147" i="73"/>
  <c r="S1148" i="73"/>
  <c r="S1149" i="73"/>
  <c r="S1150" i="73"/>
  <c r="S1151" i="73"/>
  <c r="S1152" i="73"/>
  <c r="S1153" i="73"/>
  <c r="S1154" i="73"/>
  <c r="S1155" i="73"/>
  <c r="S1156" i="73"/>
  <c r="S1157" i="73"/>
  <c r="S1158" i="73"/>
  <c r="S1159" i="73"/>
  <c r="S1160" i="73"/>
  <c r="S1161" i="73"/>
  <c r="S1162" i="73"/>
  <c r="S1163" i="73"/>
  <c r="S1164" i="73"/>
  <c r="S1165" i="73"/>
  <c r="S1166" i="73"/>
  <c r="S1167" i="73"/>
  <c r="S1168" i="73"/>
  <c r="S1169" i="73"/>
  <c r="S1170" i="73"/>
  <c r="S1171" i="73"/>
  <c r="S1172" i="73"/>
  <c r="S1173" i="73"/>
  <c r="S1174" i="73"/>
  <c r="S1175" i="73"/>
  <c r="S1176" i="73"/>
  <c r="S1177" i="73"/>
  <c r="S1178" i="73"/>
  <c r="S1179" i="73"/>
  <c r="S1180" i="73"/>
  <c r="S1181" i="73"/>
  <c r="S1182" i="73"/>
  <c r="S1183" i="73"/>
  <c r="S1184" i="73"/>
  <c r="S1185" i="73"/>
  <c r="S1186" i="73"/>
  <c r="S1187" i="73"/>
  <c r="S1188" i="73"/>
  <c r="S1189" i="73"/>
  <c r="S1190" i="73"/>
  <c r="S1191" i="73"/>
  <c r="S1192" i="73"/>
  <c r="S1193" i="73"/>
  <c r="S1194" i="73"/>
  <c r="S1195" i="73"/>
  <c r="S1196" i="73"/>
  <c r="S1197" i="73"/>
  <c r="S1198" i="73"/>
  <c r="S1199" i="73"/>
  <c r="S1200" i="73"/>
  <c r="S1201" i="73"/>
  <c r="S1202" i="73"/>
  <c r="S1203" i="73"/>
  <c r="S1204" i="73"/>
  <c r="S1205" i="73"/>
  <c r="S1206" i="73"/>
  <c r="S1207" i="73"/>
  <c r="S1208" i="73"/>
  <c r="S1209" i="73"/>
  <c r="S1210" i="73"/>
  <c r="S1211" i="73"/>
  <c r="S1212" i="73"/>
  <c r="S1213" i="73"/>
  <c r="S1214" i="73"/>
  <c r="S1215" i="73"/>
  <c r="S1216" i="73"/>
  <c r="S1217" i="73"/>
  <c r="S1218" i="73"/>
  <c r="S1219" i="73"/>
  <c r="S1220" i="73"/>
  <c r="S1221" i="73"/>
  <c r="S1222" i="73"/>
  <c r="S1223" i="73"/>
  <c r="S1224" i="73"/>
  <c r="S1225" i="73"/>
  <c r="S1226" i="73"/>
  <c r="S1227" i="73"/>
  <c r="S1228" i="73"/>
  <c r="S1229" i="73"/>
  <c r="S1230" i="73"/>
  <c r="S1231" i="73"/>
  <c r="S1232" i="73"/>
  <c r="S1233" i="73"/>
  <c r="S1234" i="73"/>
  <c r="S1235" i="73"/>
  <c r="S1236" i="73"/>
  <c r="S1237" i="73"/>
  <c r="S1238" i="73"/>
  <c r="S1239" i="73"/>
  <c r="S1240" i="73"/>
  <c r="S1241" i="73"/>
  <c r="S1242" i="73"/>
  <c r="S1243" i="73"/>
  <c r="S1244" i="73"/>
  <c r="S1245" i="73"/>
  <c r="S1246" i="73"/>
  <c r="S1247" i="73"/>
  <c r="S1248" i="73"/>
  <c r="S1249" i="73"/>
  <c r="S1250" i="73"/>
  <c r="S1251" i="73"/>
  <c r="S1252" i="73"/>
  <c r="S1253" i="73"/>
  <c r="S1254" i="73"/>
  <c r="S1255" i="73"/>
  <c r="S1256" i="73"/>
  <c r="S1257" i="73"/>
  <c r="S1258" i="73"/>
  <c r="S1259" i="73"/>
  <c r="S1260" i="73"/>
  <c r="S1261" i="73"/>
  <c r="S1262" i="73"/>
  <c r="S1263" i="73"/>
  <c r="S1264" i="73"/>
  <c r="S1265" i="73"/>
  <c r="S1266" i="73"/>
  <c r="S1267" i="73"/>
  <c r="S1268" i="73"/>
  <c r="S1269" i="73"/>
  <c r="S1270" i="73"/>
  <c r="S1271" i="73"/>
  <c r="S1272" i="73"/>
  <c r="S1273" i="73"/>
  <c r="S1274" i="73"/>
  <c r="S1275" i="73"/>
  <c r="S1276" i="73"/>
  <c r="S1277" i="73"/>
  <c r="S1278" i="73"/>
  <c r="S1279" i="73"/>
  <c r="S1280" i="73"/>
  <c r="S1281" i="73"/>
  <c r="S1282" i="73"/>
  <c r="S1283" i="73"/>
  <c r="S1284" i="73"/>
  <c r="S1285" i="73"/>
  <c r="S1286" i="73"/>
  <c r="S1287" i="73"/>
  <c r="S1288" i="73"/>
  <c r="S1289" i="73"/>
  <c r="S1290" i="73"/>
  <c r="S1291" i="73"/>
  <c r="S1292" i="73"/>
  <c r="S1293" i="73"/>
  <c r="S1294" i="73"/>
  <c r="S1295" i="73"/>
  <c r="S1296" i="73"/>
  <c r="S1297" i="73"/>
  <c r="S1298" i="73"/>
  <c r="S1299" i="73"/>
  <c r="S1300" i="73"/>
  <c r="S1301" i="73"/>
  <c r="S1302" i="73"/>
  <c r="S1303" i="73"/>
  <c r="S1304" i="73"/>
  <c r="S1305" i="73"/>
  <c r="S1306" i="73"/>
  <c r="S1307" i="73"/>
  <c r="S1308" i="73"/>
  <c r="S1309" i="73"/>
  <c r="S1310" i="73"/>
  <c r="S1311" i="73"/>
  <c r="S1312" i="73"/>
  <c r="S1313" i="73"/>
  <c r="S1314" i="73"/>
  <c r="S1315" i="73"/>
  <c r="S1316" i="73"/>
  <c r="S1317" i="73"/>
  <c r="S1318" i="73"/>
  <c r="S1319" i="73"/>
  <c r="S1320" i="73"/>
  <c r="S1321" i="73"/>
  <c r="S1322" i="73"/>
  <c r="S1323" i="73"/>
  <c r="S1324" i="73"/>
  <c r="S1325" i="73"/>
  <c r="S1326" i="73"/>
  <c r="S1327" i="73"/>
  <c r="S1328" i="73"/>
  <c r="S1329" i="73"/>
  <c r="S1330" i="73"/>
  <c r="S1331" i="73"/>
  <c r="S1332" i="73"/>
  <c r="S1333" i="73"/>
  <c r="S1334" i="73"/>
  <c r="S1335" i="73"/>
  <c r="S1336" i="73"/>
  <c r="S1337" i="73"/>
  <c r="S1338" i="73"/>
  <c r="S1339" i="73"/>
  <c r="S1340" i="73"/>
  <c r="S1341" i="73"/>
  <c r="S1342" i="73"/>
  <c r="S1343" i="73"/>
  <c r="S1344" i="73"/>
  <c r="S1345" i="73"/>
  <c r="S1346" i="73"/>
  <c r="S1347" i="73"/>
  <c r="S1348" i="73"/>
  <c r="S1349" i="73"/>
  <c r="S1350" i="73"/>
  <c r="S1351" i="73"/>
  <c r="S1352" i="73"/>
  <c r="S1353" i="73"/>
  <c r="S1354" i="73"/>
  <c r="S1355" i="73"/>
  <c r="S1356" i="73"/>
  <c r="S1357" i="73"/>
  <c r="S1358" i="73"/>
  <c r="S1359" i="73"/>
  <c r="S1360" i="73"/>
  <c r="S1361" i="73"/>
  <c r="S1362" i="73"/>
  <c r="S1363" i="73"/>
  <c r="S1364" i="73"/>
  <c r="S1365" i="73"/>
  <c r="S1366" i="73"/>
  <c r="S1367" i="73"/>
  <c r="S1368" i="73"/>
  <c r="S1369" i="73"/>
  <c r="S1370" i="73"/>
  <c r="S1371" i="73"/>
  <c r="S1372" i="73"/>
  <c r="S1373" i="73"/>
  <c r="S1374" i="73"/>
  <c r="S1375" i="73"/>
  <c r="S1376" i="73"/>
  <c r="S1377" i="73"/>
  <c r="S1378" i="73"/>
  <c r="S1379" i="73"/>
  <c r="S1380" i="73"/>
  <c r="S1381" i="73"/>
  <c r="S1382" i="73"/>
  <c r="S1383" i="73"/>
  <c r="S1384" i="73"/>
  <c r="S1385" i="73"/>
  <c r="S1386" i="73"/>
  <c r="S1387" i="73"/>
  <c r="S1388" i="73"/>
  <c r="S1389" i="73"/>
  <c r="S1390" i="73"/>
  <c r="S1391" i="73"/>
  <c r="S1392" i="73"/>
  <c r="S1393" i="73"/>
  <c r="S1394" i="73"/>
  <c r="S1395" i="73"/>
  <c r="S1396" i="73"/>
  <c r="S1397" i="73"/>
  <c r="S1398" i="73"/>
  <c r="S1399" i="73"/>
  <c r="S1400" i="73"/>
  <c r="S1401" i="73"/>
  <c r="S1402" i="73"/>
  <c r="S1403" i="73"/>
  <c r="S1404" i="73"/>
  <c r="S1405" i="73"/>
  <c r="S1406" i="73"/>
  <c r="S1407" i="73"/>
  <c r="S1408" i="73"/>
  <c r="S1409" i="73"/>
  <c r="S1410" i="73"/>
  <c r="S1411" i="73"/>
  <c r="S1412" i="73"/>
  <c r="S1413" i="73"/>
  <c r="S1414" i="73"/>
  <c r="S1415" i="73"/>
  <c r="S1416" i="73"/>
  <c r="S1417" i="73"/>
  <c r="S1418" i="73"/>
  <c r="S1419" i="73"/>
  <c r="S1420" i="73"/>
  <c r="S1421" i="73"/>
  <c r="S1422" i="73"/>
  <c r="S1423" i="73"/>
  <c r="S1424" i="73"/>
  <c r="S1425" i="73"/>
  <c r="S1426" i="73"/>
  <c r="S1427" i="73"/>
  <c r="S1428" i="73"/>
  <c r="S1429" i="73"/>
  <c r="S1430" i="73"/>
  <c r="S1431" i="73"/>
  <c r="S1432" i="73"/>
  <c r="S1433" i="73"/>
  <c r="S1434" i="73"/>
  <c r="S1435" i="73"/>
  <c r="S1436" i="73"/>
  <c r="S1437" i="73"/>
  <c r="S1438" i="73"/>
  <c r="S1439" i="73"/>
  <c r="S1440" i="73"/>
  <c r="S1441" i="73"/>
  <c r="S1442" i="73"/>
  <c r="S1443" i="73"/>
  <c r="S1444" i="73"/>
  <c r="S1445" i="73"/>
  <c r="S1446" i="73"/>
  <c r="S1447" i="73"/>
  <c r="S1448" i="73"/>
  <c r="S1449" i="73"/>
  <c r="S1450" i="73"/>
  <c r="S1451" i="73"/>
  <c r="S1452" i="73"/>
  <c r="S1453" i="73"/>
  <c r="S1454" i="73"/>
  <c r="S1455" i="73"/>
  <c r="S1456" i="73"/>
  <c r="S1457" i="73"/>
  <c r="S1458" i="73"/>
  <c r="S1459" i="73"/>
  <c r="S1460" i="73"/>
  <c r="S1461" i="73"/>
  <c r="S1462" i="73"/>
  <c r="S1463" i="73"/>
  <c r="S1464" i="73"/>
  <c r="S1465" i="73"/>
  <c r="S1466" i="73"/>
  <c r="S1467" i="73"/>
  <c r="S1468" i="73"/>
  <c r="S1469" i="73"/>
  <c r="S1470" i="73"/>
  <c r="S1471" i="73"/>
  <c r="S1472" i="73"/>
  <c r="S1473" i="73"/>
  <c r="S1474" i="73"/>
  <c r="S1475" i="73"/>
  <c r="S1476" i="73"/>
  <c r="S1477" i="73"/>
  <c r="S1478" i="73"/>
  <c r="S1479" i="73"/>
  <c r="S1480" i="73"/>
  <c r="S1481" i="73"/>
  <c r="S1482" i="73"/>
  <c r="S1483" i="73"/>
  <c r="S1484" i="73"/>
  <c r="S1485" i="73"/>
  <c r="S1486" i="73"/>
  <c r="S1487" i="73"/>
  <c r="S1488" i="73"/>
  <c r="S1489" i="73"/>
  <c r="S1490" i="73"/>
  <c r="S1491" i="73"/>
  <c r="S1492" i="73"/>
  <c r="S1493" i="73"/>
  <c r="S1494" i="73"/>
  <c r="S1495" i="73"/>
  <c r="S1496" i="73"/>
  <c r="S1497" i="73"/>
  <c r="S1498" i="73"/>
  <c r="S1499" i="73"/>
  <c r="S1500" i="73"/>
  <c r="S1501" i="73"/>
  <c r="S1502" i="73"/>
  <c r="S1503" i="73"/>
  <c r="S1504" i="73"/>
  <c r="S1505" i="73"/>
  <c r="S1506" i="73"/>
  <c r="S1507" i="73"/>
  <c r="S1508" i="73"/>
  <c r="S1509" i="73"/>
  <c r="S1510" i="73"/>
  <c r="S1511" i="73"/>
  <c r="S1512" i="73"/>
  <c r="S1513" i="73"/>
  <c r="S1514" i="73"/>
  <c r="S1515" i="73"/>
  <c r="S1516" i="73"/>
  <c r="S1517" i="73"/>
  <c r="S1518" i="73"/>
  <c r="S1519" i="73"/>
  <c r="S1520" i="73"/>
  <c r="S1521" i="73"/>
  <c r="S1522" i="73"/>
  <c r="S1523" i="73"/>
  <c r="S1524" i="73"/>
  <c r="S1525" i="73"/>
  <c r="S1526" i="73"/>
  <c r="S1527" i="73"/>
  <c r="S1528" i="73"/>
  <c r="S1529" i="73"/>
  <c r="S1530" i="73"/>
  <c r="S1531" i="73"/>
  <c r="S1532" i="73"/>
  <c r="S1533" i="73"/>
  <c r="S1534" i="73"/>
  <c r="S1535" i="73"/>
  <c r="S1536" i="73"/>
  <c r="D9" i="4" l="1"/>
  <c r="D8" i="4"/>
  <c r="D7" i="4"/>
  <c r="G9" i="4"/>
  <c r="G8" i="4"/>
  <c r="G7" i="4"/>
  <c r="U55" i="73" l="1"/>
  <c r="U56" i="73"/>
  <c r="U57" i="73"/>
  <c r="U58" i="73"/>
  <c r="U59" i="73"/>
  <c r="U60" i="73"/>
  <c r="U61" i="73"/>
  <c r="U62" i="73"/>
  <c r="U63" i="73"/>
  <c r="U64" i="73"/>
  <c r="U65" i="73"/>
  <c r="U66" i="73"/>
  <c r="U67" i="73"/>
  <c r="U68" i="73"/>
  <c r="U69" i="73"/>
  <c r="U70" i="73"/>
  <c r="U71" i="73"/>
  <c r="U72" i="73"/>
  <c r="U73" i="73"/>
  <c r="U74" i="73"/>
  <c r="U75" i="73"/>
  <c r="U76" i="73"/>
  <c r="U77" i="73"/>
  <c r="U78" i="73"/>
  <c r="U79" i="73"/>
  <c r="U80" i="73"/>
  <c r="U81" i="73"/>
  <c r="U82" i="73"/>
  <c r="U83" i="73"/>
  <c r="U84" i="73"/>
  <c r="U85" i="73"/>
  <c r="U86" i="73"/>
  <c r="U87" i="73"/>
  <c r="U88" i="73"/>
  <c r="U89" i="73"/>
  <c r="U90" i="73"/>
  <c r="U91" i="73"/>
  <c r="U92" i="73"/>
  <c r="U93" i="73"/>
  <c r="U94" i="73"/>
  <c r="U95" i="73"/>
  <c r="U96" i="73"/>
  <c r="U97" i="73"/>
  <c r="U98" i="73"/>
  <c r="U99" i="73"/>
  <c r="U100" i="73"/>
  <c r="U101" i="73"/>
  <c r="U102" i="73"/>
  <c r="U103" i="73"/>
  <c r="U104" i="73"/>
  <c r="U105" i="73"/>
  <c r="U106" i="73"/>
  <c r="U107" i="73"/>
  <c r="U108" i="73"/>
  <c r="U109" i="73"/>
  <c r="U110" i="73"/>
  <c r="U111" i="73"/>
  <c r="U112" i="73"/>
  <c r="U113" i="73"/>
  <c r="U114" i="73"/>
  <c r="U115" i="73"/>
  <c r="U116" i="73"/>
  <c r="U117" i="73"/>
  <c r="U118" i="73"/>
  <c r="U119" i="73"/>
  <c r="U120" i="73"/>
  <c r="U121" i="73"/>
  <c r="U122" i="73"/>
  <c r="U123" i="73"/>
  <c r="U124" i="73"/>
  <c r="U125" i="73"/>
  <c r="U126" i="73"/>
  <c r="U127" i="73"/>
  <c r="U128" i="73"/>
  <c r="U129" i="73"/>
  <c r="U130" i="73"/>
  <c r="U131" i="73"/>
  <c r="U132" i="73"/>
  <c r="U133" i="73"/>
  <c r="U134" i="73"/>
  <c r="U135" i="73"/>
  <c r="U136" i="73"/>
  <c r="U137" i="73"/>
  <c r="U138" i="73"/>
  <c r="U139" i="73"/>
  <c r="U140" i="73"/>
  <c r="U141" i="73"/>
  <c r="U142" i="73"/>
  <c r="U143" i="73"/>
  <c r="U144" i="73"/>
  <c r="U145" i="73"/>
  <c r="U146" i="73"/>
  <c r="U147" i="73"/>
  <c r="U148" i="73"/>
  <c r="U149" i="73"/>
  <c r="U150" i="73"/>
  <c r="U151" i="73"/>
  <c r="U152" i="73"/>
  <c r="U153" i="73"/>
  <c r="U154" i="73"/>
  <c r="U155" i="73"/>
  <c r="U156" i="73"/>
  <c r="U157" i="73"/>
  <c r="U158" i="73"/>
  <c r="U159" i="73"/>
  <c r="U160" i="73"/>
  <c r="U161" i="73"/>
  <c r="U162" i="73"/>
  <c r="U163" i="73"/>
  <c r="U164" i="73"/>
  <c r="U165" i="73"/>
  <c r="U166" i="73"/>
  <c r="U167" i="73"/>
  <c r="U168" i="73"/>
  <c r="U169" i="73"/>
  <c r="U170" i="73"/>
  <c r="U171" i="73"/>
  <c r="U172" i="73"/>
  <c r="U173" i="73"/>
  <c r="U174" i="73"/>
  <c r="U175" i="73"/>
  <c r="U176" i="73"/>
  <c r="U177" i="73"/>
  <c r="U178" i="73"/>
  <c r="U179" i="73"/>
  <c r="U180" i="73"/>
  <c r="U181" i="73"/>
  <c r="U182" i="73"/>
  <c r="U183" i="73"/>
  <c r="U184" i="73"/>
  <c r="U185" i="73"/>
  <c r="U186" i="73"/>
  <c r="U187" i="73"/>
  <c r="U188" i="73"/>
  <c r="U189" i="73"/>
  <c r="U190" i="73"/>
  <c r="U191" i="73"/>
  <c r="U192" i="73"/>
  <c r="U193" i="73"/>
  <c r="U194" i="73"/>
  <c r="U195" i="73"/>
  <c r="U196" i="73"/>
  <c r="U197" i="73"/>
  <c r="U198" i="73"/>
  <c r="U199" i="73"/>
  <c r="U200" i="73"/>
  <c r="U201" i="73"/>
  <c r="U202" i="73"/>
  <c r="U203" i="73"/>
  <c r="U204" i="73"/>
  <c r="U205" i="73"/>
  <c r="U206" i="73"/>
  <c r="U207" i="73"/>
  <c r="U208" i="73"/>
  <c r="U209" i="73"/>
  <c r="U210" i="73"/>
  <c r="U211" i="73"/>
  <c r="U212" i="73"/>
  <c r="U213" i="73"/>
  <c r="U214" i="73"/>
  <c r="U215" i="73"/>
  <c r="U216" i="73"/>
  <c r="U217" i="73"/>
  <c r="U218" i="73"/>
  <c r="U219" i="73"/>
  <c r="U220" i="73"/>
  <c r="U221" i="73"/>
  <c r="U222" i="73"/>
  <c r="U223" i="73"/>
  <c r="U224" i="73"/>
  <c r="U225" i="73"/>
  <c r="U226" i="73"/>
  <c r="U227" i="73"/>
  <c r="U228" i="73"/>
  <c r="U229" i="73"/>
  <c r="U230" i="73"/>
  <c r="U231" i="73"/>
  <c r="U232" i="73"/>
  <c r="U233" i="73"/>
  <c r="U234" i="73"/>
  <c r="U235" i="73"/>
  <c r="U236" i="73"/>
  <c r="U237" i="73"/>
  <c r="U238" i="73"/>
  <c r="U239" i="73"/>
  <c r="U240" i="73"/>
  <c r="U241" i="73"/>
  <c r="U242" i="73"/>
  <c r="U243" i="73"/>
  <c r="U244" i="73"/>
  <c r="U245" i="73"/>
  <c r="U246" i="73"/>
  <c r="U247" i="73"/>
  <c r="U248" i="73"/>
  <c r="U249" i="73"/>
  <c r="U250" i="73"/>
  <c r="U251" i="73"/>
  <c r="U252" i="73"/>
  <c r="U253" i="73"/>
  <c r="U254" i="73"/>
  <c r="U255" i="73"/>
  <c r="U256" i="73"/>
  <c r="U257" i="73"/>
  <c r="U258" i="73"/>
  <c r="U259" i="73"/>
  <c r="U260" i="73"/>
  <c r="U261" i="73"/>
  <c r="U262" i="73"/>
  <c r="U263" i="73"/>
  <c r="U264" i="73"/>
  <c r="U265" i="73"/>
  <c r="U266" i="73"/>
  <c r="U267" i="73"/>
  <c r="U268" i="73"/>
  <c r="U269" i="73"/>
  <c r="U270" i="73"/>
  <c r="U271" i="73"/>
  <c r="U272" i="73"/>
  <c r="U273" i="73"/>
  <c r="U274" i="73"/>
  <c r="U275" i="73"/>
  <c r="U276" i="73"/>
  <c r="U277" i="73"/>
  <c r="U278" i="73"/>
  <c r="U279" i="73"/>
  <c r="U280" i="73"/>
  <c r="U281" i="73"/>
  <c r="U282" i="73"/>
  <c r="U283" i="73"/>
  <c r="U284" i="73"/>
  <c r="U285" i="73"/>
  <c r="U286" i="73"/>
  <c r="U287" i="73"/>
  <c r="U288" i="73"/>
  <c r="U289" i="73"/>
  <c r="U290" i="73"/>
  <c r="U291" i="73"/>
  <c r="U292" i="73"/>
  <c r="U293" i="73"/>
  <c r="U294" i="73"/>
  <c r="U295" i="73"/>
  <c r="U296" i="73"/>
  <c r="U297" i="73"/>
  <c r="U298" i="73"/>
  <c r="U299" i="73"/>
  <c r="U300" i="73"/>
  <c r="U301" i="73"/>
  <c r="U302" i="73"/>
  <c r="U303" i="73"/>
  <c r="U304" i="73"/>
  <c r="U305" i="73"/>
  <c r="U306" i="73"/>
  <c r="U307" i="73"/>
  <c r="U308" i="73"/>
  <c r="U309" i="73"/>
  <c r="U310" i="73"/>
  <c r="U311" i="73"/>
  <c r="U312" i="73"/>
  <c r="U313" i="73"/>
  <c r="U314" i="73"/>
  <c r="U315" i="73"/>
  <c r="U316" i="73"/>
  <c r="U317" i="73"/>
  <c r="U318" i="73"/>
  <c r="U319" i="73"/>
  <c r="U320" i="73"/>
  <c r="U321" i="73"/>
  <c r="U322" i="73"/>
  <c r="U323" i="73"/>
  <c r="U324" i="73"/>
  <c r="U325" i="73"/>
  <c r="U326" i="73"/>
  <c r="U327" i="73"/>
  <c r="U328" i="73"/>
  <c r="U329" i="73"/>
  <c r="U330" i="73"/>
  <c r="U331" i="73"/>
  <c r="U332" i="73"/>
  <c r="U333" i="73"/>
  <c r="U334" i="73"/>
  <c r="U335" i="73"/>
  <c r="U336" i="73"/>
  <c r="U337" i="73"/>
  <c r="U338" i="73"/>
  <c r="U339" i="73"/>
  <c r="U340" i="73"/>
  <c r="U341" i="73"/>
  <c r="U342" i="73"/>
  <c r="U343" i="73"/>
  <c r="U344" i="73"/>
  <c r="U345" i="73"/>
  <c r="U346" i="73"/>
  <c r="U347" i="73"/>
  <c r="U348" i="73"/>
  <c r="U349" i="73"/>
  <c r="U350" i="73"/>
  <c r="U351" i="73"/>
  <c r="U352" i="73"/>
  <c r="U353" i="73"/>
  <c r="U354" i="73"/>
  <c r="U355" i="73"/>
  <c r="U356" i="73"/>
  <c r="U357" i="73"/>
  <c r="U358" i="73"/>
  <c r="U359" i="73"/>
  <c r="U360" i="73"/>
  <c r="U361" i="73"/>
  <c r="U362" i="73"/>
  <c r="U363" i="73"/>
  <c r="U364" i="73"/>
  <c r="U365" i="73"/>
  <c r="U366" i="73"/>
  <c r="U367" i="73"/>
  <c r="U368" i="73"/>
  <c r="U369" i="73"/>
  <c r="U370" i="73"/>
  <c r="U371" i="73"/>
  <c r="U372" i="73"/>
  <c r="U373" i="73"/>
  <c r="U374" i="73"/>
  <c r="U375" i="73"/>
  <c r="U376" i="73"/>
  <c r="U377" i="73"/>
  <c r="U378" i="73"/>
  <c r="U379" i="73"/>
  <c r="U380" i="73"/>
  <c r="U381" i="73"/>
  <c r="U382" i="73"/>
  <c r="U383" i="73"/>
  <c r="U384" i="73"/>
  <c r="U385" i="73"/>
  <c r="U386" i="73"/>
  <c r="U387" i="73"/>
  <c r="U388" i="73"/>
  <c r="U389" i="73"/>
  <c r="U390" i="73"/>
  <c r="U391" i="73"/>
  <c r="U392" i="73"/>
  <c r="U393" i="73"/>
  <c r="U394" i="73"/>
  <c r="U395" i="73"/>
  <c r="U396" i="73"/>
  <c r="U397" i="73"/>
  <c r="U398" i="73"/>
  <c r="U399" i="73"/>
  <c r="U400" i="73"/>
  <c r="U401" i="73"/>
  <c r="U402" i="73"/>
  <c r="U403" i="73"/>
  <c r="U404" i="73"/>
  <c r="U405" i="73"/>
  <c r="U406" i="73"/>
  <c r="U407" i="73"/>
  <c r="U408" i="73"/>
  <c r="U409" i="73"/>
  <c r="U410" i="73"/>
  <c r="U411" i="73"/>
  <c r="U412" i="73"/>
  <c r="U413" i="73"/>
  <c r="U414" i="73"/>
  <c r="U415" i="73"/>
  <c r="U416" i="73"/>
  <c r="U417" i="73"/>
  <c r="U418" i="73"/>
  <c r="U419" i="73"/>
  <c r="U420" i="73"/>
  <c r="U421" i="73"/>
  <c r="U422" i="73"/>
  <c r="U423" i="73"/>
  <c r="U424" i="73"/>
  <c r="U425" i="73"/>
  <c r="U426" i="73"/>
  <c r="U427" i="73"/>
  <c r="U428" i="73"/>
  <c r="U429" i="73"/>
  <c r="U430" i="73"/>
  <c r="U431" i="73"/>
  <c r="U432" i="73"/>
  <c r="U433" i="73"/>
  <c r="U434" i="73"/>
  <c r="U435" i="73"/>
  <c r="U436" i="73"/>
  <c r="U437" i="73"/>
  <c r="U438" i="73"/>
  <c r="U439" i="73"/>
  <c r="U440" i="73"/>
  <c r="U441" i="73"/>
  <c r="U442" i="73"/>
  <c r="U443" i="73"/>
  <c r="U444" i="73"/>
  <c r="U445" i="73"/>
  <c r="U446" i="73"/>
  <c r="U447" i="73"/>
  <c r="U448" i="73"/>
  <c r="U449" i="73"/>
  <c r="U450" i="73"/>
  <c r="U451" i="73"/>
  <c r="U452" i="73"/>
  <c r="U453" i="73"/>
  <c r="U454" i="73"/>
  <c r="U455" i="73"/>
  <c r="U456" i="73"/>
  <c r="U457" i="73"/>
  <c r="U458" i="73"/>
  <c r="U459" i="73"/>
  <c r="U460" i="73"/>
  <c r="U461" i="73"/>
  <c r="U462" i="73"/>
  <c r="U463" i="73"/>
  <c r="U464" i="73"/>
  <c r="U465" i="73"/>
  <c r="U466" i="73"/>
  <c r="U467" i="73"/>
  <c r="U468" i="73"/>
  <c r="U469" i="73"/>
  <c r="U470" i="73"/>
  <c r="U471" i="73"/>
  <c r="U472" i="73"/>
  <c r="U473" i="73"/>
  <c r="U474" i="73"/>
  <c r="U475" i="73"/>
  <c r="U476" i="73"/>
  <c r="U477" i="73"/>
  <c r="U478" i="73"/>
  <c r="U479" i="73"/>
  <c r="U480" i="73"/>
  <c r="U481" i="73"/>
  <c r="U482" i="73"/>
  <c r="U483" i="73"/>
  <c r="U484" i="73"/>
  <c r="U485" i="73"/>
  <c r="U486" i="73"/>
  <c r="U487" i="73"/>
  <c r="U488" i="73"/>
  <c r="U489" i="73"/>
  <c r="U490" i="73"/>
  <c r="U491" i="73"/>
  <c r="U492" i="73"/>
  <c r="U493" i="73"/>
  <c r="U494" i="73"/>
  <c r="U495" i="73"/>
  <c r="U496" i="73"/>
  <c r="U497" i="73"/>
  <c r="U498" i="73"/>
  <c r="U499" i="73"/>
  <c r="U500" i="73"/>
  <c r="U501" i="73"/>
  <c r="U502" i="73"/>
  <c r="U503" i="73"/>
  <c r="U504" i="73"/>
  <c r="U505" i="73"/>
  <c r="U506" i="73"/>
  <c r="U507" i="73"/>
  <c r="U508" i="73"/>
  <c r="U509" i="73"/>
  <c r="U510" i="73"/>
  <c r="U511" i="73"/>
  <c r="U512" i="73"/>
  <c r="U513" i="73"/>
  <c r="U514" i="73"/>
  <c r="U515" i="73"/>
  <c r="U516" i="73"/>
  <c r="U517" i="73"/>
  <c r="U518" i="73"/>
  <c r="U519" i="73"/>
  <c r="U520" i="73"/>
  <c r="U521" i="73"/>
  <c r="U522" i="73"/>
  <c r="U523" i="73"/>
  <c r="U524" i="73"/>
  <c r="U525" i="73"/>
  <c r="U526" i="73"/>
  <c r="U527" i="73"/>
  <c r="U528" i="73"/>
  <c r="U529" i="73"/>
  <c r="U530" i="73"/>
  <c r="U531" i="73"/>
  <c r="U532" i="73"/>
  <c r="U533" i="73"/>
  <c r="U534" i="73"/>
  <c r="U535" i="73"/>
  <c r="U536" i="73"/>
  <c r="U537" i="73"/>
  <c r="U538" i="73"/>
  <c r="U539" i="73"/>
  <c r="U540" i="73"/>
  <c r="U541" i="73"/>
  <c r="U542" i="73"/>
  <c r="U543" i="73"/>
  <c r="U544" i="73"/>
  <c r="U545" i="73"/>
  <c r="U546" i="73"/>
  <c r="U547" i="73"/>
  <c r="U548" i="73"/>
  <c r="U549" i="73"/>
  <c r="U550" i="73"/>
  <c r="U551" i="73"/>
  <c r="U552" i="73"/>
  <c r="U553" i="73"/>
  <c r="U554" i="73"/>
  <c r="U555" i="73"/>
  <c r="U556" i="73"/>
  <c r="U557" i="73"/>
  <c r="U558" i="73"/>
  <c r="U559" i="73"/>
  <c r="U560" i="73"/>
  <c r="U561" i="73"/>
  <c r="U562" i="73"/>
  <c r="U563" i="73"/>
  <c r="U564" i="73"/>
  <c r="U565" i="73"/>
  <c r="U566" i="73"/>
  <c r="U567" i="73"/>
  <c r="U568" i="73"/>
  <c r="U569" i="73"/>
  <c r="U570" i="73"/>
  <c r="U571" i="73"/>
  <c r="U572" i="73"/>
  <c r="U573" i="73"/>
  <c r="U574" i="73"/>
  <c r="U575" i="73"/>
  <c r="U576" i="73"/>
  <c r="U577" i="73"/>
  <c r="U578" i="73"/>
  <c r="U579" i="73"/>
  <c r="U580" i="73"/>
  <c r="U581" i="73"/>
  <c r="U582" i="73"/>
  <c r="U583" i="73"/>
  <c r="U584" i="73"/>
  <c r="U585" i="73"/>
  <c r="U586" i="73"/>
  <c r="U587" i="73"/>
  <c r="U588" i="73"/>
  <c r="U589" i="73"/>
  <c r="U590" i="73"/>
  <c r="U591" i="73"/>
  <c r="U592" i="73"/>
  <c r="U593" i="73"/>
  <c r="U594" i="73"/>
  <c r="U595" i="73"/>
  <c r="U596" i="73"/>
  <c r="U597" i="73"/>
  <c r="U598" i="73"/>
  <c r="U599" i="73"/>
  <c r="U600" i="73"/>
  <c r="U601" i="73"/>
  <c r="U602" i="73"/>
  <c r="U603" i="73"/>
  <c r="U604" i="73"/>
  <c r="U605" i="73"/>
  <c r="U606" i="73"/>
  <c r="U607" i="73"/>
  <c r="U608" i="73"/>
  <c r="U609" i="73"/>
  <c r="U610" i="73"/>
  <c r="U611" i="73"/>
  <c r="U612" i="73"/>
  <c r="U613" i="73"/>
  <c r="U614" i="73"/>
  <c r="U615" i="73"/>
  <c r="U616" i="73"/>
  <c r="U617" i="73"/>
  <c r="U618" i="73"/>
  <c r="U619" i="73"/>
  <c r="U620" i="73"/>
  <c r="U621" i="73"/>
  <c r="U622" i="73"/>
  <c r="U623" i="73"/>
  <c r="U624" i="73"/>
  <c r="U625" i="73"/>
  <c r="U626" i="73"/>
  <c r="U627" i="73"/>
  <c r="U628" i="73"/>
  <c r="U629" i="73"/>
  <c r="U630" i="73"/>
  <c r="U631" i="73"/>
  <c r="U632" i="73"/>
  <c r="U633" i="73"/>
  <c r="U634" i="73"/>
  <c r="U635" i="73"/>
  <c r="U636" i="73"/>
  <c r="U637" i="73"/>
  <c r="U638" i="73"/>
  <c r="U639" i="73"/>
  <c r="U640" i="73"/>
  <c r="U641" i="73"/>
  <c r="U642" i="73"/>
  <c r="U643" i="73"/>
  <c r="U644" i="73"/>
  <c r="U645" i="73"/>
  <c r="U646" i="73"/>
  <c r="U647" i="73"/>
  <c r="U648" i="73"/>
  <c r="U649" i="73"/>
  <c r="U650" i="73"/>
  <c r="U651" i="73"/>
  <c r="U652" i="73"/>
  <c r="U653" i="73"/>
  <c r="U654" i="73"/>
  <c r="U655" i="73"/>
  <c r="U656" i="73"/>
  <c r="U657" i="73"/>
  <c r="U658" i="73"/>
  <c r="U659" i="73"/>
  <c r="U660" i="73"/>
  <c r="U661" i="73"/>
  <c r="U662" i="73"/>
  <c r="U663" i="73"/>
  <c r="U664" i="73"/>
  <c r="U665" i="73"/>
  <c r="U666" i="73"/>
  <c r="U667" i="73"/>
  <c r="U668" i="73"/>
  <c r="U669" i="73"/>
  <c r="U670" i="73"/>
  <c r="U671" i="73"/>
  <c r="U672" i="73"/>
  <c r="U673" i="73"/>
  <c r="U674" i="73"/>
  <c r="U675" i="73"/>
  <c r="U676" i="73"/>
  <c r="U677" i="73"/>
  <c r="U678" i="73"/>
  <c r="U679" i="73"/>
  <c r="U680" i="73"/>
  <c r="U681" i="73"/>
  <c r="U682" i="73"/>
  <c r="U683" i="73"/>
  <c r="U684" i="73"/>
  <c r="U685" i="73"/>
  <c r="U686" i="73"/>
  <c r="U687" i="73"/>
  <c r="U688" i="73"/>
  <c r="U689" i="73"/>
  <c r="U690" i="73"/>
  <c r="U691" i="73"/>
  <c r="U692" i="73"/>
  <c r="U693" i="73"/>
  <c r="U694" i="73"/>
  <c r="U695" i="73"/>
  <c r="U696" i="73"/>
  <c r="U697" i="73"/>
  <c r="U698" i="73"/>
  <c r="U699" i="73"/>
  <c r="U700" i="73"/>
  <c r="U701" i="73"/>
  <c r="U702" i="73"/>
  <c r="U703" i="73"/>
  <c r="U704" i="73"/>
  <c r="U705" i="73"/>
  <c r="U706" i="73"/>
  <c r="U707" i="73"/>
  <c r="U708" i="73"/>
  <c r="U709" i="73"/>
  <c r="U710" i="73"/>
  <c r="U711" i="73"/>
  <c r="U712" i="73"/>
  <c r="U713" i="73"/>
  <c r="U714" i="73"/>
  <c r="U715" i="73"/>
  <c r="U716" i="73"/>
  <c r="U717" i="73"/>
  <c r="U718" i="73"/>
  <c r="U719" i="73"/>
  <c r="U720" i="73"/>
  <c r="U721" i="73"/>
  <c r="U722" i="73"/>
  <c r="U723" i="73"/>
  <c r="U724" i="73"/>
  <c r="U725" i="73"/>
  <c r="U726" i="73"/>
  <c r="U727" i="73"/>
  <c r="U728" i="73"/>
  <c r="U729" i="73"/>
  <c r="U730" i="73"/>
  <c r="U731" i="73"/>
  <c r="U732" i="73"/>
  <c r="U733" i="73"/>
  <c r="U734" i="73"/>
  <c r="U735" i="73"/>
  <c r="U736" i="73"/>
  <c r="U737" i="73"/>
  <c r="U738" i="73"/>
  <c r="U739" i="73"/>
  <c r="U740" i="73"/>
  <c r="U741" i="73"/>
  <c r="U742" i="73"/>
  <c r="U743" i="73"/>
  <c r="U744" i="73"/>
  <c r="U745" i="73"/>
  <c r="U746" i="73"/>
  <c r="U747" i="73"/>
  <c r="U748" i="73"/>
  <c r="U749" i="73"/>
  <c r="U750" i="73"/>
  <c r="U751" i="73"/>
  <c r="U752" i="73"/>
  <c r="U753" i="73"/>
  <c r="U754" i="73"/>
  <c r="U755" i="73"/>
  <c r="U756" i="73"/>
  <c r="U757" i="73"/>
  <c r="U758" i="73"/>
  <c r="U759" i="73"/>
  <c r="U760" i="73"/>
  <c r="U761" i="73"/>
  <c r="U762" i="73"/>
  <c r="U763" i="73"/>
  <c r="U764" i="73"/>
  <c r="U765" i="73"/>
  <c r="U766" i="73"/>
  <c r="U767" i="73"/>
  <c r="U768" i="73"/>
  <c r="U769" i="73"/>
  <c r="U770" i="73"/>
  <c r="U771" i="73"/>
  <c r="U772" i="73"/>
  <c r="U773" i="73"/>
  <c r="U774" i="73"/>
  <c r="U775" i="73"/>
  <c r="U776" i="73"/>
  <c r="U777" i="73"/>
  <c r="U778" i="73"/>
  <c r="U779" i="73"/>
  <c r="U780" i="73"/>
  <c r="U781" i="73"/>
  <c r="U782" i="73"/>
  <c r="U783" i="73"/>
  <c r="U784" i="73"/>
  <c r="U785" i="73"/>
  <c r="U786" i="73"/>
  <c r="U787" i="73"/>
  <c r="U788" i="73"/>
  <c r="U789" i="73"/>
  <c r="U790" i="73"/>
  <c r="U791" i="73"/>
  <c r="U792" i="73"/>
  <c r="U793" i="73"/>
  <c r="U794" i="73"/>
  <c r="U795" i="73"/>
  <c r="U796" i="73"/>
  <c r="U797" i="73"/>
  <c r="U798" i="73"/>
  <c r="U799" i="73"/>
  <c r="U800" i="73"/>
  <c r="U801" i="73"/>
  <c r="U802" i="73"/>
  <c r="U803" i="73"/>
  <c r="U804" i="73"/>
  <c r="U805" i="73"/>
  <c r="U806" i="73"/>
  <c r="U807" i="73"/>
  <c r="U808" i="73"/>
  <c r="U809" i="73"/>
  <c r="U810" i="73"/>
  <c r="U811" i="73"/>
  <c r="U812" i="73"/>
  <c r="U813" i="73"/>
  <c r="U814" i="73"/>
  <c r="U815" i="73"/>
  <c r="U816" i="73"/>
  <c r="U817" i="73"/>
  <c r="U818" i="73"/>
  <c r="U819" i="73"/>
  <c r="U820" i="73"/>
  <c r="U821" i="73"/>
  <c r="U822" i="73"/>
  <c r="U823" i="73"/>
  <c r="U824" i="73"/>
  <c r="U825" i="73"/>
  <c r="U826" i="73"/>
  <c r="U827" i="73"/>
  <c r="U828" i="73"/>
  <c r="U829" i="73"/>
  <c r="U830" i="73"/>
  <c r="U831" i="73"/>
  <c r="U832" i="73"/>
  <c r="U833" i="73"/>
  <c r="U834" i="73"/>
  <c r="U835" i="73"/>
  <c r="U836" i="73"/>
  <c r="U837" i="73"/>
  <c r="U838" i="73"/>
  <c r="U839" i="73"/>
  <c r="U840" i="73"/>
  <c r="U841" i="73"/>
  <c r="U842" i="73"/>
  <c r="U843" i="73"/>
  <c r="U844" i="73"/>
  <c r="U845" i="73"/>
  <c r="U846" i="73"/>
  <c r="U847" i="73"/>
  <c r="U848" i="73"/>
  <c r="U849" i="73"/>
  <c r="U850" i="73"/>
  <c r="U851" i="73"/>
  <c r="U852" i="73"/>
  <c r="U853" i="73"/>
  <c r="U854" i="73"/>
  <c r="U855" i="73"/>
  <c r="U856" i="73"/>
  <c r="U857" i="73"/>
  <c r="U858" i="73"/>
  <c r="U859" i="73"/>
  <c r="U860" i="73"/>
  <c r="U861" i="73"/>
  <c r="U862" i="73"/>
  <c r="U863" i="73"/>
  <c r="U864" i="73"/>
  <c r="U865" i="73"/>
  <c r="U866" i="73"/>
  <c r="U867" i="73"/>
  <c r="U868" i="73"/>
  <c r="U869" i="73"/>
  <c r="U870" i="73"/>
  <c r="U871" i="73"/>
  <c r="U872" i="73"/>
  <c r="U873" i="73"/>
  <c r="U874" i="73"/>
  <c r="U875" i="73"/>
  <c r="U876" i="73"/>
  <c r="U877" i="73"/>
  <c r="U878" i="73"/>
  <c r="U879" i="73"/>
  <c r="U880" i="73"/>
  <c r="U881" i="73"/>
  <c r="U882" i="73"/>
  <c r="U883" i="73"/>
  <c r="U884" i="73"/>
  <c r="U885" i="73"/>
  <c r="U886" i="73"/>
  <c r="U887" i="73"/>
  <c r="U888" i="73"/>
  <c r="U889" i="73"/>
  <c r="U890" i="73"/>
  <c r="U891" i="73"/>
  <c r="U892" i="73"/>
  <c r="U893" i="73"/>
  <c r="U894" i="73"/>
  <c r="U895" i="73"/>
  <c r="U896" i="73"/>
  <c r="U897" i="73"/>
  <c r="U898" i="73"/>
  <c r="U899" i="73"/>
  <c r="U900" i="73"/>
  <c r="U901" i="73"/>
  <c r="U902" i="73"/>
  <c r="U903" i="73"/>
  <c r="U904" i="73"/>
  <c r="U905" i="73"/>
  <c r="U906" i="73"/>
  <c r="U907" i="73"/>
  <c r="U908" i="73"/>
  <c r="U909" i="73"/>
  <c r="U910" i="73"/>
  <c r="U911" i="73"/>
  <c r="U912" i="73"/>
  <c r="U913" i="73"/>
  <c r="U914" i="73"/>
  <c r="U915" i="73"/>
  <c r="U916" i="73"/>
  <c r="U917" i="73"/>
  <c r="U918" i="73"/>
  <c r="U919" i="73"/>
  <c r="U920" i="73"/>
  <c r="U921" i="73"/>
  <c r="U922" i="73"/>
  <c r="U923" i="73"/>
  <c r="U924" i="73"/>
  <c r="U925" i="73"/>
  <c r="U926" i="73"/>
  <c r="U927" i="73"/>
  <c r="U928" i="73"/>
  <c r="U929" i="73"/>
  <c r="U930" i="73"/>
  <c r="U931" i="73"/>
  <c r="U932" i="73"/>
  <c r="U933" i="73"/>
  <c r="U934" i="73"/>
  <c r="U935" i="73"/>
  <c r="U936" i="73"/>
  <c r="U937" i="73"/>
  <c r="U938" i="73"/>
  <c r="U939" i="73"/>
  <c r="U940" i="73"/>
  <c r="U941" i="73"/>
  <c r="U942" i="73"/>
  <c r="U943" i="73"/>
  <c r="U944" i="73"/>
  <c r="U945" i="73"/>
  <c r="U946" i="73"/>
  <c r="U947" i="73"/>
  <c r="U948" i="73"/>
  <c r="U949" i="73"/>
  <c r="U950" i="73"/>
  <c r="U951" i="73"/>
  <c r="U952" i="73"/>
  <c r="U953" i="73"/>
  <c r="U954" i="73"/>
  <c r="U955" i="73"/>
  <c r="U956" i="73"/>
  <c r="U957" i="73"/>
  <c r="U958" i="73"/>
  <c r="U959" i="73"/>
  <c r="U960" i="73"/>
  <c r="U961" i="73"/>
  <c r="U962" i="73"/>
  <c r="U963" i="73"/>
  <c r="U964" i="73"/>
  <c r="U965" i="73"/>
  <c r="U966" i="73"/>
  <c r="U967" i="73"/>
  <c r="U968" i="73"/>
  <c r="U969" i="73"/>
  <c r="U970" i="73"/>
  <c r="U971" i="73"/>
  <c r="U972" i="73"/>
  <c r="U973" i="73"/>
  <c r="U974" i="73"/>
  <c r="U975" i="73"/>
  <c r="U976" i="73"/>
  <c r="U977" i="73"/>
  <c r="U978" i="73"/>
  <c r="U979" i="73"/>
  <c r="U980" i="73"/>
  <c r="U981" i="73"/>
  <c r="U982" i="73"/>
  <c r="U983" i="73"/>
  <c r="U984" i="73"/>
  <c r="U985" i="73"/>
  <c r="U986" i="73"/>
  <c r="U987" i="73"/>
  <c r="U988" i="73"/>
  <c r="U989" i="73"/>
  <c r="U990" i="73"/>
  <c r="U991" i="73"/>
  <c r="U992" i="73"/>
  <c r="U993" i="73"/>
  <c r="U994" i="73"/>
  <c r="U995" i="73"/>
  <c r="U996" i="73"/>
  <c r="U997" i="73"/>
  <c r="U998" i="73"/>
  <c r="U999" i="73"/>
  <c r="U1000" i="73"/>
  <c r="U1001" i="73"/>
  <c r="U1002" i="73"/>
  <c r="U1003" i="73"/>
  <c r="U1004" i="73"/>
  <c r="U1005" i="73"/>
  <c r="U1006" i="73"/>
  <c r="U1007" i="73"/>
  <c r="U1008" i="73"/>
  <c r="U1009" i="73"/>
  <c r="U1010" i="73"/>
  <c r="U1011" i="73"/>
  <c r="U1012" i="73"/>
  <c r="U1013" i="73"/>
  <c r="U1014" i="73"/>
  <c r="U1015" i="73"/>
  <c r="U1016" i="73"/>
  <c r="U1017" i="73"/>
  <c r="U1018" i="73"/>
  <c r="U1019" i="73"/>
  <c r="U1020" i="73"/>
  <c r="U1021" i="73"/>
  <c r="U1022" i="73"/>
  <c r="U1023" i="73"/>
  <c r="U1024" i="73"/>
  <c r="U1025" i="73"/>
  <c r="U1026" i="73"/>
  <c r="U1027" i="73"/>
  <c r="U1028" i="73"/>
  <c r="U1029" i="73"/>
  <c r="U1030" i="73"/>
  <c r="U1031" i="73"/>
  <c r="U1032" i="73"/>
  <c r="U1033" i="73"/>
  <c r="U1034" i="73"/>
  <c r="U1035" i="73"/>
  <c r="U1036" i="73"/>
  <c r="U1037" i="73"/>
  <c r="U1038" i="73"/>
  <c r="U1039" i="73"/>
  <c r="U1040" i="73"/>
  <c r="U1041" i="73"/>
  <c r="U1042" i="73"/>
  <c r="U1043" i="73"/>
  <c r="U1044" i="73"/>
  <c r="U1045" i="73"/>
  <c r="U1046" i="73"/>
  <c r="U1047" i="73"/>
  <c r="U1048" i="73"/>
  <c r="U1049" i="73"/>
  <c r="U1050" i="73"/>
  <c r="U1051" i="73"/>
  <c r="U1052" i="73"/>
  <c r="U1053" i="73"/>
  <c r="U1054" i="73"/>
  <c r="U1055" i="73"/>
  <c r="U1056" i="73"/>
  <c r="U1057" i="73"/>
  <c r="U1058" i="73"/>
  <c r="U1059" i="73"/>
  <c r="U1060" i="73"/>
  <c r="U1061" i="73"/>
  <c r="U1062" i="73"/>
  <c r="U1063" i="73"/>
  <c r="U1064" i="73"/>
  <c r="U1065" i="73"/>
  <c r="U1066" i="73"/>
  <c r="U1067" i="73"/>
  <c r="U1068" i="73"/>
  <c r="U1069" i="73"/>
  <c r="U1070" i="73"/>
  <c r="U1071" i="73"/>
  <c r="U1072" i="73"/>
  <c r="U1073" i="73"/>
  <c r="U1074" i="73"/>
  <c r="U1075" i="73"/>
  <c r="U1076" i="73"/>
  <c r="U1077" i="73"/>
  <c r="U1078" i="73"/>
  <c r="U1079" i="73"/>
  <c r="U1080" i="73"/>
  <c r="U1081" i="73"/>
  <c r="U1082" i="73"/>
  <c r="U1083" i="73"/>
  <c r="U1084" i="73"/>
  <c r="U1085" i="73"/>
  <c r="U1086" i="73"/>
  <c r="U1087" i="73"/>
  <c r="U1088" i="73"/>
  <c r="U1089" i="73"/>
  <c r="U1090" i="73"/>
  <c r="U1091" i="73"/>
  <c r="U1092" i="73"/>
  <c r="U1093" i="73"/>
  <c r="U1094" i="73"/>
  <c r="U1095" i="73"/>
  <c r="U1096" i="73"/>
  <c r="U1097" i="73"/>
  <c r="U1098" i="73"/>
  <c r="U1099" i="73"/>
  <c r="U1100" i="73"/>
  <c r="U1101" i="73"/>
  <c r="U1102" i="73"/>
  <c r="U1103" i="73"/>
  <c r="U1104" i="73"/>
  <c r="U1105" i="73"/>
  <c r="U1106" i="73"/>
  <c r="U1107" i="73"/>
  <c r="U1108" i="73"/>
  <c r="U1109" i="73"/>
  <c r="U1110" i="73"/>
  <c r="U1111" i="73"/>
  <c r="U1112" i="73"/>
  <c r="U1113" i="73"/>
  <c r="U1114" i="73"/>
  <c r="U1115" i="73"/>
  <c r="U1116" i="73"/>
  <c r="U1117" i="73"/>
  <c r="U1118" i="73"/>
  <c r="U1119" i="73"/>
  <c r="U1120" i="73"/>
  <c r="U1121" i="73"/>
  <c r="U1122" i="73"/>
  <c r="U1123" i="73"/>
  <c r="U1124" i="73"/>
  <c r="U1125" i="73"/>
  <c r="U1126" i="73"/>
  <c r="U1127" i="73"/>
  <c r="U1128" i="73"/>
  <c r="U1129" i="73"/>
  <c r="U1130" i="73"/>
  <c r="U1131" i="73"/>
  <c r="U1132" i="73"/>
  <c r="U1133" i="73"/>
  <c r="U1134" i="73"/>
  <c r="U1135" i="73"/>
  <c r="U1136" i="73"/>
  <c r="U1137" i="73"/>
  <c r="U1138" i="73"/>
  <c r="U1139" i="73"/>
  <c r="U1140" i="73"/>
  <c r="U1141" i="73"/>
  <c r="U1142" i="73"/>
  <c r="U1143" i="73"/>
  <c r="U1144" i="73"/>
  <c r="U1145" i="73"/>
  <c r="U1146" i="73"/>
  <c r="U1147" i="73"/>
  <c r="U1148" i="73"/>
  <c r="U1149" i="73"/>
  <c r="U1150" i="73"/>
  <c r="U1151" i="73"/>
  <c r="U1152" i="73"/>
  <c r="U1153" i="73"/>
  <c r="U1154" i="73"/>
  <c r="U1155" i="73"/>
  <c r="U1156" i="73"/>
  <c r="U1157" i="73"/>
  <c r="U1158" i="73"/>
  <c r="U1159" i="73"/>
  <c r="U1160" i="73"/>
  <c r="U1161" i="73"/>
  <c r="U1162" i="73"/>
  <c r="U1163" i="73"/>
  <c r="U1164" i="73"/>
  <c r="U1165" i="73"/>
  <c r="U1166" i="73"/>
  <c r="U1167" i="73"/>
  <c r="U1168" i="73"/>
  <c r="U1169" i="73"/>
  <c r="U1170" i="73"/>
  <c r="U1171" i="73"/>
  <c r="U1172" i="73"/>
  <c r="U1173" i="73"/>
  <c r="U1174" i="73"/>
  <c r="U1175" i="73"/>
  <c r="U1176" i="73"/>
  <c r="U1177" i="73"/>
  <c r="U1178" i="73"/>
  <c r="U1179" i="73"/>
  <c r="U1180" i="73"/>
  <c r="U1181" i="73"/>
  <c r="U1182" i="73"/>
  <c r="U1183" i="73"/>
  <c r="U1184" i="73"/>
  <c r="U1185" i="73"/>
  <c r="U1186" i="73"/>
  <c r="U1187" i="73"/>
  <c r="U1188" i="73"/>
  <c r="U1189" i="73"/>
  <c r="U1190" i="73"/>
  <c r="U1191" i="73"/>
  <c r="U1192" i="73"/>
  <c r="U1193" i="73"/>
  <c r="U1194" i="73"/>
  <c r="U1195" i="73"/>
  <c r="U1196" i="73"/>
  <c r="U1197" i="73"/>
  <c r="U1198" i="73"/>
  <c r="U1199" i="73"/>
  <c r="U1200" i="73"/>
  <c r="U1201" i="73"/>
  <c r="U1202" i="73"/>
  <c r="U1203" i="73"/>
  <c r="U1204" i="73"/>
  <c r="U1205" i="73"/>
  <c r="U1206" i="73"/>
  <c r="U1207" i="73"/>
  <c r="U1208" i="73"/>
  <c r="U1209" i="73"/>
  <c r="U1210" i="73"/>
  <c r="U1211" i="73"/>
  <c r="U1212" i="73"/>
  <c r="U1213" i="73"/>
  <c r="U1214" i="73"/>
  <c r="U1215" i="73"/>
  <c r="U1216" i="73"/>
  <c r="U1217" i="73"/>
  <c r="U1218" i="73"/>
  <c r="U1219" i="73"/>
  <c r="U1220" i="73"/>
  <c r="U1221" i="73"/>
  <c r="U1222" i="73"/>
  <c r="U1223" i="73"/>
  <c r="U1224" i="73"/>
  <c r="U1225" i="73"/>
  <c r="U1226" i="73"/>
  <c r="U1227" i="73"/>
  <c r="U1228" i="73"/>
  <c r="U1229" i="73"/>
  <c r="U1230" i="73"/>
  <c r="U1231" i="73"/>
  <c r="U1232" i="73"/>
  <c r="U1233" i="73"/>
  <c r="U1234" i="73"/>
  <c r="U1235" i="73"/>
  <c r="U1236" i="73"/>
  <c r="U1237" i="73"/>
  <c r="U1238" i="73"/>
  <c r="U1239" i="73"/>
  <c r="U1240" i="73"/>
  <c r="U1241" i="73"/>
  <c r="U1242" i="73"/>
  <c r="U1243" i="73"/>
  <c r="U1244" i="73"/>
  <c r="U1245" i="73"/>
  <c r="U1246" i="73"/>
  <c r="U1247" i="73"/>
  <c r="U1248" i="73"/>
  <c r="U1249" i="73"/>
  <c r="U1250" i="73"/>
  <c r="U1251" i="73"/>
  <c r="U1252" i="73"/>
  <c r="U1253" i="73"/>
  <c r="U1254" i="73"/>
  <c r="U1255" i="73"/>
  <c r="U1256" i="73"/>
  <c r="U1257" i="73"/>
  <c r="U1258" i="73"/>
  <c r="U1259" i="73"/>
  <c r="U1260" i="73"/>
  <c r="U1261" i="73"/>
  <c r="U1262" i="73"/>
  <c r="U1263" i="73"/>
  <c r="U1264" i="73"/>
  <c r="U1265" i="73"/>
  <c r="U1266" i="73"/>
  <c r="U1267" i="73"/>
  <c r="U1268" i="73"/>
  <c r="U1269" i="73"/>
  <c r="U1270" i="73"/>
  <c r="U1271" i="73"/>
  <c r="U1272" i="73"/>
  <c r="U1273" i="73"/>
  <c r="U1274" i="73"/>
  <c r="U1275" i="73"/>
  <c r="U1276" i="73"/>
  <c r="U1277" i="73"/>
  <c r="U1278" i="73"/>
  <c r="U1279" i="73"/>
  <c r="U1280" i="73"/>
  <c r="U1281" i="73"/>
  <c r="U1282" i="73"/>
  <c r="U1283" i="73"/>
  <c r="U1284" i="73"/>
  <c r="U1285" i="73"/>
  <c r="U1286" i="73"/>
  <c r="U1287" i="73"/>
  <c r="U1288" i="73"/>
  <c r="U1289" i="73"/>
  <c r="U1290" i="73"/>
  <c r="U1291" i="73"/>
  <c r="U1292" i="73"/>
  <c r="U1293" i="73"/>
  <c r="U1294" i="73"/>
  <c r="U1295" i="73"/>
  <c r="U1296" i="73"/>
  <c r="U1297" i="73"/>
  <c r="U1298" i="73"/>
  <c r="U1299" i="73"/>
  <c r="U1300" i="73"/>
  <c r="U1301" i="73"/>
  <c r="U1302" i="73"/>
  <c r="U1303" i="73"/>
  <c r="U1304" i="73"/>
  <c r="U1305" i="73"/>
  <c r="U1306" i="73"/>
  <c r="U1307" i="73"/>
  <c r="U1308" i="73"/>
  <c r="U1309" i="73"/>
  <c r="U1310" i="73"/>
  <c r="U1311" i="73"/>
  <c r="U1312" i="73"/>
  <c r="U1313" i="73"/>
  <c r="U1314" i="73"/>
  <c r="U1315" i="73"/>
  <c r="U1316" i="73"/>
  <c r="U1317" i="73"/>
  <c r="U1318" i="73"/>
  <c r="U1319" i="73"/>
  <c r="U1320" i="73"/>
  <c r="U1321" i="73"/>
  <c r="U1322" i="73"/>
  <c r="U1323" i="73"/>
  <c r="U1324" i="73"/>
  <c r="U1325" i="73"/>
  <c r="U1326" i="73"/>
  <c r="U1327" i="73"/>
  <c r="U1328" i="73"/>
  <c r="U1329" i="73"/>
  <c r="U1330" i="73"/>
  <c r="U1331" i="73"/>
  <c r="U1332" i="73"/>
  <c r="U1333" i="73"/>
  <c r="U1334" i="73"/>
  <c r="U1335" i="73"/>
  <c r="U1336" i="73"/>
  <c r="U1337" i="73"/>
  <c r="U1338" i="73"/>
  <c r="U1339" i="73"/>
  <c r="U1340" i="73"/>
  <c r="U1341" i="73"/>
  <c r="U1342" i="73"/>
  <c r="U1343" i="73"/>
  <c r="U1344" i="73"/>
  <c r="U1345" i="73"/>
  <c r="U1346" i="73"/>
  <c r="U1347" i="73"/>
  <c r="U1348" i="73"/>
  <c r="U1349" i="73"/>
  <c r="U1350" i="73"/>
  <c r="U1351" i="73"/>
  <c r="U1352" i="73"/>
  <c r="U1353" i="73"/>
  <c r="U1354" i="73"/>
  <c r="U1355" i="73"/>
  <c r="U1356" i="73"/>
  <c r="U1357" i="73"/>
  <c r="U1358" i="73"/>
  <c r="U1359" i="73"/>
  <c r="U1360" i="73"/>
  <c r="U1361" i="73"/>
  <c r="U1362" i="73"/>
  <c r="U1363" i="73"/>
  <c r="U1364" i="73"/>
  <c r="U1365" i="73"/>
  <c r="U1366" i="73"/>
  <c r="U1367" i="73"/>
  <c r="U1368" i="73"/>
  <c r="U1369" i="73"/>
  <c r="U1370" i="73"/>
  <c r="U1371" i="73"/>
  <c r="U1372" i="73"/>
  <c r="U1373" i="73"/>
  <c r="U1374" i="73"/>
  <c r="U1375" i="73"/>
  <c r="U1376" i="73"/>
  <c r="U1377" i="73"/>
  <c r="U1378" i="73"/>
  <c r="U1379" i="73"/>
  <c r="U1380" i="73"/>
  <c r="U1381" i="73"/>
  <c r="U1382" i="73"/>
  <c r="U1383" i="73"/>
  <c r="U1384" i="73"/>
  <c r="U1385" i="73"/>
  <c r="U1386" i="73"/>
  <c r="U1387" i="73"/>
  <c r="U1388" i="73"/>
  <c r="U1389" i="73"/>
  <c r="U1390" i="73"/>
  <c r="U1391" i="73"/>
  <c r="U1392" i="73"/>
  <c r="U1393" i="73"/>
  <c r="U1394" i="73"/>
  <c r="U1395" i="73"/>
  <c r="U1396" i="73"/>
  <c r="U1397" i="73"/>
  <c r="U1398" i="73"/>
  <c r="U1399" i="73"/>
  <c r="U1400" i="73"/>
  <c r="U1401" i="73"/>
  <c r="U1402" i="73"/>
  <c r="U1403" i="73"/>
  <c r="U1404" i="73"/>
  <c r="U1405" i="73"/>
  <c r="U1406" i="73"/>
  <c r="U1407" i="73"/>
  <c r="U1408" i="73"/>
  <c r="U1409" i="73"/>
  <c r="U1410" i="73"/>
  <c r="U1411" i="73"/>
  <c r="U1412" i="73"/>
  <c r="U1413" i="73"/>
  <c r="U1414" i="73"/>
  <c r="U1415" i="73"/>
  <c r="U1416" i="73"/>
  <c r="U1417" i="73"/>
  <c r="U1418" i="73"/>
  <c r="U1419" i="73"/>
  <c r="U1420" i="73"/>
  <c r="U1421" i="73"/>
  <c r="U1422" i="73"/>
  <c r="U1423" i="73"/>
  <c r="U1424" i="73"/>
  <c r="U1425" i="73"/>
  <c r="U1426" i="73"/>
  <c r="U1427" i="73"/>
  <c r="U1428" i="73"/>
  <c r="U1429" i="73"/>
  <c r="U1430" i="73"/>
  <c r="U1431" i="73"/>
  <c r="U1432" i="73"/>
  <c r="U1433" i="73"/>
  <c r="U1434" i="73"/>
  <c r="U1435" i="73"/>
  <c r="U1436" i="73"/>
  <c r="U1437" i="73"/>
  <c r="U1438" i="73"/>
  <c r="U1439" i="73"/>
  <c r="U1440" i="73"/>
  <c r="U1441" i="73"/>
  <c r="U1442" i="73"/>
  <c r="U1443" i="73"/>
  <c r="U1444" i="73"/>
  <c r="U1445" i="73"/>
  <c r="U1446" i="73"/>
  <c r="U1447" i="73"/>
  <c r="U1448" i="73"/>
  <c r="U1449" i="73"/>
  <c r="U1450" i="73"/>
  <c r="U1451" i="73"/>
  <c r="U1452" i="73"/>
  <c r="U1453" i="73"/>
  <c r="U1454" i="73"/>
  <c r="U1455" i="73"/>
  <c r="U1456" i="73"/>
  <c r="U1457" i="73"/>
  <c r="U1458" i="73"/>
  <c r="U1459" i="73"/>
  <c r="U1460" i="73"/>
  <c r="U1461" i="73"/>
  <c r="U1462" i="73"/>
  <c r="U1463" i="73"/>
  <c r="U1464" i="73"/>
  <c r="U1465" i="73"/>
  <c r="U1466" i="73"/>
  <c r="U1467" i="73"/>
  <c r="U1468" i="73"/>
  <c r="U1469" i="73"/>
  <c r="U1470" i="73"/>
  <c r="U1471" i="73"/>
  <c r="U1472" i="73"/>
  <c r="U1473" i="73"/>
  <c r="U1474" i="73"/>
  <c r="U1475" i="73"/>
  <c r="U1476" i="73"/>
  <c r="U1477" i="73"/>
  <c r="U1478" i="73"/>
  <c r="U1479" i="73"/>
  <c r="U1480" i="73"/>
  <c r="U1481" i="73"/>
  <c r="U1482" i="73"/>
  <c r="U1483" i="73"/>
  <c r="U1484" i="73"/>
  <c r="U1485" i="73"/>
  <c r="U1486" i="73"/>
  <c r="U1487" i="73"/>
  <c r="U1488" i="73"/>
  <c r="U1489" i="73"/>
  <c r="U1490" i="73"/>
  <c r="U1491" i="73"/>
  <c r="U1492" i="73"/>
  <c r="U1493" i="73"/>
  <c r="U1494" i="73"/>
  <c r="U1495" i="73"/>
  <c r="U1496" i="73"/>
  <c r="U1497" i="73"/>
  <c r="U1498" i="73"/>
  <c r="U1499" i="73"/>
  <c r="U1500" i="73"/>
  <c r="U1501" i="73"/>
  <c r="U1502" i="73"/>
  <c r="U1503" i="73"/>
  <c r="U1504" i="73"/>
  <c r="U1505" i="73"/>
  <c r="U1506" i="73"/>
  <c r="U1507" i="73"/>
  <c r="U1508" i="73"/>
  <c r="U1509" i="73"/>
  <c r="U1510" i="73"/>
  <c r="U1511" i="73"/>
  <c r="U1512" i="73"/>
  <c r="U1513" i="73"/>
  <c r="U1514" i="73"/>
  <c r="U1515" i="73"/>
  <c r="U1516" i="73"/>
  <c r="U1517" i="73"/>
  <c r="U1518" i="73"/>
  <c r="U1519" i="73"/>
  <c r="U1520" i="73"/>
  <c r="U1521" i="73"/>
  <c r="U1522" i="73"/>
  <c r="U1523" i="73"/>
  <c r="U1524" i="73"/>
  <c r="U1525" i="73"/>
  <c r="U1526" i="73"/>
  <c r="U1527" i="73"/>
  <c r="U1528" i="73"/>
  <c r="U1529" i="73"/>
  <c r="U1530" i="73"/>
  <c r="U1531" i="73"/>
  <c r="U1532" i="73"/>
  <c r="U1533" i="73"/>
  <c r="U1534" i="73"/>
  <c r="U1535" i="73"/>
  <c r="U1536" i="73"/>
  <c r="R27" i="73"/>
  <c r="Q27" i="73"/>
  <c r="C16" i="7" l="1"/>
  <c r="K102" i="7" l="1"/>
  <c r="N102" i="7" s="1"/>
  <c r="K103" i="7"/>
  <c r="N103" i="7" s="1"/>
  <c r="K104" i="7"/>
  <c r="N104" i="7" s="1"/>
  <c r="K105" i="7"/>
  <c r="N105" i="7" s="1"/>
  <c r="K106" i="7"/>
  <c r="N106" i="7" s="1"/>
  <c r="K78" i="7"/>
  <c r="N78" i="7" s="1"/>
  <c r="K79" i="7"/>
  <c r="N79" i="7" s="1"/>
  <c r="K80" i="7"/>
  <c r="N80" i="7" s="1"/>
  <c r="K81" i="7"/>
  <c r="N81" i="7" s="1"/>
  <c r="K58" i="7"/>
  <c r="N58" i="7" s="1"/>
  <c r="K60" i="7"/>
  <c r="N60" i="7" s="1"/>
  <c r="K59" i="7"/>
  <c r="N59" i="7" s="1"/>
  <c r="K56" i="7"/>
  <c r="N56" i="7" s="1"/>
  <c r="K55" i="7"/>
  <c r="N55" i="7" s="1"/>
  <c r="K32" i="7"/>
  <c r="N32" i="7" s="1"/>
  <c r="K31" i="7"/>
  <c r="N31" i="7" s="1"/>
  <c r="K33" i="7"/>
  <c r="N33" i="7" s="1"/>
  <c r="K30" i="7"/>
  <c r="N30" i="7" s="1"/>
  <c r="K29" i="7"/>
  <c r="N29" i="7" s="1"/>
  <c r="B1" i="1"/>
  <c r="A1" i="79" l="1"/>
  <c r="E1" i="80"/>
  <c r="B1" i="2"/>
  <c r="B1" i="4"/>
  <c r="W13" i="4"/>
  <c r="G13" i="4" l="1"/>
  <c r="F13" i="4"/>
  <c r="C2" i="11"/>
  <c r="B2" i="11"/>
  <c r="L17" i="80" l="1"/>
  <c r="L15" i="80"/>
  <c r="L16" i="80"/>
  <c r="E1" i="73"/>
  <c r="B1" i="78"/>
  <c r="F35" i="7"/>
  <c r="G35" i="7"/>
  <c r="K111" i="7"/>
  <c r="N111" i="7" s="1"/>
  <c r="K110" i="7"/>
  <c r="N110" i="7" s="1"/>
  <c r="K109" i="7"/>
  <c r="N109" i="7" s="1"/>
  <c r="K108" i="7"/>
  <c r="N108" i="7" s="1"/>
  <c r="K86" i="7"/>
  <c r="N86" i="7" s="1"/>
  <c r="K85" i="7"/>
  <c r="N85" i="7" s="1"/>
  <c r="K84" i="7"/>
  <c r="N84" i="7" s="1"/>
  <c r="K83" i="7"/>
  <c r="N83" i="7" s="1"/>
  <c r="K57" i="7"/>
  <c r="N57" i="7" s="1"/>
  <c r="K54" i="7"/>
  <c r="N54" i="7" s="1"/>
  <c r="K53" i="7"/>
  <c r="N53" i="7" s="1"/>
  <c r="K52" i="7"/>
  <c r="N52" i="7" s="1"/>
  <c r="K34" i="7"/>
  <c r="N34" i="7" s="1"/>
  <c r="K28" i="7"/>
  <c r="N28" i="7" s="1"/>
  <c r="F87" i="7"/>
  <c r="H35" i="7"/>
  <c r="I35" i="7"/>
  <c r="J35" i="7"/>
  <c r="L35" i="7"/>
  <c r="M35" i="7"/>
  <c r="K27" i="7"/>
  <c r="N27" i="7" s="1"/>
  <c r="K26" i="7"/>
  <c r="N26" i="7" s="1"/>
  <c r="C41" i="7" l="1"/>
  <c r="C67" i="7"/>
  <c r="C93" i="7"/>
  <c r="G112" i="7"/>
  <c r="H112" i="7"/>
  <c r="I112" i="7"/>
  <c r="J112" i="7"/>
  <c r="L112" i="7"/>
  <c r="M112" i="7"/>
  <c r="F112" i="7"/>
  <c r="G87" i="7"/>
  <c r="H87" i="7"/>
  <c r="I87" i="7"/>
  <c r="J87" i="7"/>
  <c r="L87" i="7"/>
  <c r="M87" i="7"/>
  <c r="G61" i="7"/>
  <c r="H61" i="7"/>
  <c r="I61" i="7"/>
  <c r="J61" i="7"/>
  <c r="L61" i="7"/>
  <c r="M61" i="7"/>
  <c r="F61" i="7"/>
  <c r="K101" i="7"/>
  <c r="K107" i="7"/>
  <c r="K82" i="7"/>
  <c r="N82" i="7" s="1"/>
  <c r="N13" i="5" l="1"/>
  <c r="K35" i="7"/>
  <c r="K112" i="7"/>
  <c r="K87" i="7"/>
  <c r="K61" i="7"/>
  <c r="M13" i="5"/>
  <c r="C68" i="7"/>
  <c r="C42" i="7"/>
  <c r="C92" i="7" l="1"/>
  <c r="C15" i="7"/>
  <c r="L17" i="7" s="1"/>
  <c r="BD5" i="11" l="1"/>
  <c r="BB5" i="11"/>
  <c r="AZ5" i="11"/>
  <c r="AX5" i="11"/>
  <c r="N107" i="7" l="1"/>
  <c r="N25" i="7" l="1"/>
  <c r="N101" i="7" l="1"/>
  <c r="AW7" i="11"/>
  <c r="BP8" i="11"/>
  <c r="BP6" i="11" l="1"/>
  <c r="BP7" i="11"/>
  <c r="BP9" i="11"/>
  <c r="BP10" i="11"/>
  <c r="BP11" i="11"/>
  <c r="BP12" i="11"/>
  <c r="BP13" i="11"/>
  <c r="BP14" i="11"/>
  <c r="BP15" i="11"/>
  <c r="BP16" i="11"/>
  <c r="BP17" i="11"/>
  <c r="BP18" i="11"/>
  <c r="BP19" i="11"/>
  <c r="BP20" i="11"/>
  <c r="BP21" i="11"/>
  <c r="BP22" i="11"/>
  <c r="BP23" i="11"/>
  <c r="BP24" i="11"/>
  <c r="BP25" i="11"/>
  <c r="BP26" i="11"/>
  <c r="BP27" i="11"/>
  <c r="BP28" i="11"/>
  <c r="BP29" i="11"/>
  <c r="BP30" i="11"/>
  <c r="BP31" i="11"/>
  <c r="BP32" i="11"/>
  <c r="BP33" i="11"/>
  <c r="BP34" i="11"/>
  <c r="BP35" i="11"/>
  <c r="BP36" i="11"/>
  <c r="BP37" i="11"/>
  <c r="BP38" i="11"/>
  <c r="BP39" i="11"/>
  <c r="BP40" i="11"/>
  <c r="BP41" i="11"/>
  <c r="BP42" i="11"/>
  <c r="BP43" i="11"/>
  <c r="BP44" i="11"/>
  <c r="BP4" i="11"/>
  <c r="C9" i="17" l="1"/>
  <c r="C8" i="17"/>
  <c r="B6" i="25"/>
  <c r="B11" i="7" l="1"/>
  <c r="B115" i="7"/>
  <c r="B2" i="1"/>
  <c r="E2" i="80" s="1"/>
  <c r="AI7" i="11"/>
  <c r="AI6" i="11"/>
  <c r="M10" i="11"/>
  <c r="M9" i="11"/>
  <c r="M8" i="11"/>
  <c r="M7" i="11"/>
  <c r="AW6" i="11"/>
  <c r="AW5" i="11"/>
  <c r="L94" i="7"/>
  <c r="C7" i="25"/>
  <c r="W112" i="4"/>
  <c r="W111" i="4"/>
  <c r="W110" i="4"/>
  <c r="W109" i="4"/>
  <c r="W108" i="4"/>
  <c r="W107" i="4"/>
  <c r="W106" i="4"/>
  <c r="W105" i="4"/>
  <c r="W104" i="4"/>
  <c r="W103" i="4"/>
  <c r="W102" i="4"/>
  <c r="W101" i="4"/>
  <c r="W100" i="4"/>
  <c r="W99" i="4"/>
  <c r="W98" i="4"/>
  <c r="W97" i="4"/>
  <c r="W96" i="4"/>
  <c r="W95" i="4"/>
  <c r="W94" i="4"/>
  <c r="W93" i="4"/>
  <c r="W92" i="4"/>
  <c r="W91" i="4"/>
  <c r="W90" i="4"/>
  <c r="W89" i="4"/>
  <c r="W88" i="4"/>
  <c r="W87" i="4"/>
  <c r="W86" i="4"/>
  <c r="W85" i="4"/>
  <c r="W84" i="4"/>
  <c r="W83" i="4"/>
  <c r="W82" i="4"/>
  <c r="W81" i="4"/>
  <c r="W80" i="4"/>
  <c r="W79" i="4"/>
  <c r="W78" i="4"/>
  <c r="W77" i="4"/>
  <c r="W76" i="4"/>
  <c r="W75" i="4"/>
  <c r="W74" i="4"/>
  <c r="W73" i="4"/>
  <c r="W72" i="4"/>
  <c r="W71" i="4"/>
  <c r="W70" i="4"/>
  <c r="W69" i="4"/>
  <c r="W68" i="4"/>
  <c r="W67" i="4"/>
  <c r="W66" i="4"/>
  <c r="W65" i="4"/>
  <c r="W64" i="4"/>
  <c r="W63" i="4"/>
  <c r="W62" i="4"/>
  <c r="W61" i="4"/>
  <c r="W60" i="4"/>
  <c r="W59" i="4"/>
  <c r="W58" i="4"/>
  <c r="W57" i="4"/>
  <c r="W56" i="4"/>
  <c r="W55" i="4"/>
  <c r="W54" i="4"/>
  <c r="W53" i="4"/>
  <c r="W52" i="4"/>
  <c r="W51" i="4"/>
  <c r="W50" i="4"/>
  <c r="W49" i="4"/>
  <c r="W48" i="4"/>
  <c r="W47" i="4"/>
  <c r="W46" i="4"/>
  <c r="W45" i="4"/>
  <c r="W44" i="4"/>
  <c r="W43" i="4"/>
  <c r="W42" i="4"/>
  <c r="W41" i="4"/>
  <c r="W40" i="4"/>
  <c r="W39" i="4"/>
  <c r="W38" i="4"/>
  <c r="W37" i="4"/>
  <c r="W36" i="4"/>
  <c r="W35" i="4"/>
  <c r="W34" i="4"/>
  <c r="W33" i="4"/>
  <c r="W32" i="4"/>
  <c r="W31" i="4"/>
  <c r="W30" i="4"/>
  <c r="W29" i="4"/>
  <c r="W28" i="4"/>
  <c r="W27" i="4"/>
  <c r="W26" i="4"/>
  <c r="W25" i="4"/>
  <c r="W24" i="4"/>
  <c r="W23" i="4"/>
  <c r="W22" i="4"/>
  <c r="W21" i="4"/>
  <c r="W20" i="4"/>
  <c r="W19" i="4"/>
  <c r="W18" i="4"/>
  <c r="W17" i="4"/>
  <c r="W16" i="4"/>
  <c r="W15" i="4"/>
  <c r="W14" i="4"/>
  <c r="I161" i="2"/>
  <c r="H161" i="2"/>
  <c r="I160" i="2"/>
  <c r="H160" i="2"/>
  <c r="G35" i="4" l="1"/>
  <c r="F35" i="4"/>
  <c r="G14" i="4"/>
  <c r="F14" i="4"/>
  <c r="G28" i="4"/>
  <c r="F28" i="4"/>
  <c r="G42" i="4"/>
  <c r="Z42" i="4" s="1"/>
  <c r="F42" i="4"/>
  <c r="G56" i="4"/>
  <c r="F56" i="4"/>
  <c r="G70" i="4"/>
  <c r="Z70" i="4" s="1"/>
  <c r="F70" i="4"/>
  <c r="G84" i="4"/>
  <c r="Z84" i="4" s="1"/>
  <c r="F84" i="4"/>
  <c r="G98" i="4"/>
  <c r="F98" i="4"/>
  <c r="G112" i="4"/>
  <c r="F112" i="4"/>
  <c r="G15" i="4"/>
  <c r="F15" i="4"/>
  <c r="G85" i="4"/>
  <c r="F85" i="4"/>
  <c r="G99" i="4"/>
  <c r="F99" i="4"/>
  <c r="G43" i="4"/>
  <c r="F43" i="4"/>
  <c r="G16" i="4"/>
  <c r="F16" i="4"/>
  <c r="G30" i="4"/>
  <c r="F30" i="4"/>
  <c r="G44" i="4"/>
  <c r="F44" i="4"/>
  <c r="G58" i="4"/>
  <c r="F58" i="4"/>
  <c r="G72" i="4"/>
  <c r="F72" i="4"/>
  <c r="G86" i="4"/>
  <c r="F86" i="4"/>
  <c r="G100" i="4"/>
  <c r="F100" i="4"/>
  <c r="G20" i="4"/>
  <c r="Z20" i="4" s="1"/>
  <c r="F20" i="4"/>
  <c r="G57" i="4"/>
  <c r="F57" i="4"/>
  <c r="G31" i="4"/>
  <c r="F31" i="4"/>
  <c r="G73" i="4"/>
  <c r="F73" i="4"/>
  <c r="G87" i="4"/>
  <c r="F87" i="4"/>
  <c r="G101" i="4"/>
  <c r="F101" i="4"/>
  <c r="G34" i="4"/>
  <c r="F34" i="4"/>
  <c r="G71" i="4"/>
  <c r="F71" i="4"/>
  <c r="G59" i="4"/>
  <c r="F59" i="4"/>
  <c r="G18" i="4"/>
  <c r="Z18" i="4" s="1"/>
  <c r="F18" i="4"/>
  <c r="F32" i="4"/>
  <c r="G32" i="4"/>
  <c r="Z32" i="4" s="1"/>
  <c r="G46" i="4"/>
  <c r="F46" i="4"/>
  <c r="G60" i="4"/>
  <c r="Z60" i="4" s="1"/>
  <c r="F60" i="4"/>
  <c r="G74" i="4"/>
  <c r="F74" i="4"/>
  <c r="G88" i="4"/>
  <c r="F88" i="4"/>
  <c r="G102" i="4"/>
  <c r="Z102" i="4" s="1"/>
  <c r="F102" i="4"/>
  <c r="G29" i="4"/>
  <c r="F29" i="4"/>
  <c r="G17" i="4"/>
  <c r="F17" i="4"/>
  <c r="G45" i="4"/>
  <c r="F45" i="4"/>
  <c r="G19" i="4"/>
  <c r="F19" i="4"/>
  <c r="G33" i="4"/>
  <c r="F33" i="4"/>
  <c r="G47" i="4"/>
  <c r="Z47" i="4" s="1"/>
  <c r="F47" i="4"/>
  <c r="G61" i="4"/>
  <c r="F61" i="4"/>
  <c r="G75" i="4"/>
  <c r="Z75" i="4" s="1"/>
  <c r="F75" i="4"/>
  <c r="G89" i="4"/>
  <c r="F89" i="4"/>
  <c r="G103" i="4"/>
  <c r="F103" i="4"/>
  <c r="G62" i="4"/>
  <c r="Z62" i="4" s="1"/>
  <c r="F62" i="4"/>
  <c r="G63" i="4"/>
  <c r="Z63" i="4" s="1"/>
  <c r="F63" i="4"/>
  <c r="G22" i="4"/>
  <c r="F22" i="4"/>
  <c r="G92" i="4"/>
  <c r="F92" i="4"/>
  <c r="G37" i="4"/>
  <c r="F37" i="4"/>
  <c r="G51" i="4"/>
  <c r="F51" i="4"/>
  <c r="G65" i="4"/>
  <c r="F65" i="4"/>
  <c r="G79" i="4"/>
  <c r="Z79" i="4" s="1"/>
  <c r="F79" i="4"/>
  <c r="G93" i="4"/>
  <c r="F93" i="4"/>
  <c r="G107" i="4"/>
  <c r="F107" i="4"/>
  <c r="G90" i="4"/>
  <c r="F90" i="4"/>
  <c r="G78" i="4"/>
  <c r="Z78" i="4" s="1"/>
  <c r="F78" i="4"/>
  <c r="G38" i="4"/>
  <c r="Z38" i="4" s="1"/>
  <c r="F38" i="4"/>
  <c r="G52" i="4"/>
  <c r="F52" i="4"/>
  <c r="G66" i="4"/>
  <c r="F66" i="4"/>
  <c r="G80" i="4"/>
  <c r="F80" i="4"/>
  <c r="G94" i="4"/>
  <c r="Z94" i="4" s="1"/>
  <c r="F94" i="4"/>
  <c r="G108" i="4"/>
  <c r="Z108" i="4" s="1"/>
  <c r="F108" i="4"/>
  <c r="G76" i="4"/>
  <c r="F76" i="4"/>
  <c r="G49" i="4"/>
  <c r="F49" i="4"/>
  <c r="G105" i="4"/>
  <c r="F105" i="4"/>
  <c r="G64" i="4"/>
  <c r="F64" i="4"/>
  <c r="G23" i="4"/>
  <c r="F23" i="4"/>
  <c r="G25" i="4"/>
  <c r="F25" i="4"/>
  <c r="G39" i="4"/>
  <c r="Z39" i="4" s="1"/>
  <c r="F39" i="4"/>
  <c r="G53" i="4"/>
  <c r="F53" i="4"/>
  <c r="G67" i="4"/>
  <c r="F67" i="4"/>
  <c r="G81" i="4"/>
  <c r="F81" i="4"/>
  <c r="G95" i="4"/>
  <c r="Z95" i="4" s="1"/>
  <c r="F95" i="4"/>
  <c r="G109" i="4"/>
  <c r="F109" i="4"/>
  <c r="G48" i="4"/>
  <c r="Z48" i="4" s="1"/>
  <c r="F48" i="4"/>
  <c r="G21" i="4"/>
  <c r="F21" i="4"/>
  <c r="G77" i="4"/>
  <c r="F77" i="4"/>
  <c r="G50" i="4"/>
  <c r="Z50" i="4" s="1"/>
  <c r="F50" i="4"/>
  <c r="G26" i="4"/>
  <c r="F26" i="4"/>
  <c r="G54" i="4"/>
  <c r="F54" i="4"/>
  <c r="G68" i="4"/>
  <c r="F68" i="4"/>
  <c r="G82" i="4"/>
  <c r="F82" i="4"/>
  <c r="G96" i="4"/>
  <c r="F96" i="4"/>
  <c r="G110" i="4"/>
  <c r="F110" i="4"/>
  <c r="G104" i="4"/>
  <c r="F104" i="4"/>
  <c r="G91" i="4"/>
  <c r="F91" i="4"/>
  <c r="G36" i="4"/>
  <c r="F36" i="4"/>
  <c r="G106" i="4"/>
  <c r="F106" i="4"/>
  <c r="G24" i="4"/>
  <c r="Z24" i="4" s="1"/>
  <c r="F24" i="4"/>
  <c r="G40" i="4"/>
  <c r="F40" i="4"/>
  <c r="G27" i="4"/>
  <c r="F27" i="4"/>
  <c r="G41" i="4"/>
  <c r="F41" i="4"/>
  <c r="G55" i="4"/>
  <c r="F55" i="4"/>
  <c r="G69" i="4"/>
  <c r="F69" i="4"/>
  <c r="G83" i="4"/>
  <c r="F83" i="4"/>
  <c r="G97" i="4"/>
  <c r="F97" i="4"/>
  <c r="G111" i="4"/>
  <c r="Z111" i="4" s="1"/>
  <c r="F111" i="4"/>
  <c r="B2" i="7"/>
  <c r="B2" i="3"/>
  <c r="E2" i="73"/>
  <c r="E2" i="5"/>
  <c r="B2" i="4"/>
  <c r="B2" i="2"/>
  <c r="B2" i="25"/>
  <c r="B2" i="78"/>
  <c r="Z16" i="4"/>
  <c r="Z86" i="4"/>
  <c r="Z58" i="4"/>
  <c r="M5" i="11"/>
  <c r="B1" i="7"/>
  <c r="E1" i="5"/>
  <c r="B1" i="3"/>
  <c r="B1" i="25"/>
  <c r="AW8" i="11"/>
  <c r="L33" i="80" l="1"/>
  <c r="L21" i="80"/>
  <c r="L28" i="80"/>
  <c r="L24" i="80"/>
  <c r="L32" i="80"/>
  <c r="L19" i="80"/>
  <c r="L22" i="80"/>
  <c r="L31" i="80"/>
  <c r="L30" i="80"/>
  <c r="L29" i="80"/>
  <c r="L23" i="80"/>
  <c r="L20" i="80"/>
  <c r="L18" i="80"/>
  <c r="L27" i="80"/>
  <c r="L26" i="80"/>
  <c r="L25" i="80"/>
  <c r="L34" i="80"/>
  <c r="U2003" i="5"/>
  <c r="U1136" i="5"/>
  <c r="U1673" i="5"/>
  <c r="U1670" i="5"/>
  <c r="U1187" i="5"/>
  <c r="U1675" i="5"/>
  <c r="U2073" i="5"/>
  <c r="U144" i="5"/>
  <c r="U1048" i="5"/>
  <c r="U1835" i="5"/>
  <c r="U570" i="5"/>
  <c r="U2137" i="5"/>
  <c r="U1292" i="5"/>
  <c r="U2002" i="5"/>
  <c r="U1815" i="5"/>
  <c r="U1878" i="5"/>
  <c r="U1723" i="5"/>
  <c r="U2426" i="5"/>
  <c r="U1150" i="5"/>
  <c r="U1802" i="5"/>
  <c r="U1212" i="5"/>
  <c r="U2435" i="5"/>
  <c r="U659" i="5"/>
  <c r="U1253" i="5"/>
  <c r="U1082" i="5"/>
  <c r="U1792" i="5"/>
  <c r="U448" i="5"/>
  <c r="U1654" i="5"/>
  <c r="U1479" i="5"/>
  <c r="U2187" i="5"/>
  <c r="U839" i="5"/>
  <c r="U1527" i="5"/>
  <c r="U754" i="5"/>
  <c r="U2071" i="5"/>
  <c r="U1273" i="5"/>
  <c r="U2263" i="5"/>
  <c r="U167" i="5"/>
  <c r="U1511" i="5"/>
  <c r="U354" i="5"/>
  <c r="U1686" i="5"/>
  <c r="U1498" i="5"/>
  <c r="U2204" i="5"/>
  <c r="U861" i="5"/>
  <c r="U1548" i="5"/>
  <c r="U787" i="5"/>
  <c r="U2099" i="5"/>
  <c r="U1232" i="5"/>
  <c r="U2194" i="5"/>
  <c r="U2168" i="5"/>
  <c r="U1471" i="5"/>
  <c r="U1189" i="5"/>
  <c r="U840" i="5"/>
  <c r="U743" i="5"/>
  <c r="U1497" i="5"/>
  <c r="U2425" i="5"/>
  <c r="U691" i="5"/>
  <c r="U1298" i="5"/>
  <c r="U984" i="5"/>
  <c r="U681" i="5"/>
  <c r="U1483" i="5"/>
  <c r="U2190" i="5"/>
  <c r="U600" i="5"/>
  <c r="U2018" i="5"/>
  <c r="U794" i="5"/>
  <c r="U343" i="5"/>
  <c r="U823" i="5"/>
  <c r="U877" i="5"/>
  <c r="U2275" i="5"/>
  <c r="U1778" i="5"/>
  <c r="U373" i="5"/>
  <c r="U1811" i="5"/>
  <c r="U501" i="5"/>
  <c r="U299" i="5"/>
  <c r="U982" i="5"/>
  <c r="U1885" i="5"/>
  <c r="U535" i="5"/>
  <c r="U1413" i="5"/>
  <c r="U69" i="5"/>
  <c r="U1457" i="5"/>
  <c r="U1911" i="5"/>
  <c r="U1524" i="5"/>
  <c r="U73" i="5"/>
  <c r="U2146" i="5"/>
  <c r="U888" i="5"/>
  <c r="U2117" i="5"/>
  <c r="U579" i="5"/>
  <c r="U1318" i="5"/>
  <c r="U1952" i="5"/>
  <c r="U851" i="5"/>
  <c r="U2289" i="5"/>
  <c r="U1127" i="5"/>
  <c r="U1080" i="5"/>
  <c r="U1489" i="5"/>
  <c r="U1981" i="5"/>
  <c r="U2480" i="5"/>
  <c r="U417" i="5"/>
  <c r="U719" i="5"/>
  <c r="U1565" i="5"/>
  <c r="U1907" i="5"/>
  <c r="U1816" i="5"/>
  <c r="U885" i="5"/>
  <c r="U2323" i="5"/>
  <c r="U1195" i="5"/>
  <c r="U1145" i="5"/>
  <c r="U124" i="5"/>
  <c r="U2116" i="5"/>
  <c r="U536" i="5"/>
  <c r="U1894" i="5"/>
  <c r="U1460" i="5"/>
  <c r="U1914" i="5"/>
  <c r="U71" i="5"/>
  <c r="U480" i="5"/>
  <c r="U1491" i="5"/>
  <c r="U2200" i="5"/>
  <c r="U2319" i="5"/>
  <c r="U1134" i="5"/>
  <c r="U2430" i="5"/>
  <c r="U1753" i="5"/>
  <c r="U633" i="5"/>
  <c r="U2134" i="5"/>
  <c r="U1979" i="5"/>
  <c r="U283" i="5"/>
  <c r="U1485" i="5"/>
  <c r="U2094" i="5"/>
  <c r="U1652" i="5"/>
  <c r="U1848" i="5"/>
  <c r="U2391" i="5"/>
  <c r="U2334" i="5"/>
  <c r="U191" i="5"/>
  <c r="U1432" i="5"/>
  <c r="U1746" i="5"/>
  <c r="U1910" i="5"/>
  <c r="U1740" i="5"/>
  <c r="U2443" i="5"/>
  <c r="U1174" i="5"/>
  <c r="U1821" i="5"/>
  <c r="U1247" i="5"/>
  <c r="U2461" i="5"/>
  <c r="U611" i="5"/>
  <c r="U1163" i="5"/>
  <c r="U381" i="5"/>
  <c r="U324" i="5"/>
  <c r="U1610" i="5"/>
  <c r="U1926" i="5"/>
  <c r="U1757" i="5"/>
  <c r="U2460" i="5"/>
  <c r="U1196" i="5"/>
  <c r="U1840" i="5"/>
  <c r="U1276" i="5"/>
  <c r="U2489" i="5"/>
  <c r="U566" i="5"/>
  <c r="U1076" i="5"/>
  <c r="U1963" i="5"/>
  <c r="U172" i="5"/>
  <c r="U1702" i="5"/>
  <c r="U1444" i="5"/>
  <c r="U1994" i="5"/>
  <c r="U934" i="5"/>
  <c r="U907" i="5"/>
  <c r="U1854" i="5"/>
  <c r="U2370" i="5"/>
  <c r="U1240" i="5"/>
  <c r="U973" i="5"/>
  <c r="U1743" i="5"/>
  <c r="U217" i="5"/>
  <c r="U951" i="5"/>
  <c r="U2408" i="5"/>
  <c r="U1279" i="5"/>
  <c r="U2216" i="5"/>
  <c r="U1986" i="5"/>
  <c r="U237" i="5"/>
  <c r="U2031" i="5"/>
  <c r="U2089" i="5"/>
  <c r="U799" i="5"/>
  <c r="U2238" i="5"/>
  <c r="U971" i="5"/>
  <c r="U985" i="5"/>
  <c r="U1698" i="5"/>
  <c r="U259" i="5"/>
  <c r="U2039" i="5"/>
  <c r="U846" i="5"/>
  <c r="U1270" i="5"/>
  <c r="U540" i="5"/>
  <c r="U2354" i="5"/>
  <c r="U2151" i="5"/>
  <c r="U532" i="5"/>
  <c r="U342" i="5"/>
  <c r="U2419" i="5"/>
  <c r="U710" i="5"/>
  <c r="U1144" i="5"/>
  <c r="U323" i="5"/>
  <c r="U2297" i="5"/>
  <c r="U1260" i="5"/>
  <c r="U238" i="5"/>
  <c r="U2346" i="5"/>
  <c r="U1731" i="5"/>
  <c r="U2496" i="5"/>
  <c r="U1358" i="5"/>
  <c r="U2104" i="5"/>
  <c r="U817" i="5"/>
  <c r="U1110" i="5"/>
  <c r="U2248" i="5"/>
  <c r="U1356" i="5"/>
  <c r="U2160" i="5"/>
  <c r="U1328" i="5"/>
  <c r="U380" i="5"/>
  <c r="U2444" i="5"/>
  <c r="U1809" i="5"/>
  <c r="U461" i="5"/>
  <c r="U449" i="5"/>
  <c r="U758" i="5"/>
  <c r="U1482" i="5"/>
  <c r="U1263" i="5"/>
  <c r="U514" i="5"/>
  <c r="U757" i="5"/>
  <c r="U1813" i="5"/>
  <c r="U2321" i="5"/>
  <c r="U762" i="5"/>
  <c r="U116" i="5"/>
  <c r="U2424" i="5"/>
  <c r="U1657" i="5"/>
  <c r="U1595" i="5"/>
  <c r="U257" i="5"/>
  <c r="U2118" i="5"/>
  <c r="U1706" i="5"/>
  <c r="U2153" i="5"/>
  <c r="U432" i="5"/>
  <c r="U815" i="5"/>
  <c r="U1861" i="5"/>
  <c r="U1656" i="5"/>
  <c r="U1841" i="5"/>
  <c r="U2339" i="5"/>
  <c r="U2281" i="5"/>
  <c r="U2156" i="5"/>
  <c r="U273" i="5"/>
  <c r="U2374" i="5"/>
  <c r="U2235" i="5"/>
  <c r="U647" i="5"/>
  <c r="U1781" i="5"/>
  <c r="U2386" i="5"/>
  <c r="U2043" i="5"/>
  <c r="U587" i="5"/>
  <c r="U1869" i="5"/>
  <c r="U1382" i="5"/>
  <c r="U1567" i="5"/>
  <c r="U1474" i="5"/>
  <c r="U445" i="5"/>
  <c r="U2150" i="5"/>
  <c r="U1996" i="5"/>
  <c r="U308" i="5"/>
  <c r="U1505" i="5"/>
  <c r="U2113" i="5"/>
  <c r="U1678" i="5"/>
  <c r="U1773" i="5"/>
  <c r="U2351" i="5"/>
  <c r="U2261" i="5"/>
  <c r="U553" i="5"/>
  <c r="U784" i="5"/>
  <c r="U350" i="5"/>
  <c r="U2166" i="5"/>
  <c r="U2013" i="5"/>
  <c r="U333" i="5"/>
  <c r="U1525" i="5"/>
  <c r="U2133" i="5"/>
  <c r="U1707" i="5"/>
  <c r="U1711" i="5"/>
  <c r="U2317" i="5"/>
  <c r="U2193" i="5"/>
  <c r="U223" i="5"/>
  <c r="U1458" i="5"/>
  <c r="U2182" i="5"/>
  <c r="U1709" i="5"/>
  <c r="U1241" i="5"/>
  <c r="U1774" i="5"/>
  <c r="U2242" i="5"/>
  <c r="U463" i="5"/>
  <c r="U1296" i="5"/>
  <c r="U1494" i="5"/>
  <c r="U1266" i="5"/>
  <c r="U1999" i="5"/>
  <c r="U575" i="5"/>
  <c r="U1286" i="5"/>
  <c r="U371" i="5"/>
  <c r="U1787" i="5"/>
  <c r="U1695" i="5"/>
  <c r="U822" i="5"/>
  <c r="U2490" i="5"/>
  <c r="U1690" i="5"/>
  <c r="U88" i="5"/>
  <c r="U1158" i="5"/>
  <c r="U164" i="5"/>
  <c r="U2267" i="5"/>
  <c r="U1599" i="5"/>
  <c r="U2082" i="5"/>
  <c r="U999" i="5"/>
  <c r="U1962" i="5"/>
  <c r="U804" i="5"/>
  <c r="U1843" i="5"/>
  <c r="U950" i="5"/>
  <c r="U292" i="5"/>
  <c r="U336" i="5"/>
  <c r="U1043" i="5"/>
  <c r="U988" i="5"/>
  <c r="U1592" i="5"/>
  <c r="U2179" i="5"/>
  <c r="U440" i="5"/>
  <c r="U1867" i="5"/>
  <c r="U810" i="5"/>
  <c r="U192" i="5"/>
  <c r="U836" i="5"/>
  <c r="U627" i="5"/>
  <c r="U1617" i="5"/>
  <c r="U1027" i="5"/>
  <c r="U481" i="5"/>
  <c r="U2342" i="5"/>
  <c r="U1945" i="5"/>
  <c r="U2392" i="5"/>
  <c r="U768" i="5"/>
  <c r="U1130" i="5"/>
  <c r="U2223" i="5"/>
  <c r="U547" i="5"/>
  <c r="U1321" i="5"/>
  <c r="U1347" i="5"/>
  <c r="U736" i="5"/>
  <c r="U1561" i="5"/>
  <c r="U513" i="5"/>
  <c r="U168" i="5"/>
  <c r="U2491" i="5"/>
  <c r="U991" i="5"/>
  <c r="U2074" i="5"/>
  <c r="U243" i="5"/>
  <c r="U2433" i="5"/>
  <c r="U1847" i="5"/>
  <c r="U1319" i="5"/>
  <c r="U2469" i="5"/>
  <c r="U2446" i="5"/>
  <c r="U2048" i="5"/>
  <c r="U289" i="5"/>
  <c r="U2390" i="5"/>
  <c r="U2252" i="5"/>
  <c r="U669" i="5"/>
  <c r="U1801" i="5"/>
  <c r="U2407" i="5"/>
  <c r="U2068" i="5"/>
  <c r="U491" i="5"/>
  <c r="U1831" i="5"/>
  <c r="U1293" i="5"/>
  <c r="U1860" i="5"/>
  <c r="U2009" i="5"/>
  <c r="U305" i="5"/>
  <c r="U2406" i="5"/>
  <c r="U2269" i="5"/>
  <c r="U692" i="5"/>
  <c r="U1820" i="5"/>
  <c r="U2427" i="5"/>
  <c r="U2096" i="5"/>
  <c r="U395" i="5"/>
  <c r="U1796" i="5"/>
  <c r="U1203" i="5"/>
  <c r="U1541" i="5"/>
  <c r="U109" i="5"/>
  <c r="U2422" i="5"/>
  <c r="U2221" i="5"/>
  <c r="U2154" i="5"/>
  <c r="U2286" i="5"/>
  <c r="U2449" i="5"/>
  <c r="U67" i="5"/>
  <c r="U2472" i="5"/>
  <c r="U1734" i="5"/>
  <c r="U1552" i="5"/>
  <c r="U2255" i="5"/>
  <c r="U927" i="5"/>
  <c r="U1608" i="5"/>
  <c r="U890" i="5"/>
  <c r="U2177" i="5"/>
  <c r="U1100" i="5"/>
  <c r="U1985" i="5"/>
  <c r="U1097" i="5"/>
  <c r="U2415" i="5"/>
  <c r="U943" i="5"/>
  <c r="U154" i="5"/>
  <c r="U789" i="5"/>
  <c r="U434" i="5"/>
  <c r="U2199" i="5"/>
  <c r="U1905" i="5"/>
  <c r="U1712" i="5"/>
  <c r="U1463" i="5"/>
  <c r="U658" i="5"/>
  <c r="U1067" i="5"/>
  <c r="U1325" i="5"/>
  <c r="U798" i="5"/>
  <c r="U949" i="5"/>
  <c r="U298" i="5"/>
  <c r="U1758" i="5"/>
  <c r="U750" i="5"/>
  <c r="U1400" i="5"/>
  <c r="U2301" i="5"/>
  <c r="U510" i="5"/>
  <c r="U401" i="5"/>
  <c r="U700" i="5"/>
  <c r="U1303" i="5"/>
  <c r="U1084" i="5"/>
  <c r="U300" i="5"/>
  <c r="U1661" i="5"/>
  <c r="U366" i="5"/>
  <c r="U2315" i="5"/>
  <c r="U216" i="5"/>
  <c r="U1588" i="5"/>
  <c r="U391" i="5"/>
  <c r="U705" i="5"/>
  <c r="U117" i="5"/>
  <c r="U2184" i="5"/>
  <c r="U211" i="5"/>
  <c r="U1083" i="5"/>
  <c r="U1442" i="5"/>
  <c r="U163" i="5"/>
  <c r="U1024" i="5"/>
  <c r="U708" i="5"/>
  <c r="U2441" i="5"/>
  <c r="U1357" i="5"/>
  <c r="U939" i="5"/>
  <c r="U753" i="5"/>
  <c r="U424" i="5"/>
  <c r="U330" i="5"/>
  <c r="U1326" i="5"/>
  <c r="U2366" i="5"/>
  <c r="U601" i="5"/>
  <c r="U374" i="5"/>
  <c r="U668" i="5"/>
  <c r="U610" i="5"/>
  <c r="U1453" i="5"/>
  <c r="U376" i="5"/>
  <c r="U1530" i="5"/>
  <c r="U529" i="5"/>
  <c r="U185" i="5"/>
  <c r="U58" i="5"/>
  <c r="U1014" i="5"/>
  <c r="U2093" i="5"/>
  <c r="U265" i="5"/>
  <c r="U2458" i="5"/>
  <c r="U1772" i="5"/>
  <c r="U1272" i="5"/>
  <c r="U2397" i="5"/>
  <c r="U1725" i="5"/>
  <c r="U1488" i="5"/>
  <c r="U545" i="5"/>
  <c r="U202" i="5"/>
  <c r="U75" i="5"/>
  <c r="U1037" i="5"/>
  <c r="U2112" i="5"/>
  <c r="U290" i="5"/>
  <c r="U2487" i="5"/>
  <c r="U1669" i="5"/>
  <c r="U1231" i="5"/>
  <c r="U2324" i="5"/>
  <c r="U499" i="5"/>
  <c r="U1536" i="5"/>
  <c r="U475" i="5"/>
  <c r="U358" i="5"/>
  <c r="U1443" i="5"/>
  <c r="U389" i="5"/>
  <c r="U1616" i="5"/>
  <c r="U655" i="5"/>
  <c r="U1384" i="5"/>
  <c r="U1974" i="5"/>
  <c r="U1808" i="5"/>
  <c r="U61" i="5"/>
  <c r="U1262" i="5"/>
  <c r="U1900" i="5"/>
  <c r="U1378" i="5"/>
  <c r="U130" i="5"/>
  <c r="U423" i="5"/>
  <c r="U773" i="5"/>
  <c r="U2212" i="5"/>
  <c r="U1543" i="5"/>
  <c r="U369" i="5"/>
  <c r="U544" i="5"/>
  <c r="U1259" i="5"/>
  <c r="U1042" i="5"/>
  <c r="U229" i="5"/>
  <c r="U979" i="5"/>
  <c r="U2471" i="5"/>
  <c r="U573" i="5"/>
  <c r="U776" i="5"/>
  <c r="U2164" i="5"/>
  <c r="U1750" i="5"/>
  <c r="U469" i="5"/>
  <c r="U1418" i="5"/>
  <c r="U955" i="5"/>
  <c r="U2304" i="5"/>
  <c r="U1960" i="5"/>
  <c r="U607" i="5"/>
  <c r="U2302" i="5"/>
  <c r="U2029" i="5"/>
  <c r="U737" i="5"/>
  <c r="U1091" i="5"/>
  <c r="U1837" i="5"/>
  <c r="U1646" i="5"/>
  <c r="U1117" i="5"/>
  <c r="U845" i="5"/>
  <c r="U1755" i="5"/>
  <c r="U2314" i="5"/>
  <c r="U574" i="5"/>
  <c r="U1892" i="5"/>
  <c r="U1044" i="5"/>
  <c r="U250" i="5"/>
  <c r="U1072" i="5"/>
  <c r="U778" i="5"/>
  <c r="U1503" i="5"/>
  <c r="U2229" i="5"/>
  <c r="U93" i="5"/>
  <c r="U1864" i="5"/>
  <c r="U2368" i="5"/>
  <c r="U978" i="5"/>
  <c r="U494" i="5"/>
  <c r="U1096" i="5"/>
  <c r="U1715" i="5"/>
  <c r="U370" i="5"/>
  <c r="U1448" i="5"/>
  <c r="U781" i="5"/>
  <c r="U70" i="5"/>
  <c r="U1663" i="5"/>
  <c r="U983" i="5"/>
  <c r="U2176" i="5"/>
  <c r="U1803" i="5"/>
  <c r="U1166" i="5"/>
  <c r="U2141" i="5"/>
  <c r="U132" i="5"/>
  <c r="U276" i="5"/>
  <c r="U131" i="5"/>
  <c r="U1209" i="5"/>
  <c r="U508" i="5"/>
  <c r="U2247" i="5"/>
  <c r="U1039" i="5"/>
  <c r="U511" i="5"/>
  <c r="U1810" i="5"/>
  <c r="U2291" i="5"/>
  <c r="U2237" i="5"/>
  <c r="U2493" i="5"/>
  <c r="U1399" i="5"/>
  <c r="U175" i="5"/>
  <c r="U148" i="5"/>
  <c r="U1226" i="5"/>
  <c r="U528" i="5"/>
  <c r="U2266" i="5"/>
  <c r="U1061" i="5"/>
  <c r="U539" i="5"/>
  <c r="U1865" i="5"/>
  <c r="U2257" i="5"/>
  <c r="U2163" i="5"/>
  <c r="U844" i="5"/>
  <c r="U2450" i="5"/>
  <c r="U561" i="5"/>
  <c r="U621" i="5"/>
  <c r="U1372" i="5"/>
  <c r="U156" i="5"/>
  <c r="U2477" i="5"/>
  <c r="U1650" i="5"/>
  <c r="U709" i="5"/>
  <c r="U833" i="5"/>
  <c r="U509" i="5"/>
  <c r="U428" i="5"/>
  <c r="U1437" i="5"/>
  <c r="U2464" i="5"/>
  <c r="U724" i="5"/>
  <c r="U582" i="5"/>
  <c r="U150" i="5"/>
  <c r="U326" i="5"/>
  <c r="U900" i="5"/>
  <c r="U1719" i="5"/>
  <c r="U604" i="5"/>
  <c r="U523" i="5"/>
  <c r="U2337" i="5"/>
  <c r="U1975" i="5"/>
  <c r="U507" i="5"/>
  <c r="U302" i="5"/>
  <c r="U2453" i="5"/>
  <c r="U807" i="5"/>
  <c r="U1730" i="5"/>
  <c r="U738" i="5"/>
  <c r="U2025" i="5"/>
  <c r="U816" i="5"/>
  <c r="U2272" i="5"/>
  <c r="U994" i="5"/>
  <c r="U1022" i="5"/>
  <c r="U1634" i="5"/>
  <c r="U91" i="5"/>
  <c r="U630" i="5"/>
  <c r="U2420" i="5"/>
  <c r="U1804" i="5"/>
  <c r="U873" i="5"/>
  <c r="U2338" i="5"/>
  <c r="U489" i="5"/>
  <c r="U1311" i="5"/>
  <c r="U332" i="5"/>
  <c r="U1779" i="5"/>
  <c r="U120" i="5"/>
  <c r="U412" i="5"/>
  <c r="U2224" i="5"/>
  <c r="U1252" i="5"/>
  <c r="U327" i="5"/>
  <c r="U1849" i="5"/>
  <c r="U1301" i="5"/>
  <c r="U452" i="5"/>
  <c r="U626" i="5"/>
  <c r="U271" i="5"/>
  <c r="U1075" i="5"/>
  <c r="U1625" i="5"/>
  <c r="U90" i="5"/>
  <c r="U1467" i="5"/>
  <c r="U203" i="5"/>
  <c r="U1234" i="5"/>
  <c r="U2265" i="5"/>
  <c r="U1659" i="5"/>
  <c r="U365" i="5"/>
  <c r="U1647" i="5"/>
  <c r="U387" i="5"/>
  <c r="U1465" i="5"/>
  <c r="U802" i="5"/>
  <c r="U89" i="5"/>
  <c r="U1780" i="5"/>
  <c r="U1013" i="5"/>
  <c r="U2225" i="5"/>
  <c r="U1769" i="5"/>
  <c r="U1092" i="5"/>
  <c r="U2107" i="5"/>
  <c r="U112" i="5"/>
  <c r="U1579" i="5"/>
  <c r="U404" i="5"/>
  <c r="U1481" i="5"/>
  <c r="U821" i="5"/>
  <c r="U1351" i="5"/>
  <c r="U1877" i="5"/>
  <c r="U1079" i="5"/>
  <c r="U2254" i="5"/>
  <c r="U1735" i="5"/>
  <c r="U1002" i="5"/>
  <c r="U2077" i="5"/>
  <c r="U1980" i="5"/>
  <c r="U801" i="5"/>
  <c r="U1516" i="5"/>
  <c r="U1721" i="5"/>
  <c r="U1041" i="5"/>
  <c r="U716" i="5"/>
  <c r="U1302" i="5"/>
  <c r="U2414" i="5"/>
  <c r="U1073" i="5"/>
  <c r="U765" i="5"/>
  <c r="U720" i="5"/>
  <c r="U1739" i="5"/>
  <c r="U431" i="5"/>
  <c r="U1085" i="5"/>
  <c r="U1087" i="5"/>
  <c r="U1562" i="5"/>
  <c r="U1891" i="5"/>
  <c r="U2049" i="5"/>
  <c r="U1224" i="5"/>
  <c r="U1872" i="5"/>
  <c r="U864" i="5"/>
  <c r="U272" i="5"/>
  <c r="U312" i="5"/>
  <c r="U1020" i="5"/>
  <c r="U959" i="5"/>
  <c r="U1619" i="5"/>
  <c r="U2213" i="5"/>
  <c r="U1116" i="5"/>
  <c r="U1047" i="5"/>
  <c r="U2399" i="5"/>
  <c r="U1175" i="5"/>
  <c r="U188" i="5"/>
  <c r="U2307" i="5"/>
  <c r="U1629" i="5"/>
  <c r="U77" i="5"/>
  <c r="U909" i="5"/>
  <c r="U562" i="5"/>
  <c r="U1515" i="5"/>
  <c r="U1927" i="5"/>
  <c r="U1208" i="5"/>
  <c r="U728" i="5"/>
  <c r="U1545" i="5"/>
  <c r="U605" i="5"/>
  <c r="U2052" i="5"/>
  <c r="U454" i="5"/>
  <c r="U747" i="5"/>
  <c r="U102" i="5"/>
  <c r="U2499" i="5"/>
  <c r="U2180" i="5"/>
  <c r="U676" i="5"/>
  <c r="U178" i="5"/>
  <c r="U1676" i="5"/>
  <c r="U882" i="5"/>
  <c r="U564" i="5"/>
  <c r="U1367" i="5"/>
  <c r="U2014" i="5"/>
  <c r="U457" i="5"/>
  <c r="U1886" i="5"/>
  <c r="U616" i="5"/>
  <c r="U568" i="5"/>
  <c r="U1255" i="5"/>
  <c r="U1098" i="5"/>
  <c r="U1390" i="5"/>
  <c r="U357" i="5"/>
  <c r="U643" i="5"/>
  <c r="U291" i="5"/>
  <c r="U1094" i="5"/>
  <c r="U1644" i="5"/>
  <c r="U122" i="5"/>
  <c r="U1518" i="5"/>
  <c r="U128" i="5"/>
  <c r="U1193" i="5"/>
  <c r="U2196" i="5"/>
  <c r="U1618" i="5"/>
  <c r="U1473" i="5"/>
  <c r="U274" i="5"/>
  <c r="U660" i="5"/>
  <c r="U310" i="5"/>
  <c r="U1113" i="5"/>
  <c r="U1682" i="5"/>
  <c r="U169" i="5"/>
  <c r="U1549" i="5"/>
  <c r="U162" i="5"/>
  <c r="U1157" i="5"/>
  <c r="U2128" i="5"/>
  <c r="U1591" i="5"/>
  <c r="U1451" i="5"/>
  <c r="U1281" i="5"/>
  <c r="U2030" i="5"/>
  <c r="U530" i="5"/>
  <c r="U933" i="5"/>
  <c r="U1700" i="5"/>
  <c r="U1268" i="5"/>
  <c r="U1258" i="5"/>
  <c r="U1313" i="5"/>
  <c r="U1021" i="5"/>
  <c r="U294" i="5"/>
  <c r="U2032" i="5"/>
  <c r="U812" i="5"/>
  <c r="U158" i="5"/>
  <c r="U1551" i="5"/>
  <c r="U248" i="5"/>
  <c r="U690" i="5"/>
  <c r="U1028" i="5"/>
  <c r="U2313" i="5"/>
  <c r="U1111" i="5"/>
  <c r="U1308" i="5"/>
  <c r="U759" i="5"/>
  <c r="U906" i="5"/>
  <c r="U260" i="5"/>
  <c r="U1733" i="5"/>
  <c r="U803" i="5"/>
  <c r="U1446" i="5"/>
  <c r="U341" i="5"/>
  <c r="U2140" i="5"/>
  <c r="U867" i="5"/>
  <c r="U173" i="5"/>
  <c r="U811" i="5"/>
  <c r="U576" i="5"/>
  <c r="U2253" i="5"/>
  <c r="U1871" i="5"/>
  <c r="U1639" i="5"/>
  <c r="U1603" i="5"/>
  <c r="U96" i="5"/>
  <c r="U835" i="5"/>
  <c r="U2439" i="5"/>
  <c r="U967" i="5"/>
  <c r="U367" i="5"/>
  <c r="U878" i="5"/>
  <c r="U2325" i="5"/>
  <c r="U790" i="5"/>
  <c r="U1064" i="5"/>
  <c r="U542" i="5"/>
  <c r="U1490" i="5"/>
  <c r="U1694" i="5"/>
  <c r="U2023" i="5"/>
  <c r="U1509" i="5"/>
  <c r="U398" i="5"/>
  <c r="U1138" i="5"/>
  <c r="U856" i="5"/>
  <c r="U1641" i="5"/>
  <c r="U2501" i="5"/>
  <c r="U841" i="5"/>
  <c r="U2276" i="5"/>
  <c r="U1118" i="5"/>
  <c r="U2393" i="5"/>
  <c r="U2336" i="5"/>
  <c r="U464" i="5"/>
  <c r="U320" i="5"/>
  <c r="U1612" i="5"/>
  <c r="U899" i="5"/>
  <c r="U583" i="5"/>
  <c r="U1386" i="5"/>
  <c r="U2053" i="5"/>
  <c r="U503" i="5"/>
  <c r="U1909" i="5"/>
  <c r="U654" i="5"/>
  <c r="U520" i="5"/>
  <c r="U1165" i="5"/>
  <c r="U1058" i="5"/>
  <c r="U416" i="5"/>
  <c r="U1538" i="5"/>
  <c r="U916" i="5"/>
  <c r="U602" i="5"/>
  <c r="U1405" i="5"/>
  <c r="U2111" i="5"/>
  <c r="U531" i="5"/>
  <c r="U1939" i="5"/>
  <c r="U687" i="5"/>
  <c r="U483" i="5"/>
  <c r="U1078" i="5"/>
  <c r="U1008" i="5"/>
  <c r="U806" i="5"/>
  <c r="U165" i="5"/>
  <c r="U92" i="5"/>
  <c r="U884" i="5"/>
  <c r="U1942" i="5"/>
  <c r="U2285" i="5"/>
  <c r="U99" i="5"/>
  <c r="U2373" i="5"/>
  <c r="U199" i="5"/>
  <c r="U1277" i="5"/>
  <c r="U586" i="5"/>
  <c r="U2345" i="5"/>
  <c r="U1149" i="5"/>
  <c r="U683" i="5"/>
  <c r="U1941" i="5"/>
  <c r="U2155" i="5"/>
  <c r="U1924" i="5"/>
  <c r="U2452" i="5"/>
  <c r="U1430" i="5"/>
  <c r="U2239" i="5"/>
  <c r="U1718" i="5"/>
  <c r="U450" i="5"/>
  <c r="U1373" i="5"/>
  <c r="U920" i="5"/>
  <c r="U2256" i="5"/>
  <c r="U2028" i="5"/>
  <c r="U656" i="5"/>
  <c r="U1708" i="5"/>
  <c r="U874" i="5"/>
  <c r="U385" i="5"/>
  <c r="U661" i="5"/>
  <c r="U1282" i="5"/>
  <c r="U1063" i="5"/>
  <c r="U268" i="5"/>
  <c r="U937" i="5"/>
  <c r="U2398" i="5"/>
  <c r="U1976" i="5"/>
  <c r="U832" i="5"/>
  <c r="U1456" i="5"/>
  <c r="U1206" i="5"/>
  <c r="U640" i="5"/>
  <c r="U1151" i="5"/>
  <c r="U1395" i="5"/>
  <c r="U1104" i="5"/>
  <c r="U1375" i="5"/>
  <c r="U1023" i="5"/>
  <c r="U346" i="5"/>
  <c r="U1142" i="5"/>
  <c r="U1030" i="5"/>
  <c r="U2349" i="5"/>
  <c r="U1747" i="5"/>
  <c r="U1394" i="5"/>
  <c r="U1148" i="5"/>
  <c r="U1897" i="5"/>
  <c r="U456" i="5"/>
  <c r="U1176" i="5"/>
  <c r="U198" i="5"/>
  <c r="U1601" i="5"/>
  <c r="U1870" i="5"/>
  <c r="U1254" i="5"/>
  <c r="U1227" i="5"/>
  <c r="U1581" i="5"/>
  <c r="U316" i="5"/>
  <c r="U1155" i="5"/>
  <c r="U875" i="5"/>
  <c r="U1658" i="5"/>
  <c r="U121" i="5"/>
  <c r="U862" i="5"/>
  <c r="U2300" i="5"/>
  <c r="U1156" i="5"/>
  <c r="U2352" i="5"/>
  <c r="U2264" i="5"/>
  <c r="U420" i="5"/>
  <c r="U1649" i="5"/>
  <c r="U210" i="5"/>
  <c r="U1172" i="5"/>
  <c r="U894" i="5"/>
  <c r="U1692" i="5"/>
  <c r="U143" i="5"/>
  <c r="U886" i="5"/>
  <c r="U2330" i="5"/>
  <c r="U1183" i="5"/>
  <c r="U2318" i="5"/>
  <c r="U2195" i="5"/>
  <c r="U377" i="5"/>
  <c r="U65" i="5"/>
  <c r="U421" i="5"/>
  <c r="U682" i="5"/>
  <c r="U1839" i="5"/>
  <c r="U219" i="5"/>
  <c r="U2130" i="5"/>
  <c r="U364" i="5"/>
  <c r="U1299" i="5"/>
  <c r="U455" i="5"/>
  <c r="U1529" i="5"/>
  <c r="U898" i="5"/>
  <c r="U1438" i="5"/>
  <c r="U2092" i="5"/>
  <c r="U1180" i="5"/>
  <c r="U2332" i="5"/>
  <c r="U1632" i="5"/>
  <c r="U688" i="5"/>
  <c r="U1970" i="5"/>
  <c r="U98" i="5"/>
  <c r="U555" i="5"/>
  <c r="U2054" i="5"/>
  <c r="U957" i="5"/>
  <c r="U1899" i="5"/>
  <c r="U1651" i="5"/>
  <c r="U1984" i="5"/>
  <c r="U415" i="5"/>
  <c r="U893" i="5"/>
  <c r="U1088" i="5"/>
  <c r="U1961" i="5"/>
  <c r="U721" i="5"/>
  <c r="U1070" i="5"/>
  <c r="U1818" i="5"/>
  <c r="U1627" i="5"/>
  <c r="U1051" i="5"/>
  <c r="U2495" i="5"/>
  <c r="U632" i="5"/>
  <c r="U2384" i="5"/>
  <c r="U1391" i="5"/>
  <c r="U258" i="5"/>
  <c r="U1445" i="5"/>
  <c r="U914" i="5"/>
  <c r="U1424" i="5"/>
  <c r="U1701" i="5"/>
  <c r="U1936" i="5"/>
  <c r="U580" i="5"/>
  <c r="U1469" i="5"/>
  <c r="U1805" i="5"/>
  <c r="U468" i="5"/>
  <c r="U2260" i="5"/>
  <c r="U2065" i="5"/>
  <c r="U537" i="5"/>
  <c r="U1638" i="5"/>
  <c r="U1440" i="5"/>
  <c r="U2170" i="5"/>
  <c r="U814" i="5"/>
  <c r="U1506" i="5"/>
  <c r="U715" i="5"/>
  <c r="U2045" i="5"/>
  <c r="U1320" i="5"/>
  <c r="U2335" i="5"/>
  <c r="U1218" i="5"/>
  <c r="U2076" i="5"/>
  <c r="U1674" i="5"/>
  <c r="U1411" i="5"/>
  <c r="U1167" i="5"/>
  <c r="U1931" i="5"/>
  <c r="U479" i="5"/>
  <c r="U1197" i="5"/>
  <c r="U228" i="5"/>
  <c r="U1680" i="5"/>
  <c r="U1832" i="5"/>
  <c r="U1164" i="5"/>
  <c r="U1462" i="5"/>
  <c r="U1793" i="5"/>
  <c r="U1611" i="5"/>
  <c r="U1428" i="5"/>
  <c r="U1207" i="5"/>
  <c r="U1948" i="5"/>
  <c r="U502" i="5"/>
  <c r="U1219" i="5"/>
  <c r="U266" i="5"/>
  <c r="U1710" i="5"/>
  <c r="U1797" i="5"/>
  <c r="U1077" i="5"/>
  <c r="U171" i="5"/>
  <c r="U1429" i="5"/>
  <c r="U677" i="5"/>
  <c r="U255" i="5"/>
  <c r="U2131" i="5"/>
  <c r="U731" i="5"/>
  <c r="U1547" i="5"/>
  <c r="U1688" i="5"/>
  <c r="U2475" i="5"/>
  <c r="U711" i="5"/>
  <c r="U388" i="5"/>
  <c r="U1191" i="5"/>
  <c r="U1761" i="5"/>
  <c r="U242" i="5"/>
  <c r="U1628" i="5"/>
  <c r="U269" i="5"/>
  <c r="U1026" i="5"/>
  <c r="U1953" i="5"/>
  <c r="U1476" i="5"/>
  <c r="U2344" i="5"/>
  <c r="U960" i="5"/>
  <c r="U2470" i="5"/>
  <c r="U1348" i="5"/>
  <c r="U2308" i="5"/>
  <c r="U2144" i="5"/>
  <c r="U2431" i="5"/>
  <c r="U1427" i="5"/>
  <c r="U2473" i="5"/>
  <c r="U1533" i="5"/>
  <c r="U2001" i="5"/>
  <c r="U1121" i="5"/>
  <c r="U1569" i="5"/>
  <c r="U2208" i="5"/>
  <c r="U1827" i="5"/>
  <c r="U505" i="5"/>
  <c r="U1915" i="5"/>
  <c r="U993" i="5"/>
  <c r="U1016" i="5"/>
  <c r="U1452" i="5"/>
  <c r="U349" i="5"/>
  <c r="U1407" i="5"/>
  <c r="U147" i="5"/>
  <c r="U2404" i="5"/>
  <c r="U962" i="5"/>
  <c r="U1392" i="5"/>
  <c r="U113" i="5"/>
  <c r="U2172" i="5"/>
  <c r="U866" i="5"/>
  <c r="U1799" i="5"/>
  <c r="U2186" i="5"/>
  <c r="U1464" i="5"/>
  <c r="U319" i="5"/>
  <c r="U2063" i="5"/>
  <c r="U2086" i="5"/>
  <c r="U2209" i="5"/>
  <c r="U2197" i="5"/>
  <c r="U1557" i="5"/>
  <c r="U1563" i="5"/>
  <c r="U1169" i="5"/>
  <c r="U1015" i="5"/>
  <c r="U2251" i="5"/>
  <c r="U1853" i="5"/>
  <c r="U84" i="5"/>
  <c r="U904" i="5"/>
  <c r="U1684" i="5"/>
  <c r="U2356" i="5"/>
  <c r="U618" i="5"/>
  <c r="U1814" i="5"/>
  <c r="U1054" i="5"/>
  <c r="U142" i="5"/>
  <c r="U512" i="5"/>
  <c r="U1236" i="5"/>
  <c r="U307" i="5"/>
  <c r="U795" i="5"/>
  <c r="U1103" i="5"/>
  <c r="U313" i="5"/>
  <c r="U1664" i="5"/>
  <c r="U1339" i="5"/>
  <c r="U53" i="5"/>
  <c r="U426" i="5"/>
  <c r="U1558" i="5"/>
  <c r="U351" i="5"/>
  <c r="U1239" i="5"/>
  <c r="U752" i="5"/>
  <c r="U2021" i="5"/>
  <c r="U1095" i="5"/>
  <c r="U961" i="5"/>
  <c r="U1364" i="5"/>
  <c r="U2110" i="5"/>
  <c r="U1919" i="5"/>
  <c r="U1493" i="5"/>
  <c r="U2007" i="5"/>
  <c r="U1987" i="5"/>
  <c r="U304" i="5"/>
  <c r="U1760" i="5"/>
  <c r="U285" i="5"/>
  <c r="U1495" i="5"/>
  <c r="U1244" i="5"/>
  <c r="U2421" i="5"/>
  <c r="U184" i="5"/>
  <c r="U639" i="5"/>
  <c r="U1514" i="5"/>
  <c r="U151" i="5"/>
  <c r="U1913" i="5"/>
  <c r="U712" i="5"/>
  <c r="U2226" i="5"/>
  <c r="U1955" i="5"/>
  <c r="U1859" i="5"/>
  <c r="U1161" i="5"/>
  <c r="U1765" i="5"/>
  <c r="U1352" i="5"/>
  <c r="U1425" i="5"/>
  <c r="U2410" i="5"/>
  <c r="U1143" i="5"/>
  <c r="U241" i="5"/>
  <c r="U853" i="5"/>
  <c r="U1337" i="5"/>
  <c r="U948" i="5"/>
  <c r="U2457" i="5"/>
  <c r="U2157" i="5"/>
  <c r="U1186" i="5"/>
  <c r="U938" i="5"/>
  <c r="U1528" i="5"/>
  <c r="U2288" i="5"/>
  <c r="U1124" i="5"/>
  <c r="U892" i="5"/>
  <c r="U1668" i="5"/>
  <c r="U1304" i="5"/>
  <c r="U989" i="5"/>
  <c r="U2243" i="5"/>
  <c r="U2448" i="5"/>
  <c r="U1069" i="5"/>
  <c r="U1887" i="5"/>
  <c r="U1636" i="5"/>
  <c r="U254" i="5"/>
  <c r="U2418" i="5"/>
  <c r="U1225" i="5"/>
  <c r="U550" i="5"/>
  <c r="U2280" i="5"/>
  <c r="U1233" i="5"/>
  <c r="U952" i="5"/>
  <c r="U149" i="5"/>
  <c r="U642" i="5"/>
  <c r="U571" i="5"/>
  <c r="U1508" i="5"/>
  <c r="U359" i="5"/>
  <c r="U1202" i="5"/>
  <c r="U1993" i="5"/>
  <c r="U353" i="5"/>
  <c r="U2192" i="5"/>
  <c r="U2051" i="5"/>
  <c r="U2189" i="5"/>
  <c r="U650" i="5"/>
  <c r="U1828" i="5"/>
  <c r="U1256" i="5"/>
  <c r="U462" i="5"/>
  <c r="U52" i="5"/>
  <c r="U360" i="5"/>
  <c r="U400" i="5"/>
  <c r="U706" i="5"/>
  <c r="U517" i="5"/>
  <c r="U1018" i="5"/>
  <c r="U1519" i="5"/>
  <c r="U1146" i="5"/>
  <c r="U2203" i="5"/>
  <c r="U526" i="5"/>
  <c r="U1459" i="5"/>
  <c r="U2173" i="5"/>
  <c r="U443" i="5"/>
  <c r="U1789" i="5"/>
  <c r="U2230" i="5"/>
  <c r="U1555" i="5"/>
  <c r="U620" i="5"/>
  <c r="U1181" i="5"/>
  <c r="U2394" i="5"/>
  <c r="U1336" i="5"/>
  <c r="U1412" i="5"/>
  <c r="U1542" i="5"/>
  <c r="U723" i="5"/>
  <c r="U2152" i="5"/>
  <c r="U1964" i="5"/>
  <c r="U901" i="5"/>
  <c r="U1093" i="5"/>
  <c r="U1958" i="5"/>
  <c r="U742" i="5"/>
  <c r="U1703" i="5"/>
  <c r="U1370" i="5"/>
  <c r="U2436" i="5"/>
  <c r="U1969" i="5"/>
  <c r="U1361" i="5"/>
  <c r="U1825" i="5"/>
  <c r="U2500" i="5"/>
  <c r="U2329" i="5"/>
  <c r="U2020" i="5"/>
  <c r="U1190" i="5"/>
  <c r="U2298" i="5"/>
  <c r="U663" i="5"/>
  <c r="U2101" i="5"/>
  <c r="U905" i="5"/>
  <c r="U854" i="5"/>
  <c r="U224" i="5"/>
  <c r="U744" i="5"/>
  <c r="U1360" i="5"/>
  <c r="U465" i="5"/>
  <c r="U2161" i="5"/>
  <c r="U135" i="5"/>
  <c r="U1578" i="5"/>
  <c r="U940" i="5"/>
  <c r="U2008" i="5"/>
  <c r="U482" i="5"/>
  <c r="U176" i="5"/>
  <c r="U2428" i="5"/>
  <c r="U325" i="5"/>
  <c r="U1019" i="5"/>
  <c r="U1526" i="5"/>
  <c r="U2097" i="5"/>
  <c r="U2234" i="5"/>
  <c r="U284" i="5"/>
  <c r="U541" i="5"/>
  <c r="U493" i="5"/>
  <c r="U956" i="5"/>
  <c r="U918" i="5"/>
  <c r="U1594" i="5"/>
  <c r="U2169" i="5"/>
  <c r="U2375" i="5"/>
  <c r="U2181" i="5"/>
  <c r="U684" i="5"/>
  <c r="U1285" i="5"/>
  <c r="U1074" i="5"/>
  <c r="U2282" i="5"/>
  <c r="U252" i="5"/>
  <c r="U1160" i="5"/>
  <c r="U931" i="5"/>
  <c r="U2090" i="5"/>
  <c r="U2358" i="5"/>
  <c r="U1577" i="5"/>
  <c r="U1806" i="5"/>
  <c r="U1934" i="5"/>
  <c r="U1846" i="5"/>
  <c r="U735" i="5"/>
  <c r="U880" i="5"/>
  <c r="U76" i="5"/>
  <c r="U114" i="5"/>
  <c r="U1287" i="5"/>
  <c r="U1007" i="5"/>
  <c r="U215" i="5"/>
  <c r="U1947" i="5"/>
  <c r="U785" i="5"/>
  <c r="U717" i="5"/>
  <c r="U2259" i="5"/>
  <c r="U1855" i="5"/>
  <c r="U593" i="5"/>
  <c r="U2484" i="5"/>
  <c r="U1317" i="5"/>
  <c r="U1504" i="5"/>
  <c r="U2075" i="5"/>
  <c r="U1918" i="5"/>
  <c r="U1817" i="5"/>
  <c r="U66" i="5"/>
  <c r="U407" i="5"/>
  <c r="U972" i="5"/>
  <c r="U2277" i="5"/>
  <c r="U1823" i="5"/>
  <c r="U110" i="5"/>
  <c r="U1359" i="5"/>
  <c r="U2306" i="5"/>
  <c r="U2359" i="5"/>
  <c r="U636" i="5"/>
  <c r="U231" i="5"/>
  <c r="U1875" i="5"/>
  <c r="U146" i="5"/>
  <c r="U1214" i="5"/>
  <c r="U2135" i="5"/>
  <c r="U100" i="5"/>
  <c r="U1982" i="5"/>
  <c r="U1216" i="5"/>
  <c r="U1834" i="5"/>
  <c r="U1560" i="5"/>
  <c r="U206" i="5"/>
  <c r="U484" i="5"/>
  <c r="U1862" i="5"/>
  <c r="U1230" i="5"/>
  <c r="U214" i="5"/>
  <c r="U2485" i="5"/>
  <c r="U1597" i="5"/>
  <c r="U1822" i="5"/>
  <c r="U2294" i="5"/>
  <c r="U1250" i="5"/>
  <c r="U2191" i="5"/>
  <c r="U1988" i="5"/>
  <c r="U809" i="5"/>
  <c r="U1930" i="5"/>
  <c r="U352" i="5"/>
  <c r="U2167" i="5"/>
  <c r="U1857" i="5"/>
  <c r="U384" i="5"/>
  <c r="U62" i="5"/>
  <c r="U702" i="5"/>
  <c r="U774" i="5"/>
  <c r="U1107" i="5"/>
  <c r="U95" i="5"/>
  <c r="U2034" i="5"/>
  <c r="U1520" i="5"/>
  <c r="U2343" i="5"/>
  <c r="U166" i="5"/>
  <c r="U2376" i="5"/>
  <c r="U472" i="5"/>
  <c r="U1544" i="5"/>
  <c r="U1672" i="5"/>
  <c r="U1908" i="5"/>
  <c r="U1795" i="5"/>
  <c r="U2040" i="5"/>
  <c r="U1944" i="5"/>
  <c r="U1777" i="5"/>
  <c r="U664" i="5"/>
  <c r="U644" i="5"/>
  <c r="U889" i="5"/>
  <c r="U1968" i="5"/>
  <c r="U1925" i="5"/>
  <c r="U1194" i="5"/>
  <c r="U2041" i="5"/>
  <c r="U680" i="5"/>
  <c r="U471" i="5"/>
  <c r="U226" i="5"/>
  <c r="U1350" i="5"/>
  <c r="U667" i="5"/>
  <c r="U1025" i="5"/>
  <c r="U651" i="5"/>
  <c r="U1290" i="5"/>
  <c r="U418" i="5"/>
  <c r="U2214" i="5"/>
  <c r="U362" i="5"/>
  <c r="U559" i="5"/>
  <c r="U1587" i="5"/>
  <c r="U1131" i="5"/>
  <c r="U2328" i="5"/>
  <c r="U1699" i="5"/>
  <c r="U980" i="5"/>
  <c r="U1586" i="5"/>
  <c r="U1439" i="5"/>
  <c r="U1679" i="5"/>
  <c r="U222" i="5"/>
  <c r="U924" i="5"/>
  <c r="U1782" i="5"/>
  <c r="U261" i="5"/>
  <c r="U2466" i="5"/>
  <c r="U946" i="5"/>
  <c r="U739" i="5"/>
  <c r="U2383" i="5"/>
  <c r="U674" i="5"/>
  <c r="U1866" i="5"/>
  <c r="U549" i="5"/>
  <c r="U543" i="5"/>
  <c r="U2340" i="5"/>
  <c r="U2482" i="5"/>
  <c r="U2355" i="5"/>
  <c r="U2245" i="5"/>
  <c r="U1029" i="5"/>
  <c r="U1168" i="5"/>
  <c r="U2278" i="5"/>
  <c r="U1607" i="5"/>
  <c r="U838" i="5"/>
  <c r="U652" i="5"/>
  <c r="U2396" i="5"/>
  <c r="U2162" i="5"/>
  <c r="U270" i="5"/>
  <c r="U1624" i="5"/>
  <c r="U239" i="5"/>
  <c r="U59" i="5"/>
  <c r="U1532" i="5"/>
  <c r="U2258" i="5"/>
  <c r="U796" i="5"/>
  <c r="U174" i="5"/>
  <c r="U190" i="5"/>
  <c r="U863" i="5"/>
  <c r="U827" i="5"/>
  <c r="U964" i="5"/>
  <c r="U1204" i="5"/>
  <c r="U1513" i="5"/>
  <c r="U597" i="5"/>
  <c r="U361" i="5"/>
  <c r="U2019" i="5"/>
  <c r="U1199" i="5"/>
  <c r="U383" i="5"/>
  <c r="U1852" i="5"/>
  <c r="U1830" i="5"/>
  <c r="U1332" i="5"/>
  <c r="U740" i="5"/>
  <c r="U104" i="5"/>
  <c r="U704" i="5"/>
  <c r="U1507" i="5"/>
  <c r="U1971" i="5"/>
  <c r="U947" i="5"/>
  <c r="U1480" i="5"/>
  <c r="U1540" i="5"/>
  <c r="U2434" i="5"/>
  <c r="U408" i="5"/>
  <c r="U1071" i="5"/>
  <c r="U1309" i="5"/>
  <c r="U560" i="5"/>
  <c r="U2411" i="5"/>
  <c r="U437" i="5"/>
  <c r="U872" i="5"/>
  <c r="U1720" i="5"/>
  <c r="U751" i="5"/>
  <c r="U414" i="5"/>
  <c r="U2403" i="5"/>
  <c r="U1903" i="5"/>
  <c r="U2303" i="5"/>
  <c r="U1171" i="5"/>
  <c r="U1487" i="5"/>
  <c r="U525" i="5"/>
  <c r="U141" i="5"/>
  <c r="U829" i="5"/>
  <c r="U1396" i="5"/>
  <c r="U1559" i="5"/>
  <c r="U936" i="5"/>
  <c r="U891" i="5"/>
  <c r="U2387" i="5"/>
  <c r="U1662" i="5"/>
  <c r="U563" i="5"/>
  <c r="U1265" i="5"/>
  <c r="U998" i="5"/>
  <c r="U1717" i="5"/>
  <c r="U64" i="5"/>
  <c r="U2454" i="5"/>
  <c r="U1785" i="5"/>
  <c r="U876" i="5"/>
  <c r="U2017" i="5"/>
  <c r="U1499" i="5"/>
  <c r="U527" i="5"/>
  <c r="U2455" i="5"/>
  <c r="U2103" i="5"/>
  <c r="U1928" i="5"/>
  <c r="U1937" i="5"/>
  <c r="U2279" i="5"/>
  <c r="U911" i="5"/>
  <c r="U2138" i="5"/>
  <c r="U2102" i="5"/>
  <c r="U858" i="5"/>
  <c r="U2244" i="5"/>
  <c r="U153" i="5"/>
  <c r="U1129" i="5"/>
  <c r="U1584" i="5"/>
  <c r="U1154" i="5"/>
  <c r="U2382" i="5"/>
  <c r="U870" i="5"/>
  <c r="U902" i="5"/>
  <c r="U429" i="5"/>
  <c r="U696" i="5"/>
  <c r="U1213" i="5"/>
  <c r="U1517" i="5"/>
  <c r="U1771" i="5"/>
  <c r="U1890" i="5"/>
  <c r="U236" i="5"/>
  <c r="U2050" i="5"/>
  <c r="U1283" i="5"/>
  <c r="U1406" i="5"/>
  <c r="U981" i="5"/>
  <c r="U495" i="5"/>
  <c r="U629" i="5"/>
  <c r="U2067" i="5"/>
  <c r="U860" i="5"/>
  <c r="U685" i="5"/>
  <c r="U2362" i="5"/>
  <c r="U1289" i="5"/>
  <c r="U1223" i="5"/>
  <c r="U584" i="5"/>
  <c r="U695" i="5"/>
  <c r="U1354" i="5"/>
  <c r="U1436" i="5"/>
  <c r="U2377" i="5"/>
  <c r="U225" i="5"/>
  <c r="U485" i="5"/>
  <c r="U1170" i="5"/>
  <c r="U974" i="5"/>
  <c r="U127" i="5"/>
  <c r="U94" i="5"/>
  <c r="U2231" i="5"/>
  <c r="U2026" i="5"/>
  <c r="U748" i="5"/>
  <c r="U2220" i="5"/>
  <c r="U1589" i="5"/>
  <c r="U805" i="5"/>
  <c r="U1139" i="5"/>
  <c r="U396" i="5"/>
  <c r="U55" i="5"/>
  <c r="U1461" i="5"/>
  <c r="U74" i="5"/>
  <c r="U1423" i="5"/>
  <c r="U80" i="5"/>
  <c r="U1876" i="5"/>
  <c r="U2217" i="5"/>
  <c r="U201" i="5"/>
  <c r="U504" i="5"/>
  <c r="U2202" i="5"/>
  <c r="U72" i="5"/>
  <c r="U105" i="5"/>
  <c r="U2365" i="5"/>
  <c r="U1933" i="5"/>
  <c r="U1752" i="5"/>
  <c r="U1858" i="5"/>
  <c r="U244" i="5"/>
  <c r="U230" i="5"/>
  <c r="U118" i="5"/>
  <c r="U2143" i="5"/>
  <c r="U2136" i="5"/>
  <c r="U2012" i="5"/>
  <c r="U1377" i="5"/>
  <c r="U1997" i="5"/>
  <c r="U965" i="5"/>
  <c r="U488" i="5"/>
  <c r="U763" i="5"/>
  <c r="U769" i="5"/>
  <c r="U693" i="5"/>
  <c r="U2322" i="5"/>
  <c r="U368" i="5"/>
  <c r="U1435" i="5"/>
  <c r="U256" i="5"/>
  <c r="U1582" i="5"/>
  <c r="U136" i="5"/>
  <c r="U152" i="5"/>
  <c r="U689" i="5"/>
  <c r="U2123" i="5"/>
  <c r="U871" i="5"/>
  <c r="U331" i="5"/>
  <c r="U1836" i="5"/>
  <c r="U1137" i="5"/>
  <c r="U567" i="5"/>
  <c r="U101" i="5"/>
  <c r="U2333" i="5"/>
  <c r="U1863" i="5"/>
  <c r="U2271" i="5"/>
  <c r="U1294" i="5"/>
  <c r="U382" i="5"/>
  <c r="U2165" i="5"/>
  <c r="U233" i="5"/>
  <c r="U447" i="5"/>
  <c r="U1566" i="5"/>
  <c r="U2353" i="5"/>
  <c r="U558" i="5"/>
  <c r="U865" i="5"/>
  <c r="U1637" i="5"/>
  <c r="U1604" i="5"/>
  <c r="U698" i="5"/>
  <c r="U1251" i="5"/>
  <c r="U378" i="5"/>
  <c r="U280" i="5"/>
  <c r="U1883" i="5"/>
  <c r="U427" i="5"/>
  <c r="U1564" i="5"/>
  <c r="U1783" i="5"/>
  <c r="U1315" i="5"/>
  <c r="U915" i="5"/>
  <c r="U609" i="5"/>
  <c r="U837" i="5"/>
  <c r="U1583" i="5"/>
  <c r="U1374" i="5"/>
  <c r="U725" i="5"/>
  <c r="U386" i="5"/>
  <c r="U2060" i="5"/>
  <c r="U287" i="5"/>
  <c r="U1726" i="5"/>
  <c r="U262" i="5"/>
  <c r="U82" i="5"/>
  <c r="U1334" i="5"/>
  <c r="U1929" i="5"/>
  <c r="U438" i="5"/>
  <c r="U2201" i="5"/>
  <c r="U1898" i="5"/>
  <c r="U435" i="5"/>
  <c r="U85" i="5"/>
  <c r="U134" i="5"/>
  <c r="U1888" i="5"/>
  <c r="U808" i="5"/>
  <c r="U459" i="5"/>
  <c r="U2207" i="5"/>
  <c r="U189" i="5"/>
  <c r="U2341" i="5"/>
  <c r="U2115" i="5"/>
  <c r="U921" i="5"/>
  <c r="U1923" i="5"/>
  <c r="U2367" i="5"/>
  <c r="U1426" i="5"/>
  <c r="U1826" i="5"/>
  <c r="U106" i="5"/>
  <c r="U1484" i="5"/>
  <c r="U1010" i="5"/>
  <c r="U1312" i="5"/>
  <c r="U356" i="5"/>
  <c r="U2270" i="5"/>
  <c r="U180" i="5"/>
  <c r="U1643" i="5"/>
  <c r="U2360" i="5"/>
  <c r="U1009" i="5"/>
  <c r="U628" i="5"/>
  <c r="U1368" i="5"/>
  <c r="U662" i="5"/>
  <c r="U490" i="5"/>
  <c r="U321" i="5"/>
  <c r="U1895" i="5"/>
  <c r="U403" i="5"/>
  <c r="U1415" i="5"/>
  <c r="U1105" i="5"/>
  <c r="U2361" i="5"/>
  <c r="U1387" i="5"/>
  <c r="U1653" i="5"/>
  <c r="U2222" i="5"/>
  <c r="U182" i="5"/>
  <c r="U996" i="5"/>
  <c r="U554" i="5"/>
  <c r="U1609" i="5"/>
  <c r="U413" i="5"/>
  <c r="U733" i="5"/>
  <c r="U212" i="5"/>
  <c r="U995" i="5"/>
  <c r="U2206" i="5"/>
  <c r="U591" i="5"/>
  <c r="U138" i="5"/>
  <c r="U1995" i="5"/>
  <c r="U473" i="5"/>
  <c r="U2240" i="5"/>
  <c r="U1201" i="5"/>
  <c r="U2081" i="5"/>
  <c r="U2327" i="5"/>
  <c r="U1177" i="5"/>
  <c r="U1889" i="5"/>
  <c r="U1614" i="5"/>
  <c r="U2417" i="5"/>
  <c r="U177" i="5"/>
  <c r="U818" i="5"/>
  <c r="U2072" i="5"/>
  <c r="U2290" i="5"/>
  <c r="U1967" i="5"/>
  <c r="U1046" i="5"/>
  <c r="U945" i="5"/>
  <c r="U1343" i="5"/>
  <c r="U2091" i="5"/>
  <c r="U1881" i="5"/>
  <c r="U1341" i="5"/>
  <c r="U2079" i="5"/>
  <c r="U56" i="5"/>
  <c r="U646" i="5"/>
  <c r="U2084" i="5"/>
  <c r="U883" i="5"/>
  <c r="U825" i="5"/>
  <c r="U2293" i="5"/>
  <c r="U2219" i="5"/>
  <c r="U813" i="5"/>
  <c r="U194" i="5"/>
  <c r="U240" i="5"/>
  <c r="U887" i="5"/>
  <c r="U857" i="5"/>
  <c r="U115" i="5"/>
  <c r="U1553" i="5"/>
  <c r="U1112" i="5"/>
  <c r="U615" i="5"/>
  <c r="U1159" i="5"/>
  <c r="U410" i="5"/>
  <c r="U1788" i="5"/>
  <c r="U2033" i="5"/>
  <c r="U186" i="5"/>
  <c r="U145" i="5"/>
  <c r="U613" i="5"/>
  <c r="U1500" i="5"/>
  <c r="U679" i="5"/>
  <c r="U2378" i="5"/>
  <c r="U1106" i="5"/>
  <c r="U1613" i="5"/>
  <c r="U207" i="5"/>
  <c r="U1741" i="5"/>
  <c r="U2078" i="5"/>
  <c r="U653" i="5"/>
  <c r="U657" i="5"/>
  <c r="U1575" i="5"/>
  <c r="U2437" i="5"/>
  <c r="U745" i="5"/>
  <c r="U595" i="5"/>
  <c r="U581" i="5"/>
  <c r="U516" i="5"/>
  <c r="U1935" i="5"/>
  <c r="U2273" i="5"/>
  <c r="U1249" i="5"/>
  <c r="U975" i="5"/>
  <c r="U279" i="5"/>
  <c r="U235" i="5"/>
  <c r="U1873" i="5"/>
  <c r="U987" i="5"/>
  <c r="U1691" i="5"/>
  <c r="U766" i="5"/>
  <c r="U2215" i="5"/>
  <c r="U1441" i="5"/>
  <c r="U1768" i="5"/>
  <c r="U2070" i="5"/>
  <c r="U1920" i="5"/>
  <c r="U1666" i="5"/>
  <c r="U557" i="5"/>
  <c r="U1501" i="5"/>
  <c r="U1109" i="5"/>
  <c r="U2295" i="5"/>
  <c r="U764" i="5"/>
  <c r="U1036" i="5"/>
  <c r="U2388" i="5"/>
  <c r="U2445" i="5"/>
  <c r="U2037" i="5"/>
  <c r="U1035" i="5"/>
  <c r="U645" i="5"/>
  <c r="U2483" i="5"/>
  <c r="U2331" i="5"/>
  <c r="U2274" i="5"/>
  <c r="U267" i="5"/>
  <c r="U2440" i="5"/>
  <c r="U552" i="5"/>
  <c r="U439" i="5"/>
  <c r="U2412" i="5"/>
  <c r="U2413" i="5"/>
  <c r="U2106" i="5"/>
  <c r="U577" i="5"/>
  <c r="U1323" i="5"/>
  <c r="U2462" i="5"/>
  <c r="U315" i="5"/>
  <c r="U2459" i="5"/>
  <c r="U2479" i="5"/>
  <c r="U1345" i="5"/>
  <c r="U1791" i="5"/>
  <c r="U2481" i="5"/>
  <c r="U2309" i="5"/>
  <c r="U1991" i="5"/>
  <c r="U1362" i="5"/>
  <c r="U869" i="5"/>
  <c r="U1090" i="5"/>
  <c r="U78" i="5"/>
  <c r="U1330" i="5"/>
  <c r="U1468" i="5"/>
  <c r="U393" i="5"/>
  <c r="U1235" i="5"/>
  <c r="U1257" i="5"/>
  <c r="U603" i="5"/>
  <c r="U718" i="5"/>
  <c r="U125" i="5"/>
  <c r="U1522" i="5"/>
  <c r="U1655" i="5"/>
  <c r="U1983" i="5"/>
  <c r="U1829" i="5"/>
  <c r="U1978" i="5"/>
  <c r="U2401" i="5"/>
  <c r="U2250" i="5"/>
  <c r="U1642" i="5"/>
  <c r="U1800" i="5"/>
  <c r="U732" i="5"/>
  <c r="U1409" i="5"/>
  <c r="U126" i="5"/>
  <c r="U903" i="5"/>
  <c r="U1622" i="5"/>
  <c r="U699" i="5"/>
  <c r="U478" i="5"/>
  <c r="U1338" i="5"/>
  <c r="U2105" i="5"/>
  <c r="U1331" i="5"/>
  <c r="U968" i="5"/>
  <c r="U2188" i="5"/>
  <c r="U694" i="5"/>
  <c r="U1314" i="5"/>
  <c r="U87" i="5"/>
  <c r="U2038" i="5"/>
  <c r="U834" i="5"/>
  <c r="U1049" i="5"/>
  <c r="U247" i="5"/>
  <c r="U2227" i="5"/>
  <c r="U1222" i="5"/>
  <c r="U441" i="5"/>
  <c r="U1310" i="5"/>
  <c r="U107" i="5"/>
  <c r="U1371" i="5"/>
  <c r="U487" i="5"/>
  <c r="U1243" i="5"/>
  <c r="U2497" i="5"/>
  <c r="U1102" i="5"/>
  <c r="U1660" i="5"/>
  <c r="U1050" i="5"/>
  <c r="U935" i="5"/>
  <c r="U2486" i="5"/>
  <c r="U2363" i="5"/>
  <c r="U2400" i="5"/>
  <c r="U1001" i="5"/>
  <c r="U1845" i="5"/>
  <c r="U328" i="5"/>
  <c r="U852" i="5"/>
  <c r="U1621" i="5"/>
  <c r="U1884" i="5"/>
  <c r="U409" i="5"/>
  <c r="U1173" i="5"/>
  <c r="U79" i="5"/>
  <c r="U1376" i="5"/>
  <c r="U1034" i="5"/>
  <c r="U598" i="5"/>
  <c r="U474" i="5"/>
  <c r="U1764" i="5"/>
  <c r="U608" i="5"/>
  <c r="U467" i="5"/>
  <c r="U1040" i="5"/>
  <c r="U1245" i="5"/>
  <c r="U1162" i="5"/>
  <c r="U496" i="5"/>
  <c r="U831" i="5"/>
  <c r="U913" i="5"/>
  <c r="U1689" i="5"/>
  <c r="U1819" i="5"/>
  <c r="U820" i="5"/>
  <c r="U726" i="5"/>
  <c r="U419" i="5"/>
  <c r="U335" i="5"/>
  <c r="U2149" i="5"/>
  <c r="U1838" i="5"/>
  <c r="U340" i="5"/>
  <c r="U2488" i="5"/>
  <c r="U1901" i="5"/>
  <c r="U1295" i="5"/>
  <c r="U1431" i="5"/>
  <c r="U572" i="5"/>
  <c r="U338" i="5"/>
  <c r="U1989" i="5"/>
  <c r="U2046" i="5"/>
  <c r="U295" i="5"/>
  <c r="U1590" i="5"/>
  <c r="U392" i="5"/>
  <c r="U1306" i="5"/>
  <c r="U824" i="5"/>
  <c r="U2147" i="5"/>
  <c r="U701" i="5"/>
  <c r="U204" i="5"/>
  <c r="U749" i="5"/>
  <c r="U879" i="5"/>
  <c r="U1032" i="5"/>
  <c r="U227" i="5"/>
  <c r="U1571" i="5"/>
  <c r="U767" i="5"/>
  <c r="U205" i="5"/>
  <c r="U1510" i="5"/>
  <c r="U2380" i="5"/>
  <c r="U1119" i="5"/>
  <c r="U524" i="5"/>
  <c r="U521" i="5"/>
  <c r="U746" i="5"/>
  <c r="U588" i="5"/>
  <c r="U1475" i="5"/>
  <c r="U648" i="5"/>
  <c r="U1472" i="5"/>
  <c r="U606" i="5"/>
  <c r="U2022" i="5"/>
  <c r="U2423" i="5"/>
  <c r="U1492" i="5"/>
  <c r="U1648" i="5"/>
  <c r="U309" i="5"/>
  <c r="U2311" i="5"/>
  <c r="U697" i="5"/>
  <c r="U402" i="5"/>
  <c r="U2139" i="5"/>
  <c r="U1681" i="5"/>
  <c r="U518" i="5"/>
  <c r="U329" i="5"/>
  <c r="U1906" i="5"/>
  <c r="U1585" i="5"/>
  <c r="U1059" i="5"/>
  <c r="U1534" i="5"/>
  <c r="U727" i="5"/>
  <c r="U390" i="5"/>
  <c r="U941" i="5"/>
  <c r="U2057" i="5"/>
  <c r="U1342" i="5"/>
  <c r="U2305" i="5"/>
  <c r="U1115" i="5"/>
  <c r="U1696" i="5"/>
  <c r="U1751" i="5"/>
  <c r="U2233" i="5"/>
  <c r="U119" i="5"/>
  <c r="U1108" i="5"/>
  <c r="U1736" i="5"/>
  <c r="U1798" i="5"/>
  <c r="U1537" i="5"/>
  <c r="U672" i="5"/>
  <c r="U1182" i="5"/>
  <c r="U2467" i="5"/>
  <c r="U1052" i="5"/>
  <c r="U157" i="5"/>
  <c r="U1605" i="5"/>
  <c r="U1784" i="5"/>
  <c r="U2085" i="5"/>
  <c r="U1502" i="5"/>
  <c r="U963" i="5"/>
  <c r="U1329" i="5"/>
  <c r="U2132" i="5"/>
  <c r="U649" i="5"/>
  <c r="U1242" i="5"/>
  <c r="U1381" i="5"/>
  <c r="U2292" i="5"/>
  <c r="U779" i="5"/>
  <c r="U155" i="5"/>
  <c r="U2463" i="5"/>
  <c r="U842" i="5"/>
  <c r="U756" i="5"/>
  <c r="U1228" i="5"/>
  <c r="U209" i="5"/>
  <c r="U466" i="5"/>
  <c r="U1147" i="5"/>
  <c r="U928" i="5"/>
  <c r="U234" i="5"/>
  <c r="U1365" i="5"/>
  <c r="U912" i="5"/>
  <c r="U2006" i="5"/>
  <c r="U859" i="5"/>
  <c r="U1742" i="5"/>
  <c r="U1433" i="5"/>
  <c r="U2232" i="5"/>
  <c r="U1572" i="5"/>
  <c r="U1066" i="5"/>
  <c r="U337" i="5"/>
  <c r="U208" i="5"/>
  <c r="U1297" i="5"/>
  <c r="U2456" i="5"/>
  <c r="U990" i="5"/>
  <c r="U220" i="5"/>
  <c r="U1349" i="5"/>
  <c r="U322" i="5"/>
  <c r="U2069" i="5"/>
  <c r="U631" i="5"/>
  <c r="U430" i="5"/>
  <c r="U1851" i="5"/>
  <c r="U2465" i="5"/>
  <c r="U232" i="5"/>
  <c r="U1470" i="5"/>
  <c r="U363" i="5"/>
  <c r="U670" i="5"/>
  <c r="U2498" i="5"/>
  <c r="U953" i="5"/>
  <c r="U922" i="5"/>
  <c r="U848" i="5"/>
  <c r="U1973" i="5"/>
  <c r="U2062" i="5"/>
  <c r="U1060" i="5"/>
  <c r="U1366" i="5"/>
  <c r="U1879" i="5"/>
  <c r="U1950" i="5"/>
  <c r="U1893" i="5"/>
  <c r="U1738" i="5"/>
  <c r="U976" i="5"/>
  <c r="U1729" i="5"/>
  <c r="U533" i="5"/>
  <c r="U1766" i="5"/>
  <c r="U1546" i="5"/>
  <c r="U1705" i="5"/>
  <c r="U2283" i="5"/>
  <c r="U589" i="5"/>
  <c r="U729" i="5"/>
  <c r="U624" i="5"/>
  <c r="U123" i="5"/>
  <c r="U666" i="5"/>
  <c r="U2198" i="5"/>
  <c r="U1880" i="5"/>
  <c r="U1152" i="5"/>
  <c r="U1732" i="5"/>
  <c r="U1697" i="5"/>
  <c r="U1478" i="5"/>
  <c r="U665" i="5"/>
  <c r="U2015" i="5"/>
  <c r="U2379" i="5"/>
  <c r="U249" i="5"/>
  <c r="U2059" i="5"/>
  <c r="U1184" i="5"/>
  <c r="U318" i="5"/>
  <c r="U546" i="5"/>
  <c r="U1128" i="5"/>
  <c r="U713" i="5"/>
  <c r="U1992" i="5"/>
  <c r="U1322" i="5"/>
  <c r="U1120" i="5"/>
  <c r="U565" i="5"/>
  <c r="U671" i="5"/>
  <c r="U1264" i="5"/>
  <c r="U1408" i="5"/>
  <c r="U1005" i="5"/>
  <c r="U625" i="5"/>
  <c r="U954" i="5"/>
  <c r="U1602" i="5"/>
  <c r="U1398" i="5"/>
  <c r="U755" i="5"/>
  <c r="U293" i="5"/>
  <c r="U1388" i="5"/>
  <c r="U2326" i="5"/>
  <c r="U1288" i="5"/>
  <c r="U2249" i="5"/>
  <c r="U2066" i="5"/>
  <c r="U675" i="5"/>
  <c r="U619" i="5"/>
  <c r="U1904" i="5"/>
  <c r="U932" i="5"/>
  <c r="U81" i="5"/>
  <c r="U1291" i="5"/>
  <c r="U2145" i="5"/>
  <c r="U1454" i="5"/>
  <c r="U614" i="5"/>
  <c r="U782" i="5"/>
  <c r="U348" i="5"/>
  <c r="U1943" i="5"/>
  <c r="U896" i="5"/>
  <c r="U1237" i="5"/>
  <c r="U2100" i="5"/>
  <c r="U2010" i="5"/>
  <c r="U442" i="5"/>
  <c r="U1824" i="5"/>
  <c r="U1665" i="5"/>
  <c r="U1570" i="5"/>
  <c r="U433" i="5"/>
  <c r="U1006" i="5"/>
  <c r="U2381" i="5"/>
  <c r="U2409" i="5"/>
  <c r="U193" i="5"/>
  <c r="U2080" i="5"/>
  <c r="U786" i="5"/>
  <c r="U1842" i="5"/>
  <c r="U2432" i="5"/>
  <c r="U1593" i="5"/>
  <c r="U722" i="5"/>
  <c r="U969" i="5"/>
  <c r="U2098" i="5"/>
  <c r="U1693" i="5"/>
  <c r="U1762" i="5"/>
  <c r="U2350" i="5"/>
  <c r="U1340" i="5"/>
  <c r="U1140" i="5"/>
  <c r="U2035" i="5"/>
  <c r="U2126" i="5"/>
  <c r="U286" i="5"/>
  <c r="U2476" i="5"/>
  <c r="U1220" i="5"/>
  <c r="U1221" i="5"/>
  <c r="U2095" i="5"/>
  <c r="U1932" i="5"/>
  <c r="U1114" i="5"/>
  <c r="U1868" i="5"/>
  <c r="U1057" i="5"/>
  <c r="U63" i="5"/>
  <c r="U997" i="5"/>
  <c r="U1807" i="5"/>
  <c r="U245" i="5"/>
  <c r="U1089" i="5"/>
  <c r="U1724" i="5"/>
  <c r="U1353" i="5"/>
  <c r="U578" i="5"/>
  <c r="U673" i="5"/>
  <c r="U783" i="5"/>
  <c r="U1972" i="5"/>
  <c r="U1573" i="5"/>
  <c r="U1940" i="5"/>
  <c r="U181" i="5"/>
  <c r="U1576" i="5"/>
  <c r="U406" i="5"/>
  <c r="U2119" i="5"/>
  <c r="U1278" i="5"/>
  <c r="U929" i="5"/>
  <c r="U895" i="5"/>
  <c r="U958" i="5"/>
  <c r="U1790" i="5"/>
  <c r="U2447" i="5"/>
  <c r="U2125" i="5"/>
  <c r="U849" i="5"/>
  <c r="U1385" i="5"/>
  <c r="U476" i="5"/>
  <c r="U500" i="5"/>
  <c r="U1055" i="5"/>
  <c r="U1410" i="5"/>
  <c r="U1404" i="5"/>
  <c r="U1623" i="5"/>
  <c r="U2122" i="5"/>
  <c r="U139" i="5"/>
  <c r="U1099" i="5"/>
  <c r="U159" i="5"/>
  <c r="U411" i="5"/>
  <c r="U133" i="5"/>
  <c r="U1238" i="5"/>
  <c r="U703" i="5"/>
  <c r="U855" i="5"/>
  <c r="U592" i="5"/>
  <c r="U2171" i="5"/>
  <c r="U1745" i="5"/>
  <c r="U2055" i="5"/>
  <c r="U2372" i="5"/>
  <c r="U1912" i="5"/>
  <c r="U2024" i="5"/>
  <c r="U1316" i="5"/>
  <c r="U843" i="5"/>
  <c r="U800" i="5"/>
  <c r="U2492" i="5"/>
  <c r="U2042" i="5"/>
  <c r="U617" i="5"/>
  <c r="U200" i="5"/>
  <c r="U2395" i="5"/>
  <c r="U635" i="5"/>
  <c r="U1949" i="5"/>
  <c r="U1922" i="5"/>
  <c r="U303" i="5"/>
  <c r="U397" i="5"/>
  <c r="U2142" i="5"/>
  <c r="U826" i="5"/>
  <c r="U2083" i="5"/>
  <c r="U2241" i="5"/>
  <c r="U1671" i="5"/>
  <c r="U1402" i="5"/>
  <c r="U1630" i="5"/>
  <c r="U2405" i="5"/>
  <c r="U772" i="5"/>
  <c r="U195" i="5"/>
  <c r="U2185" i="5"/>
  <c r="U1874" i="5"/>
  <c r="U444" i="5"/>
  <c r="U1990" i="5"/>
  <c r="U160" i="5"/>
  <c r="U1307" i="5"/>
  <c r="U2205" i="5"/>
  <c r="U1305" i="5"/>
  <c r="U556" i="5"/>
  <c r="U1324" i="5"/>
  <c r="U623" i="5"/>
  <c r="U1153" i="5"/>
  <c r="U187" i="5"/>
  <c r="U1512" i="5"/>
  <c r="U2416" i="5"/>
  <c r="U828" i="5"/>
  <c r="U1770" i="5"/>
  <c r="U1185" i="5"/>
  <c r="U2088" i="5"/>
  <c r="U707" i="5"/>
  <c r="U1081" i="5"/>
  <c r="U1414" i="5"/>
  <c r="U344" i="5"/>
  <c r="U2129" i="5"/>
  <c r="U1640" i="5"/>
  <c r="U1188" i="5"/>
  <c r="U1687" i="5"/>
  <c r="U2016" i="5"/>
  <c r="U1466" i="5"/>
  <c r="U585" i="5"/>
  <c r="U1744" i="5"/>
  <c r="U2228" i="5"/>
  <c r="U1344" i="5"/>
  <c r="U1355" i="5"/>
  <c r="U797" i="5"/>
  <c r="U596" i="5"/>
  <c r="U930" i="5"/>
  <c r="U1280" i="5"/>
  <c r="U548" i="5"/>
  <c r="U251" i="5"/>
  <c r="U2218" i="5"/>
  <c r="U515" i="5"/>
  <c r="U1550" i="5"/>
  <c r="U1568" i="5"/>
  <c r="U1626" i="5"/>
  <c r="U334" i="5"/>
  <c r="U1126" i="5"/>
  <c r="U140" i="5"/>
  <c r="U1200" i="5"/>
  <c r="U1965" i="5"/>
  <c r="U2310" i="5"/>
  <c r="U246" i="5"/>
  <c r="U1959" i="5"/>
  <c r="U1477" i="5"/>
  <c r="U1683" i="5"/>
  <c r="U1580" i="5"/>
  <c r="U1179" i="5"/>
  <c r="U54" i="5"/>
  <c r="U1125" i="5"/>
  <c r="U760" i="5"/>
  <c r="U1620" i="5"/>
  <c r="U129" i="5"/>
  <c r="U2108" i="5"/>
  <c r="U288" i="5"/>
  <c r="U446" i="5"/>
  <c r="U1003" i="5"/>
  <c r="U2124" i="5"/>
  <c r="U1417" i="5"/>
  <c r="U1422" i="5"/>
  <c r="U2312" i="5"/>
  <c r="U1685" i="5"/>
  <c r="U1449" i="5"/>
  <c r="U1215" i="5"/>
  <c r="U506" i="5"/>
  <c r="U771" i="5"/>
  <c r="U637" i="5"/>
  <c r="U2087" i="5"/>
  <c r="U111" i="5"/>
  <c r="U908" i="5"/>
  <c r="U966" i="5"/>
  <c r="U1763" i="5"/>
  <c r="U2058" i="5"/>
  <c r="U296" i="5"/>
  <c r="U1363" i="5"/>
  <c r="U1068" i="5"/>
  <c r="U1133" i="5"/>
  <c r="U1716" i="5"/>
  <c r="U1123" i="5"/>
  <c r="U777" i="5"/>
  <c r="U2385" i="5"/>
  <c r="U311" i="5"/>
  <c r="U1574" i="5"/>
  <c r="U436" i="5"/>
  <c r="U519" i="5"/>
  <c r="U486" i="5"/>
  <c r="U1132" i="5"/>
  <c r="U2348" i="5"/>
  <c r="U2027" i="5"/>
  <c r="U60" i="5"/>
  <c r="U108" i="5"/>
  <c r="U1956" i="5"/>
  <c r="U1954" i="5"/>
  <c r="U1535" i="5"/>
  <c r="U986" i="5"/>
  <c r="U2371" i="5"/>
  <c r="U2000" i="5"/>
  <c r="U2047" i="5"/>
  <c r="U1346" i="5"/>
  <c r="U1447" i="5"/>
  <c r="U770" i="5"/>
  <c r="U2494" i="5"/>
  <c r="U1749" i="5"/>
  <c r="U2296" i="5"/>
  <c r="U1419" i="5"/>
  <c r="U1496" i="5"/>
  <c r="U301" i="5"/>
  <c r="U942" i="5"/>
  <c r="U1713" i="5"/>
  <c r="U1045" i="5"/>
  <c r="U253" i="5"/>
  <c r="U460" i="5"/>
  <c r="U551" i="5"/>
  <c r="U1416" i="5"/>
  <c r="U1017" i="5"/>
  <c r="U1896" i="5"/>
  <c r="U2236" i="5"/>
  <c r="U686" i="5"/>
  <c r="U314" i="5"/>
  <c r="U372" i="5"/>
  <c r="U1056" i="5"/>
  <c r="U1521" i="5"/>
  <c r="U422" i="5"/>
  <c r="U1917" i="5"/>
  <c r="U1389" i="5"/>
  <c r="U2005" i="5"/>
  <c r="U2183" i="5"/>
  <c r="U2429" i="5"/>
  <c r="U281" i="5"/>
  <c r="U2474" i="5"/>
  <c r="U451" i="5"/>
  <c r="U881" i="5"/>
  <c r="U470" i="5"/>
  <c r="U634" i="5"/>
  <c r="U923" i="5"/>
  <c r="U1633" i="5"/>
  <c r="U1065" i="5"/>
  <c r="U2148" i="5"/>
  <c r="U97" i="5"/>
  <c r="U1977" i="5"/>
  <c r="U1300" i="5"/>
  <c r="U522" i="5"/>
  <c r="U1380" i="5"/>
  <c r="U1246" i="5"/>
  <c r="U2159" i="5"/>
  <c r="U1327" i="5"/>
  <c r="U1229" i="5"/>
  <c r="U394" i="5"/>
  <c r="U453" i="5"/>
  <c r="U1192" i="5"/>
  <c r="U1369" i="5"/>
  <c r="U2064" i="5"/>
  <c r="U2036" i="5"/>
  <c r="U2056" i="5"/>
  <c r="U1856" i="5"/>
  <c r="U399" i="5"/>
  <c r="U2402" i="5"/>
  <c r="U590" i="5"/>
  <c r="U2114" i="5"/>
  <c r="U792" i="5"/>
  <c r="U761" i="5"/>
  <c r="U641" i="5"/>
  <c r="U2044" i="5"/>
  <c r="U1271" i="5"/>
  <c r="U179" i="5"/>
  <c r="U910" i="5"/>
  <c r="U306" i="5"/>
  <c r="U425" i="5"/>
  <c r="U734" i="5"/>
  <c r="U780" i="5"/>
  <c r="U1759" i="5"/>
  <c r="U2369" i="5"/>
  <c r="U830" i="5"/>
  <c r="U1767" i="5"/>
  <c r="U897" i="5"/>
  <c r="U1450" i="5"/>
  <c r="U1951" i="5"/>
  <c r="U497" i="5"/>
  <c r="U599" i="5"/>
  <c r="U2061" i="5"/>
  <c r="U2121" i="5"/>
  <c r="U86" i="5"/>
  <c r="U1776" i="5"/>
  <c r="U1938" i="5"/>
  <c r="U1833" i="5"/>
  <c r="U2287" i="5"/>
  <c r="U1004" i="5"/>
  <c r="U1275" i="5"/>
  <c r="U925" i="5"/>
  <c r="U1615" i="5"/>
  <c r="U297" i="5"/>
  <c r="U622" i="5"/>
  <c r="U458" i="5"/>
  <c r="U2320" i="5"/>
  <c r="U1677" i="5"/>
  <c r="U375" i="5"/>
  <c r="U2364" i="5"/>
  <c r="U1210" i="5"/>
  <c r="U1704" i="5"/>
  <c r="U1033" i="5"/>
  <c r="U2178" i="5"/>
  <c r="U1434" i="5"/>
  <c r="U1269" i="5"/>
  <c r="U977" i="5"/>
  <c r="U1122" i="5"/>
  <c r="U103" i="5"/>
  <c r="U2451" i="5"/>
  <c r="U161" i="5"/>
  <c r="U638" i="5"/>
  <c r="U1403" i="5"/>
  <c r="U1205" i="5"/>
  <c r="U317" i="5"/>
  <c r="U1261" i="5"/>
  <c r="U1882" i="5"/>
  <c r="U2246" i="5"/>
  <c r="U183" i="5"/>
  <c r="U847" i="5"/>
  <c r="U2109" i="5"/>
  <c r="U1086" i="5"/>
  <c r="U1011" i="5"/>
  <c r="U2268" i="5"/>
  <c r="U2299" i="5"/>
  <c r="U1600" i="5"/>
  <c r="U2389" i="5"/>
  <c r="U345" i="5"/>
  <c r="U1902" i="5"/>
  <c r="U1727" i="5"/>
  <c r="U1596" i="5"/>
  <c r="U355" i="5"/>
  <c r="U2284" i="5"/>
  <c r="U2468" i="5"/>
  <c r="U196" i="5"/>
  <c r="U714" i="5"/>
  <c r="U2175" i="5"/>
  <c r="U2174" i="5"/>
  <c r="U1053" i="5"/>
  <c r="U1714" i="5"/>
  <c r="U1754" i="5"/>
  <c r="U2211" i="5"/>
  <c r="U612" i="5"/>
  <c r="U1554" i="5"/>
  <c r="U1966" i="5"/>
  <c r="U1284" i="5"/>
  <c r="U1393" i="5"/>
  <c r="U1217" i="5"/>
  <c r="U741" i="5"/>
  <c r="U569" i="5"/>
  <c r="U339" i="5"/>
  <c r="U2478" i="5"/>
  <c r="U1539" i="5"/>
  <c r="U919" i="5"/>
  <c r="U538" i="5"/>
  <c r="U1486" i="5"/>
  <c r="U2011" i="5"/>
  <c r="U213" i="5"/>
  <c r="U498" i="5"/>
  <c r="U2262" i="5"/>
  <c r="U379" i="5"/>
  <c r="U1421" i="5"/>
  <c r="U278" i="5"/>
  <c r="U218" i="5"/>
  <c r="U1850" i="5"/>
  <c r="U1401" i="5"/>
  <c r="U2438" i="5"/>
  <c r="U68" i="5"/>
  <c r="U1135" i="5"/>
  <c r="U594" i="5"/>
  <c r="U282" i="5"/>
  <c r="U868" i="5"/>
  <c r="U788" i="5"/>
  <c r="U221" i="5"/>
  <c r="U1379" i="5"/>
  <c r="U970" i="5"/>
  <c r="U1631" i="5"/>
  <c r="U730" i="5"/>
  <c r="U1812" i="5"/>
  <c r="U917" i="5"/>
  <c r="U1335" i="5"/>
  <c r="U170" i="5"/>
  <c r="U1038" i="5"/>
  <c r="U944" i="5"/>
  <c r="U83" i="5"/>
  <c r="U1722" i="5"/>
  <c r="U992" i="5"/>
  <c r="U1274" i="5"/>
  <c r="U2442" i="5"/>
  <c r="U1062" i="5"/>
  <c r="U275" i="5"/>
  <c r="U775" i="5"/>
  <c r="U1000" i="5"/>
  <c r="U1012" i="5"/>
  <c r="U2120" i="5"/>
  <c r="U793" i="5"/>
  <c r="U1737" i="5"/>
  <c r="U1916" i="5"/>
  <c r="U57" i="5"/>
  <c r="U1141" i="5"/>
  <c r="U1728" i="5"/>
  <c r="U477" i="5"/>
  <c r="U1267" i="5"/>
  <c r="U1957" i="5"/>
  <c r="U1921" i="5"/>
  <c r="U1998" i="5"/>
  <c r="U1101" i="5"/>
  <c r="U1645" i="5"/>
  <c r="U819" i="5"/>
  <c r="U1523" i="5"/>
  <c r="U1248" i="5"/>
  <c r="U2004" i="5"/>
  <c r="U1178" i="5"/>
  <c r="U1031" i="5"/>
  <c r="U1786" i="5"/>
  <c r="U1333" i="5"/>
  <c r="U1420" i="5"/>
  <c r="U1635" i="5"/>
  <c r="U1748" i="5"/>
  <c r="U277" i="5"/>
  <c r="U2158" i="5"/>
  <c r="U1756" i="5"/>
  <c r="U1397" i="5"/>
  <c r="U1455" i="5"/>
  <c r="U850" i="5"/>
  <c r="U2210" i="5"/>
  <c r="U1383" i="5"/>
  <c r="U197" i="5"/>
  <c r="U791" i="5"/>
  <c r="U405" i="5"/>
  <c r="U1794" i="5"/>
  <c r="U1606" i="5"/>
  <c r="U347" i="5"/>
  <c r="U2357" i="5"/>
  <c r="U1844" i="5"/>
  <c r="U1598" i="5"/>
  <c r="U2316" i="5"/>
  <c r="U263" i="5"/>
  <c r="U2127" i="5"/>
  <c r="U1211" i="5"/>
  <c r="U137" i="5"/>
  <c r="U264" i="5"/>
  <c r="U1667" i="5"/>
  <c r="U1198" i="5"/>
  <c r="U1531" i="5"/>
  <c r="U1775" i="5"/>
  <c r="U534" i="5"/>
  <c r="U492" i="5"/>
  <c r="U1556" i="5"/>
  <c r="U1946" i="5"/>
  <c r="U2347" i="5"/>
  <c r="U926" i="5"/>
  <c r="U678" i="5"/>
  <c r="Z26" i="4"/>
  <c r="U51" i="5"/>
  <c r="U38" i="5"/>
  <c r="U43" i="5"/>
  <c r="U40" i="5"/>
  <c r="U44" i="5"/>
  <c r="U41" i="5"/>
  <c r="U39" i="5"/>
  <c r="U37" i="5"/>
  <c r="U34" i="5"/>
  <c r="U30" i="5"/>
  <c r="U22" i="5"/>
  <c r="U24" i="5"/>
  <c r="U25" i="5"/>
  <c r="U21" i="5"/>
  <c r="U14" i="5"/>
  <c r="U16" i="5"/>
  <c r="U17" i="5"/>
  <c r="U13" i="5"/>
  <c r="U12" i="5"/>
  <c r="U35" i="5"/>
  <c r="U32" i="5"/>
  <c r="U36" i="5"/>
  <c r="U33" i="5"/>
  <c r="U31" i="5"/>
  <c r="U29" i="5"/>
  <c r="U26" i="5"/>
  <c r="U27" i="5"/>
  <c r="U28" i="5"/>
  <c r="U23" i="5"/>
  <c r="U18" i="5"/>
  <c r="U19" i="5"/>
  <c r="U20" i="5"/>
  <c r="U15" i="5"/>
  <c r="U11" i="5"/>
  <c r="U45" i="5"/>
  <c r="U50" i="5"/>
  <c r="U46" i="5"/>
  <c r="U48" i="5"/>
  <c r="U10" i="5"/>
  <c r="U49" i="5"/>
  <c r="U47" i="5"/>
  <c r="U42" i="5"/>
  <c r="AW25" i="11"/>
  <c r="AW26" i="11"/>
  <c r="AW23" i="11"/>
  <c r="AW24" i="11"/>
  <c r="AW21" i="11"/>
  <c r="AW22" i="11"/>
  <c r="AW19" i="11"/>
  <c r="AW20" i="11"/>
  <c r="BD7" i="11"/>
  <c r="AX6" i="11"/>
  <c r="BB7" i="11"/>
  <c r="AZ7" i="11"/>
  <c r="AX7" i="11"/>
  <c r="Z96" i="4"/>
  <c r="Z28" i="4"/>
  <c r="Z110" i="4"/>
  <c r="Z64" i="4"/>
  <c r="Z90" i="4"/>
  <c r="Z100" i="4"/>
  <c r="Z44" i="4"/>
  <c r="Z22" i="4"/>
  <c r="Z72" i="4"/>
  <c r="Z74" i="4"/>
  <c r="Z98" i="4"/>
  <c r="Z76" i="4"/>
  <c r="Z40" i="4"/>
  <c r="Z59" i="4"/>
  <c r="Z91" i="4"/>
  <c r="Z56" i="4"/>
  <c r="Z34" i="4"/>
  <c r="Z104" i="4"/>
  <c r="Z68" i="4"/>
  <c r="Z46" i="4"/>
  <c r="Z51" i="4"/>
  <c r="Z82" i="4"/>
  <c r="Z92" i="4"/>
  <c r="Z52" i="4"/>
  <c r="Z106" i="4"/>
  <c r="Z30" i="4"/>
  <c r="Z54" i="4"/>
  <c r="Z27" i="4"/>
  <c r="Z36" i="4"/>
  <c r="Z80" i="4"/>
  <c r="Z66" i="4"/>
  <c r="Z43" i="4"/>
  <c r="Z19" i="4"/>
  <c r="Z23" i="4"/>
  <c r="Z15" i="4"/>
  <c r="Z14" i="4"/>
  <c r="L43" i="7"/>
  <c r="Z103" i="4"/>
  <c r="Z83" i="4"/>
  <c r="Z65" i="4"/>
  <c r="Z33" i="4"/>
  <c r="Z55" i="4"/>
  <c r="Z109" i="4"/>
  <c r="Z93" i="4"/>
  <c r="Z77" i="4"/>
  <c r="Z61" i="4"/>
  <c r="Z45" i="4"/>
  <c r="Z29" i="4"/>
  <c r="Z31" i="4"/>
  <c r="Z107" i="4"/>
  <c r="Z88" i="4"/>
  <c r="Z81" i="4"/>
  <c r="Z49" i="4"/>
  <c r="Z17" i="4"/>
  <c r="Z105" i="4"/>
  <c r="Z89" i="4"/>
  <c r="Z73" i="4"/>
  <c r="Z57" i="4"/>
  <c r="Z41" i="4"/>
  <c r="Z25" i="4"/>
  <c r="Z99" i="4"/>
  <c r="Z97" i="4"/>
  <c r="Z71" i="4"/>
  <c r="Z101" i="4"/>
  <c r="Z85" i="4"/>
  <c r="Z69" i="4"/>
  <c r="Z53" i="4"/>
  <c r="Z37" i="4"/>
  <c r="Z21" i="4"/>
  <c r="Z87" i="4"/>
  <c r="Z67" i="4"/>
  <c r="Z35" i="4"/>
  <c r="Z112" i="4"/>
  <c r="Z13" i="4"/>
  <c r="AW18" i="11"/>
  <c r="AW14" i="11"/>
  <c r="AW17" i="11"/>
  <c r="AW13" i="11"/>
  <c r="AW15" i="11"/>
  <c r="AZ6" i="11"/>
  <c r="AW16" i="11"/>
  <c r="AW12" i="11"/>
  <c r="BD12" i="11" s="1"/>
  <c r="BD6" i="11"/>
  <c r="L69" i="7"/>
  <c r="BB6" i="11"/>
  <c r="BD8" i="11" l="1"/>
  <c r="BB9" i="11"/>
  <c r="BB10" i="11" s="1"/>
  <c r="AZ9" i="11"/>
  <c r="AZ10" i="11" s="1"/>
  <c r="BD9" i="11"/>
  <c r="BD10" i="11" s="1"/>
  <c r="AX9" i="11"/>
  <c r="AX10" i="11" s="1"/>
  <c r="AX8" i="11"/>
  <c r="BB8" i="11"/>
  <c r="BD13" i="11"/>
  <c r="BD14" i="11" s="1"/>
  <c r="AZ8" i="11"/>
  <c r="AZ12" i="11"/>
  <c r="BB12" i="11"/>
  <c r="AX12" i="11"/>
  <c r="AA13" i="4" a="1"/>
  <c r="AA13" i="4" s="1"/>
  <c r="BD11" i="11"/>
  <c r="BD15" i="11" l="1"/>
  <c r="BD16" i="11" s="1"/>
  <c r="AZ11" i="11"/>
  <c r="BB11" i="11"/>
  <c r="AX11" i="11"/>
  <c r="AZ13" i="11"/>
  <c r="AZ14" i="11" s="1"/>
  <c r="AX13" i="11"/>
  <c r="BB13" i="11"/>
  <c r="AA14" i="4" a="1"/>
  <c r="AA14" i="4" s="1"/>
  <c r="AA15" i="4" s="1" a="1"/>
  <c r="AA15" i="4" s="1"/>
  <c r="AA16" i="4" s="1" a="1"/>
  <c r="AA16" i="4" s="1"/>
  <c r="BB14" i="11" l="1"/>
  <c r="BD17" i="11"/>
  <c r="BD18" i="11"/>
  <c r="AZ15" i="11"/>
  <c r="AX14" i="11"/>
  <c r="AA17" i="4" a="1"/>
  <c r="AA17" i="4" s="1"/>
  <c r="BB15" i="11" l="1"/>
  <c r="BD19" i="11"/>
  <c r="BD20" i="11" s="1"/>
  <c r="AZ16" i="11"/>
  <c r="AX15" i="11"/>
  <c r="AA18" i="4" a="1"/>
  <c r="AA18" i="4" s="1"/>
  <c r="AA19" i="4" s="1" a="1"/>
  <c r="AA19" i="4" s="1"/>
  <c r="BD21" i="11" l="1"/>
  <c r="BD22" i="11" s="1"/>
  <c r="BB16" i="11"/>
  <c r="AZ17" i="11"/>
  <c r="AX16" i="11"/>
  <c r="AA20" i="4" a="1"/>
  <c r="AA20" i="4" s="1"/>
  <c r="AA21" i="4" s="1" a="1"/>
  <c r="AA21" i="4" s="1"/>
  <c r="BD23" i="11" l="1"/>
  <c r="BB17" i="11"/>
  <c r="AZ18" i="11"/>
  <c r="AX17" i="11"/>
  <c r="C8" i="25"/>
  <c r="B8" i="25" s="1"/>
  <c r="AA22" i="4" a="1"/>
  <c r="AA22" i="4" s="1"/>
  <c r="BD24" i="11" l="1"/>
  <c r="BB18" i="11"/>
  <c r="AZ19" i="11"/>
  <c r="AX18" i="11"/>
  <c r="AA23" i="4" a="1"/>
  <c r="AA23" i="4" s="1"/>
  <c r="BD25" i="11" l="1"/>
  <c r="BB19" i="11"/>
  <c r="AZ20" i="11"/>
  <c r="AX19" i="11"/>
  <c r="AA24" i="4" a="1"/>
  <c r="AA24" i="4" s="1"/>
  <c r="BD26" i="11" l="1"/>
  <c r="BB20" i="11"/>
  <c r="AZ21" i="11"/>
  <c r="AX20" i="11"/>
  <c r="AA25" i="4" a="1"/>
  <c r="AA25" i="4" s="1"/>
  <c r="AA26" i="4" s="1" a="1"/>
  <c r="AA26" i="4" s="1"/>
  <c r="AA27" i="4" s="1" a="1"/>
  <c r="AA27" i="4" s="1"/>
  <c r="BB21" i="11" l="1"/>
  <c r="AZ22" i="11"/>
  <c r="AX21" i="11"/>
  <c r="AA28" i="4" a="1"/>
  <c r="AA28" i="4" s="1"/>
  <c r="AA29" i="4" s="1" a="1"/>
  <c r="AA29" i="4" s="1"/>
  <c r="BB22" i="11" l="1"/>
  <c r="AZ23" i="11"/>
  <c r="AX22" i="11"/>
  <c r="AA30" i="4" a="1"/>
  <c r="AA30" i="4" s="1"/>
  <c r="AA31" i="4" s="1" a="1"/>
  <c r="AA31" i="4" s="1"/>
  <c r="BB23" i="11" l="1"/>
  <c r="AZ24" i="11"/>
  <c r="AX23" i="11"/>
  <c r="AA32" i="4" a="1"/>
  <c r="AA32" i="4" s="1"/>
  <c r="AA33" i="4" s="1" a="1"/>
  <c r="AA33" i="4" s="1"/>
  <c r="AA34" i="4" s="1" a="1"/>
  <c r="AA34" i="4" s="1"/>
  <c r="AA35" i="4" s="1" a="1"/>
  <c r="AA35" i="4" s="1"/>
  <c r="AA36" i="4" s="1" a="1"/>
  <c r="AA36" i="4" s="1"/>
  <c r="AA37" i="4" s="1" a="1"/>
  <c r="AA37" i="4" s="1"/>
  <c r="AA38" i="4" s="1" a="1"/>
  <c r="AA38" i="4" s="1"/>
  <c r="AA39" i="4" s="1" a="1"/>
  <c r="AA39" i="4" s="1"/>
  <c r="AA40" i="4" s="1" a="1"/>
  <c r="AA40" i="4" s="1"/>
  <c r="AA41" i="4" s="1" a="1"/>
  <c r="AA41" i="4" s="1"/>
  <c r="AA42" i="4" s="1" a="1"/>
  <c r="AA42" i="4" s="1"/>
  <c r="AA43" i="4" s="1" a="1"/>
  <c r="AA43" i="4" s="1"/>
  <c r="AA44" i="4" s="1" a="1"/>
  <c r="AA44" i="4" s="1"/>
  <c r="AA45" i="4" s="1" a="1"/>
  <c r="AA45" i="4" s="1"/>
  <c r="AA46" i="4" s="1" a="1"/>
  <c r="AA46" i="4" s="1"/>
  <c r="AA47" i="4" s="1" a="1"/>
  <c r="AA47" i="4" s="1"/>
  <c r="AA48" i="4" s="1" a="1"/>
  <c r="AA48" i="4" s="1"/>
  <c r="AA49" i="4" s="1" a="1"/>
  <c r="AA49" i="4" s="1"/>
  <c r="AA50" i="4" s="1" a="1"/>
  <c r="AA50" i="4" s="1"/>
  <c r="AA51" i="4" s="1" a="1"/>
  <c r="AA51" i="4" s="1"/>
  <c r="AA52" i="4" s="1" a="1"/>
  <c r="AA52" i="4" s="1"/>
  <c r="AA53" i="4" s="1" a="1"/>
  <c r="AA53" i="4" s="1"/>
  <c r="AA54" i="4" s="1" a="1"/>
  <c r="AA54" i="4" s="1"/>
  <c r="AA55" i="4" s="1" a="1"/>
  <c r="AA55" i="4" s="1"/>
  <c r="AA56" i="4" s="1" a="1"/>
  <c r="AA56" i="4" s="1"/>
  <c r="AA57" i="4" s="1" a="1"/>
  <c r="AA57" i="4" s="1"/>
  <c r="AA58" i="4" s="1" a="1"/>
  <c r="AA58" i="4" s="1"/>
  <c r="AA59" i="4" s="1" a="1"/>
  <c r="AA59" i="4" s="1"/>
  <c r="AA60" i="4" s="1" a="1"/>
  <c r="AA60" i="4" s="1"/>
  <c r="AA61" i="4" s="1" a="1"/>
  <c r="AA61" i="4" s="1"/>
  <c r="AA62" i="4" s="1" a="1"/>
  <c r="AA62" i="4" s="1"/>
  <c r="AA63" i="4" s="1" a="1"/>
  <c r="AA63" i="4" s="1"/>
  <c r="AA64" i="4" s="1" a="1"/>
  <c r="AA64" i="4" s="1"/>
  <c r="AA65" i="4" s="1" a="1"/>
  <c r="AA65" i="4" s="1"/>
  <c r="AA66" i="4" s="1" a="1"/>
  <c r="AA66" i="4" s="1"/>
  <c r="AA67" i="4" s="1" a="1"/>
  <c r="AA67" i="4" s="1"/>
  <c r="AA68" i="4" s="1" a="1"/>
  <c r="AA68" i="4" s="1"/>
  <c r="AA69" i="4" s="1" a="1"/>
  <c r="AA69" i="4" s="1"/>
  <c r="AA70" i="4" s="1" a="1"/>
  <c r="AA70" i="4" s="1"/>
  <c r="AA71" i="4" s="1" a="1"/>
  <c r="AA71" i="4" s="1"/>
  <c r="AA72" i="4" s="1" a="1"/>
  <c r="AA72" i="4" s="1"/>
  <c r="AA73" i="4" s="1" a="1"/>
  <c r="AA73" i="4" s="1"/>
  <c r="AA74" i="4" s="1" a="1"/>
  <c r="AA74" i="4" s="1"/>
  <c r="AA75" i="4" s="1" a="1"/>
  <c r="AA75" i="4" s="1"/>
  <c r="AA76" i="4" s="1" a="1"/>
  <c r="AA76" i="4" s="1"/>
  <c r="AA77" i="4" s="1" a="1"/>
  <c r="AA77" i="4" s="1"/>
  <c r="AA78" i="4" s="1" a="1"/>
  <c r="AA78" i="4" s="1"/>
  <c r="AA79" i="4" s="1" a="1"/>
  <c r="AA79" i="4" s="1"/>
  <c r="AA80" i="4" s="1" a="1"/>
  <c r="AA80" i="4" s="1"/>
  <c r="AA81" i="4" s="1" a="1"/>
  <c r="AA81" i="4" s="1"/>
  <c r="AA82" i="4" s="1" a="1"/>
  <c r="AA82" i="4" s="1"/>
  <c r="AA83" i="4" s="1" a="1"/>
  <c r="AA83" i="4" s="1"/>
  <c r="AA84" i="4" s="1" a="1"/>
  <c r="AA84" i="4" s="1"/>
  <c r="AA85" i="4" s="1" a="1"/>
  <c r="AA85" i="4" s="1"/>
  <c r="AA86" i="4" s="1" a="1"/>
  <c r="AA86" i="4" s="1"/>
  <c r="AA87" i="4" s="1" a="1"/>
  <c r="AA87" i="4" s="1"/>
  <c r="AA88" i="4" s="1" a="1"/>
  <c r="AA88" i="4" s="1"/>
  <c r="AA89" i="4" s="1" a="1"/>
  <c r="AA89" i="4" s="1"/>
  <c r="AA90" i="4" s="1" a="1"/>
  <c r="AA90" i="4" s="1"/>
  <c r="AA91" i="4" s="1" a="1"/>
  <c r="AA91" i="4" s="1"/>
  <c r="AA92" i="4" s="1" a="1"/>
  <c r="AA92" i="4" s="1"/>
  <c r="AA93" i="4" s="1" a="1"/>
  <c r="AA93" i="4" s="1"/>
  <c r="AA94" i="4" s="1" a="1"/>
  <c r="AA94" i="4" s="1"/>
  <c r="AA95" i="4" s="1" a="1"/>
  <c r="AA95" i="4" s="1"/>
  <c r="AA96" i="4" s="1" a="1"/>
  <c r="AA96" i="4" s="1"/>
  <c r="AA97" i="4" s="1" a="1"/>
  <c r="AA97" i="4" s="1"/>
  <c r="AA98" i="4" s="1" a="1"/>
  <c r="AA98" i="4" s="1"/>
  <c r="AA99" i="4" s="1" a="1"/>
  <c r="AA99" i="4" s="1"/>
  <c r="AA100" i="4" s="1" a="1"/>
  <c r="AA100" i="4" s="1"/>
  <c r="AA101" i="4" s="1" a="1"/>
  <c r="AA101" i="4" s="1"/>
  <c r="AA102" i="4" s="1" a="1"/>
  <c r="AA102" i="4" s="1"/>
  <c r="AA103" i="4" s="1" a="1"/>
  <c r="AA103" i="4" s="1"/>
  <c r="AA104" i="4" s="1" a="1"/>
  <c r="AA104" i="4" s="1"/>
  <c r="AA105" i="4" s="1" a="1"/>
  <c r="AA105" i="4" s="1"/>
  <c r="AA106" i="4" s="1" a="1"/>
  <c r="AA106" i="4" s="1"/>
  <c r="AA107" i="4" s="1" a="1"/>
  <c r="AA107" i="4" s="1"/>
  <c r="AA108" i="4" s="1" a="1"/>
  <c r="AA108" i="4" s="1"/>
  <c r="AA109" i="4" s="1" a="1"/>
  <c r="AA109" i="4" s="1"/>
  <c r="AA110" i="4" s="1" a="1"/>
  <c r="AA110" i="4" s="1"/>
  <c r="AA111" i="4" s="1" a="1"/>
  <c r="AA111" i="4" s="1"/>
  <c r="AA112" i="4" s="1" a="1"/>
  <c r="AA112" i="4" s="1"/>
  <c r="D10" i="4" s="1"/>
  <c r="BB24" i="11" l="1"/>
  <c r="AZ25" i="11"/>
  <c r="AX24" i="11"/>
  <c r="B10" i="4"/>
  <c r="BB25" i="11" l="1"/>
  <c r="AZ26" i="11"/>
  <c r="AX25" i="11"/>
  <c r="BB26" i="11" l="1"/>
  <c r="AX2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tc={7711FF53-B694-4A6F-9186-4DD59D5C73B3}</author>
  </authors>
  <commentList>
    <comment ref="F31" authorId="0" shapeId="0" xr:uid="{7711FF53-B694-4A6F-9186-4DD59D5C73B3}">
      <text>
        <t xml:space="preserve">[Threaded comment]
Your version of Excel allows you to read this threaded comment; however, any edits to it will get removed if the file is opened in a newer version of Excel. Learn more: https://go.microsoft.com/fwlink/?linkid=870924
Comment:
    If this is a new request- please also email the Zurich underwriter for approval so we can ensure it is on the renewal policy. Thank you!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Shannon Snyder</author>
  </authors>
  <commentList>
    <comment ref="N8" authorId="0" shapeId="0" xr:uid="{5C09D7BD-3227-4939-B7F9-CD443DF0914E}">
      <text>
        <r>
          <rPr>
            <sz val="14"/>
            <color indexed="81"/>
            <rFont val="Tahoma"/>
            <family val="2"/>
          </rPr>
          <t xml:space="preserve">Required for HI, NJ, ME, MN, RI and UT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Shannon Snyder</author>
  </authors>
  <commentList>
    <comment ref="G9" authorId="0" shapeId="0" xr:uid="{A8664DD8-8D0F-4362-BDD7-895A5EF323B5}">
      <text>
        <r>
          <rPr>
            <b/>
            <sz val="9"/>
            <color indexed="81"/>
            <rFont val="Tahoma"/>
            <family val="2"/>
          </rPr>
          <t xml:space="preserve">Same as above figure unless exposure is payroll
Excluding Wrap 
Up Revenues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Pam Bryan</author>
  </authors>
  <commentList>
    <comment ref="Q27" authorId="0" shapeId="0" xr:uid="{37C6FC68-C675-4671-B125-150DA116D156}">
      <text>
        <r>
          <rPr>
            <b/>
            <sz val="9"/>
            <color indexed="81"/>
            <rFont val="Tahoma"/>
            <family val="2"/>
          </rPr>
          <t xml:space="preserve">This total automatically calculates; do NOT enter
</t>
        </r>
        <r>
          <rPr>
            <sz val="9"/>
            <color indexed="81"/>
            <rFont val="Tahoma"/>
            <family val="2"/>
          </rPr>
          <t xml:space="preserve">
</t>
        </r>
      </text>
    </comment>
    <comment ref="R27" authorId="0" shapeId="0" xr:uid="{D718B49B-29A9-482E-A15D-746AFABD7D0D}">
      <text>
        <r>
          <rPr>
            <b/>
            <sz val="9"/>
            <color indexed="81"/>
            <rFont val="Tahoma"/>
            <family val="2"/>
          </rPr>
          <t>This total automatically calculates; do NOT enter</t>
        </r>
        <r>
          <rPr>
            <sz val="9"/>
            <color indexed="81"/>
            <rFont val="Tahoma"/>
            <family val="2"/>
          </rPr>
          <t xml:space="preserve">
</t>
        </r>
      </text>
    </comment>
    <comment ref="I29" authorId="0" shapeId="0" xr:uid="{5E6C0B61-10A0-4EB8-B907-0416D41075C5}">
      <text>
        <r>
          <rPr>
            <b/>
            <sz val="9"/>
            <color indexed="81"/>
            <rFont val="Tahoma"/>
            <family val="2"/>
          </rPr>
          <t xml:space="preserve">Must Select Type from Pull Down Menu.  OR Copy and Paste exact description from Cells D5:D18 above
</t>
        </r>
        <r>
          <rPr>
            <sz val="9"/>
            <color indexed="81"/>
            <rFont val="Tahoma"/>
            <family val="2"/>
          </rPr>
          <t xml:space="preserve">
</t>
        </r>
      </text>
    </comment>
    <comment ref="P29" authorId="0" shapeId="0" xr:uid="{0108BFEA-98A3-40BF-BD80-2C5CE075D124}">
      <text>
        <r>
          <rPr>
            <b/>
            <sz val="9"/>
            <color indexed="81"/>
            <rFont val="Tahoma"/>
            <family val="2"/>
          </rPr>
          <t>Service vehicles sit in one place during the workday (i.e., contractors), Commercial vehicles are all other.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<sst xmlns="http://schemas.openxmlformats.org/spreadsheetml/2006/main" count="129587" uniqueCount="61982">
  <si>
    <t>Universal Casualty Submission Template</t>
  </si>
  <si>
    <t>Captive Setup</t>
  </si>
  <si>
    <t>Add your captive-specific details below.</t>
  </si>
  <si>
    <t>Captive Name</t>
  </si>
  <si>
    <t>Boulder Insurance Program</t>
  </si>
  <si>
    <t>Fronting Company</t>
  </si>
  <si>
    <t>Large Loss Level</t>
  </si>
  <si>
    <t>Version</t>
  </si>
  <si>
    <t>Version 1.0 as of 3/14/24</t>
  </si>
  <si>
    <t>Cover Page</t>
  </si>
  <si>
    <t>Submission Type</t>
  </si>
  <si>
    <t xml:space="preserve">Renewal </t>
  </si>
  <si>
    <t>Renewal Term</t>
  </si>
  <si>
    <t>2026-27</t>
  </si>
  <si>
    <t>Member Information</t>
  </si>
  <si>
    <t>Named Insured</t>
  </si>
  <si>
    <t>Bacallao Construction &amp; Engineering Development LLC</t>
  </si>
  <si>
    <t>Member Number</t>
  </si>
  <si>
    <t>Submember Number</t>
  </si>
  <si>
    <t>(CRI Internal Use Only)</t>
  </si>
  <si>
    <t>Street Address</t>
  </si>
  <si>
    <t>14361 SW 192nd St.</t>
  </si>
  <si>
    <t>City</t>
  </si>
  <si>
    <t>Miami</t>
  </si>
  <si>
    <t>State</t>
  </si>
  <si>
    <t>FL</t>
  </si>
  <si>
    <t>Zip Code</t>
  </si>
  <si>
    <t>Office Phone Number</t>
  </si>
  <si>
    <t>305-665-5542</t>
  </si>
  <si>
    <t>Website</t>
  </si>
  <si>
    <t>N/A</t>
  </si>
  <si>
    <t>Description of Operations</t>
  </si>
  <si>
    <t>NY</t>
  </si>
  <si>
    <t>Producer (Required)</t>
  </si>
  <si>
    <t>Account Executive</t>
  </si>
  <si>
    <t>Account Manager</t>
  </si>
  <si>
    <t>Producer</t>
  </si>
  <si>
    <t>Select One</t>
  </si>
  <si>
    <t>Underwriting</t>
  </si>
  <si>
    <t>Requested Coverages</t>
  </si>
  <si>
    <t>Coverage Included in the Captive?</t>
  </si>
  <si>
    <t>Exposure Type</t>
  </si>
  <si>
    <t>Other Exposure Type Description (if needed)</t>
  </si>
  <si>
    <t xml:space="preserve">Increased Limits Request </t>
  </si>
  <si>
    <t>General Liability</t>
  </si>
  <si>
    <t>Yes</t>
  </si>
  <si>
    <t>Gross Sales</t>
  </si>
  <si>
    <t>$2M/$4M</t>
  </si>
  <si>
    <t>Automobile Liability</t>
  </si>
  <si>
    <t>Power Unit</t>
  </si>
  <si>
    <t>$2M CSL</t>
  </si>
  <si>
    <t>Automobile Physical Damage</t>
  </si>
  <si>
    <t>Per Unit</t>
  </si>
  <si>
    <t>Workers' Compensation</t>
  </si>
  <si>
    <t>Payroll Excluding Stop Gap</t>
  </si>
  <si>
    <t>Changes in Operations or Ownership</t>
  </si>
  <si>
    <t>Describe major changes in operations/ownership during the current policy term</t>
  </si>
  <si>
    <t>Aircraft Exposure</t>
  </si>
  <si>
    <t>Does the member have any international exposure?</t>
  </si>
  <si>
    <t>Are there any owned or leased planes used in the company business?</t>
  </si>
  <si>
    <t>No</t>
  </si>
  <si>
    <t>Unusual Terms and Conditions (Endorsement Requests)</t>
  </si>
  <si>
    <t>Please enter any endorsement requests that are not already included in the Standard Coverage Template (SCT).</t>
  </si>
  <si>
    <t>Broker's Duty of Coverage Placement</t>
  </si>
  <si>
    <t xml:space="preserve">As the Broker of Record for the Insured(s) / Member(s), please review and determine whether the coverage provided in the Standard Coverage Template (SCT) is adequate for your individual Insured(s) / Member(s).  Please review the template in detail and discuss any concerns directly with the fronting carrier. All Unusual Terms and Conditions (UT&amp;C's), endorsements to the policies not included on the Standard Coverage Template (STC), should be confirmed with the fronting carrier and listed under this tab accordingly.
</t>
  </si>
  <si>
    <t>Coverage</t>
  </si>
  <si>
    <t>Form</t>
  </si>
  <si>
    <t>Description</t>
  </si>
  <si>
    <t>Special Instructions</t>
  </si>
  <si>
    <t xml:space="preserve">New Request? </t>
  </si>
  <si>
    <t>List Auto Filings and Endorsements Needed Prior to Policy Issuance</t>
  </si>
  <si>
    <t>Named Insureds</t>
  </si>
  <si>
    <t>Please include the First Named Insured and any other insureds that should be covered in the insurance program.</t>
  </si>
  <si>
    <t>Which policies should apply?</t>
  </si>
  <si>
    <t>WC</t>
  </si>
  <si>
    <t>GL</t>
  </si>
  <si>
    <t>Auto</t>
  </si>
  <si>
    <t>Type of Company (Subsidiary, S Corp, Trust, LLC, etc.)</t>
  </si>
  <si>
    <t>% of Ownership by First Named Insured</t>
  </si>
  <si>
    <t>Year Established</t>
  </si>
  <si>
    <t>Active/Inactive</t>
  </si>
  <si>
    <t>FEIN</t>
  </si>
  <si>
    <t>Owner Information (Names and % of Ownership)</t>
  </si>
  <si>
    <t>Description of Operations of Fixed Locations Outside of US (If Any)</t>
  </si>
  <si>
    <t>State Unemployment IDs</t>
  </si>
  <si>
    <t>Risk ID</t>
  </si>
  <si>
    <t>Payroll Assigned to this NI?</t>
  </si>
  <si>
    <t>Additional Comments</t>
  </si>
  <si>
    <t>Drainage, street/road work, site prep</t>
  </si>
  <si>
    <t>X</t>
  </si>
  <si>
    <t>LLC</t>
  </si>
  <si>
    <t>Active</t>
  </si>
  <si>
    <t>47-2761317</t>
  </si>
  <si>
    <t>Christopher Bacallao 100%</t>
  </si>
  <si>
    <t>Bacallao Construction &amp; Engineering Development LLC d/b/a BC&amp;E</t>
  </si>
  <si>
    <t>Locations</t>
  </si>
  <si>
    <t>Please include all locations of each Named Insured.</t>
  </si>
  <si>
    <t>Total Locations</t>
  </si>
  <si>
    <t>Total # of Employees</t>
  </si>
  <si>
    <t>Hidden stuff for Zip code/state</t>
  </si>
  <si>
    <t>Total Projected Sales/Receipts</t>
  </si>
  <si>
    <t>Max # Employees per Shift</t>
  </si>
  <si>
    <t>Total Projected Payroll</t>
  </si>
  <si>
    <t>Total Square Footage</t>
  </si>
  <si>
    <t>Location #</t>
  </si>
  <si>
    <t>Named Insured(s)</t>
  </si>
  <si>
    <t>Address</t>
  </si>
  <si>
    <t>Description of Location</t>
  </si>
  <si>
    <t>Projected Sales/
Receipts</t>
  </si>
  <si>
    <t>Projected Payroll</t>
  </si>
  <si>
    <t># of Employees</t>
  </si>
  <si>
    <t>Construction Type</t>
  </si>
  <si>
    <t>Square Footage</t>
  </si>
  <si>
    <t>Floor #</t>
  </si>
  <si>
    <t># of Stories in Building</t>
  </si>
  <si>
    <t>Is This a Multi-Tenant Building?</t>
  </si>
  <si>
    <t># of Posting Notices Required</t>
  </si>
  <si>
    <t>What is the Primary Occupancy?</t>
  </si>
  <si>
    <t>Does the Building Contain Interior Parking?</t>
  </si>
  <si>
    <t>Are any Flammable Liquids or Heavy Combustible Items on Site?</t>
  </si>
  <si>
    <t>Is Location Near Historic Landmark(s)? If So, Which Landmark(s)?</t>
  </si>
  <si>
    <t>CleanZip</t>
  </si>
  <si>
    <t>List</t>
  </si>
  <si>
    <t>Unique</t>
  </si>
  <si>
    <t>33177</t>
  </si>
  <si>
    <t>Headquarters</t>
  </si>
  <si>
    <t>GL Exposure</t>
  </si>
  <si>
    <t>Please include total projected GL exposure for all Named Insureds.</t>
  </si>
  <si>
    <t>What is the Total GL Exposure?</t>
  </si>
  <si>
    <t>Total Gross US Sales (Required)</t>
  </si>
  <si>
    <t>Total Gross Canadian Sales</t>
  </si>
  <si>
    <t>Subcontractor Costs</t>
  </si>
  <si>
    <t>What percentage of revenue, if any, is split between the commericial and residential business?</t>
  </si>
  <si>
    <t>Commercial Percentage</t>
  </si>
  <si>
    <t>Residential Percentage</t>
  </si>
  <si>
    <t>Member #</t>
  </si>
  <si>
    <t>Captive SK</t>
  </si>
  <si>
    <t>ISO Class Code</t>
  </si>
  <si>
    <t>Exposure</t>
  </si>
  <si>
    <t>GL State Check</t>
  </si>
  <si>
    <t>Contractors - Executive Supervisors Or Executive Superintendents</t>
  </si>
  <si>
    <t>Concrete Construction</t>
  </si>
  <si>
    <t>Steam Mains or Connections Construction</t>
  </si>
  <si>
    <t>WC Payroll</t>
  </si>
  <si>
    <t>Please include total projected payroll for all Named Insureds.</t>
  </si>
  <si>
    <t xml:space="preserve">Enter Projected WC Payroll (Non-Monopolistic States Only) </t>
  </si>
  <si>
    <t>State/Territory</t>
  </si>
  <si>
    <t>Class Code</t>
  </si>
  <si>
    <t>Optional - Named Insured</t>
  </si>
  <si>
    <t>WC State Check</t>
  </si>
  <si>
    <t>Clerical Office Employees</t>
  </si>
  <si>
    <t>Payroll Type</t>
  </si>
  <si>
    <t>Payroll</t>
  </si>
  <si>
    <t>Employees</t>
  </si>
  <si>
    <t>Street or Road Construction</t>
  </si>
  <si>
    <t>Contractor - Construction Exec</t>
  </si>
  <si>
    <t>Stop Gap Payroll</t>
  </si>
  <si>
    <t>Irrigation or Drainage &amp; Drivers</t>
  </si>
  <si>
    <t>Total</t>
  </si>
  <si>
    <t>Sewer Construction - All Operations &amp; Drivers</t>
  </si>
  <si>
    <t>Field Payroll Only</t>
  </si>
  <si>
    <t>Concrete/Cement Work-Floors, Drives, Yards, Walks &amp; Drivers</t>
  </si>
  <si>
    <t>Gas/Water/Steam Mains or Connections Construction &amp; Drivers</t>
  </si>
  <si>
    <t>Stop Gap / Monopolistic</t>
  </si>
  <si>
    <t>WC Payroll excludes monopolistic states/territories and will be counted as Stop Gap payroll (ND, OH, WA, WY, American Samoa, Guam, Puerto Rico, Virgin Islands).</t>
  </si>
  <si>
    <t>Enter Projected Monoplistic State Payroll</t>
  </si>
  <si>
    <t>Executive Officers</t>
  </si>
  <si>
    <t>Officer Name</t>
  </si>
  <si>
    <t>% Ownership</t>
  </si>
  <si>
    <t>Include/Exclude in Coverage</t>
  </si>
  <si>
    <t>Officers that are automatically included or excluded are determined by state statute for each entity type and do not need to be listed here. The inclusion/exclusion form for listed officers will only be added to the WC policy when state statute notes they are included but they want to be excluded OR they are excluded and they want to be included.</t>
  </si>
  <si>
    <t>Vehicle Schedule</t>
  </si>
  <si>
    <t>VEHICLE TYPE</t>
  </si>
  <si>
    <t>DESCRIPTION:</t>
  </si>
  <si>
    <t>DMV reporting is needed for the following states:</t>
  </si>
  <si>
    <t>Private Passenger</t>
  </si>
  <si>
    <t>POWER UNITS →</t>
  </si>
  <si>
    <t xml:space="preserve">   AK, AR, AZ, CA, CO, CT, DC, FL, GA, KS, KY, LA, MA, MD, NC, NM, NY, NV, OK, OR, PA, UT, VA</t>
  </si>
  <si>
    <t>LT Truck</t>
  </si>
  <si>
    <t xml:space="preserve">Light Trucks (0 – 10,000 Lbs. Gross Vehicle Wt) </t>
  </si>
  <si>
    <t>Med Truck</t>
  </si>
  <si>
    <t xml:space="preserve">Medium Trucks (10,001 – 20,000 Lbs. Gross Vehicle Wt) </t>
  </si>
  <si>
    <t>TRAILERS →</t>
  </si>
  <si>
    <t xml:space="preserve">   AZ, DC, KS, MA, NC, NY</t>
  </si>
  <si>
    <t>Heavy Truck</t>
  </si>
  <si>
    <t xml:space="preserve">Heavy Trucks (20,001 – 45,000 Lbs. Gross Vehicle Wt) </t>
  </si>
  <si>
    <t>X Heavy Truck</t>
  </si>
  <si>
    <t xml:space="preserve">Extra-Heavy Trucks (Over 45,000 Lbs. Gross Vehicle Wt) </t>
  </si>
  <si>
    <t>NOTE →</t>
  </si>
  <si>
    <t xml:space="preserve">   Please show any Dual Registrations needed and applicable states in the Comments Column.</t>
  </si>
  <si>
    <t>Truck-Tractor</t>
  </si>
  <si>
    <t>Truck-Tractors equipped w/fifth-wheel coupling device</t>
  </si>
  <si>
    <t>X Heavy Truck-Tractor</t>
  </si>
  <si>
    <t>Extra-Heavy Truck-Tractors (Over 45,000 Lbs, Gross Vehicle Wt)</t>
  </si>
  <si>
    <t>PHYSICAL DAMAGE COVERAGE OPTIONS</t>
  </si>
  <si>
    <t>Trailer</t>
  </si>
  <si>
    <r>
      <t xml:space="preserve">All Trailer types </t>
    </r>
    <r>
      <rPr>
        <b/>
        <i/>
        <sz val="12"/>
        <rFont val="Arial"/>
        <family val="2"/>
      </rPr>
      <t>(APD Coverage Only)</t>
    </r>
  </si>
  <si>
    <t xml:space="preserve">Indicate Auto Physical Damage Coverage using an" X" Next to Options Below
</t>
  </si>
  <si>
    <t>Equipment</t>
  </si>
  <si>
    <r>
      <t>Mobile Equipment - Only if licensed for road use should be listed</t>
    </r>
    <r>
      <rPr>
        <b/>
        <i/>
        <sz val="12"/>
        <rFont val="Arial"/>
        <family val="2"/>
      </rPr>
      <t xml:space="preserve"> (Liability Coverage Only)</t>
    </r>
  </si>
  <si>
    <t>Dealer Plate</t>
  </si>
  <si>
    <r>
      <t xml:space="preserve">Dealer Plate </t>
    </r>
    <r>
      <rPr>
        <b/>
        <i/>
        <sz val="12"/>
        <rFont val="Arial"/>
        <family val="2"/>
      </rPr>
      <t>(Liability Coverage Only)</t>
    </r>
  </si>
  <si>
    <r>
      <t xml:space="preserve">SYMBOL 10 →
DEFINITION:
</t>
    </r>
    <r>
      <rPr>
        <b/>
        <i/>
        <sz val="11"/>
        <color rgb="FFAECFD2"/>
        <rFont val="Arial"/>
        <family val="2"/>
      </rPr>
      <t>(Freeform subject to carrier approval)</t>
    </r>
  </si>
  <si>
    <t>Select One Option using an "X":</t>
  </si>
  <si>
    <t>RV</t>
  </si>
  <si>
    <t>RV or Motor Home</t>
  </si>
  <si>
    <t>APD on All Units</t>
  </si>
  <si>
    <t>APD Coverage Excluded</t>
  </si>
  <si>
    <t>APD on Power Units Only</t>
  </si>
  <si>
    <t>Golf Cart</t>
  </si>
  <si>
    <t>Only if licensed for road use</t>
  </si>
  <si>
    <t>APD on Leased Vehicles Only</t>
  </si>
  <si>
    <t>Enter Year Below:</t>
  </si>
  <si>
    <t>ATV</t>
  </si>
  <si>
    <t>APD on Power Units and Trailers - model year NO less than</t>
  </si>
  <si>
    <t>USE CLASSIFICATION</t>
  </si>
  <si>
    <t>APD on Power Units Only - model year NO less than</t>
  </si>
  <si>
    <t>Service</t>
  </si>
  <si>
    <t>Used for transporting insured's personnel, tools, equipment &amp; incidental supplies to or from a job location.  Confined to autos principally parked at job locations for the majority of working day or used to transport property to individual households.</t>
  </si>
  <si>
    <t>*APD coverage does not apply to Equipment or Dealer Plates</t>
  </si>
  <si>
    <t>Commercial</t>
  </si>
  <si>
    <t>Used for transporting property, other than those defined as service (e.g. a truck that delivers goods from a warehouse to a furniture store).</t>
  </si>
  <si>
    <t xml:space="preserve">TRAILERS = DO NOT INCLUDE FOR LIABILITY </t>
  </si>
  <si>
    <t>Total Vehicle Count</t>
  </si>
  <si>
    <t>AL</t>
  </si>
  <si>
    <t>APD</t>
  </si>
  <si>
    <t>Entity Under Which Titled</t>
  </si>
  <si>
    <t>Item #</t>
  </si>
  <si>
    <t>Year</t>
  </si>
  <si>
    <t>Make</t>
  </si>
  <si>
    <t>Model</t>
  </si>
  <si>
    <t xml:space="preserve">Vehicle Type </t>
  </si>
  <si>
    <t>VIN/Serial #</t>
  </si>
  <si>
    <t>Cost New</t>
  </si>
  <si>
    <t>Garaging City</t>
  </si>
  <si>
    <t>State(s) Registered</t>
  </si>
  <si>
    <t>Garaging Zip Code</t>
  </si>
  <si>
    <t>Radius (Local (&lt;50 Miles), Intermediate, Long (&gt;200 Miles))</t>
  </si>
  <si>
    <t>Use 
(Service or Commercial)</t>
  </si>
  <si>
    <t xml:space="preserve">NY Lic Plate # </t>
  </si>
  <si>
    <t>Comments, 
If Any</t>
  </si>
  <si>
    <t>Reminder: Trailers Should Not Be Included for AL</t>
  </si>
  <si>
    <t>Leased</t>
  </si>
  <si>
    <t>Stated Value</t>
  </si>
  <si>
    <t>Special Vehicle Usage</t>
  </si>
  <si>
    <t>Seating Capacity</t>
  </si>
  <si>
    <t>Annual Mileage 
(For Trucking Exposure Only)</t>
  </si>
  <si>
    <t>Company Owned/
Owner Operated/
Other</t>
  </si>
  <si>
    <t>Freightliner</t>
  </si>
  <si>
    <t>Columbia 120</t>
  </si>
  <si>
    <t>1FUBA5CK57LZ43194</t>
  </si>
  <si>
    <t>50-199 miles</t>
  </si>
  <si>
    <t>Company Owned</t>
  </si>
  <si>
    <t>Ford</t>
  </si>
  <si>
    <t>F 750</t>
  </si>
  <si>
    <t>3FRNF75B38V650860</t>
  </si>
  <si>
    <t>F250</t>
  </si>
  <si>
    <t>1FT7W2BT3JEC09026</t>
  </si>
  <si>
    <t>Dodge</t>
  </si>
  <si>
    <t>Ram 3500 ST</t>
  </si>
  <si>
    <t>3C7WDSAT7CG195634</t>
  </si>
  <si>
    <t>Kenworth</t>
  </si>
  <si>
    <t>T800 6x4</t>
  </si>
  <si>
    <t>1XKDA48X48J220386</t>
  </si>
  <si>
    <t>Chevrolet</t>
  </si>
  <si>
    <t>Silverado 1500</t>
  </si>
  <si>
    <t>1GCRCNEH8GZ389650</t>
  </si>
  <si>
    <t>GMC</t>
  </si>
  <si>
    <t>Sierra 2500 HD</t>
  </si>
  <si>
    <t>1GT125E89DF146233</t>
  </si>
  <si>
    <t>3GCNWAEH8KG234409</t>
  </si>
  <si>
    <t>Isuzu</t>
  </si>
  <si>
    <t>NPR XD 16</t>
  </si>
  <si>
    <t>JALC4W169J7009925</t>
  </si>
  <si>
    <t>F 250 Super Duty</t>
  </si>
  <si>
    <t>1FT7W2BT1BEC90688</t>
  </si>
  <si>
    <t>Silverado C2500 HD</t>
  </si>
  <si>
    <t>1GCHC29U74E297210</t>
  </si>
  <si>
    <t>Chevy</t>
  </si>
  <si>
    <t>Silverado</t>
  </si>
  <si>
    <t>1GC1KVEG6JF203734</t>
  </si>
  <si>
    <t>F 150 Crew XLT</t>
  </si>
  <si>
    <t>1FTEW1EP2HKD27810</t>
  </si>
  <si>
    <t>1GCPAAEK5PZ211356</t>
  </si>
  <si>
    <t>F 250</t>
  </si>
  <si>
    <t>1FD7X2B69GED48105</t>
  </si>
  <si>
    <t>Dump Truck</t>
  </si>
  <si>
    <t>1FUBGADV1CSBD2071</t>
  </si>
  <si>
    <t>F-450</t>
  </si>
  <si>
    <t>1FD0W4HT4MED42186</t>
  </si>
  <si>
    <t>1FD0X4HT0JEB54144</t>
  </si>
  <si>
    <t>1FD0W4HT3MEC67626</t>
  </si>
  <si>
    <t>Suburban</t>
  </si>
  <si>
    <t>1GNSCBKD3MR490180</t>
  </si>
  <si>
    <t>Silverado LD</t>
  </si>
  <si>
    <t>2GCRCNEC5K1124545</t>
  </si>
  <si>
    <t>Fontainer Trailer Co.</t>
  </si>
  <si>
    <t>Fontaine Magnitude</t>
  </si>
  <si>
    <t>13NE52302D3556955</t>
  </si>
  <si>
    <t>F4CX</t>
  </si>
  <si>
    <t>1FDOW4HT3KEF50959</t>
  </si>
  <si>
    <t>FORD</t>
  </si>
  <si>
    <t>F450</t>
  </si>
  <si>
    <t>1FDXF46F72EC53365</t>
  </si>
  <si>
    <t>INTERNATIONAL</t>
  </si>
  <si>
    <t>CV515</t>
  </si>
  <si>
    <t>1HTKTSWK4NH486778</t>
  </si>
  <si>
    <t>MACK</t>
  </si>
  <si>
    <t>FUEL TRUCK</t>
  </si>
  <si>
    <t>1M2AA12Y5MW008376</t>
  </si>
  <si>
    <t>CL</t>
  </si>
  <si>
    <t>1M2AD09C3TW003204</t>
  </si>
  <si>
    <t>Vehicle Summary</t>
  </si>
  <si>
    <t xml:space="preserve">NO DATA ENTRY REQUIRED-  This data feeds from the Vehicles Tab. Right click within the table and select "Refresh" to populate data. </t>
  </si>
  <si>
    <t xml:space="preserve">Count of Vehicle Type </t>
  </si>
  <si>
    <t>(blank)</t>
  </si>
  <si>
    <t>Grand Total</t>
  </si>
  <si>
    <t>Motor Carrier Filing Information</t>
  </si>
  <si>
    <t>Indiciate which form to use: Business Auto or Truckers</t>
  </si>
  <si>
    <t>Business Auto</t>
  </si>
  <si>
    <t xml:space="preserve"> -- do not leave blank!!</t>
  </si>
  <si>
    <t>Name of Entity</t>
  </si>
  <si>
    <t>MC / MX Number</t>
  </si>
  <si>
    <t>DOT Number</t>
  </si>
  <si>
    <t>Type of Filing       Required</t>
  </si>
  <si>
    <t>State  or  Jurisdiction</t>
  </si>
  <si>
    <t>MCS-150</t>
  </si>
  <si>
    <t>Filings Needed</t>
  </si>
  <si>
    <t>E-Form (Uniform MC BI PD Liab Cert)</t>
  </si>
  <si>
    <t>K-Form (Notice of Cancellation)</t>
  </si>
  <si>
    <t>BMC-91X (Federal)</t>
  </si>
  <si>
    <t>BMC-35 (Cancellation) MC2440e</t>
  </si>
  <si>
    <t>H Form (MC Cargo MC1614 Cert)</t>
  </si>
  <si>
    <t>F Form (Uniform MC BI PD Liab Ins Endt)</t>
  </si>
  <si>
    <t>MCS-90 Form (MC Public Liab Endt)</t>
  </si>
  <si>
    <t>MC1651c Form (MC Ins Endt) BMC 90</t>
  </si>
  <si>
    <t>Other (Please List)</t>
  </si>
  <si>
    <t>California risks can check for their CA# at:  http://dmv.ca.gov/vehindustry/mcp/mcp_actve_carrier.htm</t>
  </si>
  <si>
    <t>Loss History</t>
  </si>
  <si>
    <t>For years that the member has been in the captive historical losses, premiums, and exposures do not need to be provided.</t>
  </si>
  <si>
    <t>Loss History Requirements</t>
  </si>
  <si>
    <t>Multiple Loss History Tabs</t>
  </si>
  <si>
    <t>Include at least five years of loss history, listed from most current to oldest.</t>
  </si>
  <si>
    <t xml:space="preserve">If the member has additional entities that cannot be combined on one loss history exhibit, please copy and create a new loss history tab and complete for additional entities. </t>
  </si>
  <si>
    <r>
      <t xml:space="preserve">Valuation of loss data must be valued as of </t>
    </r>
    <r>
      <rPr>
        <b/>
        <sz val="11"/>
        <color rgb="FFFF0000"/>
        <rFont val="Arial"/>
        <family val="2"/>
      </rPr>
      <t>03-01.</t>
    </r>
    <r>
      <rPr>
        <sz val="11"/>
        <color rgb="FF4D4D4D"/>
        <rFont val="Arial"/>
        <family val="2"/>
      </rPr>
      <t xml:space="preserve"> Please also send corresponding carrier loss runs for review. </t>
    </r>
  </si>
  <si>
    <t>All losses must be first-dollar, inclusive of expense. Loss information net of deductibles is not accepted.</t>
  </si>
  <si>
    <t>Historical/audited exposure types should match the projected exposure types.</t>
  </si>
  <si>
    <t>Projected Exposure</t>
  </si>
  <si>
    <t>Projected Renewal Premium</t>
  </si>
  <si>
    <t>List Policy Years Newest to Oldest</t>
  </si>
  <si>
    <t xml:space="preserve">Policy Effective Date </t>
  </si>
  <si>
    <t>Policy Expiration Date</t>
  </si>
  <si>
    <t>Carrier</t>
  </si>
  <si>
    <t xml:space="preserve">Valuation Date </t>
  </si>
  <si>
    <t># of Claims</t>
  </si>
  <si>
    <t>Paid</t>
  </si>
  <si>
    <t>Paid Expense</t>
  </si>
  <si>
    <t>Reserve</t>
  </si>
  <si>
    <t>Reserve Expense</t>
  </si>
  <si>
    <t>Historical/Audited Exposure</t>
  </si>
  <si>
    <t>Historical/Audited Premium</t>
  </si>
  <si>
    <t>Loss Ratio</t>
  </si>
  <si>
    <t>Deductible or SIR Amount (If Applicable)</t>
  </si>
  <si>
    <t>Policy Limits</t>
  </si>
  <si>
    <t>Ascot</t>
  </si>
  <si>
    <t>Clear Blue Specialty Ins. Co.</t>
  </si>
  <si>
    <t>James River</t>
  </si>
  <si>
    <t>Automobile Liability Losses typically indicate a Third Party as the claimant in the Loss Runs</t>
  </si>
  <si>
    <t>Policy Effective Date</t>
  </si>
  <si>
    <t>Valuation Date</t>
  </si>
  <si>
    <t>Ascendant &amp; Progressive</t>
  </si>
  <si>
    <t>GC</t>
  </si>
  <si>
    <t>Infinity</t>
  </si>
  <si>
    <t>Automobile Physical Damage Losses typically indicate a Named Insured as the claimant in the Loss Runs (if claimant is listed)</t>
  </si>
  <si>
    <t>American Interstate Ins. Co.</t>
  </si>
  <si>
    <t>Bridgefield Casualty Ins. Co.</t>
  </si>
  <si>
    <t>Please add all large losses to the table below. Additionally, identify if a large loss is a basket claim (when a single occurrence causes a claim on more than one line of coverage). A row should be completed for each line of coverage impacted by the basket claim.</t>
  </si>
  <si>
    <t>Unhide additional rows as needed.</t>
  </si>
  <si>
    <t>Date of Loss</t>
  </si>
  <si>
    <t>Claimant Name</t>
  </si>
  <si>
    <t>Is This a Basket Claim?</t>
  </si>
  <si>
    <t>Claim Number</t>
  </si>
  <si>
    <t>?</t>
  </si>
  <si>
    <t>Additional Information Regarding Loss History</t>
  </si>
  <si>
    <t>Additional Details</t>
  </si>
  <si>
    <t>Driver Schedule</t>
  </si>
  <si>
    <t>Please include all drivers of vehicles in the table below.</t>
  </si>
  <si>
    <t>Total Drivers</t>
  </si>
  <si>
    <t>First Name</t>
  </si>
  <si>
    <t>Last Name</t>
  </si>
  <si>
    <t>State/Territory Registered</t>
  </si>
  <si>
    <t>Driver's License #</t>
  </si>
  <si>
    <t>Date of Birth</t>
  </si>
  <si>
    <t>Christopher</t>
  </si>
  <si>
    <t>Bacallao</t>
  </si>
  <si>
    <t>B240-110-83-416-0</t>
  </si>
  <si>
    <t>Daniel</t>
  </si>
  <si>
    <t>Alvarez</t>
  </si>
  <si>
    <t>A416-173-78-259-0</t>
  </si>
  <si>
    <t>Stefan</t>
  </si>
  <si>
    <t>Leal</t>
  </si>
  <si>
    <t>L400-781-94-182-0</t>
  </si>
  <si>
    <t>Alec A</t>
  </si>
  <si>
    <t>L400-001-92-161-0</t>
  </si>
  <si>
    <t>Alec</t>
  </si>
  <si>
    <t>L400-000-62-324-0</t>
  </si>
  <si>
    <t>Jesus</t>
  </si>
  <si>
    <t>Castellano</t>
  </si>
  <si>
    <t>C234-986-18-400-0</t>
  </si>
  <si>
    <t>Luis</t>
  </si>
  <si>
    <t>Ortega</t>
  </si>
  <si>
    <t>O411-480-25-000-0</t>
  </si>
  <si>
    <t>Nathan</t>
  </si>
  <si>
    <t>Seurer</t>
  </si>
  <si>
    <t>S660-636-84-004-0</t>
  </si>
  <si>
    <t>Richard</t>
  </si>
  <si>
    <t>Morin</t>
  </si>
  <si>
    <t>M204-028-04-300-0</t>
  </si>
  <si>
    <t>Candido</t>
  </si>
  <si>
    <t>Bonilla</t>
  </si>
  <si>
    <t>B541-101-91-260-0</t>
  </si>
  <si>
    <t>Osvaldo</t>
  </si>
  <si>
    <t>Mederos</t>
  </si>
  <si>
    <t>M229-953-53-400-0</t>
  </si>
  <si>
    <t>Onelio</t>
  </si>
  <si>
    <t>Delgado</t>
  </si>
  <si>
    <t>D423-640-72-403-0</t>
  </si>
  <si>
    <t>De Phillips</t>
  </si>
  <si>
    <t>D141-102-96-208-0</t>
  </si>
  <si>
    <t>Omar</t>
  </si>
  <si>
    <t>Lopez</t>
  </si>
  <si>
    <t>L227-948-11-200-0</t>
  </si>
  <si>
    <t>Lazaro</t>
  </si>
  <si>
    <t>Figueras</t>
  </si>
  <si>
    <t>F262-520-63-453-0</t>
  </si>
  <si>
    <t>Junior</t>
  </si>
  <si>
    <t>Acosta</t>
  </si>
  <si>
    <t>A615-345-64-900-0</t>
  </si>
  <si>
    <t>Ruben</t>
  </si>
  <si>
    <t>Navas</t>
  </si>
  <si>
    <t>N612-464-02-100-0</t>
  </si>
  <si>
    <t>Captives may delete items if needed.</t>
  </si>
  <si>
    <t>Loss History Years Needed (Renewal Calculations)</t>
  </si>
  <si>
    <t>MIN</t>
  </si>
  <si>
    <t>MAX</t>
  </si>
  <si>
    <t>A Fund</t>
  </si>
  <si>
    <t>Vehicles</t>
  </si>
  <si>
    <t>Welcome Message</t>
  </si>
  <si>
    <t>Class Code Restrictions</t>
  </si>
  <si>
    <t>Hazard Groups</t>
  </si>
  <si>
    <t>Broker Contact Type</t>
  </si>
  <si>
    <t>Renewal Dates</t>
  </si>
  <si>
    <t>PPT</t>
  </si>
  <si>
    <t>ISO Codes</t>
  </si>
  <si>
    <t>Affinity</t>
  </si>
  <si>
    <t>Insurance Program</t>
  </si>
  <si>
    <t>Underwritten by Zurich</t>
  </si>
  <si>
    <t>Exposure Base</t>
  </si>
  <si>
    <t>Use</t>
  </si>
  <si>
    <t>Type</t>
  </si>
  <si>
    <t>Radius</t>
  </si>
  <si>
    <t>ZipCode</t>
  </si>
  <si>
    <t>Join Date</t>
  </si>
  <si>
    <t>Light Truck</t>
  </si>
  <si>
    <t>Broker Defined Type</t>
  </si>
  <si>
    <t>Apex Insurance Program</t>
  </si>
  <si>
    <t>Apex</t>
  </si>
  <si>
    <t>Underwritten by AXA XL</t>
  </si>
  <si>
    <t>Monopolistic</t>
  </si>
  <si>
    <t>NonMonopolistic</t>
  </si>
  <si>
    <t>00705</t>
  </si>
  <si>
    <t>AIBONITO</t>
  </si>
  <si>
    <t>PR</t>
  </si>
  <si>
    <t>New Business</t>
  </si>
  <si>
    <t xml:space="preserve">Thank you for considering an insurance program, underwritten by </t>
  </si>
  <si>
    <t xml:space="preserve">, and reinsured by a member-owned group captive for your prospective insured.  In order for </t>
  </si>
  <si>
    <t xml:space="preserve"> to properly underwrite a new member of the insurance program, please complete this Submission in full for actuarial and underwriting review.  Should you have any questions about the Submission, please reach out to your Captive Resources team and we will be happy to guide you through the process. We appreciate your partnership and look forward to working with you throughout the submission process.</t>
  </si>
  <si>
    <t>U</t>
  </si>
  <si>
    <t>Days in Program</t>
  </si>
  <si>
    <t>Medium Truck</t>
  </si>
  <si>
    <t>Standardized Type</t>
  </si>
  <si>
    <t>Archway</t>
  </si>
  <si>
    <t>Underwritten by Old Republic</t>
  </si>
  <si>
    <t>Yes - Supplemental Application Required</t>
  </si>
  <si>
    <t>Include</t>
  </si>
  <si>
    <t>Alabama</t>
  </si>
  <si>
    <t>GL exposure not broken down by state. List total GL exposure.</t>
  </si>
  <si>
    <t>AS</t>
  </si>
  <si>
    <t>American Samoa</t>
  </si>
  <si>
    <t xml:space="preserve"> &lt;50 miles</t>
  </si>
  <si>
    <t>00610</t>
  </si>
  <si>
    <t>ANASCO</t>
  </si>
  <si>
    <t>Renewal</t>
  </si>
  <si>
    <t xml:space="preserve">Thank you for your continued committment to the insurance program, underwritten by </t>
  </si>
  <si>
    <t xml:space="preserve">, and reinsured by a member-owned group captive.  In order for </t>
  </si>
  <si>
    <t xml:space="preserve"> to properly underwrite renewing the member of the insurance program, please complete this Submission in full for actuarial and underwriting review.  Should you have any questions about the Submission, please reach out to your Captive Resources team and we will be happy to guide you through the process. We appreciate your partnership and look forward to working with you throughout the submission process.</t>
  </si>
  <si>
    <t>Gray</t>
  </si>
  <si>
    <t>Years in Program</t>
  </si>
  <si>
    <t>Artisans</t>
  </si>
  <si>
    <t>Exclude</t>
  </si>
  <si>
    <t>Automobile</t>
  </si>
  <si>
    <t>Alaska</t>
  </si>
  <si>
    <t>AK</t>
  </si>
  <si>
    <t>GU</t>
  </si>
  <si>
    <t>Guam</t>
  </si>
  <si>
    <t>00611</t>
  </si>
  <si>
    <t>ANGELES</t>
  </si>
  <si>
    <t>Black</t>
  </si>
  <si>
    <t>Next Renewal</t>
  </si>
  <si>
    <t>Rounded Yrs in Program</t>
  </si>
  <si>
    <t>Extra Heavy Truck</t>
  </si>
  <si>
    <t>Aspire</t>
  </si>
  <si>
    <t>Underwritten by AIG</t>
  </si>
  <si>
    <t>Request Quote</t>
  </si>
  <si>
    <t>Full Payroll including Stop Gap</t>
  </si>
  <si>
    <t>Workers Compensation</t>
  </si>
  <si>
    <t>x</t>
  </si>
  <si>
    <t>AZ</t>
  </si>
  <si>
    <t>ND</t>
  </si>
  <si>
    <t>North Dakota</t>
  </si>
  <si>
    <t>Arizona</t>
  </si>
  <si>
    <t>&gt; 200 Miles</t>
  </si>
  <si>
    <t>00612</t>
  </si>
  <si>
    <t>ARECIBO</t>
  </si>
  <si>
    <t>Other</t>
  </si>
  <si>
    <t>Accounting</t>
  </si>
  <si>
    <t>LH Years Needed</t>
  </si>
  <si>
    <t>Tractor</t>
  </si>
  <si>
    <t>Boulder</t>
  </si>
  <si>
    <t>AR</t>
  </si>
  <si>
    <t>OH</t>
  </si>
  <si>
    <t>Ohio</t>
  </si>
  <si>
    <t>Arkansas</t>
  </si>
  <si>
    <t>00601</t>
  </si>
  <si>
    <t>ADJUNTAS</t>
  </si>
  <si>
    <t>Rounded Yrs Needed</t>
  </si>
  <si>
    <t>Bus</t>
  </si>
  <si>
    <t>Catalyst</t>
  </si>
  <si>
    <t>CA</t>
  </si>
  <si>
    <t>Puerto Rico</t>
  </si>
  <si>
    <t>California</t>
  </si>
  <si>
    <t>00631</t>
  </si>
  <si>
    <t>CASTANER</t>
  </si>
  <si>
    <t>Current Year</t>
  </si>
  <si>
    <t>Ambulance Emergency</t>
  </si>
  <si>
    <t>Churchill</t>
  </si>
  <si>
    <t>CO</t>
  </si>
  <si>
    <t>VI</t>
  </si>
  <si>
    <t>Virgin Islands</t>
  </si>
  <si>
    <t>Colorado</t>
  </si>
  <si>
    <t>00602</t>
  </si>
  <si>
    <t>AGUADA</t>
  </si>
  <si>
    <t>Last Renewal</t>
  </si>
  <si>
    <t>Last Year</t>
  </si>
  <si>
    <t>Ambulance Non-Emergency</t>
  </si>
  <si>
    <t>Columbus</t>
  </si>
  <si>
    <t>CT</t>
  </si>
  <si>
    <t>WA</t>
  </si>
  <si>
    <t>Washington</t>
  </si>
  <si>
    <t>Connecticut</t>
  </si>
  <si>
    <t>00603</t>
  </si>
  <si>
    <t>AGUADILLA</t>
  </si>
  <si>
    <t>Last Year - 1</t>
  </si>
  <si>
    <t>Construction Solutions</t>
  </si>
  <si>
    <t>Owner Operated</t>
  </si>
  <si>
    <t>DE</t>
  </si>
  <si>
    <t>WY</t>
  </si>
  <si>
    <t>Wyoming</t>
  </si>
  <si>
    <t>Delaware</t>
  </si>
  <si>
    <t>00604</t>
  </si>
  <si>
    <t>Last Year - 2</t>
  </si>
  <si>
    <t>Demand Delivery</t>
  </si>
  <si>
    <t>DC</t>
  </si>
  <si>
    <t>District of Columbia</t>
  </si>
  <si>
    <t>00605</t>
  </si>
  <si>
    <t>Last Year - 3</t>
  </si>
  <si>
    <t>Elite</t>
  </si>
  <si>
    <t>Florida</t>
  </si>
  <si>
    <t>00703</t>
  </si>
  <si>
    <t>AGUAS BUENAS</t>
  </si>
  <si>
    <t>Last Year - 4</t>
  </si>
  <si>
    <t>Everest</t>
  </si>
  <si>
    <t>GA</t>
  </si>
  <si>
    <t>Georgia</t>
  </si>
  <si>
    <t>00704</t>
  </si>
  <si>
    <t>AGUIRRE</t>
  </si>
  <si>
    <t>Last Year - 5</t>
  </si>
  <si>
    <t>Evolution</t>
  </si>
  <si>
    <t>HI</t>
  </si>
  <si>
    <t>Hawaii</t>
  </si>
  <si>
    <t>07675</t>
  </si>
  <si>
    <t>WESTWOOD</t>
  </si>
  <si>
    <t>NJ</t>
  </si>
  <si>
    <t>Last Year - 6</t>
  </si>
  <si>
    <t>Federated</t>
  </si>
  <si>
    <t>Underwritten by Federated</t>
  </si>
  <si>
    <t>ID</t>
  </si>
  <si>
    <t>Idaho</t>
  </si>
  <si>
    <t>07677</t>
  </si>
  <si>
    <t>WOODCLIFF LAKE</t>
  </si>
  <si>
    <t>Last Year - 7</t>
  </si>
  <si>
    <t>Fortis</t>
  </si>
  <si>
    <t>Underwritten by Arch</t>
  </si>
  <si>
    <t>IL</t>
  </si>
  <si>
    <t>Illinois</t>
  </si>
  <si>
    <t>07885</t>
  </si>
  <si>
    <t>WHARTON</t>
  </si>
  <si>
    <t>Last Year - 8</t>
  </si>
  <si>
    <t>General Contractors</t>
  </si>
  <si>
    <t>IN</t>
  </si>
  <si>
    <t>Indiana</t>
  </si>
  <si>
    <t>07981</t>
  </si>
  <si>
    <t>WHIPPANY</t>
  </si>
  <si>
    <t>Last Year - 9</t>
  </si>
  <si>
    <t>Gibraltar</t>
  </si>
  <si>
    <t>Underwritten by National Interstate</t>
  </si>
  <si>
    <t>IA</t>
  </si>
  <si>
    <t>Iowa</t>
  </si>
  <si>
    <t>07999</t>
  </si>
  <si>
    <t>Last Year - 10</t>
  </si>
  <si>
    <t>Granite</t>
  </si>
  <si>
    <t>KS</t>
  </si>
  <si>
    <t>Kansas</t>
  </si>
  <si>
    <t>08888</t>
  </si>
  <si>
    <t>WHITEHOUSE</t>
  </si>
  <si>
    <t>Last Year - 11</t>
  </si>
  <si>
    <t>Griffin</t>
  </si>
  <si>
    <t>KY</t>
  </si>
  <si>
    <t>Kentucky</t>
  </si>
  <si>
    <t>08889</t>
  </si>
  <si>
    <t>WHITEHOUSE STATION</t>
  </si>
  <si>
    <t>Last Year - 12</t>
  </si>
  <si>
    <t>Industrial Staffing</t>
  </si>
  <si>
    <t>LA</t>
  </si>
  <si>
    <t>Louisiana</t>
  </si>
  <si>
    <t>07095</t>
  </si>
  <si>
    <t>WOODBRIDGE</t>
  </si>
  <si>
    <t>Last Year - 13</t>
  </si>
  <si>
    <t>MAC</t>
  </si>
  <si>
    <t>ME</t>
  </si>
  <si>
    <t>Maine</t>
  </si>
  <si>
    <t>07481</t>
  </si>
  <si>
    <t>WYCKOFF</t>
  </si>
  <si>
    <t>Last Year - 14</t>
  </si>
  <si>
    <t>National Contractors</t>
  </si>
  <si>
    <t>MD</t>
  </si>
  <si>
    <t>Maryland</t>
  </si>
  <si>
    <t>10451</t>
  </si>
  <si>
    <t>BRONX</t>
  </si>
  <si>
    <t>Navigator</t>
  </si>
  <si>
    <t>MA</t>
  </si>
  <si>
    <t>Massachusetts</t>
  </si>
  <si>
    <t>10452</t>
  </si>
  <si>
    <t>Olympus</t>
  </si>
  <si>
    <t>MI</t>
  </si>
  <si>
    <t>Michigan</t>
  </si>
  <si>
    <t>10453</t>
  </si>
  <si>
    <t>Optimum</t>
  </si>
  <si>
    <t>MN</t>
  </si>
  <si>
    <t>Minnesota</t>
  </si>
  <si>
    <t>10454</t>
  </si>
  <si>
    <t>Pathway</t>
  </si>
  <si>
    <t>MS</t>
  </si>
  <si>
    <t>Mississippi</t>
  </si>
  <si>
    <t>10455</t>
  </si>
  <si>
    <t>Presidio</t>
  </si>
  <si>
    <t>MO</t>
  </si>
  <si>
    <t>Missouri</t>
  </si>
  <si>
    <t>10456</t>
  </si>
  <si>
    <t>Raffles</t>
  </si>
  <si>
    <t>MT</t>
  </si>
  <si>
    <t>Montana</t>
  </si>
  <si>
    <t>10457</t>
  </si>
  <si>
    <t>REvolution</t>
  </si>
  <si>
    <t>NE</t>
  </si>
  <si>
    <t>Nebraska</t>
  </si>
  <si>
    <t>10458</t>
  </si>
  <si>
    <t>Roofers</t>
  </si>
  <si>
    <t>Underwritten by C.N.A.</t>
  </si>
  <si>
    <t>NV</t>
  </si>
  <si>
    <t>Nevada</t>
  </si>
  <si>
    <t>10459</t>
  </si>
  <si>
    <t>Spartan</t>
  </si>
  <si>
    <t>NH</t>
  </si>
  <si>
    <t>New Hampshire</t>
  </si>
  <si>
    <t>10460</t>
  </si>
  <si>
    <t>SUMMIT</t>
  </si>
  <si>
    <t>New Jersey</t>
  </si>
  <si>
    <t>10461</t>
  </si>
  <si>
    <t>Temporary Services</t>
  </si>
  <si>
    <t>NM</t>
  </si>
  <si>
    <t>New Mexico</t>
  </si>
  <si>
    <t>10462</t>
  </si>
  <si>
    <t>Titan</t>
  </si>
  <si>
    <t>New York</t>
  </si>
  <si>
    <t>10463</t>
  </si>
  <si>
    <t>Traffic</t>
  </si>
  <si>
    <t>Underwritten by Travelers</t>
  </si>
  <si>
    <t>NC</t>
  </si>
  <si>
    <t>North Carolina</t>
  </si>
  <si>
    <t>10464</t>
  </si>
  <si>
    <t>TRAX</t>
  </si>
  <si>
    <t>National Interstate</t>
  </si>
  <si>
    <t>Vehicle Type</t>
  </si>
  <si>
    <t>OK</t>
  </si>
  <si>
    <t>Oklahoma</t>
  </si>
  <si>
    <t>10465</t>
  </si>
  <si>
    <t>Truck</t>
  </si>
  <si>
    <t>OR</t>
  </si>
  <si>
    <t>Oregon</t>
  </si>
  <si>
    <t>10466</t>
  </si>
  <si>
    <t>Victus</t>
  </si>
  <si>
    <t>PA</t>
  </si>
  <si>
    <t>Pennsylvania</t>
  </si>
  <si>
    <t>10467</t>
  </si>
  <si>
    <t>Wheels</t>
  </si>
  <si>
    <t>RI</t>
  </si>
  <si>
    <t>Rhode Island</t>
  </si>
  <si>
    <t>10468</t>
  </si>
  <si>
    <t>Wildcat Energy</t>
  </si>
  <si>
    <t>SC</t>
  </si>
  <si>
    <t>South Carolina</t>
  </si>
  <si>
    <t>10469</t>
  </si>
  <si>
    <t>SD</t>
  </si>
  <si>
    <t>South Dakota</t>
  </si>
  <si>
    <t>10470</t>
  </si>
  <si>
    <t>TN</t>
  </si>
  <si>
    <t>Tennessee</t>
  </si>
  <si>
    <t>10471</t>
  </si>
  <si>
    <t>TX</t>
  </si>
  <si>
    <t>Texas</t>
  </si>
  <si>
    <t>10472</t>
  </si>
  <si>
    <t>UT</t>
  </si>
  <si>
    <t>Utah</t>
  </si>
  <si>
    <t>10473</t>
  </si>
  <si>
    <t>VT</t>
  </si>
  <si>
    <t>Vermont</t>
  </si>
  <si>
    <t>10474</t>
  </si>
  <si>
    <t>VA</t>
  </si>
  <si>
    <t>Virginia</t>
  </si>
  <si>
    <t>10475</t>
  </si>
  <si>
    <t>WV</t>
  </si>
  <si>
    <t>West Virginia</t>
  </si>
  <si>
    <t>10499</t>
  </si>
  <si>
    <t>WI</t>
  </si>
  <si>
    <t>Wisconsin</t>
  </si>
  <si>
    <t>10001</t>
  </si>
  <si>
    <t>NEW YORK</t>
  </si>
  <si>
    <t>10002</t>
  </si>
  <si>
    <t>10003</t>
  </si>
  <si>
    <t>10004</t>
  </si>
  <si>
    <t>Local</t>
  </si>
  <si>
    <t>10005</t>
  </si>
  <si>
    <t>Intermediate</t>
  </si>
  <si>
    <t>10006</t>
  </si>
  <si>
    <t>Long</t>
  </si>
  <si>
    <t>10007</t>
  </si>
  <si>
    <t>10008</t>
  </si>
  <si>
    <t>10009</t>
  </si>
  <si>
    <t>10010</t>
  </si>
  <si>
    <t>10011</t>
  </si>
  <si>
    <t>10012</t>
  </si>
  <si>
    <t>Charter</t>
  </si>
  <si>
    <t>10013</t>
  </si>
  <si>
    <t>Transit</t>
  </si>
  <si>
    <t>10014</t>
  </si>
  <si>
    <t>School</t>
  </si>
  <si>
    <t>10016</t>
  </si>
  <si>
    <t>Limo</t>
  </si>
  <si>
    <t>10017</t>
  </si>
  <si>
    <t>PPE/Serv</t>
  </si>
  <si>
    <t>10018</t>
  </si>
  <si>
    <t>Ambulance (Emergency)</t>
  </si>
  <si>
    <t>10019</t>
  </si>
  <si>
    <t>Ambulance (Non-Emergency)</t>
  </si>
  <si>
    <t>10020</t>
  </si>
  <si>
    <t>10021</t>
  </si>
  <si>
    <t>10022</t>
  </si>
  <si>
    <t>10023</t>
  </si>
  <si>
    <t>UM/UIM Options</t>
  </si>
  <si>
    <t>10024</t>
  </si>
  <si>
    <t>Reject where allowed</t>
  </si>
  <si>
    <t>10025</t>
  </si>
  <si>
    <t>State Minimum</t>
  </si>
  <si>
    <t>10026</t>
  </si>
  <si>
    <t>$1M</t>
  </si>
  <si>
    <t>10027</t>
  </si>
  <si>
    <t>10028</t>
  </si>
  <si>
    <t>10029</t>
  </si>
  <si>
    <t>10030</t>
  </si>
  <si>
    <t>10031</t>
  </si>
  <si>
    <t>10032</t>
  </si>
  <si>
    <t>10033</t>
  </si>
  <si>
    <t>10034</t>
  </si>
  <si>
    <t>00613</t>
  </si>
  <si>
    <t>00614</t>
  </si>
  <si>
    <t>00714</t>
  </si>
  <si>
    <t>ARROYO</t>
  </si>
  <si>
    <t>00616</t>
  </si>
  <si>
    <t>BAJADERO</t>
  </si>
  <si>
    <t>00617</t>
  </si>
  <si>
    <t>BARCELONETA</t>
  </si>
  <si>
    <t>00794</t>
  </si>
  <si>
    <t>BARRANQUITAS</t>
  </si>
  <si>
    <t>00622</t>
  </si>
  <si>
    <t>BOQUERON</t>
  </si>
  <si>
    <t>00623</t>
  </si>
  <si>
    <t>CABO ROJO</t>
  </si>
  <si>
    <t>00627</t>
  </si>
  <si>
    <t>CAMUY</t>
  </si>
  <si>
    <t>00729</t>
  </si>
  <si>
    <t>CANOVANAS</t>
  </si>
  <si>
    <t>00979</t>
  </si>
  <si>
    <t>CAROLINA</t>
  </si>
  <si>
    <t>2023-24</t>
  </si>
  <si>
    <t>00981</t>
  </si>
  <si>
    <t>2024-25</t>
  </si>
  <si>
    <t>00982</t>
  </si>
  <si>
    <t>2025-26</t>
  </si>
  <si>
    <t>00983</t>
  </si>
  <si>
    <t>00984</t>
  </si>
  <si>
    <t>2027-28</t>
  </si>
  <si>
    <t>00985</t>
  </si>
  <si>
    <t>00986</t>
  </si>
  <si>
    <t>00987</t>
  </si>
  <si>
    <t>GL Requested Limits</t>
  </si>
  <si>
    <t>00988</t>
  </si>
  <si>
    <t>00736</t>
  </si>
  <si>
    <t>CAYEY</t>
  </si>
  <si>
    <t>00739</t>
  </si>
  <si>
    <t>CIDRA</t>
  </si>
  <si>
    <t>00769</t>
  </si>
  <si>
    <t>COAMO</t>
  </si>
  <si>
    <t>00782</t>
  </si>
  <si>
    <t>COMERIO</t>
  </si>
  <si>
    <t>Auto Liability Requested Limits</t>
  </si>
  <si>
    <t>00783</t>
  </si>
  <si>
    <t>COROZAL</t>
  </si>
  <si>
    <t>09848</t>
  </si>
  <si>
    <t>APO</t>
  </si>
  <si>
    <t>AE</t>
  </si>
  <si>
    <t>10200</t>
  </si>
  <si>
    <t>09323</t>
  </si>
  <si>
    <t>00659</t>
  </si>
  <si>
    <t>HATILLO</t>
  </si>
  <si>
    <t>00660</t>
  </si>
  <si>
    <t>HORMIGUEROS</t>
  </si>
  <si>
    <t>00791</t>
  </si>
  <si>
    <t>HUMACAO</t>
  </si>
  <si>
    <t>00792</t>
  </si>
  <si>
    <t>00662</t>
  </si>
  <si>
    <t>ISABELA</t>
  </si>
  <si>
    <t>00664</t>
  </si>
  <si>
    <t>JAYUYA</t>
  </si>
  <si>
    <t>00795</t>
  </si>
  <si>
    <t>JUANA DIAZ</t>
  </si>
  <si>
    <t>00777</t>
  </si>
  <si>
    <t>JUNCOS</t>
  </si>
  <si>
    <t>00728</t>
  </si>
  <si>
    <t>PONCE</t>
  </si>
  <si>
    <t>00725</t>
  </si>
  <si>
    <t>CAGUAS</t>
  </si>
  <si>
    <t>00726</t>
  </si>
  <si>
    <t>00727</t>
  </si>
  <si>
    <t>00737</t>
  </si>
  <si>
    <t>00735</t>
  </si>
  <si>
    <t>CEIBA</t>
  </si>
  <si>
    <t>00742</t>
  </si>
  <si>
    <t>ROOSEVELT ROADS</t>
  </si>
  <si>
    <t>00638</t>
  </si>
  <si>
    <t>CIALES</t>
  </si>
  <si>
    <t>00780</t>
  </si>
  <si>
    <t>COTO LAUREL</t>
  </si>
  <si>
    <t>00775</t>
  </si>
  <si>
    <t>CULEBRA</t>
  </si>
  <si>
    <t>00646</t>
  </si>
  <si>
    <t>DORADO</t>
  </si>
  <si>
    <t>00647</t>
  </si>
  <si>
    <t>ENSENADA</t>
  </si>
  <si>
    <t>00738</t>
  </si>
  <si>
    <t>FAJARDO</t>
  </si>
  <si>
    <t>00650</t>
  </si>
  <si>
    <t>FLORIDA</t>
  </si>
  <si>
    <t>00652</t>
  </si>
  <si>
    <t>GARROCHALES</t>
  </si>
  <si>
    <t>00653</t>
  </si>
  <si>
    <t>GUANICA</t>
  </si>
  <si>
    <t>00784</t>
  </si>
  <si>
    <t>GUAYAMA</t>
  </si>
  <si>
    <t>00785</t>
  </si>
  <si>
    <t>00656</t>
  </si>
  <si>
    <t>GUAYANILLA</t>
  </si>
  <si>
    <t>00965</t>
  </si>
  <si>
    <t>GUAYNABO</t>
  </si>
  <si>
    <t>00966</t>
  </si>
  <si>
    <t>00968</t>
  </si>
  <si>
    <t>00969</t>
  </si>
  <si>
    <t>00970</t>
  </si>
  <si>
    <t>00971</t>
  </si>
  <si>
    <t>00778</t>
  </si>
  <si>
    <t>GURABO</t>
  </si>
  <si>
    <t>00667</t>
  </si>
  <si>
    <t>LAJAS</t>
  </si>
  <si>
    <t>00786</t>
  </si>
  <si>
    <t>LA PLATA</t>
  </si>
  <si>
    <t>00669</t>
  </si>
  <si>
    <t>LARES</t>
  </si>
  <si>
    <t>00670</t>
  </si>
  <si>
    <t>LAS MARIAS</t>
  </si>
  <si>
    <t>00771</t>
  </si>
  <si>
    <t>LAS PIEDRAS</t>
  </si>
  <si>
    <t>00931</t>
  </si>
  <si>
    <t>SAN JUAN</t>
  </si>
  <si>
    <t>00933</t>
  </si>
  <si>
    <t>00934</t>
  </si>
  <si>
    <t>FORT BUCHANAN</t>
  </si>
  <si>
    <t>00935</t>
  </si>
  <si>
    <t>00936</t>
  </si>
  <si>
    <t>00772</t>
  </si>
  <si>
    <t>LOIZA</t>
  </si>
  <si>
    <t>00773</t>
  </si>
  <si>
    <t>LUQUILLO</t>
  </si>
  <si>
    <t>00674</t>
  </si>
  <si>
    <t>MANATI</t>
  </si>
  <si>
    <t>00606</t>
  </si>
  <si>
    <t>MARICAO</t>
  </si>
  <si>
    <t>00707</t>
  </si>
  <si>
    <t>MAUNABO</t>
  </si>
  <si>
    <t>00636</t>
  </si>
  <si>
    <t>ROSARIO</t>
  </si>
  <si>
    <t>00680</t>
  </si>
  <si>
    <t>MAYAGUEZ</t>
  </si>
  <si>
    <t>00681</t>
  </si>
  <si>
    <t>00682</t>
  </si>
  <si>
    <t>00715</t>
  </si>
  <si>
    <t>MERCEDITA</t>
  </si>
  <si>
    <t>00676</t>
  </si>
  <si>
    <t>MOCA</t>
  </si>
  <si>
    <t>00687</t>
  </si>
  <si>
    <t>MOROVIS</t>
  </si>
  <si>
    <t>00718</t>
  </si>
  <si>
    <t>NAGUABO</t>
  </si>
  <si>
    <t>00719</t>
  </si>
  <si>
    <t>NARANJITO</t>
  </si>
  <si>
    <t>00720</t>
  </si>
  <si>
    <t>OROCOVIS</t>
  </si>
  <si>
    <t>00723</t>
  </si>
  <si>
    <t>PATILLAS</t>
  </si>
  <si>
    <t>00624</t>
  </si>
  <si>
    <t>PENUELAS</t>
  </si>
  <si>
    <t>00716</t>
  </si>
  <si>
    <t>00717</t>
  </si>
  <si>
    <t>00730</t>
  </si>
  <si>
    <t>00731</t>
  </si>
  <si>
    <t>00732</t>
  </si>
  <si>
    <t>00733</t>
  </si>
  <si>
    <t>00734</t>
  </si>
  <si>
    <t>00740</t>
  </si>
  <si>
    <t>PUERTO REAL</t>
  </si>
  <si>
    <t>00741</t>
  </si>
  <si>
    <t>PUNTA SANTIAGO</t>
  </si>
  <si>
    <t>00678</t>
  </si>
  <si>
    <t>QUEBRADILLAS</t>
  </si>
  <si>
    <t>00677</t>
  </si>
  <si>
    <t>RINCON</t>
  </si>
  <si>
    <t>00744</t>
  </si>
  <si>
    <t>RIO BLANCO</t>
  </si>
  <si>
    <t>00721</t>
  </si>
  <si>
    <t>PALMER</t>
  </si>
  <si>
    <t>00745</t>
  </si>
  <si>
    <t>RIO GRANDE</t>
  </si>
  <si>
    <t>00637</t>
  </si>
  <si>
    <t>SABANA GRANDE</t>
  </si>
  <si>
    <t>00688</t>
  </si>
  <si>
    <t>SABANA HOYOS</t>
  </si>
  <si>
    <t>00952</t>
  </si>
  <si>
    <t>SABANA SECA</t>
  </si>
  <si>
    <t>00751</t>
  </si>
  <si>
    <t>SALINAS</t>
  </si>
  <si>
    <t>00690</t>
  </si>
  <si>
    <t>SAN ANTONIO</t>
  </si>
  <si>
    <t>00683</t>
  </si>
  <si>
    <t>SAN GERMAN</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</si>
  <si>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</si>
  <si>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</si>
  <si>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</si>
  <si>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</si>
  <si>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</si>
  <si>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</si>
  <si>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</si>
  <si>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</si>
  <si>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</si>
  <si>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</si>
  <si>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</si>
  <si>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</si>
  <si>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</si>
  <si>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</si>
  <si>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</si>
  <si>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</si>
  <si>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</si>
  <si>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</si>
  <si>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</si>
  <si>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</si>
  <si>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</si>
  <si>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</si>
  <si>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</si>
  <si>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</si>
  <si>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</si>
  <si>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</si>
  <si>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</si>
  <si>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00937</t>
  </si>
  <si>
    <t>00939</t>
  </si>
  <si>
    <t>00940</t>
  </si>
  <si>
    <t>00955</t>
  </si>
  <si>
    <t>00956</t>
  </si>
  <si>
    <t>BAYAMON</t>
  </si>
  <si>
    <t>00957</t>
  </si>
  <si>
    <t>00958</t>
  </si>
  <si>
    <t>00959</t>
  </si>
  <si>
    <t>00801</t>
  </si>
  <si>
    <t>ST THOMAS</t>
  </si>
  <si>
    <t>00802</t>
  </si>
  <si>
    <t>00803</t>
  </si>
  <si>
    <t>00804</t>
  </si>
  <si>
    <t>00805</t>
  </si>
  <si>
    <t>00820</t>
  </si>
  <si>
    <t>CHRISTIANSTED</t>
  </si>
  <si>
    <t>00821</t>
  </si>
  <si>
    <t>00822</t>
  </si>
  <si>
    <t>00823</t>
  </si>
  <si>
    <t>00824</t>
  </si>
  <si>
    <t>00830</t>
  </si>
  <si>
    <t>ST JOHN</t>
  </si>
  <si>
    <t>00831</t>
  </si>
  <si>
    <t>00840</t>
  </si>
  <si>
    <t>FREDERIKSTED</t>
  </si>
  <si>
    <t>00841</t>
  </si>
  <si>
    <t>00850</t>
  </si>
  <si>
    <t>KINGSHILL</t>
  </si>
  <si>
    <t>00851</t>
  </si>
  <si>
    <t>02478</t>
  </si>
  <si>
    <t>BELMONT</t>
  </si>
  <si>
    <t>02479</t>
  </si>
  <si>
    <t>WAVERLEY</t>
  </si>
  <si>
    <t>02445</t>
  </si>
  <si>
    <t>BROOKLINE</t>
  </si>
  <si>
    <t>02446</t>
  </si>
  <si>
    <t>02447</t>
  </si>
  <si>
    <t>BROOKLINE VILLAGE</t>
  </si>
  <si>
    <t>02420</t>
  </si>
  <si>
    <t>LEXINGTON</t>
  </si>
  <si>
    <t>02421</t>
  </si>
  <si>
    <t>02492</t>
  </si>
  <si>
    <t>NEEDHAM</t>
  </si>
  <si>
    <t>02494</t>
  </si>
  <si>
    <t>NEEDHAM HEIGHTS</t>
  </si>
  <si>
    <t>02456</t>
  </si>
  <si>
    <t>NEW TOWN</t>
  </si>
  <si>
    <t>02458</t>
  </si>
  <si>
    <t>NEWTON</t>
  </si>
  <si>
    <t>02459</t>
  </si>
  <si>
    <t>NEWTON CENTER</t>
  </si>
  <si>
    <t>02460</t>
  </si>
  <si>
    <t>NEWTONVILLE</t>
  </si>
  <si>
    <t>02461</t>
  </si>
  <si>
    <t>NEWTON HIGHLANDS</t>
  </si>
  <si>
    <t>02462</t>
  </si>
  <si>
    <t>NEWTON LOWER FALLS</t>
  </si>
  <si>
    <t>02464</t>
  </si>
  <si>
    <t>NEWTON UPPER FALLS</t>
  </si>
  <si>
    <t>02465</t>
  </si>
  <si>
    <t>WEST NEWTON</t>
  </si>
  <si>
    <t>02466</t>
  </si>
  <si>
    <t>AUBURNDALE</t>
  </si>
  <si>
    <t>00960</t>
  </si>
  <si>
    <t>00961</t>
  </si>
  <si>
    <t>00962</t>
  </si>
  <si>
    <t>CATANO</t>
  </si>
  <si>
    <t>00963</t>
  </si>
  <si>
    <t>00975</t>
  </si>
  <si>
    <t>00976</t>
  </si>
  <si>
    <t>TRUJILLO ALTO</t>
  </si>
  <si>
    <t>00977</t>
  </si>
  <si>
    <t>00978</t>
  </si>
  <si>
    <t>SAINT JUST</t>
  </si>
  <si>
    <t>00754</t>
  </si>
  <si>
    <t>SAN LORENZO</t>
  </si>
  <si>
    <t>00685</t>
  </si>
  <si>
    <t>SAN SEBASTIAN</t>
  </si>
  <si>
    <t>00757</t>
  </si>
  <si>
    <t>SANTA ISABEL</t>
  </si>
  <si>
    <t>00953</t>
  </si>
  <si>
    <t>TOA ALTA</t>
  </si>
  <si>
    <t>00954</t>
  </si>
  <si>
    <t>00949</t>
  </si>
  <si>
    <t>TOA BAJA</t>
  </si>
  <si>
    <t>00950</t>
  </si>
  <si>
    <t>00951</t>
  </si>
  <si>
    <t>00641</t>
  </si>
  <si>
    <t>UTUADO</t>
  </si>
  <si>
    <t>00692</t>
  </si>
  <si>
    <t>VEGA ALTA</t>
  </si>
  <si>
    <t>00693</t>
  </si>
  <si>
    <t>VEGA BAJA</t>
  </si>
  <si>
    <t>00694</t>
  </si>
  <si>
    <t>00765</t>
  </si>
  <si>
    <t>VIEQUES</t>
  </si>
  <si>
    <t>00766</t>
  </si>
  <si>
    <t>VILLALBA</t>
  </si>
  <si>
    <t>00767</t>
  </si>
  <si>
    <t>YABUCOA</t>
  </si>
  <si>
    <t>00698</t>
  </si>
  <si>
    <t>YAUCO</t>
  </si>
  <si>
    <t>02467</t>
  </si>
  <si>
    <t>CHESTNUT HILL</t>
  </si>
  <si>
    <t>02468</t>
  </si>
  <si>
    <t>WABAN</t>
  </si>
  <si>
    <t>02495</t>
  </si>
  <si>
    <t>NONANTUM</t>
  </si>
  <si>
    <t>02451</t>
  </si>
  <si>
    <t>WALTHAM</t>
  </si>
  <si>
    <t>02452</t>
  </si>
  <si>
    <t>02453</t>
  </si>
  <si>
    <t>02454</t>
  </si>
  <si>
    <t>02455</t>
  </si>
  <si>
    <t>NORTH WALTHAM</t>
  </si>
  <si>
    <t>02471</t>
  </si>
  <si>
    <t>WATERTOWN</t>
  </si>
  <si>
    <t>02472</t>
  </si>
  <si>
    <t>02477</t>
  </si>
  <si>
    <t>02457</t>
  </si>
  <si>
    <t>BABSON PARK</t>
  </si>
  <si>
    <t>02481</t>
  </si>
  <si>
    <t>WELLESLEY HILLS</t>
  </si>
  <si>
    <t>02482</t>
  </si>
  <si>
    <t>WELLESLEY</t>
  </si>
  <si>
    <t>02493</t>
  </si>
  <si>
    <t>WESTON</t>
  </si>
  <si>
    <t>02184</t>
  </si>
  <si>
    <t>BRAINTREE</t>
  </si>
  <si>
    <t>02185</t>
  </si>
  <si>
    <t>02186</t>
  </si>
  <si>
    <t>MILTON</t>
  </si>
  <si>
    <t>02187</t>
  </si>
  <si>
    <t>MILTON VILLAGE</t>
  </si>
  <si>
    <t>02169</t>
  </si>
  <si>
    <t>QUINCY</t>
  </si>
  <si>
    <t>02170</t>
  </si>
  <si>
    <t>02171</t>
  </si>
  <si>
    <t>02269</t>
  </si>
  <si>
    <t>02188</t>
  </si>
  <si>
    <t>WEYMOUTH</t>
  </si>
  <si>
    <t>02189</t>
  </si>
  <si>
    <t>EAST WEYMOUTH</t>
  </si>
  <si>
    <t>02190</t>
  </si>
  <si>
    <t>SOUTH WEYMOUTH</t>
  </si>
  <si>
    <t>02191</t>
  </si>
  <si>
    <t>NORTH WEYMOUTH</t>
  </si>
  <si>
    <t>01718</t>
  </si>
  <si>
    <t>VILLAGE OF NAGOG WOODS</t>
  </si>
  <si>
    <t>01719</t>
  </si>
  <si>
    <t>BOXBOROUGH</t>
  </si>
  <si>
    <t>01720</t>
  </si>
  <si>
    <t>ACTON</t>
  </si>
  <si>
    <t>02474</t>
  </si>
  <si>
    <t>ARLINGTON</t>
  </si>
  <si>
    <t>02475</t>
  </si>
  <si>
    <t>ARLINGTON HEIGHTS</t>
  </si>
  <si>
    <t>02476</t>
  </si>
  <si>
    <t>02150</t>
  </si>
  <si>
    <t>CHELSEA</t>
  </si>
  <si>
    <t>02149</t>
  </si>
  <si>
    <t>EVERETT</t>
  </si>
  <si>
    <t>02152</t>
  </si>
  <si>
    <t>WINTHROP</t>
  </si>
  <si>
    <t>02151</t>
  </si>
  <si>
    <t>REVERE</t>
  </si>
  <si>
    <t>02148</t>
  </si>
  <si>
    <t>MALDEN</t>
  </si>
  <si>
    <t>02176</t>
  </si>
  <si>
    <t>MELROSE</t>
  </si>
  <si>
    <t>02153</t>
  </si>
  <si>
    <t>MEDFORD</t>
  </si>
  <si>
    <t>02155</t>
  </si>
  <si>
    <t>02156</t>
  </si>
  <si>
    <t>WEST MEDFORD</t>
  </si>
  <si>
    <t>02143</t>
  </si>
  <si>
    <t>SOMERVILLE</t>
  </si>
  <si>
    <t>02144</t>
  </si>
  <si>
    <t>02145</t>
  </si>
  <si>
    <t>02180</t>
  </si>
  <si>
    <t>STONEHAM</t>
  </si>
  <si>
    <t>01913</t>
  </si>
  <si>
    <t>AMESBURY</t>
  </si>
  <si>
    <t>01810</t>
  </si>
  <si>
    <t>ANDOVER</t>
  </si>
  <si>
    <t>01812</t>
  </si>
  <si>
    <t>01899</t>
  </si>
  <si>
    <t>05501</t>
  </si>
  <si>
    <t>01586</t>
  </si>
  <si>
    <t>WEST MILLBURY</t>
  </si>
  <si>
    <t>02054</t>
  </si>
  <si>
    <t>MILLIS</t>
  </si>
  <si>
    <t>01529</t>
  </si>
  <si>
    <t>MILLVILLE</t>
  </si>
  <si>
    <t>02350</t>
  </si>
  <si>
    <t>MONPONSETT</t>
  </si>
  <si>
    <t>02553</t>
  </si>
  <si>
    <t>MONUMENT BEACH</t>
  </si>
  <si>
    <t>02554</t>
  </si>
  <si>
    <t>NANTUCKET</t>
  </si>
  <si>
    <t>02564</t>
  </si>
  <si>
    <t>SIASCONSET</t>
  </si>
  <si>
    <t>02584</t>
  </si>
  <si>
    <t>01760</t>
  </si>
  <si>
    <t>NATICK</t>
  </si>
  <si>
    <t>01531</t>
  </si>
  <si>
    <t>NEW BRAINTREE</t>
  </si>
  <si>
    <t>01950</t>
  </si>
  <si>
    <t>NEWBURYPORT</t>
  </si>
  <si>
    <t>01951</t>
  </si>
  <si>
    <t>NEWBURY</t>
  </si>
  <si>
    <t>01952</t>
  </si>
  <si>
    <t>SALISBURY</t>
  </si>
  <si>
    <t>02056</t>
  </si>
  <si>
    <t>NORFOLK</t>
  </si>
  <si>
    <t>02351</t>
  </si>
  <si>
    <t>ABINGTON</t>
  </si>
  <si>
    <t>01862</t>
  </si>
  <si>
    <t>NORTH BILLERICA</t>
  </si>
  <si>
    <t>01532</t>
  </si>
  <si>
    <t>NORTHBOROUGH</t>
  </si>
  <si>
    <t>01534</t>
  </si>
  <si>
    <t>NORTHBRIDGE</t>
  </si>
  <si>
    <t>01535</t>
  </si>
  <si>
    <t>NORTH BROOKFIELD</t>
  </si>
  <si>
    <t>02355</t>
  </si>
  <si>
    <t>NORTH CARVER</t>
  </si>
  <si>
    <t>02650</t>
  </si>
  <si>
    <t>NORTH CHATHAM</t>
  </si>
  <si>
    <t>01863</t>
  </si>
  <si>
    <t>NORTH CHELMSFORD</t>
  </si>
  <si>
    <t>02651</t>
  </si>
  <si>
    <t>NORTH EASTHAM</t>
  </si>
  <si>
    <t>02356</t>
  </si>
  <si>
    <t>NORTH EASTON</t>
  </si>
  <si>
    <t>02357</t>
  </si>
  <si>
    <t>02556</t>
  </si>
  <si>
    <t>NORTH FALMOUTH</t>
  </si>
  <si>
    <t>02565</t>
  </si>
  <si>
    <t>SILVER BEACH</t>
  </si>
  <si>
    <t>01536</t>
  </si>
  <si>
    <t>NORTH GRAFTON</t>
  </si>
  <si>
    <t>02059</t>
  </si>
  <si>
    <t>NORTH MARSHFIELD</t>
  </si>
  <si>
    <t>01537</t>
  </si>
  <si>
    <t>NORTH OXFORD</t>
  </si>
  <si>
    <t>02358</t>
  </si>
  <si>
    <t>NORTH PEMBROKE</t>
  </si>
  <si>
    <t>01864</t>
  </si>
  <si>
    <t>NORTH READING</t>
  </si>
  <si>
    <t>01889</t>
  </si>
  <si>
    <t>05544</t>
  </si>
  <si>
    <t>01430</t>
  </si>
  <si>
    <t>ASHBURNHAM</t>
  </si>
  <si>
    <t>01431</t>
  </si>
  <si>
    <t>ASHBY</t>
  </si>
  <si>
    <t>01721</t>
  </si>
  <si>
    <t>ASHLAND</t>
  </si>
  <si>
    <t>01501</t>
  </si>
  <si>
    <t>AUBURN</t>
  </si>
  <si>
    <t>02322</t>
  </si>
  <si>
    <t>AVON</t>
  </si>
  <si>
    <t>01432</t>
  </si>
  <si>
    <t>AYER</t>
  </si>
  <si>
    <t>01434</t>
  </si>
  <si>
    <t>DEVENS</t>
  </si>
  <si>
    <t>01436</t>
  </si>
  <si>
    <t>BALDWINVILLE</t>
  </si>
  <si>
    <t>02630</t>
  </si>
  <si>
    <t>BARNSTABLE</t>
  </si>
  <si>
    <t>01730</t>
  </si>
  <si>
    <t>BEDFORD</t>
  </si>
  <si>
    <t>01731</t>
  </si>
  <si>
    <t>HANSCOM AFB</t>
  </si>
  <si>
    <t>02019</t>
  </si>
  <si>
    <t>BELLINGHAM</t>
  </si>
  <si>
    <t>01503</t>
  </si>
  <si>
    <t>BERLIN</t>
  </si>
  <si>
    <t>01915</t>
  </si>
  <si>
    <t>BEVERLY</t>
  </si>
  <si>
    <t>01821</t>
  </si>
  <si>
    <t>BILLERICA</t>
  </si>
  <si>
    <t>01822</t>
  </si>
  <si>
    <t>01504</t>
  </si>
  <si>
    <t>BLACKSTONE</t>
  </si>
  <si>
    <t>01740</t>
  </si>
  <si>
    <t>BOLTON</t>
  </si>
  <si>
    <t>02108</t>
  </si>
  <si>
    <t>BOSTON</t>
  </si>
  <si>
    <t>02109</t>
  </si>
  <si>
    <t>02110</t>
  </si>
  <si>
    <t>02111</t>
  </si>
  <si>
    <t>02112</t>
  </si>
  <si>
    <t>02113</t>
  </si>
  <si>
    <t>02114</t>
  </si>
  <si>
    <t>02115</t>
  </si>
  <si>
    <t>02116</t>
  </si>
  <si>
    <t>02117</t>
  </si>
  <si>
    <t>02118</t>
  </si>
  <si>
    <t>02119</t>
  </si>
  <si>
    <t>ROXBURY</t>
  </si>
  <si>
    <t>02120</t>
  </si>
  <si>
    <t>ROXBURY CROSSING</t>
  </si>
  <si>
    <t>02121</t>
  </si>
  <si>
    <t>DORCHESTER</t>
  </si>
  <si>
    <t>02122</t>
  </si>
  <si>
    <t>02123</t>
  </si>
  <si>
    <t>02124</t>
  </si>
  <si>
    <t>DORCHESTER CENTER</t>
  </si>
  <si>
    <t>02125</t>
  </si>
  <si>
    <t>02126</t>
  </si>
  <si>
    <t>MATTAPAN</t>
  </si>
  <si>
    <t>02127</t>
  </si>
  <si>
    <t>02128</t>
  </si>
  <si>
    <t>02129</t>
  </si>
  <si>
    <t>CHARLESTOWN</t>
  </si>
  <si>
    <t>02130</t>
  </si>
  <si>
    <t>JAMAICA PLAIN</t>
  </si>
  <si>
    <t>02131</t>
  </si>
  <si>
    <t>ROSLINDALE</t>
  </si>
  <si>
    <t>02132</t>
  </si>
  <si>
    <t>WEST ROXBURY</t>
  </si>
  <si>
    <t>02133</t>
  </si>
  <si>
    <t>02134</t>
  </si>
  <si>
    <t>ALLSTON</t>
  </si>
  <si>
    <t>02135</t>
  </si>
  <si>
    <t>BRIGHTON</t>
  </si>
  <si>
    <t>02136</t>
  </si>
  <si>
    <t>HYDE PARK</t>
  </si>
  <si>
    <t>02137</t>
  </si>
  <si>
    <t>READVILLE</t>
  </si>
  <si>
    <t>02163</t>
  </si>
  <si>
    <t>02196</t>
  </si>
  <si>
    <t>02199</t>
  </si>
  <si>
    <t>02201</t>
  </si>
  <si>
    <t>02203</t>
  </si>
  <si>
    <t>02204</t>
  </si>
  <si>
    <t>02205</t>
  </si>
  <si>
    <t>02206</t>
  </si>
  <si>
    <t>02210</t>
  </si>
  <si>
    <t>02211</t>
  </si>
  <si>
    <t>02212</t>
  </si>
  <si>
    <t>02215</t>
  </si>
  <si>
    <t>02217</t>
  </si>
  <si>
    <t>02222</t>
  </si>
  <si>
    <t>02228</t>
  </si>
  <si>
    <t>EAST BOSTON</t>
  </si>
  <si>
    <t>02241</t>
  </si>
  <si>
    <t>02266</t>
  </si>
  <si>
    <t>02283</t>
  </si>
  <si>
    <t>02284</t>
  </si>
  <si>
    <t>02293</t>
  </si>
  <si>
    <t>02295</t>
  </si>
  <si>
    <t>02297</t>
  </si>
  <si>
    <t>02298</t>
  </si>
  <si>
    <t>01921</t>
  </si>
  <si>
    <t>BOXFORD</t>
  </si>
  <si>
    <t>01505</t>
  </si>
  <si>
    <t>BOYLSTON</t>
  </si>
  <si>
    <t>02020</t>
  </si>
  <si>
    <t>BRANT ROCK</t>
  </si>
  <si>
    <t>02631</t>
  </si>
  <si>
    <t>BREWSTER</t>
  </si>
  <si>
    <t>02324</t>
  </si>
  <si>
    <t>BRIDGEWATER</t>
  </si>
  <si>
    <t>02325</t>
  </si>
  <si>
    <t>02301</t>
  </si>
  <si>
    <t>BROCKTON</t>
  </si>
  <si>
    <t>02302</t>
  </si>
  <si>
    <t>02303</t>
  </si>
  <si>
    <t>02304</t>
  </si>
  <si>
    <t>02305</t>
  </si>
  <si>
    <t>01506</t>
  </si>
  <si>
    <t>BROOKFIELD</t>
  </si>
  <si>
    <t>02327</t>
  </si>
  <si>
    <t>BRYANTVILLE</t>
  </si>
  <si>
    <t>01803</t>
  </si>
  <si>
    <t>BURLINGTON</t>
  </si>
  <si>
    <t>01805</t>
  </si>
  <si>
    <t>02532</t>
  </si>
  <si>
    <t>BUZZARDS BAY</t>
  </si>
  <si>
    <t>02542</t>
  </si>
  <si>
    <t>01922</t>
  </si>
  <si>
    <t>BYFIELD</t>
  </si>
  <si>
    <t>02138</t>
  </si>
  <si>
    <t>CAMBRIDGE</t>
  </si>
  <si>
    <t>02139</t>
  </si>
  <si>
    <t>02140</t>
  </si>
  <si>
    <t>02141</t>
  </si>
  <si>
    <t>02142</t>
  </si>
  <si>
    <t>02238</t>
  </si>
  <si>
    <t>02021</t>
  </si>
  <si>
    <t>CANTON</t>
  </si>
  <si>
    <t>01741</t>
  </si>
  <si>
    <t>CARLISLE</t>
  </si>
  <si>
    <t>02330</t>
  </si>
  <si>
    <t>CARVER</t>
  </si>
  <si>
    <t>02534</t>
  </si>
  <si>
    <t>CATAUMET</t>
  </si>
  <si>
    <t>02632</t>
  </si>
  <si>
    <t>CENTERVILLE</t>
  </si>
  <si>
    <t>02634</t>
  </si>
  <si>
    <t>01507</t>
  </si>
  <si>
    <t>CHARLTON</t>
  </si>
  <si>
    <t>01509</t>
  </si>
  <si>
    <t>CHARLTON DEPOT</t>
  </si>
  <si>
    <t>01508</t>
  </si>
  <si>
    <t>CHARLTON CITY</t>
  </si>
  <si>
    <t>02633</t>
  </si>
  <si>
    <t>CHATHAM</t>
  </si>
  <si>
    <t>01824</t>
  </si>
  <si>
    <t>CHELMSFORD</t>
  </si>
  <si>
    <t>02535</t>
  </si>
  <si>
    <t>CHILMARK</t>
  </si>
  <si>
    <t>02552</t>
  </si>
  <si>
    <t>MENEMSHA</t>
  </si>
  <si>
    <t>01510</t>
  </si>
  <si>
    <t>CLINTON</t>
  </si>
  <si>
    <t>02025</t>
  </si>
  <si>
    <t>COHASSET</t>
  </si>
  <si>
    <t>01742</t>
  </si>
  <si>
    <t>CONCORD</t>
  </si>
  <si>
    <t>02635</t>
  </si>
  <si>
    <t>COTUIT</t>
  </si>
  <si>
    <t>02652</t>
  </si>
  <si>
    <t>NORTH TRURO</t>
  </si>
  <si>
    <t>01538</t>
  </si>
  <si>
    <t>NORTH UXBRIDGE</t>
  </si>
  <si>
    <t>02061</t>
  </si>
  <si>
    <t>NORWELL</t>
  </si>
  <si>
    <t>02062</t>
  </si>
  <si>
    <t>NORWOOD</t>
  </si>
  <si>
    <t>01865</t>
  </si>
  <si>
    <t>NUTTING LAKE</t>
  </si>
  <si>
    <t>02557</t>
  </si>
  <si>
    <t>OAK BLUFFS</t>
  </si>
  <si>
    <t>02558</t>
  </si>
  <si>
    <t>ONSET</t>
  </si>
  <si>
    <t>02653</t>
  </si>
  <si>
    <t>ORLEANS</t>
  </si>
  <si>
    <t>02655</t>
  </si>
  <si>
    <t>OSTERVILLE</t>
  </si>
  <si>
    <t>01540</t>
  </si>
  <si>
    <t>OXFORD</t>
  </si>
  <si>
    <t>01960</t>
  </si>
  <si>
    <t>PEABODY</t>
  </si>
  <si>
    <t>01961</t>
  </si>
  <si>
    <t>02359</t>
  </si>
  <si>
    <t>PEMBROKE</t>
  </si>
  <si>
    <t>01463</t>
  </si>
  <si>
    <t>PEPPERELL</t>
  </si>
  <si>
    <t>01866</t>
  </si>
  <si>
    <t>PINEHURST</t>
  </si>
  <si>
    <t>02360</t>
  </si>
  <si>
    <t>PLYMOUTH</t>
  </si>
  <si>
    <t>02361</t>
  </si>
  <si>
    <t>02362</t>
  </si>
  <si>
    <t>02367</t>
  </si>
  <si>
    <t>PLYMPTON</t>
  </si>
  <si>
    <t>02559</t>
  </si>
  <si>
    <t>POCASSET</t>
  </si>
  <si>
    <t>01965</t>
  </si>
  <si>
    <t>PRIDES CROSSING</t>
  </si>
  <si>
    <t>01541</t>
  </si>
  <si>
    <t>PRINCETON</t>
  </si>
  <si>
    <t>02657</t>
  </si>
  <si>
    <t>PROVINCETOWN</t>
  </si>
  <si>
    <t>02368</t>
  </si>
  <si>
    <t>RANDOLPH</t>
  </si>
  <si>
    <t>01867</t>
  </si>
  <si>
    <t>READING</t>
  </si>
  <si>
    <t>01542</t>
  </si>
  <si>
    <t>ROCHDALE</t>
  </si>
  <si>
    <t>02370</t>
  </si>
  <si>
    <t>ROCKLAND</t>
  </si>
  <si>
    <t>01966</t>
  </si>
  <si>
    <t>ROCKPORT</t>
  </si>
  <si>
    <t>01969</t>
  </si>
  <si>
    <t>ROWLEY</t>
  </si>
  <si>
    <t>01543</t>
  </si>
  <si>
    <t>RUTLAND</t>
  </si>
  <si>
    <t>02561</t>
  </si>
  <si>
    <t>SAGAMORE</t>
  </si>
  <si>
    <t>02562</t>
  </si>
  <si>
    <t>SAGAMORE BEACH</t>
  </si>
  <si>
    <t>01970</t>
  </si>
  <si>
    <t>SALEM</t>
  </si>
  <si>
    <t>01971</t>
  </si>
  <si>
    <t>02563</t>
  </si>
  <si>
    <t>SANDWICH</t>
  </si>
  <si>
    <t>02040</t>
  </si>
  <si>
    <t>GREENBUSH</t>
  </si>
  <si>
    <t>02055</t>
  </si>
  <si>
    <t>MINOT</t>
  </si>
  <si>
    <t>02060</t>
  </si>
  <si>
    <t>NORTH SCITUATE</t>
  </si>
  <si>
    <t>02066</t>
  </si>
  <si>
    <t>SCITUATE</t>
  </si>
  <si>
    <t>02067</t>
  </si>
  <si>
    <t>SHARON</t>
  </si>
  <si>
    <t>02070</t>
  </si>
  <si>
    <t>SHELDONVILLE</t>
  </si>
  <si>
    <t>01770</t>
  </si>
  <si>
    <t>SHERBORN</t>
  </si>
  <si>
    <t>01464</t>
  </si>
  <si>
    <t>SHIRLEY</t>
  </si>
  <si>
    <t>01545</t>
  </si>
  <si>
    <t>SHREWSBURY</t>
  </si>
  <si>
    <t>01546</t>
  </si>
  <si>
    <t>01745</t>
  </si>
  <si>
    <t>FAYVILLE</t>
  </si>
  <si>
    <t>01772</t>
  </si>
  <si>
    <t>SOUTHBOROUGH</t>
  </si>
  <si>
    <t>01550</t>
  </si>
  <si>
    <t>SOUTHBRIDGE</t>
  </si>
  <si>
    <t>02366</t>
  </si>
  <si>
    <t>SOUTH CARVER</t>
  </si>
  <si>
    <t>02659</t>
  </si>
  <si>
    <t>SOUTH CHATHAM</t>
  </si>
  <si>
    <t>02660</t>
  </si>
  <si>
    <t>SOUTH DENNIS</t>
  </si>
  <si>
    <t>02375</t>
  </si>
  <si>
    <t>SOUTH EASTON</t>
  </si>
  <si>
    <t>01560</t>
  </si>
  <si>
    <t>SOUTH GRAFTON</t>
  </si>
  <si>
    <t>01982</t>
  </si>
  <si>
    <t>SOUTH HAMILTON</t>
  </si>
  <si>
    <t>02661</t>
  </si>
  <si>
    <t>SOUTH HARWICH</t>
  </si>
  <si>
    <t>01561</t>
  </si>
  <si>
    <t>SOUTH LANCASTER</t>
  </si>
  <si>
    <t>02662</t>
  </si>
  <si>
    <t>SOUTH ORLEANS</t>
  </si>
  <si>
    <t>02071</t>
  </si>
  <si>
    <t>SOUTH WALPOLE</t>
  </si>
  <si>
    <t>02663</t>
  </si>
  <si>
    <t>SOUTH WELLFLEET</t>
  </si>
  <si>
    <t>02664</t>
  </si>
  <si>
    <t>SOUTH YARMOUTH</t>
  </si>
  <si>
    <t>02673</t>
  </si>
  <si>
    <t>WEST YARMOUTH</t>
  </si>
  <si>
    <t>01562</t>
  </si>
  <si>
    <t>SPENCER</t>
  </si>
  <si>
    <t>01564</t>
  </si>
  <si>
    <t>STERLING</t>
  </si>
  <si>
    <t>01467</t>
  </si>
  <si>
    <t>STILL RIVER</t>
  </si>
  <si>
    <t>02072</t>
  </si>
  <si>
    <t>STOUGHTON</t>
  </si>
  <si>
    <t>01775</t>
  </si>
  <si>
    <t>STOW</t>
  </si>
  <si>
    <t>01518</t>
  </si>
  <si>
    <t>FISKDALE</t>
  </si>
  <si>
    <t>01566</t>
  </si>
  <si>
    <t>STURBRIDGE</t>
  </si>
  <si>
    <t>01776</t>
  </si>
  <si>
    <t>SUDBURY</t>
  </si>
  <si>
    <t>01590</t>
  </si>
  <si>
    <t>SUTTON</t>
  </si>
  <si>
    <t>01468</t>
  </si>
  <si>
    <t>TEMPLETON</t>
  </si>
  <si>
    <t>01876</t>
  </si>
  <si>
    <t>TEWKSBURY</t>
  </si>
  <si>
    <t>01983</t>
  </si>
  <si>
    <t>TOPSFIELD</t>
  </si>
  <si>
    <t>01469</t>
  </si>
  <si>
    <t>TOWNSEND</t>
  </si>
  <si>
    <t>01474</t>
  </si>
  <si>
    <t>WEST TOWNSEND</t>
  </si>
  <si>
    <t>02666</t>
  </si>
  <si>
    <t>TRURO</t>
  </si>
  <si>
    <t>01879</t>
  </si>
  <si>
    <t>TYNGSBORO</t>
  </si>
  <si>
    <t>01569</t>
  </si>
  <si>
    <t>UXBRIDGE</t>
  </si>
  <si>
    <t>02568</t>
  </si>
  <si>
    <t>VINEYARD HAVEN</t>
  </si>
  <si>
    <t>02573</t>
  </si>
  <si>
    <t>WEST CHOP</t>
  </si>
  <si>
    <t>01880</t>
  </si>
  <si>
    <t>WAKEFIELD</t>
  </si>
  <si>
    <t>02081</t>
  </si>
  <si>
    <t>WALPOLE</t>
  </si>
  <si>
    <t>02571</t>
  </si>
  <si>
    <t>WAREHAM</t>
  </si>
  <si>
    <t>01778</t>
  </si>
  <si>
    <t>WAYLAND</t>
  </si>
  <si>
    <t>01570</t>
  </si>
  <si>
    <t>WEBSTER</t>
  </si>
  <si>
    <t>01571</t>
  </si>
  <si>
    <t>DUDLEY</t>
  </si>
  <si>
    <t>02667</t>
  </si>
  <si>
    <t>WELLFLEET</t>
  </si>
  <si>
    <t>02637</t>
  </si>
  <si>
    <t>CUMMAQUID</t>
  </si>
  <si>
    <t>01923</t>
  </si>
  <si>
    <t>DANVERS</t>
  </si>
  <si>
    <t>02026</t>
  </si>
  <si>
    <t>DEDHAM</t>
  </si>
  <si>
    <t>02027</t>
  </si>
  <si>
    <t>02638</t>
  </si>
  <si>
    <t>DENNIS</t>
  </si>
  <si>
    <t>02639</t>
  </si>
  <si>
    <t>DENNIS PORT</t>
  </si>
  <si>
    <t>02030</t>
  </si>
  <si>
    <t>DOVER</t>
  </si>
  <si>
    <t>01826</t>
  </si>
  <si>
    <t>DRACUT</t>
  </si>
  <si>
    <t>01827</t>
  </si>
  <si>
    <t>DUNSTABLE</t>
  </si>
  <si>
    <t>02331</t>
  </si>
  <si>
    <t>DUXBURY</t>
  </si>
  <si>
    <t>02332</t>
  </si>
  <si>
    <t>02333</t>
  </si>
  <si>
    <t>EAST BRIDGEWATER</t>
  </si>
  <si>
    <t>01515</t>
  </si>
  <si>
    <t>EAST BROOKFIELD</t>
  </si>
  <si>
    <t>02641</t>
  </si>
  <si>
    <t>EAST DENNIS</t>
  </si>
  <si>
    <t>01516</t>
  </si>
  <si>
    <t>DOUGLAS</t>
  </si>
  <si>
    <t>02536</t>
  </si>
  <si>
    <t>EAST FALMOUTH</t>
  </si>
  <si>
    <t>02642</t>
  </si>
  <si>
    <t>EASTHAM</t>
  </si>
  <si>
    <t>02334</t>
  </si>
  <si>
    <t>EASTON</t>
  </si>
  <si>
    <t>02643</t>
  </si>
  <si>
    <t>EAST ORLEANS</t>
  </si>
  <si>
    <t>01517</t>
  </si>
  <si>
    <t>EAST PRINCETON</t>
  </si>
  <si>
    <t>02537</t>
  </si>
  <si>
    <t>EAST SANDWICH</t>
  </si>
  <si>
    <t>01438</t>
  </si>
  <si>
    <t>EAST TEMPLETON</t>
  </si>
  <si>
    <t>02032</t>
  </si>
  <si>
    <t>EAST WALPOLE</t>
  </si>
  <si>
    <t>02538</t>
  </si>
  <si>
    <t>EAST WAREHAM</t>
  </si>
  <si>
    <t>02539</t>
  </si>
  <si>
    <t>EDGARTOWN</t>
  </si>
  <si>
    <t>02337</t>
  </si>
  <si>
    <t>ELMWOOD</t>
  </si>
  <si>
    <t>01929</t>
  </si>
  <si>
    <t>ESSEX</t>
  </si>
  <si>
    <t>02540</t>
  </si>
  <si>
    <t>FALMOUTH</t>
  </si>
  <si>
    <t>02541</t>
  </si>
  <si>
    <t>02543</t>
  </si>
  <si>
    <t>WOODS HOLE</t>
  </si>
  <si>
    <t>01521</t>
  </si>
  <si>
    <t>HOLLAND</t>
  </si>
  <si>
    <t>01420</t>
  </si>
  <si>
    <t>FITCHBURG</t>
  </si>
  <si>
    <t>02644</t>
  </si>
  <si>
    <t>FORESTDALE</t>
  </si>
  <si>
    <t>02035</t>
  </si>
  <si>
    <t>FOXBORO</t>
  </si>
  <si>
    <t>01701</t>
  </si>
  <si>
    <t>FRAMINGHAM</t>
  </si>
  <si>
    <t>01702</t>
  </si>
  <si>
    <t>01703</t>
  </si>
  <si>
    <t>01704</t>
  </si>
  <si>
    <t>01705</t>
  </si>
  <si>
    <t>02038</t>
  </si>
  <si>
    <t>FRANKLIN</t>
  </si>
  <si>
    <t>01440</t>
  </si>
  <si>
    <t>GARDNER</t>
  </si>
  <si>
    <t>01930</t>
  </si>
  <si>
    <t>GLOUCESTER</t>
  </si>
  <si>
    <t>01931</t>
  </si>
  <si>
    <t>01519</t>
  </si>
  <si>
    <t>GRAFTON</t>
  </si>
  <si>
    <t>02041</t>
  </si>
  <si>
    <t>GREEN HARBOR</t>
  </si>
  <si>
    <t>01450</t>
  </si>
  <si>
    <t>GROTON</t>
  </si>
  <si>
    <t>01470</t>
  </si>
  <si>
    <t>01471</t>
  </si>
  <si>
    <t>02338</t>
  </si>
  <si>
    <t>HALIFAX</t>
  </si>
  <si>
    <t>01936</t>
  </si>
  <si>
    <t>HAMILTON</t>
  </si>
  <si>
    <t>02339</t>
  </si>
  <si>
    <t>HANOVER</t>
  </si>
  <si>
    <t>02340</t>
  </si>
  <si>
    <t>02341</t>
  </si>
  <si>
    <t>HANSON</t>
  </si>
  <si>
    <t>01451</t>
  </si>
  <si>
    <t>HARVARD</t>
  </si>
  <si>
    <t>02645</t>
  </si>
  <si>
    <t>HARWICH</t>
  </si>
  <si>
    <t>02646</t>
  </si>
  <si>
    <t>HARWICH PORT</t>
  </si>
  <si>
    <t>01937</t>
  </si>
  <si>
    <t>HATHORNE</t>
  </si>
  <si>
    <t>01830</t>
  </si>
  <si>
    <t>HAVERHILL</t>
  </si>
  <si>
    <t>01831</t>
  </si>
  <si>
    <t>01832</t>
  </si>
  <si>
    <t>01833</t>
  </si>
  <si>
    <t>GEORGETOWN</t>
  </si>
  <si>
    <t>01834</t>
  </si>
  <si>
    <t>GROVELAND</t>
  </si>
  <si>
    <t>01835</t>
  </si>
  <si>
    <t>02018</t>
  </si>
  <si>
    <t>ACCORD</t>
  </si>
  <si>
    <t>02043</t>
  </si>
  <si>
    <t>HINGHAM</t>
  </si>
  <si>
    <t>02044</t>
  </si>
  <si>
    <t>02343</t>
  </si>
  <si>
    <t>HOLBROOK</t>
  </si>
  <si>
    <t>01520</t>
  </si>
  <si>
    <t>HOLDEN</t>
  </si>
  <si>
    <t>01746</t>
  </si>
  <si>
    <t>HOLLISTON</t>
  </si>
  <si>
    <t>01747</t>
  </si>
  <si>
    <t>HOPEDALE</t>
  </si>
  <si>
    <t>01748</t>
  </si>
  <si>
    <t>HOPKINTON</t>
  </si>
  <si>
    <t>01452</t>
  </si>
  <si>
    <t>HUBBARDSTON</t>
  </si>
  <si>
    <t>01749</t>
  </si>
  <si>
    <t>HUDSON</t>
  </si>
  <si>
    <t>02045</t>
  </si>
  <si>
    <t>HULL</t>
  </si>
  <si>
    <t>02047</t>
  </si>
  <si>
    <t>HUMAROCK</t>
  </si>
  <si>
    <t>02601</t>
  </si>
  <si>
    <t>HYANNIS</t>
  </si>
  <si>
    <t>02647</t>
  </si>
  <si>
    <t>HYANNIS PORT</t>
  </si>
  <si>
    <t>01938</t>
  </si>
  <si>
    <t>IPSWICH</t>
  </si>
  <si>
    <t>01522</t>
  </si>
  <si>
    <t>JEFFERSON</t>
  </si>
  <si>
    <t>01523</t>
  </si>
  <si>
    <t>LANCASTER</t>
  </si>
  <si>
    <t>01840</t>
  </si>
  <si>
    <t>LAWRENCE</t>
  </si>
  <si>
    <t>01841</t>
  </si>
  <si>
    <t>01842</t>
  </si>
  <si>
    <t>01843</t>
  </si>
  <si>
    <t>01844</t>
  </si>
  <si>
    <t>METHUEN</t>
  </si>
  <si>
    <t>01845</t>
  </si>
  <si>
    <t>NORTH ANDOVER</t>
  </si>
  <si>
    <t>01524</t>
  </si>
  <si>
    <t>LEICESTER</t>
  </si>
  <si>
    <t>01453</t>
  </si>
  <si>
    <t>LEOMINSTER</t>
  </si>
  <si>
    <t>01773</t>
  </si>
  <si>
    <t>LINCOLN</t>
  </si>
  <si>
    <t>01525</t>
  </si>
  <si>
    <t>LINWOOD</t>
  </si>
  <si>
    <t>01460</t>
  </si>
  <si>
    <t>LITTLETON</t>
  </si>
  <si>
    <t>01850</t>
  </si>
  <si>
    <t>LOWELL</t>
  </si>
  <si>
    <t>01851</t>
  </si>
  <si>
    <t>01852</t>
  </si>
  <si>
    <t>01853</t>
  </si>
  <si>
    <t>01854</t>
  </si>
  <si>
    <t>01462</t>
  </si>
  <si>
    <t>LUNENBURG</t>
  </si>
  <si>
    <t>01901</t>
  </si>
  <si>
    <t>LYNN</t>
  </si>
  <si>
    <t>01902</t>
  </si>
  <si>
    <t>01903</t>
  </si>
  <si>
    <t>01904</t>
  </si>
  <si>
    <t>01905</t>
  </si>
  <si>
    <t>01906</t>
  </si>
  <si>
    <t>SAUGUS</t>
  </si>
  <si>
    <t>01907</t>
  </si>
  <si>
    <t>SWAMPSCOTT</t>
  </si>
  <si>
    <t>01908</t>
  </si>
  <si>
    <t>NAHANT</t>
  </si>
  <si>
    <t>01910</t>
  </si>
  <si>
    <t>01940</t>
  </si>
  <si>
    <t>LYNNFIELD</t>
  </si>
  <si>
    <t>01526</t>
  </si>
  <si>
    <t>MANCHAUG</t>
  </si>
  <si>
    <t>01944</t>
  </si>
  <si>
    <t>MANCHESTER</t>
  </si>
  <si>
    <t>02345</t>
  </si>
  <si>
    <t>MANOMET</t>
  </si>
  <si>
    <t>02048</t>
  </si>
  <si>
    <t>MANSFIELD</t>
  </si>
  <si>
    <t>01945</t>
  </si>
  <si>
    <t>MARBLEHEAD</t>
  </si>
  <si>
    <t>01752</t>
  </si>
  <si>
    <t>MARLBOROUGH</t>
  </si>
  <si>
    <t>02050</t>
  </si>
  <si>
    <t>MARSHFIELD</t>
  </si>
  <si>
    <t>02065</t>
  </si>
  <si>
    <t>OCEAN BLUFF</t>
  </si>
  <si>
    <t>02051</t>
  </si>
  <si>
    <t>MARSHFIELD HILLS</t>
  </si>
  <si>
    <t>02648</t>
  </si>
  <si>
    <t>MARSTONS MILLS</t>
  </si>
  <si>
    <t>02649</t>
  </si>
  <si>
    <t>MASHPEE</t>
  </si>
  <si>
    <t>01754</t>
  </si>
  <si>
    <t>MAYNARD</t>
  </si>
  <si>
    <t>02052</t>
  </si>
  <si>
    <t>MEDFIELD</t>
  </si>
  <si>
    <t>02053</t>
  </si>
  <si>
    <t>MEDWAY</t>
  </si>
  <si>
    <t>01756</t>
  </si>
  <si>
    <t>MENDON</t>
  </si>
  <si>
    <t>01860</t>
  </si>
  <si>
    <t>MERRIMAC</t>
  </si>
  <si>
    <t>02344</t>
  </si>
  <si>
    <t>MIDDLEBORO</t>
  </si>
  <si>
    <t>02346</t>
  </si>
  <si>
    <t>02348</t>
  </si>
  <si>
    <t>LAKEVILLE</t>
  </si>
  <si>
    <t>02349</t>
  </si>
  <si>
    <t>01949</t>
  </si>
  <si>
    <t>MIDDLETON</t>
  </si>
  <si>
    <t>01757</t>
  </si>
  <si>
    <t>MILFORD</t>
  </si>
  <si>
    <t>01527</t>
  </si>
  <si>
    <t>MILLBURY</t>
  </si>
  <si>
    <t>01984</t>
  </si>
  <si>
    <t>WENHAM</t>
  </si>
  <si>
    <t>02668</t>
  </si>
  <si>
    <t>WEST BARNSTABLE</t>
  </si>
  <si>
    <t>01580</t>
  </si>
  <si>
    <t>WESTBOROUGH</t>
  </si>
  <si>
    <t>01581</t>
  </si>
  <si>
    <t>01582</t>
  </si>
  <si>
    <t>01885</t>
  </si>
  <si>
    <t>WEST BOXFORD</t>
  </si>
  <si>
    <t>01583</t>
  </si>
  <si>
    <t>WEST BOYLSTON</t>
  </si>
  <si>
    <t>02379</t>
  </si>
  <si>
    <t>WEST BRIDGEWATER</t>
  </si>
  <si>
    <t>01585</t>
  </si>
  <si>
    <t>WEST BROOKFIELD</t>
  </si>
  <si>
    <t>02669</t>
  </si>
  <si>
    <t>WEST CHATHAM</t>
  </si>
  <si>
    <t>02670</t>
  </si>
  <si>
    <t>WEST DENNIS</t>
  </si>
  <si>
    <t>02574</t>
  </si>
  <si>
    <t>WEST FALMOUTH</t>
  </si>
  <si>
    <t>01886</t>
  </si>
  <si>
    <t>WESTFORD</t>
  </si>
  <si>
    <t>01472</t>
  </si>
  <si>
    <t>WEST GROTON</t>
  </si>
  <si>
    <t>02671</t>
  </si>
  <si>
    <t>WEST HARWICH</t>
  </si>
  <si>
    <t>02672</t>
  </si>
  <si>
    <t>WEST HYANNISPORT</t>
  </si>
  <si>
    <t>01441</t>
  </si>
  <si>
    <t>WESTMINSTER</t>
  </si>
  <si>
    <t>01473</t>
  </si>
  <si>
    <t>01985</t>
  </si>
  <si>
    <t>WEST NEWBURY</t>
  </si>
  <si>
    <t>02575</t>
  </si>
  <si>
    <t>WEST TISBURY</t>
  </si>
  <si>
    <t>01568</t>
  </si>
  <si>
    <t>UPTON</t>
  </si>
  <si>
    <t>02576</t>
  </si>
  <si>
    <t>WEST WAREHAM</t>
  </si>
  <si>
    <t>02090</t>
  </si>
  <si>
    <t>02381</t>
  </si>
  <si>
    <t>WHITE HORSE BEACH</t>
  </si>
  <si>
    <t>01588</t>
  </si>
  <si>
    <t>WHITINSVILLE</t>
  </si>
  <si>
    <t>02382</t>
  </si>
  <si>
    <t>WHITMAN</t>
  </si>
  <si>
    <t>01887</t>
  </si>
  <si>
    <t>WILMINGTON</t>
  </si>
  <si>
    <t>01475</t>
  </si>
  <si>
    <t>WINCHENDON</t>
  </si>
  <si>
    <t>01477</t>
  </si>
  <si>
    <t>WINCHENDON SPRINGS</t>
  </si>
  <si>
    <t>01890</t>
  </si>
  <si>
    <t>WINCHESTER</t>
  </si>
  <si>
    <t>01801</t>
  </si>
  <si>
    <t>WOBURN</t>
  </si>
  <si>
    <t>01807</t>
  </si>
  <si>
    <t>01813</t>
  </si>
  <si>
    <t>01815</t>
  </si>
  <si>
    <t>01888</t>
  </si>
  <si>
    <t>01784</t>
  </si>
  <si>
    <t>WOODVILLE</t>
  </si>
  <si>
    <t>01601</t>
  </si>
  <si>
    <t>WORCESTER</t>
  </si>
  <si>
    <t>01602</t>
  </si>
  <si>
    <t>01603</t>
  </si>
  <si>
    <t>01604</t>
  </si>
  <si>
    <t>01605</t>
  </si>
  <si>
    <t>01606</t>
  </si>
  <si>
    <t>01607</t>
  </si>
  <si>
    <t>01608</t>
  </si>
  <si>
    <t>01609</t>
  </si>
  <si>
    <t>01610</t>
  </si>
  <si>
    <t>01611</t>
  </si>
  <si>
    <t>CHERRY VALLEY</t>
  </si>
  <si>
    <t>01612</t>
  </si>
  <si>
    <t>PAXTON</t>
  </si>
  <si>
    <t>01613</t>
  </si>
  <si>
    <t>01614</t>
  </si>
  <si>
    <t>01615</t>
  </si>
  <si>
    <t>01653</t>
  </si>
  <si>
    <t>01654</t>
  </si>
  <si>
    <t>01655</t>
  </si>
  <si>
    <t>02093</t>
  </si>
  <si>
    <t>WRENTHAM</t>
  </si>
  <si>
    <t>02675</t>
  </si>
  <si>
    <t>YARMOUTH PORT</t>
  </si>
  <si>
    <t>02364</t>
  </si>
  <si>
    <t>KINGSTON</t>
  </si>
  <si>
    <t>02347</t>
  </si>
  <si>
    <t>04406</t>
  </si>
  <si>
    <t>ABBOT</t>
  </si>
  <si>
    <t>04001</t>
  </si>
  <si>
    <t>04606</t>
  </si>
  <si>
    <t>ADDISON</t>
  </si>
  <si>
    <t>04910</t>
  </si>
  <si>
    <t>ALBION</t>
  </si>
  <si>
    <t>04002</t>
  </si>
  <si>
    <t>ALFRED</t>
  </si>
  <si>
    <t>04535</t>
  </si>
  <si>
    <t>ALNA</t>
  </si>
  <si>
    <t>04216</t>
  </si>
  <si>
    <t>04911</t>
  </si>
  <si>
    <t>ANSON</t>
  </si>
  <si>
    <t>04732</t>
  </si>
  <si>
    <t>04912</t>
  </si>
  <si>
    <t>ATHENS</t>
  </si>
  <si>
    <t>04210</t>
  </si>
  <si>
    <t>04211</t>
  </si>
  <si>
    <t>04212</t>
  </si>
  <si>
    <t>04330</t>
  </si>
  <si>
    <t>AUGUSTA</t>
  </si>
  <si>
    <t>04332</t>
  </si>
  <si>
    <t>04333</t>
  </si>
  <si>
    <t>04336</t>
  </si>
  <si>
    <t>04338</t>
  </si>
  <si>
    <t>04408</t>
  </si>
  <si>
    <t>AURORA</t>
  </si>
  <si>
    <t>04003</t>
  </si>
  <si>
    <t>BAILEY ISLAND</t>
  </si>
  <si>
    <t>04401</t>
  </si>
  <si>
    <t>BANGOR</t>
  </si>
  <si>
    <t>04402</t>
  </si>
  <si>
    <t>04609</t>
  </si>
  <si>
    <t>BAR HARBOR</t>
  </si>
  <si>
    <t>04004</t>
  </si>
  <si>
    <t>BAR MILLS</t>
  </si>
  <si>
    <t>04635</t>
  </si>
  <si>
    <t>FRENCHBORO</t>
  </si>
  <si>
    <t>04653</t>
  </si>
  <si>
    <t>BASS HARBOR</t>
  </si>
  <si>
    <t>04530</t>
  </si>
  <si>
    <t>BATH</t>
  </si>
  <si>
    <t>04611</t>
  </si>
  <si>
    <t>BEALS</t>
  </si>
  <si>
    <t>04915</t>
  </si>
  <si>
    <t>BELFAST</t>
  </si>
  <si>
    <t>04917</t>
  </si>
  <si>
    <t>BELGRADE</t>
  </si>
  <si>
    <t>04918</t>
  </si>
  <si>
    <t>BELGRADE LAKES</t>
  </si>
  <si>
    <t>04733</t>
  </si>
  <si>
    <t>BENEDICTA</t>
  </si>
  <si>
    <t>04612</t>
  </si>
  <si>
    <t>BERNARD</t>
  </si>
  <si>
    <t>03901</t>
  </si>
  <si>
    <t>BERWICK</t>
  </si>
  <si>
    <t>04217</t>
  </si>
  <si>
    <t>BETHEL</t>
  </si>
  <si>
    <t>04286</t>
  </si>
  <si>
    <t>WEST BETHEL</t>
  </si>
  <si>
    <t>04005</t>
  </si>
  <si>
    <t>BIDDEFORD</t>
  </si>
  <si>
    <t>04007</t>
  </si>
  <si>
    <t>04006</t>
  </si>
  <si>
    <t>BIDDEFORD POOL</t>
  </si>
  <si>
    <t>04920</t>
  </si>
  <si>
    <t>BINGHAM</t>
  </si>
  <si>
    <t>04613</t>
  </si>
  <si>
    <t>BIRCH HARBOR</t>
  </si>
  <si>
    <t>04734</t>
  </si>
  <si>
    <t>BLAINE</t>
  </si>
  <si>
    <t>04614</t>
  </si>
  <si>
    <t>BLUE HILL</t>
  </si>
  <si>
    <t>04629</t>
  </si>
  <si>
    <t>EAST BLUE HILL</t>
  </si>
  <si>
    <t>04537</t>
  </si>
  <si>
    <t>BOOTHBAY</t>
  </si>
  <si>
    <t>04549</t>
  </si>
  <si>
    <t>ISLE OF SPRINGS</t>
  </si>
  <si>
    <t>04538</t>
  </si>
  <si>
    <t>BOOTHBAY HARBOR</t>
  </si>
  <si>
    <t>04570</t>
  </si>
  <si>
    <t>SQUIRREL ISLAND</t>
  </si>
  <si>
    <t>04008</t>
  </si>
  <si>
    <t>BOWDOINHAM</t>
  </si>
  <si>
    <t>04410</t>
  </si>
  <si>
    <t>BRADFORD</t>
  </si>
  <si>
    <t>04411</t>
  </si>
  <si>
    <t>BRADLEY</t>
  </si>
  <si>
    <t>04412</t>
  </si>
  <si>
    <t>BREWER</t>
  </si>
  <si>
    <t>04735</t>
  </si>
  <si>
    <t>04009</t>
  </si>
  <si>
    <t>BRIDGTON</t>
  </si>
  <si>
    <t>04539</t>
  </si>
  <si>
    <t>BRISTOL</t>
  </si>
  <si>
    <t>04616</t>
  </si>
  <si>
    <t>BROOKLIN</t>
  </si>
  <si>
    <t>04921</t>
  </si>
  <si>
    <t>BROOKS</t>
  </si>
  <si>
    <t>04617</t>
  </si>
  <si>
    <t>BROOKSVILLE</t>
  </si>
  <si>
    <t>04642</t>
  </si>
  <si>
    <t>HARBORSIDE</t>
  </si>
  <si>
    <t>04413</t>
  </si>
  <si>
    <t>BROOKTON</t>
  </si>
  <si>
    <t>04010</t>
  </si>
  <si>
    <t>BROWNFIELD</t>
  </si>
  <si>
    <t>04414</t>
  </si>
  <si>
    <t>BROWNVILLE</t>
  </si>
  <si>
    <t>04415</t>
  </si>
  <si>
    <t>BROWNVILLE JUNCTION</t>
  </si>
  <si>
    <t>04011</t>
  </si>
  <si>
    <t>BRUNSWICK</t>
  </si>
  <si>
    <t>04219</t>
  </si>
  <si>
    <t>BRYANT POND</t>
  </si>
  <si>
    <t>04220</t>
  </si>
  <si>
    <t>BUCKFIELD</t>
  </si>
  <si>
    <t>04416</t>
  </si>
  <si>
    <t>BUCKSPORT</t>
  </si>
  <si>
    <t>04417</t>
  </si>
  <si>
    <t>04922</t>
  </si>
  <si>
    <t>BURNHAM</t>
  </si>
  <si>
    <t>04619</t>
  </si>
  <si>
    <t>CALAIS</t>
  </si>
  <si>
    <t>04923</t>
  </si>
  <si>
    <t>04843</t>
  </si>
  <si>
    <t>CAMDEN</t>
  </si>
  <si>
    <t>04847</t>
  </si>
  <si>
    <t>HOPE</t>
  </si>
  <si>
    <t>04924</t>
  </si>
  <si>
    <t>CANAAN</t>
  </si>
  <si>
    <t>04221</t>
  </si>
  <si>
    <t>03902</t>
  </si>
  <si>
    <t>CAPE NEDDICK</t>
  </si>
  <si>
    <t>04925</t>
  </si>
  <si>
    <t>CARATUNK</t>
  </si>
  <si>
    <t>04418</t>
  </si>
  <si>
    <t>04736</t>
  </si>
  <si>
    <t>CARIBOU</t>
  </si>
  <si>
    <t>04419</t>
  </si>
  <si>
    <t>CARMEL</t>
  </si>
  <si>
    <t>04015</t>
  </si>
  <si>
    <t>CASCO</t>
  </si>
  <si>
    <t>04420</t>
  </si>
  <si>
    <t>CASTINE</t>
  </si>
  <si>
    <t>04421</t>
  </si>
  <si>
    <t>04016</t>
  </si>
  <si>
    <t>CENTER LOVELL</t>
  </si>
  <si>
    <t>04541</t>
  </si>
  <si>
    <t>CHAMBERLAIN</t>
  </si>
  <si>
    <t>04422</t>
  </si>
  <si>
    <t>CHARLESTON</t>
  </si>
  <si>
    <t>04017</t>
  </si>
  <si>
    <t>CHEBEAGUE ISLAND</t>
  </si>
  <si>
    <t>04622</t>
  </si>
  <si>
    <t>CHERRYFIELD</t>
  </si>
  <si>
    <t>04926</t>
  </si>
  <si>
    <t>CHINA VILLAGE</t>
  </si>
  <si>
    <t>04019</t>
  </si>
  <si>
    <t>CLIFF ISLAND</t>
  </si>
  <si>
    <t>04927</t>
  </si>
  <si>
    <t>04623</t>
  </si>
  <si>
    <t>COLUMBIA FALLS</t>
  </si>
  <si>
    <t>04341</t>
  </si>
  <si>
    <t>COOPERS MILLS</t>
  </si>
  <si>
    <t>04624</t>
  </si>
  <si>
    <t>COREA</t>
  </si>
  <si>
    <t>04928</t>
  </si>
  <si>
    <t>CORINNA</t>
  </si>
  <si>
    <t>04020</t>
  </si>
  <si>
    <t>CORNISH</t>
  </si>
  <si>
    <t>04625</t>
  </si>
  <si>
    <t>CRANBERRY ISLES</t>
  </si>
  <si>
    <t>04738</t>
  </si>
  <si>
    <t>CROUSEVILLE</t>
  </si>
  <si>
    <t>04021</t>
  </si>
  <si>
    <t>CUMBERLAND CENTER</t>
  </si>
  <si>
    <t>04563</t>
  </si>
  <si>
    <t>CUSHING</t>
  </si>
  <si>
    <t>04626</t>
  </si>
  <si>
    <t>CUTLER</t>
  </si>
  <si>
    <t>04543</t>
  </si>
  <si>
    <t>DAMARISCOTTA</t>
  </si>
  <si>
    <t>04424</t>
  </si>
  <si>
    <t>DANFORTH</t>
  </si>
  <si>
    <t>04492</t>
  </si>
  <si>
    <t>WAITE</t>
  </si>
  <si>
    <t>04223</t>
  </si>
  <si>
    <t>DANVILLE</t>
  </si>
  <si>
    <t>04627</t>
  </si>
  <si>
    <t>DEER ISLE</t>
  </si>
  <si>
    <t>04022</t>
  </si>
  <si>
    <t>DENMARK</t>
  </si>
  <si>
    <t>04628</t>
  </si>
  <si>
    <t>DENNYSVILLE</t>
  </si>
  <si>
    <t>04929</t>
  </si>
  <si>
    <t>DETROIT</t>
  </si>
  <si>
    <t>04930</t>
  </si>
  <si>
    <t>DEXTER</t>
  </si>
  <si>
    <t>04224</t>
  </si>
  <si>
    <t>DIXFIELD</t>
  </si>
  <si>
    <t>04932</t>
  </si>
  <si>
    <t>DIXMONT</t>
  </si>
  <si>
    <t>04426</t>
  </si>
  <si>
    <t>DOVER FOXCROFT</t>
  </si>
  <si>
    <t>04481</t>
  </si>
  <si>
    <t>SEBEC</t>
  </si>
  <si>
    <t>04342</t>
  </si>
  <si>
    <t>DRESDEN</t>
  </si>
  <si>
    <t>04225</t>
  </si>
  <si>
    <t>DRYDEN</t>
  </si>
  <si>
    <t>04739</t>
  </si>
  <si>
    <t>EAGLE LAKE</t>
  </si>
  <si>
    <t>04226</t>
  </si>
  <si>
    <t>EAST ANDOVER</t>
  </si>
  <si>
    <t>04024</t>
  </si>
  <si>
    <t>EAST BALDWIN</t>
  </si>
  <si>
    <t>04544</t>
  </si>
  <si>
    <t>EAST BOOTHBAY</t>
  </si>
  <si>
    <t>04427</t>
  </si>
  <si>
    <t>CORINTH</t>
  </si>
  <si>
    <t>04227</t>
  </si>
  <si>
    <t>EAST DIXFIELD</t>
  </si>
  <si>
    <t>04428</t>
  </si>
  <si>
    <t>EDDINGTON</t>
  </si>
  <si>
    <t>04429</t>
  </si>
  <si>
    <t>04027</t>
  </si>
  <si>
    <t>LEBANON</t>
  </si>
  <si>
    <t>04228</t>
  </si>
  <si>
    <t>EAST LIVERMORE</t>
  </si>
  <si>
    <t>04630</t>
  </si>
  <si>
    <t>EAST MACHIAS</t>
  </si>
  <si>
    <t>04430</t>
  </si>
  <si>
    <t>EAST MILLINOCKET</t>
  </si>
  <si>
    <t>04933</t>
  </si>
  <si>
    <t>EAST NEWPORT</t>
  </si>
  <si>
    <t>04740</t>
  </si>
  <si>
    <t>04431</t>
  </si>
  <si>
    <t>EAST ORLAND</t>
  </si>
  <si>
    <t>04028</t>
  </si>
  <si>
    <t>EAST PARSONSFIELD</t>
  </si>
  <si>
    <t>04230</t>
  </si>
  <si>
    <t>EAST POLAND</t>
  </si>
  <si>
    <t>04631</t>
  </si>
  <si>
    <t>EASTPORT</t>
  </si>
  <si>
    <t>04029</t>
  </si>
  <si>
    <t>SEBAGO</t>
  </si>
  <si>
    <t>04231</t>
  </si>
  <si>
    <t>04935</t>
  </si>
  <si>
    <t>EAST VASSALBORO</t>
  </si>
  <si>
    <t>04030</t>
  </si>
  <si>
    <t>EAST WATERBORO</t>
  </si>
  <si>
    <t>04234</t>
  </si>
  <si>
    <t>EAST WILTON</t>
  </si>
  <si>
    <t>04343</t>
  </si>
  <si>
    <t>EAST WINTHROP</t>
  </si>
  <si>
    <t>03903</t>
  </si>
  <si>
    <t>ELIOT</t>
  </si>
  <si>
    <t>04605</t>
  </si>
  <si>
    <t>ELLSWORTH</t>
  </si>
  <si>
    <t>04434</t>
  </si>
  <si>
    <t>ETNA</t>
  </si>
  <si>
    <t>04936</t>
  </si>
  <si>
    <t>EUSTIS</t>
  </si>
  <si>
    <t>04435</t>
  </si>
  <si>
    <t>EXETER</t>
  </si>
  <si>
    <t>04937</t>
  </si>
  <si>
    <t>FAIRFIELD</t>
  </si>
  <si>
    <t>04938</t>
  </si>
  <si>
    <t>FARMINGTON</t>
  </si>
  <si>
    <t>04940</t>
  </si>
  <si>
    <t>FARMINGTON FALLS</t>
  </si>
  <si>
    <t>04742</t>
  </si>
  <si>
    <t>FORT FAIRFIELD</t>
  </si>
  <si>
    <t>04737</t>
  </si>
  <si>
    <t>CLAYTON LAKE</t>
  </si>
  <si>
    <t>04741</t>
  </si>
  <si>
    <t>ESTCOURT STATION</t>
  </si>
  <si>
    <t>04743</t>
  </si>
  <si>
    <t>FORT KENT</t>
  </si>
  <si>
    <t>04744</t>
  </si>
  <si>
    <t>FORT KENT MILLS</t>
  </si>
  <si>
    <t>04438</t>
  </si>
  <si>
    <t>FRANKFORT</t>
  </si>
  <si>
    <t>04634</t>
  </si>
  <si>
    <t>04941</t>
  </si>
  <si>
    <t>FREEDOM</t>
  </si>
  <si>
    <t>04032</t>
  </si>
  <si>
    <t>FREEPORT</t>
  </si>
  <si>
    <t>04033</t>
  </si>
  <si>
    <t>04034</t>
  </si>
  <si>
    <t>04547</t>
  </si>
  <si>
    <t>FRIENDSHIP</t>
  </si>
  <si>
    <t>04037</t>
  </si>
  <si>
    <t>FRYEBURG</t>
  </si>
  <si>
    <t>04344</t>
  </si>
  <si>
    <t>FARMINGDALE</t>
  </si>
  <si>
    <t>04345</t>
  </si>
  <si>
    <t>GARDINER</t>
  </si>
  <si>
    <t>04346</t>
  </si>
  <si>
    <t>04939</t>
  </si>
  <si>
    <t>GARLAND</t>
  </si>
  <si>
    <t>04548</t>
  </si>
  <si>
    <t>04038</t>
  </si>
  <si>
    <t>GORHAM</t>
  </si>
  <si>
    <t>04607</t>
  </si>
  <si>
    <t>GOULDSBORO</t>
  </si>
  <si>
    <t>04746</t>
  </si>
  <si>
    <t>GRAND ISLE</t>
  </si>
  <si>
    <t>04039</t>
  </si>
  <si>
    <t>GRAY</t>
  </si>
  <si>
    <t>04236</t>
  </si>
  <si>
    <t>GREENE</t>
  </si>
  <si>
    <t>04441</t>
  </si>
  <si>
    <t>GREENVILLE</t>
  </si>
  <si>
    <t>04485</t>
  </si>
  <si>
    <t>SHIRLEY MILLS</t>
  </si>
  <si>
    <t>04442</t>
  </si>
  <si>
    <t>GREENVILLE JUNCTION</t>
  </si>
  <si>
    <t>04443</t>
  </si>
  <si>
    <t>GUILFORD</t>
  </si>
  <si>
    <t>04347</t>
  </si>
  <si>
    <t>HALLOWELL</t>
  </si>
  <si>
    <t>04444</t>
  </si>
  <si>
    <t>HAMPDEN</t>
  </si>
  <si>
    <t>04640</t>
  </si>
  <si>
    <t>HANCOCK</t>
  </si>
  <si>
    <t>04237</t>
  </si>
  <si>
    <t>04942</t>
  </si>
  <si>
    <t>HARMONY</t>
  </si>
  <si>
    <t>04643</t>
  </si>
  <si>
    <t>HARRINGTON</t>
  </si>
  <si>
    <t>04040</t>
  </si>
  <si>
    <t>HARRISON</t>
  </si>
  <si>
    <t>04943</t>
  </si>
  <si>
    <t>HARTLAND</t>
  </si>
  <si>
    <t>04238</t>
  </si>
  <si>
    <t>HEBRON</t>
  </si>
  <si>
    <t>04944</t>
  </si>
  <si>
    <t>HINCKLEY</t>
  </si>
  <si>
    <t>04041</t>
  </si>
  <si>
    <t>HIRAM</t>
  </si>
  <si>
    <t>04042</t>
  </si>
  <si>
    <t>HOLLIS CENTER</t>
  </si>
  <si>
    <t>04730</t>
  </si>
  <si>
    <t>HOULTON</t>
  </si>
  <si>
    <t>04761</t>
  </si>
  <si>
    <t>NEW LIMERICK</t>
  </si>
  <si>
    <t>04448</t>
  </si>
  <si>
    <t>HOWLAND</t>
  </si>
  <si>
    <t>04449</t>
  </si>
  <si>
    <t>04644</t>
  </si>
  <si>
    <t>HULLS COVE</t>
  </si>
  <si>
    <t>04747</t>
  </si>
  <si>
    <t>ISLAND FALLS</t>
  </si>
  <si>
    <t>04848</t>
  </si>
  <si>
    <t>ISLESBORO</t>
  </si>
  <si>
    <t>04646</t>
  </si>
  <si>
    <t>ISLESFORD</t>
  </si>
  <si>
    <t>04945</t>
  </si>
  <si>
    <t>JACKMAN</t>
  </si>
  <si>
    <t>04239</t>
  </si>
  <si>
    <t>JAY</t>
  </si>
  <si>
    <t>04262</t>
  </si>
  <si>
    <t>NORTH JAY</t>
  </si>
  <si>
    <t>04348</t>
  </si>
  <si>
    <t>04648</t>
  </si>
  <si>
    <t>JONESBORO</t>
  </si>
  <si>
    <t>04649</t>
  </si>
  <si>
    <t>JONESPORT</t>
  </si>
  <si>
    <t>04450</t>
  </si>
  <si>
    <t>KENDUSKEAG</t>
  </si>
  <si>
    <t>04043</t>
  </si>
  <si>
    <t>KENNEBUNK</t>
  </si>
  <si>
    <t>04014</t>
  </si>
  <si>
    <t>CAPE PORPOISE</t>
  </si>
  <si>
    <t>04046</t>
  </si>
  <si>
    <t>KENNEBUNKPORT</t>
  </si>
  <si>
    <t>04349</t>
  </si>
  <si>
    <t>KENTS HILL</t>
  </si>
  <si>
    <t>04047</t>
  </si>
  <si>
    <t>PARSONSFIELD</t>
  </si>
  <si>
    <t>04947</t>
  </si>
  <si>
    <t>KINGFIELD</t>
  </si>
  <si>
    <t>04451</t>
  </si>
  <si>
    <t>KINGMAN</t>
  </si>
  <si>
    <t>03904</t>
  </si>
  <si>
    <t>KITTERY</t>
  </si>
  <si>
    <t>03905</t>
  </si>
  <si>
    <t>KITTERY POINT</t>
  </si>
  <si>
    <t>04453</t>
  </si>
  <si>
    <t>LAGRANGE</t>
  </si>
  <si>
    <t>04455</t>
  </si>
  <si>
    <t>LEE</t>
  </si>
  <si>
    <t>04263</t>
  </si>
  <si>
    <t>LEEDS</t>
  </si>
  <si>
    <t>04456</t>
  </si>
  <si>
    <t>LEVANT</t>
  </si>
  <si>
    <t>04240</t>
  </si>
  <si>
    <t>LEWISTON</t>
  </si>
  <si>
    <t>04241</t>
  </si>
  <si>
    <t>04243</t>
  </si>
  <si>
    <t>04949</t>
  </si>
  <si>
    <t>LIBERTY</t>
  </si>
  <si>
    <t>04048</t>
  </si>
  <si>
    <t>LIMERICK</t>
  </si>
  <si>
    <t>04750</t>
  </si>
  <si>
    <t>LIMESTONE</t>
  </si>
  <si>
    <t>04751</t>
  </si>
  <si>
    <t>04049</t>
  </si>
  <si>
    <t>LIMINGTON</t>
  </si>
  <si>
    <t>04457</t>
  </si>
  <si>
    <t>04849</t>
  </si>
  <si>
    <t>LINCOLNVILLE</t>
  </si>
  <si>
    <t>04850</t>
  </si>
  <si>
    <t>LINCOLNVILLE CENTER</t>
  </si>
  <si>
    <t>04222</t>
  </si>
  <si>
    <t>DURHAM</t>
  </si>
  <si>
    <t>04250</t>
  </si>
  <si>
    <t>LISBON</t>
  </si>
  <si>
    <t>04252</t>
  </si>
  <si>
    <t>LISBON FALLS</t>
  </si>
  <si>
    <t>04350</t>
  </si>
  <si>
    <t>LITCHFIELD</t>
  </si>
  <si>
    <t>04650</t>
  </si>
  <si>
    <t>LITTLE DEER ISLE</t>
  </si>
  <si>
    <t>04253</t>
  </si>
  <si>
    <t>LIVERMORE</t>
  </si>
  <si>
    <t>04254</t>
  </si>
  <si>
    <t>LIVERMORE FALLS</t>
  </si>
  <si>
    <t>04255</t>
  </si>
  <si>
    <t>GREENWOOD</t>
  </si>
  <si>
    <t>04050</t>
  </si>
  <si>
    <t>LONG ISLAND</t>
  </si>
  <si>
    <t>04051</t>
  </si>
  <si>
    <t>LOVELL</t>
  </si>
  <si>
    <t>04652</t>
  </si>
  <si>
    <t>LUBEC</t>
  </si>
  <si>
    <t>04654</t>
  </si>
  <si>
    <t>MACHIAS</t>
  </si>
  <si>
    <t>04686</t>
  </si>
  <si>
    <t>WESLEY</t>
  </si>
  <si>
    <t>04655</t>
  </si>
  <si>
    <t>MACHIASPORT</t>
  </si>
  <si>
    <t>04756</t>
  </si>
  <si>
    <t>MADAWASKA</t>
  </si>
  <si>
    <t>04950</t>
  </si>
  <si>
    <t>MADISON</t>
  </si>
  <si>
    <t>04351</t>
  </si>
  <si>
    <t>04757</t>
  </si>
  <si>
    <t>MAPLETON</t>
  </si>
  <si>
    <t>04758</t>
  </si>
  <si>
    <t>MARS HILL</t>
  </si>
  <si>
    <t>04851</t>
  </si>
  <si>
    <t>MATINICUS</t>
  </si>
  <si>
    <t>04459</t>
  </si>
  <si>
    <t>MATTAWAMKEAG</t>
  </si>
  <si>
    <t>04256</t>
  </si>
  <si>
    <t>MECHANIC FALLS</t>
  </si>
  <si>
    <t>04657</t>
  </si>
  <si>
    <t>MEDDYBEMPS</t>
  </si>
  <si>
    <t>04551</t>
  </si>
  <si>
    <t>BREMEN</t>
  </si>
  <si>
    <t>04460</t>
  </si>
  <si>
    <t>04257</t>
  </si>
  <si>
    <t>MEXICO</t>
  </si>
  <si>
    <t>04658</t>
  </si>
  <si>
    <t>MILBRIDGE</t>
  </si>
  <si>
    <t>04461</t>
  </si>
  <si>
    <t>04462</t>
  </si>
  <si>
    <t>MILLINOCKET</t>
  </si>
  <si>
    <t>04463</t>
  </si>
  <si>
    <t>MILO</t>
  </si>
  <si>
    <t>04258</t>
  </si>
  <si>
    <t>04852</t>
  </si>
  <si>
    <t>MONHEGAN</t>
  </si>
  <si>
    <t>04259</t>
  </si>
  <si>
    <t>MONMOUTH</t>
  </si>
  <si>
    <t>04951</t>
  </si>
  <si>
    <t>MONROE</t>
  </si>
  <si>
    <t>04464</t>
  </si>
  <si>
    <t>MONSON</t>
  </si>
  <si>
    <t>04760</t>
  </si>
  <si>
    <t>MONTICELLO</t>
  </si>
  <si>
    <t>04054</t>
  </si>
  <si>
    <t>MOODY</t>
  </si>
  <si>
    <t>04952</t>
  </si>
  <si>
    <t>MORRILL</t>
  </si>
  <si>
    <t>04660</t>
  </si>
  <si>
    <t>MOUNT DESERT</t>
  </si>
  <si>
    <t>04352</t>
  </si>
  <si>
    <t>MOUNT VERNON</t>
  </si>
  <si>
    <t>04055</t>
  </si>
  <si>
    <t>NAPLES</t>
  </si>
  <si>
    <t>04553</t>
  </si>
  <si>
    <t>NEWCASTLE</t>
  </si>
  <si>
    <t>04056</t>
  </si>
  <si>
    <t>NEWFIELD</t>
  </si>
  <si>
    <t>04260</t>
  </si>
  <si>
    <t>NEW GLOUCESTER</t>
  </si>
  <si>
    <t>04554</t>
  </si>
  <si>
    <t>NEW HARBOR</t>
  </si>
  <si>
    <t>04558</t>
  </si>
  <si>
    <t>PEMAQUID</t>
  </si>
  <si>
    <t>04953</t>
  </si>
  <si>
    <t>NEWPORT</t>
  </si>
  <si>
    <t>04261</t>
  </si>
  <si>
    <t>NEWRY</t>
  </si>
  <si>
    <t>04955</t>
  </si>
  <si>
    <t>NEW SHARON</t>
  </si>
  <si>
    <t>04762</t>
  </si>
  <si>
    <t>NEW SWEDEN</t>
  </si>
  <si>
    <t>04956</t>
  </si>
  <si>
    <t>NEW VINEYARD</t>
  </si>
  <si>
    <t>04555</t>
  </si>
  <si>
    <t>NOBLEBORO</t>
  </si>
  <si>
    <t>04957</t>
  </si>
  <si>
    <t>NORRIDGEWOCK</t>
  </si>
  <si>
    <t>04958</t>
  </si>
  <si>
    <t>NORTH ANSON</t>
  </si>
  <si>
    <t>03906</t>
  </si>
  <si>
    <t>NORTH BERWICK</t>
  </si>
  <si>
    <t>04057</t>
  </si>
  <si>
    <t>NORTH BRIDGTON</t>
  </si>
  <si>
    <t>04662</t>
  </si>
  <si>
    <t>NORTHEAST HARBOR</t>
  </si>
  <si>
    <t>04556</t>
  </si>
  <si>
    <t>EDGECOMB</t>
  </si>
  <si>
    <t>04853</t>
  </si>
  <si>
    <t>NORTH HAVEN</t>
  </si>
  <si>
    <t>04265</t>
  </si>
  <si>
    <t>NORTH MONMOUTH</t>
  </si>
  <si>
    <t>04954</t>
  </si>
  <si>
    <t>NEW PORTLAND</t>
  </si>
  <si>
    <t>04961</t>
  </si>
  <si>
    <t>04664</t>
  </si>
  <si>
    <t>SULLIVAN</t>
  </si>
  <si>
    <t>04266</t>
  </si>
  <si>
    <t>NORTH TURNER</t>
  </si>
  <si>
    <t>04962</t>
  </si>
  <si>
    <t>NORTH VASSALBORO</t>
  </si>
  <si>
    <t>04061</t>
  </si>
  <si>
    <t>NORTH WATERBORO</t>
  </si>
  <si>
    <t>04267</t>
  </si>
  <si>
    <t>NORTH WATERFORD</t>
  </si>
  <si>
    <t>04353</t>
  </si>
  <si>
    <t>WHITEFIELD</t>
  </si>
  <si>
    <t>04062</t>
  </si>
  <si>
    <t>WINDHAM</t>
  </si>
  <si>
    <t>04082</t>
  </si>
  <si>
    <t>SOUTH WINDHAM</t>
  </si>
  <si>
    <t>04268</t>
  </si>
  <si>
    <t>NORWAY</t>
  </si>
  <si>
    <t>04763</t>
  </si>
  <si>
    <t>OAKFIELD</t>
  </si>
  <si>
    <t>04963</t>
  </si>
  <si>
    <t>OAKLAND</t>
  </si>
  <si>
    <t>03907</t>
  </si>
  <si>
    <t>OGUNQUIT</t>
  </si>
  <si>
    <t>04063</t>
  </si>
  <si>
    <t>OCEAN PARK</t>
  </si>
  <si>
    <t>04064</t>
  </si>
  <si>
    <t>OLD ORCHARD BEACH</t>
  </si>
  <si>
    <t>04468</t>
  </si>
  <si>
    <t>OLD TOWN</t>
  </si>
  <si>
    <t>04964</t>
  </si>
  <si>
    <t>OQUOSSOC</t>
  </si>
  <si>
    <t>04471</t>
  </si>
  <si>
    <t>ORIENT</t>
  </si>
  <si>
    <t>04472</t>
  </si>
  <si>
    <t>ORLAND</t>
  </si>
  <si>
    <t>04469</t>
  </si>
  <si>
    <t>ORONO</t>
  </si>
  <si>
    <t>04473</t>
  </si>
  <si>
    <t>04474</t>
  </si>
  <si>
    <t>ORRINGTON</t>
  </si>
  <si>
    <t>04066</t>
  </si>
  <si>
    <t>ORRS ISLAND</t>
  </si>
  <si>
    <t>04854</t>
  </si>
  <si>
    <t>OWLS HEAD</t>
  </si>
  <si>
    <t>04764</t>
  </si>
  <si>
    <t>OXBOW</t>
  </si>
  <si>
    <t>04270</t>
  </si>
  <si>
    <t>04354</t>
  </si>
  <si>
    <t>PALERMO</t>
  </si>
  <si>
    <t>04965</t>
  </si>
  <si>
    <t>PALMYRA</t>
  </si>
  <si>
    <t>04271</t>
  </si>
  <si>
    <t>PARIS</t>
  </si>
  <si>
    <t>04475</t>
  </si>
  <si>
    <t>PASSADUMKEAG</t>
  </si>
  <si>
    <t>04765</t>
  </si>
  <si>
    <t>PATTEN</t>
  </si>
  <si>
    <t>04666</t>
  </si>
  <si>
    <t>04476</t>
  </si>
  <si>
    <t>PENOBSCOT</t>
  </si>
  <si>
    <t>04766</t>
  </si>
  <si>
    <t>PERHAM</t>
  </si>
  <si>
    <t>04667</t>
  </si>
  <si>
    <t>PERRY</t>
  </si>
  <si>
    <t>04966</t>
  </si>
  <si>
    <t>PHILLIPS</t>
  </si>
  <si>
    <t>04562</t>
  </si>
  <si>
    <t>PHIPPSBURG</t>
  </si>
  <si>
    <t>04967</t>
  </si>
  <si>
    <t>PITTSFIELD</t>
  </si>
  <si>
    <t>04969</t>
  </si>
  <si>
    <t>04274</t>
  </si>
  <si>
    <t>POLAND</t>
  </si>
  <si>
    <t>04768</t>
  </si>
  <si>
    <t>PORTAGE</t>
  </si>
  <si>
    <t>04855</t>
  </si>
  <si>
    <t>PORT CLYDE</t>
  </si>
  <si>
    <t>04068</t>
  </si>
  <si>
    <t>PORTER</t>
  </si>
  <si>
    <t>04101</t>
  </si>
  <si>
    <t>PORTLAND</t>
  </si>
  <si>
    <t>04102</t>
  </si>
  <si>
    <t>04103</t>
  </si>
  <si>
    <t>04104</t>
  </si>
  <si>
    <t>04105</t>
  </si>
  <si>
    <t>04106</t>
  </si>
  <si>
    <t>SOUTH PORTLAND</t>
  </si>
  <si>
    <t>04107</t>
  </si>
  <si>
    <t>CAPE ELIZABETH</t>
  </si>
  <si>
    <t>04108</t>
  </si>
  <si>
    <t>PEAKS ISLAND</t>
  </si>
  <si>
    <t>04109</t>
  </si>
  <si>
    <t>04110</t>
  </si>
  <si>
    <t>CUMBERLAND FORESIDE</t>
  </si>
  <si>
    <t>04112</t>
  </si>
  <si>
    <t>04116</t>
  </si>
  <si>
    <t>04122</t>
  </si>
  <si>
    <t>04123</t>
  </si>
  <si>
    <t>04124</t>
  </si>
  <si>
    <t>04069</t>
  </si>
  <si>
    <t>POWNAL</t>
  </si>
  <si>
    <t>04769</t>
  </si>
  <si>
    <t>PRESQUE ISLE</t>
  </si>
  <si>
    <t>04637</t>
  </si>
  <si>
    <t>GRAND LAKE STREAM</t>
  </si>
  <si>
    <t>04668</t>
  </si>
  <si>
    <t>04669</t>
  </si>
  <si>
    <t>PROSPECT HARBOR</t>
  </si>
  <si>
    <t>04970</t>
  </si>
  <si>
    <t>RANGELEY</t>
  </si>
  <si>
    <t>04071</t>
  </si>
  <si>
    <t>RAYMOND</t>
  </si>
  <si>
    <t>04355</t>
  </si>
  <si>
    <t>READFIELD</t>
  </si>
  <si>
    <t>04357</t>
  </si>
  <si>
    <t>RICHMOND</t>
  </si>
  <si>
    <t>04671</t>
  </si>
  <si>
    <t>ROBBINSTON</t>
  </si>
  <si>
    <t>04841</t>
  </si>
  <si>
    <t>04846</t>
  </si>
  <si>
    <t>GLEN COVE</t>
  </si>
  <si>
    <t>04856</t>
  </si>
  <si>
    <t>04478</t>
  </si>
  <si>
    <t>ROCKWOOD</t>
  </si>
  <si>
    <t>04564</t>
  </si>
  <si>
    <t>ROUND POND</t>
  </si>
  <si>
    <t>04275</t>
  </si>
  <si>
    <t>04276</t>
  </si>
  <si>
    <t>RUMFORD</t>
  </si>
  <si>
    <t>04280</t>
  </si>
  <si>
    <t>SABATTUS</t>
  </si>
  <si>
    <t>04072</t>
  </si>
  <si>
    <t>SACO</t>
  </si>
  <si>
    <t>04772</t>
  </si>
  <si>
    <t>SAINT AGATHA</t>
  </si>
  <si>
    <t>04971</t>
  </si>
  <si>
    <t>SAINT ALBANS</t>
  </si>
  <si>
    <t>04773</t>
  </si>
  <si>
    <t>SAINT DAVID</t>
  </si>
  <si>
    <t>04774</t>
  </si>
  <si>
    <t>SAINT FRANCIS</t>
  </si>
  <si>
    <t>04672</t>
  </si>
  <si>
    <t>SALSBURY COVE</t>
  </si>
  <si>
    <t>04972</t>
  </si>
  <si>
    <t>SANDY POINT</t>
  </si>
  <si>
    <t>04073</t>
  </si>
  <si>
    <t>SANFORD</t>
  </si>
  <si>
    <t>04479</t>
  </si>
  <si>
    <t>SANGERVILLE</t>
  </si>
  <si>
    <t>04070</t>
  </si>
  <si>
    <t>SCARBOROUGH</t>
  </si>
  <si>
    <t>04074</t>
  </si>
  <si>
    <t>04674</t>
  </si>
  <si>
    <t>SEAL COVE</t>
  </si>
  <si>
    <t>04675</t>
  </si>
  <si>
    <t>SEAL HARBOR</t>
  </si>
  <si>
    <t>04973</t>
  </si>
  <si>
    <t>SEARSMONT</t>
  </si>
  <si>
    <t>04974</t>
  </si>
  <si>
    <t>SEARSPORT</t>
  </si>
  <si>
    <t>04565</t>
  </si>
  <si>
    <t>SEBASCO ESTATES</t>
  </si>
  <si>
    <t>04673</t>
  </si>
  <si>
    <t>SARGENTVILLE</t>
  </si>
  <si>
    <t>04676</t>
  </si>
  <si>
    <t>SEDGWICK</t>
  </si>
  <si>
    <t>04076</t>
  </si>
  <si>
    <t>SHAPLEIGH</t>
  </si>
  <si>
    <t>04975</t>
  </si>
  <si>
    <t>SHAWMUT</t>
  </si>
  <si>
    <t>04775</t>
  </si>
  <si>
    <t>SHERIDAN</t>
  </si>
  <si>
    <t>04776</t>
  </si>
  <si>
    <t>SHERMAN</t>
  </si>
  <si>
    <t>04777</t>
  </si>
  <si>
    <t>STACYVILLE</t>
  </si>
  <si>
    <t>04779</t>
  </si>
  <si>
    <t>SINCLAIR</t>
  </si>
  <si>
    <t>04976</t>
  </si>
  <si>
    <t>SKOWHEGAN</t>
  </si>
  <si>
    <t>04978</t>
  </si>
  <si>
    <t>SMITHFIELD</t>
  </si>
  <si>
    <t>04780</t>
  </si>
  <si>
    <t>SMYRNA MILLS</t>
  </si>
  <si>
    <t>04781</t>
  </si>
  <si>
    <t>WALLAGRASS</t>
  </si>
  <si>
    <t>04979</t>
  </si>
  <si>
    <t>SOLON</t>
  </si>
  <si>
    <t>04677</t>
  </si>
  <si>
    <t>SORRENTO</t>
  </si>
  <si>
    <t>03908</t>
  </si>
  <si>
    <t>SOUTH BERWICK</t>
  </si>
  <si>
    <t>04568</t>
  </si>
  <si>
    <t>SOUTH BRISTOL</t>
  </si>
  <si>
    <t>04077</t>
  </si>
  <si>
    <t>SOUTH CASCO</t>
  </si>
  <si>
    <t>04358</t>
  </si>
  <si>
    <t>SOUTH CHINA</t>
  </si>
  <si>
    <t>04013</t>
  </si>
  <si>
    <t>BUSTINS ISLAND</t>
  </si>
  <si>
    <t>04078</t>
  </si>
  <si>
    <t>SOUTH FREEPORT</t>
  </si>
  <si>
    <t>04359</t>
  </si>
  <si>
    <t>SOUTH GARDINER</t>
  </si>
  <si>
    <t>04079</t>
  </si>
  <si>
    <t>HARPSWELL</t>
  </si>
  <si>
    <t>04281</t>
  </si>
  <si>
    <t>SOUTH PARIS</t>
  </si>
  <si>
    <t>04858</t>
  </si>
  <si>
    <t>SOUTH THOMASTON</t>
  </si>
  <si>
    <t>04679</t>
  </si>
  <si>
    <t>SOUTHWEST HARBOR</t>
  </si>
  <si>
    <t>04487</t>
  </si>
  <si>
    <t>SPRINGFIELD</t>
  </si>
  <si>
    <t>04083</t>
  </si>
  <si>
    <t>SPRINGVALE</t>
  </si>
  <si>
    <t>04859</t>
  </si>
  <si>
    <t>SPRUCE HEAD</t>
  </si>
  <si>
    <t>04084</t>
  </si>
  <si>
    <t>STANDISH</t>
  </si>
  <si>
    <t>04085</t>
  </si>
  <si>
    <t>STEEP FALLS</t>
  </si>
  <si>
    <t>04488</t>
  </si>
  <si>
    <t>STETSON</t>
  </si>
  <si>
    <t>04680</t>
  </si>
  <si>
    <t>STEUBEN</t>
  </si>
  <si>
    <t>04489</t>
  </si>
  <si>
    <t>STILLWATER</t>
  </si>
  <si>
    <t>04783</t>
  </si>
  <si>
    <t>STOCKHOLM</t>
  </si>
  <si>
    <t>04981</t>
  </si>
  <si>
    <t>STOCKTON SPRINGS</t>
  </si>
  <si>
    <t>04645</t>
  </si>
  <si>
    <t>ISLE AU HAUT</t>
  </si>
  <si>
    <t>04681</t>
  </si>
  <si>
    <t>STONINGTON</t>
  </si>
  <si>
    <t>04982</t>
  </si>
  <si>
    <t>STRATTON</t>
  </si>
  <si>
    <t>04983</t>
  </si>
  <si>
    <t>STRONG</t>
  </si>
  <si>
    <t>04683</t>
  </si>
  <si>
    <t>SUNSET</t>
  </si>
  <si>
    <t>04684</t>
  </si>
  <si>
    <t>SURRY</t>
  </si>
  <si>
    <t>04685</t>
  </si>
  <si>
    <t>SWANS ISLAND</t>
  </si>
  <si>
    <t>04984</t>
  </si>
  <si>
    <t>TEMPLE</t>
  </si>
  <si>
    <t>04860</t>
  </si>
  <si>
    <t>TENANTS HARBOR</t>
  </si>
  <si>
    <t>04861</t>
  </si>
  <si>
    <t>THOMASTON</t>
  </si>
  <si>
    <t>04986</t>
  </si>
  <si>
    <t>THORNDIKE</t>
  </si>
  <si>
    <t>04490</t>
  </si>
  <si>
    <t>04086</t>
  </si>
  <si>
    <t>TOPSHAM</t>
  </si>
  <si>
    <t>04571</t>
  </si>
  <si>
    <t>TREVETT</t>
  </si>
  <si>
    <t>04987</t>
  </si>
  <si>
    <t>TROY</t>
  </si>
  <si>
    <t>04282</t>
  </si>
  <si>
    <t>TURNER</t>
  </si>
  <si>
    <t>04862</t>
  </si>
  <si>
    <t>UNION</t>
  </si>
  <si>
    <t>04988</t>
  </si>
  <si>
    <t>UNITY</t>
  </si>
  <si>
    <t>04745</t>
  </si>
  <si>
    <t>FRENCHVILLE</t>
  </si>
  <si>
    <t>04785</t>
  </si>
  <si>
    <t>VAN BUREN</t>
  </si>
  <si>
    <t>04454</t>
  </si>
  <si>
    <t>LAMBERT LAKE</t>
  </si>
  <si>
    <t>04491</t>
  </si>
  <si>
    <t>VANCEBORO</t>
  </si>
  <si>
    <t>04989</t>
  </si>
  <si>
    <t>VASSALBORO</t>
  </si>
  <si>
    <t>04360</t>
  </si>
  <si>
    <t>VIENNA</t>
  </si>
  <si>
    <t>04863</t>
  </si>
  <si>
    <t>VINALHAVEN</t>
  </si>
  <si>
    <t>04572</t>
  </si>
  <si>
    <t>WALDOBORO</t>
  </si>
  <si>
    <t>04573</t>
  </si>
  <si>
    <t>04864</t>
  </si>
  <si>
    <t>WARREN</t>
  </si>
  <si>
    <t>04786</t>
  </si>
  <si>
    <t>WASHBURN</t>
  </si>
  <si>
    <t>04574</t>
  </si>
  <si>
    <t>WASHINGTON</t>
  </si>
  <si>
    <t>04087</t>
  </si>
  <si>
    <t>WATERBORO</t>
  </si>
  <si>
    <t>04088</t>
  </si>
  <si>
    <t>WATERFORD</t>
  </si>
  <si>
    <t>04901</t>
  </si>
  <si>
    <t>WATERVILLE</t>
  </si>
  <si>
    <t>04903</t>
  </si>
  <si>
    <t>04284</t>
  </si>
  <si>
    <t>WAYNE</t>
  </si>
  <si>
    <t>04285</t>
  </si>
  <si>
    <t>WELD</t>
  </si>
  <si>
    <t>04090</t>
  </si>
  <si>
    <t>WELLS</t>
  </si>
  <si>
    <t>04091</t>
  </si>
  <si>
    <t>WEST BALDWIN</t>
  </si>
  <si>
    <t>04575</t>
  </si>
  <si>
    <t>WEST BOOTHBAY HARBOR</t>
  </si>
  <si>
    <t>04287</t>
  </si>
  <si>
    <t>BOWDOIN</t>
  </si>
  <si>
    <t>04092</t>
  </si>
  <si>
    <t>WESTBROOK</t>
  </si>
  <si>
    <t>04098</t>
  </si>
  <si>
    <t>04093</t>
  </si>
  <si>
    <t>BUXTON</t>
  </si>
  <si>
    <t>04493</t>
  </si>
  <si>
    <t>WEST ENFIELD</t>
  </si>
  <si>
    <t>04992</t>
  </si>
  <si>
    <t>WEST FARMINGTON</t>
  </si>
  <si>
    <t>04787</t>
  </si>
  <si>
    <t>WESTFIELD</t>
  </si>
  <si>
    <t>04985</t>
  </si>
  <si>
    <t>WEST FORKS</t>
  </si>
  <si>
    <t>04094</t>
  </si>
  <si>
    <t>WEST KENNEBUNK</t>
  </si>
  <si>
    <t>04288</t>
  </si>
  <si>
    <t>WEST MINOT</t>
  </si>
  <si>
    <t>04095</t>
  </si>
  <si>
    <t>WEST NEWFIELD</t>
  </si>
  <si>
    <t>04289</t>
  </si>
  <si>
    <t>WEST PARIS</t>
  </si>
  <si>
    <t>04290</t>
  </si>
  <si>
    <t>PERU</t>
  </si>
  <si>
    <t>04291</t>
  </si>
  <si>
    <t>WEST POLAND</t>
  </si>
  <si>
    <t>04865</t>
  </si>
  <si>
    <t>WEST ROCKPORT</t>
  </si>
  <si>
    <t>04576</t>
  </si>
  <si>
    <t>SOUTHPORT</t>
  </si>
  <si>
    <t>04292</t>
  </si>
  <si>
    <t>SUMNER</t>
  </si>
  <si>
    <t>04691</t>
  </si>
  <si>
    <t>WHITING</t>
  </si>
  <si>
    <t>04294</t>
  </si>
  <si>
    <t>WILTON</t>
  </si>
  <si>
    <t>04363</t>
  </si>
  <si>
    <t>WINDSOR</t>
  </si>
  <si>
    <t>04495</t>
  </si>
  <si>
    <t>WINN</t>
  </si>
  <si>
    <t>04693</t>
  </si>
  <si>
    <t>WINTER HARBOR</t>
  </si>
  <si>
    <t>04496</t>
  </si>
  <si>
    <t>WINTERPORT</t>
  </si>
  <si>
    <t>04364</t>
  </si>
  <si>
    <t>04578</t>
  </si>
  <si>
    <t>WISCASSET</t>
  </si>
  <si>
    <t>04694</t>
  </si>
  <si>
    <t>BAILEYVILLE</t>
  </si>
  <si>
    <t>04579</t>
  </si>
  <si>
    <t>WOOLWICH</t>
  </si>
  <si>
    <t>04497</t>
  </si>
  <si>
    <t>WYTOPITLOCK</t>
  </si>
  <si>
    <t>04096</t>
  </si>
  <si>
    <t>YARMOUTH</t>
  </si>
  <si>
    <t>04097</t>
  </si>
  <si>
    <t>NORTH YARMOUTH</t>
  </si>
  <si>
    <t>03909</t>
  </si>
  <si>
    <t>YORK</t>
  </si>
  <si>
    <t>03910</t>
  </si>
  <si>
    <t>YORK BEACH</t>
  </si>
  <si>
    <t>03911</t>
  </si>
  <si>
    <t>YORK HARBOR</t>
  </si>
  <si>
    <t>03601</t>
  </si>
  <si>
    <t>ACWORTH</t>
  </si>
  <si>
    <t>03602</t>
  </si>
  <si>
    <t>ALSTEAD</t>
  </si>
  <si>
    <t>03607</t>
  </si>
  <si>
    <t>SOUTH ACWORTH</t>
  </si>
  <si>
    <t>03809</t>
  </si>
  <si>
    <t>ALTON</t>
  </si>
  <si>
    <t>03810</t>
  </si>
  <si>
    <t>ALTON BAY</t>
  </si>
  <si>
    <t>03031</t>
  </si>
  <si>
    <t>AMHERST</t>
  </si>
  <si>
    <t>03216</t>
  </si>
  <si>
    <t>03440</t>
  </si>
  <si>
    <t>ANTRIM</t>
  </si>
  <si>
    <t>03217</t>
  </si>
  <si>
    <t>03441</t>
  </si>
  <si>
    <t>ASHUELOT</t>
  </si>
  <si>
    <t>03811</t>
  </si>
  <si>
    <t>ATKINSON</t>
  </si>
  <si>
    <t>03032</t>
  </si>
  <si>
    <t>03218</t>
  </si>
  <si>
    <t>BARNSTEAD</t>
  </si>
  <si>
    <t>03825</t>
  </si>
  <si>
    <t>BARRINGTON</t>
  </si>
  <si>
    <t>03812</t>
  </si>
  <si>
    <t>BARTLETT</t>
  </si>
  <si>
    <t>03740</t>
  </si>
  <si>
    <t>03220</t>
  </si>
  <si>
    <t>03442</t>
  </si>
  <si>
    <t>BENNINGTON</t>
  </si>
  <si>
    <t>03570</t>
  </si>
  <si>
    <t>03574</t>
  </si>
  <si>
    <t>BETHLEHEM</t>
  </si>
  <si>
    <t>03221</t>
  </si>
  <si>
    <t>03222</t>
  </si>
  <si>
    <t>03033</t>
  </si>
  <si>
    <t>03215</t>
  </si>
  <si>
    <t>WATERVILLE VALLEY</t>
  </si>
  <si>
    <t>03223</t>
  </si>
  <si>
    <t>CAMPTON</t>
  </si>
  <si>
    <t>03285</t>
  </si>
  <si>
    <t>THORNTON</t>
  </si>
  <si>
    <t>03741</t>
  </si>
  <si>
    <t>03034</t>
  </si>
  <si>
    <t>CANDIA</t>
  </si>
  <si>
    <t>03040</t>
  </si>
  <si>
    <t>EAST CANDIA</t>
  </si>
  <si>
    <t>03224</t>
  </si>
  <si>
    <t>CANTERBURY</t>
  </si>
  <si>
    <t>03225</t>
  </si>
  <si>
    <t>CENTER BARNSTEAD</t>
  </si>
  <si>
    <t>03813</t>
  </si>
  <si>
    <t>CENTER CONWAY</t>
  </si>
  <si>
    <t>03226</t>
  </si>
  <si>
    <t>CENTER HARBOR</t>
  </si>
  <si>
    <t>03814</t>
  </si>
  <si>
    <t>CENTER OSSIPEE</t>
  </si>
  <si>
    <t>03227</t>
  </si>
  <si>
    <t>CENTER SANDWICH</t>
  </si>
  <si>
    <t>03603</t>
  </si>
  <si>
    <t>03036</t>
  </si>
  <si>
    <t>CHESTER</t>
  </si>
  <si>
    <t>03443</t>
  </si>
  <si>
    <t>CHESTERFIELD</t>
  </si>
  <si>
    <t>03817</t>
  </si>
  <si>
    <t>CHOCORUA</t>
  </si>
  <si>
    <t>03743</t>
  </si>
  <si>
    <t>CLAREMONT</t>
  </si>
  <si>
    <t>03576</t>
  </si>
  <si>
    <t>COLEBROOK</t>
  </si>
  <si>
    <t>03301</t>
  </si>
  <si>
    <t>03302</t>
  </si>
  <si>
    <t>03303</t>
  </si>
  <si>
    <t>03304</t>
  </si>
  <si>
    <t>BOW</t>
  </si>
  <si>
    <t>03305</t>
  </si>
  <si>
    <t>03307</t>
  </si>
  <si>
    <t>LOUDON</t>
  </si>
  <si>
    <t>03229</t>
  </si>
  <si>
    <t>CONTOOCOOK</t>
  </si>
  <si>
    <t>03818</t>
  </si>
  <si>
    <t>CONWAY</t>
  </si>
  <si>
    <t>03745</t>
  </si>
  <si>
    <t>03746</t>
  </si>
  <si>
    <t>CORNISH FLAT</t>
  </si>
  <si>
    <t>03230</t>
  </si>
  <si>
    <t>DANBURY</t>
  </si>
  <si>
    <t>03819</t>
  </si>
  <si>
    <t>03037</t>
  </si>
  <si>
    <t>DEERFIELD</t>
  </si>
  <si>
    <t>03038</t>
  </si>
  <si>
    <t>DERRY</t>
  </si>
  <si>
    <t>03820</t>
  </si>
  <si>
    <t>03821</t>
  </si>
  <si>
    <t>03822</t>
  </si>
  <si>
    <t>03823</t>
  </si>
  <si>
    <t>MADBURY</t>
  </si>
  <si>
    <t>03444</t>
  </si>
  <si>
    <t>DUBLIN</t>
  </si>
  <si>
    <t>03824</t>
  </si>
  <si>
    <t>03861</t>
  </si>
  <si>
    <t>03231</t>
  </si>
  <si>
    <t>03041</t>
  </si>
  <si>
    <t>EAST DERRY</t>
  </si>
  <si>
    <t>03826</t>
  </si>
  <si>
    <t>EAST HAMPSTEAD</t>
  </si>
  <si>
    <t>03827</t>
  </si>
  <si>
    <t>EAST KINGSTON</t>
  </si>
  <si>
    <t>03605</t>
  </si>
  <si>
    <t>LEMPSTER</t>
  </si>
  <si>
    <t>03445</t>
  </si>
  <si>
    <t>03457</t>
  </si>
  <si>
    <t>NELSON</t>
  </si>
  <si>
    <t>03446</t>
  </si>
  <si>
    <t>SWANZEY</t>
  </si>
  <si>
    <t>03830</t>
  </si>
  <si>
    <t>EAST WAKEFIELD</t>
  </si>
  <si>
    <t>03233</t>
  </si>
  <si>
    <t>ELKINS</t>
  </si>
  <si>
    <t>03748</t>
  </si>
  <si>
    <t>ENFIELD</t>
  </si>
  <si>
    <t>03749</t>
  </si>
  <si>
    <t>ENFIELD CENTER</t>
  </si>
  <si>
    <t>03042</t>
  </si>
  <si>
    <t>EPPING</t>
  </si>
  <si>
    <t>03234</t>
  </si>
  <si>
    <t>EPSOM</t>
  </si>
  <si>
    <t>03258</t>
  </si>
  <si>
    <t>CHICHESTER</t>
  </si>
  <si>
    <t>03579</t>
  </si>
  <si>
    <t>ERROL</t>
  </si>
  <si>
    <t>03750</t>
  </si>
  <si>
    <t>03833</t>
  </si>
  <si>
    <t>03835</t>
  </si>
  <si>
    <t>03447</t>
  </si>
  <si>
    <t>FITZWILLIAM</t>
  </si>
  <si>
    <t>03043</t>
  </si>
  <si>
    <t>FRANCESTOWN</t>
  </si>
  <si>
    <t>03580</t>
  </si>
  <si>
    <t>FRANCONIA</t>
  </si>
  <si>
    <t>03235</t>
  </si>
  <si>
    <t>03836</t>
  </si>
  <si>
    <t>03044</t>
  </si>
  <si>
    <t>FREMONT</t>
  </si>
  <si>
    <t>03751</t>
  </si>
  <si>
    <t>GEORGES MILLS</t>
  </si>
  <si>
    <t>03237</t>
  </si>
  <si>
    <t>GILMANTON</t>
  </si>
  <si>
    <t>03837</t>
  </si>
  <si>
    <t>GILMANTON IRON WORKS</t>
  </si>
  <si>
    <t>03448</t>
  </si>
  <si>
    <t>GILSUM</t>
  </si>
  <si>
    <t>03838</t>
  </si>
  <si>
    <t>GLEN</t>
  </si>
  <si>
    <t>03238</t>
  </si>
  <si>
    <t>GLENCLIFF</t>
  </si>
  <si>
    <t>03045</t>
  </si>
  <si>
    <t>GOFFSTOWN</t>
  </si>
  <si>
    <t>03046</t>
  </si>
  <si>
    <t>DUNBARTON</t>
  </si>
  <si>
    <t>03581</t>
  </si>
  <si>
    <t>03593</t>
  </si>
  <si>
    <t>03752</t>
  </si>
  <si>
    <t>GOSHEN</t>
  </si>
  <si>
    <t>03240</t>
  </si>
  <si>
    <t>03753</t>
  </si>
  <si>
    <t>GRANTHAM</t>
  </si>
  <si>
    <t>03047</t>
  </si>
  <si>
    <t>GREENFIELD</t>
  </si>
  <si>
    <t>03840</t>
  </si>
  <si>
    <t>GREENLAND</t>
  </si>
  <si>
    <t>03048</t>
  </si>
  <si>
    <t>03582</t>
  </si>
  <si>
    <t>GROVETON</t>
  </si>
  <si>
    <t>03754</t>
  </si>
  <si>
    <t>GUILD</t>
  </si>
  <si>
    <t>03841</t>
  </si>
  <si>
    <t>HAMPSTEAD</t>
  </si>
  <si>
    <t>03842</t>
  </si>
  <si>
    <t>HAMPTON</t>
  </si>
  <si>
    <t>03843</t>
  </si>
  <si>
    <t>03844</t>
  </si>
  <si>
    <t>HAMPTON FALLS</t>
  </si>
  <si>
    <t>03449</t>
  </si>
  <si>
    <t>03755</t>
  </si>
  <si>
    <t>03450</t>
  </si>
  <si>
    <t>HARRISVILLE</t>
  </si>
  <si>
    <t>03765</t>
  </si>
  <si>
    <t>03241</t>
  </si>
  <si>
    <t>03242</t>
  </si>
  <si>
    <t>HENNIKER</t>
  </si>
  <si>
    <t>03243</t>
  </si>
  <si>
    <t>HILL</t>
  </si>
  <si>
    <t>03244</t>
  </si>
  <si>
    <t>HILLSBOROUGH</t>
  </si>
  <si>
    <t>03451</t>
  </si>
  <si>
    <t>HINSDALE</t>
  </si>
  <si>
    <t>03245</t>
  </si>
  <si>
    <t>HOLDERNESS</t>
  </si>
  <si>
    <t>03049</t>
  </si>
  <si>
    <t>HOLLIS</t>
  </si>
  <si>
    <t>03051</t>
  </si>
  <si>
    <t>03052</t>
  </si>
  <si>
    <t>03845</t>
  </si>
  <si>
    <t>INTERVALE</t>
  </si>
  <si>
    <t>03846</t>
  </si>
  <si>
    <t>JACKSON</t>
  </si>
  <si>
    <t>03452</t>
  </si>
  <si>
    <t>JAFFREY</t>
  </si>
  <si>
    <t>03583</t>
  </si>
  <si>
    <t>03847</t>
  </si>
  <si>
    <t>KEARSARGE</t>
  </si>
  <si>
    <t>03431</t>
  </si>
  <si>
    <t>KEENE</t>
  </si>
  <si>
    <t>03435</t>
  </si>
  <si>
    <t>03848</t>
  </si>
  <si>
    <t>03246</t>
  </si>
  <si>
    <t>LACONIA</t>
  </si>
  <si>
    <t>03247</t>
  </si>
  <si>
    <t>03249</t>
  </si>
  <si>
    <t>GILFORD</t>
  </si>
  <si>
    <t>03584</t>
  </si>
  <si>
    <t>03756</t>
  </si>
  <si>
    <t>03766</t>
  </si>
  <si>
    <t>03784</t>
  </si>
  <si>
    <t>WEST LEBANON</t>
  </si>
  <si>
    <t>03251</t>
  </si>
  <si>
    <t>03585</t>
  </si>
  <si>
    <t>03586</t>
  </si>
  <si>
    <t>SUGAR HILL</t>
  </si>
  <si>
    <t>03561</t>
  </si>
  <si>
    <t>03252</t>
  </si>
  <si>
    <t>LOCHMERE</t>
  </si>
  <si>
    <t>03053</t>
  </si>
  <si>
    <t>LONDONDERRY</t>
  </si>
  <si>
    <t>03768</t>
  </si>
  <si>
    <t>LYME</t>
  </si>
  <si>
    <t>03769</t>
  </si>
  <si>
    <t>LYME CENTER</t>
  </si>
  <si>
    <t>03832</t>
  </si>
  <si>
    <t>EATON CENTER</t>
  </si>
  <si>
    <t>03849</t>
  </si>
  <si>
    <t>03101</t>
  </si>
  <si>
    <t>03102</t>
  </si>
  <si>
    <t>03103</t>
  </si>
  <si>
    <t>03104</t>
  </si>
  <si>
    <t>03105</t>
  </si>
  <si>
    <t>03106</t>
  </si>
  <si>
    <t>HOOKSETT</t>
  </si>
  <si>
    <t>03107</t>
  </si>
  <si>
    <t>03108</t>
  </si>
  <si>
    <t>03109</t>
  </si>
  <si>
    <t>03110</t>
  </si>
  <si>
    <t>03111</t>
  </si>
  <si>
    <t>03455</t>
  </si>
  <si>
    <t>03456</t>
  </si>
  <si>
    <t>MARLOW</t>
  </si>
  <si>
    <t>03464</t>
  </si>
  <si>
    <t>STODDARD</t>
  </si>
  <si>
    <t>03850</t>
  </si>
  <si>
    <t>MELVIN VILLAGE</t>
  </si>
  <si>
    <t>03253</t>
  </si>
  <si>
    <t>MEREDITH</t>
  </si>
  <si>
    <t>03770</t>
  </si>
  <si>
    <t>MERIDEN</t>
  </si>
  <si>
    <t>03054</t>
  </si>
  <si>
    <t>MERRIMACK</t>
  </si>
  <si>
    <t>03588</t>
  </si>
  <si>
    <t>MILAN</t>
  </si>
  <si>
    <t>03055</t>
  </si>
  <si>
    <t>03851</t>
  </si>
  <si>
    <t>03852</t>
  </si>
  <si>
    <t>MILTON MILLS</t>
  </si>
  <si>
    <t>03853</t>
  </si>
  <si>
    <t>MIRROR LAKE</t>
  </si>
  <si>
    <t>03771</t>
  </si>
  <si>
    <t>03057</t>
  </si>
  <si>
    <t>MONT VERNON</t>
  </si>
  <si>
    <t>03254</t>
  </si>
  <si>
    <t>MOULTONBOROUGH</t>
  </si>
  <si>
    <t>03060</t>
  </si>
  <si>
    <t>NASHUA</t>
  </si>
  <si>
    <t>03061</t>
  </si>
  <si>
    <t>03062</t>
  </si>
  <si>
    <t>03063</t>
  </si>
  <si>
    <t>03064</t>
  </si>
  <si>
    <t>03070</t>
  </si>
  <si>
    <t>NEW BOSTON</t>
  </si>
  <si>
    <t>03255</t>
  </si>
  <si>
    <t>03272</t>
  </si>
  <si>
    <t>SOUTH NEWBURY</t>
  </si>
  <si>
    <t>03854</t>
  </si>
  <si>
    <t>NEW CASTLE</t>
  </si>
  <si>
    <t>03855</t>
  </si>
  <si>
    <t>NEW DURHAM</t>
  </si>
  <si>
    <t>03856</t>
  </si>
  <si>
    <t>NEWFIELDS</t>
  </si>
  <si>
    <t>03256</t>
  </si>
  <si>
    <t>NEW HAMPTON</t>
  </si>
  <si>
    <t>03071</t>
  </si>
  <si>
    <t>NEW IPSWICH</t>
  </si>
  <si>
    <t>03257</t>
  </si>
  <si>
    <t>NEW LONDON</t>
  </si>
  <si>
    <t>03857</t>
  </si>
  <si>
    <t>NEWMARKET</t>
  </si>
  <si>
    <t>03773</t>
  </si>
  <si>
    <t>03858</t>
  </si>
  <si>
    <t>03859</t>
  </si>
  <si>
    <t>NEWTON JUNCTION</t>
  </si>
  <si>
    <t>03860</t>
  </si>
  <si>
    <t>NORTH CONWAY</t>
  </si>
  <si>
    <t>03862</t>
  </si>
  <si>
    <t>NORTH HAMPTON</t>
  </si>
  <si>
    <t>03774</t>
  </si>
  <si>
    <t>NORTH HAVERHILL</t>
  </si>
  <si>
    <t>03073</t>
  </si>
  <si>
    <t>NORTH SALEM</t>
  </si>
  <si>
    <t>03259</t>
  </si>
  <si>
    <t>NORTH SANDWICH</t>
  </si>
  <si>
    <t>03590</t>
  </si>
  <si>
    <t>NORTH STRATFORD</t>
  </si>
  <si>
    <t>03260</t>
  </si>
  <si>
    <t>NORTH SUTTON</t>
  </si>
  <si>
    <t>03261</t>
  </si>
  <si>
    <t>NORTHWOOD</t>
  </si>
  <si>
    <t>03262</t>
  </si>
  <si>
    <t>NORTH WOODSTOCK</t>
  </si>
  <si>
    <t>03293</t>
  </si>
  <si>
    <t>WOODSTOCK</t>
  </si>
  <si>
    <t>03290</t>
  </si>
  <si>
    <t>NOTTINGHAM</t>
  </si>
  <si>
    <t>03777</t>
  </si>
  <si>
    <t>ORFORD</t>
  </si>
  <si>
    <t>03864</t>
  </si>
  <si>
    <t>OSSIPEE</t>
  </si>
  <si>
    <t>03076</t>
  </si>
  <si>
    <t>PELHAM</t>
  </si>
  <si>
    <t>03458</t>
  </si>
  <si>
    <t>PETERBOROUGH</t>
  </si>
  <si>
    <t>03779</t>
  </si>
  <si>
    <t>PIERMONT</t>
  </si>
  <si>
    <t>03780</t>
  </si>
  <si>
    <t>PIKE</t>
  </si>
  <si>
    <t>03592</t>
  </si>
  <si>
    <t>PITTSBURG</t>
  </si>
  <si>
    <t>03263</t>
  </si>
  <si>
    <t>03781</t>
  </si>
  <si>
    <t>PLAINFIELD</t>
  </si>
  <si>
    <t>03865</t>
  </si>
  <si>
    <t>PLAISTOW</t>
  </si>
  <si>
    <t>03264</t>
  </si>
  <si>
    <t>03801</t>
  </si>
  <si>
    <t>PORTSMOUTH</t>
  </si>
  <si>
    <t>03802</t>
  </si>
  <si>
    <t>03803</t>
  </si>
  <si>
    <t>03804</t>
  </si>
  <si>
    <t>03805</t>
  </si>
  <si>
    <t>NEWINGTON</t>
  </si>
  <si>
    <t>03077</t>
  </si>
  <si>
    <t>03461</t>
  </si>
  <si>
    <t>RINDGE</t>
  </si>
  <si>
    <t>03839</t>
  </si>
  <si>
    <t>ROCHESTER</t>
  </si>
  <si>
    <t>03866</t>
  </si>
  <si>
    <t>03867</t>
  </si>
  <si>
    <t>03868</t>
  </si>
  <si>
    <t>03869</t>
  </si>
  <si>
    <t>ROLLINSFORD</t>
  </si>
  <si>
    <t>03266</t>
  </si>
  <si>
    <t>RUMNEY</t>
  </si>
  <si>
    <t>03274</t>
  </si>
  <si>
    <t>STINSON LAKE</t>
  </si>
  <si>
    <t>03870</t>
  </si>
  <si>
    <t>RYE</t>
  </si>
  <si>
    <t>03871</t>
  </si>
  <si>
    <t>RYE BEACH</t>
  </si>
  <si>
    <t>03079</t>
  </si>
  <si>
    <t>03268</t>
  </si>
  <si>
    <t>03269</t>
  </si>
  <si>
    <t>SANBORNTON</t>
  </si>
  <si>
    <t>03872</t>
  </si>
  <si>
    <t>SANBORNVILLE</t>
  </si>
  <si>
    <t>03873</t>
  </si>
  <si>
    <t>SANDOWN</t>
  </si>
  <si>
    <t>03874</t>
  </si>
  <si>
    <t>SEABROOK</t>
  </si>
  <si>
    <t>03875</t>
  </si>
  <si>
    <t>SILVER LAKE</t>
  </si>
  <si>
    <t>03878</t>
  </si>
  <si>
    <t>SOMERSWORTH</t>
  </si>
  <si>
    <t>03882</t>
  </si>
  <si>
    <t>EFFINGHAM</t>
  </si>
  <si>
    <t>03082</t>
  </si>
  <si>
    <t>LYNDEBOROUGH</t>
  </si>
  <si>
    <t>03273</t>
  </si>
  <si>
    <t>SOUTH SUTTON</t>
  </si>
  <si>
    <t>03883</t>
  </si>
  <si>
    <t>SOUTH TAMWORTH</t>
  </si>
  <si>
    <t>03462</t>
  </si>
  <si>
    <t>SPOFFORD</t>
  </si>
  <si>
    <t>03815</t>
  </si>
  <si>
    <t>CENTER STRAFFORD</t>
  </si>
  <si>
    <t>03884</t>
  </si>
  <si>
    <t>STRAFFORD</t>
  </si>
  <si>
    <t>03885</t>
  </si>
  <si>
    <t>STRATHAM</t>
  </si>
  <si>
    <t>03782</t>
  </si>
  <si>
    <t>SUNAPEE</t>
  </si>
  <si>
    <t>03275</t>
  </si>
  <si>
    <t>SUNCOOK</t>
  </si>
  <si>
    <t>03886</t>
  </si>
  <si>
    <t>TAMWORTH</t>
  </si>
  <si>
    <t>03897</t>
  </si>
  <si>
    <t>WONALANCET</t>
  </si>
  <si>
    <t>03084</t>
  </si>
  <si>
    <t>03276</t>
  </si>
  <si>
    <t>TILTON</t>
  </si>
  <si>
    <t>03298</t>
  </si>
  <si>
    <t>03299</t>
  </si>
  <si>
    <t>03465</t>
  </si>
  <si>
    <t>03575</t>
  </si>
  <si>
    <t>BRETTON WOODS</t>
  </si>
  <si>
    <t>03589</t>
  </si>
  <si>
    <t>MOUNT WASHINGTON</t>
  </si>
  <si>
    <t>03595</t>
  </si>
  <si>
    <t>TWIN MOUNTAIN</t>
  </si>
  <si>
    <t>03887</t>
  </si>
  <si>
    <t>03604</t>
  </si>
  <si>
    <t>DREWSVILLE</t>
  </si>
  <si>
    <t>03608</t>
  </si>
  <si>
    <t>03609</t>
  </si>
  <si>
    <t>NORTH WALPOLE</t>
  </si>
  <si>
    <t>03278</t>
  </si>
  <si>
    <t>WARNER</t>
  </si>
  <si>
    <t>03279</t>
  </si>
  <si>
    <t>03280</t>
  </si>
  <si>
    <t>03281</t>
  </si>
  <si>
    <t>WEARE</t>
  </si>
  <si>
    <t>03282</t>
  </si>
  <si>
    <t>WENTWORTH</t>
  </si>
  <si>
    <t>03466</t>
  </si>
  <si>
    <t>WEST CHESTERFIELD</t>
  </si>
  <si>
    <t>03467</t>
  </si>
  <si>
    <t>WESTMORELAND</t>
  </si>
  <si>
    <t>03291</t>
  </si>
  <si>
    <t>WEST NOTTINGHAM</t>
  </si>
  <si>
    <t>03890</t>
  </si>
  <si>
    <t>WEST OSSIPEE</t>
  </si>
  <si>
    <t>03468</t>
  </si>
  <si>
    <t>WEST PETERBOROUGH</t>
  </si>
  <si>
    <t>03284</t>
  </si>
  <si>
    <t>03597</t>
  </si>
  <si>
    <t>WEST STEWARTSTOWN</t>
  </si>
  <si>
    <t>03469</t>
  </si>
  <si>
    <t>WEST SWANZEY</t>
  </si>
  <si>
    <t>03598</t>
  </si>
  <si>
    <t>03287</t>
  </si>
  <si>
    <t>WILMOT</t>
  </si>
  <si>
    <t>03086</t>
  </si>
  <si>
    <t>03470</t>
  </si>
  <si>
    <t>03087</t>
  </si>
  <si>
    <t>03289</t>
  </si>
  <si>
    <t>WINNISQUAM</t>
  </si>
  <si>
    <t>03816</t>
  </si>
  <si>
    <t>CENTER TUFTONBORO</t>
  </si>
  <si>
    <t>03894</t>
  </si>
  <si>
    <t>WOLFEBORO</t>
  </si>
  <si>
    <t>03896</t>
  </si>
  <si>
    <t>WOLFEBORO FALLS</t>
  </si>
  <si>
    <t>03785</t>
  </si>
  <si>
    <t>WOODSVILLE</t>
  </si>
  <si>
    <t>05820</t>
  </si>
  <si>
    <t>ALBANY</t>
  </si>
  <si>
    <t>05440</t>
  </si>
  <si>
    <t>ALBURGH</t>
  </si>
  <si>
    <t>05250</t>
  </si>
  <si>
    <t>05030</t>
  </si>
  <si>
    <t>ASCUTNEY</t>
  </si>
  <si>
    <t>05441</t>
  </si>
  <si>
    <t>BAKERSFIELD</t>
  </si>
  <si>
    <t>05031</t>
  </si>
  <si>
    <t>BARNARD</t>
  </si>
  <si>
    <t>05821</t>
  </si>
  <si>
    <t>BARNET</t>
  </si>
  <si>
    <t>05641</t>
  </si>
  <si>
    <t>BARRE</t>
  </si>
  <si>
    <t>05822</t>
  </si>
  <si>
    <t>BARTON</t>
  </si>
  <si>
    <t>05839</t>
  </si>
  <si>
    <t>GLOVER</t>
  </si>
  <si>
    <t>05875</t>
  </si>
  <si>
    <t>WEST GLOVER</t>
  </si>
  <si>
    <t>05823</t>
  </si>
  <si>
    <t>BEEBE PLAIN</t>
  </si>
  <si>
    <t>05902</t>
  </si>
  <si>
    <t>BEECHER FALLS</t>
  </si>
  <si>
    <t>05101</t>
  </si>
  <si>
    <t>BELLOWS FALLS</t>
  </si>
  <si>
    <t>05730</t>
  </si>
  <si>
    <t>05201</t>
  </si>
  <si>
    <t>05032</t>
  </si>
  <si>
    <t>05732</t>
  </si>
  <si>
    <t>BOMOSEEN</t>
  </si>
  <si>
    <t>05340</t>
  </si>
  <si>
    <t>BONDVILLE</t>
  </si>
  <si>
    <t>05033</t>
  </si>
  <si>
    <t>05733</t>
  </si>
  <si>
    <t>BRANDON</t>
  </si>
  <si>
    <t>05301</t>
  </si>
  <si>
    <t>BRATTLEBORO</t>
  </si>
  <si>
    <t>05302</t>
  </si>
  <si>
    <t>05303</t>
  </si>
  <si>
    <t>05304</t>
  </si>
  <si>
    <t>05034</t>
  </si>
  <si>
    <t>05035</t>
  </si>
  <si>
    <t>BRIDGEWATER CORNERS</t>
  </si>
  <si>
    <t>05734</t>
  </si>
  <si>
    <t>BRIDPORT</t>
  </si>
  <si>
    <t>05443</t>
  </si>
  <si>
    <t>05036</t>
  </si>
  <si>
    <t>05037</t>
  </si>
  <si>
    <t>BROWNSVILLE</t>
  </si>
  <si>
    <t>05401</t>
  </si>
  <si>
    <t>05402</t>
  </si>
  <si>
    <t>05403</t>
  </si>
  <si>
    <t>SOUTH BURLINGTON</t>
  </si>
  <si>
    <t>05404</t>
  </si>
  <si>
    <t>WINOOSKI</t>
  </si>
  <si>
    <t>05405</t>
  </si>
  <si>
    <t>05406</t>
  </si>
  <si>
    <t>05407</t>
  </si>
  <si>
    <t>05408</t>
  </si>
  <si>
    <t>05647</t>
  </si>
  <si>
    <t>CABOT</t>
  </si>
  <si>
    <t>05648</t>
  </si>
  <si>
    <t>05444</t>
  </si>
  <si>
    <t>05141</t>
  </si>
  <si>
    <t>CAMBRIDGEPORT</t>
  </si>
  <si>
    <t>05901</t>
  </si>
  <si>
    <t>AVERILL</t>
  </si>
  <si>
    <t>05903</t>
  </si>
  <si>
    <t>05735</t>
  </si>
  <si>
    <t>CASTLETON</t>
  </si>
  <si>
    <t>05142</t>
  </si>
  <si>
    <t>CAVENDISH</t>
  </si>
  <si>
    <t>05445</t>
  </si>
  <si>
    <t>CHARLOTTE</t>
  </si>
  <si>
    <t>05038</t>
  </si>
  <si>
    <t>05143</t>
  </si>
  <si>
    <t>05144</t>
  </si>
  <si>
    <t>CHESTER DEPOT</t>
  </si>
  <si>
    <t>05737</t>
  </si>
  <si>
    <t>CHITTENDEN</t>
  </si>
  <si>
    <t>05439</t>
  </si>
  <si>
    <t>COLCHESTER</t>
  </si>
  <si>
    <t>05446</t>
  </si>
  <si>
    <t>05449</t>
  </si>
  <si>
    <t>05824</t>
  </si>
  <si>
    <t>05039</t>
  </si>
  <si>
    <t>05825</t>
  </si>
  <si>
    <t>COVENTRY</t>
  </si>
  <si>
    <t>05826</t>
  </si>
  <si>
    <t>CRAFTSBURY</t>
  </si>
  <si>
    <t>05827</t>
  </si>
  <si>
    <t>CRAFTSBURY COMMON</t>
  </si>
  <si>
    <t>05738</t>
  </si>
  <si>
    <t>CUTTINGSVILLE</t>
  </si>
  <si>
    <t>05739</t>
  </si>
  <si>
    <t>DANBY</t>
  </si>
  <si>
    <t>05828</t>
  </si>
  <si>
    <t>05829</t>
  </si>
  <si>
    <t>DERBY</t>
  </si>
  <si>
    <t>05830</t>
  </si>
  <si>
    <t>DERBY LINE</t>
  </si>
  <si>
    <t>05251</t>
  </si>
  <si>
    <t>DORSET</t>
  </si>
  <si>
    <t>05252</t>
  </si>
  <si>
    <t>EAST ARLINGTON</t>
  </si>
  <si>
    <t>05649</t>
  </si>
  <si>
    <t>EAST BARRE</t>
  </si>
  <si>
    <t>05832</t>
  </si>
  <si>
    <t>EAST BURKE</t>
  </si>
  <si>
    <t>05640</t>
  </si>
  <si>
    <t>ADAMANT</t>
  </si>
  <si>
    <t>05650</t>
  </si>
  <si>
    <t>EAST CALAIS</t>
  </si>
  <si>
    <t>05833</t>
  </si>
  <si>
    <t>EAST CHARLESTON</t>
  </si>
  <si>
    <t>05040</t>
  </si>
  <si>
    <t>EAST CORINTH</t>
  </si>
  <si>
    <t>05076</t>
  </si>
  <si>
    <t>05253</t>
  </si>
  <si>
    <t>EAST DORSET</t>
  </si>
  <si>
    <t>05341</t>
  </si>
  <si>
    <t>EAST DOVER</t>
  </si>
  <si>
    <t>05448</t>
  </si>
  <si>
    <t>EAST FAIRFIELD</t>
  </si>
  <si>
    <t>05836</t>
  </si>
  <si>
    <t>EAST HARDWICK</t>
  </si>
  <si>
    <t>05837</t>
  </si>
  <si>
    <t>EAST HAVEN</t>
  </si>
  <si>
    <t>05740</t>
  </si>
  <si>
    <t>EAST MIDDLEBURY</t>
  </si>
  <si>
    <t>05766</t>
  </si>
  <si>
    <t>RIPTON</t>
  </si>
  <si>
    <t>05651</t>
  </si>
  <si>
    <t>EAST MONTPELIER</t>
  </si>
  <si>
    <t>05666</t>
  </si>
  <si>
    <t>NORTH MONTPELIER</t>
  </si>
  <si>
    <t>05041</t>
  </si>
  <si>
    <t>EAST RANDOLPH</t>
  </si>
  <si>
    <t>05042</t>
  </si>
  <si>
    <t>EAST RYEGATE</t>
  </si>
  <si>
    <t>05838</t>
  </si>
  <si>
    <t>EAST SAINT JOHNSBURY</t>
  </si>
  <si>
    <t>05043</t>
  </si>
  <si>
    <t>EAST THETFORD</t>
  </si>
  <si>
    <t>05742</t>
  </si>
  <si>
    <t>EAST WALLINGFORD</t>
  </si>
  <si>
    <t>05652</t>
  </si>
  <si>
    <t>EDEN</t>
  </si>
  <si>
    <t>05653</t>
  </si>
  <si>
    <t>EDEN MILLS</t>
  </si>
  <si>
    <t>05447</t>
  </si>
  <si>
    <t>EAST BERKSHIRE</t>
  </si>
  <si>
    <t>05450</t>
  </si>
  <si>
    <t>ENOSBURG FALLS</t>
  </si>
  <si>
    <t>05451</t>
  </si>
  <si>
    <t>05452</t>
  </si>
  <si>
    <t>ESSEX JUNCTION</t>
  </si>
  <si>
    <t>05453</t>
  </si>
  <si>
    <t>05454</t>
  </si>
  <si>
    <t>FAIRFAX</t>
  </si>
  <si>
    <t>05455</t>
  </si>
  <si>
    <t>05731</t>
  </si>
  <si>
    <t>BENSON</t>
  </si>
  <si>
    <t>05743</t>
  </si>
  <si>
    <t>FAIR HAVEN</t>
  </si>
  <si>
    <t>05045</t>
  </si>
  <si>
    <t>FAIRLEE</t>
  </si>
  <si>
    <t>05456</t>
  </si>
  <si>
    <t>FERRISBURGH</t>
  </si>
  <si>
    <t>05744</t>
  </si>
  <si>
    <t>FLORENCE</t>
  </si>
  <si>
    <t>05745</t>
  </si>
  <si>
    <t>FOREST DALE</t>
  </si>
  <si>
    <t>05457</t>
  </si>
  <si>
    <t>05746</t>
  </si>
  <si>
    <t>GAYSVILLE</t>
  </si>
  <si>
    <t>05904</t>
  </si>
  <si>
    <t>GILMAN</t>
  </si>
  <si>
    <t>05146</t>
  </si>
  <si>
    <t>05458</t>
  </si>
  <si>
    <t>05654</t>
  </si>
  <si>
    <t>GRANITEVILLE</t>
  </si>
  <si>
    <t>05747</t>
  </si>
  <si>
    <t>GRANVILLE</t>
  </si>
  <si>
    <t>05841</t>
  </si>
  <si>
    <t>GREENSBORO</t>
  </si>
  <si>
    <t>05842</t>
  </si>
  <si>
    <t>GREENSBORO BEND</t>
  </si>
  <si>
    <t>05046</t>
  </si>
  <si>
    <t>05905</t>
  </si>
  <si>
    <t>GUILDHALL</t>
  </si>
  <si>
    <t>05748</t>
  </si>
  <si>
    <t>05843</t>
  </si>
  <si>
    <t>HARDWICK</t>
  </si>
  <si>
    <t>05047</t>
  </si>
  <si>
    <t>HARTFORD</t>
  </si>
  <si>
    <t>05048</t>
  </si>
  <si>
    <t>05049</t>
  </si>
  <si>
    <t>HARTLAND FOUR CORNERS</t>
  </si>
  <si>
    <t>05459</t>
  </si>
  <si>
    <t>HIGHGATE CENTER</t>
  </si>
  <si>
    <t>05460</t>
  </si>
  <si>
    <t>HIGHGATE SPRINGS</t>
  </si>
  <si>
    <t>05461</t>
  </si>
  <si>
    <t>HINESBURG</t>
  </si>
  <si>
    <t>05462</t>
  </si>
  <si>
    <t>HUNTINGTON</t>
  </si>
  <si>
    <t>05655</t>
  </si>
  <si>
    <t>05750</t>
  </si>
  <si>
    <t>HYDEVILLE</t>
  </si>
  <si>
    <t>05845</t>
  </si>
  <si>
    <t>IRASBURG</t>
  </si>
  <si>
    <t>05846</t>
  </si>
  <si>
    <t>ISLAND POND</t>
  </si>
  <si>
    <t>05463</t>
  </si>
  <si>
    <t>ISLE LA MOTTE</t>
  </si>
  <si>
    <t>05342</t>
  </si>
  <si>
    <t>JACKSONVILLE</t>
  </si>
  <si>
    <t>05343</t>
  </si>
  <si>
    <t>JAMAICA</t>
  </si>
  <si>
    <t>05464</t>
  </si>
  <si>
    <t>JEFFERSONVILLE</t>
  </si>
  <si>
    <t>05465</t>
  </si>
  <si>
    <t>JERICHO</t>
  </si>
  <si>
    <t>05656</t>
  </si>
  <si>
    <t>JOHNSON</t>
  </si>
  <si>
    <t>05466</t>
  </si>
  <si>
    <t>JONESVILLE</t>
  </si>
  <si>
    <t>05751</t>
  </si>
  <si>
    <t>KILLINGTON</t>
  </si>
  <si>
    <t>05148</t>
  </si>
  <si>
    <t>05847</t>
  </si>
  <si>
    <t>05848</t>
  </si>
  <si>
    <t>LOWER WATERFORD</t>
  </si>
  <si>
    <t>05149</t>
  </si>
  <si>
    <t>LUDLOW</t>
  </si>
  <si>
    <t>05906</t>
  </si>
  <si>
    <t>05849</t>
  </si>
  <si>
    <t>LYNDON</t>
  </si>
  <si>
    <t>05850</t>
  </si>
  <si>
    <t>LYNDON CENTER</t>
  </si>
  <si>
    <t>05851</t>
  </si>
  <si>
    <t>LYNDONVILLE</t>
  </si>
  <si>
    <t>05050</t>
  </si>
  <si>
    <t>MC INDOE FALLS</t>
  </si>
  <si>
    <t>05254</t>
  </si>
  <si>
    <t>05255</t>
  </si>
  <si>
    <t>MANCHESTER CENTER</t>
  </si>
  <si>
    <t>05344</t>
  </si>
  <si>
    <t>MARLBORO</t>
  </si>
  <si>
    <t>05658</t>
  </si>
  <si>
    <t>05753</t>
  </si>
  <si>
    <t>MIDDLEBURY</t>
  </si>
  <si>
    <t>05757</t>
  </si>
  <si>
    <t>MIDDLETOWN SPRINGS</t>
  </si>
  <si>
    <t>05468</t>
  </si>
  <si>
    <t>05469</t>
  </si>
  <si>
    <t>MONKTON</t>
  </si>
  <si>
    <t>05470</t>
  </si>
  <si>
    <t>MONTGOMERY</t>
  </si>
  <si>
    <t>05471</t>
  </si>
  <si>
    <t>MONTGOMERY CENTER</t>
  </si>
  <si>
    <t>05601</t>
  </si>
  <si>
    <t>MONTPELIER</t>
  </si>
  <si>
    <t>05602</t>
  </si>
  <si>
    <t>05603</t>
  </si>
  <si>
    <t>05604</t>
  </si>
  <si>
    <t>05609</t>
  </si>
  <si>
    <t>05620</t>
  </si>
  <si>
    <t>05633</t>
  </si>
  <si>
    <t>05660</t>
  </si>
  <si>
    <t>MORETOWN</t>
  </si>
  <si>
    <t>05853</t>
  </si>
  <si>
    <t>MORGAN</t>
  </si>
  <si>
    <t>05657</t>
  </si>
  <si>
    <t>LAKE ELMORE</t>
  </si>
  <si>
    <t>05661</t>
  </si>
  <si>
    <t>MORRISVILLE</t>
  </si>
  <si>
    <t>05758</t>
  </si>
  <si>
    <t>MOUNT HOLLY</t>
  </si>
  <si>
    <t>05051</t>
  </si>
  <si>
    <t>05345</t>
  </si>
  <si>
    <t>NEWFANE</t>
  </si>
  <si>
    <t>05472</t>
  </si>
  <si>
    <t>NEW HAVEN</t>
  </si>
  <si>
    <t>05855</t>
  </si>
  <si>
    <t>05857</t>
  </si>
  <si>
    <t>NEWPORT CENTER</t>
  </si>
  <si>
    <t>05257</t>
  </si>
  <si>
    <t>NORTH BENNINGTON</t>
  </si>
  <si>
    <t>05759</t>
  </si>
  <si>
    <t>NORTH CLARENDON</t>
  </si>
  <si>
    <t>05840</t>
  </si>
  <si>
    <t>GRANBY</t>
  </si>
  <si>
    <t>05858</t>
  </si>
  <si>
    <t>NORTH CONCORD</t>
  </si>
  <si>
    <t>05473</t>
  </si>
  <si>
    <t>NORTH FERRISBURGH</t>
  </si>
  <si>
    <t>05663</t>
  </si>
  <si>
    <t>NORTHFIELD</t>
  </si>
  <si>
    <t>05664</t>
  </si>
  <si>
    <t>NORTHFIELD FALLS</t>
  </si>
  <si>
    <t>05052</t>
  </si>
  <si>
    <t>NORTH HARTLAND</t>
  </si>
  <si>
    <t>05474</t>
  </si>
  <si>
    <t>NORTH HERO</t>
  </si>
  <si>
    <t>05665</t>
  </si>
  <si>
    <t>NORTH HYDE PARK</t>
  </si>
  <si>
    <t>05053</t>
  </si>
  <si>
    <t>NORTH POMFRET</t>
  </si>
  <si>
    <t>05260</t>
  </si>
  <si>
    <t>NORTH POWNAL</t>
  </si>
  <si>
    <t>05150</t>
  </si>
  <si>
    <t>NORTH SPRINGFIELD</t>
  </si>
  <si>
    <t>05054</t>
  </si>
  <si>
    <t>NORTH THETFORD</t>
  </si>
  <si>
    <t>05859</t>
  </si>
  <si>
    <t>NORTH TROY</t>
  </si>
  <si>
    <t>05907</t>
  </si>
  <si>
    <t>NORTON</t>
  </si>
  <si>
    <t>05055</t>
  </si>
  <si>
    <t>NORWICH</t>
  </si>
  <si>
    <t>05860</t>
  </si>
  <si>
    <t>05760</t>
  </si>
  <si>
    <t>ORWELL</t>
  </si>
  <si>
    <t>05861</t>
  </si>
  <si>
    <t>PASSUMPSIC</t>
  </si>
  <si>
    <t>05761</t>
  </si>
  <si>
    <t>PAWLET</t>
  </si>
  <si>
    <t>05862</t>
  </si>
  <si>
    <t>PEACHAM</t>
  </si>
  <si>
    <t>05151</t>
  </si>
  <si>
    <t>PERKINSVILLE</t>
  </si>
  <si>
    <t>05152</t>
  </si>
  <si>
    <t>05762</t>
  </si>
  <si>
    <t>05763</t>
  </si>
  <si>
    <t>PITTSFORD</t>
  </si>
  <si>
    <t>05667</t>
  </si>
  <si>
    <t>05056</t>
  </si>
  <si>
    <t>05058</t>
  </si>
  <si>
    <t>POST MILLS</t>
  </si>
  <si>
    <t>05741</t>
  </si>
  <si>
    <t>EAST POULTNEY</t>
  </si>
  <si>
    <t>05764</t>
  </si>
  <si>
    <t>POULTNEY</t>
  </si>
  <si>
    <t>05261</t>
  </si>
  <si>
    <t>05765</t>
  </si>
  <si>
    <t>PROCTOR</t>
  </si>
  <si>
    <t>05153</t>
  </si>
  <si>
    <t>PROCTORSVILLE</t>
  </si>
  <si>
    <t>05346</t>
  </si>
  <si>
    <t>PUTNEY</t>
  </si>
  <si>
    <t>05059</t>
  </si>
  <si>
    <t>QUECHEE</t>
  </si>
  <si>
    <t>05060</t>
  </si>
  <si>
    <t>05061</t>
  </si>
  <si>
    <t>RANDOLPH CENTER</t>
  </si>
  <si>
    <t>05062</t>
  </si>
  <si>
    <t>05350</t>
  </si>
  <si>
    <t>READSBORO</t>
  </si>
  <si>
    <t>05352</t>
  </si>
  <si>
    <t>STAMFORD</t>
  </si>
  <si>
    <t>05476</t>
  </si>
  <si>
    <t>RICHFORD</t>
  </si>
  <si>
    <t>05477</t>
  </si>
  <si>
    <t>05767</t>
  </si>
  <si>
    <t>05669</t>
  </si>
  <si>
    <t>05768</t>
  </si>
  <si>
    <t>RUPERT</t>
  </si>
  <si>
    <t>05701</t>
  </si>
  <si>
    <t>05702</t>
  </si>
  <si>
    <t>05478</t>
  </si>
  <si>
    <t>05479</t>
  </si>
  <si>
    <t>05481</t>
  </si>
  <si>
    <t>SAINT ALBANS BAY</t>
  </si>
  <si>
    <t>05819</t>
  </si>
  <si>
    <t>SAINT JOHNSBURY</t>
  </si>
  <si>
    <t>05863</t>
  </si>
  <si>
    <t>SAINT JOHNSBURY CENTER</t>
  </si>
  <si>
    <t>05769</t>
  </si>
  <si>
    <t>05154</t>
  </si>
  <si>
    <t>SAXTONS RIVER</t>
  </si>
  <si>
    <t>05262</t>
  </si>
  <si>
    <t>SHAFTSBURY</t>
  </si>
  <si>
    <t>05065</t>
  </si>
  <si>
    <t>05866</t>
  </si>
  <si>
    <t>SHEFFIELD</t>
  </si>
  <si>
    <t>05482</t>
  </si>
  <si>
    <t>SHELBURNE</t>
  </si>
  <si>
    <t>05483</t>
  </si>
  <si>
    <t>SHELDON</t>
  </si>
  <si>
    <t>05485</t>
  </si>
  <si>
    <t>SHELDON SPRINGS</t>
  </si>
  <si>
    <t>05770</t>
  </si>
  <si>
    <t>SHOREHAM</t>
  </si>
  <si>
    <t>05670</t>
  </si>
  <si>
    <t>SOUTH BARRE</t>
  </si>
  <si>
    <t>05486</t>
  </si>
  <si>
    <t>SOUTH HERO</t>
  </si>
  <si>
    <t>05155</t>
  </si>
  <si>
    <t>SOUTH LONDONDERRY</t>
  </si>
  <si>
    <t>05067</t>
  </si>
  <si>
    <t>SOUTH POMFRET</t>
  </si>
  <si>
    <t>05068</t>
  </si>
  <si>
    <t>SOUTH ROYALTON</t>
  </si>
  <si>
    <t>05069</t>
  </si>
  <si>
    <t>SOUTH RYEGATE</t>
  </si>
  <si>
    <t>05070</t>
  </si>
  <si>
    <t>SOUTH STRAFFORD</t>
  </si>
  <si>
    <t>05071</t>
  </si>
  <si>
    <t>SOUTH WOODSTOCK</t>
  </si>
  <si>
    <t>05156</t>
  </si>
  <si>
    <t>05487</t>
  </si>
  <si>
    <t>STARKSBORO</t>
  </si>
  <si>
    <t>05772</t>
  </si>
  <si>
    <t>STOCKBRIDGE</t>
  </si>
  <si>
    <t>05662</t>
  </si>
  <si>
    <t>MOSCOW</t>
  </si>
  <si>
    <t>05672</t>
  </si>
  <si>
    <t>STOWE</t>
  </si>
  <si>
    <t>05072</t>
  </si>
  <si>
    <t>05488</t>
  </si>
  <si>
    <t>SWANTON</t>
  </si>
  <si>
    <t>05073</t>
  </si>
  <si>
    <t>TAFTSVILLE</t>
  </si>
  <si>
    <t>05074</t>
  </si>
  <si>
    <t>THETFORD</t>
  </si>
  <si>
    <t>05083</t>
  </si>
  <si>
    <t>WEST FAIRLEE</t>
  </si>
  <si>
    <t>05075</t>
  </si>
  <si>
    <t>THETFORD CENTER</t>
  </si>
  <si>
    <t>05353</t>
  </si>
  <si>
    <t>TOWNSHEND</t>
  </si>
  <si>
    <t>05359</t>
  </si>
  <si>
    <t>WEST TOWNSHEND</t>
  </si>
  <si>
    <t>05868</t>
  </si>
  <si>
    <t>05874</t>
  </si>
  <si>
    <t>05077</t>
  </si>
  <si>
    <t>TUNBRIDGE</t>
  </si>
  <si>
    <t>05489</t>
  </si>
  <si>
    <t>UNDERHILL</t>
  </si>
  <si>
    <t>05490</t>
  </si>
  <si>
    <t>UNDERHILL CENTER</t>
  </si>
  <si>
    <t>05491</t>
  </si>
  <si>
    <t>VERGENNES</t>
  </si>
  <si>
    <t>05354</t>
  </si>
  <si>
    <t>VERNON</t>
  </si>
  <si>
    <t>05079</t>
  </si>
  <si>
    <t>VERSHIRE</t>
  </si>
  <si>
    <t>05673</t>
  </si>
  <si>
    <t>WAITSFIELD</t>
  </si>
  <si>
    <t>05773</t>
  </si>
  <si>
    <t>WALLINGFORD</t>
  </si>
  <si>
    <t>05355</t>
  </si>
  <si>
    <t>WARDSBORO</t>
  </si>
  <si>
    <t>05674</t>
  </si>
  <si>
    <t>05675</t>
  </si>
  <si>
    <t>05671</t>
  </si>
  <si>
    <t>WATERBURY</t>
  </si>
  <si>
    <t>05676</t>
  </si>
  <si>
    <t>05677</t>
  </si>
  <si>
    <t>WATERBURY CENTER</t>
  </si>
  <si>
    <t>05442</t>
  </si>
  <si>
    <t>BELVIDERE CENTER</t>
  </si>
  <si>
    <t>05492</t>
  </si>
  <si>
    <t>05678</t>
  </si>
  <si>
    <t>WEBSTERVILLE</t>
  </si>
  <si>
    <t>05774</t>
  </si>
  <si>
    <t>05081</t>
  </si>
  <si>
    <t>WELLS RIVER</t>
  </si>
  <si>
    <t>05867</t>
  </si>
  <si>
    <t>05871</t>
  </si>
  <si>
    <t>WEST BURKE</t>
  </si>
  <si>
    <t>05872</t>
  </si>
  <si>
    <t>WEST CHARLESTON</t>
  </si>
  <si>
    <t>05873</t>
  </si>
  <si>
    <t>WEST DANVILLE</t>
  </si>
  <si>
    <t>05356</t>
  </si>
  <si>
    <t>WEST DOVER</t>
  </si>
  <si>
    <t>05357</t>
  </si>
  <si>
    <t>WEST DUMMERSTON</t>
  </si>
  <si>
    <t>05494</t>
  </si>
  <si>
    <t>05358</t>
  </si>
  <si>
    <t>WEST HALIFAX</t>
  </si>
  <si>
    <t>05084</t>
  </si>
  <si>
    <t>WEST HARTFORD</t>
  </si>
  <si>
    <t>05158</t>
  </si>
  <si>
    <t>05159</t>
  </si>
  <si>
    <t>WESTMINSTER STATION</t>
  </si>
  <si>
    <t>05085</t>
  </si>
  <si>
    <t>05161</t>
  </si>
  <si>
    <t>05775</t>
  </si>
  <si>
    <t>WEST PAWLET</t>
  </si>
  <si>
    <t>05776</t>
  </si>
  <si>
    <t>WEST RUPERT</t>
  </si>
  <si>
    <t>05736</t>
  </si>
  <si>
    <t>CENTER RUTLAND</t>
  </si>
  <si>
    <t>05777</t>
  </si>
  <si>
    <t>WEST RUTLAND</t>
  </si>
  <si>
    <t>05086</t>
  </si>
  <si>
    <t>WEST TOPSHAM</t>
  </si>
  <si>
    <t>05360</t>
  </si>
  <si>
    <t>WEST WARDSBORO</t>
  </si>
  <si>
    <t>05001</t>
  </si>
  <si>
    <t>WHITE RIVER JUNCTION</t>
  </si>
  <si>
    <t>05009</t>
  </si>
  <si>
    <t>05778</t>
  </si>
  <si>
    <t>05361</t>
  </si>
  <si>
    <t>WHITINGHAM</t>
  </si>
  <si>
    <t>05088</t>
  </si>
  <si>
    <t>WILDER</t>
  </si>
  <si>
    <t>05679</t>
  </si>
  <si>
    <t>WILLIAMSTOWN</t>
  </si>
  <si>
    <t>05351</t>
  </si>
  <si>
    <t>SOUTH NEWFANE</t>
  </si>
  <si>
    <t>05362</t>
  </si>
  <si>
    <t>WILLIAMSVILLE</t>
  </si>
  <si>
    <t>05495</t>
  </si>
  <si>
    <t>WILLISTON</t>
  </si>
  <si>
    <t>05363</t>
  </si>
  <si>
    <t>05089</t>
  </si>
  <si>
    <t>05680</t>
  </si>
  <si>
    <t>WOLCOTT</t>
  </si>
  <si>
    <t>05681</t>
  </si>
  <si>
    <t>WOODBURY</t>
  </si>
  <si>
    <t>05091</t>
  </si>
  <si>
    <t>05682</t>
  </si>
  <si>
    <t>06231</t>
  </si>
  <si>
    <t>AMSTON</t>
  </si>
  <si>
    <t>06232</t>
  </si>
  <si>
    <t>06401</t>
  </si>
  <si>
    <t>ANSONIA</t>
  </si>
  <si>
    <t>06278</t>
  </si>
  <si>
    <t>ASHFORD</t>
  </si>
  <si>
    <t>06001</t>
  </si>
  <si>
    <t>06233</t>
  </si>
  <si>
    <t>BALLOUVILLE</t>
  </si>
  <si>
    <t>06330</t>
  </si>
  <si>
    <t>BALTIC</t>
  </si>
  <si>
    <t>06750</t>
  </si>
  <si>
    <t>BANTAM</t>
  </si>
  <si>
    <t>06403</t>
  </si>
  <si>
    <t>BEACON FALLS</t>
  </si>
  <si>
    <t>06801</t>
  </si>
  <si>
    <t>06751</t>
  </si>
  <si>
    <t>06002</t>
  </si>
  <si>
    <t>BLOOMFIELD</t>
  </si>
  <si>
    <t>06404</t>
  </si>
  <si>
    <t>BOTSFORD</t>
  </si>
  <si>
    <t>06405</t>
  </si>
  <si>
    <t>BRANFORD</t>
  </si>
  <si>
    <t>06601</t>
  </si>
  <si>
    <t>BRIDGEPORT</t>
  </si>
  <si>
    <t>06602</t>
  </si>
  <si>
    <t>06604</t>
  </si>
  <si>
    <t>06605</t>
  </si>
  <si>
    <t>06606</t>
  </si>
  <si>
    <t>06607</t>
  </si>
  <si>
    <t>06608</t>
  </si>
  <si>
    <t>06610</t>
  </si>
  <si>
    <t>06611</t>
  </si>
  <si>
    <t>TRUMBULL</t>
  </si>
  <si>
    <t>06612</t>
  </si>
  <si>
    <t>06614</t>
  </si>
  <si>
    <t>STRATFORD</t>
  </si>
  <si>
    <t>06615</t>
  </si>
  <si>
    <t>06650</t>
  </si>
  <si>
    <t>06673</t>
  </si>
  <si>
    <t>06699</t>
  </si>
  <si>
    <t>06752</t>
  </si>
  <si>
    <t>06010</t>
  </si>
  <si>
    <t>06011</t>
  </si>
  <si>
    <t>06016</t>
  </si>
  <si>
    <t>BROAD BROOK</t>
  </si>
  <si>
    <t>06804</t>
  </si>
  <si>
    <t>06234</t>
  </si>
  <si>
    <t>BROOKLYN</t>
  </si>
  <si>
    <t>06018</t>
  </si>
  <si>
    <t>06331</t>
  </si>
  <si>
    <t>06019</t>
  </si>
  <si>
    <t>06020</t>
  </si>
  <si>
    <t>CANTON CENTER</t>
  </si>
  <si>
    <t>06409</t>
  </si>
  <si>
    <t>CENTERBROOK</t>
  </si>
  <si>
    <t>06332</t>
  </si>
  <si>
    <t>CENTRAL VILLAGE</t>
  </si>
  <si>
    <t>06235</t>
  </si>
  <si>
    <t>CHAPLIN</t>
  </si>
  <si>
    <t>06408</t>
  </si>
  <si>
    <t>CHESHIRE</t>
  </si>
  <si>
    <t>06410</t>
  </si>
  <si>
    <t>06411</t>
  </si>
  <si>
    <t>06412</t>
  </si>
  <si>
    <t>06413</t>
  </si>
  <si>
    <t>06414</t>
  </si>
  <si>
    <t>COBALT</t>
  </si>
  <si>
    <t>06415</t>
  </si>
  <si>
    <t>06420</t>
  </si>
  <si>
    <t>06021</t>
  </si>
  <si>
    <t>06022</t>
  </si>
  <si>
    <t>COLLINSVILLE</t>
  </si>
  <si>
    <t>06237</t>
  </si>
  <si>
    <t>COLUMBIA</t>
  </si>
  <si>
    <t>06753</t>
  </si>
  <si>
    <t>CORNWALL</t>
  </si>
  <si>
    <t>06754</t>
  </si>
  <si>
    <t>CORNWALL BRIDGE</t>
  </si>
  <si>
    <t>06807</t>
  </si>
  <si>
    <t>COS COB</t>
  </si>
  <si>
    <t>06238</t>
  </si>
  <si>
    <t>06416</t>
  </si>
  <si>
    <t>CROMWELL</t>
  </si>
  <si>
    <t>06810</t>
  </si>
  <si>
    <t>06811</t>
  </si>
  <si>
    <t>06812</t>
  </si>
  <si>
    <t>NEW FAIRFIELD</t>
  </si>
  <si>
    <t>06813</t>
  </si>
  <si>
    <t>06814</t>
  </si>
  <si>
    <t>06816</t>
  </si>
  <si>
    <t>06817</t>
  </si>
  <si>
    <t>06239</t>
  </si>
  <si>
    <t>DANIELSON</t>
  </si>
  <si>
    <t>06820</t>
  </si>
  <si>
    <t>DARIEN</t>
  </si>
  <si>
    <t>06241</t>
  </si>
  <si>
    <t>DAYVILLE</t>
  </si>
  <si>
    <t>06417</t>
  </si>
  <si>
    <t>DEEP RIVER</t>
  </si>
  <si>
    <t>06419</t>
  </si>
  <si>
    <t>KILLINGWORTH</t>
  </si>
  <si>
    <t>06418</t>
  </si>
  <si>
    <t>06422</t>
  </si>
  <si>
    <t>06023</t>
  </si>
  <si>
    <t>EAST BERLIN</t>
  </si>
  <si>
    <t>06024</t>
  </si>
  <si>
    <t>EAST CANAAN</t>
  </si>
  <si>
    <t>06242</t>
  </si>
  <si>
    <t>EASTFORD</t>
  </si>
  <si>
    <t>06025</t>
  </si>
  <si>
    <t>EAST GLASTONBURY</t>
  </si>
  <si>
    <t>06026</t>
  </si>
  <si>
    <t>EAST GRANBY</t>
  </si>
  <si>
    <t>06423</t>
  </si>
  <si>
    <t>EAST HADDAM</t>
  </si>
  <si>
    <t>06424</t>
  </si>
  <si>
    <t>EAST HAMPTON</t>
  </si>
  <si>
    <t>06447</t>
  </si>
  <si>
    <t>06027</t>
  </si>
  <si>
    <t>EAST HARTLAND</t>
  </si>
  <si>
    <t>06243</t>
  </si>
  <si>
    <t>EAST KILLINGLY</t>
  </si>
  <si>
    <t>06333</t>
  </si>
  <si>
    <t>EAST LYME</t>
  </si>
  <si>
    <t>06088</t>
  </si>
  <si>
    <t>EAST WINDSOR</t>
  </si>
  <si>
    <t>06028</t>
  </si>
  <si>
    <t>EAST WINDSOR HILL</t>
  </si>
  <si>
    <t>06244</t>
  </si>
  <si>
    <t>EAST WOODSTOCK</t>
  </si>
  <si>
    <t>06029</t>
  </si>
  <si>
    <t>ELLINGTON</t>
  </si>
  <si>
    <t>06082</t>
  </si>
  <si>
    <t>06083</t>
  </si>
  <si>
    <t>06426</t>
  </si>
  <si>
    <t>06245</t>
  </si>
  <si>
    <t>FABYAN</t>
  </si>
  <si>
    <t>06824</t>
  </si>
  <si>
    <t>06825</t>
  </si>
  <si>
    <t>06828</t>
  </si>
  <si>
    <t>06031</t>
  </si>
  <si>
    <t>FALLS VILLAGE</t>
  </si>
  <si>
    <t>06030</t>
  </si>
  <si>
    <t>06032</t>
  </si>
  <si>
    <t>06034</t>
  </si>
  <si>
    <t>06334</t>
  </si>
  <si>
    <t>BOZRAH</t>
  </si>
  <si>
    <t>06335</t>
  </si>
  <si>
    <t>GALES FERRY</t>
  </si>
  <si>
    <t>06338</t>
  </si>
  <si>
    <t>MASHANTUCKET</t>
  </si>
  <si>
    <t>06339</t>
  </si>
  <si>
    <t>LEDYARD</t>
  </si>
  <si>
    <t>06755</t>
  </si>
  <si>
    <t>GAYLORDSVILLE</t>
  </si>
  <si>
    <t>06829</t>
  </si>
  <si>
    <t>06336</t>
  </si>
  <si>
    <t>06033</t>
  </si>
  <si>
    <t>GLASTONBURY</t>
  </si>
  <si>
    <t>06756</t>
  </si>
  <si>
    <t>06035</t>
  </si>
  <si>
    <t>06838</t>
  </si>
  <si>
    <t>GREENS FARMS</t>
  </si>
  <si>
    <t>06830</t>
  </si>
  <si>
    <t>GREENWICH</t>
  </si>
  <si>
    <t>06831</t>
  </si>
  <si>
    <t>06836</t>
  </si>
  <si>
    <t>06246</t>
  </si>
  <si>
    <t>GROSVENOR DALE</t>
  </si>
  <si>
    <t>06340</t>
  </si>
  <si>
    <t>06349</t>
  </si>
  <si>
    <t>06437</t>
  </si>
  <si>
    <t>06438</t>
  </si>
  <si>
    <t>HADDAM</t>
  </si>
  <si>
    <t>06439</t>
  </si>
  <si>
    <t>HADLYME</t>
  </si>
  <si>
    <t>06247</t>
  </si>
  <si>
    <t>06350</t>
  </si>
  <si>
    <t>06101</t>
  </si>
  <si>
    <t>06102</t>
  </si>
  <si>
    <t>06103</t>
  </si>
  <si>
    <t>06104</t>
  </si>
  <si>
    <t>06105</t>
  </si>
  <si>
    <t>06106</t>
  </si>
  <si>
    <t>06107</t>
  </si>
  <si>
    <t>06108</t>
  </si>
  <si>
    <t>EAST HARTFORD</t>
  </si>
  <si>
    <t>06109</t>
  </si>
  <si>
    <t>WETHERSFIELD</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</si>
  <si>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</si>
  <si>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</si>
  <si>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</si>
  <si>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</si>
  <si>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</si>
  <si>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</si>
  <si>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</si>
  <si>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</si>
  <si>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</si>
  <si>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</si>
  <si>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</si>
  <si>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</si>
  <si>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</si>
  <si>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</si>
  <si>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</si>
  <si>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</si>
  <si>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</si>
  <si>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</si>
  <si>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</si>
  <si>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</si>
  <si>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</si>
  <si>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</si>
  <si>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</si>
  <si>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</si>
  <si>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</si>
  <si>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</si>
  <si>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</si>
  <si>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</si>
  <si>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</si>
  <si>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</si>
  <si>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</si>
  <si>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</si>
  <si>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</si>
  <si>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</si>
  <si>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</si>
  <si>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</si>
  <si>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</si>
  <si>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</si>
  <si>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</si>
  <si>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</si>
  <si>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</si>
  <si>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</si>
  <si>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06440</t>
  </si>
  <si>
    <t>HAWLEYVILLE</t>
  </si>
  <si>
    <t>06248</t>
  </si>
  <si>
    <t>06441</t>
  </si>
  <si>
    <t>HIGGANUM</t>
  </si>
  <si>
    <t>06442</t>
  </si>
  <si>
    <t>IVORYTON</t>
  </si>
  <si>
    <t>06351</t>
  </si>
  <si>
    <t>JEWETT CITY</t>
  </si>
  <si>
    <t>06037</t>
  </si>
  <si>
    <t>06757</t>
  </si>
  <si>
    <t>KENT</t>
  </si>
  <si>
    <t>06039</t>
  </si>
  <si>
    <t>06249</t>
  </si>
  <si>
    <t>06759</t>
  </si>
  <si>
    <t>06443</t>
  </si>
  <si>
    <t>06040</t>
  </si>
  <si>
    <t>06041</t>
  </si>
  <si>
    <t>06042</t>
  </si>
  <si>
    <t>06043</t>
  </si>
  <si>
    <t>06045</t>
  </si>
  <si>
    <t>06250</t>
  </si>
  <si>
    <t>MANSFIELD CENTER</t>
  </si>
  <si>
    <t>06444</t>
  </si>
  <si>
    <t>MARION</t>
  </si>
  <si>
    <t>06450</t>
  </si>
  <si>
    <t>06451</t>
  </si>
  <si>
    <t>06762</t>
  </si>
  <si>
    <t>06455</t>
  </si>
  <si>
    <t>MIDDLEFIELD</t>
  </si>
  <si>
    <t>06456</t>
  </si>
  <si>
    <t>MIDDLE HADDAM</t>
  </si>
  <si>
    <t>06457</t>
  </si>
  <si>
    <t>MIDDLETOWN</t>
  </si>
  <si>
    <t>06459</t>
  </si>
  <si>
    <t>06460</t>
  </si>
  <si>
    <t>06461</t>
  </si>
  <si>
    <t>06467</t>
  </si>
  <si>
    <t>MILLDALE</t>
  </si>
  <si>
    <t>06468</t>
  </si>
  <si>
    <t>06353</t>
  </si>
  <si>
    <t>MONTVILLE</t>
  </si>
  <si>
    <t>06469</t>
  </si>
  <si>
    <t>MOODUS</t>
  </si>
  <si>
    <t>06354</t>
  </si>
  <si>
    <t>MOOSUP</t>
  </si>
  <si>
    <t>06758</t>
  </si>
  <si>
    <t>LAKESIDE</t>
  </si>
  <si>
    <t>06763</t>
  </si>
  <si>
    <t>MORRIS</t>
  </si>
  <si>
    <t>06355</t>
  </si>
  <si>
    <t>MYSTIC</t>
  </si>
  <si>
    <t>06388</t>
  </si>
  <si>
    <t>WEST MYSTIC</t>
  </si>
  <si>
    <t>06770</t>
  </si>
  <si>
    <t>NAUGATUCK</t>
  </si>
  <si>
    <t>06050</t>
  </si>
  <si>
    <t>NEW BRITAIN</t>
  </si>
  <si>
    <t>06051</t>
  </si>
  <si>
    <t>06052</t>
  </si>
  <si>
    <t>06053</t>
  </si>
  <si>
    <t>06840</t>
  </si>
  <si>
    <t>NEW CANAAN</t>
  </si>
  <si>
    <t>06057</t>
  </si>
  <si>
    <t>NEW HARTFORD</t>
  </si>
  <si>
    <t>06501</t>
  </si>
  <si>
    <t>06502</t>
  </si>
  <si>
    <t>06503</t>
  </si>
  <si>
    <t>06504</t>
  </si>
  <si>
    <t>06505</t>
  </si>
  <si>
    <t>06506</t>
  </si>
  <si>
    <t>06507</t>
  </si>
  <si>
    <t>06508</t>
  </si>
  <si>
    <t>06509</t>
  </si>
  <si>
    <t>06510</t>
  </si>
  <si>
    <t>06511</t>
  </si>
  <si>
    <t>06512</t>
  </si>
  <si>
    <t>06513</t>
  </si>
  <si>
    <t>06514</t>
  </si>
  <si>
    <t>HAMDEN</t>
  </si>
  <si>
    <t>06515</t>
  </si>
  <si>
    <t>06516</t>
  </si>
  <si>
    <t>WEST HAVEN</t>
  </si>
  <si>
    <t>06517</t>
  </si>
  <si>
    <t>06518</t>
  </si>
  <si>
    <t>06519</t>
  </si>
  <si>
    <t>06520</t>
  </si>
  <si>
    <t>06521</t>
  </si>
  <si>
    <t>06524</t>
  </si>
  <si>
    <t>BETHANY</t>
  </si>
  <si>
    <t>06525</t>
  </si>
  <si>
    <t>06530</t>
  </si>
  <si>
    <t>06531</t>
  </si>
  <si>
    <t>06532</t>
  </si>
  <si>
    <t>06533</t>
  </si>
  <si>
    <t>06534</t>
  </si>
  <si>
    <t>06535</t>
  </si>
  <si>
    <t>06536</t>
  </si>
  <si>
    <t>06537</t>
  </si>
  <si>
    <t>06538</t>
  </si>
  <si>
    <t>06540</t>
  </si>
  <si>
    <t>06320</t>
  </si>
  <si>
    <t>06776</t>
  </si>
  <si>
    <t>NEW MILFORD</t>
  </si>
  <si>
    <t>06470</t>
  </si>
  <si>
    <t>NEWTOWN</t>
  </si>
  <si>
    <t>06482</t>
  </si>
  <si>
    <t>SANDY HOOK</t>
  </si>
  <si>
    <t>06357</t>
  </si>
  <si>
    <t>NIANTIC</t>
  </si>
  <si>
    <t>06058</t>
  </si>
  <si>
    <t>06471</t>
  </si>
  <si>
    <t>NORTH BRANFORD</t>
  </si>
  <si>
    <t>06059</t>
  </si>
  <si>
    <t>NORTH CANTON</t>
  </si>
  <si>
    <t>06472</t>
  </si>
  <si>
    <t>NORTHFORD</t>
  </si>
  <si>
    <t>06254</t>
  </si>
  <si>
    <t>NORTH FRANKLIN</t>
  </si>
  <si>
    <t>06060</t>
  </si>
  <si>
    <t>NORTH GRANBY</t>
  </si>
  <si>
    <t>06255</t>
  </si>
  <si>
    <t>NORTH GROSVENORDALE</t>
  </si>
  <si>
    <t>06473</t>
  </si>
  <si>
    <t>06359</t>
  </si>
  <si>
    <t>NORTH STONINGTON</t>
  </si>
  <si>
    <t>06474</t>
  </si>
  <si>
    <t>NORTH WESTCHESTER</t>
  </si>
  <si>
    <t>06256</t>
  </si>
  <si>
    <t>NORTH WINDHAM</t>
  </si>
  <si>
    <t>06850</t>
  </si>
  <si>
    <t>NORWALK</t>
  </si>
  <si>
    <t>06851</t>
  </si>
  <si>
    <t>06852</t>
  </si>
  <si>
    <t>06853</t>
  </si>
  <si>
    <t>06854</t>
  </si>
  <si>
    <t>06855</t>
  </si>
  <si>
    <t>06856</t>
  </si>
  <si>
    <t>06857</t>
  </si>
  <si>
    <t>06858</t>
  </si>
  <si>
    <t>06859</t>
  </si>
  <si>
    <t>06860</t>
  </si>
  <si>
    <t>06360</t>
  </si>
  <si>
    <t>06365</t>
  </si>
  <si>
    <t>PRESTON</t>
  </si>
  <si>
    <t>06370</t>
  </si>
  <si>
    <t>OAKDALE</t>
  </si>
  <si>
    <t>06870</t>
  </si>
  <si>
    <t>OLD GREENWICH</t>
  </si>
  <si>
    <t>06371</t>
  </si>
  <si>
    <t>OLD LYME</t>
  </si>
  <si>
    <t>06372</t>
  </si>
  <si>
    <t>OLD MYSTIC</t>
  </si>
  <si>
    <t>06475</t>
  </si>
  <si>
    <t>OLD SAYBROOK</t>
  </si>
  <si>
    <t>06373</t>
  </si>
  <si>
    <t>ONECO</t>
  </si>
  <si>
    <t>06477</t>
  </si>
  <si>
    <t>ORANGE</t>
  </si>
  <si>
    <t>06781</t>
  </si>
  <si>
    <t>PEQUABUCK</t>
  </si>
  <si>
    <t>06061</t>
  </si>
  <si>
    <t>PINE MEADOW</t>
  </si>
  <si>
    <t>06374</t>
  </si>
  <si>
    <t>06062</t>
  </si>
  <si>
    <t>PLAINVILLE</t>
  </si>
  <si>
    <t>06479</t>
  </si>
  <si>
    <t>PLANTSVILLE</t>
  </si>
  <si>
    <t>06063</t>
  </si>
  <si>
    <t>BARKHAMSTED</t>
  </si>
  <si>
    <t>06782</t>
  </si>
  <si>
    <t>06258</t>
  </si>
  <si>
    <t>POMFRET</t>
  </si>
  <si>
    <t>06230</t>
  </si>
  <si>
    <t>06259</t>
  </si>
  <si>
    <t>POMFRET CENTER</t>
  </si>
  <si>
    <t>06064</t>
  </si>
  <si>
    <t>POQUONOCK</t>
  </si>
  <si>
    <t>06480</t>
  </si>
  <si>
    <t>06260</t>
  </si>
  <si>
    <t>PUTNAM</t>
  </si>
  <si>
    <t>06375</t>
  </si>
  <si>
    <t>QUAKER HILL</t>
  </si>
  <si>
    <t>06262</t>
  </si>
  <si>
    <t>QUINEBAUG</t>
  </si>
  <si>
    <t>06875</t>
  </si>
  <si>
    <t>REDDING CENTER</t>
  </si>
  <si>
    <t>06876</t>
  </si>
  <si>
    <t>REDDING RIDGE</t>
  </si>
  <si>
    <t>06877</t>
  </si>
  <si>
    <t>RIDGEFIELD</t>
  </si>
  <si>
    <t>06879</t>
  </si>
  <si>
    <t>06878</t>
  </si>
  <si>
    <t>RIVERSIDE</t>
  </si>
  <si>
    <t>06065</t>
  </si>
  <si>
    <t>RIVERTON</t>
  </si>
  <si>
    <t>06091</t>
  </si>
  <si>
    <t>WEST HARTLAND</t>
  </si>
  <si>
    <t>06481</t>
  </si>
  <si>
    <t>ROCKFALL</t>
  </si>
  <si>
    <t>06067</t>
  </si>
  <si>
    <t>ROCKY HILL</t>
  </si>
  <si>
    <t>06263</t>
  </si>
  <si>
    <t>ROGERS</t>
  </si>
  <si>
    <t>06783</t>
  </si>
  <si>
    <t>06068</t>
  </si>
  <si>
    <t>06264</t>
  </si>
  <si>
    <t>SCOTLAND</t>
  </si>
  <si>
    <t>06478</t>
  </si>
  <si>
    <t>06483</t>
  </si>
  <si>
    <t>SEYMOUR</t>
  </si>
  <si>
    <t>06069</t>
  </si>
  <si>
    <t>06484</t>
  </si>
  <si>
    <t>SHELTON</t>
  </si>
  <si>
    <t>06784</t>
  </si>
  <si>
    <t>06070</t>
  </si>
  <si>
    <t>SIMSBURY</t>
  </si>
  <si>
    <t>06071</t>
  </si>
  <si>
    <t>SOMERS</t>
  </si>
  <si>
    <t>06072</t>
  </si>
  <si>
    <t>SOMERSVILLE</t>
  </si>
  <si>
    <t>06487</t>
  </si>
  <si>
    <t>SOUTH BRITAIN</t>
  </si>
  <si>
    <t>06488</t>
  </si>
  <si>
    <t>SOUTHBURY</t>
  </si>
  <si>
    <t>06073</t>
  </si>
  <si>
    <t>SOUTH GLASTONBURY</t>
  </si>
  <si>
    <t>06489</t>
  </si>
  <si>
    <t>SOUTHINGTON</t>
  </si>
  <si>
    <t>06785</t>
  </si>
  <si>
    <t>SOUTH KENT</t>
  </si>
  <si>
    <t>06376</t>
  </si>
  <si>
    <t>SOUTH LYME</t>
  </si>
  <si>
    <t>06890</t>
  </si>
  <si>
    <t>06265</t>
  </si>
  <si>
    <t>SOUTH WILLINGTON</t>
  </si>
  <si>
    <t>06266</t>
  </si>
  <si>
    <t>06074</t>
  </si>
  <si>
    <t>SOUTH WINDSOR</t>
  </si>
  <si>
    <t>06267</t>
  </si>
  <si>
    <t>06075</t>
  </si>
  <si>
    <t>STAFFORD</t>
  </si>
  <si>
    <t>06076</t>
  </si>
  <si>
    <t>STAFFORD SPRINGS</t>
  </si>
  <si>
    <t>06077</t>
  </si>
  <si>
    <t>STAFFORDVILLE</t>
  </si>
  <si>
    <t>06901</t>
  </si>
  <si>
    <t>06902</t>
  </si>
  <si>
    <t>06903</t>
  </si>
  <si>
    <t>06904</t>
  </si>
  <si>
    <t>06905</t>
  </si>
  <si>
    <t>06906</t>
  </si>
  <si>
    <t>06907</t>
  </si>
  <si>
    <t>06910</t>
  </si>
  <si>
    <t>06911</t>
  </si>
  <si>
    <t>06912</t>
  </si>
  <si>
    <t>06913</t>
  </si>
  <si>
    <t>06914</t>
  </si>
  <si>
    <t>06920</t>
  </si>
  <si>
    <t>06921</t>
  </si>
  <si>
    <t>06922</t>
  </si>
  <si>
    <t>06925</t>
  </si>
  <si>
    <t>06926</t>
  </si>
  <si>
    <t>06927</t>
  </si>
  <si>
    <t>06928</t>
  </si>
  <si>
    <t>06377</t>
  </si>
  <si>
    <t>06491</t>
  </si>
  <si>
    <t>STEVENSON</t>
  </si>
  <si>
    <t>06378</t>
  </si>
  <si>
    <t>06379</t>
  </si>
  <si>
    <t>PAWCATUCK</t>
  </si>
  <si>
    <t>06251</t>
  </si>
  <si>
    <t>MANSFIELD DEPOT</t>
  </si>
  <si>
    <t>06268</t>
  </si>
  <si>
    <t>STORRS MANSFIELD</t>
  </si>
  <si>
    <t>06269</t>
  </si>
  <si>
    <t>06078</t>
  </si>
  <si>
    <t>SUFFIELD</t>
  </si>
  <si>
    <t>06080</t>
  </si>
  <si>
    <t>06079</t>
  </si>
  <si>
    <t>TACONIC</t>
  </si>
  <si>
    <t>06380</t>
  </si>
  <si>
    <t>TAFTVILLE</t>
  </si>
  <si>
    <t>06081</t>
  </si>
  <si>
    <t>TARIFFVILLE</t>
  </si>
  <si>
    <t>06786</t>
  </si>
  <si>
    <t>TERRYVILLE</t>
  </si>
  <si>
    <t>06778</t>
  </si>
  <si>
    <t>06787</t>
  </si>
  <si>
    <t>06277</t>
  </si>
  <si>
    <t>THOMPSON</t>
  </si>
  <si>
    <t>06084</t>
  </si>
  <si>
    <t>TOLLAND</t>
  </si>
  <si>
    <t>06790</t>
  </si>
  <si>
    <t>TORRINGTON</t>
  </si>
  <si>
    <t>06791</t>
  </si>
  <si>
    <t>HARWINTON</t>
  </si>
  <si>
    <t>06792</t>
  </si>
  <si>
    <t>06382</t>
  </si>
  <si>
    <t>UNCASVILLE</t>
  </si>
  <si>
    <t>06013</t>
  </si>
  <si>
    <t>06085</t>
  </si>
  <si>
    <t>UNIONVILLE</t>
  </si>
  <si>
    <t>06087</t>
  </si>
  <si>
    <t>06066</t>
  </si>
  <si>
    <t>VERNON ROCKVILLE</t>
  </si>
  <si>
    <t>06383</t>
  </si>
  <si>
    <t>VERSAILLES</t>
  </si>
  <si>
    <t>06384</t>
  </si>
  <si>
    <t>VOLUNTOWN</t>
  </si>
  <si>
    <t>06492</t>
  </si>
  <si>
    <t>06493</t>
  </si>
  <si>
    <t>06494</t>
  </si>
  <si>
    <t>06495</t>
  </si>
  <si>
    <t>06777</t>
  </si>
  <si>
    <t>NEW PRESTON MARBLE DALE</t>
  </si>
  <si>
    <t>06793</t>
  </si>
  <si>
    <t>06794</t>
  </si>
  <si>
    <t>WASHINGTON DEPOT</t>
  </si>
  <si>
    <t>06701</t>
  </si>
  <si>
    <t>06702</t>
  </si>
  <si>
    <t>06703</t>
  </si>
  <si>
    <t>06704</t>
  </si>
  <si>
    <t>06705</t>
  </si>
  <si>
    <t>06706</t>
  </si>
  <si>
    <t>06708</t>
  </si>
  <si>
    <t>06710</t>
  </si>
  <si>
    <t>06712</t>
  </si>
  <si>
    <t>PROSPECT</t>
  </si>
  <si>
    <t>06716</t>
  </si>
  <si>
    <t>06720</t>
  </si>
  <si>
    <t>06721</t>
  </si>
  <si>
    <t>06722</t>
  </si>
  <si>
    <t>06723</t>
  </si>
  <si>
    <t>06724</t>
  </si>
  <si>
    <t>06725</t>
  </si>
  <si>
    <t>06726</t>
  </si>
  <si>
    <t>06749</t>
  </si>
  <si>
    <t>06385</t>
  </si>
  <si>
    <t>06779</t>
  </si>
  <si>
    <t>OAKVILLE</t>
  </si>
  <si>
    <t>06795</t>
  </si>
  <si>
    <t>06387</t>
  </si>
  <si>
    <t>WAUREGAN</t>
  </si>
  <si>
    <t>06089</t>
  </si>
  <si>
    <t>WEATOGUE</t>
  </si>
  <si>
    <t>06498</t>
  </si>
  <si>
    <t>06796</t>
  </si>
  <si>
    <t>WEST CORNWALL</t>
  </si>
  <si>
    <t>06090</t>
  </si>
  <si>
    <t>WEST GRANBY</t>
  </si>
  <si>
    <t>06880</t>
  </si>
  <si>
    <t>WESTPORT</t>
  </si>
  <si>
    <t>06881</t>
  </si>
  <si>
    <t>06883</t>
  </si>
  <si>
    <t>06888</t>
  </si>
  <si>
    <t>06889</t>
  </si>
  <si>
    <t>06896</t>
  </si>
  <si>
    <t>REDDING</t>
  </si>
  <si>
    <t>06092</t>
  </si>
  <si>
    <t>WEST SIMSBURY</t>
  </si>
  <si>
    <t>06093</t>
  </si>
  <si>
    <t>WEST SUFFIELD</t>
  </si>
  <si>
    <t>06279</t>
  </si>
  <si>
    <t>WILLINGTON</t>
  </si>
  <si>
    <t>06226</t>
  </si>
  <si>
    <t>WILLIMANTIC</t>
  </si>
  <si>
    <t>06897</t>
  </si>
  <si>
    <t>06280</t>
  </si>
  <si>
    <t>06006</t>
  </si>
  <si>
    <t>06095</t>
  </si>
  <si>
    <t>06096</t>
  </si>
  <si>
    <t>WINDSOR LOCKS</t>
  </si>
  <si>
    <t>06094</t>
  </si>
  <si>
    <t>WINCHESTER CENTER</t>
  </si>
  <si>
    <t>06098</t>
  </si>
  <si>
    <t>WINSTED</t>
  </si>
  <si>
    <t>06798</t>
  </si>
  <si>
    <t>06281</t>
  </si>
  <si>
    <t>06282</t>
  </si>
  <si>
    <t>WOODSTOCK VALLEY</t>
  </si>
  <si>
    <t>06389</t>
  </si>
  <si>
    <t>YANTIC</t>
  </si>
  <si>
    <t>01220</t>
  </si>
  <si>
    <t>ADAMS</t>
  </si>
  <si>
    <t>01256</t>
  </si>
  <si>
    <t>SAVOY</t>
  </si>
  <si>
    <t>01001</t>
  </si>
  <si>
    <t>AGAWAM</t>
  </si>
  <si>
    <t>01002</t>
  </si>
  <si>
    <t>01003</t>
  </si>
  <si>
    <t>01004</t>
  </si>
  <si>
    <t>01059</t>
  </si>
  <si>
    <t>NORTH AMHERST</t>
  </si>
  <si>
    <t>01330</t>
  </si>
  <si>
    <t>ASHFIELD</t>
  </si>
  <si>
    <t>01222</t>
  </si>
  <si>
    <t>ASHLEY FALLS</t>
  </si>
  <si>
    <t>02702</t>
  </si>
  <si>
    <t>ASSONET</t>
  </si>
  <si>
    <t>01331</t>
  </si>
  <si>
    <t>ATHOL</t>
  </si>
  <si>
    <t>01368</t>
  </si>
  <si>
    <t>ROYALSTON</t>
  </si>
  <si>
    <t>02703</t>
  </si>
  <si>
    <t>ATTLEBORO</t>
  </si>
  <si>
    <t>01005</t>
  </si>
  <si>
    <t>01223</t>
  </si>
  <si>
    <t>BECKET</t>
  </si>
  <si>
    <t>01007</t>
  </si>
  <si>
    <t>BELCHERTOWN</t>
  </si>
  <si>
    <t>01337</t>
  </si>
  <si>
    <t>BERNARDSTON</t>
  </si>
  <si>
    <t>01008</t>
  </si>
  <si>
    <t>BLANDFORD</t>
  </si>
  <si>
    <t>01009</t>
  </si>
  <si>
    <t>BONDSVILLE</t>
  </si>
  <si>
    <t>01010</t>
  </si>
  <si>
    <t>BRIMFIELD</t>
  </si>
  <si>
    <t>01338</t>
  </si>
  <si>
    <t>BUCKLAND</t>
  </si>
  <si>
    <t>01339</t>
  </si>
  <si>
    <t>CHARLEMONT</t>
  </si>
  <si>
    <t>01343</t>
  </si>
  <si>
    <t>DRURY</t>
  </si>
  <si>
    <t>01346</t>
  </si>
  <si>
    <t>HEATH</t>
  </si>
  <si>
    <t>02712</t>
  </si>
  <si>
    <t>CHARTLEY</t>
  </si>
  <si>
    <t>01225</t>
  </si>
  <si>
    <t>01011</t>
  </si>
  <si>
    <t>01012</t>
  </si>
  <si>
    <t>01084</t>
  </si>
  <si>
    <t>01013</t>
  </si>
  <si>
    <t>CHICOPEE</t>
  </si>
  <si>
    <t>01014</t>
  </si>
  <si>
    <t>01020</t>
  </si>
  <si>
    <t>01021</t>
  </si>
  <si>
    <t>01022</t>
  </si>
  <si>
    <t>01340</t>
  </si>
  <si>
    <t>COLRAIN</t>
  </si>
  <si>
    <t>01341</t>
  </si>
  <si>
    <t>01026</t>
  </si>
  <si>
    <t>CUMMINGTON</t>
  </si>
  <si>
    <t>02713</t>
  </si>
  <si>
    <t>CUTTYHUNK</t>
  </si>
  <si>
    <t>01226</t>
  </si>
  <si>
    <t>DALTON</t>
  </si>
  <si>
    <t>01227</t>
  </si>
  <si>
    <t>01342</t>
  </si>
  <si>
    <t>02715</t>
  </si>
  <si>
    <t>DIGHTON</t>
  </si>
  <si>
    <t>02717</t>
  </si>
  <si>
    <t>EAST FREETOWN</t>
  </si>
  <si>
    <t>01027</t>
  </si>
  <si>
    <t>EASTHAMPTON</t>
  </si>
  <si>
    <t>01062</t>
  </si>
  <si>
    <t>01028</t>
  </si>
  <si>
    <t>EAST LONGMEADOW</t>
  </si>
  <si>
    <t>01106</t>
  </si>
  <si>
    <t>LONGMEADOW</t>
  </si>
  <si>
    <t>01116</t>
  </si>
  <si>
    <t>01029</t>
  </si>
  <si>
    <t>EAST OTIS</t>
  </si>
  <si>
    <t>01344</t>
  </si>
  <si>
    <t>ERVING</t>
  </si>
  <si>
    <t>02719</t>
  </si>
  <si>
    <t>FAIRHAVEN</t>
  </si>
  <si>
    <t>02720</t>
  </si>
  <si>
    <t>FALL RIVER</t>
  </si>
  <si>
    <t>02721</t>
  </si>
  <si>
    <t>02722</t>
  </si>
  <si>
    <t>02723</t>
  </si>
  <si>
    <t>02724</t>
  </si>
  <si>
    <t>02725</t>
  </si>
  <si>
    <t>SOMERSET</t>
  </si>
  <si>
    <t>02726</t>
  </si>
  <si>
    <t>01030</t>
  </si>
  <si>
    <t>FEEDING HILLS</t>
  </si>
  <si>
    <t>01031</t>
  </si>
  <si>
    <t>GILBERTVILLE</t>
  </si>
  <si>
    <t>01229</t>
  </si>
  <si>
    <t>GLENDALE</t>
  </si>
  <si>
    <t>01032</t>
  </si>
  <si>
    <t>01033</t>
  </si>
  <si>
    <t>01034</t>
  </si>
  <si>
    <t>01230</t>
  </si>
  <si>
    <t>GREAT BARRINGTON</t>
  </si>
  <si>
    <t>01301</t>
  </si>
  <si>
    <t>01302</t>
  </si>
  <si>
    <t>01035</t>
  </si>
  <si>
    <t>HADLEY</t>
  </si>
  <si>
    <t>01036</t>
  </si>
  <si>
    <t>01037</t>
  </si>
  <si>
    <t>01038</t>
  </si>
  <si>
    <t>HATFIELD</t>
  </si>
  <si>
    <t>01088</t>
  </si>
  <si>
    <t>WEST HATFIELD</t>
  </si>
  <si>
    <t>01039</t>
  </si>
  <si>
    <t>HAYDENVILLE</t>
  </si>
  <si>
    <t>01235</t>
  </si>
  <si>
    <t>01040</t>
  </si>
  <si>
    <t>HOLYOKE</t>
  </si>
  <si>
    <t>01041</t>
  </si>
  <si>
    <t>01236</t>
  </si>
  <si>
    <t>HOUSATONIC</t>
  </si>
  <si>
    <t>01050</t>
  </si>
  <si>
    <t>01347</t>
  </si>
  <si>
    <t>LAKE PLEASANT</t>
  </si>
  <si>
    <t>01224</t>
  </si>
  <si>
    <t>BERKSHIRE</t>
  </si>
  <si>
    <t>01237</t>
  </si>
  <si>
    <t>LANESBORO</t>
  </si>
  <si>
    <t>01238</t>
  </si>
  <si>
    <t>01264</t>
  </si>
  <si>
    <t>TYRINGHAM</t>
  </si>
  <si>
    <t>01053</t>
  </si>
  <si>
    <t>01240</t>
  </si>
  <si>
    <t>LENOX</t>
  </si>
  <si>
    <t>01242</t>
  </si>
  <si>
    <t>LENOX DALE</t>
  </si>
  <si>
    <t>01054</t>
  </si>
  <si>
    <t>LEVERETT</t>
  </si>
  <si>
    <t>01056</t>
  </si>
  <si>
    <t>02738</t>
  </si>
  <si>
    <t>02739</t>
  </si>
  <si>
    <t>MATTAPOISETT</t>
  </si>
  <si>
    <t>01243</t>
  </si>
  <si>
    <t>01244</t>
  </si>
  <si>
    <t>MILL RIVER</t>
  </si>
  <si>
    <t>01057</t>
  </si>
  <si>
    <t>01351</t>
  </si>
  <si>
    <t>MONTAGUE</t>
  </si>
  <si>
    <t>01245</t>
  </si>
  <si>
    <t>MONTEREY</t>
  </si>
  <si>
    <t>02714</t>
  </si>
  <si>
    <t>DARTMOUTH</t>
  </si>
  <si>
    <t>02740</t>
  </si>
  <si>
    <t>NEW BEDFORD</t>
  </si>
  <si>
    <t>02741</t>
  </si>
  <si>
    <t>02742</t>
  </si>
  <si>
    <t>02743</t>
  </si>
  <si>
    <t>ACUSHNET</t>
  </si>
  <si>
    <t>02744</t>
  </si>
  <si>
    <t>02745</t>
  </si>
  <si>
    <t>02746</t>
  </si>
  <si>
    <t>02747</t>
  </si>
  <si>
    <t>NORTH DARTMOUTH</t>
  </si>
  <si>
    <t>02748</t>
  </si>
  <si>
    <t>SOUTH DARTMOUTH</t>
  </si>
  <si>
    <t>01247</t>
  </si>
  <si>
    <t>NORTH ADAMS</t>
  </si>
  <si>
    <t>01060</t>
  </si>
  <si>
    <t>NORTHAMPTON</t>
  </si>
  <si>
    <t>01061</t>
  </si>
  <si>
    <t>01063</t>
  </si>
  <si>
    <t>02760</t>
  </si>
  <si>
    <t>NORTH ATTLEBORO</t>
  </si>
  <si>
    <t>02761</t>
  </si>
  <si>
    <t>02762</t>
  </si>
  <si>
    <t>02763</t>
  </si>
  <si>
    <t>ATTLEBORO FALLS</t>
  </si>
  <si>
    <t>02764</t>
  </si>
  <si>
    <t>NORTH DIGHTON</t>
  </si>
  <si>
    <t>01360</t>
  </si>
  <si>
    <t>01066</t>
  </si>
  <si>
    <t>NORTH HATFIELD</t>
  </si>
  <si>
    <t>02766</t>
  </si>
  <si>
    <t>01068</t>
  </si>
  <si>
    <t>OAKHAM</t>
  </si>
  <si>
    <t>01355</t>
  </si>
  <si>
    <t>NEW SALEM</t>
  </si>
  <si>
    <t>01364</t>
  </si>
  <si>
    <t>01378</t>
  </si>
  <si>
    <t>WARWICK</t>
  </si>
  <si>
    <t>01253</t>
  </si>
  <si>
    <t>OTIS</t>
  </si>
  <si>
    <t>01069</t>
  </si>
  <si>
    <t>01366</t>
  </si>
  <si>
    <t>PETERSHAM</t>
  </si>
  <si>
    <t>01201</t>
  </si>
  <si>
    <t>01202</t>
  </si>
  <si>
    <t>01203</t>
  </si>
  <si>
    <t>01070</t>
  </si>
  <si>
    <t>02767</t>
  </si>
  <si>
    <t>RAYNHAM</t>
  </si>
  <si>
    <t>02768</t>
  </si>
  <si>
    <t>RAYNHAM CENTER</t>
  </si>
  <si>
    <t>02769</t>
  </si>
  <si>
    <t>REHOBOTH</t>
  </si>
  <si>
    <t>01254</t>
  </si>
  <si>
    <t>02770</t>
  </si>
  <si>
    <t>01350</t>
  </si>
  <si>
    <t>MONROE BRIDGE</t>
  </si>
  <si>
    <t>01367</t>
  </si>
  <si>
    <t>ROWE</t>
  </si>
  <si>
    <t>01071</t>
  </si>
  <si>
    <t>RUSSELL</t>
  </si>
  <si>
    <t>01097</t>
  </si>
  <si>
    <t>WORONOCO</t>
  </si>
  <si>
    <t>01255</t>
  </si>
  <si>
    <t>SANDISFIELD</t>
  </si>
  <si>
    <t>02771</t>
  </si>
  <si>
    <t>SEEKONK</t>
  </si>
  <si>
    <t>01257</t>
  </si>
  <si>
    <t>01370</t>
  </si>
  <si>
    <t>SHELBURNE FALLS</t>
  </si>
  <si>
    <t>01072</t>
  </si>
  <si>
    <t>SHUTESBURY</t>
  </si>
  <si>
    <t>01073</t>
  </si>
  <si>
    <t>SOUTHAMPTON</t>
  </si>
  <si>
    <t>01074</t>
  </si>
  <si>
    <t>01373</t>
  </si>
  <si>
    <t>SOUTH DEERFIELD</t>
  </si>
  <si>
    <t>01252</t>
  </si>
  <si>
    <t>NORTH EGREMONT</t>
  </si>
  <si>
    <t>01258</t>
  </si>
  <si>
    <t>SOUTH EGREMONT</t>
  </si>
  <si>
    <t>01259</t>
  </si>
  <si>
    <t>SOUTHFIELD</t>
  </si>
  <si>
    <t>01075</t>
  </si>
  <si>
    <t>SOUTH HADLEY</t>
  </si>
  <si>
    <t>01260</t>
  </si>
  <si>
    <t>SOUTH LEE</t>
  </si>
  <si>
    <t>01077</t>
  </si>
  <si>
    <t>SOUTHWICK</t>
  </si>
  <si>
    <t>01101</t>
  </si>
  <si>
    <t>01102</t>
  </si>
  <si>
    <t>01103</t>
  </si>
  <si>
    <t>01104</t>
  </si>
  <si>
    <t>01105</t>
  </si>
  <si>
    <t>01107</t>
  </si>
  <si>
    <t>01108</t>
  </si>
  <si>
    <t>01109</t>
  </si>
  <si>
    <t>01111</t>
  </si>
  <si>
    <t>01115</t>
  </si>
  <si>
    <t>01118</t>
  </si>
  <si>
    <t>01119</t>
  </si>
  <si>
    <t>01128</t>
  </si>
  <si>
    <t>01129</t>
  </si>
  <si>
    <t>01138</t>
  </si>
  <si>
    <t>01139</t>
  </si>
  <si>
    <t>01144</t>
  </si>
  <si>
    <t>01151</t>
  </si>
  <si>
    <t>INDIAN ORCHARD</t>
  </si>
  <si>
    <t>01152</t>
  </si>
  <si>
    <t>01199</t>
  </si>
  <si>
    <t>01262</t>
  </si>
  <si>
    <t>01263</t>
  </si>
  <si>
    <t>01375</t>
  </si>
  <si>
    <t>SUNDERLAND</t>
  </si>
  <si>
    <t>02777</t>
  </si>
  <si>
    <t>SWANSEA</t>
  </si>
  <si>
    <t>02718</t>
  </si>
  <si>
    <t>EAST TAUNTON</t>
  </si>
  <si>
    <t>02779</t>
  </si>
  <si>
    <t>BERKLEY</t>
  </si>
  <si>
    <t>02780</t>
  </si>
  <si>
    <t>TAUNTON</t>
  </si>
  <si>
    <t>02783</t>
  </si>
  <si>
    <t>01079</t>
  </si>
  <si>
    <t>01080</t>
  </si>
  <si>
    <t>THREE RIVERS</t>
  </si>
  <si>
    <t>01349</t>
  </si>
  <si>
    <t>MILLERS FALLS</t>
  </si>
  <si>
    <t>01354</t>
  </si>
  <si>
    <t>GILL</t>
  </si>
  <si>
    <t>01376</t>
  </si>
  <si>
    <t>TURNERS FALLS</t>
  </si>
  <si>
    <t>01081</t>
  </si>
  <si>
    <t>WALES</t>
  </si>
  <si>
    <t>01082</t>
  </si>
  <si>
    <t>WARE</t>
  </si>
  <si>
    <t>01083</t>
  </si>
  <si>
    <t>01092</t>
  </si>
  <si>
    <t>WEST WARREN</t>
  </si>
  <si>
    <t>01379</t>
  </si>
  <si>
    <t>WENDELL</t>
  </si>
  <si>
    <t>01380</t>
  </si>
  <si>
    <t>WENDELL DEPOT</t>
  </si>
  <si>
    <t>01085</t>
  </si>
  <si>
    <t>01086</t>
  </si>
  <si>
    <t>02790</t>
  </si>
  <si>
    <t>02791</t>
  </si>
  <si>
    <t>WESTPORT POINT</t>
  </si>
  <si>
    <t>01089</t>
  </si>
  <si>
    <t>WEST SPRINGFIELD</t>
  </si>
  <si>
    <t>01090</t>
  </si>
  <si>
    <t>01266</t>
  </si>
  <si>
    <t>WEST STOCKBRIDGE</t>
  </si>
  <si>
    <t>01093</t>
  </si>
  <si>
    <t>WHATELY</t>
  </si>
  <si>
    <t>01094</t>
  </si>
  <si>
    <t>WHEELWRIGHT</t>
  </si>
  <si>
    <t>01095</t>
  </si>
  <si>
    <t>WILBRAHAM</t>
  </si>
  <si>
    <t>01096</t>
  </si>
  <si>
    <t>WILLIAMSBURG</t>
  </si>
  <si>
    <t>01267</t>
  </si>
  <si>
    <t>01270</t>
  </si>
  <si>
    <t>01098</t>
  </si>
  <si>
    <t>WORTHINGTON</t>
  </si>
  <si>
    <t>06390</t>
  </si>
  <si>
    <t>FISHERS ISLAND</t>
  </si>
  <si>
    <t>02801</t>
  </si>
  <si>
    <t>ADAMSVILLE</t>
  </si>
  <si>
    <t>02802</t>
  </si>
  <si>
    <t>02804</t>
  </si>
  <si>
    <t>ASHAWAY</t>
  </si>
  <si>
    <t>02806</t>
  </si>
  <si>
    <t>02807</t>
  </si>
  <si>
    <t>BLOCK ISLAND</t>
  </si>
  <si>
    <t>02808</t>
  </si>
  <si>
    <t>02809</t>
  </si>
  <si>
    <t>02872</t>
  </si>
  <si>
    <t>PRUDENCE ISLAND</t>
  </si>
  <si>
    <t>02812</t>
  </si>
  <si>
    <t>02813</t>
  </si>
  <si>
    <t>02836</t>
  </si>
  <si>
    <t>KENYON</t>
  </si>
  <si>
    <t>02814</t>
  </si>
  <si>
    <t>CHEPACHET</t>
  </si>
  <si>
    <t>02815</t>
  </si>
  <si>
    <t>CLAYVILLE</t>
  </si>
  <si>
    <t>02816</t>
  </si>
  <si>
    <t>02817</t>
  </si>
  <si>
    <t>WEST GREENWICH</t>
  </si>
  <si>
    <t>02827</t>
  </si>
  <si>
    <t>02818</t>
  </si>
  <si>
    <t>EAST GREENWICH</t>
  </si>
  <si>
    <t>02822</t>
  </si>
  <si>
    <t>02823</t>
  </si>
  <si>
    <t>FISKEVILLE</t>
  </si>
  <si>
    <t>02824</t>
  </si>
  <si>
    <t>02825</t>
  </si>
  <si>
    <t>FOSTER</t>
  </si>
  <si>
    <t>02826</t>
  </si>
  <si>
    <t>02828</t>
  </si>
  <si>
    <t>02829</t>
  </si>
  <si>
    <t>02830</t>
  </si>
  <si>
    <t>02858</t>
  </si>
  <si>
    <t>02831</t>
  </si>
  <si>
    <t>02832</t>
  </si>
  <si>
    <t>HOPE VALLEY</t>
  </si>
  <si>
    <t>02833</t>
  </si>
  <si>
    <t>02835</t>
  </si>
  <si>
    <t>JAMESTOWN</t>
  </si>
  <si>
    <t>02837</t>
  </si>
  <si>
    <t>LITTLE COMPTON</t>
  </si>
  <si>
    <t>02838</t>
  </si>
  <si>
    <t>MANVILLE</t>
  </si>
  <si>
    <t>02839</t>
  </si>
  <si>
    <t>MAPLEVILLE</t>
  </si>
  <si>
    <t>02840</t>
  </si>
  <si>
    <t>02841</t>
  </si>
  <si>
    <t>02842</t>
  </si>
  <si>
    <t>02852</t>
  </si>
  <si>
    <t>NORTH KINGSTOWN</t>
  </si>
  <si>
    <t>02857</t>
  </si>
  <si>
    <t>02859</t>
  </si>
  <si>
    <t>PASCOAG</t>
  </si>
  <si>
    <t>02860</t>
  </si>
  <si>
    <t>PAWTUCKET</t>
  </si>
  <si>
    <t>02861</t>
  </si>
  <si>
    <t>02862</t>
  </si>
  <si>
    <t>02863</t>
  </si>
  <si>
    <t>CENTRAL FALLS</t>
  </si>
  <si>
    <t>02864</t>
  </si>
  <si>
    <t>CUMBERLAND</t>
  </si>
  <si>
    <t>02865</t>
  </si>
  <si>
    <t>02871</t>
  </si>
  <si>
    <t>02901</t>
  </si>
  <si>
    <t>PROVIDENCE</t>
  </si>
  <si>
    <t>02902</t>
  </si>
  <si>
    <t>02903</t>
  </si>
  <si>
    <t>02904</t>
  </si>
  <si>
    <t>02905</t>
  </si>
  <si>
    <t>02906</t>
  </si>
  <si>
    <t>02907</t>
  </si>
  <si>
    <t>02908</t>
  </si>
  <si>
    <t>02909</t>
  </si>
  <si>
    <t>02910</t>
  </si>
  <si>
    <t>CRANSTON</t>
  </si>
  <si>
    <t>02911</t>
  </si>
  <si>
    <t>NORTH PROVIDENCE</t>
  </si>
  <si>
    <t>02912</t>
  </si>
  <si>
    <t>02917</t>
  </si>
  <si>
    <t>02918</t>
  </si>
  <si>
    <t>02920</t>
  </si>
  <si>
    <t>02921</t>
  </si>
  <si>
    <t>02940</t>
  </si>
  <si>
    <t>02873</t>
  </si>
  <si>
    <t>ROCKVILLE</t>
  </si>
  <si>
    <t>02874</t>
  </si>
  <si>
    <t>SAUNDERSTOWN</t>
  </si>
  <si>
    <t>02875</t>
  </si>
  <si>
    <t>SHANNOCK</t>
  </si>
  <si>
    <t>02876</t>
  </si>
  <si>
    <t>SLATERSVILLE</t>
  </si>
  <si>
    <t>02877</t>
  </si>
  <si>
    <t>SLOCUM</t>
  </si>
  <si>
    <t>02878</t>
  </si>
  <si>
    <t>TIVERTON</t>
  </si>
  <si>
    <t>02879</t>
  </si>
  <si>
    <t>02880</t>
  </si>
  <si>
    <t>02881</t>
  </si>
  <si>
    <t>02882</t>
  </si>
  <si>
    <t>NARRAGANSETT</t>
  </si>
  <si>
    <t>02883</t>
  </si>
  <si>
    <t>PEACE DALE</t>
  </si>
  <si>
    <t>02885</t>
  </si>
  <si>
    <t>02886</t>
  </si>
  <si>
    <t>02887</t>
  </si>
  <si>
    <t>02888</t>
  </si>
  <si>
    <t>02889</t>
  </si>
  <si>
    <t>02891</t>
  </si>
  <si>
    <t>WESTERLY</t>
  </si>
  <si>
    <t>02892</t>
  </si>
  <si>
    <t>WEST KINGSTON</t>
  </si>
  <si>
    <t>02893</t>
  </si>
  <si>
    <t>WEST WARWICK</t>
  </si>
  <si>
    <t>02894</t>
  </si>
  <si>
    <t>WOOD RIVER JUNCTION</t>
  </si>
  <si>
    <t>02895</t>
  </si>
  <si>
    <t>WOONSOCKET</t>
  </si>
  <si>
    <t>02896</t>
  </si>
  <si>
    <t>NORTH SMITHFIELD</t>
  </si>
  <si>
    <t>02898</t>
  </si>
  <si>
    <t>WYOMING</t>
  </si>
  <si>
    <t>02919</t>
  </si>
  <si>
    <t>JOHNSTON</t>
  </si>
  <si>
    <t>02914</t>
  </si>
  <si>
    <t>EAST PROVIDENCE</t>
  </si>
  <si>
    <t>02915</t>
  </si>
  <si>
    <t>02916</t>
  </si>
  <si>
    <t>07820</t>
  </si>
  <si>
    <t>ALLAMUCHY</t>
  </si>
  <si>
    <t>07401</t>
  </si>
  <si>
    <t>ALLENDALE</t>
  </si>
  <si>
    <t>07620</t>
  </si>
  <si>
    <t>ALPINE</t>
  </si>
  <si>
    <t>07821</t>
  </si>
  <si>
    <t>08801</t>
  </si>
  <si>
    <t>ANNANDALE</t>
  </si>
  <si>
    <t>08802</t>
  </si>
  <si>
    <t>ASBURY</t>
  </si>
  <si>
    <t>07822</t>
  </si>
  <si>
    <t>07001</t>
  </si>
  <si>
    <t>AVENEL</t>
  </si>
  <si>
    <t>08803</t>
  </si>
  <si>
    <t>BAPTISTOWN</t>
  </si>
  <si>
    <t>07920</t>
  </si>
  <si>
    <t>BASKING RIDGE</t>
  </si>
  <si>
    <t>07939</t>
  </si>
  <si>
    <t>LYONS</t>
  </si>
  <si>
    <t>07002</t>
  </si>
  <si>
    <t>BAYONNE</t>
  </si>
  <si>
    <t>07921</t>
  </si>
  <si>
    <t>BEDMINSTER</t>
  </si>
  <si>
    <t>07823</t>
  </si>
  <si>
    <t>BELVIDERE</t>
  </si>
  <si>
    <t>07621</t>
  </si>
  <si>
    <t>BERGENFIELD</t>
  </si>
  <si>
    <t>07922</t>
  </si>
  <si>
    <t>BERKELEY HEIGHTS</t>
  </si>
  <si>
    <t>07924</t>
  </si>
  <si>
    <t>BERNARDSVILLE</t>
  </si>
  <si>
    <t>07825</t>
  </si>
  <si>
    <t>BLAIRSTOWN</t>
  </si>
  <si>
    <t>07003</t>
  </si>
  <si>
    <t>07403</t>
  </si>
  <si>
    <t>BLOOMINGDALE</t>
  </si>
  <si>
    <t>08804</t>
  </si>
  <si>
    <t>BLOOMSBURY</t>
  </si>
  <si>
    <t>07005</t>
  </si>
  <si>
    <t>BOONTON</t>
  </si>
  <si>
    <t>08805</t>
  </si>
  <si>
    <t>BOUND BROOK</t>
  </si>
  <si>
    <t>07826</t>
  </si>
  <si>
    <t>BRANCHVILLE</t>
  </si>
  <si>
    <t>07827</t>
  </si>
  <si>
    <t>07890</t>
  </si>
  <si>
    <t>08807</t>
  </si>
  <si>
    <t>08808</t>
  </si>
  <si>
    <t>BROADWAY</t>
  </si>
  <si>
    <t>07926</t>
  </si>
  <si>
    <t>BROOKSIDE</t>
  </si>
  <si>
    <t>07828</t>
  </si>
  <si>
    <t>BUDD LAKE</t>
  </si>
  <si>
    <t>07405</t>
  </si>
  <si>
    <t>BUTLER</t>
  </si>
  <si>
    <t>07829</t>
  </si>
  <si>
    <t>BUTTZVILLE</t>
  </si>
  <si>
    <t>07004</t>
  </si>
  <si>
    <t>07006</t>
  </si>
  <si>
    <t>CALDWELL</t>
  </si>
  <si>
    <t>07007</t>
  </si>
  <si>
    <t>07830</t>
  </si>
  <si>
    <t>CALIFON</t>
  </si>
  <si>
    <t>07008</t>
  </si>
  <si>
    <t>CARTERET</t>
  </si>
  <si>
    <t>07009</t>
  </si>
  <si>
    <t>CEDAR GROVE</t>
  </si>
  <si>
    <t>07927</t>
  </si>
  <si>
    <t>CEDAR KNOLLS</t>
  </si>
  <si>
    <t>07831</t>
  </si>
  <si>
    <t>CHANGEWATER</t>
  </si>
  <si>
    <t>07928</t>
  </si>
  <si>
    <t>07930</t>
  </si>
  <si>
    <t>07010</t>
  </si>
  <si>
    <t>CLIFFSIDE PARK</t>
  </si>
  <si>
    <t>07011</t>
  </si>
  <si>
    <t>CLIFTON</t>
  </si>
  <si>
    <t>07012</t>
  </si>
  <si>
    <t>07013</t>
  </si>
  <si>
    <t>07014</t>
  </si>
  <si>
    <t>07015</t>
  </si>
  <si>
    <t>08809</t>
  </si>
  <si>
    <t>07624</t>
  </si>
  <si>
    <t>CLOSTER</t>
  </si>
  <si>
    <t>07832</t>
  </si>
  <si>
    <t>07016</t>
  </si>
  <si>
    <t>CRANFORD</t>
  </si>
  <si>
    <t>07626</t>
  </si>
  <si>
    <t>CRESSKILL</t>
  </si>
  <si>
    <t>08810</t>
  </si>
  <si>
    <t>DAYTON</t>
  </si>
  <si>
    <t>07833</t>
  </si>
  <si>
    <t>DELAWARE</t>
  </si>
  <si>
    <t>07627</t>
  </si>
  <si>
    <t>DEMAREST</t>
  </si>
  <si>
    <t>07834</t>
  </si>
  <si>
    <t>DENVILLE</t>
  </si>
  <si>
    <t>07801</t>
  </si>
  <si>
    <t>07802</t>
  </si>
  <si>
    <t>07803</t>
  </si>
  <si>
    <t>MINE HILL</t>
  </si>
  <si>
    <t>07806</t>
  </si>
  <si>
    <t>PICATINNY ARSENAL</t>
  </si>
  <si>
    <t>07869</t>
  </si>
  <si>
    <t>07628</t>
  </si>
  <si>
    <t>DUMONT</t>
  </si>
  <si>
    <t>08812</t>
  </si>
  <si>
    <t>DUNELLEN</t>
  </si>
  <si>
    <t>08816</t>
  </si>
  <si>
    <t>EAST BRUNSWICK</t>
  </si>
  <si>
    <t>07936</t>
  </si>
  <si>
    <t>EAST HANOVER</t>
  </si>
  <si>
    <t>07017</t>
  </si>
  <si>
    <t>EAST ORANGE</t>
  </si>
  <si>
    <t>07018</t>
  </si>
  <si>
    <t>07019</t>
  </si>
  <si>
    <t>07020</t>
  </si>
  <si>
    <t>EDGEWATER</t>
  </si>
  <si>
    <t>08817</t>
  </si>
  <si>
    <t>EDISON</t>
  </si>
  <si>
    <t>08818</t>
  </si>
  <si>
    <t>08820</t>
  </si>
  <si>
    <t>08837</t>
  </si>
  <si>
    <t>08899</t>
  </si>
  <si>
    <t>07201</t>
  </si>
  <si>
    <t>ELIZABETH</t>
  </si>
  <si>
    <t>07202</t>
  </si>
  <si>
    <t>07203</t>
  </si>
  <si>
    <t>ROSELLE</t>
  </si>
  <si>
    <t>07204</t>
  </si>
  <si>
    <t>ROSELLE PARK</t>
  </si>
  <si>
    <t>07205</t>
  </si>
  <si>
    <t>HILLSIDE</t>
  </si>
  <si>
    <t>07206</t>
  </si>
  <si>
    <t>ELIZABETHPORT</t>
  </si>
  <si>
    <t>07207</t>
  </si>
  <si>
    <t>07208</t>
  </si>
  <si>
    <t>07407</t>
  </si>
  <si>
    <t>ELMWOOD PARK</t>
  </si>
  <si>
    <t>07630</t>
  </si>
  <si>
    <t>EMERSON</t>
  </si>
  <si>
    <t>07631</t>
  </si>
  <si>
    <t>ENGLEWOOD</t>
  </si>
  <si>
    <t>07632</t>
  </si>
  <si>
    <t>ENGLEWOOD CLIFFS</t>
  </si>
  <si>
    <t>07021</t>
  </si>
  <si>
    <t>ESSEX FELLS</t>
  </si>
  <si>
    <t>07410</t>
  </si>
  <si>
    <t>FAIR LAWN</t>
  </si>
  <si>
    <t>07022</t>
  </si>
  <si>
    <t>FAIRVIEW</t>
  </si>
  <si>
    <t>07023</t>
  </si>
  <si>
    <t>FANWOOD</t>
  </si>
  <si>
    <t>07931</t>
  </si>
  <si>
    <t>FAR HILLS</t>
  </si>
  <si>
    <t>08821</t>
  </si>
  <si>
    <t>FLAGTOWN</t>
  </si>
  <si>
    <t>07836</t>
  </si>
  <si>
    <t>FLANDERS</t>
  </si>
  <si>
    <t>08822</t>
  </si>
  <si>
    <t>FLEMINGTON</t>
  </si>
  <si>
    <t>07932</t>
  </si>
  <si>
    <t>FLORHAM PARK</t>
  </si>
  <si>
    <t>07024</t>
  </si>
  <si>
    <t>FORT LEE</t>
  </si>
  <si>
    <t>07416</t>
  </si>
  <si>
    <t>07417</t>
  </si>
  <si>
    <t>FRANKLIN LAKES</t>
  </si>
  <si>
    <t>08823</t>
  </si>
  <si>
    <t>FRANKLIN PARK</t>
  </si>
  <si>
    <t>08825</t>
  </si>
  <si>
    <t>FRENCHTOWN</t>
  </si>
  <si>
    <t>07026</t>
  </si>
  <si>
    <t>GARFIELD</t>
  </si>
  <si>
    <t>07027</t>
  </si>
  <si>
    <t>GARWOOD</t>
  </si>
  <si>
    <t>07933</t>
  </si>
  <si>
    <t>GILLETTE</t>
  </si>
  <si>
    <t>07934</t>
  </si>
  <si>
    <t>GLADSTONE</t>
  </si>
  <si>
    <t>07837</t>
  </si>
  <si>
    <t>GLASSER</t>
  </si>
  <si>
    <t>08826</t>
  </si>
  <si>
    <t>GLEN GARDNER</t>
  </si>
  <si>
    <t>07028</t>
  </si>
  <si>
    <t>GLEN RIDGE</t>
  </si>
  <si>
    <t>07418</t>
  </si>
  <si>
    <t>GLENWOOD</t>
  </si>
  <si>
    <t>07838</t>
  </si>
  <si>
    <t>GREAT MEADOWS</t>
  </si>
  <si>
    <t>07839</t>
  </si>
  <si>
    <t>GREENDELL</t>
  </si>
  <si>
    <t>07935</t>
  </si>
  <si>
    <t>GREEN VILLAGE</t>
  </si>
  <si>
    <t>07601</t>
  </si>
  <si>
    <t>HACKENSACK</t>
  </si>
  <si>
    <t>07602</t>
  </si>
  <si>
    <t>07603</t>
  </si>
  <si>
    <t>BOGOTA</t>
  </si>
  <si>
    <t>07604</t>
  </si>
  <si>
    <t>HASBROUCK HEIGHTS</t>
  </si>
  <si>
    <t>07605</t>
  </si>
  <si>
    <t>LEONIA</t>
  </si>
  <si>
    <t>07606</t>
  </si>
  <si>
    <t>SOUTH HACKENSACK</t>
  </si>
  <si>
    <t>07607</t>
  </si>
  <si>
    <t>MAYWOOD</t>
  </si>
  <si>
    <t>07608</t>
  </si>
  <si>
    <t>TETERBORO</t>
  </si>
  <si>
    <t>07699</t>
  </si>
  <si>
    <t>07840</t>
  </si>
  <si>
    <t>HACKETTSTOWN</t>
  </si>
  <si>
    <t>07419</t>
  </si>
  <si>
    <t>HAMBURG</t>
  </si>
  <si>
    <t>08827</t>
  </si>
  <si>
    <t>07640</t>
  </si>
  <si>
    <t>HARRINGTON PARK</t>
  </si>
  <si>
    <t>07029</t>
  </si>
  <si>
    <t>07420</t>
  </si>
  <si>
    <t>HASKELL</t>
  </si>
  <si>
    <t>07641</t>
  </si>
  <si>
    <t>HAWORTH</t>
  </si>
  <si>
    <t>08828</t>
  </si>
  <si>
    <t>HELMETTA</t>
  </si>
  <si>
    <t>07421</t>
  </si>
  <si>
    <t>HEWITT</t>
  </si>
  <si>
    <t>07842</t>
  </si>
  <si>
    <t>HIBERNIA</t>
  </si>
  <si>
    <t>08829</t>
  </si>
  <si>
    <t>HIGH BRIDGE</t>
  </si>
  <si>
    <t>07422</t>
  </si>
  <si>
    <t>HIGHLAND LAKES</t>
  </si>
  <si>
    <t>08844</t>
  </si>
  <si>
    <t>07642</t>
  </si>
  <si>
    <t>HILLSDALE</t>
  </si>
  <si>
    <t>07676</t>
  </si>
  <si>
    <t>TOWNSHIP OF WASHINGTON</t>
  </si>
  <si>
    <t>07030</t>
  </si>
  <si>
    <t>HOBOKEN</t>
  </si>
  <si>
    <t>07423</t>
  </si>
  <si>
    <t>HO HO KUS</t>
  </si>
  <si>
    <t>07843</t>
  </si>
  <si>
    <t>HOPATCONG</t>
  </si>
  <si>
    <t>07844</t>
  </si>
  <si>
    <t>07845</t>
  </si>
  <si>
    <t>IRONIA</t>
  </si>
  <si>
    <t>08830</t>
  </si>
  <si>
    <t>ISELIN</t>
  </si>
  <si>
    <t>08831</t>
  </si>
  <si>
    <t>MONROE TOWNSHIP</t>
  </si>
  <si>
    <t>07097</t>
  </si>
  <si>
    <t>JERSEY CITY</t>
  </si>
  <si>
    <t>07302</t>
  </si>
  <si>
    <t>07303</t>
  </si>
  <si>
    <t>07304</t>
  </si>
  <si>
    <t>07305</t>
  </si>
  <si>
    <t>07306</t>
  </si>
  <si>
    <t>07307</t>
  </si>
  <si>
    <t>07308</t>
  </si>
  <si>
    <t>07310</t>
  </si>
  <si>
    <t>07311</t>
  </si>
  <si>
    <t>07395</t>
  </si>
  <si>
    <t>07399</t>
  </si>
  <si>
    <t>07846</t>
  </si>
  <si>
    <t>JOHNSONBURG</t>
  </si>
  <si>
    <t>07031</t>
  </si>
  <si>
    <t>NORTH ARLINGTON</t>
  </si>
  <si>
    <t>07032</t>
  </si>
  <si>
    <t>KEARNY</t>
  </si>
  <si>
    <t>07099</t>
  </si>
  <si>
    <t>08832</t>
  </si>
  <si>
    <t>KEASBEY</t>
  </si>
  <si>
    <t>08824</t>
  </si>
  <si>
    <t>KENDALL PARK</t>
  </si>
  <si>
    <t>07033</t>
  </si>
  <si>
    <t>KENILWORTH</t>
  </si>
  <si>
    <t>07847</t>
  </si>
  <si>
    <t>KENVIL</t>
  </si>
  <si>
    <t>07848</t>
  </si>
  <si>
    <t>LAFAYETTE</t>
  </si>
  <si>
    <t>07034</t>
  </si>
  <si>
    <t>LAKE HIAWATHA</t>
  </si>
  <si>
    <t>07849</t>
  </si>
  <si>
    <t>LAKE HOPATCONG</t>
  </si>
  <si>
    <t>07850</t>
  </si>
  <si>
    <t>LANDING</t>
  </si>
  <si>
    <t>07851</t>
  </si>
  <si>
    <t>LAYTON</t>
  </si>
  <si>
    <t>08833</t>
  </si>
  <si>
    <t>07852</t>
  </si>
  <si>
    <t>LEDGEWOOD</t>
  </si>
  <si>
    <t>07938</t>
  </si>
  <si>
    <t>LIBERTY CORNER</t>
  </si>
  <si>
    <t>07035</t>
  </si>
  <si>
    <t>LINCOLN PARK</t>
  </si>
  <si>
    <t>07036</t>
  </si>
  <si>
    <t>LINDEN</t>
  </si>
  <si>
    <t>07424</t>
  </si>
  <si>
    <t>LITTLE FALLS</t>
  </si>
  <si>
    <t>07643</t>
  </si>
  <si>
    <t>LITTLE FERRY</t>
  </si>
  <si>
    <t>08834</t>
  </si>
  <si>
    <t>LITTLE YORK</t>
  </si>
  <si>
    <t>07039</t>
  </si>
  <si>
    <t>LIVINGSTON</t>
  </si>
  <si>
    <t>07644</t>
  </si>
  <si>
    <t>LODI</t>
  </si>
  <si>
    <t>07853</t>
  </si>
  <si>
    <t>LONG VALLEY</t>
  </si>
  <si>
    <t>07428</t>
  </si>
  <si>
    <t>MC AFEE</t>
  </si>
  <si>
    <t>07940</t>
  </si>
  <si>
    <t>07430</t>
  </si>
  <si>
    <t>MAHWAH</t>
  </si>
  <si>
    <t>07495</t>
  </si>
  <si>
    <t>08835</t>
  </si>
  <si>
    <t>07040</t>
  </si>
  <si>
    <t>MAPLEWOOD</t>
  </si>
  <si>
    <t>08836</t>
  </si>
  <si>
    <t>MARTINSVILLE</t>
  </si>
  <si>
    <t>07945</t>
  </si>
  <si>
    <t>MENDHAM</t>
  </si>
  <si>
    <t>08840</t>
  </si>
  <si>
    <t>METUCHEN</t>
  </si>
  <si>
    <t>08846</t>
  </si>
  <si>
    <t>MIDDLESEX</t>
  </si>
  <si>
    <t>07855</t>
  </si>
  <si>
    <t>MIDDLEVILLE</t>
  </si>
  <si>
    <t>07432</t>
  </si>
  <si>
    <t>MIDLAND PARK</t>
  </si>
  <si>
    <t>08848</t>
  </si>
  <si>
    <t>07041</t>
  </si>
  <si>
    <t>MILLBURN</t>
  </si>
  <si>
    <t>07946</t>
  </si>
  <si>
    <t>MILLINGTON</t>
  </si>
  <si>
    <t>08850</t>
  </si>
  <si>
    <t>MILLTOWN</t>
  </si>
  <si>
    <t>08852</t>
  </si>
  <si>
    <t>MONMOUTH JUNCTION</t>
  </si>
  <si>
    <t>07042</t>
  </si>
  <si>
    <t>MONTCLAIR</t>
  </si>
  <si>
    <t>07043</t>
  </si>
  <si>
    <t>07044</t>
  </si>
  <si>
    <t>VERONA</t>
  </si>
  <si>
    <t>07645</t>
  </si>
  <si>
    <t>MONTVALE</t>
  </si>
  <si>
    <t>07045</t>
  </si>
  <si>
    <t>07950</t>
  </si>
  <si>
    <t>MORRIS PLAINS</t>
  </si>
  <si>
    <t>07960</t>
  </si>
  <si>
    <t>MORRISTOWN</t>
  </si>
  <si>
    <t>07961</t>
  </si>
  <si>
    <t>CONVENT STATION</t>
  </si>
  <si>
    <t>07962</t>
  </si>
  <si>
    <t>07963</t>
  </si>
  <si>
    <t>07046</t>
  </si>
  <si>
    <t>MOUNTAIN LAKES</t>
  </si>
  <si>
    <t>07856</t>
  </si>
  <si>
    <t>MOUNT ARLINGTON</t>
  </si>
  <si>
    <t>07970</t>
  </si>
  <si>
    <t>MOUNT FREEDOM</t>
  </si>
  <si>
    <t>08853</t>
  </si>
  <si>
    <t>NESHANIC STATION</t>
  </si>
  <si>
    <t>07857</t>
  </si>
  <si>
    <t>NETCONG</t>
  </si>
  <si>
    <t>07101</t>
  </si>
  <si>
    <t>NEWARK</t>
  </si>
  <si>
    <t>07102</t>
  </si>
  <si>
    <t>07103</t>
  </si>
  <si>
    <t>07104</t>
  </si>
  <si>
    <t>07105</t>
  </si>
  <si>
    <t>07106</t>
  </si>
  <si>
    <t>07107</t>
  </si>
  <si>
    <t>07108</t>
  </si>
  <si>
    <t>07109</t>
  </si>
  <si>
    <t>BELLEVILLE</t>
  </si>
  <si>
    <t>07110</t>
  </si>
  <si>
    <t>NUTLEY</t>
  </si>
  <si>
    <t>07111</t>
  </si>
  <si>
    <t>IRVINGTON</t>
  </si>
  <si>
    <t>07112</t>
  </si>
  <si>
    <t>07114</t>
  </si>
  <si>
    <t>07175</t>
  </si>
  <si>
    <t>07184</t>
  </si>
  <si>
    <t>07188</t>
  </si>
  <si>
    <t>07189</t>
  </si>
  <si>
    <t>07191</t>
  </si>
  <si>
    <t>07192</t>
  </si>
  <si>
    <t>07193</t>
  </si>
  <si>
    <t>07195</t>
  </si>
  <si>
    <t>07198</t>
  </si>
  <si>
    <t>07199</t>
  </si>
  <si>
    <t>08901</t>
  </si>
  <si>
    <t>NEW BRUNSWICK</t>
  </si>
  <si>
    <t>08902</t>
  </si>
  <si>
    <t>NORTH BRUNSWICK</t>
  </si>
  <si>
    <t>08903</t>
  </si>
  <si>
    <t>08904</t>
  </si>
  <si>
    <t>HIGHLAND PARK</t>
  </si>
  <si>
    <t>08905</t>
  </si>
  <si>
    <t>08906</t>
  </si>
  <si>
    <t>08933</t>
  </si>
  <si>
    <t>08989</t>
  </si>
  <si>
    <t>07435</t>
  </si>
  <si>
    <t>NEWFOUNDLAND</t>
  </si>
  <si>
    <t>07646</t>
  </si>
  <si>
    <t>07974</t>
  </si>
  <si>
    <t>NEW PROVIDENCE</t>
  </si>
  <si>
    <t>07860</t>
  </si>
  <si>
    <t>07976</t>
  </si>
  <si>
    <t>NEW VERNON</t>
  </si>
  <si>
    <t>07047</t>
  </si>
  <si>
    <t>NORTH BERGEN</t>
  </si>
  <si>
    <t>07647</t>
  </si>
  <si>
    <t>NORTHVALE</t>
  </si>
  <si>
    <t>07648</t>
  </si>
  <si>
    <t>07436</t>
  </si>
  <si>
    <t>07438</t>
  </si>
  <si>
    <t>OAK RIDGE</t>
  </si>
  <si>
    <t>07439</t>
  </si>
  <si>
    <t>OGDENSBURG</t>
  </si>
  <si>
    <t>08857</t>
  </si>
  <si>
    <t>OLD BRIDGE</t>
  </si>
  <si>
    <t>08858</t>
  </si>
  <si>
    <t>OLDWICK</t>
  </si>
  <si>
    <t>07649</t>
  </si>
  <si>
    <t>ORADELL</t>
  </si>
  <si>
    <t>07050</t>
  </si>
  <si>
    <t>07051</t>
  </si>
  <si>
    <t>07052</t>
  </si>
  <si>
    <t>WEST ORANGE</t>
  </si>
  <si>
    <t>07863</t>
  </si>
  <si>
    <t>07650</t>
  </si>
  <si>
    <t>PALISADES PARK</t>
  </si>
  <si>
    <t>07652</t>
  </si>
  <si>
    <t>PARAMUS</t>
  </si>
  <si>
    <t>07653</t>
  </si>
  <si>
    <t>07656</t>
  </si>
  <si>
    <t>PARK RIDGE</t>
  </si>
  <si>
    <t>08859</t>
  </si>
  <si>
    <t>PARLIN</t>
  </si>
  <si>
    <t>07054</t>
  </si>
  <si>
    <t>PARSIPPANY</t>
  </si>
  <si>
    <t>07055</t>
  </si>
  <si>
    <t>PASSAIC</t>
  </si>
  <si>
    <t>07057</t>
  </si>
  <si>
    <t>WALLINGTON</t>
  </si>
  <si>
    <t>07501</t>
  </si>
  <si>
    <t>PATERSON</t>
  </si>
  <si>
    <t>07502</t>
  </si>
  <si>
    <t>07503</t>
  </si>
  <si>
    <t>07504</t>
  </si>
  <si>
    <t>07505</t>
  </si>
  <si>
    <t>07506</t>
  </si>
  <si>
    <t>HAWTHORNE</t>
  </si>
  <si>
    <t>07507</t>
  </si>
  <si>
    <t>07508</t>
  </si>
  <si>
    <t>HALEDON</t>
  </si>
  <si>
    <t>07509</t>
  </si>
  <si>
    <t>07510</t>
  </si>
  <si>
    <t>07511</t>
  </si>
  <si>
    <t>TOTOWA</t>
  </si>
  <si>
    <t>07512</t>
  </si>
  <si>
    <t>07513</t>
  </si>
  <si>
    <t>07514</t>
  </si>
  <si>
    <t>07522</t>
  </si>
  <si>
    <t>07524</t>
  </si>
  <si>
    <t>07533</t>
  </si>
  <si>
    <t>07538</t>
  </si>
  <si>
    <t>07543</t>
  </si>
  <si>
    <t>07544</t>
  </si>
  <si>
    <t>07977</t>
  </si>
  <si>
    <t>PEAPACK</t>
  </si>
  <si>
    <t>07440</t>
  </si>
  <si>
    <t>PEQUANNOCK</t>
  </si>
  <si>
    <t>08861</t>
  </si>
  <si>
    <t>PERTH AMBOY</t>
  </si>
  <si>
    <t>08862</t>
  </si>
  <si>
    <t>08863</t>
  </si>
  <si>
    <t>FORDS</t>
  </si>
  <si>
    <t>08865</t>
  </si>
  <si>
    <t>PHILLIPSBURG</t>
  </si>
  <si>
    <t>07058</t>
  </si>
  <si>
    <t>PINE BROOK</t>
  </si>
  <si>
    <t>08854</t>
  </si>
  <si>
    <t>PISCATAWAY</t>
  </si>
  <si>
    <t>08855</t>
  </si>
  <si>
    <t>08867</t>
  </si>
  <si>
    <t>PITTSTOWN</t>
  </si>
  <si>
    <t>07059</t>
  </si>
  <si>
    <t>07060</t>
  </si>
  <si>
    <t>07061</t>
  </si>
  <si>
    <t>07062</t>
  </si>
  <si>
    <t>07063</t>
  </si>
  <si>
    <t>07069</t>
  </si>
  <si>
    <t>WATCHUNG</t>
  </si>
  <si>
    <t>07978</t>
  </si>
  <si>
    <t>PLUCKEMIN</t>
  </si>
  <si>
    <t>07442</t>
  </si>
  <si>
    <t>POMPTON LAKES</t>
  </si>
  <si>
    <t>07444</t>
  </si>
  <si>
    <t>POMPTON PLAINS</t>
  </si>
  <si>
    <t>07865</t>
  </si>
  <si>
    <t>PORT MURRAY</t>
  </si>
  <si>
    <t>07064</t>
  </si>
  <si>
    <t>PORT READING</t>
  </si>
  <si>
    <t>07979</t>
  </si>
  <si>
    <t>POTTERSVILLE</t>
  </si>
  <si>
    <t>08868</t>
  </si>
  <si>
    <t>QUAKERTOWN</t>
  </si>
  <si>
    <t>07065</t>
  </si>
  <si>
    <t>RAHWAY</t>
  </si>
  <si>
    <t>07066</t>
  </si>
  <si>
    <t>CLARK</t>
  </si>
  <si>
    <t>07067</t>
  </si>
  <si>
    <t>COLONIA</t>
  </si>
  <si>
    <t>07446</t>
  </si>
  <si>
    <t>RAMSEY</t>
  </si>
  <si>
    <t>08869</t>
  </si>
  <si>
    <t>RARITAN</t>
  </si>
  <si>
    <t>08870</t>
  </si>
  <si>
    <t>READINGTON</t>
  </si>
  <si>
    <t>07657</t>
  </si>
  <si>
    <t>07660</t>
  </si>
  <si>
    <t>RIDGEFIELD PARK</t>
  </si>
  <si>
    <t>07450</t>
  </si>
  <si>
    <t>RIDGEWOOD</t>
  </si>
  <si>
    <t>07451</t>
  </si>
  <si>
    <t>07452</t>
  </si>
  <si>
    <t>GLEN ROCK</t>
  </si>
  <si>
    <t>07456</t>
  </si>
  <si>
    <t>RINGWOOD</t>
  </si>
  <si>
    <t>07457</t>
  </si>
  <si>
    <t>RIVERDALE</t>
  </si>
  <si>
    <t>07661</t>
  </si>
  <si>
    <t>RIVER EDGE</t>
  </si>
  <si>
    <t>07662</t>
  </si>
  <si>
    <t>ROCHELLE PARK</t>
  </si>
  <si>
    <t>07663</t>
  </si>
  <si>
    <t>SADDLE BROOK</t>
  </si>
  <si>
    <t>07866</t>
  </si>
  <si>
    <t>ROCKAWAY</t>
  </si>
  <si>
    <t>07068</t>
  </si>
  <si>
    <t>ROSELAND</t>
  </si>
  <si>
    <t>07070</t>
  </si>
  <si>
    <t>RUTHERFORD</t>
  </si>
  <si>
    <t>07071</t>
  </si>
  <si>
    <t>LYNDHURST</t>
  </si>
  <si>
    <t>07072</t>
  </si>
  <si>
    <t>CARLSTADT</t>
  </si>
  <si>
    <t>07073</t>
  </si>
  <si>
    <t>EAST RUTHERFORD</t>
  </si>
  <si>
    <t>07074</t>
  </si>
  <si>
    <t>MOONACHIE</t>
  </si>
  <si>
    <t>07075</t>
  </si>
  <si>
    <t>WOOD RIDGE</t>
  </si>
  <si>
    <t>07458</t>
  </si>
  <si>
    <t>SADDLE RIVER</t>
  </si>
  <si>
    <t>08871</t>
  </si>
  <si>
    <t>SAYREVILLE</t>
  </si>
  <si>
    <t>08872</t>
  </si>
  <si>
    <t>07870</t>
  </si>
  <si>
    <t>SCHOOLEYS MOUNTAIN</t>
  </si>
  <si>
    <t>07076</t>
  </si>
  <si>
    <t>SCOTCH PLAINS</t>
  </si>
  <si>
    <t>07094</t>
  </si>
  <si>
    <t>SECAUCUS</t>
  </si>
  <si>
    <t>07096</t>
  </si>
  <si>
    <t>07077</t>
  </si>
  <si>
    <t>SEWAREN</t>
  </si>
  <si>
    <t>07078</t>
  </si>
  <si>
    <t>SHORT HILLS</t>
  </si>
  <si>
    <t>08873</t>
  </si>
  <si>
    <t>08875</t>
  </si>
  <si>
    <t>08890</t>
  </si>
  <si>
    <t>ZAREPHATH</t>
  </si>
  <si>
    <t>08876</t>
  </si>
  <si>
    <t>08879</t>
  </si>
  <si>
    <t>SOUTH AMBOY</t>
  </si>
  <si>
    <t>08880</t>
  </si>
  <si>
    <t>SOUTH BOUND BROOK</t>
  </si>
  <si>
    <t>07079</t>
  </si>
  <si>
    <t>SOUTH ORANGE</t>
  </si>
  <si>
    <t>07080</t>
  </si>
  <si>
    <t>SOUTH PLAINFIELD</t>
  </si>
  <si>
    <t>08882</t>
  </si>
  <si>
    <t>SOUTH RIVER</t>
  </si>
  <si>
    <t>07871</t>
  </si>
  <si>
    <t>SPARTA</t>
  </si>
  <si>
    <t>08884</t>
  </si>
  <si>
    <t>SPOTSWOOD</t>
  </si>
  <si>
    <t>07081</t>
  </si>
  <si>
    <t>07874</t>
  </si>
  <si>
    <t>STANHOPE</t>
  </si>
  <si>
    <t>08885</t>
  </si>
  <si>
    <t>STANTON</t>
  </si>
  <si>
    <t>08886</t>
  </si>
  <si>
    <t>STEWARTSVILLE</t>
  </si>
  <si>
    <t>07875</t>
  </si>
  <si>
    <t>07980</t>
  </si>
  <si>
    <t>STIRLING</t>
  </si>
  <si>
    <t>07460</t>
  </si>
  <si>
    <t>07876</t>
  </si>
  <si>
    <t>SUCCASUNNA</t>
  </si>
  <si>
    <t>07901</t>
  </si>
  <si>
    <t>07902</t>
  </si>
  <si>
    <t>07461</t>
  </si>
  <si>
    <t>SUSSEX</t>
  </si>
  <si>
    <t>07877</t>
  </si>
  <si>
    <t>SWARTSWOOD</t>
  </si>
  <si>
    <t>07878</t>
  </si>
  <si>
    <t>MOUNT TABOR</t>
  </si>
  <si>
    <t>07666</t>
  </si>
  <si>
    <t>TEANECK</t>
  </si>
  <si>
    <t>07670</t>
  </si>
  <si>
    <t>TENAFLY</t>
  </si>
  <si>
    <t>08887</t>
  </si>
  <si>
    <t>THREE BRIDGES</t>
  </si>
  <si>
    <t>07082</t>
  </si>
  <si>
    <t>TOWACO</t>
  </si>
  <si>
    <t>07879</t>
  </si>
  <si>
    <t>TRANQUILITY</t>
  </si>
  <si>
    <t>07083</t>
  </si>
  <si>
    <t>07086</t>
  </si>
  <si>
    <t>WEEHAWKEN</t>
  </si>
  <si>
    <t>07087</t>
  </si>
  <si>
    <t>UNION CITY</t>
  </si>
  <si>
    <t>07088</t>
  </si>
  <si>
    <t>VAUXHALL</t>
  </si>
  <si>
    <t>07462</t>
  </si>
  <si>
    <t>07880</t>
  </si>
  <si>
    <t>07463</t>
  </si>
  <si>
    <t>WALDWICK</t>
  </si>
  <si>
    <t>07881</t>
  </si>
  <si>
    <t>WALLPACK CENTER</t>
  </si>
  <si>
    <t>07465</t>
  </si>
  <si>
    <t>WANAQUE</t>
  </si>
  <si>
    <t>07882</t>
  </si>
  <si>
    <t>07470</t>
  </si>
  <si>
    <t>07474</t>
  </si>
  <si>
    <t>07090</t>
  </si>
  <si>
    <t>07091</t>
  </si>
  <si>
    <t>07092</t>
  </si>
  <si>
    <t>MOUNTAINSIDE</t>
  </si>
  <si>
    <t>07480</t>
  </si>
  <si>
    <t>WEST MILFORD</t>
  </si>
  <si>
    <t>07093</t>
  </si>
  <si>
    <t>WEST NEW YORK</t>
  </si>
  <si>
    <t>10035</t>
  </si>
  <si>
    <t>10036</t>
  </si>
  <si>
    <t>10037</t>
  </si>
  <si>
    <t>10038</t>
  </si>
  <si>
    <t>10039</t>
  </si>
  <si>
    <t>10040</t>
  </si>
  <si>
    <t>10041</t>
  </si>
  <si>
    <t>10043</t>
  </si>
  <si>
    <t>10044</t>
  </si>
  <si>
    <t>10045</t>
  </si>
  <si>
    <t>10055</t>
  </si>
  <si>
    <t>10060</t>
  </si>
  <si>
    <t>10065</t>
  </si>
  <si>
    <t>10069</t>
  </si>
  <si>
    <t>10075</t>
  </si>
  <si>
    <t>10080</t>
  </si>
  <si>
    <t>10081</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</si>
  <si>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</si>
  <si>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</si>
  <si>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</si>
  <si>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</si>
  <si>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</si>
  <si>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</si>
  <si>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</si>
  <si>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</si>
  <si>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</si>
  <si>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</si>
  <si>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</si>
  <si>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</si>
  <si>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</si>
  <si>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</si>
  <si>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</si>
  <si>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</si>
  <si>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</si>
  <si>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</si>
  <si>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</si>
  <si>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</si>
  <si>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</si>
  <si>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</si>
  <si>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</si>
  <si>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</si>
  <si>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</si>
  <si>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</si>
  <si>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</si>
  <si>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</si>
  <si>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</si>
  <si>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10128</t>
  </si>
  <si>
    <t>10129</t>
  </si>
  <si>
    <t>10130</t>
  </si>
  <si>
    <t>10131</t>
  </si>
  <si>
    <t>10132</t>
  </si>
  <si>
    <t>10133</t>
  </si>
  <si>
    <t>10138</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</si>
  <si>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</si>
  <si>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</si>
  <si>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</si>
  <si>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</si>
  <si>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</si>
  <si>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</si>
  <si>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</si>
  <si>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</si>
  <si>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</si>
  <si>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</si>
  <si>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</si>
  <si>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</si>
  <si>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</si>
  <si>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</si>
  <si>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</si>
  <si>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</si>
  <si>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</si>
  <si>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</si>
  <si>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</si>
  <si>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</si>
  <si>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</si>
  <si>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</si>
  <si>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</si>
  <si>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</si>
  <si>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</si>
  <si>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</si>
  <si>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</si>
  <si>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</si>
  <si>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</si>
  <si>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</si>
  <si>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</si>
  <si>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</si>
  <si>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</si>
  <si>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</si>
  <si>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</si>
  <si>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</si>
  <si>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</si>
  <si>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</si>
  <si>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</si>
  <si>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</si>
  <si>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</si>
  <si>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</si>
  <si>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</si>
  <si>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</si>
  <si>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</si>
  <si>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</si>
  <si>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</si>
  <si>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</si>
  <si>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</si>
  <si>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</si>
  <si>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</si>
  <si>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</si>
  <si>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</si>
  <si>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</si>
  <si>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</si>
  <si>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</si>
  <si>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</si>
  <si>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</si>
  <si>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</si>
  <si>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</si>
  <si>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</si>
  <si>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</si>
  <si>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</si>
  <si>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12404</t>
  </si>
  <si>
    <t>12405</t>
  </si>
  <si>
    <t>ACRA</t>
  </si>
  <si>
    <t>10501</t>
  </si>
  <si>
    <t>AMAWALK</t>
  </si>
  <si>
    <t>12501</t>
  </si>
  <si>
    <t>AMENIA</t>
  </si>
  <si>
    <t>12502</t>
  </si>
  <si>
    <t>ANCRAM</t>
  </si>
  <si>
    <t>12503</t>
  </si>
  <si>
    <t>ANCRAMDALE</t>
  </si>
  <si>
    <t>10502</t>
  </si>
  <si>
    <t>ARDSLEY</t>
  </si>
  <si>
    <t>10503</t>
  </si>
  <si>
    <t>ARDSLEY ON HUDSON</t>
  </si>
  <si>
    <t>12406</t>
  </si>
  <si>
    <t>ARKVILLE</t>
  </si>
  <si>
    <t>10504</t>
  </si>
  <si>
    <t>ARMONK</t>
  </si>
  <si>
    <t>12407</t>
  </si>
  <si>
    <t>10505</t>
  </si>
  <si>
    <t>BALDWIN PLACE</t>
  </si>
  <si>
    <t>12506</t>
  </si>
  <si>
    <t>BANGALL</t>
  </si>
  <si>
    <t>12719</t>
  </si>
  <si>
    <t>BARRYVILLE</t>
  </si>
  <si>
    <t>12508</t>
  </si>
  <si>
    <t>BEACON</t>
  </si>
  <si>
    <t>10911</t>
  </si>
  <si>
    <t>BEAR MOUNTAIN</t>
  </si>
  <si>
    <t>12409</t>
  </si>
  <si>
    <t>BEARSVILLE</t>
  </si>
  <si>
    <t>10506</t>
  </si>
  <si>
    <t>10507</t>
  </si>
  <si>
    <t>BEDFORD HILLS</t>
  </si>
  <si>
    <t>10912</t>
  </si>
  <si>
    <t>BELLVALE</t>
  </si>
  <si>
    <t>12720</t>
  </si>
  <si>
    <t>12410</t>
  </si>
  <si>
    <t>BIG INDIAN</t>
  </si>
  <si>
    <t>12510</t>
  </si>
  <si>
    <t>BILLINGS</t>
  </si>
  <si>
    <t>10913</t>
  </si>
  <si>
    <t>BLAUVELT</t>
  </si>
  <si>
    <t>12721</t>
  </si>
  <si>
    <t>BLOOMINGBURG</t>
  </si>
  <si>
    <t>10914</t>
  </si>
  <si>
    <t>BLOOMING GROVE</t>
  </si>
  <si>
    <t>12411</t>
  </si>
  <si>
    <t>BLOOMINGTON</t>
  </si>
  <si>
    <t>12412</t>
  </si>
  <si>
    <t>BOICEVILLE</t>
  </si>
  <si>
    <t>10509</t>
  </si>
  <si>
    <t>10510</t>
  </si>
  <si>
    <t>BRIARCLIFF MANOR</t>
  </si>
  <si>
    <t>10511</t>
  </si>
  <si>
    <t>BUCHANAN</t>
  </si>
  <si>
    <t>10915</t>
  </si>
  <si>
    <t>BULLVILLE</t>
  </si>
  <si>
    <t>12722</t>
  </si>
  <si>
    <t>BURLINGHAM</t>
  </si>
  <si>
    <t>12413</t>
  </si>
  <si>
    <t>CAIRO</t>
  </si>
  <si>
    <t>12470</t>
  </si>
  <si>
    <t>PURLING</t>
  </si>
  <si>
    <t>12723</t>
  </si>
  <si>
    <t>CALLICOON</t>
  </si>
  <si>
    <t>12724</t>
  </si>
  <si>
    <t>CALLICOON CENTER</t>
  </si>
  <si>
    <t>10916</t>
  </si>
  <si>
    <t>CAMPBELL HALL</t>
  </si>
  <si>
    <t>10512</t>
  </si>
  <si>
    <t>12511</t>
  </si>
  <si>
    <t>CASTLE POINT</t>
  </si>
  <si>
    <t>12414</t>
  </si>
  <si>
    <t>CATSKILL</t>
  </si>
  <si>
    <t>10917</t>
  </si>
  <si>
    <t>CENTRAL VALLEY</t>
  </si>
  <si>
    <t>10514</t>
  </si>
  <si>
    <t>CHAPPAQUA</t>
  </si>
  <si>
    <t>12512</t>
  </si>
  <si>
    <t>10918</t>
  </si>
  <si>
    <t>12416</t>
  </si>
  <si>
    <t>10919</t>
  </si>
  <si>
    <t>CIRCLEVILLE</t>
  </si>
  <si>
    <t>12725</t>
  </si>
  <si>
    <t>CLARYVILLE</t>
  </si>
  <si>
    <t>12513</t>
  </si>
  <si>
    <t>CLAVERACK</t>
  </si>
  <si>
    <t>12514</t>
  </si>
  <si>
    <t>CLINTON CORNERS</t>
  </si>
  <si>
    <t>12515</t>
  </si>
  <si>
    <t>CLINTONDALE</t>
  </si>
  <si>
    <t>12726</t>
  </si>
  <si>
    <t>COCHECTON</t>
  </si>
  <si>
    <t>12727</t>
  </si>
  <si>
    <t>COCHECTON CENTER</t>
  </si>
  <si>
    <t>10516</t>
  </si>
  <si>
    <t>COLD SPRING</t>
  </si>
  <si>
    <t>10920</t>
  </si>
  <si>
    <t>CONGERS</t>
  </si>
  <si>
    <t>12417</t>
  </si>
  <si>
    <t>CONNELLY</t>
  </si>
  <si>
    <t>12516</t>
  </si>
  <si>
    <t>COPAKE</t>
  </si>
  <si>
    <t>12517</t>
  </si>
  <si>
    <t>COPAKE FALLS</t>
  </si>
  <si>
    <t>12518</t>
  </si>
  <si>
    <t>12520</t>
  </si>
  <si>
    <t>CORNWALL ON HUDSON</t>
  </si>
  <si>
    <t>12418</t>
  </si>
  <si>
    <t>CORNWALLVILLE</t>
  </si>
  <si>
    <t>12419</t>
  </si>
  <si>
    <t>COTTEKILL</t>
  </si>
  <si>
    <t>12420</t>
  </si>
  <si>
    <t>CRAGSMOOR</t>
  </si>
  <si>
    <t>12521</t>
  </si>
  <si>
    <t>CRARYVILLE</t>
  </si>
  <si>
    <t>10517</t>
  </si>
  <si>
    <t>CROMPOND</t>
  </si>
  <si>
    <t>10518</t>
  </si>
  <si>
    <t>CROSS RIVER</t>
  </si>
  <si>
    <t>10519</t>
  </si>
  <si>
    <t>CROTON FALLS</t>
  </si>
  <si>
    <t>10520</t>
  </si>
  <si>
    <t>CROTON ON HUDSON</t>
  </si>
  <si>
    <t>10521</t>
  </si>
  <si>
    <t>12729</t>
  </si>
  <si>
    <t>CUDDEBACKVILLE</t>
  </si>
  <si>
    <t>12421</t>
  </si>
  <si>
    <t>DENVER</t>
  </si>
  <si>
    <t>10522</t>
  </si>
  <si>
    <t>DOBBS FERRY</t>
  </si>
  <si>
    <t>12522</t>
  </si>
  <si>
    <t>DOVER PLAINS</t>
  </si>
  <si>
    <t>12423</t>
  </si>
  <si>
    <t>EAST DURHAM</t>
  </si>
  <si>
    <t>12732</t>
  </si>
  <si>
    <t>ELDRED</t>
  </si>
  <si>
    <t>12523</t>
  </si>
  <si>
    <t>ELIZAVILLE</t>
  </si>
  <si>
    <t>12427</t>
  </si>
  <si>
    <t>ELKA PARK</t>
  </si>
  <si>
    <t>12428</t>
  </si>
  <si>
    <t>ELLENVILLE</t>
  </si>
  <si>
    <t>10523</t>
  </si>
  <si>
    <t>ELMSFORD</t>
  </si>
  <si>
    <t>12429</t>
  </si>
  <si>
    <t>ESOPUS</t>
  </si>
  <si>
    <t>12733</t>
  </si>
  <si>
    <t>FALLSBURG</t>
  </si>
  <si>
    <t>12734</t>
  </si>
  <si>
    <t>FERNDALE</t>
  </si>
  <si>
    <t>12524</t>
  </si>
  <si>
    <t>FISHKILL</t>
  </si>
  <si>
    <t>12430</t>
  </si>
  <si>
    <t>FLEISCHMANNS</t>
  </si>
  <si>
    <t>10921</t>
  </si>
  <si>
    <t>10922</t>
  </si>
  <si>
    <t>FORT MONTGOMERY</t>
  </si>
  <si>
    <t>12431</t>
  </si>
  <si>
    <t>FREEHOLD</t>
  </si>
  <si>
    <t>12736</t>
  </si>
  <si>
    <t>FREMONT CENTER</t>
  </si>
  <si>
    <t>12525</t>
  </si>
  <si>
    <t>10923</t>
  </si>
  <si>
    <t>GARNERVILLE</t>
  </si>
  <si>
    <t>10524</t>
  </si>
  <si>
    <t>GARRISON</t>
  </si>
  <si>
    <t>12526</t>
  </si>
  <si>
    <t>GERMANTOWN</t>
  </si>
  <si>
    <t>12432</t>
  </si>
  <si>
    <t>GLASCO</t>
  </si>
  <si>
    <t>12433</t>
  </si>
  <si>
    <t>GLENFORD</t>
  </si>
  <si>
    <t>12527</t>
  </si>
  <si>
    <t>GLENHAM</t>
  </si>
  <si>
    <t>12737</t>
  </si>
  <si>
    <t>GLEN SPEY</t>
  </si>
  <si>
    <t>12738</t>
  </si>
  <si>
    <t>GLEN WILD</t>
  </si>
  <si>
    <t>10526</t>
  </si>
  <si>
    <t>GOLDENS BRIDGE</t>
  </si>
  <si>
    <t>10924</t>
  </si>
  <si>
    <t>12740</t>
  </si>
  <si>
    <t>GRAHAMSVILLE</t>
  </si>
  <si>
    <t>12434</t>
  </si>
  <si>
    <t>GRAND GORGE</t>
  </si>
  <si>
    <t>10527</t>
  </si>
  <si>
    <t>GRANITE SPRINGS</t>
  </si>
  <si>
    <t>12435</t>
  </si>
  <si>
    <t>GREENFIELD PARK</t>
  </si>
  <si>
    <t>10925</t>
  </si>
  <si>
    <t>GREENWOOD LAKE</t>
  </si>
  <si>
    <t>12436</t>
  </si>
  <si>
    <t>HAINES FALLS</t>
  </si>
  <si>
    <t>12438</t>
  </si>
  <si>
    <t>HALCOTTSVILLE</t>
  </si>
  <si>
    <t>12741</t>
  </si>
  <si>
    <t>HANKINS</t>
  </si>
  <si>
    <t>10926</t>
  </si>
  <si>
    <t>HARRIMAN</t>
  </si>
  <si>
    <t>12742</t>
  </si>
  <si>
    <t>HARRIS</t>
  </si>
  <si>
    <t>10528</t>
  </si>
  <si>
    <t>10530</t>
  </si>
  <si>
    <t>HARTSDALE</t>
  </si>
  <si>
    <t>10927</t>
  </si>
  <si>
    <t>HAVERSTRAW</t>
  </si>
  <si>
    <t>10532</t>
  </si>
  <si>
    <t>12439</t>
  </si>
  <si>
    <t>HENSONVILLE</t>
  </si>
  <si>
    <t>12440</t>
  </si>
  <si>
    <t>HIGH FALLS</t>
  </si>
  <si>
    <t>12528</t>
  </si>
  <si>
    <t>HIGHLAND</t>
  </si>
  <si>
    <t>10928</t>
  </si>
  <si>
    <t>HIGHLAND FALLS</t>
  </si>
  <si>
    <t>12743</t>
  </si>
  <si>
    <t>HIGHLAND LAKE</t>
  </si>
  <si>
    <t>10930</t>
  </si>
  <si>
    <t>HIGHLAND MILLS</t>
  </si>
  <si>
    <t>12441</t>
  </si>
  <si>
    <t>HIGHMOUNT</t>
  </si>
  <si>
    <t>10931</t>
  </si>
  <si>
    <t>HILLBURN</t>
  </si>
  <si>
    <t>12529</t>
  </si>
  <si>
    <t>12530</t>
  </si>
  <si>
    <t>HOLLOWVILLE</t>
  </si>
  <si>
    <t>12531</t>
  </si>
  <si>
    <t>HOLMES</t>
  </si>
  <si>
    <t>12533</t>
  </si>
  <si>
    <t>HOPEWELL JUNCTION</t>
  </si>
  <si>
    <t>12745</t>
  </si>
  <si>
    <t>HORTONVILLE</t>
  </si>
  <si>
    <t>10932</t>
  </si>
  <si>
    <t>HOWELLS</t>
  </si>
  <si>
    <t>12534</t>
  </si>
  <si>
    <t>12537</t>
  </si>
  <si>
    <t>HUGHSONVILLE</t>
  </si>
  <si>
    <t>12746</t>
  </si>
  <si>
    <t>HUGUENOT</t>
  </si>
  <si>
    <t>12442</t>
  </si>
  <si>
    <t>HUNTER</t>
  </si>
  <si>
    <t>12443</t>
  </si>
  <si>
    <t>HURLEY</t>
  </si>
  <si>
    <t>12747</t>
  </si>
  <si>
    <t>HURLEYVILLE</t>
  </si>
  <si>
    <t>12538</t>
  </si>
  <si>
    <t>10533</t>
  </si>
  <si>
    <t>10535</t>
  </si>
  <si>
    <t>JEFFERSON VALLEY</t>
  </si>
  <si>
    <t>12748</t>
  </si>
  <si>
    <t>12444</t>
  </si>
  <si>
    <t>JEWETT</t>
  </si>
  <si>
    <t>10933</t>
  </si>
  <si>
    <t>10536</t>
  </si>
  <si>
    <t>KATONAH</t>
  </si>
  <si>
    <t>12749</t>
  </si>
  <si>
    <t>KAUNEONGA LAKE</t>
  </si>
  <si>
    <t>12750</t>
  </si>
  <si>
    <t>KENOZA LAKE</t>
  </si>
  <si>
    <t>12446</t>
  </si>
  <si>
    <t>KERHONKSON</t>
  </si>
  <si>
    <t>12751</t>
  </si>
  <si>
    <t>KIAMESHA LAKE</t>
  </si>
  <si>
    <t>12401</t>
  </si>
  <si>
    <t>12402</t>
  </si>
  <si>
    <t>12540</t>
  </si>
  <si>
    <t>LAGRANGEVILLE</t>
  </si>
  <si>
    <t>12448</t>
  </si>
  <si>
    <t>LAKE HILL</t>
  </si>
  <si>
    <t>12752</t>
  </si>
  <si>
    <t>LAKE HUNTINGTON</t>
  </si>
  <si>
    <t>12449</t>
  </si>
  <si>
    <t>LAKE KATRINE</t>
  </si>
  <si>
    <t>10537</t>
  </si>
  <si>
    <t>LAKE PEEKSKILL</t>
  </si>
  <si>
    <t>12450</t>
  </si>
  <si>
    <t>LANESVILLE</t>
  </si>
  <si>
    <t>10538</t>
  </si>
  <si>
    <t>LARCHMONT</t>
  </si>
  <si>
    <t>12451</t>
  </si>
  <si>
    <t>12452</t>
  </si>
  <si>
    <t>12754</t>
  </si>
  <si>
    <t>10540</t>
  </si>
  <si>
    <t>LINCOLNDALE</t>
  </si>
  <si>
    <t>12541</t>
  </si>
  <si>
    <t>12758</t>
  </si>
  <si>
    <t>LIVINGSTON MANOR</t>
  </si>
  <si>
    <t>12759</t>
  </si>
  <si>
    <t>LOCH SHELDRAKE</t>
  </si>
  <si>
    <t>12760</t>
  </si>
  <si>
    <t>LONG EDDY</t>
  </si>
  <si>
    <t>10541</t>
  </si>
  <si>
    <t>MAHOPAC</t>
  </si>
  <si>
    <t>10542</t>
  </si>
  <si>
    <t>MAHOPAC FALLS</t>
  </si>
  <si>
    <t>12453</t>
  </si>
  <si>
    <t>MALDEN ON HUDSON</t>
  </si>
  <si>
    <t>10543</t>
  </si>
  <si>
    <t>MAMARONECK</t>
  </si>
  <si>
    <t>12454</t>
  </si>
  <si>
    <t>MAPLECREST</t>
  </si>
  <si>
    <t>12455</t>
  </si>
  <si>
    <t>MARGARETVILLE</t>
  </si>
  <si>
    <t>12542</t>
  </si>
  <si>
    <t>10545</t>
  </si>
  <si>
    <t>MARYKNOLL</t>
  </si>
  <si>
    <t>12543</t>
  </si>
  <si>
    <t>MAYBROOK</t>
  </si>
  <si>
    <t>12544</t>
  </si>
  <si>
    <t>MELLENVILLE</t>
  </si>
  <si>
    <t>10940</t>
  </si>
  <si>
    <t>10941</t>
  </si>
  <si>
    <t>12555</t>
  </si>
  <si>
    <t>NEWBURGH</t>
  </si>
  <si>
    <t>12545</t>
  </si>
  <si>
    <t>MILLBROOK</t>
  </si>
  <si>
    <t>12546</t>
  </si>
  <si>
    <t>MILLERTON</t>
  </si>
  <si>
    <t>10546</t>
  </si>
  <si>
    <t>MILLWOOD</t>
  </si>
  <si>
    <t>12547</t>
  </si>
  <si>
    <t>12548</t>
  </si>
  <si>
    <t>MODENA</t>
  </si>
  <si>
    <t>10547</t>
  </si>
  <si>
    <t>MOHEGAN LAKE</t>
  </si>
  <si>
    <t>12762</t>
  </si>
  <si>
    <t>MONGAUP VALLEY</t>
  </si>
  <si>
    <t>10949</t>
  </si>
  <si>
    <t>10950</t>
  </si>
  <si>
    <t>10952</t>
  </si>
  <si>
    <t>MONSEY</t>
  </si>
  <si>
    <t>12549</t>
  </si>
  <si>
    <t>12701</t>
  </si>
  <si>
    <t>12777</t>
  </si>
  <si>
    <t>FORESTBURGH</t>
  </si>
  <si>
    <t>10548</t>
  </si>
  <si>
    <t>MONTROSE</t>
  </si>
  <si>
    <t>12763</t>
  </si>
  <si>
    <t>MOUNTAIN DALE</t>
  </si>
  <si>
    <t>10953</t>
  </si>
  <si>
    <t>MOUNTAINVILLE</t>
  </si>
  <si>
    <t>10549</t>
  </si>
  <si>
    <t>MOUNT KISCO</t>
  </si>
  <si>
    <t>12456</t>
  </si>
  <si>
    <t>MOUNT MARION</t>
  </si>
  <si>
    <t>12457</t>
  </si>
  <si>
    <t>MOUNT TREMPER</t>
  </si>
  <si>
    <t>10550</t>
  </si>
  <si>
    <t>10551</t>
  </si>
  <si>
    <t>10552</t>
  </si>
  <si>
    <t>10553</t>
  </si>
  <si>
    <t>10954</t>
  </si>
  <si>
    <t>NANUET</t>
  </si>
  <si>
    <t>12458</t>
  </si>
  <si>
    <t>NAPANOCH</t>
  </si>
  <si>
    <t>12764</t>
  </si>
  <si>
    <t>NARROWSBURG</t>
  </si>
  <si>
    <t>12765</t>
  </si>
  <si>
    <t>NEVERSINK</t>
  </si>
  <si>
    <t>12550</t>
  </si>
  <si>
    <t>12551</t>
  </si>
  <si>
    <t>12552</t>
  </si>
  <si>
    <t>12553</t>
  </si>
  <si>
    <t>NEW WINDSOR</t>
  </si>
  <si>
    <t>10956</t>
  </si>
  <si>
    <t>NEW CITY</t>
  </si>
  <si>
    <t>10958</t>
  </si>
  <si>
    <t>12459</t>
  </si>
  <si>
    <t>NEW KINGSTON</t>
  </si>
  <si>
    <t>10959</t>
  </si>
  <si>
    <t>12561</t>
  </si>
  <si>
    <t>NEW PALTZ</t>
  </si>
  <si>
    <t>10801</t>
  </si>
  <si>
    <t>NEW ROCHELLE</t>
  </si>
  <si>
    <t>10802</t>
  </si>
  <si>
    <t>10803</t>
  </si>
  <si>
    <t>10804</t>
  </si>
  <si>
    <t>10805</t>
  </si>
  <si>
    <t>12766</t>
  </si>
  <si>
    <t>NORTH BRANCH</t>
  </si>
  <si>
    <t>10560</t>
  </si>
  <si>
    <t>10960</t>
  </si>
  <si>
    <t>NYACK</t>
  </si>
  <si>
    <t>12422</t>
  </si>
  <si>
    <t>12460</t>
  </si>
  <si>
    <t>OAK HILL</t>
  </si>
  <si>
    <t>12767</t>
  </si>
  <si>
    <t>OBERNBURG</t>
  </si>
  <si>
    <t>12461</t>
  </si>
  <si>
    <t>OLIVEBRIDGE</t>
  </si>
  <si>
    <t>10962</t>
  </si>
  <si>
    <t>ORANGEBURG</t>
  </si>
  <si>
    <t>10562</t>
  </si>
  <si>
    <t>OSSINING</t>
  </si>
  <si>
    <t>10963</t>
  </si>
  <si>
    <t>OTISVILLE</t>
  </si>
  <si>
    <t>12463</t>
  </si>
  <si>
    <t>PALENVILLE</t>
  </si>
  <si>
    <t>10964</t>
  </si>
  <si>
    <t>PALISADES</t>
  </si>
  <si>
    <t>12768</t>
  </si>
  <si>
    <t>PARKSVILLE</t>
  </si>
  <si>
    <t>12563</t>
  </si>
  <si>
    <t>PATTERSON</t>
  </si>
  <si>
    <t>12564</t>
  </si>
  <si>
    <t>PAWLING</t>
  </si>
  <si>
    <t>10965</t>
  </si>
  <si>
    <t>PEARL RIVER</t>
  </si>
  <si>
    <t>10566</t>
  </si>
  <si>
    <t>PEEKSKILL</t>
  </si>
  <si>
    <t>10567</t>
  </si>
  <si>
    <t>CORTLANDT MANOR</t>
  </si>
  <si>
    <t>12769</t>
  </si>
  <si>
    <t>PHILLIPSPORT</t>
  </si>
  <si>
    <t>12565</t>
  </si>
  <si>
    <t>PHILMONT</t>
  </si>
  <si>
    <t>12464</t>
  </si>
  <si>
    <t>PHOENICIA</t>
  </si>
  <si>
    <t>10968</t>
  </si>
  <si>
    <t>12566</t>
  </si>
  <si>
    <t>PINE BUSH</t>
  </si>
  <si>
    <t>12465</t>
  </si>
  <si>
    <t>PINE HILL</t>
  </si>
  <si>
    <t>10969</t>
  </si>
  <si>
    <t>PINE ISLAND</t>
  </si>
  <si>
    <t>12567</t>
  </si>
  <si>
    <t>PINE PLAINS</t>
  </si>
  <si>
    <t>12568</t>
  </si>
  <si>
    <t>PLATTEKILL</t>
  </si>
  <si>
    <t>12569</t>
  </si>
  <si>
    <t>PLEASANT VALLEY</t>
  </si>
  <si>
    <t>10570</t>
  </si>
  <si>
    <t>PLEASANTVILLE</t>
  </si>
  <si>
    <t>10970</t>
  </si>
  <si>
    <t>POMONA</t>
  </si>
  <si>
    <t>12770</t>
  </si>
  <si>
    <t>POND EDDY</t>
  </si>
  <si>
    <t>10573</t>
  </si>
  <si>
    <t>PORT CHESTER</t>
  </si>
  <si>
    <t>12466</t>
  </si>
  <si>
    <t>PORT EWEN</t>
  </si>
  <si>
    <t>12771</t>
  </si>
  <si>
    <t>PORT JERVIS</t>
  </si>
  <si>
    <t>12785</t>
  </si>
  <si>
    <t>WESTBROOKVILLE</t>
  </si>
  <si>
    <t>12601</t>
  </si>
  <si>
    <t>POUGHKEEPSIE</t>
  </si>
  <si>
    <t>12602</t>
  </si>
  <si>
    <t>12603</t>
  </si>
  <si>
    <t>12604</t>
  </si>
  <si>
    <t>12570</t>
  </si>
  <si>
    <t>POUGHQUAG</t>
  </si>
  <si>
    <t>10576</t>
  </si>
  <si>
    <t>POUND RIDGE</t>
  </si>
  <si>
    <t>12468</t>
  </si>
  <si>
    <t>PRATTSVILLE</t>
  </si>
  <si>
    <t>12469</t>
  </si>
  <si>
    <t>PRESTON HOLLOW</t>
  </si>
  <si>
    <t>10577</t>
  </si>
  <si>
    <t>PURCHASE</t>
  </si>
  <si>
    <t>10578</t>
  </si>
  <si>
    <t>PURDYS</t>
  </si>
  <si>
    <t>10579</t>
  </si>
  <si>
    <t>PUTNAM VALLEY</t>
  </si>
  <si>
    <t>12504</t>
  </si>
  <si>
    <t>ANNANDALE ON HUDSON</t>
  </si>
  <si>
    <t>12507</t>
  </si>
  <si>
    <t>BARRYTOWN</t>
  </si>
  <si>
    <t>12571</t>
  </si>
  <si>
    <t>RED HOOK</t>
  </si>
  <si>
    <t>12572</t>
  </si>
  <si>
    <t>RHINEBECK</t>
  </si>
  <si>
    <t>12574</t>
  </si>
  <si>
    <t>RHINECLIFF</t>
  </si>
  <si>
    <t>12471</t>
  </si>
  <si>
    <t>RIFTON</t>
  </si>
  <si>
    <t>12775</t>
  </si>
  <si>
    <t>ROCK HILL</t>
  </si>
  <si>
    <t>12575</t>
  </si>
  <si>
    <t>ROCK TAVERN</t>
  </si>
  <si>
    <t>12776</t>
  </si>
  <si>
    <t>ROSCOE</t>
  </si>
  <si>
    <t>12472</t>
  </si>
  <si>
    <t>ROSENDALE</t>
  </si>
  <si>
    <t>12473</t>
  </si>
  <si>
    <t>ROUND TOP</t>
  </si>
  <si>
    <t>12474</t>
  </si>
  <si>
    <t>12475</t>
  </si>
  <si>
    <t>RUBY</t>
  </si>
  <si>
    <t>10580</t>
  </si>
  <si>
    <t>12577</t>
  </si>
  <si>
    <t>SALISBURY MILLS</t>
  </si>
  <si>
    <t>12578</t>
  </si>
  <si>
    <t>SALT POINT</t>
  </si>
  <si>
    <t>12477</t>
  </si>
  <si>
    <t>SAUGERTIES</t>
  </si>
  <si>
    <t>10583</t>
  </si>
  <si>
    <t>SCARSDALE</t>
  </si>
  <si>
    <t>12480</t>
  </si>
  <si>
    <t>SHANDAKEN</t>
  </si>
  <si>
    <t>10587</t>
  </si>
  <si>
    <t>SHENOROCK</t>
  </si>
  <si>
    <t>12481</t>
  </si>
  <si>
    <t>SHOKAN</t>
  </si>
  <si>
    <t>10588</t>
  </si>
  <si>
    <t>SHRUB OAK</t>
  </si>
  <si>
    <t>10973</t>
  </si>
  <si>
    <t>SLATE HILL</t>
  </si>
  <si>
    <t>10974</t>
  </si>
  <si>
    <t>SLOATSBURG</t>
  </si>
  <si>
    <t>12778</t>
  </si>
  <si>
    <t>SMALLWOOD</t>
  </si>
  <si>
    <t>10589</t>
  </si>
  <si>
    <t>12482</t>
  </si>
  <si>
    <t>SOUTH CAIRO</t>
  </si>
  <si>
    <t>12779</t>
  </si>
  <si>
    <t>SOUTH FALLSBURG</t>
  </si>
  <si>
    <t>10910</t>
  </si>
  <si>
    <t>ARDEN</t>
  </si>
  <si>
    <t>10975</t>
  </si>
  <si>
    <t>SOUTHFIELDS</t>
  </si>
  <si>
    <t>10590</t>
  </si>
  <si>
    <t>SOUTH SALEM</t>
  </si>
  <si>
    <t>10976</t>
  </si>
  <si>
    <t>SPARKILL</t>
  </si>
  <si>
    <t>12780</t>
  </si>
  <si>
    <t>SPARROW BUSH</t>
  </si>
  <si>
    <t>12483</t>
  </si>
  <si>
    <t>SPRING GLEN</t>
  </si>
  <si>
    <t>10977</t>
  </si>
  <si>
    <t>SPRING VALLEY</t>
  </si>
  <si>
    <t>12580</t>
  </si>
  <si>
    <t>STAATSBURG</t>
  </si>
  <si>
    <t>12581</t>
  </si>
  <si>
    <t>STANFORDVILLE</t>
  </si>
  <si>
    <t>10979</t>
  </si>
  <si>
    <t>STERLING FOREST</t>
  </si>
  <si>
    <t>12484</t>
  </si>
  <si>
    <t>STONE RIDGE</t>
  </si>
  <si>
    <t>10980</t>
  </si>
  <si>
    <t>STONY POINT</t>
  </si>
  <si>
    <t>12582</t>
  </si>
  <si>
    <t>STORMVILLE</t>
  </si>
  <si>
    <t>10901</t>
  </si>
  <si>
    <t>SUFFERN</t>
  </si>
  <si>
    <t>10981</t>
  </si>
  <si>
    <t>SUGAR LOAF</t>
  </si>
  <si>
    <t>12781</t>
  </si>
  <si>
    <t>SUMMITVILLE</t>
  </si>
  <si>
    <t>12783</t>
  </si>
  <si>
    <t>SWAN LAKE</t>
  </si>
  <si>
    <t>10982</t>
  </si>
  <si>
    <t>TALLMAN</t>
  </si>
  <si>
    <t>12424</t>
  </si>
  <si>
    <t>EAST JEWETT</t>
  </si>
  <si>
    <t>12485</t>
  </si>
  <si>
    <t>TANNERSVILLE</t>
  </si>
  <si>
    <t>10983</t>
  </si>
  <si>
    <t>TAPPAN</t>
  </si>
  <si>
    <t>10591</t>
  </si>
  <si>
    <t>TARRYTOWN</t>
  </si>
  <si>
    <t>10984</t>
  </si>
  <si>
    <t>THIELLS</t>
  </si>
  <si>
    <t>10985</t>
  </si>
  <si>
    <t>THOMPSON RIDGE</t>
  </si>
  <si>
    <t>12784</t>
  </si>
  <si>
    <t>THOMPSONVILLE</t>
  </si>
  <si>
    <t>10594</t>
  </si>
  <si>
    <t>THORNWOOD</t>
  </si>
  <si>
    <t>12486</t>
  </si>
  <si>
    <t>TILLSON</t>
  </si>
  <si>
    <t>12583</t>
  </si>
  <si>
    <t>TIVOLI</t>
  </si>
  <si>
    <t>10986</t>
  </si>
  <si>
    <t>TOMKINS COVE</t>
  </si>
  <si>
    <t>10987</t>
  </si>
  <si>
    <t>TUXEDO PARK</t>
  </si>
  <si>
    <t>12487</t>
  </si>
  <si>
    <t>ULSTER PARK</t>
  </si>
  <si>
    <t>10988</t>
  </si>
  <si>
    <t>12584</t>
  </si>
  <si>
    <t>VAILS GATE</t>
  </si>
  <si>
    <t>10595</t>
  </si>
  <si>
    <t>VALHALLA</t>
  </si>
  <si>
    <t>10989</t>
  </si>
  <si>
    <t>VALLEY COTTAGE</t>
  </si>
  <si>
    <t>12585</t>
  </si>
  <si>
    <t>VERBANK</t>
  </si>
  <si>
    <t>10596</t>
  </si>
  <si>
    <t>VERPLANCK</t>
  </si>
  <si>
    <t>10597</t>
  </si>
  <si>
    <t>WACCABUC</t>
  </si>
  <si>
    <t>12586</t>
  </si>
  <si>
    <t>WALDEN</t>
  </si>
  <si>
    <t>12588</t>
  </si>
  <si>
    <t>WALKER VALLEY</t>
  </si>
  <si>
    <t>12589</t>
  </si>
  <si>
    <t>WALLKILL</t>
  </si>
  <si>
    <t>12590</t>
  </si>
  <si>
    <t>WAPPINGERS FALLS</t>
  </si>
  <si>
    <t>10990</t>
  </si>
  <si>
    <t>10992</t>
  </si>
  <si>
    <t>WASHINGTONVILLE</t>
  </si>
  <si>
    <t>12592</t>
  </si>
  <si>
    <t>WASSAIC</t>
  </si>
  <si>
    <t>12489</t>
  </si>
  <si>
    <t>WAWARSING</t>
  </si>
  <si>
    <t>12490</t>
  </si>
  <si>
    <t>WEST CAMP</t>
  </si>
  <si>
    <t>10993</t>
  </si>
  <si>
    <t>WEST HAVERSTRAW</t>
  </si>
  <si>
    <t>12491</t>
  </si>
  <si>
    <t>WEST HURLEY</t>
  </si>
  <si>
    <t>12492</t>
  </si>
  <si>
    <t>WEST KILL</t>
  </si>
  <si>
    <t>10994</t>
  </si>
  <si>
    <t>WEST NYACK</t>
  </si>
  <si>
    <t>12493</t>
  </si>
  <si>
    <t>WEST PARK</t>
  </si>
  <si>
    <t>10996</t>
  </si>
  <si>
    <t>WEST POINT</t>
  </si>
  <si>
    <t>10997</t>
  </si>
  <si>
    <t>12494</t>
  </si>
  <si>
    <t>WEST SHOKAN</t>
  </si>
  <si>
    <t>10998</t>
  </si>
  <si>
    <t>WESTTOWN</t>
  </si>
  <si>
    <t>12786</t>
  </si>
  <si>
    <t>WHITE LAKE</t>
  </si>
  <si>
    <t>10601</t>
  </si>
  <si>
    <t>WHITE PLAINS</t>
  </si>
  <si>
    <t>10602</t>
  </si>
  <si>
    <t>10603</t>
  </si>
  <si>
    <t>10604</t>
  </si>
  <si>
    <t>WEST HARRISON</t>
  </si>
  <si>
    <t>10605</t>
  </si>
  <si>
    <t>10606</t>
  </si>
  <si>
    <t>10607</t>
  </si>
  <si>
    <t>10610</t>
  </si>
  <si>
    <t>12787</t>
  </si>
  <si>
    <t>WHITE SULPHUR SPRINGS</t>
  </si>
  <si>
    <t>12495</t>
  </si>
  <si>
    <t>WILLOW</t>
  </si>
  <si>
    <t>12496</t>
  </si>
  <si>
    <t>12594</t>
  </si>
  <si>
    <t>WINGDALE</t>
  </si>
  <si>
    <t>12788</t>
  </si>
  <si>
    <t>WOODBOURNE</t>
  </si>
  <si>
    <t>12789</t>
  </si>
  <si>
    <t>WOODRIDGE</t>
  </si>
  <si>
    <t>12498</t>
  </si>
  <si>
    <t>12790</t>
  </si>
  <si>
    <t>WURTSBORO</t>
  </si>
  <si>
    <t>10701</t>
  </si>
  <si>
    <t>YONKERS</t>
  </si>
  <si>
    <t>10702</t>
  </si>
  <si>
    <t>10703</t>
  </si>
  <si>
    <t>10704</t>
  </si>
  <si>
    <t>10705</t>
  </si>
  <si>
    <t>10706</t>
  </si>
  <si>
    <t>HASTINGS ON HUDSON</t>
  </si>
  <si>
    <t>10707</t>
  </si>
  <si>
    <t>TUCKAHOE</t>
  </si>
  <si>
    <t>10708</t>
  </si>
  <si>
    <t>BRONXVILLE</t>
  </si>
  <si>
    <t>10709</t>
  </si>
  <si>
    <t>EASTCHESTER</t>
  </si>
  <si>
    <t>10710</t>
  </si>
  <si>
    <t>10598</t>
  </si>
  <si>
    <t>YORKTOWN HEIGHTS</t>
  </si>
  <si>
    <t>12791</t>
  </si>
  <si>
    <t>YOUNGSVILLE</t>
  </si>
  <si>
    <t>12792</t>
  </si>
  <si>
    <t>YULAN</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</si>
  <si>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</si>
  <si>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</si>
  <si>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</si>
  <si>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</si>
  <si>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</si>
  <si>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</si>
  <si>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</si>
  <si>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</si>
  <si>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</si>
  <si>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</si>
  <si>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</si>
  <si>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</si>
  <si>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</si>
  <si>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</si>
  <si>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</si>
  <si>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</si>
  <si>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</si>
  <si>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</si>
  <si>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</si>
  <si>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</si>
  <si>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</si>
  <si>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</si>
  <si>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</si>
  <si>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</si>
  <si>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</si>
  <si>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</si>
  <si>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</si>
  <si>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</si>
  <si>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</si>
  <si>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</si>
  <si>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</si>
  <si>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</si>
  <si>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</si>
  <si>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</si>
  <si>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</si>
  <si>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</si>
  <si>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</si>
  <si>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</si>
  <si>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</si>
  <si>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</si>
  <si>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</si>
  <si>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</si>
  <si>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</si>
  <si>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</si>
  <si>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</si>
  <si>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</si>
  <si>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</si>
  <si>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11096</t>
  </si>
  <si>
    <t>INWOOD</t>
  </si>
  <si>
    <t>11690</t>
  </si>
  <si>
    <t>FAR ROCKAWAY</t>
  </si>
  <si>
    <t>11691</t>
  </si>
  <si>
    <t>11692</t>
  </si>
  <si>
    <t>ARVERNE</t>
  </si>
  <si>
    <t>11693</t>
  </si>
  <si>
    <t>11694</t>
  </si>
  <si>
    <t>ROCKAWAY PARK</t>
  </si>
  <si>
    <t>11695</t>
  </si>
  <si>
    <t>11697</t>
  </si>
  <si>
    <t>BREEZY POINT</t>
  </si>
  <si>
    <t>11001</t>
  </si>
  <si>
    <t>FLORAL PARK</t>
  </si>
  <si>
    <t>11002</t>
  </si>
  <si>
    <t>11003</t>
  </si>
  <si>
    <t>ELMONT</t>
  </si>
  <si>
    <t>11004</t>
  </si>
  <si>
    <t>GLEN OAKS</t>
  </si>
  <si>
    <t>11005</t>
  </si>
  <si>
    <t>11351</t>
  </si>
  <si>
    <t>FLUSHING</t>
  </si>
  <si>
    <t>11352</t>
  </si>
  <si>
    <t>11354</t>
  </si>
  <si>
    <t>11355</t>
  </si>
  <si>
    <t>11356</t>
  </si>
  <si>
    <t>COLLEGE POINT</t>
  </si>
  <si>
    <t>11357</t>
  </si>
  <si>
    <t>WHITESTONE</t>
  </si>
  <si>
    <t>11358</t>
  </si>
  <si>
    <t>11359</t>
  </si>
  <si>
    <t>BAYSIDE</t>
  </si>
  <si>
    <t>11360</t>
  </si>
  <si>
    <t>11361</t>
  </si>
  <si>
    <t>11362</t>
  </si>
  <si>
    <t>LITTLE NECK</t>
  </si>
  <si>
    <t>11363</t>
  </si>
  <si>
    <t>11364</t>
  </si>
  <si>
    <t>OAKLAND GARDENS</t>
  </si>
  <si>
    <t>11365</t>
  </si>
  <si>
    <t>FRESH MEADOWS</t>
  </si>
  <si>
    <t>11366</t>
  </si>
  <si>
    <t>11367</t>
  </si>
  <si>
    <t>11368</t>
  </si>
  <si>
    <t>CORONA</t>
  </si>
  <si>
    <t>11369</t>
  </si>
  <si>
    <t>EAST ELMHURST</t>
  </si>
  <si>
    <t>11370</t>
  </si>
  <si>
    <t>11371</t>
  </si>
  <si>
    <t>11372</t>
  </si>
  <si>
    <t>JACKSON HEIGHTS</t>
  </si>
  <si>
    <t>11373</t>
  </si>
  <si>
    <t>ELMHURST</t>
  </si>
  <si>
    <t>11374</t>
  </si>
  <si>
    <t>REGO PARK</t>
  </si>
  <si>
    <t>11375</t>
  </si>
  <si>
    <t>FOREST HILLS</t>
  </si>
  <si>
    <t>11377</t>
  </si>
  <si>
    <t>WOODSIDE</t>
  </si>
  <si>
    <t>11378</t>
  </si>
  <si>
    <t>MASPETH</t>
  </si>
  <si>
    <t>11379</t>
  </si>
  <si>
    <t>MIDDLE VILLAGE</t>
  </si>
  <si>
    <t>11380</t>
  </si>
  <si>
    <t>11381</t>
  </si>
  <si>
    <t>11385</t>
  </si>
  <si>
    <t>11386</t>
  </si>
  <si>
    <t>11390</t>
  </si>
  <si>
    <t>11010</t>
  </si>
  <si>
    <t>FRANKLIN SQUARE</t>
  </si>
  <si>
    <t>11020</t>
  </si>
  <si>
    <t>GREAT NECK</t>
  </si>
  <si>
    <t>11021</t>
  </si>
  <si>
    <t>11022</t>
  </si>
  <si>
    <t>11023</t>
  </si>
  <si>
    <t>11024</t>
  </si>
  <si>
    <t>11026</t>
  </si>
  <si>
    <t>11027</t>
  </si>
  <si>
    <t>11405</t>
  </si>
  <si>
    <t>11411</t>
  </si>
  <si>
    <t>CAMBRIA HEIGHTS</t>
  </si>
  <si>
    <t>11412</t>
  </si>
  <si>
    <t>11413</t>
  </si>
  <si>
    <t>SPRINGFIELD GARDENS</t>
  </si>
  <si>
    <t>11414</t>
  </si>
  <si>
    <t>HOWARD BEACH</t>
  </si>
  <si>
    <t>11415</t>
  </si>
  <si>
    <t>KEW GARDENS</t>
  </si>
  <si>
    <t>11416</t>
  </si>
  <si>
    <t>OZONE PARK</t>
  </si>
  <si>
    <t>11417</t>
  </si>
  <si>
    <t>11418</t>
  </si>
  <si>
    <t>RICHMOND HILL</t>
  </si>
  <si>
    <t>11419</t>
  </si>
  <si>
    <t>SOUTH RICHMOND HILL</t>
  </si>
  <si>
    <t>11420</t>
  </si>
  <si>
    <t>SOUTH OZONE PARK</t>
  </si>
  <si>
    <t>11421</t>
  </si>
  <si>
    <t>WOODHAVEN</t>
  </si>
  <si>
    <t>11422</t>
  </si>
  <si>
    <t>ROSEDALE</t>
  </si>
  <si>
    <t>11423</t>
  </si>
  <si>
    <t>11424</t>
  </si>
  <si>
    <t>11425</t>
  </si>
  <si>
    <t>11426</t>
  </si>
  <si>
    <t>BELLEROSE</t>
  </si>
  <si>
    <t>11427</t>
  </si>
  <si>
    <t>QUEENS VILLAGE</t>
  </si>
  <si>
    <t>11428</t>
  </si>
  <si>
    <t>11429</t>
  </si>
  <si>
    <t>11430</t>
  </si>
  <si>
    <t>11431</t>
  </si>
  <si>
    <t>11432</t>
  </si>
  <si>
    <t>11433</t>
  </si>
  <si>
    <t>11434</t>
  </si>
  <si>
    <t>11435</t>
  </si>
  <si>
    <t>11436</t>
  </si>
  <si>
    <t>11439</t>
  </si>
  <si>
    <t>11451</t>
  </si>
  <si>
    <t>11499</t>
  </si>
  <si>
    <t>11101</t>
  </si>
  <si>
    <t>LONG ISLAND CITY</t>
  </si>
  <si>
    <t>11102</t>
  </si>
  <si>
    <t>ASTORIA</t>
  </si>
  <si>
    <t>11103</t>
  </si>
  <si>
    <t>11104</t>
  </si>
  <si>
    <t>SUNNYSIDE</t>
  </si>
  <si>
    <t>11105</t>
  </si>
  <si>
    <t>11106</t>
  </si>
  <si>
    <t>11109</t>
  </si>
  <si>
    <t>11120</t>
  </si>
  <si>
    <t>11030</t>
  </si>
  <si>
    <t>MANHASSET</t>
  </si>
  <si>
    <t>11040</t>
  </si>
  <si>
    <t>NEW HYDE PARK</t>
  </si>
  <si>
    <t>11042</t>
  </si>
  <si>
    <t>11050</t>
  </si>
  <si>
    <t>PORT WASHINGTON</t>
  </si>
  <si>
    <t>11051</t>
  </si>
  <si>
    <t>11052</t>
  </si>
  <si>
    <t>11053</t>
  </si>
  <si>
    <t>11054</t>
  </si>
  <si>
    <t>11055</t>
  </si>
  <si>
    <t>10301</t>
  </si>
  <si>
    <t>STATEN ISLAND</t>
  </si>
  <si>
    <t>10302</t>
  </si>
  <si>
    <t>10303</t>
  </si>
  <si>
    <t>10304</t>
  </si>
  <si>
    <t>10305</t>
  </si>
  <si>
    <t>10306</t>
  </si>
  <si>
    <t>10307</t>
  </si>
  <si>
    <t>10308</t>
  </si>
  <si>
    <t>10309</t>
  </si>
  <si>
    <t>10310</t>
  </si>
  <si>
    <t>10311</t>
  </si>
  <si>
    <t>10312</t>
  </si>
  <si>
    <t>10313</t>
  </si>
  <si>
    <t>10314</t>
  </si>
  <si>
    <t>11507</t>
  </si>
  <si>
    <t>ALBERTSON</t>
  </si>
  <si>
    <t>11930</t>
  </si>
  <si>
    <t>AMAGANSETT</t>
  </si>
  <si>
    <t>11701</t>
  </si>
  <si>
    <t>AMITYVILLE</t>
  </si>
  <si>
    <t>11931</t>
  </si>
  <si>
    <t>AQUEBOGUE</t>
  </si>
  <si>
    <t>11509</t>
  </si>
  <si>
    <t>ATLANTIC BEACH</t>
  </si>
  <si>
    <t>11702</t>
  </si>
  <si>
    <t>BABYLON</t>
  </si>
  <si>
    <t>11703</t>
  </si>
  <si>
    <t>NORTH BABYLON</t>
  </si>
  <si>
    <t>11704</t>
  </si>
  <si>
    <t>WEST BABYLON</t>
  </si>
  <si>
    <t>11707</t>
  </si>
  <si>
    <t>11510</t>
  </si>
  <si>
    <t>BALDWIN</t>
  </si>
  <si>
    <t>11705</t>
  </si>
  <si>
    <t>BAYPORT</t>
  </si>
  <si>
    <t>11706</t>
  </si>
  <si>
    <t>BAY SHORE</t>
  </si>
  <si>
    <t>11709</t>
  </si>
  <si>
    <t>BAYVILLE</t>
  </si>
  <si>
    <t>11710</t>
  </si>
  <si>
    <t>BELLMORE</t>
  </si>
  <si>
    <t>11713</t>
  </si>
  <si>
    <t>BELLPORT</t>
  </si>
  <si>
    <t>11714</t>
  </si>
  <si>
    <t>BETHPAGE</t>
  </si>
  <si>
    <t>11715</t>
  </si>
  <si>
    <t>BLUE POINT</t>
  </si>
  <si>
    <t>11716</t>
  </si>
  <si>
    <t>BOHEMIA</t>
  </si>
  <si>
    <t>11717</t>
  </si>
  <si>
    <t>BRENTWOOD</t>
  </si>
  <si>
    <t>11932</t>
  </si>
  <si>
    <t>BRIDGEHAMPTON</t>
  </si>
  <si>
    <t>11718</t>
  </si>
  <si>
    <t>BRIGHTWATERS</t>
  </si>
  <si>
    <t>11719</t>
  </si>
  <si>
    <t>BROOKHAVEN</t>
  </si>
  <si>
    <t>11933</t>
  </si>
  <si>
    <t>CALVERTON</t>
  </si>
  <si>
    <t>11514</t>
  </si>
  <si>
    <t>CARLE PLACE</t>
  </si>
  <si>
    <t>11516</t>
  </si>
  <si>
    <t>CEDARHURST</t>
  </si>
  <si>
    <t>11720</t>
  </si>
  <si>
    <t>CENTEREACH</t>
  </si>
  <si>
    <t>11934</t>
  </si>
  <si>
    <t>CENTER MORICHES</t>
  </si>
  <si>
    <t>11721</t>
  </si>
  <si>
    <t>CENTERPORT</t>
  </si>
  <si>
    <t>11722</t>
  </si>
  <si>
    <t>CENTRAL ISLIP</t>
  </si>
  <si>
    <t>11749</t>
  </si>
  <si>
    <t>ISLANDIA</t>
  </si>
  <si>
    <t>11760</t>
  </si>
  <si>
    <t>11724</t>
  </si>
  <si>
    <t>COLD SPRING HARBOR</t>
  </si>
  <si>
    <t>11725</t>
  </si>
  <si>
    <t>COMMACK</t>
  </si>
  <si>
    <t>11726</t>
  </si>
  <si>
    <t>COPIAGUE</t>
  </si>
  <si>
    <t>11727</t>
  </si>
  <si>
    <t>CORAM</t>
  </si>
  <si>
    <t>11935</t>
  </si>
  <si>
    <t>CUTCHOGUE</t>
  </si>
  <si>
    <t>11729</t>
  </si>
  <si>
    <t>DEER PARK</t>
  </si>
  <si>
    <t>11937</t>
  </si>
  <si>
    <t>11730</t>
  </si>
  <si>
    <t>EAST ISLIP</t>
  </si>
  <si>
    <t>11939</t>
  </si>
  <si>
    <t>EAST MARION</t>
  </si>
  <si>
    <t>11554</t>
  </si>
  <si>
    <t>EAST MEADOW</t>
  </si>
  <si>
    <t>11940</t>
  </si>
  <si>
    <t>EAST MORICHES</t>
  </si>
  <si>
    <t>11731</t>
  </si>
  <si>
    <t>EAST NORTHPORT</t>
  </si>
  <si>
    <t>11732</t>
  </si>
  <si>
    <t>EAST NORWICH</t>
  </si>
  <si>
    <t>11941</t>
  </si>
  <si>
    <t>11942</t>
  </si>
  <si>
    <t>EAST QUOGUE</t>
  </si>
  <si>
    <t>11518</t>
  </si>
  <si>
    <t>EAST ROCKAWAY</t>
  </si>
  <si>
    <t>11733</t>
  </si>
  <si>
    <t>EAST SETAUKET</t>
  </si>
  <si>
    <t>11735</t>
  </si>
  <si>
    <t>11736</t>
  </si>
  <si>
    <t>11737</t>
  </si>
  <si>
    <t>11738</t>
  </si>
  <si>
    <t>FARMINGVILLE</t>
  </si>
  <si>
    <t>11520</t>
  </si>
  <si>
    <t>11530</t>
  </si>
  <si>
    <t>GARDEN CITY</t>
  </si>
  <si>
    <t>11531</t>
  </si>
  <si>
    <t>11535</t>
  </si>
  <si>
    <t>11599</t>
  </si>
  <si>
    <t>11542</t>
  </si>
  <si>
    <t>11545</t>
  </si>
  <si>
    <t>GLEN HEAD</t>
  </si>
  <si>
    <t>11547</t>
  </si>
  <si>
    <t>GLENWOOD LANDING</t>
  </si>
  <si>
    <t>11739</t>
  </si>
  <si>
    <t>GREAT RIVER</t>
  </si>
  <si>
    <t>11740</t>
  </si>
  <si>
    <t>GREENLAWN</t>
  </si>
  <si>
    <t>11944</t>
  </si>
  <si>
    <t>GREENPORT</t>
  </si>
  <si>
    <t>11548</t>
  </si>
  <si>
    <t>GREENVALE</t>
  </si>
  <si>
    <t>11946</t>
  </si>
  <si>
    <t>HAMPTON BAYS</t>
  </si>
  <si>
    <t>11549</t>
  </si>
  <si>
    <t>HEMPSTEAD</t>
  </si>
  <si>
    <t>11550</t>
  </si>
  <si>
    <t>11551</t>
  </si>
  <si>
    <t>11557</t>
  </si>
  <si>
    <t>HEWLETT</t>
  </si>
  <si>
    <t>11801</t>
  </si>
  <si>
    <t>HICKSVILLE</t>
  </si>
  <si>
    <t>11802</t>
  </si>
  <si>
    <t>11803</t>
  </si>
  <si>
    <t>PLAINVIEW</t>
  </si>
  <si>
    <t>11804</t>
  </si>
  <si>
    <t>OLD BETHPAGE</t>
  </si>
  <si>
    <t>11815</t>
  </si>
  <si>
    <t>11819</t>
  </si>
  <si>
    <t>11854</t>
  </si>
  <si>
    <t>11741</t>
  </si>
  <si>
    <t>00501</t>
  </si>
  <si>
    <t>HOLTSVILLE</t>
  </si>
  <si>
    <t>00544</t>
  </si>
  <si>
    <t>11742</t>
  </si>
  <si>
    <t>11743</t>
  </si>
  <si>
    <t>11746</t>
  </si>
  <si>
    <t>HUNTINGTON STATION</t>
  </si>
  <si>
    <t>11747</t>
  </si>
  <si>
    <t>MELVILLE</t>
  </si>
  <si>
    <t>11775</t>
  </si>
  <si>
    <t>11558</t>
  </si>
  <si>
    <t>ISLAND PARK</t>
  </si>
  <si>
    <t>11751</t>
  </si>
  <si>
    <t>ISLIP</t>
  </si>
  <si>
    <t>11752</t>
  </si>
  <si>
    <t>ISLIP TERRACE</t>
  </si>
  <si>
    <t>11947</t>
  </si>
  <si>
    <t>JAMESPORT</t>
  </si>
  <si>
    <t>11753</t>
  </si>
  <si>
    <t>11853</t>
  </si>
  <si>
    <t>11754</t>
  </si>
  <si>
    <t>KINGS PARK</t>
  </si>
  <si>
    <t>11755</t>
  </si>
  <si>
    <t>LAKE GROVE</t>
  </si>
  <si>
    <t>11948</t>
  </si>
  <si>
    <t>LAUREL</t>
  </si>
  <si>
    <t>11559</t>
  </si>
  <si>
    <t>11756</t>
  </si>
  <si>
    <t>LEVITTOWN</t>
  </si>
  <si>
    <t>11757</t>
  </si>
  <si>
    <t>LINDENHURST</t>
  </si>
  <si>
    <t>11560</t>
  </si>
  <si>
    <t>LOCUST VALLEY</t>
  </si>
  <si>
    <t>11561</t>
  </si>
  <si>
    <t>LONG BEACH</t>
  </si>
  <si>
    <t>11563</t>
  </si>
  <si>
    <t>LYNBROOK</t>
  </si>
  <si>
    <t>11565</t>
  </si>
  <si>
    <t>MALVERNE</t>
  </si>
  <si>
    <t>11949</t>
  </si>
  <si>
    <t>MANORVILLE</t>
  </si>
  <si>
    <t>11758</t>
  </si>
  <si>
    <t>MASSAPEQUA</t>
  </si>
  <si>
    <t>11762</t>
  </si>
  <si>
    <t>MASSAPEQUA PARK</t>
  </si>
  <si>
    <t>11950</t>
  </si>
  <si>
    <t>MASTIC</t>
  </si>
  <si>
    <t>11951</t>
  </si>
  <si>
    <t>MASTIC BEACH</t>
  </si>
  <si>
    <t>11952</t>
  </si>
  <si>
    <t>MATTITUCK</t>
  </si>
  <si>
    <t>11763</t>
  </si>
  <si>
    <t>11566</t>
  </si>
  <si>
    <t>MERRICK</t>
  </si>
  <si>
    <t>11953</t>
  </si>
  <si>
    <t>MIDDLE ISLAND</t>
  </si>
  <si>
    <t>11764</t>
  </si>
  <si>
    <t>MILLER PLACE</t>
  </si>
  <si>
    <t>11765</t>
  </si>
  <si>
    <t>MILL NECK</t>
  </si>
  <si>
    <t>11501</t>
  </si>
  <si>
    <t>MINEOLA</t>
  </si>
  <si>
    <t>11954</t>
  </si>
  <si>
    <t>MONTAUK</t>
  </si>
  <si>
    <t>11955</t>
  </si>
  <si>
    <t>MORICHES</t>
  </si>
  <si>
    <t>11766</t>
  </si>
  <si>
    <t>MOUNT SINAI</t>
  </si>
  <si>
    <t>11767</t>
  </si>
  <si>
    <t>NESCONSET</t>
  </si>
  <si>
    <t>11956</t>
  </si>
  <si>
    <t>NEW SUFFOLK</t>
  </si>
  <si>
    <t>11768</t>
  </si>
  <si>
    <t>NORTHPORT</t>
  </si>
  <si>
    <t>11769</t>
  </si>
  <si>
    <t>11770</t>
  </si>
  <si>
    <t>OCEAN BEACH</t>
  </si>
  <si>
    <t>11957</t>
  </si>
  <si>
    <t>11771</t>
  </si>
  <si>
    <t>OYSTER BAY</t>
  </si>
  <si>
    <t>11772</t>
  </si>
  <si>
    <t>PATCHOGUE</t>
  </si>
  <si>
    <t>11958</t>
  </si>
  <si>
    <t>PECONIC</t>
  </si>
  <si>
    <t>11569</t>
  </si>
  <si>
    <t>POINT LOOKOUT</t>
  </si>
  <si>
    <t>11776</t>
  </si>
  <si>
    <t>PORT JEFFERSON STATION</t>
  </si>
  <si>
    <t>11777</t>
  </si>
  <si>
    <t>PORT JEFFERSON</t>
  </si>
  <si>
    <t>11959</t>
  </si>
  <si>
    <t>QUOGUE</t>
  </si>
  <si>
    <t>11960</t>
  </si>
  <si>
    <t>REMSENBURG</t>
  </si>
  <si>
    <t>11961</t>
  </si>
  <si>
    <t>RIDGE</t>
  </si>
  <si>
    <t>11901</t>
  </si>
  <si>
    <t>RIVERHEAD</t>
  </si>
  <si>
    <t>11570</t>
  </si>
  <si>
    <t>ROCKVILLE CENTRE</t>
  </si>
  <si>
    <t>11571</t>
  </si>
  <si>
    <t>11572</t>
  </si>
  <si>
    <t>OCEANSIDE</t>
  </si>
  <si>
    <t>11778</t>
  </si>
  <si>
    <t>ROCKY POINT</t>
  </si>
  <si>
    <t>11779</t>
  </si>
  <si>
    <t>RONKONKOMA</t>
  </si>
  <si>
    <t>11575</t>
  </si>
  <si>
    <t>ROOSEVELT</t>
  </si>
  <si>
    <t>11576</t>
  </si>
  <si>
    <t>ROSLYN</t>
  </si>
  <si>
    <t>11577</t>
  </si>
  <si>
    <t>ROSLYN HEIGHTS</t>
  </si>
  <si>
    <t>11962</t>
  </si>
  <si>
    <t>SAGAPONACK</t>
  </si>
  <si>
    <t>11963</t>
  </si>
  <si>
    <t>SAG HARBOR</t>
  </si>
  <si>
    <t>11780</t>
  </si>
  <si>
    <t>SAINT JAMES</t>
  </si>
  <si>
    <t>11782</t>
  </si>
  <si>
    <t>SAYVILLE</t>
  </si>
  <si>
    <t>11579</t>
  </si>
  <si>
    <t>SEA CLIFF</t>
  </si>
  <si>
    <t>11783</t>
  </si>
  <si>
    <t>SEAFORD</t>
  </si>
  <si>
    <t>11784</t>
  </si>
  <si>
    <t>SELDEN</t>
  </si>
  <si>
    <t>11964</t>
  </si>
  <si>
    <t>SHELTER ISLAND</t>
  </si>
  <si>
    <t>11965</t>
  </si>
  <si>
    <t>SHELTER ISLAND HEIGHTS</t>
  </si>
  <si>
    <t>11967</t>
  </si>
  <si>
    <t>11786</t>
  </si>
  <si>
    <t>11787</t>
  </si>
  <si>
    <t>SMITHTOWN</t>
  </si>
  <si>
    <t>11788</t>
  </si>
  <si>
    <t>HAUPPAUGE</t>
  </si>
  <si>
    <t>11789</t>
  </si>
  <si>
    <t>SOUND BEACH</t>
  </si>
  <si>
    <t>11968</t>
  </si>
  <si>
    <t>11969</t>
  </si>
  <si>
    <t>11970</t>
  </si>
  <si>
    <t>SOUTH JAMESPORT</t>
  </si>
  <si>
    <t>11971</t>
  </si>
  <si>
    <t>SOUTHOLD</t>
  </si>
  <si>
    <t>11972</t>
  </si>
  <si>
    <t>SPEONK</t>
  </si>
  <si>
    <t>11790</t>
  </si>
  <si>
    <t>STONY BROOK</t>
  </si>
  <si>
    <t>11794</t>
  </si>
  <si>
    <t>11773</t>
  </si>
  <si>
    <t>SYOSSET</t>
  </si>
  <si>
    <t>11791</t>
  </si>
  <si>
    <t>11553</t>
  </si>
  <si>
    <t>UNIONDALE</t>
  </si>
  <si>
    <t>11555</t>
  </si>
  <si>
    <t>11556</t>
  </si>
  <si>
    <t>11973</t>
  </si>
  <si>
    <t>11580</t>
  </si>
  <si>
    <t>VALLEY STREAM</t>
  </si>
  <si>
    <t>11581</t>
  </si>
  <si>
    <t>11582</t>
  </si>
  <si>
    <t>11792</t>
  </si>
  <si>
    <t>WADING RIVER</t>
  </si>
  <si>
    <t>11975</t>
  </si>
  <si>
    <t>WAINSCOTT</t>
  </si>
  <si>
    <t>11793</t>
  </si>
  <si>
    <t>WANTAGH</t>
  </si>
  <si>
    <t>11976</t>
  </si>
  <si>
    <t>WATER MILL</t>
  </si>
  <si>
    <t>11568</t>
  </si>
  <si>
    <t>OLD WESTBURY</t>
  </si>
  <si>
    <t>11590</t>
  </si>
  <si>
    <t>WESTBURY</t>
  </si>
  <si>
    <t>11977</t>
  </si>
  <si>
    <t>WESTHAMPTON</t>
  </si>
  <si>
    <t>11978</t>
  </si>
  <si>
    <t>WESTHAMPTON BEACH</t>
  </si>
  <si>
    <t>11552</t>
  </si>
  <si>
    <t>WEST HEMPSTEAD</t>
  </si>
  <si>
    <t>11795</t>
  </si>
  <si>
    <t>WEST ISLIP</t>
  </si>
  <si>
    <t>11796</t>
  </si>
  <si>
    <t>WEST SAYVILLE</t>
  </si>
  <si>
    <t>11596</t>
  </si>
  <si>
    <t>WILLISTON PARK</t>
  </si>
  <si>
    <t>11797</t>
  </si>
  <si>
    <t>11598</t>
  </si>
  <si>
    <t>WOODMERE</t>
  </si>
  <si>
    <t>11798</t>
  </si>
  <si>
    <t>WYANDANCH</t>
  </si>
  <si>
    <t>11980</t>
  </si>
  <si>
    <t>YAPHANK</t>
  </si>
  <si>
    <t>13605</t>
  </si>
  <si>
    <t>13606</t>
  </si>
  <si>
    <t>ADAMS CENTER</t>
  </si>
  <si>
    <t>12808</t>
  </si>
  <si>
    <t>ADIRONDACK</t>
  </si>
  <si>
    <t>13730</t>
  </si>
  <si>
    <t>AFTON</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</si>
  <si>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</si>
  <si>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</si>
  <si>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</si>
  <si>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</si>
  <si>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</si>
  <si>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</si>
  <si>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</si>
  <si>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</si>
  <si>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</si>
  <si>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</si>
  <si>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</si>
  <si>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</si>
  <si>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</si>
  <si>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</si>
  <si>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</si>
  <si>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</si>
  <si>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</si>
  <si>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</si>
  <si>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</si>
  <si>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</si>
  <si>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</si>
  <si>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</si>
  <si>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</si>
  <si>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</si>
  <si>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</si>
  <si>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</si>
  <si>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</si>
  <si>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</si>
  <si>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</si>
  <si>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</si>
  <si>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</si>
  <si>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</si>
  <si>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</si>
  <si>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</si>
  <si>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</si>
  <si>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</si>
  <si>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</si>
  <si>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</si>
  <si>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</si>
  <si>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</si>
  <si>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</si>
  <si>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</si>
  <si>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</si>
  <si>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</si>
  <si>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</si>
  <si>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</si>
  <si>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</si>
  <si>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</si>
  <si>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</si>
  <si>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</si>
  <si>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12007</t>
  </si>
  <si>
    <t>ALCOVE</t>
  </si>
  <si>
    <t>13301</t>
  </si>
  <si>
    <t>ALDER CREEK</t>
  </si>
  <si>
    <t>13607</t>
  </si>
  <si>
    <t>ALEXANDRIA BAY</t>
  </si>
  <si>
    <t>12009</t>
  </si>
  <si>
    <t>ALTAMONT</t>
  </si>
  <si>
    <t>13302</t>
  </si>
  <si>
    <t>ALTMAR</t>
  </si>
  <si>
    <t>12910</t>
  </si>
  <si>
    <t>ALTONA</t>
  </si>
  <si>
    <t>12010</t>
  </si>
  <si>
    <t>AMSTERDAM</t>
  </si>
  <si>
    <t>13731</t>
  </si>
  <si>
    <t>ANDES</t>
  </si>
  <si>
    <t>13740</t>
  </si>
  <si>
    <t>BOVINA CENTER</t>
  </si>
  <si>
    <t>13608</t>
  </si>
  <si>
    <t>ANTWERP</t>
  </si>
  <si>
    <t>13671</t>
  </si>
  <si>
    <t>13732</t>
  </si>
  <si>
    <t>APALACHIN</t>
  </si>
  <si>
    <t>13020</t>
  </si>
  <si>
    <t>APULIA STATION</t>
  </si>
  <si>
    <t>12809</t>
  </si>
  <si>
    <t>ARGYLE</t>
  </si>
  <si>
    <t>12015</t>
  </si>
  <si>
    <t>12810</t>
  </si>
  <si>
    <t>13021</t>
  </si>
  <si>
    <t>13022</t>
  </si>
  <si>
    <t>13024</t>
  </si>
  <si>
    <t>13026</t>
  </si>
  <si>
    <t>12912</t>
  </si>
  <si>
    <t>AU SABLE FORKS</t>
  </si>
  <si>
    <t>12017</t>
  </si>
  <si>
    <t>AUSTERLITZ</t>
  </si>
  <si>
    <t>13303</t>
  </si>
  <si>
    <t>AVA</t>
  </si>
  <si>
    <t>12018</t>
  </si>
  <si>
    <t>AVERILL PARK</t>
  </si>
  <si>
    <t>13733</t>
  </si>
  <si>
    <t>BAINBRIDGE</t>
  </si>
  <si>
    <t>12811</t>
  </si>
  <si>
    <t>BAKERS MILLS</t>
  </si>
  <si>
    <t>13027</t>
  </si>
  <si>
    <t>BALDWINSVILLE</t>
  </si>
  <si>
    <t>12020</t>
  </si>
  <si>
    <t>BALLSTON SPA</t>
  </si>
  <si>
    <t>13304</t>
  </si>
  <si>
    <t>BARNEVELD</t>
  </si>
  <si>
    <t>13734</t>
  </si>
  <si>
    <t>13840</t>
  </si>
  <si>
    <t>SMITHBORO</t>
  </si>
  <si>
    <t>13305</t>
  </si>
  <si>
    <t>BEAVER FALLS</t>
  </si>
  <si>
    <t>13611</t>
  </si>
  <si>
    <t>13736</t>
  </si>
  <si>
    <t>12022</t>
  </si>
  <si>
    <t>12023</t>
  </si>
  <si>
    <t>BERNE</t>
  </si>
  <si>
    <t>13028</t>
  </si>
  <si>
    <t>BERNHARDS BAY</t>
  </si>
  <si>
    <t>13737</t>
  </si>
  <si>
    <t>BIBLE SCHOOL PARK</t>
  </si>
  <si>
    <t>13901</t>
  </si>
  <si>
    <t>BINGHAMTON</t>
  </si>
  <si>
    <t>13902</t>
  </si>
  <si>
    <t>13903</t>
  </si>
  <si>
    <t>13904</t>
  </si>
  <si>
    <t>13905</t>
  </si>
  <si>
    <t>13612</t>
  </si>
  <si>
    <t>BLACK RIVER</t>
  </si>
  <si>
    <t>13738</t>
  </si>
  <si>
    <t>BLODGETT MILLS</t>
  </si>
  <si>
    <t>12913</t>
  </si>
  <si>
    <t>13739</t>
  </si>
  <si>
    <t>BLOOMVILLE</t>
  </si>
  <si>
    <t>13308</t>
  </si>
  <si>
    <t>BLOSSVALE</t>
  </si>
  <si>
    <t>13401</t>
  </si>
  <si>
    <t>MC CONNELLSVILLE</t>
  </si>
  <si>
    <t>12812</t>
  </si>
  <si>
    <t>BLUE MOUNTAIN LAKE</t>
  </si>
  <si>
    <t>12814</t>
  </si>
  <si>
    <t>BOLTON LANDING</t>
  </si>
  <si>
    <t>12914</t>
  </si>
  <si>
    <t>BOMBAY</t>
  </si>
  <si>
    <t>13309</t>
  </si>
  <si>
    <t>BOONVILLE</t>
  </si>
  <si>
    <t>13310</t>
  </si>
  <si>
    <t>BOUCKVILLE</t>
  </si>
  <si>
    <t>12024</t>
  </si>
  <si>
    <t>BRAINARD</t>
  </si>
  <si>
    <t>12915</t>
  </si>
  <si>
    <t>BRAINARDSVILLE</t>
  </si>
  <si>
    <t>12815</t>
  </si>
  <si>
    <t>BRANT LAKE</t>
  </si>
  <si>
    <t>13613</t>
  </si>
  <si>
    <t>BRASHER FALLS</t>
  </si>
  <si>
    <t>13029</t>
  </si>
  <si>
    <t>BREWERTON</t>
  </si>
  <si>
    <t>13030</t>
  </si>
  <si>
    <t>13313</t>
  </si>
  <si>
    <t>13614</t>
  </si>
  <si>
    <t>BRIER HILL</t>
  </si>
  <si>
    <t>12025</t>
  </si>
  <si>
    <t>BROADALBIN</t>
  </si>
  <si>
    <t>13314</t>
  </si>
  <si>
    <t>13418</t>
  </si>
  <si>
    <t>13615</t>
  </si>
  <si>
    <t>12916</t>
  </si>
  <si>
    <t>BRUSHTON</t>
  </si>
  <si>
    <t>12917</t>
  </si>
  <si>
    <t>BURKE</t>
  </si>
  <si>
    <t>13315</t>
  </si>
  <si>
    <t>BURLINGTON FLATS</t>
  </si>
  <si>
    <t>13342</t>
  </si>
  <si>
    <t>GARRATTSVILLE</t>
  </si>
  <si>
    <t>13415</t>
  </si>
  <si>
    <t>NEW LISBON</t>
  </si>
  <si>
    <t>12019</t>
  </si>
  <si>
    <t>BALLSTON LAKE</t>
  </si>
  <si>
    <t>12027</t>
  </si>
  <si>
    <t>BURNT HILLS</t>
  </si>
  <si>
    <t>12918</t>
  </si>
  <si>
    <t>CADYVILLE</t>
  </si>
  <si>
    <t>13616</t>
  </si>
  <si>
    <t>CALCIUM</t>
  </si>
  <si>
    <t>12816</t>
  </si>
  <si>
    <t>13316</t>
  </si>
  <si>
    <t>13031</t>
  </si>
  <si>
    <t>CAMILLUS</t>
  </si>
  <si>
    <t>12029</t>
  </si>
  <si>
    <t>13317</t>
  </si>
  <si>
    <t>CANAJOHARIE</t>
  </si>
  <si>
    <t>13032</t>
  </si>
  <si>
    <t>CANASTOTA</t>
  </si>
  <si>
    <t>13743</t>
  </si>
  <si>
    <t>CANDOR</t>
  </si>
  <si>
    <t>13617</t>
  </si>
  <si>
    <t>13618</t>
  </si>
  <si>
    <t>CAPE VINCENT</t>
  </si>
  <si>
    <t>12031</t>
  </si>
  <si>
    <t>12032</t>
  </si>
  <si>
    <t>CAROGA LAKE</t>
  </si>
  <si>
    <t>13619</t>
  </si>
  <si>
    <t>CARTHAGE</t>
  </si>
  <si>
    <t>13631</t>
  </si>
  <si>
    <t>13318</t>
  </si>
  <si>
    <t>CASSVILLE</t>
  </si>
  <si>
    <t>13744</t>
  </si>
  <si>
    <t>CASTLE CREEK</t>
  </si>
  <si>
    <t>12033</t>
  </si>
  <si>
    <t>CASTLETON ON HUDSON</t>
  </si>
  <si>
    <t>13620</t>
  </si>
  <si>
    <t>CASTORLAND</t>
  </si>
  <si>
    <t>13033</t>
  </si>
  <si>
    <t>CATO</t>
  </si>
  <si>
    <t>13034</t>
  </si>
  <si>
    <t>CAYUGA</t>
  </si>
  <si>
    <t>13035</t>
  </si>
  <si>
    <t>CAZENOVIA</t>
  </si>
  <si>
    <t>12035</t>
  </si>
  <si>
    <t>CENTRAL BRIDGE</t>
  </si>
  <si>
    <t>13036</t>
  </si>
  <si>
    <t>CENTRAL SQUARE</t>
  </si>
  <si>
    <t>13319</t>
  </si>
  <si>
    <t>CHADWICKS</t>
  </si>
  <si>
    <t>12919</t>
  </si>
  <si>
    <t>CHAMPLAIN</t>
  </si>
  <si>
    <t>12036</t>
  </si>
  <si>
    <t>CHARLOTTEVILLE</t>
  </si>
  <si>
    <t>13621</t>
  </si>
  <si>
    <t>CHASE MILLS</t>
  </si>
  <si>
    <t>12920</t>
  </si>
  <si>
    <t>CHATEAUGAY</t>
  </si>
  <si>
    <t>12037</t>
  </si>
  <si>
    <t>13622</t>
  </si>
  <si>
    <t>CHAUMONT</t>
  </si>
  <si>
    <t>12921</t>
  </si>
  <si>
    <t>CHAZY</t>
  </si>
  <si>
    <t>13745</t>
  </si>
  <si>
    <t>CHENANGO BRIDGE</t>
  </si>
  <si>
    <t>13746</t>
  </si>
  <si>
    <t>CHENANGO FORKS</t>
  </si>
  <si>
    <t>12040</t>
  </si>
  <si>
    <t>CHERRY PLAIN</t>
  </si>
  <si>
    <t>13320</t>
  </si>
  <si>
    <t>13450</t>
  </si>
  <si>
    <t>ROSEBOOM</t>
  </si>
  <si>
    <t>12817</t>
  </si>
  <si>
    <t>CHESTERTOWN</t>
  </si>
  <si>
    <t>12922</t>
  </si>
  <si>
    <t>CHILDWOLD</t>
  </si>
  <si>
    <t>13623</t>
  </si>
  <si>
    <t>CHIPPEWA BAY</t>
  </si>
  <si>
    <t>13037</t>
  </si>
  <si>
    <t>CHITTENANGO</t>
  </si>
  <si>
    <t>12923</t>
  </si>
  <si>
    <t>CHURUBUSCO</t>
  </si>
  <si>
    <t>13040</t>
  </si>
  <si>
    <t>CINCINNATUS</t>
  </si>
  <si>
    <t>13321</t>
  </si>
  <si>
    <t>CLARK MILLS</t>
  </si>
  <si>
    <t>12041</t>
  </si>
  <si>
    <t>CLARKSVILLE</t>
  </si>
  <si>
    <t>13039</t>
  </si>
  <si>
    <t>CICERO</t>
  </si>
  <si>
    <t>13041</t>
  </si>
  <si>
    <t>CLAY</t>
  </si>
  <si>
    <t>13624</t>
  </si>
  <si>
    <t>CLAYTON</t>
  </si>
  <si>
    <t>13322</t>
  </si>
  <si>
    <t>12819</t>
  </si>
  <si>
    <t>CLEMONS</t>
  </si>
  <si>
    <t>13042</t>
  </si>
  <si>
    <t>CLEVELAND</t>
  </si>
  <si>
    <t>12820</t>
  </si>
  <si>
    <t>CLEVERDALE</t>
  </si>
  <si>
    <t>12065</t>
  </si>
  <si>
    <t>CLIFTON PARK</t>
  </si>
  <si>
    <t>12042</t>
  </si>
  <si>
    <t>CLIMAX</t>
  </si>
  <si>
    <t>13323</t>
  </si>
  <si>
    <t>13043</t>
  </si>
  <si>
    <t>CLOCKVILLE</t>
  </si>
  <si>
    <t>12043</t>
  </si>
  <si>
    <t>COBLESKILL</t>
  </si>
  <si>
    <t>12045</t>
  </si>
  <si>
    <t>COEYMANS</t>
  </si>
  <si>
    <t>12046</t>
  </si>
  <si>
    <t>COEYMANS HOLLOW</t>
  </si>
  <si>
    <t>12047</t>
  </si>
  <si>
    <t>COHOES</t>
  </si>
  <si>
    <t>13324</t>
  </si>
  <si>
    <t>COLD BROOK</t>
  </si>
  <si>
    <t>13747</t>
  </si>
  <si>
    <t>COLLIERSVILLE</t>
  </si>
  <si>
    <t>13625</t>
  </si>
  <si>
    <t>COLTON</t>
  </si>
  <si>
    <t>12050</t>
  </si>
  <si>
    <t>COLUMBIAVILLE</t>
  </si>
  <si>
    <t>12821</t>
  </si>
  <si>
    <t>COMSTOCK</t>
  </si>
  <si>
    <t>13748</t>
  </si>
  <si>
    <t>CONKLIN</t>
  </si>
  <si>
    <t>12926</t>
  </si>
  <si>
    <t>CONSTABLE</t>
  </si>
  <si>
    <t>13325</t>
  </si>
  <si>
    <t>CONSTABLEVILLE</t>
  </si>
  <si>
    <t>13044</t>
  </si>
  <si>
    <t>CONSTANTIA</t>
  </si>
  <si>
    <t>13326</t>
  </si>
  <si>
    <t>COOPERSTOWN</t>
  </si>
  <si>
    <t>13626</t>
  </si>
  <si>
    <t>COPENHAGEN</t>
  </si>
  <si>
    <t>13627</t>
  </si>
  <si>
    <t>DEER RIVER</t>
  </si>
  <si>
    <t>13749</t>
  </si>
  <si>
    <t>CORBETTSVILLE</t>
  </si>
  <si>
    <t>12822</t>
  </si>
  <si>
    <t>13045</t>
  </si>
  <si>
    <t>CORTLAND</t>
  </si>
  <si>
    <t>12823</t>
  </si>
  <si>
    <t>COSSAYUNA</t>
  </si>
  <si>
    <t>12051</t>
  </si>
  <si>
    <t>COXSACKIE</t>
  </si>
  <si>
    <t>12192</t>
  </si>
  <si>
    <t>WEST COXSACKIE</t>
  </si>
  <si>
    <t>12927</t>
  </si>
  <si>
    <t>CRANBERRY LAKE</t>
  </si>
  <si>
    <t>13327</t>
  </si>
  <si>
    <t>CROGHAN</t>
  </si>
  <si>
    <t>12052</t>
  </si>
  <si>
    <t>CROPSEYVILLE</t>
  </si>
  <si>
    <t>12928</t>
  </si>
  <si>
    <t>CROWN POINT</t>
  </si>
  <si>
    <t>12929</t>
  </si>
  <si>
    <t>DANNEMORA</t>
  </si>
  <si>
    <t>13750</t>
  </si>
  <si>
    <t>DAVENPORT</t>
  </si>
  <si>
    <t>13751</t>
  </si>
  <si>
    <t>DAVENPORT CENTER</t>
  </si>
  <si>
    <t>13328</t>
  </si>
  <si>
    <t>DEANSBORO</t>
  </si>
  <si>
    <t>13628</t>
  </si>
  <si>
    <t>DEFERIET</t>
  </si>
  <si>
    <t>13630</t>
  </si>
  <si>
    <t>DE KALB JUNCTION</t>
  </si>
  <si>
    <t>12053</t>
  </si>
  <si>
    <t>DELANSON</t>
  </si>
  <si>
    <t>13752</t>
  </si>
  <si>
    <t>DELANCEY</t>
  </si>
  <si>
    <t>13753</t>
  </si>
  <si>
    <t>DELHI</t>
  </si>
  <si>
    <t>12054</t>
  </si>
  <si>
    <t>DELMAR</t>
  </si>
  <si>
    <t>13051</t>
  </si>
  <si>
    <t>DELPHI FALLS</t>
  </si>
  <si>
    <t>13632</t>
  </si>
  <si>
    <t>DEPAUVILLE</t>
  </si>
  <si>
    <t>13633</t>
  </si>
  <si>
    <t>DE PEYSTER</t>
  </si>
  <si>
    <t>13754</t>
  </si>
  <si>
    <t>DEPOSIT</t>
  </si>
  <si>
    <t>13052</t>
  </si>
  <si>
    <t>DE RUYTER</t>
  </si>
  <si>
    <t>13634</t>
  </si>
  <si>
    <t>13657</t>
  </si>
  <si>
    <t>12824</t>
  </si>
  <si>
    <t>DIAMOND POINT</t>
  </si>
  <si>
    <t>12930</t>
  </si>
  <si>
    <t>DICKINSON CENTER</t>
  </si>
  <si>
    <t>13329</t>
  </si>
  <si>
    <t>DOLGEVILLE</t>
  </si>
  <si>
    <t>13755</t>
  </si>
  <si>
    <t>DOWNSVILLE</t>
  </si>
  <si>
    <t>13053</t>
  </si>
  <si>
    <t>12056</t>
  </si>
  <si>
    <t>DUANESBURG</t>
  </si>
  <si>
    <t>13054</t>
  </si>
  <si>
    <t>DURHAMVILLE</t>
  </si>
  <si>
    <t>13331</t>
  </si>
  <si>
    <t>EAGLE BAY</t>
  </si>
  <si>
    <t>12028</t>
  </si>
  <si>
    <t>BUSKIRK</t>
  </si>
  <si>
    <t>12057</t>
  </si>
  <si>
    <t>EAGLE BRIDGE</t>
  </si>
  <si>
    <t>12058</t>
  </si>
  <si>
    <t>EARLTON</t>
  </si>
  <si>
    <t>12176</t>
  </si>
  <si>
    <t>SURPRISE</t>
  </si>
  <si>
    <t>13332</t>
  </si>
  <si>
    <t>EARLVILLE</t>
  </si>
  <si>
    <t>12059</t>
  </si>
  <si>
    <t>EAST BERNE</t>
  </si>
  <si>
    <t>13756</t>
  </si>
  <si>
    <t>EAST BRANCH</t>
  </si>
  <si>
    <t>12060</t>
  </si>
  <si>
    <t>EAST CHATHAM</t>
  </si>
  <si>
    <t>12061</t>
  </si>
  <si>
    <t>EAST GREENBUSH</t>
  </si>
  <si>
    <t>13757</t>
  </si>
  <si>
    <t>EAST MEREDITH</t>
  </si>
  <si>
    <t>12062</t>
  </si>
  <si>
    <t>EAST NASSAU</t>
  </si>
  <si>
    <t>12063</t>
  </si>
  <si>
    <t>EAST SCHODACK</t>
  </si>
  <si>
    <t>13057</t>
  </si>
  <si>
    <t>EAST SYRACUSE</t>
  </si>
  <si>
    <t>12064</t>
  </si>
  <si>
    <t>EAST WORCESTER</t>
  </si>
  <si>
    <t>13334</t>
  </si>
  <si>
    <t>EATON</t>
  </si>
  <si>
    <t>13335</t>
  </si>
  <si>
    <t>EDMESTON</t>
  </si>
  <si>
    <t>13635</t>
  </si>
  <si>
    <t>EDWARDS</t>
  </si>
  <si>
    <t>13060</t>
  </si>
  <si>
    <t>ELBRIDGE</t>
  </si>
  <si>
    <t>12932</t>
  </si>
  <si>
    <t>ELIZABETHTOWN</t>
  </si>
  <si>
    <t>12933</t>
  </si>
  <si>
    <t>ELLENBURG</t>
  </si>
  <si>
    <t>12934</t>
  </si>
  <si>
    <t>ELLENBURG CENTER</t>
  </si>
  <si>
    <t>12935</t>
  </si>
  <si>
    <t>ELLENBURG DEPOT</t>
  </si>
  <si>
    <t>13636</t>
  </si>
  <si>
    <t>ELLISBURG</t>
  </si>
  <si>
    <t>13760</t>
  </si>
  <si>
    <t>ENDICOTT</t>
  </si>
  <si>
    <t>13761</t>
  </si>
  <si>
    <t>13762</t>
  </si>
  <si>
    <t>ENDWELL</t>
  </si>
  <si>
    <t>13763</t>
  </si>
  <si>
    <t>13061</t>
  </si>
  <si>
    <t>ERIEVILLE</t>
  </si>
  <si>
    <t>12066</t>
  </si>
  <si>
    <t>ESPERANCE</t>
  </si>
  <si>
    <t>12936</t>
  </si>
  <si>
    <t>13062</t>
  </si>
  <si>
    <t>13637</t>
  </si>
  <si>
    <t>EVANS MILLS</t>
  </si>
  <si>
    <t>13063</t>
  </si>
  <si>
    <t>FABIUS</t>
  </si>
  <si>
    <t>13064</t>
  </si>
  <si>
    <t>13065</t>
  </si>
  <si>
    <t>FAYETTE</t>
  </si>
  <si>
    <t>13066</t>
  </si>
  <si>
    <t>FAYETTEVILLE</t>
  </si>
  <si>
    <t>13638</t>
  </si>
  <si>
    <t>FELTS MILLS</t>
  </si>
  <si>
    <t>12067</t>
  </si>
  <si>
    <t>FEURA BUSH</t>
  </si>
  <si>
    <t>13639</t>
  </si>
  <si>
    <t>FINE</t>
  </si>
  <si>
    <t>13640</t>
  </si>
  <si>
    <t>WELLESLEY ISLAND</t>
  </si>
  <si>
    <t>13692</t>
  </si>
  <si>
    <t>THOUSAND ISLAND PARK</t>
  </si>
  <si>
    <t>13641</t>
  </si>
  <si>
    <t>FISHERS LANDING</t>
  </si>
  <si>
    <t>13774</t>
  </si>
  <si>
    <t>FISHS EDDY</t>
  </si>
  <si>
    <t>13337</t>
  </si>
  <si>
    <t>FLY CREEK</t>
  </si>
  <si>
    <t>12068</t>
  </si>
  <si>
    <t>FONDA</t>
  </si>
  <si>
    <t>13338</t>
  </si>
  <si>
    <t>FORESTPORT</t>
  </si>
  <si>
    <t>12827</t>
  </si>
  <si>
    <t>FORT ANN</t>
  </si>
  <si>
    <t>12937</t>
  </si>
  <si>
    <t>FORT COVINGTON</t>
  </si>
  <si>
    <t>12828</t>
  </si>
  <si>
    <t>FORT EDWARD</t>
  </si>
  <si>
    <t>12069</t>
  </si>
  <si>
    <t>FORT HUNTER</t>
  </si>
  <si>
    <t>12070</t>
  </si>
  <si>
    <t>FORT JOHNSON</t>
  </si>
  <si>
    <t>13339</t>
  </si>
  <si>
    <t>FORT PLAIN</t>
  </si>
  <si>
    <t>13340</t>
  </si>
  <si>
    <t>13775</t>
  </si>
  <si>
    <t>13846</t>
  </si>
  <si>
    <t>TREADWELL</t>
  </si>
  <si>
    <t>13341</t>
  </si>
  <si>
    <t>FRANKLIN SPRINGS</t>
  </si>
  <si>
    <t>13068</t>
  </si>
  <si>
    <t>FREEVILLE</t>
  </si>
  <si>
    <t>13069</t>
  </si>
  <si>
    <t>FULTON</t>
  </si>
  <si>
    <t>12071</t>
  </si>
  <si>
    <t>FULTONHAM</t>
  </si>
  <si>
    <t>12016</t>
  </si>
  <si>
    <t>AURIESVILLE</t>
  </si>
  <si>
    <t>12072</t>
  </si>
  <si>
    <t>FULTONVILLE</t>
  </si>
  <si>
    <t>12939</t>
  </si>
  <si>
    <t>GABRIELS</t>
  </si>
  <si>
    <t>12073</t>
  </si>
  <si>
    <t>GALLUPVILLE</t>
  </si>
  <si>
    <t>12074</t>
  </si>
  <si>
    <t>GALWAY</t>
  </si>
  <si>
    <t>12831</t>
  </si>
  <si>
    <t>GANSEVOORT</t>
  </si>
  <si>
    <t>13071</t>
  </si>
  <si>
    <t>GENOA</t>
  </si>
  <si>
    <t>13072</t>
  </si>
  <si>
    <t>12075</t>
  </si>
  <si>
    <t>GHENT</t>
  </si>
  <si>
    <t>13776</t>
  </si>
  <si>
    <t>GILBERTSVILLE</t>
  </si>
  <si>
    <t>12076</t>
  </si>
  <si>
    <t>GILBOA</t>
  </si>
  <si>
    <t>13777</t>
  </si>
  <si>
    <t>GLEN AUBREY</t>
  </si>
  <si>
    <t>13312</t>
  </si>
  <si>
    <t>BRANTINGHAM</t>
  </si>
  <si>
    <t>13343</t>
  </si>
  <si>
    <t>GLENFIELD</t>
  </si>
  <si>
    <t>13345</t>
  </si>
  <si>
    <t>GREIG</t>
  </si>
  <si>
    <t>12077</t>
  </si>
  <si>
    <t>GLENMONT</t>
  </si>
  <si>
    <t>12801</t>
  </si>
  <si>
    <t>GLENS FALLS</t>
  </si>
  <si>
    <t>12803</t>
  </si>
  <si>
    <t>SOUTH GLENS FALLS</t>
  </si>
  <si>
    <t>12804</t>
  </si>
  <si>
    <t>QUEENSBURY</t>
  </si>
  <si>
    <t>12078</t>
  </si>
  <si>
    <t>GLOVERSVILLE</t>
  </si>
  <si>
    <t>13642</t>
  </si>
  <si>
    <t>GOUVERNEUR</t>
  </si>
  <si>
    <t>12082</t>
  </si>
  <si>
    <t>12832</t>
  </si>
  <si>
    <t>13643</t>
  </si>
  <si>
    <t>GREAT BEND</t>
  </si>
  <si>
    <t>13778</t>
  </si>
  <si>
    <t>12833</t>
  </si>
  <si>
    <t>GREENFIELD CENTER</t>
  </si>
  <si>
    <t>12083</t>
  </si>
  <si>
    <t>12834</t>
  </si>
  <si>
    <t>13073</t>
  </si>
  <si>
    <t>12084</t>
  </si>
  <si>
    <t>GUILDERLAND</t>
  </si>
  <si>
    <t>12085</t>
  </si>
  <si>
    <t>GUILDERLAND CENTER</t>
  </si>
  <si>
    <t>13780</t>
  </si>
  <si>
    <t>12835</t>
  </si>
  <si>
    <t>12086</t>
  </si>
  <si>
    <t>HAGAMAN</t>
  </si>
  <si>
    <t>12836</t>
  </si>
  <si>
    <t>HAGUE</t>
  </si>
  <si>
    <t>13645</t>
  </si>
  <si>
    <t>HAILESBORO</t>
  </si>
  <si>
    <t>13782</t>
  </si>
  <si>
    <t>13346</t>
  </si>
  <si>
    <t>13646</t>
  </si>
  <si>
    <t>HAMMOND</t>
  </si>
  <si>
    <t>12837</t>
  </si>
  <si>
    <t>13783</t>
  </si>
  <si>
    <t>12087</t>
  </si>
  <si>
    <t>HANNACROIX</t>
  </si>
  <si>
    <t>13647</t>
  </si>
  <si>
    <t>HANNAWA FALLS</t>
  </si>
  <si>
    <t>13074</t>
  </si>
  <si>
    <t>HANNIBAL</t>
  </si>
  <si>
    <t>13786</t>
  </si>
  <si>
    <t>HARPERSFIELD</t>
  </si>
  <si>
    <t>13787</t>
  </si>
  <si>
    <t>HARPURSVILLE</t>
  </si>
  <si>
    <t>13826</t>
  </si>
  <si>
    <t>OUAQUAGA</t>
  </si>
  <si>
    <t>13648</t>
  </si>
  <si>
    <t>12838</t>
  </si>
  <si>
    <t>13348</t>
  </si>
  <si>
    <t>HARTWICK</t>
  </si>
  <si>
    <t>13076</t>
  </si>
  <si>
    <t>HASTINGS</t>
  </si>
  <si>
    <t>13649</t>
  </si>
  <si>
    <t>HELENA</t>
  </si>
  <si>
    <t>13650</t>
  </si>
  <si>
    <t>HENDERSON</t>
  </si>
  <si>
    <t>13651</t>
  </si>
  <si>
    <t>HENDERSON HARBOR</t>
  </si>
  <si>
    <t>13350</t>
  </si>
  <si>
    <t>HERKIMER</t>
  </si>
  <si>
    <t>13652</t>
  </si>
  <si>
    <t>HERMON</t>
  </si>
  <si>
    <t>13654</t>
  </si>
  <si>
    <t>HEUVELTON</t>
  </si>
  <si>
    <t>13352</t>
  </si>
  <si>
    <t>13788</t>
  </si>
  <si>
    <t>HOBART</t>
  </si>
  <si>
    <t>13353</t>
  </si>
  <si>
    <t>HOFFMEISTER</t>
  </si>
  <si>
    <t>13655</t>
  </si>
  <si>
    <t>HOGANSBURG</t>
  </si>
  <si>
    <t>13354</t>
  </si>
  <si>
    <t>HOLLAND PATENT</t>
  </si>
  <si>
    <t>13077</t>
  </si>
  <si>
    <t>HOMER</t>
  </si>
  <si>
    <t>12089</t>
  </si>
  <si>
    <t>HOOSICK</t>
  </si>
  <si>
    <t>12090</t>
  </si>
  <si>
    <t>HOOSICK FALLS</t>
  </si>
  <si>
    <t>12092</t>
  </si>
  <si>
    <t>HOWES CAVE</t>
  </si>
  <si>
    <t>13355</t>
  </si>
  <si>
    <t>HUBBARDSVILLE</t>
  </si>
  <si>
    <t>12839</t>
  </si>
  <si>
    <t>HUDSON FALLS</t>
  </si>
  <si>
    <t>12841</t>
  </si>
  <si>
    <t>HULETTS LANDING</t>
  </si>
  <si>
    <t>13357</t>
  </si>
  <si>
    <t>ILION</t>
  </si>
  <si>
    <t>12842</t>
  </si>
  <si>
    <t>INDIAN LAKE</t>
  </si>
  <si>
    <t>13360</t>
  </si>
  <si>
    <t>INLET</t>
  </si>
  <si>
    <t>13078</t>
  </si>
  <si>
    <t>JAMESVILLE</t>
  </si>
  <si>
    <t>12941</t>
  </si>
  <si>
    <t>12093</t>
  </si>
  <si>
    <t>12843</t>
  </si>
  <si>
    <t>JOHNSBURG</t>
  </si>
  <si>
    <t>13790</t>
  </si>
  <si>
    <t>JOHNSON CITY</t>
  </si>
  <si>
    <t>12094</t>
  </si>
  <si>
    <t>JOHNSONVILLE</t>
  </si>
  <si>
    <t>12095</t>
  </si>
  <si>
    <t>JOHNSTOWN</t>
  </si>
  <si>
    <t>13080</t>
  </si>
  <si>
    <t>JORDAN</t>
  </si>
  <si>
    <t>13361</t>
  </si>
  <si>
    <t>JORDANVILLE</t>
  </si>
  <si>
    <t>12844</t>
  </si>
  <si>
    <t>KATTSKILL BAY</t>
  </si>
  <si>
    <t>12942</t>
  </si>
  <si>
    <t>12943</t>
  </si>
  <si>
    <t>KEENE VALLEY</t>
  </si>
  <si>
    <t>12911</t>
  </si>
  <si>
    <t>KEESEVILLE</t>
  </si>
  <si>
    <t>12924</t>
  </si>
  <si>
    <t>12944</t>
  </si>
  <si>
    <t>13794</t>
  </si>
  <si>
    <t>KILLAWOG</t>
  </si>
  <si>
    <t>12106</t>
  </si>
  <si>
    <t>KINDERHOOK</t>
  </si>
  <si>
    <t>13081</t>
  </si>
  <si>
    <t>KING FERRY</t>
  </si>
  <si>
    <t>13082</t>
  </si>
  <si>
    <t>KIRKVILLE</t>
  </si>
  <si>
    <t>13795</t>
  </si>
  <si>
    <t>KIRKWOOD</t>
  </si>
  <si>
    <t>12107</t>
  </si>
  <si>
    <t>KNOX</t>
  </si>
  <si>
    <t>13362</t>
  </si>
  <si>
    <t>KNOXBORO</t>
  </si>
  <si>
    <t>13083</t>
  </si>
  <si>
    <t>LACONA</t>
  </si>
  <si>
    <t>13656</t>
  </si>
  <si>
    <t>LA FARGEVILLE</t>
  </si>
  <si>
    <t>13084</t>
  </si>
  <si>
    <t>LA FAYETTE</t>
  </si>
  <si>
    <t>12945</t>
  </si>
  <si>
    <t>LAKE CLEAR</t>
  </si>
  <si>
    <t>12845</t>
  </si>
  <si>
    <t>LAKE GEORGE</t>
  </si>
  <si>
    <t>12846</t>
  </si>
  <si>
    <t>LAKE LUZERNE</t>
  </si>
  <si>
    <t>12946</t>
  </si>
  <si>
    <t>LAKE PLACID</t>
  </si>
  <si>
    <t>12108</t>
  </si>
  <si>
    <t>12110</t>
  </si>
  <si>
    <t>LATHAM</t>
  </si>
  <si>
    <t>12128</t>
  </si>
  <si>
    <t>13796</t>
  </si>
  <si>
    <t>LAURENS</t>
  </si>
  <si>
    <t>13363</t>
  </si>
  <si>
    <t>LEE CENTER</t>
  </si>
  <si>
    <t>13364</t>
  </si>
  <si>
    <t>LEONARDSVILLE</t>
  </si>
  <si>
    <t>12950</t>
  </si>
  <si>
    <t>LEWIS</t>
  </si>
  <si>
    <t>13658</t>
  </si>
  <si>
    <t>13797</t>
  </si>
  <si>
    <t>LISLE</t>
  </si>
  <si>
    <t>13365</t>
  </si>
  <si>
    <t>13087</t>
  </si>
  <si>
    <t>13088</t>
  </si>
  <si>
    <t>LIVERPOOL</t>
  </si>
  <si>
    <t>13089</t>
  </si>
  <si>
    <t>13090</t>
  </si>
  <si>
    <t>13092</t>
  </si>
  <si>
    <t>LOCKE</t>
  </si>
  <si>
    <t>12847</t>
  </si>
  <si>
    <t>LONG LAKE</t>
  </si>
  <si>
    <t>13659</t>
  </si>
  <si>
    <t>LORRAINE</t>
  </si>
  <si>
    <t>13367</t>
  </si>
  <si>
    <t>LOWVILLE</t>
  </si>
  <si>
    <t>13093</t>
  </si>
  <si>
    <t>LYCOMING</t>
  </si>
  <si>
    <t>12952</t>
  </si>
  <si>
    <t>LYON MOUNTAIN</t>
  </si>
  <si>
    <t>12955</t>
  </si>
  <si>
    <t>13368</t>
  </si>
  <si>
    <t>LYONS FALLS</t>
  </si>
  <si>
    <t>13758</t>
  </si>
  <si>
    <t>EAST PHARSALIA</t>
  </si>
  <si>
    <t>13801</t>
  </si>
  <si>
    <t>MC DONOUGH</t>
  </si>
  <si>
    <t>13101</t>
  </si>
  <si>
    <t>MC GRAW</t>
  </si>
  <si>
    <t>13102</t>
  </si>
  <si>
    <t>MC LEAN</t>
  </si>
  <si>
    <t>13402</t>
  </si>
  <si>
    <t>13465</t>
  </si>
  <si>
    <t>SOLSVILLE</t>
  </si>
  <si>
    <t>13660</t>
  </si>
  <si>
    <t>MADRID</t>
  </si>
  <si>
    <t>13802</t>
  </si>
  <si>
    <t>MAINE</t>
  </si>
  <si>
    <t>12115</t>
  </si>
  <si>
    <t>MALDEN BRIDGE</t>
  </si>
  <si>
    <t>13103</t>
  </si>
  <si>
    <t>MALLORY</t>
  </si>
  <si>
    <t>12953</t>
  </si>
  <si>
    <t>MALONE</t>
  </si>
  <si>
    <t>12995</t>
  </si>
  <si>
    <t>WHIPPLEVILLE</t>
  </si>
  <si>
    <t>13104</t>
  </si>
  <si>
    <t>MANLIUS</t>
  </si>
  <si>
    <t>13661</t>
  </si>
  <si>
    <t>MANNSVILLE</t>
  </si>
  <si>
    <t>13803</t>
  </si>
  <si>
    <t>MARATHON</t>
  </si>
  <si>
    <t>13108</t>
  </si>
  <si>
    <t>MARCELLUS</t>
  </si>
  <si>
    <t>13403</t>
  </si>
  <si>
    <t>MARCY</t>
  </si>
  <si>
    <t>13110</t>
  </si>
  <si>
    <t>MARIETTA</t>
  </si>
  <si>
    <t>13404</t>
  </si>
  <si>
    <t>MARTINSBURG</t>
  </si>
  <si>
    <t>13111</t>
  </si>
  <si>
    <t>MARTVILLE</t>
  </si>
  <si>
    <t>12116</t>
  </si>
  <si>
    <t>MARYLAND</t>
  </si>
  <si>
    <t>13804</t>
  </si>
  <si>
    <t>MASONVILLE</t>
  </si>
  <si>
    <t>13662</t>
  </si>
  <si>
    <t>MASSENA</t>
  </si>
  <si>
    <t>12117</t>
  </si>
  <si>
    <t>MAYFIELD</t>
  </si>
  <si>
    <t>12118</t>
  </si>
  <si>
    <t>MECHANICVILLE</t>
  </si>
  <si>
    <t>12120</t>
  </si>
  <si>
    <t>MEDUSA</t>
  </si>
  <si>
    <t>12121</t>
  </si>
  <si>
    <t>13112</t>
  </si>
  <si>
    <t>MEMPHIS</t>
  </si>
  <si>
    <t>13806</t>
  </si>
  <si>
    <t>MERIDALE</t>
  </si>
  <si>
    <t>13113</t>
  </si>
  <si>
    <t>MERIDIAN</t>
  </si>
  <si>
    <t>13114</t>
  </si>
  <si>
    <t>12122</t>
  </si>
  <si>
    <t>MIDDLEBURGH</t>
  </si>
  <si>
    <t>12848</t>
  </si>
  <si>
    <t>MIDDLE FALLS</t>
  </si>
  <si>
    <t>12849</t>
  </si>
  <si>
    <t>MIDDLE GRANVILLE</t>
  </si>
  <si>
    <t>12850</t>
  </si>
  <si>
    <t>MIDDLE GROVE</t>
  </si>
  <si>
    <t>13406</t>
  </si>
  <si>
    <t>13807</t>
  </si>
  <si>
    <t>12851</t>
  </si>
  <si>
    <t>MINERVA</t>
  </si>
  <si>
    <t>13115</t>
  </si>
  <si>
    <t>MINETTO</t>
  </si>
  <si>
    <t>12956</t>
  </si>
  <si>
    <t>MINEVILLE</t>
  </si>
  <si>
    <t>12998</t>
  </si>
  <si>
    <t>WITHERBEE</t>
  </si>
  <si>
    <t>13116</t>
  </si>
  <si>
    <t>MINOA</t>
  </si>
  <si>
    <t>13407</t>
  </si>
  <si>
    <t>MOHAWK</t>
  </si>
  <si>
    <t>12957</t>
  </si>
  <si>
    <t>MOIRA</t>
  </si>
  <si>
    <t>13117</t>
  </si>
  <si>
    <t>MONTEZUMA</t>
  </si>
  <si>
    <t>12958</t>
  </si>
  <si>
    <t>MOOERS</t>
  </si>
  <si>
    <t>12959</t>
  </si>
  <si>
    <t>MOOERS FORKS</t>
  </si>
  <si>
    <t>13118</t>
  </si>
  <si>
    <t>MORAVIA</t>
  </si>
  <si>
    <t>12960</t>
  </si>
  <si>
    <t>MORIAH</t>
  </si>
  <si>
    <t>12961</t>
  </si>
  <si>
    <t>MORIAH CENTER</t>
  </si>
  <si>
    <t>13808</t>
  </si>
  <si>
    <t>12962</t>
  </si>
  <si>
    <t>MORRISONVILLE</t>
  </si>
  <si>
    <t>13664</t>
  </si>
  <si>
    <t>13408</t>
  </si>
  <si>
    <t>13809</t>
  </si>
  <si>
    <t>MOUNT UPTON</t>
  </si>
  <si>
    <t>13810</t>
  </si>
  <si>
    <t>MOUNT VISION</t>
  </si>
  <si>
    <t>13409</t>
  </si>
  <si>
    <t>MUNNSVILLE</t>
  </si>
  <si>
    <t>12123</t>
  </si>
  <si>
    <t>NASSAU</t>
  </si>
  <si>
    <t>13665</t>
  </si>
  <si>
    <t>NATURAL BRIDGE</t>
  </si>
  <si>
    <t>13120</t>
  </si>
  <si>
    <t>NEDROW</t>
  </si>
  <si>
    <t>13410</t>
  </si>
  <si>
    <t>NELLISTON</t>
  </si>
  <si>
    <t>13811</t>
  </si>
  <si>
    <t>NEWARK VALLEY</t>
  </si>
  <si>
    <t>12124</t>
  </si>
  <si>
    <t>NEW BALTIMORE</t>
  </si>
  <si>
    <t>13411</t>
  </si>
  <si>
    <t>NEW BERLIN</t>
  </si>
  <si>
    <t>12852</t>
  </si>
  <si>
    <t>NEWCOMB</t>
  </si>
  <si>
    <t>12879</t>
  </si>
  <si>
    <t>13413</t>
  </si>
  <si>
    <t>13121</t>
  </si>
  <si>
    <t>12125</t>
  </si>
  <si>
    <t>NEW LEBANON</t>
  </si>
  <si>
    <t>13416</t>
  </si>
  <si>
    <t>12964</t>
  </si>
  <si>
    <t>NEW RUSSIA</t>
  </si>
  <si>
    <t>13666</t>
  </si>
  <si>
    <t>NEWTON FALLS</t>
  </si>
  <si>
    <t>13122</t>
  </si>
  <si>
    <t>NEW WOODSTOCK</t>
  </si>
  <si>
    <t>13417</t>
  </si>
  <si>
    <t>NEW YORK MILLS</t>
  </si>
  <si>
    <t>13812</t>
  </si>
  <si>
    <t>NICHOLS</t>
  </si>
  <si>
    <t>12965</t>
  </si>
  <si>
    <t>NICHOLVILLE</t>
  </si>
  <si>
    <t>13813</t>
  </si>
  <si>
    <t>NINEVEH</t>
  </si>
  <si>
    <t>12130</t>
  </si>
  <si>
    <t>NIVERVILLE</t>
  </si>
  <si>
    <t>13667</t>
  </si>
  <si>
    <t>12966</t>
  </si>
  <si>
    <t>NORTH BANGOR</t>
  </si>
  <si>
    <t>13123</t>
  </si>
  <si>
    <t>NORTH BAY</t>
  </si>
  <si>
    <t>12131</t>
  </si>
  <si>
    <t>NORTH BLENHEIM</t>
  </si>
  <si>
    <t>12132</t>
  </si>
  <si>
    <t>12853</t>
  </si>
  <si>
    <t>NORTH CREEK</t>
  </si>
  <si>
    <t>12854</t>
  </si>
  <si>
    <t>NORTH GRANVILLE</t>
  </si>
  <si>
    <t>12133</t>
  </si>
  <si>
    <t>NORTH HOOSICK</t>
  </si>
  <si>
    <t>12855</t>
  </si>
  <si>
    <t>NORTH HUDSON</t>
  </si>
  <si>
    <t>12949</t>
  </si>
  <si>
    <t>LAWRENCEVILLE</t>
  </si>
  <si>
    <t>12967</t>
  </si>
  <si>
    <t>NORTH LAWRENCE</t>
  </si>
  <si>
    <t>13814</t>
  </si>
  <si>
    <t>NORTH NORWICH</t>
  </si>
  <si>
    <t>13124</t>
  </si>
  <si>
    <t>NORTH PITCHER</t>
  </si>
  <si>
    <t>12856</t>
  </si>
  <si>
    <t>NORTH RIVER</t>
  </si>
  <si>
    <t>12134</t>
  </si>
  <si>
    <t>NORTHVILLE</t>
  </si>
  <si>
    <t>13815</t>
  </si>
  <si>
    <t>13668</t>
  </si>
  <si>
    <t>13669</t>
  </si>
  <si>
    <t>12136</t>
  </si>
  <si>
    <t>OLD CHATHAM</t>
  </si>
  <si>
    <t>13420</t>
  </si>
  <si>
    <t>OLD FORGE</t>
  </si>
  <si>
    <t>13472</t>
  </si>
  <si>
    <t>THENDARA</t>
  </si>
  <si>
    <t>12857</t>
  </si>
  <si>
    <t>OLMSTEDVILLE</t>
  </si>
  <si>
    <t>13421</t>
  </si>
  <si>
    <t>ONEIDA</t>
  </si>
  <si>
    <t>13820</t>
  </si>
  <si>
    <t>ONEONTA</t>
  </si>
  <si>
    <t>13424</t>
  </si>
  <si>
    <t>ORISKANY</t>
  </si>
  <si>
    <t>13425</t>
  </si>
  <si>
    <t>ORISKANY FALLS</t>
  </si>
  <si>
    <t>13426</t>
  </si>
  <si>
    <t>13126</t>
  </si>
  <si>
    <t>OSWEGO</t>
  </si>
  <si>
    <t>13825</t>
  </si>
  <si>
    <t>OTEGO</t>
  </si>
  <si>
    <t>13827</t>
  </si>
  <si>
    <t>OWEGO</t>
  </si>
  <si>
    <t>12969</t>
  </si>
  <si>
    <t>13830</t>
  </si>
  <si>
    <t>13428</t>
  </si>
  <si>
    <t>PALATINE BRIDGE</t>
  </si>
  <si>
    <t>13107</t>
  </si>
  <si>
    <t>MAPLE VIEW</t>
  </si>
  <si>
    <t>13131</t>
  </si>
  <si>
    <t>PARISH</t>
  </si>
  <si>
    <t>13672</t>
  </si>
  <si>
    <t>PARISHVILLE</t>
  </si>
  <si>
    <t>12137</t>
  </si>
  <si>
    <t>PATTERSONVILLE</t>
  </si>
  <si>
    <t>12970</t>
  </si>
  <si>
    <t>PAUL SMITHS</t>
  </si>
  <si>
    <t>13132</t>
  </si>
  <si>
    <t>PENNELLVILLE</t>
  </si>
  <si>
    <t>12972</t>
  </si>
  <si>
    <t>13134</t>
  </si>
  <si>
    <t>PETERBORO</t>
  </si>
  <si>
    <t>12138</t>
  </si>
  <si>
    <t>PETERSBURG</t>
  </si>
  <si>
    <t>13673</t>
  </si>
  <si>
    <t>PHILADELPHIA</t>
  </si>
  <si>
    <t>13135</t>
  </si>
  <si>
    <t>PHOENIX</t>
  </si>
  <si>
    <t>12973</t>
  </si>
  <si>
    <t>PIERCEFIELD</t>
  </si>
  <si>
    <t>13674</t>
  </si>
  <si>
    <t>PIERREPONT MANOR</t>
  </si>
  <si>
    <t>12139</t>
  </si>
  <si>
    <t>PISECO</t>
  </si>
  <si>
    <t>13136</t>
  </si>
  <si>
    <t>PITCHER</t>
  </si>
  <si>
    <t>13137</t>
  </si>
  <si>
    <t>12901</t>
  </si>
  <si>
    <t>PLATTSBURGH</t>
  </si>
  <si>
    <t>12903</t>
  </si>
  <si>
    <t>13832</t>
  </si>
  <si>
    <t>12140</t>
  </si>
  <si>
    <t>POESTENKILL</t>
  </si>
  <si>
    <t>13431</t>
  </si>
  <si>
    <t>13138</t>
  </si>
  <si>
    <t>POMPEY</t>
  </si>
  <si>
    <t>13139</t>
  </si>
  <si>
    <t>POPLAR RIDGE</t>
  </si>
  <si>
    <t>13140</t>
  </si>
  <si>
    <t>PORT BYRON</t>
  </si>
  <si>
    <t>13833</t>
  </si>
  <si>
    <t>PORT CRANE</t>
  </si>
  <si>
    <t>12859</t>
  </si>
  <si>
    <t>PORTER CORNERS</t>
  </si>
  <si>
    <t>12974</t>
  </si>
  <si>
    <t>PORT HENRY</t>
  </si>
  <si>
    <t>12975</t>
  </si>
  <si>
    <t>PORT KENT</t>
  </si>
  <si>
    <t>13834</t>
  </si>
  <si>
    <t>PORTLANDVILLE</t>
  </si>
  <si>
    <t>13433</t>
  </si>
  <si>
    <t>PORT LEYDEN</t>
  </si>
  <si>
    <t>13676</t>
  </si>
  <si>
    <t>POTSDAM</t>
  </si>
  <si>
    <t>13699</t>
  </si>
  <si>
    <t>12860</t>
  </si>
  <si>
    <t>13141</t>
  </si>
  <si>
    <t>PREBLE</t>
  </si>
  <si>
    <t>13435</t>
  </si>
  <si>
    <t>13142</t>
  </si>
  <si>
    <t>PULASKI</t>
  </si>
  <si>
    <t>12861</t>
  </si>
  <si>
    <t>PUTNAM STATION</t>
  </si>
  <si>
    <t>13677</t>
  </si>
  <si>
    <t>PYRITES</t>
  </si>
  <si>
    <t>12141</t>
  </si>
  <si>
    <t>QUAKER STREET</t>
  </si>
  <si>
    <t>12976</t>
  </si>
  <si>
    <t>RAINBOW LAKE</t>
  </si>
  <si>
    <t>13436</t>
  </si>
  <si>
    <t>RAQUETTE LAKE</t>
  </si>
  <si>
    <t>12143</t>
  </si>
  <si>
    <t>RAVENA</t>
  </si>
  <si>
    <t>12977</t>
  </si>
  <si>
    <t>RAY BROOK</t>
  </si>
  <si>
    <t>13678</t>
  </si>
  <si>
    <t>RAYMONDVILLE</t>
  </si>
  <si>
    <t>13143</t>
  </si>
  <si>
    <t>RED CREEK</t>
  </si>
  <si>
    <t>13437</t>
  </si>
  <si>
    <t>REDFIELD</t>
  </si>
  <si>
    <t>12978</t>
  </si>
  <si>
    <t>REDFORD</t>
  </si>
  <si>
    <t>13679</t>
  </si>
  <si>
    <t>REDWOOD</t>
  </si>
  <si>
    <t>13438</t>
  </si>
  <si>
    <t>REMSEN</t>
  </si>
  <si>
    <t>12144</t>
  </si>
  <si>
    <t>RENSSELAER</t>
  </si>
  <si>
    <t>13680</t>
  </si>
  <si>
    <t>RENSSELAER FALLS</t>
  </si>
  <si>
    <t>12147</t>
  </si>
  <si>
    <t>RENSSELAERVILLE</t>
  </si>
  <si>
    <t>12148</t>
  </si>
  <si>
    <t>REXFORD</t>
  </si>
  <si>
    <t>13333</t>
  </si>
  <si>
    <t>EAST SPRINGFIELD</t>
  </si>
  <si>
    <t>13439</t>
  </si>
  <si>
    <t>RICHFIELD SPRINGS</t>
  </si>
  <si>
    <t>13784</t>
  </si>
  <si>
    <t>HARFORD</t>
  </si>
  <si>
    <t>13835</t>
  </si>
  <si>
    <t>13144</t>
  </si>
  <si>
    <t>RICHLAND</t>
  </si>
  <si>
    <t>12149</t>
  </si>
  <si>
    <t>RICHMONDVILLE</t>
  </si>
  <si>
    <t>13681</t>
  </si>
  <si>
    <t>RICHVILLE</t>
  </si>
  <si>
    <t>12862</t>
  </si>
  <si>
    <t>RIPARIUS</t>
  </si>
  <si>
    <t>12863</t>
  </si>
  <si>
    <t>ROCK CITY FALLS</t>
  </si>
  <si>
    <t>13682</t>
  </si>
  <si>
    <t>RODMAN</t>
  </si>
  <si>
    <t>13440</t>
  </si>
  <si>
    <t>ROME</t>
  </si>
  <si>
    <t>13441</t>
  </si>
  <si>
    <t>13442</t>
  </si>
  <si>
    <t>13449</t>
  </si>
  <si>
    <t>13683</t>
  </si>
  <si>
    <t>ROOSEVELTOWN</t>
  </si>
  <si>
    <t>12150</t>
  </si>
  <si>
    <t>ROTTERDAM JUNCTION</t>
  </si>
  <si>
    <t>12151</t>
  </si>
  <si>
    <t>ROUND LAKE</t>
  </si>
  <si>
    <t>12979</t>
  </si>
  <si>
    <t>ROUSES POINT</t>
  </si>
  <si>
    <t>13684</t>
  </si>
  <si>
    <t>12864</t>
  </si>
  <si>
    <t>SABAEL</t>
  </si>
  <si>
    <t>13685</t>
  </si>
  <si>
    <t>SACKETS HARBOR</t>
  </si>
  <si>
    <t>13452</t>
  </si>
  <si>
    <t>SAINT JOHNSVILLE</t>
  </si>
  <si>
    <t>12980</t>
  </si>
  <si>
    <t>SAINT REGIS FALLS</t>
  </si>
  <si>
    <t>12865</t>
  </si>
  <si>
    <t>13454</t>
  </si>
  <si>
    <t>SALISBURY CENTER</t>
  </si>
  <si>
    <t>12153</t>
  </si>
  <si>
    <t>SAND LAKE</t>
  </si>
  <si>
    <t>13145</t>
  </si>
  <si>
    <t>SANDY CREEK</t>
  </si>
  <si>
    <t>13455</t>
  </si>
  <si>
    <t>SANGERFIELD</t>
  </si>
  <si>
    <t>12981</t>
  </si>
  <si>
    <t>SARANAC</t>
  </si>
  <si>
    <t>12983</t>
  </si>
  <si>
    <t>SARANAC LAKE</t>
  </si>
  <si>
    <t>12866</t>
  </si>
  <si>
    <t>SARATOGA SPRINGS</t>
  </si>
  <si>
    <t>13456</t>
  </si>
  <si>
    <t>SAUQUOIT</t>
  </si>
  <si>
    <t>13146</t>
  </si>
  <si>
    <t>SAVANNAH</t>
  </si>
  <si>
    <t>12154</t>
  </si>
  <si>
    <t>SCHAGHTICOKE</t>
  </si>
  <si>
    <t>12008</t>
  </si>
  <si>
    <t>ALPLAUS</t>
  </si>
  <si>
    <t>12301</t>
  </si>
  <si>
    <t>SCHENECTADY</t>
  </si>
  <si>
    <t>12302</t>
  </si>
  <si>
    <t>12303</t>
  </si>
  <si>
    <t>12304</t>
  </si>
  <si>
    <t>12305</t>
  </si>
  <si>
    <t>12306</t>
  </si>
  <si>
    <t>12307</t>
  </si>
  <si>
    <t>12308</t>
  </si>
  <si>
    <t>12309</t>
  </si>
  <si>
    <t>12325</t>
  </si>
  <si>
    <t>12345</t>
  </si>
  <si>
    <t>12155</t>
  </si>
  <si>
    <t>SCHENEVUS</t>
  </si>
  <si>
    <t>12156</t>
  </si>
  <si>
    <t>SCHODACK LANDING</t>
  </si>
  <si>
    <t>12157</t>
  </si>
  <si>
    <t>SCHOHARIE</t>
  </si>
  <si>
    <t>12870</t>
  </si>
  <si>
    <t>SCHROON LAKE</t>
  </si>
  <si>
    <t>12985</t>
  </si>
  <si>
    <t>SCHUYLER FALLS</t>
  </si>
  <si>
    <t>13457</t>
  </si>
  <si>
    <t>SCHUYLER LAKE</t>
  </si>
  <si>
    <t>12871</t>
  </si>
  <si>
    <t>SCHUYLERVILLE</t>
  </si>
  <si>
    <t>13147</t>
  </si>
  <si>
    <t>SCIPIO CENTER</t>
  </si>
  <si>
    <t>12158</t>
  </si>
  <si>
    <t>SELKIRK</t>
  </si>
  <si>
    <t>13148</t>
  </si>
  <si>
    <t>SENECA FALLS</t>
  </si>
  <si>
    <t>12872</t>
  </si>
  <si>
    <t>SEVERANCE</t>
  </si>
  <si>
    <t>13459</t>
  </si>
  <si>
    <t>SHARON SPRINGS</t>
  </si>
  <si>
    <t>13460</t>
  </si>
  <si>
    <t>SHERBURNE</t>
  </si>
  <si>
    <t>13461</t>
  </si>
  <si>
    <t>SHERRILL</t>
  </si>
  <si>
    <t>12873</t>
  </si>
  <si>
    <t>SHUSHAN</t>
  </si>
  <si>
    <t>13838</t>
  </si>
  <si>
    <t>SIDNEY</t>
  </si>
  <si>
    <t>13839</t>
  </si>
  <si>
    <t>SIDNEY CENTER</t>
  </si>
  <si>
    <t>12874</t>
  </si>
  <si>
    <t>SILVER BAY</t>
  </si>
  <si>
    <t>13152</t>
  </si>
  <si>
    <t>SKANEATELES</t>
  </si>
  <si>
    <t>13119</t>
  </si>
  <si>
    <t>MOTTVILLE</t>
  </si>
  <si>
    <t>13153</t>
  </si>
  <si>
    <t>SKANEATELES FALLS</t>
  </si>
  <si>
    <t>12159</t>
  </si>
  <si>
    <t>SLINGERLANDS</t>
  </si>
  <si>
    <t>12160</t>
  </si>
  <si>
    <t>SLOANSVILLE</t>
  </si>
  <si>
    <t>13841</t>
  </si>
  <si>
    <t>SMITHVILLE FLATS</t>
  </si>
  <si>
    <t>13464</t>
  </si>
  <si>
    <t>SMYRNA</t>
  </si>
  <si>
    <t>12161</t>
  </si>
  <si>
    <t>SOUTH BETHLEHEM</t>
  </si>
  <si>
    <t>13154</t>
  </si>
  <si>
    <t>SOUTH BUTLER</t>
  </si>
  <si>
    <t>13687</t>
  </si>
  <si>
    <t>SOUTH COLTON</t>
  </si>
  <si>
    <t>13842</t>
  </si>
  <si>
    <t>SOUTH KORTRIGHT</t>
  </si>
  <si>
    <t>13843</t>
  </si>
  <si>
    <t>SOUTH NEW BERLIN</t>
  </si>
  <si>
    <t>13155</t>
  </si>
  <si>
    <t>SOUTH OTSELIC</t>
  </si>
  <si>
    <t>13844</t>
  </si>
  <si>
    <t>SOUTH PLYMOUTH</t>
  </si>
  <si>
    <t>12164</t>
  </si>
  <si>
    <t>SPECULATOR</t>
  </si>
  <si>
    <t>12165</t>
  </si>
  <si>
    <t>SPENCERTOWN</t>
  </si>
  <si>
    <t>12166</t>
  </si>
  <si>
    <t>SPRAKERS</t>
  </si>
  <si>
    <t>13468</t>
  </si>
  <si>
    <t>SPRINGFIELD CENTER</t>
  </si>
  <si>
    <t>12167</t>
  </si>
  <si>
    <t>13670</t>
  </si>
  <si>
    <t>OSWEGATCHIE</t>
  </si>
  <si>
    <t>13690</t>
  </si>
  <si>
    <t>STAR LAKE</t>
  </si>
  <si>
    <t>12168</t>
  </si>
  <si>
    <t>STEPHENTOWN</t>
  </si>
  <si>
    <t>12169</t>
  </si>
  <si>
    <t>13156</t>
  </si>
  <si>
    <t>12170</t>
  </si>
  <si>
    <t>13469</t>
  </si>
  <si>
    <t>STITTVILLE</t>
  </si>
  <si>
    <t>12878</t>
  </si>
  <si>
    <t>STONY CREEK</t>
  </si>
  <si>
    <t>12172</t>
  </si>
  <si>
    <t>STOTTVILLE</t>
  </si>
  <si>
    <t>13470</t>
  </si>
  <si>
    <t>12173</t>
  </si>
  <si>
    <t>STUYVESANT</t>
  </si>
  <si>
    <t>12174</t>
  </si>
  <si>
    <t>STUYVESANT FALLS</t>
  </si>
  <si>
    <t>12175</t>
  </si>
  <si>
    <t>13157</t>
  </si>
  <si>
    <t>SYLVAN BEACH</t>
  </si>
  <si>
    <t>13201</t>
  </si>
  <si>
    <t>SYRACUSE</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</si>
  <si>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</si>
  <si>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</si>
  <si>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</si>
  <si>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</si>
  <si>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</si>
  <si>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</si>
  <si>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</si>
  <si>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</si>
  <si>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</si>
  <si>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</si>
  <si>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</si>
  <si>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</si>
  <si>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</si>
  <si>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</si>
  <si>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</si>
  <si>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</si>
  <si>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</si>
  <si>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</si>
  <si>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</si>
  <si>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</si>
  <si>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</si>
  <si>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</si>
  <si>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</si>
  <si>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</si>
  <si>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</si>
  <si>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</si>
  <si>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</si>
  <si>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13471</t>
  </si>
  <si>
    <t>TABERG</t>
  </si>
  <si>
    <t>13675</t>
  </si>
  <si>
    <t>PLESSIS</t>
  </si>
  <si>
    <t>13691</t>
  </si>
  <si>
    <t>THERESA</t>
  </si>
  <si>
    <t>13693</t>
  </si>
  <si>
    <t>THREE MILE BAY</t>
  </si>
  <si>
    <t>12858</t>
  </si>
  <si>
    <t>PARADOX</t>
  </si>
  <si>
    <t>12883</t>
  </si>
  <si>
    <t>TICONDEROGA</t>
  </si>
  <si>
    <t>13845</t>
  </si>
  <si>
    <t>TIOGA CENTER</t>
  </si>
  <si>
    <t>12177</t>
  </si>
  <si>
    <t>TRIBES HILL</t>
  </si>
  <si>
    <t>13847</t>
  </si>
  <si>
    <t>TROUT CREEK</t>
  </si>
  <si>
    <t>12180</t>
  </si>
  <si>
    <t>12181</t>
  </si>
  <si>
    <t>12182</t>
  </si>
  <si>
    <t>12183</t>
  </si>
  <si>
    <t>13056</t>
  </si>
  <si>
    <t>EAST HOMER</t>
  </si>
  <si>
    <t>13158</t>
  </si>
  <si>
    <t>TRUXTON</t>
  </si>
  <si>
    <t>13159</t>
  </si>
  <si>
    <t>TULLY</t>
  </si>
  <si>
    <t>13848</t>
  </si>
  <si>
    <t>TUNNEL</t>
  </si>
  <si>
    <t>12986</t>
  </si>
  <si>
    <t>TUPPER LAKE</t>
  </si>
  <si>
    <t>13473</t>
  </si>
  <si>
    <t>TURIN</t>
  </si>
  <si>
    <t>13849</t>
  </si>
  <si>
    <t>UNADILLA</t>
  </si>
  <si>
    <t>13160</t>
  </si>
  <si>
    <t>UNION SPRINGS</t>
  </si>
  <si>
    <t>12987</t>
  </si>
  <si>
    <t>UPPER JAY</t>
  </si>
  <si>
    <t>13501</t>
  </si>
  <si>
    <t>UTICA</t>
  </si>
  <si>
    <t>13502</t>
  </si>
  <si>
    <t>13503</t>
  </si>
  <si>
    <t>13504</t>
  </si>
  <si>
    <t>13505</t>
  </si>
  <si>
    <t>13599</t>
  </si>
  <si>
    <t>12184</t>
  </si>
  <si>
    <t>VALATIE</t>
  </si>
  <si>
    <t>12185</t>
  </si>
  <si>
    <t>VALLEY FALLS</t>
  </si>
  <si>
    <t>13475</t>
  </si>
  <si>
    <t>VAN HORNESVILLE</t>
  </si>
  <si>
    <t>12989</t>
  </si>
  <si>
    <t>VERMONTVILLE</t>
  </si>
  <si>
    <t>13476</t>
  </si>
  <si>
    <t>13477</t>
  </si>
  <si>
    <t>VERNON CENTER</t>
  </si>
  <si>
    <t>13478</t>
  </si>
  <si>
    <t>13162</t>
  </si>
  <si>
    <t>VERONA BEACH</t>
  </si>
  <si>
    <t>13850</t>
  </si>
  <si>
    <t>VESTAL</t>
  </si>
  <si>
    <t>13851</t>
  </si>
  <si>
    <t>12884</t>
  </si>
  <si>
    <t>VICTORY MILLS</t>
  </si>
  <si>
    <t>12186</t>
  </si>
  <si>
    <t>VOORHEESVILLE</t>
  </si>
  <si>
    <t>13694</t>
  </si>
  <si>
    <t>WADDINGTON</t>
  </si>
  <si>
    <t>13856</t>
  </si>
  <si>
    <t>WALTON</t>
  </si>
  <si>
    <t>13163</t>
  </si>
  <si>
    <t>WAMPSVILLE</t>
  </si>
  <si>
    <t>13695</t>
  </si>
  <si>
    <t>WANAKENA</t>
  </si>
  <si>
    <t>13164</t>
  </si>
  <si>
    <t>WARNERS</t>
  </si>
  <si>
    <t>12187</t>
  </si>
  <si>
    <t>WARNERVILLE</t>
  </si>
  <si>
    <t>12885</t>
  </si>
  <si>
    <t>WARRENSBURG</t>
  </si>
  <si>
    <t>13479</t>
  </si>
  <si>
    <t>WASHINGTON MILLS</t>
  </si>
  <si>
    <t>12188</t>
  </si>
  <si>
    <t>13165</t>
  </si>
  <si>
    <t>WATERLOO</t>
  </si>
  <si>
    <t>13601</t>
  </si>
  <si>
    <t>13602</t>
  </si>
  <si>
    <t>FORT DRUM</t>
  </si>
  <si>
    <t>13603</t>
  </si>
  <si>
    <t>13480</t>
  </si>
  <si>
    <t>12189</t>
  </si>
  <si>
    <t>WATERVLIET</t>
  </si>
  <si>
    <t>13166</t>
  </si>
  <si>
    <t>WEEDSPORT</t>
  </si>
  <si>
    <t>12190</t>
  </si>
  <si>
    <t>13859</t>
  </si>
  <si>
    <t>WELLS BRIDGE</t>
  </si>
  <si>
    <t>13482</t>
  </si>
  <si>
    <t>WEST BURLINGTON</t>
  </si>
  <si>
    <t>12992</t>
  </si>
  <si>
    <t>WEST CHAZY</t>
  </si>
  <si>
    <t>13483</t>
  </si>
  <si>
    <t>WESTDALE</t>
  </si>
  <si>
    <t>13860</t>
  </si>
  <si>
    <t>WEST DAVENPORT</t>
  </si>
  <si>
    <t>13484</t>
  </si>
  <si>
    <t>WEST EATON</t>
  </si>
  <si>
    <t>13485</t>
  </si>
  <si>
    <t>WEST EDMESTON</t>
  </si>
  <si>
    <t>12055</t>
  </si>
  <si>
    <t>DORMANSVILLE</t>
  </si>
  <si>
    <t>12193</t>
  </si>
  <si>
    <t>WESTERLO</t>
  </si>
  <si>
    <t>13486</t>
  </si>
  <si>
    <t>WESTERNVILLE</t>
  </si>
  <si>
    <t>13488</t>
  </si>
  <si>
    <t>12194</t>
  </si>
  <si>
    <t>WEST FULTON</t>
  </si>
  <si>
    <t>12195</t>
  </si>
  <si>
    <t>13489</t>
  </si>
  <si>
    <t>WEST LEYDEN</t>
  </si>
  <si>
    <t>13167</t>
  </si>
  <si>
    <t>WEST MONROE</t>
  </si>
  <si>
    <t>13490</t>
  </si>
  <si>
    <t>13861</t>
  </si>
  <si>
    <t>WEST ONEONTA</t>
  </si>
  <si>
    <t>12993</t>
  </si>
  <si>
    <t>12196</t>
  </si>
  <si>
    <t>WEST SAND LAKE</t>
  </si>
  <si>
    <t>13696</t>
  </si>
  <si>
    <t>WEST STOCKHOLM</t>
  </si>
  <si>
    <t>13491</t>
  </si>
  <si>
    <t>WEST WINFIELD</t>
  </si>
  <si>
    <t>12886</t>
  </si>
  <si>
    <t>WEVERTOWN</t>
  </si>
  <si>
    <t>12887</t>
  </si>
  <si>
    <t>WHITEHALL</t>
  </si>
  <si>
    <t>13492</t>
  </si>
  <si>
    <t>WHITESBORO</t>
  </si>
  <si>
    <t>13862</t>
  </si>
  <si>
    <t>WHITNEY POINT</t>
  </si>
  <si>
    <t>13863</t>
  </si>
  <si>
    <t>WILLET</t>
  </si>
  <si>
    <t>13493</t>
  </si>
  <si>
    <t>12996</t>
  </si>
  <si>
    <t>WILLSBORO</t>
  </si>
  <si>
    <t>13864</t>
  </si>
  <si>
    <t>WILLSEYVILLE</t>
  </si>
  <si>
    <t>12997</t>
  </si>
  <si>
    <t>13865</t>
  </si>
  <si>
    <t>13697</t>
  </si>
  <si>
    <t>13494</t>
  </si>
  <si>
    <t>WOODGATE</t>
  </si>
  <si>
    <t>12197</t>
  </si>
  <si>
    <t>12198</t>
  </si>
  <si>
    <t>WYNANTSKILL</t>
  </si>
  <si>
    <t>13495</t>
  </si>
  <si>
    <t>YORKVILLE</t>
  </si>
  <si>
    <t>19701</t>
  </si>
  <si>
    <t>BEAR</t>
  </si>
  <si>
    <t>19930</t>
  </si>
  <si>
    <t>BETHANY BEACH</t>
  </si>
  <si>
    <t>19931</t>
  </si>
  <si>
    <t>19933</t>
  </si>
  <si>
    <t>BRIDGEVILLE</t>
  </si>
  <si>
    <t>19934</t>
  </si>
  <si>
    <t>CAMDEN WYOMING</t>
  </si>
  <si>
    <t>19936</t>
  </si>
  <si>
    <t>CHESWOLD</t>
  </si>
  <si>
    <t>19703</t>
  </si>
  <si>
    <t>CLAYMONT</t>
  </si>
  <si>
    <t>19938</t>
  </si>
  <si>
    <t>19939</t>
  </si>
  <si>
    <t>DAGSBORO</t>
  </si>
  <si>
    <t>19706</t>
  </si>
  <si>
    <t>DELAWARE CITY</t>
  </si>
  <si>
    <t>19940</t>
  </si>
  <si>
    <t>19901</t>
  </si>
  <si>
    <t>19902</t>
  </si>
  <si>
    <t>DOVER AFB</t>
  </si>
  <si>
    <t>19903</t>
  </si>
  <si>
    <t>19904</t>
  </si>
  <si>
    <t>19905</t>
  </si>
  <si>
    <t>19906</t>
  </si>
  <si>
    <t>19941</t>
  </si>
  <si>
    <t>ELLENDALE</t>
  </si>
  <si>
    <t>19943</t>
  </si>
  <si>
    <t>FELTON</t>
  </si>
  <si>
    <t>19945</t>
  </si>
  <si>
    <t>FRANKFORD</t>
  </si>
  <si>
    <t>19946</t>
  </si>
  <si>
    <t>FREDERICA</t>
  </si>
  <si>
    <t>19947</t>
  </si>
  <si>
    <t>19950</t>
  </si>
  <si>
    <t>19951</t>
  </si>
  <si>
    <t>HARBESON</t>
  </si>
  <si>
    <t>19952</t>
  </si>
  <si>
    <t>19953</t>
  </si>
  <si>
    <t>HARTLY</t>
  </si>
  <si>
    <t>19707</t>
  </si>
  <si>
    <t>HOCKESSIN</t>
  </si>
  <si>
    <t>19954</t>
  </si>
  <si>
    <t>HOUSTON</t>
  </si>
  <si>
    <t>19955</t>
  </si>
  <si>
    <t>KENTON</t>
  </si>
  <si>
    <t>19708</t>
  </si>
  <si>
    <t>19956</t>
  </si>
  <si>
    <t>19958</t>
  </si>
  <si>
    <t>LEWES</t>
  </si>
  <si>
    <t>19960</t>
  </si>
  <si>
    <t>19961</t>
  </si>
  <si>
    <t>LITTLE CREEK</t>
  </si>
  <si>
    <t>19962</t>
  </si>
  <si>
    <t>MAGNOLIA</t>
  </si>
  <si>
    <t>19709</t>
  </si>
  <si>
    <t>19963</t>
  </si>
  <si>
    <t>19966</t>
  </si>
  <si>
    <t>MILLSBORO</t>
  </si>
  <si>
    <t>19968</t>
  </si>
  <si>
    <t>19710</t>
  </si>
  <si>
    <t>MONTCHANIN</t>
  </si>
  <si>
    <t>19969</t>
  </si>
  <si>
    <t>19702</t>
  </si>
  <si>
    <t>19711</t>
  </si>
  <si>
    <t>19712</t>
  </si>
  <si>
    <t>19713</t>
  </si>
  <si>
    <t>19714</t>
  </si>
  <si>
    <t>19715</t>
  </si>
  <si>
    <t>19716</t>
  </si>
  <si>
    <t>19717</t>
  </si>
  <si>
    <t>19718</t>
  </si>
  <si>
    <t>19725</t>
  </si>
  <si>
    <t>19726</t>
  </si>
  <si>
    <t>19720</t>
  </si>
  <si>
    <t>19721</t>
  </si>
  <si>
    <t>19967</t>
  </si>
  <si>
    <t>19970</t>
  </si>
  <si>
    <t>OCEAN VIEW</t>
  </si>
  <si>
    <t>19730</t>
  </si>
  <si>
    <t>ODESSA</t>
  </si>
  <si>
    <t>19731</t>
  </si>
  <si>
    <t>PORT PENN</t>
  </si>
  <si>
    <t>19971</t>
  </si>
  <si>
    <t>REHOBOTH BEACH</t>
  </si>
  <si>
    <t>19732</t>
  </si>
  <si>
    <t>19733</t>
  </si>
  <si>
    <t>SAINT GEORGES</t>
  </si>
  <si>
    <t>19973</t>
  </si>
  <si>
    <t>19944</t>
  </si>
  <si>
    <t>FENWICK ISLAND</t>
  </si>
  <si>
    <t>19975</t>
  </si>
  <si>
    <t>SELBYVILLE</t>
  </si>
  <si>
    <t>19977</t>
  </si>
  <si>
    <t>19734</t>
  </si>
  <si>
    <t>19979</t>
  </si>
  <si>
    <t>VIOLA</t>
  </si>
  <si>
    <t>19735</t>
  </si>
  <si>
    <t>WINTERTHUR</t>
  </si>
  <si>
    <t>19801</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</si>
  <si>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</si>
  <si>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</si>
  <si>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</si>
  <si>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</si>
  <si>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</si>
  <si>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</si>
  <si>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</si>
  <si>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</si>
  <si>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</si>
  <si>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</si>
  <si>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</si>
  <si>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</si>
  <si>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</si>
  <si>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</si>
  <si>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</si>
  <si>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</si>
  <si>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</si>
  <si>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</si>
  <si>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</si>
  <si>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</si>
  <si>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</si>
  <si>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</si>
  <si>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</si>
  <si>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</si>
  <si>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19980</t>
  </si>
  <si>
    <t>19736</t>
  </si>
  <si>
    <t>YORKLYN</t>
  </si>
  <si>
    <t>19964</t>
  </si>
  <si>
    <t>MARYDEL</t>
  </si>
  <si>
    <t>08201</t>
  </si>
  <si>
    <t>ABSECON</t>
  </si>
  <si>
    <t>08205</t>
  </si>
  <si>
    <t>07710</t>
  </si>
  <si>
    <t>ADELPHIA</t>
  </si>
  <si>
    <t>07711</t>
  </si>
  <si>
    <t>ALLENHURST</t>
  </si>
  <si>
    <t>08501</t>
  </si>
  <si>
    <t>ALLENTOWN</t>
  </si>
  <si>
    <t>08720</t>
  </si>
  <si>
    <t>ALLENWOOD</t>
  </si>
  <si>
    <t>08001</t>
  </si>
  <si>
    <t>ALLOWAY</t>
  </si>
  <si>
    <t>07712</t>
  </si>
  <si>
    <t>ASBURY PARK</t>
  </si>
  <si>
    <t>08004</t>
  </si>
  <si>
    <t>ATCO</t>
  </si>
  <si>
    <t>08401</t>
  </si>
  <si>
    <t>ATLANTIC CITY</t>
  </si>
  <si>
    <t>08402</t>
  </si>
  <si>
    <t>MARGATE CITY</t>
  </si>
  <si>
    <t>08403</t>
  </si>
  <si>
    <t>LONGPORT</t>
  </si>
  <si>
    <t>08404</t>
  </si>
  <si>
    <t>08405</t>
  </si>
  <si>
    <t>08406</t>
  </si>
  <si>
    <t>VENTNOR CITY</t>
  </si>
  <si>
    <t>07716</t>
  </si>
  <si>
    <t>ATLANTIC HIGHLANDS</t>
  </si>
  <si>
    <t>08202</t>
  </si>
  <si>
    <t>AVALON</t>
  </si>
  <si>
    <t>07717</t>
  </si>
  <si>
    <t>AVON BY THE SEA</t>
  </si>
  <si>
    <t>08005</t>
  </si>
  <si>
    <t>BARNEGAT</t>
  </si>
  <si>
    <t>08006</t>
  </si>
  <si>
    <t>BARNEGAT LIGHT</t>
  </si>
  <si>
    <t>08007</t>
  </si>
  <si>
    <t>08721</t>
  </si>
  <si>
    <t>08008</t>
  </si>
  <si>
    <t>BEACH HAVEN</t>
  </si>
  <si>
    <t>08722</t>
  </si>
  <si>
    <t>BEACHWOOD</t>
  </si>
  <si>
    <t>07718</t>
  </si>
  <si>
    <t>BELFORD</t>
  </si>
  <si>
    <t>08502</t>
  </si>
  <si>
    <t>BELLE MEAD</t>
  </si>
  <si>
    <t>07715</t>
  </si>
  <si>
    <t>BELMAR</t>
  </si>
  <si>
    <t>07719</t>
  </si>
  <si>
    <t>08009</t>
  </si>
  <si>
    <t>08010</t>
  </si>
  <si>
    <t>08011</t>
  </si>
  <si>
    <t>BIRMINGHAM</t>
  </si>
  <si>
    <t>08012</t>
  </si>
  <si>
    <t>BLACKWOOD</t>
  </si>
  <si>
    <t>08504</t>
  </si>
  <si>
    <t>BLAWENBURG</t>
  </si>
  <si>
    <t>08505</t>
  </si>
  <si>
    <t>BORDENTOWN</t>
  </si>
  <si>
    <t>07720</t>
  </si>
  <si>
    <t>BRADLEY BEACH</t>
  </si>
  <si>
    <t>08723</t>
  </si>
  <si>
    <t>BRICK</t>
  </si>
  <si>
    <t>08724</t>
  </si>
  <si>
    <t>08014</t>
  </si>
  <si>
    <t>08302</t>
  </si>
  <si>
    <t>BRIDGETON</t>
  </si>
  <si>
    <t>08730</t>
  </si>
  <si>
    <t>BRIELLE</t>
  </si>
  <si>
    <t>08203</t>
  </si>
  <si>
    <t>BRIGANTINE</t>
  </si>
  <si>
    <t>08015</t>
  </si>
  <si>
    <t>BROWNS MILLS</t>
  </si>
  <si>
    <t>08310</t>
  </si>
  <si>
    <t>BUENA</t>
  </si>
  <si>
    <t>08016</t>
  </si>
  <si>
    <t>08101</t>
  </si>
  <si>
    <t>08102</t>
  </si>
  <si>
    <t>08103</t>
  </si>
  <si>
    <t>08104</t>
  </si>
  <si>
    <t>08105</t>
  </si>
  <si>
    <t>08106</t>
  </si>
  <si>
    <t>AUDUBON</t>
  </si>
  <si>
    <t>08107</t>
  </si>
  <si>
    <t>OAKLYN</t>
  </si>
  <si>
    <t>08108</t>
  </si>
  <si>
    <t>COLLINGSWOOD</t>
  </si>
  <si>
    <t>08109</t>
  </si>
  <si>
    <t>MERCHANTVILLE</t>
  </si>
  <si>
    <t>08110</t>
  </si>
  <si>
    <t>PENNSAUKEN</t>
  </si>
  <si>
    <t>08204</t>
  </si>
  <si>
    <t>CAPE MAY</t>
  </si>
  <si>
    <t>08210</t>
  </si>
  <si>
    <t>CAPE MAY COURT HOUSE</t>
  </si>
  <si>
    <t>08212</t>
  </si>
  <si>
    <t>CAPE MAY POINT</t>
  </si>
  <si>
    <t>08018</t>
  </si>
  <si>
    <t>CEDAR BROOK</t>
  </si>
  <si>
    <t>08311</t>
  </si>
  <si>
    <t>CEDARVILLE</t>
  </si>
  <si>
    <t>08019</t>
  </si>
  <si>
    <t>CHATSWORTH</t>
  </si>
  <si>
    <t>08002</t>
  </si>
  <si>
    <t>CHERRY HILL</t>
  </si>
  <si>
    <t>08003</t>
  </si>
  <si>
    <t>08034</t>
  </si>
  <si>
    <t>08020</t>
  </si>
  <si>
    <t>CLARKSBORO</t>
  </si>
  <si>
    <t>08510</t>
  </si>
  <si>
    <t>MILLSTONE TOWNSHIP</t>
  </si>
  <si>
    <t>08526</t>
  </si>
  <si>
    <t>IMLAYSTOWN</t>
  </si>
  <si>
    <t>08312</t>
  </si>
  <si>
    <t>08021</t>
  </si>
  <si>
    <t>CLEMENTON</t>
  </si>
  <si>
    <t>07721</t>
  </si>
  <si>
    <t>CLIFFWOOD</t>
  </si>
  <si>
    <t>08213</t>
  </si>
  <si>
    <t>COLOGNE</t>
  </si>
  <si>
    <t>07722</t>
  </si>
  <si>
    <t>COLTS NECK</t>
  </si>
  <si>
    <t>08022</t>
  </si>
  <si>
    <t>COLUMBUS</t>
  </si>
  <si>
    <t>08511</t>
  </si>
  <si>
    <t>COOKSTOWN</t>
  </si>
  <si>
    <t>08512</t>
  </si>
  <si>
    <t>CRANBURY</t>
  </si>
  <si>
    <t>08514</t>
  </si>
  <si>
    <t>CREAM RIDGE</t>
  </si>
  <si>
    <t>08515</t>
  </si>
  <si>
    <t>07723</t>
  </si>
  <si>
    <t>DEAL</t>
  </si>
  <si>
    <t>08023</t>
  </si>
  <si>
    <t>DEEPWATER</t>
  </si>
  <si>
    <t>08313</t>
  </si>
  <si>
    <t>DEERFIELD STREET</t>
  </si>
  <si>
    <t>08314</t>
  </si>
  <si>
    <t>DELMONT</t>
  </si>
  <si>
    <t>08214</t>
  </si>
  <si>
    <t>DENNISVILLE</t>
  </si>
  <si>
    <t>08315</t>
  </si>
  <si>
    <t>DIVIDING CREEK</t>
  </si>
  <si>
    <t>08316</t>
  </si>
  <si>
    <t>08317</t>
  </si>
  <si>
    <t>DOROTHY</t>
  </si>
  <si>
    <t>07724</t>
  </si>
  <si>
    <t>EATONTOWN</t>
  </si>
  <si>
    <t>07799</t>
  </si>
  <si>
    <t>08215</t>
  </si>
  <si>
    <t>EGG HARBOR CITY</t>
  </si>
  <si>
    <t>08318</t>
  </si>
  <si>
    <t>ELMER</t>
  </si>
  <si>
    <t>08217</t>
  </si>
  <si>
    <t>ELWOOD</t>
  </si>
  <si>
    <t>07726</t>
  </si>
  <si>
    <t>ENGLISHTOWN</t>
  </si>
  <si>
    <t>08319</t>
  </si>
  <si>
    <t>ESTELL MANOR</t>
  </si>
  <si>
    <t>08025</t>
  </si>
  <si>
    <t>EWAN</t>
  </si>
  <si>
    <t>08320</t>
  </si>
  <si>
    <t>FAIRTON</t>
  </si>
  <si>
    <t>07727</t>
  </si>
  <si>
    <t>08518</t>
  </si>
  <si>
    <t>08731</t>
  </si>
  <si>
    <t>FORKED RIVER</t>
  </si>
  <si>
    <t>08321</t>
  </si>
  <si>
    <t>FORTESCUE</t>
  </si>
  <si>
    <t>08322</t>
  </si>
  <si>
    <t>FRANKLINVILLE</t>
  </si>
  <si>
    <t>07728</t>
  </si>
  <si>
    <t>08026</t>
  </si>
  <si>
    <t>GIBBSBORO</t>
  </si>
  <si>
    <t>08027</t>
  </si>
  <si>
    <t>GIBBSTOWN</t>
  </si>
  <si>
    <t>08028</t>
  </si>
  <si>
    <t>GLASSBORO</t>
  </si>
  <si>
    <t>08029</t>
  </si>
  <si>
    <t>GLENDORA</t>
  </si>
  <si>
    <t>08030</t>
  </si>
  <si>
    <t>GLOUCESTER CITY</t>
  </si>
  <si>
    <t>08218</t>
  </si>
  <si>
    <t>08219</t>
  </si>
  <si>
    <t>GREEN CREEK</t>
  </si>
  <si>
    <t>08323</t>
  </si>
  <si>
    <t>08032</t>
  </si>
  <si>
    <t>GRENLOCH</t>
  </si>
  <si>
    <t>08033</t>
  </si>
  <si>
    <t>HADDONFIELD</t>
  </si>
  <si>
    <t>08035</t>
  </si>
  <si>
    <t>HADDON HEIGHTS</t>
  </si>
  <si>
    <t>08036</t>
  </si>
  <si>
    <t>HAINESPORT</t>
  </si>
  <si>
    <t>08037</t>
  </si>
  <si>
    <t>HAMMONTON</t>
  </si>
  <si>
    <t>08038</t>
  </si>
  <si>
    <t>HANCOCKS BRIDGE</t>
  </si>
  <si>
    <t>08039</t>
  </si>
  <si>
    <t>HARRISONVILLE</t>
  </si>
  <si>
    <t>07730</t>
  </si>
  <si>
    <t>HAZLET</t>
  </si>
  <si>
    <t>08324</t>
  </si>
  <si>
    <t>HEISLERVILLE</t>
  </si>
  <si>
    <t>07732</t>
  </si>
  <si>
    <t>HIGHLANDS</t>
  </si>
  <si>
    <t>08520</t>
  </si>
  <si>
    <t>HIGHTSTOWN</t>
  </si>
  <si>
    <t>07733</t>
  </si>
  <si>
    <t>HOLMDEL</t>
  </si>
  <si>
    <t>08525</t>
  </si>
  <si>
    <t>HOPEWELL</t>
  </si>
  <si>
    <t>07731</t>
  </si>
  <si>
    <t>HOWELL</t>
  </si>
  <si>
    <t>08732</t>
  </si>
  <si>
    <t>ISLAND HEIGHTS</t>
  </si>
  <si>
    <t>08527</t>
  </si>
  <si>
    <t>08041</t>
  </si>
  <si>
    <t>JOBSTOWN</t>
  </si>
  <si>
    <t>08042</t>
  </si>
  <si>
    <t>JULIUSTOWN</t>
  </si>
  <si>
    <t>07734</t>
  </si>
  <si>
    <t>KEANSBURG</t>
  </si>
  <si>
    <t>07735</t>
  </si>
  <si>
    <t>KEYPORT</t>
  </si>
  <si>
    <t>08528</t>
  </si>
  <si>
    <t>08043</t>
  </si>
  <si>
    <t>VOORHEES</t>
  </si>
  <si>
    <t>08733</t>
  </si>
  <si>
    <t>LAKEHURST</t>
  </si>
  <si>
    <t>08759</t>
  </si>
  <si>
    <t>MANCHESTER TOWNSHIP</t>
  </si>
  <si>
    <t>08701</t>
  </si>
  <si>
    <t>LAKEWOOD</t>
  </si>
  <si>
    <t>08530</t>
  </si>
  <si>
    <t>LAMBERTVILLE</t>
  </si>
  <si>
    <t>08326</t>
  </si>
  <si>
    <t>LANDISVILLE</t>
  </si>
  <si>
    <t>08734</t>
  </si>
  <si>
    <t>LANOKA HARBOR</t>
  </si>
  <si>
    <t>08735</t>
  </si>
  <si>
    <t>LAVALLETTE</t>
  </si>
  <si>
    <t>08045</t>
  </si>
  <si>
    <t>LAWNSIDE</t>
  </si>
  <si>
    <t>08220</t>
  </si>
  <si>
    <t>LEEDS POINT</t>
  </si>
  <si>
    <t>08327</t>
  </si>
  <si>
    <t>LEESBURG</t>
  </si>
  <si>
    <t>07737</t>
  </si>
  <si>
    <t>LEONARDO</t>
  </si>
  <si>
    <t>07738</t>
  </si>
  <si>
    <t>LINCROFT</t>
  </si>
  <si>
    <t>08221</t>
  </si>
  <si>
    <t>07739</t>
  </si>
  <si>
    <t>LITTLE SILVER</t>
  </si>
  <si>
    <t>07740</t>
  </si>
  <si>
    <t>LONG BRANCH</t>
  </si>
  <si>
    <t>08048</t>
  </si>
  <si>
    <t>LUMBERTON</t>
  </si>
  <si>
    <t>08049</t>
  </si>
  <si>
    <t>08328</t>
  </si>
  <si>
    <t>MALAGA</t>
  </si>
  <si>
    <t>08050</t>
  </si>
  <si>
    <t>MANAHAWKIN</t>
  </si>
  <si>
    <t>08736</t>
  </si>
  <si>
    <t>MANASQUAN</t>
  </si>
  <si>
    <t>08738</t>
  </si>
  <si>
    <t>MANTOLOKING</t>
  </si>
  <si>
    <t>08051</t>
  </si>
  <si>
    <t>MANTUA</t>
  </si>
  <si>
    <t>08052</t>
  </si>
  <si>
    <t>MAPLE SHADE</t>
  </si>
  <si>
    <t>07746</t>
  </si>
  <si>
    <t>08053</t>
  </si>
  <si>
    <t>MARLTON</t>
  </si>
  <si>
    <t>08223</t>
  </si>
  <si>
    <t>MARMORA</t>
  </si>
  <si>
    <t>07747</t>
  </si>
  <si>
    <t>MATAWAN</t>
  </si>
  <si>
    <t>08329</t>
  </si>
  <si>
    <t>MAURICETOWN</t>
  </si>
  <si>
    <t>08330</t>
  </si>
  <si>
    <t>MAYS LANDING</t>
  </si>
  <si>
    <t>08055</t>
  </si>
  <si>
    <t>08056</t>
  </si>
  <si>
    <t>MICKLETON</t>
  </si>
  <si>
    <t>07748</t>
  </si>
  <si>
    <t>08332</t>
  </si>
  <si>
    <t>08340</t>
  </si>
  <si>
    <t>MILMAY</t>
  </si>
  <si>
    <t>08341</t>
  </si>
  <si>
    <t>MINOTOLA</t>
  </si>
  <si>
    <t>08342</t>
  </si>
  <si>
    <t>MIZPAH</t>
  </si>
  <si>
    <t>07750</t>
  </si>
  <si>
    <t>MONMOUTH BEACH</t>
  </si>
  <si>
    <t>08343</t>
  </si>
  <si>
    <t>MONROEVILLE</t>
  </si>
  <si>
    <t>08057</t>
  </si>
  <si>
    <t>MOORESTOWN</t>
  </si>
  <si>
    <t>07751</t>
  </si>
  <si>
    <t>MORGANVILLE</t>
  </si>
  <si>
    <t>08059</t>
  </si>
  <si>
    <t>MOUNT EPHRAIM</t>
  </si>
  <si>
    <t>08060</t>
  </si>
  <si>
    <t>08054</t>
  </si>
  <si>
    <t>MOUNT LAUREL</t>
  </si>
  <si>
    <t>08061</t>
  </si>
  <si>
    <t>MOUNT ROYAL</t>
  </si>
  <si>
    <t>08062</t>
  </si>
  <si>
    <t>MULLICA HILL</t>
  </si>
  <si>
    <t>08063</t>
  </si>
  <si>
    <t>NATIONAL PARK</t>
  </si>
  <si>
    <t>07752</t>
  </si>
  <si>
    <t>NAVESINK</t>
  </si>
  <si>
    <t>07753</t>
  </si>
  <si>
    <t>NEPTUNE</t>
  </si>
  <si>
    <t>07754</t>
  </si>
  <si>
    <t>08533</t>
  </si>
  <si>
    <t>NEW EGYPT</t>
  </si>
  <si>
    <t>08344</t>
  </si>
  <si>
    <t>08224</t>
  </si>
  <si>
    <t>NEW GRETNA</t>
  </si>
  <si>
    <t>08064</t>
  </si>
  <si>
    <t>08345</t>
  </si>
  <si>
    <t>08346</t>
  </si>
  <si>
    <t>08347</t>
  </si>
  <si>
    <t>NORMA</t>
  </si>
  <si>
    <t>08739</t>
  </si>
  <si>
    <t>NORMANDY BEACH</t>
  </si>
  <si>
    <t>08225</t>
  </si>
  <si>
    <t>07755</t>
  </si>
  <si>
    <t>OAKHURST</t>
  </si>
  <si>
    <t>08226</t>
  </si>
  <si>
    <t>OCEAN CITY</t>
  </si>
  <si>
    <t>08740</t>
  </si>
  <si>
    <t>OCEAN GATE</t>
  </si>
  <si>
    <t>07756</t>
  </si>
  <si>
    <t>OCEAN GROVE</t>
  </si>
  <si>
    <t>07757</t>
  </si>
  <si>
    <t>OCEANPORT</t>
  </si>
  <si>
    <t>08230</t>
  </si>
  <si>
    <t>08231</t>
  </si>
  <si>
    <t>OCEANVILLE</t>
  </si>
  <si>
    <t>08065</t>
  </si>
  <si>
    <t>08066</t>
  </si>
  <si>
    <t>PAULSBORO</t>
  </si>
  <si>
    <t>08067</t>
  </si>
  <si>
    <t>PEDRICKTOWN</t>
  </si>
  <si>
    <t>08068</t>
  </si>
  <si>
    <t>PEMBERTON</t>
  </si>
  <si>
    <t>08534</t>
  </si>
  <si>
    <t>PENNINGTON</t>
  </si>
  <si>
    <t>08069</t>
  </si>
  <si>
    <t>PENNS GROVE</t>
  </si>
  <si>
    <t>08070</t>
  </si>
  <si>
    <t>PENNSVILLE</t>
  </si>
  <si>
    <t>08535</t>
  </si>
  <si>
    <t>08741</t>
  </si>
  <si>
    <t>PINE BEACH</t>
  </si>
  <si>
    <t>08071</t>
  </si>
  <si>
    <t>PITMAN</t>
  </si>
  <si>
    <t>08536</t>
  </si>
  <si>
    <t>PLAINSBORO</t>
  </si>
  <si>
    <t>08232</t>
  </si>
  <si>
    <t>08234</t>
  </si>
  <si>
    <t>EGG HARBOR TOWNSHIP</t>
  </si>
  <si>
    <t>08742</t>
  </si>
  <si>
    <t>POINT PLEASANT BEACH</t>
  </si>
  <si>
    <t>08240</t>
  </si>
  <si>
    <t>08348</t>
  </si>
  <si>
    <t>PORT ELIZABETH</t>
  </si>
  <si>
    <t>07758</t>
  </si>
  <si>
    <t>PORT MONMOUTH</t>
  </si>
  <si>
    <t>08349</t>
  </si>
  <si>
    <t>PORT NORRIS</t>
  </si>
  <si>
    <t>08241</t>
  </si>
  <si>
    <t>PORT REPUBLIC</t>
  </si>
  <si>
    <t>08540</t>
  </si>
  <si>
    <t>08541</t>
  </si>
  <si>
    <t>08542</t>
  </si>
  <si>
    <t>08543</t>
  </si>
  <si>
    <t>08544</t>
  </si>
  <si>
    <t>08550</t>
  </si>
  <si>
    <t>PRINCETON JUNCTION</t>
  </si>
  <si>
    <t>08072</t>
  </si>
  <si>
    <t>QUINTON</t>
  </si>
  <si>
    <t>08073</t>
  </si>
  <si>
    <t>RANCOCAS</t>
  </si>
  <si>
    <t>07701</t>
  </si>
  <si>
    <t>RED BANK</t>
  </si>
  <si>
    <t>07702</t>
  </si>
  <si>
    <t>07703</t>
  </si>
  <si>
    <t>FORT MONMOUTH</t>
  </si>
  <si>
    <t>07704</t>
  </si>
  <si>
    <t>07709</t>
  </si>
  <si>
    <t>08350</t>
  </si>
  <si>
    <t>08074</t>
  </si>
  <si>
    <t>RICHWOOD</t>
  </si>
  <si>
    <t>08551</t>
  </si>
  <si>
    <t>RINGOES</t>
  </si>
  <si>
    <t>08242</t>
  </si>
  <si>
    <t>08075</t>
  </si>
  <si>
    <t>08076</t>
  </si>
  <si>
    <t>08077</t>
  </si>
  <si>
    <t>08553</t>
  </si>
  <si>
    <t>08554</t>
  </si>
  <si>
    <t>ROEBLING</t>
  </si>
  <si>
    <t>08555</t>
  </si>
  <si>
    <t>08556</t>
  </si>
  <si>
    <t>ROSEMONT</t>
  </si>
  <si>
    <t>08352</t>
  </si>
  <si>
    <t>ROSENHAYN</t>
  </si>
  <si>
    <t>07760</t>
  </si>
  <si>
    <t>RUMSON</t>
  </si>
  <si>
    <t>08078</t>
  </si>
  <si>
    <t>RUNNEMEDE</t>
  </si>
  <si>
    <t>08079</t>
  </si>
  <si>
    <t>08750</t>
  </si>
  <si>
    <t>SEA GIRT</t>
  </si>
  <si>
    <t>08243</t>
  </si>
  <si>
    <t>SEA ISLE CITY</t>
  </si>
  <si>
    <t>08751</t>
  </si>
  <si>
    <t>SEASIDE HEIGHTS</t>
  </si>
  <si>
    <t>08752</t>
  </si>
  <si>
    <t>SEASIDE PARK</t>
  </si>
  <si>
    <t>08557</t>
  </si>
  <si>
    <t>SERGEANTSVILLE</t>
  </si>
  <si>
    <t>08080</t>
  </si>
  <si>
    <t>SEWELL</t>
  </si>
  <si>
    <t>08353</t>
  </si>
  <si>
    <t>SHILOH</t>
  </si>
  <si>
    <t>08081</t>
  </si>
  <si>
    <t>SICKLERVILLE</t>
  </si>
  <si>
    <t>08558</t>
  </si>
  <si>
    <t>SKILLMAN</t>
  </si>
  <si>
    <t>08083</t>
  </si>
  <si>
    <t>SOMERDALE</t>
  </si>
  <si>
    <t>08244</t>
  </si>
  <si>
    <t>SOMERS POINT</t>
  </si>
  <si>
    <t>08245</t>
  </si>
  <si>
    <t>08031</t>
  </si>
  <si>
    <t>BELLMAWR</t>
  </si>
  <si>
    <t>08099</t>
  </si>
  <si>
    <t>08246</t>
  </si>
  <si>
    <t>SOUTH SEAVILLE</t>
  </si>
  <si>
    <t>07762</t>
  </si>
  <si>
    <t>SPRING LAKE</t>
  </si>
  <si>
    <t>08559</t>
  </si>
  <si>
    <t>STOCKTON</t>
  </si>
  <si>
    <t>08247</t>
  </si>
  <si>
    <t>STONE HARBOR</t>
  </si>
  <si>
    <t>08084</t>
  </si>
  <si>
    <t>08248</t>
  </si>
  <si>
    <t>STRATHMERE</t>
  </si>
  <si>
    <t>08085</t>
  </si>
  <si>
    <t>SWEDESBORO</t>
  </si>
  <si>
    <t>07763</t>
  </si>
  <si>
    <t>TENNENT</t>
  </si>
  <si>
    <t>08086</t>
  </si>
  <si>
    <t>THOROFARE</t>
  </si>
  <si>
    <t>08560</t>
  </si>
  <si>
    <t>TITUSVILLE</t>
  </si>
  <si>
    <t>08753</t>
  </si>
  <si>
    <t>TOMS RIVER</t>
  </si>
  <si>
    <t>08754</t>
  </si>
  <si>
    <t>08755</t>
  </si>
  <si>
    <t>08756</t>
  </si>
  <si>
    <t>08757</t>
  </si>
  <si>
    <t>08601</t>
  </si>
  <si>
    <t>TRENTON</t>
  </si>
  <si>
    <t>08602</t>
  </si>
  <si>
    <t>08603</t>
  </si>
  <si>
    <t>08604</t>
  </si>
  <si>
    <t>08605</t>
  </si>
  <si>
    <t>08606</t>
  </si>
  <si>
    <t>08607</t>
  </si>
  <si>
    <t>08608</t>
  </si>
  <si>
    <t>08609</t>
  </si>
  <si>
    <t>08610</t>
  </si>
  <si>
    <t>08611</t>
  </si>
  <si>
    <t>08618</t>
  </si>
  <si>
    <t>08619</t>
  </si>
  <si>
    <t>08620</t>
  </si>
  <si>
    <t>08625</t>
  </si>
  <si>
    <t>08628</t>
  </si>
  <si>
    <t>08629</t>
  </si>
  <si>
    <t>08638</t>
  </si>
  <si>
    <t>08640</t>
  </si>
  <si>
    <t>FORT DIX</t>
  </si>
  <si>
    <t>08641</t>
  </si>
  <si>
    <t>08645</t>
  </si>
  <si>
    <t>08646</t>
  </si>
  <si>
    <t>08647</t>
  </si>
  <si>
    <t>08648</t>
  </si>
  <si>
    <t>LAWRENCE TOWNSHIP</t>
  </si>
  <si>
    <t>08650</t>
  </si>
  <si>
    <t>08666</t>
  </si>
  <si>
    <t>08690</t>
  </si>
  <si>
    <t>08691</t>
  </si>
  <si>
    <t>08695</t>
  </si>
  <si>
    <t>08250</t>
  </si>
  <si>
    <t>08087</t>
  </si>
  <si>
    <t>TUCKERTON</t>
  </si>
  <si>
    <t>08251</t>
  </si>
  <si>
    <t>VILLAS</t>
  </si>
  <si>
    <t>08088</t>
  </si>
  <si>
    <t>VINCENTOWN</t>
  </si>
  <si>
    <t>08360</t>
  </si>
  <si>
    <t>VINELAND</t>
  </si>
  <si>
    <t>08361</t>
  </si>
  <si>
    <t>08362</t>
  </si>
  <si>
    <t>08758</t>
  </si>
  <si>
    <t>WARETOWN</t>
  </si>
  <si>
    <t>08089</t>
  </si>
  <si>
    <t>WATERFORD WORKS</t>
  </si>
  <si>
    <t>08090</t>
  </si>
  <si>
    <t>WENONAH</t>
  </si>
  <si>
    <t>08091</t>
  </si>
  <si>
    <t>WEST BERLIN</t>
  </si>
  <si>
    <t>08092</t>
  </si>
  <si>
    <t>WEST CREEK</t>
  </si>
  <si>
    <t>07764</t>
  </si>
  <si>
    <t>WEST LONG BRANCH</t>
  </si>
  <si>
    <t>08093</t>
  </si>
  <si>
    <t>WESTVILLE</t>
  </si>
  <si>
    <t>08252</t>
  </si>
  <si>
    <t>07765</t>
  </si>
  <si>
    <t>WICKATUNK</t>
  </si>
  <si>
    <t>08260</t>
  </si>
  <si>
    <t>WILDWOOD</t>
  </si>
  <si>
    <t>08094</t>
  </si>
  <si>
    <t>08046</t>
  </si>
  <si>
    <t>WILLINGBORO</t>
  </si>
  <si>
    <t>08561</t>
  </si>
  <si>
    <t>08095</t>
  </si>
  <si>
    <t>WINSLOW</t>
  </si>
  <si>
    <t>08270</t>
  </si>
  <si>
    <t>WOODBINE</t>
  </si>
  <si>
    <t>08096</t>
  </si>
  <si>
    <t>WEST DEPTFORD</t>
  </si>
  <si>
    <t>08097</t>
  </si>
  <si>
    <t>WOODBURY HEIGHTS</t>
  </si>
  <si>
    <t>08098</t>
  </si>
  <si>
    <t>WOODSTOWN</t>
  </si>
  <si>
    <t>08562</t>
  </si>
  <si>
    <t>WRIGHTSTOWN</t>
  </si>
  <si>
    <t>14410</t>
  </si>
  <si>
    <t>ADAMS BASIN</t>
  </si>
  <si>
    <t>14801</t>
  </si>
  <si>
    <t>14001</t>
  </si>
  <si>
    <t>AKRON</t>
  </si>
  <si>
    <t>14411</t>
  </si>
  <si>
    <t>14479</t>
  </si>
  <si>
    <t>KNOWLESVILLE</t>
  </si>
  <si>
    <t>14004</t>
  </si>
  <si>
    <t>ALDEN</t>
  </si>
  <si>
    <t>14005</t>
  </si>
  <si>
    <t>ALEXANDER</t>
  </si>
  <si>
    <t>14802</t>
  </si>
  <si>
    <t>14803</t>
  </si>
  <si>
    <t>ALFRED STATION</t>
  </si>
  <si>
    <t>14706</t>
  </si>
  <si>
    <t>ALLEGANY</t>
  </si>
  <si>
    <t>14707</t>
  </si>
  <si>
    <t>14708</t>
  </si>
  <si>
    <t>ALMA</t>
  </si>
  <si>
    <t>14804</t>
  </si>
  <si>
    <t>ALMOND</t>
  </si>
  <si>
    <t>14805</t>
  </si>
  <si>
    <t>14413</t>
  </si>
  <si>
    <t>14806</t>
  </si>
  <si>
    <t>14709</t>
  </si>
  <si>
    <t>ANGELICA</t>
  </si>
  <si>
    <t>14006</t>
  </si>
  <si>
    <t>ANGOLA</t>
  </si>
  <si>
    <t>14008</t>
  </si>
  <si>
    <t>APPLETON</t>
  </si>
  <si>
    <t>14009</t>
  </si>
  <si>
    <t>ARCADE</t>
  </si>
  <si>
    <t>14807</t>
  </si>
  <si>
    <t>ARKPORT</t>
  </si>
  <si>
    <t>14710</t>
  </si>
  <si>
    <t>ASHVILLE</t>
  </si>
  <si>
    <t>14010</t>
  </si>
  <si>
    <t>ATHOL SPRINGS</t>
  </si>
  <si>
    <t>14808</t>
  </si>
  <si>
    <t>ATLANTA</t>
  </si>
  <si>
    <t>14011</t>
  </si>
  <si>
    <t>ATTICA</t>
  </si>
  <si>
    <t>14037</t>
  </si>
  <si>
    <t>COWLESVILLE</t>
  </si>
  <si>
    <t>14809</t>
  </si>
  <si>
    <t>AVOCA</t>
  </si>
  <si>
    <t>14414</t>
  </si>
  <si>
    <t>14012</t>
  </si>
  <si>
    <t>BARKER</t>
  </si>
  <si>
    <t>14013</t>
  </si>
  <si>
    <t>BASOM</t>
  </si>
  <si>
    <t>14020</t>
  </si>
  <si>
    <t>BATAVIA</t>
  </si>
  <si>
    <t>14021</t>
  </si>
  <si>
    <t>14810</t>
  </si>
  <si>
    <t>14812</t>
  </si>
  <si>
    <t>BEAVER DAMS</t>
  </si>
  <si>
    <t>14711</t>
  </si>
  <si>
    <t>14415</t>
  </si>
  <si>
    <t>BELLONA</t>
  </si>
  <si>
    <t>14813</t>
  </si>
  <si>
    <t>14712</t>
  </si>
  <si>
    <t>BEMUS POINT</t>
  </si>
  <si>
    <t>14416</t>
  </si>
  <si>
    <t>BERGEN</t>
  </si>
  <si>
    <t>14814</t>
  </si>
  <si>
    <t>BIG FLATS</t>
  </si>
  <si>
    <t>14714</t>
  </si>
  <si>
    <t>BLACK CREEK</t>
  </si>
  <si>
    <t>14024</t>
  </si>
  <si>
    <t>BLISS</t>
  </si>
  <si>
    <t>14715</t>
  </si>
  <si>
    <t>BOLIVAR</t>
  </si>
  <si>
    <t>14025</t>
  </si>
  <si>
    <t>14026</t>
  </si>
  <si>
    <t>BOWMANSVILLE</t>
  </si>
  <si>
    <t>14815</t>
  </si>
  <si>
    <t>14027</t>
  </si>
  <si>
    <t>BRANT</t>
  </si>
  <si>
    <t>14816</t>
  </si>
  <si>
    <t>BREESPORT</t>
  </si>
  <si>
    <t>14420</t>
  </si>
  <si>
    <t>BROCKPORT</t>
  </si>
  <si>
    <t>14716</t>
  </si>
  <si>
    <t>BROCTON</t>
  </si>
  <si>
    <t>14817</t>
  </si>
  <si>
    <t>BROOKTONDALE</t>
  </si>
  <si>
    <t>14201</t>
  </si>
  <si>
    <t>BUFFALO</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</si>
  <si>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</si>
  <si>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</si>
  <si>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</si>
  <si>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</si>
  <si>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</si>
  <si>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</si>
  <si>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</si>
  <si>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</si>
  <si>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</si>
  <si>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</si>
  <si>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</si>
  <si>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</si>
  <si>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</si>
  <si>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</si>
  <si>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</si>
  <si>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</si>
  <si>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</si>
  <si>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</si>
  <si>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</si>
  <si>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</si>
  <si>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</si>
  <si>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</si>
  <si>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</si>
  <si>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</si>
  <si>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</si>
  <si>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</si>
  <si>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</si>
  <si>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</si>
  <si>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</si>
  <si>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</si>
  <si>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</si>
  <si>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</si>
  <si>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</si>
  <si>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</si>
  <si>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</si>
  <si>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</si>
  <si>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</si>
  <si>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</si>
  <si>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</si>
  <si>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</si>
  <si>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</si>
  <si>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</si>
  <si>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</si>
  <si>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14818</t>
  </si>
  <si>
    <t>BURDETT</t>
  </si>
  <si>
    <t>14422</t>
  </si>
  <si>
    <t>BYRON</t>
  </si>
  <si>
    <t>14423</t>
  </si>
  <si>
    <t>CALEDONIA</t>
  </si>
  <si>
    <t>14819</t>
  </si>
  <si>
    <t>CAMERON</t>
  </si>
  <si>
    <t>14820</t>
  </si>
  <si>
    <t>CAMERON MILLS</t>
  </si>
  <si>
    <t>14821</t>
  </si>
  <si>
    <t>CAMPBELL</t>
  </si>
  <si>
    <t>14424</t>
  </si>
  <si>
    <t>CANANDAIGUA</t>
  </si>
  <si>
    <t>14425</t>
  </si>
  <si>
    <t>14822</t>
  </si>
  <si>
    <t>CANASERAGA</t>
  </si>
  <si>
    <t>14717</t>
  </si>
  <si>
    <t>CANEADEA</t>
  </si>
  <si>
    <t>14823</t>
  </si>
  <si>
    <t>CANISTEO</t>
  </si>
  <si>
    <t>14718</t>
  </si>
  <si>
    <t>CASSADAGA</t>
  </si>
  <si>
    <t>14427</t>
  </si>
  <si>
    <t>CASTILE</t>
  </si>
  <si>
    <t>14719</t>
  </si>
  <si>
    <t>CATTARAUGUS</t>
  </si>
  <si>
    <t>14824</t>
  </si>
  <si>
    <t>CAYUTA</t>
  </si>
  <si>
    <t>14720</t>
  </si>
  <si>
    <t>CELORON</t>
  </si>
  <si>
    <t>14029</t>
  </si>
  <si>
    <t>14721</t>
  </si>
  <si>
    <t>CERES</t>
  </si>
  <si>
    <t>14030</t>
  </si>
  <si>
    <t>CHAFFEE</t>
  </si>
  <si>
    <t>14722</t>
  </si>
  <si>
    <t>CHAUTAUQUA</t>
  </si>
  <si>
    <t>14825</t>
  </si>
  <si>
    <t>CHEMUNG</t>
  </si>
  <si>
    <t>14723</t>
  </si>
  <si>
    <t>CHERRY CREEK</t>
  </si>
  <si>
    <t>14428</t>
  </si>
  <si>
    <t>CHURCHVILLE</t>
  </si>
  <si>
    <t>14031</t>
  </si>
  <si>
    <t>CLARENCE</t>
  </si>
  <si>
    <t>14032</t>
  </si>
  <si>
    <t>CLARENCE CENTER</t>
  </si>
  <si>
    <t>14429</t>
  </si>
  <si>
    <t>CLARENDON</t>
  </si>
  <si>
    <t>14430</t>
  </si>
  <si>
    <t>CLARKSON</t>
  </si>
  <si>
    <t>14432</t>
  </si>
  <si>
    <t>CLIFTON SPRINGS</t>
  </si>
  <si>
    <t>14433</t>
  </si>
  <si>
    <t>CLYDE</t>
  </si>
  <si>
    <t>14724</t>
  </si>
  <si>
    <t>CLYMER</t>
  </si>
  <si>
    <t>14826</t>
  </si>
  <si>
    <t>COHOCTON</t>
  </si>
  <si>
    <t>14033</t>
  </si>
  <si>
    <t>COLDEN</t>
  </si>
  <si>
    <t>14034</t>
  </si>
  <si>
    <t>COLLINS</t>
  </si>
  <si>
    <t>14035</t>
  </si>
  <si>
    <t>COLLINS CENTER</t>
  </si>
  <si>
    <t>14435</t>
  </si>
  <si>
    <t>CONESUS</t>
  </si>
  <si>
    <t>14726</t>
  </si>
  <si>
    <t>CONEWANGO VALLEY</t>
  </si>
  <si>
    <t>14751</t>
  </si>
  <si>
    <t>LEON</t>
  </si>
  <si>
    <t>14827</t>
  </si>
  <si>
    <t>COOPERS PLAINS</t>
  </si>
  <si>
    <t>14036</t>
  </si>
  <si>
    <t>CORFU</t>
  </si>
  <si>
    <t>14830</t>
  </si>
  <si>
    <t>CORNING</t>
  </si>
  <si>
    <t>14831</t>
  </si>
  <si>
    <t>14038</t>
  </si>
  <si>
    <t>CRITTENDEN</t>
  </si>
  <si>
    <t>14727</t>
  </si>
  <si>
    <t>CUBA</t>
  </si>
  <si>
    <t>14039</t>
  </si>
  <si>
    <t>DALE</t>
  </si>
  <si>
    <t>14836</t>
  </si>
  <si>
    <t>14437</t>
  </si>
  <si>
    <t>DANSVILLE</t>
  </si>
  <si>
    <t>14040</t>
  </si>
  <si>
    <t>DARIEN CENTER</t>
  </si>
  <si>
    <t>14041</t>
  </si>
  <si>
    <t>14042</t>
  </si>
  <si>
    <t>DELEVAN</t>
  </si>
  <si>
    <t>14043</t>
  </si>
  <si>
    <t>DEPEW</t>
  </si>
  <si>
    <t>14047</t>
  </si>
  <si>
    <t>14728</t>
  </si>
  <si>
    <t>DEWITTVILLE</t>
  </si>
  <si>
    <t>14756</t>
  </si>
  <si>
    <t>MAPLE SPRINGS</t>
  </si>
  <si>
    <t>14441</t>
  </si>
  <si>
    <t>14837</t>
  </si>
  <si>
    <t>DUNDEE</t>
  </si>
  <si>
    <t>14048</t>
  </si>
  <si>
    <t>DUNKIRK</t>
  </si>
  <si>
    <t>14166</t>
  </si>
  <si>
    <t>VAN BUREN POINT</t>
  </si>
  <si>
    <t>14051</t>
  </si>
  <si>
    <t>EAST AMHERST</t>
  </si>
  <si>
    <t>14052</t>
  </si>
  <si>
    <t>EAST AURORA</t>
  </si>
  <si>
    <t>14054</t>
  </si>
  <si>
    <t>EAST BETHANY</t>
  </si>
  <si>
    <t>14055</t>
  </si>
  <si>
    <t>EAST CONCORD</t>
  </si>
  <si>
    <t>14729</t>
  </si>
  <si>
    <t>EAST OTTO</t>
  </si>
  <si>
    <t>14056</t>
  </si>
  <si>
    <t>EAST PEMBROKE</t>
  </si>
  <si>
    <t>14730</t>
  </si>
  <si>
    <t>14445</t>
  </si>
  <si>
    <t>EAST ROCHESTER</t>
  </si>
  <si>
    <t>14449</t>
  </si>
  <si>
    <t>EAST WILLIAMSON</t>
  </si>
  <si>
    <t>14057</t>
  </si>
  <si>
    <t>14058</t>
  </si>
  <si>
    <t>ELBA</t>
  </si>
  <si>
    <t>14731</t>
  </si>
  <si>
    <t>ELLICOTTVILLE</t>
  </si>
  <si>
    <t>14732</t>
  </si>
  <si>
    <t>14059</t>
  </si>
  <si>
    <t>ELMA</t>
  </si>
  <si>
    <t>14901</t>
  </si>
  <si>
    <t>ELMIRA</t>
  </si>
  <si>
    <t>14902</t>
  </si>
  <si>
    <t>14903</t>
  </si>
  <si>
    <t>14904</t>
  </si>
  <si>
    <t>14905</t>
  </si>
  <si>
    <t>14925</t>
  </si>
  <si>
    <t>14838</t>
  </si>
  <si>
    <t>ERIN</t>
  </si>
  <si>
    <t>14450</t>
  </si>
  <si>
    <t>FAIRPORT</t>
  </si>
  <si>
    <t>14733</t>
  </si>
  <si>
    <t>FALCONER</t>
  </si>
  <si>
    <t>14452</t>
  </si>
  <si>
    <t>FANCHER</t>
  </si>
  <si>
    <t>14060</t>
  </si>
  <si>
    <t>FARMERSVILLE STATION</t>
  </si>
  <si>
    <t>14061</t>
  </si>
  <si>
    <t>FARNHAM</t>
  </si>
  <si>
    <t>14735</t>
  </si>
  <si>
    <t>FILLMORE</t>
  </si>
  <si>
    <t>14736</t>
  </si>
  <si>
    <t>FINDLEY LAKE</t>
  </si>
  <si>
    <t>14453</t>
  </si>
  <si>
    <t>FISHERS</t>
  </si>
  <si>
    <t>14062</t>
  </si>
  <si>
    <t>FORESTVILLE</t>
  </si>
  <si>
    <t>14737</t>
  </si>
  <si>
    <t>14063</t>
  </si>
  <si>
    <t>FREDONIA</t>
  </si>
  <si>
    <t>14065</t>
  </si>
  <si>
    <t>14133</t>
  </si>
  <si>
    <t>SANDUSKY</t>
  </si>
  <si>
    <t>14738</t>
  </si>
  <si>
    <t>FREWSBURG</t>
  </si>
  <si>
    <t>14739</t>
  </si>
  <si>
    <t>14066</t>
  </si>
  <si>
    <t>GAINESVILLE</t>
  </si>
  <si>
    <t>14067</t>
  </si>
  <si>
    <t>GASPORT</t>
  </si>
  <si>
    <t>14454</t>
  </si>
  <si>
    <t>GENESEO</t>
  </si>
  <si>
    <t>14456</t>
  </si>
  <si>
    <t>GENEVA</t>
  </si>
  <si>
    <t>14740</t>
  </si>
  <si>
    <t>GERRY</t>
  </si>
  <si>
    <t>14068</t>
  </si>
  <si>
    <t>GETZVILLE</t>
  </si>
  <si>
    <t>14069</t>
  </si>
  <si>
    <t>14461</t>
  </si>
  <si>
    <t>14070</t>
  </si>
  <si>
    <t>GOWANDA</t>
  </si>
  <si>
    <t>14072</t>
  </si>
  <si>
    <t>GRAND ISLAND</t>
  </si>
  <si>
    <t>14741</t>
  </si>
  <si>
    <t>GREAT VALLEY</t>
  </si>
  <si>
    <t>14742</t>
  </si>
  <si>
    <t>GREENHURST</t>
  </si>
  <si>
    <t>14839</t>
  </si>
  <si>
    <t>14462</t>
  </si>
  <si>
    <t>14545</t>
  </si>
  <si>
    <t>SCOTTSBURG</t>
  </si>
  <si>
    <t>14463</t>
  </si>
  <si>
    <t>HALL</t>
  </si>
  <si>
    <t>14075</t>
  </si>
  <si>
    <t>14464</t>
  </si>
  <si>
    <t>HAMLIN</t>
  </si>
  <si>
    <t>14840</t>
  </si>
  <si>
    <t>HAMMONDSPORT</t>
  </si>
  <si>
    <t>14841</t>
  </si>
  <si>
    <t>HECTOR</t>
  </si>
  <si>
    <t>14466</t>
  </si>
  <si>
    <t>HEMLOCK</t>
  </si>
  <si>
    <t>14467</t>
  </si>
  <si>
    <t>HENRIETTA</t>
  </si>
  <si>
    <t>14468</t>
  </si>
  <si>
    <t>HILTON</t>
  </si>
  <si>
    <t>14842</t>
  </si>
  <si>
    <t>HIMROD</t>
  </si>
  <si>
    <t>14743</t>
  </si>
  <si>
    <t>14443</t>
  </si>
  <si>
    <t>EAST BLOOMFIELD</t>
  </si>
  <si>
    <t>14469</t>
  </si>
  <si>
    <t>14080</t>
  </si>
  <si>
    <t>14470</t>
  </si>
  <si>
    <t>HOLLEY</t>
  </si>
  <si>
    <t>14471</t>
  </si>
  <si>
    <t>HONEOYE</t>
  </si>
  <si>
    <t>14472</t>
  </si>
  <si>
    <t>HONEOYE FALLS</t>
  </si>
  <si>
    <t>14843</t>
  </si>
  <si>
    <t>HORNELL</t>
  </si>
  <si>
    <t>14845</t>
  </si>
  <si>
    <t>HORSEHEADS</t>
  </si>
  <si>
    <t>14744</t>
  </si>
  <si>
    <t>HOUGHTON</t>
  </si>
  <si>
    <t>14745</t>
  </si>
  <si>
    <t>HUME</t>
  </si>
  <si>
    <t>14846</t>
  </si>
  <si>
    <t>HUNT</t>
  </si>
  <si>
    <t>14847</t>
  </si>
  <si>
    <t>INTERLAKEN</t>
  </si>
  <si>
    <t>14475</t>
  </si>
  <si>
    <t>IONIA</t>
  </si>
  <si>
    <t>14081</t>
  </si>
  <si>
    <t>IRVING</t>
  </si>
  <si>
    <t>14850</t>
  </si>
  <si>
    <t>ITHACA</t>
  </si>
  <si>
    <t>14851</t>
  </si>
  <si>
    <t>14852</t>
  </si>
  <si>
    <t>14853</t>
  </si>
  <si>
    <t>14882</t>
  </si>
  <si>
    <t>LANSING</t>
  </si>
  <si>
    <t>14854</t>
  </si>
  <si>
    <t>14701</t>
  </si>
  <si>
    <t>14702</t>
  </si>
  <si>
    <t>14855</t>
  </si>
  <si>
    <t>JASPER</t>
  </si>
  <si>
    <t>14082</t>
  </si>
  <si>
    <t>JAVA CENTER</t>
  </si>
  <si>
    <t>14083</t>
  </si>
  <si>
    <t>JAVA VILLAGE</t>
  </si>
  <si>
    <t>14856</t>
  </si>
  <si>
    <t>KANONA</t>
  </si>
  <si>
    <t>14476</t>
  </si>
  <si>
    <t>KENDALL</t>
  </si>
  <si>
    <t>14747</t>
  </si>
  <si>
    <t>KENNEDY</t>
  </si>
  <si>
    <t>14477</t>
  </si>
  <si>
    <t>14418</t>
  </si>
  <si>
    <t>BRANCHPORT</t>
  </si>
  <si>
    <t>14478</t>
  </si>
  <si>
    <t>KEUKA PARK</t>
  </si>
  <si>
    <t>14748</t>
  </si>
  <si>
    <t>KILL BUCK</t>
  </si>
  <si>
    <t>14857</t>
  </si>
  <si>
    <t>LAKEMONT</t>
  </si>
  <si>
    <t>14085</t>
  </si>
  <si>
    <t>LAKE VIEW</t>
  </si>
  <si>
    <t>14480</t>
  </si>
  <si>
    <t>14750</t>
  </si>
  <si>
    <t>14086</t>
  </si>
  <si>
    <t>14091</t>
  </si>
  <si>
    <t>LAWTONS</t>
  </si>
  <si>
    <t>14481</t>
  </si>
  <si>
    <t>14482</t>
  </si>
  <si>
    <t>LE ROY</t>
  </si>
  <si>
    <t>14092</t>
  </si>
  <si>
    <t>14144</t>
  </si>
  <si>
    <t>STELLA NIAGARA</t>
  </si>
  <si>
    <t>14752</t>
  </si>
  <si>
    <t>LILY DALE</t>
  </si>
  <si>
    <t>14485</t>
  </si>
  <si>
    <t>LIMA</t>
  </si>
  <si>
    <t>14753</t>
  </si>
  <si>
    <t>14858</t>
  </si>
  <si>
    <t>LINDLEY</t>
  </si>
  <si>
    <t>14754</t>
  </si>
  <si>
    <t>LITTLE GENESEE</t>
  </si>
  <si>
    <t>14755</t>
  </si>
  <si>
    <t>LITTLE VALLEY</t>
  </si>
  <si>
    <t>14487</t>
  </si>
  <si>
    <t>LIVONIA</t>
  </si>
  <si>
    <t>14558</t>
  </si>
  <si>
    <t>SOUTH LIMA</t>
  </si>
  <si>
    <t>14488</t>
  </si>
  <si>
    <t>LIVONIA CENTER</t>
  </si>
  <si>
    <t>14094</t>
  </si>
  <si>
    <t>LOCKPORT</t>
  </si>
  <si>
    <t>14095</t>
  </si>
  <si>
    <t>14859</t>
  </si>
  <si>
    <t>LOCKWOOD</t>
  </si>
  <si>
    <t>14860</t>
  </si>
  <si>
    <t>14861</t>
  </si>
  <si>
    <t>LOWMAN</t>
  </si>
  <si>
    <t>14098</t>
  </si>
  <si>
    <t>14489</t>
  </si>
  <si>
    <t>14502</t>
  </si>
  <si>
    <t>MACEDON</t>
  </si>
  <si>
    <t>14101</t>
  </si>
  <si>
    <t>14504</t>
  </si>
  <si>
    <t>14102</t>
  </si>
  <si>
    <t>MARILLA</t>
  </si>
  <si>
    <t>14505</t>
  </si>
  <si>
    <t>14757</t>
  </si>
  <si>
    <t>MAYVILLE</t>
  </si>
  <si>
    <t>14863</t>
  </si>
  <si>
    <t>MECKLENBURG</t>
  </si>
  <si>
    <t>14103</t>
  </si>
  <si>
    <t>MEDINA</t>
  </si>
  <si>
    <t>14506</t>
  </si>
  <si>
    <t>14105</t>
  </si>
  <si>
    <t>MIDDLEPORT</t>
  </si>
  <si>
    <t>14507</t>
  </si>
  <si>
    <t>14864</t>
  </si>
  <si>
    <t>MILLPORT</t>
  </si>
  <si>
    <t>14107</t>
  </si>
  <si>
    <t>MODEL CITY</t>
  </si>
  <si>
    <t>14865</t>
  </si>
  <si>
    <t>MONTOUR FALLS</t>
  </si>
  <si>
    <t>14508</t>
  </si>
  <si>
    <t>MORTON</t>
  </si>
  <si>
    <t>14510</t>
  </si>
  <si>
    <t>MOUNT MORRIS</t>
  </si>
  <si>
    <t>14511</t>
  </si>
  <si>
    <t>MUMFORD</t>
  </si>
  <si>
    <t>14512</t>
  </si>
  <si>
    <t>14513</t>
  </si>
  <si>
    <t>14028</t>
  </si>
  <si>
    <t>BURT</t>
  </si>
  <si>
    <t>14108</t>
  </si>
  <si>
    <t>14867</t>
  </si>
  <si>
    <t>14301</t>
  </si>
  <si>
    <t>NIAGARA FALLS</t>
  </si>
  <si>
    <t>14302</t>
  </si>
  <si>
    <t>14303</t>
  </si>
  <si>
    <t>14304</t>
  </si>
  <si>
    <t>14305</t>
  </si>
  <si>
    <t>14109</t>
  </si>
  <si>
    <t>NIAGARA UNIVERSITY</t>
  </si>
  <si>
    <t>14758</t>
  </si>
  <si>
    <t>NIOBE</t>
  </si>
  <si>
    <t>14110</t>
  </si>
  <si>
    <t>NORTH BOSTON</t>
  </si>
  <si>
    <t>14514</t>
  </si>
  <si>
    <t>NORTH CHILI</t>
  </si>
  <si>
    <t>14111</t>
  </si>
  <si>
    <t>NORTH COLLINS</t>
  </si>
  <si>
    <t>14112</t>
  </si>
  <si>
    <t>NORTH EVANS</t>
  </si>
  <si>
    <t>14515</t>
  </si>
  <si>
    <t>NORTH GREECE</t>
  </si>
  <si>
    <t>14113</t>
  </si>
  <si>
    <t>NORTH JAVA</t>
  </si>
  <si>
    <t>14516</t>
  </si>
  <si>
    <t>NORTH ROSE</t>
  </si>
  <si>
    <t>14120</t>
  </si>
  <si>
    <t>NORTH TONAWANDA</t>
  </si>
  <si>
    <t>14517</t>
  </si>
  <si>
    <t>NUNDA</t>
  </si>
  <si>
    <t>14125</t>
  </si>
  <si>
    <t>14518</t>
  </si>
  <si>
    <t>OAKS CORNERS</t>
  </si>
  <si>
    <t>14869</t>
  </si>
  <si>
    <t>14126</t>
  </si>
  <si>
    <t>OLCOTT</t>
  </si>
  <si>
    <t>14760</t>
  </si>
  <si>
    <t>OLEAN</t>
  </si>
  <si>
    <t>14519</t>
  </si>
  <si>
    <t>ONTARIO</t>
  </si>
  <si>
    <t>14520</t>
  </si>
  <si>
    <t>ONTARIO CENTER</t>
  </si>
  <si>
    <t>14127</t>
  </si>
  <si>
    <t>ORCHARD PARK</t>
  </si>
  <si>
    <t>14766</t>
  </si>
  <si>
    <t>OTTO</t>
  </si>
  <si>
    <t>14521</t>
  </si>
  <si>
    <t>OVID</t>
  </si>
  <si>
    <t>14870</t>
  </si>
  <si>
    <t>PAINTED POST</t>
  </si>
  <si>
    <t>14522</t>
  </si>
  <si>
    <t>14767</t>
  </si>
  <si>
    <t>PANAMA</t>
  </si>
  <si>
    <t>14486</t>
  </si>
  <si>
    <t>14525</t>
  </si>
  <si>
    <t>PAVILION</t>
  </si>
  <si>
    <t>14526</t>
  </si>
  <si>
    <t>PENFIELD</t>
  </si>
  <si>
    <t>14527</t>
  </si>
  <si>
    <t>PENN YAN</t>
  </si>
  <si>
    <t>14529</t>
  </si>
  <si>
    <t>14530</t>
  </si>
  <si>
    <t>14129</t>
  </si>
  <si>
    <t>PERRYSBURG</t>
  </si>
  <si>
    <t>14532</t>
  </si>
  <si>
    <t>PHELPS</t>
  </si>
  <si>
    <t>14533</t>
  </si>
  <si>
    <t>PIFFARD</t>
  </si>
  <si>
    <t>14130</t>
  </si>
  <si>
    <t>14871</t>
  </si>
  <si>
    <t>PINE CITY</t>
  </si>
  <si>
    <t>14872</t>
  </si>
  <si>
    <t>PINE VALLEY</t>
  </si>
  <si>
    <t>14534</t>
  </si>
  <si>
    <t>14536</t>
  </si>
  <si>
    <t>PORTAGEVILLE</t>
  </si>
  <si>
    <t>14537</t>
  </si>
  <si>
    <t>PORT GIBSON</t>
  </si>
  <si>
    <t>14769</t>
  </si>
  <si>
    <t>14770</t>
  </si>
  <si>
    <t>PORTVILLE</t>
  </si>
  <si>
    <t>14873</t>
  </si>
  <si>
    <t>PRATTSBURGH</t>
  </si>
  <si>
    <t>14874</t>
  </si>
  <si>
    <t>PULTENEY</t>
  </si>
  <si>
    <t>14538</t>
  </si>
  <si>
    <t>PULTNEYVILLE</t>
  </si>
  <si>
    <t>14772</t>
  </si>
  <si>
    <t>14131</t>
  </si>
  <si>
    <t>RANSOMVILLE</t>
  </si>
  <si>
    <t>14876</t>
  </si>
  <si>
    <t>READING CENTER</t>
  </si>
  <si>
    <t>14539</t>
  </si>
  <si>
    <t>RETSOF</t>
  </si>
  <si>
    <t>14877</t>
  </si>
  <si>
    <t>REXVILLE</t>
  </si>
  <si>
    <t>14774</t>
  </si>
  <si>
    <t>RICHBURG</t>
  </si>
  <si>
    <t>14775</t>
  </si>
  <si>
    <t>RIPLEY</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</si>
  <si>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</si>
  <si>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</si>
  <si>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</si>
  <si>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</si>
  <si>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</si>
  <si>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</si>
  <si>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</si>
  <si>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</si>
  <si>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</si>
  <si>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</si>
  <si>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</si>
  <si>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</si>
  <si>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</si>
  <si>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</si>
  <si>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</si>
  <si>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</si>
  <si>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</si>
  <si>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</si>
  <si>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</si>
  <si>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</si>
  <si>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</si>
  <si>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</si>
  <si>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</si>
  <si>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</si>
  <si>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</si>
  <si>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</si>
  <si>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</si>
  <si>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</si>
  <si>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</si>
  <si>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</si>
  <si>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</si>
  <si>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</si>
  <si>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</si>
  <si>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</si>
  <si>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</si>
  <si>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</si>
  <si>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</si>
  <si>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</si>
  <si>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</si>
  <si>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</si>
  <si>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14878</t>
  </si>
  <si>
    <t>ROCK STREAM</t>
  </si>
  <si>
    <t>14541</t>
  </si>
  <si>
    <t>ROMULUS</t>
  </si>
  <si>
    <t>14542</t>
  </si>
  <si>
    <t>ROSE</t>
  </si>
  <si>
    <t>14543</t>
  </si>
  <si>
    <t>RUSH</t>
  </si>
  <si>
    <t>14777</t>
  </si>
  <si>
    <t>RUSHFORD</t>
  </si>
  <si>
    <t>14544</t>
  </si>
  <si>
    <t>RUSHVILLE</t>
  </si>
  <si>
    <t>14778</t>
  </si>
  <si>
    <t>SAINT BONAVENTURE</t>
  </si>
  <si>
    <t>14779</t>
  </si>
  <si>
    <t>SALAMANCA</t>
  </si>
  <si>
    <t>14132</t>
  </si>
  <si>
    <t>SANBORN</t>
  </si>
  <si>
    <t>14134</t>
  </si>
  <si>
    <t>SARDINIA</t>
  </si>
  <si>
    <t>14879</t>
  </si>
  <si>
    <t>SAVONA</t>
  </si>
  <si>
    <t>14880</t>
  </si>
  <si>
    <t>SCIO</t>
  </si>
  <si>
    <t>14546</t>
  </si>
  <si>
    <t>SCOTTSVILLE</t>
  </si>
  <si>
    <t>14547</t>
  </si>
  <si>
    <t>SENECA CASTLE</t>
  </si>
  <si>
    <t>14135</t>
  </si>
  <si>
    <t>14781</t>
  </si>
  <si>
    <t>14548</t>
  </si>
  <si>
    <t>SHORTSVILLE</t>
  </si>
  <si>
    <t>14136</t>
  </si>
  <si>
    <t>SILVER CREEK</t>
  </si>
  <si>
    <t>14549</t>
  </si>
  <si>
    <t>14550</t>
  </si>
  <si>
    <t>SILVER SPRINGS</t>
  </si>
  <si>
    <t>14782</t>
  </si>
  <si>
    <t>SINCLAIRVILLE</t>
  </si>
  <si>
    <t>14881</t>
  </si>
  <si>
    <t>SLATERVILLE SPRINGS</t>
  </si>
  <si>
    <t>14551</t>
  </si>
  <si>
    <t>SODUS</t>
  </si>
  <si>
    <t>14555</t>
  </si>
  <si>
    <t>SODUS POINT</t>
  </si>
  <si>
    <t>14556</t>
  </si>
  <si>
    <t>SONYEA</t>
  </si>
  <si>
    <t>14557</t>
  </si>
  <si>
    <t>SOUTH BYRON</t>
  </si>
  <si>
    <t>14138</t>
  </si>
  <si>
    <t>SOUTH DAYTON</t>
  </si>
  <si>
    <t>14139</t>
  </si>
  <si>
    <t>SOUTH WALES</t>
  </si>
  <si>
    <t>14883</t>
  </si>
  <si>
    <t>14559</t>
  </si>
  <si>
    <t>SPENCERPORT</t>
  </si>
  <si>
    <t>14140</t>
  </si>
  <si>
    <t>SPRING BROOK</t>
  </si>
  <si>
    <t>14141</t>
  </si>
  <si>
    <t>SPRINGVILLE</t>
  </si>
  <si>
    <t>14560</t>
  </si>
  <si>
    <t>SPRINGWATER</t>
  </si>
  <si>
    <t>14143</t>
  </si>
  <si>
    <t>14561</t>
  </si>
  <si>
    <t>STANLEY</t>
  </si>
  <si>
    <t>14783</t>
  </si>
  <si>
    <t>STEAMBURG</t>
  </si>
  <si>
    <t>14784</t>
  </si>
  <si>
    <t>14785</t>
  </si>
  <si>
    <t>14145</t>
  </si>
  <si>
    <t>STRYKERSVILLE</t>
  </si>
  <si>
    <t>14884</t>
  </si>
  <si>
    <t>SWAIN</t>
  </si>
  <si>
    <t>14150</t>
  </si>
  <si>
    <t>TONAWANDA</t>
  </si>
  <si>
    <t>14151</t>
  </si>
  <si>
    <t>14885</t>
  </si>
  <si>
    <t>TROUPSBURG</t>
  </si>
  <si>
    <t>14886</t>
  </si>
  <si>
    <t>TRUMANSBURG</t>
  </si>
  <si>
    <t>14887</t>
  </si>
  <si>
    <t>TYRONE</t>
  </si>
  <si>
    <t>14563</t>
  </si>
  <si>
    <t>UNION HILL</t>
  </si>
  <si>
    <t>14889</t>
  </si>
  <si>
    <t>VAN ETTEN</t>
  </si>
  <si>
    <t>14167</t>
  </si>
  <si>
    <t>VARYSBURG</t>
  </si>
  <si>
    <t>14168</t>
  </si>
  <si>
    <t>14564</t>
  </si>
  <si>
    <t>VICTOR</t>
  </si>
  <si>
    <t>14169</t>
  </si>
  <si>
    <t>WALES CENTER</t>
  </si>
  <si>
    <t>14568</t>
  </si>
  <si>
    <t>WALWORTH</t>
  </si>
  <si>
    <t>14569</t>
  </si>
  <si>
    <t>WARSAW</t>
  </si>
  <si>
    <t>14571</t>
  </si>
  <si>
    <t>WATERPORT</t>
  </si>
  <si>
    <t>14891</t>
  </si>
  <si>
    <t>WATKINS GLEN</t>
  </si>
  <si>
    <t>14892</t>
  </si>
  <si>
    <t>WAVERLY</t>
  </si>
  <si>
    <t>14572</t>
  </si>
  <si>
    <t>14893</t>
  </si>
  <si>
    <t>14580</t>
  </si>
  <si>
    <t>14894</t>
  </si>
  <si>
    <t>WELLSBURG</t>
  </si>
  <si>
    <t>14895</t>
  </si>
  <si>
    <t>WELLSVILLE</t>
  </si>
  <si>
    <t>14585</t>
  </si>
  <si>
    <t>WEST BLOOMFIELD</t>
  </si>
  <si>
    <t>14786</t>
  </si>
  <si>
    <t>WEST CLARKSVILLE</t>
  </si>
  <si>
    <t>14170</t>
  </si>
  <si>
    <t>WEST FALLS</t>
  </si>
  <si>
    <t>14787</t>
  </si>
  <si>
    <t>14586</t>
  </si>
  <si>
    <t>WEST HENRIETTA</t>
  </si>
  <si>
    <t>14788</t>
  </si>
  <si>
    <t>WESTONS MILLS</t>
  </si>
  <si>
    <t>14171</t>
  </si>
  <si>
    <t>WEST VALLEY</t>
  </si>
  <si>
    <t>14897</t>
  </si>
  <si>
    <t>WHITESVILLE</t>
  </si>
  <si>
    <t>14588</t>
  </si>
  <si>
    <t>WILLARD</t>
  </si>
  <si>
    <t>14589</t>
  </si>
  <si>
    <t>WILLIAMSON</t>
  </si>
  <si>
    <t>14172</t>
  </si>
  <si>
    <t>WILSON</t>
  </si>
  <si>
    <t>14590</t>
  </si>
  <si>
    <t>14898</t>
  </si>
  <si>
    <t>WOODHULL</t>
  </si>
  <si>
    <t>14591</t>
  </si>
  <si>
    <t>14592</t>
  </si>
  <si>
    <t>14173</t>
  </si>
  <si>
    <t>YORKSHIRE</t>
  </si>
  <si>
    <t>14174</t>
  </si>
  <si>
    <t>YOUNGSTOWN</t>
  </si>
  <si>
    <t>16820</t>
  </si>
  <si>
    <t>AARONSBURG</t>
  </si>
  <si>
    <t>15610</t>
  </si>
  <si>
    <t>ACME</t>
  </si>
  <si>
    <t>15520</t>
  </si>
  <si>
    <t>ACOSTA</t>
  </si>
  <si>
    <t>15611</t>
  </si>
  <si>
    <t>ADAMSBURG</t>
  </si>
  <si>
    <t>16110</t>
  </si>
  <si>
    <t>15411</t>
  </si>
  <si>
    <t>16210</t>
  </si>
  <si>
    <t>ADRIAN</t>
  </si>
  <si>
    <t>16401</t>
  </si>
  <si>
    <t>16475</t>
  </si>
  <si>
    <t>15310</t>
  </si>
  <si>
    <t>ALEPPO</t>
  </si>
  <si>
    <t>16611</t>
  </si>
  <si>
    <t>ALEXANDRIA</t>
  </si>
  <si>
    <t>15001</t>
  </si>
  <si>
    <t>ALIQUIPPA</t>
  </si>
  <si>
    <t>15412</t>
  </si>
  <si>
    <t>ALLENPORT</t>
  </si>
  <si>
    <t>15413</t>
  </si>
  <si>
    <t>ALLISON</t>
  </si>
  <si>
    <t>15101</t>
  </si>
  <si>
    <t>ALLISON PARK</t>
  </si>
  <si>
    <t>16821</t>
  </si>
  <si>
    <t>ALLPORT</t>
  </si>
  <si>
    <t>16601</t>
  </si>
  <si>
    <t>ALTOONA</t>
  </si>
  <si>
    <t>16602</t>
  </si>
  <si>
    <t>16603</t>
  </si>
  <si>
    <t>15521</t>
  </si>
  <si>
    <t>ALUM BANK</t>
  </si>
  <si>
    <t>15710</t>
  </si>
  <si>
    <t>ALVERDA</t>
  </si>
  <si>
    <t>15612</t>
  </si>
  <si>
    <t>ALVERTON</t>
  </si>
  <si>
    <t>15003</t>
  </si>
  <si>
    <t>AMBRIDGE</t>
  </si>
  <si>
    <t>15311</t>
  </si>
  <si>
    <t>AMITY</t>
  </si>
  <si>
    <t>15711</t>
  </si>
  <si>
    <t>ANITA</t>
  </si>
  <si>
    <t>15613</t>
  </si>
  <si>
    <t>APOLLO</t>
  </si>
  <si>
    <t>15712</t>
  </si>
  <si>
    <t>ARCADIA</t>
  </si>
  <si>
    <t>15615</t>
  </si>
  <si>
    <t>ARDARA</t>
  </si>
  <si>
    <t>15920</t>
  </si>
  <si>
    <t>ARMAGH</t>
  </si>
  <si>
    <t>15616</t>
  </si>
  <si>
    <t>ARMBRUST</t>
  </si>
  <si>
    <t>15617</t>
  </si>
  <si>
    <t>ARONA</t>
  </si>
  <si>
    <t>16613</t>
  </si>
  <si>
    <t>16629</t>
  </si>
  <si>
    <t>COUPON</t>
  </si>
  <si>
    <t>16111</t>
  </si>
  <si>
    <t>ATLANTIC</t>
  </si>
  <si>
    <t>15004</t>
  </si>
  <si>
    <t>ATLASBURG</t>
  </si>
  <si>
    <t>16720</t>
  </si>
  <si>
    <t>AUSTIN</t>
  </si>
  <si>
    <t>15312</t>
  </si>
  <si>
    <t>AVELLA</t>
  </si>
  <si>
    <t>15618</t>
  </si>
  <si>
    <t>AVONMORE</t>
  </si>
  <si>
    <t>15005</t>
  </si>
  <si>
    <t>BADEN</t>
  </si>
  <si>
    <t>15006</t>
  </si>
  <si>
    <t>BAIRDFORD</t>
  </si>
  <si>
    <t>15007</t>
  </si>
  <si>
    <t>BAKERSTOWN</t>
  </si>
  <si>
    <t>15714</t>
  </si>
  <si>
    <t>NORTHERN CAMBRIA</t>
  </si>
  <si>
    <t>15760</t>
  </si>
  <si>
    <t>MARSTELLER</t>
  </si>
  <si>
    <t>15313</t>
  </si>
  <si>
    <t>BEALLSVILLE</t>
  </si>
  <si>
    <t>16402</t>
  </si>
  <si>
    <t>BEAR LAKE</t>
  </si>
  <si>
    <t>15009</t>
  </si>
  <si>
    <t>BEAVER</t>
  </si>
  <si>
    <t>15921</t>
  </si>
  <si>
    <t>BEAVERDALE</t>
  </si>
  <si>
    <t>15010</t>
  </si>
  <si>
    <t>16616</t>
  </si>
  <si>
    <t>BECCARIA</t>
  </si>
  <si>
    <t>15522</t>
  </si>
  <si>
    <t>16822</t>
  </si>
  <si>
    <t>BEECH CREEK</t>
  </si>
  <si>
    <t>16864</t>
  </si>
  <si>
    <t>ORVISTON</t>
  </si>
  <si>
    <t>16823</t>
  </si>
  <si>
    <t>BELLEFONTE</t>
  </si>
  <si>
    <t>15012</t>
  </si>
  <si>
    <t>BELLE VERNON</t>
  </si>
  <si>
    <t>16617</t>
  </si>
  <si>
    <t>BELLWOOD</t>
  </si>
  <si>
    <t>15922</t>
  </si>
  <si>
    <t>BELSANO</t>
  </si>
  <si>
    <t>15821</t>
  </si>
  <si>
    <t>BENEZETT</t>
  </si>
  <si>
    <t>15314</t>
  </si>
  <si>
    <t>BENTLEYVILLE</t>
  </si>
  <si>
    <t>15530</t>
  </si>
  <si>
    <t>16112</t>
  </si>
  <si>
    <t>BESSEMER</t>
  </si>
  <si>
    <t>15102</t>
  </si>
  <si>
    <t>BETHEL PARK</t>
  </si>
  <si>
    <t>16211</t>
  </si>
  <si>
    <t>BEYER</t>
  </si>
  <si>
    <t>16825</t>
  </si>
  <si>
    <t>BIGLER</t>
  </si>
  <si>
    <t>15715</t>
  </si>
  <si>
    <t>BIG RUN</t>
  </si>
  <si>
    <t>15716</t>
  </si>
  <si>
    <t>BLACK LICK</t>
  </si>
  <si>
    <t>15717</t>
  </si>
  <si>
    <t>BLAIRSVILLE</t>
  </si>
  <si>
    <t>15750</t>
  </si>
  <si>
    <t>JOSEPHINE</t>
  </si>
  <si>
    <t>16826</t>
  </si>
  <si>
    <t>BLANCHARD</t>
  </si>
  <si>
    <t>16619</t>
  </si>
  <si>
    <t>BLANDBURG</t>
  </si>
  <si>
    <t>16827</t>
  </si>
  <si>
    <t>BOALSBURG</t>
  </si>
  <si>
    <t>15315</t>
  </si>
  <si>
    <t>BOBTOWN</t>
  </si>
  <si>
    <t>15923</t>
  </si>
  <si>
    <t>15531</t>
  </si>
  <si>
    <t>BOSWELL</t>
  </si>
  <si>
    <t>15546</t>
  </si>
  <si>
    <t>JENNERS</t>
  </si>
  <si>
    <t>15619</t>
  </si>
  <si>
    <t>BOVARD</t>
  </si>
  <si>
    <t>16016</t>
  </si>
  <si>
    <t>BOYERS</t>
  </si>
  <si>
    <t>16017</t>
  </si>
  <si>
    <t>16018</t>
  </si>
  <si>
    <t>16020</t>
  </si>
  <si>
    <t>15532</t>
  </si>
  <si>
    <t>BOYNTON</t>
  </si>
  <si>
    <t>15014</t>
  </si>
  <si>
    <t>BRACKENRIDGE</t>
  </si>
  <si>
    <t>15104</t>
  </si>
  <si>
    <t>BRADDOCK</t>
  </si>
  <si>
    <t>15620</t>
  </si>
  <si>
    <t>BRADENVILLE</t>
  </si>
  <si>
    <t>16701</t>
  </si>
  <si>
    <t>15015</t>
  </si>
  <si>
    <t>BRADFORDWOODS</t>
  </si>
  <si>
    <t>15316</t>
  </si>
  <si>
    <t>BRAVE</t>
  </si>
  <si>
    <t>15533</t>
  </si>
  <si>
    <t>BREEZEWOOD</t>
  </si>
  <si>
    <t>15017</t>
  </si>
  <si>
    <t>15415</t>
  </si>
  <si>
    <t>16620</t>
  </si>
  <si>
    <t>BRISBIN</t>
  </si>
  <si>
    <t>16621</t>
  </si>
  <si>
    <t>BROAD TOP</t>
  </si>
  <si>
    <t>16685</t>
  </si>
  <si>
    <t>TODD</t>
  </si>
  <si>
    <t>15823</t>
  </si>
  <si>
    <t>15824</t>
  </si>
  <si>
    <t>BROCKWAY</t>
  </si>
  <si>
    <t>15825</t>
  </si>
  <si>
    <t>BROOKVILLE</t>
  </si>
  <si>
    <t>15828</t>
  </si>
  <si>
    <t>CLARINGTON</t>
  </si>
  <si>
    <t>15416</t>
  </si>
  <si>
    <t>15417</t>
  </si>
  <si>
    <t>16022</t>
  </si>
  <si>
    <t>BRUIN</t>
  </si>
  <si>
    <t>15720</t>
  </si>
  <si>
    <t>BRUSH VALLEY</t>
  </si>
  <si>
    <t>15018</t>
  </si>
  <si>
    <t>BUENA VISTA</t>
  </si>
  <si>
    <t>15534</t>
  </si>
  <si>
    <t>BUFFALO MILLS</t>
  </si>
  <si>
    <t>15019</t>
  </si>
  <si>
    <t>BULGER</t>
  </si>
  <si>
    <t>15020</t>
  </si>
  <si>
    <t>BUNOLA</t>
  </si>
  <si>
    <t>15021</t>
  </si>
  <si>
    <t>BURGETTSTOWN</t>
  </si>
  <si>
    <t>16001</t>
  </si>
  <si>
    <t>16002</t>
  </si>
  <si>
    <t>16003</t>
  </si>
  <si>
    <t>15827</t>
  </si>
  <si>
    <t>BYRNEDALE</t>
  </si>
  <si>
    <t>16023</t>
  </si>
  <si>
    <t>16212</t>
  </si>
  <si>
    <t>CADOGAN</t>
  </si>
  <si>
    <t>15924</t>
  </si>
  <si>
    <t>CAIRNBROOK</t>
  </si>
  <si>
    <t>15419</t>
  </si>
  <si>
    <t>CALIFORNIA</t>
  </si>
  <si>
    <t>16213</t>
  </si>
  <si>
    <t>CALLENSBURG</t>
  </si>
  <si>
    <t>16024</t>
  </si>
  <si>
    <t>CALLERY</t>
  </si>
  <si>
    <t>15621</t>
  </si>
  <si>
    <t>CALUMET</t>
  </si>
  <si>
    <t>16622</t>
  </si>
  <si>
    <t>CALVIN</t>
  </si>
  <si>
    <t>16403</t>
  </si>
  <si>
    <t>CAMBRIDGE SPRINGS</t>
  </si>
  <si>
    <t>15317</t>
  </si>
  <si>
    <t>CANONSBURG</t>
  </si>
  <si>
    <t>15339</t>
  </si>
  <si>
    <t>HENDERSONVILLE</t>
  </si>
  <si>
    <t>15420</t>
  </si>
  <si>
    <t>CARDALE</t>
  </si>
  <si>
    <t>16311</t>
  </si>
  <si>
    <t>CARLTON</t>
  </si>
  <si>
    <t>15320</t>
  </si>
  <si>
    <t>CARMICHAELS</t>
  </si>
  <si>
    <t>15106</t>
  </si>
  <si>
    <t>CARNEGIE</t>
  </si>
  <si>
    <t>15722</t>
  </si>
  <si>
    <t>CARROLLTOWN</t>
  </si>
  <si>
    <t>15925</t>
  </si>
  <si>
    <t>CASSANDRA</t>
  </si>
  <si>
    <t>16623</t>
  </si>
  <si>
    <t>15321</t>
  </si>
  <si>
    <t>CECIL</t>
  </si>
  <si>
    <t>16404</t>
  </si>
  <si>
    <t>16432</t>
  </si>
  <si>
    <t>RICEVILLE</t>
  </si>
  <si>
    <t>15926</t>
  </si>
  <si>
    <t>CENTRAL CITY</t>
  </si>
  <si>
    <t>16828</t>
  </si>
  <si>
    <t>CENTRE HALL</t>
  </si>
  <si>
    <t>15421</t>
  </si>
  <si>
    <t>CHALK HILL</t>
  </si>
  <si>
    <t>15723</t>
  </si>
  <si>
    <t>CHAMBERSVILLE</t>
  </si>
  <si>
    <t>15622</t>
  </si>
  <si>
    <t>CHAMPION</t>
  </si>
  <si>
    <t>16312</t>
  </si>
  <si>
    <t>CHANDLERS VALLEY</t>
  </si>
  <si>
    <t>15022</t>
  </si>
  <si>
    <t>CHARLEROI</t>
  </si>
  <si>
    <t>15721</t>
  </si>
  <si>
    <t>BURNSIDE</t>
  </si>
  <si>
    <t>15724</t>
  </si>
  <si>
    <t>CHERRY TREE</t>
  </si>
  <si>
    <t>15422</t>
  </si>
  <si>
    <t>CHESTNUT RIDGE</t>
  </si>
  <si>
    <t>16624</t>
  </si>
  <si>
    <t>CHEST SPRINGS</t>
  </si>
  <si>
    <t>15024</t>
  </si>
  <si>
    <t>CHESWICK</t>
  </si>
  <si>
    <t>16025</t>
  </si>
  <si>
    <t>CHICORA</t>
  </si>
  <si>
    <t>15025</t>
  </si>
  <si>
    <t>CLAIRTON</t>
  </si>
  <si>
    <t>16829</t>
  </si>
  <si>
    <t>16313</t>
  </si>
  <si>
    <t>15623</t>
  </si>
  <si>
    <t>CLARIDGE</t>
  </si>
  <si>
    <t>16214</t>
  </si>
  <si>
    <t>CLARION</t>
  </si>
  <si>
    <t>16113</t>
  </si>
  <si>
    <t>15725</t>
  </si>
  <si>
    <t>CLARKSBURG</t>
  </si>
  <si>
    <t>16114</t>
  </si>
  <si>
    <t>CLARKS MILLS</t>
  </si>
  <si>
    <t>15322</t>
  </si>
  <si>
    <t>16625</t>
  </si>
  <si>
    <t>CLAYSBURG</t>
  </si>
  <si>
    <t>16670</t>
  </si>
  <si>
    <t>QUEEN</t>
  </si>
  <si>
    <t>16682</t>
  </si>
  <si>
    <t>SPROUL</t>
  </si>
  <si>
    <t>15323</t>
  </si>
  <si>
    <t>CLAYSVILLE</t>
  </si>
  <si>
    <t>16830</t>
  </si>
  <si>
    <t>CLEARFIELD</t>
  </si>
  <si>
    <t>15535</t>
  </si>
  <si>
    <t>CLEARVILLE</t>
  </si>
  <si>
    <t>15026</t>
  </si>
  <si>
    <t>16372</t>
  </si>
  <si>
    <t>CLINTONVILLE</t>
  </si>
  <si>
    <t>15727</t>
  </si>
  <si>
    <t>CLUNE</t>
  </si>
  <si>
    <t>15728</t>
  </si>
  <si>
    <t>15761</t>
  </si>
  <si>
    <t>MENTCLE</t>
  </si>
  <si>
    <t>15423</t>
  </si>
  <si>
    <t>COAL CENTER</t>
  </si>
  <si>
    <t>16627</t>
  </si>
  <si>
    <t>COALPORT</t>
  </si>
  <si>
    <t>16832</t>
  </si>
  <si>
    <t>COBURN</t>
  </si>
  <si>
    <t>16314</t>
  </si>
  <si>
    <t>COCHRANTON</t>
  </si>
  <si>
    <t>15324</t>
  </si>
  <si>
    <t>COKEBURG</t>
  </si>
  <si>
    <t>16405</t>
  </si>
  <si>
    <t>15927</t>
  </si>
  <si>
    <t>COLVER</t>
  </si>
  <si>
    <t>15729</t>
  </si>
  <si>
    <t>COMMODORE</t>
  </si>
  <si>
    <t>15424</t>
  </si>
  <si>
    <t>CONFLUENCE</t>
  </si>
  <si>
    <t>15485</t>
  </si>
  <si>
    <t>URSINA</t>
  </si>
  <si>
    <t>16316</t>
  </si>
  <si>
    <t>CONNEAUT LAKE</t>
  </si>
  <si>
    <t>16406</t>
  </si>
  <si>
    <t>CONNEAUTVILLE</t>
  </si>
  <si>
    <t>15425</t>
  </si>
  <si>
    <t>CONNELLSVILLE</t>
  </si>
  <si>
    <t>16027</t>
  </si>
  <si>
    <t>CONNOQUENESSING</t>
  </si>
  <si>
    <t>15027</t>
  </si>
  <si>
    <t>16217</t>
  </si>
  <si>
    <t>COOKSBURG</t>
  </si>
  <si>
    <t>16317</t>
  </si>
  <si>
    <t>15731</t>
  </si>
  <si>
    <t>CORAL</t>
  </si>
  <si>
    <t>15108</t>
  </si>
  <si>
    <t>CORAOPOLIS</t>
  </si>
  <si>
    <t>16407</t>
  </si>
  <si>
    <t>CORRY</t>
  </si>
  <si>
    <t>15829</t>
  </si>
  <si>
    <t>CORSICA</t>
  </si>
  <si>
    <t>15028</t>
  </si>
  <si>
    <t>COULTERS</t>
  </si>
  <si>
    <t>16218</t>
  </si>
  <si>
    <t>COWANSVILLE</t>
  </si>
  <si>
    <t>15624</t>
  </si>
  <si>
    <t>CRABTREE</t>
  </si>
  <si>
    <t>16410</t>
  </si>
  <si>
    <t>CRANESVILLE</t>
  </si>
  <si>
    <t>15732</t>
  </si>
  <si>
    <t>CREEKSIDE</t>
  </si>
  <si>
    <t>15739</t>
  </si>
  <si>
    <t>ERNEST</t>
  </si>
  <si>
    <t>15030</t>
  </si>
  <si>
    <t>CREIGHTON</t>
  </si>
  <si>
    <t>16630</t>
  </si>
  <si>
    <t>CRESSON</t>
  </si>
  <si>
    <t>16699</t>
  </si>
  <si>
    <t>16724</t>
  </si>
  <si>
    <t>CROSBY</t>
  </si>
  <si>
    <t>16220</t>
  </si>
  <si>
    <t>CROWN</t>
  </si>
  <si>
    <t>15325</t>
  </si>
  <si>
    <t>CRUCIBLE</t>
  </si>
  <si>
    <t>15536</t>
  </si>
  <si>
    <t>CRYSTAL SPRING</t>
  </si>
  <si>
    <t>15031</t>
  </si>
  <si>
    <t>CUDDY</t>
  </si>
  <si>
    <t>16221</t>
  </si>
  <si>
    <t>CURLLSVILLE</t>
  </si>
  <si>
    <t>16631</t>
  </si>
  <si>
    <t>CURRYVILLE</t>
  </si>
  <si>
    <t>15032</t>
  </si>
  <si>
    <t>CURTISVILLE</t>
  </si>
  <si>
    <t>16833</t>
  </si>
  <si>
    <t>CURWENSVILLE</t>
  </si>
  <si>
    <t>16725</t>
  </si>
  <si>
    <t>CUSTER CITY</t>
  </si>
  <si>
    <t>16726</t>
  </si>
  <si>
    <t>CYCLONE</t>
  </si>
  <si>
    <t>15831</t>
  </si>
  <si>
    <t>DAGUS MINES</t>
  </si>
  <si>
    <t>15427</t>
  </si>
  <si>
    <t>DAISYTOWN</t>
  </si>
  <si>
    <t>16115</t>
  </si>
  <si>
    <t>DARLINGTON</t>
  </si>
  <si>
    <t>15625</t>
  </si>
  <si>
    <t>DARRAGH</t>
  </si>
  <si>
    <t>15928</t>
  </si>
  <si>
    <t>DAVIDSVILLE</t>
  </si>
  <si>
    <t>15428</t>
  </si>
  <si>
    <t>DAWSON</t>
  </si>
  <si>
    <t>16222</t>
  </si>
  <si>
    <t>16633</t>
  </si>
  <si>
    <t>DEFIANCE</t>
  </si>
  <si>
    <t>15733</t>
  </si>
  <si>
    <t>DE LANCEY</t>
  </si>
  <si>
    <t>15626</t>
  </si>
  <si>
    <t>15429</t>
  </si>
  <si>
    <t>DENBO</t>
  </si>
  <si>
    <t>16727</t>
  </si>
  <si>
    <t>DERRICK CITY</t>
  </si>
  <si>
    <t>15627</t>
  </si>
  <si>
    <t>15430</t>
  </si>
  <si>
    <t>DICKERSON RUN</t>
  </si>
  <si>
    <t>15327</t>
  </si>
  <si>
    <t>DILLINER</t>
  </si>
  <si>
    <t>15929</t>
  </si>
  <si>
    <t>DILLTOWN</t>
  </si>
  <si>
    <t>16223</t>
  </si>
  <si>
    <t>DISTANT</t>
  </si>
  <si>
    <t>15734</t>
  </si>
  <si>
    <t>DIXONVILLE</t>
  </si>
  <si>
    <t>15628</t>
  </si>
  <si>
    <t>DONEGAL</t>
  </si>
  <si>
    <t>15033</t>
  </si>
  <si>
    <t>DONORA</t>
  </si>
  <si>
    <t>15034</t>
  </si>
  <si>
    <t>DRAVOSBURG</t>
  </si>
  <si>
    <t>16834</t>
  </si>
  <si>
    <t>DRIFTING</t>
  </si>
  <si>
    <t>15832</t>
  </si>
  <si>
    <t>DRIFTWOOD</t>
  </si>
  <si>
    <t>15801</t>
  </si>
  <si>
    <t>DU BOIS</t>
  </si>
  <si>
    <t>16634</t>
  </si>
  <si>
    <t>16729</t>
  </si>
  <si>
    <t>DUKE CENTER</t>
  </si>
  <si>
    <t>15431</t>
  </si>
  <si>
    <t>DUNBAR</t>
  </si>
  <si>
    <t>16635</t>
  </si>
  <si>
    <t>DUNCANSVILLE</t>
  </si>
  <si>
    <t>15432</t>
  </si>
  <si>
    <t>DUNLEVY</t>
  </si>
  <si>
    <t>15930</t>
  </si>
  <si>
    <t>DUNLO</t>
  </si>
  <si>
    <t>15110</t>
  </si>
  <si>
    <t>DUQUESNE</t>
  </si>
  <si>
    <t>16636</t>
  </si>
  <si>
    <t>DYSART</t>
  </si>
  <si>
    <t>16028</t>
  </si>
  <si>
    <t>EAST BRADY</t>
  </si>
  <si>
    <t>16029</t>
  </si>
  <si>
    <t>EAST BUTLER</t>
  </si>
  <si>
    <t>16637</t>
  </si>
  <si>
    <t>EAST FREEDOM</t>
  </si>
  <si>
    <t>15035</t>
  </si>
  <si>
    <t>EAST MC KEESPORT</t>
  </si>
  <si>
    <t>15433</t>
  </si>
  <si>
    <t>EAST MILLSBORO</t>
  </si>
  <si>
    <t>15112</t>
  </si>
  <si>
    <t>EAST PITTSBURGH</t>
  </si>
  <si>
    <t>16730</t>
  </si>
  <si>
    <t>EAST SMETHPORT</t>
  </si>
  <si>
    <t>16411</t>
  </si>
  <si>
    <t>15629</t>
  </si>
  <si>
    <t>EAST VANDERGRIFT</t>
  </si>
  <si>
    <t>16030</t>
  </si>
  <si>
    <t>EAU CLAIRE</t>
  </si>
  <si>
    <t>15931</t>
  </si>
  <si>
    <t>EBENSBURG</t>
  </si>
  <si>
    <t>16412</t>
  </si>
  <si>
    <t>EDINBORO</t>
  </si>
  <si>
    <t>16444</t>
  </si>
  <si>
    <t>16116</t>
  </si>
  <si>
    <t>EDINBURG</t>
  </si>
  <si>
    <t>15330</t>
  </si>
  <si>
    <t>EIGHTY FOUR</t>
  </si>
  <si>
    <t>15434</t>
  </si>
  <si>
    <t>ELCO</t>
  </si>
  <si>
    <t>15736</t>
  </si>
  <si>
    <t>ELDERTON</t>
  </si>
  <si>
    <t>16731</t>
  </si>
  <si>
    <t>16413</t>
  </si>
  <si>
    <t>ELGIN</t>
  </si>
  <si>
    <t>15037</t>
  </si>
  <si>
    <t>15331</t>
  </si>
  <si>
    <t>16117</t>
  </si>
  <si>
    <t>ELLWOOD CITY</t>
  </si>
  <si>
    <t>15737</t>
  </si>
  <si>
    <t>ELMORA</t>
  </si>
  <si>
    <t>15038</t>
  </si>
  <si>
    <t>ELRAMA</t>
  </si>
  <si>
    <t>15934</t>
  </si>
  <si>
    <t>ELTON</t>
  </si>
  <si>
    <t>15738</t>
  </si>
  <si>
    <t>EMEIGH</t>
  </si>
  <si>
    <t>16373</t>
  </si>
  <si>
    <t>EMLENTON</t>
  </si>
  <si>
    <t>15834</t>
  </si>
  <si>
    <t>EMPORIUM</t>
  </si>
  <si>
    <t>16321</t>
  </si>
  <si>
    <t>EAST HICKORY</t>
  </si>
  <si>
    <t>16322</t>
  </si>
  <si>
    <t>ENDEAVOR</t>
  </si>
  <si>
    <t>16120</t>
  </si>
  <si>
    <t>ENON VALLEY</t>
  </si>
  <si>
    <t>16501</t>
  </si>
  <si>
    <t>ERIE</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</si>
  <si>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</si>
  <si>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</si>
  <si>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</si>
  <si>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</si>
  <si>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</si>
  <si>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</si>
  <si>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</si>
  <si>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</si>
  <si>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</si>
  <si>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</si>
  <si>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</si>
  <si>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</si>
  <si>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</si>
  <si>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</si>
  <si>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</si>
  <si>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</si>
  <si>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</si>
  <si>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</si>
  <si>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</si>
  <si>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</si>
  <si>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</si>
  <si>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</si>
  <si>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</si>
  <si>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</si>
  <si>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</si>
  <si>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16033</t>
  </si>
  <si>
    <t>EVANS CITY</t>
  </si>
  <si>
    <t>15537</t>
  </si>
  <si>
    <t>15631</t>
  </si>
  <si>
    <t>EVERSON</t>
  </si>
  <si>
    <t>15632</t>
  </si>
  <si>
    <t>EXPORT</t>
  </si>
  <si>
    <t>15435</t>
  </si>
  <si>
    <t>FAIRBANK</t>
  </si>
  <si>
    <t>15436</t>
  </si>
  <si>
    <t>FAIRCHANCE</t>
  </si>
  <si>
    <t>15538</t>
  </si>
  <si>
    <t>FAIRHOPE</t>
  </si>
  <si>
    <t>16224</t>
  </si>
  <si>
    <t>FAIRMOUNT CITY</t>
  </si>
  <si>
    <t>16415</t>
  </si>
  <si>
    <t>16639</t>
  </si>
  <si>
    <t>FALLENTIMBER</t>
  </si>
  <si>
    <t>15840</t>
  </si>
  <si>
    <t>FALLS CREEK</t>
  </si>
  <si>
    <t>15437</t>
  </si>
  <si>
    <t>16121</t>
  </si>
  <si>
    <t>FARRELL</t>
  </si>
  <si>
    <t>15438</t>
  </si>
  <si>
    <t>FAYETTE CITY</t>
  </si>
  <si>
    <t>16034</t>
  </si>
  <si>
    <t>FENELTON</t>
  </si>
  <si>
    <t>15332</t>
  </si>
  <si>
    <t>FINLEYVILLE</t>
  </si>
  <si>
    <t>16225</t>
  </si>
  <si>
    <t>FISHER</t>
  </si>
  <si>
    <t>15539</t>
  </si>
  <si>
    <t>FISHERTOWN</t>
  </si>
  <si>
    <t>16835</t>
  </si>
  <si>
    <t>FLEMING</t>
  </si>
  <si>
    <t>16640</t>
  </si>
  <si>
    <t>FLINTON</t>
  </si>
  <si>
    <t>16123</t>
  </si>
  <si>
    <t>FOMBELL</t>
  </si>
  <si>
    <t>15633</t>
  </si>
  <si>
    <t>FORBES ROAD</t>
  </si>
  <si>
    <t>15841</t>
  </si>
  <si>
    <t>FORCE</t>
  </si>
  <si>
    <t>16226</t>
  </si>
  <si>
    <t>FORD CITY</t>
  </si>
  <si>
    <t>16228</t>
  </si>
  <si>
    <t>FORD CLIFF</t>
  </si>
  <si>
    <t>16035</t>
  </si>
  <si>
    <t>15540</t>
  </si>
  <si>
    <t>FORT HILL</t>
  </si>
  <si>
    <t>16036</t>
  </si>
  <si>
    <t>FOXBURG</t>
  </si>
  <si>
    <t>16323</t>
  </si>
  <si>
    <t>15333</t>
  </si>
  <si>
    <t>FREDERICKTOWN</t>
  </si>
  <si>
    <t>16124</t>
  </si>
  <si>
    <t>15042</t>
  </si>
  <si>
    <t>16229</t>
  </si>
  <si>
    <t>16836</t>
  </si>
  <si>
    <t>16850</t>
  </si>
  <si>
    <t>LECONTES MILLS</t>
  </si>
  <si>
    <t>15541</t>
  </si>
  <si>
    <t>FRIEDENS</t>
  </si>
  <si>
    <t>15549</t>
  </si>
  <si>
    <t>LISTIE</t>
  </si>
  <si>
    <t>16326</t>
  </si>
  <si>
    <t>FRYBURG</t>
  </si>
  <si>
    <t>16641</t>
  </si>
  <si>
    <t>GALLITZIN</t>
  </si>
  <si>
    <t>15334</t>
  </si>
  <si>
    <t>GARARDS FORT</t>
  </si>
  <si>
    <t>16416</t>
  </si>
  <si>
    <t>15542</t>
  </si>
  <si>
    <t>GARRETT</t>
  </si>
  <si>
    <t>15336</t>
  </si>
  <si>
    <t>GASTONVILLE</t>
  </si>
  <si>
    <t>15043</t>
  </si>
  <si>
    <t>15440</t>
  </si>
  <si>
    <t>GIBBON GLADE</t>
  </si>
  <si>
    <t>15044</t>
  </si>
  <si>
    <t>GIBSONIA</t>
  </si>
  <si>
    <t>16732</t>
  </si>
  <si>
    <t>GIFFORD</t>
  </si>
  <si>
    <t>15741</t>
  </si>
  <si>
    <t>GIPSY</t>
  </si>
  <si>
    <t>16417</t>
  </si>
  <si>
    <t>GIRARD</t>
  </si>
  <si>
    <t>16644</t>
  </si>
  <si>
    <t>GLASGOW</t>
  </si>
  <si>
    <t>15045</t>
  </si>
  <si>
    <t>GLASSPORT</t>
  </si>
  <si>
    <t>15742</t>
  </si>
  <si>
    <t>GLEN CAMPBELL</t>
  </si>
  <si>
    <t>15116</t>
  </si>
  <si>
    <t>GLENSHAW</t>
  </si>
  <si>
    <t>15046</t>
  </si>
  <si>
    <t>CRESCENT</t>
  </si>
  <si>
    <t>16838</t>
  </si>
  <si>
    <t>GRAMPIAN</t>
  </si>
  <si>
    <t>16420</t>
  </si>
  <si>
    <t>GRAND VALLEY</t>
  </si>
  <si>
    <t>15634</t>
  </si>
  <si>
    <t>GRAPEVILLE</t>
  </si>
  <si>
    <t>15544</t>
  </si>
  <si>
    <t>15337</t>
  </si>
  <si>
    <t>GRAYSVILLE</t>
  </si>
  <si>
    <t>15047</t>
  </si>
  <si>
    <t>GREENOCK</t>
  </si>
  <si>
    <t>15338</t>
  </si>
  <si>
    <t>15601</t>
  </si>
  <si>
    <t>GREENSBURG</t>
  </si>
  <si>
    <t>15605</t>
  </si>
  <si>
    <t>15606</t>
  </si>
  <si>
    <t>16125</t>
  </si>
  <si>
    <t>15442</t>
  </si>
  <si>
    <t>GRINDSTONE</t>
  </si>
  <si>
    <t>16127</t>
  </si>
  <si>
    <t>GROVE CITY</t>
  </si>
  <si>
    <t>16327</t>
  </si>
  <si>
    <t>GUYS MILLS</t>
  </si>
  <si>
    <t>16130</t>
  </si>
  <si>
    <t>15744</t>
  </si>
  <si>
    <t>15635</t>
  </si>
  <si>
    <t>HANNASTOWN</t>
  </si>
  <si>
    <t>16421</t>
  </si>
  <si>
    <t>HARBORCREEK</t>
  </si>
  <si>
    <t>16422</t>
  </si>
  <si>
    <t>HARMONSBURG</t>
  </si>
  <si>
    <t>16037</t>
  </si>
  <si>
    <t>15636</t>
  </si>
  <si>
    <t>HARRISON CITY</t>
  </si>
  <si>
    <t>16038</t>
  </si>
  <si>
    <t>16131</t>
  </si>
  <si>
    <t>HARTSTOWN</t>
  </si>
  <si>
    <t>15049</t>
  </si>
  <si>
    <t>HARWICK</t>
  </si>
  <si>
    <t>16646</t>
  </si>
  <si>
    <t>16675</t>
  </si>
  <si>
    <t>SAINT BONIFACE</t>
  </si>
  <si>
    <t>16840</t>
  </si>
  <si>
    <t>HAWK RUN</t>
  </si>
  <si>
    <t>16230</t>
  </si>
  <si>
    <t>HAWTHORN</t>
  </si>
  <si>
    <t>16733</t>
  </si>
  <si>
    <t>HAZEL HURST</t>
  </si>
  <si>
    <t>15745</t>
  </si>
  <si>
    <t>HEILWOOD</t>
  </si>
  <si>
    <t>16039</t>
  </si>
  <si>
    <t>HERMAN</t>
  </si>
  <si>
    <t>15637</t>
  </si>
  <si>
    <t>HERMINIE</t>
  </si>
  <si>
    <t>16647</t>
  </si>
  <si>
    <t>HESSTON</t>
  </si>
  <si>
    <t>15443</t>
  </si>
  <si>
    <t>HIBBS</t>
  </si>
  <si>
    <t>15340</t>
  </si>
  <si>
    <t>HICKORY</t>
  </si>
  <si>
    <t>15444</t>
  </si>
  <si>
    <t>HILLER</t>
  </si>
  <si>
    <t>16040</t>
  </si>
  <si>
    <t>HILLIARDS</t>
  </si>
  <si>
    <t>15746</t>
  </si>
  <si>
    <t>16132</t>
  </si>
  <si>
    <t>HILLSVILLE</t>
  </si>
  <si>
    <t>15341</t>
  </si>
  <si>
    <t>16648</t>
  </si>
  <si>
    <t>HOLLIDAYSBURG</t>
  </si>
  <si>
    <t>15935</t>
  </si>
  <si>
    <t>HOLLSOPPLE</t>
  </si>
  <si>
    <t>15953</t>
  </si>
  <si>
    <t>SEANOR</t>
  </si>
  <si>
    <t>15747</t>
  </si>
  <si>
    <t>HOME</t>
  </si>
  <si>
    <t>15713</t>
  </si>
  <si>
    <t>AULTMAN</t>
  </si>
  <si>
    <t>15748</t>
  </si>
  <si>
    <t>HOMER CITY</t>
  </si>
  <si>
    <t>15120</t>
  </si>
  <si>
    <t>HOMESTEAD</t>
  </si>
  <si>
    <t>15050</t>
  </si>
  <si>
    <t>HOOKSTOWN</t>
  </si>
  <si>
    <t>15936</t>
  </si>
  <si>
    <t>HOOVERSVILLE</t>
  </si>
  <si>
    <t>16650</t>
  </si>
  <si>
    <t>15445</t>
  </si>
  <si>
    <t>HOPWOOD</t>
  </si>
  <si>
    <t>15638</t>
  </si>
  <si>
    <t>HOSTETTER</t>
  </si>
  <si>
    <t>15342</t>
  </si>
  <si>
    <t>16651</t>
  </si>
  <si>
    <t>HOUTZDALE</t>
  </si>
  <si>
    <t>16698</t>
  </si>
  <si>
    <t>16841</t>
  </si>
  <si>
    <t>HOWARD</t>
  </si>
  <si>
    <t>15639</t>
  </si>
  <si>
    <t>HUNKER</t>
  </si>
  <si>
    <t>16652</t>
  </si>
  <si>
    <t>HUNTINGDON</t>
  </si>
  <si>
    <t>16654</t>
  </si>
  <si>
    <t>15640</t>
  </si>
  <si>
    <t>HUTCHINSON</t>
  </si>
  <si>
    <t>16843</t>
  </si>
  <si>
    <t>HYDE</t>
  </si>
  <si>
    <t>15641</t>
  </si>
  <si>
    <t>16328</t>
  </si>
  <si>
    <t>HYDETOWN</t>
  </si>
  <si>
    <t>15545</t>
  </si>
  <si>
    <t>HYNDMAN</t>
  </si>
  <si>
    <t>15564</t>
  </si>
  <si>
    <t>WELLERSBURG</t>
  </si>
  <si>
    <t>16655</t>
  </si>
  <si>
    <t>IMLER</t>
  </si>
  <si>
    <t>15126</t>
  </si>
  <si>
    <t>IMPERIAL</t>
  </si>
  <si>
    <t>15701</t>
  </si>
  <si>
    <t>INDIANA</t>
  </si>
  <si>
    <t>15705</t>
  </si>
  <si>
    <t>15446</t>
  </si>
  <si>
    <t>INDIAN HEAD</t>
  </si>
  <si>
    <t>15051</t>
  </si>
  <si>
    <t>INDIANOLA</t>
  </si>
  <si>
    <t>15052</t>
  </si>
  <si>
    <t>INDUSTRY</t>
  </si>
  <si>
    <t>15127</t>
  </si>
  <si>
    <t>INGOMAR</t>
  </si>
  <si>
    <t>16329</t>
  </si>
  <si>
    <t>IRVINE</t>
  </si>
  <si>
    <t>16656</t>
  </si>
  <si>
    <t>IRVONA</t>
  </si>
  <si>
    <t>15642</t>
  </si>
  <si>
    <t>IRWIN</t>
  </si>
  <si>
    <t>15447</t>
  </si>
  <si>
    <t>ISABELLA</t>
  </si>
  <si>
    <t>16133</t>
  </si>
  <si>
    <t>JACKSON CENTER</t>
  </si>
  <si>
    <t>15448</t>
  </si>
  <si>
    <t>JACOBS CREEK</t>
  </si>
  <si>
    <t>16734</t>
  </si>
  <si>
    <t>JAMES CITY</t>
  </si>
  <si>
    <t>16638</t>
  </si>
  <si>
    <t>ENTRIKEN</t>
  </si>
  <si>
    <t>16657</t>
  </si>
  <si>
    <t>JAMES CREEK</t>
  </si>
  <si>
    <t>16134</t>
  </si>
  <si>
    <t>15644</t>
  </si>
  <si>
    <t>JEANNETTE</t>
  </si>
  <si>
    <t>15344</t>
  </si>
  <si>
    <t>15547</t>
  </si>
  <si>
    <t>JENNERSTOWN</t>
  </si>
  <si>
    <t>15937</t>
  </si>
  <si>
    <t>JEROME</t>
  </si>
  <si>
    <t>15053</t>
  </si>
  <si>
    <t>JOFFRE</t>
  </si>
  <si>
    <t>15845</t>
  </si>
  <si>
    <t>15901</t>
  </si>
  <si>
    <t>15902</t>
  </si>
  <si>
    <t>15904</t>
  </si>
  <si>
    <t>15905</t>
  </si>
  <si>
    <t>15906</t>
  </si>
  <si>
    <t>15907</t>
  </si>
  <si>
    <t>15909</t>
  </si>
  <si>
    <t>15915</t>
  </si>
  <si>
    <t>15945</t>
  </si>
  <si>
    <t>PARKHILL</t>
  </si>
  <si>
    <t>15646</t>
  </si>
  <si>
    <t>JONES MILLS</t>
  </si>
  <si>
    <t>16844</t>
  </si>
  <si>
    <t>JULIAN</t>
  </si>
  <si>
    <t>16728</t>
  </si>
  <si>
    <t>DE YOUNG</t>
  </si>
  <si>
    <t>16735</t>
  </si>
  <si>
    <t>KANE</t>
  </si>
  <si>
    <t>16041</t>
  </si>
  <si>
    <t>KARNS CITY</t>
  </si>
  <si>
    <t>16845</t>
  </si>
  <si>
    <t>KARTHAUS</t>
  </si>
  <si>
    <t>16871</t>
  </si>
  <si>
    <t>POTTERSDALE</t>
  </si>
  <si>
    <t>15449</t>
  </si>
  <si>
    <t>KEISTERVILLE</t>
  </si>
  <si>
    <t>16374</t>
  </si>
  <si>
    <t>KENNERDELL</t>
  </si>
  <si>
    <t>15752</t>
  </si>
  <si>
    <t>15846</t>
  </si>
  <si>
    <t>KERSEY</t>
  </si>
  <si>
    <t>16201</t>
  </si>
  <si>
    <t>KITTANNING</t>
  </si>
  <si>
    <t>16232</t>
  </si>
  <si>
    <t>15847</t>
  </si>
  <si>
    <t>KNOX DALE</t>
  </si>
  <si>
    <t>16136</t>
  </si>
  <si>
    <t>KOPPEL</t>
  </si>
  <si>
    <t>16331</t>
  </si>
  <si>
    <t>KOSSUTH</t>
  </si>
  <si>
    <t>16847</t>
  </si>
  <si>
    <t>KYLERTOWN</t>
  </si>
  <si>
    <t>15450</t>
  </si>
  <si>
    <t>LA BELLE</t>
  </si>
  <si>
    <t>15753</t>
  </si>
  <si>
    <t>LA JOSE</t>
  </si>
  <si>
    <t>16423</t>
  </si>
  <si>
    <t>LAKE CITY</t>
  </si>
  <si>
    <t>15451</t>
  </si>
  <si>
    <t>LAKE LYNN</t>
  </si>
  <si>
    <t>16848</t>
  </si>
  <si>
    <t>LAMAR</t>
  </si>
  <si>
    <t>16375</t>
  </si>
  <si>
    <t>LAMARTINE</t>
  </si>
  <si>
    <t>15054</t>
  </si>
  <si>
    <t>LANGELOTH</t>
  </si>
  <si>
    <t>16849</t>
  </si>
  <si>
    <t>LANSE</t>
  </si>
  <si>
    <t>15647</t>
  </si>
  <si>
    <t>LARIMER</t>
  </si>
  <si>
    <t>15650</t>
  </si>
  <si>
    <t>LATROBE</t>
  </si>
  <si>
    <t>15655</t>
  </si>
  <si>
    <t>LAUGHLINTOWN</t>
  </si>
  <si>
    <t>15055</t>
  </si>
  <si>
    <t>15454</t>
  </si>
  <si>
    <t>LECKRONE</t>
  </si>
  <si>
    <t>15656</t>
  </si>
  <si>
    <t>LEECHBURG</t>
  </si>
  <si>
    <t>16233</t>
  </si>
  <si>
    <t>LEEPER</t>
  </si>
  <si>
    <t>15056</t>
  </si>
  <si>
    <t>LEETSDALE</t>
  </si>
  <si>
    <t>15455</t>
  </si>
  <si>
    <t>LEISENRING</t>
  </si>
  <si>
    <t>16851</t>
  </si>
  <si>
    <t>LEMONT</t>
  </si>
  <si>
    <t>15456</t>
  </si>
  <si>
    <t>LEMONT FURNACE</t>
  </si>
  <si>
    <t>16738</t>
  </si>
  <si>
    <t>LEWIS RUN</t>
  </si>
  <si>
    <t>15129</t>
  </si>
  <si>
    <t>SOUTH PARK</t>
  </si>
  <si>
    <t>15658</t>
  </si>
  <si>
    <t>LIGONIER</t>
  </si>
  <si>
    <t>15938</t>
  </si>
  <si>
    <t>LILLY</t>
  </si>
  <si>
    <t>16234</t>
  </si>
  <si>
    <t>16424</t>
  </si>
  <si>
    <t>LINESVILLE</t>
  </si>
  <si>
    <t>15940</t>
  </si>
  <si>
    <t>LORETTO</t>
  </si>
  <si>
    <t>15660</t>
  </si>
  <si>
    <t>LOWBER</t>
  </si>
  <si>
    <t>15661</t>
  </si>
  <si>
    <t>LOYALHANNA</t>
  </si>
  <si>
    <t>16659</t>
  </si>
  <si>
    <t>LOYSBURG</t>
  </si>
  <si>
    <t>15754</t>
  </si>
  <si>
    <t>LUCERNEMINES</t>
  </si>
  <si>
    <t>16235</t>
  </si>
  <si>
    <t>LUCINDA</t>
  </si>
  <si>
    <t>16257</t>
  </si>
  <si>
    <t>SNYDERSBURG</t>
  </si>
  <si>
    <t>16333</t>
  </si>
  <si>
    <t>15848</t>
  </si>
  <si>
    <t>LUTHERSBURG</t>
  </si>
  <si>
    <t>15866</t>
  </si>
  <si>
    <t>TROUTVILLE</t>
  </si>
  <si>
    <t>15662</t>
  </si>
  <si>
    <t>LUXOR</t>
  </si>
  <si>
    <t>16045</t>
  </si>
  <si>
    <t>LYNDORA</t>
  </si>
  <si>
    <t>15458</t>
  </si>
  <si>
    <t>MC CLELLANDTOWN</t>
  </si>
  <si>
    <t>16660</t>
  </si>
  <si>
    <t>MC CONNELLSTOWN</t>
  </si>
  <si>
    <t>15057</t>
  </si>
  <si>
    <t>MC DONALD</t>
  </si>
  <si>
    <t>16236</t>
  </si>
  <si>
    <t>MC GRANN</t>
  </si>
  <si>
    <t>15756</t>
  </si>
  <si>
    <t>MC INTYRE</t>
  </si>
  <si>
    <t>16426</t>
  </si>
  <si>
    <t>MC KEAN</t>
  </si>
  <si>
    <t>15131</t>
  </si>
  <si>
    <t>MCKEESPORT</t>
  </si>
  <si>
    <t>15132</t>
  </si>
  <si>
    <t>15133</t>
  </si>
  <si>
    <t>15134</t>
  </si>
  <si>
    <t>15135</t>
  </si>
  <si>
    <t>15136</t>
  </si>
  <si>
    <t>MC KEES ROCKS</t>
  </si>
  <si>
    <t>16645</t>
  </si>
  <si>
    <t>GLEN HOPE</t>
  </si>
  <si>
    <t>16661</t>
  </si>
  <si>
    <t>MADERA</t>
  </si>
  <si>
    <t>15663</t>
  </si>
  <si>
    <t>16852</t>
  </si>
  <si>
    <t>MADISONBURG</t>
  </si>
  <si>
    <t>15757</t>
  </si>
  <si>
    <t>MAHAFFEY</t>
  </si>
  <si>
    <t>15664</t>
  </si>
  <si>
    <t>MAMMOTH</t>
  </si>
  <si>
    <t>15550</t>
  </si>
  <si>
    <t>MANNS CHOICE</t>
  </si>
  <si>
    <t>15665</t>
  </si>
  <si>
    <t>MANOR</t>
  </si>
  <si>
    <t>16238</t>
  </si>
  <si>
    <t>16334</t>
  </si>
  <si>
    <t>MARBLE</t>
  </si>
  <si>
    <t>15345</t>
  </si>
  <si>
    <t>MARIANNA</t>
  </si>
  <si>
    <t>16239</t>
  </si>
  <si>
    <t>MARIENVILLE</t>
  </si>
  <si>
    <t>15759</t>
  </si>
  <si>
    <t>MARION CENTER</t>
  </si>
  <si>
    <t>15551</t>
  </si>
  <si>
    <t>MARKLETON</t>
  </si>
  <si>
    <t>15459</t>
  </si>
  <si>
    <t>MARKLEYSBURG</t>
  </si>
  <si>
    <t>16046</t>
  </si>
  <si>
    <t>MARS</t>
  </si>
  <si>
    <t>16066</t>
  </si>
  <si>
    <t>CRANBERRY TWP</t>
  </si>
  <si>
    <t>15460</t>
  </si>
  <si>
    <t>MARTIN</t>
  </si>
  <si>
    <t>16662</t>
  </si>
  <si>
    <t>15410</t>
  </si>
  <si>
    <t>ADAH</t>
  </si>
  <si>
    <t>15461</t>
  </si>
  <si>
    <t>MASONTOWN</t>
  </si>
  <si>
    <t>15346</t>
  </si>
  <si>
    <t>MATHER</t>
  </si>
  <si>
    <t>16240</t>
  </si>
  <si>
    <t>MAYPORT</t>
  </si>
  <si>
    <t>15347</t>
  </si>
  <si>
    <t>MEADOW LANDS</t>
  </si>
  <si>
    <t>16335</t>
  </si>
  <si>
    <t>MEADVILLE</t>
  </si>
  <si>
    <t>16388</t>
  </si>
  <si>
    <t>15462</t>
  </si>
  <si>
    <t>MELCROFT</t>
  </si>
  <si>
    <t>16137</t>
  </si>
  <si>
    <t>MERCER</t>
  </si>
  <si>
    <t>15463</t>
  </si>
  <si>
    <t>MERRITTSTOWN</t>
  </si>
  <si>
    <t>15552</t>
  </si>
  <si>
    <t>MEYERSDALE</t>
  </si>
  <si>
    <t>15059</t>
  </si>
  <si>
    <t>MIDLAND</t>
  </si>
  <si>
    <t>15060</t>
  </si>
  <si>
    <t>MIDWAY</t>
  </si>
  <si>
    <t>16853</t>
  </si>
  <si>
    <t>MILESBURG</t>
  </si>
  <si>
    <t>16854</t>
  </si>
  <si>
    <t>MILLHEIM</t>
  </si>
  <si>
    <t>15464</t>
  </si>
  <si>
    <t>MILL RUN</t>
  </si>
  <si>
    <t>15348</t>
  </si>
  <si>
    <t>16427</t>
  </si>
  <si>
    <t>MILL VILLAGE</t>
  </si>
  <si>
    <t>15942</t>
  </si>
  <si>
    <t>MINERAL POINT</t>
  </si>
  <si>
    <t>16855</t>
  </si>
  <si>
    <t>MINERAL SPRINGS</t>
  </si>
  <si>
    <t>16856</t>
  </si>
  <si>
    <t>MINGOVILLE</t>
  </si>
  <si>
    <t>15061</t>
  </si>
  <si>
    <t>MONACA</t>
  </si>
  <si>
    <t>15062</t>
  </si>
  <si>
    <t>MONESSEN</t>
  </si>
  <si>
    <t>15063</t>
  </si>
  <si>
    <t>MONONGAHELA</t>
  </si>
  <si>
    <t>16663</t>
  </si>
  <si>
    <t>MORANN</t>
  </si>
  <si>
    <t>15064</t>
  </si>
  <si>
    <t>16839</t>
  </si>
  <si>
    <t>GRASSFLAT</t>
  </si>
  <si>
    <t>16858</t>
  </si>
  <si>
    <t>MORRISDALE</t>
  </si>
  <si>
    <t>16859</t>
  </si>
  <si>
    <t>MOSHANNON</t>
  </si>
  <si>
    <t>15465</t>
  </si>
  <si>
    <t>MOUNT BRADDOCK</t>
  </si>
  <si>
    <t>16740</t>
  </si>
  <si>
    <t>MOUNT JEWETT</t>
  </si>
  <si>
    <t>15349</t>
  </si>
  <si>
    <t>15666</t>
  </si>
  <si>
    <t>MOUNT PLEASANT</t>
  </si>
  <si>
    <t>15668</t>
  </si>
  <si>
    <t>MURRYSVILLE</t>
  </si>
  <si>
    <t>15350</t>
  </si>
  <si>
    <t>MUSE</t>
  </si>
  <si>
    <t>15943</t>
  </si>
  <si>
    <t>NANTY GLO</t>
  </si>
  <si>
    <t>15065</t>
  </si>
  <si>
    <t>NATRONA HEIGHTS</t>
  </si>
  <si>
    <t>15351</t>
  </si>
  <si>
    <t>NEMACOLIN</t>
  </si>
  <si>
    <t>15670</t>
  </si>
  <si>
    <t>NEW ALEXANDRIA</t>
  </si>
  <si>
    <t>15553</t>
  </si>
  <si>
    <t>16140</t>
  </si>
  <si>
    <t>16242</t>
  </si>
  <si>
    <t>NEW BETHLEHEM</t>
  </si>
  <si>
    <t>16253</t>
  </si>
  <si>
    <t>SEMINOLE</t>
  </si>
  <si>
    <t>15066</t>
  </si>
  <si>
    <t>NEW BRIGHTON</t>
  </si>
  <si>
    <t>16101</t>
  </si>
  <si>
    <t>16102</t>
  </si>
  <si>
    <t>16103</t>
  </si>
  <si>
    <t>16105</t>
  </si>
  <si>
    <t>16107</t>
  </si>
  <si>
    <t>16108</t>
  </si>
  <si>
    <t>15671</t>
  </si>
  <si>
    <t>NEW DERRY</t>
  </si>
  <si>
    <t>15067</t>
  </si>
  <si>
    <t>NEW EAGLE</t>
  </si>
  <si>
    <t>15466</t>
  </si>
  <si>
    <t>NEWELL</t>
  </si>
  <si>
    <t>16664</t>
  </si>
  <si>
    <t>NEW ENTERPRISE</t>
  </si>
  <si>
    <t>15944</t>
  </si>
  <si>
    <t>NEW FLORENCE</t>
  </si>
  <si>
    <t>15352</t>
  </si>
  <si>
    <t>NEW FREEPORT</t>
  </si>
  <si>
    <t>16141</t>
  </si>
  <si>
    <t>NEW GALILEE</t>
  </si>
  <si>
    <t>15467</t>
  </si>
  <si>
    <t>NEW GENEVA</t>
  </si>
  <si>
    <t>15068</t>
  </si>
  <si>
    <t>NEW KENSINGTON</t>
  </si>
  <si>
    <t>15069</t>
  </si>
  <si>
    <t>16861</t>
  </si>
  <si>
    <t>NEW MILLPORT</t>
  </si>
  <si>
    <t>15554</t>
  </si>
  <si>
    <t>NEW PARIS</t>
  </si>
  <si>
    <t>16665</t>
  </si>
  <si>
    <t>15468</t>
  </si>
  <si>
    <t>15672</t>
  </si>
  <si>
    <t>NEW STANTON</t>
  </si>
  <si>
    <t>16142</t>
  </si>
  <si>
    <t>NEW WILMINGTON</t>
  </si>
  <si>
    <t>16172</t>
  </si>
  <si>
    <t>15762</t>
  </si>
  <si>
    <t>NICKTOWN</t>
  </si>
  <si>
    <t>15353</t>
  </si>
  <si>
    <t>15469</t>
  </si>
  <si>
    <t>NORMALVILLE</t>
  </si>
  <si>
    <t>15673</t>
  </si>
  <si>
    <t>NORTH APOLLO</t>
  </si>
  <si>
    <t>16428</t>
  </si>
  <si>
    <t>NORTH EAST</t>
  </si>
  <si>
    <t>16430</t>
  </si>
  <si>
    <t>15137</t>
  </si>
  <si>
    <t>NORTH VERSAILLES</t>
  </si>
  <si>
    <t>16048</t>
  </si>
  <si>
    <t>NORTH WASHINGTON</t>
  </si>
  <si>
    <t>15674</t>
  </si>
  <si>
    <t>NORVELT</t>
  </si>
  <si>
    <t>16244</t>
  </si>
  <si>
    <t>NU MINE</t>
  </si>
  <si>
    <t>15071</t>
  </si>
  <si>
    <t>15139</t>
  </si>
  <si>
    <t>OAKMONT</t>
  </si>
  <si>
    <t>16245</t>
  </si>
  <si>
    <t>15470</t>
  </si>
  <si>
    <t>OHIOPYLE</t>
  </si>
  <si>
    <t>16301</t>
  </si>
  <si>
    <t>OIL CITY</t>
  </si>
  <si>
    <t>16837</t>
  </si>
  <si>
    <t>GLEN RICHEY</t>
  </si>
  <si>
    <t>16863</t>
  </si>
  <si>
    <t>OLANTA</t>
  </si>
  <si>
    <t>15764</t>
  </si>
  <si>
    <t>OLIVEBURG</t>
  </si>
  <si>
    <t>15472</t>
  </si>
  <si>
    <t>OLIVER</t>
  </si>
  <si>
    <t>16666</t>
  </si>
  <si>
    <t>OSCEOLA MILLS</t>
  </si>
  <si>
    <t>16677</t>
  </si>
  <si>
    <t>SANDY RIDGE</t>
  </si>
  <si>
    <t>16667</t>
  </si>
  <si>
    <t>OSTERBURG</t>
  </si>
  <si>
    <t>16049</t>
  </si>
  <si>
    <t>PARKER</t>
  </si>
  <si>
    <t>16668</t>
  </si>
  <si>
    <t>PATTON</t>
  </si>
  <si>
    <t>15849</t>
  </si>
  <si>
    <t>15675</t>
  </si>
  <si>
    <t>PENN</t>
  </si>
  <si>
    <t>15765</t>
  </si>
  <si>
    <t>PENN RUN</t>
  </si>
  <si>
    <t>16865</t>
  </si>
  <si>
    <t>PENNSYLVANIA FURNACE</t>
  </si>
  <si>
    <t>15473</t>
  </si>
  <si>
    <t>PERRYOPOLIS</t>
  </si>
  <si>
    <t>16669</t>
  </si>
  <si>
    <t>16050</t>
  </si>
  <si>
    <t>PETROLIA</t>
  </si>
  <si>
    <t>16860</t>
  </si>
  <si>
    <t>MUNSON</t>
  </si>
  <si>
    <t>16866</t>
  </si>
  <si>
    <t>PHILIPSBURG</t>
  </si>
  <si>
    <t>16868</t>
  </si>
  <si>
    <t>PINE GROVE MILLS</t>
  </si>
  <si>
    <t>15122</t>
  </si>
  <si>
    <t>WEST MIFFLIN</t>
  </si>
  <si>
    <t>15123</t>
  </si>
  <si>
    <t>15140</t>
  </si>
  <si>
    <t>PITCAIRN</t>
  </si>
  <si>
    <t>15146</t>
  </si>
  <si>
    <t>15201</t>
  </si>
  <si>
    <t>PITTSBURGH</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</si>
  <si>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</si>
  <si>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</si>
  <si>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</si>
  <si>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</si>
  <si>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</si>
  <si>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</si>
  <si>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</si>
  <si>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</si>
  <si>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</si>
  <si>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</si>
  <si>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</si>
  <si>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</si>
  <si>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</si>
  <si>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</si>
  <si>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</si>
  <si>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</si>
  <si>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</si>
  <si>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</si>
  <si>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</si>
  <si>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</si>
  <si>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</si>
  <si>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</si>
  <si>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</si>
  <si>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</si>
  <si>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</si>
  <si>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</si>
  <si>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</si>
  <si>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</si>
  <si>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</si>
  <si>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</si>
  <si>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</si>
  <si>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</si>
  <si>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</si>
  <si>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</si>
  <si>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</si>
  <si>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</si>
  <si>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</si>
  <si>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</si>
  <si>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</si>
  <si>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</si>
  <si>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</si>
  <si>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</si>
  <si>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</si>
  <si>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</si>
  <si>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</si>
  <si>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</si>
  <si>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</si>
  <si>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</si>
  <si>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</si>
  <si>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</si>
  <si>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</si>
  <si>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</si>
  <si>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</si>
  <si>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</si>
  <si>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</si>
  <si>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</si>
  <si>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</si>
  <si>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</si>
  <si>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</si>
  <si>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</si>
  <si>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</si>
  <si>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</si>
  <si>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</si>
  <si>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</si>
  <si>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</si>
  <si>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</si>
  <si>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</si>
  <si>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</si>
  <si>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</si>
  <si>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</si>
  <si>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</si>
  <si>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</si>
  <si>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</si>
  <si>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</si>
  <si>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16340</t>
  </si>
  <si>
    <t>15676</t>
  </si>
  <si>
    <t>PLEASANT UNITY</t>
  </si>
  <si>
    <t>16341</t>
  </si>
  <si>
    <t>16246</t>
  </si>
  <si>
    <t>PLUMVILLE</t>
  </si>
  <si>
    <t>15439</t>
  </si>
  <si>
    <t>GANS</t>
  </si>
  <si>
    <t>15474</t>
  </si>
  <si>
    <t>POINT MARION</t>
  </si>
  <si>
    <t>16342</t>
  </si>
  <si>
    <t>POLK</t>
  </si>
  <si>
    <t>15946</t>
  </si>
  <si>
    <t>16743</t>
  </si>
  <si>
    <t>PORT ALLEGANY</t>
  </si>
  <si>
    <t>16051</t>
  </si>
  <si>
    <t>PORTERSVILLE</t>
  </si>
  <si>
    <t>16870</t>
  </si>
  <si>
    <t>PORT MATILDA</t>
  </si>
  <si>
    <t>15142</t>
  </si>
  <si>
    <t>PRESTO</t>
  </si>
  <si>
    <t>15072</t>
  </si>
  <si>
    <t>PRICEDALE</t>
  </si>
  <si>
    <t>16052</t>
  </si>
  <si>
    <t>15329</t>
  </si>
  <si>
    <t>PROSPERITY</t>
  </si>
  <si>
    <t>16143</t>
  </si>
  <si>
    <t>15730</t>
  </si>
  <si>
    <t>COOLSPRING</t>
  </si>
  <si>
    <t>15763</t>
  </si>
  <si>
    <t>NORTHPOINT</t>
  </si>
  <si>
    <t>15767</t>
  </si>
  <si>
    <t>PUNXSUTAWNEY</t>
  </si>
  <si>
    <t>15770</t>
  </si>
  <si>
    <t>RINGGOLD</t>
  </si>
  <si>
    <t>15776</t>
  </si>
  <si>
    <t>SPRANKLE MILLS</t>
  </si>
  <si>
    <t>15784</t>
  </si>
  <si>
    <t>WORTHVILLE</t>
  </si>
  <si>
    <t>16671</t>
  </si>
  <si>
    <t>RAMEY</t>
  </si>
  <si>
    <t>16872</t>
  </si>
  <si>
    <t>REBERSBURG</t>
  </si>
  <si>
    <t>15677</t>
  </si>
  <si>
    <t>RECTOR</t>
  </si>
  <si>
    <t>16053</t>
  </si>
  <si>
    <t>RENFREW</t>
  </si>
  <si>
    <t>16343</t>
  </si>
  <si>
    <t>RENO</t>
  </si>
  <si>
    <t>15475</t>
  </si>
  <si>
    <t>REPUBLIC</t>
  </si>
  <si>
    <t>15948</t>
  </si>
  <si>
    <t>REVLOC</t>
  </si>
  <si>
    <t>16744</t>
  </si>
  <si>
    <t>REW</t>
  </si>
  <si>
    <t>15851</t>
  </si>
  <si>
    <t>REYNOLDSVILLE</t>
  </si>
  <si>
    <t>15357</t>
  </si>
  <si>
    <t>RICES LANDING</t>
  </si>
  <si>
    <t>15358</t>
  </si>
  <si>
    <t>RICHEYVILLE</t>
  </si>
  <si>
    <t>16672</t>
  </si>
  <si>
    <t>RIDDLESBURG</t>
  </si>
  <si>
    <t>15822</t>
  </si>
  <si>
    <t>BRANDY CAMP</t>
  </si>
  <si>
    <t>15853</t>
  </si>
  <si>
    <t>RIDGWAY</t>
  </si>
  <si>
    <t>15678</t>
  </si>
  <si>
    <t>RILLTON</t>
  </si>
  <si>
    <t>16248</t>
  </si>
  <si>
    <t>RIMERSBURG</t>
  </si>
  <si>
    <t>16745</t>
  </si>
  <si>
    <t>RIXFORD</t>
  </si>
  <si>
    <t>16673</t>
  </si>
  <si>
    <t>ROARING SPRING</t>
  </si>
  <si>
    <t>16674</t>
  </si>
  <si>
    <t>ROBERTSDALE</t>
  </si>
  <si>
    <t>15949</t>
  </si>
  <si>
    <t>ROBINSON</t>
  </si>
  <si>
    <t>15074</t>
  </si>
  <si>
    <t>15758</t>
  </si>
  <si>
    <t>MARCHAND</t>
  </si>
  <si>
    <t>15771</t>
  </si>
  <si>
    <t>ROCHESTER MILLS</t>
  </si>
  <si>
    <t>15856</t>
  </si>
  <si>
    <t>ROCKTON</t>
  </si>
  <si>
    <t>15557</t>
  </si>
  <si>
    <t>15359</t>
  </si>
  <si>
    <t>ROGERSVILLE</t>
  </si>
  <si>
    <t>15476</t>
  </si>
  <si>
    <t>RONCO</t>
  </si>
  <si>
    <t>15477</t>
  </si>
  <si>
    <t>15772</t>
  </si>
  <si>
    <t>ROSSITER</t>
  </si>
  <si>
    <t>16746</t>
  </si>
  <si>
    <t>ROULETTE</t>
  </si>
  <si>
    <t>16344</t>
  </si>
  <si>
    <t>ROUSEVILLE</t>
  </si>
  <si>
    <t>15679</t>
  </si>
  <si>
    <t>RUFFS DALE</t>
  </si>
  <si>
    <t>15075</t>
  </si>
  <si>
    <t>RURAL RIDGE</t>
  </si>
  <si>
    <t>16249</t>
  </si>
  <si>
    <t>RURAL VALLEY</t>
  </si>
  <si>
    <t>16345</t>
  </si>
  <si>
    <t>15076</t>
  </si>
  <si>
    <t>RUSSELLTON</t>
  </si>
  <si>
    <t>16433</t>
  </si>
  <si>
    <t>SAEGERTOWN</t>
  </si>
  <si>
    <t>16250</t>
  </si>
  <si>
    <t>15773</t>
  </si>
  <si>
    <t>SAINT BENEDICT</t>
  </si>
  <si>
    <t>15857</t>
  </si>
  <si>
    <t>SAINT MARYS</t>
  </si>
  <si>
    <t>15951</t>
  </si>
  <si>
    <t>SAINT MICHAEL</t>
  </si>
  <si>
    <t>16054</t>
  </si>
  <si>
    <t>SAINT PETERSBURG</t>
  </si>
  <si>
    <t>15680</t>
  </si>
  <si>
    <t>SALINA</t>
  </si>
  <si>
    <t>15558</t>
  </si>
  <si>
    <t>15565</t>
  </si>
  <si>
    <t>WEST SALISBURY</t>
  </si>
  <si>
    <t>15952</t>
  </si>
  <si>
    <t>SALIX</t>
  </si>
  <si>
    <t>15681</t>
  </si>
  <si>
    <t>SALTSBURG</t>
  </si>
  <si>
    <t>16145</t>
  </si>
  <si>
    <t>SANDY LAKE</t>
  </si>
  <si>
    <t>16055</t>
  </si>
  <si>
    <t>SARVER</t>
  </si>
  <si>
    <t>16056</t>
  </si>
  <si>
    <t>SAXONBURG</t>
  </si>
  <si>
    <t>16678</t>
  </si>
  <si>
    <t>SAXTON</t>
  </si>
  <si>
    <t>15360</t>
  </si>
  <si>
    <t>SCENERY HILL</t>
  </si>
  <si>
    <t>15559</t>
  </si>
  <si>
    <t>SCHELLSBURG</t>
  </si>
  <si>
    <t>15682</t>
  </si>
  <si>
    <t>SCHENLEY</t>
  </si>
  <si>
    <t>15683</t>
  </si>
  <si>
    <t>SCOTTDALE</t>
  </si>
  <si>
    <t>16319</t>
  </si>
  <si>
    <t>CRANBERRY</t>
  </si>
  <si>
    <t>16346</t>
  </si>
  <si>
    <t>SENECA</t>
  </si>
  <si>
    <t>15954</t>
  </si>
  <si>
    <t>SEWARD</t>
  </si>
  <si>
    <t>15143</t>
  </si>
  <si>
    <t>SEWICKLEY</t>
  </si>
  <si>
    <t>15560</t>
  </si>
  <si>
    <t>SHANKSVILLE</t>
  </si>
  <si>
    <t>16146</t>
  </si>
  <si>
    <t>16148</t>
  </si>
  <si>
    <t>HERMITAGE</t>
  </si>
  <si>
    <t>16150</t>
  </si>
  <si>
    <t>SHARPSVILLE</t>
  </si>
  <si>
    <t>16873</t>
  </si>
  <si>
    <t>SHAWVILLE</t>
  </si>
  <si>
    <t>16151</t>
  </si>
  <si>
    <t>SHEAKLEYVILLE</t>
  </si>
  <si>
    <t>16347</t>
  </si>
  <si>
    <t>15774</t>
  </si>
  <si>
    <t>SHELOCTA</t>
  </si>
  <si>
    <t>16748</t>
  </si>
  <si>
    <t>SHINGLEHOUSE</t>
  </si>
  <si>
    <t>16254</t>
  </si>
  <si>
    <t>SHIPPENVILLE</t>
  </si>
  <si>
    <t>15077</t>
  </si>
  <si>
    <t>SHIPPINGPORT</t>
  </si>
  <si>
    <t>15955</t>
  </si>
  <si>
    <t>SIDMAN</t>
  </si>
  <si>
    <t>15860</t>
  </si>
  <si>
    <t>SIGEL</t>
  </si>
  <si>
    <t>15861</t>
  </si>
  <si>
    <t>SINNAMAHONING</t>
  </si>
  <si>
    <t>15561</t>
  </si>
  <si>
    <t>SIPESVILLE</t>
  </si>
  <si>
    <t>16679</t>
  </si>
  <si>
    <t>SIX MILE RUN</t>
  </si>
  <si>
    <t>15684</t>
  </si>
  <si>
    <t>SLICKVILLE</t>
  </si>
  <si>
    <t>16255</t>
  </si>
  <si>
    <t>SLIGO</t>
  </si>
  <si>
    <t>16021</t>
  </si>
  <si>
    <t>BRANCHTON</t>
  </si>
  <si>
    <t>16057</t>
  </si>
  <si>
    <t>SLIPPERY ROCK</t>
  </si>
  <si>
    <t>15078</t>
  </si>
  <si>
    <t>SLOVAN</t>
  </si>
  <si>
    <t>16749</t>
  </si>
  <si>
    <t>SMETHPORT</t>
  </si>
  <si>
    <t>16256</t>
  </si>
  <si>
    <t>SMICKSBURG</t>
  </si>
  <si>
    <t>15478</t>
  </si>
  <si>
    <t>16680</t>
  </si>
  <si>
    <t>SMITHMILL</t>
  </si>
  <si>
    <t>15479</t>
  </si>
  <si>
    <t>SMITHTON</t>
  </si>
  <si>
    <t>15480</t>
  </si>
  <si>
    <t>SMOCK</t>
  </si>
  <si>
    <t>16681</t>
  </si>
  <si>
    <t>SMOKERUN</t>
  </si>
  <si>
    <t>16874</t>
  </si>
  <si>
    <t>SNOW SHOE</t>
  </si>
  <si>
    <t>15501</t>
  </si>
  <si>
    <t>15502</t>
  </si>
  <si>
    <t>HIDDEN VALLEY</t>
  </si>
  <si>
    <t>15510</t>
  </si>
  <si>
    <t>15555</t>
  </si>
  <si>
    <t>QUECREEK</t>
  </si>
  <si>
    <t>15956</t>
  </si>
  <si>
    <t>SOUTH FORK</t>
  </si>
  <si>
    <t>15081</t>
  </si>
  <si>
    <t>SOUTH HEIGHTS</t>
  </si>
  <si>
    <t>15361</t>
  </si>
  <si>
    <t>SOUTHVIEW</t>
  </si>
  <si>
    <t>15685</t>
  </si>
  <si>
    <t>SOUTHWEST</t>
  </si>
  <si>
    <t>15775</t>
  </si>
  <si>
    <t>SPANGLER</t>
  </si>
  <si>
    <t>16434</t>
  </si>
  <si>
    <t>SPARTANSBURG</t>
  </si>
  <si>
    <t>15362</t>
  </si>
  <si>
    <t>SPRAGGS</t>
  </si>
  <si>
    <t>16435</t>
  </si>
  <si>
    <t>SPRINGBORO</t>
  </si>
  <si>
    <t>15686</t>
  </si>
  <si>
    <t>SPRING CHURCH</t>
  </si>
  <si>
    <t>16436</t>
  </si>
  <si>
    <t>SPRING CREEK</t>
  </si>
  <si>
    <t>15144</t>
  </si>
  <si>
    <t>SPRINGDALE</t>
  </si>
  <si>
    <t>16875</t>
  </si>
  <si>
    <t>SPRING MILLS</t>
  </si>
  <si>
    <t>15562</t>
  </si>
  <si>
    <t>SPRINGS</t>
  </si>
  <si>
    <t>16683</t>
  </si>
  <si>
    <t>SPRUCE CREEK</t>
  </si>
  <si>
    <t>15687</t>
  </si>
  <si>
    <t>STAHLSTOWN</t>
  </si>
  <si>
    <t>15777</t>
  </si>
  <si>
    <t>STARFORD</t>
  </si>
  <si>
    <t>15482</t>
  </si>
  <si>
    <t>STAR JUNCTION</t>
  </si>
  <si>
    <t>16801</t>
  </si>
  <si>
    <t>STATE COLLEGE</t>
  </si>
  <si>
    <t>16802</t>
  </si>
  <si>
    <t>UNIVERSITY PARK</t>
  </si>
  <si>
    <t>16803</t>
  </si>
  <si>
    <t>16804</t>
  </si>
  <si>
    <t>16805</t>
  </si>
  <si>
    <t>15483</t>
  </si>
  <si>
    <t>STOCKDALE</t>
  </si>
  <si>
    <t>16153</t>
  </si>
  <si>
    <t>STONEBORO</t>
  </si>
  <si>
    <t>15548</t>
  </si>
  <si>
    <t>KANTNER</t>
  </si>
  <si>
    <t>15563</t>
  </si>
  <si>
    <t>STOYSTOWN</t>
  </si>
  <si>
    <t>15363</t>
  </si>
  <si>
    <t>STRABANE</t>
  </si>
  <si>
    <t>16258</t>
  </si>
  <si>
    <t>STRATTANVILLE</t>
  </si>
  <si>
    <t>15863</t>
  </si>
  <si>
    <t>STUMP CREEK</t>
  </si>
  <si>
    <t>15082</t>
  </si>
  <si>
    <t>STURGEON</t>
  </si>
  <si>
    <t>16350</t>
  </si>
  <si>
    <t>SUGAR GROVE</t>
  </si>
  <si>
    <t>15958</t>
  </si>
  <si>
    <t>SUMMERHILL</t>
  </si>
  <si>
    <t>15864</t>
  </si>
  <si>
    <t>SUMMERVILLE</t>
  </si>
  <si>
    <t>15083</t>
  </si>
  <si>
    <t>SUTERSVILLE</t>
  </si>
  <si>
    <t>15364</t>
  </si>
  <si>
    <t>SYCAMORE</t>
  </si>
  <si>
    <t>15865</t>
  </si>
  <si>
    <t>SYKESVILLE</t>
  </si>
  <si>
    <t>15084</t>
  </si>
  <si>
    <t>TARENTUM</t>
  </si>
  <si>
    <t>15688</t>
  </si>
  <si>
    <t>TARRS</t>
  </si>
  <si>
    <t>15365</t>
  </si>
  <si>
    <t>TAYLORSTOWN</t>
  </si>
  <si>
    <t>16259</t>
  </si>
  <si>
    <t>16261</t>
  </si>
  <si>
    <t>WIDNOON</t>
  </si>
  <si>
    <t>16351</t>
  </si>
  <si>
    <t>TIDIOUTE</t>
  </si>
  <si>
    <t>15778</t>
  </si>
  <si>
    <t>TIMBLIN</t>
  </si>
  <si>
    <t>16352</t>
  </si>
  <si>
    <t>TIONA</t>
  </si>
  <si>
    <t>16332</t>
  </si>
  <si>
    <t>LICKINGVILLE</t>
  </si>
  <si>
    <t>16353</t>
  </si>
  <si>
    <t>TIONESTA</t>
  </si>
  <si>
    <t>16684</t>
  </si>
  <si>
    <t>TIPTON</t>
  </si>
  <si>
    <t>15959</t>
  </si>
  <si>
    <t>TIRE HILL</t>
  </si>
  <si>
    <t>16354</t>
  </si>
  <si>
    <t>15779</t>
  </si>
  <si>
    <t>TORRANCE</t>
  </si>
  <si>
    <t>16360</t>
  </si>
  <si>
    <t>TOWNVILLE</t>
  </si>
  <si>
    <t>15085</t>
  </si>
  <si>
    <t>TRAFFORD</t>
  </si>
  <si>
    <t>16154</t>
  </si>
  <si>
    <t>TRANSFER</t>
  </si>
  <si>
    <t>16058</t>
  </si>
  <si>
    <t>TURKEY CITY</t>
  </si>
  <si>
    <t>15145</t>
  </si>
  <si>
    <t>TURTLE CREEK</t>
  </si>
  <si>
    <t>16750</t>
  </si>
  <si>
    <t>TURTLEPOINT</t>
  </si>
  <si>
    <t>15957</t>
  </si>
  <si>
    <t>STRONGSTOWN</t>
  </si>
  <si>
    <t>15960</t>
  </si>
  <si>
    <t>TWIN ROCKS</t>
  </si>
  <si>
    <t>16361</t>
  </si>
  <si>
    <t>TYLERSBURG</t>
  </si>
  <si>
    <t>16686</t>
  </si>
  <si>
    <t>15484</t>
  </si>
  <si>
    <t>ULEDI</t>
  </si>
  <si>
    <t>16438</t>
  </si>
  <si>
    <t>15401</t>
  </si>
  <si>
    <t>UNIONTOWN</t>
  </si>
  <si>
    <t>15689</t>
  </si>
  <si>
    <t>UNITED</t>
  </si>
  <si>
    <t>16362</t>
  </si>
  <si>
    <t>16059</t>
  </si>
  <si>
    <t>VALENCIA</t>
  </si>
  <si>
    <t>15780</t>
  </si>
  <si>
    <t>VALIER</t>
  </si>
  <si>
    <t>15486</t>
  </si>
  <si>
    <t>VANDERBILT</t>
  </si>
  <si>
    <t>15690</t>
  </si>
  <si>
    <t>VANDERGRIFT</t>
  </si>
  <si>
    <t>15366</t>
  </si>
  <si>
    <t>VAN VOORHIS</t>
  </si>
  <si>
    <t>16440</t>
  </si>
  <si>
    <t>VENANGO</t>
  </si>
  <si>
    <t>15367</t>
  </si>
  <si>
    <t>VENETIA</t>
  </si>
  <si>
    <t>16364</t>
  </si>
  <si>
    <t>VENUS</t>
  </si>
  <si>
    <t>15147</t>
  </si>
  <si>
    <t>15368</t>
  </si>
  <si>
    <t>VESTABURG</t>
  </si>
  <si>
    <t>16155</t>
  </si>
  <si>
    <t>VILLA MARIA</t>
  </si>
  <si>
    <t>15961</t>
  </si>
  <si>
    <t>VINTONDALE</t>
  </si>
  <si>
    <t>16156</t>
  </si>
  <si>
    <t>VOLANT</t>
  </si>
  <si>
    <t>16260</t>
  </si>
  <si>
    <t>VOWINCKEL</t>
  </si>
  <si>
    <t>16876</t>
  </si>
  <si>
    <t>WALLACETON</t>
  </si>
  <si>
    <t>15781</t>
  </si>
  <si>
    <t>WALSTON</t>
  </si>
  <si>
    <t>15488</t>
  </si>
  <si>
    <t>WALTERSBURG</t>
  </si>
  <si>
    <t>16157</t>
  </si>
  <si>
    <t>WAMPUM</t>
  </si>
  <si>
    <t>16365</t>
  </si>
  <si>
    <t>16366</t>
  </si>
  <si>
    <t>16367</t>
  </si>
  <si>
    <t>16368</t>
  </si>
  <si>
    <t>16369</t>
  </si>
  <si>
    <t>16877</t>
  </si>
  <si>
    <t>WARRIORS MARK</t>
  </si>
  <si>
    <t>15301</t>
  </si>
  <si>
    <t>16689</t>
  </si>
  <si>
    <t>WATERFALL</t>
  </si>
  <si>
    <t>16441</t>
  </si>
  <si>
    <t>16442</t>
  </si>
  <si>
    <t>WATTSBURG</t>
  </si>
  <si>
    <t>15370</t>
  </si>
  <si>
    <t>WAYNESBURG</t>
  </si>
  <si>
    <t>15087</t>
  </si>
  <si>
    <t>15868</t>
  </si>
  <si>
    <t>WEEDVILLE</t>
  </si>
  <si>
    <t>16691</t>
  </si>
  <si>
    <t>WELLS TANNERY</t>
  </si>
  <si>
    <t>15691</t>
  </si>
  <si>
    <t>WENDEL</t>
  </si>
  <si>
    <t>15376</t>
  </si>
  <si>
    <t>WEST ALEXANDER</t>
  </si>
  <si>
    <t>16878</t>
  </si>
  <si>
    <t>WEST DECATUR</t>
  </si>
  <si>
    <t>15088</t>
  </si>
  <si>
    <t>WEST ELIZABETH</t>
  </si>
  <si>
    <t>15377</t>
  </si>
  <si>
    <t>WEST FINLEY</t>
  </si>
  <si>
    <t>16370</t>
  </si>
  <si>
    <t>WEST HICKORY</t>
  </si>
  <si>
    <t>15378</t>
  </si>
  <si>
    <t>WESTLAND</t>
  </si>
  <si>
    <t>15783</t>
  </si>
  <si>
    <t>15489</t>
  </si>
  <si>
    <t>WEST LEISENRING</t>
  </si>
  <si>
    <t>16159</t>
  </si>
  <si>
    <t>WEST MIDDLESEX</t>
  </si>
  <si>
    <t>15379</t>
  </si>
  <si>
    <t>WEST MIDDLETOWN</t>
  </si>
  <si>
    <t>15692</t>
  </si>
  <si>
    <t>WESTMORELAND CITY</t>
  </si>
  <si>
    <t>15089</t>
  </si>
  <si>
    <t>16692</t>
  </si>
  <si>
    <t>WESTOVER</t>
  </si>
  <si>
    <t>16160</t>
  </si>
  <si>
    <t>WEST PITTSBURG</t>
  </si>
  <si>
    <t>16443</t>
  </si>
  <si>
    <t>16061</t>
  </si>
  <si>
    <t>WEST SUNBURY</t>
  </si>
  <si>
    <t>15086</t>
  </si>
  <si>
    <t>WARRENDALE</t>
  </si>
  <si>
    <t>15090</t>
  </si>
  <si>
    <t>WEXFORD</t>
  </si>
  <si>
    <t>15095</t>
  </si>
  <si>
    <t>15096</t>
  </si>
  <si>
    <t>16161</t>
  </si>
  <si>
    <t>WHEATLAND</t>
  </si>
  <si>
    <t>15490</t>
  </si>
  <si>
    <t>WHITE</t>
  </si>
  <si>
    <t>15693</t>
  </si>
  <si>
    <t>WHITNEY</t>
  </si>
  <si>
    <t>15492</t>
  </si>
  <si>
    <t>WICKHAVEN</t>
  </si>
  <si>
    <t>15870</t>
  </si>
  <si>
    <t>WILCOX</t>
  </si>
  <si>
    <t>15091</t>
  </si>
  <si>
    <t>16693</t>
  </si>
  <si>
    <t>15148</t>
  </si>
  <si>
    <t>WILMERDING</t>
  </si>
  <si>
    <t>15962</t>
  </si>
  <si>
    <t>WILMORE</t>
  </si>
  <si>
    <t>16879</t>
  </si>
  <si>
    <t>WINBURNE</t>
  </si>
  <si>
    <t>15963</t>
  </si>
  <si>
    <t>WINDBER</t>
  </si>
  <si>
    <t>15380</t>
  </si>
  <si>
    <t>WIND RIDGE</t>
  </si>
  <si>
    <t>16694</t>
  </si>
  <si>
    <t>WOOD</t>
  </si>
  <si>
    <t>16695</t>
  </si>
  <si>
    <t>16881</t>
  </si>
  <si>
    <t>WOODLAND</t>
  </si>
  <si>
    <t>16882</t>
  </si>
  <si>
    <t>WOODWARD</t>
  </si>
  <si>
    <t>16262</t>
  </si>
  <si>
    <t>15695</t>
  </si>
  <si>
    <t>WYANO</t>
  </si>
  <si>
    <t>16263</t>
  </si>
  <si>
    <t>YATESBORO</t>
  </si>
  <si>
    <t>15696</t>
  </si>
  <si>
    <t>16371</t>
  </si>
  <si>
    <t>15697</t>
  </si>
  <si>
    <t>YOUNGWOOD</t>
  </si>
  <si>
    <t>15698</t>
  </si>
  <si>
    <t>YUKON</t>
  </si>
  <si>
    <t>16063</t>
  </si>
  <si>
    <t>ZELIENOPLE</t>
  </si>
  <si>
    <t>26030</t>
  </si>
  <si>
    <t>BEECH BOTTOM</t>
  </si>
  <si>
    <t>26031</t>
  </si>
  <si>
    <t>BENWOOD</t>
  </si>
  <si>
    <t>26032</t>
  </si>
  <si>
    <t>26033</t>
  </si>
  <si>
    <t>26034</t>
  </si>
  <si>
    <t>26035</t>
  </si>
  <si>
    <t>COLLIERS</t>
  </si>
  <si>
    <t>26036</t>
  </si>
  <si>
    <t>DALLAS</t>
  </si>
  <si>
    <t>26037</t>
  </si>
  <si>
    <t>FOLLANSBEE</t>
  </si>
  <si>
    <t>26038</t>
  </si>
  <si>
    <t>GLEN DALE</t>
  </si>
  <si>
    <t>26039</t>
  </si>
  <si>
    <t>GLEN EASTON</t>
  </si>
  <si>
    <t>26040</t>
  </si>
  <si>
    <t>MCMECHEN</t>
  </si>
  <si>
    <t>26041</t>
  </si>
  <si>
    <t>MOUNDSVILLE</t>
  </si>
  <si>
    <t>26047</t>
  </si>
  <si>
    <t>NEW CUMBERLAND</t>
  </si>
  <si>
    <t>26050</t>
  </si>
  <si>
    <t>26056</t>
  </si>
  <si>
    <t>NEW MANCHESTER</t>
  </si>
  <si>
    <t>26055</t>
  </si>
  <si>
    <t>26058</t>
  </si>
  <si>
    <t>SHORT CREEK</t>
  </si>
  <si>
    <t>26059</t>
  </si>
  <si>
    <t>TRIADELPHIA</t>
  </si>
  <si>
    <t>26060</t>
  </si>
  <si>
    <t>VALLEY GROVE</t>
  </si>
  <si>
    <t>26062</t>
  </si>
  <si>
    <t>WEIRTON</t>
  </si>
  <si>
    <t>26070</t>
  </si>
  <si>
    <t>26074</t>
  </si>
  <si>
    <t>WEST LIBERTY</t>
  </si>
  <si>
    <t>26003</t>
  </si>
  <si>
    <t>WHEELING</t>
  </si>
  <si>
    <t>26075</t>
  </si>
  <si>
    <t>WINDSOR HEIGHTS</t>
  </si>
  <si>
    <t>17301</t>
  </si>
  <si>
    <t>ABBOTTSTOWN</t>
  </si>
  <si>
    <t>19501</t>
  </si>
  <si>
    <t>ADAMSTOWN</t>
  </si>
  <si>
    <t>17302</t>
  </si>
  <si>
    <t>AIRVILLE</t>
  </si>
  <si>
    <t>17501</t>
  </si>
  <si>
    <t>18210</t>
  </si>
  <si>
    <t>ALBRIGHTSVILLE</t>
  </si>
  <si>
    <t>18011</t>
  </si>
  <si>
    <t>ALBURTIS</t>
  </si>
  <si>
    <t>17002</t>
  </si>
  <si>
    <t>ALLENSVILLE</t>
  </si>
  <si>
    <t>18101</t>
  </si>
  <si>
    <t>18102</t>
  </si>
  <si>
    <t>18103</t>
  </si>
  <si>
    <t>18104</t>
  </si>
  <si>
    <t>18105</t>
  </si>
  <si>
    <t>18106</t>
  </si>
  <si>
    <t>18109</t>
  </si>
  <si>
    <t>18195</t>
  </si>
  <si>
    <t>17810</t>
  </si>
  <si>
    <t>17210</t>
  </si>
  <si>
    <t>AMBERSON</t>
  </si>
  <si>
    <t>18320</t>
  </si>
  <si>
    <t>ANALOMINK</t>
  </si>
  <si>
    <t>18211</t>
  </si>
  <si>
    <t>ANDREAS</t>
  </si>
  <si>
    <t>17003</t>
  </si>
  <si>
    <t>ANNVILLE</t>
  </si>
  <si>
    <t>17720</t>
  </si>
  <si>
    <t>ANTES FORT</t>
  </si>
  <si>
    <t>18012</t>
  </si>
  <si>
    <t>AQUASHICOLA</t>
  </si>
  <si>
    <t>18403</t>
  </si>
  <si>
    <t>ARCHBALD</t>
  </si>
  <si>
    <t>17303</t>
  </si>
  <si>
    <t>ARENDTSVILLE</t>
  </si>
  <si>
    <t>17920</t>
  </si>
  <si>
    <t>ARISTES</t>
  </si>
  <si>
    <t>16911</t>
  </si>
  <si>
    <t>ARNOT</t>
  </si>
  <si>
    <t>17211</t>
  </si>
  <si>
    <t>ARTEMAS</t>
  </si>
  <si>
    <t>18212</t>
  </si>
  <si>
    <t>17921</t>
  </si>
  <si>
    <t>17304</t>
  </si>
  <si>
    <t>ASPERS</t>
  </si>
  <si>
    <t>18810</t>
  </si>
  <si>
    <t>17922</t>
  </si>
  <si>
    <t>17721</t>
  </si>
  <si>
    <t>AVIS</t>
  </si>
  <si>
    <t>17502</t>
  </si>
  <si>
    <t>19503</t>
  </si>
  <si>
    <t>BALLY</t>
  </si>
  <si>
    <t>18010</t>
  </si>
  <si>
    <t>ACKERMANVILLE</t>
  </si>
  <si>
    <t>18013</t>
  </si>
  <si>
    <t>18050</t>
  </si>
  <si>
    <t>FLICKSVILLE</t>
  </si>
  <si>
    <t>18214</t>
  </si>
  <si>
    <t>BARNESVILLE</t>
  </si>
  <si>
    <t>17503</t>
  </si>
  <si>
    <t>BART</t>
  </si>
  <si>
    <t>19504</t>
  </si>
  <si>
    <t>BARTO</t>
  </si>
  <si>
    <t>18321</t>
  </si>
  <si>
    <t>BARTONSVILLE</t>
  </si>
  <si>
    <t>18014</t>
  </si>
  <si>
    <t>17504</t>
  </si>
  <si>
    <t>BAUSMAN</t>
  </si>
  <si>
    <t>18601</t>
  </si>
  <si>
    <t>18405</t>
  </si>
  <si>
    <t>BEACH LAKE</t>
  </si>
  <si>
    <t>18216</t>
  </si>
  <si>
    <t>BEAVER MEADOWS</t>
  </si>
  <si>
    <t>17812</t>
  </si>
  <si>
    <t>BEAVER SPRINGS</t>
  </si>
  <si>
    <t>17843</t>
  </si>
  <si>
    <t>17813</t>
  </si>
  <si>
    <t>BEAVERTOWN</t>
  </si>
  <si>
    <t>19505</t>
  </si>
  <si>
    <t>BECHTELSVILLE</t>
  </si>
  <si>
    <t>17004</t>
  </si>
  <si>
    <t>17306</t>
  </si>
  <si>
    <t>BENDERSVILLE</t>
  </si>
  <si>
    <t>17375</t>
  </si>
  <si>
    <t>PEACH GLEN</t>
  </si>
  <si>
    <t>17814</t>
  </si>
  <si>
    <t>BENTON</t>
  </si>
  <si>
    <t>17878</t>
  </si>
  <si>
    <t>19506</t>
  </si>
  <si>
    <t>BERNVILLE</t>
  </si>
  <si>
    <t>17005</t>
  </si>
  <si>
    <t>BERRYSBURG</t>
  </si>
  <si>
    <t>18603</t>
  </si>
  <si>
    <t>19507</t>
  </si>
  <si>
    <t>18015</t>
  </si>
  <si>
    <t>18016</t>
  </si>
  <si>
    <t>18017</t>
  </si>
  <si>
    <t>18018</t>
  </si>
  <si>
    <t>18020</t>
  </si>
  <si>
    <t>18025</t>
  </si>
  <si>
    <t>17307</t>
  </si>
  <si>
    <t>BIGLERVILLE</t>
  </si>
  <si>
    <t>17505</t>
  </si>
  <si>
    <t>BIRD IN HAND</t>
  </si>
  <si>
    <t>19508</t>
  </si>
  <si>
    <t>BIRDSBORO</t>
  </si>
  <si>
    <t>17006</t>
  </si>
  <si>
    <t>BLAIN</t>
  </si>
  <si>
    <t>17213</t>
  </si>
  <si>
    <t>BLAIRS MILLS</t>
  </si>
  <si>
    <t>18610</t>
  </si>
  <si>
    <t>BLAKESLEE</t>
  </si>
  <si>
    <t>19510</t>
  </si>
  <si>
    <t>BLANDON</t>
  </si>
  <si>
    <t>17815</t>
  </si>
  <si>
    <t>BLOOMSBURG</t>
  </si>
  <si>
    <t>17839</t>
  </si>
  <si>
    <t>LIGHTSTREET</t>
  </si>
  <si>
    <t>16912</t>
  </si>
  <si>
    <t>BLOSSBURG</t>
  </si>
  <si>
    <t>17506</t>
  </si>
  <si>
    <t>BLUE BALL</t>
  </si>
  <si>
    <t>17214</t>
  </si>
  <si>
    <t>BLUE RIDGE SUMMIT</t>
  </si>
  <si>
    <t>17007</t>
  </si>
  <si>
    <t>BOILING SPRINGS</t>
  </si>
  <si>
    <t>19511</t>
  </si>
  <si>
    <t>BOWERS</t>
  </si>
  <si>
    <t>18030</t>
  </si>
  <si>
    <t>BOWMANSTOWN</t>
  </si>
  <si>
    <t>17507</t>
  </si>
  <si>
    <t>19512</t>
  </si>
  <si>
    <t>BOYERTOWN</t>
  </si>
  <si>
    <t>18812</t>
  </si>
  <si>
    <t>BRACKNEY</t>
  </si>
  <si>
    <t>17923</t>
  </si>
  <si>
    <t>BRANCHDALE</t>
  </si>
  <si>
    <t>18031</t>
  </si>
  <si>
    <t>BREINIGSVILLE</t>
  </si>
  <si>
    <t>17925</t>
  </si>
  <si>
    <t>18322</t>
  </si>
  <si>
    <t>BRODHEADSVILLE</t>
  </si>
  <si>
    <t>17309</t>
  </si>
  <si>
    <t>BROGUE</t>
  </si>
  <si>
    <t>18813</t>
  </si>
  <si>
    <t>17508</t>
  </si>
  <si>
    <t>BROWNSTOWN</t>
  </si>
  <si>
    <t>18323</t>
  </si>
  <si>
    <t>BUCK HILL FALLS</t>
  </si>
  <si>
    <t>18814</t>
  </si>
  <si>
    <t>17009</t>
  </si>
  <si>
    <t>17215</t>
  </si>
  <si>
    <t>BURNT CABINS</t>
  </si>
  <si>
    <t>18324</t>
  </si>
  <si>
    <t>BUSHKILL</t>
  </si>
  <si>
    <t>18371</t>
  </si>
  <si>
    <t>TAMIMENT</t>
  </si>
  <si>
    <t>18373</t>
  </si>
  <si>
    <t>UNITY HOUSE</t>
  </si>
  <si>
    <t>18611</t>
  </si>
  <si>
    <t>CAMBRA</t>
  </si>
  <si>
    <t>17010</t>
  </si>
  <si>
    <t>CAMPBELLTOWN</t>
  </si>
  <si>
    <t>17001</t>
  </si>
  <si>
    <t>CAMP HILL</t>
  </si>
  <si>
    <t>17011</t>
  </si>
  <si>
    <t>17012</t>
  </si>
  <si>
    <t>17089</t>
  </si>
  <si>
    <t>18815</t>
  </si>
  <si>
    <t>CAMPTOWN</t>
  </si>
  <si>
    <t>18325</t>
  </si>
  <si>
    <t>CANADENSIS</t>
  </si>
  <si>
    <t>17724</t>
  </si>
  <si>
    <t>18407</t>
  </si>
  <si>
    <t>CARBONDALE</t>
  </si>
  <si>
    <t>17013</t>
  </si>
  <si>
    <t>17015</t>
  </si>
  <si>
    <t>17310</t>
  </si>
  <si>
    <t>CASHTOWN</t>
  </si>
  <si>
    <t>17726</t>
  </si>
  <si>
    <t>CASTANEA</t>
  </si>
  <si>
    <t>18032</t>
  </si>
  <si>
    <t>CATASAUQUA</t>
  </si>
  <si>
    <t>17820</t>
  </si>
  <si>
    <t>CATAWISSA</t>
  </si>
  <si>
    <t>19516</t>
  </si>
  <si>
    <t>18034</t>
  </si>
  <si>
    <t>CENTER VALLEY</t>
  </si>
  <si>
    <t>17201</t>
  </si>
  <si>
    <t>CHAMBERSBURG</t>
  </si>
  <si>
    <t>17202</t>
  </si>
  <si>
    <t>18035</t>
  </si>
  <si>
    <t>CHERRYVILLE</t>
  </si>
  <si>
    <t>18410</t>
  </si>
  <si>
    <t>CHINCHILLA</t>
  </si>
  <si>
    <t>17509</t>
  </si>
  <si>
    <t>CHRISTIANA</t>
  </si>
  <si>
    <t>18411</t>
  </si>
  <si>
    <t>CLARKS SUMMIT</t>
  </si>
  <si>
    <t>18413</t>
  </si>
  <si>
    <t>CLIFFORD</t>
  </si>
  <si>
    <t>18218</t>
  </si>
  <si>
    <t>COALDALE</t>
  </si>
  <si>
    <t>17014</t>
  </si>
  <si>
    <t>COCOLAMUS</t>
  </si>
  <si>
    <t>17311</t>
  </si>
  <si>
    <t>CODORUS</t>
  </si>
  <si>
    <t>17728</t>
  </si>
  <si>
    <t>COGAN STATION</t>
  </si>
  <si>
    <t>17512</t>
  </si>
  <si>
    <t>16914</t>
  </si>
  <si>
    <t>COLUMBIA CROSS ROADS</t>
  </si>
  <si>
    <t>17217</t>
  </si>
  <si>
    <t>17516</t>
  </si>
  <si>
    <t>CONESTOGA</t>
  </si>
  <si>
    <t>18219</t>
  </si>
  <si>
    <t>CONYNGHAM</t>
  </si>
  <si>
    <t>18036</t>
  </si>
  <si>
    <t>COOPERSBURG</t>
  </si>
  <si>
    <t>18037</t>
  </si>
  <si>
    <t>COPLAY</t>
  </si>
  <si>
    <t>17016</t>
  </si>
  <si>
    <t>17083</t>
  </si>
  <si>
    <t>QUENTIN</t>
  </si>
  <si>
    <t>16915</t>
  </si>
  <si>
    <t>COUDERSPORT</t>
  </si>
  <si>
    <t>16917</t>
  </si>
  <si>
    <t>COVINGTON</t>
  </si>
  <si>
    <t>17312</t>
  </si>
  <si>
    <t>CRALEY</t>
  </si>
  <si>
    <t>18326</t>
  </si>
  <si>
    <t>CRESCO</t>
  </si>
  <si>
    <t>17929</t>
  </si>
  <si>
    <t>CRESSONA</t>
  </si>
  <si>
    <t>17729</t>
  </si>
  <si>
    <t>CROSS FORK</t>
  </si>
  <si>
    <t>17930</t>
  </si>
  <si>
    <t>CUMBOLA</t>
  </si>
  <si>
    <t>18612</t>
  </si>
  <si>
    <t>18690</t>
  </si>
  <si>
    <t>17313</t>
  </si>
  <si>
    <t>DALLASTOWN</t>
  </si>
  <si>
    <t>17017</t>
  </si>
  <si>
    <t>DALMATIA</t>
  </si>
  <si>
    <t>18414</t>
  </si>
  <si>
    <t>18415</t>
  </si>
  <si>
    <t>DAMASCUS</t>
  </si>
  <si>
    <t>18038</t>
  </si>
  <si>
    <t>DANIELSVILLE</t>
  </si>
  <si>
    <t>17821</t>
  </si>
  <si>
    <t>17822</t>
  </si>
  <si>
    <t>17018</t>
  </si>
  <si>
    <t>DAUPHIN</t>
  </si>
  <si>
    <t>18220</t>
  </si>
  <si>
    <t>DELANO</t>
  </si>
  <si>
    <t>18327</t>
  </si>
  <si>
    <t>DELAWARE WATER GAP</t>
  </si>
  <si>
    <t>17314</t>
  </si>
  <si>
    <t>DELTA</t>
  </si>
  <si>
    <t>17517</t>
  </si>
  <si>
    <t>17730</t>
  </si>
  <si>
    <t>DEWART</t>
  </si>
  <si>
    <t>17019</t>
  </si>
  <si>
    <t>DILLSBURG</t>
  </si>
  <si>
    <t>18816</t>
  </si>
  <si>
    <t>DIMOCK</t>
  </si>
  <si>
    <t>18328</t>
  </si>
  <si>
    <t>DINGMANS FERRY</t>
  </si>
  <si>
    <t>17823</t>
  </si>
  <si>
    <t>DORNSIFE</t>
  </si>
  <si>
    <t>17836</t>
  </si>
  <si>
    <t>LECK KILL</t>
  </si>
  <si>
    <t>19518</t>
  </si>
  <si>
    <t>DOUGLASSVILLE</t>
  </si>
  <si>
    <t>18221</t>
  </si>
  <si>
    <t>DRIFTON</t>
  </si>
  <si>
    <t>17518</t>
  </si>
  <si>
    <t>DRUMORE</t>
  </si>
  <si>
    <t>18222</t>
  </si>
  <si>
    <t>DRUMS</t>
  </si>
  <si>
    <t>17219</t>
  </si>
  <si>
    <t>DOYLESBURG</t>
  </si>
  <si>
    <t>17220</t>
  </si>
  <si>
    <t>DRY RUN</t>
  </si>
  <si>
    <t>17020</t>
  </si>
  <si>
    <t>DUNCANNON</t>
  </si>
  <si>
    <t>18039</t>
  </si>
  <si>
    <t>18614</t>
  </si>
  <si>
    <t>DUSHORE</t>
  </si>
  <si>
    <t>17731</t>
  </si>
  <si>
    <t>EAGLES MERE</t>
  </si>
  <si>
    <t>19519</t>
  </si>
  <si>
    <t>17316</t>
  </si>
  <si>
    <t>17519</t>
  </si>
  <si>
    <t>EAST EARL</t>
  </si>
  <si>
    <t>18041</t>
  </si>
  <si>
    <t>EAST GREENVILLE</t>
  </si>
  <si>
    <t>18040</t>
  </si>
  <si>
    <t>18042</t>
  </si>
  <si>
    <t>18043</t>
  </si>
  <si>
    <t>18044</t>
  </si>
  <si>
    <t>18045</t>
  </si>
  <si>
    <t>17520</t>
  </si>
  <si>
    <t>EAST PETERSBURG</t>
  </si>
  <si>
    <t>17317</t>
  </si>
  <si>
    <t>EAST PROSPECT</t>
  </si>
  <si>
    <t>18817</t>
  </si>
  <si>
    <t>EAST SMITHFIELD</t>
  </si>
  <si>
    <t>18301</t>
  </si>
  <si>
    <t>EAST STROUDSBURG</t>
  </si>
  <si>
    <t>18302</t>
  </si>
  <si>
    <t>18046</t>
  </si>
  <si>
    <t>EAST TEXAS</t>
  </si>
  <si>
    <t>17021</t>
  </si>
  <si>
    <t>EAST WATERFORD</t>
  </si>
  <si>
    <t>18223</t>
  </si>
  <si>
    <t>EBERVALE</t>
  </si>
  <si>
    <t>18330</t>
  </si>
  <si>
    <t>EFFORT</t>
  </si>
  <si>
    <t>17022</t>
  </si>
  <si>
    <t>17023</t>
  </si>
  <si>
    <t>ELIZABETHVILLE</t>
  </si>
  <si>
    <t>16920</t>
  </si>
  <si>
    <t>ELKLAND</t>
  </si>
  <si>
    <t>17024</t>
  </si>
  <si>
    <t>ELLIOTTSBURG</t>
  </si>
  <si>
    <t>17521</t>
  </si>
  <si>
    <t>ELM</t>
  </si>
  <si>
    <t>18416</t>
  </si>
  <si>
    <t>19520</t>
  </si>
  <si>
    <t>ELVERSON</t>
  </si>
  <si>
    <t>17824</t>
  </si>
  <si>
    <t>ELYSBURG</t>
  </si>
  <si>
    <t>17318</t>
  </si>
  <si>
    <t>EMIGSVILLE</t>
  </si>
  <si>
    <t>18049</t>
  </si>
  <si>
    <t>EMMAUS</t>
  </si>
  <si>
    <t>18098</t>
  </si>
  <si>
    <t>18099</t>
  </si>
  <si>
    <t>17025</t>
  </si>
  <si>
    <t>ENOLA</t>
  </si>
  <si>
    <t>17522</t>
  </si>
  <si>
    <t>EPHRATA</t>
  </si>
  <si>
    <t>17549</t>
  </si>
  <si>
    <t>MARTINDALE</t>
  </si>
  <si>
    <t>18417</t>
  </si>
  <si>
    <t>EQUINUNK</t>
  </si>
  <si>
    <t>17319</t>
  </si>
  <si>
    <t>ETTERS</t>
  </si>
  <si>
    <t>18419</t>
  </si>
  <si>
    <t>FACTORYVILLE</t>
  </si>
  <si>
    <t>17320</t>
  </si>
  <si>
    <t>18615</t>
  </si>
  <si>
    <t>FALLS</t>
  </si>
  <si>
    <t>17221</t>
  </si>
  <si>
    <t>FANNETTSBURG</t>
  </si>
  <si>
    <t>17321</t>
  </si>
  <si>
    <t>FAWN GROVE</t>
  </si>
  <si>
    <t>17222</t>
  </si>
  <si>
    <t>17322</t>
  </si>
  <si>
    <t>18420</t>
  </si>
  <si>
    <t>FLEETVILLE</t>
  </si>
  <si>
    <t>19522</t>
  </si>
  <si>
    <t>FLEETWOOD</t>
  </si>
  <si>
    <t>18051</t>
  </si>
  <si>
    <t>FOGELSVILLE</t>
  </si>
  <si>
    <t>18421</t>
  </si>
  <si>
    <t>FOREST CITY</t>
  </si>
  <si>
    <t>18430</t>
  </si>
  <si>
    <t>HERRICK CENTER</t>
  </si>
  <si>
    <t>18453</t>
  </si>
  <si>
    <t>PLEASANT MOUNT</t>
  </si>
  <si>
    <t>18616</t>
  </si>
  <si>
    <t>FORKSVILLE</t>
  </si>
  <si>
    <t>17224</t>
  </si>
  <si>
    <t>FORT LOUDON</t>
  </si>
  <si>
    <t>17931</t>
  </si>
  <si>
    <t>FRACKVILLE</t>
  </si>
  <si>
    <t>17932</t>
  </si>
  <si>
    <t>17934</t>
  </si>
  <si>
    <t>GILBERTON</t>
  </si>
  <si>
    <t>17323</t>
  </si>
  <si>
    <t>FRANKLINTOWN</t>
  </si>
  <si>
    <t>17026</t>
  </si>
  <si>
    <t>FREDERICKSBURG</t>
  </si>
  <si>
    <t>17827</t>
  </si>
  <si>
    <t>FREEBURG</t>
  </si>
  <si>
    <t>18224</t>
  </si>
  <si>
    <t>FREELAND</t>
  </si>
  <si>
    <t>17933</t>
  </si>
  <si>
    <t>FRIEDENSBURG</t>
  </si>
  <si>
    <t>18818</t>
  </si>
  <si>
    <t>FRIENDSVILLE</t>
  </si>
  <si>
    <t>16921</t>
  </si>
  <si>
    <t>GAINES</t>
  </si>
  <si>
    <t>16922</t>
  </si>
  <si>
    <t>GALETON</t>
  </si>
  <si>
    <t>17527</t>
  </si>
  <si>
    <t>GAP</t>
  </si>
  <si>
    <t>17324</t>
  </si>
  <si>
    <t>GARDNERS</t>
  </si>
  <si>
    <t>19523</t>
  </si>
  <si>
    <t>GEIGERTOWN</t>
  </si>
  <si>
    <t>16923</t>
  </si>
  <si>
    <t>GENESEE</t>
  </si>
  <si>
    <t>16941</t>
  </si>
  <si>
    <t>18053</t>
  </si>
  <si>
    <t>GERMANSVILLE</t>
  </si>
  <si>
    <t>17325</t>
  </si>
  <si>
    <t>GETTYSBURG</t>
  </si>
  <si>
    <t>18820</t>
  </si>
  <si>
    <t>GIBSON</t>
  </si>
  <si>
    <t>18331</t>
  </si>
  <si>
    <t>GILBERT</t>
  </si>
  <si>
    <t>19525</t>
  </si>
  <si>
    <t>16925</t>
  </si>
  <si>
    <t>GILLETT</t>
  </si>
  <si>
    <t>17935</t>
  </si>
  <si>
    <t>GIRARDVILLE</t>
  </si>
  <si>
    <t>18617</t>
  </si>
  <si>
    <t>GLEN LYON</t>
  </si>
  <si>
    <t>17327</t>
  </si>
  <si>
    <t>17329</t>
  </si>
  <si>
    <t>GLENVILLE</t>
  </si>
  <si>
    <t>17528</t>
  </si>
  <si>
    <t>GOODVILLE</t>
  </si>
  <si>
    <t>17936</t>
  </si>
  <si>
    <t>GORDON</t>
  </si>
  <si>
    <t>17529</t>
  </si>
  <si>
    <t>GORDONVILLE</t>
  </si>
  <si>
    <t>18424</t>
  </si>
  <si>
    <t>17027</t>
  </si>
  <si>
    <t>17028</t>
  </si>
  <si>
    <t>GRANTVILLE</t>
  </si>
  <si>
    <t>17029</t>
  </si>
  <si>
    <t>16926</t>
  </si>
  <si>
    <t>GRANVILLE SUMMIT</t>
  </si>
  <si>
    <t>17030</t>
  </si>
  <si>
    <t>GRATZ</t>
  </si>
  <si>
    <t>18821</t>
  </si>
  <si>
    <t>18425</t>
  </si>
  <si>
    <t>GREELEY</t>
  </si>
  <si>
    <t>17225</t>
  </si>
  <si>
    <t>GREENCASTLE</t>
  </si>
  <si>
    <t>18054</t>
  </si>
  <si>
    <t>GREEN LANE</t>
  </si>
  <si>
    <t>18426</t>
  </si>
  <si>
    <t>GREENTOWN</t>
  </si>
  <si>
    <t>17735</t>
  </si>
  <si>
    <t>GROVER</t>
  </si>
  <si>
    <t>17032</t>
  </si>
  <si>
    <t>18822</t>
  </si>
  <si>
    <t>HALLSTEAD</t>
  </si>
  <si>
    <t>19526</t>
  </si>
  <si>
    <t>18427</t>
  </si>
  <si>
    <t>17331</t>
  </si>
  <si>
    <t>17332</t>
  </si>
  <si>
    <t>17333</t>
  </si>
  <si>
    <t>17334</t>
  </si>
  <si>
    <t>17335</t>
  </si>
  <si>
    <t>18823</t>
  </si>
  <si>
    <t>18225</t>
  </si>
  <si>
    <t>HARLEIGH</t>
  </si>
  <si>
    <t>17101</t>
  </si>
  <si>
    <t>HARRISBURG</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</si>
  <si>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</si>
  <si>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</si>
  <si>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</si>
  <si>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</si>
  <si>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</si>
  <si>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</si>
  <si>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</si>
  <si>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</si>
  <si>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</si>
  <si>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</si>
  <si>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</si>
  <si>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</si>
  <si>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</si>
  <si>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</si>
  <si>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</si>
  <si>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</si>
  <si>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</si>
  <si>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</si>
  <si>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</si>
  <si>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</si>
  <si>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</si>
  <si>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</si>
  <si>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</si>
  <si>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</si>
  <si>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</si>
  <si>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17829</t>
  </si>
  <si>
    <t>HARTLETON</t>
  </si>
  <si>
    <t>18618</t>
  </si>
  <si>
    <t>HARVEYS LAKE</t>
  </si>
  <si>
    <t>18428</t>
  </si>
  <si>
    <t>HAWLEY</t>
  </si>
  <si>
    <t>18438</t>
  </si>
  <si>
    <t>18201</t>
  </si>
  <si>
    <t>HAZLETON</t>
  </si>
  <si>
    <t>18202</t>
  </si>
  <si>
    <t>17938</t>
  </si>
  <si>
    <t>HEGINS</t>
  </si>
  <si>
    <t>18055</t>
  </si>
  <si>
    <t>HELLERTOWN</t>
  </si>
  <si>
    <t>18332</t>
  </si>
  <si>
    <t>HENRYVILLE</t>
  </si>
  <si>
    <t>18056</t>
  </si>
  <si>
    <t>HEREFORD</t>
  </si>
  <si>
    <t>17830</t>
  </si>
  <si>
    <t>HERNDON</t>
  </si>
  <si>
    <t>17033</t>
  </si>
  <si>
    <t>HERSHEY</t>
  </si>
  <si>
    <t>17034</t>
  </si>
  <si>
    <t>HIGHSPIRE</t>
  </si>
  <si>
    <t>18619</t>
  </si>
  <si>
    <t>HILLSGROVE</t>
  </si>
  <si>
    <t>17532</t>
  </si>
  <si>
    <t>HOLTWOOD</t>
  </si>
  <si>
    <t>18431</t>
  </si>
  <si>
    <t>HONESDALE</t>
  </si>
  <si>
    <t>17035</t>
  </si>
  <si>
    <t>HONEY GROVE</t>
  </si>
  <si>
    <t>18824</t>
  </si>
  <si>
    <t>HOP BOTTOM</t>
  </si>
  <si>
    <t>17533</t>
  </si>
  <si>
    <t>HOPELAND</t>
  </si>
  <si>
    <t>17737</t>
  </si>
  <si>
    <t>HUGHESVILLE</t>
  </si>
  <si>
    <t>17036</t>
  </si>
  <si>
    <t>HUMMELSTOWN</t>
  </si>
  <si>
    <t>17831</t>
  </si>
  <si>
    <t>HUMMELS WHARF</t>
  </si>
  <si>
    <t>18621</t>
  </si>
  <si>
    <t>HUNLOCK CREEK</t>
  </si>
  <si>
    <t>18622</t>
  </si>
  <si>
    <t>HUNTINGTON MILLS</t>
  </si>
  <si>
    <t>17228</t>
  </si>
  <si>
    <t>17229</t>
  </si>
  <si>
    <t>HUSTONTOWN</t>
  </si>
  <si>
    <t>17037</t>
  </si>
  <si>
    <t>ICKESBURG</t>
  </si>
  <si>
    <t>17337</t>
  </si>
  <si>
    <t>IDAVILLE</t>
  </si>
  <si>
    <t>17534</t>
  </si>
  <si>
    <t>INTERCOURSE</t>
  </si>
  <si>
    <t>18825</t>
  </si>
  <si>
    <t>18433</t>
  </si>
  <si>
    <t>JERMYN</t>
  </si>
  <si>
    <t>17739</t>
  </si>
  <si>
    <t>JERSEY MILLS</t>
  </si>
  <si>
    <t>17723</t>
  </si>
  <si>
    <t>CAMMAL</t>
  </si>
  <si>
    <t>17727</t>
  </si>
  <si>
    <t>CEDAR RUN</t>
  </si>
  <si>
    <t>17740</t>
  </si>
  <si>
    <t>JERSEY SHORE</t>
  </si>
  <si>
    <t>18434</t>
  </si>
  <si>
    <t>JESSUP</t>
  </si>
  <si>
    <t>18229</t>
  </si>
  <si>
    <t>JIM THORPE</t>
  </si>
  <si>
    <t>17038</t>
  </si>
  <si>
    <t>JONESTOWN</t>
  </si>
  <si>
    <t>18230</t>
  </si>
  <si>
    <t>JUNEDALE</t>
  </si>
  <si>
    <t>18231</t>
  </si>
  <si>
    <t>KELAYRES</t>
  </si>
  <si>
    <t>19529</t>
  </si>
  <si>
    <t>KEMPTON</t>
  </si>
  <si>
    <t>18826</t>
  </si>
  <si>
    <t>KINGSLEY</t>
  </si>
  <si>
    <t>17535</t>
  </si>
  <si>
    <t>KINZERS</t>
  </si>
  <si>
    <t>17536</t>
  </si>
  <si>
    <t>17039</t>
  </si>
  <si>
    <t>KLEINFELTERSVILLE</t>
  </si>
  <si>
    <t>17941</t>
  </si>
  <si>
    <t>KLINGERSTOWN</t>
  </si>
  <si>
    <t>16928</t>
  </si>
  <si>
    <t>KNOXVILLE</t>
  </si>
  <si>
    <t>17833</t>
  </si>
  <si>
    <t>KREAMER</t>
  </si>
  <si>
    <t>18333</t>
  </si>
  <si>
    <t>KRESGEVILLE</t>
  </si>
  <si>
    <t>17834</t>
  </si>
  <si>
    <t>KULPMONT</t>
  </si>
  <si>
    <t>18058</t>
  </si>
  <si>
    <t>KUNKLETOWN</t>
  </si>
  <si>
    <t>19530</t>
  </si>
  <si>
    <t>KUTZTOWN</t>
  </si>
  <si>
    <t>18623</t>
  </si>
  <si>
    <t>LACEYVILLE</t>
  </si>
  <si>
    <t>18435</t>
  </si>
  <si>
    <t>LACKAWAXEN</t>
  </si>
  <si>
    <t>17742</t>
  </si>
  <si>
    <t>LAIRDSVILLE</t>
  </si>
  <si>
    <t>18436</t>
  </si>
  <si>
    <t>LAKE ARIEL</t>
  </si>
  <si>
    <t>18437</t>
  </si>
  <si>
    <t>LAKE COMO</t>
  </si>
  <si>
    <t>18624</t>
  </si>
  <si>
    <t>LAKE HARMONY</t>
  </si>
  <si>
    <t>18625</t>
  </si>
  <si>
    <t>LAKE WINOLA</t>
  </si>
  <si>
    <t>18439</t>
  </si>
  <si>
    <t>17537</t>
  </si>
  <si>
    <t>LAMPETER</t>
  </si>
  <si>
    <t>17573</t>
  </si>
  <si>
    <t>17601</t>
  </si>
  <si>
    <t>17602</t>
  </si>
  <si>
    <t>17603</t>
  </si>
  <si>
    <t>17604</t>
  </si>
  <si>
    <t>17605</t>
  </si>
  <si>
    <t>17606</t>
  </si>
  <si>
    <t>17607</t>
  </si>
  <si>
    <t>17608</t>
  </si>
  <si>
    <t>17611</t>
  </si>
  <si>
    <t>17622</t>
  </si>
  <si>
    <t>17699</t>
  </si>
  <si>
    <t>17942</t>
  </si>
  <si>
    <t>LANDINGVILLE</t>
  </si>
  <si>
    <t>17040</t>
  </si>
  <si>
    <t>LANDISBURG</t>
  </si>
  <si>
    <t>17538</t>
  </si>
  <si>
    <t>18827</t>
  </si>
  <si>
    <t>18232</t>
  </si>
  <si>
    <t>LANSFORD</t>
  </si>
  <si>
    <t>18440</t>
  </si>
  <si>
    <t>LA PLUME</t>
  </si>
  <si>
    <t>18626</t>
  </si>
  <si>
    <t>LAPORTE</t>
  </si>
  <si>
    <t>18234</t>
  </si>
  <si>
    <t>LATTIMER MINES</t>
  </si>
  <si>
    <t>17835</t>
  </si>
  <si>
    <t>LAURELTON</t>
  </si>
  <si>
    <t>18059</t>
  </si>
  <si>
    <t>LAURYS STATION</t>
  </si>
  <si>
    <t>17943</t>
  </si>
  <si>
    <t>LAVELLE</t>
  </si>
  <si>
    <t>17041</t>
  </si>
  <si>
    <t>LAWN</t>
  </si>
  <si>
    <t>16929</t>
  </si>
  <si>
    <t>18828</t>
  </si>
  <si>
    <t>LAWTON</t>
  </si>
  <si>
    <t>17042</t>
  </si>
  <si>
    <t>17046</t>
  </si>
  <si>
    <t>19533</t>
  </si>
  <si>
    <t>LEESPORT</t>
  </si>
  <si>
    <t>18235</t>
  </si>
  <si>
    <t>LEHIGHTON</t>
  </si>
  <si>
    <t>18001</t>
  </si>
  <si>
    <t>LEHIGH VALLEY</t>
  </si>
  <si>
    <t>18002</t>
  </si>
  <si>
    <t>18003</t>
  </si>
  <si>
    <t>18627</t>
  </si>
  <si>
    <t>LEHMAN</t>
  </si>
  <si>
    <t>17231</t>
  </si>
  <si>
    <t>LEMASTERS</t>
  </si>
  <si>
    <t>17043</t>
  </si>
  <si>
    <t>LEMOYNE</t>
  </si>
  <si>
    <t>19534</t>
  </si>
  <si>
    <t>LENHARTSVILLE</t>
  </si>
  <si>
    <t>17540</t>
  </si>
  <si>
    <t>LEOLA</t>
  </si>
  <si>
    <t>18829</t>
  </si>
  <si>
    <t>LE RAYSVILLE</t>
  </si>
  <si>
    <t>17339</t>
  </si>
  <si>
    <t>LEWISBERRY</t>
  </si>
  <si>
    <t>17837</t>
  </si>
  <si>
    <t>LEWISBURG</t>
  </si>
  <si>
    <t>17044</t>
  </si>
  <si>
    <t>LEWISTOWN</t>
  </si>
  <si>
    <t>16930</t>
  </si>
  <si>
    <t>19535</t>
  </si>
  <si>
    <t>LIMEKILN</t>
  </si>
  <si>
    <t>18060</t>
  </si>
  <si>
    <t>LIMEPORT</t>
  </si>
  <si>
    <t>17744</t>
  </si>
  <si>
    <t>17543</t>
  </si>
  <si>
    <t>LITITZ</t>
  </si>
  <si>
    <t>18830</t>
  </si>
  <si>
    <t>LITTLE MEADOWS</t>
  </si>
  <si>
    <t>17340</t>
  </si>
  <si>
    <t>LITTLESTOWN</t>
  </si>
  <si>
    <t>17045</t>
  </si>
  <si>
    <t>17944</t>
  </si>
  <si>
    <t>LLEWELLYN</t>
  </si>
  <si>
    <t>17745</t>
  </si>
  <si>
    <t>LOCK HAVEN</t>
  </si>
  <si>
    <t>17945</t>
  </si>
  <si>
    <t>LOCUSTDALE</t>
  </si>
  <si>
    <t>17840</t>
  </si>
  <si>
    <t>LOCUST GAP</t>
  </si>
  <si>
    <t>17747</t>
  </si>
  <si>
    <t>LOGANTON</t>
  </si>
  <si>
    <t>17342</t>
  </si>
  <si>
    <t>LOGANVILLE</t>
  </si>
  <si>
    <t>18334</t>
  </si>
  <si>
    <t>LONG POND</t>
  </si>
  <si>
    <t>18628</t>
  </si>
  <si>
    <t>LOPEZ</t>
  </si>
  <si>
    <t>17946</t>
  </si>
  <si>
    <t>LOST CREEK</t>
  </si>
  <si>
    <t>17047</t>
  </si>
  <si>
    <t>LOYSVILLE</t>
  </si>
  <si>
    <t>17232</t>
  </si>
  <si>
    <t>LURGAN</t>
  </si>
  <si>
    <t>17048</t>
  </si>
  <si>
    <t>LYKENS</t>
  </si>
  <si>
    <t>19536</t>
  </si>
  <si>
    <t>LYON STATION</t>
  </si>
  <si>
    <t>18237</t>
  </si>
  <si>
    <t>MCADOO</t>
  </si>
  <si>
    <t>17049</t>
  </si>
  <si>
    <t>MC ALISTERVILLE</t>
  </si>
  <si>
    <t>17841</t>
  </si>
  <si>
    <t>MC CLURE</t>
  </si>
  <si>
    <t>17223</t>
  </si>
  <si>
    <t>FORT LITTLETON</t>
  </si>
  <si>
    <t>17233</t>
  </si>
  <si>
    <t>MC CONNELLSBURG</t>
  </si>
  <si>
    <t>17748</t>
  </si>
  <si>
    <t>MC ELHATTAN</t>
  </si>
  <si>
    <t>17749</t>
  </si>
  <si>
    <t>MC EWENSVILLE</t>
  </si>
  <si>
    <t>17343</t>
  </si>
  <si>
    <t>MC KNIGHTSTOWN</t>
  </si>
  <si>
    <t>17344</t>
  </si>
  <si>
    <t>MC SHERRYSTOWN</t>
  </si>
  <si>
    <t>17051</t>
  </si>
  <si>
    <t>MC VEYTOWN</t>
  </si>
  <si>
    <t>17750</t>
  </si>
  <si>
    <t>MACKEYVILLE</t>
  </si>
  <si>
    <t>18062</t>
  </si>
  <si>
    <t>MACUNGIE</t>
  </si>
  <si>
    <t>17948</t>
  </si>
  <si>
    <t>MAHANOY CITY</t>
  </si>
  <si>
    <t>17949</t>
  </si>
  <si>
    <t>MAHANOY PLANE</t>
  </si>
  <si>
    <t>16932</t>
  </si>
  <si>
    <t>MAINESBURG</t>
  </si>
  <si>
    <t>17345</t>
  </si>
  <si>
    <t>17545</t>
  </si>
  <si>
    <t>MANHEIM</t>
  </si>
  <si>
    <t>16933</t>
  </si>
  <si>
    <t>17052</t>
  </si>
  <si>
    <t>MAPLETON DEPOT</t>
  </si>
  <si>
    <t>17547</t>
  </si>
  <si>
    <t>17235</t>
  </si>
  <si>
    <t>17832</t>
  </si>
  <si>
    <t>MARION HEIGHTS</t>
  </si>
  <si>
    <t>17951</t>
  </si>
  <si>
    <t>MAR LIN</t>
  </si>
  <si>
    <t>18335</t>
  </si>
  <si>
    <t>MARSHALLS CREEK</t>
  </si>
  <si>
    <t>18063</t>
  </si>
  <si>
    <t>MARTINS CREEK</t>
  </si>
  <si>
    <t>17952</t>
  </si>
  <si>
    <t>MARY D</t>
  </si>
  <si>
    <t>17053</t>
  </si>
  <si>
    <t>MARYSVILLE</t>
  </si>
  <si>
    <t>18336</t>
  </si>
  <si>
    <t>MATAMORAS</t>
  </si>
  <si>
    <t>17054</t>
  </si>
  <si>
    <t>MATTAWANA</t>
  </si>
  <si>
    <t>19538</t>
  </si>
  <si>
    <t>MAXATAWNY</t>
  </si>
  <si>
    <t>17550</t>
  </si>
  <si>
    <t>MAYTOWN</t>
  </si>
  <si>
    <t>17050</t>
  </si>
  <si>
    <t>MECHANICSBURG</t>
  </si>
  <si>
    <t>17055</t>
  </si>
  <si>
    <t>18629</t>
  </si>
  <si>
    <t>MEHOOPANY</t>
  </si>
  <si>
    <t>17236</t>
  </si>
  <si>
    <t>MERCERSBURG</t>
  </si>
  <si>
    <t>19539</t>
  </si>
  <si>
    <t>MERTZTOWN</t>
  </si>
  <si>
    <t>18630</t>
  </si>
  <si>
    <t>MESHOPPEN</t>
  </si>
  <si>
    <t>17056</t>
  </si>
  <si>
    <t>17842</t>
  </si>
  <si>
    <t>MIDDLEBURG</t>
  </si>
  <si>
    <t>16935</t>
  </si>
  <si>
    <t>MIDDLEBURY CENTER</t>
  </si>
  <si>
    <t>17953</t>
  </si>
  <si>
    <t>17057</t>
  </si>
  <si>
    <t>17058</t>
  </si>
  <si>
    <t>MIFFLIN</t>
  </si>
  <si>
    <t>17844</t>
  </si>
  <si>
    <t>MIFFLINBURG</t>
  </si>
  <si>
    <t>17883</t>
  </si>
  <si>
    <t>VICKSBURG</t>
  </si>
  <si>
    <t>17059</t>
  </si>
  <si>
    <t>MIFFLINTOWN</t>
  </si>
  <si>
    <t>18631</t>
  </si>
  <si>
    <t>MIFFLINVILLE</t>
  </si>
  <si>
    <t>18831</t>
  </si>
  <si>
    <t>18443</t>
  </si>
  <si>
    <t>MILANVILLE</t>
  </si>
  <si>
    <t>18632</t>
  </si>
  <si>
    <t>MILDRED</t>
  </si>
  <si>
    <t>18337</t>
  </si>
  <si>
    <t>17060</t>
  </si>
  <si>
    <t>MILL CREEK</t>
  </si>
  <si>
    <t>17061</t>
  </si>
  <si>
    <t>MILLERSBURG</t>
  </si>
  <si>
    <t>17062</t>
  </si>
  <si>
    <t>MILLERSTOWN</t>
  </si>
  <si>
    <t>17551</t>
  </si>
  <si>
    <t>MILLERSVILLE</t>
  </si>
  <si>
    <t>16936</t>
  </si>
  <si>
    <t>17751</t>
  </si>
  <si>
    <t>MILL HALL</t>
  </si>
  <si>
    <t>17767</t>
  </si>
  <si>
    <t>SALONA</t>
  </si>
  <si>
    <t>17845</t>
  </si>
  <si>
    <t>MILLMONT</t>
  </si>
  <si>
    <t>18340</t>
  </si>
  <si>
    <t>MILLRIFT</t>
  </si>
  <si>
    <t>16937</t>
  </si>
  <si>
    <t>MILLS</t>
  </si>
  <si>
    <t>17846</t>
  </si>
  <si>
    <t>18239</t>
  </si>
  <si>
    <t>MILNESVILLE</t>
  </si>
  <si>
    <t>17063</t>
  </si>
  <si>
    <t>MILROY</t>
  </si>
  <si>
    <t>17847</t>
  </si>
  <si>
    <t>17954</t>
  </si>
  <si>
    <t>MINERSVILLE</t>
  </si>
  <si>
    <t>18341</t>
  </si>
  <si>
    <t>MINISINK HILLS</t>
  </si>
  <si>
    <t>19540</t>
  </si>
  <si>
    <t>MOHNTON</t>
  </si>
  <si>
    <t>19541</t>
  </si>
  <si>
    <t>MOHRSVILLE</t>
  </si>
  <si>
    <t>19542</t>
  </si>
  <si>
    <t>MONOCACY STATION</t>
  </si>
  <si>
    <t>18832</t>
  </si>
  <si>
    <t>MONROETON</t>
  </si>
  <si>
    <t>17237</t>
  </si>
  <si>
    <t>MONT ALTO</t>
  </si>
  <si>
    <t>17850</t>
  </si>
  <si>
    <t>MONTANDON</t>
  </si>
  <si>
    <t>17752</t>
  </si>
  <si>
    <t>17754</t>
  </si>
  <si>
    <t>MONTOURSVILLE</t>
  </si>
  <si>
    <t>18801</t>
  </si>
  <si>
    <t>19543</t>
  </si>
  <si>
    <t>MORGANTOWN</t>
  </si>
  <si>
    <t>16938</t>
  </si>
  <si>
    <t>16939</t>
  </si>
  <si>
    <t>MORRIS RUN</t>
  </si>
  <si>
    <t>18444</t>
  </si>
  <si>
    <t>19544</t>
  </si>
  <si>
    <t>MOUNT AETNA</t>
  </si>
  <si>
    <t>18342</t>
  </si>
  <si>
    <t>MOUNTAINHOME</t>
  </si>
  <si>
    <t>18343</t>
  </si>
  <si>
    <t>MOUNT BETHEL</t>
  </si>
  <si>
    <t>17851</t>
  </si>
  <si>
    <t>MOUNT CARMEL</t>
  </si>
  <si>
    <t>17064</t>
  </si>
  <si>
    <t>MOUNT GRETNA</t>
  </si>
  <si>
    <t>17065</t>
  </si>
  <si>
    <t>MOUNT HOLLY SPRINGS</t>
  </si>
  <si>
    <t>17552</t>
  </si>
  <si>
    <t>MOUNT JOY</t>
  </si>
  <si>
    <t>17853</t>
  </si>
  <si>
    <t>MOUNT PLEASANT MILLS</t>
  </si>
  <si>
    <t>18344</t>
  </si>
  <si>
    <t>MOUNT POCONO</t>
  </si>
  <si>
    <t>17066</t>
  </si>
  <si>
    <t>MOUNT UNION</t>
  </si>
  <si>
    <t>17554</t>
  </si>
  <si>
    <t>MOUNTVILLE</t>
  </si>
  <si>
    <t>17347</t>
  </si>
  <si>
    <t>MOUNT WOLF</t>
  </si>
  <si>
    <t>17957</t>
  </si>
  <si>
    <t>MUIR</t>
  </si>
  <si>
    <t>17756</t>
  </si>
  <si>
    <t>MUNCY</t>
  </si>
  <si>
    <t>17758</t>
  </si>
  <si>
    <t>MUNCY VALLEY</t>
  </si>
  <si>
    <t>17067</t>
  </si>
  <si>
    <t>MYERSTOWN</t>
  </si>
  <si>
    <t>18634</t>
  </si>
  <si>
    <t>NANTICOKE</t>
  </si>
  <si>
    <t>17555</t>
  </si>
  <si>
    <t>NARVON</t>
  </si>
  <si>
    <t>18064</t>
  </si>
  <si>
    <t>NAZARETH</t>
  </si>
  <si>
    <t>17212</t>
  </si>
  <si>
    <t>BIG COVE TANNERY</t>
  </si>
  <si>
    <t>17238</t>
  </si>
  <si>
    <t>NEEDMORE</t>
  </si>
  <si>
    <t>17239</t>
  </si>
  <si>
    <t>NEELYTON</t>
  </si>
  <si>
    <t>18065</t>
  </si>
  <si>
    <t>NEFFS</t>
  </si>
  <si>
    <t>16940</t>
  </si>
  <si>
    <t>18635</t>
  </si>
  <si>
    <t>NESCOPECK</t>
  </si>
  <si>
    <t>18240</t>
  </si>
  <si>
    <t>NESQUEHONING</t>
  </si>
  <si>
    <t>18833</t>
  </si>
  <si>
    <t>NEW ALBANY</t>
  </si>
  <si>
    <t>17855</t>
  </si>
  <si>
    <t>19545</t>
  </si>
  <si>
    <t>NEW BERLINVILLE</t>
  </si>
  <si>
    <t>17068</t>
  </si>
  <si>
    <t>NEW BLOOMFIELD</t>
  </si>
  <si>
    <t>17069</t>
  </si>
  <si>
    <t>NEW BUFFALO</t>
  </si>
  <si>
    <t>17240</t>
  </si>
  <si>
    <t>NEWBURG</t>
  </si>
  <si>
    <t>17070</t>
  </si>
  <si>
    <t>18445</t>
  </si>
  <si>
    <t>17349</t>
  </si>
  <si>
    <t>NEW FREEDOM</t>
  </si>
  <si>
    <t>17071</t>
  </si>
  <si>
    <t>NEW GERMANTOWN</t>
  </si>
  <si>
    <t>17557</t>
  </si>
  <si>
    <t>NEW HOLLAND</t>
  </si>
  <si>
    <t>17072</t>
  </si>
  <si>
    <t>NEW KINGSTOWN</t>
  </si>
  <si>
    <t>17073</t>
  </si>
  <si>
    <t>NEWMANSTOWN</t>
  </si>
  <si>
    <t>18834</t>
  </si>
  <si>
    <t>17350</t>
  </si>
  <si>
    <t>NEW OXFORD</t>
  </si>
  <si>
    <t>17352</t>
  </si>
  <si>
    <t>NEW PARK</t>
  </si>
  <si>
    <t>17959</t>
  </si>
  <si>
    <t>NEW PHILADELPHIA</t>
  </si>
  <si>
    <t>17074</t>
  </si>
  <si>
    <t>17560</t>
  </si>
  <si>
    <t>17960</t>
  </si>
  <si>
    <t>NEW RINGGOLD</t>
  </si>
  <si>
    <t>17075</t>
  </si>
  <si>
    <t>NEWTON HAMILTON</t>
  </si>
  <si>
    <t>18066</t>
  </si>
  <si>
    <t>NEW TRIPOLI</t>
  </si>
  <si>
    <t>17241</t>
  </si>
  <si>
    <t>NEWVILLE</t>
  </si>
  <si>
    <t>18441</t>
  </si>
  <si>
    <t>LENOXVILLE</t>
  </si>
  <si>
    <t>18446</t>
  </si>
  <si>
    <t>NICHOLSON</t>
  </si>
  <si>
    <t>18067</t>
  </si>
  <si>
    <t>17760</t>
  </si>
  <si>
    <t>NORTH BEND</t>
  </si>
  <si>
    <t>17857</t>
  </si>
  <si>
    <t>NORTHUMBERLAND</t>
  </si>
  <si>
    <t>18636</t>
  </si>
  <si>
    <t>NOXEN</t>
  </si>
  <si>
    <t>17858</t>
  </si>
  <si>
    <t>NUMIDIA</t>
  </si>
  <si>
    <t>18241</t>
  </si>
  <si>
    <t>NUREMBERG</t>
  </si>
  <si>
    <t>17076</t>
  </si>
  <si>
    <t>OAKLAND MILLS</t>
  </si>
  <si>
    <t>18068</t>
  </si>
  <si>
    <t>OLD ZIONSVILLE</t>
  </si>
  <si>
    <t>19547</t>
  </si>
  <si>
    <t>OLEY</t>
  </si>
  <si>
    <t>18447</t>
  </si>
  <si>
    <t>OLYPHANT</t>
  </si>
  <si>
    <t>18448</t>
  </si>
  <si>
    <t>18242</t>
  </si>
  <si>
    <t>17077</t>
  </si>
  <si>
    <t>ONO</t>
  </si>
  <si>
    <t>17859</t>
  </si>
  <si>
    <t>ORANGEVILLE</t>
  </si>
  <si>
    <t>17243</t>
  </si>
  <si>
    <t>ORBISONIA</t>
  </si>
  <si>
    <t>18069</t>
  </si>
  <si>
    <t>OREFIELD</t>
  </si>
  <si>
    <t>17244</t>
  </si>
  <si>
    <t>ORRSTOWN</t>
  </si>
  <si>
    <t>17353</t>
  </si>
  <si>
    <t>ORRTANNA</t>
  </si>
  <si>
    <t>18449</t>
  </si>
  <si>
    <t>ORSON</t>
  </si>
  <si>
    <t>17961</t>
  </si>
  <si>
    <t>ORWIGSBURG</t>
  </si>
  <si>
    <t>16942</t>
  </si>
  <si>
    <t>OSCEOLA</t>
  </si>
  <si>
    <t>18070</t>
  </si>
  <si>
    <t>PALM</t>
  </si>
  <si>
    <t>18071</t>
  </si>
  <si>
    <t>PALMERTON</t>
  </si>
  <si>
    <t>17078</t>
  </si>
  <si>
    <t>17562</t>
  </si>
  <si>
    <t>PARADISE</t>
  </si>
  <si>
    <t>18244</t>
  </si>
  <si>
    <t>PARRYVILLE</t>
  </si>
  <si>
    <t>18451</t>
  </si>
  <si>
    <t>PAUPACK</t>
  </si>
  <si>
    <t>17860</t>
  </si>
  <si>
    <t>PAXINOS</t>
  </si>
  <si>
    <t>17861</t>
  </si>
  <si>
    <t>PAXTONVILLE</t>
  </si>
  <si>
    <t>17563</t>
  </si>
  <si>
    <t>PEACH BOTTOM</t>
  </si>
  <si>
    <t>18452</t>
  </si>
  <si>
    <t>PECKVILLE</t>
  </si>
  <si>
    <t>18072</t>
  </si>
  <si>
    <t>PEN ARGYL</t>
  </si>
  <si>
    <t>17862</t>
  </si>
  <si>
    <t>PENNS CREEK</t>
  </si>
  <si>
    <t>17564</t>
  </si>
  <si>
    <t>PENRYN</t>
  </si>
  <si>
    <t>17565</t>
  </si>
  <si>
    <t>PEQUEA</t>
  </si>
  <si>
    <t>18074</t>
  </si>
  <si>
    <t>PERKIOMENVILLE</t>
  </si>
  <si>
    <t>17762</t>
  </si>
  <si>
    <t>PICTURE ROCKS</t>
  </si>
  <si>
    <t>17080</t>
  </si>
  <si>
    <t>PILLOW</t>
  </si>
  <si>
    <t>19548</t>
  </si>
  <si>
    <t>PINE FORGE</t>
  </si>
  <si>
    <t>17963</t>
  </si>
  <si>
    <t>PINE GROVE</t>
  </si>
  <si>
    <t>17964</t>
  </si>
  <si>
    <t>18640</t>
  </si>
  <si>
    <t>PITTSTON</t>
  </si>
  <si>
    <t>18641</t>
  </si>
  <si>
    <t>18642</t>
  </si>
  <si>
    <t>DURYEA</t>
  </si>
  <si>
    <t>18643</t>
  </si>
  <si>
    <t>18644</t>
  </si>
  <si>
    <t>17081</t>
  </si>
  <si>
    <t>17246</t>
  </si>
  <si>
    <t>PLEASANT HALL</t>
  </si>
  <si>
    <t>18651</t>
  </si>
  <si>
    <t>18347</t>
  </si>
  <si>
    <t>POCONO LAKE</t>
  </si>
  <si>
    <t>18348</t>
  </si>
  <si>
    <t>POCONO LAKE PRESERVE</t>
  </si>
  <si>
    <t>18349</t>
  </si>
  <si>
    <t>POCONO MANOR</t>
  </si>
  <si>
    <t>18350</t>
  </si>
  <si>
    <t>POCONO PINES</t>
  </si>
  <si>
    <t>18346</t>
  </si>
  <si>
    <t>POCONO SUMMIT</t>
  </si>
  <si>
    <t>17965</t>
  </si>
  <si>
    <t>PORT CARBON</t>
  </si>
  <si>
    <t>19549</t>
  </si>
  <si>
    <t>PORT CLINTON</t>
  </si>
  <si>
    <t>18351</t>
  </si>
  <si>
    <t>17082</t>
  </si>
  <si>
    <t>PORT ROYAL</t>
  </si>
  <si>
    <t>17864</t>
  </si>
  <si>
    <t>PORT TREVORTON</t>
  </si>
  <si>
    <t>17865</t>
  </si>
  <si>
    <t>POTTS GROVE</t>
  </si>
  <si>
    <t>17901</t>
  </si>
  <si>
    <t>POTTSVILLE</t>
  </si>
  <si>
    <t>17974</t>
  </si>
  <si>
    <t>SELTZER</t>
  </si>
  <si>
    <t>18454</t>
  </si>
  <si>
    <t>POYNTELLE</t>
  </si>
  <si>
    <t>18455</t>
  </si>
  <si>
    <t>PRESTON PARK</t>
  </si>
  <si>
    <t>18456</t>
  </si>
  <si>
    <t>PROMPTON</t>
  </si>
  <si>
    <t>18245</t>
  </si>
  <si>
    <t>QUAKAKE</t>
  </si>
  <si>
    <t>17566</t>
  </si>
  <si>
    <t>QUARRYVILLE</t>
  </si>
  <si>
    <t>17247</t>
  </si>
  <si>
    <t>17355</t>
  </si>
  <si>
    <t>RAILROAD</t>
  </si>
  <si>
    <t>17763</t>
  </si>
  <si>
    <t>RALSTON</t>
  </si>
  <si>
    <t>18653</t>
  </si>
  <si>
    <t>RANSOM</t>
  </si>
  <si>
    <t>17966</t>
  </si>
  <si>
    <t>RAVINE</t>
  </si>
  <si>
    <t>19601</t>
  </si>
  <si>
    <t>19602</t>
  </si>
  <si>
    <t>19603</t>
  </si>
  <si>
    <t>19604</t>
  </si>
  <si>
    <t>19605</t>
  </si>
  <si>
    <t>19606</t>
  </si>
  <si>
    <t>19607</t>
  </si>
  <si>
    <t>19608</t>
  </si>
  <si>
    <t>19609</t>
  </si>
  <si>
    <t>19610</t>
  </si>
  <si>
    <t>19611</t>
  </si>
  <si>
    <t>19612</t>
  </si>
  <si>
    <t>17567</t>
  </si>
  <si>
    <t>REAMSTOWN</t>
  </si>
  <si>
    <t>17867</t>
  </si>
  <si>
    <t>REBUCK</t>
  </si>
  <si>
    <t>18073</t>
  </si>
  <si>
    <t>PENNSBURG</t>
  </si>
  <si>
    <t>18076</t>
  </si>
  <si>
    <t>RED HILL</t>
  </si>
  <si>
    <t>17356</t>
  </si>
  <si>
    <t>RED LION</t>
  </si>
  <si>
    <t>18352</t>
  </si>
  <si>
    <t>REEDERS</t>
  </si>
  <si>
    <t>17084</t>
  </si>
  <si>
    <t>REEDSVILLE</t>
  </si>
  <si>
    <t>17568</t>
  </si>
  <si>
    <t>REFTON</t>
  </si>
  <si>
    <t>19550</t>
  </si>
  <si>
    <t>REHRERSBURG</t>
  </si>
  <si>
    <t>17569</t>
  </si>
  <si>
    <t>REINHOLDS</t>
  </si>
  <si>
    <t>17764</t>
  </si>
  <si>
    <t>RENOVO</t>
  </si>
  <si>
    <t>17085</t>
  </si>
  <si>
    <t>REXMONT</t>
  </si>
  <si>
    <t>17570</t>
  </si>
  <si>
    <t>RHEEMS</t>
  </si>
  <si>
    <t>17086</t>
  </si>
  <si>
    <t>RICHFIELD</t>
  </si>
  <si>
    <t>17087</t>
  </si>
  <si>
    <t>18077</t>
  </si>
  <si>
    <t>RIEGELSVILLE</t>
  </si>
  <si>
    <t>17967</t>
  </si>
  <si>
    <t>RINGTOWN</t>
  </si>
  <si>
    <t>17868</t>
  </si>
  <si>
    <t>17765</t>
  </si>
  <si>
    <t>ROARING BRANCH</t>
  </si>
  <si>
    <t>19551</t>
  </si>
  <si>
    <t>ROBESONIA</t>
  </si>
  <si>
    <t>18246</t>
  </si>
  <si>
    <t>ROCK GLEN</t>
  </si>
  <si>
    <t>17249</t>
  </si>
  <si>
    <t>ROCKHILL FURNACE</t>
  </si>
  <si>
    <t>18837</t>
  </si>
  <si>
    <t>17572</t>
  </si>
  <si>
    <t>RONKS</t>
  </si>
  <si>
    <t>17358</t>
  </si>
  <si>
    <t>ROSSVILLE</t>
  </si>
  <si>
    <t>17250</t>
  </si>
  <si>
    <t>ROUZERVILLE</t>
  </si>
  <si>
    <t>18457</t>
  </si>
  <si>
    <t>ROWLAND</t>
  </si>
  <si>
    <t>17251</t>
  </si>
  <si>
    <t>16943</t>
  </si>
  <si>
    <t>SABINSVILLE</t>
  </si>
  <si>
    <t>17968</t>
  </si>
  <si>
    <t>SACRAMENTO</t>
  </si>
  <si>
    <t>17970</t>
  </si>
  <si>
    <t>SAINT CLAIR</t>
  </si>
  <si>
    <t>18247</t>
  </si>
  <si>
    <t>SAINT JOHNS</t>
  </si>
  <si>
    <t>17252</t>
  </si>
  <si>
    <t>SAINT THOMAS</t>
  </si>
  <si>
    <t>17253</t>
  </si>
  <si>
    <t>SALTILLO</t>
  </si>
  <si>
    <t>18353</t>
  </si>
  <si>
    <t>SAYLORSBURG</t>
  </si>
  <si>
    <t>18840</t>
  </si>
  <si>
    <t>SAYRE</t>
  </si>
  <si>
    <t>17088</t>
  </si>
  <si>
    <t>SCHAEFFERSTOWN</t>
  </si>
  <si>
    <t>18078</t>
  </si>
  <si>
    <t>SCHNECKSVILLE</t>
  </si>
  <si>
    <t>17972</t>
  </si>
  <si>
    <t>SCHUYLKILL HAVEN</t>
  </si>
  <si>
    <t>18354</t>
  </si>
  <si>
    <t>SCIOTA</t>
  </si>
  <si>
    <t>17254</t>
  </si>
  <si>
    <t>18355</t>
  </si>
  <si>
    <t>SCOTRUN</t>
  </si>
  <si>
    <t>18501</t>
  </si>
  <si>
    <t>SCRANTON</t>
  </si>
  <si>
    <t>18502</t>
  </si>
  <si>
    <t>18503</t>
  </si>
  <si>
    <t>18504</t>
  </si>
  <si>
    <t>18505</t>
  </si>
  <si>
    <t>18507</t>
  </si>
  <si>
    <t>MOOSIC</t>
  </si>
  <si>
    <t>18508</t>
  </si>
  <si>
    <t>18509</t>
  </si>
  <si>
    <t>18510</t>
  </si>
  <si>
    <t>18512</t>
  </si>
  <si>
    <t>18515</t>
  </si>
  <si>
    <t>18517</t>
  </si>
  <si>
    <t>TAYLOR</t>
  </si>
  <si>
    <t>18518</t>
  </si>
  <si>
    <t>18519</t>
  </si>
  <si>
    <t>18540</t>
  </si>
  <si>
    <t>18577</t>
  </si>
  <si>
    <t>17870</t>
  </si>
  <si>
    <t>SELINSGROVE</t>
  </si>
  <si>
    <t>17360</t>
  </si>
  <si>
    <t>SEVEN VALLEYS</t>
  </si>
  <si>
    <t>17255</t>
  </si>
  <si>
    <t>SHADE GAP</t>
  </si>
  <si>
    <t>17256</t>
  </si>
  <si>
    <t>SHADY GROVE</t>
  </si>
  <si>
    <t>17866</t>
  </si>
  <si>
    <t>COAL TOWNSHIP</t>
  </si>
  <si>
    <t>17872</t>
  </si>
  <si>
    <t>SHAMOKIN</t>
  </si>
  <si>
    <t>17876</t>
  </si>
  <si>
    <t>SHAMOKIN DAM</t>
  </si>
  <si>
    <t>19554</t>
  </si>
  <si>
    <t>SHARTLESVILLE</t>
  </si>
  <si>
    <t>18654</t>
  </si>
  <si>
    <t>SHAWANESE</t>
  </si>
  <si>
    <t>18356</t>
  </si>
  <si>
    <t>SHAWNEE ON DELAWARE</t>
  </si>
  <si>
    <t>17976</t>
  </si>
  <si>
    <t>SHENANDOAH</t>
  </si>
  <si>
    <t>18248</t>
  </si>
  <si>
    <t>SHEPPTON</t>
  </si>
  <si>
    <t>17090</t>
  </si>
  <si>
    <t>SHERMANS DALE</t>
  </si>
  <si>
    <t>18655</t>
  </si>
  <si>
    <t>SHICKSHINNY</t>
  </si>
  <si>
    <t>17257</t>
  </si>
  <si>
    <t>SHIPPENSBURG</t>
  </si>
  <si>
    <t>17260</t>
  </si>
  <si>
    <t>SHIRLEYSBURG</t>
  </si>
  <si>
    <t>19555</t>
  </si>
  <si>
    <t>SHOEMAKERSVILLE</t>
  </si>
  <si>
    <t>18458</t>
  </si>
  <si>
    <t>SHOHOLA</t>
  </si>
  <si>
    <t>17361</t>
  </si>
  <si>
    <t>17768</t>
  </si>
  <si>
    <t>SHUNK</t>
  </si>
  <si>
    <t>17575</t>
  </si>
  <si>
    <t>SILVER SPRING</t>
  </si>
  <si>
    <t>18357</t>
  </si>
  <si>
    <t>SKYTOP</t>
  </si>
  <si>
    <t>18079</t>
  </si>
  <si>
    <t>SLATEDALE</t>
  </si>
  <si>
    <t>17769</t>
  </si>
  <si>
    <t>SLATE RUN</t>
  </si>
  <si>
    <t>18080</t>
  </si>
  <si>
    <t>SLATINGTON</t>
  </si>
  <si>
    <t>17576</t>
  </si>
  <si>
    <t>SMOKETOWN</t>
  </si>
  <si>
    <t>18459</t>
  </si>
  <si>
    <t>SOUTH CANAAN</t>
  </si>
  <si>
    <t>18842</t>
  </si>
  <si>
    <t>SOUTH GIBSON</t>
  </si>
  <si>
    <t>18843</t>
  </si>
  <si>
    <t>SOUTH MONTROSE</t>
  </si>
  <si>
    <t>17261</t>
  </si>
  <si>
    <t>SOUTH MOUNTAIN</t>
  </si>
  <si>
    <t>18460</t>
  </si>
  <si>
    <t>SOUTH STERLING</t>
  </si>
  <si>
    <t>17978</t>
  </si>
  <si>
    <t>17354</t>
  </si>
  <si>
    <t>PORTERS SIDELING</t>
  </si>
  <si>
    <t>17362</t>
  </si>
  <si>
    <t>SPRING GROVE</t>
  </si>
  <si>
    <t>17262</t>
  </si>
  <si>
    <t>SPRING RUN</t>
  </si>
  <si>
    <t>18081</t>
  </si>
  <si>
    <t>SPRINGTOWN</t>
  </si>
  <si>
    <t>18844</t>
  </si>
  <si>
    <t>18461</t>
  </si>
  <si>
    <t>STARLIGHT</t>
  </si>
  <si>
    <t>18462</t>
  </si>
  <si>
    <t>STARRUCCA</t>
  </si>
  <si>
    <t>17263</t>
  </si>
  <si>
    <t>STATE LINE</t>
  </si>
  <si>
    <t>18463</t>
  </si>
  <si>
    <t>17578</t>
  </si>
  <si>
    <t>STEVENS</t>
  </si>
  <si>
    <t>18845</t>
  </si>
  <si>
    <t>STEVENSVILLE</t>
  </si>
  <si>
    <t>17363</t>
  </si>
  <si>
    <t>STEWARTSTOWN</t>
  </si>
  <si>
    <t>18083</t>
  </si>
  <si>
    <t>STOCKERTOWN</t>
  </si>
  <si>
    <t>17579</t>
  </si>
  <si>
    <t>STRASBURG</t>
  </si>
  <si>
    <t>19559</t>
  </si>
  <si>
    <t>STRAUSSTOWN</t>
  </si>
  <si>
    <t>18360</t>
  </si>
  <si>
    <t>STROUDSBURG</t>
  </si>
  <si>
    <t>18249</t>
  </si>
  <si>
    <t>SUGARLOAF</t>
  </si>
  <si>
    <t>18846</t>
  </si>
  <si>
    <t>SUGAR RUN</t>
  </si>
  <si>
    <t>17093</t>
  </si>
  <si>
    <t>SUMMERDALE</t>
  </si>
  <si>
    <t>18250</t>
  </si>
  <si>
    <t>SUMMIT HILL</t>
  </si>
  <si>
    <t>17979</t>
  </si>
  <si>
    <t>SUMMIT STATION</t>
  </si>
  <si>
    <t>18084</t>
  </si>
  <si>
    <t>SUMNEYTOWN</t>
  </si>
  <si>
    <t>17801</t>
  </si>
  <si>
    <t>SUNBURY</t>
  </si>
  <si>
    <t>17877</t>
  </si>
  <si>
    <t>SNYDERTOWN</t>
  </si>
  <si>
    <t>18847</t>
  </si>
  <si>
    <t>SUSQUEHANNA</t>
  </si>
  <si>
    <t>18656</t>
  </si>
  <si>
    <t>SWEET VALLEY</t>
  </si>
  <si>
    <t>17880</t>
  </si>
  <si>
    <t>SWENGEL</t>
  </si>
  <si>
    <t>18370</t>
  </si>
  <si>
    <t>SWIFTWATER</t>
  </si>
  <si>
    <t>18251</t>
  </si>
  <si>
    <t>SYBERTSVILLE</t>
  </si>
  <si>
    <t>16945</t>
  </si>
  <si>
    <t>SYLVANIA</t>
  </si>
  <si>
    <t>18464</t>
  </si>
  <si>
    <t>TAFTON</t>
  </si>
  <si>
    <t>17580</t>
  </si>
  <si>
    <t>TALMAGE</t>
  </si>
  <si>
    <t>18252</t>
  </si>
  <si>
    <t>TAMAQUA</t>
  </si>
  <si>
    <t>18372</t>
  </si>
  <si>
    <t>18085</t>
  </si>
  <si>
    <t>TATAMY</t>
  </si>
  <si>
    <t>19560</t>
  </si>
  <si>
    <t>17581</t>
  </si>
  <si>
    <t>TERRE HILL</t>
  </si>
  <si>
    <t>17364</t>
  </si>
  <si>
    <t>THOMASVILLE</t>
  </si>
  <si>
    <t>18465</t>
  </si>
  <si>
    <t>17094</t>
  </si>
  <si>
    <t>THOMPSONTOWN</t>
  </si>
  <si>
    <t>17264</t>
  </si>
  <si>
    <t>THREE SPRINGS</t>
  </si>
  <si>
    <t>16946</t>
  </si>
  <si>
    <t>TIOGA</t>
  </si>
  <si>
    <t>18466</t>
  </si>
  <si>
    <t>TOBYHANNA</t>
  </si>
  <si>
    <t>19562</t>
  </si>
  <si>
    <t>TOPTON</t>
  </si>
  <si>
    <t>18848</t>
  </si>
  <si>
    <t>TOWANDA</t>
  </si>
  <si>
    <t>17980</t>
  </si>
  <si>
    <t>TOWER CITY</t>
  </si>
  <si>
    <t>18086</t>
  </si>
  <si>
    <t>TREICHLERS</t>
  </si>
  <si>
    <t>17981</t>
  </si>
  <si>
    <t>TREMONT</t>
  </si>
  <si>
    <t>18254</t>
  </si>
  <si>
    <t>TRESCKOW</t>
  </si>
  <si>
    <t>17881</t>
  </si>
  <si>
    <t>TREVORTON</t>
  </si>
  <si>
    <t>18087</t>
  </si>
  <si>
    <t>TREXLERTOWN</t>
  </si>
  <si>
    <t>17771</t>
  </si>
  <si>
    <t>TROUT RUN</t>
  </si>
  <si>
    <t>17882</t>
  </si>
  <si>
    <t>TROXELVILLE</t>
  </si>
  <si>
    <t>16910</t>
  </si>
  <si>
    <t>ALBA</t>
  </si>
  <si>
    <t>16947</t>
  </si>
  <si>
    <t>18657</t>
  </si>
  <si>
    <t>TUNKHANNOCK</t>
  </si>
  <si>
    <t>17772</t>
  </si>
  <si>
    <t>TURBOTVILLE</t>
  </si>
  <si>
    <t>17982</t>
  </si>
  <si>
    <t>TUSCARORA</t>
  </si>
  <si>
    <t>18469</t>
  </si>
  <si>
    <t>TYLER HILL</t>
  </si>
  <si>
    <t>18850</t>
  </si>
  <si>
    <t>ULSTER</t>
  </si>
  <si>
    <t>16948</t>
  </si>
  <si>
    <t>ULYSSES</t>
  </si>
  <si>
    <t>18470</t>
  </si>
  <si>
    <t>UNION DALE</t>
  </si>
  <si>
    <t>17774</t>
  </si>
  <si>
    <t>UNITYVILLE</t>
  </si>
  <si>
    <t>17265</t>
  </si>
  <si>
    <t>UPPERSTRASBURG</t>
  </si>
  <si>
    <t>17983</t>
  </si>
  <si>
    <t>VALLEY VIEW</t>
  </si>
  <si>
    <t>19564</t>
  </si>
  <si>
    <t>VIRGINVILLE</t>
  </si>
  <si>
    <t>17266</t>
  </si>
  <si>
    <t>WALNUT BOTTOM</t>
  </si>
  <si>
    <t>18088</t>
  </si>
  <si>
    <t>WALNUTPORT</t>
  </si>
  <si>
    <t>18660</t>
  </si>
  <si>
    <t>WAPWALLOPEN</t>
  </si>
  <si>
    <t>17267</t>
  </si>
  <si>
    <t>WARFORDSBURG</t>
  </si>
  <si>
    <t>18851</t>
  </si>
  <si>
    <t>WARREN CENTER</t>
  </si>
  <si>
    <t>17582</t>
  </si>
  <si>
    <t>WASHINGTON BORO</t>
  </si>
  <si>
    <t>17884</t>
  </si>
  <si>
    <t>17776</t>
  </si>
  <si>
    <t>17777</t>
  </si>
  <si>
    <t>WATSONTOWN</t>
  </si>
  <si>
    <t>18471</t>
  </si>
  <si>
    <t>18472</t>
  </si>
  <si>
    <t>WAYMART</t>
  </si>
  <si>
    <t>17268</t>
  </si>
  <si>
    <t>WAYNESBORO</t>
  </si>
  <si>
    <t>18255</t>
  </si>
  <si>
    <t>WEATHERLY</t>
  </si>
  <si>
    <t>17885</t>
  </si>
  <si>
    <t>WEIKERT</t>
  </si>
  <si>
    <t>16901</t>
  </si>
  <si>
    <t>WELLSBORO</t>
  </si>
  <si>
    <t>17365</t>
  </si>
  <si>
    <t>19565</t>
  </si>
  <si>
    <t>WERNERSVILLE</t>
  </si>
  <si>
    <t>16927</t>
  </si>
  <si>
    <t>HARRISON VALLEY</t>
  </si>
  <si>
    <t>16950</t>
  </si>
  <si>
    <t>17856</t>
  </si>
  <si>
    <t>NEW COLUMBIA</t>
  </si>
  <si>
    <t>17886</t>
  </si>
  <si>
    <t>WEST MILTON</t>
  </si>
  <si>
    <t>18256</t>
  </si>
  <si>
    <t>17778</t>
  </si>
  <si>
    <t>17887</t>
  </si>
  <si>
    <t>WHITE DEER</t>
  </si>
  <si>
    <t>18052</t>
  </si>
  <si>
    <t>18661</t>
  </si>
  <si>
    <t>WHITE HAVEN</t>
  </si>
  <si>
    <t>18473</t>
  </si>
  <si>
    <t>WHITE MILLS</t>
  </si>
  <si>
    <t>17097</t>
  </si>
  <si>
    <t>WICONISCO</t>
  </si>
  <si>
    <t>17888</t>
  </si>
  <si>
    <t>WILBURTON</t>
  </si>
  <si>
    <t>18602</t>
  </si>
  <si>
    <t>BEAR CREEK</t>
  </si>
  <si>
    <t>18701</t>
  </si>
  <si>
    <t>WILKES BARRE</t>
  </si>
  <si>
    <t>18702</t>
  </si>
  <si>
    <t>18703</t>
  </si>
  <si>
    <t>18704</t>
  </si>
  <si>
    <t>18705</t>
  </si>
  <si>
    <t>18706</t>
  </si>
  <si>
    <t>18707</t>
  </si>
  <si>
    <t>MOUNTAIN TOP</t>
  </si>
  <si>
    <t>18708</t>
  </si>
  <si>
    <t>SHAVERTOWN</t>
  </si>
  <si>
    <t>18709</t>
  </si>
  <si>
    <t>LUZERNE</t>
  </si>
  <si>
    <t>18710</t>
  </si>
  <si>
    <t>18711</t>
  </si>
  <si>
    <t>18762</t>
  </si>
  <si>
    <t>18764</t>
  </si>
  <si>
    <t>18765</t>
  </si>
  <si>
    <t>18766</t>
  </si>
  <si>
    <t>18767</t>
  </si>
  <si>
    <t>18769</t>
  </si>
  <si>
    <t>18773</t>
  </si>
  <si>
    <t>17701</t>
  </si>
  <si>
    <t>WILLIAMSPORT</t>
  </si>
  <si>
    <t>17702</t>
  </si>
  <si>
    <t>17703</t>
  </si>
  <si>
    <t>17705</t>
  </si>
  <si>
    <t>17098</t>
  </si>
  <si>
    <t>17271</t>
  </si>
  <si>
    <t>WILLOW HILL</t>
  </si>
  <si>
    <t>17583</t>
  </si>
  <si>
    <t>WEST WILLOW</t>
  </si>
  <si>
    <t>17584</t>
  </si>
  <si>
    <t>WILLOW STREET</t>
  </si>
  <si>
    <t>18091</t>
  </si>
  <si>
    <t>WIND GAP</t>
  </si>
  <si>
    <t>17366</t>
  </si>
  <si>
    <t>17889</t>
  </si>
  <si>
    <t>WINFIELD</t>
  </si>
  <si>
    <t>17585</t>
  </si>
  <si>
    <t>WITMER</t>
  </si>
  <si>
    <t>19567</t>
  </si>
  <si>
    <t>WOMELSDORF</t>
  </si>
  <si>
    <t>17779</t>
  </si>
  <si>
    <t>WOOLRICH</t>
  </si>
  <si>
    <t>17368</t>
  </si>
  <si>
    <t>WRIGHTSVILLE</t>
  </si>
  <si>
    <t>18853</t>
  </si>
  <si>
    <t>WYALUSING</t>
  </si>
  <si>
    <t>18854</t>
  </si>
  <si>
    <t>WYSOX</t>
  </si>
  <si>
    <t>17099</t>
  </si>
  <si>
    <t>YEAGERTOWN</t>
  </si>
  <si>
    <t>17315</t>
  </si>
  <si>
    <t>17401</t>
  </si>
  <si>
    <t>17402</t>
  </si>
  <si>
    <t>17403</t>
  </si>
  <si>
    <t>17404</t>
  </si>
  <si>
    <t>17405</t>
  </si>
  <si>
    <t>17406</t>
  </si>
  <si>
    <t>17407</t>
  </si>
  <si>
    <t>17408</t>
  </si>
  <si>
    <t>17415</t>
  </si>
  <si>
    <t>17370</t>
  </si>
  <si>
    <t>YORK HAVEN</t>
  </si>
  <si>
    <t>17371</t>
  </si>
  <si>
    <t>YORK NEW SALEM</t>
  </si>
  <si>
    <t>17372</t>
  </si>
  <si>
    <t>YORK SPRINGS</t>
  </si>
  <si>
    <t>17985</t>
  </si>
  <si>
    <t>ZION GROVE</t>
  </si>
  <si>
    <t>18092</t>
  </si>
  <si>
    <t>ZIONSVILLE</t>
  </si>
  <si>
    <t>17272</t>
  </si>
  <si>
    <t>ZULLINGER</t>
  </si>
  <si>
    <t>19001</t>
  </si>
  <si>
    <t>19002</t>
  </si>
  <si>
    <t>AMBLER</t>
  </si>
  <si>
    <t>19420</t>
  </si>
  <si>
    <t>ARCOLA</t>
  </si>
  <si>
    <t>19003</t>
  </si>
  <si>
    <t>ARDMORE</t>
  </si>
  <si>
    <t>19310</t>
  </si>
  <si>
    <t>ATGLEN</t>
  </si>
  <si>
    <t>19311</t>
  </si>
  <si>
    <t>AVONDALE</t>
  </si>
  <si>
    <t>19004</t>
  </si>
  <si>
    <t>BALA CYNWYD</t>
  </si>
  <si>
    <t>18910</t>
  </si>
  <si>
    <t>19020</t>
  </si>
  <si>
    <t>BENSALEM</t>
  </si>
  <si>
    <t>19021</t>
  </si>
  <si>
    <t>CROYDON</t>
  </si>
  <si>
    <t>19312</t>
  </si>
  <si>
    <t>BERWYN</t>
  </si>
  <si>
    <t>19421</t>
  </si>
  <si>
    <t>BIRCHRUNVILLE</t>
  </si>
  <si>
    <t>18911</t>
  </si>
  <si>
    <t>BLOOMING GLEN</t>
  </si>
  <si>
    <t>19422</t>
  </si>
  <si>
    <t>BLUE BELL</t>
  </si>
  <si>
    <t>19424</t>
  </si>
  <si>
    <t>19316</t>
  </si>
  <si>
    <t>BRANDAMORE</t>
  </si>
  <si>
    <t>19007</t>
  </si>
  <si>
    <t>19008</t>
  </si>
  <si>
    <t>BROOMALL</t>
  </si>
  <si>
    <t>19009</t>
  </si>
  <si>
    <t>BRYN ATHYN</t>
  </si>
  <si>
    <t>19010</t>
  </si>
  <si>
    <t>BRYN MAWR</t>
  </si>
  <si>
    <t>18912</t>
  </si>
  <si>
    <t>BUCKINGHAM</t>
  </si>
  <si>
    <t>18913</t>
  </si>
  <si>
    <t>CARVERSVILLE</t>
  </si>
  <si>
    <t>19423</t>
  </si>
  <si>
    <t>CEDARS</t>
  </si>
  <si>
    <t>19317</t>
  </si>
  <si>
    <t>CHADDS FORD</t>
  </si>
  <si>
    <t>18914</t>
  </si>
  <si>
    <t>CHALFONT</t>
  </si>
  <si>
    <t>19012</t>
  </si>
  <si>
    <t>CHELTENHAM</t>
  </si>
  <si>
    <t>19013</t>
  </si>
  <si>
    <t>19014</t>
  </si>
  <si>
    <t>ASTON</t>
  </si>
  <si>
    <t>19015</t>
  </si>
  <si>
    <t>19016</t>
  </si>
  <si>
    <t>19022</t>
  </si>
  <si>
    <t>CRUM LYNNE</t>
  </si>
  <si>
    <t>19017</t>
  </si>
  <si>
    <t>CHESTER HEIGHTS</t>
  </si>
  <si>
    <t>19425</t>
  </si>
  <si>
    <t>CHESTER SPRINGS</t>
  </si>
  <si>
    <t>19319</t>
  </si>
  <si>
    <t>CHEYNEY</t>
  </si>
  <si>
    <t>19018</t>
  </si>
  <si>
    <t>CLIFTON HEIGHTS</t>
  </si>
  <si>
    <t>19320</t>
  </si>
  <si>
    <t>COATESVILLE</t>
  </si>
  <si>
    <t>19330</t>
  </si>
  <si>
    <t>COCHRANVILLE</t>
  </si>
  <si>
    <t>19426</t>
  </si>
  <si>
    <t>COLLEGEVILLE</t>
  </si>
  <si>
    <t>19473</t>
  </si>
  <si>
    <t>SCHWENKSVILLE</t>
  </si>
  <si>
    <t>18915</t>
  </si>
  <si>
    <t>COLMAR</t>
  </si>
  <si>
    <t>19331</t>
  </si>
  <si>
    <t>CONCORDVILLE</t>
  </si>
  <si>
    <t>19339</t>
  </si>
  <si>
    <t>19340</t>
  </si>
  <si>
    <t>19428</t>
  </si>
  <si>
    <t>CONSHOHOCKEN</t>
  </si>
  <si>
    <t>19429</t>
  </si>
  <si>
    <t>19397</t>
  </si>
  <si>
    <t>SOUTHEASTERN</t>
  </si>
  <si>
    <t>19398</t>
  </si>
  <si>
    <t>19399</t>
  </si>
  <si>
    <t>19430</t>
  </si>
  <si>
    <t>CREAMERY</t>
  </si>
  <si>
    <t>18916</t>
  </si>
  <si>
    <t>DANBORO</t>
  </si>
  <si>
    <t>19023</t>
  </si>
  <si>
    <t>DARBY</t>
  </si>
  <si>
    <t>19432</t>
  </si>
  <si>
    <t>DEVAULT</t>
  </si>
  <si>
    <t>19333</t>
  </si>
  <si>
    <t>DEVON</t>
  </si>
  <si>
    <t>19335</t>
  </si>
  <si>
    <t>DOWNINGTOWN</t>
  </si>
  <si>
    <t>19372</t>
  </si>
  <si>
    <t>THORNDALE</t>
  </si>
  <si>
    <t>18901</t>
  </si>
  <si>
    <t>DOYLESTOWN</t>
  </si>
  <si>
    <t>18902</t>
  </si>
  <si>
    <t>18933</t>
  </si>
  <si>
    <t>LUMBERVILLE</t>
  </si>
  <si>
    <t>19026</t>
  </si>
  <si>
    <t>DREXEL HILL</t>
  </si>
  <si>
    <t>18917</t>
  </si>
  <si>
    <t>18918</t>
  </si>
  <si>
    <t>EARLINGTON</t>
  </si>
  <si>
    <t>19028</t>
  </si>
  <si>
    <t>EDGEMONT</t>
  </si>
  <si>
    <t>19027</t>
  </si>
  <si>
    <t>ELKINS PARK</t>
  </si>
  <si>
    <t>18920</t>
  </si>
  <si>
    <t>ERWINNA</t>
  </si>
  <si>
    <t>19029</t>
  </si>
  <si>
    <t>ESSINGTON</t>
  </si>
  <si>
    <t>19341</t>
  </si>
  <si>
    <t>EXTON</t>
  </si>
  <si>
    <t>19353</t>
  </si>
  <si>
    <t>LIONVILLE</t>
  </si>
  <si>
    <t>19030</t>
  </si>
  <si>
    <t>FAIRLESS HILLS</t>
  </si>
  <si>
    <t>18921</t>
  </si>
  <si>
    <t>19031</t>
  </si>
  <si>
    <t>FLOURTOWN</t>
  </si>
  <si>
    <t>19032</t>
  </si>
  <si>
    <t>FOLCROFT</t>
  </si>
  <si>
    <t>19033</t>
  </si>
  <si>
    <t>FOLSOM</t>
  </si>
  <si>
    <t>18922</t>
  </si>
  <si>
    <t>FOREST GROVE</t>
  </si>
  <si>
    <t>19025</t>
  </si>
  <si>
    <t>DRESHER</t>
  </si>
  <si>
    <t>19034</t>
  </si>
  <si>
    <t>FORT WASHINGTON</t>
  </si>
  <si>
    <t>19048</t>
  </si>
  <si>
    <t>19049</t>
  </si>
  <si>
    <t>18923</t>
  </si>
  <si>
    <t>FOUNTAINVILLE</t>
  </si>
  <si>
    <t>19435</t>
  </si>
  <si>
    <t>FREDERICK</t>
  </si>
  <si>
    <t>18925</t>
  </si>
  <si>
    <t>FURLONG</t>
  </si>
  <si>
    <t>18926</t>
  </si>
  <si>
    <t>GARDENVILLE</t>
  </si>
  <si>
    <t>19035</t>
  </si>
  <si>
    <t>GLADWYNE</t>
  </si>
  <si>
    <t>19342</t>
  </si>
  <si>
    <t>GLEN MILLS</t>
  </si>
  <si>
    <t>19343</t>
  </si>
  <si>
    <t>GLENMOORE</t>
  </si>
  <si>
    <t>19036</t>
  </si>
  <si>
    <t>GLENOLDEN</t>
  </si>
  <si>
    <t>19038</t>
  </si>
  <si>
    <t>GLENSIDE</t>
  </si>
  <si>
    <t>19039</t>
  </si>
  <si>
    <t>GRADYVILLE</t>
  </si>
  <si>
    <t>19437</t>
  </si>
  <si>
    <t>GWYNEDD VALLEY</t>
  </si>
  <si>
    <t>19438</t>
  </si>
  <si>
    <t>HARLEYSVILLE</t>
  </si>
  <si>
    <t>19441</t>
  </si>
  <si>
    <t>19040</t>
  </si>
  <si>
    <t>HATBORO</t>
  </si>
  <si>
    <t>19440</t>
  </si>
  <si>
    <t>19041</t>
  </si>
  <si>
    <t>HAVERFORD</t>
  </si>
  <si>
    <t>18927</t>
  </si>
  <si>
    <t>HILLTOWN</t>
  </si>
  <si>
    <t>18928</t>
  </si>
  <si>
    <t>HOLICONG</t>
  </si>
  <si>
    <t>19043</t>
  </si>
  <si>
    <t>19098</t>
  </si>
  <si>
    <t>19344</t>
  </si>
  <si>
    <t>HONEY BROOK</t>
  </si>
  <si>
    <t>19044</t>
  </si>
  <si>
    <t>HORSHAM</t>
  </si>
  <si>
    <t>19006</t>
  </si>
  <si>
    <t>HUNTINGDON VALLEY</t>
  </si>
  <si>
    <t>19345</t>
  </si>
  <si>
    <t>IMMACULATA</t>
  </si>
  <si>
    <t>18929</t>
  </si>
  <si>
    <t>JAMISON</t>
  </si>
  <si>
    <t>19046</t>
  </si>
  <si>
    <t>JENKINTOWN</t>
  </si>
  <si>
    <t>19346</t>
  </si>
  <si>
    <t>KELTON</t>
  </si>
  <si>
    <t>19347</t>
  </si>
  <si>
    <t>KEMBLESVILLE</t>
  </si>
  <si>
    <t>19348</t>
  </si>
  <si>
    <t>KENNETT SQUARE</t>
  </si>
  <si>
    <t>19442</t>
  </si>
  <si>
    <t>KIMBERTON</t>
  </si>
  <si>
    <t>18930</t>
  </si>
  <si>
    <t>KINTNERSVILLE</t>
  </si>
  <si>
    <t>19443</t>
  </si>
  <si>
    <t>KULPSVILLE</t>
  </si>
  <si>
    <t>19444</t>
  </si>
  <si>
    <t>LAFAYETTE HILL</t>
  </si>
  <si>
    <t>18931</t>
  </si>
  <si>
    <t>LAHASKA</t>
  </si>
  <si>
    <t>19350</t>
  </si>
  <si>
    <t>LANDENBERG</t>
  </si>
  <si>
    <t>19047</t>
  </si>
  <si>
    <t>LANGHORNE</t>
  </si>
  <si>
    <t>19053</t>
  </si>
  <si>
    <t>FEASTERVILLE TREVOSE</t>
  </si>
  <si>
    <t>19446</t>
  </si>
  <si>
    <t>LANSDALE</t>
  </si>
  <si>
    <t>19050</t>
  </si>
  <si>
    <t>LANSDOWNE</t>
  </si>
  <si>
    <t>19450</t>
  </si>
  <si>
    <t>LEDERACH</t>
  </si>
  <si>
    <t>19052</t>
  </si>
  <si>
    <t>LENNI</t>
  </si>
  <si>
    <t>19054</t>
  </si>
  <si>
    <t>19055</t>
  </si>
  <si>
    <t>19056</t>
  </si>
  <si>
    <t>19057</t>
  </si>
  <si>
    <t>19058</t>
  </si>
  <si>
    <t>19351</t>
  </si>
  <si>
    <t>LEWISVILLE</t>
  </si>
  <si>
    <t>19352</t>
  </si>
  <si>
    <t>LINCOLN UNIVERSITY</t>
  </si>
  <si>
    <t>18932</t>
  </si>
  <si>
    <t>LINE LEXINGTON</t>
  </si>
  <si>
    <t>19354</t>
  </si>
  <si>
    <t>LYNDELL</t>
  </si>
  <si>
    <t>19451</t>
  </si>
  <si>
    <t>MAINLAND</t>
  </si>
  <si>
    <t>19355</t>
  </si>
  <si>
    <t>MALVERN</t>
  </si>
  <si>
    <t>19060</t>
  </si>
  <si>
    <t>GARNET VALLEY</t>
  </si>
  <si>
    <t>19061</t>
  </si>
  <si>
    <t>MARCUS HOOK</t>
  </si>
  <si>
    <t>18934</t>
  </si>
  <si>
    <t>MECHANICSVILLE</t>
  </si>
  <si>
    <t>19037</t>
  </si>
  <si>
    <t>GLEN RIDDLE LIMA</t>
  </si>
  <si>
    <t>19063</t>
  </si>
  <si>
    <t>MEDIA</t>
  </si>
  <si>
    <t>19064</t>
  </si>
  <si>
    <t>19065</t>
  </si>
  <si>
    <t>19086</t>
  </si>
  <si>
    <t>19091</t>
  </si>
  <si>
    <t>19357</t>
  </si>
  <si>
    <t>MENDENHALL</t>
  </si>
  <si>
    <t>19066</t>
  </si>
  <si>
    <t>MERION STATION</t>
  </si>
  <si>
    <t>18935</t>
  </si>
  <si>
    <t>MILFORD SQUARE</t>
  </si>
  <si>
    <t>19358</t>
  </si>
  <si>
    <t>18936</t>
  </si>
  <si>
    <t>MONTGOMERYVILLE</t>
  </si>
  <si>
    <t>19067</t>
  </si>
  <si>
    <t>19070</t>
  </si>
  <si>
    <t>19072</t>
  </si>
  <si>
    <t>NARBERTH</t>
  </si>
  <si>
    <t>18938</t>
  </si>
  <si>
    <t>NEW HOPE</t>
  </si>
  <si>
    <t>19360</t>
  </si>
  <si>
    <t>18940</t>
  </si>
  <si>
    <t>19073</t>
  </si>
  <si>
    <t>NEWTOWN SQUARE</t>
  </si>
  <si>
    <t>19401</t>
  </si>
  <si>
    <t>NORRISTOWN</t>
  </si>
  <si>
    <t>19403</t>
  </si>
  <si>
    <t>19404</t>
  </si>
  <si>
    <t>19405</t>
  </si>
  <si>
    <t>19406</t>
  </si>
  <si>
    <t>KING OF PRUSSIA</t>
  </si>
  <si>
    <t>19407</t>
  </si>
  <si>
    <t>19408</t>
  </si>
  <si>
    <t>EAGLEVILLE</t>
  </si>
  <si>
    <t>19409</t>
  </si>
  <si>
    <t>FAIRVIEW VILLAGE</t>
  </si>
  <si>
    <t>19415</t>
  </si>
  <si>
    <t>19436</t>
  </si>
  <si>
    <t>GWYNEDD</t>
  </si>
  <si>
    <t>19454</t>
  </si>
  <si>
    <t>NORTH WALES</t>
  </si>
  <si>
    <t>19455</t>
  </si>
  <si>
    <t>19477</t>
  </si>
  <si>
    <t>SPRING HOUSE</t>
  </si>
  <si>
    <t>19074</t>
  </si>
  <si>
    <t>19362</t>
  </si>
  <si>
    <t>19456</t>
  </si>
  <si>
    <t>OAKS</t>
  </si>
  <si>
    <t>19075</t>
  </si>
  <si>
    <t>ORELAND</t>
  </si>
  <si>
    <t>18942</t>
  </si>
  <si>
    <t>OTTSVILLE</t>
  </si>
  <si>
    <t>19363</t>
  </si>
  <si>
    <t>19301</t>
  </si>
  <si>
    <t>PAOLI</t>
  </si>
  <si>
    <t>19457</t>
  </si>
  <si>
    <t>PARKER FORD</t>
  </si>
  <si>
    <t>19365</t>
  </si>
  <si>
    <t>PARKESBURG</t>
  </si>
  <si>
    <t>18943</t>
  </si>
  <si>
    <t>PENNS PARK</t>
  </si>
  <si>
    <t>18944</t>
  </si>
  <si>
    <t>PERKASIE</t>
  </si>
  <si>
    <t>19019</t>
  </si>
  <si>
    <t>19092</t>
  </si>
  <si>
    <t>19093</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</si>
  <si>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</si>
  <si>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</si>
  <si>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</si>
  <si>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</si>
  <si>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</si>
  <si>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</si>
  <si>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</si>
  <si>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</si>
  <si>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</si>
  <si>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</si>
  <si>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</si>
  <si>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</si>
  <si>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</si>
  <si>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</si>
  <si>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</si>
  <si>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</si>
  <si>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</si>
  <si>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</si>
  <si>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</si>
  <si>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</si>
  <si>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</si>
  <si>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</si>
  <si>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</si>
  <si>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</si>
  <si>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</si>
  <si>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</si>
  <si>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</si>
  <si>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</si>
  <si>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</si>
  <si>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</si>
  <si>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</si>
  <si>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</si>
  <si>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</si>
  <si>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</si>
  <si>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</si>
  <si>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</si>
  <si>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</si>
  <si>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</si>
  <si>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</si>
  <si>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</si>
  <si>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</si>
  <si>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</si>
  <si>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</si>
  <si>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</si>
  <si>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</si>
  <si>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</si>
  <si>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</si>
  <si>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</si>
  <si>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</si>
  <si>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</si>
  <si>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</si>
  <si>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</si>
  <si>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</si>
  <si>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</si>
  <si>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</si>
  <si>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</si>
  <si>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</si>
  <si>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</si>
  <si>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</si>
  <si>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</si>
  <si>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</si>
  <si>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</si>
  <si>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</si>
  <si>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</si>
  <si>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</si>
  <si>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</si>
  <si>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</si>
  <si>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</si>
  <si>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</si>
  <si>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</si>
  <si>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</si>
  <si>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</si>
  <si>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</si>
  <si>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</si>
  <si>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</si>
  <si>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</si>
  <si>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</si>
  <si>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</si>
  <si>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</si>
  <si>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</si>
  <si>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</si>
  <si>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</si>
  <si>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</si>
  <si>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</si>
  <si>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19453</t>
  </si>
  <si>
    <t>MONT CLARE</t>
  </si>
  <si>
    <t>19460</t>
  </si>
  <si>
    <t>PHOENIXVILLE</t>
  </si>
  <si>
    <t>18946</t>
  </si>
  <si>
    <t>PINEVILLE</t>
  </si>
  <si>
    <t>18947</t>
  </si>
  <si>
    <t>PIPERSVILLE</t>
  </si>
  <si>
    <t>18949</t>
  </si>
  <si>
    <t>PLUMSTEADVILLE</t>
  </si>
  <si>
    <t>19462</t>
  </si>
  <si>
    <t>PLYMOUTH MEETING</t>
  </si>
  <si>
    <t>19366</t>
  </si>
  <si>
    <t>POCOPSON</t>
  </si>
  <si>
    <t>18950</t>
  </si>
  <si>
    <t>POINT PLEASANT</t>
  </si>
  <si>
    <t>19367</t>
  </si>
  <si>
    <t>POMEROY</t>
  </si>
  <si>
    <t>19464</t>
  </si>
  <si>
    <t>POTTSTOWN</t>
  </si>
  <si>
    <t>19465</t>
  </si>
  <si>
    <t>19076</t>
  </si>
  <si>
    <t>PROSPECT PARK</t>
  </si>
  <si>
    <t>18951</t>
  </si>
  <si>
    <t>18953</t>
  </si>
  <si>
    <t>18955</t>
  </si>
  <si>
    <t>RICHLANDTOWN</t>
  </si>
  <si>
    <t>19078</t>
  </si>
  <si>
    <t>RIDLEY PARK</t>
  </si>
  <si>
    <t>19468</t>
  </si>
  <si>
    <t>ROYERSFORD</t>
  </si>
  <si>
    <t>18956</t>
  </si>
  <si>
    <t>RUSHLAND</t>
  </si>
  <si>
    <t>19369</t>
  </si>
  <si>
    <t>SADSBURYVILLE</t>
  </si>
  <si>
    <t>19470</t>
  </si>
  <si>
    <t>SAINT PETERS</t>
  </si>
  <si>
    <t>18957</t>
  </si>
  <si>
    <t>SALFORD</t>
  </si>
  <si>
    <t>18958</t>
  </si>
  <si>
    <t>SALFORDVILLE</t>
  </si>
  <si>
    <t>19472</t>
  </si>
  <si>
    <t>SASSAMANSVILLE</t>
  </si>
  <si>
    <t>18960</t>
  </si>
  <si>
    <t>SELLERSVILLE</t>
  </si>
  <si>
    <t>19079</t>
  </si>
  <si>
    <t>SHARON HILL</t>
  </si>
  <si>
    <t>18962</t>
  </si>
  <si>
    <t>SILVERDALE</t>
  </si>
  <si>
    <t>19474</t>
  </si>
  <si>
    <t>SKIPPACK</t>
  </si>
  <si>
    <t>18963</t>
  </si>
  <si>
    <t>SOLEBURY</t>
  </si>
  <si>
    <t>18924</t>
  </si>
  <si>
    <t>18964</t>
  </si>
  <si>
    <t>SOUDERTON</t>
  </si>
  <si>
    <t>18954</t>
  </si>
  <si>
    <t>RICHBORO</t>
  </si>
  <si>
    <t>18966</t>
  </si>
  <si>
    <t>18968</t>
  </si>
  <si>
    <t>SPINNERSTOWN</t>
  </si>
  <si>
    <t>19475</t>
  </si>
  <si>
    <t>SPRING CITY</t>
  </si>
  <si>
    <t>19478</t>
  </si>
  <si>
    <t>SPRING MOUNT</t>
  </si>
  <si>
    <t>19371</t>
  </si>
  <si>
    <t>SUPLEE</t>
  </si>
  <si>
    <t>19081</t>
  </si>
  <si>
    <t>SWARTHMORE</t>
  </si>
  <si>
    <t>18969</t>
  </si>
  <si>
    <t>TELFORD</t>
  </si>
  <si>
    <t>19373</t>
  </si>
  <si>
    <t>19374</t>
  </si>
  <si>
    <t>TOUGHKENAMON</t>
  </si>
  <si>
    <t>18970</t>
  </si>
  <si>
    <t>TRUMBAUERSVILLE</t>
  </si>
  <si>
    <t>18971</t>
  </si>
  <si>
    <t>TYLERSPORT</t>
  </si>
  <si>
    <t>19375</t>
  </si>
  <si>
    <t>18972</t>
  </si>
  <si>
    <t>UPPER BLACK EDDY</t>
  </si>
  <si>
    <t>19082</t>
  </si>
  <si>
    <t>UPPER DARBY</t>
  </si>
  <si>
    <t>19083</t>
  </si>
  <si>
    <t>HAVERTOWN</t>
  </si>
  <si>
    <t>19480</t>
  </si>
  <si>
    <t>UWCHLAND</t>
  </si>
  <si>
    <t>19481</t>
  </si>
  <si>
    <t>VALLEY FORGE</t>
  </si>
  <si>
    <t>19482</t>
  </si>
  <si>
    <t>19484</t>
  </si>
  <si>
    <t>19485</t>
  </si>
  <si>
    <t>19493</t>
  </si>
  <si>
    <t>19494</t>
  </si>
  <si>
    <t>19495</t>
  </si>
  <si>
    <t>19496</t>
  </si>
  <si>
    <t>19085</t>
  </si>
  <si>
    <t>VILLANOVA</t>
  </si>
  <si>
    <t>19376</t>
  </si>
  <si>
    <t>WAGONTOWN</t>
  </si>
  <si>
    <t>18974</t>
  </si>
  <si>
    <t>WARMINSTER</t>
  </si>
  <si>
    <t>18991</t>
  </si>
  <si>
    <t>18976</t>
  </si>
  <si>
    <t>WARRINGTON</t>
  </si>
  <si>
    <t>18977</t>
  </si>
  <si>
    <t>WASHINGTON CROSSING</t>
  </si>
  <si>
    <t>19080</t>
  </si>
  <si>
    <t>19087</t>
  </si>
  <si>
    <t>19088</t>
  </si>
  <si>
    <t>19089</t>
  </si>
  <si>
    <t>19380</t>
  </si>
  <si>
    <t>WEST CHESTER</t>
  </si>
  <si>
    <t>19381</t>
  </si>
  <si>
    <t>19382</t>
  </si>
  <si>
    <t>19383</t>
  </si>
  <si>
    <t>19388</t>
  </si>
  <si>
    <t>19318</t>
  </si>
  <si>
    <t>19390</t>
  </si>
  <si>
    <t>WEST GROVE</t>
  </si>
  <si>
    <t>19486</t>
  </si>
  <si>
    <t>19395</t>
  </si>
  <si>
    <t>19090</t>
  </si>
  <si>
    <t>WILLOW GROVE</t>
  </si>
  <si>
    <t>19094</t>
  </si>
  <si>
    <t>WOODLYN</t>
  </si>
  <si>
    <t>19490</t>
  </si>
  <si>
    <t>18979</t>
  </si>
  <si>
    <t>WOXALL</t>
  </si>
  <si>
    <t>18980</t>
  </si>
  <si>
    <t>WYCOMBE</t>
  </si>
  <si>
    <t>19095</t>
  </si>
  <si>
    <t>WYNCOTE</t>
  </si>
  <si>
    <t>19096</t>
  </si>
  <si>
    <t>WYNNEWOOD</t>
  </si>
  <si>
    <t>19492</t>
  </si>
  <si>
    <t>ZIEGLERVILLE</t>
  </si>
  <si>
    <t>18981</t>
  </si>
  <si>
    <t>ZIONHILL</t>
  </si>
  <si>
    <t>41503</t>
  </si>
  <si>
    <t>SOUTH WILLIAMSON</t>
  </si>
  <si>
    <t>37620</t>
  </si>
  <si>
    <t>37621</t>
  </si>
  <si>
    <t>37625</t>
  </si>
  <si>
    <t>24210</t>
  </si>
  <si>
    <t>ABINGDON</t>
  </si>
  <si>
    <t>24211</t>
  </si>
  <si>
    <t>24212</t>
  </si>
  <si>
    <t>24517</t>
  </si>
  <si>
    <t>ALTAVISTA</t>
  </si>
  <si>
    <t>24520</t>
  </si>
  <si>
    <t>24521</t>
  </si>
  <si>
    <t>24595</t>
  </si>
  <si>
    <t>SWEET BRIAR</t>
  </si>
  <si>
    <t>24601</t>
  </si>
  <si>
    <t>AMONATE</t>
  </si>
  <si>
    <t>24215</t>
  </si>
  <si>
    <t>24216</t>
  </si>
  <si>
    <t>APPALACHIA</t>
  </si>
  <si>
    <t>24522</t>
  </si>
  <si>
    <t>APPOMATTOX</t>
  </si>
  <si>
    <t>24053</t>
  </si>
  <si>
    <t>ARARAT</t>
  </si>
  <si>
    <t>24311</t>
  </si>
  <si>
    <t>ATKINS</t>
  </si>
  <si>
    <t>24312</t>
  </si>
  <si>
    <t>AUSTINVILLE</t>
  </si>
  <si>
    <t>24054</t>
  </si>
  <si>
    <t>AXTON</t>
  </si>
  <si>
    <t>24602</t>
  </si>
  <si>
    <t>BANDY</t>
  </si>
  <si>
    <t>24313</t>
  </si>
  <si>
    <t>BARREN SPRINGS</t>
  </si>
  <si>
    <t>24055</t>
  </si>
  <si>
    <t>BASSETT</t>
  </si>
  <si>
    <t>24314</t>
  </si>
  <si>
    <t>BASTIAN</t>
  </si>
  <si>
    <t>24523</t>
  </si>
  <si>
    <t>24058</t>
  </si>
  <si>
    <t>BELSPRING</t>
  </si>
  <si>
    <t>24218</t>
  </si>
  <si>
    <t>BEN HUR</t>
  </si>
  <si>
    <t>24059</t>
  </si>
  <si>
    <t>BENT MOUNTAIN</t>
  </si>
  <si>
    <t>24526</t>
  </si>
  <si>
    <t>BIG ISLAND</t>
  </si>
  <si>
    <t>24603</t>
  </si>
  <si>
    <t>BIG ROCK</t>
  </si>
  <si>
    <t>24219</t>
  </si>
  <si>
    <t>BIG STONE GAP</t>
  </si>
  <si>
    <t>24220</t>
  </si>
  <si>
    <t>BIRCHLEAF</t>
  </si>
  <si>
    <t>24604</t>
  </si>
  <si>
    <t>BISHOP</t>
  </si>
  <si>
    <t>24060</t>
  </si>
  <si>
    <t>BLACKSBURG</t>
  </si>
  <si>
    <t>24061</t>
  </si>
  <si>
    <t>24062</t>
  </si>
  <si>
    <t>24063</t>
  </si>
  <si>
    <t>24221</t>
  </si>
  <si>
    <t>BLACKWATER</t>
  </si>
  <si>
    <t>24527</t>
  </si>
  <si>
    <t>BLAIRS</t>
  </si>
  <si>
    <t>24315</t>
  </si>
  <si>
    <t>BLAND</t>
  </si>
  <si>
    <t>24605</t>
  </si>
  <si>
    <t>BLUEFIELD</t>
  </si>
  <si>
    <t>24064</t>
  </si>
  <si>
    <t>BLUE RIDGE</t>
  </si>
  <si>
    <t>24178</t>
  </si>
  <si>
    <t>VILLAMONT</t>
  </si>
  <si>
    <t>24606</t>
  </si>
  <si>
    <t>BOISSEVAIN</t>
  </si>
  <si>
    <t>24065</t>
  </si>
  <si>
    <t>BOONES MILL</t>
  </si>
  <si>
    <t>24607</t>
  </si>
  <si>
    <t>BREAKS</t>
  </si>
  <si>
    <t>24201</t>
  </si>
  <si>
    <t>24202</t>
  </si>
  <si>
    <t>24203</t>
  </si>
  <si>
    <t>24205</t>
  </si>
  <si>
    <t>24209</t>
  </si>
  <si>
    <t>24316</t>
  </si>
  <si>
    <t>BROADFORD</t>
  </si>
  <si>
    <t>24528</t>
  </si>
  <si>
    <t>BROOKNEAL</t>
  </si>
  <si>
    <t>24066</t>
  </si>
  <si>
    <t>24529</t>
  </si>
  <si>
    <t>BUFFALO JUNCTION</t>
  </si>
  <si>
    <t>24530</t>
  </si>
  <si>
    <t>CALLANDS</t>
  </si>
  <si>
    <t>24067</t>
  </si>
  <si>
    <t>CALLAWAY</t>
  </si>
  <si>
    <t>24317</t>
  </si>
  <si>
    <t>CANA</t>
  </si>
  <si>
    <t>24069</t>
  </si>
  <si>
    <t>CASCADE</t>
  </si>
  <si>
    <t>24224</t>
  </si>
  <si>
    <t>CASTLEWOOD</t>
  </si>
  <si>
    <t>24070</t>
  </si>
  <si>
    <t>CATAWBA</t>
  </si>
  <si>
    <t>24609</t>
  </si>
  <si>
    <t>CEDAR BLUFF</t>
  </si>
  <si>
    <t>24318</t>
  </si>
  <si>
    <t>24531</t>
  </si>
  <si>
    <t>24072</t>
  </si>
  <si>
    <t>CHECK</t>
  </si>
  <si>
    <t>24319</t>
  </si>
  <si>
    <t>CHILHOWIE</t>
  </si>
  <si>
    <t>24068</t>
  </si>
  <si>
    <t>CHRISTIANSBURG</t>
  </si>
  <si>
    <t>24073</t>
  </si>
  <si>
    <t>24076</t>
  </si>
  <si>
    <t>CLAUDVILLE</t>
  </si>
  <si>
    <t>24225</t>
  </si>
  <si>
    <t>24533</t>
  </si>
  <si>
    <t>24226</t>
  </si>
  <si>
    <t>CLINCHCO</t>
  </si>
  <si>
    <t>24269</t>
  </si>
  <si>
    <t>24228</t>
  </si>
  <si>
    <t>CLINTWOOD</t>
  </si>
  <si>
    <t>24534</t>
  </si>
  <si>
    <t>CLOVER</t>
  </si>
  <si>
    <t>24077</t>
  </si>
  <si>
    <t>CLOVERDALE</t>
  </si>
  <si>
    <t>24535</t>
  </si>
  <si>
    <t>CLUSTER SPRINGS</t>
  </si>
  <si>
    <t>24230</t>
  </si>
  <si>
    <t>COEBURN</t>
  </si>
  <si>
    <t>24536</t>
  </si>
  <si>
    <t>COLEMAN FALLS</t>
  </si>
  <si>
    <t>24078</t>
  </si>
  <si>
    <t>24538</t>
  </si>
  <si>
    <t>24079</t>
  </si>
  <si>
    <t>COPPER HILL</t>
  </si>
  <si>
    <t>24322</t>
  </si>
  <si>
    <t>CRIPPLE CREEK</t>
  </si>
  <si>
    <t>24082</t>
  </si>
  <si>
    <t>CRITZ</t>
  </si>
  <si>
    <t>24323</t>
  </si>
  <si>
    <t>CROCKETT</t>
  </si>
  <si>
    <t>24539</t>
  </si>
  <si>
    <t>CRYSTAL HILL</t>
  </si>
  <si>
    <t>24083</t>
  </si>
  <si>
    <t>DALEVILLE</t>
  </si>
  <si>
    <t>24236</t>
  </si>
  <si>
    <t>24237</t>
  </si>
  <si>
    <t>DANTE</t>
  </si>
  <si>
    <t>24540</t>
  </si>
  <si>
    <t>24541</t>
  </si>
  <si>
    <t>24543</t>
  </si>
  <si>
    <t>24217</t>
  </si>
  <si>
    <t>BEE</t>
  </si>
  <si>
    <t>24239</t>
  </si>
  <si>
    <t>24612</t>
  </si>
  <si>
    <t>DORAN</t>
  </si>
  <si>
    <t>24324</t>
  </si>
  <si>
    <t>DRAPER</t>
  </si>
  <si>
    <t>24243</t>
  </si>
  <si>
    <t>24549</t>
  </si>
  <si>
    <t>DRY FORK</t>
  </si>
  <si>
    <t>24084</t>
  </si>
  <si>
    <t>24244</t>
  </si>
  <si>
    <t>DUFFIELD</t>
  </si>
  <si>
    <t>24325</t>
  </si>
  <si>
    <t>DUGSPUR</t>
  </si>
  <si>
    <t>24245</t>
  </si>
  <si>
    <t>DUNGANNON</t>
  </si>
  <si>
    <t>24085</t>
  </si>
  <si>
    <t>EAGLE ROCK</t>
  </si>
  <si>
    <t>24246</t>
  </si>
  <si>
    <t>EAST STONE GAP</t>
  </si>
  <si>
    <t>24086</t>
  </si>
  <si>
    <t>EGGLESTON</t>
  </si>
  <si>
    <t>24326</t>
  </si>
  <si>
    <t>ELK CREEK</t>
  </si>
  <si>
    <t>24087</t>
  </si>
  <si>
    <t>ELLISTON</t>
  </si>
  <si>
    <t>24327</t>
  </si>
  <si>
    <t>EMORY</t>
  </si>
  <si>
    <t>24550</t>
  </si>
  <si>
    <t>EVINGTON</t>
  </si>
  <si>
    <t>24248</t>
  </si>
  <si>
    <t>EWING</t>
  </si>
  <si>
    <t>24613</t>
  </si>
  <si>
    <t>FALLS MILLS</t>
  </si>
  <si>
    <t>24328</t>
  </si>
  <si>
    <t>FANCY GAP</t>
  </si>
  <si>
    <t>24088</t>
  </si>
  <si>
    <t>FERRUM</t>
  </si>
  <si>
    <t>24089</t>
  </si>
  <si>
    <t>FIELDALE</t>
  </si>
  <si>
    <t>24090</t>
  </si>
  <si>
    <t>FINCASTLE</t>
  </si>
  <si>
    <t>24091</t>
  </si>
  <si>
    <t>FLOYD</t>
  </si>
  <si>
    <t>24551</t>
  </si>
  <si>
    <t>FOREST</t>
  </si>
  <si>
    <t>24250</t>
  </si>
  <si>
    <t>FORT BLACKMORE</t>
  </si>
  <si>
    <t>24330</t>
  </si>
  <si>
    <t>FRIES</t>
  </si>
  <si>
    <t>24333</t>
  </si>
  <si>
    <t>GALAX</t>
  </si>
  <si>
    <t>24251</t>
  </si>
  <si>
    <t>GATE CITY</t>
  </si>
  <si>
    <t>24290</t>
  </si>
  <si>
    <t>WEBER CITY</t>
  </si>
  <si>
    <t>24092</t>
  </si>
  <si>
    <t>GLADE HILL</t>
  </si>
  <si>
    <t>24340</t>
  </si>
  <si>
    <t>GLADE SPRING</t>
  </si>
  <si>
    <t>24553</t>
  </si>
  <si>
    <t>24554</t>
  </si>
  <si>
    <t>GLADYS</t>
  </si>
  <si>
    <t>24555</t>
  </si>
  <si>
    <t>24093</t>
  </si>
  <si>
    <t>GLEN LYN</t>
  </si>
  <si>
    <t>24556</t>
  </si>
  <si>
    <t>GOODE</t>
  </si>
  <si>
    <t>24095</t>
  </si>
  <si>
    <t>GOODVIEW</t>
  </si>
  <si>
    <t>24557</t>
  </si>
  <si>
    <t>GRETNA</t>
  </si>
  <si>
    <t>24614</t>
  </si>
  <si>
    <t>GRUNDY</t>
  </si>
  <si>
    <t>24558</t>
  </si>
  <si>
    <t>24101</t>
  </si>
  <si>
    <t>HARDY</t>
  </si>
  <si>
    <t>24256</t>
  </si>
  <si>
    <t>HAYSI</t>
  </si>
  <si>
    <t>24102</t>
  </si>
  <si>
    <t>HENRY</t>
  </si>
  <si>
    <t>24343</t>
  </si>
  <si>
    <t>24258</t>
  </si>
  <si>
    <t>HILTONS</t>
  </si>
  <si>
    <t>24347</t>
  </si>
  <si>
    <t>HIWASSEE</t>
  </si>
  <si>
    <t>24260</t>
  </si>
  <si>
    <t>HONAKER</t>
  </si>
  <si>
    <t>24619</t>
  </si>
  <si>
    <t>HORSEPEN</t>
  </si>
  <si>
    <t>24104</t>
  </si>
  <si>
    <t>HUDDLESTON</t>
  </si>
  <si>
    <t>24620</t>
  </si>
  <si>
    <t>24563</t>
  </si>
  <si>
    <t>HURT</t>
  </si>
  <si>
    <t>24348</t>
  </si>
  <si>
    <t>INDEPENDENCE</t>
  </si>
  <si>
    <t>24105</t>
  </si>
  <si>
    <t>INDIAN VALLEY</t>
  </si>
  <si>
    <t>24350</t>
  </si>
  <si>
    <t>IVANHOE</t>
  </si>
  <si>
    <t>24565</t>
  </si>
  <si>
    <t>JAVA</t>
  </si>
  <si>
    <t>24622</t>
  </si>
  <si>
    <t>JEWELL RIDGE</t>
  </si>
  <si>
    <t>24263</t>
  </si>
  <si>
    <t>24566</t>
  </si>
  <si>
    <t>KEELING</t>
  </si>
  <si>
    <t>24624</t>
  </si>
  <si>
    <t>KEEN MOUNTAIN</t>
  </si>
  <si>
    <t>24265</t>
  </si>
  <si>
    <t>KEOKEE</t>
  </si>
  <si>
    <t>24351</t>
  </si>
  <si>
    <t>LAMBSBURG</t>
  </si>
  <si>
    <t>24352</t>
  </si>
  <si>
    <t>LAUREL FORK</t>
  </si>
  <si>
    <t>24266</t>
  </si>
  <si>
    <t>24569</t>
  </si>
  <si>
    <t>24570</t>
  </si>
  <si>
    <t>LOWRY</t>
  </si>
  <si>
    <t>24501</t>
  </si>
  <si>
    <t>LYNCHBURG</t>
  </si>
  <si>
    <t>24502</t>
  </si>
  <si>
    <t>24503</t>
  </si>
  <si>
    <t>24504</t>
  </si>
  <si>
    <t>24505</t>
  </si>
  <si>
    <t>24506</t>
  </si>
  <si>
    <t>24513</t>
  </si>
  <si>
    <t>24514</t>
  </si>
  <si>
    <t>24515</t>
  </si>
  <si>
    <t>24571</t>
  </si>
  <si>
    <t>LYNCH STATION</t>
  </si>
  <si>
    <t>24111</t>
  </si>
  <si>
    <t>MC COY</t>
  </si>
  <si>
    <t>24572</t>
  </si>
  <si>
    <t>MADISON HEIGHTS</t>
  </si>
  <si>
    <t>24354</t>
  </si>
  <si>
    <t>24112</t>
  </si>
  <si>
    <t>24113</t>
  </si>
  <si>
    <t>24114</t>
  </si>
  <si>
    <t>24115</t>
  </si>
  <si>
    <t>24627</t>
  </si>
  <si>
    <t>MAVISDALE</t>
  </si>
  <si>
    <t>24628</t>
  </si>
  <si>
    <t>MAXIE</t>
  </si>
  <si>
    <t>24360</t>
  </si>
  <si>
    <t>MAX MEADOWS</t>
  </si>
  <si>
    <t>24120</t>
  </si>
  <si>
    <t>MEADOWS OF DAN</t>
  </si>
  <si>
    <t>24361</t>
  </si>
  <si>
    <t>MEADOWVIEW</t>
  </si>
  <si>
    <t>24270</t>
  </si>
  <si>
    <t>MENDOTA</t>
  </si>
  <si>
    <t>24121</t>
  </si>
  <si>
    <t>MONETA</t>
  </si>
  <si>
    <t>24574</t>
  </si>
  <si>
    <t>24122</t>
  </si>
  <si>
    <t>24363</t>
  </si>
  <si>
    <t>MOUTH OF WILSON</t>
  </si>
  <si>
    <t>24124</t>
  </si>
  <si>
    <t>NARROWS</t>
  </si>
  <si>
    <t>24576</t>
  </si>
  <si>
    <t>NARUNA</t>
  </si>
  <si>
    <t>24577</t>
  </si>
  <si>
    <t>NATHALIE</t>
  </si>
  <si>
    <t>24578</t>
  </si>
  <si>
    <t>24579</t>
  </si>
  <si>
    <t>NATURAL BRIDGE STATION</t>
  </si>
  <si>
    <t>24580</t>
  </si>
  <si>
    <t>24126</t>
  </si>
  <si>
    <t>NEWBERN</t>
  </si>
  <si>
    <t>24127</t>
  </si>
  <si>
    <t>24128</t>
  </si>
  <si>
    <t>24129</t>
  </si>
  <si>
    <t>NEW RIVER</t>
  </si>
  <si>
    <t>24271</t>
  </si>
  <si>
    <t>NICKELSVILLE</t>
  </si>
  <si>
    <t>24272</t>
  </si>
  <si>
    <t>NORA</t>
  </si>
  <si>
    <t>24630</t>
  </si>
  <si>
    <t>NORTH TAZEWELL</t>
  </si>
  <si>
    <t>24273</t>
  </si>
  <si>
    <t>24581</t>
  </si>
  <si>
    <t>24631</t>
  </si>
  <si>
    <t>OAKWOOD</t>
  </si>
  <si>
    <t>24130</t>
  </si>
  <si>
    <t>24131</t>
  </si>
  <si>
    <t>PAINT BANK</t>
  </si>
  <si>
    <t>24132</t>
  </si>
  <si>
    <t>PARROTT</t>
  </si>
  <si>
    <t>24133</t>
  </si>
  <si>
    <t>PATRICK SPRINGS</t>
  </si>
  <si>
    <t>24134</t>
  </si>
  <si>
    <t>PEARISBURG</t>
  </si>
  <si>
    <t>24136</t>
  </si>
  <si>
    <t>24137</t>
  </si>
  <si>
    <t>PENHOOK</t>
  </si>
  <si>
    <t>24277</t>
  </si>
  <si>
    <t>PENNINGTON GAP</t>
  </si>
  <si>
    <t>24634</t>
  </si>
  <si>
    <t>PILGRIMS KNOB</t>
  </si>
  <si>
    <t>24138</t>
  </si>
  <si>
    <t>PILOT</t>
  </si>
  <si>
    <t>24139</t>
  </si>
  <si>
    <t>PITTSVILLE</t>
  </si>
  <si>
    <t>24161</t>
  </si>
  <si>
    <t>SANDY LEVEL</t>
  </si>
  <si>
    <t>24635</t>
  </si>
  <si>
    <t>POCAHONTAS</t>
  </si>
  <si>
    <t>24279</t>
  </si>
  <si>
    <t>POUND</t>
  </si>
  <si>
    <t>24637</t>
  </si>
  <si>
    <t>POUNDING MILL</t>
  </si>
  <si>
    <t>24301</t>
  </si>
  <si>
    <t>24141</t>
  </si>
  <si>
    <t>RADFORD</t>
  </si>
  <si>
    <t>24142</t>
  </si>
  <si>
    <t>24143</t>
  </si>
  <si>
    <t>24639</t>
  </si>
  <si>
    <t>RAVEN</t>
  </si>
  <si>
    <t>24640</t>
  </si>
  <si>
    <t>RED ASH</t>
  </si>
  <si>
    <t>24647</t>
  </si>
  <si>
    <t>SHORTT GAP</t>
  </si>
  <si>
    <t>24146</t>
  </si>
  <si>
    <t>24147</t>
  </si>
  <si>
    <t>RICH CREEK</t>
  </si>
  <si>
    <t>24641</t>
  </si>
  <si>
    <t>RICHLANDS</t>
  </si>
  <si>
    <t>24148</t>
  </si>
  <si>
    <t>RIDGEWAY</t>
  </si>
  <si>
    <t>24149</t>
  </si>
  <si>
    <t>RINER</t>
  </si>
  <si>
    <t>24586</t>
  </si>
  <si>
    <t>24150</t>
  </si>
  <si>
    <t>RIPPLEMEAD</t>
  </si>
  <si>
    <t>24001</t>
  </si>
  <si>
    <t>ROANOKE</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</si>
  <si>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</si>
  <si>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</si>
  <si>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</si>
  <si>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</si>
  <si>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</si>
  <si>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</si>
  <si>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</si>
  <si>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</si>
  <si>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</si>
  <si>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</si>
  <si>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</si>
  <si>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</si>
  <si>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</si>
  <si>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</si>
  <si>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</si>
  <si>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</si>
  <si>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</si>
  <si>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</si>
  <si>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</si>
  <si>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</si>
  <si>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</si>
  <si>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</si>
  <si>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</si>
  <si>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</si>
  <si>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</si>
  <si>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</si>
  <si>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</si>
  <si>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</si>
  <si>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</si>
  <si>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</si>
  <si>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</si>
  <si>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</si>
  <si>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</si>
  <si>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</si>
  <si>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</si>
  <si>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</si>
  <si>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</si>
  <si>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</si>
  <si>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</si>
  <si>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</si>
  <si>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24155</t>
  </si>
  <si>
    <t>24157</t>
  </si>
  <si>
    <t>24366</t>
  </si>
  <si>
    <t>ROCKY GAP</t>
  </si>
  <si>
    <t>24151</t>
  </si>
  <si>
    <t>ROCKY MOUNT</t>
  </si>
  <si>
    <t>24280</t>
  </si>
  <si>
    <t>24281</t>
  </si>
  <si>
    <t>ROSE HILL</t>
  </si>
  <si>
    <t>24646</t>
  </si>
  <si>
    <t>24368</t>
  </si>
  <si>
    <t>RURAL RETREAT</t>
  </si>
  <si>
    <t>24588</t>
  </si>
  <si>
    <t>RUSTBURG</t>
  </si>
  <si>
    <t>24282</t>
  </si>
  <si>
    <t>SAINT CHARLES</t>
  </si>
  <si>
    <t>24283</t>
  </si>
  <si>
    <t>SAINT PAUL</t>
  </si>
  <si>
    <t>24153</t>
  </si>
  <si>
    <t>24370</t>
  </si>
  <si>
    <t>SALTVILLE</t>
  </si>
  <si>
    <t>24589</t>
  </si>
  <si>
    <t>24562</t>
  </si>
  <si>
    <t>HOWARDSVILLE</t>
  </si>
  <si>
    <t>24590</t>
  </si>
  <si>
    <t>24162</t>
  </si>
  <si>
    <t>SHAWSVILLE</t>
  </si>
  <si>
    <t>24592</t>
  </si>
  <si>
    <t>SOUTH BOSTON</t>
  </si>
  <si>
    <t>24374</t>
  </si>
  <si>
    <t>SPEEDWELL</t>
  </si>
  <si>
    <t>24165</t>
  </si>
  <si>
    <t>24593</t>
  </si>
  <si>
    <t>SPOUT SPRING</t>
  </si>
  <si>
    <t>24167</t>
  </si>
  <si>
    <t>STAFFORDSVILLE</t>
  </si>
  <si>
    <t>24168</t>
  </si>
  <si>
    <t>STANLEYTOWN</t>
  </si>
  <si>
    <t>24171</t>
  </si>
  <si>
    <t>STUART</t>
  </si>
  <si>
    <t>24375</t>
  </si>
  <si>
    <t>24594</t>
  </si>
  <si>
    <t>SUTHERLIN</t>
  </si>
  <si>
    <t>24649</t>
  </si>
  <si>
    <t>SWORDS CREEK</t>
  </si>
  <si>
    <t>24377</t>
  </si>
  <si>
    <t>24608</t>
  </si>
  <si>
    <t>BURKES GARDEN</t>
  </si>
  <si>
    <t>24651</t>
  </si>
  <si>
    <t>TAZEWELL</t>
  </si>
  <si>
    <t>24174</t>
  </si>
  <si>
    <t>THAXTON</t>
  </si>
  <si>
    <t>24378</t>
  </si>
  <si>
    <t>TROUTDALE</t>
  </si>
  <si>
    <t>24175</t>
  </si>
  <si>
    <t>24176</t>
  </si>
  <si>
    <t>UNION HALL</t>
  </si>
  <si>
    <t>24656</t>
  </si>
  <si>
    <t>VANSANT</t>
  </si>
  <si>
    <t>24597</t>
  </si>
  <si>
    <t>VERNON HILL</t>
  </si>
  <si>
    <t>24177</t>
  </si>
  <si>
    <t>VESTA</t>
  </si>
  <si>
    <t>24179</t>
  </si>
  <si>
    <t>VINTON</t>
  </si>
  <si>
    <t>24598</t>
  </si>
  <si>
    <t>VIRGILINA</t>
  </si>
  <si>
    <t>24292</t>
  </si>
  <si>
    <t>WHITETOP</t>
  </si>
  <si>
    <t>24657</t>
  </si>
  <si>
    <t>WHITEWOOD</t>
  </si>
  <si>
    <t>24380</t>
  </si>
  <si>
    <t>WILLIS</t>
  </si>
  <si>
    <t>24599</t>
  </si>
  <si>
    <t>WINGINA</t>
  </si>
  <si>
    <t>24184</t>
  </si>
  <si>
    <t>WIRTZ</t>
  </si>
  <si>
    <t>24293</t>
  </si>
  <si>
    <t>WISE</t>
  </si>
  <si>
    <t>24658</t>
  </si>
  <si>
    <t>WOLFORD</t>
  </si>
  <si>
    <t>24381</t>
  </si>
  <si>
    <t>WOODLAWN</t>
  </si>
  <si>
    <t>24185</t>
  </si>
  <si>
    <t>WOOLWINE</t>
  </si>
  <si>
    <t>24382</t>
  </si>
  <si>
    <t>WYTHEVILLE</t>
  </si>
  <si>
    <t>25606</t>
  </si>
  <si>
    <t>ACCOVILLE</t>
  </si>
  <si>
    <t>26210</t>
  </si>
  <si>
    <t>24910</t>
  </si>
  <si>
    <t>ALDERSON</t>
  </si>
  <si>
    <t>24943</t>
  </si>
  <si>
    <t>GRASSY MEADOWS</t>
  </si>
  <si>
    <t>25501</t>
  </si>
  <si>
    <t>ALKOL</t>
  </si>
  <si>
    <t>25572</t>
  </si>
  <si>
    <t>25810</t>
  </si>
  <si>
    <t>ALLEN JUNCTION</t>
  </si>
  <si>
    <t>25002</t>
  </si>
  <si>
    <t>ALLOY</t>
  </si>
  <si>
    <t>26320</t>
  </si>
  <si>
    <t>26321</t>
  </si>
  <si>
    <t>ALUM BRIDGE</t>
  </si>
  <si>
    <t>25003</t>
  </si>
  <si>
    <t>ALUM CREEK</t>
  </si>
  <si>
    <t>25607</t>
  </si>
  <si>
    <t>AMHERSTDALE</t>
  </si>
  <si>
    <t>25811</t>
  </si>
  <si>
    <t>AMIGO</t>
  </si>
  <si>
    <t>25005</t>
  </si>
  <si>
    <t>AMMA</t>
  </si>
  <si>
    <t>24808</t>
  </si>
  <si>
    <t>ANAWALT</t>
  </si>
  <si>
    <t>26323</t>
  </si>
  <si>
    <t>ANMOORE</t>
  </si>
  <si>
    <t>25812</t>
  </si>
  <si>
    <t>ANSTED</t>
  </si>
  <si>
    <t>25502</t>
  </si>
  <si>
    <t>APPLE GROVE</t>
  </si>
  <si>
    <t>25007</t>
  </si>
  <si>
    <t>ARNETT</t>
  </si>
  <si>
    <t>25180</t>
  </si>
  <si>
    <t>SAXON</t>
  </si>
  <si>
    <t>25234</t>
  </si>
  <si>
    <t>ARNOLDSBURG</t>
  </si>
  <si>
    <t>26520</t>
  </si>
  <si>
    <t>ARTHURDALE</t>
  </si>
  <si>
    <t>24916</t>
  </si>
  <si>
    <t>25503</t>
  </si>
  <si>
    <t>ASHTON</t>
  </si>
  <si>
    <t>24712</t>
  </si>
  <si>
    <t>26325</t>
  </si>
  <si>
    <t>26704</t>
  </si>
  <si>
    <t>26705</t>
  </si>
  <si>
    <t>24811</t>
  </si>
  <si>
    <t>25608</t>
  </si>
  <si>
    <t>BAISDEN</t>
  </si>
  <si>
    <t>26801</t>
  </si>
  <si>
    <t>BAKER</t>
  </si>
  <si>
    <t>24918</t>
  </si>
  <si>
    <t>BALLARD</t>
  </si>
  <si>
    <t>25011</t>
  </si>
  <si>
    <t>BANCROFT</t>
  </si>
  <si>
    <t>25504</t>
  </si>
  <si>
    <t>BARBOURSVILLE</t>
  </si>
  <si>
    <t>26559</t>
  </si>
  <si>
    <t>BARRACKVILLE</t>
  </si>
  <si>
    <t>24813</t>
  </si>
  <si>
    <t>BARTLEY</t>
  </si>
  <si>
    <t>24920</t>
  </si>
  <si>
    <t>BARTOW</t>
  </si>
  <si>
    <t>26707</t>
  </si>
  <si>
    <t>BAYARD</t>
  </si>
  <si>
    <t>25813</t>
  </si>
  <si>
    <t>25801</t>
  </si>
  <si>
    <t>BECKLEY</t>
  </si>
  <si>
    <t>25802</t>
  </si>
  <si>
    <t>26250</t>
  </si>
  <si>
    <t>BELINGTON</t>
  </si>
  <si>
    <t>25015</t>
  </si>
  <si>
    <t>BELLE</t>
  </si>
  <si>
    <t>26133</t>
  </si>
  <si>
    <t>26134</t>
  </si>
  <si>
    <t>26656</t>
  </si>
  <si>
    <t>BELVA</t>
  </si>
  <si>
    <t>26298</t>
  </si>
  <si>
    <t>BERGOO</t>
  </si>
  <si>
    <t>25411</t>
  </si>
  <si>
    <t>BERKELEY SPRINGS</t>
  </si>
  <si>
    <t>24815</t>
  </si>
  <si>
    <t>BERWIND</t>
  </si>
  <si>
    <t>26253</t>
  </si>
  <si>
    <t>25019</t>
  </si>
  <si>
    <t>BICKMORE</t>
  </si>
  <si>
    <t>26136</t>
  </si>
  <si>
    <t>BIG BEND</t>
  </si>
  <si>
    <t>26141</t>
  </si>
  <si>
    <t>CRESTON</t>
  </si>
  <si>
    <t>25505</t>
  </si>
  <si>
    <t>BIG CREEK</t>
  </si>
  <si>
    <t>24816</t>
  </si>
  <si>
    <t>BIG SANDY</t>
  </si>
  <si>
    <t>26137</t>
  </si>
  <si>
    <t>BIG SPRINGS</t>
  </si>
  <si>
    <t>25021</t>
  </si>
  <si>
    <t>BIM</t>
  </si>
  <si>
    <t>26610</t>
  </si>
  <si>
    <t>BIRCH RIVER</t>
  </si>
  <si>
    <t>26521</t>
  </si>
  <si>
    <t>BLACKSVILLE</t>
  </si>
  <si>
    <t>25022</t>
  </si>
  <si>
    <t>BLAIR</t>
  </si>
  <si>
    <t>26817</t>
  </si>
  <si>
    <t>BLOOMERY</t>
  </si>
  <si>
    <t>25024</t>
  </si>
  <si>
    <t>BLOOMINGROSE</t>
  </si>
  <si>
    <t>25026</t>
  </si>
  <si>
    <t>BLUE CREEK</t>
  </si>
  <si>
    <t>24701</t>
  </si>
  <si>
    <t>25028</t>
  </si>
  <si>
    <t>BOB WHITE</t>
  </si>
  <si>
    <t>25817</t>
  </si>
  <si>
    <t>BOLT</t>
  </si>
  <si>
    <t>25030</t>
  </si>
  <si>
    <t>BOMONT</t>
  </si>
  <si>
    <t>25031</t>
  </si>
  <si>
    <t>BOOMER</t>
  </si>
  <si>
    <t>26254</t>
  </si>
  <si>
    <t>BOWDEN</t>
  </si>
  <si>
    <t>26268</t>
  </si>
  <si>
    <t>GLADY</t>
  </si>
  <si>
    <t>25818</t>
  </si>
  <si>
    <t>24817</t>
  </si>
  <si>
    <t>BRADSHAW</t>
  </si>
  <si>
    <t>24715</t>
  </si>
  <si>
    <t>BRAMWELL</t>
  </si>
  <si>
    <t>24724</t>
  </si>
  <si>
    <t>FREEMAN</t>
  </si>
  <si>
    <t>25506</t>
  </si>
  <si>
    <t>BRANCHLAND</t>
  </si>
  <si>
    <t>25544</t>
  </si>
  <si>
    <t>MYRA</t>
  </si>
  <si>
    <t>26802</t>
  </si>
  <si>
    <t>BRANDYWINE</t>
  </si>
  <si>
    <t>25666</t>
  </si>
  <si>
    <t>BREEDEN</t>
  </si>
  <si>
    <t>24818</t>
  </si>
  <si>
    <t>BRENTON</t>
  </si>
  <si>
    <t>24834</t>
  </si>
  <si>
    <t>FANROCK</t>
  </si>
  <si>
    <t>26524</t>
  </si>
  <si>
    <t>BRETZ</t>
  </si>
  <si>
    <t>26330</t>
  </si>
  <si>
    <t>26525</t>
  </si>
  <si>
    <t>BRUCETON MILLS</t>
  </si>
  <si>
    <t>25611</t>
  </si>
  <si>
    <t>BRUNO</t>
  </si>
  <si>
    <t>24924</t>
  </si>
  <si>
    <t>BUCKEYE</t>
  </si>
  <si>
    <t>26201</t>
  </si>
  <si>
    <t>BUCKHANNON</t>
  </si>
  <si>
    <t>26267</t>
  </si>
  <si>
    <t>ELLAMORE</t>
  </si>
  <si>
    <t>24716</t>
  </si>
  <si>
    <t>BUD</t>
  </si>
  <si>
    <t>24726</t>
  </si>
  <si>
    <t>25033</t>
  </si>
  <si>
    <t>25413</t>
  </si>
  <si>
    <t>BUNKER HILL</t>
  </si>
  <si>
    <t>25440</t>
  </si>
  <si>
    <t>26710</t>
  </si>
  <si>
    <t>26335</t>
  </si>
  <si>
    <t>BURNSVILLE</t>
  </si>
  <si>
    <t>26615</t>
  </si>
  <si>
    <t>COPEN</t>
  </si>
  <si>
    <t>26561</t>
  </si>
  <si>
    <t>26562</t>
  </si>
  <si>
    <t>BURTON</t>
  </si>
  <si>
    <t>25035</t>
  </si>
  <si>
    <t>CABIN CREEK</t>
  </si>
  <si>
    <t>26855</t>
  </si>
  <si>
    <t>CABINS</t>
  </si>
  <si>
    <t>26161</t>
  </si>
  <si>
    <t>PETROLEUM</t>
  </si>
  <si>
    <t>26337</t>
  </si>
  <si>
    <t>24925</t>
  </si>
  <si>
    <t>26660</t>
  </si>
  <si>
    <t>26338</t>
  </si>
  <si>
    <t>26208</t>
  </si>
  <si>
    <t>CAMDEN ON GAULEY</t>
  </si>
  <si>
    <t>25820</t>
  </si>
  <si>
    <t>CAMP CREEK</t>
  </si>
  <si>
    <t>25036</t>
  </si>
  <si>
    <t>CANNELTON</t>
  </si>
  <si>
    <t>26662</t>
  </si>
  <si>
    <t>CANVAS</t>
  </si>
  <si>
    <t>26711</t>
  </si>
  <si>
    <t>CAPON BRIDGE</t>
  </si>
  <si>
    <t>26823</t>
  </si>
  <si>
    <t>CAPON SPRINGS</t>
  </si>
  <si>
    <t>26563</t>
  </si>
  <si>
    <t>24927</t>
  </si>
  <si>
    <t>CASS</t>
  </si>
  <si>
    <t>26527</t>
  </si>
  <si>
    <t>25039</t>
  </si>
  <si>
    <t>26611</t>
  </si>
  <si>
    <t>25507</t>
  </si>
  <si>
    <t>CEREDO</t>
  </si>
  <si>
    <t>25508</t>
  </si>
  <si>
    <t>CHAPMANVILLE</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</si>
  <si>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</si>
  <si>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</si>
  <si>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</si>
  <si>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</si>
  <si>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</si>
  <si>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</si>
  <si>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</si>
  <si>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</si>
  <si>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</si>
  <si>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</si>
  <si>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</si>
  <si>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</si>
  <si>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</si>
  <si>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</si>
  <si>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</si>
  <si>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</si>
  <si>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</si>
  <si>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</si>
  <si>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</si>
  <si>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</si>
  <si>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</si>
  <si>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</si>
  <si>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</si>
  <si>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</si>
  <si>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</si>
  <si>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</si>
  <si>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</si>
  <si>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</si>
  <si>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</si>
  <si>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</si>
  <si>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</si>
  <si>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</si>
  <si>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</si>
  <si>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</si>
  <si>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</si>
  <si>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</si>
  <si>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</si>
  <si>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</si>
  <si>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</si>
  <si>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</si>
  <si>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</si>
  <si>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</si>
  <si>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</si>
  <si>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</si>
  <si>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</si>
  <si>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</si>
  <si>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</si>
  <si>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25414</t>
  </si>
  <si>
    <t>CHARLES TOWN</t>
  </si>
  <si>
    <t>25040</t>
  </si>
  <si>
    <t>CHARLTON HEIGHTS</t>
  </si>
  <si>
    <t>25958</t>
  </si>
  <si>
    <t>CHARMCO</t>
  </si>
  <si>
    <t>25665</t>
  </si>
  <si>
    <t>BORDERLAND</t>
  </si>
  <si>
    <t>25667</t>
  </si>
  <si>
    <t>CHATTAROY</t>
  </si>
  <si>
    <t>25235</t>
  </si>
  <si>
    <t>CHLOE</t>
  </si>
  <si>
    <t>26804</t>
  </si>
  <si>
    <t>26301</t>
  </si>
  <si>
    <t>26302</t>
  </si>
  <si>
    <t>26306</t>
  </si>
  <si>
    <t>25043</t>
  </si>
  <si>
    <t>25044</t>
  </si>
  <si>
    <t>CLEAR CREEK</t>
  </si>
  <si>
    <t>24822</t>
  </si>
  <si>
    <t>CLEAR FORK</t>
  </si>
  <si>
    <t>25045</t>
  </si>
  <si>
    <t>CLENDENIN</t>
  </si>
  <si>
    <t>25047</t>
  </si>
  <si>
    <t>CLOTHIER</t>
  </si>
  <si>
    <t>25823</t>
  </si>
  <si>
    <t>COAL CITY</t>
  </si>
  <si>
    <t>24823</t>
  </si>
  <si>
    <t>COAL MOUNTAIN</t>
  </si>
  <si>
    <t>26257</t>
  </si>
  <si>
    <t>COALTON</t>
  </si>
  <si>
    <t>26566</t>
  </si>
  <si>
    <t>COLFAX</t>
  </si>
  <si>
    <t>25049</t>
  </si>
  <si>
    <t>COMFORT</t>
  </si>
  <si>
    <t>25825</t>
  </si>
  <si>
    <t>COOL RIDGE</t>
  </si>
  <si>
    <t>25614</t>
  </si>
  <si>
    <t>CORA</t>
  </si>
  <si>
    <t>25826</t>
  </si>
  <si>
    <t>CORINNE</t>
  </si>
  <si>
    <t>25051</t>
  </si>
  <si>
    <t>COSTA</t>
  </si>
  <si>
    <t>25239</t>
  </si>
  <si>
    <t>COTTAGEVILLE</t>
  </si>
  <si>
    <t>25264</t>
  </si>
  <si>
    <t>MOUNT ALTO</t>
  </si>
  <si>
    <t>24719</t>
  </si>
  <si>
    <t>COVEL</t>
  </si>
  <si>
    <t>26206</t>
  </si>
  <si>
    <t>COWEN</t>
  </si>
  <si>
    <t>26342</t>
  </si>
  <si>
    <t>COXS MILLS</t>
  </si>
  <si>
    <t>25827</t>
  </si>
  <si>
    <t>CRAB ORCHARD</t>
  </si>
  <si>
    <t>26205</t>
  </si>
  <si>
    <t>CRAIGSVILLE</t>
  </si>
  <si>
    <t>24931</t>
  </si>
  <si>
    <t>CRAWLEY</t>
  </si>
  <si>
    <t>25669</t>
  </si>
  <si>
    <t>CRUM</t>
  </si>
  <si>
    <t>24826</t>
  </si>
  <si>
    <t>CUCUMBER</t>
  </si>
  <si>
    <t>25510</t>
  </si>
  <si>
    <t>CULLODEN</t>
  </si>
  <si>
    <t>24827</t>
  </si>
  <si>
    <t>26259</t>
  </si>
  <si>
    <t>DAILEY</t>
  </si>
  <si>
    <t>25831</t>
  </si>
  <si>
    <t>DANESE</t>
  </si>
  <si>
    <t>25832</t>
  </si>
  <si>
    <t>DANIELS</t>
  </si>
  <si>
    <t>25053</t>
  </si>
  <si>
    <t>25617</t>
  </si>
  <si>
    <t>DAVIN</t>
  </si>
  <si>
    <t>26260</t>
  </si>
  <si>
    <t>DAVIS</t>
  </si>
  <si>
    <t>26142</t>
  </si>
  <si>
    <t>DAVISVILLE</t>
  </si>
  <si>
    <t>24828</t>
  </si>
  <si>
    <t>DAVY</t>
  </si>
  <si>
    <t>25054</t>
  </si>
  <si>
    <t>DAWES</t>
  </si>
  <si>
    <t>25057</t>
  </si>
  <si>
    <t>DEEP WATER</t>
  </si>
  <si>
    <t>25670</t>
  </si>
  <si>
    <t>DELBARTON</t>
  </si>
  <si>
    <t>26531</t>
  </si>
  <si>
    <t>DELLSLOW</t>
  </si>
  <si>
    <t>26714</t>
  </si>
  <si>
    <t>DELRAY</t>
  </si>
  <si>
    <t>26217</t>
  </si>
  <si>
    <t>DIANA</t>
  </si>
  <si>
    <t>26617</t>
  </si>
  <si>
    <t>DILLE</t>
  </si>
  <si>
    <t>25671</t>
  </si>
  <si>
    <t>DINGESS</t>
  </si>
  <si>
    <t>25059</t>
  </si>
  <si>
    <t>DIXIE</t>
  </si>
  <si>
    <t>25048</t>
  </si>
  <si>
    <t>COLCORD</t>
  </si>
  <si>
    <t>25060</t>
  </si>
  <si>
    <t>26667</t>
  </si>
  <si>
    <t>DRENNEN</t>
  </si>
  <si>
    <t>25061</t>
  </si>
  <si>
    <t>DRYBRANCH</t>
  </si>
  <si>
    <t>25062</t>
  </si>
  <si>
    <t>DRY CREEK</t>
  </si>
  <si>
    <t>26263</t>
  </si>
  <si>
    <t>DRYFORK</t>
  </si>
  <si>
    <t>25063</t>
  </si>
  <si>
    <t>DUCK</t>
  </si>
  <si>
    <t>25064</t>
  </si>
  <si>
    <t>25511</t>
  </si>
  <si>
    <t>DUNLOW</t>
  </si>
  <si>
    <t>24934</t>
  </si>
  <si>
    <t>DUNMORE</t>
  </si>
  <si>
    <t>26264</t>
  </si>
  <si>
    <t>DURBIN</t>
  </si>
  <si>
    <t>25067</t>
  </si>
  <si>
    <t>EAST BANK</t>
  </si>
  <si>
    <t>25512</t>
  </si>
  <si>
    <t>EAST LYNN</t>
  </si>
  <si>
    <t>25836</t>
  </si>
  <si>
    <t>ECCLES</t>
  </si>
  <si>
    <t>24829</t>
  </si>
  <si>
    <t>ECKMAN</t>
  </si>
  <si>
    <t>25672</t>
  </si>
  <si>
    <t>EDGARTON</t>
  </si>
  <si>
    <t>25837</t>
  </si>
  <si>
    <t>EDMOND</t>
  </si>
  <si>
    <t>26716</t>
  </si>
  <si>
    <t>EGLON</t>
  </si>
  <si>
    <t>24830</t>
  </si>
  <si>
    <t>ELBERT</t>
  </si>
  <si>
    <t>25070</t>
  </si>
  <si>
    <t>ELEANOR</t>
  </si>
  <si>
    <t>26143</t>
  </si>
  <si>
    <t>26717</t>
  </si>
  <si>
    <t>ELK GARDEN</t>
  </si>
  <si>
    <t>24831</t>
  </si>
  <si>
    <t>ELKHORN</t>
  </si>
  <si>
    <t>26241</t>
  </si>
  <si>
    <t>25071</t>
  </si>
  <si>
    <t>ELKVIEW</t>
  </si>
  <si>
    <t>26346</t>
  </si>
  <si>
    <t>ELLENBORO</t>
  </si>
  <si>
    <t>26568</t>
  </si>
  <si>
    <t>ENTERPRISE</t>
  </si>
  <si>
    <t>26203</t>
  </si>
  <si>
    <t>ERBACON</t>
  </si>
  <si>
    <t>25075</t>
  </si>
  <si>
    <t>ESKDALE</t>
  </si>
  <si>
    <t>25076</t>
  </si>
  <si>
    <t>ETHEL</t>
  </si>
  <si>
    <t>25241</t>
  </si>
  <si>
    <t>EVANS</t>
  </si>
  <si>
    <t>25839</t>
  </si>
  <si>
    <t>FAIRDALE</t>
  </si>
  <si>
    <t>26554</t>
  </si>
  <si>
    <t>FAIRMONT</t>
  </si>
  <si>
    <t>26555</t>
  </si>
  <si>
    <t>26570</t>
  </si>
  <si>
    <t>25079</t>
  </si>
  <si>
    <t>FALLING ROCK</t>
  </si>
  <si>
    <t>25419</t>
  </si>
  <si>
    <t>FALLING WATERS</t>
  </si>
  <si>
    <t>26571</t>
  </si>
  <si>
    <t>25840</t>
  </si>
  <si>
    <t>26202</t>
  </si>
  <si>
    <t>FENWICK</t>
  </si>
  <si>
    <t>26818</t>
  </si>
  <si>
    <t>25841</t>
  </si>
  <si>
    <t>FLAT TOP</t>
  </si>
  <si>
    <t>26621</t>
  </si>
  <si>
    <t>FLATWOODS</t>
  </si>
  <si>
    <t>26347</t>
  </si>
  <si>
    <t>26348</t>
  </si>
  <si>
    <t>24935</t>
  </si>
  <si>
    <t>FOREST HILL</t>
  </si>
  <si>
    <t>26719</t>
  </si>
  <si>
    <t>FORT ASHBY</t>
  </si>
  <si>
    <t>25514</t>
  </si>
  <si>
    <t>FORT GAY</t>
  </si>
  <si>
    <t>25081</t>
  </si>
  <si>
    <t>26572</t>
  </si>
  <si>
    <t>FOUR STATES</t>
  </si>
  <si>
    <t>26623</t>
  </si>
  <si>
    <t>FRAMETOWN</t>
  </si>
  <si>
    <t>24938</t>
  </si>
  <si>
    <t>26807</t>
  </si>
  <si>
    <t>25082</t>
  </si>
  <si>
    <t>FRAZIERS BOTTOM</t>
  </si>
  <si>
    <t>26218</t>
  </si>
  <si>
    <t>FRENCH CREEK</t>
  </si>
  <si>
    <t>26219</t>
  </si>
  <si>
    <t>FRENCHTON</t>
  </si>
  <si>
    <t>26146</t>
  </si>
  <si>
    <t>FRIENDLY</t>
  </si>
  <si>
    <t>25083</t>
  </si>
  <si>
    <t>GALLAGHER</t>
  </si>
  <si>
    <t>25515</t>
  </si>
  <si>
    <t>GALLIPOLIS FERRY</t>
  </si>
  <si>
    <t>26349</t>
  </si>
  <si>
    <t>GALLOWAY</t>
  </si>
  <si>
    <t>25243</t>
  </si>
  <si>
    <t>GANDEEVILLE</t>
  </si>
  <si>
    <t>24941</t>
  </si>
  <si>
    <t>GAP MILLS</t>
  </si>
  <si>
    <t>24984</t>
  </si>
  <si>
    <t>WAITEVILLE</t>
  </si>
  <si>
    <t>24836</t>
  </si>
  <si>
    <t>GARY</t>
  </si>
  <si>
    <t>26624</t>
  </si>
  <si>
    <t>GASSAWAY</t>
  </si>
  <si>
    <t>25085</t>
  </si>
  <si>
    <t>GAULEY BRIDGE</t>
  </si>
  <si>
    <t>25115</t>
  </si>
  <si>
    <t>KANAWHA FALLS</t>
  </si>
  <si>
    <t>25244</t>
  </si>
  <si>
    <t>GAY</t>
  </si>
  <si>
    <t>25517</t>
  </si>
  <si>
    <t>25420</t>
  </si>
  <si>
    <t>GERRARDSTOWN</t>
  </si>
  <si>
    <t>25843</t>
  </si>
  <si>
    <t>25621</t>
  </si>
  <si>
    <t>26671</t>
  </si>
  <si>
    <t>25245</t>
  </si>
  <si>
    <t>GIVEN</t>
  </si>
  <si>
    <t>25086</t>
  </si>
  <si>
    <t>25088</t>
  </si>
  <si>
    <t>25844</t>
  </si>
  <si>
    <t>GLEN DANIEL</t>
  </si>
  <si>
    <t>25090</t>
  </si>
  <si>
    <t>GLEN FERRIS</t>
  </si>
  <si>
    <t>25845</t>
  </si>
  <si>
    <t>GLEN FORK</t>
  </si>
  <si>
    <t>25421</t>
  </si>
  <si>
    <t>GLENGARY</t>
  </si>
  <si>
    <t>25846</t>
  </si>
  <si>
    <t>GLEN JEAN</t>
  </si>
  <si>
    <t>25936</t>
  </si>
  <si>
    <t>THURMOND</t>
  </si>
  <si>
    <t>25848</t>
  </si>
  <si>
    <t>GLEN ROGERS</t>
  </si>
  <si>
    <t>26351</t>
  </si>
  <si>
    <t>25849</t>
  </si>
  <si>
    <t>GLEN WHITE</t>
  </si>
  <si>
    <t>25520</t>
  </si>
  <si>
    <t>25093</t>
  </si>
  <si>
    <t>26720</t>
  </si>
  <si>
    <t>GORMANIA</t>
  </si>
  <si>
    <t>26354</t>
  </si>
  <si>
    <t>26147</t>
  </si>
  <si>
    <t>GRANTSVILLE</t>
  </si>
  <si>
    <t>26574</t>
  </si>
  <si>
    <t>GRANT TOWN</t>
  </si>
  <si>
    <t>26534</t>
  </si>
  <si>
    <t>25422</t>
  </si>
  <si>
    <t>GREAT CACAPON</t>
  </si>
  <si>
    <t>24915</t>
  </si>
  <si>
    <t>ARBOVALE</t>
  </si>
  <si>
    <t>24944</t>
  </si>
  <si>
    <t>GREEN BANK</t>
  </si>
  <si>
    <t>26722</t>
  </si>
  <si>
    <t>GREEN SPRING</t>
  </si>
  <si>
    <t>24945</t>
  </si>
  <si>
    <t>25521</t>
  </si>
  <si>
    <t>GRIFFITHSVILLE</t>
  </si>
  <si>
    <t>26361</t>
  </si>
  <si>
    <t>GYPSY</t>
  </si>
  <si>
    <t>26222</t>
  </si>
  <si>
    <t>HACKER VALLEY</t>
  </si>
  <si>
    <t>25423</t>
  </si>
  <si>
    <t>HALLTOWN</t>
  </si>
  <si>
    <t>26269</t>
  </si>
  <si>
    <t>HAMBLETON</t>
  </si>
  <si>
    <t>25523</t>
  </si>
  <si>
    <t>25102</t>
  </si>
  <si>
    <t>HANDLEY</t>
  </si>
  <si>
    <t>24839</t>
  </si>
  <si>
    <t>24869</t>
  </si>
  <si>
    <t>NORTH SPRING</t>
  </si>
  <si>
    <t>25103</t>
  </si>
  <si>
    <t>HANSFORD</t>
  </si>
  <si>
    <t>26270</t>
  </si>
  <si>
    <t>HARMAN</t>
  </si>
  <si>
    <t>26296</t>
  </si>
  <si>
    <t>WHITMER</t>
  </si>
  <si>
    <t>25851</t>
  </si>
  <si>
    <t>HARPER</t>
  </si>
  <si>
    <t>25410</t>
  </si>
  <si>
    <t>BAKERTON</t>
  </si>
  <si>
    <t>25425</t>
  </si>
  <si>
    <t>HARPERS FERRY</t>
  </si>
  <si>
    <t>26362</t>
  </si>
  <si>
    <t>25247</t>
  </si>
  <si>
    <t>25524</t>
  </si>
  <si>
    <t>HARTS</t>
  </si>
  <si>
    <t>26366</t>
  </si>
  <si>
    <t>HAYWOOD</t>
  </si>
  <si>
    <t>26627</t>
  </si>
  <si>
    <t>HEATERS</t>
  </si>
  <si>
    <t>25427</t>
  </si>
  <si>
    <t>HEDGESVILLE</t>
  </si>
  <si>
    <t>25853</t>
  </si>
  <si>
    <t>HELEN</t>
  </si>
  <si>
    <t>26224</t>
  </si>
  <si>
    <t>HELVETIA</t>
  </si>
  <si>
    <t>25106</t>
  </si>
  <si>
    <t>26271</t>
  </si>
  <si>
    <t>HENDRICKS</t>
  </si>
  <si>
    <t>25624</t>
  </si>
  <si>
    <t>HENLAWSON</t>
  </si>
  <si>
    <t>24843</t>
  </si>
  <si>
    <t>HENSLEY</t>
  </si>
  <si>
    <t>26369</t>
  </si>
  <si>
    <t>HEPZIBAH</t>
  </si>
  <si>
    <t>25107</t>
  </si>
  <si>
    <t>HERNSHAW</t>
  </si>
  <si>
    <t>25108</t>
  </si>
  <si>
    <t>HEWETT</t>
  </si>
  <si>
    <t>24729</t>
  </si>
  <si>
    <t>HIAWATHA</t>
  </si>
  <si>
    <t>25854</t>
  </si>
  <si>
    <t>HICO</t>
  </si>
  <si>
    <t>26808</t>
  </si>
  <si>
    <t>HIGH VIEW</t>
  </si>
  <si>
    <t>24946</t>
  </si>
  <si>
    <t>HILLSBORO</t>
  </si>
  <si>
    <t>25855</t>
  </si>
  <si>
    <t>HILLTOP</t>
  </si>
  <si>
    <t>25951</t>
  </si>
  <si>
    <t>HINTON</t>
  </si>
  <si>
    <t>25625</t>
  </si>
  <si>
    <t>25109</t>
  </si>
  <si>
    <t>HOMETOWN</t>
  </si>
  <si>
    <t>26372</t>
  </si>
  <si>
    <t>HORNER</t>
  </si>
  <si>
    <t>25110</t>
  </si>
  <si>
    <t>HUGHESTON</t>
  </si>
  <si>
    <t>26575</t>
  </si>
  <si>
    <t>HUNDRED</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</si>
  <si>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</si>
  <si>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</si>
  <si>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</si>
  <si>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</si>
  <si>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</si>
  <si>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</si>
  <si>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</si>
  <si>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</si>
  <si>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</si>
  <si>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</si>
  <si>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</si>
  <si>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</si>
  <si>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</si>
  <si>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</si>
  <si>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</si>
  <si>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</si>
  <si>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</si>
  <si>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</si>
  <si>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</si>
  <si>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</si>
  <si>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</si>
  <si>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</si>
  <si>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</si>
  <si>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</si>
  <si>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</si>
  <si>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</si>
  <si>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</si>
  <si>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</si>
  <si>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</si>
  <si>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</si>
  <si>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</si>
  <si>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</si>
  <si>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</si>
  <si>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</si>
  <si>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</si>
  <si>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</si>
  <si>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</si>
  <si>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</si>
  <si>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</si>
  <si>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</si>
  <si>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25526</t>
  </si>
  <si>
    <t>HURRICANE</t>
  </si>
  <si>
    <t>26273</t>
  </si>
  <si>
    <t>HUTTONSVILLE</t>
  </si>
  <si>
    <t>24844</t>
  </si>
  <si>
    <t>IAEGER</t>
  </si>
  <si>
    <t>26576</t>
  </si>
  <si>
    <t>IDAMAY</t>
  </si>
  <si>
    <t>24845</t>
  </si>
  <si>
    <t>IKES FORK</t>
  </si>
  <si>
    <t>25111</t>
  </si>
  <si>
    <t>INDORE</t>
  </si>
  <si>
    <t>25112</t>
  </si>
  <si>
    <t>INSTITUTE</t>
  </si>
  <si>
    <t>25428</t>
  </si>
  <si>
    <t>26376</t>
  </si>
  <si>
    <t>IRELAND</t>
  </si>
  <si>
    <t>24847</t>
  </si>
  <si>
    <t>ITMANN</t>
  </si>
  <si>
    <t>25113</t>
  </si>
  <si>
    <t>IVYDALE</t>
  </si>
  <si>
    <t>26377</t>
  </si>
  <si>
    <t>JACKSONBURG</t>
  </si>
  <si>
    <t>26378</t>
  </si>
  <si>
    <t>JANE LEW</t>
  </si>
  <si>
    <t>25114</t>
  </si>
  <si>
    <t>JEFFREY</t>
  </si>
  <si>
    <t>24848</t>
  </si>
  <si>
    <t>JENKINJONES</t>
  </si>
  <si>
    <t>24849</t>
  </si>
  <si>
    <t>JESSE</t>
  </si>
  <si>
    <t>24850</t>
  </si>
  <si>
    <t>JOLO</t>
  </si>
  <si>
    <t>25857</t>
  </si>
  <si>
    <t>25529</t>
  </si>
  <si>
    <t>25969</t>
  </si>
  <si>
    <t>JUMPING BRANCH</t>
  </si>
  <si>
    <t>26275</t>
  </si>
  <si>
    <t>JUNIOR</t>
  </si>
  <si>
    <t>24851</t>
  </si>
  <si>
    <t>JUSTICE</t>
  </si>
  <si>
    <t>26228</t>
  </si>
  <si>
    <t>KANAWHA HEAD</t>
  </si>
  <si>
    <t>25430</t>
  </si>
  <si>
    <t>KEARNEYSVILLE</t>
  </si>
  <si>
    <t>24731</t>
  </si>
  <si>
    <t>KEGLEY</t>
  </si>
  <si>
    <t>24732</t>
  </si>
  <si>
    <t>KELLYSVILLE</t>
  </si>
  <si>
    <t>25231</t>
  </si>
  <si>
    <t>ADVENT</t>
  </si>
  <si>
    <t>25248</t>
  </si>
  <si>
    <t>KENNA</t>
  </si>
  <si>
    <t>25530</t>
  </si>
  <si>
    <t>KENOVA</t>
  </si>
  <si>
    <t>26276</t>
  </si>
  <si>
    <t>KERENS</t>
  </si>
  <si>
    <t>25674</t>
  </si>
  <si>
    <t>KERMIT</t>
  </si>
  <si>
    <t>26675</t>
  </si>
  <si>
    <t>KESLERS CROSS LANES</t>
  </si>
  <si>
    <t>26726</t>
  </si>
  <si>
    <t>KEYSER</t>
  </si>
  <si>
    <t>25534</t>
  </si>
  <si>
    <t>KIAHSVILLE</t>
  </si>
  <si>
    <t>24853</t>
  </si>
  <si>
    <t>KIMBALL</t>
  </si>
  <si>
    <t>25118</t>
  </si>
  <si>
    <t>KIMBERLY</t>
  </si>
  <si>
    <t>25119</t>
  </si>
  <si>
    <t>KINCAID</t>
  </si>
  <si>
    <t>25152</t>
  </si>
  <si>
    <t>PAGE</t>
  </si>
  <si>
    <t>26578</t>
  </si>
  <si>
    <t>KINGMONT</t>
  </si>
  <si>
    <t>26519</t>
  </si>
  <si>
    <t>ALBRIGHT</t>
  </si>
  <si>
    <t>26537</t>
  </si>
  <si>
    <t>KINGWOOD</t>
  </si>
  <si>
    <t>25628</t>
  </si>
  <si>
    <t>KISTLER</t>
  </si>
  <si>
    <t>24855</t>
  </si>
  <si>
    <t>KYLE</t>
  </si>
  <si>
    <t>26731</t>
  </si>
  <si>
    <t>LAHMANSVILLE</t>
  </si>
  <si>
    <t>25121</t>
  </si>
  <si>
    <t>LAKE</t>
  </si>
  <si>
    <t>25860</t>
  </si>
  <si>
    <t>LANARK</t>
  </si>
  <si>
    <t>25862</t>
  </si>
  <si>
    <t>24714</t>
  </si>
  <si>
    <t>BEESON</t>
  </si>
  <si>
    <t>24733</t>
  </si>
  <si>
    <t>LASHMEET</t>
  </si>
  <si>
    <t>25535</t>
  </si>
  <si>
    <t>LAVALETTE</t>
  </si>
  <si>
    <t>25864</t>
  </si>
  <si>
    <t>LAYLAND</t>
  </si>
  <si>
    <t>25251</t>
  </si>
  <si>
    <t>LEFT HAND</t>
  </si>
  <si>
    <t>26676</t>
  </si>
  <si>
    <t>LEIVASY</t>
  </si>
  <si>
    <t>25676</t>
  </si>
  <si>
    <t>LENORE</t>
  </si>
  <si>
    <t>25123</t>
  </si>
  <si>
    <t>25971</t>
  </si>
  <si>
    <t>LERONA</t>
  </si>
  <si>
    <t>25252</t>
  </si>
  <si>
    <t>25537</t>
  </si>
  <si>
    <t>LESAGE</t>
  </si>
  <si>
    <t>25972</t>
  </si>
  <si>
    <t>LESLIE</t>
  </si>
  <si>
    <t>25865</t>
  </si>
  <si>
    <t>LESTER</t>
  </si>
  <si>
    <t>25253</t>
  </si>
  <si>
    <t>LETART</t>
  </si>
  <si>
    <t>24901</t>
  </si>
  <si>
    <t>24902</t>
  </si>
  <si>
    <t>FAIRLEA</t>
  </si>
  <si>
    <t>25124</t>
  </si>
  <si>
    <t>24951</t>
  </si>
  <si>
    <t>LINDSIDE</t>
  </si>
  <si>
    <t>26384</t>
  </si>
  <si>
    <t>LINN</t>
  </si>
  <si>
    <t>26629</t>
  </si>
  <si>
    <t>LITTLE BIRCH</t>
  </si>
  <si>
    <t>26581</t>
  </si>
  <si>
    <t>25125</t>
  </si>
  <si>
    <t>LIZEMORES</t>
  </si>
  <si>
    <t>25866</t>
  </si>
  <si>
    <t>LOCHGELLY</t>
  </si>
  <si>
    <t>25601</t>
  </si>
  <si>
    <t>LOGAN</t>
  </si>
  <si>
    <t>25612</t>
  </si>
  <si>
    <t>CHAUNCEY</t>
  </si>
  <si>
    <t>25654</t>
  </si>
  <si>
    <t>YOLYN</t>
  </si>
  <si>
    <t>25126</t>
  </si>
  <si>
    <t>LONDON</t>
  </si>
  <si>
    <t>25868</t>
  </si>
  <si>
    <t>LOOKOUT</t>
  </si>
  <si>
    <t>25259</t>
  </si>
  <si>
    <t>LOONEYVILLE</t>
  </si>
  <si>
    <t>25630</t>
  </si>
  <si>
    <t>LORADO</t>
  </si>
  <si>
    <t>26229</t>
  </si>
  <si>
    <t>LORENTZ</t>
  </si>
  <si>
    <t>26810</t>
  </si>
  <si>
    <t>LOST CITY</t>
  </si>
  <si>
    <t>26385</t>
  </si>
  <si>
    <t>26386</t>
  </si>
  <si>
    <t>LUMBERPORT</t>
  </si>
  <si>
    <t>25632</t>
  </si>
  <si>
    <t>LYBURN</t>
  </si>
  <si>
    <t>24857</t>
  </si>
  <si>
    <t>LYNCO</t>
  </si>
  <si>
    <t>25875</t>
  </si>
  <si>
    <t>MC GRAWS</t>
  </si>
  <si>
    <t>25876</t>
  </si>
  <si>
    <t>SAULSVILLE</t>
  </si>
  <si>
    <t>26278</t>
  </si>
  <si>
    <t>MABIE</t>
  </si>
  <si>
    <t>25871</t>
  </si>
  <si>
    <t>MABSCOTT</t>
  </si>
  <si>
    <t>25873</t>
  </si>
  <si>
    <t>MAC ARTHUR</t>
  </si>
  <si>
    <t>26138</t>
  </si>
  <si>
    <t>BROHARD</t>
  </si>
  <si>
    <t>26148</t>
  </si>
  <si>
    <t>MACFARLAN</t>
  </si>
  <si>
    <t>26152</t>
  </si>
  <si>
    <t>MUNDAY</t>
  </si>
  <si>
    <t>25130</t>
  </si>
  <si>
    <t>26541</t>
  </si>
  <si>
    <t>MAIDSVILLE</t>
  </si>
  <si>
    <t>25634</t>
  </si>
  <si>
    <t>25132</t>
  </si>
  <si>
    <t>25635</t>
  </si>
  <si>
    <t>MAN</t>
  </si>
  <si>
    <t>26582</t>
  </si>
  <si>
    <t>MANNINGTON</t>
  </si>
  <si>
    <t>24954</t>
  </si>
  <si>
    <t>MARLINTON</t>
  </si>
  <si>
    <t>25401</t>
  </si>
  <si>
    <t>25402</t>
  </si>
  <si>
    <t>25403</t>
  </si>
  <si>
    <t>25404</t>
  </si>
  <si>
    <t>25405</t>
  </si>
  <si>
    <t>25260</t>
  </si>
  <si>
    <t>MASON</t>
  </si>
  <si>
    <t>26542</t>
  </si>
  <si>
    <t>25678</t>
  </si>
  <si>
    <t>MATEWAN</t>
  </si>
  <si>
    <t>24860</t>
  </si>
  <si>
    <t>MATHENY</t>
  </si>
  <si>
    <t>26812</t>
  </si>
  <si>
    <t>MATHIAS</t>
  </si>
  <si>
    <t>24736</t>
  </si>
  <si>
    <t>MATOAKA</t>
  </si>
  <si>
    <t>24957</t>
  </si>
  <si>
    <t>MAXWELTON</t>
  </si>
  <si>
    <t>24861</t>
  </si>
  <si>
    <t>MAYBEURY</t>
  </si>
  <si>
    <t>25133</t>
  </si>
  <si>
    <t>MAYSEL</t>
  </si>
  <si>
    <t>26833</t>
  </si>
  <si>
    <t>MAYSVILLE</t>
  </si>
  <si>
    <t>25966</t>
  </si>
  <si>
    <t>GREEN SULPHUR SPRINGS</t>
  </si>
  <si>
    <t>25976</t>
  </si>
  <si>
    <t>MEADOW BRIDGE</t>
  </si>
  <si>
    <t>26404</t>
  </si>
  <si>
    <t>MEADOWBROOK</t>
  </si>
  <si>
    <t>25977</t>
  </si>
  <si>
    <t>MEADOW CREEK</t>
  </si>
  <si>
    <t>26585</t>
  </si>
  <si>
    <t>METZ</t>
  </si>
  <si>
    <t>25134</t>
  </si>
  <si>
    <t>MIAMI</t>
  </si>
  <si>
    <t>26149</t>
  </si>
  <si>
    <t>MIDDLEBOURNE</t>
  </si>
  <si>
    <t>25540</t>
  </si>
  <si>
    <t>MIDKIFF</t>
  </si>
  <si>
    <t>25878</t>
  </si>
  <si>
    <t>26280</t>
  </si>
  <si>
    <t>25261</t>
  </si>
  <si>
    <t>MILLSTONE</t>
  </si>
  <si>
    <t>25432</t>
  </si>
  <si>
    <t>25262</t>
  </si>
  <si>
    <t>25541</t>
  </si>
  <si>
    <t>25879</t>
  </si>
  <si>
    <t>MINDEN</t>
  </si>
  <si>
    <t>26120</t>
  </si>
  <si>
    <t>MINERAL WELLS</t>
  </si>
  <si>
    <t>26121</t>
  </si>
  <si>
    <t>26150</t>
  </si>
  <si>
    <t>26405</t>
  </si>
  <si>
    <t>MOATSVILLE</t>
  </si>
  <si>
    <t>26586</t>
  </si>
  <si>
    <t>MONTANA MINES</t>
  </si>
  <si>
    <t>24737</t>
  </si>
  <si>
    <t>MONTCALM</t>
  </si>
  <si>
    <t>25136</t>
  </si>
  <si>
    <t>26283</t>
  </si>
  <si>
    <t>26836</t>
  </si>
  <si>
    <t>MOOREFIELD</t>
  </si>
  <si>
    <t>26838</t>
  </si>
  <si>
    <t>MILAM</t>
  </si>
  <si>
    <t>26501</t>
  </si>
  <si>
    <t>26502</t>
  </si>
  <si>
    <t>26504</t>
  </si>
  <si>
    <t>26505</t>
  </si>
  <si>
    <t>26506</t>
  </si>
  <si>
    <t>26507</t>
  </si>
  <si>
    <t>26508</t>
  </si>
  <si>
    <t>25139</t>
  </si>
  <si>
    <t>MOUNT CARBON</t>
  </si>
  <si>
    <t>26408</t>
  </si>
  <si>
    <t>MOUNT CLARE</t>
  </si>
  <si>
    <t>25637</t>
  </si>
  <si>
    <t>MOUNT GAY</t>
  </si>
  <si>
    <t>25880</t>
  </si>
  <si>
    <t>MOUNT HOPE</t>
  </si>
  <si>
    <t>26678</t>
  </si>
  <si>
    <t>MOUNT LOOKOUT</t>
  </si>
  <si>
    <t>26679</t>
  </si>
  <si>
    <t>MOUNT NEBO</t>
  </si>
  <si>
    <t>26684</t>
  </si>
  <si>
    <t>POOL</t>
  </si>
  <si>
    <t>26739</t>
  </si>
  <si>
    <t>MOUNT STORM</t>
  </si>
  <si>
    <t>26151</t>
  </si>
  <si>
    <t>MOUNT ZION</t>
  </si>
  <si>
    <t>25870</t>
  </si>
  <si>
    <t>MABEN</t>
  </si>
  <si>
    <t>25882</t>
  </si>
  <si>
    <t>MULLENS</t>
  </si>
  <si>
    <t>26680</t>
  </si>
  <si>
    <t>NALLEN</t>
  </si>
  <si>
    <t>25140</t>
  </si>
  <si>
    <t>NAOMA</t>
  </si>
  <si>
    <t>26631</t>
  </si>
  <si>
    <t>NAPIER</t>
  </si>
  <si>
    <t>25685</t>
  </si>
  <si>
    <t>25141</t>
  </si>
  <si>
    <t>NEBO</t>
  </si>
  <si>
    <t>25009</t>
  </si>
  <si>
    <t>25142</t>
  </si>
  <si>
    <t>NELLIS</t>
  </si>
  <si>
    <t>24738</t>
  </si>
  <si>
    <t>NEMOURS</t>
  </si>
  <si>
    <t>24751</t>
  </si>
  <si>
    <t>WOLFE</t>
  </si>
  <si>
    <t>26681</t>
  </si>
  <si>
    <t>NETTIE</t>
  </si>
  <si>
    <t>26374</t>
  </si>
  <si>
    <t>26410</t>
  </si>
  <si>
    <t>26743</t>
  </si>
  <si>
    <t>NEW CREEK</t>
  </si>
  <si>
    <t>24866</t>
  </si>
  <si>
    <t>NEWHALL</t>
  </si>
  <si>
    <t>25265</t>
  </si>
  <si>
    <t>26155</t>
  </si>
  <si>
    <t>NEW MARTINSVILLE</t>
  </si>
  <si>
    <t>26162</t>
  </si>
  <si>
    <t>PORTERS FALLS</t>
  </si>
  <si>
    <t>26411</t>
  </si>
  <si>
    <t>NEW MILTON</t>
  </si>
  <si>
    <t>24867</t>
  </si>
  <si>
    <t>NEW RICHMOND</t>
  </si>
  <si>
    <t>25266</t>
  </si>
  <si>
    <t>25686</t>
  </si>
  <si>
    <t>25978</t>
  </si>
  <si>
    <t>NIMITZ</t>
  </si>
  <si>
    <t>25143</t>
  </si>
  <si>
    <t>NITRO</t>
  </si>
  <si>
    <t>25267</t>
  </si>
  <si>
    <t>NORMANTOWN</t>
  </si>
  <si>
    <t>24868</t>
  </si>
  <si>
    <t>NORTHFORK</t>
  </si>
  <si>
    <t>25688</t>
  </si>
  <si>
    <t>NORTH MATEWAN</t>
  </si>
  <si>
    <t>26285</t>
  </si>
  <si>
    <t>25901</t>
  </si>
  <si>
    <t>24854</t>
  </si>
  <si>
    <t>KOPPERSTON</t>
  </si>
  <si>
    <t>24870</t>
  </si>
  <si>
    <t>OCEANA</t>
  </si>
  <si>
    <t>25902</t>
  </si>
  <si>
    <t>ODD</t>
  </si>
  <si>
    <t>26845</t>
  </si>
  <si>
    <t>OLD FIELDS</t>
  </si>
  <si>
    <t>25638</t>
  </si>
  <si>
    <t>OMAR</t>
  </si>
  <si>
    <t>25545</t>
  </si>
  <si>
    <t>ONA</t>
  </si>
  <si>
    <t>26886</t>
  </si>
  <si>
    <t>ONEGO</t>
  </si>
  <si>
    <t>25148</t>
  </si>
  <si>
    <t>ORGAS</t>
  </si>
  <si>
    <t>26412</t>
  </si>
  <si>
    <t>ORLANDO</t>
  </si>
  <si>
    <t>25268</t>
  </si>
  <si>
    <t>ORMA</t>
  </si>
  <si>
    <t>26543</t>
  </si>
  <si>
    <t>OSAGE</t>
  </si>
  <si>
    <t>25149</t>
  </si>
  <si>
    <t>OTTAWA</t>
  </si>
  <si>
    <t>26159</t>
  </si>
  <si>
    <t>PADEN CITY</t>
  </si>
  <si>
    <t>24871</t>
  </si>
  <si>
    <t>PAGETON</t>
  </si>
  <si>
    <t>26160</t>
  </si>
  <si>
    <t>PALESTINE</t>
  </si>
  <si>
    <t>24846</t>
  </si>
  <si>
    <t>ISABAN</t>
  </si>
  <si>
    <t>24862</t>
  </si>
  <si>
    <t>24872</t>
  </si>
  <si>
    <t>PANTHER</t>
  </si>
  <si>
    <t>26101</t>
  </si>
  <si>
    <t>PARKERSBURG</t>
  </si>
  <si>
    <t>26102</t>
  </si>
  <si>
    <t>26103</t>
  </si>
  <si>
    <t>26104</t>
  </si>
  <si>
    <t>26105</t>
  </si>
  <si>
    <t>26106</t>
  </si>
  <si>
    <t>26287</t>
  </si>
  <si>
    <t>PARSONS</t>
  </si>
  <si>
    <t>25431</t>
  </si>
  <si>
    <t>LEVELS</t>
  </si>
  <si>
    <t>25434</t>
  </si>
  <si>
    <t>PAW PAW</t>
  </si>
  <si>
    <t>25904</t>
  </si>
  <si>
    <t>PAX</t>
  </si>
  <si>
    <t>24873</t>
  </si>
  <si>
    <t>PAYNESVILLE</t>
  </si>
  <si>
    <t>25639</t>
  </si>
  <si>
    <t>PEACH CREEK</t>
  </si>
  <si>
    <t>25547</t>
  </si>
  <si>
    <t>PECKS MILL</t>
  </si>
  <si>
    <t>24962</t>
  </si>
  <si>
    <t>PENCE SPRINGS</t>
  </si>
  <si>
    <t>26415</t>
  </si>
  <si>
    <t>PENNSBORO</t>
  </si>
  <si>
    <t>26544</t>
  </si>
  <si>
    <t>PENTRESS</t>
  </si>
  <si>
    <t>26847</t>
  </si>
  <si>
    <t>24963</t>
  </si>
  <si>
    <t>PETERSTOWN</t>
  </si>
  <si>
    <t>25154</t>
  </si>
  <si>
    <t>PEYTONA</t>
  </si>
  <si>
    <t>26416</t>
  </si>
  <si>
    <t>PHILIPPI</t>
  </si>
  <si>
    <t>26230</t>
  </si>
  <si>
    <t>PICKENS</t>
  </si>
  <si>
    <t>26750</t>
  </si>
  <si>
    <t>PIEDMONT</t>
  </si>
  <si>
    <t>25156</t>
  </si>
  <si>
    <t>PINCH</t>
  </si>
  <si>
    <t>26419</t>
  </si>
  <si>
    <t>24859</t>
  </si>
  <si>
    <t>24874</t>
  </si>
  <si>
    <t>25906</t>
  </si>
  <si>
    <t>PINEY VIEW</t>
  </si>
  <si>
    <t>25979</t>
  </si>
  <si>
    <t>PIPESTEM</t>
  </si>
  <si>
    <t>25159</t>
  </si>
  <si>
    <t>POCA</t>
  </si>
  <si>
    <t>25550</t>
  </si>
  <si>
    <t>25437</t>
  </si>
  <si>
    <t>POINTS</t>
  </si>
  <si>
    <t>25160</t>
  </si>
  <si>
    <t>POND GAP</t>
  </si>
  <si>
    <t>25161</t>
  </si>
  <si>
    <t>POWELLTON</t>
  </si>
  <si>
    <t>25162</t>
  </si>
  <si>
    <t>PRATT</t>
  </si>
  <si>
    <t>24878</t>
  </si>
  <si>
    <t>PREMIER</t>
  </si>
  <si>
    <t>25555</t>
  </si>
  <si>
    <t>PRICHARD</t>
  </si>
  <si>
    <t>25907</t>
  </si>
  <si>
    <t>PRINCE</t>
  </si>
  <si>
    <t>24739</t>
  </si>
  <si>
    <t>24740</t>
  </si>
  <si>
    <t>25908</t>
  </si>
  <si>
    <t>PRINCEWICK</t>
  </si>
  <si>
    <t>25164</t>
  </si>
  <si>
    <t>PROCIOUS</t>
  </si>
  <si>
    <t>25909</t>
  </si>
  <si>
    <t>26327</t>
  </si>
  <si>
    <t>BEREA</t>
  </si>
  <si>
    <t>26421</t>
  </si>
  <si>
    <t>PULLMAN</t>
  </si>
  <si>
    <t>26852</t>
  </si>
  <si>
    <t>PURGITSVILLE</t>
  </si>
  <si>
    <t>26546</t>
  </si>
  <si>
    <t>PURSGLOVE</t>
  </si>
  <si>
    <t>25981</t>
  </si>
  <si>
    <t>QUINWOOD</t>
  </si>
  <si>
    <t>26587</t>
  </si>
  <si>
    <t>RACHEL</t>
  </si>
  <si>
    <t>25165</t>
  </si>
  <si>
    <t>RACINE</t>
  </si>
  <si>
    <t>25690</t>
  </si>
  <si>
    <t>RAGLAND</t>
  </si>
  <si>
    <t>25962</t>
  </si>
  <si>
    <t>RAINELLE</t>
  </si>
  <si>
    <t>25911</t>
  </si>
  <si>
    <t>RALEIGH</t>
  </si>
  <si>
    <t>25557</t>
  </si>
  <si>
    <t>RANGER</t>
  </si>
  <si>
    <t>25438</t>
  </si>
  <si>
    <t>RANSON</t>
  </si>
  <si>
    <t>25913</t>
  </si>
  <si>
    <t>RAVENCLIFF</t>
  </si>
  <si>
    <t>26164</t>
  </si>
  <si>
    <t>RAVENSWOOD</t>
  </si>
  <si>
    <t>25691</t>
  </si>
  <si>
    <t>RAWL</t>
  </si>
  <si>
    <t>24879</t>
  </si>
  <si>
    <t>RAYSAL</t>
  </si>
  <si>
    <t>26167</t>
  </si>
  <si>
    <t>READER</t>
  </si>
  <si>
    <t>26289</t>
  </si>
  <si>
    <t>25168</t>
  </si>
  <si>
    <t>RED HOUSE</t>
  </si>
  <si>
    <t>25692</t>
  </si>
  <si>
    <t>RED JACKET</t>
  </si>
  <si>
    <t>26547</t>
  </si>
  <si>
    <t>25270</t>
  </si>
  <si>
    <t>REEDY</t>
  </si>
  <si>
    <t>24966</t>
  </si>
  <si>
    <t>RENICK</t>
  </si>
  <si>
    <t>26422</t>
  </si>
  <si>
    <t>25915</t>
  </si>
  <si>
    <t>RHODELL</t>
  </si>
  <si>
    <t>26261</t>
  </si>
  <si>
    <t>26753</t>
  </si>
  <si>
    <t>RIDGELEY</t>
  </si>
  <si>
    <t>25169</t>
  </si>
  <si>
    <t>RIDGEVIEW</t>
  </si>
  <si>
    <t>26755</t>
  </si>
  <si>
    <t>RIO</t>
  </si>
  <si>
    <t>25271</t>
  </si>
  <si>
    <t>25441</t>
  </si>
  <si>
    <t>RIPPON</t>
  </si>
  <si>
    <t>26814</t>
  </si>
  <si>
    <t>26560</t>
  </si>
  <si>
    <t>BAXTER</t>
  </si>
  <si>
    <t>26588</t>
  </si>
  <si>
    <t>RIVESVILLE</t>
  </si>
  <si>
    <t>25173</t>
  </si>
  <si>
    <t>ROBSON</t>
  </si>
  <si>
    <t>24747</t>
  </si>
  <si>
    <t>ROCK</t>
  </si>
  <si>
    <t>26215</t>
  </si>
  <si>
    <t>26234</t>
  </si>
  <si>
    <t>ROCK CAVE</t>
  </si>
  <si>
    <t>26236</t>
  </si>
  <si>
    <t>25174</t>
  </si>
  <si>
    <t>ROCK CREEK</t>
  </si>
  <si>
    <t>26169</t>
  </si>
  <si>
    <t>24880</t>
  </si>
  <si>
    <t>ROCK VIEW</t>
  </si>
  <si>
    <t>24881</t>
  </si>
  <si>
    <t>RODERFIELD</t>
  </si>
  <si>
    <t>26757</t>
  </si>
  <si>
    <t>ROMNEY</t>
  </si>
  <si>
    <t>24970</t>
  </si>
  <si>
    <t>RONCEVERTE</t>
  </si>
  <si>
    <t>26636</t>
  </si>
  <si>
    <t>26424</t>
  </si>
  <si>
    <t>26425</t>
  </si>
  <si>
    <t>ROWLESBURG</t>
  </si>
  <si>
    <t>25984</t>
  </si>
  <si>
    <t>25916</t>
  </si>
  <si>
    <t>SABINE</t>
  </si>
  <si>
    <t>25177</t>
  </si>
  <si>
    <t>26170</t>
  </si>
  <si>
    <t>26426</t>
  </si>
  <si>
    <t>25559</t>
  </si>
  <si>
    <t>SALT ROCK</t>
  </si>
  <si>
    <t>26430</t>
  </si>
  <si>
    <t>SAND FORK</t>
  </si>
  <si>
    <t>25985</t>
  </si>
  <si>
    <t>SANDSTONE</t>
  </si>
  <si>
    <t>25275</t>
  </si>
  <si>
    <t>SANDYVILLE</t>
  </si>
  <si>
    <t>25644</t>
  </si>
  <si>
    <t>SARAH ANN</t>
  </si>
  <si>
    <t>25833</t>
  </si>
  <si>
    <t>DOTHAN</t>
  </si>
  <si>
    <t>25917</t>
  </si>
  <si>
    <t>SCARBRO</t>
  </si>
  <si>
    <t>25560</t>
  </si>
  <si>
    <t>SCOTT DEPOT</t>
  </si>
  <si>
    <t>24974</t>
  </si>
  <si>
    <t>SECONDCREEK</t>
  </si>
  <si>
    <t>26884</t>
  </si>
  <si>
    <t>SENECA ROCKS</t>
  </si>
  <si>
    <t>25181</t>
  </si>
  <si>
    <t>SETH</t>
  </si>
  <si>
    <t>25918</t>
  </si>
  <si>
    <t>SHADY SPRING</t>
  </si>
  <si>
    <t>26761</t>
  </si>
  <si>
    <t>SHANKS</t>
  </si>
  <si>
    <t>25183</t>
  </si>
  <si>
    <t>SHARPLES</t>
  </si>
  <si>
    <t>25442</t>
  </si>
  <si>
    <t>SHENANDOAH JUNCTION</t>
  </si>
  <si>
    <t>25443</t>
  </si>
  <si>
    <t>SHEPHERDSTOWN</t>
  </si>
  <si>
    <t>26431</t>
  </si>
  <si>
    <t>SHINNSTON</t>
  </si>
  <si>
    <t>26434</t>
  </si>
  <si>
    <t>25562</t>
  </si>
  <si>
    <t>SHOALS</t>
  </si>
  <si>
    <t>26638</t>
  </si>
  <si>
    <t>SHOCK</t>
  </si>
  <si>
    <t>24882</t>
  </si>
  <si>
    <t>SIMON</t>
  </si>
  <si>
    <t>26435</t>
  </si>
  <si>
    <t>SIMPSON</t>
  </si>
  <si>
    <t>24976</t>
  </si>
  <si>
    <t>SINKS GROVE</t>
  </si>
  <si>
    <t>26175</t>
  </si>
  <si>
    <t>SISTERSVILLE</t>
  </si>
  <si>
    <t>25919</t>
  </si>
  <si>
    <t>SKELTON</t>
  </si>
  <si>
    <t>25920</t>
  </si>
  <si>
    <t>SLAB FORK</t>
  </si>
  <si>
    <t>25444</t>
  </si>
  <si>
    <t>SLANESVILLE</t>
  </si>
  <si>
    <t>26209</t>
  </si>
  <si>
    <t>SNOWSHOE</t>
  </si>
  <si>
    <t>26291</t>
  </si>
  <si>
    <t>SLATYFORK</t>
  </si>
  <si>
    <t>26436</t>
  </si>
  <si>
    <t>SMITHBURG</t>
  </si>
  <si>
    <t>25185</t>
  </si>
  <si>
    <t>MOUNT OLIVE</t>
  </si>
  <si>
    <t>25186</t>
  </si>
  <si>
    <t>SMITHERS</t>
  </si>
  <si>
    <t>26437</t>
  </si>
  <si>
    <t>26178</t>
  </si>
  <si>
    <t>SMITHVILLE</t>
  </si>
  <si>
    <t>24977</t>
  </si>
  <si>
    <t>SMOOT</t>
  </si>
  <si>
    <t>25564</t>
  </si>
  <si>
    <t>SOD</t>
  </si>
  <si>
    <t>25921</t>
  </si>
  <si>
    <t>SOPHIA</t>
  </si>
  <si>
    <t>25187</t>
  </si>
  <si>
    <t>SOUTHSIDE</t>
  </si>
  <si>
    <t>25922</t>
  </si>
  <si>
    <t>SPANISHBURG</t>
  </si>
  <si>
    <t>26438</t>
  </si>
  <si>
    <t>SPELTER</t>
  </si>
  <si>
    <t>25276</t>
  </si>
  <si>
    <t>25986</t>
  </si>
  <si>
    <t>SPRING DALE</t>
  </si>
  <si>
    <t>26763</t>
  </si>
  <si>
    <t>25565</t>
  </si>
  <si>
    <t>SPURLOCKVILLE</t>
  </si>
  <si>
    <t>24884</t>
  </si>
  <si>
    <t>SQUIRE</t>
  </si>
  <si>
    <t>25927</t>
  </si>
  <si>
    <t>STANAFORD</t>
  </si>
  <si>
    <t>25928</t>
  </si>
  <si>
    <t>STEPHENSON</t>
  </si>
  <si>
    <t>25646</t>
  </si>
  <si>
    <t>STOLLINGS</t>
  </si>
  <si>
    <t>26815</t>
  </si>
  <si>
    <t>25567</t>
  </si>
  <si>
    <t>SUMERCO</t>
  </si>
  <si>
    <t>26651</t>
  </si>
  <si>
    <t>SUMMERSVILLE</t>
  </si>
  <si>
    <t>25446</t>
  </si>
  <si>
    <t>SUMMIT POINT</t>
  </si>
  <si>
    <t>25932</t>
  </si>
  <si>
    <t>SURVEYOR</t>
  </si>
  <si>
    <t>26601</t>
  </si>
  <si>
    <t>26619</t>
  </si>
  <si>
    <t>EXCHANGE</t>
  </si>
  <si>
    <t>26690</t>
  </si>
  <si>
    <t>SWISS</t>
  </si>
  <si>
    <t>24887</t>
  </si>
  <si>
    <t>SWITCHBACK</t>
  </si>
  <si>
    <t>25647</t>
  </si>
  <si>
    <t>SWITZER</t>
  </si>
  <si>
    <t>25193</t>
  </si>
  <si>
    <t>SYLVESTER</t>
  </si>
  <si>
    <t>25025</t>
  </si>
  <si>
    <t>BLOUNT</t>
  </si>
  <si>
    <t>25201</t>
  </si>
  <si>
    <t>TAD</t>
  </si>
  <si>
    <t>24981</t>
  </si>
  <si>
    <t>TALCOTT</t>
  </si>
  <si>
    <t>26237</t>
  </si>
  <si>
    <t>TALLMANSVILLE</t>
  </si>
  <si>
    <t>25569</t>
  </si>
  <si>
    <t>TEAYS</t>
  </si>
  <si>
    <t>26764</t>
  </si>
  <si>
    <t>TERRA ALTA</t>
  </si>
  <si>
    <t>26292</t>
  </si>
  <si>
    <t>THOMAS</t>
  </si>
  <si>
    <t>26440</t>
  </si>
  <si>
    <t>24888</t>
  </si>
  <si>
    <t>THORPE</t>
  </si>
  <si>
    <t>26691</t>
  </si>
  <si>
    <t>25202</t>
  </si>
  <si>
    <t>TORNADO</t>
  </si>
  <si>
    <t>26443</t>
  </si>
  <si>
    <t>26444</t>
  </si>
  <si>
    <t>TUNNELTON</t>
  </si>
  <si>
    <t>25203</t>
  </si>
  <si>
    <t>25204</t>
  </si>
  <si>
    <t>TWILIGHT</t>
  </si>
  <si>
    <t>25205</t>
  </si>
  <si>
    <t>UNEEDA</t>
  </si>
  <si>
    <t>24983</t>
  </si>
  <si>
    <t>26266</t>
  </si>
  <si>
    <t>UPPERGLADE</t>
  </si>
  <si>
    <t>26866</t>
  </si>
  <si>
    <t>UPPER TRACT</t>
  </si>
  <si>
    <t>26293</t>
  </si>
  <si>
    <t>VALLEY BEND</t>
  </si>
  <si>
    <t>26282</t>
  </si>
  <si>
    <t>MONTERVILLE</t>
  </si>
  <si>
    <t>26294</t>
  </si>
  <si>
    <t>VALLEY HEAD</t>
  </si>
  <si>
    <t>25206</t>
  </si>
  <si>
    <t>VAN</t>
  </si>
  <si>
    <t>25696</t>
  </si>
  <si>
    <t>VARNEY</t>
  </si>
  <si>
    <t>25649</t>
  </si>
  <si>
    <t>VERDUNVILLE</t>
  </si>
  <si>
    <t>25650</t>
  </si>
  <si>
    <t>VERNER</t>
  </si>
  <si>
    <t>25938</t>
  </si>
  <si>
    <t>26238</t>
  </si>
  <si>
    <t>VOLGA</t>
  </si>
  <si>
    <t>26180</t>
  </si>
  <si>
    <t>WALKER</t>
  </si>
  <si>
    <t>26343</t>
  </si>
  <si>
    <t>CRAWFORD</t>
  </si>
  <si>
    <t>26447</t>
  </si>
  <si>
    <t>WALKERSVILLE</t>
  </si>
  <si>
    <t>26448</t>
  </si>
  <si>
    <t>WALLACE</t>
  </si>
  <si>
    <t>25285</t>
  </si>
  <si>
    <t>WALLBACK</t>
  </si>
  <si>
    <t>25286</t>
  </si>
  <si>
    <t>26590</t>
  </si>
  <si>
    <t>WANA</t>
  </si>
  <si>
    <t>24892</t>
  </si>
  <si>
    <t>WAR</t>
  </si>
  <si>
    <t>26851</t>
  </si>
  <si>
    <t>WARDENSVILLE</t>
  </si>
  <si>
    <t>24894</t>
  </si>
  <si>
    <t>WARRIORMINE</t>
  </si>
  <si>
    <t>26181</t>
  </si>
  <si>
    <t>26184</t>
  </si>
  <si>
    <t>25570</t>
  </si>
  <si>
    <t>24985</t>
  </si>
  <si>
    <t>WAYSIDE</t>
  </si>
  <si>
    <t>26288</t>
  </si>
  <si>
    <t>WEBSTER SPRINGS</t>
  </si>
  <si>
    <t>24801</t>
  </si>
  <si>
    <t>WELCH</t>
  </si>
  <si>
    <t>25287</t>
  </si>
  <si>
    <t>WEST COLUMBIA</t>
  </si>
  <si>
    <t>25571</t>
  </si>
  <si>
    <t>WEST HAMLIN</t>
  </si>
  <si>
    <t>26451</t>
  </si>
  <si>
    <t>26452</t>
  </si>
  <si>
    <t>26339</t>
  </si>
  <si>
    <t>CENTER POINT</t>
  </si>
  <si>
    <t>26456</t>
  </si>
  <si>
    <t>WEST UNION</t>
  </si>
  <si>
    <t>25651</t>
  </si>
  <si>
    <t>WHARNCLIFFE</t>
  </si>
  <si>
    <t>25208</t>
  </si>
  <si>
    <t>25989</t>
  </si>
  <si>
    <t>WHITE OAK</t>
  </si>
  <si>
    <t>24986</t>
  </si>
  <si>
    <t>25008</t>
  </si>
  <si>
    <t>ARTIE</t>
  </si>
  <si>
    <t>25209</t>
  </si>
  <si>
    <t>25652</t>
  </si>
  <si>
    <t>25211</t>
  </si>
  <si>
    <t>WIDEN</t>
  </si>
  <si>
    <t>24895</t>
  </si>
  <si>
    <t>WILCOE</t>
  </si>
  <si>
    <t>26767</t>
  </si>
  <si>
    <t>WILEY FORD</t>
  </si>
  <si>
    <t>25653</t>
  </si>
  <si>
    <t>WILKINSON</t>
  </si>
  <si>
    <t>24991</t>
  </si>
  <si>
    <t>25661</t>
  </si>
  <si>
    <t>26187</t>
  </si>
  <si>
    <t>25699</t>
  </si>
  <si>
    <t>WILSONDALE</t>
  </si>
  <si>
    <t>25213</t>
  </si>
  <si>
    <t>25214</t>
  </si>
  <si>
    <t>WINIFREDE</t>
  </si>
  <si>
    <t>25942</t>
  </si>
  <si>
    <t>WINONA</t>
  </si>
  <si>
    <t>24993</t>
  </si>
  <si>
    <t>WOLFCREEK</t>
  </si>
  <si>
    <t>26591</t>
  </si>
  <si>
    <t>26463</t>
  </si>
  <si>
    <t>WYATT</t>
  </si>
  <si>
    <t>25943</t>
  </si>
  <si>
    <t>WYCO</t>
  </si>
  <si>
    <t>24898</t>
  </si>
  <si>
    <t>25573</t>
  </si>
  <si>
    <t>YAWKEY</t>
  </si>
  <si>
    <t>26865</t>
  </si>
  <si>
    <t>YELLOW SPRING</t>
  </si>
  <si>
    <t>30701</t>
  </si>
  <si>
    <t>CALHOUN</t>
  </si>
  <si>
    <t>30703</t>
  </si>
  <si>
    <t>30705</t>
  </si>
  <si>
    <t>30707</t>
  </si>
  <si>
    <t>CHICKAMAUGA</t>
  </si>
  <si>
    <t>30708</t>
  </si>
  <si>
    <t>CISCO</t>
  </si>
  <si>
    <t>30710</t>
  </si>
  <si>
    <t>COHUTTA</t>
  </si>
  <si>
    <t>30711</t>
  </si>
  <si>
    <t>CRANDALL</t>
  </si>
  <si>
    <t>30719</t>
  </si>
  <si>
    <t>30720</t>
  </si>
  <si>
    <t>30721</t>
  </si>
  <si>
    <t>30722</t>
  </si>
  <si>
    <t>30724</t>
  </si>
  <si>
    <t>ETON</t>
  </si>
  <si>
    <t>30725</t>
  </si>
  <si>
    <t>FLINTSTONE</t>
  </si>
  <si>
    <t>30726</t>
  </si>
  <si>
    <t>30728</t>
  </si>
  <si>
    <t>30730</t>
  </si>
  <si>
    <t>LYERLY</t>
  </si>
  <si>
    <t>30731</t>
  </si>
  <si>
    <t>MENLO</t>
  </si>
  <si>
    <t>30732</t>
  </si>
  <si>
    <t>OAKMAN</t>
  </si>
  <si>
    <t>30733</t>
  </si>
  <si>
    <t>30734</t>
  </si>
  <si>
    <t>30735</t>
  </si>
  <si>
    <t>RESACA</t>
  </si>
  <si>
    <t>30736</t>
  </si>
  <si>
    <t>30738</t>
  </si>
  <si>
    <t>RISING FAWN</t>
  </si>
  <si>
    <t>30739</t>
  </si>
  <si>
    <t>ROCK SPRING</t>
  </si>
  <si>
    <t>30740</t>
  </si>
  <si>
    <t>ROCKY FACE</t>
  </si>
  <si>
    <t>30741</t>
  </si>
  <si>
    <t>30742</t>
  </si>
  <si>
    <t>FORT OGLETHORPE</t>
  </si>
  <si>
    <t>30746</t>
  </si>
  <si>
    <t>SUGAR VALLEY</t>
  </si>
  <si>
    <t>30747</t>
  </si>
  <si>
    <t>30751</t>
  </si>
  <si>
    <t>TENNGA</t>
  </si>
  <si>
    <t>30752</t>
  </si>
  <si>
    <t>30753</t>
  </si>
  <si>
    <t>TRION</t>
  </si>
  <si>
    <t>30755</t>
  </si>
  <si>
    <t>TUNNEL HILL</t>
  </si>
  <si>
    <t>30756</t>
  </si>
  <si>
    <t>VARNELL</t>
  </si>
  <si>
    <t>30757</t>
  </si>
  <si>
    <t>30750</t>
  </si>
  <si>
    <t>LOOKOUT MOUNTAIN</t>
  </si>
  <si>
    <t>37010</t>
  </si>
  <si>
    <t>38310</t>
  </si>
  <si>
    <t>37616</t>
  </si>
  <si>
    <t>38001</t>
  </si>
  <si>
    <t>ALAMO</t>
  </si>
  <si>
    <t>37701</t>
  </si>
  <si>
    <t>ALCOA</t>
  </si>
  <si>
    <t>37012</t>
  </si>
  <si>
    <t>38504</t>
  </si>
  <si>
    <t>ALLARDT</t>
  </si>
  <si>
    <t>38541</t>
  </si>
  <si>
    <t>ALLONS</t>
  </si>
  <si>
    <t>38542</t>
  </si>
  <si>
    <t>ALLRED</t>
  </si>
  <si>
    <t>38543</t>
  </si>
  <si>
    <t>37301</t>
  </si>
  <si>
    <t>37705</t>
  </si>
  <si>
    <t>ANDERSONVILLE</t>
  </si>
  <si>
    <t>37011</t>
  </si>
  <si>
    <t>ANTIOCH</t>
  </si>
  <si>
    <t>37013</t>
  </si>
  <si>
    <t>37302</t>
  </si>
  <si>
    <t>APISON</t>
  </si>
  <si>
    <t>38449</t>
  </si>
  <si>
    <t>38453</t>
  </si>
  <si>
    <t>DELLROSE</t>
  </si>
  <si>
    <t>38002</t>
  </si>
  <si>
    <t>37014</t>
  </si>
  <si>
    <t>ARRINGTON</t>
  </si>
  <si>
    <t>37015</t>
  </si>
  <si>
    <t>ASHLAND CITY</t>
  </si>
  <si>
    <t>37303</t>
  </si>
  <si>
    <t>37371</t>
  </si>
  <si>
    <t>38004</t>
  </si>
  <si>
    <t>ATOKA</t>
  </si>
  <si>
    <t>38220</t>
  </si>
  <si>
    <t>ATWOOD</t>
  </si>
  <si>
    <t>37016</t>
  </si>
  <si>
    <t>AUBURNTOWN</t>
  </si>
  <si>
    <t>38311</t>
  </si>
  <si>
    <t>BATH SPRINGS</t>
  </si>
  <si>
    <t>38544</t>
  </si>
  <si>
    <t>37708</t>
  </si>
  <si>
    <t>BEAN STATION</t>
  </si>
  <si>
    <t>38313</t>
  </si>
  <si>
    <t>BEECH BLUFF</t>
  </si>
  <si>
    <t>37018</t>
  </si>
  <si>
    <t>BEECHGROVE</t>
  </si>
  <si>
    <t>37305</t>
  </si>
  <si>
    <t>BEERSHEBA SPRINGS</t>
  </si>
  <si>
    <t>37019</t>
  </si>
  <si>
    <t>37020</t>
  </si>
  <si>
    <t>BELL BUCKLE</t>
  </si>
  <si>
    <t>37063</t>
  </si>
  <si>
    <t>FOSTERVILLE</t>
  </si>
  <si>
    <t>38006</t>
  </si>
  <si>
    <t>BELLS</t>
  </si>
  <si>
    <t>37306</t>
  </si>
  <si>
    <t>37307</t>
  </si>
  <si>
    <t>38315</t>
  </si>
  <si>
    <t>BETHEL SPRINGS</t>
  </si>
  <si>
    <t>37022</t>
  </si>
  <si>
    <t>37023</t>
  </si>
  <si>
    <t>38221</t>
  </si>
  <si>
    <t>37308</t>
  </si>
  <si>
    <t>BIRCHWOOD</t>
  </si>
  <si>
    <t>37709</t>
  </si>
  <si>
    <t>38545</t>
  </si>
  <si>
    <t>BLOOMINGTON SPRINGS</t>
  </si>
  <si>
    <t>37617</t>
  </si>
  <si>
    <t>BLOUNTVILLE</t>
  </si>
  <si>
    <t>37618</t>
  </si>
  <si>
    <t>BLUFF CITY</t>
  </si>
  <si>
    <t>38007</t>
  </si>
  <si>
    <t>38008</t>
  </si>
  <si>
    <t>37025</t>
  </si>
  <si>
    <t>BON AQUA</t>
  </si>
  <si>
    <t>38316</t>
  </si>
  <si>
    <t>37026</t>
  </si>
  <si>
    <t>BRADYVILLE</t>
  </si>
  <si>
    <t>37024</t>
  </si>
  <si>
    <t>37027</t>
  </si>
  <si>
    <t>37710</t>
  </si>
  <si>
    <t>BRICEVILLE</t>
  </si>
  <si>
    <t>38011</t>
  </si>
  <si>
    <t>38012</t>
  </si>
  <si>
    <t>38317</t>
  </si>
  <si>
    <t>BRUCETON</t>
  </si>
  <si>
    <t>38014</t>
  </si>
  <si>
    <t>38547</t>
  </si>
  <si>
    <t>BRUSH CREEK</t>
  </si>
  <si>
    <t>38222</t>
  </si>
  <si>
    <t>38318</t>
  </si>
  <si>
    <t>38548</t>
  </si>
  <si>
    <t>BUFFALO VALLEY</t>
  </si>
  <si>
    <t>37711</t>
  </si>
  <si>
    <t>BULLS GAP</t>
  </si>
  <si>
    <t>37028</t>
  </si>
  <si>
    <t>BUMPUS MILLS</t>
  </si>
  <si>
    <t>38015</t>
  </si>
  <si>
    <t>BURLISON</t>
  </si>
  <si>
    <t>37029</t>
  </si>
  <si>
    <t>BURNS</t>
  </si>
  <si>
    <t>37640</t>
  </si>
  <si>
    <t>37713</t>
  </si>
  <si>
    <t>BYBEE</t>
  </si>
  <si>
    <t>38549</t>
  </si>
  <si>
    <t>BYRDSTOWN</t>
  </si>
  <si>
    <t>37309</t>
  </si>
  <si>
    <t>38320</t>
  </si>
  <si>
    <t>38550</t>
  </si>
  <si>
    <t>CAMPAIGN</t>
  </si>
  <si>
    <t>37030</t>
  </si>
  <si>
    <t>37714</t>
  </si>
  <si>
    <t>CARYVILLE</t>
  </si>
  <si>
    <t>37031</t>
  </si>
  <si>
    <t>CASTALIAN SPRINGS</t>
  </si>
  <si>
    <t>38321</t>
  </si>
  <si>
    <t>37032</t>
  </si>
  <si>
    <t>CEDAR HILL</t>
  </si>
  <si>
    <t>38551</t>
  </si>
  <si>
    <t>CELINA</t>
  </si>
  <si>
    <t>37033</t>
  </si>
  <si>
    <t>37034</t>
  </si>
  <si>
    <t>CHAPEL HILL</t>
  </si>
  <si>
    <t>37035</t>
  </si>
  <si>
    <t>CHAPMANSBORO</t>
  </si>
  <si>
    <t>37310</t>
  </si>
  <si>
    <t>37036</t>
  </si>
  <si>
    <t>37401</t>
  </si>
  <si>
    <t>CHATTANOOGA</t>
  </si>
  <si>
    <t>37402</t>
  </si>
  <si>
    <t>37403</t>
  </si>
  <si>
    <t>37404</t>
  </si>
  <si>
    <t>37405</t>
  </si>
  <si>
    <t>37406</t>
  </si>
  <si>
    <t>37407</t>
  </si>
  <si>
    <t>37408</t>
  </si>
  <si>
    <t>37409</t>
  </si>
  <si>
    <t>37410</t>
  </si>
  <si>
    <t>37411</t>
  </si>
  <si>
    <t>37412</t>
  </si>
  <si>
    <t>37414</t>
  </si>
  <si>
    <t>37415</t>
  </si>
  <si>
    <t>37416</t>
  </si>
  <si>
    <t>37419</t>
  </si>
  <si>
    <t>37421</t>
  </si>
  <si>
    <t>37422</t>
  </si>
  <si>
    <t>37424</t>
  </si>
  <si>
    <t>37450</t>
  </si>
  <si>
    <t>38552</t>
  </si>
  <si>
    <t>CHESTNUT MOUND</t>
  </si>
  <si>
    <t>38393</t>
  </si>
  <si>
    <t>CHEWALLA</t>
  </si>
  <si>
    <t>37037</t>
  </si>
  <si>
    <t>37641</t>
  </si>
  <si>
    <t>CHUCKEY</t>
  </si>
  <si>
    <t>37642</t>
  </si>
  <si>
    <t>CHURCH HILL</t>
  </si>
  <si>
    <t>37645</t>
  </si>
  <si>
    <t>37715</t>
  </si>
  <si>
    <t>CLAIRFIELD</t>
  </si>
  <si>
    <t>37851</t>
  </si>
  <si>
    <t>PRUDEN</t>
  </si>
  <si>
    <t>38553</t>
  </si>
  <si>
    <t>CLARKRANGE</t>
  </si>
  <si>
    <t>38324</t>
  </si>
  <si>
    <t>37040</t>
  </si>
  <si>
    <t>37041</t>
  </si>
  <si>
    <t>37042</t>
  </si>
  <si>
    <t>37043</t>
  </si>
  <si>
    <t>37044</t>
  </si>
  <si>
    <t>37171</t>
  </si>
  <si>
    <t>37311</t>
  </si>
  <si>
    <t>37312</t>
  </si>
  <si>
    <t>37320</t>
  </si>
  <si>
    <t>37323</t>
  </si>
  <si>
    <t>37364</t>
  </si>
  <si>
    <t>38425</t>
  </si>
  <si>
    <t>37716</t>
  </si>
  <si>
    <t>37717</t>
  </si>
  <si>
    <t>37719</t>
  </si>
  <si>
    <t>COALFIELD</t>
  </si>
  <si>
    <t>37313</t>
  </si>
  <si>
    <t>COALMONT</t>
  </si>
  <si>
    <t>37315</t>
  </si>
  <si>
    <t>COLLEGEDALE</t>
  </si>
  <si>
    <t>37046</t>
  </si>
  <si>
    <t>COLLEGE GROVE</t>
  </si>
  <si>
    <t>38017</t>
  </si>
  <si>
    <t>COLLIERVILLE</t>
  </si>
  <si>
    <t>38027</t>
  </si>
  <si>
    <t>38450</t>
  </si>
  <si>
    <t>COLLINWOOD</t>
  </si>
  <si>
    <t>38401</t>
  </si>
  <si>
    <t>38402</t>
  </si>
  <si>
    <t>38223</t>
  </si>
  <si>
    <t>COMO</t>
  </si>
  <si>
    <t>38501</t>
  </si>
  <si>
    <t>COOKEVILLE</t>
  </si>
  <si>
    <t>38502</t>
  </si>
  <si>
    <t>38503</t>
  </si>
  <si>
    <t>38505</t>
  </si>
  <si>
    <t>38506</t>
  </si>
  <si>
    <t>37317</t>
  </si>
  <si>
    <t>COPPERHILL</t>
  </si>
  <si>
    <t>38016</t>
  </si>
  <si>
    <t>CORDOVA</t>
  </si>
  <si>
    <t>38018</t>
  </si>
  <si>
    <t>38088</t>
  </si>
  <si>
    <t>37047</t>
  </si>
  <si>
    <t>CORNERSVILLE</t>
  </si>
  <si>
    <t>37721</t>
  </si>
  <si>
    <t>CORRYTON</t>
  </si>
  <si>
    <t>37722</t>
  </si>
  <si>
    <t>COSBY</t>
  </si>
  <si>
    <t>38224</t>
  </si>
  <si>
    <t>COTTAGE GROVE</t>
  </si>
  <si>
    <t>37048</t>
  </si>
  <si>
    <t>COTTONTOWN</t>
  </si>
  <si>
    <t>38326</t>
  </si>
  <si>
    <t>COUNCE</t>
  </si>
  <si>
    <t>38019</t>
  </si>
  <si>
    <t>37318</t>
  </si>
  <si>
    <t>COWAN</t>
  </si>
  <si>
    <t>37723</t>
  </si>
  <si>
    <t>38554</t>
  </si>
  <si>
    <t>38021</t>
  </si>
  <si>
    <t>CROCKETT MILLS</t>
  </si>
  <si>
    <t>37049</t>
  </si>
  <si>
    <t>CROSS PLAINS</t>
  </si>
  <si>
    <t>38555</t>
  </si>
  <si>
    <t>CROSSVILLE</t>
  </si>
  <si>
    <t>38557</t>
  </si>
  <si>
    <t>38558</t>
  </si>
  <si>
    <t>38571</t>
  </si>
  <si>
    <t>38572</t>
  </si>
  <si>
    <t>38327</t>
  </si>
  <si>
    <t>CRUMP</t>
  </si>
  <si>
    <t>38451</t>
  </si>
  <si>
    <t>CULLEOKA</t>
  </si>
  <si>
    <t>37050</t>
  </si>
  <si>
    <t>CUMBERLAND CITY</t>
  </si>
  <si>
    <t>37051</t>
  </si>
  <si>
    <t>CUMBERLAND FURNACE</t>
  </si>
  <si>
    <t>37724</t>
  </si>
  <si>
    <t>CUMBERLAND GAP</t>
  </si>
  <si>
    <t>37052</t>
  </si>
  <si>
    <t>CUNNINGHAM</t>
  </si>
  <si>
    <t>38452</t>
  </si>
  <si>
    <t>CYPRESS INN</t>
  </si>
  <si>
    <t>37725</t>
  </si>
  <si>
    <t>DANDRIDGE</t>
  </si>
  <si>
    <t>37321</t>
  </si>
  <si>
    <t>37322</t>
  </si>
  <si>
    <t>DECATUR</t>
  </si>
  <si>
    <t>38329</t>
  </si>
  <si>
    <t>DECATURVILLE</t>
  </si>
  <si>
    <t>37324</t>
  </si>
  <si>
    <t>DECHERD</t>
  </si>
  <si>
    <t>37726</t>
  </si>
  <si>
    <t>DEER LODGE</t>
  </si>
  <si>
    <t>37325</t>
  </si>
  <si>
    <t>37369</t>
  </si>
  <si>
    <t>RELIANCE</t>
  </si>
  <si>
    <t>37727</t>
  </si>
  <si>
    <t>DEL RIO</t>
  </si>
  <si>
    <t>38391</t>
  </si>
  <si>
    <t>37055</t>
  </si>
  <si>
    <t>DICKSON</t>
  </si>
  <si>
    <t>37056</t>
  </si>
  <si>
    <t>37057</t>
  </si>
  <si>
    <t>DIXON SPRINGS</t>
  </si>
  <si>
    <t>37058</t>
  </si>
  <si>
    <t>37059</t>
  </si>
  <si>
    <t>DOWELLTOWN</t>
  </si>
  <si>
    <t>38559</t>
  </si>
  <si>
    <t>DOYLE</t>
  </si>
  <si>
    <t>38225</t>
  </si>
  <si>
    <t>38023</t>
  </si>
  <si>
    <t>DRUMMONDS</t>
  </si>
  <si>
    <t>38454</t>
  </si>
  <si>
    <t>DUCK RIVER</t>
  </si>
  <si>
    <t>37326</t>
  </si>
  <si>
    <t>DUCKTOWN</t>
  </si>
  <si>
    <t>38226</t>
  </si>
  <si>
    <t>DUKEDOM</t>
  </si>
  <si>
    <t>37327</t>
  </si>
  <si>
    <t>DUNLAP</t>
  </si>
  <si>
    <t>38330</t>
  </si>
  <si>
    <t>DYER</t>
  </si>
  <si>
    <t>38024</t>
  </si>
  <si>
    <t>DYERSBURG</t>
  </si>
  <si>
    <t>38025</t>
  </si>
  <si>
    <t>38028</t>
  </si>
  <si>
    <t>EADS</t>
  </si>
  <si>
    <t>37730</t>
  </si>
  <si>
    <t>EAGAN</t>
  </si>
  <si>
    <t>37060</t>
  </si>
  <si>
    <t>38331</t>
  </si>
  <si>
    <t>37731</t>
  </si>
  <si>
    <t>EIDSON</t>
  </si>
  <si>
    <t>37732</t>
  </si>
  <si>
    <t>37733</t>
  </si>
  <si>
    <t>RUGBY</t>
  </si>
  <si>
    <t>37643</t>
  </si>
  <si>
    <t>ELIZABETHTON</t>
  </si>
  <si>
    <t>37644</t>
  </si>
  <si>
    <t>38455</t>
  </si>
  <si>
    <t>ELKTON</t>
  </si>
  <si>
    <t>38029</t>
  </si>
  <si>
    <t>38560</t>
  </si>
  <si>
    <t>37328</t>
  </si>
  <si>
    <t>ELORA</t>
  </si>
  <si>
    <t>37329</t>
  </si>
  <si>
    <t>38332</t>
  </si>
  <si>
    <t>ENVILLE</t>
  </si>
  <si>
    <t>37061</t>
  </si>
  <si>
    <t>37650</t>
  </si>
  <si>
    <t>ERWIN</t>
  </si>
  <si>
    <t>37330</t>
  </si>
  <si>
    <t>ESTILL SPRINGS</t>
  </si>
  <si>
    <t>38456</t>
  </si>
  <si>
    <t>ETHRIDGE</t>
  </si>
  <si>
    <t>37331</t>
  </si>
  <si>
    <t>ETOWAH</t>
  </si>
  <si>
    <t>38333</t>
  </si>
  <si>
    <t>EVA</t>
  </si>
  <si>
    <t>37332</t>
  </si>
  <si>
    <t>EVENSVILLE</t>
  </si>
  <si>
    <t>37062</t>
  </si>
  <si>
    <t>37656</t>
  </si>
  <si>
    <t>FALL BRANCH</t>
  </si>
  <si>
    <t>37333</t>
  </si>
  <si>
    <t>FARNER</t>
  </si>
  <si>
    <t>37334</t>
  </si>
  <si>
    <t>38334</t>
  </si>
  <si>
    <t>FINGER</t>
  </si>
  <si>
    <t>38030</t>
  </si>
  <si>
    <t>FINLEY</t>
  </si>
  <si>
    <t>38457</t>
  </si>
  <si>
    <t>FIVE POINTS</t>
  </si>
  <si>
    <t>37657</t>
  </si>
  <si>
    <t>FLAG POND</t>
  </si>
  <si>
    <t>37335</t>
  </si>
  <si>
    <t>FLINTVILLE</t>
  </si>
  <si>
    <t>38459</t>
  </si>
  <si>
    <t>FRANKEWING</t>
  </si>
  <si>
    <t>37064</t>
  </si>
  <si>
    <t>37065</t>
  </si>
  <si>
    <t>37067</t>
  </si>
  <si>
    <t>37068</t>
  </si>
  <si>
    <t>37069</t>
  </si>
  <si>
    <t>38034</t>
  </si>
  <si>
    <t>37737</t>
  </si>
  <si>
    <t>38336</t>
  </si>
  <si>
    <t>FRUITVALE</t>
  </si>
  <si>
    <t>38337</t>
  </si>
  <si>
    <t>GADSDEN</t>
  </si>
  <si>
    <t>38562</t>
  </si>
  <si>
    <t>GAINESBORO</t>
  </si>
  <si>
    <t>37066</t>
  </si>
  <si>
    <t>GALLATIN</t>
  </si>
  <si>
    <t>38036</t>
  </si>
  <si>
    <t>GALLAWAY</t>
  </si>
  <si>
    <t>38037</t>
  </si>
  <si>
    <t>GATES</t>
  </si>
  <si>
    <t>37738</t>
  </si>
  <si>
    <t>GATLINBURG</t>
  </si>
  <si>
    <t>37336</t>
  </si>
  <si>
    <t>38138</t>
  </si>
  <si>
    <t>38139</t>
  </si>
  <si>
    <t>38183</t>
  </si>
  <si>
    <t>38338</t>
  </si>
  <si>
    <t>37071</t>
  </si>
  <si>
    <t>GLADEVILLE</t>
  </si>
  <si>
    <t>38229</t>
  </si>
  <si>
    <t>GLEASON</t>
  </si>
  <si>
    <t>37070</t>
  </si>
  <si>
    <t>GOODLETTSVILLE</t>
  </si>
  <si>
    <t>37072</t>
  </si>
  <si>
    <t>38460</t>
  </si>
  <si>
    <t>GOODSPRING</t>
  </si>
  <si>
    <t>38563</t>
  </si>
  <si>
    <t>GORDONSVILLE</t>
  </si>
  <si>
    <t>38039</t>
  </si>
  <si>
    <t>GRAND JUNCTION</t>
  </si>
  <si>
    <t>38564</t>
  </si>
  <si>
    <t>37338</t>
  </si>
  <si>
    <t>37742</t>
  </si>
  <si>
    <t>GREENBACK</t>
  </si>
  <si>
    <t>37073</t>
  </si>
  <si>
    <t>GREENBRIER</t>
  </si>
  <si>
    <t>37743</t>
  </si>
  <si>
    <t>GREENEVILLE</t>
  </si>
  <si>
    <t>37744</t>
  </si>
  <si>
    <t>37745</t>
  </si>
  <si>
    <t>38230</t>
  </si>
  <si>
    <t>38565</t>
  </si>
  <si>
    <t>GRIMSLEY</t>
  </si>
  <si>
    <t>37339</t>
  </si>
  <si>
    <t>GRUETLI LAAGER</t>
  </si>
  <si>
    <t>37340</t>
  </si>
  <si>
    <t>38339</t>
  </si>
  <si>
    <t>GUYS</t>
  </si>
  <si>
    <t>38040</t>
  </si>
  <si>
    <t>HALLS</t>
  </si>
  <si>
    <t>38461</t>
  </si>
  <si>
    <t>HAMPSHIRE</t>
  </si>
  <si>
    <t>37658</t>
  </si>
  <si>
    <t>37748</t>
  </si>
  <si>
    <t>37341</t>
  </si>
  <si>
    <t>37707</t>
  </si>
  <si>
    <t>ARTHUR</t>
  </si>
  <si>
    <t>37752</t>
  </si>
  <si>
    <t>HARROGATE</t>
  </si>
  <si>
    <t>37867</t>
  </si>
  <si>
    <t>SHAWANEE</t>
  </si>
  <si>
    <t>37753</t>
  </si>
  <si>
    <t>37074</t>
  </si>
  <si>
    <t>HARTSVILLE</t>
  </si>
  <si>
    <t>37754</t>
  </si>
  <si>
    <t>HEISKELL</t>
  </si>
  <si>
    <t>37755</t>
  </si>
  <si>
    <t>HELENWOOD</t>
  </si>
  <si>
    <t>38340</t>
  </si>
  <si>
    <t>38377</t>
  </si>
  <si>
    <t>SILERTON</t>
  </si>
  <si>
    <t>37075</t>
  </si>
  <si>
    <t>37077</t>
  </si>
  <si>
    <t>38041</t>
  </si>
  <si>
    <t>HENNING</t>
  </si>
  <si>
    <t>38231</t>
  </si>
  <si>
    <t>37076</t>
  </si>
  <si>
    <t>38567</t>
  </si>
  <si>
    <t>HICKMAN</t>
  </si>
  <si>
    <t>38569</t>
  </si>
  <si>
    <t>38042</t>
  </si>
  <si>
    <t>HICKORY VALLEY</t>
  </si>
  <si>
    <t>38568</t>
  </si>
  <si>
    <t>HILHAM</t>
  </si>
  <si>
    <t>37342</t>
  </si>
  <si>
    <t>37343</t>
  </si>
  <si>
    <t>HIXSON</t>
  </si>
  <si>
    <t>37351</t>
  </si>
  <si>
    <t>LUPTON CITY</t>
  </si>
  <si>
    <t>38462</t>
  </si>
  <si>
    <t>HOHENWALD</t>
  </si>
  <si>
    <t>38341</t>
  </si>
  <si>
    <t>HOLLADAY</t>
  </si>
  <si>
    <t>38342</t>
  </si>
  <si>
    <t>HOLLOW ROCK</t>
  </si>
  <si>
    <t>38232</t>
  </si>
  <si>
    <t>HORNBEAK</t>
  </si>
  <si>
    <t>38044</t>
  </si>
  <si>
    <t>HORNSBY</t>
  </si>
  <si>
    <t>38343</t>
  </si>
  <si>
    <t>HUMBOLDT</t>
  </si>
  <si>
    <t>38344</t>
  </si>
  <si>
    <t>37345</t>
  </si>
  <si>
    <t>HUNTLAND</t>
  </si>
  <si>
    <t>37756</t>
  </si>
  <si>
    <t>HUNTSVILLE</t>
  </si>
  <si>
    <t>38345</t>
  </si>
  <si>
    <t>HURON</t>
  </si>
  <si>
    <t>37078</t>
  </si>
  <si>
    <t>HURRICANE MILLS</t>
  </si>
  <si>
    <t>38346</t>
  </si>
  <si>
    <t>IDLEWILD</t>
  </si>
  <si>
    <t>37079</t>
  </si>
  <si>
    <t>INDIAN MOUND</t>
  </si>
  <si>
    <t>38463</t>
  </si>
  <si>
    <t>IRON CITY</t>
  </si>
  <si>
    <t>37757</t>
  </si>
  <si>
    <t>JACKSBORO</t>
  </si>
  <si>
    <t>38347</t>
  </si>
  <si>
    <t>JACKS CREEK</t>
  </si>
  <si>
    <t>38301</t>
  </si>
  <si>
    <t>38302</t>
  </si>
  <si>
    <t>38303</t>
  </si>
  <si>
    <t>38305</t>
  </si>
  <si>
    <t>38308</t>
  </si>
  <si>
    <t>38314</t>
  </si>
  <si>
    <t>38556</t>
  </si>
  <si>
    <t>37347</t>
  </si>
  <si>
    <t>37760</t>
  </si>
  <si>
    <t>JEFFERSON CITY</t>
  </si>
  <si>
    <t>37762</t>
  </si>
  <si>
    <t>JELLICO</t>
  </si>
  <si>
    <t>37819</t>
  </si>
  <si>
    <t>37080</t>
  </si>
  <si>
    <t>JOELTON</t>
  </si>
  <si>
    <t>37601</t>
  </si>
  <si>
    <t>37602</t>
  </si>
  <si>
    <t>37604</t>
  </si>
  <si>
    <t>37605</t>
  </si>
  <si>
    <t>37614</t>
  </si>
  <si>
    <t>37615</t>
  </si>
  <si>
    <t>37659</t>
  </si>
  <si>
    <t>JONESBOROUGH</t>
  </si>
  <si>
    <t>37348</t>
  </si>
  <si>
    <t>KELSO</t>
  </si>
  <si>
    <t>38233</t>
  </si>
  <si>
    <t>37660</t>
  </si>
  <si>
    <t>KINGSPORT</t>
  </si>
  <si>
    <t>37662</t>
  </si>
  <si>
    <t>37663</t>
  </si>
  <si>
    <t>37664</t>
  </si>
  <si>
    <t>37665</t>
  </si>
  <si>
    <t>37669</t>
  </si>
  <si>
    <t>37763</t>
  </si>
  <si>
    <t>37082</t>
  </si>
  <si>
    <t>KINGSTON SPRINGS</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</si>
  <si>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</si>
  <si>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</si>
  <si>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</si>
  <si>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</si>
  <si>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</si>
  <si>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</si>
  <si>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</si>
  <si>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</si>
  <si>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</si>
  <si>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</si>
  <si>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</si>
  <si>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</si>
  <si>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</si>
  <si>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</si>
  <si>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</si>
  <si>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</si>
  <si>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</si>
  <si>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</si>
  <si>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</si>
  <si>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</si>
  <si>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</si>
  <si>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</si>
  <si>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</si>
  <si>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</si>
  <si>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</si>
  <si>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</si>
  <si>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</si>
  <si>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</si>
  <si>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</si>
  <si>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</si>
  <si>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</si>
  <si>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37764</t>
  </si>
  <si>
    <t>KODAK</t>
  </si>
  <si>
    <t>38045</t>
  </si>
  <si>
    <t>37083</t>
  </si>
  <si>
    <t>37729</t>
  </si>
  <si>
    <t>DUFF</t>
  </si>
  <si>
    <t>37766</t>
  </si>
  <si>
    <t>LA FOLLETTE</t>
  </si>
  <si>
    <t>38046</t>
  </si>
  <si>
    <t>LA GRANGE</t>
  </si>
  <si>
    <t>37769</t>
  </si>
  <si>
    <t>37770</t>
  </si>
  <si>
    <t>LANCING</t>
  </si>
  <si>
    <t>37085</t>
  </si>
  <si>
    <t>LASCASSAS</t>
  </si>
  <si>
    <t>37086</t>
  </si>
  <si>
    <t>LA VERGNE</t>
  </si>
  <si>
    <t>37089</t>
  </si>
  <si>
    <t>38348</t>
  </si>
  <si>
    <t>LAVINIA</t>
  </si>
  <si>
    <t>38464</t>
  </si>
  <si>
    <t>LAWRENCEBURG</t>
  </si>
  <si>
    <t>37087</t>
  </si>
  <si>
    <t>37088</t>
  </si>
  <si>
    <t>37090</t>
  </si>
  <si>
    <t>37771</t>
  </si>
  <si>
    <t>LENOIR CITY</t>
  </si>
  <si>
    <t>37772</t>
  </si>
  <si>
    <t>38047</t>
  </si>
  <si>
    <t>38468</t>
  </si>
  <si>
    <t>LEOMA</t>
  </si>
  <si>
    <t>37091</t>
  </si>
  <si>
    <t>38351</t>
  </si>
  <si>
    <t>37095</t>
  </si>
  <si>
    <t>37681</t>
  </si>
  <si>
    <t>37096</t>
  </si>
  <si>
    <t>38570</t>
  </si>
  <si>
    <t>37097</t>
  </si>
  <si>
    <t>LOBELVILLE</t>
  </si>
  <si>
    <t>37350</t>
  </si>
  <si>
    <t>38469</t>
  </si>
  <si>
    <t>37774</t>
  </si>
  <si>
    <t>37777</t>
  </si>
  <si>
    <t>LOUISVILLE</t>
  </si>
  <si>
    <t>38352</t>
  </si>
  <si>
    <t>LURAY</t>
  </si>
  <si>
    <t>37779</t>
  </si>
  <si>
    <t>LUTTRELL</t>
  </si>
  <si>
    <t>38471</t>
  </si>
  <si>
    <t>LUTTS</t>
  </si>
  <si>
    <t>37098</t>
  </si>
  <si>
    <t>LYLES</t>
  </si>
  <si>
    <t>37352</t>
  </si>
  <si>
    <t>38472</t>
  </si>
  <si>
    <t>LYNNVILLE</t>
  </si>
  <si>
    <t>37353</t>
  </si>
  <si>
    <t>37101</t>
  </si>
  <si>
    <t>MC EWEN</t>
  </si>
  <si>
    <t>38201</t>
  </si>
  <si>
    <t>MC KENZIE</t>
  </si>
  <si>
    <t>38235</t>
  </si>
  <si>
    <t>MC LEMORESVILLE</t>
  </si>
  <si>
    <t>37110</t>
  </si>
  <si>
    <t>MCMINNVILLE</t>
  </si>
  <si>
    <t>37111</t>
  </si>
  <si>
    <t>37115</t>
  </si>
  <si>
    <t>37116</t>
  </si>
  <si>
    <t>37354</t>
  </si>
  <si>
    <t>MADISONVILLE</t>
  </si>
  <si>
    <t>37349</t>
  </si>
  <si>
    <t>37355</t>
  </si>
  <si>
    <t>38236</t>
  </si>
  <si>
    <t>38237</t>
  </si>
  <si>
    <t>38238</t>
  </si>
  <si>
    <t>37801</t>
  </si>
  <si>
    <t>MARYVILLE</t>
  </si>
  <si>
    <t>37802</t>
  </si>
  <si>
    <t>37803</t>
  </si>
  <si>
    <t>37804</t>
  </si>
  <si>
    <t>37878</t>
  </si>
  <si>
    <t>TALLASSEE</t>
  </si>
  <si>
    <t>37806</t>
  </si>
  <si>
    <t>MASCOT</t>
  </si>
  <si>
    <t>38010</t>
  </si>
  <si>
    <t>BRADEN</t>
  </si>
  <si>
    <t>38049</t>
  </si>
  <si>
    <t>38050</t>
  </si>
  <si>
    <t>MAURY CITY</t>
  </si>
  <si>
    <t>37807</t>
  </si>
  <si>
    <t>MAYNARDVILLE</t>
  </si>
  <si>
    <t>38355</t>
  </si>
  <si>
    <t>38356</t>
  </si>
  <si>
    <t>MEDON</t>
  </si>
  <si>
    <t>37501</t>
  </si>
  <si>
    <t>37544</t>
  </si>
  <si>
    <t>38101</t>
  </si>
  <si>
    <t>38103</t>
  </si>
  <si>
    <t>38104</t>
  </si>
  <si>
    <t>38105</t>
  </si>
  <si>
    <t>38106</t>
  </si>
  <si>
    <t>38107</t>
  </si>
  <si>
    <t>38108</t>
  </si>
  <si>
    <t>38109</t>
  </si>
  <si>
    <t>38111</t>
  </si>
  <si>
    <t>38112</t>
  </si>
  <si>
    <t>38113</t>
  </si>
  <si>
    <t>38114</t>
  </si>
  <si>
    <t>38115</t>
  </si>
  <si>
    <t>38116</t>
  </si>
  <si>
    <t>38117</t>
  </si>
  <si>
    <t>38118</t>
  </si>
  <si>
    <t>38119</t>
  </si>
  <si>
    <t>38120</t>
  </si>
  <si>
    <t>38122</t>
  </si>
  <si>
    <t>38124</t>
  </si>
  <si>
    <t>38125</t>
  </si>
  <si>
    <t>38126</t>
  </si>
  <si>
    <t>38127</t>
  </si>
  <si>
    <t>38128</t>
  </si>
  <si>
    <t>38130</t>
  </si>
  <si>
    <t>38131</t>
  </si>
  <si>
    <t>38132</t>
  </si>
  <si>
    <t>38133</t>
  </si>
  <si>
    <t>38134</t>
  </si>
  <si>
    <t>38135</t>
  </si>
  <si>
    <t>38136</t>
  </si>
  <si>
    <t>38137</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</si>
  <si>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</si>
  <si>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</si>
  <si>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</si>
  <si>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</si>
  <si>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</si>
  <si>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</si>
  <si>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</si>
  <si>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</si>
  <si>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</si>
  <si>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</si>
  <si>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</si>
  <si>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</si>
  <si>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</si>
  <si>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</si>
  <si>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</si>
  <si>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</si>
  <si>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</si>
  <si>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</si>
  <si>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</si>
  <si>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</si>
  <si>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38184</t>
  </si>
  <si>
    <t>38186</t>
  </si>
  <si>
    <t>38187</t>
  </si>
  <si>
    <t>38188</t>
  </si>
  <si>
    <t>38190</t>
  </si>
  <si>
    <t>38193</t>
  </si>
  <si>
    <t>38194</t>
  </si>
  <si>
    <t>38197</t>
  </si>
  <si>
    <t>38392</t>
  </si>
  <si>
    <t>38357</t>
  </si>
  <si>
    <t>MICHIE</t>
  </si>
  <si>
    <t>38052</t>
  </si>
  <si>
    <t>38358</t>
  </si>
  <si>
    <t>38359</t>
  </si>
  <si>
    <t>MILLEDGEVILLE</t>
  </si>
  <si>
    <t>37682</t>
  </si>
  <si>
    <t>MILLIGAN COLLEGE</t>
  </si>
  <si>
    <t>38053</t>
  </si>
  <si>
    <t>38054</t>
  </si>
  <si>
    <t>38055</t>
  </si>
  <si>
    <t>38083</t>
  </si>
  <si>
    <t>37118</t>
  </si>
  <si>
    <t>38473</t>
  </si>
  <si>
    <t>MINOR HILL</t>
  </si>
  <si>
    <t>37119</t>
  </si>
  <si>
    <t>MITCHELLVILLE</t>
  </si>
  <si>
    <t>37810</t>
  </si>
  <si>
    <t>38573</t>
  </si>
  <si>
    <t>37356</t>
  </si>
  <si>
    <t>MONTEAGLE</t>
  </si>
  <si>
    <t>38574</t>
  </si>
  <si>
    <t>37811</t>
  </si>
  <si>
    <t>MOORESBURG</t>
  </si>
  <si>
    <t>38361</t>
  </si>
  <si>
    <t>MORRIS CHAPEL</t>
  </si>
  <si>
    <t>37357</t>
  </si>
  <si>
    <t>MORRISON</t>
  </si>
  <si>
    <t>37778</t>
  </si>
  <si>
    <t>LOWLAND</t>
  </si>
  <si>
    <t>37813</t>
  </si>
  <si>
    <t>37814</t>
  </si>
  <si>
    <t>37815</t>
  </si>
  <si>
    <t>37816</t>
  </si>
  <si>
    <t>38057</t>
  </si>
  <si>
    <t>37809</t>
  </si>
  <si>
    <t>37818</t>
  </si>
  <si>
    <t>MOSHEIM</t>
  </si>
  <si>
    <t>38575</t>
  </si>
  <si>
    <t>MOSS</t>
  </si>
  <si>
    <t>37680</t>
  </si>
  <si>
    <t>LAUREL BLOOMERY</t>
  </si>
  <si>
    <t>37683</t>
  </si>
  <si>
    <t>MOUNTAIN CITY</t>
  </si>
  <si>
    <t>37684</t>
  </si>
  <si>
    <t>MOUNTAIN HOME</t>
  </si>
  <si>
    <t>37121</t>
  </si>
  <si>
    <t>MOUNT JULIET</t>
  </si>
  <si>
    <t>37122</t>
  </si>
  <si>
    <t>38474</t>
  </si>
  <si>
    <t>37359</t>
  </si>
  <si>
    <t>MULBERRY</t>
  </si>
  <si>
    <t>38058</t>
  </si>
  <si>
    <t>MUNFORD</t>
  </si>
  <si>
    <t>37127</t>
  </si>
  <si>
    <t>MURFREESBORO</t>
  </si>
  <si>
    <t>37128</t>
  </si>
  <si>
    <t>37129</t>
  </si>
  <si>
    <t>37130</t>
  </si>
  <si>
    <t>37131</t>
  </si>
  <si>
    <t>37132</t>
  </si>
  <si>
    <t>37133</t>
  </si>
  <si>
    <t>37201</t>
  </si>
  <si>
    <t>NASHVILLE</t>
  </si>
  <si>
    <t>37202</t>
  </si>
  <si>
    <t>37203</t>
  </si>
  <si>
    <t>37204</t>
  </si>
  <si>
    <t>37205</t>
  </si>
  <si>
    <t>37206</t>
  </si>
  <si>
    <t>37207</t>
  </si>
  <si>
    <t>37208</t>
  </si>
  <si>
    <t>37209</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</si>
  <si>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</si>
  <si>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</si>
  <si>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</si>
  <si>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</si>
  <si>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</si>
  <si>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</si>
  <si>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</si>
  <si>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</si>
  <si>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</si>
  <si>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</si>
  <si>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</si>
  <si>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</si>
  <si>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</si>
  <si>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</si>
  <si>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</si>
  <si>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</si>
  <si>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</si>
  <si>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</si>
  <si>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</si>
  <si>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</si>
  <si>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</si>
  <si>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</si>
  <si>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</si>
  <si>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</si>
  <si>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</si>
  <si>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</si>
  <si>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</si>
  <si>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</si>
  <si>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</si>
  <si>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37250</t>
  </si>
  <si>
    <t>38059</t>
  </si>
  <si>
    <t>37134</t>
  </si>
  <si>
    <t>NEW JOHNSONVILLE</t>
  </si>
  <si>
    <t>37820</t>
  </si>
  <si>
    <t>NEW MARKET</t>
  </si>
  <si>
    <t>37821</t>
  </si>
  <si>
    <t>37822</t>
  </si>
  <si>
    <t>37773</t>
  </si>
  <si>
    <t>LONE MOUNTAIN</t>
  </si>
  <si>
    <t>37824</t>
  </si>
  <si>
    <t>NEW TAZEWELL</t>
  </si>
  <si>
    <t>37825</t>
  </si>
  <si>
    <t>37826</t>
  </si>
  <si>
    <t>NIOTA</t>
  </si>
  <si>
    <t>37135</t>
  </si>
  <si>
    <t>NOLENSVILLE</t>
  </si>
  <si>
    <t>37136</t>
  </si>
  <si>
    <t>NORENE</t>
  </si>
  <si>
    <t>37360</t>
  </si>
  <si>
    <t>NORMANDY</t>
  </si>
  <si>
    <t>37828</t>
  </si>
  <si>
    <t>NORRIS</t>
  </si>
  <si>
    <t>37137</t>
  </si>
  <si>
    <t>NUNNELLY</t>
  </si>
  <si>
    <t>37829</t>
  </si>
  <si>
    <t>38362</t>
  </si>
  <si>
    <t>38048</t>
  </si>
  <si>
    <t>MACON</t>
  </si>
  <si>
    <t>38060</t>
  </si>
  <si>
    <t>37830</t>
  </si>
  <si>
    <t>37831</t>
  </si>
  <si>
    <t>38240</t>
  </si>
  <si>
    <t>OBION</t>
  </si>
  <si>
    <t>37361</t>
  </si>
  <si>
    <t>OCOEE</t>
  </si>
  <si>
    <t>37316</t>
  </si>
  <si>
    <t>CONASAUGA</t>
  </si>
  <si>
    <t>37362</t>
  </si>
  <si>
    <t>OLD FORT</t>
  </si>
  <si>
    <t>37138</t>
  </si>
  <si>
    <t>OLD HICKORY</t>
  </si>
  <si>
    <t>38475</t>
  </si>
  <si>
    <t>OLIVEHILL</t>
  </si>
  <si>
    <t>37840</t>
  </si>
  <si>
    <t>OLIVER SPRINGS</t>
  </si>
  <si>
    <t>37841</t>
  </si>
  <si>
    <t>37140</t>
  </si>
  <si>
    <t>ONLY</t>
  </si>
  <si>
    <t>37363</t>
  </si>
  <si>
    <t>OOLTEWAH</t>
  </si>
  <si>
    <t>37141</t>
  </si>
  <si>
    <t>ORLINDA</t>
  </si>
  <si>
    <t>38577</t>
  </si>
  <si>
    <t>PALL MALL</t>
  </si>
  <si>
    <t>37365</t>
  </si>
  <si>
    <t>38241</t>
  </si>
  <si>
    <t>PALMERSVILLE</t>
  </si>
  <si>
    <t>37142</t>
  </si>
  <si>
    <t>38242</t>
  </si>
  <si>
    <t>37843</t>
  </si>
  <si>
    <t>PARROTTSVILLE</t>
  </si>
  <si>
    <t>38328</t>
  </si>
  <si>
    <t>DARDEN</t>
  </si>
  <si>
    <t>38363</t>
  </si>
  <si>
    <t>37143</t>
  </si>
  <si>
    <t>PEGRAM</t>
  </si>
  <si>
    <t>37366</t>
  </si>
  <si>
    <t>37144</t>
  </si>
  <si>
    <t>37845</t>
  </si>
  <si>
    <t>PETROS</t>
  </si>
  <si>
    <t>37846</t>
  </si>
  <si>
    <t>38365</t>
  </si>
  <si>
    <t>PICKWICK DAM</t>
  </si>
  <si>
    <t>37367</t>
  </si>
  <si>
    <t>PIKEVILLE</t>
  </si>
  <si>
    <t>37686</t>
  </si>
  <si>
    <t>PINEY FLATS</t>
  </si>
  <si>
    <t>37699</t>
  </si>
  <si>
    <t>38366</t>
  </si>
  <si>
    <t>PINSON</t>
  </si>
  <si>
    <t>37847</t>
  </si>
  <si>
    <t>PIONEER</t>
  </si>
  <si>
    <t>38578</t>
  </si>
  <si>
    <t>PLEASANT HILL</t>
  </si>
  <si>
    <t>37145</t>
  </si>
  <si>
    <t>PLEASANT SHADE</t>
  </si>
  <si>
    <t>37146</t>
  </si>
  <si>
    <t>PLEASANT VIEW</t>
  </si>
  <si>
    <t>38061</t>
  </si>
  <si>
    <t>37148</t>
  </si>
  <si>
    <t>37849</t>
  </si>
  <si>
    <t>POWELL</t>
  </si>
  <si>
    <t>38477</t>
  </si>
  <si>
    <t>38478</t>
  </si>
  <si>
    <t>38251</t>
  </si>
  <si>
    <t>PURYEAR</t>
  </si>
  <si>
    <t>38579</t>
  </si>
  <si>
    <t>QUEBECK</t>
  </si>
  <si>
    <t>38367</t>
  </si>
  <si>
    <t>RAMER</t>
  </si>
  <si>
    <t>37149</t>
  </si>
  <si>
    <t>READYVILLE</t>
  </si>
  <si>
    <t>38368</t>
  </si>
  <si>
    <t>REAGAN</t>
  </si>
  <si>
    <t>37150</t>
  </si>
  <si>
    <t>RED BOILING SPRINGS</t>
  </si>
  <si>
    <t>37370</t>
  </si>
  <si>
    <t>38580</t>
  </si>
  <si>
    <t>RICKMAN</t>
  </si>
  <si>
    <t>37151</t>
  </si>
  <si>
    <t>RIDDLETON</t>
  </si>
  <si>
    <t>38080</t>
  </si>
  <si>
    <t>RIDGELY</t>
  </si>
  <si>
    <t>37152</t>
  </si>
  <si>
    <t>RIDGETOP</t>
  </si>
  <si>
    <t>38063</t>
  </si>
  <si>
    <t>38253</t>
  </si>
  <si>
    <t>RIVES</t>
  </si>
  <si>
    <t>37687</t>
  </si>
  <si>
    <t>ROAN MOUNTAIN</t>
  </si>
  <si>
    <t>37852</t>
  </si>
  <si>
    <t>ROBBINS</t>
  </si>
  <si>
    <t>37853</t>
  </si>
  <si>
    <t>ROCKFORD</t>
  </si>
  <si>
    <t>38581</t>
  </si>
  <si>
    <t>ROCK ISLAND</t>
  </si>
  <si>
    <t>37153</t>
  </si>
  <si>
    <t>ROCKVALE</t>
  </si>
  <si>
    <t>37854</t>
  </si>
  <si>
    <t>37857</t>
  </si>
  <si>
    <t>38066</t>
  </si>
  <si>
    <t>37860</t>
  </si>
  <si>
    <t>RUSSELLVILLE</t>
  </si>
  <si>
    <t>38369</t>
  </si>
  <si>
    <t>37861</t>
  </si>
  <si>
    <t>RUTLEDGE</t>
  </si>
  <si>
    <t>38481</t>
  </si>
  <si>
    <t>SAINT JOSEPH</t>
  </si>
  <si>
    <t>37304</t>
  </si>
  <si>
    <t>BAKEWELL</t>
  </si>
  <si>
    <t>37373</t>
  </si>
  <si>
    <t>SALE CREEK</t>
  </si>
  <si>
    <t>38370</t>
  </si>
  <si>
    <t>38254</t>
  </si>
  <si>
    <t>SAMBURG</t>
  </si>
  <si>
    <t>38482</t>
  </si>
  <si>
    <t>SANTA FE</t>
  </si>
  <si>
    <t>38371</t>
  </si>
  <si>
    <t>SARDIS</t>
  </si>
  <si>
    <t>38067</t>
  </si>
  <si>
    <t>SAULSBURY</t>
  </si>
  <si>
    <t>38372</t>
  </si>
  <si>
    <t>38374</t>
  </si>
  <si>
    <t>SCOTTS HILL</t>
  </si>
  <si>
    <t>38375</t>
  </si>
  <si>
    <t>SELMER</t>
  </si>
  <si>
    <t>37374</t>
  </si>
  <si>
    <t>SEQUATCHIE</t>
  </si>
  <si>
    <t>37862</t>
  </si>
  <si>
    <t>SEVIERVILLE</t>
  </si>
  <si>
    <t>37863</t>
  </si>
  <si>
    <t>PIGEON FORGE</t>
  </si>
  <si>
    <t>37864</t>
  </si>
  <si>
    <t>37868</t>
  </si>
  <si>
    <t>37876</t>
  </si>
  <si>
    <t>37375</t>
  </si>
  <si>
    <t>SEWANEE</t>
  </si>
  <si>
    <t>37383</t>
  </si>
  <si>
    <t>37865</t>
  </si>
  <si>
    <t>37688</t>
  </si>
  <si>
    <t>SHADY VALLEY</t>
  </si>
  <si>
    <t>38255</t>
  </si>
  <si>
    <t>37866</t>
  </si>
  <si>
    <t>SHARPS CHAPEL</t>
  </si>
  <si>
    <t>37160</t>
  </si>
  <si>
    <t>SHELBYVILLE</t>
  </si>
  <si>
    <t>37161</t>
  </si>
  <si>
    <t>37162</t>
  </si>
  <si>
    <t>37376</t>
  </si>
  <si>
    <t>SHERWOOD</t>
  </si>
  <si>
    <t>38376</t>
  </si>
  <si>
    <t>37377</t>
  </si>
  <si>
    <t>SIGNAL MOUNTAIN</t>
  </si>
  <si>
    <t>38582</t>
  </si>
  <si>
    <t>SILVER POINT</t>
  </si>
  <si>
    <t>37165</t>
  </si>
  <si>
    <t>SLAYDEN</t>
  </si>
  <si>
    <t>37378</t>
  </si>
  <si>
    <t>SMARTT</t>
  </si>
  <si>
    <t>37166</t>
  </si>
  <si>
    <t>37167</t>
  </si>
  <si>
    <t>37765</t>
  </si>
  <si>
    <t>KYLES FORD</t>
  </si>
  <si>
    <t>37869</t>
  </si>
  <si>
    <t>SNEEDVILLE</t>
  </si>
  <si>
    <t>37379</t>
  </si>
  <si>
    <t>SODDY DAISY</t>
  </si>
  <si>
    <t>37384</t>
  </si>
  <si>
    <t>38068</t>
  </si>
  <si>
    <t>37380</t>
  </si>
  <si>
    <t>SOUTH PITTSBURG</t>
  </si>
  <si>
    <t>38583</t>
  </si>
  <si>
    <t>37870</t>
  </si>
  <si>
    <t>38585</t>
  </si>
  <si>
    <t>37337</t>
  </si>
  <si>
    <t>GRANDVIEW</t>
  </si>
  <si>
    <t>37381</t>
  </si>
  <si>
    <t>38378</t>
  </si>
  <si>
    <t>37172</t>
  </si>
  <si>
    <t>37174</t>
  </si>
  <si>
    <t>SPRING HILL</t>
  </si>
  <si>
    <t>38256</t>
  </si>
  <si>
    <t>38069</t>
  </si>
  <si>
    <t>38379</t>
  </si>
  <si>
    <t>STANTONVILLE</t>
  </si>
  <si>
    <t>37175</t>
  </si>
  <si>
    <t>STEWART</t>
  </si>
  <si>
    <t>37871</t>
  </si>
  <si>
    <t>STRAWBERRY PLAINS</t>
  </si>
  <si>
    <t>38380</t>
  </si>
  <si>
    <t>SUGAR TREE</t>
  </si>
  <si>
    <t>38483</t>
  </si>
  <si>
    <t>SUMMERTOWN</t>
  </si>
  <si>
    <t>37382</t>
  </si>
  <si>
    <t>37872</t>
  </si>
  <si>
    <t>SUNBRIGHT</t>
  </si>
  <si>
    <t>37873</t>
  </si>
  <si>
    <t>SURGOINSVILLE</t>
  </si>
  <si>
    <t>37874</t>
  </si>
  <si>
    <t>SWEETWATER</t>
  </si>
  <si>
    <t>38488</t>
  </si>
  <si>
    <t>TAFT</t>
  </si>
  <si>
    <t>37877</t>
  </si>
  <si>
    <t>TALBOTT</t>
  </si>
  <si>
    <t>37879</t>
  </si>
  <si>
    <t>37690</t>
  </si>
  <si>
    <t>37314</t>
  </si>
  <si>
    <t>COKER CREEK</t>
  </si>
  <si>
    <t>37385</t>
  </si>
  <si>
    <t>TELLICO PLAINS</t>
  </si>
  <si>
    <t>37880</t>
  </si>
  <si>
    <t>TEN MILE</t>
  </si>
  <si>
    <t>37178</t>
  </si>
  <si>
    <t>TENNESSEE RIDGE</t>
  </si>
  <si>
    <t>37179</t>
  </si>
  <si>
    <t>THOMPSONS STATION</t>
  </si>
  <si>
    <t>37881</t>
  </si>
  <si>
    <t>THORN HILL</t>
  </si>
  <si>
    <t>38070</t>
  </si>
  <si>
    <t>TIGRETT</t>
  </si>
  <si>
    <t>38071</t>
  </si>
  <si>
    <t>38079</t>
  </si>
  <si>
    <t>TIPTONVILLE</t>
  </si>
  <si>
    <t>38381</t>
  </si>
  <si>
    <t>TOONE</t>
  </si>
  <si>
    <t>37882</t>
  </si>
  <si>
    <t>37387</t>
  </si>
  <si>
    <t>TRACY CITY</t>
  </si>
  <si>
    <t>37691</t>
  </si>
  <si>
    <t>TRADE</t>
  </si>
  <si>
    <t>38382</t>
  </si>
  <si>
    <t>38258</t>
  </si>
  <si>
    <t>TREZEVANT</t>
  </si>
  <si>
    <t>38259</t>
  </si>
  <si>
    <t>TRIMBLE</t>
  </si>
  <si>
    <t>38260</t>
  </si>
  <si>
    <t>37388</t>
  </si>
  <si>
    <t>TULLAHOMA</t>
  </si>
  <si>
    <t>37389</t>
  </si>
  <si>
    <t>ARNOLD AFB</t>
  </si>
  <si>
    <t>37391</t>
  </si>
  <si>
    <t>TURTLETOWN</t>
  </si>
  <si>
    <t>37692</t>
  </si>
  <si>
    <t>UNICOI</t>
  </si>
  <si>
    <t>38261</t>
  </si>
  <si>
    <t>38281</t>
  </si>
  <si>
    <t>37180</t>
  </si>
  <si>
    <t>37181</t>
  </si>
  <si>
    <t>VANLEER</t>
  </si>
  <si>
    <t>37394</t>
  </si>
  <si>
    <t>37885</t>
  </si>
  <si>
    <t>VONORE</t>
  </si>
  <si>
    <t>37886</t>
  </si>
  <si>
    <t>WALLAND</t>
  </si>
  <si>
    <t>38587</t>
  </si>
  <si>
    <t>WALLING</t>
  </si>
  <si>
    <t>37887</t>
  </si>
  <si>
    <t>WARTBURG</t>
  </si>
  <si>
    <t>37183</t>
  </si>
  <si>
    <t>WARTRACE</t>
  </si>
  <si>
    <t>37848</t>
  </si>
  <si>
    <t>POWDER SPRINGS</t>
  </si>
  <si>
    <t>37888</t>
  </si>
  <si>
    <t>37694</t>
  </si>
  <si>
    <t>WATAUGA</t>
  </si>
  <si>
    <t>37184</t>
  </si>
  <si>
    <t>37185</t>
  </si>
  <si>
    <t>38485</t>
  </si>
  <si>
    <t>37186</t>
  </si>
  <si>
    <t>38486</t>
  </si>
  <si>
    <t>WESTPOINT</t>
  </si>
  <si>
    <t>38387</t>
  </si>
  <si>
    <t>37187</t>
  </si>
  <si>
    <t>WHITE BLUFF</t>
  </si>
  <si>
    <t>37188</t>
  </si>
  <si>
    <t>WHITE HOUSE</t>
  </si>
  <si>
    <t>37890</t>
  </si>
  <si>
    <t>WHITE PINE</t>
  </si>
  <si>
    <t>37891</t>
  </si>
  <si>
    <t>WHITESBURG</t>
  </si>
  <si>
    <t>37189</t>
  </si>
  <si>
    <t>WHITES CREEK</t>
  </si>
  <si>
    <t>37396</t>
  </si>
  <si>
    <t>WHITESIDE</t>
  </si>
  <si>
    <t>38075</t>
  </si>
  <si>
    <t>WHITEVILLE</t>
  </si>
  <si>
    <t>38588</t>
  </si>
  <si>
    <t>WHITLEYVILLE</t>
  </si>
  <si>
    <t>37397</t>
  </si>
  <si>
    <t>WHITWELL</t>
  </si>
  <si>
    <t>38589</t>
  </si>
  <si>
    <t>38388</t>
  </si>
  <si>
    <t>WILDERSVILLE</t>
  </si>
  <si>
    <t>38476</t>
  </si>
  <si>
    <t>PRIMM SPRINGS</t>
  </si>
  <si>
    <t>38487</t>
  </si>
  <si>
    <t>38076</t>
  </si>
  <si>
    <t>37398</t>
  </si>
  <si>
    <t>37892</t>
  </si>
  <si>
    <t>37190</t>
  </si>
  <si>
    <t>38271</t>
  </si>
  <si>
    <t>WOODLAND MILLS</t>
  </si>
  <si>
    <t>37191</t>
  </si>
  <si>
    <t>38077</t>
  </si>
  <si>
    <t>WYNNBURG</t>
  </si>
  <si>
    <t>38389</t>
  </si>
  <si>
    <t>38390</t>
  </si>
  <si>
    <t>YUMA</t>
  </si>
  <si>
    <t>47102</t>
  </si>
  <si>
    <t>47104</t>
  </si>
  <si>
    <t>47601</t>
  </si>
  <si>
    <t>47106</t>
  </si>
  <si>
    <t>BORDEN</t>
  </si>
  <si>
    <t>47107</t>
  </si>
  <si>
    <t>47108</t>
  </si>
  <si>
    <t>CAMPBELLSBURG</t>
  </si>
  <si>
    <t>47610</t>
  </si>
  <si>
    <t>CHANDLER</t>
  </si>
  <si>
    <t>47111</t>
  </si>
  <si>
    <t>47611</t>
  </si>
  <si>
    <t>CHRISNEY</t>
  </si>
  <si>
    <t>47112</t>
  </si>
  <si>
    <t>CORYDON</t>
  </si>
  <si>
    <t>47114</t>
  </si>
  <si>
    <t>47612</t>
  </si>
  <si>
    <t>CYNTHIANA</t>
  </si>
  <si>
    <t>47115</t>
  </si>
  <si>
    <t>DEPAUW</t>
  </si>
  <si>
    <t>47116</t>
  </si>
  <si>
    <t>ECKERTY</t>
  </si>
  <si>
    <t>47613</t>
  </si>
  <si>
    <t>ELBERFELD</t>
  </si>
  <si>
    <t>47647</t>
  </si>
  <si>
    <t>BUCKSKIN</t>
  </si>
  <si>
    <t>47117</t>
  </si>
  <si>
    <t>47118</t>
  </si>
  <si>
    <t>ENGLISH</t>
  </si>
  <si>
    <t>47123</t>
  </si>
  <si>
    <t>GRANTSBURG</t>
  </si>
  <si>
    <t>47174</t>
  </si>
  <si>
    <t>SULPHUR</t>
  </si>
  <si>
    <t>47175</t>
  </si>
  <si>
    <t>TASWELL</t>
  </si>
  <si>
    <t>47701</t>
  </si>
  <si>
    <t>EVANSVILLE</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</si>
  <si>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</si>
  <si>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</si>
  <si>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</si>
  <si>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</si>
  <si>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</si>
  <si>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</si>
  <si>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</si>
  <si>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</si>
  <si>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</si>
  <si>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</si>
  <si>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</si>
  <si>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</si>
  <si>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</si>
  <si>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</si>
  <si>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</si>
  <si>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</si>
  <si>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</si>
  <si>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</si>
  <si>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</si>
  <si>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</si>
  <si>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</si>
  <si>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</si>
  <si>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</si>
  <si>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</si>
  <si>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</si>
  <si>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</si>
  <si>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</si>
  <si>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</si>
  <si>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</si>
  <si>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</si>
  <si>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</si>
  <si>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47119</t>
  </si>
  <si>
    <t>FLOYDS KNOBS</t>
  </si>
  <si>
    <t>47614</t>
  </si>
  <si>
    <t>FOLSOMVILLE</t>
  </si>
  <si>
    <t>47648</t>
  </si>
  <si>
    <t>FORT BRANCH</t>
  </si>
  <si>
    <t>47649</t>
  </si>
  <si>
    <t>FRANCISCO</t>
  </si>
  <si>
    <t>47120</t>
  </si>
  <si>
    <t>47122</t>
  </si>
  <si>
    <t>47615</t>
  </si>
  <si>
    <t>47124</t>
  </si>
  <si>
    <t>47616</t>
  </si>
  <si>
    <t>GRIFFIN</t>
  </si>
  <si>
    <t>47125</t>
  </si>
  <si>
    <t>HARDINSBURG</t>
  </si>
  <si>
    <t>47617</t>
  </si>
  <si>
    <t>47639</t>
  </si>
  <si>
    <t>HAUBSTADT</t>
  </si>
  <si>
    <t>47640</t>
  </si>
  <si>
    <t>47126</t>
  </si>
  <si>
    <t>47177</t>
  </si>
  <si>
    <t>UNDERWOOD</t>
  </si>
  <si>
    <t>47618</t>
  </si>
  <si>
    <t>INGLEFIELD</t>
  </si>
  <si>
    <t>47129</t>
  </si>
  <si>
    <t>47130</t>
  </si>
  <si>
    <t>47131</t>
  </si>
  <si>
    <t>47132</t>
  </si>
  <si>
    <t>47133</t>
  </si>
  <si>
    <t>47134</t>
  </si>
  <si>
    <t>47144</t>
  </si>
  <si>
    <t>47190</t>
  </si>
  <si>
    <t>47199</t>
  </si>
  <si>
    <t>47135</t>
  </si>
  <si>
    <t>47136</t>
  </si>
  <si>
    <t>47137</t>
  </si>
  <si>
    <t>LEAVENWORTH</t>
  </si>
  <si>
    <t>47138</t>
  </si>
  <si>
    <t>47139</t>
  </si>
  <si>
    <t>47619</t>
  </si>
  <si>
    <t>47654</t>
  </si>
  <si>
    <t>MACKEY</t>
  </si>
  <si>
    <t>47140</t>
  </si>
  <si>
    <t>MARENGO</t>
  </si>
  <si>
    <t>47141</t>
  </si>
  <si>
    <t>47110</t>
  </si>
  <si>
    <t>CENTRAL</t>
  </si>
  <si>
    <t>47142</t>
  </si>
  <si>
    <t>MAUCKPORT</t>
  </si>
  <si>
    <t>47143</t>
  </si>
  <si>
    <t>47145</t>
  </si>
  <si>
    <t>47146</t>
  </si>
  <si>
    <t>MOUNT SAINT FRANCIS</t>
  </si>
  <si>
    <t>47620</t>
  </si>
  <si>
    <t>47147</t>
  </si>
  <si>
    <t>NABB</t>
  </si>
  <si>
    <t>47150</t>
  </si>
  <si>
    <t>47151</t>
  </si>
  <si>
    <t>47629</t>
  </si>
  <si>
    <t>47630</t>
  </si>
  <si>
    <t>47631</t>
  </si>
  <si>
    <t>NEW HARMONY</t>
  </si>
  <si>
    <t>47160</t>
  </si>
  <si>
    <t>NEW MIDDLETOWN</t>
  </si>
  <si>
    <t>47161</t>
  </si>
  <si>
    <t>NEW SALISBURY</t>
  </si>
  <si>
    <t>47162</t>
  </si>
  <si>
    <t>NEW WASHINGTON</t>
  </si>
  <si>
    <t>47660</t>
  </si>
  <si>
    <t>OAKLAND CITY</t>
  </si>
  <si>
    <t>47163</t>
  </si>
  <si>
    <t>OTISCO</t>
  </si>
  <si>
    <t>47665</t>
  </si>
  <si>
    <t>OWENSVILLE</t>
  </si>
  <si>
    <t>47164</t>
  </si>
  <si>
    <t>47666</t>
  </si>
  <si>
    <t>PATOKA</t>
  </si>
  <si>
    <t>47165</t>
  </si>
  <si>
    <t>PEKIN</t>
  </si>
  <si>
    <t>47633</t>
  </si>
  <si>
    <t>POSEYVILLE</t>
  </si>
  <si>
    <t>47670</t>
  </si>
  <si>
    <t>47166</t>
  </si>
  <si>
    <t>47634</t>
  </si>
  <si>
    <t>47635</t>
  </si>
  <si>
    <t>47167</t>
  </si>
  <si>
    <t>47170</t>
  </si>
  <si>
    <t>47172</t>
  </si>
  <si>
    <t>SELLERSBURG</t>
  </si>
  <si>
    <t>47683</t>
  </si>
  <si>
    <t>47637</t>
  </si>
  <si>
    <t>TENNYSON</t>
  </si>
  <si>
    <t>47638</t>
  </si>
  <si>
    <t>WADESVILLE</t>
  </si>
  <si>
    <t>42201</t>
  </si>
  <si>
    <t>ABERDEEN</t>
  </si>
  <si>
    <t>42202</t>
  </si>
  <si>
    <t>ADAIRVILLE</t>
  </si>
  <si>
    <t>42120</t>
  </si>
  <si>
    <t>ADOLPHUS</t>
  </si>
  <si>
    <t>40801</t>
  </si>
  <si>
    <t>AGES BROOKSIDE</t>
  </si>
  <si>
    <t>42602</t>
  </si>
  <si>
    <t>41601</t>
  </si>
  <si>
    <t>ALLEN</t>
  </si>
  <si>
    <t>42204</t>
  </si>
  <si>
    <t>42020</t>
  </si>
  <si>
    <t>ALMO</t>
  </si>
  <si>
    <t>42603</t>
  </si>
  <si>
    <t>ALPHA</t>
  </si>
  <si>
    <t>42122</t>
  </si>
  <si>
    <t>ALVATON</t>
  </si>
  <si>
    <t>40402</t>
  </si>
  <si>
    <t>41121</t>
  </si>
  <si>
    <t>ARGILLITE</t>
  </si>
  <si>
    <t>40902</t>
  </si>
  <si>
    <t>ARJAY</t>
  </si>
  <si>
    <t>42021</t>
  </si>
  <si>
    <t>40903</t>
  </si>
  <si>
    <t>ARTEMUS</t>
  </si>
  <si>
    <t>41712</t>
  </si>
  <si>
    <t>ARY</t>
  </si>
  <si>
    <t>41512</t>
  </si>
  <si>
    <t>ASHCAMP</t>
  </si>
  <si>
    <t>40803</t>
  </si>
  <si>
    <t>ASHER</t>
  </si>
  <si>
    <t>41101</t>
  </si>
  <si>
    <t>41102</t>
  </si>
  <si>
    <t>41105</t>
  </si>
  <si>
    <t>41114</t>
  </si>
  <si>
    <t>42206</t>
  </si>
  <si>
    <t>42123</t>
  </si>
  <si>
    <t>41602</t>
  </si>
  <si>
    <t>AUXIER</t>
  </si>
  <si>
    <t>41713</t>
  </si>
  <si>
    <t>AVAWAM</t>
  </si>
  <si>
    <t>40003</t>
  </si>
  <si>
    <t>BAGDAD</t>
  </si>
  <si>
    <t>42022</t>
  </si>
  <si>
    <t>BANDANA</t>
  </si>
  <si>
    <t>41603</t>
  </si>
  <si>
    <t>BANNER</t>
  </si>
  <si>
    <t>40906</t>
  </si>
  <si>
    <t>BARBOURVILLE</t>
  </si>
  <si>
    <t>40946</t>
  </si>
  <si>
    <t>GREEN ROAD</t>
  </si>
  <si>
    <t>40004</t>
  </si>
  <si>
    <t>BARDSTOWN</t>
  </si>
  <si>
    <t>42023</t>
  </si>
  <si>
    <t>BARDWELL</t>
  </si>
  <si>
    <t>42024</t>
  </si>
  <si>
    <t>BARLOW</t>
  </si>
  <si>
    <t>42402</t>
  </si>
  <si>
    <t>BASKETT</t>
  </si>
  <si>
    <t>40104</t>
  </si>
  <si>
    <t>BATTLETOWN</t>
  </si>
  <si>
    <t>40806</t>
  </si>
  <si>
    <t>41714</t>
  </si>
  <si>
    <t>BEAR BRANCH</t>
  </si>
  <si>
    <t>41311</t>
  </si>
  <si>
    <t>BEATTYVILLE</t>
  </si>
  <si>
    <t>41203</t>
  </si>
  <si>
    <t>BEAUTY</t>
  </si>
  <si>
    <t>41604</t>
  </si>
  <si>
    <t>42320</t>
  </si>
  <si>
    <t>BEAVER DAM</t>
  </si>
  <si>
    <t>40006</t>
  </si>
  <si>
    <t>42322</t>
  </si>
  <si>
    <t>BEECH GROVE</t>
  </si>
  <si>
    <t>42323</t>
  </si>
  <si>
    <t>BEECHMONT</t>
  </si>
  <si>
    <t>42324</t>
  </si>
  <si>
    <t>BELTON</t>
  </si>
  <si>
    <t>42207</t>
  </si>
  <si>
    <t>BEE SPRING</t>
  </si>
  <si>
    <t>41513</t>
  </si>
  <si>
    <t>BELCHER</t>
  </si>
  <si>
    <t>41514</t>
  </si>
  <si>
    <t>BELFRY</t>
  </si>
  <si>
    <t>41535</t>
  </si>
  <si>
    <t>HUDDY</t>
  </si>
  <si>
    <t>41567</t>
  </si>
  <si>
    <t>STONE</t>
  </si>
  <si>
    <t>40807</t>
  </si>
  <si>
    <t>BENHAM</t>
  </si>
  <si>
    <t>42025</t>
  </si>
  <si>
    <t>40403</t>
  </si>
  <si>
    <t>40404</t>
  </si>
  <si>
    <t>42516</t>
  </si>
  <si>
    <t>BETHELRIDGE</t>
  </si>
  <si>
    <t>40007</t>
  </si>
  <si>
    <t>41605</t>
  </si>
  <si>
    <t>BETSY LAYNE</t>
  </si>
  <si>
    <t>40913</t>
  </si>
  <si>
    <t>41606</t>
  </si>
  <si>
    <t>BEVINSVILLE</t>
  </si>
  <si>
    <t>42712</t>
  </si>
  <si>
    <t>BIG CLIFTY</t>
  </si>
  <si>
    <t>40914</t>
  </si>
  <si>
    <t>40405</t>
  </si>
  <si>
    <t>BIGHILL</t>
  </si>
  <si>
    <t>40808</t>
  </si>
  <si>
    <t>BIG LAUREL</t>
  </si>
  <si>
    <t>40915</t>
  </si>
  <si>
    <t>BIMBLE</t>
  </si>
  <si>
    <t>41804</t>
  </si>
  <si>
    <t>BLACKEY</t>
  </si>
  <si>
    <t>41832</t>
  </si>
  <si>
    <t>LETCHER</t>
  </si>
  <si>
    <t>41124</t>
  </si>
  <si>
    <t>41160</t>
  </si>
  <si>
    <t>MAZIE</t>
  </si>
  <si>
    <t>41226</t>
  </si>
  <si>
    <t>KEATON</t>
  </si>
  <si>
    <t>40810</t>
  </si>
  <si>
    <t>BLEDSOE</t>
  </si>
  <si>
    <t>40816</t>
  </si>
  <si>
    <t>CHAPPELL</t>
  </si>
  <si>
    <t>40008</t>
  </si>
  <si>
    <t>41607</t>
  </si>
  <si>
    <t>BLUE RIVER</t>
  </si>
  <si>
    <t>42027</t>
  </si>
  <si>
    <t>BOAZ</t>
  </si>
  <si>
    <t>42713</t>
  </si>
  <si>
    <t>BONNIEVILLE</t>
  </si>
  <si>
    <t>41719</t>
  </si>
  <si>
    <t>BONNYMAN</t>
  </si>
  <si>
    <t>41314</t>
  </si>
  <si>
    <t>BOONEVILLE</t>
  </si>
  <si>
    <t>41351</t>
  </si>
  <si>
    <t>MISTLETOE</t>
  </si>
  <si>
    <t>41364</t>
  </si>
  <si>
    <t>RICETOWN</t>
  </si>
  <si>
    <t>41204</t>
  </si>
  <si>
    <t>BOONS CAMP</t>
  </si>
  <si>
    <t>40107</t>
  </si>
  <si>
    <t>42101</t>
  </si>
  <si>
    <t>BOWLING GREEN</t>
  </si>
  <si>
    <t>42102</t>
  </si>
  <si>
    <t>42103</t>
  </si>
  <si>
    <t>42104</t>
  </si>
  <si>
    <t>42128</t>
  </si>
  <si>
    <t>DRAKE</t>
  </si>
  <si>
    <t>40009</t>
  </si>
  <si>
    <t>BRADFORDSVILLE</t>
  </si>
  <si>
    <t>40108</t>
  </si>
  <si>
    <t>BRANDENBURG</t>
  </si>
  <si>
    <t>42715</t>
  </si>
  <si>
    <t>BREEDING</t>
  </si>
  <si>
    <t>42741</t>
  </si>
  <si>
    <t>GLENS FORK</t>
  </si>
  <si>
    <t>42325</t>
  </si>
  <si>
    <t>40409</t>
  </si>
  <si>
    <t>BRODHEAD</t>
  </si>
  <si>
    <t>42518</t>
  </si>
  <si>
    <t>BRONSTON</t>
  </si>
  <si>
    <t>40109</t>
  </si>
  <si>
    <t>42210</t>
  </si>
  <si>
    <t>40921</t>
  </si>
  <si>
    <t>BRYANTS STORE</t>
  </si>
  <si>
    <t>40410</t>
  </si>
  <si>
    <t>BRYANTSVILLE</t>
  </si>
  <si>
    <t>41721</t>
  </si>
  <si>
    <t>BUCKHORN</t>
  </si>
  <si>
    <t>40010</t>
  </si>
  <si>
    <t>BUCKNER</t>
  </si>
  <si>
    <t>42716</t>
  </si>
  <si>
    <t>41722</t>
  </si>
  <si>
    <t>BULAN</t>
  </si>
  <si>
    <t>41517</t>
  </si>
  <si>
    <t>BURDINE</t>
  </si>
  <si>
    <t>40310</t>
  </si>
  <si>
    <t>BURGIN</t>
  </si>
  <si>
    <t>42717</t>
  </si>
  <si>
    <t>BURKESVILLE</t>
  </si>
  <si>
    <t>42028</t>
  </si>
  <si>
    <t>BURNA</t>
  </si>
  <si>
    <t>42519</t>
  </si>
  <si>
    <t>42211</t>
  </si>
  <si>
    <t>CADIZ</t>
  </si>
  <si>
    <t>42327</t>
  </si>
  <si>
    <t>42371</t>
  </si>
  <si>
    <t>RUMSEY</t>
  </si>
  <si>
    <t>42029</t>
  </si>
  <si>
    <t>CALVERT CITY</t>
  </si>
  <si>
    <t>40813</t>
  </si>
  <si>
    <t>40011</t>
  </si>
  <si>
    <t>40075</t>
  </si>
  <si>
    <t>TURNERS STATION</t>
  </si>
  <si>
    <t>42718</t>
  </si>
  <si>
    <t>CAMPBELLSVILLE</t>
  </si>
  <si>
    <t>42719</t>
  </si>
  <si>
    <t>42733</t>
  </si>
  <si>
    <t>ELK HORN</t>
  </si>
  <si>
    <t>40376</t>
  </si>
  <si>
    <t>SLADE</t>
  </si>
  <si>
    <t>41301</t>
  </si>
  <si>
    <t>41360</t>
  </si>
  <si>
    <t>PINE RIDGE</t>
  </si>
  <si>
    <t>41519</t>
  </si>
  <si>
    <t>CANADA</t>
  </si>
  <si>
    <t>42720</t>
  </si>
  <si>
    <t>CANE VALLEY</t>
  </si>
  <si>
    <t>42721</t>
  </si>
  <si>
    <t>CANEYVILLE</t>
  </si>
  <si>
    <t>42722</t>
  </si>
  <si>
    <t>CANMER</t>
  </si>
  <si>
    <t>41408</t>
  </si>
  <si>
    <t>CANNEL CITY</t>
  </si>
  <si>
    <t>40923</t>
  </si>
  <si>
    <t>CANNON</t>
  </si>
  <si>
    <t>40311</t>
  </si>
  <si>
    <t>40350</t>
  </si>
  <si>
    <t>41725</t>
  </si>
  <si>
    <t>CARRIE</t>
  </si>
  <si>
    <t>41128</t>
  </si>
  <si>
    <t>CARTER</t>
  </si>
  <si>
    <t>41129</t>
  </si>
  <si>
    <t>CATLETTSBURG</t>
  </si>
  <si>
    <t>42127</t>
  </si>
  <si>
    <t>CAVE CITY</t>
  </si>
  <si>
    <t>40815</t>
  </si>
  <si>
    <t>CAWOOD</t>
  </si>
  <si>
    <t>42724</t>
  </si>
  <si>
    <t>CECILIA</t>
  </si>
  <si>
    <t>42214</t>
  </si>
  <si>
    <t>CENTER</t>
  </si>
  <si>
    <t>42328</t>
  </si>
  <si>
    <t>CENTERTOWN</t>
  </si>
  <si>
    <t>42330</t>
  </si>
  <si>
    <t>42215</t>
  </si>
  <si>
    <t>CERULEAN</t>
  </si>
  <si>
    <t>40012</t>
  </si>
  <si>
    <t>41727</t>
  </si>
  <si>
    <t>CHAVIES</t>
  </si>
  <si>
    <t>42726</t>
  </si>
  <si>
    <t>42404</t>
  </si>
  <si>
    <t>40312</t>
  </si>
  <si>
    <t>CLAY CITY</t>
  </si>
  <si>
    <t>41317</t>
  </si>
  <si>
    <t>CLAYHOLE</t>
  </si>
  <si>
    <t>40313</t>
  </si>
  <si>
    <t>42332</t>
  </si>
  <si>
    <t>CLEATON</t>
  </si>
  <si>
    <t>40110</t>
  </si>
  <si>
    <t>CLERMONT</t>
  </si>
  <si>
    <t>42216</t>
  </si>
  <si>
    <t>CLIFTY</t>
  </si>
  <si>
    <t>42031</t>
  </si>
  <si>
    <t>40927</t>
  </si>
  <si>
    <t>CLOSPLINT</t>
  </si>
  <si>
    <t>40111</t>
  </si>
  <si>
    <t>CLOVERPORT</t>
  </si>
  <si>
    <t>40819</t>
  </si>
  <si>
    <t>COLDIRON</t>
  </si>
  <si>
    <t>42728</t>
  </si>
  <si>
    <t>42753</t>
  </si>
  <si>
    <t>KNIFLEY</t>
  </si>
  <si>
    <t>42032</t>
  </si>
  <si>
    <t>41729</t>
  </si>
  <si>
    <t>COMBS</t>
  </si>
  <si>
    <t>40701</t>
  </si>
  <si>
    <t>CORBIN</t>
  </si>
  <si>
    <t>40702</t>
  </si>
  <si>
    <t>41731</t>
  </si>
  <si>
    <t>CORNETTSVILLE</t>
  </si>
  <si>
    <t>41819</t>
  </si>
  <si>
    <t>42406</t>
  </si>
  <si>
    <t>40013</t>
  </si>
  <si>
    <t>COXS CREEK</t>
  </si>
  <si>
    <t>40419</t>
  </si>
  <si>
    <t>40820</t>
  </si>
  <si>
    <t>CRANKS</t>
  </si>
  <si>
    <t>42033</t>
  </si>
  <si>
    <t>CRAYNE</t>
  </si>
  <si>
    <t>40014</t>
  </si>
  <si>
    <t>CRESTWOOD</t>
  </si>
  <si>
    <t>41413</t>
  </si>
  <si>
    <t>42217</t>
  </si>
  <si>
    <t>CROFTON</t>
  </si>
  <si>
    <t>41810</t>
  </si>
  <si>
    <t>CROMONA</t>
  </si>
  <si>
    <t>42333</t>
  </si>
  <si>
    <t>42729</t>
  </si>
  <si>
    <t>CUB RUN</t>
  </si>
  <si>
    <t>40823</t>
  </si>
  <si>
    <t>42035</t>
  </si>
  <si>
    <t>40115</t>
  </si>
  <si>
    <t>CUSTER</t>
  </si>
  <si>
    <t>41615</t>
  </si>
  <si>
    <t>DANA</t>
  </si>
  <si>
    <t>40422</t>
  </si>
  <si>
    <t>40423</t>
  </si>
  <si>
    <t>40452</t>
  </si>
  <si>
    <t>MITCHELLSBURG</t>
  </si>
  <si>
    <t>41616</t>
  </si>
  <si>
    <t>DAVID</t>
  </si>
  <si>
    <t>42408</t>
  </si>
  <si>
    <t>DAWSON SPRINGS</t>
  </si>
  <si>
    <t>40824</t>
  </si>
  <si>
    <t>DAYHOIT</t>
  </si>
  <si>
    <t>41812</t>
  </si>
  <si>
    <t>DEANE</t>
  </si>
  <si>
    <t>41735</t>
  </si>
  <si>
    <t>DELPHIA</t>
  </si>
  <si>
    <t>40316</t>
  </si>
  <si>
    <t>DENNISTON</t>
  </si>
  <si>
    <t>40930</t>
  </si>
  <si>
    <t>DEWITT</t>
  </si>
  <si>
    <t>42036</t>
  </si>
  <si>
    <t>41736</t>
  </si>
  <si>
    <t>DICE</t>
  </si>
  <si>
    <t>42409</t>
  </si>
  <si>
    <t>DIXON</t>
  </si>
  <si>
    <t>41520</t>
  </si>
  <si>
    <t>DORTON</t>
  </si>
  <si>
    <t>42321</t>
  </si>
  <si>
    <t>42326</t>
  </si>
  <si>
    <t>BROWDER</t>
  </si>
  <si>
    <t>42337</t>
  </si>
  <si>
    <t>DRAKESBORO</t>
  </si>
  <si>
    <t>42731</t>
  </si>
  <si>
    <t>DUBRE</t>
  </si>
  <si>
    <t>42219</t>
  </si>
  <si>
    <t>42338</t>
  </si>
  <si>
    <t>42339</t>
  </si>
  <si>
    <t>DUNMOR</t>
  </si>
  <si>
    <t>42528</t>
  </si>
  <si>
    <t>DUNNVILLE</t>
  </si>
  <si>
    <t>41621</t>
  </si>
  <si>
    <t>DWALE</t>
  </si>
  <si>
    <t>41739</t>
  </si>
  <si>
    <t>DWARF</t>
  </si>
  <si>
    <t>42037</t>
  </si>
  <si>
    <t>DYCUSBURG</t>
  </si>
  <si>
    <t>42410</t>
  </si>
  <si>
    <t>40729</t>
  </si>
  <si>
    <t>EAST BERNSTADT</t>
  </si>
  <si>
    <t>41622</t>
  </si>
  <si>
    <t>EASTERN</t>
  </si>
  <si>
    <t>42732</t>
  </si>
  <si>
    <t>EASTVIEW</t>
  </si>
  <si>
    <t>40018</t>
  </si>
  <si>
    <t>EASTWOOD</t>
  </si>
  <si>
    <t>42038</t>
  </si>
  <si>
    <t>EDDYVILLE</t>
  </si>
  <si>
    <t>42129</t>
  </si>
  <si>
    <t>EDMONTON</t>
  </si>
  <si>
    <t>40117</t>
  </si>
  <si>
    <t>EKRON</t>
  </si>
  <si>
    <t>42701</t>
  </si>
  <si>
    <t>42702</t>
  </si>
  <si>
    <t>41522</t>
  </si>
  <si>
    <t>ELKHORN CITY</t>
  </si>
  <si>
    <t>41542</t>
  </si>
  <si>
    <t>42220</t>
  </si>
  <si>
    <t>42280</t>
  </si>
  <si>
    <t>SHARON GROVE</t>
  </si>
  <si>
    <t>40317</t>
  </si>
  <si>
    <t>ELLIOTTVILLE</t>
  </si>
  <si>
    <t>40019</t>
  </si>
  <si>
    <t>EMINENCE</t>
  </si>
  <si>
    <t>40730</t>
  </si>
  <si>
    <t>EMLYN</t>
  </si>
  <si>
    <t>41740</t>
  </si>
  <si>
    <t>EMMALENA</t>
  </si>
  <si>
    <t>40826</t>
  </si>
  <si>
    <t>EOLIA</t>
  </si>
  <si>
    <t>41815</t>
  </si>
  <si>
    <t>ERMINE</t>
  </si>
  <si>
    <t>40827</t>
  </si>
  <si>
    <t>ESSIE</t>
  </si>
  <si>
    <t>42567</t>
  </si>
  <si>
    <t>EUBANK</t>
  </si>
  <si>
    <t>40828</t>
  </si>
  <si>
    <t>EVARTS</t>
  </si>
  <si>
    <t>40843</t>
  </si>
  <si>
    <t>HOLMES MILL</t>
  </si>
  <si>
    <t>41425</t>
  </si>
  <si>
    <t>EZEL</t>
  </si>
  <si>
    <t>40118</t>
  </si>
  <si>
    <t>40020</t>
  </si>
  <si>
    <t>42221</t>
  </si>
  <si>
    <t>41426</t>
  </si>
  <si>
    <t>FALCON</t>
  </si>
  <si>
    <t>40932</t>
  </si>
  <si>
    <t>FALL ROCK</t>
  </si>
  <si>
    <t>40119</t>
  </si>
  <si>
    <t>FALLS OF ROUGH</t>
  </si>
  <si>
    <t>42039</t>
  </si>
  <si>
    <t>FANCY FARM</t>
  </si>
  <si>
    <t>40319</t>
  </si>
  <si>
    <t>FARMERS</t>
  </si>
  <si>
    <t>42040</t>
  </si>
  <si>
    <t>41524</t>
  </si>
  <si>
    <t>FEDSCREEK</t>
  </si>
  <si>
    <t>42533</t>
  </si>
  <si>
    <t>FERGUSON</t>
  </si>
  <si>
    <t>40022</t>
  </si>
  <si>
    <t>FINCHVILLE</t>
  </si>
  <si>
    <t>40023</t>
  </si>
  <si>
    <t>FISHERVILLE</t>
  </si>
  <si>
    <t>41743</t>
  </si>
  <si>
    <t>FISTY</t>
  </si>
  <si>
    <t>41219</t>
  </si>
  <si>
    <t>FLATGAP</t>
  </si>
  <si>
    <t>40935</t>
  </si>
  <si>
    <t>FLAT LICK</t>
  </si>
  <si>
    <t>40997</t>
  </si>
  <si>
    <t>41139</t>
  </si>
  <si>
    <t>41526</t>
  </si>
  <si>
    <t>FORDS BRANCH</t>
  </si>
  <si>
    <t>42343</t>
  </si>
  <si>
    <t>FORDSVILLE</t>
  </si>
  <si>
    <t>42361</t>
  </si>
  <si>
    <t>OLATON</t>
  </si>
  <si>
    <t>41527</t>
  </si>
  <si>
    <t>42223</t>
  </si>
  <si>
    <t>FORT CAMPBELL</t>
  </si>
  <si>
    <t>40121</t>
  </si>
  <si>
    <t>FORT KNOX</t>
  </si>
  <si>
    <t>40122</t>
  </si>
  <si>
    <t>42133</t>
  </si>
  <si>
    <t>FOUNTAIN RUN</t>
  </si>
  <si>
    <t>40939</t>
  </si>
  <si>
    <t>FOURMILE</t>
  </si>
  <si>
    <t>40940</t>
  </si>
  <si>
    <t>FRAKES</t>
  </si>
  <si>
    <t>40601</t>
  </si>
  <si>
    <t>40602</t>
  </si>
  <si>
    <t>40603</t>
  </si>
  <si>
    <t>40604</t>
  </si>
  <si>
    <t>40618</t>
  </si>
  <si>
    <t>40619</t>
  </si>
  <si>
    <t>40620</t>
  </si>
  <si>
    <t>40621</t>
  </si>
  <si>
    <t>40622</t>
  </si>
  <si>
    <t>42134</t>
  </si>
  <si>
    <t>42135</t>
  </si>
  <si>
    <t>42411</t>
  </si>
  <si>
    <t>41528</t>
  </si>
  <si>
    <t>FREEBURN</t>
  </si>
  <si>
    <t>40322</t>
  </si>
  <si>
    <t>FRENCHBURG</t>
  </si>
  <si>
    <t>42041</t>
  </si>
  <si>
    <t>42140</t>
  </si>
  <si>
    <t>GAMALIEL</t>
  </si>
  <si>
    <t>40140</t>
  </si>
  <si>
    <t>41817</t>
  </si>
  <si>
    <t>GARNER</t>
  </si>
  <si>
    <t>40941</t>
  </si>
  <si>
    <t>GARRARD</t>
  </si>
  <si>
    <t>41630</t>
  </si>
  <si>
    <t>41632</t>
  </si>
  <si>
    <t>GUNLOCK</t>
  </si>
  <si>
    <t>41141</t>
  </si>
  <si>
    <t>41745</t>
  </si>
  <si>
    <t>GAYS CREEK</t>
  </si>
  <si>
    <t>40324</t>
  </si>
  <si>
    <t>42044</t>
  </si>
  <si>
    <t>40943</t>
  </si>
  <si>
    <t>GIRDLER</t>
  </si>
  <si>
    <t>42131</t>
  </si>
  <si>
    <t>ETOILE</t>
  </si>
  <si>
    <t>42141</t>
  </si>
  <si>
    <t>42142</t>
  </si>
  <si>
    <t>42156</t>
  </si>
  <si>
    <t>LUCAS</t>
  </si>
  <si>
    <t>42740</t>
  </si>
  <si>
    <t>40025</t>
  </si>
  <si>
    <t>GLENVIEW</t>
  </si>
  <si>
    <t>40944</t>
  </si>
  <si>
    <t>GOOSE ROCK</t>
  </si>
  <si>
    <t>40026</t>
  </si>
  <si>
    <t>42232</t>
  </si>
  <si>
    <t>GRACEY</t>
  </si>
  <si>
    <t>42742</t>
  </si>
  <si>
    <t>42344</t>
  </si>
  <si>
    <t>GRAHAM</t>
  </si>
  <si>
    <t>41142</t>
  </si>
  <si>
    <t>GRAHN</t>
  </si>
  <si>
    <t>42045</t>
  </si>
  <si>
    <t>GRAND RIVERS</t>
  </si>
  <si>
    <t>40328</t>
  </si>
  <si>
    <t>GRAVEL SWITCH</t>
  </si>
  <si>
    <t>40734</t>
  </si>
  <si>
    <t>40434</t>
  </si>
  <si>
    <t>GRAY HAWK</t>
  </si>
  <si>
    <t>40829</t>
  </si>
  <si>
    <t>GRAYS KNOB</t>
  </si>
  <si>
    <t>41143</t>
  </si>
  <si>
    <t>GRAYSON</t>
  </si>
  <si>
    <t>42743</t>
  </si>
  <si>
    <t>41144</t>
  </si>
  <si>
    <t>GREENUP</t>
  </si>
  <si>
    <t>42345</t>
  </si>
  <si>
    <t>41631</t>
  </si>
  <si>
    <t>GRETHEL</t>
  </si>
  <si>
    <t>40142</t>
  </si>
  <si>
    <t>GUSTON</t>
  </si>
  <si>
    <t>42234</t>
  </si>
  <si>
    <t>GUTHRIE</t>
  </si>
  <si>
    <t>41222</t>
  </si>
  <si>
    <t>HAGERHILL</t>
  </si>
  <si>
    <t>41821</t>
  </si>
  <si>
    <t>HALLIE</t>
  </si>
  <si>
    <t>42047</t>
  </si>
  <si>
    <t>42413</t>
  </si>
  <si>
    <t>41746</t>
  </si>
  <si>
    <t>HAPPY</t>
  </si>
  <si>
    <t>41747</t>
  </si>
  <si>
    <t>HARDBURLY</t>
  </si>
  <si>
    <t>42048</t>
  </si>
  <si>
    <t>HARDIN</t>
  </si>
  <si>
    <t>40143</t>
  </si>
  <si>
    <t>40171</t>
  </si>
  <si>
    <t>UNION STAR</t>
  </si>
  <si>
    <t>41531</t>
  </si>
  <si>
    <t>42746</t>
  </si>
  <si>
    <t>HARDYVILLE</t>
  </si>
  <si>
    <t>40818</t>
  </si>
  <si>
    <t>COALGOOD</t>
  </si>
  <si>
    <t>40831</t>
  </si>
  <si>
    <t>HARLAN</t>
  </si>
  <si>
    <t>40840</t>
  </si>
  <si>
    <t>HELTON</t>
  </si>
  <si>
    <t>40858</t>
  </si>
  <si>
    <t>MOZELLE</t>
  </si>
  <si>
    <t>40144</t>
  </si>
  <si>
    <t>HARNED</t>
  </si>
  <si>
    <t>40178</t>
  </si>
  <si>
    <t>WESTVIEW</t>
  </si>
  <si>
    <t>41635</t>
  </si>
  <si>
    <t>HAROLD</t>
  </si>
  <si>
    <t>40330</t>
  </si>
  <si>
    <t>HARRODSBURG</t>
  </si>
  <si>
    <t>40027</t>
  </si>
  <si>
    <t>HARRODS CREEK</t>
  </si>
  <si>
    <t>42347</t>
  </si>
  <si>
    <t>42348</t>
  </si>
  <si>
    <t>HAWESVILLE</t>
  </si>
  <si>
    <t>42364</t>
  </si>
  <si>
    <t>PELLVILLE</t>
  </si>
  <si>
    <t>41701</t>
  </si>
  <si>
    <t>HAZARD</t>
  </si>
  <si>
    <t>41702</t>
  </si>
  <si>
    <t>41723</t>
  </si>
  <si>
    <t>BUSY</t>
  </si>
  <si>
    <t>42049</t>
  </si>
  <si>
    <t>HAZEL</t>
  </si>
  <si>
    <t>41332</t>
  </si>
  <si>
    <t>HAZEL GREEN</t>
  </si>
  <si>
    <t>41333</t>
  </si>
  <si>
    <t>HEIDELBERG</t>
  </si>
  <si>
    <t>40949</t>
  </si>
  <si>
    <t>HEIDRICK</t>
  </si>
  <si>
    <t>41534</t>
  </si>
  <si>
    <t>HELLIER</t>
  </si>
  <si>
    <t>42419</t>
  </si>
  <si>
    <t>42420</t>
  </si>
  <si>
    <t>42236</t>
  </si>
  <si>
    <t>42050</t>
  </si>
  <si>
    <t>42051</t>
  </si>
  <si>
    <t>41636</t>
  </si>
  <si>
    <t>HI HAT</t>
  </si>
  <si>
    <t>40951</t>
  </si>
  <si>
    <t>HIMA</t>
  </si>
  <si>
    <t>41822</t>
  </si>
  <si>
    <t>HINDMAN</t>
  </si>
  <si>
    <t>40953</t>
  </si>
  <si>
    <t>HINKLE</t>
  </si>
  <si>
    <t>42152</t>
  </si>
  <si>
    <t>HISEVILLE</t>
  </si>
  <si>
    <t>41132</t>
  </si>
  <si>
    <t>DENTON</t>
  </si>
  <si>
    <t>41146</t>
  </si>
  <si>
    <t>HITCHINS</t>
  </si>
  <si>
    <t>42748</t>
  </si>
  <si>
    <t>HODGENVILLE</t>
  </si>
  <si>
    <t>42153</t>
  </si>
  <si>
    <t>42240</t>
  </si>
  <si>
    <t>HOPKINSVILLE</t>
  </si>
  <si>
    <t>42241</t>
  </si>
  <si>
    <t>42349</t>
  </si>
  <si>
    <t>HORSE BRANCH</t>
  </si>
  <si>
    <t>42749</t>
  </si>
  <si>
    <t>HORSE CAVE</t>
  </si>
  <si>
    <t>40844</t>
  </si>
  <si>
    <t>HOSKINSTON</t>
  </si>
  <si>
    <t>40145</t>
  </si>
  <si>
    <t>41640</t>
  </si>
  <si>
    <t>HUEYSVILLE</t>
  </si>
  <si>
    <t>40845</t>
  </si>
  <si>
    <t>HULEN</t>
  </si>
  <si>
    <t>40437</t>
  </si>
  <si>
    <t>HUSTONVILLE</t>
  </si>
  <si>
    <t>41749</t>
  </si>
  <si>
    <t>HYDEN</t>
  </si>
  <si>
    <t>41762</t>
  </si>
  <si>
    <t>SIZEROCK</t>
  </si>
  <si>
    <t>41766</t>
  </si>
  <si>
    <t>THOUSANDSTICKS</t>
  </si>
  <si>
    <t>41214</t>
  </si>
  <si>
    <t>DEBORD</t>
  </si>
  <si>
    <t>41224</t>
  </si>
  <si>
    <t>INEZ</t>
  </si>
  <si>
    <t>40955</t>
  </si>
  <si>
    <t>INGRAM</t>
  </si>
  <si>
    <t>40336</t>
  </si>
  <si>
    <t>40472</t>
  </si>
  <si>
    <t>RAVENNA</t>
  </si>
  <si>
    <t>40146</t>
  </si>
  <si>
    <t>42350</t>
  </si>
  <si>
    <t>ISLAND</t>
  </si>
  <si>
    <t>41338</t>
  </si>
  <si>
    <t>ISLAND CITY</t>
  </si>
  <si>
    <t>41824</t>
  </si>
  <si>
    <t>ISOM</t>
  </si>
  <si>
    <t>41149</t>
  </si>
  <si>
    <t>ISONVILLE</t>
  </si>
  <si>
    <t>41642</t>
  </si>
  <si>
    <t>IVEL</t>
  </si>
  <si>
    <t>41825</t>
  </si>
  <si>
    <t>JACKHORN</t>
  </si>
  <si>
    <t>41307</t>
  </si>
  <si>
    <t>41310</t>
  </si>
  <si>
    <t>BAYS</t>
  </si>
  <si>
    <t>41339</t>
  </si>
  <si>
    <t>41366</t>
  </si>
  <si>
    <t>ROUSSEAU</t>
  </si>
  <si>
    <t>41390</t>
  </si>
  <si>
    <t>WHICK</t>
  </si>
  <si>
    <t>42629</t>
  </si>
  <si>
    <t>41751</t>
  </si>
  <si>
    <t>JEFF</t>
  </si>
  <si>
    <t>41774</t>
  </si>
  <si>
    <t>VIPER</t>
  </si>
  <si>
    <t>40337</t>
  </si>
  <si>
    <t>41537</t>
  </si>
  <si>
    <t>JENKINS</t>
  </si>
  <si>
    <t>41563</t>
  </si>
  <si>
    <t>SHELBY GAP</t>
  </si>
  <si>
    <t>41826</t>
  </si>
  <si>
    <t>JEREMIAH</t>
  </si>
  <si>
    <t>42252</t>
  </si>
  <si>
    <t>JETSON</t>
  </si>
  <si>
    <t>41538</t>
  </si>
  <si>
    <t>JONANCY</t>
  </si>
  <si>
    <t>40440</t>
  </si>
  <si>
    <t>JUNCTION CITY</t>
  </si>
  <si>
    <t>40737</t>
  </si>
  <si>
    <t>KEAVY</t>
  </si>
  <si>
    <t>40339</t>
  </si>
  <si>
    <t>40847</t>
  </si>
  <si>
    <t>KENVIR</t>
  </si>
  <si>
    <t>40958</t>
  </si>
  <si>
    <t>KETTLE ISLAND</t>
  </si>
  <si>
    <t>42053</t>
  </si>
  <si>
    <t>KEVIL</t>
  </si>
  <si>
    <t>41539</t>
  </si>
  <si>
    <t>KIMPER</t>
  </si>
  <si>
    <t>40442</t>
  </si>
  <si>
    <t>KINGS MOUNTAIN</t>
  </si>
  <si>
    <t>42054</t>
  </si>
  <si>
    <t>KIRKSEY</t>
  </si>
  <si>
    <t>41828</t>
  </si>
  <si>
    <t>KITE</t>
  </si>
  <si>
    <t>41859</t>
  </si>
  <si>
    <t>DEMA</t>
  </si>
  <si>
    <t>42154</t>
  </si>
  <si>
    <t>KNOB LICK</t>
  </si>
  <si>
    <t>41754</t>
  </si>
  <si>
    <t>KRYPTON</t>
  </si>
  <si>
    <t>42055</t>
  </si>
  <si>
    <t>KUTTAWA</t>
  </si>
  <si>
    <t>42056</t>
  </si>
  <si>
    <t>LA CENTER</t>
  </si>
  <si>
    <t>41643</t>
  </si>
  <si>
    <t>LACKEY</t>
  </si>
  <si>
    <t>42254</t>
  </si>
  <si>
    <t>40031</t>
  </si>
  <si>
    <t>40032</t>
  </si>
  <si>
    <t>40444</t>
  </si>
  <si>
    <t>40446</t>
  </si>
  <si>
    <t>40342</t>
  </si>
  <si>
    <t>40033</t>
  </si>
  <si>
    <t>40150</t>
  </si>
  <si>
    <t>LEBANON JUNCTION</t>
  </si>
  <si>
    <t>41831</t>
  </si>
  <si>
    <t>LEBURN</t>
  </si>
  <si>
    <t>42058</t>
  </si>
  <si>
    <t>LEDBETTER</t>
  </si>
  <si>
    <t>42754</t>
  </si>
  <si>
    <t>LEITCHFIELD</t>
  </si>
  <si>
    <t>42755</t>
  </si>
  <si>
    <t>40849</t>
  </si>
  <si>
    <t>LEJUNIOR</t>
  </si>
  <si>
    <t>42256</t>
  </si>
  <si>
    <t>42351</t>
  </si>
  <si>
    <t>LEWISPORT</t>
  </si>
  <si>
    <t>40502</t>
  </si>
  <si>
    <t>40503</t>
  </si>
  <si>
    <t>40504</t>
  </si>
  <si>
    <t>40505</t>
  </si>
  <si>
    <t>40506</t>
  </si>
  <si>
    <t>40507</t>
  </si>
  <si>
    <t>40508</t>
  </si>
  <si>
    <t>40509</t>
  </si>
  <si>
    <t>40510</t>
  </si>
  <si>
    <t>40511</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</si>
  <si>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</si>
  <si>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</si>
  <si>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</si>
  <si>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</si>
  <si>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</si>
  <si>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</si>
  <si>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</si>
  <si>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</si>
  <si>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</si>
  <si>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</si>
  <si>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</si>
  <si>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</si>
  <si>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</si>
  <si>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</si>
  <si>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</si>
  <si>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</si>
  <si>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</si>
  <si>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</si>
  <si>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</si>
  <si>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</si>
  <si>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</si>
  <si>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</si>
  <si>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</si>
  <si>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</si>
  <si>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</si>
  <si>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</si>
  <si>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</si>
  <si>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</si>
  <si>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</si>
  <si>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42539</t>
  </si>
  <si>
    <t>41540</t>
  </si>
  <si>
    <t>LICK CREEK</t>
  </si>
  <si>
    <t>40740</t>
  </si>
  <si>
    <t>LILY</t>
  </si>
  <si>
    <t>41834</t>
  </si>
  <si>
    <t>LITTCARR</t>
  </si>
  <si>
    <t>42352</t>
  </si>
  <si>
    <t>40445</t>
  </si>
  <si>
    <t>40460</t>
  </si>
  <si>
    <t>40724</t>
  </si>
  <si>
    <t>BUSH</t>
  </si>
  <si>
    <t>40741</t>
  </si>
  <si>
    <t>40742</t>
  </si>
  <si>
    <t>40743</t>
  </si>
  <si>
    <t>40744</t>
  </si>
  <si>
    <t>40745</t>
  </si>
  <si>
    <t>41347</t>
  </si>
  <si>
    <t>LONE</t>
  </si>
  <si>
    <t>40037</t>
  </si>
  <si>
    <t>41348</t>
  </si>
  <si>
    <t>41201</t>
  </si>
  <si>
    <t>41230</t>
  </si>
  <si>
    <t>LOUISA</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</si>
  <si>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</si>
  <si>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</si>
  <si>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</si>
  <si>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</si>
  <si>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</si>
  <si>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</si>
  <si>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</si>
  <si>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</si>
  <si>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</si>
  <si>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</si>
  <si>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</si>
  <si>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</si>
  <si>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</si>
  <si>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</si>
  <si>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</si>
  <si>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</si>
  <si>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</si>
  <si>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</si>
  <si>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</si>
  <si>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</si>
  <si>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</si>
  <si>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</si>
  <si>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</si>
  <si>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</si>
  <si>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</si>
  <si>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</si>
  <si>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</si>
  <si>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</si>
  <si>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</si>
  <si>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</si>
  <si>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</si>
  <si>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</si>
  <si>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</si>
  <si>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</si>
  <si>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</si>
  <si>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</si>
  <si>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</si>
  <si>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</si>
  <si>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</si>
  <si>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</si>
  <si>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</si>
  <si>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</si>
  <si>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</si>
  <si>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</si>
  <si>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</si>
  <si>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</si>
  <si>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</si>
  <si>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</si>
  <si>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</si>
  <si>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</si>
  <si>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</si>
  <si>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</si>
  <si>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</si>
  <si>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</si>
  <si>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</si>
  <si>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</si>
  <si>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</si>
  <si>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</si>
  <si>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</si>
  <si>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</si>
  <si>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</si>
  <si>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</si>
  <si>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</si>
  <si>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</si>
  <si>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</si>
  <si>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40299</t>
  </si>
  <si>
    <t>40129</t>
  </si>
  <si>
    <t>HILLVIEW</t>
  </si>
  <si>
    <t>42060</t>
  </si>
  <si>
    <t>LOVELACEVILLE</t>
  </si>
  <si>
    <t>41231</t>
  </si>
  <si>
    <t>LOVELY</t>
  </si>
  <si>
    <t>42061</t>
  </si>
  <si>
    <t>LOWES</t>
  </si>
  <si>
    <t>41232</t>
  </si>
  <si>
    <t>LOWMANSVILLE</t>
  </si>
  <si>
    <t>40854</t>
  </si>
  <si>
    <t>LOYALL</t>
  </si>
  <si>
    <t>40855</t>
  </si>
  <si>
    <t>LYNCH</t>
  </si>
  <si>
    <t>42063</t>
  </si>
  <si>
    <t>41543</t>
  </si>
  <si>
    <t>MC ANDREWS</t>
  </si>
  <si>
    <t>41544</t>
  </si>
  <si>
    <t>MC CARR</t>
  </si>
  <si>
    <t>41558</t>
  </si>
  <si>
    <t>40152</t>
  </si>
  <si>
    <t>MC DANIELS</t>
  </si>
  <si>
    <t>41647</t>
  </si>
  <si>
    <t>MC DOWELL</t>
  </si>
  <si>
    <t>42354</t>
  </si>
  <si>
    <t>MC HENRY</t>
  </si>
  <si>
    <t>40447</t>
  </si>
  <si>
    <t>MC KEE</t>
  </si>
  <si>
    <t>40488</t>
  </si>
  <si>
    <t>WANETA</t>
  </si>
  <si>
    <t>40448</t>
  </si>
  <si>
    <t>MC KINNEY</t>
  </si>
  <si>
    <t>40153</t>
  </si>
  <si>
    <t>MC QUADY</t>
  </si>
  <si>
    <t>41835</t>
  </si>
  <si>
    <t>MC ROBERTS</t>
  </si>
  <si>
    <t>42355</t>
  </si>
  <si>
    <t>MACEO</t>
  </si>
  <si>
    <t>40040</t>
  </si>
  <si>
    <t>MACKVILLE</t>
  </si>
  <si>
    <t>42431</t>
  </si>
  <si>
    <t>42757</t>
  </si>
  <si>
    <t>41547</t>
  </si>
  <si>
    <t>MAJESTIC</t>
  </si>
  <si>
    <t>41836</t>
  </si>
  <si>
    <t>MALLIE</t>
  </si>
  <si>
    <t>41451</t>
  </si>
  <si>
    <t>42259</t>
  </si>
  <si>
    <t>MAMMOTH CAVE</t>
  </si>
  <si>
    <t>40962</t>
  </si>
  <si>
    <t>42436</t>
  </si>
  <si>
    <t>MANITOU</t>
  </si>
  <si>
    <t>42758</t>
  </si>
  <si>
    <t>42064</t>
  </si>
  <si>
    <t>42759</t>
  </si>
  <si>
    <t>MARROWBONE</t>
  </si>
  <si>
    <t>42631</t>
  </si>
  <si>
    <t>MARSHES SIDING</t>
  </si>
  <si>
    <t>41159</t>
  </si>
  <si>
    <t>MARTHA</t>
  </si>
  <si>
    <t>41649</t>
  </si>
  <si>
    <t>40830</t>
  </si>
  <si>
    <t>GULSTON</t>
  </si>
  <si>
    <t>40964</t>
  </si>
  <si>
    <t>MARY ALICE</t>
  </si>
  <si>
    <t>40041</t>
  </si>
  <si>
    <t>MASONIC HOME</t>
  </si>
  <si>
    <t>42066</t>
  </si>
  <si>
    <t>41837</t>
  </si>
  <si>
    <t>MAYKING</t>
  </si>
  <si>
    <t>41838</t>
  </si>
  <si>
    <t>41855</t>
  </si>
  <si>
    <t>41234</t>
  </si>
  <si>
    <t>MEALLY</t>
  </si>
  <si>
    <t>40334</t>
  </si>
  <si>
    <t>40346</t>
  </si>
  <si>
    <t>MEANS</t>
  </si>
  <si>
    <t>42069</t>
  </si>
  <si>
    <t>MELBER</t>
  </si>
  <si>
    <t>41612</t>
  </si>
  <si>
    <t>BYPRO</t>
  </si>
  <si>
    <t>41650</t>
  </si>
  <si>
    <t>MELVIN</t>
  </si>
  <si>
    <t>42541</t>
  </si>
  <si>
    <t>40965</t>
  </si>
  <si>
    <t>MIDDLESBORO</t>
  </si>
  <si>
    <t>40347</t>
  </si>
  <si>
    <t>42070</t>
  </si>
  <si>
    <t>MILBURN</t>
  </si>
  <si>
    <t>40348</t>
  </si>
  <si>
    <t>42762</t>
  </si>
  <si>
    <t>40045</t>
  </si>
  <si>
    <t>41651</t>
  </si>
  <si>
    <t>MINNIE</t>
  </si>
  <si>
    <t>40856</t>
  </si>
  <si>
    <t>MIRACLE</t>
  </si>
  <si>
    <t>41352</t>
  </si>
  <si>
    <t>MIZE</t>
  </si>
  <si>
    <t>42633</t>
  </si>
  <si>
    <t>40351</t>
  </si>
  <si>
    <t>MOREHEAD</t>
  </si>
  <si>
    <t>42437</t>
  </si>
  <si>
    <t>MORGANFIELD</t>
  </si>
  <si>
    <t>42261</t>
  </si>
  <si>
    <t>42440</t>
  </si>
  <si>
    <t>MORTONS GAP</t>
  </si>
  <si>
    <t>40046</t>
  </si>
  <si>
    <t>MOUNT EDEN</t>
  </si>
  <si>
    <t>42157</t>
  </si>
  <si>
    <t>MOUNT HERMON</t>
  </si>
  <si>
    <t>42764</t>
  </si>
  <si>
    <t>MOUNT SHERMAN</t>
  </si>
  <si>
    <t>40353</t>
  </si>
  <si>
    <t>MOUNT STERLING</t>
  </si>
  <si>
    <t>40456</t>
  </si>
  <si>
    <t>40473</t>
  </si>
  <si>
    <t>RENFRO VALLEY</t>
  </si>
  <si>
    <t>40047</t>
  </si>
  <si>
    <t>41839</t>
  </si>
  <si>
    <t>MOUSIE</t>
  </si>
  <si>
    <t>41548</t>
  </si>
  <si>
    <t>MOUTHCARD</t>
  </si>
  <si>
    <t>40155</t>
  </si>
  <si>
    <t>MULDRAUGH</t>
  </si>
  <si>
    <t>42765</t>
  </si>
  <si>
    <t>MUNFORDVILLE</t>
  </si>
  <si>
    <t>42071</t>
  </si>
  <si>
    <t>MURRAY</t>
  </si>
  <si>
    <t>41549</t>
  </si>
  <si>
    <t>42544</t>
  </si>
  <si>
    <t>NANCY</t>
  </si>
  <si>
    <t>40048</t>
  </si>
  <si>
    <t>41840</t>
  </si>
  <si>
    <t>NEON</t>
  </si>
  <si>
    <t>40049</t>
  </si>
  <si>
    <t>NERINX</t>
  </si>
  <si>
    <t>40050</t>
  </si>
  <si>
    <t>42076</t>
  </si>
  <si>
    <t>NEW CONCORD</t>
  </si>
  <si>
    <t>40051</t>
  </si>
  <si>
    <t>40052</t>
  </si>
  <si>
    <t>40355</t>
  </si>
  <si>
    <t>NEW LIBERTY</t>
  </si>
  <si>
    <t>40340</t>
  </si>
  <si>
    <t>NICHOLASVILLE</t>
  </si>
  <si>
    <t>40356</t>
  </si>
  <si>
    <t>40357</t>
  </si>
  <si>
    <t>NORTH MIDDLETOWN</t>
  </si>
  <si>
    <t>42442</t>
  </si>
  <si>
    <t>NORTONVILLE</t>
  </si>
  <si>
    <t>42262</t>
  </si>
  <si>
    <t>OAK GROVE</t>
  </si>
  <si>
    <t>42159</t>
  </si>
  <si>
    <t>41238</t>
  </si>
  <si>
    <t>OIL SPRINGS</t>
  </si>
  <si>
    <t>41164</t>
  </si>
  <si>
    <t>OLIVE HILL</t>
  </si>
  <si>
    <t>42265</t>
  </si>
  <si>
    <t>OLMSTEAD</t>
  </si>
  <si>
    <t>40358</t>
  </si>
  <si>
    <t>OLYMPIA</t>
  </si>
  <si>
    <t>40972</t>
  </si>
  <si>
    <t>40981</t>
  </si>
  <si>
    <t>SAUL</t>
  </si>
  <si>
    <t>41459</t>
  </si>
  <si>
    <t>OPHIR</t>
  </si>
  <si>
    <t>42301</t>
  </si>
  <si>
    <t>OWENSBORO</t>
  </si>
  <si>
    <t>42302</t>
  </si>
  <si>
    <t>42303</t>
  </si>
  <si>
    <t>42304</t>
  </si>
  <si>
    <t>42334</t>
  </si>
  <si>
    <t>CURDSVILLE</t>
  </si>
  <si>
    <t>42356</t>
  </si>
  <si>
    <t>MAPLE MOUNT</t>
  </si>
  <si>
    <t>40359</t>
  </si>
  <si>
    <t>OWENTON</t>
  </si>
  <si>
    <t>40360</t>
  </si>
  <si>
    <t>OWINGSVILLE</t>
  </si>
  <si>
    <t>40366</t>
  </si>
  <si>
    <t>42001</t>
  </si>
  <si>
    <t>PADUCAH</t>
  </si>
  <si>
    <t>42002</t>
  </si>
  <si>
    <t>42003</t>
  </si>
  <si>
    <t>40461</t>
  </si>
  <si>
    <t>PAINT LICK</t>
  </si>
  <si>
    <t>41216</t>
  </si>
  <si>
    <t>EAST POINT</t>
  </si>
  <si>
    <t>41240</t>
  </si>
  <si>
    <t>PAINTSVILLE</t>
  </si>
  <si>
    <t>41257</t>
  </si>
  <si>
    <t>STAMBAUGH</t>
  </si>
  <si>
    <t>40361</t>
  </si>
  <si>
    <t>40362</t>
  </si>
  <si>
    <t>42160</t>
  </si>
  <si>
    <t>PARK CITY</t>
  </si>
  <si>
    <t>42634</t>
  </si>
  <si>
    <t>PARKERS LAKE</t>
  </si>
  <si>
    <t>40464</t>
  </si>
  <si>
    <t>40862</t>
  </si>
  <si>
    <t>PARTRIDGE</t>
  </si>
  <si>
    <t>40863</t>
  </si>
  <si>
    <t>PATHFORK</t>
  </si>
  <si>
    <t>40157</t>
  </si>
  <si>
    <t>PAYNEVILLE</t>
  </si>
  <si>
    <t>42266</t>
  </si>
  <si>
    <t>40055</t>
  </si>
  <si>
    <t>PENDLETON</t>
  </si>
  <si>
    <t>40363</t>
  </si>
  <si>
    <t>PERRY PARK</t>
  </si>
  <si>
    <t>40468</t>
  </si>
  <si>
    <t>PERRYVILLE</t>
  </si>
  <si>
    <t>40056</t>
  </si>
  <si>
    <t>PEWEE VALLEY</t>
  </si>
  <si>
    <t>41553</t>
  </si>
  <si>
    <t>42366</t>
  </si>
  <si>
    <t>PHILPOT</t>
  </si>
  <si>
    <t>41554</t>
  </si>
  <si>
    <t>PHYLLIS</t>
  </si>
  <si>
    <t>41501</t>
  </si>
  <si>
    <t>41502</t>
  </si>
  <si>
    <t>41571</t>
  </si>
  <si>
    <t>41250</t>
  </si>
  <si>
    <t>PILGRIM</t>
  </si>
  <si>
    <t>42635</t>
  </si>
  <si>
    <t>PINE KNOT</t>
  </si>
  <si>
    <t>41843</t>
  </si>
  <si>
    <t>PINE TOP</t>
  </si>
  <si>
    <t>40977</t>
  </si>
  <si>
    <t>41555</t>
  </si>
  <si>
    <t>PINSONFORK</t>
  </si>
  <si>
    <t>41844</t>
  </si>
  <si>
    <t>PIPPA PASSES</t>
  </si>
  <si>
    <t>41861</t>
  </si>
  <si>
    <t>40755</t>
  </si>
  <si>
    <t>40036</t>
  </si>
  <si>
    <t>40057</t>
  </si>
  <si>
    <t>PLEASUREVILLE</t>
  </si>
  <si>
    <t>42444</t>
  </si>
  <si>
    <t>POOLE</t>
  </si>
  <si>
    <t>40058</t>
  </si>
  <si>
    <t>42367</t>
  </si>
  <si>
    <t>POWDERLY</t>
  </si>
  <si>
    <t>41845</t>
  </si>
  <si>
    <t>PREMIUM</t>
  </si>
  <si>
    <t>41645</t>
  </si>
  <si>
    <t>LANGLEY</t>
  </si>
  <si>
    <t>41653</t>
  </si>
  <si>
    <t>PRESTONSBURG</t>
  </si>
  <si>
    <t>41362</t>
  </si>
  <si>
    <t>PRIMROSE</t>
  </si>
  <si>
    <t>42445</t>
  </si>
  <si>
    <t>41619</t>
  </si>
  <si>
    <t>DRIFT</t>
  </si>
  <si>
    <t>41655</t>
  </si>
  <si>
    <t>PRINTER</t>
  </si>
  <si>
    <t>40059</t>
  </si>
  <si>
    <t>42441</t>
  </si>
  <si>
    <t>42450</t>
  </si>
  <si>
    <t>40865</t>
  </si>
  <si>
    <t>41166</t>
  </si>
  <si>
    <t>41557</t>
  </si>
  <si>
    <t>RACCOON</t>
  </si>
  <si>
    <t>40159</t>
  </si>
  <si>
    <t>RADCLIFF</t>
  </si>
  <si>
    <t>40160</t>
  </si>
  <si>
    <t>40060</t>
  </si>
  <si>
    <t>RAYWICK</t>
  </si>
  <si>
    <t>41847</t>
  </si>
  <si>
    <t>REDFOX</t>
  </si>
  <si>
    <t>42451</t>
  </si>
  <si>
    <t>REED</t>
  </si>
  <si>
    <t>41559</t>
  </si>
  <si>
    <t>REGINA</t>
  </si>
  <si>
    <t>42638</t>
  </si>
  <si>
    <t>REVELO</t>
  </si>
  <si>
    <t>42368</t>
  </si>
  <si>
    <t>REYNOLDS STATION</t>
  </si>
  <si>
    <t>40161</t>
  </si>
  <si>
    <t>RHODELIA</t>
  </si>
  <si>
    <t>40475</t>
  </si>
  <si>
    <t>40476</t>
  </si>
  <si>
    <t>40162</t>
  </si>
  <si>
    <t>RINEYVILLE</t>
  </si>
  <si>
    <t>41254</t>
  </si>
  <si>
    <t>RIVER</t>
  </si>
  <si>
    <t>40979</t>
  </si>
  <si>
    <t>ROARK</t>
  </si>
  <si>
    <t>42452</t>
  </si>
  <si>
    <t>ROBARDS</t>
  </si>
  <si>
    <t>41560</t>
  </si>
  <si>
    <t>ROBINSON CREEK</t>
  </si>
  <si>
    <t>42273</t>
  </si>
  <si>
    <t>42274</t>
  </si>
  <si>
    <t>ROCKFIELD</t>
  </si>
  <si>
    <t>40759</t>
  </si>
  <si>
    <t>ROCKHOLDS</t>
  </si>
  <si>
    <t>41561</t>
  </si>
  <si>
    <t>ROCKHOUSE</t>
  </si>
  <si>
    <t>42369</t>
  </si>
  <si>
    <t>42163</t>
  </si>
  <si>
    <t>41365</t>
  </si>
  <si>
    <t>42370</t>
  </si>
  <si>
    <t>ROSINE</t>
  </si>
  <si>
    <t>42275</t>
  </si>
  <si>
    <t>ROUNDHILL</t>
  </si>
  <si>
    <t>41367</t>
  </si>
  <si>
    <t>ROWDY</t>
  </si>
  <si>
    <t>41848</t>
  </si>
  <si>
    <t>ROXANA</t>
  </si>
  <si>
    <t>41464</t>
  </si>
  <si>
    <t>ROYALTON</t>
  </si>
  <si>
    <t>41168</t>
  </si>
  <si>
    <t>41169</t>
  </si>
  <si>
    <t>42642</t>
  </si>
  <si>
    <t>RUSSELL SPRINGS</t>
  </si>
  <si>
    <t>42276</t>
  </si>
  <si>
    <t>42372</t>
  </si>
  <si>
    <t>40370</t>
  </si>
  <si>
    <t>SADIEVILLE</t>
  </si>
  <si>
    <t>40061</t>
  </si>
  <si>
    <t>SAINT CATHARINE</t>
  </si>
  <si>
    <t>42453</t>
  </si>
  <si>
    <t>40062</t>
  </si>
  <si>
    <t>41368</t>
  </si>
  <si>
    <t>SAINT HELENS</t>
  </si>
  <si>
    <t>40063</t>
  </si>
  <si>
    <t>SAINT MARY</t>
  </si>
  <si>
    <t>42078</t>
  </si>
  <si>
    <t>40371</t>
  </si>
  <si>
    <t>SALT LICK</t>
  </si>
  <si>
    <t>40372</t>
  </si>
  <si>
    <t>SALVISA</t>
  </si>
  <si>
    <t>41465</t>
  </si>
  <si>
    <t>SALYERSVILLE</t>
  </si>
  <si>
    <t>40481</t>
  </si>
  <si>
    <t>SANDGAP</t>
  </si>
  <si>
    <t>41171</t>
  </si>
  <si>
    <t>41759</t>
  </si>
  <si>
    <t>SASSAFRAS</t>
  </si>
  <si>
    <t>40982</t>
  </si>
  <si>
    <t>SCALF</t>
  </si>
  <si>
    <t>42553</t>
  </si>
  <si>
    <t>SCIENCE HILL</t>
  </si>
  <si>
    <t>42164</t>
  </si>
  <si>
    <t>42455</t>
  </si>
  <si>
    <t>SEBREE</t>
  </si>
  <si>
    <t>41849</t>
  </si>
  <si>
    <t>SECO</t>
  </si>
  <si>
    <t>42079</t>
  </si>
  <si>
    <t>SEDALIA</t>
  </si>
  <si>
    <t>40983</t>
  </si>
  <si>
    <t>SEXTONS CREEK</t>
  </si>
  <si>
    <t>40374</t>
  </si>
  <si>
    <t>SHARPSBURG</t>
  </si>
  <si>
    <t>41562</t>
  </si>
  <si>
    <t>SHELBIANA</t>
  </si>
  <si>
    <t>40065</t>
  </si>
  <si>
    <t>40066</t>
  </si>
  <si>
    <t>40165</t>
  </si>
  <si>
    <t>SHEPHERDSVILLE</t>
  </si>
  <si>
    <t>41564</t>
  </si>
  <si>
    <t>40763</t>
  </si>
  <si>
    <t>SILER</t>
  </si>
  <si>
    <t>40067</t>
  </si>
  <si>
    <t>SIMPSONVILLE</t>
  </si>
  <si>
    <t>42456</t>
  </si>
  <si>
    <t>SLAUGHTERS</t>
  </si>
  <si>
    <t>41763</t>
  </si>
  <si>
    <t>SLEMP</t>
  </si>
  <si>
    <t>41764</t>
  </si>
  <si>
    <t>SMILAX</t>
  </si>
  <si>
    <t>40068</t>
  </si>
  <si>
    <t>42081</t>
  </si>
  <si>
    <t>SMITHLAND</t>
  </si>
  <si>
    <t>42457</t>
  </si>
  <si>
    <t>SMITH MILLS</t>
  </si>
  <si>
    <t>42171</t>
  </si>
  <si>
    <t>SMITHS GROVE</t>
  </si>
  <si>
    <t>41173</t>
  </si>
  <si>
    <t>SOLDIER</t>
  </si>
  <si>
    <t>42501</t>
  </si>
  <si>
    <t>42502</t>
  </si>
  <si>
    <t>42503</t>
  </si>
  <si>
    <t>42564</t>
  </si>
  <si>
    <t>WEST SOMERSET</t>
  </si>
  <si>
    <t>42776</t>
  </si>
  <si>
    <t>SONORA</t>
  </si>
  <si>
    <t>42374</t>
  </si>
  <si>
    <t>SOUTH CARROLLTON</t>
  </si>
  <si>
    <t>41174</t>
  </si>
  <si>
    <t>SOUTH PORTSMOUTH</t>
  </si>
  <si>
    <t>41175</t>
  </si>
  <si>
    <t>SOUTH SHORE</t>
  </si>
  <si>
    <t>42458</t>
  </si>
  <si>
    <t>SPOTTSVILLE</t>
  </si>
  <si>
    <t>40069</t>
  </si>
  <si>
    <t>41256</t>
  </si>
  <si>
    <t>40379</t>
  </si>
  <si>
    <t>STAMPING GROUND</t>
  </si>
  <si>
    <t>40484</t>
  </si>
  <si>
    <t>STANFORD</t>
  </si>
  <si>
    <t>40380</t>
  </si>
  <si>
    <t>41659</t>
  </si>
  <si>
    <t>STANVILLE</t>
  </si>
  <si>
    <t>42647</t>
  </si>
  <si>
    <t>STEARNS</t>
  </si>
  <si>
    <t>41566</t>
  </si>
  <si>
    <t>STEELE</t>
  </si>
  <si>
    <t>40170</t>
  </si>
  <si>
    <t>STEPHENSPORT</t>
  </si>
  <si>
    <t>40868</t>
  </si>
  <si>
    <t>STINNETT</t>
  </si>
  <si>
    <t>40988</t>
  </si>
  <si>
    <t>STONEY FORK</t>
  </si>
  <si>
    <t>41568</t>
  </si>
  <si>
    <t>STOPOVER</t>
  </si>
  <si>
    <t>42649</t>
  </si>
  <si>
    <t>STRUNK</t>
  </si>
  <si>
    <t>42459</t>
  </si>
  <si>
    <t>STURGIS</t>
  </si>
  <si>
    <t>42460</t>
  </si>
  <si>
    <t>40070</t>
  </si>
  <si>
    <t>42124</t>
  </si>
  <si>
    <t>BEAUMONT</t>
  </si>
  <si>
    <t>42130</t>
  </si>
  <si>
    <t>EIGHTY EIGHT</t>
  </si>
  <si>
    <t>42166</t>
  </si>
  <si>
    <t>SUMMER SHADE</t>
  </si>
  <si>
    <t>42782</t>
  </si>
  <si>
    <t>42285</t>
  </si>
  <si>
    <t>SWEEDEN</t>
  </si>
  <si>
    <t>42082</t>
  </si>
  <si>
    <t>SYMSONIA</t>
  </si>
  <si>
    <t>42558</t>
  </si>
  <si>
    <t>TATEVILLE</t>
  </si>
  <si>
    <t>40071</t>
  </si>
  <si>
    <t>TAYLORSVILLE</t>
  </si>
  <si>
    <t>41660</t>
  </si>
  <si>
    <t>TEABERRY</t>
  </si>
  <si>
    <t>41260</t>
  </si>
  <si>
    <t>THELMA</t>
  </si>
  <si>
    <t>42083</t>
  </si>
  <si>
    <t>TILINE</t>
  </si>
  <si>
    <t>41189</t>
  </si>
  <si>
    <t>TOLLESBORO</t>
  </si>
  <si>
    <t>42084</t>
  </si>
  <si>
    <t>TOLU</t>
  </si>
  <si>
    <t>41262</t>
  </si>
  <si>
    <t>TOMAHAWK</t>
  </si>
  <si>
    <t>42151</t>
  </si>
  <si>
    <t>HESTAND</t>
  </si>
  <si>
    <t>42167</t>
  </si>
  <si>
    <t>TOMPKINSVILLE</t>
  </si>
  <si>
    <t>41862</t>
  </si>
  <si>
    <t>TOPMOST</t>
  </si>
  <si>
    <t>40870</t>
  </si>
  <si>
    <t>TOTZ</t>
  </si>
  <si>
    <t>41663</t>
  </si>
  <si>
    <t>TRAM</t>
  </si>
  <si>
    <t>42286</t>
  </si>
  <si>
    <t>40995</t>
  </si>
  <si>
    <t>TROSPER</t>
  </si>
  <si>
    <t>41263</t>
  </si>
  <si>
    <t>TUTOR KEY</t>
  </si>
  <si>
    <t>40486</t>
  </si>
  <si>
    <t>TYNER</t>
  </si>
  <si>
    <t>41264</t>
  </si>
  <si>
    <t>42461</t>
  </si>
  <si>
    <t>42784</t>
  </si>
  <si>
    <t>42376</t>
  </si>
  <si>
    <t>41135</t>
  </si>
  <si>
    <t>41179</t>
  </si>
  <si>
    <t>VANCEBURG</t>
  </si>
  <si>
    <t>41385</t>
  </si>
  <si>
    <t>VANCLEVE</t>
  </si>
  <si>
    <t>41265</t>
  </si>
  <si>
    <t>VAN LEAR</t>
  </si>
  <si>
    <t>40383</t>
  </si>
  <si>
    <t>40384</t>
  </si>
  <si>
    <t>41772</t>
  </si>
  <si>
    <t>VEST</t>
  </si>
  <si>
    <t>41760</t>
  </si>
  <si>
    <t>SCUDDY</t>
  </si>
  <si>
    <t>41773</t>
  </si>
  <si>
    <t>VICCO</t>
  </si>
  <si>
    <t>41386</t>
  </si>
  <si>
    <t>VINCENT</t>
  </si>
  <si>
    <t>40175</t>
  </si>
  <si>
    <t>VINE GROVE</t>
  </si>
  <si>
    <t>41572</t>
  </si>
  <si>
    <t>VIRGIE</t>
  </si>
  <si>
    <t>40385</t>
  </si>
  <si>
    <t>WACO</t>
  </si>
  <si>
    <t>40076</t>
  </si>
  <si>
    <t>WADDY</t>
  </si>
  <si>
    <t>40873</t>
  </si>
  <si>
    <t>WALLINS CREEK</t>
  </si>
  <si>
    <t>40874</t>
  </si>
  <si>
    <t>WARBRANCH</t>
  </si>
  <si>
    <t>41267</t>
  </si>
  <si>
    <t>WARFIELD</t>
  </si>
  <si>
    <t>42085</t>
  </si>
  <si>
    <t>WATER VALLEY</t>
  </si>
  <si>
    <t>42462</t>
  </si>
  <si>
    <t>41666</t>
  </si>
  <si>
    <t>40489</t>
  </si>
  <si>
    <t>41180</t>
  </si>
  <si>
    <t>WEBBVILLE</t>
  </si>
  <si>
    <t>40176</t>
  </si>
  <si>
    <t>41667</t>
  </si>
  <si>
    <t>WEEKSBURY</t>
  </si>
  <si>
    <t>40387</t>
  </si>
  <si>
    <t>WELLINGTON</t>
  </si>
  <si>
    <t>41775</t>
  </si>
  <si>
    <t>WENDOVER</t>
  </si>
  <si>
    <t>41421</t>
  </si>
  <si>
    <t>ELKFORK</t>
  </si>
  <si>
    <t>41472</t>
  </si>
  <si>
    <t>41477</t>
  </si>
  <si>
    <t>WRIGLEY</t>
  </si>
  <si>
    <t>42377</t>
  </si>
  <si>
    <t>WEST LOUISVILLE</t>
  </si>
  <si>
    <t>42086</t>
  </si>
  <si>
    <t>WEST PADUCAH</t>
  </si>
  <si>
    <t>40177</t>
  </si>
  <si>
    <t>40077</t>
  </si>
  <si>
    <t>41268</t>
  </si>
  <si>
    <t>WEST VAN LEAR</t>
  </si>
  <si>
    <t>42463</t>
  </si>
  <si>
    <t>WHEATCROFT</t>
  </si>
  <si>
    <t>41669</t>
  </si>
  <si>
    <t>42788</t>
  </si>
  <si>
    <t>42464</t>
  </si>
  <si>
    <t>41833</t>
  </si>
  <si>
    <t>LINEFORK</t>
  </si>
  <si>
    <t>41858</t>
  </si>
  <si>
    <t>42378</t>
  </si>
  <si>
    <t>42653</t>
  </si>
  <si>
    <t>WHITLEY CITY</t>
  </si>
  <si>
    <t>42087</t>
  </si>
  <si>
    <t>WICKLIFFE</t>
  </si>
  <si>
    <t>40492</t>
  </si>
  <si>
    <t>WILDIE</t>
  </si>
  <si>
    <t>41181</t>
  </si>
  <si>
    <t>40769</t>
  </si>
  <si>
    <t>41271</t>
  </si>
  <si>
    <t>40078</t>
  </si>
  <si>
    <t>WILLISBURG</t>
  </si>
  <si>
    <t>40390</t>
  </si>
  <si>
    <t>40391</t>
  </si>
  <si>
    <t>40392</t>
  </si>
  <si>
    <t>42565</t>
  </si>
  <si>
    <t>42088</t>
  </si>
  <si>
    <t>WINGO</t>
  </si>
  <si>
    <t>41255</t>
  </si>
  <si>
    <t>SITKA</t>
  </si>
  <si>
    <t>41274</t>
  </si>
  <si>
    <t>WITTENSVILLE</t>
  </si>
  <si>
    <t>40771</t>
  </si>
  <si>
    <t>42170</t>
  </si>
  <si>
    <t>WOODBURN</t>
  </si>
  <si>
    <t>42288</t>
  </si>
  <si>
    <t>41776</t>
  </si>
  <si>
    <t>WOOTON</t>
  </si>
  <si>
    <t>41183</t>
  </si>
  <si>
    <t>41777</t>
  </si>
  <si>
    <t>YEADDISS</t>
  </si>
  <si>
    <t>41778</t>
  </si>
  <si>
    <t>YERKES</t>
  </si>
  <si>
    <t>42566</t>
  </si>
  <si>
    <t>YOSEMITE</t>
  </si>
  <si>
    <t>41397</t>
  </si>
  <si>
    <t>ZOE</t>
  </si>
  <si>
    <t>38257</t>
  </si>
  <si>
    <t>SOUTH FULTON</t>
  </si>
  <si>
    <t>45810</t>
  </si>
  <si>
    <t>ADA</t>
  </si>
  <si>
    <t>43901</t>
  </si>
  <si>
    <t>ADENA</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</si>
  <si>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</si>
  <si>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</si>
  <si>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</si>
  <si>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</si>
  <si>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</si>
  <si>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</si>
  <si>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</si>
  <si>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</si>
  <si>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</si>
  <si>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</si>
  <si>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</si>
  <si>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</si>
  <si>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</si>
  <si>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</si>
  <si>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</si>
  <si>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</si>
  <si>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</si>
  <si>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</si>
  <si>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</si>
  <si>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</si>
  <si>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</si>
  <si>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</si>
  <si>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</si>
  <si>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</si>
  <si>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</si>
  <si>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FAIRLAWN</t>
  </si>
  <si>
    <t>44372</t>
  </si>
  <si>
    <t>44396</t>
  </si>
  <si>
    <t>44398</t>
  </si>
  <si>
    <t>45812</t>
  </si>
  <si>
    <t>ALGER</t>
  </si>
  <si>
    <t>43902</t>
  </si>
  <si>
    <t>ALLEDONIA</t>
  </si>
  <si>
    <t>44601</t>
  </si>
  <si>
    <t>ALLIANCE</t>
  </si>
  <si>
    <t>44802</t>
  </si>
  <si>
    <t>ALVADA</t>
  </si>
  <si>
    <t>43501</t>
  </si>
  <si>
    <t>ALVORDTON</t>
  </si>
  <si>
    <t>44001</t>
  </si>
  <si>
    <t>43903</t>
  </si>
  <si>
    <t>44003</t>
  </si>
  <si>
    <t>45813</t>
  </si>
  <si>
    <t>44606</t>
  </si>
  <si>
    <t>APPLE CREEK</t>
  </si>
  <si>
    <t>44804</t>
  </si>
  <si>
    <t>43502</t>
  </si>
  <si>
    <t>ARCHBOLD</t>
  </si>
  <si>
    <t>45814</t>
  </si>
  <si>
    <t>45897</t>
  </si>
  <si>
    <t>44805</t>
  </si>
  <si>
    <t>44004</t>
  </si>
  <si>
    <t>ASHTABULA</t>
  </si>
  <si>
    <t>44005</t>
  </si>
  <si>
    <t>44807</t>
  </si>
  <si>
    <t>44201</t>
  </si>
  <si>
    <t>ATWATER</t>
  </si>
  <si>
    <t>44607</t>
  </si>
  <si>
    <t>44202</t>
  </si>
  <si>
    <t>44010</t>
  </si>
  <si>
    <t>AUSTINBURG</t>
  </si>
  <si>
    <t>44011</t>
  </si>
  <si>
    <t>44012</t>
  </si>
  <si>
    <t>AVON LAKE</t>
  </si>
  <si>
    <t>43972</t>
  </si>
  <si>
    <t>BANNOCK</t>
  </si>
  <si>
    <t>44203</t>
  </si>
  <si>
    <t>BARBERTON</t>
  </si>
  <si>
    <t>43905</t>
  </si>
  <si>
    <t>44809</t>
  </si>
  <si>
    <t>BASCOM</t>
  </si>
  <si>
    <t>44210</t>
  </si>
  <si>
    <t>44608</t>
  </si>
  <si>
    <t>BEACH CITY</t>
  </si>
  <si>
    <t>43906</t>
  </si>
  <si>
    <t>BELLAIRE</t>
  </si>
  <si>
    <t>44811</t>
  </si>
  <si>
    <t>BELLEVUE</t>
  </si>
  <si>
    <t>44813</t>
  </si>
  <si>
    <t>BELLVILLE</t>
  </si>
  <si>
    <t>44609</t>
  </si>
  <si>
    <t>BELOIT</t>
  </si>
  <si>
    <t>45816</t>
  </si>
  <si>
    <t>BENTON RIDGE</t>
  </si>
  <si>
    <t>44017</t>
  </si>
  <si>
    <t>43908</t>
  </si>
  <si>
    <t>BERGHOLZ</t>
  </si>
  <si>
    <t>43504</t>
  </si>
  <si>
    <t>BERKEY</t>
  </si>
  <si>
    <t>44610</t>
  </si>
  <si>
    <t>44401</t>
  </si>
  <si>
    <t>BERLIN CENTER</t>
  </si>
  <si>
    <t>44814</t>
  </si>
  <si>
    <t>BERLIN HEIGHTS</t>
  </si>
  <si>
    <t>44815</t>
  </si>
  <si>
    <t>BETTSVILLE</t>
  </si>
  <si>
    <t>44611</t>
  </si>
  <si>
    <t>BIG PRAIRIE</t>
  </si>
  <si>
    <t>44816</t>
  </si>
  <si>
    <t>43909</t>
  </si>
  <si>
    <t>43505</t>
  </si>
  <si>
    <t>44817</t>
  </si>
  <si>
    <t>BLOOMDALE</t>
  </si>
  <si>
    <t>43910</t>
  </si>
  <si>
    <t>44818</t>
  </si>
  <si>
    <t>45808</t>
  </si>
  <si>
    <t>BEAVERDAM</t>
  </si>
  <si>
    <t>45817</t>
  </si>
  <si>
    <t>BLUFFTON</t>
  </si>
  <si>
    <t>44612</t>
  </si>
  <si>
    <t>44695</t>
  </si>
  <si>
    <t>BOWERSTON</t>
  </si>
  <si>
    <t>43402</t>
  </si>
  <si>
    <t>43403</t>
  </si>
  <si>
    <t>43406</t>
  </si>
  <si>
    <t>BRADNER</t>
  </si>
  <si>
    <t>44613</t>
  </si>
  <si>
    <t>43912</t>
  </si>
  <si>
    <t>43913</t>
  </si>
  <si>
    <t>BRILLIANT</t>
  </si>
  <si>
    <t>44402</t>
  </si>
  <si>
    <t>BRISTOLVILLE</t>
  </si>
  <si>
    <t>44403</t>
  </si>
  <si>
    <t>44212</t>
  </si>
  <si>
    <t>43506</t>
  </si>
  <si>
    <t>BRYAN</t>
  </si>
  <si>
    <t>44820</t>
  </si>
  <si>
    <t>BUCYRUS</t>
  </si>
  <si>
    <t>44214</t>
  </si>
  <si>
    <t>BURBANK</t>
  </si>
  <si>
    <t>44404</t>
  </si>
  <si>
    <t>BURGHILL</t>
  </si>
  <si>
    <t>43407</t>
  </si>
  <si>
    <t>BURGOON</t>
  </si>
  <si>
    <t>44021</t>
  </si>
  <si>
    <t>44822</t>
  </si>
  <si>
    <t>43907</t>
  </si>
  <si>
    <t>45820</t>
  </si>
  <si>
    <t>43914</t>
  </si>
  <si>
    <t>44405</t>
  </si>
  <si>
    <t>44614</t>
  </si>
  <si>
    <t>CANAL FULTON</t>
  </si>
  <si>
    <t>44406</t>
  </si>
  <si>
    <t>CANFIELD</t>
  </si>
  <si>
    <t>44701</t>
  </si>
  <si>
    <t>44702</t>
  </si>
  <si>
    <t>44703</t>
  </si>
  <si>
    <t>44704</t>
  </si>
  <si>
    <t>44705</t>
  </si>
  <si>
    <t>44706</t>
  </si>
  <si>
    <t>44707</t>
  </si>
  <si>
    <t>44708</t>
  </si>
  <si>
    <t>44709</t>
  </si>
  <si>
    <t>44710</t>
  </si>
  <si>
    <t>44711</t>
  </si>
  <si>
    <t>44714</t>
  </si>
  <si>
    <t>44718</t>
  </si>
  <si>
    <t>44720</t>
  </si>
  <si>
    <t>44721</t>
  </si>
  <si>
    <t>44730</t>
  </si>
  <si>
    <t>EAST CANTON</t>
  </si>
  <si>
    <t>44735</t>
  </si>
  <si>
    <t>44750</t>
  </si>
  <si>
    <t>44767</t>
  </si>
  <si>
    <t>44799</t>
  </si>
  <si>
    <t>44615</t>
  </si>
  <si>
    <t>CARROLLTON</t>
  </si>
  <si>
    <t>44824</t>
  </si>
  <si>
    <t>CASTALIA</t>
  </si>
  <si>
    <t>45821</t>
  </si>
  <si>
    <t>45822</t>
  </si>
  <si>
    <t>45826</t>
  </si>
  <si>
    <t>CHICKASAW</t>
  </si>
  <si>
    <t>44022</t>
  </si>
  <si>
    <t>CHAGRIN FALLS</t>
  </si>
  <si>
    <t>44023</t>
  </si>
  <si>
    <t>44024</t>
  </si>
  <si>
    <t>CHARDON</t>
  </si>
  <si>
    <t>44617</t>
  </si>
  <si>
    <t>CHARM</t>
  </si>
  <si>
    <t>44825</t>
  </si>
  <si>
    <t>CHATFIELD</t>
  </si>
  <si>
    <t>44026</t>
  </si>
  <si>
    <t>CHESTERLAND</t>
  </si>
  <si>
    <t>44215</t>
  </si>
  <si>
    <t>CHIPPEWA LAKE</t>
  </si>
  <si>
    <t>43915</t>
  </si>
  <si>
    <t>43408</t>
  </si>
  <si>
    <t>CLAY CENTER</t>
  </si>
  <si>
    <t>44101</t>
  </si>
  <si>
    <t>44102</t>
  </si>
  <si>
    <t>44103</t>
  </si>
  <si>
    <t>44104</t>
  </si>
  <si>
    <t>44105</t>
  </si>
  <si>
    <t>44106</t>
  </si>
  <si>
    <t>44107</t>
  </si>
  <si>
    <t>44108</t>
  </si>
  <si>
    <t>44109</t>
  </si>
  <si>
    <t>44110</t>
  </si>
  <si>
    <t>44111</t>
  </si>
  <si>
    <t>44112</t>
  </si>
  <si>
    <t>44113</t>
  </si>
  <si>
    <t>44114</t>
  </si>
  <si>
    <t>44115</t>
  </si>
  <si>
    <t>44116</t>
  </si>
  <si>
    <t>ROCKY RIVER</t>
  </si>
  <si>
    <t>44117</t>
  </si>
  <si>
    <t>EUCLID</t>
  </si>
  <si>
    <t>44118</t>
  </si>
  <si>
    <t>44119</t>
  </si>
  <si>
    <t>44120</t>
  </si>
  <si>
    <t>44121</t>
  </si>
  <si>
    <t>44122</t>
  </si>
  <si>
    <t>44123</t>
  </si>
  <si>
    <t>44124</t>
  </si>
  <si>
    <t>44125</t>
  </si>
  <si>
    <t>44126</t>
  </si>
  <si>
    <t>44127</t>
  </si>
  <si>
    <t>44128</t>
  </si>
  <si>
    <t>44129</t>
  </si>
  <si>
    <t>44130</t>
  </si>
  <si>
    <t>44131</t>
  </si>
  <si>
    <t>44132</t>
  </si>
  <si>
    <t>44133</t>
  </si>
  <si>
    <t>NORTH ROYALTON</t>
  </si>
  <si>
    <t>44134</t>
  </si>
  <si>
    <t>44135</t>
  </si>
  <si>
    <t>44136</t>
  </si>
  <si>
    <t>STRONGSVILLE</t>
  </si>
  <si>
    <t>44137</t>
  </si>
  <si>
    <t>MAPLE HEIGHTS</t>
  </si>
  <si>
    <t>44138</t>
  </si>
  <si>
    <t>OLMSTED FALLS</t>
  </si>
  <si>
    <t>44139</t>
  </si>
  <si>
    <t>44140</t>
  </si>
  <si>
    <t>BAY VILLAGE</t>
  </si>
  <si>
    <t>44141</t>
  </si>
  <si>
    <t>BRECKSVILLE</t>
  </si>
  <si>
    <t>44142</t>
  </si>
  <si>
    <t>BROOKPARK</t>
  </si>
  <si>
    <t>44143</t>
  </si>
  <si>
    <t>44144</t>
  </si>
  <si>
    <t>44145</t>
  </si>
  <si>
    <t>WESTLAKE</t>
  </si>
  <si>
    <t>44146</t>
  </si>
  <si>
    <t>44147</t>
  </si>
  <si>
    <t>BROADVIEW HEIGHTS</t>
  </si>
  <si>
    <t>44149</t>
  </si>
  <si>
    <t>44181</t>
  </si>
  <si>
    <t>44188</t>
  </si>
  <si>
    <t>44190</t>
  </si>
  <si>
    <t>44191</t>
  </si>
  <si>
    <t>44192</t>
  </si>
  <si>
    <t>44193</t>
  </si>
  <si>
    <t>44194</t>
  </si>
  <si>
    <t>44195</t>
  </si>
  <si>
    <t>44197</t>
  </si>
  <si>
    <t>44198</t>
  </si>
  <si>
    <t>44199</t>
  </si>
  <si>
    <t>44216</t>
  </si>
  <si>
    <t>45827</t>
  </si>
  <si>
    <t>43410</t>
  </si>
  <si>
    <t>45828</t>
  </si>
  <si>
    <t>COLDWATER</t>
  </si>
  <si>
    <t>43916</t>
  </si>
  <si>
    <t>COLERAIN</t>
  </si>
  <si>
    <t>44826</t>
  </si>
  <si>
    <t>43510</t>
  </si>
  <si>
    <t>44408</t>
  </si>
  <si>
    <t>COLUMBIANA</t>
  </si>
  <si>
    <t>44028</t>
  </si>
  <si>
    <t>COLUMBIA STATION</t>
  </si>
  <si>
    <t>45830</t>
  </si>
  <si>
    <t>COLUMBUS GROVE</t>
  </si>
  <si>
    <t>44030</t>
  </si>
  <si>
    <t>CONNEAUT</t>
  </si>
  <si>
    <t>45831</t>
  </si>
  <si>
    <t>CONTINENTAL</t>
  </si>
  <si>
    <t>45837</t>
  </si>
  <si>
    <t>DUPONT</t>
  </si>
  <si>
    <t>45832</t>
  </si>
  <si>
    <t>CONVOY</t>
  </si>
  <si>
    <t>44410</t>
  </si>
  <si>
    <t>44827</t>
  </si>
  <si>
    <t>CRESTLINE</t>
  </si>
  <si>
    <t>44217</t>
  </si>
  <si>
    <t>43412</t>
  </si>
  <si>
    <t>CURTICE</t>
  </si>
  <si>
    <t>43511</t>
  </si>
  <si>
    <t>CUSTAR</t>
  </si>
  <si>
    <t>43541</t>
  </si>
  <si>
    <t>MILTON CENTER</t>
  </si>
  <si>
    <t>44221</t>
  </si>
  <si>
    <t>CUYAHOGA FALLS</t>
  </si>
  <si>
    <t>44222</t>
  </si>
  <si>
    <t>44223</t>
  </si>
  <si>
    <t>44224</t>
  </si>
  <si>
    <t>43413</t>
  </si>
  <si>
    <t>CYGNET</t>
  </si>
  <si>
    <t>44618</t>
  </si>
  <si>
    <t>44619</t>
  </si>
  <si>
    <t>44411</t>
  </si>
  <si>
    <t>44693</t>
  </si>
  <si>
    <t>DEERSVILLE</t>
  </si>
  <si>
    <t>43512</t>
  </si>
  <si>
    <t>44620</t>
  </si>
  <si>
    <t>DELLROY</t>
  </si>
  <si>
    <t>45833</t>
  </si>
  <si>
    <t>DELPHOS</t>
  </si>
  <si>
    <t>43515</t>
  </si>
  <si>
    <t>44621</t>
  </si>
  <si>
    <t>DENNISON</t>
  </si>
  <si>
    <t>43516</t>
  </si>
  <si>
    <t>DESHLER</t>
  </si>
  <si>
    <t>44412</t>
  </si>
  <si>
    <t>DIAMOND</t>
  </si>
  <si>
    <t>43917</t>
  </si>
  <si>
    <t>DILLONVALE</t>
  </si>
  <si>
    <t>45835</t>
  </si>
  <si>
    <t>DOLA</t>
  </si>
  <si>
    <t>44032</t>
  </si>
  <si>
    <t>44622</t>
  </si>
  <si>
    <t>44230</t>
  </si>
  <si>
    <t>43414</t>
  </si>
  <si>
    <t>DUNBRIDGE</t>
  </si>
  <si>
    <t>44624</t>
  </si>
  <si>
    <t>45836</t>
  </si>
  <si>
    <t>44033</t>
  </si>
  <si>
    <t>EAST CLARIDON</t>
  </si>
  <si>
    <t>43920</t>
  </si>
  <si>
    <t>EAST LIVERPOOL</t>
  </si>
  <si>
    <t>44413</t>
  </si>
  <si>
    <t>EAST PALESTINE</t>
  </si>
  <si>
    <t>44625</t>
  </si>
  <si>
    <t>44626</t>
  </si>
  <si>
    <t>EAST SPARTA</t>
  </si>
  <si>
    <t>43925</t>
  </si>
  <si>
    <t>43517</t>
  </si>
  <si>
    <t>EDGERTON</t>
  </si>
  <si>
    <t>43518</t>
  </si>
  <si>
    <t>EDON</t>
  </si>
  <si>
    <t>45838</t>
  </si>
  <si>
    <t>44415</t>
  </si>
  <si>
    <t>44416</t>
  </si>
  <si>
    <t>43416</t>
  </si>
  <si>
    <t>ELMORE</t>
  </si>
  <si>
    <t>44035</t>
  </si>
  <si>
    <t>ELYRIA</t>
  </si>
  <si>
    <t>44036</t>
  </si>
  <si>
    <t>44039</t>
  </si>
  <si>
    <t>NORTH RIDGEVILLE</t>
  </si>
  <si>
    <t>43926</t>
  </si>
  <si>
    <t>EMPIRE</t>
  </si>
  <si>
    <t>43927</t>
  </si>
  <si>
    <t>FAIRPOINT</t>
  </si>
  <si>
    <t>44417</t>
  </si>
  <si>
    <t>FARMDALE</t>
  </si>
  <si>
    <t>43520</t>
  </si>
  <si>
    <t>FARMER</t>
  </si>
  <si>
    <t>43521</t>
  </si>
  <si>
    <t>45839</t>
  </si>
  <si>
    <t>FINDLAY</t>
  </si>
  <si>
    <t>45840</t>
  </si>
  <si>
    <t>44828</t>
  </si>
  <si>
    <t>FLAT ROCK</t>
  </si>
  <si>
    <t>43977</t>
  </si>
  <si>
    <t>45843</t>
  </si>
  <si>
    <t>45844</t>
  </si>
  <si>
    <t>FORT JENNINGS</t>
  </si>
  <si>
    <t>45845</t>
  </si>
  <si>
    <t>FORT LORAMIE</t>
  </si>
  <si>
    <t>45846</t>
  </si>
  <si>
    <t>FORT RECOVERY</t>
  </si>
  <si>
    <t>44830</t>
  </si>
  <si>
    <t>FOSTORIA</t>
  </si>
  <si>
    <t>44418</t>
  </si>
  <si>
    <t>FOWLER</t>
  </si>
  <si>
    <t>44627</t>
  </si>
  <si>
    <t>43973</t>
  </si>
  <si>
    <t>43420</t>
  </si>
  <si>
    <t>44833</t>
  </si>
  <si>
    <t>GALION</t>
  </si>
  <si>
    <t>44231</t>
  </si>
  <si>
    <t>GARRETTSVILLE</t>
  </si>
  <si>
    <t>44040</t>
  </si>
  <si>
    <t>GATES MILLS</t>
  </si>
  <si>
    <t>44041</t>
  </si>
  <si>
    <t>43430</t>
  </si>
  <si>
    <t>43431</t>
  </si>
  <si>
    <t>GIBSONBURG</t>
  </si>
  <si>
    <t>44420</t>
  </si>
  <si>
    <t>45848</t>
  </si>
  <si>
    <t>GLANDORF</t>
  </si>
  <si>
    <t>43928</t>
  </si>
  <si>
    <t>GLENCOE</t>
  </si>
  <si>
    <t>44628</t>
  </si>
  <si>
    <t>44629</t>
  </si>
  <si>
    <t>GNADENHUTTEN</t>
  </si>
  <si>
    <t>44044</t>
  </si>
  <si>
    <t>43522</t>
  </si>
  <si>
    <t>GRAND RAPIDS</t>
  </si>
  <si>
    <t>44045</t>
  </si>
  <si>
    <t>GRAND RIVER</t>
  </si>
  <si>
    <t>43432</t>
  </si>
  <si>
    <t>GRAYTOWN</t>
  </si>
  <si>
    <t>44422</t>
  </si>
  <si>
    <t>GREENFORD</t>
  </si>
  <si>
    <t>44232</t>
  </si>
  <si>
    <t>GREEN</t>
  </si>
  <si>
    <t>44836</t>
  </si>
  <si>
    <t>GREEN SPRINGS</t>
  </si>
  <si>
    <t>44630</t>
  </si>
  <si>
    <t>44837</t>
  </si>
  <si>
    <t>45849</t>
  </si>
  <si>
    <t>GROVER HILL</t>
  </si>
  <si>
    <t>43433</t>
  </si>
  <si>
    <t>GYPSUM</t>
  </si>
  <si>
    <t>43524</t>
  </si>
  <si>
    <t>HAMLER</t>
  </si>
  <si>
    <t>43930</t>
  </si>
  <si>
    <t>HAMMONDSVILLE</t>
  </si>
  <si>
    <t>43931</t>
  </si>
  <si>
    <t>44423</t>
  </si>
  <si>
    <t>HANOVERTON</t>
  </si>
  <si>
    <t>43434</t>
  </si>
  <si>
    <t>HARBOR VIEW</t>
  </si>
  <si>
    <t>43974</t>
  </si>
  <si>
    <t>45850</t>
  </si>
  <si>
    <t>HARROD</t>
  </si>
  <si>
    <t>44424</t>
  </si>
  <si>
    <t>44632</t>
  </si>
  <si>
    <t>HARTVILLE</t>
  </si>
  <si>
    <t>43525</t>
  </si>
  <si>
    <t>HASKINS</t>
  </si>
  <si>
    <t>45851</t>
  </si>
  <si>
    <t>HAVILAND</t>
  </si>
  <si>
    <t>44838</t>
  </si>
  <si>
    <t>HAYESVILLE</t>
  </si>
  <si>
    <t>43435</t>
  </si>
  <si>
    <t>43526</t>
  </si>
  <si>
    <t>44233</t>
  </si>
  <si>
    <t>44234</t>
  </si>
  <si>
    <t>43527</t>
  </si>
  <si>
    <t>HOLGATE</t>
  </si>
  <si>
    <t>43528</t>
  </si>
  <si>
    <t>43985</t>
  </si>
  <si>
    <t>HOLLOWAY</t>
  </si>
  <si>
    <t>44633</t>
  </si>
  <si>
    <t>HOLMESVILLE</t>
  </si>
  <si>
    <t>44235</t>
  </si>
  <si>
    <t>HOMERVILLE</t>
  </si>
  <si>
    <t>44634</t>
  </si>
  <si>
    <t>HOMEWORTH</t>
  </si>
  <si>
    <t>43976</t>
  </si>
  <si>
    <t>43529</t>
  </si>
  <si>
    <t>HOYTVILLE</t>
  </si>
  <si>
    <t>44425</t>
  </si>
  <si>
    <t>HUBBARD</t>
  </si>
  <si>
    <t>44236</t>
  </si>
  <si>
    <t>44237</t>
  </si>
  <si>
    <t>44046</t>
  </si>
  <si>
    <t>HUNTSBURG</t>
  </si>
  <si>
    <t>44839</t>
  </si>
  <si>
    <t>43932</t>
  </si>
  <si>
    <t>IRONDALE</t>
  </si>
  <si>
    <t>43436</t>
  </si>
  <si>
    <t>ISLE SAINT GEORGE</t>
  </si>
  <si>
    <t>43933</t>
  </si>
  <si>
    <t>JACOBSBURG</t>
  </si>
  <si>
    <t>44047</t>
  </si>
  <si>
    <t>44840</t>
  </si>
  <si>
    <t>JEROMESVILLE</t>
  </si>
  <si>
    <t>43437</t>
  </si>
  <si>
    <t>JERRY CITY</t>
  </si>
  <si>
    <t>43530</t>
  </si>
  <si>
    <t>JEWELL</t>
  </si>
  <si>
    <t>43986</t>
  </si>
  <si>
    <t>45853</t>
  </si>
  <si>
    <t>KALIDA</t>
  </si>
  <si>
    <t>44841</t>
  </si>
  <si>
    <t>KANSAS</t>
  </si>
  <si>
    <t>43438</t>
  </si>
  <si>
    <t>KELLEYS ISLAND</t>
  </si>
  <si>
    <t>44427</t>
  </si>
  <si>
    <t>KENSINGTON</t>
  </si>
  <si>
    <t>44211</t>
  </si>
  <si>
    <t>BRADY LAKE</t>
  </si>
  <si>
    <t>44240</t>
  </si>
  <si>
    <t>44241</t>
  </si>
  <si>
    <t>STREETSBORO</t>
  </si>
  <si>
    <t>44242</t>
  </si>
  <si>
    <t>44243</t>
  </si>
  <si>
    <t>44636</t>
  </si>
  <si>
    <t>KIDRON</t>
  </si>
  <si>
    <t>44637</t>
  </si>
  <si>
    <t>KILLBUCK</t>
  </si>
  <si>
    <t>44048</t>
  </si>
  <si>
    <t>KINGSVILLE</t>
  </si>
  <si>
    <t>44428</t>
  </si>
  <si>
    <t>KINSMAN</t>
  </si>
  <si>
    <t>44049</t>
  </si>
  <si>
    <t>KIPTON</t>
  </si>
  <si>
    <t>43531</t>
  </si>
  <si>
    <t>KUNKLE</t>
  </si>
  <si>
    <t>43439</t>
  </si>
  <si>
    <t>LACARNE</t>
  </si>
  <si>
    <t>43951</t>
  </si>
  <si>
    <t>LAFFERTY</t>
  </si>
  <si>
    <t>44050</t>
  </si>
  <si>
    <t>44429</t>
  </si>
  <si>
    <t>LAKE MILTON</t>
  </si>
  <si>
    <t>44250</t>
  </si>
  <si>
    <t>LAKEMORE</t>
  </si>
  <si>
    <t>43440</t>
  </si>
  <si>
    <t>LAKESIDE MARBLEHEAD</t>
  </si>
  <si>
    <t>44638</t>
  </si>
  <si>
    <t>43934</t>
  </si>
  <si>
    <t>45855</t>
  </si>
  <si>
    <t>LATTY</t>
  </si>
  <si>
    <t>44430</t>
  </si>
  <si>
    <t>LEAVITTSBURG</t>
  </si>
  <si>
    <t>44639</t>
  </si>
  <si>
    <t>LEESVILLE</t>
  </si>
  <si>
    <t>44431</t>
  </si>
  <si>
    <t>LEETONIA</t>
  </si>
  <si>
    <t>45815</t>
  </si>
  <si>
    <t>BELMORE</t>
  </si>
  <si>
    <t>45856</t>
  </si>
  <si>
    <t>LEIPSIC</t>
  </si>
  <si>
    <t>43441</t>
  </si>
  <si>
    <t>43532</t>
  </si>
  <si>
    <t>LIBERTY CENTER</t>
  </si>
  <si>
    <t>45801</t>
  </si>
  <si>
    <t>45802</t>
  </si>
  <si>
    <t>45804</t>
  </si>
  <si>
    <t>45805</t>
  </si>
  <si>
    <t>45806</t>
  </si>
  <si>
    <t>45807</t>
  </si>
  <si>
    <t>45809</t>
  </si>
  <si>
    <t>GOMER</t>
  </si>
  <si>
    <t>45854</t>
  </si>
  <si>
    <t>44640</t>
  </si>
  <si>
    <t>LIMAVILLE</t>
  </si>
  <si>
    <t>43442</t>
  </si>
  <si>
    <t>LINDSEY</t>
  </si>
  <si>
    <t>44432</t>
  </si>
  <si>
    <t>44492</t>
  </si>
  <si>
    <t>44253</t>
  </si>
  <si>
    <t>44254</t>
  </si>
  <si>
    <t>44052</t>
  </si>
  <si>
    <t>LORAIN</t>
  </si>
  <si>
    <t>44053</t>
  </si>
  <si>
    <t>44054</t>
  </si>
  <si>
    <t>SHEFFIELD LAKE</t>
  </si>
  <si>
    <t>44055</t>
  </si>
  <si>
    <t>44842</t>
  </si>
  <si>
    <t>LOUDONVILLE</t>
  </si>
  <si>
    <t>44641</t>
  </si>
  <si>
    <t>44436</t>
  </si>
  <si>
    <t>LOWELLVILLE</t>
  </si>
  <si>
    <t>44843</t>
  </si>
  <si>
    <t>43443</t>
  </si>
  <si>
    <t>LUCKEY</t>
  </si>
  <si>
    <t>43533</t>
  </si>
  <si>
    <t>43523</t>
  </si>
  <si>
    <t>GRELTON</t>
  </si>
  <si>
    <t>43534</t>
  </si>
  <si>
    <t>45858</t>
  </si>
  <si>
    <t>MC COMB</t>
  </si>
  <si>
    <t>44844</t>
  </si>
  <si>
    <t>MC CUTCHENVILLE</t>
  </si>
  <si>
    <t>44437</t>
  </si>
  <si>
    <t>45859</t>
  </si>
  <si>
    <t>MC GUFFEY</t>
  </si>
  <si>
    <t>44057</t>
  </si>
  <si>
    <t>44643</t>
  </si>
  <si>
    <t>43535</t>
  </si>
  <si>
    <t>MALINTA</t>
  </si>
  <si>
    <t>44644</t>
  </si>
  <si>
    <t>44901</t>
  </si>
  <si>
    <t>44902</t>
  </si>
  <si>
    <t>44903</t>
  </si>
  <si>
    <t>44904</t>
  </si>
  <si>
    <t>44905</t>
  </si>
  <si>
    <t>44906</t>
  </si>
  <si>
    <t>44907</t>
  </si>
  <si>
    <t>44255</t>
  </si>
  <si>
    <t>45860</t>
  </si>
  <si>
    <t>MARIA STEIN</t>
  </si>
  <si>
    <t>43536</t>
  </si>
  <si>
    <t>MARK CENTER</t>
  </si>
  <si>
    <t>44645</t>
  </si>
  <si>
    <t>MARSHALLVILLE</t>
  </si>
  <si>
    <t>43445</t>
  </si>
  <si>
    <t>43935</t>
  </si>
  <si>
    <t>MARTINS FERRY</t>
  </si>
  <si>
    <t>44646</t>
  </si>
  <si>
    <t>MASSILLON</t>
  </si>
  <si>
    <t>44647</t>
  </si>
  <si>
    <t>44648</t>
  </si>
  <si>
    <t>44438</t>
  </si>
  <si>
    <t>MASURY</t>
  </si>
  <si>
    <t>43537</t>
  </si>
  <si>
    <t>MAUMEE</t>
  </si>
  <si>
    <t>44650</t>
  </si>
  <si>
    <t>MAXIMO</t>
  </si>
  <si>
    <t>43937</t>
  </si>
  <si>
    <t>44651</t>
  </si>
  <si>
    <t>MECHANICSTOWN</t>
  </si>
  <si>
    <t>44256</t>
  </si>
  <si>
    <t>44258</t>
  </si>
  <si>
    <t>45861</t>
  </si>
  <si>
    <t>45862</t>
  </si>
  <si>
    <t>44060</t>
  </si>
  <si>
    <t>MENTOR</t>
  </si>
  <si>
    <t>44061</t>
  </si>
  <si>
    <t>44439</t>
  </si>
  <si>
    <t>MESOPOTAMIA</t>
  </si>
  <si>
    <t>43540</t>
  </si>
  <si>
    <t>METAMORA</t>
  </si>
  <si>
    <t>44652</t>
  </si>
  <si>
    <t>MIDDLEBRANCH</t>
  </si>
  <si>
    <t>44062</t>
  </si>
  <si>
    <t>45863</t>
  </si>
  <si>
    <t>MIDDLE POINT</t>
  </si>
  <si>
    <t>44653</t>
  </si>
  <si>
    <t>MIDVALE</t>
  </si>
  <si>
    <t>44846</t>
  </si>
  <si>
    <t>43447</t>
  </si>
  <si>
    <t>45864</t>
  </si>
  <si>
    <t>MILLER CITY</t>
  </si>
  <si>
    <t>44654</t>
  </si>
  <si>
    <t>44656</t>
  </si>
  <si>
    <t>MINERAL CITY</t>
  </si>
  <si>
    <t>44440</t>
  </si>
  <si>
    <t>MINERAL RIDGE</t>
  </si>
  <si>
    <t>44657</t>
  </si>
  <si>
    <t>43938</t>
  </si>
  <si>
    <t>MINGO JUNCTION</t>
  </si>
  <si>
    <t>45865</t>
  </si>
  <si>
    <t>MINSTER</t>
  </si>
  <si>
    <t>44260</t>
  </si>
  <si>
    <t>MOGADORE</t>
  </si>
  <si>
    <t>43542</t>
  </si>
  <si>
    <t>MONCLOVA</t>
  </si>
  <si>
    <t>44847</t>
  </si>
  <si>
    <t>45866</t>
  </si>
  <si>
    <t>43543</t>
  </si>
  <si>
    <t>44064</t>
  </si>
  <si>
    <t>45867</t>
  </si>
  <si>
    <t>MOUNT BLANCHARD</t>
  </si>
  <si>
    <t>45868</t>
  </si>
  <si>
    <t>MOUNT CORY</t>
  </si>
  <si>
    <t>44659</t>
  </si>
  <si>
    <t>MOUNT EATON</t>
  </si>
  <si>
    <t>44660</t>
  </si>
  <si>
    <t>43939</t>
  </si>
  <si>
    <t>44262</t>
  </si>
  <si>
    <t>MUNROE FALLS</t>
  </si>
  <si>
    <t>44848</t>
  </si>
  <si>
    <t>NANKIN</t>
  </si>
  <si>
    <t>43545</t>
  </si>
  <si>
    <t>NAPOLEON</t>
  </si>
  <si>
    <t>43550</t>
  </si>
  <si>
    <t>OKOLONA</t>
  </si>
  <si>
    <t>44661</t>
  </si>
  <si>
    <t>44662</t>
  </si>
  <si>
    <t>NAVARRE</t>
  </si>
  <si>
    <t>43547</t>
  </si>
  <si>
    <t>NEAPOLIS</t>
  </si>
  <si>
    <t>43940</t>
  </si>
  <si>
    <t>44441</t>
  </si>
  <si>
    <t>NEGLEY</t>
  </si>
  <si>
    <t>44849</t>
  </si>
  <si>
    <t>NEVADA</t>
  </si>
  <si>
    <t>43981</t>
  </si>
  <si>
    <t>NEW ATHENS</t>
  </si>
  <si>
    <t>43548</t>
  </si>
  <si>
    <t>NEW BAVARIA</t>
  </si>
  <si>
    <t>45869</t>
  </si>
  <si>
    <t>NEW BREMEN</t>
  </si>
  <si>
    <t>44065</t>
  </si>
  <si>
    <t>45870</t>
  </si>
  <si>
    <t>NEW HAMPSHIRE</t>
  </si>
  <si>
    <t>44850</t>
  </si>
  <si>
    <t>45871</t>
  </si>
  <si>
    <t>NEW KNOXVILLE</t>
  </si>
  <si>
    <t>44851</t>
  </si>
  <si>
    <t>44442</t>
  </si>
  <si>
    <t>44663</t>
  </si>
  <si>
    <t>44853</t>
  </si>
  <si>
    <t>NEW RIEGEL</t>
  </si>
  <si>
    <t>43984</t>
  </si>
  <si>
    <t>NEW RUMLEY</t>
  </si>
  <si>
    <t>44443</t>
  </si>
  <si>
    <t>NEW SPRINGFIELD</t>
  </si>
  <si>
    <t>44444</t>
  </si>
  <si>
    <t>44854</t>
  </si>
  <si>
    <t>44445</t>
  </si>
  <si>
    <t>NEW WATERFORD</t>
  </si>
  <si>
    <t>43549</t>
  </si>
  <si>
    <t>NEY</t>
  </si>
  <si>
    <t>44446</t>
  </si>
  <si>
    <t>NILES</t>
  </si>
  <si>
    <t>45872</t>
  </si>
  <si>
    <t>NORTH BALTIMORE</t>
  </si>
  <si>
    <t>44449</t>
  </si>
  <si>
    <t>NORTH BENTON</t>
  </si>
  <si>
    <t>44450</t>
  </si>
  <si>
    <t>NORTH BLOOMFIELD</t>
  </si>
  <si>
    <t>44855</t>
  </si>
  <si>
    <t>NORTH FAIRFIELD</t>
  </si>
  <si>
    <t>44056</t>
  </si>
  <si>
    <t>MACEDONIA</t>
  </si>
  <si>
    <t>44067</t>
  </si>
  <si>
    <t>44665</t>
  </si>
  <si>
    <t>NORTH GEORGETOWN</t>
  </si>
  <si>
    <t>44451</t>
  </si>
  <si>
    <t>NORTH JACKSON</t>
  </si>
  <si>
    <t>44068</t>
  </si>
  <si>
    <t>NORTH KINGSVILLE</t>
  </si>
  <si>
    <t>44666</t>
  </si>
  <si>
    <t>44452</t>
  </si>
  <si>
    <t>NORTH LIMA</t>
  </si>
  <si>
    <t>44070</t>
  </si>
  <si>
    <t>NORTH OLMSTED</t>
  </si>
  <si>
    <t>44857</t>
  </si>
  <si>
    <t>44859</t>
  </si>
  <si>
    <t>NOVA</t>
  </si>
  <si>
    <t>44072</t>
  </si>
  <si>
    <t>NOVELTY</t>
  </si>
  <si>
    <t>44073</t>
  </si>
  <si>
    <t>43449</t>
  </si>
  <si>
    <t>OAK HARBOR</t>
  </si>
  <si>
    <t>45873</t>
  </si>
  <si>
    <t>44074</t>
  </si>
  <si>
    <t>OBERLIN</t>
  </si>
  <si>
    <t>44860</t>
  </si>
  <si>
    <t>OCEOLA</t>
  </si>
  <si>
    <t>45874</t>
  </si>
  <si>
    <t>OHIO CITY</t>
  </si>
  <si>
    <t>44861</t>
  </si>
  <si>
    <t>44862</t>
  </si>
  <si>
    <t>44453</t>
  </si>
  <si>
    <t>44667</t>
  </si>
  <si>
    <t>ORRVILLE</t>
  </si>
  <si>
    <t>44076</t>
  </si>
  <si>
    <t>45875</t>
  </si>
  <si>
    <t>45876</t>
  </si>
  <si>
    <t>OTTOVILLE</t>
  </si>
  <si>
    <t>44077</t>
  </si>
  <si>
    <t>PAINESVILLE</t>
  </si>
  <si>
    <t>45877</t>
  </si>
  <si>
    <t>PANDORA</t>
  </si>
  <si>
    <t>44669</t>
  </si>
  <si>
    <t>44080</t>
  </si>
  <si>
    <t>PARKMAN</t>
  </si>
  <si>
    <t>45879</t>
  </si>
  <si>
    <t>PAULDING</t>
  </si>
  <si>
    <t>45880</t>
  </si>
  <si>
    <t>PAYNE</t>
  </si>
  <si>
    <t>43450</t>
  </si>
  <si>
    <t>PEMBERVILLE</t>
  </si>
  <si>
    <t>44264</t>
  </si>
  <si>
    <t>PENINSULA</t>
  </si>
  <si>
    <t>44081</t>
  </si>
  <si>
    <t>43551</t>
  </si>
  <si>
    <t>43552</t>
  </si>
  <si>
    <t>44864</t>
  </si>
  <si>
    <t>PERRYSVILLE</t>
  </si>
  <si>
    <t>44454</t>
  </si>
  <si>
    <t>43553</t>
  </si>
  <si>
    <t>PETTISVILLE</t>
  </si>
  <si>
    <t>43983</t>
  </si>
  <si>
    <t>44082</t>
  </si>
  <si>
    <t>PIERPONT</t>
  </si>
  <si>
    <t>43941</t>
  </si>
  <si>
    <t>PINEY FORK</t>
  </si>
  <si>
    <t>43554</t>
  </si>
  <si>
    <t>44865</t>
  </si>
  <si>
    <t>44866</t>
  </si>
  <si>
    <t>43451</t>
  </si>
  <si>
    <t>43446</t>
  </si>
  <si>
    <t>MIDDLE BASS</t>
  </si>
  <si>
    <t>43452</t>
  </si>
  <si>
    <t>43942</t>
  </si>
  <si>
    <t>POWHATAN POINT</t>
  </si>
  <si>
    <t>43456</t>
  </si>
  <si>
    <t>PUT IN BAY</t>
  </si>
  <si>
    <t>44265</t>
  </si>
  <si>
    <t>44266</t>
  </si>
  <si>
    <t>45841</t>
  </si>
  <si>
    <t>JENERA</t>
  </si>
  <si>
    <t>45881</t>
  </si>
  <si>
    <t>RAWSON</t>
  </si>
  <si>
    <t>43943</t>
  </si>
  <si>
    <t>RAYLAND</t>
  </si>
  <si>
    <t>44867</t>
  </si>
  <si>
    <t>44286</t>
  </si>
  <si>
    <t>43944</t>
  </si>
  <si>
    <t>43555</t>
  </si>
  <si>
    <t>RIDGEVILLE CORNERS</t>
  </si>
  <si>
    <t>43457</t>
  </si>
  <si>
    <t>RISINGSUN</t>
  </si>
  <si>
    <t>44270</t>
  </si>
  <si>
    <t>RITTMAN</t>
  </si>
  <si>
    <t>44670</t>
  </si>
  <si>
    <t>ROBERTSVILLE</t>
  </si>
  <si>
    <t>44084</t>
  </si>
  <si>
    <t>45882</t>
  </si>
  <si>
    <t>43458</t>
  </si>
  <si>
    <t>ROCKY RIDGE</t>
  </si>
  <si>
    <t>44455</t>
  </si>
  <si>
    <t>44085</t>
  </si>
  <si>
    <t>44272</t>
  </si>
  <si>
    <t>ROOTSTOWN</t>
  </si>
  <si>
    <t>43462</t>
  </si>
  <si>
    <t>RUDOLPH</t>
  </si>
  <si>
    <t>45883</t>
  </si>
  <si>
    <t>SAINT HENRY</t>
  </si>
  <si>
    <t>45884</t>
  </si>
  <si>
    <t>45885</t>
  </si>
  <si>
    <t>44460</t>
  </si>
  <si>
    <t>43945</t>
  </si>
  <si>
    <t>SALINEVILLE</t>
  </si>
  <si>
    <t>44870</t>
  </si>
  <si>
    <t>44871</t>
  </si>
  <si>
    <t>44671</t>
  </si>
  <si>
    <t>43946</t>
  </si>
  <si>
    <t>44874</t>
  </si>
  <si>
    <t>43988</t>
  </si>
  <si>
    <t>45886</t>
  </si>
  <si>
    <t>SCOTT</t>
  </si>
  <si>
    <t>44672</t>
  </si>
  <si>
    <t>SEBRING</t>
  </si>
  <si>
    <t>44273</t>
  </si>
  <si>
    <t>SEVILLE</t>
  </si>
  <si>
    <t>43947</t>
  </si>
  <si>
    <t>SHADYSIDE</t>
  </si>
  <si>
    <t>44274</t>
  </si>
  <si>
    <t>SHARON CENTER</t>
  </si>
  <si>
    <t>44875</t>
  </si>
  <si>
    <t>SHELBY</t>
  </si>
  <si>
    <t>44675</t>
  </si>
  <si>
    <t>SHERRODSVILLE</t>
  </si>
  <si>
    <t>43556</t>
  </si>
  <si>
    <t>44878</t>
  </si>
  <si>
    <t>44676</t>
  </si>
  <si>
    <t>SHREVE</t>
  </si>
  <si>
    <t>43948</t>
  </si>
  <si>
    <t>44677</t>
  </si>
  <si>
    <t>44678</t>
  </si>
  <si>
    <t>44470</t>
  </si>
  <si>
    <t>44275</t>
  </si>
  <si>
    <t>45887</t>
  </si>
  <si>
    <t>SPENCERVILLE</t>
  </si>
  <si>
    <t>43950</t>
  </si>
  <si>
    <t>SAINT CLAIRSVILLE</t>
  </si>
  <si>
    <t>44276</t>
  </si>
  <si>
    <t>43952</t>
  </si>
  <si>
    <t>STEUBENVILLE</t>
  </si>
  <si>
    <t>43953</t>
  </si>
  <si>
    <t>43463</t>
  </si>
  <si>
    <t>STONY RIDGE</t>
  </si>
  <si>
    <t>44680</t>
  </si>
  <si>
    <t>43961</t>
  </si>
  <si>
    <t>44471</t>
  </si>
  <si>
    <t>STRUTHERS</t>
  </si>
  <si>
    <t>43519</t>
  </si>
  <si>
    <t>EVANSPORT</t>
  </si>
  <si>
    <t>43557</t>
  </si>
  <si>
    <t>STRYKER</t>
  </si>
  <si>
    <t>44681</t>
  </si>
  <si>
    <t>SUGARCREEK</t>
  </si>
  <si>
    <t>44880</t>
  </si>
  <si>
    <t>44856</t>
  </si>
  <si>
    <t>NORTH ROBINSON</t>
  </si>
  <si>
    <t>44881</t>
  </si>
  <si>
    <t>SULPHUR SPRINGS</t>
  </si>
  <si>
    <t>43962</t>
  </si>
  <si>
    <t>43558</t>
  </si>
  <si>
    <t>44882</t>
  </si>
  <si>
    <t>43560</t>
  </si>
  <si>
    <t>44278</t>
  </si>
  <si>
    <t>TALLMADGE</t>
  </si>
  <si>
    <t>44086</t>
  </si>
  <si>
    <t>44845</t>
  </si>
  <si>
    <t>MELMORE</t>
  </si>
  <si>
    <t>44883</t>
  </si>
  <si>
    <t>TIFFIN</t>
  </si>
  <si>
    <t>43963</t>
  </si>
  <si>
    <t>TILTONSVILLE</t>
  </si>
  <si>
    <t>44887</t>
  </si>
  <si>
    <t>TIRO</t>
  </si>
  <si>
    <t>43460</t>
  </si>
  <si>
    <t>ROSSFORD</t>
  </si>
  <si>
    <t>43601</t>
  </si>
  <si>
    <t>TOLEDO</t>
  </si>
  <si>
    <t>43603</t>
  </si>
  <si>
    <t>43604</t>
  </si>
  <si>
    <t>43605</t>
  </si>
  <si>
    <t>43606</t>
  </si>
  <si>
    <t>43607</t>
  </si>
  <si>
    <t>43608</t>
  </si>
  <si>
    <t>43609</t>
  </si>
  <si>
    <t>43610</t>
  </si>
  <si>
    <t>43611</t>
  </si>
  <si>
    <t>43612</t>
  </si>
  <si>
    <t>43613</t>
  </si>
  <si>
    <t>43614</t>
  </si>
  <si>
    <t>43615</t>
  </si>
  <si>
    <t>43616</t>
  </si>
  <si>
    <t>OREGON</t>
  </si>
  <si>
    <t>43617</t>
  </si>
  <si>
    <t>43619</t>
  </si>
  <si>
    <t>43620</t>
  </si>
  <si>
    <t>43623</t>
  </si>
  <si>
    <t>43635</t>
  </si>
  <si>
    <t>43652</t>
  </si>
  <si>
    <t>43654</t>
  </si>
  <si>
    <t>43656</t>
  </si>
  <si>
    <t>43657</t>
  </si>
  <si>
    <t>43659</t>
  </si>
  <si>
    <t>43660</t>
  </si>
  <si>
    <t>43661</t>
  </si>
  <si>
    <t>43666</t>
  </si>
  <si>
    <t>43667</t>
  </si>
  <si>
    <t>43681</t>
  </si>
  <si>
    <t>43682</t>
  </si>
  <si>
    <t>43697</t>
  </si>
  <si>
    <t>43699</t>
  </si>
  <si>
    <t>43565</t>
  </si>
  <si>
    <t>TONTOGANY</t>
  </si>
  <si>
    <t>43964</t>
  </si>
  <si>
    <t>TORONTO</t>
  </si>
  <si>
    <t>44682</t>
  </si>
  <si>
    <t>TUSCARAWAS</t>
  </si>
  <si>
    <t>44087</t>
  </si>
  <si>
    <t>TWINSBURG</t>
  </si>
  <si>
    <t>44679</t>
  </si>
  <si>
    <t>44683</t>
  </si>
  <si>
    <t>UHRICHSVILLE</t>
  </si>
  <si>
    <t>44699</t>
  </si>
  <si>
    <t>TIPPECANOE</t>
  </si>
  <si>
    <t>44685</t>
  </si>
  <si>
    <t>44088</t>
  </si>
  <si>
    <t>45888</t>
  </si>
  <si>
    <t>UNIOPOLIS</t>
  </si>
  <si>
    <t>44280</t>
  </si>
  <si>
    <t>VALLEY CITY</t>
  </si>
  <si>
    <t>45889</t>
  </si>
  <si>
    <t>45890</t>
  </si>
  <si>
    <t>VANLUE</t>
  </si>
  <si>
    <t>45891</t>
  </si>
  <si>
    <t>VAN WERT</t>
  </si>
  <si>
    <t>45893</t>
  </si>
  <si>
    <t>VAUGHNSVILLE</t>
  </si>
  <si>
    <t>45894</t>
  </si>
  <si>
    <t>VENEDOCIA</t>
  </si>
  <si>
    <t>44089</t>
  </si>
  <si>
    <t>VERMILION</t>
  </si>
  <si>
    <t>43464</t>
  </si>
  <si>
    <t>VICKERY</t>
  </si>
  <si>
    <t>44473</t>
  </si>
  <si>
    <t>44281</t>
  </si>
  <si>
    <t>WADSWORTH</t>
  </si>
  <si>
    <t>44282</t>
  </si>
  <si>
    <t>44889</t>
  </si>
  <si>
    <t>WAKEMAN</t>
  </si>
  <si>
    <t>43465</t>
  </si>
  <si>
    <t>WALBRIDGE</t>
  </si>
  <si>
    <t>44687</t>
  </si>
  <si>
    <t>WALNUT CREEK</t>
  </si>
  <si>
    <t>45819</t>
  </si>
  <si>
    <t>45895</t>
  </si>
  <si>
    <t>WAPAKONETA</t>
  </si>
  <si>
    <t>43967</t>
  </si>
  <si>
    <t>WARNOCK</t>
  </si>
  <si>
    <t>44481</t>
  </si>
  <si>
    <t>44482</t>
  </si>
  <si>
    <t>44483</t>
  </si>
  <si>
    <t>44484</t>
  </si>
  <si>
    <t>44485</t>
  </si>
  <si>
    <t>44486</t>
  </si>
  <si>
    <t>44488</t>
  </si>
  <si>
    <t>44490</t>
  </si>
  <si>
    <t>43566</t>
  </si>
  <si>
    <t>43567</t>
  </si>
  <si>
    <t>WAUSEON</t>
  </si>
  <si>
    <t>44285</t>
  </si>
  <si>
    <t>43466</t>
  </si>
  <si>
    <t>44688</t>
  </si>
  <si>
    <t>45896</t>
  </si>
  <si>
    <t>WAYNESFIELD</t>
  </si>
  <si>
    <t>44090</t>
  </si>
  <si>
    <t>43968</t>
  </si>
  <si>
    <t>44491</t>
  </si>
  <si>
    <t>44251</t>
  </si>
  <si>
    <t>WESTFIELD CENTER</t>
  </si>
  <si>
    <t>43467</t>
  </si>
  <si>
    <t>WEST MILLGROVE</t>
  </si>
  <si>
    <t>43569</t>
  </si>
  <si>
    <t>44287</t>
  </si>
  <si>
    <t>WEST SALEM</t>
  </si>
  <si>
    <t>43570</t>
  </si>
  <si>
    <t>WEST UNITY</t>
  </si>
  <si>
    <t>43571</t>
  </si>
  <si>
    <t>44092</t>
  </si>
  <si>
    <t>44888</t>
  </si>
  <si>
    <t>44890</t>
  </si>
  <si>
    <t>44093</t>
  </si>
  <si>
    <t>WILLIAMSFIELD</t>
  </si>
  <si>
    <t>43468</t>
  </si>
  <si>
    <t>44094</t>
  </si>
  <si>
    <t>WILLOUGHBY</t>
  </si>
  <si>
    <t>44095</t>
  </si>
  <si>
    <t>EASTLAKE</t>
  </si>
  <si>
    <t>44096</t>
  </si>
  <si>
    <t>44097</t>
  </si>
  <si>
    <t>45898</t>
  </si>
  <si>
    <t>WILLSHIRE</t>
  </si>
  <si>
    <t>44689</t>
  </si>
  <si>
    <t>44288</t>
  </si>
  <si>
    <t>44099</t>
  </si>
  <si>
    <t>44690</t>
  </si>
  <si>
    <t>WINESBURG</t>
  </si>
  <si>
    <t>44493</t>
  </si>
  <si>
    <t>43970</t>
  </si>
  <si>
    <t>WOLF RUN</t>
  </si>
  <si>
    <t>43469</t>
  </si>
  <si>
    <t>44691</t>
  </si>
  <si>
    <t>WOOSTER</t>
  </si>
  <si>
    <t>45899</t>
  </si>
  <si>
    <t>WREN</t>
  </si>
  <si>
    <t>43971</t>
  </si>
  <si>
    <t>44501</t>
  </si>
  <si>
    <t>44502</t>
  </si>
  <si>
    <t>44503</t>
  </si>
  <si>
    <t>44504</t>
  </si>
  <si>
    <t>44505</t>
  </si>
  <si>
    <t>44506</t>
  </si>
  <si>
    <t>44507</t>
  </si>
  <si>
    <t>44509</t>
  </si>
  <si>
    <t>44510</t>
  </si>
  <si>
    <t>44511</t>
  </si>
  <si>
    <t>44512</t>
  </si>
  <si>
    <t>44513</t>
  </si>
  <si>
    <t>44514</t>
  </si>
  <si>
    <t>44515</t>
  </si>
  <si>
    <t>44555</t>
  </si>
  <si>
    <t>44697</t>
  </si>
  <si>
    <t>ZOAR</t>
  </si>
  <si>
    <t>47001</t>
  </si>
  <si>
    <t>47006</t>
  </si>
  <si>
    <t>BATESVILLE</t>
  </si>
  <si>
    <t>47010</t>
  </si>
  <si>
    <t>47012</t>
  </si>
  <si>
    <t>47016</t>
  </si>
  <si>
    <t>47017</t>
  </si>
  <si>
    <t>47018</t>
  </si>
  <si>
    <t>DILLSBORO</t>
  </si>
  <si>
    <t>47019</t>
  </si>
  <si>
    <t>EAST ENTERPRISE</t>
  </si>
  <si>
    <t>47020</t>
  </si>
  <si>
    <t>47021</t>
  </si>
  <si>
    <t>47022</t>
  </si>
  <si>
    <t>47060</t>
  </si>
  <si>
    <t>47023</t>
  </si>
  <si>
    <t>HOLTON</t>
  </si>
  <si>
    <t>47024</t>
  </si>
  <si>
    <t>47025</t>
  </si>
  <si>
    <t>47030</t>
  </si>
  <si>
    <t>47031</t>
  </si>
  <si>
    <t>47032</t>
  </si>
  <si>
    <t>MOORES HILL</t>
  </si>
  <si>
    <t>47033</t>
  </si>
  <si>
    <t>47034</t>
  </si>
  <si>
    <t>47035</t>
  </si>
  <si>
    <t>NEW TRENTON</t>
  </si>
  <si>
    <t>47036</t>
  </si>
  <si>
    <t>OLDENBURG</t>
  </si>
  <si>
    <t>47037</t>
  </si>
  <si>
    <t>OSGOOD</t>
  </si>
  <si>
    <t>47038</t>
  </si>
  <si>
    <t>PATRIOT</t>
  </si>
  <si>
    <t>47039</t>
  </si>
  <si>
    <t>PIERCEVILLE</t>
  </si>
  <si>
    <t>47040</t>
  </si>
  <si>
    <t>RISING SUN</t>
  </si>
  <si>
    <t>47041</t>
  </si>
  <si>
    <t>SUNMAN</t>
  </si>
  <si>
    <t>47042</t>
  </si>
  <si>
    <t>47011</t>
  </si>
  <si>
    <t>47043</t>
  </si>
  <si>
    <t>VEVAY</t>
  </si>
  <si>
    <t>47003</t>
  </si>
  <si>
    <t>WEST COLLEGE CORNER</t>
  </si>
  <si>
    <t>41001</t>
  </si>
  <si>
    <t>41002</t>
  </si>
  <si>
    <t>41003</t>
  </si>
  <si>
    <t>BERRY</t>
  </si>
  <si>
    <t>41004</t>
  </si>
  <si>
    <t>41005</t>
  </si>
  <si>
    <t>41006</t>
  </si>
  <si>
    <t>41007</t>
  </si>
  <si>
    <t>41008</t>
  </si>
  <si>
    <t>41045</t>
  </si>
  <si>
    <t>41010</t>
  </si>
  <si>
    <t>41011</t>
  </si>
  <si>
    <t>41012</t>
  </si>
  <si>
    <t>41014</t>
  </si>
  <si>
    <t>41015</t>
  </si>
  <si>
    <t>LATONIA</t>
  </si>
  <si>
    <t>41016</t>
  </si>
  <si>
    <t>41017</t>
  </si>
  <si>
    <t>FT MITCHELL</t>
  </si>
  <si>
    <t>41018</t>
  </si>
  <si>
    <t>ERLANGER</t>
  </si>
  <si>
    <t>41019</t>
  </si>
  <si>
    <t>41030</t>
  </si>
  <si>
    <t>41031</t>
  </si>
  <si>
    <t>41033</t>
  </si>
  <si>
    <t>DE MOSSVILLE</t>
  </si>
  <si>
    <t>41034</t>
  </si>
  <si>
    <t>41035</t>
  </si>
  <si>
    <t>DRY RIDGE</t>
  </si>
  <si>
    <t>41037</t>
  </si>
  <si>
    <t>41039</t>
  </si>
  <si>
    <t>41040</t>
  </si>
  <si>
    <t>41041</t>
  </si>
  <si>
    <t>FLEMINGSBURG</t>
  </si>
  <si>
    <t>41022</t>
  </si>
  <si>
    <t>41042</t>
  </si>
  <si>
    <t>41043</t>
  </si>
  <si>
    <t>41044</t>
  </si>
  <si>
    <t>41046</t>
  </si>
  <si>
    <t>41048</t>
  </si>
  <si>
    <t>41049</t>
  </si>
  <si>
    <t>41051</t>
  </si>
  <si>
    <t>41052</t>
  </si>
  <si>
    <t>41053</t>
  </si>
  <si>
    <t>41054</t>
  </si>
  <si>
    <t>41055</t>
  </si>
  <si>
    <t>MAYSLICK</t>
  </si>
  <si>
    <t>41056</t>
  </si>
  <si>
    <t>41059</t>
  </si>
  <si>
    <t>MELBOURNE</t>
  </si>
  <si>
    <t>41061</t>
  </si>
  <si>
    <t>41062</t>
  </si>
  <si>
    <t>41063</t>
  </si>
  <si>
    <t>MORNING VIEW</t>
  </si>
  <si>
    <t>41064</t>
  </si>
  <si>
    <t>MOUNT OLIVET</t>
  </si>
  <si>
    <t>41065</t>
  </si>
  <si>
    <t>MUSES MILLS</t>
  </si>
  <si>
    <t>41071</t>
  </si>
  <si>
    <t>41072</t>
  </si>
  <si>
    <t>41073</t>
  </si>
  <si>
    <t>41074</t>
  </si>
  <si>
    <t>41075</t>
  </si>
  <si>
    <t>FORT THOMAS</t>
  </si>
  <si>
    <t>41076</t>
  </si>
  <si>
    <t>41099</t>
  </si>
  <si>
    <t>41080</t>
  </si>
  <si>
    <t>41081</t>
  </si>
  <si>
    <t>PLUMMERS LANDING</t>
  </si>
  <si>
    <t>41083</t>
  </si>
  <si>
    <t>SANDERS</t>
  </si>
  <si>
    <t>41085</t>
  </si>
  <si>
    <t>SILVER GROVE</t>
  </si>
  <si>
    <t>41086</t>
  </si>
  <si>
    <t>41091</t>
  </si>
  <si>
    <t>41092</t>
  </si>
  <si>
    <t>41093</t>
  </si>
  <si>
    <t>41094</t>
  </si>
  <si>
    <t>41095</t>
  </si>
  <si>
    <t>41096</t>
  </si>
  <si>
    <t>41097</t>
  </si>
  <si>
    <t>41098</t>
  </si>
  <si>
    <t>45101</t>
  </si>
  <si>
    <t>43802</t>
  </si>
  <si>
    <t>45001</t>
  </si>
  <si>
    <t>ADDYSTON</t>
  </si>
  <si>
    <t>43101</t>
  </si>
  <si>
    <t>ADELPHI</t>
  </si>
  <si>
    <t>45710</t>
  </si>
  <si>
    <t>45776</t>
  </si>
  <si>
    <t>SHADE</t>
  </si>
  <si>
    <t>43001</t>
  </si>
  <si>
    <t>45301</t>
  </si>
  <si>
    <t>43102</t>
  </si>
  <si>
    <t>AMANDA</t>
  </si>
  <si>
    <t>45102</t>
  </si>
  <si>
    <t>AMELIA</t>
  </si>
  <si>
    <t>45711</t>
  </si>
  <si>
    <t>AMESVILLE</t>
  </si>
  <si>
    <t>45777</t>
  </si>
  <si>
    <t>43002</t>
  </si>
  <si>
    <t>AMLIN</t>
  </si>
  <si>
    <t>45302</t>
  </si>
  <si>
    <t>ANNA</t>
  </si>
  <si>
    <t>45303</t>
  </si>
  <si>
    <t>45304</t>
  </si>
  <si>
    <t>ARCANUM</t>
  </si>
  <si>
    <t>43003</t>
  </si>
  <si>
    <t>ASHLEY</t>
  </si>
  <si>
    <t>43103</t>
  </si>
  <si>
    <t>45701</t>
  </si>
  <si>
    <t>43711</t>
  </si>
  <si>
    <t>45612</t>
  </si>
  <si>
    <t>45624</t>
  </si>
  <si>
    <t>43804</t>
  </si>
  <si>
    <t>43105</t>
  </si>
  <si>
    <t>BALTIMORE</t>
  </si>
  <si>
    <t>45712</t>
  </si>
  <si>
    <t>45729</t>
  </si>
  <si>
    <t>43713</t>
  </si>
  <si>
    <t>45713</t>
  </si>
  <si>
    <t>45103</t>
  </si>
  <si>
    <t>43716</t>
  </si>
  <si>
    <t>45613</t>
  </si>
  <si>
    <t>45683</t>
  </si>
  <si>
    <t>45305</t>
  </si>
  <si>
    <t>BELLBROOK</t>
  </si>
  <si>
    <t>43310</t>
  </si>
  <si>
    <t>BELLE CENTER</t>
  </si>
  <si>
    <t>43311</t>
  </si>
  <si>
    <t>BELLEFONTAINE</t>
  </si>
  <si>
    <t>43717</t>
  </si>
  <si>
    <t>BELLE VALLEY</t>
  </si>
  <si>
    <t>43718</t>
  </si>
  <si>
    <t>45714</t>
  </si>
  <si>
    <t>BELPRE</t>
  </si>
  <si>
    <t>45105</t>
  </si>
  <si>
    <t>BENTONVILLE</t>
  </si>
  <si>
    <t>45106</t>
  </si>
  <si>
    <t>43719</t>
  </si>
  <si>
    <t>BETHESDA</t>
  </si>
  <si>
    <t>45715</t>
  </si>
  <si>
    <t>45721</t>
  </si>
  <si>
    <t>COAL RUN</t>
  </si>
  <si>
    <t>45614</t>
  </si>
  <si>
    <t>BIDWELL</t>
  </si>
  <si>
    <t>43004</t>
  </si>
  <si>
    <t>BLACKLICK</t>
  </si>
  <si>
    <t>43005</t>
  </si>
  <si>
    <t>BLADENSBURG</t>
  </si>
  <si>
    <t>45107</t>
  </si>
  <si>
    <t>BLANCHESTER</t>
  </si>
  <si>
    <t>43106</t>
  </si>
  <si>
    <t>45616</t>
  </si>
  <si>
    <t>43720</t>
  </si>
  <si>
    <t>BLUE ROCK</t>
  </si>
  <si>
    <t>45306</t>
  </si>
  <si>
    <t>BOTKINS</t>
  </si>
  <si>
    <t>45617</t>
  </si>
  <si>
    <t>BOURNEVILLE</t>
  </si>
  <si>
    <t>45307</t>
  </si>
  <si>
    <t>BOWERSVILLE</t>
  </si>
  <si>
    <t>45308</t>
  </si>
  <si>
    <t>43107</t>
  </si>
  <si>
    <t>43109</t>
  </si>
  <si>
    <t>BRICE</t>
  </si>
  <si>
    <t>43006</t>
  </si>
  <si>
    <t>BRINKHAVEN</t>
  </si>
  <si>
    <t>45309</t>
  </si>
  <si>
    <t>45716</t>
  </si>
  <si>
    <t>BUCHTEL</t>
  </si>
  <si>
    <t>43008</t>
  </si>
  <si>
    <t>BUCKEYE LAKE</t>
  </si>
  <si>
    <t>43722</t>
  </si>
  <si>
    <t>45110</t>
  </si>
  <si>
    <t>BUFORD</t>
  </si>
  <si>
    <t>45310</t>
  </si>
  <si>
    <t>BURKETTSVILLE</t>
  </si>
  <si>
    <t>43723</t>
  </si>
  <si>
    <t>BYESVILLE</t>
  </si>
  <si>
    <t>43009</t>
  </si>
  <si>
    <t>CABLE</t>
  </si>
  <si>
    <t>43724</t>
  </si>
  <si>
    <t>43314</t>
  </si>
  <si>
    <t>43335</t>
  </si>
  <si>
    <t>MARTEL</t>
  </si>
  <si>
    <t>43725</t>
  </si>
  <si>
    <t>43750</t>
  </si>
  <si>
    <t>KIPLING</t>
  </si>
  <si>
    <t>45311</t>
  </si>
  <si>
    <t>43110</t>
  </si>
  <si>
    <t>CANAL WINCHESTER</t>
  </si>
  <si>
    <t>43111</t>
  </si>
  <si>
    <t>CARBON HILL</t>
  </si>
  <si>
    <t>43315</t>
  </si>
  <si>
    <t>CARDINGTON</t>
  </si>
  <si>
    <t>43316</t>
  </si>
  <si>
    <t>CAREY</t>
  </si>
  <si>
    <t>43112</t>
  </si>
  <si>
    <t>CARROLL</t>
  </si>
  <si>
    <t>45312</t>
  </si>
  <si>
    <t>CASSTOWN</t>
  </si>
  <si>
    <t>43010</t>
  </si>
  <si>
    <t>45314</t>
  </si>
  <si>
    <t>43011</t>
  </si>
  <si>
    <t>CENTERBURG</t>
  </si>
  <si>
    <t>43727</t>
  </si>
  <si>
    <t>CHANDLERSVILLE</t>
  </si>
  <si>
    <t>45719</t>
  </si>
  <si>
    <t>45618</t>
  </si>
  <si>
    <t>CHERRY FORK</t>
  </si>
  <si>
    <t>45619</t>
  </si>
  <si>
    <t>CHESAPEAKE</t>
  </si>
  <si>
    <t>45620</t>
  </si>
  <si>
    <t>45720</t>
  </si>
  <si>
    <t>43728</t>
  </si>
  <si>
    <t>CHESTERHILL</t>
  </si>
  <si>
    <t>43317</t>
  </si>
  <si>
    <t>CHESTERVILLE</t>
  </si>
  <si>
    <t>45601</t>
  </si>
  <si>
    <t>CHILLICOTHE</t>
  </si>
  <si>
    <t>45112</t>
  </si>
  <si>
    <t>CHILO</t>
  </si>
  <si>
    <t>45389</t>
  </si>
  <si>
    <t>45201</t>
  </si>
  <si>
    <t>CINCINNATI</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</si>
  <si>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</si>
  <si>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</si>
  <si>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</si>
  <si>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</si>
  <si>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</si>
  <si>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</si>
  <si>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</si>
  <si>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</si>
  <si>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</si>
  <si>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</si>
  <si>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</si>
  <si>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</si>
  <si>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</si>
  <si>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</si>
  <si>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</si>
  <si>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</si>
  <si>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</si>
  <si>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</si>
  <si>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</si>
  <si>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</si>
  <si>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</si>
  <si>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</si>
  <si>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45225</t>
  </si>
  <si>
    <t>45226</t>
  </si>
  <si>
    <t>45227</t>
  </si>
  <si>
    <t>45229</t>
  </si>
  <si>
    <t>45230</t>
  </si>
  <si>
    <t>45231</t>
  </si>
  <si>
    <t>45232</t>
  </si>
  <si>
    <t>45233</t>
  </si>
  <si>
    <t>45234</t>
  </si>
  <si>
    <t>45235</t>
  </si>
  <si>
    <t>45236</t>
  </si>
  <si>
    <t>45237</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</si>
  <si>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</si>
  <si>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</si>
  <si>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</si>
  <si>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</si>
  <si>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</si>
  <si>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</si>
  <si>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</si>
  <si>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</si>
  <si>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</si>
  <si>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</si>
  <si>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</si>
  <si>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</si>
  <si>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</si>
  <si>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</si>
  <si>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</si>
  <si>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</si>
  <si>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</si>
  <si>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</si>
  <si>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</si>
  <si>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</si>
  <si>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</si>
  <si>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</si>
  <si>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</si>
  <si>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</si>
  <si>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</si>
  <si>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</si>
  <si>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</si>
  <si>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</si>
  <si>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</si>
  <si>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</si>
  <si>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</si>
  <si>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</si>
  <si>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</si>
  <si>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</si>
  <si>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</si>
  <si>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45999</t>
  </si>
  <si>
    <t>43113</t>
  </si>
  <si>
    <t>43115</t>
  </si>
  <si>
    <t>45113</t>
  </si>
  <si>
    <t>45315</t>
  </si>
  <si>
    <t>45002</t>
  </si>
  <si>
    <t>CLEVES</t>
  </si>
  <si>
    <t>45033</t>
  </si>
  <si>
    <t>HOOVEN</t>
  </si>
  <si>
    <t>45316</t>
  </si>
  <si>
    <t>45621</t>
  </si>
  <si>
    <t>45003</t>
  </si>
  <si>
    <t>COLLEGE CORNER</t>
  </si>
  <si>
    <t>45004</t>
  </si>
  <si>
    <t>43085</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</si>
  <si>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</si>
  <si>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</si>
  <si>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</si>
  <si>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</si>
  <si>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</si>
  <si>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</si>
  <si>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</si>
  <si>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</si>
  <si>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</si>
  <si>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</si>
  <si>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</si>
  <si>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</si>
  <si>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</si>
  <si>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</si>
  <si>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</si>
  <si>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</si>
  <si>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</si>
  <si>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</si>
  <si>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</si>
  <si>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</si>
  <si>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</si>
  <si>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43223</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</si>
  <si>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</si>
  <si>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</si>
  <si>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</si>
  <si>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</si>
  <si>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</si>
  <si>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</si>
  <si>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</si>
  <si>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</si>
  <si>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</si>
  <si>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</si>
  <si>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</si>
  <si>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</si>
  <si>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</si>
  <si>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</si>
  <si>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</si>
  <si>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</si>
  <si>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</si>
  <si>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</si>
  <si>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</si>
  <si>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</si>
  <si>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</si>
  <si>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</si>
  <si>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43116</t>
  </si>
  <si>
    <t>COMMERCIAL POINT</t>
  </si>
  <si>
    <t>43811</t>
  </si>
  <si>
    <t>CONESVILLE</t>
  </si>
  <si>
    <t>45317</t>
  </si>
  <si>
    <t>CONOVER</t>
  </si>
  <si>
    <t>45723</t>
  </si>
  <si>
    <t>COOLVILLE</t>
  </si>
  <si>
    <t>45739</t>
  </si>
  <si>
    <t>HOCKINGPORT</t>
  </si>
  <si>
    <t>43730</t>
  </si>
  <si>
    <t>43812</t>
  </si>
  <si>
    <t>COSHOCTON</t>
  </si>
  <si>
    <t>43828</t>
  </si>
  <si>
    <t>43836</t>
  </si>
  <si>
    <t>45318</t>
  </si>
  <si>
    <t>43731</t>
  </si>
  <si>
    <t>CROOKSVILLE</t>
  </si>
  <si>
    <t>43013</t>
  </si>
  <si>
    <t>CROTON</t>
  </si>
  <si>
    <t>45623</t>
  </si>
  <si>
    <t>CROWN CITY</t>
  </si>
  <si>
    <t>45114</t>
  </si>
  <si>
    <t>43732</t>
  </si>
  <si>
    <t>45724</t>
  </si>
  <si>
    <t>43014</t>
  </si>
  <si>
    <t>45390</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</si>
  <si>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</si>
  <si>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</si>
  <si>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</si>
  <si>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</si>
  <si>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</si>
  <si>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</si>
  <si>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</si>
  <si>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</si>
  <si>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</si>
  <si>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</si>
  <si>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</si>
  <si>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</si>
  <si>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</si>
  <si>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</si>
  <si>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</si>
  <si>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</si>
  <si>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</si>
  <si>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</si>
  <si>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</si>
  <si>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</si>
  <si>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</si>
  <si>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</si>
  <si>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</si>
  <si>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</si>
  <si>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</si>
  <si>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</si>
  <si>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</si>
  <si>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</si>
  <si>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</si>
  <si>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</si>
  <si>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</si>
  <si>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</si>
  <si>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</si>
  <si>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</si>
  <si>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</si>
  <si>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</si>
  <si>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</si>
  <si>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</si>
  <si>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</si>
  <si>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</si>
  <si>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</si>
  <si>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</si>
  <si>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</si>
  <si>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</si>
  <si>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</si>
  <si>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45115</t>
  </si>
  <si>
    <t>43318</t>
  </si>
  <si>
    <t>DE GRAFF</t>
  </si>
  <si>
    <t>43015</t>
  </si>
  <si>
    <t>43117</t>
  </si>
  <si>
    <t>43733</t>
  </si>
  <si>
    <t>DERWENT</t>
  </si>
  <si>
    <t>45727</t>
  </si>
  <si>
    <t>DEXTER CITY</t>
  </si>
  <si>
    <t>45319</t>
  </si>
  <si>
    <t>DONNELSVILLE</t>
  </si>
  <si>
    <t>43821</t>
  </si>
  <si>
    <t>43016</t>
  </si>
  <si>
    <t>43017</t>
  </si>
  <si>
    <t>43734</t>
  </si>
  <si>
    <t>DUNCAN FALLS</t>
  </si>
  <si>
    <t>43735</t>
  </si>
  <si>
    <t>EAST FULTONHAM</t>
  </si>
  <si>
    <t>43738</t>
  </si>
  <si>
    <t>43319</t>
  </si>
  <si>
    <t>EAST LIBERTY</t>
  </si>
  <si>
    <t>45320</t>
  </si>
  <si>
    <t>43320</t>
  </si>
  <si>
    <t>45321</t>
  </si>
  <si>
    <t>ELDORADO</t>
  </si>
  <si>
    <t>45322</t>
  </si>
  <si>
    <t>45323</t>
  </si>
  <si>
    <t>ENON</t>
  </si>
  <si>
    <t>43018</t>
  </si>
  <si>
    <t>45324</t>
  </si>
  <si>
    <t>FAIRBORN</t>
  </si>
  <si>
    <t>45118</t>
  </si>
  <si>
    <t>45119</t>
  </si>
  <si>
    <t>FEESBURG</t>
  </si>
  <si>
    <t>45120</t>
  </si>
  <si>
    <t>FELICITY</t>
  </si>
  <si>
    <t>45326</t>
  </si>
  <si>
    <t>FLETCHER</t>
  </si>
  <si>
    <t>45628</t>
  </si>
  <si>
    <t>45005</t>
  </si>
  <si>
    <t>45629</t>
  </si>
  <si>
    <t>FRANKLIN FURNACE</t>
  </si>
  <si>
    <t>43822</t>
  </si>
  <si>
    <t>FRAZEYSBURG</t>
  </si>
  <si>
    <t>43019</t>
  </si>
  <si>
    <t>43824</t>
  </si>
  <si>
    <t>FRESNO</t>
  </si>
  <si>
    <t>45630</t>
  </si>
  <si>
    <t>43321</t>
  </si>
  <si>
    <t>43021</t>
  </si>
  <si>
    <t>GALENA</t>
  </si>
  <si>
    <t>45631</t>
  </si>
  <si>
    <t>GALLIPOLIS</t>
  </si>
  <si>
    <t>43119</t>
  </si>
  <si>
    <t>43022</t>
  </si>
  <si>
    <t>GAMBIER</t>
  </si>
  <si>
    <t>45121</t>
  </si>
  <si>
    <t>45325</t>
  </si>
  <si>
    <t>FARMERSVILLE</t>
  </si>
  <si>
    <t>45327</t>
  </si>
  <si>
    <t>45328</t>
  </si>
  <si>
    <t>43739</t>
  </si>
  <si>
    <t>43760</t>
  </si>
  <si>
    <t>MOUNT PERRY</t>
  </si>
  <si>
    <t>45732</t>
  </si>
  <si>
    <t>GLOUSTER</t>
  </si>
  <si>
    <t>45122</t>
  </si>
  <si>
    <t>43023</t>
  </si>
  <si>
    <t>43740</t>
  </si>
  <si>
    <t>GRATIOT</t>
  </si>
  <si>
    <t>45330</t>
  </si>
  <si>
    <t>GRATIS</t>
  </si>
  <si>
    <t>43322</t>
  </si>
  <si>
    <t>GREEN CAMP</t>
  </si>
  <si>
    <t>45123</t>
  </si>
  <si>
    <t>45331</t>
  </si>
  <si>
    <t>43123</t>
  </si>
  <si>
    <t>43125</t>
  </si>
  <si>
    <t>GROVEPORT</t>
  </si>
  <si>
    <t>43195</t>
  </si>
  <si>
    <t>43199</t>
  </si>
  <si>
    <t>45735</t>
  </si>
  <si>
    <t>GUYSVILLE</t>
  </si>
  <si>
    <t>45634</t>
  </si>
  <si>
    <t>45130</t>
  </si>
  <si>
    <t>HAMERSVILLE</t>
  </si>
  <si>
    <t>45011</t>
  </si>
  <si>
    <t>45012</t>
  </si>
  <si>
    <t>45013</t>
  </si>
  <si>
    <t>45014</t>
  </si>
  <si>
    <t>45015</t>
  </si>
  <si>
    <t>45018</t>
  </si>
  <si>
    <t>45025</t>
  </si>
  <si>
    <t>45026</t>
  </si>
  <si>
    <t>43323</t>
  </si>
  <si>
    <t>HARPSTER</t>
  </si>
  <si>
    <t>43126</t>
  </si>
  <si>
    <t>45030</t>
  </si>
  <si>
    <t>45032</t>
  </si>
  <si>
    <t>HARVEYSBURG</t>
  </si>
  <si>
    <t>45636</t>
  </si>
  <si>
    <t>43127</t>
  </si>
  <si>
    <t>43025</t>
  </si>
  <si>
    <t>45131</t>
  </si>
  <si>
    <t>HIGGINSPORT</t>
  </si>
  <si>
    <t>45132</t>
  </si>
  <si>
    <t>43026</t>
  </si>
  <si>
    <t>HILLIARD</t>
  </si>
  <si>
    <t>45133</t>
  </si>
  <si>
    <t>45332</t>
  </si>
  <si>
    <t>HOLLANSBURG</t>
  </si>
  <si>
    <t>43027</t>
  </si>
  <si>
    <t>43746</t>
  </si>
  <si>
    <t>45333</t>
  </si>
  <si>
    <t>43028</t>
  </si>
  <si>
    <t>43324</t>
  </si>
  <si>
    <t>43325</t>
  </si>
  <si>
    <t>IBERIA</t>
  </si>
  <si>
    <t>45638</t>
  </si>
  <si>
    <t>IRONTON</t>
  </si>
  <si>
    <t>43029</t>
  </si>
  <si>
    <t>45640</t>
  </si>
  <si>
    <t>45334</t>
  </si>
  <si>
    <t>43030</t>
  </si>
  <si>
    <t>JACKSONTOWN</t>
  </si>
  <si>
    <t>45740</t>
  </si>
  <si>
    <t>45335</t>
  </si>
  <si>
    <t>45642</t>
  </si>
  <si>
    <t>43128</t>
  </si>
  <si>
    <t>43747</t>
  </si>
  <si>
    <t>JERUSALEM</t>
  </si>
  <si>
    <t>43757</t>
  </si>
  <si>
    <t>43031</t>
  </si>
  <si>
    <t>43748</t>
  </si>
  <si>
    <t>43326</t>
  </si>
  <si>
    <t>45643</t>
  </si>
  <si>
    <t>KERR</t>
  </si>
  <si>
    <t>45336</t>
  </si>
  <si>
    <t>KETTLERSVILLE</t>
  </si>
  <si>
    <t>43032</t>
  </si>
  <si>
    <t>KILBOURNE</t>
  </si>
  <si>
    <t>43749</t>
  </si>
  <si>
    <t>KIMBOLTON</t>
  </si>
  <si>
    <t>45034</t>
  </si>
  <si>
    <t>KINGS MILLS</t>
  </si>
  <si>
    <t>45633</t>
  </si>
  <si>
    <t>HALLSVILLE</t>
  </si>
  <si>
    <t>45644</t>
  </si>
  <si>
    <t>43033</t>
  </si>
  <si>
    <t>KIRKERSVILLE</t>
  </si>
  <si>
    <t>45645</t>
  </si>
  <si>
    <t>KITTS HILL</t>
  </si>
  <si>
    <t>43331</t>
  </si>
  <si>
    <t>LAKEVIEW</t>
  </si>
  <si>
    <t>43130</t>
  </si>
  <si>
    <t>45741</t>
  </si>
  <si>
    <t>LANGSVILLE</t>
  </si>
  <si>
    <t>43332</t>
  </si>
  <si>
    <t>LA RUE</t>
  </si>
  <si>
    <t>45646</t>
  </si>
  <si>
    <t>45337</t>
  </si>
  <si>
    <t>LAURA</t>
  </si>
  <si>
    <t>43135</t>
  </si>
  <si>
    <t>LAURELVILLE</t>
  </si>
  <si>
    <t>43152</t>
  </si>
  <si>
    <t>SOUTH BLOOMINGVILLE</t>
  </si>
  <si>
    <t>43156</t>
  </si>
  <si>
    <t>TARLTON</t>
  </si>
  <si>
    <t>45036</t>
  </si>
  <si>
    <t>45135</t>
  </si>
  <si>
    <t>45138</t>
  </si>
  <si>
    <t>LEES CREEK</t>
  </si>
  <si>
    <t>45338</t>
  </si>
  <si>
    <t>43035</t>
  </si>
  <si>
    <t>LEWIS CENTER</t>
  </si>
  <si>
    <t>43333</t>
  </si>
  <si>
    <t>43754</t>
  </si>
  <si>
    <t>43786</t>
  </si>
  <si>
    <t>43136</t>
  </si>
  <si>
    <t>LITHOPOLIS</t>
  </si>
  <si>
    <t>45742</t>
  </si>
  <si>
    <t>LITTLE HOCKING</t>
  </si>
  <si>
    <t>43137</t>
  </si>
  <si>
    <t>LOCKBOURNE</t>
  </si>
  <si>
    <t>43194</t>
  </si>
  <si>
    <t>43138</t>
  </si>
  <si>
    <t>43140</t>
  </si>
  <si>
    <t>45647</t>
  </si>
  <si>
    <t>45743</t>
  </si>
  <si>
    <t>LONG BOTTOM</t>
  </si>
  <si>
    <t>43755</t>
  </si>
  <si>
    <t>LORE CITY</t>
  </si>
  <si>
    <t>45111</t>
  </si>
  <si>
    <t>CAMP DENNISON</t>
  </si>
  <si>
    <t>45140</t>
  </si>
  <si>
    <t>LOVELAND</t>
  </si>
  <si>
    <t>45744</t>
  </si>
  <si>
    <t>45745</t>
  </si>
  <si>
    <t>LOWER SALEM</t>
  </si>
  <si>
    <t>45648</t>
  </si>
  <si>
    <t>LUCASVILLE</t>
  </si>
  <si>
    <t>45699</t>
  </si>
  <si>
    <t>45339</t>
  </si>
  <si>
    <t>LUDLOW FALLS</t>
  </si>
  <si>
    <t>45142</t>
  </si>
  <si>
    <t>45650</t>
  </si>
  <si>
    <t>LYNX</t>
  </si>
  <si>
    <t>45651</t>
  </si>
  <si>
    <t>MC ARTHUR</t>
  </si>
  <si>
    <t>43756</t>
  </si>
  <si>
    <t>MCCONNELSVILLE</t>
  </si>
  <si>
    <t>45652</t>
  </si>
  <si>
    <t>MC DERMOTT</t>
  </si>
  <si>
    <t>45746</t>
  </si>
  <si>
    <t>MACKSBURG</t>
  </si>
  <si>
    <t>43036</t>
  </si>
  <si>
    <t>MAGNETIC SPRINGS</t>
  </si>
  <si>
    <t>45039</t>
  </si>
  <si>
    <t>MAINEVILLE</t>
  </si>
  <si>
    <t>43758</t>
  </si>
  <si>
    <t>MALTA</t>
  </si>
  <si>
    <t>45144</t>
  </si>
  <si>
    <t>45340</t>
  </si>
  <si>
    <t>45145</t>
  </si>
  <si>
    <t>43334</t>
  </si>
  <si>
    <t>45750</t>
  </si>
  <si>
    <t>43301</t>
  </si>
  <si>
    <t>43302</t>
  </si>
  <si>
    <t>43306</t>
  </si>
  <si>
    <t>43037</t>
  </si>
  <si>
    <t>45146</t>
  </si>
  <si>
    <t>45148</t>
  </si>
  <si>
    <t>43040</t>
  </si>
  <si>
    <t>43041</t>
  </si>
  <si>
    <t>45040</t>
  </si>
  <si>
    <t>43044</t>
  </si>
  <si>
    <t>45341</t>
  </si>
  <si>
    <t>45342</t>
  </si>
  <si>
    <t>MIAMISBURG</t>
  </si>
  <si>
    <t>45343</t>
  </si>
  <si>
    <t>45041</t>
  </si>
  <si>
    <t>MIAMITOWN</t>
  </si>
  <si>
    <t>45147</t>
  </si>
  <si>
    <t>MIAMIVILLE</t>
  </si>
  <si>
    <t>43336</t>
  </si>
  <si>
    <t>45760</t>
  </si>
  <si>
    <t>45042</t>
  </si>
  <si>
    <t>45043</t>
  </si>
  <si>
    <t>45044</t>
  </si>
  <si>
    <t>45150</t>
  </si>
  <si>
    <t>43045</t>
  </si>
  <si>
    <t>MILFORD CENTER</t>
  </si>
  <si>
    <t>43142</t>
  </si>
  <si>
    <t>43046</t>
  </si>
  <si>
    <t>MILLERSPORT</t>
  </si>
  <si>
    <t>45761</t>
  </si>
  <si>
    <t>MILLFIELD</t>
  </si>
  <si>
    <t>45653</t>
  </si>
  <si>
    <t>MINFORD</t>
  </si>
  <si>
    <t>45050</t>
  </si>
  <si>
    <t>43337</t>
  </si>
  <si>
    <t>MORRAL</t>
  </si>
  <si>
    <t>43759</t>
  </si>
  <si>
    <t>45152</t>
  </si>
  <si>
    <t>MORROW</t>
  </si>
  <si>
    <t>45153</t>
  </si>
  <si>
    <t>43338</t>
  </si>
  <si>
    <t>MOUNT GILEAD</t>
  </si>
  <si>
    <t>43048</t>
  </si>
  <si>
    <t>MOUNT LIBERTY</t>
  </si>
  <si>
    <t>45154</t>
  </si>
  <si>
    <t>MOUNT ORAB</t>
  </si>
  <si>
    <t>43143</t>
  </si>
  <si>
    <t>43050</t>
  </si>
  <si>
    <t>43340</t>
  </si>
  <si>
    <t>MOUNT VICTORY</t>
  </si>
  <si>
    <t>45155</t>
  </si>
  <si>
    <t>MOWRYSTOWN</t>
  </si>
  <si>
    <t>43761</t>
  </si>
  <si>
    <t>MOXAHALA</t>
  </si>
  <si>
    <t>43144</t>
  </si>
  <si>
    <t>MURRAY CITY</t>
  </si>
  <si>
    <t>43830</t>
  </si>
  <si>
    <t>NASHPORT</t>
  </si>
  <si>
    <t>45717</t>
  </si>
  <si>
    <t>45764</t>
  </si>
  <si>
    <t>NELSONVILLE</t>
  </si>
  <si>
    <t>45156</t>
  </si>
  <si>
    <t>NEVILLE</t>
  </si>
  <si>
    <t>43054</t>
  </si>
  <si>
    <t>43055</t>
  </si>
  <si>
    <t>43056</t>
  </si>
  <si>
    <t>43058</t>
  </si>
  <si>
    <t>43093</t>
  </si>
  <si>
    <t>43341</t>
  </si>
  <si>
    <t>NEW BLOOMINGTON</t>
  </si>
  <si>
    <t>45344</t>
  </si>
  <si>
    <t>NEW CARLISLE</t>
  </si>
  <si>
    <t>43832</t>
  </si>
  <si>
    <t>NEWCOMERSTOWN</t>
  </si>
  <si>
    <t>43762</t>
  </si>
  <si>
    <t>43145</t>
  </si>
  <si>
    <t>45345</t>
  </si>
  <si>
    <t>43764</t>
  </si>
  <si>
    <t>NEW LEXINGTON</t>
  </si>
  <si>
    <t>45346</t>
  </si>
  <si>
    <t>NEW MADISON</t>
  </si>
  <si>
    <t>45766</t>
  </si>
  <si>
    <t>NEW MARSHFIELD</t>
  </si>
  <si>
    <t>45734</t>
  </si>
  <si>
    <t>45767</t>
  </si>
  <si>
    <t>NEW MATAMORAS</t>
  </si>
  <si>
    <t>45789</t>
  </si>
  <si>
    <t>WINGETT RUN</t>
  </si>
  <si>
    <t>45347</t>
  </si>
  <si>
    <t>45622</t>
  </si>
  <si>
    <t>CREOLA</t>
  </si>
  <si>
    <t>45654</t>
  </si>
  <si>
    <t>NEW PLYMOUTH</t>
  </si>
  <si>
    <t>45768</t>
  </si>
  <si>
    <t>45157</t>
  </si>
  <si>
    <t>43766</t>
  </si>
  <si>
    <t>NEW STRAITSVILLE</t>
  </si>
  <si>
    <t>45158</t>
  </si>
  <si>
    <t>NEWTONSVILLE</t>
  </si>
  <si>
    <t>45159</t>
  </si>
  <si>
    <t>NEW VIENNA</t>
  </si>
  <si>
    <t>45051</t>
  </si>
  <si>
    <t>MOUNT SAINT JOSEPH</t>
  </si>
  <si>
    <t>45052</t>
  </si>
  <si>
    <t>45349</t>
  </si>
  <si>
    <t>43047</t>
  </si>
  <si>
    <t>MINGO</t>
  </si>
  <si>
    <t>43060</t>
  </si>
  <si>
    <t>NORTH LEWISBURG</t>
  </si>
  <si>
    <t>45350</t>
  </si>
  <si>
    <t>NORTH STAR</t>
  </si>
  <si>
    <t>43767</t>
  </si>
  <si>
    <t>45656</t>
  </si>
  <si>
    <t>45053</t>
  </si>
  <si>
    <t>OKEANA</t>
  </si>
  <si>
    <t>43768</t>
  </si>
  <si>
    <t>OLD WASHINGTON</t>
  </si>
  <si>
    <t>45054</t>
  </si>
  <si>
    <t>OREGONIA</t>
  </si>
  <si>
    <t>43146</t>
  </si>
  <si>
    <t>45351</t>
  </si>
  <si>
    <t>43061</t>
  </si>
  <si>
    <t>OSTRANDER</t>
  </si>
  <si>
    <t>45657</t>
  </si>
  <si>
    <t>OTWAY</t>
  </si>
  <si>
    <t>45055</t>
  </si>
  <si>
    <t>OVERPECK</t>
  </si>
  <si>
    <t>45160</t>
  </si>
  <si>
    <t>45056</t>
  </si>
  <si>
    <t>45352</t>
  </si>
  <si>
    <t>43062</t>
  </si>
  <si>
    <t>PATASKALA</t>
  </si>
  <si>
    <t>45658</t>
  </si>
  <si>
    <t>45659</t>
  </si>
  <si>
    <t>PEDRO</t>
  </si>
  <si>
    <t>45660</t>
  </si>
  <si>
    <t>PEEBLES</t>
  </si>
  <si>
    <t>45353</t>
  </si>
  <si>
    <t>45354</t>
  </si>
  <si>
    <t>43771</t>
  </si>
  <si>
    <t>PHILO</t>
  </si>
  <si>
    <t>43147</t>
  </si>
  <si>
    <t>PICKERINGTON</t>
  </si>
  <si>
    <t>45661</t>
  </si>
  <si>
    <t>PIKETON</t>
  </si>
  <si>
    <t>45687</t>
  </si>
  <si>
    <t>45356</t>
  </si>
  <si>
    <t>PIQUA</t>
  </si>
  <si>
    <t>45358</t>
  </si>
  <si>
    <t>PITSBURG</t>
  </si>
  <si>
    <t>43064</t>
  </si>
  <si>
    <t>PLAIN CITY</t>
  </si>
  <si>
    <t>43772</t>
  </si>
  <si>
    <t>PLEASANT CITY</t>
  </si>
  <si>
    <t>45359</t>
  </si>
  <si>
    <t>45162</t>
  </si>
  <si>
    <t>PLEASANT PLAIN</t>
  </si>
  <si>
    <t>43148</t>
  </si>
  <si>
    <t>45769</t>
  </si>
  <si>
    <t>45360</t>
  </si>
  <si>
    <t>45770</t>
  </si>
  <si>
    <t>45662</t>
  </si>
  <si>
    <t>45663</t>
  </si>
  <si>
    <t>WEST PORTSMOUTH</t>
  </si>
  <si>
    <t>43837</t>
  </si>
  <si>
    <t>45164</t>
  </si>
  <si>
    <t>PORT WILLIAM</t>
  </si>
  <si>
    <t>45361</t>
  </si>
  <si>
    <t>43065</t>
  </si>
  <si>
    <t>45669</t>
  </si>
  <si>
    <t>PROCTORVILLE</t>
  </si>
  <si>
    <t>43342</t>
  </si>
  <si>
    <t>43736</t>
  </si>
  <si>
    <t>43773</t>
  </si>
  <si>
    <t>QUAKER CITY</t>
  </si>
  <si>
    <t>43778</t>
  </si>
  <si>
    <t>SALESVILLE</t>
  </si>
  <si>
    <t>43343</t>
  </si>
  <si>
    <t>45771</t>
  </si>
  <si>
    <t>43066</t>
  </si>
  <si>
    <t>RADNOR</t>
  </si>
  <si>
    <t>45671</t>
  </si>
  <si>
    <t>RARDEN</t>
  </si>
  <si>
    <t>45672</t>
  </si>
  <si>
    <t>RAY</t>
  </si>
  <si>
    <t>43007</t>
  </si>
  <si>
    <t>43067</t>
  </si>
  <si>
    <t>45772</t>
  </si>
  <si>
    <t>45166</t>
  </si>
  <si>
    <t>REESVILLE</t>
  </si>
  <si>
    <t>45773</t>
  </si>
  <si>
    <t>43068</t>
  </si>
  <si>
    <t>REYNOLDSBURG</t>
  </si>
  <si>
    <t>43069</t>
  </si>
  <si>
    <t>45673</t>
  </si>
  <si>
    <t>RICHMOND DALE</t>
  </si>
  <si>
    <t>43344</t>
  </si>
  <si>
    <t>43345</t>
  </si>
  <si>
    <t>45674</t>
  </si>
  <si>
    <t>45167</t>
  </si>
  <si>
    <t>43149</t>
  </si>
  <si>
    <t>ROCKBRIDGE</t>
  </si>
  <si>
    <t>45675</t>
  </si>
  <si>
    <t>ROCK CAMP</t>
  </si>
  <si>
    <t>43777</t>
  </si>
  <si>
    <t>ROSEVILLE</t>
  </si>
  <si>
    <t>43070</t>
  </si>
  <si>
    <t>ROSEWOOD</t>
  </si>
  <si>
    <t>45061</t>
  </si>
  <si>
    <t>ROSS</t>
  </si>
  <si>
    <t>45348</t>
  </si>
  <si>
    <t>NEW WESTON</t>
  </si>
  <si>
    <t>45362</t>
  </si>
  <si>
    <t>ROSSBURG</t>
  </si>
  <si>
    <t>43346</t>
  </si>
  <si>
    <t>ROUNDHEAD</t>
  </si>
  <si>
    <t>43347</t>
  </si>
  <si>
    <t>RUSHSYLVANIA</t>
  </si>
  <si>
    <t>43150</t>
  </si>
  <si>
    <t>43348</t>
  </si>
  <si>
    <t>RUSSELLS POINT</t>
  </si>
  <si>
    <t>45168</t>
  </si>
  <si>
    <t>45363</t>
  </si>
  <si>
    <t>RUSSIA</t>
  </si>
  <si>
    <t>45775</t>
  </si>
  <si>
    <t>45169</t>
  </si>
  <si>
    <t>SABINA</t>
  </si>
  <si>
    <t>43071</t>
  </si>
  <si>
    <t>SAINT LOUISVILLE</t>
  </si>
  <si>
    <t>43072</t>
  </si>
  <si>
    <t>SAINT PARIS</t>
  </si>
  <si>
    <t>43779</t>
  </si>
  <si>
    <t>SARAHSVILLE</t>
  </si>
  <si>
    <t>45171</t>
  </si>
  <si>
    <t>45677</t>
  </si>
  <si>
    <t>SCIOTO FURNACE</t>
  </si>
  <si>
    <t>45678</t>
  </si>
  <si>
    <t>SCOTTOWN</t>
  </si>
  <si>
    <t>45679</t>
  </si>
  <si>
    <t>SEAMAN</t>
  </si>
  <si>
    <t>43151</t>
  </si>
  <si>
    <t>43780</t>
  </si>
  <si>
    <t>SENECAVILLE</t>
  </si>
  <si>
    <t>45062</t>
  </si>
  <si>
    <t>SEVEN MILE</t>
  </si>
  <si>
    <t>45063</t>
  </si>
  <si>
    <t>SHANDON</t>
  </si>
  <si>
    <t>43349</t>
  </si>
  <si>
    <t>SHAUCK</t>
  </si>
  <si>
    <t>43782</t>
  </si>
  <si>
    <t>SHAWNEE</t>
  </si>
  <si>
    <t>45365</t>
  </si>
  <si>
    <t>45367</t>
  </si>
  <si>
    <t>45172</t>
  </si>
  <si>
    <t>SINKING SPRING</t>
  </si>
  <si>
    <t>43783</t>
  </si>
  <si>
    <t>45064</t>
  </si>
  <si>
    <t>45368</t>
  </si>
  <si>
    <t>SOUTH CHARLESTON</t>
  </si>
  <si>
    <t>45065</t>
  </si>
  <si>
    <t>SOUTH LEBANON</t>
  </si>
  <si>
    <t>45680</t>
  </si>
  <si>
    <t>SOUTH POINT</t>
  </si>
  <si>
    <t>45681</t>
  </si>
  <si>
    <t>43153</t>
  </si>
  <si>
    <t>SOUTH SOLON</t>
  </si>
  <si>
    <t>45369</t>
  </si>
  <si>
    <t>SOUTH VIENNA</t>
  </si>
  <si>
    <t>45682</t>
  </si>
  <si>
    <t>SOUTH WEBSTER</t>
  </si>
  <si>
    <t>43350</t>
  </si>
  <si>
    <t>45066</t>
  </si>
  <si>
    <t>45501</t>
  </si>
  <si>
    <t>45502</t>
  </si>
  <si>
    <t>45503</t>
  </si>
  <si>
    <t>45504</t>
  </si>
  <si>
    <t>45505</t>
  </si>
  <si>
    <t>45506</t>
  </si>
  <si>
    <t>45370</t>
  </si>
  <si>
    <t>45778</t>
  </si>
  <si>
    <t>43787</t>
  </si>
  <si>
    <t>STOCKPORT</t>
  </si>
  <si>
    <t>43803</t>
  </si>
  <si>
    <t>BAKERSVILLE</t>
  </si>
  <si>
    <t>43840</t>
  </si>
  <si>
    <t>STONE CREEK</t>
  </si>
  <si>
    <t>45684</t>
  </si>
  <si>
    <t>STOUT</t>
  </si>
  <si>
    <t>43154</t>
  </si>
  <si>
    <t>STOUTSVILLE</t>
  </si>
  <si>
    <t>43155</t>
  </si>
  <si>
    <t>43788</t>
  </si>
  <si>
    <t>SUMMERFIELD</t>
  </si>
  <si>
    <t>43073</t>
  </si>
  <si>
    <t>43074</t>
  </si>
  <si>
    <t>45779</t>
  </si>
  <si>
    <t>45174</t>
  </si>
  <si>
    <t>TERRACE PARK</t>
  </si>
  <si>
    <t>45780</t>
  </si>
  <si>
    <t>THE PLAINS</t>
  </si>
  <si>
    <t>43076</t>
  </si>
  <si>
    <t>THORNVILLE</t>
  </si>
  <si>
    <t>45685</t>
  </si>
  <si>
    <t>THURMAN</t>
  </si>
  <si>
    <t>43157</t>
  </si>
  <si>
    <t>THURSTON</t>
  </si>
  <si>
    <t>45371</t>
  </si>
  <si>
    <t>TIPP CITY</t>
  </si>
  <si>
    <t>45372</t>
  </si>
  <si>
    <t>TREMONT CITY</t>
  </si>
  <si>
    <t>45067</t>
  </si>
  <si>
    <t>45782</t>
  </si>
  <si>
    <t>43842</t>
  </si>
  <si>
    <t>TRINWAY</t>
  </si>
  <si>
    <t>45373</t>
  </si>
  <si>
    <t>45374</t>
  </si>
  <si>
    <t>45783</t>
  </si>
  <si>
    <t>TUPPERS PLAINS</t>
  </si>
  <si>
    <t>43158</t>
  </si>
  <si>
    <t>UNION FURNACE</t>
  </si>
  <si>
    <t>43077</t>
  </si>
  <si>
    <t>UNIONVILLE CENTER</t>
  </si>
  <si>
    <t>43351</t>
  </si>
  <si>
    <t>UPPER SANDUSKY</t>
  </si>
  <si>
    <t>43078</t>
  </si>
  <si>
    <t>URBANA</t>
  </si>
  <si>
    <t>43080</t>
  </si>
  <si>
    <t>45377</t>
  </si>
  <si>
    <t>VANDALIA</t>
  </si>
  <si>
    <t>45378</t>
  </si>
  <si>
    <t>45380</t>
  </si>
  <si>
    <t>45784</t>
  </si>
  <si>
    <t>45686</t>
  </si>
  <si>
    <t>43356</t>
  </si>
  <si>
    <t>WALDO</t>
  </si>
  <si>
    <t>43843</t>
  </si>
  <si>
    <t>WALHONDING</t>
  </si>
  <si>
    <t>43805</t>
  </si>
  <si>
    <t>BLISSFIELD</t>
  </si>
  <si>
    <t>43844</t>
  </si>
  <si>
    <t>43160</t>
  </si>
  <si>
    <t>WASHINGTON COURT HOUSE</t>
  </si>
  <si>
    <t>45786</t>
  </si>
  <si>
    <t>45787</t>
  </si>
  <si>
    <t>45688</t>
  </si>
  <si>
    <t>45690</t>
  </si>
  <si>
    <t>45068</t>
  </si>
  <si>
    <t>WAYNESVILLE</t>
  </si>
  <si>
    <t>45692</t>
  </si>
  <si>
    <t>WELLSTON</t>
  </si>
  <si>
    <t>45381</t>
  </si>
  <si>
    <t>WEST ALEXANDRIA</t>
  </si>
  <si>
    <t>45069</t>
  </si>
  <si>
    <t>45071</t>
  </si>
  <si>
    <t>45070</t>
  </si>
  <si>
    <t>WEST ELKTON</t>
  </si>
  <si>
    <t>43081</t>
  </si>
  <si>
    <t>WESTERVILLE</t>
  </si>
  <si>
    <t>43082</t>
  </si>
  <si>
    <t>43086</t>
  </si>
  <si>
    <t>43162</t>
  </si>
  <si>
    <t>WEST JEFFERSON</t>
  </si>
  <si>
    <t>43845</t>
  </si>
  <si>
    <t>WEST LAFAYETTE</t>
  </si>
  <si>
    <t>43357</t>
  </si>
  <si>
    <t>45382</t>
  </si>
  <si>
    <t>WEST MANCHESTER</t>
  </si>
  <si>
    <t>43358</t>
  </si>
  <si>
    <t>WEST MANSFIELD</t>
  </si>
  <si>
    <t>45383</t>
  </si>
  <si>
    <t>45693</t>
  </si>
  <si>
    <t>43083</t>
  </si>
  <si>
    <t>43330</t>
  </si>
  <si>
    <t>KIRBY</t>
  </si>
  <si>
    <t>43359</t>
  </si>
  <si>
    <t>45694</t>
  </si>
  <si>
    <t>WHEELERSBURG</t>
  </si>
  <si>
    <t>45788</t>
  </si>
  <si>
    <t>WHIPPLE</t>
  </si>
  <si>
    <t>43791</t>
  </si>
  <si>
    <t>WHITE COTTAGE</t>
  </si>
  <si>
    <t>45384</t>
  </si>
  <si>
    <t>WILBERFORCE</t>
  </si>
  <si>
    <t>45695</t>
  </si>
  <si>
    <t>WILKESVILLE</t>
  </si>
  <si>
    <t>45176</t>
  </si>
  <si>
    <t>43164</t>
  </si>
  <si>
    <t>45696</t>
  </si>
  <si>
    <t>WILLOW WOOD</t>
  </si>
  <si>
    <t>45177</t>
  </si>
  <si>
    <t>45697</t>
  </si>
  <si>
    <t>43752</t>
  </si>
  <si>
    <t>LAINGS</t>
  </si>
  <si>
    <t>43793</t>
  </si>
  <si>
    <t>WOODSFIELD</t>
  </si>
  <si>
    <t>43084</t>
  </si>
  <si>
    <t>45385</t>
  </si>
  <si>
    <t>XENIA</t>
  </si>
  <si>
    <t>45387</t>
  </si>
  <si>
    <t>YELLOW SPRINGS</t>
  </si>
  <si>
    <t>45388</t>
  </si>
  <si>
    <t>45698</t>
  </si>
  <si>
    <t>ZALESKI</t>
  </si>
  <si>
    <t>43360</t>
  </si>
  <si>
    <t>ZANESFIELD</t>
  </si>
  <si>
    <t>43701</t>
  </si>
  <si>
    <t>ZANESVILLE</t>
  </si>
  <si>
    <t>43702</t>
  </si>
  <si>
    <t>43721</t>
  </si>
  <si>
    <t>61230</t>
  </si>
  <si>
    <t>61231</t>
  </si>
  <si>
    <t>ALEDO</t>
  </si>
  <si>
    <t>61232</t>
  </si>
  <si>
    <t>ANDALUSIA</t>
  </si>
  <si>
    <t>61233</t>
  </si>
  <si>
    <t>61234</t>
  </si>
  <si>
    <t>ANNAWAN</t>
  </si>
  <si>
    <t>61258</t>
  </si>
  <si>
    <t>HOOPPOLE</t>
  </si>
  <si>
    <t>61235</t>
  </si>
  <si>
    <t>61236</t>
  </si>
  <si>
    <t>BARSTOW</t>
  </si>
  <si>
    <t>61237</t>
  </si>
  <si>
    <t>BUFFALO PRAIRIE</t>
  </si>
  <si>
    <t>61238</t>
  </si>
  <si>
    <t>61239</t>
  </si>
  <si>
    <t>CARBON CLIFF</t>
  </si>
  <si>
    <t>61240</t>
  </si>
  <si>
    <t>COAL VALLEY</t>
  </si>
  <si>
    <t>61241</t>
  </si>
  <si>
    <t>COLONA</t>
  </si>
  <si>
    <t>61242</t>
  </si>
  <si>
    <t>61243</t>
  </si>
  <si>
    <t>DEER GROVE</t>
  </si>
  <si>
    <t>61244</t>
  </si>
  <si>
    <t>EAST MOLINE</t>
  </si>
  <si>
    <t>61250</t>
  </si>
  <si>
    <t>61251</t>
  </si>
  <si>
    <t>FENTON</t>
  </si>
  <si>
    <t>61252</t>
  </si>
  <si>
    <t>61254</t>
  </si>
  <si>
    <t>61256</t>
  </si>
  <si>
    <t>61257</t>
  </si>
  <si>
    <t>61259</t>
  </si>
  <si>
    <t>ILLINOIS CITY</t>
  </si>
  <si>
    <t>61260</t>
  </si>
  <si>
    <t>JOY</t>
  </si>
  <si>
    <t>61261</t>
  </si>
  <si>
    <t>61262</t>
  </si>
  <si>
    <t>LYNN CENTER</t>
  </si>
  <si>
    <t>61263</t>
  </si>
  <si>
    <t>MATHERVILLE</t>
  </si>
  <si>
    <t>61264</t>
  </si>
  <si>
    <t>61265</t>
  </si>
  <si>
    <t>MOLINE</t>
  </si>
  <si>
    <t>61266</t>
  </si>
  <si>
    <t>61270</t>
  </si>
  <si>
    <t>61272</t>
  </si>
  <si>
    <t>61273</t>
  </si>
  <si>
    <t>ORION</t>
  </si>
  <si>
    <t>61274</t>
  </si>
  <si>
    <t>OSCO</t>
  </si>
  <si>
    <t>61275</t>
  </si>
  <si>
    <t>61276</t>
  </si>
  <si>
    <t>PREEMPTION</t>
  </si>
  <si>
    <t>61277</t>
  </si>
  <si>
    <t>PROPHETSTOWN</t>
  </si>
  <si>
    <t>61278</t>
  </si>
  <si>
    <t>RAPIDS CITY</t>
  </si>
  <si>
    <t>61279</t>
  </si>
  <si>
    <t>REYNOLDS</t>
  </si>
  <si>
    <t>61201</t>
  </si>
  <si>
    <t>61204</t>
  </si>
  <si>
    <t>61299</t>
  </si>
  <si>
    <t>61281</t>
  </si>
  <si>
    <t>SHERRARD</t>
  </si>
  <si>
    <t>61282</t>
  </si>
  <si>
    <t>SILVIS</t>
  </si>
  <si>
    <t>61283</t>
  </si>
  <si>
    <t>TAMPICO</t>
  </si>
  <si>
    <t>61284</t>
  </si>
  <si>
    <t>TAYLOR RIDGE</t>
  </si>
  <si>
    <t>61285</t>
  </si>
  <si>
    <t>THOMSON</t>
  </si>
  <si>
    <t>50601</t>
  </si>
  <si>
    <t>ACKLEY</t>
  </si>
  <si>
    <t>50002</t>
  </si>
  <si>
    <t>ADAIR</t>
  </si>
  <si>
    <t>50003</t>
  </si>
  <si>
    <t>ADEL</t>
  </si>
  <si>
    <t>50830</t>
  </si>
  <si>
    <t>52530</t>
  </si>
  <si>
    <t>AGENCY</t>
  </si>
  <si>
    <t>52201</t>
  </si>
  <si>
    <t>AINSWORTH</t>
  </si>
  <si>
    <t>51001</t>
  </si>
  <si>
    <t>50510</t>
  </si>
  <si>
    <t>ALBERT CITY</t>
  </si>
  <si>
    <t>52531</t>
  </si>
  <si>
    <t>ALBIA</t>
  </si>
  <si>
    <t>50005</t>
  </si>
  <si>
    <t>52202</t>
  </si>
  <si>
    <t>ALBURNETT</t>
  </si>
  <si>
    <t>50006</t>
  </si>
  <si>
    <t>50043</t>
  </si>
  <si>
    <t>50227</t>
  </si>
  <si>
    <t>POPEJOY</t>
  </si>
  <si>
    <t>50420</t>
  </si>
  <si>
    <t>50511</t>
  </si>
  <si>
    <t>ALGONA</t>
  </si>
  <si>
    <t>50007</t>
  </si>
  <si>
    <t>ALLEMAN</t>
  </si>
  <si>
    <t>50008</t>
  </si>
  <si>
    <t>ALLERTON</t>
  </si>
  <si>
    <t>50052</t>
  </si>
  <si>
    <t>CLIO</t>
  </si>
  <si>
    <t>50602</t>
  </si>
  <si>
    <t>51002</t>
  </si>
  <si>
    <t>ALTA</t>
  </si>
  <si>
    <t>50603</t>
  </si>
  <si>
    <t>ALTA VISTA</t>
  </si>
  <si>
    <t>51003</t>
  </si>
  <si>
    <t>50009</t>
  </si>
  <si>
    <t>51230</t>
  </si>
  <si>
    <t>ALVORD</t>
  </si>
  <si>
    <t>52203</t>
  </si>
  <si>
    <t>AMANA</t>
  </si>
  <si>
    <t>52204</t>
  </si>
  <si>
    <t>50010</t>
  </si>
  <si>
    <t>AMES</t>
  </si>
  <si>
    <t>50011</t>
  </si>
  <si>
    <t>50012</t>
  </si>
  <si>
    <t>50013</t>
  </si>
  <si>
    <t>50014</t>
  </si>
  <si>
    <t>52205</t>
  </si>
  <si>
    <t>ANAMOSA</t>
  </si>
  <si>
    <t>52312</t>
  </si>
  <si>
    <t>MORLEY</t>
  </si>
  <si>
    <t>52701</t>
  </si>
  <si>
    <t>52030</t>
  </si>
  <si>
    <t>ANDREW</t>
  </si>
  <si>
    <t>50020</t>
  </si>
  <si>
    <t>50021</t>
  </si>
  <si>
    <t>ANKENY</t>
  </si>
  <si>
    <t>50023</t>
  </si>
  <si>
    <t>51004</t>
  </si>
  <si>
    <t>ANTHON</t>
  </si>
  <si>
    <t>50604</t>
  </si>
  <si>
    <t>APLINGTON</t>
  </si>
  <si>
    <t>50608</t>
  </si>
  <si>
    <t>50649</t>
  </si>
  <si>
    <t>KESLEY</t>
  </si>
  <si>
    <t>51430</t>
  </si>
  <si>
    <t>51231</t>
  </si>
  <si>
    <t>ARCHER</t>
  </si>
  <si>
    <t>50605</t>
  </si>
  <si>
    <t>AREDALE</t>
  </si>
  <si>
    <t>52619</t>
  </si>
  <si>
    <t>50831</t>
  </si>
  <si>
    <t>ARISPE</t>
  </si>
  <si>
    <t>50606</t>
  </si>
  <si>
    <t>50514</t>
  </si>
  <si>
    <t>ARMSTRONG</t>
  </si>
  <si>
    <t>51331</t>
  </si>
  <si>
    <t>ARNOLDS PARK</t>
  </si>
  <si>
    <t>51431</t>
  </si>
  <si>
    <t>51232</t>
  </si>
  <si>
    <t>52720</t>
  </si>
  <si>
    <t>ATALISSA</t>
  </si>
  <si>
    <t>52206</t>
  </si>
  <si>
    <t>50022</t>
  </si>
  <si>
    <t>51433</t>
  </si>
  <si>
    <t>50025</t>
  </si>
  <si>
    <t>51005</t>
  </si>
  <si>
    <t>AURELIA</t>
  </si>
  <si>
    <t>50607</t>
  </si>
  <si>
    <t>50671</t>
  </si>
  <si>
    <t>50515</t>
  </si>
  <si>
    <t>AYRSHIRE</t>
  </si>
  <si>
    <t>50516</t>
  </si>
  <si>
    <t>BADGER</t>
  </si>
  <si>
    <t>50026</t>
  </si>
  <si>
    <t>BAGLEY</t>
  </si>
  <si>
    <t>52207</t>
  </si>
  <si>
    <t>50517</t>
  </si>
  <si>
    <t>50027</t>
  </si>
  <si>
    <t>BARNES CITY</t>
  </si>
  <si>
    <t>50518</t>
  </si>
  <si>
    <t>BARNUM</t>
  </si>
  <si>
    <t>52533</t>
  </si>
  <si>
    <t>51006</t>
  </si>
  <si>
    <t>BATTLE CREEK</t>
  </si>
  <si>
    <t>50028</t>
  </si>
  <si>
    <t>50029</t>
  </si>
  <si>
    <t>52534</t>
  </si>
  <si>
    <t>50609</t>
  </si>
  <si>
    <t>BEAMAN</t>
  </si>
  <si>
    <t>50031</t>
  </si>
  <si>
    <t>50833</t>
  </si>
  <si>
    <t>52208</t>
  </si>
  <si>
    <t>BELLE PLAINE</t>
  </si>
  <si>
    <t>52031</t>
  </si>
  <si>
    <t>50421</t>
  </si>
  <si>
    <t>BELMOND</t>
  </si>
  <si>
    <t>52721</t>
  </si>
  <si>
    <t>BENNETT</t>
  </si>
  <si>
    <t>50835</t>
  </si>
  <si>
    <t>52032</t>
  </si>
  <si>
    <t>50032</t>
  </si>
  <si>
    <t>52722</t>
  </si>
  <si>
    <t>BETTENDORF</t>
  </si>
  <si>
    <t>50033</t>
  </si>
  <si>
    <t>BEVINGTON</t>
  </si>
  <si>
    <t>52535</t>
  </si>
  <si>
    <t>50034</t>
  </si>
  <si>
    <t>BLAIRSBURG</t>
  </si>
  <si>
    <t>52209</t>
  </si>
  <si>
    <t>52257</t>
  </si>
  <si>
    <t>52536</t>
  </si>
  <si>
    <t>BLAKESBURG</t>
  </si>
  <si>
    <t>50836</t>
  </si>
  <si>
    <t>BLOCKTON</t>
  </si>
  <si>
    <t>52537</t>
  </si>
  <si>
    <t>52726</t>
  </si>
  <si>
    <t>BLUE GRASS</t>
  </si>
  <si>
    <t>52759</t>
  </si>
  <si>
    <t>50519</t>
  </si>
  <si>
    <t>BODE</t>
  </si>
  <si>
    <t>52620</t>
  </si>
  <si>
    <t>BONAPARTE</t>
  </si>
  <si>
    <t>50035</t>
  </si>
  <si>
    <t>BONDURANT</t>
  </si>
  <si>
    <t>50036</t>
  </si>
  <si>
    <t>BOONE</t>
  </si>
  <si>
    <t>50037</t>
  </si>
  <si>
    <t>50099</t>
  </si>
  <si>
    <t>50038</t>
  </si>
  <si>
    <t>50039</t>
  </si>
  <si>
    <t>BOUTON</t>
  </si>
  <si>
    <t>50040</t>
  </si>
  <si>
    <t>BOXHOLM</t>
  </si>
  <si>
    <t>51234</t>
  </si>
  <si>
    <t>BOYDEN</t>
  </si>
  <si>
    <t>50041</t>
  </si>
  <si>
    <t>50520</t>
  </si>
  <si>
    <t>BRADGATE</t>
  </si>
  <si>
    <t>52210</t>
  </si>
  <si>
    <t>50042</t>
  </si>
  <si>
    <t>BRAYTON</t>
  </si>
  <si>
    <t>51436</t>
  </si>
  <si>
    <t>BREDA</t>
  </si>
  <si>
    <t>50837</t>
  </si>
  <si>
    <t>52540</t>
  </si>
  <si>
    <t>50423</t>
  </si>
  <si>
    <t>BRITT</t>
  </si>
  <si>
    <t>51007</t>
  </si>
  <si>
    <t>BRONSON</t>
  </si>
  <si>
    <t>52211</t>
  </si>
  <si>
    <t>52221</t>
  </si>
  <si>
    <t>GUERNSEY</t>
  </si>
  <si>
    <t>52232</t>
  </si>
  <si>
    <t>51008</t>
  </si>
  <si>
    <t>BRUNSVILLE</t>
  </si>
  <si>
    <t>50612</t>
  </si>
  <si>
    <t>52728</t>
  </si>
  <si>
    <t>50424</t>
  </si>
  <si>
    <t>BUFFALO CENTER</t>
  </si>
  <si>
    <t>52601</t>
  </si>
  <si>
    <t>50521</t>
  </si>
  <si>
    <t>50522</t>
  </si>
  <si>
    <t>50044</t>
  </si>
  <si>
    <t>BUSSEY</t>
  </si>
  <si>
    <t>52729</t>
  </si>
  <si>
    <t>CALAMUS</t>
  </si>
  <si>
    <t>50523</t>
  </si>
  <si>
    <t>CALLENDER</t>
  </si>
  <si>
    <t>52132</t>
  </si>
  <si>
    <t>CALMAR</t>
  </si>
  <si>
    <t>51009</t>
  </si>
  <si>
    <t>52730</t>
  </si>
  <si>
    <t>CAMANCHE</t>
  </si>
  <si>
    <t>50046</t>
  </si>
  <si>
    <t>52542</t>
  </si>
  <si>
    <t>CANTRIL</t>
  </si>
  <si>
    <t>52573</t>
  </si>
  <si>
    <t>50047</t>
  </si>
  <si>
    <t>51401</t>
  </si>
  <si>
    <t>52033</t>
  </si>
  <si>
    <t>50048</t>
  </si>
  <si>
    <t>CASEY</t>
  </si>
  <si>
    <t>52133</t>
  </si>
  <si>
    <t>51010</t>
  </si>
  <si>
    <t>CASTANA</t>
  </si>
  <si>
    <t>52543</t>
  </si>
  <si>
    <t>CEDAR</t>
  </si>
  <si>
    <t>50613</t>
  </si>
  <si>
    <t>CEDAR FALLS</t>
  </si>
  <si>
    <t>50614</t>
  </si>
  <si>
    <t>52328</t>
  </si>
  <si>
    <t>ROBINS</t>
  </si>
  <si>
    <t>52401</t>
  </si>
  <si>
    <t>CEDAR RAPIDS</t>
  </si>
  <si>
    <t>52402</t>
  </si>
  <si>
    <t>52403</t>
  </si>
  <si>
    <t>52404</t>
  </si>
  <si>
    <t>52405</t>
  </si>
  <si>
    <t>52406</t>
  </si>
  <si>
    <t>52407</t>
  </si>
  <si>
    <t>52408</t>
  </si>
  <si>
    <t>52409</t>
  </si>
  <si>
    <t>52410</t>
  </si>
  <si>
    <t>52411</t>
  </si>
  <si>
    <t>52497</t>
  </si>
  <si>
    <t>52498</t>
  </si>
  <si>
    <t>52499</t>
  </si>
  <si>
    <t>52212</t>
  </si>
  <si>
    <t>CENTER JUNCTION</t>
  </si>
  <si>
    <t>52213</t>
  </si>
  <si>
    <t>52341</t>
  </si>
  <si>
    <t>TODDVILLE</t>
  </si>
  <si>
    <t>52544</t>
  </si>
  <si>
    <t>52214</t>
  </si>
  <si>
    <t>50049</t>
  </si>
  <si>
    <t>CHARITON</t>
  </si>
  <si>
    <t>50616</t>
  </si>
  <si>
    <t>CHARLES CITY</t>
  </si>
  <si>
    <t>50620</t>
  </si>
  <si>
    <t>COLWELL</t>
  </si>
  <si>
    <t>52731</t>
  </si>
  <si>
    <t>51439</t>
  </si>
  <si>
    <t>CHARTER OAK</t>
  </si>
  <si>
    <t>52215</t>
  </si>
  <si>
    <t>51012</t>
  </si>
  <si>
    <t>CHEROKEE</t>
  </si>
  <si>
    <t>52134</t>
  </si>
  <si>
    <t>52548</t>
  </si>
  <si>
    <t>50050</t>
  </si>
  <si>
    <t>CHURDAN</t>
  </si>
  <si>
    <t>52549</t>
  </si>
  <si>
    <t>50524</t>
  </si>
  <si>
    <t>CLARE</t>
  </si>
  <si>
    <t>52216</t>
  </si>
  <si>
    <t>50525</t>
  </si>
  <si>
    <t>50526</t>
  </si>
  <si>
    <t>50619</t>
  </si>
  <si>
    <t>50840</t>
  </si>
  <si>
    <t>50428</t>
  </si>
  <si>
    <t>CLEAR LAKE</t>
  </si>
  <si>
    <t>51014</t>
  </si>
  <si>
    <t>CLEGHORN</t>
  </si>
  <si>
    <t>50051</t>
  </si>
  <si>
    <t>52135</t>
  </si>
  <si>
    <t>52732</t>
  </si>
  <si>
    <t>52733</t>
  </si>
  <si>
    <t>52734</t>
  </si>
  <si>
    <t>52736</t>
  </si>
  <si>
    <t>52771</t>
  </si>
  <si>
    <t>TEEDS GROVE</t>
  </si>
  <si>
    <t>52217</t>
  </si>
  <si>
    <t>CLUTIER</t>
  </si>
  <si>
    <t>52218</t>
  </si>
  <si>
    <t>COGGON</t>
  </si>
  <si>
    <t>52035</t>
  </si>
  <si>
    <t>COLESBURG</t>
  </si>
  <si>
    <t>50054</t>
  </si>
  <si>
    <t>50055</t>
  </si>
  <si>
    <t>50056</t>
  </si>
  <si>
    <t>COLO</t>
  </si>
  <si>
    <t>52737</t>
  </si>
  <si>
    <t>COLUMBUS CITY</t>
  </si>
  <si>
    <t>52738</t>
  </si>
  <si>
    <t>COLUMBUS JUNCTION</t>
  </si>
  <si>
    <t>52739</t>
  </si>
  <si>
    <t>50621</t>
  </si>
  <si>
    <t>CONRAD</t>
  </si>
  <si>
    <t>52220</t>
  </si>
  <si>
    <t>CONROY</t>
  </si>
  <si>
    <t>50058</t>
  </si>
  <si>
    <t>COON RAPIDS</t>
  </si>
  <si>
    <t>50839</t>
  </si>
  <si>
    <t>CARBON</t>
  </si>
  <si>
    <t>50841</t>
  </si>
  <si>
    <t>51016</t>
  </si>
  <si>
    <t>CORRECTIONVILLE</t>
  </si>
  <si>
    <t>50430</t>
  </si>
  <si>
    <t>CORWITH</t>
  </si>
  <si>
    <t>50060</t>
  </si>
  <si>
    <t>50165</t>
  </si>
  <si>
    <t>50431</t>
  </si>
  <si>
    <t>COULTER</t>
  </si>
  <si>
    <t>52621</t>
  </si>
  <si>
    <t>CRAWFORDSVILLE</t>
  </si>
  <si>
    <t>52136</t>
  </si>
  <si>
    <t>50801</t>
  </si>
  <si>
    <t>50842</t>
  </si>
  <si>
    <t>50432</t>
  </si>
  <si>
    <t>CRYSTAL LAKE</t>
  </si>
  <si>
    <t>50843</t>
  </si>
  <si>
    <t>50061</t>
  </si>
  <si>
    <t>CUMMING</t>
  </si>
  <si>
    <t>50527</t>
  </si>
  <si>
    <t>CURLEW</t>
  </si>
  <si>
    <t>51018</t>
  </si>
  <si>
    <t>50528</t>
  </si>
  <si>
    <t>CYLINDER</t>
  </si>
  <si>
    <t>50529</t>
  </si>
  <si>
    <t>DAKOTA CITY</t>
  </si>
  <si>
    <t>50063</t>
  </si>
  <si>
    <t>DALLAS CENTER</t>
  </si>
  <si>
    <t>50064</t>
  </si>
  <si>
    <t>51019</t>
  </si>
  <si>
    <t>52623</t>
  </si>
  <si>
    <t>52801</t>
  </si>
  <si>
    <t>52802</t>
  </si>
  <si>
    <t>52803</t>
  </si>
  <si>
    <t>52804</t>
  </si>
  <si>
    <t>52805</t>
  </si>
  <si>
    <t>52806</t>
  </si>
  <si>
    <t>52807</t>
  </si>
  <si>
    <t>52808</t>
  </si>
  <si>
    <t>52809</t>
  </si>
  <si>
    <t>50065</t>
  </si>
  <si>
    <t>DAVIS CITY</t>
  </si>
  <si>
    <t>50066</t>
  </si>
  <si>
    <t>50530</t>
  </si>
  <si>
    <t>50067</t>
  </si>
  <si>
    <t>52101</t>
  </si>
  <si>
    <t>DECORAH</t>
  </si>
  <si>
    <t>52140</t>
  </si>
  <si>
    <t>52149</t>
  </si>
  <si>
    <t>HIGHLANDVILLE</t>
  </si>
  <si>
    <t>51440</t>
  </si>
  <si>
    <t>52222</t>
  </si>
  <si>
    <t>52223</t>
  </si>
  <si>
    <t>52037</t>
  </si>
  <si>
    <t>51441</t>
  </si>
  <si>
    <t>DELOIT</t>
  </si>
  <si>
    <t>51442</t>
  </si>
  <si>
    <t>DENISON</t>
  </si>
  <si>
    <t>52624</t>
  </si>
  <si>
    <t>50622</t>
  </si>
  <si>
    <t>50068</t>
  </si>
  <si>
    <t>50301</t>
  </si>
  <si>
    <t>DES MOINES</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</si>
  <si>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</si>
  <si>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</si>
  <si>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</si>
  <si>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</si>
  <si>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</si>
  <si>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</si>
  <si>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</si>
  <si>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</si>
  <si>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</si>
  <si>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</si>
  <si>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</si>
  <si>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</si>
  <si>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</si>
  <si>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</si>
  <si>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</si>
  <si>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</si>
  <si>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</si>
  <si>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</si>
  <si>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</si>
  <si>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</si>
  <si>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</si>
  <si>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URBANDALE</t>
  </si>
  <si>
    <t>50323</t>
  </si>
  <si>
    <t>50324</t>
  </si>
  <si>
    <t>50325</t>
  </si>
  <si>
    <t>CLIVE</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</si>
  <si>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</si>
  <si>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</si>
  <si>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</si>
  <si>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</si>
  <si>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</si>
  <si>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</si>
  <si>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</si>
  <si>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</si>
  <si>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</si>
  <si>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</si>
  <si>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</si>
  <si>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</si>
  <si>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</si>
  <si>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</si>
  <si>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</si>
  <si>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</si>
  <si>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</si>
  <si>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</si>
  <si>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</si>
  <si>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</si>
  <si>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</si>
  <si>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</si>
  <si>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</si>
  <si>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</si>
  <si>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</si>
  <si>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</si>
  <si>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</si>
  <si>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</si>
  <si>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</si>
  <si>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</si>
  <si>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50936</t>
  </si>
  <si>
    <t>50940</t>
  </si>
  <si>
    <t>50947</t>
  </si>
  <si>
    <t>50950</t>
  </si>
  <si>
    <t>50980</t>
  </si>
  <si>
    <t>50981</t>
  </si>
  <si>
    <t>50982</t>
  </si>
  <si>
    <t>50983</t>
  </si>
  <si>
    <t>50069</t>
  </si>
  <si>
    <t>DE SOTO</t>
  </si>
  <si>
    <t>50623</t>
  </si>
  <si>
    <t>DEWAR</t>
  </si>
  <si>
    <t>50265</t>
  </si>
  <si>
    <t>WEST DES MOINES</t>
  </si>
  <si>
    <t>50266</t>
  </si>
  <si>
    <t>52742</t>
  </si>
  <si>
    <t>DE WITT</t>
  </si>
  <si>
    <t>50070</t>
  </si>
  <si>
    <t>50845</t>
  </si>
  <si>
    <t>DIAGONAL</t>
  </si>
  <si>
    <t>51333</t>
  </si>
  <si>
    <t>DICKENS</t>
  </si>
  <si>
    <t>50624</t>
  </si>
  <si>
    <t>DIKE</t>
  </si>
  <si>
    <t>52745</t>
  </si>
  <si>
    <t>50531</t>
  </si>
  <si>
    <t>DOLLIVER</t>
  </si>
  <si>
    <t>52746</t>
  </si>
  <si>
    <t>DONAHUE</t>
  </si>
  <si>
    <t>52625</t>
  </si>
  <si>
    <t>DONNELLSON</t>
  </si>
  <si>
    <t>51235</t>
  </si>
  <si>
    <t>DOON</t>
  </si>
  <si>
    <t>52551</t>
  </si>
  <si>
    <t>DOUDS</t>
  </si>
  <si>
    <t>50071</t>
  </si>
  <si>
    <t>DOWS</t>
  </si>
  <si>
    <t>52552</t>
  </si>
  <si>
    <t>DRAKESVILLE</t>
  </si>
  <si>
    <t>52001</t>
  </si>
  <si>
    <t>DUBUQUE</t>
  </si>
  <si>
    <t>52002</t>
  </si>
  <si>
    <t>52003</t>
  </si>
  <si>
    <t>52004</t>
  </si>
  <si>
    <t>52099</t>
  </si>
  <si>
    <t>50611</t>
  </si>
  <si>
    <t>BRISTOW</t>
  </si>
  <si>
    <t>50625</t>
  </si>
  <si>
    <t>50532</t>
  </si>
  <si>
    <t>DUNCOMBE</t>
  </si>
  <si>
    <t>52038</t>
  </si>
  <si>
    <t>50626</t>
  </si>
  <si>
    <t>DUNKERTON</t>
  </si>
  <si>
    <t>52747</t>
  </si>
  <si>
    <t>DURANT</t>
  </si>
  <si>
    <t>52040</t>
  </si>
  <si>
    <t>DYERSVILLE</t>
  </si>
  <si>
    <t>52224</t>
  </si>
  <si>
    <t>50533</t>
  </si>
  <si>
    <t>EAGLE GROVE</t>
  </si>
  <si>
    <t>50072</t>
  </si>
  <si>
    <t>EARLHAM</t>
  </si>
  <si>
    <t>52041</t>
  </si>
  <si>
    <t>50535</t>
  </si>
  <si>
    <t>EARLY</t>
  </si>
  <si>
    <t>52553</t>
  </si>
  <si>
    <t>52042</t>
  </si>
  <si>
    <t>EDGEWOOD</t>
  </si>
  <si>
    <t>52044</t>
  </si>
  <si>
    <t>ELKPORT</t>
  </si>
  <si>
    <t>52225</t>
  </si>
  <si>
    <t>ELBERON</t>
  </si>
  <si>
    <t>52554</t>
  </si>
  <si>
    <t>ELDON</t>
  </si>
  <si>
    <t>52588</t>
  </si>
  <si>
    <t>SELMA</t>
  </si>
  <si>
    <t>50627</t>
  </si>
  <si>
    <t>ELDORA</t>
  </si>
  <si>
    <t>52748</t>
  </si>
  <si>
    <t>ELDRIDGE</t>
  </si>
  <si>
    <t>52141</t>
  </si>
  <si>
    <t>52043</t>
  </si>
  <si>
    <t>ELKADER</t>
  </si>
  <si>
    <t>50073</t>
  </si>
  <si>
    <t>ELKHART</t>
  </si>
  <si>
    <t>50074</t>
  </si>
  <si>
    <t>ELLSTON</t>
  </si>
  <si>
    <t>50075</t>
  </si>
  <si>
    <t>50628</t>
  </si>
  <si>
    <t>52227</t>
  </si>
  <si>
    <t>ELY</t>
  </si>
  <si>
    <t>50536</t>
  </si>
  <si>
    <t>EMMETSBURG</t>
  </si>
  <si>
    <t>52045</t>
  </si>
  <si>
    <t>EPWORTH</t>
  </si>
  <si>
    <t>51334</t>
  </si>
  <si>
    <t>ESTHERVILLE</t>
  </si>
  <si>
    <t>51338</t>
  </si>
  <si>
    <t>EVERLY</t>
  </si>
  <si>
    <t>50076</t>
  </si>
  <si>
    <t>EXIRA</t>
  </si>
  <si>
    <t>50117</t>
  </si>
  <si>
    <t>52555</t>
  </si>
  <si>
    <t>EXLINE</t>
  </si>
  <si>
    <t>50629</t>
  </si>
  <si>
    <t>52228</t>
  </si>
  <si>
    <t>52556</t>
  </si>
  <si>
    <t>52557</t>
  </si>
  <si>
    <t>52046</t>
  </si>
  <si>
    <t>FARLEY</t>
  </si>
  <si>
    <t>52047</t>
  </si>
  <si>
    <t>FARMERSBURG</t>
  </si>
  <si>
    <t>52626</t>
  </si>
  <si>
    <t>50538</t>
  </si>
  <si>
    <t>FARNHAMVILLE</t>
  </si>
  <si>
    <t>52142</t>
  </si>
  <si>
    <t>50539</t>
  </si>
  <si>
    <t>50078</t>
  </si>
  <si>
    <t>50434</t>
  </si>
  <si>
    <t>FERTILE</t>
  </si>
  <si>
    <t>52560</t>
  </si>
  <si>
    <t>FLORIS</t>
  </si>
  <si>
    <t>50435</t>
  </si>
  <si>
    <t>50540</t>
  </si>
  <si>
    <t>50846</t>
  </si>
  <si>
    <t>FONTANELLE</t>
  </si>
  <si>
    <t>50436</t>
  </si>
  <si>
    <t>52144</t>
  </si>
  <si>
    <t>FORT ATKINSON</t>
  </si>
  <si>
    <t>50501</t>
  </si>
  <si>
    <t>FORT DODGE</t>
  </si>
  <si>
    <t>50569</t>
  </si>
  <si>
    <t>OTHO</t>
  </si>
  <si>
    <t>52627</t>
  </si>
  <si>
    <t>FORT MADISON</t>
  </si>
  <si>
    <t>51340</t>
  </si>
  <si>
    <t>50630</t>
  </si>
  <si>
    <t>50631</t>
  </si>
  <si>
    <t>FREDERIKA</t>
  </si>
  <si>
    <t>52561</t>
  </si>
  <si>
    <t>52749</t>
  </si>
  <si>
    <t>FRUITLAND</t>
  </si>
  <si>
    <t>50101</t>
  </si>
  <si>
    <t>GALT</t>
  </si>
  <si>
    <t>51020</t>
  </si>
  <si>
    <t>GALVA</t>
  </si>
  <si>
    <t>50102</t>
  </si>
  <si>
    <t>50103</t>
  </si>
  <si>
    <t>GARDEN GROVE</t>
  </si>
  <si>
    <t>52049</t>
  </si>
  <si>
    <t>GARNAVILLO</t>
  </si>
  <si>
    <t>50438</t>
  </si>
  <si>
    <t>52229</t>
  </si>
  <si>
    <t>50632</t>
  </si>
  <si>
    <t>GARWIN</t>
  </si>
  <si>
    <t>50633</t>
  </si>
  <si>
    <t>51237</t>
  </si>
  <si>
    <t>GEORGE</t>
  </si>
  <si>
    <t>50104</t>
  </si>
  <si>
    <t>50105</t>
  </si>
  <si>
    <t>50634</t>
  </si>
  <si>
    <t>51341</t>
  </si>
  <si>
    <t>GILLETT GROVE</t>
  </si>
  <si>
    <t>50106</t>
  </si>
  <si>
    <t>50541</t>
  </si>
  <si>
    <t>GILMORE CITY</t>
  </si>
  <si>
    <t>50635</t>
  </si>
  <si>
    <t>GLADBROOK</t>
  </si>
  <si>
    <t>51443</t>
  </si>
  <si>
    <t>GLIDDEN</t>
  </si>
  <si>
    <t>50542</t>
  </si>
  <si>
    <t>GOLDFIELD</t>
  </si>
  <si>
    <t>50439</t>
  </si>
  <si>
    <t>GOODELL</t>
  </si>
  <si>
    <t>52727</t>
  </si>
  <si>
    <t>BRYANT</t>
  </si>
  <si>
    <t>52750</t>
  </si>
  <si>
    <t>GOOSE LAKE</t>
  </si>
  <si>
    <t>50543</t>
  </si>
  <si>
    <t>GOWRIE</t>
  </si>
  <si>
    <t>51342</t>
  </si>
  <si>
    <t>GRAETTINGER</t>
  </si>
  <si>
    <t>50440</t>
  </si>
  <si>
    <t>50107</t>
  </si>
  <si>
    <t>52751</t>
  </si>
  <si>
    <t>GRAND MOUND</t>
  </si>
  <si>
    <t>50108</t>
  </si>
  <si>
    <t>52752</t>
  </si>
  <si>
    <t>50109</t>
  </si>
  <si>
    <t>GRANGER</t>
  </si>
  <si>
    <t>50847</t>
  </si>
  <si>
    <t>GRANT</t>
  </si>
  <si>
    <t>51022</t>
  </si>
  <si>
    <t>50848</t>
  </si>
  <si>
    <t>GRAVITY</t>
  </si>
  <si>
    <t>50110</t>
  </si>
  <si>
    <t>52050</t>
  </si>
  <si>
    <t>50636</t>
  </si>
  <si>
    <t>50849</t>
  </si>
  <si>
    <t>50111</t>
  </si>
  <si>
    <t>GRIMES</t>
  </si>
  <si>
    <t>50112</t>
  </si>
  <si>
    <t>GRINNELL</t>
  </si>
  <si>
    <t>50638</t>
  </si>
  <si>
    <t>GRUNDY CENTER</t>
  </si>
  <si>
    <t>50657</t>
  </si>
  <si>
    <t>50115</t>
  </si>
  <si>
    <t>GUTHRIE CENTER</t>
  </si>
  <si>
    <t>52048</t>
  </si>
  <si>
    <t>GARBER</t>
  </si>
  <si>
    <t>52052</t>
  </si>
  <si>
    <t>GUTTENBERG</t>
  </si>
  <si>
    <t>51432</t>
  </si>
  <si>
    <t>ASPINWALL</t>
  </si>
  <si>
    <t>51444</t>
  </si>
  <si>
    <t>HALBUR</t>
  </si>
  <si>
    <t>50116</t>
  </si>
  <si>
    <t>50441</t>
  </si>
  <si>
    <t>50444</t>
  </si>
  <si>
    <t>HANLONTOWN</t>
  </si>
  <si>
    <t>50544</t>
  </si>
  <si>
    <t>HARCOURT</t>
  </si>
  <si>
    <t>50545</t>
  </si>
  <si>
    <t>52146</t>
  </si>
  <si>
    <t>51345</t>
  </si>
  <si>
    <t>50118</t>
  </si>
  <si>
    <t>50252</t>
  </si>
  <si>
    <t>SWAN</t>
  </si>
  <si>
    <t>51346</t>
  </si>
  <si>
    <t>HARTLEY</t>
  </si>
  <si>
    <t>50119</t>
  </si>
  <si>
    <t>HARVEY</t>
  </si>
  <si>
    <t>50546</t>
  </si>
  <si>
    <t>HAVELOCK</t>
  </si>
  <si>
    <t>50120</t>
  </si>
  <si>
    <t>51011</t>
  </si>
  <si>
    <t>51023</t>
  </si>
  <si>
    <t>HAWARDEN</t>
  </si>
  <si>
    <t>52147</t>
  </si>
  <si>
    <t>HAWKEYE</t>
  </si>
  <si>
    <t>52562</t>
  </si>
  <si>
    <t>50641</t>
  </si>
  <si>
    <t>52563</t>
  </si>
  <si>
    <t>HEDRICK</t>
  </si>
  <si>
    <t>52233</t>
  </si>
  <si>
    <t>52235</t>
  </si>
  <si>
    <t>HILLS</t>
  </si>
  <si>
    <t>52630</t>
  </si>
  <si>
    <t>51024</t>
  </si>
  <si>
    <t>50642</t>
  </si>
  <si>
    <t>51025</t>
  </si>
  <si>
    <t>HOLSTEIN</t>
  </si>
  <si>
    <t>52053</t>
  </si>
  <si>
    <t>HOLY CROSS</t>
  </si>
  <si>
    <t>52066</t>
  </si>
  <si>
    <t>NORTH BUENA VISTA</t>
  </si>
  <si>
    <t>52236</t>
  </si>
  <si>
    <t>52237</t>
  </si>
  <si>
    <t>51015</t>
  </si>
  <si>
    <t>CLIMBING HILL</t>
  </si>
  <si>
    <t>51026</t>
  </si>
  <si>
    <t>HORNICK</t>
  </si>
  <si>
    <t>51238</t>
  </si>
  <si>
    <t>HOSPERS</t>
  </si>
  <si>
    <t>52631</t>
  </si>
  <si>
    <t>50122</t>
  </si>
  <si>
    <t>50643</t>
  </si>
  <si>
    <t>51239</t>
  </si>
  <si>
    <t>50548</t>
  </si>
  <si>
    <t>50123</t>
  </si>
  <si>
    <t>HUMESTON</t>
  </si>
  <si>
    <t>50124</t>
  </si>
  <si>
    <t>HUXLEY</t>
  </si>
  <si>
    <t>51445</t>
  </si>
  <si>
    <t>IDA GROVE</t>
  </si>
  <si>
    <t>50644</t>
  </si>
  <si>
    <t>50125</t>
  </si>
  <si>
    <t>51240</t>
  </si>
  <si>
    <t>50645</t>
  </si>
  <si>
    <t>52240</t>
  </si>
  <si>
    <t>IOWA CITY</t>
  </si>
  <si>
    <t>52241</t>
  </si>
  <si>
    <t>CORALVILLE</t>
  </si>
  <si>
    <t>52242</t>
  </si>
  <si>
    <t>52243</t>
  </si>
  <si>
    <t>52244</t>
  </si>
  <si>
    <t>52245</t>
  </si>
  <si>
    <t>52246</t>
  </si>
  <si>
    <t>50126</t>
  </si>
  <si>
    <t>IOWA FALLS</t>
  </si>
  <si>
    <t>51027</t>
  </si>
  <si>
    <t>IRETON</t>
  </si>
  <si>
    <t>51446</t>
  </si>
  <si>
    <t>51447</t>
  </si>
  <si>
    <t>KIRKMAN</t>
  </si>
  <si>
    <t>50128</t>
  </si>
  <si>
    <t>50647</t>
  </si>
  <si>
    <t>JANESVILLE</t>
  </si>
  <si>
    <t>50059</t>
  </si>
  <si>
    <t>COOPER</t>
  </si>
  <si>
    <t>50129</t>
  </si>
  <si>
    <t>50648</t>
  </si>
  <si>
    <t>JESUP</t>
  </si>
  <si>
    <t>50130</t>
  </si>
  <si>
    <t>50131</t>
  </si>
  <si>
    <t>50446</t>
  </si>
  <si>
    <t>JOICE</t>
  </si>
  <si>
    <t>50551</t>
  </si>
  <si>
    <t>JOLLEY</t>
  </si>
  <si>
    <t>52247</t>
  </si>
  <si>
    <t>KALONA</t>
  </si>
  <si>
    <t>50132</t>
  </si>
  <si>
    <t>KAMRAR</t>
  </si>
  <si>
    <t>50447</t>
  </si>
  <si>
    <t>KANAWHA</t>
  </si>
  <si>
    <t>50133</t>
  </si>
  <si>
    <t>KELLERTON</t>
  </si>
  <si>
    <t>50134</t>
  </si>
  <si>
    <t>KELLEY</t>
  </si>
  <si>
    <t>50135</t>
  </si>
  <si>
    <t>KELLOGG</t>
  </si>
  <si>
    <t>50448</t>
  </si>
  <si>
    <t>KENSETT</t>
  </si>
  <si>
    <t>52632</t>
  </si>
  <si>
    <t>KEOKUK</t>
  </si>
  <si>
    <t>52565</t>
  </si>
  <si>
    <t>KEOSAUQUA</t>
  </si>
  <si>
    <t>52231</t>
  </si>
  <si>
    <t>52248</t>
  </si>
  <si>
    <t>KEOTA</t>
  </si>
  <si>
    <t>50136</t>
  </si>
  <si>
    <t>KESWICK</t>
  </si>
  <si>
    <t>52249</t>
  </si>
  <si>
    <t>KEYSTONE</t>
  </si>
  <si>
    <t>50137</t>
  </si>
  <si>
    <t>KILLDUFF</t>
  </si>
  <si>
    <t>51028</t>
  </si>
  <si>
    <t>52566</t>
  </si>
  <si>
    <t>51448</t>
  </si>
  <si>
    <t>KIRON</t>
  </si>
  <si>
    <t>50449</t>
  </si>
  <si>
    <t>KLEMME</t>
  </si>
  <si>
    <t>50552</t>
  </si>
  <si>
    <t>KNIERIM</t>
  </si>
  <si>
    <t>50138</t>
  </si>
  <si>
    <t>50139</t>
  </si>
  <si>
    <t>52251</t>
  </si>
  <si>
    <t>LADORA</t>
  </si>
  <si>
    <t>51449</t>
  </si>
  <si>
    <t>50450</t>
  </si>
  <si>
    <t>LAKE MILLS</t>
  </si>
  <si>
    <t>51347</t>
  </si>
  <si>
    <t>LAKE PARK</t>
  </si>
  <si>
    <t>51450</t>
  </si>
  <si>
    <t>50451</t>
  </si>
  <si>
    <t>LAKOTA</t>
  </si>
  <si>
    <t>50140</t>
  </si>
  <si>
    <t>LAMONI</t>
  </si>
  <si>
    <t>50650</t>
  </si>
  <si>
    <t>LAMONT</t>
  </si>
  <si>
    <t>52054</t>
  </si>
  <si>
    <t>LA MOTTE</t>
  </si>
  <si>
    <t>51451</t>
  </si>
  <si>
    <t>52151</t>
  </si>
  <si>
    <t>50651</t>
  </si>
  <si>
    <t>LA PORTE CITY</t>
  </si>
  <si>
    <t>51241</t>
  </si>
  <si>
    <t>LARCHWOOD</t>
  </si>
  <si>
    <t>51029</t>
  </si>
  <si>
    <t>LARRABEE</t>
  </si>
  <si>
    <t>50452</t>
  </si>
  <si>
    <t>LATIMER</t>
  </si>
  <si>
    <t>50141</t>
  </si>
  <si>
    <t>50554</t>
  </si>
  <si>
    <t>52154</t>
  </si>
  <si>
    <t>LAWLER</t>
  </si>
  <si>
    <t>51030</t>
  </si>
  <si>
    <t>52753</t>
  </si>
  <si>
    <t>LE CLAIRE</t>
  </si>
  <si>
    <t>50556</t>
  </si>
  <si>
    <t>50142</t>
  </si>
  <si>
    <t>LE GRAND</t>
  </si>
  <si>
    <t>50557</t>
  </si>
  <si>
    <t>LEHIGH</t>
  </si>
  <si>
    <t>50143</t>
  </si>
  <si>
    <t>LEIGHTON</t>
  </si>
  <si>
    <t>50453</t>
  </si>
  <si>
    <t>LELAND</t>
  </si>
  <si>
    <t>51031</t>
  </si>
  <si>
    <t>LE MARS</t>
  </si>
  <si>
    <t>50851</t>
  </si>
  <si>
    <t>50144</t>
  </si>
  <si>
    <t>51242</t>
  </si>
  <si>
    <t>52754</t>
  </si>
  <si>
    <t>LETTS</t>
  </si>
  <si>
    <t>50145</t>
  </si>
  <si>
    <t>52567</t>
  </si>
  <si>
    <t>LIBERTYVILLE</t>
  </si>
  <si>
    <t>51452</t>
  </si>
  <si>
    <t>LIDDERDALE</t>
  </si>
  <si>
    <t>52155</t>
  </si>
  <si>
    <t>LIME SPRINGS</t>
  </si>
  <si>
    <t>50652</t>
  </si>
  <si>
    <t>50146</t>
  </si>
  <si>
    <t>50147</t>
  </si>
  <si>
    <t>LINEVILLE</t>
  </si>
  <si>
    <t>51033</t>
  </si>
  <si>
    <t>LINN GROVE</t>
  </si>
  <si>
    <t>52253</t>
  </si>
  <si>
    <t>50148</t>
  </si>
  <si>
    <t>LISCOMB</t>
  </si>
  <si>
    <t>51243</t>
  </si>
  <si>
    <t>LITTLE ROCK</t>
  </si>
  <si>
    <t>50558</t>
  </si>
  <si>
    <t>52635</t>
  </si>
  <si>
    <t>LOCKRIDGE</t>
  </si>
  <si>
    <t>51453</t>
  </si>
  <si>
    <t>LOHRVILLE</t>
  </si>
  <si>
    <t>50559</t>
  </si>
  <si>
    <t>LONE ROCK</t>
  </si>
  <si>
    <t>52755</t>
  </si>
  <si>
    <t>LONE TREE</t>
  </si>
  <si>
    <t>52756</t>
  </si>
  <si>
    <t>LONG GROVE</t>
  </si>
  <si>
    <t>50149</t>
  </si>
  <si>
    <t>LORIMOR</t>
  </si>
  <si>
    <t>52254</t>
  </si>
  <si>
    <t>LOST NATION</t>
  </si>
  <si>
    <t>50057</t>
  </si>
  <si>
    <t>50150</t>
  </si>
  <si>
    <t>LOVILIA</t>
  </si>
  <si>
    <t>52255</t>
  </si>
  <si>
    <t>LOWDEN</t>
  </si>
  <si>
    <t>52757</t>
  </si>
  <si>
    <t>LOW MOOR</t>
  </si>
  <si>
    <t>52156</t>
  </si>
  <si>
    <t>LUANA</t>
  </si>
  <si>
    <t>50151</t>
  </si>
  <si>
    <t>50152</t>
  </si>
  <si>
    <t>LUTHER</t>
  </si>
  <si>
    <t>50560</t>
  </si>
  <si>
    <t>LU VERNE</t>
  </si>
  <si>
    <t>52056</t>
  </si>
  <si>
    <t>LUXEMBURG</t>
  </si>
  <si>
    <t>50153</t>
  </si>
  <si>
    <t>50561</t>
  </si>
  <si>
    <t>LYTTON</t>
  </si>
  <si>
    <t>50154</t>
  </si>
  <si>
    <t>MC CALLSBURG</t>
  </si>
  <si>
    <t>52758</t>
  </si>
  <si>
    <t>MC CAUSLAND</t>
  </si>
  <si>
    <t>52157</t>
  </si>
  <si>
    <t>MC GREGOR</t>
  </si>
  <si>
    <t>50155</t>
  </si>
  <si>
    <t>50156</t>
  </si>
  <si>
    <t>50157</t>
  </si>
  <si>
    <t>MALCOM</t>
  </si>
  <si>
    <t>50562</t>
  </si>
  <si>
    <t>MALLARD</t>
  </si>
  <si>
    <t>52036</t>
  </si>
  <si>
    <t>52057</t>
  </si>
  <si>
    <t>51454</t>
  </si>
  <si>
    <t>MANILLA</t>
  </si>
  <si>
    <t>50456</t>
  </si>
  <si>
    <t>MANLY</t>
  </si>
  <si>
    <t>51455</t>
  </si>
  <si>
    <t>MANNING</t>
  </si>
  <si>
    <t>50563</t>
  </si>
  <si>
    <t>MANSON</t>
  </si>
  <si>
    <t>51034</t>
  </si>
  <si>
    <t>52060</t>
  </si>
  <si>
    <t>MAQUOKETA</t>
  </si>
  <si>
    <t>50565</t>
  </si>
  <si>
    <t>50653</t>
  </si>
  <si>
    <t>MARBLE ROCK</t>
  </si>
  <si>
    <t>51035</t>
  </si>
  <si>
    <t>MARCUS</t>
  </si>
  <si>
    <t>52301</t>
  </si>
  <si>
    <t>52302</t>
  </si>
  <si>
    <t>52158</t>
  </si>
  <si>
    <t>MARQUETTE</t>
  </si>
  <si>
    <t>50158</t>
  </si>
  <si>
    <t>MARSHALLTOWN</t>
  </si>
  <si>
    <t>52305</t>
  </si>
  <si>
    <t>MARTELLE</t>
  </si>
  <si>
    <t>50160</t>
  </si>
  <si>
    <t>MARTENSDALE</t>
  </si>
  <si>
    <t>52568</t>
  </si>
  <si>
    <t>50401</t>
  </si>
  <si>
    <t>MASON CITY</t>
  </si>
  <si>
    <t>50402</t>
  </si>
  <si>
    <t>50467</t>
  </si>
  <si>
    <t>ROCK FALLS</t>
  </si>
  <si>
    <t>50654</t>
  </si>
  <si>
    <t>50853</t>
  </si>
  <si>
    <t>51036</t>
  </si>
  <si>
    <t>MAURICE</t>
  </si>
  <si>
    <t>50161</t>
  </si>
  <si>
    <t>MAXWELL</t>
  </si>
  <si>
    <t>50655</t>
  </si>
  <si>
    <t>50681</t>
  </si>
  <si>
    <t>WESTGATE</t>
  </si>
  <si>
    <t>52306</t>
  </si>
  <si>
    <t>52637</t>
  </si>
  <si>
    <t>MEDIAPOLIS</t>
  </si>
  <si>
    <t>50162</t>
  </si>
  <si>
    <t>50062</t>
  </si>
  <si>
    <t>MELCHER-DALLAS</t>
  </si>
  <si>
    <t>50163</t>
  </si>
  <si>
    <t>52569</t>
  </si>
  <si>
    <t>51350</t>
  </si>
  <si>
    <t>50164</t>
  </si>
  <si>
    <t>51037</t>
  </si>
  <si>
    <t>51038</t>
  </si>
  <si>
    <t>MERRILL</t>
  </si>
  <si>
    <t>50457</t>
  </si>
  <si>
    <t>MESERVEY</t>
  </si>
  <si>
    <t>52307</t>
  </si>
  <si>
    <t>MIDDLE AMANA</t>
  </si>
  <si>
    <t>52638</t>
  </si>
  <si>
    <t>52064</t>
  </si>
  <si>
    <t>MILES</t>
  </si>
  <si>
    <t>51351</t>
  </si>
  <si>
    <t>52308</t>
  </si>
  <si>
    <t>50001</t>
  </si>
  <si>
    <t>ACKWORTH</t>
  </si>
  <si>
    <t>50166</t>
  </si>
  <si>
    <t>52570</t>
  </si>
  <si>
    <t>50167</t>
  </si>
  <si>
    <t>MINBURN</t>
  </si>
  <si>
    <t>50127</t>
  </si>
  <si>
    <t>IRA</t>
  </si>
  <si>
    <t>50168</t>
  </si>
  <si>
    <t>50169</t>
  </si>
  <si>
    <t>52309</t>
  </si>
  <si>
    <t>52159</t>
  </si>
  <si>
    <t>MONONA</t>
  </si>
  <si>
    <t>52170</t>
  </si>
  <si>
    <t>50170</t>
  </si>
  <si>
    <t>50171</t>
  </si>
  <si>
    <t>52219</t>
  </si>
  <si>
    <t>PRAIRIEBURG</t>
  </si>
  <si>
    <t>52252</t>
  </si>
  <si>
    <t>LANGWORTHY</t>
  </si>
  <si>
    <t>52310</t>
  </si>
  <si>
    <t>50173</t>
  </si>
  <si>
    <t>MONTOUR</t>
  </si>
  <si>
    <t>52639</t>
  </si>
  <si>
    <t>50566</t>
  </si>
  <si>
    <t>MOORLAND</t>
  </si>
  <si>
    <t>52571</t>
  </si>
  <si>
    <t>52640</t>
  </si>
  <si>
    <t>MORNING SUN</t>
  </si>
  <si>
    <t>52760</t>
  </si>
  <si>
    <t>52572</t>
  </si>
  <si>
    <t>MOULTON</t>
  </si>
  <si>
    <t>52313</t>
  </si>
  <si>
    <t>MOUNT AUBURN</t>
  </si>
  <si>
    <t>50854</t>
  </si>
  <si>
    <t>MOUNT AYR</t>
  </si>
  <si>
    <t>52641</t>
  </si>
  <si>
    <t>52642</t>
  </si>
  <si>
    <t>52644</t>
  </si>
  <si>
    <t>52660</t>
  </si>
  <si>
    <t>52314</t>
  </si>
  <si>
    <t>51039</t>
  </si>
  <si>
    <t>MOVILLE</t>
  </si>
  <si>
    <t>50174</t>
  </si>
  <si>
    <t>52761</t>
  </si>
  <si>
    <t>MUSCATINE</t>
  </si>
  <si>
    <t>52574</t>
  </si>
  <si>
    <t>50658</t>
  </si>
  <si>
    <t>50567</t>
  </si>
  <si>
    <t>NEMAHA</t>
  </si>
  <si>
    <t>50201</t>
  </si>
  <si>
    <t>52160</t>
  </si>
  <si>
    <t>NEW ALBIN</t>
  </si>
  <si>
    <t>50568</t>
  </si>
  <si>
    <t>52315</t>
  </si>
  <si>
    <t>50659</t>
  </si>
  <si>
    <t>50661</t>
  </si>
  <si>
    <t>50660</t>
  </si>
  <si>
    <t>52765</t>
  </si>
  <si>
    <t>52645</t>
  </si>
  <si>
    <t>50206</t>
  </si>
  <si>
    <t>50207</t>
  </si>
  <si>
    <t>50208</t>
  </si>
  <si>
    <t>52065</t>
  </si>
  <si>
    <t>50210</t>
  </si>
  <si>
    <t>NEW VIRGINIA</t>
  </si>
  <si>
    <t>52766</t>
  </si>
  <si>
    <t>50857</t>
  </si>
  <si>
    <t>NODAWAY</t>
  </si>
  <si>
    <t>50458</t>
  </si>
  <si>
    <t>NORA SPRINGS</t>
  </si>
  <si>
    <t>52316</t>
  </si>
  <si>
    <t>NORTH ENGLISH</t>
  </si>
  <si>
    <t>52317</t>
  </si>
  <si>
    <t>NORTH LIBERTY</t>
  </si>
  <si>
    <t>50459</t>
  </si>
  <si>
    <t>50211</t>
  </si>
  <si>
    <t>52318</t>
  </si>
  <si>
    <t>52646</t>
  </si>
  <si>
    <t>51354</t>
  </si>
  <si>
    <t>OCHEYEDAN</t>
  </si>
  <si>
    <t>51458</t>
  </si>
  <si>
    <t>ODEBOLT</t>
  </si>
  <si>
    <t>50662</t>
  </si>
  <si>
    <t>OELWEIN</t>
  </si>
  <si>
    <t>50212</t>
  </si>
  <si>
    <t>OGDEN</t>
  </si>
  <si>
    <t>51355</t>
  </si>
  <si>
    <t>OKOBOJI</t>
  </si>
  <si>
    <t>52647</t>
  </si>
  <si>
    <t>OLDS</t>
  </si>
  <si>
    <t>52320</t>
  </si>
  <si>
    <t>OLIN</t>
  </si>
  <si>
    <t>52576</t>
  </si>
  <si>
    <t>OLLIE</t>
  </si>
  <si>
    <t>51040</t>
  </si>
  <si>
    <t>ONAWA</t>
  </si>
  <si>
    <t>52321</t>
  </si>
  <si>
    <t>ONSLOW</t>
  </si>
  <si>
    <t>50664</t>
  </si>
  <si>
    <t>ORAN</t>
  </si>
  <si>
    <t>51041</t>
  </si>
  <si>
    <t>ORANGE CITY</t>
  </si>
  <si>
    <t>50460</t>
  </si>
  <si>
    <t>ORCHARD</t>
  </si>
  <si>
    <t>50858</t>
  </si>
  <si>
    <t>50454</t>
  </si>
  <si>
    <t>LITTLE CEDAR</t>
  </si>
  <si>
    <t>50461</t>
  </si>
  <si>
    <t>50213</t>
  </si>
  <si>
    <t>52577</t>
  </si>
  <si>
    <t>OSKALOOSA</t>
  </si>
  <si>
    <t>52161</t>
  </si>
  <si>
    <t>OSSIAN</t>
  </si>
  <si>
    <t>50214</t>
  </si>
  <si>
    <t>OTLEY</t>
  </si>
  <si>
    <t>51044</t>
  </si>
  <si>
    <t>OTO</t>
  </si>
  <si>
    <t>50570</t>
  </si>
  <si>
    <t>OTTOSEN</t>
  </si>
  <si>
    <t>52501</t>
  </si>
  <si>
    <t>OTTUMWA</t>
  </si>
  <si>
    <t>52322</t>
  </si>
  <si>
    <t>52323</t>
  </si>
  <si>
    <t>OXFORD JUNCTION</t>
  </si>
  <si>
    <t>51045</t>
  </si>
  <si>
    <t>OYENS</t>
  </si>
  <si>
    <t>52580</t>
  </si>
  <si>
    <t>PACKWOOD</t>
  </si>
  <si>
    <t>50571</t>
  </si>
  <si>
    <t>52324</t>
  </si>
  <si>
    <t>PALO</t>
  </si>
  <si>
    <t>50216</t>
  </si>
  <si>
    <t>PANORA</t>
  </si>
  <si>
    <t>50665</t>
  </si>
  <si>
    <t>52325</t>
  </si>
  <si>
    <t>PARNELL</t>
  </si>
  <si>
    <t>50217</t>
  </si>
  <si>
    <t>PATON</t>
  </si>
  <si>
    <t>50218</t>
  </si>
  <si>
    <t>51046</t>
  </si>
  <si>
    <t>PAULLINA</t>
  </si>
  <si>
    <t>50219</t>
  </si>
  <si>
    <t>PELLA</t>
  </si>
  <si>
    <t>52068</t>
  </si>
  <si>
    <t>PEOSTA</t>
  </si>
  <si>
    <t>50220</t>
  </si>
  <si>
    <t>50222</t>
  </si>
  <si>
    <t>51047</t>
  </si>
  <si>
    <t>PETERSON</t>
  </si>
  <si>
    <t>51048</t>
  </si>
  <si>
    <t>PIERSON</t>
  </si>
  <si>
    <t>52648</t>
  </si>
  <si>
    <t>PILOT GROVE</t>
  </si>
  <si>
    <t>50223</t>
  </si>
  <si>
    <t>PILOT MOUND</t>
  </si>
  <si>
    <t>50666</t>
  </si>
  <si>
    <t>52581</t>
  </si>
  <si>
    <t>PLANO</t>
  </si>
  <si>
    <t>52767</t>
  </si>
  <si>
    <t>50225</t>
  </si>
  <si>
    <t>50573</t>
  </si>
  <si>
    <t>PLOVER</t>
  </si>
  <si>
    <t>50464</t>
  </si>
  <si>
    <t>50574</t>
  </si>
  <si>
    <t>50226</t>
  </si>
  <si>
    <t>POLK CITY</t>
  </si>
  <si>
    <t>50575</t>
  </si>
  <si>
    <t>52162</t>
  </si>
  <si>
    <t>POSTVILLE</t>
  </si>
  <si>
    <t>50228</t>
  </si>
  <si>
    <t>PRAIRIE CITY</t>
  </si>
  <si>
    <t>50859</t>
  </si>
  <si>
    <t>PRESCOTT</t>
  </si>
  <si>
    <t>52069</t>
  </si>
  <si>
    <t>52074</t>
  </si>
  <si>
    <t>SPRAGUEVILLE</t>
  </si>
  <si>
    <t>51245</t>
  </si>
  <si>
    <t>PRIMGHAR</t>
  </si>
  <si>
    <t>52768</t>
  </si>
  <si>
    <t>50229</t>
  </si>
  <si>
    <t>PROLE</t>
  </si>
  <si>
    <t>52583</t>
  </si>
  <si>
    <t>PROMISE CITY</t>
  </si>
  <si>
    <t>52163</t>
  </si>
  <si>
    <t>PROTIVIN</t>
  </si>
  <si>
    <t>52584</t>
  </si>
  <si>
    <t>52326</t>
  </si>
  <si>
    <t>QUASQUETON</t>
  </si>
  <si>
    <t>51049</t>
  </si>
  <si>
    <t>QUIMBY</t>
  </si>
  <si>
    <t>50230</t>
  </si>
  <si>
    <t>RADCLIFFE</t>
  </si>
  <si>
    <t>50465</t>
  </si>
  <si>
    <t>RAKE</t>
  </si>
  <si>
    <t>51459</t>
  </si>
  <si>
    <t>50231</t>
  </si>
  <si>
    <t>RANDALL</t>
  </si>
  <si>
    <t>50667</t>
  </si>
  <si>
    <t>50668</t>
  </si>
  <si>
    <t>READLYN</t>
  </si>
  <si>
    <t>50232</t>
  </si>
  <si>
    <t>REASNOR</t>
  </si>
  <si>
    <t>50860</t>
  </si>
  <si>
    <t>50233</t>
  </si>
  <si>
    <t>50669</t>
  </si>
  <si>
    <t>REINBECK</t>
  </si>
  <si>
    <t>50576</t>
  </si>
  <si>
    <t>REMBRANDT</t>
  </si>
  <si>
    <t>51050</t>
  </si>
  <si>
    <t>50577</t>
  </si>
  <si>
    <t>RENWICK</t>
  </si>
  <si>
    <t>50234</t>
  </si>
  <si>
    <t>RHODES</t>
  </si>
  <si>
    <t>50455</t>
  </si>
  <si>
    <t>MC INTIRE</t>
  </si>
  <si>
    <t>50466</t>
  </si>
  <si>
    <t>52585</t>
  </si>
  <si>
    <t>51460</t>
  </si>
  <si>
    <t>RICKETTS</t>
  </si>
  <si>
    <t>52165</t>
  </si>
  <si>
    <t>50578</t>
  </si>
  <si>
    <t>RINGSTED</t>
  </si>
  <si>
    <t>50235</t>
  </si>
  <si>
    <t>RIPPEY</t>
  </si>
  <si>
    <t>52327</t>
  </si>
  <si>
    <t>50468</t>
  </si>
  <si>
    <t>51246</t>
  </si>
  <si>
    <t>ROCK RAPIDS</t>
  </si>
  <si>
    <t>51247</t>
  </si>
  <si>
    <t>ROCK VALLEY</t>
  </si>
  <si>
    <t>50469</t>
  </si>
  <si>
    <t>ROCKWELL</t>
  </si>
  <si>
    <t>50579</t>
  </si>
  <si>
    <t>ROCKWELL CITY</t>
  </si>
  <si>
    <t>51051</t>
  </si>
  <si>
    <t>RODNEY</t>
  </si>
  <si>
    <t>50236</t>
  </si>
  <si>
    <t>ROLAND</t>
  </si>
  <si>
    <t>50581</t>
  </si>
  <si>
    <t>ROLFE</t>
  </si>
  <si>
    <t>52586</t>
  </si>
  <si>
    <t>50470</t>
  </si>
  <si>
    <t>ROWAN</t>
  </si>
  <si>
    <t>52329</t>
  </si>
  <si>
    <t>51343</t>
  </si>
  <si>
    <t>51357</t>
  </si>
  <si>
    <t>ROYAL</t>
  </si>
  <si>
    <t>50471</t>
  </si>
  <si>
    <t>RUDD</t>
  </si>
  <si>
    <t>50237</t>
  </si>
  <si>
    <t>RUNNELLS</t>
  </si>
  <si>
    <t>50238</t>
  </si>
  <si>
    <t>51358</t>
  </si>
  <si>
    <t>RUTHVEN</t>
  </si>
  <si>
    <t>50582</t>
  </si>
  <si>
    <t>52330</t>
  </si>
  <si>
    <t>RYAN</t>
  </si>
  <si>
    <t>52070</t>
  </si>
  <si>
    <t>SABULA</t>
  </si>
  <si>
    <t>50583</t>
  </si>
  <si>
    <t>SAC CITY</t>
  </si>
  <si>
    <t>50426</t>
  </si>
  <si>
    <t>CARPENTER</t>
  </si>
  <si>
    <t>50472</t>
  </si>
  <si>
    <t>SAINT ANSGAR</t>
  </si>
  <si>
    <t>50481</t>
  </si>
  <si>
    <t>TOETERVILLE</t>
  </si>
  <si>
    <t>50239</t>
  </si>
  <si>
    <t>SAINT ANTHONY</t>
  </si>
  <si>
    <t>50240</t>
  </si>
  <si>
    <t>52071</t>
  </si>
  <si>
    <t>SAINT DONATUS</t>
  </si>
  <si>
    <t>52166</t>
  </si>
  <si>
    <t>SAINT LUCAS</t>
  </si>
  <si>
    <t>50241</t>
  </si>
  <si>
    <t>52072</t>
  </si>
  <si>
    <t>SAINT OLAF</t>
  </si>
  <si>
    <t>52649</t>
  </si>
  <si>
    <t>51052</t>
  </si>
  <si>
    <t>51248</t>
  </si>
  <si>
    <t>50473</t>
  </si>
  <si>
    <t>SCARVILLE</t>
  </si>
  <si>
    <t>51053</t>
  </si>
  <si>
    <t>SCHALLER</t>
  </si>
  <si>
    <t>51461</t>
  </si>
  <si>
    <t>SCHLESWIG</t>
  </si>
  <si>
    <t>51462</t>
  </si>
  <si>
    <t>50242</t>
  </si>
  <si>
    <t>SEARSBORO</t>
  </si>
  <si>
    <t>51054</t>
  </si>
  <si>
    <t>SERGEANT BLUFF</t>
  </si>
  <si>
    <t>52590</t>
  </si>
  <si>
    <t>50861</t>
  </si>
  <si>
    <t>SHANNON CITY</t>
  </si>
  <si>
    <t>50862</t>
  </si>
  <si>
    <t>50427</t>
  </si>
  <si>
    <t>CHAPIN</t>
  </si>
  <si>
    <t>50433</t>
  </si>
  <si>
    <t>DOUGHERTY</t>
  </si>
  <si>
    <t>50475</t>
  </si>
  <si>
    <t>50243</t>
  </si>
  <si>
    <t>SHELDAHL</t>
  </si>
  <si>
    <t>51201</t>
  </si>
  <si>
    <t>51244</t>
  </si>
  <si>
    <t>MATLOCK</t>
  </si>
  <si>
    <t>50670</t>
  </si>
  <si>
    <t>SHELL ROCK</t>
  </si>
  <si>
    <t>52332</t>
  </si>
  <si>
    <t>SHELLSBURG</t>
  </si>
  <si>
    <t>52039</t>
  </si>
  <si>
    <t>DURANGO</t>
  </si>
  <si>
    <t>52073</t>
  </si>
  <si>
    <t>51249</t>
  </si>
  <si>
    <t>SIBLEY</t>
  </si>
  <si>
    <t>52591</t>
  </si>
  <si>
    <t>SIGOURNEY</t>
  </si>
  <si>
    <t>51250</t>
  </si>
  <si>
    <t>SIOUX CENTER</t>
  </si>
  <si>
    <t>51101</t>
  </si>
  <si>
    <t>SIOUX CITY</t>
  </si>
  <si>
    <t>51102</t>
  </si>
  <si>
    <t>51103</t>
  </si>
  <si>
    <t>51104</t>
  </si>
  <si>
    <t>51105</t>
  </si>
  <si>
    <t>51106</t>
  </si>
  <si>
    <t>51108</t>
  </si>
  <si>
    <t>51109</t>
  </si>
  <si>
    <t>51111</t>
  </si>
  <si>
    <t>50585</t>
  </si>
  <si>
    <t>SIOUX RAPIDS</t>
  </si>
  <si>
    <t>50244</t>
  </si>
  <si>
    <t>SLATER</t>
  </si>
  <si>
    <t>51055</t>
  </si>
  <si>
    <t>SLOAN</t>
  </si>
  <si>
    <t>51056</t>
  </si>
  <si>
    <t>52333</t>
  </si>
  <si>
    <t>50586</t>
  </si>
  <si>
    <t>52334</t>
  </si>
  <si>
    <t>SOUTH AMANA</t>
  </si>
  <si>
    <t>52335</t>
  </si>
  <si>
    <t>SOUTH ENGLISH</t>
  </si>
  <si>
    <t>52355</t>
  </si>
  <si>
    <t>51301</t>
  </si>
  <si>
    <t>52650</t>
  </si>
  <si>
    <t>SPERRY</t>
  </si>
  <si>
    <t>52168</t>
  </si>
  <si>
    <t>SPILLVILLE</t>
  </si>
  <si>
    <t>51360</t>
  </si>
  <si>
    <t>SPIRIT LAKE</t>
  </si>
  <si>
    <t>52075</t>
  </si>
  <si>
    <t>SPRINGBROOK</t>
  </si>
  <si>
    <t>52336</t>
  </si>
  <si>
    <t>50476</t>
  </si>
  <si>
    <t>50246</t>
  </si>
  <si>
    <t>52337</t>
  </si>
  <si>
    <t>STANWOOD</t>
  </si>
  <si>
    <t>50247</t>
  </si>
  <si>
    <t>STATE CENTER</t>
  </si>
  <si>
    <t>50672</t>
  </si>
  <si>
    <t>STEAMBOAT ROCK</t>
  </si>
  <si>
    <t>52651</t>
  </si>
  <si>
    <t>52769</t>
  </si>
  <si>
    <t>50588</t>
  </si>
  <si>
    <t>STORM LAKE</t>
  </si>
  <si>
    <t>50248</t>
  </si>
  <si>
    <t>STORY CITY</t>
  </si>
  <si>
    <t>50673</t>
  </si>
  <si>
    <t>50249</t>
  </si>
  <si>
    <t>52076</t>
  </si>
  <si>
    <t>STRAWBERRY POINT</t>
  </si>
  <si>
    <t>50250</t>
  </si>
  <si>
    <t>50251</t>
  </si>
  <si>
    <t>SULLY</t>
  </si>
  <si>
    <t>50674</t>
  </si>
  <si>
    <t>52164</t>
  </si>
  <si>
    <t>RANDALIA</t>
  </si>
  <si>
    <t>51363</t>
  </si>
  <si>
    <t>SUPERIOR</t>
  </si>
  <si>
    <t>51058</t>
  </si>
  <si>
    <t>SUTHERLAND</t>
  </si>
  <si>
    <t>50477</t>
  </si>
  <si>
    <t>SWALEDALE</t>
  </si>
  <si>
    <t>50590</t>
  </si>
  <si>
    <t>SWEA CITY</t>
  </si>
  <si>
    <t>52652</t>
  </si>
  <si>
    <t>SWEDESBURG</t>
  </si>
  <si>
    <t>52338</t>
  </si>
  <si>
    <t>SWISHER</t>
  </si>
  <si>
    <t>52339</t>
  </si>
  <si>
    <t>TAMA</t>
  </si>
  <si>
    <t>51463</t>
  </si>
  <si>
    <t>51364</t>
  </si>
  <si>
    <t>TERRIL</t>
  </si>
  <si>
    <t>50254</t>
  </si>
  <si>
    <t>THAYER</t>
  </si>
  <si>
    <t>50478</t>
  </si>
  <si>
    <t>50591</t>
  </si>
  <si>
    <t>THOR</t>
  </si>
  <si>
    <t>50255</t>
  </si>
  <si>
    <t>THORNBURG</t>
  </si>
  <si>
    <t>50479</t>
  </si>
  <si>
    <t>52340</t>
  </si>
  <si>
    <t>50863</t>
  </si>
  <si>
    <t>TINGLEY</t>
  </si>
  <si>
    <t>52772</t>
  </si>
  <si>
    <t>50480</t>
  </si>
  <si>
    <t>TITONKA</t>
  </si>
  <si>
    <t>52342</t>
  </si>
  <si>
    <t>50256</t>
  </si>
  <si>
    <t>TRACY</t>
  </si>
  <si>
    <t>50675</t>
  </si>
  <si>
    <t>TRAER</t>
  </si>
  <si>
    <t>50676</t>
  </si>
  <si>
    <t>TRIPOLI</t>
  </si>
  <si>
    <t>52344</t>
  </si>
  <si>
    <t>TROY MILLS</t>
  </si>
  <si>
    <t>50592</t>
  </si>
  <si>
    <t>TRUESDALE</t>
  </si>
  <si>
    <t>50257</t>
  </si>
  <si>
    <t>52593</t>
  </si>
  <si>
    <t>UDELL</t>
  </si>
  <si>
    <t>50258</t>
  </si>
  <si>
    <t>50259</t>
  </si>
  <si>
    <t>52594</t>
  </si>
  <si>
    <t>52595</t>
  </si>
  <si>
    <t>52345</t>
  </si>
  <si>
    <t>51060</t>
  </si>
  <si>
    <t>UTE</t>
  </si>
  <si>
    <t>51465</t>
  </si>
  <si>
    <t>VAIL</t>
  </si>
  <si>
    <t>52346</t>
  </si>
  <si>
    <t>VAN HORNE</t>
  </si>
  <si>
    <t>50261</t>
  </si>
  <si>
    <t>VAN METER</t>
  </si>
  <si>
    <t>50262</t>
  </si>
  <si>
    <t>50593</t>
  </si>
  <si>
    <t>VARINA</t>
  </si>
  <si>
    <t>50482</t>
  </si>
  <si>
    <t>VENTURA</t>
  </si>
  <si>
    <t>52347</t>
  </si>
  <si>
    <t>50864</t>
  </si>
  <si>
    <t>VILLISCA</t>
  </si>
  <si>
    <t>50594</t>
  </si>
  <si>
    <t>52348</t>
  </si>
  <si>
    <t>VINING</t>
  </si>
  <si>
    <t>52349</t>
  </si>
  <si>
    <t>52077</t>
  </si>
  <si>
    <t>52169</t>
  </si>
  <si>
    <t>WADENA</t>
  </si>
  <si>
    <t>52773</t>
  </si>
  <si>
    <t>WALCOTT</t>
  </si>
  <si>
    <t>52351</t>
  </si>
  <si>
    <t>WALFORD</t>
  </si>
  <si>
    <t>52352</t>
  </si>
  <si>
    <t>51365</t>
  </si>
  <si>
    <t>51466</t>
  </si>
  <si>
    <t>WALL LAKE</t>
  </si>
  <si>
    <t>52653</t>
  </si>
  <si>
    <t>WAPELLO</t>
  </si>
  <si>
    <t>52353</t>
  </si>
  <si>
    <t>51061</t>
  </si>
  <si>
    <t>WASHTA</t>
  </si>
  <si>
    <t>50701</t>
  </si>
  <si>
    <t>50702</t>
  </si>
  <si>
    <t>50703</t>
  </si>
  <si>
    <t>50704</t>
  </si>
  <si>
    <t>50707</t>
  </si>
  <si>
    <t>EVANSDALE</t>
  </si>
  <si>
    <t>52354</t>
  </si>
  <si>
    <t>WATKINS</t>
  </si>
  <si>
    <t>52171</t>
  </si>
  <si>
    <t>WAUCOMA</t>
  </si>
  <si>
    <t>50263</t>
  </si>
  <si>
    <t>WAUKEE</t>
  </si>
  <si>
    <t>52172</t>
  </si>
  <si>
    <t>WAUKON</t>
  </si>
  <si>
    <t>50677</t>
  </si>
  <si>
    <t>52654</t>
  </si>
  <si>
    <t>51366</t>
  </si>
  <si>
    <t>WEBB</t>
  </si>
  <si>
    <t>50595</t>
  </si>
  <si>
    <t>WEBSTER CITY</t>
  </si>
  <si>
    <t>50264</t>
  </si>
  <si>
    <t>WELDON</t>
  </si>
  <si>
    <t>52356</t>
  </si>
  <si>
    <t>WELLMAN</t>
  </si>
  <si>
    <t>50680</t>
  </si>
  <si>
    <t>52774</t>
  </si>
  <si>
    <t>WELTON</t>
  </si>
  <si>
    <t>50483</t>
  </si>
  <si>
    <t>50597</t>
  </si>
  <si>
    <t>WEST BEND</t>
  </si>
  <si>
    <t>52358</t>
  </si>
  <si>
    <t>WEST BRANCH</t>
  </si>
  <si>
    <t>52655</t>
  </si>
  <si>
    <t>52359</t>
  </si>
  <si>
    <t>51062</t>
  </si>
  <si>
    <t>52776</t>
  </si>
  <si>
    <t>52656</t>
  </si>
  <si>
    <t>52657</t>
  </si>
  <si>
    <t>51467</t>
  </si>
  <si>
    <t>WESTSIDE</t>
  </si>
  <si>
    <t>52175</t>
  </si>
  <si>
    <t>52658</t>
  </si>
  <si>
    <t>WEVER</t>
  </si>
  <si>
    <t>50268</t>
  </si>
  <si>
    <t>WHAT CHEER</t>
  </si>
  <si>
    <t>52550</t>
  </si>
  <si>
    <t>52777</t>
  </si>
  <si>
    <t>51063</t>
  </si>
  <si>
    <t>50598</t>
  </si>
  <si>
    <t>WHITTEMORE</t>
  </si>
  <si>
    <t>50269</t>
  </si>
  <si>
    <t>WHITTEN</t>
  </si>
  <si>
    <t>50271</t>
  </si>
  <si>
    <t>WILLIAMS</t>
  </si>
  <si>
    <t>52361</t>
  </si>
  <si>
    <t>50272</t>
  </si>
  <si>
    <t>52778</t>
  </si>
  <si>
    <t>52659</t>
  </si>
  <si>
    <t>50273</t>
  </si>
  <si>
    <t>WINTERSET</t>
  </si>
  <si>
    <t>50682</t>
  </si>
  <si>
    <t>50274</t>
  </si>
  <si>
    <t>WIOTA</t>
  </si>
  <si>
    <t>50484</t>
  </si>
  <si>
    <t>WODEN</t>
  </si>
  <si>
    <t>50275</t>
  </si>
  <si>
    <t>50276</t>
  </si>
  <si>
    <t>50599</t>
  </si>
  <si>
    <t>WOOLSTOCK</t>
  </si>
  <si>
    <t>52078</t>
  </si>
  <si>
    <t>52362</t>
  </si>
  <si>
    <t>50277</t>
  </si>
  <si>
    <t>YALE</t>
  </si>
  <si>
    <t>50278</t>
  </si>
  <si>
    <t>ZEARING</t>
  </si>
  <si>
    <t>52079</t>
  </si>
  <si>
    <t>ZWINGLE</t>
  </si>
  <si>
    <t>55909</t>
  </si>
  <si>
    <t>56110</t>
  </si>
  <si>
    <t>56146</t>
  </si>
  <si>
    <t>KANARANZI</t>
  </si>
  <si>
    <t>55001</t>
  </si>
  <si>
    <t>56431</t>
  </si>
  <si>
    <t>AITKIN</t>
  </si>
  <si>
    <t>56433</t>
  </si>
  <si>
    <t>AKELEY</t>
  </si>
  <si>
    <t>56307</t>
  </si>
  <si>
    <t>56207</t>
  </si>
  <si>
    <t>ALBERTA</t>
  </si>
  <si>
    <t>56007</t>
  </si>
  <si>
    <t>ALBERT LEA</t>
  </si>
  <si>
    <t>55301</t>
  </si>
  <si>
    <t>ALBERTVILLE</t>
  </si>
  <si>
    <t>56009</t>
  </si>
  <si>
    <t>56434</t>
  </si>
  <si>
    <t>ALDRICH</t>
  </si>
  <si>
    <t>56308</t>
  </si>
  <si>
    <t>56111</t>
  </si>
  <si>
    <t>55910</t>
  </si>
  <si>
    <t>ALTURA</t>
  </si>
  <si>
    <t>56010</t>
  </si>
  <si>
    <t>AMBOY</t>
  </si>
  <si>
    <t>55703</t>
  </si>
  <si>
    <t>ANGORA</t>
  </si>
  <si>
    <t>55710</t>
  </si>
  <si>
    <t>55302</t>
  </si>
  <si>
    <t>55303</t>
  </si>
  <si>
    <t>ANOKA</t>
  </si>
  <si>
    <t>55304</t>
  </si>
  <si>
    <t>56208</t>
  </si>
  <si>
    <t>56113</t>
  </si>
  <si>
    <t>ARCO</t>
  </si>
  <si>
    <t>55307</t>
  </si>
  <si>
    <t>56309</t>
  </si>
  <si>
    <t>55704</t>
  </si>
  <si>
    <t>ASKOV</t>
  </si>
  <si>
    <t>56209</t>
  </si>
  <si>
    <t>55705</t>
  </si>
  <si>
    <t>55912</t>
  </si>
  <si>
    <t>56114</t>
  </si>
  <si>
    <t>56310</t>
  </si>
  <si>
    <t>55706</t>
  </si>
  <si>
    <t>BABBITT</t>
  </si>
  <si>
    <t>56435</t>
  </si>
  <si>
    <t>BACKUS</t>
  </si>
  <si>
    <t>56621</t>
  </si>
  <si>
    <t>56115</t>
  </si>
  <si>
    <t>BALATON</t>
  </si>
  <si>
    <t>55707</t>
  </si>
  <si>
    <t>56311</t>
  </si>
  <si>
    <t>BARRETT</t>
  </si>
  <si>
    <t>56623</t>
  </si>
  <si>
    <t>BAUDETTE</t>
  </si>
  <si>
    <t>55003</t>
  </si>
  <si>
    <t>56211</t>
  </si>
  <si>
    <t>BEARDSLEY</t>
  </si>
  <si>
    <t>55601</t>
  </si>
  <si>
    <t>BEAVER BAY</t>
  </si>
  <si>
    <t>56116</t>
  </si>
  <si>
    <t>BEAVER CREEK</t>
  </si>
  <si>
    <t>55308</t>
  </si>
  <si>
    <t>BECKER</t>
  </si>
  <si>
    <t>56312</t>
  </si>
  <si>
    <t>56011</t>
  </si>
  <si>
    <t>56212</t>
  </si>
  <si>
    <t>56214</t>
  </si>
  <si>
    <t>BELVIEW</t>
  </si>
  <si>
    <t>56601</t>
  </si>
  <si>
    <t>BEMIDJI</t>
  </si>
  <si>
    <t>56619</t>
  </si>
  <si>
    <t>56658</t>
  </si>
  <si>
    <t>MARGIE</t>
  </si>
  <si>
    <t>56626</t>
  </si>
  <si>
    <t>BENA</t>
  </si>
  <si>
    <t>56641</t>
  </si>
  <si>
    <t>FEDERAL DAM</t>
  </si>
  <si>
    <t>56215</t>
  </si>
  <si>
    <t>56437</t>
  </si>
  <si>
    <t>BERTHA</t>
  </si>
  <si>
    <t>55005</t>
  </si>
  <si>
    <t>56117</t>
  </si>
  <si>
    <t>BIGELOW</t>
  </si>
  <si>
    <t>56627</t>
  </si>
  <si>
    <t>BIG FALLS</t>
  </si>
  <si>
    <t>56628</t>
  </si>
  <si>
    <t>BIGFORK</t>
  </si>
  <si>
    <t>56639</t>
  </si>
  <si>
    <t>EFFIE</t>
  </si>
  <si>
    <t>55309</t>
  </si>
  <si>
    <t>BIG LAKE</t>
  </si>
  <si>
    <t>56629</t>
  </si>
  <si>
    <t>BIRCHDALE</t>
  </si>
  <si>
    <t>55310</t>
  </si>
  <si>
    <t>BIRD ISLAND</t>
  </si>
  <si>
    <t>55708</t>
  </si>
  <si>
    <t>BIWABIK</t>
  </si>
  <si>
    <t>56630</t>
  </si>
  <si>
    <t>BLACKDUCK</t>
  </si>
  <si>
    <t>56663</t>
  </si>
  <si>
    <t>56216</t>
  </si>
  <si>
    <t>BLOMKEST</t>
  </si>
  <si>
    <t>55917</t>
  </si>
  <si>
    <t>BLOOMING PRAIRIE</t>
  </si>
  <si>
    <t>56013</t>
  </si>
  <si>
    <t>BLUE EARTH</t>
  </si>
  <si>
    <t>56313</t>
  </si>
  <si>
    <t>BOCK</t>
  </si>
  <si>
    <t>55709</t>
  </si>
  <si>
    <t>BOVEY</t>
  </si>
  <si>
    <t>56314</t>
  </si>
  <si>
    <t>BOWLUS</t>
  </si>
  <si>
    <t>56218</t>
  </si>
  <si>
    <t>BOYD</t>
  </si>
  <si>
    <t>55006</t>
  </si>
  <si>
    <t>BRAHAM</t>
  </si>
  <si>
    <t>56401</t>
  </si>
  <si>
    <t>BRAINERD</t>
  </si>
  <si>
    <t>56425</t>
  </si>
  <si>
    <t>56315</t>
  </si>
  <si>
    <t>56119</t>
  </si>
  <si>
    <t>56014</t>
  </si>
  <si>
    <t>BRICELYN</t>
  </si>
  <si>
    <t>55602</t>
  </si>
  <si>
    <t>BRIMSON</t>
  </si>
  <si>
    <t>55007</t>
  </si>
  <si>
    <t>BROOK PARK</t>
  </si>
  <si>
    <t>55711</t>
  </si>
  <si>
    <t>BROOKSTON</t>
  </si>
  <si>
    <t>56316</t>
  </si>
  <si>
    <t>BROOTEN</t>
  </si>
  <si>
    <t>56438</t>
  </si>
  <si>
    <t>BROWERVILLE</t>
  </si>
  <si>
    <t>55918</t>
  </si>
  <si>
    <t>BROWNSDALE</t>
  </si>
  <si>
    <t>56219</t>
  </si>
  <si>
    <t>BROWNS VALLEY</t>
  </si>
  <si>
    <t>55919</t>
  </si>
  <si>
    <t>55312</t>
  </si>
  <si>
    <t>BROWNTON</t>
  </si>
  <si>
    <t>55712</t>
  </si>
  <si>
    <t>55313</t>
  </si>
  <si>
    <t>55314</t>
  </si>
  <si>
    <t>BUFFALO LAKE</t>
  </si>
  <si>
    <t>55713</t>
  </si>
  <si>
    <t>BUHL</t>
  </si>
  <si>
    <t>56318</t>
  </si>
  <si>
    <t>BURTRUM</t>
  </si>
  <si>
    <t>56120</t>
  </si>
  <si>
    <t>BUTTERFIELD</t>
  </si>
  <si>
    <t>55920</t>
  </si>
  <si>
    <t>55921</t>
  </si>
  <si>
    <t>55716</t>
  </si>
  <si>
    <t>55008</t>
  </si>
  <si>
    <t>56220</t>
  </si>
  <si>
    <t>CANBY</t>
  </si>
  <si>
    <t>55009</t>
  </si>
  <si>
    <t>CANNON FALLS</t>
  </si>
  <si>
    <t>55922</t>
  </si>
  <si>
    <t>56319</t>
  </si>
  <si>
    <t>CARLOS</t>
  </si>
  <si>
    <t>55718</t>
  </si>
  <si>
    <t>55315</t>
  </si>
  <si>
    <t>56633</t>
  </si>
  <si>
    <t>CASS LAKE</t>
  </si>
  <si>
    <t>55010</t>
  </si>
  <si>
    <t>CASTLE ROCK</t>
  </si>
  <si>
    <t>55011</t>
  </si>
  <si>
    <t>55002</t>
  </si>
  <si>
    <t>ALMELUND</t>
  </si>
  <si>
    <t>55012</t>
  </si>
  <si>
    <t>CENTER CITY</t>
  </si>
  <si>
    <t>56121</t>
  </si>
  <si>
    <t>CEYLON</t>
  </si>
  <si>
    <t>55316</t>
  </si>
  <si>
    <t>CHAMPLIN</t>
  </si>
  <si>
    <t>56122</t>
  </si>
  <si>
    <t>55317</t>
  </si>
  <si>
    <t>CHANHASSEN</t>
  </si>
  <si>
    <t>55318</t>
  </si>
  <si>
    <t>CHASKA</t>
  </si>
  <si>
    <t>55923</t>
  </si>
  <si>
    <t>55013</t>
  </si>
  <si>
    <t>CHISAGO CITY</t>
  </si>
  <si>
    <t>55719</t>
  </si>
  <si>
    <t>CHISHOLM</t>
  </si>
  <si>
    <t>56221</t>
  </si>
  <si>
    <t>CHOKIO</t>
  </si>
  <si>
    <t>55014</t>
  </si>
  <si>
    <t>CIRCLE PINES</t>
  </si>
  <si>
    <t>56222</t>
  </si>
  <si>
    <t>CLARA CITY</t>
  </si>
  <si>
    <t>55924</t>
  </si>
  <si>
    <t>56440</t>
  </si>
  <si>
    <t>CLARISSA</t>
  </si>
  <si>
    <t>56223</t>
  </si>
  <si>
    <t>CLARKFIELD</t>
  </si>
  <si>
    <t>56016</t>
  </si>
  <si>
    <t>CLARKS GROVE</t>
  </si>
  <si>
    <t>56634</t>
  </si>
  <si>
    <t>CLEARBROOK</t>
  </si>
  <si>
    <t>56652</t>
  </si>
  <si>
    <t>LEONARD</t>
  </si>
  <si>
    <t>55319</t>
  </si>
  <si>
    <t>55320</t>
  </si>
  <si>
    <t>CLEARWATER</t>
  </si>
  <si>
    <t>56224</t>
  </si>
  <si>
    <t>CLEMENTS</t>
  </si>
  <si>
    <t>56017</t>
  </si>
  <si>
    <t>56225</t>
  </si>
  <si>
    <t>56226</t>
  </si>
  <si>
    <t>CLONTARF</t>
  </si>
  <si>
    <t>55720</t>
  </si>
  <si>
    <t>CLOQUET</t>
  </si>
  <si>
    <t>55721</t>
  </si>
  <si>
    <t>55321</t>
  </si>
  <si>
    <t>COKATO</t>
  </si>
  <si>
    <t>56320</t>
  </si>
  <si>
    <t>55722</t>
  </si>
  <si>
    <t>COLERAINE</t>
  </si>
  <si>
    <t>56321</t>
  </si>
  <si>
    <t>55322</t>
  </si>
  <si>
    <t>56019</t>
  </si>
  <si>
    <t>COMFREY</t>
  </si>
  <si>
    <t>56020</t>
  </si>
  <si>
    <t>CONGER</t>
  </si>
  <si>
    <t>55723</t>
  </si>
  <si>
    <t>COOK</t>
  </si>
  <si>
    <t>56227</t>
  </si>
  <si>
    <t>CORRELL</t>
  </si>
  <si>
    <t>56228</t>
  </si>
  <si>
    <t>COSMOS</t>
  </si>
  <si>
    <t>55016</t>
  </si>
  <si>
    <t>55717</t>
  </si>
  <si>
    <t>CANYON</t>
  </si>
  <si>
    <t>55724</t>
  </si>
  <si>
    <t>COTTON</t>
  </si>
  <si>
    <t>55766</t>
  </si>
  <si>
    <t>MELRUDE</t>
  </si>
  <si>
    <t>56229</t>
  </si>
  <si>
    <t>COTTONWOOD</t>
  </si>
  <si>
    <t>56021</t>
  </si>
  <si>
    <t>COURTLAND</t>
  </si>
  <si>
    <t>55725</t>
  </si>
  <si>
    <t>CRANE LAKE</t>
  </si>
  <si>
    <t>55726</t>
  </si>
  <si>
    <t>56441</t>
  </si>
  <si>
    <t>56442</t>
  </si>
  <si>
    <t>CROSSLAKE</t>
  </si>
  <si>
    <t>55323</t>
  </si>
  <si>
    <t>CRYSTAL BAY</t>
  </si>
  <si>
    <t>56123</t>
  </si>
  <si>
    <t>CURRIE</t>
  </si>
  <si>
    <t>56443</t>
  </si>
  <si>
    <t>56323</t>
  </si>
  <si>
    <t>CYRUS</t>
  </si>
  <si>
    <t>55925</t>
  </si>
  <si>
    <t>DAKOTA</t>
  </si>
  <si>
    <t>55017</t>
  </si>
  <si>
    <t>DALBO</t>
  </si>
  <si>
    <t>56324</t>
  </si>
  <si>
    <t>56230</t>
  </si>
  <si>
    <t>DANUBE</t>
  </si>
  <si>
    <t>56231</t>
  </si>
  <si>
    <t>56022</t>
  </si>
  <si>
    <t>DARFUR</t>
  </si>
  <si>
    <t>55324</t>
  </si>
  <si>
    <t>DARWIN</t>
  </si>
  <si>
    <t>55325</t>
  </si>
  <si>
    <t>DASSEL</t>
  </si>
  <si>
    <t>56232</t>
  </si>
  <si>
    <t>55327</t>
  </si>
  <si>
    <t>56631</t>
  </si>
  <si>
    <t>BOWSTRING</t>
  </si>
  <si>
    <t>56636</t>
  </si>
  <si>
    <t>56637</t>
  </si>
  <si>
    <t>TALMOON</t>
  </si>
  <si>
    <t>56659</t>
  </si>
  <si>
    <t>56688</t>
  </si>
  <si>
    <t>WIRT</t>
  </si>
  <si>
    <t>56444</t>
  </si>
  <si>
    <t>DEERWOOD</t>
  </si>
  <si>
    <t>55328</t>
  </si>
  <si>
    <t>56023</t>
  </si>
  <si>
    <t>DELAVAN</t>
  </si>
  <si>
    <t>55018</t>
  </si>
  <si>
    <t>55926</t>
  </si>
  <si>
    <t>55933</t>
  </si>
  <si>
    <t>55927</t>
  </si>
  <si>
    <t>DODGE CENTER</t>
  </si>
  <si>
    <t>56235</t>
  </si>
  <si>
    <t>DONNELLY</t>
  </si>
  <si>
    <t>55929</t>
  </si>
  <si>
    <t>56125</t>
  </si>
  <si>
    <t>DOVRAY</t>
  </si>
  <si>
    <t>55701</t>
  </si>
  <si>
    <t>ADOLPH</t>
  </si>
  <si>
    <t>55801</t>
  </si>
  <si>
    <t>DULUTH</t>
  </si>
  <si>
    <t>55802</t>
  </si>
  <si>
    <t>55803</t>
  </si>
  <si>
    <t>55804</t>
  </si>
  <si>
    <t>55805</t>
  </si>
  <si>
    <t>55806</t>
  </si>
  <si>
    <t>55807</t>
  </si>
  <si>
    <t>55808</t>
  </si>
  <si>
    <t>55810</t>
  </si>
  <si>
    <t>55811</t>
  </si>
  <si>
    <t>55812</t>
  </si>
  <si>
    <t>55814</t>
  </si>
  <si>
    <t>55815</t>
  </si>
  <si>
    <t>55816</t>
  </si>
  <si>
    <t>56236</t>
  </si>
  <si>
    <t>55019</t>
  </si>
  <si>
    <t>DUNDAS</t>
  </si>
  <si>
    <t>56127</t>
  </si>
  <si>
    <t>DUNNELL</t>
  </si>
  <si>
    <t>56446</t>
  </si>
  <si>
    <t>EAGLE BEND</t>
  </si>
  <si>
    <t>56024</t>
  </si>
  <si>
    <t>56025</t>
  </si>
  <si>
    <t>56237</t>
  </si>
  <si>
    <t>ECHO</t>
  </si>
  <si>
    <t>55329</t>
  </si>
  <si>
    <t>EDEN VALLEY</t>
  </si>
  <si>
    <t>56128</t>
  </si>
  <si>
    <t>55931</t>
  </si>
  <si>
    <t>EITZEN</t>
  </si>
  <si>
    <t>55932</t>
  </si>
  <si>
    <t>55330</t>
  </si>
  <si>
    <t>ELK RIVER</t>
  </si>
  <si>
    <t>56026</t>
  </si>
  <si>
    <t>56129</t>
  </si>
  <si>
    <t>56027</t>
  </si>
  <si>
    <t>56325</t>
  </si>
  <si>
    <t>ELROSA</t>
  </si>
  <si>
    <t>55731</t>
  </si>
  <si>
    <t>55796</t>
  </si>
  <si>
    <t>WINTON</t>
  </si>
  <si>
    <t>56028</t>
  </si>
  <si>
    <t>ELYSIAN</t>
  </si>
  <si>
    <t>55732</t>
  </si>
  <si>
    <t>EMBARRASS</t>
  </si>
  <si>
    <t>56447</t>
  </si>
  <si>
    <t>EMILY</t>
  </si>
  <si>
    <t>56029</t>
  </si>
  <si>
    <t>EMMONS</t>
  </si>
  <si>
    <t>55733</t>
  </si>
  <si>
    <t>ESKO</t>
  </si>
  <si>
    <t>56326</t>
  </si>
  <si>
    <t>55734</t>
  </si>
  <si>
    <t>EVELETH</t>
  </si>
  <si>
    <t>55331</t>
  </si>
  <si>
    <t>EXCELSIOR</t>
  </si>
  <si>
    <t>55934</t>
  </si>
  <si>
    <t>EYOTA</t>
  </si>
  <si>
    <t>55332</t>
  </si>
  <si>
    <t>56031</t>
  </si>
  <si>
    <t>56075</t>
  </si>
  <si>
    <t>NORTHROP</t>
  </si>
  <si>
    <t>55021</t>
  </si>
  <si>
    <t>FARIBAULT</t>
  </si>
  <si>
    <t>55024</t>
  </si>
  <si>
    <t>56448</t>
  </si>
  <si>
    <t>FIFTY LAKES</t>
  </si>
  <si>
    <t>55603</t>
  </si>
  <si>
    <t>FINLAND</t>
  </si>
  <si>
    <t>55735</t>
  </si>
  <si>
    <t>FINLAYSON</t>
  </si>
  <si>
    <t>56328</t>
  </si>
  <si>
    <t>FLENSBURG</t>
  </si>
  <si>
    <t>55736</t>
  </si>
  <si>
    <t>FLOODWOOD</t>
  </si>
  <si>
    <t>56329</t>
  </si>
  <si>
    <t>FOLEY</t>
  </si>
  <si>
    <t>56357</t>
  </si>
  <si>
    <t>OAK PARK</t>
  </si>
  <si>
    <t>55738</t>
  </si>
  <si>
    <t>FORBES</t>
  </si>
  <si>
    <t>55025</t>
  </si>
  <si>
    <t>FOREST LAKE</t>
  </si>
  <si>
    <t>56330</t>
  </si>
  <si>
    <t>FORESTON</t>
  </si>
  <si>
    <t>56449</t>
  </si>
  <si>
    <t>FORT RIPLEY</t>
  </si>
  <si>
    <t>55935</t>
  </si>
  <si>
    <t>FOUNTAIN</t>
  </si>
  <si>
    <t>55333</t>
  </si>
  <si>
    <t>56032</t>
  </si>
  <si>
    <t>FREEBORN</t>
  </si>
  <si>
    <t>56331</t>
  </si>
  <si>
    <t>55026</t>
  </si>
  <si>
    <t>FRONTENAC</t>
  </si>
  <si>
    <t>56033</t>
  </si>
  <si>
    <t>FROST</t>
  </si>
  <si>
    <t>56131</t>
  </si>
  <si>
    <t>FULDA</t>
  </si>
  <si>
    <t>56034</t>
  </si>
  <si>
    <t>56332</t>
  </si>
  <si>
    <t>56450</t>
  </si>
  <si>
    <t>55334</t>
  </si>
  <si>
    <t>GAYLORD</t>
  </si>
  <si>
    <t>56035</t>
  </si>
  <si>
    <t>56239</t>
  </si>
  <si>
    <t>55335</t>
  </si>
  <si>
    <t>GIBBON</t>
  </si>
  <si>
    <t>55741</t>
  </si>
  <si>
    <t>56333</t>
  </si>
  <si>
    <t>55336</t>
  </si>
  <si>
    <t>56036</t>
  </si>
  <si>
    <t>56334</t>
  </si>
  <si>
    <t>56644</t>
  </si>
  <si>
    <t>GONVICK</t>
  </si>
  <si>
    <t>55027</t>
  </si>
  <si>
    <t>GOODHUE</t>
  </si>
  <si>
    <t>56037</t>
  </si>
  <si>
    <t>GOOD THUNDER</t>
  </si>
  <si>
    <t>56210</t>
  </si>
  <si>
    <t>BARRY</t>
  </si>
  <si>
    <t>56240</t>
  </si>
  <si>
    <t>GRACEVILLE</t>
  </si>
  <si>
    <t>56039</t>
  </si>
  <si>
    <t>GRANADA</t>
  </si>
  <si>
    <t>55604</t>
  </si>
  <si>
    <t>GRAND MARAIS</t>
  </si>
  <si>
    <t>55936</t>
  </si>
  <si>
    <t>GRAND MEADOW</t>
  </si>
  <si>
    <t>55605</t>
  </si>
  <si>
    <t>GRAND PORTAGE</t>
  </si>
  <si>
    <t>55730</t>
  </si>
  <si>
    <t>55744</t>
  </si>
  <si>
    <t>55745</t>
  </si>
  <si>
    <t>55029</t>
  </si>
  <si>
    <t>GRANDY</t>
  </si>
  <si>
    <t>56241</t>
  </si>
  <si>
    <t>GRANITE FALLS</t>
  </si>
  <si>
    <t>55030</t>
  </si>
  <si>
    <t>GRASSTON</t>
  </si>
  <si>
    <t>55036</t>
  </si>
  <si>
    <t>HENRIETTE</t>
  </si>
  <si>
    <t>55338</t>
  </si>
  <si>
    <t>GREEN ISLE</t>
  </si>
  <si>
    <t>56335</t>
  </si>
  <si>
    <t>GREENWALD</t>
  </si>
  <si>
    <t>56336</t>
  </si>
  <si>
    <t>GREY EAGLE</t>
  </si>
  <si>
    <t>56243</t>
  </si>
  <si>
    <t>56646</t>
  </si>
  <si>
    <t>GULLY</t>
  </si>
  <si>
    <t>56452</t>
  </si>
  <si>
    <t>55339</t>
  </si>
  <si>
    <t>55340</t>
  </si>
  <si>
    <t>HAMEL</t>
  </si>
  <si>
    <t>55031</t>
  </si>
  <si>
    <t>56244</t>
  </si>
  <si>
    <t>56245</t>
  </si>
  <si>
    <t>HANLEY FALLS</t>
  </si>
  <si>
    <t>55341</t>
  </si>
  <si>
    <t>56041</t>
  </si>
  <si>
    <t>HANSKA</t>
  </si>
  <si>
    <t>56134</t>
  </si>
  <si>
    <t>55939</t>
  </si>
  <si>
    <t>55032</t>
  </si>
  <si>
    <t>56042</t>
  </si>
  <si>
    <t>55033</t>
  </si>
  <si>
    <t>55940</t>
  </si>
  <si>
    <t>HAYFIELD</t>
  </si>
  <si>
    <t>55973</t>
  </si>
  <si>
    <t>SARGEANT</t>
  </si>
  <si>
    <t>56043</t>
  </si>
  <si>
    <t>HAYWARD</t>
  </si>
  <si>
    <t>55342</t>
  </si>
  <si>
    <t>56044</t>
  </si>
  <si>
    <t>56136</t>
  </si>
  <si>
    <t>56248</t>
  </si>
  <si>
    <t>56137</t>
  </si>
  <si>
    <t>HERON LAKE</t>
  </si>
  <si>
    <t>56453</t>
  </si>
  <si>
    <t>55746</t>
  </si>
  <si>
    <t>HIBBING</t>
  </si>
  <si>
    <t>55747</t>
  </si>
  <si>
    <t>55748</t>
  </si>
  <si>
    <t>HILL CITY</t>
  </si>
  <si>
    <t>55785</t>
  </si>
  <si>
    <t>SWATARA</t>
  </si>
  <si>
    <t>56138</t>
  </si>
  <si>
    <t>55037</t>
  </si>
  <si>
    <t>56647</t>
  </si>
  <si>
    <t>HINES</t>
  </si>
  <si>
    <t>56339</t>
  </si>
  <si>
    <t>HOFFMAN</t>
  </si>
  <si>
    <t>55941</t>
  </si>
  <si>
    <t>HOKAH</t>
  </si>
  <si>
    <t>56340</t>
  </si>
  <si>
    <t>HOLDINGFORD</t>
  </si>
  <si>
    <t>56139</t>
  </si>
  <si>
    <t>56045</t>
  </si>
  <si>
    <t>HOLLANDALE</t>
  </si>
  <si>
    <t>56249</t>
  </si>
  <si>
    <t>56341</t>
  </si>
  <si>
    <t>HOLMES CITY</t>
  </si>
  <si>
    <t>56046</t>
  </si>
  <si>
    <t>55305</t>
  </si>
  <si>
    <t>HOPKINS</t>
  </si>
  <si>
    <t>55343</t>
  </si>
  <si>
    <t>55344</t>
  </si>
  <si>
    <t>EDEN PRAIRIE</t>
  </si>
  <si>
    <t>55345</t>
  </si>
  <si>
    <t>MINNETONKA</t>
  </si>
  <si>
    <t>55346</t>
  </si>
  <si>
    <t>55347</t>
  </si>
  <si>
    <t>55943</t>
  </si>
  <si>
    <t>55606</t>
  </si>
  <si>
    <t>HOVLAND</t>
  </si>
  <si>
    <t>55349</t>
  </si>
  <si>
    <t>HOWARD LAKE</t>
  </si>
  <si>
    <t>55575</t>
  </si>
  <si>
    <t>55750</t>
  </si>
  <si>
    <t>HOYT LAKES</t>
  </si>
  <si>
    <t>55038</t>
  </si>
  <si>
    <t>HUGO</t>
  </si>
  <si>
    <t>55350</t>
  </si>
  <si>
    <t>56649</t>
  </si>
  <si>
    <t>INTERNATIONAL FALLS</t>
  </si>
  <si>
    <t>56141</t>
  </si>
  <si>
    <t>IONA</t>
  </si>
  <si>
    <t>55751</t>
  </si>
  <si>
    <t>IRON</t>
  </si>
  <si>
    <t>56455</t>
  </si>
  <si>
    <t>55040</t>
  </si>
  <si>
    <t>ISANTI</t>
  </si>
  <si>
    <t>56342</t>
  </si>
  <si>
    <t>ISLE</t>
  </si>
  <si>
    <t>56142</t>
  </si>
  <si>
    <t>56143</t>
  </si>
  <si>
    <t>56048</t>
  </si>
  <si>
    <t>56144</t>
  </si>
  <si>
    <t>56145</t>
  </si>
  <si>
    <t>JEFFERS</t>
  </si>
  <si>
    <t>55352</t>
  </si>
  <si>
    <t>56251</t>
  </si>
  <si>
    <t>KANDIYOHI</t>
  </si>
  <si>
    <t>56050</t>
  </si>
  <si>
    <t>KASOTA</t>
  </si>
  <si>
    <t>55944</t>
  </si>
  <si>
    <t>KASSON</t>
  </si>
  <si>
    <t>55753</t>
  </si>
  <si>
    <t>KEEWATIN</t>
  </si>
  <si>
    <t>56650</t>
  </si>
  <si>
    <t>KELLIHER</t>
  </si>
  <si>
    <t>55945</t>
  </si>
  <si>
    <t>56147</t>
  </si>
  <si>
    <t>KENNETH</t>
  </si>
  <si>
    <t>56343</t>
  </si>
  <si>
    <t>55946</t>
  </si>
  <si>
    <t>56252</t>
  </si>
  <si>
    <t>KERKHOVEN</t>
  </si>
  <si>
    <t>55756</t>
  </si>
  <si>
    <t>KERRICK</t>
  </si>
  <si>
    <t>55757</t>
  </si>
  <si>
    <t>KETTLE RIVER</t>
  </si>
  <si>
    <t>56051</t>
  </si>
  <si>
    <t>KIESTER</t>
  </si>
  <si>
    <t>56052</t>
  </si>
  <si>
    <t>KILKENNY</t>
  </si>
  <si>
    <t>55353</t>
  </si>
  <si>
    <t>55609</t>
  </si>
  <si>
    <t>KNIFE RIVER</t>
  </si>
  <si>
    <t>55947</t>
  </si>
  <si>
    <t>LA CRESCENT</t>
  </si>
  <si>
    <t>56054</t>
  </si>
  <si>
    <t>56149</t>
  </si>
  <si>
    <t>LAKE BENTON</t>
  </si>
  <si>
    <t>55041</t>
  </si>
  <si>
    <t>56055</t>
  </si>
  <si>
    <t>LAKE CRYSTAL</t>
  </si>
  <si>
    <t>55042</t>
  </si>
  <si>
    <t>LAKE ELMO</t>
  </si>
  <si>
    <t>56150</t>
  </si>
  <si>
    <t>LAKEFIELD</t>
  </si>
  <si>
    <t>56458</t>
  </si>
  <si>
    <t>55043</t>
  </si>
  <si>
    <t>LAKELAND</t>
  </si>
  <si>
    <t>56253</t>
  </si>
  <si>
    <t>LAKE LILLIAN</t>
  </si>
  <si>
    <t>55044</t>
  </si>
  <si>
    <t>56151</t>
  </si>
  <si>
    <t>LAKE WILSON</t>
  </si>
  <si>
    <t>56152</t>
  </si>
  <si>
    <t>LAMBERTON</t>
  </si>
  <si>
    <t>55949</t>
  </si>
  <si>
    <t>55950</t>
  </si>
  <si>
    <t>56461</t>
  </si>
  <si>
    <t>56056</t>
  </si>
  <si>
    <t>LA SALLE</t>
  </si>
  <si>
    <t>56057</t>
  </si>
  <si>
    <t>LE CENTER</t>
  </si>
  <si>
    <t>56651</t>
  </si>
  <si>
    <t>LENGBY</t>
  </si>
  <si>
    <t>56153</t>
  </si>
  <si>
    <t>LEOTA</t>
  </si>
  <si>
    <t>55951</t>
  </si>
  <si>
    <t>55354</t>
  </si>
  <si>
    <t>LESTER PRAIRIE</t>
  </si>
  <si>
    <t>56058</t>
  </si>
  <si>
    <t>LE SUEUR</t>
  </si>
  <si>
    <t>55952</t>
  </si>
  <si>
    <t>56060</t>
  </si>
  <si>
    <t>55045</t>
  </si>
  <si>
    <t>LINDSTROM</t>
  </si>
  <si>
    <t>56155</t>
  </si>
  <si>
    <t>LISMORE</t>
  </si>
  <si>
    <t>55355</t>
  </si>
  <si>
    <t>56345</t>
  </si>
  <si>
    <t>56653</t>
  </si>
  <si>
    <t>LITTLEFORK</t>
  </si>
  <si>
    <t>56669</t>
  </si>
  <si>
    <t>KABETOGAMA</t>
  </si>
  <si>
    <t>56654</t>
  </si>
  <si>
    <t>LOMAN</t>
  </si>
  <si>
    <t>55356</t>
  </si>
  <si>
    <t>56347</t>
  </si>
  <si>
    <t>LONG PRAIRIE</t>
  </si>
  <si>
    <t>56655</t>
  </si>
  <si>
    <t>LONGVILLE</t>
  </si>
  <si>
    <t>55046</t>
  </si>
  <si>
    <t>LONSDALE</t>
  </si>
  <si>
    <t>55357</t>
  </si>
  <si>
    <t>55595</t>
  </si>
  <si>
    <t>55596</t>
  </si>
  <si>
    <t>55597</t>
  </si>
  <si>
    <t>55598</t>
  </si>
  <si>
    <t>55599</t>
  </si>
  <si>
    <t>56327</t>
  </si>
  <si>
    <t>FARWELL</t>
  </si>
  <si>
    <t>56349</t>
  </si>
  <si>
    <t>56255</t>
  </si>
  <si>
    <t>LUCAN</t>
  </si>
  <si>
    <t>55612</t>
  </si>
  <si>
    <t>LUTSEN</t>
  </si>
  <si>
    <t>56156</t>
  </si>
  <si>
    <t>LUVERNE</t>
  </si>
  <si>
    <t>55953</t>
  </si>
  <si>
    <t>LYLE</t>
  </si>
  <si>
    <t>56157</t>
  </si>
  <si>
    <t>LYND</t>
  </si>
  <si>
    <t>56350</t>
  </si>
  <si>
    <t>MC GRATH</t>
  </si>
  <si>
    <t>55760</t>
  </si>
  <si>
    <t>MCGREGOR</t>
  </si>
  <si>
    <t>55954</t>
  </si>
  <si>
    <t>MABEL</t>
  </si>
  <si>
    <t>56062</t>
  </si>
  <si>
    <t>MADELIA</t>
  </si>
  <si>
    <t>56256</t>
  </si>
  <si>
    <t>56063</t>
  </si>
  <si>
    <t>MADISON LAKE</t>
  </si>
  <si>
    <t>56158</t>
  </si>
  <si>
    <t>55763</t>
  </si>
  <si>
    <t>MAKINEN</t>
  </si>
  <si>
    <t>56001</t>
  </si>
  <si>
    <t>MANKATO</t>
  </si>
  <si>
    <t>56002</t>
  </si>
  <si>
    <t>56003</t>
  </si>
  <si>
    <t>56006</t>
  </si>
  <si>
    <t>55955</t>
  </si>
  <si>
    <t>MANTORVILLE</t>
  </si>
  <si>
    <t>55358</t>
  </si>
  <si>
    <t>MAPLE LAKE</t>
  </si>
  <si>
    <t>55348</t>
  </si>
  <si>
    <t>MAPLE PLAIN</t>
  </si>
  <si>
    <t>55359</t>
  </si>
  <si>
    <t>55393</t>
  </si>
  <si>
    <t>55570</t>
  </si>
  <si>
    <t>55571</t>
  </si>
  <si>
    <t>55574</t>
  </si>
  <si>
    <t>55576</t>
  </si>
  <si>
    <t>55578</t>
  </si>
  <si>
    <t>55579</t>
  </si>
  <si>
    <t>55592</t>
  </si>
  <si>
    <t>55593</t>
  </si>
  <si>
    <t>56065</t>
  </si>
  <si>
    <t>55764</t>
  </si>
  <si>
    <t>56657</t>
  </si>
  <si>
    <t>MARCELL</t>
  </si>
  <si>
    <t>56257</t>
  </si>
  <si>
    <t>55047</t>
  </si>
  <si>
    <t>MARINE ON SAINT CROIX</t>
  </si>
  <si>
    <t>56258</t>
  </si>
  <si>
    <t>MARSHALL</t>
  </si>
  <si>
    <t>55360</t>
  </si>
  <si>
    <t>MAYER</t>
  </si>
  <si>
    <t>56260</t>
  </si>
  <si>
    <t>55956</t>
  </si>
  <si>
    <t>MAZEPPA</t>
  </si>
  <si>
    <t>55765</t>
  </si>
  <si>
    <t>MEADOWLANDS</t>
  </si>
  <si>
    <t>55049</t>
  </si>
  <si>
    <t>56352</t>
  </si>
  <si>
    <t>56464</t>
  </si>
  <si>
    <t>MENAHGA</t>
  </si>
  <si>
    <t>56465</t>
  </si>
  <si>
    <t>MERRIFIELD</t>
  </si>
  <si>
    <t>56353</t>
  </si>
  <si>
    <t>MILACA</t>
  </si>
  <si>
    <t>56363</t>
  </si>
  <si>
    <t>PEASE</t>
  </si>
  <si>
    <t>56262</t>
  </si>
  <si>
    <t>55957</t>
  </si>
  <si>
    <t>56263</t>
  </si>
  <si>
    <t>56354</t>
  </si>
  <si>
    <t>MILTONA</t>
  </si>
  <si>
    <t>55401</t>
  </si>
  <si>
    <t>MINNEAPOLIS</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</si>
  <si>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</si>
  <si>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</si>
  <si>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</si>
  <si>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</si>
  <si>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</si>
  <si>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</si>
  <si>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</si>
  <si>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</si>
  <si>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</si>
  <si>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</si>
  <si>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</si>
  <si>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</si>
  <si>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</si>
  <si>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</si>
  <si>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</si>
  <si>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</si>
  <si>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</si>
  <si>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</si>
  <si>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</si>
  <si>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</si>
  <si>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</si>
  <si>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</si>
  <si>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</si>
  <si>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</si>
  <si>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</si>
  <si>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</si>
  <si>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</si>
  <si>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</si>
  <si>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</si>
  <si>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</si>
  <si>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</si>
  <si>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</si>
  <si>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</si>
  <si>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</si>
  <si>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</si>
  <si>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</si>
  <si>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</si>
  <si>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</si>
  <si>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</si>
  <si>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</si>
  <si>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</si>
  <si>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</si>
  <si>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</si>
  <si>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</si>
  <si>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</si>
  <si>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</si>
  <si>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</si>
  <si>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</si>
  <si>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</si>
  <si>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</si>
  <si>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</si>
  <si>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</si>
  <si>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</si>
  <si>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</si>
  <si>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</si>
  <si>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</si>
  <si>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</si>
  <si>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</si>
  <si>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</si>
  <si>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</si>
  <si>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</si>
  <si>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</si>
  <si>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</si>
  <si>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</si>
  <si>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</si>
  <si>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</si>
  <si>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</si>
  <si>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</si>
  <si>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56264</t>
  </si>
  <si>
    <t>MINNEOTA</t>
  </si>
  <si>
    <t>55959</t>
  </si>
  <si>
    <t>MINNESOTA CITY</t>
  </si>
  <si>
    <t>56068</t>
  </si>
  <si>
    <t>MINNESOTA LAKE</t>
  </si>
  <si>
    <t>56660</t>
  </si>
  <si>
    <t>56265</t>
  </si>
  <si>
    <t>MONTEVIDEO</t>
  </si>
  <si>
    <t>56069</t>
  </si>
  <si>
    <t>55362</t>
  </si>
  <si>
    <t>55365</t>
  </si>
  <si>
    <t>55565</t>
  </si>
  <si>
    <t>55580</t>
  </si>
  <si>
    <t>55581</t>
  </si>
  <si>
    <t>55582</t>
  </si>
  <si>
    <t>55584</t>
  </si>
  <si>
    <t>55585</t>
  </si>
  <si>
    <t>55586</t>
  </si>
  <si>
    <t>55587</t>
  </si>
  <si>
    <t>55588</t>
  </si>
  <si>
    <t>55589</t>
  </si>
  <si>
    <t>55590</t>
  </si>
  <si>
    <t>55591</t>
  </si>
  <si>
    <t>55363</t>
  </si>
  <si>
    <t>55767</t>
  </si>
  <si>
    <t>MOOSE LAKE</t>
  </si>
  <si>
    <t>55051</t>
  </si>
  <si>
    <t>MORA</t>
  </si>
  <si>
    <t>56266</t>
  </si>
  <si>
    <t>56267</t>
  </si>
  <si>
    <t>55052</t>
  </si>
  <si>
    <t>56270</t>
  </si>
  <si>
    <t>56466</t>
  </si>
  <si>
    <t>MOTLEY</t>
  </si>
  <si>
    <t>55364</t>
  </si>
  <si>
    <t>MOUND</t>
  </si>
  <si>
    <t>55758</t>
  </si>
  <si>
    <t>KINNEY</t>
  </si>
  <si>
    <t>55768</t>
  </si>
  <si>
    <t>MOUNTAIN IRON</t>
  </si>
  <si>
    <t>56159</t>
  </si>
  <si>
    <t>MOUNTAIN LAKE</t>
  </si>
  <si>
    <t>56271</t>
  </si>
  <si>
    <t>MURDOCK</t>
  </si>
  <si>
    <t>55769</t>
  </si>
  <si>
    <t>NASHWAUK</t>
  </si>
  <si>
    <t>56355</t>
  </si>
  <si>
    <t>55053</t>
  </si>
  <si>
    <t>NERSTRAND</t>
  </si>
  <si>
    <t>56467</t>
  </si>
  <si>
    <t>NEVIS</t>
  </si>
  <si>
    <t>55366</t>
  </si>
  <si>
    <t>NEW AUBURN</t>
  </si>
  <si>
    <t>55367</t>
  </si>
  <si>
    <t>NEW GERMANY</t>
  </si>
  <si>
    <t>56273</t>
  </si>
  <si>
    <t>55020</t>
  </si>
  <si>
    <t>ELKO NEW MARKET</t>
  </si>
  <si>
    <t>55054</t>
  </si>
  <si>
    <t>56356</t>
  </si>
  <si>
    <t>NEW MUNICH</t>
  </si>
  <si>
    <t>55055</t>
  </si>
  <si>
    <t>56071</t>
  </si>
  <si>
    <t>NEW PRAGUE</t>
  </si>
  <si>
    <t>56072</t>
  </si>
  <si>
    <t>NEW RICHLAND</t>
  </si>
  <si>
    <t>56030</t>
  </si>
  <si>
    <t>ESSIG</t>
  </si>
  <si>
    <t>56073</t>
  </si>
  <si>
    <t>NEW ULM</t>
  </si>
  <si>
    <t>56084</t>
  </si>
  <si>
    <t>SEARLES</t>
  </si>
  <si>
    <t>56074</t>
  </si>
  <si>
    <t>NICOLLET</t>
  </si>
  <si>
    <t>56459</t>
  </si>
  <si>
    <t>LAKE HUBERT</t>
  </si>
  <si>
    <t>56468</t>
  </si>
  <si>
    <t>NISSWA</t>
  </si>
  <si>
    <t>56274</t>
  </si>
  <si>
    <t>NORCROSS</t>
  </si>
  <si>
    <t>55056</t>
  </si>
  <si>
    <t>55057</t>
  </si>
  <si>
    <t>56661</t>
  </si>
  <si>
    <t>NORTHOME</t>
  </si>
  <si>
    <t>56276</t>
  </si>
  <si>
    <t>56160</t>
  </si>
  <si>
    <t>ODIN</t>
  </si>
  <si>
    <t>56358</t>
  </si>
  <si>
    <t>OGILVIE</t>
  </si>
  <si>
    <t>56161</t>
  </si>
  <si>
    <t>OKABENA</t>
  </si>
  <si>
    <t>56277</t>
  </si>
  <si>
    <t>OLIVIA</t>
  </si>
  <si>
    <t>56359</t>
  </si>
  <si>
    <t>ONAMIA</t>
  </si>
  <si>
    <t>56162</t>
  </si>
  <si>
    <t>ORMSBY</t>
  </si>
  <si>
    <t>55960</t>
  </si>
  <si>
    <t>ORONOCO</t>
  </si>
  <si>
    <t>55771</t>
  </si>
  <si>
    <t>ORR</t>
  </si>
  <si>
    <t>55772</t>
  </si>
  <si>
    <t>NETT LAKE</t>
  </si>
  <si>
    <t>56278</t>
  </si>
  <si>
    <t>ORTONVILLE</t>
  </si>
  <si>
    <t>56360</t>
  </si>
  <si>
    <t>OSAKIS</t>
  </si>
  <si>
    <t>55311</t>
  </si>
  <si>
    <t>OSSEO</t>
  </si>
  <si>
    <t>55369</t>
  </si>
  <si>
    <t>55569</t>
  </si>
  <si>
    <t>55961</t>
  </si>
  <si>
    <t>56662</t>
  </si>
  <si>
    <t>OUTING</t>
  </si>
  <si>
    <t>55060</t>
  </si>
  <si>
    <t>OWATONNA</t>
  </si>
  <si>
    <t>56469</t>
  </si>
  <si>
    <t>PALISADE</t>
  </si>
  <si>
    <t>56361</t>
  </si>
  <si>
    <t>PARKERS PRAIRIE</t>
  </si>
  <si>
    <t>56470</t>
  </si>
  <si>
    <t>PARK RAPIDS</t>
  </si>
  <si>
    <t>56362</t>
  </si>
  <si>
    <t>56078</t>
  </si>
  <si>
    <t>55775</t>
  </si>
  <si>
    <t>PENGILLY</t>
  </si>
  <si>
    <t>56279</t>
  </si>
  <si>
    <t>PENNOCK</t>
  </si>
  <si>
    <t>56472</t>
  </si>
  <si>
    <t>PEQUOT LAKES</t>
  </si>
  <si>
    <t>55962</t>
  </si>
  <si>
    <t>56317</t>
  </si>
  <si>
    <t>BUCKMAN</t>
  </si>
  <si>
    <t>56338</t>
  </si>
  <si>
    <t>HILLMAN</t>
  </si>
  <si>
    <t>56344</t>
  </si>
  <si>
    <t>LASTRUP</t>
  </si>
  <si>
    <t>56364</t>
  </si>
  <si>
    <t>PIERZ</t>
  </si>
  <si>
    <t>56473</t>
  </si>
  <si>
    <t>PILLAGER</t>
  </si>
  <si>
    <t>55063</t>
  </si>
  <si>
    <t>55963</t>
  </si>
  <si>
    <t>56456</t>
  </si>
  <si>
    <t>56474</t>
  </si>
  <si>
    <t>PINE RIVER</t>
  </si>
  <si>
    <t>56164</t>
  </si>
  <si>
    <t>PIPESTONE</t>
  </si>
  <si>
    <t>56177</t>
  </si>
  <si>
    <t>TROSKY</t>
  </si>
  <si>
    <t>55964</t>
  </si>
  <si>
    <t>55370</t>
  </si>
  <si>
    <t>PLATO</t>
  </si>
  <si>
    <t>56666</t>
  </si>
  <si>
    <t>PONEMAH</t>
  </si>
  <si>
    <t>56280</t>
  </si>
  <si>
    <t>55965</t>
  </si>
  <si>
    <t>55371</t>
  </si>
  <si>
    <t>55377</t>
  </si>
  <si>
    <t>SANTIAGO</t>
  </si>
  <si>
    <t>56281</t>
  </si>
  <si>
    <t>PRINSBURG</t>
  </si>
  <si>
    <t>55372</t>
  </si>
  <si>
    <t>PRIOR LAKE</t>
  </si>
  <si>
    <t>56667</t>
  </si>
  <si>
    <t>PUPOSKY</t>
  </si>
  <si>
    <t>55967</t>
  </si>
  <si>
    <t>56475</t>
  </si>
  <si>
    <t>55065</t>
  </si>
  <si>
    <t>56668</t>
  </si>
  <si>
    <t>RANIER</t>
  </si>
  <si>
    <t>56282</t>
  </si>
  <si>
    <t>56670</t>
  </si>
  <si>
    <t>REDBY</t>
  </si>
  <si>
    <t>56671</t>
  </si>
  <si>
    <t>REDLAKE</t>
  </si>
  <si>
    <t>55066</t>
  </si>
  <si>
    <t>RED WING</t>
  </si>
  <si>
    <t>56283</t>
  </si>
  <si>
    <t>REDWOOD FALLS</t>
  </si>
  <si>
    <t>56672</t>
  </si>
  <si>
    <t>REMER</t>
  </si>
  <si>
    <t>56284</t>
  </si>
  <si>
    <t>RENVILLE</t>
  </si>
  <si>
    <t>56166</t>
  </si>
  <si>
    <t>56367</t>
  </si>
  <si>
    <t>RICE</t>
  </si>
  <si>
    <t>56368</t>
  </si>
  <si>
    <t>56371</t>
  </si>
  <si>
    <t>55901</t>
  </si>
  <si>
    <t>55902</t>
  </si>
  <si>
    <t>55903</t>
  </si>
  <si>
    <t>55904</t>
  </si>
  <si>
    <t>55905</t>
  </si>
  <si>
    <t>55906</t>
  </si>
  <si>
    <t>55373</t>
  </si>
  <si>
    <t>55572</t>
  </si>
  <si>
    <t>55577</t>
  </si>
  <si>
    <t>56369</t>
  </si>
  <si>
    <t>55374</t>
  </si>
  <si>
    <t>55969</t>
  </si>
  <si>
    <t>ROLLINGSTONE</t>
  </si>
  <si>
    <t>56673</t>
  </si>
  <si>
    <t>56682</t>
  </si>
  <si>
    <t>SWIFT</t>
  </si>
  <si>
    <t>55970</t>
  </si>
  <si>
    <t>ROSE CREEK</t>
  </si>
  <si>
    <t>55068</t>
  </si>
  <si>
    <t>ROSEMOUNT</t>
  </si>
  <si>
    <t>56167</t>
  </si>
  <si>
    <t>56373</t>
  </si>
  <si>
    <t>55067</t>
  </si>
  <si>
    <t>55069</t>
  </si>
  <si>
    <t>RUSH CITY</t>
  </si>
  <si>
    <t>55971</t>
  </si>
  <si>
    <t>56165</t>
  </si>
  <si>
    <t>56168</t>
  </si>
  <si>
    <t>RUSHMORE</t>
  </si>
  <si>
    <t>56169</t>
  </si>
  <si>
    <t>56170</t>
  </si>
  <si>
    <t>RUTHTON</t>
  </si>
  <si>
    <t>56285</t>
  </si>
  <si>
    <t>SACRED HEART</t>
  </si>
  <si>
    <t>55702</t>
  </si>
  <si>
    <t>ALBORN</t>
  </si>
  <si>
    <t>55779</t>
  </si>
  <si>
    <t>SAGINAW</t>
  </si>
  <si>
    <t>55791</t>
  </si>
  <si>
    <t>TWIG</t>
  </si>
  <si>
    <t>55375</t>
  </si>
  <si>
    <t>SAINT BONIFACIUS</t>
  </si>
  <si>
    <t>55972</t>
  </si>
  <si>
    <t>56080</t>
  </si>
  <si>
    <t>56301</t>
  </si>
  <si>
    <t>SAINT CLOUD</t>
  </si>
  <si>
    <t>56302</t>
  </si>
  <si>
    <t>56303</t>
  </si>
  <si>
    <t>56304</t>
  </si>
  <si>
    <t>56372</t>
  </si>
  <si>
    <t>56379</t>
  </si>
  <si>
    <t>SAUK RAPIDS</t>
  </si>
  <si>
    <t>56387</t>
  </si>
  <si>
    <t>WAITE PARK</t>
  </si>
  <si>
    <t>56388</t>
  </si>
  <si>
    <t>56393</t>
  </si>
  <si>
    <t>56395</t>
  </si>
  <si>
    <t>56396</t>
  </si>
  <si>
    <t>56397</t>
  </si>
  <si>
    <t>56398</t>
  </si>
  <si>
    <t>56399</t>
  </si>
  <si>
    <t>55070</t>
  </si>
  <si>
    <t>56081</t>
  </si>
  <si>
    <t>56374</t>
  </si>
  <si>
    <t>56375</t>
  </si>
  <si>
    <t>SAINT STEPHEN</t>
  </si>
  <si>
    <t>56376</t>
  </si>
  <si>
    <t>SAINT MARTIN</t>
  </si>
  <si>
    <t>55376</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</si>
  <si>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</si>
  <si>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</si>
  <si>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</si>
  <si>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</si>
  <si>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</si>
  <si>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</si>
  <si>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</si>
  <si>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</si>
  <si>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</si>
  <si>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</si>
  <si>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</si>
  <si>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</si>
  <si>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</si>
  <si>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</si>
  <si>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</si>
  <si>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</si>
  <si>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</si>
  <si>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</si>
  <si>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</si>
  <si>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</si>
  <si>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</si>
  <si>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</si>
  <si>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</si>
  <si>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</si>
  <si>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</si>
  <si>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</si>
  <si>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</si>
  <si>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</si>
  <si>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</si>
  <si>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</si>
  <si>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</si>
  <si>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</si>
  <si>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</si>
  <si>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</si>
  <si>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</si>
  <si>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</si>
  <si>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</si>
  <si>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</si>
  <si>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</si>
  <si>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</si>
  <si>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55170</t>
  </si>
  <si>
    <t>55171</t>
  </si>
  <si>
    <t>55172</t>
  </si>
  <si>
    <t>55175</t>
  </si>
  <si>
    <t>55187</t>
  </si>
  <si>
    <t>55188</t>
  </si>
  <si>
    <t>55071</t>
  </si>
  <si>
    <t>SAINT PAUL PARK</t>
  </si>
  <si>
    <t>56082</t>
  </si>
  <si>
    <t>SAINT PETER</t>
  </si>
  <si>
    <t>56083</t>
  </si>
  <si>
    <t>55072</t>
  </si>
  <si>
    <t>56377</t>
  </si>
  <si>
    <t>SARTELL</t>
  </si>
  <si>
    <t>56378</t>
  </si>
  <si>
    <t>SAUK CENTRE</t>
  </si>
  <si>
    <t>56389</t>
  </si>
  <si>
    <t>55306</t>
  </si>
  <si>
    <t>55337</t>
  </si>
  <si>
    <t>55378</t>
  </si>
  <si>
    <t>SAVAGE</t>
  </si>
  <si>
    <t>55780</t>
  </si>
  <si>
    <t>SAWYER</t>
  </si>
  <si>
    <t>55073</t>
  </si>
  <si>
    <t>SCANDIA</t>
  </si>
  <si>
    <t>55613</t>
  </si>
  <si>
    <t>SCHROEDER</t>
  </si>
  <si>
    <t>56477</t>
  </si>
  <si>
    <t>SEBEKA</t>
  </si>
  <si>
    <t>56478</t>
  </si>
  <si>
    <t>NIMROD</t>
  </si>
  <si>
    <t>55074</t>
  </si>
  <si>
    <t>SHAFER</t>
  </si>
  <si>
    <t>55379</t>
  </si>
  <si>
    <t>SHAKOPEE</t>
  </si>
  <si>
    <t>56171</t>
  </si>
  <si>
    <t>SHERBURN</t>
  </si>
  <si>
    <t>56676</t>
  </si>
  <si>
    <t>SHEVLIN</t>
  </si>
  <si>
    <t>55781</t>
  </si>
  <si>
    <t>SIDE LAKE</t>
  </si>
  <si>
    <t>55607</t>
  </si>
  <si>
    <t>55614</t>
  </si>
  <si>
    <t>55380</t>
  </si>
  <si>
    <t>55381</t>
  </si>
  <si>
    <t>56172</t>
  </si>
  <si>
    <t>SLAYTON</t>
  </si>
  <si>
    <t>56085</t>
  </si>
  <si>
    <t>SLEEPY EYE</t>
  </si>
  <si>
    <t>56678</t>
  </si>
  <si>
    <t>SOLWAY</t>
  </si>
  <si>
    <t>56687</t>
  </si>
  <si>
    <t>55782</t>
  </si>
  <si>
    <t>SOUDAN</t>
  </si>
  <si>
    <t>55382</t>
  </si>
  <si>
    <t>SOUTH HAVEN</t>
  </si>
  <si>
    <t>56679</t>
  </si>
  <si>
    <t>SOUTH INTERNATIONAL FALLS</t>
  </si>
  <si>
    <t>55075</t>
  </si>
  <si>
    <t>SOUTH SAINT PAUL</t>
  </si>
  <si>
    <t>55076</t>
  </si>
  <si>
    <t>INVER GROVE HEIGHTS</t>
  </si>
  <si>
    <t>55077</t>
  </si>
  <si>
    <t>56288</t>
  </si>
  <si>
    <t>SPICER</t>
  </si>
  <si>
    <t>56087</t>
  </si>
  <si>
    <t>55974</t>
  </si>
  <si>
    <t>56680</t>
  </si>
  <si>
    <t>55384</t>
  </si>
  <si>
    <t>SPRING PARK</t>
  </si>
  <si>
    <t>55975</t>
  </si>
  <si>
    <t>56681</t>
  </si>
  <si>
    <t>SQUAW LAKE</t>
  </si>
  <si>
    <t>55078</t>
  </si>
  <si>
    <t>STACY</t>
  </si>
  <si>
    <t>55079</t>
  </si>
  <si>
    <t>55080</t>
  </si>
  <si>
    <t>STANCHFIELD</t>
  </si>
  <si>
    <t>56479</t>
  </si>
  <si>
    <t>STAPLES</t>
  </si>
  <si>
    <t>56381</t>
  </si>
  <si>
    <t>STARBUCK</t>
  </si>
  <si>
    <t>56173</t>
  </si>
  <si>
    <t>STEEN</t>
  </si>
  <si>
    <t>55385</t>
  </si>
  <si>
    <t>55976</t>
  </si>
  <si>
    <t>STEWARTVILLE</t>
  </si>
  <si>
    <t>55082</t>
  </si>
  <si>
    <t>55083</t>
  </si>
  <si>
    <t>56174</t>
  </si>
  <si>
    <t>STORDEN</t>
  </si>
  <si>
    <t>55783</t>
  </si>
  <si>
    <t>STURGEON LAKE</t>
  </si>
  <si>
    <t>56289</t>
  </si>
  <si>
    <t>SUNBURG</t>
  </si>
  <si>
    <t>56382</t>
  </si>
  <si>
    <t>SWANVILLE</t>
  </si>
  <si>
    <t>55786</t>
  </si>
  <si>
    <t>TACONITE</t>
  </si>
  <si>
    <t>55787</t>
  </si>
  <si>
    <t>TAMARACK</t>
  </si>
  <si>
    <t>55977</t>
  </si>
  <si>
    <t>TAOPI</t>
  </si>
  <si>
    <t>56291</t>
  </si>
  <si>
    <t>55084</t>
  </si>
  <si>
    <t>TAYLORS FALLS</t>
  </si>
  <si>
    <t>56683</t>
  </si>
  <si>
    <t>TENSTRIKE</t>
  </si>
  <si>
    <t>55615</t>
  </si>
  <si>
    <t>TOFTE</t>
  </si>
  <si>
    <t>55790</t>
  </si>
  <si>
    <t>TOWER</t>
  </si>
  <si>
    <t>56132</t>
  </si>
  <si>
    <t>GARVIN</t>
  </si>
  <si>
    <t>56175</t>
  </si>
  <si>
    <t>56684</t>
  </si>
  <si>
    <t>TRAIL</t>
  </si>
  <si>
    <t>56176</t>
  </si>
  <si>
    <t>TRIMONT</t>
  </si>
  <si>
    <t>56088</t>
  </si>
  <si>
    <t>TRUMAN</t>
  </si>
  <si>
    <t>56089</t>
  </si>
  <si>
    <t>TWIN LAKES</t>
  </si>
  <si>
    <t>55616</t>
  </si>
  <si>
    <t>TWO HARBORS</t>
  </si>
  <si>
    <t>56178</t>
  </si>
  <si>
    <t>TYLER</t>
  </si>
  <si>
    <t>56384</t>
  </si>
  <si>
    <t>UPSALA</t>
  </si>
  <si>
    <t>55979</t>
  </si>
  <si>
    <t>55085</t>
  </si>
  <si>
    <t>VERMILLION</t>
  </si>
  <si>
    <t>56481</t>
  </si>
  <si>
    <t>VERNDALE</t>
  </si>
  <si>
    <t>56090</t>
  </si>
  <si>
    <t>56287</t>
  </si>
  <si>
    <t>SEAFORTH</t>
  </si>
  <si>
    <t>56292</t>
  </si>
  <si>
    <t>55386</t>
  </si>
  <si>
    <t>VICTORIA</t>
  </si>
  <si>
    <t>56385</t>
  </si>
  <si>
    <t>VILLARD</t>
  </si>
  <si>
    <t>55777</t>
  </si>
  <si>
    <t>VIRGINIA</t>
  </si>
  <si>
    <t>55792</t>
  </si>
  <si>
    <t>55968</t>
  </si>
  <si>
    <t>READS LANDING</t>
  </si>
  <si>
    <t>55981</t>
  </si>
  <si>
    <t>WABASHA</t>
  </si>
  <si>
    <t>56293</t>
  </si>
  <si>
    <t>WABASSO</t>
  </si>
  <si>
    <t>55387</t>
  </si>
  <si>
    <t>WACONIA</t>
  </si>
  <si>
    <t>56482</t>
  </si>
  <si>
    <t>56386</t>
  </si>
  <si>
    <t>WAHKON</t>
  </si>
  <si>
    <t>56091</t>
  </si>
  <si>
    <t>WALDORF</t>
  </si>
  <si>
    <t>56430</t>
  </si>
  <si>
    <t>AH GWAH CHING</t>
  </si>
  <si>
    <t>56436</t>
  </si>
  <si>
    <t>BENEDICT</t>
  </si>
  <si>
    <t>56484</t>
  </si>
  <si>
    <t>56180</t>
  </si>
  <si>
    <t>WALNUT GROVE</t>
  </si>
  <si>
    <t>55982</t>
  </si>
  <si>
    <t>55983</t>
  </si>
  <si>
    <t>WANAMINGO</t>
  </si>
  <si>
    <t>56294</t>
  </si>
  <si>
    <t>WANDA</t>
  </si>
  <si>
    <t>55742</t>
  </si>
  <si>
    <t>GOODLAND</t>
  </si>
  <si>
    <t>55752</t>
  </si>
  <si>
    <t>JACOBSON</t>
  </si>
  <si>
    <t>55784</t>
  </si>
  <si>
    <t>SWAN RIVER</t>
  </si>
  <si>
    <t>55793</t>
  </si>
  <si>
    <t>WARBA</t>
  </si>
  <si>
    <t>55087</t>
  </si>
  <si>
    <t>56093</t>
  </si>
  <si>
    <t>WASECA</t>
  </si>
  <si>
    <t>56685</t>
  </si>
  <si>
    <t>WASKISH</t>
  </si>
  <si>
    <t>55388</t>
  </si>
  <si>
    <t>56096</t>
  </si>
  <si>
    <t>55389</t>
  </si>
  <si>
    <t>56295</t>
  </si>
  <si>
    <t>WATSON</t>
  </si>
  <si>
    <t>55390</t>
  </si>
  <si>
    <t>55361</t>
  </si>
  <si>
    <t>MINNETONKA BEACH</t>
  </si>
  <si>
    <t>55391</t>
  </si>
  <si>
    <t>WAYZATA</t>
  </si>
  <si>
    <t>55392</t>
  </si>
  <si>
    <t>55088</t>
  </si>
  <si>
    <t>55089</t>
  </si>
  <si>
    <t>56181</t>
  </si>
  <si>
    <t>WELCOME</t>
  </si>
  <si>
    <t>56097</t>
  </si>
  <si>
    <t>56183</t>
  </si>
  <si>
    <t>55985</t>
  </si>
  <si>
    <t>WEST CONCORD</t>
  </si>
  <si>
    <t>56296</t>
  </si>
  <si>
    <t>WHEATON</t>
  </si>
  <si>
    <t>55090</t>
  </si>
  <si>
    <t>WILLERNIE</t>
  </si>
  <si>
    <t>56686</t>
  </si>
  <si>
    <t>56201</t>
  </si>
  <si>
    <t>WILLMAR</t>
  </si>
  <si>
    <t>55795</t>
  </si>
  <si>
    <t>WILLOW RIVER</t>
  </si>
  <si>
    <t>56185</t>
  </si>
  <si>
    <t>WILMONT</t>
  </si>
  <si>
    <t>56101</t>
  </si>
  <si>
    <t>WINDOM</t>
  </si>
  <si>
    <t>56118</t>
  </si>
  <si>
    <t>BINGHAM LAKE</t>
  </si>
  <si>
    <t>56140</t>
  </si>
  <si>
    <t>IHLEN</t>
  </si>
  <si>
    <t>56047</t>
  </si>
  <si>
    <t>HUNTLEY</t>
  </si>
  <si>
    <t>56098</t>
  </si>
  <si>
    <t>WINNEBAGO</t>
  </si>
  <si>
    <t>55942</t>
  </si>
  <si>
    <t>55987</t>
  </si>
  <si>
    <t>55988</t>
  </si>
  <si>
    <t>55395</t>
  </si>
  <si>
    <t>55396</t>
  </si>
  <si>
    <t>56297</t>
  </si>
  <si>
    <t>WOOD LAKE</t>
  </si>
  <si>
    <t>56186</t>
  </si>
  <si>
    <t>56187</t>
  </si>
  <si>
    <t>55749</t>
  </si>
  <si>
    <t>55797</t>
  </si>
  <si>
    <t>WRENSHALL</t>
  </si>
  <si>
    <t>55798</t>
  </si>
  <si>
    <t>WRIGHT</t>
  </si>
  <si>
    <t>55990</t>
  </si>
  <si>
    <t>WYKOFF</t>
  </si>
  <si>
    <t>55092</t>
  </si>
  <si>
    <t>55368</t>
  </si>
  <si>
    <t>NORWOOD YOUNG AMERICA</t>
  </si>
  <si>
    <t>55383</t>
  </si>
  <si>
    <t>55394</t>
  </si>
  <si>
    <t>YOUNG AMERICA</t>
  </si>
  <si>
    <t>55397</t>
  </si>
  <si>
    <t>55399</t>
  </si>
  <si>
    <t>55550</t>
  </si>
  <si>
    <t>55551</t>
  </si>
  <si>
    <t>55552</t>
  </si>
  <si>
    <t>55553</t>
  </si>
  <si>
    <t>55554</t>
  </si>
  <si>
    <t>55555</t>
  </si>
  <si>
    <t>55556</t>
  </si>
  <si>
    <t>55557</t>
  </si>
  <si>
    <t>55558</t>
  </si>
  <si>
    <t>55559</t>
  </si>
  <si>
    <t>55560</t>
  </si>
  <si>
    <t>55562</t>
  </si>
  <si>
    <t>55564</t>
  </si>
  <si>
    <t>55566</t>
  </si>
  <si>
    <t>55567</t>
  </si>
  <si>
    <t>55568</t>
  </si>
  <si>
    <t>55573</t>
  </si>
  <si>
    <t>55583</t>
  </si>
  <si>
    <t>55594</t>
  </si>
  <si>
    <t>55398</t>
  </si>
  <si>
    <t>ZIMMERMAN</t>
  </si>
  <si>
    <t>55991</t>
  </si>
  <si>
    <t>ZUMBRO FALLS</t>
  </si>
  <si>
    <t>55992</t>
  </si>
  <si>
    <t>ZUMBROTA</t>
  </si>
  <si>
    <t>54610</t>
  </si>
  <si>
    <t>54611</t>
  </si>
  <si>
    <t>ALMA CENTER</t>
  </si>
  <si>
    <t>54805</t>
  </si>
  <si>
    <t>ALMENA</t>
  </si>
  <si>
    <t>54720</t>
  </si>
  <si>
    <t>54001</t>
  </si>
  <si>
    <t>AMERY</t>
  </si>
  <si>
    <t>54612</t>
  </si>
  <si>
    <t>54721</t>
  </si>
  <si>
    <t>ARKANSAW</t>
  </si>
  <si>
    <t>54613</t>
  </si>
  <si>
    <t>ARKDALE</t>
  </si>
  <si>
    <t>54806</t>
  </si>
  <si>
    <t>54722</t>
  </si>
  <si>
    <t>54002</t>
  </si>
  <si>
    <t>54810</t>
  </si>
  <si>
    <t>BALSAM LAKE</t>
  </si>
  <si>
    <t>54614</t>
  </si>
  <si>
    <t>54812</t>
  </si>
  <si>
    <t>BARRON</t>
  </si>
  <si>
    <t>54813</t>
  </si>
  <si>
    <t>BARRONETT</t>
  </si>
  <si>
    <t>54723</t>
  </si>
  <si>
    <t>BAY CITY</t>
  </si>
  <si>
    <t>54814</t>
  </si>
  <si>
    <t>BAYFIELD</t>
  </si>
  <si>
    <t>54003</t>
  </si>
  <si>
    <t>BELDENVILLE</t>
  </si>
  <si>
    <t>54817</t>
  </si>
  <si>
    <t>54834</t>
  </si>
  <si>
    <t>54857</t>
  </si>
  <si>
    <t>MIKANA</t>
  </si>
  <si>
    <t>54615</t>
  </si>
  <si>
    <t>BLACK RIVER FALLS</t>
  </si>
  <si>
    <t>54616</t>
  </si>
  <si>
    <t>54724</t>
  </si>
  <si>
    <t>BLOOMER</t>
  </si>
  <si>
    <t>54725</t>
  </si>
  <si>
    <t>BOYCEVILLE</t>
  </si>
  <si>
    <t>54726</t>
  </si>
  <si>
    <t>54819</t>
  </si>
  <si>
    <t>BRUCE</t>
  </si>
  <si>
    <t>54820</t>
  </si>
  <si>
    <t>BRULE</t>
  </si>
  <si>
    <t>54821</t>
  </si>
  <si>
    <t>54727</t>
  </si>
  <si>
    <t>CADOTT</t>
  </si>
  <si>
    <t>54822</t>
  </si>
  <si>
    <t>54618</t>
  </si>
  <si>
    <t>CAMP DOUGLAS</t>
  </si>
  <si>
    <t>54637</t>
  </si>
  <si>
    <t>HUSTLER</t>
  </si>
  <si>
    <t>54619</t>
  </si>
  <si>
    <t>CASHTON</t>
  </si>
  <si>
    <t>54824</t>
  </si>
  <si>
    <t>CENTURIA</t>
  </si>
  <si>
    <t>54621</t>
  </si>
  <si>
    <t>CHASEBURG</t>
  </si>
  <si>
    <t>54728</t>
  </si>
  <si>
    <t>CHETEK</t>
  </si>
  <si>
    <t>54729</t>
  </si>
  <si>
    <t>CHIPPEWA FALLS</t>
  </si>
  <si>
    <t>54774</t>
  </si>
  <si>
    <t>54004</t>
  </si>
  <si>
    <t>54005</t>
  </si>
  <si>
    <t>54622</t>
  </si>
  <si>
    <t>COCHRANE</t>
  </si>
  <si>
    <t>54730</t>
  </si>
  <si>
    <t>54826</t>
  </si>
  <si>
    <t>54731</t>
  </si>
  <si>
    <t>CONRATH</t>
  </si>
  <si>
    <t>54623</t>
  </si>
  <si>
    <t>COON VALLEY</t>
  </si>
  <si>
    <t>54732</t>
  </si>
  <si>
    <t>CORNELL</t>
  </si>
  <si>
    <t>54827</t>
  </si>
  <si>
    <t>CORNUCOPIA</t>
  </si>
  <si>
    <t>54828</t>
  </si>
  <si>
    <t>COUDERAY</t>
  </si>
  <si>
    <t>54829</t>
  </si>
  <si>
    <t>54006</t>
  </si>
  <si>
    <t>54733</t>
  </si>
  <si>
    <t>54830</t>
  </si>
  <si>
    <t>54007</t>
  </si>
  <si>
    <t>54624</t>
  </si>
  <si>
    <t>54625</t>
  </si>
  <si>
    <t>DODGE</t>
  </si>
  <si>
    <t>54734</t>
  </si>
  <si>
    <t>DOWNING</t>
  </si>
  <si>
    <t>54735</t>
  </si>
  <si>
    <t>54009</t>
  </si>
  <si>
    <t>DRESSER</t>
  </si>
  <si>
    <t>54832</t>
  </si>
  <si>
    <t>DRUMMOND</t>
  </si>
  <si>
    <t>54736</t>
  </si>
  <si>
    <t>DURAND</t>
  </si>
  <si>
    <t>54626</t>
  </si>
  <si>
    <t>EASTMAN</t>
  </si>
  <si>
    <t>54640</t>
  </si>
  <si>
    <t>LYNXVILLE</t>
  </si>
  <si>
    <t>54657</t>
  </si>
  <si>
    <t>54701</t>
  </si>
  <si>
    <t>54702</t>
  </si>
  <si>
    <t>54703</t>
  </si>
  <si>
    <t>54737</t>
  </si>
  <si>
    <t>EAU GALLE</t>
  </si>
  <si>
    <t>54738</t>
  </si>
  <si>
    <t>ELEVA</t>
  </si>
  <si>
    <t>54739</t>
  </si>
  <si>
    <t>ELK MOUND</t>
  </si>
  <si>
    <t>54010</t>
  </si>
  <si>
    <t>EAST ELLSWORTH</t>
  </si>
  <si>
    <t>54011</t>
  </si>
  <si>
    <t>54740</t>
  </si>
  <si>
    <t>54627</t>
  </si>
  <si>
    <t>ETTRICK</t>
  </si>
  <si>
    <t>54835</t>
  </si>
  <si>
    <t>EXELAND</t>
  </si>
  <si>
    <t>54741</t>
  </si>
  <si>
    <t>FAIRCHILD</t>
  </si>
  <si>
    <t>54742</t>
  </si>
  <si>
    <t>FALL CREEK</t>
  </si>
  <si>
    <t>54628</t>
  </si>
  <si>
    <t>FERRYVILLE</t>
  </si>
  <si>
    <t>54629</t>
  </si>
  <si>
    <t>FOUNTAIN CITY</t>
  </si>
  <si>
    <t>54837</t>
  </si>
  <si>
    <t>FREDERIC</t>
  </si>
  <si>
    <t>54630</t>
  </si>
  <si>
    <t>GALESVILLE</t>
  </si>
  <si>
    <t>54631</t>
  </si>
  <si>
    <t>GAYS MILLS</t>
  </si>
  <si>
    <t>54632</t>
  </si>
  <si>
    <t>54743</t>
  </si>
  <si>
    <t>54013</t>
  </si>
  <si>
    <t>GLENWOOD CITY</t>
  </si>
  <si>
    <t>54838</t>
  </si>
  <si>
    <t>54890</t>
  </si>
  <si>
    <t>WASCOTT</t>
  </si>
  <si>
    <t>54839</t>
  </si>
  <si>
    <t>GRAND VIEW</t>
  </si>
  <si>
    <t>54840</t>
  </si>
  <si>
    <t>54014</t>
  </si>
  <si>
    <t>HAGER CITY</t>
  </si>
  <si>
    <t>54015</t>
  </si>
  <si>
    <t>54818</t>
  </si>
  <si>
    <t>BRILL</t>
  </si>
  <si>
    <t>54841</t>
  </si>
  <si>
    <t>HAUGEN</t>
  </si>
  <si>
    <t>54842</t>
  </si>
  <si>
    <t>54843</t>
  </si>
  <si>
    <t>54844</t>
  </si>
  <si>
    <t>HERBSTER</t>
  </si>
  <si>
    <t>54846</t>
  </si>
  <si>
    <t>54855</t>
  </si>
  <si>
    <t>54634</t>
  </si>
  <si>
    <t>54635</t>
  </si>
  <si>
    <t>HIXTON</t>
  </si>
  <si>
    <t>54745</t>
  </si>
  <si>
    <t>HOLCOMBE</t>
  </si>
  <si>
    <t>54636</t>
  </si>
  <si>
    <t>HOLMEN</t>
  </si>
  <si>
    <t>54016</t>
  </si>
  <si>
    <t>54082</t>
  </si>
  <si>
    <t>54746</t>
  </si>
  <si>
    <t>HUMBIRD</t>
  </si>
  <si>
    <t>54747</t>
  </si>
  <si>
    <t>54847</t>
  </si>
  <si>
    <t>IRON RIVER</t>
  </si>
  <si>
    <t>54748</t>
  </si>
  <si>
    <t>JIM FALLS</t>
  </si>
  <si>
    <t>54638</t>
  </si>
  <si>
    <t>54749</t>
  </si>
  <si>
    <t>KNAPP</t>
  </si>
  <si>
    <t>54601</t>
  </si>
  <si>
    <t>LA CROSSE</t>
  </si>
  <si>
    <t>54602</t>
  </si>
  <si>
    <t>54603</t>
  </si>
  <si>
    <t>54848</t>
  </si>
  <si>
    <t>LADYSMITH</t>
  </si>
  <si>
    <t>54639</t>
  </si>
  <si>
    <t>LA FARGE</t>
  </si>
  <si>
    <t>54849</t>
  </si>
  <si>
    <t>LAKE NEBAGAMON</t>
  </si>
  <si>
    <t>54850</t>
  </si>
  <si>
    <t>LA POINTE</t>
  </si>
  <si>
    <t>54853</t>
  </si>
  <si>
    <t>LUCK</t>
  </si>
  <si>
    <t>54750</t>
  </si>
  <si>
    <t>MAIDEN ROCK</t>
  </si>
  <si>
    <t>54854</t>
  </si>
  <si>
    <t>MAPLE</t>
  </si>
  <si>
    <t>54816</t>
  </si>
  <si>
    <t>BENOIT</t>
  </si>
  <si>
    <t>54856</t>
  </si>
  <si>
    <t>54641</t>
  </si>
  <si>
    <t>54642</t>
  </si>
  <si>
    <t>54751</t>
  </si>
  <si>
    <t>MENOMONIE</t>
  </si>
  <si>
    <t>54754</t>
  </si>
  <si>
    <t>MERRILLAN</t>
  </si>
  <si>
    <t>54643</t>
  </si>
  <si>
    <t>MILLSTON</t>
  </si>
  <si>
    <t>54858</t>
  </si>
  <si>
    <t>54644</t>
  </si>
  <si>
    <t>MINDORO</t>
  </si>
  <si>
    <t>54859</t>
  </si>
  <si>
    <t>MINONG</t>
  </si>
  <si>
    <t>54755</t>
  </si>
  <si>
    <t>MONDOVI</t>
  </si>
  <si>
    <t>54764</t>
  </si>
  <si>
    <t>54645</t>
  </si>
  <si>
    <t>54646</t>
  </si>
  <si>
    <t>NECEDAH</t>
  </si>
  <si>
    <t>54756</t>
  </si>
  <si>
    <t>54757</t>
  </si>
  <si>
    <t>54017</t>
  </si>
  <si>
    <t>54648</t>
  </si>
  <si>
    <t>54649</t>
  </si>
  <si>
    <t>54861</t>
  </si>
  <si>
    <t>ODANAH</t>
  </si>
  <si>
    <t>54650</t>
  </si>
  <si>
    <t>ONALASKA</t>
  </si>
  <si>
    <t>54651</t>
  </si>
  <si>
    <t>54020</t>
  </si>
  <si>
    <t>54758</t>
  </si>
  <si>
    <t>54759</t>
  </si>
  <si>
    <t>PEPIN</t>
  </si>
  <si>
    <t>54760</t>
  </si>
  <si>
    <t>PIGEON FALLS</t>
  </si>
  <si>
    <t>54761</t>
  </si>
  <si>
    <t>PLUM CITY</t>
  </si>
  <si>
    <t>54864</t>
  </si>
  <si>
    <t>POPLAR</t>
  </si>
  <si>
    <t>54865</t>
  </si>
  <si>
    <t>PORT WING</t>
  </si>
  <si>
    <t>54762</t>
  </si>
  <si>
    <t>PRAIRIE FARM</t>
  </si>
  <si>
    <t>54021</t>
  </si>
  <si>
    <t>54867</t>
  </si>
  <si>
    <t>RADISSON</t>
  </si>
  <si>
    <t>54652</t>
  </si>
  <si>
    <t>READSTOWN</t>
  </si>
  <si>
    <t>54868</t>
  </si>
  <si>
    <t>RICE LAKE</t>
  </si>
  <si>
    <t>54763</t>
  </si>
  <si>
    <t>RIDGELAND</t>
  </si>
  <si>
    <t>54022</t>
  </si>
  <si>
    <t>RIVER FALLS</t>
  </si>
  <si>
    <t>54023</t>
  </si>
  <si>
    <t>ROBERTS</t>
  </si>
  <si>
    <t>54653</t>
  </si>
  <si>
    <t>54024</t>
  </si>
  <si>
    <t>SAINT CROIX FALLS</t>
  </si>
  <si>
    <t>54765</t>
  </si>
  <si>
    <t>SAND CREEK</t>
  </si>
  <si>
    <t>54870</t>
  </si>
  <si>
    <t>SARONA</t>
  </si>
  <si>
    <t>54654</t>
  </si>
  <si>
    <t>54766</t>
  </si>
  <si>
    <t>54845</t>
  </si>
  <si>
    <t>HERTEL</t>
  </si>
  <si>
    <t>54871</t>
  </si>
  <si>
    <t>SHELL LAKE</t>
  </si>
  <si>
    <t>54872</t>
  </si>
  <si>
    <t>SIREN</t>
  </si>
  <si>
    <t>54655</t>
  </si>
  <si>
    <t>SOLDIERS GROVE</t>
  </si>
  <si>
    <t>54873</t>
  </si>
  <si>
    <t>SOLON SPRINGS</t>
  </si>
  <si>
    <t>54025</t>
  </si>
  <si>
    <t>54874</t>
  </si>
  <si>
    <t>SOUTH RANGE</t>
  </si>
  <si>
    <t>54620</t>
  </si>
  <si>
    <t>CATARACT</t>
  </si>
  <si>
    <t>54656</t>
  </si>
  <si>
    <t>54801</t>
  </si>
  <si>
    <t>SPOONER</t>
  </si>
  <si>
    <t>54875</t>
  </si>
  <si>
    <t>54767</t>
  </si>
  <si>
    <t>54768</t>
  </si>
  <si>
    <t>54026</t>
  </si>
  <si>
    <t>STAR PRAIRIE</t>
  </si>
  <si>
    <t>54769</t>
  </si>
  <si>
    <t>54658</t>
  </si>
  <si>
    <t>54876</t>
  </si>
  <si>
    <t>STONE LAKE</t>
  </si>
  <si>
    <t>54770</t>
  </si>
  <si>
    <t>STRUM</t>
  </si>
  <si>
    <t>54836</t>
  </si>
  <si>
    <t>54880</t>
  </si>
  <si>
    <t>54659</t>
  </si>
  <si>
    <t>54771</t>
  </si>
  <si>
    <t>THORP</t>
  </si>
  <si>
    <t>54660</t>
  </si>
  <si>
    <t>TOMAH</t>
  </si>
  <si>
    <t>54888</t>
  </si>
  <si>
    <t>TREGO</t>
  </si>
  <si>
    <t>54661</t>
  </si>
  <si>
    <t>TREMPEALEAU</t>
  </si>
  <si>
    <t>54662</t>
  </si>
  <si>
    <t>TUNNEL CITY</t>
  </si>
  <si>
    <t>54889</t>
  </si>
  <si>
    <t>TURTLE LAKE</t>
  </si>
  <si>
    <t>54664</t>
  </si>
  <si>
    <t>54665</t>
  </si>
  <si>
    <t>VIROQUA</t>
  </si>
  <si>
    <t>54666</t>
  </si>
  <si>
    <t>WARRENS</t>
  </si>
  <si>
    <t>54891</t>
  </si>
  <si>
    <t>54893</t>
  </si>
  <si>
    <t>54667</t>
  </si>
  <si>
    <t>WESTBY</t>
  </si>
  <si>
    <t>54669</t>
  </si>
  <si>
    <t>54895</t>
  </si>
  <si>
    <t>WEYERHAEUSER</t>
  </si>
  <si>
    <t>54772</t>
  </si>
  <si>
    <t>WHEELER</t>
  </si>
  <si>
    <t>54773</t>
  </si>
  <si>
    <t>54027</t>
  </si>
  <si>
    <t>54670</t>
  </si>
  <si>
    <t>54862</t>
  </si>
  <si>
    <t>OJIBWA</t>
  </si>
  <si>
    <t>54896</t>
  </si>
  <si>
    <t>WINTER</t>
  </si>
  <si>
    <t>54028</t>
  </si>
  <si>
    <t>56510</t>
  </si>
  <si>
    <t>56710</t>
  </si>
  <si>
    <t>ALVARADO</t>
  </si>
  <si>
    <t>56711</t>
  </si>
  <si>
    <t>ANGLE INLET</t>
  </si>
  <si>
    <t>56713</t>
  </si>
  <si>
    <t>56511</t>
  </si>
  <si>
    <t>56714</t>
  </si>
  <si>
    <t>56514</t>
  </si>
  <si>
    <t>56515</t>
  </si>
  <si>
    <t>BATTLE LAKE</t>
  </si>
  <si>
    <t>56516</t>
  </si>
  <si>
    <t>BEJOU</t>
  </si>
  <si>
    <t>56517</t>
  </si>
  <si>
    <t>BELTRAMI</t>
  </si>
  <si>
    <t>56518</t>
  </si>
  <si>
    <t>56519</t>
  </si>
  <si>
    <t>BORUP</t>
  </si>
  <si>
    <t>56520</t>
  </si>
  <si>
    <t>BRECKENRIDGE</t>
  </si>
  <si>
    <t>56715</t>
  </si>
  <si>
    <t>56521</t>
  </si>
  <si>
    <t>56522</t>
  </si>
  <si>
    <t>56565</t>
  </si>
  <si>
    <t>56583</t>
  </si>
  <si>
    <t>TINTAH</t>
  </si>
  <si>
    <t>56523</t>
  </si>
  <si>
    <t>56524</t>
  </si>
  <si>
    <t>CLITHERALL</t>
  </si>
  <si>
    <t>56525</t>
  </si>
  <si>
    <t>56716</t>
  </si>
  <si>
    <t>CROOKSTON</t>
  </si>
  <si>
    <t>56527</t>
  </si>
  <si>
    <t>DEER CREEK</t>
  </si>
  <si>
    <t>56528</t>
  </si>
  <si>
    <t>DENT</t>
  </si>
  <si>
    <t>56501</t>
  </si>
  <si>
    <t>DETROIT LAKES</t>
  </si>
  <si>
    <t>56502</t>
  </si>
  <si>
    <t>56577</t>
  </si>
  <si>
    <t>56578</t>
  </si>
  <si>
    <t>ROCHERT</t>
  </si>
  <si>
    <t>56529</t>
  </si>
  <si>
    <t>DILWORTH</t>
  </si>
  <si>
    <t>56720</t>
  </si>
  <si>
    <t>DONALDSON</t>
  </si>
  <si>
    <t>56721</t>
  </si>
  <si>
    <t>EAST GRAND FORKS</t>
  </si>
  <si>
    <t>56531</t>
  </si>
  <si>
    <t>ELBOW LAKE</t>
  </si>
  <si>
    <t>56534</t>
  </si>
  <si>
    <t>ERHARD</t>
  </si>
  <si>
    <t>56535</t>
  </si>
  <si>
    <t>ERSKINE</t>
  </si>
  <si>
    <t>56722</t>
  </si>
  <si>
    <t>56536</t>
  </si>
  <si>
    <t>56533</t>
  </si>
  <si>
    <t>56537</t>
  </si>
  <si>
    <t>FERGUS FALLS</t>
  </si>
  <si>
    <t>56538</t>
  </si>
  <si>
    <t>56540</t>
  </si>
  <si>
    <t>56723</t>
  </si>
  <si>
    <t>56541</t>
  </si>
  <si>
    <t>FLOM</t>
  </si>
  <si>
    <t>56542</t>
  </si>
  <si>
    <t>FOSSTON</t>
  </si>
  <si>
    <t>56543</t>
  </si>
  <si>
    <t>FOXHOME</t>
  </si>
  <si>
    <t>56544</t>
  </si>
  <si>
    <t>FRAZEE</t>
  </si>
  <si>
    <t>56593</t>
  </si>
  <si>
    <t>WOLF LAKE</t>
  </si>
  <si>
    <t>56545</t>
  </si>
  <si>
    <t>56546</t>
  </si>
  <si>
    <t>56547</t>
  </si>
  <si>
    <t>GLYNDON</t>
  </si>
  <si>
    <t>56725</t>
  </si>
  <si>
    <t>GOODRIDGE</t>
  </si>
  <si>
    <t>56726</t>
  </si>
  <si>
    <t>56727</t>
  </si>
  <si>
    <t>GRYGLA</t>
  </si>
  <si>
    <t>56728</t>
  </si>
  <si>
    <t>HALLOCK</t>
  </si>
  <si>
    <t>56740</t>
  </si>
  <si>
    <t>NOYES</t>
  </si>
  <si>
    <t>56755</t>
  </si>
  <si>
    <t>SAINT VINCENT</t>
  </si>
  <si>
    <t>56548</t>
  </si>
  <si>
    <t>HALSTAD</t>
  </si>
  <si>
    <t>56549</t>
  </si>
  <si>
    <t>56550</t>
  </si>
  <si>
    <t>HENDRUM</t>
  </si>
  <si>
    <t>56551</t>
  </si>
  <si>
    <t>56552</t>
  </si>
  <si>
    <t>HITTERDAL</t>
  </si>
  <si>
    <t>56731</t>
  </si>
  <si>
    <t>56729</t>
  </si>
  <si>
    <t>HALMA</t>
  </si>
  <si>
    <t>56732</t>
  </si>
  <si>
    <t>KARLSTAD</t>
  </si>
  <si>
    <t>56733</t>
  </si>
  <si>
    <t>56553</t>
  </si>
  <si>
    <t>56734</t>
  </si>
  <si>
    <t>LAKE BRONSON</t>
  </si>
  <si>
    <t>56554</t>
  </si>
  <si>
    <t>56735</t>
  </si>
  <si>
    <t>56556</t>
  </si>
  <si>
    <t>MCINTOSH</t>
  </si>
  <si>
    <t>56557</t>
  </si>
  <si>
    <t>MAHNOMEN</t>
  </si>
  <si>
    <t>56736</t>
  </si>
  <si>
    <t>56724</t>
  </si>
  <si>
    <t>GATZKE</t>
  </si>
  <si>
    <t>56737</t>
  </si>
  <si>
    <t>MIDDLE RIVER</t>
  </si>
  <si>
    <t>56560</t>
  </si>
  <si>
    <t>MOORHEAD</t>
  </si>
  <si>
    <t>56561</t>
  </si>
  <si>
    <t>56562</t>
  </si>
  <si>
    <t>56563</t>
  </si>
  <si>
    <t>56566</t>
  </si>
  <si>
    <t>NAYTAHWAUSH</t>
  </si>
  <si>
    <t>56738</t>
  </si>
  <si>
    <t>NEWFOLDEN</t>
  </si>
  <si>
    <t>56567</t>
  </si>
  <si>
    <t>56568</t>
  </si>
  <si>
    <t>NIELSVILLE</t>
  </si>
  <si>
    <t>56569</t>
  </si>
  <si>
    <t>OGEMA</t>
  </si>
  <si>
    <t>56742</t>
  </si>
  <si>
    <t>OKLEE</t>
  </si>
  <si>
    <t>56570</t>
  </si>
  <si>
    <t>56744</t>
  </si>
  <si>
    <t>OSLO</t>
  </si>
  <si>
    <t>56571</t>
  </si>
  <si>
    <t>OTTERTAIL</t>
  </si>
  <si>
    <t>56572</t>
  </si>
  <si>
    <t>PELICAN RAPIDS</t>
  </si>
  <si>
    <t>56573</t>
  </si>
  <si>
    <t>56574</t>
  </si>
  <si>
    <t>PERLEY</t>
  </si>
  <si>
    <t>56748</t>
  </si>
  <si>
    <t>PLUMMER</t>
  </si>
  <si>
    <t>56575</t>
  </si>
  <si>
    <t>PONSFORD</t>
  </si>
  <si>
    <t>56750</t>
  </si>
  <si>
    <t>RED LAKE FALLS</t>
  </si>
  <si>
    <t>56576</t>
  </si>
  <si>
    <t>56751</t>
  </si>
  <si>
    <t>ROSEAU</t>
  </si>
  <si>
    <t>56579</t>
  </si>
  <si>
    <t>ROTHSAY</t>
  </si>
  <si>
    <t>56580</t>
  </si>
  <si>
    <t>SABIN</t>
  </si>
  <si>
    <t>56754</t>
  </si>
  <si>
    <t>SAINT HILAIRE</t>
  </si>
  <si>
    <t>56581</t>
  </si>
  <si>
    <t>SHELLY</t>
  </si>
  <si>
    <t>56757</t>
  </si>
  <si>
    <t>STEPHEN</t>
  </si>
  <si>
    <t>56758</t>
  </si>
  <si>
    <t>STRANDQUIST</t>
  </si>
  <si>
    <t>56759</t>
  </si>
  <si>
    <t>STRATHCONA</t>
  </si>
  <si>
    <t>56701</t>
  </si>
  <si>
    <t>THIEF RIVER FALLS</t>
  </si>
  <si>
    <t>56584</t>
  </si>
  <si>
    <t>TWIN VALLEY</t>
  </si>
  <si>
    <t>56585</t>
  </si>
  <si>
    <t>ULEN</t>
  </si>
  <si>
    <t>56586</t>
  </si>
  <si>
    <t>56587</t>
  </si>
  <si>
    <t>VERGAS</t>
  </si>
  <si>
    <t>56760</t>
  </si>
  <si>
    <t>VIKING</t>
  </si>
  <si>
    <t>56588</t>
  </si>
  <si>
    <t>56761</t>
  </si>
  <si>
    <t>WANNASKA</t>
  </si>
  <si>
    <t>56762</t>
  </si>
  <si>
    <t>56741</t>
  </si>
  <si>
    <t>OAK ISLAND</t>
  </si>
  <si>
    <t>56756</t>
  </si>
  <si>
    <t>SALOL</t>
  </si>
  <si>
    <t>56763</t>
  </si>
  <si>
    <t>WARROAD</t>
  </si>
  <si>
    <t>56589</t>
  </si>
  <si>
    <t>WAUBUN</t>
  </si>
  <si>
    <t>56590</t>
  </si>
  <si>
    <t>56591</t>
  </si>
  <si>
    <t>WHITE EARTH</t>
  </si>
  <si>
    <t>56592</t>
  </si>
  <si>
    <t>WINGER</t>
  </si>
  <si>
    <t>56594</t>
  </si>
  <si>
    <t>WOLVERTON</t>
  </si>
  <si>
    <t>59001</t>
  </si>
  <si>
    <t>ABSAROKEE</t>
  </si>
  <si>
    <t>59061</t>
  </si>
  <si>
    <t>NYE</t>
  </si>
  <si>
    <t>59820</t>
  </si>
  <si>
    <t>ALBERTON</t>
  </si>
  <si>
    <t>59710</t>
  </si>
  <si>
    <t>ALDER</t>
  </si>
  <si>
    <t>59311</t>
  </si>
  <si>
    <t>ALZADA</t>
  </si>
  <si>
    <t>59711</t>
  </si>
  <si>
    <t>ANACONDA</t>
  </si>
  <si>
    <t>59312</t>
  </si>
  <si>
    <t>ANGELA</t>
  </si>
  <si>
    <t>59211</t>
  </si>
  <si>
    <t>ANTELOPE</t>
  </si>
  <si>
    <t>59821</t>
  </si>
  <si>
    <t>ARLEE</t>
  </si>
  <si>
    <t>59863</t>
  </si>
  <si>
    <t>RAVALLI</t>
  </si>
  <si>
    <t>59003</t>
  </si>
  <si>
    <t>59004</t>
  </si>
  <si>
    <t>59410</t>
  </si>
  <si>
    <t>59713</t>
  </si>
  <si>
    <t>59411</t>
  </si>
  <si>
    <t>BABB</t>
  </si>
  <si>
    <t>59212</t>
  </si>
  <si>
    <t>BAINVILLE</t>
  </si>
  <si>
    <t>59313</t>
  </si>
  <si>
    <t>59354</t>
  </si>
  <si>
    <t>59006</t>
  </si>
  <si>
    <t>BALLANTINE</t>
  </si>
  <si>
    <t>59631</t>
  </si>
  <si>
    <t>BASIN</t>
  </si>
  <si>
    <t>59007</t>
  </si>
  <si>
    <t>BEARCREEK</t>
  </si>
  <si>
    <t>59008</t>
  </si>
  <si>
    <t>59714</t>
  </si>
  <si>
    <t>59412</t>
  </si>
  <si>
    <t>BELT</t>
  </si>
  <si>
    <t>59314</t>
  </si>
  <si>
    <t>BIDDLE</t>
  </si>
  <si>
    <t>59910</t>
  </si>
  <si>
    <t>BIG ARM</t>
  </si>
  <si>
    <t>59911</t>
  </si>
  <si>
    <t>59010</t>
  </si>
  <si>
    <t>BIGHORN</t>
  </si>
  <si>
    <t>59520</t>
  </si>
  <si>
    <t>59011</t>
  </si>
  <si>
    <t>BIG TIMBER</t>
  </si>
  <si>
    <t>59101</t>
  </si>
  <si>
    <t>59102</t>
  </si>
  <si>
    <t>59103</t>
  </si>
  <si>
    <t>59104</t>
  </si>
  <si>
    <t>59105</t>
  </si>
  <si>
    <t>59106</t>
  </si>
  <si>
    <t>59107</t>
  </si>
  <si>
    <t>59108</t>
  </si>
  <si>
    <t>59111</t>
  </si>
  <si>
    <t>59112</t>
  </si>
  <si>
    <t>59114</t>
  </si>
  <si>
    <t>59115</t>
  </si>
  <si>
    <t>59116</t>
  </si>
  <si>
    <t>59117</t>
  </si>
  <si>
    <t>59012</t>
  </si>
  <si>
    <t>BIRNEY</t>
  </si>
  <si>
    <t>59315</t>
  </si>
  <si>
    <t>59823</t>
  </si>
  <si>
    <t>BONNER</t>
  </si>
  <si>
    <t>59632</t>
  </si>
  <si>
    <t>BOULDER</t>
  </si>
  <si>
    <t>59521</t>
  </si>
  <si>
    <t>BOX ELDER</t>
  </si>
  <si>
    <t>59316</t>
  </si>
  <si>
    <t>BOYES</t>
  </si>
  <si>
    <t>59715</t>
  </si>
  <si>
    <t>BOZEMAN</t>
  </si>
  <si>
    <t>59716</t>
  </si>
  <si>
    <t>BIG SKY</t>
  </si>
  <si>
    <t>59717</t>
  </si>
  <si>
    <t>59718</t>
  </si>
  <si>
    <t>59719</t>
  </si>
  <si>
    <t>59771</t>
  </si>
  <si>
    <t>59772</t>
  </si>
  <si>
    <t>59416</t>
  </si>
  <si>
    <t>BRADY</t>
  </si>
  <si>
    <t>59014</t>
  </si>
  <si>
    <t>BRIDGER</t>
  </si>
  <si>
    <t>59317</t>
  </si>
  <si>
    <t>BROADUS</t>
  </si>
  <si>
    <t>59345</t>
  </si>
  <si>
    <t>POWDERVILLE</t>
  </si>
  <si>
    <t>59015</t>
  </si>
  <si>
    <t>BROADVIEW</t>
  </si>
  <si>
    <t>59213</t>
  </si>
  <si>
    <t>59214</t>
  </si>
  <si>
    <t>59417</t>
  </si>
  <si>
    <t>BROWNING</t>
  </si>
  <si>
    <t>59318</t>
  </si>
  <si>
    <t>BRUSETT</t>
  </si>
  <si>
    <t>59418</t>
  </si>
  <si>
    <t>59016</t>
  </si>
  <si>
    <t>BUSBY</t>
  </si>
  <si>
    <t>59701</t>
  </si>
  <si>
    <t>BUTTE</t>
  </si>
  <si>
    <t>59702</t>
  </si>
  <si>
    <t>59703</t>
  </si>
  <si>
    <t>59707</t>
  </si>
  <si>
    <t>59750</t>
  </si>
  <si>
    <t>59419</t>
  </si>
  <si>
    <t>BYNUM</t>
  </si>
  <si>
    <t>59720</t>
  </si>
  <si>
    <t>59721</t>
  </si>
  <si>
    <t>CARDWELL</t>
  </si>
  <si>
    <t>59420</t>
  </si>
  <si>
    <t>59440</t>
  </si>
  <si>
    <t>FLOWEREE</t>
  </si>
  <si>
    <t>59421</t>
  </si>
  <si>
    <t>59824</t>
  </si>
  <si>
    <t>CHARLO</t>
  </si>
  <si>
    <t>59522</t>
  </si>
  <si>
    <t>59523</t>
  </si>
  <si>
    <t>CHINOOK</t>
  </si>
  <si>
    <t>59535</t>
  </si>
  <si>
    <t>LLOYD</t>
  </si>
  <si>
    <t>59422</t>
  </si>
  <si>
    <t>CHOTEAU</t>
  </si>
  <si>
    <t>59215</t>
  </si>
  <si>
    <t>CIRCLE</t>
  </si>
  <si>
    <t>59634</t>
  </si>
  <si>
    <t>CLANCY</t>
  </si>
  <si>
    <t>59825</t>
  </si>
  <si>
    <t>59018</t>
  </si>
  <si>
    <t>CLYDE PARK</t>
  </si>
  <si>
    <t>59424</t>
  </si>
  <si>
    <t>COFFEE CREEK</t>
  </si>
  <si>
    <t>59322</t>
  </si>
  <si>
    <t>COHAGEN</t>
  </si>
  <si>
    <t>59323</t>
  </si>
  <si>
    <t>COLSTRIP</t>
  </si>
  <si>
    <t>59912</t>
  </si>
  <si>
    <t>59913</t>
  </si>
  <si>
    <t>59919</t>
  </si>
  <si>
    <t>HUNGRY HORSE</t>
  </si>
  <si>
    <t>59926</t>
  </si>
  <si>
    <t>MARTIN CITY</t>
  </si>
  <si>
    <t>59928</t>
  </si>
  <si>
    <t>POLEBRIDGE</t>
  </si>
  <si>
    <t>59019</t>
  </si>
  <si>
    <t>59826</t>
  </si>
  <si>
    <t>CONDON</t>
  </si>
  <si>
    <t>59827</t>
  </si>
  <si>
    <t>CONNER</t>
  </si>
  <si>
    <t>59425</t>
  </si>
  <si>
    <t>59456</t>
  </si>
  <si>
    <t>LEDGER</t>
  </si>
  <si>
    <t>59020</t>
  </si>
  <si>
    <t>COOKE CITY</t>
  </si>
  <si>
    <t>59081</t>
  </si>
  <si>
    <t>SILVER GATE</t>
  </si>
  <si>
    <t>59828</t>
  </si>
  <si>
    <t>CORVALLIS</t>
  </si>
  <si>
    <t>59217</t>
  </si>
  <si>
    <t>CRANE</t>
  </si>
  <si>
    <t>59022</t>
  </si>
  <si>
    <t>CROW AGENCY</t>
  </si>
  <si>
    <t>59218</t>
  </si>
  <si>
    <t>CULBERTSON</t>
  </si>
  <si>
    <t>59024</t>
  </si>
  <si>
    <t>59427</t>
  </si>
  <si>
    <t>CUT BANK</t>
  </si>
  <si>
    <t>59219</t>
  </si>
  <si>
    <t>DAGMAR</t>
  </si>
  <si>
    <t>59829</t>
  </si>
  <si>
    <t>59914</t>
  </si>
  <si>
    <t>59929</t>
  </si>
  <si>
    <t>59025</t>
  </si>
  <si>
    <t>DECKER</t>
  </si>
  <si>
    <t>59722</t>
  </si>
  <si>
    <t>59731</t>
  </si>
  <si>
    <t>59733</t>
  </si>
  <si>
    <t>GOLD CREEK</t>
  </si>
  <si>
    <t>59430</t>
  </si>
  <si>
    <t>59724</t>
  </si>
  <si>
    <t>DELL</t>
  </si>
  <si>
    <t>59725</t>
  </si>
  <si>
    <t>DILLON</t>
  </si>
  <si>
    <t>59732</t>
  </si>
  <si>
    <t>59746</t>
  </si>
  <si>
    <t>POLARIS</t>
  </si>
  <si>
    <t>59727</t>
  </si>
  <si>
    <t>DIVIDE</t>
  </si>
  <si>
    <t>59831</t>
  </si>
  <si>
    <t>59524</t>
  </si>
  <si>
    <t>DODSON</t>
  </si>
  <si>
    <t>59832</t>
  </si>
  <si>
    <t>59432</t>
  </si>
  <si>
    <t>DUPUYER</t>
  </si>
  <si>
    <t>59433</t>
  </si>
  <si>
    <t>DUTTON</t>
  </si>
  <si>
    <t>59434</t>
  </si>
  <si>
    <t>EAST GLACIER PARK</t>
  </si>
  <si>
    <t>59635</t>
  </si>
  <si>
    <t>EAST HELENA</t>
  </si>
  <si>
    <t>59647</t>
  </si>
  <si>
    <t>WINSTON</t>
  </si>
  <si>
    <t>59026</t>
  </si>
  <si>
    <t>EDGAR</t>
  </si>
  <si>
    <t>59324</t>
  </si>
  <si>
    <t>EKALAKA</t>
  </si>
  <si>
    <t>59728</t>
  </si>
  <si>
    <t>59915</t>
  </si>
  <si>
    <t>ELMO</t>
  </si>
  <si>
    <t>59027</t>
  </si>
  <si>
    <t>EMIGRANT</t>
  </si>
  <si>
    <t>59729</t>
  </si>
  <si>
    <t>ENNIS</t>
  </si>
  <si>
    <t>59435</t>
  </si>
  <si>
    <t>59917</t>
  </si>
  <si>
    <t>EUREKA</t>
  </si>
  <si>
    <t>59436</t>
  </si>
  <si>
    <t>59221</t>
  </si>
  <si>
    <t>59326</t>
  </si>
  <si>
    <t>FALLON</t>
  </si>
  <si>
    <t>59341</t>
  </si>
  <si>
    <t>59028</t>
  </si>
  <si>
    <t>FISHTAIL</t>
  </si>
  <si>
    <t>59222</t>
  </si>
  <si>
    <t>FLAXVILLE</t>
  </si>
  <si>
    <t>59833</t>
  </si>
  <si>
    <t>59327</t>
  </si>
  <si>
    <t>FORSYTH</t>
  </si>
  <si>
    <t>59442</t>
  </si>
  <si>
    <t>FORT BENTON</t>
  </si>
  <si>
    <t>59636</t>
  </si>
  <si>
    <t>FORT HARRISON</t>
  </si>
  <si>
    <t>59918</t>
  </si>
  <si>
    <t>FORTINE</t>
  </si>
  <si>
    <t>59223</t>
  </si>
  <si>
    <t>FORT PECK</t>
  </si>
  <si>
    <t>59443</t>
  </si>
  <si>
    <t>FORT SHAW</t>
  </si>
  <si>
    <t>59225</t>
  </si>
  <si>
    <t>FRAZER</t>
  </si>
  <si>
    <t>59834</t>
  </si>
  <si>
    <t>59846</t>
  </si>
  <si>
    <t>HUSON</t>
  </si>
  <si>
    <t>59226</t>
  </si>
  <si>
    <t>FROID</t>
  </si>
  <si>
    <t>59242</t>
  </si>
  <si>
    <t>59029</t>
  </si>
  <si>
    <t>FROMBERG</t>
  </si>
  <si>
    <t>59444</t>
  </si>
  <si>
    <t>GALATA</t>
  </si>
  <si>
    <t>59730</t>
  </si>
  <si>
    <t>GALLATIN GATEWAY</t>
  </si>
  <si>
    <t>59030</t>
  </si>
  <si>
    <t>59031</t>
  </si>
  <si>
    <t>GARRYOWEN</t>
  </si>
  <si>
    <t>59446</t>
  </si>
  <si>
    <t>GERALDINE</t>
  </si>
  <si>
    <t>59447</t>
  </si>
  <si>
    <t>GEYSER</t>
  </si>
  <si>
    <t>59525</t>
  </si>
  <si>
    <t>GILDFORD</t>
  </si>
  <si>
    <t>59230</t>
  </si>
  <si>
    <t>59231</t>
  </si>
  <si>
    <t>SAINT MARIE</t>
  </si>
  <si>
    <t>59330</t>
  </si>
  <si>
    <t>GLENDIVE</t>
  </si>
  <si>
    <t>59032</t>
  </si>
  <si>
    <t>GRASS RANGE</t>
  </si>
  <si>
    <t>59084</t>
  </si>
  <si>
    <t>TEIGEN</t>
  </si>
  <si>
    <t>59401</t>
  </si>
  <si>
    <t>GREAT FALLS</t>
  </si>
  <si>
    <t>59402</t>
  </si>
  <si>
    <t>MALMSTROM A F B</t>
  </si>
  <si>
    <t>59403</t>
  </si>
  <si>
    <t>59404</t>
  </si>
  <si>
    <t>59405</t>
  </si>
  <si>
    <t>59406</t>
  </si>
  <si>
    <t>59414</t>
  </si>
  <si>
    <t>BLACK EAGLE</t>
  </si>
  <si>
    <t>59033</t>
  </si>
  <si>
    <t>GREYCLIFF</t>
  </si>
  <si>
    <t>59837</t>
  </si>
  <si>
    <t>59835</t>
  </si>
  <si>
    <t>GRANTSDALE</t>
  </si>
  <si>
    <t>59840</t>
  </si>
  <si>
    <t>59841</t>
  </si>
  <si>
    <t>PINESDALE</t>
  </si>
  <si>
    <t>59332</t>
  </si>
  <si>
    <t>59034</t>
  </si>
  <si>
    <t>59035</t>
  </si>
  <si>
    <t>FORT SMITH</t>
  </si>
  <si>
    <t>59526</t>
  </si>
  <si>
    <t>HARLEM</t>
  </si>
  <si>
    <t>59036</t>
  </si>
  <si>
    <t>HARLOWTON</t>
  </si>
  <si>
    <t>59735</t>
  </si>
  <si>
    <t>59501</t>
  </si>
  <si>
    <t>HAVRE</t>
  </si>
  <si>
    <t>59527</t>
  </si>
  <si>
    <t>HAYS</t>
  </si>
  <si>
    <t>59448</t>
  </si>
  <si>
    <t>HEART BUTTE</t>
  </si>
  <si>
    <t>59601</t>
  </si>
  <si>
    <t>59602</t>
  </si>
  <si>
    <t>59604</t>
  </si>
  <si>
    <t>59620</t>
  </si>
  <si>
    <t>59623</t>
  </si>
  <si>
    <t>59624</t>
  </si>
  <si>
    <t>59625</t>
  </si>
  <si>
    <t>59626</t>
  </si>
  <si>
    <t>59633</t>
  </si>
  <si>
    <t>CANYON CREEK</t>
  </si>
  <si>
    <t>59843</t>
  </si>
  <si>
    <t>HELMVILLE</t>
  </si>
  <si>
    <t>59844</t>
  </si>
  <si>
    <t>HERON</t>
  </si>
  <si>
    <t>59450</t>
  </si>
  <si>
    <t>HIGHWOOD</t>
  </si>
  <si>
    <t>59451</t>
  </si>
  <si>
    <t>HILGER</t>
  </si>
  <si>
    <t>59528</t>
  </si>
  <si>
    <t>59241</t>
  </si>
  <si>
    <t>59452</t>
  </si>
  <si>
    <t>HOBSON</t>
  </si>
  <si>
    <t>59529</t>
  </si>
  <si>
    <t>HOGELAND</t>
  </si>
  <si>
    <t>59845</t>
  </si>
  <si>
    <t>HOT SPRINGS</t>
  </si>
  <si>
    <t>59848</t>
  </si>
  <si>
    <t>LONEPINE</t>
  </si>
  <si>
    <t>59037</t>
  </si>
  <si>
    <t>59038</t>
  </si>
  <si>
    <t>HYSHAM</t>
  </si>
  <si>
    <t>59076</t>
  </si>
  <si>
    <t>59039</t>
  </si>
  <si>
    <t>59530</t>
  </si>
  <si>
    <t>INVERNESS</t>
  </si>
  <si>
    <t>59336</t>
  </si>
  <si>
    <t>ISMAY</t>
  </si>
  <si>
    <t>59736</t>
  </si>
  <si>
    <t>59638</t>
  </si>
  <si>
    <t>59041</t>
  </si>
  <si>
    <t>JOLIET</t>
  </si>
  <si>
    <t>59531</t>
  </si>
  <si>
    <t>JOPLIN</t>
  </si>
  <si>
    <t>59337</t>
  </si>
  <si>
    <t>59453</t>
  </si>
  <si>
    <t>JUDITH GAP</t>
  </si>
  <si>
    <t>59901</t>
  </si>
  <si>
    <t>KALISPELL</t>
  </si>
  <si>
    <t>59903</t>
  </si>
  <si>
    <t>59904</t>
  </si>
  <si>
    <t>59454</t>
  </si>
  <si>
    <t>KEVIN</t>
  </si>
  <si>
    <t>59466</t>
  </si>
  <si>
    <t>OILMONT</t>
  </si>
  <si>
    <t>59920</t>
  </si>
  <si>
    <t>KILA</t>
  </si>
  <si>
    <t>59338</t>
  </si>
  <si>
    <t>KINSEY</t>
  </si>
  <si>
    <t>59532</t>
  </si>
  <si>
    <t>KREMLIN</t>
  </si>
  <si>
    <t>59922</t>
  </si>
  <si>
    <t>59931</t>
  </si>
  <si>
    <t>ROLLINS</t>
  </si>
  <si>
    <t>59243</t>
  </si>
  <si>
    <t>LAMBERT</t>
  </si>
  <si>
    <t>59043</t>
  </si>
  <si>
    <t>LAME DEER</t>
  </si>
  <si>
    <t>59244</t>
  </si>
  <si>
    <t>LARSLAN</t>
  </si>
  <si>
    <t>59044</t>
  </si>
  <si>
    <t>59046</t>
  </si>
  <si>
    <t>LAVINA</t>
  </si>
  <si>
    <t>59441</t>
  </si>
  <si>
    <t>59457</t>
  </si>
  <si>
    <t>59923</t>
  </si>
  <si>
    <t>LIBBY</t>
  </si>
  <si>
    <t>59739</t>
  </si>
  <si>
    <t>59639</t>
  </si>
  <si>
    <t>59339</t>
  </si>
  <si>
    <t>LINDSAY</t>
  </si>
  <si>
    <t>59047</t>
  </si>
  <si>
    <t>59082</t>
  </si>
  <si>
    <t>59050</t>
  </si>
  <si>
    <t>LODGE GRASS</t>
  </si>
  <si>
    <t>59847</t>
  </si>
  <si>
    <t>LOLO</t>
  </si>
  <si>
    <t>59460</t>
  </si>
  <si>
    <t>LOMA</t>
  </si>
  <si>
    <t>59537</t>
  </si>
  <si>
    <t>LORING</t>
  </si>
  <si>
    <t>59740</t>
  </si>
  <si>
    <t>MC ALLISTER</t>
  </si>
  <si>
    <t>59052</t>
  </si>
  <si>
    <t>MC LEOD</t>
  </si>
  <si>
    <t>59538</t>
  </si>
  <si>
    <t>59741</t>
  </si>
  <si>
    <t>MANHATTAN</t>
  </si>
  <si>
    <t>59925</t>
  </si>
  <si>
    <t>59053</t>
  </si>
  <si>
    <t>MARTINSDALE</t>
  </si>
  <si>
    <t>59640</t>
  </si>
  <si>
    <t>59247</t>
  </si>
  <si>
    <t>MEDICINE LAKE</t>
  </si>
  <si>
    <t>59743</t>
  </si>
  <si>
    <t>59054</t>
  </si>
  <si>
    <t>MELSTONE</t>
  </si>
  <si>
    <t>59055</t>
  </si>
  <si>
    <t>59301</t>
  </si>
  <si>
    <t>MILES CITY</t>
  </si>
  <si>
    <t>59333</t>
  </si>
  <si>
    <t>HATHAWAY</t>
  </si>
  <si>
    <t>59343</t>
  </si>
  <si>
    <t>OLIVE</t>
  </si>
  <si>
    <t>59851</t>
  </si>
  <si>
    <t>59801</t>
  </si>
  <si>
    <t>MISSOULA</t>
  </si>
  <si>
    <t>59802</t>
  </si>
  <si>
    <t>59803</t>
  </si>
  <si>
    <t>59804</t>
  </si>
  <si>
    <t>59806</t>
  </si>
  <si>
    <t>59807</t>
  </si>
  <si>
    <t>59808</t>
  </si>
  <si>
    <t>59812</t>
  </si>
  <si>
    <t>59462</t>
  </si>
  <si>
    <t>MOCCASIN</t>
  </si>
  <si>
    <t>59002</t>
  </si>
  <si>
    <t>59057</t>
  </si>
  <si>
    <t>MOLT</t>
  </si>
  <si>
    <t>59463</t>
  </si>
  <si>
    <t>MONARCH</t>
  </si>
  <si>
    <t>59464</t>
  </si>
  <si>
    <t>MOORE</t>
  </si>
  <si>
    <t>59059</t>
  </si>
  <si>
    <t>MUSSELSHELL</t>
  </si>
  <si>
    <t>59248</t>
  </si>
  <si>
    <t>59465</t>
  </si>
  <si>
    <t>NEIHART</t>
  </si>
  <si>
    <t>59745</t>
  </si>
  <si>
    <t>59853</t>
  </si>
  <si>
    <t>NOXON</t>
  </si>
  <si>
    <t>59927</t>
  </si>
  <si>
    <t>OLNEY</t>
  </si>
  <si>
    <t>59250</t>
  </si>
  <si>
    <t>OPHEIM</t>
  </si>
  <si>
    <t>59062</t>
  </si>
  <si>
    <t>OTTER</t>
  </si>
  <si>
    <t>59252</t>
  </si>
  <si>
    <t>OUTLOOK</t>
  </si>
  <si>
    <t>59854</t>
  </si>
  <si>
    <t>OVANDO</t>
  </si>
  <si>
    <t>59855</t>
  </si>
  <si>
    <t>PABLO</t>
  </si>
  <si>
    <t>59856</t>
  </si>
  <si>
    <t>59063</t>
  </si>
  <si>
    <t>59253</t>
  </si>
  <si>
    <t>PEERLESS</t>
  </si>
  <si>
    <t>59467</t>
  </si>
  <si>
    <t>PENDROY</t>
  </si>
  <si>
    <t>59858</t>
  </si>
  <si>
    <t>59859</t>
  </si>
  <si>
    <t>PLAINS</t>
  </si>
  <si>
    <t>59254</t>
  </si>
  <si>
    <t>PLENTYWOOD</t>
  </si>
  <si>
    <t>59344</t>
  </si>
  <si>
    <t>PLEVNA</t>
  </si>
  <si>
    <t>59860</t>
  </si>
  <si>
    <t>POLSON</t>
  </si>
  <si>
    <t>59064</t>
  </si>
  <si>
    <t>POMPEYS PILLAR</t>
  </si>
  <si>
    <t>59747</t>
  </si>
  <si>
    <t>PONY</t>
  </si>
  <si>
    <t>59255</t>
  </si>
  <si>
    <t>59468</t>
  </si>
  <si>
    <t>POWER</t>
  </si>
  <si>
    <t>59065</t>
  </si>
  <si>
    <t>PRAY</t>
  </si>
  <si>
    <t>59066</t>
  </si>
  <si>
    <t>PRYOR</t>
  </si>
  <si>
    <t>59748</t>
  </si>
  <si>
    <t>RAMSAY</t>
  </si>
  <si>
    <t>59067</t>
  </si>
  <si>
    <t>RAPELJE</t>
  </si>
  <si>
    <t>59256</t>
  </si>
  <si>
    <t>59469</t>
  </si>
  <si>
    <t>RAYNESFORD</t>
  </si>
  <si>
    <t>59068</t>
  </si>
  <si>
    <t>RED LODGE</t>
  </si>
  <si>
    <t>59257</t>
  </si>
  <si>
    <t>REDSTONE</t>
  </si>
  <si>
    <t>59069</t>
  </si>
  <si>
    <t>REED POINT</t>
  </si>
  <si>
    <t>59258</t>
  </si>
  <si>
    <t>RESERVE</t>
  </si>
  <si>
    <t>59930</t>
  </si>
  <si>
    <t>59259</t>
  </si>
  <si>
    <t>RICHEY</t>
  </si>
  <si>
    <t>59240</t>
  </si>
  <si>
    <t>GLENTANA</t>
  </si>
  <si>
    <t>59260</t>
  </si>
  <si>
    <t>59642</t>
  </si>
  <si>
    <t>RINGLING</t>
  </si>
  <si>
    <t>59013</t>
  </si>
  <si>
    <t>59070</t>
  </si>
  <si>
    <t>59864</t>
  </si>
  <si>
    <t>RONAN</t>
  </si>
  <si>
    <t>59071</t>
  </si>
  <si>
    <t>59347</t>
  </si>
  <si>
    <t>ROSEBUD</t>
  </si>
  <si>
    <t>59072</t>
  </si>
  <si>
    <t>ROUNDUP</t>
  </si>
  <si>
    <t>59073</t>
  </si>
  <si>
    <t>59471</t>
  </si>
  <si>
    <t>ROY</t>
  </si>
  <si>
    <t>59540</t>
  </si>
  <si>
    <t>RUDYARD</t>
  </si>
  <si>
    <t>59074</t>
  </si>
  <si>
    <t>RYEGATE</t>
  </si>
  <si>
    <t>59261</t>
  </si>
  <si>
    <t>59865</t>
  </si>
  <si>
    <t>SAINT IGNATIUS</t>
  </si>
  <si>
    <t>59830</t>
  </si>
  <si>
    <t>DE BORGIA</t>
  </si>
  <si>
    <t>59842</t>
  </si>
  <si>
    <t>HAUGAN</t>
  </si>
  <si>
    <t>59866</t>
  </si>
  <si>
    <t>SAINT REGIS</t>
  </si>
  <si>
    <t>59867</t>
  </si>
  <si>
    <t>SALTESE</t>
  </si>
  <si>
    <t>59075</t>
  </si>
  <si>
    <t>SAINT XAVIER</t>
  </si>
  <si>
    <t>59472</t>
  </si>
  <si>
    <t>SAND COULEE</t>
  </si>
  <si>
    <t>59077</t>
  </si>
  <si>
    <t>SAND SPRINGS</t>
  </si>
  <si>
    <t>59262</t>
  </si>
  <si>
    <t>59263</t>
  </si>
  <si>
    <t>SCOBEY</t>
  </si>
  <si>
    <t>59868</t>
  </si>
  <si>
    <t>SEELEY LAKE</t>
  </si>
  <si>
    <t>59078</t>
  </si>
  <si>
    <t>59461</t>
  </si>
  <si>
    <t>LOTHAIR</t>
  </si>
  <si>
    <t>59474</t>
  </si>
  <si>
    <t>59079</t>
  </si>
  <si>
    <t>SHEPHERD</t>
  </si>
  <si>
    <t>59749</t>
  </si>
  <si>
    <t>59270</t>
  </si>
  <si>
    <t>59477</t>
  </si>
  <si>
    <t>SIMMS</t>
  </si>
  <si>
    <t>59932</t>
  </si>
  <si>
    <t>59479</t>
  </si>
  <si>
    <t>59870</t>
  </si>
  <si>
    <t>59480</t>
  </si>
  <si>
    <t>STOCKETT</t>
  </si>
  <si>
    <t>59933</t>
  </si>
  <si>
    <t>59871</t>
  </si>
  <si>
    <t>SULA</t>
  </si>
  <si>
    <t>59083</t>
  </si>
  <si>
    <t>SUMATRA</t>
  </si>
  <si>
    <t>59482</t>
  </si>
  <si>
    <t>SUNBURST</t>
  </si>
  <si>
    <t>59483</t>
  </si>
  <si>
    <t>SUN RIVER</t>
  </si>
  <si>
    <t>59872</t>
  </si>
  <si>
    <t>59484</t>
  </si>
  <si>
    <t>SWEET GRASS</t>
  </si>
  <si>
    <t>59349</t>
  </si>
  <si>
    <t>TERRY</t>
  </si>
  <si>
    <t>59873</t>
  </si>
  <si>
    <t>THOMPSON FALLS</t>
  </si>
  <si>
    <t>59752</t>
  </si>
  <si>
    <t>THREE FORKS</t>
  </si>
  <si>
    <t>59641</t>
  </si>
  <si>
    <t>RADERSBURG</t>
  </si>
  <si>
    <t>59643</t>
  </si>
  <si>
    <t>TOSTON</t>
  </si>
  <si>
    <t>59644</t>
  </si>
  <si>
    <t>59934</t>
  </si>
  <si>
    <t>59874</t>
  </si>
  <si>
    <t>59935</t>
  </si>
  <si>
    <t>59542</t>
  </si>
  <si>
    <t>59751</t>
  </si>
  <si>
    <t>SILVER STAR</t>
  </si>
  <si>
    <t>59754</t>
  </si>
  <si>
    <t>TWIN BRIDGES</t>
  </si>
  <si>
    <t>59085</t>
  </si>
  <si>
    <t>TWO DOT</t>
  </si>
  <si>
    <t>59485</t>
  </si>
  <si>
    <t>ULM</t>
  </si>
  <si>
    <t>59486</t>
  </si>
  <si>
    <t>59273</t>
  </si>
  <si>
    <t>59487</t>
  </si>
  <si>
    <t>VAUGHN</t>
  </si>
  <si>
    <t>59875</t>
  </si>
  <si>
    <t>59274</t>
  </si>
  <si>
    <t>VIDA</t>
  </si>
  <si>
    <t>59755</t>
  </si>
  <si>
    <t>VIRGINIA CITY</t>
  </si>
  <si>
    <t>59351</t>
  </si>
  <si>
    <t>VOLBORG</t>
  </si>
  <si>
    <t>59756</t>
  </si>
  <si>
    <t>WARM SPRINGS</t>
  </si>
  <si>
    <t>59275</t>
  </si>
  <si>
    <t>59916</t>
  </si>
  <si>
    <t>59921</t>
  </si>
  <si>
    <t>LAKE MC DONALD</t>
  </si>
  <si>
    <t>59936</t>
  </si>
  <si>
    <t>WEST GLACIER</t>
  </si>
  <si>
    <t>59758</t>
  </si>
  <si>
    <t>WEST YELLOWSTONE</t>
  </si>
  <si>
    <t>59937</t>
  </si>
  <si>
    <t>WHITEFISH</t>
  </si>
  <si>
    <t>59759</t>
  </si>
  <si>
    <t>59645</t>
  </si>
  <si>
    <t>59276</t>
  </si>
  <si>
    <t>WHITETAIL</t>
  </si>
  <si>
    <t>59544</t>
  </si>
  <si>
    <t>WHITEWATER</t>
  </si>
  <si>
    <t>59545</t>
  </si>
  <si>
    <t>WHITLASH</t>
  </si>
  <si>
    <t>59353</t>
  </si>
  <si>
    <t>WIBAUX</t>
  </si>
  <si>
    <t>59760</t>
  </si>
  <si>
    <t>WILLOW CREEK</t>
  </si>
  <si>
    <t>59086</t>
  </si>
  <si>
    <t>WILSALL</t>
  </si>
  <si>
    <t>59489</t>
  </si>
  <si>
    <t>WINIFRED</t>
  </si>
  <si>
    <t>59058</t>
  </si>
  <si>
    <t>MOSBY</t>
  </si>
  <si>
    <t>59087</t>
  </si>
  <si>
    <t>WINNETT</t>
  </si>
  <si>
    <t>59761</t>
  </si>
  <si>
    <t>WISDOM</t>
  </si>
  <si>
    <t>59762</t>
  </si>
  <si>
    <t>WISE RIVER</t>
  </si>
  <si>
    <t>59648</t>
  </si>
  <si>
    <t>WOLF CREEK</t>
  </si>
  <si>
    <t>59201</t>
  </si>
  <si>
    <t>WOLF POINT</t>
  </si>
  <si>
    <t>59088</t>
  </si>
  <si>
    <t>WORDEN</t>
  </si>
  <si>
    <t>59089</t>
  </si>
  <si>
    <t>WYOLA</t>
  </si>
  <si>
    <t>59546</t>
  </si>
  <si>
    <t>ZORTMAN</t>
  </si>
  <si>
    <t>59547</t>
  </si>
  <si>
    <t>ZURICH</t>
  </si>
  <si>
    <t>59319</t>
  </si>
  <si>
    <t>CAPITOL</t>
  </si>
  <si>
    <t>58001</t>
  </si>
  <si>
    <t>ABERCROMBIE</t>
  </si>
  <si>
    <t>58210</t>
  </si>
  <si>
    <t>58830</t>
  </si>
  <si>
    <t>58831</t>
  </si>
  <si>
    <t>58520</t>
  </si>
  <si>
    <t>ALMONT</t>
  </si>
  <si>
    <t>58833</t>
  </si>
  <si>
    <t>AMBROSE</t>
  </si>
  <si>
    <t>58620</t>
  </si>
  <si>
    <t>AMIDON</t>
  </si>
  <si>
    <t>58710</t>
  </si>
  <si>
    <t>ANAMOOSE</t>
  </si>
  <si>
    <t>58758</t>
  </si>
  <si>
    <t>58212</t>
  </si>
  <si>
    <t>ANETA</t>
  </si>
  <si>
    <t>58711</t>
  </si>
  <si>
    <t>ANTLER</t>
  </si>
  <si>
    <t>58835</t>
  </si>
  <si>
    <t>ARNEGARD</t>
  </si>
  <si>
    <t>58006</t>
  </si>
  <si>
    <t>58214</t>
  </si>
  <si>
    <t>ARVILLA</t>
  </si>
  <si>
    <t>58413</t>
  </si>
  <si>
    <t>58521</t>
  </si>
  <si>
    <t>58713</t>
  </si>
  <si>
    <t>BANTRY</t>
  </si>
  <si>
    <t>58216</t>
  </si>
  <si>
    <t>BATHGATE</t>
  </si>
  <si>
    <t>58621</t>
  </si>
  <si>
    <t>BEACH</t>
  </si>
  <si>
    <t>58316</t>
  </si>
  <si>
    <t>BELCOURT</t>
  </si>
  <si>
    <t>58622</t>
  </si>
  <si>
    <t>BELFIELD</t>
  </si>
  <si>
    <t>58627</t>
  </si>
  <si>
    <t>58716</t>
  </si>
  <si>
    <t>58718</t>
  </si>
  <si>
    <t>BERTHOLD</t>
  </si>
  <si>
    <t>58523</t>
  </si>
  <si>
    <t>BEULAH</t>
  </si>
  <si>
    <t>58416</t>
  </si>
  <si>
    <t>BINFORD</t>
  </si>
  <si>
    <t>58484</t>
  </si>
  <si>
    <t>58310</t>
  </si>
  <si>
    <t>AGATE</t>
  </si>
  <si>
    <t>58317</t>
  </si>
  <si>
    <t>BISBEE</t>
  </si>
  <si>
    <t>58501</t>
  </si>
  <si>
    <t>BISMARCK</t>
  </si>
  <si>
    <t>58502</t>
  </si>
  <si>
    <t>58503</t>
  </si>
  <si>
    <t>58504</t>
  </si>
  <si>
    <t>58505</t>
  </si>
  <si>
    <t>58506</t>
  </si>
  <si>
    <t>58507</t>
  </si>
  <si>
    <t>58318</t>
  </si>
  <si>
    <t>BOTTINEAU</t>
  </si>
  <si>
    <t>58721</t>
  </si>
  <si>
    <t>BOWBELLS</t>
  </si>
  <si>
    <t>58418</t>
  </si>
  <si>
    <t>BOWDON</t>
  </si>
  <si>
    <t>58423</t>
  </si>
  <si>
    <t>CHASELEY</t>
  </si>
  <si>
    <t>58623</t>
  </si>
  <si>
    <t>BOWMAN</t>
  </si>
  <si>
    <t>58321</t>
  </si>
  <si>
    <t>BROCKET</t>
  </si>
  <si>
    <t>58420</t>
  </si>
  <si>
    <t>58011</t>
  </si>
  <si>
    <t>58722</t>
  </si>
  <si>
    <t>58723</t>
  </si>
  <si>
    <t>58218</t>
  </si>
  <si>
    <t>58219</t>
  </si>
  <si>
    <t>58223</t>
  </si>
  <si>
    <t>CUMMINGS</t>
  </si>
  <si>
    <t>58324</t>
  </si>
  <si>
    <t>CANDO</t>
  </si>
  <si>
    <t>58725</t>
  </si>
  <si>
    <t>CARPIO</t>
  </si>
  <si>
    <t>58421</t>
  </si>
  <si>
    <t>CARRINGTON</t>
  </si>
  <si>
    <t>58529</t>
  </si>
  <si>
    <t>CARSON</t>
  </si>
  <si>
    <t>58838</t>
  </si>
  <si>
    <t>CARTWRIGHT</t>
  </si>
  <si>
    <t>58004</t>
  </si>
  <si>
    <t>58012</t>
  </si>
  <si>
    <t>CASSELTON</t>
  </si>
  <si>
    <t>58079</t>
  </si>
  <si>
    <t>58422</t>
  </si>
  <si>
    <t>CATHAY</t>
  </si>
  <si>
    <t>58220</t>
  </si>
  <si>
    <t>CAVALIER</t>
  </si>
  <si>
    <t>58236</t>
  </si>
  <si>
    <t>GLASSTON</t>
  </si>
  <si>
    <t>58013</t>
  </si>
  <si>
    <t>58530</t>
  </si>
  <si>
    <t>58015</t>
  </si>
  <si>
    <t>CHRISTINE</t>
  </si>
  <si>
    <t>58325</t>
  </si>
  <si>
    <t>CHURCHS FERRY</t>
  </si>
  <si>
    <t>58424</t>
  </si>
  <si>
    <t>58016</t>
  </si>
  <si>
    <t>58017</t>
  </si>
  <si>
    <t>COGSWELL</t>
  </si>
  <si>
    <t>58531</t>
  </si>
  <si>
    <t>COLEHARBOR</t>
  </si>
  <si>
    <t>58018</t>
  </si>
  <si>
    <t>58727</t>
  </si>
  <si>
    <t>58425</t>
  </si>
  <si>
    <t>58452</t>
  </si>
  <si>
    <t>JESSIE</t>
  </si>
  <si>
    <t>58426</t>
  </si>
  <si>
    <t>COURTENAY</t>
  </si>
  <si>
    <t>58730</t>
  </si>
  <si>
    <t>58222</t>
  </si>
  <si>
    <t>CRYSTAL</t>
  </si>
  <si>
    <t>58021</t>
  </si>
  <si>
    <t>58428</t>
  </si>
  <si>
    <t>58429</t>
  </si>
  <si>
    <t>DAZEY</t>
  </si>
  <si>
    <t>58731</t>
  </si>
  <si>
    <t>DEERING</t>
  </si>
  <si>
    <t>58733</t>
  </si>
  <si>
    <t>DES LACS</t>
  </si>
  <si>
    <t>58301</t>
  </si>
  <si>
    <t>DEVILS LAKE</t>
  </si>
  <si>
    <t>58327</t>
  </si>
  <si>
    <t>CRARY</t>
  </si>
  <si>
    <t>58362</t>
  </si>
  <si>
    <t>58382</t>
  </si>
  <si>
    <t>58601</t>
  </si>
  <si>
    <t>DICKINSON</t>
  </si>
  <si>
    <t>58602</t>
  </si>
  <si>
    <t>58625</t>
  </si>
  <si>
    <t>58734</t>
  </si>
  <si>
    <t>DONNYBROOK</t>
  </si>
  <si>
    <t>58735</t>
  </si>
  <si>
    <t>58712</t>
  </si>
  <si>
    <t>BALFOUR</t>
  </si>
  <si>
    <t>58736</t>
  </si>
  <si>
    <t>58225</t>
  </si>
  <si>
    <t>DRAYTON</t>
  </si>
  <si>
    <t>58626</t>
  </si>
  <si>
    <t>DUNN CENTER</t>
  </si>
  <si>
    <t>58329</t>
  </si>
  <si>
    <t>DUNSEITH</t>
  </si>
  <si>
    <t>58433</t>
  </si>
  <si>
    <t>EDGELEY</t>
  </si>
  <si>
    <t>58227</t>
  </si>
  <si>
    <t>58330</t>
  </si>
  <si>
    <t>EDMORE</t>
  </si>
  <si>
    <t>58331</t>
  </si>
  <si>
    <t>EGELAND</t>
  </si>
  <si>
    <t>58533</t>
  </si>
  <si>
    <t>58436</t>
  </si>
  <si>
    <t>58228</t>
  </si>
  <si>
    <t>EMERADO</t>
  </si>
  <si>
    <t>58027</t>
  </si>
  <si>
    <t>ENDERLIN</t>
  </si>
  <si>
    <t>58843</t>
  </si>
  <si>
    <t>58007</t>
  </si>
  <si>
    <t>AYR</t>
  </si>
  <si>
    <t>58029</t>
  </si>
  <si>
    <t>58332</t>
  </si>
  <si>
    <t>ESMOND</t>
  </si>
  <si>
    <t>58229</t>
  </si>
  <si>
    <t>58030</t>
  </si>
  <si>
    <t>FAIRMOUNT</t>
  </si>
  <si>
    <t>58102</t>
  </si>
  <si>
    <t>FARGO</t>
  </si>
  <si>
    <t>58103</t>
  </si>
  <si>
    <t>58104</t>
  </si>
  <si>
    <t>58105</t>
  </si>
  <si>
    <t>58106</t>
  </si>
  <si>
    <t>58107</t>
  </si>
  <si>
    <t>58108</t>
  </si>
  <si>
    <t>58109</t>
  </si>
  <si>
    <t>58121</t>
  </si>
  <si>
    <t>58122</t>
  </si>
  <si>
    <t>58124</t>
  </si>
  <si>
    <t>58125</t>
  </si>
  <si>
    <t>58126</t>
  </si>
  <si>
    <t>58438</t>
  </si>
  <si>
    <t>FESSENDEN</t>
  </si>
  <si>
    <t>58031</t>
  </si>
  <si>
    <t>FINGAL</t>
  </si>
  <si>
    <t>58230</t>
  </si>
  <si>
    <t>58535</t>
  </si>
  <si>
    <t>FLASHER</t>
  </si>
  <si>
    <t>58564</t>
  </si>
  <si>
    <t>58569</t>
  </si>
  <si>
    <t>SHIELDS</t>
  </si>
  <si>
    <t>58737</t>
  </si>
  <si>
    <t>FLAXTON</t>
  </si>
  <si>
    <t>58439</t>
  </si>
  <si>
    <t>58231</t>
  </si>
  <si>
    <t>FORDVILLE</t>
  </si>
  <si>
    <t>58233</t>
  </si>
  <si>
    <t>FOREST RIVER</t>
  </si>
  <si>
    <t>58032</t>
  </si>
  <si>
    <t>FORMAN</t>
  </si>
  <si>
    <t>58033</t>
  </si>
  <si>
    <t>FORT RANSOM</t>
  </si>
  <si>
    <t>58335</t>
  </si>
  <si>
    <t>FORT TOTTEN</t>
  </si>
  <si>
    <t>58844</t>
  </si>
  <si>
    <t>FORTUNA</t>
  </si>
  <si>
    <t>58528</t>
  </si>
  <si>
    <t>CANNON BALL</t>
  </si>
  <si>
    <t>58538</t>
  </si>
  <si>
    <t>FORT YATES</t>
  </si>
  <si>
    <t>58441</t>
  </si>
  <si>
    <t>FULLERTON</t>
  </si>
  <si>
    <t>58442</t>
  </si>
  <si>
    <t>GACKLE</t>
  </si>
  <si>
    <t>58035</t>
  </si>
  <si>
    <t>GALESBURG</t>
  </si>
  <si>
    <t>58036</t>
  </si>
  <si>
    <t>58540</t>
  </si>
  <si>
    <t>58235</t>
  </si>
  <si>
    <t>GILBY</t>
  </si>
  <si>
    <t>58630</t>
  </si>
  <si>
    <t>58641</t>
  </si>
  <si>
    <t>LEFOR</t>
  </si>
  <si>
    <t>58740</t>
  </si>
  <si>
    <t>GLENBURN</t>
  </si>
  <si>
    <t>58443</t>
  </si>
  <si>
    <t>58631</t>
  </si>
  <si>
    <t>GLEN ULLIN</t>
  </si>
  <si>
    <t>58541</t>
  </si>
  <si>
    <t>GOLDEN VALLEY</t>
  </si>
  <si>
    <t>58632</t>
  </si>
  <si>
    <t>GOLVA</t>
  </si>
  <si>
    <t>58430</t>
  </si>
  <si>
    <t>DENHOFF</t>
  </si>
  <si>
    <t>58444</t>
  </si>
  <si>
    <t>GOODRICH</t>
  </si>
  <si>
    <t>58445</t>
  </si>
  <si>
    <t>GRACE CITY</t>
  </si>
  <si>
    <t>58237</t>
  </si>
  <si>
    <t>58201</t>
  </si>
  <si>
    <t>GRAND FORKS</t>
  </si>
  <si>
    <t>58202</t>
  </si>
  <si>
    <t>58203</t>
  </si>
  <si>
    <t>58204</t>
  </si>
  <si>
    <t>GRAND FORKS AFB</t>
  </si>
  <si>
    <t>58205</t>
  </si>
  <si>
    <t>58206</t>
  </si>
  <si>
    <t>58207</t>
  </si>
  <si>
    <t>58208</t>
  </si>
  <si>
    <t>58038</t>
  </si>
  <si>
    <t>GRANDIN</t>
  </si>
  <si>
    <t>58741</t>
  </si>
  <si>
    <t>58634</t>
  </si>
  <si>
    <t>GRASSY BUTTE</t>
  </si>
  <si>
    <t>58845</t>
  </si>
  <si>
    <t>GRENORA</t>
  </si>
  <si>
    <t>58040</t>
  </si>
  <si>
    <t>GWINNER</t>
  </si>
  <si>
    <t>58069</t>
  </si>
  <si>
    <t>STIRUM</t>
  </si>
  <si>
    <t>58542</t>
  </si>
  <si>
    <t>58636</t>
  </si>
  <si>
    <t>HALLIDAY</t>
  </si>
  <si>
    <t>58238</t>
  </si>
  <si>
    <t>58338</t>
  </si>
  <si>
    <t>58041</t>
  </si>
  <si>
    <t>HANKINSON</t>
  </si>
  <si>
    <t>58448</t>
  </si>
  <si>
    <t>HANNAFORD</t>
  </si>
  <si>
    <t>58341</t>
  </si>
  <si>
    <t>58005</t>
  </si>
  <si>
    <t>ARGUSVILLE</t>
  </si>
  <si>
    <t>58042</t>
  </si>
  <si>
    <t>HARWOOD</t>
  </si>
  <si>
    <t>58240</t>
  </si>
  <si>
    <t>HATTON</t>
  </si>
  <si>
    <t>58043</t>
  </si>
  <si>
    <t>HAVANA</t>
  </si>
  <si>
    <t>58544</t>
  </si>
  <si>
    <t>HAZELTON</t>
  </si>
  <si>
    <t>58545</t>
  </si>
  <si>
    <t>HAZEN</t>
  </si>
  <si>
    <t>58638</t>
  </si>
  <si>
    <t>58241</t>
  </si>
  <si>
    <t>HENSEL</t>
  </si>
  <si>
    <t>58639</t>
  </si>
  <si>
    <t>HETTINGER</t>
  </si>
  <si>
    <t>58009</t>
  </si>
  <si>
    <t>58045</t>
  </si>
  <si>
    <t>58243</t>
  </si>
  <si>
    <t>HOOPLE</t>
  </si>
  <si>
    <t>58046</t>
  </si>
  <si>
    <t>58056</t>
  </si>
  <si>
    <t>58065</t>
  </si>
  <si>
    <t>PILLSBURY</t>
  </si>
  <si>
    <t>58047</t>
  </si>
  <si>
    <t>HORACE</t>
  </si>
  <si>
    <t>58002</t>
  </si>
  <si>
    <t>ABSARAKA</t>
  </si>
  <si>
    <t>58048</t>
  </si>
  <si>
    <t>58451</t>
  </si>
  <si>
    <t>HURDSFIELD</t>
  </si>
  <si>
    <t>58244</t>
  </si>
  <si>
    <t>INKSTER</t>
  </si>
  <si>
    <t>58401</t>
  </si>
  <si>
    <t>58402</t>
  </si>
  <si>
    <t>58405</t>
  </si>
  <si>
    <t>58476</t>
  </si>
  <si>
    <t>PINGREE</t>
  </si>
  <si>
    <t>58454</t>
  </si>
  <si>
    <t>JUD</t>
  </si>
  <si>
    <t>58744</t>
  </si>
  <si>
    <t>KARLSRUHE</t>
  </si>
  <si>
    <t>58049</t>
  </si>
  <si>
    <t>KATHRYN</t>
  </si>
  <si>
    <t>58847</t>
  </si>
  <si>
    <t>58746</t>
  </si>
  <si>
    <t>KENMARE</t>
  </si>
  <si>
    <t>58455</t>
  </si>
  <si>
    <t>KENSAL</t>
  </si>
  <si>
    <t>58640</t>
  </si>
  <si>
    <t>KILLDEER</t>
  </si>
  <si>
    <t>58051</t>
  </si>
  <si>
    <t>KINDRED</t>
  </si>
  <si>
    <t>58343</t>
  </si>
  <si>
    <t>58748</t>
  </si>
  <si>
    <t>KRAMER</t>
  </si>
  <si>
    <t>58440</t>
  </si>
  <si>
    <t>58456</t>
  </si>
  <si>
    <t>KULM</t>
  </si>
  <si>
    <t>58344</t>
  </si>
  <si>
    <t>58415</t>
  </si>
  <si>
    <t>58431</t>
  </si>
  <si>
    <t>DICKEY</t>
  </si>
  <si>
    <t>58458</t>
  </si>
  <si>
    <t>LAMOURE</t>
  </si>
  <si>
    <t>58249</t>
  </si>
  <si>
    <t>LANGDON</t>
  </si>
  <si>
    <t>58255</t>
  </si>
  <si>
    <t>MAIDA</t>
  </si>
  <si>
    <t>58281</t>
  </si>
  <si>
    <t>58250</t>
  </si>
  <si>
    <t>LANKIN</t>
  </si>
  <si>
    <t>58750</t>
  </si>
  <si>
    <t>58251</t>
  </si>
  <si>
    <t>LARIMORE</t>
  </si>
  <si>
    <t>58345</t>
  </si>
  <si>
    <t>58346</t>
  </si>
  <si>
    <t>58460</t>
  </si>
  <si>
    <t>LEHR</t>
  </si>
  <si>
    <t>58052</t>
  </si>
  <si>
    <t>58053</t>
  </si>
  <si>
    <t>LIDGERWOOD</t>
  </si>
  <si>
    <t>58752</t>
  </si>
  <si>
    <t>LIGNITE</t>
  </si>
  <si>
    <t>58552</t>
  </si>
  <si>
    <t>LINTON</t>
  </si>
  <si>
    <t>58054</t>
  </si>
  <si>
    <t>58461</t>
  </si>
  <si>
    <t>LITCHVILLE</t>
  </si>
  <si>
    <t>58463</t>
  </si>
  <si>
    <t>MCCLUSKY</t>
  </si>
  <si>
    <t>58755</t>
  </si>
  <si>
    <t>58464</t>
  </si>
  <si>
    <t>MCHENRY</t>
  </si>
  <si>
    <t>58057</t>
  </si>
  <si>
    <t>MCLEOD</t>
  </si>
  <si>
    <t>58254</t>
  </si>
  <si>
    <t>MCVILLE</t>
  </si>
  <si>
    <t>58348</t>
  </si>
  <si>
    <t>MADDOCK</t>
  </si>
  <si>
    <t>58756</t>
  </si>
  <si>
    <t>MAKOTI</t>
  </si>
  <si>
    <t>58554</t>
  </si>
  <si>
    <t>MANDAN</t>
  </si>
  <si>
    <t>58566</t>
  </si>
  <si>
    <t>58757</t>
  </si>
  <si>
    <t>MANDAREE</t>
  </si>
  <si>
    <t>58642</t>
  </si>
  <si>
    <t>58058</t>
  </si>
  <si>
    <t>MANTADOR</t>
  </si>
  <si>
    <t>58256</t>
  </si>
  <si>
    <t>MANVEL</t>
  </si>
  <si>
    <t>58059</t>
  </si>
  <si>
    <t>58466</t>
  </si>
  <si>
    <t>58759</t>
  </si>
  <si>
    <t>58760</t>
  </si>
  <si>
    <t>MAXBASS</t>
  </si>
  <si>
    <t>58257</t>
  </si>
  <si>
    <t>58467</t>
  </si>
  <si>
    <t>58645</t>
  </si>
  <si>
    <t>MEDORA</t>
  </si>
  <si>
    <t>58258</t>
  </si>
  <si>
    <t>MEKINOCK</t>
  </si>
  <si>
    <t>58558</t>
  </si>
  <si>
    <t>MENOKEN</t>
  </si>
  <si>
    <t>58559</t>
  </si>
  <si>
    <t>58224</t>
  </si>
  <si>
    <t>DAHLEN</t>
  </si>
  <si>
    <t>58259</t>
  </si>
  <si>
    <t>MICHIGAN</t>
  </si>
  <si>
    <t>58060</t>
  </si>
  <si>
    <t>MILNOR</t>
  </si>
  <si>
    <t>58260</t>
  </si>
  <si>
    <t>58351</t>
  </si>
  <si>
    <t>MINNEWAUKAN</t>
  </si>
  <si>
    <t>58701</t>
  </si>
  <si>
    <t>58702</t>
  </si>
  <si>
    <t>58703</t>
  </si>
  <si>
    <t>58704</t>
  </si>
  <si>
    <t>MINOT AFB</t>
  </si>
  <si>
    <t>58705</t>
  </si>
  <si>
    <t>58707</t>
  </si>
  <si>
    <t>58768</t>
  </si>
  <si>
    <t>58261</t>
  </si>
  <si>
    <t>MINTO</t>
  </si>
  <si>
    <t>58524</t>
  </si>
  <si>
    <t>58560</t>
  </si>
  <si>
    <t>MOFFIT</t>
  </si>
  <si>
    <t>58761</t>
  </si>
  <si>
    <t>MOHALL</t>
  </si>
  <si>
    <t>58472</t>
  </si>
  <si>
    <t>58061</t>
  </si>
  <si>
    <t>MOORETON</t>
  </si>
  <si>
    <t>58646</t>
  </si>
  <si>
    <t>MOTT</t>
  </si>
  <si>
    <t>58262</t>
  </si>
  <si>
    <t>MOUNTAIN</t>
  </si>
  <si>
    <t>58311</t>
  </si>
  <si>
    <t>ALSEN</t>
  </si>
  <si>
    <t>58323</t>
  </si>
  <si>
    <t>58352</t>
  </si>
  <si>
    <t>MUNICH</t>
  </si>
  <si>
    <t>58353</t>
  </si>
  <si>
    <t>MYLO</t>
  </si>
  <si>
    <t>58363</t>
  </si>
  <si>
    <t>PERTH</t>
  </si>
  <si>
    <t>58549</t>
  </si>
  <si>
    <t>KINTYRE</t>
  </si>
  <si>
    <t>58561</t>
  </si>
  <si>
    <t>58265</t>
  </si>
  <si>
    <t>NECHE</t>
  </si>
  <si>
    <t>58355</t>
  </si>
  <si>
    <t>NEKOMA</t>
  </si>
  <si>
    <t>58762</t>
  </si>
  <si>
    <t>58647</t>
  </si>
  <si>
    <t>NEW ENGLAND</t>
  </si>
  <si>
    <t>58562</t>
  </si>
  <si>
    <t>NEW LEIPZIG</t>
  </si>
  <si>
    <t>58356</t>
  </si>
  <si>
    <t>NEW ROCKFORD</t>
  </si>
  <si>
    <t>58563</t>
  </si>
  <si>
    <t>58763</t>
  </si>
  <si>
    <t>58266</t>
  </si>
  <si>
    <t>NIAGARA</t>
  </si>
  <si>
    <t>58062</t>
  </si>
  <si>
    <t>NOME</t>
  </si>
  <si>
    <t>58765</t>
  </si>
  <si>
    <t>NOONAN</t>
  </si>
  <si>
    <t>58267</t>
  </si>
  <si>
    <t>58474</t>
  </si>
  <si>
    <t>OAKES</t>
  </si>
  <si>
    <t>58357</t>
  </si>
  <si>
    <t>OBERON</t>
  </si>
  <si>
    <t>58063</t>
  </si>
  <si>
    <t>ORISKA</t>
  </si>
  <si>
    <t>58269</t>
  </si>
  <si>
    <t>OSNABROCK</t>
  </si>
  <si>
    <t>58064</t>
  </si>
  <si>
    <t>58769</t>
  </si>
  <si>
    <t>58270</t>
  </si>
  <si>
    <t>PARK RIVER</t>
  </si>
  <si>
    <t>58770</t>
  </si>
  <si>
    <t>PARSHALL</t>
  </si>
  <si>
    <t>58361</t>
  </si>
  <si>
    <t>58271</t>
  </si>
  <si>
    <t>PEMBINA</t>
  </si>
  <si>
    <t>58272</t>
  </si>
  <si>
    <t>58475</t>
  </si>
  <si>
    <t>PETTIBONE</t>
  </si>
  <si>
    <t>58273</t>
  </si>
  <si>
    <t>PISEK</t>
  </si>
  <si>
    <t>58771</t>
  </si>
  <si>
    <t>PLAZA</t>
  </si>
  <si>
    <t>58772</t>
  </si>
  <si>
    <t>PORTAL</t>
  </si>
  <si>
    <t>58274</t>
  </si>
  <si>
    <t>58773</t>
  </si>
  <si>
    <t>POWERS LAKE</t>
  </si>
  <si>
    <t>58849</t>
  </si>
  <si>
    <t>58649</t>
  </si>
  <si>
    <t>REEDER</t>
  </si>
  <si>
    <t>58650</t>
  </si>
  <si>
    <t>REGENT</t>
  </si>
  <si>
    <t>58275</t>
  </si>
  <si>
    <t>58643</t>
  </si>
  <si>
    <t>MARMARTH</t>
  </si>
  <si>
    <t>58651</t>
  </si>
  <si>
    <t>RHAME</t>
  </si>
  <si>
    <t>58644</t>
  </si>
  <si>
    <t>58652</t>
  </si>
  <si>
    <t>RICHARDTON</t>
  </si>
  <si>
    <t>58565</t>
  </si>
  <si>
    <t>58478</t>
  </si>
  <si>
    <t>58339</t>
  </si>
  <si>
    <t>HANSBORO</t>
  </si>
  <si>
    <t>58365</t>
  </si>
  <si>
    <t>ROCKLAKE</t>
  </si>
  <si>
    <t>58366</t>
  </si>
  <si>
    <t>ROLETTE</t>
  </si>
  <si>
    <t>58367</t>
  </si>
  <si>
    <t>ROLLA</t>
  </si>
  <si>
    <t>58775</t>
  </si>
  <si>
    <t>ROSEGLEN</t>
  </si>
  <si>
    <t>58776</t>
  </si>
  <si>
    <t>58313</t>
  </si>
  <si>
    <t>BALTA</t>
  </si>
  <si>
    <t>58368</t>
  </si>
  <si>
    <t>58067</t>
  </si>
  <si>
    <t>58779</t>
  </si>
  <si>
    <t>RYDER</t>
  </si>
  <si>
    <t>58369</t>
  </si>
  <si>
    <t>SAINT JOHN</t>
  </si>
  <si>
    <t>58370</t>
  </si>
  <si>
    <t>58276</t>
  </si>
  <si>
    <t>58479</t>
  </si>
  <si>
    <t>58480</t>
  </si>
  <si>
    <t>58372</t>
  </si>
  <si>
    <t>SARLES</t>
  </si>
  <si>
    <t>58781</t>
  </si>
  <si>
    <t>58653</t>
  </si>
  <si>
    <t>58568</t>
  </si>
  <si>
    <t>SELFRIDGE</t>
  </si>
  <si>
    <t>58654</t>
  </si>
  <si>
    <t>SENTINEL BUTTE</t>
  </si>
  <si>
    <t>58277</t>
  </si>
  <si>
    <t>58068</t>
  </si>
  <si>
    <t>58782</t>
  </si>
  <si>
    <t>58374</t>
  </si>
  <si>
    <t>SHEYENNE</t>
  </si>
  <si>
    <t>58570</t>
  </si>
  <si>
    <t>SOLEN</t>
  </si>
  <si>
    <t>58783</t>
  </si>
  <si>
    <t>SOURIS</t>
  </si>
  <si>
    <t>58655</t>
  </si>
  <si>
    <t>SOUTH HEART</t>
  </si>
  <si>
    <t>58481</t>
  </si>
  <si>
    <t>SPIRITWOOD</t>
  </si>
  <si>
    <t>58784</t>
  </si>
  <si>
    <t>58794</t>
  </si>
  <si>
    <t>58571</t>
  </si>
  <si>
    <t>58377</t>
  </si>
  <si>
    <t>STARKWEATHER</t>
  </si>
  <si>
    <t>58482</t>
  </si>
  <si>
    <t>58532</t>
  </si>
  <si>
    <t>DRISCOLL</t>
  </si>
  <si>
    <t>58572</t>
  </si>
  <si>
    <t>58573</t>
  </si>
  <si>
    <t>58483</t>
  </si>
  <si>
    <t>STREETER</t>
  </si>
  <si>
    <t>58785</t>
  </si>
  <si>
    <t>SURREY</t>
  </si>
  <si>
    <t>58486</t>
  </si>
  <si>
    <t>SYKESTON</t>
  </si>
  <si>
    <t>58487</t>
  </si>
  <si>
    <t>TAPPEN</t>
  </si>
  <si>
    <t>58656</t>
  </si>
  <si>
    <t>58278</t>
  </si>
  <si>
    <t>58852</t>
  </si>
  <si>
    <t>58379</t>
  </si>
  <si>
    <t>TOKIO</t>
  </si>
  <si>
    <t>58787</t>
  </si>
  <si>
    <t>TOLLEY</t>
  </si>
  <si>
    <t>58380</t>
  </si>
  <si>
    <t>TOLNA</t>
  </si>
  <si>
    <t>58071</t>
  </si>
  <si>
    <t>58788</t>
  </si>
  <si>
    <t>TOWNER</t>
  </si>
  <si>
    <t>58853</t>
  </si>
  <si>
    <t>58575</t>
  </si>
  <si>
    <t>58488</t>
  </si>
  <si>
    <t>TUTTLE</t>
  </si>
  <si>
    <t>58576</t>
  </si>
  <si>
    <t>58789</t>
  </si>
  <si>
    <t>UPHAM</t>
  </si>
  <si>
    <t>58072</t>
  </si>
  <si>
    <t>58778</t>
  </si>
  <si>
    <t>RUSO</t>
  </si>
  <si>
    <t>58790</t>
  </si>
  <si>
    <t>VELVA</t>
  </si>
  <si>
    <t>58490</t>
  </si>
  <si>
    <t>58792</t>
  </si>
  <si>
    <t>VOLTAIRE</t>
  </si>
  <si>
    <t>58074</t>
  </si>
  <si>
    <t>WAHPETON</t>
  </si>
  <si>
    <t>58075</t>
  </si>
  <si>
    <t>58076</t>
  </si>
  <si>
    <t>58077</t>
  </si>
  <si>
    <t>58239</t>
  </si>
  <si>
    <t>HANNAH</t>
  </si>
  <si>
    <t>58282</t>
  </si>
  <si>
    <t>WALHALLA</t>
  </si>
  <si>
    <t>58381</t>
  </si>
  <si>
    <t>58577</t>
  </si>
  <si>
    <t>58854</t>
  </si>
  <si>
    <t>WATFORD CITY</t>
  </si>
  <si>
    <t>58078</t>
  </si>
  <si>
    <t>WEST FARGO</t>
  </si>
  <si>
    <t>58793</t>
  </si>
  <si>
    <t>WESTHOPE</t>
  </si>
  <si>
    <t>58795</t>
  </si>
  <si>
    <t>WILDROSE</t>
  </si>
  <si>
    <t>58801</t>
  </si>
  <si>
    <t>58802</t>
  </si>
  <si>
    <t>58384</t>
  </si>
  <si>
    <t>WILLOW CITY</t>
  </si>
  <si>
    <t>58579</t>
  </si>
  <si>
    <t>58492</t>
  </si>
  <si>
    <t>WIMBLEDON</t>
  </si>
  <si>
    <t>58477</t>
  </si>
  <si>
    <t>REGAN</t>
  </si>
  <si>
    <t>58494</t>
  </si>
  <si>
    <t>WING</t>
  </si>
  <si>
    <t>58495</t>
  </si>
  <si>
    <t>WISHEK</t>
  </si>
  <si>
    <t>58385</t>
  </si>
  <si>
    <t>58496</t>
  </si>
  <si>
    <t>WOODWORTH</t>
  </si>
  <si>
    <t>58008</t>
  </si>
  <si>
    <t>BARNEY</t>
  </si>
  <si>
    <t>58081</t>
  </si>
  <si>
    <t>WYNDMERE</t>
  </si>
  <si>
    <t>58386</t>
  </si>
  <si>
    <t>58497</t>
  </si>
  <si>
    <t>YPSILANTI</t>
  </si>
  <si>
    <t>58856</t>
  </si>
  <si>
    <t>ZAHL</t>
  </si>
  <si>
    <t>58580</t>
  </si>
  <si>
    <t>ZAP</t>
  </si>
  <si>
    <t>58581</t>
  </si>
  <si>
    <t>ZEELAND</t>
  </si>
  <si>
    <t>57401</t>
  </si>
  <si>
    <t>57402</t>
  </si>
  <si>
    <t>57474</t>
  </si>
  <si>
    <t>57520</t>
  </si>
  <si>
    <t>AGAR</t>
  </si>
  <si>
    <t>57001</t>
  </si>
  <si>
    <t>ALCESTER</t>
  </si>
  <si>
    <t>57311</t>
  </si>
  <si>
    <t>57714</t>
  </si>
  <si>
    <t>57312</t>
  </si>
  <si>
    <t>ALPENA</t>
  </si>
  <si>
    <t>57379</t>
  </si>
  <si>
    <t>VIRGIL</t>
  </si>
  <si>
    <t>57422</t>
  </si>
  <si>
    <t>57212</t>
  </si>
  <si>
    <t>57313</t>
  </si>
  <si>
    <t>ARMOUR</t>
  </si>
  <si>
    <t>57314</t>
  </si>
  <si>
    <t>ARTESIAN</t>
  </si>
  <si>
    <t>57337</t>
  </si>
  <si>
    <t>FEDORA</t>
  </si>
  <si>
    <t>57424</t>
  </si>
  <si>
    <t>57213</t>
  </si>
  <si>
    <t>57002</t>
  </si>
  <si>
    <t>57315</t>
  </si>
  <si>
    <t>57214</t>
  </si>
  <si>
    <t>57003</t>
  </si>
  <si>
    <t>57426</t>
  </si>
  <si>
    <t>57716</t>
  </si>
  <si>
    <t>BATESLAND</t>
  </si>
  <si>
    <t>57427</t>
  </si>
  <si>
    <t>57717</t>
  </si>
  <si>
    <t>BELLE FOURCHE</t>
  </si>
  <si>
    <t>57521</t>
  </si>
  <si>
    <t>57004</t>
  </si>
  <si>
    <t>BERESFORD</t>
  </si>
  <si>
    <t>57216</t>
  </si>
  <si>
    <t>BIG STONE CITY</t>
  </si>
  <si>
    <t>57620</t>
  </si>
  <si>
    <t>BISON</t>
  </si>
  <si>
    <t>57649</t>
  </si>
  <si>
    <t>57650</t>
  </si>
  <si>
    <t>RALPH</t>
  </si>
  <si>
    <t>57718</t>
  </si>
  <si>
    <t>BLACK HAWK</t>
  </si>
  <si>
    <t>57522</t>
  </si>
  <si>
    <t>BLUNT</t>
  </si>
  <si>
    <t>57317</t>
  </si>
  <si>
    <t>BONESTEEL</t>
  </si>
  <si>
    <t>57428</t>
  </si>
  <si>
    <t>BOWDLE</t>
  </si>
  <si>
    <t>57706</t>
  </si>
  <si>
    <t>ELLSWORTH AFB</t>
  </si>
  <si>
    <t>57719</t>
  </si>
  <si>
    <t>57217</t>
  </si>
  <si>
    <t>57005</t>
  </si>
  <si>
    <t>57218</t>
  </si>
  <si>
    <t>BRANDT</t>
  </si>
  <si>
    <t>57429</t>
  </si>
  <si>
    <t>BRENTFORD</t>
  </si>
  <si>
    <t>57319</t>
  </si>
  <si>
    <t>57219</t>
  </si>
  <si>
    <t>57430</t>
  </si>
  <si>
    <t>BRITTON</t>
  </si>
  <si>
    <t>57006</t>
  </si>
  <si>
    <t>BROOKINGS</t>
  </si>
  <si>
    <t>57007</t>
  </si>
  <si>
    <t>57220</t>
  </si>
  <si>
    <t>57221</t>
  </si>
  <si>
    <t>57720</t>
  </si>
  <si>
    <t>57755</t>
  </si>
  <si>
    <t>57722</t>
  </si>
  <si>
    <t>BUFFALO GAP</t>
  </si>
  <si>
    <t>57621</t>
  </si>
  <si>
    <t>BULLHEAD</t>
  </si>
  <si>
    <t>57523</t>
  </si>
  <si>
    <t>57724</t>
  </si>
  <si>
    <t>CAMP CROOK</t>
  </si>
  <si>
    <t>57012</t>
  </si>
  <si>
    <t>CANISTOTA</t>
  </si>
  <si>
    <t>57321</t>
  </si>
  <si>
    <t>CANOVA</t>
  </si>
  <si>
    <t>57013</t>
  </si>
  <si>
    <t>57725</t>
  </si>
  <si>
    <t>CAPUTA</t>
  </si>
  <si>
    <t>57322</t>
  </si>
  <si>
    <t>57323</t>
  </si>
  <si>
    <t>57223</t>
  </si>
  <si>
    <t>57324</t>
  </si>
  <si>
    <t>CAVOUR</t>
  </si>
  <si>
    <t>57014</t>
  </si>
  <si>
    <t>57325</t>
  </si>
  <si>
    <t>57326</t>
  </si>
  <si>
    <t>57015</t>
  </si>
  <si>
    <t>CHANCELLOR</t>
  </si>
  <si>
    <t>57016</t>
  </si>
  <si>
    <t>57224</t>
  </si>
  <si>
    <t>CLAIRE CITY</t>
  </si>
  <si>
    <t>57421</t>
  </si>
  <si>
    <t>57432</t>
  </si>
  <si>
    <t>57225</t>
  </si>
  <si>
    <t>57226</t>
  </si>
  <si>
    <t>57017</t>
  </si>
  <si>
    <t>COLMAN</t>
  </si>
  <si>
    <t>57528</t>
  </si>
  <si>
    <t>COLOME</t>
  </si>
  <si>
    <t>57018</t>
  </si>
  <si>
    <t>57433</t>
  </si>
  <si>
    <t>57449</t>
  </si>
  <si>
    <t>57434</t>
  </si>
  <si>
    <t>CONDE</t>
  </si>
  <si>
    <t>57227</t>
  </si>
  <si>
    <t>57328</t>
  </si>
  <si>
    <t>57344</t>
  </si>
  <si>
    <t>57435</t>
  </si>
  <si>
    <t>CRESBARD</t>
  </si>
  <si>
    <t>57020</t>
  </si>
  <si>
    <t>CROOKS</t>
  </si>
  <si>
    <t>57055</t>
  </si>
  <si>
    <t>RENNER</t>
  </si>
  <si>
    <t>57730</t>
  </si>
  <si>
    <t>57021</t>
  </si>
  <si>
    <t>57732</t>
  </si>
  <si>
    <t>DEADWOOD</t>
  </si>
  <si>
    <t>57022</t>
  </si>
  <si>
    <t>DELL RAPIDS</t>
  </si>
  <si>
    <t>57330</t>
  </si>
  <si>
    <t>57231</t>
  </si>
  <si>
    <t>DE SMET</t>
  </si>
  <si>
    <t>57331</t>
  </si>
  <si>
    <t>57436</t>
  </si>
  <si>
    <t>DOLAND</t>
  </si>
  <si>
    <t>57531</t>
  </si>
  <si>
    <t>57622</t>
  </si>
  <si>
    <t>57623</t>
  </si>
  <si>
    <t>DUPREE</t>
  </si>
  <si>
    <t>57625</t>
  </si>
  <si>
    <t>EAGLE BUTTE</t>
  </si>
  <si>
    <t>57232</t>
  </si>
  <si>
    <t>57735</t>
  </si>
  <si>
    <t>57025</t>
  </si>
  <si>
    <t>ELK POINT</t>
  </si>
  <si>
    <t>57026</t>
  </si>
  <si>
    <t>57332</t>
  </si>
  <si>
    <t>EMERY</t>
  </si>
  <si>
    <t>57737</t>
  </si>
  <si>
    <t>ENNING</t>
  </si>
  <si>
    <t>57234</t>
  </si>
  <si>
    <t>ESTELLINE</t>
  </si>
  <si>
    <t>57334</t>
  </si>
  <si>
    <t>ETHAN</t>
  </si>
  <si>
    <t>57437</t>
  </si>
  <si>
    <t>57738</t>
  </si>
  <si>
    <t>FAIRBURN</t>
  </si>
  <si>
    <t>57335</t>
  </si>
  <si>
    <t>57027</t>
  </si>
  <si>
    <t>57626</t>
  </si>
  <si>
    <t>FAITH</t>
  </si>
  <si>
    <t>57438</t>
  </si>
  <si>
    <t>FAULKTON</t>
  </si>
  <si>
    <t>57024</t>
  </si>
  <si>
    <t>EGAN</t>
  </si>
  <si>
    <t>57028</t>
  </si>
  <si>
    <t>FLANDREAU</t>
  </si>
  <si>
    <t>57235</t>
  </si>
  <si>
    <t>57741</t>
  </si>
  <si>
    <t>FORT MEADE</t>
  </si>
  <si>
    <t>57532</t>
  </si>
  <si>
    <t>FORT PIERRE</t>
  </si>
  <si>
    <t>57537</t>
  </si>
  <si>
    <t>HAYES</t>
  </si>
  <si>
    <t>57339</t>
  </si>
  <si>
    <t>FORT THOMPSON</t>
  </si>
  <si>
    <t>57440</t>
  </si>
  <si>
    <t>57441</t>
  </si>
  <si>
    <t>57029</t>
  </si>
  <si>
    <t>57340</t>
  </si>
  <si>
    <t>57341</t>
  </si>
  <si>
    <t>GANN VALLEY</t>
  </si>
  <si>
    <t>57236</t>
  </si>
  <si>
    <t>57030</t>
  </si>
  <si>
    <t>GARRETSON</t>
  </si>
  <si>
    <t>57237</t>
  </si>
  <si>
    <t>57031</t>
  </si>
  <si>
    <t>GAYVILLE</t>
  </si>
  <si>
    <t>57342</t>
  </si>
  <si>
    <t>GEDDES</t>
  </si>
  <si>
    <t>57442</t>
  </si>
  <si>
    <t>57455</t>
  </si>
  <si>
    <t>57631</t>
  </si>
  <si>
    <t>57238</t>
  </si>
  <si>
    <t>GOODWIN</t>
  </si>
  <si>
    <t>57529</t>
  </si>
  <si>
    <t>57533</t>
  </si>
  <si>
    <t>GREGORY</t>
  </si>
  <si>
    <t>57239</t>
  </si>
  <si>
    <t>GRENVILLE</t>
  </si>
  <si>
    <t>57439</t>
  </si>
  <si>
    <t>FERNEY</t>
  </si>
  <si>
    <t>57445</t>
  </si>
  <si>
    <t>57534</t>
  </si>
  <si>
    <t>HAMILL</t>
  </si>
  <si>
    <t>57032</t>
  </si>
  <si>
    <t>57536</t>
  </si>
  <si>
    <t>HARROLD</t>
  </si>
  <si>
    <t>57033</t>
  </si>
  <si>
    <t>57241</t>
  </si>
  <si>
    <t>HAYTI</t>
  </si>
  <si>
    <t>57242</t>
  </si>
  <si>
    <t>57446</t>
  </si>
  <si>
    <t>HECLA</t>
  </si>
  <si>
    <t>57243</t>
  </si>
  <si>
    <t>57744</t>
  </si>
  <si>
    <t>HERMOSA</t>
  </si>
  <si>
    <t>57632</t>
  </si>
  <si>
    <t>HERREID</t>
  </si>
  <si>
    <t>57538</t>
  </si>
  <si>
    <t>HERRICK</t>
  </si>
  <si>
    <t>57571</t>
  </si>
  <si>
    <t>57345</t>
  </si>
  <si>
    <t>HIGHMORE</t>
  </si>
  <si>
    <t>57346</t>
  </si>
  <si>
    <t>STEPHAN</t>
  </si>
  <si>
    <t>57540</t>
  </si>
  <si>
    <t>HOLABIRD</t>
  </si>
  <si>
    <t>57745</t>
  </si>
  <si>
    <t>57348</t>
  </si>
  <si>
    <t>HITCHCOCK</t>
  </si>
  <si>
    <t>57448</t>
  </si>
  <si>
    <t>HOSMER</t>
  </si>
  <si>
    <t>57747</t>
  </si>
  <si>
    <t>57450</t>
  </si>
  <si>
    <t>HOVEN</t>
  </si>
  <si>
    <t>57349</t>
  </si>
  <si>
    <t>57748</t>
  </si>
  <si>
    <t>HOWES</t>
  </si>
  <si>
    <t>57034</t>
  </si>
  <si>
    <t>57035</t>
  </si>
  <si>
    <t>57036</t>
  </si>
  <si>
    <t>57350</t>
  </si>
  <si>
    <t>57399</t>
  </si>
  <si>
    <t>57541</t>
  </si>
  <si>
    <t>IDEAL</t>
  </si>
  <si>
    <t>57451</t>
  </si>
  <si>
    <t>57037</t>
  </si>
  <si>
    <t>IRENE</t>
  </si>
  <si>
    <t>57353</t>
  </si>
  <si>
    <t>IROQUOIS</t>
  </si>
  <si>
    <t>57633</t>
  </si>
  <si>
    <t>ISABEL</t>
  </si>
  <si>
    <t>57452</t>
  </si>
  <si>
    <t>57038</t>
  </si>
  <si>
    <t>57543</t>
  </si>
  <si>
    <t>KADOKA</t>
  </si>
  <si>
    <t>57354</t>
  </si>
  <si>
    <t>KAYLOR</t>
  </si>
  <si>
    <t>57544</t>
  </si>
  <si>
    <t>KENNEBEC</t>
  </si>
  <si>
    <t>57751</t>
  </si>
  <si>
    <t>57355</t>
  </si>
  <si>
    <t>57245</t>
  </si>
  <si>
    <t>KRANZBURG</t>
  </si>
  <si>
    <t>57752</t>
  </si>
  <si>
    <t>57356</t>
  </si>
  <si>
    <t>LAKE ANDES</t>
  </si>
  <si>
    <t>57247</t>
  </si>
  <si>
    <t>57248</t>
  </si>
  <si>
    <t>LAKE NORDEN</t>
  </si>
  <si>
    <t>57233</t>
  </si>
  <si>
    <t>57249</t>
  </si>
  <si>
    <t>LAKE PRESTON</t>
  </si>
  <si>
    <t>57454</t>
  </si>
  <si>
    <t>LANGFORD</t>
  </si>
  <si>
    <t>57636</t>
  </si>
  <si>
    <t>LANTRY</t>
  </si>
  <si>
    <t>57754</t>
  </si>
  <si>
    <t>LEAD</t>
  </si>
  <si>
    <t>57638</t>
  </si>
  <si>
    <t>LEMMON</t>
  </si>
  <si>
    <t>57039</t>
  </si>
  <si>
    <t>LENNOX</t>
  </si>
  <si>
    <t>57456</t>
  </si>
  <si>
    <t>57040</t>
  </si>
  <si>
    <t>LESTERVILLE</t>
  </si>
  <si>
    <t>57359</t>
  </si>
  <si>
    <t>57639</t>
  </si>
  <si>
    <t>LITTLE EAGLE</t>
  </si>
  <si>
    <t>57457</t>
  </si>
  <si>
    <t>57548</t>
  </si>
  <si>
    <t>LOWER BRULE</t>
  </si>
  <si>
    <t>57041</t>
  </si>
  <si>
    <t>57641</t>
  </si>
  <si>
    <t>MC INTOSH</t>
  </si>
  <si>
    <t>57642</t>
  </si>
  <si>
    <t>MC LAUGHLIN</t>
  </si>
  <si>
    <t>57042</t>
  </si>
  <si>
    <t>57756</t>
  </si>
  <si>
    <t>MANDERSON</t>
  </si>
  <si>
    <t>57460</t>
  </si>
  <si>
    <t>57043</t>
  </si>
  <si>
    <t>57047</t>
  </si>
  <si>
    <t>57547</t>
  </si>
  <si>
    <t>57551</t>
  </si>
  <si>
    <t>57574</t>
  </si>
  <si>
    <t>TUTHILL</t>
  </si>
  <si>
    <t>57251</t>
  </si>
  <si>
    <t>MARVIN</t>
  </si>
  <si>
    <t>57644</t>
  </si>
  <si>
    <t>MEADOW</t>
  </si>
  <si>
    <t>57461</t>
  </si>
  <si>
    <t>MELLETTE</t>
  </si>
  <si>
    <t>57045</t>
  </si>
  <si>
    <t>MENNO</t>
  </si>
  <si>
    <t>57552</t>
  </si>
  <si>
    <t>57246</t>
  </si>
  <si>
    <t>LABOLT</t>
  </si>
  <si>
    <t>57252</t>
  </si>
  <si>
    <t>MILBANK</t>
  </si>
  <si>
    <t>57253</t>
  </si>
  <si>
    <t>57553</t>
  </si>
  <si>
    <t>MILESVILLE</t>
  </si>
  <si>
    <t>57362</t>
  </si>
  <si>
    <t>MILLER</t>
  </si>
  <si>
    <t>57555</t>
  </si>
  <si>
    <t>MISSION</t>
  </si>
  <si>
    <t>57046</t>
  </si>
  <si>
    <t>MISSION HILL</t>
  </si>
  <si>
    <t>57301</t>
  </si>
  <si>
    <t>MITCHELL</t>
  </si>
  <si>
    <t>57601</t>
  </si>
  <si>
    <t>MOBRIDGE</t>
  </si>
  <si>
    <t>57659</t>
  </si>
  <si>
    <t>57048</t>
  </si>
  <si>
    <t>57634</t>
  </si>
  <si>
    <t>KELDRON</t>
  </si>
  <si>
    <t>57645</t>
  </si>
  <si>
    <t>57660</t>
  </si>
  <si>
    <t>57646</t>
  </si>
  <si>
    <t>MOUND CITY</t>
  </si>
  <si>
    <t>57363</t>
  </si>
  <si>
    <t>57640</t>
  </si>
  <si>
    <t>LODGEPOLE</t>
  </si>
  <si>
    <t>57559</t>
  </si>
  <si>
    <t>MURDO</t>
  </si>
  <si>
    <t>57759</t>
  </si>
  <si>
    <t>NEMO</t>
  </si>
  <si>
    <t>57255</t>
  </si>
  <si>
    <t>NEW EFFINGTON</t>
  </si>
  <si>
    <t>57758</t>
  </si>
  <si>
    <t>MUD BUTTE</t>
  </si>
  <si>
    <t>57760</t>
  </si>
  <si>
    <t>57364</t>
  </si>
  <si>
    <t>57761</t>
  </si>
  <si>
    <t>NEW UNDERWOOD</t>
  </si>
  <si>
    <t>57762</t>
  </si>
  <si>
    <t>NISLAND</t>
  </si>
  <si>
    <t>57560</t>
  </si>
  <si>
    <t>57049</t>
  </si>
  <si>
    <t>NORTH SIOUX CITY</t>
  </si>
  <si>
    <t>57465</t>
  </si>
  <si>
    <t>57050</t>
  </si>
  <si>
    <t>57057</t>
  </si>
  <si>
    <t>57365</t>
  </si>
  <si>
    <t>OACOMA</t>
  </si>
  <si>
    <t>57763</t>
  </si>
  <si>
    <t>OELRICHS</t>
  </si>
  <si>
    <t>57782</t>
  </si>
  <si>
    <t>SMITHWICK</t>
  </si>
  <si>
    <t>57764</t>
  </si>
  <si>
    <t>OGLALA</t>
  </si>
  <si>
    <t>57562</t>
  </si>
  <si>
    <t>OKATON</t>
  </si>
  <si>
    <t>57563</t>
  </si>
  <si>
    <t>OKREEK</t>
  </si>
  <si>
    <t>57051</t>
  </si>
  <si>
    <t>OLDHAM</t>
  </si>
  <si>
    <t>57052</t>
  </si>
  <si>
    <t>OLIVET</t>
  </si>
  <si>
    <t>57466</t>
  </si>
  <si>
    <t>ONAKA</t>
  </si>
  <si>
    <t>57564</t>
  </si>
  <si>
    <t>ONIDA</t>
  </si>
  <si>
    <t>57766</t>
  </si>
  <si>
    <t>ORAL</t>
  </si>
  <si>
    <t>57467</t>
  </si>
  <si>
    <t>57053</t>
  </si>
  <si>
    <t>57366</t>
  </si>
  <si>
    <t>PARKSTON</t>
  </si>
  <si>
    <t>57566</t>
  </si>
  <si>
    <t>PARMELEE</t>
  </si>
  <si>
    <t>57257</t>
  </si>
  <si>
    <t>PEEVER</t>
  </si>
  <si>
    <t>57567</t>
  </si>
  <si>
    <t>PHILIP</t>
  </si>
  <si>
    <t>57367</t>
  </si>
  <si>
    <t>PICKSTOWN</t>
  </si>
  <si>
    <t>57769</t>
  </si>
  <si>
    <t>57468</t>
  </si>
  <si>
    <t>57501</t>
  </si>
  <si>
    <t>PIERRE</t>
  </si>
  <si>
    <t>57770</t>
  </si>
  <si>
    <t>57368</t>
  </si>
  <si>
    <t>PLANKINTON</t>
  </si>
  <si>
    <t>57369</t>
  </si>
  <si>
    <t>PLATTE</t>
  </si>
  <si>
    <t>57648</t>
  </si>
  <si>
    <t>POLLOCK</t>
  </si>
  <si>
    <t>57772</t>
  </si>
  <si>
    <t>PORCUPINE</t>
  </si>
  <si>
    <t>57568</t>
  </si>
  <si>
    <t>PRESHO</t>
  </si>
  <si>
    <t>57773</t>
  </si>
  <si>
    <t>PRINGLE</t>
  </si>
  <si>
    <t>57370</t>
  </si>
  <si>
    <t>PUKWANA</t>
  </si>
  <si>
    <t>57775</t>
  </si>
  <si>
    <t>QUINN</t>
  </si>
  <si>
    <t>57054</t>
  </si>
  <si>
    <t>RAMONA</t>
  </si>
  <si>
    <t>57701</t>
  </si>
  <si>
    <t>RAPID CITY</t>
  </si>
  <si>
    <t>57702</t>
  </si>
  <si>
    <t>57703</t>
  </si>
  <si>
    <t>57709</t>
  </si>
  <si>
    <t>57258</t>
  </si>
  <si>
    <t>57469</t>
  </si>
  <si>
    <t>57776</t>
  </si>
  <si>
    <t>REDIG</t>
  </si>
  <si>
    <t>57371</t>
  </si>
  <si>
    <t>REE HEIGHTS</t>
  </si>
  <si>
    <t>57569</t>
  </si>
  <si>
    <t>57651</t>
  </si>
  <si>
    <t>REVA</t>
  </si>
  <si>
    <t>57259</t>
  </si>
  <si>
    <t>REVILLO</t>
  </si>
  <si>
    <t>57652</t>
  </si>
  <si>
    <t>57470</t>
  </si>
  <si>
    <t>ROCKHAM</t>
  </si>
  <si>
    <t>57471</t>
  </si>
  <si>
    <t>57570</t>
  </si>
  <si>
    <t>57260</t>
  </si>
  <si>
    <t>ROSHOLT</t>
  </si>
  <si>
    <t>57261</t>
  </si>
  <si>
    <t>57572</t>
  </si>
  <si>
    <t>57373</t>
  </si>
  <si>
    <t>SAINT LAWRENCE</t>
  </si>
  <si>
    <t>57779</t>
  </si>
  <si>
    <t>SAINT ONGE</t>
  </si>
  <si>
    <t>57058</t>
  </si>
  <si>
    <t>57780</t>
  </si>
  <si>
    <t>SCENIC</t>
  </si>
  <si>
    <t>57059</t>
  </si>
  <si>
    <t>57420</t>
  </si>
  <si>
    <t>AKASKA</t>
  </si>
  <si>
    <t>57472</t>
  </si>
  <si>
    <t>SELBY</t>
  </si>
  <si>
    <t>57473</t>
  </si>
  <si>
    <t>57061</t>
  </si>
  <si>
    <t>SINAI</t>
  </si>
  <si>
    <t>57101</t>
  </si>
  <si>
    <t>SIOUX FALLS</t>
  </si>
  <si>
    <t>57103</t>
  </si>
  <si>
    <t>57104</t>
  </si>
  <si>
    <t>57105</t>
  </si>
  <si>
    <t>57106</t>
  </si>
  <si>
    <t>57107</t>
  </si>
  <si>
    <t>57108</t>
  </si>
  <si>
    <t>57109</t>
  </si>
  <si>
    <t>57110</t>
  </si>
  <si>
    <t>57117</t>
  </si>
  <si>
    <t>57118</t>
  </si>
  <si>
    <t>57186</t>
  </si>
  <si>
    <t>57193</t>
  </si>
  <si>
    <t>57197</t>
  </si>
  <si>
    <t>57198</t>
  </si>
  <si>
    <t>57262</t>
  </si>
  <si>
    <t>SISSETON</t>
  </si>
  <si>
    <t>57263</t>
  </si>
  <si>
    <t>57783</t>
  </si>
  <si>
    <t>SPEARFISH</t>
  </si>
  <si>
    <t>57799</t>
  </si>
  <si>
    <t>57374</t>
  </si>
  <si>
    <t>57062</t>
  </si>
  <si>
    <t>57375</t>
  </si>
  <si>
    <t>STICKNEY</t>
  </si>
  <si>
    <t>57264</t>
  </si>
  <si>
    <t>57265</t>
  </si>
  <si>
    <t>STRANDBURG</t>
  </si>
  <si>
    <t>57785</t>
  </si>
  <si>
    <t>57266</t>
  </si>
  <si>
    <t>57063</t>
  </si>
  <si>
    <t>TABOR</t>
  </si>
  <si>
    <t>57064</t>
  </si>
  <si>
    <t>TEA</t>
  </si>
  <si>
    <t>57630</t>
  </si>
  <si>
    <t>GLENCROSS</t>
  </si>
  <si>
    <t>57656</t>
  </si>
  <si>
    <t>TIMBER LAKE</t>
  </si>
  <si>
    <t>57475</t>
  </si>
  <si>
    <t>TOLSTOY</t>
  </si>
  <si>
    <t>57268</t>
  </si>
  <si>
    <t>57657</t>
  </si>
  <si>
    <t>TRAIL CITY</t>
  </si>
  <si>
    <t>57065</t>
  </si>
  <si>
    <t>TRENT</t>
  </si>
  <si>
    <t>57376</t>
  </si>
  <si>
    <t>TRIPP</t>
  </si>
  <si>
    <t>57476</t>
  </si>
  <si>
    <t>TULARE</t>
  </si>
  <si>
    <t>57477</t>
  </si>
  <si>
    <t>TURTON</t>
  </si>
  <si>
    <t>57269</t>
  </si>
  <si>
    <t>TWIN BROOKS</t>
  </si>
  <si>
    <t>57066</t>
  </si>
  <si>
    <t>TYNDALL</t>
  </si>
  <si>
    <t>57787</t>
  </si>
  <si>
    <t>UNION CENTER</t>
  </si>
  <si>
    <t>57067</t>
  </si>
  <si>
    <t>57788</t>
  </si>
  <si>
    <t>VALE</t>
  </si>
  <si>
    <t>57068</t>
  </si>
  <si>
    <t>VALLEY SPRINGS</t>
  </si>
  <si>
    <t>57270</t>
  </si>
  <si>
    <t>VEBLEN</t>
  </si>
  <si>
    <t>57010</t>
  </si>
  <si>
    <t>57069</t>
  </si>
  <si>
    <t>57070</t>
  </si>
  <si>
    <t>VIBORG</t>
  </si>
  <si>
    <t>57576</t>
  </si>
  <si>
    <t>VIVIAN</t>
  </si>
  <si>
    <t>57071</t>
  </si>
  <si>
    <t>57072</t>
  </si>
  <si>
    <t>VOLIN</t>
  </si>
  <si>
    <t>57329</t>
  </si>
  <si>
    <t>57361</t>
  </si>
  <si>
    <t>MARTY</t>
  </si>
  <si>
    <t>57380</t>
  </si>
  <si>
    <t>WAGNER</t>
  </si>
  <si>
    <t>57073</t>
  </si>
  <si>
    <t>WAKONDA</t>
  </si>
  <si>
    <t>57658</t>
  </si>
  <si>
    <t>WAKPALA</t>
  </si>
  <si>
    <t>57750</t>
  </si>
  <si>
    <t>INTERIOR</t>
  </si>
  <si>
    <t>57790</t>
  </si>
  <si>
    <t>WALL</t>
  </si>
  <si>
    <t>57272</t>
  </si>
  <si>
    <t>57577</t>
  </si>
  <si>
    <t>WANBLEE</t>
  </si>
  <si>
    <t>57479</t>
  </si>
  <si>
    <t>57767</t>
  </si>
  <si>
    <t>OWANKA</t>
  </si>
  <si>
    <t>57791</t>
  </si>
  <si>
    <t>WASTA</t>
  </si>
  <si>
    <t>57201</t>
  </si>
  <si>
    <t>57256</t>
  </si>
  <si>
    <t>ORTLEY</t>
  </si>
  <si>
    <t>57273</t>
  </si>
  <si>
    <t>WAUBAY</t>
  </si>
  <si>
    <t>57274</t>
  </si>
  <si>
    <t>57075</t>
  </si>
  <si>
    <t>57381</t>
  </si>
  <si>
    <t>WESSINGTON</t>
  </si>
  <si>
    <t>57382</t>
  </si>
  <si>
    <t>WESSINGTON SPRINGS</t>
  </si>
  <si>
    <t>57481</t>
  </si>
  <si>
    <t>57276</t>
  </si>
  <si>
    <t>57661</t>
  </si>
  <si>
    <t>WHITEHORSE</t>
  </si>
  <si>
    <t>57383</t>
  </si>
  <si>
    <t>57792</t>
  </si>
  <si>
    <t>WHITE OWL</t>
  </si>
  <si>
    <t>57579</t>
  </si>
  <si>
    <t>WHITE RIVER</t>
  </si>
  <si>
    <t>57793</t>
  </si>
  <si>
    <t>57271</t>
  </si>
  <si>
    <t>57278</t>
  </si>
  <si>
    <t>WILLOW LAKE</t>
  </si>
  <si>
    <t>57279</t>
  </si>
  <si>
    <t>57076</t>
  </si>
  <si>
    <t>WINFRED</t>
  </si>
  <si>
    <t>57580</t>
  </si>
  <si>
    <t>WINNER</t>
  </si>
  <si>
    <t>57584</t>
  </si>
  <si>
    <t>WITTEN</t>
  </si>
  <si>
    <t>57384</t>
  </si>
  <si>
    <t>WOLSEY</t>
  </si>
  <si>
    <t>57585</t>
  </si>
  <si>
    <t>57358</t>
  </si>
  <si>
    <t>LANE</t>
  </si>
  <si>
    <t>57385</t>
  </si>
  <si>
    <t>57077</t>
  </si>
  <si>
    <t>WORTHING</t>
  </si>
  <si>
    <t>57794</t>
  </si>
  <si>
    <t>WOUNDED KNEE</t>
  </si>
  <si>
    <t>57386</t>
  </si>
  <si>
    <t>57078</t>
  </si>
  <si>
    <t>YANKTON</t>
  </si>
  <si>
    <t>66710</t>
  </si>
  <si>
    <t>66711</t>
  </si>
  <si>
    <t>66741</t>
  </si>
  <si>
    <t>66712</t>
  </si>
  <si>
    <t>ARMA</t>
  </si>
  <si>
    <t>66735</t>
  </si>
  <si>
    <t>66002</t>
  </si>
  <si>
    <t>ATCHISON</t>
  </si>
  <si>
    <t>66006</t>
  </si>
  <si>
    <t>BALDWIN CITY</t>
  </si>
  <si>
    <t>66007</t>
  </si>
  <si>
    <t>BASEHOR</t>
  </si>
  <si>
    <t>66713</t>
  </si>
  <si>
    <t>BAXTER SPRINGS</t>
  </si>
  <si>
    <t>66778</t>
  </si>
  <si>
    <t>TREECE</t>
  </si>
  <si>
    <t>66008</t>
  </si>
  <si>
    <t>BENDENA</t>
  </si>
  <si>
    <t>66714</t>
  </si>
  <si>
    <t>66010</t>
  </si>
  <si>
    <t>BLUE MOUND</t>
  </si>
  <si>
    <t>66012</t>
  </si>
  <si>
    <t>BONNER SPRINGS</t>
  </si>
  <si>
    <t>66716</t>
  </si>
  <si>
    <t>66013</t>
  </si>
  <si>
    <t>66717</t>
  </si>
  <si>
    <t>66014</t>
  </si>
  <si>
    <t>66720</t>
  </si>
  <si>
    <t>CHANUTE</t>
  </si>
  <si>
    <t>66724</t>
  </si>
  <si>
    <t>66015</t>
  </si>
  <si>
    <t>COLONY</t>
  </si>
  <si>
    <t>66725</t>
  </si>
  <si>
    <t>66728</t>
  </si>
  <si>
    <t>66016</t>
  </si>
  <si>
    <t>66017</t>
  </si>
  <si>
    <t>66018</t>
  </si>
  <si>
    <t>66019</t>
  </si>
  <si>
    <t>CLEARVIEW CITY</t>
  </si>
  <si>
    <t>66020</t>
  </si>
  <si>
    <t>66021</t>
  </si>
  <si>
    <t>66023</t>
  </si>
  <si>
    <t>66024</t>
  </si>
  <si>
    <t>66733</t>
  </si>
  <si>
    <t>66025</t>
  </si>
  <si>
    <t>EUDORA</t>
  </si>
  <si>
    <t>66734</t>
  </si>
  <si>
    <t>FARLINGTON</t>
  </si>
  <si>
    <t>66026</t>
  </si>
  <si>
    <t>FONTANA</t>
  </si>
  <si>
    <t>66701</t>
  </si>
  <si>
    <t>FORT SCOTT</t>
  </si>
  <si>
    <t>66736</t>
  </si>
  <si>
    <t>66739</t>
  </si>
  <si>
    <t>66740</t>
  </si>
  <si>
    <t>66030</t>
  </si>
  <si>
    <t>66032</t>
  </si>
  <si>
    <t>GARNETT</t>
  </si>
  <si>
    <t>66742</t>
  </si>
  <si>
    <t>GAS</t>
  </si>
  <si>
    <t>66743</t>
  </si>
  <si>
    <t>66033</t>
  </si>
  <si>
    <t>66746</t>
  </si>
  <si>
    <t>HEPLER</t>
  </si>
  <si>
    <t>66035</t>
  </si>
  <si>
    <t>66036</t>
  </si>
  <si>
    <t>66748</t>
  </si>
  <si>
    <t>66749</t>
  </si>
  <si>
    <t>IOLA</t>
  </si>
  <si>
    <t>66101</t>
  </si>
  <si>
    <t>KANSAS CITY</t>
  </si>
  <si>
    <t>66102</t>
  </si>
  <si>
    <t>66103</t>
  </si>
  <si>
    <t>66104</t>
  </si>
  <si>
    <t>66105</t>
  </si>
  <si>
    <t>66106</t>
  </si>
  <si>
    <t>66109</t>
  </si>
  <si>
    <t>66110</t>
  </si>
  <si>
    <t>66111</t>
  </si>
  <si>
    <t>66112</t>
  </si>
  <si>
    <t>66113</t>
  </si>
  <si>
    <t>EDWARDSVILLE</t>
  </si>
  <si>
    <t>66115</t>
  </si>
  <si>
    <t>66117</t>
  </si>
  <si>
    <t>66118</t>
  </si>
  <si>
    <t>66119</t>
  </si>
  <si>
    <t>66160</t>
  </si>
  <si>
    <t>66039</t>
  </si>
  <si>
    <t>66040</t>
  </si>
  <si>
    <t>LACYGNE</t>
  </si>
  <si>
    <t>66751</t>
  </si>
  <si>
    <t>LA HARPE</t>
  </si>
  <si>
    <t>66041</t>
  </si>
  <si>
    <t>66042</t>
  </si>
  <si>
    <t>66044</t>
  </si>
  <si>
    <t>66045</t>
  </si>
  <si>
    <t>66046</t>
  </si>
  <si>
    <t>66047</t>
  </si>
  <si>
    <t>66049</t>
  </si>
  <si>
    <t>66027</t>
  </si>
  <si>
    <t>FORT LEAVENWORTH</t>
  </si>
  <si>
    <t>66043</t>
  </si>
  <si>
    <t>66048</t>
  </si>
  <si>
    <t>66050</t>
  </si>
  <si>
    <t>LECOMPTON</t>
  </si>
  <si>
    <t>66052</t>
  </si>
  <si>
    <t>66053</t>
  </si>
  <si>
    <t>LOUISBURG</t>
  </si>
  <si>
    <t>66753</t>
  </si>
  <si>
    <t>MC CUNE</t>
  </si>
  <si>
    <t>66054</t>
  </si>
  <si>
    <t>MC LOUTH</t>
  </si>
  <si>
    <t>66754</t>
  </si>
  <si>
    <t>66732</t>
  </si>
  <si>
    <t>ELSMORE</t>
  </si>
  <si>
    <t>66755</t>
  </si>
  <si>
    <t>MORAN</t>
  </si>
  <si>
    <t>66056</t>
  </si>
  <si>
    <t>66756</t>
  </si>
  <si>
    <t>66058</t>
  </si>
  <si>
    <t>MUSCOTAH</t>
  </si>
  <si>
    <t>66757</t>
  </si>
  <si>
    <t>NEODESHA</t>
  </si>
  <si>
    <t>66758</t>
  </si>
  <si>
    <t>NEOSHO FALLS</t>
  </si>
  <si>
    <t>66759</t>
  </si>
  <si>
    <t>66060</t>
  </si>
  <si>
    <t>66031</t>
  </si>
  <si>
    <t>NEW CENTURY</t>
  </si>
  <si>
    <t>66051</t>
  </si>
  <si>
    <t>OLATHE</t>
  </si>
  <si>
    <t>66061</t>
  </si>
  <si>
    <t>66062</t>
  </si>
  <si>
    <t>66063</t>
  </si>
  <si>
    <t>66760</t>
  </si>
  <si>
    <t>OPOLIS</t>
  </si>
  <si>
    <t>66064</t>
  </si>
  <si>
    <t>OSAWATOMIE</t>
  </si>
  <si>
    <t>66066</t>
  </si>
  <si>
    <t>66067</t>
  </si>
  <si>
    <t>66070</t>
  </si>
  <si>
    <t>OZAWKIE</t>
  </si>
  <si>
    <t>66071</t>
  </si>
  <si>
    <t>PAOLA</t>
  </si>
  <si>
    <t>66072</t>
  </si>
  <si>
    <t>66073</t>
  </si>
  <si>
    <t>66761</t>
  </si>
  <si>
    <t>66762</t>
  </si>
  <si>
    <t>66763</t>
  </si>
  <si>
    <t>66075</t>
  </si>
  <si>
    <t>PLEASANTON</t>
  </si>
  <si>
    <t>66076</t>
  </si>
  <si>
    <t>66738</t>
  </si>
  <si>
    <t>66767</t>
  </si>
  <si>
    <t>66078</t>
  </si>
  <si>
    <t>66079</t>
  </si>
  <si>
    <t>RANTOUL</t>
  </si>
  <si>
    <t>66769</t>
  </si>
  <si>
    <t>66080</t>
  </si>
  <si>
    <t>66770</t>
  </si>
  <si>
    <t>66771</t>
  </si>
  <si>
    <t>66773</t>
  </si>
  <si>
    <t>SCAMMON</t>
  </si>
  <si>
    <t>66201</t>
  </si>
  <si>
    <t>66202</t>
  </si>
  <si>
    <t>66203</t>
  </si>
  <si>
    <t>66204</t>
  </si>
  <si>
    <t>OVERLAND PARK</t>
  </si>
  <si>
    <t>66205</t>
  </si>
  <si>
    <t>66206</t>
  </si>
  <si>
    <t>LEAWOOD</t>
  </si>
  <si>
    <t>66207</t>
  </si>
  <si>
    <t>66208</t>
  </si>
  <si>
    <t>PRAIRIE VILLAGE</t>
  </si>
  <si>
    <t>66209</t>
  </si>
  <si>
    <t>66210</t>
  </si>
  <si>
    <t>66211</t>
  </si>
  <si>
    <t>66212</t>
  </si>
  <si>
    <t>66213</t>
  </si>
  <si>
    <t>66214</t>
  </si>
  <si>
    <t>66215</t>
  </si>
  <si>
    <t>LENEXA</t>
  </si>
  <si>
    <t>66216</t>
  </si>
  <si>
    <t>66217</t>
  </si>
  <si>
    <t>66218</t>
  </si>
  <si>
    <t>66219</t>
  </si>
  <si>
    <t>66220</t>
  </si>
  <si>
    <t>66221</t>
  </si>
  <si>
    <t>66222</t>
  </si>
  <si>
    <t>66223</t>
  </si>
  <si>
    <t>66224</t>
  </si>
  <si>
    <t>66225</t>
  </si>
  <si>
    <t>66226</t>
  </si>
  <si>
    <t>66227</t>
  </si>
  <si>
    <t>66250</t>
  </si>
  <si>
    <t>SHAWNEE MISSION</t>
  </si>
  <si>
    <t>66251</t>
  </si>
  <si>
    <t>66276</t>
  </si>
  <si>
    <t>66282</t>
  </si>
  <si>
    <t>66283</t>
  </si>
  <si>
    <t>66285</t>
  </si>
  <si>
    <t>66286</t>
  </si>
  <si>
    <t>66083</t>
  </si>
  <si>
    <t>66772</t>
  </si>
  <si>
    <t>SAVONBURG</t>
  </si>
  <si>
    <t>66775</t>
  </si>
  <si>
    <t>STARK</t>
  </si>
  <si>
    <t>66085</t>
  </si>
  <si>
    <t>STILWELL</t>
  </si>
  <si>
    <t>66776</t>
  </si>
  <si>
    <t>66086</t>
  </si>
  <si>
    <t>TONGANOXIE</t>
  </si>
  <si>
    <t>66777</t>
  </si>
  <si>
    <t>66087</t>
  </si>
  <si>
    <t>66779</t>
  </si>
  <si>
    <t>66088</t>
  </si>
  <si>
    <t>66780</t>
  </si>
  <si>
    <t>WALNUT</t>
  </si>
  <si>
    <t>66090</t>
  </si>
  <si>
    <t>WATHENA</t>
  </si>
  <si>
    <t>66781</t>
  </si>
  <si>
    <t>WEIR</t>
  </si>
  <si>
    <t>66091</t>
  </si>
  <si>
    <t>WELDA</t>
  </si>
  <si>
    <t>66092</t>
  </si>
  <si>
    <t>66782</t>
  </si>
  <si>
    <t>WEST MINERAL</t>
  </si>
  <si>
    <t>66093</t>
  </si>
  <si>
    <t>WESTPHALIA</t>
  </si>
  <si>
    <t>66094</t>
  </si>
  <si>
    <t>WHITE CLOUD</t>
  </si>
  <si>
    <t>66095</t>
  </si>
  <si>
    <t>66097</t>
  </si>
  <si>
    <t>66783</t>
  </si>
  <si>
    <t>YATES CENTER</t>
  </si>
  <si>
    <t>64720</t>
  </si>
  <si>
    <t>63730</t>
  </si>
  <si>
    <t>ADVANCE</t>
  </si>
  <si>
    <t>64401</t>
  </si>
  <si>
    <t>64830</t>
  </si>
  <si>
    <t>64402</t>
  </si>
  <si>
    <t>65601</t>
  </si>
  <si>
    <t>64420</t>
  </si>
  <si>
    <t>64001</t>
  </si>
  <si>
    <t>64620</t>
  </si>
  <si>
    <t>63732</t>
  </si>
  <si>
    <t>ALTENBURG</t>
  </si>
  <si>
    <t>65606</t>
  </si>
  <si>
    <t>65690</t>
  </si>
  <si>
    <t>COUCH</t>
  </si>
  <si>
    <t>64421</t>
  </si>
  <si>
    <t>AMAZONIA</t>
  </si>
  <si>
    <t>64422</t>
  </si>
  <si>
    <t>64722</t>
  </si>
  <si>
    <t>AMORET</t>
  </si>
  <si>
    <t>64723</t>
  </si>
  <si>
    <t>64831</t>
  </si>
  <si>
    <t>ANDERSON</t>
  </si>
  <si>
    <t>63620</t>
  </si>
  <si>
    <t>ANNAPOLIS</t>
  </si>
  <si>
    <t>63820</t>
  </si>
  <si>
    <t>ANNISTON</t>
  </si>
  <si>
    <t>64724</t>
  </si>
  <si>
    <t>APPLETON CITY</t>
  </si>
  <si>
    <t>63821</t>
  </si>
  <si>
    <t>ARBYRD</t>
  </si>
  <si>
    <t>63621</t>
  </si>
  <si>
    <t>64725</t>
  </si>
  <si>
    <t>ARCHIE</t>
  </si>
  <si>
    <t>65603</t>
  </si>
  <si>
    <t>64832</t>
  </si>
  <si>
    <t>65604</t>
  </si>
  <si>
    <t>ASH GROVE</t>
  </si>
  <si>
    <t>65605</t>
  </si>
  <si>
    <t>65608</t>
  </si>
  <si>
    <t>65701</t>
  </si>
  <si>
    <t>MC CLURG</t>
  </si>
  <si>
    <t>65715</t>
  </si>
  <si>
    <t>NOBLE</t>
  </si>
  <si>
    <t>64833</t>
  </si>
  <si>
    <t>AVILLA</t>
  </si>
  <si>
    <t>65609</t>
  </si>
  <si>
    <t>65766</t>
  </si>
  <si>
    <t>UDALL</t>
  </si>
  <si>
    <t>64423</t>
  </si>
  <si>
    <t>64011</t>
  </si>
  <si>
    <t>BATES CITY</t>
  </si>
  <si>
    <t>63622</t>
  </si>
  <si>
    <t>63735</t>
  </si>
  <si>
    <t>BELL CITY</t>
  </si>
  <si>
    <t>63623</t>
  </si>
  <si>
    <t>BELLEVIEW</t>
  </si>
  <si>
    <t>64012</t>
  </si>
  <si>
    <t>63736</t>
  </si>
  <si>
    <t>63822</t>
  </si>
  <si>
    <t>BERNIE</t>
  </si>
  <si>
    <t>63823</t>
  </si>
  <si>
    <t>BERTRAND</t>
  </si>
  <si>
    <t>64424</t>
  </si>
  <si>
    <t>65610</t>
  </si>
  <si>
    <t>65438</t>
  </si>
  <si>
    <t>BIRCH TREE</t>
  </si>
  <si>
    <t>63624</t>
  </si>
  <si>
    <t>65439</t>
  </si>
  <si>
    <t>BIXBY</t>
  </si>
  <si>
    <t>63625</t>
  </si>
  <si>
    <t>BLACK</t>
  </si>
  <si>
    <t>64726</t>
  </si>
  <si>
    <t>63824</t>
  </si>
  <si>
    <t>BLODGETT</t>
  </si>
  <si>
    <t>63825</t>
  </si>
  <si>
    <t>63627</t>
  </si>
  <si>
    <t>BLOOMSDALE</t>
  </si>
  <si>
    <t>65611</t>
  </si>
  <si>
    <t>BLUE EYE</t>
  </si>
  <si>
    <t>64013</t>
  </si>
  <si>
    <t>BLUE SPRINGS</t>
  </si>
  <si>
    <t>64014</t>
  </si>
  <si>
    <t>64015</t>
  </si>
  <si>
    <t>64426</t>
  </si>
  <si>
    <t>BLYTHEDALE</t>
  </si>
  <si>
    <t>64622</t>
  </si>
  <si>
    <t>BOGARD</t>
  </si>
  <si>
    <t>65612</t>
  </si>
  <si>
    <t>BOIS D ARC</t>
  </si>
  <si>
    <t>64427</t>
  </si>
  <si>
    <t>BOLCKOW</t>
  </si>
  <si>
    <t>65613</t>
  </si>
  <si>
    <t>65727</t>
  </si>
  <si>
    <t>63628</t>
  </si>
  <si>
    <t>BONNE TERRE</t>
  </si>
  <si>
    <t>65440</t>
  </si>
  <si>
    <t>BOSS</t>
  </si>
  <si>
    <t>64623</t>
  </si>
  <si>
    <t>BOSWORTH</t>
  </si>
  <si>
    <t>65441</t>
  </si>
  <si>
    <t>BOURBON</t>
  </si>
  <si>
    <t>65614</t>
  </si>
  <si>
    <t>BRADLEYVILLE</t>
  </si>
  <si>
    <t>63826</t>
  </si>
  <si>
    <t>BRAGGADOCIO</t>
  </si>
  <si>
    <t>63827</t>
  </si>
  <si>
    <t>BRAGG CITY</t>
  </si>
  <si>
    <t>65688</t>
  </si>
  <si>
    <t>BRANDSVILLE</t>
  </si>
  <si>
    <t>65615</t>
  </si>
  <si>
    <t>BRANSON</t>
  </si>
  <si>
    <t>65616</t>
  </si>
  <si>
    <t>64624</t>
  </si>
  <si>
    <t>BRAYMER</t>
  </si>
  <si>
    <t>63737</t>
  </si>
  <si>
    <t>BRAZEAU</t>
  </si>
  <si>
    <t>64625</t>
  </si>
  <si>
    <t>65617</t>
  </si>
  <si>
    <t>65443</t>
  </si>
  <si>
    <t>BRINKTOWN</t>
  </si>
  <si>
    <t>65618</t>
  </si>
  <si>
    <t>BRIXEY</t>
  </si>
  <si>
    <t>64728</t>
  </si>
  <si>
    <t>BRONAUGH</t>
  </si>
  <si>
    <t>64628</t>
  </si>
  <si>
    <t>65619</t>
  </si>
  <si>
    <t>63932</t>
  </si>
  <si>
    <t>BROSELEY</t>
  </si>
  <si>
    <t>64630</t>
  </si>
  <si>
    <t>63738</t>
  </si>
  <si>
    <t>BROWNWOOD</t>
  </si>
  <si>
    <t>65620</t>
  </si>
  <si>
    <t>BRUNER</t>
  </si>
  <si>
    <t>64631</t>
  </si>
  <si>
    <t>BUCKLIN</t>
  </si>
  <si>
    <t>64016</t>
  </si>
  <si>
    <t>65444</t>
  </si>
  <si>
    <t>65622</t>
  </si>
  <si>
    <t>65783</t>
  </si>
  <si>
    <t>WINDYVILLE</t>
  </si>
  <si>
    <t>63629</t>
  </si>
  <si>
    <t>BUNKER</t>
  </si>
  <si>
    <t>63739</t>
  </si>
  <si>
    <t>BURFORDVILLE</t>
  </si>
  <si>
    <t>64428</t>
  </si>
  <si>
    <t>BURLINGTON JUNCTION</t>
  </si>
  <si>
    <t>64730</t>
  </si>
  <si>
    <t>65689</t>
  </si>
  <si>
    <t>CABOOL</t>
  </si>
  <si>
    <t>63626</t>
  </si>
  <si>
    <t>BLACKWELL</t>
  </si>
  <si>
    <t>63630</t>
  </si>
  <si>
    <t>CADET</t>
  </si>
  <si>
    <t>64632</t>
  </si>
  <si>
    <t>CAINSVILLE</t>
  </si>
  <si>
    <t>63631</t>
  </si>
  <si>
    <t>64017</t>
  </si>
  <si>
    <t>64018</t>
  </si>
  <si>
    <t>CAMDEN POINT</t>
  </si>
  <si>
    <t>64429</t>
  </si>
  <si>
    <t>63933</t>
  </si>
  <si>
    <t>63828</t>
  </si>
  <si>
    <t>CANALOU</t>
  </si>
  <si>
    <t>65624</t>
  </si>
  <si>
    <t>CAPE FAIR</t>
  </si>
  <si>
    <t>63701</t>
  </si>
  <si>
    <t>CAPE GIRARDEAU</t>
  </si>
  <si>
    <t>63702</t>
  </si>
  <si>
    <t>63703</t>
  </si>
  <si>
    <t>63829</t>
  </si>
  <si>
    <t>64834</t>
  </si>
  <si>
    <t>CARL JUNCTION</t>
  </si>
  <si>
    <t>64633</t>
  </si>
  <si>
    <t>64835</t>
  </si>
  <si>
    <t>CARTERVILLE</t>
  </si>
  <si>
    <t>64836</t>
  </si>
  <si>
    <t>63830</t>
  </si>
  <si>
    <t>CARUTHERSVILLE</t>
  </si>
  <si>
    <t>63632</t>
  </si>
  <si>
    <t>65623</t>
  </si>
  <si>
    <t>65625</t>
  </si>
  <si>
    <t>63833</t>
  </si>
  <si>
    <t>CATRON</t>
  </si>
  <si>
    <t>65626</t>
  </si>
  <si>
    <t>CAULFIELD</t>
  </si>
  <si>
    <t>65627</t>
  </si>
  <si>
    <t>CEDARCREEK</t>
  </si>
  <si>
    <t>64019</t>
  </si>
  <si>
    <t>CENTERVIEW</t>
  </si>
  <si>
    <t>63633</t>
  </si>
  <si>
    <t>65629</t>
  </si>
  <si>
    <t>CHADWICK</t>
  </si>
  <si>
    <t>65657</t>
  </si>
  <si>
    <t>63740</t>
  </si>
  <si>
    <t>63834</t>
  </si>
  <si>
    <t>65446</t>
  </si>
  <si>
    <t>64733</t>
  </si>
  <si>
    <t>CHILHOWEE</t>
  </si>
  <si>
    <t>64601</t>
  </si>
  <si>
    <t>64654</t>
  </si>
  <si>
    <t>LOCK SPRINGS</t>
  </si>
  <si>
    <t>64635</t>
  </si>
  <si>
    <t>CHULA</t>
  </si>
  <si>
    <t>64430</t>
  </si>
  <si>
    <t>CLARKSDALE</t>
  </si>
  <si>
    <t>63837</t>
  </si>
  <si>
    <t>CLARKTON</t>
  </si>
  <si>
    <t>64431</t>
  </si>
  <si>
    <t>CLEARMONT</t>
  </si>
  <si>
    <t>64734</t>
  </si>
  <si>
    <t>65631</t>
  </si>
  <si>
    <t>CLEVER</t>
  </si>
  <si>
    <t>64735</t>
  </si>
  <si>
    <t>64432</t>
  </si>
  <si>
    <t>64636</t>
  </si>
  <si>
    <t>COFFEY</t>
  </si>
  <si>
    <t>64738</t>
  </si>
  <si>
    <t>63742</t>
  </si>
  <si>
    <t>COMMERCE</t>
  </si>
  <si>
    <t>64433</t>
  </si>
  <si>
    <t>CONCEPTION</t>
  </si>
  <si>
    <t>64434</t>
  </si>
  <si>
    <t>CONCEPTION JUNCTION</t>
  </si>
  <si>
    <t>64020</t>
  </si>
  <si>
    <t>CONCORDIA</t>
  </si>
  <si>
    <t>65632</t>
  </si>
  <si>
    <t>63839</t>
  </si>
  <si>
    <t>COOTER</t>
  </si>
  <si>
    <t>64021</t>
  </si>
  <si>
    <t>CORDER</t>
  </si>
  <si>
    <t>64436</t>
  </si>
  <si>
    <t>64637</t>
  </si>
  <si>
    <t>COWGILL</t>
  </si>
  <si>
    <t>64437</t>
  </si>
  <si>
    <t>CRAIG</t>
  </si>
  <si>
    <t>65633</t>
  </si>
  <si>
    <t>64739</t>
  </si>
  <si>
    <t>65452</t>
  </si>
  <si>
    <t>CROCKER</t>
  </si>
  <si>
    <t>65634</t>
  </si>
  <si>
    <t>CROSS TIMBERS</t>
  </si>
  <si>
    <t>65453</t>
  </si>
  <si>
    <t>65635</t>
  </si>
  <si>
    <t>DADEVILLE</t>
  </si>
  <si>
    <t>63743</t>
  </si>
  <si>
    <t>DAISY</t>
  </si>
  <si>
    <t>64438</t>
  </si>
  <si>
    <t>65456</t>
  </si>
  <si>
    <t>64638</t>
  </si>
  <si>
    <t>DAWN</t>
  </si>
  <si>
    <t>64439</t>
  </si>
  <si>
    <t>DEARBORN</t>
  </si>
  <si>
    <t>64740</t>
  </si>
  <si>
    <t>64741</t>
  </si>
  <si>
    <t>63840</t>
  </si>
  <si>
    <t>64440</t>
  </si>
  <si>
    <t>DE KALB</t>
  </si>
  <si>
    <t>63744</t>
  </si>
  <si>
    <t>64441</t>
  </si>
  <si>
    <t>63636</t>
  </si>
  <si>
    <t>DES ARC</t>
  </si>
  <si>
    <t>65457</t>
  </si>
  <si>
    <t>DEVILS ELBOW</t>
  </si>
  <si>
    <t>64639</t>
  </si>
  <si>
    <t>63841</t>
  </si>
  <si>
    <t>64840</t>
  </si>
  <si>
    <t>65636</t>
  </si>
  <si>
    <t>DIGGINS</t>
  </si>
  <si>
    <t>65459</t>
  </si>
  <si>
    <t>63637</t>
  </si>
  <si>
    <t>DOE RUN</t>
  </si>
  <si>
    <t>63931</t>
  </si>
  <si>
    <t>BRIAR</t>
  </si>
  <si>
    <t>63935</t>
  </si>
  <si>
    <t>DONIPHAN</t>
  </si>
  <si>
    <t>63942</t>
  </si>
  <si>
    <t>GATEWOOD</t>
  </si>
  <si>
    <t>65637</t>
  </si>
  <si>
    <t>DORA</t>
  </si>
  <si>
    <t>64022</t>
  </si>
  <si>
    <t>64742</t>
  </si>
  <si>
    <t>DREXEL</t>
  </si>
  <si>
    <t>63936</t>
  </si>
  <si>
    <t>64841</t>
  </si>
  <si>
    <t>DUENWEG</t>
  </si>
  <si>
    <t>65640</t>
  </si>
  <si>
    <t>DUNNEGAN</t>
  </si>
  <si>
    <t>63745</t>
  </si>
  <si>
    <t>DUTCHTOWN</t>
  </si>
  <si>
    <t>65641</t>
  </si>
  <si>
    <t>64442</t>
  </si>
  <si>
    <t>64743</t>
  </si>
  <si>
    <t>EAST LYNNE</t>
  </si>
  <si>
    <t>64443</t>
  </si>
  <si>
    <t>63845</t>
  </si>
  <si>
    <t>EAST PRAIRIE</t>
  </si>
  <si>
    <t>65436</t>
  </si>
  <si>
    <t>65462</t>
  </si>
  <si>
    <t>EDGAR SPRINGS</t>
  </si>
  <si>
    <t>64444</t>
  </si>
  <si>
    <t>64744</t>
  </si>
  <si>
    <t>EL DORADO SPRINGS</t>
  </si>
  <si>
    <t>65463</t>
  </si>
  <si>
    <t>65464</t>
  </si>
  <si>
    <t>65644</t>
  </si>
  <si>
    <t>63638</t>
  </si>
  <si>
    <t>63937</t>
  </si>
  <si>
    <t>ELLSINORE</t>
  </si>
  <si>
    <t>64445</t>
  </si>
  <si>
    <t>65466</t>
  </si>
  <si>
    <t>63846</t>
  </si>
  <si>
    <t>65468</t>
  </si>
  <si>
    <t>EUNICE</t>
  </si>
  <si>
    <t>65589</t>
  </si>
  <si>
    <t>65646</t>
  </si>
  <si>
    <t>EVERTON</t>
  </si>
  <si>
    <t>64024</t>
  </si>
  <si>
    <t>EXCELSIOR SPRINGS</t>
  </si>
  <si>
    <t>64073</t>
  </si>
  <si>
    <t>65647</t>
  </si>
  <si>
    <t>63939</t>
  </si>
  <si>
    <t>FAIRDEALING</t>
  </si>
  <si>
    <t>64446</t>
  </si>
  <si>
    <t>65648</t>
  </si>
  <si>
    <t>FAIR GROVE</t>
  </si>
  <si>
    <t>65649</t>
  </si>
  <si>
    <t>FAIR PLAY</t>
  </si>
  <si>
    <t>64842</t>
  </si>
  <si>
    <t>65470</t>
  </si>
  <si>
    <t>64028</t>
  </si>
  <si>
    <t>63640</t>
  </si>
  <si>
    <t>63746</t>
  </si>
  <si>
    <t>FARRAR</t>
  </si>
  <si>
    <t>64448</t>
  </si>
  <si>
    <t>FAUCETT</t>
  </si>
  <si>
    <t>64449</t>
  </si>
  <si>
    <t>63940</t>
  </si>
  <si>
    <t>FISK</t>
  </si>
  <si>
    <t>63601</t>
  </si>
  <si>
    <t>PARK HILLS</t>
  </si>
  <si>
    <t>63653</t>
  </si>
  <si>
    <t>LEADWOOD</t>
  </si>
  <si>
    <t>65650</t>
  </si>
  <si>
    <t>65652</t>
  </si>
  <si>
    <t>FORDLAND</t>
  </si>
  <si>
    <t>64451</t>
  </si>
  <si>
    <t>65653</t>
  </si>
  <si>
    <t>65473</t>
  </si>
  <si>
    <t>FORT LEONARD WOOD</t>
  </si>
  <si>
    <t>65584</t>
  </si>
  <si>
    <t>SAINT ROBERT</t>
  </si>
  <si>
    <t>64745</t>
  </si>
  <si>
    <t>63645</t>
  </si>
  <si>
    <t>64746</t>
  </si>
  <si>
    <t>65654</t>
  </si>
  <si>
    <t>FREISTATT</t>
  </si>
  <si>
    <t>63941</t>
  </si>
  <si>
    <t>63748</t>
  </si>
  <si>
    <t>FROHNA</t>
  </si>
  <si>
    <t>65655</t>
  </si>
  <si>
    <t>65656</t>
  </si>
  <si>
    <t>64640</t>
  </si>
  <si>
    <t>64641</t>
  </si>
  <si>
    <t>64747</t>
  </si>
  <si>
    <t>64453</t>
  </si>
  <si>
    <t>GENTRY</t>
  </si>
  <si>
    <t>63847</t>
  </si>
  <si>
    <t>63848</t>
  </si>
  <si>
    <t>GIDEON</t>
  </si>
  <si>
    <t>64642</t>
  </si>
  <si>
    <t>GILMAN CITY</t>
  </si>
  <si>
    <t>63750</t>
  </si>
  <si>
    <t>63751</t>
  </si>
  <si>
    <t>GLENALLEN</t>
  </si>
  <si>
    <t>63849</t>
  </si>
  <si>
    <t>GOBLER</t>
  </si>
  <si>
    <t>65658</t>
  </si>
  <si>
    <t>GOLDEN</t>
  </si>
  <si>
    <t>64748</t>
  </si>
  <si>
    <t>GOLDEN CITY</t>
  </si>
  <si>
    <t>64843</t>
  </si>
  <si>
    <t>GOODMAN</t>
  </si>
  <si>
    <t>63752</t>
  </si>
  <si>
    <t>64454</t>
  </si>
  <si>
    <t>GOWER</t>
  </si>
  <si>
    <t>65660</t>
  </si>
  <si>
    <t>GRAFF</t>
  </si>
  <si>
    <t>64455</t>
  </si>
  <si>
    <t>64029</t>
  </si>
  <si>
    <t>GRAIN VALLEY</t>
  </si>
  <si>
    <t>64844</t>
  </si>
  <si>
    <t>63943</t>
  </si>
  <si>
    <t>64030</t>
  </si>
  <si>
    <t>64456</t>
  </si>
  <si>
    <t>GRANT CITY</t>
  </si>
  <si>
    <t>64458</t>
  </si>
  <si>
    <t>63850</t>
  </si>
  <si>
    <t>GRAYRIDGE</t>
  </si>
  <si>
    <t>65661</t>
  </si>
  <si>
    <t>63944</t>
  </si>
  <si>
    <t>63963</t>
  </si>
  <si>
    <t>SHOOK</t>
  </si>
  <si>
    <t>64034</t>
  </si>
  <si>
    <t>65662</t>
  </si>
  <si>
    <t>GROVESPRING</t>
  </si>
  <si>
    <t>64457</t>
  </si>
  <si>
    <t>64643</t>
  </si>
  <si>
    <t>HALE</t>
  </si>
  <si>
    <t>65663</t>
  </si>
  <si>
    <t>HALF WAY</t>
  </si>
  <si>
    <t>65664</t>
  </si>
  <si>
    <t>64644</t>
  </si>
  <si>
    <t>65666</t>
  </si>
  <si>
    <t>HARDENVILLE</t>
  </si>
  <si>
    <t>64035</t>
  </si>
  <si>
    <t>64701</t>
  </si>
  <si>
    <t>65479</t>
  </si>
  <si>
    <t>HARTSHORN</t>
  </si>
  <si>
    <t>65667</t>
  </si>
  <si>
    <t>63945</t>
  </si>
  <si>
    <t>HARVIELL</t>
  </si>
  <si>
    <t>64750</t>
  </si>
  <si>
    <t>63851</t>
  </si>
  <si>
    <t>64459</t>
  </si>
  <si>
    <t>64036</t>
  </si>
  <si>
    <t>65668</t>
  </si>
  <si>
    <t>64037</t>
  </si>
  <si>
    <t>HIGGINSVILLE</t>
  </si>
  <si>
    <t>65669</t>
  </si>
  <si>
    <t>63852</t>
  </si>
  <si>
    <t>HOLCOMB</t>
  </si>
  <si>
    <t>64040</t>
  </si>
  <si>
    <t>63853</t>
  </si>
  <si>
    <t>65672</t>
  </si>
  <si>
    <t>HOLLISTER</t>
  </si>
  <si>
    <t>65673</t>
  </si>
  <si>
    <t>64048</t>
  </si>
  <si>
    <t>HOLT</t>
  </si>
  <si>
    <t>64461</t>
  </si>
  <si>
    <t>63855</t>
  </si>
  <si>
    <t>HORNERSVILLE</t>
  </si>
  <si>
    <t>65483</t>
  </si>
  <si>
    <t>65564</t>
  </si>
  <si>
    <t>SOLO</t>
  </si>
  <si>
    <t>65484</t>
  </si>
  <si>
    <t>HUGGINS</t>
  </si>
  <si>
    <t>65674</t>
  </si>
  <si>
    <t>HUMANSVILLE</t>
  </si>
  <si>
    <t>64752</t>
  </si>
  <si>
    <t>64646</t>
  </si>
  <si>
    <t>HUMPHREYS</t>
  </si>
  <si>
    <t>65675</t>
  </si>
  <si>
    <t>65486</t>
  </si>
  <si>
    <t>64050</t>
  </si>
  <si>
    <t>64051</t>
  </si>
  <si>
    <t>64052</t>
  </si>
  <si>
    <t>64053</t>
  </si>
  <si>
    <t>64054</t>
  </si>
  <si>
    <t>64055</t>
  </si>
  <si>
    <t>64056</t>
  </si>
  <si>
    <t>64057</t>
  </si>
  <si>
    <t>64058</t>
  </si>
  <si>
    <t>63648</t>
  </si>
  <si>
    <t>63650</t>
  </si>
  <si>
    <t>65676</t>
  </si>
  <si>
    <t>63755</t>
  </si>
  <si>
    <t>65501</t>
  </si>
  <si>
    <t>JADWIN</t>
  </si>
  <si>
    <t>64647</t>
  </si>
  <si>
    <t>JAMESON</t>
  </si>
  <si>
    <t>64648</t>
  </si>
  <si>
    <t>64755</t>
  </si>
  <si>
    <t>64756</t>
  </si>
  <si>
    <t>JERICO SPRINGS</t>
  </si>
  <si>
    <t>64801</t>
  </si>
  <si>
    <t>64802</t>
  </si>
  <si>
    <t>64803</t>
  </si>
  <si>
    <t>64804</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</si>
  <si>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</si>
  <si>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</si>
  <si>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</si>
  <si>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</si>
  <si>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</si>
  <si>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</si>
  <si>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</si>
  <si>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</si>
  <si>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</si>
  <si>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</si>
  <si>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</si>
  <si>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</si>
  <si>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</si>
  <si>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</si>
  <si>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</si>
  <si>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</si>
  <si>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</si>
  <si>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</si>
  <si>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</si>
  <si>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</si>
  <si>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</si>
  <si>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</si>
  <si>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</si>
  <si>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</si>
  <si>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</si>
  <si>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</si>
  <si>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</si>
  <si>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</si>
  <si>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</si>
  <si>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</si>
  <si>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</si>
  <si>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</si>
  <si>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</si>
  <si>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</si>
  <si>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</si>
  <si>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</si>
  <si>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</si>
  <si>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</si>
  <si>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</si>
  <si>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</si>
  <si>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</si>
  <si>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</si>
  <si>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</si>
  <si>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</si>
  <si>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</si>
  <si>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</si>
  <si>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</si>
  <si>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</si>
  <si>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</si>
  <si>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</si>
  <si>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</si>
  <si>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</si>
  <si>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</si>
  <si>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</si>
  <si>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</si>
  <si>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</si>
  <si>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</si>
  <si>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</si>
  <si>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</si>
  <si>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</si>
  <si>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</si>
  <si>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</si>
  <si>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</si>
  <si>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</si>
  <si>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</si>
  <si>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</si>
  <si>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</si>
  <si>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</si>
  <si>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</si>
  <si>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</si>
  <si>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64999</t>
  </si>
  <si>
    <t>64060</t>
  </si>
  <si>
    <t>KEARNEY</t>
  </si>
  <si>
    <t>63758</t>
  </si>
  <si>
    <t>63857</t>
  </si>
  <si>
    <t>KENNETT</t>
  </si>
  <si>
    <t>63860</t>
  </si>
  <si>
    <t>KEWANEE</t>
  </si>
  <si>
    <t>64649</t>
  </si>
  <si>
    <t>KIDDER</t>
  </si>
  <si>
    <t>65686</t>
  </si>
  <si>
    <t>KIMBERLING CITY</t>
  </si>
  <si>
    <t>64463</t>
  </si>
  <si>
    <t>KING CITY</t>
  </si>
  <si>
    <t>64650</t>
  </si>
  <si>
    <t>64061</t>
  </si>
  <si>
    <t>65679</t>
  </si>
  <si>
    <t>KIRBYVILLE</t>
  </si>
  <si>
    <t>65680</t>
  </si>
  <si>
    <t>KISSEE MILLS</t>
  </si>
  <si>
    <t>63651</t>
  </si>
  <si>
    <t>65692</t>
  </si>
  <si>
    <t>KOSHKONONG</t>
  </si>
  <si>
    <t>64651</t>
  </si>
  <si>
    <t>LACLEDE</t>
  </si>
  <si>
    <t>65532</t>
  </si>
  <si>
    <t>LAKE SPRING</t>
  </si>
  <si>
    <t>64759</t>
  </si>
  <si>
    <t>64766</t>
  </si>
  <si>
    <t>65681</t>
  </si>
  <si>
    <t>LAMPE</t>
  </si>
  <si>
    <t>64847</t>
  </si>
  <si>
    <t>LANAGAN</t>
  </si>
  <si>
    <t>65534</t>
  </si>
  <si>
    <t>LAQUEY</t>
  </si>
  <si>
    <t>64652</t>
  </si>
  <si>
    <t>LAREDO</t>
  </si>
  <si>
    <t>64848</t>
  </si>
  <si>
    <t>LA RUSSELL</t>
  </si>
  <si>
    <t>64465</t>
  </si>
  <si>
    <t>LATHROP</t>
  </si>
  <si>
    <t>64062</t>
  </si>
  <si>
    <t>LAWSON</t>
  </si>
  <si>
    <t>65535</t>
  </si>
  <si>
    <t>LEASBURG</t>
  </si>
  <si>
    <t>65536</t>
  </si>
  <si>
    <t>64002</t>
  </si>
  <si>
    <t>LEES SUMMIT</t>
  </si>
  <si>
    <t>64063</t>
  </si>
  <si>
    <t>64064</t>
  </si>
  <si>
    <t>64065</t>
  </si>
  <si>
    <t>64081</t>
  </si>
  <si>
    <t>64082</t>
  </si>
  <si>
    <t>64086</t>
  </si>
  <si>
    <t>64761</t>
  </si>
  <si>
    <t>LEETON</t>
  </si>
  <si>
    <t>63760</t>
  </si>
  <si>
    <t>LEOPOLD</t>
  </si>
  <si>
    <t>63654</t>
  </si>
  <si>
    <t>64066</t>
  </si>
  <si>
    <t>LEVASY</t>
  </si>
  <si>
    <t>64067</t>
  </si>
  <si>
    <t>64762</t>
  </si>
  <si>
    <t>LIBERAL</t>
  </si>
  <si>
    <t>64068</t>
  </si>
  <si>
    <t>64069</t>
  </si>
  <si>
    <t>65542</t>
  </si>
  <si>
    <t>LICKING</t>
  </si>
  <si>
    <t>63862</t>
  </si>
  <si>
    <t>LILBOURN</t>
  </si>
  <si>
    <t>64653</t>
  </si>
  <si>
    <t>LINNEUS</t>
  </si>
  <si>
    <t>65682</t>
  </si>
  <si>
    <t>63950</t>
  </si>
  <si>
    <t>64070</t>
  </si>
  <si>
    <t>LONE JACK</t>
  </si>
  <si>
    <t>65590</t>
  </si>
  <si>
    <t>LONG LANE</t>
  </si>
  <si>
    <t>65685</t>
  </si>
  <si>
    <t>63951</t>
  </si>
  <si>
    <t>LOWNDES</t>
  </si>
  <si>
    <t>64763</t>
  </si>
  <si>
    <t>LOWRY CITY</t>
  </si>
  <si>
    <t>64655</t>
  </si>
  <si>
    <t>LUCERNE</t>
  </si>
  <si>
    <t>64656</t>
  </si>
  <si>
    <t>64657</t>
  </si>
  <si>
    <t>MC FALL</t>
  </si>
  <si>
    <t>63763</t>
  </si>
  <si>
    <t>MC GEE</t>
  </si>
  <si>
    <t>65786</t>
  </si>
  <si>
    <t>MACKS CREEK</t>
  </si>
  <si>
    <t>65702</t>
  </si>
  <si>
    <t>MACOMB</t>
  </si>
  <si>
    <t>64466</t>
  </si>
  <si>
    <t>MAITLAND</t>
  </si>
  <si>
    <t>63863</t>
  </si>
  <si>
    <t>65704</t>
  </si>
  <si>
    <t>63764</t>
  </si>
  <si>
    <t>MARBLE HILL</t>
  </si>
  <si>
    <t>64658</t>
  </si>
  <si>
    <t>MARCELINE</t>
  </si>
  <si>
    <t>65705</t>
  </si>
  <si>
    <t>MARIONVILLE</t>
  </si>
  <si>
    <t>63655</t>
  </si>
  <si>
    <t>MARQUAND</t>
  </si>
  <si>
    <t>65706</t>
  </si>
  <si>
    <t>63866</t>
  </si>
  <si>
    <t>MARSTON</t>
  </si>
  <si>
    <t>64467</t>
  </si>
  <si>
    <t>64468</t>
  </si>
  <si>
    <t>63867</t>
  </si>
  <si>
    <t>MATTHEWS</t>
  </si>
  <si>
    <t>64469</t>
  </si>
  <si>
    <t>64071</t>
  </si>
  <si>
    <t>MAYVIEW</t>
  </si>
  <si>
    <t>64659</t>
  </si>
  <si>
    <t>64660</t>
  </si>
  <si>
    <t>64661</t>
  </si>
  <si>
    <t>64765</t>
  </si>
  <si>
    <t>63656</t>
  </si>
  <si>
    <t>MIDDLE BROOK</t>
  </si>
  <si>
    <t>65707</t>
  </si>
  <si>
    <t>63766</t>
  </si>
  <si>
    <t>63952</t>
  </si>
  <si>
    <t>MILL SPRING</t>
  </si>
  <si>
    <t>64767</t>
  </si>
  <si>
    <t>64769</t>
  </si>
  <si>
    <t>MINDENMINES</t>
  </si>
  <si>
    <t>63660</t>
  </si>
  <si>
    <t>64072</t>
  </si>
  <si>
    <t>MISSOURI CITY</t>
  </si>
  <si>
    <t>65708</t>
  </si>
  <si>
    <t>MONETT</t>
  </si>
  <si>
    <t>65546</t>
  </si>
  <si>
    <t>MONTIER</t>
  </si>
  <si>
    <t>65591</t>
  </si>
  <si>
    <t>MONTREAL</t>
  </si>
  <si>
    <t>64770</t>
  </si>
  <si>
    <t>65777</t>
  </si>
  <si>
    <t>64664</t>
  </si>
  <si>
    <t>MOORESVILLE</t>
  </si>
  <si>
    <t>63868</t>
  </si>
  <si>
    <t>MOREHOUSE</t>
  </si>
  <si>
    <t>63767</t>
  </si>
  <si>
    <t>65645</t>
  </si>
  <si>
    <t>65710</t>
  </si>
  <si>
    <t>64470</t>
  </si>
  <si>
    <t>64771</t>
  </si>
  <si>
    <t>MOUNDVILLE</t>
  </si>
  <si>
    <t>65638</t>
  </si>
  <si>
    <t>65711</t>
  </si>
  <si>
    <t>MOUNTAIN GROVE</t>
  </si>
  <si>
    <t>65768</t>
  </si>
  <si>
    <t>VANZANT</t>
  </si>
  <si>
    <t>65548</t>
  </si>
  <si>
    <t>MOUNTAIN VIEW</t>
  </si>
  <si>
    <t>65712</t>
  </si>
  <si>
    <t>65778</t>
  </si>
  <si>
    <t>MYRTLE</t>
  </si>
  <si>
    <t>64074</t>
  </si>
  <si>
    <t>63953</t>
  </si>
  <si>
    <t>NAYLOR</t>
  </si>
  <si>
    <t>64849</t>
  </si>
  <si>
    <t>NECK CITY</t>
  </si>
  <si>
    <t>63954</t>
  </si>
  <si>
    <t>NEELYVILLE</t>
  </si>
  <si>
    <t>64850</t>
  </si>
  <si>
    <t>NEOSHO</t>
  </si>
  <si>
    <t>64772</t>
  </si>
  <si>
    <t>65461</t>
  </si>
  <si>
    <t>DUKE</t>
  </si>
  <si>
    <t>65529</t>
  </si>
  <si>
    <t>65550</t>
  </si>
  <si>
    <t>64471</t>
  </si>
  <si>
    <t>63869</t>
  </si>
  <si>
    <t>NEW MADRID</t>
  </si>
  <si>
    <t>64645</t>
  </si>
  <si>
    <t>64667</t>
  </si>
  <si>
    <t>65713</t>
  </si>
  <si>
    <t>NIANGUA</t>
  </si>
  <si>
    <t>65714</t>
  </si>
  <si>
    <t>NIXA</t>
  </si>
  <si>
    <t>64854</t>
  </si>
  <si>
    <t>NOEL</t>
  </si>
  <si>
    <t>64668</t>
  </si>
  <si>
    <t>NORBORNE</t>
  </si>
  <si>
    <t>64680</t>
  </si>
  <si>
    <t>STET</t>
  </si>
  <si>
    <t>65717</t>
  </si>
  <si>
    <t>64075</t>
  </si>
  <si>
    <t>63769</t>
  </si>
  <si>
    <t>64076</t>
  </si>
  <si>
    <t>63770</t>
  </si>
  <si>
    <t>OLD APPLETON</t>
  </si>
  <si>
    <t>65720</t>
  </si>
  <si>
    <t>OLDFIELD</t>
  </si>
  <si>
    <t>63771</t>
  </si>
  <si>
    <t>64473</t>
  </si>
  <si>
    <t>64855</t>
  </si>
  <si>
    <t>ORONOGO</t>
  </si>
  <si>
    <t>64077</t>
  </si>
  <si>
    <t>ORRICK</t>
  </si>
  <si>
    <t>64474</t>
  </si>
  <si>
    <t>OSBORN</t>
  </si>
  <si>
    <t>64776</t>
  </si>
  <si>
    <t>63955</t>
  </si>
  <si>
    <t>OXLY</t>
  </si>
  <si>
    <t>65721</t>
  </si>
  <si>
    <t>OZARK</t>
  </si>
  <si>
    <t>63870</t>
  </si>
  <si>
    <t>PARMA</t>
  </si>
  <si>
    <t>64475</t>
  </si>
  <si>
    <t>63956</t>
  </si>
  <si>
    <t>63662</t>
  </si>
  <si>
    <t>64670</t>
  </si>
  <si>
    <t>PATTONSBURG</t>
  </si>
  <si>
    <t>65788</t>
  </si>
  <si>
    <t>PEACE VALLEY</t>
  </si>
  <si>
    <t>64078</t>
  </si>
  <si>
    <t>PECULIAR</t>
  </si>
  <si>
    <t>63774</t>
  </si>
  <si>
    <t>PERKINS</t>
  </si>
  <si>
    <t>63747</t>
  </si>
  <si>
    <t>FRIEDHEIM</t>
  </si>
  <si>
    <t>63775</t>
  </si>
  <si>
    <t>63776</t>
  </si>
  <si>
    <t>MC BRIDE</t>
  </si>
  <si>
    <t>63783</t>
  </si>
  <si>
    <t>65722</t>
  </si>
  <si>
    <t>64476</t>
  </si>
  <si>
    <t>PICKERING</t>
  </si>
  <si>
    <t>63957</t>
  </si>
  <si>
    <t>65723</t>
  </si>
  <si>
    <t>PIERCE CITY</t>
  </si>
  <si>
    <t>63663</t>
  </si>
  <si>
    <t>PILOT KNOB</t>
  </si>
  <si>
    <t>64856</t>
  </si>
  <si>
    <t>65724</t>
  </si>
  <si>
    <t>65543</t>
  </si>
  <si>
    <t>65552</t>
  </si>
  <si>
    <t>64079</t>
  </si>
  <si>
    <t>PLATTE CITY</t>
  </si>
  <si>
    <t>64477</t>
  </si>
  <si>
    <t>PLATTSBURG</t>
  </si>
  <si>
    <t>64080</t>
  </si>
  <si>
    <t>65725</t>
  </si>
  <si>
    <t>PLEASANT HOPE</t>
  </si>
  <si>
    <t>63779</t>
  </si>
  <si>
    <t>65726</t>
  </si>
  <si>
    <t>64671</t>
  </si>
  <si>
    <t>POLO</t>
  </si>
  <si>
    <t>65789</t>
  </si>
  <si>
    <t>65728</t>
  </si>
  <si>
    <t>PONCE DE LEON</t>
  </si>
  <si>
    <t>65729</t>
  </si>
  <si>
    <t>PONTIAC</t>
  </si>
  <si>
    <t>63901</t>
  </si>
  <si>
    <t>POPLAR BLUFF</t>
  </si>
  <si>
    <t>63902</t>
  </si>
  <si>
    <t>63873</t>
  </si>
  <si>
    <t>63664</t>
  </si>
  <si>
    <t>POTOSI</t>
  </si>
  <si>
    <t>65790</t>
  </si>
  <si>
    <t>65730</t>
  </si>
  <si>
    <t>65731</t>
  </si>
  <si>
    <t>POWERSITE</t>
  </si>
  <si>
    <t>64672</t>
  </si>
  <si>
    <t>POWERSVILLE</t>
  </si>
  <si>
    <t>65732</t>
  </si>
  <si>
    <t>64673</t>
  </si>
  <si>
    <t>65733</t>
  </si>
  <si>
    <t>PROTEM</t>
  </si>
  <si>
    <t>64857</t>
  </si>
  <si>
    <t>PURCELL</t>
  </si>
  <si>
    <t>64674</t>
  </si>
  <si>
    <t>PURDIN</t>
  </si>
  <si>
    <t>65734</t>
  </si>
  <si>
    <t>PURDY</t>
  </si>
  <si>
    <t>63960</t>
  </si>
  <si>
    <t>PUXICO</t>
  </si>
  <si>
    <t>65735</t>
  </si>
  <si>
    <t>63938</t>
  </si>
  <si>
    <t>FAGUS</t>
  </si>
  <si>
    <t>63961</t>
  </si>
  <si>
    <t>QULIN</t>
  </si>
  <si>
    <t>64858</t>
  </si>
  <si>
    <t>64479</t>
  </si>
  <si>
    <t>RAVENWOOD</t>
  </si>
  <si>
    <t>65555</t>
  </si>
  <si>
    <t>64083</t>
  </si>
  <si>
    <t>RAYMORE</t>
  </si>
  <si>
    <t>64084</t>
  </si>
  <si>
    <t>RAYVILLE</t>
  </si>
  <si>
    <t>64480</t>
  </si>
  <si>
    <t>REA</t>
  </si>
  <si>
    <t>63665</t>
  </si>
  <si>
    <t>64859</t>
  </si>
  <si>
    <t>REEDS</t>
  </si>
  <si>
    <t>65737</t>
  </si>
  <si>
    <t>REEDS SPRING</t>
  </si>
  <si>
    <t>65738</t>
  </si>
  <si>
    <t>63666</t>
  </si>
  <si>
    <t>64778</t>
  </si>
  <si>
    <t>RICHARDS</t>
  </si>
  <si>
    <t>64779</t>
  </si>
  <si>
    <t>RICH HILL</t>
  </si>
  <si>
    <t>65556</t>
  </si>
  <si>
    <t>64085</t>
  </si>
  <si>
    <t>65739</t>
  </si>
  <si>
    <t>RIDGEDALE</t>
  </si>
  <si>
    <t>64481</t>
  </si>
  <si>
    <t>63874</t>
  </si>
  <si>
    <t>RISCO</t>
  </si>
  <si>
    <t>63875</t>
  </si>
  <si>
    <t>65787</t>
  </si>
  <si>
    <t>ROACH</t>
  </si>
  <si>
    <t>65557</t>
  </si>
  <si>
    <t>ROBY</t>
  </si>
  <si>
    <t>65740</t>
  </si>
  <si>
    <t>ROCKAWAY BEACH</t>
  </si>
  <si>
    <t>65741</t>
  </si>
  <si>
    <t>64482</t>
  </si>
  <si>
    <t>ROCK PORT</t>
  </si>
  <si>
    <t>64496</t>
  </si>
  <si>
    <t>64780</t>
  </si>
  <si>
    <t>64861</t>
  </si>
  <si>
    <t>ROCKY COMFORT</t>
  </si>
  <si>
    <t>65742</t>
  </si>
  <si>
    <t>65401</t>
  </si>
  <si>
    <t>65402</t>
  </si>
  <si>
    <t>65409</t>
  </si>
  <si>
    <t>65541</t>
  </si>
  <si>
    <t>63962</t>
  </si>
  <si>
    <t>ROMBAUER</t>
  </si>
  <si>
    <t>64781</t>
  </si>
  <si>
    <t>64483</t>
  </si>
  <si>
    <t>64676</t>
  </si>
  <si>
    <t>ROTHVILLE</t>
  </si>
  <si>
    <t>65744</t>
  </si>
  <si>
    <t>RUETER</t>
  </si>
  <si>
    <t>64484</t>
  </si>
  <si>
    <t>64864</t>
  </si>
  <si>
    <t>63670</t>
  </si>
  <si>
    <t>SAINTE GENEVIEVE</t>
  </si>
  <si>
    <t>65559</t>
  </si>
  <si>
    <t>64501</t>
  </si>
  <si>
    <t>64502</t>
  </si>
  <si>
    <t>64503</t>
  </si>
  <si>
    <t>64504</t>
  </si>
  <si>
    <t>64505</t>
  </si>
  <si>
    <t>64506</t>
  </si>
  <si>
    <t>64507</t>
  </si>
  <si>
    <t>64508</t>
  </si>
  <si>
    <t>63673</t>
  </si>
  <si>
    <t>65449</t>
  </si>
  <si>
    <t>COOK STA</t>
  </si>
  <si>
    <t>65560</t>
  </si>
  <si>
    <t>64862</t>
  </si>
  <si>
    <t>SARCOXIE</t>
  </si>
  <si>
    <t>64485</t>
  </si>
  <si>
    <t>64783</t>
  </si>
  <si>
    <t>SCHELL CITY</t>
  </si>
  <si>
    <t>63780</t>
  </si>
  <si>
    <t>SCOTT CITY</t>
  </si>
  <si>
    <t>63781</t>
  </si>
  <si>
    <t>SEDGEWICKVILLE</t>
  </si>
  <si>
    <t>65745</t>
  </si>
  <si>
    <t>SELIGMAN</t>
  </si>
  <si>
    <t>63876</t>
  </si>
  <si>
    <t>SENATH</t>
  </si>
  <si>
    <t>64865</t>
  </si>
  <si>
    <t>65746</t>
  </si>
  <si>
    <t>64784</t>
  </si>
  <si>
    <t>65747</t>
  </si>
  <si>
    <t>SHELL KNOB</t>
  </si>
  <si>
    <t>64486</t>
  </si>
  <si>
    <t>64088</t>
  </si>
  <si>
    <t>63801</t>
  </si>
  <si>
    <t>SIKESTON</t>
  </si>
  <si>
    <t>63934</t>
  </si>
  <si>
    <t>CLUBB</t>
  </si>
  <si>
    <t>63964</t>
  </si>
  <si>
    <t>SILVA</t>
  </si>
  <si>
    <t>64487</t>
  </si>
  <si>
    <t>SKIDMORE</t>
  </si>
  <si>
    <t>64089</t>
  </si>
  <si>
    <t>65752</t>
  </si>
  <si>
    <t>SOUTH GREENFIELD</t>
  </si>
  <si>
    <t>64863</t>
  </si>
  <si>
    <t>SOUTH WEST CITY</t>
  </si>
  <si>
    <t>65753</t>
  </si>
  <si>
    <t>64679</t>
  </si>
  <si>
    <t>SPICKARD</t>
  </si>
  <si>
    <t>65630</t>
  </si>
  <si>
    <t>CHESTNUTRIDGE</t>
  </si>
  <si>
    <t>65754</t>
  </si>
  <si>
    <t>SPOKANE</t>
  </si>
  <si>
    <t>65801</t>
  </si>
  <si>
    <t>65802</t>
  </si>
  <si>
    <t>65803</t>
  </si>
  <si>
    <t>65804</t>
  </si>
  <si>
    <t>65805</t>
  </si>
  <si>
    <t>65806</t>
  </si>
  <si>
    <t>65807</t>
  </si>
  <si>
    <t>65808</t>
  </si>
  <si>
    <t>65809</t>
  </si>
  <si>
    <t>65810</t>
  </si>
  <si>
    <t>65814</t>
  </si>
  <si>
    <t>65817</t>
  </si>
  <si>
    <t>65890</t>
  </si>
  <si>
    <t>65897</t>
  </si>
  <si>
    <t>65898</t>
  </si>
  <si>
    <t>65899</t>
  </si>
  <si>
    <t>65755</t>
  </si>
  <si>
    <t>SQUIRES</t>
  </si>
  <si>
    <t>64489</t>
  </si>
  <si>
    <t>STANBERRY</t>
  </si>
  <si>
    <t>64853</t>
  </si>
  <si>
    <t>NEWTONIA</t>
  </si>
  <si>
    <t>64866</t>
  </si>
  <si>
    <t>STARK CITY</t>
  </si>
  <si>
    <t>63877</t>
  </si>
  <si>
    <t>65565</t>
  </si>
  <si>
    <t>STEELVILLE</t>
  </si>
  <si>
    <t>65566</t>
  </si>
  <si>
    <t>VIBURNUM</t>
  </si>
  <si>
    <t>64867</t>
  </si>
  <si>
    <t>STELLA</t>
  </si>
  <si>
    <t>64490</t>
  </si>
  <si>
    <t>65607</t>
  </si>
  <si>
    <t>CAPLINGER MILLS</t>
  </si>
  <si>
    <t>65785</t>
  </si>
  <si>
    <t>65756</t>
  </si>
  <si>
    <t>STOTTS CITY</t>
  </si>
  <si>
    <t>65567</t>
  </si>
  <si>
    <t>STOUTLAND</t>
  </si>
  <si>
    <t>65757</t>
  </si>
  <si>
    <t>64090</t>
  </si>
  <si>
    <t>63782</t>
  </si>
  <si>
    <t>STURDIVANT</t>
  </si>
  <si>
    <t>65570</t>
  </si>
  <si>
    <t>SUCCESS</t>
  </si>
  <si>
    <t>65571</t>
  </si>
  <si>
    <t>64681</t>
  </si>
  <si>
    <t>63878</t>
  </si>
  <si>
    <t>TALLAPOOSA</t>
  </si>
  <si>
    <t>65759</t>
  </si>
  <si>
    <t>TANEYVILLE</t>
  </si>
  <si>
    <t>64491</t>
  </si>
  <si>
    <t>TARKIO</t>
  </si>
  <si>
    <t>65760</t>
  </si>
  <si>
    <t>TECUMSEH</t>
  </si>
  <si>
    <t>65791</t>
  </si>
  <si>
    <t>65761</t>
  </si>
  <si>
    <t>THEODOSIA</t>
  </si>
  <si>
    <t>65762</t>
  </si>
  <si>
    <t>THORNFIELD</t>
  </si>
  <si>
    <t>63674</t>
  </si>
  <si>
    <t>TIFF</t>
  </si>
  <si>
    <t>64868</t>
  </si>
  <si>
    <t>TIFF CITY</t>
  </si>
  <si>
    <t>64682</t>
  </si>
  <si>
    <t>TINA</t>
  </si>
  <si>
    <t>64683</t>
  </si>
  <si>
    <t>64492</t>
  </si>
  <si>
    <t>65764</t>
  </si>
  <si>
    <t>TUNAS</t>
  </si>
  <si>
    <t>65765</t>
  </si>
  <si>
    <t>TURNERS</t>
  </si>
  <si>
    <t>64493</t>
  </si>
  <si>
    <t>TURNEY</t>
  </si>
  <si>
    <t>64494</t>
  </si>
  <si>
    <t>65767</t>
  </si>
  <si>
    <t>64788</t>
  </si>
  <si>
    <t>URICH</t>
  </si>
  <si>
    <t>64686</t>
  </si>
  <si>
    <t>63965</t>
  </si>
  <si>
    <t>63784</t>
  </si>
  <si>
    <t>VANDUSER</t>
  </si>
  <si>
    <t>65769</t>
  </si>
  <si>
    <t>65580</t>
  </si>
  <si>
    <t>VICHY</t>
  </si>
  <si>
    <t>65582</t>
  </si>
  <si>
    <t>63675</t>
  </si>
  <si>
    <t>VULCAN</t>
  </si>
  <si>
    <t>64869</t>
  </si>
  <si>
    <t>64092</t>
  </si>
  <si>
    <t>WALDRON</t>
  </si>
  <si>
    <t>64790</t>
  </si>
  <si>
    <t>65770</t>
  </si>
  <si>
    <t>65771</t>
  </si>
  <si>
    <t>WALNUT SHADE</t>
  </si>
  <si>
    <t>63966</t>
  </si>
  <si>
    <t>WAPPAPELLO</t>
  </si>
  <si>
    <t>63879</t>
  </si>
  <si>
    <t>WARDELL</t>
  </si>
  <si>
    <t>64093</t>
  </si>
  <si>
    <t>65772</t>
  </si>
  <si>
    <t>65773</t>
  </si>
  <si>
    <t>WASOLA</t>
  </si>
  <si>
    <t>64096</t>
  </si>
  <si>
    <t>65583</t>
  </si>
  <si>
    <t>64497</t>
  </si>
  <si>
    <t>WEATHERBY</t>
  </si>
  <si>
    <t>65774</t>
  </si>
  <si>
    <t>WEAUBLEAU</t>
  </si>
  <si>
    <t>64870</t>
  </si>
  <si>
    <t>WEBB CITY</t>
  </si>
  <si>
    <t>64097</t>
  </si>
  <si>
    <t>64873</t>
  </si>
  <si>
    <t>65586</t>
  </si>
  <si>
    <t>WESCO</t>
  </si>
  <si>
    <t>64498</t>
  </si>
  <si>
    <t>WESTBORO</t>
  </si>
  <si>
    <t>64098</t>
  </si>
  <si>
    <t>65775</t>
  </si>
  <si>
    <t>WEST PLAINS</t>
  </si>
  <si>
    <t>65776</t>
  </si>
  <si>
    <t>65779</t>
  </si>
  <si>
    <t>64874</t>
  </si>
  <si>
    <t>64688</t>
  </si>
  <si>
    <t>63880</t>
  </si>
  <si>
    <t>WHITEOAK</t>
  </si>
  <si>
    <t>63785</t>
  </si>
  <si>
    <t>65781</t>
  </si>
  <si>
    <t>63967</t>
  </si>
  <si>
    <t>65793</t>
  </si>
  <si>
    <t>WILLOW SPRINGS</t>
  </si>
  <si>
    <t>65588</t>
  </si>
  <si>
    <t>64689</t>
  </si>
  <si>
    <t>63881</t>
  </si>
  <si>
    <t>WOLF ISLAND</t>
  </si>
  <si>
    <t>64499</t>
  </si>
  <si>
    <t>WORTH</t>
  </si>
  <si>
    <t>63882</t>
  </si>
  <si>
    <t>63787</t>
  </si>
  <si>
    <t>ZALMA</t>
  </si>
  <si>
    <t>65784</t>
  </si>
  <si>
    <t>ZANONI</t>
  </si>
  <si>
    <t>51521</t>
  </si>
  <si>
    <t>51630</t>
  </si>
  <si>
    <t>51647</t>
  </si>
  <si>
    <t>NORTHBORO</t>
  </si>
  <si>
    <t>51523</t>
  </si>
  <si>
    <t>BLENCOE</t>
  </si>
  <si>
    <t>51631</t>
  </si>
  <si>
    <t>BRADDYVILLE</t>
  </si>
  <si>
    <t>51525</t>
  </si>
  <si>
    <t>51632</t>
  </si>
  <si>
    <t>CLARINDA</t>
  </si>
  <si>
    <t>51636</t>
  </si>
  <si>
    <t>COIN</t>
  </si>
  <si>
    <t>51637</t>
  </si>
  <si>
    <t>COLLEGE SPRINGS</t>
  </si>
  <si>
    <t>51501</t>
  </si>
  <si>
    <t>COUNCIL BLUFFS</t>
  </si>
  <si>
    <t>51502</t>
  </si>
  <si>
    <t>51503</t>
  </si>
  <si>
    <t>51526</t>
  </si>
  <si>
    <t>51542</t>
  </si>
  <si>
    <t>HONEY CREEK</t>
  </si>
  <si>
    <t>51527</t>
  </si>
  <si>
    <t>51520</t>
  </si>
  <si>
    <t>ARION</t>
  </si>
  <si>
    <t>51528</t>
  </si>
  <si>
    <t>DOW CITY</t>
  </si>
  <si>
    <t>51529</t>
  </si>
  <si>
    <t>51530</t>
  </si>
  <si>
    <t>EARLING</t>
  </si>
  <si>
    <t>51531</t>
  </si>
  <si>
    <t>51532</t>
  </si>
  <si>
    <t>ELLIOTT</t>
  </si>
  <si>
    <t>51533</t>
  </si>
  <si>
    <t>51638</t>
  </si>
  <si>
    <t>51645</t>
  </si>
  <si>
    <t>IMOGENE</t>
  </si>
  <si>
    <t>51639</t>
  </si>
  <si>
    <t>FARRAGUT</t>
  </si>
  <si>
    <t>51534</t>
  </si>
  <si>
    <t>51535</t>
  </si>
  <si>
    <t>GRISWOLD</t>
  </si>
  <si>
    <t>51640</t>
  </si>
  <si>
    <t>51536</t>
  </si>
  <si>
    <t>51537</t>
  </si>
  <si>
    <t>51593</t>
  </si>
  <si>
    <t>51540</t>
  </si>
  <si>
    <t>51543</t>
  </si>
  <si>
    <t>KIMBALLTON</t>
  </si>
  <si>
    <t>51544</t>
  </si>
  <si>
    <t>51546</t>
  </si>
  <si>
    <t>51550</t>
  </si>
  <si>
    <t>51541</t>
  </si>
  <si>
    <t>51549</t>
  </si>
  <si>
    <t>51551</t>
  </si>
  <si>
    <t>51552</t>
  </si>
  <si>
    <t>MARNE</t>
  </si>
  <si>
    <t>51553</t>
  </si>
  <si>
    <t>51554</t>
  </si>
  <si>
    <t>51555</t>
  </si>
  <si>
    <t>MISSOURI VALLEY</t>
  </si>
  <si>
    <t>51556</t>
  </si>
  <si>
    <t>MODALE</t>
  </si>
  <si>
    <t>51545</t>
  </si>
  <si>
    <t>LITTLE SIOUX</t>
  </si>
  <si>
    <t>51557</t>
  </si>
  <si>
    <t>MONDAMIN</t>
  </si>
  <si>
    <t>51558</t>
  </si>
  <si>
    <t>51559</t>
  </si>
  <si>
    <t>NEOLA</t>
  </si>
  <si>
    <t>51646</t>
  </si>
  <si>
    <t>51560</t>
  </si>
  <si>
    <t>51561</t>
  </si>
  <si>
    <t>PACIFIC JUNCTION</t>
  </si>
  <si>
    <t>51562</t>
  </si>
  <si>
    <t>51578</t>
  </si>
  <si>
    <t>51648</t>
  </si>
  <si>
    <t>PERCIVAL</t>
  </si>
  <si>
    <t>51563</t>
  </si>
  <si>
    <t>PERSIA</t>
  </si>
  <si>
    <t>51564</t>
  </si>
  <si>
    <t>PISGAH</t>
  </si>
  <si>
    <t>51565</t>
  </si>
  <si>
    <t>51649</t>
  </si>
  <si>
    <t>51566</t>
  </si>
  <si>
    <t>RED OAK</t>
  </si>
  <si>
    <t>51591</t>
  </si>
  <si>
    <t>51650</t>
  </si>
  <si>
    <t>51651</t>
  </si>
  <si>
    <t>SHAMBAUGH</t>
  </si>
  <si>
    <t>51570</t>
  </si>
  <si>
    <t>51601</t>
  </si>
  <si>
    <t>51602</t>
  </si>
  <si>
    <t>51603</t>
  </si>
  <si>
    <t>51652</t>
  </si>
  <si>
    <t>51571</t>
  </si>
  <si>
    <t>SILVER CITY</t>
  </si>
  <si>
    <t>51572</t>
  </si>
  <si>
    <t>51573</t>
  </si>
  <si>
    <t>51653</t>
  </si>
  <si>
    <t>51654</t>
  </si>
  <si>
    <t>51575</t>
  </si>
  <si>
    <t>TREYNOR</t>
  </si>
  <si>
    <t>51548</t>
  </si>
  <si>
    <t>MC CLELLAND</t>
  </si>
  <si>
    <t>51576</t>
  </si>
  <si>
    <t>51577</t>
  </si>
  <si>
    <t>51579</t>
  </si>
  <si>
    <t>51656</t>
  </si>
  <si>
    <t>YORKTOWN</t>
  </si>
  <si>
    <t>51510</t>
  </si>
  <si>
    <t>CARTER LAKE</t>
  </si>
  <si>
    <t>67510</t>
  </si>
  <si>
    <t>ABBYVILLE</t>
  </si>
  <si>
    <t>67568</t>
  </si>
  <si>
    <t>67410</t>
  </si>
  <si>
    <t>ABILENE</t>
  </si>
  <si>
    <t>66830</t>
  </si>
  <si>
    <t>ADMIRE</t>
  </si>
  <si>
    <t>67621</t>
  </si>
  <si>
    <t>AGRA</t>
  </si>
  <si>
    <t>67511</t>
  </si>
  <si>
    <t>ALBERT</t>
  </si>
  <si>
    <t>67512</t>
  </si>
  <si>
    <t>67513</t>
  </si>
  <si>
    <t>66833</t>
  </si>
  <si>
    <t>66401</t>
  </si>
  <si>
    <t>66501</t>
  </si>
  <si>
    <t>MC FARLAND</t>
  </si>
  <si>
    <t>67622</t>
  </si>
  <si>
    <t>67330</t>
  </si>
  <si>
    <t>66834</t>
  </si>
  <si>
    <t>67623</t>
  </si>
  <si>
    <t>66835</t>
  </si>
  <si>
    <t>AMERICUS</t>
  </si>
  <si>
    <t>67001</t>
  </si>
  <si>
    <t>ANDALE</t>
  </si>
  <si>
    <t>67002</t>
  </si>
  <si>
    <t>67003</t>
  </si>
  <si>
    <t>ANTHONY</t>
  </si>
  <si>
    <t>67150</t>
  </si>
  <si>
    <t>67004</t>
  </si>
  <si>
    <t>ARGONIA</t>
  </si>
  <si>
    <t>67005</t>
  </si>
  <si>
    <t>ARKANSAS CITY</t>
  </si>
  <si>
    <t>67514</t>
  </si>
  <si>
    <t>67831</t>
  </si>
  <si>
    <t>67416</t>
  </si>
  <si>
    <t>ASSARIA</t>
  </si>
  <si>
    <t>66932</t>
  </si>
  <si>
    <t>67008</t>
  </si>
  <si>
    <t>67009</t>
  </si>
  <si>
    <t>67730</t>
  </si>
  <si>
    <t>67744</t>
  </si>
  <si>
    <t>LUDELL</t>
  </si>
  <si>
    <t>66402</t>
  </si>
  <si>
    <t>67010</t>
  </si>
  <si>
    <t>67417</t>
  </si>
  <si>
    <t>66403</t>
  </si>
  <si>
    <t>AXTELL</t>
  </si>
  <si>
    <t>66404</t>
  </si>
  <si>
    <t>67418</t>
  </si>
  <si>
    <t>66933</t>
  </si>
  <si>
    <t>BARNES</t>
  </si>
  <si>
    <t>67332</t>
  </si>
  <si>
    <t>67516</t>
  </si>
  <si>
    <t>BAZINE</t>
  </si>
  <si>
    <t>66406</t>
  </si>
  <si>
    <t>BEATTIE</t>
  </si>
  <si>
    <t>67013</t>
  </si>
  <si>
    <t>66935</t>
  </si>
  <si>
    <t>67420</t>
  </si>
  <si>
    <t>67519</t>
  </si>
  <si>
    <t>66407</t>
  </si>
  <si>
    <t>BELVUE</t>
  </si>
  <si>
    <t>67422</t>
  </si>
  <si>
    <t>67016</t>
  </si>
  <si>
    <t>BENTLEY</t>
  </si>
  <si>
    <t>67017</t>
  </si>
  <si>
    <t>66408</t>
  </si>
  <si>
    <t>BERN</t>
  </si>
  <si>
    <t>66409</t>
  </si>
  <si>
    <t>BERRYTON</t>
  </si>
  <si>
    <t>67423</t>
  </si>
  <si>
    <t>67731</t>
  </si>
  <si>
    <t>BIRD CITY</t>
  </si>
  <si>
    <t>67520</t>
  </si>
  <si>
    <t>66411</t>
  </si>
  <si>
    <t>BLUE RAPIDS</t>
  </si>
  <si>
    <t>67018</t>
  </si>
  <si>
    <t>67625</t>
  </si>
  <si>
    <t>BOGUE</t>
  </si>
  <si>
    <t>66412</t>
  </si>
  <si>
    <t>67732</t>
  </si>
  <si>
    <t>67743</t>
  </si>
  <si>
    <t>67425</t>
  </si>
  <si>
    <t>67521</t>
  </si>
  <si>
    <t>BROWNELL</t>
  </si>
  <si>
    <t>67834</t>
  </si>
  <si>
    <t>67522</t>
  </si>
  <si>
    <t>BUHLER</t>
  </si>
  <si>
    <t>67626</t>
  </si>
  <si>
    <t>67019</t>
  </si>
  <si>
    <t>BURDEN</t>
  </si>
  <si>
    <t>67523</t>
  </si>
  <si>
    <t>66838</t>
  </si>
  <si>
    <t>BURDICK</t>
  </si>
  <si>
    <t>66413</t>
  </si>
  <si>
    <t>BURLINGAME</t>
  </si>
  <si>
    <t>66839</t>
  </si>
  <si>
    <t>66840</t>
  </si>
  <si>
    <t>66936</t>
  </si>
  <si>
    <t>BURR OAK</t>
  </si>
  <si>
    <t>67020</t>
  </si>
  <si>
    <t>BURRTON</t>
  </si>
  <si>
    <t>67427</t>
  </si>
  <si>
    <t>BUSHTON</t>
  </si>
  <si>
    <t>67022</t>
  </si>
  <si>
    <t>67023</t>
  </si>
  <si>
    <t>67333</t>
  </si>
  <si>
    <t>CANEY</t>
  </si>
  <si>
    <t>67428</t>
  </si>
  <si>
    <t>66414</t>
  </si>
  <si>
    <t>66842</t>
  </si>
  <si>
    <t>CASSODAY</t>
  </si>
  <si>
    <t>66862</t>
  </si>
  <si>
    <t>MATFIELD GREEN</t>
  </si>
  <si>
    <t>67627</t>
  </si>
  <si>
    <t>CATHARINE</t>
  </si>
  <si>
    <t>67430</t>
  </si>
  <si>
    <t>CAWKER CITY</t>
  </si>
  <si>
    <t>67628</t>
  </si>
  <si>
    <t>66843</t>
  </si>
  <si>
    <t>CEDAR POINT</t>
  </si>
  <si>
    <t>67024</t>
  </si>
  <si>
    <t>CEDAR VALE</t>
  </si>
  <si>
    <t>66415</t>
  </si>
  <si>
    <t>CENTRALIA</t>
  </si>
  <si>
    <t>67431</t>
  </si>
  <si>
    <t>CHAPMAN</t>
  </si>
  <si>
    <t>67524</t>
  </si>
  <si>
    <t>CHASE</t>
  </si>
  <si>
    <t>67334</t>
  </si>
  <si>
    <t>67025</t>
  </si>
  <si>
    <t>CHENEY</t>
  </si>
  <si>
    <t>67335</t>
  </si>
  <si>
    <t>CHERRYVALE</t>
  </si>
  <si>
    <t>67336</t>
  </si>
  <si>
    <t>CHETOPA</t>
  </si>
  <si>
    <t>67835</t>
  </si>
  <si>
    <t>CIMARRON</t>
  </si>
  <si>
    <t>66416</t>
  </si>
  <si>
    <t>67525</t>
  </si>
  <si>
    <t>CLAFLIN</t>
  </si>
  <si>
    <t>67432</t>
  </si>
  <si>
    <t>67026</t>
  </si>
  <si>
    <t>66937</t>
  </si>
  <si>
    <t>66930</t>
  </si>
  <si>
    <t>AGENDA</t>
  </si>
  <si>
    <t>66938</t>
  </si>
  <si>
    <t>67028</t>
  </si>
  <si>
    <t>COATS</t>
  </si>
  <si>
    <t>67337</t>
  </si>
  <si>
    <t>COFFEYVILLE</t>
  </si>
  <si>
    <t>67701</t>
  </si>
  <si>
    <t>COLBY</t>
  </si>
  <si>
    <t>67029</t>
  </si>
  <si>
    <t>67631</t>
  </si>
  <si>
    <t>COLLYER</t>
  </si>
  <si>
    <t>67030</t>
  </si>
  <si>
    <t>COLWICH</t>
  </si>
  <si>
    <t>66901</t>
  </si>
  <si>
    <t>67031</t>
  </si>
  <si>
    <t>CONWAY SPRINGS</t>
  </si>
  <si>
    <t>67836</t>
  </si>
  <si>
    <t>COOLIDGE</t>
  </si>
  <si>
    <t>67837</t>
  </si>
  <si>
    <t>COPELAND</t>
  </si>
  <si>
    <t>66845</t>
  </si>
  <si>
    <t>COTTONWOOD FALLS</t>
  </si>
  <si>
    <t>66846</t>
  </si>
  <si>
    <t>COUNCIL GROVE</t>
  </si>
  <si>
    <t>66873</t>
  </si>
  <si>
    <t>WILSEY</t>
  </si>
  <si>
    <t>66939</t>
  </si>
  <si>
    <t>66940</t>
  </si>
  <si>
    <t>67035</t>
  </si>
  <si>
    <t>67632</t>
  </si>
  <si>
    <t>DAMAR</t>
  </si>
  <si>
    <t>67036</t>
  </si>
  <si>
    <t>67340</t>
  </si>
  <si>
    <t>DEARING</t>
  </si>
  <si>
    <t>67838</t>
  </si>
  <si>
    <t>66418</t>
  </si>
  <si>
    <t>DELIA</t>
  </si>
  <si>
    <t>67436</t>
  </si>
  <si>
    <t>66419</t>
  </si>
  <si>
    <t>67341</t>
  </si>
  <si>
    <t>67037</t>
  </si>
  <si>
    <t>67038</t>
  </si>
  <si>
    <t>67102</t>
  </si>
  <si>
    <t>MAPLE CITY</t>
  </si>
  <si>
    <t>67839</t>
  </si>
  <si>
    <t>67801</t>
  </si>
  <si>
    <t>DODGE CITY</t>
  </si>
  <si>
    <t>67843</t>
  </si>
  <si>
    <t>67634</t>
  </si>
  <si>
    <t>DORRANCE</t>
  </si>
  <si>
    <t>67039</t>
  </si>
  <si>
    <t>DOUGLASS</t>
  </si>
  <si>
    <t>66420</t>
  </si>
  <si>
    <t>67437</t>
  </si>
  <si>
    <t>DOWNS</t>
  </si>
  <si>
    <t>67438</t>
  </si>
  <si>
    <t>66849</t>
  </si>
  <si>
    <t>DWIGHT</t>
  </si>
  <si>
    <t>67342</t>
  </si>
  <si>
    <t>EDNA</t>
  </si>
  <si>
    <t>67733</t>
  </si>
  <si>
    <t>EDSON</t>
  </si>
  <si>
    <t>67041</t>
  </si>
  <si>
    <t>ELBING</t>
  </si>
  <si>
    <t>67042</t>
  </si>
  <si>
    <t>EL DORADO</t>
  </si>
  <si>
    <t>67344</t>
  </si>
  <si>
    <t>ELK CITY</t>
  </si>
  <si>
    <t>67345</t>
  </si>
  <si>
    <t>ELK FALLS</t>
  </si>
  <si>
    <t>67950</t>
  </si>
  <si>
    <t>67526</t>
  </si>
  <si>
    <t>ELLINWOOD</t>
  </si>
  <si>
    <t>67637</t>
  </si>
  <si>
    <t>ELLIS</t>
  </si>
  <si>
    <t>67656</t>
  </si>
  <si>
    <t>OGALLAH</t>
  </si>
  <si>
    <t>67439</t>
  </si>
  <si>
    <t>66850</t>
  </si>
  <si>
    <t>ELMDALE</t>
  </si>
  <si>
    <t>66422</t>
  </si>
  <si>
    <t>EMMETT</t>
  </si>
  <si>
    <t>66801</t>
  </si>
  <si>
    <t>EMPORIA</t>
  </si>
  <si>
    <t>67840</t>
  </si>
  <si>
    <t>67841</t>
  </si>
  <si>
    <t>ENSIGN</t>
  </si>
  <si>
    <t>67441</t>
  </si>
  <si>
    <t>66941</t>
  </si>
  <si>
    <t>ESBON</t>
  </si>
  <si>
    <t>66423</t>
  </si>
  <si>
    <t>ESKRIDGE</t>
  </si>
  <si>
    <t>67012</t>
  </si>
  <si>
    <t>67045</t>
  </si>
  <si>
    <t>66424</t>
  </si>
  <si>
    <t>EVEREST</t>
  </si>
  <si>
    <t>66425</t>
  </si>
  <si>
    <t>67047</t>
  </si>
  <si>
    <t>67442</t>
  </si>
  <si>
    <t>FALUN</t>
  </si>
  <si>
    <t>66851</t>
  </si>
  <si>
    <t>67842</t>
  </si>
  <si>
    <t>66942</t>
  </si>
  <si>
    <t>FORMOSO</t>
  </si>
  <si>
    <t>67844</t>
  </si>
  <si>
    <t>66427</t>
  </si>
  <si>
    <t>67049</t>
  </si>
  <si>
    <t>67443</t>
  </si>
  <si>
    <t>67846</t>
  </si>
  <si>
    <t>67868</t>
  </si>
  <si>
    <t>67050</t>
  </si>
  <si>
    <t>GARDEN PLAIN</t>
  </si>
  <si>
    <t>67529</t>
  </si>
  <si>
    <t>67638</t>
  </si>
  <si>
    <t>67444</t>
  </si>
  <si>
    <t>67051</t>
  </si>
  <si>
    <t>GEUDA SPRINGS</t>
  </si>
  <si>
    <t>67445</t>
  </si>
  <si>
    <t>67446</t>
  </si>
  <si>
    <t>GLEN ELDER</t>
  </si>
  <si>
    <t>67052</t>
  </si>
  <si>
    <t>GODDARD</t>
  </si>
  <si>
    <t>67053</t>
  </si>
  <si>
    <t>GOESSEL</t>
  </si>
  <si>
    <t>66417</t>
  </si>
  <si>
    <t>66428</t>
  </si>
  <si>
    <t>GOFF</t>
  </si>
  <si>
    <t>67735</t>
  </si>
  <si>
    <t>67640</t>
  </si>
  <si>
    <t>67736</t>
  </si>
  <si>
    <t>GOVE</t>
  </si>
  <si>
    <t>67737</t>
  </si>
  <si>
    <t>GRAINFIELD</t>
  </si>
  <si>
    <t>66429</t>
  </si>
  <si>
    <t>67530</t>
  </si>
  <si>
    <t>67447</t>
  </si>
  <si>
    <t>66943</t>
  </si>
  <si>
    <t>GREENLEAF</t>
  </si>
  <si>
    <t>67054</t>
  </si>
  <si>
    <t>67346</t>
  </si>
  <si>
    <t>GRENOLA</t>
  </si>
  <si>
    <t>66852</t>
  </si>
  <si>
    <t>GRIDLEY</t>
  </si>
  <si>
    <t>67738</t>
  </si>
  <si>
    <t>67448</t>
  </si>
  <si>
    <t>66944</t>
  </si>
  <si>
    <t>67056</t>
  </si>
  <si>
    <t>HALSTEAD</t>
  </si>
  <si>
    <t>66853</t>
  </si>
  <si>
    <t>66945</t>
  </si>
  <si>
    <t>67849</t>
  </si>
  <si>
    <t>HANSTON</t>
  </si>
  <si>
    <t>67057</t>
  </si>
  <si>
    <t>HARDTNER</t>
  </si>
  <si>
    <t>67058</t>
  </si>
  <si>
    <t>66854</t>
  </si>
  <si>
    <t>66431</t>
  </si>
  <si>
    <t>HARVEYVILLE</t>
  </si>
  <si>
    <t>67347</t>
  </si>
  <si>
    <t>67543</t>
  </si>
  <si>
    <t>HAVEN</t>
  </si>
  <si>
    <t>67059</t>
  </si>
  <si>
    <t>67601</t>
  </si>
  <si>
    <t>67660</t>
  </si>
  <si>
    <t>PFEIFER</t>
  </si>
  <si>
    <t>67667</t>
  </si>
  <si>
    <t>SCHOENCHEN</t>
  </si>
  <si>
    <t>67060</t>
  </si>
  <si>
    <t>HAYSVILLE</t>
  </si>
  <si>
    <t>67850</t>
  </si>
  <si>
    <t>HEALY</t>
  </si>
  <si>
    <t>67449</t>
  </si>
  <si>
    <t>HERINGTON</t>
  </si>
  <si>
    <t>67739</t>
  </si>
  <si>
    <t>67062</t>
  </si>
  <si>
    <t>66434</t>
  </si>
  <si>
    <t>67642</t>
  </si>
  <si>
    <t>67659</t>
  </si>
  <si>
    <t>PENOKEE</t>
  </si>
  <si>
    <t>67063</t>
  </si>
  <si>
    <t>67544</t>
  </si>
  <si>
    <t>HOISINGTON</t>
  </si>
  <si>
    <t>67851</t>
  </si>
  <si>
    <t>66946</t>
  </si>
  <si>
    <t>HOLLENBERG</t>
  </si>
  <si>
    <t>66436</t>
  </si>
  <si>
    <t>67450</t>
  </si>
  <si>
    <t>HOLYROOD</t>
  </si>
  <si>
    <t>66438</t>
  </si>
  <si>
    <t>67451</t>
  </si>
  <si>
    <t>66439</t>
  </si>
  <si>
    <t>HORTON</t>
  </si>
  <si>
    <t>67349</t>
  </si>
  <si>
    <t>67740</t>
  </si>
  <si>
    <t>HOXIE</t>
  </si>
  <si>
    <t>66440</t>
  </si>
  <si>
    <t>HOYT</t>
  </si>
  <si>
    <t>67545</t>
  </si>
  <si>
    <t>67951</t>
  </si>
  <si>
    <t>HUGOTON</t>
  </si>
  <si>
    <t>67452</t>
  </si>
  <si>
    <t>67501</t>
  </si>
  <si>
    <t>67502</t>
  </si>
  <si>
    <t>67504</t>
  </si>
  <si>
    <t>67505</t>
  </si>
  <si>
    <t>SOUTH HUTCHINSON</t>
  </si>
  <si>
    <t>67301</t>
  </si>
  <si>
    <t>67853</t>
  </si>
  <si>
    <t>INGALLS</t>
  </si>
  <si>
    <t>67546</t>
  </si>
  <si>
    <t>INMAN</t>
  </si>
  <si>
    <t>67065</t>
  </si>
  <si>
    <t>67066</t>
  </si>
  <si>
    <t>IUKA</t>
  </si>
  <si>
    <t>66948</t>
  </si>
  <si>
    <t>67635</t>
  </si>
  <si>
    <t>67643</t>
  </si>
  <si>
    <t>JENNINGS</t>
  </si>
  <si>
    <t>67854</t>
  </si>
  <si>
    <t>JETMORE</t>
  </si>
  <si>
    <t>66949</t>
  </si>
  <si>
    <t>67855</t>
  </si>
  <si>
    <t>66441</t>
  </si>
  <si>
    <t>66442</t>
  </si>
  <si>
    <t>FORT RILEY</t>
  </si>
  <si>
    <t>67454</t>
  </si>
  <si>
    <t>KANOPOLIS</t>
  </si>
  <si>
    <t>67741</t>
  </si>
  <si>
    <t>KANORADO</t>
  </si>
  <si>
    <t>67067</t>
  </si>
  <si>
    <t>KECHI</t>
  </si>
  <si>
    <t>67857</t>
  </si>
  <si>
    <t>66951</t>
  </si>
  <si>
    <t>67068</t>
  </si>
  <si>
    <t>67547</t>
  </si>
  <si>
    <t>KINSLEY</t>
  </si>
  <si>
    <t>67061</t>
  </si>
  <si>
    <t>67070</t>
  </si>
  <si>
    <t>KIOWA</t>
  </si>
  <si>
    <t>67644</t>
  </si>
  <si>
    <t>KIRWIN</t>
  </si>
  <si>
    <t>67859</t>
  </si>
  <si>
    <t>KISMET</t>
  </si>
  <si>
    <t>67548</t>
  </si>
  <si>
    <t>67553</t>
  </si>
  <si>
    <t>LIEBENTHAL</t>
  </si>
  <si>
    <t>67860</t>
  </si>
  <si>
    <t>LAKIN</t>
  </si>
  <si>
    <t>67550</t>
  </si>
  <si>
    <t>LARNED</t>
  </si>
  <si>
    <t>67072</t>
  </si>
  <si>
    <t>66952</t>
  </si>
  <si>
    <t>66856</t>
  </si>
  <si>
    <t>LEBO</t>
  </si>
  <si>
    <t>67073</t>
  </si>
  <si>
    <t>67629</t>
  </si>
  <si>
    <t>67645</t>
  </si>
  <si>
    <t>LENORA</t>
  </si>
  <si>
    <t>67074</t>
  </si>
  <si>
    <t>66449</t>
  </si>
  <si>
    <t>LEONARDVILLE</t>
  </si>
  <si>
    <t>67861</t>
  </si>
  <si>
    <t>LEOTI</t>
  </si>
  <si>
    <t>66857</t>
  </si>
  <si>
    <t>67552</t>
  </si>
  <si>
    <t>67901</t>
  </si>
  <si>
    <t>67905</t>
  </si>
  <si>
    <t>67351</t>
  </si>
  <si>
    <t>67455</t>
  </si>
  <si>
    <t>66858</t>
  </si>
  <si>
    <t>67456</t>
  </si>
  <si>
    <t>LINDSBORG</t>
  </si>
  <si>
    <t>66953</t>
  </si>
  <si>
    <t>67457</t>
  </si>
  <si>
    <t>LITTLE RIVER</t>
  </si>
  <si>
    <t>67646</t>
  </si>
  <si>
    <t>67458</t>
  </si>
  <si>
    <t>LONGFORD</t>
  </si>
  <si>
    <t>67647</t>
  </si>
  <si>
    <t>67352</t>
  </si>
  <si>
    <t>LONGTON</t>
  </si>
  <si>
    <t>67459</t>
  </si>
  <si>
    <t>66859</t>
  </si>
  <si>
    <t>LOST SPRINGS</t>
  </si>
  <si>
    <t>67648</t>
  </si>
  <si>
    <t>67649</t>
  </si>
  <si>
    <t>66451</t>
  </si>
  <si>
    <t>67554</t>
  </si>
  <si>
    <t>67556</t>
  </si>
  <si>
    <t>MC CRACKEN</t>
  </si>
  <si>
    <t>67745</t>
  </si>
  <si>
    <t>67460</t>
  </si>
  <si>
    <t>MCPHERSON</t>
  </si>
  <si>
    <t>67557</t>
  </si>
  <si>
    <t>MACKSVILLE</t>
  </si>
  <si>
    <t>66855</t>
  </si>
  <si>
    <t>66860</t>
  </si>
  <si>
    <t>66955</t>
  </si>
  <si>
    <t>MAHASKA</t>
  </si>
  <si>
    <t>67101</t>
  </si>
  <si>
    <t>MAIZE</t>
  </si>
  <si>
    <t>66502</t>
  </si>
  <si>
    <t>66503</t>
  </si>
  <si>
    <t>66505</t>
  </si>
  <si>
    <t>66506</t>
  </si>
  <si>
    <t>66956</t>
  </si>
  <si>
    <t>67862</t>
  </si>
  <si>
    <t>MANTER</t>
  </si>
  <si>
    <t>66507</t>
  </si>
  <si>
    <t>MAPLE HILL</t>
  </si>
  <si>
    <t>67863</t>
  </si>
  <si>
    <t>MARIENTHAL</t>
  </si>
  <si>
    <t>66861</t>
  </si>
  <si>
    <t>67464</t>
  </si>
  <si>
    <t>66508</t>
  </si>
  <si>
    <t>66509</t>
  </si>
  <si>
    <t>MAYETTA</t>
  </si>
  <si>
    <t>67103</t>
  </si>
  <si>
    <t>67864</t>
  </si>
  <si>
    <t>MEADE</t>
  </si>
  <si>
    <t>67071</t>
  </si>
  <si>
    <t>67104</t>
  </si>
  <si>
    <t>MEDICINE LODGE</t>
  </si>
  <si>
    <t>66510</t>
  </si>
  <si>
    <t>MELVERN</t>
  </si>
  <si>
    <t>66512</t>
  </si>
  <si>
    <t>67105</t>
  </si>
  <si>
    <t>66514</t>
  </si>
  <si>
    <t>67106</t>
  </si>
  <si>
    <t>67118</t>
  </si>
  <si>
    <t>67466</t>
  </si>
  <si>
    <t>MILTONVALE</t>
  </si>
  <si>
    <t>67467</t>
  </si>
  <si>
    <t>67865</t>
  </si>
  <si>
    <t>MINNEOLA</t>
  </si>
  <si>
    <t>67353</t>
  </si>
  <si>
    <t>67867</t>
  </si>
  <si>
    <t>67468</t>
  </si>
  <si>
    <t>67650</t>
  </si>
  <si>
    <t>MORLAND</t>
  </si>
  <si>
    <t>66515</t>
  </si>
  <si>
    <t>66958</t>
  </si>
  <si>
    <t>MORROWVILLE</t>
  </si>
  <si>
    <t>67952</t>
  </si>
  <si>
    <t>67107</t>
  </si>
  <si>
    <t>MOUNDRIDGE</t>
  </si>
  <si>
    <t>67354</t>
  </si>
  <si>
    <t>MOUND VALLEY</t>
  </si>
  <si>
    <t>67108</t>
  </si>
  <si>
    <t>67109</t>
  </si>
  <si>
    <t>MULLINVILLE</t>
  </si>
  <si>
    <t>67110</t>
  </si>
  <si>
    <t>MULVANE</t>
  </si>
  <si>
    <t>66959</t>
  </si>
  <si>
    <t>MUNDEN</t>
  </si>
  <si>
    <t>67111</t>
  </si>
  <si>
    <t>66960</t>
  </si>
  <si>
    <t>NARKA</t>
  </si>
  <si>
    <t>67112</t>
  </si>
  <si>
    <t>67651</t>
  </si>
  <si>
    <t>NATOMA</t>
  </si>
  <si>
    <t>66863</t>
  </si>
  <si>
    <t>NEAL</t>
  </si>
  <si>
    <t>66864</t>
  </si>
  <si>
    <t>NEOSHO RAPIDS</t>
  </si>
  <si>
    <t>67518</t>
  </si>
  <si>
    <t>BEELER</t>
  </si>
  <si>
    <t>67560</t>
  </si>
  <si>
    <t>NESS CITY</t>
  </si>
  <si>
    <t>66516</t>
  </si>
  <si>
    <t>NETAWAKA</t>
  </si>
  <si>
    <t>67470</t>
  </si>
  <si>
    <t>NEW CAMBRIA</t>
  </si>
  <si>
    <t>67114</t>
  </si>
  <si>
    <t>67561</t>
  </si>
  <si>
    <t>NICKERSON</t>
  </si>
  <si>
    <t>67355</t>
  </si>
  <si>
    <t>NIOTAZE</t>
  </si>
  <si>
    <t>67653</t>
  </si>
  <si>
    <t>NORCATUR</t>
  </si>
  <si>
    <t>67117</t>
  </si>
  <si>
    <t>NORTH NEWTON</t>
  </si>
  <si>
    <t>67654</t>
  </si>
  <si>
    <t>67748</t>
  </si>
  <si>
    <t>OAKLEY</t>
  </si>
  <si>
    <t>67749</t>
  </si>
  <si>
    <t>67563</t>
  </si>
  <si>
    <t>OFFERLE</t>
  </si>
  <si>
    <t>66517</t>
  </si>
  <si>
    <t>66518</t>
  </si>
  <si>
    <t>OKETO</t>
  </si>
  <si>
    <t>67564</t>
  </si>
  <si>
    <t>OLMITZ</t>
  </si>
  <si>
    <t>66865</t>
  </si>
  <si>
    <t>OLPE</t>
  </si>
  <si>
    <t>66520</t>
  </si>
  <si>
    <t>OLSBURG</t>
  </si>
  <si>
    <t>66521</t>
  </si>
  <si>
    <t>ONAGA</t>
  </si>
  <si>
    <t>66522</t>
  </si>
  <si>
    <t>66523</t>
  </si>
  <si>
    <t>OSAGE CITY</t>
  </si>
  <si>
    <t>67473</t>
  </si>
  <si>
    <t>OSBORNE</t>
  </si>
  <si>
    <t>67356</t>
  </si>
  <si>
    <t>67565</t>
  </si>
  <si>
    <t>66524</t>
  </si>
  <si>
    <t>OVERBROOK</t>
  </si>
  <si>
    <t>67119</t>
  </si>
  <si>
    <t>67657</t>
  </si>
  <si>
    <t>PALCO</t>
  </si>
  <si>
    <t>66962</t>
  </si>
  <si>
    <t>67658</t>
  </si>
  <si>
    <t>67751</t>
  </si>
  <si>
    <t>PARK</t>
  </si>
  <si>
    <t>67357</t>
  </si>
  <si>
    <t>67566</t>
  </si>
  <si>
    <t>67567</t>
  </si>
  <si>
    <t>PAWNEE ROCK</t>
  </si>
  <si>
    <t>66526</t>
  </si>
  <si>
    <t>PAXICO</t>
  </si>
  <si>
    <t>66866</t>
  </si>
  <si>
    <t>67120</t>
  </si>
  <si>
    <t>PECK</t>
  </si>
  <si>
    <t>67360</t>
  </si>
  <si>
    <t>67639</t>
  </si>
  <si>
    <t>GLADE</t>
  </si>
  <si>
    <t>67661</t>
  </si>
  <si>
    <t>67122</t>
  </si>
  <si>
    <t>67869</t>
  </si>
  <si>
    <t>67663</t>
  </si>
  <si>
    <t>67474</t>
  </si>
  <si>
    <t>PORTIS</t>
  </si>
  <si>
    <t>67123</t>
  </si>
  <si>
    <t>POTWIN</t>
  </si>
  <si>
    <t>66527</t>
  </si>
  <si>
    <t>POWHATTAN</t>
  </si>
  <si>
    <t>67664</t>
  </si>
  <si>
    <t>PRAIRIE VIEW</t>
  </si>
  <si>
    <t>67021</t>
  </si>
  <si>
    <t>BYERS</t>
  </si>
  <si>
    <t>67124</t>
  </si>
  <si>
    <t>67570</t>
  </si>
  <si>
    <t>PRETTY PRAIRIE</t>
  </si>
  <si>
    <t>67127</t>
  </si>
  <si>
    <t>PROTECTION</t>
  </si>
  <si>
    <t>66528</t>
  </si>
  <si>
    <t>QUENEMO</t>
  </si>
  <si>
    <t>67752</t>
  </si>
  <si>
    <t>QUINTER</t>
  </si>
  <si>
    <t>67475</t>
  </si>
  <si>
    <t>67483</t>
  </si>
  <si>
    <t>TAMPA</t>
  </si>
  <si>
    <t>66963</t>
  </si>
  <si>
    <t>66554</t>
  </si>
  <si>
    <t>67515</t>
  </si>
  <si>
    <t>ARNOLD</t>
  </si>
  <si>
    <t>67572</t>
  </si>
  <si>
    <t>67573</t>
  </si>
  <si>
    <t>66868</t>
  </si>
  <si>
    <t>66964</t>
  </si>
  <si>
    <t>67734</t>
  </si>
  <si>
    <t>GEM</t>
  </si>
  <si>
    <t>67753</t>
  </si>
  <si>
    <t>67953</t>
  </si>
  <si>
    <t>66531</t>
  </si>
  <si>
    <t>RILEY</t>
  </si>
  <si>
    <t>66532</t>
  </si>
  <si>
    <t>67131</t>
  </si>
  <si>
    <t>67954</t>
  </si>
  <si>
    <t>67132</t>
  </si>
  <si>
    <t>ROSALIA</t>
  </si>
  <si>
    <t>67133</t>
  </si>
  <si>
    <t>66533</t>
  </si>
  <si>
    <t>67476</t>
  </si>
  <si>
    <t>67574</t>
  </si>
  <si>
    <t>ROZEL</t>
  </si>
  <si>
    <t>67559</t>
  </si>
  <si>
    <t>67575</t>
  </si>
  <si>
    <t>RUSH CENTER</t>
  </si>
  <si>
    <t>67665</t>
  </si>
  <si>
    <t>66534</t>
  </si>
  <si>
    <t>SABETHA</t>
  </si>
  <si>
    <t>67756</t>
  </si>
  <si>
    <t>66535</t>
  </si>
  <si>
    <t>SAINT GEORGE</t>
  </si>
  <si>
    <t>67576</t>
  </si>
  <si>
    <t>66536</t>
  </si>
  <si>
    <t>67401</t>
  </si>
  <si>
    <t>67402</t>
  </si>
  <si>
    <t>67870</t>
  </si>
  <si>
    <t>SATANTA</t>
  </si>
  <si>
    <t>67134</t>
  </si>
  <si>
    <t>66961</t>
  </si>
  <si>
    <t>66966</t>
  </si>
  <si>
    <t>67871</t>
  </si>
  <si>
    <t>66537</t>
  </si>
  <si>
    <t>67361</t>
  </si>
  <si>
    <t>SEDAN</t>
  </si>
  <si>
    <t>67135</t>
  </si>
  <si>
    <t>67757</t>
  </si>
  <si>
    <t>66538</t>
  </si>
  <si>
    <t>67137</t>
  </si>
  <si>
    <t>SEVERY</t>
  </si>
  <si>
    <t>67138</t>
  </si>
  <si>
    <t>67758</t>
  </si>
  <si>
    <t>67761</t>
  </si>
  <si>
    <t>66539</t>
  </si>
  <si>
    <t>67478</t>
  </si>
  <si>
    <t>66967</t>
  </si>
  <si>
    <t>SMITH CENTER</t>
  </si>
  <si>
    <t>66432</t>
  </si>
  <si>
    <t>HAVENSVILLE</t>
  </si>
  <si>
    <t>66540</t>
  </si>
  <si>
    <t>67480</t>
  </si>
  <si>
    <t>SOLOMON</t>
  </si>
  <si>
    <t>67140</t>
  </si>
  <si>
    <t>67876</t>
  </si>
  <si>
    <t>SPEARVILLE</t>
  </si>
  <si>
    <t>67142</t>
  </si>
  <si>
    <t>SPIVEY</t>
  </si>
  <si>
    <t>67578</t>
  </si>
  <si>
    <t>67579</t>
  </si>
  <si>
    <t>67669</t>
  </si>
  <si>
    <t>66869</t>
  </si>
  <si>
    <t>STRONG CITY</t>
  </si>
  <si>
    <t>67877</t>
  </si>
  <si>
    <t>SUBLETTE</t>
  </si>
  <si>
    <t>66541</t>
  </si>
  <si>
    <t>67143</t>
  </si>
  <si>
    <t>SUN CITY</t>
  </si>
  <si>
    <t>67363</t>
  </si>
  <si>
    <t>67481</t>
  </si>
  <si>
    <t>SYLVAN GROVE</t>
  </si>
  <si>
    <t>67581</t>
  </si>
  <si>
    <t>SYLVIA</t>
  </si>
  <si>
    <t>67878</t>
  </si>
  <si>
    <t>67482</t>
  </si>
  <si>
    <t>66542</t>
  </si>
  <si>
    <t>67484</t>
  </si>
  <si>
    <t>TESCOTT</t>
  </si>
  <si>
    <t>67485</t>
  </si>
  <si>
    <t>66601</t>
  </si>
  <si>
    <t>TOPEKA</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</si>
  <si>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</si>
  <si>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</si>
  <si>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</si>
  <si>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</si>
  <si>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</si>
  <si>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</si>
  <si>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</si>
  <si>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</si>
  <si>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</si>
  <si>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</si>
  <si>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</si>
  <si>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</si>
  <si>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</si>
  <si>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</si>
  <si>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</si>
  <si>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</si>
  <si>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</si>
  <si>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</si>
  <si>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</si>
  <si>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</si>
  <si>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</si>
  <si>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</si>
  <si>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</si>
  <si>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</si>
  <si>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</si>
  <si>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</si>
  <si>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</si>
  <si>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</si>
  <si>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</si>
  <si>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</si>
  <si>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67144</t>
  </si>
  <si>
    <t>67879</t>
  </si>
  <si>
    <t>TRIBUNE</t>
  </si>
  <si>
    <t>67583</t>
  </si>
  <si>
    <t>TURON</t>
  </si>
  <si>
    <t>67364</t>
  </si>
  <si>
    <t>TYRO</t>
  </si>
  <si>
    <t>67146</t>
  </si>
  <si>
    <t>67880</t>
  </si>
  <si>
    <t>67584</t>
  </si>
  <si>
    <t>67147</t>
  </si>
  <si>
    <t>VALLEY CENTER</t>
  </si>
  <si>
    <t>66543</t>
  </si>
  <si>
    <t>VASSAR</t>
  </si>
  <si>
    <t>66544</t>
  </si>
  <si>
    <t>67671</t>
  </si>
  <si>
    <t>67674</t>
  </si>
  <si>
    <t>67149</t>
  </si>
  <si>
    <t>66870</t>
  </si>
  <si>
    <t>66546</t>
  </si>
  <si>
    <t>WAKARUSA</t>
  </si>
  <si>
    <t>67672</t>
  </si>
  <si>
    <t>WAKEENEY</t>
  </si>
  <si>
    <t>67487</t>
  </si>
  <si>
    <t>67673</t>
  </si>
  <si>
    <t>67151</t>
  </si>
  <si>
    <t>66547</t>
  </si>
  <si>
    <t>WAMEGO</t>
  </si>
  <si>
    <t>66968</t>
  </si>
  <si>
    <t>66548</t>
  </si>
  <si>
    <t>66871</t>
  </si>
  <si>
    <t>66970</t>
  </si>
  <si>
    <t>WEBBER</t>
  </si>
  <si>
    <t>67152</t>
  </si>
  <si>
    <t>67762</t>
  </si>
  <si>
    <t>WESKAN</t>
  </si>
  <si>
    <t>66426</t>
  </si>
  <si>
    <t>66549</t>
  </si>
  <si>
    <t>66550</t>
  </si>
  <si>
    <t>WETMORE</t>
  </si>
  <si>
    <t>66872</t>
  </si>
  <si>
    <t>WHITE CITY</t>
  </si>
  <si>
    <t>67154</t>
  </si>
  <si>
    <t>66552</t>
  </si>
  <si>
    <t>67055</t>
  </si>
  <si>
    <t>67201</t>
  </si>
  <si>
    <t>WICHITA</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</si>
  <si>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</si>
  <si>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</si>
  <si>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</si>
  <si>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</si>
  <si>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</si>
  <si>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</si>
  <si>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</si>
  <si>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</si>
  <si>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</si>
  <si>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</si>
  <si>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</si>
  <si>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</si>
  <si>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</si>
  <si>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</si>
  <si>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</si>
  <si>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</si>
  <si>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</si>
  <si>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</si>
  <si>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</si>
  <si>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</si>
  <si>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MCCONNELL AFB</t>
  </si>
  <si>
    <t>67223</t>
  </si>
  <si>
    <t>67226</t>
  </si>
  <si>
    <t>67227</t>
  </si>
  <si>
    <t>67228</t>
  </si>
  <si>
    <t>67230</t>
  </si>
  <si>
    <t>67232</t>
  </si>
  <si>
    <t>67235</t>
  </si>
  <si>
    <t>67260</t>
  </si>
  <si>
    <t>67275</t>
  </si>
  <si>
    <t>67276</t>
  </si>
  <si>
    <t>67277</t>
  </si>
  <si>
    <t>67278</t>
  </si>
  <si>
    <t>67155</t>
  </si>
  <si>
    <t>67490</t>
  </si>
  <si>
    <t>67491</t>
  </si>
  <si>
    <t>67156</t>
  </si>
  <si>
    <t>67747</t>
  </si>
  <si>
    <t>MONUMENT</t>
  </si>
  <si>
    <t>67764</t>
  </si>
  <si>
    <t>67492</t>
  </si>
  <si>
    <t>67675</t>
  </si>
  <si>
    <t>WOODSTON</t>
  </si>
  <si>
    <t>67882</t>
  </si>
  <si>
    <t>67585</t>
  </si>
  <si>
    <t>YODER</t>
  </si>
  <si>
    <t>67159</t>
  </si>
  <si>
    <t>ZENDA</t>
  </si>
  <si>
    <t>68301</t>
  </si>
  <si>
    <t>69210</t>
  </si>
  <si>
    <t>68620</t>
  </si>
  <si>
    <t>68655</t>
  </si>
  <si>
    <t>68810</t>
  </si>
  <si>
    <t>ALDA</t>
  </si>
  <si>
    <t>68303</t>
  </si>
  <si>
    <t>68710</t>
  </si>
  <si>
    <t>69301</t>
  </si>
  <si>
    <t>68920</t>
  </si>
  <si>
    <t>68304</t>
  </si>
  <si>
    <t>ALVO</t>
  </si>
  <si>
    <t>68812</t>
  </si>
  <si>
    <t>69331</t>
  </si>
  <si>
    <t>68813</t>
  </si>
  <si>
    <t>ANSELMO</t>
  </si>
  <si>
    <t>68814</t>
  </si>
  <si>
    <t>ANSLEY</t>
  </si>
  <si>
    <t>68922</t>
  </si>
  <si>
    <t>ARAPAHOE</t>
  </si>
  <si>
    <t>68815</t>
  </si>
  <si>
    <t>68002</t>
  </si>
  <si>
    <t>69120</t>
  </si>
  <si>
    <t>69121</t>
  </si>
  <si>
    <t>69333</t>
  </si>
  <si>
    <t>69335</t>
  </si>
  <si>
    <t>68003</t>
  </si>
  <si>
    <t>68042</t>
  </si>
  <si>
    <t>68817</t>
  </si>
  <si>
    <t>68711</t>
  </si>
  <si>
    <t>68713</t>
  </si>
  <si>
    <t>68734</t>
  </si>
  <si>
    <t>EMMET</t>
  </si>
  <si>
    <t>68305</t>
  </si>
  <si>
    <t>68818</t>
  </si>
  <si>
    <t>68307</t>
  </si>
  <si>
    <t>68924</t>
  </si>
  <si>
    <t>68925</t>
  </si>
  <si>
    <t>68004</t>
  </si>
  <si>
    <t>68622</t>
  </si>
  <si>
    <t>69020</t>
  </si>
  <si>
    <t>68714</t>
  </si>
  <si>
    <t>68715</t>
  </si>
  <si>
    <t>69334</t>
  </si>
  <si>
    <t>69353</t>
  </si>
  <si>
    <t>MCGREW</t>
  </si>
  <si>
    <t>68310</t>
  </si>
  <si>
    <t>BEATRICE</t>
  </si>
  <si>
    <t>68458</t>
  </si>
  <si>
    <t>68926</t>
  </si>
  <si>
    <t>BEAVER CITY</t>
  </si>
  <si>
    <t>68946</t>
  </si>
  <si>
    <t>HENDLEY</t>
  </si>
  <si>
    <t>68313</t>
  </si>
  <si>
    <t>BEAVER CROSSING</t>
  </si>
  <si>
    <t>68314</t>
  </si>
  <si>
    <t>68716</t>
  </si>
  <si>
    <t>BEEMER</t>
  </si>
  <si>
    <t>68717</t>
  </si>
  <si>
    <t>BELDEN</t>
  </si>
  <si>
    <t>68005</t>
  </si>
  <si>
    <t>68123</t>
  </si>
  <si>
    <t>68147</t>
  </si>
  <si>
    <t>68624</t>
  </si>
  <si>
    <t>68316</t>
  </si>
  <si>
    <t>69021</t>
  </si>
  <si>
    <t>BENKELMAN</t>
  </si>
  <si>
    <t>68317</t>
  </si>
  <si>
    <t>BENNET</t>
  </si>
  <si>
    <t>68007</t>
  </si>
  <si>
    <t>68068</t>
  </si>
  <si>
    <t>68927</t>
  </si>
  <si>
    <t>69122</t>
  </si>
  <si>
    <t>68928</t>
  </si>
  <si>
    <t>BLADEN</t>
  </si>
  <si>
    <t>68008</t>
  </si>
  <si>
    <t>68009</t>
  </si>
  <si>
    <t>68718</t>
  </si>
  <si>
    <t>68929</t>
  </si>
  <si>
    <t>68930</t>
  </si>
  <si>
    <t>68318</t>
  </si>
  <si>
    <t>68820</t>
  </si>
  <si>
    <t>BOELUS</t>
  </si>
  <si>
    <t>68010</t>
  </si>
  <si>
    <t>BOYS TOWN</t>
  </si>
  <si>
    <t>68319</t>
  </si>
  <si>
    <t>69123</t>
  </si>
  <si>
    <t>68626</t>
  </si>
  <si>
    <t>69336</t>
  </si>
  <si>
    <t>68719</t>
  </si>
  <si>
    <t>69125</t>
  </si>
  <si>
    <t>BROADWATER</t>
  </si>
  <si>
    <t>68822</t>
  </si>
  <si>
    <t>BROKEN BOW</t>
  </si>
  <si>
    <t>68321</t>
  </si>
  <si>
    <t>69127</t>
  </si>
  <si>
    <t>68322</t>
  </si>
  <si>
    <t>BRUNING</t>
  </si>
  <si>
    <t>68444</t>
  </si>
  <si>
    <t>STRANG</t>
  </si>
  <si>
    <t>68001</t>
  </si>
  <si>
    <t>ABIE</t>
  </si>
  <si>
    <t>68014</t>
  </si>
  <si>
    <t>68036</t>
  </si>
  <si>
    <t>68720</t>
  </si>
  <si>
    <t>68323</t>
  </si>
  <si>
    <t>BURCHARD</t>
  </si>
  <si>
    <t>68380</t>
  </si>
  <si>
    <t>68381</t>
  </si>
  <si>
    <t>68823</t>
  </si>
  <si>
    <t>BURWELL</t>
  </si>
  <si>
    <t>68837</t>
  </si>
  <si>
    <t>69128</t>
  </si>
  <si>
    <t>BUSHNELL</t>
  </si>
  <si>
    <t>68722</t>
  </si>
  <si>
    <t>68325</t>
  </si>
  <si>
    <t>68824</t>
  </si>
  <si>
    <t>68825</t>
  </si>
  <si>
    <t>69022</t>
  </si>
  <si>
    <t>68932</t>
  </si>
  <si>
    <t>68326</t>
  </si>
  <si>
    <t>CARLETON</t>
  </si>
  <si>
    <t>68723</t>
  </si>
  <si>
    <t>68015</t>
  </si>
  <si>
    <t>CEDAR BLUFFS</t>
  </si>
  <si>
    <t>68016</t>
  </si>
  <si>
    <t>CEDAR CREEK</t>
  </si>
  <si>
    <t>68623</t>
  </si>
  <si>
    <t>68627</t>
  </si>
  <si>
    <t>68724</t>
  </si>
  <si>
    <t>68826</t>
  </si>
  <si>
    <t>68017</t>
  </si>
  <si>
    <t>CERESCO</t>
  </si>
  <si>
    <t>69337</t>
  </si>
  <si>
    <t>CHADRON</t>
  </si>
  <si>
    <t>68725</t>
  </si>
  <si>
    <t>CHAMBERS</t>
  </si>
  <si>
    <t>69023</t>
  </si>
  <si>
    <t>68827</t>
  </si>
  <si>
    <t>69129</t>
  </si>
  <si>
    <t>68327</t>
  </si>
  <si>
    <t>68375</t>
  </si>
  <si>
    <t>HUBBELL</t>
  </si>
  <si>
    <t>68429</t>
  </si>
  <si>
    <t>68628</t>
  </si>
  <si>
    <t>CLARKS</t>
  </si>
  <si>
    <t>68629</t>
  </si>
  <si>
    <t>68328</t>
  </si>
  <si>
    <t>CLATONIA</t>
  </si>
  <si>
    <t>68933</t>
  </si>
  <si>
    <t>68726</t>
  </si>
  <si>
    <t>69211</t>
  </si>
  <si>
    <t>CODY</t>
  </si>
  <si>
    <t>69219</t>
  </si>
  <si>
    <t>NENZEL</t>
  </si>
  <si>
    <t>68727</t>
  </si>
  <si>
    <t>COLERIDGE</t>
  </si>
  <si>
    <t>68018</t>
  </si>
  <si>
    <t>COLON</t>
  </si>
  <si>
    <t>68601</t>
  </si>
  <si>
    <t>68602</t>
  </si>
  <si>
    <t>68828</t>
  </si>
  <si>
    <t>68881</t>
  </si>
  <si>
    <t>68728</t>
  </si>
  <si>
    <t>68329</t>
  </si>
  <si>
    <t>68330</t>
  </si>
  <si>
    <t>68331</t>
  </si>
  <si>
    <t>69130</t>
  </si>
  <si>
    <t>COZAD</t>
  </si>
  <si>
    <t>69171</t>
  </si>
  <si>
    <t>WILLOW ISLAND</t>
  </si>
  <si>
    <t>68332</t>
  </si>
  <si>
    <t>68019</t>
  </si>
  <si>
    <t>69339</t>
  </si>
  <si>
    <t>68729</t>
  </si>
  <si>
    <t>68789</t>
  </si>
  <si>
    <t>WINNETOON</t>
  </si>
  <si>
    <t>68631</t>
  </si>
  <si>
    <t>68333</t>
  </si>
  <si>
    <t>CRETE</t>
  </si>
  <si>
    <t>68730</t>
  </si>
  <si>
    <t>69212</t>
  </si>
  <si>
    <t>69024</t>
  </si>
  <si>
    <t>69025</t>
  </si>
  <si>
    <t>CURTIS</t>
  </si>
  <si>
    <t>68731</t>
  </si>
  <si>
    <t>69131</t>
  </si>
  <si>
    <t>69026</t>
  </si>
  <si>
    <t>68831</t>
  </si>
  <si>
    <t>DANNEBROG</t>
  </si>
  <si>
    <t>68335</t>
  </si>
  <si>
    <t>68336</t>
  </si>
  <si>
    <t>DAVEY</t>
  </si>
  <si>
    <t>68632</t>
  </si>
  <si>
    <t>DAVID CITY</t>
  </si>
  <si>
    <t>68337</t>
  </si>
  <si>
    <t>68338</t>
  </si>
  <si>
    <t>DAYKIN</t>
  </si>
  <si>
    <t>68020</t>
  </si>
  <si>
    <t>68339</t>
  </si>
  <si>
    <t>68340</t>
  </si>
  <si>
    <t>68934</t>
  </si>
  <si>
    <t>DEWEESE</t>
  </si>
  <si>
    <t>68341</t>
  </si>
  <si>
    <t>68342</t>
  </si>
  <si>
    <t>DILLER</t>
  </si>
  <si>
    <t>68440</t>
  </si>
  <si>
    <t>STEELE CITY</t>
  </si>
  <si>
    <t>69133</t>
  </si>
  <si>
    <t>DIX</t>
  </si>
  <si>
    <t>68732</t>
  </si>
  <si>
    <t>68633</t>
  </si>
  <si>
    <t>68832</t>
  </si>
  <si>
    <t>68343</t>
  </si>
  <si>
    <t>68344</t>
  </si>
  <si>
    <t>68345</t>
  </si>
  <si>
    <t>68346</t>
  </si>
  <si>
    <t>68382</t>
  </si>
  <si>
    <t>LORTON</t>
  </si>
  <si>
    <t>68634</t>
  </si>
  <si>
    <t>DUNCAN</t>
  </si>
  <si>
    <t>68821</t>
  </si>
  <si>
    <t>68833</t>
  </si>
  <si>
    <t>DUNNING</t>
  </si>
  <si>
    <t>68635</t>
  </si>
  <si>
    <t>68347</t>
  </si>
  <si>
    <t>EAGLE</t>
  </si>
  <si>
    <t>68935</t>
  </si>
  <si>
    <t>68936</t>
  </si>
  <si>
    <t>68835</t>
  </si>
  <si>
    <t>68636</t>
  </si>
  <si>
    <t>68348</t>
  </si>
  <si>
    <t>68022</t>
  </si>
  <si>
    <t>69340</t>
  </si>
  <si>
    <t>68836</t>
  </si>
  <si>
    <t>ELM CREEK</t>
  </si>
  <si>
    <t>68861</t>
  </si>
  <si>
    <t>68349</t>
  </si>
  <si>
    <t>69134</t>
  </si>
  <si>
    <t>ELSIE</t>
  </si>
  <si>
    <t>68937</t>
  </si>
  <si>
    <t>68976</t>
  </si>
  <si>
    <t>68733</t>
  </si>
  <si>
    <t>69027</t>
  </si>
  <si>
    <t>ENDERS</t>
  </si>
  <si>
    <t>68350</t>
  </si>
  <si>
    <t>68637</t>
  </si>
  <si>
    <t>ERICSON</t>
  </si>
  <si>
    <t>69028</t>
  </si>
  <si>
    <t>68735</t>
  </si>
  <si>
    <t>68351</t>
  </si>
  <si>
    <t>68352</t>
  </si>
  <si>
    <t>FAIRBURY</t>
  </si>
  <si>
    <t>68938</t>
  </si>
  <si>
    <t>68354</t>
  </si>
  <si>
    <t>68355</t>
  </si>
  <si>
    <t>FALLS CITY</t>
  </si>
  <si>
    <t>68433</t>
  </si>
  <si>
    <t>69029</t>
  </si>
  <si>
    <t>FARNAM</t>
  </si>
  <si>
    <t>68838</t>
  </si>
  <si>
    <t>68357</t>
  </si>
  <si>
    <t>FILLEY</t>
  </si>
  <si>
    <t>68358</t>
  </si>
  <si>
    <t>FIRTH</t>
  </si>
  <si>
    <t>68736</t>
  </si>
  <si>
    <t>FORDYCE</t>
  </si>
  <si>
    <t>68023</t>
  </si>
  <si>
    <t>FORT CALHOUN</t>
  </si>
  <si>
    <t>68939</t>
  </si>
  <si>
    <t>68025</t>
  </si>
  <si>
    <t>68026</t>
  </si>
  <si>
    <t>68359</t>
  </si>
  <si>
    <t>FRIEND</t>
  </si>
  <si>
    <t>68638</t>
  </si>
  <si>
    <t>68940</t>
  </si>
  <si>
    <t>FUNK</t>
  </si>
  <si>
    <t>68360</t>
  </si>
  <si>
    <t>68361</t>
  </si>
  <si>
    <t>68640</t>
  </si>
  <si>
    <t>69341</t>
  </si>
  <si>
    <t>GERING</t>
  </si>
  <si>
    <t>68840</t>
  </si>
  <si>
    <t>68841</t>
  </si>
  <si>
    <t>GILTNER</t>
  </si>
  <si>
    <t>68941</t>
  </si>
  <si>
    <t>GLENVIL</t>
  </si>
  <si>
    <t>68364</t>
  </si>
  <si>
    <t>GOEHNER</t>
  </si>
  <si>
    <t>69343</t>
  </si>
  <si>
    <t>69138</t>
  </si>
  <si>
    <t>GOTHENBURG</t>
  </si>
  <si>
    <t>68365</t>
  </si>
  <si>
    <t>68801</t>
  </si>
  <si>
    <t>68802</t>
  </si>
  <si>
    <t>68803</t>
  </si>
  <si>
    <t>69140</t>
  </si>
  <si>
    <t>68842</t>
  </si>
  <si>
    <t>68366</t>
  </si>
  <si>
    <t>68367</t>
  </si>
  <si>
    <t>GRESHAM</t>
  </si>
  <si>
    <t>68028</t>
  </si>
  <si>
    <t>68942</t>
  </si>
  <si>
    <t>GUIDE ROCK</t>
  </si>
  <si>
    <t>69141</t>
  </si>
  <si>
    <t>GURLEY</t>
  </si>
  <si>
    <t>69030</t>
  </si>
  <si>
    <t>HAIGLER</t>
  </si>
  <si>
    <t>68368</t>
  </si>
  <si>
    <t>HALLAM</t>
  </si>
  <si>
    <t>69142</t>
  </si>
  <si>
    <t>HALSEY</t>
  </si>
  <si>
    <t>68843</t>
  </si>
  <si>
    <t>68943</t>
  </si>
  <si>
    <t>69345</t>
  </si>
  <si>
    <t>69346</t>
  </si>
  <si>
    <t>68739</t>
  </si>
  <si>
    <t>HARTINGTON</t>
  </si>
  <si>
    <t>68944</t>
  </si>
  <si>
    <t>68954</t>
  </si>
  <si>
    <t>INLAND</t>
  </si>
  <si>
    <t>68901</t>
  </si>
  <si>
    <t>68902</t>
  </si>
  <si>
    <t>69032</t>
  </si>
  <si>
    <t>HAYES CENTER</t>
  </si>
  <si>
    <t>69347</t>
  </si>
  <si>
    <t>HAY SPRINGS</t>
  </si>
  <si>
    <t>69367</t>
  </si>
  <si>
    <t>68945</t>
  </si>
  <si>
    <t>HEARTWELL</t>
  </si>
  <si>
    <t>68315</t>
  </si>
  <si>
    <t>68362</t>
  </si>
  <si>
    <t>GILEAD</t>
  </si>
  <si>
    <t>68370</t>
  </si>
  <si>
    <t>69348</t>
  </si>
  <si>
    <t>HEMINGFORD</t>
  </si>
  <si>
    <t>69354</t>
  </si>
  <si>
    <t>MARSLAND</t>
  </si>
  <si>
    <t>68371</t>
  </si>
  <si>
    <t>68029</t>
  </si>
  <si>
    <t>69143</t>
  </si>
  <si>
    <t>68372</t>
  </si>
  <si>
    <t>68947</t>
  </si>
  <si>
    <t>HILDRETH</t>
  </si>
  <si>
    <t>68948</t>
  </si>
  <si>
    <t>68923</t>
  </si>
  <si>
    <t>68949</t>
  </si>
  <si>
    <t>HOLDREGE</t>
  </si>
  <si>
    <t>68969</t>
  </si>
  <si>
    <t>RAGAN</t>
  </si>
  <si>
    <t>68950</t>
  </si>
  <si>
    <t>68030</t>
  </si>
  <si>
    <t>68031</t>
  </si>
  <si>
    <t>HOOPER</t>
  </si>
  <si>
    <t>68846</t>
  </si>
  <si>
    <t>HORDVILLE</t>
  </si>
  <si>
    <t>68740</t>
  </si>
  <si>
    <t>HOSKINS</t>
  </si>
  <si>
    <t>68641</t>
  </si>
  <si>
    <t>68741</t>
  </si>
  <si>
    <t>68376</t>
  </si>
  <si>
    <t>68642</t>
  </si>
  <si>
    <t>HUMPHREY</t>
  </si>
  <si>
    <t>69350</t>
  </si>
  <si>
    <t>69033</t>
  </si>
  <si>
    <t>69034</t>
  </si>
  <si>
    <t>68742</t>
  </si>
  <si>
    <t>68033</t>
  </si>
  <si>
    <t>68743</t>
  </si>
  <si>
    <t>68377</t>
  </si>
  <si>
    <t>JANSEN</t>
  </si>
  <si>
    <t>68378</t>
  </si>
  <si>
    <t>68379</t>
  </si>
  <si>
    <t>69214</t>
  </si>
  <si>
    <t>68955</t>
  </si>
  <si>
    <t>JUNIATA</t>
  </si>
  <si>
    <t>68845</t>
  </si>
  <si>
    <t>68847</t>
  </si>
  <si>
    <t>68848</t>
  </si>
  <si>
    <t>68849</t>
  </si>
  <si>
    <t>68956</t>
  </si>
  <si>
    <t>KENESAW</t>
  </si>
  <si>
    <t>68034</t>
  </si>
  <si>
    <t>KENNARD</t>
  </si>
  <si>
    <t>69144</t>
  </si>
  <si>
    <t>69216</t>
  </si>
  <si>
    <t>KILGORE</t>
  </si>
  <si>
    <t>69145</t>
  </si>
  <si>
    <t>69351</t>
  </si>
  <si>
    <t>68745</t>
  </si>
  <si>
    <t>68957</t>
  </si>
  <si>
    <t>68643</t>
  </si>
  <si>
    <t>LEIGH</t>
  </si>
  <si>
    <t>69146</t>
  </si>
  <si>
    <t>69147</t>
  </si>
  <si>
    <t>LEWELLEN</t>
  </si>
  <si>
    <t>68850</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</si>
  <si>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</si>
  <si>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</si>
  <si>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</si>
  <si>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</si>
  <si>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</si>
  <si>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</si>
  <si>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</si>
  <si>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</si>
  <si>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</si>
  <si>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</si>
  <si>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</si>
  <si>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</si>
  <si>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</si>
  <si>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</si>
  <si>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</si>
  <si>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</si>
  <si>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</si>
  <si>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</si>
  <si>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</si>
  <si>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</si>
  <si>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</si>
  <si>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</si>
  <si>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</si>
  <si>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</si>
  <si>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</si>
  <si>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</si>
  <si>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</si>
  <si>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</si>
  <si>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68644</t>
  </si>
  <si>
    <t>69148</t>
  </si>
  <si>
    <t>LISCO</t>
  </si>
  <si>
    <t>68852</t>
  </si>
  <si>
    <t>69149</t>
  </si>
  <si>
    <t>69217</t>
  </si>
  <si>
    <t>LONG PINE</t>
  </si>
  <si>
    <t>68958</t>
  </si>
  <si>
    <t>LOOMIS</t>
  </si>
  <si>
    <t>68037</t>
  </si>
  <si>
    <t>68853</t>
  </si>
  <si>
    <t>LOUP CITY</t>
  </si>
  <si>
    <t>69352</t>
  </si>
  <si>
    <t>LYMAN</t>
  </si>
  <si>
    <t>68746</t>
  </si>
  <si>
    <t>68038</t>
  </si>
  <si>
    <t>69001</t>
  </si>
  <si>
    <t>MC COOK</t>
  </si>
  <si>
    <t>68401</t>
  </si>
  <si>
    <t>MC COOL JUNCTION</t>
  </si>
  <si>
    <t>68039</t>
  </si>
  <si>
    <t>MACY</t>
  </si>
  <si>
    <t>68748</t>
  </si>
  <si>
    <t>69150</t>
  </si>
  <si>
    <t>68749</t>
  </si>
  <si>
    <t>MAGNET</t>
  </si>
  <si>
    <t>68402</t>
  </si>
  <si>
    <t>MALCOLM</t>
  </si>
  <si>
    <t>68040</t>
  </si>
  <si>
    <t>MALMO</t>
  </si>
  <si>
    <t>68403</t>
  </si>
  <si>
    <t>MANLEY</t>
  </si>
  <si>
    <t>68854</t>
  </si>
  <si>
    <t>68404</t>
  </si>
  <si>
    <t>MARTELL</t>
  </si>
  <si>
    <t>68855</t>
  </si>
  <si>
    <t>69037</t>
  </si>
  <si>
    <t>69151</t>
  </si>
  <si>
    <t>69038</t>
  </si>
  <si>
    <t>68041</t>
  </si>
  <si>
    <t>MEAD</t>
  </si>
  <si>
    <t>68752</t>
  </si>
  <si>
    <t>MEADOW GROVE</t>
  </si>
  <si>
    <t>69355</t>
  </si>
  <si>
    <t>MELBETA</t>
  </si>
  <si>
    <t>68856</t>
  </si>
  <si>
    <t>MERNA</t>
  </si>
  <si>
    <t>69218</t>
  </si>
  <si>
    <t>MERRIMAN</t>
  </si>
  <si>
    <t>68405</t>
  </si>
  <si>
    <t>68858</t>
  </si>
  <si>
    <t>68406</t>
  </si>
  <si>
    <t>MILLIGAN</t>
  </si>
  <si>
    <t>69356</t>
  </si>
  <si>
    <t>MINATARE</t>
  </si>
  <si>
    <t>68959</t>
  </si>
  <si>
    <t>69357</t>
  </si>
  <si>
    <t>68647</t>
  </si>
  <si>
    <t>69039</t>
  </si>
  <si>
    <t>69358</t>
  </si>
  <si>
    <t>68648</t>
  </si>
  <si>
    <t>MORSE BLUFF</t>
  </si>
  <si>
    <t>69152</t>
  </si>
  <si>
    <t>MULLEN</t>
  </si>
  <si>
    <t>68407</t>
  </si>
  <si>
    <t>68409</t>
  </si>
  <si>
    <t>68755</t>
  </si>
  <si>
    <t>NAPER</t>
  </si>
  <si>
    <t>68960</t>
  </si>
  <si>
    <t>NAPONEE</t>
  </si>
  <si>
    <t>68410</t>
  </si>
  <si>
    <t>NEBRASKA CITY</t>
  </si>
  <si>
    <t>68413</t>
  </si>
  <si>
    <t>NEHAWKA</t>
  </si>
  <si>
    <t>68756</t>
  </si>
  <si>
    <t>NELIGH</t>
  </si>
  <si>
    <t>68961</t>
  </si>
  <si>
    <t>68964</t>
  </si>
  <si>
    <t>OAK</t>
  </si>
  <si>
    <t>68414</t>
  </si>
  <si>
    <t>68751</t>
  </si>
  <si>
    <t>MASKELL</t>
  </si>
  <si>
    <t>68757</t>
  </si>
  <si>
    <t>68758</t>
  </si>
  <si>
    <t>NEWMAN GROVE</t>
  </si>
  <si>
    <t>68759</t>
  </si>
  <si>
    <t>68044</t>
  </si>
  <si>
    <t>68760</t>
  </si>
  <si>
    <t>NIOBRARA</t>
  </si>
  <si>
    <t>68701</t>
  </si>
  <si>
    <t>68702</t>
  </si>
  <si>
    <t>68738</t>
  </si>
  <si>
    <t>HADAR</t>
  </si>
  <si>
    <t>68621</t>
  </si>
  <si>
    <t>68649</t>
  </si>
  <si>
    <t>68659</t>
  </si>
  <si>
    <t>68859</t>
  </si>
  <si>
    <t>NORTH LOUP</t>
  </si>
  <si>
    <t>69101</t>
  </si>
  <si>
    <t>NORTH PLATTE</t>
  </si>
  <si>
    <t>69103</t>
  </si>
  <si>
    <t>68761</t>
  </si>
  <si>
    <t>68045</t>
  </si>
  <si>
    <t>68860</t>
  </si>
  <si>
    <t>OCONTO</t>
  </si>
  <si>
    <t>68415</t>
  </si>
  <si>
    <t>ODELL</t>
  </si>
  <si>
    <t>69153</t>
  </si>
  <si>
    <t>OGALLALA</t>
  </si>
  <si>
    <t>68416</t>
  </si>
  <si>
    <t>OHIOWA</t>
  </si>
  <si>
    <t>68046</t>
  </si>
  <si>
    <t>PAPILLION</t>
  </si>
  <si>
    <t>68056</t>
  </si>
  <si>
    <t>ST COLUMBANS</t>
  </si>
  <si>
    <t>68101</t>
  </si>
  <si>
    <t>OMAHA</t>
  </si>
  <si>
    <t>68102</t>
  </si>
  <si>
    <t>68103</t>
  </si>
  <si>
    <t>68104</t>
  </si>
  <si>
    <t>68105</t>
  </si>
  <si>
    <t>68106</t>
  </si>
  <si>
    <t>68107</t>
  </si>
  <si>
    <t>68108</t>
  </si>
  <si>
    <t>68109</t>
  </si>
  <si>
    <t>68110</t>
  </si>
  <si>
    <t>68111</t>
  </si>
  <si>
    <t>68112</t>
  </si>
  <si>
    <t>68113</t>
  </si>
  <si>
    <t>OFFUTT A F B</t>
  </si>
  <si>
    <t>68114</t>
  </si>
  <si>
    <t>68116</t>
  </si>
  <si>
    <t>68117</t>
  </si>
  <si>
    <t>68118</t>
  </si>
  <si>
    <t>68119</t>
  </si>
  <si>
    <t>68120</t>
  </si>
  <si>
    <t>68122</t>
  </si>
  <si>
    <t>68124</t>
  </si>
  <si>
    <t>68127</t>
  </si>
  <si>
    <t>68128</t>
  </si>
  <si>
    <t>LA VISTA</t>
  </si>
  <si>
    <t>68130</t>
  </si>
  <si>
    <t>68131</t>
  </si>
  <si>
    <t>68132</t>
  </si>
  <si>
    <t>68133</t>
  </si>
  <si>
    <t>68134</t>
  </si>
  <si>
    <t>68135</t>
  </si>
  <si>
    <t>68136</t>
  </si>
  <si>
    <t>68137</t>
  </si>
  <si>
    <t>68138</t>
  </si>
  <si>
    <t>68139</t>
  </si>
  <si>
    <t>68142</t>
  </si>
  <si>
    <t>68144</t>
  </si>
  <si>
    <t>68145</t>
  </si>
  <si>
    <t>68152</t>
  </si>
  <si>
    <t>68154</t>
  </si>
  <si>
    <t>68155</t>
  </si>
  <si>
    <t>68157</t>
  </si>
  <si>
    <t>68164</t>
  </si>
  <si>
    <t>68172</t>
  </si>
  <si>
    <t>68175</t>
  </si>
  <si>
    <t>68176</t>
  </si>
  <si>
    <t>68178</t>
  </si>
  <si>
    <t>68179</t>
  </si>
  <si>
    <t>68180</t>
  </si>
  <si>
    <t>68182</t>
  </si>
  <si>
    <t>68183</t>
  </si>
  <si>
    <t>68197</t>
  </si>
  <si>
    <t>68198</t>
  </si>
  <si>
    <t>68763</t>
  </si>
  <si>
    <t>ONEILL</t>
  </si>
  <si>
    <t>68764</t>
  </si>
  <si>
    <t>68862</t>
  </si>
  <si>
    <t>ORD</t>
  </si>
  <si>
    <t>68966</t>
  </si>
  <si>
    <t>68651</t>
  </si>
  <si>
    <t>69154</t>
  </si>
  <si>
    <t>OSHKOSH</t>
  </si>
  <si>
    <t>69190</t>
  </si>
  <si>
    <t>68747</t>
  </si>
  <si>
    <t>MCLEAN</t>
  </si>
  <si>
    <t>68765</t>
  </si>
  <si>
    <t>OSMOND</t>
  </si>
  <si>
    <t>68417</t>
  </si>
  <si>
    <t>OTOE</t>
  </si>
  <si>
    <t>68834</t>
  </si>
  <si>
    <t>68863</t>
  </si>
  <si>
    <t>OVERTON</t>
  </si>
  <si>
    <t>68967</t>
  </si>
  <si>
    <t>68766</t>
  </si>
  <si>
    <t>69040</t>
  </si>
  <si>
    <t>68816</t>
  </si>
  <si>
    <t>68864</t>
  </si>
  <si>
    <t>68418</t>
  </si>
  <si>
    <t>68419</t>
  </si>
  <si>
    <t>69041</t>
  </si>
  <si>
    <t>PARKS</t>
  </si>
  <si>
    <t>68420</t>
  </si>
  <si>
    <t>PAWNEE CITY</t>
  </si>
  <si>
    <t>68441</t>
  </si>
  <si>
    <t>STEINAUER</t>
  </si>
  <si>
    <t>69155</t>
  </si>
  <si>
    <t>68047</t>
  </si>
  <si>
    <t>PENDER</t>
  </si>
  <si>
    <t>68421</t>
  </si>
  <si>
    <t>68652</t>
  </si>
  <si>
    <t>68865</t>
  </si>
  <si>
    <t>68422</t>
  </si>
  <si>
    <t>PICKRELL</t>
  </si>
  <si>
    <t>68767</t>
  </si>
  <si>
    <t>PIERCE</t>
  </si>
  <si>
    <t>68768</t>
  </si>
  <si>
    <t>PILGER</t>
  </si>
  <si>
    <t>68769</t>
  </si>
  <si>
    <t>68653</t>
  </si>
  <si>
    <t>PLATTE CENTER</t>
  </si>
  <si>
    <t>68048</t>
  </si>
  <si>
    <t>PLATTSMOUTH</t>
  </si>
  <si>
    <t>68423</t>
  </si>
  <si>
    <t>PLEASANT DALE</t>
  </si>
  <si>
    <t>68866</t>
  </si>
  <si>
    <t>68424</t>
  </si>
  <si>
    <t>68654</t>
  </si>
  <si>
    <t>68770</t>
  </si>
  <si>
    <t>PONCA</t>
  </si>
  <si>
    <t>69156</t>
  </si>
  <si>
    <t>POTTER</t>
  </si>
  <si>
    <t>68050</t>
  </si>
  <si>
    <t>PRAGUE</t>
  </si>
  <si>
    <t>69135</t>
  </si>
  <si>
    <t>ELSMERE</t>
  </si>
  <si>
    <t>69157</t>
  </si>
  <si>
    <t>PURDUM</t>
  </si>
  <si>
    <t>68771</t>
  </si>
  <si>
    <t>68844</t>
  </si>
  <si>
    <t>68869</t>
  </si>
  <si>
    <t>68428</t>
  </si>
  <si>
    <t>68970</t>
  </si>
  <si>
    <t>RED CLOUD</t>
  </si>
  <si>
    <t>68971</t>
  </si>
  <si>
    <t>REPUBLICAN CITY</t>
  </si>
  <si>
    <t>68658</t>
  </si>
  <si>
    <t>RISING CITY</t>
  </si>
  <si>
    <t>68870</t>
  </si>
  <si>
    <t>68952</t>
  </si>
  <si>
    <t>INAVALE</t>
  </si>
  <si>
    <t>68972</t>
  </si>
  <si>
    <t>68430</t>
  </si>
  <si>
    <t>ROCA</t>
  </si>
  <si>
    <t>68871</t>
  </si>
  <si>
    <t>68055</t>
  </si>
  <si>
    <t>ROSALIE</t>
  </si>
  <si>
    <t>68973</t>
  </si>
  <si>
    <t>68773</t>
  </si>
  <si>
    <t>68431</t>
  </si>
  <si>
    <t>RULO</t>
  </si>
  <si>
    <t>69360</t>
  </si>
  <si>
    <t>69365</t>
  </si>
  <si>
    <t>WHITECLAY</t>
  </si>
  <si>
    <t>68974</t>
  </si>
  <si>
    <t>RUSKIN</t>
  </si>
  <si>
    <t>68660</t>
  </si>
  <si>
    <t>SAINT EDWARD</t>
  </si>
  <si>
    <t>68774</t>
  </si>
  <si>
    <t>SAINT HELENA</t>
  </si>
  <si>
    <t>68872</t>
  </si>
  <si>
    <t>SAINT LIBORY</t>
  </si>
  <si>
    <t>68873</t>
  </si>
  <si>
    <t>68874</t>
  </si>
  <si>
    <t>SARGENT</t>
  </si>
  <si>
    <t>68661</t>
  </si>
  <si>
    <t>SCHUYLER</t>
  </si>
  <si>
    <t>68875</t>
  </si>
  <si>
    <t>SCOTIA</t>
  </si>
  <si>
    <t>69361</t>
  </si>
  <si>
    <t>SCOTTSBLUFF</t>
  </si>
  <si>
    <t>69363</t>
  </si>
  <si>
    <t>68057</t>
  </si>
  <si>
    <t>SCRIBNER</t>
  </si>
  <si>
    <t>69161</t>
  </si>
  <si>
    <t>68434</t>
  </si>
  <si>
    <t>68662</t>
  </si>
  <si>
    <t>68876</t>
  </si>
  <si>
    <t>68436</t>
  </si>
  <si>
    <t>SHICKLEY</t>
  </si>
  <si>
    <t>68452</t>
  </si>
  <si>
    <t>ONG</t>
  </si>
  <si>
    <t>68437</t>
  </si>
  <si>
    <t>SHUBERT</t>
  </si>
  <si>
    <t>69160</t>
  </si>
  <si>
    <t>69162</t>
  </si>
  <si>
    <t>68663</t>
  </si>
  <si>
    <t>68664</t>
  </si>
  <si>
    <t>SNYDER</t>
  </si>
  <si>
    <t>68058</t>
  </si>
  <si>
    <t>SOUTH BEND</t>
  </si>
  <si>
    <t>68776</t>
  </si>
  <si>
    <t>SOUTH SIOUX CITY</t>
  </si>
  <si>
    <t>68665</t>
  </si>
  <si>
    <t>SPALDING</t>
  </si>
  <si>
    <t>68777</t>
  </si>
  <si>
    <t>68438</t>
  </si>
  <si>
    <t>SPRAGUE</t>
  </si>
  <si>
    <t>68059</t>
  </si>
  <si>
    <t>68753</t>
  </si>
  <si>
    <t>68778</t>
  </si>
  <si>
    <t>SPRINGVIEW</t>
  </si>
  <si>
    <t>68977</t>
  </si>
  <si>
    <t>68779</t>
  </si>
  <si>
    <t>68439</t>
  </si>
  <si>
    <t>STAPLEHURST</t>
  </si>
  <si>
    <t>69163</t>
  </si>
  <si>
    <t>STAPLETON</t>
  </si>
  <si>
    <t>68442</t>
  </si>
  <si>
    <t>68324</t>
  </si>
  <si>
    <t>BURR</t>
  </si>
  <si>
    <t>68443</t>
  </si>
  <si>
    <t>69042</t>
  </si>
  <si>
    <t>STOCKVILLE</t>
  </si>
  <si>
    <t>69043</t>
  </si>
  <si>
    <t>68666</t>
  </si>
  <si>
    <t>STROMSBURG</t>
  </si>
  <si>
    <t>68780</t>
  </si>
  <si>
    <t>68878</t>
  </si>
  <si>
    <t>68978</t>
  </si>
  <si>
    <t>69165</t>
  </si>
  <si>
    <t>68975</t>
  </si>
  <si>
    <t>SARONVILLE</t>
  </si>
  <si>
    <t>68979</t>
  </si>
  <si>
    <t>68445</t>
  </si>
  <si>
    <t>68446</t>
  </si>
  <si>
    <t>68447</t>
  </si>
  <si>
    <t>TABLE ROCK</t>
  </si>
  <si>
    <t>68320</t>
  </si>
  <si>
    <t>BROCK</t>
  </si>
  <si>
    <t>68448</t>
  </si>
  <si>
    <t>68879</t>
  </si>
  <si>
    <t>68450</t>
  </si>
  <si>
    <t>68061</t>
  </si>
  <si>
    <t>TEKAMAH</t>
  </si>
  <si>
    <t>69166</t>
  </si>
  <si>
    <t>THEDFORD</t>
  </si>
  <si>
    <t>68062</t>
  </si>
  <si>
    <t>68781</t>
  </si>
  <si>
    <t>TILDEN</t>
  </si>
  <si>
    <t>68453</t>
  </si>
  <si>
    <t>TOBIAS</t>
  </si>
  <si>
    <t>69044</t>
  </si>
  <si>
    <t>68980</t>
  </si>
  <si>
    <t>69167</t>
  </si>
  <si>
    <t>TRYON</t>
  </si>
  <si>
    <t>68063</t>
  </si>
  <si>
    <t>UEHLING</t>
  </si>
  <si>
    <t>68667</t>
  </si>
  <si>
    <t>68669</t>
  </si>
  <si>
    <t>68454</t>
  </si>
  <si>
    <t>68455</t>
  </si>
  <si>
    <t>68981</t>
  </si>
  <si>
    <t>UPLAND</t>
  </si>
  <si>
    <t>68456</t>
  </si>
  <si>
    <t>69201</t>
  </si>
  <si>
    <t>VALENTINE</t>
  </si>
  <si>
    <t>69220</t>
  </si>
  <si>
    <t>SPARKS</t>
  </si>
  <si>
    <t>68064</t>
  </si>
  <si>
    <t>VALLEY</t>
  </si>
  <si>
    <t>68065</t>
  </si>
  <si>
    <t>VALPARAISO</t>
  </si>
  <si>
    <t>69168</t>
  </si>
  <si>
    <t>68783</t>
  </si>
  <si>
    <t>VERDIGRE</t>
  </si>
  <si>
    <t>68457</t>
  </si>
  <si>
    <t>VERDON</t>
  </si>
  <si>
    <t>68460</t>
  </si>
  <si>
    <t>68066</t>
  </si>
  <si>
    <t>WAHOO</t>
  </si>
  <si>
    <t>68784</t>
  </si>
  <si>
    <t>69169</t>
  </si>
  <si>
    <t>68067</t>
  </si>
  <si>
    <t>WALTHILL</t>
  </si>
  <si>
    <t>68461</t>
  </si>
  <si>
    <t>68785</t>
  </si>
  <si>
    <t>68069</t>
  </si>
  <si>
    <t>69045</t>
  </si>
  <si>
    <t>WAUNETA</t>
  </si>
  <si>
    <t>68786</t>
  </si>
  <si>
    <t>WAUSA</t>
  </si>
  <si>
    <t>68462</t>
  </si>
  <si>
    <t>68787</t>
  </si>
  <si>
    <t>68463</t>
  </si>
  <si>
    <t>WEEPING WATER</t>
  </si>
  <si>
    <t>69132</t>
  </si>
  <si>
    <t>69170</t>
  </si>
  <si>
    <t>68464</t>
  </si>
  <si>
    <t>WESTERN</t>
  </si>
  <si>
    <t>68070</t>
  </si>
  <si>
    <t>68788</t>
  </si>
  <si>
    <t>69366</t>
  </si>
  <si>
    <t>68465</t>
  </si>
  <si>
    <t>WILBER</t>
  </si>
  <si>
    <t>68982</t>
  </si>
  <si>
    <t>69036</t>
  </si>
  <si>
    <t>69046</t>
  </si>
  <si>
    <t>WILSONVILLE</t>
  </si>
  <si>
    <t>68071</t>
  </si>
  <si>
    <t>68790</t>
  </si>
  <si>
    <t>WINSIDE</t>
  </si>
  <si>
    <t>68072</t>
  </si>
  <si>
    <t>68791</t>
  </si>
  <si>
    <t>WISNER</t>
  </si>
  <si>
    <t>68882</t>
  </si>
  <si>
    <t>WOLBACH</t>
  </si>
  <si>
    <t>69221</t>
  </si>
  <si>
    <t>68883</t>
  </si>
  <si>
    <t>WOOD RIVER</t>
  </si>
  <si>
    <t>68309</t>
  </si>
  <si>
    <t>BARNESTON</t>
  </si>
  <si>
    <t>68466</t>
  </si>
  <si>
    <t>WYMORE</t>
  </si>
  <si>
    <t>68792</t>
  </si>
  <si>
    <t>WYNOT</t>
  </si>
  <si>
    <t>68467</t>
  </si>
  <si>
    <t>68073</t>
  </si>
  <si>
    <t>YUTAN</t>
  </si>
  <si>
    <t>80101</t>
  </si>
  <si>
    <t>81020</t>
  </si>
  <si>
    <t>AGUILAR</t>
  </si>
  <si>
    <t>80720</t>
  </si>
  <si>
    <t>81101</t>
  </si>
  <si>
    <t>ALAMOSA</t>
  </si>
  <si>
    <t>81102</t>
  </si>
  <si>
    <t>80510</t>
  </si>
  <si>
    <t>ALLENSPARK</t>
  </si>
  <si>
    <t>80420</t>
  </si>
  <si>
    <t>81210</t>
  </si>
  <si>
    <t>80721</t>
  </si>
  <si>
    <t>80801</t>
  </si>
  <si>
    <t>ANTON</t>
  </si>
  <si>
    <t>81120</t>
  </si>
  <si>
    <t>ANTONITO</t>
  </si>
  <si>
    <t>80802</t>
  </si>
  <si>
    <t>81121</t>
  </si>
  <si>
    <t>ARBOLES</t>
  </si>
  <si>
    <t>81021</t>
  </si>
  <si>
    <t>80804</t>
  </si>
  <si>
    <t>ARRIBA</t>
  </si>
  <si>
    <t>80001</t>
  </si>
  <si>
    <t>ARVADA</t>
  </si>
  <si>
    <t>80002</t>
  </si>
  <si>
    <t>80003</t>
  </si>
  <si>
    <t>80004</t>
  </si>
  <si>
    <t>80005</t>
  </si>
  <si>
    <t>80006</t>
  </si>
  <si>
    <t>80007</t>
  </si>
  <si>
    <t>81611</t>
  </si>
  <si>
    <t>ASPEN</t>
  </si>
  <si>
    <t>81612</t>
  </si>
  <si>
    <t>81615</t>
  </si>
  <si>
    <t>SNOWMASS VILLAGE</t>
  </si>
  <si>
    <t>80722</t>
  </si>
  <si>
    <t>80610</t>
  </si>
  <si>
    <t>AULT</t>
  </si>
  <si>
    <t>80010</t>
  </si>
  <si>
    <t>80011</t>
  </si>
  <si>
    <t>80012</t>
  </si>
  <si>
    <t>80013</t>
  </si>
  <si>
    <t>80014</t>
  </si>
  <si>
    <t>80015</t>
  </si>
  <si>
    <t>80016</t>
  </si>
  <si>
    <t>80017</t>
  </si>
  <si>
    <t>80018</t>
  </si>
  <si>
    <t>80019</t>
  </si>
  <si>
    <t>80040</t>
  </si>
  <si>
    <t>80041</t>
  </si>
  <si>
    <t>80042</t>
  </si>
  <si>
    <t>80044</t>
  </si>
  <si>
    <t>80045</t>
  </si>
  <si>
    <t>80046</t>
  </si>
  <si>
    <t>80047</t>
  </si>
  <si>
    <t>81410</t>
  </si>
  <si>
    <t>81620</t>
  </si>
  <si>
    <t>81022</t>
  </si>
  <si>
    <t>80421</t>
  </si>
  <si>
    <t>BAILEY</t>
  </si>
  <si>
    <t>81621</t>
  </si>
  <si>
    <t>BASALT</t>
  </si>
  <si>
    <t>81122</t>
  </si>
  <si>
    <t>81411</t>
  </si>
  <si>
    <t>BEDROCK</t>
  </si>
  <si>
    <t>80512</t>
  </si>
  <si>
    <t>BELLVUE</t>
  </si>
  <si>
    <t>80102</t>
  </si>
  <si>
    <t>80513</t>
  </si>
  <si>
    <t>BERTHOUD</t>
  </si>
  <si>
    <t>80805</t>
  </si>
  <si>
    <t>BETHUNE</t>
  </si>
  <si>
    <t>81023</t>
  </si>
  <si>
    <t>80422</t>
  </si>
  <si>
    <t>81123</t>
  </si>
  <si>
    <t>BLANCA</t>
  </si>
  <si>
    <t>81024</t>
  </si>
  <si>
    <t>BONCARBO</t>
  </si>
  <si>
    <t>80423</t>
  </si>
  <si>
    <t>BOND</t>
  </si>
  <si>
    <t>81025</t>
  </si>
  <si>
    <t>80301</t>
  </si>
  <si>
    <t>80302</t>
  </si>
  <si>
    <t>80303</t>
  </si>
  <si>
    <t>80304</t>
  </si>
  <si>
    <t>80305</t>
  </si>
  <si>
    <t>80306</t>
  </si>
  <si>
    <t>80307</t>
  </si>
  <si>
    <t>80308</t>
  </si>
  <si>
    <t>80309</t>
  </si>
  <si>
    <t>80310</t>
  </si>
  <si>
    <t>80314</t>
  </si>
  <si>
    <t>80321</t>
  </si>
  <si>
    <t>80322</t>
  </si>
  <si>
    <t>80323</t>
  </si>
  <si>
    <t>80328</t>
  </si>
  <si>
    <t>80329</t>
  </si>
  <si>
    <t>81027</t>
  </si>
  <si>
    <t>80424</t>
  </si>
  <si>
    <t>80611</t>
  </si>
  <si>
    <t>BRIGGSDALE</t>
  </si>
  <si>
    <t>80601</t>
  </si>
  <si>
    <t>80602</t>
  </si>
  <si>
    <t>80603</t>
  </si>
  <si>
    <t>80020</t>
  </si>
  <si>
    <t>BROOMFIELD</t>
  </si>
  <si>
    <t>80021</t>
  </si>
  <si>
    <t>80023</t>
  </si>
  <si>
    <t>80038</t>
  </si>
  <si>
    <t>80723</t>
  </si>
  <si>
    <t>BRUSH</t>
  </si>
  <si>
    <t>81211</t>
  </si>
  <si>
    <t>81228</t>
  </si>
  <si>
    <t>GRANITE</t>
  </si>
  <si>
    <t>81251</t>
  </si>
  <si>
    <t>80807</t>
  </si>
  <si>
    <t>80426</t>
  </si>
  <si>
    <t>80103</t>
  </si>
  <si>
    <t>81320</t>
  </si>
  <si>
    <t>CAHONE</t>
  </si>
  <si>
    <t>80808</t>
  </si>
  <si>
    <t>CALHAN</t>
  </si>
  <si>
    <t>81029</t>
  </si>
  <si>
    <t>CAMPO</t>
  </si>
  <si>
    <t>81212</t>
  </si>
  <si>
    <t>CANON CITY</t>
  </si>
  <si>
    <t>81215</t>
  </si>
  <si>
    <t>81124</t>
  </si>
  <si>
    <t>CAPULIN</t>
  </si>
  <si>
    <t>81623</t>
  </si>
  <si>
    <t>80612</t>
  </si>
  <si>
    <t>CARR</t>
  </si>
  <si>
    <t>80809</t>
  </si>
  <si>
    <t>80104</t>
  </si>
  <si>
    <t>80108</t>
  </si>
  <si>
    <t>80109</t>
  </si>
  <si>
    <t>81413</t>
  </si>
  <si>
    <t>CEDAREDGE</t>
  </si>
  <si>
    <t>81125</t>
  </si>
  <si>
    <t>80427</t>
  </si>
  <si>
    <t>81126</t>
  </si>
  <si>
    <t>CHAMA</t>
  </si>
  <si>
    <t>81030</t>
  </si>
  <si>
    <t>CHERAW</t>
  </si>
  <si>
    <t>80810</t>
  </si>
  <si>
    <t>CHEYENNE WELLS</t>
  </si>
  <si>
    <t>81128</t>
  </si>
  <si>
    <t>CHROMO</t>
  </si>
  <si>
    <t>81220</t>
  </si>
  <si>
    <t>80428</t>
  </si>
  <si>
    <t>81520</t>
  </si>
  <si>
    <t>81221</t>
  </si>
  <si>
    <t>COAL CREEK</t>
  </si>
  <si>
    <t>81222</t>
  </si>
  <si>
    <t>81624</t>
  </si>
  <si>
    <t>COLLBRAN</t>
  </si>
  <si>
    <t>80901</t>
  </si>
  <si>
    <t>COLORADO SPRINGS</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</si>
  <si>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</si>
  <si>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</si>
  <si>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</si>
  <si>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</si>
  <si>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</si>
  <si>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</si>
  <si>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</si>
  <si>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</si>
  <si>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</si>
  <si>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</si>
  <si>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</si>
  <si>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</si>
  <si>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</si>
  <si>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</si>
  <si>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</si>
  <si>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</si>
  <si>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</si>
  <si>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</si>
  <si>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</si>
  <si>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</si>
  <si>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</si>
  <si>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</si>
  <si>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</si>
  <si>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</si>
  <si>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</si>
  <si>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</si>
  <si>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</si>
  <si>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</si>
  <si>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</si>
  <si>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</si>
  <si>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</si>
  <si>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</si>
  <si>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</si>
  <si>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</si>
  <si>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</si>
  <si>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</si>
  <si>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</si>
  <si>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</si>
  <si>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</si>
  <si>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</si>
  <si>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</si>
  <si>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</si>
  <si>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</si>
  <si>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</si>
  <si>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</si>
  <si>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</si>
  <si>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</si>
  <si>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</si>
  <si>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</si>
  <si>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</si>
  <si>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</si>
  <si>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</si>
  <si>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</si>
  <si>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</si>
  <si>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80022</t>
  </si>
  <si>
    <t>COMMERCE CITY</t>
  </si>
  <si>
    <t>80037</t>
  </si>
  <si>
    <t>81129</t>
  </si>
  <si>
    <t>CONEJOS</t>
  </si>
  <si>
    <t>80433</t>
  </si>
  <si>
    <t>CONIFER</t>
  </si>
  <si>
    <t>80812</t>
  </si>
  <si>
    <t>COPE</t>
  </si>
  <si>
    <t>81321</t>
  </si>
  <si>
    <t>CORTEZ</t>
  </si>
  <si>
    <t>81414</t>
  </si>
  <si>
    <t>CORY</t>
  </si>
  <si>
    <t>81223</t>
  </si>
  <si>
    <t>COTOPAXI</t>
  </si>
  <si>
    <t>80434</t>
  </si>
  <si>
    <t>COWDREY</t>
  </si>
  <si>
    <t>81625</t>
  </si>
  <si>
    <t>81626</t>
  </si>
  <si>
    <t>81415</t>
  </si>
  <si>
    <t>81130</t>
  </si>
  <si>
    <t>CREEDE</t>
  </si>
  <si>
    <t>81224</t>
  </si>
  <si>
    <t>CRESTED BUTTE</t>
  </si>
  <si>
    <t>81225</t>
  </si>
  <si>
    <t>81131</t>
  </si>
  <si>
    <t>CRESTONE</t>
  </si>
  <si>
    <t>80813</t>
  </si>
  <si>
    <t>80726</t>
  </si>
  <si>
    <t>CROOK</t>
  </si>
  <si>
    <t>81033</t>
  </si>
  <si>
    <t>CROWLEY</t>
  </si>
  <si>
    <t>81034</t>
  </si>
  <si>
    <t>80514</t>
  </si>
  <si>
    <t>DACONO</t>
  </si>
  <si>
    <t>81630</t>
  </si>
  <si>
    <t>DE BEQUE</t>
  </si>
  <si>
    <t>80105</t>
  </si>
  <si>
    <t>DEER TRAIL</t>
  </si>
  <si>
    <t>81132</t>
  </si>
  <si>
    <t>DEL NORTE</t>
  </si>
  <si>
    <t>81416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</si>
  <si>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</si>
  <si>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</si>
  <si>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</si>
  <si>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</si>
  <si>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</si>
  <si>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</si>
  <si>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</si>
  <si>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</si>
  <si>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</si>
  <si>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</si>
  <si>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</si>
  <si>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</si>
  <si>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</si>
  <si>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</si>
  <si>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</si>
  <si>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</si>
  <si>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</si>
  <si>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</si>
  <si>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</si>
  <si>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</si>
  <si>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</si>
  <si>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</si>
  <si>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</si>
  <si>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</si>
  <si>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</si>
  <si>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</si>
  <si>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</si>
  <si>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</si>
  <si>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</si>
  <si>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</si>
  <si>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</si>
  <si>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</si>
  <si>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</si>
  <si>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</si>
  <si>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</si>
  <si>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</si>
  <si>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</si>
  <si>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</si>
  <si>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</si>
  <si>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</si>
  <si>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</si>
  <si>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</si>
  <si>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</si>
  <si>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</si>
  <si>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</si>
  <si>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</si>
  <si>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</si>
  <si>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</si>
  <si>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</si>
  <si>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</si>
  <si>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</si>
  <si>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</si>
  <si>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</si>
  <si>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</si>
  <si>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</si>
  <si>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</si>
  <si>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</si>
  <si>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</si>
  <si>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</si>
  <si>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</si>
  <si>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</si>
  <si>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</si>
  <si>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</si>
  <si>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</si>
  <si>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</si>
  <si>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</si>
  <si>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</si>
  <si>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</si>
  <si>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</si>
  <si>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</si>
  <si>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80435</t>
  </si>
  <si>
    <t>80497</t>
  </si>
  <si>
    <t>SILVERTHORNE</t>
  </si>
  <si>
    <t>80498</t>
  </si>
  <si>
    <t>81610</t>
  </si>
  <si>
    <t>DINOSAUR</t>
  </si>
  <si>
    <t>81633</t>
  </si>
  <si>
    <t>80814</t>
  </si>
  <si>
    <t>81323</t>
  </si>
  <si>
    <t>DOLORES</t>
  </si>
  <si>
    <t>81324</t>
  </si>
  <si>
    <t>DOVE CREEK</t>
  </si>
  <si>
    <t>80515</t>
  </si>
  <si>
    <t>80436</t>
  </si>
  <si>
    <t>80024</t>
  </si>
  <si>
    <t>81301</t>
  </si>
  <si>
    <t>81302</t>
  </si>
  <si>
    <t>81303</t>
  </si>
  <si>
    <t>81036</t>
  </si>
  <si>
    <t>81631</t>
  </si>
  <si>
    <t>80614</t>
  </si>
  <si>
    <t>80615</t>
  </si>
  <si>
    <t>81418</t>
  </si>
  <si>
    <t>ECKERT</t>
  </si>
  <si>
    <t>80727</t>
  </si>
  <si>
    <t>ECKLEY</t>
  </si>
  <si>
    <t>81632</t>
  </si>
  <si>
    <t>81325</t>
  </si>
  <si>
    <t>EGNAR</t>
  </si>
  <si>
    <t>80106</t>
  </si>
  <si>
    <t>80025</t>
  </si>
  <si>
    <t>ELDORADO SPRINGS</t>
  </si>
  <si>
    <t>80107</t>
  </si>
  <si>
    <t>80438</t>
  </si>
  <si>
    <t>80110</t>
  </si>
  <si>
    <t>80111</t>
  </si>
  <si>
    <t>80112</t>
  </si>
  <si>
    <t>80113</t>
  </si>
  <si>
    <t>80150</t>
  </si>
  <si>
    <t>80151</t>
  </si>
  <si>
    <t>80155</t>
  </si>
  <si>
    <t>80516</t>
  </si>
  <si>
    <t>80511</t>
  </si>
  <si>
    <t>ESTES PARK</t>
  </si>
  <si>
    <t>80517</t>
  </si>
  <si>
    <t>80620</t>
  </si>
  <si>
    <t>80437</t>
  </si>
  <si>
    <t>EVERGREEN</t>
  </si>
  <si>
    <t>80439</t>
  </si>
  <si>
    <t>80432</t>
  </si>
  <si>
    <t>80440</t>
  </si>
  <si>
    <t>FAIRPLAY</t>
  </si>
  <si>
    <t>80456</t>
  </si>
  <si>
    <t>80520</t>
  </si>
  <si>
    <t>FIRESTONE</t>
  </si>
  <si>
    <t>80815</t>
  </si>
  <si>
    <t>FLAGLER</t>
  </si>
  <si>
    <t>80728</t>
  </si>
  <si>
    <t>81226</t>
  </si>
  <si>
    <t>81290</t>
  </si>
  <si>
    <t>80816</t>
  </si>
  <si>
    <t>FLORISSANT</t>
  </si>
  <si>
    <t>80521</t>
  </si>
  <si>
    <t>FORT COLLINS</t>
  </si>
  <si>
    <t>80522</t>
  </si>
  <si>
    <t>80523</t>
  </si>
  <si>
    <t>80524</t>
  </si>
  <si>
    <t>80525</t>
  </si>
  <si>
    <t>80526</t>
  </si>
  <si>
    <t>80527</t>
  </si>
  <si>
    <t>80528</t>
  </si>
  <si>
    <t>80553</t>
  </si>
  <si>
    <t>81133</t>
  </si>
  <si>
    <t>FORT GARLAND</t>
  </si>
  <si>
    <t>80621</t>
  </si>
  <si>
    <t>FORT LUPTON</t>
  </si>
  <si>
    <t>80701</t>
  </si>
  <si>
    <t>FORT MORGAN</t>
  </si>
  <si>
    <t>80705</t>
  </si>
  <si>
    <t>LOG LANE VILLAGE</t>
  </si>
  <si>
    <t>80817</t>
  </si>
  <si>
    <t>81039</t>
  </si>
  <si>
    <t>80116</t>
  </si>
  <si>
    <t>FRANKTOWN</t>
  </si>
  <si>
    <t>80442</t>
  </si>
  <si>
    <t>FRASER</t>
  </si>
  <si>
    <t>80530</t>
  </si>
  <si>
    <t>80443</t>
  </si>
  <si>
    <t>FRISCO</t>
  </si>
  <si>
    <t>81521</t>
  </si>
  <si>
    <t>FRUITA</t>
  </si>
  <si>
    <t>80622</t>
  </si>
  <si>
    <t>81040</t>
  </si>
  <si>
    <t>81522</t>
  </si>
  <si>
    <t>GATEWAY</t>
  </si>
  <si>
    <t>80818</t>
  </si>
  <si>
    <t>80444</t>
  </si>
  <si>
    <t>80623</t>
  </si>
  <si>
    <t>GILCREST</t>
  </si>
  <si>
    <t>80624</t>
  </si>
  <si>
    <t>80532</t>
  </si>
  <si>
    <t>GLEN HAVEN</t>
  </si>
  <si>
    <t>81601</t>
  </si>
  <si>
    <t>GLENWOOD SPRINGS</t>
  </si>
  <si>
    <t>81602</t>
  </si>
  <si>
    <t>80401</t>
  </si>
  <si>
    <t>80402</t>
  </si>
  <si>
    <t>80403</t>
  </si>
  <si>
    <t>80419</t>
  </si>
  <si>
    <t>81041</t>
  </si>
  <si>
    <t>80446</t>
  </si>
  <si>
    <t>81501</t>
  </si>
  <si>
    <t>81502</t>
  </si>
  <si>
    <t>81503</t>
  </si>
  <si>
    <t>81504</t>
  </si>
  <si>
    <t>81505</t>
  </si>
  <si>
    <t>81506</t>
  </si>
  <si>
    <t>81507</t>
  </si>
  <si>
    <t>81523</t>
  </si>
  <si>
    <t>GLADE PARK</t>
  </si>
  <si>
    <t>80447</t>
  </si>
  <si>
    <t>GRAND LAKE</t>
  </si>
  <si>
    <t>80631</t>
  </si>
  <si>
    <t>80632</t>
  </si>
  <si>
    <t>80633</t>
  </si>
  <si>
    <t>80634</t>
  </si>
  <si>
    <t>80638</t>
  </si>
  <si>
    <t>80639</t>
  </si>
  <si>
    <t>80819</t>
  </si>
  <si>
    <t>GREEN MOUNTAIN FALLS</t>
  </si>
  <si>
    <t>80729</t>
  </si>
  <si>
    <t>80820</t>
  </si>
  <si>
    <t>GUFFEY</t>
  </si>
  <si>
    <t>81230</t>
  </si>
  <si>
    <t>GUNNISON</t>
  </si>
  <si>
    <t>81231</t>
  </si>
  <si>
    <t>81247</t>
  </si>
  <si>
    <t>81637</t>
  </si>
  <si>
    <t>81638</t>
  </si>
  <si>
    <t>81043</t>
  </si>
  <si>
    <t>HARTMAN</t>
  </si>
  <si>
    <t>80449</t>
  </si>
  <si>
    <t>HARTSEL</t>
  </si>
  <si>
    <t>81044</t>
  </si>
  <si>
    <t>HASTY</t>
  </si>
  <si>
    <t>81045</t>
  </si>
  <si>
    <t>HASWELL</t>
  </si>
  <si>
    <t>80731</t>
  </si>
  <si>
    <t>HAXTUN</t>
  </si>
  <si>
    <t>81639</t>
  </si>
  <si>
    <t>HAYDEN</t>
  </si>
  <si>
    <t>80640</t>
  </si>
  <si>
    <t>80732</t>
  </si>
  <si>
    <t>81326</t>
  </si>
  <si>
    <t>HESPERUS</t>
  </si>
  <si>
    <t>80733</t>
  </si>
  <si>
    <t>HILLROSE</t>
  </si>
  <si>
    <t>81046</t>
  </si>
  <si>
    <t>HOEHNE</t>
  </si>
  <si>
    <t>81047</t>
  </si>
  <si>
    <t>HOLLY</t>
  </si>
  <si>
    <t>80734</t>
  </si>
  <si>
    <t>81136</t>
  </si>
  <si>
    <t>81419</t>
  </si>
  <si>
    <t>HOTCHKISS</t>
  </si>
  <si>
    <t>80451</t>
  </si>
  <si>
    <t>HOT SULPHUR SPRINGS</t>
  </si>
  <si>
    <t>81233</t>
  </si>
  <si>
    <t>80642</t>
  </si>
  <si>
    <t>80821</t>
  </si>
  <si>
    <t>80533</t>
  </si>
  <si>
    <t>HYGIENE</t>
  </si>
  <si>
    <t>80452</t>
  </si>
  <si>
    <t>IDAHO SPRINGS</t>
  </si>
  <si>
    <t>80735</t>
  </si>
  <si>
    <t>IDALIA</t>
  </si>
  <si>
    <t>80453</t>
  </si>
  <si>
    <t>IDLEDALE</t>
  </si>
  <si>
    <t>81137</t>
  </si>
  <si>
    <t>IGNACIO</t>
  </si>
  <si>
    <t>80736</t>
  </si>
  <si>
    <t>ILIFF</t>
  </si>
  <si>
    <t>80454</t>
  </si>
  <si>
    <t>INDIAN HILLS</t>
  </si>
  <si>
    <t>80455</t>
  </si>
  <si>
    <t>81138</t>
  </si>
  <si>
    <t>JAROSO</t>
  </si>
  <si>
    <t>80822</t>
  </si>
  <si>
    <t>JOES</t>
  </si>
  <si>
    <t>80534</t>
  </si>
  <si>
    <t>80737</t>
  </si>
  <si>
    <t>JULESBURG</t>
  </si>
  <si>
    <t>80823</t>
  </si>
  <si>
    <t>KARVAL</t>
  </si>
  <si>
    <t>80643</t>
  </si>
  <si>
    <t>KEENESBURG</t>
  </si>
  <si>
    <t>80644</t>
  </si>
  <si>
    <t>81049</t>
  </si>
  <si>
    <t>KIM</t>
  </si>
  <si>
    <t>80117</t>
  </si>
  <si>
    <t>80824</t>
  </si>
  <si>
    <t>KIRK</t>
  </si>
  <si>
    <t>80825</t>
  </si>
  <si>
    <t>KIT CARSON</t>
  </si>
  <si>
    <t>80457</t>
  </si>
  <si>
    <t>KITTREDGE</t>
  </si>
  <si>
    <t>80459</t>
  </si>
  <si>
    <t>KREMMLING</t>
  </si>
  <si>
    <t>80026</t>
  </si>
  <si>
    <t>81140</t>
  </si>
  <si>
    <t>LA JARA</t>
  </si>
  <si>
    <t>81050</t>
  </si>
  <si>
    <t>LA JUNTA</t>
  </si>
  <si>
    <t>81235</t>
  </si>
  <si>
    <t>80827</t>
  </si>
  <si>
    <t>81052</t>
  </si>
  <si>
    <t>80535</t>
  </si>
  <si>
    <t>80118</t>
  </si>
  <si>
    <t>LARKSPUR</t>
  </si>
  <si>
    <t>80645</t>
  </si>
  <si>
    <t>81038</t>
  </si>
  <si>
    <t>FORT LYON</t>
  </si>
  <si>
    <t>81054</t>
  </si>
  <si>
    <t>LAS ANIMAS</t>
  </si>
  <si>
    <t>81055</t>
  </si>
  <si>
    <t>LA VETA</t>
  </si>
  <si>
    <t>81420</t>
  </si>
  <si>
    <t>LAZEAR</t>
  </si>
  <si>
    <t>80429</t>
  </si>
  <si>
    <t>80461</t>
  </si>
  <si>
    <t>LEADVILLE</t>
  </si>
  <si>
    <t>81327</t>
  </si>
  <si>
    <t>80826</t>
  </si>
  <si>
    <t>LIMON</t>
  </si>
  <si>
    <t>80828</t>
  </si>
  <si>
    <t>80740</t>
  </si>
  <si>
    <t>LINDON</t>
  </si>
  <si>
    <t>80120</t>
  </si>
  <si>
    <t>80121</t>
  </si>
  <si>
    <t>80122</t>
  </si>
  <si>
    <t>80123</t>
  </si>
  <si>
    <t>80124</t>
  </si>
  <si>
    <t>80125</t>
  </si>
  <si>
    <t>80126</t>
  </si>
  <si>
    <t>80127</t>
  </si>
  <si>
    <t>80128</t>
  </si>
  <si>
    <t>80129</t>
  </si>
  <si>
    <t>80130</t>
  </si>
  <si>
    <t>80160</t>
  </si>
  <si>
    <t>80161</t>
  </si>
  <si>
    <t>80162</t>
  </si>
  <si>
    <t>80163</t>
  </si>
  <si>
    <t>80165</t>
  </si>
  <si>
    <t>80166</t>
  </si>
  <si>
    <t>80536</t>
  </si>
  <si>
    <t>81524</t>
  </si>
  <si>
    <t>80501</t>
  </si>
  <si>
    <t>LONGMONT</t>
  </si>
  <si>
    <t>80502</t>
  </si>
  <si>
    <t>80503</t>
  </si>
  <si>
    <t>80504</t>
  </si>
  <si>
    <t>80027</t>
  </si>
  <si>
    <t>80131</t>
  </si>
  <si>
    <t>LOUVIERS</t>
  </si>
  <si>
    <t>80537</t>
  </si>
  <si>
    <t>80538</t>
  </si>
  <si>
    <t>80539</t>
  </si>
  <si>
    <t>80646</t>
  </si>
  <si>
    <t>80540</t>
  </si>
  <si>
    <t>81057</t>
  </si>
  <si>
    <t>MC CLAVE</t>
  </si>
  <si>
    <t>80463</t>
  </si>
  <si>
    <t>81525</t>
  </si>
  <si>
    <t>81141</t>
  </si>
  <si>
    <t>MANASSA</t>
  </si>
  <si>
    <t>81328</t>
  </si>
  <si>
    <t>MANCOS</t>
  </si>
  <si>
    <t>80829</t>
  </si>
  <si>
    <t>MANITOU SPRINGS</t>
  </si>
  <si>
    <t>81058</t>
  </si>
  <si>
    <t>MANZANOLA</t>
  </si>
  <si>
    <t>81329</t>
  </si>
  <si>
    <t>MARVEL</t>
  </si>
  <si>
    <t>80541</t>
  </si>
  <si>
    <t>80830</t>
  </si>
  <si>
    <t>MATHESON</t>
  </si>
  <si>
    <t>81640</t>
  </si>
  <si>
    <t>MAYBELL</t>
  </si>
  <si>
    <t>80542</t>
  </si>
  <si>
    <t>81641</t>
  </si>
  <si>
    <t>MEEKER</t>
  </si>
  <si>
    <t>81642</t>
  </si>
  <si>
    <t>80741</t>
  </si>
  <si>
    <t>MERINO</t>
  </si>
  <si>
    <t>81643</t>
  </si>
  <si>
    <t>MESA</t>
  </si>
  <si>
    <t>81330</t>
  </si>
  <si>
    <t>MESA VERDE NATIONAL PARK</t>
  </si>
  <si>
    <t>80543</t>
  </si>
  <si>
    <t>MILLIKEN</t>
  </si>
  <si>
    <t>81645</t>
  </si>
  <si>
    <t>MINTURN</t>
  </si>
  <si>
    <t>81059</t>
  </si>
  <si>
    <t>MODEL</t>
  </si>
  <si>
    <t>81143</t>
  </si>
  <si>
    <t>MOFFAT</t>
  </si>
  <si>
    <t>81646</t>
  </si>
  <si>
    <t>MOLINA</t>
  </si>
  <si>
    <t>81135</t>
  </si>
  <si>
    <t>HOMELAKE</t>
  </si>
  <si>
    <t>81144</t>
  </si>
  <si>
    <t>MONTE VISTA</t>
  </si>
  <si>
    <t>81401</t>
  </si>
  <si>
    <t>81402</t>
  </si>
  <si>
    <t>81403</t>
  </si>
  <si>
    <t>80132</t>
  </si>
  <si>
    <t>80465</t>
  </si>
  <si>
    <t>81146</t>
  </si>
  <si>
    <t>MOSCA</t>
  </si>
  <si>
    <t>81236</t>
  </si>
  <si>
    <t>NATHROP</t>
  </si>
  <si>
    <t>81422</t>
  </si>
  <si>
    <t>NATURITA</t>
  </si>
  <si>
    <t>80466</t>
  </si>
  <si>
    <t>NEDERLAND</t>
  </si>
  <si>
    <t>81647</t>
  </si>
  <si>
    <t>80742</t>
  </si>
  <si>
    <t>NEW RAYMER</t>
  </si>
  <si>
    <t>80544</t>
  </si>
  <si>
    <t>NIWOT</t>
  </si>
  <si>
    <t>81423</t>
  </si>
  <si>
    <t>81424</t>
  </si>
  <si>
    <t>NUCLA</t>
  </si>
  <si>
    <t>80648</t>
  </si>
  <si>
    <t>NUNN</t>
  </si>
  <si>
    <t>80467</t>
  </si>
  <si>
    <t>OAK CREEK</t>
  </si>
  <si>
    <t>81425</t>
  </si>
  <si>
    <t>81062</t>
  </si>
  <si>
    <t>OLNEY SPRINGS</t>
  </si>
  <si>
    <t>81426</t>
  </si>
  <si>
    <t>80649</t>
  </si>
  <si>
    <t>81063</t>
  </si>
  <si>
    <t>ORDWAY</t>
  </si>
  <si>
    <t>80743</t>
  </si>
  <si>
    <t>81427</t>
  </si>
  <si>
    <t>OURAY</t>
  </si>
  <si>
    <t>80744</t>
  </si>
  <si>
    <t>80745</t>
  </si>
  <si>
    <t>PADRONI</t>
  </si>
  <si>
    <t>81147</t>
  </si>
  <si>
    <t>PAGOSA SPRINGS</t>
  </si>
  <si>
    <t>81157</t>
  </si>
  <si>
    <t>81526</t>
  </si>
  <si>
    <t>80133</t>
  </si>
  <si>
    <t>PALMER LAKE</t>
  </si>
  <si>
    <t>80746</t>
  </si>
  <si>
    <t>81428</t>
  </si>
  <si>
    <t>PAONIA</t>
  </si>
  <si>
    <t>81635</t>
  </si>
  <si>
    <t>PARACHUTE</t>
  </si>
  <si>
    <t>81636</t>
  </si>
  <si>
    <t>BATTLEMENT MESA</t>
  </si>
  <si>
    <t>81429</t>
  </si>
  <si>
    <t>80134</t>
  </si>
  <si>
    <t>80138</t>
  </si>
  <si>
    <t>81237</t>
  </si>
  <si>
    <t>81239</t>
  </si>
  <si>
    <t>80468</t>
  </si>
  <si>
    <t>80747</t>
  </si>
  <si>
    <t>PEETZ</t>
  </si>
  <si>
    <t>81240</t>
  </si>
  <si>
    <t>PENROSE</t>
  </si>
  <si>
    <t>80831</t>
  </si>
  <si>
    <t>PEYTON</t>
  </si>
  <si>
    <t>80469</t>
  </si>
  <si>
    <t>80650</t>
  </si>
  <si>
    <t>80425</t>
  </si>
  <si>
    <t>BUFFALO CREEK</t>
  </si>
  <si>
    <t>80470</t>
  </si>
  <si>
    <t>PINE</t>
  </si>
  <si>
    <t>80471</t>
  </si>
  <si>
    <t>PINECLIFFE</t>
  </si>
  <si>
    <t>81241</t>
  </si>
  <si>
    <t>PITKIN</t>
  </si>
  <si>
    <t>81430</t>
  </si>
  <si>
    <t>PLACERVILLE</t>
  </si>
  <si>
    <t>80651</t>
  </si>
  <si>
    <t>PLATTEVILLE</t>
  </si>
  <si>
    <t>81331</t>
  </si>
  <si>
    <t>81242</t>
  </si>
  <si>
    <t>PONCHA SPRINGS</t>
  </si>
  <si>
    <t>81243</t>
  </si>
  <si>
    <t>POWDERHORN</t>
  </si>
  <si>
    <t>81064</t>
  </si>
  <si>
    <t>PRITCHETT</t>
  </si>
  <si>
    <t>81001</t>
  </si>
  <si>
    <t>PUEBLO</t>
  </si>
  <si>
    <t>81002</t>
  </si>
  <si>
    <t>81003</t>
  </si>
  <si>
    <t>81004</t>
  </si>
  <si>
    <t>81005</t>
  </si>
  <si>
    <t>81006</t>
  </si>
  <si>
    <t>81007</t>
  </si>
  <si>
    <t>81008</t>
  </si>
  <si>
    <t>81009</t>
  </si>
  <si>
    <t>81010</t>
  </si>
  <si>
    <t>81011</t>
  </si>
  <si>
    <t>81012</t>
  </si>
  <si>
    <t>81019</t>
  </si>
  <si>
    <t>COLORADO CITY</t>
  </si>
  <si>
    <t>80832</t>
  </si>
  <si>
    <t>RAMAH</t>
  </si>
  <si>
    <t>80473</t>
  </si>
  <si>
    <t>RAND</t>
  </si>
  <si>
    <t>81648</t>
  </si>
  <si>
    <t>RANGELY</t>
  </si>
  <si>
    <t>81649</t>
  </si>
  <si>
    <t>RED CLIFF</t>
  </si>
  <si>
    <t>80545</t>
  </si>
  <si>
    <t>RED FEATHER LAKES</t>
  </si>
  <si>
    <t>81431</t>
  </si>
  <si>
    <t>REDVALE</t>
  </si>
  <si>
    <t>81332</t>
  </si>
  <si>
    <t>RICO</t>
  </si>
  <si>
    <t>81432</t>
  </si>
  <si>
    <t>81650</t>
  </si>
  <si>
    <t>RIFLE</t>
  </si>
  <si>
    <t>81244</t>
  </si>
  <si>
    <t>81067</t>
  </si>
  <si>
    <t>ROCKY FORD</t>
  </si>
  <si>
    <t>80652</t>
  </si>
  <si>
    <t>ROGGEN</t>
  </si>
  <si>
    <t>80474</t>
  </si>
  <si>
    <t>ROLLINSVILLE</t>
  </si>
  <si>
    <t>81148</t>
  </si>
  <si>
    <t>ROMEO</t>
  </si>
  <si>
    <t>80833</t>
  </si>
  <si>
    <t>81069</t>
  </si>
  <si>
    <t>81149</t>
  </si>
  <si>
    <t>SAGUACHE</t>
  </si>
  <si>
    <t>81201</t>
  </si>
  <si>
    <t>SALIDA</t>
  </si>
  <si>
    <t>81227</t>
  </si>
  <si>
    <t>81232</t>
  </si>
  <si>
    <t>81151</t>
  </si>
  <si>
    <t>81152</t>
  </si>
  <si>
    <t>SAN LUIS</t>
  </si>
  <si>
    <t>81248</t>
  </si>
  <si>
    <t>SARGENTS</t>
  </si>
  <si>
    <t>80135</t>
  </si>
  <si>
    <t>80749</t>
  </si>
  <si>
    <t>80834</t>
  </si>
  <si>
    <t>SEIBERT</t>
  </si>
  <si>
    <t>80546</t>
  </si>
  <si>
    <t>80448</t>
  </si>
  <si>
    <t>80475</t>
  </si>
  <si>
    <t>81071</t>
  </si>
  <si>
    <t>SHERIDAN LAKE</t>
  </si>
  <si>
    <t>81652</t>
  </si>
  <si>
    <t>SILT</t>
  </si>
  <si>
    <t>80476</t>
  </si>
  <si>
    <t>SILVER PLUME</t>
  </si>
  <si>
    <t>81433</t>
  </si>
  <si>
    <t>SILVERTON</t>
  </si>
  <si>
    <t>80835</t>
  </si>
  <si>
    <t>SIMLA</t>
  </si>
  <si>
    <t>81653</t>
  </si>
  <si>
    <t>81654</t>
  </si>
  <si>
    <t>SNOWMASS</t>
  </si>
  <si>
    <t>80750</t>
  </si>
  <si>
    <t>81434</t>
  </si>
  <si>
    <t>81154</t>
  </si>
  <si>
    <t>81073</t>
  </si>
  <si>
    <t>80477</t>
  </si>
  <si>
    <t>STEAMBOAT SPRINGS</t>
  </si>
  <si>
    <t>80487</t>
  </si>
  <si>
    <t>80488</t>
  </si>
  <si>
    <t>80751</t>
  </si>
  <si>
    <t>80754</t>
  </si>
  <si>
    <t>80136</t>
  </si>
  <si>
    <t>80836</t>
  </si>
  <si>
    <t>81076</t>
  </si>
  <si>
    <t>SUGAR CITY</t>
  </si>
  <si>
    <t>81077</t>
  </si>
  <si>
    <t>SWINK</t>
  </si>
  <si>
    <t>80478</t>
  </si>
  <si>
    <t>TABERNASH</t>
  </si>
  <si>
    <t>81435</t>
  </si>
  <si>
    <t>TELLURIDE</t>
  </si>
  <si>
    <t>80547</t>
  </si>
  <si>
    <t>TIMNATH</t>
  </si>
  <si>
    <t>80479</t>
  </si>
  <si>
    <t>TOPONAS</t>
  </si>
  <si>
    <t>81334</t>
  </si>
  <si>
    <t>TOWAOC</t>
  </si>
  <si>
    <t>81081</t>
  </si>
  <si>
    <t>TRINCHERA</t>
  </si>
  <si>
    <t>81082</t>
  </si>
  <si>
    <t>TRINIDAD</t>
  </si>
  <si>
    <t>81084</t>
  </si>
  <si>
    <t>TWO BUTTES</t>
  </si>
  <si>
    <t>80840</t>
  </si>
  <si>
    <t>U S A F ACADEMY</t>
  </si>
  <si>
    <t>80841</t>
  </si>
  <si>
    <t>81657</t>
  </si>
  <si>
    <t>81658</t>
  </si>
  <si>
    <t>80755</t>
  </si>
  <si>
    <t>80860</t>
  </si>
  <si>
    <t>81087</t>
  </si>
  <si>
    <t>VILAS</t>
  </si>
  <si>
    <t>81155</t>
  </si>
  <si>
    <t>VILLA GROVE</t>
  </si>
  <si>
    <t>80861</t>
  </si>
  <si>
    <t>VONA</t>
  </si>
  <si>
    <t>80430</t>
  </si>
  <si>
    <t>80480</t>
  </si>
  <si>
    <t>81089</t>
  </si>
  <si>
    <t>WALSENBURG</t>
  </si>
  <si>
    <t>81090</t>
  </si>
  <si>
    <t>WALSH</t>
  </si>
  <si>
    <t>80481</t>
  </si>
  <si>
    <t>WARD</t>
  </si>
  <si>
    <t>80137</t>
  </si>
  <si>
    <t>80653</t>
  </si>
  <si>
    <t>WELDONA</t>
  </si>
  <si>
    <t>80549</t>
  </si>
  <si>
    <t>81252</t>
  </si>
  <si>
    <t>WESTCLIFFE</t>
  </si>
  <si>
    <t>80030</t>
  </si>
  <si>
    <t>80031</t>
  </si>
  <si>
    <t>80035</t>
  </si>
  <si>
    <t>80036</t>
  </si>
  <si>
    <t>81091</t>
  </si>
  <si>
    <t>81253</t>
  </si>
  <si>
    <t>80033</t>
  </si>
  <si>
    <t>WHEAT RIDGE</t>
  </si>
  <si>
    <t>80034</t>
  </si>
  <si>
    <t>81527</t>
  </si>
  <si>
    <t>80654</t>
  </si>
  <si>
    <t>WIGGINS</t>
  </si>
  <si>
    <t>80862</t>
  </si>
  <si>
    <t>WILD HORSE</t>
  </si>
  <si>
    <t>81092</t>
  </si>
  <si>
    <t>WILEY</t>
  </si>
  <si>
    <t>80550</t>
  </si>
  <si>
    <t>80551</t>
  </si>
  <si>
    <t>80482</t>
  </si>
  <si>
    <t>WINTER PARK</t>
  </si>
  <si>
    <t>81655</t>
  </si>
  <si>
    <t>80863</t>
  </si>
  <si>
    <t>WOODLAND PARK</t>
  </si>
  <si>
    <t>80866</t>
  </si>
  <si>
    <t>80757</t>
  </si>
  <si>
    <t>WOODROW</t>
  </si>
  <si>
    <t>81656</t>
  </si>
  <si>
    <t>WOODY CREEK</t>
  </si>
  <si>
    <t>80758</t>
  </si>
  <si>
    <t>WRAY</t>
  </si>
  <si>
    <t>80483</t>
  </si>
  <si>
    <t>YAMPA</t>
  </si>
  <si>
    <t>81335</t>
  </si>
  <si>
    <t>YELLOW JACKET</t>
  </si>
  <si>
    <t>80864</t>
  </si>
  <si>
    <t>80759</t>
  </si>
  <si>
    <t>83110</t>
  </si>
  <si>
    <t>83112</t>
  </si>
  <si>
    <t>83118</t>
  </si>
  <si>
    <t>83128</t>
  </si>
  <si>
    <t>82050</t>
  </si>
  <si>
    <t>ALBIN</t>
  </si>
  <si>
    <t>82620</t>
  </si>
  <si>
    <t>ALCOVA</t>
  </si>
  <si>
    <t>82711</t>
  </si>
  <si>
    <t>ALVA</t>
  </si>
  <si>
    <t>82831</t>
  </si>
  <si>
    <t>83111</t>
  </si>
  <si>
    <t>82321</t>
  </si>
  <si>
    <t>BAGGS</t>
  </si>
  <si>
    <t>82322</t>
  </si>
  <si>
    <t>BAIROIL</t>
  </si>
  <si>
    <t>82410</t>
  </si>
  <si>
    <t>82712</t>
  </si>
  <si>
    <t>82833</t>
  </si>
  <si>
    <t>BIG HORN</t>
  </si>
  <si>
    <t>83113</t>
  </si>
  <si>
    <t>BIG PINEY</t>
  </si>
  <si>
    <t>82922</t>
  </si>
  <si>
    <t>82923</t>
  </si>
  <si>
    <t>82834</t>
  </si>
  <si>
    <t>82840</t>
  </si>
  <si>
    <t>SADDLESTRING</t>
  </si>
  <si>
    <t>82411</t>
  </si>
  <si>
    <t>82053</t>
  </si>
  <si>
    <t>82412</t>
  </si>
  <si>
    <t>82054</t>
  </si>
  <si>
    <t>82601</t>
  </si>
  <si>
    <t>CASPER</t>
  </si>
  <si>
    <t>82602</t>
  </si>
  <si>
    <t>82604</t>
  </si>
  <si>
    <t>82605</t>
  </si>
  <si>
    <t>82609</t>
  </si>
  <si>
    <t>82615</t>
  </si>
  <si>
    <t>SHIRLEY BASIN</t>
  </si>
  <si>
    <t>82630</t>
  </si>
  <si>
    <t>ARMINTO</t>
  </si>
  <si>
    <t>82638</t>
  </si>
  <si>
    <t>HILAND</t>
  </si>
  <si>
    <t>82646</t>
  </si>
  <si>
    <t>NATRONA</t>
  </si>
  <si>
    <t>82055</t>
  </si>
  <si>
    <t>CENTENNIAL</t>
  </si>
  <si>
    <t>82001</t>
  </si>
  <si>
    <t>CHEYENNE</t>
  </si>
  <si>
    <t>82002</t>
  </si>
  <si>
    <t>82003</t>
  </si>
  <si>
    <t>82005</t>
  </si>
  <si>
    <t>FE WARREN AFB</t>
  </si>
  <si>
    <t>82006</t>
  </si>
  <si>
    <t>82007</t>
  </si>
  <si>
    <t>82008</t>
  </si>
  <si>
    <t>82009</t>
  </si>
  <si>
    <t>82010</t>
  </si>
  <si>
    <t>82052</t>
  </si>
  <si>
    <t>82059</t>
  </si>
  <si>
    <t>GRANITE CANON</t>
  </si>
  <si>
    <t>82210</t>
  </si>
  <si>
    <t>CHUGWATER</t>
  </si>
  <si>
    <t>82835</t>
  </si>
  <si>
    <t>82414</t>
  </si>
  <si>
    <t>83114</t>
  </si>
  <si>
    <t>COKEVILLE</t>
  </si>
  <si>
    <t>82925</t>
  </si>
  <si>
    <t>82420</t>
  </si>
  <si>
    <t>COWLEY</t>
  </si>
  <si>
    <t>82512</t>
  </si>
  <si>
    <t>CROWHEART</t>
  </si>
  <si>
    <t>83115</t>
  </si>
  <si>
    <t>DANIEL</t>
  </si>
  <si>
    <t>82836</t>
  </si>
  <si>
    <t>82421</t>
  </si>
  <si>
    <t>DEAVER</t>
  </si>
  <si>
    <t>82714</t>
  </si>
  <si>
    <t>DEVILS TOWER</t>
  </si>
  <si>
    <t>83116</t>
  </si>
  <si>
    <t>DIAMONDVILLE</t>
  </si>
  <si>
    <t>82323</t>
  </si>
  <si>
    <t>82633</t>
  </si>
  <si>
    <t>82513</t>
  </si>
  <si>
    <t>DUBOIS</t>
  </si>
  <si>
    <t>82635</t>
  </si>
  <si>
    <t>82324</t>
  </si>
  <si>
    <t>ELK MOUNTAIN</t>
  </si>
  <si>
    <t>82422</t>
  </si>
  <si>
    <t>EMBLEM</t>
  </si>
  <si>
    <t>82325</t>
  </si>
  <si>
    <t>ENCAMPMENT</t>
  </si>
  <si>
    <t>82930</t>
  </si>
  <si>
    <t>EVANSTON</t>
  </si>
  <si>
    <t>82931</t>
  </si>
  <si>
    <t>82636</t>
  </si>
  <si>
    <t>83119</t>
  </si>
  <si>
    <t>82932</t>
  </si>
  <si>
    <t>FARSON</t>
  </si>
  <si>
    <t>82933</t>
  </si>
  <si>
    <t>FORT BRIDGER</t>
  </si>
  <si>
    <t>82212</t>
  </si>
  <si>
    <t>FORT LARAMIE</t>
  </si>
  <si>
    <t>82514</t>
  </si>
  <si>
    <t>FORT WASHAKIE</t>
  </si>
  <si>
    <t>82423</t>
  </si>
  <si>
    <t>FRANNIE</t>
  </si>
  <si>
    <t>83120</t>
  </si>
  <si>
    <t>83121</t>
  </si>
  <si>
    <t>FRONTIER</t>
  </si>
  <si>
    <t>82716</t>
  </si>
  <si>
    <t>82717</t>
  </si>
  <si>
    <t>82718</t>
  </si>
  <si>
    <t>82731</t>
  </si>
  <si>
    <t>82732</t>
  </si>
  <si>
    <t>82213</t>
  </si>
  <si>
    <t>GLENDO</t>
  </si>
  <si>
    <t>82637</t>
  </si>
  <si>
    <t>GLENROCK</t>
  </si>
  <si>
    <t>82934</t>
  </si>
  <si>
    <t>82935</t>
  </si>
  <si>
    <t>GREEN RIVER</t>
  </si>
  <si>
    <t>82938</t>
  </si>
  <si>
    <t>MC KINNON</t>
  </si>
  <si>
    <t>82426</t>
  </si>
  <si>
    <t>GREYBULL</t>
  </si>
  <si>
    <t>83122</t>
  </si>
  <si>
    <t>82214</t>
  </si>
  <si>
    <t>82327</t>
  </si>
  <si>
    <t>HANNA</t>
  </si>
  <si>
    <t>82215</t>
  </si>
  <si>
    <t>82217</t>
  </si>
  <si>
    <t>HAWK SPRINGS</t>
  </si>
  <si>
    <t>82060</t>
  </si>
  <si>
    <t>82061</t>
  </si>
  <si>
    <t>HORSE CREEK</t>
  </si>
  <si>
    <t>82515</t>
  </si>
  <si>
    <t>82720</t>
  </si>
  <si>
    <t>HULETT</t>
  </si>
  <si>
    <t>82218</t>
  </si>
  <si>
    <t>82428</t>
  </si>
  <si>
    <t>HYATTVILLE</t>
  </si>
  <si>
    <t>83001</t>
  </si>
  <si>
    <t>83002</t>
  </si>
  <si>
    <t>83025</t>
  </si>
  <si>
    <t>TETON VILLAGE</t>
  </si>
  <si>
    <t>82219</t>
  </si>
  <si>
    <t>JAY EM</t>
  </si>
  <si>
    <t>82639</t>
  </si>
  <si>
    <t>KAYCEE</t>
  </si>
  <si>
    <t>83011</t>
  </si>
  <si>
    <t>KELLY</t>
  </si>
  <si>
    <t>83101</t>
  </si>
  <si>
    <t>KEMMERER</t>
  </si>
  <si>
    <t>82516</t>
  </si>
  <si>
    <t>KINNEAR</t>
  </si>
  <si>
    <t>83123</t>
  </si>
  <si>
    <t>LA BARGE</t>
  </si>
  <si>
    <t>82221</t>
  </si>
  <si>
    <t>82222</t>
  </si>
  <si>
    <t>LANCE CREEK</t>
  </si>
  <si>
    <t>82520</t>
  </si>
  <si>
    <t>LANDER</t>
  </si>
  <si>
    <t>82051</t>
  </si>
  <si>
    <t>BOSLER</t>
  </si>
  <si>
    <t>82063</t>
  </si>
  <si>
    <t>JELM</t>
  </si>
  <si>
    <t>82070</t>
  </si>
  <si>
    <t>LARAMIE</t>
  </si>
  <si>
    <t>82071</t>
  </si>
  <si>
    <t>82072</t>
  </si>
  <si>
    <t>82073</t>
  </si>
  <si>
    <t>82837</t>
  </si>
  <si>
    <t>LEITER</t>
  </si>
  <si>
    <t>82640</t>
  </si>
  <si>
    <t>LINCH</t>
  </si>
  <si>
    <t>82223</t>
  </si>
  <si>
    <t>LINGLE</t>
  </si>
  <si>
    <t>82929</t>
  </si>
  <si>
    <t>LITTLE AMERICA</t>
  </si>
  <si>
    <t>82224</t>
  </si>
  <si>
    <t>82229</t>
  </si>
  <si>
    <t>82431</t>
  </si>
  <si>
    <t>82225</t>
  </si>
  <si>
    <t>LUSK</t>
  </si>
  <si>
    <t>82937</t>
  </si>
  <si>
    <t>82642</t>
  </si>
  <si>
    <t>LYSITE</t>
  </si>
  <si>
    <t>82432</t>
  </si>
  <si>
    <t>82227</t>
  </si>
  <si>
    <t>82329</t>
  </si>
  <si>
    <t>MEDICINE BOW</t>
  </si>
  <si>
    <t>82433</t>
  </si>
  <si>
    <t>MEETEETSE</t>
  </si>
  <si>
    <t>82081</t>
  </si>
  <si>
    <t>82643</t>
  </si>
  <si>
    <t>MIDWEST</t>
  </si>
  <si>
    <t>82644</t>
  </si>
  <si>
    <t>82721</t>
  </si>
  <si>
    <t>MOORCROFT</t>
  </si>
  <si>
    <t>83012</t>
  </si>
  <si>
    <t>MOOSE</t>
  </si>
  <si>
    <t>83013</t>
  </si>
  <si>
    <t>82936</t>
  </si>
  <si>
    <t>LONETREE</t>
  </si>
  <si>
    <t>82939</t>
  </si>
  <si>
    <t>82701</t>
  </si>
  <si>
    <t>82715</t>
  </si>
  <si>
    <t>FOUR CORNERS</t>
  </si>
  <si>
    <t>83124</t>
  </si>
  <si>
    <t>OPAL</t>
  </si>
  <si>
    <t>82723</t>
  </si>
  <si>
    <t>82434</t>
  </si>
  <si>
    <t>82838</t>
  </si>
  <si>
    <t>82523</t>
  </si>
  <si>
    <t>PAVILLION</t>
  </si>
  <si>
    <t>82082</t>
  </si>
  <si>
    <t>PINE BLUFFS</t>
  </si>
  <si>
    <t>82941</t>
  </si>
  <si>
    <t>PINEDALE</t>
  </si>
  <si>
    <t>82648</t>
  </si>
  <si>
    <t>POWDER RIVER</t>
  </si>
  <si>
    <t>82435</t>
  </si>
  <si>
    <t>82440</t>
  </si>
  <si>
    <t>82839</t>
  </si>
  <si>
    <t>RANCHESTER</t>
  </si>
  <si>
    <t>82844</t>
  </si>
  <si>
    <t>WOLF</t>
  </si>
  <si>
    <t>82301</t>
  </si>
  <si>
    <t>RAWLINS</t>
  </si>
  <si>
    <t>82310</t>
  </si>
  <si>
    <t>JEFFREY CITY</t>
  </si>
  <si>
    <t>82335</t>
  </si>
  <si>
    <t>82725</t>
  </si>
  <si>
    <t>RECLUSE</t>
  </si>
  <si>
    <t>82943</t>
  </si>
  <si>
    <t>82501</t>
  </si>
  <si>
    <t>82510</t>
  </si>
  <si>
    <t>82944</t>
  </si>
  <si>
    <t>ROBERTSON</t>
  </si>
  <si>
    <t>82058</t>
  </si>
  <si>
    <t>82083</t>
  </si>
  <si>
    <t>ROCK RIVER</t>
  </si>
  <si>
    <t>82901</t>
  </si>
  <si>
    <t>ROCK SPRINGS</t>
  </si>
  <si>
    <t>82902</t>
  </si>
  <si>
    <t>82942</t>
  </si>
  <si>
    <t>POINT OF ROCKS</t>
  </si>
  <si>
    <t>82727</t>
  </si>
  <si>
    <t>ROZET</t>
  </si>
  <si>
    <t>82524</t>
  </si>
  <si>
    <t>SAINT STEPHENS</t>
  </si>
  <si>
    <t>82331</t>
  </si>
  <si>
    <t>SARATOGA</t>
  </si>
  <si>
    <t>82332</t>
  </si>
  <si>
    <t>SAVERY</t>
  </si>
  <si>
    <t>82441</t>
  </si>
  <si>
    <t>SHELL</t>
  </si>
  <si>
    <t>82801</t>
  </si>
  <si>
    <t>82649</t>
  </si>
  <si>
    <t>SHOSHONI</t>
  </si>
  <si>
    <t>82334</t>
  </si>
  <si>
    <t>83126</t>
  </si>
  <si>
    <t>82832</t>
  </si>
  <si>
    <t>82842</t>
  </si>
  <si>
    <t>STORY</t>
  </si>
  <si>
    <t>82710</t>
  </si>
  <si>
    <t>ALADDIN</t>
  </si>
  <si>
    <t>82729</t>
  </si>
  <si>
    <t>SUNDANCE</t>
  </si>
  <si>
    <t>82945</t>
  </si>
  <si>
    <t>82442</t>
  </si>
  <si>
    <t>TEN SLEEP</t>
  </si>
  <si>
    <t>83127</t>
  </si>
  <si>
    <t>THAYNE</t>
  </si>
  <si>
    <t>82430</t>
  </si>
  <si>
    <t>82443</t>
  </si>
  <si>
    <t>THERMOPOLIS</t>
  </si>
  <si>
    <t>82084</t>
  </si>
  <si>
    <t>TIE SIDING</t>
  </si>
  <si>
    <t>82240</t>
  </si>
  <si>
    <t>82730</t>
  </si>
  <si>
    <t>82242</t>
  </si>
  <si>
    <t>VAN TASSELL</t>
  </si>
  <si>
    <t>82243</t>
  </si>
  <si>
    <t>VETERAN</t>
  </si>
  <si>
    <t>82336</t>
  </si>
  <si>
    <t>WAMSUTTER</t>
  </si>
  <si>
    <t>82450</t>
  </si>
  <si>
    <t>WAPITI</t>
  </si>
  <si>
    <t>82201</t>
  </si>
  <si>
    <t>83014</t>
  </si>
  <si>
    <t>82401</t>
  </si>
  <si>
    <t>WORLAND</t>
  </si>
  <si>
    <t>82845</t>
  </si>
  <si>
    <t>WYARNO</t>
  </si>
  <si>
    <t>82190</t>
  </si>
  <si>
    <t>YELLOWSTONE NATIONAL PARK</t>
  </si>
  <si>
    <t>82244</t>
  </si>
  <si>
    <t>83210</t>
  </si>
  <si>
    <t>83311</t>
  </si>
  <si>
    <t>83312</t>
  </si>
  <si>
    <t>83211</t>
  </si>
  <si>
    <t>AMERICAN FALLS</t>
  </si>
  <si>
    <t>83212</t>
  </si>
  <si>
    <t>ARBON</t>
  </si>
  <si>
    <t>83213</t>
  </si>
  <si>
    <t>83214</t>
  </si>
  <si>
    <t>ARIMO</t>
  </si>
  <si>
    <t>83420</t>
  </si>
  <si>
    <t>83217</t>
  </si>
  <si>
    <t>83602</t>
  </si>
  <si>
    <t>BANKS</t>
  </si>
  <si>
    <t>83218</t>
  </si>
  <si>
    <t>83313</t>
  </si>
  <si>
    <t>83215</t>
  </si>
  <si>
    <t>ATOMIC CITY</t>
  </si>
  <si>
    <t>83221</t>
  </si>
  <si>
    <t>BLACKFOOT</t>
  </si>
  <si>
    <t>83314</t>
  </si>
  <si>
    <t>83223</t>
  </si>
  <si>
    <t>83601</t>
  </si>
  <si>
    <t>83701</t>
  </si>
  <si>
    <t>BOISE</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</si>
  <si>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</si>
  <si>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</si>
  <si>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</si>
  <si>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</si>
  <si>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</si>
  <si>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</si>
  <si>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</si>
  <si>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</si>
  <si>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</si>
  <si>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</si>
  <si>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</si>
  <si>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</si>
  <si>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</si>
  <si>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</si>
  <si>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</si>
  <si>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</si>
  <si>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</si>
  <si>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</si>
  <si>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</si>
  <si>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</si>
  <si>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</si>
  <si>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</si>
  <si>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</si>
  <si>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</si>
  <si>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</si>
  <si>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</si>
  <si>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</si>
  <si>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</si>
  <si>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83604</t>
  </si>
  <si>
    <t>BRUNEAU</t>
  </si>
  <si>
    <t>83316</t>
  </si>
  <si>
    <t>83318</t>
  </si>
  <si>
    <t>BURLEY</t>
  </si>
  <si>
    <t>83605</t>
  </si>
  <si>
    <t>83606</t>
  </si>
  <si>
    <t>83607</t>
  </si>
  <si>
    <t>83610</t>
  </si>
  <si>
    <t>83643</t>
  </si>
  <si>
    <t>83320</t>
  </si>
  <si>
    <t>83462</t>
  </si>
  <si>
    <t>CARMEN</t>
  </si>
  <si>
    <t>83611</t>
  </si>
  <si>
    <t>83321</t>
  </si>
  <si>
    <t>CASTLEFORD</t>
  </si>
  <si>
    <t>83226</t>
  </si>
  <si>
    <t>CHALLIS</t>
  </si>
  <si>
    <t>83229</t>
  </si>
  <si>
    <t>83421</t>
  </si>
  <si>
    <t>83227</t>
  </si>
  <si>
    <t>83228</t>
  </si>
  <si>
    <t>83612</t>
  </si>
  <si>
    <t>COUNCIL</t>
  </si>
  <si>
    <t>83232</t>
  </si>
  <si>
    <t>83323</t>
  </si>
  <si>
    <t>DECLO</t>
  </si>
  <si>
    <t>83615</t>
  </si>
  <si>
    <t>83234</t>
  </si>
  <si>
    <t>DOWNEY</t>
  </si>
  <si>
    <t>83422</t>
  </si>
  <si>
    <t>DRIGGS</t>
  </si>
  <si>
    <t>83423</t>
  </si>
  <si>
    <t>83446</t>
  </si>
  <si>
    <t>83616</t>
  </si>
  <si>
    <t>83325</t>
  </si>
  <si>
    <t>83235</t>
  </si>
  <si>
    <t>83617</t>
  </si>
  <si>
    <t>83322</t>
  </si>
  <si>
    <t>CORRAL</t>
  </si>
  <si>
    <t>83327</t>
  </si>
  <si>
    <t>83328</t>
  </si>
  <si>
    <t>FILER</t>
  </si>
  <si>
    <t>83236</t>
  </si>
  <si>
    <t>83237</t>
  </si>
  <si>
    <t>83619</t>
  </si>
  <si>
    <t>83622</t>
  </si>
  <si>
    <t>GARDEN VALLEY</t>
  </si>
  <si>
    <t>83637</t>
  </si>
  <si>
    <t>83238</t>
  </si>
  <si>
    <t>83239</t>
  </si>
  <si>
    <t>83463</t>
  </si>
  <si>
    <t>GIBBONSVILLE</t>
  </si>
  <si>
    <t>83623</t>
  </si>
  <si>
    <t>GLENNS FERRY</t>
  </si>
  <si>
    <t>83633</t>
  </si>
  <si>
    <t>KING HILL</t>
  </si>
  <si>
    <t>83330</t>
  </si>
  <si>
    <t>GOODING</t>
  </si>
  <si>
    <t>83337</t>
  </si>
  <si>
    <t>83241</t>
  </si>
  <si>
    <t>GRACE</t>
  </si>
  <si>
    <t>83283</t>
  </si>
  <si>
    <t>THATCHER</t>
  </si>
  <si>
    <t>83624</t>
  </si>
  <si>
    <t>83626</t>
  </si>
  <si>
    <t>83332</t>
  </si>
  <si>
    <t>HAGERMAN</t>
  </si>
  <si>
    <t>83333</t>
  </si>
  <si>
    <t>HAILEY</t>
  </si>
  <si>
    <t>83348</t>
  </si>
  <si>
    <t>PICABO</t>
  </si>
  <si>
    <t>83425</t>
  </si>
  <si>
    <t>HAMER</t>
  </si>
  <si>
    <t>83627</t>
  </si>
  <si>
    <t>HAMMETT</t>
  </si>
  <si>
    <t>83334</t>
  </si>
  <si>
    <t>HANSEN</t>
  </si>
  <si>
    <t>83335</t>
  </si>
  <si>
    <t>83336</t>
  </si>
  <si>
    <t>HEYBURN</t>
  </si>
  <si>
    <t>83628</t>
  </si>
  <si>
    <t>HOMEDALE</t>
  </si>
  <si>
    <t>83629</t>
  </si>
  <si>
    <t>HORSESHOE BEND</t>
  </si>
  <si>
    <t>83670</t>
  </si>
  <si>
    <t>SWEET</t>
  </si>
  <si>
    <t>83244</t>
  </si>
  <si>
    <t>HOWE</t>
  </si>
  <si>
    <t>83630</t>
  </si>
  <si>
    <t>HUSTON</t>
  </si>
  <si>
    <t>83631</t>
  </si>
  <si>
    <t>IDAHO CITY</t>
  </si>
  <si>
    <t>83666</t>
  </si>
  <si>
    <t>83401</t>
  </si>
  <si>
    <t>IDAHO FALLS</t>
  </si>
  <si>
    <t>83402</t>
  </si>
  <si>
    <t>83403</t>
  </si>
  <si>
    <t>83404</t>
  </si>
  <si>
    <t>83405</t>
  </si>
  <si>
    <t>83406</t>
  </si>
  <si>
    <t>83415</t>
  </si>
  <si>
    <t>83632</t>
  </si>
  <si>
    <t>83245</t>
  </si>
  <si>
    <t>INKOM</t>
  </si>
  <si>
    <t>83427</t>
  </si>
  <si>
    <t>83428</t>
  </si>
  <si>
    <t>83429</t>
  </si>
  <si>
    <t>83433</t>
  </si>
  <si>
    <t>MACKS INN</t>
  </si>
  <si>
    <t>83338</t>
  </si>
  <si>
    <t>83340</t>
  </si>
  <si>
    <t>KETCHUM</t>
  </si>
  <si>
    <t>83341</t>
  </si>
  <si>
    <t>83634</t>
  </si>
  <si>
    <t>KUNA</t>
  </si>
  <si>
    <t>83246</t>
  </si>
  <si>
    <t>LAVA HOT SPRINGS</t>
  </si>
  <si>
    <t>83464</t>
  </si>
  <si>
    <t>LEADORE</t>
  </si>
  <si>
    <t>83465</t>
  </si>
  <si>
    <t>LEMHI</t>
  </si>
  <si>
    <t>83431</t>
  </si>
  <si>
    <t>83635</t>
  </si>
  <si>
    <t>LAKE FORK</t>
  </si>
  <si>
    <t>83638</t>
  </si>
  <si>
    <t>MCCALL</t>
  </si>
  <si>
    <t>83671</t>
  </si>
  <si>
    <t>83250</t>
  </si>
  <si>
    <t>MCCAMMON</t>
  </si>
  <si>
    <t>83251</t>
  </si>
  <si>
    <t>MACKAY</t>
  </si>
  <si>
    <t>83243</t>
  </si>
  <si>
    <t>83252</t>
  </si>
  <si>
    <t>MALAD CITY</t>
  </si>
  <si>
    <t>83342</t>
  </si>
  <si>
    <t>83639</t>
  </si>
  <si>
    <t>MARSING</t>
  </si>
  <si>
    <t>83253</t>
  </si>
  <si>
    <t>MAY</t>
  </si>
  <si>
    <t>83641</t>
  </si>
  <si>
    <t>MELBA</t>
  </si>
  <si>
    <t>83434</t>
  </si>
  <si>
    <t>MENAN</t>
  </si>
  <si>
    <t>83642</t>
  </si>
  <si>
    <t>83646</t>
  </si>
  <si>
    <t>83680</t>
  </si>
  <si>
    <t>83644</t>
  </si>
  <si>
    <t>83645</t>
  </si>
  <si>
    <t>83435</t>
  </si>
  <si>
    <t>MONTEVIEW</t>
  </si>
  <si>
    <t>83220</t>
  </si>
  <si>
    <t>83254</t>
  </si>
  <si>
    <t>83255</t>
  </si>
  <si>
    <t>83256</t>
  </si>
  <si>
    <t>MORELAND</t>
  </si>
  <si>
    <t>83647</t>
  </si>
  <si>
    <t>83648</t>
  </si>
  <si>
    <t>MOUNTAIN HOME A F B</t>
  </si>
  <si>
    <t>83650</t>
  </si>
  <si>
    <t>MURPHY</t>
  </si>
  <si>
    <t>83344</t>
  </si>
  <si>
    <t>MURTAUGH</t>
  </si>
  <si>
    <t>83651</t>
  </si>
  <si>
    <t>NAMPA</t>
  </si>
  <si>
    <t>83652</t>
  </si>
  <si>
    <t>83653</t>
  </si>
  <si>
    <t>83686</t>
  </si>
  <si>
    <t>83687</t>
  </si>
  <si>
    <t>83436</t>
  </si>
  <si>
    <t>NEWDALE</t>
  </si>
  <si>
    <t>83654</t>
  </si>
  <si>
    <t>NEW MEADOWS</t>
  </si>
  <si>
    <t>83636</t>
  </si>
  <si>
    <t>LETHA</t>
  </si>
  <si>
    <t>83655</t>
  </si>
  <si>
    <t>83466</t>
  </si>
  <si>
    <t>NORTH FORK</t>
  </si>
  <si>
    <t>83469</t>
  </si>
  <si>
    <t>SHOUP</t>
  </si>
  <si>
    <t>83656</t>
  </si>
  <si>
    <t>NOTUS</t>
  </si>
  <si>
    <t>83346</t>
  </si>
  <si>
    <t>83657</t>
  </si>
  <si>
    <t>OLA</t>
  </si>
  <si>
    <t>83233</t>
  </si>
  <si>
    <t>DINGLE</t>
  </si>
  <si>
    <t>83261</t>
  </si>
  <si>
    <t>83438</t>
  </si>
  <si>
    <t>83660</t>
  </si>
  <si>
    <t>83347</t>
  </si>
  <si>
    <t>PAUL</t>
  </si>
  <si>
    <t>83661</t>
  </si>
  <si>
    <t>PAYETTE</t>
  </si>
  <si>
    <t>83262</t>
  </si>
  <si>
    <t>83277</t>
  </si>
  <si>
    <t>83201</t>
  </si>
  <si>
    <t>POCATELLO</t>
  </si>
  <si>
    <t>83202</t>
  </si>
  <si>
    <t>83203</t>
  </si>
  <si>
    <t>FORT HALL</t>
  </si>
  <si>
    <t>83204</t>
  </si>
  <si>
    <t>83205</t>
  </si>
  <si>
    <t>83206</t>
  </si>
  <si>
    <t>83209</t>
  </si>
  <si>
    <t>83263</t>
  </si>
  <si>
    <t>83440</t>
  </si>
  <si>
    <t>REXBURG</t>
  </si>
  <si>
    <t>83441</t>
  </si>
  <si>
    <t>83460</t>
  </si>
  <si>
    <t>83349</t>
  </si>
  <si>
    <t>83442</t>
  </si>
  <si>
    <t>RIGBY</t>
  </si>
  <si>
    <t>83443</t>
  </si>
  <si>
    <t>RIRIE</t>
  </si>
  <si>
    <t>83444</t>
  </si>
  <si>
    <t>83271</t>
  </si>
  <si>
    <t>83343</t>
  </si>
  <si>
    <t>MINIDOKA</t>
  </si>
  <si>
    <t>83350</t>
  </si>
  <si>
    <t>83445</t>
  </si>
  <si>
    <t>83272</t>
  </si>
  <si>
    <t>83287</t>
  </si>
  <si>
    <t>FISH HAVEN</t>
  </si>
  <si>
    <t>83467</t>
  </si>
  <si>
    <t>SALMON</t>
  </si>
  <si>
    <t>83274</t>
  </si>
  <si>
    <t>SHELLEY</t>
  </si>
  <si>
    <t>83324</t>
  </si>
  <si>
    <t>DIETRICH</t>
  </si>
  <si>
    <t>83352</t>
  </si>
  <si>
    <t>SHOSHONE</t>
  </si>
  <si>
    <t>83230</t>
  </si>
  <si>
    <t>CONDA</t>
  </si>
  <si>
    <t>83276</t>
  </si>
  <si>
    <t>SODA SPRINGS</t>
  </si>
  <si>
    <t>83285</t>
  </si>
  <si>
    <t>WAYAN</t>
  </si>
  <si>
    <t>83278</t>
  </si>
  <si>
    <t>83669</t>
  </si>
  <si>
    <t>STAR</t>
  </si>
  <si>
    <t>83448</t>
  </si>
  <si>
    <t>83353</t>
  </si>
  <si>
    <t>SUN VALLEY</t>
  </si>
  <si>
    <t>83354</t>
  </si>
  <si>
    <t>83281</t>
  </si>
  <si>
    <t>SWANLAKE</t>
  </si>
  <si>
    <t>83449</t>
  </si>
  <si>
    <t>SWAN VALLEY</t>
  </si>
  <si>
    <t>83468</t>
  </si>
  <si>
    <t>TENDOY</t>
  </si>
  <si>
    <t>83450</t>
  </si>
  <si>
    <t>TERRETON</t>
  </si>
  <si>
    <t>83451</t>
  </si>
  <si>
    <t>TETON</t>
  </si>
  <si>
    <t>83424</t>
  </si>
  <si>
    <t>FELT</t>
  </si>
  <si>
    <t>83452</t>
  </si>
  <si>
    <t>TETONIA</t>
  </si>
  <si>
    <t>83301</t>
  </si>
  <si>
    <t>TWIN FALLS</t>
  </si>
  <si>
    <t>83302</t>
  </si>
  <si>
    <t>ROGERSON</t>
  </si>
  <si>
    <t>83303</t>
  </si>
  <si>
    <t>83454</t>
  </si>
  <si>
    <t>UCON</t>
  </si>
  <si>
    <t>83455</t>
  </si>
  <si>
    <t>83672</t>
  </si>
  <si>
    <t>WEISER</t>
  </si>
  <si>
    <t>83355</t>
  </si>
  <si>
    <t>83286</t>
  </si>
  <si>
    <t>83676</t>
  </si>
  <si>
    <t>83677</t>
  </si>
  <si>
    <t>YELLOW PINE</t>
  </si>
  <si>
    <t>84001</t>
  </si>
  <si>
    <t>84002</t>
  </si>
  <si>
    <t>ALTONAH</t>
  </si>
  <si>
    <t>84003</t>
  </si>
  <si>
    <t>AMERICAN FORK</t>
  </si>
  <si>
    <t>84004</t>
  </si>
  <si>
    <t>84711</t>
  </si>
  <si>
    <t>ANNABELLA</t>
  </si>
  <si>
    <t>84620</t>
  </si>
  <si>
    <t>84301</t>
  </si>
  <si>
    <t>BEAR RIVER CITY</t>
  </si>
  <si>
    <t>84713</t>
  </si>
  <si>
    <t>84731</t>
  </si>
  <si>
    <t>84715</t>
  </si>
  <si>
    <t>BICKNELL</t>
  </si>
  <si>
    <t>84775</t>
  </si>
  <si>
    <t>TORREY</t>
  </si>
  <si>
    <t>84006</t>
  </si>
  <si>
    <t>BINGHAM CANYON</t>
  </si>
  <si>
    <t>84511</t>
  </si>
  <si>
    <t>BLANDING</t>
  </si>
  <si>
    <t>84533</t>
  </si>
  <si>
    <t>LAKE POWELL</t>
  </si>
  <si>
    <t>84007</t>
  </si>
  <si>
    <t>BLUEBELL</t>
  </si>
  <si>
    <t>84512</t>
  </si>
  <si>
    <t>BLUFF</t>
  </si>
  <si>
    <t>84531</t>
  </si>
  <si>
    <t>MEXICAN HAT</t>
  </si>
  <si>
    <t>84536</t>
  </si>
  <si>
    <t>MONUMENT VALLEY</t>
  </si>
  <si>
    <t>84010</t>
  </si>
  <si>
    <t>BOUNTIFUL</t>
  </si>
  <si>
    <t>84011</t>
  </si>
  <si>
    <t>84054</t>
  </si>
  <si>
    <t>NORTH SALT LAKE</t>
  </si>
  <si>
    <t>84087</t>
  </si>
  <si>
    <t>WOODS CROSS</t>
  </si>
  <si>
    <t>84302</t>
  </si>
  <si>
    <t>BRIGHAM CITY</t>
  </si>
  <si>
    <t>84304</t>
  </si>
  <si>
    <t>CACHE JUNCTION</t>
  </si>
  <si>
    <t>84309</t>
  </si>
  <si>
    <t>DEWEYVILLE</t>
  </si>
  <si>
    <t>84324</t>
  </si>
  <si>
    <t>84513</t>
  </si>
  <si>
    <t>CASTLE DALE</t>
  </si>
  <si>
    <t>84720</t>
  </si>
  <si>
    <t>CEDAR CITY</t>
  </si>
  <si>
    <t>84721</t>
  </si>
  <si>
    <t>84722</t>
  </si>
  <si>
    <t>84742</t>
  </si>
  <si>
    <t>KANARRAVILLE</t>
  </si>
  <si>
    <t>84781</t>
  </si>
  <si>
    <t>84013</t>
  </si>
  <si>
    <t>CEDAR VALLEY</t>
  </si>
  <si>
    <t>84014</t>
  </si>
  <si>
    <t>84723</t>
  </si>
  <si>
    <t>84305</t>
  </si>
  <si>
    <t>CLARKSTON</t>
  </si>
  <si>
    <t>84516</t>
  </si>
  <si>
    <t>CLAWSON</t>
  </si>
  <si>
    <t>84015</t>
  </si>
  <si>
    <t>84016</t>
  </si>
  <si>
    <t>84056</t>
  </si>
  <si>
    <t>HILL AFB</t>
  </si>
  <si>
    <t>84075</t>
  </si>
  <si>
    <t>84089</t>
  </si>
  <si>
    <t>84518</t>
  </si>
  <si>
    <t>84017</t>
  </si>
  <si>
    <t>COALVILLE</t>
  </si>
  <si>
    <t>84024</t>
  </si>
  <si>
    <t>84307</t>
  </si>
  <si>
    <t>84624</t>
  </si>
  <si>
    <t>84638</t>
  </si>
  <si>
    <t>LEAMINGTON</t>
  </si>
  <si>
    <t>84640</t>
  </si>
  <si>
    <t>LYNNDYL</t>
  </si>
  <si>
    <t>84020</t>
  </si>
  <si>
    <t>84021</t>
  </si>
  <si>
    <t>DUCHESNE</t>
  </si>
  <si>
    <t>84027</t>
  </si>
  <si>
    <t>84051</t>
  </si>
  <si>
    <t>84073</t>
  </si>
  <si>
    <t>84022</t>
  </si>
  <si>
    <t>DUGWAY</t>
  </si>
  <si>
    <t>84023</t>
  </si>
  <si>
    <t>DUTCH JOHN</t>
  </si>
  <si>
    <t>84520</t>
  </si>
  <si>
    <t>EAST CARBON</t>
  </si>
  <si>
    <t>84310</t>
  </si>
  <si>
    <t>84626</t>
  </si>
  <si>
    <t>ELBERTA</t>
  </si>
  <si>
    <t>84521</t>
  </si>
  <si>
    <t>84724</t>
  </si>
  <si>
    <t>ELSINORE</t>
  </si>
  <si>
    <t>84522</t>
  </si>
  <si>
    <t>84725</t>
  </si>
  <si>
    <t>84627</t>
  </si>
  <si>
    <t>EPHRAIM</t>
  </si>
  <si>
    <t>84716</t>
  </si>
  <si>
    <t>84726</t>
  </si>
  <si>
    <t>ESCALANTE</t>
  </si>
  <si>
    <t>84628</t>
  </si>
  <si>
    <t>84629</t>
  </si>
  <si>
    <t>84025</t>
  </si>
  <si>
    <t>84523</t>
  </si>
  <si>
    <t>FERRON</t>
  </si>
  <si>
    <t>84311</t>
  </si>
  <si>
    <t>FIELDING</t>
  </si>
  <si>
    <t>84631</t>
  </si>
  <si>
    <t>84636</t>
  </si>
  <si>
    <t>84656</t>
  </si>
  <si>
    <t>SCIPIO</t>
  </si>
  <si>
    <t>84026</t>
  </si>
  <si>
    <t>FORT DUCHESNE</t>
  </si>
  <si>
    <t>84063</t>
  </si>
  <si>
    <t>RANDLETT</t>
  </si>
  <si>
    <t>84076</t>
  </si>
  <si>
    <t>TRIDELL</t>
  </si>
  <si>
    <t>84632</t>
  </si>
  <si>
    <t>FOUNTAIN GREEN</t>
  </si>
  <si>
    <t>84028</t>
  </si>
  <si>
    <t>84306</t>
  </si>
  <si>
    <t>COLLINSTON</t>
  </si>
  <si>
    <t>84312</t>
  </si>
  <si>
    <t>84331</t>
  </si>
  <si>
    <t>84728</t>
  </si>
  <si>
    <t>84710</t>
  </si>
  <si>
    <t>84729</t>
  </si>
  <si>
    <t>84633</t>
  </si>
  <si>
    <t>84029</t>
  </si>
  <si>
    <t>84515</t>
  </si>
  <si>
    <t>84525</t>
  </si>
  <si>
    <t>84540</t>
  </si>
  <si>
    <t>84621</t>
  </si>
  <si>
    <t>84622</t>
  </si>
  <si>
    <t>CENTERFIELD</t>
  </si>
  <si>
    <t>84630</t>
  </si>
  <si>
    <t>84634</t>
  </si>
  <si>
    <t>84734</t>
  </si>
  <si>
    <t>HANKSVILLE</t>
  </si>
  <si>
    <t>84735</t>
  </si>
  <si>
    <t>HATCH</t>
  </si>
  <si>
    <t>84762</t>
  </si>
  <si>
    <t>DUCK CREEK VILLAGE</t>
  </si>
  <si>
    <t>84032</t>
  </si>
  <si>
    <t>HEBER CITY</t>
  </si>
  <si>
    <t>84526</t>
  </si>
  <si>
    <t>HELPER</t>
  </si>
  <si>
    <t>84529</t>
  </si>
  <si>
    <t>84033</t>
  </si>
  <si>
    <t>HENEFER</t>
  </si>
  <si>
    <t>84736</t>
  </si>
  <si>
    <t>HENRIEVILLE</t>
  </si>
  <si>
    <t>84635</t>
  </si>
  <si>
    <t>84314</t>
  </si>
  <si>
    <t>HONEYVILLE</t>
  </si>
  <si>
    <t>84315</t>
  </si>
  <si>
    <t>84528</t>
  </si>
  <si>
    <t>84317</t>
  </si>
  <si>
    <t>84737</t>
  </si>
  <si>
    <t>84746</t>
  </si>
  <si>
    <t>84784</t>
  </si>
  <si>
    <t>HILDALE</t>
  </si>
  <si>
    <t>84318</t>
  </si>
  <si>
    <t>84319</t>
  </si>
  <si>
    <t>HYRUM</t>
  </si>
  <si>
    <t>84035</t>
  </si>
  <si>
    <t>JENSEN</t>
  </si>
  <si>
    <t>84712</t>
  </si>
  <si>
    <t>ANTIMONY</t>
  </si>
  <si>
    <t>84740</t>
  </si>
  <si>
    <t>JUNCTION</t>
  </si>
  <si>
    <t>84743</t>
  </si>
  <si>
    <t>84036</t>
  </si>
  <si>
    <t>KAMAS</t>
  </si>
  <si>
    <t>84061</t>
  </si>
  <si>
    <t>PEOA</t>
  </si>
  <si>
    <t>84741</t>
  </si>
  <si>
    <t>KANAB</t>
  </si>
  <si>
    <t>84637</t>
  </si>
  <si>
    <t>KANOSH</t>
  </si>
  <si>
    <t>84037</t>
  </si>
  <si>
    <t>KAYSVILLE</t>
  </si>
  <si>
    <t>84038</t>
  </si>
  <si>
    <t>LAKETOWN</t>
  </si>
  <si>
    <t>84039</t>
  </si>
  <si>
    <t>LAPOINT</t>
  </si>
  <si>
    <t>84530</t>
  </si>
  <si>
    <t>LA SAL</t>
  </si>
  <si>
    <t>84745</t>
  </si>
  <si>
    <t>LA VERKIN</t>
  </si>
  <si>
    <t>84040</t>
  </si>
  <si>
    <t>84041</t>
  </si>
  <si>
    <t>84005</t>
  </si>
  <si>
    <t>EAGLE MOUNTAIN</t>
  </si>
  <si>
    <t>84043</t>
  </si>
  <si>
    <t>LEHI</t>
  </si>
  <si>
    <t>84045</t>
  </si>
  <si>
    <t>84639</t>
  </si>
  <si>
    <t>LEVAN</t>
  </si>
  <si>
    <t>84308</t>
  </si>
  <si>
    <t>84320</t>
  </si>
  <si>
    <t>84747</t>
  </si>
  <si>
    <t>LOA</t>
  </si>
  <si>
    <t>84321</t>
  </si>
  <si>
    <t>84322</t>
  </si>
  <si>
    <t>84323</t>
  </si>
  <si>
    <t>84341</t>
  </si>
  <si>
    <t>84749</t>
  </si>
  <si>
    <t>84044</t>
  </si>
  <si>
    <t>MAGNA</t>
  </si>
  <si>
    <t>84046</t>
  </si>
  <si>
    <t>MANILA</t>
  </si>
  <si>
    <t>84642</t>
  </si>
  <si>
    <t>MANTI</t>
  </si>
  <si>
    <t>84665</t>
  </si>
  <si>
    <t>84750</t>
  </si>
  <si>
    <t>MARYSVALE</t>
  </si>
  <si>
    <t>84643</t>
  </si>
  <si>
    <t>84644</t>
  </si>
  <si>
    <t>84325</t>
  </si>
  <si>
    <t>84047</t>
  </si>
  <si>
    <t>84049</t>
  </si>
  <si>
    <t>84751</t>
  </si>
  <si>
    <t>84326</t>
  </si>
  <si>
    <t>84752</t>
  </si>
  <si>
    <t>84532</t>
  </si>
  <si>
    <t>MOAB</t>
  </si>
  <si>
    <t>84645</t>
  </si>
  <si>
    <t>MONA</t>
  </si>
  <si>
    <t>84739</t>
  </si>
  <si>
    <t>JOSEPH</t>
  </si>
  <si>
    <t>84754</t>
  </si>
  <si>
    <t>84766</t>
  </si>
  <si>
    <t>SEVIER</t>
  </si>
  <si>
    <t>84510</t>
  </si>
  <si>
    <t>ANETH</t>
  </si>
  <si>
    <t>84534</t>
  </si>
  <si>
    <t>MONTEZUMA CREEK</t>
  </si>
  <si>
    <t>84535</t>
  </si>
  <si>
    <t>84018</t>
  </si>
  <si>
    <t>84050</t>
  </si>
  <si>
    <t>84623</t>
  </si>
  <si>
    <t>84646</t>
  </si>
  <si>
    <t>MORONI</t>
  </si>
  <si>
    <t>84667</t>
  </si>
  <si>
    <t>84647</t>
  </si>
  <si>
    <t>84052</t>
  </si>
  <si>
    <t>MYTON</t>
  </si>
  <si>
    <t>84053</t>
  </si>
  <si>
    <t>84648</t>
  </si>
  <si>
    <t>NEPHI</t>
  </si>
  <si>
    <t>84714</t>
  </si>
  <si>
    <t>BERYL</t>
  </si>
  <si>
    <t>84753</t>
  </si>
  <si>
    <t>84756</t>
  </si>
  <si>
    <t>84757</t>
  </si>
  <si>
    <t>84327</t>
  </si>
  <si>
    <t>84649</t>
  </si>
  <si>
    <t>OAK CITY</t>
  </si>
  <si>
    <t>84055</t>
  </si>
  <si>
    <t>84201</t>
  </si>
  <si>
    <t>84244</t>
  </si>
  <si>
    <t>84401</t>
  </si>
  <si>
    <t>84402</t>
  </si>
  <si>
    <t>84403</t>
  </si>
  <si>
    <t>84404</t>
  </si>
  <si>
    <t>84405</t>
  </si>
  <si>
    <t>84407</t>
  </si>
  <si>
    <t>84408</t>
  </si>
  <si>
    <t>84409</t>
  </si>
  <si>
    <t>84412</t>
  </si>
  <si>
    <t>84414</t>
  </si>
  <si>
    <t>84415</t>
  </si>
  <si>
    <t>84537</t>
  </si>
  <si>
    <t>84755</t>
  </si>
  <si>
    <t>84758</t>
  </si>
  <si>
    <t>ORDERVILLE</t>
  </si>
  <si>
    <t>84057</t>
  </si>
  <si>
    <t>OREM</t>
  </si>
  <si>
    <t>84058</t>
  </si>
  <si>
    <t>84059</t>
  </si>
  <si>
    <t>84097</t>
  </si>
  <si>
    <t>84759</t>
  </si>
  <si>
    <t>PANGUITCH</t>
  </si>
  <si>
    <t>84764</t>
  </si>
  <si>
    <t>BRYCE</t>
  </si>
  <si>
    <t>84328</t>
  </si>
  <si>
    <t>84060</t>
  </si>
  <si>
    <t>84068</t>
  </si>
  <si>
    <t>84098</t>
  </si>
  <si>
    <t>84329</t>
  </si>
  <si>
    <t>PARK VALLEY</t>
  </si>
  <si>
    <t>84719</t>
  </si>
  <si>
    <t>BRIAN HEAD</t>
  </si>
  <si>
    <t>84760</t>
  </si>
  <si>
    <t>PARAGONAH</t>
  </si>
  <si>
    <t>84761</t>
  </si>
  <si>
    <t>PAROWAN</t>
  </si>
  <si>
    <t>84772</t>
  </si>
  <si>
    <t>84651</t>
  </si>
  <si>
    <t>PAYSON</t>
  </si>
  <si>
    <t>84042</t>
  </si>
  <si>
    <t>84062</t>
  </si>
  <si>
    <t>PLEASANT GROVE</t>
  </si>
  <si>
    <t>84330</t>
  </si>
  <si>
    <t>84501</t>
  </si>
  <si>
    <t>PRICE</t>
  </si>
  <si>
    <t>84332</t>
  </si>
  <si>
    <t>84601</t>
  </si>
  <si>
    <t>PROVO</t>
  </si>
  <si>
    <t>84602</t>
  </si>
  <si>
    <t>84603</t>
  </si>
  <si>
    <t>84604</t>
  </si>
  <si>
    <t>84605</t>
  </si>
  <si>
    <t>84606</t>
  </si>
  <si>
    <t>84064</t>
  </si>
  <si>
    <t>84652</t>
  </si>
  <si>
    <t>REDMOND</t>
  </si>
  <si>
    <t>84657</t>
  </si>
  <si>
    <t>SIGURD</t>
  </si>
  <si>
    <t>84701</t>
  </si>
  <si>
    <t>84730</t>
  </si>
  <si>
    <t>84732</t>
  </si>
  <si>
    <t>84744</t>
  </si>
  <si>
    <t>KOOSHAREM</t>
  </si>
  <si>
    <t>84333</t>
  </si>
  <si>
    <t>84334</t>
  </si>
  <si>
    <t>84065</t>
  </si>
  <si>
    <t>84095</t>
  </si>
  <si>
    <t>SOUTH JORDAN</t>
  </si>
  <si>
    <t>84096</t>
  </si>
  <si>
    <t>HERRIMAN</t>
  </si>
  <si>
    <t>84066</t>
  </si>
  <si>
    <t>84067</t>
  </si>
  <si>
    <t>84069</t>
  </si>
  <si>
    <t>RUSH VALLEY</t>
  </si>
  <si>
    <t>84653</t>
  </si>
  <si>
    <t>84654</t>
  </si>
  <si>
    <t>84101</t>
  </si>
  <si>
    <t>SALT LAKE CITY</t>
  </si>
  <si>
    <t>84102</t>
  </si>
  <si>
    <t>84103</t>
  </si>
  <si>
    <t>84104</t>
  </si>
  <si>
    <t>84105</t>
  </si>
  <si>
    <t>84106</t>
  </si>
  <si>
    <t>84107</t>
  </si>
  <si>
    <t>84108</t>
  </si>
  <si>
    <t>84109</t>
  </si>
  <si>
    <t>84110</t>
  </si>
  <si>
    <t>84111</t>
  </si>
  <si>
    <t>84112</t>
  </si>
  <si>
    <t>84113</t>
  </si>
  <si>
    <t>84114</t>
  </si>
  <si>
    <t>84115</t>
  </si>
  <si>
    <t>84116</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</si>
  <si>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</si>
  <si>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</si>
  <si>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</si>
  <si>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</si>
  <si>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</si>
  <si>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</si>
  <si>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</si>
  <si>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</si>
  <si>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</si>
  <si>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</si>
  <si>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</si>
  <si>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</si>
  <si>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</si>
  <si>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</si>
  <si>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</si>
  <si>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</si>
  <si>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</si>
  <si>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</si>
  <si>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</si>
  <si>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</si>
  <si>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</si>
  <si>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</si>
  <si>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</si>
  <si>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84145</t>
  </si>
  <si>
    <t>84147</t>
  </si>
  <si>
    <t>84148</t>
  </si>
  <si>
    <t>84150</t>
  </si>
  <si>
    <t>84151</t>
  </si>
  <si>
    <t>84152</t>
  </si>
  <si>
    <t>84157</t>
  </si>
  <si>
    <t>84158</t>
  </si>
  <si>
    <t>84165</t>
  </si>
  <si>
    <t>84170</t>
  </si>
  <si>
    <t>84171</t>
  </si>
  <si>
    <t>84180</t>
  </si>
  <si>
    <t>84184</t>
  </si>
  <si>
    <t>84189</t>
  </si>
  <si>
    <t>84190</t>
  </si>
  <si>
    <t>84199</t>
  </si>
  <si>
    <t>84070</t>
  </si>
  <si>
    <t>SANDY</t>
  </si>
  <si>
    <t>84090</t>
  </si>
  <si>
    <t>84091</t>
  </si>
  <si>
    <t>84092</t>
  </si>
  <si>
    <t>84093</t>
  </si>
  <si>
    <t>84094</t>
  </si>
  <si>
    <t>84733</t>
  </si>
  <si>
    <t>84738</t>
  </si>
  <si>
    <t>IVINS</t>
  </si>
  <si>
    <t>84765</t>
  </si>
  <si>
    <t>SANTA CLARA</t>
  </si>
  <si>
    <t>84655</t>
  </si>
  <si>
    <t>SANTAQUIN</t>
  </si>
  <si>
    <t>84335</t>
  </si>
  <si>
    <t>84313</t>
  </si>
  <si>
    <t>GROUSE CREEK</t>
  </si>
  <si>
    <t>84336</t>
  </si>
  <si>
    <t>SNOWVILLE</t>
  </si>
  <si>
    <t>84660</t>
  </si>
  <si>
    <t>SPANISH FORK</t>
  </si>
  <si>
    <t>84662</t>
  </si>
  <si>
    <t>84763</t>
  </si>
  <si>
    <t>84767</t>
  </si>
  <si>
    <t>84779</t>
  </si>
  <si>
    <t>VIRGIN</t>
  </si>
  <si>
    <t>84663</t>
  </si>
  <si>
    <t>84664</t>
  </si>
  <si>
    <t>84770</t>
  </si>
  <si>
    <t>84771</t>
  </si>
  <si>
    <t>84782</t>
  </si>
  <si>
    <t>VEYO</t>
  </si>
  <si>
    <t>84783</t>
  </si>
  <si>
    <t>DAMMERON VALLEY</t>
  </si>
  <si>
    <t>84790</t>
  </si>
  <si>
    <t>84791</t>
  </si>
  <si>
    <t>84071</t>
  </si>
  <si>
    <t>84539</t>
  </si>
  <si>
    <t>84031</t>
  </si>
  <si>
    <t>84072</t>
  </si>
  <si>
    <t>TABIONA</t>
  </si>
  <si>
    <t>84773</t>
  </si>
  <si>
    <t>TEASDALE</t>
  </si>
  <si>
    <t>84074</t>
  </si>
  <si>
    <t>TOOELE</t>
  </si>
  <si>
    <t>84774</t>
  </si>
  <si>
    <t>TOQUERVILLE</t>
  </si>
  <si>
    <t>84316</t>
  </si>
  <si>
    <t>84337</t>
  </si>
  <si>
    <t>TREMONTON</t>
  </si>
  <si>
    <t>84338</t>
  </si>
  <si>
    <t>84718</t>
  </si>
  <si>
    <t>CANNONVILLE</t>
  </si>
  <si>
    <t>84776</t>
  </si>
  <si>
    <t>TROPIC</t>
  </si>
  <si>
    <t>84008</t>
  </si>
  <si>
    <t>BONANZA</t>
  </si>
  <si>
    <t>84078</t>
  </si>
  <si>
    <t>VERNAL</t>
  </si>
  <si>
    <t>84079</t>
  </si>
  <si>
    <t>84080</t>
  </si>
  <si>
    <t>84082</t>
  </si>
  <si>
    <t>WALLSBURG</t>
  </si>
  <si>
    <t>84780</t>
  </si>
  <si>
    <t>84542</t>
  </si>
  <si>
    <t>84339</t>
  </si>
  <si>
    <t>84034</t>
  </si>
  <si>
    <t>IBAPAH</t>
  </si>
  <si>
    <t>84083</t>
  </si>
  <si>
    <t>84081</t>
  </si>
  <si>
    <t>WEST JORDAN</t>
  </si>
  <si>
    <t>84084</t>
  </si>
  <si>
    <t>84088</t>
  </si>
  <si>
    <t>84085</t>
  </si>
  <si>
    <t>WHITEROCKS</t>
  </si>
  <si>
    <t>84340</t>
  </si>
  <si>
    <t>84086</t>
  </si>
  <si>
    <t>WOODRUFF</t>
  </si>
  <si>
    <t>83414</t>
  </si>
  <si>
    <t>85320</t>
  </si>
  <si>
    <t>AGUILA</t>
  </si>
  <si>
    <t>85321</t>
  </si>
  <si>
    <t>AJO</t>
  </si>
  <si>
    <t>85920</t>
  </si>
  <si>
    <t>85117</t>
  </si>
  <si>
    <t>APACHE JUNCTION</t>
  </si>
  <si>
    <t>85118</t>
  </si>
  <si>
    <t>GOLD CANYON</t>
  </si>
  <si>
    <t>85119</t>
  </si>
  <si>
    <t>85120</t>
  </si>
  <si>
    <t>85178</t>
  </si>
  <si>
    <t>85190</t>
  </si>
  <si>
    <t>TORTILLA FLAT</t>
  </si>
  <si>
    <t>85601</t>
  </si>
  <si>
    <t>ARIVACA</t>
  </si>
  <si>
    <t>85322</t>
  </si>
  <si>
    <t>86320</t>
  </si>
  <si>
    <t>ASH FORK</t>
  </si>
  <si>
    <t>85323</t>
  </si>
  <si>
    <t>85338</t>
  </si>
  <si>
    <t>GOODYEAR</t>
  </si>
  <si>
    <t>85392</t>
  </si>
  <si>
    <t>85395</t>
  </si>
  <si>
    <t>86321</t>
  </si>
  <si>
    <t>85602</t>
  </si>
  <si>
    <t>85603</t>
  </si>
  <si>
    <t>85324</t>
  </si>
  <si>
    <t>BLACK CANYON CITY</t>
  </si>
  <si>
    <t>85922</t>
  </si>
  <si>
    <t>BLUE</t>
  </si>
  <si>
    <t>85325</t>
  </si>
  <si>
    <t>BOUSE</t>
  </si>
  <si>
    <t>85605</t>
  </si>
  <si>
    <t>BOWIE</t>
  </si>
  <si>
    <t>85326</t>
  </si>
  <si>
    <t>85396</t>
  </si>
  <si>
    <t>86426</t>
  </si>
  <si>
    <t>FORT MOHAVE</t>
  </si>
  <si>
    <t>86427</t>
  </si>
  <si>
    <t>86429</t>
  </si>
  <si>
    <t>BULLHEAD CITY</t>
  </si>
  <si>
    <t>86430</t>
  </si>
  <si>
    <t>86439</t>
  </si>
  <si>
    <t>86440</t>
  </si>
  <si>
    <t>MOHAVE VALLEY</t>
  </si>
  <si>
    <t>86442</t>
  </si>
  <si>
    <t>86446</t>
  </si>
  <si>
    <t>85530</t>
  </si>
  <si>
    <t>BYLAS</t>
  </si>
  <si>
    <t>86016</t>
  </si>
  <si>
    <t>GRAY MOUNTAIN</t>
  </si>
  <si>
    <t>86020</t>
  </si>
  <si>
    <t>86322</t>
  </si>
  <si>
    <t>CAMP VERDE</t>
  </si>
  <si>
    <t>85122</t>
  </si>
  <si>
    <t>CASA GRANDE</t>
  </si>
  <si>
    <t>85123</t>
  </si>
  <si>
    <t>ARIZONA CITY</t>
  </si>
  <si>
    <t>85130</t>
  </si>
  <si>
    <t>85193</t>
  </si>
  <si>
    <t>85194</t>
  </si>
  <si>
    <t>85329</t>
  </si>
  <si>
    <t>CASHION</t>
  </si>
  <si>
    <t>85327</t>
  </si>
  <si>
    <t>CAVE CREEK</t>
  </si>
  <si>
    <t>85331</t>
  </si>
  <si>
    <t>85377</t>
  </si>
  <si>
    <t>CAREFREE</t>
  </si>
  <si>
    <t>85531</t>
  </si>
  <si>
    <t>86502</t>
  </si>
  <si>
    <t>85224</t>
  </si>
  <si>
    <t>85225</t>
  </si>
  <si>
    <t>85226</t>
  </si>
  <si>
    <t>85244</t>
  </si>
  <si>
    <t>85246</t>
  </si>
  <si>
    <t>85248</t>
  </si>
  <si>
    <t>85249</t>
  </si>
  <si>
    <t>85286</t>
  </si>
  <si>
    <t>86503</t>
  </si>
  <si>
    <t>CHINLE</t>
  </si>
  <si>
    <t>86507</t>
  </si>
  <si>
    <t>LUKACHUKAI</t>
  </si>
  <si>
    <t>86538</t>
  </si>
  <si>
    <t>MANY FARMS</t>
  </si>
  <si>
    <t>86545</t>
  </si>
  <si>
    <t>ROCK POINT</t>
  </si>
  <si>
    <t>86547</t>
  </si>
  <si>
    <t>ROUND ROCK</t>
  </si>
  <si>
    <t>86556</t>
  </si>
  <si>
    <t>TSAILE</t>
  </si>
  <si>
    <t>86323</t>
  </si>
  <si>
    <t>CHINO VALLEY</t>
  </si>
  <si>
    <t>86431</t>
  </si>
  <si>
    <t>CHLORIDE</t>
  </si>
  <si>
    <t>86324</t>
  </si>
  <si>
    <t>CLARKDALE</t>
  </si>
  <si>
    <t>85532</t>
  </si>
  <si>
    <t>CLAYPOOL</t>
  </si>
  <si>
    <t>85923</t>
  </si>
  <si>
    <t>CLAY SPRINGS</t>
  </si>
  <si>
    <t>85533</t>
  </si>
  <si>
    <t>85606</t>
  </si>
  <si>
    <t>COCHISE</t>
  </si>
  <si>
    <t>86021</t>
  </si>
  <si>
    <t>85924</t>
  </si>
  <si>
    <t>CONCHO</t>
  </si>
  <si>
    <t>85332</t>
  </si>
  <si>
    <t>CONGRESS</t>
  </si>
  <si>
    <t>85128</t>
  </si>
  <si>
    <t>86325</t>
  </si>
  <si>
    <t>CORNVILLE</t>
  </si>
  <si>
    <t>85652</t>
  </si>
  <si>
    <t>CORTARO</t>
  </si>
  <si>
    <t>86326</t>
  </si>
  <si>
    <t>86327</t>
  </si>
  <si>
    <t>DEWEY</t>
  </si>
  <si>
    <t>85607</t>
  </si>
  <si>
    <t>85608</t>
  </si>
  <si>
    <t>85655</t>
  </si>
  <si>
    <t>85609</t>
  </si>
  <si>
    <t>DRAGOON</t>
  </si>
  <si>
    <t>85534</t>
  </si>
  <si>
    <t>85925</t>
  </si>
  <si>
    <t>EAGAR</t>
  </si>
  <si>
    <t>85328</t>
  </si>
  <si>
    <t>CIBOLA</t>
  </si>
  <si>
    <t>85334</t>
  </si>
  <si>
    <t>EHRENBERG</t>
  </si>
  <si>
    <t>85610</t>
  </si>
  <si>
    <t>ELFRIDA</t>
  </si>
  <si>
    <t>85335</t>
  </si>
  <si>
    <t>EL MIRAGE</t>
  </si>
  <si>
    <t>85131</t>
  </si>
  <si>
    <t>ELOY</t>
  </si>
  <si>
    <t>86001</t>
  </si>
  <si>
    <t>FLAGSTAFF</t>
  </si>
  <si>
    <t>86002</t>
  </si>
  <si>
    <t>86003</t>
  </si>
  <si>
    <t>86004</t>
  </si>
  <si>
    <t>86011</t>
  </si>
  <si>
    <t>86015</t>
  </si>
  <si>
    <t>BELLEMONT</t>
  </si>
  <si>
    <t>86017</t>
  </si>
  <si>
    <t>MUNDS PARK</t>
  </si>
  <si>
    <t>86018</t>
  </si>
  <si>
    <t>86024</t>
  </si>
  <si>
    <t>HAPPY JACK</t>
  </si>
  <si>
    <t>86038</t>
  </si>
  <si>
    <t>MORMON LAKE</t>
  </si>
  <si>
    <t>85132</t>
  </si>
  <si>
    <t>85926</t>
  </si>
  <si>
    <t>FORT APACHE</t>
  </si>
  <si>
    <t>86504</t>
  </si>
  <si>
    <t>FORT DEFIANCE</t>
  </si>
  <si>
    <t>85536</t>
  </si>
  <si>
    <t>86022</t>
  </si>
  <si>
    <t>86052</t>
  </si>
  <si>
    <t>NORTH RIM</t>
  </si>
  <si>
    <t>85336</t>
  </si>
  <si>
    <t>86505</t>
  </si>
  <si>
    <t>GANADO</t>
  </si>
  <si>
    <t>86540</t>
  </si>
  <si>
    <t>NAZLINI</t>
  </si>
  <si>
    <t>85337</t>
  </si>
  <si>
    <t>GILA BEND</t>
  </si>
  <si>
    <t>85233</t>
  </si>
  <si>
    <t>85234</t>
  </si>
  <si>
    <t>85295</t>
  </si>
  <si>
    <t>85296</t>
  </si>
  <si>
    <t>85297</t>
  </si>
  <si>
    <t>85298</t>
  </si>
  <si>
    <t>85299</t>
  </si>
  <si>
    <t>85301</t>
  </si>
  <si>
    <t>85302</t>
  </si>
  <si>
    <t>85303</t>
  </si>
  <si>
    <t>85304</t>
  </si>
  <si>
    <t>85305</t>
  </si>
  <si>
    <t>85306</t>
  </si>
  <si>
    <t>85307</t>
  </si>
  <si>
    <t>85308</t>
  </si>
  <si>
    <t>85309</t>
  </si>
  <si>
    <t>GLENDALE LUKE AFB</t>
  </si>
  <si>
    <t>85310</t>
  </si>
  <si>
    <t>85311</t>
  </si>
  <si>
    <t>85312</t>
  </si>
  <si>
    <t>85318</t>
  </si>
  <si>
    <t>85501</t>
  </si>
  <si>
    <t>GLOBE</t>
  </si>
  <si>
    <t>85502</t>
  </si>
  <si>
    <t>86023</t>
  </si>
  <si>
    <t>GRAND CANYON</t>
  </si>
  <si>
    <t>85614</t>
  </si>
  <si>
    <t>GREEN VALLEY</t>
  </si>
  <si>
    <t>85622</t>
  </si>
  <si>
    <t>85927</t>
  </si>
  <si>
    <t>GREER</t>
  </si>
  <si>
    <t>85135</t>
  </si>
  <si>
    <t>85928</t>
  </si>
  <si>
    <t>HEBER</t>
  </si>
  <si>
    <t>85931</t>
  </si>
  <si>
    <t>FOREST LAKES</t>
  </si>
  <si>
    <t>85615</t>
  </si>
  <si>
    <t>85236</t>
  </si>
  <si>
    <t>HIGLEY</t>
  </si>
  <si>
    <t>86025</t>
  </si>
  <si>
    <t>86028</t>
  </si>
  <si>
    <t>PETRIFIED FOREST NATL PK</t>
  </si>
  <si>
    <t>86029</t>
  </si>
  <si>
    <t>86031</t>
  </si>
  <si>
    <t>INDIAN WELLS</t>
  </si>
  <si>
    <t>86030</t>
  </si>
  <si>
    <t>HOTEVILLA</t>
  </si>
  <si>
    <t>86506</t>
  </si>
  <si>
    <t>HOUCK</t>
  </si>
  <si>
    <t>86508</t>
  </si>
  <si>
    <t>LUPTON</t>
  </si>
  <si>
    <t>85616</t>
  </si>
  <si>
    <t>HUACHUCA CITY</t>
  </si>
  <si>
    <t>86329</t>
  </si>
  <si>
    <t>86331</t>
  </si>
  <si>
    <t>86032</t>
  </si>
  <si>
    <t>JOSEPH CITY</t>
  </si>
  <si>
    <t>86033</t>
  </si>
  <si>
    <t>KAYENTA</t>
  </si>
  <si>
    <t>86034</t>
  </si>
  <si>
    <t>KEAMS CANYON</t>
  </si>
  <si>
    <t>85137</t>
  </si>
  <si>
    <t>86401</t>
  </si>
  <si>
    <t>86402</t>
  </si>
  <si>
    <t>86409</t>
  </si>
  <si>
    <t>86411</t>
  </si>
  <si>
    <t>HACKBERRY</t>
  </si>
  <si>
    <t>86412</t>
  </si>
  <si>
    <t>HUALAPAI</t>
  </si>
  <si>
    <t>86413</t>
  </si>
  <si>
    <t>86437</t>
  </si>
  <si>
    <t>86441</t>
  </si>
  <si>
    <t>DOLAN SPRINGS</t>
  </si>
  <si>
    <t>86443</t>
  </si>
  <si>
    <t>TEMPLE BAR MARINA</t>
  </si>
  <si>
    <t>86444</t>
  </si>
  <si>
    <t>MEADVIEW</t>
  </si>
  <si>
    <t>86445</t>
  </si>
  <si>
    <t>WILLOW BEACH</t>
  </si>
  <si>
    <t>86332</t>
  </si>
  <si>
    <t>KIRKLAND</t>
  </si>
  <si>
    <t>86039</t>
  </si>
  <si>
    <t>KYKOTSMOVI VILLAGE</t>
  </si>
  <si>
    <t>86403</t>
  </si>
  <si>
    <t>LAKE HAVASU CITY</t>
  </si>
  <si>
    <t>86404</t>
  </si>
  <si>
    <t>86405</t>
  </si>
  <si>
    <t>86406</t>
  </si>
  <si>
    <t>85929</t>
  </si>
  <si>
    <t>85339</t>
  </si>
  <si>
    <t>LAVEEN</t>
  </si>
  <si>
    <t>86035</t>
  </si>
  <si>
    <t>LEUPP</t>
  </si>
  <si>
    <t>85340</t>
  </si>
  <si>
    <t>LITCHFIELD PARK</t>
  </si>
  <si>
    <t>86432</t>
  </si>
  <si>
    <t>LITTLEFIELD</t>
  </si>
  <si>
    <t>85341</t>
  </si>
  <si>
    <t>LUKEVILLE</t>
  </si>
  <si>
    <t>85930</t>
  </si>
  <si>
    <t>MCNARY</t>
  </si>
  <si>
    <t>85617</t>
  </si>
  <si>
    <t>MC NEAL</t>
  </si>
  <si>
    <t>85618</t>
  </si>
  <si>
    <t>85653</t>
  </si>
  <si>
    <t>MARANA</t>
  </si>
  <si>
    <t>85658</t>
  </si>
  <si>
    <t>85138</t>
  </si>
  <si>
    <t>MARICOPA</t>
  </si>
  <si>
    <t>85139</t>
  </si>
  <si>
    <t>86333</t>
  </si>
  <si>
    <t>86343</t>
  </si>
  <si>
    <t>CROWN KING</t>
  </si>
  <si>
    <t>85201</t>
  </si>
  <si>
    <t>85202</t>
  </si>
  <si>
    <t>85203</t>
  </si>
  <si>
    <t>85204</t>
  </si>
  <si>
    <t>85205</t>
  </si>
  <si>
    <t>85206</t>
  </si>
  <si>
    <t>85207</t>
  </si>
  <si>
    <t>85208</t>
  </si>
  <si>
    <t>85209</t>
  </si>
  <si>
    <t>85210</t>
  </si>
  <si>
    <t>85211</t>
  </si>
  <si>
    <t>85212</t>
  </si>
  <si>
    <t>85213</t>
  </si>
  <si>
    <t>85214</t>
  </si>
  <si>
    <t>85215</t>
  </si>
  <si>
    <t>85216</t>
  </si>
  <si>
    <t>85274</t>
  </si>
  <si>
    <t>85275</t>
  </si>
  <si>
    <t>85277</t>
  </si>
  <si>
    <t>85539</t>
  </si>
  <si>
    <t>85540</t>
  </si>
  <si>
    <t>MORENCI</t>
  </si>
  <si>
    <t>85342</t>
  </si>
  <si>
    <t>85619</t>
  </si>
  <si>
    <t>MOUNT LEMMON</t>
  </si>
  <si>
    <t>85620</t>
  </si>
  <si>
    <t>NACO</t>
  </si>
  <si>
    <t>85621</t>
  </si>
  <si>
    <t>NOGALES</t>
  </si>
  <si>
    <t>85628</t>
  </si>
  <si>
    <t>85648</t>
  </si>
  <si>
    <t>RIO RICO</t>
  </si>
  <si>
    <t>85662</t>
  </si>
  <si>
    <t>85932</t>
  </si>
  <si>
    <t>NUTRIOSO</t>
  </si>
  <si>
    <t>86433</t>
  </si>
  <si>
    <t>OATMAN</t>
  </si>
  <si>
    <t>85623</t>
  </si>
  <si>
    <t>ORACLE</t>
  </si>
  <si>
    <t>85933</t>
  </si>
  <si>
    <t>OVERGAARD</t>
  </si>
  <si>
    <t>86036</t>
  </si>
  <si>
    <t>MARBLE CANYON</t>
  </si>
  <si>
    <t>86040</t>
  </si>
  <si>
    <t>85343</t>
  </si>
  <si>
    <t>PALO VERDE</t>
  </si>
  <si>
    <t>85344</t>
  </si>
  <si>
    <t>85371</t>
  </si>
  <si>
    <t>POSTON</t>
  </si>
  <si>
    <t>85624</t>
  </si>
  <si>
    <t>PATAGONIA</t>
  </si>
  <si>
    <t>86334</t>
  </si>
  <si>
    <t>PAULDEN</t>
  </si>
  <si>
    <t>85541</t>
  </si>
  <si>
    <t>85547</t>
  </si>
  <si>
    <t>86434</t>
  </si>
  <si>
    <t>PEACH SPRINGS</t>
  </si>
  <si>
    <t>85625</t>
  </si>
  <si>
    <t>PEARCE</t>
  </si>
  <si>
    <t>85345</t>
  </si>
  <si>
    <t>PEORIA</t>
  </si>
  <si>
    <t>85380</t>
  </si>
  <si>
    <t>85381</t>
  </si>
  <si>
    <t>85382</t>
  </si>
  <si>
    <t>85383</t>
  </si>
  <si>
    <t>85385</t>
  </si>
  <si>
    <t>85542</t>
  </si>
  <si>
    <t>PERIDOT</t>
  </si>
  <si>
    <t>85001</t>
  </si>
  <si>
    <t>85002</t>
  </si>
  <si>
    <t>85003</t>
  </si>
  <si>
    <t>85004</t>
  </si>
  <si>
    <t>85005</t>
  </si>
  <si>
    <t>85006</t>
  </si>
  <si>
    <t>85007</t>
  </si>
  <si>
    <t>85008</t>
  </si>
  <si>
    <t>85009</t>
  </si>
  <si>
    <t>85010</t>
  </si>
  <si>
    <t>85011</t>
  </si>
  <si>
    <t>85012</t>
  </si>
  <si>
    <t>85013</t>
  </si>
  <si>
    <t>85014</t>
  </si>
  <si>
    <t>85015</t>
  </si>
  <si>
    <t>85016</t>
  </si>
  <si>
    <t>85017</t>
  </si>
  <si>
    <t>85018</t>
  </si>
  <si>
    <t>85019</t>
  </si>
  <si>
    <t>85020</t>
  </si>
  <si>
    <t>85021</t>
  </si>
  <si>
    <t>85022</t>
  </si>
  <si>
    <t>85023</t>
  </si>
  <si>
    <t>85024</t>
  </si>
  <si>
    <t>85025</t>
  </si>
  <si>
    <t>85026</t>
  </si>
  <si>
    <t>85027</t>
  </si>
  <si>
    <t>85028</t>
  </si>
  <si>
    <t>85029</t>
  </si>
  <si>
    <t>85030</t>
  </si>
  <si>
    <t>85031</t>
  </si>
  <si>
    <t>85032</t>
  </si>
  <si>
    <t>85033</t>
  </si>
  <si>
    <t>85034</t>
  </si>
  <si>
    <t>85035</t>
  </si>
  <si>
    <t>85036</t>
  </si>
  <si>
    <t>85037</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</si>
  <si>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</si>
  <si>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</si>
  <si>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</si>
  <si>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</si>
  <si>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</si>
  <si>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</si>
  <si>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</si>
  <si>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</si>
  <si>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</si>
  <si>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</si>
  <si>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</si>
  <si>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</si>
  <si>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</si>
  <si>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</si>
  <si>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</si>
  <si>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</si>
  <si>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</si>
  <si>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</si>
  <si>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</si>
  <si>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</si>
  <si>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</si>
  <si>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</si>
  <si>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</si>
  <si>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</si>
  <si>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</si>
  <si>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</si>
  <si>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</si>
  <si>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</si>
  <si>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</si>
  <si>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</si>
  <si>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</si>
  <si>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</si>
  <si>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</si>
  <si>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</si>
  <si>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</si>
  <si>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</si>
  <si>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</si>
  <si>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</si>
  <si>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</si>
  <si>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</si>
  <si>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85097</t>
  </si>
  <si>
    <t>85098</t>
  </si>
  <si>
    <t>85141</t>
  </si>
  <si>
    <t>PICACHO</t>
  </si>
  <si>
    <t>85535</t>
  </si>
  <si>
    <t>85543</t>
  </si>
  <si>
    <t>PIMA</t>
  </si>
  <si>
    <t>85544</t>
  </si>
  <si>
    <t>85934</t>
  </si>
  <si>
    <t>85935</t>
  </si>
  <si>
    <t>PINETOP</t>
  </si>
  <si>
    <t>86510</t>
  </si>
  <si>
    <t>PINON</t>
  </si>
  <si>
    <t>86520</t>
  </si>
  <si>
    <t>BLUE GAP</t>
  </si>
  <si>
    <t>85626</t>
  </si>
  <si>
    <t>PIRTLEVILLE</t>
  </si>
  <si>
    <t>86042</t>
  </si>
  <si>
    <t>POLACCA</t>
  </si>
  <si>
    <t>85627</t>
  </si>
  <si>
    <t>POMERENE</t>
  </si>
  <si>
    <t>86301</t>
  </si>
  <si>
    <t>86302</t>
  </si>
  <si>
    <t>86303</t>
  </si>
  <si>
    <t>86304</t>
  </si>
  <si>
    <t>86305</t>
  </si>
  <si>
    <t>86312</t>
  </si>
  <si>
    <t>PRESCOTT VALLEY</t>
  </si>
  <si>
    <t>86313</t>
  </si>
  <si>
    <t>86314</t>
  </si>
  <si>
    <t>86315</t>
  </si>
  <si>
    <t>85346</t>
  </si>
  <si>
    <t>QUARTZSITE</t>
  </si>
  <si>
    <t>85359</t>
  </si>
  <si>
    <t>85127</t>
  </si>
  <si>
    <t>CHANDLER HEIGHTS</t>
  </si>
  <si>
    <t>85140</t>
  </si>
  <si>
    <t>SAN TAN VALLEY</t>
  </si>
  <si>
    <t>85142</t>
  </si>
  <si>
    <t>QUEEN CREEK</t>
  </si>
  <si>
    <t>85143</t>
  </si>
  <si>
    <t>85145</t>
  </si>
  <si>
    <t>RED ROCK</t>
  </si>
  <si>
    <t>85654</t>
  </si>
  <si>
    <t>RILLITO</t>
  </si>
  <si>
    <t>86335</t>
  </si>
  <si>
    <t>RIMROCK</t>
  </si>
  <si>
    <t>86342</t>
  </si>
  <si>
    <t>LAKE MONTEZUMA</t>
  </si>
  <si>
    <t>85545</t>
  </si>
  <si>
    <t>85121</t>
  </si>
  <si>
    <t>BAPCHULE</t>
  </si>
  <si>
    <t>85147</t>
  </si>
  <si>
    <t>SACATON</t>
  </si>
  <si>
    <t>85546</t>
  </si>
  <si>
    <t>SAFFORD</t>
  </si>
  <si>
    <t>85548</t>
  </si>
  <si>
    <t>85629</t>
  </si>
  <si>
    <t>SAHUARITA</t>
  </si>
  <si>
    <t>85630</t>
  </si>
  <si>
    <t>85936</t>
  </si>
  <si>
    <t>86511</t>
  </si>
  <si>
    <t>SAINT MICHAELS</t>
  </si>
  <si>
    <t>85348</t>
  </si>
  <si>
    <t>SALOME</t>
  </si>
  <si>
    <t>85550</t>
  </si>
  <si>
    <t>SAN CARLOS</t>
  </si>
  <si>
    <t>86512</t>
  </si>
  <si>
    <t>85349</t>
  </si>
  <si>
    <t>85631</t>
  </si>
  <si>
    <t>SAN MANUEL</t>
  </si>
  <si>
    <t>85632</t>
  </si>
  <si>
    <t>SAN SIMON</t>
  </si>
  <si>
    <t>85633</t>
  </si>
  <si>
    <t>SASABE</t>
  </si>
  <si>
    <t>85250</t>
  </si>
  <si>
    <t>SCOTTSDALE</t>
  </si>
  <si>
    <t>85251</t>
  </si>
  <si>
    <t>85252</t>
  </si>
  <si>
    <t>85253</t>
  </si>
  <si>
    <t>PARADISE VALLEY</t>
  </si>
  <si>
    <t>85254</t>
  </si>
  <si>
    <t>85255</t>
  </si>
  <si>
    <t>85256</t>
  </si>
  <si>
    <t>85257</t>
  </si>
  <si>
    <t>85258</t>
  </si>
  <si>
    <t>85259</t>
  </si>
  <si>
    <t>85260</t>
  </si>
  <si>
    <t>85261</t>
  </si>
  <si>
    <t>85262</t>
  </si>
  <si>
    <t>85263</t>
  </si>
  <si>
    <t>RIO VERDE</t>
  </si>
  <si>
    <t>85264</t>
  </si>
  <si>
    <t>FORT MCDOWELL</t>
  </si>
  <si>
    <t>85266</t>
  </si>
  <si>
    <t>85267</t>
  </si>
  <si>
    <t>85268</t>
  </si>
  <si>
    <t>FOUNTAIN HILLS</t>
  </si>
  <si>
    <t>85269</t>
  </si>
  <si>
    <t>85271</t>
  </si>
  <si>
    <t>86043</t>
  </si>
  <si>
    <t>SECOND MESA</t>
  </si>
  <si>
    <t>86336</t>
  </si>
  <si>
    <t>SEDONA</t>
  </si>
  <si>
    <t>86339</t>
  </si>
  <si>
    <t>86340</t>
  </si>
  <si>
    <t>86341</t>
  </si>
  <si>
    <t>86351</t>
  </si>
  <si>
    <t>86337</t>
  </si>
  <si>
    <t>85634</t>
  </si>
  <si>
    <t>SELLS</t>
  </si>
  <si>
    <t>85901</t>
  </si>
  <si>
    <t>SHOW LOW</t>
  </si>
  <si>
    <t>85902</t>
  </si>
  <si>
    <t>85911</t>
  </si>
  <si>
    <t>CIBECUE</t>
  </si>
  <si>
    <t>85912</t>
  </si>
  <si>
    <t>WHITE MOUNTAIN LAKE</t>
  </si>
  <si>
    <t>85613</t>
  </si>
  <si>
    <t>FORT HUACHUCA</t>
  </si>
  <si>
    <t>85635</t>
  </si>
  <si>
    <t>SIERRA VISTA</t>
  </si>
  <si>
    <t>85636</t>
  </si>
  <si>
    <t>85650</t>
  </si>
  <si>
    <t>85670</t>
  </si>
  <si>
    <t>85671</t>
  </si>
  <si>
    <t>86338</t>
  </si>
  <si>
    <t>SKULL VALLEY</t>
  </si>
  <si>
    <t>85937</t>
  </si>
  <si>
    <t>SNOWFLAKE</t>
  </si>
  <si>
    <t>85942</t>
  </si>
  <si>
    <t>85551</t>
  </si>
  <si>
    <t>85350</t>
  </si>
  <si>
    <t>SOMERTON</t>
  </si>
  <si>
    <t>85611</t>
  </si>
  <si>
    <t>85637</t>
  </si>
  <si>
    <t>SONOITA</t>
  </si>
  <si>
    <t>85938</t>
  </si>
  <si>
    <t>SPRINGERVILLE</t>
  </si>
  <si>
    <t>85172</t>
  </si>
  <si>
    <t>STANFIELD</t>
  </si>
  <si>
    <t>85351</t>
  </si>
  <si>
    <t>85372</t>
  </si>
  <si>
    <t>85373</t>
  </si>
  <si>
    <t>85374</t>
  </si>
  <si>
    <t>85375</t>
  </si>
  <si>
    <t>SUN CITY WEST</t>
  </si>
  <si>
    <t>85376</t>
  </si>
  <si>
    <t>85378</t>
  </si>
  <si>
    <t>85379</t>
  </si>
  <si>
    <t>85387</t>
  </si>
  <si>
    <t>85388</t>
  </si>
  <si>
    <t>86435</t>
  </si>
  <si>
    <t>SUPAI</t>
  </si>
  <si>
    <t>85173</t>
  </si>
  <si>
    <t>85333</t>
  </si>
  <si>
    <t>DATELAND</t>
  </si>
  <si>
    <t>85347</t>
  </si>
  <si>
    <t>ROLL</t>
  </si>
  <si>
    <t>85352</t>
  </si>
  <si>
    <t>TACNA</t>
  </si>
  <si>
    <t>85939</t>
  </si>
  <si>
    <t>86514</t>
  </si>
  <si>
    <t>TEEC NOS POS</t>
  </si>
  <si>
    <t>86535</t>
  </si>
  <si>
    <t>DENNEHOTSO</t>
  </si>
  <si>
    <t>86544</t>
  </si>
  <si>
    <t>RED VALLEY</t>
  </si>
  <si>
    <t>85280</t>
  </si>
  <si>
    <t>TEMPE</t>
  </si>
  <si>
    <t>85281</t>
  </si>
  <si>
    <t>85282</t>
  </si>
  <si>
    <t>85283</t>
  </si>
  <si>
    <t>85284</t>
  </si>
  <si>
    <t>85285</t>
  </si>
  <si>
    <t>85287</t>
  </si>
  <si>
    <t>85552</t>
  </si>
  <si>
    <t>85353</t>
  </si>
  <si>
    <t>TOLLESON</t>
  </si>
  <si>
    <t>85638</t>
  </si>
  <si>
    <t>TOMBSTONE</t>
  </si>
  <si>
    <t>86044</t>
  </si>
  <si>
    <t>TONALEA</t>
  </si>
  <si>
    <t>86053</t>
  </si>
  <si>
    <t>KAIBETO</t>
  </si>
  <si>
    <t>86054</t>
  </si>
  <si>
    <t>SHONTO</t>
  </si>
  <si>
    <t>85354</t>
  </si>
  <si>
    <t>TONOPAH</t>
  </si>
  <si>
    <t>85553</t>
  </si>
  <si>
    <t>TONTO BASIN</t>
  </si>
  <si>
    <t>85639</t>
  </si>
  <si>
    <t>TOPAWA</t>
  </si>
  <si>
    <t>86436</t>
  </si>
  <si>
    <t>TOPOCK</t>
  </si>
  <si>
    <t>86045</t>
  </si>
  <si>
    <t>TUBA CITY</t>
  </si>
  <si>
    <t>85701</t>
  </si>
  <si>
    <t>TUCSON</t>
  </si>
  <si>
    <t>85702</t>
  </si>
  <si>
    <t>85703</t>
  </si>
  <si>
    <t>85704</t>
  </si>
  <si>
    <t>85705</t>
  </si>
  <si>
    <t>85706</t>
  </si>
  <si>
    <t>85707</t>
  </si>
  <si>
    <t>85708</t>
  </si>
  <si>
    <t>85709</t>
  </si>
  <si>
    <t>85710</t>
  </si>
  <si>
    <t>85711</t>
  </si>
  <si>
    <t>85712</t>
  </si>
  <si>
    <t>85713</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</si>
  <si>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</si>
  <si>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</si>
  <si>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</si>
  <si>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</si>
  <si>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</si>
  <si>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</si>
  <si>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</si>
  <si>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</si>
  <si>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</si>
  <si>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</si>
  <si>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</si>
  <si>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</si>
  <si>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</si>
  <si>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</si>
  <si>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</si>
  <si>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</si>
  <si>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</si>
  <si>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</si>
  <si>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</si>
  <si>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</si>
  <si>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</si>
  <si>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</si>
  <si>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</si>
  <si>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CATALINA</t>
  </si>
  <si>
    <t>85739</t>
  </si>
  <si>
    <t>85740</t>
  </si>
  <si>
    <t>85741</t>
  </si>
  <si>
    <t>85742</t>
  </si>
  <si>
    <t>85743</t>
  </si>
  <si>
    <t>85744</t>
  </si>
  <si>
    <t>85745</t>
  </si>
  <si>
    <t>85746</t>
  </si>
  <si>
    <t>85747</t>
  </si>
  <si>
    <t>85748</t>
  </si>
  <si>
    <t>85749</t>
  </si>
  <si>
    <t>85750</t>
  </si>
  <si>
    <t>85751</t>
  </si>
  <si>
    <t>85752</t>
  </si>
  <si>
    <t>85754</t>
  </si>
  <si>
    <t>85755</t>
  </si>
  <si>
    <t>85756</t>
  </si>
  <si>
    <t>85757</t>
  </si>
  <si>
    <t>85775</t>
  </si>
  <si>
    <t>85640</t>
  </si>
  <si>
    <t>TUMACACORI</t>
  </si>
  <si>
    <t>85645</t>
  </si>
  <si>
    <t>AMADO</t>
  </si>
  <si>
    <t>85646</t>
  </si>
  <si>
    <t>TUBAC</t>
  </si>
  <si>
    <t>85641</t>
  </si>
  <si>
    <t>85191</t>
  </si>
  <si>
    <t>VALLEY FARMS</t>
  </si>
  <si>
    <t>85940</t>
  </si>
  <si>
    <t>85355</t>
  </si>
  <si>
    <t>WADDELL</t>
  </si>
  <si>
    <t>85356</t>
  </si>
  <si>
    <t>WELLTON</t>
  </si>
  <si>
    <t>85357</t>
  </si>
  <si>
    <t>WENDEN</t>
  </si>
  <si>
    <t>85941</t>
  </si>
  <si>
    <t>WHITERIVER</t>
  </si>
  <si>
    <t>85358</t>
  </si>
  <si>
    <t>WICKENBURG</t>
  </si>
  <si>
    <t>85390</t>
  </si>
  <si>
    <t>85360</t>
  </si>
  <si>
    <t>WIKIEUP</t>
  </si>
  <si>
    <t>85643</t>
  </si>
  <si>
    <t>WILLCOX</t>
  </si>
  <si>
    <t>85644</t>
  </si>
  <si>
    <t>86046</t>
  </si>
  <si>
    <t>86515</t>
  </si>
  <si>
    <t>WINDOW ROCK</t>
  </si>
  <si>
    <t>85192</t>
  </si>
  <si>
    <t>WINKELMAN</t>
  </si>
  <si>
    <t>86047</t>
  </si>
  <si>
    <t>85361</t>
  </si>
  <si>
    <t>WITTMANN</t>
  </si>
  <si>
    <t>85362</t>
  </si>
  <si>
    <t>YARNELL</t>
  </si>
  <si>
    <t>85554</t>
  </si>
  <si>
    <t>YOUNG</t>
  </si>
  <si>
    <t>85363</t>
  </si>
  <si>
    <t>YOUNGTOWN</t>
  </si>
  <si>
    <t>86438</t>
  </si>
  <si>
    <t>YUCCA</t>
  </si>
  <si>
    <t>85364</t>
  </si>
  <si>
    <t>85365</t>
  </si>
  <si>
    <t>85366</t>
  </si>
  <si>
    <t>85367</t>
  </si>
  <si>
    <t>85369</t>
  </si>
  <si>
    <t>87510</t>
  </si>
  <si>
    <t>ABIQUIU</t>
  </si>
  <si>
    <t>87516</t>
  </si>
  <si>
    <t>CANONES</t>
  </si>
  <si>
    <t>88310</t>
  </si>
  <si>
    <t>ALAMOGORDO</t>
  </si>
  <si>
    <t>88311</t>
  </si>
  <si>
    <t>87101</t>
  </si>
  <si>
    <t>ALBUQUERQUE</t>
  </si>
  <si>
    <t>87102</t>
  </si>
  <si>
    <t>87103</t>
  </si>
  <si>
    <t>87104</t>
  </si>
  <si>
    <t>87105</t>
  </si>
  <si>
    <t>87106</t>
  </si>
  <si>
    <t>87107</t>
  </si>
  <si>
    <t>87108</t>
  </si>
  <si>
    <t>87109</t>
  </si>
  <si>
    <t>87110</t>
  </si>
  <si>
    <t>87111</t>
  </si>
  <si>
    <t>87112</t>
  </si>
  <si>
    <t>87113</t>
  </si>
  <si>
    <t>87114</t>
  </si>
  <si>
    <t>87115</t>
  </si>
  <si>
    <t>87116</t>
  </si>
  <si>
    <t>87117</t>
  </si>
  <si>
    <t>KIRTLAND AFB</t>
  </si>
  <si>
    <t>87119</t>
  </si>
  <si>
    <t>87120</t>
  </si>
  <si>
    <t>87121</t>
  </si>
  <si>
    <t>87122</t>
  </si>
  <si>
    <t>87123</t>
  </si>
  <si>
    <t>87124</t>
  </si>
  <si>
    <t>RIO RANCHO</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</si>
  <si>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</si>
  <si>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</si>
  <si>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</si>
  <si>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</si>
  <si>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</si>
  <si>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</si>
  <si>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</si>
  <si>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</si>
  <si>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</si>
  <si>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</si>
  <si>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</si>
  <si>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</si>
  <si>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</si>
  <si>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</si>
  <si>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</si>
  <si>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</si>
  <si>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</si>
  <si>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</si>
  <si>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</si>
  <si>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</si>
  <si>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</si>
  <si>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</si>
  <si>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</si>
  <si>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87511</t>
  </si>
  <si>
    <t>ALCALDE</t>
  </si>
  <si>
    <t>88312</t>
  </si>
  <si>
    <t>ALTO</t>
  </si>
  <si>
    <t>87512</t>
  </si>
  <si>
    <t>AMALIA</t>
  </si>
  <si>
    <t>88410</t>
  </si>
  <si>
    <t>AMISTAD</t>
  </si>
  <si>
    <t>88020</t>
  </si>
  <si>
    <t>ANIMAS</t>
  </si>
  <si>
    <t>88021</t>
  </si>
  <si>
    <t>88024</t>
  </si>
  <si>
    <t>BERINO</t>
  </si>
  <si>
    <t>88081</t>
  </si>
  <si>
    <t>CHAPARRAL</t>
  </si>
  <si>
    <t>87711</t>
  </si>
  <si>
    <t>ANTON CHICO</t>
  </si>
  <si>
    <t>87820</t>
  </si>
  <si>
    <t>ARAGON</t>
  </si>
  <si>
    <t>87930</t>
  </si>
  <si>
    <t>ARREY</t>
  </si>
  <si>
    <t>87513</t>
  </si>
  <si>
    <t>ARROYO HONDO</t>
  </si>
  <si>
    <t>87514</t>
  </si>
  <si>
    <t>ARROYO SECO</t>
  </si>
  <si>
    <t>88210</t>
  </si>
  <si>
    <t>ARTESIA</t>
  </si>
  <si>
    <t>88211</t>
  </si>
  <si>
    <t>87410</t>
  </si>
  <si>
    <t>AZTEC</t>
  </si>
  <si>
    <t>88023</t>
  </si>
  <si>
    <t>87002</t>
  </si>
  <si>
    <t>BELEN</t>
  </si>
  <si>
    <t>88314</t>
  </si>
  <si>
    <t>BENT</t>
  </si>
  <si>
    <t>87001</t>
  </si>
  <si>
    <t>ALGODONES</t>
  </si>
  <si>
    <t>87004</t>
  </si>
  <si>
    <t>BERNALILLO</t>
  </si>
  <si>
    <t>87412</t>
  </si>
  <si>
    <t>BLANCO</t>
  </si>
  <si>
    <t>87413</t>
  </si>
  <si>
    <t>87005</t>
  </si>
  <si>
    <t>BLUEWATER</t>
  </si>
  <si>
    <t>87006</t>
  </si>
  <si>
    <t>BOSQUE</t>
  </si>
  <si>
    <t>88025</t>
  </si>
  <si>
    <t>87712</t>
  </si>
  <si>
    <t>87931</t>
  </si>
  <si>
    <t>CABALLO</t>
  </si>
  <si>
    <t>87515</t>
  </si>
  <si>
    <t>CANJILON</t>
  </si>
  <si>
    <t>88316</t>
  </si>
  <si>
    <t>CAPITAN</t>
  </si>
  <si>
    <t>88220</t>
  </si>
  <si>
    <t>CARLSBAD</t>
  </si>
  <si>
    <t>88221</t>
  </si>
  <si>
    <t>88301</t>
  </si>
  <si>
    <t>CARRIZOZO</t>
  </si>
  <si>
    <t>87517</t>
  </si>
  <si>
    <t>87007</t>
  </si>
  <si>
    <t>CASA BLANCA</t>
  </si>
  <si>
    <t>88113</t>
  </si>
  <si>
    <t>CAUSEY</t>
  </si>
  <si>
    <t>88123</t>
  </si>
  <si>
    <t>LINGO</t>
  </si>
  <si>
    <t>87518</t>
  </si>
  <si>
    <t>CEBOLLA</t>
  </si>
  <si>
    <t>87008</t>
  </si>
  <si>
    <t>CEDAR CREST</t>
  </si>
  <si>
    <t>88026</t>
  </si>
  <si>
    <t>87010</t>
  </si>
  <si>
    <t>CERRILLOS</t>
  </si>
  <si>
    <t>87519</t>
  </si>
  <si>
    <t>CERRO</t>
  </si>
  <si>
    <t>87713</t>
  </si>
  <si>
    <t>CHACON</t>
  </si>
  <si>
    <t>87520</t>
  </si>
  <si>
    <t>88027</t>
  </si>
  <si>
    <t>CHAMBERINO</t>
  </si>
  <si>
    <t>87521</t>
  </si>
  <si>
    <t>CHAMISAL</t>
  </si>
  <si>
    <t>87576</t>
  </si>
  <si>
    <t>TRAMPAS</t>
  </si>
  <si>
    <t>87522</t>
  </si>
  <si>
    <t>CHIMAYO</t>
  </si>
  <si>
    <t>87311</t>
  </si>
  <si>
    <t>CHURCH ROCK</t>
  </si>
  <si>
    <t>87714</t>
  </si>
  <si>
    <t>87011</t>
  </si>
  <si>
    <t>CLAUNCH</t>
  </si>
  <si>
    <t>88415</t>
  </si>
  <si>
    <t>87715</t>
  </si>
  <si>
    <t>88028</t>
  </si>
  <si>
    <t>CLIFF</t>
  </si>
  <si>
    <t>88317</t>
  </si>
  <si>
    <t>CLOUDCROFT</t>
  </si>
  <si>
    <t>88350</t>
  </si>
  <si>
    <t>TIMBERON</t>
  </si>
  <si>
    <t>88101</t>
  </si>
  <si>
    <t>CLOVIS</t>
  </si>
  <si>
    <t>88102</t>
  </si>
  <si>
    <t>88103</t>
  </si>
  <si>
    <t>CANNON AFB</t>
  </si>
  <si>
    <t>88133</t>
  </si>
  <si>
    <t>SAINT VRAIN</t>
  </si>
  <si>
    <t>88029</t>
  </si>
  <si>
    <t>87312</t>
  </si>
  <si>
    <t>CONTINENTAL DIVIDE</t>
  </si>
  <si>
    <t>87347</t>
  </si>
  <si>
    <t>87523</t>
  </si>
  <si>
    <t>87578</t>
  </si>
  <si>
    <t>TRUCHAS</t>
  </si>
  <si>
    <t>88318</t>
  </si>
  <si>
    <t>87048</t>
  </si>
  <si>
    <t>CORRALES</t>
  </si>
  <si>
    <t>87524</t>
  </si>
  <si>
    <t>COSTILLA</t>
  </si>
  <si>
    <t>87012</t>
  </si>
  <si>
    <t>COYOTE</t>
  </si>
  <si>
    <t>87313</t>
  </si>
  <si>
    <t>CROWNPOINT</t>
  </si>
  <si>
    <t>87013</t>
  </si>
  <si>
    <t>87014</t>
  </si>
  <si>
    <t>CUBERO</t>
  </si>
  <si>
    <t>88417</t>
  </si>
  <si>
    <t>CUERVO</t>
  </si>
  <si>
    <t>87821</t>
  </si>
  <si>
    <t>DATIL</t>
  </si>
  <si>
    <t>88030</t>
  </si>
  <si>
    <t>DEMING</t>
  </si>
  <si>
    <t>88031</t>
  </si>
  <si>
    <t>87933</t>
  </si>
  <si>
    <t>88414</t>
  </si>
  <si>
    <t>88418</t>
  </si>
  <si>
    <t>88230</t>
  </si>
  <si>
    <t>87527</t>
  </si>
  <si>
    <t>88032</t>
  </si>
  <si>
    <t>DONA ANA</t>
  </si>
  <si>
    <t>88115</t>
  </si>
  <si>
    <t>87528</t>
  </si>
  <si>
    <t>DULCE</t>
  </si>
  <si>
    <t>87710</t>
  </si>
  <si>
    <t>ANGEL FIRE</t>
  </si>
  <si>
    <t>87718</t>
  </si>
  <si>
    <t>EAGLE NEST</t>
  </si>
  <si>
    <t>87015</t>
  </si>
  <si>
    <t>87935</t>
  </si>
  <si>
    <t>ELEPHANT BUTTE</t>
  </si>
  <si>
    <t>88116</t>
  </si>
  <si>
    <t>ELIDA</t>
  </si>
  <si>
    <t>88122</t>
  </si>
  <si>
    <t>87529</t>
  </si>
  <si>
    <t>EL PRADO</t>
  </si>
  <si>
    <t>87530</t>
  </si>
  <si>
    <t>EL RITO</t>
  </si>
  <si>
    <t>87531</t>
  </si>
  <si>
    <t>EMBUDO</t>
  </si>
  <si>
    <t>88321</t>
  </si>
  <si>
    <t>ENCINO</t>
  </si>
  <si>
    <t>87532</t>
  </si>
  <si>
    <t>ESPANOLA</t>
  </si>
  <si>
    <t>87533</t>
  </si>
  <si>
    <t>87537</t>
  </si>
  <si>
    <t>HERNANDEZ</t>
  </si>
  <si>
    <t>87009</t>
  </si>
  <si>
    <t>CEDARVALE</t>
  </si>
  <si>
    <t>87016</t>
  </si>
  <si>
    <t>ESTANCIA</t>
  </si>
  <si>
    <t>87063</t>
  </si>
  <si>
    <t>88231</t>
  </si>
  <si>
    <t>88033</t>
  </si>
  <si>
    <t>FAIRACRES</t>
  </si>
  <si>
    <t>87401</t>
  </si>
  <si>
    <t>87402</t>
  </si>
  <si>
    <t>87499</t>
  </si>
  <si>
    <t>88034</t>
  </si>
  <si>
    <t>FAYWOOD</t>
  </si>
  <si>
    <t>87315</t>
  </si>
  <si>
    <t>FENCE LAKE</t>
  </si>
  <si>
    <t>87415</t>
  </si>
  <si>
    <t>FLORA VISTA</t>
  </si>
  <si>
    <t>88118</t>
  </si>
  <si>
    <t>88419</t>
  </si>
  <si>
    <t>88323</t>
  </si>
  <si>
    <t>FORT STANTON</t>
  </si>
  <si>
    <t>88119</t>
  </si>
  <si>
    <t>FORT SUMNER</t>
  </si>
  <si>
    <t>87316</t>
  </si>
  <si>
    <t>FORT WINGATE</t>
  </si>
  <si>
    <t>87416</t>
  </si>
  <si>
    <t>87017</t>
  </si>
  <si>
    <t>GALLINA</t>
  </si>
  <si>
    <t>87301</t>
  </si>
  <si>
    <t>GALLUP</t>
  </si>
  <si>
    <t>87302</t>
  </si>
  <si>
    <t>87305</t>
  </si>
  <si>
    <t>87310</t>
  </si>
  <si>
    <t>BRIMHALL</t>
  </si>
  <si>
    <t>87317</t>
  </si>
  <si>
    <t>GAMERCO</t>
  </si>
  <si>
    <t>87319</t>
  </si>
  <si>
    <t>MENTMORE</t>
  </si>
  <si>
    <t>87326</t>
  </si>
  <si>
    <t>VANDERWAGEN</t>
  </si>
  <si>
    <t>87328</t>
  </si>
  <si>
    <t>NAVAJO</t>
  </si>
  <si>
    <t>87375</t>
  </si>
  <si>
    <t>YATAHEY</t>
  </si>
  <si>
    <t>87936</t>
  </si>
  <si>
    <t>88421</t>
  </si>
  <si>
    <t>GARITA</t>
  </si>
  <si>
    <t>88038</t>
  </si>
  <si>
    <t>GILA</t>
  </si>
  <si>
    <t>88422</t>
  </si>
  <si>
    <t>88324</t>
  </si>
  <si>
    <t>88039</t>
  </si>
  <si>
    <t>87535</t>
  </si>
  <si>
    <t>GLORIETA</t>
  </si>
  <si>
    <t>88112</t>
  </si>
  <si>
    <t>88120</t>
  </si>
  <si>
    <t>GRADY</t>
  </si>
  <si>
    <t>87020</t>
  </si>
  <si>
    <t>GRANTS</t>
  </si>
  <si>
    <t>87021</t>
  </si>
  <si>
    <t>88424</t>
  </si>
  <si>
    <t>87722</t>
  </si>
  <si>
    <t>GUADALUPITA</t>
  </si>
  <si>
    <t>88040</t>
  </si>
  <si>
    <t>HACHITA</t>
  </si>
  <si>
    <t>88232</t>
  </si>
  <si>
    <t>88041</t>
  </si>
  <si>
    <t>87937</t>
  </si>
  <si>
    <t>88325</t>
  </si>
  <si>
    <t>HIGH ROLLS MOUNTAIN PARK</t>
  </si>
  <si>
    <t>88042</t>
  </si>
  <si>
    <t>88240</t>
  </si>
  <si>
    <t>HOBBS</t>
  </si>
  <si>
    <t>88241</t>
  </si>
  <si>
    <t>88242</t>
  </si>
  <si>
    <t>88244</t>
  </si>
  <si>
    <t>88330</t>
  </si>
  <si>
    <t>HOLLOMAN AIR FORCE BASE</t>
  </si>
  <si>
    <t>87723</t>
  </si>
  <si>
    <t>HOLMAN</t>
  </si>
  <si>
    <t>88336</t>
  </si>
  <si>
    <t>HONDO</t>
  </si>
  <si>
    <t>88250</t>
  </si>
  <si>
    <t>88121</t>
  </si>
  <si>
    <t>HOUSE</t>
  </si>
  <si>
    <t>88043</t>
  </si>
  <si>
    <t>87022</t>
  </si>
  <si>
    <t>ISLETA</t>
  </si>
  <si>
    <t>88252</t>
  </si>
  <si>
    <t>JAL</t>
  </si>
  <si>
    <t>87023</t>
  </si>
  <si>
    <t>JARALES</t>
  </si>
  <si>
    <t>87024</t>
  </si>
  <si>
    <t>JEMEZ PUEBLO</t>
  </si>
  <si>
    <t>87025</t>
  </si>
  <si>
    <t>JEMEZ SPRINGS</t>
  </si>
  <si>
    <t>87417</t>
  </si>
  <si>
    <t>KIRTLAND</t>
  </si>
  <si>
    <t>87026</t>
  </si>
  <si>
    <t>LAGUNA</t>
  </si>
  <si>
    <t>87027</t>
  </si>
  <si>
    <t>87046</t>
  </si>
  <si>
    <t>87028</t>
  </si>
  <si>
    <t>LA JOYA</t>
  </si>
  <si>
    <t>88253</t>
  </si>
  <si>
    <t>LAKE ARTHUR</t>
  </si>
  <si>
    <t>88254</t>
  </si>
  <si>
    <t>87724</t>
  </si>
  <si>
    <t>LA LOMA</t>
  </si>
  <si>
    <t>88337</t>
  </si>
  <si>
    <t>LA LUZ</t>
  </si>
  <si>
    <t>87539</t>
  </si>
  <si>
    <t>LA MADERA</t>
  </si>
  <si>
    <t>88044</t>
  </si>
  <si>
    <t>LA MESA</t>
  </si>
  <si>
    <t>87418</t>
  </si>
  <si>
    <t>88001</t>
  </si>
  <si>
    <t>LAS CRUCES</t>
  </si>
  <si>
    <t>88002</t>
  </si>
  <si>
    <t>WHITE SANDS MISSILE RANGE</t>
  </si>
  <si>
    <t>88003</t>
  </si>
  <si>
    <t>88004</t>
  </si>
  <si>
    <t>88005</t>
  </si>
  <si>
    <t>88006</t>
  </si>
  <si>
    <t>88007</t>
  </si>
  <si>
    <t>88011</t>
  </si>
  <si>
    <t>88012</t>
  </si>
  <si>
    <t>88013</t>
  </si>
  <si>
    <t>87701</t>
  </si>
  <si>
    <t>LAS VEGAS</t>
  </si>
  <si>
    <t>87745</t>
  </si>
  <si>
    <t>SAPELLO</t>
  </si>
  <si>
    <t>87823</t>
  </si>
  <si>
    <t>LEMITAR</t>
  </si>
  <si>
    <t>88338</t>
  </si>
  <si>
    <t>87029</t>
  </si>
  <si>
    <t>LINDRITH</t>
  </si>
  <si>
    <t>88255</t>
  </si>
  <si>
    <t>LOCO HILLS</t>
  </si>
  <si>
    <t>88426</t>
  </si>
  <si>
    <t>88009</t>
  </si>
  <si>
    <t>PLAYAS</t>
  </si>
  <si>
    <t>88045</t>
  </si>
  <si>
    <t>LORDSBURG</t>
  </si>
  <si>
    <t>88055</t>
  </si>
  <si>
    <t>REDROCK</t>
  </si>
  <si>
    <t>87544</t>
  </si>
  <si>
    <t>LOS ALAMOS</t>
  </si>
  <si>
    <t>87545</t>
  </si>
  <si>
    <t>87031</t>
  </si>
  <si>
    <t>LOS LUNAS</t>
  </si>
  <si>
    <t>87551</t>
  </si>
  <si>
    <t>LOS OJOS</t>
  </si>
  <si>
    <t>88256</t>
  </si>
  <si>
    <t>LOVING</t>
  </si>
  <si>
    <t>88260</t>
  </si>
  <si>
    <t>LOVINGTON</t>
  </si>
  <si>
    <t>88262</t>
  </si>
  <si>
    <t>MCDONALD</t>
  </si>
  <si>
    <t>87824</t>
  </si>
  <si>
    <t>LUNA</t>
  </si>
  <si>
    <t>88427</t>
  </si>
  <si>
    <t>MCALISTER</t>
  </si>
  <si>
    <t>87032</t>
  </si>
  <si>
    <t>87825</t>
  </si>
  <si>
    <t>MAGDALENA</t>
  </si>
  <si>
    <t>88263</t>
  </si>
  <si>
    <t>88264</t>
  </si>
  <si>
    <t>MALJAMAR</t>
  </si>
  <si>
    <t>87728</t>
  </si>
  <si>
    <t>88339</t>
  </si>
  <si>
    <t>MAYHILL</t>
  </si>
  <si>
    <t>87548</t>
  </si>
  <si>
    <t>MEDANALES</t>
  </si>
  <si>
    <t>88124</t>
  </si>
  <si>
    <t>88340</t>
  </si>
  <si>
    <t>MESCALERO</t>
  </si>
  <si>
    <t>88046</t>
  </si>
  <si>
    <t>MESILLA</t>
  </si>
  <si>
    <t>88047</t>
  </si>
  <si>
    <t>MESILLA PARK</t>
  </si>
  <si>
    <t>88048</t>
  </si>
  <si>
    <t>MESQUITE</t>
  </si>
  <si>
    <t>88072</t>
  </si>
  <si>
    <t>VADO</t>
  </si>
  <si>
    <t>87730</t>
  </si>
  <si>
    <t>88125</t>
  </si>
  <si>
    <t>MILNESAND</t>
  </si>
  <si>
    <t>88049</t>
  </si>
  <si>
    <t>MIMBRES</t>
  </si>
  <si>
    <t>87731</t>
  </si>
  <si>
    <t>87939</t>
  </si>
  <si>
    <t>88265</t>
  </si>
  <si>
    <t>87732</t>
  </si>
  <si>
    <t>87035</t>
  </si>
  <si>
    <t>MORIARTY</t>
  </si>
  <si>
    <t>87056</t>
  </si>
  <si>
    <t>87070</t>
  </si>
  <si>
    <t>CLINES CORNERS</t>
  </si>
  <si>
    <t>87733</t>
  </si>
  <si>
    <t>MOSQUERO</t>
  </si>
  <si>
    <t>87036</t>
  </si>
  <si>
    <t>MOUNTAINAIR</t>
  </si>
  <si>
    <t>88051</t>
  </si>
  <si>
    <t>MULE CREEK</t>
  </si>
  <si>
    <t>87018</t>
  </si>
  <si>
    <t>COUNSELOR</t>
  </si>
  <si>
    <t>87037</t>
  </si>
  <si>
    <t>NAGEEZI</t>
  </si>
  <si>
    <t>88430</t>
  </si>
  <si>
    <t>NARA VISA</t>
  </si>
  <si>
    <t>87419</t>
  </si>
  <si>
    <t>NAVAJO DAM</t>
  </si>
  <si>
    <t>88431</t>
  </si>
  <si>
    <t>NEWKIRK</t>
  </si>
  <si>
    <t>87038</t>
  </si>
  <si>
    <t>NEW LAGUNA</t>
  </si>
  <si>
    <t>88341</t>
  </si>
  <si>
    <t>NOGAL</t>
  </si>
  <si>
    <t>87734</t>
  </si>
  <si>
    <t>OCATE</t>
  </si>
  <si>
    <t>87549</t>
  </si>
  <si>
    <t>OJO CALIENTE</t>
  </si>
  <si>
    <t>88052</t>
  </si>
  <si>
    <t>ORGAN</t>
  </si>
  <si>
    <t>88342</t>
  </si>
  <si>
    <t>OROGRANDE</t>
  </si>
  <si>
    <t>87040</t>
  </si>
  <si>
    <t>PAGUATE</t>
  </si>
  <si>
    <t>87552</t>
  </si>
  <si>
    <t>PECOS</t>
  </si>
  <si>
    <t>87041</t>
  </si>
  <si>
    <t>PENA BLANCA</t>
  </si>
  <si>
    <t>87072</t>
  </si>
  <si>
    <t>COCHITI PUEBLO</t>
  </si>
  <si>
    <t>87083</t>
  </si>
  <si>
    <t>COCHITI LAKE</t>
  </si>
  <si>
    <t>87553</t>
  </si>
  <si>
    <t>PENASCO</t>
  </si>
  <si>
    <t>88126</t>
  </si>
  <si>
    <t>PEP</t>
  </si>
  <si>
    <t>87042</t>
  </si>
  <si>
    <t>PERALTA</t>
  </si>
  <si>
    <t>87068</t>
  </si>
  <si>
    <t>BOSQUE FARMS</t>
  </si>
  <si>
    <t>87554</t>
  </si>
  <si>
    <t>PETACA</t>
  </si>
  <si>
    <t>88343</t>
  </si>
  <si>
    <t>87827</t>
  </si>
  <si>
    <t>PIE TOWN</t>
  </si>
  <si>
    <t>88344</t>
  </si>
  <si>
    <t>87043</t>
  </si>
  <si>
    <t>PLACITAS</t>
  </si>
  <si>
    <t>87828</t>
  </si>
  <si>
    <t>POLVADERA</t>
  </si>
  <si>
    <t>88114</t>
  </si>
  <si>
    <t>CROSSROADS</t>
  </si>
  <si>
    <t>88130</t>
  </si>
  <si>
    <t>PORTALES</t>
  </si>
  <si>
    <t>87045</t>
  </si>
  <si>
    <t>PREWITT</t>
  </si>
  <si>
    <t>87829</t>
  </si>
  <si>
    <t>QUEMADO</t>
  </si>
  <si>
    <t>87556</t>
  </si>
  <si>
    <t>QUESTA</t>
  </si>
  <si>
    <t>88054</t>
  </si>
  <si>
    <t>RADIUM SPRINGS</t>
  </si>
  <si>
    <t>87736</t>
  </si>
  <si>
    <t>RAINSVILLE</t>
  </si>
  <si>
    <t>87321</t>
  </si>
  <si>
    <t>87357</t>
  </si>
  <si>
    <t>PINEHILL</t>
  </si>
  <si>
    <t>87557</t>
  </si>
  <si>
    <t>RANCHOS DE TAOS</t>
  </si>
  <si>
    <t>87740</t>
  </si>
  <si>
    <t>RATON</t>
  </si>
  <si>
    <t>87558</t>
  </si>
  <si>
    <t>RED RIVER</t>
  </si>
  <si>
    <t>87322</t>
  </si>
  <si>
    <t>87830</t>
  </si>
  <si>
    <t>87560</t>
  </si>
  <si>
    <t>RIBERA</t>
  </si>
  <si>
    <t>87940</t>
  </si>
  <si>
    <t>87742</t>
  </si>
  <si>
    <t>ROCIADA</t>
  </si>
  <si>
    <t>88056</t>
  </si>
  <si>
    <t>RODEO</t>
  </si>
  <si>
    <t>88132</t>
  </si>
  <si>
    <t>88201</t>
  </si>
  <si>
    <t>ROSWELL</t>
  </si>
  <si>
    <t>88202</t>
  </si>
  <si>
    <t>88203</t>
  </si>
  <si>
    <t>87538</t>
  </si>
  <si>
    <t>ILFELD</t>
  </si>
  <si>
    <t>87562</t>
  </si>
  <si>
    <t>87743</t>
  </si>
  <si>
    <t>88345</t>
  </si>
  <si>
    <t>RUIDOSO</t>
  </si>
  <si>
    <t>88355</t>
  </si>
  <si>
    <t>88346</t>
  </si>
  <si>
    <t>RUIDOSO DOWNS</t>
  </si>
  <si>
    <t>88347</t>
  </si>
  <si>
    <t>87941</t>
  </si>
  <si>
    <t>87831</t>
  </si>
  <si>
    <t>SAN ACACIA</t>
  </si>
  <si>
    <t>87832</t>
  </si>
  <si>
    <t>87564</t>
  </si>
  <si>
    <t>SAN CRISTOBAL</t>
  </si>
  <si>
    <t>87047</t>
  </si>
  <si>
    <t>SANDIA PARK</t>
  </si>
  <si>
    <t>87034</t>
  </si>
  <si>
    <t>PUEBLO OF ACOMA</t>
  </si>
  <si>
    <t>87049</t>
  </si>
  <si>
    <t>SAN FIDEL</t>
  </si>
  <si>
    <t>88411</t>
  </si>
  <si>
    <t>BARD</t>
  </si>
  <si>
    <t>88434</t>
  </si>
  <si>
    <t>SAN JON</t>
  </si>
  <si>
    <t>87565</t>
  </si>
  <si>
    <t>SAN JOSE</t>
  </si>
  <si>
    <t>87566</t>
  </si>
  <si>
    <t>OHKAY OWINGEH</t>
  </si>
  <si>
    <t>88058</t>
  </si>
  <si>
    <t>SAN MIGUEL</t>
  </si>
  <si>
    <t>88348</t>
  </si>
  <si>
    <t>SAN PATRICIO</t>
  </si>
  <si>
    <t>87051</t>
  </si>
  <si>
    <t>SAN RAFAEL</t>
  </si>
  <si>
    <t>87567</t>
  </si>
  <si>
    <t>SANTA CRUZ</t>
  </si>
  <si>
    <t>87501</t>
  </si>
  <si>
    <t>87502</t>
  </si>
  <si>
    <t>87503</t>
  </si>
  <si>
    <t>87504</t>
  </si>
  <si>
    <t>87505</t>
  </si>
  <si>
    <t>87506</t>
  </si>
  <si>
    <t>87507</t>
  </si>
  <si>
    <t>87508</t>
  </si>
  <si>
    <t>87509</t>
  </si>
  <si>
    <t>87540</t>
  </si>
  <si>
    <t>LAMY</t>
  </si>
  <si>
    <t>87592</t>
  </si>
  <si>
    <t>87594</t>
  </si>
  <si>
    <t>88435</t>
  </si>
  <si>
    <t>SANTA ROSA</t>
  </si>
  <si>
    <t>87052</t>
  </si>
  <si>
    <t>SANTO DOMINGO PUEBLO</t>
  </si>
  <si>
    <t>87044</t>
  </si>
  <si>
    <t>PONDEROSA</t>
  </si>
  <si>
    <t>87053</t>
  </si>
  <si>
    <t>SAN YSIDRO</t>
  </si>
  <si>
    <t>88436</t>
  </si>
  <si>
    <t>87569</t>
  </si>
  <si>
    <t>SERAFINA</t>
  </si>
  <si>
    <t>87420</t>
  </si>
  <si>
    <t>SHIPROCK</t>
  </si>
  <si>
    <t>87455</t>
  </si>
  <si>
    <t>87461</t>
  </si>
  <si>
    <t>SANOSTEE</t>
  </si>
  <si>
    <t>88022</t>
  </si>
  <si>
    <t>ARENAS VALLEY</t>
  </si>
  <si>
    <t>88036</t>
  </si>
  <si>
    <t>FORT BAYARD</t>
  </si>
  <si>
    <t>88053</t>
  </si>
  <si>
    <t>PINOS ALTOS</t>
  </si>
  <si>
    <t>88061</t>
  </si>
  <si>
    <t>88062</t>
  </si>
  <si>
    <t>87801</t>
  </si>
  <si>
    <t>SOCORRO</t>
  </si>
  <si>
    <t>87746</t>
  </si>
  <si>
    <t>SOLANO</t>
  </si>
  <si>
    <t>87729</t>
  </si>
  <si>
    <t>87747</t>
  </si>
  <si>
    <t>SPRINGER</t>
  </si>
  <si>
    <t>88008</t>
  </si>
  <si>
    <t>SANTA TERESA</t>
  </si>
  <si>
    <t>88063</t>
  </si>
  <si>
    <t>SUNLAND PARK</t>
  </si>
  <si>
    <t>88349</t>
  </si>
  <si>
    <t>SUNSPOT</t>
  </si>
  <si>
    <t>88134</t>
  </si>
  <si>
    <t>TAIBAN</t>
  </si>
  <si>
    <t>87525</t>
  </si>
  <si>
    <t>TAOS SKI VALLEY</t>
  </si>
  <si>
    <t>87571</t>
  </si>
  <si>
    <t>TAOS</t>
  </si>
  <si>
    <t>87580</t>
  </si>
  <si>
    <t>VALDEZ</t>
  </si>
  <si>
    <t>88213</t>
  </si>
  <si>
    <t>CAPROCK</t>
  </si>
  <si>
    <t>88267</t>
  </si>
  <si>
    <t>TATUM</t>
  </si>
  <si>
    <t>87573</t>
  </si>
  <si>
    <t>TERERRO</t>
  </si>
  <si>
    <t>87574</t>
  </si>
  <si>
    <t>TESUQUE</t>
  </si>
  <si>
    <t>88135</t>
  </si>
  <si>
    <t>TEXICO</t>
  </si>
  <si>
    <t>87323</t>
  </si>
  <si>
    <t>THOREAU</t>
  </si>
  <si>
    <t>87365</t>
  </si>
  <si>
    <t>SMITH LAKE</t>
  </si>
  <si>
    <t>87575</t>
  </si>
  <si>
    <t>TIERRA AMARILLA</t>
  </si>
  <si>
    <t>87059</t>
  </si>
  <si>
    <t>TIJERAS</t>
  </si>
  <si>
    <t>88351</t>
  </si>
  <si>
    <t>TINNIE</t>
  </si>
  <si>
    <t>87320</t>
  </si>
  <si>
    <t>MEXICAN SPRINGS</t>
  </si>
  <si>
    <t>87325</t>
  </si>
  <si>
    <t>TOHATCHI</t>
  </si>
  <si>
    <t>87364</t>
  </si>
  <si>
    <t>SHEEP SPRINGS</t>
  </si>
  <si>
    <t>87060</t>
  </si>
  <si>
    <t>TOME</t>
  </si>
  <si>
    <t>87061</t>
  </si>
  <si>
    <t>TORREON</t>
  </si>
  <si>
    <t>88439</t>
  </si>
  <si>
    <t>TREMENTINA</t>
  </si>
  <si>
    <t>87577</t>
  </si>
  <si>
    <t>TRES PIEDRAS</t>
  </si>
  <si>
    <t>87901</t>
  </si>
  <si>
    <t>TRUTH OR CONSEQUENCES</t>
  </si>
  <si>
    <t>88401</t>
  </si>
  <si>
    <t>TUCUMCARI</t>
  </si>
  <si>
    <t>88416</t>
  </si>
  <si>
    <t>CONCHAS DAM</t>
  </si>
  <si>
    <t>88433</t>
  </si>
  <si>
    <t>QUAY</t>
  </si>
  <si>
    <t>88352</t>
  </si>
  <si>
    <t>TULAROSA</t>
  </si>
  <si>
    <t>88065</t>
  </si>
  <si>
    <t>87749</t>
  </si>
  <si>
    <t>UTE PARK</t>
  </si>
  <si>
    <t>87543</t>
  </si>
  <si>
    <t>LLANO</t>
  </si>
  <si>
    <t>87579</t>
  </si>
  <si>
    <t>VADITO</t>
  </si>
  <si>
    <t>87581</t>
  </si>
  <si>
    <t>VALLECITOS</t>
  </si>
  <si>
    <t>88353</t>
  </si>
  <si>
    <t>87062</t>
  </si>
  <si>
    <t>VEGUITA</t>
  </si>
  <si>
    <t>87582</t>
  </si>
  <si>
    <t>VELARDE</t>
  </si>
  <si>
    <t>87583</t>
  </si>
  <si>
    <t>VILLANUEVA</t>
  </si>
  <si>
    <t>87735</t>
  </si>
  <si>
    <t>OJO FELIZ</t>
  </si>
  <si>
    <t>87752</t>
  </si>
  <si>
    <t>WAGON MOUND</t>
  </si>
  <si>
    <t>87421</t>
  </si>
  <si>
    <t>WATERFLOW</t>
  </si>
  <si>
    <t>87750</t>
  </si>
  <si>
    <t>VALMORA</t>
  </si>
  <si>
    <t>87753</t>
  </si>
  <si>
    <t>WATROUS</t>
  </si>
  <si>
    <t>88354</t>
  </si>
  <si>
    <t>WEED</t>
  </si>
  <si>
    <t>88268</t>
  </si>
  <si>
    <t>WHITES CITY</t>
  </si>
  <si>
    <t>87942</t>
  </si>
  <si>
    <t>87943</t>
  </si>
  <si>
    <t>88136</t>
  </si>
  <si>
    <t>YESO</t>
  </si>
  <si>
    <t>87064</t>
  </si>
  <si>
    <t>87327</t>
  </si>
  <si>
    <t>ZUNI</t>
  </si>
  <si>
    <t>79821</t>
  </si>
  <si>
    <t>96101</t>
  </si>
  <si>
    <t>ALTURAS</t>
  </si>
  <si>
    <t>96103</t>
  </si>
  <si>
    <t>BLAIRSDEN-GRAEAGLE</t>
  </si>
  <si>
    <t>96140</t>
  </si>
  <si>
    <t>CARNELIAN BAY</t>
  </si>
  <si>
    <t>96104</t>
  </si>
  <si>
    <t>96105</t>
  </si>
  <si>
    <t>CHILCOOT</t>
  </si>
  <si>
    <t>96106</t>
  </si>
  <si>
    <t>96107</t>
  </si>
  <si>
    <t>COLEVILLE</t>
  </si>
  <si>
    <t>96108</t>
  </si>
  <si>
    <t>DAVIS CREEK</t>
  </si>
  <si>
    <t>96109</t>
  </si>
  <si>
    <t>96110</t>
  </si>
  <si>
    <t>96111</t>
  </si>
  <si>
    <t>FLORISTON</t>
  </si>
  <si>
    <t>96112</t>
  </si>
  <si>
    <t>FORT BIDWELL</t>
  </si>
  <si>
    <t>96113</t>
  </si>
  <si>
    <t>HERLONG</t>
  </si>
  <si>
    <t>96141</t>
  </si>
  <si>
    <t>HOMEWOOD</t>
  </si>
  <si>
    <t>96142</t>
  </si>
  <si>
    <t>TAHOMA</t>
  </si>
  <si>
    <t>96114</t>
  </si>
  <si>
    <t>96136</t>
  </si>
  <si>
    <t>96143</t>
  </si>
  <si>
    <t>KINGS BEACH</t>
  </si>
  <si>
    <t>96115</t>
  </si>
  <si>
    <t>96116</t>
  </si>
  <si>
    <t>LIKELY</t>
  </si>
  <si>
    <t>96117</t>
  </si>
  <si>
    <t>96118</t>
  </si>
  <si>
    <t>LOYALTON</t>
  </si>
  <si>
    <t>96119</t>
  </si>
  <si>
    <t>MADELINE</t>
  </si>
  <si>
    <t>96120</t>
  </si>
  <si>
    <t>MARKLEEVILLE</t>
  </si>
  <si>
    <t>96121</t>
  </si>
  <si>
    <t>96122</t>
  </si>
  <si>
    <t>PORTOLA</t>
  </si>
  <si>
    <t>96129</t>
  </si>
  <si>
    <t>BECKWOURTH</t>
  </si>
  <si>
    <t>96123</t>
  </si>
  <si>
    <t>RAVENDALE</t>
  </si>
  <si>
    <t>96132</t>
  </si>
  <si>
    <t>TERMO</t>
  </si>
  <si>
    <t>96124</t>
  </si>
  <si>
    <t>CALPINE</t>
  </si>
  <si>
    <t>96125</t>
  </si>
  <si>
    <t>SIERRA CITY</t>
  </si>
  <si>
    <t>96126</t>
  </si>
  <si>
    <t>SIERRAVILLE</t>
  </si>
  <si>
    <t>96150</t>
  </si>
  <si>
    <t>SOUTH LAKE TAHOE</t>
  </si>
  <si>
    <t>96151</t>
  </si>
  <si>
    <t>96152</t>
  </si>
  <si>
    <t>96154</t>
  </si>
  <si>
    <t>96155</t>
  </si>
  <si>
    <t>96156</t>
  </si>
  <si>
    <t>96157</t>
  </si>
  <si>
    <t>96158</t>
  </si>
  <si>
    <t>96128</t>
  </si>
  <si>
    <t>96127</t>
  </si>
  <si>
    <t>SUSANVILLE</t>
  </si>
  <si>
    <t>96130</t>
  </si>
  <si>
    <t>96145</t>
  </si>
  <si>
    <t>TAHOE CITY</t>
  </si>
  <si>
    <t>96146</t>
  </si>
  <si>
    <t>OLYMPIC VALLEY</t>
  </si>
  <si>
    <t>96148</t>
  </si>
  <si>
    <t>TAHOE VISTA</t>
  </si>
  <si>
    <t>96133</t>
  </si>
  <si>
    <t>TOPAZ</t>
  </si>
  <si>
    <t>96160</t>
  </si>
  <si>
    <t>TRUCKEE</t>
  </si>
  <si>
    <t>96161</t>
  </si>
  <si>
    <t>96162</t>
  </si>
  <si>
    <t>96134</t>
  </si>
  <si>
    <t>TULELAKE</t>
  </si>
  <si>
    <t>96135</t>
  </si>
  <si>
    <t>96137</t>
  </si>
  <si>
    <t>89001</t>
  </si>
  <si>
    <t>89017</t>
  </si>
  <si>
    <t>HIKO</t>
  </si>
  <si>
    <t>89020</t>
  </si>
  <si>
    <t>AMARGOSA VALLEY</t>
  </si>
  <si>
    <t>89310</t>
  </si>
  <si>
    <t>89311</t>
  </si>
  <si>
    <t>89820</t>
  </si>
  <si>
    <t>BATTLE MOUNTAIN</t>
  </si>
  <si>
    <t>89003</t>
  </si>
  <si>
    <t>BEATTY</t>
  </si>
  <si>
    <t>89004</t>
  </si>
  <si>
    <t>BLUE DIAMOND</t>
  </si>
  <si>
    <t>89005</t>
  </si>
  <si>
    <t>BOULDER CITY</t>
  </si>
  <si>
    <t>89006</t>
  </si>
  <si>
    <t>89007</t>
  </si>
  <si>
    <t>BUNKERVILLE</t>
  </si>
  <si>
    <t>89008</t>
  </si>
  <si>
    <t>CALIENTE</t>
  </si>
  <si>
    <t>89821</t>
  </si>
  <si>
    <t>CRESCENT VALLEY</t>
  </si>
  <si>
    <t>89822</t>
  </si>
  <si>
    <t>CARLIN</t>
  </si>
  <si>
    <t>89701</t>
  </si>
  <si>
    <t>CARSON CITY</t>
  </si>
  <si>
    <t>89702</t>
  </si>
  <si>
    <t>89703</t>
  </si>
  <si>
    <t>89704</t>
  </si>
  <si>
    <t>WASHOE VALLEY</t>
  </si>
  <si>
    <t>89705</t>
  </si>
  <si>
    <t>89706</t>
  </si>
  <si>
    <t>89711</t>
  </si>
  <si>
    <t>89712</t>
  </si>
  <si>
    <t>89713</t>
  </si>
  <si>
    <t>89714</t>
  </si>
  <si>
    <t>89721</t>
  </si>
  <si>
    <t>89402</t>
  </si>
  <si>
    <t>89450</t>
  </si>
  <si>
    <t>INCLINE VILLAGE</t>
  </si>
  <si>
    <t>89451</t>
  </si>
  <si>
    <t>89452</t>
  </si>
  <si>
    <t>89403</t>
  </si>
  <si>
    <t>89823</t>
  </si>
  <si>
    <t>DEETH</t>
  </si>
  <si>
    <t>89404</t>
  </si>
  <si>
    <t>DENIO</t>
  </si>
  <si>
    <t>89010</t>
  </si>
  <si>
    <t>89801</t>
  </si>
  <si>
    <t>ELKO</t>
  </si>
  <si>
    <t>89802</t>
  </si>
  <si>
    <t>89803</t>
  </si>
  <si>
    <t>89815</t>
  </si>
  <si>
    <t>89828</t>
  </si>
  <si>
    <t>LAMOILLE</t>
  </si>
  <si>
    <t>89301</t>
  </si>
  <si>
    <t>89314</t>
  </si>
  <si>
    <t>DUCKWATER</t>
  </si>
  <si>
    <t>89315</t>
  </si>
  <si>
    <t>89405</t>
  </si>
  <si>
    <t>89316</t>
  </si>
  <si>
    <t>89406</t>
  </si>
  <si>
    <t>89407</t>
  </si>
  <si>
    <t>89496</t>
  </si>
  <si>
    <t>89408</t>
  </si>
  <si>
    <t>FERNLEY</t>
  </si>
  <si>
    <t>89409</t>
  </si>
  <si>
    <t>GABBS</t>
  </si>
  <si>
    <t>89410</t>
  </si>
  <si>
    <t>GARDNERVILLE</t>
  </si>
  <si>
    <t>89460</t>
  </si>
  <si>
    <t>89411</t>
  </si>
  <si>
    <t>89412</t>
  </si>
  <si>
    <t>GERLACH</t>
  </si>
  <si>
    <t>89413</t>
  </si>
  <si>
    <t>GLENBROOK</t>
  </si>
  <si>
    <t>89414</t>
  </si>
  <si>
    <t>GOLCONDA</t>
  </si>
  <si>
    <t>89013</t>
  </si>
  <si>
    <t>89415</t>
  </si>
  <si>
    <t>89002</t>
  </si>
  <si>
    <t>89009</t>
  </si>
  <si>
    <t>89011</t>
  </si>
  <si>
    <t>89012</t>
  </si>
  <si>
    <t>89014</t>
  </si>
  <si>
    <t>89015</t>
  </si>
  <si>
    <t>89016</t>
  </si>
  <si>
    <t>89044</t>
  </si>
  <si>
    <t>89052</t>
  </si>
  <si>
    <t>89053</t>
  </si>
  <si>
    <t>89074</t>
  </si>
  <si>
    <t>89077</t>
  </si>
  <si>
    <t>89418</t>
  </si>
  <si>
    <t>IMLAY</t>
  </si>
  <si>
    <t>89018</t>
  </si>
  <si>
    <t>INDIAN SPRINGS</t>
  </si>
  <si>
    <t>89070</t>
  </si>
  <si>
    <t>89825</t>
  </si>
  <si>
    <t>JACKPOT</t>
  </si>
  <si>
    <t>89826</t>
  </si>
  <si>
    <t>JARBIDGE</t>
  </si>
  <si>
    <t>89019</t>
  </si>
  <si>
    <t>JEAN</t>
  </si>
  <si>
    <t>89026</t>
  </si>
  <si>
    <t>88901</t>
  </si>
  <si>
    <t>THE LAKES</t>
  </si>
  <si>
    <t>88905</t>
  </si>
  <si>
    <t>89054</t>
  </si>
  <si>
    <t>89101</t>
  </si>
  <si>
    <t>89102</t>
  </si>
  <si>
    <t>89103</t>
  </si>
  <si>
    <t>89104</t>
  </si>
  <si>
    <t>89105</t>
  </si>
  <si>
    <t>89106</t>
  </si>
  <si>
    <t>89107</t>
  </si>
  <si>
    <t>89108</t>
  </si>
  <si>
    <t>89109</t>
  </si>
  <si>
    <t>89110</t>
  </si>
  <si>
    <t>89111</t>
  </si>
  <si>
    <t>89112</t>
  </si>
  <si>
    <t>89113</t>
  </si>
  <si>
    <t>89114</t>
  </si>
  <si>
    <t>89115</t>
  </si>
  <si>
    <t>89116</t>
  </si>
  <si>
    <t>89117</t>
  </si>
  <si>
    <t>89118</t>
  </si>
  <si>
    <t>89119</t>
  </si>
  <si>
    <t>89120</t>
  </si>
  <si>
    <t>89121</t>
  </si>
  <si>
    <t>89122</t>
  </si>
  <si>
    <t>89123</t>
  </si>
  <si>
    <t>89124</t>
  </si>
  <si>
    <t>89125</t>
  </si>
  <si>
    <t>89126</t>
  </si>
  <si>
    <t>89127</t>
  </si>
  <si>
    <t>89128</t>
  </si>
  <si>
    <t>89129</t>
  </si>
  <si>
    <t>89130</t>
  </si>
  <si>
    <t>89131</t>
  </si>
  <si>
    <t>89132</t>
  </si>
  <si>
    <t>89133</t>
  </si>
  <si>
    <t>89134</t>
  </si>
  <si>
    <t>89135</t>
  </si>
  <si>
    <t>89136</t>
  </si>
  <si>
    <t>89137</t>
  </si>
  <si>
    <t>89138</t>
  </si>
  <si>
    <t>89139</t>
  </si>
  <si>
    <t>89140</t>
  </si>
  <si>
    <t>89141</t>
  </si>
  <si>
    <t>89142</t>
  </si>
  <si>
    <t>89143</t>
  </si>
  <si>
    <t>89144</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</si>
  <si>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</si>
  <si>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</si>
  <si>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</si>
  <si>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</si>
  <si>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</si>
  <si>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</si>
  <si>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</si>
  <si>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</si>
  <si>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</si>
  <si>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</si>
  <si>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</si>
  <si>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</si>
  <si>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</si>
  <si>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</si>
  <si>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</si>
  <si>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</si>
  <si>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</si>
  <si>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</si>
  <si>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</si>
  <si>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</si>
  <si>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</si>
  <si>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</si>
  <si>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89169</t>
  </si>
  <si>
    <t>89170</t>
  </si>
  <si>
    <t>89173</t>
  </si>
  <si>
    <t>89177</t>
  </si>
  <si>
    <t>89178</t>
  </si>
  <si>
    <t>89179</t>
  </si>
  <si>
    <t>89180</t>
  </si>
  <si>
    <t>89183</t>
  </si>
  <si>
    <t>89185</t>
  </si>
  <si>
    <t>89191</t>
  </si>
  <si>
    <t>NELLIS AFB</t>
  </si>
  <si>
    <t>89193</t>
  </si>
  <si>
    <t>89195</t>
  </si>
  <si>
    <t>89199</t>
  </si>
  <si>
    <t>89028</t>
  </si>
  <si>
    <t>LAUGHLIN</t>
  </si>
  <si>
    <t>89029</t>
  </si>
  <si>
    <t>89021</t>
  </si>
  <si>
    <t>LOGANDALE</t>
  </si>
  <si>
    <t>89419</t>
  </si>
  <si>
    <t>LOVELOCK</t>
  </si>
  <si>
    <t>89317</t>
  </si>
  <si>
    <t>LUND</t>
  </si>
  <si>
    <t>89420</t>
  </si>
  <si>
    <t>LUNING</t>
  </si>
  <si>
    <t>89421</t>
  </si>
  <si>
    <t>MC DERMITT</t>
  </si>
  <si>
    <t>89318</t>
  </si>
  <si>
    <t>MC GILL</t>
  </si>
  <si>
    <t>89022</t>
  </si>
  <si>
    <t>89023</t>
  </si>
  <si>
    <t>MERCURY</t>
  </si>
  <si>
    <t>89024</t>
  </si>
  <si>
    <t>89027</t>
  </si>
  <si>
    <t>89034</t>
  </si>
  <si>
    <t>89422</t>
  </si>
  <si>
    <t>MINA</t>
  </si>
  <si>
    <t>89423</t>
  </si>
  <si>
    <t>89025</t>
  </si>
  <si>
    <t>MOAPA</t>
  </si>
  <si>
    <t>89037</t>
  </si>
  <si>
    <t>COYOTE SPRINGS</t>
  </si>
  <si>
    <t>89067</t>
  </si>
  <si>
    <t>89830</t>
  </si>
  <si>
    <t>MONTELLO</t>
  </si>
  <si>
    <t>89831</t>
  </si>
  <si>
    <t>89424</t>
  </si>
  <si>
    <t>NIXON</t>
  </si>
  <si>
    <t>89030</t>
  </si>
  <si>
    <t>NORTH LAS VEGAS</t>
  </si>
  <si>
    <t>89031</t>
  </si>
  <si>
    <t>89032</t>
  </si>
  <si>
    <t>89033</t>
  </si>
  <si>
    <t>89036</t>
  </si>
  <si>
    <t>89081</t>
  </si>
  <si>
    <t>89084</t>
  </si>
  <si>
    <t>89085</t>
  </si>
  <si>
    <t>89086</t>
  </si>
  <si>
    <t>89087</t>
  </si>
  <si>
    <t>89425</t>
  </si>
  <si>
    <t>OROVADA</t>
  </si>
  <si>
    <t>89040</t>
  </si>
  <si>
    <t>89832</t>
  </si>
  <si>
    <t>OWYHEE</t>
  </si>
  <si>
    <t>89041</t>
  </si>
  <si>
    <t>PAHRUMP</t>
  </si>
  <si>
    <t>89048</t>
  </si>
  <si>
    <t>89060</t>
  </si>
  <si>
    <t>89061</t>
  </si>
  <si>
    <t>89042</t>
  </si>
  <si>
    <t>PANACA</t>
  </si>
  <si>
    <t>89426</t>
  </si>
  <si>
    <t>89043</t>
  </si>
  <si>
    <t>PIOCHE</t>
  </si>
  <si>
    <t>89501</t>
  </si>
  <si>
    <t>89502</t>
  </si>
  <si>
    <t>89503</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</si>
  <si>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</si>
  <si>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</si>
  <si>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</si>
  <si>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</si>
  <si>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</si>
  <si>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</si>
  <si>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</si>
  <si>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</si>
  <si>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</si>
  <si>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</si>
  <si>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</si>
  <si>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</si>
  <si>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</si>
  <si>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</si>
  <si>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</si>
  <si>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</si>
  <si>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</si>
  <si>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</si>
  <si>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</si>
  <si>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</si>
  <si>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</si>
  <si>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89045</t>
  </si>
  <si>
    <t>ROUND MOUNTAIN</t>
  </si>
  <si>
    <t>89319</t>
  </si>
  <si>
    <t>RUTH</t>
  </si>
  <si>
    <t>89427</t>
  </si>
  <si>
    <t>SCHURZ</t>
  </si>
  <si>
    <t>89039</t>
  </si>
  <si>
    <t>CAL NEV ARI</t>
  </si>
  <si>
    <t>89046</t>
  </si>
  <si>
    <t>SEARCHLIGHT</t>
  </si>
  <si>
    <t>89428</t>
  </si>
  <si>
    <t>89047</t>
  </si>
  <si>
    <t>SILVERPEAK</t>
  </si>
  <si>
    <t>89429</t>
  </si>
  <si>
    <t>89430</t>
  </si>
  <si>
    <t>SMITH</t>
  </si>
  <si>
    <t>89431</t>
  </si>
  <si>
    <t>89432</t>
  </si>
  <si>
    <t>89433</t>
  </si>
  <si>
    <t>89434</t>
  </si>
  <si>
    <t>89435</t>
  </si>
  <si>
    <t>89436</t>
  </si>
  <si>
    <t>89441</t>
  </si>
  <si>
    <t>89049</t>
  </si>
  <si>
    <t>89834</t>
  </si>
  <si>
    <t>89438</t>
  </si>
  <si>
    <t>VALMY</t>
  </si>
  <si>
    <t>89439</t>
  </si>
  <si>
    <t>VERDI</t>
  </si>
  <si>
    <t>89440</t>
  </si>
  <si>
    <t>89442</t>
  </si>
  <si>
    <t>89444</t>
  </si>
  <si>
    <t>89833</t>
  </si>
  <si>
    <t>RUBY VALLEY</t>
  </si>
  <si>
    <t>89835</t>
  </si>
  <si>
    <t>89883</t>
  </si>
  <si>
    <t>WEST WENDOVER</t>
  </si>
  <si>
    <t>89445</t>
  </si>
  <si>
    <t>WINNEMUCCA</t>
  </si>
  <si>
    <t>89446</t>
  </si>
  <si>
    <t>89447</t>
  </si>
  <si>
    <t>YERINGTON</t>
  </si>
  <si>
    <t>89448</t>
  </si>
  <si>
    <t>ZEPHYR COVE</t>
  </si>
  <si>
    <t>89449</t>
  </si>
  <si>
    <t>STATELINE</t>
  </si>
  <si>
    <t>97810</t>
  </si>
  <si>
    <t>97620</t>
  </si>
  <si>
    <t>97901</t>
  </si>
  <si>
    <t>97406</t>
  </si>
  <si>
    <t>AGNESS</t>
  </si>
  <si>
    <t>97321</t>
  </si>
  <si>
    <t>97322</t>
  </si>
  <si>
    <t>97407</t>
  </si>
  <si>
    <t>97324</t>
  </si>
  <si>
    <t>ALSEA</t>
  </si>
  <si>
    <t>97409</t>
  </si>
  <si>
    <t>ALVADORE</t>
  </si>
  <si>
    <t>97101</t>
  </si>
  <si>
    <t>97001</t>
  </si>
  <si>
    <t>97812</t>
  </si>
  <si>
    <t>97861</t>
  </si>
  <si>
    <t>MIKKALO</t>
  </si>
  <si>
    <t>97902</t>
  </si>
  <si>
    <t>AROCK</t>
  </si>
  <si>
    <t>97520</t>
  </si>
  <si>
    <t>97711</t>
  </si>
  <si>
    <t>ASHWOOD</t>
  </si>
  <si>
    <t>97103</t>
  </si>
  <si>
    <t>97813</t>
  </si>
  <si>
    <t>ATHENA</t>
  </si>
  <si>
    <t>97325</t>
  </si>
  <si>
    <t>AUMSVILLE</t>
  </si>
  <si>
    <t>97002</t>
  </si>
  <si>
    <t>97410</t>
  </si>
  <si>
    <t>AZALEA</t>
  </si>
  <si>
    <t>97814</t>
  </si>
  <si>
    <t>BAKER CITY</t>
  </si>
  <si>
    <t>97411</t>
  </si>
  <si>
    <t>BANDON</t>
  </si>
  <si>
    <t>97106</t>
  </si>
  <si>
    <t>97109</t>
  </si>
  <si>
    <t>97125</t>
  </si>
  <si>
    <t>97621</t>
  </si>
  <si>
    <t>97004</t>
  </si>
  <si>
    <t>BEAVERCREEK</t>
  </si>
  <si>
    <t>97005</t>
  </si>
  <si>
    <t>BEAVERTON</t>
  </si>
  <si>
    <t>97006</t>
  </si>
  <si>
    <t>97007</t>
  </si>
  <si>
    <t>97008</t>
  </si>
  <si>
    <t>97075</t>
  </si>
  <si>
    <t>97076</t>
  </si>
  <si>
    <t>97077</t>
  </si>
  <si>
    <t>97701</t>
  </si>
  <si>
    <t>BEND</t>
  </si>
  <si>
    <t>97702</t>
  </si>
  <si>
    <t>97707</t>
  </si>
  <si>
    <t>97708</t>
  </si>
  <si>
    <t>97709</t>
  </si>
  <si>
    <t>97326</t>
  </si>
  <si>
    <t>97413</t>
  </si>
  <si>
    <t>97622</t>
  </si>
  <si>
    <t>BLY</t>
  </si>
  <si>
    <t>97818</t>
  </si>
  <si>
    <t>BOARDMAN</t>
  </si>
  <si>
    <t>97623</t>
  </si>
  <si>
    <t>97009</t>
  </si>
  <si>
    <t>BORING</t>
  </si>
  <si>
    <t>97089</t>
  </si>
  <si>
    <t>97010</t>
  </si>
  <si>
    <t>BRIDAL VEIL</t>
  </si>
  <si>
    <t>97011</t>
  </si>
  <si>
    <t>BRIGHTWOOD</t>
  </si>
  <si>
    <t>97414</t>
  </si>
  <si>
    <t>BROADBENT</t>
  </si>
  <si>
    <t>97415</t>
  </si>
  <si>
    <t>97712</t>
  </si>
  <si>
    <t>BROTHERS</t>
  </si>
  <si>
    <t>97327</t>
  </si>
  <si>
    <t>97710</t>
  </si>
  <si>
    <t>FIELDS</t>
  </si>
  <si>
    <t>97720</t>
  </si>
  <si>
    <t>97721</t>
  </si>
  <si>
    <t>97722</t>
  </si>
  <si>
    <t>97736</t>
  </si>
  <si>
    <t>FRENCHGLEN</t>
  </si>
  <si>
    <t>97522</t>
  </si>
  <si>
    <t>BUTTE FALLS</t>
  </si>
  <si>
    <t>97730</t>
  </si>
  <si>
    <t>CAMP SHERMAN</t>
  </si>
  <si>
    <t>97013</t>
  </si>
  <si>
    <t>97102</t>
  </si>
  <si>
    <t>ARCH CAPE</t>
  </si>
  <si>
    <t>97110</t>
  </si>
  <si>
    <t>CANNON BEACH</t>
  </si>
  <si>
    <t>97145</t>
  </si>
  <si>
    <t>TOLOVANA PARK</t>
  </si>
  <si>
    <t>97820</t>
  </si>
  <si>
    <t>CANYON CITY</t>
  </si>
  <si>
    <t>97417</t>
  </si>
  <si>
    <t>CANYONVILLE</t>
  </si>
  <si>
    <t>97111</t>
  </si>
  <si>
    <t>97014</t>
  </si>
  <si>
    <t>CASCADE LOCKS</t>
  </si>
  <si>
    <t>97329</t>
  </si>
  <si>
    <t>CASCADIA</t>
  </si>
  <si>
    <t>97523</t>
  </si>
  <si>
    <t>CAVE JUNCTION</t>
  </si>
  <si>
    <t>97531</t>
  </si>
  <si>
    <t>KERBY</t>
  </si>
  <si>
    <t>97731</t>
  </si>
  <si>
    <t>CHEMULT</t>
  </si>
  <si>
    <t>97419</t>
  </si>
  <si>
    <t>97624</t>
  </si>
  <si>
    <t>CHILOQUIN</t>
  </si>
  <si>
    <t>97639</t>
  </si>
  <si>
    <t>SPRAGUE RIVER</t>
  </si>
  <si>
    <t>97015</t>
  </si>
  <si>
    <t>CLACKAMAS</t>
  </si>
  <si>
    <t>97086</t>
  </si>
  <si>
    <t>HAPPY VALLEY</t>
  </si>
  <si>
    <t>97016</t>
  </si>
  <si>
    <t>CLATSKANIE</t>
  </si>
  <si>
    <t>97108</t>
  </si>
  <si>
    <t>97112</t>
  </si>
  <si>
    <t>97149</t>
  </si>
  <si>
    <t>NESKOWIN</t>
  </si>
  <si>
    <t>97017</t>
  </si>
  <si>
    <t>97018</t>
  </si>
  <si>
    <t>COLUMBIA CITY</t>
  </si>
  <si>
    <t>97823</t>
  </si>
  <si>
    <t>97420</t>
  </si>
  <si>
    <t>COOS BAY</t>
  </si>
  <si>
    <t>97423</t>
  </si>
  <si>
    <t>COQUILLE</t>
  </si>
  <si>
    <t>97019</t>
  </si>
  <si>
    <t>CORBETT</t>
  </si>
  <si>
    <t>97113</t>
  </si>
  <si>
    <t>CORNELIUS</t>
  </si>
  <si>
    <t>97330</t>
  </si>
  <si>
    <t>97331</t>
  </si>
  <si>
    <t>97333</t>
  </si>
  <si>
    <t>97339</t>
  </si>
  <si>
    <t>97424</t>
  </si>
  <si>
    <t>97824</t>
  </si>
  <si>
    <t>COVE</t>
  </si>
  <si>
    <t>97335</t>
  </si>
  <si>
    <t>97732</t>
  </si>
  <si>
    <t>97336</t>
  </si>
  <si>
    <t>97733</t>
  </si>
  <si>
    <t>97426</t>
  </si>
  <si>
    <t>CRESWELL</t>
  </si>
  <si>
    <t>97734</t>
  </si>
  <si>
    <t>CULVER</t>
  </si>
  <si>
    <t>97338</t>
  </si>
  <si>
    <t>97429</t>
  </si>
  <si>
    <t>DAYS CREEK</t>
  </si>
  <si>
    <t>97114</t>
  </si>
  <si>
    <t>97825</t>
  </si>
  <si>
    <t>97430</t>
  </si>
  <si>
    <t>97341</t>
  </si>
  <si>
    <t>DEPOE BAY</t>
  </si>
  <si>
    <t>97342</t>
  </si>
  <si>
    <t>97431</t>
  </si>
  <si>
    <t>97432</t>
  </si>
  <si>
    <t>DILLARD</t>
  </si>
  <si>
    <t>97020</t>
  </si>
  <si>
    <t>DONALD</t>
  </si>
  <si>
    <t>97434</t>
  </si>
  <si>
    <t>DORENA</t>
  </si>
  <si>
    <t>97435</t>
  </si>
  <si>
    <t>DRAIN</t>
  </si>
  <si>
    <t>97904</t>
  </si>
  <si>
    <t>DREWSEY</t>
  </si>
  <si>
    <t>97021</t>
  </si>
  <si>
    <t>DUFUR</t>
  </si>
  <si>
    <t>97115</t>
  </si>
  <si>
    <t>97905</t>
  </si>
  <si>
    <t>DURKEE</t>
  </si>
  <si>
    <t>97022</t>
  </si>
  <si>
    <t>EAGLE CREEK</t>
  </si>
  <si>
    <t>97524</t>
  </si>
  <si>
    <t>EAGLE POINT</t>
  </si>
  <si>
    <t>97826</t>
  </si>
  <si>
    <t>97343</t>
  </si>
  <si>
    <t>97827</t>
  </si>
  <si>
    <t>97436</t>
  </si>
  <si>
    <t>97437</t>
  </si>
  <si>
    <t>97828</t>
  </si>
  <si>
    <t>97023</t>
  </si>
  <si>
    <t>ESTACADA</t>
  </si>
  <si>
    <t>97401</t>
  </si>
  <si>
    <t>EUGENE</t>
  </si>
  <si>
    <t>97402</t>
  </si>
  <si>
    <t>97403</t>
  </si>
  <si>
    <t>97404</t>
  </si>
  <si>
    <t>97405</t>
  </si>
  <si>
    <t>97408</t>
  </si>
  <si>
    <t>97412</t>
  </si>
  <si>
    <t>BLACHLY</t>
  </si>
  <si>
    <t>97440</t>
  </si>
  <si>
    <t>97455</t>
  </si>
  <si>
    <t>97024</t>
  </si>
  <si>
    <t>97344</t>
  </si>
  <si>
    <t>97439</t>
  </si>
  <si>
    <t>97116</t>
  </si>
  <si>
    <t>97117</t>
  </si>
  <si>
    <t>GALES CREEK</t>
  </si>
  <si>
    <t>97626</t>
  </si>
  <si>
    <t>FORT KLAMATH</t>
  </si>
  <si>
    <t>97735</t>
  </si>
  <si>
    <t>FORT ROCK</t>
  </si>
  <si>
    <t>97830</t>
  </si>
  <si>
    <t>FOSSIL</t>
  </si>
  <si>
    <t>97345</t>
  </si>
  <si>
    <t>97441</t>
  </si>
  <si>
    <t>97118</t>
  </si>
  <si>
    <t>GARIBALDI</t>
  </si>
  <si>
    <t>97119</t>
  </si>
  <si>
    <t>GASTON</t>
  </si>
  <si>
    <t>97026</t>
  </si>
  <si>
    <t>GERVAIS</t>
  </si>
  <si>
    <t>97737</t>
  </si>
  <si>
    <t>GILCHRIST</t>
  </si>
  <si>
    <t>97027</t>
  </si>
  <si>
    <t>97442</t>
  </si>
  <si>
    <t>97443</t>
  </si>
  <si>
    <t>GLIDE</t>
  </si>
  <si>
    <t>97444</t>
  </si>
  <si>
    <t>GOLD BEACH</t>
  </si>
  <si>
    <t>97525</t>
  </si>
  <si>
    <t>GOLD HILL</t>
  </si>
  <si>
    <t>97028</t>
  </si>
  <si>
    <t>GOVERNMENT CAMP</t>
  </si>
  <si>
    <t>97347</t>
  </si>
  <si>
    <t>GRAND RONDE</t>
  </si>
  <si>
    <t>97526</t>
  </si>
  <si>
    <t>GRANTS PASS</t>
  </si>
  <si>
    <t>97527</t>
  </si>
  <si>
    <t>97528</t>
  </si>
  <si>
    <t>97543</t>
  </si>
  <si>
    <t>WILDERVILLE</t>
  </si>
  <si>
    <t>97029</t>
  </si>
  <si>
    <t>GRASS VALLEY</t>
  </si>
  <si>
    <t>97030</t>
  </si>
  <si>
    <t>97080</t>
  </si>
  <si>
    <t>97833</t>
  </si>
  <si>
    <t>HAINES</t>
  </si>
  <si>
    <t>97834</t>
  </si>
  <si>
    <t>HALFWAY</t>
  </si>
  <si>
    <t>97348</t>
  </si>
  <si>
    <t>97121</t>
  </si>
  <si>
    <t>97906</t>
  </si>
  <si>
    <t>97446</t>
  </si>
  <si>
    <t>97122</t>
  </si>
  <si>
    <t>HEBO</t>
  </si>
  <si>
    <t>97835</t>
  </si>
  <si>
    <t>HELIX</t>
  </si>
  <si>
    <t>97836</t>
  </si>
  <si>
    <t>HEPPNER</t>
  </si>
  <si>
    <t>97839</t>
  </si>
  <si>
    <t>97837</t>
  </si>
  <si>
    <t>97838</t>
  </si>
  <si>
    <t>HERMISTON</t>
  </si>
  <si>
    <t>97123</t>
  </si>
  <si>
    <t>97124</t>
  </si>
  <si>
    <t>97738</t>
  </si>
  <si>
    <t>97031</t>
  </si>
  <si>
    <t>HOOD RIVER</t>
  </si>
  <si>
    <t>97032</t>
  </si>
  <si>
    <t>97907</t>
  </si>
  <si>
    <t>97350</t>
  </si>
  <si>
    <t>IDANHA</t>
  </si>
  <si>
    <t>97447</t>
  </si>
  <si>
    <t>IDLEYLD PARK</t>
  </si>
  <si>
    <t>97841</t>
  </si>
  <si>
    <t>IMBLER</t>
  </si>
  <si>
    <t>97876</t>
  </si>
  <si>
    <t>97842</t>
  </si>
  <si>
    <t>IMNAHA</t>
  </si>
  <si>
    <t>97351</t>
  </si>
  <si>
    <t>97843</t>
  </si>
  <si>
    <t>IONE</t>
  </si>
  <si>
    <t>97844</t>
  </si>
  <si>
    <t>IRRIGON</t>
  </si>
  <si>
    <t>97530</t>
  </si>
  <si>
    <t>97909</t>
  </si>
  <si>
    <t>JAMIESON</t>
  </si>
  <si>
    <t>97352</t>
  </si>
  <si>
    <t>97819</t>
  </si>
  <si>
    <t>97845</t>
  </si>
  <si>
    <t>JOHN DAY</t>
  </si>
  <si>
    <t>97910</t>
  </si>
  <si>
    <t>JORDAN VALLEY</t>
  </si>
  <si>
    <t>97846</t>
  </si>
  <si>
    <t>97448</t>
  </si>
  <si>
    <t>97911</t>
  </si>
  <si>
    <t>JUNTURA</t>
  </si>
  <si>
    <t>97917</t>
  </si>
  <si>
    <t>97627</t>
  </si>
  <si>
    <t>KENO</t>
  </si>
  <si>
    <t>97033</t>
  </si>
  <si>
    <t>97848</t>
  </si>
  <si>
    <t>97601</t>
  </si>
  <si>
    <t>KLAMATH FALLS</t>
  </si>
  <si>
    <t>97602</t>
  </si>
  <si>
    <t>97603</t>
  </si>
  <si>
    <t>97604</t>
  </si>
  <si>
    <t>CRATER LAKE</t>
  </si>
  <si>
    <t>97625</t>
  </si>
  <si>
    <t>DAIRY</t>
  </si>
  <si>
    <t>97127</t>
  </si>
  <si>
    <t>97850</t>
  </si>
  <si>
    <t>LA GRANDE</t>
  </si>
  <si>
    <t>97034</t>
  </si>
  <si>
    <t>LAKE OSWEGO</t>
  </si>
  <si>
    <t>97035</t>
  </si>
  <si>
    <t>97449</t>
  </si>
  <si>
    <t>97630</t>
  </si>
  <si>
    <t>97637</t>
  </si>
  <si>
    <t>PLUSH</t>
  </si>
  <si>
    <t>97450</t>
  </si>
  <si>
    <t>LANGLOIS</t>
  </si>
  <si>
    <t>97739</t>
  </si>
  <si>
    <t>LA PINE</t>
  </si>
  <si>
    <t>97355</t>
  </si>
  <si>
    <t>97367</t>
  </si>
  <si>
    <t>LINCOLN CITY</t>
  </si>
  <si>
    <t>97388</t>
  </si>
  <si>
    <t>GLENEDEN BEACH</t>
  </si>
  <si>
    <t>97856</t>
  </si>
  <si>
    <t>LONG CREEK</t>
  </si>
  <si>
    <t>97451</t>
  </si>
  <si>
    <t>LORANE</t>
  </si>
  <si>
    <t>97857</t>
  </si>
  <si>
    <t>LOSTINE</t>
  </si>
  <si>
    <t>97438</t>
  </si>
  <si>
    <t>97452</t>
  </si>
  <si>
    <t>97358</t>
  </si>
  <si>
    <t>97384</t>
  </si>
  <si>
    <t>MEHAMA</t>
  </si>
  <si>
    <t>97128</t>
  </si>
  <si>
    <t>97741</t>
  </si>
  <si>
    <t>MADRAS</t>
  </si>
  <si>
    <t>97632</t>
  </si>
  <si>
    <t>MALIN</t>
  </si>
  <si>
    <t>97130</t>
  </si>
  <si>
    <t>MANZANITA</t>
  </si>
  <si>
    <t>97453</t>
  </si>
  <si>
    <t>97454</t>
  </si>
  <si>
    <t>MARCOLA</t>
  </si>
  <si>
    <t>97036</t>
  </si>
  <si>
    <t>MARYLHURST</t>
  </si>
  <si>
    <t>97037</t>
  </si>
  <si>
    <t>MAUPIN</t>
  </si>
  <si>
    <t>97501</t>
  </si>
  <si>
    <t>97502</t>
  </si>
  <si>
    <t>CENTRAL POINT</t>
  </si>
  <si>
    <t>97503</t>
  </si>
  <si>
    <t>97504</t>
  </si>
  <si>
    <t>97532</t>
  </si>
  <si>
    <t>MERLIN</t>
  </si>
  <si>
    <t>97633</t>
  </si>
  <si>
    <t>97634</t>
  </si>
  <si>
    <t>97346</t>
  </si>
  <si>
    <t>97360</t>
  </si>
  <si>
    <t>MILL CITY</t>
  </si>
  <si>
    <t>97862</t>
  </si>
  <si>
    <t>MILTON FREEWATER</t>
  </si>
  <si>
    <t>97750</t>
  </si>
  <si>
    <t>97038</t>
  </si>
  <si>
    <t>MOLALLA</t>
  </si>
  <si>
    <t>97361</t>
  </si>
  <si>
    <t>97456</t>
  </si>
  <si>
    <t>97864</t>
  </si>
  <si>
    <t>97039</t>
  </si>
  <si>
    <t>MORO</t>
  </si>
  <si>
    <t>97040</t>
  </si>
  <si>
    <t>MOSIER</t>
  </si>
  <si>
    <t>97362</t>
  </si>
  <si>
    <t>MOUNT ANGEL</t>
  </si>
  <si>
    <t>97041</t>
  </si>
  <si>
    <t>MOUNT HOOD PARKDALE</t>
  </si>
  <si>
    <t>97865</t>
  </si>
  <si>
    <t>97042</t>
  </si>
  <si>
    <t>MULINO</t>
  </si>
  <si>
    <t>97533</t>
  </si>
  <si>
    <t>97457</t>
  </si>
  <si>
    <t>MYRTLE CREEK</t>
  </si>
  <si>
    <t>97458</t>
  </si>
  <si>
    <t>MYRTLE POINT</t>
  </si>
  <si>
    <t>97131</t>
  </si>
  <si>
    <t>NEHALEM</t>
  </si>
  <si>
    <t>97364</t>
  </si>
  <si>
    <t>NEOTSU</t>
  </si>
  <si>
    <t>97132</t>
  </si>
  <si>
    <t>NEWBERG</t>
  </si>
  <si>
    <t>97635</t>
  </si>
  <si>
    <t>NEW PINE CREEK</t>
  </si>
  <si>
    <t>97365</t>
  </si>
  <si>
    <t>97366</t>
  </si>
  <si>
    <t>SOUTH BEACH</t>
  </si>
  <si>
    <t>97369</t>
  </si>
  <si>
    <t>OTTER ROCK</t>
  </si>
  <si>
    <t>97459</t>
  </si>
  <si>
    <t>97133</t>
  </si>
  <si>
    <t>NORTH PLAINS</t>
  </si>
  <si>
    <t>97867</t>
  </si>
  <si>
    <t>NORTH POWDER</t>
  </si>
  <si>
    <t>97461</t>
  </si>
  <si>
    <t>NOTI</t>
  </si>
  <si>
    <t>97913</t>
  </si>
  <si>
    <t>NYSSA</t>
  </si>
  <si>
    <t>97462</t>
  </si>
  <si>
    <t>97463</t>
  </si>
  <si>
    <t>OAKRIDGE</t>
  </si>
  <si>
    <t>97534</t>
  </si>
  <si>
    <t>O BRIEN</t>
  </si>
  <si>
    <t>97134</t>
  </si>
  <si>
    <t>97044</t>
  </si>
  <si>
    <t>97914</t>
  </si>
  <si>
    <t>97464</t>
  </si>
  <si>
    <t>97045</t>
  </si>
  <si>
    <t>OREGON CITY</t>
  </si>
  <si>
    <t>97368</t>
  </si>
  <si>
    <t>97840</t>
  </si>
  <si>
    <t>97135</t>
  </si>
  <si>
    <t>PACIFIC CITY</t>
  </si>
  <si>
    <t>97636</t>
  </si>
  <si>
    <t>PAISLEY</t>
  </si>
  <si>
    <t>97751</t>
  </si>
  <si>
    <t>PAULINA</t>
  </si>
  <si>
    <t>97801</t>
  </si>
  <si>
    <t>97859</t>
  </si>
  <si>
    <t>MEACHAM</t>
  </si>
  <si>
    <t>97370</t>
  </si>
  <si>
    <t>PHILOMATH</t>
  </si>
  <si>
    <t>97535</t>
  </si>
  <si>
    <t>97868</t>
  </si>
  <si>
    <t>PILOT ROCK</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</si>
  <si>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</si>
  <si>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</si>
  <si>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</si>
  <si>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</si>
  <si>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</si>
  <si>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</si>
  <si>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</si>
  <si>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</si>
  <si>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</si>
  <si>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</si>
  <si>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</si>
  <si>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</si>
  <si>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</si>
  <si>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</si>
  <si>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</si>
  <si>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</si>
  <si>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</si>
  <si>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</si>
  <si>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</si>
  <si>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</si>
  <si>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</si>
  <si>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</si>
  <si>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</si>
  <si>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</si>
  <si>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</si>
  <si>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</si>
  <si>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</si>
  <si>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</si>
  <si>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</si>
  <si>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</si>
  <si>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</si>
  <si>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</si>
  <si>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</si>
  <si>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</si>
  <si>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</si>
  <si>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</si>
  <si>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</si>
  <si>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</si>
  <si>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</si>
  <si>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</si>
  <si>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</si>
  <si>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</si>
  <si>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</si>
  <si>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</si>
  <si>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</si>
  <si>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</si>
  <si>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</si>
  <si>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</si>
  <si>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</si>
  <si>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</si>
  <si>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</si>
  <si>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</si>
  <si>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</si>
  <si>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</si>
  <si>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</si>
  <si>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97465</t>
  </si>
  <si>
    <t>PORT ORFORD</t>
  </si>
  <si>
    <t>97752</t>
  </si>
  <si>
    <t>POST</t>
  </si>
  <si>
    <t>97753</t>
  </si>
  <si>
    <t>POWELL BUTTE</t>
  </si>
  <si>
    <t>97466</t>
  </si>
  <si>
    <t>POWERS</t>
  </si>
  <si>
    <t>97817</t>
  </si>
  <si>
    <t>BATES</t>
  </si>
  <si>
    <t>97869</t>
  </si>
  <si>
    <t>97754</t>
  </si>
  <si>
    <t>PRINEVILLE</t>
  </si>
  <si>
    <t>97536</t>
  </si>
  <si>
    <t>97048</t>
  </si>
  <si>
    <t>RAINIER</t>
  </si>
  <si>
    <t>97756</t>
  </si>
  <si>
    <t>97467</t>
  </si>
  <si>
    <t>REEDSPORT</t>
  </si>
  <si>
    <t>97049</t>
  </si>
  <si>
    <t>RHODODENDRON</t>
  </si>
  <si>
    <t>97870</t>
  </si>
  <si>
    <t>97371</t>
  </si>
  <si>
    <t>RICKREALL</t>
  </si>
  <si>
    <t>97469</t>
  </si>
  <si>
    <t>RIDDLE</t>
  </si>
  <si>
    <t>97758</t>
  </si>
  <si>
    <t>97136</t>
  </si>
  <si>
    <t>97537</t>
  </si>
  <si>
    <t>ROGUE RIVER</t>
  </si>
  <si>
    <t>97470</t>
  </si>
  <si>
    <t>ROSEBURG</t>
  </si>
  <si>
    <t>97471</t>
  </si>
  <si>
    <t>97050</t>
  </si>
  <si>
    <t>RUFUS</t>
  </si>
  <si>
    <t>97373</t>
  </si>
  <si>
    <t>97051</t>
  </si>
  <si>
    <t>97053</t>
  </si>
  <si>
    <t>97054</t>
  </si>
  <si>
    <t>DEER ISLAND</t>
  </si>
  <si>
    <t>97137</t>
  </si>
  <si>
    <t>97301</t>
  </si>
  <si>
    <t>97302</t>
  </si>
  <si>
    <t>97303</t>
  </si>
  <si>
    <t>97304</t>
  </si>
  <si>
    <t>97305</t>
  </si>
  <si>
    <t>97306</t>
  </si>
  <si>
    <t>97307</t>
  </si>
  <si>
    <t>KEIZER</t>
  </si>
  <si>
    <t>97308</t>
  </si>
  <si>
    <t>97309</t>
  </si>
  <si>
    <t>97310</t>
  </si>
  <si>
    <t>97311</t>
  </si>
  <si>
    <t>97312</t>
  </si>
  <si>
    <t>97314</t>
  </si>
  <si>
    <t>97317</t>
  </si>
  <si>
    <t>97055</t>
  </si>
  <si>
    <t>97056</t>
  </si>
  <si>
    <t>SCAPPOOSE</t>
  </si>
  <si>
    <t>97374</t>
  </si>
  <si>
    <t>97473</t>
  </si>
  <si>
    <t>97375</t>
  </si>
  <si>
    <t>SCOTTS MILLS</t>
  </si>
  <si>
    <t>97138</t>
  </si>
  <si>
    <t>SEASIDE</t>
  </si>
  <si>
    <t>97538</t>
  </si>
  <si>
    <t>97873</t>
  </si>
  <si>
    <t>97539</t>
  </si>
  <si>
    <t>SHADY COVE</t>
  </si>
  <si>
    <t>97057</t>
  </si>
  <si>
    <t>SHANIKO</t>
  </si>
  <si>
    <t>97377</t>
  </si>
  <si>
    <t>SHEDD</t>
  </si>
  <si>
    <t>97378</t>
  </si>
  <si>
    <t>97140</t>
  </si>
  <si>
    <t>97357</t>
  </si>
  <si>
    <t>LOGSDEN</t>
  </si>
  <si>
    <t>97380</t>
  </si>
  <si>
    <t>SILETZ</t>
  </si>
  <si>
    <t>97638</t>
  </si>
  <si>
    <t>97641</t>
  </si>
  <si>
    <t>CHRISTMAS VALLEY</t>
  </si>
  <si>
    <t>97381</t>
  </si>
  <si>
    <t>97759</t>
  </si>
  <si>
    <t>SISTERS</t>
  </si>
  <si>
    <t>97476</t>
  </si>
  <si>
    <t>SIXES</t>
  </si>
  <si>
    <t>97874</t>
  </si>
  <si>
    <t>SPRAY</t>
  </si>
  <si>
    <t>97477</t>
  </si>
  <si>
    <t>97478</t>
  </si>
  <si>
    <t>97875</t>
  </si>
  <si>
    <t>97383</t>
  </si>
  <si>
    <t>STAYTON</t>
  </si>
  <si>
    <t>97385</t>
  </si>
  <si>
    <t>SUBLIMITY</t>
  </si>
  <si>
    <t>97640</t>
  </si>
  <si>
    <t>SUMMER LAKE</t>
  </si>
  <si>
    <t>97877</t>
  </si>
  <si>
    <t>SUMPTER</t>
  </si>
  <si>
    <t>97479</t>
  </si>
  <si>
    <t>97386</t>
  </si>
  <si>
    <t>SWEET HOME</t>
  </si>
  <si>
    <t>97480</t>
  </si>
  <si>
    <t>SWISSHOME</t>
  </si>
  <si>
    <t>97540</t>
  </si>
  <si>
    <t>TALENT</t>
  </si>
  <si>
    <t>97389</t>
  </si>
  <si>
    <t>TANGENT</t>
  </si>
  <si>
    <t>97481</t>
  </si>
  <si>
    <t>TENMILE</t>
  </si>
  <si>
    <t>97760</t>
  </si>
  <si>
    <t>TERREBONNE</t>
  </si>
  <si>
    <t>97058</t>
  </si>
  <si>
    <t>THE DALLES</t>
  </si>
  <si>
    <t>97390</t>
  </si>
  <si>
    <t>TIDEWATER</t>
  </si>
  <si>
    <t>97107</t>
  </si>
  <si>
    <t>97141</t>
  </si>
  <si>
    <t>TILLAMOOK</t>
  </si>
  <si>
    <t>97143</t>
  </si>
  <si>
    <t>NETARTS</t>
  </si>
  <si>
    <t>97484</t>
  </si>
  <si>
    <t>TILLER</t>
  </si>
  <si>
    <t>97144</t>
  </si>
  <si>
    <t>TIMBER</t>
  </si>
  <si>
    <t>97391</t>
  </si>
  <si>
    <t>97541</t>
  </si>
  <si>
    <t>97060</t>
  </si>
  <si>
    <t>97062</t>
  </si>
  <si>
    <t>TUALATIN</t>
  </si>
  <si>
    <t>97392</t>
  </si>
  <si>
    <t>97063</t>
  </si>
  <si>
    <t>TYGH VALLEY</t>
  </si>
  <si>
    <t>97880</t>
  </si>
  <si>
    <t>UKIAH</t>
  </si>
  <si>
    <t>97882</t>
  </si>
  <si>
    <t>UMATILLA</t>
  </si>
  <si>
    <t>97486</t>
  </si>
  <si>
    <t>UMPQUA</t>
  </si>
  <si>
    <t>97883</t>
  </si>
  <si>
    <t>97884</t>
  </si>
  <si>
    <t>97903</t>
  </si>
  <si>
    <t>BROGAN</t>
  </si>
  <si>
    <t>97908</t>
  </si>
  <si>
    <t>IRONSIDE</t>
  </si>
  <si>
    <t>97918</t>
  </si>
  <si>
    <t>97487</t>
  </si>
  <si>
    <t>VENETA</t>
  </si>
  <si>
    <t>97064</t>
  </si>
  <si>
    <t>VERNONIA</t>
  </si>
  <si>
    <t>97488</t>
  </si>
  <si>
    <t>97376</t>
  </si>
  <si>
    <t>SEAL ROCK</t>
  </si>
  <si>
    <t>97394</t>
  </si>
  <si>
    <t>WALDPORT</t>
  </si>
  <si>
    <t>97885</t>
  </si>
  <si>
    <t>WALLOWA</t>
  </si>
  <si>
    <t>97489</t>
  </si>
  <si>
    <t>WALTERVILLE</t>
  </si>
  <si>
    <t>97490</t>
  </si>
  <si>
    <t>97761</t>
  </si>
  <si>
    <t>97146</t>
  </si>
  <si>
    <t>WARRENTON</t>
  </si>
  <si>
    <t>97065</t>
  </si>
  <si>
    <t>WASCO</t>
  </si>
  <si>
    <t>97491</t>
  </si>
  <si>
    <t>WEDDERBURN</t>
  </si>
  <si>
    <t>97067</t>
  </si>
  <si>
    <t>WELCHES</t>
  </si>
  <si>
    <t>97920</t>
  </si>
  <si>
    <t>WESTFALL</t>
  </si>
  <si>
    <t>97492</t>
  </si>
  <si>
    <t>WESTFIR</t>
  </si>
  <si>
    <t>97493</t>
  </si>
  <si>
    <t>97068</t>
  </si>
  <si>
    <t>WEST LINN</t>
  </si>
  <si>
    <t>97886</t>
  </si>
  <si>
    <t>97147</t>
  </si>
  <si>
    <t>97494</t>
  </si>
  <si>
    <t>WILBUR</t>
  </si>
  <si>
    <t>97396</t>
  </si>
  <si>
    <t>WILLAMINA</t>
  </si>
  <si>
    <t>97544</t>
  </si>
  <si>
    <t>97070</t>
  </si>
  <si>
    <t>97495</t>
  </si>
  <si>
    <t>97416</t>
  </si>
  <si>
    <t>CAMAS VALLEY</t>
  </si>
  <si>
    <t>97496</t>
  </si>
  <si>
    <t>97497</t>
  </si>
  <si>
    <t>97071</t>
  </si>
  <si>
    <t>97498</t>
  </si>
  <si>
    <t>YACHATS</t>
  </si>
  <si>
    <t>97148</t>
  </si>
  <si>
    <t>YAMHILL</t>
  </si>
  <si>
    <t>97499</t>
  </si>
  <si>
    <t>YONCALLA</t>
  </si>
  <si>
    <t>98601</t>
  </si>
  <si>
    <t>98602</t>
  </si>
  <si>
    <t>98603</t>
  </si>
  <si>
    <t>ARIEL</t>
  </si>
  <si>
    <t>98604</t>
  </si>
  <si>
    <t>BATTLE GROUND</t>
  </si>
  <si>
    <t>98605</t>
  </si>
  <si>
    <t>BINGEN</t>
  </si>
  <si>
    <t>98606</t>
  </si>
  <si>
    <t>BRUSH PRAIRIE</t>
  </si>
  <si>
    <t>98607</t>
  </si>
  <si>
    <t>CAMAS</t>
  </si>
  <si>
    <t>98609</t>
  </si>
  <si>
    <t>CARROLLS</t>
  </si>
  <si>
    <t>98610</t>
  </si>
  <si>
    <t>98611</t>
  </si>
  <si>
    <t>98612</t>
  </si>
  <si>
    <t>CATHLAMET</t>
  </si>
  <si>
    <t>98614</t>
  </si>
  <si>
    <t>98616</t>
  </si>
  <si>
    <t>COUGAR</t>
  </si>
  <si>
    <t>98617</t>
  </si>
  <si>
    <t>DALLESPORT</t>
  </si>
  <si>
    <t>98619</t>
  </si>
  <si>
    <t>98613</t>
  </si>
  <si>
    <t>98620</t>
  </si>
  <si>
    <t>GOLDENDALE</t>
  </si>
  <si>
    <t>98622</t>
  </si>
  <si>
    <t>HEISSON</t>
  </si>
  <si>
    <t>98623</t>
  </si>
  <si>
    <t>HUSUM</t>
  </si>
  <si>
    <t>98624</t>
  </si>
  <si>
    <t>ILWACO</t>
  </si>
  <si>
    <t>98625</t>
  </si>
  <si>
    <t>KALAMA</t>
  </si>
  <si>
    <t>98626</t>
  </si>
  <si>
    <t>98628</t>
  </si>
  <si>
    <t>KLICKITAT</t>
  </si>
  <si>
    <t>98670</t>
  </si>
  <si>
    <t>WAHKIACUS</t>
  </si>
  <si>
    <t>98629</t>
  </si>
  <si>
    <t>98631</t>
  </si>
  <si>
    <t>98637</t>
  </si>
  <si>
    <t>NAHCOTTA</t>
  </si>
  <si>
    <t>98632</t>
  </si>
  <si>
    <t>LONGVIEW</t>
  </si>
  <si>
    <t>98635</t>
  </si>
  <si>
    <t>98638</t>
  </si>
  <si>
    <t>NASELLE</t>
  </si>
  <si>
    <t>98639</t>
  </si>
  <si>
    <t>NORTH BONNEVILLE</t>
  </si>
  <si>
    <t>98640</t>
  </si>
  <si>
    <t>98641</t>
  </si>
  <si>
    <t>OYSTERVILLE</t>
  </si>
  <si>
    <t>98642</t>
  </si>
  <si>
    <t>98621</t>
  </si>
  <si>
    <t>GRAYS RIVER</t>
  </si>
  <si>
    <t>98643</t>
  </si>
  <si>
    <t>ROSBURG</t>
  </si>
  <si>
    <t>98644</t>
  </si>
  <si>
    <t>SEAVIEW</t>
  </si>
  <si>
    <t>98647</t>
  </si>
  <si>
    <t>SKAMOKAWA</t>
  </si>
  <si>
    <t>98648</t>
  </si>
  <si>
    <t>98645</t>
  </si>
  <si>
    <t>SILVERLAKE</t>
  </si>
  <si>
    <t>98649</t>
  </si>
  <si>
    <t>TOUTLE</t>
  </si>
  <si>
    <t>98650</t>
  </si>
  <si>
    <t>TROUT LAKE</t>
  </si>
  <si>
    <t>98651</t>
  </si>
  <si>
    <t>98660</t>
  </si>
  <si>
    <t>VANCOUVER</t>
  </si>
  <si>
    <t>98661</t>
  </si>
  <si>
    <t>98662</t>
  </si>
  <si>
    <t>98663</t>
  </si>
  <si>
    <t>98664</t>
  </si>
  <si>
    <t>98665</t>
  </si>
  <si>
    <t>98666</t>
  </si>
  <si>
    <t>98668</t>
  </si>
  <si>
    <t>98682</t>
  </si>
  <si>
    <t>98683</t>
  </si>
  <si>
    <t>98684</t>
  </si>
  <si>
    <t>98685</t>
  </si>
  <si>
    <t>98686</t>
  </si>
  <si>
    <t>98687</t>
  </si>
  <si>
    <t>98671</t>
  </si>
  <si>
    <t>WASHOUGAL</t>
  </si>
  <si>
    <t>98672</t>
  </si>
  <si>
    <t>WHITE SALMON</t>
  </si>
  <si>
    <t>98673</t>
  </si>
  <si>
    <t>WISHRAM</t>
  </si>
  <si>
    <t>98674</t>
  </si>
  <si>
    <t>98675</t>
  </si>
  <si>
    <t>YACOLT</t>
  </si>
  <si>
    <t>83520</t>
  </si>
  <si>
    <t>AHSAHKA</t>
  </si>
  <si>
    <t>83801</t>
  </si>
  <si>
    <t>83802</t>
  </si>
  <si>
    <t>AVERY</t>
  </si>
  <si>
    <t>83803</t>
  </si>
  <si>
    <t>BAYVIEW</t>
  </si>
  <si>
    <t>83804</t>
  </si>
  <si>
    <t>83805</t>
  </si>
  <si>
    <t>BONNERS FERRY</t>
  </si>
  <si>
    <t>83806</t>
  </si>
  <si>
    <t>BOVILL</t>
  </si>
  <si>
    <t>83808</t>
  </si>
  <si>
    <t>CALDER</t>
  </si>
  <si>
    <t>83810</t>
  </si>
  <si>
    <t>CATALDO</t>
  </si>
  <si>
    <t>83811</t>
  </si>
  <si>
    <t>CLARK FORK</t>
  </si>
  <si>
    <t>83813</t>
  </si>
  <si>
    <t>COCOLALLA</t>
  </si>
  <si>
    <t>83814</t>
  </si>
  <si>
    <t>COEUR D ALENE</t>
  </si>
  <si>
    <t>83815</t>
  </si>
  <si>
    <t>83816</t>
  </si>
  <si>
    <t>83821</t>
  </si>
  <si>
    <t>COOLIN</t>
  </si>
  <si>
    <t>83522</t>
  </si>
  <si>
    <t>83533</t>
  </si>
  <si>
    <t>GREENCREEK</t>
  </si>
  <si>
    <t>83523</t>
  </si>
  <si>
    <t>CRAIGMONT</t>
  </si>
  <si>
    <t>83524</t>
  </si>
  <si>
    <t>CULDESAC</t>
  </si>
  <si>
    <t>83548</t>
  </si>
  <si>
    <t>REUBENS</t>
  </si>
  <si>
    <t>83823</t>
  </si>
  <si>
    <t>DEARY</t>
  </si>
  <si>
    <t>83824</t>
  </si>
  <si>
    <t>DESMET</t>
  </si>
  <si>
    <t>83825</t>
  </si>
  <si>
    <t>83826</t>
  </si>
  <si>
    <t>83525</t>
  </si>
  <si>
    <t>83827</t>
  </si>
  <si>
    <t>83526</t>
  </si>
  <si>
    <t>FERDINAND</t>
  </si>
  <si>
    <t>83812</t>
  </si>
  <si>
    <t>CLARKIA</t>
  </si>
  <si>
    <t>83830</t>
  </si>
  <si>
    <t>FERNWOOD</t>
  </si>
  <si>
    <t>83832</t>
  </si>
  <si>
    <t>83530</t>
  </si>
  <si>
    <t>GRANGEVILLE</t>
  </si>
  <si>
    <t>83531</t>
  </si>
  <si>
    <t>FENN</t>
  </si>
  <si>
    <t>83833</t>
  </si>
  <si>
    <t>83842</t>
  </si>
  <si>
    <t>MEDIMONT</t>
  </si>
  <si>
    <t>83834</t>
  </si>
  <si>
    <t>83835</t>
  </si>
  <si>
    <t>83836</t>
  </si>
  <si>
    <t>83535</t>
  </si>
  <si>
    <t>JULIAETTA</t>
  </si>
  <si>
    <t>83536</t>
  </si>
  <si>
    <t>KAMIAH</t>
  </si>
  <si>
    <t>83837</t>
  </si>
  <si>
    <t>83537</t>
  </si>
  <si>
    <t>KENDRICK</t>
  </si>
  <si>
    <t>83839</t>
  </si>
  <si>
    <t>83539</t>
  </si>
  <si>
    <t>KOOSKIA</t>
  </si>
  <si>
    <t>83841</t>
  </si>
  <si>
    <t>83540</t>
  </si>
  <si>
    <t>LAPWAI</t>
  </si>
  <si>
    <t>83541</t>
  </si>
  <si>
    <t>83501</t>
  </si>
  <si>
    <t>83542</t>
  </si>
  <si>
    <t>LUCILE</t>
  </si>
  <si>
    <t>83843</t>
  </si>
  <si>
    <t>83844</t>
  </si>
  <si>
    <t>83845</t>
  </si>
  <si>
    <t>MOYIE SPRINGS</t>
  </si>
  <si>
    <t>83846</t>
  </si>
  <si>
    <t>MULLAN</t>
  </si>
  <si>
    <t>83847</t>
  </si>
  <si>
    <t>83865</t>
  </si>
  <si>
    <t>COLBURN</t>
  </si>
  <si>
    <t>83543</t>
  </si>
  <si>
    <t>NEZPERCE</t>
  </si>
  <si>
    <t>83848</t>
  </si>
  <si>
    <t>NORDMAN</t>
  </si>
  <si>
    <t>83544</t>
  </si>
  <si>
    <t>OROFINO</t>
  </si>
  <si>
    <t>83849</t>
  </si>
  <si>
    <t>OSBURN</t>
  </si>
  <si>
    <t>83545</t>
  </si>
  <si>
    <t>83546</t>
  </si>
  <si>
    <t>83850</t>
  </si>
  <si>
    <t>83851</t>
  </si>
  <si>
    <t>83547</t>
  </si>
  <si>
    <t>83840</t>
  </si>
  <si>
    <t>KOOTENAI</t>
  </si>
  <si>
    <t>83852</t>
  </si>
  <si>
    <t>PONDERAY</t>
  </si>
  <si>
    <t>83853</t>
  </si>
  <si>
    <t>PORTHILL</t>
  </si>
  <si>
    <t>83854</t>
  </si>
  <si>
    <t>POST FALLS</t>
  </si>
  <si>
    <t>83877</t>
  </si>
  <si>
    <t>83855</t>
  </si>
  <si>
    <t>POTLATCH</t>
  </si>
  <si>
    <t>83822</t>
  </si>
  <si>
    <t>OLDTOWN</t>
  </si>
  <si>
    <t>83856</t>
  </si>
  <si>
    <t>PRIEST RIVER</t>
  </si>
  <si>
    <t>83857</t>
  </si>
  <si>
    <t>83858</t>
  </si>
  <si>
    <t>RATHDRUM</t>
  </si>
  <si>
    <t>83549</t>
  </si>
  <si>
    <t>RIGGINS</t>
  </si>
  <si>
    <t>83809</t>
  </si>
  <si>
    <t>CAREYWOOD</t>
  </si>
  <si>
    <t>83860</t>
  </si>
  <si>
    <t>SAGLE</t>
  </si>
  <si>
    <t>83861</t>
  </si>
  <si>
    <t>SAINT MARIES</t>
  </si>
  <si>
    <t>83864</t>
  </si>
  <si>
    <t>SANDPOINT</t>
  </si>
  <si>
    <t>83866</t>
  </si>
  <si>
    <t>SANTA</t>
  </si>
  <si>
    <t>83867</t>
  </si>
  <si>
    <t>83868</t>
  </si>
  <si>
    <t>SMELTERVILLE</t>
  </si>
  <si>
    <t>83869</t>
  </si>
  <si>
    <t>83552</t>
  </si>
  <si>
    <t>STITES</t>
  </si>
  <si>
    <t>83870</t>
  </si>
  <si>
    <t>TENSED</t>
  </si>
  <si>
    <t>83871</t>
  </si>
  <si>
    <t>83872</t>
  </si>
  <si>
    <t>83873</t>
  </si>
  <si>
    <t>83874</t>
  </si>
  <si>
    <t>83553</t>
  </si>
  <si>
    <t>WEIPPE</t>
  </si>
  <si>
    <t>83554</t>
  </si>
  <si>
    <t>WHITE BIRD</t>
  </si>
  <si>
    <t>83555</t>
  </si>
  <si>
    <t>83876</t>
  </si>
  <si>
    <t>WORLEY</t>
  </si>
  <si>
    <t>98520</t>
  </si>
  <si>
    <t>98220</t>
  </si>
  <si>
    <t>99101</t>
  </si>
  <si>
    <t>ADDY</t>
  </si>
  <si>
    <t>98522</t>
  </si>
  <si>
    <t>ADNA</t>
  </si>
  <si>
    <t>99001</t>
  </si>
  <si>
    <t>AIRWAY HEIGHTS</t>
  </si>
  <si>
    <t>99102</t>
  </si>
  <si>
    <t>98524</t>
  </si>
  <si>
    <t>ALLYN</t>
  </si>
  <si>
    <t>99103</t>
  </si>
  <si>
    <t>ALMIRA</t>
  </si>
  <si>
    <t>98526</t>
  </si>
  <si>
    <t>AMANDA PARK</t>
  </si>
  <si>
    <t>98221</t>
  </si>
  <si>
    <t>ANACORTES</t>
  </si>
  <si>
    <t>98222</t>
  </si>
  <si>
    <t>BLAKELY ISLAND</t>
  </si>
  <si>
    <t>99401</t>
  </si>
  <si>
    <t>ANATONE</t>
  </si>
  <si>
    <t>98811</t>
  </si>
  <si>
    <t>ARDENVOIR</t>
  </si>
  <si>
    <t>98223</t>
  </si>
  <si>
    <t>98304</t>
  </si>
  <si>
    <t>99402</t>
  </si>
  <si>
    <t>ASOTIN</t>
  </si>
  <si>
    <t>98001</t>
  </si>
  <si>
    <t>98002</t>
  </si>
  <si>
    <t>98003</t>
  </si>
  <si>
    <t>FEDERAL WAY</t>
  </si>
  <si>
    <t>98023</t>
  </si>
  <si>
    <t>98047</t>
  </si>
  <si>
    <t>PACIFIC</t>
  </si>
  <si>
    <t>98063</t>
  </si>
  <si>
    <t>98071</t>
  </si>
  <si>
    <t>98092</t>
  </si>
  <si>
    <t>98093</t>
  </si>
  <si>
    <t>98224</t>
  </si>
  <si>
    <t>BARING</t>
  </si>
  <si>
    <t>98527</t>
  </si>
  <si>
    <t>BAY CENTER</t>
  </si>
  <si>
    <t>98305</t>
  </si>
  <si>
    <t>98528</t>
  </si>
  <si>
    <t>BELFAIR</t>
  </si>
  <si>
    <t>98004</t>
  </si>
  <si>
    <t>98005</t>
  </si>
  <si>
    <t>98006</t>
  </si>
  <si>
    <t>98007</t>
  </si>
  <si>
    <t>98008</t>
  </si>
  <si>
    <t>98009</t>
  </si>
  <si>
    <t>98015</t>
  </si>
  <si>
    <t>98225</t>
  </si>
  <si>
    <t>98226</t>
  </si>
  <si>
    <t>98227</t>
  </si>
  <si>
    <t>98228</t>
  </si>
  <si>
    <t>98229</t>
  </si>
  <si>
    <t>99320</t>
  </si>
  <si>
    <t>BENTON CITY</t>
  </si>
  <si>
    <t>99321</t>
  </si>
  <si>
    <t>99322</t>
  </si>
  <si>
    <t>BICKLETON</t>
  </si>
  <si>
    <t>98010</t>
  </si>
  <si>
    <t>BLACK DIAMOND</t>
  </si>
  <si>
    <t>98230</t>
  </si>
  <si>
    <t>98231</t>
  </si>
  <si>
    <t>98011</t>
  </si>
  <si>
    <t>BOTHELL</t>
  </si>
  <si>
    <t>98012</t>
  </si>
  <si>
    <t>98021</t>
  </si>
  <si>
    <t>98028</t>
  </si>
  <si>
    <t>KENMORE</t>
  </si>
  <si>
    <t>98041</t>
  </si>
  <si>
    <t>98082</t>
  </si>
  <si>
    <t>98232</t>
  </si>
  <si>
    <t>98310</t>
  </si>
  <si>
    <t>BREMERTON</t>
  </si>
  <si>
    <t>98311</t>
  </si>
  <si>
    <t>98312</t>
  </si>
  <si>
    <t>98314</t>
  </si>
  <si>
    <t>98337</t>
  </si>
  <si>
    <t>98812</t>
  </si>
  <si>
    <t>98813</t>
  </si>
  <si>
    <t>98320</t>
  </si>
  <si>
    <t>BRINNON</t>
  </si>
  <si>
    <t>98920</t>
  </si>
  <si>
    <t>98321</t>
  </si>
  <si>
    <t>BUCKLEY</t>
  </si>
  <si>
    <t>98530</t>
  </si>
  <si>
    <t>BUCODA</t>
  </si>
  <si>
    <t>98921</t>
  </si>
  <si>
    <t>99323</t>
  </si>
  <si>
    <t>98322</t>
  </si>
  <si>
    <t>98233</t>
  </si>
  <si>
    <t>98323</t>
  </si>
  <si>
    <t>CARBONADO</t>
  </si>
  <si>
    <t>98324</t>
  </si>
  <si>
    <t>CARLSBORG</t>
  </si>
  <si>
    <t>98814</t>
  </si>
  <si>
    <t>98014</t>
  </si>
  <si>
    <t>CARNATION</t>
  </si>
  <si>
    <t>98815</t>
  </si>
  <si>
    <t>CASHMERE</t>
  </si>
  <si>
    <t>98531</t>
  </si>
  <si>
    <t>99003</t>
  </si>
  <si>
    <t>98532</t>
  </si>
  <si>
    <t>CHEHALIS</t>
  </si>
  <si>
    <t>98816</t>
  </si>
  <si>
    <t>CHELAN</t>
  </si>
  <si>
    <t>98817</t>
  </si>
  <si>
    <t>CHELAN FALLS</t>
  </si>
  <si>
    <t>99004</t>
  </si>
  <si>
    <t>99109</t>
  </si>
  <si>
    <t>CHEWELAH</t>
  </si>
  <si>
    <t>98325</t>
  </si>
  <si>
    <t>CHIMACUM</t>
  </si>
  <si>
    <t>98533</t>
  </si>
  <si>
    <t>CINEBAR</t>
  </si>
  <si>
    <t>98326</t>
  </si>
  <si>
    <t>CLALLAM BAY</t>
  </si>
  <si>
    <t>99403</t>
  </si>
  <si>
    <t>99110</t>
  </si>
  <si>
    <t>98235</t>
  </si>
  <si>
    <t>CLEARLAKE</t>
  </si>
  <si>
    <t>98922</t>
  </si>
  <si>
    <t>CLE ELUM</t>
  </si>
  <si>
    <t>98236</t>
  </si>
  <si>
    <t>99005</t>
  </si>
  <si>
    <t>COLBERT</t>
  </si>
  <si>
    <t>99111</t>
  </si>
  <si>
    <t>99324</t>
  </si>
  <si>
    <t>COLLEGE PLACE</t>
  </si>
  <si>
    <t>99113</t>
  </si>
  <si>
    <t>99114</t>
  </si>
  <si>
    <t>COLVILLE</t>
  </si>
  <si>
    <t>98819</t>
  </si>
  <si>
    <t>CONCONULLY</t>
  </si>
  <si>
    <t>98237</t>
  </si>
  <si>
    <t>CONCRETE</t>
  </si>
  <si>
    <t>99326</t>
  </si>
  <si>
    <t>CONNELL</t>
  </si>
  <si>
    <t>98238</t>
  </si>
  <si>
    <t>98535</t>
  </si>
  <si>
    <t>COPALIS BEACH</t>
  </si>
  <si>
    <t>98536</t>
  </si>
  <si>
    <t>COPALIS CROSSING</t>
  </si>
  <si>
    <t>98537</t>
  </si>
  <si>
    <t>COSMOPOLIS</t>
  </si>
  <si>
    <t>99115</t>
  </si>
  <si>
    <t>COULEE CITY</t>
  </si>
  <si>
    <t>99116</t>
  </si>
  <si>
    <t>COULEE DAM</t>
  </si>
  <si>
    <t>98239</t>
  </si>
  <si>
    <t>COUPEVILLE</t>
  </si>
  <si>
    <t>98923</t>
  </si>
  <si>
    <t>COWICHE</t>
  </si>
  <si>
    <t>99117</t>
  </si>
  <si>
    <t>99147</t>
  </si>
  <si>
    <t>99118</t>
  </si>
  <si>
    <t>98538</t>
  </si>
  <si>
    <t>99119</t>
  </si>
  <si>
    <t>CUSICK</t>
  </si>
  <si>
    <t>98240</t>
  </si>
  <si>
    <t>99121</t>
  </si>
  <si>
    <t>98241</t>
  </si>
  <si>
    <t>DARRINGTON</t>
  </si>
  <si>
    <t>99122</t>
  </si>
  <si>
    <t>99328</t>
  </si>
  <si>
    <t>98243</t>
  </si>
  <si>
    <t>DEER HARBOR</t>
  </si>
  <si>
    <t>99006</t>
  </si>
  <si>
    <t>98244</t>
  </si>
  <si>
    <t>99329</t>
  </si>
  <si>
    <t>98539</t>
  </si>
  <si>
    <t>DOTY</t>
  </si>
  <si>
    <t>98821</t>
  </si>
  <si>
    <t>98303</t>
  </si>
  <si>
    <t>ANDERSON ISLAND</t>
  </si>
  <si>
    <t>98327</t>
  </si>
  <si>
    <t>98019</t>
  </si>
  <si>
    <t>DUVALL</t>
  </si>
  <si>
    <t>98540</t>
  </si>
  <si>
    <t>EAST OLYMPIA</t>
  </si>
  <si>
    <t>98925</t>
  </si>
  <si>
    <t>98245</t>
  </si>
  <si>
    <t>EASTSOUND</t>
  </si>
  <si>
    <t>98328</t>
  </si>
  <si>
    <t>EATONVILLE</t>
  </si>
  <si>
    <t>98020</t>
  </si>
  <si>
    <t>EDMONDS</t>
  </si>
  <si>
    <t>98026</t>
  </si>
  <si>
    <t>99008</t>
  </si>
  <si>
    <t>EDWALL</t>
  </si>
  <si>
    <t>98330</t>
  </si>
  <si>
    <t>ELBE</t>
  </si>
  <si>
    <t>99123</t>
  </si>
  <si>
    <t>ELECTRIC CITY</t>
  </si>
  <si>
    <t>99009</t>
  </si>
  <si>
    <t>ELK</t>
  </si>
  <si>
    <t>98926</t>
  </si>
  <si>
    <t>ELLENSBURG</t>
  </si>
  <si>
    <t>98950</t>
  </si>
  <si>
    <t>VANTAGE</t>
  </si>
  <si>
    <t>98541</t>
  </si>
  <si>
    <t>99124</t>
  </si>
  <si>
    <t>ELMER CITY</t>
  </si>
  <si>
    <t>99330</t>
  </si>
  <si>
    <t>ELTOPIA</t>
  </si>
  <si>
    <t>99125</t>
  </si>
  <si>
    <t>98822</t>
  </si>
  <si>
    <t>ENTIAT</t>
  </si>
  <si>
    <t>98022</t>
  </si>
  <si>
    <t>ENUMCLAW</t>
  </si>
  <si>
    <t>98823</t>
  </si>
  <si>
    <t>98542</t>
  </si>
  <si>
    <t>98201</t>
  </si>
  <si>
    <t>98203</t>
  </si>
  <si>
    <t>98204</t>
  </si>
  <si>
    <t>98205</t>
  </si>
  <si>
    <t>98206</t>
  </si>
  <si>
    <t>98207</t>
  </si>
  <si>
    <t>98208</t>
  </si>
  <si>
    <t>98213</t>
  </si>
  <si>
    <t>98247</t>
  </si>
  <si>
    <t>98276</t>
  </si>
  <si>
    <t>NOOKSACK</t>
  </si>
  <si>
    <t>99011</t>
  </si>
  <si>
    <t>FAIRCHILD AIR FORCE BASE</t>
  </si>
  <si>
    <t>99012</t>
  </si>
  <si>
    <t>98024</t>
  </si>
  <si>
    <t>FALL CITY</t>
  </si>
  <si>
    <t>99104</t>
  </si>
  <si>
    <t>99128</t>
  </si>
  <si>
    <t>98248</t>
  </si>
  <si>
    <t>99013</t>
  </si>
  <si>
    <t>98331</t>
  </si>
  <si>
    <t>FORKS</t>
  </si>
  <si>
    <t>99014</t>
  </si>
  <si>
    <t>FOUR LAKES</t>
  </si>
  <si>
    <t>98333</t>
  </si>
  <si>
    <t>FOX ISLAND</t>
  </si>
  <si>
    <t>98249</t>
  </si>
  <si>
    <t>98250</t>
  </si>
  <si>
    <t>FRIDAY HARBOR</t>
  </si>
  <si>
    <t>98544</t>
  </si>
  <si>
    <t>GALVIN</t>
  </si>
  <si>
    <t>99130</t>
  </si>
  <si>
    <t>99131</t>
  </si>
  <si>
    <t>98329</t>
  </si>
  <si>
    <t>GIG HARBOR</t>
  </si>
  <si>
    <t>98332</t>
  </si>
  <si>
    <t>98335</t>
  </si>
  <si>
    <t>98336</t>
  </si>
  <si>
    <t>GLENOMA</t>
  </si>
  <si>
    <t>98251</t>
  </si>
  <si>
    <t>GOLD BAR</t>
  </si>
  <si>
    <t>98338</t>
  </si>
  <si>
    <t>99133</t>
  </si>
  <si>
    <t>GRAND COULEE</t>
  </si>
  <si>
    <t>98930</t>
  </si>
  <si>
    <t>98932</t>
  </si>
  <si>
    <t>98252</t>
  </si>
  <si>
    <t>98546</t>
  </si>
  <si>
    <t>GRAPEVIEW</t>
  </si>
  <si>
    <t>98547</t>
  </si>
  <si>
    <t>GRAYLAND</t>
  </si>
  <si>
    <t>99016</t>
  </si>
  <si>
    <t>GREENACRES</t>
  </si>
  <si>
    <t>98253</t>
  </si>
  <si>
    <t>GREENBANK</t>
  </si>
  <si>
    <t>98255</t>
  </si>
  <si>
    <t>98340</t>
  </si>
  <si>
    <t>HANSVILLE</t>
  </si>
  <si>
    <t>98933</t>
  </si>
  <si>
    <t>HARRAH</t>
  </si>
  <si>
    <t>99134</t>
  </si>
  <si>
    <t>99154</t>
  </si>
  <si>
    <t>MOHLER</t>
  </si>
  <si>
    <t>99135</t>
  </si>
  <si>
    <t>HARTLINE</t>
  </si>
  <si>
    <t>98025</t>
  </si>
  <si>
    <t>98548</t>
  </si>
  <si>
    <t>HOODSPORT</t>
  </si>
  <si>
    <t>99333</t>
  </si>
  <si>
    <t>98550</t>
  </si>
  <si>
    <t>HOQUIAM</t>
  </si>
  <si>
    <t>98552</t>
  </si>
  <si>
    <t>HUMPTULIPS</t>
  </si>
  <si>
    <t>99129</t>
  </si>
  <si>
    <t>99137</t>
  </si>
  <si>
    <t>HUNTERS</t>
  </si>
  <si>
    <t>99138</t>
  </si>
  <si>
    <t>INCHELIUM</t>
  </si>
  <si>
    <t>98256</t>
  </si>
  <si>
    <t>INDEX</t>
  </si>
  <si>
    <t>98342</t>
  </si>
  <si>
    <t>99139</t>
  </si>
  <si>
    <t>98027</t>
  </si>
  <si>
    <t>ISSAQUAH</t>
  </si>
  <si>
    <t>98029</t>
  </si>
  <si>
    <t>98075</t>
  </si>
  <si>
    <t>SAMMAMISH</t>
  </si>
  <si>
    <t>98343</t>
  </si>
  <si>
    <t>JOYCE</t>
  </si>
  <si>
    <t>99335</t>
  </si>
  <si>
    <t>KAHLOTUS</t>
  </si>
  <si>
    <t>98344</t>
  </si>
  <si>
    <t>KAPOWSIN</t>
  </si>
  <si>
    <t>99140</t>
  </si>
  <si>
    <t>KELLER</t>
  </si>
  <si>
    <t>99336</t>
  </si>
  <si>
    <t>KENNEWICK</t>
  </si>
  <si>
    <t>99337</t>
  </si>
  <si>
    <t>99338</t>
  </si>
  <si>
    <t>98030</t>
  </si>
  <si>
    <t>98031</t>
  </si>
  <si>
    <t>98032</t>
  </si>
  <si>
    <t>98035</t>
  </si>
  <si>
    <t>98042</t>
  </si>
  <si>
    <t>98064</t>
  </si>
  <si>
    <t>98089</t>
  </si>
  <si>
    <t>99107</t>
  </si>
  <si>
    <t>BOYDS</t>
  </si>
  <si>
    <t>99126</t>
  </si>
  <si>
    <t>99141</t>
  </si>
  <si>
    <t>KETTLE FALLS</t>
  </si>
  <si>
    <t>99160</t>
  </si>
  <si>
    <t>98345</t>
  </si>
  <si>
    <t>98346</t>
  </si>
  <si>
    <t>98033</t>
  </si>
  <si>
    <t>98034</t>
  </si>
  <si>
    <t>98083</t>
  </si>
  <si>
    <t>98934</t>
  </si>
  <si>
    <t>KITTITAS</t>
  </si>
  <si>
    <t>98257</t>
  </si>
  <si>
    <t>LA CONNER</t>
  </si>
  <si>
    <t>99105</t>
  </si>
  <si>
    <t>BENGE</t>
  </si>
  <si>
    <t>99136</t>
  </si>
  <si>
    <t>HAY</t>
  </si>
  <si>
    <t>99143</t>
  </si>
  <si>
    <t>LACROSSE</t>
  </si>
  <si>
    <t>98348</t>
  </si>
  <si>
    <t>98349</t>
  </si>
  <si>
    <t>LAKEBAY</t>
  </si>
  <si>
    <t>98351</t>
  </si>
  <si>
    <t>LONGBRANCH</t>
  </si>
  <si>
    <t>98258</t>
  </si>
  <si>
    <t>LAKE STEVENS</t>
  </si>
  <si>
    <t>98259</t>
  </si>
  <si>
    <t>NORTH LAKEWOOD</t>
  </si>
  <si>
    <t>98260</t>
  </si>
  <si>
    <t>98350</t>
  </si>
  <si>
    <t>LA PUSH</t>
  </si>
  <si>
    <t>99018</t>
  </si>
  <si>
    <t>LATAH</t>
  </si>
  <si>
    <t>99146</t>
  </si>
  <si>
    <t>LAURIER</t>
  </si>
  <si>
    <t>98826</t>
  </si>
  <si>
    <t>98554</t>
  </si>
  <si>
    <t>LEBAM</t>
  </si>
  <si>
    <t>99019</t>
  </si>
  <si>
    <t>LIBERTY LAKE</t>
  </si>
  <si>
    <t>98555</t>
  </si>
  <si>
    <t>LILLIWAUP</t>
  </si>
  <si>
    <t>99341</t>
  </si>
  <si>
    <t>LIND</t>
  </si>
  <si>
    <t>98556</t>
  </si>
  <si>
    <t>LITTLEROCK</t>
  </si>
  <si>
    <t>98827</t>
  </si>
  <si>
    <t>99148</t>
  </si>
  <si>
    <t>LOON LAKE</t>
  </si>
  <si>
    <t>98261</t>
  </si>
  <si>
    <t>LOPEZ ISLAND</t>
  </si>
  <si>
    <t>98262</t>
  </si>
  <si>
    <t>LUMMI ISLAND</t>
  </si>
  <si>
    <t>98263</t>
  </si>
  <si>
    <t>98264</t>
  </si>
  <si>
    <t>LYNDEN</t>
  </si>
  <si>
    <t>98036</t>
  </si>
  <si>
    <t>LYNNWOOD</t>
  </si>
  <si>
    <t>98037</t>
  </si>
  <si>
    <t>98046</t>
  </si>
  <si>
    <t>98087</t>
  </si>
  <si>
    <t>98557</t>
  </si>
  <si>
    <t>MCCLEARY</t>
  </si>
  <si>
    <t>98558</t>
  </si>
  <si>
    <t>MCKENNA</t>
  </si>
  <si>
    <t>98935</t>
  </si>
  <si>
    <t>MABTON</t>
  </si>
  <si>
    <t>98828</t>
  </si>
  <si>
    <t>99149</t>
  </si>
  <si>
    <t>99150</t>
  </si>
  <si>
    <t>MALO</t>
  </si>
  <si>
    <t>98559</t>
  </si>
  <si>
    <t>98829</t>
  </si>
  <si>
    <t>MALOTT</t>
  </si>
  <si>
    <t>98353</t>
  </si>
  <si>
    <t>98830</t>
  </si>
  <si>
    <t>98831</t>
  </si>
  <si>
    <t>98266</t>
  </si>
  <si>
    <t>MAPLE FALLS</t>
  </si>
  <si>
    <t>98038</t>
  </si>
  <si>
    <t>MAPLE VALLEY</t>
  </si>
  <si>
    <t>98267</t>
  </si>
  <si>
    <t>MARBLEMOUNT</t>
  </si>
  <si>
    <t>99151</t>
  </si>
  <si>
    <t>98832</t>
  </si>
  <si>
    <t>MARLIN</t>
  </si>
  <si>
    <t>99020</t>
  </si>
  <si>
    <t>98270</t>
  </si>
  <si>
    <t>98271</t>
  </si>
  <si>
    <t>98560</t>
  </si>
  <si>
    <t>99021</t>
  </si>
  <si>
    <t>99022</t>
  </si>
  <si>
    <t>MEDICAL LAKE</t>
  </si>
  <si>
    <t>98039</t>
  </si>
  <si>
    <t>98561</t>
  </si>
  <si>
    <t>98040</t>
  </si>
  <si>
    <t>MERCER ISLAND</t>
  </si>
  <si>
    <t>99343</t>
  </si>
  <si>
    <t>99152</t>
  </si>
  <si>
    <t>METALINE</t>
  </si>
  <si>
    <t>99153</t>
  </si>
  <si>
    <t>METALINE FALLS</t>
  </si>
  <si>
    <t>98834</t>
  </si>
  <si>
    <t>METHOW</t>
  </si>
  <si>
    <t>98354</t>
  </si>
  <si>
    <t>98355</t>
  </si>
  <si>
    <t>MINERAL</t>
  </si>
  <si>
    <t>98562</t>
  </si>
  <si>
    <t>MOCLIPS</t>
  </si>
  <si>
    <t>98836</t>
  </si>
  <si>
    <t>MONITOR</t>
  </si>
  <si>
    <t>98272</t>
  </si>
  <si>
    <t>98563</t>
  </si>
  <si>
    <t>MONTESANO</t>
  </si>
  <si>
    <t>98356</t>
  </si>
  <si>
    <t>98837</t>
  </si>
  <si>
    <t>MOSES LAKE</t>
  </si>
  <si>
    <t>98564</t>
  </si>
  <si>
    <t>MOSSYROCK</t>
  </si>
  <si>
    <t>98043</t>
  </si>
  <si>
    <t>MOUNTLAKE TERRACE</t>
  </si>
  <si>
    <t>98273</t>
  </si>
  <si>
    <t>98274</t>
  </si>
  <si>
    <t>98936</t>
  </si>
  <si>
    <t>MOXEE</t>
  </si>
  <si>
    <t>98275</t>
  </si>
  <si>
    <t>MUKILTEO</t>
  </si>
  <si>
    <t>98937</t>
  </si>
  <si>
    <t>NACHES</t>
  </si>
  <si>
    <t>98565</t>
  </si>
  <si>
    <t>NAPAVINE</t>
  </si>
  <si>
    <t>98357</t>
  </si>
  <si>
    <t>NEAH BAY</t>
  </si>
  <si>
    <t>98566</t>
  </si>
  <si>
    <t>NEILTON</t>
  </si>
  <si>
    <t>99155</t>
  </si>
  <si>
    <t>NESPELEM</t>
  </si>
  <si>
    <t>99025</t>
  </si>
  <si>
    <t>NEWMAN LAKE</t>
  </si>
  <si>
    <t>99156</t>
  </si>
  <si>
    <t>99026</t>
  </si>
  <si>
    <t>NINE MILE FALLS</t>
  </si>
  <si>
    <t>99034</t>
  </si>
  <si>
    <t>TUMTUM</t>
  </si>
  <si>
    <t>98358</t>
  </si>
  <si>
    <t>NORDLAND</t>
  </si>
  <si>
    <t>98045</t>
  </si>
  <si>
    <t>99157</t>
  </si>
  <si>
    <t>99158</t>
  </si>
  <si>
    <t>OAKESDALE</t>
  </si>
  <si>
    <t>98277</t>
  </si>
  <si>
    <t>98278</t>
  </si>
  <si>
    <t>98568</t>
  </si>
  <si>
    <t>98569</t>
  </si>
  <si>
    <t>OCEAN SHORES</t>
  </si>
  <si>
    <t>99144</t>
  </si>
  <si>
    <t>LAMONA</t>
  </si>
  <si>
    <t>99159</t>
  </si>
  <si>
    <t>98840</t>
  </si>
  <si>
    <t>OKANOGAN</t>
  </si>
  <si>
    <t>98359</t>
  </si>
  <si>
    <t>OLALLA</t>
  </si>
  <si>
    <t>98279</t>
  </si>
  <si>
    <t>OLGA</t>
  </si>
  <si>
    <t>98501</t>
  </si>
  <si>
    <t>98502</t>
  </si>
  <si>
    <t>98503</t>
  </si>
  <si>
    <t>LACEY</t>
  </si>
  <si>
    <t>98504</t>
  </si>
  <si>
    <t>98505</t>
  </si>
  <si>
    <t>98506</t>
  </si>
  <si>
    <t>98507</t>
  </si>
  <si>
    <t>98508</t>
  </si>
  <si>
    <t>98509</t>
  </si>
  <si>
    <t>98511</t>
  </si>
  <si>
    <t>TUMWATER</t>
  </si>
  <si>
    <t>98512</t>
  </si>
  <si>
    <t>98513</t>
  </si>
  <si>
    <t>98516</t>
  </si>
  <si>
    <t>98599</t>
  </si>
  <si>
    <t>98841</t>
  </si>
  <si>
    <t>OMAK</t>
  </si>
  <si>
    <t>98570</t>
  </si>
  <si>
    <t>98280</t>
  </si>
  <si>
    <t>ORCAS</t>
  </si>
  <si>
    <t>98843</t>
  </si>
  <si>
    <t>ORONDO</t>
  </si>
  <si>
    <t>98844</t>
  </si>
  <si>
    <t>OROVILLE</t>
  </si>
  <si>
    <t>98360</t>
  </si>
  <si>
    <t>ORTING</t>
  </si>
  <si>
    <t>99344</t>
  </si>
  <si>
    <t>OTHELLO</t>
  </si>
  <si>
    <t>99349</t>
  </si>
  <si>
    <t>MATTAWA</t>
  </si>
  <si>
    <t>99027</t>
  </si>
  <si>
    <t>OTIS ORCHARDS</t>
  </si>
  <si>
    <t>98938</t>
  </si>
  <si>
    <t>98571</t>
  </si>
  <si>
    <t>PACIFIC BEACH</t>
  </si>
  <si>
    <t>98361</t>
  </si>
  <si>
    <t>98845</t>
  </si>
  <si>
    <t>99161</t>
  </si>
  <si>
    <t>PALOUSE</t>
  </si>
  <si>
    <t>98939</t>
  </si>
  <si>
    <t>99301</t>
  </si>
  <si>
    <t>PASCO</t>
  </si>
  <si>
    <t>99302</t>
  </si>
  <si>
    <t>98846</t>
  </si>
  <si>
    <t>PATEROS</t>
  </si>
  <si>
    <t>99345</t>
  </si>
  <si>
    <t>98572</t>
  </si>
  <si>
    <t>PE ELL</t>
  </si>
  <si>
    <t>98847</t>
  </si>
  <si>
    <t>PESHASTIN</t>
  </si>
  <si>
    <t>99346</t>
  </si>
  <si>
    <t>98281</t>
  </si>
  <si>
    <t>POINT ROBERTS</t>
  </si>
  <si>
    <t>99347</t>
  </si>
  <si>
    <t>98362</t>
  </si>
  <si>
    <t>PORT ANGELES</t>
  </si>
  <si>
    <t>98363</t>
  </si>
  <si>
    <t>98364</t>
  </si>
  <si>
    <t>PORT GAMBLE</t>
  </si>
  <si>
    <t>98339</t>
  </si>
  <si>
    <t>PORT HADLOCK</t>
  </si>
  <si>
    <t>98365</t>
  </si>
  <si>
    <t>PORT LUDLOW</t>
  </si>
  <si>
    <t>98366</t>
  </si>
  <si>
    <t>PORT ORCHARD</t>
  </si>
  <si>
    <t>98367</t>
  </si>
  <si>
    <t>98378</t>
  </si>
  <si>
    <t>RETSIL</t>
  </si>
  <si>
    <t>98368</t>
  </si>
  <si>
    <t>PORT TOWNSEND</t>
  </si>
  <si>
    <t>98370</t>
  </si>
  <si>
    <t>POULSBO</t>
  </si>
  <si>
    <t>99348</t>
  </si>
  <si>
    <t>98050</t>
  </si>
  <si>
    <t>99350</t>
  </si>
  <si>
    <t>PROSSER</t>
  </si>
  <si>
    <t>99163</t>
  </si>
  <si>
    <t>99164</t>
  </si>
  <si>
    <t>98371</t>
  </si>
  <si>
    <t>PUYALLUP</t>
  </si>
  <si>
    <t>98372</t>
  </si>
  <si>
    <t>98373</t>
  </si>
  <si>
    <t>98374</t>
  </si>
  <si>
    <t>98375</t>
  </si>
  <si>
    <t>98376</t>
  </si>
  <si>
    <t>QUILCENE</t>
  </si>
  <si>
    <t>98824</t>
  </si>
  <si>
    <t>98848</t>
  </si>
  <si>
    <t>98575</t>
  </si>
  <si>
    <t>QUINAULT</t>
  </si>
  <si>
    <t>98576</t>
  </si>
  <si>
    <t>98377</t>
  </si>
  <si>
    <t>RANDLE</t>
  </si>
  <si>
    <t>98051</t>
  </si>
  <si>
    <t>RAVENSDALE</t>
  </si>
  <si>
    <t>98577</t>
  </si>
  <si>
    <t>99029</t>
  </si>
  <si>
    <t>REARDAN</t>
  </si>
  <si>
    <t>98052</t>
  </si>
  <si>
    <t>98053</t>
  </si>
  <si>
    <t>98073</t>
  </si>
  <si>
    <t>98074</t>
  </si>
  <si>
    <t>98055</t>
  </si>
  <si>
    <t>RENTON</t>
  </si>
  <si>
    <t>98056</t>
  </si>
  <si>
    <t>98057</t>
  </si>
  <si>
    <t>98058</t>
  </si>
  <si>
    <t>98059</t>
  </si>
  <si>
    <t>99166</t>
  </si>
  <si>
    <t>99167</t>
  </si>
  <si>
    <t>99352</t>
  </si>
  <si>
    <t>99353</t>
  </si>
  <si>
    <t>WEST RICHLAND</t>
  </si>
  <si>
    <t>99354</t>
  </si>
  <si>
    <t>99169</t>
  </si>
  <si>
    <t>RITZVILLE</t>
  </si>
  <si>
    <t>98849</t>
  </si>
  <si>
    <t>98579</t>
  </si>
  <si>
    <t>99030</t>
  </si>
  <si>
    <t>98850</t>
  </si>
  <si>
    <t>98283</t>
  </si>
  <si>
    <t>98061</t>
  </si>
  <si>
    <t>ROLLINGBAY</t>
  </si>
  <si>
    <t>98940</t>
  </si>
  <si>
    <t>RONALD</t>
  </si>
  <si>
    <t>99356</t>
  </si>
  <si>
    <t>99170</t>
  </si>
  <si>
    <t>98941</t>
  </si>
  <si>
    <t>98580</t>
  </si>
  <si>
    <t>99357</t>
  </si>
  <si>
    <t>ROYAL CITY</t>
  </si>
  <si>
    <t>98581</t>
  </si>
  <si>
    <t>RYDERWOOD</t>
  </si>
  <si>
    <t>99171</t>
  </si>
  <si>
    <t>99176</t>
  </si>
  <si>
    <t>98582</t>
  </si>
  <si>
    <t>SALKUM</t>
  </si>
  <si>
    <t>98583</t>
  </si>
  <si>
    <t>SATSOP</t>
  </si>
  <si>
    <t>98380</t>
  </si>
  <si>
    <t>SEABECK</t>
  </si>
  <si>
    <t>98062</t>
  </si>
  <si>
    <t>SEAHURST</t>
  </si>
  <si>
    <t>98101</t>
  </si>
  <si>
    <t>SEATTLE</t>
  </si>
  <si>
    <t>98102</t>
  </si>
  <si>
    <t>98103</t>
  </si>
  <si>
    <t>98104</t>
  </si>
  <si>
    <t>98105</t>
  </si>
  <si>
    <t>98106</t>
  </si>
  <si>
    <t>98107</t>
  </si>
  <si>
    <t>98108</t>
  </si>
  <si>
    <t>98109</t>
  </si>
  <si>
    <t>98110</t>
  </si>
  <si>
    <t>BAINBRIDGE ISLAND</t>
  </si>
  <si>
    <t>98111</t>
  </si>
  <si>
    <t>98112</t>
  </si>
  <si>
    <t>98113</t>
  </si>
  <si>
    <t>98114</t>
  </si>
  <si>
    <t>98115</t>
  </si>
  <si>
    <t>98116</t>
  </si>
  <si>
    <t>98117</t>
  </si>
  <si>
    <t>98118</t>
  </si>
  <si>
    <t>98119</t>
  </si>
  <si>
    <t>98121</t>
  </si>
  <si>
    <t>98122</t>
  </si>
  <si>
    <t>98124</t>
  </si>
  <si>
    <t>98125</t>
  </si>
  <si>
    <t>98126</t>
  </si>
  <si>
    <t>98127</t>
  </si>
  <si>
    <t>98129</t>
  </si>
  <si>
    <t>98131</t>
  </si>
  <si>
    <t>98132</t>
  </si>
  <si>
    <t>98133</t>
  </si>
  <si>
    <t>98134</t>
  </si>
  <si>
    <t>98136</t>
  </si>
  <si>
    <t>98138</t>
  </si>
  <si>
    <t>98139</t>
  </si>
  <si>
    <t>98141</t>
  </si>
  <si>
    <t>98144</t>
  </si>
  <si>
    <t>98145</t>
  </si>
  <si>
    <t>98146</t>
  </si>
  <si>
    <t>98148</t>
  </si>
  <si>
    <t>98154</t>
  </si>
  <si>
    <t>98155</t>
  </si>
  <si>
    <t>98158</t>
  </si>
  <si>
    <t>98160</t>
  </si>
  <si>
    <t>98161</t>
  </si>
  <si>
    <t>98164</t>
  </si>
  <si>
    <t>98165</t>
  </si>
  <si>
    <t>98166</t>
  </si>
  <si>
    <t>98168</t>
  </si>
  <si>
    <t>98170</t>
  </si>
  <si>
    <t>98174</t>
  </si>
  <si>
    <t>98175</t>
  </si>
  <si>
    <t>98177</t>
  </si>
  <si>
    <t>98178</t>
  </si>
  <si>
    <t>98181</t>
  </si>
  <si>
    <t>98185</t>
  </si>
  <si>
    <t>98188</t>
  </si>
  <si>
    <t>98189</t>
  </si>
  <si>
    <t>98190</t>
  </si>
  <si>
    <t>98191</t>
  </si>
  <si>
    <t>98194</t>
  </si>
  <si>
    <t>98195</t>
  </si>
  <si>
    <t>98198</t>
  </si>
  <si>
    <t>98199</t>
  </si>
  <si>
    <t>98284</t>
  </si>
  <si>
    <t>SEDRO WOOLLEY</t>
  </si>
  <si>
    <t>98381</t>
  </si>
  <si>
    <t>SEKIU</t>
  </si>
  <si>
    <t>98942</t>
  </si>
  <si>
    <t>SELAH</t>
  </si>
  <si>
    <t>98382</t>
  </si>
  <si>
    <t>SEQUIM</t>
  </si>
  <si>
    <t>98286</t>
  </si>
  <si>
    <t>SHAW ISLAND</t>
  </si>
  <si>
    <t>98584</t>
  </si>
  <si>
    <t>98287</t>
  </si>
  <si>
    <t>SILVANA</t>
  </si>
  <si>
    <t>98585</t>
  </si>
  <si>
    <t>98315</t>
  </si>
  <si>
    <t>98383</t>
  </si>
  <si>
    <t>98288</t>
  </si>
  <si>
    <t>SKYKOMISH</t>
  </si>
  <si>
    <t>98290</t>
  </si>
  <si>
    <t>SNOHOMISH</t>
  </si>
  <si>
    <t>98291</t>
  </si>
  <si>
    <t>98296</t>
  </si>
  <si>
    <t>98065</t>
  </si>
  <si>
    <t>SNOQUALMIE</t>
  </si>
  <si>
    <t>98068</t>
  </si>
  <si>
    <t>SNOQUALMIE PASS</t>
  </si>
  <si>
    <t>98851</t>
  </si>
  <si>
    <t>SOAP LAKE</t>
  </si>
  <si>
    <t>98586</t>
  </si>
  <si>
    <t>98943</t>
  </si>
  <si>
    <t>SOUTH CLE ELUM</t>
  </si>
  <si>
    <t>98384</t>
  </si>
  <si>
    <t>SOUTH COLBY</t>
  </si>
  <si>
    <t>98385</t>
  </si>
  <si>
    <t>SOUTH PRAIRIE</t>
  </si>
  <si>
    <t>98386</t>
  </si>
  <si>
    <t>SOUTHWORTH</t>
  </si>
  <si>
    <t>98387</t>
  </si>
  <si>
    <t>SPANAWAY</t>
  </si>
  <si>
    <t>99031</t>
  </si>
  <si>
    <t>SPANGLE</t>
  </si>
  <si>
    <t>99201</t>
  </si>
  <si>
    <t>99202</t>
  </si>
  <si>
    <t>99203</t>
  </si>
  <si>
    <t>99204</t>
  </si>
  <si>
    <t>99205</t>
  </si>
  <si>
    <t>99206</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</si>
  <si>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</si>
  <si>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</si>
  <si>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</si>
  <si>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</si>
  <si>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</si>
  <si>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</si>
  <si>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</si>
  <si>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</si>
  <si>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</si>
  <si>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</si>
  <si>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</si>
  <si>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</si>
  <si>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</si>
  <si>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</si>
  <si>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</si>
  <si>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</si>
  <si>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</si>
  <si>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</si>
  <si>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</si>
  <si>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</si>
  <si>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</si>
  <si>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</si>
  <si>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</si>
  <si>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99017</t>
  </si>
  <si>
    <t>99032</t>
  </si>
  <si>
    <t>99173</t>
  </si>
  <si>
    <t>98282</t>
  </si>
  <si>
    <t>CAMANO ISLAND</t>
  </si>
  <si>
    <t>98292</t>
  </si>
  <si>
    <t>99359</t>
  </si>
  <si>
    <t>98293</t>
  </si>
  <si>
    <t>STARTUP</t>
  </si>
  <si>
    <t>98852</t>
  </si>
  <si>
    <t>STEHEKIN</t>
  </si>
  <si>
    <t>99174</t>
  </si>
  <si>
    <t>STEPTOE</t>
  </si>
  <si>
    <t>98853</t>
  </si>
  <si>
    <t>98294</t>
  </si>
  <si>
    <t>SULTAN</t>
  </si>
  <si>
    <t>98295</t>
  </si>
  <si>
    <t>SUMAS</t>
  </si>
  <si>
    <t>98352</t>
  </si>
  <si>
    <t>98390</t>
  </si>
  <si>
    <t>98391</t>
  </si>
  <si>
    <t>BONNEY LAKE</t>
  </si>
  <si>
    <t>98944</t>
  </si>
  <si>
    <t>98392</t>
  </si>
  <si>
    <t>SUQUAMISH</t>
  </si>
  <si>
    <t>98388</t>
  </si>
  <si>
    <t>STEILACOOM</t>
  </si>
  <si>
    <t>98397</t>
  </si>
  <si>
    <t>LONGMIRE</t>
  </si>
  <si>
    <t>98398</t>
  </si>
  <si>
    <t>PARADISE INN</t>
  </si>
  <si>
    <t>98401</t>
  </si>
  <si>
    <t>TACOMA</t>
  </si>
  <si>
    <t>98402</t>
  </si>
  <si>
    <t>98403</t>
  </si>
  <si>
    <t>98404</t>
  </si>
  <si>
    <t>98405</t>
  </si>
  <si>
    <t>98406</t>
  </si>
  <si>
    <t>98407</t>
  </si>
  <si>
    <t>98408</t>
  </si>
  <si>
    <t>98409</t>
  </si>
  <si>
    <t>98411</t>
  </si>
  <si>
    <t>98412</t>
  </si>
  <si>
    <t>98413</t>
  </si>
  <si>
    <t>98415</t>
  </si>
  <si>
    <t>98416</t>
  </si>
  <si>
    <t>98417</t>
  </si>
  <si>
    <t>98418</t>
  </si>
  <si>
    <t>98419</t>
  </si>
  <si>
    <t>98421</t>
  </si>
  <si>
    <t>98422</t>
  </si>
  <si>
    <t>98424</t>
  </si>
  <si>
    <t>98430</t>
  </si>
  <si>
    <t>CAMP MURRAY</t>
  </si>
  <si>
    <t>98431</t>
  </si>
  <si>
    <t>98433</t>
  </si>
  <si>
    <t>98438</t>
  </si>
  <si>
    <t>MCCHORD AFB</t>
  </si>
  <si>
    <t>98439</t>
  </si>
  <si>
    <t>98443</t>
  </si>
  <si>
    <t>98444</t>
  </si>
  <si>
    <t>98445</t>
  </si>
  <si>
    <t>98446</t>
  </si>
  <si>
    <t>98447</t>
  </si>
  <si>
    <t>98448</t>
  </si>
  <si>
    <t>98464</t>
  </si>
  <si>
    <t>98465</t>
  </si>
  <si>
    <t>98466</t>
  </si>
  <si>
    <t>98467</t>
  </si>
  <si>
    <t>UNIVERSITY PLACE</t>
  </si>
  <si>
    <t>98471</t>
  </si>
  <si>
    <t>98481</t>
  </si>
  <si>
    <t>98490</t>
  </si>
  <si>
    <t>98493</t>
  </si>
  <si>
    <t>98496</t>
  </si>
  <si>
    <t>98497</t>
  </si>
  <si>
    <t>98498</t>
  </si>
  <si>
    <t>98499</t>
  </si>
  <si>
    <t>98587</t>
  </si>
  <si>
    <t>TAHOLAH</t>
  </si>
  <si>
    <t>98588</t>
  </si>
  <si>
    <t>TAHUYA</t>
  </si>
  <si>
    <t>99033</t>
  </si>
  <si>
    <t>TEKOA</t>
  </si>
  <si>
    <t>98589</t>
  </si>
  <si>
    <t>TENINO</t>
  </si>
  <si>
    <t>98946</t>
  </si>
  <si>
    <t>98947</t>
  </si>
  <si>
    <t>TIETON</t>
  </si>
  <si>
    <t>98590</t>
  </si>
  <si>
    <t>TOKELAND</t>
  </si>
  <si>
    <t>98591</t>
  </si>
  <si>
    <t>98855</t>
  </si>
  <si>
    <t>TONASKET</t>
  </si>
  <si>
    <t>98948</t>
  </si>
  <si>
    <t>TOPPENISH</t>
  </si>
  <si>
    <t>99360</t>
  </si>
  <si>
    <t>TOUCHET</t>
  </si>
  <si>
    <t>98393</t>
  </si>
  <si>
    <t>TRACYTON</t>
  </si>
  <si>
    <t>98856</t>
  </si>
  <si>
    <t>TWISP</t>
  </si>
  <si>
    <t>98592</t>
  </si>
  <si>
    <t>99179</t>
  </si>
  <si>
    <t>99180</t>
  </si>
  <si>
    <t>USK</t>
  </si>
  <si>
    <t>98593</t>
  </si>
  <si>
    <t>VADER</t>
  </si>
  <si>
    <t>99181</t>
  </si>
  <si>
    <t>99023</t>
  </si>
  <si>
    <t>MICA</t>
  </si>
  <si>
    <t>99036</t>
  </si>
  <si>
    <t>VALLEYFORD</t>
  </si>
  <si>
    <t>98013</t>
  </si>
  <si>
    <t>98070</t>
  </si>
  <si>
    <t>VASHON</t>
  </si>
  <si>
    <t>98394</t>
  </si>
  <si>
    <t>99037</t>
  </si>
  <si>
    <t>VERADALE</t>
  </si>
  <si>
    <t>99361</t>
  </si>
  <si>
    <t>WAITSBURG</t>
  </si>
  <si>
    <t>98297</t>
  </si>
  <si>
    <t>99362</t>
  </si>
  <si>
    <t>WALLA WALLA</t>
  </si>
  <si>
    <t>99363</t>
  </si>
  <si>
    <t>WALLULA</t>
  </si>
  <si>
    <t>98951</t>
  </si>
  <si>
    <t>WAPATO</t>
  </si>
  <si>
    <t>98857</t>
  </si>
  <si>
    <t>WARDEN</t>
  </si>
  <si>
    <t>99371</t>
  </si>
  <si>
    <t>WASHTUCNA</t>
  </si>
  <si>
    <t>98858</t>
  </si>
  <si>
    <t>98859</t>
  </si>
  <si>
    <t>WAUCONDA</t>
  </si>
  <si>
    <t>98395</t>
  </si>
  <si>
    <t>WAUNA</t>
  </si>
  <si>
    <t>99039</t>
  </si>
  <si>
    <t>99040</t>
  </si>
  <si>
    <t>WELLPINIT</t>
  </si>
  <si>
    <t>98801</t>
  </si>
  <si>
    <t>WENATCHEE</t>
  </si>
  <si>
    <t>98802</t>
  </si>
  <si>
    <t>EAST WENATCHEE</t>
  </si>
  <si>
    <t>98807</t>
  </si>
  <si>
    <t>98595</t>
  </si>
  <si>
    <t>98952</t>
  </si>
  <si>
    <t>WHITE SWAN</t>
  </si>
  <si>
    <t>99185</t>
  </si>
  <si>
    <t>98396</t>
  </si>
  <si>
    <t>WILKESON</t>
  </si>
  <si>
    <t>98860</t>
  </si>
  <si>
    <t>WILSON CREEK</t>
  </si>
  <si>
    <t>98596</t>
  </si>
  <si>
    <t>WINLOCK</t>
  </si>
  <si>
    <t>98833</t>
  </si>
  <si>
    <t>MAZAMA</t>
  </si>
  <si>
    <t>98862</t>
  </si>
  <si>
    <t>98072</t>
  </si>
  <si>
    <t>WOODINVILLE</t>
  </si>
  <si>
    <t>98077</t>
  </si>
  <si>
    <t>98901</t>
  </si>
  <si>
    <t>YAKIMA</t>
  </si>
  <si>
    <t>98902</t>
  </si>
  <si>
    <t>98903</t>
  </si>
  <si>
    <t>98904</t>
  </si>
  <si>
    <t>98907</t>
  </si>
  <si>
    <t>98908</t>
  </si>
  <si>
    <t>98909</t>
  </si>
  <si>
    <t>98597</t>
  </si>
  <si>
    <t>YELM</t>
  </si>
  <si>
    <t>98953</t>
  </si>
  <si>
    <t>ZILLAH</t>
  </si>
  <si>
    <t>99551</t>
  </si>
  <si>
    <t>AKIACHAK</t>
  </si>
  <si>
    <t>99552</t>
  </si>
  <si>
    <t>AKIAK</t>
  </si>
  <si>
    <t>99553</t>
  </si>
  <si>
    <t>AKUTAN</t>
  </si>
  <si>
    <t>99554</t>
  </si>
  <si>
    <t>ALAKANUK</t>
  </si>
  <si>
    <t>99555</t>
  </si>
  <si>
    <t>ALEKNAGIK</t>
  </si>
  <si>
    <t>99720</t>
  </si>
  <si>
    <t>ALLAKAKET</t>
  </si>
  <si>
    <t>99786</t>
  </si>
  <si>
    <t>99721</t>
  </si>
  <si>
    <t>ANAKTUVUK PASS</t>
  </si>
  <si>
    <t>99501</t>
  </si>
  <si>
    <t>ANCHORAGE</t>
  </si>
  <si>
    <t>99502</t>
  </si>
  <si>
    <t>99503</t>
  </si>
  <si>
    <t>99504</t>
  </si>
  <si>
    <t>99505</t>
  </si>
  <si>
    <t>JBER</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</si>
  <si>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</si>
  <si>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</si>
  <si>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</si>
  <si>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</si>
  <si>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</si>
  <si>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</si>
  <si>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</si>
  <si>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</si>
  <si>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</si>
  <si>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</si>
  <si>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</si>
  <si>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</si>
  <si>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</si>
  <si>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</si>
  <si>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</si>
  <si>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</si>
  <si>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</si>
  <si>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</si>
  <si>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</si>
  <si>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</si>
  <si>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</si>
  <si>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INDIAN</t>
  </si>
  <si>
    <t>99599</t>
  </si>
  <si>
    <t>99695</t>
  </si>
  <si>
    <t>99556</t>
  </si>
  <si>
    <t>ANCHOR POINT</t>
  </si>
  <si>
    <t>99820</t>
  </si>
  <si>
    <t>ANGOON</t>
  </si>
  <si>
    <t>99557</t>
  </si>
  <si>
    <t>ANIAK</t>
  </si>
  <si>
    <t>99558</t>
  </si>
  <si>
    <t>ANVIK</t>
  </si>
  <si>
    <t>99722</t>
  </si>
  <si>
    <t>ARCTIC VILLAGE</t>
  </si>
  <si>
    <t>99723</t>
  </si>
  <si>
    <t>BARROW</t>
  </si>
  <si>
    <t>99734</t>
  </si>
  <si>
    <t>PRUDHOE BAY</t>
  </si>
  <si>
    <t>99759</t>
  </si>
  <si>
    <t>POINT LAY</t>
  </si>
  <si>
    <t>99789</t>
  </si>
  <si>
    <t>NUIQSUT</t>
  </si>
  <si>
    <t>99791</t>
  </si>
  <si>
    <t>ATQASUK</t>
  </si>
  <si>
    <t>99724</t>
  </si>
  <si>
    <t>99559</t>
  </si>
  <si>
    <t>99637</t>
  </si>
  <si>
    <t>TOKSOOK BAY</t>
  </si>
  <si>
    <t>99679</t>
  </si>
  <si>
    <t>TULUKSAK</t>
  </si>
  <si>
    <t>99680</t>
  </si>
  <si>
    <t>TUNTUTULIAK</t>
  </si>
  <si>
    <t>99690</t>
  </si>
  <si>
    <t>NIGHTMUTE</t>
  </si>
  <si>
    <t>99726</t>
  </si>
  <si>
    <t>BETTLES FIELD</t>
  </si>
  <si>
    <t>99785</t>
  </si>
  <si>
    <t>BREVIG MISSION</t>
  </si>
  <si>
    <t>99727</t>
  </si>
  <si>
    <t>99729</t>
  </si>
  <si>
    <t>CANTWELL</t>
  </si>
  <si>
    <t>99730</t>
  </si>
  <si>
    <t>99561</t>
  </si>
  <si>
    <t>CHEFORNAK</t>
  </si>
  <si>
    <t>99563</t>
  </si>
  <si>
    <t>CHEVAK</t>
  </si>
  <si>
    <t>99732</t>
  </si>
  <si>
    <t>CHICKEN</t>
  </si>
  <si>
    <t>99548</t>
  </si>
  <si>
    <t>CHIGNIK LAKE</t>
  </si>
  <si>
    <t>99564</t>
  </si>
  <si>
    <t>CHIGNIK</t>
  </si>
  <si>
    <t>99565</t>
  </si>
  <si>
    <t>CHIGNIK LAGOON</t>
  </si>
  <si>
    <t>99566</t>
  </si>
  <si>
    <t>CHITINA</t>
  </si>
  <si>
    <t>99567</t>
  </si>
  <si>
    <t>CHUGIAK</t>
  </si>
  <si>
    <t>99733</t>
  </si>
  <si>
    <t>99568</t>
  </si>
  <si>
    <t>CLAM GULCH</t>
  </si>
  <si>
    <t>99569</t>
  </si>
  <si>
    <t>CLARKS POINT</t>
  </si>
  <si>
    <t>99546</t>
  </si>
  <si>
    <t>ADAK</t>
  </si>
  <si>
    <t>99571</t>
  </si>
  <si>
    <t>COLD BAY</t>
  </si>
  <si>
    <t>99572</t>
  </si>
  <si>
    <t>COOPER LANDING</t>
  </si>
  <si>
    <t>99573</t>
  </si>
  <si>
    <t>COPPER CENTER</t>
  </si>
  <si>
    <t>99574</t>
  </si>
  <si>
    <t>99677</t>
  </si>
  <si>
    <t>TATITLEK</t>
  </si>
  <si>
    <t>99921</t>
  </si>
  <si>
    <t>99575</t>
  </si>
  <si>
    <t>CROOKED CREEK</t>
  </si>
  <si>
    <t>99736</t>
  </si>
  <si>
    <t>99731</t>
  </si>
  <si>
    <t>FORT GREELY</t>
  </si>
  <si>
    <t>99737</t>
  </si>
  <si>
    <t>DELTA JUNCTION</t>
  </si>
  <si>
    <t>99576</t>
  </si>
  <si>
    <t>DILLINGHAM</t>
  </si>
  <si>
    <t>99738</t>
  </si>
  <si>
    <t>99577</t>
  </si>
  <si>
    <t>EAGLE RIVER</t>
  </si>
  <si>
    <t>99578</t>
  </si>
  <si>
    <t>EEK</t>
  </si>
  <si>
    <t>99579</t>
  </si>
  <si>
    <t>EGEGIK</t>
  </si>
  <si>
    <t>99580</t>
  </si>
  <si>
    <t>EKWOK</t>
  </si>
  <si>
    <t>99825</t>
  </si>
  <si>
    <t>ELFIN COVE</t>
  </si>
  <si>
    <t>99739</t>
  </si>
  <si>
    <t>ELIM</t>
  </si>
  <si>
    <t>99581</t>
  </si>
  <si>
    <t>EMMONAK</t>
  </si>
  <si>
    <t>99666</t>
  </si>
  <si>
    <t>NUNAM IQUA</t>
  </si>
  <si>
    <t>99725</t>
  </si>
  <si>
    <t>ESTER</t>
  </si>
  <si>
    <t>99701</t>
  </si>
  <si>
    <t>FAIRBANKS</t>
  </si>
  <si>
    <t>99702</t>
  </si>
  <si>
    <t>EIELSON AFB</t>
  </si>
  <si>
    <t>99703</t>
  </si>
  <si>
    <t>FORT WAINWRIGHT</t>
  </si>
  <si>
    <t>99705</t>
  </si>
  <si>
    <t>NORTH POLE</t>
  </si>
  <si>
    <t>99706</t>
  </si>
  <si>
    <t>99707</t>
  </si>
  <si>
    <t>99708</t>
  </si>
  <si>
    <t>99709</t>
  </si>
  <si>
    <t>99710</t>
  </si>
  <si>
    <t>99711</t>
  </si>
  <si>
    <t>99712</t>
  </si>
  <si>
    <t>99714</t>
  </si>
  <si>
    <t>SALCHA</t>
  </si>
  <si>
    <t>99716</t>
  </si>
  <si>
    <t>TWO RIVERS</t>
  </si>
  <si>
    <t>99767</t>
  </si>
  <si>
    <t>RAMPART</t>
  </si>
  <si>
    <t>99775</t>
  </si>
  <si>
    <t>99790</t>
  </si>
  <si>
    <t>99583</t>
  </si>
  <si>
    <t>FALSE PASS</t>
  </si>
  <si>
    <t>99585</t>
  </si>
  <si>
    <t>99740</t>
  </si>
  <si>
    <t>FORT YUKON</t>
  </si>
  <si>
    <t>99788</t>
  </si>
  <si>
    <t>CHALKYITSIK</t>
  </si>
  <si>
    <t>99586</t>
  </si>
  <si>
    <t>GAKONA</t>
  </si>
  <si>
    <t>99741</t>
  </si>
  <si>
    <t>99742</t>
  </si>
  <si>
    <t>GAMBELL</t>
  </si>
  <si>
    <t>99587</t>
  </si>
  <si>
    <t>GIRDWOOD</t>
  </si>
  <si>
    <t>99693</t>
  </si>
  <si>
    <t>WHITTIER</t>
  </si>
  <si>
    <t>99588</t>
  </si>
  <si>
    <t>GLENNALLEN</t>
  </si>
  <si>
    <t>99589</t>
  </si>
  <si>
    <t>GOODNEWS BAY</t>
  </si>
  <si>
    <t>99590</t>
  </si>
  <si>
    <t>GRAYLING</t>
  </si>
  <si>
    <t>99826</t>
  </si>
  <si>
    <t>GUSTAVUS</t>
  </si>
  <si>
    <t>99827</t>
  </si>
  <si>
    <t>99743</t>
  </si>
  <si>
    <t>99755</t>
  </si>
  <si>
    <t>DENALI NATIONAL PARK</t>
  </si>
  <si>
    <t>99602</t>
  </si>
  <si>
    <t>99603</t>
  </si>
  <si>
    <t>99829</t>
  </si>
  <si>
    <t>HOONAH</t>
  </si>
  <si>
    <t>99604</t>
  </si>
  <si>
    <t>HOOPER BAY</t>
  </si>
  <si>
    <t>99605</t>
  </si>
  <si>
    <t>99745</t>
  </si>
  <si>
    <t>HUGHES</t>
  </si>
  <si>
    <t>99746</t>
  </si>
  <si>
    <t>HUSLIA</t>
  </si>
  <si>
    <t>99922</t>
  </si>
  <si>
    <t>HYDABURG</t>
  </si>
  <si>
    <t>99923</t>
  </si>
  <si>
    <t>HYDER</t>
  </si>
  <si>
    <t>99606</t>
  </si>
  <si>
    <t>ILIAMNA</t>
  </si>
  <si>
    <t>99647</t>
  </si>
  <si>
    <t>PEDRO BAY</t>
  </si>
  <si>
    <t>99801</t>
  </si>
  <si>
    <t>JUNEAU</t>
  </si>
  <si>
    <t>99802</t>
  </si>
  <si>
    <t>99803</t>
  </si>
  <si>
    <t>99811</t>
  </si>
  <si>
    <t>99812</t>
  </si>
  <si>
    <t>99821</t>
  </si>
  <si>
    <t>AUKE BAY</t>
  </si>
  <si>
    <t>99824</t>
  </si>
  <si>
    <t>99850</t>
  </si>
  <si>
    <t>99830</t>
  </si>
  <si>
    <t>KAKE</t>
  </si>
  <si>
    <t>99747</t>
  </si>
  <si>
    <t>KAKTOVIK</t>
  </si>
  <si>
    <t>99607</t>
  </si>
  <si>
    <t>KALSKAG</t>
  </si>
  <si>
    <t>99748</t>
  </si>
  <si>
    <t>KALTAG</t>
  </si>
  <si>
    <t>99608</t>
  </si>
  <si>
    <t>KARLUK</t>
  </si>
  <si>
    <t>99609</t>
  </si>
  <si>
    <t>KASIGLUK</t>
  </si>
  <si>
    <t>99610</t>
  </si>
  <si>
    <t>KASILOF</t>
  </si>
  <si>
    <t>99611</t>
  </si>
  <si>
    <t>KENAI</t>
  </si>
  <si>
    <t>99635</t>
  </si>
  <si>
    <t>NIKISKI</t>
  </si>
  <si>
    <t>99901</t>
  </si>
  <si>
    <t>KETCHIKAN</t>
  </si>
  <si>
    <t>99903</t>
  </si>
  <si>
    <t>MEYERS CHUCK</t>
  </si>
  <si>
    <t>99918</t>
  </si>
  <si>
    <t>COFFMAN COVE</t>
  </si>
  <si>
    <t>99919</t>
  </si>
  <si>
    <t>THORNE BAY</t>
  </si>
  <si>
    <t>99950</t>
  </si>
  <si>
    <t>99749</t>
  </si>
  <si>
    <t>KIANA</t>
  </si>
  <si>
    <t>99612</t>
  </si>
  <si>
    <t>KING COVE</t>
  </si>
  <si>
    <t>99549</t>
  </si>
  <si>
    <t>PORT HEIDEN</t>
  </si>
  <si>
    <t>99613</t>
  </si>
  <si>
    <t>KING SALMON</t>
  </si>
  <si>
    <t>99614</t>
  </si>
  <si>
    <t>KIPNUK</t>
  </si>
  <si>
    <t>99750</t>
  </si>
  <si>
    <t>KIVALINA</t>
  </si>
  <si>
    <t>99925</t>
  </si>
  <si>
    <t>KLAWOCK</t>
  </si>
  <si>
    <t>99751</t>
  </si>
  <si>
    <t>KOBUK</t>
  </si>
  <si>
    <t>99615</t>
  </si>
  <si>
    <t>KODIAK</t>
  </si>
  <si>
    <t>99619</t>
  </si>
  <si>
    <t>99697</t>
  </si>
  <si>
    <t>99620</t>
  </si>
  <si>
    <t>KOTLIK</t>
  </si>
  <si>
    <t>99752</t>
  </si>
  <si>
    <t>KOTZEBUE</t>
  </si>
  <si>
    <t>99753</t>
  </si>
  <si>
    <t>KOYUK</t>
  </si>
  <si>
    <t>99754</t>
  </si>
  <si>
    <t>KOYUKUK</t>
  </si>
  <si>
    <t>99621</t>
  </si>
  <si>
    <t>KWETHLUK</t>
  </si>
  <si>
    <t>99545</t>
  </si>
  <si>
    <t>KONGIGANAK</t>
  </si>
  <si>
    <t>99622</t>
  </si>
  <si>
    <t>KWIGILLINGOK</t>
  </si>
  <si>
    <t>99757</t>
  </si>
  <si>
    <t>LAKE MINCHUMINA</t>
  </si>
  <si>
    <t>99624</t>
  </si>
  <si>
    <t>LARSEN BAY</t>
  </si>
  <si>
    <t>99625</t>
  </si>
  <si>
    <t>LEVELOCK</t>
  </si>
  <si>
    <t>99626</t>
  </si>
  <si>
    <t>LOWER KALSKAG</t>
  </si>
  <si>
    <t>99627</t>
  </si>
  <si>
    <t>99675</t>
  </si>
  <si>
    <t>TAKOTNA</t>
  </si>
  <si>
    <t>99691</t>
  </si>
  <si>
    <t>NIKOLAI</t>
  </si>
  <si>
    <t>99756</t>
  </si>
  <si>
    <t>MANLEY HOT SPRINGS</t>
  </si>
  <si>
    <t>99628</t>
  </si>
  <si>
    <t>MANOKOTAK</t>
  </si>
  <si>
    <t>99630</t>
  </si>
  <si>
    <t>MEKORYUK</t>
  </si>
  <si>
    <t>99926</t>
  </si>
  <si>
    <t>METLAKATLA</t>
  </si>
  <si>
    <t>99758</t>
  </si>
  <si>
    <t>99631</t>
  </si>
  <si>
    <t>MOOSE PASS</t>
  </si>
  <si>
    <t>99632</t>
  </si>
  <si>
    <t>MOUNTAIN VILLAGE</t>
  </si>
  <si>
    <t>99633</t>
  </si>
  <si>
    <t>NAKNEK</t>
  </si>
  <si>
    <t>99634</t>
  </si>
  <si>
    <t>NAPAKIAK</t>
  </si>
  <si>
    <t>99704</t>
  </si>
  <si>
    <t>CLEAR</t>
  </si>
  <si>
    <t>99744</t>
  </si>
  <si>
    <t>99760</t>
  </si>
  <si>
    <t>NENANA</t>
  </si>
  <si>
    <t>99636</t>
  </si>
  <si>
    <t>NEW STUYAHOK</t>
  </si>
  <si>
    <t>99638</t>
  </si>
  <si>
    <t>NIKOLSKI</t>
  </si>
  <si>
    <t>99639</t>
  </si>
  <si>
    <t>NINILCHIK</t>
  </si>
  <si>
    <t>99761</t>
  </si>
  <si>
    <t>NOATAK</t>
  </si>
  <si>
    <t>99762</t>
  </si>
  <si>
    <t>99640</t>
  </si>
  <si>
    <t>NONDALTON</t>
  </si>
  <si>
    <t>99763</t>
  </si>
  <si>
    <t>NOORVIK</t>
  </si>
  <si>
    <t>99764</t>
  </si>
  <si>
    <t>NORTHWAY</t>
  </si>
  <si>
    <t>99765</t>
  </si>
  <si>
    <t>NULATO</t>
  </si>
  <si>
    <t>99641</t>
  </si>
  <si>
    <t>NUNAPITCHUK</t>
  </si>
  <si>
    <t>99643</t>
  </si>
  <si>
    <t>OLD HARBOR</t>
  </si>
  <si>
    <t>99644</t>
  </si>
  <si>
    <t>OUZINKIE</t>
  </si>
  <si>
    <t>99645</t>
  </si>
  <si>
    <t>99832</t>
  </si>
  <si>
    <t>PELICAN</t>
  </si>
  <si>
    <t>99648</t>
  </si>
  <si>
    <t>99833</t>
  </si>
  <si>
    <t>99649</t>
  </si>
  <si>
    <t>PILOT POINT</t>
  </si>
  <si>
    <t>99650</t>
  </si>
  <si>
    <t>PILOT STATION</t>
  </si>
  <si>
    <t>99651</t>
  </si>
  <si>
    <t>PLATINUM</t>
  </si>
  <si>
    <t>99927</t>
  </si>
  <si>
    <t>POINT BAKER</t>
  </si>
  <si>
    <t>99766</t>
  </si>
  <si>
    <t>POINT HOPE</t>
  </si>
  <si>
    <t>99653</t>
  </si>
  <si>
    <t>PORT ALSWORTH</t>
  </si>
  <si>
    <t>99550</t>
  </si>
  <si>
    <t>PORT LIONS</t>
  </si>
  <si>
    <t>99655</t>
  </si>
  <si>
    <t>QUINHAGAK</t>
  </si>
  <si>
    <t>99656</t>
  </si>
  <si>
    <t>RED DEVIL</t>
  </si>
  <si>
    <t>99768</t>
  </si>
  <si>
    <t>99657</t>
  </si>
  <si>
    <t>RUSSIAN MISSION</t>
  </si>
  <si>
    <t>99658</t>
  </si>
  <si>
    <t>99659</t>
  </si>
  <si>
    <t>99591</t>
  </si>
  <si>
    <t>SAINT GEORGE ISLAND</t>
  </si>
  <si>
    <t>99660</t>
  </si>
  <si>
    <t>SAINT PAUL ISLAND</t>
  </si>
  <si>
    <t>99661</t>
  </si>
  <si>
    <t>SAND POINT</t>
  </si>
  <si>
    <t>99769</t>
  </si>
  <si>
    <t>SAVOONGA</t>
  </si>
  <si>
    <t>99662</t>
  </si>
  <si>
    <t>SCAMMON BAY</t>
  </si>
  <si>
    <t>99770</t>
  </si>
  <si>
    <t>SELAWIK</t>
  </si>
  <si>
    <t>99663</t>
  </si>
  <si>
    <t>SELDOVIA</t>
  </si>
  <si>
    <t>99664</t>
  </si>
  <si>
    <t>99665</t>
  </si>
  <si>
    <t>SHAGELUK</t>
  </si>
  <si>
    <t>99771</t>
  </si>
  <si>
    <t>SHAKTOOLIK</t>
  </si>
  <si>
    <t>99772</t>
  </si>
  <si>
    <t>SHISHMAREF</t>
  </si>
  <si>
    <t>99773</t>
  </si>
  <si>
    <t>SHUNGNAK</t>
  </si>
  <si>
    <t>99835</t>
  </si>
  <si>
    <t>99836</t>
  </si>
  <si>
    <t>PORT ALEXANDER</t>
  </si>
  <si>
    <t>99840</t>
  </si>
  <si>
    <t>SKAGWAY</t>
  </si>
  <si>
    <t>99667</t>
  </si>
  <si>
    <t>SKWENTNA</t>
  </si>
  <si>
    <t>99668</t>
  </si>
  <si>
    <t>SLEETMUTE</t>
  </si>
  <si>
    <t>99669</t>
  </si>
  <si>
    <t>SOLDOTNA</t>
  </si>
  <si>
    <t>99670</t>
  </si>
  <si>
    <t>SOUTH NAKNEK</t>
  </si>
  <si>
    <t>99671</t>
  </si>
  <si>
    <t>STEBBINS</t>
  </si>
  <si>
    <t>99672</t>
  </si>
  <si>
    <t>99774</t>
  </si>
  <si>
    <t>STEVENS VILLAGE</t>
  </si>
  <si>
    <t>99674</t>
  </si>
  <si>
    <t>99676</t>
  </si>
  <si>
    <t>TALKEETNA</t>
  </si>
  <si>
    <t>99777</t>
  </si>
  <si>
    <t>TANANA</t>
  </si>
  <si>
    <t>99778</t>
  </si>
  <si>
    <t>TELLER</t>
  </si>
  <si>
    <t>99841</t>
  </si>
  <si>
    <t>TENAKEE SPRINGS</t>
  </si>
  <si>
    <t>99678</t>
  </si>
  <si>
    <t>TOGIAK</t>
  </si>
  <si>
    <t>99776</t>
  </si>
  <si>
    <t>TANACROSS</t>
  </si>
  <si>
    <t>99780</t>
  </si>
  <si>
    <t>TOK</t>
  </si>
  <si>
    <t>99681</t>
  </si>
  <si>
    <t>TUNUNAK</t>
  </si>
  <si>
    <t>99682</t>
  </si>
  <si>
    <t>TYONEK</t>
  </si>
  <si>
    <t>99684</t>
  </si>
  <si>
    <t>UNALAKLEET</t>
  </si>
  <si>
    <t>99547</t>
  </si>
  <si>
    <t>ATKA</t>
  </si>
  <si>
    <t>99685</t>
  </si>
  <si>
    <t>UNALASKA</t>
  </si>
  <si>
    <t>99692</t>
  </si>
  <si>
    <t>DUTCH HARBOR</t>
  </si>
  <si>
    <t>99686</t>
  </si>
  <si>
    <t>99781</t>
  </si>
  <si>
    <t>VENETIE</t>
  </si>
  <si>
    <t>99782</t>
  </si>
  <si>
    <t>WAINWRIGHT</t>
  </si>
  <si>
    <t>99783</t>
  </si>
  <si>
    <t>99928</t>
  </si>
  <si>
    <t>WARD COVE</t>
  </si>
  <si>
    <t>99623</t>
  </si>
  <si>
    <t>WASILLA</t>
  </si>
  <si>
    <t>99629</t>
  </si>
  <si>
    <t>99652</t>
  </si>
  <si>
    <t>99654</t>
  </si>
  <si>
    <t>99687</t>
  </si>
  <si>
    <t>99694</t>
  </si>
  <si>
    <t>99784</t>
  </si>
  <si>
    <t>WHITE MOUNTAIN</t>
  </si>
  <si>
    <t>99683</t>
  </si>
  <si>
    <t>TRAPPER CREEK</t>
  </si>
  <si>
    <t>99688</t>
  </si>
  <si>
    <t>99929</t>
  </si>
  <si>
    <t>WRANGELL</t>
  </si>
  <si>
    <t>99689</t>
  </si>
  <si>
    <t>YAKUTAT</t>
  </si>
  <si>
    <t>90201</t>
  </si>
  <si>
    <t>BELL GARDENS</t>
  </si>
  <si>
    <t>90202</t>
  </si>
  <si>
    <t>BELL</t>
  </si>
  <si>
    <t>90270</t>
  </si>
  <si>
    <t>90209</t>
  </si>
  <si>
    <t>BEVERLY HILLS</t>
  </si>
  <si>
    <t>90210</t>
  </si>
  <si>
    <t>90211</t>
  </si>
  <si>
    <t>90212</t>
  </si>
  <si>
    <t>90213</t>
  </si>
  <si>
    <t>90220</t>
  </si>
  <si>
    <t>COMPTON</t>
  </si>
  <si>
    <t>90221</t>
  </si>
  <si>
    <t>90222</t>
  </si>
  <si>
    <t>90223</t>
  </si>
  <si>
    <t>90224</t>
  </si>
  <si>
    <t>90230</t>
  </si>
  <si>
    <t>CULVER CITY</t>
  </si>
  <si>
    <t>90231</t>
  </si>
  <si>
    <t>90232</t>
  </si>
  <si>
    <t>90233</t>
  </si>
  <si>
    <t>90239</t>
  </si>
  <si>
    <t>90240</t>
  </si>
  <si>
    <t>90241</t>
  </si>
  <si>
    <t>90242</t>
  </si>
  <si>
    <t>90245</t>
  </si>
  <si>
    <t>EL SEGUNDO</t>
  </si>
  <si>
    <t>90247</t>
  </si>
  <si>
    <t>GARDENA</t>
  </si>
  <si>
    <t>90248</t>
  </si>
  <si>
    <t>90249</t>
  </si>
  <si>
    <t>90250</t>
  </si>
  <si>
    <t>90251</t>
  </si>
  <si>
    <t>90255</t>
  </si>
  <si>
    <t>HUNTINGTON PARK</t>
  </si>
  <si>
    <t>90301</t>
  </si>
  <si>
    <t>INGLEWOOD</t>
  </si>
  <si>
    <t>90302</t>
  </si>
  <si>
    <t>90303</t>
  </si>
  <si>
    <t>90304</t>
  </si>
  <si>
    <t>90305</t>
  </si>
  <si>
    <t>90306</t>
  </si>
  <si>
    <t>90307</t>
  </si>
  <si>
    <t>90308</t>
  </si>
  <si>
    <t>90309</t>
  </si>
  <si>
    <t>90310</t>
  </si>
  <si>
    <t>90311</t>
  </si>
  <si>
    <t>90312</t>
  </si>
  <si>
    <t>90260</t>
  </si>
  <si>
    <t>LAWNDALE</t>
  </si>
  <si>
    <t>90261</t>
  </si>
  <si>
    <t>90001</t>
  </si>
  <si>
    <t>LOS ANGELES</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</si>
  <si>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</si>
  <si>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</si>
  <si>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</si>
  <si>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</si>
  <si>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</si>
  <si>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</si>
  <si>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</si>
  <si>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</si>
  <si>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</si>
  <si>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</si>
  <si>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</si>
  <si>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</si>
  <si>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</si>
  <si>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</si>
  <si>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</si>
  <si>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</si>
  <si>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</si>
  <si>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</si>
  <si>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</si>
  <si>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</si>
  <si>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</si>
  <si>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</si>
  <si>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</si>
  <si>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</si>
  <si>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</si>
  <si>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</si>
  <si>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</si>
  <si>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</si>
  <si>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</si>
  <si>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</si>
  <si>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</si>
  <si>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</si>
  <si>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</si>
  <si>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</si>
  <si>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</si>
  <si>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</si>
  <si>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</si>
  <si>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</si>
  <si>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</si>
  <si>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</si>
  <si>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</si>
  <si>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</si>
  <si>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</si>
  <si>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</si>
  <si>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</si>
  <si>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</si>
  <si>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</si>
  <si>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90049</t>
  </si>
  <si>
    <t>90050</t>
  </si>
  <si>
    <t>90051</t>
  </si>
  <si>
    <t>90052</t>
  </si>
  <si>
    <t>90053</t>
  </si>
  <si>
    <t>90054</t>
  </si>
  <si>
    <t>90055</t>
  </si>
  <si>
    <t>90056</t>
  </si>
  <si>
    <t>90057</t>
  </si>
  <si>
    <t>90058</t>
  </si>
  <si>
    <t>90059</t>
  </si>
  <si>
    <t>90060</t>
  </si>
  <si>
    <t>90061</t>
  </si>
  <si>
    <t>90062</t>
  </si>
  <si>
    <t>90063</t>
  </si>
  <si>
    <t>90064</t>
  </si>
  <si>
    <t>90065</t>
  </si>
  <si>
    <t>90066</t>
  </si>
  <si>
    <t>90067</t>
  </si>
  <si>
    <t>90068</t>
  </si>
  <si>
    <t>90069</t>
  </si>
  <si>
    <t>WEST HOLLYWOOD</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</si>
  <si>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</si>
  <si>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</si>
  <si>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</si>
  <si>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</si>
  <si>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</si>
  <si>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</si>
  <si>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</si>
  <si>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</si>
  <si>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</si>
  <si>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</si>
  <si>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</si>
  <si>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</si>
  <si>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</si>
  <si>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</si>
  <si>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</si>
  <si>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</si>
  <si>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</si>
  <si>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</si>
  <si>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</si>
  <si>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</si>
  <si>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DODGERTOWN</t>
  </si>
  <si>
    <t>90091</t>
  </si>
  <si>
    <t>90093</t>
  </si>
  <si>
    <t>90094</t>
  </si>
  <si>
    <t>PLAYA VISTA</t>
  </si>
  <si>
    <t>90095</t>
  </si>
  <si>
    <t>90096</t>
  </si>
  <si>
    <t>90099</t>
  </si>
  <si>
    <t>90101</t>
  </si>
  <si>
    <t>90103</t>
  </si>
  <si>
    <t>90189</t>
  </si>
  <si>
    <t>90262</t>
  </si>
  <si>
    <t>LYNWOOD</t>
  </si>
  <si>
    <t>90263</t>
  </si>
  <si>
    <t>MALIBU</t>
  </si>
  <si>
    <t>90264</t>
  </si>
  <si>
    <t>90265</t>
  </si>
  <si>
    <t>90266</t>
  </si>
  <si>
    <t>MANHATTAN BEACH</t>
  </si>
  <si>
    <t>90267</t>
  </si>
  <si>
    <t>90272</t>
  </si>
  <si>
    <t>PACIFIC PALISADES</t>
  </si>
  <si>
    <t>90274</t>
  </si>
  <si>
    <t>PALOS VERDES PENINSULA</t>
  </si>
  <si>
    <t>90275</t>
  </si>
  <si>
    <t>RANCHO PALOS VERDES</t>
  </si>
  <si>
    <t>90254</t>
  </si>
  <si>
    <t>HERMOSA BEACH</t>
  </si>
  <si>
    <t>90277</t>
  </si>
  <si>
    <t>REDONDO BEACH</t>
  </si>
  <si>
    <t>90278</t>
  </si>
  <si>
    <t>90401</t>
  </si>
  <si>
    <t>SANTA MONICA</t>
  </si>
  <si>
    <t>90402</t>
  </si>
  <si>
    <t>90403</t>
  </si>
  <si>
    <t>90404</t>
  </si>
  <si>
    <t>90405</t>
  </si>
  <si>
    <t>90406</t>
  </si>
  <si>
    <t>90407</t>
  </si>
  <si>
    <t>90408</t>
  </si>
  <si>
    <t>90409</t>
  </si>
  <si>
    <t>90410</t>
  </si>
  <si>
    <t>90411</t>
  </si>
  <si>
    <t>90280</t>
  </si>
  <si>
    <t>SOUTH GATE</t>
  </si>
  <si>
    <t>90290</t>
  </si>
  <si>
    <t>TOPANGA</t>
  </si>
  <si>
    <t>90291</t>
  </si>
  <si>
    <t>VENICE</t>
  </si>
  <si>
    <t>90292</t>
  </si>
  <si>
    <t>MARINA DEL REY</t>
  </si>
  <si>
    <t>90293</t>
  </si>
  <si>
    <t>PLAYA DEL REY</t>
  </si>
  <si>
    <t>90294</t>
  </si>
  <si>
    <t>90295</t>
  </si>
  <si>
    <t>90296</t>
  </si>
  <si>
    <t>93510</t>
  </si>
  <si>
    <t>91301</t>
  </si>
  <si>
    <t>AGOURA HILLS</t>
  </si>
  <si>
    <t>91376</t>
  </si>
  <si>
    <t>91377</t>
  </si>
  <si>
    <t>93201</t>
  </si>
  <si>
    <t>ALPAUGH</t>
  </si>
  <si>
    <t>91001</t>
  </si>
  <si>
    <t>ALTADENA</t>
  </si>
  <si>
    <t>91003</t>
  </si>
  <si>
    <t>91006</t>
  </si>
  <si>
    <t>91007</t>
  </si>
  <si>
    <t>91066</t>
  </si>
  <si>
    <t>91077</t>
  </si>
  <si>
    <t>93202</t>
  </si>
  <si>
    <t>ARMONA</t>
  </si>
  <si>
    <t>93420</t>
  </si>
  <si>
    <t>ARROYO GRANDE</t>
  </si>
  <si>
    <t>93421</t>
  </si>
  <si>
    <t>93203</t>
  </si>
  <si>
    <t>ARVIN</t>
  </si>
  <si>
    <t>93422</t>
  </si>
  <si>
    <t>ATASCADERO</t>
  </si>
  <si>
    <t>93423</t>
  </si>
  <si>
    <t>93204</t>
  </si>
  <si>
    <t>AVENAL</t>
  </si>
  <si>
    <t>93424</t>
  </si>
  <si>
    <t>AVILA BEACH</t>
  </si>
  <si>
    <t>93301</t>
  </si>
  <si>
    <t>93302</t>
  </si>
  <si>
    <t>93303</t>
  </si>
  <si>
    <t>93304</t>
  </si>
  <si>
    <t>93305</t>
  </si>
  <si>
    <t>93306</t>
  </si>
  <si>
    <t>93307</t>
  </si>
  <si>
    <t>93308</t>
  </si>
  <si>
    <t>93309</t>
  </si>
  <si>
    <t>93311</t>
  </si>
  <si>
    <t>93312</t>
  </si>
  <si>
    <t>93313</t>
  </si>
  <si>
    <t>93314</t>
  </si>
  <si>
    <t>93380</t>
  </si>
  <si>
    <t>93383</t>
  </si>
  <si>
    <t>93384</t>
  </si>
  <si>
    <t>93385</t>
  </si>
  <si>
    <t>93386</t>
  </si>
  <si>
    <t>93387</t>
  </si>
  <si>
    <t>93388</t>
  </si>
  <si>
    <t>93389</t>
  </si>
  <si>
    <t>93390</t>
  </si>
  <si>
    <t>93513</t>
  </si>
  <si>
    <t>BIG PINE</t>
  </si>
  <si>
    <t>93512</t>
  </si>
  <si>
    <t>93514</t>
  </si>
  <si>
    <t>93515</t>
  </si>
  <si>
    <t>93205</t>
  </si>
  <si>
    <t>BODFISH</t>
  </si>
  <si>
    <t>93516</t>
  </si>
  <si>
    <t>BORON</t>
  </si>
  <si>
    <t>93596</t>
  </si>
  <si>
    <t>93426</t>
  </si>
  <si>
    <t>93517</t>
  </si>
  <si>
    <t>93427</t>
  </si>
  <si>
    <t>BUELLTON</t>
  </si>
  <si>
    <t>91501</t>
  </si>
  <si>
    <t>91502</t>
  </si>
  <si>
    <t>91503</t>
  </si>
  <si>
    <t>91504</t>
  </si>
  <si>
    <t>91505</t>
  </si>
  <si>
    <t>91506</t>
  </si>
  <si>
    <t>91507</t>
  </si>
  <si>
    <t>91508</t>
  </si>
  <si>
    <t>91510</t>
  </si>
  <si>
    <t>91521</t>
  </si>
  <si>
    <t>91522</t>
  </si>
  <si>
    <t>91523</t>
  </si>
  <si>
    <t>91526</t>
  </si>
  <si>
    <t>93206</t>
  </si>
  <si>
    <t>BUTTONWILLOW</t>
  </si>
  <si>
    <t>93518</t>
  </si>
  <si>
    <t>93207</t>
  </si>
  <si>
    <t>CALIFORNIA HOT SPRINGS</t>
  </si>
  <si>
    <t>93010</t>
  </si>
  <si>
    <t>CAMARILLO</t>
  </si>
  <si>
    <t>93011</t>
  </si>
  <si>
    <t>93012</t>
  </si>
  <si>
    <t>93428</t>
  </si>
  <si>
    <t>CAMBRIA</t>
  </si>
  <si>
    <t>93435</t>
  </si>
  <si>
    <t>91303</t>
  </si>
  <si>
    <t>CANOGA PARK</t>
  </si>
  <si>
    <t>91304</t>
  </si>
  <si>
    <t>91305</t>
  </si>
  <si>
    <t>91306</t>
  </si>
  <si>
    <t>WINNETKA</t>
  </si>
  <si>
    <t>91307</t>
  </si>
  <si>
    <t>WEST HILLS</t>
  </si>
  <si>
    <t>91308</t>
  </si>
  <si>
    <t>91309</t>
  </si>
  <si>
    <t>91396</t>
  </si>
  <si>
    <t>93013</t>
  </si>
  <si>
    <t>CARPINTERIA</t>
  </si>
  <si>
    <t>93014</t>
  </si>
  <si>
    <t>93429</t>
  </si>
  <si>
    <t>CASMALIA</t>
  </si>
  <si>
    <t>93430</t>
  </si>
  <si>
    <t>CAYUCOS</t>
  </si>
  <si>
    <t>91311</t>
  </si>
  <si>
    <t>91313</t>
  </si>
  <si>
    <t>93210</t>
  </si>
  <si>
    <t>COALINGA</t>
  </si>
  <si>
    <t>93212</t>
  </si>
  <si>
    <t>CORCORAN</t>
  </si>
  <si>
    <t>93282</t>
  </si>
  <si>
    <t>WAUKENA</t>
  </si>
  <si>
    <t>93432</t>
  </si>
  <si>
    <t>93522</t>
  </si>
  <si>
    <t>93215</t>
  </si>
  <si>
    <t>93216</t>
  </si>
  <si>
    <t>91008</t>
  </si>
  <si>
    <t>DUARTE</t>
  </si>
  <si>
    <t>91009</t>
  </si>
  <si>
    <t>91010</t>
  </si>
  <si>
    <t>93218</t>
  </si>
  <si>
    <t>DUCOR</t>
  </si>
  <si>
    <t>93219</t>
  </si>
  <si>
    <t>EARLIMART</t>
  </si>
  <si>
    <t>93220</t>
  </si>
  <si>
    <t>93523</t>
  </si>
  <si>
    <t>93524</t>
  </si>
  <si>
    <t>93221</t>
  </si>
  <si>
    <t>93223</t>
  </si>
  <si>
    <t>93224</t>
  </si>
  <si>
    <t>FELLOWS</t>
  </si>
  <si>
    <t>93015</t>
  </si>
  <si>
    <t>93016</t>
  </si>
  <si>
    <t>93222</t>
  </si>
  <si>
    <t>PINE MOUNTAIN CLUB</t>
  </si>
  <si>
    <t>93225</t>
  </si>
  <si>
    <t>FRAZIER PARK</t>
  </si>
  <si>
    <t>91201</t>
  </si>
  <si>
    <t>91202</t>
  </si>
  <si>
    <t>91203</t>
  </si>
  <si>
    <t>91204</t>
  </si>
  <si>
    <t>91205</t>
  </si>
  <si>
    <t>91206</t>
  </si>
  <si>
    <t>91207</t>
  </si>
  <si>
    <t>91208</t>
  </si>
  <si>
    <t>91209</t>
  </si>
  <si>
    <t>91210</t>
  </si>
  <si>
    <t>91214</t>
  </si>
  <si>
    <t>LA CRESCENTA</t>
  </si>
  <si>
    <t>91221</t>
  </si>
  <si>
    <t>91222</t>
  </si>
  <si>
    <t>91224</t>
  </si>
  <si>
    <t>91225</t>
  </si>
  <si>
    <t>91226</t>
  </si>
  <si>
    <t>93226</t>
  </si>
  <si>
    <t>GLENNVILLE</t>
  </si>
  <si>
    <t>93227</t>
  </si>
  <si>
    <t>93433</t>
  </si>
  <si>
    <t>GROVER BEACH</t>
  </si>
  <si>
    <t>93483</t>
  </si>
  <si>
    <t>93434</t>
  </si>
  <si>
    <t>GUADALUPE</t>
  </si>
  <si>
    <t>93230</t>
  </si>
  <si>
    <t>HANFORD</t>
  </si>
  <si>
    <t>93232</t>
  </si>
  <si>
    <t>93234</t>
  </si>
  <si>
    <t>93526</t>
  </si>
  <si>
    <t>93527</t>
  </si>
  <si>
    <t>INYOKERN</t>
  </si>
  <si>
    <t>93542</t>
  </si>
  <si>
    <t>LITTLE LAKE</t>
  </si>
  <si>
    <t>93235</t>
  </si>
  <si>
    <t>93528</t>
  </si>
  <si>
    <t>JOHANNESBURG</t>
  </si>
  <si>
    <t>93554</t>
  </si>
  <si>
    <t>RANDSBURG</t>
  </si>
  <si>
    <t>93558</t>
  </si>
  <si>
    <t>RED MOUNTAIN</t>
  </si>
  <si>
    <t>93529</t>
  </si>
  <si>
    <t>JUNE LAKE</t>
  </si>
  <si>
    <t>93530</t>
  </si>
  <si>
    <t>KEELER</t>
  </si>
  <si>
    <t>93531</t>
  </si>
  <si>
    <t>93238</t>
  </si>
  <si>
    <t>KERNVILLE</t>
  </si>
  <si>
    <t>93239</t>
  </si>
  <si>
    <t>KETTLEMAN CITY</t>
  </si>
  <si>
    <t>91011</t>
  </si>
  <si>
    <t>LA CANADA FLINTRIDGE</t>
  </si>
  <si>
    <t>91012</t>
  </si>
  <si>
    <t>91023</t>
  </si>
  <si>
    <t>MOUNT WILSON</t>
  </si>
  <si>
    <t>93532</t>
  </si>
  <si>
    <t>LAKE HUGHES</t>
  </si>
  <si>
    <t>93240</t>
  </si>
  <si>
    <t>LAKE ISABELLA</t>
  </si>
  <si>
    <t>93241</t>
  </si>
  <si>
    <t>93534</t>
  </si>
  <si>
    <t>93535</t>
  </si>
  <si>
    <t>93536</t>
  </si>
  <si>
    <t>93539</t>
  </si>
  <si>
    <t>93584</t>
  </si>
  <si>
    <t>93586</t>
  </si>
  <si>
    <t>93242</t>
  </si>
  <si>
    <t>LATON</t>
  </si>
  <si>
    <t>93243</t>
  </si>
  <si>
    <t>LEBEC</t>
  </si>
  <si>
    <t>93541</t>
  </si>
  <si>
    <t>LEE VINING</t>
  </si>
  <si>
    <t>93244</t>
  </si>
  <si>
    <t>LEMON COVE</t>
  </si>
  <si>
    <t>93245</t>
  </si>
  <si>
    <t>LEMOORE</t>
  </si>
  <si>
    <t>93246</t>
  </si>
  <si>
    <t>93247</t>
  </si>
  <si>
    <t>93543</t>
  </si>
  <si>
    <t>93544</t>
  </si>
  <si>
    <t>93436</t>
  </si>
  <si>
    <t>LOMPOC</t>
  </si>
  <si>
    <t>93437</t>
  </si>
  <si>
    <t>93438</t>
  </si>
  <si>
    <t>93545</t>
  </si>
  <si>
    <t>LONE PINE</t>
  </si>
  <si>
    <t>93440</t>
  </si>
  <si>
    <t>93441</t>
  </si>
  <si>
    <t>LOS OLIVOS</t>
  </si>
  <si>
    <t>93249</t>
  </si>
  <si>
    <t>LOST HILLS</t>
  </si>
  <si>
    <t>93250</t>
  </si>
  <si>
    <t>93251</t>
  </si>
  <si>
    <t>MC KITTRICK</t>
  </si>
  <si>
    <t>93546</t>
  </si>
  <si>
    <t>MAMMOTH LAKES</t>
  </si>
  <si>
    <t>93252</t>
  </si>
  <si>
    <t>93501</t>
  </si>
  <si>
    <t>MOJAVE</t>
  </si>
  <si>
    <t>93502</t>
  </si>
  <si>
    <t>93504</t>
  </si>
  <si>
    <t>CALIFORNIA CITY</t>
  </si>
  <si>
    <t>93505</t>
  </si>
  <si>
    <t>93519</t>
  </si>
  <si>
    <t>CANTIL</t>
  </si>
  <si>
    <t>91016</t>
  </si>
  <si>
    <t>MONROVIA</t>
  </si>
  <si>
    <t>91017</t>
  </si>
  <si>
    <t>91020</t>
  </si>
  <si>
    <t>91021</t>
  </si>
  <si>
    <t>93020</t>
  </si>
  <si>
    <t>MOORPARK</t>
  </si>
  <si>
    <t>93021</t>
  </si>
  <si>
    <t>93442</t>
  </si>
  <si>
    <t>MORRO BAY</t>
  </si>
  <si>
    <t>93443</t>
  </si>
  <si>
    <t>93254</t>
  </si>
  <si>
    <t>NEW CUYAMA</t>
  </si>
  <si>
    <t>93444</t>
  </si>
  <si>
    <t>NIPOMO</t>
  </si>
  <si>
    <t>91601</t>
  </si>
  <si>
    <t>NORTH HOLLYWOOD</t>
  </si>
  <si>
    <t>91602</t>
  </si>
  <si>
    <t>91603</t>
  </si>
  <si>
    <t>91604</t>
  </si>
  <si>
    <t>STUDIO CITY</t>
  </si>
  <si>
    <t>91605</t>
  </si>
  <si>
    <t>91606</t>
  </si>
  <si>
    <t>91607</t>
  </si>
  <si>
    <t>VALLEY VILLAGE</t>
  </si>
  <si>
    <t>91608</t>
  </si>
  <si>
    <t>UNIVERSAL CITY</t>
  </si>
  <si>
    <t>91609</t>
  </si>
  <si>
    <t>91610</t>
  </si>
  <si>
    <t>TOLUCA LAKE</t>
  </si>
  <si>
    <t>91611</t>
  </si>
  <si>
    <t>91612</t>
  </si>
  <si>
    <t>91614</t>
  </si>
  <si>
    <t>91615</t>
  </si>
  <si>
    <t>91616</t>
  </si>
  <si>
    <t>91617</t>
  </si>
  <si>
    <t>91618</t>
  </si>
  <si>
    <t>91324</t>
  </si>
  <si>
    <t>NORTHRIDGE</t>
  </si>
  <si>
    <t>91325</t>
  </si>
  <si>
    <t>91326</t>
  </si>
  <si>
    <t>PORTER RANCH</t>
  </si>
  <si>
    <t>91327</t>
  </si>
  <si>
    <t>91328</t>
  </si>
  <si>
    <t>91329</t>
  </si>
  <si>
    <t>91330</t>
  </si>
  <si>
    <t>93022</t>
  </si>
  <si>
    <t>OAK VIEW</t>
  </si>
  <si>
    <t>93445</t>
  </si>
  <si>
    <t>OCEANO</t>
  </si>
  <si>
    <t>93475</t>
  </si>
  <si>
    <t>93023</t>
  </si>
  <si>
    <t>OJAI</t>
  </si>
  <si>
    <t>93024</t>
  </si>
  <si>
    <t>93549</t>
  </si>
  <si>
    <t>OLANCHA</t>
  </si>
  <si>
    <t>93255</t>
  </si>
  <si>
    <t>ONYX</t>
  </si>
  <si>
    <t>93030</t>
  </si>
  <si>
    <t>OXNARD</t>
  </si>
  <si>
    <t>93031</t>
  </si>
  <si>
    <t>93032</t>
  </si>
  <si>
    <t>93033</t>
  </si>
  <si>
    <t>93034</t>
  </si>
  <si>
    <t>93035</t>
  </si>
  <si>
    <t>93036</t>
  </si>
  <si>
    <t>91331</t>
  </si>
  <si>
    <t>PACOIMA</t>
  </si>
  <si>
    <t>91333</t>
  </si>
  <si>
    <t>91334</t>
  </si>
  <si>
    <t>93550</t>
  </si>
  <si>
    <t>PALMDALE</t>
  </si>
  <si>
    <t>93551</t>
  </si>
  <si>
    <t>93552</t>
  </si>
  <si>
    <t>93590</t>
  </si>
  <si>
    <t>93591</t>
  </si>
  <si>
    <t>93599</t>
  </si>
  <si>
    <t>91101</t>
  </si>
  <si>
    <t>PASADENA</t>
  </si>
  <si>
    <t>91102</t>
  </si>
  <si>
    <t>91103</t>
  </si>
  <si>
    <t>91104</t>
  </si>
  <si>
    <t>91105</t>
  </si>
  <si>
    <t>91106</t>
  </si>
  <si>
    <t>91107</t>
  </si>
  <si>
    <t>91108</t>
  </si>
  <si>
    <t>SAN MARINO</t>
  </si>
  <si>
    <t>91109</t>
  </si>
  <si>
    <t>91110</t>
  </si>
  <si>
    <t>91114</t>
  </si>
  <si>
    <t>91115</t>
  </si>
  <si>
    <t>91116</t>
  </si>
  <si>
    <t>91117</t>
  </si>
  <si>
    <t>91118</t>
  </si>
  <si>
    <t>91121</t>
  </si>
  <si>
    <t>91123</t>
  </si>
  <si>
    <t>91124</t>
  </si>
  <si>
    <t>91125</t>
  </si>
  <si>
    <t>91126</t>
  </si>
  <si>
    <t>91129</t>
  </si>
  <si>
    <t>91182</t>
  </si>
  <si>
    <t>91184</t>
  </si>
  <si>
    <t>91185</t>
  </si>
  <si>
    <t>91188</t>
  </si>
  <si>
    <t>91189</t>
  </si>
  <si>
    <t>91199</t>
  </si>
  <si>
    <t>93446</t>
  </si>
  <si>
    <t>PASO ROBLES</t>
  </si>
  <si>
    <t>93447</t>
  </si>
  <si>
    <t>93553</t>
  </si>
  <si>
    <t>PEARBLOSSOM</t>
  </si>
  <si>
    <t>93563</t>
  </si>
  <si>
    <t>VALYERMO</t>
  </si>
  <si>
    <t>93040</t>
  </si>
  <si>
    <t>PIRU</t>
  </si>
  <si>
    <t>93448</t>
  </si>
  <si>
    <t>PISMO BEACH</t>
  </si>
  <si>
    <t>93449</t>
  </si>
  <si>
    <t>93256</t>
  </si>
  <si>
    <t>PIXLEY</t>
  </si>
  <si>
    <t>93257</t>
  </si>
  <si>
    <t>PORTERVILLE</t>
  </si>
  <si>
    <t>93258</t>
  </si>
  <si>
    <t>93041</t>
  </si>
  <si>
    <t>PORT HUENEME</t>
  </si>
  <si>
    <t>93042</t>
  </si>
  <si>
    <t>POINT MUGU NAWC</t>
  </si>
  <si>
    <t>93043</t>
  </si>
  <si>
    <t>PORT HUENEME CBC BASE</t>
  </si>
  <si>
    <t>93044</t>
  </si>
  <si>
    <t>93260</t>
  </si>
  <si>
    <t>POSEY</t>
  </si>
  <si>
    <t>91335</t>
  </si>
  <si>
    <t>RESEDA</t>
  </si>
  <si>
    <t>91337</t>
  </si>
  <si>
    <t>93261</t>
  </si>
  <si>
    <t>RICHGROVE</t>
  </si>
  <si>
    <t>93555</t>
  </si>
  <si>
    <t>RIDGECREST</t>
  </si>
  <si>
    <t>93556</t>
  </si>
  <si>
    <t>93560</t>
  </si>
  <si>
    <t>ROSAMOND</t>
  </si>
  <si>
    <t>93450</t>
  </si>
  <si>
    <t>SAN ARDO</t>
  </si>
  <si>
    <t>91340</t>
  </si>
  <si>
    <t>SAN FERNANDO</t>
  </si>
  <si>
    <t>91341</t>
  </si>
  <si>
    <t>91342</t>
  </si>
  <si>
    <t>SYLMAR</t>
  </si>
  <si>
    <t>91343</t>
  </si>
  <si>
    <t>NORTH HILLS</t>
  </si>
  <si>
    <t>91344</t>
  </si>
  <si>
    <t>GRANADA HILLS</t>
  </si>
  <si>
    <t>91345</t>
  </si>
  <si>
    <t>MISSION HILLS</t>
  </si>
  <si>
    <t>91346</t>
  </si>
  <si>
    <t>91392</t>
  </si>
  <si>
    <t>91393</t>
  </si>
  <si>
    <t>91394</t>
  </si>
  <si>
    <t>91395</t>
  </si>
  <si>
    <t>93401</t>
  </si>
  <si>
    <t>SAN LUIS OBISPO</t>
  </si>
  <si>
    <t>93402</t>
  </si>
  <si>
    <t>LOS OSOS</t>
  </si>
  <si>
    <t>93403</t>
  </si>
  <si>
    <t>93405</t>
  </si>
  <si>
    <t>93406</t>
  </si>
  <si>
    <t>93407</t>
  </si>
  <si>
    <t>93408</t>
  </si>
  <si>
    <t>93409</t>
  </si>
  <si>
    <t>93410</t>
  </si>
  <si>
    <t>93412</t>
  </si>
  <si>
    <t>93451</t>
  </si>
  <si>
    <t>93452</t>
  </si>
  <si>
    <t>SAN SIMEON</t>
  </si>
  <si>
    <t>93101</t>
  </si>
  <si>
    <t>SANTA BARBARA</t>
  </si>
  <si>
    <t>93102</t>
  </si>
  <si>
    <t>93103</t>
  </si>
  <si>
    <t>93105</t>
  </si>
  <si>
    <t>93106</t>
  </si>
  <si>
    <t>93107</t>
  </si>
  <si>
    <t>93108</t>
  </si>
  <si>
    <t>93109</t>
  </si>
  <si>
    <t>93110</t>
  </si>
  <si>
    <t>93111</t>
  </si>
  <si>
    <t>93116</t>
  </si>
  <si>
    <t>GOLETA</t>
  </si>
  <si>
    <t>93117</t>
  </si>
  <si>
    <t>93118</t>
  </si>
  <si>
    <t>93120</t>
  </si>
  <si>
    <t>93121</t>
  </si>
  <si>
    <t>93130</t>
  </si>
  <si>
    <t>93140</t>
  </si>
  <si>
    <t>93150</t>
  </si>
  <si>
    <t>93160</t>
  </si>
  <si>
    <t>93190</t>
  </si>
  <si>
    <t>93199</t>
  </si>
  <si>
    <t>91310</t>
  </si>
  <si>
    <t>CASTAIC</t>
  </si>
  <si>
    <t>91321</t>
  </si>
  <si>
    <t>91322</t>
  </si>
  <si>
    <t>91350</t>
  </si>
  <si>
    <t>SANTA CLARITA</t>
  </si>
  <si>
    <t>91351</t>
  </si>
  <si>
    <t>CANYON COUNTRY</t>
  </si>
  <si>
    <t>91354</t>
  </si>
  <si>
    <t>91355</t>
  </si>
  <si>
    <t>91380</t>
  </si>
  <si>
    <t>91381</t>
  </si>
  <si>
    <t>STEVENSON RANCH</t>
  </si>
  <si>
    <t>91382</t>
  </si>
  <si>
    <t>91383</t>
  </si>
  <si>
    <t>91384</t>
  </si>
  <si>
    <t>91385</t>
  </si>
  <si>
    <t>91386</t>
  </si>
  <si>
    <t>91387</t>
  </si>
  <si>
    <t>91390</t>
  </si>
  <si>
    <t>93453</t>
  </si>
  <si>
    <t>SANTA MARGARITA</t>
  </si>
  <si>
    <t>93454</t>
  </si>
  <si>
    <t>SANTA MARIA</t>
  </si>
  <si>
    <t>93455</t>
  </si>
  <si>
    <t>93456</t>
  </si>
  <si>
    <t>93457</t>
  </si>
  <si>
    <t>93458</t>
  </si>
  <si>
    <t>93060</t>
  </si>
  <si>
    <t>SANTA PAULA</t>
  </si>
  <si>
    <t>93061</t>
  </si>
  <si>
    <t>93460</t>
  </si>
  <si>
    <t>SANTA YNEZ</t>
  </si>
  <si>
    <t>93262</t>
  </si>
  <si>
    <t>SEQUOIA NATIONAL PARK</t>
  </si>
  <si>
    <t>93263</t>
  </si>
  <si>
    <t>SHAFTER</t>
  </si>
  <si>
    <t>93461</t>
  </si>
  <si>
    <t>91024</t>
  </si>
  <si>
    <t>SIERRA MADRE</t>
  </si>
  <si>
    <t>91025</t>
  </si>
  <si>
    <t>93062</t>
  </si>
  <si>
    <t>SIMI VALLEY</t>
  </si>
  <si>
    <t>93063</t>
  </si>
  <si>
    <t>93064</t>
  </si>
  <si>
    <t>BRANDEIS</t>
  </si>
  <si>
    <t>93065</t>
  </si>
  <si>
    <t>93094</t>
  </si>
  <si>
    <t>93099</t>
  </si>
  <si>
    <t>93463</t>
  </si>
  <si>
    <t>SOLVANG</t>
  </si>
  <si>
    <t>93464</t>
  </si>
  <si>
    <t>93066</t>
  </si>
  <si>
    <t>SOMIS</t>
  </si>
  <si>
    <t>91030</t>
  </si>
  <si>
    <t>SOUTH PASADENA</t>
  </si>
  <si>
    <t>91031</t>
  </si>
  <si>
    <t>93208</t>
  </si>
  <si>
    <t>CAMP NELSON</t>
  </si>
  <si>
    <t>93265</t>
  </si>
  <si>
    <t>93266</t>
  </si>
  <si>
    <t>93267</t>
  </si>
  <si>
    <t>STRATHMORE</t>
  </si>
  <si>
    <t>93067</t>
  </si>
  <si>
    <t>SUMMERLAND</t>
  </si>
  <si>
    <t>91040</t>
  </si>
  <si>
    <t>SUNLAND</t>
  </si>
  <si>
    <t>91041</t>
  </si>
  <si>
    <t>91352</t>
  </si>
  <si>
    <t>91353</t>
  </si>
  <si>
    <t>93268</t>
  </si>
  <si>
    <t>91356</t>
  </si>
  <si>
    <t>TARZANA</t>
  </si>
  <si>
    <t>91357</t>
  </si>
  <si>
    <t>93561</t>
  </si>
  <si>
    <t>TEHACHAPI</t>
  </si>
  <si>
    <t>93581</t>
  </si>
  <si>
    <t>93465</t>
  </si>
  <si>
    <t>93270</t>
  </si>
  <si>
    <t>TERRA BELLA</t>
  </si>
  <si>
    <t>91319</t>
  </si>
  <si>
    <t>NEWBURY PARK</t>
  </si>
  <si>
    <t>91320</t>
  </si>
  <si>
    <t>91358</t>
  </si>
  <si>
    <t>THOUSAND OAKS</t>
  </si>
  <si>
    <t>91359</t>
  </si>
  <si>
    <t>WESTLAKE VILLAGE</t>
  </si>
  <si>
    <t>91360</t>
  </si>
  <si>
    <t>91361</t>
  </si>
  <si>
    <t>91362</t>
  </si>
  <si>
    <t>93237</t>
  </si>
  <si>
    <t>KAWEAH</t>
  </si>
  <si>
    <t>93271</t>
  </si>
  <si>
    <t>93272</t>
  </si>
  <si>
    <t>93562</t>
  </si>
  <si>
    <t>TRONA</t>
  </si>
  <si>
    <t>93592</t>
  </si>
  <si>
    <t>91042</t>
  </si>
  <si>
    <t>TUJUNGA</t>
  </si>
  <si>
    <t>91043</t>
  </si>
  <si>
    <t>93274</t>
  </si>
  <si>
    <t>93275</t>
  </si>
  <si>
    <t>93276</t>
  </si>
  <si>
    <t>TUPMAN</t>
  </si>
  <si>
    <t>91316</t>
  </si>
  <si>
    <t>91401</t>
  </si>
  <si>
    <t>VAN NUYS</t>
  </si>
  <si>
    <t>91402</t>
  </si>
  <si>
    <t>PANORAMA CITY</t>
  </si>
  <si>
    <t>91403</t>
  </si>
  <si>
    <t>SHERMAN OAKS</t>
  </si>
  <si>
    <t>91404</t>
  </si>
  <si>
    <t>91405</t>
  </si>
  <si>
    <t>91406</t>
  </si>
  <si>
    <t>91407</t>
  </si>
  <si>
    <t>91408</t>
  </si>
  <si>
    <t>91409</t>
  </si>
  <si>
    <t>91410</t>
  </si>
  <si>
    <t>91411</t>
  </si>
  <si>
    <t>91412</t>
  </si>
  <si>
    <t>91413</t>
  </si>
  <si>
    <t>91416</t>
  </si>
  <si>
    <t>91423</t>
  </si>
  <si>
    <t>91426</t>
  </si>
  <si>
    <t>91436</t>
  </si>
  <si>
    <t>91470</t>
  </si>
  <si>
    <t>91482</t>
  </si>
  <si>
    <t>91495</t>
  </si>
  <si>
    <t>91496</t>
  </si>
  <si>
    <t>91499</t>
  </si>
  <si>
    <t>93001</t>
  </si>
  <si>
    <t>93002</t>
  </si>
  <si>
    <t>93003</t>
  </si>
  <si>
    <t>93004</t>
  </si>
  <si>
    <t>93005</t>
  </si>
  <si>
    <t>93006</t>
  </si>
  <si>
    <t>93007</t>
  </si>
  <si>
    <t>93009</t>
  </si>
  <si>
    <t>91046</t>
  </si>
  <si>
    <t>VERDUGO CITY</t>
  </si>
  <si>
    <t>93277</t>
  </si>
  <si>
    <t>VISALIA</t>
  </si>
  <si>
    <t>93278</t>
  </si>
  <si>
    <t>93279</t>
  </si>
  <si>
    <t>93290</t>
  </si>
  <si>
    <t>93291</t>
  </si>
  <si>
    <t>93292</t>
  </si>
  <si>
    <t>93280</t>
  </si>
  <si>
    <t>93283</t>
  </si>
  <si>
    <t>93285</t>
  </si>
  <si>
    <t>WOFFORD HEIGHTS</t>
  </si>
  <si>
    <t>93286</t>
  </si>
  <si>
    <t>WOODLAKE</t>
  </si>
  <si>
    <t>91302</t>
  </si>
  <si>
    <t>CALABASAS</t>
  </si>
  <si>
    <t>91364</t>
  </si>
  <si>
    <t>WOODLAND HILLS</t>
  </si>
  <si>
    <t>91365</t>
  </si>
  <si>
    <t>91367</t>
  </si>
  <si>
    <t>91371</t>
  </si>
  <si>
    <t>91372</t>
  </si>
  <si>
    <t>93287</t>
  </si>
  <si>
    <t>WOODY</t>
  </si>
  <si>
    <t>92301</t>
  </si>
  <si>
    <t>ADELANTO</t>
  </si>
  <si>
    <t>92536</t>
  </si>
  <si>
    <t>AGUANGA</t>
  </si>
  <si>
    <t>91901</t>
  </si>
  <si>
    <t>91903</t>
  </si>
  <si>
    <t>92304</t>
  </si>
  <si>
    <t>92305</t>
  </si>
  <si>
    <t>ANGELUS OAKS</t>
  </si>
  <si>
    <t>92539</t>
  </si>
  <si>
    <t>ANZA</t>
  </si>
  <si>
    <t>92307</t>
  </si>
  <si>
    <t>APPLE VALLEY</t>
  </si>
  <si>
    <t>92308</t>
  </si>
  <si>
    <t>92309</t>
  </si>
  <si>
    <t>92364</t>
  </si>
  <si>
    <t>NIPTON</t>
  </si>
  <si>
    <t>92366</t>
  </si>
  <si>
    <t>MOUNTAIN PASS</t>
  </si>
  <si>
    <t>92220</t>
  </si>
  <si>
    <t>BANNING</t>
  </si>
  <si>
    <t>92222</t>
  </si>
  <si>
    <t>92310</t>
  </si>
  <si>
    <t>FORT IRWIN</t>
  </si>
  <si>
    <t>92311</t>
  </si>
  <si>
    <t>92312</t>
  </si>
  <si>
    <t>92223</t>
  </si>
  <si>
    <t>92314</t>
  </si>
  <si>
    <t>BIG BEAR CITY</t>
  </si>
  <si>
    <t>92386</t>
  </si>
  <si>
    <t>92315</t>
  </si>
  <si>
    <t>BIG BEAR LAKE</t>
  </si>
  <si>
    <t>92316</t>
  </si>
  <si>
    <t>92317</t>
  </si>
  <si>
    <t>BLUE JAY</t>
  </si>
  <si>
    <t>92225</t>
  </si>
  <si>
    <t>BLYTHE</t>
  </si>
  <si>
    <t>92226</t>
  </si>
  <si>
    <t>92280</t>
  </si>
  <si>
    <t>VIDAL</t>
  </si>
  <si>
    <t>91902</t>
  </si>
  <si>
    <t>BONITA</t>
  </si>
  <si>
    <t>91908</t>
  </si>
  <si>
    <t>92003</t>
  </si>
  <si>
    <t>BONSALL</t>
  </si>
  <si>
    <t>92004</t>
  </si>
  <si>
    <t>BORREGO SPRINGS</t>
  </si>
  <si>
    <t>91905</t>
  </si>
  <si>
    <t>BOULEVARD</t>
  </si>
  <si>
    <t>92227</t>
  </si>
  <si>
    <t>BRAWLEY</t>
  </si>
  <si>
    <t>92318</t>
  </si>
  <si>
    <t>92230</t>
  </si>
  <si>
    <t>CABAZON</t>
  </si>
  <si>
    <t>92282</t>
  </si>
  <si>
    <t>92231</t>
  </si>
  <si>
    <t>CALEXICO</t>
  </si>
  <si>
    <t>92232</t>
  </si>
  <si>
    <t>92320</t>
  </si>
  <si>
    <t>CALIMESA</t>
  </si>
  <si>
    <t>92233</t>
  </si>
  <si>
    <t>CALIPATRIA</t>
  </si>
  <si>
    <t>91906</t>
  </si>
  <si>
    <t>92008</t>
  </si>
  <si>
    <t>92009</t>
  </si>
  <si>
    <t>92010</t>
  </si>
  <si>
    <t>92011</t>
  </si>
  <si>
    <t>92013</t>
  </si>
  <si>
    <t>92018</t>
  </si>
  <si>
    <t>92234</t>
  </si>
  <si>
    <t>CATHEDRAL CITY</t>
  </si>
  <si>
    <t>92235</t>
  </si>
  <si>
    <t>92321</t>
  </si>
  <si>
    <t>CEDAR GLEN</t>
  </si>
  <si>
    <t>91909</t>
  </si>
  <si>
    <t>CHULA VISTA</t>
  </si>
  <si>
    <t>91910</t>
  </si>
  <si>
    <t>91911</t>
  </si>
  <si>
    <t>91912</t>
  </si>
  <si>
    <t>91913</t>
  </si>
  <si>
    <t>91914</t>
  </si>
  <si>
    <t>91915</t>
  </si>
  <si>
    <t>91921</t>
  </si>
  <si>
    <t>92323</t>
  </si>
  <si>
    <t>CIMA</t>
  </si>
  <si>
    <t>92236</t>
  </si>
  <si>
    <t>COACHELLA</t>
  </si>
  <si>
    <t>92313</t>
  </si>
  <si>
    <t>GRAND TERRACE</t>
  </si>
  <si>
    <t>92324</t>
  </si>
  <si>
    <t>92322</t>
  </si>
  <si>
    <t>CEDARPINES PARK</t>
  </si>
  <si>
    <t>92325</t>
  </si>
  <si>
    <t>92326</t>
  </si>
  <si>
    <t>CREST PARK</t>
  </si>
  <si>
    <t>92327</t>
  </si>
  <si>
    <t>DAGGETT</t>
  </si>
  <si>
    <t>92328</t>
  </si>
  <si>
    <t>DEATH VALLEY</t>
  </si>
  <si>
    <t>92014</t>
  </si>
  <si>
    <t>DEL MAR</t>
  </si>
  <si>
    <t>91916</t>
  </si>
  <si>
    <t>DESCANSO</t>
  </si>
  <si>
    <t>92239</t>
  </si>
  <si>
    <t>DESERT CENTER</t>
  </si>
  <si>
    <t>92240</t>
  </si>
  <si>
    <t>DESERT HOT SPRINGS</t>
  </si>
  <si>
    <t>92241</t>
  </si>
  <si>
    <t>91917</t>
  </si>
  <si>
    <t>DULZURA</t>
  </si>
  <si>
    <t>92242</t>
  </si>
  <si>
    <t>EARP</t>
  </si>
  <si>
    <t>92019</t>
  </si>
  <si>
    <t>EL CAJON</t>
  </si>
  <si>
    <t>92020</t>
  </si>
  <si>
    <t>92021</t>
  </si>
  <si>
    <t>92022</t>
  </si>
  <si>
    <t>92243</t>
  </si>
  <si>
    <t>EL CENTRO</t>
  </si>
  <si>
    <t>92244</t>
  </si>
  <si>
    <t>92007</t>
  </si>
  <si>
    <t>CARDIFF BY THE SEA</t>
  </si>
  <si>
    <t>92023</t>
  </si>
  <si>
    <t>ENCINITAS</t>
  </si>
  <si>
    <t>92024</t>
  </si>
  <si>
    <t>92025</t>
  </si>
  <si>
    <t>ESCONDIDO</t>
  </si>
  <si>
    <t>92026</t>
  </si>
  <si>
    <t>92027</t>
  </si>
  <si>
    <t>92029</t>
  </si>
  <si>
    <t>92030</t>
  </si>
  <si>
    <t>92033</t>
  </si>
  <si>
    <t>92046</t>
  </si>
  <si>
    <t>92332</t>
  </si>
  <si>
    <t>92028</t>
  </si>
  <si>
    <t>FALLBROOK</t>
  </si>
  <si>
    <t>92088</t>
  </si>
  <si>
    <t>92333</t>
  </si>
  <si>
    <t>FAWNSKIN</t>
  </si>
  <si>
    <t>92331</t>
  </si>
  <si>
    <t>92334</t>
  </si>
  <si>
    <t>92335</t>
  </si>
  <si>
    <t>92336</t>
  </si>
  <si>
    <t>92337</t>
  </si>
  <si>
    <t>92339</t>
  </si>
  <si>
    <t>FOREST FALLS</t>
  </si>
  <si>
    <t>92249</t>
  </si>
  <si>
    <t>92342</t>
  </si>
  <si>
    <t>HELENDALE</t>
  </si>
  <si>
    <t>92543</t>
  </si>
  <si>
    <t>HEMET</t>
  </si>
  <si>
    <t>92544</t>
  </si>
  <si>
    <t>92545</t>
  </si>
  <si>
    <t>92546</t>
  </si>
  <si>
    <t>92340</t>
  </si>
  <si>
    <t>HESPERIA</t>
  </si>
  <si>
    <t>92344</t>
  </si>
  <si>
    <t>92345</t>
  </si>
  <si>
    <t>92346</t>
  </si>
  <si>
    <t>92347</t>
  </si>
  <si>
    <t>HINKLEY</t>
  </si>
  <si>
    <t>92250</t>
  </si>
  <si>
    <t>HOLTVILLE</t>
  </si>
  <si>
    <t>92548</t>
  </si>
  <si>
    <t>HOMELAND</t>
  </si>
  <si>
    <t>92549</t>
  </si>
  <si>
    <t>IDYLLWILD</t>
  </si>
  <si>
    <t>92251</t>
  </si>
  <si>
    <t>91932</t>
  </si>
  <si>
    <t>IMPERIAL BEACH</t>
  </si>
  <si>
    <t>91933</t>
  </si>
  <si>
    <t>92201</t>
  </si>
  <si>
    <t>INDIO</t>
  </si>
  <si>
    <t>92202</t>
  </si>
  <si>
    <t>92203</t>
  </si>
  <si>
    <t>91934</t>
  </si>
  <si>
    <t>JACUMBA</t>
  </si>
  <si>
    <t>91935</t>
  </si>
  <si>
    <t>JAMUL</t>
  </si>
  <si>
    <t>92252</t>
  </si>
  <si>
    <t>JOSHUA TREE</t>
  </si>
  <si>
    <t>92036</t>
  </si>
  <si>
    <t>92037</t>
  </si>
  <si>
    <t>LA JOLLA</t>
  </si>
  <si>
    <t>92038</t>
  </si>
  <si>
    <t>92039</t>
  </si>
  <si>
    <t>92092</t>
  </si>
  <si>
    <t>92093</t>
  </si>
  <si>
    <t>92352</t>
  </si>
  <si>
    <t>LAKE ARROWHEAD</t>
  </si>
  <si>
    <t>92530</t>
  </si>
  <si>
    <t>LAKE ELSINORE</t>
  </si>
  <si>
    <t>92531</t>
  </si>
  <si>
    <t>92532</t>
  </si>
  <si>
    <t>92040</t>
  </si>
  <si>
    <t>91941</t>
  </si>
  <si>
    <t>91942</t>
  </si>
  <si>
    <t>91943</t>
  </si>
  <si>
    <t>91944</t>
  </si>
  <si>
    <t>92247</t>
  </si>
  <si>
    <t>LA QUINTA</t>
  </si>
  <si>
    <t>92248</t>
  </si>
  <si>
    <t>92253</t>
  </si>
  <si>
    <t>91945</t>
  </si>
  <si>
    <t>LEMON GROVE</t>
  </si>
  <si>
    <t>91946</t>
  </si>
  <si>
    <t>92350</t>
  </si>
  <si>
    <t>LOMA LINDA</t>
  </si>
  <si>
    <t>92354</t>
  </si>
  <si>
    <t>92357</t>
  </si>
  <si>
    <t>92356</t>
  </si>
  <si>
    <t>LUCERNE VALLEY</t>
  </si>
  <si>
    <t>92358</t>
  </si>
  <si>
    <t>LYTLE CREEK</t>
  </si>
  <si>
    <t>92254</t>
  </si>
  <si>
    <t>MECCA</t>
  </si>
  <si>
    <t>92359</t>
  </si>
  <si>
    <t>MENTONE</t>
  </si>
  <si>
    <t>92551</t>
  </si>
  <si>
    <t>MORENO VALLEY</t>
  </si>
  <si>
    <t>92552</t>
  </si>
  <si>
    <t>92553</t>
  </si>
  <si>
    <t>92554</t>
  </si>
  <si>
    <t>92555</t>
  </si>
  <si>
    <t>92556</t>
  </si>
  <si>
    <t>92557</t>
  </si>
  <si>
    <t>92256</t>
  </si>
  <si>
    <t>MORONGO VALLEY</t>
  </si>
  <si>
    <t>92561</t>
  </si>
  <si>
    <t>MOUNTAIN CENTER</t>
  </si>
  <si>
    <t>91948</t>
  </si>
  <si>
    <t>MOUNT LAGUNA</t>
  </si>
  <si>
    <t>92562</t>
  </si>
  <si>
    <t>MURRIETA</t>
  </si>
  <si>
    <t>92563</t>
  </si>
  <si>
    <t>92564</t>
  </si>
  <si>
    <t>91947</t>
  </si>
  <si>
    <t>LINCOLN ACRES</t>
  </si>
  <si>
    <t>91950</t>
  </si>
  <si>
    <t>NATIONAL CITY</t>
  </si>
  <si>
    <t>91951</t>
  </si>
  <si>
    <t>92363</t>
  </si>
  <si>
    <t>NEEDLES</t>
  </si>
  <si>
    <t>92338</t>
  </si>
  <si>
    <t>92365</t>
  </si>
  <si>
    <t>NEWBERRY SPRINGS</t>
  </si>
  <si>
    <t>92257</t>
  </si>
  <si>
    <t>NILAND</t>
  </si>
  <si>
    <t>92258</t>
  </si>
  <si>
    <t>NORTH PALM SPRINGS</t>
  </si>
  <si>
    <t>92567</t>
  </si>
  <si>
    <t>NUEVO</t>
  </si>
  <si>
    <t>92049</t>
  </si>
  <si>
    <t>92051</t>
  </si>
  <si>
    <t>92052</t>
  </si>
  <si>
    <t>92054</t>
  </si>
  <si>
    <t>92055</t>
  </si>
  <si>
    <t>CAMP PENDLETON</t>
  </si>
  <si>
    <t>92056</t>
  </si>
  <si>
    <t>92057</t>
  </si>
  <si>
    <t>92058</t>
  </si>
  <si>
    <t>92068</t>
  </si>
  <si>
    <t>SAN LUIS REY</t>
  </si>
  <si>
    <t>92259</t>
  </si>
  <si>
    <t>OCOTILLO</t>
  </si>
  <si>
    <t>92368</t>
  </si>
  <si>
    <t>ORO GRANDE</t>
  </si>
  <si>
    <t>92210</t>
  </si>
  <si>
    <t>92211</t>
  </si>
  <si>
    <t>PALM DESERT</t>
  </si>
  <si>
    <t>92255</t>
  </si>
  <si>
    <t>92260</t>
  </si>
  <si>
    <t>92261</t>
  </si>
  <si>
    <t>92262</t>
  </si>
  <si>
    <t>PALM SPRINGS</t>
  </si>
  <si>
    <t>92263</t>
  </si>
  <si>
    <t>92264</t>
  </si>
  <si>
    <t>92060</t>
  </si>
  <si>
    <t>PALOMAR MOUNTAIN</t>
  </si>
  <si>
    <t>92266</t>
  </si>
  <si>
    <t>92267</t>
  </si>
  <si>
    <t>PARKER DAM</t>
  </si>
  <si>
    <t>92369</t>
  </si>
  <si>
    <t>92059</t>
  </si>
  <si>
    <t>PALA</t>
  </si>
  <si>
    <t>92061</t>
  </si>
  <si>
    <t>PAUMA VALLEY</t>
  </si>
  <si>
    <t>92570</t>
  </si>
  <si>
    <t>PERRIS</t>
  </si>
  <si>
    <t>92571</t>
  </si>
  <si>
    <t>92572</t>
  </si>
  <si>
    <t>92599</t>
  </si>
  <si>
    <t>92329</t>
  </si>
  <si>
    <t>PHELAN</t>
  </si>
  <si>
    <t>92371</t>
  </si>
  <si>
    <t>91931</t>
  </si>
  <si>
    <t>GUATAY</t>
  </si>
  <si>
    <t>91962</t>
  </si>
  <si>
    <t>92372</t>
  </si>
  <si>
    <t>PINON HILLS</t>
  </si>
  <si>
    <t>92268</t>
  </si>
  <si>
    <t>PIONEERTOWN</t>
  </si>
  <si>
    <t>91963</t>
  </si>
  <si>
    <t>POTRERO</t>
  </si>
  <si>
    <t>92064</t>
  </si>
  <si>
    <t>POWAY</t>
  </si>
  <si>
    <t>92074</t>
  </si>
  <si>
    <t>92065</t>
  </si>
  <si>
    <t>92270</t>
  </si>
  <si>
    <t>RANCHO MIRAGE</t>
  </si>
  <si>
    <t>92067</t>
  </si>
  <si>
    <t>RANCHO SANTA FE</t>
  </si>
  <si>
    <t>92091</t>
  </si>
  <si>
    <t>92373</t>
  </si>
  <si>
    <t>REDLANDS</t>
  </si>
  <si>
    <t>92374</t>
  </si>
  <si>
    <t>92375</t>
  </si>
  <si>
    <t>92376</t>
  </si>
  <si>
    <t>RIALTO</t>
  </si>
  <si>
    <t>92377</t>
  </si>
  <si>
    <t>92378</t>
  </si>
  <si>
    <t>RIMFOREST</t>
  </si>
  <si>
    <t>92501</t>
  </si>
  <si>
    <t>92502</t>
  </si>
  <si>
    <t>92503</t>
  </si>
  <si>
    <t>92504</t>
  </si>
  <si>
    <t>92505</t>
  </si>
  <si>
    <t>92506</t>
  </si>
  <si>
    <t>92507</t>
  </si>
  <si>
    <t>92508</t>
  </si>
  <si>
    <t>92509</t>
  </si>
  <si>
    <t>92513</t>
  </si>
  <si>
    <t>92514</t>
  </si>
  <si>
    <t>92515</t>
  </si>
  <si>
    <t>92516</t>
  </si>
  <si>
    <t>92517</t>
  </si>
  <si>
    <t>92518</t>
  </si>
  <si>
    <t>MARCH AIR RESERVE BASE</t>
  </si>
  <si>
    <t>92519</t>
  </si>
  <si>
    <t>92521</t>
  </si>
  <si>
    <t>92522</t>
  </si>
  <si>
    <t>92341</t>
  </si>
  <si>
    <t>GREEN VALLEY LAKE</t>
  </si>
  <si>
    <t>92382</t>
  </si>
  <si>
    <t>RUNNING SPRINGS</t>
  </si>
  <si>
    <t>92401</t>
  </si>
  <si>
    <t>SAN BERNARDINO</t>
  </si>
  <si>
    <t>92402</t>
  </si>
  <si>
    <t>92403</t>
  </si>
  <si>
    <t>92404</t>
  </si>
  <si>
    <t>92405</t>
  </si>
  <si>
    <t>92406</t>
  </si>
  <si>
    <t>92407</t>
  </si>
  <si>
    <t>92408</t>
  </si>
  <si>
    <t>92410</t>
  </si>
  <si>
    <t>92411</t>
  </si>
  <si>
    <t>92412</t>
  </si>
  <si>
    <t>92413</t>
  </si>
  <si>
    <t>92414</t>
  </si>
  <si>
    <t>92415</t>
  </si>
  <si>
    <t>92418</t>
  </si>
  <si>
    <t>92423</t>
  </si>
  <si>
    <t>92424</t>
  </si>
  <si>
    <t>92427</t>
  </si>
  <si>
    <t>92101</t>
  </si>
  <si>
    <t>SAN DIEGO</t>
  </si>
  <si>
    <t>92102</t>
  </si>
  <si>
    <t>92103</t>
  </si>
  <si>
    <t>92104</t>
  </si>
  <si>
    <t>92105</t>
  </si>
  <si>
    <t>92106</t>
  </si>
  <si>
    <t>92107</t>
  </si>
  <si>
    <t>92108</t>
  </si>
  <si>
    <t>92109</t>
  </si>
  <si>
    <t>92110</t>
  </si>
  <si>
    <t>92111</t>
  </si>
  <si>
    <t>92112</t>
  </si>
  <si>
    <t>92113</t>
  </si>
  <si>
    <t>92114</t>
  </si>
  <si>
    <t>92115</t>
  </si>
  <si>
    <t>92116</t>
  </si>
  <si>
    <t>92117</t>
  </si>
  <si>
    <t>92118</t>
  </si>
  <si>
    <t>CORONADO</t>
  </si>
  <si>
    <t>92119</t>
  </si>
  <si>
    <t>92120</t>
  </si>
  <si>
    <t>92121</t>
  </si>
  <si>
    <t>92122</t>
  </si>
  <si>
    <t>92123</t>
  </si>
  <si>
    <t>92124</t>
  </si>
  <si>
    <t>92126</t>
  </si>
  <si>
    <t>92127</t>
  </si>
  <si>
    <t>92128</t>
  </si>
  <si>
    <t>92129</t>
  </si>
  <si>
    <t>92130</t>
  </si>
  <si>
    <t>92131</t>
  </si>
  <si>
    <t>92132</t>
  </si>
  <si>
    <t>92134</t>
  </si>
  <si>
    <t>92135</t>
  </si>
  <si>
    <t>92136</t>
  </si>
  <si>
    <t>92137</t>
  </si>
  <si>
    <t>92138</t>
  </si>
  <si>
    <t>92139</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</si>
  <si>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</si>
  <si>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</si>
  <si>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</si>
  <si>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</si>
  <si>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</si>
  <si>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</si>
  <si>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</si>
  <si>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</si>
  <si>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</si>
  <si>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</si>
  <si>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</si>
  <si>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</si>
  <si>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</si>
  <si>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</si>
  <si>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</si>
  <si>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</si>
  <si>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</si>
  <si>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</si>
  <si>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</si>
  <si>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</si>
  <si>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</si>
  <si>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</si>
  <si>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</si>
  <si>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</si>
  <si>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</si>
  <si>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</si>
  <si>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</si>
  <si>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</si>
  <si>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</si>
  <si>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</si>
  <si>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</si>
  <si>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</si>
  <si>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</si>
  <si>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</si>
  <si>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</si>
  <si>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</si>
  <si>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</si>
  <si>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</si>
  <si>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</si>
  <si>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</si>
  <si>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</si>
  <si>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92195</t>
  </si>
  <si>
    <t>92196</t>
  </si>
  <si>
    <t>92197</t>
  </si>
  <si>
    <t>92198</t>
  </si>
  <si>
    <t>92199</t>
  </si>
  <si>
    <t>92581</t>
  </si>
  <si>
    <t>SAN JACINTO</t>
  </si>
  <si>
    <t>92582</t>
  </si>
  <si>
    <t>92583</t>
  </si>
  <si>
    <t>92069</t>
  </si>
  <si>
    <t>SAN MARCOS</t>
  </si>
  <si>
    <t>92078</t>
  </si>
  <si>
    <t>92079</t>
  </si>
  <si>
    <t>92096</t>
  </si>
  <si>
    <t>92070</t>
  </si>
  <si>
    <t>SANTA YSABEL</t>
  </si>
  <si>
    <t>92071</t>
  </si>
  <si>
    <t>SANTEE</t>
  </si>
  <si>
    <t>92072</t>
  </si>
  <si>
    <t>92273</t>
  </si>
  <si>
    <t>SEELEY</t>
  </si>
  <si>
    <t>92384</t>
  </si>
  <si>
    <t>92385</t>
  </si>
  <si>
    <t>SKYFOREST</t>
  </si>
  <si>
    <t>92075</t>
  </si>
  <si>
    <t>SOLANA BEACH</t>
  </si>
  <si>
    <t>91976</t>
  </si>
  <si>
    <t>91977</t>
  </si>
  <si>
    <t>91978</t>
  </si>
  <si>
    <t>91979</t>
  </si>
  <si>
    <t>92584</t>
  </si>
  <si>
    <t>MENIFEE</t>
  </si>
  <si>
    <t>92585</t>
  </si>
  <si>
    <t>92586</t>
  </si>
  <si>
    <t>92587</t>
  </si>
  <si>
    <t>91980</t>
  </si>
  <si>
    <t>TECATE</t>
  </si>
  <si>
    <t>91987</t>
  </si>
  <si>
    <t>92389</t>
  </si>
  <si>
    <t>TECOPA</t>
  </si>
  <si>
    <t>92589</t>
  </si>
  <si>
    <t>TEMECULA</t>
  </si>
  <si>
    <t>92590</t>
  </si>
  <si>
    <t>92591</t>
  </si>
  <si>
    <t>92592</t>
  </si>
  <si>
    <t>92593</t>
  </si>
  <si>
    <t>92274</t>
  </si>
  <si>
    <t>THERMAL</t>
  </si>
  <si>
    <t>92275</t>
  </si>
  <si>
    <t>SALTON CITY</t>
  </si>
  <si>
    <t>92276</t>
  </si>
  <si>
    <t>THOUSAND PALMS</t>
  </si>
  <si>
    <t>92277</t>
  </si>
  <si>
    <t>TWENTYNINE PALMS</t>
  </si>
  <si>
    <t>92278</t>
  </si>
  <si>
    <t>92391</t>
  </si>
  <si>
    <t>TWIN PEAKS</t>
  </si>
  <si>
    <t>92082</t>
  </si>
  <si>
    <t>92392</t>
  </si>
  <si>
    <t>VICTORVILLE</t>
  </si>
  <si>
    <t>92393</t>
  </si>
  <si>
    <t>92394</t>
  </si>
  <si>
    <t>92395</t>
  </si>
  <si>
    <t>92081</t>
  </si>
  <si>
    <t>VISTA</t>
  </si>
  <si>
    <t>92083</t>
  </si>
  <si>
    <t>92084</t>
  </si>
  <si>
    <t>92085</t>
  </si>
  <si>
    <t>92066</t>
  </si>
  <si>
    <t>RANCHITA</t>
  </si>
  <si>
    <t>92086</t>
  </si>
  <si>
    <t>WARNER SPRINGS</t>
  </si>
  <si>
    <t>92281</t>
  </si>
  <si>
    <t>WESTMORLAND</t>
  </si>
  <si>
    <t>92595</t>
  </si>
  <si>
    <t>WILDOMAR</t>
  </si>
  <si>
    <t>92596</t>
  </si>
  <si>
    <t>92283</t>
  </si>
  <si>
    <t>WINTERHAVEN</t>
  </si>
  <si>
    <t>92397</t>
  </si>
  <si>
    <t>WRIGHTWOOD</t>
  </si>
  <si>
    <t>92398</t>
  </si>
  <si>
    <t>YERMO</t>
  </si>
  <si>
    <t>92399</t>
  </si>
  <si>
    <t>YUCAIPA</t>
  </si>
  <si>
    <t>92284</t>
  </si>
  <si>
    <t>YUCCA VALLEY</t>
  </si>
  <si>
    <t>92285</t>
  </si>
  <si>
    <t>LANDERS</t>
  </si>
  <si>
    <t>92286</t>
  </si>
  <si>
    <t>91714</t>
  </si>
  <si>
    <t>CITY OF INDUSTRY</t>
  </si>
  <si>
    <t>91715</t>
  </si>
  <si>
    <t>91716</t>
  </si>
  <si>
    <t>91801</t>
  </si>
  <si>
    <t>ALHAMBRA</t>
  </si>
  <si>
    <t>91802</t>
  </si>
  <si>
    <t>91803</t>
  </si>
  <si>
    <t>91804</t>
  </si>
  <si>
    <t>91896</t>
  </si>
  <si>
    <t>91899</t>
  </si>
  <si>
    <t>92801</t>
  </si>
  <si>
    <t>ANAHEIM</t>
  </si>
  <si>
    <t>92802</t>
  </si>
  <si>
    <t>92803</t>
  </si>
  <si>
    <t>92804</t>
  </si>
  <si>
    <t>92805</t>
  </si>
  <si>
    <t>92806</t>
  </si>
  <si>
    <t>92807</t>
  </si>
  <si>
    <t>92808</t>
  </si>
  <si>
    <t>92809</t>
  </si>
  <si>
    <t>92812</t>
  </si>
  <si>
    <t>92814</t>
  </si>
  <si>
    <t>92815</t>
  </si>
  <si>
    <t>92816</t>
  </si>
  <si>
    <t>92817</t>
  </si>
  <si>
    <t>92825</t>
  </si>
  <si>
    <t>92850</t>
  </si>
  <si>
    <t>92899</t>
  </si>
  <si>
    <t>90701</t>
  </si>
  <si>
    <t>90702</t>
  </si>
  <si>
    <t>90703</t>
  </si>
  <si>
    <t>CERRITOS</t>
  </si>
  <si>
    <t>92811</t>
  </si>
  <si>
    <t>90704</t>
  </si>
  <si>
    <t>91702</t>
  </si>
  <si>
    <t>AZUSA</t>
  </si>
  <si>
    <t>91706</t>
  </si>
  <si>
    <t>BALDWIN PARK</t>
  </si>
  <si>
    <t>90706</t>
  </si>
  <si>
    <t>BELLFLOWER</t>
  </si>
  <si>
    <t>90707</t>
  </si>
  <si>
    <t>92821</t>
  </si>
  <si>
    <t>BREA</t>
  </si>
  <si>
    <t>92822</t>
  </si>
  <si>
    <t>92823</t>
  </si>
  <si>
    <t>90620</t>
  </si>
  <si>
    <t>BUENA PARK</t>
  </si>
  <si>
    <t>90621</t>
  </si>
  <si>
    <t>90622</t>
  </si>
  <si>
    <t>90623</t>
  </si>
  <si>
    <t>LA PALMA</t>
  </si>
  <si>
    <t>90624</t>
  </si>
  <si>
    <t>91708</t>
  </si>
  <si>
    <t>CHINO</t>
  </si>
  <si>
    <t>91710</t>
  </si>
  <si>
    <t>91709</t>
  </si>
  <si>
    <t>CHINO HILLS</t>
  </si>
  <si>
    <t>91711</t>
  </si>
  <si>
    <t>92877</t>
  </si>
  <si>
    <t>92878</t>
  </si>
  <si>
    <t>92879</t>
  </si>
  <si>
    <t>92880</t>
  </si>
  <si>
    <t>92881</t>
  </si>
  <si>
    <t>92882</t>
  </si>
  <si>
    <t>92883</t>
  </si>
  <si>
    <t>92625</t>
  </si>
  <si>
    <t>CORONA DEL MAR</t>
  </si>
  <si>
    <t>92626</t>
  </si>
  <si>
    <t>COSTA MESA</t>
  </si>
  <si>
    <t>92627</t>
  </si>
  <si>
    <t>92628</t>
  </si>
  <si>
    <t>91722</t>
  </si>
  <si>
    <t>COVINA</t>
  </si>
  <si>
    <t>91723</t>
  </si>
  <si>
    <t>91724</t>
  </si>
  <si>
    <t>90630</t>
  </si>
  <si>
    <t>CYPRESS</t>
  </si>
  <si>
    <t>92624</t>
  </si>
  <si>
    <t>CAPISTRANO BEACH</t>
  </si>
  <si>
    <t>92629</t>
  </si>
  <si>
    <t>DANA POINT</t>
  </si>
  <si>
    <t>91731</t>
  </si>
  <si>
    <t>EL MONTE</t>
  </si>
  <si>
    <t>91732</t>
  </si>
  <si>
    <t>91733</t>
  </si>
  <si>
    <t>SOUTH EL MONTE</t>
  </si>
  <si>
    <t>91734</t>
  </si>
  <si>
    <t>91735</t>
  </si>
  <si>
    <t>92609</t>
  </si>
  <si>
    <t>EL TORO</t>
  </si>
  <si>
    <t>92630</t>
  </si>
  <si>
    <t>LAKE FOREST</t>
  </si>
  <si>
    <t>92831</t>
  </si>
  <si>
    <t>92832</t>
  </si>
  <si>
    <t>92833</t>
  </si>
  <si>
    <t>92834</t>
  </si>
  <si>
    <t>92835</t>
  </si>
  <si>
    <t>92836</t>
  </si>
  <si>
    <t>92837</t>
  </si>
  <si>
    <t>92838</t>
  </si>
  <si>
    <t>92840</t>
  </si>
  <si>
    <t>92841</t>
  </si>
  <si>
    <t>92842</t>
  </si>
  <si>
    <t>92843</t>
  </si>
  <si>
    <t>92844</t>
  </si>
  <si>
    <t>92845</t>
  </si>
  <si>
    <t>92846</t>
  </si>
  <si>
    <t>91740</t>
  </si>
  <si>
    <t>91741</t>
  </si>
  <si>
    <t>91743</t>
  </si>
  <si>
    <t>GUASTI</t>
  </si>
  <si>
    <t>90710</t>
  </si>
  <si>
    <t>HARBOR CITY</t>
  </si>
  <si>
    <t>92605</t>
  </si>
  <si>
    <t>HUNTINGTON BEACH</t>
  </si>
  <si>
    <t>92615</t>
  </si>
  <si>
    <t>92646</t>
  </si>
  <si>
    <t>92647</t>
  </si>
  <si>
    <t>92648</t>
  </si>
  <si>
    <t>92649</t>
  </si>
  <si>
    <t>92602</t>
  </si>
  <si>
    <t>92603</t>
  </si>
  <si>
    <t>92604</t>
  </si>
  <si>
    <t>92606</t>
  </si>
  <si>
    <t>92612</t>
  </si>
  <si>
    <t>92614</t>
  </si>
  <si>
    <t>92616</t>
  </si>
  <si>
    <t>92617</t>
  </si>
  <si>
    <t>92618</t>
  </si>
  <si>
    <t>92619</t>
  </si>
  <si>
    <t>92620</t>
  </si>
  <si>
    <t>92623</t>
  </si>
  <si>
    <t>92650</t>
  </si>
  <si>
    <t>EAST IRVINE</t>
  </si>
  <si>
    <t>92697</t>
  </si>
  <si>
    <t>92607</t>
  </si>
  <si>
    <t>LAGUNA NIGUEL</t>
  </si>
  <si>
    <t>92637</t>
  </si>
  <si>
    <t>LAGUNA WOODS</t>
  </si>
  <si>
    <t>92651</t>
  </si>
  <si>
    <t>LAGUNA BEACH</t>
  </si>
  <si>
    <t>92652</t>
  </si>
  <si>
    <t>92653</t>
  </si>
  <si>
    <t>LAGUNA HILLS</t>
  </si>
  <si>
    <t>92654</t>
  </si>
  <si>
    <t>92656</t>
  </si>
  <si>
    <t>ALISO VIEJO</t>
  </si>
  <si>
    <t>92677</t>
  </si>
  <si>
    <t>92698</t>
  </si>
  <si>
    <t>90631</t>
  </si>
  <si>
    <t>LA HABRA</t>
  </si>
  <si>
    <t>90632</t>
  </si>
  <si>
    <t>90633</t>
  </si>
  <si>
    <t>90711</t>
  </si>
  <si>
    <t>90712</t>
  </si>
  <si>
    <t>90713</t>
  </si>
  <si>
    <t>90714</t>
  </si>
  <si>
    <t>90715</t>
  </si>
  <si>
    <t>90716</t>
  </si>
  <si>
    <t>HAWAIIAN GARDENS</t>
  </si>
  <si>
    <t>90637</t>
  </si>
  <si>
    <t>LA MIRADA</t>
  </si>
  <si>
    <t>90638</t>
  </si>
  <si>
    <t>90639</t>
  </si>
  <si>
    <t>91744</t>
  </si>
  <si>
    <t>LA PUENTE</t>
  </si>
  <si>
    <t>91745</t>
  </si>
  <si>
    <t>HACIENDA HEIGHTS</t>
  </si>
  <si>
    <t>91746</t>
  </si>
  <si>
    <t>91747</t>
  </si>
  <si>
    <t>91748</t>
  </si>
  <si>
    <t>ROWLAND HEIGHTS</t>
  </si>
  <si>
    <t>91749</t>
  </si>
  <si>
    <t>91750</t>
  </si>
  <si>
    <t>LA VERNE</t>
  </si>
  <si>
    <t>90717</t>
  </si>
  <si>
    <t>LOMITA</t>
  </si>
  <si>
    <t>90745</t>
  </si>
  <si>
    <t>90746</t>
  </si>
  <si>
    <t>90747</t>
  </si>
  <si>
    <t>90749</t>
  </si>
  <si>
    <t>90755</t>
  </si>
  <si>
    <t>SIGNAL HILL</t>
  </si>
  <si>
    <t>90801</t>
  </si>
  <si>
    <t>90802</t>
  </si>
  <si>
    <t>90803</t>
  </si>
  <si>
    <t>90804</t>
  </si>
  <si>
    <t>90805</t>
  </si>
  <si>
    <t>90806</t>
  </si>
  <si>
    <t>90807</t>
  </si>
  <si>
    <t>90808</t>
  </si>
  <si>
    <t>90809</t>
  </si>
  <si>
    <t>90810</t>
  </si>
  <si>
    <t>90813</t>
  </si>
  <si>
    <t>90814</t>
  </si>
  <si>
    <t>90815</t>
  </si>
  <si>
    <t>90822</t>
  </si>
  <si>
    <t>90831</t>
  </si>
  <si>
    <t>90832</t>
  </si>
  <si>
    <t>90833</t>
  </si>
  <si>
    <t>90834</t>
  </si>
  <si>
    <t>90835</t>
  </si>
  <si>
    <t>90840</t>
  </si>
  <si>
    <t>90842</t>
  </si>
  <si>
    <t>90844</t>
  </si>
  <si>
    <t>90846</t>
  </si>
  <si>
    <t>90847</t>
  </si>
  <si>
    <t>90848</t>
  </si>
  <si>
    <t>90853</t>
  </si>
  <si>
    <t>90895</t>
  </si>
  <si>
    <t>90899</t>
  </si>
  <si>
    <t>90720</t>
  </si>
  <si>
    <t>LOS ALAMITOS</t>
  </si>
  <si>
    <t>90721</t>
  </si>
  <si>
    <t>91752</t>
  </si>
  <si>
    <t>MIRA LOMA</t>
  </si>
  <si>
    <t>91763</t>
  </si>
  <si>
    <t>90640</t>
  </si>
  <si>
    <t>MONTEBELLO</t>
  </si>
  <si>
    <t>91754</t>
  </si>
  <si>
    <t>MONTEREY PARK</t>
  </si>
  <si>
    <t>91755</t>
  </si>
  <si>
    <t>91756</t>
  </si>
  <si>
    <t>91759</t>
  </si>
  <si>
    <t>MT BALDY</t>
  </si>
  <si>
    <t>92657</t>
  </si>
  <si>
    <t>NEWPORT COAST</t>
  </si>
  <si>
    <t>92658</t>
  </si>
  <si>
    <t>NEWPORT BEACH</t>
  </si>
  <si>
    <t>92659</t>
  </si>
  <si>
    <t>92660</t>
  </si>
  <si>
    <t>92661</t>
  </si>
  <si>
    <t>92662</t>
  </si>
  <si>
    <t>92663</t>
  </si>
  <si>
    <t>92860</t>
  </si>
  <si>
    <t>NORCO</t>
  </si>
  <si>
    <t>90650</t>
  </si>
  <si>
    <t>90651</t>
  </si>
  <si>
    <t>90652</t>
  </si>
  <si>
    <t>91758</t>
  </si>
  <si>
    <t>91761</t>
  </si>
  <si>
    <t>91762</t>
  </si>
  <si>
    <t>91764</t>
  </si>
  <si>
    <t>92856</t>
  </si>
  <si>
    <t>92857</t>
  </si>
  <si>
    <t>92859</t>
  </si>
  <si>
    <t>92861</t>
  </si>
  <si>
    <t>VILLA PARK</t>
  </si>
  <si>
    <t>92862</t>
  </si>
  <si>
    <t>92863</t>
  </si>
  <si>
    <t>92864</t>
  </si>
  <si>
    <t>92865</t>
  </si>
  <si>
    <t>92866</t>
  </si>
  <si>
    <t>92867</t>
  </si>
  <si>
    <t>92868</t>
  </si>
  <si>
    <t>92869</t>
  </si>
  <si>
    <t>90723</t>
  </si>
  <si>
    <t>PARAMOUNT</t>
  </si>
  <si>
    <t>90660</t>
  </si>
  <si>
    <t>PICO RIVERA</t>
  </si>
  <si>
    <t>90661</t>
  </si>
  <si>
    <t>90662</t>
  </si>
  <si>
    <t>92870</t>
  </si>
  <si>
    <t>PLACENTIA</t>
  </si>
  <si>
    <t>92871</t>
  </si>
  <si>
    <t>91765</t>
  </si>
  <si>
    <t>DIAMOND BAR</t>
  </si>
  <si>
    <t>91766</t>
  </si>
  <si>
    <t>91767</t>
  </si>
  <si>
    <t>91768</t>
  </si>
  <si>
    <t>91769</t>
  </si>
  <si>
    <t>91701</t>
  </si>
  <si>
    <t>RANCHO CUCAMONGA</t>
  </si>
  <si>
    <t>91729</t>
  </si>
  <si>
    <t>91730</t>
  </si>
  <si>
    <t>91737</t>
  </si>
  <si>
    <t>91739</t>
  </si>
  <si>
    <t>91770</t>
  </si>
  <si>
    <t>ROSEMEAD</t>
  </si>
  <si>
    <t>91771</t>
  </si>
  <si>
    <t>91772</t>
  </si>
  <si>
    <t>92672</t>
  </si>
  <si>
    <t>SAN CLEMENTE</t>
  </si>
  <si>
    <t>92673</t>
  </si>
  <si>
    <t>92674</t>
  </si>
  <si>
    <t>91773</t>
  </si>
  <si>
    <t>SAN DIMAS</t>
  </si>
  <si>
    <t>91775</t>
  </si>
  <si>
    <t>SAN GABRIEL</t>
  </si>
  <si>
    <t>91776</t>
  </si>
  <si>
    <t>91778</t>
  </si>
  <si>
    <t>92675</t>
  </si>
  <si>
    <t>SAN JUAN CAPISTRANO</t>
  </si>
  <si>
    <t>92690</t>
  </si>
  <si>
    <t>MISSION VIEJO</t>
  </si>
  <si>
    <t>92691</t>
  </si>
  <si>
    <t>92692</t>
  </si>
  <si>
    <t>92693</t>
  </si>
  <si>
    <t>92694</t>
  </si>
  <si>
    <t>LADERA RANCH</t>
  </si>
  <si>
    <t>90731</t>
  </si>
  <si>
    <t>SAN PEDRO</t>
  </si>
  <si>
    <t>90732</t>
  </si>
  <si>
    <t>90733</t>
  </si>
  <si>
    <t>90734</t>
  </si>
  <si>
    <t>92701</t>
  </si>
  <si>
    <t>SANTA ANA</t>
  </si>
  <si>
    <t>92702</t>
  </si>
  <si>
    <t>92703</t>
  </si>
  <si>
    <t>92704</t>
  </si>
  <si>
    <t>92705</t>
  </si>
  <si>
    <t>92706</t>
  </si>
  <si>
    <t>92707</t>
  </si>
  <si>
    <t>92708</t>
  </si>
  <si>
    <t>FOUNTAIN VALLEY</t>
  </si>
  <si>
    <t>92711</t>
  </si>
  <si>
    <t>92712</t>
  </si>
  <si>
    <t>92725</t>
  </si>
  <si>
    <t>92728</t>
  </si>
  <si>
    <t>92735</t>
  </si>
  <si>
    <t>92799</t>
  </si>
  <si>
    <t>90670</t>
  </si>
  <si>
    <t>SANTA FE SPRINGS</t>
  </si>
  <si>
    <t>90671</t>
  </si>
  <si>
    <t>90740</t>
  </si>
  <si>
    <t>SEAL BEACH</t>
  </si>
  <si>
    <t>92676</t>
  </si>
  <si>
    <t>SILVERADO</t>
  </si>
  <si>
    <t>90680</t>
  </si>
  <si>
    <t>90742</t>
  </si>
  <si>
    <t>SUNSET BEACH</t>
  </si>
  <si>
    <t>90743</t>
  </si>
  <si>
    <t>SURFSIDE</t>
  </si>
  <si>
    <t>91780</t>
  </si>
  <si>
    <t>TEMPLE CITY</t>
  </si>
  <si>
    <t>90501</t>
  </si>
  <si>
    <t>90502</t>
  </si>
  <si>
    <t>90503</t>
  </si>
  <si>
    <t>90504</t>
  </si>
  <si>
    <t>90505</t>
  </si>
  <si>
    <t>90506</t>
  </si>
  <si>
    <t>90507</t>
  </si>
  <si>
    <t>90508</t>
  </si>
  <si>
    <t>90509</t>
  </si>
  <si>
    <t>90510</t>
  </si>
  <si>
    <t>92610</t>
  </si>
  <si>
    <t>FOOTHILL RANCH</t>
  </si>
  <si>
    <t>92678</t>
  </si>
  <si>
    <t>TRABUCO CANYON</t>
  </si>
  <si>
    <t>92679</t>
  </si>
  <si>
    <t>92688</t>
  </si>
  <si>
    <t>RANCHO SANTA MARGARITA</t>
  </si>
  <si>
    <t>92780</t>
  </si>
  <si>
    <t>TUSTIN</t>
  </si>
  <si>
    <t>92781</t>
  </si>
  <si>
    <t>92782</t>
  </si>
  <si>
    <t>91784</t>
  </si>
  <si>
    <t>91785</t>
  </si>
  <si>
    <t>91786</t>
  </si>
  <si>
    <t>91788</t>
  </si>
  <si>
    <t>91789</t>
  </si>
  <si>
    <t>91795</t>
  </si>
  <si>
    <t>91790</t>
  </si>
  <si>
    <t>WEST COVINA</t>
  </si>
  <si>
    <t>91791</t>
  </si>
  <si>
    <t>91792</t>
  </si>
  <si>
    <t>91793</t>
  </si>
  <si>
    <t>92655</t>
  </si>
  <si>
    <t>MIDWAY CITY</t>
  </si>
  <si>
    <t>92683</t>
  </si>
  <si>
    <t>92684</t>
  </si>
  <si>
    <t>92685</t>
  </si>
  <si>
    <t>90601</t>
  </si>
  <si>
    <t>90602</t>
  </si>
  <si>
    <t>90603</t>
  </si>
  <si>
    <t>90604</t>
  </si>
  <si>
    <t>90605</t>
  </si>
  <si>
    <t>90606</t>
  </si>
  <si>
    <t>90607</t>
  </si>
  <si>
    <t>90608</t>
  </si>
  <si>
    <t>90609</t>
  </si>
  <si>
    <t>90610</t>
  </si>
  <si>
    <t>90744</t>
  </si>
  <si>
    <t>90748</t>
  </si>
  <si>
    <t>92885</t>
  </si>
  <si>
    <t>YORBA LINDA</t>
  </si>
  <si>
    <t>92886</t>
  </si>
  <si>
    <t>92887</t>
  </si>
  <si>
    <t>95410</t>
  </si>
  <si>
    <t>95511</t>
  </si>
  <si>
    <t>ALDERPOINT</t>
  </si>
  <si>
    <t>95412</t>
  </si>
  <si>
    <t>95518</t>
  </si>
  <si>
    <t>ARCATA</t>
  </si>
  <si>
    <t>95519</t>
  </si>
  <si>
    <t>MCKINLEYVILLE</t>
  </si>
  <si>
    <t>95521</t>
  </si>
  <si>
    <t>95524</t>
  </si>
  <si>
    <t>94002</t>
  </si>
  <si>
    <t>94920</t>
  </si>
  <si>
    <t>BELVEDERE TIBURON</t>
  </si>
  <si>
    <t>95514</t>
  </si>
  <si>
    <t>BLOCKSBURG</t>
  </si>
  <si>
    <t>95525</t>
  </si>
  <si>
    <t>BLUE LAKE</t>
  </si>
  <si>
    <t>94922</t>
  </si>
  <si>
    <t>BODEGA</t>
  </si>
  <si>
    <t>94923</t>
  </si>
  <si>
    <t>BODEGA BAY</t>
  </si>
  <si>
    <t>94924</t>
  </si>
  <si>
    <t>BOLINAS</t>
  </si>
  <si>
    <t>95415</t>
  </si>
  <si>
    <t>95416</t>
  </si>
  <si>
    <t>BOYES HOT SPRINGS</t>
  </si>
  <si>
    <t>95526</t>
  </si>
  <si>
    <t>94005</t>
  </si>
  <si>
    <t>BRISBANE</t>
  </si>
  <si>
    <t>94010</t>
  </si>
  <si>
    <t>94011</t>
  </si>
  <si>
    <t>95527</t>
  </si>
  <si>
    <t>BURNT RANCH</t>
  </si>
  <si>
    <t>95419</t>
  </si>
  <si>
    <t>CAMP MEEKER</t>
  </si>
  <si>
    <t>95528</t>
  </si>
  <si>
    <t>CARLOTTA</t>
  </si>
  <si>
    <t>95421</t>
  </si>
  <si>
    <t>CAZADERO</t>
  </si>
  <si>
    <t>95422</t>
  </si>
  <si>
    <t>95423</t>
  </si>
  <si>
    <t>CLEARLAKE OAKS</t>
  </si>
  <si>
    <t>95424</t>
  </si>
  <si>
    <t>CLEARLAKE PARK</t>
  </si>
  <si>
    <t>95425</t>
  </si>
  <si>
    <t>95426</t>
  </si>
  <si>
    <t>COBB</t>
  </si>
  <si>
    <t>95427</t>
  </si>
  <si>
    <t>COMPTCHE</t>
  </si>
  <si>
    <t>94925</t>
  </si>
  <si>
    <t>CORTE MADERA</t>
  </si>
  <si>
    <t>94976</t>
  </si>
  <si>
    <t>94926</t>
  </si>
  <si>
    <t>ROHNERT PARK</t>
  </si>
  <si>
    <t>94927</t>
  </si>
  <si>
    <t>94928</t>
  </si>
  <si>
    <t>94931</t>
  </si>
  <si>
    <t>COTATI</t>
  </si>
  <si>
    <t>95428</t>
  </si>
  <si>
    <t>COVELO</t>
  </si>
  <si>
    <t>95531</t>
  </si>
  <si>
    <t>CRESCENT CITY</t>
  </si>
  <si>
    <t>95532</t>
  </si>
  <si>
    <t>95538</t>
  </si>
  <si>
    <t>FORT DICK</t>
  </si>
  <si>
    <t>94014</t>
  </si>
  <si>
    <t>DALY CITY</t>
  </si>
  <si>
    <t>94015</t>
  </si>
  <si>
    <t>94016</t>
  </si>
  <si>
    <t>94017</t>
  </si>
  <si>
    <t>94929</t>
  </si>
  <si>
    <t>DILLON BEACH</t>
  </si>
  <si>
    <t>95430</t>
  </si>
  <si>
    <t>DUNCANS MILLS</t>
  </si>
  <si>
    <t>95431</t>
  </si>
  <si>
    <t>94018</t>
  </si>
  <si>
    <t>EL GRANADA</t>
  </si>
  <si>
    <t>95432</t>
  </si>
  <si>
    <t>95433</t>
  </si>
  <si>
    <t>EL VERANO</t>
  </si>
  <si>
    <t>95501</t>
  </si>
  <si>
    <t>95502</t>
  </si>
  <si>
    <t>95503</t>
  </si>
  <si>
    <t>95534</t>
  </si>
  <si>
    <t>CUTTEN</t>
  </si>
  <si>
    <t>94930</t>
  </si>
  <si>
    <t>94978</t>
  </si>
  <si>
    <t>95536</t>
  </si>
  <si>
    <t>95537</t>
  </si>
  <si>
    <t>FIELDS LANDING</t>
  </si>
  <si>
    <t>95435</t>
  </si>
  <si>
    <t>94933</t>
  </si>
  <si>
    <t>FOREST KNOLLS</t>
  </si>
  <si>
    <t>95436</t>
  </si>
  <si>
    <t>95420</t>
  </si>
  <si>
    <t>CASPAR</t>
  </si>
  <si>
    <t>95437</t>
  </si>
  <si>
    <t>FORT BRAGG</t>
  </si>
  <si>
    <t>95488</t>
  </si>
  <si>
    <t>95540</t>
  </si>
  <si>
    <t>95439</t>
  </si>
  <si>
    <t>95542</t>
  </si>
  <si>
    <t>GARBERVILLE</t>
  </si>
  <si>
    <t>95543</t>
  </si>
  <si>
    <t>GASQUET</t>
  </si>
  <si>
    <t>95441</t>
  </si>
  <si>
    <t>GEYSERVILLE</t>
  </si>
  <si>
    <t>95442</t>
  </si>
  <si>
    <t>GLEN ELLEN</t>
  </si>
  <si>
    <t>95443</t>
  </si>
  <si>
    <t>GLENHAVEN</t>
  </si>
  <si>
    <t>95444</t>
  </si>
  <si>
    <t>GRATON</t>
  </si>
  <si>
    <t>95445</t>
  </si>
  <si>
    <t>GUALALA</t>
  </si>
  <si>
    <t>95497</t>
  </si>
  <si>
    <t>THE SEA RANCH</t>
  </si>
  <si>
    <t>95446</t>
  </si>
  <si>
    <t>GUERNEVILLE</t>
  </si>
  <si>
    <t>95471</t>
  </si>
  <si>
    <t>RIO NIDO</t>
  </si>
  <si>
    <t>94019</t>
  </si>
  <si>
    <t>HALF MOON BAY</t>
  </si>
  <si>
    <t>95448</t>
  </si>
  <si>
    <t>HEALDSBURG</t>
  </si>
  <si>
    <t>95545</t>
  </si>
  <si>
    <t>HONEYDEW</t>
  </si>
  <si>
    <t>95546</t>
  </si>
  <si>
    <t>HOOPA</t>
  </si>
  <si>
    <t>95449</t>
  </si>
  <si>
    <t>HOPLAND</t>
  </si>
  <si>
    <t>95547</t>
  </si>
  <si>
    <t>HYDESVILLE</t>
  </si>
  <si>
    <t>94937</t>
  </si>
  <si>
    <t>95450</t>
  </si>
  <si>
    <t>JENNER</t>
  </si>
  <si>
    <t>95451</t>
  </si>
  <si>
    <t>KELSEYVILLE</t>
  </si>
  <si>
    <t>95452</t>
  </si>
  <si>
    <t>KENWOOD</t>
  </si>
  <si>
    <t>95548</t>
  </si>
  <si>
    <t>KLAMATH</t>
  </si>
  <si>
    <t>95549</t>
  </si>
  <si>
    <t>KNEELAND</t>
  </si>
  <si>
    <t>95550</t>
  </si>
  <si>
    <t>KORBEL</t>
  </si>
  <si>
    <t>94938</t>
  </si>
  <si>
    <t>LAGUNITAS</t>
  </si>
  <si>
    <t>94020</t>
  </si>
  <si>
    <t>LA HONDA</t>
  </si>
  <si>
    <t>95453</t>
  </si>
  <si>
    <t>LAKEPORT</t>
  </si>
  <si>
    <t>94939</t>
  </si>
  <si>
    <t>94977</t>
  </si>
  <si>
    <t>95417</t>
  </si>
  <si>
    <t>BRANSCOMB</t>
  </si>
  <si>
    <t>95454</t>
  </si>
  <si>
    <t>LAYTONVILLE</t>
  </si>
  <si>
    <t>95585</t>
  </si>
  <si>
    <t>LEGGETT</t>
  </si>
  <si>
    <t>95456</t>
  </si>
  <si>
    <t>95551</t>
  </si>
  <si>
    <t>LOLETA</t>
  </si>
  <si>
    <t>94021</t>
  </si>
  <si>
    <t>LOMA MAR</t>
  </si>
  <si>
    <t>94022</t>
  </si>
  <si>
    <t>LOS ALTOS</t>
  </si>
  <si>
    <t>94023</t>
  </si>
  <si>
    <t>94024</t>
  </si>
  <si>
    <t>95457</t>
  </si>
  <si>
    <t>LOWER LAKE</t>
  </si>
  <si>
    <t>95458</t>
  </si>
  <si>
    <t>95552</t>
  </si>
  <si>
    <t>MAD RIVER</t>
  </si>
  <si>
    <t>95459</t>
  </si>
  <si>
    <t>94940</t>
  </si>
  <si>
    <t>95460</t>
  </si>
  <si>
    <t>MENDOCINO</t>
  </si>
  <si>
    <t>94025</t>
  </si>
  <si>
    <t>MENLO PARK</t>
  </si>
  <si>
    <t>94026</t>
  </si>
  <si>
    <t>94027</t>
  </si>
  <si>
    <t>ATHERTON</t>
  </si>
  <si>
    <t>94028</t>
  </si>
  <si>
    <t>PORTOLA VALLEY</t>
  </si>
  <si>
    <t>95461</t>
  </si>
  <si>
    <t>95467</t>
  </si>
  <si>
    <t>HIDDEN VALLEY LAKE</t>
  </si>
  <si>
    <t>94030</t>
  </si>
  <si>
    <t>MILLBRAE</t>
  </si>
  <si>
    <t>94941</t>
  </si>
  <si>
    <t>MILL VALLEY</t>
  </si>
  <si>
    <t>94942</t>
  </si>
  <si>
    <t>95553</t>
  </si>
  <si>
    <t>MIRANDA</t>
  </si>
  <si>
    <t>94037</t>
  </si>
  <si>
    <t>MONTARA</t>
  </si>
  <si>
    <t>95462</t>
  </si>
  <si>
    <t>MONTE RIO</t>
  </si>
  <si>
    <t>94038</t>
  </si>
  <si>
    <t>MOSS BEACH</t>
  </si>
  <si>
    <t>94035</t>
  </si>
  <si>
    <t>94039</t>
  </si>
  <si>
    <t>94040</t>
  </si>
  <si>
    <t>94041</t>
  </si>
  <si>
    <t>94042</t>
  </si>
  <si>
    <t>94043</t>
  </si>
  <si>
    <t>95554</t>
  </si>
  <si>
    <t>MYERS FLAT</t>
  </si>
  <si>
    <t>94946</t>
  </si>
  <si>
    <t>NICASIO</t>
  </si>
  <si>
    <t>95464</t>
  </si>
  <si>
    <t>NICE</t>
  </si>
  <si>
    <t>94945</t>
  </si>
  <si>
    <t>NOVATO</t>
  </si>
  <si>
    <t>94947</t>
  </si>
  <si>
    <t>94948</t>
  </si>
  <si>
    <t>94949</t>
  </si>
  <si>
    <t>94998</t>
  </si>
  <si>
    <t>95465</t>
  </si>
  <si>
    <t>OCCIDENTAL</t>
  </si>
  <si>
    <t>94950</t>
  </si>
  <si>
    <t>OLEMA</t>
  </si>
  <si>
    <t>95555</t>
  </si>
  <si>
    <t>ORICK</t>
  </si>
  <si>
    <t>95556</t>
  </si>
  <si>
    <t>95568</t>
  </si>
  <si>
    <t>SOMES BAR</t>
  </si>
  <si>
    <t>94044</t>
  </si>
  <si>
    <t>PACIFICA</t>
  </si>
  <si>
    <t>94301</t>
  </si>
  <si>
    <t>PALO ALTO</t>
  </si>
  <si>
    <t>94302</t>
  </si>
  <si>
    <t>94303</t>
  </si>
  <si>
    <t>94304</t>
  </si>
  <si>
    <t>94305</t>
  </si>
  <si>
    <t>94306</t>
  </si>
  <si>
    <t>94309</t>
  </si>
  <si>
    <t>94951</t>
  </si>
  <si>
    <t>PENNGROVE</t>
  </si>
  <si>
    <t>94060</t>
  </si>
  <si>
    <t>PESCADERO</t>
  </si>
  <si>
    <t>94952</t>
  </si>
  <si>
    <t>PETALUMA</t>
  </si>
  <si>
    <t>94953</t>
  </si>
  <si>
    <t>94954</t>
  </si>
  <si>
    <t>94955</t>
  </si>
  <si>
    <t>94975</t>
  </si>
  <si>
    <t>94999</t>
  </si>
  <si>
    <t>95558</t>
  </si>
  <si>
    <t>95559</t>
  </si>
  <si>
    <t>PHILLIPSVILLE</t>
  </si>
  <si>
    <t>95463</t>
  </si>
  <si>
    <t>NAVARRO</t>
  </si>
  <si>
    <t>95466</t>
  </si>
  <si>
    <t>95587</t>
  </si>
  <si>
    <t>PIERCY</t>
  </si>
  <si>
    <t>95468</t>
  </si>
  <si>
    <t>POINT ARENA</t>
  </si>
  <si>
    <t>94956</t>
  </si>
  <si>
    <t>POINT REYES STATION</t>
  </si>
  <si>
    <t>95469</t>
  </si>
  <si>
    <t>POTTER VALLEY</t>
  </si>
  <si>
    <t>95569</t>
  </si>
  <si>
    <t>REDCREST</t>
  </si>
  <si>
    <t>95560</t>
  </si>
  <si>
    <t>REDWAY</t>
  </si>
  <si>
    <t>94061</t>
  </si>
  <si>
    <t>REDWOOD CITY</t>
  </si>
  <si>
    <t>94062</t>
  </si>
  <si>
    <t>94063</t>
  </si>
  <si>
    <t>94064</t>
  </si>
  <si>
    <t>94065</t>
  </si>
  <si>
    <t>95470</t>
  </si>
  <si>
    <t>REDWOOD VALLEY</t>
  </si>
  <si>
    <t>95562</t>
  </si>
  <si>
    <t>RIO DELL</t>
  </si>
  <si>
    <t>94957</t>
  </si>
  <si>
    <t>95563</t>
  </si>
  <si>
    <t>SALYER</t>
  </si>
  <si>
    <t>95564</t>
  </si>
  <si>
    <t>SAMOA</t>
  </si>
  <si>
    <t>94960</t>
  </si>
  <si>
    <t>SAN ANSELMO</t>
  </si>
  <si>
    <t>94979</t>
  </si>
  <si>
    <t>94066</t>
  </si>
  <si>
    <t>SAN BRUNO</t>
  </si>
  <si>
    <t>94070</t>
  </si>
  <si>
    <t>94102</t>
  </si>
  <si>
    <t>SAN FRANCISCO</t>
  </si>
  <si>
    <t>94103</t>
  </si>
  <si>
    <t>94104</t>
  </si>
  <si>
    <t>94105</t>
  </si>
  <si>
    <t>94107</t>
  </si>
  <si>
    <t>94108</t>
  </si>
  <si>
    <t>94109</t>
  </si>
  <si>
    <t>94110</t>
  </si>
  <si>
    <t>94111</t>
  </si>
  <si>
    <t>94112</t>
  </si>
  <si>
    <t>94114</t>
  </si>
  <si>
    <t>94115</t>
  </si>
  <si>
    <t>94116</t>
  </si>
  <si>
    <t>94117</t>
  </si>
  <si>
    <t>94118</t>
  </si>
  <si>
    <t>94119</t>
  </si>
  <si>
    <t>94120</t>
  </si>
  <si>
    <t>94121</t>
  </si>
  <si>
    <t>94122</t>
  </si>
  <si>
    <t>94123</t>
  </si>
  <si>
    <t>94124</t>
  </si>
  <si>
    <t>94125</t>
  </si>
  <si>
    <t>94126</t>
  </si>
  <si>
    <t>94127</t>
  </si>
  <si>
    <t>94128</t>
  </si>
  <si>
    <t>94129</t>
  </si>
  <si>
    <t>94130</t>
  </si>
  <si>
    <t>94131</t>
  </si>
  <si>
    <t>94132</t>
  </si>
  <si>
    <t>94133</t>
  </si>
  <si>
    <t>94134</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</si>
  <si>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</si>
  <si>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</si>
  <si>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</si>
  <si>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</si>
  <si>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</si>
  <si>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</si>
  <si>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</si>
  <si>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</si>
  <si>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</si>
  <si>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</si>
  <si>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</si>
  <si>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</si>
  <si>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</si>
  <si>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</si>
  <si>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</si>
  <si>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</si>
  <si>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</si>
  <si>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</si>
  <si>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</si>
  <si>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</si>
  <si>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</si>
  <si>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</si>
  <si>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</si>
  <si>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</si>
  <si>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</si>
  <si>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94963</t>
  </si>
  <si>
    <t>SAN GERONIMO</t>
  </si>
  <si>
    <t>94074</t>
  </si>
  <si>
    <t>SAN GREGORIO</t>
  </si>
  <si>
    <t>94401</t>
  </si>
  <si>
    <t>SAN MATEO</t>
  </si>
  <si>
    <t>94402</t>
  </si>
  <si>
    <t>94403</t>
  </si>
  <si>
    <t>94404</t>
  </si>
  <si>
    <t>94497</t>
  </si>
  <si>
    <t>94964</t>
  </si>
  <si>
    <t>SAN QUENTIN</t>
  </si>
  <si>
    <t>94974</t>
  </si>
  <si>
    <t>94901</t>
  </si>
  <si>
    <t>94903</t>
  </si>
  <si>
    <t>94904</t>
  </si>
  <si>
    <t>GREENBRAE</t>
  </si>
  <si>
    <t>94912</t>
  </si>
  <si>
    <t>94913</t>
  </si>
  <si>
    <t>94914</t>
  </si>
  <si>
    <t>KENTFIELD</t>
  </si>
  <si>
    <t>94915</t>
  </si>
  <si>
    <t>95401</t>
  </si>
  <si>
    <t>95402</t>
  </si>
  <si>
    <t>95403</t>
  </si>
  <si>
    <t>95404</t>
  </si>
  <si>
    <t>95405</t>
  </si>
  <si>
    <t>95406</t>
  </si>
  <si>
    <t>95407</t>
  </si>
  <si>
    <t>95409</t>
  </si>
  <si>
    <t>94965</t>
  </si>
  <si>
    <t>SAUSALITO</t>
  </si>
  <si>
    <t>94966</t>
  </si>
  <si>
    <t>95565</t>
  </si>
  <si>
    <t>95472</t>
  </si>
  <si>
    <t>SEBASTOPOL</t>
  </si>
  <si>
    <t>95473</t>
  </si>
  <si>
    <t>95567</t>
  </si>
  <si>
    <t>SMITH RIVER</t>
  </si>
  <si>
    <t>95476</t>
  </si>
  <si>
    <t>SONOMA</t>
  </si>
  <si>
    <t>94080</t>
  </si>
  <si>
    <t>SOUTH SAN FRANCISCO</t>
  </si>
  <si>
    <t>94083</t>
  </si>
  <si>
    <t>95480</t>
  </si>
  <si>
    <t>STEWARTS POINT</t>
  </si>
  <si>
    <t>94970</t>
  </si>
  <si>
    <t>STINSON BEACH</t>
  </si>
  <si>
    <t>94085</t>
  </si>
  <si>
    <t>SUNNYVALE</t>
  </si>
  <si>
    <t>94086</t>
  </si>
  <si>
    <t>94087</t>
  </si>
  <si>
    <t>94088</t>
  </si>
  <si>
    <t>94089</t>
  </si>
  <si>
    <t>95481</t>
  </si>
  <si>
    <t>94971</t>
  </si>
  <si>
    <t>TOMALES</t>
  </si>
  <si>
    <t>95570</t>
  </si>
  <si>
    <t>95418</t>
  </si>
  <si>
    <t>CALPELLA</t>
  </si>
  <si>
    <t>95482</t>
  </si>
  <si>
    <t>95485</t>
  </si>
  <si>
    <t>UPPER LAKE</t>
  </si>
  <si>
    <t>95493</t>
  </si>
  <si>
    <t>WITTER SPRINGS</t>
  </si>
  <si>
    <t>94972</t>
  </si>
  <si>
    <t>VALLEY FORD</t>
  </si>
  <si>
    <t>95486</t>
  </si>
  <si>
    <t>VILLA GRANDE</t>
  </si>
  <si>
    <t>95487</t>
  </si>
  <si>
    <t>VINEBURG</t>
  </si>
  <si>
    <t>95571</t>
  </si>
  <si>
    <t>WEOTT</t>
  </si>
  <si>
    <t>95589</t>
  </si>
  <si>
    <t>WHITETHORN</t>
  </si>
  <si>
    <t>95429</t>
  </si>
  <si>
    <t>DOS RIOS</t>
  </si>
  <si>
    <t>95490</t>
  </si>
  <si>
    <t>WILLITS</t>
  </si>
  <si>
    <t>95573</t>
  </si>
  <si>
    <t>95492</t>
  </si>
  <si>
    <t>94973</t>
  </si>
  <si>
    <t>WOODACRE</t>
  </si>
  <si>
    <t>95494</t>
  </si>
  <si>
    <t>95595</t>
  </si>
  <si>
    <t>ZENIA</t>
  </si>
  <si>
    <t>94501</t>
  </si>
  <si>
    <t>ALAMEDA</t>
  </si>
  <si>
    <t>94502</t>
  </si>
  <si>
    <t>94507</t>
  </si>
  <si>
    <t>95002</t>
  </si>
  <si>
    <t>ALVISO</t>
  </si>
  <si>
    <t>94508</t>
  </si>
  <si>
    <t>ANGWIN</t>
  </si>
  <si>
    <t>94576</t>
  </si>
  <si>
    <t>94509</t>
  </si>
  <si>
    <t>94531</t>
  </si>
  <si>
    <t>95001</t>
  </si>
  <si>
    <t>APTOS</t>
  </si>
  <si>
    <t>95003</t>
  </si>
  <si>
    <t>95004</t>
  </si>
  <si>
    <t>AROMAS</t>
  </si>
  <si>
    <t>94510</t>
  </si>
  <si>
    <t>BENICIA</t>
  </si>
  <si>
    <t>95005</t>
  </si>
  <si>
    <t>BEN LOMOND</t>
  </si>
  <si>
    <t>94701</t>
  </si>
  <si>
    <t>BERKELEY</t>
  </si>
  <si>
    <t>94702</t>
  </si>
  <si>
    <t>94703</t>
  </si>
  <si>
    <t>94704</t>
  </si>
  <si>
    <t>94705</t>
  </si>
  <si>
    <t>94706</t>
  </si>
  <si>
    <t>94707</t>
  </si>
  <si>
    <t>94708</t>
  </si>
  <si>
    <t>94709</t>
  </si>
  <si>
    <t>94710</t>
  </si>
  <si>
    <t>94712</t>
  </si>
  <si>
    <t>94720</t>
  </si>
  <si>
    <t>94511</t>
  </si>
  <si>
    <t>BETHEL ISLAND</t>
  </si>
  <si>
    <t>93920</t>
  </si>
  <si>
    <t>BIG SUR</t>
  </si>
  <si>
    <t>94512</t>
  </si>
  <si>
    <t>BIRDS LANDING</t>
  </si>
  <si>
    <t>95006</t>
  </si>
  <si>
    <t>BOULDER CREEK</t>
  </si>
  <si>
    <t>94513</t>
  </si>
  <si>
    <t>95007</t>
  </si>
  <si>
    <t>BROOKDALE</t>
  </si>
  <si>
    <t>94505</t>
  </si>
  <si>
    <t>DISCOVERY BAY</t>
  </si>
  <si>
    <t>94514</t>
  </si>
  <si>
    <t>94515</t>
  </si>
  <si>
    <t>CALISTOGA</t>
  </si>
  <si>
    <t>95008</t>
  </si>
  <si>
    <t>95009</t>
  </si>
  <si>
    <t>95011</t>
  </si>
  <si>
    <t>94516</t>
  </si>
  <si>
    <t>95010</t>
  </si>
  <si>
    <t>CAPITOLA</t>
  </si>
  <si>
    <t>93921</t>
  </si>
  <si>
    <t>CARMEL BY THE SEA</t>
  </si>
  <si>
    <t>93922</t>
  </si>
  <si>
    <t>93923</t>
  </si>
  <si>
    <t>93924</t>
  </si>
  <si>
    <t>CARMEL VALLEY</t>
  </si>
  <si>
    <t>95012</t>
  </si>
  <si>
    <t>CASTROVILLE</t>
  </si>
  <si>
    <t>93925</t>
  </si>
  <si>
    <t>CHUALAR</t>
  </si>
  <si>
    <t>94517</t>
  </si>
  <si>
    <t>94518</t>
  </si>
  <si>
    <t>94519</t>
  </si>
  <si>
    <t>94520</t>
  </si>
  <si>
    <t>94521</t>
  </si>
  <si>
    <t>94522</t>
  </si>
  <si>
    <t>94523</t>
  </si>
  <si>
    <t>94524</t>
  </si>
  <si>
    <t>94527</t>
  </si>
  <si>
    <t>94529</t>
  </si>
  <si>
    <t>94525</t>
  </si>
  <si>
    <t>95014</t>
  </si>
  <si>
    <t>CUPERTINO</t>
  </si>
  <si>
    <t>95015</t>
  </si>
  <si>
    <t>94506</t>
  </si>
  <si>
    <t>94526</t>
  </si>
  <si>
    <t>95017</t>
  </si>
  <si>
    <t>94528</t>
  </si>
  <si>
    <t>DIABLO</t>
  </si>
  <si>
    <t>94530</t>
  </si>
  <si>
    <t>EL CERRITO</t>
  </si>
  <si>
    <t>94533</t>
  </si>
  <si>
    <t>94534</t>
  </si>
  <si>
    <t>94535</t>
  </si>
  <si>
    <t>TRAVIS AFB</t>
  </si>
  <si>
    <t>95018</t>
  </si>
  <si>
    <t>95019</t>
  </si>
  <si>
    <t>94536</t>
  </si>
  <si>
    <t>94537</t>
  </si>
  <si>
    <t>94538</t>
  </si>
  <si>
    <t>94539</t>
  </si>
  <si>
    <t>94555</t>
  </si>
  <si>
    <t>95020</t>
  </si>
  <si>
    <t>GILROY</t>
  </si>
  <si>
    <t>95021</t>
  </si>
  <si>
    <t>93926</t>
  </si>
  <si>
    <t>GONZALES</t>
  </si>
  <si>
    <t>93927</t>
  </si>
  <si>
    <t>94540</t>
  </si>
  <si>
    <t>94541</t>
  </si>
  <si>
    <t>94542</t>
  </si>
  <si>
    <t>94543</t>
  </si>
  <si>
    <t>94544</t>
  </si>
  <si>
    <t>94545</t>
  </si>
  <si>
    <t>94546</t>
  </si>
  <si>
    <t>CASTRO VALLEY</t>
  </si>
  <si>
    <t>94552</t>
  </si>
  <si>
    <t>94557</t>
  </si>
  <si>
    <t>95023</t>
  </si>
  <si>
    <t>95024</t>
  </si>
  <si>
    <t>93928</t>
  </si>
  <si>
    <t>JOLON</t>
  </si>
  <si>
    <t>93930</t>
  </si>
  <si>
    <t>94548</t>
  </si>
  <si>
    <t>KNIGHTSEN</t>
  </si>
  <si>
    <t>94549</t>
  </si>
  <si>
    <t>94550</t>
  </si>
  <si>
    <t>94551</t>
  </si>
  <si>
    <t>93932</t>
  </si>
  <si>
    <t>95030</t>
  </si>
  <si>
    <t>LOS GATOS</t>
  </si>
  <si>
    <t>95031</t>
  </si>
  <si>
    <t>95032</t>
  </si>
  <si>
    <t>95033</t>
  </si>
  <si>
    <t>93933</t>
  </si>
  <si>
    <t>MARINA</t>
  </si>
  <si>
    <t>94553</t>
  </si>
  <si>
    <t>MARTINEZ</t>
  </si>
  <si>
    <t>95035</t>
  </si>
  <si>
    <t>MILPITAS</t>
  </si>
  <si>
    <t>95036</t>
  </si>
  <si>
    <t>93940</t>
  </si>
  <si>
    <t>93942</t>
  </si>
  <si>
    <t>93943</t>
  </si>
  <si>
    <t>93944</t>
  </si>
  <si>
    <t>94556</t>
  </si>
  <si>
    <t>MORAGA</t>
  </si>
  <si>
    <t>94570</t>
  </si>
  <si>
    <t>94575</t>
  </si>
  <si>
    <t>95037</t>
  </si>
  <si>
    <t>MORGAN HILL</t>
  </si>
  <si>
    <t>95038</t>
  </si>
  <si>
    <t>95039</t>
  </si>
  <si>
    <t>MOSS LANDING</t>
  </si>
  <si>
    <t>95041</t>
  </si>
  <si>
    <t>94558</t>
  </si>
  <si>
    <t>NAPA</t>
  </si>
  <si>
    <t>94559</t>
  </si>
  <si>
    <t>94581</t>
  </si>
  <si>
    <t>95042</t>
  </si>
  <si>
    <t>NEW ALMADEN</t>
  </si>
  <si>
    <t>94560</t>
  </si>
  <si>
    <t>94601</t>
  </si>
  <si>
    <t>94602</t>
  </si>
  <si>
    <t>94603</t>
  </si>
  <si>
    <t>94604</t>
  </si>
  <si>
    <t>94605</t>
  </si>
  <si>
    <t>94606</t>
  </si>
  <si>
    <t>94607</t>
  </si>
  <si>
    <t>94608</t>
  </si>
  <si>
    <t>EMERYVILLE</t>
  </si>
  <si>
    <t>94609</t>
  </si>
  <si>
    <t>94610</t>
  </si>
  <si>
    <t>94611</t>
  </si>
  <si>
    <t>94612</t>
  </si>
  <si>
    <t>94613</t>
  </si>
  <si>
    <t>94614</t>
  </si>
  <si>
    <t>94615</t>
  </si>
  <si>
    <t>94617</t>
  </si>
  <si>
    <t>94618</t>
  </si>
  <si>
    <t>94619</t>
  </si>
  <si>
    <t>94620</t>
  </si>
  <si>
    <t>94621</t>
  </si>
  <si>
    <t>94622</t>
  </si>
  <si>
    <t>94623</t>
  </si>
  <si>
    <t>94624</t>
  </si>
  <si>
    <t>94649</t>
  </si>
  <si>
    <t>94659</t>
  </si>
  <si>
    <t>94660</t>
  </si>
  <si>
    <t>94661</t>
  </si>
  <si>
    <t>94662</t>
  </si>
  <si>
    <t>94666</t>
  </si>
  <si>
    <t>94561</t>
  </si>
  <si>
    <t>94562</t>
  </si>
  <si>
    <t>94563</t>
  </si>
  <si>
    <t>ORINDA</t>
  </si>
  <si>
    <t>93950</t>
  </si>
  <si>
    <t>PACIFIC GROVE</t>
  </si>
  <si>
    <t>95043</t>
  </si>
  <si>
    <t>PAICINES</t>
  </si>
  <si>
    <t>93953</t>
  </si>
  <si>
    <t>PEBBLE BEACH</t>
  </si>
  <si>
    <t>94564</t>
  </si>
  <si>
    <t>PINOLE</t>
  </si>
  <si>
    <t>94565</t>
  </si>
  <si>
    <t>94566</t>
  </si>
  <si>
    <t>94568</t>
  </si>
  <si>
    <t>94588</t>
  </si>
  <si>
    <t>94567</t>
  </si>
  <si>
    <t>POPE VALLEY</t>
  </si>
  <si>
    <t>94569</t>
  </si>
  <si>
    <t>PORT COSTA</t>
  </si>
  <si>
    <t>95026</t>
  </si>
  <si>
    <t>HOLY CITY</t>
  </si>
  <si>
    <t>95044</t>
  </si>
  <si>
    <t>REDWOOD ESTATES</t>
  </si>
  <si>
    <t>94801</t>
  </si>
  <si>
    <t>94802</t>
  </si>
  <si>
    <t>94803</t>
  </si>
  <si>
    <t>EL SOBRANTE</t>
  </si>
  <si>
    <t>94804</t>
  </si>
  <si>
    <t>94805</t>
  </si>
  <si>
    <t>94806</t>
  </si>
  <si>
    <t>SAN PABLO</t>
  </si>
  <si>
    <t>94807</t>
  </si>
  <si>
    <t>94808</t>
  </si>
  <si>
    <t>94820</t>
  </si>
  <si>
    <t>94850</t>
  </si>
  <si>
    <t>94571</t>
  </si>
  <si>
    <t>RIO VISTA</t>
  </si>
  <si>
    <t>94547</t>
  </si>
  <si>
    <t>HERCULES</t>
  </si>
  <si>
    <t>94572</t>
  </si>
  <si>
    <t>94573</t>
  </si>
  <si>
    <t>94574</t>
  </si>
  <si>
    <t>93901</t>
  </si>
  <si>
    <t>93902</t>
  </si>
  <si>
    <t>93905</t>
  </si>
  <si>
    <t>93906</t>
  </si>
  <si>
    <t>93907</t>
  </si>
  <si>
    <t>93908</t>
  </si>
  <si>
    <t>93912</t>
  </si>
  <si>
    <t>93915</t>
  </si>
  <si>
    <t>93962</t>
  </si>
  <si>
    <t>SPRECKELS</t>
  </si>
  <si>
    <t>95013</t>
  </si>
  <si>
    <t>95101</t>
  </si>
  <si>
    <t>95103</t>
  </si>
  <si>
    <t>95106</t>
  </si>
  <si>
    <t>95108</t>
  </si>
  <si>
    <t>95109</t>
  </si>
  <si>
    <t>95110</t>
  </si>
  <si>
    <t>95111</t>
  </si>
  <si>
    <t>95112</t>
  </si>
  <si>
    <t>95113</t>
  </si>
  <si>
    <t>95115</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</si>
  <si>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</si>
  <si>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</si>
  <si>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</si>
  <si>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</si>
  <si>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</si>
  <si>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</si>
  <si>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</si>
  <si>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</si>
  <si>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</si>
  <si>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</si>
  <si>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</si>
  <si>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</si>
  <si>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</si>
  <si>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</si>
  <si>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</si>
  <si>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</si>
  <si>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</si>
  <si>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</si>
  <si>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</si>
  <si>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</si>
  <si>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</si>
  <si>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</si>
  <si>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</si>
  <si>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</si>
  <si>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MOUNT HAMILTON</t>
  </si>
  <si>
    <t>95141</t>
  </si>
  <si>
    <t>95148</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</si>
  <si>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</si>
  <si>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</si>
  <si>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</si>
  <si>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</si>
  <si>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</si>
  <si>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</si>
  <si>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</si>
  <si>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</si>
  <si>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</si>
  <si>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</si>
  <si>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</si>
  <si>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</si>
  <si>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</si>
  <si>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</si>
  <si>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</si>
  <si>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</si>
  <si>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</si>
  <si>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</si>
  <si>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</si>
  <si>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</si>
  <si>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</si>
  <si>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</si>
  <si>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95045</t>
  </si>
  <si>
    <t>SAN JUAN BAUTISTA</t>
  </si>
  <si>
    <t>94577</t>
  </si>
  <si>
    <t>SAN LEANDRO</t>
  </si>
  <si>
    <t>94578</t>
  </si>
  <si>
    <t>94579</t>
  </si>
  <si>
    <t>94580</t>
  </si>
  <si>
    <t>93954</t>
  </si>
  <si>
    <t>SAN LUCAS</t>
  </si>
  <si>
    <t>95046</t>
  </si>
  <si>
    <t>SAN MARTIN</t>
  </si>
  <si>
    <t>94582</t>
  </si>
  <si>
    <t>SAN RAMON</t>
  </si>
  <si>
    <t>94583</t>
  </si>
  <si>
    <t>95050</t>
  </si>
  <si>
    <t>95051</t>
  </si>
  <si>
    <t>95052</t>
  </si>
  <si>
    <t>95053</t>
  </si>
  <si>
    <t>95054</t>
  </si>
  <si>
    <t>95055</t>
  </si>
  <si>
    <t>95056</t>
  </si>
  <si>
    <t>95060</t>
  </si>
  <si>
    <t>95061</t>
  </si>
  <si>
    <t>95062</t>
  </si>
  <si>
    <t>95063</t>
  </si>
  <si>
    <t>95064</t>
  </si>
  <si>
    <t>95065</t>
  </si>
  <si>
    <t>95066</t>
  </si>
  <si>
    <t>SCOTTS VALLEY</t>
  </si>
  <si>
    <t>95067</t>
  </si>
  <si>
    <t>95070</t>
  </si>
  <si>
    <t>95071</t>
  </si>
  <si>
    <t>93955</t>
  </si>
  <si>
    <t>93960</t>
  </si>
  <si>
    <t>SOLEDAD</t>
  </si>
  <si>
    <t>95073</t>
  </si>
  <si>
    <t>SOQUEL</t>
  </si>
  <si>
    <t>94585</t>
  </si>
  <si>
    <t>SUISUN CITY</t>
  </si>
  <si>
    <t>94586</t>
  </si>
  <si>
    <t>SUNOL</t>
  </si>
  <si>
    <t>95075</t>
  </si>
  <si>
    <t>TRES PINOS</t>
  </si>
  <si>
    <t>94587</t>
  </si>
  <si>
    <t>94503</t>
  </si>
  <si>
    <t>AMERICAN CANYON</t>
  </si>
  <si>
    <t>94589</t>
  </si>
  <si>
    <t>VALLEJO</t>
  </si>
  <si>
    <t>94590</t>
  </si>
  <si>
    <t>94591</t>
  </si>
  <si>
    <t>94592</t>
  </si>
  <si>
    <t>94595</t>
  </si>
  <si>
    <t>94596</t>
  </si>
  <si>
    <t>94597</t>
  </si>
  <si>
    <t>94598</t>
  </si>
  <si>
    <t>95076</t>
  </si>
  <si>
    <t>WATSONVILLE</t>
  </si>
  <si>
    <t>95077</t>
  </si>
  <si>
    <t>94599</t>
  </si>
  <si>
    <t>YOUNTVILLE</t>
  </si>
  <si>
    <t>95220</t>
  </si>
  <si>
    <t>ACAMPO</t>
  </si>
  <si>
    <t>96006</t>
  </si>
  <si>
    <t>ADIN</t>
  </si>
  <si>
    <t>93601</t>
  </si>
  <si>
    <t>AHWAHNEE</t>
  </si>
  <si>
    <t>95910</t>
  </si>
  <si>
    <t>ALLEGHANY</t>
  </si>
  <si>
    <t>95701</t>
  </si>
  <si>
    <t>95715</t>
  </si>
  <si>
    <t>EMIGRANT GAP</t>
  </si>
  <si>
    <t>95601</t>
  </si>
  <si>
    <t>AMADOR CITY</t>
  </si>
  <si>
    <t>96007</t>
  </si>
  <si>
    <t>95221</t>
  </si>
  <si>
    <t>ALTAVILLE</t>
  </si>
  <si>
    <t>95222</t>
  </si>
  <si>
    <t>ANGELS CAMP</t>
  </si>
  <si>
    <t>95703</t>
  </si>
  <si>
    <t>APPLEGATE</t>
  </si>
  <si>
    <t>95912</t>
  </si>
  <si>
    <t>ARBUCKLE</t>
  </si>
  <si>
    <t>95223</t>
  </si>
  <si>
    <t>95913</t>
  </si>
  <si>
    <t>ARTOIS</t>
  </si>
  <si>
    <t>95301</t>
  </si>
  <si>
    <t>93602</t>
  </si>
  <si>
    <t>AUBERRY</t>
  </si>
  <si>
    <t>95602</t>
  </si>
  <si>
    <t>95603</t>
  </si>
  <si>
    <t>95604</t>
  </si>
  <si>
    <t>95224</t>
  </si>
  <si>
    <t>95303</t>
  </si>
  <si>
    <t>BALLICO</t>
  </si>
  <si>
    <t>95914</t>
  </si>
  <si>
    <t>93604</t>
  </si>
  <si>
    <t>BASS LAKE</t>
  </si>
  <si>
    <t>93669</t>
  </si>
  <si>
    <t>WISHON</t>
  </si>
  <si>
    <t>96008</t>
  </si>
  <si>
    <t>BELLA VISTA</t>
  </si>
  <si>
    <t>95916</t>
  </si>
  <si>
    <t>BERRY CREEK</t>
  </si>
  <si>
    <t>96009</t>
  </si>
  <si>
    <t>BIEBER</t>
  </si>
  <si>
    <t>96010</t>
  </si>
  <si>
    <t>BIG BAR</t>
  </si>
  <si>
    <t>96011</t>
  </si>
  <si>
    <t>93605</t>
  </si>
  <si>
    <t>95917</t>
  </si>
  <si>
    <t>BIGGS</t>
  </si>
  <si>
    <t>95305</t>
  </si>
  <si>
    <t>BIG OAK FLAT</t>
  </si>
  <si>
    <t>93606</t>
  </si>
  <si>
    <t>BIOLA</t>
  </si>
  <si>
    <t>95606</t>
  </si>
  <si>
    <t>95918</t>
  </si>
  <si>
    <t>95919</t>
  </si>
  <si>
    <t>96013</t>
  </si>
  <si>
    <t>BURNEY</t>
  </si>
  <si>
    <t>95225</t>
  </si>
  <si>
    <t>BURSON</t>
  </si>
  <si>
    <t>95920</t>
  </si>
  <si>
    <t>BUTTE CITY</t>
  </si>
  <si>
    <t>96014</t>
  </si>
  <si>
    <t>CALLAHAN</t>
  </si>
  <si>
    <t>95709</t>
  </si>
  <si>
    <t>CAMINO</t>
  </si>
  <si>
    <t>95922</t>
  </si>
  <si>
    <t>CAMPTONVILLE</t>
  </si>
  <si>
    <t>96015</t>
  </si>
  <si>
    <t>93608</t>
  </si>
  <si>
    <t>CANTUA CREEK</t>
  </si>
  <si>
    <t>95923</t>
  </si>
  <si>
    <t>CANYON DAM</t>
  </si>
  <si>
    <t>95608</t>
  </si>
  <si>
    <t>CARMICHAEL</t>
  </si>
  <si>
    <t>95609</t>
  </si>
  <si>
    <t>93609</t>
  </si>
  <si>
    <t>CARUTHERS</t>
  </si>
  <si>
    <t>96016</t>
  </si>
  <si>
    <t>CASSEL</t>
  </si>
  <si>
    <t>96017</t>
  </si>
  <si>
    <t>CASTELLA</t>
  </si>
  <si>
    <t>95306</t>
  </si>
  <si>
    <t>CATHEYS VALLEY</t>
  </si>
  <si>
    <t>95924</t>
  </si>
  <si>
    <t>CEDAR RIDGE</t>
  </si>
  <si>
    <t>96019</t>
  </si>
  <si>
    <t>SHASTA LAKE</t>
  </si>
  <si>
    <t>96079</t>
  </si>
  <si>
    <t>96089</t>
  </si>
  <si>
    <t>95307</t>
  </si>
  <si>
    <t>95925</t>
  </si>
  <si>
    <t>CHALLENGE</t>
  </si>
  <si>
    <t>96020</t>
  </si>
  <si>
    <t>95712</t>
  </si>
  <si>
    <t>CHICAGO PARK</t>
  </si>
  <si>
    <t>95926</t>
  </si>
  <si>
    <t>CHICO</t>
  </si>
  <si>
    <t>95927</t>
  </si>
  <si>
    <t>95928</t>
  </si>
  <si>
    <t>95929</t>
  </si>
  <si>
    <t>95973</t>
  </si>
  <si>
    <t>95976</t>
  </si>
  <si>
    <t>95309</t>
  </si>
  <si>
    <t>CHINESE CAMP</t>
  </si>
  <si>
    <t>93610</t>
  </si>
  <si>
    <t>CHOWCHILLA</t>
  </si>
  <si>
    <t>95610</t>
  </si>
  <si>
    <t>CITRUS HEIGHTS</t>
  </si>
  <si>
    <t>95611</t>
  </si>
  <si>
    <t>95621</t>
  </si>
  <si>
    <t>95612</t>
  </si>
  <si>
    <t>95227</t>
  </si>
  <si>
    <t>95930</t>
  </si>
  <si>
    <t>CLIPPER MILLS</t>
  </si>
  <si>
    <t>95981</t>
  </si>
  <si>
    <t>STRAWBERRY VALLEY</t>
  </si>
  <si>
    <t>93611</t>
  </si>
  <si>
    <t>93612</t>
  </si>
  <si>
    <t>93613</t>
  </si>
  <si>
    <t>93619</t>
  </si>
  <si>
    <t>93614</t>
  </si>
  <si>
    <t>COARSEGOLD</t>
  </si>
  <si>
    <t>95713</t>
  </si>
  <si>
    <t>95613</t>
  </si>
  <si>
    <t>COLOMA</t>
  </si>
  <si>
    <t>95310</t>
  </si>
  <si>
    <t>95932</t>
  </si>
  <si>
    <t>COLUSA</t>
  </si>
  <si>
    <t>95614</t>
  </si>
  <si>
    <t>COOL</t>
  </si>
  <si>
    <t>95228</t>
  </si>
  <si>
    <t>COPPEROPOLIS</t>
  </si>
  <si>
    <t>96021</t>
  </si>
  <si>
    <t>96029</t>
  </si>
  <si>
    <t>FLOURNOY</t>
  </si>
  <si>
    <t>96022</t>
  </si>
  <si>
    <t>95311</t>
  </si>
  <si>
    <t>COULTERVILLE</t>
  </si>
  <si>
    <t>95615</t>
  </si>
  <si>
    <t>95934</t>
  </si>
  <si>
    <t>CRESCENT MILLS</t>
  </si>
  <si>
    <t>95312</t>
  </si>
  <si>
    <t>CRESSEY</t>
  </si>
  <si>
    <t>95313</t>
  </si>
  <si>
    <t>CROWS LANDING</t>
  </si>
  <si>
    <t>93615</t>
  </si>
  <si>
    <t>95616</t>
  </si>
  <si>
    <t>95617</t>
  </si>
  <si>
    <t>95618</t>
  </si>
  <si>
    <t>95315</t>
  </si>
  <si>
    <t>93616</t>
  </si>
  <si>
    <t>DEL REY</t>
  </si>
  <si>
    <t>95316</t>
  </si>
  <si>
    <t>DENAIR</t>
  </si>
  <si>
    <t>95619</t>
  </si>
  <si>
    <t>DIAMOND SPRINGS</t>
  </si>
  <si>
    <t>93618</t>
  </si>
  <si>
    <t>DINUBA</t>
  </si>
  <si>
    <t>95620</t>
  </si>
  <si>
    <t>95935</t>
  </si>
  <si>
    <t>DOBBINS</t>
  </si>
  <si>
    <t>96023</t>
  </si>
  <si>
    <t>DORRIS</t>
  </si>
  <si>
    <t>93620</t>
  </si>
  <si>
    <t>DOS PALOS</t>
  </si>
  <si>
    <t>96024</t>
  </si>
  <si>
    <t>DOUGLAS CITY</t>
  </si>
  <si>
    <t>95936</t>
  </si>
  <si>
    <t>DOWNIEVILLE</t>
  </si>
  <si>
    <t>93621</t>
  </si>
  <si>
    <t>95937</t>
  </si>
  <si>
    <t>DUNNIGAN</t>
  </si>
  <si>
    <t>96025</t>
  </si>
  <si>
    <t>DUNSMUIR</t>
  </si>
  <si>
    <t>95938</t>
  </si>
  <si>
    <t>95958</t>
  </si>
  <si>
    <t>95714</t>
  </si>
  <si>
    <t>DUTCH FLAT</t>
  </si>
  <si>
    <t>95623</t>
  </si>
  <si>
    <t>95939</t>
  </si>
  <si>
    <t>95624</t>
  </si>
  <si>
    <t>ELK GROVE</t>
  </si>
  <si>
    <t>95757</t>
  </si>
  <si>
    <t>95758</t>
  </si>
  <si>
    <t>95759</t>
  </si>
  <si>
    <t>95625</t>
  </si>
  <si>
    <t>95317</t>
  </si>
  <si>
    <t>EL NIDO</t>
  </si>
  <si>
    <t>95318</t>
  </si>
  <si>
    <t>EL PORTAL</t>
  </si>
  <si>
    <t>95626</t>
  </si>
  <si>
    <t>ELVERTA</t>
  </si>
  <si>
    <t>95319</t>
  </si>
  <si>
    <t>95320</t>
  </si>
  <si>
    <t>ESCALON</t>
  </si>
  <si>
    <t>95607</t>
  </si>
  <si>
    <t>CAPAY</t>
  </si>
  <si>
    <t>95627</t>
  </si>
  <si>
    <t>ESPARTO</t>
  </si>
  <si>
    <t>96027</t>
  </si>
  <si>
    <t>95628</t>
  </si>
  <si>
    <t>FAIR OAKS</t>
  </si>
  <si>
    <t>96028</t>
  </si>
  <si>
    <t>FALL RIVER MILLS</t>
  </si>
  <si>
    <t>95230</t>
  </si>
  <si>
    <t>95629</t>
  </si>
  <si>
    <t>FIDDLETOWN</t>
  </si>
  <si>
    <t>93622</t>
  </si>
  <si>
    <t>FIREBAUGH</t>
  </si>
  <si>
    <t>93623</t>
  </si>
  <si>
    <t>FISH CAMP</t>
  </si>
  <si>
    <t>93624</t>
  </si>
  <si>
    <t>95630</t>
  </si>
  <si>
    <t>95671</t>
  </si>
  <si>
    <t>REPRESA</t>
  </si>
  <si>
    <t>95762</t>
  </si>
  <si>
    <t>EL DORADO HILLS</t>
  </si>
  <si>
    <t>95763</t>
  </si>
  <si>
    <t>95941</t>
  </si>
  <si>
    <t>FORBESTOWN</t>
  </si>
  <si>
    <t>95631</t>
  </si>
  <si>
    <t>FORESTHILL</t>
  </si>
  <si>
    <t>95942</t>
  </si>
  <si>
    <t>FOREST RANCH</t>
  </si>
  <si>
    <t>96031</t>
  </si>
  <si>
    <t>FORKS OF SALMON</t>
  </si>
  <si>
    <t>96032</t>
  </si>
  <si>
    <t>FORT JONES</t>
  </si>
  <si>
    <t>93625</t>
  </si>
  <si>
    <t>95231</t>
  </si>
  <si>
    <t>FRENCH CAMP</t>
  </si>
  <si>
    <t>96033</t>
  </si>
  <si>
    <t>FRENCH GULCH</t>
  </si>
  <si>
    <t>93650</t>
  </si>
  <si>
    <t>93701</t>
  </si>
  <si>
    <t>93702</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</si>
  <si>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</si>
  <si>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</si>
  <si>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</si>
  <si>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</si>
  <si>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</si>
  <si>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</si>
  <si>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</si>
  <si>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</si>
  <si>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</si>
  <si>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</si>
  <si>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</si>
  <si>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</si>
  <si>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</si>
  <si>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</si>
  <si>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</si>
  <si>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</si>
  <si>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</si>
  <si>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</si>
  <si>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</si>
  <si>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</si>
  <si>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</si>
  <si>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</si>
  <si>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</si>
  <si>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</si>
  <si>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</si>
  <si>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</si>
  <si>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</si>
  <si>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</si>
  <si>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</si>
  <si>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</si>
  <si>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</si>
  <si>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</si>
  <si>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</si>
  <si>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</si>
  <si>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</si>
  <si>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</si>
  <si>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</si>
  <si>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</si>
  <si>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</si>
  <si>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</si>
  <si>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</si>
  <si>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</si>
  <si>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</si>
  <si>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</si>
  <si>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</si>
  <si>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</si>
  <si>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</si>
  <si>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</si>
  <si>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</si>
  <si>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</si>
  <si>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</si>
  <si>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</si>
  <si>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</si>
  <si>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</si>
  <si>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</si>
  <si>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93626</t>
  </si>
  <si>
    <t>FRIANT</t>
  </si>
  <si>
    <t>95632</t>
  </si>
  <si>
    <t>95633</t>
  </si>
  <si>
    <t>96034</t>
  </si>
  <si>
    <t>GAZELLE</t>
  </si>
  <si>
    <t>95634</t>
  </si>
  <si>
    <t>96035</t>
  </si>
  <si>
    <t>GERBER</t>
  </si>
  <si>
    <t>95232</t>
  </si>
  <si>
    <t>95943</t>
  </si>
  <si>
    <t>GLENN</t>
  </si>
  <si>
    <t>95717</t>
  </si>
  <si>
    <t>GOLD RUN</t>
  </si>
  <si>
    <t>95944</t>
  </si>
  <si>
    <t>GOODYEARS BAR</t>
  </si>
  <si>
    <t>95945</t>
  </si>
  <si>
    <t>95949</t>
  </si>
  <si>
    <t>96037</t>
  </si>
  <si>
    <t>GREENVIEW</t>
  </si>
  <si>
    <t>95947</t>
  </si>
  <si>
    <t>95635</t>
  </si>
  <si>
    <t>96038</t>
  </si>
  <si>
    <t>GRENADA</t>
  </si>
  <si>
    <t>95948</t>
  </si>
  <si>
    <t>95950</t>
  </si>
  <si>
    <t>95636</t>
  </si>
  <si>
    <t>GRIZZLY FLATS</t>
  </si>
  <si>
    <t>95321</t>
  </si>
  <si>
    <t>95637</t>
  </si>
  <si>
    <t>GUINDA</t>
  </si>
  <si>
    <t>95679</t>
  </si>
  <si>
    <t>95322</t>
  </si>
  <si>
    <t>GUSTINE</t>
  </si>
  <si>
    <t>95951</t>
  </si>
  <si>
    <t>HAMILTON CITY</t>
  </si>
  <si>
    <t>96039</t>
  </si>
  <si>
    <t>HAPPY CAMP</t>
  </si>
  <si>
    <t>96040</t>
  </si>
  <si>
    <t>HAT CREEK</t>
  </si>
  <si>
    <t>95233</t>
  </si>
  <si>
    <t>HATHAWAY PINES</t>
  </si>
  <si>
    <t>96041</t>
  </si>
  <si>
    <t>HAYFORK</t>
  </si>
  <si>
    <t>93627</t>
  </si>
  <si>
    <t>HELM</t>
  </si>
  <si>
    <t>95638</t>
  </si>
  <si>
    <t>HERALD</t>
  </si>
  <si>
    <t>95323</t>
  </si>
  <si>
    <t>95324</t>
  </si>
  <si>
    <t>HILMAR</t>
  </si>
  <si>
    <t>95234</t>
  </si>
  <si>
    <t>95639</t>
  </si>
  <si>
    <t>HOOD</t>
  </si>
  <si>
    <t>96044</t>
  </si>
  <si>
    <t>HORNBROOK</t>
  </si>
  <si>
    <t>95325</t>
  </si>
  <si>
    <t>HORNITOS</t>
  </si>
  <si>
    <t>95326</t>
  </si>
  <si>
    <t>HUGHSON</t>
  </si>
  <si>
    <t>96046</t>
  </si>
  <si>
    <t>HYAMPOM</t>
  </si>
  <si>
    <t>96047</t>
  </si>
  <si>
    <t>IGO</t>
  </si>
  <si>
    <t>95640</t>
  </si>
  <si>
    <t>95641</t>
  </si>
  <si>
    <t>ISLETON</t>
  </si>
  <si>
    <t>95642</t>
  </si>
  <si>
    <t>95654</t>
  </si>
  <si>
    <t>95327</t>
  </si>
  <si>
    <t>96048</t>
  </si>
  <si>
    <t>93630</t>
  </si>
  <si>
    <t>KERMAN</t>
  </si>
  <si>
    <t>95328</t>
  </si>
  <si>
    <t>KEYES</t>
  </si>
  <si>
    <t>93631</t>
  </si>
  <si>
    <t>KINGSBURG</t>
  </si>
  <si>
    <t>96050</t>
  </si>
  <si>
    <t>KLAMATH RIVER</t>
  </si>
  <si>
    <t>95645</t>
  </si>
  <si>
    <t>KNIGHTS LANDING</t>
  </si>
  <si>
    <t>95720</t>
  </si>
  <si>
    <t>KYBURZ</t>
  </si>
  <si>
    <t>95329</t>
  </si>
  <si>
    <t>96051</t>
  </si>
  <si>
    <t>LAKEHEAD</t>
  </si>
  <si>
    <t>96070</t>
  </si>
  <si>
    <t>OBRIEN</t>
  </si>
  <si>
    <t>95330</t>
  </si>
  <si>
    <t>95333</t>
  </si>
  <si>
    <t>96052</t>
  </si>
  <si>
    <t>95648</t>
  </si>
  <si>
    <t>95236</t>
  </si>
  <si>
    <t>95953</t>
  </si>
  <si>
    <t>LIVE OAK</t>
  </si>
  <si>
    <t>95334</t>
  </si>
  <si>
    <t>95237</t>
  </si>
  <si>
    <t>LOCKEFORD</t>
  </si>
  <si>
    <t>95240</t>
  </si>
  <si>
    <t>95241</t>
  </si>
  <si>
    <t>95242</t>
  </si>
  <si>
    <t>95335</t>
  </si>
  <si>
    <t>LONG BARN</t>
  </si>
  <si>
    <t>96054</t>
  </si>
  <si>
    <t>95650</t>
  </si>
  <si>
    <t>93635</t>
  </si>
  <si>
    <t>LOS BANOS</t>
  </si>
  <si>
    <t>96055</t>
  </si>
  <si>
    <t>LOS MOLINOS</t>
  </si>
  <si>
    <t>95651</t>
  </si>
  <si>
    <t>LOTUS</t>
  </si>
  <si>
    <t>96056</t>
  </si>
  <si>
    <t>MCARTHUR</t>
  </si>
  <si>
    <t>96057</t>
  </si>
  <si>
    <t>MCCLOUD</t>
  </si>
  <si>
    <t>96058</t>
  </si>
  <si>
    <t>MACDOEL</t>
  </si>
  <si>
    <t>93636</t>
  </si>
  <si>
    <t>93637</t>
  </si>
  <si>
    <t>93638</t>
  </si>
  <si>
    <t>93639</t>
  </si>
  <si>
    <t>95653</t>
  </si>
  <si>
    <t>95954</t>
  </si>
  <si>
    <t>MAGALIA</t>
  </si>
  <si>
    <t>95336</t>
  </si>
  <si>
    <t>MANTECA</t>
  </si>
  <si>
    <t>95337</t>
  </si>
  <si>
    <t>96059</t>
  </si>
  <si>
    <t>MANTON</t>
  </si>
  <si>
    <t>95338</t>
  </si>
  <si>
    <t>MARIPOSA</t>
  </si>
  <si>
    <t>95901</t>
  </si>
  <si>
    <t>95903</t>
  </si>
  <si>
    <t>BEALE AFB</t>
  </si>
  <si>
    <t>95955</t>
  </si>
  <si>
    <t>95956</t>
  </si>
  <si>
    <t>MEADOW VALLEY</t>
  </si>
  <si>
    <t>95722</t>
  </si>
  <si>
    <t>MEADOW VISTA</t>
  </si>
  <si>
    <t>93640</t>
  </si>
  <si>
    <t>95340</t>
  </si>
  <si>
    <t>MERCED</t>
  </si>
  <si>
    <t>95341</t>
  </si>
  <si>
    <t>95343</t>
  </si>
  <si>
    <t>95344</t>
  </si>
  <si>
    <t>95348</t>
  </si>
  <si>
    <t>95957</t>
  </si>
  <si>
    <t>95345</t>
  </si>
  <si>
    <t>MIDPINES</t>
  </si>
  <si>
    <t>96062</t>
  </si>
  <si>
    <t>96061</t>
  </si>
  <si>
    <t>96063</t>
  </si>
  <si>
    <t>93603</t>
  </si>
  <si>
    <t>93628</t>
  </si>
  <si>
    <t>93633</t>
  </si>
  <si>
    <t>KINGS CANYON NATIONAL PK</t>
  </si>
  <si>
    <t>93641</t>
  </si>
  <si>
    <t>MIRAMONTE</t>
  </si>
  <si>
    <t>95346</t>
  </si>
  <si>
    <t>MI WUK VILLAGE</t>
  </si>
  <si>
    <t>95347</t>
  </si>
  <si>
    <t>95350</t>
  </si>
  <si>
    <t>MODESTO</t>
  </si>
  <si>
    <t>95351</t>
  </si>
  <si>
    <t>95352</t>
  </si>
  <si>
    <t>95353</t>
  </si>
  <si>
    <t>95354</t>
  </si>
  <si>
    <t>95355</t>
  </si>
  <si>
    <t>95356</t>
  </si>
  <si>
    <t>95357</t>
  </si>
  <si>
    <t>95358</t>
  </si>
  <si>
    <t>95397</t>
  </si>
  <si>
    <t>95245</t>
  </si>
  <si>
    <t>MOKELUMNE HILL</t>
  </si>
  <si>
    <t>96064</t>
  </si>
  <si>
    <t>96065</t>
  </si>
  <si>
    <t>MONTGOMERY CREEK</t>
  </si>
  <si>
    <t>95246</t>
  </si>
  <si>
    <t>MOUNTAIN RANCH</t>
  </si>
  <si>
    <t>96067</t>
  </si>
  <si>
    <t>MOUNT SHASTA</t>
  </si>
  <si>
    <t>95656</t>
  </si>
  <si>
    <t>MOUNT AUKUM</t>
  </si>
  <si>
    <t>95675</t>
  </si>
  <si>
    <t>RIVER PINES</t>
  </si>
  <si>
    <t>95229</t>
  </si>
  <si>
    <t>DOUGLAS FLAT</t>
  </si>
  <si>
    <t>95247</t>
  </si>
  <si>
    <t>MURPHYS</t>
  </si>
  <si>
    <t>95959</t>
  </si>
  <si>
    <t>NEVADA CITY</t>
  </si>
  <si>
    <t>95658</t>
  </si>
  <si>
    <t>95360</t>
  </si>
  <si>
    <t>NEWMAN</t>
  </si>
  <si>
    <t>95659</t>
  </si>
  <si>
    <t>NICOLAUS</t>
  </si>
  <si>
    <t>93643</t>
  </si>
  <si>
    <t>95652</t>
  </si>
  <si>
    <t>MCCLELLAN</t>
  </si>
  <si>
    <t>95660</t>
  </si>
  <si>
    <t>NORTH HIGHLANDS</t>
  </si>
  <si>
    <t>95960</t>
  </si>
  <si>
    <t>NORTH SAN JUAN</t>
  </si>
  <si>
    <t>96068</t>
  </si>
  <si>
    <t>NUBIEBER</t>
  </si>
  <si>
    <t>95361</t>
  </si>
  <si>
    <t>93644</t>
  </si>
  <si>
    <t>96069</t>
  </si>
  <si>
    <t>OAK RUN</t>
  </si>
  <si>
    <t>96071</t>
  </si>
  <si>
    <t>OLD STATION</t>
  </si>
  <si>
    <t>95961</t>
  </si>
  <si>
    <t>OLIVEHURST</t>
  </si>
  <si>
    <t>93645</t>
  </si>
  <si>
    <t>O NEALS</t>
  </si>
  <si>
    <t>93646</t>
  </si>
  <si>
    <t>ORANGE COVE</t>
  </si>
  <si>
    <t>93675</t>
  </si>
  <si>
    <t>SQUAW VALLEY</t>
  </si>
  <si>
    <t>95662</t>
  </si>
  <si>
    <t>ORANGEVALE</t>
  </si>
  <si>
    <t>95962</t>
  </si>
  <si>
    <t>OREGON HOUSE</t>
  </si>
  <si>
    <t>95963</t>
  </si>
  <si>
    <t>93647</t>
  </si>
  <si>
    <t>OROSI</t>
  </si>
  <si>
    <t>95915</t>
  </si>
  <si>
    <t>95940</t>
  </si>
  <si>
    <t>FEATHER FALLS</t>
  </si>
  <si>
    <t>95965</t>
  </si>
  <si>
    <t>95966</t>
  </si>
  <si>
    <t>95980</t>
  </si>
  <si>
    <t>STORRIE</t>
  </si>
  <si>
    <t>95968</t>
  </si>
  <si>
    <t>96073</t>
  </si>
  <si>
    <t>PALO CEDRO</t>
  </si>
  <si>
    <t>95967</t>
  </si>
  <si>
    <t>95969</t>
  </si>
  <si>
    <t>93648</t>
  </si>
  <si>
    <t>PARLIER</t>
  </si>
  <si>
    <t>96074</t>
  </si>
  <si>
    <t>PASKENTA</t>
  </si>
  <si>
    <t>95363</t>
  </si>
  <si>
    <t>95663</t>
  </si>
  <si>
    <t>93649</t>
  </si>
  <si>
    <t>PIEDRA</t>
  </si>
  <si>
    <t>95664</t>
  </si>
  <si>
    <t>PILOT HILL</t>
  </si>
  <si>
    <t>95364</t>
  </si>
  <si>
    <t>PINECREST</t>
  </si>
  <si>
    <t>95375</t>
  </si>
  <si>
    <t>STRAWBERRY</t>
  </si>
  <si>
    <t>95665</t>
  </si>
  <si>
    <t>95644</t>
  </si>
  <si>
    <t>95646</t>
  </si>
  <si>
    <t>95666</t>
  </si>
  <si>
    <t>95667</t>
  </si>
  <si>
    <t>95365</t>
  </si>
  <si>
    <t>PLANADA</t>
  </si>
  <si>
    <t>96076</t>
  </si>
  <si>
    <t>PLATINA</t>
  </si>
  <si>
    <t>95668</t>
  </si>
  <si>
    <t>95669</t>
  </si>
  <si>
    <t>95726</t>
  </si>
  <si>
    <t>POLLOCK PINES</t>
  </si>
  <si>
    <t>93651</t>
  </si>
  <si>
    <t>PRATHER</t>
  </si>
  <si>
    <t>95970</t>
  </si>
  <si>
    <t>96078</t>
  </si>
  <si>
    <t>PROBERTA</t>
  </si>
  <si>
    <t>95971</t>
  </si>
  <si>
    <t>95972</t>
  </si>
  <si>
    <t>RACKERBY</t>
  </si>
  <si>
    <t>95248</t>
  </si>
  <si>
    <t>RAIL ROAD FLAT</t>
  </si>
  <si>
    <t>93652</t>
  </si>
  <si>
    <t>RAISIN CITY</t>
  </si>
  <si>
    <t>95655</t>
  </si>
  <si>
    <t>95670</t>
  </si>
  <si>
    <t>RANCHO CORDOVA</t>
  </si>
  <si>
    <t>95741</t>
  </si>
  <si>
    <t>95742</t>
  </si>
  <si>
    <t>93653</t>
  </si>
  <si>
    <t>96075</t>
  </si>
  <si>
    <t>PAYNES CREEK</t>
  </si>
  <si>
    <t>96080</t>
  </si>
  <si>
    <t>RED BLUFF</t>
  </si>
  <si>
    <t>96001</t>
  </si>
  <si>
    <t>96002</t>
  </si>
  <si>
    <t>96003</t>
  </si>
  <si>
    <t>96049</t>
  </si>
  <si>
    <t>96099</t>
  </si>
  <si>
    <t>93654</t>
  </si>
  <si>
    <t>REEDLEY</t>
  </si>
  <si>
    <t>95672</t>
  </si>
  <si>
    <t>RESCUE</t>
  </si>
  <si>
    <t>95974</t>
  </si>
  <si>
    <t>RICHVALE</t>
  </si>
  <si>
    <t>95673</t>
  </si>
  <si>
    <t>RIO LINDA</t>
  </si>
  <si>
    <t>95674</t>
  </si>
  <si>
    <t>RIO OSO</t>
  </si>
  <si>
    <t>95366</t>
  </si>
  <si>
    <t>RIPON</t>
  </si>
  <si>
    <t>95367</t>
  </si>
  <si>
    <t>RIVERBANK</t>
  </si>
  <si>
    <t>93607</t>
  </si>
  <si>
    <t>BURREL</t>
  </si>
  <si>
    <t>93656</t>
  </si>
  <si>
    <t>95676</t>
  </si>
  <si>
    <t>95677</t>
  </si>
  <si>
    <t>ROCKLIN</t>
  </si>
  <si>
    <t>95765</t>
  </si>
  <si>
    <t>95661</t>
  </si>
  <si>
    <t>95678</t>
  </si>
  <si>
    <t>95746</t>
  </si>
  <si>
    <t>GRANITE BAY</t>
  </si>
  <si>
    <t>95747</t>
  </si>
  <si>
    <t>95946</t>
  </si>
  <si>
    <t>PENN VALLEY</t>
  </si>
  <si>
    <t>95975</t>
  </si>
  <si>
    <t>ROUGH AND READY</t>
  </si>
  <si>
    <t>96084</t>
  </si>
  <si>
    <t>95680</t>
  </si>
  <si>
    <t>RYDE</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</si>
  <si>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</si>
  <si>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</si>
  <si>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</si>
  <si>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</si>
  <si>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</si>
  <si>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</si>
  <si>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</si>
  <si>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</si>
  <si>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</si>
  <si>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</si>
  <si>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</si>
  <si>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</si>
  <si>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</si>
  <si>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</si>
  <si>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</si>
  <si>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</si>
  <si>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</si>
  <si>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</si>
  <si>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</si>
  <si>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</si>
  <si>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</si>
  <si>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</si>
  <si>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</si>
  <si>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</si>
  <si>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</si>
  <si>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</si>
  <si>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</si>
  <si>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</si>
  <si>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</si>
  <si>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</si>
  <si>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</si>
  <si>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</si>
  <si>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</si>
  <si>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</si>
  <si>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</si>
  <si>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</si>
  <si>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</si>
  <si>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</si>
  <si>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</si>
  <si>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</si>
  <si>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</si>
  <si>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</si>
  <si>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</si>
  <si>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</si>
  <si>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</si>
  <si>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</si>
  <si>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</si>
  <si>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</si>
  <si>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</si>
  <si>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</si>
  <si>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</si>
  <si>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</si>
  <si>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</si>
  <si>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</si>
  <si>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</si>
  <si>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</si>
  <si>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</si>
  <si>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</si>
  <si>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</si>
  <si>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</si>
  <si>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95811</t>
  </si>
  <si>
    <t>95812</t>
  </si>
  <si>
    <t>95813</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</si>
  <si>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</si>
  <si>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</si>
  <si>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</si>
  <si>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</si>
  <si>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</si>
  <si>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</si>
  <si>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</si>
  <si>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</si>
  <si>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</si>
  <si>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</si>
  <si>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</si>
  <si>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</si>
  <si>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</si>
  <si>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</si>
  <si>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</si>
  <si>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</si>
  <si>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</si>
  <si>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</si>
  <si>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</si>
  <si>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</si>
  <si>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</si>
  <si>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</si>
  <si>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95836</t>
  </si>
  <si>
    <t>95837</t>
  </si>
  <si>
    <t>95838</t>
  </si>
  <si>
    <t>95840</t>
  </si>
  <si>
    <t>95841</t>
  </si>
  <si>
    <t>95842</t>
  </si>
  <si>
    <t>95843</t>
  </si>
  <si>
    <t>95851</t>
  </si>
  <si>
    <t>95852</t>
  </si>
  <si>
    <t>95853</t>
  </si>
  <si>
    <t>95860</t>
  </si>
  <si>
    <t>95864</t>
  </si>
  <si>
    <t>95865</t>
  </si>
  <si>
    <t>95866</t>
  </si>
  <si>
    <t>95867</t>
  </si>
  <si>
    <t>95887</t>
  </si>
  <si>
    <t>95894</t>
  </si>
  <si>
    <t>95899</t>
  </si>
  <si>
    <t>95368</t>
  </si>
  <si>
    <t>95249</t>
  </si>
  <si>
    <t>SAN ANDREAS</t>
  </si>
  <si>
    <t>93657</t>
  </si>
  <si>
    <t>SANGER</t>
  </si>
  <si>
    <t>93660</t>
  </si>
  <si>
    <t>SAN JOAQUIN</t>
  </si>
  <si>
    <t>93661</t>
  </si>
  <si>
    <t>SANTA RITA PARK</t>
  </si>
  <si>
    <t>96085</t>
  </si>
  <si>
    <t>SCOTT BAR</t>
  </si>
  <si>
    <t>96086</t>
  </si>
  <si>
    <t>SEIAD VALLEY</t>
  </si>
  <si>
    <t>93662</t>
  </si>
  <si>
    <t>96087</t>
  </si>
  <si>
    <t>SHASTA</t>
  </si>
  <si>
    <t>96095</t>
  </si>
  <si>
    <t>WHISKEYTOWN</t>
  </si>
  <si>
    <t>93634</t>
  </si>
  <si>
    <t>LAKESHORE</t>
  </si>
  <si>
    <t>93642</t>
  </si>
  <si>
    <t>MONO HOT SPRINGS</t>
  </si>
  <si>
    <t>93664</t>
  </si>
  <si>
    <t>SHAVER LAKE</t>
  </si>
  <si>
    <t>95681</t>
  </si>
  <si>
    <t>95682</t>
  </si>
  <si>
    <t>SHINGLE SPRINGS</t>
  </si>
  <si>
    <t>96088</t>
  </si>
  <si>
    <t>SHINGLETOWN</t>
  </si>
  <si>
    <t>95683</t>
  </si>
  <si>
    <t>SLOUGHHOUSE</t>
  </si>
  <si>
    <t>95977</t>
  </si>
  <si>
    <t>SMARTSVILLE</t>
  </si>
  <si>
    <t>95369</t>
  </si>
  <si>
    <t>SNELLING</t>
  </si>
  <si>
    <t>95724</t>
  </si>
  <si>
    <t>NORDEN</t>
  </si>
  <si>
    <t>95728</t>
  </si>
  <si>
    <t>95684</t>
  </si>
  <si>
    <t>95370</t>
  </si>
  <si>
    <t>95373</t>
  </si>
  <si>
    <t>STANDARD</t>
  </si>
  <si>
    <t>95372</t>
  </si>
  <si>
    <t>SOULSBYVILLE</t>
  </si>
  <si>
    <t>93665</t>
  </si>
  <si>
    <t>SOUTH DOS PALOS</t>
  </si>
  <si>
    <t>95374</t>
  </si>
  <si>
    <t>STEVINSON</t>
  </si>
  <si>
    <t>95978</t>
  </si>
  <si>
    <t>STIRLING CITY</t>
  </si>
  <si>
    <t>95201</t>
  </si>
  <si>
    <t>95202</t>
  </si>
  <si>
    <t>95203</t>
  </si>
  <si>
    <t>95204</t>
  </si>
  <si>
    <t>95205</t>
  </si>
  <si>
    <t>95206</t>
  </si>
  <si>
    <t>95207</t>
  </si>
  <si>
    <t>95208</t>
  </si>
  <si>
    <t>95209</t>
  </si>
  <si>
    <t>95210</t>
  </si>
  <si>
    <t>95211</t>
  </si>
  <si>
    <t>95212</t>
  </si>
  <si>
    <t>95213</t>
  </si>
  <si>
    <t>95215</t>
  </si>
  <si>
    <t>95219</t>
  </si>
  <si>
    <t>95267</t>
  </si>
  <si>
    <t>95269</t>
  </si>
  <si>
    <t>95296</t>
  </si>
  <si>
    <t>95297</t>
  </si>
  <si>
    <t>95979</t>
  </si>
  <si>
    <t>STONYFORD</t>
  </si>
  <si>
    <t>93666</t>
  </si>
  <si>
    <t>SULTANA</t>
  </si>
  <si>
    <t>95982</t>
  </si>
  <si>
    <t>SUTTER</t>
  </si>
  <si>
    <t>95685</t>
  </si>
  <si>
    <t>SUTTER CREEK</t>
  </si>
  <si>
    <t>95699</t>
  </si>
  <si>
    <t>DRYTOWN</t>
  </si>
  <si>
    <t>95983</t>
  </si>
  <si>
    <t>96090</t>
  </si>
  <si>
    <t>TEHAMA</t>
  </si>
  <si>
    <t>95686</t>
  </si>
  <si>
    <t>93667</t>
  </si>
  <si>
    <t>TOLLHOUSE</t>
  </si>
  <si>
    <t>95304</t>
  </si>
  <si>
    <t>95376</t>
  </si>
  <si>
    <t>95377</t>
  </si>
  <si>
    <t>95378</t>
  </si>
  <si>
    <t>95385</t>
  </si>
  <si>
    <t>VERNALIS</t>
  </si>
  <si>
    <t>95391</t>
  </si>
  <si>
    <t>93668</t>
  </si>
  <si>
    <t>TRANQUILLITY</t>
  </si>
  <si>
    <t>93673</t>
  </si>
  <si>
    <t>TRAVER</t>
  </si>
  <si>
    <t>96091</t>
  </si>
  <si>
    <t>TRINITY CENTER</t>
  </si>
  <si>
    <t>95379</t>
  </si>
  <si>
    <t>TUOLUMNE</t>
  </si>
  <si>
    <t>95380</t>
  </si>
  <si>
    <t>TURLOCK</t>
  </si>
  <si>
    <t>95381</t>
  </si>
  <si>
    <t>95382</t>
  </si>
  <si>
    <t>95984</t>
  </si>
  <si>
    <t>TWAIN</t>
  </si>
  <si>
    <t>95383</t>
  </si>
  <si>
    <t>TWAIN HARTE</t>
  </si>
  <si>
    <t>95721</t>
  </si>
  <si>
    <t>ECHO LAKE</t>
  </si>
  <si>
    <t>95735</t>
  </si>
  <si>
    <t>95687</t>
  </si>
  <si>
    <t>VACAVILLE</t>
  </si>
  <si>
    <t>95688</t>
  </si>
  <si>
    <t>95696</t>
  </si>
  <si>
    <t>95251</t>
  </si>
  <si>
    <t>VALLECITO</t>
  </si>
  <si>
    <t>95226</t>
  </si>
  <si>
    <t>CAMPO SECO</t>
  </si>
  <si>
    <t>95252</t>
  </si>
  <si>
    <t>95253</t>
  </si>
  <si>
    <t>96092</t>
  </si>
  <si>
    <t>VINA</t>
  </si>
  <si>
    <t>95689</t>
  </si>
  <si>
    <t>VOLCANO</t>
  </si>
  <si>
    <t>95254</t>
  </si>
  <si>
    <t>95690</t>
  </si>
  <si>
    <t>95986</t>
  </si>
  <si>
    <t>95386</t>
  </si>
  <si>
    <t>96093</t>
  </si>
  <si>
    <t>WEAVERVILLE</t>
  </si>
  <si>
    <t>96094</t>
  </si>
  <si>
    <t>95736</t>
  </si>
  <si>
    <t>WEIMAR</t>
  </si>
  <si>
    <t>95387</t>
  </si>
  <si>
    <t>WESTLEY</t>
  </si>
  <si>
    <t>95255</t>
  </si>
  <si>
    <t>95605</t>
  </si>
  <si>
    <t>WEST SACRAMENTO</t>
  </si>
  <si>
    <t>95691</t>
  </si>
  <si>
    <t>95798</t>
  </si>
  <si>
    <t>95799</t>
  </si>
  <si>
    <t>95692</t>
  </si>
  <si>
    <t>96096</t>
  </si>
  <si>
    <t>WHITMORE</t>
  </si>
  <si>
    <t>95987</t>
  </si>
  <si>
    <t>95988</t>
  </si>
  <si>
    <t>WILLOWS</t>
  </si>
  <si>
    <t>95257</t>
  </si>
  <si>
    <t>WILSEYVILLE</t>
  </si>
  <si>
    <t>95693</t>
  </si>
  <si>
    <t>95694</t>
  </si>
  <si>
    <t>WINTERS</t>
  </si>
  <si>
    <t>95388</t>
  </si>
  <si>
    <t>95258</t>
  </si>
  <si>
    <t>95695</t>
  </si>
  <si>
    <t>95776</t>
  </si>
  <si>
    <t>93670</t>
  </si>
  <si>
    <t>YETTEM</t>
  </si>
  <si>
    <t>95697</t>
  </si>
  <si>
    <t>YOLO</t>
  </si>
  <si>
    <t>95389</t>
  </si>
  <si>
    <t>YOSEMITE NATIONAL PARK</t>
  </si>
  <si>
    <t>96097</t>
  </si>
  <si>
    <t>YREKA</t>
  </si>
  <si>
    <t>95991</t>
  </si>
  <si>
    <t>YUBA CITY</t>
  </si>
  <si>
    <t>95992</t>
  </si>
  <si>
    <t>95993</t>
  </si>
  <si>
    <t>95698</t>
  </si>
  <si>
    <t>ZAMORA</t>
  </si>
  <si>
    <t>96910</t>
  </si>
  <si>
    <t>HAGATNA</t>
  </si>
  <si>
    <t>96912</t>
  </si>
  <si>
    <t>DEDEDO</t>
  </si>
  <si>
    <t>96913</t>
  </si>
  <si>
    <t>BARRIGADA</t>
  </si>
  <si>
    <t>96915</t>
  </si>
  <si>
    <t>SANTA RITA</t>
  </si>
  <si>
    <t>96916</t>
  </si>
  <si>
    <t>MERIZO</t>
  </si>
  <si>
    <t>96917</t>
  </si>
  <si>
    <t>INARAJAN</t>
  </si>
  <si>
    <t>96919</t>
  </si>
  <si>
    <t>AGANA HEIGHTS</t>
  </si>
  <si>
    <t>96921</t>
  </si>
  <si>
    <t>96923</t>
  </si>
  <si>
    <t>MANGILAO</t>
  </si>
  <si>
    <t>96928</t>
  </si>
  <si>
    <t>AGAT</t>
  </si>
  <si>
    <t>96929</t>
  </si>
  <si>
    <t>YIGO</t>
  </si>
  <si>
    <t>96931</t>
  </si>
  <si>
    <t>TAMUNING</t>
  </si>
  <si>
    <t>96932</t>
  </si>
  <si>
    <t>96701</t>
  </si>
  <si>
    <t>AIEA</t>
  </si>
  <si>
    <t>96861</t>
  </si>
  <si>
    <t>CAMP H M SMITH</t>
  </si>
  <si>
    <t>96703</t>
  </si>
  <si>
    <t>ANAHOLA</t>
  </si>
  <si>
    <t>96751</t>
  </si>
  <si>
    <t>KEALIA</t>
  </si>
  <si>
    <t>96704</t>
  </si>
  <si>
    <t>CAPTAIN COOK</t>
  </si>
  <si>
    <t>96737</t>
  </si>
  <si>
    <t>96705</t>
  </si>
  <si>
    <t>ELEELE</t>
  </si>
  <si>
    <t>96706</t>
  </si>
  <si>
    <t>EWA BEACH</t>
  </si>
  <si>
    <t>96708</t>
  </si>
  <si>
    <t>HAIKU</t>
  </si>
  <si>
    <t>96710</t>
  </si>
  <si>
    <t>HAKALAU</t>
  </si>
  <si>
    <t>96712</t>
  </si>
  <si>
    <t>HALEIWA</t>
  </si>
  <si>
    <t>96713</t>
  </si>
  <si>
    <t>HANA</t>
  </si>
  <si>
    <t>96714</t>
  </si>
  <si>
    <t>HANALEI</t>
  </si>
  <si>
    <t>96716</t>
  </si>
  <si>
    <t>HANAPEPE</t>
  </si>
  <si>
    <t>96717</t>
  </si>
  <si>
    <t>HAUULA</t>
  </si>
  <si>
    <t>96718</t>
  </si>
  <si>
    <t>HAWAII NATIONAL PARK</t>
  </si>
  <si>
    <t>96719</t>
  </si>
  <si>
    <t>HAWI</t>
  </si>
  <si>
    <t>96720</t>
  </si>
  <si>
    <t>HILO</t>
  </si>
  <si>
    <t>96721</t>
  </si>
  <si>
    <t>96725</t>
  </si>
  <si>
    <t>HOLUALOA</t>
  </si>
  <si>
    <t>96726</t>
  </si>
  <si>
    <t>HONAUNAU</t>
  </si>
  <si>
    <t>96727</t>
  </si>
  <si>
    <t>HONOKAA</t>
  </si>
  <si>
    <t>96801</t>
  </si>
  <si>
    <t>HONOLULU</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</si>
  <si>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</si>
  <si>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</si>
  <si>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</si>
  <si>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</si>
  <si>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</si>
  <si>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</si>
  <si>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</si>
  <si>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</si>
  <si>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</si>
  <si>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</si>
  <si>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</si>
  <si>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</si>
  <si>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</si>
  <si>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</si>
  <si>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</si>
  <si>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</si>
  <si>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</si>
  <si>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</si>
  <si>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</si>
  <si>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</si>
  <si>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</si>
  <si>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</si>
  <si>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</si>
  <si>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</si>
  <si>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</si>
  <si>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96828</t>
  </si>
  <si>
    <t>96830</t>
  </si>
  <si>
    <t>96836</t>
  </si>
  <si>
    <t>96837</t>
  </si>
  <si>
    <t>96838</t>
  </si>
  <si>
    <t>96839</t>
  </si>
  <si>
    <t>96840</t>
  </si>
  <si>
    <t>96841</t>
  </si>
  <si>
    <t>96843</t>
  </si>
  <si>
    <t>96844</t>
  </si>
  <si>
    <t>96846</t>
  </si>
  <si>
    <t>96847</t>
  </si>
  <si>
    <t>96848</t>
  </si>
  <si>
    <t>96849</t>
  </si>
  <si>
    <t>96850</t>
  </si>
  <si>
    <t>96853</t>
  </si>
  <si>
    <t>J B P H H</t>
  </si>
  <si>
    <t>96858</t>
  </si>
  <si>
    <t>FORT SHAFTER</t>
  </si>
  <si>
    <t>96859</t>
  </si>
  <si>
    <t>TRIPLER ARMY MEDICAL CENTER</t>
  </si>
  <si>
    <t>96860</t>
  </si>
  <si>
    <t>96898</t>
  </si>
  <si>
    <t>WAKE ISLAND</t>
  </si>
  <si>
    <t>96728</t>
  </si>
  <si>
    <t>HONOMU</t>
  </si>
  <si>
    <t>96729</t>
  </si>
  <si>
    <t>HOOLEHUA</t>
  </si>
  <si>
    <t>96730</t>
  </si>
  <si>
    <t>KAAAWA</t>
  </si>
  <si>
    <t>96731</t>
  </si>
  <si>
    <t>KAHUKU</t>
  </si>
  <si>
    <t>96732</t>
  </si>
  <si>
    <t>KAHULUI</t>
  </si>
  <si>
    <t>96733</t>
  </si>
  <si>
    <t>96734</t>
  </si>
  <si>
    <t>KAILUA</t>
  </si>
  <si>
    <t>96863</t>
  </si>
  <si>
    <t>M C B H KANEOHE BAY</t>
  </si>
  <si>
    <t>96739</t>
  </si>
  <si>
    <t>KEAUHOU</t>
  </si>
  <si>
    <t>96740</t>
  </si>
  <si>
    <t>KAILUA KONA</t>
  </si>
  <si>
    <t>96745</t>
  </si>
  <si>
    <t>96741</t>
  </si>
  <si>
    <t>KALAHEO</t>
  </si>
  <si>
    <t>96742</t>
  </si>
  <si>
    <t>KALAUPAPA</t>
  </si>
  <si>
    <t>96738</t>
  </si>
  <si>
    <t>WAIKOLOA</t>
  </si>
  <si>
    <t>96743</t>
  </si>
  <si>
    <t>KAMUELA</t>
  </si>
  <si>
    <t>96744</t>
  </si>
  <si>
    <t>KANEOHE</t>
  </si>
  <si>
    <t>96746</t>
  </si>
  <si>
    <t>KAPAA</t>
  </si>
  <si>
    <t>96755</t>
  </si>
  <si>
    <t>KAPAAU</t>
  </si>
  <si>
    <t>96747</t>
  </si>
  <si>
    <t>KAUMAKANI</t>
  </si>
  <si>
    <t>96748</t>
  </si>
  <si>
    <t>KAUNAKAKAI</t>
  </si>
  <si>
    <t>96749</t>
  </si>
  <si>
    <t>KEAAU</t>
  </si>
  <si>
    <t>96750</t>
  </si>
  <si>
    <t>KEALAKEKUA</t>
  </si>
  <si>
    <t>96752</t>
  </si>
  <si>
    <t>KEKAHA</t>
  </si>
  <si>
    <t>96753</t>
  </si>
  <si>
    <t>KIHEI</t>
  </si>
  <si>
    <t>96722</t>
  </si>
  <si>
    <t>PRINCEVILLE</t>
  </si>
  <si>
    <t>96754</t>
  </si>
  <si>
    <t>KILAUEA</t>
  </si>
  <si>
    <t>96756</t>
  </si>
  <si>
    <t>KOLOA</t>
  </si>
  <si>
    <t>96757</t>
  </si>
  <si>
    <t>KUALAPUU</t>
  </si>
  <si>
    <t>96790</t>
  </si>
  <si>
    <t>KULA</t>
  </si>
  <si>
    <t>96759</t>
  </si>
  <si>
    <t>KUNIA</t>
  </si>
  <si>
    <t>96760</t>
  </si>
  <si>
    <t>KURTISTOWN</t>
  </si>
  <si>
    <t>96761</t>
  </si>
  <si>
    <t>LAHAINA</t>
  </si>
  <si>
    <t>96767</t>
  </si>
  <si>
    <t>96762</t>
  </si>
  <si>
    <t>LAIE</t>
  </si>
  <si>
    <t>96763</t>
  </si>
  <si>
    <t>LANAI CITY</t>
  </si>
  <si>
    <t>96764</t>
  </si>
  <si>
    <t>LAUPAHOEHOE</t>
  </si>
  <si>
    <t>96773</t>
  </si>
  <si>
    <t>NINOLE</t>
  </si>
  <si>
    <t>96774</t>
  </si>
  <si>
    <t>OOKALA</t>
  </si>
  <si>
    <t>96765</t>
  </si>
  <si>
    <t>LAWAI</t>
  </si>
  <si>
    <t>96715</t>
  </si>
  <si>
    <t>HANAMAULU</t>
  </si>
  <si>
    <t>96766</t>
  </si>
  <si>
    <t>LIHUE</t>
  </si>
  <si>
    <t>96768</t>
  </si>
  <si>
    <t>MAKAWAO</t>
  </si>
  <si>
    <t>96788</t>
  </si>
  <si>
    <t>PUKALANI</t>
  </si>
  <si>
    <t>96769</t>
  </si>
  <si>
    <t>MAKAWELI</t>
  </si>
  <si>
    <t>96770</t>
  </si>
  <si>
    <t>MAUNALOA</t>
  </si>
  <si>
    <t>96771</t>
  </si>
  <si>
    <t>96772</t>
  </si>
  <si>
    <t>NAALEHU</t>
  </si>
  <si>
    <t>96776</t>
  </si>
  <si>
    <t>PAAUILO</t>
  </si>
  <si>
    <t>96777</t>
  </si>
  <si>
    <t>PAHALA</t>
  </si>
  <si>
    <t>96778</t>
  </si>
  <si>
    <t>PAHOA</t>
  </si>
  <si>
    <t>96779</t>
  </si>
  <si>
    <t>PAIA</t>
  </si>
  <si>
    <t>96780</t>
  </si>
  <si>
    <t>PAPAALOA</t>
  </si>
  <si>
    <t>96781</t>
  </si>
  <si>
    <t>PAPAIKOU</t>
  </si>
  <si>
    <t>96782</t>
  </si>
  <si>
    <t>PEARL CITY</t>
  </si>
  <si>
    <t>96783</t>
  </si>
  <si>
    <t>PEPEEKEO</t>
  </si>
  <si>
    <t>96784</t>
  </si>
  <si>
    <t>PUUNENE</t>
  </si>
  <si>
    <t>96785</t>
  </si>
  <si>
    <t>96786</t>
  </si>
  <si>
    <t>WAHIAWA</t>
  </si>
  <si>
    <t>96789</t>
  </si>
  <si>
    <t>MILILANI</t>
  </si>
  <si>
    <t>96854</t>
  </si>
  <si>
    <t>WHEELER ARMY AIRFIELD</t>
  </si>
  <si>
    <t>96857</t>
  </si>
  <si>
    <t>SCHOFIELD BARRACKS</t>
  </si>
  <si>
    <t>96791</t>
  </si>
  <si>
    <t>WAIALUA</t>
  </si>
  <si>
    <t>96792</t>
  </si>
  <si>
    <t>WAIANAE</t>
  </si>
  <si>
    <t>96793</t>
  </si>
  <si>
    <t>WAILUKU</t>
  </si>
  <si>
    <t>96795</t>
  </si>
  <si>
    <t>WAIMANALO</t>
  </si>
  <si>
    <t>96796</t>
  </si>
  <si>
    <t>WAIMEA</t>
  </si>
  <si>
    <t>96707</t>
  </si>
  <si>
    <t>KAPOLEI</t>
  </si>
  <si>
    <t>96709</t>
  </si>
  <si>
    <t>96797</t>
  </si>
  <si>
    <t>WAIPAHU</t>
  </si>
  <si>
    <t>96799</t>
  </si>
  <si>
    <t>PAGO PAGO</t>
  </si>
  <si>
    <t>96939</t>
  </si>
  <si>
    <t>PALAU</t>
  </si>
  <si>
    <t>PW</t>
  </si>
  <si>
    <t>96940</t>
  </si>
  <si>
    <t>96944</t>
  </si>
  <si>
    <t>KOSRAE</t>
  </si>
  <si>
    <t>FM</t>
  </si>
  <si>
    <t>96941</t>
  </si>
  <si>
    <t>POHNPEI</t>
  </si>
  <si>
    <t>96942</t>
  </si>
  <si>
    <t>CHUUK</t>
  </si>
  <si>
    <t>96943</t>
  </si>
  <si>
    <t>YAP</t>
  </si>
  <si>
    <t>96951</t>
  </si>
  <si>
    <t>ROTA</t>
  </si>
  <si>
    <t>MP</t>
  </si>
  <si>
    <t>96950</t>
  </si>
  <si>
    <t>SAIPAN</t>
  </si>
  <si>
    <t>96952</t>
  </si>
  <si>
    <t>TINIAN</t>
  </si>
  <si>
    <t>96970</t>
  </si>
  <si>
    <t>EBEYE</t>
  </si>
  <si>
    <t>MH</t>
  </si>
  <si>
    <t>96960</t>
  </si>
  <si>
    <t>MAJURO</t>
  </si>
  <si>
    <t>32615</t>
  </si>
  <si>
    <t>ALACHUA</t>
  </si>
  <si>
    <t>32616</t>
  </si>
  <si>
    <t>32420</t>
  </si>
  <si>
    <t>ALFORD</t>
  </si>
  <si>
    <t>32421</t>
  </si>
  <si>
    <t>ALTHA</t>
  </si>
  <si>
    <t>32617</t>
  </si>
  <si>
    <t>32320</t>
  </si>
  <si>
    <t>APALACHICOLA</t>
  </si>
  <si>
    <t>32329</t>
  </si>
  <si>
    <t>32618</t>
  </si>
  <si>
    <t>32422</t>
  </si>
  <si>
    <t>32530</t>
  </si>
  <si>
    <t>32531</t>
  </si>
  <si>
    <t>32423</t>
  </si>
  <si>
    <t>32619</t>
  </si>
  <si>
    <t>34420</t>
  </si>
  <si>
    <t>34421</t>
  </si>
  <si>
    <t>32424</t>
  </si>
  <si>
    <t>BLOUNTSTOWN</t>
  </si>
  <si>
    <t>32425</t>
  </si>
  <si>
    <t>BONIFAY</t>
  </si>
  <si>
    <t>32007</t>
  </si>
  <si>
    <t>BOSTWICK</t>
  </si>
  <si>
    <t>32008</t>
  </si>
  <si>
    <t>32321</t>
  </si>
  <si>
    <t>32621</t>
  </si>
  <si>
    <t>32622</t>
  </si>
  <si>
    <t>BROOKER</t>
  </si>
  <si>
    <t>32009</t>
  </si>
  <si>
    <t>BRYCEVILLE</t>
  </si>
  <si>
    <t>32011</t>
  </si>
  <si>
    <t>32426</t>
  </si>
  <si>
    <t>CAMPBELLTON</t>
  </si>
  <si>
    <t>32533</t>
  </si>
  <si>
    <t>CANTONMENT</t>
  </si>
  <si>
    <t>32322</t>
  </si>
  <si>
    <t>CARRABELLE</t>
  </si>
  <si>
    <t>32323</t>
  </si>
  <si>
    <t>LANARK VILLAGE</t>
  </si>
  <si>
    <t>32427</t>
  </si>
  <si>
    <t>32625</t>
  </si>
  <si>
    <t>CEDAR KEY</t>
  </si>
  <si>
    <t>32535</t>
  </si>
  <si>
    <t>CENTURY</t>
  </si>
  <si>
    <t>32324</t>
  </si>
  <si>
    <t>CHATTAHOOCHEE</t>
  </si>
  <si>
    <t>32626</t>
  </si>
  <si>
    <t>CHIEFLAND</t>
  </si>
  <si>
    <t>32644</t>
  </si>
  <si>
    <t>32428</t>
  </si>
  <si>
    <t>CHIPLEY</t>
  </si>
  <si>
    <t>32430</t>
  </si>
  <si>
    <t>32431</t>
  </si>
  <si>
    <t>COTTONDALE</t>
  </si>
  <si>
    <t>32326</t>
  </si>
  <si>
    <t>CRAWFORDVILLE</t>
  </si>
  <si>
    <t>32327</t>
  </si>
  <si>
    <t>32536</t>
  </si>
  <si>
    <t>CRESTVIEW</t>
  </si>
  <si>
    <t>32537</t>
  </si>
  <si>
    <t>32539</t>
  </si>
  <si>
    <t>32628</t>
  </si>
  <si>
    <t>CROSS CITY</t>
  </si>
  <si>
    <t>34423</t>
  </si>
  <si>
    <t>CRYSTAL RIVER</t>
  </si>
  <si>
    <t>34428</t>
  </si>
  <si>
    <t>34429</t>
  </si>
  <si>
    <t>32432</t>
  </si>
  <si>
    <t>32013</t>
  </si>
  <si>
    <t>DAY</t>
  </si>
  <si>
    <t>32433</t>
  </si>
  <si>
    <t>DEFUNIAK SPRINGS</t>
  </si>
  <si>
    <t>32434</t>
  </si>
  <si>
    <t>MOSSY HEAD</t>
  </si>
  <si>
    <t>32435</t>
  </si>
  <si>
    <t>32540</t>
  </si>
  <si>
    <t>DESTIN</t>
  </si>
  <si>
    <t>32541</t>
  </si>
  <si>
    <t>32550</t>
  </si>
  <si>
    <t>MIRAMAR BEACH</t>
  </si>
  <si>
    <t>34430</t>
  </si>
  <si>
    <t>DUNNELLON</t>
  </si>
  <si>
    <t>34431</t>
  </si>
  <si>
    <t>34432</t>
  </si>
  <si>
    <t>34433</t>
  </si>
  <si>
    <t>34434</t>
  </si>
  <si>
    <t>32631</t>
  </si>
  <si>
    <t>EARLETON</t>
  </si>
  <si>
    <t>32328</t>
  </si>
  <si>
    <t>EASTPOINT</t>
  </si>
  <si>
    <t>32437</t>
  </si>
  <si>
    <t>EBRO</t>
  </si>
  <si>
    <t>32542</t>
  </si>
  <si>
    <t>EGLIN AFB</t>
  </si>
  <si>
    <t>32033</t>
  </si>
  <si>
    <t>32633</t>
  </si>
  <si>
    <t>EVINSTON</t>
  </si>
  <si>
    <t>32634</t>
  </si>
  <si>
    <t>32034</t>
  </si>
  <si>
    <t>FERNANDINA BEACH</t>
  </si>
  <si>
    <t>32035</t>
  </si>
  <si>
    <t>34436</t>
  </si>
  <si>
    <t>FLORAL CITY</t>
  </si>
  <si>
    <t>32547</t>
  </si>
  <si>
    <t>FORT WALTON BEACH</t>
  </si>
  <si>
    <t>32548</t>
  </si>
  <si>
    <t>32549</t>
  </si>
  <si>
    <t>32038</t>
  </si>
  <si>
    <t>FORT WHITE</t>
  </si>
  <si>
    <t>32438</t>
  </si>
  <si>
    <t>32439</t>
  </si>
  <si>
    <t>32601</t>
  </si>
  <si>
    <t>32602</t>
  </si>
  <si>
    <t>32603</t>
  </si>
  <si>
    <t>32604</t>
  </si>
  <si>
    <t>32605</t>
  </si>
  <si>
    <t>32606</t>
  </si>
  <si>
    <t>32607</t>
  </si>
  <si>
    <t>32608</t>
  </si>
  <si>
    <t>32609</t>
  </si>
  <si>
    <t>32610</t>
  </si>
  <si>
    <t>32611</t>
  </si>
  <si>
    <t>32612</t>
  </si>
  <si>
    <t>32613</t>
  </si>
  <si>
    <t>32614</t>
  </si>
  <si>
    <t>32627</t>
  </si>
  <si>
    <t>32635</t>
  </si>
  <si>
    <t>32641</t>
  </si>
  <si>
    <t>32653</t>
  </si>
  <si>
    <t>32040</t>
  </si>
  <si>
    <t>GLEN SAINT MARY</t>
  </si>
  <si>
    <t>32560</t>
  </si>
  <si>
    <t>GONZALEZ</t>
  </si>
  <si>
    <t>32440</t>
  </si>
  <si>
    <t>32042</t>
  </si>
  <si>
    <t>32442</t>
  </si>
  <si>
    <t>GRAND RIDGE</t>
  </si>
  <si>
    <t>32043</t>
  </si>
  <si>
    <t>GREEN COVE SPRINGS</t>
  </si>
  <si>
    <t>32330</t>
  </si>
  <si>
    <t>32331</t>
  </si>
  <si>
    <t>32443</t>
  </si>
  <si>
    <t>32332</t>
  </si>
  <si>
    <t>32561</t>
  </si>
  <si>
    <t>GULF BREEZE</t>
  </si>
  <si>
    <t>32562</t>
  </si>
  <si>
    <t>32563</t>
  </si>
  <si>
    <t>32566</t>
  </si>
  <si>
    <t>32639</t>
  </si>
  <si>
    <t>GULF HAMMOCK</t>
  </si>
  <si>
    <t>32044</t>
  </si>
  <si>
    <t>32333</t>
  </si>
  <si>
    <t>32640</t>
  </si>
  <si>
    <t>34442</t>
  </si>
  <si>
    <t>HERNANDO</t>
  </si>
  <si>
    <t>32643</t>
  </si>
  <si>
    <t>HIGH SPRINGS</t>
  </si>
  <si>
    <t>32655</t>
  </si>
  <si>
    <t>32046</t>
  </si>
  <si>
    <t>34445</t>
  </si>
  <si>
    <t>HOLDER</t>
  </si>
  <si>
    <t>32564</t>
  </si>
  <si>
    <t>34487</t>
  </si>
  <si>
    <t>HOMOSASSA</t>
  </si>
  <si>
    <t>34446</t>
  </si>
  <si>
    <t>34447</t>
  </si>
  <si>
    <t>HOMOSASSA SPRINGS</t>
  </si>
  <si>
    <t>34448</t>
  </si>
  <si>
    <t>32648</t>
  </si>
  <si>
    <t>HORSESHOE BEACH</t>
  </si>
  <si>
    <t>32334</t>
  </si>
  <si>
    <t>HOSFORD</t>
  </si>
  <si>
    <t>32335</t>
  </si>
  <si>
    <t>34449</t>
  </si>
  <si>
    <t>INGLIS</t>
  </si>
  <si>
    <t>34450</t>
  </si>
  <si>
    <t>34451</t>
  </si>
  <si>
    <t>34452</t>
  </si>
  <si>
    <t>34453</t>
  </si>
  <si>
    <t>32654</t>
  </si>
  <si>
    <t>ISLAND GROVE</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</si>
  <si>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</si>
  <si>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</si>
  <si>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</si>
  <si>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</si>
  <si>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</si>
  <si>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</si>
  <si>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</si>
  <si>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</si>
  <si>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</si>
  <si>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</si>
  <si>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</si>
  <si>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</si>
  <si>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</si>
  <si>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</si>
  <si>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</si>
  <si>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</si>
  <si>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</si>
  <si>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</si>
  <si>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</si>
  <si>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</si>
  <si>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</si>
  <si>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</si>
  <si>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</si>
  <si>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</si>
  <si>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</si>
  <si>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</si>
  <si>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</si>
  <si>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</si>
  <si>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</si>
  <si>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</si>
  <si>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</si>
  <si>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</si>
  <si>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</si>
  <si>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</si>
  <si>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</si>
  <si>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</si>
  <si>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</si>
  <si>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</si>
  <si>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</si>
  <si>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</si>
  <si>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JACKSONVILLE BEACH</t>
  </si>
  <si>
    <t>32241</t>
  </si>
  <si>
    <t>32244</t>
  </si>
  <si>
    <t>32245</t>
  </si>
  <si>
    <t>32246</t>
  </si>
  <si>
    <t>32247</t>
  </si>
  <si>
    <t>32250</t>
  </si>
  <si>
    <t>32254</t>
  </si>
  <si>
    <t>32255</t>
  </si>
  <si>
    <t>32256</t>
  </si>
  <si>
    <t>32257</t>
  </si>
  <si>
    <t>32258</t>
  </si>
  <si>
    <t>32259</t>
  </si>
  <si>
    <t>32260</t>
  </si>
  <si>
    <t>32266</t>
  </si>
  <si>
    <t>NEPTUNE BEACH</t>
  </si>
  <si>
    <t>32277</t>
  </si>
  <si>
    <t>32052</t>
  </si>
  <si>
    <t>32565</t>
  </si>
  <si>
    <t>32053</t>
  </si>
  <si>
    <t>32656</t>
  </si>
  <si>
    <t>KEYSTONE HEIGHTS</t>
  </si>
  <si>
    <t>32658</t>
  </si>
  <si>
    <t>32054</t>
  </si>
  <si>
    <t>LAKE BUTLER</t>
  </si>
  <si>
    <t>32061</t>
  </si>
  <si>
    <t>LULU</t>
  </si>
  <si>
    <t>32024</t>
  </si>
  <si>
    <t>32025</t>
  </si>
  <si>
    <t>32055</t>
  </si>
  <si>
    <t>32056</t>
  </si>
  <si>
    <t>32336</t>
  </si>
  <si>
    <t>32538</t>
  </si>
  <si>
    <t>32567</t>
  </si>
  <si>
    <t>LAUREL HILL</t>
  </si>
  <si>
    <t>32058</t>
  </si>
  <si>
    <t>LAWTEY</t>
  </si>
  <si>
    <t>34460</t>
  </si>
  <si>
    <t>LECANTO</t>
  </si>
  <si>
    <t>34461</t>
  </si>
  <si>
    <t>34464</t>
  </si>
  <si>
    <t>34465</t>
  </si>
  <si>
    <t>32059</t>
  </si>
  <si>
    <t>32060</t>
  </si>
  <si>
    <t>32064</t>
  </si>
  <si>
    <t>32337</t>
  </si>
  <si>
    <t>32662</t>
  </si>
  <si>
    <t>LOCHLOOSA</t>
  </si>
  <si>
    <t>32663</t>
  </si>
  <si>
    <t>32444</t>
  </si>
  <si>
    <t>LYNN HAVEN</t>
  </si>
  <si>
    <t>32062</t>
  </si>
  <si>
    <t>MC ALPIN</t>
  </si>
  <si>
    <t>32568</t>
  </si>
  <si>
    <t>MC DAVID</t>
  </si>
  <si>
    <t>32664</t>
  </si>
  <si>
    <t>32063</t>
  </si>
  <si>
    <t>MACCLENNY</t>
  </si>
  <si>
    <t>32340</t>
  </si>
  <si>
    <t>32341</t>
  </si>
  <si>
    <t>32445</t>
  </si>
  <si>
    <t>32446</t>
  </si>
  <si>
    <t>32447</t>
  </si>
  <si>
    <t>32448</t>
  </si>
  <si>
    <t>32544</t>
  </si>
  <si>
    <t>HURLBURT FIELD</t>
  </si>
  <si>
    <t>32569</t>
  </si>
  <si>
    <t>MARY ESTHER</t>
  </si>
  <si>
    <t>32066</t>
  </si>
  <si>
    <t>MAYO</t>
  </si>
  <si>
    <t>32666</t>
  </si>
  <si>
    <t>32667</t>
  </si>
  <si>
    <t>MICANOPY</t>
  </si>
  <si>
    <t>32050</t>
  </si>
  <si>
    <t>32068</t>
  </si>
  <si>
    <t>32343</t>
  </si>
  <si>
    <t>32570</t>
  </si>
  <si>
    <t>32571</t>
  </si>
  <si>
    <t>32572</t>
  </si>
  <si>
    <t>32583</t>
  </si>
  <si>
    <t>32577</t>
  </si>
  <si>
    <t>MOLINO</t>
  </si>
  <si>
    <t>32344</t>
  </si>
  <si>
    <t>32345</t>
  </si>
  <si>
    <t>32668</t>
  </si>
  <si>
    <t>MORRISTON</t>
  </si>
  <si>
    <t>32669</t>
  </si>
  <si>
    <t>NEWBERRY</t>
  </si>
  <si>
    <t>32578</t>
  </si>
  <si>
    <t>NICEVILLE</t>
  </si>
  <si>
    <t>32588</t>
  </si>
  <si>
    <t>32452</t>
  </si>
  <si>
    <t>NOMA</t>
  </si>
  <si>
    <t>32071</t>
  </si>
  <si>
    <t>34470</t>
  </si>
  <si>
    <t>OCALA</t>
  </si>
  <si>
    <t>34471</t>
  </si>
  <si>
    <t>34472</t>
  </si>
  <si>
    <t>34473</t>
  </si>
  <si>
    <t>34474</t>
  </si>
  <si>
    <t>34475</t>
  </si>
  <si>
    <t>34476</t>
  </si>
  <si>
    <t>34477</t>
  </si>
  <si>
    <t>34478</t>
  </si>
  <si>
    <t>34479</t>
  </si>
  <si>
    <t>34480</t>
  </si>
  <si>
    <t>34481</t>
  </si>
  <si>
    <t>34482</t>
  </si>
  <si>
    <t>34483</t>
  </si>
  <si>
    <t>32680</t>
  </si>
  <si>
    <t>32681</t>
  </si>
  <si>
    <t>ORANGE LAKE</t>
  </si>
  <si>
    <t>32003</t>
  </si>
  <si>
    <t>FLEMING ISLAND</t>
  </si>
  <si>
    <t>32006</t>
  </si>
  <si>
    <t>32030</t>
  </si>
  <si>
    <t>DOCTORS INLET</t>
  </si>
  <si>
    <t>32065</t>
  </si>
  <si>
    <t>ORANGE PARK</t>
  </si>
  <si>
    <t>32067</t>
  </si>
  <si>
    <t>32073</t>
  </si>
  <si>
    <t>32683</t>
  </si>
  <si>
    <t>OTTER CREEK</t>
  </si>
  <si>
    <t>34484</t>
  </si>
  <si>
    <t>32346</t>
  </si>
  <si>
    <t>PANACEA</t>
  </si>
  <si>
    <t>32401</t>
  </si>
  <si>
    <t>PANAMA CITY</t>
  </si>
  <si>
    <t>32402</t>
  </si>
  <si>
    <t>32403</t>
  </si>
  <si>
    <t>32404</t>
  </si>
  <si>
    <t>32405</t>
  </si>
  <si>
    <t>32406</t>
  </si>
  <si>
    <t>32407</t>
  </si>
  <si>
    <t>PANAMA CITY BEACH</t>
  </si>
  <si>
    <t>32408</t>
  </si>
  <si>
    <t>32409</t>
  </si>
  <si>
    <t>32411</t>
  </si>
  <si>
    <t>32412</t>
  </si>
  <si>
    <t>32413</t>
  </si>
  <si>
    <t>32417</t>
  </si>
  <si>
    <t>32461</t>
  </si>
  <si>
    <t>ROSEMARY BEACH</t>
  </si>
  <si>
    <t>32079</t>
  </si>
  <si>
    <t>PENNEY FARMS</t>
  </si>
  <si>
    <t>32501</t>
  </si>
  <si>
    <t>PENSACOLA</t>
  </si>
  <si>
    <t>32502</t>
  </si>
  <si>
    <t>32503</t>
  </si>
  <si>
    <t>32504</t>
  </si>
  <si>
    <t>32505</t>
  </si>
  <si>
    <t>32506</t>
  </si>
  <si>
    <t>32507</t>
  </si>
  <si>
    <t>32508</t>
  </si>
  <si>
    <t>32509</t>
  </si>
  <si>
    <t>32511</t>
  </si>
  <si>
    <t>32512</t>
  </si>
  <si>
    <t>32513</t>
  </si>
  <si>
    <t>32514</t>
  </si>
  <si>
    <t>32516</t>
  </si>
  <si>
    <t>32520</t>
  </si>
  <si>
    <t>32521</t>
  </si>
  <si>
    <t>32522</t>
  </si>
  <si>
    <t>32523</t>
  </si>
  <si>
    <t>32524</t>
  </si>
  <si>
    <t>32526</t>
  </si>
  <si>
    <t>32534</t>
  </si>
  <si>
    <t>32559</t>
  </si>
  <si>
    <t>32590</t>
  </si>
  <si>
    <t>32591</t>
  </si>
  <si>
    <t>32592</t>
  </si>
  <si>
    <t>32347</t>
  </si>
  <si>
    <t>32348</t>
  </si>
  <si>
    <t>32350</t>
  </si>
  <si>
    <t>PINETTA</t>
  </si>
  <si>
    <t>32455</t>
  </si>
  <si>
    <t>32004</t>
  </si>
  <si>
    <t>PONTE VEDRA BEACH</t>
  </si>
  <si>
    <t>32081</t>
  </si>
  <si>
    <t>PONTE VEDRA</t>
  </si>
  <si>
    <t>32082</t>
  </si>
  <si>
    <t>32410</t>
  </si>
  <si>
    <t>MEXICO BEACH</t>
  </si>
  <si>
    <t>32456</t>
  </si>
  <si>
    <t>PORT SAINT JOE</t>
  </si>
  <si>
    <t>32457</t>
  </si>
  <si>
    <t>32351</t>
  </si>
  <si>
    <t>32352</t>
  </si>
  <si>
    <t>32353</t>
  </si>
  <si>
    <t>32026</t>
  </si>
  <si>
    <t>RAIFORD</t>
  </si>
  <si>
    <t>32083</t>
  </si>
  <si>
    <t>32686</t>
  </si>
  <si>
    <t>REDDICK</t>
  </si>
  <si>
    <t>32080</t>
  </si>
  <si>
    <t>SAINT AUGUSTINE</t>
  </si>
  <si>
    <t>32084</t>
  </si>
  <si>
    <t>32085</t>
  </si>
  <si>
    <t>32086</t>
  </si>
  <si>
    <t>32092</t>
  </si>
  <si>
    <t>32095</t>
  </si>
  <si>
    <t>32355</t>
  </si>
  <si>
    <t>SAINT MARKS</t>
  </si>
  <si>
    <t>32356</t>
  </si>
  <si>
    <t>32072</t>
  </si>
  <si>
    <t>OLUSTEE</t>
  </si>
  <si>
    <t>32087</t>
  </si>
  <si>
    <t>SANDERSON</t>
  </si>
  <si>
    <t>32459</t>
  </si>
  <si>
    <t>SANTA ROSA BEACH</t>
  </si>
  <si>
    <t>32357</t>
  </si>
  <si>
    <t>32579</t>
  </si>
  <si>
    <t>SHALIMAR</t>
  </si>
  <si>
    <t>34488</t>
  </si>
  <si>
    <t>34489</t>
  </si>
  <si>
    <t>32460</t>
  </si>
  <si>
    <t>SNEADS</t>
  </si>
  <si>
    <t>32358</t>
  </si>
  <si>
    <t>SOPCHOPPY</t>
  </si>
  <si>
    <t>32091</t>
  </si>
  <si>
    <t>STARKE</t>
  </si>
  <si>
    <t>32359</t>
  </si>
  <si>
    <t>STEINHATCHEE</t>
  </si>
  <si>
    <t>34491</t>
  </si>
  <si>
    <t>34492</t>
  </si>
  <si>
    <t>32692</t>
  </si>
  <si>
    <t>SUWANNEE</t>
  </si>
  <si>
    <t>32301</t>
  </si>
  <si>
    <t>TALLAHASSEE</t>
  </si>
  <si>
    <t>32302</t>
  </si>
  <si>
    <t>32303</t>
  </si>
  <si>
    <t>32304</t>
  </si>
  <si>
    <t>32305</t>
  </si>
  <si>
    <t>32306</t>
  </si>
  <si>
    <t>32307</t>
  </si>
  <si>
    <t>32308</t>
  </si>
  <si>
    <t>32309</t>
  </si>
  <si>
    <t>32310</t>
  </si>
  <si>
    <t>32311</t>
  </si>
  <si>
    <t>32312</t>
  </si>
  <si>
    <t>32313</t>
  </si>
  <si>
    <t>32314</t>
  </si>
  <si>
    <t>32315</t>
  </si>
  <si>
    <t>32316</t>
  </si>
  <si>
    <t>32317</t>
  </si>
  <si>
    <t>32318</t>
  </si>
  <si>
    <t>32395</t>
  </si>
  <si>
    <t>32399</t>
  </si>
  <si>
    <t>32360</t>
  </si>
  <si>
    <t>TELOGIA</t>
  </si>
  <si>
    <t>32693</t>
  </si>
  <si>
    <t>32580</t>
  </si>
  <si>
    <t>32462</t>
  </si>
  <si>
    <t>32361</t>
  </si>
  <si>
    <t>WACISSA</t>
  </si>
  <si>
    <t>32694</t>
  </si>
  <si>
    <t>32463</t>
  </si>
  <si>
    <t>WAUSAU</t>
  </si>
  <si>
    <t>32094</t>
  </si>
  <si>
    <t>WELLBORN</t>
  </si>
  <si>
    <t>32464</t>
  </si>
  <si>
    <t>32449</t>
  </si>
  <si>
    <t>WEWAHITCHKA</t>
  </si>
  <si>
    <t>32465</t>
  </si>
  <si>
    <t>32096</t>
  </si>
  <si>
    <t>WHITE SPRINGS</t>
  </si>
  <si>
    <t>32696</t>
  </si>
  <si>
    <t>32362</t>
  </si>
  <si>
    <t>32697</t>
  </si>
  <si>
    <t>WORTHINGTON SPRINGS</t>
  </si>
  <si>
    <t>34498</t>
  </si>
  <si>
    <t>YANKEETOWN</t>
  </si>
  <si>
    <t>32466</t>
  </si>
  <si>
    <t>32041</t>
  </si>
  <si>
    <t>YULEE</t>
  </si>
  <si>
    <t>32097</t>
  </si>
  <si>
    <t>31001</t>
  </si>
  <si>
    <t>ABBEVILLE</t>
  </si>
  <si>
    <t>31620</t>
  </si>
  <si>
    <t>31002</t>
  </si>
  <si>
    <t>30410</t>
  </si>
  <si>
    <t>AILEY</t>
  </si>
  <si>
    <t>30411</t>
  </si>
  <si>
    <t>31622</t>
  </si>
  <si>
    <t>ALAPAHA</t>
  </si>
  <si>
    <t>31701</t>
  </si>
  <si>
    <t>31702</t>
  </si>
  <si>
    <t>31703</t>
  </si>
  <si>
    <t>31704</t>
  </si>
  <si>
    <t>31705</t>
  </si>
  <si>
    <t>31706</t>
  </si>
  <si>
    <t>31707</t>
  </si>
  <si>
    <t>31708</t>
  </si>
  <si>
    <t>31721</t>
  </si>
  <si>
    <t>31301</t>
  </si>
  <si>
    <t>31003</t>
  </si>
  <si>
    <t>31510</t>
  </si>
  <si>
    <t>30412</t>
  </si>
  <si>
    <t>ALSTON</t>
  </si>
  <si>
    <t>31512</t>
  </si>
  <si>
    <t>31709</t>
  </si>
  <si>
    <t>31719</t>
  </si>
  <si>
    <t>31711</t>
  </si>
  <si>
    <t>30802</t>
  </si>
  <si>
    <t>APPLING</t>
  </si>
  <si>
    <t>31712</t>
  </si>
  <si>
    <t>ARABI</t>
  </si>
  <si>
    <t>31623</t>
  </si>
  <si>
    <t>39813</t>
  </si>
  <si>
    <t>31714</t>
  </si>
  <si>
    <t>ASHBURN</t>
  </si>
  <si>
    <t>39815</t>
  </si>
  <si>
    <t>ATTAPULGUS</t>
  </si>
  <si>
    <t>30901</t>
  </si>
  <si>
    <t>30903</t>
  </si>
  <si>
    <t>30904</t>
  </si>
  <si>
    <t>30905</t>
  </si>
  <si>
    <t>30906</t>
  </si>
  <si>
    <t>30907</t>
  </si>
  <si>
    <t>30909</t>
  </si>
  <si>
    <t>30912</t>
  </si>
  <si>
    <t>30914</t>
  </si>
  <si>
    <t>30916</t>
  </si>
  <si>
    <t>30917</t>
  </si>
  <si>
    <t>30919</t>
  </si>
  <si>
    <t>30999</t>
  </si>
  <si>
    <t>30803</t>
  </si>
  <si>
    <t>AVERA</t>
  </si>
  <si>
    <t>31624</t>
  </si>
  <si>
    <t>AXSON</t>
  </si>
  <si>
    <t>31716</t>
  </si>
  <si>
    <t>BACONTON</t>
  </si>
  <si>
    <t>39817</t>
  </si>
  <si>
    <t>39818</t>
  </si>
  <si>
    <t>39819</t>
  </si>
  <si>
    <t>31625</t>
  </si>
  <si>
    <t>30413</t>
  </si>
  <si>
    <t>31720</t>
  </si>
  <si>
    <t>BARWICK</t>
  </si>
  <si>
    <t>31513</t>
  </si>
  <si>
    <t>BAXLEY</t>
  </si>
  <si>
    <t>31515</t>
  </si>
  <si>
    <t>31722</t>
  </si>
  <si>
    <t>31516</t>
  </si>
  <si>
    <t>BLACKSHEAR</t>
  </si>
  <si>
    <t>39823</t>
  </si>
  <si>
    <t>BLAKELY</t>
  </si>
  <si>
    <t>31302</t>
  </si>
  <si>
    <t>39824</t>
  </si>
  <si>
    <t>30805</t>
  </si>
  <si>
    <t>31004</t>
  </si>
  <si>
    <t>BOLINGBROKE</t>
  </si>
  <si>
    <t>31005</t>
  </si>
  <si>
    <t>BONAIRE</t>
  </si>
  <si>
    <t>30806</t>
  </si>
  <si>
    <t>BONEVILLE</t>
  </si>
  <si>
    <t>31626</t>
  </si>
  <si>
    <t>31801</t>
  </si>
  <si>
    <t>BOX SPRINGS</t>
  </si>
  <si>
    <t>39825</t>
  </si>
  <si>
    <t>BRINSON</t>
  </si>
  <si>
    <t>31518</t>
  </si>
  <si>
    <t>39826</t>
  </si>
  <si>
    <t>BRONWOOD</t>
  </si>
  <si>
    <t>31727</t>
  </si>
  <si>
    <t>30415</t>
  </si>
  <si>
    <t>BROOKLET</t>
  </si>
  <si>
    <t>31519</t>
  </si>
  <si>
    <t>BROXTON</t>
  </si>
  <si>
    <t>31520</t>
  </si>
  <si>
    <t>31521</t>
  </si>
  <si>
    <t>31522</t>
  </si>
  <si>
    <t>SAINT SIMONS ISLAND</t>
  </si>
  <si>
    <t>31523</t>
  </si>
  <si>
    <t>31524</t>
  </si>
  <si>
    <t>31525</t>
  </si>
  <si>
    <t>31527</t>
  </si>
  <si>
    <t>JEKYLL ISLAND</t>
  </si>
  <si>
    <t>31561</t>
  </si>
  <si>
    <t>SEA ISLAND</t>
  </si>
  <si>
    <t>31803</t>
  </si>
  <si>
    <t>31006</t>
  </si>
  <si>
    <t>31007</t>
  </si>
  <si>
    <t>BYROMVILLE</t>
  </si>
  <si>
    <t>31008</t>
  </si>
  <si>
    <t>31009</t>
  </si>
  <si>
    <t>CADWELL</t>
  </si>
  <si>
    <t>39827</t>
  </si>
  <si>
    <t>39828</t>
  </si>
  <si>
    <t>39829</t>
  </si>
  <si>
    <t>CALVARY</t>
  </si>
  <si>
    <t>30807</t>
  </si>
  <si>
    <t>CAMAK</t>
  </si>
  <si>
    <t>31730</t>
  </si>
  <si>
    <t>CAMILLA</t>
  </si>
  <si>
    <t>31804</t>
  </si>
  <si>
    <t>CATAULA</t>
  </si>
  <si>
    <t>31627</t>
  </si>
  <si>
    <t>39832</t>
  </si>
  <si>
    <t>CEDAR SPRINGS</t>
  </si>
  <si>
    <t>31011</t>
  </si>
  <si>
    <t>31012</t>
  </si>
  <si>
    <t>31733</t>
  </si>
  <si>
    <t>30414</t>
  </si>
  <si>
    <t>30417</t>
  </si>
  <si>
    <t>CLAXTON</t>
  </si>
  <si>
    <t>30438</t>
  </si>
  <si>
    <t>MANASSAS</t>
  </si>
  <si>
    <t>39834</t>
  </si>
  <si>
    <t>31013</t>
  </si>
  <si>
    <t>CLINCHFIELD</t>
  </si>
  <si>
    <t>31303</t>
  </si>
  <si>
    <t>CLYO</t>
  </si>
  <si>
    <t>31735</t>
  </si>
  <si>
    <t>30420</t>
  </si>
  <si>
    <t>COBBTOWN</t>
  </si>
  <si>
    <t>31014</t>
  </si>
  <si>
    <t>COCHRAN</t>
  </si>
  <si>
    <t>39836</t>
  </si>
  <si>
    <t>COLEMAN</t>
  </si>
  <si>
    <t>30421</t>
  </si>
  <si>
    <t>39837</t>
  </si>
  <si>
    <t>COLQUITT</t>
  </si>
  <si>
    <t>31829</t>
  </si>
  <si>
    <t>UPATOI</t>
  </si>
  <si>
    <t>31901</t>
  </si>
  <si>
    <t>31902</t>
  </si>
  <si>
    <t>31903</t>
  </si>
  <si>
    <t>31904</t>
  </si>
  <si>
    <t>31905</t>
  </si>
  <si>
    <t>FORT BENNING</t>
  </si>
  <si>
    <t>31906</t>
  </si>
  <si>
    <t>31907</t>
  </si>
  <si>
    <t>31908</t>
  </si>
  <si>
    <t>31909</t>
  </si>
  <si>
    <t>31914</t>
  </si>
  <si>
    <t>31917</t>
  </si>
  <si>
    <t>31993</t>
  </si>
  <si>
    <t>31995</t>
  </si>
  <si>
    <t>31997</t>
  </si>
  <si>
    <t>31998</t>
  </si>
  <si>
    <t>31999</t>
  </si>
  <si>
    <t>31738</t>
  </si>
  <si>
    <t>31010</t>
  </si>
  <si>
    <t>CORDELE</t>
  </si>
  <si>
    <t>31015</t>
  </si>
  <si>
    <t>31304</t>
  </si>
  <si>
    <t>31016</t>
  </si>
  <si>
    <t>31805</t>
  </si>
  <si>
    <t>CUSSETA</t>
  </si>
  <si>
    <t>39840</t>
  </si>
  <si>
    <t>CUTHBERT</t>
  </si>
  <si>
    <t>30423</t>
  </si>
  <si>
    <t>39841</t>
  </si>
  <si>
    <t>31017</t>
  </si>
  <si>
    <t>31305</t>
  </si>
  <si>
    <t>31018</t>
  </si>
  <si>
    <t>DAVISBORO</t>
  </si>
  <si>
    <t>39842</t>
  </si>
  <si>
    <t>30808</t>
  </si>
  <si>
    <t>31532</t>
  </si>
  <si>
    <t>31743</t>
  </si>
  <si>
    <t>31019</t>
  </si>
  <si>
    <t>31629</t>
  </si>
  <si>
    <t>31744</t>
  </si>
  <si>
    <t>DOERUN</t>
  </si>
  <si>
    <t>39845</t>
  </si>
  <si>
    <t>DONALSONVILLE</t>
  </si>
  <si>
    <t>31533</t>
  </si>
  <si>
    <t>31534</t>
  </si>
  <si>
    <t>31535</t>
  </si>
  <si>
    <t>30424</t>
  </si>
  <si>
    <t>31020</t>
  </si>
  <si>
    <t>DRY BRANCH</t>
  </si>
  <si>
    <t>31021</t>
  </si>
  <si>
    <t>31027</t>
  </si>
  <si>
    <t>EAST DUBLIN</t>
  </si>
  <si>
    <t>31040</t>
  </si>
  <si>
    <t>31022</t>
  </si>
  <si>
    <t>31630</t>
  </si>
  <si>
    <t>DU PONT</t>
  </si>
  <si>
    <t>31023</t>
  </si>
  <si>
    <t>31024</t>
  </si>
  <si>
    <t>EATONTON</t>
  </si>
  <si>
    <t>31026</t>
  </si>
  <si>
    <t>31307</t>
  </si>
  <si>
    <t>39846</t>
  </si>
  <si>
    <t>31025</t>
  </si>
  <si>
    <t>31308</t>
  </si>
  <si>
    <t>ELLABELL</t>
  </si>
  <si>
    <t>31806</t>
  </si>
  <si>
    <t>ELLAVILLE</t>
  </si>
  <si>
    <t>31747</t>
  </si>
  <si>
    <t>ELLENTON</t>
  </si>
  <si>
    <t>31807</t>
  </si>
  <si>
    <t>ELLERSLIE</t>
  </si>
  <si>
    <t>31749</t>
  </si>
  <si>
    <t>ENIGMA</t>
  </si>
  <si>
    <t>30809</t>
  </si>
  <si>
    <t>31631</t>
  </si>
  <si>
    <t>31750</t>
  </si>
  <si>
    <t>FITZGERALD</t>
  </si>
  <si>
    <t>31309</t>
  </si>
  <si>
    <t>31537</t>
  </si>
  <si>
    <t>FOLKSTON</t>
  </si>
  <si>
    <t>31029</t>
  </si>
  <si>
    <t>39851</t>
  </si>
  <si>
    <t>FORT GAINES</t>
  </si>
  <si>
    <t>31808</t>
  </si>
  <si>
    <t>FORTSON</t>
  </si>
  <si>
    <t>31030</t>
  </si>
  <si>
    <t>FORT VALLEY</t>
  </si>
  <si>
    <t>39852</t>
  </si>
  <si>
    <t>FOWLSTOWN</t>
  </si>
  <si>
    <t>31753</t>
  </si>
  <si>
    <t>FUNSTON</t>
  </si>
  <si>
    <t>30425</t>
  </si>
  <si>
    <t>31810</t>
  </si>
  <si>
    <t>39854</t>
  </si>
  <si>
    <t>30810</t>
  </si>
  <si>
    <t>30426</t>
  </si>
  <si>
    <t>30427</t>
  </si>
  <si>
    <t>30428</t>
  </si>
  <si>
    <t>31031</t>
  </si>
  <si>
    <t>30812</t>
  </si>
  <si>
    <t>GRACEWOOD</t>
  </si>
  <si>
    <t>31032</t>
  </si>
  <si>
    <t>30813</t>
  </si>
  <si>
    <t>GROVETOWN</t>
  </si>
  <si>
    <t>31312</t>
  </si>
  <si>
    <t>GUYTON</t>
  </si>
  <si>
    <t>31033</t>
  </si>
  <si>
    <t>HADDOCK</t>
  </si>
  <si>
    <t>30429</t>
  </si>
  <si>
    <t>HAGAN</t>
  </si>
  <si>
    <t>31632</t>
  </si>
  <si>
    <t>HAHIRA</t>
  </si>
  <si>
    <t>31811</t>
  </si>
  <si>
    <t>31034</t>
  </si>
  <si>
    <t>30814</t>
  </si>
  <si>
    <t>31035</t>
  </si>
  <si>
    <t>31756</t>
  </si>
  <si>
    <t>HARTSFIELD</t>
  </si>
  <si>
    <t>31036</t>
  </si>
  <si>
    <t>HAWKINSVILLE</t>
  </si>
  <si>
    <t>31539</t>
  </si>
  <si>
    <t>HAZLEHURST</t>
  </si>
  <si>
    <t>31037</t>
  </si>
  <si>
    <t>30815</t>
  </si>
  <si>
    <t>HEPHZIBAH</t>
  </si>
  <si>
    <t>31038</t>
  </si>
  <si>
    <t>31310</t>
  </si>
  <si>
    <t>HINESVILLE</t>
  </si>
  <si>
    <t>31313</t>
  </si>
  <si>
    <t>31314</t>
  </si>
  <si>
    <t>FORT STEWART</t>
  </si>
  <si>
    <t>31315</t>
  </si>
  <si>
    <t>31542</t>
  </si>
  <si>
    <t>31634</t>
  </si>
  <si>
    <t>31543</t>
  </si>
  <si>
    <t>HORTENSE</t>
  </si>
  <si>
    <t>31039</t>
  </si>
  <si>
    <t>31041</t>
  </si>
  <si>
    <t>39859</t>
  </si>
  <si>
    <t>31042</t>
  </si>
  <si>
    <t>IRWINTON</t>
  </si>
  <si>
    <t>31760</t>
  </si>
  <si>
    <t>IRWINVILLE</t>
  </si>
  <si>
    <t>31544</t>
  </si>
  <si>
    <t>39861</t>
  </si>
  <si>
    <t>JAKIN</t>
  </si>
  <si>
    <t>31044</t>
  </si>
  <si>
    <t>31545</t>
  </si>
  <si>
    <t>31546</t>
  </si>
  <si>
    <t>31598</t>
  </si>
  <si>
    <t>31599</t>
  </si>
  <si>
    <t>31045</t>
  </si>
  <si>
    <t>31046</t>
  </si>
  <si>
    <t>JULIETTE</t>
  </si>
  <si>
    <t>31812</t>
  </si>
  <si>
    <t>31047</t>
  </si>
  <si>
    <t>KATHLEEN</t>
  </si>
  <si>
    <t>30811</t>
  </si>
  <si>
    <t>GOUGH</t>
  </si>
  <si>
    <t>30816</t>
  </si>
  <si>
    <t>KEYSVILLE</t>
  </si>
  <si>
    <t>31548</t>
  </si>
  <si>
    <t>KINGSLAND</t>
  </si>
  <si>
    <t>31049</t>
  </si>
  <si>
    <t>31635</t>
  </si>
  <si>
    <t>31636</t>
  </si>
  <si>
    <t>39862</t>
  </si>
  <si>
    <t>LEARY</t>
  </si>
  <si>
    <t>31763</t>
  </si>
  <si>
    <t>31637</t>
  </si>
  <si>
    <t>31764</t>
  </si>
  <si>
    <t>31051</t>
  </si>
  <si>
    <t>30817</t>
  </si>
  <si>
    <t>LINCOLNTON</t>
  </si>
  <si>
    <t>31052</t>
  </si>
  <si>
    <t>LIZELLA</t>
  </si>
  <si>
    <t>30434</t>
  </si>
  <si>
    <t>31814</t>
  </si>
  <si>
    <t>LOUVALE</t>
  </si>
  <si>
    <t>31316</t>
  </si>
  <si>
    <t>LUDOWICI</t>
  </si>
  <si>
    <t>31549</t>
  </si>
  <si>
    <t>LUMBER CITY</t>
  </si>
  <si>
    <t>31815</t>
  </si>
  <si>
    <t>LUMPKIN</t>
  </si>
  <si>
    <t>30436</t>
  </si>
  <si>
    <t>31054</t>
  </si>
  <si>
    <t>31055</t>
  </si>
  <si>
    <t>MC RAE</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</si>
  <si>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</si>
  <si>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</si>
  <si>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</si>
  <si>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</si>
  <si>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</si>
  <si>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</si>
  <si>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</si>
  <si>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</si>
  <si>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</si>
  <si>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</si>
  <si>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</si>
  <si>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</si>
  <si>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</si>
  <si>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</si>
  <si>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</si>
  <si>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</si>
  <si>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</si>
  <si>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</si>
  <si>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</si>
  <si>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</si>
  <si>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</si>
  <si>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31816</t>
  </si>
  <si>
    <t>31550</t>
  </si>
  <si>
    <t>31057</t>
  </si>
  <si>
    <t>31058</t>
  </si>
  <si>
    <t>MAUK</t>
  </si>
  <si>
    <t>31765</t>
  </si>
  <si>
    <t>MEIGS</t>
  </si>
  <si>
    <t>31318</t>
  </si>
  <si>
    <t>MELDRIM</t>
  </si>
  <si>
    <t>31319</t>
  </si>
  <si>
    <t>31551</t>
  </si>
  <si>
    <t>MERSHON</t>
  </si>
  <si>
    <t>30819</t>
  </si>
  <si>
    <t>MESENA</t>
  </si>
  <si>
    <t>30439</t>
  </si>
  <si>
    <t>METTER</t>
  </si>
  <si>
    <t>31820</t>
  </si>
  <si>
    <t>30441</t>
  </si>
  <si>
    <t>MIDVILLE</t>
  </si>
  <si>
    <t>31320</t>
  </si>
  <si>
    <t>31060</t>
  </si>
  <si>
    <t>31059</t>
  </si>
  <si>
    <t>31061</t>
  </si>
  <si>
    <t>31062</t>
  </si>
  <si>
    <t>30442</t>
  </si>
  <si>
    <t>MILLEN</t>
  </si>
  <si>
    <t>31552</t>
  </si>
  <si>
    <t>30820</t>
  </si>
  <si>
    <t>31063</t>
  </si>
  <si>
    <t>31064</t>
  </si>
  <si>
    <t>31065</t>
  </si>
  <si>
    <t>39866</t>
  </si>
  <si>
    <t>39867</t>
  </si>
  <si>
    <t>31638</t>
  </si>
  <si>
    <t>MORVEN</t>
  </si>
  <si>
    <t>31768</t>
  </si>
  <si>
    <t>MOULTRIE</t>
  </si>
  <si>
    <t>31776</t>
  </si>
  <si>
    <t>31788</t>
  </si>
  <si>
    <t>30445</t>
  </si>
  <si>
    <t>31050</t>
  </si>
  <si>
    <t>31066</t>
  </si>
  <si>
    <t>MUSELLA</t>
  </si>
  <si>
    <t>31769</t>
  </si>
  <si>
    <t>31553</t>
  </si>
  <si>
    <t>NAHUNTA</t>
  </si>
  <si>
    <t>31639</t>
  </si>
  <si>
    <t>31641</t>
  </si>
  <si>
    <t>30446</t>
  </si>
  <si>
    <t>39870</t>
  </si>
  <si>
    <t>31554</t>
  </si>
  <si>
    <t>NICHOLLS</t>
  </si>
  <si>
    <t>31771</t>
  </si>
  <si>
    <t>NORMAN PARK</t>
  </si>
  <si>
    <t>30447</t>
  </si>
  <si>
    <t>30821</t>
  </si>
  <si>
    <t>30448</t>
  </si>
  <si>
    <t>NUNEZ</t>
  </si>
  <si>
    <t>31772</t>
  </si>
  <si>
    <t>31773</t>
  </si>
  <si>
    <t>OCHLOCKNEE</t>
  </si>
  <si>
    <t>31774</t>
  </si>
  <si>
    <t>OCILLA</t>
  </si>
  <si>
    <t>31067</t>
  </si>
  <si>
    <t>OCONEE</t>
  </si>
  <si>
    <t>31555</t>
  </si>
  <si>
    <t>ODUM</t>
  </si>
  <si>
    <t>31556</t>
  </si>
  <si>
    <t>OFFERMAN</t>
  </si>
  <si>
    <t>31068</t>
  </si>
  <si>
    <t>OGLETHORPE</t>
  </si>
  <si>
    <t>30449</t>
  </si>
  <si>
    <t>31821</t>
  </si>
  <si>
    <t>31775</t>
  </si>
  <si>
    <t>OMEGA</t>
  </si>
  <si>
    <t>39877</t>
  </si>
  <si>
    <t>31557</t>
  </si>
  <si>
    <t>31778</t>
  </si>
  <si>
    <t>PAVO</t>
  </si>
  <si>
    <t>31642</t>
  </si>
  <si>
    <t>PEARSON</t>
  </si>
  <si>
    <t>31739</t>
  </si>
  <si>
    <t>31779</t>
  </si>
  <si>
    <t>31321</t>
  </si>
  <si>
    <t>30822</t>
  </si>
  <si>
    <t>31069</t>
  </si>
  <si>
    <t>31070</t>
  </si>
  <si>
    <t>31822</t>
  </si>
  <si>
    <t>PINE MOUNTAIN</t>
  </si>
  <si>
    <t>31823</t>
  </si>
  <si>
    <t>PINE MOUNTAIN VALLEY</t>
  </si>
  <si>
    <t>31071</t>
  </si>
  <si>
    <t>PINEVIEW</t>
  </si>
  <si>
    <t>31072</t>
  </si>
  <si>
    <t>PITTS</t>
  </si>
  <si>
    <t>31780</t>
  </si>
  <si>
    <t>31322</t>
  </si>
  <si>
    <t>POOLER</t>
  </si>
  <si>
    <t>30450</t>
  </si>
  <si>
    <t>31781</t>
  </si>
  <si>
    <t>POULAN</t>
  </si>
  <si>
    <t>31824</t>
  </si>
  <si>
    <t>30451</t>
  </si>
  <si>
    <t>31782</t>
  </si>
  <si>
    <t>31643</t>
  </si>
  <si>
    <t>QUITMAN</t>
  </si>
  <si>
    <t>31645</t>
  </si>
  <si>
    <t>RAY CITY</t>
  </si>
  <si>
    <t>31783</t>
  </si>
  <si>
    <t>REBECCA</t>
  </si>
  <si>
    <t>30452</t>
  </si>
  <si>
    <t>REGISTER</t>
  </si>
  <si>
    <t>30453</t>
  </si>
  <si>
    <t>REIDSVILLE</t>
  </si>
  <si>
    <t>30499</t>
  </si>
  <si>
    <t>31075</t>
  </si>
  <si>
    <t>RENTZ</t>
  </si>
  <si>
    <t>31076</t>
  </si>
  <si>
    <t>31077</t>
  </si>
  <si>
    <t>RHINE</t>
  </si>
  <si>
    <t>31323</t>
  </si>
  <si>
    <t>RICEBORO</t>
  </si>
  <si>
    <t>31825</t>
  </si>
  <si>
    <t>31324</t>
  </si>
  <si>
    <t>31326</t>
  </si>
  <si>
    <t>31078</t>
  </si>
  <si>
    <t>ROBERTA</t>
  </si>
  <si>
    <t>31079</t>
  </si>
  <si>
    <t>ROCHELLE</t>
  </si>
  <si>
    <t>30454</t>
  </si>
  <si>
    <t>ROCKLEDGE</t>
  </si>
  <si>
    <t>30455</t>
  </si>
  <si>
    <t>31081</t>
  </si>
  <si>
    <t>31562</t>
  </si>
  <si>
    <t>31547</t>
  </si>
  <si>
    <t>KINGS BAY</t>
  </si>
  <si>
    <t>31558</t>
  </si>
  <si>
    <t>31784</t>
  </si>
  <si>
    <t>SALE CITY</t>
  </si>
  <si>
    <t>31082</t>
  </si>
  <si>
    <t>SANDERSVILLE</t>
  </si>
  <si>
    <t>31327</t>
  </si>
  <si>
    <t>SAPELO ISLAND</t>
  </si>
  <si>
    <t>30456</t>
  </si>
  <si>
    <t>39885</t>
  </si>
  <si>
    <t>SASSER</t>
  </si>
  <si>
    <t>31401</t>
  </si>
  <si>
    <t>31402</t>
  </si>
  <si>
    <t>31403</t>
  </si>
  <si>
    <t>31404</t>
  </si>
  <si>
    <t>31405</t>
  </si>
  <si>
    <t>31406</t>
  </si>
  <si>
    <t>31407</t>
  </si>
  <si>
    <t>31408</t>
  </si>
  <si>
    <t>31409</t>
  </si>
  <si>
    <t>31410</t>
  </si>
  <si>
    <t>31411</t>
  </si>
  <si>
    <t>31412</t>
  </si>
  <si>
    <t>31414</t>
  </si>
  <si>
    <t>31415</t>
  </si>
  <si>
    <t>31416</t>
  </si>
  <si>
    <t>31418</t>
  </si>
  <si>
    <t>31419</t>
  </si>
  <si>
    <t>31420</t>
  </si>
  <si>
    <t>31421</t>
  </si>
  <si>
    <t>31083</t>
  </si>
  <si>
    <t>31560</t>
  </si>
  <si>
    <t>SCREVEN</t>
  </si>
  <si>
    <t>31084</t>
  </si>
  <si>
    <t>31085</t>
  </si>
  <si>
    <t>SHADY DALE</t>
  </si>
  <si>
    <t>39886</t>
  </si>
  <si>
    <t>SHELLMAN</t>
  </si>
  <si>
    <t>31826</t>
  </si>
  <si>
    <t>31086</t>
  </si>
  <si>
    <t>SMARR</t>
  </si>
  <si>
    <t>31787</t>
  </si>
  <si>
    <t>30457</t>
  </si>
  <si>
    <t>SOPERTON</t>
  </si>
  <si>
    <t>31647</t>
  </si>
  <si>
    <t>31087</t>
  </si>
  <si>
    <t>31329</t>
  </si>
  <si>
    <t>30823</t>
  </si>
  <si>
    <t>31648</t>
  </si>
  <si>
    <t>STATENVILLE</t>
  </si>
  <si>
    <t>30458</t>
  </si>
  <si>
    <t>STATESBORO</t>
  </si>
  <si>
    <t>30459</t>
  </si>
  <si>
    <t>30460</t>
  </si>
  <si>
    <t>30461</t>
  </si>
  <si>
    <t>30464</t>
  </si>
  <si>
    <t>STILLMORE</t>
  </si>
  <si>
    <t>31649</t>
  </si>
  <si>
    <t>31789</t>
  </si>
  <si>
    <t>31563</t>
  </si>
  <si>
    <t>SURRENCY</t>
  </si>
  <si>
    <t>30401</t>
  </si>
  <si>
    <t>SWAINSBORO</t>
  </si>
  <si>
    <t>31790</t>
  </si>
  <si>
    <t>30467</t>
  </si>
  <si>
    <t>31791</t>
  </si>
  <si>
    <t>31827</t>
  </si>
  <si>
    <t>TALBOTTON</t>
  </si>
  <si>
    <t>30470</t>
  </si>
  <si>
    <t>31089</t>
  </si>
  <si>
    <t>TENNILLE</t>
  </si>
  <si>
    <t>31757</t>
  </si>
  <si>
    <t>31758</t>
  </si>
  <si>
    <t>31792</t>
  </si>
  <si>
    <t>31799</t>
  </si>
  <si>
    <t>30824</t>
  </si>
  <si>
    <t>31793</t>
  </si>
  <si>
    <t>TIFTON</t>
  </si>
  <si>
    <t>31794</t>
  </si>
  <si>
    <t>31090</t>
  </si>
  <si>
    <t>TOOMSBORO</t>
  </si>
  <si>
    <t>31331</t>
  </si>
  <si>
    <t>30471</t>
  </si>
  <si>
    <t>TWIN CITY</t>
  </si>
  <si>
    <t>31328</t>
  </si>
  <si>
    <t>TYBEE ISLAND</t>
  </si>
  <si>
    <t>31795</t>
  </si>
  <si>
    <t>TY TY</t>
  </si>
  <si>
    <t>31091</t>
  </si>
  <si>
    <t>30473</t>
  </si>
  <si>
    <t>UVALDA</t>
  </si>
  <si>
    <t>31601</t>
  </si>
  <si>
    <t>VALDOSTA</t>
  </si>
  <si>
    <t>31602</t>
  </si>
  <si>
    <t>31603</t>
  </si>
  <si>
    <t>31604</t>
  </si>
  <si>
    <t>31605</t>
  </si>
  <si>
    <t>31606</t>
  </si>
  <si>
    <t>31698</t>
  </si>
  <si>
    <t>31699</t>
  </si>
  <si>
    <t>MOODY A F B</t>
  </si>
  <si>
    <t>30474</t>
  </si>
  <si>
    <t>VIDALIA</t>
  </si>
  <si>
    <t>30475</t>
  </si>
  <si>
    <t>31092</t>
  </si>
  <si>
    <t>30477</t>
  </si>
  <si>
    <t>WADLEY</t>
  </si>
  <si>
    <t>31333</t>
  </si>
  <si>
    <t>WALTHOURVILLE</t>
  </si>
  <si>
    <t>31564</t>
  </si>
  <si>
    <t>WARESBORO</t>
  </si>
  <si>
    <t>31830</t>
  </si>
  <si>
    <t>31028</t>
  </si>
  <si>
    <t>31088</t>
  </si>
  <si>
    <t>WARNER ROBINS</t>
  </si>
  <si>
    <t>31093</t>
  </si>
  <si>
    <t>31095</t>
  </si>
  <si>
    <t>31098</t>
  </si>
  <si>
    <t>31099</t>
  </si>
  <si>
    <t>30828</t>
  </si>
  <si>
    <t>31094</t>
  </si>
  <si>
    <t>WARTHEN</t>
  </si>
  <si>
    <t>31796</t>
  </si>
  <si>
    <t>31565</t>
  </si>
  <si>
    <t>31831</t>
  </si>
  <si>
    <t>WAVERLY HALL</t>
  </si>
  <si>
    <t>31501</t>
  </si>
  <si>
    <t>WAYCROSS</t>
  </si>
  <si>
    <t>31502</t>
  </si>
  <si>
    <t>31503</t>
  </si>
  <si>
    <t>30830</t>
  </si>
  <si>
    <t>31566</t>
  </si>
  <si>
    <t>31567</t>
  </si>
  <si>
    <t>WEST GREEN</t>
  </si>
  <si>
    <t>31832</t>
  </si>
  <si>
    <t>31833</t>
  </si>
  <si>
    <t>39897</t>
  </si>
  <si>
    <t>WHIGHAM</t>
  </si>
  <si>
    <t>31568</t>
  </si>
  <si>
    <t>31650</t>
  </si>
  <si>
    <t>WILLACOOCHEE</t>
  </si>
  <si>
    <t>31569</t>
  </si>
  <si>
    <t>31836</t>
  </si>
  <si>
    <t>31798</t>
  </si>
  <si>
    <t>30818</t>
  </si>
  <si>
    <t>30833</t>
  </si>
  <si>
    <t>WRENS</t>
  </si>
  <si>
    <t>31096</t>
  </si>
  <si>
    <t>31097</t>
  </si>
  <si>
    <t>YATESVILLE</t>
  </si>
  <si>
    <t>29801</t>
  </si>
  <si>
    <t>AIKEN</t>
  </si>
  <si>
    <t>29802</t>
  </si>
  <si>
    <t>29803</t>
  </si>
  <si>
    <t>29804</t>
  </si>
  <si>
    <t>29805</t>
  </si>
  <si>
    <t>29808</t>
  </si>
  <si>
    <t>29810</t>
  </si>
  <si>
    <t>29812</t>
  </si>
  <si>
    <t>BARNWELL</t>
  </si>
  <si>
    <t>29813</t>
  </si>
  <si>
    <t>HILDA</t>
  </si>
  <si>
    <t>29816</t>
  </si>
  <si>
    <t>29901</t>
  </si>
  <si>
    <t>BEAUFORT</t>
  </si>
  <si>
    <t>29902</t>
  </si>
  <si>
    <t>29903</t>
  </si>
  <si>
    <t>29904</t>
  </si>
  <si>
    <t>29905</t>
  </si>
  <si>
    <t>29906</t>
  </si>
  <si>
    <t>29907</t>
  </si>
  <si>
    <t>LADYS ISLAND</t>
  </si>
  <si>
    <t>29817</t>
  </si>
  <si>
    <t>BLACKVILLE</t>
  </si>
  <si>
    <t>29909</t>
  </si>
  <si>
    <t>OKATIE</t>
  </si>
  <si>
    <t>29910</t>
  </si>
  <si>
    <t>29819</t>
  </si>
  <si>
    <t>29911</t>
  </si>
  <si>
    <t>BRUNSON</t>
  </si>
  <si>
    <t>29821</t>
  </si>
  <si>
    <t>CLARKS HILL</t>
  </si>
  <si>
    <t>29822</t>
  </si>
  <si>
    <t>29916</t>
  </si>
  <si>
    <t>EARLY BRANCH</t>
  </si>
  <si>
    <t>29824</t>
  </si>
  <si>
    <t>EDGEFIELD</t>
  </si>
  <si>
    <t>29826</t>
  </si>
  <si>
    <t>29918</t>
  </si>
  <si>
    <t>ESTILL</t>
  </si>
  <si>
    <t>29939</t>
  </si>
  <si>
    <t>29827</t>
  </si>
  <si>
    <t>29921</t>
  </si>
  <si>
    <t>FURMAN</t>
  </si>
  <si>
    <t>29922</t>
  </si>
  <si>
    <t>29923</t>
  </si>
  <si>
    <t>29828</t>
  </si>
  <si>
    <t>GLOVERVILLE</t>
  </si>
  <si>
    <t>29829</t>
  </si>
  <si>
    <t>29913</t>
  </si>
  <si>
    <t>CROCKETVILLE</t>
  </si>
  <si>
    <t>29924</t>
  </si>
  <si>
    <t>29927</t>
  </si>
  <si>
    <t>HARDEEVILLE</t>
  </si>
  <si>
    <t>29915</t>
  </si>
  <si>
    <t>DAUFUSKIE ISLAND</t>
  </si>
  <si>
    <t>29925</t>
  </si>
  <si>
    <t>HILTON HEAD ISLAND</t>
  </si>
  <si>
    <t>29926</t>
  </si>
  <si>
    <t>29928</t>
  </si>
  <si>
    <t>29938</t>
  </si>
  <si>
    <t>29929</t>
  </si>
  <si>
    <t>ISLANDTON</t>
  </si>
  <si>
    <t>29831</t>
  </si>
  <si>
    <t>29832</t>
  </si>
  <si>
    <t>29834</t>
  </si>
  <si>
    <t>29931</t>
  </si>
  <si>
    <t>LOBECO</t>
  </si>
  <si>
    <t>29932</t>
  </si>
  <si>
    <t>29835</t>
  </si>
  <si>
    <t>MC CORMICK</t>
  </si>
  <si>
    <t>29899</t>
  </si>
  <si>
    <t>29836</t>
  </si>
  <si>
    <t>29933</t>
  </si>
  <si>
    <t>MILEY</t>
  </si>
  <si>
    <t>29838</t>
  </si>
  <si>
    <t>MODOC</t>
  </si>
  <si>
    <t>29839</t>
  </si>
  <si>
    <t>MONTMORENCI</t>
  </si>
  <si>
    <t>29840</t>
  </si>
  <si>
    <t>29809</t>
  </si>
  <si>
    <t>NEW ELLENTON</t>
  </si>
  <si>
    <t>29841</t>
  </si>
  <si>
    <t>NORTH AUGUSTA</t>
  </si>
  <si>
    <t>29842</t>
  </si>
  <si>
    <t>BEECH ISLAND</t>
  </si>
  <si>
    <t>29860</t>
  </si>
  <si>
    <t>29861</t>
  </si>
  <si>
    <t>29843</t>
  </si>
  <si>
    <t>OLAR</t>
  </si>
  <si>
    <t>29844</t>
  </si>
  <si>
    <t>29934</t>
  </si>
  <si>
    <t>PINELAND</t>
  </si>
  <si>
    <t>29845</t>
  </si>
  <si>
    <t>PLUM BRANCH</t>
  </si>
  <si>
    <t>29935</t>
  </si>
  <si>
    <t>29912</t>
  </si>
  <si>
    <t>COOSAWHATCHIE</t>
  </si>
  <si>
    <t>29936</t>
  </si>
  <si>
    <t>29920</t>
  </si>
  <si>
    <t>SAINT HELENA ISLAND</t>
  </si>
  <si>
    <t>29914</t>
  </si>
  <si>
    <t>29940</t>
  </si>
  <si>
    <t>29941</t>
  </si>
  <si>
    <t>29846</t>
  </si>
  <si>
    <t>29943</t>
  </si>
  <si>
    <t>TILLMAN</t>
  </si>
  <si>
    <t>29847</t>
  </si>
  <si>
    <t>29848</t>
  </si>
  <si>
    <t>29849</t>
  </si>
  <si>
    <t>ULMER</t>
  </si>
  <si>
    <t>29944</t>
  </si>
  <si>
    <t>VARNVILLE</t>
  </si>
  <si>
    <t>29850</t>
  </si>
  <si>
    <t>VAUCLUSE</t>
  </si>
  <si>
    <t>29851</t>
  </si>
  <si>
    <t>WARRENVILLE</t>
  </si>
  <si>
    <t>29853</t>
  </si>
  <si>
    <t>29856</t>
  </si>
  <si>
    <t>29945</t>
  </si>
  <si>
    <t>YEMASSEE</t>
  </si>
  <si>
    <t>33430</t>
  </si>
  <si>
    <t>BELLE GLADE</t>
  </si>
  <si>
    <t>33427</t>
  </si>
  <si>
    <t>BOCA RATON</t>
  </si>
  <si>
    <t>33428</t>
  </si>
  <si>
    <t>33429</t>
  </si>
  <si>
    <t>33431</t>
  </si>
  <si>
    <t>33432</t>
  </si>
  <si>
    <t>33433</t>
  </si>
  <si>
    <t>33434</t>
  </si>
  <si>
    <t>33464</t>
  </si>
  <si>
    <t>33481</t>
  </si>
  <si>
    <t>33486</t>
  </si>
  <si>
    <t>33487</t>
  </si>
  <si>
    <t>33488</t>
  </si>
  <si>
    <t>33496</t>
  </si>
  <si>
    <t>33497</t>
  </si>
  <si>
    <t>33498</t>
  </si>
  <si>
    <t>33499</t>
  </si>
  <si>
    <t>33424</t>
  </si>
  <si>
    <t>BOYNTON BEACH</t>
  </si>
  <si>
    <t>33425</t>
  </si>
  <si>
    <t>33426</t>
  </si>
  <si>
    <t>33435</t>
  </si>
  <si>
    <t>33436</t>
  </si>
  <si>
    <t>33437</t>
  </si>
  <si>
    <t>33472</t>
  </si>
  <si>
    <t>33473</t>
  </si>
  <si>
    <t>33474</t>
  </si>
  <si>
    <t>33438</t>
  </si>
  <si>
    <t>CANAL POINT</t>
  </si>
  <si>
    <t>33440</t>
  </si>
  <si>
    <t>CLEWISTON</t>
  </si>
  <si>
    <t>33004</t>
  </si>
  <si>
    <t>DANIA</t>
  </si>
  <si>
    <t>33441</t>
  </si>
  <si>
    <t>DEERFIELD BEACH</t>
  </si>
  <si>
    <t>33442</t>
  </si>
  <si>
    <t>33443</t>
  </si>
  <si>
    <t>33444</t>
  </si>
  <si>
    <t>DELRAY BEACH</t>
  </si>
  <si>
    <t>33445</t>
  </si>
  <si>
    <t>33446</t>
  </si>
  <si>
    <t>33448</t>
  </si>
  <si>
    <t>33482</t>
  </si>
  <si>
    <t>33483</t>
  </si>
  <si>
    <t>33484</t>
  </si>
  <si>
    <t>33301</t>
  </si>
  <si>
    <t>FORT LAUDERDALE</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</si>
  <si>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</si>
  <si>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</si>
  <si>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</si>
  <si>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</si>
  <si>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</si>
  <si>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</si>
  <si>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</si>
  <si>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</si>
  <si>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</si>
  <si>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</si>
  <si>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</si>
  <si>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</si>
  <si>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</si>
  <si>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</si>
  <si>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</si>
  <si>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</si>
  <si>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</si>
  <si>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</si>
  <si>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</si>
  <si>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</si>
  <si>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</si>
  <si>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</si>
  <si>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</si>
  <si>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</si>
  <si>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</si>
  <si>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</si>
  <si>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</si>
  <si>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</si>
  <si>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</si>
  <si>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</si>
  <si>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</si>
  <si>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</si>
  <si>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</si>
  <si>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</si>
  <si>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</si>
  <si>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</si>
  <si>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</si>
  <si>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</si>
  <si>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</si>
  <si>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</si>
  <si>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</si>
  <si>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</si>
  <si>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</si>
  <si>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</si>
  <si>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</si>
  <si>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</si>
  <si>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PLANTATION</t>
  </si>
  <si>
    <t>33394</t>
  </si>
  <si>
    <t>34945</t>
  </si>
  <si>
    <t>FORT PIERCE</t>
  </si>
  <si>
    <t>34946</t>
  </si>
  <si>
    <t>34947</t>
  </si>
  <si>
    <t>34948</t>
  </si>
  <si>
    <t>34949</t>
  </si>
  <si>
    <t>34950</t>
  </si>
  <si>
    <t>34951</t>
  </si>
  <si>
    <t>34954</t>
  </si>
  <si>
    <t>34979</t>
  </si>
  <si>
    <t>34981</t>
  </si>
  <si>
    <t>34982</t>
  </si>
  <si>
    <t>34983</t>
  </si>
  <si>
    <t>PORT SAINT LUCIE</t>
  </si>
  <si>
    <t>34952</t>
  </si>
  <si>
    <t>34953</t>
  </si>
  <si>
    <t>34984</t>
  </si>
  <si>
    <t>34985</t>
  </si>
  <si>
    <t>34986</t>
  </si>
  <si>
    <t>34987</t>
  </si>
  <si>
    <t>34988</t>
  </si>
  <si>
    <t>33008</t>
  </si>
  <si>
    <t>HALLANDALE</t>
  </si>
  <si>
    <t>33009</t>
  </si>
  <si>
    <t>33002</t>
  </si>
  <si>
    <t>HIALEAH</t>
  </si>
  <si>
    <t>33010</t>
  </si>
  <si>
    <t>33011</t>
  </si>
  <si>
    <t>33012</t>
  </si>
  <si>
    <t>33013</t>
  </si>
  <si>
    <t>33014</t>
  </si>
  <si>
    <t>33015</t>
  </si>
  <si>
    <t>33016</t>
  </si>
  <si>
    <t>33017</t>
  </si>
  <si>
    <t>33018</t>
  </si>
  <si>
    <t>33455</t>
  </si>
  <si>
    <t>HOBE SOUND</t>
  </si>
  <si>
    <t>33475</t>
  </si>
  <si>
    <t>33019</t>
  </si>
  <si>
    <t>HOLLYWOOD</t>
  </si>
  <si>
    <t>33020</t>
  </si>
  <si>
    <t>33021</t>
  </si>
  <si>
    <t>33022</t>
  </si>
  <si>
    <t>33023</t>
  </si>
  <si>
    <t>33024</t>
  </si>
  <si>
    <t>33025</t>
  </si>
  <si>
    <t>33026</t>
  </si>
  <si>
    <t>33027</t>
  </si>
  <si>
    <t>33028</t>
  </si>
  <si>
    <t>PEMBROKE PINES</t>
  </si>
  <si>
    <t>33029</t>
  </si>
  <si>
    <t>33081</t>
  </si>
  <si>
    <t>33083</t>
  </si>
  <si>
    <t>33084</t>
  </si>
  <si>
    <t>33030</t>
  </si>
  <si>
    <t>33031</t>
  </si>
  <si>
    <t>33032</t>
  </si>
  <si>
    <t>33033</t>
  </si>
  <si>
    <t>33034</t>
  </si>
  <si>
    <t>33035</t>
  </si>
  <si>
    <t>33039</t>
  </si>
  <si>
    <t>33090</t>
  </si>
  <si>
    <t>33092</t>
  </si>
  <si>
    <t>34956</t>
  </si>
  <si>
    <t>INDIANTOWN</t>
  </si>
  <si>
    <t>33036</t>
  </si>
  <si>
    <t>ISLAMORADA</t>
  </si>
  <si>
    <t>34957</t>
  </si>
  <si>
    <t>JENSEN BEACH</t>
  </si>
  <si>
    <t>34958</t>
  </si>
  <si>
    <t>33458</t>
  </si>
  <si>
    <t>JUPITER</t>
  </si>
  <si>
    <t>33468</t>
  </si>
  <si>
    <t>33469</t>
  </si>
  <si>
    <t>33477</t>
  </si>
  <si>
    <t>33478</t>
  </si>
  <si>
    <t>33037</t>
  </si>
  <si>
    <t>KEY LARGO</t>
  </si>
  <si>
    <t>33040</t>
  </si>
  <si>
    <t>KEY WEST</t>
  </si>
  <si>
    <t>33041</t>
  </si>
  <si>
    <t>33045</t>
  </si>
  <si>
    <t>33459</t>
  </si>
  <si>
    <t>LAKE HARBOR</t>
  </si>
  <si>
    <t>33449</t>
  </si>
  <si>
    <t>LAKE WORTH</t>
  </si>
  <si>
    <t>33454</t>
  </si>
  <si>
    <t>33460</t>
  </si>
  <si>
    <t>33461</t>
  </si>
  <si>
    <t>33462</t>
  </si>
  <si>
    <t>33463</t>
  </si>
  <si>
    <t>33465</t>
  </si>
  <si>
    <t>33466</t>
  </si>
  <si>
    <t>33467</t>
  </si>
  <si>
    <t>33001</t>
  </si>
  <si>
    <t>LONG KEY</t>
  </si>
  <si>
    <t>33470</t>
  </si>
  <si>
    <t>LOXAHATCHEE</t>
  </si>
  <si>
    <t>33050</t>
  </si>
  <si>
    <t>33051</t>
  </si>
  <si>
    <t>KEY COLONY BEACH</t>
  </si>
  <si>
    <t>33052</t>
  </si>
  <si>
    <t>MARATHON SHORES</t>
  </si>
  <si>
    <t>33101</t>
  </si>
  <si>
    <t>33102</t>
  </si>
  <si>
    <t>33106</t>
  </si>
  <si>
    <t>33111</t>
  </si>
  <si>
    <t>33112</t>
  </si>
  <si>
    <t>33114</t>
  </si>
  <si>
    <t>CORAL GABLES</t>
  </si>
  <si>
    <t>33116</t>
  </si>
  <si>
    <t>33122</t>
  </si>
  <si>
    <t>33124</t>
  </si>
  <si>
    <t>33125</t>
  </si>
  <si>
    <t>33126</t>
  </si>
  <si>
    <t>33127</t>
  </si>
  <si>
    <t>33128</t>
  </si>
  <si>
    <t>33129</t>
  </si>
  <si>
    <t>33130</t>
  </si>
  <si>
    <t>33131</t>
  </si>
  <si>
    <t>33132</t>
  </si>
  <si>
    <t>33133</t>
  </si>
  <si>
    <t>33134</t>
  </si>
  <si>
    <t>33135</t>
  </si>
  <si>
    <t>33136</t>
  </si>
  <si>
    <t>33137</t>
  </si>
  <si>
    <t>33138</t>
  </si>
  <si>
    <t>33142</t>
  </si>
  <si>
    <t>33143</t>
  </si>
  <si>
    <t>33144</t>
  </si>
  <si>
    <t>33145</t>
  </si>
  <si>
    <t>33146</t>
  </si>
  <si>
    <t>33147</t>
  </si>
  <si>
    <t>33149</t>
  </si>
  <si>
    <t>KEY BISCAYNE</t>
  </si>
  <si>
    <t>33150</t>
  </si>
  <si>
    <t>33151</t>
  </si>
  <si>
    <t>33152</t>
  </si>
  <si>
    <t>33153</t>
  </si>
  <si>
    <t>33155</t>
  </si>
  <si>
    <t>33156</t>
  </si>
  <si>
    <t>33157</t>
  </si>
  <si>
    <t>33158</t>
  </si>
  <si>
    <t>33159</t>
  </si>
  <si>
    <t>33160</t>
  </si>
  <si>
    <t>NORTH MIAMI BEACH</t>
  </si>
  <si>
    <t>33161</t>
  </si>
  <si>
    <t>33162</t>
  </si>
  <si>
    <t>33163</t>
  </si>
  <si>
    <t>33164</t>
  </si>
  <si>
    <t>33165</t>
  </si>
  <si>
    <t>33166</t>
  </si>
  <si>
    <t>33167</t>
  </si>
  <si>
    <t>33168</t>
  </si>
  <si>
    <t>33169</t>
  </si>
  <si>
    <t>33170</t>
  </si>
  <si>
    <t>33172</t>
  </si>
  <si>
    <t>33173</t>
  </si>
  <si>
    <t>33174</t>
  </si>
  <si>
    <t>33175</t>
  </si>
  <si>
    <t>33176</t>
  </si>
  <si>
    <t>33178</t>
  </si>
  <si>
    <t>33179</t>
  </si>
  <si>
    <t>33180</t>
  </si>
  <si>
    <t>33181</t>
  </si>
  <si>
    <t>33182</t>
  </si>
  <si>
    <t>33183</t>
  </si>
  <si>
    <t>33184</t>
  </si>
  <si>
    <t>33185</t>
  </si>
  <si>
    <t>33186</t>
  </si>
  <si>
    <t>33187</t>
  </si>
  <si>
    <t>33188</t>
  </si>
  <si>
    <t>33189</t>
  </si>
  <si>
    <t>33190</t>
  </si>
  <si>
    <t>33193</t>
  </si>
  <si>
    <t>33194</t>
  </si>
  <si>
    <t>33196</t>
  </si>
  <si>
    <t>33197</t>
  </si>
  <si>
    <t>33199</t>
  </si>
  <si>
    <t>33206</t>
  </si>
  <si>
    <t>33222</t>
  </si>
  <si>
    <t>33231</t>
  </si>
  <si>
    <t>33233</t>
  </si>
  <si>
    <t>33234</t>
  </si>
  <si>
    <t>33238</t>
  </si>
  <si>
    <t>33242</t>
  </si>
  <si>
    <t>33243</t>
  </si>
  <si>
    <t>33245</t>
  </si>
  <si>
    <t>33247</t>
  </si>
  <si>
    <t>33255</t>
  </si>
  <si>
    <t>33256</t>
  </si>
  <si>
    <t>33257</t>
  </si>
  <si>
    <t>33261</t>
  </si>
  <si>
    <t>33265</t>
  </si>
  <si>
    <t>33266</t>
  </si>
  <si>
    <t>33269</t>
  </si>
  <si>
    <t>33280</t>
  </si>
  <si>
    <t>33283</t>
  </si>
  <si>
    <t>33296</t>
  </si>
  <si>
    <t>33299</t>
  </si>
  <si>
    <t>33109</t>
  </si>
  <si>
    <t>MIAMI BEACH</t>
  </si>
  <si>
    <t>33119</t>
  </si>
  <si>
    <t>33139</t>
  </si>
  <si>
    <t>33140</t>
  </si>
  <si>
    <t>33141</t>
  </si>
  <si>
    <t>33154</t>
  </si>
  <si>
    <t>33239</t>
  </si>
  <si>
    <t>33471</t>
  </si>
  <si>
    <t>MOORE HAVEN</t>
  </si>
  <si>
    <t>34972</t>
  </si>
  <si>
    <t>OKEECHOBEE</t>
  </si>
  <si>
    <t>34973</t>
  </si>
  <si>
    <t>34974</t>
  </si>
  <si>
    <t>33054</t>
  </si>
  <si>
    <t>OPA LOCKA</t>
  </si>
  <si>
    <t>33055</t>
  </si>
  <si>
    <t>33056</t>
  </si>
  <si>
    <t>MIAMI GARDENS</t>
  </si>
  <si>
    <t>33476</t>
  </si>
  <si>
    <t>PAHOKEE</t>
  </si>
  <si>
    <t>33480</t>
  </si>
  <si>
    <t>PALM BEACH</t>
  </si>
  <si>
    <t>34990</t>
  </si>
  <si>
    <t>PALM CITY</t>
  </si>
  <si>
    <t>34991</t>
  </si>
  <si>
    <t>33060</t>
  </si>
  <si>
    <t>POMPANO BEACH</t>
  </si>
  <si>
    <t>33061</t>
  </si>
  <si>
    <t>33062</t>
  </si>
  <si>
    <t>33063</t>
  </si>
  <si>
    <t>33064</t>
  </si>
  <si>
    <t>33065</t>
  </si>
  <si>
    <t>33066</t>
  </si>
  <si>
    <t>33067</t>
  </si>
  <si>
    <t>33068</t>
  </si>
  <si>
    <t>33069</t>
  </si>
  <si>
    <t>33071</t>
  </si>
  <si>
    <t>33072</t>
  </si>
  <si>
    <t>33073</t>
  </si>
  <si>
    <t>33074</t>
  </si>
  <si>
    <t>33075</t>
  </si>
  <si>
    <t>CORAL SPRINGS</t>
  </si>
  <si>
    <t>33076</t>
  </si>
  <si>
    <t>33077</t>
  </si>
  <si>
    <t>33093</t>
  </si>
  <si>
    <t>MARGATE</t>
  </si>
  <si>
    <t>33097</t>
  </si>
  <si>
    <t>COCONUT CREEK</t>
  </si>
  <si>
    <t>34992</t>
  </si>
  <si>
    <t>PORT SALERNO</t>
  </si>
  <si>
    <t>33493</t>
  </si>
  <si>
    <t>SOUTH BAY</t>
  </si>
  <si>
    <t>33082</t>
  </si>
  <si>
    <t>34994</t>
  </si>
  <si>
    <t>34995</t>
  </si>
  <si>
    <t>34996</t>
  </si>
  <si>
    <t>34997</t>
  </si>
  <si>
    <t>33042</t>
  </si>
  <si>
    <t>SUMMERLAND KEY</t>
  </si>
  <si>
    <t>33043</t>
  </si>
  <si>
    <t>BIG PINE KEY</t>
  </si>
  <si>
    <t>33070</t>
  </si>
  <si>
    <t>TAVERNIER</t>
  </si>
  <si>
    <t>33401</t>
  </si>
  <si>
    <t>WEST PALM BEACH</t>
  </si>
  <si>
    <t>33402</t>
  </si>
  <si>
    <t>33403</t>
  </si>
  <si>
    <t>33404</t>
  </si>
  <si>
    <t>33405</t>
  </si>
  <si>
    <t>33406</t>
  </si>
  <si>
    <t>33407</t>
  </si>
  <si>
    <t>33408</t>
  </si>
  <si>
    <t>NORTH PALM BEACH</t>
  </si>
  <si>
    <t>33409</t>
  </si>
  <si>
    <t>33410</t>
  </si>
  <si>
    <t>PALM BEACH GARDENS</t>
  </si>
  <si>
    <t>33411</t>
  </si>
  <si>
    <t>33412</t>
  </si>
  <si>
    <t>33413</t>
  </si>
  <si>
    <t>33414</t>
  </si>
  <si>
    <t>33415</t>
  </si>
  <si>
    <t>33416</t>
  </si>
  <si>
    <t>33417</t>
  </si>
  <si>
    <t>33418</t>
  </si>
  <si>
    <t>33419</t>
  </si>
  <si>
    <t>33420</t>
  </si>
  <si>
    <t>33421</t>
  </si>
  <si>
    <t>ROYAL PALM BEACH</t>
  </si>
  <si>
    <t>33422</t>
  </si>
  <si>
    <t>32701</t>
  </si>
  <si>
    <t>ALTAMONTE SPRINGS</t>
  </si>
  <si>
    <t>32714</t>
  </si>
  <si>
    <t>32715</t>
  </si>
  <si>
    <t>32716</t>
  </si>
  <si>
    <t>32702</t>
  </si>
  <si>
    <t>33820</t>
  </si>
  <si>
    <t>33920</t>
  </si>
  <si>
    <t>34216</t>
  </si>
  <si>
    <t>ANNA MARIA</t>
  </si>
  <si>
    <t>32703</t>
  </si>
  <si>
    <t>APOPKA</t>
  </si>
  <si>
    <t>32704</t>
  </si>
  <si>
    <t>32712</t>
  </si>
  <si>
    <t>34265</t>
  </si>
  <si>
    <t>34266</t>
  </si>
  <si>
    <t>34269</t>
  </si>
  <si>
    <t>34679</t>
  </si>
  <si>
    <t>ARIPEKA</t>
  </si>
  <si>
    <t>34705</t>
  </si>
  <si>
    <t>ASTATULA</t>
  </si>
  <si>
    <t>32102</t>
  </si>
  <si>
    <t>ASTOR</t>
  </si>
  <si>
    <t>33823</t>
  </si>
  <si>
    <t>33825</t>
  </si>
  <si>
    <t>AVON PARK</t>
  </si>
  <si>
    <t>33826</t>
  </si>
  <si>
    <t>33827</t>
  </si>
  <si>
    <t>33503</t>
  </si>
  <si>
    <t>BALM</t>
  </si>
  <si>
    <t>32105</t>
  </si>
  <si>
    <t>BARBERVILLE</t>
  </si>
  <si>
    <t>33830</t>
  </si>
  <si>
    <t>33831</t>
  </si>
  <si>
    <t>33744</t>
  </si>
  <si>
    <t>BAY PINES</t>
  </si>
  <si>
    <t>33921</t>
  </si>
  <si>
    <t>BOCA GRANDE</t>
  </si>
  <si>
    <t>33922</t>
  </si>
  <si>
    <t>BOKEELIA</t>
  </si>
  <si>
    <t>34133</t>
  </si>
  <si>
    <t>BONITA SPRINGS</t>
  </si>
  <si>
    <t>34134</t>
  </si>
  <si>
    <t>34135</t>
  </si>
  <si>
    <t>34136</t>
  </si>
  <si>
    <t>33834</t>
  </si>
  <si>
    <t>34201</t>
  </si>
  <si>
    <t>BRADENTON</t>
  </si>
  <si>
    <t>34202</t>
  </si>
  <si>
    <t>34203</t>
  </si>
  <si>
    <t>34204</t>
  </si>
  <si>
    <t>34205</t>
  </si>
  <si>
    <t>34206</t>
  </si>
  <si>
    <t>34207</t>
  </si>
  <si>
    <t>34208</t>
  </si>
  <si>
    <t>34209</t>
  </si>
  <si>
    <t>34210</t>
  </si>
  <si>
    <t>34211</t>
  </si>
  <si>
    <t>34212</t>
  </si>
  <si>
    <t>34280</t>
  </si>
  <si>
    <t>34281</t>
  </si>
  <si>
    <t>34282</t>
  </si>
  <si>
    <t>34217</t>
  </si>
  <si>
    <t>BRADENTON BEACH</t>
  </si>
  <si>
    <t>34218</t>
  </si>
  <si>
    <t>HOLMES BEACH</t>
  </si>
  <si>
    <t>33835</t>
  </si>
  <si>
    <t>33508</t>
  </si>
  <si>
    <t>33509</t>
  </si>
  <si>
    <t>33510</t>
  </si>
  <si>
    <t>33511</t>
  </si>
  <si>
    <t>34601</t>
  </si>
  <si>
    <t>34602</t>
  </si>
  <si>
    <t>34603</t>
  </si>
  <si>
    <t>34604</t>
  </si>
  <si>
    <t>34605</t>
  </si>
  <si>
    <t>34606</t>
  </si>
  <si>
    <t>34607</t>
  </si>
  <si>
    <t>34608</t>
  </si>
  <si>
    <t>34609</t>
  </si>
  <si>
    <t>34610</t>
  </si>
  <si>
    <t>34611</t>
  </si>
  <si>
    <t>34613</t>
  </si>
  <si>
    <t>34614</t>
  </si>
  <si>
    <t>32110</t>
  </si>
  <si>
    <t>BUNNELL</t>
  </si>
  <si>
    <t>33513</t>
  </si>
  <si>
    <t>32111</t>
  </si>
  <si>
    <t>CANDLER</t>
  </si>
  <si>
    <t>32920</t>
  </si>
  <si>
    <t>CAPE CANAVERAL</t>
  </si>
  <si>
    <t>33924</t>
  </si>
  <si>
    <t>CAPTIVA</t>
  </si>
  <si>
    <t>32706</t>
  </si>
  <si>
    <t>32707</t>
  </si>
  <si>
    <t>CASSELBERRY</t>
  </si>
  <si>
    <t>32708</t>
  </si>
  <si>
    <t>WINTER SPRINGS</t>
  </si>
  <si>
    <t>32718</t>
  </si>
  <si>
    <t>32719</t>
  </si>
  <si>
    <t>32730</t>
  </si>
  <si>
    <t>33514</t>
  </si>
  <si>
    <t>CENTER HILL</t>
  </si>
  <si>
    <t>34138</t>
  </si>
  <si>
    <t>CHOKOLOSKEE</t>
  </si>
  <si>
    <t>32709</t>
  </si>
  <si>
    <t>CHRISTMAS</t>
  </si>
  <si>
    <t>32113</t>
  </si>
  <si>
    <t>CITRA</t>
  </si>
  <si>
    <t>32710</t>
  </si>
  <si>
    <t>CLARCONA</t>
  </si>
  <si>
    <t>33755</t>
  </si>
  <si>
    <t>33756</t>
  </si>
  <si>
    <t>33757</t>
  </si>
  <si>
    <t>33758</t>
  </si>
  <si>
    <t>33759</t>
  </si>
  <si>
    <t>33760</t>
  </si>
  <si>
    <t>33761</t>
  </si>
  <si>
    <t>33762</t>
  </si>
  <si>
    <t>33763</t>
  </si>
  <si>
    <t>33764</t>
  </si>
  <si>
    <t>33765</t>
  </si>
  <si>
    <t>33766</t>
  </si>
  <si>
    <t>33767</t>
  </si>
  <si>
    <t>CLEARWATER BEACH</t>
  </si>
  <si>
    <t>33769</t>
  </si>
  <si>
    <t>34711</t>
  </si>
  <si>
    <t>34712</t>
  </si>
  <si>
    <t>34713</t>
  </si>
  <si>
    <t>34714</t>
  </si>
  <si>
    <t>34715</t>
  </si>
  <si>
    <t>32922</t>
  </si>
  <si>
    <t>COCOA</t>
  </si>
  <si>
    <t>32923</t>
  </si>
  <si>
    <t>32924</t>
  </si>
  <si>
    <t>32926</t>
  </si>
  <si>
    <t>32927</t>
  </si>
  <si>
    <t>32931</t>
  </si>
  <si>
    <t>COCOA BEACH</t>
  </si>
  <si>
    <t>32932</t>
  </si>
  <si>
    <t>33521</t>
  </si>
  <si>
    <t>34137</t>
  </si>
  <si>
    <t>34215</t>
  </si>
  <si>
    <t>32112</t>
  </si>
  <si>
    <t>34681</t>
  </si>
  <si>
    <t>CRYSTAL BEACH</t>
  </si>
  <si>
    <t>33524</t>
  </si>
  <si>
    <t>CRYSTAL SPRINGS</t>
  </si>
  <si>
    <t>33523</t>
  </si>
  <si>
    <t>DADE CITY</t>
  </si>
  <si>
    <t>33525</t>
  </si>
  <si>
    <t>33526</t>
  </si>
  <si>
    <t>33836</t>
  </si>
  <si>
    <t>33837</t>
  </si>
  <si>
    <t>33896</t>
  </si>
  <si>
    <t>33897</t>
  </si>
  <si>
    <t>32114</t>
  </si>
  <si>
    <t>DAYTONA BEACH</t>
  </si>
  <si>
    <t>32115</t>
  </si>
  <si>
    <t>32116</t>
  </si>
  <si>
    <t>32117</t>
  </si>
  <si>
    <t>32118</t>
  </si>
  <si>
    <t>32119</t>
  </si>
  <si>
    <t>32120</t>
  </si>
  <si>
    <t>32121</t>
  </si>
  <si>
    <t>32122</t>
  </si>
  <si>
    <t>32124</t>
  </si>
  <si>
    <t>32125</t>
  </si>
  <si>
    <t>32126</t>
  </si>
  <si>
    <t>32198</t>
  </si>
  <si>
    <t>32713</t>
  </si>
  <si>
    <t>DEBARY</t>
  </si>
  <si>
    <t>32753</t>
  </si>
  <si>
    <t>32720</t>
  </si>
  <si>
    <t>DELAND</t>
  </si>
  <si>
    <t>32721</t>
  </si>
  <si>
    <t>32722</t>
  </si>
  <si>
    <t>32723</t>
  </si>
  <si>
    <t>32724</t>
  </si>
  <si>
    <t>32130</t>
  </si>
  <si>
    <t>DE LEON SPRINGS</t>
  </si>
  <si>
    <t>32725</t>
  </si>
  <si>
    <t>DELTONA</t>
  </si>
  <si>
    <t>32728</t>
  </si>
  <si>
    <t>32738</t>
  </si>
  <si>
    <t>32739</t>
  </si>
  <si>
    <t>33527</t>
  </si>
  <si>
    <t>33838</t>
  </si>
  <si>
    <t>34697</t>
  </si>
  <si>
    <t>DUNEDIN</t>
  </si>
  <si>
    <t>34698</t>
  </si>
  <si>
    <t>33530</t>
  </si>
  <si>
    <t>33839</t>
  </si>
  <si>
    <t>32133</t>
  </si>
  <si>
    <t>EASTLAKE WEIR</t>
  </si>
  <si>
    <t>32131</t>
  </si>
  <si>
    <t>EAST PALATKA</t>
  </si>
  <si>
    <t>33840</t>
  </si>
  <si>
    <t>EATON PARK</t>
  </si>
  <si>
    <t>32132</t>
  </si>
  <si>
    <t>32141</t>
  </si>
  <si>
    <t>34680</t>
  </si>
  <si>
    <t>ELFERS</t>
  </si>
  <si>
    <t>34222</t>
  </si>
  <si>
    <t>34223</t>
  </si>
  <si>
    <t>34224</t>
  </si>
  <si>
    <t>34295</t>
  </si>
  <si>
    <t>33928</t>
  </si>
  <si>
    <t>ESTERO</t>
  </si>
  <si>
    <t>33929</t>
  </si>
  <si>
    <t>32726</t>
  </si>
  <si>
    <t>32727</t>
  </si>
  <si>
    <t>32736</t>
  </si>
  <si>
    <t>34139</t>
  </si>
  <si>
    <t>EVERGLADES CITY</t>
  </si>
  <si>
    <t>33930</t>
  </si>
  <si>
    <t>FELDA</t>
  </si>
  <si>
    <t>32948</t>
  </si>
  <si>
    <t>FELLSMERE</t>
  </si>
  <si>
    <t>32135</t>
  </si>
  <si>
    <t>PALM COAST</t>
  </si>
  <si>
    <t>32136</t>
  </si>
  <si>
    <t>FLAGLER BEACH</t>
  </si>
  <si>
    <t>32137</t>
  </si>
  <si>
    <t>32142</t>
  </si>
  <si>
    <t>32143</t>
  </si>
  <si>
    <t>32164</t>
  </si>
  <si>
    <t>32140</t>
  </si>
  <si>
    <t>FLORAHOME</t>
  </si>
  <si>
    <t>32134</t>
  </si>
  <si>
    <t>FORT MC COY</t>
  </si>
  <si>
    <t>33841</t>
  </si>
  <si>
    <t>33901</t>
  </si>
  <si>
    <t>FORT MYERS</t>
  </si>
  <si>
    <t>33902</t>
  </si>
  <si>
    <t>33903</t>
  </si>
  <si>
    <t>NORTH FORT MYERS</t>
  </si>
  <si>
    <t>33904</t>
  </si>
  <si>
    <t>CAPE CORAL</t>
  </si>
  <si>
    <t>33905</t>
  </si>
  <si>
    <t>33906</t>
  </si>
  <si>
    <t>33907</t>
  </si>
  <si>
    <t>33908</t>
  </si>
  <si>
    <t>33909</t>
  </si>
  <si>
    <t>33910</t>
  </si>
  <si>
    <t>33911</t>
  </si>
  <si>
    <t>33912</t>
  </si>
  <si>
    <t>33913</t>
  </si>
  <si>
    <t>33914</t>
  </si>
  <si>
    <t>33915</t>
  </si>
  <si>
    <t>33916</t>
  </si>
  <si>
    <t>33917</t>
  </si>
  <si>
    <t>33918</t>
  </si>
  <si>
    <t>33919</t>
  </si>
  <si>
    <t>33965</t>
  </si>
  <si>
    <t>33966</t>
  </si>
  <si>
    <t>33967</t>
  </si>
  <si>
    <t>33990</t>
  </si>
  <si>
    <t>33991</t>
  </si>
  <si>
    <t>33993</t>
  </si>
  <si>
    <t>33994</t>
  </si>
  <si>
    <t>33931</t>
  </si>
  <si>
    <t>FORT MYERS BEACH</t>
  </si>
  <si>
    <t>33932</t>
  </si>
  <si>
    <t>34267</t>
  </si>
  <si>
    <t>FORT OGDEN</t>
  </si>
  <si>
    <t>33843</t>
  </si>
  <si>
    <t>FROSTPROOF</t>
  </si>
  <si>
    <t>34731</t>
  </si>
  <si>
    <t>FRUITLAND PARK</t>
  </si>
  <si>
    <t>32732</t>
  </si>
  <si>
    <t>32139</t>
  </si>
  <si>
    <t>33534</t>
  </si>
  <si>
    <t>GIBSONTON</t>
  </si>
  <si>
    <t>32733</t>
  </si>
  <si>
    <t>GOLDENROD</t>
  </si>
  <si>
    <t>34140</t>
  </si>
  <si>
    <t>34734</t>
  </si>
  <si>
    <t>GOTHA</t>
  </si>
  <si>
    <t>32138</t>
  </si>
  <si>
    <t>32735</t>
  </si>
  <si>
    <t>32949</t>
  </si>
  <si>
    <t>34736</t>
  </si>
  <si>
    <t>33844</t>
  </si>
  <si>
    <t>HAINES CITY</t>
  </si>
  <si>
    <t>33845</t>
  </si>
  <si>
    <t>32145</t>
  </si>
  <si>
    <t>33846</t>
  </si>
  <si>
    <t>HIGHLAND CITY</t>
  </si>
  <si>
    <t>32147</t>
  </si>
  <si>
    <t>33847</t>
  </si>
  <si>
    <t>34737</t>
  </si>
  <si>
    <t>HOWEY IN THE HILLS</t>
  </si>
  <si>
    <t>34142</t>
  </si>
  <si>
    <t>IMMOKALEE</t>
  </si>
  <si>
    <t>34143</t>
  </si>
  <si>
    <t>33785</t>
  </si>
  <si>
    <t>INDIAN ROCKS BEACH</t>
  </si>
  <si>
    <t>33786</t>
  </si>
  <si>
    <t>BELLEAIR BEACH</t>
  </si>
  <si>
    <t>33848</t>
  </si>
  <si>
    <t>INTERCESSION CITY</t>
  </si>
  <si>
    <t>32148</t>
  </si>
  <si>
    <t>INTERLACHEN</t>
  </si>
  <si>
    <t>32149</t>
  </si>
  <si>
    <t>34636</t>
  </si>
  <si>
    <t>ISTACHATTA</t>
  </si>
  <si>
    <t>33849</t>
  </si>
  <si>
    <t>34739</t>
  </si>
  <si>
    <t>KENANSVILLE</t>
  </si>
  <si>
    <t>34741</t>
  </si>
  <si>
    <t>KISSIMMEE</t>
  </si>
  <si>
    <t>34742</t>
  </si>
  <si>
    <t>34743</t>
  </si>
  <si>
    <t>34744</t>
  </si>
  <si>
    <t>34745</t>
  </si>
  <si>
    <t>34746</t>
  </si>
  <si>
    <t>34747</t>
  </si>
  <si>
    <t>34758</t>
  </si>
  <si>
    <t>34759</t>
  </si>
  <si>
    <t>33935</t>
  </si>
  <si>
    <t>LABELLE</t>
  </si>
  <si>
    <t>33975</t>
  </si>
  <si>
    <t>33537</t>
  </si>
  <si>
    <t>LACOOCHEE</t>
  </si>
  <si>
    <t>32158</t>
  </si>
  <si>
    <t>LADY LAKE</t>
  </si>
  <si>
    <t>32159</t>
  </si>
  <si>
    <t>32162</t>
  </si>
  <si>
    <t>THE VILLAGES</t>
  </si>
  <si>
    <t>32163</t>
  </si>
  <si>
    <t>33850</t>
  </si>
  <si>
    <t>LAKE ALFRED</t>
  </si>
  <si>
    <t>32157</t>
  </si>
  <si>
    <t>32160</t>
  </si>
  <si>
    <t>LAKE GENEVA</t>
  </si>
  <si>
    <t>33851</t>
  </si>
  <si>
    <t>LAKE HAMILTON</t>
  </si>
  <si>
    <t>32744</t>
  </si>
  <si>
    <t>LAKE HELEN</t>
  </si>
  <si>
    <t>33801</t>
  </si>
  <si>
    <t>33802</t>
  </si>
  <si>
    <t>33803</t>
  </si>
  <si>
    <t>33804</t>
  </si>
  <si>
    <t>33805</t>
  </si>
  <si>
    <t>33806</t>
  </si>
  <si>
    <t>33807</t>
  </si>
  <si>
    <t>33809</t>
  </si>
  <si>
    <t>33810</t>
  </si>
  <si>
    <t>33811</t>
  </si>
  <si>
    <t>33812</t>
  </si>
  <si>
    <t>33813</t>
  </si>
  <si>
    <t>33815</t>
  </si>
  <si>
    <t>32746</t>
  </si>
  <si>
    <t>LAKE MARY</t>
  </si>
  <si>
    <t>32795</t>
  </si>
  <si>
    <t>32747</t>
  </si>
  <si>
    <t>LAKE MONROE</t>
  </si>
  <si>
    <t>33538</t>
  </si>
  <si>
    <t>LAKE PANASOFFKEE</t>
  </si>
  <si>
    <t>33852</t>
  </si>
  <si>
    <t>33862</t>
  </si>
  <si>
    <t>33853</t>
  </si>
  <si>
    <t>LAKE WALES</t>
  </si>
  <si>
    <t>33854</t>
  </si>
  <si>
    <t>33855</t>
  </si>
  <si>
    <t>INDIAN LAKE ESTATES</t>
  </si>
  <si>
    <t>33856</t>
  </si>
  <si>
    <t>NALCREST</t>
  </si>
  <si>
    <t>33859</t>
  </si>
  <si>
    <t>33867</t>
  </si>
  <si>
    <t>RIVER RANCH</t>
  </si>
  <si>
    <t>33898</t>
  </si>
  <si>
    <t>34637</t>
  </si>
  <si>
    <t>LAND O LAKES</t>
  </si>
  <si>
    <t>34638</t>
  </si>
  <si>
    <t>34639</t>
  </si>
  <si>
    <t>33770</t>
  </si>
  <si>
    <t>LARGO</t>
  </si>
  <si>
    <t>33771</t>
  </si>
  <si>
    <t>33772</t>
  </si>
  <si>
    <t>33773</t>
  </si>
  <si>
    <t>33774</t>
  </si>
  <si>
    <t>33775</t>
  </si>
  <si>
    <t>33776</t>
  </si>
  <si>
    <t>33777</t>
  </si>
  <si>
    <t>33778</t>
  </si>
  <si>
    <t>33779</t>
  </si>
  <si>
    <t>34272</t>
  </si>
  <si>
    <t>34748</t>
  </si>
  <si>
    <t>34749</t>
  </si>
  <si>
    <t>34788</t>
  </si>
  <si>
    <t>34789</t>
  </si>
  <si>
    <t>33936</t>
  </si>
  <si>
    <t>LEHIGH ACRES</t>
  </si>
  <si>
    <t>33970</t>
  </si>
  <si>
    <t>33971</t>
  </si>
  <si>
    <t>33972</t>
  </si>
  <si>
    <t>33973</t>
  </si>
  <si>
    <t>33974</t>
  </si>
  <si>
    <t>33976</t>
  </si>
  <si>
    <t>33547</t>
  </si>
  <si>
    <t>LITHIA</t>
  </si>
  <si>
    <t>34228</t>
  </si>
  <si>
    <t>LONGBOAT KEY</t>
  </si>
  <si>
    <t>32750</t>
  </si>
  <si>
    <t>LONGWOOD</t>
  </si>
  <si>
    <t>32752</t>
  </si>
  <si>
    <t>32779</t>
  </si>
  <si>
    <t>32791</t>
  </si>
  <si>
    <t>33857</t>
  </si>
  <si>
    <t>LORIDA</t>
  </si>
  <si>
    <t>33858</t>
  </si>
  <si>
    <t>LOUGHMAN</t>
  </si>
  <si>
    <t>33548</t>
  </si>
  <si>
    <t>LUTZ</t>
  </si>
  <si>
    <t>33549</t>
  </si>
  <si>
    <t>33558</t>
  </si>
  <si>
    <t>33559</t>
  </si>
  <si>
    <t>32751</t>
  </si>
  <si>
    <t>32794</t>
  </si>
  <si>
    <t>32950</t>
  </si>
  <si>
    <t>MALABAR</t>
  </si>
  <si>
    <t>34260</t>
  </si>
  <si>
    <t>SARASOTA</t>
  </si>
  <si>
    <t>33550</t>
  </si>
  <si>
    <t>MANGO</t>
  </si>
  <si>
    <t>34145</t>
  </si>
  <si>
    <t>MARCO ISLAND</t>
  </si>
  <si>
    <t>34146</t>
  </si>
  <si>
    <t>34753</t>
  </si>
  <si>
    <t>MASCOTTE</t>
  </si>
  <si>
    <t>32901</t>
  </si>
  <si>
    <t>32902</t>
  </si>
  <si>
    <t>32903</t>
  </si>
  <si>
    <t>INDIALANTIC</t>
  </si>
  <si>
    <t>32904</t>
  </si>
  <si>
    <t>32905</t>
  </si>
  <si>
    <t>PALM BAY</t>
  </si>
  <si>
    <t>32906</t>
  </si>
  <si>
    <t>32907</t>
  </si>
  <si>
    <t>32908</t>
  </si>
  <si>
    <t>32909</t>
  </si>
  <si>
    <t>32910</t>
  </si>
  <si>
    <t>32911</t>
  </si>
  <si>
    <t>32912</t>
  </si>
  <si>
    <t>32919</t>
  </si>
  <si>
    <t>32925</t>
  </si>
  <si>
    <t>PATRICK AFB</t>
  </si>
  <si>
    <t>32934</t>
  </si>
  <si>
    <t>32935</t>
  </si>
  <si>
    <t>32936</t>
  </si>
  <si>
    <t>32937</t>
  </si>
  <si>
    <t>SATELLITE BEACH</t>
  </si>
  <si>
    <t>32940</t>
  </si>
  <si>
    <t>32941</t>
  </si>
  <si>
    <t>32951</t>
  </si>
  <si>
    <t>MELBOURNE BEACH</t>
  </si>
  <si>
    <t>32952</t>
  </si>
  <si>
    <t>MERRITT ISLAND</t>
  </si>
  <si>
    <t>32953</t>
  </si>
  <si>
    <t>32954</t>
  </si>
  <si>
    <t>32745</t>
  </si>
  <si>
    <t>MID FLORIDA</t>
  </si>
  <si>
    <t>32799</t>
  </si>
  <si>
    <t>32754</t>
  </si>
  <si>
    <t>MIMS</t>
  </si>
  <si>
    <t>34755</t>
  </si>
  <si>
    <t>34729</t>
  </si>
  <si>
    <t>34756</t>
  </si>
  <si>
    <t>MONTVERDE</t>
  </si>
  <si>
    <t>32756</t>
  </si>
  <si>
    <t>MOUNT DORA</t>
  </si>
  <si>
    <t>32757</t>
  </si>
  <si>
    <t>33860</t>
  </si>
  <si>
    <t>34251</t>
  </si>
  <si>
    <t>MYAKKA CITY</t>
  </si>
  <si>
    <t>34101</t>
  </si>
  <si>
    <t>34102</t>
  </si>
  <si>
    <t>34103</t>
  </si>
  <si>
    <t>34104</t>
  </si>
  <si>
    <t>34105</t>
  </si>
  <si>
    <t>34106</t>
  </si>
  <si>
    <t>34107</t>
  </si>
  <si>
    <t>34108</t>
  </si>
  <si>
    <t>34109</t>
  </si>
  <si>
    <t>34110</t>
  </si>
  <si>
    <t>34112</t>
  </si>
  <si>
    <t>34113</t>
  </si>
  <si>
    <t>34114</t>
  </si>
  <si>
    <t>34116</t>
  </si>
  <si>
    <t>34117</t>
  </si>
  <si>
    <t>34119</t>
  </si>
  <si>
    <t>34120</t>
  </si>
  <si>
    <t>34652</t>
  </si>
  <si>
    <t>NEW PORT RICHEY</t>
  </si>
  <si>
    <t>34653</t>
  </si>
  <si>
    <t>34654</t>
  </si>
  <si>
    <t>34655</t>
  </si>
  <si>
    <t>34656</t>
  </si>
  <si>
    <t>32168</t>
  </si>
  <si>
    <t>NEW SMYRNA BEACH</t>
  </si>
  <si>
    <t>32169</t>
  </si>
  <si>
    <t>32170</t>
  </si>
  <si>
    <t>33863</t>
  </si>
  <si>
    <t>34661</t>
  </si>
  <si>
    <t>NOBLETON</t>
  </si>
  <si>
    <t>34268</t>
  </si>
  <si>
    <t>NOCATEE</t>
  </si>
  <si>
    <t>34274</t>
  </si>
  <si>
    <t>NOKOMIS</t>
  </si>
  <si>
    <t>34275</t>
  </si>
  <si>
    <t>32759</t>
  </si>
  <si>
    <t>34740</t>
  </si>
  <si>
    <t>KILLARNEY</t>
  </si>
  <si>
    <t>34760</t>
  </si>
  <si>
    <t>34141</t>
  </si>
  <si>
    <t>OCHOPEE</t>
  </si>
  <si>
    <t>32179</t>
  </si>
  <si>
    <t>OCKLAWAHA</t>
  </si>
  <si>
    <t>32183</t>
  </si>
  <si>
    <t>34761</t>
  </si>
  <si>
    <t>33556</t>
  </si>
  <si>
    <t>34762</t>
  </si>
  <si>
    <t>OKAHUMPKA</t>
  </si>
  <si>
    <t>34677</t>
  </si>
  <si>
    <t>OLDSMAR</t>
  </si>
  <si>
    <t>33865</t>
  </si>
  <si>
    <t>34264</t>
  </si>
  <si>
    <t>32763</t>
  </si>
  <si>
    <t>32774</t>
  </si>
  <si>
    <t>32182</t>
  </si>
  <si>
    <t>ORANGE SPRINGS</t>
  </si>
  <si>
    <t>32801</t>
  </si>
  <si>
    <t>32802</t>
  </si>
  <si>
    <t>32803</t>
  </si>
  <si>
    <t>32804</t>
  </si>
  <si>
    <t>32805</t>
  </si>
  <si>
    <t>32806</t>
  </si>
  <si>
    <t>32807</t>
  </si>
  <si>
    <t>32808</t>
  </si>
  <si>
    <t>32809</t>
  </si>
  <si>
    <t>32810</t>
  </si>
  <si>
    <t>32811</t>
  </si>
  <si>
    <t>32812</t>
  </si>
  <si>
    <t>32814</t>
  </si>
  <si>
    <t>32815</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</si>
  <si>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</si>
  <si>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</si>
  <si>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</si>
  <si>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</si>
  <si>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</si>
  <si>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</si>
  <si>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</si>
  <si>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</si>
  <si>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</si>
  <si>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</si>
  <si>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</si>
  <si>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</si>
  <si>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</si>
  <si>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</si>
  <si>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</si>
  <si>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</si>
  <si>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</si>
  <si>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</si>
  <si>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</si>
  <si>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</si>
  <si>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</si>
  <si>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</si>
  <si>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</si>
  <si>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</si>
  <si>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</si>
  <si>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</si>
  <si>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</si>
  <si>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</si>
  <si>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</si>
  <si>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</si>
  <si>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</si>
  <si>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</si>
  <si>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</si>
  <si>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</si>
  <si>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</si>
  <si>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</si>
  <si>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</si>
  <si>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</si>
  <si>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</si>
  <si>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</si>
  <si>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</si>
  <si>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</si>
  <si>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</si>
  <si>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</si>
  <si>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</si>
  <si>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32173</t>
  </si>
  <si>
    <t>ORMOND BEACH</t>
  </si>
  <si>
    <t>32174</t>
  </si>
  <si>
    <t>32175</t>
  </si>
  <si>
    <t>32176</t>
  </si>
  <si>
    <t>34229</t>
  </si>
  <si>
    <t>OSPREY</t>
  </si>
  <si>
    <t>32764</t>
  </si>
  <si>
    <t>OSTEEN</t>
  </si>
  <si>
    <t>32762</t>
  </si>
  <si>
    <t>OVIEDO</t>
  </si>
  <si>
    <t>32765</t>
  </si>
  <si>
    <t>32766</t>
  </si>
  <si>
    <t>34660</t>
  </si>
  <si>
    <t>OZONA</t>
  </si>
  <si>
    <t>32767</t>
  </si>
  <si>
    <t>32177</t>
  </si>
  <si>
    <t>PALATKA</t>
  </si>
  <si>
    <t>32178</t>
  </si>
  <si>
    <t>33944</t>
  </si>
  <si>
    <t>34220</t>
  </si>
  <si>
    <t>PALMETTO</t>
  </si>
  <si>
    <t>34221</t>
  </si>
  <si>
    <t>34682</t>
  </si>
  <si>
    <t>PALM HARBOR</t>
  </si>
  <si>
    <t>34683</t>
  </si>
  <si>
    <t>34684</t>
  </si>
  <si>
    <t>34685</t>
  </si>
  <si>
    <t>34219</t>
  </si>
  <si>
    <t>PARRISH</t>
  </si>
  <si>
    <t>32180</t>
  </si>
  <si>
    <t>33945</t>
  </si>
  <si>
    <t>33780</t>
  </si>
  <si>
    <t>PINELLAS PARK</t>
  </si>
  <si>
    <t>33781</t>
  </si>
  <si>
    <t>33782</t>
  </si>
  <si>
    <t>33946</t>
  </si>
  <si>
    <t>PLACIDA</t>
  </si>
  <si>
    <t>33947</t>
  </si>
  <si>
    <t>ROTONDA WEST</t>
  </si>
  <si>
    <t>33563</t>
  </si>
  <si>
    <t>PLANT CITY</t>
  </si>
  <si>
    <t>33564</t>
  </si>
  <si>
    <t>33565</t>
  </si>
  <si>
    <t>33566</t>
  </si>
  <si>
    <t>33567</t>
  </si>
  <si>
    <t>32768</t>
  </si>
  <si>
    <t>33868</t>
  </si>
  <si>
    <t>32181</t>
  </si>
  <si>
    <t>POMONA PARK</t>
  </si>
  <si>
    <t>32123</t>
  </si>
  <si>
    <t>PORT ORANGE</t>
  </si>
  <si>
    <t>32127</t>
  </si>
  <si>
    <t>32128</t>
  </si>
  <si>
    <t>32129</t>
  </si>
  <si>
    <t>34667</t>
  </si>
  <si>
    <t>34668</t>
  </si>
  <si>
    <t>PORT RICHEY</t>
  </si>
  <si>
    <t>34669</t>
  </si>
  <si>
    <t>34673</t>
  </si>
  <si>
    <t>34674</t>
  </si>
  <si>
    <t>33927</t>
  </si>
  <si>
    <t>EL JOBEAN</t>
  </si>
  <si>
    <t>33938</t>
  </si>
  <si>
    <t>33948</t>
  </si>
  <si>
    <t>PORT CHARLOTTE</t>
  </si>
  <si>
    <t>33949</t>
  </si>
  <si>
    <t>33950</t>
  </si>
  <si>
    <t>PUNTA GORDA</t>
  </si>
  <si>
    <t>33951</t>
  </si>
  <si>
    <t>33952</t>
  </si>
  <si>
    <t>33953</t>
  </si>
  <si>
    <t>33954</t>
  </si>
  <si>
    <t>33955</t>
  </si>
  <si>
    <t>33980</t>
  </si>
  <si>
    <t>33981</t>
  </si>
  <si>
    <t>33982</t>
  </si>
  <si>
    <t>33983</t>
  </si>
  <si>
    <t>32185</t>
  </si>
  <si>
    <t>PUTNAM HALL</t>
  </si>
  <si>
    <t>33568</t>
  </si>
  <si>
    <t>RIVERVIEW</t>
  </si>
  <si>
    <t>33569</t>
  </si>
  <si>
    <t>33578</t>
  </si>
  <si>
    <t>33579</t>
  </si>
  <si>
    <t>32955</t>
  </si>
  <si>
    <t>32956</t>
  </si>
  <si>
    <t>32957</t>
  </si>
  <si>
    <t>33570</t>
  </si>
  <si>
    <t>33571</t>
  </si>
  <si>
    <t>SUN CITY CENTER</t>
  </si>
  <si>
    <t>33572</t>
  </si>
  <si>
    <t>APOLLO BEACH</t>
  </si>
  <si>
    <t>33573</t>
  </si>
  <si>
    <t>33575</t>
  </si>
  <si>
    <t>34695</t>
  </si>
  <si>
    <t>SAFETY HARBOR</t>
  </si>
  <si>
    <t>34769</t>
  </si>
  <si>
    <t>34770</t>
  </si>
  <si>
    <t>34771</t>
  </si>
  <si>
    <t>34772</t>
  </si>
  <si>
    <t>34773</t>
  </si>
  <si>
    <t>33956</t>
  </si>
  <si>
    <t>SAINT JAMES CITY</t>
  </si>
  <si>
    <t>33574</t>
  </si>
  <si>
    <t>SAINT LEO</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</si>
  <si>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</si>
  <si>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</si>
  <si>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</si>
  <si>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</si>
  <si>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</si>
  <si>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</si>
  <si>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</si>
  <si>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</si>
  <si>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</si>
  <si>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</si>
  <si>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</si>
  <si>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</si>
  <si>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</si>
  <si>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</si>
  <si>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</si>
  <si>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</si>
  <si>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</si>
  <si>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</si>
  <si>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</si>
  <si>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</si>
  <si>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</si>
  <si>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</si>
  <si>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</si>
  <si>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</si>
  <si>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</si>
  <si>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</si>
  <si>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</si>
  <si>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</si>
  <si>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</si>
  <si>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33747</t>
  </si>
  <si>
    <t>33784</t>
  </si>
  <si>
    <t>33576</t>
  </si>
  <si>
    <t>32771</t>
  </si>
  <si>
    <t>32772</t>
  </si>
  <si>
    <t>32773</t>
  </si>
  <si>
    <t>33957</t>
  </si>
  <si>
    <t>SANIBEL</t>
  </si>
  <si>
    <t>32187</t>
  </si>
  <si>
    <t>34230</t>
  </si>
  <si>
    <t>34231</t>
  </si>
  <si>
    <t>34232</t>
  </si>
  <si>
    <t>34233</t>
  </si>
  <si>
    <t>34234</t>
  </si>
  <si>
    <t>34235</t>
  </si>
  <si>
    <t>34236</t>
  </si>
  <si>
    <t>34237</t>
  </si>
  <si>
    <t>34238</t>
  </si>
  <si>
    <t>34239</t>
  </si>
  <si>
    <t>34240</t>
  </si>
  <si>
    <t>34241</t>
  </si>
  <si>
    <t>34242</t>
  </si>
  <si>
    <t>34243</t>
  </si>
  <si>
    <t>34276</t>
  </si>
  <si>
    <t>34277</t>
  </si>
  <si>
    <t>34278</t>
  </si>
  <si>
    <t>32189</t>
  </si>
  <si>
    <t>SATSUMA</t>
  </si>
  <si>
    <t>32775</t>
  </si>
  <si>
    <t>SCOTTSMOOR</t>
  </si>
  <si>
    <t>32958</t>
  </si>
  <si>
    <t>SEBASTIAN</t>
  </si>
  <si>
    <t>32976</t>
  </si>
  <si>
    <t>32978</t>
  </si>
  <si>
    <t>33870</t>
  </si>
  <si>
    <t>33871</t>
  </si>
  <si>
    <t>33872</t>
  </si>
  <si>
    <t>33875</t>
  </si>
  <si>
    <t>33876</t>
  </si>
  <si>
    <t>33583</t>
  </si>
  <si>
    <t>SEFFNER</t>
  </si>
  <si>
    <t>33584</t>
  </si>
  <si>
    <t>32190</t>
  </si>
  <si>
    <t>32959</t>
  </si>
  <si>
    <t>SHARPES</t>
  </si>
  <si>
    <t>32776</t>
  </si>
  <si>
    <t>32192</t>
  </si>
  <si>
    <t>SPARR</t>
  </si>
  <si>
    <t>33585</t>
  </si>
  <si>
    <t>SUMTERVILLE</t>
  </si>
  <si>
    <t>33586</t>
  </si>
  <si>
    <t>33587</t>
  </si>
  <si>
    <t>SYDNEY</t>
  </si>
  <si>
    <t>34270</t>
  </si>
  <si>
    <t>TALLEVAST</t>
  </si>
  <si>
    <t>33601</t>
  </si>
  <si>
    <t>33602</t>
  </si>
  <si>
    <t>33603</t>
  </si>
  <si>
    <t>33604</t>
  </si>
  <si>
    <t>33605</t>
  </si>
  <si>
    <t>33606</t>
  </si>
  <si>
    <t>33607</t>
  </si>
  <si>
    <t>33608</t>
  </si>
  <si>
    <t>33609</t>
  </si>
  <si>
    <t>33610</t>
  </si>
  <si>
    <t>33611</t>
  </si>
  <si>
    <t>33612</t>
  </si>
  <si>
    <t>33613</t>
  </si>
  <si>
    <t>33614</t>
  </si>
  <si>
    <t>33615</t>
  </si>
  <si>
    <t>33616</t>
  </si>
  <si>
    <t>33617</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</si>
  <si>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</si>
  <si>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</si>
  <si>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</si>
  <si>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</si>
  <si>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</si>
  <si>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</si>
  <si>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</si>
  <si>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</si>
  <si>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</si>
  <si>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</si>
  <si>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</si>
  <si>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</si>
  <si>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</si>
  <si>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</si>
  <si>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</si>
  <si>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</si>
  <si>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</si>
  <si>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</si>
  <si>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</si>
  <si>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</si>
  <si>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</si>
  <si>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</si>
  <si>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</si>
  <si>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</si>
  <si>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</si>
  <si>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</si>
  <si>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</si>
  <si>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</si>
  <si>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</si>
  <si>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</si>
  <si>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</si>
  <si>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</si>
  <si>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</si>
  <si>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</si>
  <si>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</si>
  <si>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</si>
  <si>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</si>
  <si>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</si>
  <si>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</si>
  <si>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</si>
  <si>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33694</t>
  </si>
  <si>
    <t>32777</t>
  </si>
  <si>
    <t>TANGERINE</t>
  </si>
  <si>
    <t>34688</t>
  </si>
  <si>
    <t>TARPON SPRINGS</t>
  </si>
  <si>
    <t>34689</t>
  </si>
  <si>
    <t>34690</t>
  </si>
  <si>
    <t>HOLIDAY</t>
  </si>
  <si>
    <t>34691</t>
  </si>
  <si>
    <t>34692</t>
  </si>
  <si>
    <t>32778</t>
  </si>
  <si>
    <t>TAVARES</t>
  </si>
  <si>
    <t>34250</t>
  </si>
  <si>
    <t>TERRA CEIA</t>
  </si>
  <si>
    <t>33592</t>
  </si>
  <si>
    <t>THONOTOSASSA</t>
  </si>
  <si>
    <t>32780</t>
  </si>
  <si>
    <t>32781</t>
  </si>
  <si>
    <t>32783</t>
  </si>
  <si>
    <t>32796</t>
  </si>
  <si>
    <t>33593</t>
  </si>
  <si>
    <t>TRILBY</t>
  </si>
  <si>
    <t>32784</t>
  </si>
  <si>
    <t>33594</t>
  </si>
  <si>
    <t>VALRICO</t>
  </si>
  <si>
    <t>33595</t>
  </si>
  <si>
    <t>33596</t>
  </si>
  <si>
    <t>34284</t>
  </si>
  <si>
    <t>34285</t>
  </si>
  <si>
    <t>34286</t>
  </si>
  <si>
    <t>NORTH PORT</t>
  </si>
  <si>
    <t>34287</t>
  </si>
  <si>
    <t>34288</t>
  </si>
  <si>
    <t>34289</t>
  </si>
  <si>
    <t>34290</t>
  </si>
  <si>
    <t>34291</t>
  </si>
  <si>
    <t>34292</t>
  </si>
  <si>
    <t>34293</t>
  </si>
  <si>
    <t>33960</t>
  </si>
  <si>
    <t>32960</t>
  </si>
  <si>
    <t>VERO BEACH</t>
  </si>
  <si>
    <t>32961</t>
  </si>
  <si>
    <t>32962</t>
  </si>
  <si>
    <t>32963</t>
  </si>
  <si>
    <t>32964</t>
  </si>
  <si>
    <t>32965</t>
  </si>
  <si>
    <t>32966</t>
  </si>
  <si>
    <t>32967</t>
  </si>
  <si>
    <t>32968</t>
  </si>
  <si>
    <t>32969</t>
  </si>
  <si>
    <t>32970</t>
  </si>
  <si>
    <t>33873</t>
  </si>
  <si>
    <t>WAUCHULA</t>
  </si>
  <si>
    <t>33877</t>
  </si>
  <si>
    <t>33597</t>
  </si>
  <si>
    <t>32195</t>
  </si>
  <si>
    <t>WEIRSDALE</t>
  </si>
  <si>
    <t>32193</t>
  </si>
  <si>
    <t>WELAKA</t>
  </si>
  <si>
    <t>34785</t>
  </si>
  <si>
    <t>33598</t>
  </si>
  <si>
    <t>WIMAUMA</t>
  </si>
  <si>
    <t>34786</t>
  </si>
  <si>
    <t>WINDERMERE</t>
  </si>
  <si>
    <t>32971</t>
  </si>
  <si>
    <t>WINTER BEACH</t>
  </si>
  <si>
    <t>34777</t>
  </si>
  <si>
    <t>WINTER GARDEN</t>
  </si>
  <si>
    <t>34778</t>
  </si>
  <si>
    <t>34787</t>
  </si>
  <si>
    <t>33880</t>
  </si>
  <si>
    <t>WINTER HAVEN</t>
  </si>
  <si>
    <t>33881</t>
  </si>
  <si>
    <t>33882</t>
  </si>
  <si>
    <t>33883</t>
  </si>
  <si>
    <t>33884</t>
  </si>
  <si>
    <t>33885</t>
  </si>
  <si>
    <t>33888</t>
  </si>
  <si>
    <t>32789</t>
  </si>
  <si>
    <t>32790</t>
  </si>
  <si>
    <t>32792</t>
  </si>
  <si>
    <t>32793</t>
  </si>
  <si>
    <t>34797</t>
  </si>
  <si>
    <t>YALAHA</t>
  </si>
  <si>
    <t>32798</t>
  </si>
  <si>
    <t>ZELLWOOD</t>
  </si>
  <si>
    <t>33539</t>
  </si>
  <si>
    <t>ZEPHYRHILLS</t>
  </si>
  <si>
    <t>33540</t>
  </si>
  <si>
    <t>33541</t>
  </si>
  <si>
    <t>33542</t>
  </si>
  <si>
    <t>33543</t>
  </si>
  <si>
    <t>WESLEY CHAPEL</t>
  </si>
  <si>
    <t>33544</t>
  </si>
  <si>
    <t>33545</t>
  </si>
  <si>
    <t>33890</t>
  </si>
  <si>
    <t>ZOLFO SPRINGS</t>
  </si>
  <si>
    <t>36310</t>
  </si>
  <si>
    <t>35440</t>
  </si>
  <si>
    <t>ABERNANT</t>
  </si>
  <si>
    <t>35005</t>
  </si>
  <si>
    <t>35540</t>
  </si>
  <si>
    <t>35006</t>
  </si>
  <si>
    <t>ADGER</t>
  </si>
  <si>
    <t>35441</t>
  </si>
  <si>
    <t>35007</t>
  </si>
  <si>
    <t>ALABASTER</t>
  </si>
  <si>
    <t>35144</t>
  </si>
  <si>
    <t>SILURIA</t>
  </si>
  <si>
    <t>36720</t>
  </si>
  <si>
    <t>35950</t>
  </si>
  <si>
    <t>35951</t>
  </si>
  <si>
    <t>35010</t>
  </si>
  <si>
    <t>ALEXANDER CITY</t>
  </si>
  <si>
    <t>35011</t>
  </si>
  <si>
    <t>36250</t>
  </si>
  <si>
    <t>35442</t>
  </si>
  <si>
    <t>ALICEVILLE</t>
  </si>
  <si>
    <t>35013</t>
  </si>
  <si>
    <t>ALLGOOD</t>
  </si>
  <si>
    <t>35014</t>
  </si>
  <si>
    <t>35015</t>
  </si>
  <si>
    <t>35952</t>
  </si>
  <si>
    <t>36420</t>
  </si>
  <si>
    <t>36421</t>
  </si>
  <si>
    <t>35610</t>
  </si>
  <si>
    <t>36721</t>
  </si>
  <si>
    <t>ANNEMANIE</t>
  </si>
  <si>
    <t>36201</t>
  </si>
  <si>
    <t>36202</t>
  </si>
  <si>
    <t>36203</t>
  </si>
  <si>
    <t>36204</t>
  </si>
  <si>
    <t>36205</t>
  </si>
  <si>
    <t>36206</t>
  </si>
  <si>
    <t>36207</t>
  </si>
  <si>
    <t>35016</t>
  </si>
  <si>
    <t>ARAB</t>
  </si>
  <si>
    <t>36311</t>
  </si>
  <si>
    <t>ARITON</t>
  </si>
  <si>
    <t>35541</t>
  </si>
  <si>
    <t>ARLEY</t>
  </si>
  <si>
    <t>36722</t>
  </si>
  <si>
    <t>36312</t>
  </si>
  <si>
    <t>36251</t>
  </si>
  <si>
    <t>35953</t>
  </si>
  <si>
    <t>35611</t>
  </si>
  <si>
    <t>35612</t>
  </si>
  <si>
    <t>35613</t>
  </si>
  <si>
    <t>35614</t>
  </si>
  <si>
    <t>36502</t>
  </si>
  <si>
    <t>ATMORE</t>
  </si>
  <si>
    <t>36503</t>
  </si>
  <si>
    <t>36504</t>
  </si>
  <si>
    <t>35954</t>
  </si>
  <si>
    <t>ATTALLA</t>
  </si>
  <si>
    <t>36830</t>
  </si>
  <si>
    <t>36831</t>
  </si>
  <si>
    <t>36832</t>
  </si>
  <si>
    <t>36849</t>
  </si>
  <si>
    <t>AUBURN UNIVERSITY</t>
  </si>
  <si>
    <t>36003</t>
  </si>
  <si>
    <t>AUTAUGAVILLE</t>
  </si>
  <si>
    <t>36505</t>
  </si>
  <si>
    <t>AXIS</t>
  </si>
  <si>
    <t>35019</t>
  </si>
  <si>
    <t>BAILEYTON</t>
  </si>
  <si>
    <t>36005</t>
  </si>
  <si>
    <t>36061</t>
  </si>
  <si>
    <t>PEROTE</t>
  </si>
  <si>
    <t>35542</t>
  </si>
  <si>
    <t>BANKSTON</t>
  </si>
  <si>
    <t>36507</t>
  </si>
  <si>
    <t>BAY MINETTE</t>
  </si>
  <si>
    <t>36509</t>
  </si>
  <si>
    <t>BAYOU LA BATRE</t>
  </si>
  <si>
    <t>35543</t>
  </si>
  <si>
    <t>36425</t>
  </si>
  <si>
    <t>35544</t>
  </si>
  <si>
    <t>35545</t>
  </si>
  <si>
    <t>BELK</t>
  </si>
  <si>
    <t>35615</t>
  </si>
  <si>
    <t>BELLE MINA</t>
  </si>
  <si>
    <t>36313</t>
  </si>
  <si>
    <t>35546</t>
  </si>
  <si>
    <t>35020</t>
  </si>
  <si>
    <t>35021</t>
  </si>
  <si>
    <t>35022</t>
  </si>
  <si>
    <t>35023</t>
  </si>
  <si>
    <t>36006</t>
  </si>
  <si>
    <t>BILLINGSLEY</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</si>
  <si>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</si>
  <si>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</si>
  <si>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</si>
  <si>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</si>
  <si>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</si>
  <si>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</si>
  <si>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</si>
  <si>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</si>
  <si>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</si>
  <si>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</si>
  <si>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</si>
  <si>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</si>
  <si>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</si>
  <si>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</si>
  <si>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</si>
  <si>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</si>
  <si>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</si>
  <si>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</si>
  <si>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</si>
  <si>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</si>
  <si>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</si>
  <si>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</si>
  <si>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</si>
  <si>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</si>
  <si>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</si>
  <si>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</si>
  <si>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</si>
  <si>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</si>
  <si>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</si>
  <si>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</si>
  <si>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</si>
  <si>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</si>
  <si>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</si>
  <si>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</si>
  <si>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</si>
  <si>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</si>
  <si>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</si>
  <si>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</si>
  <si>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</si>
  <si>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</si>
  <si>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</si>
  <si>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</si>
  <si>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</si>
  <si>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</si>
  <si>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</si>
  <si>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</si>
  <si>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</si>
  <si>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</si>
  <si>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</si>
  <si>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</si>
  <si>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</si>
  <si>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</si>
  <si>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</si>
  <si>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</si>
  <si>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</si>
  <si>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</si>
  <si>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</si>
  <si>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</si>
  <si>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</si>
  <si>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</si>
  <si>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</si>
  <si>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36314</t>
  </si>
  <si>
    <t>35031</t>
  </si>
  <si>
    <t>BLOUNTSVILLE</t>
  </si>
  <si>
    <t>35956</t>
  </si>
  <si>
    <t>35957</t>
  </si>
  <si>
    <t>35443</t>
  </si>
  <si>
    <t>BOLIGEE</t>
  </si>
  <si>
    <t>35032</t>
  </si>
  <si>
    <t>BON AIR</t>
  </si>
  <si>
    <t>36511</t>
  </si>
  <si>
    <t>BON SECOUR</t>
  </si>
  <si>
    <t>36008</t>
  </si>
  <si>
    <t>BOOTH</t>
  </si>
  <si>
    <t>36723</t>
  </si>
  <si>
    <t>BOYKIN</t>
  </si>
  <si>
    <t>36009</t>
  </si>
  <si>
    <t>BRANTLEY</t>
  </si>
  <si>
    <t>35033</t>
  </si>
  <si>
    <t>35034</t>
  </si>
  <si>
    <t>BRENT</t>
  </si>
  <si>
    <t>36426</t>
  </si>
  <si>
    <t>BREWTON</t>
  </si>
  <si>
    <t>36427</t>
  </si>
  <si>
    <t>35740</t>
  </si>
  <si>
    <t>35035</t>
  </si>
  <si>
    <t>BRIERFIELD</t>
  </si>
  <si>
    <t>35548</t>
  </si>
  <si>
    <t>36429</t>
  </si>
  <si>
    <t>35036</t>
  </si>
  <si>
    <t>35444</t>
  </si>
  <si>
    <t>BROOKWOOD</t>
  </si>
  <si>
    <t>35741</t>
  </si>
  <si>
    <t>BROWNSBORO</t>
  </si>
  <si>
    <t>36010</t>
  </si>
  <si>
    <t>BRUNDIDGE</t>
  </si>
  <si>
    <t>35958</t>
  </si>
  <si>
    <t>36512</t>
  </si>
  <si>
    <t>BUCKS</t>
  </si>
  <si>
    <t>35446</t>
  </si>
  <si>
    <t>36253</t>
  </si>
  <si>
    <t>35040</t>
  </si>
  <si>
    <t>CALERA</t>
  </si>
  <si>
    <t>36513</t>
  </si>
  <si>
    <t>CALVERT</t>
  </si>
  <si>
    <t>36726</t>
  </si>
  <si>
    <t>36727</t>
  </si>
  <si>
    <t>36850</t>
  </si>
  <si>
    <t>35742</t>
  </si>
  <si>
    <t>CAPSHAW</t>
  </si>
  <si>
    <t>35549</t>
  </si>
  <si>
    <t>35041</t>
  </si>
  <si>
    <t>CARDIFF</t>
  </si>
  <si>
    <t>35447</t>
  </si>
  <si>
    <t>36432</t>
  </si>
  <si>
    <t>CASTLEBERRY</t>
  </si>
  <si>
    <t>36728</t>
  </si>
  <si>
    <t>CATHERINE</t>
  </si>
  <si>
    <t>35959</t>
  </si>
  <si>
    <t>35960</t>
  </si>
  <si>
    <t>CENTRE</t>
  </si>
  <si>
    <t>35042</t>
  </si>
  <si>
    <t>CENTREVILLE</t>
  </si>
  <si>
    <t>36316</t>
  </si>
  <si>
    <t>36015</t>
  </si>
  <si>
    <t>36518</t>
  </si>
  <si>
    <t>CHATOM</t>
  </si>
  <si>
    <t>35043</t>
  </si>
  <si>
    <t>35616</t>
  </si>
  <si>
    <t>35044</t>
  </si>
  <si>
    <t>CHILDERSBURG</t>
  </si>
  <si>
    <t>36254</t>
  </si>
  <si>
    <t>CHOCCOLOCCO</t>
  </si>
  <si>
    <t>36521</t>
  </si>
  <si>
    <t>CHUNCHULA</t>
  </si>
  <si>
    <t>36522</t>
  </si>
  <si>
    <t>CITRONELLE</t>
  </si>
  <si>
    <t>35045</t>
  </si>
  <si>
    <t>CLANTON</t>
  </si>
  <si>
    <t>35046</t>
  </si>
  <si>
    <t>35048</t>
  </si>
  <si>
    <t>36016</t>
  </si>
  <si>
    <t>35049</t>
  </si>
  <si>
    <t>35448</t>
  </si>
  <si>
    <t>36017</t>
  </si>
  <si>
    <t>36317</t>
  </si>
  <si>
    <t>CLOPTON</t>
  </si>
  <si>
    <t>35617</t>
  </si>
  <si>
    <t>35449</t>
  </si>
  <si>
    <t>COALING</t>
  </si>
  <si>
    <t>36523</t>
  </si>
  <si>
    <t>CODEN</t>
  </si>
  <si>
    <t>36318</t>
  </si>
  <si>
    <t>COFFEE SPRINGS</t>
  </si>
  <si>
    <t>36524</t>
  </si>
  <si>
    <t>COFFEEVILLE</t>
  </si>
  <si>
    <t>35452</t>
  </si>
  <si>
    <t>COKER</t>
  </si>
  <si>
    <t>35961</t>
  </si>
  <si>
    <t>36319</t>
  </si>
  <si>
    <t>35051</t>
  </si>
  <si>
    <t>35052</t>
  </si>
  <si>
    <t>COOK SPRINGS</t>
  </si>
  <si>
    <t>36020</t>
  </si>
  <si>
    <t>COOSADA</t>
  </si>
  <si>
    <t>35550</t>
  </si>
  <si>
    <t>35453</t>
  </si>
  <si>
    <t>36851</t>
  </si>
  <si>
    <t>COTTONTON</t>
  </si>
  <si>
    <t>36859</t>
  </si>
  <si>
    <t>HOLY TRINITY</t>
  </si>
  <si>
    <t>36320</t>
  </si>
  <si>
    <t>35618</t>
  </si>
  <si>
    <t>36321</t>
  </si>
  <si>
    <t>COWARTS</t>
  </si>
  <si>
    <t>36435</t>
  </si>
  <si>
    <t>COY</t>
  </si>
  <si>
    <t>36255</t>
  </si>
  <si>
    <t>CRAGFORD</t>
  </si>
  <si>
    <t>35053</t>
  </si>
  <si>
    <t>CRANE HILL</t>
  </si>
  <si>
    <t>36525</t>
  </si>
  <si>
    <t>35054</t>
  </si>
  <si>
    <t>CROPWELL</t>
  </si>
  <si>
    <t>35962</t>
  </si>
  <si>
    <t>35055</t>
  </si>
  <si>
    <t>CULLMAN</t>
  </si>
  <si>
    <t>35056</t>
  </si>
  <si>
    <t>35057</t>
  </si>
  <si>
    <t>35058</t>
  </si>
  <si>
    <t>36852</t>
  </si>
  <si>
    <t>36853</t>
  </si>
  <si>
    <t>36322</t>
  </si>
  <si>
    <t>36362</t>
  </si>
  <si>
    <t>FORT RUCKER</t>
  </si>
  <si>
    <t>35619</t>
  </si>
  <si>
    <t>36526</t>
  </si>
  <si>
    <t>DAPHNE</t>
  </si>
  <si>
    <t>36527</t>
  </si>
  <si>
    <t>SPANISH FORT</t>
  </si>
  <si>
    <t>36577</t>
  </si>
  <si>
    <t>36528</t>
  </si>
  <si>
    <t>DAUPHIN ISLAND</t>
  </si>
  <si>
    <t>36256</t>
  </si>
  <si>
    <t>DAVISTON</t>
  </si>
  <si>
    <t>35963</t>
  </si>
  <si>
    <t>36257</t>
  </si>
  <si>
    <t>DE ARMANVILLE</t>
  </si>
  <si>
    <t>36022</t>
  </si>
  <si>
    <t>DEATSVILLE</t>
  </si>
  <si>
    <t>35601</t>
  </si>
  <si>
    <t>35602</t>
  </si>
  <si>
    <t>35603</t>
  </si>
  <si>
    <t>35609</t>
  </si>
  <si>
    <t>35699</t>
  </si>
  <si>
    <t>36529</t>
  </si>
  <si>
    <t>35551</t>
  </si>
  <si>
    <t>36258</t>
  </si>
  <si>
    <t>36732</t>
  </si>
  <si>
    <t>DEMOPOLIS</t>
  </si>
  <si>
    <t>35552</t>
  </si>
  <si>
    <t>36736</t>
  </si>
  <si>
    <t>DIXONS MILLS</t>
  </si>
  <si>
    <t>35060</t>
  </si>
  <si>
    <t>DOCENA</t>
  </si>
  <si>
    <t>35061</t>
  </si>
  <si>
    <t>DOLOMITE</t>
  </si>
  <si>
    <t>35038</t>
  </si>
  <si>
    <t>BURNWELL</t>
  </si>
  <si>
    <t>35062</t>
  </si>
  <si>
    <t>36301</t>
  </si>
  <si>
    <t>36302</t>
  </si>
  <si>
    <t>36303</t>
  </si>
  <si>
    <t>36304</t>
  </si>
  <si>
    <t>36305</t>
  </si>
  <si>
    <t>35553</t>
  </si>
  <si>
    <t>DOUBLE SPRINGS</t>
  </si>
  <si>
    <t>35964</t>
  </si>
  <si>
    <t>36028</t>
  </si>
  <si>
    <t>DOZIER</t>
  </si>
  <si>
    <t>35456</t>
  </si>
  <si>
    <t>DUNCANVILLE</t>
  </si>
  <si>
    <t>35744</t>
  </si>
  <si>
    <t>36260</t>
  </si>
  <si>
    <t>EASTABOGA</t>
  </si>
  <si>
    <t>35457</t>
  </si>
  <si>
    <t>ECHOLA</t>
  </si>
  <si>
    <t>36024</t>
  </si>
  <si>
    <t>ECLECTIC</t>
  </si>
  <si>
    <t>36261</t>
  </si>
  <si>
    <t>36323</t>
  </si>
  <si>
    <t>36530</t>
  </si>
  <si>
    <t>35554</t>
  </si>
  <si>
    <t>35620</t>
  </si>
  <si>
    <t>ELKMONT</t>
  </si>
  <si>
    <t>36025</t>
  </si>
  <si>
    <t>35458</t>
  </si>
  <si>
    <t>ELROD</t>
  </si>
  <si>
    <t>35459</t>
  </si>
  <si>
    <t>EMELLE</t>
  </si>
  <si>
    <t>35063</t>
  </si>
  <si>
    <t>36330</t>
  </si>
  <si>
    <t>36331</t>
  </si>
  <si>
    <t>35460</t>
  </si>
  <si>
    <t>EPES</t>
  </si>
  <si>
    <t>36026</t>
  </si>
  <si>
    <t>EQUALITY</t>
  </si>
  <si>
    <t>35745</t>
  </si>
  <si>
    <t>ESTILLFORK</t>
  </si>
  <si>
    <t>35461</t>
  </si>
  <si>
    <t>ETHELSVILLE</t>
  </si>
  <si>
    <t>36027</t>
  </si>
  <si>
    <t>EUFAULA</t>
  </si>
  <si>
    <t>36072</t>
  </si>
  <si>
    <t>35462</t>
  </si>
  <si>
    <t>EUTAW</t>
  </si>
  <si>
    <t>35621</t>
  </si>
  <si>
    <t>36401</t>
  </si>
  <si>
    <t>36439</t>
  </si>
  <si>
    <t>EXCEL</t>
  </si>
  <si>
    <t>35064</t>
  </si>
  <si>
    <t>36532</t>
  </si>
  <si>
    <t>36533</t>
  </si>
  <si>
    <t>35622</t>
  </si>
  <si>
    <t>FALKVILLE</t>
  </si>
  <si>
    <t>36738</t>
  </si>
  <si>
    <t>FAUNSDALE</t>
  </si>
  <si>
    <t>35555</t>
  </si>
  <si>
    <t>36029</t>
  </si>
  <si>
    <t>FITZPATRICK</t>
  </si>
  <si>
    <t>36855</t>
  </si>
  <si>
    <t>35966</t>
  </si>
  <si>
    <t>36441</t>
  </si>
  <si>
    <t>FLOMATON</t>
  </si>
  <si>
    <t>36442</t>
  </si>
  <si>
    <t>FLORALA</t>
  </si>
  <si>
    <t>35630</t>
  </si>
  <si>
    <t>35631</t>
  </si>
  <si>
    <t>35632</t>
  </si>
  <si>
    <t>35633</t>
  </si>
  <si>
    <t>35634</t>
  </si>
  <si>
    <t>36535</t>
  </si>
  <si>
    <t>36536</t>
  </si>
  <si>
    <t>36030</t>
  </si>
  <si>
    <t>FOREST HOME</t>
  </si>
  <si>
    <t>36740</t>
  </si>
  <si>
    <t>FORKLAND</t>
  </si>
  <si>
    <t>36031</t>
  </si>
  <si>
    <t>FORT DAVIS</t>
  </si>
  <si>
    <t>36032</t>
  </si>
  <si>
    <t>FORT DEPOSIT</t>
  </si>
  <si>
    <t>36856</t>
  </si>
  <si>
    <t>FORT MITCHELL</t>
  </si>
  <si>
    <t>35967</t>
  </si>
  <si>
    <t>FORT PAYNE</t>
  </si>
  <si>
    <t>35968</t>
  </si>
  <si>
    <t>35463</t>
  </si>
  <si>
    <t>FOSTERS</t>
  </si>
  <si>
    <t>36444</t>
  </si>
  <si>
    <t>36538</t>
  </si>
  <si>
    <t>FRANKVILLE</t>
  </si>
  <si>
    <t>36445</t>
  </si>
  <si>
    <t>FRISCO CITY</t>
  </si>
  <si>
    <t>36539</t>
  </si>
  <si>
    <t>FRUITDALE</t>
  </si>
  <si>
    <t>36262</t>
  </si>
  <si>
    <t>FRUITHURST</t>
  </si>
  <si>
    <t>36436</t>
  </si>
  <si>
    <t>36446</t>
  </si>
  <si>
    <t>35068</t>
  </si>
  <si>
    <t>FULTONDALE</t>
  </si>
  <si>
    <t>36741</t>
  </si>
  <si>
    <t>35971</t>
  </si>
  <si>
    <t>FYFFE</t>
  </si>
  <si>
    <t>35901</t>
  </si>
  <si>
    <t>35902</t>
  </si>
  <si>
    <t>35903</t>
  </si>
  <si>
    <t>35904</t>
  </si>
  <si>
    <t>35905</t>
  </si>
  <si>
    <t>35906</t>
  </si>
  <si>
    <t>RAINBOW CITY</t>
  </si>
  <si>
    <t>35907</t>
  </si>
  <si>
    <t>36540</t>
  </si>
  <si>
    <t>GAINESTOWN</t>
  </si>
  <si>
    <t>35464</t>
  </si>
  <si>
    <t>35972</t>
  </si>
  <si>
    <t>GALLANT</t>
  </si>
  <si>
    <t>36742</t>
  </si>
  <si>
    <t>GALLION</t>
  </si>
  <si>
    <t>36038</t>
  </si>
  <si>
    <t>GANTT</t>
  </si>
  <si>
    <t>35070</t>
  </si>
  <si>
    <t>35071</t>
  </si>
  <si>
    <t>GARDENDALE</t>
  </si>
  <si>
    <t>35973</t>
  </si>
  <si>
    <t>GAYLESVILLE</t>
  </si>
  <si>
    <t>36340</t>
  </si>
  <si>
    <t>36033</t>
  </si>
  <si>
    <t>GEORGIANA</t>
  </si>
  <si>
    <t>35974</t>
  </si>
  <si>
    <t>35559</t>
  </si>
  <si>
    <t>GLEN ALLEN</t>
  </si>
  <si>
    <t>36034</t>
  </si>
  <si>
    <t>35560</t>
  </si>
  <si>
    <t>GOODSPRINGS</t>
  </si>
  <si>
    <t>35072</t>
  </si>
  <si>
    <t>GOODWATER</t>
  </si>
  <si>
    <t>35466</t>
  </si>
  <si>
    <t>GORDO</t>
  </si>
  <si>
    <t>36343</t>
  </si>
  <si>
    <t>36035</t>
  </si>
  <si>
    <t>36036</t>
  </si>
  <si>
    <t>36263</t>
  </si>
  <si>
    <t>36541</t>
  </si>
  <si>
    <t>GRAND BAY</t>
  </si>
  <si>
    <t>35747</t>
  </si>
  <si>
    <t>35073</t>
  </si>
  <si>
    <t>35074</t>
  </si>
  <si>
    <t>GREEN POND</t>
  </si>
  <si>
    <t>36744</t>
  </si>
  <si>
    <t>36037</t>
  </si>
  <si>
    <t>36451</t>
  </si>
  <si>
    <t>GROVE HILL</t>
  </si>
  <si>
    <t>35975</t>
  </si>
  <si>
    <t>GROVEOAK</t>
  </si>
  <si>
    <t>35563</t>
  </si>
  <si>
    <t>GUIN</t>
  </si>
  <si>
    <t>36542</t>
  </si>
  <si>
    <t>GULF SHORES</t>
  </si>
  <si>
    <t>36547</t>
  </si>
  <si>
    <t>35976</t>
  </si>
  <si>
    <t>GUNTERSVILLE</t>
  </si>
  <si>
    <t>35748</t>
  </si>
  <si>
    <t>35564</t>
  </si>
  <si>
    <t>HACKLEBURG</t>
  </si>
  <si>
    <t>35565</t>
  </si>
  <si>
    <t>HALEYVILLE</t>
  </si>
  <si>
    <t>35570</t>
  </si>
  <si>
    <t>35077</t>
  </si>
  <si>
    <t>HANCEVILLE</t>
  </si>
  <si>
    <t>36039</t>
  </si>
  <si>
    <t>HARDAWAY</t>
  </si>
  <si>
    <t>35078</t>
  </si>
  <si>
    <t>HARPERSVILLE</t>
  </si>
  <si>
    <t>36344</t>
  </si>
  <si>
    <t>35640</t>
  </si>
  <si>
    <t>HARTSELLE</t>
  </si>
  <si>
    <t>35749</t>
  </si>
  <si>
    <t>HARVEST</t>
  </si>
  <si>
    <t>36858</t>
  </si>
  <si>
    <t>HATCHECHUBBEE</t>
  </si>
  <si>
    <t>35079</t>
  </si>
  <si>
    <t>36040</t>
  </si>
  <si>
    <t>HAYNEVILLE</t>
  </si>
  <si>
    <t>35750</t>
  </si>
  <si>
    <t>36345</t>
  </si>
  <si>
    <t>HEADLAND</t>
  </si>
  <si>
    <t>36264</t>
  </si>
  <si>
    <t>HEFLIN</t>
  </si>
  <si>
    <t>35080</t>
  </si>
  <si>
    <t>35978</t>
  </si>
  <si>
    <t>HENAGAR</t>
  </si>
  <si>
    <t>35979</t>
  </si>
  <si>
    <t>HIGDON</t>
  </si>
  <si>
    <t>36041</t>
  </si>
  <si>
    <t>HIGHLAND HOME</t>
  </si>
  <si>
    <t>35643</t>
  </si>
  <si>
    <t>35571</t>
  </si>
  <si>
    <t>HODGES</t>
  </si>
  <si>
    <t>35082</t>
  </si>
  <si>
    <t>HOLLINS</t>
  </si>
  <si>
    <t>35083</t>
  </si>
  <si>
    <t>HOLLY POND</t>
  </si>
  <si>
    <t>35751</t>
  </si>
  <si>
    <t>HOLLYTREE</t>
  </si>
  <si>
    <t>35752</t>
  </si>
  <si>
    <t>36042</t>
  </si>
  <si>
    <t>HONORAVILLE</t>
  </si>
  <si>
    <t>36043</t>
  </si>
  <si>
    <t>HOPE HULL</t>
  </si>
  <si>
    <t>35980</t>
  </si>
  <si>
    <t>35572</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</si>
  <si>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</si>
  <si>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</si>
  <si>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</si>
  <si>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</si>
  <si>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</si>
  <si>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</si>
  <si>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</si>
  <si>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</si>
  <si>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</si>
  <si>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</si>
  <si>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</si>
  <si>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</si>
  <si>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</si>
  <si>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</si>
  <si>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</si>
  <si>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</si>
  <si>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</si>
  <si>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</si>
  <si>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</si>
  <si>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</si>
  <si>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</si>
  <si>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</si>
  <si>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</si>
  <si>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</si>
  <si>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36860</t>
  </si>
  <si>
    <t>HURTSBORO</t>
  </si>
  <si>
    <t>36543</t>
  </si>
  <si>
    <t>HUXFORD</t>
  </si>
  <si>
    <t>35981</t>
  </si>
  <si>
    <t>IDER</t>
  </si>
  <si>
    <t>36544</t>
  </si>
  <si>
    <t>36346</t>
  </si>
  <si>
    <t>JACK</t>
  </si>
  <si>
    <t>36515</t>
  </si>
  <si>
    <t>36545</t>
  </si>
  <si>
    <t>36861</t>
  </si>
  <si>
    <t>JACKSONS GAP</t>
  </si>
  <si>
    <t>36265</t>
  </si>
  <si>
    <t>35501</t>
  </si>
  <si>
    <t>35502</t>
  </si>
  <si>
    <t>35503</t>
  </si>
  <si>
    <t>35504</t>
  </si>
  <si>
    <t>36745</t>
  </si>
  <si>
    <t>35085</t>
  </si>
  <si>
    <t>JEMISON</t>
  </si>
  <si>
    <t>36749</t>
  </si>
  <si>
    <t>JONES</t>
  </si>
  <si>
    <t>35087</t>
  </si>
  <si>
    <t>JOPPA</t>
  </si>
  <si>
    <t>35573</t>
  </si>
  <si>
    <t>35468</t>
  </si>
  <si>
    <t>KELLERMAN</t>
  </si>
  <si>
    <t>35089</t>
  </si>
  <si>
    <t>KELLYTON</t>
  </si>
  <si>
    <t>35574</t>
  </si>
  <si>
    <t>35645</t>
  </si>
  <si>
    <t>KILLEN</t>
  </si>
  <si>
    <t>35091</t>
  </si>
  <si>
    <t>36453</t>
  </si>
  <si>
    <t>KINSTON</t>
  </si>
  <si>
    <t>35754</t>
  </si>
  <si>
    <t>LACEYS SPRING</t>
  </si>
  <si>
    <t>36862</t>
  </si>
  <si>
    <t>36863</t>
  </si>
  <si>
    <t>LANETT</t>
  </si>
  <si>
    <t>35755</t>
  </si>
  <si>
    <t>LANGSTON</t>
  </si>
  <si>
    <t>36046</t>
  </si>
  <si>
    <t>LAPINE</t>
  </si>
  <si>
    <t>36793</t>
  </si>
  <si>
    <t>LAWLEY</t>
  </si>
  <si>
    <t>35094</t>
  </si>
  <si>
    <t>35983</t>
  </si>
  <si>
    <t>35646</t>
  </si>
  <si>
    <t>36548</t>
  </si>
  <si>
    <t>LEROY</t>
  </si>
  <si>
    <t>35647</t>
  </si>
  <si>
    <t>36047</t>
  </si>
  <si>
    <t>LETOHATCHEE</t>
  </si>
  <si>
    <t>35648</t>
  </si>
  <si>
    <t>36549</t>
  </si>
  <si>
    <t>LILLIAN</t>
  </si>
  <si>
    <t>35096</t>
  </si>
  <si>
    <t>36748</t>
  </si>
  <si>
    <t>36266</t>
  </si>
  <si>
    <t>36550</t>
  </si>
  <si>
    <t>35470</t>
  </si>
  <si>
    <t>36865</t>
  </si>
  <si>
    <t>LOACHAPOKA</t>
  </si>
  <si>
    <t>36455</t>
  </si>
  <si>
    <t>LOCKHART</t>
  </si>
  <si>
    <t>35097</t>
  </si>
  <si>
    <t>LOCUST FORK</t>
  </si>
  <si>
    <t>35098</t>
  </si>
  <si>
    <t>36048</t>
  </si>
  <si>
    <t>36751</t>
  </si>
  <si>
    <t>LOWER PEACH TREE</t>
  </si>
  <si>
    <t>36752</t>
  </si>
  <si>
    <t>LOWNDESBORO</t>
  </si>
  <si>
    <t>36551</t>
  </si>
  <si>
    <t>LOXLEY</t>
  </si>
  <si>
    <t>36049</t>
  </si>
  <si>
    <t>36062</t>
  </si>
  <si>
    <t>PETREY</t>
  </si>
  <si>
    <t>35575</t>
  </si>
  <si>
    <t>35111</t>
  </si>
  <si>
    <t>MC CALLA</t>
  </si>
  <si>
    <t>36553</t>
  </si>
  <si>
    <t>36456</t>
  </si>
  <si>
    <t>35471</t>
  </si>
  <si>
    <t>MC SHAN</t>
  </si>
  <si>
    <t>36753</t>
  </si>
  <si>
    <t>MC WILLIAMS</t>
  </si>
  <si>
    <t>35756</t>
  </si>
  <si>
    <t>35757</t>
  </si>
  <si>
    <t>35758</t>
  </si>
  <si>
    <t>36754</t>
  </si>
  <si>
    <t>36555</t>
  </si>
  <si>
    <t>MAGNOLIA SPRINGS</t>
  </si>
  <si>
    <t>36556</t>
  </si>
  <si>
    <t>36750</t>
  </si>
  <si>
    <t>MAPLESVILLE</t>
  </si>
  <si>
    <t>36051</t>
  </si>
  <si>
    <t>MARBURY</t>
  </si>
  <si>
    <t>35112</t>
  </si>
  <si>
    <t>MARGARET</t>
  </si>
  <si>
    <t>36756</t>
  </si>
  <si>
    <t>36759</t>
  </si>
  <si>
    <t>MARION JUNCTION</t>
  </si>
  <si>
    <t>36013</t>
  </si>
  <si>
    <t>36052</t>
  </si>
  <si>
    <t>MATHEWS</t>
  </si>
  <si>
    <t>35114</t>
  </si>
  <si>
    <t>MAYLENE</t>
  </si>
  <si>
    <t>36457</t>
  </si>
  <si>
    <t>MEGARGEL</t>
  </si>
  <si>
    <t>35984</t>
  </si>
  <si>
    <t>35759</t>
  </si>
  <si>
    <t>MERIDIANVILLE</t>
  </si>
  <si>
    <t>36458</t>
  </si>
  <si>
    <t>MEXIA</t>
  </si>
  <si>
    <t>36350</t>
  </si>
  <si>
    <t>MIDLAND CITY</t>
  </si>
  <si>
    <t>36053</t>
  </si>
  <si>
    <t>36054</t>
  </si>
  <si>
    <t>36267</t>
  </si>
  <si>
    <t>MILLERVILLE</t>
  </si>
  <si>
    <t>35576</t>
  </si>
  <si>
    <t>36558</t>
  </si>
  <si>
    <t>MILLRY</t>
  </si>
  <si>
    <t>36761</t>
  </si>
  <si>
    <t>MINTER</t>
  </si>
  <si>
    <t>36601</t>
  </si>
  <si>
    <t>MOBILE</t>
  </si>
  <si>
    <t>36602</t>
  </si>
  <si>
    <t>36603</t>
  </si>
  <si>
    <t>36604</t>
  </si>
  <si>
    <t>36605</t>
  </si>
  <si>
    <t>36606</t>
  </si>
  <si>
    <t>36607</t>
  </si>
  <si>
    <t>36608</t>
  </si>
  <si>
    <t>36609</t>
  </si>
  <si>
    <t>36610</t>
  </si>
  <si>
    <t>36611</t>
  </si>
  <si>
    <t>36612</t>
  </si>
  <si>
    <t>36613</t>
  </si>
  <si>
    <t>EIGHT MILE</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</si>
  <si>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</si>
  <si>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</si>
  <si>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</si>
  <si>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</si>
  <si>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</si>
  <si>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</si>
  <si>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</si>
  <si>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</si>
  <si>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</si>
  <si>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</si>
  <si>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</si>
  <si>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</si>
  <si>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</si>
  <si>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</si>
  <si>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</si>
  <si>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</si>
  <si>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</si>
  <si>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</si>
  <si>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</si>
  <si>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</si>
  <si>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</si>
  <si>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</si>
  <si>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</si>
  <si>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</si>
  <si>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36460</t>
  </si>
  <si>
    <t>36461</t>
  </si>
  <si>
    <t>36462</t>
  </si>
  <si>
    <t>35115</t>
  </si>
  <si>
    <t>MONTEVALLO</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</si>
  <si>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</si>
  <si>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</si>
  <si>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</si>
  <si>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</si>
  <si>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</si>
  <si>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</si>
  <si>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</si>
  <si>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</si>
  <si>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</si>
  <si>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</si>
  <si>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</si>
  <si>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</si>
  <si>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</si>
  <si>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</si>
  <si>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</si>
  <si>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</si>
  <si>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</si>
  <si>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</si>
  <si>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</si>
  <si>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</si>
  <si>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</si>
  <si>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</si>
  <si>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</si>
  <si>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</si>
  <si>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</si>
  <si>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</si>
  <si>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</si>
  <si>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</si>
  <si>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</si>
  <si>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</si>
  <si>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</si>
  <si>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</si>
  <si>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</si>
  <si>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</si>
  <si>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</si>
  <si>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36559</t>
  </si>
  <si>
    <t>35004</t>
  </si>
  <si>
    <t>35649</t>
  </si>
  <si>
    <t>35116</t>
  </si>
  <si>
    <t>35650</t>
  </si>
  <si>
    <t>35474</t>
  </si>
  <si>
    <t>35651</t>
  </si>
  <si>
    <t>36057</t>
  </si>
  <si>
    <t>MOUNT MEIGS</t>
  </si>
  <si>
    <t>35117</t>
  </si>
  <si>
    <t>36560</t>
  </si>
  <si>
    <t>35118</t>
  </si>
  <si>
    <t>MULGA</t>
  </si>
  <si>
    <t>36268</t>
  </si>
  <si>
    <t>36269</t>
  </si>
  <si>
    <t>MUSCADINE</t>
  </si>
  <si>
    <t>35661</t>
  </si>
  <si>
    <t>MUSCLE SHOALS</t>
  </si>
  <si>
    <t>35662</t>
  </si>
  <si>
    <t>36763</t>
  </si>
  <si>
    <t>MYRTLEWOOD</t>
  </si>
  <si>
    <t>36764</t>
  </si>
  <si>
    <t>NANAFALIA</t>
  </si>
  <si>
    <t>35577</t>
  </si>
  <si>
    <t>35578</t>
  </si>
  <si>
    <t>NAUVOO</t>
  </si>
  <si>
    <t>36765</t>
  </si>
  <si>
    <t>36351</t>
  </si>
  <si>
    <t>NEW BROCKTON</t>
  </si>
  <si>
    <t>35119</t>
  </si>
  <si>
    <t>35760</t>
  </si>
  <si>
    <t>35761</t>
  </si>
  <si>
    <t>36352</t>
  </si>
  <si>
    <t>36353</t>
  </si>
  <si>
    <t>35762</t>
  </si>
  <si>
    <t>NORMAL</t>
  </si>
  <si>
    <t>35473</t>
  </si>
  <si>
    <t>35475</t>
  </si>
  <si>
    <t>35476</t>
  </si>
  <si>
    <t>36866</t>
  </si>
  <si>
    <t>NOTASULGA</t>
  </si>
  <si>
    <t>36766</t>
  </si>
  <si>
    <t>35579</t>
  </si>
  <si>
    <t>35120</t>
  </si>
  <si>
    <t>ODENVILLE</t>
  </si>
  <si>
    <t>36271</t>
  </si>
  <si>
    <t>OHATCHEE</t>
  </si>
  <si>
    <t>35121</t>
  </si>
  <si>
    <t>36801</t>
  </si>
  <si>
    <t>OPELIKA</t>
  </si>
  <si>
    <t>36802</t>
  </si>
  <si>
    <t>36803</t>
  </si>
  <si>
    <t>36804</t>
  </si>
  <si>
    <t>36467</t>
  </si>
  <si>
    <t>OPP</t>
  </si>
  <si>
    <t>36561</t>
  </si>
  <si>
    <t>ORANGE BEACH</t>
  </si>
  <si>
    <t>36767</t>
  </si>
  <si>
    <t>35763</t>
  </si>
  <si>
    <t>OWENS CROSS ROADS</t>
  </si>
  <si>
    <t>36360</t>
  </si>
  <si>
    <t>36361</t>
  </si>
  <si>
    <t>35764</t>
  </si>
  <si>
    <t>PAINT ROCK</t>
  </si>
  <si>
    <t>35123</t>
  </si>
  <si>
    <t>PALMERDALE</t>
  </si>
  <si>
    <t>35477</t>
  </si>
  <si>
    <t>PANOLA</t>
  </si>
  <si>
    <t>36370</t>
  </si>
  <si>
    <t>PANSEY</t>
  </si>
  <si>
    <t>35580</t>
  </si>
  <si>
    <t>35124</t>
  </si>
  <si>
    <t>35125</t>
  </si>
  <si>
    <t>PELL CITY</t>
  </si>
  <si>
    <t>35128</t>
  </si>
  <si>
    <t>36562</t>
  </si>
  <si>
    <t>PERDIDO</t>
  </si>
  <si>
    <t>36470</t>
  </si>
  <si>
    <t>PERDUE HILL</t>
  </si>
  <si>
    <t>36471</t>
  </si>
  <si>
    <t>PETERMAN</t>
  </si>
  <si>
    <t>35478</t>
  </si>
  <si>
    <t>36867</t>
  </si>
  <si>
    <t>PHENIX CITY</t>
  </si>
  <si>
    <t>36868</t>
  </si>
  <si>
    <t>36869</t>
  </si>
  <si>
    <t>36870</t>
  </si>
  <si>
    <t>35581</t>
  </si>
  <si>
    <t>PHIL CAMPBELL</t>
  </si>
  <si>
    <t>36272</t>
  </si>
  <si>
    <t>36064</t>
  </si>
  <si>
    <t>PIKE ROAD</t>
  </si>
  <si>
    <t>36371</t>
  </si>
  <si>
    <t>PINCKARD</t>
  </si>
  <si>
    <t>36768</t>
  </si>
  <si>
    <t>PINE APPLE</t>
  </si>
  <si>
    <t>36769</t>
  </si>
  <si>
    <t>36065</t>
  </si>
  <si>
    <t>PINE LEVEL</t>
  </si>
  <si>
    <t>35126</t>
  </si>
  <si>
    <t>35765</t>
  </si>
  <si>
    <t>36871</t>
  </si>
  <si>
    <t>PITTSVIEW</t>
  </si>
  <si>
    <t>36758</t>
  </si>
  <si>
    <t>PLANTERSVILLE</t>
  </si>
  <si>
    <t>35127</t>
  </si>
  <si>
    <t>36564</t>
  </si>
  <si>
    <t>POINT CLEAR</t>
  </si>
  <si>
    <t>36066</t>
  </si>
  <si>
    <t>PRATTVILLE</t>
  </si>
  <si>
    <t>36067</t>
  </si>
  <si>
    <t>36068</t>
  </si>
  <si>
    <t>35766</t>
  </si>
  <si>
    <t>35130</t>
  </si>
  <si>
    <t>35131</t>
  </si>
  <si>
    <t>35986</t>
  </si>
  <si>
    <t>35469</t>
  </si>
  <si>
    <t>35480</t>
  </si>
  <si>
    <t>36069</t>
  </si>
  <si>
    <t>36273</t>
  </si>
  <si>
    <t>RANBURNE</t>
  </si>
  <si>
    <t>36792</t>
  </si>
  <si>
    <t>35582</t>
  </si>
  <si>
    <t>RED BAY</t>
  </si>
  <si>
    <t>36474</t>
  </si>
  <si>
    <t>RED LEVEL</t>
  </si>
  <si>
    <t>35481</t>
  </si>
  <si>
    <t>REFORM</t>
  </si>
  <si>
    <t>35133</t>
  </si>
  <si>
    <t>REMLAP</t>
  </si>
  <si>
    <t>36454</t>
  </si>
  <si>
    <t>36473</t>
  </si>
  <si>
    <t>RANGE</t>
  </si>
  <si>
    <t>36475</t>
  </si>
  <si>
    <t>REPTON</t>
  </si>
  <si>
    <t>36476</t>
  </si>
  <si>
    <t>35135</t>
  </si>
  <si>
    <t>36274</t>
  </si>
  <si>
    <t>36567</t>
  </si>
  <si>
    <t>36574</t>
  </si>
  <si>
    <t>35136</t>
  </si>
  <si>
    <t>35652</t>
  </si>
  <si>
    <t>35653</t>
  </si>
  <si>
    <t>35654</t>
  </si>
  <si>
    <t>36071</t>
  </si>
  <si>
    <t>35767</t>
  </si>
  <si>
    <t>RYLAND</t>
  </si>
  <si>
    <t>36773</t>
  </si>
  <si>
    <t>35137</t>
  </si>
  <si>
    <t>36568</t>
  </si>
  <si>
    <t>SAINT ELMO</t>
  </si>
  <si>
    <t>36569</t>
  </si>
  <si>
    <t>36874</t>
  </si>
  <si>
    <t>35482</t>
  </si>
  <si>
    <t>SAMANTHA</t>
  </si>
  <si>
    <t>36477</t>
  </si>
  <si>
    <t>SAMSON</t>
  </si>
  <si>
    <t>36571</t>
  </si>
  <si>
    <t>SARALAND</t>
  </si>
  <si>
    <t>36775</t>
  </si>
  <si>
    <t>36572</t>
  </si>
  <si>
    <t>36776</t>
  </si>
  <si>
    <t>SAWYERVILLE</t>
  </si>
  <si>
    <t>35139</t>
  </si>
  <si>
    <t>35768</t>
  </si>
  <si>
    <t>SCOTTSBORO</t>
  </si>
  <si>
    <t>35769</t>
  </si>
  <si>
    <t>36875</t>
  </si>
  <si>
    <t>SEALE</t>
  </si>
  <si>
    <t>35771</t>
  </si>
  <si>
    <t>SECTION</t>
  </si>
  <si>
    <t>36701</t>
  </si>
  <si>
    <t>36702</t>
  </si>
  <si>
    <t>36703</t>
  </si>
  <si>
    <t>36575</t>
  </si>
  <si>
    <t>SEMMES</t>
  </si>
  <si>
    <t>35142</t>
  </si>
  <si>
    <t>SHANNON</t>
  </si>
  <si>
    <t>35660</t>
  </si>
  <si>
    <t>35143</t>
  </si>
  <si>
    <t>36075</t>
  </si>
  <si>
    <t>SHORTER</t>
  </si>
  <si>
    <t>36373</t>
  </si>
  <si>
    <t>SHORTERVILLE</t>
  </si>
  <si>
    <t>36576</t>
  </si>
  <si>
    <t>SILVERHILL</t>
  </si>
  <si>
    <t>35584</t>
  </si>
  <si>
    <t>SIPSEY</t>
  </si>
  <si>
    <t>36374</t>
  </si>
  <si>
    <t>SKIPPERVILLE</t>
  </si>
  <si>
    <t>36349</t>
  </si>
  <si>
    <t>36375</t>
  </si>
  <si>
    <t>SLOCOMB</t>
  </si>
  <si>
    <t>36877</t>
  </si>
  <si>
    <t>SMITHS STATION</t>
  </si>
  <si>
    <t>35670</t>
  </si>
  <si>
    <t>36275</t>
  </si>
  <si>
    <t>SPRING GARDEN</t>
  </si>
  <si>
    <t>35146</t>
  </si>
  <si>
    <t>35585</t>
  </si>
  <si>
    <t>SPRUCE PINE</t>
  </si>
  <si>
    <t>36790</t>
  </si>
  <si>
    <t>36578</t>
  </si>
  <si>
    <t>35987</t>
  </si>
  <si>
    <t>35147</t>
  </si>
  <si>
    <t>STERRETT</t>
  </si>
  <si>
    <t>35746</t>
  </si>
  <si>
    <t>FACKLER</t>
  </si>
  <si>
    <t>35772</t>
  </si>
  <si>
    <t>36579</t>
  </si>
  <si>
    <t>35586</t>
  </si>
  <si>
    <t>SULLIGENT</t>
  </si>
  <si>
    <t>35148</t>
  </si>
  <si>
    <t>SUMITON</t>
  </si>
  <si>
    <t>36580</t>
  </si>
  <si>
    <t>36581</t>
  </si>
  <si>
    <t>SUNFLOWER</t>
  </si>
  <si>
    <t>36782</t>
  </si>
  <si>
    <t>SWEET WATER</t>
  </si>
  <si>
    <t>35149</t>
  </si>
  <si>
    <t>35150</t>
  </si>
  <si>
    <t>SYLACAUGA</t>
  </si>
  <si>
    <t>35151</t>
  </si>
  <si>
    <t>35988</t>
  </si>
  <si>
    <t>35160</t>
  </si>
  <si>
    <t>TALLADEGA</t>
  </si>
  <si>
    <t>35161</t>
  </si>
  <si>
    <t>36023</t>
  </si>
  <si>
    <t>EAST TALLASSEE</t>
  </si>
  <si>
    <t>36045</t>
  </si>
  <si>
    <t>36078</t>
  </si>
  <si>
    <t>35671</t>
  </si>
  <si>
    <t>TANNER</t>
  </si>
  <si>
    <t>36582</t>
  </si>
  <si>
    <t>THEODORE</t>
  </si>
  <si>
    <t>36590</t>
  </si>
  <si>
    <t>36783</t>
  </si>
  <si>
    <t>36762</t>
  </si>
  <si>
    <t>MORVIN</t>
  </si>
  <si>
    <t>36784</t>
  </si>
  <si>
    <t>35171</t>
  </si>
  <si>
    <t>THORSBY</t>
  </si>
  <si>
    <t>36583</t>
  </si>
  <si>
    <t>TIBBIE</t>
  </si>
  <si>
    <t>36080</t>
  </si>
  <si>
    <t>TITUS</t>
  </si>
  <si>
    <t>35773</t>
  </si>
  <si>
    <t>TONEY</t>
  </si>
  <si>
    <t>35672</t>
  </si>
  <si>
    <t>TOWN CREEK</t>
  </si>
  <si>
    <t>35587</t>
  </si>
  <si>
    <t>TOWNLEY</t>
  </si>
  <si>
    <t>35172</t>
  </si>
  <si>
    <t>35774</t>
  </si>
  <si>
    <t>35673</t>
  </si>
  <si>
    <t>TRINITY</t>
  </si>
  <si>
    <t>36079</t>
  </si>
  <si>
    <t>36081</t>
  </si>
  <si>
    <t>36082</t>
  </si>
  <si>
    <t>35173</t>
  </si>
  <si>
    <t>TRUSSVILLE</t>
  </si>
  <si>
    <t>35401</t>
  </si>
  <si>
    <t>TUSCALOOSA</t>
  </si>
  <si>
    <t>35402</t>
  </si>
  <si>
    <t>35403</t>
  </si>
  <si>
    <t>35404</t>
  </si>
  <si>
    <t>35405</t>
  </si>
  <si>
    <t>35406</t>
  </si>
  <si>
    <t>35407</t>
  </si>
  <si>
    <t>35485</t>
  </si>
  <si>
    <t>35486</t>
  </si>
  <si>
    <t>35487</t>
  </si>
  <si>
    <t>35674</t>
  </si>
  <si>
    <t>TUSCUMBIA</t>
  </si>
  <si>
    <t>36083</t>
  </si>
  <si>
    <t>TUSKEGEE</t>
  </si>
  <si>
    <t>36088</t>
  </si>
  <si>
    <t>TUSKEGEE INSTITUTE</t>
  </si>
  <si>
    <t>36087</t>
  </si>
  <si>
    <t>36785</t>
  </si>
  <si>
    <t>35175</t>
  </si>
  <si>
    <t>UNION GROVE</t>
  </si>
  <si>
    <t>36089</t>
  </si>
  <si>
    <t>36786</t>
  </si>
  <si>
    <t>36449</t>
  </si>
  <si>
    <t>GOODWAY</t>
  </si>
  <si>
    <t>36480</t>
  </si>
  <si>
    <t>URIAH</t>
  </si>
  <si>
    <t>35775</t>
  </si>
  <si>
    <t>VALHERMOSO SPRINGS</t>
  </si>
  <si>
    <t>36854</t>
  </si>
  <si>
    <t>36872</t>
  </si>
  <si>
    <t>35989</t>
  </si>
  <si>
    <t>35490</t>
  </si>
  <si>
    <t>VANCE</t>
  </si>
  <si>
    <t>35176</t>
  </si>
  <si>
    <t>VANDIVER</t>
  </si>
  <si>
    <t>36091</t>
  </si>
  <si>
    <t>VERBENA</t>
  </si>
  <si>
    <t>35592</t>
  </si>
  <si>
    <t>35593</t>
  </si>
  <si>
    <t>35178</t>
  </si>
  <si>
    <t>36584</t>
  </si>
  <si>
    <t>VINEGAR BEND</t>
  </si>
  <si>
    <t>35179</t>
  </si>
  <si>
    <t>VINEMONT</t>
  </si>
  <si>
    <t>36481</t>
  </si>
  <si>
    <t>VREDENBURGH</t>
  </si>
  <si>
    <t>36276</t>
  </si>
  <si>
    <t>36585</t>
  </si>
  <si>
    <t>WAGARVILLE</t>
  </si>
  <si>
    <t>35990</t>
  </si>
  <si>
    <t>35180</t>
  </si>
  <si>
    <t>WARRIOR</t>
  </si>
  <si>
    <t>35677</t>
  </si>
  <si>
    <t>35181</t>
  </si>
  <si>
    <t>35182</t>
  </si>
  <si>
    <t>WATTSVILLE</t>
  </si>
  <si>
    <t>36879</t>
  </si>
  <si>
    <t>36277</t>
  </si>
  <si>
    <t>WEAVER</t>
  </si>
  <si>
    <t>36376</t>
  </si>
  <si>
    <t>36278</t>
  </si>
  <si>
    <t>WEDOWEE</t>
  </si>
  <si>
    <t>36279</t>
  </si>
  <si>
    <t>35183</t>
  </si>
  <si>
    <t>WEOGUFKA</t>
  </si>
  <si>
    <t>35184</t>
  </si>
  <si>
    <t>WEST BLOCTON</t>
  </si>
  <si>
    <t>35491</t>
  </si>
  <si>
    <t>WEST GREENE</t>
  </si>
  <si>
    <t>35185</t>
  </si>
  <si>
    <t>36092</t>
  </si>
  <si>
    <t>WETUMPKA</t>
  </si>
  <si>
    <t>36093</t>
  </si>
  <si>
    <t>36482</t>
  </si>
  <si>
    <t>WHATLEY</t>
  </si>
  <si>
    <t>36587</t>
  </si>
  <si>
    <t>WILMER</t>
  </si>
  <si>
    <t>35186</t>
  </si>
  <si>
    <t>35187</t>
  </si>
  <si>
    <t>35594</t>
  </si>
  <si>
    <t>36483</t>
  </si>
  <si>
    <t>36280</t>
  </si>
  <si>
    <t>35188</t>
  </si>
  <si>
    <t>35776</t>
  </si>
  <si>
    <t>35739</t>
  </si>
  <si>
    <t>36901</t>
  </si>
  <si>
    <t>BELLAMY</t>
  </si>
  <si>
    <t>36904</t>
  </si>
  <si>
    <t>36907</t>
  </si>
  <si>
    <t>36908</t>
  </si>
  <si>
    <t>GILBERTOWN</t>
  </si>
  <si>
    <t>36910</t>
  </si>
  <si>
    <t>JACHIN</t>
  </si>
  <si>
    <t>36912</t>
  </si>
  <si>
    <t>LISMAN</t>
  </si>
  <si>
    <t>36913</t>
  </si>
  <si>
    <t>36915</t>
  </si>
  <si>
    <t>36916</t>
  </si>
  <si>
    <t>36919</t>
  </si>
  <si>
    <t>SILAS</t>
  </si>
  <si>
    <t>36921</t>
  </si>
  <si>
    <t>TOXEY</t>
  </si>
  <si>
    <t>36922</t>
  </si>
  <si>
    <t>36925</t>
  </si>
  <si>
    <t>38601</t>
  </si>
  <si>
    <t>39730</t>
  </si>
  <si>
    <t>39735</t>
  </si>
  <si>
    <t>ACKERMAN</t>
  </si>
  <si>
    <t>38820</t>
  </si>
  <si>
    <t>ALGOMA</t>
  </si>
  <si>
    <t>38720</t>
  </si>
  <si>
    <t>ALLIGATOR</t>
  </si>
  <si>
    <t>38821</t>
  </si>
  <si>
    <t>AMORY</t>
  </si>
  <si>
    <t>38721</t>
  </si>
  <si>
    <t>ANGUILLA</t>
  </si>
  <si>
    <t>38722</t>
  </si>
  <si>
    <t>38602</t>
  </si>
  <si>
    <t>ARKABUTLA</t>
  </si>
  <si>
    <t>39736</t>
  </si>
  <si>
    <t>38603</t>
  </si>
  <si>
    <t>38723</t>
  </si>
  <si>
    <t>39320</t>
  </si>
  <si>
    <t>38824</t>
  </si>
  <si>
    <t>BALDWYN</t>
  </si>
  <si>
    <t>39421</t>
  </si>
  <si>
    <t>BASSFIELD</t>
  </si>
  <si>
    <t>38606</t>
  </si>
  <si>
    <t>39520</t>
  </si>
  <si>
    <t>BAY SAINT LOUIS</t>
  </si>
  <si>
    <t>39521</t>
  </si>
  <si>
    <t>39522</t>
  </si>
  <si>
    <t>STENNIS SPACE CENTER</t>
  </si>
  <si>
    <t>39525</t>
  </si>
  <si>
    <t>DIAMONDHEAD</t>
  </si>
  <si>
    <t>39529</t>
  </si>
  <si>
    <t>39558</t>
  </si>
  <si>
    <t>39572</t>
  </si>
  <si>
    <t>PEARLINGTON</t>
  </si>
  <si>
    <t>39576</t>
  </si>
  <si>
    <t>WAVELAND</t>
  </si>
  <si>
    <t>39422</t>
  </si>
  <si>
    <t>BAY SPRINGS</t>
  </si>
  <si>
    <t>39423</t>
  </si>
  <si>
    <t>38825</t>
  </si>
  <si>
    <t>38826</t>
  </si>
  <si>
    <t>39737</t>
  </si>
  <si>
    <t>38827</t>
  </si>
  <si>
    <t>39038</t>
  </si>
  <si>
    <t>BELZONI</t>
  </si>
  <si>
    <t>38725</t>
  </si>
  <si>
    <t>39039</t>
  </si>
  <si>
    <t>39040</t>
  </si>
  <si>
    <t>BENTONIA</t>
  </si>
  <si>
    <t>38726</t>
  </si>
  <si>
    <t>38914</t>
  </si>
  <si>
    <t>39530</t>
  </si>
  <si>
    <t>BILOXI</t>
  </si>
  <si>
    <t>39531</t>
  </si>
  <si>
    <t>39532</t>
  </si>
  <si>
    <t>39533</t>
  </si>
  <si>
    <t>39534</t>
  </si>
  <si>
    <t>39535</t>
  </si>
  <si>
    <t>39540</t>
  </si>
  <si>
    <t>DIBERVILLE</t>
  </si>
  <si>
    <t>38610</t>
  </si>
  <si>
    <t>BLUE MOUNTAIN</t>
  </si>
  <si>
    <t>38828</t>
  </si>
  <si>
    <t>39629</t>
  </si>
  <si>
    <t>BOGUE CHITTO</t>
  </si>
  <si>
    <t>39041</t>
  </si>
  <si>
    <t>38829</t>
  </si>
  <si>
    <t>38859</t>
  </si>
  <si>
    <t>NEW SITE</t>
  </si>
  <si>
    <t>38730</t>
  </si>
  <si>
    <t>BOYLE</t>
  </si>
  <si>
    <t>39042</t>
  </si>
  <si>
    <t>39043</t>
  </si>
  <si>
    <t>39047</t>
  </si>
  <si>
    <t>39044</t>
  </si>
  <si>
    <t>BRAXTON</t>
  </si>
  <si>
    <t>39601</t>
  </si>
  <si>
    <t>39602</t>
  </si>
  <si>
    <t>39603</t>
  </si>
  <si>
    <t>39425</t>
  </si>
  <si>
    <t>39739</t>
  </si>
  <si>
    <t>38913</t>
  </si>
  <si>
    <t>38915</t>
  </si>
  <si>
    <t>38949</t>
  </si>
  <si>
    <t>39322</t>
  </si>
  <si>
    <t>BUCKATUNNA</t>
  </si>
  <si>
    <t>39630</t>
  </si>
  <si>
    <t>BUDE</t>
  </si>
  <si>
    <t>38833</t>
  </si>
  <si>
    <t>38611</t>
  </si>
  <si>
    <t>BYHALIA</t>
  </si>
  <si>
    <t>39740</t>
  </si>
  <si>
    <t>38916</t>
  </si>
  <si>
    <t>CALHOUN CITY</t>
  </si>
  <si>
    <t>38955</t>
  </si>
  <si>
    <t>SLATE SPRING</t>
  </si>
  <si>
    <t>39045</t>
  </si>
  <si>
    <t>39046</t>
  </si>
  <si>
    <t>39426</t>
  </si>
  <si>
    <t>CARRIERE</t>
  </si>
  <si>
    <t>38917</t>
  </si>
  <si>
    <t>39427</t>
  </si>
  <si>
    <t>39051</t>
  </si>
  <si>
    <t>39054</t>
  </si>
  <si>
    <t>CARY</t>
  </si>
  <si>
    <t>38920</t>
  </si>
  <si>
    <t>CASCILLA</t>
  </si>
  <si>
    <t>39741</t>
  </si>
  <si>
    <t>CEDARBLUFF</t>
  </si>
  <si>
    <t>39631</t>
  </si>
  <si>
    <t>38921</t>
  </si>
  <si>
    <t>38958</t>
  </si>
  <si>
    <t>39632</t>
  </si>
  <si>
    <t>CHATAWA</t>
  </si>
  <si>
    <t>39323</t>
  </si>
  <si>
    <t>CHUNKY</t>
  </si>
  <si>
    <t>39324</t>
  </si>
  <si>
    <t>CLARA</t>
  </si>
  <si>
    <t>38614</t>
  </si>
  <si>
    <t>38630</t>
  </si>
  <si>
    <t>38669</t>
  </si>
  <si>
    <t>SHERARD</t>
  </si>
  <si>
    <t>38732</t>
  </si>
  <si>
    <t>38733</t>
  </si>
  <si>
    <t>39056</t>
  </si>
  <si>
    <t>39058</t>
  </si>
  <si>
    <t>39060</t>
  </si>
  <si>
    <t>38617</t>
  </si>
  <si>
    <t>COAHOMA</t>
  </si>
  <si>
    <t>38922</t>
  </si>
  <si>
    <t>38923</t>
  </si>
  <si>
    <t>COILA</t>
  </si>
  <si>
    <t>38618</t>
  </si>
  <si>
    <t>39428</t>
  </si>
  <si>
    <t>39325</t>
  </si>
  <si>
    <t>39429</t>
  </si>
  <si>
    <t>39701</t>
  </si>
  <si>
    <t>39702</t>
  </si>
  <si>
    <t>39703</t>
  </si>
  <si>
    <t>39704</t>
  </si>
  <si>
    <t>39705</t>
  </si>
  <si>
    <t>39710</t>
  </si>
  <si>
    <t>38619</t>
  </si>
  <si>
    <t>39057</t>
  </si>
  <si>
    <t>CONEHATTA</t>
  </si>
  <si>
    <t>38834</t>
  </si>
  <si>
    <t>38835</t>
  </si>
  <si>
    <t>38620</t>
  </si>
  <si>
    <t>39743</t>
  </si>
  <si>
    <t>38621</t>
  </si>
  <si>
    <t>CRENSHAW</t>
  </si>
  <si>
    <t>39633</t>
  </si>
  <si>
    <t>38622</t>
  </si>
  <si>
    <t>CROWDER</t>
  </si>
  <si>
    <t>38924</t>
  </si>
  <si>
    <t>CRUGER</t>
  </si>
  <si>
    <t>39059</t>
  </si>
  <si>
    <t>39326</t>
  </si>
  <si>
    <t>38623</t>
  </si>
  <si>
    <t>DARLING</t>
  </si>
  <si>
    <t>39327</t>
  </si>
  <si>
    <t>39328</t>
  </si>
  <si>
    <t>39061</t>
  </si>
  <si>
    <t>DELTA CITY</t>
  </si>
  <si>
    <t>38838</t>
  </si>
  <si>
    <t>38839</t>
  </si>
  <si>
    <t>DERMA</t>
  </si>
  <si>
    <t>39062</t>
  </si>
  <si>
    <t>D LO</t>
  </si>
  <si>
    <t>38736</t>
  </si>
  <si>
    <t>DODDSVILLE</t>
  </si>
  <si>
    <t>38737</t>
  </si>
  <si>
    <t>DREW</t>
  </si>
  <si>
    <t>38738</t>
  </si>
  <si>
    <t>PARCHMAN</t>
  </si>
  <si>
    <t>38739</t>
  </si>
  <si>
    <t>38925</t>
  </si>
  <si>
    <t>DUCK HILL</t>
  </si>
  <si>
    <t>38625</t>
  </si>
  <si>
    <t>DUMAS</t>
  </si>
  <si>
    <t>38740</t>
  </si>
  <si>
    <t>38626</t>
  </si>
  <si>
    <t>39063</t>
  </si>
  <si>
    <t>39436</t>
  </si>
  <si>
    <t>EASTABUCHIE</t>
  </si>
  <si>
    <t>38841</t>
  </si>
  <si>
    <t>ECRU</t>
  </si>
  <si>
    <t>39066</t>
  </si>
  <si>
    <t>39437</t>
  </si>
  <si>
    <t>ELLISVILLE</t>
  </si>
  <si>
    <t>38927</t>
  </si>
  <si>
    <t>ENID</t>
  </si>
  <si>
    <t>39330</t>
  </si>
  <si>
    <t>39552</t>
  </si>
  <si>
    <t>ESCATAWPA</t>
  </si>
  <si>
    <t>39067</t>
  </si>
  <si>
    <t>38627</t>
  </si>
  <si>
    <t>ETTA</t>
  </si>
  <si>
    <t>39744</t>
  </si>
  <si>
    <t>EUPORA</t>
  </si>
  <si>
    <t>38629</t>
  </si>
  <si>
    <t>FALKNER</t>
  </si>
  <si>
    <t>39069</t>
  </si>
  <si>
    <t>39081</t>
  </si>
  <si>
    <t>HARRISTON</t>
  </si>
  <si>
    <t>39635</t>
  </si>
  <si>
    <t>39071</t>
  </si>
  <si>
    <t>FLORA</t>
  </si>
  <si>
    <t>39072</t>
  </si>
  <si>
    <t>39073</t>
  </si>
  <si>
    <t>39074</t>
  </si>
  <si>
    <t>39483</t>
  </si>
  <si>
    <t>FOXWORTH</t>
  </si>
  <si>
    <t>39745</t>
  </si>
  <si>
    <t>38631</t>
  </si>
  <si>
    <t>FRIARS POINT</t>
  </si>
  <si>
    <t>38843</t>
  </si>
  <si>
    <t>39077</t>
  </si>
  <si>
    <t>GALLMAN</t>
  </si>
  <si>
    <t>38844</t>
  </si>
  <si>
    <t>GATTMAN</t>
  </si>
  <si>
    <t>39553</t>
  </si>
  <si>
    <t>GAUTIER</t>
  </si>
  <si>
    <t>39078</t>
  </si>
  <si>
    <t>38846</t>
  </si>
  <si>
    <t>38744</t>
  </si>
  <si>
    <t>GLEN ALLAN</t>
  </si>
  <si>
    <t>38928</t>
  </si>
  <si>
    <t>39638</t>
  </si>
  <si>
    <t>GLOSTER</t>
  </si>
  <si>
    <t>38847</t>
  </si>
  <si>
    <t>39079</t>
  </si>
  <si>
    <t>39171</t>
  </si>
  <si>
    <t>THOMASTOWN</t>
  </si>
  <si>
    <t>38929</t>
  </si>
  <si>
    <t>GORE SPRINGS</t>
  </si>
  <si>
    <t>38745</t>
  </si>
  <si>
    <t>38701</t>
  </si>
  <si>
    <t>38702</t>
  </si>
  <si>
    <t>38703</t>
  </si>
  <si>
    <t>38704</t>
  </si>
  <si>
    <t>38731</t>
  </si>
  <si>
    <t>38782</t>
  </si>
  <si>
    <t>WINTERVILLE</t>
  </si>
  <si>
    <t>38930</t>
  </si>
  <si>
    <t>38935</t>
  </si>
  <si>
    <t>38945</t>
  </si>
  <si>
    <t>MONEY</t>
  </si>
  <si>
    <t>38848</t>
  </si>
  <si>
    <t>GREENWOOD SPRINGS</t>
  </si>
  <si>
    <t>38901</t>
  </si>
  <si>
    <t>38902</t>
  </si>
  <si>
    <t>38926</t>
  </si>
  <si>
    <t>38960</t>
  </si>
  <si>
    <t>TIE PLANT</t>
  </si>
  <si>
    <t>39501</t>
  </si>
  <si>
    <t>GULFPORT</t>
  </si>
  <si>
    <t>39502</t>
  </si>
  <si>
    <t>39503</t>
  </si>
  <si>
    <t>39505</t>
  </si>
  <si>
    <t>39506</t>
  </si>
  <si>
    <t>39507</t>
  </si>
  <si>
    <t>38746</t>
  </si>
  <si>
    <t>38849</t>
  </si>
  <si>
    <t>GUNTOWN</t>
  </si>
  <si>
    <t>39746</t>
  </si>
  <si>
    <t>39080</t>
  </si>
  <si>
    <t>HARPERVILLE</t>
  </si>
  <si>
    <t>39082</t>
  </si>
  <si>
    <t>39401</t>
  </si>
  <si>
    <t>HATTIESBURG</t>
  </si>
  <si>
    <t>39402</t>
  </si>
  <si>
    <t>39403</t>
  </si>
  <si>
    <t>39404</t>
  </si>
  <si>
    <t>39406</t>
  </si>
  <si>
    <t>39407</t>
  </si>
  <si>
    <t>39083</t>
  </si>
  <si>
    <t>39439</t>
  </si>
  <si>
    <t>39086</t>
  </si>
  <si>
    <t>HERMANVILLE</t>
  </si>
  <si>
    <t>38632</t>
  </si>
  <si>
    <t>39332</t>
  </si>
  <si>
    <t>38633</t>
  </si>
  <si>
    <t>HICKORY FLAT</t>
  </si>
  <si>
    <t>39087</t>
  </si>
  <si>
    <t>38940</t>
  </si>
  <si>
    <t>38748</t>
  </si>
  <si>
    <t>39088</t>
  </si>
  <si>
    <t>HOLLY BLUFF</t>
  </si>
  <si>
    <t>38634</t>
  </si>
  <si>
    <t>HOLLY SPRINGS</t>
  </si>
  <si>
    <t>38635</t>
  </si>
  <si>
    <t>38649</t>
  </si>
  <si>
    <t>38637</t>
  </si>
  <si>
    <t>HORN LAKE</t>
  </si>
  <si>
    <t>38850</t>
  </si>
  <si>
    <t>HOULKA</t>
  </si>
  <si>
    <t>38851</t>
  </si>
  <si>
    <t>39555</t>
  </si>
  <si>
    <t>38638</t>
  </si>
  <si>
    <t>38749</t>
  </si>
  <si>
    <t>HOLLY RIDGE</t>
  </si>
  <si>
    <t>38751</t>
  </si>
  <si>
    <t>38753</t>
  </si>
  <si>
    <t>38754</t>
  </si>
  <si>
    <t>ISOLA</t>
  </si>
  <si>
    <t>38941</t>
  </si>
  <si>
    <t>ITTA BENA</t>
  </si>
  <si>
    <t>38852</t>
  </si>
  <si>
    <t>39193</t>
  </si>
  <si>
    <t>WHITFIELD</t>
  </si>
  <si>
    <t>39201</t>
  </si>
  <si>
    <t>39202</t>
  </si>
  <si>
    <t>39203</t>
  </si>
  <si>
    <t>39204</t>
  </si>
  <si>
    <t>39205</t>
  </si>
  <si>
    <t>39206</t>
  </si>
  <si>
    <t>39207</t>
  </si>
  <si>
    <t>39208</t>
  </si>
  <si>
    <t>PEARL</t>
  </si>
  <si>
    <t>39209</t>
  </si>
  <si>
    <t>39210</t>
  </si>
  <si>
    <t>39211</t>
  </si>
  <si>
    <t>39212</t>
  </si>
  <si>
    <t>39213</t>
  </si>
  <si>
    <t>39215</t>
  </si>
  <si>
    <t>39216</t>
  </si>
  <si>
    <t>39217</t>
  </si>
  <si>
    <t>39218</t>
  </si>
  <si>
    <t>39225</t>
  </si>
  <si>
    <t>39232</t>
  </si>
  <si>
    <t>FLOWOOD</t>
  </si>
  <si>
    <t>39236</t>
  </si>
  <si>
    <t>39250</t>
  </si>
  <si>
    <t>39269</t>
  </si>
  <si>
    <t>39271</t>
  </si>
  <si>
    <t>39272</t>
  </si>
  <si>
    <t>BYRAM</t>
  </si>
  <si>
    <t>39282</t>
  </si>
  <si>
    <t>39283</t>
  </si>
  <si>
    <t>39284</t>
  </si>
  <si>
    <t>39286</t>
  </si>
  <si>
    <t>39288</t>
  </si>
  <si>
    <t>39289</t>
  </si>
  <si>
    <t>39296</t>
  </si>
  <si>
    <t>39298</t>
  </si>
  <si>
    <t>39641</t>
  </si>
  <si>
    <t>JAYESS</t>
  </si>
  <si>
    <t>38639</t>
  </si>
  <si>
    <t>39747</t>
  </si>
  <si>
    <t>KILMICHAEL</t>
  </si>
  <si>
    <t>39556</t>
  </si>
  <si>
    <t>KILN</t>
  </si>
  <si>
    <t>39643</t>
  </si>
  <si>
    <t>KOKOMO</t>
  </si>
  <si>
    <t>39090</t>
  </si>
  <si>
    <t>KOSCIUSKO</t>
  </si>
  <si>
    <t>39092</t>
  </si>
  <si>
    <t>38641</t>
  </si>
  <si>
    <t>LAKE CORMORANT</t>
  </si>
  <si>
    <t>38642</t>
  </si>
  <si>
    <t>38643</t>
  </si>
  <si>
    <t>39335</t>
  </si>
  <si>
    <t>LAUDERDALE</t>
  </si>
  <si>
    <t>39440</t>
  </si>
  <si>
    <t>39441</t>
  </si>
  <si>
    <t>39442</t>
  </si>
  <si>
    <t>39443</t>
  </si>
  <si>
    <t>39336</t>
  </si>
  <si>
    <t>39451</t>
  </si>
  <si>
    <t>LEAKESVILLE</t>
  </si>
  <si>
    <t>38756</t>
  </si>
  <si>
    <t>39094</t>
  </si>
  <si>
    <t>LENA</t>
  </si>
  <si>
    <t>39095</t>
  </si>
  <si>
    <t>39645</t>
  </si>
  <si>
    <t>39337</t>
  </si>
  <si>
    <t>39560</t>
  </si>
  <si>
    <t>39096</t>
  </si>
  <si>
    <t>LORMAN</t>
  </si>
  <si>
    <t>39338</t>
  </si>
  <si>
    <t>LOUIN</t>
  </si>
  <si>
    <t>39097</t>
  </si>
  <si>
    <t>LOUISE</t>
  </si>
  <si>
    <t>39339</t>
  </si>
  <si>
    <t>39452</t>
  </si>
  <si>
    <t>LUCEDALE</t>
  </si>
  <si>
    <t>39098</t>
  </si>
  <si>
    <t>38644</t>
  </si>
  <si>
    <t>LULA</t>
  </si>
  <si>
    <t>39455</t>
  </si>
  <si>
    <t>38645</t>
  </si>
  <si>
    <t>LYON</t>
  </si>
  <si>
    <t>39647</t>
  </si>
  <si>
    <t>MC CALL CREEK</t>
  </si>
  <si>
    <t>38943</t>
  </si>
  <si>
    <t>MC CARLEY</t>
  </si>
  <si>
    <t>39648</t>
  </si>
  <si>
    <t>MCCOMB</t>
  </si>
  <si>
    <t>39649</t>
  </si>
  <si>
    <t>39108</t>
  </si>
  <si>
    <t>MC COOL</t>
  </si>
  <si>
    <t>39561</t>
  </si>
  <si>
    <t>39456</t>
  </si>
  <si>
    <t>MC LAIN</t>
  </si>
  <si>
    <t>39457</t>
  </si>
  <si>
    <t>MC NEILL</t>
  </si>
  <si>
    <t>39750</t>
  </si>
  <si>
    <t>39341</t>
  </si>
  <si>
    <t>39109</t>
  </si>
  <si>
    <t>MADDEN</t>
  </si>
  <si>
    <t>39110</t>
  </si>
  <si>
    <t>39130</t>
  </si>
  <si>
    <t>39111</t>
  </si>
  <si>
    <t>MAGEE</t>
  </si>
  <si>
    <t>39652</t>
  </si>
  <si>
    <t>38855</t>
  </si>
  <si>
    <t>MANTACHIE</t>
  </si>
  <si>
    <t>39751</t>
  </si>
  <si>
    <t>MANTEE</t>
  </si>
  <si>
    <t>38856</t>
  </si>
  <si>
    <t>39342</t>
  </si>
  <si>
    <t>38609</t>
  </si>
  <si>
    <t>38646</t>
  </si>
  <si>
    <t>MARKS</t>
  </si>
  <si>
    <t>39752</t>
  </si>
  <si>
    <t>MATHISTON</t>
  </si>
  <si>
    <t>39113</t>
  </si>
  <si>
    <t>MAYERSVILLE</t>
  </si>
  <si>
    <t>39753</t>
  </si>
  <si>
    <t>MAYHEW</t>
  </si>
  <si>
    <t>39653</t>
  </si>
  <si>
    <t>39114</t>
  </si>
  <si>
    <t>39301</t>
  </si>
  <si>
    <t>39302</t>
  </si>
  <si>
    <t>39303</t>
  </si>
  <si>
    <t>39304</t>
  </si>
  <si>
    <t>39305</t>
  </si>
  <si>
    <t>39307</t>
  </si>
  <si>
    <t>39309</t>
  </si>
  <si>
    <t>38759</t>
  </si>
  <si>
    <t>MERIGOLD</t>
  </si>
  <si>
    <t>38760</t>
  </si>
  <si>
    <t>METCALFE</t>
  </si>
  <si>
    <t>38647</t>
  </si>
  <si>
    <t>MICHIGAN CITY</t>
  </si>
  <si>
    <t>38944</t>
  </si>
  <si>
    <t>MINTER CITY</t>
  </si>
  <si>
    <t>39762</t>
  </si>
  <si>
    <t>MISSISSIPPI STATE</t>
  </si>
  <si>
    <t>39116</t>
  </si>
  <si>
    <t>39654</t>
  </si>
  <si>
    <t>38857</t>
  </si>
  <si>
    <t>MOOREVILLE</t>
  </si>
  <si>
    <t>38761</t>
  </si>
  <si>
    <t>38946</t>
  </si>
  <si>
    <t>MORGAN CITY</t>
  </si>
  <si>
    <t>39117</t>
  </si>
  <si>
    <t>39459</t>
  </si>
  <si>
    <t>MOSELLE</t>
  </si>
  <si>
    <t>38762</t>
  </si>
  <si>
    <t>MOUND BAYOU</t>
  </si>
  <si>
    <t>39119</t>
  </si>
  <si>
    <t>38650</t>
  </si>
  <si>
    <t>39120</t>
  </si>
  <si>
    <t>NATCHEZ</t>
  </si>
  <si>
    <t>39121</t>
  </si>
  <si>
    <t>39122</t>
  </si>
  <si>
    <t>39461</t>
  </si>
  <si>
    <t>NEELY</t>
  </si>
  <si>
    <t>38651</t>
  </si>
  <si>
    <t>NESBIT</t>
  </si>
  <si>
    <t>38858</t>
  </si>
  <si>
    <t>NETTLETON</t>
  </si>
  <si>
    <t>38652</t>
  </si>
  <si>
    <t>39462</t>
  </si>
  <si>
    <t>NEW AUGUSTA</t>
  </si>
  <si>
    <t>39140</t>
  </si>
  <si>
    <t>NEWHEBRON</t>
  </si>
  <si>
    <t>39345</t>
  </si>
  <si>
    <t>39463</t>
  </si>
  <si>
    <t>38947</t>
  </si>
  <si>
    <t>NORTH CARROLLTON</t>
  </si>
  <si>
    <t>39346</t>
  </si>
  <si>
    <t>NOXAPATER</t>
  </si>
  <si>
    <t>38948</t>
  </si>
  <si>
    <t>39656</t>
  </si>
  <si>
    <t>OAK VALE</t>
  </si>
  <si>
    <t>39564</t>
  </si>
  <si>
    <t>OCEAN SPRINGS</t>
  </si>
  <si>
    <t>39565</t>
  </si>
  <si>
    <t>VANCLEAVE</t>
  </si>
  <si>
    <t>39566</t>
  </si>
  <si>
    <t>38860</t>
  </si>
  <si>
    <t>38654</t>
  </si>
  <si>
    <t>OLIVE BRANCH</t>
  </si>
  <si>
    <t>39657</t>
  </si>
  <si>
    <t>OSYKA</t>
  </si>
  <si>
    <t>39464</t>
  </si>
  <si>
    <t>OVETT</t>
  </si>
  <si>
    <t>38655</t>
  </si>
  <si>
    <t>38675</t>
  </si>
  <si>
    <t>TULA</t>
  </si>
  <si>
    <t>38764</t>
  </si>
  <si>
    <t>PACE</t>
  </si>
  <si>
    <t>39347</t>
  </si>
  <si>
    <t>PACHUTA</t>
  </si>
  <si>
    <t>38765</t>
  </si>
  <si>
    <t>PANTHER BURN</t>
  </si>
  <si>
    <t>39562</t>
  </si>
  <si>
    <t>MOSS POINT</t>
  </si>
  <si>
    <t>39563</t>
  </si>
  <si>
    <t>39567</t>
  </si>
  <si>
    <t>PASCAGOULA</t>
  </si>
  <si>
    <t>39568</t>
  </si>
  <si>
    <t>39569</t>
  </si>
  <si>
    <t>39581</t>
  </si>
  <si>
    <t>39595</t>
  </si>
  <si>
    <t>39571</t>
  </si>
  <si>
    <t>PASS CHRISTIAN</t>
  </si>
  <si>
    <t>39144</t>
  </si>
  <si>
    <t>PATTISON</t>
  </si>
  <si>
    <t>39348</t>
  </si>
  <si>
    <t>39145</t>
  </si>
  <si>
    <t>PELAHATCHIE</t>
  </si>
  <si>
    <t>39573</t>
  </si>
  <si>
    <t>PERKINSTON</t>
  </si>
  <si>
    <t>39465</t>
  </si>
  <si>
    <t>PETAL</t>
  </si>
  <si>
    <t>39755</t>
  </si>
  <si>
    <t>PHEBA</t>
  </si>
  <si>
    <t>39350</t>
  </si>
  <si>
    <t>38950</t>
  </si>
  <si>
    <t>PHILIPP</t>
  </si>
  <si>
    <t>39466</t>
  </si>
  <si>
    <t>PICAYUNE</t>
  </si>
  <si>
    <t>39146</t>
  </si>
  <si>
    <t>39179</t>
  </si>
  <si>
    <t>VAUGHAN</t>
  </si>
  <si>
    <t>39148</t>
  </si>
  <si>
    <t>PINEY WOODS</t>
  </si>
  <si>
    <t>39149</t>
  </si>
  <si>
    <t>PINOLA</t>
  </si>
  <si>
    <t>38951</t>
  </si>
  <si>
    <t>PITTSBORO</t>
  </si>
  <si>
    <t>38862</t>
  </si>
  <si>
    <t>38863</t>
  </si>
  <si>
    <t>PONTOTOC</t>
  </si>
  <si>
    <t>38658</t>
  </si>
  <si>
    <t>POPE</t>
  </si>
  <si>
    <t>39470</t>
  </si>
  <si>
    <t>POPLARVILLE</t>
  </si>
  <si>
    <t>39352</t>
  </si>
  <si>
    <t>39150</t>
  </si>
  <si>
    <t>38659</t>
  </si>
  <si>
    <t>POTTS CAMP</t>
  </si>
  <si>
    <t>39756</t>
  </si>
  <si>
    <t>PRAIRIE</t>
  </si>
  <si>
    <t>39474</t>
  </si>
  <si>
    <t>PRENTISS</t>
  </si>
  <si>
    <t>39354</t>
  </si>
  <si>
    <t>39151</t>
  </si>
  <si>
    <t>PUCKETT</t>
  </si>
  <si>
    <t>39152</t>
  </si>
  <si>
    <t>39475</t>
  </si>
  <si>
    <t>PURVIS</t>
  </si>
  <si>
    <t>39355</t>
  </si>
  <si>
    <t>39153</t>
  </si>
  <si>
    <t>38864</t>
  </si>
  <si>
    <t>39154</t>
  </si>
  <si>
    <t>38661</t>
  </si>
  <si>
    <t>RED BANKS</t>
  </si>
  <si>
    <t>39156</t>
  </si>
  <si>
    <t>38767</t>
  </si>
  <si>
    <t>RENA LARA</t>
  </si>
  <si>
    <t>39476</t>
  </si>
  <si>
    <t>RICHTON</t>
  </si>
  <si>
    <t>39157</t>
  </si>
  <si>
    <t>39158</t>
  </si>
  <si>
    <t>38865</t>
  </si>
  <si>
    <t>RIENZI</t>
  </si>
  <si>
    <t>38663</t>
  </si>
  <si>
    <t>38664</t>
  </si>
  <si>
    <t>ROBINSONVILLE</t>
  </si>
  <si>
    <t>39159</t>
  </si>
  <si>
    <t>ROLLING FORK</t>
  </si>
  <si>
    <t>38768</t>
  </si>
  <si>
    <t>38769</t>
  </si>
  <si>
    <t>39356</t>
  </si>
  <si>
    <t>39661</t>
  </si>
  <si>
    <t>ROXIE</t>
  </si>
  <si>
    <t>38771</t>
  </si>
  <si>
    <t>RULEVILLE</t>
  </si>
  <si>
    <t>39662</t>
  </si>
  <si>
    <t>39107</t>
  </si>
  <si>
    <t>MC ADAMS</t>
  </si>
  <si>
    <t>39160</t>
  </si>
  <si>
    <t>SALLIS</t>
  </si>
  <si>
    <t>38866</t>
  </si>
  <si>
    <t>39477</t>
  </si>
  <si>
    <t>39161</t>
  </si>
  <si>
    <t>SANDHILL</t>
  </si>
  <si>
    <t>39478</t>
  </si>
  <si>
    <t>38665</t>
  </si>
  <si>
    <t>SARAH</t>
  </si>
  <si>
    <t>38666</t>
  </si>
  <si>
    <t>39162</t>
  </si>
  <si>
    <t>SATARTIA</t>
  </si>
  <si>
    <t>39574</t>
  </si>
  <si>
    <t>SAUCIER</t>
  </si>
  <si>
    <t>38952</t>
  </si>
  <si>
    <t>SCHLATER</t>
  </si>
  <si>
    <t>38953</t>
  </si>
  <si>
    <t>39358</t>
  </si>
  <si>
    <t>SCOOBA</t>
  </si>
  <si>
    <t>38772</t>
  </si>
  <si>
    <t>39359</t>
  </si>
  <si>
    <t>39479</t>
  </si>
  <si>
    <t>SEMINARY</t>
  </si>
  <si>
    <t>38668</t>
  </si>
  <si>
    <t>SENATOBIA</t>
  </si>
  <si>
    <t>38868</t>
  </si>
  <si>
    <t>39163</t>
  </si>
  <si>
    <t>38773</t>
  </si>
  <si>
    <t>SHAW</t>
  </si>
  <si>
    <t>38774</t>
  </si>
  <si>
    <t>38869</t>
  </si>
  <si>
    <t>39360</t>
  </si>
  <si>
    <t>SHUBUTA</t>
  </si>
  <si>
    <t>39361</t>
  </si>
  <si>
    <t>SHUQUALAK</t>
  </si>
  <si>
    <t>39165</t>
  </si>
  <si>
    <t>38954</t>
  </si>
  <si>
    <t>SIDON</t>
  </si>
  <si>
    <t>39115</t>
  </si>
  <si>
    <t>MIDNIGHT</t>
  </si>
  <si>
    <t>39166</t>
  </si>
  <si>
    <t>39663</t>
  </si>
  <si>
    <t>38628</t>
  </si>
  <si>
    <t>38670</t>
  </si>
  <si>
    <t>SLEDGE</t>
  </si>
  <si>
    <t>39664</t>
  </si>
  <si>
    <t>SMITHDALE</t>
  </si>
  <si>
    <t>38870</t>
  </si>
  <si>
    <t>39665</t>
  </si>
  <si>
    <t>SONTAG</t>
  </si>
  <si>
    <t>39480</t>
  </si>
  <si>
    <t>SOSO</t>
  </si>
  <si>
    <t>38671</t>
  </si>
  <si>
    <t>SOUTHAVEN</t>
  </si>
  <si>
    <t>38672</t>
  </si>
  <si>
    <t>39167</t>
  </si>
  <si>
    <t>39759</t>
  </si>
  <si>
    <t>STARKVILLE</t>
  </si>
  <si>
    <t>39760</t>
  </si>
  <si>
    <t>39362</t>
  </si>
  <si>
    <t>39766</t>
  </si>
  <si>
    <t>STEENS</t>
  </si>
  <si>
    <t>39767</t>
  </si>
  <si>
    <t>38776</t>
  </si>
  <si>
    <t>STONEVILLE</t>
  </si>
  <si>
    <t>39363</t>
  </si>
  <si>
    <t>STONEWALL</t>
  </si>
  <si>
    <t>39460</t>
  </si>
  <si>
    <t>39481</t>
  </si>
  <si>
    <t>STRINGER</t>
  </si>
  <si>
    <t>39769</t>
  </si>
  <si>
    <t>39666</t>
  </si>
  <si>
    <t>38957</t>
  </si>
  <si>
    <t>39482</t>
  </si>
  <si>
    <t>SUMRALL</t>
  </si>
  <si>
    <t>38778</t>
  </si>
  <si>
    <t>38959</t>
  </si>
  <si>
    <t>SWIFTOWN</t>
  </si>
  <si>
    <t>38673</t>
  </si>
  <si>
    <t>39168</t>
  </si>
  <si>
    <t>39169</t>
  </si>
  <si>
    <t>TCHULA</t>
  </si>
  <si>
    <t>39170</t>
  </si>
  <si>
    <t>38871</t>
  </si>
  <si>
    <t>38961</t>
  </si>
  <si>
    <t>TILLATOBA</t>
  </si>
  <si>
    <t>39173</t>
  </si>
  <si>
    <t>TINSLEY</t>
  </si>
  <si>
    <t>38674</t>
  </si>
  <si>
    <t>TIPLERSVILLE</t>
  </si>
  <si>
    <t>38962</t>
  </si>
  <si>
    <t>TIPPO</t>
  </si>
  <si>
    <t>38873</t>
  </si>
  <si>
    <t>TISHOMINGO</t>
  </si>
  <si>
    <t>38874</t>
  </si>
  <si>
    <t>TOCCOPOLA</t>
  </si>
  <si>
    <t>39364</t>
  </si>
  <si>
    <t>TOOMSUBA</t>
  </si>
  <si>
    <t>39174</t>
  </si>
  <si>
    <t>TOUGALOO</t>
  </si>
  <si>
    <t>38875</t>
  </si>
  <si>
    <t>TREBLOC</t>
  </si>
  <si>
    <t>38876</t>
  </si>
  <si>
    <t>38676</t>
  </si>
  <si>
    <t>TUNICA</t>
  </si>
  <si>
    <t>38801</t>
  </si>
  <si>
    <t>TUPELO</t>
  </si>
  <si>
    <t>38802</t>
  </si>
  <si>
    <t>38803</t>
  </si>
  <si>
    <t>38804</t>
  </si>
  <si>
    <t>38963</t>
  </si>
  <si>
    <t>TUTWILER</t>
  </si>
  <si>
    <t>39667</t>
  </si>
  <si>
    <t>TYLERTOWN</t>
  </si>
  <si>
    <t>39365</t>
  </si>
  <si>
    <t>39668</t>
  </si>
  <si>
    <t>UNION CHURCH</t>
  </si>
  <si>
    <t>38677</t>
  </si>
  <si>
    <t>UNIVERSITY</t>
  </si>
  <si>
    <t>39175</t>
  </si>
  <si>
    <t>39176</t>
  </si>
  <si>
    <t>VAIDEN</t>
  </si>
  <si>
    <t>39177</t>
  </si>
  <si>
    <t>VALLEY PARK</t>
  </si>
  <si>
    <t>38964</t>
  </si>
  <si>
    <t>38877</t>
  </si>
  <si>
    <t>VAN VLEET</t>
  </si>
  <si>
    <t>38878</t>
  </si>
  <si>
    <t>VARDAMAN</t>
  </si>
  <si>
    <t>38879</t>
  </si>
  <si>
    <t>39180</t>
  </si>
  <si>
    <t>39181</t>
  </si>
  <si>
    <t>39182</t>
  </si>
  <si>
    <t>39183</t>
  </si>
  <si>
    <t>38679</t>
  </si>
  <si>
    <t>39366</t>
  </si>
  <si>
    <t>VOSSBURG</t>
  </si>
  <si>
    <t>38680</t>
  </si>
  <si>
    <t>WALLS</t>
  </si>
  <si>
    <t>38686</t>
  </si>
  <si>
    <t>38683</t>
  </si>
  <si>
    <t>39189</t>
  </si>
  <si>
    <t>39771</t>
  </si>
  <si>
    <t>WALTHALL</t>
  </si>
  <si>
    <t>39190</t>
  </si>
  <si>
    <t>38685</t>
  </si>
  <si>
    <t>38965</t>
  </si>
  <si>
    <t>39367</t>
  </si>
  <si>
    <t>38780</t>
  </si>
  <si>
    <t>38966</t>
  </si>
  <si>
    <t>39772</t>
  </si>
  <si>
    <t>39191</t>
  </si>
  <si>
    <t>WESSON</t>
  </si>
  <si>
    <t>39192</t>
  </si>
  <si>
    <t>WEST</t>
  </si>
  <si>
    <t>39754</t>
  </si>
  <si>
    <t>39773</t>
  </si>
  <si>
    <t>38880</t>
  </si>
  <si>
    <t>39577</t>
  </si>
  <si>
    <t>38967</t>
  </si>
  <si>
    <t>38781</t>
  </si>
  <si>
    <t>WINSTONVILLE</t>
  </si>
  <si>
    <t>39776</t>
  </si>
  <si>
    <t>39669</t>
  </si>
  <si>
    <t>39194</t>
  </si>
  <si>
    <t>YAZOO CITY</t>
  </si>
  <si>
    <t>70510</t>
  </si>
  <si>
    <t>70511</t>
  </si>
  <si>
    <t>70420</t>
  </si>
  <si>
    <t>ABITA SPRINGS</t>
  </si>
  <si>
    <t>71316</t>
  </si>
  <si>
    <t>70710</t>
  </si>
  <si>
    <t>ADDIS</t>
  </si>
  <si>
    <t>71401</t>
  </si>
  <si>
    <t>AIMWELL</t>
  </si>
  <si>
    <t>70711</t>
  </si>
  <si>
    <t>71301</t>
  </si>
  <si>
    <t>71302</t>
  </si>
  <si>
    <t>71303</t>
  </si>
  <si>
    <t>71306</t>
  </si>
  <si>
    <t>71307</t>
  </si>
  <si>
    <t>71309</t>
  </si>
  <si>
    <t>71315</t>
  </si>
  <si>
    <t>70031</t>
  </si>
  <si>
    <t>AMA</t>
  </si>
  <si>
    <t>70340</t>
  </si>
  <si>
    <t>70422</t>
  </si>
  <si>
    <t>AMITE</t>
  </si>
  <si>
    <t>71403</t>
  </si>
  <si>
    <t>ANACOCO</t>
  </si>
  <si>
    <t>70426</t>
  </si>
  <si>
    <t>ANGIE</t>
  </si>
  <si>
    <t>70467</t>
  </si>
  <si>
    <t>VARNADO</t>
  </si>
  <si>
    <t>70712</t>
  </si>
  <si>
    <t>70032</t>
  </si>
  <si>
    <t>71001</t>
  </si>
  <si>
    <t>71218</t>
  </si>
  <si>
    <t>ARCHIBALD</t>
  </si>
  <si>
    <t>70512</t>
  </si>
  <si>
    <t>ARNAUDVILLE</t>
  </si>
  <si>
    <t>71002</t>
  </si>
  <si>
    <t>71003</t>
  </si>
  <si>
    <t>71404</t>
  </si>
  <si>
    <t>70513</t>
  </si>
  <si>
    <t>AVERY ISLAND</t>
  </si>
  <si>
    <t>70704</t>
  </si>
  <si>
    <t>70714</t>
  </si>
  <si>
    <t>70514</t>
  </si>
  <si>
    <t>71405</t>
  </si>
  <si>
    <t>BALL</t>
  </si>
  <si>
    <t>70036</t>
  </si>
  <si>
    <t>BARATARIA</t>
  </si>
  <si>
    <t>70515</t>
  </si>
  <si>
    <t>BASILE</t>
  </si>
  <si>
    <t>71219</t>
  </si>
  <si>
    <t>BASKIN</t>
  </si>
  <si>
    <t>71220</t>
  </si>
  <si>
    <t>BASTROP</t>
  </si>
  <si>
    <t>71221</t>
  </si>
  <si>
    <t>70715</t>
  </si>
  <si>
    <t>BATCHELOR</t>
  </si>
  <si>
    <t>70801</t>
  </si>
  <si>
    <t>BATON ROUGE</t>
  </si>
  <si>
    <t>70802</t>
  </si>
  <si>
    <t>70803</t>
  </si>
  <si>
    <t>70804</t>
  </si>
  <si>
    <t>70805</t>
  </si>
  <si>
    <t>70806</t>
  </si>
  <si>
    <t>70807</t>
  </si>
  <si>
    <t>70808</t>
  </si>
  <si>
    <t>70809</t>
  </si>
  <si>
    <t>70810</t>
  </si>
  <si>
    <t>70811</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</si>
  <si>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</si>
  <si>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</si>
  <si>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</si>
  <si>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</si>
  <si>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</si>
  <si>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</si>
  <si>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</si>
  <si>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</si>
  <si>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</si>
  <si>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</si>
  <si>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</si>
  <si>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</si>
  <si>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</si>
  <si>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</si>
  <si>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</si>
  <si>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</si>
  <si>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</si>
  <si>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</si>
  <si>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</si>
  <si>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</si>
  <si>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</si>
  <si>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</si>
  <si>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</si>
  <si>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</si>
  <si>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</si>
  <si>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</si>
  <si>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</si>
  <si>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</si>
  <si>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</si>
  <si>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</si>
  <si>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</si>
  <si>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71004</t>
  </si>
  <si>
    <t>70630</t>
  </si>
  <si>
    <t>70037</t>
  </si>
  <si>
    <t>BELLE CHASSE</t>
  </si>
  <si>
    <t>70093</t>
  </si>
  <si>
    <t>70341</t>
  </si>
  <si>
    <t>BELLE ROSE</t>
  </si>
  <si>
    <t>71406</t>
  </si>
  <si>
    <t>71407</t>
  </si>
  <si>
    <t>71006</t>
  </si>
  <si>
    <t>71222</t>
  </si>
  <si>
    <t>BERNICE</t>
  </si>
  <si>
    <t>70342</t>
  </si>
  <si>
    <t>71007</t>
  </si>
  <si>
    <t>71008</t>
  </si>
  <si>
    <t>BIENVILLE</t>
  </si>
  <si>
    <t>71009</t>
  </si>
  <si>
    <t>70427</t>
  </si>
  <si>
    <t>BOGALUSA</t>
  </si>
  <si>
    <t>70429</t>
  </si>
  <si>
    <t>71223</t>
  </si>
  <si>
    <t>70038</t>
  </si>
  <si>
    <t>BOOTHVILLE</t>
  </si>
  <si>
    <t>71320</t>
  </si>
  <si>
    <t>BORDELONVILLE</t>
  </si>
  <si>
    <t>71111</t>
  </si>
  <si>
    <t>BOSSIER CITY</t>
  </si>
  <si>
    <t>71112</t>
  </si>
  <si>
    <t>71113</t>
  </si>
  <si>
    <t>71171</t>
  </si>
  <si>
    <t>71172</t>
  </si>
  <si>
    <t>70343</t>
  </si>
  <si>
    <t>BOURG</t>
  </si>
  <si>
    <t>70039</t>
  </si>
  <si>
    <t>BOUTTE</t>
  </si>
  <si>
    <t>71409</t>
  </si>
  <si>
    <t>BOYCE</t>
  </si>
  <si>
    <t>71431</t>
  </si>
  <si>
    <t>70040</t>
  </si>
  <si>
    <t>BRAITHWAITE</t>
  </si>
  <si>
    <t>70516</t>
  </si>
  <si>
    <t>BRANCH</t>
  </si>
  <si>
    <t>70517</t>
  </si>
  <si>
    <t>BREAUX BRIDGE</t>
  </si>
  <si>
    <t>70718</t>
  </si>
  <si>
    <t>BRITTANY</t>
  </si>
  <si>
    <t>70518</t>
  </si>
  <si>
    <t>BROUSSARD</t>
  </si>
  <si>
    <t>70719</t>
  </si>
  <si>
    <t>BRUSLY</t>
  </si>
  <si>
    <t>71322</t>
  </si>
  <si>
    <t>BUNKIE</t>
  </si>
  <si>
    <t>70041</t>
  </si>
  <si>
    <t>BURAS</t>
  </si>
  <si>
    <t>70431</t>
  </si>
  <si>
    <t>70519</t>
  </si>
  <si>
    <t>CADE</t>
  </si>
  <si>
    <t>71225</t>
  </si>
  <si>
    <t>71410</t>
  </si>
  <si>
    <t>70631</t>
  </si>
  <si>
    <t>71411</t>
  </si>
  <si>
    <t>CAMPTI</t>
  </si>
  <si>
    <t>70520</t>
  </si>
  <si>
    <t>CARENCRO</t>
  </si>
  <si>
    <t>70721</t>
  </si>
  <si>
    <t>CARVILLE</t>
  </si>
  <si>
    <t>71016</t>
  </si>
  <si>
    <t>CASTOR</t>
  </si>
  <si>
    <t>70521</t>
  </si>
  <si>
    <t>71323</t>
  </si>
  <si>
    <t>70522</t>
  </si>
  <si>
    <t>70043</t>
  </si>
  <si>
    <t>CHALMETTE</t>
  </si>
  <si>
    <t>70044</t>
  </si>
  <si>
    <t>70523</t>
  </si>
  <si>
    <t>CHARENTON</t>
  </si>
  <si>
    <t>71324</t>
  </si>
  <si>
    <t>70524</t>
  </si>
  <si>
    <t>CHATAIGNIER</t>
  </si>
  <si>
    <t>71226</t>
  </si>
  <si>
    <t>70344</t>
  </si>
  <si>
    <t>CHAUVIN</t>
  </si>
  <si>
    <t>71325</t>
  </si>
  <si>
    <t>CHENEYVILLE</t>
  </si>
  <si>
    <t>71227</t>
  </si>
  <si>
    <t>CHOUDRANT</t>
  </si>
  <si>
    <t>70525</t>
  </si>
  <si>
    <t>CHURCH POINT</t>
  </si>
  <si>
    <t>71414</t>
  </si>
  <si>
    <t>71415</t>
  </si>
  <si>
    <t>71326</t>
  </si>
  <si>
    <t>70722</t>
  </si>
  <si>
    <t>71416</t>
  </si>
  <si>
    <t>CLOUTIERVILLE</t>
  </si>
  <si>
    <t>71417</t>
  </si>
  <si>
    <t>71229</t>
  </si>
  <si>
    <t>71418</t>
  </si>
  <si>
    <t>70723</t>
  </si>
  <si>
    <t>CONVENT</t>
  </si>
  <si>
    <t>70792</t>
  </si>
  <si>
    <t>UNCLE SAM</t>
  </si>
  <si>
    <t>71419</t>
  </si>
  <si>
    <t>CONVERSE</t>
  </si>
  <si>
    <t>71327</t>
  </si>
  <si>
    <t>COTTONPORT</t>
  </si>
  <si>
    <t>71018</t>
  </si>
  <si>
    <t>COTTON VALLEY</t>
  </si>
  <si>
    <t>71019</t>
  </si>
  <si>
    <t>COUSHATTA</t>
  </si>
  <si>
    <t>70433</t>
  </si>
  <si>
    <t>70434</t>
  </si>
  <si>
    <t>70435</t>
  </si>
  <si>
    <t>70632</t>
  </si>
  <si>
    <t>CREOLE</t>
  </si>
  <si>
    <t>70526</t>
  </si>
  <si>
    <t>70527</t>
  </si>
  <si>
    <t>71230</t>
  </si>
  <si>
    <t>CROWVILLE</t>
  </si>
  <si>
    <t>71021</t>
  </si>
  <si>
    <t>CULLEN</t>
  </si>
  <si>
    <t>70345</t>
  </si>
  <si>
    <t>CUT OFF</t>
  </si>
  <si>
    <t>70725</t>
  </si>
  <si>
    <t>DARROW</t>
  </si>
  <si>
    <t>70528</t>
  </si>
  <si>
    <t>DELCAMBRE</t>
  </si>
  <si>
    <t>71232</t>
  </si>
  <si>
    <t>71233</t>
  </si>
  <si>
    <t>70706</t>
  </si>
  <si>
    <t>DENHAM SPRINGS</t>
  </si>
  <si>
    <t>70726</t>
  </si>
  <si>
    <t>70727</t>
  </si>
  <si>
    <t>70633</t>
  </si>
  <si>
    <t>DEQUINCY</t>
  </si>
  <si>
    <t>70634</t>
  </si>
  <si>
    <t>DERIDDER</t>
  </si>
  <si>
    <t>70030</t>
  </si>
  <si>
    <t>DES ALLEMANDS</t>
  </si>
  <si>
    <t>70047</t>
  </si>
  <si>
    <t>DESTREHAN</t>
  </si>
  <si>
    <t>71328</t>
  </si>
  <si>
    <t>DEVILLE</t>
  </si>
  <si>
    <t>71422</t>
  </si>
  <si>
    <t>70346</t>
  </si>
  <si>
    <t>DONALDSONVILLE</t>
  </si>
  <si>
    <t>70352</t>
  </si>
  <si>
    <t>DONNER</t>
  </si>
  <si>
    <t>71234</t>
  </si>
  <si>
    <t>71023</t>
  </si>
  <si>
    <t>DOYLINE</t>
  </si>
  <si>
    <t>70637</t>
  </si>
  <si>
    <t>70662</t>
  </si>
  <si>
    <t>SUGARTOWN</t>
  </si>
  <si>
    <t>71423</t>
  </si>
  <si>
    <t>DRY PRONG</t>
  </si>
  <si>
    <t>71235</t>
  </si>
  <si>
    <t>DUBACH</t>
  </si>
  <si>
    <t>71024</t>
  </si>
  <si>
    <t>DUBBERLY</t>
  </si>
  <si>
    <t>70353</t>
  </si>
  <si>
    <t>DULAC</t>
  </si>
  <si>
    <t>70397</t>
  </si>
  <si>
    <t>THERIOT</t>
  </si>
  <si>
    <t>70728</t>
  </si>
  <si>
    <t>DUPLESSIS</t>
  </si>
  <si>
    <t>71329</t>
  </si>
  <si>
    <t>70529</t>
  </si>
  <si>
    <t>DUSON</t>
  </si>
  <si>
    <t>71330</t>
  </si>
  <si>
    <t>70049</t>
  </si>
  <si>
    <t>EDGARD</t>
  </si>
  <si>
    <t>71331</t>
  </si>
  <si>
    <t>70531</t>
  </si>
  <si>
    <t>70638</t>
  </si>
  <si>
    <t>71424</t>
  </si>
  <si>
    <t>71051</t>
  </si>
  <si>
    <t>ELM GROVE</t>
  </si>
  <si>
    <t>70532</t>
  </si>
  <si>
    <t>70050</t>
  </si>
  <si>
    <t>71425</t>
  </si>
  <si>
    <t>71237</t>
  </si>
  <si>
    <t>EPPS</t>
  </si>
  <si>
    <t>70533</t>
  </si>
  <si>
    <t>ERATH</t>
  </si>
  <si>
    <t>71238</t>
  </si>
  <si>
    <t>EROS</t>
  </si>
  <si>
    <t>70729</t>
  </si>
  <si>
    <t>ERWINVILLE</t>
  </si>
  <si>
    <t>70534</t>
  </si>
  <si>
    <t>ESTHERWOOD</t>
  </si>
  <si>
    <t>70730</t>
  </si>
  <si>
    <t>70535</t>
  </si>
  <si>
    <t>70537</t>
  </si>
  <si>
    <t>EVANGELINE</t>
  </si>
  <si>
    <t>70639</t>
  </si>
  <si>
    <t>71333</t>
  </si>
  <si>
    <t>71240</t>
  </si>
  <si>
    <t>71241</t>
  </si>
  <si>
    <t>FARMERVILLE</t>
  </si>
  <si>
    <t>70640</t>
  </si>
  <si>
    <t>71334</t>
  </si>
  <si>
    <t>FERRIDAY</t>
  </si>
  <si>
    <t>71426</t>
  </si>
  <si>
    <t>71427</t>
  </si>
  <si>
    <t>71428</t>
  </si>
  <si>
    <t>71429</t>
  </si>
  <si>
    <t>FLORIEN</t>
  </si>
  <si>
    <t>70436</t>
  </si>
  <si>
    <t>FLUKER</t>
  </si>
  <si>
    <t>70437</t>
  </si>
  <si>
    <t>70732</t>
  </si>
  <si>
    <t>FORDOCHE</t>
  </si>
  <si>
    <t>71242</t>
  </si>
  <si>
    <t>71430</t>
  </si>
  <si>
    <t>71243</t>
  </si>
  <si>
    <t>FORT NECESSITY</t>
  </si>
  <si>
    <t>70538</t>
  </si>
  <si>
    <t>70438</t>
  </si>
  <si>
    <t>FRANKLINTON</t>
  </si>
  <si>
    <t>70733</t>
  </si>
  <si>
    <t>FRENCH SETTLEMENT</t>
  </si>
  <si>
    <t>71027</t>
  </si>
  <si>
    <t>FRIERSON</t>
  </si>
  <si>
    <t>70354</t>
  </si>
  <si>
    <t>GALLIANO</t>
  </si>
  <si>
    <t>70540</t>
  </si>
  <si>
    <t>70051</t>
  </si>
  <si>
    <t>GARYVILLE</t>
  </si>
  <si>
    <t>70076</t>
  </si>
  <si>
    <t>MOUNT AIRY</t>
  </si>
  <si>
    <t>70734</t>
  </si>
  <si>
    <t>GEISMAR</t>
  </si>
  <si>
    <t>71432</t>
  </si>
  <si>
    <t>71028</t>
  </si>
  <si>
    <t>GIBSLAND</t>
  </si>
  <si>
    <t>70356</t>
  </si>
  <si>
    <t>71336</t>
  </si>
  <si>
    <t>71029</t>
  </si>
  <si>
    <t>GILLIAM</t>
  </si>
  <si>
    <t>71433</t>
  </si>
  <si>
    <t>GLENMORA</t>
  </si>
  <si>
    <t>71030</t>
  </si>
  <si>
    <t>70736</t>
  </si>
  <si>
    <t>GLYNN</t>
  </si>
  <si>
    <t>70357</t>
  </si>
  <si>
    <t>GOLDEN MEADOW</t>
  </si>
  <si>
    <t>71031</t>
  </si>
  <si>
    <t>GOLDONNA</t>
  </si>
  <si>
    <t>70707</t>
  </si>
  <si>
    <t>70737</t>
  </si>
  <si>
    <t>70738</t>
  </si>
  <si>
    <t>71434</t>
  </si>
  <si>
    <t>GORUM</t>
  </si>
  <si>
    <t>71245</t>
  </si>
  <si>
    <t>GRAMBLING</t>
  </si>
  <si>
    <t>70052</t>
  </si>
  <si>
    <t>GRAMERCY</t>
  </si>
  <si>
    <t>71032</t>
  </si>
  <si>
    <t>GRAND CANE</t>
  </si>
  <si>
    <t>70643</t>
  </si>
  <si>
    <t>GRAND CHENIER</t>
  </si>
  <si>
    <t>70541</t>
  </si>
  <si>
    <t>GRAND COTEAU</t>
  </si>
  <si>
    <t>70358</t>
  </si>
  <si>
    <t>70644</t>
  </si>
  <si>
    <t>70359</t>
  </si>
  <si>
    <t>71435</t>
  </si>
  <si>
    <t>70441</t>
  </si>
  <si>
    <t>70739</t>
  </si>
  <si>
    <t>GREENWELL SPRINGS</t>
  </si>
  <si>
    <t>71033</t>
  </si>
  <si>
    <t>70053</t>
  </si>
  <si>
    <t>70054</t>
  </si>
  <si>
    <t>70056</t>
  </si>
  <si>
    <t>70740</t>
  </si>
  <si>
    <t>GROSSE TETE</t>
  </si>
  <si>
    <t>70542</t>
  </si>
  <si>
    <t>GUEYDAN</t>
  </si>
  <si>
    <t>70645</t>
  </si>
  <si>
    <t>70057</t>
  </si>
  <si>
    <t>HAHNVILLE</t>
  </si>
  <si>
    <t>71034</t>
  </si>
  <si>
    <t>HALL SUMMIT</t>
  </si>
  <si>
    <t>71339</t>
  </si>
  <si>
    <t>70401</t>
  </si>
  <si>
    <t>70402</t>
  </si>
  <si>
    <t>70403</t>
  </si>
  <si>
    <t>70404</t>
  </si>
  <si>
    <t>71340</t>
  </si>
  <si>
    <t>HARRISONBURG</t>
  </si>
  <si>
    <t>70058</t>
  </si>
  <si>
    <t>70059</t>
  </si>
  <si>
    <t>71037</t>
  </si>
  <si>
    <t>HAUGHTON</t>
  </si>
  <si>
    <t>70646</t>
  </si>
  <si>
    <t>71038</t>
  </si>
  <si>
    <t>HAYNESVILLE</t>
  </si>
  <si>
    <t>71039</t>
  </si>
  <si>
    <t>71341</t>
  </si>
  <si>
    <t>HESSMER</t>
  </si>
  <si>
    <t>70743</t>
  </si>
  <si>
    <t>HESTER</t>
  </si>
  <si>
    <t>71438</t>
  </si>
  <si>
    <t>HINESTON</t>
  </si>
  <si>
    <t>71247</t>
  </si>
  <si>
    <t>HODGE</t>
  </si>
  <si>
    <t>70744</t>
  </si>
  <si>
    <t>71040</t>
  </si>
  <si>
    <t>71439</t>
  </si>
  <si>
    <t>HORNBECK</t>
  </si>
  <si>
    <t>71043</t>
  </si>
  <si>
    <t>HOSSTON</t>
  </si>
  <si>
    <t>70360</t>
  </si>
  <si>
    <t>HOUMA</t>
  </si>
  <si>
    <t>70361</t>
  </si>
  <si>
    <t>70363</t>
  </si>
  <si>
    <t>70364</t>
  </si>
  <si>
    <t>70442</t>
  </si>
  <si>
    <t>HUSSER</t>
  </si>
  <si>
    <t>71044</t>
  </si>
  <si>
    <t>IDA</t>
  </si>
  <si>
    <t>70443</t>
  </si>
  <si>
    <t>70747</t>
  </si>
  <si>
    <t>INNIS</t>
  </si>
  <si>
    <t>70543</t>
  </si>
  <si>
    <t>IOTA</t>
  </si>
  <si>
    <t>70647</t>
  </si>
  <si>
    <t>IOWA</t>
  </si>
  <si>
    <t>70748</t>
  </si>
  <si>
    <t>71045</t>
  </si>
  <si>
    <t>70749</t>
  </si>
  <si>
    <t>JARREAU</t>
  </si>
  <si>
    <t>70544</t>
  </si>
  <si>
    <t>JEANERETTE</t>
  </si>
  <si>
    <t>71342</t>
  </si>
  <si>
    <t>JENA</t>
  </si>
  <si>
    <t>70546</t>
  </si>
  <si>
    <t>71249</t>
  </si>
  <si>
    <t>JIGGER</t>
  </si>
  <si>
    <t>71250</t>
  </si>
  <si>
    <t>71251</t>
  </si>
  <si>
    <t>71343</t>
  </si>
  <si>
    <t>71377</t>
  </si>
  <si>
    <t>WILDSVILLE</t>
  </si>
  <si>
    <t>71440</t>
  </si>
  <si>
    <t>70548</t>
  </si>
  <si>
    <t>KAPLAN</t>
  </si>
  <si>
    <t>71046</t>
  </si>
  <si>
    <t>KEATCHIE</t>
  </si>
  <si>
    <t>71047</t>
  </si>
  <si>
    <t>KEITHVILLE</t>
  </si>
  <si>
    <t>71441</t>
  </si>
  <si>
    <t>70062</t>
  </si>
  <si>
    <t>KENNER</t>
  </si>
  <si>
    <t>70063</t>
  </si>
  <si>
    <t>70064</t>
  </si>
  <si>
    <t>70065</t>
  </si>
  <si>
    <t>70097</t>
  </si>
  <si>
    <t>70444</t>
  </si>
  <si>
    <t>KENTWOOD</t>
  </si>
  <si>
    <t>71253</t>
  </si>
  <si>
    <t>70648</t>
  </si>
  <si>
    <t>KINDER</t>
  </si>
  <si>
    <t>70371</t>
  </si>
  <si>
    <t>KRAEMER</t>
  </si>
  <si>
    <t>70750</t>
  </si>
  <si>
    <t>KROTZ SPRINGS</t>
  </si>
  <si>
    <t>71443</t>
  </si>
  <si>
    <t>KURTHWOOD</t>
  </si>
  <si>
    <t>70372</t>
  </si>
  <si>
    <t>LABADIEVILLE</t>
  </si>
  <si>
    <t>70650</t>
  </si>
  <si>
    <t>LACASSINE</t>
  </si>
  <si>
    <t>70445</t>
  </si>
  <si>
    <t>LACOMBE</t>
  </si>
  <si>
    <t>70501</t>
  </si>
  <si>
    <t>70502</t>
  </si>
  <si>
    <t>70503</t>
  </si>
  <si>
    <t>70504</t>
  </si>
  <si>
    <t>70505</t>
  </si>
  <si>
    <t>70506</t>
  </si>
  <si>
    <t>70507</t>
  </si>
  <si>
    <t>70508</t>
  </si>
  <si>
    <t>70509</t>
  </si>
  <si>
    <t>70593</t>
  </si>
  <si>
    <t>70596</t>
  </si>
  <si>
    <t>70598</t>
  </si>
  <si>
    <t>70067</t>
  </si>
  <si>
    <t>LAFITTE</t>
  </si>
  <si>
    <t>70549</t>
  </si>
  <si>
    <t>70601</t>
  </si>
  <si>
    <t>LAKE CHARLES</t>
  </si>
  <si>
    <t>70602</t>
  </si>
  <si>
    <t>70605</t>
  </si>
  <si>
    <t>70606</t>
  </si>
  <si>
    <t>70607</t>
  </si>
  <si>
    <t>70609</t>
  </si>
  <si>
    <t>70611</t>
  </si>
  <si>
    <t>70612</t>
  </si>
  <si>
    <t>70615</t>
  </si>
  <si>
    <t>70616</t>
  </si>
  <si>
    <t>70629</t>
  </si>
  <si>
    <t>70752</t>
  </si>
  <si>
    <t>71254</t>
  </si>
  <si>
    <t>LAKE PROVIDENCE</t>
  </si>
  <si>
    <t>70068</t>
  </si>
  <si>
    <t>LA PLACE</t>
  </si>
  <si>
    <t>70069</t>
  </si>
  <si>
    <t>70373</t>
  </si>
  <si>
    <t>LAROSE</t>
  </si>
  <si>
    <t>70550</t>
  </si>
  <si>
    <t>LAWTELL</t>
  </si>
  <si>
    <t>71345</t>
  </si>
  <si>
    <t>LEBEAU</t>
  </si>
  <si>
    <t>70651</t>
  </si>
  <si>
    <t>LEBLANC</t>
  </si>
  <si>
    <t>71346</t>
  </si>
  <si>
    <t>LECOMPTE</t>
  </si>
  <si>
    <t>71446</t>
  </si>
  <si>
    <t>71459</t>
  </si>
  <si>
    <t>FORT POLK</t>
  </si>
  <si>
    <t>71496</t>
  </si>
  <si>
    <t>71447</t>
  </si>
  <si>
    <t>70551</t>
  </si>
  <si>
    <t>LEONVILLE</t>
  </si>
  <si>
    <t>70753</t>
  </si>
  <si>
    <t>LETTSWORTH</t>
  </si>
  <si>
    <t>71348</t>
  </si>
  <si>
    <t>LIBUSE</t>
  </si>
  <si>
    <t>71256</t>
  </si>
  <si>
    <t>LILLIE</t>
  </si>
  <si>
    <t>71048</t>
  </si>
  <si>
    <t>70754</t>
  </si>
  <si>
    <t>70755</t>
  </si>
  <si>
    <t>70374</t>
  </si>
  <si>
    <t>71049</t>
  </si>
  <si>
    <t>LOGANSPORT</t>
  </si>
  <si>
    <t>71050</t>
  </si>
  <si>
    <t>LONGSTREET</t>
  </si>
  <si>
    <t>71448</t>
  </si>
  <si>
    <t>LONGLEAF</t>
  </si>
  <si>
    <t>70652</t>
  </si>
  <si>
    <t>70446</t>
  </si>
  <si>
    <t>LORANGER</t>
  </si>
  <si>
    <t>70552</t>
  </si>
  <si>
    <t>LOREAUVILLE</t>
  </si>
  <si>
    <t>70756</t>
  </si>
  <si>
    <t>LOTTIE</t>
  </si>
  <si>
    <t>70070</t>
  </si>
  <si>
    <t>LULING</t>
  </si>
  <si>
    <t>70071</t>
  </si>
  <si>
    <t>LUTCHER</t>
  </si>
  <si>
    <t>70569</t>
  </si>
  <si>
    <t>LYDIA</t>
  </si>
  <si>
    <t>70447</t>
  </si>
  <si>
    <t>70554</t>
  </si>
  <si>
    <t>MAMOU</t>
  </si>
  <si>
    <t>70448</t>
  </si>
  <si>
    <t>MANDEVILLE</t>
  </si>
  <si>
    <t>70470</t>
  </si>
  <si>
    <t>70471</t>
  </si>
  <si>
    <t>71259</t>
  </si>
  <si>
    <t>MANGHAM</t>
  </si>
  <si>
    <t>71052</t>
  </si>
  <si>
    <t>71350</t>
  </si>
  <si>
    <t>MANSURA</t>
  </si>
  <si>
    <t>71449</t>
  </si>
  <si>
    <t>MANY</t>
  </si>
  <si>
    <t>70757</t>
  </si>
  <si>
    <t>MARINGOUIN</t>
  </si>
  <si>
    <t>71260</t>
  </si>
  <si>
    <t>71351</t>
  </si>
  <si>
    <t>MARKSVILLE</t>
  </si>
  <si>
    <t>70072</t>
  </si>
  <si>
    <t>MARRERO</t>
  </si>
  <si>
    <t>70073</t>
  </si>
  <si>
    <t>71450</t>
  </si>
  <si>
    <t>MARTHAVILLE</t>
  </si>
  <si>
    <t>70355</t>
  </si>
  <si>
    <t>GHEENS</t>
  </si>
  <si>
    <t>70375</t>
  </si>
  <si>
    <t>70449</t>
  </si>
  <si>
    <t>MAUREPAS</t>
  </si>
  <si>
    <t>70555</t>
  </si>
  <si>
    <t>71452</t>
  </si>
  <si>
    <t>71353</t>
  </si>
  <si>
    <t>70075</t>
  </si>
  <si>
    <t>MERAUX</t>
  </si>
  <si>
    <t>70556</t>
  </si>
  <si>
    <t>MERMENTAU</t>
  </si>
  <si>
    <t>71261</t>
  </si>
  <si>
    <t>MER ROUGE</t>
  </si>
  <si>
    <t>70653</t>
  </si>
  <si>
    <t>MERRYVILLE</t>
  </si>
  <si>
    <t>70001</t>
  </si>
  <si>
    <t>METAIRIE</t>
  </si>
  <si>
    <t>70002</t>
  </si>
  <si>
    <t>70003</t>
  </si>
  <si>
    <t>70004</t>
  </si>
  <si>
    <t>70005</t>
  </si>
  <si>
    <t>70006</t>
  </si>
  <si>
    <t>70009</t>
  </si>
  <si>
    <t>70010</t>
  </si>
  <si>
    <t>70011</t>
  </si>
  <si>
    <t>70033</t>
  </si>
  <si>
    <t>70055</t>
  </si>
  <si>
    <t>70060</t>
  </si>
  <si>
    <t>70558</t>
  </si>
  <si>
    <t>71055</t>
  </si>
  <si>
    <t>71058</t>
  </si>
  <si>
    <t>70654</t>
  </si>
  <si>
    <t>MITTIE</t>
  </si>
  <si>
    <t>71201</t>
  </si>
  <si>
    <t>71202</t>
  </si>
  <si>
    <t>71203</t>
  </si>
  <si>
    <t>71207</t>
  </si>
  <si>
    <t>71209</t>
  </si>
  <si>
    <t>71210</t>
  </si>
  <si>
    <t>71211</t>
  </si>
  <si>
    <t>71212</t>
  </si>
  <si>
    <t>71213</t>
  </si>
  <si>
    <t>71217</t>
  </si>
  <si>
    <t>70377</t>
  </si>
  <si>
    <t>MONTEGUT</t>
  </si>
  <si>
    <t>71354</t>
  </si>
  <si>
    <t>71454</t>
  </si>
  <si>
    <t>71060</t>
  </si>
  <si>
    <t>MOORINGSPORT</t>
  </si>
  <si>
    <t>71455</t>
  </si>
  <si>
    <t>71355</t>
  </si>
  <si>
    <t>MOREAUVILLE</t>
  </si>
  <si>
    <t>70380</t>
  </si>
  <si>
    <t>70381</t>
  </si>
  <si>
    <t>70759</t>
  </si>
  <si>
    <t>MORGANZA</t>
  </si>
  <si>
    <t>71356</t>
  </si>
  <si>
    <t>70559</t>
  </si>
  <si>
    <t>MORSE</t>
  </si>
  <si>
    <t>70450</t>
  </si>
  <si>
    <t>70390</t>
  </si>
  <si>
    <t>NAPOLEONVILLE</t>
  </si>
  <si>
    <t>70451</t>
  </si>
  <si>
    <t>NATALBANY</t>
  </si>
  <si>
    <t>71456</t>
  </si>
  <si>
    <t>71457</t>
  </si>
  <si>
    <t>NATCHITOCHES</t>
  </si>
  <si>
    <t>71458</t>
  </si>
  <si>
    <t>71497</t>
  </si>
  <si>
    <t>71460</t>
  </si>
  <si>
    <t>NEGREET</t>
  </si>
  <si>
    <t>71357</t>
  </si>
  <si>
    <t>NEWELLTON</t>
  </si>
  <si>
    <t>70560</t>
  </si>
  <si>
    <t>NEW IBERIA</t>
  </si>
  <si>
    <t>70562</t>
  </si>
  <si>
    <t>70563</t>
  </si>
  <si>
    <t>71461</t>
  </si>
  <si>
    <t>NEW LLANO</t>
  </si>
  <si>
    <t>70112</t>
  </si>
  <si>
    <t>NEW ORLEANS</t>
  </si>
  <si>
    <t>70113</t>
  </si>
  <si>
    <t>70114</t>
  </si>
  <si>
    <t>70115</t>
  </si>
  <si>
    <t>70116</t>
  </si>
  <si>
    <t>70117</t>
  </si>
  <si>
    <t>70118</t>
  </si>
  <si>
    <t>70119</t>
  </si>
  <si>
    <t>70121</t>
  </si>
  <si>
    <t>70122</t>
  </si>
  <si>
    <t>70123</t>
  </si>
  <si>
    <t>70124</t>
  </si>
  <si>
    <t>70125</t>
  </si>
  <si>
    <t>70126</t>
  </si>
  <si>
    <t>70127</t>
  </si>
  <si>
    <t>70128</t>
  </si>
  <si>
    <t>70129</t>
  </si>
  <si>
    <t>70130</t>
  </si>
  <si>
    <t>70131</t>
  </si>
  <si>
    <t>70139</t>
  </si>
  <si>
    <t>70141</t>
  </si>
  <si>
    <t>70142</t>
  </si>
  <si>
    <t>70143</t>
  </si>
  <si>
    <t>70145</t>
  </si>
  <si>
    <t>70146</t>
  </si>
  <si>
    <t>70148</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</si>
  <si>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</si>
  <si>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</si>
  <si>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</si>
  <si>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</si>
  <si>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</si>
  <si>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</si>
  <si>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</si>
  <si>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</si>
  <si>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</si>
  <si>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</si>
  <si>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</si>
  <si>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</si>
  <si>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</si>
  <si>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</si>
  <si>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</si>
  <si>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</si>
  <si>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</si>
  <si>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</si>
  <si>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</si>
  <si>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</si>
  <si>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</si>
  <si>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</si>
  <si>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</si>
  <si>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</si>
  <si>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</si>
  <si>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</si>
  <si>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</si>
  <si>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</si>
  <si>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</si>
  <si>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</si>
  <si>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</si>
  <si>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</si>
  <si>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</si>
  <si>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</si>
  <si>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</si>
  <si>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70760</t>
  </si>
  <si>
    <t>NEW ROADS</t>
  </si>
  <si>
    <t>70078</t>
  </si>
  <si>
    <t>NEW SARPY</t>
  </si>
  <si>
    <t>71462</t>
  </si>
  <si>
    <t>70079</t>
  </si>
  <si>
    <t>70761</t>
  </si>
  <si>
    <t>71463</t>
  </si>
  <si>
    <t>71263</t>
  </si>
  <si>
    <t>71264</t>
  </si>
  <si>
    <t>70655</t>
  </si>
  <si>
    <t>71061</t>
  </si>
  <si>
    <t>71465</t>
  </si>
  <si>
    <t>OLLA</t>
  </si>
  <si>
    <t>70570</t>
  </si>
  <si>
    <t>OPELOUSAS</t>
  </si>
  <si>
    <t>70571</t>
  </si>
  <si>
    <t>70762</t>
  </si>
  <si>
    <t>OSCAR</t>
  </si>
  <si>
    <t>71466</t>
  </si>
  <si>
    <t>70391</t>
  </si>
  <si>
    <t>PAINCOURTVILLE</t>
  </si>
  <si>
    <t>71358</t>
  </si>
  <si>
    <t>70080</t>
  </si>
  <si>
    <t>PARADIS</t>
  </si>
  <si>
    <t>70392</t>
  </si>
  <si>
    <t>70763</t>
  </si>
  <si>
    <t>70452</t>
  </si>
  <si>
    <t>71063</t>
  </si>
  <si>
    <t>70575</t>
  </si>
  <si>
    <t>70339</t>
  </si>
  <si>
    <t>PIERRE PART</t>
  </si>
  <si>
    <t>70081</t>
  </si>
  <si>
    <t>PILOTTOWN</t>
  </si>
  <si>
    <t>70453</t>
  </si>
  <si>
    <t>70576</t>
  </si>
  <si>
    <t>PINE PRAIRIE</t>
  </si>
  <si>
    <t>71359</t>
  </si>
  <si>
    <t>71360</t>
  </si>
  <si>
    <t>71361</t>
  </si>
  <si>
    <t>71266</t>
  </si>
  <si>
    <t>70656</t>
  </si>
  <si>
    <t>71064</t>
  </si>
  <si>
    <t>PLAIN DEALING</t>
  </si>
  <si>
    <t>70764</t>
  </si>
  <si>
    <t>PLAQUEMINE</t>
  </si>
  <si>
    <t>70765</t>
  </si>
  <si>
    <t>70393</t>
  </si>
  <si>
    <t>PLATTENVILLE</t>
  </si>
  <si>
    <t>71362</t>
  </si>
  <si>
    <t>PLAUCHEVILLE</t>
  </si>
  <si>
    <t>71065</t>
  </si>
  <si>
    <t>70082</t>
  </si>
  <si>
    <t>POINTE A LA HACHE</t>
  </si>
  <si>
    <t>71467</t>
  </si>
  <si>
    <t>70421</t>
  </si>
  <si>
    <t>AKERS</t>
  </si>
  <si>
    <t>70454</t>
  </si>
  <si>
    <t>PONCHATOULA</t>
  </si>
  <si>
    <t>70767</t>
  </si>
  <si>
    <t>PORT ALLEN</t>
  </si>
  <si>
    <t>70577</t>
  </si>
  <si>
    <t>PORT BARRE</t>
  </si>
  <si>
    <t>70083</t>
  </si>
  <si>
    <t>PORT SULPHUR</t>
  </si>
  <si>
    <t>71066</t>
  </si>
  <si>
    <t>POWHATAN</t>
  </si>
  <si>
    <t>70769</t>
  </si>
  <si>
    <t>PRAIRIEVILLE</t>
  </si>
  <si>
    <t>70770</t>
  </si>
  <si>
    <t>PRIDE</t>
  </si>
  <si>
    <t>71067</t>
  </si>
  <si>
    <t>71468</t>
  </si>
  <si>
    <t>PROVENCAL</t>
  </si>
  <si>
    <t>71268</t>
  </si>
  <si>
    <t>70394</t>
  </si>
  <si>
    <t>RACELAND</t>
  </si>
  <si>
    <t>70657</t>
  </si>
  <si>
    <t>RAGLEY</t>
  </si>
  <si>
    <t>70578</t>
  </si>
  <si>
    <t>RAYNE</t>
  </si>
  <si>
    <t>71269</t>
  </si>
  <si>
    <t>70580</t>
  </si>
  <si>
    <t>REDDELL</t>
  </si>
  <si>
    <t>70658</t>
  </si>
  <si>
    <t>REEVES</t>
  </si>
  <si>
    <t>70084</t>
  </si>
  <si>
    <t>71363</t>
  </si>
  <si>
    <t>RHINEHART</t>
  </si>
  <si>
    <t>71068</t>
  </si>
  <si>
    <t>70581</t>
  </si>
  <si>
    <t>71469</t>
  </si>
  <si>
    <t>ROBELINE</t>
  </si>
  <si>
    <t>70455</t>
  </si>
  <si>
    <t>ROBERT</t>
  </si>
  <si>
    <t>71069</t>
  </si>
  <si>
    <t>RODESSA</t>
  </si>
  <si>
    <t>70772</t>
  </si>
  <si>
    <t>70456</t>
  </si>
  <si>
    <t>70659</t>
  </si>
  <si>
    <t>ROSEPINE</t>
  </si>
  <si>
    <t>70773</t>
  </si>
  <si>
    <t>ROUGON</t>
  </si>
  <si>
    <t>71365</t>
  </si>
  <si>
    <t>71270</t>
  </si>
  <si>
    <t>RUSTON</t>
  </si>
  <si>
    <t>71272</t>
  </si>
  <si>
    <t>71273</t>
  </si>
  <si>
    <t>70774</t>
  </si>
  <si>
    <t>SAINT AMANT</t>
  </si>
  <si>
    <t>70457</t>
  </si>
  <si>
    <t>70085</t>
  </si>
  <si>
    <t>SAINT BERNARD</t>
  </si>
  <si>
    <t>70775</t>
  </si>
  <si>
    <t>SAINT FRANCISVILLE</t>
  </si>
  <si>
    <t>70776</t>
  </si>
  <si>
    <t>SAINT GABRIEL</t>
  </si>
  <si>
    <t>70086</t>
  </si>
  <si>
    <t>71366</t>
  </si>
  <si>
    <t>71367</t>
  </si>
  <si>
    <t>SAINT LANDRY</t>
  </si>
  <si>
    <t>70582</t>
  </si>
  <si>
    <t>SAINT MARTINVILLE</t>
  </si>
  <si>
    <t>71471</t>
  </si>
  <si>
    <t>SAINT MAURICE</t>
  </si>
  <si>
    <t>70087</t>
  </si>
  <si>
    <t>SAINT ROSE</t>
  </si>
  <si>
    <t>71070</t>
  </si>
  <si>
    <t>SALINE</t>
  </si>
  <si>
    <t>71071</t>
  </si>
  <si>
    <t>SAREPTA</t>
  </si>
  <si>
    <t>70395</t>
  </si>
  <si>
    <t>SCHRIEVER</t>
  </si>
  <si>
    <t>70583</t>
  </si>
  <si>
    <t>71072</t>
  </si>
  <si>
    <t>SHONGALOO</t>
  </si>
  <si>
    <t>71101</t>
  </si>
  <si>
    <t>SHREVEPORT</t>
  </si>
  <si>
    <t>71102</t>
  </si>
  <si>
    <t>71103</t>
  </si>
  <si>
    <t>71104</t>
  </si>
  <si>
    <t>71105</t>
  </si>
  <si>
    <t>71106</t>
  </si>
  <si>
    <t>71107</t>
  </si>
  <si>
    <t>71108</t>
  </si>
  <si>
    <t>71109</t>
  </si>
  <si>
    <t>71110</t>
  </si>
  <si>
    <t>BARKSDALE AFB</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</si>
  <si>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</si>
  <si>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</si>
  <si>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</si>
  <si>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</si>
  <si>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</si>
  <si>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</si>
  <si>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</si>
  <si>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</si>
  <si>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</si>
  <si>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</si>
  <si>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</si>
  <si>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</si>
  <si>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</si>
  <si>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</si>
  <si>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</si>
  <si>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</si>
  <si>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</si>
  <si>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</si>
  <si>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</si>
  <si>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</si>
  <si>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</si>
  <si>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</si>
  <si>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</si>
  <si>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</si>
  <si>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</si>
  <si>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</si>
  <si>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71073</t>
  </si>
  <si>
    <t>71368</t>
  </si>
  <si>
    <t>SICILY ISLAND</t>
  </si>
  <si>
    <t>71472</t>
  </si>
  <si>
    <t>SIEPER</t>
  </si>
  <si>
    <t>71473</t>
  </si>
  <si>
    <t>SIKES</t>
  </si>
  <si>
    <t>71369</t>
  </si>
  <si>
    <t>SIMMESPORT</t>
  </si>
  <si>
    <t>71474</t>
  </si>
  <si>
    <t>71275</t>
  </si>
  <si>
    <t>SIMSBORO</t>
  </si>
  <si>
    <t>70660</t>
  </si>
  <si>
    <t>SINGER</t>
  </si>
  <si>
    <t>71475</t>
  </si>
  <si>
    <t>SLAGLE</t>
  </si>
  <si>
    <t>70777</t>
  </si>
  <si>
    <t>SLAUGHTER</t>
  </si>
  <si>
    <t>70458</t>
  </si>
  <si>
    <t>SLIDELL</t>
  </si>
  <si>
    <t>70459</t>
  </si>
  <si>
    <t>70460</t>
  </si>
  <si>
    <t>70461</t>
  </si>
  <si>
    <t>70469</t>
  </si>
  <si>
    <t>71276</t>
  </si>
  <si>
    <t>SONDHEIMER</t>
  </si>
  <si>
    <t>70778</t>
  </si>
  <si>
    <t>71277</t>
  </si>
  <si>
    <t>SPEARSVILLE</t>
  </si>
  <si>
    <t>70462</t>
  </si>
  <si>
    <t>71075</t>
  </si>
  <si>
    <t>SPRINGHILL</t>
  </si>
  <si>
    <t>70661</t>
  </si>
  <si>
    <t>STARKS</t>
  </si>
  <si>
    <t>71279</t>
  </si>
  <si>
    <t>START</t>
  </si>
  <si>
    <t>71280</t>
  </si>
  <si>
    <t>STERLINGTON</t>
  </si>
  <si>
    <t>71078</t>
  </si>
  <si>
    <t>70663</t>
  </si>
  <si>
    <t>70664</t>
  </si>
  <si>
    <t>70665</t>
  </si>
  <si>
    <t>71079</t>
  </si>
  <si>
    <t>70463</t>
  </si>
  <si>
    <t>SUN</t>
  </si>
  <si>
    <t>70584</t>
  </si>
  <si>
    <t>70780</t>
  </si>
  <si>
    <t>SUNSHINE</t>
  </si>
  <si>
    <t>71281</t>
  </si>
  <si>
    <t>SWARTZ</t>
  </si>
  <si>
    <t>70464</t>
  </si>
  <si>
    <t>TALISHEEK</t>
  </si>
  <si>
    <t>71282</t>
  </si>
  <si>
    <t>TALLULAH</t>
  </si>
  <si>
    <t>71284</t>
  </si>
  <si>
    <t>70465</t>
  </si>
  <si>
    <t>TANGIPAHOA</t>
  </si>
  <si>
    <t>71080</t>
  </si>
  <si>
    <t>70301</t>
  </si>
  <si>
    <t>THIBODAUX</t>
  </si>
  <si>
    <t>70302</t>
  </si>
  <si>
    <t>70310</t>
  </si>
  <si>
    <t>70466</t>
  </si>
  <si>
    <t>TICKFAW</t>
  </si>
  <si>
    <t>71477</t>
  </si>
  <si>
    <t>71286</t>
  </si>
  <si>
    <t>TRANSYLVANIA</t>
  </si>
  <si>
    <t>71371</t>
  </si>
  <si>
    <t>TROUT</t>
  </si>
  <si>
    <t>71479</t>
  </si>
  <si>
    <t>TULLOS</t>
  </si>
  <si>
    <t>70782</t>
  </si>
  <si>
    <t>70585</t>
  </si>
  <si>
    <t>TURKEY CREEK</t>
  </si>
  <si>
    <t>71480</t>
  </si>
  <si>
    <t>URANIA</t>
  </si>
  <si>
    <t>70090</t>
  </si>
  <si>
    <t>VACHERIE</t>
  </si>
  <si>
    <t>70091</t>
  </si>
  <si>
    <t>70783</t>
  </si>
  <si>
    <t>VENTRESS</t>
  </si>
  <si>
    <t>71373</t>
  </si>
  <si>
    <t>70586</t>
  </si>
  <si>
    <t>VILLE PLATTE</t>
  </si>
  <si>
    <t>70668</t>
  </si>
  <si>
    <t>70092</t>
  </si>
  <si>
    <t>VIOLET</t>
  </si>
  <si>
    <t>71082</t>
  </si>
  <si>
    <t>70784</t>
  </si>
  <si>
    <t>70785</t>
  </si>
  <si>
    <t>70589</t>
  </si>
  <si>
    <t>71375</t>
  </si>
  <si>
    <t>WATERPROOF</t>
  </si>
  <si>
    <t>70786</t>
  </si>
  <si>
    <t>70591</t>
  </si>
  <si>
    <t>WELSH</t>
  </si>
  <si>
    <t>70669</t>
  </si>
  <si>
    <t>71291</t>
  </si>
  <si>
    <t>71292</t>
  </si>
  <si>
    <t>71294</t>
  </si>
  <si>
    <t>70094</t>
  </si>
  <si>
    <t>WESTWEGO</t>
  </si>
  <si>
    <t>70096</t>
  </si>
  <si>
    <t>70787</t>
  </si>
  <si>
    <t>WEYANOKE</t>
  </si>
  <si>
    <t>70788</t>
  </si>
  <si>
    <t>WHITE CASTLE</t>
  </si>
  <si>
    <t>70789</t>
  </si>
  <si>
    <t>71483</t>
  </si>
  <si>
    <t>WINNFIELD</t>
  </si>
  <si>
    <t>71295</t>
  </si>
  <si>
    <t>WINNSBORO</t>
  </si>
  <si>
    <t>71378</t>
  </si>
  <si>
    <t>71485</t>
  </si>
  <si>
    <t>70592</t>
  </si>
  <si>
    <t>70791</t>
  </si>
  <si>
    <t>ZACHARY</t>
  </si>
  <si>
    <t>71486</t>
  </si>
  <si>
    <t>ZWOLLE</t>
  </si>
  <si>
    <t>72001</t>
  </si>
  <si>
    <t>ADONA</t>
  </si>
  <si>
    <t>72002</t>
  </si>
  <si>
    <t>72410</t>
  </si>
  <si>
    <t>ALICIA</t>
  </si>
  <si>
    <t>72820</t>
  </si>
  <si>
    <t>ALIX</t>
  </si>
  <si>
    <t>71820</t>
  </si>
  <si>
    <t>ALLEENE</t>
  </si>
  <si>
    <t>72921</t>
  </si>
  <si>
    <t>72003</t>
  </si>
  <si>
    <t>ALMYRA</t>
  </si>
  <si>
    <t>72611</t>
  </si>
  <si>
    <t>72004</t>
  </si>
  <si>
    <t>ALTHEIMER</t>
  </si>
  <si>
    <t>72821</t>
  </si>
  <si>
    <t>ALTUS</t>
  </si>
  <si>
    <t>72005</t>
  </si>
  <si>
    <t>AMAGON</t>
  </si>
  <si>
    <t>71920</t>
  </si>
  <si>
    <t>71921</t>
  </si>
  <si>
    <t>71922</t>
  </si>
  <si>
    <t>ANTOINE</t>
  </si>
  <si>
    <t>71923</t>
  </si>
  <si>
    <t>ARKADELPHIA</t>
  </si>
  <si>
    <t>71998</t>
  </si>
  <si>
    <t>71999</t>
  </si>
  <si>
    <t>71630</t>
  </si>
  <si>
    <t>72310</t>
  </si>
  <si>
    <t>ARMOREL</t>
  </si>
  <si>
    <t>71822</t>
  </si>
  <si>
    <t>ASHDOWN</t>
  </si>
  <si>
    <t>72513</t>
  </si>
  <si>
    <t>ASH FLAT</t>
  </si>
  <si>
    <t>72823</t>
  </si>
  <si>
    <t>72311</t>
  </si>
  <si>
    <t>AUBREY</t>
  </si>
  <si>
    <t>72006</t>
  </si>
  <si>
    <t>72007</t>
  </si>
  <si>
    <t>72711</t>
  </si>
  <si>
    <t>72010</t>
  </si>
  <si>
    <t>BALD KNOB</t>
  </si>
  <si>
    <t>71631</t>
  </si>
  <si>
    <t>72312</t>
  </si>
  <si>
    <t>72313</t>
  </si>
  <si>
    <t>72501</t>
  </si>
  <si>
    <t>72503</t>
  </si>
  <si>
    <t>72522</t>
  </si>
  <si>
    <t>72011</t>
  </si>
  <si>
    <t>BAUXITE</t>
  </si>
  <si>
    <t>72411</t>
  </si>
  <si>
    <t>BAY</t>
  </si>
  <si>
    <t>71720</t>
  </si>
  <si>
    <t>BEARDEN</t>
  </si>
  <si>
    <t>72613</t>
  </si>
  <si>
    <t>72012</t>
  </si>
  <si>
    <t>BEEBE</t>
  </si>
  <si>
    <t>72013</t>
  </si>
  <si>
    <t>BEE BRANCH</t>
  </si>
  <si>
    <t>72412</t>
  </si>
  <si>
    <t>72014</t>
  </si>
  <si>
    <t>BEEDEVILLE</t>
  </si>
  <si>
    <t>71721</t>
  </si>
  <si>
    <t>BEIRNE</t>
  </si>
  <si>
    <t>72824</t>
  </si>
  <si>
    <t>71823</t>
  </si>
  <si>
    <t>72015</t>
  </si>
  <si>
    <t>72018</t>
  </si>
  <si>
    <t>72019</t>
  </si>
  <si>
    <t>72022</t>
  </si>
  <si>
    <t>72158</t>
  </si>
  <si>
    <t>72712</t>
  </si>
  <si>
    <t>72714</t>
  </si>
  <si>
    <t>72715</t>
  </si>
  <si>
    <t>72716</t>
  </si>
  <si>
    <t>72615</t>
  </si>
  <si>
    <t>BERGMAN</t>
  </si>
  <si>
    <t>72616</t>
  </si>
  <si>
    <t>BERRYVILLE</t>
  </si>
  <si>
    <t>72016</t>
  </si>
  <si>
    <t>72413</t>
  </si>
  <si>
    <t>BIGGERS</t>
  </si>
  <si>
    <t>72017</t>
  </si>
  <si>
    <t>BISCOE</t>
  </si>
  <si>
    <t>71929</t>
  </si>
  <si>
    <t>72414</t>
  </si>
  <si>
    <t>BLACK OAK</t>
  </si>
  <si>
    <t>72415</t>
  </si>
  <si>
    <t>BLACK ROCK</t>
  </si>
  <si>
    <t>71825</t>
  </si>
  <si>
    <t>BLEVINS</t>
  </si>
  <si>
    <t>72826</t>
  </si>
  <si>
    <t>71722</t>
  </si>
  <si>
    <t>72827</t>
  </si>
  <si>
    <t>72315</t>
  </si>
  <si>
    <t>BLYTHEVILLE</t>
  </si>
  <si>
    <t>72316</t>
  </si>
  <si>
    <t>72319</t>
  </si>
  <si>
    <t>GOSNELL</t>
  </si>
  <si>
    <t>71932</t>
  </si>
  <si>
    <t>BOARD CAMP</t>
  </si>
  <si>
    <t>72926</t>
  </si>
  <si>
    <t>BOLES</t>
  </si>
  <si>
    <t>71933</t>
  </si>
  <si>
    <t>BONNERDALE</t>
  </si>
  <si>
    <t>72416</t>
  </si>
  <si>
    <t>BONO</t>
  </si>
  <si>
    <t>72927</t>
  </si>
  <si>
    <t>72020</t>
  </si>
  <si>
    <t>71826</t>
  </si>
  <si>
    <t>72928</t>
  </si>
  <si>
    <t>72320</t>
  </si>
  <si>
    <t>BRICKEYS</t>
  </si>
  <si>
    <t>72021</t>
  </si>
  <si>
    <t>BRINKLEY</t>
  </si>
  <si>
    <t>72517</t>
  </si>
  <si>
    <t>BROCKWELL</t>
  </si>
  <si>
    <t>72417</t>
  </si>
  <si>
    <t>BROOKLAND</t>
  </si>
  <si>
    <t>72089</t>
  </si>
  <si>
    <t>71827</t>
  </si>
  <si>
    <t>72619</t>
  </si>
  <si>
    <t>BULL SHOALS</t>
  </si>
  <si>
    <t>72321</t>
  </si>
  <si>
    <t>BURDETTE</t>
  </si>
  <si>
    <t>72023</t>
  </si>
  <si>
    <t>71935</t>
  </si>
  <si>
    <t>CADDO GAP</t>
  </si>
  <si>
    <t>72322</t>
  </si>
  <si>
    <t>71828</t>
  </si>
  <si>
    <t>CALE</t>
  </si>
  <si>
    <t>72519</t>
  </si>
  <si>
    <t>CALICO ROCK</t>
  </si>
  <si>
    <t>71724</t>
  </si>
  <si>
    <t>CALION</t>
  </si>
  <si>
    <t>71701</t>
  </si>
  <si>
    <t>71711</t>
  </si>
  <si>
    <t>72520</t>
  </si>
  <si>
    <t>CAMP</t>
  </si>
  <si>
    <t>72717</t>
  </si>
  <si>
    <t>CANEHILL</t>
  </si>
  <si>
    <t>72419</t>
  </si>
  <si>
    <t>CARAWAY</t>
  </si>
  <si>
    <t>72024</t>
  </si>
  <si>
    <t>71725</t>
  </si>
  <si>
    <t>72025</t>
  </si>
  <si>
    <t>CASA</t>
  </si>
  <si>
    <t>72421</t>
  </si>
  <si>
    <t>CASH</t>
  </si>
  <si>
    <t>72026</t>
  </si>
  <si>
    <t>CASSCOE</t>
  </si>
  <si>
    <t>72521</t>
  </si>
  <si>
    <t>72718</t>
  </si>
  <si>
    <t>CAVE SPRINGS</t>
  </si>
  <si>
    <t>72930</t>
  </si>
  <si>
    <t>72932</t>
  </si>
  <si>
    <t>72027</t>
  </si>
  <si>
    <t>CENTER RIDGE</t>
  </si>
  <si>
    <t>72719</t>
  </si>
  <si>
    <t>CENTERTON</t>
  </si>
  <si>
    <t>72829</t>
  </si>
  <si>
    <t>72933</t>
  </si>
  <si>
    <t>72324</t>
  </si>
  <si>
    <t>72934</t>
  </si>
  <si>
    <t>71726</t>
  </si>
  <si>
    <t>CHIDESTER</t>
  </si>
  <si>
    <t>72028</t>
  </si>
  <si>
    <t>CHOCTAW</t>
  </si>
  <si>
    <t>72029</t>
  </si>
  <si>
    <t>72325</t>
  </si>
  <si>
    <t>CLARKEDALE</t>
  </si>
  <si>
    <t>72623</t>
  </si>
  <si>
    <t>CLARKRIDGE</t>
  </si>
  <si>
    <t>72830</t>
  </si>
  <si>
    <t>72030</t>
  </si>
  <si>
    <t>72031</t>
  </si>
  <si>
    <t>72832</t>
  </si>
  <si>
    <t>COAL HILL</t>
  </si>
  <si>
    <t>72053</t>
  </si>
  <si>
    <t>COLLEGE STATION</t>
  </si>
  <si>
    <t>72326</t>
  </si>
  <si>
    <t>COLT</t>
  </si>
  <si>
    <t>71831</t>
  </si>
  <si>
    <t>72721</t>
  </si>
  <si>
    <t>72624</t>
  </si>
  <si>
    <t>72523</t>
  </si>
  <si>
    <t>72032</t>
  </si>
  <si>
    <t>72033</t>
  </si>
  <si>
    <t>72034</t>
  </si>
  <si>
    <t>72035</t>
  </si>
  <si>
    <t>72524</t>
  </si>
  <si>
    <t>CORD</t>
  </si>
  <si>
    <t>72422</t>
  </si>
  <si>
    <t>72626</t>
  </si>
  <si>
    <t>COTTER</t>
  </si>
  <si>
    <t>72036</t>
  </si>
  <si>
    <t>COTTON PLANT</t>
  </si>
  <si>
    <t>71937</t>
  </si>
  <si>
    <t>72037</t>
  </si>
  <si>
    <t>72327</t>
  </si>
  <si>
    <t>72038</t>
  </si>
  <si>
    <t>CROCKETTS BLUFF</t>
  </si>
  <si>
    <t>71635</t>
  </si>
  <si>
    <t>CROSSETT</t>
  </si>
  <si>
    <t>72328</t>
  </si>
  <si>
    <t>CRUMROD</t>
  </si>
  <si>
    <t>71728</t>
  </si>
  <si>
    <t>72526</t>
  </si>
  <si>
    <t>CUSHMAN</t>
  </si>
  <si>
    <t>72039</t>
  </si>
  <si>
    <t>72833</t>
  </si>
  <si>
    <t>72834</t>
  </si>
  <si>
    <t>DARDANELLE</t>
  </si>
  <si>
    <t>72424</t>
  </si>
  <si>
    <t>DATTO</t>
  </si>
  <si>
    <t>72722</t>
  </si>
  <si>
    <t>72628</t>
  </si>
  <si>
    <t>DEER</t>
  </si>
  <si>
    <t>72425</t>
  </si>
  <si>
    <t>DELAPLAINE</t>
  </si>
  <si>
    <t>72835</t>
  </si>
  <si>
    <t>71940</t>
  </si>
  <si>
    <t>DELIGHT</t>
  </si>
  <si>
    <t>72426</t>
  </si>
  <si>
    <t>72629</t>
  </si>
  <si>
    <t>DENNARD</t>
  </si>
  <si>
    <t>71832</t>
  </si>
  <si>
    <t>DE QUEEN</t>
  </si>
  <si>
    <t>71638</t>
  </si>
  <si>
    <t>DERMOTT</t>
  </si>
  <si>
    <t>72040</t>
  </si>
  <si>
    <t>72527</t>
  </si>
  <si>
    <t>DESHA</t>
  </si>
  <si>
    <t>72041</t>
  </si>
  <si>
    <t>DE VALLS BLUFF</t>
  </si>
  <si>
    <t>72042</t>
  </si>
  <si>
    <t>72043</t>
  </si>
  <si>
    <t>DIAZ</t>
  </si>
  <si>
    <t>71833</t>
  </si>
  <si>
    <t>DIERKS</t>
  </si>
  <si>
    <t>71834</t>
  </si>
  <si>
    <t>DODDRIDGE</t>
  </si>
  <si>
    <t>72648</t>
  </si>
  <si>
    <t>MARBLE FALLS</t>
  </si>
  <si>
    <t>72528</t>
  </si>
  <si>
    <t>DOLPH</t>
  </si>
  <si>
    <t>71941</t>
  </si>
  <si>
    <t>72837</t>
  </si>
  <si>
    <t>72530</t>
  </si>
  <si>
    <t>DRASCO</t>
  </si>
  <si>
    <t>72329</t>
  </si>
  <si>
    <t>DRIVER</t>
  </si>
  <si>
    <t>71639</t>
  </si>
  <si>
    <t>72935</t>
  </si>
  <si>
    <t>72330</t>
  </si>
  <si>
    <t>DYESS</t>
  </si>
  <si>
    <t>72331</t>
  </si>
  <si>
    <t>EARLE</t>
  </si>
  <si>
    <t>72044</t>
  </si>
  <si>
    <t>72332</t>
  </si>
  <si>
    <t>EDMONDSON</t>
  </si>
  <si>
    <t>72427</t>
  </si>
  <si>
    <t>EGYPT</t>
  </si>
  <si>
    <t>72333</t>
  </si>
  <si>
    <t>ELAINE</t>
  </si>
  <si>
    <t>71730</t>
  </si>
  <si>
    <t>71731</t>
  </si>
  <si>
    <t>72531</t>
  </si>
  <si>
    <t>72727</t>
  </si>
  <si>
    <t>72728</t>
  </si>
  <si>
    <t>ELM SPRINGS</t>
  </si>
  <si>
    <t>72045</t>
  </si>
  <si>
    <t>EL PASO</t>
  </si>
  <si>
    <t>71740</t>
  </si>
  <si>
    <t>71835</t>
  </si>
  <si>
    <t>72046</t>
  </si>
  <si>
    <t>ENGLAND</t>
  </si>
  <si>
    <t>72047</t>
  </si>
  <si>
    <t>72048</t>
  </si>
  <si>
    <t>72428</t>
  </si>
  <si>
    <t>71640</t>
  </si>
  <si>
    <t>72631</t>
  </si>
  <si>
    <t>EUREKA SPRINGS</t>
  </si>
  <si>
    <t>72632</t>
  </si>
  <si>
    <t>72729</t>
  </si>
  <si>
    <t>72532</t>
  </si>
  <si>
    <t>EVENING SHADE</t>
  </si>
  <si>
    <t>72633</t>
  </si>
  <si>
    <t>72730</t>
  </si>
  <si>
    <t>72701</t>
  </si>
  <si>
    <t>72702</t>
  </si>
  <si>
    <t>72703</t>
  </si>
  <si>
    <t>72704</t>
  </si>
  <si>
    <t>72741</t>
  </si>
  <si>
    <t>72429</t>
  </si>
  <si>
    <t>72634</t>
  </si>
  <si>
    <t>FLIPPIN</t>
  </si>
  <si>
    <t>72534</t>
  </si>
  <si>
    <t>FLORAL</t>
  </si>
  <si>
    <t>71742</t>
  </si>
  <si>
    <t>71836</t>
  </si>
  <si>
    <t>FOREMAN</t>
  </si>
  <si>
    <t>72335</t>
  </si>
  <si>
    <t>FORREST CITY</t>
  </si>
  <si>
    <t>72336</t>
  </si>
  <si>
    <t>72901</t>
  </si>
  <si>
    <t>72902</t>
  </si>
  <si>
    <t>72903</t>
  </si>
  <si>
    <t>72904</t>
  </si>
  <si>
    <t>72905</t>
  </si>
  <si>
    <t>72906</t>
  </si>
  <si>
    <t>72908</t>
  </si>
  <si>
    <t>72913</t>
  </si>
  <si>
    <t>72914</t>
  </si>
  <si>
    <t>72916</t>
  </si>
  <si>
    <t>72917</t>
  </si>
  <si>
    <t>72918</t>
  </si>
  <si>
    <t>72919</t>
  </si>
  <si>
    <t>72923</t>
  </si>
  <si>
    <t>BARLING</t>
  </si>
  <si>
    <t>71837</t>
  </si>
  <si>
    <t>FOUKE</t>
  </si>
  <si>
    <t>71642</t>
  </si>
  <si>
    <t>FOUNTAIN HILL</t>
  </si>
  <si>
    <t>72051</t>
  </si>
  <si>
    <t>FOX</t>
  </si>
  <si>
    <t>72512</t>
  </si>
  <si>
    <t>72536</t>
  </si>
  <si>
    <t>72338</t>
  </si>
  <si>
    <t>FRENCHMANS BAYOU</t>
  </si>
  <si>
    <t>71942</t>
  </si>
  <si>
    <t>71838</t>
  </si>
  <si>
    <t>72537</t>
  </si>
  <si>
    <t>72732</t>
  </si>
  <si>
    <t>71839</t>
  </si>
  <si>
    <t>GARLAND CITY</t>
  </si>
  <si>
    <t>72052</t>
  </si>
  <si>
    <t>72635</t>
  </si>
  <si>
    <t>GASSVILLE</t>
  </si>
  <si>
    <t>72733</t>
  </si>
  <si>
    <t>71840</t>
  </si>
  <si>
    <t>72734</t>
  </si>
  <si>
    <t>72538</t>
  </si>
  <si>
    <t>GEPP</t>
  </si>
  <si>
    <t>72636</t>
  </si>
  <si>
    <t>72055</t>
  </si>
  <si>
    <t>71841</t>
  </si>
  <si>
    <t>GILLHAM</t>
  </si>
  <si>
    <t>72339</t>
  </si>
  <si>
    <t>GILMORE</t>
  </si>
  <si>
    <t>72539</t>
  </si>
  <si>
    <t>71943</t>
  </si>
  <si>
    <t>72340</t>
  </si>
  <si>
    <t>72735</t>
  </si>
  <si>
    <t>71643</t>
  </si>
  <si>
    <t>GOULD</t>
  </si>
  <si>
    <t>71644</t>
  </si>
  <si>
    <t>71944</t>
  </si>
  <si>
    <t>GRANNIS</t>
  </si>
  <si>
    <t>72057</t>
  </si>
  <si>
    <t>GRAPEVINE</t>
  </si>
  <si>
    <t>72838</t>
  </si>
  <si>
    <t>GRAVELLY</t>
  </si>
  <si>
    <t>72736</t>
  </si>
  <si>
    <t>GRAVETTE</t>
  </si>
  <si>
    <t>72058</t>
  </si>
  <si>
    <t>72638</t>
  </si>
  <si>
    <t>GREEN FOREST</t>
  </si>
  <si>
    <t>72737</t>
  </si>
  <si>
    <t>72430</t>
  </si>
  <si>
    <t>GREENWAY</t>
  </si>
  <si>
    <t>72936</t>
  </si>
  <si>
    <t>72059</t>
  </si>
  <si>
    <t>72060</t>
  </si>
  <si>
    <t>GRIFFITHVILLE</t>
  </si>
  <si>
    <t>72431</t>
  </si>
  <si>
    <t>GRUBBS</t>
  </si>
  <si>
    <t>72540</t>
  </si>
  <si>
    <t>GUION</t>
  </si>
  <si>
    <t>71743</t>
  </si>
  <si>
    <t>GURDON</t>
  </si>
  <si>
    <t>72061</t>
  </si>
  <si>
    <t>GUY</t>
  </si>
  <si>
    <t>72937</t>
  </si>
  <si>
    <t>HACKETT</t>
  </si>
  <si>
    <t>72839</t>
  </si>
  <si>
    <t>HAGARVILLE</t>
  </si>
  <si>
    <t>71646</t>
  </si>
  <si>
    <t>71744</t>
  </si>
  <si>
    <t>72525</t>
  </si>
  <si>
    <t>CHEROKEE VILLAGE</t>
  </si>
  <si>
    <t>72529</t>
  </si>
  <si>
    <t>72542</t>
  </si>
  <si>
    <t>71745</t>
  </si>
  <si>
    <t>HARRELL</t>
  </si>
  <si>
    <t>72617</t>
  </si>
  <si>
    <t>BIG FLAT</t>
  </si>
  <si>
    <t>72639</t>
  </si>
  <si>
    <t>HARRIET</t>
  </si>
  <si>
    <t>72432</t>
  </si>
  <si>
    <t>72601</t>
  </si>
  <si>
    <t>72602</t>
  </si>
  <si>
    <t>72938</t>
  </si>
  <si>
    <t>72840</t>
  </si>
  <si>
    <t>72841</t>
  </si>
  <si>
    <t>72640</t>
  </si>
  <si>
    <t>71945</t>
  </si>
  <si>
    <t>72063</t>
  </si>
  <si>
    <t>HATTIEVILLE</t>
  </si>
  <si>
    <t>72842</t>
  </si>
  <si>
    <t>72341</t>
  </si>
  <si>
    <t>HAYNES</t>
  </si>
  <si>
    <t>72064</t>
  </si>
  <si>
    <t>72543</t>
  </si>
  <si>
    <t>HEBER SPRINGS</t>
  </si>
  <si>
    <t>72545</t>
  </si>
  <si>
    <t>72843</t>
  </si>
  <si>
    <t>72342</t>
  </si>
  <si>
    <t>72544</t>
  </si>
  <si>
    <t>72065</t>
  </si>
  <si>
    <t>71647</t>
  </si>
  <si>
    <t>72346</t>
  </si>
  <si>
    <t>HETH</t>
  </si>
  <si>
    <t>72066</t>
  </si>
  <si>
    <t>HICKORY PLAINS</t>
  </si>
  <si>
    <t>72347</t>
  </si>
  <si>
    <t>HICKORY RIDGE</t>
  </si>
  <si>
    <t>72067</t>
  </si>
  <si>
    <t>HIGDEN</t>
  </si>
  <si>
    <t>72068</t>
  </si>
  <si>
    <t>HIGGINSON</t>
  </si>
  <si>
    <t>72738</t>
  </si>
  <si>
    <t>HINDSVILLE</t>
  </si>
  <si>
    <t>72739</t>
  </si>
  <si>
    <t>HIWASSE</t>
  </si>
  <si>
    <t>72069</t>
  </si>
  <si>
    <t>HOLLY GROVE</t>
  </si>
  <si>
    <t>71801</t>
  </si>
  <si>
    <t>71802</t>
  </si>
  <si>
    <t>71842</t>
  </si>
  <si>
    <t>HORATIO</t>
  </si>
  <si>
    <t>71901</t>
  </si>
  <si>
    <t>HOT SPRINGS NATIONAL PARK</t>
  </si>
  <si>
    <t>71902</t>
  </si>
  <si>
    <t>71903</t>
  </si>
  <si>
    <t>71909</t>
  </si>
  <si>
    <t>HOT SPRINGS VILLAGE</t>
  </si>
  <si>
    <t>71910</t>
  </si>
  <si>
    <t>71913</t>
  </si>
  <si>
    <t>71914</t>
  </si>
  <si>
    <t>72070</t>
  </si>
  <si>
    <t>72433</t>
  </si>
  <si>
    <t>72348</t>
  </si>
  <si>
    <t>72072</t>
  </si>
  <si>
    <t>HUMNOKE</t>
  </si>
  <si>
    <t>72073</t>
  </si>
  <si>
    <t>72074</t>
  </si>
  <si>
    <t>72940</t>
  </si>
  <si>
    <t>72740</t>
  </si>
  <si>
    <t>71747</t>
  </si>
  <si>
    <t>HUTTIG</t>
  </si>
  <si>
    <t>72546</t>
  </si>
  <si>
    <t>72434</t>
  </si>
  <si>
    <t>IMBODEN</t>
  </si>
  <si>
    <t>71748</t>
  </si>
  <si>
    <t>IVAN</t>
  </si>
  <si>
    <t>72075</t>
  </si>
  <si>
    <t>JACKSONPORT</t>
  </si>
  <si>
    <t>72076</t>
  </si>
  <si>
    <t>72078</t>
  </si>
  <si>
    <t>72099</t>
  </si>
  <si>
    <t>LITTLE ROCK AIR FORCE BASE</t>
  </si>
  <si>
    <t>72641</t>
  </si>
  <si>
    <t>72079</t>
  </si>
  <si>
    <t>71651</t>
  </si>
  <si>
    <t>JERSEY</t>
  </si>
  <si>
    <t>72080</t>
  </si>
  <si>
    <t>71949</t>
  </si>
  <si>
    <t>JESSIEVILLE</t>
  </si>
  <si>
    <t>72350</t>
  </si>
  <si>
    <t>JOINER</t>
  </si>
  <si>
    <t>72401</t>
  </si>
  <si>
    <t>72402</t>
  </si>
  <si>
    <t>72403</t>
  </si>
  <si>
    <t>72404</t>
  </si>
  <si>
    <t>72081</t>
  </si>
  <si>
    <t>JUDSONIA</t>
  </si>
  <si>
    <t>71749</t>
  </si>
  <si>
    <t>72351</t>
  </si>
  <si>
    <t>KEISER</t>
  </si>
  <si>
    <t>72082</t>
  </si>
  <si>
    <t>72083</t>
  </si>
  <si>
    <t>KEO</t>
  </si>
  <si>
    <t>71652</t>
  </si>
  <si>
    <t>72742</t>
  </si>
  <si>
    <t>71950</t>
  </si>
  <si>
    <t>72435</t>
  </si>
  <si>
    <t>KNOBEL</t>
  </si>
  <si>
    <t>72845</t>
  </si>
  <si>
    <t>72352</t>
  </si>
  <si>
    <t>72437</t>
  </si>
  <si>
    <t>72642</t>
  </si>
  <si>
    <t>71653</t>
  </si>
  <si>
    <t>LAKE VILLAGE</t>
  </si>
  <si>
    <t>72846</t>
  </si>
  <si>
    <t>72353</t>
  </si>
  <si>
    <t>LAMBROOK</t>
  </si>
  <si>
    <t>71952</t>
  </si>
  <si>
    <t>72941</t>
  </si>
  <si>
    <t>LAVACA</t>
  </si>
  <si>
    <t>71750</t>
  </si>
  <si>
    <t>72438</t>
  </si>
  <si>
    <t>LEACHVILLE</t>
  </si>
  <si>
    <t>72630</t>
  </si>
  <si>
    <t>DIAMOND CITY</t>
  </si>
  <si>
    <t>72644</t>
  </si>
  <si>
    <t>LEAD HILL</t>
  </si>
  <si>
    <t>72084</t>
  </si>
  <si>
    <t>72354</t>
  </si>
  <si>
    <t>LEPANTO</t>
  </si>
  <si>
    <t>72645</t>
  </si>
  <si>
    <t>72085</t>
  </si>
  <si>
    <t>LETONA</t>
  </si>
  <si>
    <t>71845</t>
  </si>
  <si>
    <t>72355</t>
  </si>
  <si>
    <t>LEXA</t>
  </si>
  <si>
    <t>72744</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</si>
  <si>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</si>
  <si>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</si>
  <si>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</si>
  <si>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</si>
  <si>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</si>
  <si>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</si>
  <si>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</si>
  <si>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</si>
  <si>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</si>
  <si>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</si>
  <si>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</si>
  <si>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</si>
  <si>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</si>
  <si>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</si>
  <si>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</si>
  <si>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</si>
  <si>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</si>
  <si>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</si>
  <si>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</si>
  <si>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</si>
  <si>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</si>
  <si>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</si>
  <si>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72260</t>
  </si>
  <si>
    <t>72295</t>
  </si>
  <si>
    <t>71846</t>
  </si>
  <si>
    <t>LOCKESBURG</t>
  </si>
  <si>
    <t>72550</t>
  </si>
  <si>
    <t>LOCUST GROVE</t>
  </si>
  <si>
    <t>72847</t>
  </si>
  <si>
    <t>72086</t>
  </si>
  <si>
    <t>LONOKE</t>
  </si>
  <si>
    <t>72087</t>
  </si>
  <si>
    <t>71751</t>
  </si>
  <si>
    <t>LOUANN</t>
  </si>
  <si>
    <t>72745</t>
  </si>
  <si>
    <t>72358</t>
  </si>
  <si>
    <t>LUXORA</t>
  </si>
  <si>
    <t>72440</t>
  </si>
  <si>
    <t>71847</t>
  </si>
  <si>
    <t>MC CASKILL</t>
  </si>
  <si>
    <t>72101</t>
  </si>
  <si>
    <t>MC CRORY</t>
  </si>
  <si>
    <t>72441</t>
  </si>
  <si>
    <t>MC DOUGAL</t>
  </si>
  <si>
    <t>71654</t>
  </si>
  <si>
    <t>MC GEHEE</t>
  </si>
  <si>
    <t>71666</t>
  </si>
  <si>
    <t>ROHWER</t>
  </si>
  <si>
    <t>71752</t>
  </si>
  <si>
    <t>MC NEIL</t>
  </si>
  <si>
    <t>72102</t>
  </si>
  <si>
    <t>72103</t>
  </si>
  <si>
    <t>MABELVALE</t>
  </si>
  <si>
    <t>72359</t>
  </si>
  <si>
    <t>72943</t>
  </si>
  <si>
    <t>MAGAZINE</t>
  </si>
  <si>
    <t>72553</t>
  </si>
  <si>
    <t>MAGNESS</t>
  </si>
  <si>
    <t>71753</t>
  </si>
  <si>
    <t>71754</t>
  </si>
  <si>
    <t>72104</t>
  </si>
  <si>
    <t>72105</t>
  </si>
  <si>
    <t>JONES MILL</t>
  </si>
  <si>
    <t>72554</t>
  </si>
  <si>
    <t>MAMMOTH SPRING</t>
  </si>
  <si>
    <t>72442</t>
  </si>
  <si>
    <t>72944</t>
  </si>
  <si>
    <t>72555</t>
  </si>
  <si>
    <t>MARCELLA</t>
  </si>
  <si>
    <t>72360</t>
  </si>
  <si>
    <t>72364</t>
  </si>
  <si>
    <t>72365</t>
  </si>
  <si>
    <t>MARKED TREE</t>
  </si>
  <si>
    <t>72436</t>
  </si>
  <si>
    <t>LAFE</t>
  </si>
  <si>
    <t>72443</t>
  </si>
  <si>
    <t>MARMADUKE</t>
  </si>
  <si>
    <t>72650</t>
  </si>
  <si>
    <t>72366</t>
  </si>
  <si>
    <t>MARVELL</t>
  </si>
  <si>
    <t>72106</t>
  </si>
  <si>
    <t>MAYFLOWER</t>
  </si>
  <si>
    <t>72444</t>
  </si>
  <si>
    <t>72747</t>
  </si>
  <si>
    <t>72556</t>
  </si>
  <si>
    <t>72367</t>
  </si>
  <si>
    <t>MELLWOOD</t>
  </si>
  <si>
    <t>71953</t>
  </si>
  <si>
    <t>MENA</t>
  </si>
  <si>
    <t>72107</t>
  </si>
  <si>
    <t>72945</t>
  </si>
  <si>
    <t>72651</t>
  </si>
  <si>
    <t>71851</t>
  </si>
  <si>
    <t>72445</t>
  </si>
  <si>
    <t>72447</t>
  </si>
  <si>
    <t>MONETTE</t>
  </si>
  <si>
    <t>72108</t>
  </si>
  <si>
    <t>71655</t>
  </si>
  <si>
    <t>71656</t>
  </si>
  <si>
    <t>71657</t>
  </si>
  <si>
    <t>71658</t>
  </si>
  <si>
    <t>72368</t>
  </si>
  <si>
    <t>72110</t>
  </si>
  <si>
    <t>MORRILTON</t>
  </si>
  <si>
    <t>72749</t>
  </si>
  <si>
    <t>71659</t>
  </si>
  <si>
    <t>72946</t>
  </si>
  <si>
    <t>MOUNTAINBURG</t>
  </si>
  <si>
    <t>72653</t>
  </si>
  <si>
    <t>72654</t>
  </si>
  <si>
    <t>71956</t>
  </si>
  <si>
    <t>MOUNTAIN PINE</t>
  </si>
  <si>
    <t>72533</t>
  </si>
  <si>
    <t>FIFTY SIX</t>
  </si>
  <si>
    <t>72560</t>
  </si>
  <si>
    <t>71758</t>
  </si>
  <si>
    <t>71957</t>
  </si>
  <si>
    <t>MOUNT IDA</t>
  </si>
  <si>
    <t>72655</t>
  </si>
  <si>
    <t>MOUNT JUDEA</t>
  </si>
  <si>
    <t>72561</t>
  </si>
  <si>
    <t>72111</t>
  </si>
  <si>
    <t>72947</t>
  </si>
  <si>
    <t>71958</t>
  </si>
  <si>
    <t>71852</t>
  </si>
  <si>
    <t>72948</t>
  </si>
  <si>
    <t>NATURAL DAM</t>
  </si>
  <si>
    <t>72562</t>
  </si>
  <si>
    <t>72851</t>
  </si>
  <si>
    <t>NEW BLAINE</t>
  </si>
  <si>
    <t>71660</t>
  </si>
  <si>
    <t>NEW EDINBURG</t>
  </si>
  <si>
    <t>71959</t>
  </si>
  <si>
    <t>NEWHOPE</t>
  </si>
  <si>
    <t>72112</t>
  </si>
  <si>
    <t>72658</t>
  </si>
  <si>
    <t>NORFORK</t>
  </si>
  <si>
    <t>72659</t>
  </si>
  <si>
    <t>71960</t>
  </si>
  <si>
    <t>NORMAN</t>
  </si>
  <si>
    <t>71759</t>
  </si>
  <si>
    <t>NORPHLET</t>
  </si>
  <si>
    <t>72113</t>
  </si>
  <si>
    <t>MAUMELLE</t>
  </si>
  <si>
    <t>72114</t>
  </si>
  <si>
    <t>NORTH LITTLE ROCK</t>
  </si>
  <si>
    <t>72115</t>
  </si>
  <si>
    <t>72116</t>
  </si>
  <si>
    <t>72117</t>
  </si>
  <si>
    <t>72118</t>
  </si>
  <si>
    <t>72119</t>
  </si>
  <si>
    <t>72120</t>
  </si>
  <si>
    <t>72124</t>
  </si>
  <si>
    <t>72190</t>
  </si>
  <si>
    <t>72199</t>
  </si>
  <si>
    <t>72660</t>
  </si>
  <si>
    <t>72661</t>
  </si>
  <si>
    <t>72852</t>
  </si>
  <si>
    <t>OARK</t>
  </si>
  <si>
    <t>71961</t>
  </si>
  <si>
    <t>ODEN</t>
  </si>
  <si>
    <t>71966</t>
  </si>
  <si>
    <t>71853</t>
  </si>
  <si>
    <t>72564</t>
  </si>
  <si>
    <t>OIL TROUGH</t>
  </si>
  <si>
    <t>72449</t>
  </si>
  <si>
    <t>O KEAN</t>
  </si>
  <si>
    <t>71962</t>
  </si>
  <si>
    <t>72853</t>
  </si>
  <si>
    <t>72662</t>
  </si>
  <si>
    <t>72369</t>
  </si>
  <si>
    <t>72663</t>
  </si>
  <si>
    <t>ONIA</t>
  </si>
  <si>
    <t>72370</t>
  </si>
  <si>
    <t>72565</t>
  </si>
  <si>
    <t>71855</t>
  </si>
  <si>
    <t>OZAN</t>
  </si>
  <si>
    <t>72949</t>
  </si>
  <si>
    <t>72854</t>
  </si>
  <si>
    <t>OZONE</t>
  </si>
  <si>
    <t>72372</t>
  </si>
  <si>
    <t>72121</t>
  </si>
  <si>
    <t>PANGBURN</t>
  </si>
  <si>
    <t>72450</t>
  </si>
  <si>
    <t>PARAGOULD</t>
  </si>
  <si>
    <t>72451</t>
  </si>
  <si>
    <t>72855</t>
  </si>
  <si>
    <t>71661</t>
  </si>
  <si>
    <t>PARKDALE</t>
  </si>
  <si>
    <t>72373</t>
  </si>
  <si>
    <t>PARKIN</t>
  </si>
  <si>
    <t>72950</t>
  </si>
  <si>
    <t>72122</t>
  </si>
  <si>
    <t>PARON</t>
  </si>
  <si>
    <t>72666</t>
  </si>
  <si>
    <t>PARTHENON</t>
  </si>
  <si>
    <t>72123</t>
  </si>
  <si>
    <t>72453</t>
  </si>
  <si>
    <t>PEACH ORCHARD</t>
  </si>
  <si>
    <t>71964</t>
  </si>
  <si>
    <t>PEARCY</t>
  </si>
  <si>
    <t>72751</t>
  </si>
  <si>
    <t>PEA RIDGE</t>
  </si>
  <si>
    <t>72668</t>
  </si>
  <si>
    <t>PEEL</t>
  </si>
  <si>
    <t>72856</t>
  </si>
  <si>
    <t>PELSOR</t>
  </si>
  <si>
    <t>71965</t>
  </si>
  <si>
    <t>PENCIL BLUFF</t>
  </si>
  <si>
    <t>72125</t>
  </si>
  <si>
    <t>72126</t>
  </si>
  <si>
    <t>72752</t>
  </si>
  <si>
    <t>PETTIGREW</t>
  </si>
  <si>
    <t>71662</t>
  </si>
  <si>
    <t>72454</t>
  </si>
  <si>
    <t>PIGGOTT</t>
  </si>
  <si>
    <t>72669</t>
  </si>
  <si>
    <t>PINDALL</t>
  </si>
  <si>
    <t>71601</t>
  </si>
  <si>
    <t>PINE BLUFF</t>
  </si>
  <si>
    <t>71602</t>
  </si>
  <si>
    <t>WHITE HALL</t>
  </si>
  <si>
    <t>71603</t>
  </si>
  <si>
    <t>71611</t>
  </si>
  <si>
    <t>71612</t>
  </si>
  <si>
    <t>71613</t>
  </si>
  <si>
    <t>72566</t>
  </si>
  <si>
    <t>72857</t>
  </si>
  <si>
    <t>72567</t>
  </si>
  <si>
    <t>72568</t>
  </si>
  <si>
    <t>PLEASANT PLAINS</t>
  </si>
  <si>
    <t>72127</t>
  </si>
  <si>
    <t>PLUMERVILLE</t>
  </si>
  <si>
    <t>72455</t>
  </si>
  <si>
    <t>72478</t>
  </si>
  <si>
    <t>72456</t>
  </si>
  <si>
    <t>POLLARD</t>
  </si>
  <si>
    <t>72670</t>
  </si>
  <si>
    <t>72374</t>
  </si>
  <si>
    <t>POPLAR GROVE</t>
  </si>
  <si>
    <t>72457</t>
  </si>
  <si>
    <t>PORTIA</t>
  </si>
  <si>
    <t>71663</t>
  </si>
  <si>
    <t>72858</t>
  </si>
  <si>
    <t>72569</t>
  </si>
  <si>
    <t>72458</t>
  </si>
  <si>
    <t>72128</t>
  </si>
  <si>
    <t>POYEN</t>
  </si>
  <si>
    <t>72753</t>
  </si>
  <si>
    <t>PRAIRIE GROVE</t>
  </si>
  <si>
    <t>72129</t>
  </si>
  <si>
    <t>71857</t>
  </si>
  <si>
    <t>72130</t>
  </si>
  <si>
    <t>PRIM</t>
  </si>
  <si>
    <t>72376</t>
  </si>
  <si>
    <t>72672</t>
  </si>
  <si>
    <t>PYATT</t>
  </si>
  <si>
    <t>72131</t>
  </si>
  <si>
    <t>72951</t>
  </si>
  <si>
    <t>RATCLIFF</t>
  </si>
  <si>
    <t>72459</t>
  </si>
  <si>
    <t>RAVENDEN</t>
  </si>
  <si>
    <t>72460</t>
  </si>
  <si>
    <t>RAVENDEN SPRINGS</t>
  </si>
  <si>
    <t>72461</t>
  </si>
  <si>
    <t>72132</t>
  </si>
  <si>
    <t>72133</t>
  </si>
  <si>
    <t>REYDELL</t>
  </si>
  <si>
    <t>72462</t>
  </si>
  <si>
    <t>REYNO</t>
  </si>
  <si>
    <t>71665</t>
  </si>
  <si>
    <t>RISON</t>
  </si>
  <si>
    <t>72377</t>
  </si>
  <si>
    <t>RIVERVALE</t>
  </si>
  <si>
    <t>72134</t>
  </si>
  <si>
    <t>ROE</t>
  </si>
  <si>
    <t>72756</t>
  </si>
  <si>
    <t>72757</t>
  </si>
  <si>
    <t>72758</t>
  </si>
  <si>
    <t>72135</t>
  </si>
  <si>
    <t>72136</t>
  </si>
  <si>
    <t>ROMANCE</t>
  </si>
  <si>
    <t>72137</t>
  </si>
  <si>
    <t>ROSE BUD</t>
  </si>
  <si>
    <t>72571</t>
  </si>
  <si>
    <t>ROSIE</t>
  </si>
  <si>
    <t>71858</t>
  </si>
  <si>
    <t>ROSSTON</t>
  </si>
  <si>
    <t>72828</t>
  </si>
  <si>
    <t>BRIGGSVILLE</t>
  </si>
  <si>
    <t>72860</t>
  </si>
  <si>
    <t>ROVER</t>
  </si>
  <si>
    <t>71968</t>
  </si>
  <si>
    <t>72952</t>
  </si>
  <si>
    <t>RUDY</t>
  </si>
  <si>
    <t>72139</t>
  </si>
  <si>
    <t>72801</t>
  </si>
  <si>
    <t>72802</t>
  </si>
  <si>
    <t>72811</t>
  </si>
  <si>
    <t>72812</t>
  </si>
  <si>
    <t>72572</t>
  </si>
  <si>
    <t>SAFFELL</t>
  </si>
  <si>
    <t>72573</t>
  </si>
  <si>
    <t>SAGE</t>
  </si>
  <si>
    <t>72140</t>
  </si>
  <si>
    <t>72464</t>
  </si>
  <si>
    <t>72675</t>
  </si>
  <si>
    <t>SAINT JOE</t>
  </si>
  <si>
    <t>72760</t>
  </si>
  <si>
    <t>72575</t>
  </si>
  <si>
    <t>SALADO</t>
  </si>
  <si>
    <t>72515</t>
  </si>
  <si>
    <t>BEXAR</t>
  </si>
  <si>
    <t>72576</t>
  </si>
  <si>
    <t>71859</t>
  </si>
  <si>
    <t>72141</t>
  </si>
  <si>
    <t>72142</t>
  </si>
  <si>
    <t>72863</t>
  </si>
  <si>
    <t>72143</t>
  </si>
  <si>
    <t>SEARCY</t>
  </si>
  <si>
    <t>72145</t>
  </si>
  <si>
    <t>72149</t>
  </si>
  <si>
    <t>72465</t>
  </si>
  <si>
    <t>72150</t>
  </si>
  <si>
    <t>72152</t>
  </si>
  <si>
    <t>72088</t>
  </si>
  <si>
    <t>FAIRFIELD BAY</t>
  </si>
  <si>
    <t>72153</t>
  </si>
  <si>
    <t>72577</t>
  </si>
  <si>
    <t>72761</t>
  </si>
  <si>
    <t>SILOAM SPRINGS</t>
  </si>
  <si>
    <t>71969</t>
  </si>
  <si>
    <t>SIMS</t>
  </si>
  <si>
    <t>71762</t>
  </si>
  <si>
    <t>SMACKOVER</t>
  </si>
  <si>
    <t>72466</t>
  </si>
  <si>
    <t>72379</t>
  </si>
  <si>
    <t>SNOW LAKE</t>
  </si>
  <si>
    <t>72156</t>
  </si>
  <si>
    <t>SOLGOHACHIA</t>
  </si>
  <si>
    <t>71763</t>
  </si>
  <si>
    <t>SPARKMAN</t>
  </si>
  <si>
    <t>72762</t>
  </si>
  <si>
    <t>72764</t>
  </si>
  <si>
    <t>72765</t>
  </si>
  <si>
    <t>72766</t>
  </si>
  <si>
    <t>72157</t>
  </si>
  <si>
    <t>71860</t>
  </si>
  <si>
    <t>STAMPS</t>
  </si>
  <si>
    <t>71667</t>
  </si>
  <si>
    <t>STAR CITY</t>
  </si>
  <si>
    <t>72467</t>
  </si>
  <si>
    <t>STATE UNIVERSITY</t>
  </si>
  <si>
    <t>71764</t>
  </si>
  <si>
    <t>STEPHENS</t>
  </si>
  <si>
    <t>71970</t>
  </si>
  <si>
    <t>72469</t>
  </si>
  <si>
    <t>71765</t>
  </si>
  <si>
    <t>72578</t>
  </si>
  <si>
    <t>STURKIE</t>
  </si>
  <si>
    <t>72160</t>
  </si>
  <si>
    <t>STUTTGART</t>
  </si>
  <si>
    <t>72865</t>
  </si>
  <si>
    <t>SUBIACO</t>
  </si>
  <si>
    <t>72470</t>
  </si>
  <si>
    <t>72579</t>
  </si>
  <si>
    <t>SULPHUR ROCK</t>
  </si>
  <si>
    <t>72768</t>
  </si>
  <si>
    <t>72769</t>
  </si>
  <si>
    <t>SUMMERS</t>
  </si>
  <si>
    <t>72677</t>
  </si>
  <si>
    <t>72164</t>
  </si>
  <si>
    <t>72471</t>
  </si>
  <si>
    <t>SWIFTON</t>
  </si>
  <si>
    <t>71861</t>
  </si>
  <si>
    <t>72165</t>
  </si>
  <si>
    <t>THIDA</t>
  </si>
  <si>
    <t>71766</t>
  </si>
  <si>
    <t>72166</t>
  </si>
  <si>
    <t>TICHNOR</t>
  </si>
  <si>
    <t>71670</t>
  </si>
  <si>
    <t>TILLAR</t>
  </si>
  <si>
    <t>72679</t>
  </si>
  <si>
    <t>TILLY</t>
  </si>
  <si>
    <t>72657</t>
  </si>
  <si>
    <t>TIMBO</t>
  </si>
  <si>
    <t>72680</t>
  </si>
  <si>
    <t>72770</t>
  </si>
  <si>
    <t>TONTITOWN</t>
  </si>
  <si>
    <t>72167</t>
  </si>
  <si>
    <t>TRASKWOOD</t>
  </si>
  <si>
    <t>72472</t>
  </si>
  <si>
    <t>TRUMANN</t>
  </si>
  <si>
    <t>72168</t>
  </si>
  <si>
    <t>TUCKER</t>
  </si>
  <si>
    <t>72473</t>
  </si>
  <si>
    <t>TUCKERMAN</t>
  </si>
  <si>
    <t>72581</t>
  </si>
  <si>
    <t>TUMBLING SHOALS</t>
  </si>
  <si>
    <t>72169</t>
  </si>
  <si>
    <t>72383</t>
  </si>
  <si>
    <t>72384</t>
  </si>
  <si>
    <t>TURRELL</t>
  </si>
  <si>
    <t>72386</t>
  </si>
  <si>
    <t>TYRONZA</t>
  </si>
  <si>
    <t>72170</t>
  </si>
  <si>
    <t>71971</t>
  </si>
  <si>
    <t>UMPIRE</t>
  </si>
  <si>
    <t>72955</t>
  </si>
  <si>
    <t>72682</t>
  </si>
  <si>
    <t>72956</t>
  </si>
  <si>
    <t>72957</t>
  </si>
  <si>
    <t>71972</t>
  </si>
  <si>
    <t>VANDERVOORT</t>
  </si>
  <si>
    <t>72387</t>
  </si>
  <si>
    <t>VANNDALE</t>
  </si>
  <si>
    <t>72683</t>
  </si>
  <si>
    <t>VENDOR</t>
  </si>
  <si>
    <t>72173</t>
  </si>
  <si>
    <t>VILONIA</t>
  </si>
  <si>
    <t>72583</t>
  </si>
  <si>
    <t>72584</t>
  </si>
  <si>
    <t>VIOLET HILL</t>
  </si>
  <si>
    <t>72389</t>
  </si>
  <si>
    <t>WABASH</t>
  </si>
  <si>
    <t>72175</t>
  </si>
  <si>
    <t>WABBASEKA</t>
  </si>
  <si>
    <t>72474</t>
  </si>
  <si>
    <t>72475</t>
  </si>
  <si>
    <t>WALDENBURG</t>
  </si>
  <si>
    <t>71770</t>
  </si>
  <si>
    <t>72958</t>
  </si>
  <si>
    <t>72476</t>
  </si>
  <si>
    <t>WALNUT RIDGE</t>
  </si>
  <si>
    <t>72176</t>
  </si>
  <si>
    <t>71671</t>
  </si>
  <si>
    <t>71862</t>
  </si>
  <si>
    <t>71674</t>
  </si>
  <si>
    <t>72479</t>
  </si>
  <si>
    <t>WEINER</t>
  </si>
  <si>
    <t>72773</t>
  </si>
  <si>
    <t>72685</t>
  </si>
  <si>
    <t>WESTERN GROVE</t>
  </si>
  <si>
    <t>72774</t>
  </si>
  <si>
    <t>WEST FORK</t>
  </si>
  <si>
    <t>72390</t>
  </si>
  <si>
    <t>WEST HELENA</t>
  </si>
  <si>
    <t>72301</t>
  </si>
  <si>
    <t>WEST MEMPHIS</t>
  </si>
  <si>
    <t>72303</t>
  </si>
  <si>
    <t>72178</t>
  </si>
  <si>
    <t>72391</t>
  </si>
  <si>
    <t>WEST RIDGE</t>
  </si>
  <si>
    <t>72392</t>
  </si>
  <si>
    <t>WHEATLEY</t>
  </si>
  <si>
    <t>71772</t>
  </si>
  <si>
    <t>WHELEN SPRINGS</t>
  </si>
  <si>
    <t>71973</t>
  </si>
  <si>
    <t>WICKES</t>
  </si>
  <si>
    <t>72585</t>
  </si>
  <si>
    <t>WIDEMAN</t>
  </si>
  <si>
    <t>72394</t>
  </si>
  <si>
    <t>WIDENER</t>
  </si>
  <si>
    <t>72179</t>
  </si>
  <si>
    <t>WILBURN</t>
  </si>
  <si>
    <t>72482</t>
  </si>
  <si>
    <t>WILLIFORD</t>
  </si>
  <si>
    <t>71864</t>
  </si>
  <si>
    <t>WILLISVILLE</t>
  </si>
  <si>
    <t>71675</t>
  </si>
  <si>
    <t>WILMAR</t>
  </si>
  <si>
    <t>71676</t>
  </si>
  <si>
    <t>72395</t>
  </si>
  <si>
    <t>71865</t>
  </si>
  <si>
    <t>71677</t>
  </si>
  <si>
    <t>72959</t>
  </si>
  <si>
    <t>71866</t>
  </si>
  <si>
    <t>72587</t>
  </si>
  <si>
    <t>WISEMAN</t>
  </si>
  <si>
    <t>72776</t>
  </si>
  <si>
    <t>WITTER</t>
  </si>
  <si>
    <t>72686</t>
  </si>
  <si>
    <t>WITTS SPRINGS</t>
  </si>
  <si>
    <t>72180</t>
  </si>
  <si>
    <t>WOODSON</t>
  </si>
  <si>
    <t>72181</t>
  </si>
  <si>
    <t>72182</t>
  </si>
  <si>
    <t>72183</t>
  </si>
  <si>
    <t>72396</t>
  </si>
  <si>
    <t>WYNNE</t>
  </si>
  <si>
    <t>72687</t>
  </si>
  <si>
    <t>YELLVILLE</t>
  </si>
  <si>
    <t>71678</t>
  </si>
  <si>
    <t>74720</t>
  </si>
  <si>
    <t>ACHILLE</t>
  </si>
  <si>
    <t>74820</t>
  </si>
  <si>
    <t>74821</t>
  </si>
  <si>
    <t>74330</t>
  </si>
  <si>
    <t>73520</t>
  </si>
  <si>
    <t>ADDINGTON</t>
  </si>
  <si>
    <t>74331</t>
  </si>
  <si>
    <t>74824</t>
  </si>
  <si>
    <t>74721</t>
  </si>
  <si>
    <t>73001</t>
  </si>
  <si>
    <t>74521</t>
  </si>
  <si>
    <t>74522</t>
  </si>
  <si>
    <t>73002</t>
  </si>
  <si>
    <t>ALEX</t>
  </si>
  <si>
    <t>73716</t>
  </si>
  <si>
    <t>ALINE</t>
  </si>
  <si>
    <t>74825</t>
  </si>
  <si>
    <t>73521</t>
  </si>
  <si>
    <t>73522</t>
  </si>
  <si>
    <t>73523</t>
  </si>
  <si>
    <t>ALTUS AFB</t>
  </si>
  <si>
    <t>73717</t>
  </si>
  <si>
    <t>73004</t>
  </si>
  <si>
    <t>AMBER</t>
  </si>
  <si>
    <t>73718</t>
  </si>
  <si>
    <t>73719</t>
  </si>
  <si>
    <t>AMORITA</t>
  </si>
  <si>
    <t>73005</t>
  </si>
  <si>
    <t>ANADARKO</t>
  </si>
  <si>
    <t>74523</t>
  </si>
  <si>
    <t>ANTLERS</t>
  </si>
  <si>
    <t>73006</t>
  </si>
  <si>
    <t>APACHE</t>
  </si>
  <si>
    <t>73620</t>
  </si>
  <si>
    <t>ARAPAHO</t>
  </si>
  <si>
    <t>73007</t>
  </si>
  <si>
    <t>73401</t>
  </si>
  <si>
    <t>73402</t>
  </si>
  <si>
    <t>73403</t>
  </si>
  <si>
    <t>74901</t>
  </si>
  <si>
    <t>ARKOMA</t>
  </si>
  <si>
    <t>73832</t>
  </si>
  <si>
    <t>74826</t>
  </si>
  <si>
    <t>74525</t>
  </si>
  <si>
    <t>74827</t>
  </si>
  <si>
    <t>74001</t>
  </si>
  <si>
    <t>AVANT</t>
  </si>
  <si>
    <t>74002</t>
  </si>
  <si>
    <t>BARNSDALL</t>
  </si>
  <si>
    <t>74003</t>
  </si>
  <si>
    <t>BARTLESVILLE</t>
  </si>
  <si>
    <t>74004</t>
  </si>
  <si>
    <t>74005</t>
  </si>
  <si>
    <t>74006</t>
  </si>
  <si>
    <t>74722</t>
  </si>
  <si>
    <t>BATTIEST</t>
  </si>
  <si>
    <t>74421</t>
  </si>
  <si>
    <t>BEGGS</t>
  </si>
  <si>
    <t>74723</t>
  </si>
  <si>
    <t>73622</t>
  </si>
  <si>
    <t>BESSIE</t>
  </si>
  <si>
    <t>73008</t>
  </si>
  <si>
    <t>74724</t>
  </si>
  <si>
    <t>74332</t>
  </si>
  <si>
    <t>BIG CABIN</t>
  </si>
  <si>
    <t>74630</t>
  </si>
  <si>
    <t>73009</t>
  </si>
  <si>
    <t>BINGER</t>
  </si>
  <si>
    <t>73720</t>
  </si>
  <si>
    <t>74008</t>
  </si>
  <si>
    <t>74631</t>
  </si>
  <si>
    <t>74646</t>
  </si>
  <si>
    <t>NARDIN</t>
  </si>
  <si>
    <t>73526</t>
  </si>
  <si>
    <t>73010</t>
  </si>
  <si>
    <t>74528</t>
  </si>
  <si>
    <t>74333</t>
  </si>
  <si>
    <t>BLUEJACKET</t>
  </si>
  <si>
    <t>74726</t>
  </si>
  <si>
    <t>BOKCHITO</t>
  </si>
  <si>
    <t>74930</t>
  </si>
  <si>
    <t>BOKOSHE</t>
  </si>
  <si>
    <t>74829</t>
  </si>
  <si>
    <t>BOLEY</t>
  </si>
  <si>
    <t>74727</t>
  </si>
  <si>
    <t>74830</t>
  </si>
  <si>
    <t>BOWLEGS</t>
  </si>
  <si>
    <t>74422</t>
  </si>
  <si>
    <t>73011</t>
  </si>
  <si>
    <t>74423</t>
  </si>
  <si>
    <t>BRAGGS</t>
  </si>
  <si>
    <t>74439</t>
  </si>
  <si>
    <t>74632</t>
  </si>
  <si>
    <t>BRAMAN</t>
  </si>
  <si>
    <t>74010</t>
  </si>
  <si>
    <t>74011</t>
  </si>
  <si>
    <t>BROKEN ARROW</t>
  </si>
  <si>
    <t>74012</t>
  </si>
  <si>
    <t>74013</t>
  </si>
  <si>
    <t>74014</t>
  </si>
  <si>
    <t>74728</t>
  </si>
  <si>
    <t>74530</t>
  </si>
  <si>
    <t>BROMIDE</t>
  </si>
  <si>
    <t>73834</t>
  </si>
  <si>
    <t>73855</t>
  </si>
  <si>
    <t>74931</t>
  </si>
  <si>
    <t>BUNCH</t>
  </si>
  <si>
    <t>74633</t>
  </si>
  <si>
    <t>73722</t>
  </si>
  <si>
    <t>73430</t>
  </si>
  <si>
    <t>BURNEYVILLE</t>
  </si>
  <si>
    <t>73624</t>
  </si>
  <si>
    <t>BURNS FLAT</t>
  </si>
  <si>
    <t>73625</t>
  </si>
  <si>
    <t>74831</t>
  </si>
  <si>
    <t>BYARS</t>
  </si>
  <si>
    <t>73527</t>
  </si>
  <si>
    <t>CACHE</t>
  </si>
  <si>
    <t>74729</t>
  </si>
  <si>
    <t>CADDO</t>
  </si>
  <si>
    <t>74730</t>
  </si>
  <si>
    <t>73014</t>
  </si>
  <si>
    <t>74531</t>
  </si>
  <si>
    <t>73835</t>
  </si>
  <si>
    <t>CAMARGO</t>
  </si>
  <si>
    <t>74932</t>
  </si>
  <si>
    <t>74425</t>
  </si>
  <si>
    <t>CANADIAN</t>
  </si>
  <si>
    <t>74533</t>
  </si>
  <si>
    <t>73724</t>
  </si>
  <si>
    <t>73626</t>
  </si>
  <si>
    <t>CANUTE</t>
  </si>
  <si>
    <t>73726</t>
  </si>
  <si>
    <t>73015</t>
  </si>
  <si>
    <t>74832</t>
  </si>
  <si>
    <t>CARNEY</t>
  </si>
  <si>
    <t>73727</t>
  </si>
  <si>
    <t>CARRIER</t>
  </si>
  <si>
    <t>73627</t>
  </si>
  <si>
    <t>74731</t>
  </si>
  <si>
    <t>73016</t>
  </si>
  <si>
    <t>74833</t>
  </si>
  <si>
    <t>CASTLE</t>
  </si>
  <si>
    <t>74015</t>
  </si>
  <si>
    <t>CATOOSA</t>
  </si>
  <si>
    <t>73017</t>
  </si>
  <si>
    <t>CEMENT</t>
  </si>
  <si>
    <t>74534</t>
  </si>
  <si>
    <t>CENTRAHOMA</t>
  </si>
  <si>
    <t>74834</t>
  </si>
  <si>
    <t>73528</t>
  </si>
  <si>
    <t>74426</t>
  </si>
  <si>
    <t>CHECOTAH</t>
  </si>
  <si>
    <t>74016</t>
  </si>
  <si>
    <t>73728</t>
  </si>
  <si>
    <t>73838</t>
  </si>
  <si>
    <t>73628</t>
  </si>
  <si>
    <t>73018</t>
  </si>
  <si>
    <t>CHICKASHA</t>
  </si>
  <si>
    <t>73023</t>
  </si>
  <si>
    <t>73020</t>
  </si>
  <si>
    <t>74337</t>
  </si>
  <si>
    <t>CHOUTEAU</t>
  </si>
  <si>
    <t>74017</t>
  </si>
  <si>
    <t>CLAREMORE</t>
  </si>
  <si>
    <t>74018</t>
  </si>
  <si>
    <t>74019</t>
  </si>
  <si>
    <t>74535</t>
  </si>
  <si>
    <t>CLARITA</t>
  </si>
  <si>
    <t>74536</t>
  </si>
  <si>
    <t>73729</t>
  </si>
  <si>
    <t>CLEO SPRINGS</t>
  </si>
  <si>
    <t>74020</t>
  </si>
  <si>
    <t>73601</t>
  </si>
  <si>
    <t>74538</t>
  </si>
  <si>
    <t>COALGATE</t>
  </si>
  <si>
    <t>74733</t>
  </si>
  <si>
    <t>74338</t>
  </si>
  <si>
    <t>73432</t>
  </si>
  <si>
    <t>74021</t>
  </si>
  <si>
    <t>73021</t>
  </si>
  <si>
    <t>73529</t>
  </si>
  <si>
    <t>COMANCHE</t>
  </si>
  <si>
    <t>74339</t>
  </si>
  <si>
    <t>73022</t>
  </si>
  <si>
    <t>74836</t>
  </si>
  <si>
    <t>CONNERVILLE</t>
  </si>
  <si>
    <t>74427</t>
  </si>
  <si>
    <t>COOKSON</t>
  </si>
  <si>
    <t>74022</t>
  </si>
  <si>
    <t>COPAN</t>
  </si>
  <si>
    <t>73632</t>
  </si>
  <si>
    <t>CORDELL</t>
  </si>
  <si>
    <t>73024</t>
  </si>
  <si>
    <t>CORN</t>
  </si>
  <si>
    <t>74428</t>
  </si>
  <si>
    <t>COUNCIL HILL</t>
  </si>
  <si>
    <t>73425</t>
  </si>
  <si>
    <t>COUNTYLINE</t>
  </si>
  <si>
    <t>73730</t>
  </si>
  <si>
    <t>74429</t>
  </si>
  <si>
    <t>COWETA</t>
  </si>
  <si>
    <t>73027</t>
  </si>
  <si>
    <t>COYLE</t>
  </si>
  <si>
    <t>73028</t>
  </si>
  <si>
    <t>74837</t>
  </si>
  <si>
    <t>74430</t>
  </si>
  <si>
    <t>74023</t>
  </si>
  <si>
    <t>73639</t>
  </si>
  <si>
    <t>73029</t>
  </si>
  <si>
    <t>CYRIL</t>
  </si>
  <si>
    <t>73731</t>
  </si>
  <si>
    <t>DACOMA</t>
  </si>
  <si>
    <t>74540</t>
  </si>
  <si>
    <t>74026</t>
  </si>
  <si>
    <t>73530</t>
  </si>
  <si>
    <t>DAVIDSON</t>
  </si>
  <si>
    <t>73030</t>
  </si>
  <si>
    <t>73039</t>
  </si>
  <si>
    <t>73488</t>
  </si>
  <si>
    <t>TUSSY</t>
  </si>
  <si>
    <t>74636</t>
  </si>
  <si>
    <t>74027</t>
  </si>
  <si>
    <t>74028</t>
  </si>
  <si>
    <t>73531</t>
  </si>
  <si>
    <t>DEVOL</t>
  </si>
  <si>
    <t>74431</t>
  </si>
  <si>
    <t>74029</t>
  </si>
  <si>
    <t>73031</t>
  </si>
  <si>
    <t>DIBBLE</t>
  </si>
  <si>
    <t>73641</t>
  </si>
  <si>
    <t>DILL CITY</t>
  </si>
  <si>
    <t>74340</t>
  </si>
  <si>
    <t>DISNEY</t>
  </si>
  <si>
    <t>73032</t>
  </si>
  <si>
    <t>73733</t>
  </si>
  <si>
    <t>73734</t>
  </si>
  <si>
    <t>73735</t>
  </si>
  <si>
    <t>74030</t>
  </si>
  <si>
    <t>DRUMRIGHT</t>
  </si>
  <si>
    <t>73532</t>
  </si>
  <si>
    <t>73533</t>
  </si>
  <si>
    <t>73534</t>
  </si>
  <si>
    <t>73536</t>
  </si>
  <si>
    <t>74701</t>
  </si>
  <si>
    <t>74702</t>
  </si>
  <si>
    <t>73638</t>
  </si>
  <si>
    <t>73642</t>
  </si>
  <si>
    <t>74839</t>
  </si>
  <si>
    <t>DUSTIN</t>
  </si>
  <si>
    <t>74734</t>
  </si>
  <si>
    <t>EAGLETOWN</t>
  </si>
  <si>
    <t>73033</t>
  </si>
  <si>
    <t>EAKLY</t>
  </si>
  <si>
    <t>74840</t>
  </si>
  <si>
    <t>EARLSBORO</t>
  </si>
  <si>
    <t>73003</t>
  </si>
  <si>
    <t>73012</t>
  </si>
  <si>
    <t>73013</t>
  </si>
  <si>
    <t>73025</t>
  </si>
  <si>
    <t>73034</t>
  </si>
  <si>
    <t>73083</t>
  </si>
  <si>
    <t>73537</t>
  </si>
  <si>
    <t>73538</t>
  </si>
  <si>
    <t>73644</t>
  </si>
  <si>
    <t>73648</t>
  </si>
  <si>
    <t>73539</t>
  </si>
  <si>
    <t>73433</t>
  </si>
  <si>
    <t>ELMORE CITY</t>
  </si>
  <si>
    <t>73036</t>
  </si>
  <si>
    <t>EL RENO</t>
  </si>
  <si>
    <t>73701</t>
  </si>
  <si>
    <t>73702</t>
  </si>
  <si>
    <t>73703</t>
  </si>
  <si>
    <t>73705</t>
  </si>
  <si>
    <t>73706</t>
  </si>
  <si>
    <t>73645</t>
  </si>
  <si>
    <t>ERICK</t>
  </si>
  <si>
    <t>73668</t>
  </si>
  <si>
    <t>TEXOLA</t>
  </si>
  <si>
    <t>74342</t>
  </si>
  <si>
    <t>EUCHA</t>
  </si>
  <si>
    <t>74432</t>
  </si>
  <si>
    <t>74461</t>
  </si>
  <si>
    <t>STIDHAM</t>
  </si>
  <si>
    <t>74637</t>
  </si>
  <si>
    <t>74343</t>
  </si>
  <si>
    <t>FAIRLAND</t>
  </si>
  <si>
    <t>73736</t>
  </si>
  <si>
    <t>73737</t>
  </si>
  <si>
    <t>74935</t>
  </si>
  <si>
    <t>FANSHAWE</t>
  </si>
  <si>
    <t>73840</t>
  </si>
  <si>
    <t>73540</t>
  </si>
  <si>
    <t>FAXON</t>
  </si>
  <si>
    <t>73646</t>
  </si>
  <si>
    <t>FAY</t>
  </si>
  <si>
    <t>74543</t>
  </si>
  <si>
    <t>74842</t>
  </si>
  <si>
    <t>FITTSTOWN</t>
  </si>
  <si>
    <t>74843</t>
  </si>
  <si>
    <t>FITZHUGH</t>
  </si>
  <si>
    <t>73541</t>
  </si>
  <si>
    <t>73038</t>
  </si>
  <si>
    <t>FORT COBB</t>
  </si>
  <si>
    <t>74434</t>
  </si>
  <si>
    <t>FORT GIBSON</t>
  </si>
  <si>
    <t>73841</t>
  </si>
  <si>
    <t>FORT SUPPLY</t>
  </si>
  <si>
    <t>74735</t>
  </si>
  <si>
    <t>FORT TOWSON</t>
  </si>
  <si>
    <t>73647</t>
  </si>
  <si>
    <t>FOSS</t>
  </si>
  <si>
    <t>73434</t>
  </si>
  <si>
    <t>73435</t>
  </si>
  <si>
    <t>74031</t>
  </si>
  <si>
    <t>FOYIL</t>
  </si>
  <si>
    <t>74844</t>
  </si>
  <si>
    <t>FRANCIS</t>
  </si>
  <si>
    <t>73542</t>
  </si>
  <si>
    <t>73551</t>
  </si>
  <si>
    <t>73842</t>
  </si>
  <si>
    <t>73843</t>
  </si>
  <si>
    <t>GAGE</t>
  </si>
  <si>
    <t>74936</t>
  </si>
  <si>
    <t>73738</t>
  </si>
  <si>
    <t>74736</t>
  </si>
  <si>
    <t>73844</t>
  </si>
  <si>
    <t>GATE</t>
  </si>
  <si>
    <t>73040</t>
  </si>
  <si>
    <t>GEARY</t>
  </si>
  <si>
    <t>73436</t>
  </si>
  <si>
    <t>GENE AUTRY</t>
  </si>
  <si>
    <t>73543</t>
  </si>
  <si>
    <t>GERONIMO</t>
  </si>
  <si>
    <t>74032</t>
  </si>
  <si>
    <t>74033</t>
  </si>
  <si>
    <t>GLENPOOL</t>
  </si>
  <si>
    <t>74737</t>
  </si>
  <si>
    <t>73739</t>
  </si>
  <si>
    <t>GOLTRY</t>
  </si>
  <si>
    <t>74435</t>
  </si>
  <si>
    <t>GORE</t>
  </si>
  <si>
    <t>73041</t>
  </si>
  <si>
    <t>GOTEBO</t>
  </si>
  <si>
    <t>73544</t>
  </si>
  <si>
    <t>74545</t>
  </si>
  <si>
    <t>GOWEN</t>
  </si>
  <si>
    <t>73042</t>
  </si>
  <si>
    <t>GRACEMONT</t>
  </si>
  <si>
    <t>73437</t>
  </si>
  <si>
    <t>73546</t>
  </si>
  <si>
    <t>GRANDFIELD</t>
  </si>
  <si>
    <t>73553</t>
  </si>
  <si>
    <t>73547</t>
  </si>
  <si>
    <t>74738</t>
  </si>
  <si>
    <t>73043</t>
  </si>
  <si>
    <t>74344</t>
  </si>
  <si>
    <t>GROVE</t>
  </si>
  <si>
    <t>74345</t>
  </si>
  <si>
    <t>73044</t>
  </si>
  <si>
    <t>74546</t>
  </si>
  <si>
    <t>HAILEYVILLE</t>
  </si>
  <si>
    <t>74034</t>
  </si>
  <si>
    <t>HALLETT</t>
  </si>
  <si>
    <t>73650</t>
  </si>
  <si>
    <t>HAMMON</t>
  </si>
  <si>
    <t>74845</t>
  </si>
  <si>
    <t>73045</t>
  </si>
  <si>
    <t>74547</t>
  </si>
  <si>
    <t>HARTSHORNE</t>
  </si>
  <si>
    <t>74436</t>
  </si>
  <si>
    <t>73548</t>
  </si>
  <si>
    <t>74740</t>
  </si>
  <si>
    <t>73549</t>
  </si>
  <si>
    <t>HEADRICK</t>
  </si>
  <si>
    <t>73438</t>
  </si>
  <si>
    <t>HEALDTON</t>
  </si>
  <si>
    <t>74937</t>
  </si>
  <si>
    <t>HEAVENER</t>
  </si>
  <si>
    <t>73741</t>
  </si>
  <si>
    <t>74741</t>
  </si>
  <si>
    <t>HENDRIX</t>
  </si>
  <si>
    <t>74747</t>
  </si>
  <si>
    <t>KEMP</t>
  </si>
  <si>
    <t>73444</t>
  </si>
  <si>
    <t>HENNEPIN</t>
  </si>
  <si>
    <t>73742</t>
  </si>
  <si>
    <t>HENNESSEY</t>
  </si>
  <si>
    <t>74437</t>
  </si>
  <si>
    <t>HENRYETTA</t>
  </si>
  <si>
    <t>73743</t>
  </si>
  <si>
    <t>73047</t>
  </si>
  <si>
    <t>73744</t>
  </si>
  <si>
    <t>74438</t>
  </si>
  <si>
    <t>HITCHITA</t>
  </si>
  <si>
    <t>73651</t>
  </si>
  <si>
    <t>74939</t>
  </si>
  <si>
    <t>HODGEN</t>
  </si>
  <si>
    <t>74848</t>
  </si>
  <si>
    <t>HOLDENVILLE</t>
  </si>
  <si>
    <t>74850</t>
  </si>
  <si>
    <t>73550</t>
  </si>
  <si>
    <t>74035</t>
  </si>
  <si>
    <t>HOMINY</t>
  </si>
  <si>
    <t>73746</t>
  </si>
  <si>
    <t>HOPETON</t>
  </si>
  <si>
    <t>74940</t>
  </si>
  <si>
    <t>74743</t>
  </si>
  <si>
    <t>74441</t>
  </si>
  <si>
    <t>HULBERT</t>
  </si>
  <si>
    <t>74640</t>
  </si>
  <si>
    <t>73048</t>
  </si>
  <si>
    <t>HYDRO</t>
  </si>
  <si>
    <t>74745</t>
  </si>
  <si>
    <t>IDABEL</t>
  </si>
  <si>
    <t>73552</t>
  </si>
  <si>
    <t>INDIAHOMA</t>
  </si>
  <si>
    <t>74442</t>
  </si>
  <si>
    <t>74036</t>
  </si>
  <si>
    <t>INOLA</t>
  </si>
  <si>
    <t>73747</t>
  </si>
  <si>
    <t>74346</t>
  </si>
  <si>
    <t>74037</t>
  </si>
  <si>
    <t>JENKS</t>
  </si>
  <si>
    <t>74038</t>
  </si>
  <si>
    <t>73749</t>
  </si>
  <si>
    <t>JET</t>
  </si>
  <si>
    <t>73049</t>
  </si>
  <si>
    <t>74347</t>
  </si>
  <si>
    <t>74641</t>
  </si>
  <si>
    <t>KAW CITY</t>
  </si>
  <si>
    <t>74039</t>
  </si>
  <si>
    <t>KELLYVILLE</t>
  </si>
  <si>
    <t>74748</t>
  </si>
  <si>
    <t>KENEFIC</t>
  </si>
  <si>
    <t>74941</t>
  </si>
  <si>
    <t>74349</t>
  </si>
  <si>
    <t>74041</t>
  </si>
  <si>
    <t>KIEFER</t>
  </si>
  <si>
    <t>73750</t>
  </si>
  <si>
    <t>KINGFISHER</t>
  </si>
  <si>
    <t>73764</t>
  </si>
  <si>
    <t>73439</t>
  </si>
  <si>
    <t>74552</t>
  </si>
  <si>
    <t>KINTA</t>
  </si>
  <si>
    <t>74553</t>
  </si>
  <si>
    <t>74576</t>
  </si>
  <si>
    <t>WARDVILLE</t>
  </si>
  <si>
    <t>74849</t>
  </si>
  <si>
    <t>KONAWA</t>
  </si>
  <si>
    <t>74554</t>
  </si>
  <si>
    <t>KREBS</t>
  </si>
  <si>
    <t>73753</t>
  </si>
  <si>
    <t>73754</t>
  </si>
  <si>
    <t>LAHOMA</t>
  </si>
  <si>
    <t>74643</t>
  </si>
  <si>
    <t>74555</t>
  </si>
  <si>
    <t>74350</t>
  </si>
  <si>
    <t>73050</t>
  </si>
  <si>
    <t>73848</t>
  </si>
  <si>
    <t>LAVERNE</t>
  </si>
  <si>
    <t>73501</t>
  </si>
  <si>
    <t>73502</t>
  </si>
  <si>
    <t>73503</t>
  </si>
  <si>
    <t>FORT SILL</t>
  </si>
  <si>
    <t>73505</t>
  </si>
  <si>
    <t>73506</t>
  </si>
  <si>
    <t>73507</t>
  </si>
  <si>
    <t>73558</t>
  </si>
  <si>
    <t>MEERS</t>
  </si>
  <si>
    <t>73440</t>
  </si>
  <si>
    <t>73654</t>
  </si>
  <si>
    <t>LEEDEY</t>
  </si>
  <si>
    <t>74942</t>
  </si>
  <si>
    <t>LEFLORE</t>
  </si>
  <si>
    <t>74556</t>
  </si>
  <si>
    <t>74042</t>
  </si>
  <si>
    <t>LENAPAH</t>
  </si>
  <si>
    <t>73441</t>
  </si>
  <si>
    <t>74043</t>
  </si>
  <si>
    <t>74943</t>
  </si>
  <si>
    <t>LEQUIRE</t>
  </si>
  <si>
    <t>73051</t>
  </si>
  <si>
    <t>73052</t>
  </si>
  <si>
    <t>73442</t>
  </si>
  <si>
    <t>LOCO</t>
  </si>
  <si>
    <t>74352</t>
  </si>
  <si>
    <t>73443</t>
  </si>
  <si>
    <t>LONE GROVE</t>
  </si>
  <si>
    <t>73655</t>
  </si>
  <si>
    <t>LONE WOLF</t>
  </si>
  <si>
    <t>73755</t>
  </si>
  <si>
    <t>LONGDALE</t>
  </si>
  <si>
    <t>73053</t>
  </si>
  <si>
    <t>LOOKEBA</t>
  </si>
  <si>
    <t>73756</t>
  </si>
  <si>
    <t>LOYAL</t>
  </si>
  <si>
    <t>73054</t>
  </si>
  <si>
    <t>74501</t>
  </si>
  <si>
    <t>MCALESTER</t>
  </si>
  <si>
    <t>74502</t>
  </si>
  <si>
    <t>74529</t>
  </si>
  <si>
    <t>BLOCKER</t>
  </si>
  <si>
    <t>74944</t>
  </si>
  <si>
    <t>MCCURTAIN</t>
  </si>
  <si>
    <t>74851</t>
  </si>
  <si>
    <t>MCLOUD</t>
  </si>
  <si>
    <t>74852</t>
  </si>
  <si>
    <t>73446</t>
  </si>
  <si>
    <t>MADILL</t>
  </si>
  <si>
    <t>73758</t>
  </si>
  <si>
    <t>73554</t>
  </si>
  <si>
    <t>MANGUM</t>
  </si>
  <si>
    <t>73555</t>
  </si>
  <si>
    <t>74044</t>
  </si>
  <si>
    <t>MANNFORD</t>
  </si>
  <si>
    <t>73447</t>
  </si>
  <si>
    <t>74045</t>
  </si>
  <si>
    <t>MARAMEC</t>
  </si>
  <si>
    <t>74945</t>
  </si>
  <si>
    <t>MARBLE CITY</t>
  </si>
  <si>
    <t>73448</t>
  </si>
  <si>
    <t>74644</t>
  </si>
  <si>
    <t>MARLAND</t>
  </si>
  <si>
    <t>73055</t>
  </si>
  <si>
    <t>73056</t>
  </si>
  <si>
    <t>73556</t>
  </si>
  <si>
    <t>74854</t>
  </si>
  <si>
    <t>MAUD</t>
  </si>
  <si>
    <t>73851</t>
  </si>
  <si>
    <t>73057</t>
  </si>
  <si>
    <t>73449</t>
  </si>
  <si>
    <t>73759</t>
  </si>
  <si>
    <t>73557</t>
  </si>
  <si>
    <t>MEDICINE PARK</t>
  </si>
  <si>
    <t>74855</t>
  </si>
  <si>
    <t>73760</t>
  </si>
  <si>
    <t>MENO</t>
  </si>
  <si>
    <t>73058</t>
  </si>
  <si>
    <t>74354</t>
  </si>
  <si>
    <t>74355</t>
  </si>
  <si>
    <t>73450</t>
  </si>
  <si>
    <t>74046</t>
  </si>
  <si>
    <t>MILFAY</t>
  </si>
  <si>
    <t>74856</t>
  </si>
  <si>
    <t>74750</t>
  </si>
  <si>
    <t>73059</t>
  </si>
  <si>
    <t>MINCO</t>
  </si>
  <si>
    <t>74946</t>
  </si>
  <si>
    <t>MOFFETT</t>
  </si>
  <si>
    <t>74947</t>
  </si>
  <si>
    <t>74444</t>
  </si>
  <si>
    <t>MOODYS</t>
  </si>
  <si>
    <t>73852</t>
  </si>
  <si>
    <t>MOORELAND</t>
  </si>
  <si>
    <t>74445</t>
  </si>
  <si>
    <t>73061</t>
  </si>
  <si>
    <t>74047</t>
  </si>
  <si>
    <t>MOUNDS</t>
  </si>
  <si>
    <t>73559</t>
  </si>
  <si>
    <t>MOUNTAIN PARK</t>
  </si>
  <si>
    <t>73062</t>
  </si>
  <si>
    <t>74557</t>
  </si>
  <si>
    <t>MOYERS</t>
  </si>
  <si>
    <t>74948</t>
  </si>
  <si>
    <t>MULDROW</t>
  </si>
  <si>
    <t>73063</t>
  </si>
  <si>
    <t>MULHALL</t>
  </si>
  <si>
    <t>74949</t>
  </si>
  <si>
    <t>74401</t>
  </si>
  <si>
    <t>MUSKOGEE</t>
  </si>
  <si>
    <t>74402</t>
  </si>
  <si>
    <t>74403</t>
  </si>
  <si>
    <t>73064</t>
  </si>
  <si>
    <t>MUSTANG</t>
  </si>
  <si>
    <t>73853</t>
  </si>
  <si>
    <t>MUTUAL</t>
  </si>
  <si>
    <t>73761</t>
  </si>
  <si>
    <t>NASH</t>
  </si>
  <si>
    <t>74549</t>
  </si>
  <si>
    <t>KIAMICHI CHRISTIAN MISSION</t>
  </si>
  <si>
    <t>74558</t>
  </si>
  <si>
    <t>NASHOBA</t>
  </si>
  <si>
    <t>74857</t>
  </si>
  <si>
    <t>NEWALLA</t>
  </si>
  <si>
    <t>73065</t>
  </si>
  <si>
    <t>74647</t>
  </si>
  <si>
    <t>73066</t>
  </si>
  <si>
    <t>NICOMA PARK</t>
  </si>
  <si>
    <t>73067</t>
  </si>
  <si>
    <t>NINNEKAH</t>
  </si>
  <si>
    <t>73068</t>
  </si>
  <si>
    <t>73019</t>
  </si>
  <si>
    <t>73026</t>
  </si>
  <si>
    <t>73069</t>
  </si>
  <si>
    <t>73070</t>
  </si>
  <si>
    <t>73071</t>
  </si>
  <si>
    <t>73072</t>
  </si>
  <si>
    <t>74358</t>
  </si>
  <si>
    <t>NORTH MIAMI</t>
  </si>
  <si>
    <t>74048</t>
  </si>
  <si>
    <t>NOWATA</t>
  </si>
  <si>
    <t>74050</t>
  </si>
  <si>
    <t>74359</t>
  </si>
  <si>
    <t>73658</t>
  </si>
  <si>
    <t>74051</t>
  </si>
  <si>
    <t>OCHELATA</t>
  </si>
  <si>
    <t>74052</t>
  </si>
  <si>
    <t>OILTON</t>
  </si>
  <si>
    <t>73762</t>
  </si>
  <si>
    <t>OKARCHE</t>
  </si>
  <si>
    <t>74446</t>
  </si>
  <si>
    <t>OKAY</t>
  </si>
  <si>
    <t>73763</t>
  </si>
  <si>
    <t>OKEENE</t>
  </si>
  <si>
    <t>74859</t>
  </si>
  <si>
    <t>OKEMAH</t>
  </si>
  <si>
    <t>73101</t>
  </si>
  <si>
    <t>OKLAHOMA CITY</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</si>
  <si>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</si>
  <si>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</si>
  <si>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</si>
  <si>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</si>
  <si>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</si>
  <si>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</si>
  <si>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</si>
  <si>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</si>
  <si>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</si>
  <si>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</si>
  <si>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</si>
  <si>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</si>
  <si>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</si>
  <si>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</si>
  <si>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</si>
  <si>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</si>
  <si>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</si>
  <si>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</si>
  <si>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</si>
  <si>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</si>
  <si>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</si>
  <si>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</si>
  <si>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</si>
  <si>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</si>
  <si>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</si>
  <si>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</si>
  <si>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</si>
  <si>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</si>
  <si>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</si>
  <si>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</si>
  <si>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</si>
  <si>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</si>
  <si>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</si>
  <si>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</si>
  <si>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</si>
  <si>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</si>
  <si>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</si>
  <si>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</si>
  <si>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</si>
  <si>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</si>
  <si>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</si>
  <si>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</si>
  <si>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</si>
  <si>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</si>
  <si>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</si>
  <si>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</si>
  <si>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</si>
  <si>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</si>
  <si>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</si>
  <si>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</si>
  <si>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</si>
  <si>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</si>
  <si>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</si>
  <si>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</si>
  <si>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</si>
  <si>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</si>
  <si>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</si>
  <si>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</si>
  <si>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</si>
  <si>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</si>
  <si>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</si>
  <si>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</si>
  <si>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</si>
  <si>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</si>
  <si>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</si>
  <si>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</si>
  <si>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</si>
  <si>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</si>
  <si>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</si>
  <si>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</si>
  <si>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</si>
  <si>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</si>
  <si>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</si>
  <si>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</si>
  <si>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74447</t>
  </si>
  <si>
    <t>OKMULGEE</t>
  </si>
  <si>
    <t>74450</t>
  </si>
  <si>
    <t>OKTAHA</t>
  </si>
  <si>
    <t>73560</t>
  </si>
  <si>
    <t>74053</t>
  </si>
  <si>
    <t>OOLOGAH</t>
  </si>
  <si>
    <t>73073</t>
  </si>
  <si>
    <t>74054</t>
  </si>
  <si>
    <t>73453</t>
  </si>
  <si>
    <t>74055</t>
  </si>
  <si>
    <t>OWASSO</t>
  </si>
  <si>
    <t>74860</t>
  </si>
  <si>
    <t>PADEN</t>
  </si>
  <si>
    <t>74951</t>
  </si>
  <si>
    <t>74559</t>
  </si>
  <si>
    <t>73074</t>
  </si>
  <si>
    <t>74451</t>
  </si>
  <si>
    <t>PARK HILL</t>
  </si>
  <si>
    <t>73075</t>
  </si>
  <si>
    <t>PAULS VALLEY</t>
  </si>
  <si>
    <t>74056</t>
  </si>
  <si>
    <t>PAWHUSKA</t>
  </si>
  <si>
    <t>74058</t>
  </si>
  <si>
    <t>PAWNEE</t>
  </si>
  <si>
    <t>74452</t>
  </si>
  <si>
    <t>PEGGS</t>
  </si>
  <si>
    <t>74059</t>
  </si>
  <si>
    <t>73077</t>
  </si>
  <si>
    <t>73757</t>
  </si>
  <si>
    <t>LUCIEN</t>
  </si>
  <si>
    <t>74752</t>
  </si>
  <si>
    <t>73078</t>
  </si>
  <si>
    <t>74560</t>
  </si>
  <si>
    <t>74753</t>
  </si>
  <si>
    <t>PLATTER</t>
  </si>
  <si>
    <t>73079</t>
  </si>
  <si>
    <t>74902</t>
  </si>
  <si>
    <t>POCOLA</t>
  </si>
  <si>
    <t>74601</t>
  </si>
  <si>
    <t>PONCA CITY</t>
  </si>
  <si>
    <t>74602</t>
  </si>
  <si>
    <t>74604</t>
  </si>
  <si>
    <t>73766</t>
  </si>
  <si>
    <t>POND CREEK</t>
  </si>
  <si>
    <t>74454</t>
  </si>
  <si>
    <t>74455</t>
  </si>
  <si>
    <t>PORUM</t>
  </si>
  <si>
    <t>74953</t>
  </si>
  <si>
    <t>POTEAU</t>
  </si>
  <si>
    <t>74864</t>
  </si>
  <si>
    <t>74456</t>
  </si>
  <si>
    <t>74457</t>
  </si>
  <si>
    <t>74060</t>
  </si>
  <si>
    <t>PRUE</t>
  </si>
  <si>
    <t>74361</t>
  </si>
  <si>
    <t>74362</t>
  </si>
  <si>
    <t>73080</t>
  </si>
  <si>
    <t>73659</t>
  </si>
  <si>
    <t>74335</t>
  </si>
  <si>
    <t>CARDIN</t>
  </si>
  <si>
    <t>74360</t>
  </si>
  <si>
    <t>PICHER</t>
  </si>
  <si>
    <t>74363</t>
  </si>
  <si>
    <t>QUAPAW</t>
  </si>
  <si>
    <t>74561</t>
  </si>
  <si>
    <t>74650</t>
  </si>
  <si>
    <t>74061</t>
  </si>
  <si>
    <t>73562</t>
  </si>
  <si>
    <t>73481</t>
  </si>
  <si>
    <t>RATLIFF CITY</t>
  </si>
  <si>
    <t>74562</t>
  </si>
  <si>
    <t>RATTAN</t>
  </si>
  <si>
    <t>73455</t>
  </si>
  <si>
    <t>RAVIA</t>
  </si>
  <si>
    <t>74458</t>
  </si>
  <si>
    <t>REDBIRD</t>
  </si>
  <si>
    <t>74563</t>
  </si>
  <si>
    <t>74651</t>
  </si>
  <si>
    <t>74459</t>
  </si>
  <si>
    <t>RENTIESVILLE</t>
  </si>
  <si>
    <t>73660</t>
  </si>
  <si>
    <t>REYDON</t>
  </si>
  <si>
    <t>73456</t>
  </si>
  <si>
    <t>74754</t>
  </si>
  <si>
    <t>RINGOLD</t>
  </si>
  <si>
    <t>73768</t>
  </si>
  <si>
    <t>74062</t>
  </si>
  <si>
    <t>73661</t>
  </si>
  <si>
    <t>ROCKY</t>
  </si>
  <si>
    <t>74865</t>
  </si>
  <si>
    <t>ROFF</t>
  </si>
  <si>
    <t>74954</t>
  </si>
  <si>
    <t>73564</t>
  </si>
  <si>
    <t>74364</t>
  </si>
  <si>
    <t>74755</t>
  </si>
  <si>
    <t>RUFE</t>
  </si>
  <si>
    <t>73082</t>
  </si>
  <si>
    <t>RUSH SPRINGS</t>
  </si>
  <si>
    <t>73565</t>
  </si>
  <si>
    <t>74866</t>
  </si>
  <si>
    <t>SAINT LOUIS</t>
  </si>
  <si>
    <t>74365</t>
  </si>
  <si>
    <t>74955</t>
  </si>
  <si>
    <t>SALLISAW</t>
  </si>
  <si>
    <t>74063</t>
  </si>
  <si>
    <t>74066</t>
  </si>
  <si>
    <t>SAPULPA</t>
  </si>
  <si>
    <t>74067</t>
  </si>
  <si>
    <t>74867</t>
  </si>
  <si>
    <t>SASAKWA</t>
  </si>
  <si>
    <t>74565</t>
  </si>
  <si>
    <t>SAVANNA</t>
  </si>
  <si>
    <t>74756</t>
  </si>
  <si>
    <t>73662</t>
  </si>
  <si>
    <t>74460</t>
  </si>
  <si>
    <t>SCHULTER</t>
  </si>
  <si>
    <t>73663</t>
  </si>
  <si>
    <t>SEILING</t>
  </si>
  <si>
    <t>74818</t>
  </si>
  <si>
    <t>74868</t>
  </si>
  <si>
    <t>73664</t>
  </si>
  <si>
    <t>SENTINEL</t>
  </si>
  <si>
    <t>74956</t>
  </si>
  <si>
    <t>SHADY POINT</t>
  </si>
  <si>
    <t>74068</t>
  </si>
  <si>
    <t>SHAMROCK</t>
  </si>
  <si>
    <t>73857</t>
  </si>
  <si>
    <t>73858</t>
  </si>
  <si>
    <t>SHATTUCK</t>
  </si>
  <si>
    <t>74801</t>
  </si>
  <si>
    <t>74802</t>
  </si>
  <si>
    <t>74804</t>
  </si>
  <si>
    <t>74652</t>
  </si>
  <si>
    <t>SHIDLER</t>
  </si>
  <si>
    <t>74070</t>
  </si>
  <si>
    <t>SKIATOOK</t>
  </si>
  <si>
    <t>74071</t>
  </si>
  <si>
    <t>SLICK</t>
  </si>
  <si>
    <t>74957</t>
  </si>
  <si>
    <t>74567</t>
  </si>
  <si>
    <t>SNOW</t>
  </si>
  <si>
    <t>73566</t>
  </si>
  <si>
    <t>74759</t>
  </si>
  <si>
    <t>SOPER</t>
  </si>
  <si>
    <t>73770</t>
  </si>
  <si>
    <t>SOUTHARD</t>
  </si>
  <si>
    <t>74072</t>
  </si>
  <si>
    <t>S COFFEYVILLE</t>
  </si>
  <si>
    <t>74869</t>
  </si>
  <si>
    <t>74366</t>
  </si>
  <si>
    <t>SPAVINAW</t>
  </si>
  <si>
    <t>73084</t>
  </si>
  <si>
    <t>74760</t>
  </si>
  <si>
    <t>74073</t>
  </si>
  <si>
    <t>74959</t>
  </si>
  <si>
    <t>SPIRO</t>
  </si>
  <si>
    <t>73458</t>
  </si>
  <si>
    <t>73567</t>
  </si>
  <si>
    <t>74462</t>
  </si>
  <si>
    <t>STIGLER</t>
  </si>
  <si>
    <t>74074</t>
  </si>
  <si>
    <t>74075</t>
  </si>
  <si>
    <t>74076</t>
  </si>
  <si>
    <t>74077</t>
  </si>
  <si>
    <t>74078</t>
  </si>
  <si>
    <t>74960</t>
  </si>
  <si>
    <t>74871</t>
  </si>
  <si>
    <t>74367</t>
  </si>
  <si>
    <t>74872</t>
  </si>
  <si>
    <t>74569</t>
  </si>
  <si>
    <t>STRINGTOWN</t>
  </si>
  <si>
    <t>74079</t>
  </si>
  <si>
    <t>STROUD</t>
  </si>
  <si>
    <t>74570</t>
  </si>
  <si>
    <t>73086</t>
  </si>
  <si>
    <t>73666</t>
  </si>
  <si>
    <t>74761</t>
  </si>
  <si>
    <t>74463</t>
  </si>
  <si>
    <t>74464</t>
  </si>
  <si>
    <t>TAHLEQUAH</t>
  </si>
  <si>
    <t>74465</t>
  </si>
  <si>
    <t>74080</t>
  </si>
  <si>
    <t>TALALA</t>
  </si>
  <si>
    <t>74571</t>
  </si>
  <si>
    <t>TALIHINA</t>
  </si>
  <si>
    <t>73667</t>
  </si>
  <si>
    <t>TALOGA</t>
  </si>
  <si>
    <t>73487</t>
  </si>
  <si>
    <t>TATUMS</t>
  </si>
  <si>
    <t>74873</t>
  </si>
  <si>
    <t>73568</t>
  </si>
  <si>
    <t>74081</t>
  </si>
  <si>
    <t>TERLTON</t>
  </si>
  <si>
    <t>73561</t>
  </si>
  <si>
    <t>73569</t>
  </si>
  <si>
    <t>TERRAL</t>
  </si>
  <si>
    <t>73459</t>
  </si>
  <si>
    <t>THACKERVILLE</t>
  </si>
  <si>
    <t>73669</t>
  </si>
  <si>
    <t>73570</t>
  </si>
  <si>
    <t>73460</t>
  </si>
  <si>
    <t>74653</t>
  </si>
  <si>
    <t>TONKAWA</t>
  </si>
  <si>
    <t>74875</t>
  </si>
  <si>
    <t>74101</t>
  </si>
  <si>
    <t>TULSA</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</si>
  <si>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</si>
  <si>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</si>
  <si>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</si>
  <si>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</si>
  <si>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</si>
  <si>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</si>
  <si>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</si>
  <si>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</si>
  <si>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</si>
  <si>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</si>
  <si>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</si>
  <si>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</si>
  <si>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</si>
  <si>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</si>
  <si>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</si>
  <si>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</si>
  <si>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</si>
  <si>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</si>
  <si>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</si>
  <si>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</si>
  <si>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</si>
  <si>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</si>
  <si>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</si>
  <si>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</si>
  <si>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</si>
  <si>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</si>
  <si>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</si>
  <si>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</si>
  <si>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</si>
  <si>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</si>
  <si>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</si>
  <si>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</si>
  <si>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</si>
  <si>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</si>
  <si>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</si>
  <si>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</si>
  <si>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</si>
  <si>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</si>
  <si>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</si>
  <si>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</si>
  <si>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</si>
  <si>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</si>
  <si>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</si>
  <si>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</si>
  <si>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</si>
  <si>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</si>
  <si>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</si>
  <si>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</si>
  <si>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</si>
  <si>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</si>
  <si>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</si>
  <si>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74572</t>
  </si>
  <si>
    <t>74574</t>
  </si>
  <si>
    <t>TUSKAHOMA</t>
  </si>
  <si>
    <t>73089</t>
  </si>
  <si>
    <t>74368</t>
  </si>
  <si>
    <t>TWIN OAKS</t>
  </si>
  <si>
    <t>73090</t>
  </si>
  <si>
    <t>74764</t>
  </si>
  <si>
    <t>VALLIANT</t>
  </si>
  <si>
    <t>73491</t>
  </si>
  <si>
    <t>VELMA</t>
  </si>
  <si>
    <t>74082</t>
  </si>
  <si>
    <t>VERA</t>
  </si>
  <si>
    <t>73092</t>
  </si>
  <si>
    <t>VERDEN</t>
  </si>
  <si>
    <t>74962</t>
  </si>
  <si>
    <t>VIAN</t>
  </si>
  <si>
    <t>73859</t>
  </si>
  <si>
    <t>VICI</t>
  </si>
  <si>
    <t>74301</t>
  </si>
  <si>
    <t>VINITA</t>
  </si>
  <si>
    <t>73571</t>
  </si>
  <si>
    <t>VINSON</t>
  </si>
  <si>
    <t>74467</t>
  </si>
  <si>
    <t>WAGONER</t>
  </si>
  <si>
    <t>74477</t>
  </si>
  <si>
    <t>74468</t>
  </si>
  <si>
    <t>73771</t>
  </si>
  <si>
    <t>WAKITA</t>
  </si>
  <si>
    <t>73572</t>
  </si>
  <si>
    <t>WALTERS</t>
  </si>
  <si>
    <t>74878</t>
  </si>
  <si>
    <t>WANETTE</t>
  </si>
  <si>
    <t>74083</t>
  </si>
  <si>
    <t>WANN</t>
  </si>
  <si>
    <t>73461</t>
  </si>
  <si>
    <t>WAPANUCKA</t>
  </si>
  <si>
    <t>74469</t>
  </si>
  <si>
    <t>73093</t>
  </si>
  <si>
    <t>73772</t>
  </si>
  <si>
    <t>WATONGA</t>
  </si>
  <si>
    <t>74963</t>
  </si>
  <si>
    <t>74964</t>
  </si>
  <si>
    <t>WATTS</t>
  </si>
  <si>
    <t>73773</t>
  </si>
  <si>
    <t>WAUKOMIS</t>
  </si>
  <si>
    <t>73573</t>
  </si>
  <si>
    <t>WAURIKA</t>
  </si>
  <si>
    <t>73095</t>
  </si>
  <si>
    <t>73860</t>
  </si>
  <si>
    <t>WAYNOKA</t>
  </si>
  <si>
    <t>73096</t>
  </si>
  <si>
    <t>WEATHERFORD</t>
  </si>
  <si>
    <t>74470</t>
  </si>
  <si>
    <t>WEBBERS FALLS</t>
  </si>
  <si>
    <t>74369</t>
  </si>
  <si>
    <t>74880</t>
  </si>
  <si>
    <t>WELEETKA</t>
  </si>
  <si>
    <t>74471</t>
  </si>
  <si>
    <t>WELLING</t>
  </si>
  <si>
    <t>74881</t>
  </si>
  <si>
    <t>74965</t>
  </si>
  <si>
    <t>74883</t>
  </si>
  <si>
    <t>WETUMKA</t>
  </si>
  <si>
    <t>74884</t>
  </si>
  <si>
    <t>WEWOKA</t>
  </si>
  <si>
    <t>73097</t>
  </si>
  <si>
    <t>74440</t>
  </si>
  <si>
    <t>74472</t>
  </si>
  <si>
    <t>74577</t>
  </si>
  <si>
    <t>74578</t>
  </si>
  <si>
    <t>73673</t>
  </si>
  <si>
    <t>73463</t>
  </si>
  <si>
    <t>74966</t>
  </si>
  <si>
    <t>WISTER</t>
  </si>
  <si>
    <t>73801</t>
  </si>
  <si>
    <t>73802</t>
  </si>
  <si>
    <t>74766</t>
  </si>
  <si>
    <t>WRIGHT CITY</t>
  </si>
  <si>
    <t>74370</t>
  </si>
  <si>
    <t>WYANDOTTE</t>
  </si>
  <si>
    <t>73098</t>
  </si>
  <si>
    <t>74084</t>
  </si>
  <si>
    <t>WYNONA</t>
  </si>
  <si>
    <t>74085</t>
  </si>
  <si>
    <t>73085</t>
  </si>
  <si>
    <t>73099</t>
  </si>
  <si>
    <t>71854</t>
  </si>
  <si>
    <t>TEXARKANA</t>
  </si>
  <si>
    <t>75001</t>
  </si>
  <si>
    <t>75410</t>
  </si>
  <si>
    <t>75002</t>
  </si>
  <si>
    <t>75013</t>
  </si>
  <si>
    <t>75925</t>
  </si>
  <si>
    <t>75409</t>
  </si>
  <si>
    <t>75550</t>
  </si>
  <si>
    <t>ANNONA</t>
  </si>
  <si>
    <t>75926</t>
  </si>
  <si>
    <t>APPLE SPRINGS</t>
  </si>
  <si>
    <t>75750</t>
  </si>
  <si>
    <t>ARP</t>
  </si>
  <si>
    <t>75411</t>
  </si>
  <si>
    <t>ARTHUR CITY</t>
  </si>
  <si>
    <t>75751</t>
  </si>
  <si>
    <t>75752</t>
  </si>
  <si>
    <t>75551</t>
  </si>
  <si>
    <t>75554</t>
  </si>
  <si>
    <t>75630</t>
  </si>
  <si>
    <t>AVINGER</t>
  </si>
  <si>
    <t>75412</t>
  </si>
  <si>
    <t>BAGWELL</t>
  </si>
  <si>
    <t>75413</t>
  </si>
  <si>
    <t>75101</t>
  </si>
  <si>
    <t>75102</t>
  </si>
  <si>
    <t>75631</t>
  </si>
  <si>
    <t>BECKVILLE</t>
  </si>
  <si>
    <t>75414</t>
  </si>
  <si>
    <t>75415</t>
  </si>
  <si>
    <t>BEN FRANKLIN</t>
  </si>
  <si>
    <t>75754</t>
  </si>
  <si>
    <t>BEN WHEELER</t>
  </si>
  <si>
    <t>75755</t>
  </si>
  <si>
    <t>75797</t>
  </si>
  <si>
    <t>75555</t>
  </si>
  <si>
    <t>BIVINS</t>
  </si>
  <si>
    <t>75556</t>
  </si>
  <si>
    <t>BLOOMBURG</t>
  </si>
  <si>
    <t>75416</t>
  </si>
  <si>
    <t>BLOSSOM</t>
  </si>
  <si>
    <t>75424</t>
  </si>
  <si>
    <t>75417</t>
  </si>
  <si>
    <t>BOGATA</t>
  </si>
  <si>
    <t>75418</t>
  </si>
  <si>
    <t>BONHAM</t>
  </si>
  <si>
    <t>75928</t>
  </si>
  <si>
    <t>BON WIER</t>
  </si>
  <si>
    <t>75420</t>
  </si>
  <si>
    <t>BRASHEAR</t>
  </si>
  <si>
    <t>75929</t>
  </si>
  <si>
    <t>BROADDUS</t>
  </si>
  <si>
    <t>75930</t>
  </si>
  <si>
    <t>75931</t>
  </si>
  <si>
    <t>BROOKELAND</t>
  </si>
  <si>
    <t>75421</t>
  </si>
  <si>
    <t>75756</t>
  </si>
  <si>
    <t>75831</t>
  </si>
  <si>
    <t>75757</t>
  </si>
  <si>
    <t>BULLARD</t>
  </si>
  <si>
    <t>75932</t>
  </si>
  <si>
    <t>BURKEVILLE</t>
  </si>
  <si>
    <t>75135</t>
  </si>
  <si>
    <t>CADDO MILLS</t>
  </si>
  <si>
    <t>75933</t>
  </si>
  <si>
    <t>CALL</t>
  </si>
  <si>
    <t>75934</t>
  </si>
  <si>
    <t>75422</t>
  </si>
  <si>
    <t>75103</t>
  </si>
  <si>
    <t>75006</t>
  </si>
  <si>
    <t>75007</t>
  </si>
  <si>
    <t>75010</t>
  </si>
  <si>
    <t>75011</t>
  </si>
  <si>
    <t>75633</t>
  </si>
  <si>
    <t>75636</t>
  </si>
  <si>
    <t>CASON</t>
  </si>
  <si>
    <t>75832</t>
  </si>
  <si>
    <t>75104</t>
  </si>
  <si>
    <t>75106</t>
  </si>
  <si>
    <t>75423</t>
  </si>
  <si>
    <t>CELESTE</t>
  </si>
  <si>
    <t>75009</t>
  </si>
  <si>
    <t>75935</t>
  </si>
  <si>
    <t>75833</t>
  </si>
  <si>
    <t>75834</t>
  </si>
  <si>
    <t>75758</t>
  </si>
  <si>
    <t>75105</t>
  </si>
  <si>
    <t>75936</t>
  </si>
  <si>
    <t>75425</t>
  </si>
  <si>
    <t>CHICOTA</t>
  </si>
  <si>
    <t>75937</t>
  </si>
  <si>
    <t>CHIRENO</t>
  </si>
  <si>
    <t>75426</t>
  </si>
  <si>
    <t>75637</t>
  </si>
  <si>
    <t>75938</t>
  </si>
  <si>
    <t>COLMESNEIL</t>
  </si>
  <si>
    <t>75428</t>
  </si>
  <si>
    <t>75429</t>
  </si>
  <si>
    <t>75431</t>
  </si>
  <si>
    <t>75558</t>
  </si>
  <si>
    <t>COOKVILLE</t>
  </si>
  <si>
    <t>75432</t>
  </si>
  <si>
    <t>75121</t>
  </si>
  <si>
    <t>COPEVILLE</t>
  </si>
  <si>
    <t>75019</t>
  </si>
  <si>
    <t>COPPELL</t>
  </si>
  <si>
    <t>75099</t>
  </si>
  <si>
    <t>75939</t>
  </si>
  <si>
    <t>CORRIGAN</t>
  </si>
  <si>
    <t>75109</t>
  </si>
  <si>
    <t>CORSICANA</t>
  </si>
  <si>
    <t>75110</t>
  </si>
  <si>
    <t>75151</t>
  </si>
  <si>
    <t>75114</t>
  </si>
  <si>
    <t>75835</t>
  </si>
  <si>
    <t>75433</t>
  </si>
  <si>
    <t>CUMBY</t>
  </si>
  <si>
    <t>75759</t>
  </si>
  <si>
    <t>CUNEY</t>
  </si>
  <si>
    <t>75434</t>
  </si>
  <si>
    <t>75760</t>
  </si>
  <si>
    <t>75638</t>
  </si>
  <si>
    <t>DAINGERFIELD</t>
  </si>
  <si>
    <t>75201</t>
  </si>
  <si>
    <t>75202</t>
  </si>
  <si>
    <t>75203</t>
  </si>
  <si>
    <t>75204</t>
  </si>
  <si>
    <t>75205</t>
  </si>
  <si>
    <t>75206</t>
  </si>
  <si>
    <t>75207</t>
  </si>
  <si>
    <t>75208</t>
  </si>
  <si>
    <t>75209</t>
  </si>
  <si>
    <t>75210</t>
  </si>
  <si>
    <t>75211</t>
  </si>
  <si>
    <t>75212</t>
  </si>
  <si>
    <t>75214</t>
  </si>
  <si>
    <t>75215</t>
  </si>
  <si>
    <t>75216</t>
  </si>
  <si>
    <t>75217</t>
  </si>
  <si>
    <t>75218</t>
  </si>
  <si>
    <t>75219</t>
  </si>
  <si>
    <t>75220</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</si>
  <si>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</si>
  <si>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</si>
  <si>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</si>
  <si>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</si>
  <si>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</si>
  <si>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</si>
  <si>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</si>
  <si>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</si>
  <si>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</si>
  <si>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</si>
  <si>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</si>
  <si>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</si>
  <si>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</si>
  <si>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</si>
  <si>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</si>
  <si>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</si>
  <si>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</si>
  <si>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</si>
  <si>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</si>
  <si>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</si>
  <si>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</si>
  <si>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</si>
  <si>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</si>
  <si>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</si>
  <si>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</si>
  <si>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</si>
  <si>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</si>
  <si>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</si>
  <si>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</si>
  <si>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</si>
  <si>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</si>
  <si>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</si>
  <si>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</si>
  <si>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</si>
  <si>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</si>
  <si>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</si>
  <si>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</si>
  <si>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</si>
  <si>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</si>
  <si>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</si>
  <si>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</si>
  <si>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</si>
  <si>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</si>
  <si>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</si>
  <si>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</si>
  <si>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</si>
  <si>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75287</t>
  </si>
  <si>
    <t>75301</t>
  </si>
  <si>
    <t>75303</t>
  </si>
  <si>
    <t>75312</t>
  </si>
  <si>
    <t>75313</t>
  </si>
  <si>
    <t>75315</t>
  </si>
  <si>
    <t>75320</t>
  </si>
  <si>
    <t>75326</t>
  </si>
  <si>
    <t>75336</t>
  </si>
  <si>
    <t>75339</t>
  </si>
  <si>
    <t>75342</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</si>
  <si>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</si>
  <si>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</si>
  <si>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</si>
  <si>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</si>
  <si>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</si>
  <si>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</si>
  <si>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</si>
  <si>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</si>
  <si>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</si>
  <si>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</si>
  <si>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</si>
  <si>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</si>
  <si>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</si>
  <si>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</si>
  <si>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</si>
  <si>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</si>
  <si>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</si>
  <si>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</si>
  <si>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</si>
  <si>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</si>
  <si>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75389</t>
  </si>
  <si>
    <t>75390</t>
  </si>
  <si>
    <t>75391</t>
  </si>
  <si>
    <t>75392</t>
  </si>
  <si>
    <t>75393</t>
  </si>
  <si>
    <t>75394</t>
  </si>
  <si>
    <t>75395</t>
  </si>
  <si>
    <t>75397</t>
  </si>
  <si>
    <t>75398</t>
  </si>
  <si>
    <t>75639</t>
  </si>
  <si>
    <t>DE BERRY</t>
  </si>
  <si>
    <t>75559</t>
  </si>
  <si>
    <t>75020</t>
  </si>
  <si>
    <t>75021</t>
  </si>
  <si>
    <t>75435</t>
  </si>
  <si>
    <t>DEPORT</t>
  </si>
  <si>
    <t>75115</t>
  </si>
  <si>
    <t>DESOTO</t>
  </si>
  <si>
    <t>75123</t>
  </si>
  <si>
    <t>75436</t>
  </si>
  <si>
    <t>75640</t>
  </si>
  <si>
    <t>75941</t>
  </si>
  <si>
    <t>DIBOLL</t>
  </si>
  <si>
    <t>75437</t>
  </si>
  <si>
    <t>75438</t>
  </si>
  <si>
    <t>DODD CITY</t>
  </si>
  <si>
    <t>75838</t>
  </si>
  <si>
    <t>DONIE</t>
  </si>
  <si>
    <t>75942</t>
  </si>
  <si>
    <t>DOUCETTE</t>
  </si>
  <si>
    <t>75943</t>
  </si>
  <si>
    <t>75560</t>
  </si>
  <si>
    <t>75116</t>
  </si>
  <si>
    <t>75137</t>
  </si>
  <si>
    <t>75138</t>
  </si>
  <si>
    <t>75641</t>
  </si>
  <si>
    <t>75439</t>
  </si>
  <si>
    <t>ECTOR</t>
  </si>
  <si>
    <t>75117</t>
  </si>
  <si>
    <t>75839</t>
  </si>
  <si>
    <t>75118</t>
  </si>
  <si>
    <t>75642</t>
  </si>
  <si>
    <t>ELYSIAN FIELDS</t>
  </si>
  <si>
    <t>75440</t>
  </si>
  <si>
    <t>75441</t>
  </si>
  <si>
    <t>ENLOE</t>
  </si>
  <si>
    <t>75119</t>
  </si>
  <si>
    <t>75120</t>
  </si>
  <si>
    <t>75944</t>
  </si>
  <si>
    <t>75124</t>
  </si>
  <si>
    <t>EUSTACE</t>
  </si>
  <si>
    <t>75840</t>
  </si>
  <si>
    <t>75442</t>
  </si>
  <si>
    <t>75132</t>
  </si>
  <si>
    <t>FATE</t>
  </si>
  <si>
    <t>75125</t>
  </si>
  <si>
    <t>FERRIS</t>
  </si>
  <si>
    <t>75762</t>
  </si>
  <si>
    <t>FLINT</t>
  </si>
  <si>
    <t>75126</t>
  </si>
  <si>
    <t>FORNEY</t>
  </si>
  <si>
    <t>75763</t>
  </si>
  <si>
    <t>FRANKSTON</t>
  </si>
  <si>
    <t>75033</t>
  </si>
  <si>
    <t>75034</t>
  </si>
  <si>
    <t>75035</t>
  </si>
  <si>
    <t>75127</t>
  </si>
  <si>
    <t>75764</t>
  </si>
  <si>
    <t>75040</t>
  </si>
  <si>
    <t>75041</t>
  </si>
  <si>
    <t>75042</t>
  </si>
  <si>
    <t>75043</t>
  </si>
  <si>
    <t>75044</t>
  </si>
  <si>
    <t>75045</t>
  </si>
  <si>
    <t>75046</t>
  </si>
  <si>
    <t>75047</t>
  </si>
  <si>
    <t>75048</t>
  </si>
  <si>
    <t>SACHSE</t>
  </si>
  <si>
    <t>75049</t>
  </si>
  <si>
    <t>75946</t>
  </si>
  <si>
    <t>75643</t>
  </si>
  <si>
    <t>75644</t>
  </si>
  <si>
    <t>GILMER</t>
  </si>
  <si>
    <t>75645</t>
  </si>
  <si>
    <t>75647</t>
  </si>
  <si>
    <t>GLADEWATER</t>
  </si>
  <si>
    <t>75443</t>
  </si>
  <si>
    <t>GOBER</t>
  </si>
  <si>
    <t>75444</t>
  </si>
  <si>
    <t>75050</t>
  </si>
  <si>
    <t>GRAND PRAIRIE</t>
  </si>
  <si>
    <t>75051</t>
  </si>
  <si>
    <t>75052</t>
  </si>
  <si>
    <t>75053</t>
  </si>
  <si>
    <t>75054</t>
  </si>
  <si>
    <t>75140</t>
  </si>
  <si>
    <t>GRAND SALINE</t>
  </si>
  <si>
    <t>75844</t>
  </si>
  <si>
    <t>GRAPELAND</t>
  </si>
  <si>
    <t>75401</t>
  </si>
  <si>
    <t>75402</t>
  </si>
  <si>
    <t>75403</t>
  </si>
  <si>
    <t>75404</t>
  </si>
  <si>
    <t>75845</t>
  </si>
  <si>
    <t>75058</t>
  </si>
  <si>
    <t>GUNTER</t>
  </si>
  <si>
    <t>75650</t>
  </si>
  <si>
    <t>75651</t>
  </si>
  <si>
    <t>HARLETON</t>
  </si>
  <si>
    <t>75765</t>
  </si>
  <si>
    <t>HAWKINS</t>
  </si>
  <si>
    <t>75948</t>
  </si>
  <si>
    <t>HEMPHILL</t>
  </si>
  <si>
    <t>75652</t>
  </si>
  <si>
    <t>75653</t>
  </si>
  <si>
    <t>75654</t>
  </si>
  <si>
    <t>75680</t>
  </si>
  <si>
    <t>75446</t>
  </si>
  <si>
    <t>75561</t>
  </si>
  <si>
    <t>HOOKS</t>
  </si>
  <si>
    <t>75459</t>
  </si>
  <si>
    <t>75656</t>
  </si>
  <si>
    <t>HUGHES SPRINGS</t>
  </si>
  <si>
    <t>75949</t>
  </si>
  <si>
    <t>75141</t>
  </si>
  <si>
    <t>HUTCHINS</t>
  </si>
  <si>
    <t>75014</t>
  </si>
  <si>
    <t>75015</t>
  </si>
  <si>
    <t>75016</t>
  </si>
  <si>
    <t>75017</t>
  </si>
  <si>
    <t>75038</t>
  </si>
  <si>
    <t>75039</t>
  </si>
  <si>
    <t>75060</t>
  </si>
  <si>
    <t>75061</t>
  </si>
  <si>
    <t>75062</t>
  </si>
  <si>
    <t>75063</t>
  </si>
  <si>
    <t>75447</t>
  </si>
  <si>
    <t>75766</t>
  </si>
  <si>
    <t>75951</t>
  </si>
  <si>
    <t>75657</t>
  </si>
  <si>
    <t>75846</t>
  </si>
  <si>
    <t>75954</t>
  </si>
  <si>
    <t>JOAQUIN</t>
  </si>
  <si>
    <t>75658</t>
  </si>
  <si>
    <t>JOINERVILLE</t>
  </si>
  <si>
    <t>75659</t>
  </si>
  <si>
    <t>75164</t>
  </si>
  <si>
    <t>75660</t>
  </si>
  <si>
    <t>JUDSON</t>
  </si>
  <si>
    <t>75661</t>
  </si>
  <si>
    <t>KARNACK</t>
  </si>
  <si>
    <t>75142</t>
  </si>
  <si>
    <t>KAUFMAN</t>
  </si>
  <si>
    <t>75143</t>
  </si>
  <si>
    <t>75847</t>
  </si>
  <si>
    <t>75144</t>
  </si>
  <si>
    <t>75562</t>
  </si>
  <si>
    <t>KILDARE</t>
  </si>
  <si>
    <t>75662</t>
  </si>
  <si>
    <t>75663</t>
  </si>
  <si>
    <t>75956</t>
  </si>
  <si>
    <t>75448</t>
  </si>
  <si>
    <t>KLONDIKE</t>
  </si>
  <si>
    <t>75449</t>
  </si>
  <si>
    <t>LADONIA</t>
  </si>
  <si>
    <t>75666</t>
  </si>
  <si>
    <t>LAIRD HILL</t>
  </si>
  <si>
    <t>75450</t>
  </si>
  <si>
    <t>LAKE CREEK</t>
  </si>
  <si>
    <t>75065</t>
  </si>
  <si>
    <t>LAKE DALLAS</t>
  </si>
  <si>
    <t>75134</t>
  </si>
  <si>
    <t>75146</t>
  </si>
  <si>
    <t>75667</t>
  </si>
  <si>
    <t>LANEVILLE</t>
  </si>
  <si>
    <t>75770</t>
  </si>
  <si>
    <t>LARUE</t>
  </si>
  <si>
    <t>75849</t>
  </si>
  <si>
    <t>LATEXO</t>
  </si>
  <si>
    <t>75166</t>
  </si>
  <si>
    <t>LAVON</t>
  </si>
  <si>
    <t>75451</t>
  </si>
  <si>
    <t>75850</t>
  </si>
  <si>
    <t>LEONA</t>
  </si>
  <si>
    <t>75452</t>
  </si>
  <si>
    <t>75022</t>
  </si>
  <si>
    <t>FLOWER MOUND</t>
  </si>
  <si>
    <t>75027</t>
  </si>
  <si>
    <t>75028</t>
  </si>
  <si>
    <t>75029</t>
  </si>
  <si>
    <t>75056</t>
  </si>
  <si>
    <t>THE COLONY</t>
  </si>
  <si>
    <t>75057</t>
  </si>
  <si>
    <t>75067</t>
  </si>
  <si>
    <t>75077</t>
  </si>
  <si>
    <t>75771</t>
  </si>
  <si>
    <t>LINDALE</t>
  </si>
  <si>
    <t>75563</t>
  </si>
  <si>
    <t>75068</t>
  </si>
  <si>
    <t>LITTLE ELM</t>
  </si>
  <si>
    <t>75564</t>
  </si>
  <si>
    <t>75453</t>
  </si>
  <si>
    <t>LONE OAK</t>
  </si>
  <si>
    <t>75668</t>
  </si>
  <si>
    <t>LONE STAR</t>
  </si>
  <si>
    <t>75669</t>
  </si>
  <si>
    <t>75601</t>
  </si>
  <si>
    <t>75602</t>
  </si>
  <si>
    <t>75603</t>
  </si>
  <si>
    <t>75604</t>
  </si>
  <si>
    <t>75605</t>
  </si>
  <si>
    <t>75606</t>
  </si>
  <si>
    <t>75607</t>
  </si>
  <si>
    <t>75608</t>
  </si>
  <si>
    <t>75615</t>
  </si>
  <si>
    <t>75851</t>
  </si>
  <si>
    <t>LOVELADY</t>
  </si>
  <si>
    <t>75901</t>
  </si>
  <si>
    <t>LUFKIN</t>
  </si>
  <si>
    <t>75902</t>
  </si>
  <si>
    <t>75903</t>
  </si>
  <si>
    <t>75904</t>
  </si>
  <si>
    <t>75915</t>
  </si>
  <si>
    <t>75069</t>
  </si>
  <si>
    <t>MCKINNEY</t>
  </si>
  <si>
    <t>75070</t>
  </si>
  <si>
    <t>75071</t>
  </si>
  <si>
    <t>75565</t>
  </si>
  <si>
    <t>75147</t>
  </si>
  <si>
    <t>MABANK</t>
  </si>
  <si>
    <t>75156</t>
  </si>
  <si>
    <t>75148</t>
  </si>
  <si>
    <t>MALAKOFF</t>
  </si>
  <si>
    <t>75566</t>
  </si>
  <si>
    <t>75670</t>
  </si>
  <si>
    <t>75671</t>
  </si>
  <si>
    <t>75672</t>
  </si>
  <si>
    <t>75958</t>
  </si>
  <si>
    <t>75567</t>
  </si>
  <si>
    <t>75772</t>
  </si>
  <si>
    <t>MAYDELLE</t>
  </si>
  <si>
    <t>75454</t>
  </si>
  <si>
    <t>MELISSA</t>
  </si>
  <si>
    <t>75458</t>
  </si>
  <si>
    <t>MERIT</t>
  </si>
  <si>
    <t>75149</t>
  </si>
  <si>
    <t>75150</t>
  </si>
  <si>
    <t>75180</t>
  </si>
  <si>
    <t>BALCH SPRINGS</t>
  </si>
  <si>
    <t>75181</t>
  </si>
  <si>
    <t>75182</t>
  </si>
  <si>
    <t>75185</t>
  </si>
  <si>
    <t>75187</t>
  </si>
  <si>
    <t>75852</t>
  </si>
  <si>
    <t>75959</t>
  </si>
  <si>
    <t>75773</t>
  </si>
  <si>
    <t>75853</t>
  </si>
  <si>
    <t>MONTALBA</t>
  </si>
  <si>
    <t>75960</t>
  </si>
  <si>
    <t>75681</t>
  </si>
  <si>
    <t>MOUNT ENTERPRISE</t>
  </si>
  <si>
    <t>75455</t>
  </si>
  <si>
    <t>75456</t>
  </si>
  <si>
    <t>75457</t>
  </si>
  <si>
    <t>75778</t>
  </si>
  <si>
    <t>MURCHISON</t>
  </si>
  <si>
    <t>75961</t>
  </si>
  <si>
    <t>NACOGDOCHES</t>
  </si>
  <si>
    <t>75962</t>
  </si>
  <si>
    <t>75963</t>
  </si>
  <si>
    <t>75964</t>
  </si>
  <si>
    <t>75965</t>
  </si>
  <si>
    <t>75568</t>
  </si>
  <si>
    <t>75569</t>
  </si>
  <si>
    <t>75779</t>
  </si>
  <si>
    <t>NECHES</t>
  </si>
  <si>
    <t>75173</t>
  </si>
  <si>
    <t>75570</t>
  </si>
  <si>
    <t>75682</t>
  </si>
  <si>
    <t>75780</t>
  </si>
  <si>
    <t>NEW SUMMERFIELD</t>
  </si>
  <si>
    <t>75966</t>
  </si>
  <si>
    <t>75855</t>
  </si>
  <si>
    <t>75571</t>
  </si>
  <si>
    <t>75683</t>
  </si>
  <si>
    <t>ORE CITY</t>
  </si>
  <si>
    <t>75684</t>
  </si>
  <si>
    <t>75801</t>
  </si>
  <si>
    <t>75802</t>
  </si>
  <si>
    <t>75803</t>
  </si>
  <si>
    <t>75882</t>
  </si>
  <si>
    <t>75152</t>
  </si>
  <si>
    <t>75685</t>
  </si>
  <si>
    <t>75460</t>
  </si>
  <si>
    <t>75461</t>
  </si>
  <si>
    <t>75462</t>
  </si>
  <si>
    <t>75468</t>
  </si>
  <si>
    <t>PATTONVILLE</t>
  </si>
  <si>
    <t>75469</t>
  </si>
  <si>
    <t>PECAN GAP</t>
  </si>
  <si>
    <t>75856</t>
  </si>
  <si>
    <t>75470</t>
  </si>
  <si>
    <t>PETTY</t>
  </si>
  <si>
    <t>75471</t>
  </si>
  <si>
    <t>PICKTON</t>
  </si>
  <si>
    <t>75968</t>
  </si>
  <si>
    <t>75686</t>
  </si>
  <si>
    <t>75023</t>
  </si>
  <si>
    <t>75024</t>
  </si>
  <si>
    <t>75025</t>
  </si>
  <si>
    <t>75026</t>
  </si>
  <si>
    <t>75074</t>
  </si>
  <si>
    <t>75075</t>
  </si>
  <si>
    <t>75086</t>
  </si>
  <si>
    <t>75093</t>
  </si>
  <si>
    <t>75094</t>
  </si>
  <si>
    <t>75472</t>
  </si>
  <si>
    <t>POINT</t>
  </si>
  <si>
    <t>75969</t>
  </si>
  <si>
    <t>POLLOK</t>
  </si>
  <si>
    <t>75076</t>
  </si>
  <si>
    <t>POTTSBORO</t>
  </si>
  <si>
    <t>75473</t>
  </si>
  <si>
    <t>75153</t>
  </si>
  <si>
    <t>75782</t>
  </si>
  <si>
    <t>POYNOR</t>
  </si>
  <si>
    <t>75687</t>
  </si>
  <si>
    <t>75407</t>
  </si>
  <si>
    <t>75078</t>
  </si>
  <si>
    <t>PROSPER</t>
  </si>
  <si>
    <t>75572</t>
  </si>
  <si>
    <t>QUEEN CITY</t>
  </si>
  <si>
    <t>75474</t>
  </si>
  <si>
    <t>QUINLAN</t>
  </si>
  <si>
    <t>75783</t>
  </si>
  <si>
    <t>75475</t>
  </si>
  <si>
    <t>75858</t>
  </si>
  <si>
    <t>75476</t>
  </si>
  <si>
    <t>75154</t>
  </si>
  <si>
    <t>75573</t>
  </si>
  <si>
    <t>REDWATER</t>
  </si>
  <si>
    <t>75784</t>
  </si>
  <si>
    <t>REKLAW</t>
  </si>
  <si>
    <t>75155</t>
  </si>
  <si>
    <t>75080</t>
  </si>
  <si>
    <t>RICHARDSON</t>
  </si>
  <si>
    <t>75081</t>
  </si>
  <si>
    <t>75082</t>
  </si>
  <si>
    <t>75083</t>
  </si>
  <si>
    <t>75085</t>
  </si>
  <si>
    <t>75032</t>
  </si>
  <si>
    <t>ROCKWALL</t>
  </si>
  <si>
    <t>75087</t>
  </si>
  <si>
    <t>75157</t>
  </si>
  <si>
    <t>ROSSER</t>
  </si>
  <si>
    <t>75030</t>
  </si>
  <si>
    <t>ROWLETT</t>
  </si>
  <si>
    <t>75088</t>
  </si>
  <si>
    <t>75089</t>
  </si>
  <si>
    <t>75477</t>
  </si>
  <si>
    <t>ROXTON</t>
  </si>
  <si>
    <t>75189</t>
  </si>
  <si>
    <t>ROYSE CITY</t>
  </si>
  <si>
    <t>75785</t>
  </si>
  <si>
    <t>RUSK</t>
  </si>
  <si>
    <t>75788</t>
  </si>
  <si>
    <t>SACUL</t>
  </si>
  <si>
    <t>75478</t>
  </si>
  <si>
    <t>75972</t>
  </si>
  <si>
    <t>SAN AUGUSTINE</t>
  </si>
  <si>
    <t>75479</t>
  </si>
  <si>
    <t>75688</t>
  </si>
  <si>
    <t>75480</t>
  </si>
  <si>
    <t>SCROGGINS</t>
  </si>
  <si>
    <t>75158</t>
  </si>
  <si>
    <t>SCURRY</t>
  </si>
  <si>
    <t>75159</t>
  </si>
  <si>
    <t>SEAGOVILLE</t>
  </si>
  <si>
    <t>75689</t>
  </si>
  <si>
    <t>SELMAN CITY</t>
  </si>
  <si>
    <t>75973</t>
  </si>
  <si>
    <t>75090</t>
  </si>
  <si>
    <t>75091</t>
  </si>
  <si>
    <t>75092</t>
  </si>
  <si>
    <t>75574</t>
  </si>
  <si>
    <t>75848</t>
  </si>
  <si>
    <t>KIRVIN</t>
  </si>
  <si>
    <t>75859</t>
  </si>
  <si>
    <t>STREETMAN</t>
  </si>
  <si>
    <t>75481</t>
  </si>
  <si>
    <t>SULPHUR BLUFF</t>
  </si>
  <si>
    <t>75482</t>
  </si>
  <si>
    <t>75483</t>
  </si>
  <si>
    <t>75486</t>
  </si>
  <si>
    <t>75487</t>
  </si>
  <si>
    <t>TALCO</t>
  </si>
  <si>
    <t>75691</t>
  </si>
  <si>
    <t>75860</t>
  </si>
  <si>
    <t>TEAGUE</t>
  </si>
  <si>
    <t>75488</t>
  </si>
  <si>
    <t>TELEPHONE</t>
  </si>
  <si>
    <t>75974</t>
  </si>
  <si>
    <t>TENAHA</t>
  </si>
  <si>
    <t>75861</t>
  </si>
  <si>
    <t>TENNESSEE COLONY</t>
  </si>
  <si>
    <t>75880</t>
  </si>
  <si>
    <t>75884</t>
  </si>
  <si>
    <t>75886</t>
  </si>
  <si>
    <t>75160</t>
  </si>
  <si>
    <t>TERRELL</t>
  </si>
  <si>
    <t>75161</t>
  </si>
  <si>
    <t>75501</t>
  </si>
  <si>
    <t>75503</t>
  </si>
  <si>
    <t>75504</t>
  </si>
  <si>
    <t>75505</t>
  </si>
  <si>
    <t>75507</t>
  </si>
  <si>
    <t>75599</t>
  </si>
  <si>
    <t>75975</t>
  </si>
  <si>
    <t>TIMPSON</t>
  </si>
  <si>
    <t>75489</t>
  </si>
  <si>
    <t>TOM BEAN</t>
  </si>
  <si>
    <t>75490</t>
  </si>
  <si>
    <t>75163</t>
  </si>
  <si>
    <t>75862</t>
  </si>
  <si>
    <t>75789</t>
  </si>
  <si>
    <t>TROUP</t>
  </si>
  <si>
    <t>75701</t>
  </si>
  <si>
    <t>75702</t>
  </si>
  <si>
    <t>75703</t>
  </si>
  <si>
    <t>75704</t>
  </si>
  <si>
    <t>75705</t>
  </si>
  <si>
    <t>75706</t>
  </si>
  <si>
    <t>75707</t>
  </si>
  <si>
    <t>75708</t>
  </si>
  <si>
    <t>75709</t>
  </si>
  <si>
    <t>75710</t>
  </si>
  <si>
    <t>75711</t>
  </si>
  <si>
    <t>75712</t>
  </si>
  <si>
    <t>75713</t>
  </si>
  <si>
    <t>75798</t>
  </si>
  <si>
    <t>75799</t>
  </si>
  <si>
    <t>75790</t>
  </si>
  <si>
    <t>75495</t>
  </si>
  <si>
    <t>VAN ALSTYNE</t>
  </si>
  <si>
    <t>75692</t>
  </si>
  <si>
    <t>WASKOM</t>
  </si>
  <si>
    <t>75165</t>
  </si>
  <si>
    <t>WAXAHACHIE</t>
  </si>
  <si>
    <t>75167</t>
  </si>
  <si>
    <t>75168</t>
  </si>
  <si>
    <t>75976</t>
  </si>
  <si>
    <t>75485</t>
  </si>
  <si>
    <t>75097</t>
  </si>
  <si>
    <t>75791</t>
  </si>
  <si>
    <t>75693</t>
  </si>
  <si>
    <t>75491</t>
  </si>
  <si>
    <t>WHITEWRIGHT</t>
  </si>
  <si>
    <t>75977</t>
  </si>
  <si>
    <t>WIERGATE</t>
  </si>
  <si>
    <t>75169</t>
  </si>
  <si>
    <t>WILLS POINT</t>
  </si>
  <si>
    <t>75172</t>
  </si>
  <si>
    <t>75492</t>
  </si>
  <si>
    <t>75493</t>
  </si>
  <si>
    <t>75494</t>
  </si>
  <si>
    <t>75792</t>
  </si>
  <si>
    <t>75978</t>
  </si>
  <si>
    <t>75496</t>
  </si>
  <si>
    <t>WOLFE CITY</t>
  </si>
  <si>
    <t>75865</t>
  </si>
  <si>
    <t>75694</t>
  </si>
  <si>
    <t>75979</t>
  </si>
  <si>
    <t>75990</t>
  </si>
  <si>
    <t>75098</t>
  </si>
  <si>
    <t>WYLIE</t>
  </si>
  <si>
    <t>75497</t>
  </si>
  <si>
    <t>YANTIS</t>
  </si>
  <si>
    <t>75980</t>
  </si>
  <si>
    <t>ZAVALLA</t>
  </si>
  <si>
    <t>73901</t>
  </si>
  <si>
    <t>73931</t>
  </si>
  <si>
    <t>BALKO</t>
  </si>
  <si>
    <t>73932</t>
  </si>
  <si>
    <t>73933</t>
  </si>
  <si>
    <t>BOISE CITY</t>
  </si>
  <si>
    <t>73937</t>
  </si>
  <si>
    <t>73938</t>
  </si>
  <si>
    <t>FORGAN</t>
  </si>
  <si>
    <t>73939</t>
  </si>
  <si>
    <t>GOODWELL</t>
  </si>
  <si>
    <t>73942</t>
  </si>
  <si>
    <t>GUYMON</t>
  </si>
  <si>
    <t>73944</t>
  </si>
  <si>
    <t>HARDESTY</t>
  </si>
  <si>
    <t>73945</t>
  </si>
  <si>
    <t>HOOKER</t>
  </si>
  <si>
    <t>73946</t>
  </si>
  <si>
    <t>73947</t>
  </si>
  <si>
    <t>73949</t>
  </si>
  <si>
    <t>TEXHOMA</t>
  </si>
  <si>
    <t>73950</t>
  </si>
  <si>
    <t>TURPIN</t>
  </si>
  <si>
    <t>73951</t>
  </si>
  <si>
    <t>79311</t>
  </si>
  <si>
    <t>ABERNATHY</t>
  </si>
  <si>
    <t>79601</t>
  </si>
  <si>
    <t>79602</t>
  </si>
  <si>
    <t>79603</t>
  </si>
  <si>
    <t>79604</t>
  </si>
  <si>
    <t>79605</t>
  </si>
  <si>
    <t>79606</t>
  </si>
  <si>
    <t>79607</t>
  </si>
  <si>
    <t>DYESS AFB</t>
  </si>
  <si>
    <t>79608</t>
  </si>
  <si>
    <t>79697</t>
  </si>
  <si>
    <t>79698</t>
  </si>
  <si>
    <t>79699</t>
  </si>
  <si>
    <t>79001</t>
  </si>
  <si>
    <t>79002</t>
  </si>
  <si>
    <t>ALANREED</t>
  </si>
  <si>
    <t>76430</t>
  </si>
  <si>
    <t>76008</t>
  </si>
  <si>
    <t>79003</t>
  </si>
  <si>
    <t>76009</t>
  </si>
  <si>
    <t>76225</t>
  </si>
  <si>
    <t>79101</t>
  </si>
  <si>
    <t>AMARILLO</t>
  </si>
  <si>
    <t>79102</t>
  </si>
  <si>
    <t>79103</t>
  </si>
  <si>
    <t>79104</t>
  </si>
  <si>
    <t>79105</t>
  </si>
  <si>
    <t>79106</t>
  </si>
  <si>
    <t>79107</t>
  </si>
  <si>
    <t>79108</t>
  </si>
  <si>
    <t>79109</t>
  </si>
  <si>
    <t>79110</t>
  </si>
  <si>
    <t>79111</t>
  </si>
  <si>
    <t>79114</t>
  </si>
  <si>
    <t>79116</t>
  </si>
  <si>
    <t>79117</t>
  </si>
  <si>
    <t>79118</t>
  </si>
  <si>
    <t>79119</t>
  </si>
  <si>
    <t>79120</t>
  </si>
  <si>
    <t>79121</t>
  </si>
  <si>
    <t>79124</t>
  </si>
  <si>
    <t>79159</t>
  </si>
  <si>
    <t>79166</t>
  </si>
  <si>
    <t>79168</t>
  </si>
  <si>
    <t>79172</t>
  </si>
  <si>
    <t>79174</t>
  </si>
  <si>
    <t>79178</t>
  </si>
  <si>
    <t>79185</t>
  </si>
  <si>
    <t>79189</t>
  </si>
  <si>
    <t>79312</t>
  </si>
  <si>
    <t>79501</t>
  </si>
  <si>
    <t>79313</t>
  </si>
  <si>
    <t>76351</t>
  </si>
  <si>
    <t>ARCHER CITY</t>
  </si>
  <si>
    <t>76226</t>
  </si>
  <si>
    <t>76001</t>
  </si>
  <si>
    <t>76002</t>
  </si>
  <si>
    <t>76003</t>
  </si>
  <si>
    <t>76004</t>
  </si>
  <si>
    <t>76005</t>
  </si>
  <si>
    <t>76006</t>
  </si>
  <si>
    <t>76007</t>
  </si>
  <si>
    <t>76010</t>
  </si>
  <si>
    <t>76011</t>
  </si>
  <si>
    <t>76012</t>
  </si>
  <si>
    <t>76013</t>
  </si>
  <si>
    <t>76014</t>
  </si>
  <si>
    <t>76015</t>
  </si>
  <si>
    <t>76016</t>
  </si>
  <si>
    <t>76017</t>
  </si>
  <si>
    <t>76018</t>
  </si>
  <si>
    <t>76019</t>
  </si>
  <si>
    <t>76094</t>
  </si>
  <si>
    <t>76096</t>
  </si>
  <si>
    <t>76820</t>
  </si>
  <si>
    <t>ART</t>
  </si>
  <si>
    <t>79502</t>
  </si>
  <si>
    <t>ASPERMONT</t>
  </si>
  <si>
    <t>76227</t>
  </si>
  <si>
    <t>76020</t>
  </si>
  <si>
    <t>AZLE</t>
  </si>
  <si>
    <t>76098</t>
  </si>
  <si>
    <t>79504</t>
  </si>
  <si>
    <t>BAIRD</t>
  </si>
  <si>
    <t>76821</t>
  </si>
  <si>
    <t>BALLINGER</t>
  </si>
  <si>
    <t>76823</t>
  </si>
  <si>
    <t>BANGS</t>
  </si>
  <si>
    <t>76930</t>
  </si>
  <si>
    <t>BARNHART</t>
  </si>
  <si>
    <t>76021</t>
  </si>
  <si>
    <t>76022</t>
  </si>
  <si>
    <t>76095</t>
  </si>
  <si>
    <t>76228</t>
  </si>
  <si>
    <t>76824</t>
  </si>
  <si>
    <t>79505</t>
  </si>
  <si>
    <t>BENJAMIN</t>
  </si>
  <si>
    <t>76932</t>
  </si>
  <si>
    <t>79506</t>
  </si>
  <si>
    <t>76432</t>
  </si>
  <si>
    <t>BLANKET</t>
  </si>
  <si>
    <t>79314</t>
  </si>
  <si>
    <t>76352</t>
  </si>
  <si>
    <t>BLUEGROVE</t>
  </si>
  <si>
    <t>76433</t>
  </si>
  <si>
    <t>BLUFF DALE</t>
  </si>
  <si>
    <t>79005</t>
  </si>
  <si>
    <t>BOOKER</t>
  </si>
  <si>
    <t>79007</t>
  </si>
  <si>
    <t>BORGER</t>
  </si>
  <si>
    <t>79008</t>
  </si>
  <si>
    <t>79009</t>
  </si>
  <si>
    <t>BOVINA</t>
  </si>
  <si>
    <t>76230</t>
  </si>
  <si>
    <t>76023</t>
  </si>
  <si>
    <t>76825</t>
  </si>
  <si>
    <t>76424</t>
  </si>
  <si>
    <t>76426</t>
  </si>
  <si>
    <t>79011</t>
  </si>
  <si>
    <t>BRISCOE</t>
  </si>
  <si>
    <t>76933</t>
  </si>
  <si>
    <t>BRONTE</t>
  </si>
  <si>
    <t>76827</t>
  </si>
  <si>
    <t>BROOKESMITH</t>
  </si>
  <si>
    <t>79316</t>
  </si>
  <si>
    <t>79376</t>
  </si>
  <si>
    <t>76801</t>
  </si>
  <si>
    <t>76802</t>
  </si>
  <si>
    <t>76803</t>
  </si>
  <si>
    <t>76804</t>
  </si>
  <si>
    <t>76427</t>
  </si>
  <si>
    <t>BRYSON</t>
  </si>
  <si>
    <t>79508</t>
  </si>
  <si>
    <t>76354</t>
  </si>
  <si>
    <t>BURKBURNETT</t>
  </si>
  <si>
    <t>76828</t>
  </si>
  <si>
    <t>BURKETT</t>
  </si>
  <si>
    <t>76028</t>
  </si>
  <si>
    <t>BURLESON</t>
  </si>
  <si>
    <t>76097</t>
  </si>
  <si>
    <t>79012</t>
  </si>
  <si>
    <t>BUSHLAND</t>
  </si>
  <si>
    <t>76357</t>
  </si>
  <si>
    <t>79013</t>
  </si>
  <si>
    <t>CACTUS</t>
  </si>
  <si>
    <t>76429</t>
  </si>
  <si>
    <t>79014</t>
  </si>
  <si>
    <t>79015</t>
  </si>
  <si>
    <t>79016</t>
  </si>
  <si>
    <t>76435</t>
  </si>
  <si>
    <t>76934</t>
  </si>
  <si>
    <t>76436</t>
  </si>
  <si>
    <t>76831</t>
  </si>
  <si>
    <t>CASTELL</t>
  </si>
  <si>
    <t>79018</t>
  </si>
  <si>
    <t>CHANNING</t>
  </si>
  <si>
    <t>79058</t>
  </si>
  <si>
    <t>MASTERSON</t>
  </si>
  <si>
    <t>76832</t>
  </si>
  <si>
    <t>76431</t>
  </si>
  <si>
    <t>79201</t>
  </si>
  <si>
    <t>CHILDRESS</t>
  </si>
  <si>
    <t>79223</t>
  </si>
  <si>
    <t>CEE VEE</t>
  </si>
  <si>
    <t>79225</t>
  </si>
  <si>
    <t>79247</t>
  </si>
  <si>
    <t>76935</t>
  </si>
  <si>
    <t>CHRISTOVAL</t>
  </si>
  <si>
    <t>76437</t>
  </si>
  <si>
    <t>79226</t>
  </si>
  <si>
    <t>79240</t>
  </si>
  <si>
    <t>LELIA LAKE</t>
  </si>
  <si>
    <t>79019</t>
  </si>
  <si>
    <t>CLAUDE</t>
  </si>
  <si>
    <t>76031</t>
  </si>
  <si>
    <t>CLEBURNE</t>
  </si>
  <si>
    <t>76033</t>
  </si>
  <si>
    <t>79510</t>
  </si>
  <si>
    <t>79511</t>
  </si>
  <si>
    <t>76834</t>
  </si>
  <si>
    <t>76034</t>
  </si>
  <si>
    <t>COLLEYVILLE</t>
  </si>
  <si>
    <t>76233</t>
  </si>
  <si>
    <t>79512</t>
  </si>
  <si>
    <t>76442</t>
  </si>
  <si>
    <t>79021</t>
  </si>
  <si>
    <t>COTTON CENTER</t>
  </si>
  <si>
    <t>76035</t>
  </si>
  <si>
    <t>79322</t>
  </si>
  <si>
    <t>CROSBYTON</t>
  </si>
  <si>
    <t>76443</t>
  </si>
  <si>
    <t>79227</t>
  </si>
  <si>
    <t>CROWELL</t>
  </si>
  <si>
    <t>76036</t>
  </si>
  <si>
    <t>79022</t>
  </si>
  <si>
    <t>DALHART</t>
  </si>
  <si>
    <t>79024</t>
  </si>
  <si>
    <t>DARROUZETT</t>
  </si>
  <si>
    <t>79025</t>
  </si>
  <si>
    <t>76234</t>
  </si>
  <si>
    <t>76444</t>
  </si>
  <si>
    <t>DE LEON</t>
  </si>
  <si>
    <t>76439</t>
  </si>
  <si>
    <t>76201</t>
  </si>
  <si>
    <t>76202</t>
  </si>
  <si>
    <t>76203</t>
  </si>
  <si>
    <t>76204</t>
  </si>
  <si>
    <t>76205</t>
  </si>
  <si>
    <t>76206</t>
  </si>
  <si>
    <t>76207</t>
  </si>
  <si>
    <t>76208</t>
  </si>
  <si>
    <t>76209</t>
  </si>
  <si>
    <t>76210</t>
  </si>
  <si>
    <t>79323</t>
  </si>
  <si>
    <t>DENVER CITY</t>
  </si>
  <si>
    <t>76445</t>
  </si>
  <si>
    <t>DESDEMONA</t>
  </si>
  <si>
    <t>79229</t>
  </si>
  <si>
    <t>79027</t>
  </si>
  <si>
    <t>DIMMITT</t>
  </si>
  <si>
    <t>79230</t>
  </si>
  <si>
    <t>76836</t>
  </si>
  <si>
    <t>DOOLE</t>
  </si>
  <si>
    <t>79231</t>
  </si>
  <si>
    <t>76446</t>
  </si>
  <si>
    <t>79029</t>
  </si>
  <si>
    <t>79516</t>
  </si>
  <si>
    <t>DUNN</t>
  </si>
  <si>
    <t>79031</t>
  </si>
  <si>
    <t>EARTH</t>
  </si>
  <si>
    <t>76448</t>
  </si>
  <si>
    <t>EASTLAND</t>
  </si>
  <si>
    <t>76837</t>
  </si>
  <si>
    <t>79032</t>
  </si>
  <si>
    <t>EDMONSON</t>
  </si>
  <si>
    <t>76936</t>
  </si>
  <si>
    <t>76360</t>
  </si>
  <si>
    <t>ELECTRA</t>
  </si>
  <si>
    <t>76452</t>
  </si>
  <si>
    <t>ENERGY</t>
  </si>
  <si>
    <t>79324</t>
  </si>
  <si>
    <t>ENOCHS</t>
  </si>
  <si>
    <t>76937</t>
  </si>
  <si>
    <t>EOLA</t>
  </si>
  <si>
    <t>76238</t>
  </si>
  <si>
    <t>ERA</t>
  </si>
  <si>
    <t>79233</t>
  </si>
  <si>
    <t>76039</t>
  </si>
  <si>
    <t>EULESS</t>
  </si>
  <si>
    <t>76040</t>
  </si>
  <si>
    <t>79033</t>
  </si>
  <si>
    <t>FARNSWORTH</t>
  </si>
  <si>
    <t>79325</t>
  </si>
  <si>
    <t>79235</t>
  </si>
  <si>
    <t>FLOYDADA</t>
  </si>
  <si>
    <t>79517</t>
  </si>
  <si>
    <t>FLUVANNA</t>
  </si>
  <si>
    <t>79034</t>
  </si>
  <si>
    <t>FOLLETT</t>
  </si>
  <si>
    <t>76239</t>
  </si>
  <si>
    <t>FORESTBURG</t>
  </si>
  <si>
    <t>76041</t>
  </si>
  <si>
    <t>FORRESTON</t>
  </si>
  <si>
    <t>76841</t>
  </si>
  <si>
    <t>FORT MC KAVETT</t>
  </si>
  <si>
    <t>76101</t>
  </si>
  <si>
    <t>FORT WORTH</t>
  </si>
  <si>
    <t>76102</t>
  </si>
  <si>
    <t>76103</t>
  </si>
  <si>
    <t>76104</t>
  </si>
  <si>
    <t>76105</t>
  </si>
  <si>
    <t>76106</t>
  </si>
  <si>
    <t>76107</t>
  </si>
  <si>
    <t>76108</t>
  </si>
  <si>
    <t>76109</t>
  </si>
  <si>
    <t>76110</t>
  </si>
  <si>
    <t>76111</t>
  </si>
  <si>
    <t>76112</t>
  </si>
  <si>
    <t>76113</t>
  </si>
  <si>
    <t>76114</t>
  </si>
  <si>
    <t>76115</t>
  </si>
  <si>
    <t>76116</t>
  </si>
  <si>
    <t>76117</t>
  </si>
  <si>
    <t>HALTOM CITY</t>
  </si>
  <si>
    <t>76118</t>
  </si>
  <si>
    <t>76119</t>
  </si>
  <si>
    <t>76120</t>
  </si>
  <si>
    <t>76121</t>
  </si>
  <si>
    <t>76122</t>
  </si>
  <si>
    <t>76123</t>
  </si>
  <si>
    <t>76124</t>
  </si>
  <si>
    <t>76126</t>
  </si>
  <si>
    <t>76127</t>
  </si>
  <si>
    <t>NAVAL AIR STATION/ JRB</t>
  </si>
  <si>
    <t>76129</t>
  </si>
  <si>
    <t>76130</t>
  </si>
  <si>
    <t>76131</t>
  </si>
  <si>
    <t>76132</t>
  </si>
  <si>
    <t>76133</t>
  </si>
  <si>
    <t>76134</t>
  </si>
  <si>
    <t>76135</t>
  </si>
  <si>
    <t>76136</t>
  </si>
  <si>
    <t>76137</t>
  </si>
  <si>
    <t>76140</t>
  </si>
  <si>
    <t>76147</t>
  </si>
  <si>
    <t>76148</t>
  </si>
  <si>
    <t>76150</t>
  </si>
  <si>
    <t>76155</t>
  </si>
  <si>
    <t>76161</t>
  </si>
  <si>
    <t>76162</t>
  </si>
  <si>
    <t>76163</t>
  </si>
  <si>
    <t>76164</t>
  </si>
  <si>
    <t>76166</t>
  </si>
  <si>
    <t>76177</t>
  </si>
  <si>
    <t>76179</t>
  </si>
  <si>
    <t>76180</t>
  </si>
  <si>
    <t>NORTH RICHLAND HILLS</t>
  </si>
  <si>
    <t>76181</t>
  </si>
  <si>
    <t>76182</t>
  </si>
  <si>
    <t>76185</t>
  </si>
  <si>
    <t>76191</t>
  </si>
  <si>
    <t>76192</t>
  </si>
  <si>
    <t>76193</t>
  </si>
  <si>
    <t>76195</t>
  </si>
  <si>
    <t>76196</t>
  </si>
  <si>
    <t>76197</t>
  </si>
  <si>
    <t>76198</t>
  </si>
  <si>
    <t>76199</t>
  </si>
  <si>
    <t>76842</t>
  </si>
  <si>
    <t>79035</t>
  </si>
  <si>
    <t>FRIONA</t>
  </si>
  <si>
    <t>79036</t>
  </si>
  <si>
    <t>FRITCH</t>
  </si>
  <si>
    <t>76240</t>
  </si>
  <si>
    <t>76241</t>
  </si>
  <si>
    <t>79518</t>
  </si>
  <si>
    <t>76043</t>
  </si>
  <si>
    <t>GLEN ROSE</t>
  </si>
  <si>
    <t>76044</t>
  </si>
  <si>
    <t>GODLEY</t>
  </si>
  <si>
    <t>79519</t>
  </si>
  <si>
    <t>GOLDSBORO</t>
  </si>
  <si>
    <t>76844</t>
  </si>
  <si>
    <t>GOLDTHWAITE</t>
  </si>
  <si>
    <t>76453</t>
  </si>
  <si>
    <t>76245</t>
  </si>
  <si>
    <t>76363</t>
  </si>
  <si>
    <t>GOREE</t>
  </si>
  <si>
    <t>76454</t>
  </si>
  <si>
    <t>GORMAN</t>
  </si>
  <si>
    <t>76845</t>
  </si>
  <si>
    <t>GOULDBUSK</t>
  </si>
  <si>
    <t>76449</t>
  </si>
  <si>
    <t>GRAFORD</t>
  </si>
  <si>
    <t>76450</t>
  </si>
  <si>
    <t>76048</t>
  </si>
  <si>
    <t>GRANBURY</t>
  </si>
  <si>
    <t>76049</t>
  </si>
  <si>
    <t>76050</t>
  </si>
  <si>
    <t>76051</t>
  </si>
  <si>
    <t>76092</t>
  </si>
  <si>
    <t>SOUTHLAKE</t>
  </si>
  <si>
    <t>76099</t>
  </si>
  <si>
    <t>76246</t>
  </si>
  <si>
    <t>79039</t>
  </si>
  <si>
    <t>GROOM</t>
  </si>
  <si>
    <t>79040</t>
  </si>
  <si>
    <t>GRUVER</t>
  </si>
  <si>
    <t>76455</t>
  </si>
  <si>
    <t>79236</t>
  </si>
  <si>
    <t>79041</t>
  </si>
  <si>
    <t>HALE CENTER</t>
  </si>
  <si>
    <t>79520</t>
  </si>
  <si>
    <t>79042</t>
  </si>
  <si>
    <t>79094</t>
  </si>
  <si>
    <t>76364</t>
  </si>
  <si>
    <t>79043</t>
  </si>
  <si>
    <t>HART</t>
  </si>
  <si>
    <t>79044</t>
  </si>
  <si>
    <t>79521</t>
  </si>
  <si>
    <t>76052</t>
  </si>
  <si>
    <t>HASLET</t>
  </si>
  <si>
    <t>79525</t>
  </si>
  <si>
    <t>79237</t>
  </si>
  <si>
    <t>HEDLEY</t>
  </si>
  <si>
    <t>76365</t>
  </si>
  <si>
    <t>79045</t>
  </si>
  <si>
    <t>79085</t>
  </si>
  <si>
    <t>79526</t>
  </si>
  <si>
    <t>HERMLEIGH</t>
  </si>
  <si>
    <t>76848</t>
  </si>
  <si>
    <t>HEXT</t>
  </si>
  <si>
    <t>76457</t>
  </si>
  <si>
    <t>79046</t>
  </si>
  <si>
    <t>HIGGINS</t>
  </si>
  <si>
    <t>76366</t>
  </si>
  <si>
    <t>HOLLIDAY</t>
  </si>
  <si>
    <t>76053</t>
  </si>
  <si>
    <t>HURST</t>
  </si>
  <si>
    <t>76054</t>
  </si>
  <si>
    <t>79329</t>
  </si>
  <si>
    <t>IDALOU</t>
  </si>
  <si>
    <t>76367</t>
  </si>
  <si>
    <t>IOWA PARK</t>
  </si>
  <si>
    <t>79527</t>
  </si>
  <si>
    <t>76055</t>
  </si>
  <si>
    <t>ITASCA</t>
  </si>
  <si>
    <t>76458</t>
  </si>
  <si>
    <t>79528</t>
  </si>
  <si>
    <t>JAYTON</t>
  </si>
  <si>
    <t>76459</t>
  </si>
  <si>
    <t>76058</t>
  </si>
  <si>
    <t>JOSHUA</t>
  </si>
  <si>
    <t>76849</t>
  </si>
  <si>
    <t>76247</t>
  </si>
  <si>
    <t>JUSTIN</t>
  </si>
  <si>
    <t>76369</t>
  </si>
  <si>
    <t>KAMAY</t>
  </si>
  <si>
    <t>76059</t>
  </si>
  <si>
    <t>76244</t>
  </si>
  <si>
    <t>76248</t>
  </si>
  <si>
    <t>76060</t>
  </si>
  <si>
    <t>KENNEDALE</t>
  </si>
  <si>
    <t>76939</t>
  </si>
  <si>
    <t>KNICKERBOCKER</t>
  </si>
  <si>
    <t>79529</t>
  </si>
  <si>
    <t>KNOX CITY</t>
  </si>
  <si>
    <t>79052</t>
  </si>
  <si>
    <t>KRESS</t>
  </si>
  <si>
    <t>76249</t>
  </si>
  <si>
    <t>KRUM</t>
  </si>
  <si>
    <t>79239</t>
  </si>
  <si>
    <t>79331</t>
  </si>
  <si>
    <t>LAMESA</t>
  </si>
  <si>
    <t>79530</t>
  </si>
  <si>
    <t>79053</t>
  </si>
  <si>
    <t>LAZBUDDIE</t>
  </si>
  <si>
    <t>79054</t>
  </si>
  <si>
    <t>LEFORS</t>
  </si>
  <si>
    <t>79336</t>
  </si>
  <si>
    <t>LEVELLAND</t>
  </si>
  <si>
    <t>79338</t>
  </si>
  <si>
    <t>76061</t>
  </si>
  <si>
    <t>76250</t>
  </si>
  <si>
    <t>76461</t>
  </si>
  <si>
    <t>LINGLEVILLE</t>
  </si>
  <si>
    <t>76462</t>
  </si>
  <si>
    <t>LIPAN</t>
  </si>
  <si>
    <t>79056</t>
  </si>
  <si>
    <t>LIPSCOMB</t>
  </si>
  <si>
    <t>79326</t>
  </si>
  <si>
    <t>FIELDTON</t>
  </si>
  <si>
    <t>79339</t>
  </si>
  <si>
    <t>79221</t>
  </si>
  <si>
    <t>79241</t>
  </si>
  <si>
    <t>LOCKNEY</t>
  </si>
  <si>
    <t>76852</t>
  </si>
  <si>
    <t>LOHN</t>
  </si>
  <si>
    <t>76853</t>
  </si>
  <si>
    <t>LOMETA</t>
  </si>
  <si>
    <t>76854</t>
  </si>
  <si>
    <t>79342</t>
  </si>
  <si>
    <t>LOOP</t>
  </si>
  <si>
    <t>79532</t>
  </si>
  <si>
    <t>LORAINE</t>
  </si>
  <si>
    <t>79343</t>
  </si>
  <si>
    <t>LORENZO</t>
  </si>
  <si>
    <t>76460</t>
  </si>
  <si>
    <t>76855</t>
  </si>
  <si>
    <t>LOWAKE</t>
  </si>
  <si>
    <t>79401</t>
  </si>
  <si>
    <t>LUBBOCK</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</si>
  <si>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</si>
  <si>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</si>
  <si>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</si>
  <si>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</si>
  <si>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</si>
  <si>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</si>
  <si>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</si>
  <si>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</si>
  <si>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</si>
  <si>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</si>
  <si>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</si>
  <si>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</si>
  <si>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</si>
  <si>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</si>
  <si>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</si>
  <si>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</si>
  <si>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</si>
  <si>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</si>
  <si>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</si>
  <si>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</si>
  <si>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</si>
  <si>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</si>
  <si>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</si>
  <si>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</si>
  <si>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</si>
  <si>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79533</t>
  </si>
  <si>
    <t>LUEDERS</t>
  </si>
  <si>
    <t>79243</t>
  </si>
  <si>
    <t>79534</t>
  </si>
  <si>
    <t>MC CAULLEY</t>
  </si>
  <si>
    <t>79057</t>
  </si>
  <si>
    <t>76063</t>
  </si>
  <si>
    <t>79344</t>
  </si>
  <si>
    <t>79535</t>
  </si>
  <si>
    <t>MARYNEAL</t>
  </si>
  <si>
    <t>76856</t>
  </si>
  <si>
    <t>79244</t>
  </si>
  <si>
    <t>MATADOR</t>
  </si>
  <si>
    <t>76857</t>
  </si>
  <si>
    <t>76064</t>
  </si>
  <si>
    <t>MAYPEARL</t>
  </si>
  <si>
    <t>79345</t>
  </si>
  <si>
    <t>76370</t>
  </si>
  <si>
    <t>76858</t>
  </si>
  <si>
    <t>79245</t>
  </si>
  <si>
    <t>76859</t>
  </si>
  <si>
    <t>MENARD</t>
  </si>
  <si>
    <t>76940</t>
  </si>
  <si>
    <t>MERETA</t>
  </si>
  <si>
    <t>79536</t>
  </si>
  <si>
    <t>MERKEL</t>
  </si>
  <si>
    <t>76941</t>
  </si>
  <si>
    <t>MERTZON</t>
  </si>
  <si>
    <t>79059</t>
  </si>
  <si>
    <t>76065</t>
  </si>
  <si>
    <t>MIDLOTHIAN</t>
  </si>
  <si>
    <t>76861</t>
  </si>
  <si>
    <t>76862</t>
  </si>
  <si>
    <t>MILLERSVIEW</t>
  </si>
  <si>
    <t>76066</t>
  </si>
  <si>
    <t>MILLSAP</t>
  </si>
  <si>
    <t>76067</t>
  </si>
  <si>
    <t>76068</t>
  </si>
  <si>
    <t>76463</t>
  </si>
  <si>
    <t>MINGUS</t>
  </si>
  <si>
    <t>79061</t>
  </si>
  <si>
    <t>MOBEETIE</t>
  </si>
  <si>
    <t>76251</t>
  </si>
  <si>
    <t>76464</t>
  </si>
  <si>
    <t>76465</t>
  </si>
  <si>
    <t>MORGAN MILL</t>
  </si>
  <si>
    <t>79062</t>
  </si>
  <si>
    <t>79346</t>
  </si>
  <si>
    <t>76252</t>
  </si>
  <si>
    <t>MUENSTER</t>
  </si>
  <si>
    <t>79347</t>
  </si>
  <si>
    <t>MULESHOE</t>
  </si>
  <si>
    <t>76864</t>
  </si>
  <si>
    <t>MULLIN</t>
  </si>
  <si>
    <t>76371</t>
  </si>
  <si>
    <t>76253</t>
  </si>
  <si>
    <t>79063</t>
  </si>
  <si>
    <t>76070</t>
  </si>
  <si>
    <t>76071</t>
  </si>
  <si>
    <t>76372</t>
  </si>
  <si>
    <t>79350</t>
  </si>
  <si>
    <t>NEW DEAL</t>
  </si>
  <si>
    <t>76255</t>
  </si>
  <si>
    <t>NOCONA</t>
  </si>
  <si>
    <t>79537</t>
  </si>
  <si>
    <t>NOLAN</t>
  </si>
  <si>
    <t>76865</t>
  </si>
  <si>
    <t>79538</t>
  </si>
  <si>
    <t>NOVICE</t>
  </si>
  <si>
    <t>79539</t>
  </si>
  <si>
    <t>79351</t>
  </si>
  <si>
    <t>ODONNELL</t>
  </si>
  <si>
    <t>76373</t>
  </si>
  <si>
    <t>OKLAUNION</t>
  </si>
  <si>
    <t>76466</t>
  </si>
  <si>
    <t>OLDEN</t>
  </si>
  <si>
    <t>79540</t>
  </si>
  <si>
    <t>OLD GLORY</t>
  </si>
  <si>
    <t>76374</t>
  </si>
  <si>
    <t>79064</t>
  </si>
  <si>
    <t>OLTON</t>
  </si>
  <si>
    <t>79541</t>
  </si>
  <si>
    <t>OVALO</t>
  </si>
  <si>
    <t>76943</t>
  </si>
  <si>
    <t>79248</t>
  </si>
  <si>
    <t>76866</t>
  </si>
  <si>
    <t>76484</t>
  </si>
  <si>
    <t>PALO PINTO</t>
  </si>
  <si>
    <t>76467</t>
  </si>
  <si>
    <t>PALUXY</t>
  </si>
  <si>
    <t>79065</t>
  </si>
  <si>
    <t>PAMPA</t>
  </si>
  <si>
    <t>79066</t>
  </si>
  <si>
    <t>79068</t>
  </si>
  <si>
    <t>PANHANDLE</t>
  </si>
  <si>
    <t>76073</t>
  </si>
  <si>
    <t>76485</t>
  </si>
  <si>
    <t>PEASTER</t>
  </si>
  <si>
    <t>79353</t>
  </si>
  <si>
    <t>76486</t>
  </si>
  <si>
    <t>PERRIN</t>
  </si>
  <si>
    <t>79070</t>
  </si>
  <si>
    <t>PERRYTON</t>
  </si>
  <si>
    <t>79093</t>
  </si>
  <si>
    <t>WAKA</t>
  </si>
  <si>
    <t>79250</t>
  </si>
  <si>
    <t>76377</t>
  </si>
  <si>
    <t>76258</t>
  </si>
  <si>
    <t>79355</t>
  </si>
  <si>
    <t>79072</t>
  </si>
  <si>
    <t>79073</t>
  </si>
  <si>
    <t>76259</t>
  </si>
  <si>
    <t>PONDER</t>
  </si>
  <si>
    <t>76869</t>
  </si>
  <si>
    <t>76487</t>
  </si>
  <si>
    <t>POOLVILLE</t>
  </si>
  <si>
    <t>79330</t>
  </si>
  <si>
    <t>JUSTICEBURG</t>
  </si>
  <si>
    <t>79356</t>
  </si>
  <si>
    <t>76870</t>
  </si>
  <si>
    <t>PRIDDY</t>
  </si>
  <si>
    <t>76468</t>
  </si>
  <si>
    <t>76469</t>
  </si>
  <si>
    <t>79251</t>
  </si>
  <si>
    <t>QUAIL</t>
  </si>
  <si>
    <t>79252</t>
  </si>
  <si>
    <t>QUANAH</t>
  </si>
  <si>
    <t>79255</t>
  </si>
  <si>
    <t>QUITAQUE</t>
  </si>
  <si>
    <t>76077</t>
  </si>
  <si>
    <t>RAINBOW</t>
  </si>
  <si>
    <t>79357</t>
  </si>
  <si>
    <t>RALLS</t>
  </si>
  <si>
    <t>76470</t>
  </si>
  <si>
    <t>76078</t>
  </si>
  <si>
    <t>RHOME</t>
  </si>
  <si>
    <t>76871</t>
  </si>
  <si>
    <t>RICHLAND SPRINGS</t>
  </si>
  <si>
    <t>76261</t>
  </si>
  <si>
    <t>76093</t>
  </si>
  <si>
    <t>76471</t>
  </si>
  <si>
    <t>RISING STAR</t>
  </si>
  <si>
    <t>76262</t>
  </si>
  <si>
    <t>79220</t>
  </si>
  <si>
    <t>79256</t>
  </si>
  <si>
    <t>ROARING SPRINGS</t>
  </si>
  <si>
    <t>76945</t>
  </si>
  <si>
    <t>ROBERT LEE</t>
  </si>
  <si>
    <t>79543</t>
  </si>
  <si>
    <t>76872</t>
  </si>
  <si>
    <t>79544</t>
  </si>
  <si>
    <t>76873</t>
  </si>
  <si>
    <t>76874</t>
  </si>
  <si>
    <t>79358</t>
  </si>
  <si>
    <t>ROPESVILLE</t>
  </si>
  <si>
    <t>79545</t>
  </si>
  <si>
    <t>76263</t>
  </si>
  <si>
    <t>79546</t>
  </si>
  <si>
    <t>ROTAN</t>
  </si>
  <si>
    <t>76875</t>
  </si>
  <si>
    <t>ROWENA</t>
  </si>
  <si>
    <t>79547</t>
  </si>
  <si>
    <t>RULE</t>
  </si>
  <si>
    <t>79548</t>
  </si>
  <si>
    <t>76264</t>
  </si>
  <si>
    <t>SADLER</t>
  </si>
  <si>
    <t>76265</t>
  </si>
  <si>
    <t>SAINT JO</t>
  </si>
  <si>
    <t>76901</t>
  </si>
  <si>
    <t>SAN ANGELO</t>
  </si>
  <si>
    <t>76902</t>
  </si>
  <si>
    <t>76903</t>
  </si>
  <si>
    <t>76904</t>
  </si>
  <si>
    <t>76905</t>
  </si>
  <si>
    <t>76906</t>
  </si>
  <si>
    <t>76908</t>
  </si>
  <si>
    <t>GOODFELLOW AFB</t>
  </si>
  <si>
    <t>76909</t>
  </si>
  <si>
    <t>79078</t>
  </si>
  <si>
    <t>76266</t>
  </si>
  <si>
    <t>76877</t>
  </si>
  <si>
    <t>SAN SABA</t>
  </si>
  <si>
    <t>76878</t>
  </si>
  <si>
    <t>SANTA ANNA</t>
  </si>
  <si>
    <t>76472</t>
  </si>
  <si>
    <t>SANTO</t>
  </si>
  <si>
    <t>76379</t>
  </si>
  <si>
    <t>79359</t>
  </si>
  <si>
    <t>SEAGRAVES</t>
  </si>
  <si>
    <t>79360</t>
  </si>
  <si>
    <t>76380</t>
  </si>
  <si>
    <t>79363</t>
  </si>
  <si>
    <t>SHALLOWATER</t>
  </si>
  <si>
    <t>79077</t>
  </si>
  <si>
    <t>SAM NORWOOD</t>
  </si>
  <si>
    <t>79079</t>
  </si>
  <si>
    <t>76474</t>
  </si>
  <si>
    <t>76949</t>
  </si>
  <si>
    <t>SILVER</t>
  </si>
  <si>
    <t>79257</t>
  </si>
  <si>
    <t>79080</t>
  </si>
  <si>
    <t>SKELLYTOWN</t>
  </si>
  <si>
    <t>79364</t>
  </si>
  <si>
    <t>SLATON</t>
  </si>
  <si>
    <t>79366</t>
  </si>
  <si>
    <t>RANSOM CANYON</t>
  </si>
  <si>
    <t>76267</t>
  </si>
  <si>
    <t>79367</t>
  </si>
  <si>
    <t>SMYER</t>
  </si>
  <si>
    <t>79549</t>
  </si>
  <si>
    <t>79550</t>
  </si>
  <si>
    <t>76950</t>
  </si>
  <si>
    <t>76481</t>
  </si>
  <si>
    <t>76268</t>
  </si>
  <si>
    <t>SOUTHMAYD</t>
  </si>
  <si>
    <t>79258</t>
  </si>
  <si>
    <t>SOUTH PLAINS</t>
  </si>
  <si>
    <t>79369</t>
  </si>
  <si>
    <t>SPADE</t>
  </si>
  <si>
    <t>79081</t>
  </si>
  <si>
    <t>SPEARMAN</t>
  </si>
  <si>
    <t>79082</t>
  </si>
  <si>
    <t>SPRINGLAKE</t>
  </si>
  <si>
    <t>76082</t>
  </si>
  <si>
    <t>79370</t>
  </si>
  <si>
    <t>SPUR</t>
  </si>
  <si>
    <t>79503</t>
  </si>
  <si>
    <t>79553</t>
  </si>
  <si>
    <t>76880</t>
  </si>
  <si>
    <t>76401</t>
  </si>
  <si>
    <t>STEPHENVILLE</t>
  </si>
  <si>
    <t>76402</t>
  </si>
  <si>
    <t>76951</t>
  </si>
  <si>
    <t>STERLING CITY</t>
  </si>
  <si>
    <t>79083</t>
  </si>
  <si>
    <t>79051</t>
  </si>
  <si>
    <t>79084</t>
  </si>
  <si>
    <t>76475</t>
  </si>
  <si>
    <t>STRAWN</t>
  </si>
  <si>
    <t>79371</t>
  </si>
  <si>
    <t>SUDAN</t>
  </si>
  <si>
    <t>79372</t>
  </si>
  <si>
    <t>SUNDOWN</t>
  </si>
  <si>
    <t>79086</t>
  </si>
  <si>
    <t>SUNRAY</t>
  </si>
  <si>
    <t>76270</t>
  </si>
  <si>
    <t>79556</t>
  </si>
  <si>
    <t>79560</t>
  </si>
  <si>
    <t>79373</t>
  </si>
  <si>
    <t>TAHOKA</t>
  </si>
  <si>
    <t>76882</t>
  </si>
  <si>
    <t>TALPA</t>
  </si>
  <si>
    <t>76883</t>
  </si>
  <si>
    <t>TELEGRAPH</t>
  </si>
  <si>
    <t>79259</t>
  </si>
  <si>
    <t>TELL</t>
  </si>
  <si>
    <t>76953</t>
  </si>
  <si>
    <t>79087</t>
  </si>
  <si>
    <t>TEXLINE</t>
  </si>
  <si>
    <t>76483</t>
  </si>
  <si>
    <t>THROCKMORTON</t>
  </si>
  <si>
    <t>76271</t>
  </si>
  <si>
    <t>76476</t>
  </si>
  <si>
    <t>TOLAR</t>
  </si>
  <si>
    <t>79561</t>
  </si>
  <si>
    <t>79088</t>
  </si>
  <si>
    <t>TULIA</t>
  </si>
  <si>
    <t>79234</t>
  </si>
  <si>
    <t>FLOMOT</t>
  </si>
  <si>
    <t>79261</t>
  </si>
  <si>
    <t>TURKEY</t>
  </si>
  <si>
    <t>79562</t>
  </si>
  <si>
    <t>TUSCOLA</t>
  </si>
  <si>
    <t>79563</t>
  </si>
  <si>
    <t>TYE</t>
  </si>
  <si>
    <t>79091</t>
  </si>
  <si>
    <t>UMBARGER</t>
  </si>
  <si>
    <t>76884</t>
  </si>
  <si>
    <t>VALERA</t>
  </si>
  <si>
    <t>76888</t>
  </si>
  <si>
    <t>VOSS</t>
  </si>
  <si>
    <t>76885</t>
  </si>
  <si>
    <t>VALLEY SPRING</t>
  </si>
  <si>
    <t>76272</t>
  </si>
  <si>
    <t>76955</t>
  </si>
  <si>
    <t>VANCOURT</t>
  </si>
  <si>
    <t>79010</t>
  </si>
  <si>
    <t>BOYS RANCH</t>
  </si>
  <si>
    <t>79092</t>
  </si>
  <si>
    <t>VEGA</t>
  </si>
  <si>
    <t>76084</t>
  </si>
  <si>
    <t>76886</t>
  </si>
  <si>
    <t>VERIBEST</t>
  </si>
  <si>
    <t>76384</t>
  </si>
  <si>
    <t>76385</t>
  </si>
  <si>
    <t>76887</t>
  </si>
  <si>
    <t>VOCA</t>
  </si>
  <si>
    <t>76957</t>
  </si>
  <si>
    <t>76958</t>
  </si>
  <si>
    <t>76085</t>
  </si>
  <si>
    <t>76086</t>
  </si>
  <si>
    <t>76087</t>
  </si>
  <si>
    <t>76088</t>
  </si>
  <si>
    <t>76388</t>
  </si>
  <si>
    <t>WEINERT</t>
  </si>
  <si>
    <t>79377</t>
  </si>
  <si>
    <t>79095</t>
  </si>
  <si>
    <t>79378</t>
  </si>
  <si>
    <t>79565</t>
  </si>
  <si>
    <t>79096</t>
  </si>
  <si>
    <t>79097</t>
  </si>
  <si>
    <t>79379</t>
  </si>
  <si>
    <t>WHITEFACE</t>
  </si>
  <si>
    <t>76273</t>
  </si>
  <si>
    <t>79380</t>
  </si>
  <si>
    <t>WHITHARRAL</t>
  </si>
  <si>
    <t>76490</t>
  </si>
  <si>
    <t>WHITT</t>
  </si>
  <si>
    <t>76301</t>
  </si>
  <si>
    <t>WICHITA FALLS</t>
  </si>
  <si>
    <t>76302</t>
  </si>
  <si>
    <t>76305</t>
  </si>
  <si>
    <t>76306</t>
  </si>
  <si>
    <t>76307</t>
  </si>
  <si>
    <t>76308</t>
  </si>
  <si>
    <t>76309</t>
  </si>
  <si>
    <t>76310</t>
  </si>
  <si>
    <t>76311</t>
  </si>
  <si>
    <t>SHEPPARD AFB</t>
  </si>
  <si>
    <t>79098</t>
  </si>
  <si>
    <t>WILDORADO</t>
  </si>
  <si>
    <t>79381</t>
  </si>
  <si>
    <t>79383</t>
  </si>
  <si>
    <t>NEW HOME</t>
  </si>
  <si>
    <t>76389</t>
  </si>
  <si>
    <t>WINDTHORST</t>
  </si>
  <si>
    <t>79566</t>
  </si>
  <si>
    <t>WINGATE</t>
  </si>
  <si>
    <t>79567</t>
  </si>
  <si>
    <t>79382</t>
  </si>
  <si>
    <t>WOLFFORTH</t>
  </si>
  <si>
    <t>76491</t>
  </si>
  <si>
    <t>76890</t>
  </si>
  <si>
    <t>ZEPHYR</t>
  </si>
  <si>
    <t>77326</t>
  </si>
  <si>
    <t>ACE</t>
  </si>
  <si>
    <t>77411</t>
  </si>
  <si>
    <t>ALIEF</t>
  </si>
  <si>
    <t>77412</t>
  </si>
  <si>
    <t>ALTAIR</t>
  </si>
  <si>
    <t>77511</t>
  </si>
  <si>
    <t>ALVIN</t>
  </si>
  <si>
    <t>77512</t>
  </si>
  <si>
    <t>77514</t>
  </si>
  <si>
    <t>ANAHUAC</t>
  </si>
  <si>
    <t>77830</t>
  </si>
  <si>
    <t>77875</t>
  </si>
  <si>
    <t>ROANS PRAIRIE</t>
  </si>
  <si>
    <t>77515</t>
  </si>
  <si>
    <t>ANGLETON</t>
  </si>
  <si>
    <t>77516</t>
  </si>
  <si>
    <t>77518</t>
  </si>
  <si>
    <t>BACLIFF</t>
  </si>
  <si>
    <t>77413</t>
  </si>
  <si>
    <t>77519</t>
  </si>
  <si>
    <t>BATSON</t>
  </si>
  <si>
    <t>77404</t>
  </si>
  <si>
    <t>77414</t>
  </si>
  <si>
    <t>77520</t>
  </si>
  <si>
    <t>BAYTOWN</t>
  </si>
  <si>
    <t>77521</t>
  </si>
  <si>
    <t>77522</t>
  </si>
  <si>
    <t>77523</t>
  </si>
  <si>
    <t>77417</t>
  </si>
  <si>
    <t>BEASLEY</t>
  </si>
  <si>
    <t>77657</t>
  </si>
  <si>
    <t>77701</t>
  </si>
  <si>
    <t>77702</t>
  </si>
  <si>
    <t>77703</t>
  </si>
  <si>
    <t>77704</t>
  </si>
  <si>
    <t>77705</t>
  </si>
  <si>
    <t>77706</t>
  </si>
  <si>
    <t>77707</t>
  </si>
  <si>
    <t>77708</t>
  </si>
  <si>
    <t>77709</t>
  </si>
  <si>
    <t>77710</t>
  </si>
  <si>
    <t>77713</t>
  </si>
  <si>
    <t>77720</t>
  </si>
  <si>
    <t>77725</t>
  </si>
  <si>
    <t>77726</t>
  </si>
  <si>
    <t>77831</t>
  </si>
  <si>
    <t>BEDIAS</t>
  </si>
  <si>
    <t>77401</t>
  </si>
  <si>
    <t>77402</t>
  </si>
  <si>
    <t>77418</t>
  </si>
  <si>
    <t>77419</t>
  </si>
  <si>
    <t>BLESSING</t>
  </si>
  <si>
    <t>77420</t>
  </si>
  <si>
    <t>BOLING</t>
  </si>
  <si>
    <t>77422</t>
  </si>
  <si>
    <t>BRAZORIA</t>
  </si>
  <si>
    <t>77833</t>
  </si>
  <si>
    <t>BRENHAM</t>
  </si>
  <si>
    <t>77834</t>
  </si>
  <si>
    <t>77611</t>
  </si>
  <si>
    <t>BRIDGE CITY</t>
  </si>
  <si>
    <t>77423</t>
  </si>
  <si>
    <t>BROOKSHIRE</t>
  </si>
  <si>
    <t>77801</t>
  </si>
  <si>
    <t>77802</t>
  </si>
  <si>
    <t>77803</t>
  </si>
  <si>
    <t>77805</t>
  </si>
  <si>
    <t>77806</t>
  </si>
  <si>
    <t>77807</t>
  </si>
  <si>
    <t>77808</t>
  </si>
  <si>
    <t>77612</t>
  </si>
  <si>
    <t>BUNA</t>
  </si>
  <si>
    <t>77835</t>
  </si>
  <si>
    <t>77836</t>
  </si>
  <si>
    <t>77837</t>
  </si>
  <si>
    <t>77415</t>
  </si>
  <si>
    <t>CEDAR LANE</t>
  </si>
  <si>
    <t>77530</t>
  </si>
  <si>
    <t>CHANNELVIEW</t>
  </si>
  <si>
    <t>77426</t>
  </si>
  <si>
    <t>CHAPPELL HILL</t>
  </si>
  <si>
    <t>77613</t>
  </si>
  <si>
    <t>CHINA</t>
  </si>
  <si>
    <t>77838</t>
  </si>
  <si>
    <t>CHRIESMAN</t>
  </si>
  <si>
    <t>77327</t>
  </si>
  <si>
    <t>77328</t>
  </si>
  <si>
    <t>77531</t>
  </si>
  <si>
    <t>CLUTE</t>
  </si>
  <si>
    <t>77331</t>
  </si>
  <si>
    <t>COLDSPRING</t>
  </si>
  <si>
    <t>77428</t>
  </si>
  <si>
    <t>COLLEGEPORT</t>
  </si>
  <si>
    <t>77840</t>
  </si>
  <si>
    <t>77841</t>
  </si>
  <si>
    <t>77842</t>
  </si>
  <si>
    <t>77843</t>
  </si>
  <si>
    <t>77844</t>
  </si>
  <si>
    <t>77845</t>
  </si>
  <si>
    <t>77850</t>
  </si>
  <si>
    <t>77301</t>
  </si>
  <si>
    <t>CONROE</t>
  </si>
  <si>
    <t>77302</t>
  </si>
  <si>
    <t>77303</t>
  </si>
  <si>
    <t>77304</t>
  </si>
  <si>
    <t>77305</t>
  </si>
  <si>
    <t>77306</t>
  </si>
  <si>
    <t>77384</t>
  </si>
  <si>
    <t>77385</t>
  </si>
  <si>
    <t>77532</t>
  </si>
  <si>
    <t>77410</t>
  </si>
  <si>
    <t>77429</t>
  </si>
  <si>
    <t>77433</t>
  </si>
  <si>
    <t>77533</t>
  </si>
  <si>
    <t>DAISETTA</t>
  </si>
  <si>
    <t>77332</t>
  </si>
  <si>
    <t>DALLARDSVILLE</t>
  </si>
  <si>
    <t>77430</t>
  </si>
  <si>
    <t>DAMON</t>
  </si>
  <si>
    <t>77534</t>
  </si>
  <si>
    <t>77431</t>
  </si>
  <si>
    <t>DANCIGER</t>
  </si>
  <si>
    <t>77432</t>
  </si>
  <si>
    <t>DANEVANG</t>
  </si>
  <si>
    <t>77535</t>
  </si>
  <si>
    <t>77852</t>
  </si>
  <si>
    <t>DEANVILLE</t>
  </si>
  <si>
    <t>77536</t>
  </si>
  <si>
    <t>77538</t>
  </si>
  <si>
    <t>DEVERS</t>
  </si>
  <si>
    <t>77614</t>
  </si>
  <si>
    <t>77539</t>
  </si>
  <si>
    <t>77853</t>
  </si>
  <si>
    <t>DIME BOX</t>
  </si>
  <si>
    <t>77333</t>
  </si>
  <si>
    <t>DOBBIN</t>
  </si>
  <si>
    <t>77334</t>
  </si>
  <si>
    <t>77434</t>
  </si>
  <si>
    <t>77435</t>
  </si>
  <si>
    <t>EAST BERNARD</t>
  </si>
  <si>
    <t>77436</t>
  </si>
  <si>
    <t>77437</t>
  </si>
  <si>
    <t>EL CAMPO</t>
  </si>
  <si>
    <t>77440</t>
  </si>
  <si>
    <t>ELMATON</t>
  </si>
  <si>
    <t>77615</t>
  </si>
  <si>
    <t>EVADALE</t>
  </si>
  <si>
    <t>77855</t>
  </si>
  <si>
    <t>FLYNN</t>
  </si>
  <si>
    <t>77856</t>
  </si>
  <si>
    <t>77616</t>
  </si>
  <si>
    <t>FRED</t>
  </si>
  <si>
    <t>77541</t>
  </si>
  <si>
    <t>77542</t>
  </si>
  <si>
    <t>77545</t>
  </si>
  <si>
    <t>77546</t>
  </si>
  <si>
    <t>FRIENDSWOOD</t>
  </si>
  <si>
    <t>77549</t>
  </si>
  <si>
    <t>77441</t>
  </si>
  <si>
    <t>FULSHEAR</t>
  </si>
  <si>
    <t>77547</t>
  </si>
  <si>
    <t>GALENA PARK</t>
  </si>
  <si>
    <t>77550</t>
  </si>
  <si>
    <t>GALVESTON</t>
  </si>
  <si>
    <t>77551</t>
  </si>
  <si>
    <t>77552</t>
  </si>
  <si>
    <t>77553</t>
  </si>
  <si>
    <t>77554</t>
  </si>
  <si>
    <t>77555</t>
  </si>
  <si>
    <t>77442</t>
  </si>
  <si>
    <t>77857</t>
  </si>
  <si>
    <t>GAUSE</t>
  </si>
  <si>
    <t>77443</t>
  </si>
  <si>
    <t>GLEN FLORA</t>
  </si>
  <si>
    <t>77335</t>
  </si>
  <si>
    <t>77619</t>
  </si>
  <si>
    <t>GROVES</t>
  </si>
  <si>
    <t>77444</t>
  </si>
  <si>
    <t>77622</t>
  </si>
  <si>
    <t>HAMSHIRE</t>
  </si>
  <si>
    <t>77560</t>
  </si>
  <si>
    <t>HANKAMER</t>
  </si>
  <si>
    <t>77561</t>
  </si>
  <si>
    <t>77859</t>
  </si>
  <si>
    <t>HEARNE</t>
  </si>
  <si>
    <t>77445</t>
  </si>
  <si>
    <t>77623</t>
  </si>
  <si>
    <t>HIGH ISLAND</t>
  </si>
  <si>
    <t>77562</t>
  </si>
  <si>
    <t>77624</t>
  </si>
  <si>
    <t>HILLISTER</t>
  </si>
  <si>
    <t>77563</t>
  </si>
  <si>
    <t>77447</t>
  </si>
  <si>
    <t>HOCKLEY</t>
  </si>
  <si>
    <t>77315</t>
  </si>
  <si>
    <t>NORTH HOUSTON</t>
  </si>
  <si>
    <t>77001</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</si>
  <si>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</si>
  <si>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</si>
  <si>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</si>
  <si>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</si>
  <si>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</si>
  <si>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</si>
  <si>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</si>
  <si>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</si>
  <si>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</si>
  <si>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</si>
  <si>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</si>
  <si>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</si>
  <si>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</si>
  <si>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</si>
  <si>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</si>
  <si>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</si>
  <si>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</si>
  <si>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</si>
  <si>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</si>
  <si>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</si>
  <si>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</si>
  <si>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</si>
  <si>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</si>
  <si>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</si>
  <si>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</si>
  <si>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</si>
  <si>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</si>
  <si>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</si>
  <si>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</si>
  <si>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</si>
  <si>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</si>
  <si>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</si>
  <si>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</si>
  <si>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</si>
  <si>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</si>
  <si>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</si>
  <si>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</si>
  <si>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</si>
  <si>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</si>
  <si>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</si>
  <si>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</si>
  <si>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</si>
  <si>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</si>
  <si>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</si>
  <si>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</si>
  <si>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</si>
  <si>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</si>
  <si>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</si>
  <si>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</si>
  <si>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</si>
  <si>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77052</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</si>
  <si>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</si>
  <si>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</si>
  <si>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</si>
  <si>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</si>
  <si>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</si>
  <si>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</si>
  <si>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</si>
  <si>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</si>
  <si>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</si>
  <si>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</si>
  <si>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</si>
  <si>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</si>
  <si>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</si>
  <si>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</si>
  <si>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</si>
  <si>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</si>
  <si>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</si>
  <si>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</si>
  <si>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</si>
  <si>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</si>
  <si>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</si>
  <si>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</si>
  <si>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</si>
  <si>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</si>
  <si>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</si>
  <si>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</si>
  <si>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</si>
  <si>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</si>
  <si>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</si>
  <si>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</si>
  <si>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</si>
  <si>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</si>
  <si>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</si>
  <si>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</si>
  <si>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</si>
  <si>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</si>
  <si>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</si>
  <si>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</si>
  <si>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</si>
  <si>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</si>
  <si>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</si>
  <si>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</si>
  <si>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</si>
  <si>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</si>
  <si>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</si>
  <si>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</si>
  <si>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</si>
  <si>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</si>
  <si>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</si>
  <si>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</si>
  <si>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</si>
  <si>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</si>
  <si>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</si>
  <si>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</si>
  <si>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</si>
  <si>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</si>
  <si>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</si>
  <si>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</si>
  <si>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</si>
  <si>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</si>
  <si>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</si>
  <si>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</si>
  <si>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</si>
  <si>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</si>
  <si>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</si>
  <si>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</si>
  <si>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</si>
  <si>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</si>
  <si>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</si>
  <si>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</si>
  <si>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</si>
  <si>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</si>
  <si>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</si>
  <si>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</si>
  <si>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</si>
  <si>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</si>
  <si>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</si>
  <si>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</si>
  <si>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</si>
  <si>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</si>
  <si>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</si>
  <si>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</si>
  <si>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</si>
  <si>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</si>
  <si>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</si>
  <si>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</si>
  <si>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</si>
  <si>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</si>
  <si>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</si>
  <si>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</si>
  <si>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</si>
  <si>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77253</t>
  </si>
  <si>
    <t>77254</t>
  </si>
  <si>
    <t>77255</t>
  </si>
  <si>
    <t>77256</t>
  </si>
  <si>
    <t>77257</t>
  </si>
  <si>
    <t>77258</t>
  </si>
  <si>
    <t>77259</t>
  </si>
  <si>
    <t>77261</t>
  </si>
  <si>
    <t>77262</t>
  </si>
  <si>
    <t>77263</t>
  </si>
  <si>
    <t>77265</t>
  </si>
  <si>
    <t>77266</t>
  </si>
  <si>
    <t>77267</t>
  </si>
  <si>
    <t>77268</t>
  </si>
  <si>
    <t>77269</t>
  </si>
  <si>
    <t>77270</t>
  </si>
  <si>
    <t>77271</t>
  </si>
  <si>
    <t>77272</t>
  </si>
  <si>
    <t>77273</t>
  </si>
  <si>
    <t>77274</t>
  </si>
  <si>
    <t>77275</t>
  </si>
  <si>
    <t>77277</t>
  </si>
  <si>
    <t>77279</t>
  </si>
  <si>
    <t>77280</t>
  </si>
  <si>
    <t>77282</t>
  </si>
  <si>
    <t>77284</t>
  </si>
  <si>
    <t>77287</t>
  </si>
  <si>
    <t>77288</t>
  </si>
  <si>
    <t>77289</t>
  </si>
  <si>
    <t>77290</t>
  </si>
  <si>
    <t>77291</t>
  </si>
  <si>
    <t>77292</t>
  </si>
  <si>
    <t>77293</t>
  </si>
  <si>
    <t>77297</t>
  </si>
  <si>
    <t>77299</t>
  </si>
  <si>
    <t>77336</t>
  </si>
  <si>
    <t>HUFFMAN</t>
  </si>
  <si>
    <t>77564</t>
  </si>
  <si>
    <t>77325</t>
  </si>
  <si>
    <t>77338</t>
  </si>
  <si>
    <t>HUMBLE</t>
  </si>
  <si>
    <t>77339</t>
  </si>
  <si>
    <t>77345</t>
  </si>
  <si>
    <t>77346</t>
  </si>
  <si>
    <t>77347</t>
  </si>
  <si>
    <t>77396</t>
  </si>
  <si>
    <t>77448</t>
  </si>
  <si>
    <t>HUNGERFORD</t>
  </si>
  <si>
    <t>77320</t>
  </si>
  <si>
    <t>77340</t>
  </si>
  <si>
    <t>77341</t>
  </si>
  <si>
    <t>77342</t>
  </si>
  <si>
    <t>77343</t>
  </si>
  <si>
    <t>77344</t>
  </si>
  <si>
    <t>77348</t>
  </si>
  <si>
    <t>77349</t>
  </si>
  <si>
    <t>77861</t>
  </si>
  <si>
    <t>77449</t>
  </si>
  <si>
    <t>KATY</t>
  </si>
  <si>
    <t>77450</t>
  </si>
  <si>
    <t>77491</t>
  </si>
  <si>
    <t>77492</t>
  </si>
  <si>
    <t>77493</t>
  </si>
  <si>
    <t>77494</t>
  </si>
  <si>
    <t>77565</t>
  </si>
  <si>
    <t>KEMAH</t>
  </si>
  <si>
    <t>77451</t>
  </si>
  <si>
    <t>KENDLETON</t>
  </si>
  <si>
    <t>77452</t>
  </si>
  <si>
    <t>KENNEY</t>
  </si>
  <si>
    <t>77625</t>
  </si>
  <si>
    <t>KOUNTZE</t>
  </si>
  <si>
    <t>77862</t>
  </si>
  <si>
    <t>KURTEN</t>
  </si>
  <si>
    <t>77566</t>
  </si>
  <si>
    <t>LAKE JACKSON</t>
  </si>
  <si>
    <t>77568</t>
  </si>
  <si>
    <t>LA MARQUE</t>
  </si>
  <si>
    <t>77453</t>
  </si>
  <si>
    <t>LANE CITY</t>
  </si>
  <si>
    <t>77571</t>
  </si>
  <si>
    <t>LA PORTE</t>
  </si>
  <si>
    <t>77572</t>
  </si>
  <si>
    <t>77573</t>
  </si>
  <si>
    <t>LEAGUE CITY</t>
  </si>
  <si>
    <t>77574</t>
  </si>
  <si>
    <t>77350</t>
  </si>
  <si>
    <t>77575</t>
  </si>
  <si>
    <t>77454</t>
  </si>
  <si>
    <t>LISSIE</t>
  </si>
  <si>
    <t>77577</t>
  </si>
  <si>
    <t>77351</t>
  </si>
  <si>
    <t>77399</t>
  </si>
  <si>
    <t>77455</t>
  </si>
  <si>
    <t>77863</t>
  </si>
  <si>
    <t>77864</t>
  </si>
  <si>
    <t>77353</t>
  </si>
  <si>
    <t>77354</t>
  </si>
  <si>
    <t>77355</t>
  </si>
  <si>
    <t>77578</t>
  </si>
  <si>
    <t>77456</t>
  </si>
  <si>
    <t>MARKHAM</t>
  </si>
  <si>
    <t>77865</t>
  </si>
  <si>
    <t>MARQUEZ</t>
  </si>
  <si>
    <t>77457</t>
  </si>
  <si>
    <t>MATAGORDA</t>
  </si>
  <si>
    <t>77626</t>
  </si>
  <si>
    <t>MAURICEVILLE</t>
  </si>
  <si>
    <t>77458</t>
  </si>
  <si>
    <t>MIDFIELD</t>
  </si>
  <si>
    <t>77866</t>
  </si>
  <si>
    <t>MILLICAN</t>
  </si>
  <si>
    <t>77459</t>
  </si>
  <si>
    <t>77489</t>
  </si>
  <si>
    <t>77580</t>
  </si>
  <si>
    <t>MONT BELVIEU</t>
  </si>
  <si>
    <t>77316</t>
  </si>
  <si>
    <t>77356</t>
  </si>
  <si>
    <t>77867</t>
  </si>
  <si>
    <t>77460</t>
  </si>
  <si>
    <t>NADA</t>
  </si>
  <si>
    <t>77868</t>
  </si>
  <si>
    <t>NAVASOTA</t>
  </si>
  <si>
    <t>77627</t>
  </si>
  <si>
    <t>77461</t>
  </si>
  <si>
    <t>NEEDVILLE</t>
  </si>
  <si>
    <t>77870</t>
  </si>
  <si>
    <t>NEW BADEN</t>
  </si>
  <si>
    <t>77357</t>
  </si>
  <si>
    <t>NEW CANEY</t>
  </si>
  <si>
    <t>77358</t>
  </si>
  <si>
    <t>NEW WAVERLY</t>
  </si>
  <si>
    <t>77629</t>
  </si>
  <si>
    <t>77871</t>
  </si>
  <si>
    <t>NORMANGEE</t>
  </si>
  <si>
    <t>77872</t>
  </si>
  <si>
    <t>NORTH ZULCH</t>
  </si>
  <si>
    <t>77359</t>
  </si>
  <si>
    <t>77463</t>
  </si>
  <si>
    <t>OLD OCEAN</t>
  </si>
  <si>
    <t>77360</t>
  </si>
  <si>
    <t>77630</t>
  </si>
  <si>
    <t>77631</t>
  </si>
  <si>
    <t>77632</t>
  </si>
  <si>
    <t>77639</t>
  </si>
  <si>
    <t>ORANGEFIELD</t>
  </si>
  <si>
    <t>77464</t>
  </si>
  <si>
    <t>77465</t>
  </si>
  <si>
    <t>PALACIOS</t>
  </si>
  <si>
    <t>77501</t>
  </si>
  <si>
    <t>77502</t>
  </si>
  <si>
    <t>77503</t>
  </si>
  <si>
    <t>77504</t>
  </si>
  <si>
    <t>77505</t>
  </si>
  <si>
    <t>77506</t>
  </si>
  <si>
    <t>77507</t>
  </si>
  <si>
    <t>77508</t>
  </si>
  <si>
    <t>77466</t>
  </si>
  <si>
    <t>77581</t>
  </si>
  <si>
    <t>PEARLAND</t>
  </si>
  <si>
    <t>77584</t>
  </si>
  <si>
    <t>77588</t>
  </si>
  <si>
    <t>77467</t>
  </si>
  <si>
    <t>77362</t>
  </si>
  <si>
    <t>77363</t>
  </si>
  <si>
    <t>77468</t>
  </si>
  <si>
    <t>PLEDGER</t>
  </si>
  <si>
    <t>77364</t>
  </si>
  <si>
    <t>POINTBLANK</t>
  </si>
  <si>
    <t>77640</t>
  </si>
  <si>
    <t>PORT ARTHUR</t>
  </si>
  <si>
    <t>77641</t>
  </si>
  <si>
    <t>77642</t>
  </si>
  <si>
    <t>77643</t>
  </si>
  <si>
    <t>77617</t>
  </si>
  <si>
    <t>77650</t>
  </si>
  <si>
    <t>PORT BOLIVAR</t>
  </si>
  <si>
    <t>77365</t>
  </si>
  <si>
    <t>77651</t>
  </si>
  <si>
    <t>PORT NECHES</t>
  </si>
  <si>
    <t>77446</t>
  </si>
  <si>
    <t>77582</t>
  </si>
  <si>
    <t>RAYWOOD</t>
  </si>
  <si>
    <t>77873</t>
  </si>
  <si>
    <t>77406</t>
  </si>
  <si>
    <t>77407</t>
  </si>
  <si>
    <t>77469</t>
  </si>
  <si>
    <t>77367</t>
  </si>
  <si>
    <t>77470</t>
  </si>
  <si>
    <t>77368</t>
  </si>
  <si>
    <t>ROMAYOR</t>
  </si>
  <si>
    <t>77471</t>
  </si>
  <si>
    <t>ROSENBERG</t>
  </si>
  <si>
    <t>77583</t>
  </si>
  <si>
    <t>ROSHARON</t>
  </si>
  <si>
    <t>77369</t>
  </si>
  <si>
    <t>77655</t>
  </si>
  <si>
    <t>SABINE PASS</t>
  </si>
  <si>
    <t>77473</t>
  </si>
  <si>
    <t>SAN FELIPE</t>
  </si>
  <si>
    <t>77510</t>
  </si>
  <si>
    <t>77517</t>
  </si>
  <si>
    <t>77585</t>
  </si>
  <si>
    <t>77586</t>
  </si>
  <si>
    <t>77474</t>
  </si>
  <si>
    <t>SEALY</t>
  </si>
  <si>
    <t>77371</t>
  </si>
  <si>
    <t>77475</t>
  </si>
  <si>
    <t>77876</t>
  </si>
  <si>
    <t>SHIRO</t>
  </si>
  <si>
    <t>77656</t>
  </si>
  <si>
    <t>SILSBEE</t>
  </si>
  <si>
    <t>77476</t>
  </si>
  <si>
    <t>SIMONTON</t>
  </si>
  <si>
    <t>77878</t>
  </si>
  <si>
    <t>SNOOK</t>
  </si>
  <si>
    <t>77879</t>
  </si>
  <si>
    <t>77659</t>
  </si>
  <si>
    <t>SOUR LAKE</t>
  </si>
  <si>
    <t>77587</t>
  </si>
  <si>
    <t>SOUTH HOUSTON</t>
  </si>
  <si>
    <t>77372</t>
  </si>
  <si>
    <t>SPLENDORA</t>
  </si>
  <si>
    <t>77373</t>
  </si>
  <si>
    <t>SPRING</t>
  </si>
  <si>
    <t>77379</t>
  </si>
  <si>
    <t>77380</t>
  </si>
  <si>
    <t>77381</t>
  </si>
  <si>
    <t>77382</t>
  </si>
  <si>
    <t>77383</t>
  </si>
  <si>
    <t>77386</t>
  </si>
  <si>
    <t>77387</t>
  </si>
  <si>
    <t>77388</t>
  </si>
  <si>
    <t>77389</t>
  </si>
  <si>
    <t>77391</t>
  </si>
  <si>
    <t>77393</t>
  </si>
  <si>
    <t>77660</t>
  </si>
  <si>
    <t>SPURGER</t>
  </si>
  <si>
    <t>77477</t>
  </si>
  <si>
    <t>77497</t>
  </si>
  <si>
    <t>77661</t>
  </si>
  <si>
    <t>STOWELL</t>
  </si>
  <si>
    <t>77478</t>
  </si>
  <si>
    <t>SUGAR LAND</t>
  </si>
  <si>
    <t>77479</t>
  </si>
  <si>
    <t>77487</t>
  </si>
  <si>
    <t>77496</t>
  </si>
  <si>
    <t>77498</t>
  </si>
  <si>
    <t>77480</t>
  </si>
  <si>
    <t>SWEENY</t>
  </si>
  <si>
    <t>77590</t>
  </si>
  <si>
    <t>TEXAS CITY</t>
  </si>
  <si>
    <t>77591</t>
  </si>
  <si>
    <t>77592</t>
  </si>
  <si>
    <t>77374</t>
  </si>
  <si>
    <t>THICKET</t>
  </si>
  <si>
    <t>77481</t>
  </si>
  <si>
    <t>THOMPSONS</t>
  </si>
  <si>
    <t>77337</t>
  </si>
  <si>
    <t>HUFSMITH</t>
  </si>
  <si>
    <t>77375</t>
  </si>
  <si>
    <t>TOMBALL</t>
  </si>
  <si>
    <t>77377</t>
  </si>
  <si>
    <t>77482</t>
  </si>
  <si>
    <t>VAN VLECK</t>
  </si>
  <si>
    <t>77662</t>
  </si>
  <si>
    <t>VIDOR</t>
  </si>
  <si>
    <t>77670</t>
  </si>
  <si>
    <t>77663</t>
  </si>
  <si>
    <t>VILLAGE MILLS</t>
  </si>
  <si>
    <t>77376</t>
  </si>
  <si>
    <t>VOTAW</t>
  </si>
  <si>
    <t>77483</t>
  </si>
  <si>
    <t>77484</t>
  </si>
  <si>
    <t>WALLER</t>
  </si>
  <si>
    <t>77485</t>
  </si>
  <si>
    <t>WALLIS</t>
  </si>
  <si>
    <t>77597</t>
  </si>
  <si>
    <t>WALLISVILLE</t>
  </si>
  <si>
    <t>77664</t>
  </si>
  <si>
    <t>77880</t>
  </si>
  <si>
    <t>77598</t>
  </si>
  <si>
    <t>77881</t>
  </si>
  <si>
    <t>77486</t>
  </si>
  <si>
    <t>77488</t>
  </si>
  <si>
    <t>77882</t>
  </si>
  <si>
    <t>WHEELOCK</t>
  </si>
  <si>
    <t>77318</t>
  </si>
  <si>
    <t>77378</t>
  </si>
  <si>
    <t>77665</t>
  </si>
  <si>
    <t>WINNIE</t>
  </si>
  <si>
    <t>76621</t>
  </si>
  <si>
    <t>ABBOTT</t>
  </si>
  <si>
    <t>79713</t>
  </si>
  <si>
    <t>ACKERLY</t>
  </si>
  <si>
    <t>78101</t>
  </si>
  <si>
    <t>ADKINS</t>
  </si>
  <si>
    <t>78330</t>
  </si>
  <si>
    <t>AGUA DULCE</t>
  </si>
  <si>
    <t>78516</t>
  </si>
  <si>
    <t>78332</t>
  </si>
  <si>
    <t>ALICE</t>
  </si>
  <si>
    <t>78333</t>
  </si>
  <si>
    <t>78342</t>
  </si>
  <si>
    <t>BEN BOLT</t>
  </si>
  <si>
    <t>79830</t>
  </si>
  <si>
    <t>79831</t>
  </si>
  <si>
    <t>79832</t>
  </si>
  <si>
    <t>79714</t>
  </si>
  <si>
    <t>ANDREWS</t>
  </si>
  <si>
    <t>76622</t>
  </si>
  <si>
    <t>AQUILLA</t>
  </si>
  <si>
    <t>78335</t>
  </si>
  <si>
    <t>ARANSAS PASS</t>
  </si>
  <si>
    <t>78336</t>
  </si>
  <si>
    <t>78338</t>
  </si>
  <si>
    <t>78827</t>
  </si>
  <si>
    <t>ASHERTON</t>
  </si>
  <si>
    <t>78002</t>
  </si>
  <si>
    <t>ATASCOSA</t>
  </si>
  <si>
    <t>73301</t>
  </si>
  <si>
    <t>73344</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</si>
  <si>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</si>
  <si>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</si>
  <si>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</si>
  <si>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</si>
  <si>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</si>
  <si>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</si>
  <si>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</si>
  <si>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</si>
  <si>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</si>
  <si>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</si>
  <si>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</si>
  <si>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</si>
  <si>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</si>
  <si>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</si>
  <si>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</si>
  <si>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</si>
  <si>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</si>
  <si>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</si>
  <si>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</si>
  <si>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</si>
  <si>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</si>
  <si>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</si>
  <si>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</si>
  <si>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</si>
  <si>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</si>
  <si>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</si>
  <si>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</si>
  <si>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</si>
  <si>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</si>
  <si>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</si>
  <si>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</si>
  <si>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</si>
  <si>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</si>
  <si>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</si>
  <si>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</si>
  <si>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</si>
  <si>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</si>
  <si>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</si>
  <si>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</si>
  <si>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</si>
  <si>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</si>
  <si>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</si>
  <si>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</si>
  <si>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</si>
  <si>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</si>
  <si>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</si>
  <si>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</si>
  <si>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</si>
  <si>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</si>
  <si>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</si>
  <si>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</si>
  <si>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</si>
  <si>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</si>
  <si>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</si>
  <si>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</si>
  <si>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</si>
  <si>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</si>
  <si>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</si>
  <si>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</si>
  <si>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</si>
  <si>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</si>
  <si>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</si>
  <si>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</si>
  <si>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</si>
  <si>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</si>
  <si>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</si>
  <si>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</si>
  <si>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</si>
  <si>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</si>
  <si>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</si>
  <si>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</si>
  <si>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</si>
  <si>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</si>
  <si>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</si>
  <si>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</si>
  <si>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</si>
  <si>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77950</t>
  </si>
  <si>
    <t>AUSTWELL</t>
  </si>
  <si>
    <t>76623</t>
  </si>
  <si>
    <t>76624</t>
  </si>
  <si>
    <t>79718</t>
  </si>
  <si>
    <t>BALMORHEA</t>
  </si>
  <si>
    <t>78003</t>
  </si>
  <si>
    <t>BANDERA</t>
  </si>
  <si>
    <t>78339</t>
  </si>
  <si>
    <t>BANQUETE</t>
  </si>
  <si>
    <t>78828</t>
  </si>
  <si>
    <t>BARKSDALE</t>
  </si>
  <si>
    <t>79719</t>
  </si>
  <si>
    <t>76511</t>
  </si>
  <si>
    <t>78602</t>
  </si>
  <si>
    <t>78829</t>
  </si>
  <si>
    <t>78340</t>
  </si>
  <si>
    <t>78102</t>
  </si>
  <si>
    <t>BEEVILLE</t>
  </si>
  <si>
    <t>78104</t>
  </si>
  <si>
    <t>78604</t>
  </si>
  <si>
    <t>76513</t>
  </si>
  <si>
    <t>78341</t>
  </si>
  <si>
    <t>BENAVIDES</t>
  </si>
  <si>
    <t>78107</t>
  </si>
  <si>
    <t>BERCLAIR</t>
  </si>
  <si>
    <t>78605</t>
  </si>
  <si>
    <t>BERTRAM</t>
  </si>
  <si>
    <t>79834</t>
  </si>
  <si>
    <t>BIG BEND NATIONAL PARK</t>
  </si>
  <si>
    <t>78005</t>
  </si>
  <si>
    <t>BIGFOOT</t>
  </si>
  <si>
    <t>79720</t>
  </si>
  <si>
    <t>BIG SPRING</t>
  </si>
  <si>
    <t>79721</t>
  </si>
  <si>
    <t>78830</t>
  </si>
  <si>
    <t>BIG WELLS</t>
  </si>
  <si>
    <t>78343</t>
  </si>
  <si>
    <t>78606</t>
  </si>
  <si>
    <t>78931</t>
  </si>
  <si>
    <t>BLEIBLERVILLE</t>
  </si>
  <si>
    <t>76626</t>
  </si>
  <si>
    <t>77951</t>
  </si>
  <si>
    <t>78607</t>
  </si>
  <si>
    <t>76627</t>
  </si>
  <si>
    <t>BLUM</t>
  </si>
  <si>
    <t>78004</t>
  </si>
  <si>
    <t>BERGHEIM</t>
  </si>
  <si>
    <t>78006</t>
  </si>
  <si>
    <t>BOERNE</t>
  </si>
  <si>
    <t>78015</t>
  </si>
  <si>
    <t>78832</t>
  </si>
  <si>
    <t>BRACKETTVILLE</t>
  </si>
  <si>
    <t>76628</t>
  </si>
  <si>
    <t>76629</t>
  </si>
  <si>
    <t>BREMOND</t>
  </si>
  <si>
    <t>78608</t>
  </si>
  <si>
    <t>BRIGGS</t>
  </si>
  <si>
    <t>78520</t>
  </si>
  <si>
    <t>78521</t>
  </si>
  <si>
    <t>78522</t>
  </si>
  <si>
    <t>78523</t>
  </si>
  <si>
    <t>78526</t>
  </si>
  <si>
    <t>76630</t>
  </si>
  <si>
    <t>BRUCEVILLE</t>
  </si>
  <si>
    <t>78344</t>
  </si>
  <si>
    <t>BRUNI</t>
  </si>
  <si>
    <t>78609</t>
  </si>
  <si>
    <t>BUCHANAN DAM</t>
  </si>
  <si>
    <t>76518</t>
  </si>
  <si>
    <t>BUCKHOLTS</t>
  </si>
  <si>
    <t>78610</t>
  </si>
  <si>
    <t>BUDA</t>
  </si>
  <si>
    <t>76519</t>
  </si>
  <si>
    <t>78611</t>
  </si>
  <si>
    <t>BURNET</t>
  </si>
  <si>
    <t>76631</t>
  </si>
  <si>
    <t>78007</t>
  </si>
  <si>
    <t>CALLIHAM</t>
  </si>
  <si>
    <t>76520</t>
  </si>
  <si>
    <t>78008</t>
  </si>
  <si>
    <t>78833</t>
  </si>
  <si>
    <t>CAMP WOOD</t>
  </si>
  <si>
    <t>79835</t>
  </si>
  <si>
    <t>CANUTILLO</t>
  </si>
  <si>
    <t>78932</t>
  </si>
  <si>
    <t>CARMINE</t>
  </si>
  <si>
    <t>78834</t>
  </si>
  <si>
    <t>CARRIZO SPRINGS</t>
  </si>
  <si>
    <t>78009</t>
  </si>
  <si>
    <t>78056</t>
  </si>
  <si>
    <t>MICO</t>
  </si>
  <si>
    <t>78836</t>
  </si>
  <si>
    <t>CATARINA</t>
  </si>
  <si>
    <t>78933</t>
  </si>
  <si>
    <t>CAT SPRING</t>
  </si>
  <si>
    <t>78612</t>
  </si>
  <si>
    <t>78613</t>
  </si>
  <si>
    <t>CEDAR PARK</t>
  </si>
  <si>
    <t>78630</t>
  </si>
  <si>
    <t>78010</t>
  </si>
  <si>
    <t>78347</t>
  </si>
  <si>
    <t>CHAPMAN RANCH</t>
  </si>
  <si>
    <t>78011</t>
  </si>
  <si>
    <t>76632</t>
  </si>
  <si>
    <t>CHILTON</t>
  </si>
  <si>
    <t>76633</t>
  </si>
  <si>
    <t>CHINA SPRING</t>
  </si>
  <si>
    <t>78012</t>
  </si>
  <si>
    <t>78108</t>
  </si>
  <si>
    <t>CIBOLO</t>
  </si>
  <si>
    <t>76634</t>
  </si>
  <si>
    <t>76644</t>
  </si>
  <si>
    <t>LAGUNA PARK</t>
  </si>
  <si>
    <t>79836</t>
  </si>
  <si>
    <t>CLINT</t>
  </si>
  <si>
    <t>78934</t>
  </si>
  <si>
    <t>78935</t>
  </si>
  <si>
    <t>ALLEYTON</t>
  </si>
  <si>
    <t>78943</t>
  </si>
  <si>
    <t>78535</t>
  </si>
  <si>
    <t>COMBES</t>
  </si>
  <si>
    <t>78013</t>
  </si>
  <si>
    <t>78837</t>
  </si>
  <si>
    <t>78851</t>
  </si>
  <si>
    <t>78838</t>
  </si>
  <si>
    <t>CONCAN</t>
  </si>
  <si>
    <t>78349</t>
  </si>
  <si>
    <t>CONCEPCION</t>
  </si>
  <si>
    <t>78109</t>
  </si>
  <si>
    <t>76635</t>
  </si>
  <si>
    <t>76522</t>
  </si>
  <si>
    <t>COPPERAS COVE</t>
  </si>
  <si>
    <t>78401</t>
  </si>
  <si>
    <t>CORPUS CHRISTI</t>
  </si>
  <si>
    <t>78402</t>
  </si>
  <si>
    <t>78403</t>
  </si>
  <si>
    <t>78404</t>
  </si>
  <si>
    <t>78405</t>
  </si>
  <si>
    <t>78406</t>
  </si>
  <si>
    <t>78407</t>
  </si>
  <si>
    <t>78408</t>
  </si>
  <si>
    <t>78409</t>
  </si>
  <si>
    <t>78410</t>
  </si>
  <si>
    <t>78411</t>
  </si>
  <si>
    <t>78412</t>
  </si>
  <si>
    <t>78413</t>
  </si>
  <si>
    <t>78414</t>
  </si>
  <si>
    <t>78415</t>
  </si>
  <si>
    <t>78416</t>
  </si>
  <si>
    <t>78417</t>
  </si>
  <si>
    <t>78418</t>
  </si>
  <si>
    <t>78419</t>
  </si>
  <si>
    <t>78426</t>
  </si>
  <si>
    <t>78427</t>
  </si>
  <si>
    <t>78460</t>
  </si>
  <si>
    <t>78463</t>
  </si>
  <si>
    <t>78465</t>
  </si>
  <si>
    <t>78466</t>
  </si>
  <si>
    <t>78467</t>
  </si>
  <si>
    <t>78468</t>
  </si>
  <si>
    <t>78469</t>
  </si>
  <si>
    <t>78472</t>
  </si>
  <si>
    <t>78480</t>
  </si>
  <si>
    <t>78614</t>
  </si>
  <si>
    <t>COST</t>
  </si>
  <si>
    <t>78001</t>
  </si>
  <si>
    <t>ARTESIA WELLS</t>
  </si>
  <si>
    <t>78014</t>
  </si>
  <si>
    <t>COTULLA</t>
  </si>
  <si>
    <t>78615</t>
  </si>
  <si>
    <t>COUPLAND</t>
  </si>
  <si>
    <t>76636</t>
  </si>
  <si>
    <t>79730</t>
  </si>
  <si>
    <t>COYANOSA</t>
  </si>
  <si>
    <t>79731</t>
  </si>
  <si>
    <t>76637</t>
  </si>
  <si>
    <t>CRANFILLS GAP</t>
  </si>
  <si>
    <t>76638</t>
  </si>
  <si>
    <t>78839</t>
  </si>
  <si>
    <t>CRYSTAL CITY</t>
  </si>
  <si>
    <t>77954</t>
  </si>
  <si>
    <t>CUERO</t>
  </si>
  <si>
    <t>78616</t>
  </si>
  <si>
    <t>76523</t>
  </si>
  <si>
    <t>DAVILLA</t>
  </si>
  <si>
    <t>76639</t>
  </si>
  <si>
    <t>79837</t>
  </si>
  <si>
    <t>DELL CITY</t>
  </si>
  <si>
    <t>79847</t>
  </si>
  <si>
    <t>SALT FLAT</t>
  </si>
  <si>
    <t>78536</t>
  </si>
  <si>
    <t>DELMITA</t>
  </si>
  <si>
    <t>78840</t>
  </si>
  <si>
    <t>78841</t>
  </si>
  <si>
    <t>78842</t>
  </si>
  <si>
    <t>78843</t>
  </si>
  <si>
    <t>LAUGHLIN A F B</t>
  </si>
  <si>
    <t>78847</t>
  </si>
  <si>
    <t>78617</t>
  </si>
  <si>
    <t>DEL VALLE</t>
  </si>
  <si>
    <t>78016</t>
  </si>
  <si>
    <t>DEVINE</t>
  </si>
  <si>
    <t>78850</t>
  </si>
  <si>
    <t>D HANIS</t>
  </si>
  <si>
    <t>78017</t>
  </si>
  <si>
    <t>DILLEY</t>
  </si>
  <si>
    <t>78537</t>
  </si>
  <si>
    <t>DONNA</t>
  </si>
  <si>
    <t>78618</t>
  </si>
  <si>
    <t>DOSS</t>
  </si>
  <si>
    <t>78619</t>
  </si>
  <si>
    <t>78620</t>
  </si>
  <si>
    <t>DRIPPING SPRINGS</t>
  </si>
  <si>
    <t>78351</t>
  </si>
  <si>
    <t>78852</t>
  </si>
  <si>
    <t>EAGLE PASS</t>
  </si>
  <si>
    <t>78853</t>
  </si>
  <si>
    <t>78538</t>
  </si>
  <si>
    <t>EDCOUCH</t>
  </si>
  <si>
    <t>76524</t>
  </si>
  <si>
    <t>EDDY</t>
  </si>
  <si>
    <t>78539</t>
  </si>
  <si>
    <t>78540</t>
  </si>
  <si>
    <t>78541</t>
  </si>
  <si>
    <t>78542</t>
  </si>
  <si>
    <t>77957</t>
  </si>
  <si>
    <t>78352</t>
  </si>
  <si>
    <t>EDROY</t>
  </si>
  <si>
    <t>78621</t>
  </si>
  <si>
    <t>78860</t>
  </si>
  <si>
    <t>EL INDIO</t>
  </si>
  <si>
    <t>78938</t>
  </si>
  <si>
    <t>ELLINGER</t>
  </si>
  <si>
    <t>78112</t>
  </si>
  <si>
    <t>ELMENDORF</t>
  </si>
  <si>
    <t>76640</t>
  </si>
  <si>
    <t>ELM MOTT</t>
  </si>
  <si>
    <t>79901</t>
  </si>
  <si>
    <t>79902</t>
  </si>
  <si>
    <t>79903</t>
  </si>
  <si>
    <t>79904</t>
  </si>
  <si>
    <t>79905</t>
  </si>
  <si>
    <t>79906</t>
  </si>
  <si>
    <t>79907</t>
  </si>
  <si>
    <t>79908</t>
  </si>
  <si>
    <t>79910</t>
  </si>
  <si>
    <t>79911</t>
  </si>
  <si>
    <t>79912</t>
  </si>
  <si>
    <t>79913</t>
  </si>
  <si>
    <t>79914</t>
  </si>
  <si>
    <t>79915</t>
  </si>
  <si>
    <t>79916</t>
  </si>
  <si>
    <t>FORT BLISS</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</si>
  <si>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</si>
  <si>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</si>
  <si>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</si>
  <si>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</si>
  <si>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</si>
  <si>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</si>
  <si>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</si>
  <si>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</si>
  <si>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</si>
  <si>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</si>
  <si>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</si>
  <si>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</si>
  <si>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</si>
  <si>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</si>
  <si>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</si>
  <si>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</si>
  <si>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</si>
  <si>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</si>
  <si>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</si>
  <si>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</si>
  <si>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</si>
  <si>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</si>
  <si>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</si>
  <si>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</si>
  <si>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</si>
  <si>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</si>
  <si>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</si>
  <si>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</si>
  <si>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</si>
  <si>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</si>
  <si>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</si>
  <si>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</si>
  <si>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</si>
  <si>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</si>
  <si>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</si>
  <si>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</si>
  <si>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</si>
  <si>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</si>
  <si>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</si>
  <si>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</si>
  <si>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</si>
  <si>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</si>
  <si>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</si>
  <si>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</si>
  <si>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</si>
  <si>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</si>
  <si>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</si>
  <si>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</si>
  <si>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</si>
  <si>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</si>
  <si>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</si>
  <si>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</si>
  <si>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</si>
  <si>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</si>
  <si>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</si>
  <si>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</si>
  <si>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</si>
  <si>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</si>
  <si>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</si>
  <si>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</si>
  <si>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</si>
  <si>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</si>
  <si>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</si>
  <si>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</si>
  <si>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</si>
  <si>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</si>
  <si>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</si>
  <si>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</si>
  <si>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</si>
  <si>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</si>
  <si>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</si>
  <si>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</si>
  <si>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</si>
  <si>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</si>
  <si>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</si>
  <si>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</si>
  <si>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</si>
  <si>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</si>
  <si>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</si>
  <si>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</si>
  <si>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</si>
  <si>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</si>
  <si>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</si>
  <si>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</si>
  <si>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</si>
  <si>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</si>
  <si>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</si>
  <si>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</si>
  <si>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</si>
  <si>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</si>
  <si>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</si>
  <si>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</si>
  <si>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</si>
  <si>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</si>
  <si>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</si>
  <si>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</si>
  <si>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</si>
  <si>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</si>
  <si>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</si>
  <si>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</si>
  <si>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</si>
  <si>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</si>
  <si>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</si>
  <si>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</si>
  <si>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</si>
  <si>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</si>
  <si>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</si>
  <si>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</si>
  <si>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</si>
  <si>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</si>
  <si>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</si>
  <si>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</si>
  <si>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</si>
  <si>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</si>
  <si>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</si>
  <si>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</si>
  <si>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</si>
  <si>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</si>
  <si>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</si>
  <si>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</si>
  <si>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</si>
  <si>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</si>
  <si>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</si>
  <si>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</si>
  <si>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</si>
  <si>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78543</t>
  </si>
  <si>
    <t>ELSA</t>
  </si>
  <si>
    <t>78019</t>
  </si>
  <si>
    <t>ENCINAL</t>
  </si>
  <si>
    <t>78353</t>
  </si>
  <si>
    <t>76525</t>
  </si>
  <si>
    <t>EVANT</t>
  </si>
  <si>
    <t>79838</t>
  </si>
  <si>
    <t>FABENS</t>
  </si>
  <si>
    <t>78545</t>
  </si>
  <si>
    <t>FALCON HEIGHTS</t>
  </si>
  <si>
    <t>78355</t>
  </si>
  <si>
    <t>FALFURRIAS</t>
  </si>
  <si>
    <t>78113</t>
  </si>
  <si>
    <t>77960</t>
  </si>
  <si>
    <t>FANNIN</t>
  </si>
  <si>
    <t>78940</t>
  </si>
  <si>
    <t>78622</t>
  </si>
  <si>
    <t>FENTRESS</t>
  </si>
  <si>
    <t>78623</t>
  </si>
  <si>
    <t>FISCHER</t>
  </si>
  <si>
    <t>76526</t>
  </si>
  <si>
    <t>FLAT</t>
  </si>
  <si>
    <t>78941</t>
  </si>
  <si>
    <t>FLATONIA</t>
  </si>
  <si>
    <t>76527</t>
  </si>
  <si>
    <t>78114</t>
  </si>
  <si>
    <t>FLORESVILLE</t>
  </si>
  <si>
    <t>79733</t>
  </si>
  <si>
    <t>FORSAN</t>
  </si>
  <si>
    <t>79734</t>
  </si>
  <si>
    <t>79839</t>
  </si>
  <si>
    <t>FORT HANCOCK</t>
  </si>
  <si>
    <t>79735</t>
  </si>
  <si>
    <t>FORT STOCKTON</t>
  </si>
  <si>
    <t>78021</t>
  </si>
  <si>
    <t>FOWLERTON</t>
  </si>
  <si>
    <t>77961</t>
  </si>
  <si>
    <t>FRANCITAS</t>
  </si>
  <si>
    <t>78624</t>
  </si>
  <si>
    <t>78357</t>
  </si>
  <si>
    <t>FREER</t>
  </si>
  <si>
    <t>76641</t>
  </si>
  <si>
    <t>78358</t>
  </si>
  <si>
    <t>79738</t>
  </si>
  <si>
    <t>GAIL</t>
  </si>
  <si>
    <t>77962</t>
  </si>
  <si>
    <t>78547</t>
  </si>
  <si>
    <t>GARCIASVILLE</t>
  </si>
  <si>
    <t>79739</t>
  </si>
  <si>
    <t>79758</t>
  </si>
  <si>
    <t>76528</t>
  </si>
  <si>
    <t>GATESVILLE</t>
  </si>
  <si>
    <t>76596</t>
  </si>
  <si>
    <t>76597</t>
  </si>
  <si>
    <t>76598</t>
  </si>
  <si>
    <t>76599</t>
  </si>
  <si>
    <t>78626</t>
  </si>
  <si>
    <t>78627</t>
  </si>
  <si>
    <t>78628</t>
  </si>
  <si>
    <t>78633</t>
  </si>
  <si>
    <t>78022</t>
  </si>
  <si>
    <t>GEORGE WEST</t>
  </si>
  <si>
    <t>78115</t>
  </si>
  <si>
    <t>78942</t>
  </si>
  <si>
    <t>GIDDINGS</t>
  </si>
  <si>
    <t>78111</t>
  </si>
  <si>
    <t>ECLETO</t>
  </si>
  <si>
    <t>78116</t>
  </si>
  <si>
    <t>79741</t>
  </si>
  <si>
    <t>GOLDSMITH</t>
  </si>
  <si>
    <t>77963</t>
  </si>
  <si>
    <t>GOLIAD</t>
  </si>
  <si>
    <t>78629</t>
  </si>
  <si>
    <t>78658</t>
  </si>
  <si>
    <t>OTTINE</t>
  </si>
  <si>
    <t>79742</t>
  </si>
  <si>
    <t>GRANDFALLS</t>
  </si>
  <si>
    <t>76530</t>
  </si>
  <si>
    <t>78359</t>
  </si>
  <si>
    <t>76642</t>
  </si>
  <si>
    <t>GROESBECK</t>
  </si>
  <si>
    <t>78548</t>
  </si>
  <si>
    <t>GRULLA</t>
  </si>
  <si>
    <t>78360</t>
  </si>
  <si>
    <t>GUERRA</t>
  </si>
  <si>
    <t>77964</t>
  </si>
  <si>
    <t>HALLETTSVILLE</t>
  </si>
  <si>
    <t>76531</t>
  </si>
  <si>
    <t>78549</t>
  </si>
  <si>
    <t>HARGILL</t>
  </si>
  <si>
    <t>78550</t>
  </si>
  <si>
    <t>HARLINGEN</t>
  </si>
  <si>
    <t>78551</t>
  </si>
  <si>
    <t>78552</t>
  </si>
  <si>
    <t>78553</t>
  </si>
  <si>
    <t>78631</t>
  </si>
  <si>
    <t>78632</t>
  </si>
  <si>
    <t>78361</t>
  </si>
  <si>
    <t>HEBBRONVILLE</t>
  </si>
  <si>
    <t>76533</t>
  </si>
  <si>
    <t>HEIDENHEIMER</t>
  </si>
  <si>
    <t>78023</t>
  </si>
  <si>
    <t>HELOTES</t>
  </si>
  <si>
    <t>76643</t>
  </si>
  <si>
    <t>78557</t>
  </si>
  <si>
    <t>HIDALGO</t>
  </si>
  <si>
    <t>76645</t>
  </si>
  <si>
    <t>78117</t>
  </si>
  <si>
    <t>77967</t>
  </si>
  <si>
    <t>HOCHHEIM</t>
  </si>
  <si>
    <t>76534</t>
  </si>
  <si>
    <t>78861</t>
  </si>
  <si>
    <t>76648</t>
  </si>
  <si>
    <t>78024</t>
  </si>
  <si>
    <t>78634</t>
  </si>
  <si>
    <t>HUTTO</t>
  </si>
  <si>
    <t>78635</t>
  </si>
  <si>
    <t>HYE</t>
  </si>
  <si>
    <t>79743</t>
  </si>
  <si>
    <t>78944</t>
  </si>
  <si>
    <t>77968</t>
  </si>
  <si>
    <t>78362</t>
  </si>
  <si>
    <t>INGLESIDE</t>
  </si>
  <si>
    <t>78025</t>
  </si>
  <si>
    <t>79744</t>
  </si>
  <si>
    <t>IRAAN</t>
  </si>
  <si>
    <t>76649</t>
  </si>
  <si>
    <t>IREDELL</t>
  </si>
  <si>
    <t>76650</t>
  </si>
  <si>
    <t>76651</t>
  </si>
  <si>
    <t>ITALY</t>
  </si>
  <si>
    <t>76537</t>
  </si>
  <si>
    <t>JARRELL</t>
  </si>
  <si>
    <t>78636</t>
  </si>
  <si>
    <t>76538</t>
  </si>
  <si>
    <t>78026</t>
  </si>
  <si>
    <t>JOURDANTON</t>
  </si>
  <si>
    <t>78118</t>
  </si>
  <si>
    <t>KARNES CITY</t>
  </si>
  <si>
    <t>76539</t>
  </si>
  <si>
    <t>KEMPNER</t>
  </si>
  <si>
    <t>78027</t>
  </si>
  <si>
    <t>KENDALIA</t>
  </si>
  <si>
    <t>78119</t>
  </si>
  <si>
    <t>KENEDY</t>
  </si>
  <si>
    <t>78125</t>
  </si>
  <si>
    <t>79745</t>
  </si>
  <si>
    <t>78028</t>
  </si>
  <si>
    <t>KERRVILLE</t>
  </si>
  <si>
    <t>78029</t>
  </si>
  <si>
    <t>76540</t>
  </si>
  <si>
    <t>KILLEEN</t>
  </si>
  <si>
    <t>76541</t>
  </si>
  <si>
    <t>76542</t>
  </si>
  <si>
    <t>76543</t>
  </si>
  <si>
    <t>76544</t>
  </si>
  <si>
    <t>FORT HOOD</t>
  </si>
  <si>
    <t>76547</t>
  </si>
  <si>
    <t>76548</t>
  </si>
  <si>
    <t>HARKER HEIGHTS</t>
  </si>
  <si>
    <t>76549</t>
  </si>
  <si>
    <t>78638</t>
  </si>
  <si>
    <t>KINGSBURY</t>
  </si>
  <si>
    <t>78639</t>
  </si>
  <si>
    <t>78363</t>
  </si>
  <si>
    <t>78364</t>
  </si>
  <si>
    <t>78870</t>
  </si>
  <si>
    <t>KNIPPA</t>
  </si>
  <si>
    <t>79748</t>
  </si>
  <si>
    <t>KNOTT</t>
  </si>
  <si>
    <t>76652</t>
  </si>
  <si>
    <t>KOPPERL</t>
  </si>
  <si>
    <t>76653</t>
  </si>
  <si>
    <t>KOSSE</t>
  </si>
  <si>
    <t>78640</t>
  </si>
  <si>
    <t>78558</t>
  </si>
  <si>
    <t>LA BLANCA</t>
  </si>
  <si>
    <t>78039</t>
  </si>
  <si>
    <t>LA COSTE</t>
  </si>
  <si>
    <t>78559</t>
  </si>
  <si>
    <t>LA FERIA</t>
  </si>
  <si>
    <t>78945</t>
  </si>
  <si>
    <t>78560</t>
  </si>
  <si>
    <t>76550</t>
  </si>
  <si>
    <t>LAMPASAS</t>
  </si>
  <si>
    <t>78871</t>
  </si>
  <si>
    <t>LANGTRY</t>
  </si>
  <si>
    <t>78872</t>
  </si>
  <si>
    <t>LA PRYOR</t>
  </si>
  <si>
    <t>78040</t>
  </si>
  <si>
    <t>78041</t>
  </si>
  <si>
    <t>78042</t>
  </si>
  <si>
    <t>78043</t>
  </si>
  <si>
    <t>78044</t>
  </si>
  <si>
    <t>78045</t>
  </si>
  <si>
    <t>78046</t>
  </si>
  <si>
    <t>78049</t>
  </si>
  <si>
    <t>77969</t>
  </si>
  <si>
    <t>78561</t>
  </si>
  <si>
    <t>LASARA</t>
  </si>
  <si>
    <t>78121</t>
  </si>
  <si>
    <t>LA VERNIA</t>
  </si>
  <si>
    <t>78562</t>
  </si>
  <si>
    <t>LA VILLA</t>
  </si>
  <si>
    <t>77970</t>
  </si>
  <si>
    <t>LA WARD</t>
  </si>
  <si>
    <t>78873</t>
  </si>
  <si>
    <t>LEAKEY</t>
  </si>
  <si>
    <t>78641</t>
  </si>
  <si>
    <t>LEANDER</t>
  </si>
  <si>
    <t>78645</t>
  </si>
  <si>
    <t>78646</t>
  </si>
  <si>
    <t>78946</t>
  </si>
  <si>
    <t>78122</t>
  </si>
  <si>
    <t>78050</t>
  </si>
  <si>
    <t>LEMING</t>
  </si>
  <si>
    <t>79749</t>
  </si>
  <si>
    <t>LENORAH</t>
  </si>
  <si>
    <t>76654</t>
  </si>
  <si>
    <t>78947</t>
  </si>
  <si>
    <t>78642</t>
  </si>
  <si>
    <t>LIBERTY HILL</t>
  </si>
  <si>
    <t>78948</t>
  </si>
  <si>
    <t>78563</t>
  </si>
  <si>
    <t>76554</t>
  </si>
  <si>
    <t>LITTLE RIVER ACADEMY</t>
  </si>
  <si>
    <t>78643</t>
  </si>
  <si>
    <t>78644</t>
  </si>
  <si>
    <t>77971</t>
  </si>
  <si>
    <t>LOLITA</t>
  </si>
  <si>
    <t>78564</t>
  </si>
  <si>
    <t>LOPENO</t>
  </si>
  <si>
    <t>76655</t>
  </si>
  <si>
    <t>LORENA</t>
  </si>
  <si>
    <t>78565</t>
  </si>
  <si>
    <t>LOS EBANOS</t>
  </si>
  <si>
    <t>78566</t>
  </si>
  <si>
    <t>LOS FRESNOS</t>
  </si>
  <si>
    <t>78567</t>
  </si>
  <si>
    <t>LOS INDIOS</t>
  </si>
  <si>
    <t>76656</t>
  </si>
  <si>
    <t>LOTT</t>
  </si>
  <si>
    <t>78568</t>
  </si>
  <si>
    <t>LOZANO</t>
  </si>
  <si>
    <t>78648</t>
  </si>
  <si>
    <t>78569</t>
  </si>
  <si>
    <t>LYFORD</t>
  </si>
  <si>
    <t>78052</t>
  </si>
  <si>
    <t>LYTLE</t>
  </si>
  <si>
    <t>78501</t>
  </si>
  <si>
    <t>MCALLEN</t>
  </si>
  <si>
    <t>78502</t>
  </si>
  <si>
    <t>78503</t>
  </si>
  <si>
    <t>78504</t>
  </si>
  <si>
    <t>78505</t>
  </si>
  <si>
    <t>79740</t>
  </si>
  <si>
    <t>GIRVIN</t>
  </si>
  <si>
    <t>79752</t>
  </si>
  <si>
    <t>MC CAMEY</t>
  </si>
  <si>
    <t>78650</t>
  </si>
  <si>
    <t>MC DADE</t>
  </si>
  <si>
    <t>77973</t>
  </si>
  <si>
    <t>MCFADDIN</t>
  </si>
  <si>
    <t>76657</t>
  </si>
  <si>
    <t>78651</t>
  </si>
  <si>
    <t>78123</t>
  </si>
  <si>
    <t>MC QUEENEY</t>
  </si>
  <si>
    <t>78054</t>
  </si>
  <si>
    <t>MACDONA</t>
  </si>
  <si>
    <t>76660</t>
  </si>
  <si>
    <t>78652</t>
  </si>
  <si>
    <t>MANCHACA</t>
  </si>
  <si>
    <t>78653</t>
  </si>
  <si>
    <t>79842</t>
  </si>
  <si>
    <t>78654</t>
  </si>
  <si>
    <t>78657</t>
  </si>
  <si>
    <t>HORSESHOE BAY</t>
  </si>
  <si>
    <t>79843</t>
  </si>
  <si>
    <t>MARFA</t>
  </si>
  <si>
    <t>78124</t>
  </si>
  <si>
    <t>76661</t>
  </si>
  <si>
    <t>76664</t>
  </si>
  <si>
    <t>MART</t>
  </si>
  <si>
    <t>78655</t>
  </si>
  <si>
    <t>78350</t>
  </si>
  <si>
    <t>DINERO</t>
  </si>
  <si>
    <t>78368</t>
  </si>
  <si>
    <t>MATHIS</t>
  </si>
  <si>
    <t>78656</t>
  </si>
  <si>
    <t>78055</t>
  </si>
  <si>
    <t>79754</t>
  </si>
  <si>
    <t>78570</t>
  </si>
  <si>
    <t>MERCEDES</t>
  </si>
  <si>
    <t>76665</t>
  </si>
  <si>
    <t>76666</t>
  </si>
  <si>
    <t>MERTENS</t>
  </si>
  <si>
    <t>76667</t>
  </si>
  <si>
    <t>77974</t>
  </si>
  <si>
    <t>MEYERSVILLE</t>
  </si>
  <si>
    <t>79755</t>
  </si>
  <si>
    <t>79701</t>
  </si>
  <si>
    <t>79702</t>
  </si>
  <si>
    <t>79703</t>
  </si>
  <si>
    <t>79704</t>
  </si>
  <si>
    <t>79705</t>
  </si>
  <si>
    <t>79706</t>
  </si>
  <si>
    <t>79707</t>
  </si>
  <si>
    <t>79708</t>
  </si>
  <si>
    <t>79710</t>
  </si>
  <si>
    <t>79711</t>
  </si>
  <si>
    <t>79712</t>
  </si>
  <si>
    <t>76556</t>
  </si>
  <si>
    <t>MILANO</t>
  </si>
  <si>
    <t>76670</t>
  </si>
  <si>
    <t>78369</t>
  </si>
  <si>
    <t>MIRANDO CITY</t>
  </si>
  <si>
    <t>78572</t>
  </si>
  <si>
    <t>78573</t>
  </si>
  <si>
    <t>78574</t>
  </si>
  <si>
    <t>79756</t>
  </si>
  <si>
    <t>MONAHANS</t>
  </si>
  <si>
    <t>76557</t>
  </si>
  <si>
    <t>78057</t>
  </si>
  <si>
    <t>76671</t>
  </si>
  <si>
    <t>77975</t>
  </si>
  <si>
    <t>76558</t>
  </si>
  <si>
    <t>78058</t>
  </si>
  <si>
    <t>76673</t>
  </si>
  <si>
    <t>MOUNT CALM</t>
  </si>
  <si>
    <t>78949</t>
  </si>
  <si>
    <t>MULDOON</t>
  </si>
  <si>
    <t>78059</t>
  </si>
  <si>
    <t>NATALIA</t>
  </si>
  <si>
    <t>78130</t>
  </si>
  <si>
    <t>NEW BRAUNFELS</t>
  </si>
  <si>
    <t>78131</t>
  </si>
  <si>
    <t>78132</t>
  </si>
  <si>
    <t>78133</t>
  </si>
  <si>
    <t>CANYON LAKE</t>
  </si>
  <si>
    <t>78135</t>
  </si>
  <si>
    <t>78950</t>
  </si>
  <si>
    <t>78140</t>
  </si>
  <si>
    <t>76559</t>
  </si>
  <si>
    <t>NOLANVILLE</t>
  </si>
  <si>
    <t>78141</t>
  </si>
  <si>
    <t>NORDHEIM</t>
  </si>
  <si>
    <t>78142</t>
  </si>
  <si>
    <t>NORMANNA</t>
  </si>
  <si>
    <t>79759</t>
  </si>
  <si>
    <t>NOTREES</t>
  </si>
  <si>
    <t>77976</t>
  </si>
  <si>
    <t>NURSERY</t>
  </si>
  <si>
    <t>78951</t>
  </si>
  <si>
    <t>78370</t>
  </si>
  <si>
    <t>ODEM</t>
  </si>
  <si>
    <t>79760</t>
  </si>
  <si>
    <t>79761</t>
  </si>
  <si>
    <t>79762</t>
  </si>
  <si>
    <t>79763</t>
  </si>
  <si>
    <t>79764</t>
  </si>
  <si>
    <t>79765</t>
  </si>
  <si>
    <t>79766</t>
  </si>
  <si>
    <t>79768</t>
  </si>
  <si>
    <t>79769</t>
  </si>
  <si>
    <t>76561</t>
  </si>
  <si>
    <t>OGLESBY</t>
  </si>
  <si>
    <t>78371</t>
  </si>
  <si>
    <t>78575</t>
  </si>
  <si>
    <t>OLMITO</t>
  </si>
  <si>
    <t>78372</t>
  </si>
  <si>
    <t>ORANGE GROVE</t>
  </si>
  <si>
    <t>79770</t>
  </si>
  <si>
    <t>ORLA</t>
  </si>
  <si>
    <t>78659</t>
  </si>
  <si>
    <t>PAIGE</t>
  </si>
  <si>
    <t>78143</t>
  </si>
  <si>
    <t>78144</t>
  </si>
  <si>
    <t>PANNA MARIA</t>
  </si>
  <si>
    <t>78145</t>
  </si>
  <si>
    <t>78061</t>
  </si>
  <si>
    <t>PEARSALL</t>
  </si>
  <si>
    <t>79772</t>
  </si>
  <si>
    <t>78062</t>
  </si>
  <si>
    <t>PEGGY</t>
  </si>
  <si>
    <t>76564</t>
  </si>
  <si>
    <t>76676</t>
  </si>
  <si>
    <t>PENELOPE</t>
  </si>
  <si>
    <t>78576</t>
  </si>
  <si>
    <t>PENITAS</t>
  </si>
  <si>
    <t>79776</t>
  </si>
  <si>
    <t>PENWELL</t>
  </si>
  <si>
    <t>78146</t>
  </si>
  <si>
    <t>PETTUS</t>
  </si>
  <si>
    <t>78660</t>
  </si>
  <si>
    <t>PFLUGERVILLE</t>
  </si>
  <si>
    <t>78691</t>
  </si>
  <si>
    <t>78577</t>
  </si>
  <si>
    <t>PHARR</t>
  </si>
  <si>
    <t>78063</t>
  </si>
  <si>
    <t>PIPE CREEK</t>
  </si>
  <si>
    <t>77977</t>
  </si>
  <si>
    <t>PLACEDO</t>
  </si>
  <si>
    <t>78064</t>
  </si>
  <si>
    <t>78952</t>
  </si>
  <si>
    <t>PLUM</t>
  </si>
  <si>
    <t>77978</t>
  </si>
  <si>
    <t>POINT COMFORT</t>
  </si>
  <si>
    <t>78373</t>
  </si>
  <si>
    <t>PORT ARANSAS</t>
  </si>
  <si>
    <t>78578</t>
  </si>
  <si>
    <t>PORT ISABEL</t>
  </si>
  <si>
    <t>78597</t>
  </si>
  <si>
    <t>SOUTH PADRE ISLAND</t>
  </si>
  <si>
    <t>78374</t>
  </si>
  <si>
    <t>77979</t>
  </si>
  <si>
    <t>PORT LAVACA</t>
  </si>
  <si>
    <t>77982</t>
  </si>
  <si>
    <t>PORT O CONNOR</t>
  </si>
  <si>
    <t>78065</t>
  </si>
  <si>
    <t>POTEET</t>
  </si>
  <si>
    <t>78147</t>
  </si>
  <si>
    <t>POTH</t>
  </si>
  <si>
    <t>76565</t>
  </si>
  <si>
    <t>76678</t>
  </si>
  <si>
    <t>PRAIRIE HILL</t>
  </si>
  <si>
    <t>78661</t>
  </si>
  <si>
    <t>PRAIRIE LEA</t>
  </si>
  <si>
    <t>78375</t>
  </si>
  <si>
    <t>PREMONT</t>
  </si>
  <si>
    <t>79845</t>
  </si>
  <si>
    <t>PRESIDIO</t>
  </si>
  <si>
    <t>79846</t>
  </si>
  <si>
    <t>78579</t>
  </si>
  <si>
    <t>PROGRESO</t>
  </si>
  <si>
    <t>76679</t>
  </si>
  <si>
    <t>PURDON</t>
  </si>
  <si>
    <t>76566</t>
  </si>
  <si>
    <t>PURMELA</t>
  </si>
  <si>
    <t>79777</t>
  </si>
  <si>
    <t>PYOTE</t>
  </si>
  <si>
    <t>78877</t>
  </si>
  <si>
    <t>79778</t>
  </si>
  <si>
    <t>RANKIN</t>
  </si>
  <si>
    <t>78580</t>
  </si>
  <si>
    <t>78598</t>
  </si>
  <si>
    <t>PORT MANSFIELD</t>
  </si>
  <si>
    <t>76680</t>
  </si>
  <si>
    <t>78376</t>
  </si>
  <si>
    <t>REALITOS</t>
  </si>
  <si>
    <t>78662</t>
  </si>
  <si>
    <t>78377</t>
  </si>
  <si>
    <t>REFUGIO</t>
  </si>
  <si>
    <t>76681</t>
  </si>
  <si>
    <t>76682</t>
  </si>
  <si>
    <t>RIESEL</t>
  </si>
  <si>
    <t>78879</t>
  </si>
  <si>
    <t>RIO FRIO</t>
  </si>
  <si>
    <t>78582</t>
  </si>
  <si>
    <t>RIO GRANDE CITY</t>
  </si>
  <si>
    <t>78583</t>
  </si>
  <si>
    <t>RIO HONDO</t>
  </si>
  <si>
    <t>78066</t>
  </si>
  <si>
    <t>RIO MEDINA</t>
  </si>
  <si>
    <t>78379</t>
  </si>
  <si>
    <t>RIVIERA</t>
  </si>
  <si>
    <t>78380</t>
  </si>
  <si>
    <t>ROBSTOWN</t>
  </si>
  <si>
    <t>76567</t>
  </si>
  <si>
    <t>ROCKDALE</t>
  </si>
  <si>
    <t>78381</t>
  </si>
  <si>
    <t>78382</t>
  </si>
  <si>
    <t>78880</t>
  </si>
  <si>
    <t>ROCKSPRINGS</t>
  </si>
  <si>
    <t>76569</t>
  </si>
  <si>
    <t>78584</t>
  </si>
  <si>
    <t>ROMA</t>
  </si>
  <si>
    <t>78953</t>
  </si>
  <si>
    <t>ROSANKY</t>
  </si>
  <si>
    <t>76570</t>
  </si>
  <si>
    <t>76684</t>
  </si>
  <si>
    <t>78663</t>
  </si>
  <si>
    <t>78664</t>
  </si>
  <si>
    <t>78665</t>
  </si>
  <si>
    <t>78680</t>
  </si>
  <si>
    <t>78681</t>
  </si>
  <si>
    <t>78682</t>
  </si>
  <si>
    <t>78683</t>
  </si>
  <si>
    <t>78954</t>
  </si>
  <si>
    <t>78961</t>
  </si>
  <si>
    <t>78151</t>
  </si>
  <si>
    <t>RUNGE</t>
  </si>
  <si>
    <t>78881</t>
  </si>
  <si>
    <t>SABINAL</t>
  </si>
  <si>
    <t>78152</t>
  </si>
  <si>
    <t>SAINT HEDWIG</t>
  </si>
  <si>
    <t>76571</t>
  </si>
  <si>
    <t>78585</t>
  </si>
  <si>
    <t>SALINENO</t>
  </si>
  <si>
    <t>78201</t>
  </si>
  <si>
    <t>78202</t>
  </si>
  <si>
    <t>78203</t>
  </si>
  <si>
    <t>78204</t>
  </si>
  <si>
    <t>78205</t>
  </si>
  <si>
    <t>78206</t>
  </si>
  <si>
    <t>78207</t>
  </si>
  <si>
    <t>78208</t>
  </si>
  <si>
    <t>78209</t>
  </si>
  <si>
    <t>78210</t>
  </si>
  <si>
    <t>78211</t>
  </si>
  <si>
    <t>78212</t>
  </si>
  <si>
    <t>78213</t>
  </si>
  <si>
    <t>78214</t>
  </si>
  <si>
    <t>78215</t>
  </si>
  <si>
    <t>78216</t>
  </si>
  <si>
    <t>78217</t>
  </si>
  <si>
    <t>78218</t>
  </si>
  <si>
    <t>78219</t>
  </si>
  <si>
    <t>78220</t>
  </si>
  <si>
    <t>78221</t>
  </si>
  <si>
    <t>78222</t>
  </si>
  <si>
    <t>78223</t>
  </si>
  <si>
    <t>78224</t>
  </si>
  <si>
    <t>78225</t>
  </si>
  <si>
    <t>78226</t>
  </si>
  <si>
    <t>78227</t>
  </si>
  <si>
    <t>78228</t>
  </si>
  <si>
    <t>78229</t>
  </si>
  <si>
    <t>78230</t>
  </si>
  <si>
    <t>78231</t>
  </si>
  <si>
    <t>78232</t>
  </si>
  <si>
    <t>78233</t>
  </si>
  <si>
    <t>78234</t>
  </si>
  <si>
    <t>78235</t>
  </si>
  <si>
    <t>78236</t>
  </si>
  <si>
    <t>LACKLAND A F B</t>
  </si>
  <si>
    <t>78237</t>
  </si>
  <si>
    <t>78238</t>
  </si>
  <si>
    <t>78239</t>
  </si>
  <si>
    <t>78240</t>
  </si>
  <si>
    <t>78241</t>
  </si>
  <si>
    <t>78242</t>
  </si>
  <si>
    <t>78243</t>
  </si>
  <si>
    <t>78244</t>
  </si>
  <si>
    <t>78245</t>
  </si>
  <si>
    <t>78246</t>
  </si>
  <si>
    <t>78247</t>
  </si>
  <si>
    <t>78248</t>
  </si>
  <si>
    <t>78249</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</si>
  <si>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</si>
  <si>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</si>
  <si>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</si>
  <si>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</si>
  <si>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</si>
  <si>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</si>
  <si>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</si>
  <si>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</si>
  <si>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</si>
  <si>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</si>
  <si>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</si>
  <si>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</si>
  <si>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</si>
  <si>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</si>
  <si>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</si>
  <si>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</si>
  <si>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</si>
  <si>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</si>
  <si>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</si>
  <si>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</si>
  <si>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</si>
  <si>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</si>
  <si>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</si>
  <si>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</si>
  <si>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</si>
  <si>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</si>
  <si>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</si>
  <si>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</si>
  <si>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</si>
  <si>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</si>
  <si>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</si>
  <si>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</si>
  <si>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</si>
  <si>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</si>
  <si>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</si>
  <si>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</si>
  <si>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</si>
  <si>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78586</t>
  </si>
  <si>
    <t>SAN BENITO</t>
  </si>
  <si>
    <t>79848</t>
  </si>
  <si>
    <t>78383</t>
  </si>
  <si>
    <t>SANDIA</t>
  </si>
  <si>
    <t>78384</t>
  </si>
  <si>
    <t>79849</t>
  </si>
  <si>
    <t>SAN ELIZARIO</t>
  </si>
  <si>
    <t>78588</t>
  </si>
  <si>
    <t>SAN ISIDRO</t>
  </si>
  <si>
    <t>78589</t>
  </si>
  <si>
    <t>78666</t>
  </si>
  <si>
    <t>78667</t>
  </si>
  <si>
    <t>78590</t>
  </si>
  <si>
    <t>SAN PERLITA</t>
  </si>
  <si>
    <t>78591</t>
  </si>
  <si>
    <t>SANTA ELENA</t>
  </si>
  <si>
    <t>78592</t>
  </si>
  <si>
    <t>78593</t>
  </si>
  <si>
    <t>78067</t>
  </si>
  <si>
    <t>SAN YGNACIO</t>
  </si>
  <si>
    <t>79780</t>
  </si>
  <si>
    <t>SARAGOSA</t>
  </si>
  <si>
    <t>78385</t>
  </si>
  <si>
    <t>SARITA</t>
  </si>
  <si>
    <t>76685</t>
  </si>
  <si>
    <t>SATIN</t>
  </si>
  <si>
    <t>78154</t>
  </si>
  <si>
    <t>SCHERTZ</t>
  </si>
  <si>
    <t>78956</t>
  </si>
  <si>
    <t>SCHULENBURG</t>
  </si>
  <si>
    <t>76573</t>
  </si>
  <si>
    <t>SCHWERTNER</t>
  </si>
  <si>
    <t>77983</t>
  </si>
  <si>
    <t>SEADRIFT</t>
  </si>
  <si>
    <t>78594</t>
  </si>
  <si>
    <t>78155</t>
  </si>
  <si>
    <t>SEGUIN</t>
  </si>
  <si>
    <t>78156</t>
  </si>
  <si>
    <t>79781</t>
  </si>
  <si>
    <t>77984</t>
  </si>
  <si>
    <t>SHINER</t>
  </si>
  <si>
    <t>79851</t>
  </si>
  <si>
    <t>SIERRA BLANCA</t>
  </si>
  <si>
    <t>78387</t>
  </si>
  <si>
    <t>SINTON</t>
  </si>
  <si>
    <t>78389</t>
  </si>
  <si>
    <t>78159</t>
  </si>
  <si>
    <t>SMILEY</t>
  </si>
  <si>
    <t>78957</t>
  </si>
  <si>
    <t>78069</t>
  </si>
  <si>
    <t>78669</t>
  </si>
  <si>
    <t>SPICEWOOD</t>
  </si>
  <si>
    <t>78070</t>
  </si>
  <si>
    <t>SPRING BRANCH</t>
  </si>
  <si>
    <t>78163</t>
  </si>
  <si>
    <t>BULVERDE</t>
  </si>
  <si>
    <t>79782</t>
  </si>
  <si>
    <t>78670</t>
  </si>
  <si>
    <t>78160</t>
  </si>
  <si>
    <t>78671</t>
  </si>
  <si>
    <t>77986</t>
  </si>
  <si>
    <t>SUBLIME</t>
  </si>
  <si>
    <t>78595</t>
  </si>
  <si>
    <t>SULLIVAN CITY</t>
  </si>
  <si>
    <t>78161</t>
  </si>
  <si>
    <t>SUTHERLAND SPRINGS</t>
  </si>
  <si>
    <t>77987</t>
  </si>
  <si>
    <t>78390</t>
  </si>
  <si>
    <t>78883</t>
  </si>
  <si>
    <t>TARPLEY</t>
  </si>
  <si>
    <t>79783</t>
  </si>
  <si>
    <t>TARZAN</t>
  </si>
  <si>
    <t>76574</t>
  </si>
  <si>
    <t>76686</t>
  </si>
  <si>
    <t>TEHUACANA</t>
  </si>
  <si>
    <t>77988</t>
  </si>
  <si>
    <t>TELFERNER</t>
  </si>
  <si>
    <t>76501</t>
  </si>
  <si>
    <t>76502</t>
  </si>
  <si>
    <t>76503</t>
  </si>
  <si>
    <t>76504</t>
  </si>
  <si>
    <t>76505</t>
  </si>
  <si>
    <t>76508</t>
  </si>
  <si>
    <t>79852</t>
  </si>
  <si>
    <t>TERLINGUA</t>
  </si>
  <si>
    <t>77989</t>
  </si>
  <si>
    <t>76577</t>
  </si>
  <si>
    <t>76687</t>
  </si>
  <si>
    <t>76578</t>
  </si>
  <si>
    <t>THRALL</t>
  </si>
  <si>
    <t>78060</t>
  </si>
  <si>
    <t>78071</t>
  </si>
  <si>
    <t>78072</t>
  </si>
  <si>
    <t>77990</t>
  </si>
  <si>
    <t>79853</t>
  </si>
  <si>
    <t>TORNILLO</t>
  </si>
  <si>
    <t>78672</t>
  </si>
  <si>
    <t>TOW</t>
  </si>
  <si>
    <t>79785</t>
  </si>
  <si>
    <t>TOYAH</t>
  </si>
  <si>
    <t>79786</t>
  </si>
  <si>
    <t>TOYAHVALE</t>
  </si>
  <si>
    <t>76579</t>
  </si>
  <si>
    <t>78162</t>
  </si>
  <si>
    <t>TULETA</t>
  </si>
  <si>
    <t>78391</t>
  </si>
  <si>
    <t>TYNAN</t>
  </si>
  <si>
    <t>78148</t>
  </si>
  <si>
    <t>78150</t>
  </si>
  <si>
    <t>RANDOLPH A F B</t>
  </si>
  <si>
    <t>78884</t>
  </si>
  <si>
    <t>UTOPIA</t>
  </si>
  <si>
    <t>78801</t>
  </si>
  <si>
    <t>UVALDE</t>
  </si>
  <si>
    <t>78802</t>
  </si>
  <si>
    <t>79854</t>
  </si>
  <si>
    <t>76689</t>
  </si>
  <si>
    <t>VALLEY MILLS</t>
  </si>
  <si>
    <t>77991</t>
  </si>
  <si>
    <t>78885</t>
  </si>
  <si>
    <t>VANDERPOOL</t>
  </si>
  <si>
    <t>79855</t>
  </si>
  <si>
    <t>VAN HORN</t>
  </si>
  <si>
    <t>77901</t>
  </si>
  <si>
    <t>77902</t>
  </si>
  <si>
    <t>77903</t>
  </si>
  <si>
    <t>77904</t>
  </si>
  <si>
    <t>77905</t>
  </si>
  <si>
    <t>78073</t>
  </si>
  <si>
    <t>VON ORMY</t>
  </si>
  <si>
    <t>76701</t>
  </si>
  <si>
    <t>76702</t>
  </si>
  <si>
    <t>76703</t>
  </si>
  <si>
    <t>76704</t>
  </si>
  <si>
    <t>76705</t>
  </si>
  <si>
    <t>76706</t>
  </si>
  <si>
    <t>76707</t>
  </si>
  <si>
    <t>76708</t>
  </si>
  <si>
    <t>76710</t>
  </si>
  <si>
    <t>76711</t>
  </si>
  <si>
    <t>76712</t>
  </si>
  <si>
    <t>WOODWAY</t>
  </si>
  <si>
    <t>76714</t>
  </si>
  <si>
    <t>76715</t>
  </si>
  <si>
    <t>76716</t>
  </si>
  <si>
    <t>76797</t>
  </si>
  <si>
    <t>76798</t>
  </si>
  <si>
    <t>76799</t>
  </si>
  <si>
    <t>78959</t>
  </si>
  <si>
    <t>WAELDER</t>
  </si>
  <si>
    <t>78673</t>
  </si>
  <si>
    <t>WALBURG</t>
  </si>
  <si>
    <t>76690</t>
  </si>
  <si>
    <t>WALNUT SPRINGS</t>
  </si>
  <si>
    <t>78960</t>
  </si>
  <si>
    <t>WARDA</t>
  </si>
  <si>
    <t>78074</t>
  </si>
  <si>
    <t>WARING</t>
  </si>
  <si>
    <t>77993</t>
  </si>
  <si>
    <t>WEESATCHE</t>
  </si>
  <si>
    <t>78962</t>
  </si>
  <si>
    <t>78674</t>
  </si>
  <si>
    <t>78596</t>
  </si>
  <si>
    <t>WESLACO</t>
  </si>
  <si>
    <t>78599</t>
  </si>
  <si>
    <t>76691</t>
  </si>
  <si>
    <t>77994</t>
  </si>
  <si>
    <t>WESTHOFF</t>
  </si>
  <si>
    <t>78963</t>
  </si>
  <si>
    <t>76692</t>
  </si>
  <si>
    <t>78075</t>
  </si>
  <si>
    <t>WHITSETT</t>
  </si>
  <si>
    <t>79788</t>
  </si>
  <si>
    <t>WICKETT</t>
  </si>
  <si>
    <t>78675</t>
  </si>
  <si>
    <t>78676</t>
  </si>
  <si>
    <t>WIMBERLEY</t>
  </si>
  <si>
    <t>79789</t>
  </si>
  <si>
    <t>WINK</t>
  </si>
  <si>
    <t>78393</t>
  </si>
  <si>
    <t>WOODSBORO</t>
  </si>
  <si>
    <t>76693</t>
  </si>
  <si>
    <t>WORTHAM</t>
  </si>
  <si>
    <t>78677</t>
  </si>
  <si>
    <t>WRIGHTSBORO</t>
  </si>
  <si>
    <t>78886</t>
  </si>
  <si>
    <t>YANCEY</t>
  </si>
  <si>
    <t>77995</t>
  </si>
  <si>
    <t>YOAKUM</t>
  </si>
  <si>
    <t>78164</t>
  </si>
  <si>
    <t>78076</t>
  </si>
  <si>
    <t>ZAPATA</t>
  </si>
  <si>
    <t>46102</t>
  </si>
  <si>
    <t>46910</t>
  </si>
  <si>
    <t>47916</t>
  </si>
  <si>
    <t>47320</t>
  </si>
  <si>
    <t>46701</t>
  </si>
  <si>
    <t>46001</t>
  </si>
  <si>
    <t>47917</t>
  </si>
  <si>
    <t>AMBIA</t>
  </si>
  <si>
    <t>46911</t>
  </si>
  <si>
    <t>46103</t>
  </si>
  <si>
    <t>AMO</t>
  </si>
  <si>
    <t>46011</t>
  </si>
  <si>
    <t>46012</t>
  </si>
  <si>
    <t>46013</t>
  </si>
  <si>
    <t>46014</t>
  </si>
  <si>
    <t>46015</t>
  </si>
  <si>
    <t>46016</t>
  </si>
  <si>
    <t>46017</t>
  </si>
  <si>
    <t>46018</t>
  </si>
  <si>
    <t>46702</t>
  </si>
  <si>
    <t>46703</t>
  </si>
  <si>
    <t>46030</t>
  </si>
  <si>
    <t>46704</t>
  </si>
  <si>
    <t>46501</t>
  </si>
  <si>
    <t>ARGOS</t>
  </si>
  <si>
    <t>46104</t>
  </si>
  <si>
    <t>46705</t>
  </si>
  <si>
    <t>46912</t>
  </si>
  <si>
    <t>46031</t>
  </si>
  <si>
    <t>47918</t>
  </si>
  <si>
    <t>46502</t>
  </si>
  <si>
    <t>46706</t>
  </si>
  <si>
    <t>46710</t>
  </si>
  <si>
    <t>47420</t>
  </si>
  <si>
    <t>46105</t>
  </si>
  <si>
    <t>46106</t>
  </si>
  <si>
    <t>BARGERSVILLE</t>
  </si>
  <si>
    <t>47920</t>
  </si>
  <si>
    <t>47421</t>
  </si>
  <si>
    <t>46107</t>
  </si>
  <si>
    <t>47322</t>
  </si>
  <si>
    <t>46711</t>
  </si>
  <si>
    <t>46769</t>
  </si>
  <si>
    <t>46301</t>
  </si>
  <si>
    <t>BEVERLY SHORES</t>
  </si>
  <si>
    <t>47512</t>
  </si>
  <si>
    <t>47573</t>
  </si>
  <si>
    <t>RAGSDALE</t>
  </si>
  <si>
    <t>46713</t>
  </si>
  <si>
    <t>BIPPUS</t>
  </si>
  <si>
    <t>47513</t>
  </si>
  <si>
    <t>BIRDSEYE</t>
  </si>
  <si>
    <t>47580</t>
  </si>
  <si>
    <t>SCHNELLVILLE</t>
  </si>
  <si>
    <t>47831</t>
  </si>
  <si>
    <t>BLANFORD</t>
  </si>
  <si>
    <t>47424</t>
  </si>
  <si>
    <t>47832</t>
  </si>
  <si>
    <t>47401</t>
  </si>
  <si>
    <t>47402</t>
  </si>
  <si>
    <t>47403</t>
  </si>
  <si>
    <t>47404</t>
  </si>
  <si>
    <t>47405</t>
  </si>
  <si>
    <t>47406</t>
  </si>
  <si>
    <t>47407</t>
  </si>
  <si>
    <t>47408</t>
  </si>
  <si>
    <t>47464</t>
  </si>
  <si>
    <t>STINESVILLE</t>
  </si>
  <si>
    <t>46714</t>
  </si>
  <si>
    <t>46110</t>
  </si>
  <si>
    <t>BOGGSTOWN</t>
  </si>
  <si>
    <t>46302</t>
  </si>
  <si>
    <t>BOONE GROVE</t>
  </si>
  <si>
    <t>47324</t>
  </si>
  <si>
    <t>47921</t>
  </si>
  <si>
    <t>46504</t>
  </si>
  <si>
    <t>47833</t>
  </si>
  <si>
    <t>47834</t>
  </si>
  <si>
    <t>BRAZIL</t>
  </si>
  <si>
    <t>46506</t>
  </si>
  <si>
    <t>47836</t>
  </si>
  <si>
    <t>46913</t>
  </si>
  <si>
    <t>BRINGHURST</t>
  </si>
  <si>
    <t>46507</t>
  </si>
  <si>
    <t>47515</t>
  </si>
  <si>
    <t>47922</t>
  </si>
  <si>
    <t>BROOK</t>
  </si>
  <si>
    <t>46111</t>
  </si>
  <si>
    <t>47923</t>
  </si>
  <si>
    <t>46112</t>
  </si>
  <si>
    <t>BROWNSBURG</t>
  </si>
  <si>
    <t>47220</t>
  </si>
  <si>
    <t>47325</t>
  </si>
  <si>
    <t>47516</t>
  </si>
  <si>
    <t>47326</t>
  </si>
  <si>
    <t>47924</t>
  </si>
  <si>
    <t>BUCK CREEK</t>
  </si>
  <si>
    <t>47925</t>
  </si>
  <si>
    <t>46914</t>
  </si>
  <si>
    <t>46508</t>
  </si>
  <si>
    <t>BURKET</t>
  </si>
  <si>
    <t>46915</t>
  </si>
  <si>
    <t>47926</t>
  </si>
  <si>
    <t>BURNETTSVILLE</t>
  </si>
  <si>
    <t>46916</t>
  </si>
  <si>
    <t>BURROWS</t>
  </si>
  <si>
    <t>46721</t>
  </si>
  <si>
    <t>47223</t>
  </si>
  <si>
    <t>BUTLERVILLE</t>
  </si>
  <si>
    <t>47327</t>
  </si>
  <si>
    <t>CAMBRIDGE CITY</t>
  </si>
  <si>
    <t>46113</t>
  </si>
  <si>
    <t>CAMBY</t>
  </si>
  <si>
    <t>46917</t>
  </si>
  <si>
    <t>47224</t>
  </si>
  <si>
    <t>47519</t>
  </si>
  <si>
    <t>CANNELBURG</t>
  </si>
  <si>
    <t>47514</t>
  </si>
  <si>
    <t>47520</t>
  </si>
  <si>
    <t>47574</t>
  </si>
  <si>
    <t>47576</t>
  </si>
  <si>
    <t>SAINT CROIX</t>
  </si>
  <si>
    <t>47837</t>
  </si>
  <si>
    <t>47838</t>
  </si>
  <si>
    <t>46032</t>
  </si>
  <si>
    <t>46033</t>
  </si>
  <si>
    <t>46082</t>
  </si>
  <si>
    <t>46115</t>
  </si>
  <si>
    <t>47928</t>
  </si>
  <si>
    <t>46303</t>
  </si>
  <si>
    <t>CEDAR LAKE</t>
  </si>
  <si>
    <t>47521</t>
  </si>
  <si>
    <t>CELESTINE</t>
  </si>
  <si>
    <t>47840</t>
  </si>
  <si>
    <t>CENTERPOINT</t>
  </si>
  <si>
    <t>47330</t>
  </si>
  <si>
    <t>47929</t>
  </si>
  <si>
    <t>CHALMERS</t>
  </si>
  <si>
    <t>46117</t>
  </si>
  <si>
    <t>CHARLOTTESVILLE</t>
  </si>
  <si>
    <t>46304</t>
  </si>
  <si>
    <t>CHESTERTON</t>
  </si>
  <si>
    <t>46723</t>
  </si>
  <si>
    <t>46034</t>
  </si>
  <si>
    <t>47225</t>
  </si>
  <si>
    <t>47930</t>
  </si>
  <si>
    <t>47841</t>
  </si>
  <si>
    <t>46510</t>
  </si>
  <si>
    <t>46118</t>
  </si>
  <si>
    <t>47426</t>
  </si>
  <si>
    <t>47226</t>
  </si>
  <si>
    <t>47842</t>
  </si>
  <si>
    <t>46120</t>
  </si>
  <si>
    <t>47427</t>
  </si>
  <si>
    <t>47845</t>
  </si>
  <si>
    <t>46121</t>
  </si>
  <si>
    <t>46035</t>
  </si>
  <si>
    <t>46725</t>
  </si>
  <si>
    <t>47201</t>
  </si>
  <si>
    <t>47202</t>
  </si>
  <si>
    <t>47203</t>
  </si>
  <si>
    <t>47227</t>
  </si>
  <si>
    <t>COMMISKEY</t>
  </si>
  <si>
    <t>47331</t>
  </si>
  <si>
    <t>CONNERSVILLE</t>
  </si>
  <si>
    <t>46919</t>
  </si>
  <si>
    <t>47228</t>
  </si>
  <si>
    <t>46730</t>
  </si>
  <si>
    <t>CORUNNA</t>
  </si>
  <si>
    <t>47846</t>
  </si>
  <si>
    <t>47932</t>
  </si>
  <si>
    <t>46731</t>
  </si>
  <si>
    <t>CRAIGVILLE</t>
  </si>
  <si>
    <t>47522</t>
  </si>
  <si>
    <t>47933</t>
  </si>
  <si>
    <t>47934</t>
  </si>
  <si>
    <t>47935</t>
  </si>
  <si>
    <t>47936</t>
  </si>
  <si>
    <t>47937</t>
  </si>
  <si>
    <t>47938</t>
  </si>
  <si>
    <t>47939</t>
  </si>
  <si>
    <t>46732</t>
  </si>
  <si>
    <t>47229</t>
  </si>
  <si>
    <t>CROTHERSVILLE</t>
  </si>
  <si>
    <t>46307</t>
  </si>
  <si>
    <t>46308</t>
  </si>
  <si>
    <t>46511</t>
  </si>
  <si>
    <t>46920</t>
  </si>
  <si>
    <t>47523</t>
  </si>
  <si>
    <t>47334</t>
  </si>
  <si>
    <t>47847</t>
  </si>
  <si>
    <t>46122</t>
  </si>
  <si>
    <t>46123</t>
  </si>
  <si>
    <t>47940</t>
  </si>
  <si>
    <t>47941</t>
  </si>
  <si>
    <t>46733</t>
  </si>
  <si>
    <t>47524</t>
  </si>
  <si>
    <t>46921</t>
  </si>
  <si>
    <t>DEEDSVILLE</t>
  </si>
  <si>
    <t>46922</t>
  </si>
  <si>
    <t>DELONG</t>
  </si>
  <si>
    <t>46923</t>
  </si>
  <si>
    <t>DELPHI</t>
  </si>
  <si>
    <t>46310</t>
  </si>
  <si>
    <t>DEMOTTE</t>
  </si>
  <si>
    <t>46926</t>
  </si>
  <si>
    <t>47230</t>
  </si>
  <si>
    <t>DEPUTY</t>
  </si>
  <si>
    <t>47525</t>
  </si>
  <si>
    <t>46513</t>
  </si>
  <si>
    <t>47335</t>
  </si>
  <si>
    <t>47527</t>
  </si>
  <si>
    <t>47848</t>
  </si>
  <si>
    <t>DUGGER</t>
  </si>
  <si>
    <t>47336</t>
  </si>
  <si>
    <t>47337</t>
  </si>
  <si>
    <t>DUNREITH</t>
  </si>
  <si>
    <t>47231</t>
  </si>
  <si>
    <t>46311</t>
  </si>
  <si>
    <t>47942</t>
  </si>
  <si>
    <t>EARL PARK</t>
  </si>
  <si>
    <t>46312</t>
  </si>
  <si>
    <t>EAST CHICAGO</t>
  </si>
  <si>
    <t>47338</t>
  </si>
  <si>
    <t>47339</t>
  </si>
  <si>
    <t>ECONOMY</t>
  </si>
  <si>
    <t>46124</t>
  </si>
  <si>
    <t>EDINBURGH</t>
  </si>
  <si>
    <t>47528</t>
  </si>
  <si>
    <t>EDWARDSPORT</t>
  </si>
  <si>
    <t>47232</t>
  </si>
  <si>
    <t>47236</t>
  </si>
  <si>
    <t>GRAMMER</t>
  </si>
  <si>
    <t>46514</t>
  </si>
  <si>
    <t>46515</t>
  </si>
  <si>
    <t>46516</t>
  </si>
  <si>
    <t>46517</t>
  </si>
  <si>
    <t>47429</t>
  </si>
  <si>
    <t>ELLETTSVILLE</t>
  </si>
  <si>
    <t>47529</t>
  </si>
  <si>
    <t>ELNORA</t>
  </si>
  <si>
    <t>46036</t>
  </si>
  <si>
    <t>46125</t>
  </si>
  <si>
    <t>46524</t>
  </si>
  <si>
    <t>ETNA GREEN</t>
  </si>
  <si>
    <t>47849</t>
  </si>
  <si>
    <t>46126</t>
  </si>
  <si>
    <t>46928</t>
  </si>
  <si>
    <t>47943</t>
  </si>
  <si>
    <t>46127</t>
  </si>
  <si>
    <t>47850</t>
  </si>
  <si>
    <t>47340</t>
  </si>
  <si>
    <t>FARMLAND</t>
  </si>
  <si>
    <t>47532</t>
  </si>
  <si>
    <t>46128</t>
  </si>
  <si>
    <t>46037</t>
  </si>
  <si>
    <t>46038</t>
  </si>
  <si>
    <t>46085</t>
  </si>
  <si>
    <t>47234</t>
  </si>
  <si>
    <t>46929</t>
  </si>
  <si>
    <t>47851</t>
  </si>
  <si>
    <t>FONTANET</t>
  </si>
  <si>
    <t>46039</t>
  </si>
  <si>
    <t>46040</t>
  </si>
  <si>
    <t>FORTVILLE</t>
  </si>
  <si>
    <t>46801</t>
  </si>
  <si>
    <t>FORT WAYNE</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</si>
  <si>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</si>
  <si>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</si>
  <si>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</si>
  <si>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</si>
  <si>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</si>
  <si>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</si>
  <si>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</si>
  <si>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</si>
  <si>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</si>
  <si>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</si>
  <si>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</si>
  <si>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</si>
  <si>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</si>
  <si>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</si>
  <si>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</si>
  <si>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</si>
  <si>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</si>
  <si>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</si>
  <si>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</si>
  <si>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</si>
  <si>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</si>
  <si>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</si>
  <si>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</si>
  <si>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</si>
  <si>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</si>
  <si>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</si>
  <si>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</si>
  <si>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</si>
  <si>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</si>
  <si>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</si>
  <si>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</si>
  <si>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</si>
  <si>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</si>
  <si>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</si>
  <si>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</si>
  <si>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</si>
  <si>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</si>
  <si>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</si>
  <si>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</si>
  <si>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</si>
  <si>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</si>
  <si>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</si>
  <si>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47341</t>
  </si>
  <si>
    <t>46129</t>
  </si>
  <si>
    <t>FINLY</t>
  </si>
  <si>
    <t>46130</t>
  </si>
  <si>
    <t>FOUNTAINTOWN</t>
  </si>
  <si>
    <t>47944</t>
  </si>
  <si>
    <t>47984</t>
  </si>
  <si>
    <t>TALBOT</t>
  </si>
  <si>
    <t>47986</t>
  </si>
  <si>
    <t>46930</t>
  </si>
  <si>
    <t>47946</t>
  </si>
  <si>
    <t>FRANCESVILLE</t>
  </si>
  <si>
    <t>46041</t>
  </si>
  <si>
    <t>46131</t>
  </si>
  <si>
    <t>46162</t>
  </si>
  <si>
    <t>46044</t>
  </si>
  <si>
    <t>FRANKTON</t>
  </si>
  <si>
    <t>47431</t>
  </si>
  <si>
    <t>47535</t>
  </si>
  <si>
    <t>FREELANDVILLE</t>
  </si>
  <si>
    <t>47235</t>
  </si>
  <si>
    <t>FREETOWN</t>
  </si>
  <si>
    <t>47249</t>
  </si>
  <si>
    <t>KURTZ</t>
  </si>
  <si>
    <t>46737</t>
  </si>
  <si>
    <t>47432</t>
  </si>
  <si>
    <t>FRENCH LICK</t>
  </si>
  <si>
    <t>46931</t>
  </si>
  <si>
    <t>46932</t>
  </si>
  <si>
    <t>46738</t>
  </si>
  <si>
    <t>46401</t>
  </si>
  <si>
    <t>46402</t>
  </si>
  <si>
    <t>46403</t>
  </si>
  <si>
    <t>46404</t>
  </si>
  <si>
    <t>46405</t>
  </si>
  <si>
    <t>LAKE STATION</t>
  </si>
  <si>
    <t>46406</t>
  </si>
  <si>
    <t>46407</t>
  </si>
  <si>
    <t>46408</t>
  </si>
  <si>
    <t>46409</t>
  </si>
  <si>
    <t>46410</t>
  </si>
  <si>
    <t>MERRILLVILLE</t>
  </si>
  <si>
    <t>46411</t>
  </si>
  <si>
    <t>46933</t>
  </si>
  <si>
    <t>GAS CITY</t>
  </si>
  <si>
    <t>47342</t>
  </si>
  <si>
    <t>46740</t>
  </si>
  <si>
    <t>47537</t>
  </si>
  <si>
    <t>GENTRYVILLE</t>
  </si>
  <si>
    <t>46133</t>
  </si>
  <si>
    <t>47948</t>
  </si>
  <si>
    <t>46526</t>
  </si>
  <si>
    <t>46527</t>
  </si>
  <si>
    <t>46528</t>
  </si>
  <si>
    <t>47433</t>
  </si>
  <si>
    <t>GOSPORT</t>
  </si>
  <si>
    <t>46741</t>
  </si>
  <si>
    <t>GRABILL</t>
  </si>
  <si>
    <t>46530</t>
  </si>
  <si>
    <t>47852</t>
  </si>
  <si>
    <t>46135</t>
  </si>
  <si>
    <t>46140</t>
  </si>
  <si>
    <t>47344</t>
  </si>
  <si>
    <t>47240</t>
  </si>
  <si>
    <t>47261</t>
  </si>
  <si>
    <t>MILLHOUSEN</t>
  </si>
  <si>
    <t>47345</t>
  </si>
  <si>
    <t>GREENS FORK</t>
  </si>
  <si>
    <t>46936</t>
  </si>
  <si>
    <t>46142</t>
  </si>
  <si>
    <t>46143</t>
  </si>
  <si>
    <t>46319</t>
  </si>
  <si>
    <t>GRIFFITH</t>
  </si>
  <si>
    <t>46531</t>
  </si>
  <si>
    <t>GROVERTOWN</t>
  </si>
  <si>
    <t>46144</t>
  </si>
  <si>
    <t>GWYNNEVILLE</t>
  </si>
  <si>
    <t>47346</t>
  </si>
  <si>
    <t>HAGERSTOWN</t>
  </si>
  <si>
    <t>46742</t>
  </si>
  <si>
    <t>46532</t>
  </si>
  <si>
    <t>HAMLET</t>
  </si>
  <si>
    <t>46320</t>
  </si>
  <si>
    <t>46321</t>
  </si>
  <si>
    <t>MUNSTER</t>
  </si>
  <si>
    <t>46322</t>
  </si>
  <si>
    <t>46323</t>
  </si>
  <si>
    <t>46324</t>
  </si>
  <si>
    <t>46325</t>
  </si>
  <si>
    <t>46327</t>
  </si>
  <si>
    <t>46340</t>
  </si>
  <si>
    <t>47243</t>
  </si>
  <si>
    <t>46743</t>
  </si>
  <si>
    <t>47853</t>
  </si>
  <si>
    <t>47434</t>
  </si>
  <si>
    <t>47348</t>
  </si>
  <si>
    <t>HARTFORD CITY</t>
  </si>
  <si>
    <t>47244</t>
  </si>
  <si>
    <t>47245</t>
  </si>
  <si>
    <t>46341</t>
  </si>
  <si>
    <t>47435</t>
  </si>
  <si>
    <t>HELMSBURG</t>
  </si>
  <si>
    <t>47436</t>
  </si>
  <si>
    <t>HELTONVILLE</t>
  </si>
  <si>
    <t>46937</t>
  </si>
  <si>
    <t>47949</t>
  </si>
  <si>
    <t>47988</t>
  </si>
  <si>
    <t>47854</t>
  </si>
  <si>
    <t>46745</t>
  </si>
  <si>
    <t>HOAGLAND</t>
  </si>
  <si>
    <t>46342</t>
  </si>
  <si>
    <t>46047</t>
  </si>
  <si>
    <t>47541</t>
  </si>
  <si>
    <t>47246</t>
  </si>
  <si>
    <t>46746</t>
  </si>
  <si>
    <t>46747</t>
  </si>
  <si>
    <t>46748</t>
  </si>
  <si>
    <t>HUNTERTOWN</t>
  </si>
  <si>
    <t>47542</t>
  </si>
  <si>
    <t>HUNTINGBURG</t>
  </si>
  <si>
    <t>46750</t>
  </si>
  <si>
    <t>47437</t>
  </si>
  <si>
    <t>47855</t>
  </si>
  <si>
    <t>HYMERA</t>
  </si>
  <si>
    <t>47950</t>
  </si>
  <si>
    <t>46201</t>
  </si>
  <si>
    <t>INDIANAPOLIS</t>
  </si>
  <si>
    <t>46202</t>
  </si>
  <si>
    <t>46203</t>
  </si>
  <si>
    <t>46204</t>
  </si>
  <si>
    <t>46205</t>
  </si>
  <si>
    <t>46206</t>
  </si>
  <si>
    <t>46207</t>
  </si>
  <si>
    <t>46208</t>
  </si>
  <si>
    <t>46209</t>
  </si>
  <si>
    <t>46211</t>
  </si>
  <si>
    <t>46214</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</si>
  <si>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</si>
  <si>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</si>
  <si>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</si>
  <si>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</si>
  <si>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</si>
  <si>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</si>
  <si>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</si>
  <si>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</si>
  <si>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</si>
  <si>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</si>
  <si>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</si>
  <si>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</si>
  <si>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</si>
  <si>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</si>
  <si>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</si>
  <si>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</si>
  <si>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</si>
  <si>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</si>
  <si>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</si>
  <si>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</si>
  <si>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46239</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</si>
  <si>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</si>
  <si>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</si>
  <si>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</si>
  <si>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</si>
  <si>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</si>
  <si>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</si>
  <si>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</si>
  <si>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</si>
  <si>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</si>
  <si>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</si>
  <si>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</si>
  <si>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</si>
  <si>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</si>
  <si>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</si>
  <si>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</si>
  <si>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</si>
  <si>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</si>
  <si>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</si>
  <si>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</si>
  <si>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</si>
  <si>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</si>
  <si>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</si>
  <si>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</si>
  <si>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</si>
  <si>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</si>
  <si>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</si>
  <si>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</si>
  <si>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</si>
  <si>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</si>
  <si>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</si>
  <si>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46048</t>
  </si>
  <si>
    <t>47545</t>
  </si>
  <si>
    <t>46147</t>
  </si>
  <si>
    <t>47438</t>
  </si>
  <si>
    <t>JASONVILLE</t>
  </si>
  <si>
    <t>47546</t>
  </si>
  <si>
    <t>47547</t>
  </si>
  <si>
    <t>47549</t>
  </si>
  <si>
    <t>46938</t>
  </si>
  <si>
    <t>47247</t>
  </si>
  <si>
    <t>46049</t>
  </si>
  <si>
    <t>46755</t>
  </si>
  <si>
    <t>KENDALLVILLE</t>
  </si>
  <si>
    <t>47351</t>
  </si>
  <si>
    <t>47951</t>
  </si>
  <si>
    <t>KENTLAND</t>
  </si>
  <si>
    <t>46935</t>
  </si>
  <si>
    <t>GRASS CREEK</t>
  </si>
  <si>
    <t>46939</t>
  </si>
  <si>
    <t>KEWANNA</t>
  </si>
  <si>
    <t>46759</t>
  </si>
  <si>
    <t>46760</t>
  </si>
  <si>
    <t>KIMMELL</t>
  </si>
  <si>
    <t>47952</t>
  </si>
  <si>
    <t>46345</t>
  </si>
  <si>
    <t>46346</t>
  </si>
  <si>
    <t>KINGSFORD HEIGHTS</t>
  </si>
  <si>
    <t>46050</t>
  </si>
  <si>
    <t>KIRKLIN</t>
  </si>
  <si>
    <t>46148</t>
  </si>
  <si>
    <t>KNIGHTSTOWN</t>
  </si>
  <si>
    <t>47857</t>
  </si>
  <si>
    <t>KNIGHTSVILLE</t>
  </si>
  <si>
    <t>46534</t>
  </si>
  <si>
    <t>46901</t>
  </si>
  <si>
    <t>46902</t>
  </si>
  <si>
    <t>46903</t>
  </si>
  <si>
    <t>46904</t>
  </si>
  <si>
    <t>47439</t>
  </si>
  <si>
    <t>KOLEEN</t>
  </si>
  <si>
    <t>46347</t>
  </si>
  <si>
    <t>KOUTS</t>
  </si>
  <si>
    <t>46348</t>
  </si>
  <si>
    <t>47954</t>
  </si>
  <si>
    <t>LADOGA</t>
  </si>
  <si>
    <t>47901</t>
  </si>
  <si>
    <t>47902</t>
  </si>
  <si>
    <t>47903</t>
  </si>
  <si>
    <t>47904</t>
  </si>
  <si>
    <t>47905</t>
  </si>
  <si>
    <t>47906</t>
  </si>
  <si>
    <t>47907</t>
  </si>
  <si>
    <t>47909</t>
  </si>
  <si>
    <t>47996</t>
  </si>
  <si>
    <t>46940</t>
  </si>
  <si>
    <t>LA FONTAINE</t>
  </si>
  <si>
    <t>46761</t>
  </si>
  <si>
    <t>46941</t>
  </si>
  <si>
    <t>LAGRO</t>
  </si>
  <si>
    <t>46942</t>
  </si>
  <si>
    <t>LAKE CICOTT</t>
  </si>
  <si>
    <t>46349</t>
  </si>
  <si>
    <t>46536</t>
  </si>
  <si>
    <t>47531</t>
  </si>
  <si>
    <t>47536</t>
  </si>
  <si>
    <t>47550</t>
  </si>
  <si>
    <t>46763</t>
  </si>
  <si>
    <t>LAOTTO</t>
  </si>
  <si>
    <t>46537</t>
  </si>
  <si>
    <t>LAPAZ</t>
  </si>
  <si>
    <t>46051</t>
  </si>
  <si>
    <t>LAPEL</t>
  </si>
  <si>
    <t>46350</t>
  </si>
  <si>
    <t>46352</t>
  </si>
  <si>
    <t>46764</t>
  </si>
  <si>
    <t>LARWILL</t>
  </si>
  <si>
    <t>46052</t>
  </si>
  <si>
    <t>46538</t>
  </si>
  <si>
    <t>46945</t>
  </si>
  <si>
    <t>LEITERS FORD</t>
  </si>
  <si>
    <t>46765</t>
  </si>
  <si>
    <t>LEO</t>
  </si>
  <si>
    <t>47551</t>
  </si>
  <si>
    <t>46355</t>
  </si>
  <si>
    <t>47858</t>
  </si>
  <si>
    <t>47352</t>
  </si>
  <si>
    <t>47353</t>
  </si>
  <si>
    <t>46766</t>
  </si>
  <si>
    <t>46946</t>
  </si>
  <si>
    <t>LIBERTY MILLS</t>
  </si>
  <si>
    <t>46767</t>
  </si>
  <si>
    <t>47552</t>
  </si>
  <si>
    <t>47955</t>
  </si>
  <si>
    <t>47441</t>
  </si>
  <si>
    <t>46149</t>
  </si>
  <si>
    <t>LIZTON</t>
  </si>
  <si>
    <t>46947</t>
  </si>
  <si>
    <t>47553</t>
  </si>
  <si>
    <t>LOOGOOTEE</t>
  </si>
  <si>
    <t>47354</t>
  </si>
  <si>
    <t>LOSANTVILLE</t>
  </si>
  <si>
    <t>46356</t>
  </si>
  <si>
    <t>46950</t>
  </si>
  <si>
    <t>47355</t>
  </si>
  <si>
    <t>47443</t>
  </si>
  <si>
    <t>46055</t>
  </si>
  <si>
    <t>MC CORDSVILLE</t>
  </si>
  <si>
    <t>46951</t>
  </si>
  <si>
    <t>47250</t>
  </si>
  <si>
    <t>46146</t>
  </si>
  <si>
    <t>46150</t>
  </si>
  <si>
    <t>47556</t>
  </si>
  <si>
    <t>MARIAH HILL</t>
  </si>
  <si>
    <t>46952</t>
  </si>
  <si>
    <t>46953</t>
  </si>
  <si>
    <t>46770</t>
  </si>
  <si>
    <t>MARKLE</t>
  </si>
  <si>
    <t>46056</t>
  </si>
  <si>
    <t>MARKLEVILLE</t>
  </si>
  <si>
    <t>47859</t>
  </si>
  <si>
    <t>46151</t>
  </si>
  <si>
    <t>46957</t>
  </si>
  <si>
    <t>46154</t>
  </si>
  <si>
    <t>47860</t>
  </si>
  <si>
    <t>47957</t>
  </si>
  <si>
    <t>MEDARYVILLE</t>
  </si>
  <si>
    <t>47260</t>
  </si>
  <si>
    <t>47958</t>
  </si>
  <si>
    <t>MELLOTT</t>
  </si>
  <si>
    <t>46539</t>
  </si>
  <si>
    <t>47861</t>
  </si>
  <si>
    <t>MEROM</t>
  </si>
  <si>
    <t>46958</t>
  </si>
  <si>
    <t>46360</t>
  </si>
  <si>
    <t>46361</t>
  </si>
  <si>
    <t>46057</t>
  </si>
  <si>
    <t>MICHIGANTOWN</t>
  </si>
  <si>
    <t>46540</t>
  </si>
  <si>
    <t>47356</t>
  </si>
  <si>
    <t>47445</t>
  </si>
  <si>
    <t>46542</t>
  </si>
  <si>
    <t>46365</t>
  </si>
  <si>
    <t>46543</t>
  </si>
  <si>
    <t>46156</t>
  </si>
  <si>
    <t>47357</t>
  </si>
  <si>
    <t>46544</t>
  </si>
  <si>
    <t>MISHAWAKA</t>
  </si>
  <si>
    <t>46545</t>
  </si>
  <si>
    <t>46546</t>
  </si>
  <si>
    <t>47446</t>
  </si>
  <si>
    <t>47358</t>
  </si>
  <si>
    <t>46771</t>
  </si>
  <si>
    <t>MONGO</t>
  </si>
  <si>
    <t>47959</t>
  </si>
  <si>
    <t>MONON</t>
  </si>
  <si>
    <t>46772</t>
  </si>
  <si>
    <t>47557</t>
  </si>
  <si>
    <t>MONROE CITY</t>
  </si>
  <si>
    <t>46773</t>
  </si>
  <si>
    <t>46157</t>
  </si>
  <si>
    <t>46960</t>
  </si>
  <si>
    <t>46968</t>
  </si>
  <si>
    <t>ORA</t>
  </si>
  <si>
    <t>47862</t>
  </si>
  <si>
    <t>47558</t>
  </si>
  <si>
    <t>47960</t>
  </si>
  <si>
    <t>47962</t>
  </si>
  <si>
    <t>47359</t>
  </si>
  <si>
    <t>47360</t>
  </si>
  <si>
    <t>46158</t>
  </si>
  <si>
    <t>46160</t>
  </si>
  <si>
    <t>47963</t>
  </si>
  <si>
    <t>MOROCCO</t>
  </si>
  <si>
    <t>46161</t>
  </si>
  <si>
    <t>47964</t>
  </si>
  <si>
    <t>47361</t>
  </si>
  <si>
    <t>MOUNT SUMMIT</t>
  </si>
  <si>
    <t>46058</t>
  </si>
  <si>
    <t>47302</t>
  </si>
  <si>
    <t>MUNCIE</t>
  </si>
  <si>
    <t>47303</t>
  </si>
  <si>
    <t>47304</t>
  </si>
  <si>
    <t>47305</t>
  </si>
  <si>
    <t>47306</t>
  </si>
  <si>
    <t>47307</t>
  </si>
  <si>
    <t>47308</t>
  </si>
  <si>
    <t>46550</t>
  </si>
  <si>
    <t>NAPPANEE</t>
  </si>
  <si>
    <t>47448</t>
  </si>
  <si>
    <t>47449</t>
  </si>
  <si>
    <t>46552</t>
  </si>
  <si>
    <t>47362</t>
  </si>
  <si>
    <t>47863</t>
  </si>
  <si>
    <t>NEW GOSHEN</t>
  </si>
  <si>
    <t>46774</t>
  </si>
  <si>
    <t>47366</t>
  </si>
  <si>
    <t>47965</t>
  </si>
  <si>
    <t>46163</t>
  </si>
  <si>
    <t>NEW PALESTINE</t>
  </si>
  <si>
    <t>46553</t>
  </si>
  <si>
    <t>47263</t>
  </si>
  <si>
    <t>NEW POINT</t>
  </si>
  <si>
    <t>47966</t>
  </si>
  <si>
    <t>47967</t>
  </si>
  <si>
    <t>47968</t>
  </si>
  <si>
    <t>NEW ROSS</t>
  </si>
  <si>
    <t>47969</t>
  </si>
  <si>
    <t>46164</t>
  </si>
  <si>
    <t>46060</t>
  </si>
  <si>
    <t>NOBLESVILLE</t>
  </si>
  <si>
    <t>46061</t>
  </si>
  <si>
    <t>46062</t>
  </si>
  <si>
    <t>47264</t>
  </si>
  <si>
    <t>46366</t>
  </si>
  <si>
    <t>NORTH JUDSON</t>
  </si>
  <si>
    <t>46554</t>
  </si>
  <si>
    <t>46943</t>
  </si>
  <si>
    <t>LAKETON</t>
  </si>
  <si>
    <t>46962</t>
  </si>
  <si>
    <t>NORTH MANCHESTER</t>
  </si>
  <si>
    <t>46165</t>
  </si>
  <si>
    <t>47265</t>
  </si>
  <si>
    <t>NORTH VERNON</t>
  </si>
  <si>
    <t>46555</t>
  </si>
  <si>
    <t>NORTH WEBSTER</t>
  </si>
  <si>
    <t>46556</t>
  </si>
  <si>
    <t>NOTRE DAME</t>
  </si>
  <si>
    <t>46965</t>
  </si>
  <si>
    <t>OAKFORD</t>
  </si>
  <si>
    <t>47561</t>
  </si>
  <si>
    <t>OAKTOWN</t>
  </si>
  <si>
    <t>47367</t>
  </si>
  <si>
    <t>47562</t>
  </si>
  <si>
    <t>ODON</t>
  </si>
  <si>
    <t>46967</t>
  </si>
  <si>
    <t>ONWARD</t>
  </si>
  <si>
    <t>47451</t>
  </si>
  <si>
    <t>OOLITIC</t>
  </si>
  <si>
    <t>46063</t>
  </si>
  <si>
    <t>ORESTES</t>
  </si>
  <si>
    <t>46776</t>
  </si>
  <si>
    <t>47452</t>
  </si>
  <si>
    <t>46561</t>
  </si>
  <si>
    <t>46777</t>
  </si>
  <si>
    <t>47970</t>
  </si>
  <si>
    <t>OTTERBEIN</t>
  </si>
  <si>
    <t>47564</t>
  </si>
  <si>
    <t>OTWELL</t>
  </si>
  <si>
    <t>47453</t>
  </si>
  <si>
    <t>OWENSBURG</t>
  </si>
  <si>
    <t>47971</t>
  </si>
  <si>
    <t>47454</t>
  </si>
  <si>
    <t>46166</t>
  </si>
  <si>
    <t>PARAGON</t>
  </si>
  <si>
    <t>47270</t>
  </si>
  <si>
    <t>PARIS CROSSING</t>
  </si>
  <si>
    <t>47368</t>
  </si>
  <si>
    <t>PARKER CITY</t>
  </si>
  <si>
    <t>47455</t>
  </si>
  <si>
    <t>PATRICKSBURG</t>
  </si>
  <si>
    <t>47865</t>
  </si>
  <si>
    <t>46064</t>
  </si>
  <si>
    <t>47369</t>
  </si>
  <si>
    <t>PENNVILLE</t>
  </si>
  <si>
    <t>47974</t>
  </si>
  <si>
    <t>47370</t>
  </si>
  <si>
    <t>PERSHING</t>
  </si>
  <si>
    <t>46959</t>
  </si>
  <si>
    <t>46961</t>
  </si>
  <si>
    <t>46970</t>
  </si>
  <si>
    <t>46971</t>
  </si>
  <si>
    <t>GRISSOM ARB</t>
  </si>
  <si>
    <t>47567</t>
  </si>
  <si>
    <t>46778</t>
  </si>
  <si>
    <t>46562</t>
  </si>
  <si>
    <t>PIERCETON</t>
  </si>
  <si>
    <t>47866</t>
  </si>
  <si>
    <t>PIMENTO</t>
  </si>
  <si>
    <t>47975</t>
  </si>
  <si>
    <t>PINE VILLAGE</t>
  </si>
  <si>
    <t>46167</t>
  </si>
  <si>
    <t>46168</t>
  </si>
  <si>
    <t>47568</t>
  </si>
  <si>
    <t>46779</t>
  </si>
  <si>
    <t>PLEASANT LAKE</t>
  </si>
  <si>
    <t>46780</t>
  </si>
  <si>
    <t>PLEASANT MILLS</t>
  </si>
  <si>
    <t>46563</t>
  </si>
  <si>
    <t>47868</t>
  </si>
  <si>
    <t>46781</t>
  </si>
  <si>
    <t>PONETO</t>
  </si>
  <si>
    <t>46368</t>
  </si>
  <si>
    <t>47371</t>
  </si>
  <si>
    <t>47381</t>
  </si>
  <si>
    <t>SALAMONIA</t>
  </si>
  <si>
    <t>47869</t>
  </si>
  <si>
    <t>PRAIRIE CREEK</t>
  </si>
  <si>
    <t>47870</t>
  </si>
  <si>
    <t>PRAIRIETON</t>
  </si>
  <si>
    <t>46782</t>
  </si>
  <si>
    <t>46170</t>
  </si>
  <si>
    <t>PUTNAMVILLE</t>
  </si>
  <si>
    <t>47456</t>
  </si>
  <si>
    <t>47373</t>
  </si>
  <si>
    <t>REDKEY</t>
  </si>
  <si>
    <t>46171</t>
  </si>
  <si>
    <t>REELSVILLE</t>
  </si>
  <si>
    <t>47977</t>
  </si>
  <si>
    <t>REMINGTON</t>
  </si>
  <si>
    <t>47978</t>
  </si>
  <si>
    <t>47980</t>
  </si>
  <si>
    <t>47374</t>
  </si>
  <si>
    <t>47375</t>
  </si>
  <si>
    <t>47380</t>
  </si>
  <si>
    <t>RIDGEVILLE</t>
  </si>
  <si>
    <t>47871</t>
  </si>
  <si>
    <t>46172</t>
  </si>
  <si>
    <t>ROACHDALE</t>
  </si>
  <si>
    <t>46974</t>
  </si>
  <si>
    <t>ROANN</t>
  </si>
  <si>
    <t>46783</t>
  </si>
  <si>
    <t>46975</t>
  </si>
  <si>
    <t>46977</t>
  </si>
  <si>
    <t>47830</t>
  </si>
  <si>
    <t>47872</t>
  </si>
  <si>
    <t>46371</t>
  </si>
  <si>
    <t>ROLLING PRAIRIE</t>
  </si>
  <si>
    <t>46784</t>
  </si>
  <si>
    <t>ROME CITY</t>
  </si>
  <si>
    <t>47981</t>
  </si>
  <si>
    <t>47874</t>
  </si>
  <si>
    <t>46372</t>
  </si>
  <si>
    <t>ROSELAWN</t>
  </si>
  <si>
    <t>46065</t>
  </si>
  <si>
    <t>46978</t>
  </si>
  <si>
    <t>ROYAL CENTER</t>
  </si>
  <si>
    <t>46155</t>
  </si>
  <si>
    <t>MAYS</t>
  </si>
  <si>
    <t>46173</t>
  </si>
  <si>
    <t>46175</t>
  </si>
  <si>
    <t>46979</t>
  </si>
  <si>
    <t>RUSSIAVILLE</t>
  </si>
  <si>
    <t>47575</t>
  </si>
  <si>
    <t>47875</t>
  </si>
  <si>
    <t>SAINT BERNICE</t>
  </si>
  <si>
    <t>46785</t>
  </si>
  <si>
    <t>46373</t>
  </si>
  <si>
    <t>47876</t>
  </si>
  <si>
    <t>SAINT MARY OF THE WOODS</t>
  </si>
  <si>
    <t>47577</t>
  </si>
  <si>
    <t>SAINT MEINRAD</t>
  </si>
  <si>
    <t>47272</t>
  </si>
  <si>
    <t>47578</t>
  </si>
  <si>
    <t>SANDBORN</t>
  </si>
  <si>
    <t>46374</t>
  </si>
  <si>
    <t>SAN PIERRE</t>
  </si>
  <si>
    <t>47579</t>
  </si>
  <si>
    <t>SANTA CLAUS</t>
  </si>
  <si>
    <t>47382</t>
  </si>
  <si>
    <t>46375</t>
  </si>
  <si>
    <t>SCHERERVILLE</t>
  </si>
  <si>
    <t>46376</t>
  </si>
  <si>
    <t>SCHNEIDER</t>
  </si>
  <si>
    <t>47273</t>
  </si>
  <si>
    <t>47457</t>
  </si>
  <si>
    <t>46067</t>
  </si>
  <si>
    <t>47878</t>
  </si>
  <si>
    <t>SEELYVILLE</t>
  </si>
  <si>
    <t>47383</t>
  </si>
  <si>
    <t>46980</t>
  </si>
  <si>
    <t>SERVIA</t>
  </si>
  <si>
    <t>47274</t>
  </si>
  <si>
    <t>46068</t>
  </si>
  <si>
    <t>47879</t>
  </si>
  <si>
    <t>SHELBURN</t>
  </si>
  <si>
    <t>46377</t>
  </si>
  <si>
    <t>46176</t>
  </si>
  <si>
    <t>47880</t>
  </si>
  <si>
    <t>SHEPARDSVILLE</t>
  </si>
  <si>
    <t>46069</t>
  </si>
  <si>
    <t>46565</t>
  </si>
  <si>
    <t>SHIPSHEWANA</t>
  </si>
  <si>
    <t>47384</t>
  </si>
  <si>
    <t>47581</t>
  </si>
  <si>
    <t>46982</t>
  </si>
  <si>
    <t>47458</t>
  </si>
  <si>
    <t>47459</t>
  </si>
  <si>
    <t>SOLSBERRY</t>
  </si>
  <si>
    <t>46984</t>
  </si>
  <si>
    <t>46601</t>
  </si>
  <si>
    <t>46613</t>
  </si>
  <si>
    <t>46614</t>
  </si>
  <si>
    <t>46615</t>
  </si>
  <si>
    <t>46616</t>
  </si>
  <si>
    <t>46617</t>
  </si>
  <si>
    <t>46619</t>
  </si>
  <si>
    <t>46624</t>
  </si>
  <si>
    <t>46626</t>
  </si>
  <si>
    <t>46628</t>
  </si>
  <si>
    <t>46634</t>
  </si>
  <si>
    <t>46635</t>
  </si>
  <si>
    <t>46637</t>
  </si>
  <si>
    <t>46660</t>
  </si>
  <si>
    <t>46680</t>
  </si>
  <si>
    <t>46699</t>
  </si>
  <si>
    <t>46786</t>
  </si>
  <si>
    <t>SOUTH MILFORD</t>
  </si>
  <si>
    <t>46787</t>
  </si>
  <si>
    <t>SOUTH WHITLEY</t>
  </si>
  <si>
    <t>47460</t>
  </si>
  <si>
    <t>46788</t>
  </si>
  <si>
    <t>47385</t>
  </si>
  <si>
    <t>SPICELAND</t>
  </si>
  <si>
    <t>47386</t>
  </si>
  <si>
    <t>SPRINGPORT</t>
  </si>
  <si>
    <t>47462</t>
  </si>
  <si>
    <t>47584</t>
  </si>
  <si>
    <t>SPURGEON</t>
  </si>
  <si>
    <t>47463</t>
  </si>
  <si>
    <t>46985</t>
  </si>
  <si>
    <t>47982</t>
  </si>
  <si>
    <t>47881</t>
  </si>
  <si>
    <t>STAUNTON</t>
  </si>
  <si>
    <t>47585</t>
  </si>
  <si>
    <t>STENDAL</t>
  </si>
  <si>
    <t>46180</t>
  </si>
  <si>
    <t>STILESVILLE</t>
  </si>
  <si>
    <t>47983</t>
  </si>
  <si>
    <t>STOCKWELL</t>
  </si>
  <si>
    <t>47387</t>
  </si>
  <si>
    <t>STRAUGHN</t>
  </si>
  <si>
    <t>46789</t>
  </si>
  <si>
    <t>STROH</t>
  </si>
  <si>
    <t>47882</t>
  </si>
  <si>
    <t>47388</t>
  </si>
  <si>
    <t>46379</t>
  </si>
  <si>
    <t>SUMAVA RESORTS</t>
  </si>
  <si>
    <t>46070</t>
  </si>
  <si>
    <t>46986</t>
  </si>
  <si>
    <t>SWAYZEE</t>
  </si>
  <si>
    <t>46987</t>
  </si>
  <si>
    <t>SWEETSER</t>
  </si>
  <si>
    <t>47465</t>
  </si>
  <si>
    <t>SWITZ CITY</t>
  </si>
  <si>
    <t>46567</t>
  </si>
  <si>
    <t>47280</t>
  </si>
  <si>
    <t>47586</t>
  </si>
  <si>
    <t>TELL CITY</t>
  </si>
  <si>
    <t>47801</t>
  </si>
  <si>
    <t>TERRE HAUTE</t>
  </si>
  <si>
    <t>47802</t>
  </si>
  <si>
    <t>47803</t>
  </si>
  <si>
    <t>47804</t>
  </si>
  <si>
    <t>47805</t>
  </si>
  <si>
    <t>47807</t>
  </si>
  <si>
    <t>47808</t>
  </si>
  <si>
    <t>47809</t>
  </si>
  <si>
    <t>47811</t>
  </si>
  <si>
    <t>47812</t>
  </si>
  <si>
    <t>46381</t>
  </si>
  <si>
    <t>46071</t>
  </si>
  <si>
    <t>THORNTOWN</t>
  </si>
  <si>
    <t>46570</t>
  </si>
  <si>
    <t>46045</t>
  </si>
  <si>
    <t>46072</t>
  </si>
  <si>
    <t>46571</t>
  </si>
  <si>
    <t>46181</t>
  </si>
  <si>
    <t>TRAFALGAR</t>
  </si>
  <si>
    <t>47588</t>
  </si>
  <si>
    <t>47467</t>
  </si>
  <si>
    <t>46988</t>
  </si>
  <si>
    <t>TWELVE MILE</t>
  </si>
  <si>
    <t>46572</t>
  </si>
  <si>
    <t>47390</t>
  </si>
  <si>
    <t>46791</t>
  </si>
  <si>
    <t>46382</t>
  </si>
  <si>
    <t>UNION MILLS</t>
  </si>
  <si>
    <t>47468</t>
  </si>
  <si>
    <t>47884</t>
  </si>
  <si>
    <t>UNIVERSAL</t>
  </si>
  <si>
    <t>46989</t>
  </si>
  <si>
    <t>46990</t>
  </si>
  <si>
    <t>47281</t>
  </si>
  <si>
    <t>VALLONIA</t>
  </si>
  <si>
    <t>46383</t>
  </si>
  <si>
    <t>46384</t>
  </si>
  <si>
    <t>46385</t>
  </si>
  <si>
    <t>46991</t>
  </si>
  <si>
    <t>47987</t>
  </si>
  <si>
    <t>VEEDERSBURG</t>
  </si>
  <si>
    <t>47590</t>
  </si>
  <si>
    <t>VELPEN</t>
  </si>
  <si>
    <t>47282</t>
  </si>
  <si>
    <t>47591</t>
  </si>
  <si>
    <t>VINCENNES</t>
  </si>
  <si>
    <t>46992</t>
  </si>
  <si>
    <t>46573</t>
  </si>
  <si>
    <t>46182</t>
  </si>
  <si>
    <t>46574</t>
  </si>
  <si>
    <t>WALKERTON</t>
  </si>
  <si>
    <t>46994</t>
  </si>
  <si>
    <t>46390</t>
  </si>
  <si>
    <t>WANATAH</t>
  </si>
  <si>
    <t>46792</t>
  </si>
  <si>
    <t>46580</t>
  </si>
  <si>
    <t>46581</t>
  </si>
  <si>
    <t>46582</t>
  </si>
  <si>
    <t>47501</t>
  </si>
  <si>
    <t>46793</t>
  </si>
  <si>
    <t>47989</t>
  </si>
  <si>
    <t>46794</t>
  </si>
  <si>
    <t>WAWAKA</t>
  </si>
  <si>
    <t>47990</t>
  </si>
  <si>
    <t>WAYNETOWN</t>
  </si>
  <si>
    <t>47392</t>
  </si>
  <si>
    <t>47469</t>
  </si>
  <si>
    <t>WEST BADEN SPRINGS</t>
  </si>
  <si>
    <t>46074</t>
  </si>
  <si>
    <t>47991</t>
  </si>
  <si>
    <t>46995</t>
  </si>
  <si>
    <t>WEST MIDDLETON</t>
  </si>
  <si>
    <t>46183</t>
  </si>
  <si>
    <t>47596</t>
  </si>
  <si>
    <t>47992</t>
  </si>
  <si>
    <t>47283</t>
  </si>
  <si>
    <t>47885</t>
  </si>
  <si>
    <t>WEST TERRE HAUTE</t>
  </si>
  <si>
    <t>46391</t>
  </si>
  <si>
    <t>46380</t>
  </si>
  <si>
    <t>TEFFT</t>
  </si>
  <si>
    <t>46392</t>
  </si>
  <si>
    <t>WHEATFIELD</t>
  </si>
  <si>
    <t>47597</t>
  </si>
  <si>
    <t>46393</t>
  </si>
  <si>
    <t>46184</t>
  </si>
  <si>
    <t>WHITELAND</t>
  </si>
  <si>
    <t>46075</t>
  </si>
  <si>
    <t>WHITESTOWN</t>
  </si>
  <si>
    <t>46394</t>
  </si>
  <si>
    <t>46186</t>
  </si>
  <si>
    <t>47470</t>
  </si>
  <si>
    <t>47393</t>
  </si>
  <si>
    <t>47993</t>
  </si>
  <si>
    <t>46996</t>
  </si>
  <si>
    <t>WINAMAC</t>
  </si>
  <si>
    <t>47394</t>
  </si>
  <si>
    <t>46076</t>
  </si>
  <si>
    <t>WINDFALL</t>
  </si>
  <si>
    <t>47994</t>
  </si>
  <si>
    <t>46590</t>
  </si>
  <si>
    <t>WINONA LAKE</t>
  </si>
  <si>
    <t>47598</t>
  </si>
  <si>
    <t>47995</t>
  </si>
  <si>
    <t>46795</t>
  </si>
  <si>
    <t>WOLCOTTVILLE</t>
  </si>
  <si>
    <t>46796</t>
  </si>
  <si>
    <t>WOLFLAKE</t>
  </si>
  <si>
    <t>46797</t>
  </si>
  <si>
    <t>47471</t>
  </si>
  <si>
    <t>46595</t>
  </si>
  <si>
    <t>47997</t>
  </si>
  <si>
    <t>YEOMAN</t>
  </si>
  <si>
    <t>46798</t>
  </si>
  <si>
    <t>47396</t>
  </si>
  <si>
    <t>46998</t>
  </si>
  <si>
    <t>46799</t>
  </si>
  <si>
    <t>46077</t>
  </si>
  <si>
    <t>49220</t>
  </si>
  <si>
    <t>49221</t>
  </si>
  <si>
    <t>49224</t>
  </si>
  <si>
    <t>48001</t>
  </si>
  <si>
    <t>ALGONAC</t>
  </si>
  <si>
    <t>49227</t>
  </si>
  <si>
    <t>48101</t>
  </si>
  <si>
    <t>ALLEN PARK</t>
  </si>
  <si>
    <t>48002</t>
  </si>
  <si>
    <t>ALLENTON</t>
  </si>
  <si>
    <t>48003</t>
  </si>
  <si>
    <t>48004</t>
  </si>
  <si>
    <t>ANCHORVILLE</t>
  </si>
  <si>
    <t>48103</t>
  </si>
  <si>
    <t>ANN ARBOR</t>
  </si>
  <si>
    <t>48104</t>
  </si>
  <si>
    <t>48105</t>
  </si>
  <si>
    <t>48106</t>
  </si>
  <si>
    <t>48107</t>
  </si>
  <si>
    <t>48108</t>
  </si>
  <si>
    <t>48109</t>
  </si>
  <si>
    <t>48113</t>
  </si>
  <si>
    <t>48401</t>
  </si>
  <si>
    <t>48410</t>
  </si>
  <si>
    <t>48005</t>
  </si>
  <si>
    <t>ARMADA</t>
  </si>
  <si>
    <t>48411</t>
  </si>
  <si>
    <t>ATLAS</t>
  </si>
  <si>
    <t>48412</t>
  </si>
  <si>
    <t>48006</t>
  </si>
  <si>
    <t>48413</t>
  </si>
  <si>
    <t>BAD AXE</t>
  </si>
  <si>
    <t>48414</t>
  </si>
  <si>
    <t>48111</t>
  </si>
  <si>
    <t>48112</t>
  </si>
  <si>
    <t>48415</t>
  </si>
  <si>
    <t>BIRCH RUN</t>
  </si>
  <si>
    <t>48009</t>
  </si>
  <si>
    <t>48012</t>
  </si>
  <si>
    <t>49228</t>
  </si>
  <si>
    <t>48301</t>
  </si>
  <si>
    <t>BLOOMFIELD HILLS</t>
  </si>
  <si>
    <t>48302</t>
  </si>
  <si>
    <t>48303</t>
  </si>
  <si>
    <t>48304</t>
  </si>
  <si>
    <t>48114</t>
  </si>
  <si>
    <t>48116</t>
  </si>
  <si>
    <t>49229</t>
  </si>
  <si>
    <t>49230</t>
  </si>
  <si>
    <t>48416</t>
  </si>
  <si>
    <t>BROWN CITY</t>
  </si>
  <si>
    <t>48417</t>
  </si>
  <si>
    <t>48418</t>
  </si>
  <si>
    <t>49232</t>
  </si>
  <si>
    <t>48014</t>
  </si>
  <si>
    <t>CAPAC</t>
  </si>
  <si>
    <t>48117</t>
  </si>
  <si>
    <t>48419</t>
  </si>
  <si>
    <t>CARSONVILLE</t>
  </si>
  <si>
    <t>49233</t>
  </si>
  <si>
    <t>CEMENT CITY</t>
  </si>
  <si>
    <t>49281</t>
  </si>
  <si>
    <t>48015</t>
  </si>
  <si>
    <t>CENTER LINE</t>
  </si>
  <si>
    <t>48118</t>
  </si>
  <si>
    <t>49234</t>
  </si>
  <si>
    <t>CLARKLAKE</t>
  </si>
  <si>
    <t>48346</t>
  </si>
  <si>
    <t>48347</t>
  </si>
  <si>
    <t>48348</t>
  </si>
  <si>
    <t>48017</t>
  </si>
  <si>
    <t>49235</t>
  </si>
  <si>
    <t>49236</t>
  </si>
  <si>
    <t>48420</t>
  </si>
  <si>
    <t>48421</t>
  </si>
  <si>
    <t>49237</t>
  </si>
  <si>
    <t>48422</t>
  </si>
  <si>
    <t>CROSWELL</t>
  </si>
  <si>
    <t>48350</t>
  </si>
  <si>
    <t>DAVISBURG</t>
  </si>
  <si>
    <t>48423</t>
  </si>
  <si>
    <t>DAVISON</t>
  </si>
  <si>
    <t>48120</t>
  </si>
  <si>
    <t>48121</t>
  </si>
  <si>
    <t>48122</t>
  </si>
  <si>
    <t>MELVINDALE</t>
  </si>
  <si>
    <t>48123</t>
  </si>
  <si>
    <t>48124</t>
  </si>
  <si>
    <t>48126</t>
  </si>
  <si>
    <t>48128</t>
  </si>
  <si>
    <t>48125</t>
  </si>
  <si>
    <t>DEARBORN HEIGHTS</t>
  </si>
  <si>
    <t>48127</t>
  </si>
  <si>
    <t>48426</t>
  </si>
  <si>
    <t>48427</t>
  </si>
  <si>
    <t>DECKERVILLE</t>
  </si>
  <si>
    <t>49238</t>
  </si>
  <si>
    <t>48201</t>
  </si>
  <si>
    <t>48202</t>
  </si>
  <si>
    <t>48203</t>
  </si>
  <si>
    <t>48204</t>
  </si>
  <si>
    <t>48205</t>
  </si>
  <si>
    <t>48206</t>
  </si>
  <si>
    <t>48207</t>
  </si>
  <si>
    <t>48208</t>
  </si>
  <si>
    <t>48209</t>
  </si>
  <si>
    <t>48210</t>
  </si>
  <si>
    <t>48211</t>
  </si>
  <si>
    <t>48212</t>
  </si>
  <si>
    <t>HAMTRAMCK</t>
  </si>
  <si>
    <t>48213</t>
  </si>
  <si>
    <t>48214</t>
  </si>
  <si>
    <t>48215</t>
  </si>
  <si>
    <t>48216</t>
  </si>
  <si>
    <t>48217</t>
  </si>
  <si>
    <t>48218</t>
  </si>
  <si>
    <t>RIVER ROUGE</t>
  </si>
  <si>
    <t>48219</t>
  </si>
  <si>
    <t>48220</t>
  </si>
  <si>
    <t>48221</t>
  </si>
  <si>
    <t>48222</t>
  </si>
  <si>
    <t>48223</t>
  </si>
  <si>
    <t>48224</t>
  </si>
  <si>
    <t>48225</t>
  </si>
  <si>
    <t>HARPER WOODS</t>
  </si>
  <si>
    <t>48226</t>
  </si>
  <si>
    <t>48227</t>
  </si>
  <si>
    <t>48228</t>
  </si>
  <si>
    <t>48229</t>
  </si>
  <si>
    <t>ECORSE</t>
  </si>
  <si>
    <t>48230</t>
  </si>
  <si>
    <t>GROSSE POINTE</t>
  </si>
  <si>
    <t>48231</t>
  </si>
  <si>
    <t>48232</t>
  </si>
  <si>
    <t>48233</t>
  </si>
  <si>
    <t>48234</t>
  </si>
  <si>
    <t>48235</t>
  </si>
  <si>
    <t>48236</t>
  </si>
  <si>
    <t>48237</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</si>
  <si>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</si>
  <si>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</si>
  <si>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</si>
  <si>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</si>
  <si>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</si>
  <si>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</si>
  <si>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</si>
  <si>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</si>
  <si>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</si>
  <si>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</si>
  <si>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</si>
  <si>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</si>
  <si>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</si>
  <si>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</si>
  <si>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</si>
  <si>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</si>
  <si>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</si>
  <si>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</si>
  <si>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</si>
  <si>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</si>
  <si>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48130</t>
  </si>
  <si>
    <t>48428</t>
  </si>
  <si>
    <t>48131</t>
  </si>
  <si>
    <t>48429</t>
  </si>
  <si>
    <t>48021</t>
  </si>
  <si>
    <t>EASTPOINTE</t>
  </si>
  <si>
    <t>48022</t>
  </si>
  <si>
    <t>48023</t>
  </si>
  <si>
    <t>48331</t>
  </si>
  <si>
    <t>48332</t>
  </si>
  <si>
    <t>48333</t>
  </si>
  <si>
    <t>48334</t>
  </si>
  <si>
    <t>48335</t>
  </si>
  <si>
    <t>48336</t>
  </si>
  <si>
    <t>48430</t>
  </si>
  <si>
    <t>48134</t>
  </si>
  <si>
    <t>48501</t>
  </si>
  <si>
    <t>48502</t>
  </si>
  <si>
    <t>48503</t>
  </si>
  <si>
    <t>48504</t>
  </si>
  <si>
    <t>48505</t>
  </si>
  <si>
    <t>48506</t>
  </si>
  <si>
    <t>48507</t>
  </si>
  <si>
    <t>48509</t>
  </si>
  <si>
    <t>48519</t>
  </si>
  <si>
    <t>48529</t>
  </si>
  <si>
    <t>48531</t>
  </si>
  <si>
    <t>48532</t>
  </si>
  <si>
    <t>48550</t>
  </si>
  <si>
    <t>48551</t>
  </si>
  <si>
    <t>48552</t>
  </si>
  <si>
    <t>48553</t>
  </si>
  <si>
    <t>48554</t>
  </si>
  <si>
    <t>48555</t>
  </si>
  <si>
    <t>48556</t>
  </si>
  <si>
    <t>48557</t>
  </si>
  <si>
    <t>48433</t>
  </si>
  <si>
    <t>48434</t>
  </si>
  <si>
    <t>48435</t>
  </si>
  <si>
    <t>48026</t>
  </si>
  <si>
    <t>49239</t>
  </si>
  <si>
    <t>48436</t>
  </si>
  <si>
    <t>48135</t>
  </si>
  <si>
    <t>48136</t>
  </si>
  <si>
    <t>48437</t>
  </si>
  <si>
    <t>48027</t>
  </si>
  <si>
    <t>GOODELLS</t>
  </si>
  <si>
    <t>48438</t>
  </si>
  <si>
    <t>48439</t>
  </si>
  <si>
    <t>GRAND BLANC</t>
  </si>
  <si>
    <t>48480</t>
  </si>
  <si>
    <t>49240</t>
  </si>
  <si>
    <t>GRASS LAKE</t>
  </si>
  <si>
    <t>48137</t>
  </si>
  <si>
    <t>48138</t>
  </si>
  <si>
    <t>GROSSE ILE</t>
  </si>
  <si>
    <t>48440</t>
  </si>
  <si>
    <t>48139</t>
  </si>
  <si>
    <t>49241</t>
  </si>
  <si>
    <t>48441</t>
  </si>
  <si>
    <t>HARBOR BEACH</t>
  </si>
  <si>
    <t>48028</t>
  </si>
  <si>
    <t>HARSENS ISLAND</t>
  </si>
  <si>
    <t>48353</t>
  </si>
  <si>
    <t>48030</t>
  </si>
  <si>
    <t>HAZEL PARK</t>
  </si>
  <si>
    <t>48356</t>
  </si>
  <si>
    <t>48357</t>
  </si>
  <si>
    <t>49242</t>
  </si>
  <si>
    <t>48442</t>
  </si>
  <si>
    <t>49245</t>
  </si>
  <si>
    <t>49246</t>
  </si>
  <si>
    <t>49247</t>
  </si>
  <si>
    <t>48140</t>
  </si>
  <si>
    <t>48444</t>
  </si>
  <si>
    <t>IMLAY CITY</t>
  </si>
  <si>
    <t>48141</t>
  </si>
  <si>
    <t>49201</t>
  </si>
  <si>
    <t>49202</t>
  </si>
  <si>
    <t>49203</t>
  </si>
  <si>
    <t>49204</t>
  </si>
  <si>
    <t>49248</t>
  </si>
  <si>
    <t>48032</t>
  </si>
  <si>
    <t>JEDDO</t>
  </si>
  <si>
    <t>49249</t>
  </si>
  <si>
    <t>49250</t>
  </si>
  <si>
    <t>48320</t>
  </si>
  <si>
    <t>KEEGO HARBOR</t>
  </si>
  <si>
    <t>48432</t>
  </si>
  <si>
    <t>FILION</t>
  </si>
  <si>
    <t>48445</t>
  </si>
  <si>
    <t>KINDE</t>
  </si>
  <si>
    <t>48143</t>
  </si>
  <si>
    <t>48359</t>
  </si>
  <si>
    <t>LAKE ORION</t>
  </si>
  <si>
    <t>48360</t>
  </si>
  <si>
    <t>48361</t>
  </si>
  <si>
    <t>48362</t>
  </si>
  <si>
    <t>48366</t>
  </si>
  <si>
    <t>48144</t>
  </si>
  <si>
    <t>48446</t>
  </si>
  <si>
    <t>LAPEER</t>
  </si>
  <si>
    <t>48449</t>
  </si>
  <si>
    <t>LENNON</t>
  </si>
  <si>
    <t>48367</t>
  </si>
  <si>
    <t>49251</t>
  </si>
  <si>
    <t>48450</t>
  </si>
  <si>
    <t>48146</t>
  </si>
  <si>
    <t>48451</t>
  </si>
  <si>
    <t>49252</t>
  </si>
  <si>
    <t>48150</t>
  </si>
  <si>
    <t>48151</t>
  </si>
  <si>
    <t>48152</t>
  </si>
  <si>
    <t>48153</t>
  </si>
  <si>
    <t>48154</t>
  </si>
  <si>
    <t>48158</t>
  </si>
  <si>
    <t>49253</t>
  </si>
  <si>
    <t>MANITOU BEACH</t>
  </si>
  <si>
    <t>48039</t>
  </si>
  <si>
    <t>MARINE CITY</t>
  </si>
  <si>
    <t>48453</t>
  </si>
  <si>
    <t>MARLETTE</t>
  </si>
  <si>
    <t>48040</t>
  </si>
  <si>
    <t>48454</t>
  </si>
  <si>
    <t>48041</t>
  </si>
  <si>
    <t>48455</t>
  </si>
  <si>
    <t>49254</t>
  </si>
  <si>
    <t>MICHIGAN CENTER</t>
  </si>
  <si>
    <t>48160</t>
  </si>
  <si>
    <t>48380</t>
  </si>
  <si>
    <t>48381</t>
  </si>
  <si>
    <t>48456</t>
  </si>
  <si>
    <t>MINDEN CITY</t>
  </si>
  <si>
    <t>48465</t>
  </si>
  <si>
    <t>PALMS</t>
  </si>
  <si>
    <t>48110</t>
  </si>
  <si>
    <t>AZALIA</t>
  </si>
  <si>
    <t>48133</t>
  </si>
  <si>
    <t>48145</t>
  </si>
  <si>
    <t>48157</t>
  </si>
  <si>
    <t>LUNA PIER</t>
  </si>
  <si>
    <t>48159</t>
  </si>
  <si>
    <t>MAYBEE</t>
  </si>
  <si>
    <t>48161</t>
  </si>
  <si>
    <t>48162</t>
  </si>
  <si>
    <t>48166</t>
  </si>
  <si>
    <t>49255</t>
  </si>
  <si>
    <t>48457</t>
  </si>
  <si>
    <t>49256</t>
  </si>
  <si>
    <t>49257</t>
  </si>
  <si>
    <t>49258</t>
  </si>
  <si>
    <t>MOSHERVILLE</t>
  </si>
  <si>
    <t>48035</t>
  </si>
  <si>
    <t>CLINTON TOWNSHIP</t>
  </si>
  <si>
    <t>48036</t>
  </si>
  <si>
    <t>48038</t>
  </si>
  <si>
    <t>48042</t>
  </si>
  <si>
    <t>48043</t>
  </si>
  <si>
    <t>MOUNT CLEMENS</t>
  </si>
  <si>
    <t>48044</t>
  </si>
  <si>
    <t>48045</t>
  </si>
  <si>
    <t>HARRISON TOWNSHIP</t>
  </si>
  <si>
    <t>48046</t>
  </si>
  <si>
    <t>48458</t>
  </si>
  <si>
    <t>49259</t>
  </si>
  <si>
    <t>MUNITH</t>
  </si>
  <si>
    <t>49261</t>
  </si>
  <si>
    <t>48047</t>
  </si>
  <si>
    <t>48051</t>
  </si>
  <si>
    <t>48164</t>
  </si>
  <si>
    <t>48048</t>
  </si>
  <si>
    <t>48050</t>
  </si>
  <si>
    <t>48165</t>
  </si>
  <si>
    <t>NEW HUDSON</t>
  </si>
  <si>
    <t>48460</t>
  </si>
  <si>
    <t>NEW LOTHROP</t>
  </si>
  <si>
    <t>49262</t>
  </si>
  <si>
    <t>48461</t>
  </si>
  <si>
    <t>48049</t>
  </si>
  <si>
    <t>NORTH STREET</t>
  </si>
  <si>
    <t>48167</t>
  </si>
  <si>
    <t>48168</t>
  </si>
  <si>
    <t>48175</t>
  </si>
  <si>
    <t>49263</t>
  </si>
  <si>
    <t>NORVELL</t>
  </si>
  <si>
    <t>48374</t>
  </si>
  <si>
    <t>NOVI</t>
  </si>
  <si>
    <t>48375</t>
  </si>
  <si>
    <t>48376</t>
  </si>
  <si>
    <t>48377</t>
  </si>
  <si>
    <t>49264</t>
  </si>
  <si>
    <t>ONONDAGA</t>
  </si>
  <si>
    <t>49265</t>
  </si>
  <si>
    <t>ONSTED</t>
  </si>
  <si>
    <t>48462</t>
  </si>
  <si>
    <t>49266</t>
  </si>
  <si>
    <t>48463</t>
  </si>
  <si>
    <t>49267</t>
  </si>
  <si>
    <t>OTTAWA LAKE</t>
  </si>
  <si>
    <t>48464</t>
  </si>
  <si>
    <t>OTTER LAKE</t>
  </si>
  <si>
    <t>48370</t>
  </si>
  <si>
    <t>48371</t>
  </si>
  <si>
    <t>49268</t>
  </si>
  <si>
    <t>49269</t>
  </si>
  <si>
    <t>48466</t>
  </si>
  <si>
    <t>49270</t>
  </si>
  <si>
    <t>48169</t>
  </si>
  <si>
    <t>PINCKNEY</t>
  </si>
  <si>
    <t>49271</t>
  </si>
  <si>
    <t>49272</t>
  </si>
  <si>
    <t>48170</t>
  </si>
  <si>
    <t>48321</t>
  </si>
  <si>
    <t>AUBURN HILLS</t>
  </si>
  <si>
    <t>48322</t>
  </si>
  <si>
    <t>48323</t>
  </si>
  <si>
    <t>48324</t>
  </si>
  <si>
    <t>48325</t>
  </si>
  <si>
    <t>48326</t>
  </si>
  <si>
    <t>48340</t>
  </si>
  <si>
    <t>48341</t>
  </si>
  <si>
    <t>48342</t>
  </si>
  <si>
    <t>48343</t>
  </si>
  <si>
    <t>48467</t>
  </si>
  <si>
    <t>PORT AUSTIN</t>
  </si>
  <si>
    <t>48468</t>
  </si>
  <si>
    <t>PORT HOPE</t>
  </si>
  <si>
    <t>48059</t>
  </si>
  <si>
    <t>FORT GRATIOT</t>
  </si>
  <si>
    <t>48060</t>
  </si>
  <si>
    <t>PORT HURON</t>
  </si>
  <si>
    <t>48061</t>
  </si>
  <si>
    <t>48469</t>
  </si>
  <si>
    <t>PORT SANILAC</t>
  </si>
  <si>
    <t>49274</t>
  </si>
  <si>
    <t>48062</t>
  </si>
  <si>
    <t>48063</t>
  </si>
  <si>
    <t>48064</t>
  </si>
  <si>
    <t>49276</t>
  </si>
  <si>
    <t>RIGA</t>
  </si>
  <si>
    <t>49277</t>
  </si>
  <si>
    <t>RIVES JUNCTION</t>
  </si>
  <si>
    <t>48306</t>
  </si>
  <si>
    <t>48307</t>
  </si>
  <si>
    <t>48308</t>
  </si>
  <si>
    <t>48309</t>
  </si>
  <si>
    <t>48363</t>
  </si>
  <si>
    <t>48173</t>
  </si>
  <si>
    <t>48065</t>
  </si>
  <si>
    <t>48096</t>
  </si>
  <si>
    <t>48174</t>
  </si>
  <si>
    <t>48066</t>
  </si>
  <si>
    <t>48067</t>
  </si>
  <si>
    <t>ROYAL OAK</t>
  </si>
  <si>
    <t>48068</t>
  </si>
  <si>
    <t>48069</t>
  </si>
  <si>
    <t>PLEASANT RIDGE</t>
  </si>
  <si>
    <t>48070</t>
  </si>
  <si>
    <t>HUNTINGTON WOODS</t>
  </si>
  <si>
    <t>48071</t>
  </si>
  <si>
    <t>48072</t>
  </si>
  <si>
    <t>48073</t>
  </si>
  <si>
    <t>48470</t>
  </si>
  <si>
    <t>48115</t>
  </si>
  <si>
    <t>48176</t>
  </si>
  <si>
    <t>48177</t>
  </si>
  <si>
    <t>SAMARIA</t>
  </si>
  <si>
    <t>49279</t>
  </si>
  <si>
    <t>48471</t>
  </si>
  <si>
    <t>48074</t>
  </si>
  <si>
    <t>SMITHS CREEK</t>
  </si>
  <si>
    <t>48472</t>
  </si>
  <si>
    <t>SNOVER</t>
  </si>
  <si>
    <t>49282</t>
  </si>
  <si>
    <t>SOMERSET CENTER</t>
  </si>
  <si>
    <t>48025</t>
  </si>
  <si>
    <t>48033</t>
  </si>
  <si>
    <t>48034</t>
  </si>
  <si>
    <t>48037</t>
  </si>
  <si>
    <t>48075</t>
  </si>
  <si>
    <t>48076</t>
  </si>
  <si>
    <t>48086</t>
  </si>
  <si>
    <t>48178</t>
  </si>
  <si>
    <t>SOUTH LYON</t>
  </si>
  <si>
    <t>48179</t>
  </si>
  <si>
    <t>SOUTH ROCKWOOD</t>
  </si>
  <si>
    <t>49283</t>
  </si>
  <si>
    <t>SPRING ARBOR</t>
  </si>
  <si>
    <t>49284</t>
  </si>
  <si>
    <t>48054</t>
  </si>
  <si>
    <t>EAST CHINA</t>
  </si>
  <si>
    <t>48079</t>
  </si>
  <si>
    <t>48080</t>
  </si>
  <si>
    <t>SAINT CLAIR SHORES</t>
  </si>
  <si>
    <t>48081</t>
  </si>
  <si>
    <t>48082</t>
  </si>
  <si>
    <t>49285</t>
  </si>
  <si>
    <t>48473</t>
  </si>
  <si>
    <t>SWARTZ CREEK</t>
  </si>
  <si>
    <t>48180</t>
  </si>
  <si>
    <t>49286</t>
  </si>
  <si>
    <t>48182</t>
  </si>
  <si>
    <t>TEMPERANCE</t>
  </si>
  <si>
    <t>49287</t>
  </si>
  <si>
    <t>48183</t>
  </si>
  <si>
    <t>48007</t>
  </si>
  <si>
    <t>48083</t>
  </si>
  <si>
    <t>48084</t>
  </si>
  <si>
    <t>48085</t>
  </si>
  <si>
    <t>48098</t>
  </si>
  <si>
    <t>48099</t>
  </si>
  <si>
    <t>48475</t>
  </si>
  <si>
    <t>UBLY</t>
  </si>
  <si>
    <t>48387</t>
  </si>
  <si>
    <t>UNION LAKE</t>
  </si>
  <si>
    <t>48310</t>
  </si>
  <si>
    <t>STERLING HEIGHTS</t>
  </si>
  <si>
    <t>48311</t>
  </si>
  <si>
    <t>48312</t>
  </si>
  <si>
    <t>48313</t>
  </si>
  <si>
    <t>48314</t>
  </si>
  <si>
    <t>48315</t>
  </si>
  <si>
    <t>48316</t>
  </si>
  <si>
    <t>48317</t>
  </si>
  <si>
    <t>48318</t>
  </si>
  <si>
    <t>48476</t>
  </si>
  <si>
    <t>49288</t>
  </si>
  <si>
    <t>48382</t>
  </si>
  <si>
    <t>COMMERCE TOWNSHIP</t>
  </si>
  <si>
    <t>48390</t>
  </si>
  <si>
    <t>WALLED LAKE</t>
  </si>
  <si>
    <t>48391</t>
  </si>
  <si>
    <t>48088</t>
  </si>
  <si>
    <t>48089</t>
  </si>
  <si>
    <t>48090</t>
  </si>
  <si>
    <t>48091</t>
  </si>
  <si>
    <t>48092</t>
  </si>
  <si>
    <t>48093</t>
  </si>
  <si>
    <t>48397</t>
  </si>
  <si>
    <t>48094</t>
  </si>
  <si>
    <t>48095</t>
  </si>
  <si>
    <t>48327</t>
  </si>
  <si>
    <t>48328</t>
  </si>
  <si>
    <t>48329</t>
  </si>
  <si>
    <t>48330</t>
  </si>
  <si>
    <t>DRAYTON PLAINS</t>
  </si>
  <si>
    <t>48383</t>
  </si>
  <si>
    <t>48386</t>
  </si>
  <si>
    <t>48184</t>
  </si>
  <si>
    <t>48185</t>
  </si>
  <si>
    <t>48186</t>
  </si>
  <si>
    <t>48187</t>
  </si>
  <si>
    <t>48188</t>
  </si>
  <si>
    <t>49289</t>
  </si>
  <si>
    <t>48189</t>
  </si>
  <si>
    <t>WHITMORE LAKE</t>
  </si>
  <si>
    <t>48190</t>
  </si>
  <si>
    <t>WHITTAKER</t>
  </si>
  <si>
    <t>48191</t>
  </si>
  <si>
    <t>48393</t>
  </si>
  <si>
    <t>WIXOM</t>
  </si>
  <si>
    <t>48192</t>
  </si>
  <si>
    <t>48193</t>
  </si>
  <si>
    <t>48195</t>
  </si>
  <si>
    <t>SOUTHGATE</t>
  </si>
  <si>
    <t>48097</t>
  </si>
  <si>
    <t>48197</t>
  </si>
  <si>
    <t>48198</t>
  </si>
  <si>
    <t>49610</t>
  </si>
  <si>
    <t>49301</t>
  </si>
  <si>
    <t>49355</t>
  </si>
  <si>
    <t>49356</t>
  </si>
  <si>
    <t>49357</t>
  </si>
  <si>
    <t>49705</t>
  </si>
  <si>
    <t>49901</t>
  </si>
  <si>
    <t>AHMEEK</t>
  </si>
  <si>
    <t>48701</t>
  </si>
  <si>
    <t>49706</t>
  </si>
  <si>
    <t>ALANSON</t>
  </si>
  <si>
    <t>49611</t>
  </si>
  <si>
    <t>49612</t>
  </si>
  <si>
    <t>48610</t>
  </si>
  <si>
    <t>49010</t>
  </si>
  <si>
    <t>ALLEGAN</t>
  </si>
  <si>
    <t>49401</t>
  </si>
  <si>
    <t>48801</t>
  </si>
  <si>
    <t>49707</t>
  </si>
  <si>
    <t>49902</t>
  </si>
  <si>
    <t>49302</t>
  </si>
  <si>
    <t>49903</t>
  </si>
  <si>
    <t>AMASA</t>
  </si>
  <si>
    <t>49613</t>
  </si>
  <si>
    <t>48806</t>
  </si>
  <si>
    <t>49011</t>
  </si>
  <si>
    <t>49709</t>
  </si>
  <si>
    <t>49905</t>
  </si>
  <si>
    <t>ATLANTIC MINE</t>
  </si>
  <si>
    <t>48611</t>
  </si>
  <si>
    <t>48703</t>
  </si>
  <si>
    <t>AU GRES</t>
  </si>
  <si>
    <t>49012</t>
  </si>
  <si>
    <t>49806</t>
  </si>
  <si>
    <t>AU TRAIN</t>
  </si>
  <si>
    <t>49303</t>
  </si>
  <si>
    <t>49304</t>
  </si>
  <si>
    <t>49013</t>
  </si>
  <si>
    <t>48807</t>
  </si>
  <si>
    <t>BANNISTER</t>
  </si>
  <si>
    <t>49908</t>
  </si>
  <si>
    <t>BARAGA</t>
  </si>
  <si>
    <t>49710</t>
  </si>
  <si>
    <t>BARBEAU</t>
  </si>
  <si>
    <t>49807</t>
  </si>
  <si>
    <t>BARK RIVER</t>
  </si>
  <si>
    <t>49101</t>
  </si>
  <si>
    <t>BARODA</t>
  </si>
  <si>
    <t>49305</t>
  </si>
  <si>
    <t>BARRYTON</t>
  </si>
  <si>
    <t>48705</t>
  </si>
  <si>
    <t>BARTON CITY</t>
  </si>
  <si>
    <t>48808</t>
  </si>
  <si>
    <t>49014</t>
  </si>
  <si>
    <t>49015</t>
  </si>
  <si>
    <t>49016</t>
  </si>
  <si>
    <t>49017</t>
  </si>
  <si>
    <t>49018</t>
  </si>
  <si>
    <t>49037</t>
  </si>
  <si>
    <t>48706</t>
  </si>
  <si>
    <t>48707</t>
  </si>
  <si>
    <t>48708</t>
  </si>
  <si>
    <t>48710</t>
  </si>
  <si>
    <t>UNIVERSITY CENTER</t>
  </si>
  <si>
    <t>48720</t>
  </si>
  <si>
    <t>BAY PORT</t>
  </si>
  <si>
    <t>49614</t>
  </si>
  <si>
    <t>48612</t>
  </si>
  <si>
    <t>49020</t>
  </si>
  <si>
    <t>48809</t>
  </si>
  <si>
    <t>BELDING</t>
  </si>
  <si>
    <t>48887</t>
  </si>
  <si>
    <t>49615</t>
  </si>
  <si>
    <t>49021</t>
  </si>
  <si>
    <t>49306</t>
  </si>
  <si>
    <t>49022</t>
  </si>
  <si>
    <t>BENTON HARBOR</t>
  </si>
  <si>
    <t>49023</t>
  </si>
  <si>
    <t>49616</t>
  </si>
  <si>
    <t>BENZONIA</t>
  </si>
  <si>
    <t>49910</t>
  </si>
  <si>
    <t>BERGLAND</t>
  </si>
  <si>
    <t>49102</t>
  </si>
  <si>
    <t>BERRIEN CENTER</t>
  </si>
  <si>
    <t>49103</t>
  </si>
  <si>
    <t>BERRIEN SPRINGS</t>
  </si>
  <si>
    <t>49104</t>
  </si>
  <si>
    <t>49911</t>
  </si>
  <si>
    <t>49617</t>
  </si>
  <si>
    <t>49808</t>
  </si>
  <si>
    <t>BIG BAY</t>
  </si>
  <si>
    <t>49307</t>
  </si>
  <si>
    <t>BIG RAPIDS</t>
  </si>
  <si>
    <t>49309</t>
  </si>
  <si>
    <t>BITELY</t>
  </si>
  <si>
    <t>49310</t>
  </si>
  <si>
    <t>49026</t>
  </si>
  <si>
    <t>49618</t>
  </si>
  <si>
    <t>BOON</t>
  </si>
  <si>
    <t>49712</t>
  </si>
  <si>
    <t>BOYNE CITY</t>
  </si>
  <si>
    <t>49713</t>
  </si>
  <si>
    <t>BOYNE FALLS</t>
  </si>
  <si>
    <t>49311</t>
  </si>
  <si>
    <t>49402</t>
  </si>
  <si>
    <t>48614</t>
  </si>
  <si>
    <t>48615</t>
  </si>
  <si>
    <t>49027</t>
  </si>
  <si>
    <t>BREEDSVILLE</t>
  </si>
  <si>
    <t>49619</t>
  </si>
  <si>
    <t>BRETHREN</t>
  </si>
  <si>
    <t>48722</t>
  </si>
  <si>
    <t>49106</t>
  </si>
  <si>
    <t>BRIDGMAN</t>
  </si>
  <si>
    <t>49715</t>
  </si>
  <si>
    <t>BRIMLEY</t>
  </si>
  <si>
    <t>49312</t>
  </si>
  <si>
    <t>BROHMAN</t>
  </si>
  <si>
    <t>49028</t>
  </si>
  <si>
    <t>49912</t>
  </si>
  <si>
    <t>BRUCE CROSSING</t>
  </si>
  <si>
    <t>49716</t>
  </si>
  <si>
    <t>BRUTUS</t>
  </si>
  <si>
    <t>49107</t>
  </si>
  <si>
    <t>49620</t>
  </si>
  <si>
    <t>49029</t>
  </si>
  <si>
    <t>49314</t>
  </si>
  <si>
    <t>BURNIPS</t>
  </si>
  <si>
    <t>49030</t>
  </si>
  <si>
    <t>49717</t>
  </si>
  <si>
    <t>BURT LAKE</t>
  </si>
  <si>
    <t>49315</t>
  </si>
  <si>
    <t>BYRON CENTER</t>
  </si>
  <si>
    <t>49601</t>
  </si>
  <si>
    <t>CADILLAC</t>
  </si>
  <si>
    <t>49316</t>
  </si>
  <si>
    <t>49805</t>
  </si>
  <si>
    <t>ALLOUEZ</t>
  </si>
  <si>
    <t>49913</t>
  </si>
  <si>
    <t>49918</t>
  </si>
  <si>
    <t>COPPER HARBOR</t>
  </si>
  <si>
    <t>49942</t>
  </si>
  <si>
    <t>49317</t>
  </si>
  <si>
    <t>CANNONSBURG</t>
  </si>
  <si>
    <t>49812</t>
  </si>
  <si>
    <t>48723</t>
  </si>
  <si>
    <t>CARO</t>
  </si>
  <si>
    <t>49718</t>
  </si>
  <si>
    <t>CARP LAKE</t>
  </si>
  <si>
    <t>48724</t>
  </si>
  <si>
    <t>48811</t>
  </si>
  <si>
    <t>48725</t>
  </si>
  <si>
    <t>CASEVILLE</t>
  </si>
  <si>
    <t>49318</t>
  </si>
  <si>
    <t>CASNOVIA</t>
  </si>
  <si>
    <t>49915</t>
  </si>
  <si>
    <t>CASPIAN</t>
  </si>
  <si>
    <t>48726</t>
  </si>
  <si>
    <t>CASS CITY</t>
  </si>
  <si>
    <t>49031</t>
  </si>
  <si>
    <t>CASSOPOLIS</t>
  </si>
  <si>
    <t>49621</t>
  </si>
  <si>
    <t>48812</t>
  </si>
  <si>
    <t>49319</t>
  </si>
  <si>
    <t>49719</t>
  </si>
  <si>
    <t>49622</t>
  </si>
  <si>
    <t>CENTRAL LAKE</t>
  </si>
  <si>
    <t>49032</t>
  </si>
  <si>
    <t>49033</t>
  </si>
  <si>
    <t>49814</t>
  </si>
  <si>
    <t>49815</t>
  </si>
  <si>
    <t>49711</t>
  </si>
  <si>
    <t>49720</t>
  </si>
  <si>
    <t>CHARLEVOIX</t>
  </si>
  <si>
    <t>48813</t>
  </si>
  <si>
    <t>49623</t>
  </si>
  <si>
    <t>49916</t>
  </si>
  <si>
    <t>CHASSELL</t>
  </si>
  <si>
    <t>49816</t>
  </si>
  <si>
    <t>49721</t>
  </si>
  <si>
    <t>CHEBOYGAN</t>
  </si>
  <si>
    <t>48616</t>
  </si>
  <si>
    <t>CHESANING</t>
  </si>
  <si>
    <t>49320</t>
  </si>
  <si>
    <t>48617</t>
  </si>
  <si>
    <t>48815</t>
  </si>
  <si>
    <t>48727</t>
  </si>
  <si>
    <t>49034</t>
  </si>
  <si>
    <t>49035</t>
  </si>
  <si>
    <t>48816</t>
  </si>
  <si>
    <t>COHOCTAH</t>
  </si>
  <si>
    <t>49036</t>
  </si>
  <si>
    <t>48618</t>
  </si>
  <si>
    <t>49038</t>
  </si>
  <si>
    <t>49039</t>
  </si>
  <si>
    <t>HAGAR SHORES</t>
  </si>
  <si>
    <t>49040</t>
  </si>
  <si>
    <t>48619</t>
  </si>
  <si>
    <t>COMINS</t>
  </si>
  <si>
    <t>49041</t>
  </si>
  <si>
    <t>49321</t>
  </si>
  <si>
    <t>COMSTOCK PARK</t>
  </si>
  <si>
    <t>49403</t>
  </si>
  <si>
    <t>49042</t>
  </si>
  <si>
    <t>CONSTANTINE</t>
  </si>
  <si>
    <t>49722</t>
  </si>
  <si>
    <t>49817</t>
  </si>
  <si>
    <t>COOKS</t>
  </si>
  <si>
    <t>49404</t>
  </si>
  <si>
    <t>COOPERSVILLE</t>
  </si>
  <si>
    <t>49625</t>
  </si>
  <si>
    <t>COPEMISH</t>
  </si>
  <si>
    <t>49917</t>
  </si>
  <si>
    <t>COPPER CITY</t>
  </si>
  <si>
    <t>49322</t>
  </si>
  <si>
    <t>49818</t>
  </si>
  <si>
    <t>49819</t>
  </si>
  <si>
    <t>48817</t>
  </si>
  <si>
    <t>49043</t>
  </si>
  <si>
    <t>COVERT</t>
  </si>
  <si>
    <t>49919</t>
  </si>
  <si>
    <t>49723</t>
  </si>
  <si>
    <t>CROSS VILLAGE</t>
  </si>
  <si>
    <t>48818</t>
  </si>
  <si>
    <t>49920</t>
  </si>
  <si>
    <t>CRYSTAL FALLS</t>
  </si>
  <si>
    <t>48728</t>
  </si>
  <si>
    <t>CURRAN</t>
  </si>
  <si>
    <t>49820</t>
  </si>
  <si>
    <t>49405</t>
  </si>
  <si>
    <t>49724</t>
  </si>
  <si>
    <t>DAFTER</t>
  </si>
  <si>
    <t>49821</t>
  </si>
  <si>
    <t>48819</t>
  </si>
  <si>
    <t>49045</t>
  </si>
  <si>
    <t>49822</t>
  </si>
  <si>
    <t>DEERTON</t>
  </si>
  <si>
    <t>48729</t>
  </si>
  <si>
    <t>DEFORD</t>
  </si>
  <si>
    <t>49046</t>
  </si>
  <si>
    <t>DELTON</t>
  </si>
  <si>
    <t>49725</t>
  </si>
  <si>
    <t>DE TOUR VILLAGE</t>
  </si>
  <si>
    <t>48820</t>
  </si>
  <si>
    <t>48821</t>
  </si>
  <si>
    <t>DIMONDALE</t>
  </si>
  <si>
    <t>49922</t>
  </si>
  <si>
    <t>DOLLAR BAY</t>
  </si>
  <si>
    <t>49323</t>
  </si>
  <si>
    <t>DORR</t>
  </si>
  <si>
    <t>49406</t>
  </si>
  <si>
    <t>49047</t>
  </si>
  <si>
    <t>DOWAGIAC</t>
  </si>
  <si>
    <t>49050</t>
  </si>
  <si>
    <t>DOWLING</t>
  </si>
  <si>
    <t>49726</t>
  </si>
  <si>
    <t>DRUMMOND ISLAND</t>
  </si>
  <si>
    <t>48822</t>
  </si>
  <si>
    <t>49727</t>
  </si>
  <si>
    <t>EAST JORDAN</t>
  </si>
  <si>
    <t>49626</t>
  </si>
  <si>
    <t>48823</t>
  </si>
  <si>
    <t>EAST LANSING</t>
  </si>
  <si>
    <t>48824</t>
  </si>
  <si>
    <t>48825</t>
  </si>
  <si>
    <t>48826</t>
  </si>
  <si>
    <t>49051</t>
  </si>
  <si>
    <t>EAST LEROY</t>
  </si>
  <si>
    <t>49627</t>
  </si>
  <si>
    <t>48730</t>
  </si>
  <si>
    <t>EAST TAWAS</t>
  </si>
  <si>
    <t>48827</t>
  </si>
  <si>
    <t>EATON RAPIDS</t>
  </si>
  <si>
    <t>49111</t>
  </si>
  <si>
    <t>49825</t>
  </si>
  <si>
    <t>EBEN JUNCTION</t>
  </si>
  <si>
    <t>49826</t>
  </si>
  <si>
    <t>RUMELY</t>
  </si>
  <si>
    <t>49728</t>
  </si>
  <si>
    <t>ECKERMAN</t>
  </si>
  <si>
    <t>48620</t>
  </si>
  <si>
    <t>EDENVILLE</t>
  </si>
  <si>
    <t>48829</t>
  </si>
  <si>
    <t>49112</t>
  </si>
  <si>
    <t>EDWARDSBURG</t>
  </si>
  <si>
    <t>49130</t>
  </si>
  <si>
    <t>49628</t>
  </si>
  <si>
    <t>49629</t>
  </si>
  <si>
    <t>ELK RAPIDS</t>
  </si>
  <si>
    <t>48731</t>
  </si>
  <si>
    <t>49729</t>
  </si>
  <si>
    <t>48830</t>
  </si>
  <si>
    <t>ELM HALL</t>
  </si>
  <si>
    <t>49730</t>
  </si>
  <si>
    <t>48831</t>
  </si>
  <si>
    <t>48832</t>
  </si>
  <si>
    <t>ELWELL</t>
  </si>
  <si>
    <t>49630</t>
  </si>
  <si>
    <t>49827</t>
  </si>
  <si>
    <t>ENGADINE</t>
  </si>
  <si>
    <t>49829</t>
  </si>
  <si>
    <t>ESCANABA</t>
  </si>
  <si>
    <t>48732</t>
  </si>
  <si>
    <t>ESSEXVILLE</t>
  </si>
  <si>
    <t>48833</t>
  </si>
  <si>
    <t>49631</t>
  </si>
  <si>
    <t>EVART</t>
  </si>
  <si>
    <t>49925</t>
  </si>
  <si>
    <t>EWEN</t>
  </si>
  <si>
    <t>48733</t>
  </si>
  <si>
    <t>FAIRGROVE</t>
  </si>
  <si>
    <t>48621</t>
  </si>
  <si>
    <t>49632</t>
  </si>
  <si>
    <t>48622</t>
  </si>
  <si>
    <t>49831</t>
  </si>
  <si>
    <t>FELCH</t>
  </si>
  <si>
    <t>49877</t>
  </si>
  <si>
    <t>49408</t>
  </si>
  <si>
    <t>FENNVILLE</t>
  </si>
  <si>
    <t>48834</t>
  </si>
  <si>
    <t>48870</t>
  </si>
  <si>
    <t>49409</t>
  </si>
  <si>
    <t>FERRYSBURG</t>
  </si>
  <si>
    <t>49633</t>
  </si>
  <si>
    <t>FIFE LAKE</t>
  </si>
  <si>
    <t>49634</t>
  </si>
  <si>
    <t>FILER CITY</t>
  </si>
  <si>
    <t>49834</t>
  </si>
  <si>
    <t>FOSTER CITY</t>
  </si>
  <si>
    <t>49410</t>
  </si>
  <si>
    <t>48835</t>
  </si>
  <si>
    <t>48836</t>
  </si>
  <si>
    <t>FOWLERVILLE</t>
  </si>
  <si>
    <t>48734</t>
  </si>
  <si>
    <t>FRANKENMUTH</t>
  </si>
  <si>
    <t>48787</t>
  </si>
  <si>
    <t>49635</t>
  </si>
  <si>
    <t>49733</t>
  </si>
  <si>
    <t>48623</t>
  </si>
  <si>
    <t>49325</t>
  </si>
  <si>
    <t>49411</t>
  </si>
  <si>
    <t>FREE SOIL</t>
  </si>
  <si>
    <t>49412</t>
  </si>
  <si>
    <t>49413</t>
  </si>
  <si>
    <t>49415</t>
  </si>
  <si>
    <t>FRUITPORT</t>
  </si>
  <si>
    <t>49052</t>
  </si>
  <si>
    <t>49927</t>
  </si>
  <si>
    <t>GAASTRA</t>
  </si>
  <si>
    <t>48735</t>
  </si>
  <si>
    <t>GAGETOWN</t>
  </si>
  <si>
    <t>49053</t>
  </si>
  <si>
    <t>49113</t>
  </si>
  <si>
    <t>GALIEN</t>
  </si>
  <si>
    <t>49835</t>
  </si>
  <si>
    <t>GARDEN</t>
  </si>
  <si>
    <t>49734</t>
  </si>
  <si>
    <t>49735</t>
  </si>
  <si>
    <t>49836</t>
  </si>
  <si>
    <t>GERMFASK</t>
  </si>
  <si>
    <t>49837</t>
  </si>
  <si>
    <t>48624</t>
  </si>
  <si>
    <t>GLADWIN</t>
  </si>
  <si>
    <t>49636</t>
  </si>
  <si>
    <t>GLEN ARBOR</t>
  </si>
  <si>
    <t>49416</t>
  </si>
  <si>
    <t>48737</t>
  </si>
  <si>
    <t>GLENNIE</t>
  </si>
  <si>
    <t>49055</t>
  </si>
  <si>
    <t>GOBLES</t>
  </si>
  <si>
    <t>49736</t>
  </si>
  <si>
    <t>GOETZVILLE</t>
  </si>
  <si>
    <t>49838</t>
  </si>
  <si>
    <t>GOULD CITY</t>
  </si>
  <si>
    <t>49326</t>
  </si>
  <si>
    <t>49417</t>
  </si>
  <si>
    <t>GRAND HAVEN</t>
  </si>
  <si>
    <t>49056</t>
  </si>
  <si>
    <t>48837</t>
  </si>
  <si>
    <t>GRAND LEDGE</t>
  </si>
  <si>
    <t>49839</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</si>
  <si>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</si>
  <si>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</si>
  <si>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</si>
  <si>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</si>
  <si>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</si>
  <si>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</si>
  <si>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</si>
  <si>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</si>
  <si>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</si>
  <si>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</si>
  <si>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</si>
  <si>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</si>
  <si>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</si>
  <si>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</si>
  <si>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</si>
  <si>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</si>
  <si>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</si>
  <si>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</si>
  <si>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</si>
  <si>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</si>
  <si>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</si>
  <si>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</si>
  <si>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</si>
  <si>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</si>
  <si>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49555</t>
  </si>
  <si>
    <t>49560</t>
  </si>
  <si>
    <t>49588</t>
  </si>
  <si>
    <t>49599</t>
  </si>
  <si>
    <t>49418</t>
  </si>
  <si>
    <t>GRANDVILLE</t>
  </si>
  <si>
    <t>49468</t>
  </si>
  <si>
    <t>49327</t>
  </si>
  <si>
    <t>49637</t>
  </si>
  <si>
    <t>GRAWN</t>
  </si>
  <si>
    <t>49738</t>
  </si>
  <si>
    <t>49739</t>
  </si>
  <si>
    <t>48738</t>
  </si>
  <si>
    <t>49929</t>
  </si>
  <si>
    <t>48838</t>
  </si>
  <si>
    <t>49840</t>
  </si>
  <si>
    <t>GULLIVER</t>
  </si>
  <si>
    <t>49841</t>
  </si>
  <si>
    <t>GWINN</t>
  </si>
  <si>
    <t>48739</t>
  </si>
  <si>
    <t>49419</t>
  </si>
  <si>
    <t>49930</t>
  </si>
  <si>
    <t>49115</t>
  </si>
  <si>
    <t>HARBERT</t>
  </si>
  <si>
    <t>49737</t>
  </si>
  <si>
    <t>GOOD HART</t>
  </si>
  <si>
    <t>49740</t>
  </si>
  <si>
    <t>HARBOR SPRINGS</t>
  </si>
  <si>
    <t>49638</t>
  </si>
  <si>
    <t>HARRIETTA</t>
  </si>
  <si>
    <t>49845</t>
  </si>
  <si>
    <t>48625</t>
  </si>
  <si>
    <t>48740</t>
  </si>
  <si>
    <t>49420</t>
  </si>
  <si>
    <t>49057</t>
  </si>
  <si>
    <t>48840</t>
  </si>
  <si>
    <t>HASLETT</t>
  </si>
  <si>
    <t>49058</t>
  </si>
  <si>
    <t>49743</t>
  </si>
  <si>
    <t>HAWKS</t>
  </si>
  <si>
    <t>48626</t>
  </si>
  <si>
    <t>48841</t>
  </si>
  <si>
    <t>49847</t>
  </si>
  <si>
    <t>HERMANSVILLE</t>
  </si>
  <si>
    <t>49744</t>
  </si>
  <si>
    <t>HERRON</t>
  </si>
  <si>
    <t>49639</t>
  </si>
  <si>
    <t>HERSEY</t>
  </si>
  <si>
    <t>49421</t>
  </si>
  <si>
    <t>49745</t>
  </si>
  <si>
    <t>HESSEL</t>
  </si>
  <si>
    <t>49060</t>
  </si>
  <si>
    <t>HICKORY CORNERS</t>
  </si>
  <si>
    <t>48627</t>
  </si>
  <si>
    <t>HIGGINS LAKE</t>
  </si>
  <si>
    <t>49746</t>
  </si>
  <si>
    <t>49422</t>
  </si>
  <si>
    <t>49423</t>
  </si>
  <si>
    <t>49424</t>
  </si>
  <si>
    <t>48842</t>
  </si>
  <si>
    <t>49425</t>
  </si>
  <si>
    <t>49640</t>
  </si>
  <si>
    <t>HONOR</t>
  </si>
  <si>
    <t>48628</t>
  </si>
  <si>
    <t>49328</t>
  </si>
  <si>
    <t>49921</t>
  </si>
  <si>
    <t>DODGEVILLE</t>
  </si>
  <si>
    <t>49931</t>
  </si>
  <si>
    <t>48629</t>
  </si>
  <si>
    <t>HOUGHTON LAKE</t>
  </si>
  <si>
    <t>48630</t>
  </si>
  <si>
    <t>HOUGHTON LAKE HEIGHTS</t>
  </si>
  <si>
    <t>49329</t>
  </si>
  <si>
    <t>HOWARD CITY</t>
  </si>
  <si>
    <t>48843</t>
  </si>
  <si>
    <t>48844</t>
  </si>
  <si>
    <t>48855</t>
  </si>
  <si>
    <t>49747</t>
  </si>
  <si>
    <t>HUBBARD LAKE</t>
  </si>
  <si>
    <t>48845</t>
  </si>
  <si>
    <t>49934</t>
  </si>
  <si>
    <t>49426</t>
  </si>
  <si>
    <t>HUDSONVILLE</t>
  </si>
  <si>
    <t>49748</t>
  </si>
  <si>
    <t>49642</t>
  </si>
  <si>
    <t>49749</t>
  </si>
  <si>
    <t>INDIAN RIVER</t>
  </si>
  <si>
    <t>49848</t>
  </si>
  <si>
    <t>49643</t>
  </si>
  <si>
    <t>INTERLOCHEN</t>
  </si>
  <si>
    <t>48846</t>
  </si>
  <si>
    <t>49801</t>
  </si>
  <si>
    <t>IRON MOUNTAIN</t>
  </si>
  <si>
    <t>49802</t>
  </si>
  <si>
    <t>KINGSFORD</t>
  </si>
  <si>
    <t>49935</t>
  </si>
  <si>
    <t>49644</t>
  </si>
  <si>
    <t>IRONS</t>
  </si>
  <si>
    <t>49938</t>
  </si>
  <si>
    <t>IRONWOOD</t>
  </si>
  <si>
    <t>49849</t>
  </si>
  <si>
    <t>ISHPEMING</t>
  </si>
  <si>
    <t>49865</t>
  </si>
  <si>
    <t>NATIONAL MINE</t>
  </si>
  <si>
    <t>48847</t>
  </si>
  <si>
    <t>49427</t>
  </si>
  <si>
    <t>49428</t>
  </si>
  <si>
    <t>JENISON</t>
  </si>
  <si>
    <t>49429</t>
  </si>
  <si>
    <t>49751</t>
  </si>
  <si>
    <t>49061</t>
  </si>
  <si>
    <t>49001</t>
  </si>
  <si>
    <t>KALAMAZOO</t>
  </si>
  <si>
    <t>49002</t>
  </si>
  <si>
    <t>49003</t>
  </si>
  <si>
    <t>49004</t>
  </si>
  <si>
    <t>49005</t>
  </si>
  <si>
    <t>49006</t>
  </si>
  <si>
    <t>49007</t>
  </si>
  <si>
    <t>49008</t>
  </si>
  <si>
    <t>49009</t>
  </si>
  <si>
    <t>49019</t>
  </si>
  <si>
    <t>49024</t>
  </si>
  <si>
    <t>49048</t>
  </si>
  <si>
    <t>49645</t>
  </si>
  <si>
    <t>KALEVA</t>
  </si>
  <si>
    <t>49646</t>
  </si>
  <si>
    <t>KALKASKA</t>
  </si>
  <si>
    <t>48631</t>
  </si>
  <si>
    <t>KAWKAWLIN</t>
  </si>
  <si>
    <t>49062</t>
  </si>
  <si>
    <t>49330</t>
  </si>
  <si>
    <t>KENT CITY</t>
  </si>
  <si>
    <t>49648</t>
  </si>
  <si>
    <t>KEWADIN</t>
  </si>
  <si>
    <t>49649</t>
  </si>
  <si>
    <t>48741</t>
  </si>
  <si>
    <t>49752</t>
  </si>
  <si>
    <t>KINROSS</t>
  </si>
  <si>
    <t>49753</t>
  </si>
  <si>
    <t>LACHINE</t>
  </si>
  <si>
    <t>49063</t>
  </si>
  <si>
    <t>LACOTA</t>
  </si>
  <si>
    <t>48848</t>
  </si>
  <si>
    <t>LAINGSBURG</t>
  </si>
  <si>
    <t>48632</t>
  </si>
  <si>
    <t>49650</t>
  </si>
  <si>
    <t>LAKE ANN</t>
  </si>
  <si>
    <t>49651</t>
  </si>
  <si>
    <t>48633</t>
  </si>
  <si>
    <t>49653</t>
  </si>
  <si>
    <t>LAKE LEELANAU</t>
  </si>
  <si>
    <t>49945</t>
  </si>
  <si>
    <t>LAKE LINDEN</t>
  </si>
  <si>
    <t>48849</t>
  </si>
  <si>
    <t>LAKE ODESSA</t>
  </si>
  <si>
    <t>49116</t>
  </si>
  <si>
    <t>48850</t>
  </si>
  <si>
    <t>49430</t>
  </si>
  <si>
    <t>49946</t>
  </si>
  <si>
    <t>48901</t>
  </si>
  <si>
    <t>48906</t>
  </si>
  <si>
    <t>48908</t>
  </si>
  <si>
    <t>48909</t>
  </si>
  <si>
    <t>48910</t>
  </si>
  <si>
    <t>48911</t>
  </si>
  <si>
    <t>48912</t>
  </si>
  <si>
    <t>48913</t>
  </si>
  <si>
    <t>48915</t>
  </si>
  <si>
    <t>48916</t>
  </si>
  <si>
    <t>48917</t>
  </si>
  <si>
    <t>48918</t>
  </si>
  <si>
    <t>48919</t>
  </si>
  <si>
    <t>48921</t>
  </si>
  <si>
    <t>48922</t>
  </si>
  <si>
    <t>48924</t>
  </si>
  <si>
    <t>48929</t>
  </si>
  <si>
    <t>48930</t>
  </si>
  <si>
    <t>48933</t>
  </si>
  <si>
    <t>48937</t>
  </si>
  <si>
    <t>48950</t>
  </si>
  <si>
    <t>48951</t>
  </si>
  <si>
    <t>48956</t>
  </si>
  <si>
    <t>48980</t>
  </si>
  <si>
    <t>49064</t>
  </si>
  <si>
    <t>49065</t>
  </si>
  <si>
    <t>49654</t>
  </si>
  <si>
    <t>49066</t>
  </si>
  <si>
    <t>LEONIDAS</t>
  </si>
  <si>
    <t>49655</t>
  </si>
  <si>
    <t>49755</t>
  </si>
  <si>
    <t>LEVERING</t>
  </si>
  <si>
    <t>49756</t>
  </si>
  <si>
    <t>48742</t>
  </si>
  <si>
    <t>48634</t>
  </si>
  <si>
    <t>49833</t>
  </si>
  <si>
    <t>48743</t>
  </si>
  <si>
    <t>49331</t>
  </si>
  <si>
    <t>49431</t>
  </si>
  <si>
    <t>LUDINGTON</t>
  </si>
  <si>
    <t>48635</t>
  </si>
  <si>
    <t>49656</t>
  </si>
  <si>
    <t>48636</t>
  </si>
  <si>
    <t>48851</t>
  </si>
  <si>
    <t>49657</t>
  </si>
  <si>
    <t>MC BAIN</t>
  </si>
  <si>
    <t>48852</t>
  </si>
  <si>
    <t>MCBRIDES</t>
  </si>
  <si>
    <t>49853</t>
  </si>
  <si>
    <t>MC MILLAN</t>
  </si>
  <si>
    <t>49434</t>
  </si>
  <si>
    <t>MACATAWA</t>
  </si>
  <si>
    <t>49757</t>
  </si>
  <si>
    <t>MACKINAC ISLAND</t>
  </si>
  <si>
    <t>49701</t>
  </si>
  <si>
    <t>MACKINAW CITY</t>
  </si>
  <si>
    <t>49659</t>
  </si>
  <si>
    <t>MANCELONA</t>
  </si>
  <si>
    <t>49660</t>
  </si>
  <si>
    <t>MANISTEE</t>
  </si>
  <si>
    <t>49854</t>
  </si>
  <si>
    <t>MANISTIQUE</t>
  </si>
  <si>
    <t>49663</t>
  </si>
  <si>
    <t>49664</t>
  </si>
  <si>
    <t>48853</t>
  </si>
  <si>
    <t>MAPLE RAPIDS</t>
  </si>
  <si>
    <t>49067</t>
  </si>
  <si>
    <t>49947</t>
  </si>
  <si>
    <t>MARENISCO</t>
  </si>
  <si>
    <t>49665</t>
  </si>
  <si>
    <t>49435</t>
  </si>
  <si>
    <t>49855</t>
  </si>
  <si>
    <t>49068</t>
  </si>
  <si>
    <t>49070</t>
  </si>
  <si>
    <t>48854</t>
  </si>
  <si>
    <t>49948</t>
  </si>
  <si>
    <t>MASS CITY</t>
  </si>
  <si>
    <t>49071</t>
  </si>
  <si>
    <t>MATTAWAN</t>
  </si>
  <si>
    <t>49666</t>
  </si>
  <si>
    <t>48744</t>
  </si>
  <si>
    <t>49436</t>
  </si>
  <si>
    <t>MEARS</t>
  </si>
  <si>
    <t>49332</t>
  </si>
  <si>
    <t>MECOSTA</t>
  </si>
  <si>
    <t>49072</t>
  </si>
  <si>
    <t>49858</t>
  </si>
  <si>
    <t>MENOMINEE</t>
  </si>
  <si>
    <t>48637</t>
  </si>
  <si>
    <t>49667</t>
  </si>
  <si>
    <t>MERRITT</t>
  </si>
  <si>
    <t>49668</t>
  </si>
  <si>
    <t>MESICK</t>
  </si>
  <si>
    <t>49861</t>
  </si>
  <si>
    <t>MICHIGAMME</t>
  </si>
  <si>
    <t>48856</t>
  </si>
  <si>
    <t>49333</t>
  </si>
  <si>
    <t>48640</t>
  </si>
  <si>
    <t>48641</t>
  </si>
  <si>
    <t>48642</t>
  </si>
  <si>
    <t>48667</t>
  </si>
  <si>
    <t>48670</t>
  </si>
  <si>
    <t>48674</t>
  </si>
  <si>
    <t>48686</t>
  </si>
  <si>
    <t>48745</t>
  </si>
  <si>
    <t>MIKADO</t>
  </si>
  <si>
    <t>49759</t>
  </si>
  <si>
    <t>48746</t>
  </si>
  <si>
    <t>48647</t>
  </si>
  <si>
    <t>MIO</t>
  </si>
  <si>
    <t>49950</t>
  </si>
  <si>
    <t>49335</t>
  </si>
  <si>
    <t>49437</t>
  </si>
  <si>
    <t>49760</t>
  </si>
  <si>
    <t>49336</t>
  </si>
  <si>
    <t>48857</t>
  </si>
  <si>
    <t>MORRICE</t>
  </si>
  <si>
    <t>48804</t>
  </si>
  <si>
    <t>48858</t>
  </si>
  <si>
    <t>48859</t>
  </si>
  <si>
    <t>48860</t>
  </si>
  <si>
    <t>49761</t>
  </si>
  <si>
    <t>MULLETT LAKE</t>
  </si>
  <si>
    <t>48861</t>
  </si>
  <si>
    <t>MULLIKEN</t>
  </si>
  <si>
    <t>48747</t>
  </si>
  <si>
    <t>MUNGER</t>
  </si>
  <si>
    <t>49862</t>
  </si>
  <si>
    <t>MUNISING</t>
  </si>
  <si>
    <t>49440</t>
  </si>
  <si>
    <t>MUSKEGON</t>
  </si>
  <si>
    <t>49441</t>
  </si>
  <si>
    <t>49442</t>
  </si>
  <si>
    <t>49443</t>
  </si>
  <si>
    <t>49444</t>
  </si>
  <si>
    <t>49445</t>
  </si>
  <si>
    <t>49863</t>
  </si>
  <si>
    <t>NADEAU</t>
  </si>
  <si>
    <t>49864</t>
  </si>
  <si>
    <t>NAHMA</t>
  </si>
  <si>
    <t>49073</t>
  </si>
  <si>
    <t>48748</t>
  </si>
  <si>
    <t>49762</t>
  </si>
  <si>
    <t>NAUBINWAY</t>
  </si>
  <si>
    <t>49074</t>
  </si>
  <si>
    <t>49866</t>
  </si>
  <si>
    <t>NEGAUNEE</t>
  </si>
  <si>
    <t>49337</t>
  </si>
  <si>
    <t>NEWAYGO</t>
  </si>
  <si>
    <t>49868</t>
  </si>
  <si>
    <t>49117</t>
  </si>
  <si>
    <t>49446</t>
  </si>
  <si>
    <t>NEW ERA</t>
  </si>
  <si>
    <t>49119</t>
  </si>
  <si>
    <t>NEW TROY</t>
  </si>
  <si>
    <t>49120</t>
  </si>
  <si>
    <t>49952</t>
  </si>
  <si>
    <t>NISULA</t>
  </si>
  <si>
    <t>49670</t>
  </si>
  <si>
    <t>48862</t>
  </si>
  <si>
    <t>49870</t>
  </si>
  <si>
    <t>49075</t>
  </si>
  <si>
    <t>NOTTAWA</t>
  </si>
  <si>
    <t>49448</t>
  </si>
  <si>
    <t>NUNICA</t>
  </si>
  <si>
    <t>48649</t>
  </si>
  <si>
    <t>49764</t>
  </si>
  <si>
    <t>48805</t>
  </si>
  <si>
    <t>OKEMOS</t>
  </si>
  <si>
    <t>48864</t>
  </si>
  <si>
    <t>49673</t>
  </si>
  <si>
    <t>OLD MISSION</t>
  </si>
  <si>
    <t>49076</t>
  </si>
  <si>
    <t>49674</t>
  </si>
  <si>
    <t>OMENA</t>
  </si>
  <si>
    <t>48749</t>
  </si>
  <si>
    <t>OMER</t>
  </si>
  <si>
    <t>49765</t>
  </si>
  <si>
    <t>ONAWAY</t>
  </si>
  <si>
    <t>49675</t>
  </si>
  <si>
    <t>ONEKAMA</t>
  </si>
  <si>
    <t>49953</t>
  </si>
  <si>
    <t>ONTONAGON</t>
  </si>
  <si>
    <t>48865</t>
  </si>
  <si>
    <t>48750</t>
  </si>
  <si>
    <t>OSCODA</t>
  </si>
  <si>
    <t>49077</t>
  </si>
  <si>
    <t>OSHTEMO</t>
  </si>
  <si>
    <t>49766</t>
  </si>
  <si>
    <t>OSSINEKE</t>
  </si>
  <si>
    <t>49078</t>
  </si>
  <si>
    <t>OTSEGO</t>
  </si>
  <si>
    <t>48866</t>
  </si>
  <si>
    <t>48754</t>
  </si>
  <si>
    <t>OWENDALE</t>
  </si>
  <si>
    <t>48867</t>
  </si>
  <si>
    <t>OWOSSO</t>
  </si>
  <si>
    <t>49955</t>
  </si>
  <si>
    <t>PAINESDALE</t>
  </si>
  <si>
    <t>49871</t>
  </si>
  <si>
    <t>49768</t>
  </si>
  <si>
    <t>49338</t>
  </si>
  <si>
    <t>49079</t>
  </si>
  <si>
    <t>49958</t>
  </si>
  <si>
    <t>PELKIE</t>
  </si>
  <si>
    <t>49769</t>
  </si>
  <si>
    <t>PELLSTON</t>
  </si>
  <si>
    <t>49449</t>
  </si>
  <si>
    <t>PENTWATER</t>
  </si>
  <si>
    <t>49872</t>
  </si>
  <si>
    <t>48871</t>
  </si>
  <si>
    <t>PERRINTON</t>
  </si>
  <si>
    <t>49873</t>
  </si>
  <si>
    <t>PERRONVILLE</t>
  </si>
  <si>
    <t>48872</t>
  </si>
  <si>
    <t>49770</t>
  </si>
  <si>
    <t>PETOSKEY</t>
  </si>
  <si>
    <t>48873</t>
  </si>
  <si>
    <t>PEWAMO</t>
  </si>
  <si>
    <t>49774</t>
  </si>
  <si>
    <t>PICKFORD</t>
  </si>
  <si>
    <t>49339</t>
  </si>
  <si>
    <t>48755</t>
  </si>
  <si>
    <t>PIGEON</t>
  </si>
  <si>
    <t>48650</t>
  </si>
  <si>
    <t>PINCONNING</t>
  </si>
  <si>
    <t>49080</t>
  </si>
  <si>
    <t>PLAINWELL</t>
  </si>
  <si>
    <t>49775</t>
  </si>
  <si>
    <t>POINTE AUX PINS</t>
  </si>
  <si>
    <t>48874</t>
  </si>
  <si>
    <t>POMPEII</t>
  </si>
  <si>
    <t>49081</t>
  </si>
  <si>
    <t>48875</t>
  </si>
  <si>
    <t>49776</t>
  </si>
  <si>
    <t>POSEN</t>
  </si>
  <si>
    <t>48876</t>
  </si>
  <si>
    <t>POTTERVILLE</t>
  </si>
  <si>
    <t>49874</t>
  </si>
  <si>
    <t>48756</t>
  </si>
  <si>
    <t>49777</t>
  </si>
  <si>
    <t>48651</t>
  </si>
  <si>
    <t>PRUDENVILLE</t>
  </si>
  <si>
    <t>49450</t>
  </si>
  <si>
    <t>49082</t>
  </si>
  <si>
    <t>49876</t>
  </si>
  <si>
    <t>QUINNESEC</t>
  </si>
  <si>
    <t>49959</t>
  </si>
  <si>
    <t>49676</t>
  </si>
  <si>
    <t>49878</t>
  </si>
  <si>
    <t>RAPID RIVER</t>
  </si>
  <si>
    <t>49451</t>
  </si>
  <si>
    <t>49677</t>
  </si>
  <si>
    <t>REED CITY</t>
  </si>
  <si>
    <t>48757</t>
  </si>
  <si>
    <t>REESE</t>
  </si>
  <si>
    <t>49340</t>
  </si>
  <si>
    <t>REMUS</t>
  </si>
  <si>
    <t>49879</t>
  </si>
  <si>
    <t>48613</t>
  </si>
  <si>
    <t>48652</t>
  </si>
  <si>
    <t>49083</t>
  </si>
  <si>
    <t>48758</t>
  </si>
  <si>
    <t>48877</t>
  </si>
  <si>
    <t>49084</t>
  </si>
  <si>
    <t>49880</t>
  </si>
  <si>
    <t>49341</t>
  </si>
  <si>
    <t>49351</t>
  </si>
  <si>
    <t>49960</t>
  </si>
  <si>
    <t>49342</t>
  </si>
  <si>
    <t>49779</t>
  </si>
  <si>
    <t>ROGERS CITY</t>
  </si>
  <si>
    <t>48653</t>
  </si>
  <si>
    <t>ROSCOMMON</t>
  </si>
  <si>
    <t>48878</t>
  </si>
  <si>
    <t>ROSEBUSH</t>
  </si>
  <si>
    <t>48654</t>
  </si>
  <si>
    <t>ROSE CITY</t>
  </si>
  <si>
    <t>49452</t>
  </si>
  <si>
    <t>ROTHBURY</t>
  </si>
  <si>
    <t>49780</t>
  </si>
  <si>
    <t>48601</t>
  </si>
  <si>
    <t>48602</t>
  </si>
  <si>
    <t>48603</t>
  </si>
  <si>
    <t>48604</t>
  </si>
  <si>
    <t>48605</t>
  </si>
  <si>
    <t>48606</t>
  </si>
  <si>
    <t>48607</t>
  </si>
  <si>
    <t>48608</t>
  </si>
  <si>
    <t>48609</t>
  </si>
  <si>
    <t>48638</t>
  </si>
  <si>
    <t>48663</t>
  </si>
  <si>
    <t>49881</t>
  </si>
  <si>
    <t>SAGOLA</t>
  </si>
  <si>
    <t>48655</t>
  </si>
  <si>
    <t>48656</t>
  </si>
  <si>
    <t>SAINT HELEN</t>
  </si>
  <si>
    <t>49781</t>
  </si>
  <si>
    <t>SAINT IGNACE</t>
  </si>
  <si>
    <t>49782</t>
  </si>
  <si>
    <t>BEAVER ISLAND</t>
  </si>
  <si>
    <t>48879</t>
  </si>
  <si>
    <t>49085</t>
  </si>
  <si>
    <t>48880</t>
  </si>
  <si>
    <t>49343</t>
  </si>
  <si>
    <t>48657</t>
  </si>
  <si>
    <t>48881</t>
  </si>
  <si>
    <t>49453</t>
  </si>
  <si>
    <t>SAUGATUCK</t>
  </si>
  <si>
    <t>49783</t>
  </si>
  <si>
    <t>SAULT SAINTE MARIE</t>
  </si>
  <si>
    <t>49784</t>
  </si>
  <si>
    <t>KINCHELOE</t>
  </si>
  <si>
    <t>49785</t>
  </si>
  <si>
    <t>49786</t>
  </si>
  <si>
    <t>49788</t>
  </si>
  <si>
    <t>49125</t>
  </si>
  <si>
    <t>49087</t>
  </si>
  <si>
    <t>SCHOOLCRAFT</t>
  </si>
  <si>
    <t>49088</t>
  </si>
  <si>
    <t>SCOTTS</t>
  </si>
  <si>
    <t>49454</t>
  </si>
  <si>
    <t>SCOTTVILLE</t>
  </si>
  <si>
    <t>49679</t>
  </si>
  <si>
    <t>SEARS</t>
  </si>
  <si>
    <t>48759</t>
  </si>
  <si>
    <t>SEBEWAING</t>
  </si>
  <si>
    <t>49883</t>
  </si>
  <si>
    <t>SENEY</t>
  </si>
  <si>
    <t>48882</t>
  </si>
  <si>
    <t>SHAFTSBURG</t>
  </si>
  <si>
    <t>49455</t>
  </si>
  <si>
    <t>49344</t>
  </si>
  <si>
    <t>48883</t>
  </si>
  <si>
    <t>48884</t>
  </si>
  <si>
    <t>49089</t>
  </si>
  <si>
    <t>49884</t>
  </si>
  <si>
    <t>SHINGLETON</t>
  </si>
  <si>
    <t>49961</t>
  </si>
  <si>
    <t>SIDNAW</t>
  </si>
  <si>
    <t>48885</t>
  </si>
  <si>
    <t>48760</t>
  </si>
  <si>
    <t>SILVERWOOD</t>
  </si>
  <si>
    <t>48886</t>
  </si>
  <si>
    <t>SIX LAKES</t>
  </si>
  <si>
    <t>49885</t>
  </si>
  <si>
    <t>SKANDIA</t>
  </si>
  <si>
    <t>49962</t>
  </si>
  <si>
    <t>SKANEE</t>
  </si>
  <si>
    <t>49126</t>
  </si>
  <si>
    <t>49680</t>
  </si>
  <si>
    <t>SOUTH BOARDMAN</t>
  </si>
  <si>
    <t>48761</t>
  </si>
  <si>
    <t>SOUTH BRANCH</t>
  </si>
  <si>
    <t>49090</t>
  </si>
  <si>
    <t>49963</t>
  </si>
  <si>
    <t>49886</t>
  </si>
  <si>
    <t>49345</t>
  </si>
  <si>
    <t>49456</t>
  </si>
  <si>
    <t>48721</t>
  </si>
  <si>
    <t>48762</t>
  </si>
  <si>
    <t>SPRUCE</t>
  </si>
  <si>
    <t>49964</t>
  </si>
  <si>
    <t>48658</t>
  </si>
  <si>
    <t>48888</t>
  </si>
  <si>
    <t>49346</t>
  </si>
  <si>
    <t>49887</t>
  </si>
  <si>
    <t>48659</t>
  </si>
  <si>
    <t>49127</t>
  </si>
  <si>
    <t>49091</t>
  </si>
  <si>
    <t>48889</t>
  </si>
  <si>
    <t>48890</t>
  </si>
  <si>
    <t>SUNFIELD</t>
  </si>
  <si>
    <t>49682</t>
  </si>
  <si>
    <t>SUTTONS BAY</t>
  </si>
  <si>
    <t>48763</t>
  </si>
  <si>
    <t>TAWAS CITY</t>
  </si>
  <si>
    <t>48764</t>
  </si>
  <si>
    <t>49092</t>
  </si>
  <si>
    <t>TEKONSHA</t>
  </si>
  <si>
    <t>49683</t>
  </si>
  <si>
    <t>49128</t>
  </si>
  <si>
    <t>THREE OAKS</t>
  </si>
  <si>
    <t>49093</t>
  </si>
  <si>
    <t>49965</t>
  </si>
  <si>
    <t>TOIVOLA</t>
  </si>
  <si>
    <t>49791</t>
  </si>
  <si>
    <t>TOPINABEE</t>
  </si>
  <si>
    <t>49792</t>
  </si>
  <si>
    <t>49684</t>
  </si>
  <si>
    <t>TRAVERSE CITY</t>
  </si>
  <si>
    <t>49685</t>
  </si>
  <si>
    <t>49686</t>
  </si>
  <si>
    <t>49696</t>
  </si>
  <si>
    <t>49891</t>
  </si>
  <si>
    <t>TRENARY</t>
  </si>
  <si>
    <t>49967</t>
  </si>
  <si>
    <t>49793</t>
  </si>
  <si>
    <t>49347</t>
  </si>
  <si>
    <t>TRUFANT</t>
  </si>
  <si>
    <t>48765</t>
  </si>
  <si>
    <t>49688</t>
  </si>
  <si>
    <t>48766</t>
  </si>
  <si>
    <t>TWINING</t>
  </si>
  <si>
    <t>49457</t>
  </si>
  <si>
    <t>TWIN LAKE</t>
  </si>
  <si>
    <t>49094</t>
  </si>
  <si>
    <t>49129</t>
  </si>
  <si>
    <t>UNION PIER</t>
  </si>
  <si>
    <t>48767</t>
  </si>
  <si>
    <t>49095</t>
  </si>
  <si>
    <t>49795</t>
  </si>
  <si>
    <t>48768</t>
  </si>
  <si>
    <t>49096</t>
  </si>
  <si>
    <t>48891</t>
  </si>
  <si>
    <t>49097</t>
  </si>
  <si>
    <t>49852</t>
  </si>
  <si>
    <t>49892</t>
  </si>
  <si>
    <t>49968</t>
  </si>
  <si>
    <t>49458</t>
  </si>
  <si>
    <t>49459</t>
  </si>
  <si>
    <t>WALKERVILLE</t>
  </si>
  <si>
    <t>49893</t>
  </si>
  <si>
    <t>49796</t>
  </si>
  <si>
    <t>WALLOON LAKE</t>
  </si>
  <si>
    <t>49797</t>
  </si>
  <si>
    <t>WATERS</t>
  </si>
  <si>
    <t>49969</t>
  </si>
  <si>
    <t>WATERSMEET</t>
  </si>
  <si>
    <t>49098</t>
  </si>
  <si>
    <t>49970</t>
  </si>
  <si>
    <t>WATTON</t>
  </si>
  <si>
    <t>49348</t>
  </si>
  <si>
    <t>48892</t>
  </si>
  <si>
    <t>WEBBERVILLE</t>
  </si>
  <si>
    <t>48893</t>
  </si>
  <si>
    <t>WEIDMAN</t>
  </si>
  <si>
    <t>49894</t>
  </si>
  <si>
    <t>49689</t>
  </si>
  <si>
    <t>48661</t>
  </si>
  <si>
    <t>49460</t>
  </si>
  <si>
    <t>WEST OLIVE</t>
  </si>
  <si>
    <t>48894</t>
  </si>
  <si>
    <t>49895</t>
  </si>
  <si>
    <t>48662</t>
  </si>
  <si>
    <t>49349</t>
  </si>
  <si>
    <t>49461</t>
  </si>
  <si>
    <t>49463</t>
  </si>
  <si>
    <t>49099</t>
  </si>
  <si>
    <t>WHITE PIGEON</t>
  </si>
  <si>
    <t>49971</t>
  </si>
  <si>
    <t>48770</t>
  </si>
  <si>
    <t>49690</t>
  </si>
  <si>
    <t>48895</t>
  </si>
  <si>
    <t>WILLIAMSTON</t>
  </si>
  <si>
    <t>49896</t>
  </si>
  <si>
    <t>48896</t>
  </si>
  <si>
    <t>49799</t>
  </si>
  <si>
    <t>WOLVERINE</t>
  </si>
  <si>
    <t>48897</t>
  </si>
  <si>
    <t>49464</t>
  </si>
  <si>
    <t>60002</t>
  </si>
  <si>
    <t>61001</t>
  </si>
  <si>
    <t>APPLE RIVER</t>
  </si>
  <si>
    <t>60004</t>
  </si>
  <si>
    <t>60005</t>
  </si>
  <si>
    <t>60006</t>
  </si>
  <si>
    <t>60007</t>
  </si>
  <si>
    <t>ELK GROVE VILLAGE</t>
  </si>
  <si>
    <t>60008</t>
  </si>
  <si>
    <t>ROLLING MEADOWS</t>
  </si>
  <si>
    <t>60009</t>
  </si>
  <si>
    <t>61006</t>
  </si>
  <si>
    <t>61007</t>
  </si>
  <si>
    <t>60010</t>
  </si>
  <si>
    <t>60011</t>
  </si>
  <si>
    <t>61008</t>
  </si>
  <si>
    <t>60089</t>
  </si>
  <si>
    <t>BUFFALO GROVE</t>
  </si>
  <si>
    <t>61010</t>
  </si>
  <si>
    <t>61011</t>
  </si>
  <si>
    <t>61012</t>
  </si>
  <si>
    <t>CAPRON</t>
  </si>
  <si>
    <t>60013</t>
  </si>
  <si>
    <t>61013</t>
  </si>
  <si>
    <t>61014</t>
  </si>
  <si>
    <t>61015</t>
  </si>
  <si>
    <t>CHANA</t>
  </si>
  <si>
    <t>61016</t>
  </si>
  <si>
    <t>60290</t>
  </si>
  <si>
    <t>CHICAGO</t>
  </si>
  <si>
    <t>60012</t>
  </si>
  <si>
    <t>60014</t>
  </si>
  <si>
    <t>60039</t>
  </si>
  <si>
    <t>61018</t>
  </si>
  <si>
    <t>61019</t>
  </si>
  <si>
    <t>61020</t>
  </si>
  <si>
    <t>DAVIS JUNCTION</t>
  </si>
  <si>
    <t>60015</t>
  </si>
  <si>
    <t>60016</t>
  </si>
  <si>
    <t>DES PLAINES</t>
  </si>
  <si>
    <t>60017</t>
  </si>
  <si>
    <t>60018</t>
  </si>
  <si>
    <t>60019</t>
  </si>
  <si>
    <t>61021</t>
  </si>
  <si>
    <t>61024</t>
  </si>
  <si>
    <t>61025</t>
  </si>
  <si>
    <t>EAST DUBUQUE</t>
  </si>
  <si>
    <t>61027</t>
  </si>
  <si>
    <t>ELEROY</t>
  </si>
  <si>
    <t>61028</t>
  </si>
  <si>
    <t>60201</t>
  </si>
  <si>
    <t>60202</t>
  </si>
  <si>
    <t>60203</t>
  </si>
  <si>
    <t>60204</t>
  </si>
  <si>
    <t>60208</t>
  </si>
  <si>
    <t>60209</t>
  </si>
  <si>
    <t>61030</t>
  </si>
  <si>
    <t>60020</t>
  </si>
  <si>
    <t>FOX LAKE</t>
  </si>
  <si>
    <t>60021</t>
  </si>
  <si>
    <t>FOX RIVER GROVE</t>
  </si>
  <si>
    <t>61031</t>
  </si>
  <si>
    <t>FRANKLIN GROVE</t>
  </si>
  <si>
    <t>61032</t>
  </si>
  <si>
    <t>61036</t>
  </si>
  <si>
    <t>61037</t>
  </si>
  <si>
    <t>61038</t>
  </si>
  <si>
    <t>GARDEN PRAIRIE</t>
  </si>
  <si>
    <t>61039</t>
  </si>
  <si>
    <t>GERMAN VALLEY</t>
  </si>
  <si>
    <t>60022</t>
  </si>
  <si>
    <t>60025</t>
  </si>
  <si>
    <t>60026</t>
  </si>
  <si>
    <t>60029</t>
  </si>
  <si>
    <t>GOLF</t>
  </si>
  <si>
    <t>60030</t>
  </si>
  <si>
    <t>GRAYSLAKE</t>
  </si>
  <si>
    <t>60031</t>
  </si>
  <si>
    <t>GURNEE</t>
  </si>
  <si>
    <t>61041</t>
  </si>
  <si>
    <t>61042</t>
  </si>
  <si>
    <t>HARMON</t>
  </si>
  <si>
    <t>60001</t>
  </si>
  <si>
    <t>60033</t>
  </si>
  <si>
    <t>60034</t>
  </si>
  <si>
    <t>60035</t>
  </si>
  <si>
    <t>60037</t>
  </si>
  <si>
    <t>FORT SHERIDAN</t>
  </si>
  <si>
    <t>60040</t>
  </si>
  <si>
    <t>61043</t>
  </si>
  <si>
    <t>60041</t>
  </si>
  <si>
    <t>60042</t>
  </si>
  <si>
    <t>ISLAND LAKE</t>
  </si>
  <si>
    <t>60043</t>
  </si>
  <si>
    <t>61044</t>
  </si>
  <si>
    <t>60044</t>
  </si>
  <si>
    <t>LAKE BLUFF</t>
  </si>
  <si>
    <t>60045</t>
  </si>
  <si>
    <t>60046</t>
  </si>
  <si>
    <t>LAKE VILLA</t>
  </si>
  <si>
    <t>60047</t>
  </si>
  <si>
    <t>LAKE ZURICH</t>
  </si>
  <si>
    <t>61046</t>
  </si>
  <si>
    <t>61047</t>
  </si>
  <si>
    <t>LEAF RIVER</t>
  </si>
  <si>
    <t>61048</t>
  </si>
  <si>
    <t>60048</t>
  </si>
  <si>
    <t>60069</t>
  </si>
  <si>
    <t>LINCOLNSHIRE</t>
  </si>
  <si>
    <t>61049</t>
  </si>
  <si>
    <t>LINDENWOOD</t>
  </si>
  <si>
    <t>61050</t>
  </si>
  <si>
    <t>MC CONNELL</t>
  </si>
  <si>
    <t>60050</t>
  </si>
  <si>
    <t>60051</t>
  </si>
  <si>
    <t>61051</t>
  </si>
  <si>
    <t>61052</t>
  </si>
  <si>
    <t>MONROE CENTER</t>
  </si>
  <si>
    <t>60053</t>
  </si>
  <si>
    <t>MORTON GROVE</t>
  </si>
  <si>
    <t>61053</t>
  </si>
  <si>
    <t>MOUNT CARROLL</t>
  </si>
  <si>
    <t>61054</t>
  </si>
  <si>
    <t>60056</t>
  </si>
  <si>
    <t>MOUNT PROSPECT</t>
  </si>
  <si>
    <t>60060</t>
  </si>
  <si>
    <t>MUNDELEIN</t>
  </si>
  <si>
    <t>60061</t>
  </si>
  <si>
    <t>VERNON HILLS</t>
  </si>
  <si>
    <t>61057</t>
  </si>
  <si>
    <t>NACHUSA</t>
  </si>
  <si>
    <t>61059</t>
  </si>
  <si>
    <t>60062</t>
  </si>
  <si>
    <t>NORTHBROOK</t>
  </si>
  <si>
    <t>60065</t>
  </si>
  <si>
    <t>60064</t>
  </si>
  <si>
    <t>NORTH CHICAGO</t>
  </si>
  <si>
    <t>60086</t>
  </si>
  <si>
    <t>60088</t>
  </si>
  <si>
    <t>GREAT LAKES</t>
  </si>
  <si>
    <t>61060</t>
  </si>
  <si>
    <t>61061</t>
  </si>
  <si>
    <t>60038</t>
  </si>
  <si>
    <t>PALATINE</t>
  </si>
  <si>
    <t>60055</t>
  </si>
  <si>
    <t>60067</t>
  </si>
  <si>
    <t>60074</t>
  </si>
  <si>
    <t>60078</t>
  </si>
  <si>
    <t>60094</t>
  </si>
  <si>
    <t>60095</t>
  </si>
  <si>
    <t>60068</t>
  </si>
  <si>
    <t>61062</t>
  </si>
  <si>
    <t>61063</t>
  </si>
  <si>
    <t>PECATONICA</t>
  </si>
  <si>
    <t>61064</t>
  </si>
  <si>
    <t>61065</t>
  </si>
  <si>
    <t>60070</t>
  </si>
  <si>
    <t>PROSPECT HEIGHTS</t>
  </si>
  <si>
    <t>60071</t>
  </si>
  <si>
    <t>61067</t>
  </si>
  <si>
    <t>RIDOTT</t>
  </si>
  <si>
    <t>60072</t>
  </si>
  <si>
    <t>61068</t>
  </si>
  <si>
    <t>61070</t>
  </si>
  <si>
    <t>ROCK CITY</t>
  </si>
  <si>
    <t>61071</t>
  </si>
  <si>
    <t>61101</t>
  </si>
  <si>
    <t>61102</t>
  </si>
  <si>
    <t>61103</t>
  </si>
  <si>
    <t>61104</t>
  </si>
  <si>
    <t>61105</t>
  </si>
  <si>
    <t>61106</t>
  </si>
  <si>
    <t>61107</t>
  </si>
  <si>
    <t>61108</t>
  </si>
  <si>
    <t>61109</t>
  </si>
  <si>
    <t>61110</t>
  </si>
  <si>
    <t>61111</t>
  </si>
  <si>
    <t>LOVES PARK</t>
  </si>
  <si>
    <t>61112</t>
  </si>
  <si>
    <t>61114</t>
  </si>
  <si>
    <t>61115</t>
  </si>
  <si>
    <t>MACHESNEY PARK</t>
  </si>
  <si>
    <t>61125</t>
  </si>
  <si>
    <t>61126</t>
  </si>
  <si>
    <t>61130</t>
  </si>
  <si>
    <t>61131</t>
  </si>
  <si>
    <t>61132</t>
  </si>
  <si>
    <t>61072</t>
  </si>
  <si>
    <t>61073</t>
  </si>
  <si>
    <t>60073</t>
  </si>
  <si>
    <t>60075</t>
  </si>
  <si>
    <t>61074</t>
  </si>
  <si>
    <t>61075</t>
  </si>
  <si>
    <t>SCALES MOUND</t>
  </si>
  <si>
    <t>61077</t>
  </si>
  <si>
    <t>61078</t>
  </si>
  <si>
    <t>61079</t>
  </si>
  <si>
    <t>SHIRLAND</t>
  </si>
  <si>
    <t>60076</t>
  </si>
  <si>
    <t>SKOKIE</t>
  </si>
  <si>
    <t>60077</t>
  </si>
  <si>
    <t>61080</t>
  </si>
  <si>
    <t>SOUTH BELOIT</t>
  </si>
  <si>
    <t>60081</t>
  </si>
  <si>
    <t>61081</t>
  </si>
  <si>
    <t>61084</t>
  </si>
  <si>
    <t>STILLMAN VALLEY</t>
  </si>
  <si>
    <t>61085</t>
  </si>
  <si>
    <t>60082</t>
  </si>
  <si>
    <t>TECHNY</t>
  </si>
  <si>
    <t>60083</t>
  </si>
  <si>
    <t>61087</t>
  </si>
  <si>
    <t>60084</t>
  </si>
  <si>
    <t>60079</t>
  </si>
  <si>
    <t>WAUKEGAN</t>
  </si>
  <si>
    <t>60085</t>
  </si>
  <si>
    <t>60087</t>
  </si>
  <si>
    <t>60090</t>
  </si>
  <si>
    <t>60091</t>
  </si>
  <si>
    <t>WILMETTE</t>
  </si>
  <si>
    <t>61088</t>
  </si>
  <si>
    <t>60093</t>
  </si>
  <si>
    <t>61089</t>
  </si>
  <si>
    <t>60096</t>
  </si>
  <si>
    <t>WINTHROP HARBOR</t>
  </si>
  <si>
    <t>60097</t>
  </si>
  <si>
    <t>WONDER LAKE</t>
  </si>
  <si>
    <t>60098</t>
  </si>
  <si>
    <t>61091</t>
  </si>
  <si>
    <t>WOOSUNG</t>
  </si>
  <si>
    <t>60099</t>
  </si>
  <si>
    <t>ZION</t>
  </si>
  <si>
    <t>54405</t>
  </si>
  <si>
    <t>ABBOTSFORD</t>
  </si>
  <si>
    <t>54101</t>
  </si>
  <si>
    <t>ABRAMS</t>
  </si>
  <si>
    <t>53910</t>
  </si>
  <si>
    <t>53927</t>
  </si>
  <si>
    <t>DELLWOOD</t>
  </si>
  <si>
    <t>53001</t>
  </si>
  <si>
    <t>ADELL</t>
  </si>
  <si>
    <t>53501</t>
  </si>
  <si>
    <t>53502</t>
  </si>
  <si>
    <t>54201</t>
  </si>
  <si>
    <t>53002</t>
  </si>
  <si>
    <t>54909</t>
  </si>
  <si>
    <t>54102</t>
  </si>
  <si>
    <t>AMBERG</t>
  </si>
  <si>
    <t>54406</t>
  </si>
  <si>
    <t>54407</t>
  </si>
  <si>
    <t>AMHERST JUNCTION</t>
  </si>
  <si>
    <t>54408</t>
  </si>
  <si>
    <t>ANIWA</t>
  </si>
  <si>
    <t>54409</t>
  </si>
  <si>
    <t>ANTIGO</t>
  </si>
  <si>
    <t>54430</t>
  </si>
  <si>
    <t>54911</t>
  </si>
  <si>
    <t>54912</t>
  </si>
  <si>
    <t>54913</t>
  </si>
  <si>
    <t>54914</t>
  </si>
  <si>
    <t>54915</t>
  </si>
  <si>
    <t>54919</t>
  </si>
  <si>
    <t>53503</t>
  </si>
  <si>
    <t>ARENA</t>
  </si>
  <si>
    <t>54511</t>
  </si>
  <si>
    <t>ARGONNE</t>
  </si>
  <si>
    <t>53504</t>
  </si>
  <si>
    <t>53911</t>
  </si>
  <si>
    <t>54103</t>
  </si>
  <si>
    <t>ARMSTRONG CREEK</t>
  </si>
  <si>
    <t>54410</t>
  </si>
  <si>
    <t>ARPIN</t>
  </si>
  <si>
    <t>53003</t>
  </si>
  <si>
    <t>ASHIPPUN</t>
  </si>
  <si>
    <t>54104</t>
  </si>
  <si>
    <t>ATHELSTANE</t>
  </si>
  <si>
    <t>54411</t>
  </si>
  <si>
    <t>54412</t>
  </si>
  <si>
    <t>53505</t>
  </si>
  <si>
    <t>53506</t>
  </si>
  <si>
    <t>54413</t>
  </si>
  <si>
    <t>BABCOCK</t>
  </si>
  <si>
    <t>53801</t>
  </si>
  <si>
    <t>54202</t>
  </si>
  <si>
    <t>BAILEYS HARBOR</t>
  </si>
  <si>
    <t>54921</t>
  </si>
  <si>
    <t>53913</t>
  </si>
  <si>
    <t>BARABOO</t>
  </si>
  <si>
    <t>53507</t>
  </si>
  <si>
    <t>53101</t>
  </si>
  <si>
    <t>54922</t>
  </si>
  <si>
    <t>53916</t>
  </si>
  <si>
    <t>53802</t>
  </si>
  <si>
    <t>BEETOWN</t>
  </si>
  <si>
    <t>53004</t>
  </si>
  <si>
    <t>BELGIUM</t>
  </si>
  <si>
    <t>53508</t>
  </si>
  <si>
    <t>53510</t>
  </si>
  <si>
    <t>53511</t>
  </si>
  <si>
    <t>53512</t>
  </si>
  <si>
    <t>53803</t>
  </si>
  <si>
    <t>54923</t>
  </si>
  <si>
    <t>53103</t>
  </si>
  <si>
    <t>54926</t>
  </si>
  <si>
    <t>54414</t>
  </si>
  <si>
    <t>BIRNAMWOOD</t>
  </si>
  <si>
    <t>54106</t>
  </si>
  <si>
    <t>53515</t>
  </si>
  <si>
    <t>BLACK EARTH</t>
  </si>
  <si>
    <t>53516</t>
  </si>
  <si>
    <t>BLANCHARDVILLE</t>
  </si>
  <si>
    <t>54415</t>
  </si>
  <si>
    <t>BLENKER</t>
  </si>
  <si>
    <t>53804</t>
  </si>
  <si>
    <t>53517</t>
  </si>
  <si>
    <t>BLUE MOUNDS</t>
  </si>
  <si>
    <t>53518</t>
  </si>
  <si>
    <t>54107</t>
  </si>
  <si>
    <t>BONDUEL</t>
  </si>
  <si>
    <t>54182</t>
  </si>
  <si>
    <t>ZACHOW</t>
  </si>
  <si>
    <t>53805</t>
  </si>
  <si>
    <t>BOSCOBEL</t>
  </si>
  <si>
    <t>53827</t>
  </si>
  <si>
    <t>WOODMAN</t>
  </si>
  <si>
    <t>54512</t>
  </si>
  <si>
    <t>BOULDER JUNCTION</t>
  </si>
  <si>
    <t>54416</t>
  </si>
  <si>
    <t>BOWLER</t>
  </si>
  <si>
    <t>53919</t>
  </si>
  <si>
    <t>54513</t>
  </si>
  <si>
    <t>BRANTWOOD</t>
  </si>
  <si>
    <t>53920</t>
  </si>
  <si>
    <t>54110</t>
  </si>
  <si>
    <t>BRILLION</t>
  </si>
  <si>
    <t>53104</t>
  </si>
  <si>
    <t>53520</t>
  </si>
  <si>
    <t>54417</t>
  </si>
  <si>
    <t>BROKAW</t>
  </si>
  <si>
    <t>53005</t>
  </si>
  <si>
    <t>53008</t>
  </si>
  <si>
    <t>53045</t>
  </si>
  <si>
    <t>53521</t>
  </si>
  <si>
    <t>53006</t>
  </si>
  <si>
    <t>53522</t>
  </si>
  <si>
    <t>BROWNTOWN</t>
  </si>
  <si>
    <t>54204</t>
  </si>
  <si>
    <t>BRUSSELS</t>
  </si>
  <si>
    <t>53105</t>
  </si>
  <si>
    <t>53922</t>
  </si>
  <si>
    <t>BURNETT</t>
  </si>
  <si>
    <t>53007</t>
  </si>
  <si>
    <t>54927</t>
  </si>
  <si>
    <t>BUTTE DES MORTS</t>
  </si>
  <si>
    <t>54514</t>
  </si>
  <si>
    <t>BUTTERNUT</t>
  </si>
  <si>
    <t>53108</t>
  </si>
  <si>
    <t>53923</t>
  </si>
  <si>
    <t>53523</t>
  </si>
  <si>
    <t>53010</t>
  </si>
  <si>
    <t>CAMPBELLSPORT</t>
  </si>
  <si>
    <t>53109</t>
  </si>
  <si>
    <t>CAMP LAKE</t>
  </si>
  <si>
    <t>54928</t>
  </si>
  <si>
    <t>CAROLINE</t>
  </si>
  <si>
    <t>53011</t>
  </si>
  <si>
    <t>54205</t>
  </si>
  <si>
    <t>53806</t>
  </si>
  <si>
    <t>54515</t>
  </si>
  <si>
    <t>53924</t>
  </si>
  <si>
    <t>54111</t>
  </si>
  <si>
    <t>53012</t>
  </si>
  <si>
    <t>CEDARBURG</t>
  </si>
  <si>
    <t>53013</t>
  </si>
  <si>
    <t>54420</t>
  </si>
  <si>
    <t>CHILI</t>
  </si>
  <si>
    <t>53014</t>
  </si>
  <si>
    <t>54517</t>
  </si>
  <si>
    <t>CLAM LAKE</t>
  </si>
  <si>
    <t>53015</t>
  </si>
  <si>
    <t>53525</t>
  </si>
  <si>
    <t>54929</t>
  </si>
  <si>
    <t>53016</t>
  </si>
  <si>
    <t>CLYMAN</t>
  </si>
  <si>
    <t>53526</t>
  </si>
  <si>
    <t>54421</t>
  </si>
  <si>
    <t>54112</t>
  </si>
  <si>
    <t>53017</t>
  </si>
  <si>
    <t>COLGATE</t>
  </si>
  <si>
    <t>54207</t>
  </si>
  <si>
    <t>54930</t>
  </si>
  <si>
    <t>53925</t>
  </si>
  <si>
    <t>54113</t>
  </si>
  <si>
    <t>COMBINED LOCKS</t>
  </si>
  <si>
    <t>54519</t>
  </si>
  <si>
    <t>53527</t>
  </si>
  <si>
    <t>54520</t>
  </si>
  <si>
    <t>CRANDON</t>
  </si>
  <si>
    <t>54114</t>
  </si>
  <si>
    <t>CRIVITZ</t>
  </si>
  <si>
    <t>53528</t>
  </si>
  <si>
    <t>53807</t>
  </si>
  <si>
    <t>CUBA CITY</t>
  </si>
  <si>
    <t>53110</t>
  </si>
  <si>
    <t>CUDAHY</t>
  </si>
  <si>
    <t>54422</t>
  </si>
  <si>
    <t>CURTISS</t>
  </si>
  <si>
    <t>54423</t>
  </si>
  <si>
    <t>54931</t>
  </si>
  <si>
    <t>53926</t>
  </si>
  <si>
    <t>53529</t>
  </si>
  <si>
    <t>DANE</t>
  </si>
  <si>
    <t>53114</t>
  </si>
  <si>
    <t>53530</t>
  </si>
  <si>
    <t>54418</t>
  </si>
  <si>
    <t>54424</t>
  </si>
  <si>
    <t>DEERBROOK</t>
  </si>
  <si>
    <t>54462</t>
  </si>
  <si>
    <t>53531</t>
  </si>
  <si>
    <t>53532</t>
  </si>
  <si>
    <t>DE FOREST</t>
  </si>
  <si>
    <t>53018</t>
  </si>
  <si>
    <t>DELAFIELD</t>
  </si>
  <si>
    <t>53115</t>
  </si>
  <si>
    <t>54208</t>
  </si>
  <si>
    <t>54115</t>
  </si>
  <si>
    <t>DE PERE</t>
  </si>
  <si>
    <t>53808</t>
  </si>
  <si>
    <t>DICKEYVILLE</t>
  </si>
  <si>
    <t>53533</t>
  </si>
  <si>
    <t>53595</t>
  </si>
  <si>
    <t>54425</t>
  </si>
  <si>
    <t>53118</t>
  </si>
  <si>
    <t>DOUSMAN</t>
  </si>
  <si>
    <t>53928</t>
  </si>
  <si>
    <t>53119</t>
  </si>
  <si>
    <t>54521</t>
  </si>
  <si>
    <t>53120</t>
  </si>
  <si>
    <t>EAST TROY</t>
  </si>
  <si>
    <t>53019</t>
  </si>
  <si>
    <t>54426</t>
  </si>
  <si>
    <t>53534</t>
  </si>
  <si>
    <t>54209</t>
  </si>
  <si>
    <t>EGG HARBOR</t>
  </si>
  <si>
    <t>54427</t>
  </si>
  <si>
    <t>ELAND</t>
  </si>
  <si>
    <t>54429</t>
  </si>
  <si>
    <t>ELDERON</t>
  </si>
  <si>
    <t>54428</t>
  </si>
  <si>
    <t>ELCHO</t>
  </si>
  <si>
    <t>54932</t>
  </si>
  <si>
    <t>53020</t>
  </si>
  <si>
    <t>ELKHART LAKE</t>
  </si>
  <si>
    <t>53121</t>
  </si>
  <si>
    <t>54210</t>
  </si>
  <si>
    <t>ELLISON BAY</t>
  </si>
  <si>
    <t>53122</t>
  </si>
  <si>
    <t>53929</t>
  </si>
  <si>
    <t>ELROY</t>
  </si>
  <si>
    <t>54933</t>
  </si>
  <si>
    <t>53930</t>
  </si>
  <si>
    <t>54211</t>
  </si>
  <si>
    <t>54934</t>
  </si>
  <si>
    <t>53536</t>
  </si>
  <si>
    <t>53931</t>
  </si>
  <si>
    <t>FAIRWATER</t>
  </si>
  <si>
    <t>53932</t>
  </si>
  <si>
    <t>54120</t>
  </si>
  <si>
    <t>FENCE</t>
  </si>
  <si>
    <t>53809</t>
  </si>
  <si>
    <t>FENNIMORE</t>
  </si>
  <si>
    <t>54524</t>
  </si>
  <si>
    <t>FIFIELD</t>
  </si>
  <si>
    <t>54212</t>
  </si>
  <si>
    <t>FISH CREEK</t>
  </si>
  <si>
    <t>54121</t>
  </si>
  <si>
    <t>54935</t>
  </si>
  <si>
    <t>FOND DU LAC</t>
  </si>
  <si>
    <t>54936</t>
  </si>
  <si>
    <t>54937</t>
  </si>
  <si>
    <t>53125</t>
  </si>
  <si>
    <t>53537</t>
  </si>
  <si>
    <t>FOOTVILLE</t>
  </si>
  <si>
    <t>54123</t>
  </si>
  <si>
    <t>FOREST JUNCTION</t>
  </si>
  <si>
    <t>54213</t>
  </si>
  <si>
    <t>53538</t>
  </si>
  <si>
    <t>53933</t>
  </si>
  <si>
    <t>54214</t>
  </si>
  <si>
    <t>FRANCIS CREEK</t>
  </si>
  <si>
    <t>53126</t>
  </si>
  <si>
    <t>FRANKSVILLE</t>
  </si>
  <si>
    <t>53021</t>
  </si>
  <si>
    <t>54940</t>
  </si>
  <si>
    <t>53934</t>
  </si>
  <si>
    <t>53935</t>
  </si>
  <si>
    <t>FRIESLAND</t>
  </si>
  <si>
    <t>53127</t>
  </si>
  <si>
    <t>GENESEE DEPOT</t>
  </si>
  <si>
    <t>53128</t>
  </si>
  <si>
    <t>GENOA CITY</t>
  </si>
  <si>
    <t>53022</t>
  </si>
  <si>
    <t>54525</t>
  </si>
  <si>
    <t>GILE</t>
  </si>
  <si>
    <t>54124</t>
  </si>
  <si>
    <t>54433</t>
  </si>
  <si>
    <t>54434</t>
  </si>
  <si>
    <t>JUMP RIVER</t>
  </si>
  <si>
    <t>54439</t>
  </si>
  <si>
    <t>54435</t>
  </si>
  <si>
    <t>53023</t>
  </si>
  <si>
    <t>GLENBEULAH</t>
  </si>
  <si>
    <t>54526</t>
  </si>
  <si>
    <t>53810</t>
  </si>
  <si>
    <t>54527</t>
  </si>
  <si>
    <t>54125</t>
  </si>
  <si>
    <t>53540</t>
  </si>
  <si>
    <t>GOTHAM</t>
  </si>
  <si>
    <t>53024</t>
  </si>
  <si>
    <t>53936</t>
  </si>
  <si>
    <t>GRAND MARSH</t>
  </si>
  <si>
    <t>54436</t>
  </si>
  <si>
    <t>GRANTON</t>
  </si>
  <si>
    <t>53541</t>
  </si>
  <si>
    <t>54301</t>
  </si>
  <si>
    <t>GREEN BAY</t>
  </si>
  <si>
    <t>54302</t>
  </si>
  <si>
    <t>54303</t>
  </si>
  <si>
    <t>54304</t>
  </si>
  <si>
    <t>54305</t>
  </si>
  <si>
    <t>54306</t>
  </si>
  <si>
    <t>54307</t>
  </si>
  <si>
    <t>54308</t>
  </si>
  <si>
    <t>54311</t>
  </si>
  <si>
    <t>54313</t>
  </si>
  <si>
    <t>54324</t>
  </si>
  <si>
    <t>54344</t>
  </si>
  <si>
    <t>53026</t>
  </si>
  <si>
    <t>53129</t>
  </si>
  <si>
    <t>GREENDALE</t>
  </si>
  <si>
    <t>54941</t>
  </si>
  <si>
    <t>GREEN LAKE</t>
  </si>
  <si>
    <t>54126</t>
  </si>
  <si>
    <t>54942</t>
  </si>
  <si>
    <t>54437</t>
  </si>
  <si>
    <t>54128</t>
  </si>
  <si>
    <t>53130</t>
  </si>
  <si>
    <t>HALES CORNERS</t>
  </si>
  <si>
    <t>53132</t>
  </si>
  <si>
    <t>54943</t>
  </si>
  <si>
    <t>54529</t>
  </si>
  <si>
    <t>HARSHAW</t>
  </si>
  <si>
    <t>53027</t>
  </si>
  <si>
    <t>53029</t>
  </si>
  <si>
    <t>54440</t>
  </si>
  <si>
    <t>HATLEY</t>
  </si>
  <si>
    <t>54530</t>
  </si>
  <si>
    <t>53811</t>
  </si>
  <si>
    <t>54531</t>
  </si>
  <si>
    <t>HAZELHURST</t>
  </si>
  <si>
    <t>53137</t>
  </si>
  <si>
    <t>HELENVILLE</t>
  </si>
  <si>
    <t>53543</t>
  </si>
  <si>
    <t>54129</t>
  </si>
  <si>
    <t>HILBERT</t>
  </si>
  <si>
    <t>53937</t>
  </si>
  <si>
    <t>HILLPOINT</t>
  </si>
  <si>
    <t>53031</t>
  </si>
  <si>
    <t>53544</t>
  </si>
  <si>
    <t>53138</t>
  </si>
  <si>
    <t>53032</t>
  </si>
  <si>
    <t>HORICON</t>
  </si>
  <si>
    <t>54944</t>
  </si>
  <si>
    <t>53033</t>
  </si>
  <si>
    <t>HUBERTUS</t>
  </si>
  <si>
    <t>54534</t>
  </si>
  <si>
    <t>53034</t>
  </si>
  <si>
    <t>HUSTISFORD</t>
  </si>
  <si>
    <t>54945</t>
  </si>
  <si>
    <t>54990</t>
  </si>
  <si>
    <t>54442</t>
  </si>
  <si>
    <t>IRMA</t>
  </si>
  <si>
    <t>54536</t>
  </si>
  <si>
    <t>IRON BELT</t>
  </si>
  <si>
    <t>53035</t>
  </si>
  <si>
    <t>IRON RIDGE</t>
  </si>
  <si>
    <t>53036</t>
  </si>
  <si>
    <t>IXONIA</t>
  </si>
  <si>
    <t>53037</t>
  </si>
  <si>
    <t>53545</t>
  </si>
  <si>
    <t>53546</t>
  </si>
  <si>
    <t>53547</t>
  </si>
  <si>
    <t>53548</t>
  </si>
  <si>
    <t>53549</t>
  </si>
  <si>
    <t>53038</t>
  </si>
  <si>
    <t>JOHNSON CREEK</t>
  </si>
  <si>
    <t>53550</t>
  </si>
  <si>
    <t>JUDA</t>
  </si>
  <si>
    <t>54443</t>
  </si>
  <si>
    <t>53039</t>
  </si>
  <si>
    <t>53139</t>
  </si>
  <si>
    <t>KANSASVILLE</t>
  </si>
  <si>
    <t>54130</t>
  </si>
  <si>
    <t>KAUKAUNA</t>
  </si>
  <si>
    <t>54131</t>
  </si>
  <si>
    <t>54215</t>
  </si>
  <si>
    <t>KELLNERSVILLE</t>
  </si>
  <si>
    <t>54537</t>
  </si>
  <si>
    <t>KENNAN</t>
  </si>
  <si>
    <t>53140</t>
  </si>
  <si>
    <t>KENOSHA</t>
  </si>
  <si>
    <t>53141</t>
  </si>
  <si>
    <t>53142</t>
  </si>
  <si>
    <t>53143</t>
  </si>
  <si>
    <t>53144</t>
  </si>
  <si>
    <t>54135</t>
  </si>
  <si>
    <t>KESHENA</t>
  </si>
  <si>
    <t>53040</t>
  </si>
  <si>
    <t>KEWASKUM</t>
  </si>
  <si>
    <t>54216</t>
  </si>
  <si>
    <t>KEWAUNEE</t>
  </si>
  <si>
    <t>53042</t>
  </si>
  <si>
    <t>KIEL</t>
  </si>
  <si>
    <t>53812</t>
  </si>
  <si>
    <t>KIELER</t>
  </si>
  <si>
    <t>54136</t>
  </si>
  <si>
    <t>54946</t>
  </si>
  <si>
    <t>KING</t>
  </si>
  <si>
    <t>53939</t>
  </si>
  <si>
    <t>53044</t>
  </si>
  <si>
    <t>KOHLER</t>
  </si>
  <si>
    <t>54127</t>
  </si>
  <si>
    <t>54137</t>
  </si>
  <si>
    <t>KRAKOW</t>
  </si>
  <si>
    <t>54171</t>
  </si>
  <si>
    <t>SOBIESKI</t>
  </si>
  <si>
    <t>54538</t>
  </si>
  <si>
    <t>LAC DU FLAMBEAU</t>
  </si>
  <si>
    <t>53940</t>
  </si>
  <si>
    <t>LAKE DELTON</t>
  </si>
  <si>
    <t>53147</t>
  </si>
  <si>
    <t>53551</t>
  </si>
  <si>
    <t>54539</t>
  </si>
  <si>
    <t>LAKE TOMAHAWK</t>
  </si>
  <si>
    <t>54543</t>
  </si>
  <si>
    <t>MC NAUGHTON</t>
  </si>
  <si>
    <t>54138</t>
  </si>
  <si>
    <t>53813</t>
  </si>
  <si>
    <t>54540</t>
  </si>
  <si>
    <t>53046</t>
  </si>
  <si>
    <t>LANNON</t>
  </si>
  <si>
    <t>54541</t>
  </si>
  <si>
    <t>LAONA</t>
  </si>
  <si>
    <t>54947</t>
  </si>
  <si>
    <t>LARSEN</t>
  </si>
  <si>
    <t>53941</t>
  </si>
  <si>
    <t>LA VALLE</t>
  </si>
  <si>
    <t>53047</t>
  </si>
  <si>
    <t>54139</t>
  </si>
  <si>
    <t>54948</t>
  </si>
  <si>
    <t>LEOPOLIS</t>
  </si>
  <si>
    <t>53942</t>
  </si>
  <si>
    <t>LIME RIDGE</t>
  </si>
  <si>
    <t>53535</t>
  </si>
  <si>
    <t>EDMUND</t>
  </si>
  <si>
    <t>53553</t>
  </si>
  <si>
    <t>54140</t>
  </si>
  <si>
    <t>LITTLE CHUTE</t>
  </si>
  <si>
    <t>54141</t>
  </si>
  <si>
    <t>LITTLE SUAMICO</t>
  </si>
  <si>
    <t>53554</t>
  </si>
  <si>
    <t>53555</t>
  </si>
  <si>
    <t>53943</t>
  </si>
  <si>
    <t>53048</t>
  </si>
  <si>
    <t>LOMIRA</t>
  </si>
  <si>
    <t>53556</t>
  </si>
  <si>
    <t>54542</t>
  </si>
  <si>
    <t>53557</t>
  </si>
  <si>
    <t>54446</t>
  </si>
  <si>
    <t>54447</t>
  </si>
  <si>
    <t>LUBLIN</t>
  </si>
  <si>
    <t>54217</t>
  </si>
  <si>
    <t>53944</t>
  </si>
  <si>
    <t>LYNDON STATION</t>
  </si>
  <si>
    <t>53148</t>
  </si>
  <si>
    <t>53558</t>
  </si>
  <si>
    <t>53562</t>
  </si>
  <si>
    <t>53593</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</si>
  <si>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</si>
  <si>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</si>
  <si>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</si>
  <si>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</si>
  <si>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</si>
  <si>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</si>
  <si>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</si>
  <si>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</si>
  <si>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</si>
  <si>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</si>
  <si>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</si>
  <si>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</si>
  <si>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</si>
  <si>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</si>
  <si>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</si>
  <si>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</si>
  <si>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</si>
  <si>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</si>
  <si>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</si>
  <si>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</si>
  <si>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</si>
  <si>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</si>
  <si>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</si>
  <si>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</si>
  <si>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</si>
  <si>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</si>
  <si>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</si>
  <si>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</si>
  <si>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</si>
  <si>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</si>
  <si>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</si>
  <si>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</si>
  <si>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</si>
  <si>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</si>
  <si>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</si>
  <si>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53049</t>
  </si>
  <si>
    <t>54949</t>
  </si>
  <si>
    <t>MANAWA</t>
  </si>
  <si>
    <t>54545</t>
  </si>
  <si>
    <t>MANITOWISH WATERS</t>
  </si>
  <si>
    <t>54220</t>
  </si>
  <si>
    <t>MANITOWOC</t>
  </si>
  <si>
    <t>54221</t>
  </si>
  <si>
    <t>54226</t>
  </si>
  <si>
    <t>54448</t>
  </si>
  <si>
    <t>54227</t>
  </si>
  <si>
    <t>MARIBEL</t>
  </si>
  <si>
    <t>54143</t>
  </si>
  <si>
    <t>MARINETTE</t>
  </si>
  <si>
    <t>54950</t>
  </si>
  <si>
    <t>53946</t>
  </si>
  <si>
    <t>MARKESAN</t>
  </si>
  <si>
    <t>53947</t>
  </si>
  <si>
    <t>53559</t>
  </si>
  <si>
    <t>54404</t>
  </si>
  <si>
    <t>54441</t>
  </si>
  <si>
    <t>54449</t>
  </si>
  <si>
    <t>54472</t>
  </si>
  <si>
    <t>54450</t>
  </si>
  <si>
    <t>MATTOON</t>
  </si>
  <si>
    <t>54464</t>
  </si>
  <si>
    <t>PHLOX</t>
  </si>
  <si>
    <t>53948</t>
  </si>
  <si>
    <t>MAUSTON</t>
  </si>
  <si>
    <t>53050</t>
  </si>
  <si>
    <t>53560</t>
  </si>
  <si>
    <t>MAZOMANIE</t>
  </si>
  <si>
    <t>54451</t>
  </si>
  <si>
    <t>54546</t>
  </si>
  <si>
    <t>MELLEN</t>
  </si>
  <si>
    <t>54952</t>
  </si>
  <si>
    <t>MENASHA</t>
  </si>
  <si>
    <t>53051</t>
  </si>
  <si>
    <t>MENOMONEE FALLS</t>
  </si>
  <si>
    <t>53052</t>
  </si>
  <si>
    <t>54547</t>
  </si>
  <si>
    <t>54452</t>
  </si>
  <si>
    <t>53561</t>
  </si>
  <si>
    <t>53056</t>
  </si>
  <si>
    <t>MERTON</t>
  </si>
  <si>
    <t>54454</t>
  </si>
  <si>
    <t>MILLADORE</t>
  </si>
  <si>
    <t>53563</t>
  </si>
  <si>
    <t>53201</t>
  </si>
  <si>
    <t>MILWAUKEE</t>
  </si>
  <si>
    <t>53202</t>
  </si>
  <si>
    <t>53203</t>
  </si>
  <si>
    <t>53204</t>
  </si>
  <si>
    <t>53205</t>
  </si>
  <si>
    <t>53206</t>
  </si>
  <si>
    <t>53207</t>
  </si>
  <si>
    <t>53208</t>
  </si>
  <si>
    <t>53209</t>
  </si>
  <si>
    <t>53210</t>
  </si>
  <si>
    <t>53211</t>
  </si>
  <si>
    <t>53212</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</si>
  <si>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</si>
  <si>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</si>
  <si>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</si>
  <si>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</si>
  <si>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</si>
  <si>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</si>
  <si>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</si>
  <si>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</si>
  <si>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</si>
  <si>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</si>
  <si>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</si>
  <si>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</si>
  <si>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</si>
  <si>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</si>
  <si>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</si>
  <si>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</si>
  <si>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</si>
  <si>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</si>
  <si>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</si>
  <si>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</si>
  <si>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53259</t>
  </si>
  <si>
    <t>53263</t>
  </si>
  <si>
    <t>53267</t>
  </si>
  <si>
    <t>53268</t>
  </si>
  <si>
    <t>53274</t>
  </si>
  <si>
    <t>53278</t>
  </si>
  <si>
    <t>53288</t>
  </si>
  <si>
    <t>53290</t>
  </si>
  <si>
    <t>53293</t>
  </si>
  <si>
    <t>53295</t>
  </si>
  <si>
    <t>53565</t>
  </si>
  <si>
    <t>54548</t>
  </si>
  <si>
    <t>MINOCQUA</t>
  </si>
  <si>
    <t>54228</t>
  </si>
  <si>
    <t>MISHICOT</t>
  </si>
  <si>
    <t>53566</t>
  </si>
  <si>
    <t>53949</t>
  </si>
  <si>
    <t>53569</t>
  </si>
  <si>
    <t>MONTFORT</t>
  </si>
  <si>
    <t>53570</t>
  </si>
  <si>
    <t>54550</t>
  </si>
  <si>
    <t>54565</t>
  </si>
  <si>
    <t>UPSON</t>
  </si>
  <si>
    <t>53571</t>
  </si>
  <si>
    <t>54455</t>
  </si>
  <si>
    <t>MOSINEE</t>
  </si>
  <si>
    <t>54149</t>
  </si>
  <si>
    <t>53057</t>
  </si>
  <si>
    <t>MOUNT CALVARY</t>
  </si>
  <si>
    <t>53816</t>
  </si>
  <si>
    <t>53572</t>
  </si>
  <si>
    <t>MOUNT HOREB</t>
  </si>
  <si>
    <t>53149</t>
  </si>
  <si>
    <t>MUKWONAGO</t>
  </si>
  <si>
    <t>53573</t>
  </si>
  <si>
    <t>MUSCODA</t>
  </si>
  <si>
    <t>53150</t>
  </si>
  <si>
    <t>MUSKEGO</t>
  </si>
  <si>
    <t>53058</t>
  </si>
  <si>
    <t>NASHOTAH</t>
  </si>
  <si>
    <t>54956</t>
  </si>
  <si>
    <t>NEENAH</t>
  </si>
  <si>
    <t>54957</t>
  </si>
  <si>
    <t>54456</t>
  </si>
  <si>
    <t>NEILLSVILLE</t>
  </si>
  <si>
    <t>54457</t>
  </si>
  <si>
    <t>NEKOOSA</t>
  </si>
  <si>
    <t>54458</t>
  </si>
  <si>
    <t>54150</t>
  </si>
  <si>
    <t>NEOPIT</t>
  </si>
  <si>
    <t>53059</t>
  </si>
  <si>
    <t>54960</t>
  </si>
  <si>
    <t>NESHKORO</t>
  </si>
  <si>
    <t>53060</t>
  </si>
  <si>
    <t>54229</t>
  </si>
  <si>
    <t>NEW FRANKEN</t>
  </si>
  <si>
    <t>53574</t>
  </si>
  <si>
    <t>NEW GLARUS</t>
  </si>
  <si>
    <t>53061</t>
  </si>
  <si>
    <t>NEW HOLSTEIN</t>
  </si>
  <si>
    <t>53062</t>
  </si>
  <si>
    <t>53950</t>
  </si>
  <si>
    <t>54961</t>
  </si>
  <si>
    <t>53152</t>
  </si>
  <si>
    <t>NEW MUNSTER</t>
  </si>
  <si>
    <t>53063</t>
  </si>
  <si>
    <t>54151</t>
  </si>
  <si>
    <t>54152</t>
  </si>
  <si>
    <t>53951</t>
  </si>
  <si>
    <t>NORTH FREEDOM</t>
  </si>
  <si>
    <t>53064</t>
  </si>
  <si>
    <t>NORTH LAKE</t>
  </si>
  <si>
    <t>53153</t>
  </si>
  <si>
    <t>NORTH PRAIRIE</t>
  </si>
  <si>
    <t>53154</t>
  </si>
  <si>
    <t>53065</t>
  </si>
  <si>
    <t>53066</t>
  </si>
  <si>
    <t>OCONOMOWOC</t>
  </si>
  <si>
    <t>54153</t>
  </si>
  <si>
    <t>54154</t>
  </si>
  <si>
    <t>OCONTO FALLS</t>
  </si>
  <si>
    <t>54962</t>
  </si>
  <si>
    <t>54459</t>
  </si>
  <si>
    <t>53069</t>
  </si>
  <si>
    <t>OKAUCHEE</t>
  </si>
  <si>
    <t>54963</t>
  </si>
  <si>
    <t>OMRO</t>
  </si>
  <si>
    <t>54155</t>
  </si>
  <si>
    <t>53070</t>
  </si>
  <si>
    <t>OOSTBURG</t>
  </si>
  <si>
    <t>53575</t>
  </si>
  <si>
    <t>53542</t>
  </si>
  <si>
    <t>53576</t>
  </si>
  <si>
    <t>ORFORDVILLE</t>
  </si>
  <si>
    <t>54901</t>
  </si>
  <si>
    <t>54902</t>
  </si>
  <si>
    <t>54903</t>
  </si>
  <si>
    <t>54904</t>
  </si>
  <si>
    <t>54906</t>
  </si>
  <si>
    <t>54460</t>
  </si>
  <si>
    <t>OWEN</t>
  </si>
  <si>
    <t>53952</t>
  </si>
  <si>
    <t>53953</t>
  </si>
  <si>
    <t>PACKWAUKEE</t>
  </si>
  <si>
    <t>53156</t>
  </si>
  <si>
    <t>53954</t>
  </si>
  <si>
    <t>PARDEEVILLE</t>
  </si>
  <si>
    <t>54552</t>
  </si>
  <si>
    <t>PARK FALLS</t>
  </si>
  <si>
    <t>53817</t>
  </si>
  <si>
    <t>PATCH GROVE</t>
  </si>
  <si>
    <t>54463</t>
  </si>
  <si>
    <t>PELICAN LAKE</t>
  </si>
  <si>
    <t>53157</t>
  </si>
  <si>
    <t>PELL LAKE</t>
  </si>
  <si>
    <t>54119</t>
  </si>
  <si>
    <t>54156</t>
  </si>
  <si>
    <t>PEMBINE</t>
  </si>
  <si>
    <t>54157</t>
  </si>
  <si>
    <t>PESHTIGO</t>
  </si>
  <si>
    <t>53072</t>
  </si>
  <si>
    <t>PEWAUKEE</t>
  </si>
  <si>
    <t>54554</t>
  </si>
  <si>
    <t>54555</t>
  </si>
  <si>
    <t>54465</t>
  </si>
  <si>
    <t>PICKEREL</t>
  </si>
  <si>
    <t>54964</t>
  </si>
  <si>
    <t>PICKETT</t>
  </si>
  <si>
    <t>54965</t>
  </si>
  <si>
    <t>54466</t>
  </si>
  <si>
    <t>53577</t>
  </si>
  <si>
    <t>PLAIN</t>
  </si>
  <si>
    <t>54966</t>
  </si>
  <si>
    <t>53818</t>
  </si>
  <si>
    <t>53158</t>
  </si>
  <si>
    <t>PLEASANT PRAIRIE</t>
  </si>
  <si>
    <t>54467</t>
  </si>
  <si>
    <t>53073</t>
  </si>
  <si>
    <t>53901</t>
  </si>
  <si>
    <t>54469</t>
  </si>
  <si>
    <t>PORT EDWARDS</t>
  </si>
  <si>
    <t>54159</t>
  </si>
  <si>
    <t>PORTERFIELD</t>
  </si>
  <si>
    <t>53074</t>
  </si>
  <si>
    <t>53820</t>
  </si>
  <si>
    <t>54160</t>
  </si>
  <si>
    <t>54161</t>
  </si>
  <si>
    <t>53159</t>
  </si>
  <si>
    <t>53955</t>
  </si>
  <si>
    <t>POYNETTE</t>
  </si>
  <si>
    <t>54967</t>
  </si>
  <si>
    <t>POY SIPPI</t>
  </si>
  <si>
    <t>53821</t>
  </si>
  <si>
    <t>PRAIRIE DU CHIEN</t>
  </si>
  <si>
    <t>53578</t>
  </si>
  <si>
    <t>PRAIRIE DU SAC</t>
  </si>
  <si>
    <t>54556</t>
  </si>
  <si>
    <t>PRENTICE</t>
  </si>
  <si>
    <t>54557</t>
  </si>
  <si>
    <t>54968</t>
  </si>
  <si>
    <t>54162</t>
  </si>
  <si>
    <t>53401</t>
  </si>
  <si>
    <t>53402</t>
  </si>
  <si>
    <t>53403</t>
  </si>
  <si>
    <t>53404</t>
  </si>
  <si>
    <t>53405</t>
  </si>
  <si>
    <t>53406</t>
  </si>
  <si>
    <t>53407</t>
  </si>
  <si>
    <t>53408</t>
  </si>
  <si>
    <t>53956</t>
  </si>
  <si>
    <t>53957</t>
  </si>
  <si>
    <t>53075</t>
  </si>
  <si>
    <t>RANDOM LAKE</t>
  </si>
  <si>
    <t>54969</t>
  </si>
  <si>
    <t>54970</t>
  </si>
  <si>
    <t>REDGRANITE</t>
  </si>
  <si>
    <t>53958</t>
  </si>
  <si>
    <t>REEDSBURG</t>
  </si>
  <si>
    <t>53959</t>
  </si>
  <si>
    <t>54230</t>
  </si>
  <si>
    <t>53579</t>
  </si>
  <si>
    <t>REESEVILLE</t>
  </si>
  <si>
    <t>53580</t>
  </si>
  <si>
    <t>REWEY</t>
  </si>
  <si>
    <t>54501</t>
  </si>
  <si>
    <t>RHINELANDER</t>
  </si>
  <si>
    <t>54470</t>
  </si>
  <si>
    <t>RIB LAKE</t>
  </si>
  <si>
    <t>53076</t>
  </si>
  <si>
    <t>53581</t>
  </si>
  <si>
    <t>RICHLAND CENTER</t>
  </si>
  <si>
    <t>53582</t>
  </si>
  <si>
    <t>54471</t>
  </si>
  <si>
    <t>RINGLE</t>
  </si>
  <si>
    <t>53960</t>
  </si>
  <si>
    <t>54971</t>
  </si>
  <si>
    <t>53167</t>
  </si>
  <si>
    <t>53961</t>
  </si>
  <si>
    <t>54974</t>
  </si>
  <si>
    <t>54473</t>
  </si>
  <si>
    <t>54474</t>
  </si>
  <si>
    <t>ROTHSCHILD</t>
  </si>
  <si>
    <t>53078</t>
  </si>
  <si>
    <t>RUBICON</t>
  </si>
  <si>
    <t>54475</t>
  </si>
  <si>
    <t>53079</t>
  </si>
  <si>
    <t>54558</t>
  </si>
  <si>
    <t>SAINT GERMAIN</t>
  </si>
  <si>
    <t>54232</t>
  </si>
  <si>
    <t>SAINT NAZIANZ</t>
  </si>
  <si>
    <t>53168</t>
  </si>
  <si>
    <t>53583</t>
  </si>
  <si>
    <t>SAUK CITY</t>
  </si>
  <si>
    <t>53080</t>
  </si>
  <si>
    <t>SAUKVILLE</t>
  </si>
  <si>
    <t>54976</t>
  </si>
  <si>
    <t>SAXEVILLE</t>
  </si>
  <si>
    <t>54559</t>
  </si>
  <si>
    <t>54560</t>
  </si>
  <si>
    <t>SAYNER</t>
  </si>
  <si>
    <t>54561</t>
  </si>
  <si>
    <t>54977</t>
  </si>
  <si>
    <t>SCANDINAVIA</t>
  </si>
  <si>
    <t>54476</t>
  </si>
  <si>
    <t>SCHOFIELD</t>
  </si>
  <si>
    <t>53584</t>
  </si>
  <si>
    <t>SEXTONVILLE</t>
  </si>
  <si>
    <t>54165</t>
  </si>
  <si>
    <t>53585</t>
  </si>
  <si>
    <t>54166</t>
  </si>
  <si>
    <t>SHAWANO</t>
  </si>
  <si>
    <t>53081</t>
  </si>
  <si>
    <t>SHEBOYGAN</t>
  </si>
  <si>
    <t>53082</t>
  </si>
  <si>
    <t>53083</t>
  </si>
  <si>
    <t>53085</t>
  </si>
  <si>
    <t>SHEBOYGAN FALLS</t>
  </si>
  <si>
    <t>54169</t>
  </si>
  <si>
    <t>54170</t>
  </si>
  <si>
    <t>SHIOCTON</t>
  </si>
  <si>
    <t>53586</t>
  </si>
  <si>
    <t>SHULLSBURG</t>
  </si>
  <si>
    <t>53170</t>
  </si>
  <si>
    <t>53824</t>
  </si>
  <si>
    <t>SINSINAWA</t>
  </si>
  <si>
    <t>54234</t>
  </si>
  <si>
    <t>SISTER BAY</t>
  </si>
  <si>
    <t>53086</t>
  </si>
  <si>
    <t>SLINGER</t>
  </si>
  <si>
    <t>53171</t>
  </si>
  <si>
    <t>53172</t>
  </si>
  <si>
    <t>SOUTH MILWAUKEE</t>
  </si>
  <si>
    <t>53587</t>
  </si>
  <si>
    <t>SOUTH WAYNE</t>
  </si>
  <si>
    <t>54479</t>
  </si>
  <si>
    <t>53176</t>
  </si>
  <si>
    <t>53588</t>
  </si>
  <si>
    <t>SPRING GREEN</t>
  </si>
  <si>
    <t>54480</t>
  </si>
  <si>
    <t>STETSONVILLE</t>
  </si>
  <si>
    <t>54481</t>
  </si>
  <si>
    <t>STEVENS POINT</t>
  </si>
  <si>
    <t>54482</t>
  </si>
  <si>
    <t>54492</t>
  </si>
  <si>
    <t>53825</t>
  </si>
  <si>
    <t>STITZER</t>
  </si>
  <si>
    <t>53088</t>
  </si>
  <si>
    <t>53589</t>
  </si>
  <si>
    <t>54484</t>
  </si>
  <si>
    <t>54235</t>
  </si>
  <si>
    <t>STURGEON BAY</t>
  </si>
  <si>
    <t>53177</t>
  </si>
  <si>
    <t>STURTEVANT</t>
  </si>
  <si>
    <t>54173</t>
  </si>
  <si>
    <t>SUAMICO</t>
  </si>
  <si>
    <t>53178</t>
  </si>
  <si>
    <t>54485</t>
  </si>
  <si>
    <t>SUMMIT LAKE</t>
  </si>
  <si>
    <t>53590</t>
  </si>
  <si>
    <t>SUN PRAIRIE</t>
  </si>
  <si>
    <t>53596</t>
  </si>
  <si>
    <t>54174</t>
  </si>
  <si>
    <t>SURING</t>
  </si>
  <si>
    <t>53089</t>
  </si>
  <si>
    <t>53091</t>
  </si>
  <si>
    <t>53092</t>
  </si>
  <si>
    <t>THIENSVILLE</t>
  </si>
  <si>
    <t>53097</t>
  </si>
  <si>
    <t>MEQUON</t>
  </si>
  <si>
    <t>54562</t>
  </si>
  <si>
    <t>THREE LAKES</t>
  </si>
  <si>
    <t>54486</t>
  </si>
  <si>
    <t>TIGERTON</t>
  </si>
  <si>
    <t>54978</t>
  </si>
  <si>
    <t>TILLEDA</t>
  </si>
  <si>
    <t>54240</t>
  </si>
  <si>
    <t>TISCH MILLS</t>
  </si>
  <si>
    <t>54487</t>
  </si>
  <si>
    <t>54532</t>
  </si>
  <si>
    <t>HEAFFORD JUNCTION</t>
  </si>
  <si>
    <t>54563</t>
  </si>
  <si>
    <t>TONY</t>
  </si>
  <si>
    <t>54175</t>
  </si>
  <si>
    <t>53102</t>
  </si>
  <si>
    <t>BENET LAKE</t>
  </si>
  <si>
    <t>53179</t>
  </si>
  <si>
    <t>TREVOR</t>
  </si>
  <si>
    <t>54564</t>
  </si>
  <si>
    <t>53181</t>
  </si>
  <si>
    <t>54241</t>
  </si>
  <si>
    <t>53962</t>
  </si>
  <si>
    <t>53182</t>
  </si>
  <si>
    <t>54488</t>
  </si>
  <si>
    <t>54245</t>
  </si>
  <si>
    <t>VALDERS</t>
  </si>
  <si>
    <t>54979</t>
  </si>
  <si>
    <t>VAN DYNE</t>
  </si>
  <si>
    <t>54489</t>
  </si>
  <si>
    <t>VESPER</t>
  </si>
  <si>
    <t>54566</t>
  </si>
  <si>
    <t>WABENO</t>
  </si>
  <si>
    <t>53093</t>
  </si>
  <si>
    <t>53183</t>
  </si>
  <si>
    <t>53184</t>
  </si>
  <si>
    <t>54246</t>
  </si>
  <si>
    <t>WASHINGTON ISLAND</t>
  </si>
  <si>
    <t>53185</t>
  </si>
  <si>
    <t>53594</t>
  </si>
  <si>
    <t>53094</t>
  </si>
  <si>
    <t>53098</t>
  </si>
  <si>
    <t>54980</t>
  </si>
  <si>
    <t>WAUKAU</t>
  </si>
  <si>
    <t>53146</t>
  </si>
  <si>
    <t>53151</t>
  </si>
  <si>
    <t>53186</t>
  </si>
  <si>
    <t>WAUKESHA</t>
  </si>
  <si>
    <t>53187</t>
  </si>
  <si>
    <t>53188</t>
  </si>
  <si>
    <t>53189</t>
  </si>
  <si>
    <t>53597</t>
  </si>
  <si>
    <t>WAUNAKEE</t>
  </si>
  <si>
    <t>54981</t>
  </si>
  <si>
    <t>WAUPACA</t>
  </si>
  <si>
    <t>53963</t>
  </si>
  <si>
    <t>WAUPUN</t>
  </si>
  <si>
    <t>54401</t>
  </si>
  <si>
    <t>54402</t>
  </si>
  <si>
    <t>54403</t>
  </si>
  <si>
    <t>54177</t>
  </si>
  <si>
    <t>WAUSAUKEE</t>
  </si>
  <si>
    <t>54982</t>
  </si>
  <si>
    <t>WAUTOMA</t>
  </si>
  <si>
    <t>53826</t>
  </si>
  <si>
    <t>WAUZEKA</t>
  </si>
  <si>
    <t>53090</t>
  </si>
  <si>
    <t>53095</t>
  </si>
  <si>
    <t>54490</t>
  </si>
  <si>
    <t>53964</t>
  </si>
  <si>
    <t>54983</t>
  </si>
  <si>
    <t>WEYAUWEGA</t>
  </si>
  <si>
    <t>54491</t>
  </si>
  <si>
    <t>54247</t>
  </si>
  <si>
    <t>WHITELAW</t>
  </si>
  <si>
    <t>53190</t>
  </si>
  <si>
    <t>54984</t>
  </si>
  <si>
    <t>WILD ROSE</t>
  </si>
  <si>
    <t>54493</t>
  </si>
  <si>
    <t>53191</t>
  </si>
  <si>
    <t>WILLIAMS BAY</t>
  </si>
  <si>
    <t>53192</t>
  </si>
  <si>
    <t>53598</t>
  </si>
  <si>
    <t>54985</t>
  </si>
  <si>
    <t>54986</t>
  </si>
  <si>
    <t>WINNECONNE</t>
  </si>
  <si>
    <t>53965</t>
  </si>
  <si>
    <t>WISCONSIN DELLS</t>
  </si>
  <si>
    <t>54494</t>
  </si>
  <si>
    <t>WISCONSIN RAPIDS</t>
  </si>
  <si>
    <t>54495</t>
  </si>
  <si>
    <t>54498</t>
  </si>
  <si>
    <t>WITHEE</t>
  </si>
  <si>
    <t>54432</t>
  </si>
  <si>
    <t>54499</t>
  </si>
  <si>
    <t>WITTENBERG</t>
  </si>
  <si>
    <t>53968</t>
  </si>
  <si>
    <t>WONEWOC</t>
  </si>
  <si>
    <t>53599</t>
  </si>
  <si>
    <t>WOODFORD</t>
  </si>
  <si>
    <t>53099</t>
  </si>
  <si>
    <t>54568</t>
  </si>
  <si>
    <t>53194</t>
  </si>
  <si>
    <t>54180</t>
  </si>
  <si>
    <t>53969</t>
  </si>
  <si>
    <t>WYOCENA</t>
  </si>
  <si>
    <t>53195</t>
  </si>
  <si>
    <t>61410</t>
  </si>
  <si>
    <t>61411</t>
  </si>
  <si>
    <t>60101</t>
  </si>
  <si>
    <t>61412</t>
  </si>
  <si>
    <t>ALEXIS</t>
  </si>
  <si>
    <t>60102</t>
  </si>
  <si>
    <t>ALGONQUIN</t>
  </si>
  <si>
    <t>60156</t>
  </si>
  <si>
    <t>LAKE IN THE HILLS</t>
  </si>
  <si>
    <t>61413</t>
  </si>
  <si>
    <t>61468</t>
  </si>
  <si>
    <t>OPHIEM</t>
  </si>
  <si>
    <t>61414</t>
  </si>
  <si>
    <t>61310</t>
  </si>
  <si>
    <t>61720</t>
  </si>
  <si>
    <t>ANCHOR</t>
  </si>
  <si>
    <t>61312</t>
  </si>
  <si>
    <t>61721</t>
  </si>
  <si>
    <t>ARMINGTON</t>
  </si>
  <si>
    <t>60910</t>
  </si>
  <si>
    <t>AROMA PARK</t>
  </si>
  <si>
    <t>61722</t>
  </si>
  <si>
    <t>ARROWSMITH</t>
  </si>
  <si>
    <t>60911</t>
  </si>
  <si>
    <t>ASHKUM</t>
  </si>
  <si>
    <t>61501</t>
  </si>
  <si>
    <t>61723</t>
  </si>
  <si>
    <t>60502</t>
  </si>
  <si>
    <t>60503</t>
  </si>
  <si>
    <t>60504</t>
  </si>
  <si>
    <t>60505</t>
  </si>
  <si>
    <t>60506</t>
  </si>
  <si>
    <t>60507</t>
  </si>
  <si>
    <t>60568</t>
  </si>
  <si>
    <t>60572</t>
  </si>
  <si>
    <t>60598</t>
  </si>
  <si>
    <t>61415</t>
  </si>
  <si>
    <t>61416</t>
  </si>
  <si>
    <t>BARDOLPH</t>
  </si>
  <si>
    <t>60103</t>
  </si>
  <si>
    <t>60107</t>
  </si>
  <si>
    <t>STREAMWOOD</t>
  </si>
  <si>
    <t>60133</t>
  </si>
  <si>
    <t>HANOVER PARK</t>
  </si>
  <si>
    <t>60510</t>
  </si>
  <si>
    <t>60539</t>
  </si>
  <si>
    <t>MOOSEHEART</t>
  </si>
  <si>
    <t>60912</t>
  </si>
  <si>
    <t>BEAVERVILLE</t>
  </si>
  <si>
    <t>60401</t>
  </si>
  <si>
    <t>BEECHER</t>
  </si>
  <si>
    <t>61724</t>
  </si>
  <si>
    <t>60104</t>
  </si>
  <si>
    <t>60105</t>
  </si>
  <si>
    <t>BENSENVILLE</t>
  </si>
  <si>
    <t>60106</t>
  </si>
  <si>
    <t>61516</t>
  </si>
  <si>
    <t>61417</t>
  </si>
  <si>
    <t>60402</t>
  </si>
  <si>
    <t>61418</t>
  </si>
  <si>
    <t>BIGGSVILLE</t>
  </si>
  <si>
    <t>60511</t>
  </si>
  <si>
    <t>61419</t>
  </si>
  <si>
    <t>BISHOP HILL</t>
  </si>
  <si>
    <t>61313</t>
  </si>
  <si>
    <t>61420</t>
  </si>
  <si>
    <t>BLANDINSVILLE</t>
  </si>
  <si>
    <t>61475</t>
  </si>
  <si>
    <t>60108</t>
  </si>
  <si>
    <t>60117</t>
  </si>
  <si>
    <t>61701</t>
  </si>
  <si>
    <t>61702</t>
  </si>
  <si>
    <t>61704</t>
  </si>
  <si>
    <t>61705</t>
  </si>
  <si>
    <t>61709</t>
  </si>
  <si>
    <t>61710</t>
  </si>
  <si>
    <t>61791</t>
  </si>
  <si>
    <t>61799</t>
  </si>
  <si>
    <t>60406</t>
  </si>
  <si>
    <t>BLUE ISLAND</t>
  </si>
  <si>
    <t>60913</t>
  </si>
  <si>
    <t>BONFIELD</t>
  </si>
  <si>
    <t>60914</t>
  </si>
  <si>
    <t>BOURBONNAIS</t>
  </si>
  <si>
    <t>60407</t>
  </si>
  <si>
    <t>BRACEVILLE</t>
  </si>
  <si>
    <t>61421</t>
  </si>
  <si>
    <t>60915</t>
  </si>
  <si>
    <t>60408</t>
  </si>
  <si>
    <t>BRAIDWOOD</t>
  </si>
  <si>
    <t>61517</t>
  </si>
  <si>
    <t>60512</t>
  </si>
  <si>
    <t>60513</t>
  </si>
  <si>
    <t>61519</t>
  </si>
  <si>
    <t>60917</t>
  </si>
  <si>
    <t>60918</t>
  </si>
  <si>
    <t>61314</t>
  </si>
  <si>
    <t>61315</t>
  </si>
  <si>
    <t>BUREAU</t>
  </si>
  <si>
    <t>60109</t>
  </si>
  <si>
    <t>61422</t>
  </si>
  <si>
    <t>60919</t>
  </si>
  <si>
    <t>CABERY</t>
  </si>
  <si>
    <t>60409</t>
  </si>
  <si>
    <t>CALUMET CITY</t>
  </si>
  <si>
    <t>61423</t>
  </si>
  <si>
    <t>61424</t>
  </si>
  <si>
    <t>CAMP GROVE</t>
  </si>
  <si>
    <t>60920</t>
  </si>
  <si>
    <t>CAMPUS</t>
  </si>
  <si>
    <t>61520</t>
  </si>
  <si>
    <t>60116</t>
  </si>
  <si>
    <t>CAROL STREAM</t>
  </si>
  <si>
    <t>60122</t>
  </si>
  <si>
    <t>60128</t>
  </si>
  <si>
    <t>60132</t>
  </si>
  <si>
    <t>60188</t>
  </si>
  <si>
    <t>60197</t>
  </si>
  <si>
    <t>60199</t>
  </si>
  <si>
    <t>61725</t>
  </si>
  <si>
    <t>CARLOCK</t>
  </si>
  <si>
    <t>61425</t>
  </si>
  <si>
    <t>CARMAN</t>
  </si>
  <si>
    <t>60110</t>
  </si>
  <si>
    <t>CARPENTERSVILLE</t>
  </si>
  <si>
    <t>61426</t>
  </si>
  <si>
    <t>61316</t>
  </si>
  <si>
    <t>60410</t>
  </si>
  <si>
    <t>CHANNAHON</t>
  </si>
  <si>
    <t>60921</t>
  </si>
  <si>
    <t>60922</t>
  </si>
  <si>
    <t>CHEBANSE</t>
  </si>
  <si>
    <t>61726</t>
  </si>
  <si>
    <t>CHENOA</t>
  </si>
  <si>
    <t>61317</t>
  </si>
  <si>
    <t>CHERRY</t>
  </si>
  <si>
    <t>60499</t>
  </si>
  <si>
    <t>BEDFORD PARK</t>
  </si>
  <si>
    <t>60411</t>
  </si>
  <si>
    <t>CHICAGO HEIGHTS</t>
  </si>
  <si>
    <t>60412</t>
  </si>
  <si>
    <t>60415</t>
  </si>
  <si>
    <t>CHICAGO RIDGE</t>
  </si>
  <si>
    <t>61523</t>
  </si>
  <si>
    <t>60924</t>
  </si>
  <si>
    <t>CISSNA PARK</t>
  </si>
  <si>
    <t>60111</t>
  </si>
  <si>
    <t>60514</t>
  </si>
  <si>
    <t>CLARENDON HILLS</t>
  </si>
  <si>
    <t>60926</t>
  </si>
  <si>
    <t>CLAYTONVILLE</t>
  </si>
  <si>
    <t>60927</t>
  </si>
  <si>
    <t>61727</t>
  </si>
  <si>
    <t>60416</t>
  </si>
  <si>
    <t>61728</t>
  </si>
  <si>
    <t>61318</t>
  </si>
  <si>
    <t>61729</t>
  </si>
  <si>
    <t>CONGERVILLE</t>
  </si>
  <si>
    <t>61730</t>
  </si>
  <si>
    <t>COOKSVILLE</t>
  </si>
  <si>
    <t>61319</t>
  </si>
  <si>
    <t>60112</t>
  </si>
  <si>
    <t>60928</t>
  </si>
  <si>
    <t>60113</t>
  </si>
  <si>
    <t>60417</t>
  </si>
  <si>
    <t>61731</t>
  </si>
  <si>
    <t>CROPSEY</t>
  </si>
  <si>
    <t>61427</t>
  </si>
  <si>
    <t>60929</t>
  </si>
  <si>
    <t>CULLOM</t>
  </si>
  <si>
    <t>61428</t>
  </si>
  <si>
    <t>DAHINDA</t>
  </si>
  <si>
    <t>61320</t>
  </si>
  <si>
    <t>DALZELL</t>
  </si>
  <si>
    <t>61321</t>
  </si>
  <si>
    <t>60930</t>
  </si>
  <si>
    <t>61732</t>
  </si>
  <si>
    <t>61733</t>
  </si>
  <si>
    <t>60115</t>
  </si>
  <si>
    <t>DEKALB</t>
  </si>
  <si>
    <t>61734</t>
  </si>
  <si>
    <t>61322</t>
  </si>
  <si>
    <t>DEPUE</t>
  </si>
  <si>
    <t>61735</t>
  </si>
  <si>
    <t>60419</t>
  </si>
  <si>
    <t>DOLTON</t>
  </si>
  <si>
    <t>60931</t>
  </si>
  <si>
    <t>DONOVAN</t>
  </si>
  <si>
    <t>61323</t>
  </si>
  <si>
    <t>60515</t>
  </si>
  <si>
    <t>DOWNERS GROVE</t>
  </si>
  <si>
    <t>60516</t>
  </si>
  <si>
    <t>60517</t>
  </si>
  <si>
    <t>61736</t>
  </si>
  <si>
    <t>60118</t>
  </si>
  <si>
    <t>61524</t>
  </si>
  <si>
    <t>DUNFERMLINE</t>
  </si>
  <si>
    <t>61525</t>
  </si>
  <si>
    <t>60420</t>
  </si>
  <si>
    <t>60518</t>
  </si>
  <si>
    <t>61430</t>
  </si>
  <si>
    <t>EAST GALESBURG</t>
  </si>
  <si>
    <t>60932</t>
  </si>
  <si>
    <t>61526</t>
  </si>
  <si>
    <t>EDELSTEIN</t>
  </si>
  <si>
    <t>61528</t>
  </si>
  <si>
    <t>60119</t>
  </si>
  <si>
    <t>ELBURN</t>
  </si>
  <si>
    <t>61324</t>
  </si>
  <si>
    <t>ELDENA</t>
  </si>
  <si>
    <t>60120</t>
  </si>
  <si>
    <t>60121</t>
  </si>
  <si>
    <t>60123</t>
  </si>
  <si>
    <t>60124</t>
  </si>
  <si>
    <t>60170</t>
  </si>
  <si>
    <t>PLATO CENTER</t>
  </si>
  <si>
    <t>60933</t>
  </si>
  <si>
    <t>61431</t>
  </si>
  <si>
    <t>61737</t>
  </si>
  <si>
    <t>60126</t>
  </si>
  <si>
    <t>61529</t>
  </si>
  <si>
    <t>61738</t>
  </si>
  <si>
    <t>60421</t>
  </si>
  <si>
    <t>60934</t>
  </si>
  <si>
    <t>EMINGTON</t>
  </si>
  <si>
    <t>60519</t>
  </si>
  <si>
    <t>60129</t>
  </si>
  <si>
    <t>60935</t>
  </si>
  <si>
    <t>61530</t>
  </si>
  <si>
    <t>61739</t>
  </si>
  <si>
    <t>61432</t>
  </si>
  <si>
    <t>61531</t>
  </si>
  <si>
    <t>61433</t>
  </si>
  <si>
    <t>FIATT</t>
  </si>
  <si>
    <t>61740</t>
  </si>
  <si>
    <t>FLANAGAN</t>
  </si>
  <si>
    <t>60422</t>
  </si>
  <si>
    <t>FLOSSMOOR</t>
  </si>
  <si>
    <t>61532</t>
  </si>
  <si>
    <t>60130</t>
  </si>
  <si>
    <t>FOREST PARK</t>
  </si>
  <si>
    <t>61741</t>
  </si>
  <si>
    <t>FORREST</t>
  </si>
  <si>
    <t>60599</t>
  </si>
  <si>
    <t>FOX VALLEY</t>
  </si>
  <si>
    <t>60423</t>
  </si>
  <si>
    <t>60131</t>
  </si>
  <si>
    <t>60176</t>
  </si>
  <si>
    <t>SCHILLER PARK</t>
  </si>
  <si>
    <t>61401</t>
  </si>
  <si>
    <t>61402</t>
  </si>
  <si>
    <t>61434</t>
  </si>
  <si>
    <t>60424</t>
  </si>
  <si>
    <t>60134</t>
  </si>
  <si>
    <t>60135</t>
  </si>
  <si>
    <t>60936</t>
  </si>
  <si>
    <t>GIBSON CITY</t>
  </si>
  <si>
    <t>60136</t>
  </si>
  <si>
    <t>GILBERTS</t>
  </si>
  <si>
    <t>60938</t>
  </si>
  <si>
    <t>61436</t>
  </si>
  <si>
    <t>GILSON</t>
  </si>
  <si>
    <t>61437</t>
  </si>
  <si>
    <t>61533</t>
  </si>
  <si>
    <t>GLASFORD</t>
  </si>
  <si>
    <t>60137</t>
  </si>
  <si>
    <t>GLEN ELLYN</t>
  </si>
  <si>
    <t>60138</t>
  </si>
  <si>
    <t>60139</t>
  </si>
  <si>
    <t>GLENDALE HEIGHTS</t>
  </si>
  <si>
    <t>60425</t>
  </si>
  <si>
    <t>61742</t>
  </si>
  <si>
    <t>GOODFIELD</t>
  </si>
  <si>
    <t>61438</t>
  </si>
  <si>
    <t>GOOD HOPE</t>
  </si>
  <si>
    <t>60939</t>
  </si>
  <si>
    <t>GOODWINE</t>
  </si>
  <si>
    <t>61325</t>
  </si>
  <si>
    <t>60940</t>
  </si>
  <si>
    <t>GRANT PARK</t>
  </si>
  <si>
    <t>61326</t>
  </si>
  <si>
    <t>61743</t>
  </si>
  <si>
    <t>GRAYMONT</t>
  </si>
  <si>
    <t>61534</t>
  </si>
  <si>
    <t>61744</t>
  </si>
  <si>
    <t>61535</t>
  </si>
  <si>
    <t>60140</t>
  </si>
  <si>
    <t>61536</t>
  </si>
  <si>
    <t>HANNA CITY</t>
  </si>
  <si>
    <t>60426</t>
  </si>
  <si>
    <t>60428</t>
  </si>
  <si>
    <t>60429</t>
  </si>
  <si>
    <t>HAZEL CREST</t>
  </si>
  <si>
    <t>61439</t>
  </si>
  <si>
    <t>61327</t>
  </si>
  <si>
    <t>61537</t>
  </si>
  <si>
    <t>60941</t>
  </si>
  <si>
    <t>HERSCHER</t>
  </si>
  <si>
    <t>61745</t>
  </si>
  <si>
    <t>HEYWORTH</t>
  </si>
  <si>
    <t>60520</t>
  </si>
  <si>
    <t>60141</t>
  </si>
  <si>
    <t>60521</t>
  </si>
  <si>
    <t>60522</t>
  </si>
  <si>
    <t>60523</t>
  </si>
  <si>
    <t>OAK BROOK</t>
  </si>
  <si>
    <t>60527</t>
  </si>
  <si>
    <t>WILLOWBROOK</t>
  </si>
  <si>
    <t>60561</t>
  </si>
  <si>
    <t>60430</t>
  </si>
  <si>
    <t>60942</t>
  </si>
  <si>
    <t>HOOPESTON</t>
  </si>
  <si>
    <t>61747</t>
  </si>
  <si>
    <t>60944</t>
  </si>
  <si>
    <t>HOPKINS PARK</t>
  </si>
  <si>
    <t>61748</t>
  </si>
  <si>
    <t>60142</t>
  </si>
  <si>
    <t>61440</t>
  </si>
  <si>
    <t>61441</t>
  </si>
  <si>
    <t>IPAVA</t>
  </si>
  <si>
    <t>60945</t>
  </si>
  <si>
    <t>60143</t>
  </si>
  <si>
    <t>60403</t>
  </si>
  <si>
    <t>CREST HILL</t>
  </si>
  <si>
    <t>60404</t>
  </si>
  <si>
    <t>SHOREWOOD</t>
  </si>
  <si>
    <t>60431</t>
  </si>
  <si>
    <t>60432</t>
  </si>
  <si>
    <t>60433</t>
  </si>
  <si>
    <t>60434</t>
  </si>
  <si>
    <t>60435</t>
  </si>
  <si>
    <t>60436</t>
  </si>
  <si>
    <t>60144</t>
  </si>
  <si>
    <t>KANEVILLE</t>
  </si>
  <si>
    <t>60901</t>
  </si>
  <si>
    <t>KANKAKEE</t>
  </si>
  <si>
    <t>61328</t>
  </si>
  <si>
    <t>KASBEER</t>
  </si>
  <si>
    <t>61442</t>
  </si>
  <si>
    <t>KEITHSBURG</t>
  </si>
  <si>
    <t>60946</t>
  </si>
  <si>
    <t>61749</t>
  </si>
  <si>
    <t>61443</t>
  </si>
  <si>
    <t>60145</t>
  </si>
  <si>
    <t>61539</t>
  </si>
  <si>
    <t>KINGSTON MINES</t>
  </si>
  <si>
    <t>60437</t>
  </si>
  <si>
    <t>60146</t>
  </si>
  <si>
    <t>61447</t>
  </si>
  <si>
    <t>61448</t>
  </si>
  <si>
    <t>61540</t>
  </si>
  <si>
    <t>LACON</t>
  </si>
  <si>
    <t>61329</t>
  </si>
  <si>
    <t>LADD</t>
  </si>
  <si>
    <t>61449</t>
  </si>
  <si>
    <t>60147</t>
  </si>
  <si>
    <t>LAFOX</t>
  </si>
  <si>
    <t>60525</t>
  </si>
  <si>
    <t>60526</t>
  </si>
  <si>
    <t>LA GRANGE PARK</t>
  </si>
  <si>
    <t>61450</t>
  </si>
  <si>
    <t>61330</t>
  </si>
  <si>
    <t>LA MOILLE</t>
  </si>
  <si>
    <t>61750</t>
  </si>
  <si>
    <t>60438</t>
  </si>
  <si>
    <t>61541</t>
  </si>
  <si>
    <t>LA ROSE</t>
  </si>
  <si>
    <t>61301</t>
  </si>
  <si>
    <t>61451</t>
  </si>
  <si>
    <t>61751</t>
  </si>
  <si>
    <t>60530</t>
  </si>
  <si>
    <t>61331</t>
  </si>
  <si>
    <t>60531</t>
  </si>
  <si>
    <t>60439</t>
  </si>
  <si>
    <t>60440</t>
  </si>
  <si>
    <t>BOLINGBROOK</t>
  </si>
  <si>
    <t>60490</t>
  </si>
  <si>
    <t>61332</t>
  </si>
  <si>
    <t>LEONORE</t>
  </si>
  <si>
    <t>61752</t>
  </si>
  <si>
    <t>61542</t>
  </si>
  <si>
    <t>61753</t>
  </si>
  <si>
    <t>60532</t>
  </si>
  <si>
    <t>61452</t>
  </si>
  <si>
    <t>61453</t>
  </si>
  <si>
    <t>61543</t>
  </si>
  <si>
    <t>60441</t>
  </si>
  <si>
    <t>60446</t>
  </si>
  <si>
    <t>ROMEOVILLE</t>
  </si>
  <si>
    <t>60491</t>
  </si>
  <si>
    <t>HOMER GLEN</t>
  </si>
  <si>
    <t>60948</t>
  </si>
  <si>
    <t>LODA</t>
  </si>
  <si>
    <t>61454</t>
  </si>
  <si>
    <t>LOMAX</t>
  </si>
  <si>
    <t>60148</t>
  </si>
  <si>
    <t>LOMBARD</t>
  </si>
  <si>
    <t>61544</t>
  </si>
  <si>
    <t>LONDON MILLS</t>
  </si>
  <si>
    <t>61333</t>
  </si>
  <si>
    <t>LONG POINT</t>
  </si>
  <si>
    <t>61334</t>
  </si>
  <si>
    <t>LOSTANT</t>
  </si>
  <si>
    <t>61545</t>
  </si>
  <si>
    <t>LOWPOINT</t>
  </si>
  <si>
    <t>60949</t>
  </si>
  <si>
    <t>60534</t>
  </si>
  <si>
    <t>61754</t>
  </si>
  <si>
    <t>61335</t>
  </si>
  <si>
    <t>MC NABB</t>
  </si>
  <si>
    <t>61755</t>
  </si>
  <si>
    <t>MACKINAW</t>
  </si>
  <si>
    <t>61455</t>
  </si>
  <si>
    <t>61336</t>
  </si>
  <si>
    <t>61337</t>
  </si>
  <si>
    <t>60150</t>
  </si>
  <si>
    <t>60442</t>
  </si>
  <si>
    <t>61546</t>
  </si>
  <si>
    <t>MANITO</t>
  </si>
  <si>
    <t>61338</t>
  </si>
  <si>
    <t>60950</t>
  </si>
  <si>
    <t>MANTENO</t>
  </si>
  <si>
    <t>60151</t>
  </si>
  <si>
    <t>MAPLE PARK</t>
  </si>
  <si>
    <t>61547</t>
  </si>
  <si>
    <t>61458</t>
  </si>
  <si>
    <t>MAQUON</t>
  </si>
  <si>
    <t>60152</t>
  </si>
  <si>
    <t>61459</t>
  </si>
  <si>
    <t>61340</t>
  </si>
  <si>
    <t>MARK</t>
  </si>
  <si>
    <t>61756</t>
  </si>
  <si>
    <t>MAROA</t>
  </si>
  <si>
    <t>61341</t>
  </si>
  <si>
    <t>MARSEILLES</t>
  </si>
  <si>
    <t>60951</t>
  </si>
  <si>
    <t>MARTINTON</t>
  </si>
  <si>
    <t>60443</t>
  </si>
  <si>
    <t>MATTESON</t>
  </si>
  <si>
    <t>60153</t>
  </si>
  <si>
    <t>60154</t>
  </si>
  <si>
    <t>WESTCHESTER</t>
  </si>
  <si>
    <t>60155</t>
  </si>
  <si>
    <t>60444</t>
  </si>
  <si>
    <t>MAZON</t>
  </si>
  <si>
    <t>61460</t>
  </si>
  <si>
    <t>60157</t>
  </si>
  <si>
    <t>MEDINAH</t>
  </si>
  <si>
    <t>60160</t>
  </si>
  <si>
    <t>MELROSE PARK</t>
  </si>
  <si>
    <t>60161</t>
  </si>
  <si>
    <t>60162</t>
  </si>
  <si>
    <t>60163</t>
  </si>
  <si>
    <t>60164</t>
  </si>
  <si>
    <t>60165</t>
  </si>
  <si>
    <t>STONE PARK</t>
  </si>
  <si>
    <t>60952</t>
  </si>
  <si>
    <t>61342</t>
  </si>
  <si>
    <t>61758</t>
  </si>
  <si>
    <t>61548</t>
  </si>
  <si>
    <t>60445</t>
  </si>
  <si>
    <t>60953</t>
  </si>
  <si>
    <t>60536</t>
  </si>
  <si>
    <t>60537</t>
  </si>
  <si>
    <t>61344</t>
  </si>
  <si>
    <t>61759</t>
  </si>
  <si>
    <t>MINIER</t>
  </si>
  <si>
    <t>61760</t>
  </si>
  <si>
    <t>MINONK</t>
  </si>
  <si>
    <t>60447</t>
  </si>
  <si>
    <t>MINOOKA</t>
  </si>
  <si>
    <t>60448</t>
  </si>
  <si>
    <t>MOKENA</t>
  </si>
  <si>
    <t>60954</t>
  </si>
  <si>
    <t>MOMENCE</t>
  </si>
  <si>
    <t>60449</t>
  </si>
  <si>
    <t>MONEE</t>
  </si>
  <si>
    <t>61435</t>
  </si>
  <si>
    <t>GERLAW</t>
  </si>
  <si>
    <t>61462</t>
  </si>
  <si>
    <t>60538</t>
  </si>
  <si>
    <t>60450</t>
  </si>
  <si>
    <t>61550</t>
  </si>
  <si>
    <t>61552</t>
  </si>
  <si>
    <t>MOSSVILLE</t>
  </si>
  <si>
    <t>60540</t>
  </si>
  <si>
    <t>NAPERVILLE</t>
  </si>
  <si>
    <t>60563</t>
  </si>
  <si>
    <t>60564</t>
  </si>
  <si>
    <t>60565</t>
  </si>
  <si>
    <t>60566</t>
  </si>
  <si>
    <t>60567</t>
  </si>
  <si>
    <t>61345</t>
  </si>
  <si>
    <t>NEPONSET</t>
  </si>
  <si>
    <t>60541</t>
  </si>
  <si>
    <t>61346</t>
  </si>
  <si>
    <t>60451</t>
  </si>
  <si>
    <t>NEW LENOX</t>
  </si>
  <si>
    <t>61465</t>
  </si>
  <si>
    <t>61761</t>
  </si>
  <si>
    <t>61790</t>
  </si>
  <si>
    <t>61553</t>
  </si>
  <si>
    <t>60542</t>
  </si>
  <si>
    <t>NORTH AURORA</t>
  </si>
  <si>
    <t>61466</t>
  </si>
  <si>
    <t>NORTH HENDERSON</t>
  </si>
  <si>
    <t>60452</t>
  </si>
  <si>
    <t>OAK FOREST</t>
  </si>
  <si>
    <t>60453</t>
  </si>
  <si>
    <t>OAK LAWN</t>
  </si>
  <si>
    <t>60454</t>
  </si>
  <si>
    <t>60455</t>
  </si>
  <si>
    <t>BRIDGEVIEW</t>
  </si>
  <si>
    <t>60456</t>
  </si>
  <si>
    <t>60457</t>
  </si>
  <si>
    <t>HICKORY HILLS</t>
  </si>
  <si>
    <t>60458</t>
  </si>
  <si>
    <t>60459</t>
  </si>
  <si>
    <t>60301</t>
  </si>
  <si>
    <t>60302</t>
  </si>
  <si>
    <t>60303</t>
  </si>
  <si>
    <t>60304</t>
  </si>
  <si>
    <t>60305</t>
  </si>
  <si>
    <t>RIVER FOREST</t>
  </si>
  <si>
    <t>60460</t>
  </si>
  <si>
    <t>61348</t>
  </si>
  <si>
    <t>61349</t>
  </si>
  <si>
    <t>OHIO</t>
  </si>
  <si>
    <t>60461</t>
  </si>
  <si>
    <t>OLYMPIA FIELDS</t>
  </si>
  <si>
    <t>60955</t>
  </si>
  <si>
    <t>ONARGA</t>
  </si>
  <si>
    <t>61467</t>
  </si>
  <si>
    <t>61469</t>
  </si>
  <si>
    <t>OQUAWKA</t>
  </si>
  <si>
    <t>60462</t>
  </si>
  <si>
    <t>ORLAND PARK</t>
  </si>
  <si>
    <t>60467</t>
  </si>
  <si>
    <t>60543</t>
  </si>
  <si>
    <t>61350</t>
  </si>
  <si>
    <t>60463</t>
  </si>
  <si>
    <t>PALOS HEIGHTS</t>
  </si>
  <si>
    <t>60464</t>
  </si>
  <si>
    <t>PALOS PARK</t>
  </si>
  <si>
    <t>60956</t>
  </si>
  <si>
    <t>PAPINEAU</t>
  </si>
  <si>
    <t>60466</t>
  </si>
  <si>
    <t>PARK FOREST</t>
  </si>
  <si>
    <t>60484</t>
  </si>
  <si>
    <t>61353</t>
  </si>
  <si>
    <t>60957</t>
  </si>
  <si>
    <t>61554</t>
  </si>
  <si>
    <t>61555</t>
  </si>
  <si>
    <t>61558</t>
  </si>
  <si>
    <t>61601</t>
  </si>
  <si>
    <t>61602</t>
  </si>
  <si>
    <t>61603</t>
  </si>
  <si>
    <t>61604</t>
  </si>
  <si>
    <t>61605</t>
  </si>
  <si>
    <t>61606</t>
  </si>
  <si>
    <t>61607</t>
  </si>
  <si>
    <t>61610</t>
  </si>
  <si>
    <t>CREVE COEUR</t>
  </si>
  <si>
    <t>61611</t>
  </si>
  <si>
    <t>EAST PEORIA</t>
  </si>
  <si>
    <t>61612</t>
  </si>
  <si>
    <t>61613</t>
  </si>
  <si>
    <t>61614</t>
  </si>
  <si>
    <t>61615</t>
  </si>
  <si>
    <t>61616</t>
  </si>
  <si>
    <t>PEORIA HEIGHTS</t>
  </si>
  <si>
    <t>61625</t>
  </si>
  <si>
    <t>61629</t>
  </si>
  <si>
    <t>61630</t>
  </si>
  <si>
    <t>61633</t>
  </si>
  <si>
    <t>61634</t>
  </si>
  <si>
    <t>61635</t>
  </si>
  <si>
    <t>61636</t>
  </si>
  <si>
    <t>61637</t>
  </si>
  <si>
    <t>61638</t>
  </si>
  <si>
    <t>61639</t>
  </si>
  <si>
    <t>61641</t>
  </si>
  <si>
    <t>61643</t>
  </si>
  <si>
    <t>61650</t>
  </si>
  <si>
    <t>61651</t>
  </si>
  <si>
    <t>61652</t>
  </si>
  <si>
    <t>61653</t>
  </si>
  <si>
    <t>61654</t>
  </si>
  <si>
    <t>61655</t>
  </si>
  <si>
    <t>61656</t>
  </si>
  <si>
    <t>60468</t>
  </si>
  <si>
    <t>PEOTONE</t>
  </si>
  <si>
    <t>61354</t>
  </si>
  <si>
    <t>60959</t>
  </si>
  <si>
    <t>PIPER CITY</t>
  </si>
  <si>
    <t>60544</t>
  </si>
  <si>
    <t>60585</t>
  </si>
  <si>
    <t>60586</t>
  </si>
  <si>
    <t>60545</t>
  </si>
  <si>
    <t>61764</t>
  </si>
  <si>
    <t>60469</t>
  </si>
  <si>
    <t>61470</t>
  </si>
  <si>
    <t>61356</t>
  </si>
  <si>
    <t>61559</t>
  </si>
  <si>
    <t>61560</t>
  </si>
  <si>
    <t>60960</t>
  </si>
  <si>
    <t>60470</t>
  </si>
  <si>
    <t>61471</t>
  </si>
  <si>
    <t>60961</t>
  </si>
  <si>
    <t>60471</t>
  </si>
  <si>
    <t>RICHTON PARK</t>
  </si>
  <si>
    <t>61472</t>
  </si>
  <si>
    <t>60171</t>
  </si>
  <si>
    <t>RIVER GROVE</t>
  </si>
  <si>
    <t>60546</t>
  </si>
  <si>
    <t>61561</t>
  </si>
  <si>
    <t>60472</t>
  </si>
  <si>
    <t>60962</t>
  </si>
  <si>
    <t>61562</t>
  </si>
  <si>
    <t>61473</t>
  </si>
  <si>
    <t>60963</t>
  </si>
  <si>
    <t>61358</t>
  </si>
  <si>
    <t>60958</t>
  </si>
  <si>
    <t>PEMBROKE TOWNSHIP</t>
  </si>
  <si>
    <t>60964</t>
  </si>
  <si>
    <t>SAINT ANNE</t>
  </si>
  <si>
    <t>61474</t>
  </si>
  <si>
    <t>60174</t>
  </si>
  <si>
    <t>60175</t>
  </si>
  <si>
    <t>61563</t>
  </si>
  <si>
    <t>60548</t>
  </si>
  <si>
    <t>61769</t>
  </si>
  <si>
    <t>SAUNEMIN</t>
  </si>
  <si>
    <t>61770</t>
  </si>
  <si>
    <t>SAYBROOK</t>
  </si>
  <si>
    <t>60159</t>
  </si>
  <si>
    <t>SCHAUMBURG</t>
  </si>
  <si>
    <t>60168</t>
  </si>
  <si>
    <t>60169</t>
  </si>
  <si>
    <t>HOFFMAN ESTATES</t>
  </si>
  <si>
    <t>60172</t>
  </si>
  <si>
    <t>60173</t>
  </si>
  <si>
    <t>60179</t>
  </si>
  <si>
    <t>60192</t>
  </si>
  <si>
    <t>60193</t>
  </si>
  <si>
    <t>60194</t>
  </si>
  <si>
    <t>60195</t>
  </si>
  <si>
    <t>60196</t>
  </si>
  <si>
    <t>61476</t>
  </si>
  <si>
    <t>SEATON</t>
  </si>
  <si>
    <t>61359</t>
  </si>
  <si>
    <t>SEATONVILLE</t>
  </si>
  <si>
    <t>61771</t>
  </si>
  <si>
    <t>SECOR</t>
  </si>
  <si>
    <t>61360</t>
  </si>
  <si>
    <t>60549</t>
  </si>
  <si>
    <t>SERENA</t>
  </si>
  <si>
    <t>60550</t>
  </si>
  <si>
    <t>SHABBONA</t>
  </si>
  <si>
    <t>61361</t>
  </si>
  <si>
    <t>60966</t>
  </si>
  <si>
    <t>60551</t>
  </si>
  <si>
    <t>61772</t>
  </si>
  <si>
    <t>61773</t>
  </si>
  <si>
    <t>61477</t>
  </si>
  <si>
    <t>61478</t>
  </si>
  <si>
    <t>SMITHSHIRE</t>
  </si>
  <si>
    <t>60552</t>
  </si>
  <si>
    <t>SOMONAUK</t>
  </si>
  <si>
    <t>60177</t>
  </si>
  <si>
    <t>SOUTH ELGIN</t>
  </si>
  <si>
    <t>60473</t>
  </si>
  <si>
    <t>SOUTH HOLLAND</t>
  </si>
  <si>
    <t>61564</t>
  </si>
  <si>
    <t>SOUTH PEKIN</t>
  </si>
  <si>
    <t>60474</t>
  </si>
  <si>
    <t>SOUTH WILMINGTON</t>
  </si>
  <si>
    <t>61565</t>
  </si>
  <si>
    <t>SPARLAND</t>
  </si>
  <si>
    <t>61479</t>
  </si>
  <si>
    <t>SPEER</t>
  </si>
  <si>
    <t>61362</t>
  </si>
  <si>
    <t>61363</t>
  </si>
  <si>
    <t>61774</t>
  </si>
  <si>
    <t>60475</t>
  </si>
  <si>
    <t>STEGER</t>
  </si>
  <si>
    <t>60553</t>
  </si>
  <si>
    <t>STEWARD</t>
  </si>
  <si>
    <t>60967</t>
  </si>
  <si>
    <t>STOCKLAND</t>
  </si>
  <si>
    <t>61775</t>
  </si>
  <si>
    <t>61311</t>
  </si>
  <si>
    <t>ANCONA</t>
  </si>
  <si>
    <t>61364</t>
  </si>
  <si>
    <t>STREATOR</t>
  </si>
  <si>
    <t>61480</t>
  </si>
  <si>
    <t>STRONGHURST</t>
  </si>
  <si>
    <t>61367</t>
  </si>
  <si>
    <t>60554</t>
  </si>
  <si>
    <t>60501</t>
  </si>
  <si>
    <t>SUMMIT ARGO</t>
  </si>
  <si>
    <t>60178</t>
  </si>
  <si>
    <t>61482</t>
  </si>
  <si>
    <t>TABLE GROVE</t>
  </si>
  <si>
    <t>60968</t>
  </si>
  <si>
    <t>THAWVILLE</t>
  </si>
  <si>
    <t>60476</t>
  </si>
  <si>
    <t>60477</t>
  </si>
  <si>
    <t>TINLEY PARK</t>
  </si>
  <si>
    <t>60478</t>
  </si>
  <si>
    <t>COUNTRY CLUB HILLS</t>
  </si>
  <si>
    <t>60487</t>
  </si>
  <si>
    <t>61368</t>
  </si>
  <si>
    <t>TISKILWA</t>
  </si>
  <si>
    <t>61369</t>
  </si>
  <si>
    <t>TOLUCA</t>
  </si>
  <si>
    <t>61370</t>
  </si>
  <si>
    <t>TONICA</t>
  </si>
  <si>
    <t>61567</t>
  </si>
  <si>
    <t>61483</t>
  </si>
  <si>
    <t>TOULON</t>
  </si>
  <si>
    <t>61776</t>
  </si>
  <si>
    <t>61568</t>
  </si>
  <si>
    <t>61371</t>
  </si>
  <si>
    <t>TRIUMPH</t>
  </si>
  <si>
    <t>61569</t>
  </si>
  <si>
    <t>TRIVOLI</t>
  </si>
  <si>
    <t>61372</t>
  </si>
  <si>
    <t>TROY GROVE</t>
  </si>
  <si>
    <t>60180</t>
  </si>
  <si>
    <t>60969</t>
  </si>
  <si>
    <t>61373</t>
  </si>
  <si>
    <t>61374</t>
  </si>
  <si>
    <t>VAN ORIN</t>
  </si>
  <si>
    <t>61375</t>
  </si>
  <si>
    <t>VARNA</t>
  </si>
  <si>
    <t>61484</t>
  </si>
  <si>
    <t>VERMONT</t>
  </si>
  <si>
    <t>60479</t>
  </si>
  <si>
    <t>61485</t>
  </si>
  <si>
    <t>60181</t>
  </si>
  <si>
    <t>61486</t>
  </si>
  <si>
    <t>61376</t>
  </si>
  <si>
    <t>61777</t>
  </si>
  <si>
    <t>WAPELLA</t>
  </si>
  <si>
    <t>60555</t>
  </si>
  <si>
    <t>60183</t>
  </si>
  <si>
    <t>61570</t>
  </si>
  <si>
    <t>61571</t>
  </si>
  <si>
    <t>61488</t>
  </si>
  <si>
    <t>WATAGA</t>
  </si>
  <si>
    <t>60556</t>
  </si>
  <si>
    <t>WATERMAN</t>
  </si>
  <si>
    <t>60970</t>
  </si>
  <si>
    <t>WATSEKA</t>
  </si>
  <si>
    <t>60184</t>
  </si>
  <si>
    <t>61778</t>
  </si>
  <si>
    <t>60557</t>
  </si>
  <si>
    <t>WEDRON</t>
  </si>
  <si>
    <t>60973</t>
  </si>
  <si>
    <t>61377</t>
  </si>
  <si>
    <t>WENONA</t>
  </si>
  <si>
    <t>61378</t>
  </si>
  <si>
    <t>WEST BROOKLYN</t>
  </si>
  <si>
    <t>60185</t>
  </si>
  <si>
    <t>WEST CHICAGO</t>
  </si>
  <si>
    <t>60186</t>
  </si>
  <si>
    <t>60558</t>
  </si>
  <si>
    <t>WESTERN SPRINGS</t>
  </si>
  <si>
    <t>60559</t>
  </si>
  <si>
    <t>WESTMONT</t>
  </si>
  <si>
    <t>60187</t>
  </si>
  <si>
    <t>60189</t>
  </si>
  <si>
    <t>61489</t>
  </si>
  <si>
    <t>60480</t>
  </si>
  <si>
    <t>60481</t>
  </si>
  <si>
    <t>60190</t>
  </si>
  <si>
    <t>60191</t>
  </si>
  <si>
    <t>WOOD DALE</t>
  </si>
  <si>
    <t>60399</t>
  </si>
  <si>
    <t>61490</t>
  </si>
  <si>
    <t>60974</t>
  </si>
  <si>
    <t>60465</t>
  </si>
  <si>
    <t>PALOS HILLS</t>
  </si>
  <si>
    <t>60482</t>
  </si>
  <si>
    <t>61379</t>
  </si>
  <si>
    <t>WYANET</t>
  </si>
  <si>
    <t>61491</t>
  </si>
  <si>
    <t>61572</t>
  </si>
  <si>
    <t>YATES CITY</t>
  </si>
  <si>
    <t>60560</t>
  </si>
  <si>
    <t>60601</t>
  </si>
  <si>
    <t>60602</t>
  </si>
  <si>
    <t>60603</t>
  </si>
  <si>
    <t>60604</t>
  </si>
  <si>
    <t>60605</t>
  </si>
  <si>
    <t>60606</t>
  </si>
  <si>
    <t>60607</t>
  </si>
  <si>
    <t>60608</t>
  </si>
  <si>
    <t>60609</t>
  </si>
  <si>
    <t>60610</t>
  </si>
  <si>
    <t>60611</t>
  </si>
  <si>
    <t>60612</t>
  </si>
  <si>
    <t>60613</t>
  </si>
  <si>
    <t>60614</t>
  </si>
  <si>
    <t>60615</t>
  </si>
  <si>
    <t>60616</t>
  </si>
  <si>
    <t>60617</t>
  </si>
  <si>
    <t>60618</t>
  </si>
  <si>
    <t>60619</t>
  </si>
  <si>
    <t>60620</t>
  </si>
  <si>
    <t>60621</t>
  </si>
  <si>
    <t>60622</t>
  </si>
  <si>
    <t>60623</t>
  </si>
  <si>
    <t>60624</t>
  </si>
  <si>
    <t>60625</t>
  </si>
  <si>
    <t>60626</t>
  </si>
  <si>
    <t>60628</t>
  </si>
  <si>
    <t>60629</t>
  </si>
  <si>
    <t>60630</t>
  </si>
  <si>
    <t>60631</t>
  </si>
  <si>
    <t>60632</t>
  </si>
  <si>
    <t>60633</t>
  </si>
  <si>
    <t>60634</t>
  </si>
  <si>
    <t>60636</t>
  </si>
  <si>
    <t>60637</t>
  </si>
  <si>
    <t>60638</t>
  </si>
  <si>
    <t>60639</t>
  </si>
  <si>
    <t>60640</t>
  </si>
  <si>
    <t>60641</t>
  </si>
  <si>
    <t>60642</t>
  </si>
  <si>
    <t>60643</t>
  </si>
  <si>
    <t>60644</t>
  </si>
  <si>
    <t>60645</t>
  </si>
  <si>
    <t>60646</t>
  </si>
  <si>
    <t>60647</t>
  </si>
  <si>
    <t>60649</t>
  </si>
  <si>
    <t>60651</t>
  </si>
  <si>
    <t>60652</t>
  </si>
  <si>
    <t>60653</t>
  </si>
  <si>
    <t>60654</t>
  </si>
  <si>
    <t>60655</t>
  </si>
  <si>
    <t>60656</t>
  </si>
  <si>
    <t>60657</t>
  </si>
  <si>
    <t>60659</t>
  </si>
  <si>
    <t>60660</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</si>
  <si>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</si>
  <si>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</si>
  <si>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</si>
  <si>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</si>
  <si>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</si>
  <si>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</si>
  <si>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</si>
  <si>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</si>
  <si>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</si>
  <si>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</si>
  <si>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</si>
  <si>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</si>
  <si>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</si>
  <si>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</si>
  <si>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</si>
  <si>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</si>
  <si>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</si>
  <si>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</si>
  <si>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</si>
  <si>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</si>
  <si>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</si>
  <si>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</si>
  <si>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</si>
  <si>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</si>
  <si>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</si>
  <si>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</si>
  <si>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</si>
  <si>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</si>
  <si>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</si>
  <si>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</si>
  <si>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HARWOOD HEIGHTS</t>
  </si>
  <si>
    <t>60707</t>
  </si>
  <si>
    <t>60712</t>
  </si>
  <si>
    <t>LINCOLNWOOD</t>
  </si>
  <si>
    <t>60714</t>
  </si>
  <si>
    <t>60803</t>
  </si>
  <si>
    <t>ALSIP</t>
  </si>
  <si>
    <t>60804</t>
  </si>
  <si>
    <t>60805</t>
  </si>
  <si>
    <t>EVERGREEN PARK</t>
  </si>
  <si>
    <t>60827</t>
  </si>
  <si>
    <t>62214</t>
  </si>
  <si>
    <t>ADDIEVILLE</t>
  </si>
  <si>
    <t>62215</t>
  </si>
  <si>
    <t>ALBERS</t>
  </si>
  <si>
    <t>62806</t>
  </si>
  <si>
    <t>62833</t>
  </si>
  <si>
    <t>ELLERY</t>
  </si>
  <si>
    <t>62843</t>
  </si>
  <si>
    <t>GOLDEN GATE</t>
  </si>
  <si>
    <t>62601</t>
  </si>
  <si>
    <t>62001</t>
  </si>
  <si>
    <t>62410</t>
  </si>
  <si>
    <t>61810</t>
  </si>
  <si>
    <t>62807</t>
  </si>
  <si>
    <t>62610</t>
  </si>
  <si>
    <t>ALSEY</t>
  </si>
  <si>
    <t>62411</t>
  </si>
  <si>
    <t>62002</t>
  </si>
  <si>
    <t>62905</t>
  </si>
  <si>
    <t>ALTO PASS</t>
  </si>
  <si>
    <t>61811</t>
  </si>
  <si>
    <t>62906</t>
  </si>
  <si>
    <t>62413</t>
  </si>
  <si>
    <t>61910</t>
  </si>
  <si>
    <t>62611</t>
  </si>
  <si>
    <t>ARENZVILLE</t>
  </si>
  <si>
    <t>62501</t>
  </si>
  <si>
    <t>ARGENTA</t>
  </si>
  <si>
    <t>61812</t>
  </si>
  <si>
    <t>61911</t>
  </si>
  <si>
    <t>62612</t>
  </si>
  <si>
    <t>62808</t>
  </si>
  <si>
    <t>61912</t>
  </si>
  <si>
    <t>ASHMORE</t>
  </si>
  <si>
    <t>62510</t>
  </si>
  <si>
    <t>ASSUMPTION</t>
  </si>
  <si>
    <t>62613</t>
  </si>
  <si>
    <t>61913</t>
  </si>
  <si>
    <t>62615</t>
  </si>
  <si>
    <t>62311</t>
  </si>
  <si>
    <t>62344</t>
  </si>
  <si>
    <t>62907</t>
  </si>
  <si>
    <t>62216</t>
  </si>
  <si>
    <t>AVISTON</t>
  </si>
  <si>
    <t>62217</t>
  </si>
  <si>
    <t>62312</t>
  </si>
  <si>
    <t>62218</t>
  </si>
  <si>
    <t>BARTELSO</t>
  </si>
  <si>
    <t>62313</t>
  </si>
  <si>
    <t>BASCO</t>
  </si>
  <si>
    <t>62006</t>
  </si>
  <si>
    <t>BATCHTOWN</t>
  </si>
  <si>
    <t>62617</t>
  </si>
  <si>
    <t>62314</t>
  </si>
  <si>
    <t>BAYLIS</t>
  </si>
  <si>
    <t>62618</t>
  </si>
  <si>
    <t>BEARDSTOWN</t>
  </si>
  <si>
    <t>62512</t>
  </si>
  <si>
    <t>BEASON</t>
  </si>
  <si>
    <t>62219</t>
  </si>
  <si>
    <t>BECKEMEYER</t>
  </si>
  <si>
    <t>62414</t>
  </si>
  <si>
    <t>BEECHER CITY</t>
  </si>
  <si>
    <t>62444</t>
  </si>
  <si>
    <t>MODE</t>
  </si>
  <si>
    <t>62908</t>
  </si>
  <si>
    <t>BELKNAP</t>
  </si>
  <si>
    <t>62810</t>
  </si>
  <si>
    <t>BELLE RIVE</t>
  </si>
  <si>
    <t>62220</t>
  </si>
  <si>
    <t>62221</t>
  </si>
  <si>
    <t>62222</t>
  </si>
  <si>
    <t>62223</t>
  </si>
  <si>
    <t>62225</t>
  </si>
  <si>
    <t>SCOTT AIR FORCE BASE</t>
  </si>
  <si>
    <t>62226</t>
  </si>
  <si>
    <t>62811</t>
  </si>
  <si>
    <t>BELLMONT</t>
  </si>
  <si>
    <t>61813</t>
  </si>
  <si>
    <t>BEMENT</t>
  </si>
  <si>
    <t>62009</t>
  </si>
  <si>
    <t>BENLD</t>
  </si>
  <si>
    <t>62812</t>
  </si>
  <si>
    <t>62010</t>
  </si>
  <si>
    <t>BETHALTO</t>
  </si>
  <si>
    <t>61914</t>
  </si>
  <si>
    <t>62011</t>
  </si>
  <si>
    <t>61814</t>
  </si>
  <si>
    <t>62513</t>
  </si>
  <si>
    <t>62621</t>
  </si>
  <si>
    <t>BLUFFS</t>
  </si>
  <si>
    <t>62622</t>
  </si>
  <si>
    <t>BLUFF SPRINGS</t>
  </si>
  <si>
    <t>62814</t>
  </si>
  <si>
    <t>BLUFORD</t>
  </si>
  <si>
    <t>62909</t>
  </si>
  <si>
    <t>61815</t>
  </si>
  <si>
    <t>62815</t>
  </si>
  <si>
    <t>BONE GAP</t>
  </si>
  <si>
    <t>62816</t>
  </si>
  <si>
    <t>BONNIE</t>
  </si>
  <si>
    <t>62514</t>
  </si>
  <si>
    <t>BOODY</t>
  </si>
  <si>
    <t>62316</t>
  </si>
  <si>
    <t>BOWEN</t>
  </si>
  <si>
    <t>62230</t>
  </si>
  <si>
    <t>BREESE</t>
  </si>
  <si>
    <t>62417</t>
  </si>
  <si>
    <t>62012</t>
  </si>
  <si>
    <t>61816</t>
  </si>
  <si>
    <t>BROADLANDS</t>
  </si>
  <si>
    <t>61917</t>
  </si>
  <si>
    <t>62910</t>
  </si>
  <si>
    <t>BROOKPORT</t>
  </si>
  <si>
    <t>62817</t>
  </si>
  <si>
    <t>BROUGHTON</t>
  </si>
  <si>
    <t>62624</t>
  </si>
  <si>
    <t>62818</t>
  </si>
  <si>
    <t>BROWNS</t>
  </si>
  <si>
    <t>62418</t>
  </si>
  <si>
    <t>62013</t>
  </si>
  <si>
    <t>62819</t>
  </si>
  <si>
    <t>62515</t>
  </si>
  <si>
    <t>62517</t>
  </si>
  <si>
    <t>BULPITT</t>
  </si>
  <si>
    <t>62912</t>
  </si>
  <si>
    <t>BUNCOMBE</t>
  </si>
  <si>
    <t>62014</t>
  </si>
  <si>
    <t>62820</t>
  </si>
  <si>
    <t>BURNT PRAIRIE</t>
  </si>
  <si>
    <t>62015</t>
  </si>
  <si>
    <t>62914</t>
  </si>
  <si>
    <t>62419</t>
  </si>
  <si>
    <t>61919</t>
  </si>
  <si>
    <t>62915</t>
  </si>
  <si>
    <t>62319</t>
  </si>
  <si>
    <t>62916</t>
  </si>
  <si>
    <t>CAMPBELL HILL</t>
  </si>
  <si>
    <t>62320</t>
  </si>
  <si>
    <t>CAMP POINT</t>
  </si>
  <si>
    <t>62625</t>
  </si>
  <si>
    <t>CANTRALL</t>
  </si>
  <si>
    <t>62901</t>
  </si>
  <si>
    <t>62902</t>
  </si>
  <si>
    <t>62903</t>
  </si>
  <si>
    <t>62626</t>
  </si>
  <si>
    <t>CARLINVILLE</t>
  </si>
  <si>
    <t>62231</t>
  </si>
  <si>
    <t>CARLYLE</t>
  </si>
  <si>
    <t>62821</t>
  </si>
  <si>
    <t>CARMI</t>
  </si>
  <si>
    <t>62917</t>
  </si>
  <si>
    <t>CARRIER MILLS</t>
  </si>
  <si>
    <t>62016</t>
  </si>
  <si>
    <t>62918</t>
  </si>
  <si>
    <t>62321</t>
  </si>
  <si>
    <t>62420</t>
  </si>
  <si>
    <t>62232</t>
  </si>
  <si>
    <t>CASEYVILLE</t>
  </si>
  <si>
    <t>61817</t>
  </si>
  <si>
    <t>CATLIN</t>
  </si>
  <si>
    <t>62919</t>
  </si>
  <si>
    <t>CAVE IN ROCK</t>
  </si>
  <si>
    <t>62801</t>
  </si>
  <si>
    <t>61818</t>
  </si>
  <si>
    <t>CERRO GORDO</t>
  </si>
  <si>
    <t>62323</t>
  </si>
  <si>
    <t>61820</t>
  </si>
  <si>
    <t>CHAMPAIGN</t>
  </si>
  <si>
    <t>61821</t>
  </si>
  <si>
    <t>61822</t>
  </si>
  <si>
    <t>61824</t>
  </si>
  <si>
    <t>61825</t>
  </si>
  <si>
    <t>61826</t>
  </si>
  <si>
    <t>62627</t>
  </si>
  <si>
    <t>CHANDLERVILLE</t>
  </si>
  <si>
    <t>62628</t>
  </si>
  <si>
    <t>61920</t>
  </si>
  <si>
    <t>62629</t>
  </si>
  <si>
    <t>62233</t>
  </si>
  <si>
    <t>62630</t>
  </si>
  <si>
    <t>62518</t>
  </si>
  <si>
    <t>CHESTNUT</t>
  </si>
  <si>
    <t>61924</t>
  </si>
  <si>
    <t>CHRISMAN</t>
  </si>
  <si>
    <t>62822</t>
  </si>
  <si>
    <t>CHRISTOPHER</t>
  </si>
  <si>
    <t>61830</t>
  </si>
  <si>
    <t>62823</t>
  </si>
  <si>
    <t>CISNE</t>
  </si>
  <si>
    <t>62421</t>
  </si>
  <si>
    <t>62824</t>
  </si>
  <si>
    <t>62324</t>
  </si>
  <si>
    <t>62325</t>
  </si>
  <si>
    <t>COATSBURG</t>
  </si>
  <si>
    <t>62920</t>
  </si>
  <si>
    <t>COBDEN</t>
  </si>
  <si>
    <t>62825</t>
  </si>
  <si>
    <t>COELLO</t>
  </si>
  <si>
    <t>62017</t>
  </si>
  <si>
    <t>COFFEEN</t>
  </si>
  <si>
    <t>62326</t>
  </si>
  <si>
    <t>62234</t>
  </si>
  <si>
    <t>61831</t>
  </si>
  <si>
    <t>COLLISON</t>
  </si>
  <si>
    <t>62921</t>
  </si>
  <si>
    <t>COLP</t>
  </si>
  <si>
    <t>62236</t>
  </si>
  <si>
    <t>62329</t>
  </si>
  <si>
    <t>62631</t>
  </si>
  <si>
    <t>62519</t>
  </si>
  <si>
    <t>CORNLAND</t>
  </si>
  <si>
    <t>62018</t>
  </si>
  <si>
    <t>COTTAGE HILLS</t>
  </si>
  <si>
    <t>62237</t>
  </si>
  <si>
    <t>62422</t>
  </si>
  <si>
    <t>COWDEN</t>
  </si>
  <si>
    <t>62922</t>
  </si>
  <si>
    <t>CREAL SPRINGS</t>
  </si>
  <si>
    <t>62827</t>
  </si>
  <si>
    <t>62238</t>
  </si>
  <si>
    <t>62923</t>
  </si>
  <si>
    <t>62828</t>
  </si>
  <si>
    <t>DAHLGREN</t>
  </si>
  <si>
    <t>62829</t>
  </si>
  <si>
    <t>62330</t>
  </si>
  <si>
    <t>DALLAS CITY</t>
  </si>
  <si>
    <t>61925</t>
  </si>
  <si>
    <t>DALTON CITY</t>
  </si>
  <si>
    <t>61832</t>
  </si>
  <si>
    <t>61833</t>
  </si>
  <si>
    <t>61834</t>
  </si>
  <si>
    <t>62520</t>
  </si>
  <si>
    <t>62521</t>
  </si>
  <si>
    <t>62522</t>
  </si>
  <si>
    <t>62523</t>
  </si>
  <si>
    <t>62524</t>
  </si>
  <si>
    <t>62525</t>
  </si>
  <si>
    <t>62526</t>
  </si>
  <si>
    <t>61839</t>
  </si>
  <si>
    <t>DE LAND</t>
  </si>
  <si>
    <t>62924</t>
  </si>
  <si>
    <t>61840</t>
  </si>
  <si>
    <t>62424</t>
  </si>
  <si>
    <t>DIETERICH</t>
  </si>
  <si>
    <t>62530</t>
  </si>
  <si>
    <t>DIVERNON</t>
  </si>
  <si>
    <t>62830</t>
  </si>
  <si>
    <t>62926</t>
  </si>
  <si>
    <t>DONGOLA</t>
  </si>
  <si>
    <t>62019</t>
  </si>
  <si>
    <t>62021</t>
  </si>
  <si>
    <t>DORSEY</t>
  </si>
  <si>
    <t>62022</t>
  </si>
  <si>
    <t>DOW</t>
  </si>
  <si>
    <t>62927</t>
  </si>
  <si>
    <t>DOWELL</t>
  </si>
  <si>
    <t>62831</t>
  </si>
  <si>
    <t>62425</t>
  </si>
  <si>
    <t>62239</t>
  </si>
  <si>
    <t>DUPO</t>
  </si>
  <si>
    <t>62832</t>
  </si>
  <si>
    <t>DU QUOIN</t>
  </si>
  <si>
    <t>62023</t>
  </si>
  <si>
    <t>EAGARVILLE</t>
  </si>
  <si>
    <t>62024</t>
  </si>
  <si>
    <t>EAST ALTON</t>
  </si>
  <si>
    <t>62240</t>
  </si>
  <si>
    <t>EAST CARONDELET</t>
  </si>
  <si>
    <t>62633</t>
  </si>
  <si>
    <t>62201</t>
  </si>
  <si>
    <t>EAST SAINT LOUIS</t>
  </si>
  <si>
    <t>62202</t>
  </si>
  <si>
    <t>62203</t>
  </si>
  <si>
    <t>62204</t>
  </si>
  <si>
    <t>62205</t>
  </si>
  <si>
    <t>62206</t>
  </si>
  <si>
    <t>62207</t>
  </si>
  <si>
    <t>62208</t>
  </si>
  <si>
    <t>FAIRVIEW HEIGHTS</t>
  </si>
  <si>
    <t>62928</t>
  </si>
  <si>
    <t>62426</t>
  </si>
  <si>
    <t>62531</t>
  </si>
  <si>
    <t>62025</t>
  </si>
  <si>
    <t>62026</t>
  </si>
  <si>
    <t>62401</t>
  </si>
  <si>
    <t>62930</t>
  </si>
  <si>
    <t>62027</t>
  </si>
  <si>
    <t>62931</t>
  </si>
  <si>
    <t>62634</t>
  </si>
  <si>
    <t>62932</t>
  </si>
  <si>
    <t>ELKVILLE</t>
  </si>
  <si>
    <t>62241</t>
  </si>
  <si>
    <t>ELLIS GROVE</t>
  </si>
  <si>
    <t>62028</t>
  </si>
  <si>
    <t>ELSAH</t>
  </si>
  <si>
    <t>62334</t>
  </si>
  <si>
    <t>ELVASTON</t>
  </si>
  <si>
    <t>62532</t>
  </si>
  <si>
    <t>ELWIN</t>
  </si>
  <si>
    <t>62635</t>
  </si>
  <si>
    <t>EMDEN</t>
  </si>
  <si>
    <t>62834</t>
  </si>
  <si>
    <t>EMMA</t>
  </si>
  <si>
    <t>62933</t>
  </si>
  <si>
    <t>62835</t>
  </si>
  <si>
    <t>62934</t>
  </si>
  <si>
    <t>62242</t>
  </si>
  <si>
    <t>62836</t>
  </si>
  <si>
    <t>62809</t>
  </si>
  <si>
    <t>BARNHILL</t>
  </si>
  <si>
    <t>62837</t>
  </si>
  <si>
    <t>61841</t>
  </si>
  <si>
    <t>62838</t>
  </si>
  <si>
    <t>FARINA</t>
  </si>
  <si>
    <t>61842</t>
  </si>
  <si>
    <t>FARMER CITY</t>
  </si>
  <si>
    <t>62533</t>
  </si>
  <si>
    <t>62336</t>
  </si>
  <si>
    <t>62030</t>
  </si>
  <si>
    <t>FIDELITY</t>
  </si>
  <si>
    <t>62031</t>
  </si>
  <si>
    <t>FIELDON</t>
  </si>
  <si>
    <t>62032</t>
  </si>
  <si>
    <t>62534</t>
  </si>
  <si>
    <t>61843</t>
  </si>
  <si>
    <t>61844</t>
  </si>
  <si>
    <t>FITHIAN</t>
  </si>
  <si>
    <t>62427</t>
  </si>
  <si>
    <t>62839</t>
  </si>
  <si>
    <t>61845</t>
  </si>
  <si>
    <t>FOOSLAND</t>
  </si>
  <si>
    <t>62535</t>
  </si>
  <si>
    <t>62338</t>
  </si>
  <si>
    <t>62840</t>
  </si>
  <si>
    <t>FRANKFORT HEIGHTS</t>
  </si>
  <si>
    <t>62638</t>
  </si>
  <si>
    <t>62639</t>
  </si>
  <si>
    <t>62243</t>
  </si>
  <si>
    <t>62841</t>
  </si>
  <si>
    <t>FREEMAN SPUR</t>
  </si>
  <si>
    <t>62244</t>
  </si>
  <si>
    <t>FULTS</t>
  </si>
  <si>
    <t>62935</t>
  </si>
  <si>
    <t>GALATIA</t>
  </si>
  <si>
    <t>62842</t>
  </si>
  <si>
    <t>GEFF</t>
  </si>
  <si>
    <t>61846</t>
  </si>
  <si>
    <t>62245</t>
  </si>
  <si>
    <t>61847</t>
  </si>
  <si>
    <t>62033</t>
  </si>
  <si>
    <t>GILLESPIE</t>
  </si>
  <si>
    <t>62640</t>
  </si>
  <si>
    <t>62536</t>
  </si>
  <si>
    <t>GLENARM</t>
  </si>
  <si>
    <t>62034</t>
  </si>
  <si>
    <t>GLEN CARBON</t>
  </si>
  <si>
    <t>62035</t>
  </si>
  <si>
    <t>GODFREY</t>
  </si>
  <si>
    <t>62938</t>
  </si>
  <si>
    <t>62339</t>
  </si>
  <si>
    <t>62036</t>
  </si>
  <si>
    <t>GOLDEN EAGLE</t>
  </si>
  <si>
    <t>62939</t>
  </si>
  <si>
    <t>GOREVILLE</t>
  </si>
  <si>
    <t>62940</t>
  </si>
  <si>
    <t>62037</t>
  </si>
  <si>
    <t>62941</t>
  </si>
  <si>
    <t>GRAND CHAIN</t>
  </si>
  <si>
    <t>62942</t>
  </si>
  <si>
    <t>GRAND TOWER</t>
  </si>
  <si>
    <t>62040</t>
  </si>
  <si>
    <t>GRANITE CITY</t>
  </si>
  <si>
    <t>62943</t>
  </si>
  <si>
    <t>62844</t>
  </si>
  <si>
    <t>GRAYVILLE</t>
  </si>
  <si>
    <t>62044</t>
  </si>
  <si>
    <t>62428</t>
  </si>
  <si>
    <t>62642</t>
  </si>
  <si>
    <t>62246</t>
  </si>
  <si>
    <t>62340</t>
  </si>
  <si>
    <t>GRIGGSVILLE</t>
  </si>
  <si>
    <t>62247</t>
  </si>
  <si>
    <t>HAGARSTOWN</t>
  </si>
  <si>
    <t>62045</t>
  </si>
  <si>
    <t>62046</t>
  </si>
  <si>
    <t>62341</t>
  </si>
  <si>
    <t>61929</t>
  </si>
  <si>
    <t>62047</t>
  </si>
  <si>
    <t>62946</t>
  </si>
  <si>
    <t>62537</t>
  </si>
  <si>
    <t>HARRISTOWN</t>
  </si>
  <si>
    <t>62048</t>
  </si>
  <si>
    <t>62643</t>
  </si>
  <si>
    <t>HARTSBURG</t>
  </si>
  <si>
    <t>62538</t>
  </si>
  <si>
    <t>HARVEL</t>
  </si>
  <si>
    <t>62644</t>
  </si>
  <si>
    <t>62248</t>
  </si>
  <si>
    <t>HECKER</t>
  </si>
  <si>
    <t>61848</t>
  </si>
  <si>
    <t>62947</t>
  </si>
  <si>
    <t>HEROD</t>
  </si>
  <si>
    <t>62431</t>
  </si>
  <si>
    <t>62948</t>
  </si>
  <si>
    <t>HERRIN</t>
  </si>
  <si>
    <t>62649</t>
  </si>
  <si>
    <t>HETTICK</t>
  </si>
  <si>
    <t>62432</t>
  </si>
  <si>
    <t>62249</t>
  </si>
  <si>
    <t>62049</t>
  </si>
  <si>
    <t>62050</t>
  </si>
  <si>
    <t>61930</t>
  </si>
  <si>
    <t>HINDSBORO</t>
  </si>
  <si>
    <t>62250</t>
  </si>
  <si>
    <t>61849</t>
  </si>
  <si>
    <t>62803</t>
  </si>
  <si>
    <t>HOYLETON</t>
  </si>
  <si>
    <t>62252</t>
  </si>
  <si>
    <t>HUEY</t>
  </si>
  <si>
    <t>62343</t>
  </si>
  <si>
    <t>61931</t>
  </si>
  <si>
    <t>61932</t>
  </si>
  <si>
    <t>62949</t>
  </si>
  <si>
    <t>62433</t>
  </si>
  <si>
    <t>HUTSONVILLE</t>
  </si>
  <si>
    <t>62539</t>
  </si>
  <si>
    <t>ILLIOPOLIS</t>
  </si>
  <si>
    <t>62846</t>
  </si>
  <si>
    <t>INA</t>
  </si>
  <si>
    <t>61850</t>
  </si>
  <si>
    <t>62434</t>
  </si>
  <si>
    <t>INGRAHAM</t>
  </si>
  <si>
    <t>62051</t>
  </si>
  <si>
    <t>62848</t>
  </si>
  <si>
    <t>62849</t>
  </si>
  <si>
    <t>61851</t>
  </si>
  <si>
    <t>IVESDALE</t>
  </si>
  <si>
    <t>62650</t>
  </si>
  <si>
    <t>62651</t>
  </si>
  <si>
    <t>62950</t>
  </si>
  <si>
    <t>JACOB</t>
  </si>
  <si>
    <t>62435</t>
  </si>
  <si>
    <t>62052</t>
  </si>
  <si>
    <t>JERSEYVILLE</t>
  </si>
  <si>
    <t>62436</t>
  </si>
  <si>
    <t>62850</t>
  </si>
  <si>
    <t>62951</t>
  </si>
  <si>
    <t>JOHNSTON CITY</t>
  </si>
  <si>
    <t>62952</t>
  </si>
  <si>
    <t>62953</t>
  </si>
  <si>
    <t>62954</t>
  </si>
  <si>
    <t>62053</t>
  </si>
  <si>
    <t>KAMPSVILLE</t>
  </si>
  <si>
    <t>62054</t>
  </si>
  <si>
    <t>61933</t>
  </si>
  <si>
    <t>62955</t>
  </si>
  <si>
    <t>KARBERS RIDGE</t>
  </si>
  <si>
    <t>62956</t>
  </si>
  <si>
    <t>KARNAK</t>
  </si>
  <si>
    <t>62851</t>
  </si>
  <si>
    <t>KEENES</t>
  </si>
  <si>
    <t>62852</t>
  </si>
  <si>
    <t>KEENSBURG</t>
  </si>
  <si>
    <t>62853</t>
  </si>
  <si>
    <t>KELL</t>
  </si>
  <si>
    <t>62253</t>
  </si>
  <si>
    <t>KEYESPORT</t>
  </si>
  <si>
    <t>62655</t>
  </si>
  <si>
    <t>62540</t>
  </si>
  <si>
    <t>62345</t>
  </si>
  <si>
    <t>62854</t>
  </si>
  <si>
    <t>KINMUNDY</t>
  </si>
  <si>
    <t>62541</t>
  </si>
  <si>
    <t>62855</t>
  </si>
  <si>
    <t>61936</t>
  </si>
  <si>
    <t>62346</t>
  </si>
  <si>
    <t>LA PRAIRIE</t>
  </si>
  <si>
    <t>62543</t>
  </si>
  <si>
    <t>62439</t>
  </si>
  <si>
    <t>62254</t>
  </si>
  <si>
    <t>62255</t>
  </si>
  <si>
    <t>LENZBURG</t>
  </si>
  <si>
    <t>62440</t>
  </si>
  <si>
    <t>LERNA</t>
  </si>
  <si>
    <t>62347</t>
  </si>
  <si>
    <t>62348</t>
  </si>
  <si>
    <t>62656</t>
  </si>
  <si>
    <t>62056</t>
  </si>
  <si>
    <t>62660</t>
  </si>
  <si>
    <t>LITERBERRY</t>
  </si>
  <si>
    <t>62058</t>
  </si>
  <si>
    <t>62661</t>
  </si>
  <si>
    <t>LOAMI</t>
  </si>
  <si>
    <t>62856</t>
  </si>
  <si>
    <t>61852</t>
  </si>
  <si>
    <t>62349</t>
  </si>
  <si>
    <t>62858</t>
  </si>
  <si>
    <t>62059</t>
  </si>
  <si>
    <t>LOVEJOY</t>
  </si>
  <si>
    <t>61937</t>
  </si>
  <si>
    <t>62957</t>
  </si>
  <si>
    <t>62859</t>
  </si>
  <si>
    <t>MC LEANSBORO</t>
  </si>
  <si>
    <t>62860</t>
  </si>
  <si>
    <t>62544</t>
  </si>
  <si>
    <t>62060</t>
  </si>
  <si>
    <t>62256</t>
  </si>
  <si>
    <t>MAEYSTOWN</t>
  </si>
  <si>
    <t>61853</t>
  </si>
  <si>
    <t>MAHOMET</t>
  </si>
  <si>
    <t>62958</t>
  </si>
  <si>
    <t>MAKANDA</t>
  </si>
  <si>
    <t>62663</t>
  </si>
  <si>
    <t>61854</t>
  </si>
  <si>
    <t>62061</t>
  </si>
  <si>
    <t>MARINE</t>
  </si>
  <si>
    <t>62959</t>
  </si>
  <si>
    <t>62257</t>
  </si>
  <si>
    <t>MARISSA</t>
  </si>
  <si>
    <t>62423</t>
  </si>
  <si>
    <t>62441</t>
  </si>
  <si>
    <t>62442</t>
  </si>
  <si>
    <t>62062</t>
  </si>
  <si>
    <t>62258</t>
  </si>
  <si>
    <t>MASCOUTAH</t>
  </si>
  <si>
    <t>62443</t>
  </si>
  <si>
    <t>62664</t>
  </si>
  <si>
    <t>61938</t>
  </si>
  <si>
    <t>62861</t>
  </si>
  <si>
    <t>MAUNIE</t>
  </si>
  <si>
    <t>62545</t>
  </si>
  <si>
    <t>62063</t>
  </si>
  <si>
    <t>62259</t>
  </si>
  <si>
    <t>62351</t>
  </si>
  <si>
    <t>62665</t>
  </si>
  <si>
    <t>MEREDOSIA</t>
  </si>
  <si>
    <t>61940</t>
  </si>
  <si>
    <t>METCALF</t>
  </si>
  <si>
    <t>62960</t>
  </si>
  <si>
    <t>METROPOLIS</t>
  </si>
  <si>
    <t>62065</t>
  </si>
  <si>
    <t>MICHAEL</t>
  </si>
  <si>
    <t>62666</t>
  </si>
  <si>
    <t>62961</t>
  </si>
  <si>
    <t>MILLCREEK</t>
  </si>
  <si>
    <t>62962</t>
  </si>
  <si>
    <t>62862</t>
  </si>
  <si>
    <t>MILL SHOALS</t>
  </si>
  <si>
    <t>62260</t>
  </si>
  <si>
    <t>MILLSTADT</t>
  </si>
  <si>
    <t>61855</t>
  </si>
  <si>
    <t>MILMINE</t>
  </si>
  <si>
    <t>62352</t>
  </si>
  <si>
    <t>62667</t>
  </si>
  <si>
    <t>61856</t>
  </si>
  <si>
    <t>62445</t>
  </si>
  <si>
    <t>62067</t>
  </si>
  <si>
    <t>62546</t>
  </si>
  <si>
    <t>62963</t>
  </si>
  <si>
    <t>62964</t>
  </si>
  <si>
    <t>62547</t>
  </si>
  <si>
    <t>62863</t>
  </si>
  <si>
    <t>62446</t>
  </si>
  <si>
    <t>MOUNT ERIE</t>
  </si>
  <si>
    <t>62069</t>
  </si>
  <si>
    <t>62548</t>
  </si>
  <si>
    <t>MOUNT PULASKI</t>
  </si>
  <si>
    <t>62353</t>
  </si>
  <si>
    <t>62864</t>
  </si>
  <si>
    <t>62549</t>
  </si>
  <si>
    <t>MT ZION</t>
  </si>
  <si>
    <t>62550</t>
  </si>
  <si>
    <t>MOWEAQUA</t>
  </si>
  <si>
    <t>62070</t>
  </si>
  <si>
    <t>MOZIER</t>
  </si>
  <si>
    <t>62965</t>
  </si>
  <si>
    <t>MUDDY</t>
  </si>
  <si>
    <t>62262</t>
  </si>
  <si>
    <t>MULBERRY GROVE</t>
  </si>
  <si>
    <t>62865</t>
  </si>
  <si>
    <t>MULKEYTOWN</t>
  </si>
  <si>
    <t>61857</t>
  </si>
  <si>
    <t>61941</t>
  </si>
  <si>
    <t>62966</t>
  </si>
  <si>
    <t>MURPHYSBORO</t>
  </si>
  <si>
    <t>62668</t>
  </si>
  <si>
    <t>MURRAYVILLE</t>
  </si>
  <si>
    <t>62263</t>
  </si>
  <si>
    <t>62866</t>
  </si>
  <si>
    <t>NASON</t>
  </si>
  <si>
    <t>62071</t>
  </si>
  <si>
    <t>NATIONAL STOCK YARDS</t>
  </si>
  <si>
    <t>62354</t>
  </si>
  <si>
    <t>62355</t>
  </si>
  <si>
    <t>62447</t>
  </si>
  <si>
    <t>NEOGA</t>
  </si>
  <si>
    <t>62264</t>
  </si>
  <si>
    <t>62265</t>
  </si>
  <si>
    <t>62670</t>
  </si>
  <si>
    <t>62967</t>
  </si>
  <si>
    <t>NEW BURNSIDE</t>
  </si>
  <si>
    <t>62356</t>
  </si>
  <si>
    <t>NEW CANTON</t>
  </si>
  <si>
    <t>62074</t>
  </si>
  <si>
    <t>NEW DOUGLAS</t>
  </si>
  <si>
    <t>62867</t>
  </si>
  <si>
    <t>62671</t>
  </si>
  <si>
    <t>61942</t>
  </si>
  <si>
    <t>62266</t>
  </si>
  <si>
    <t>NEW MEMPHIS</t>
  </si>
  <si>
    <t>62357</t>
  </si>
  <si>
    <t>62448</t>
  </si>
  <si>
    <t>62551</t>
  </si>
  <si>
    <t>62672</t>
  </si>
  <si>
    <t>NILWOOD</t>
  </si>
  <si>
    <t>62358</t>
  </si>
  <si>
    <t>62868</t>
  </si>
  <si>
    <t>62075</t>
  </si>
  <si>
    <t>62869</t>
  </si>
  <si>
    <t>NORRIS CITY</t>
  </si>
  <si>
    <t>62268</t>
  </si>
  <si>
    <t>62673</t>
  </si>
  <si>
    <t>61943</t>
  </si>
  <si>
    <t>61858</t>
  </si>
  <si>
    <t>62449</t>
  </si>
  <si>
    <t>OBLONG</t>
  </si>
  <si>
    <t>62553</t>
  </si>
  <si>
    <t>62870</t>
  </si>
  <si>
    <t>62269</t>
  </si>
  <si>
    <t>O FALLON</t>
  </si>
  <si>
    <t>61859</t>
  </si>
  <si>
    <t>62076</t>
  </si>
  <si>
    <t>OHLMAN</t>
  </si>
  <si>
    <t>62271</t>
  </si>
  <si>
    <t>OKAWVILLE</t>
  </si>
  <si>
    <t>62969</t>
  </si>
  <si>
    <t>62970</t>
  </si>
  <si>
    <t>OLMSTED</t>
  </si>
  <si>
    <t>62450</t>
  </si>
  <si>
    <t>62871</t>
  </si>
  <si>
    <t>62872</t>
  </si>
  <si>
    <t>OPDYKE</t>
  </si>
  <si>
    <t>62971</t>
  </si>
  <si>
    <t>ORAVILLE</t>
  </si>
  <si>
    <t>62554</t>
  </si>
  <si>
    <t>OREANA</t>
  </si>
  <si>
    <t>62874</t>
  </si>
  <si>
    <t>62555</t>
  </si>
  <si>
    <t>OWANECO</t>
  </si>
  <si>
    <t>62972</t>
  </si>
  <si>
    <t>62451</t>
  </si>
  <si>
    <t>62556</t>
  </si>
  <si>
    <t>62674</t>
  </si>
  <si>
    <t>62359</t>
  </si>
  <si>
    <t>PALOMA</t>
  </si>
  <si>
    <t>62557</t>
  </si>
  <si>
    <t>PANA</t>
  </si>
  <si>
    <t>62077</t>
  </si>
  <si>
    <t>61944</t>
  </si>
  <si>
    <t>62452</t>
  </si>
  <si>
    <t>62875</t>
  </si>
  <si>
    <t>62078</t>
  </si>
  <si>
    <t>62558</t>
  </si>
  <si>
    <t>62360</t>
  </si>
  <si>
    <t>62361</t>
  </si>
  <si>
    <t>61862</t>
  </si>
  <si>
    <t>62272</t>
  </si>
  <si>
    <t>PERCY</t>
  </si>
  <si>
    <t>62973</t>
  </si>
  <si>
    <t>PERKS</t>
  </si>
  <si>
    <t>62362</t>
  </si>
  <si>
    <t>61863</t>
  </si>
  <si>
    <t>PESOTUM</t>
  </si>
  <si>
    <t>62659</t>
  </si>
  <si>
    <t>LINCOLNS NEW SALEM</t>
  </si>
  <si>
    <t>62675</t>
  </si>
  <si>
    <t>61864</t>
  </si>
  <si>
    <t>62079</t>
  </si>
  <si>
    <t>PIASA</t>
  </si>
  <si>
    <t>62273</t>
  </si>
  <si>
    <t>PIERRON</t>
  </si>
  <si>
    <t>62274</t>
  </si>
  <si>
    <t>PINCKNEYVILLE</t>
  </si>
  <si>
    <t>62974</t>
  </si>
  <si>
    <t>62363</t>
  </si>
  <si>
    <t>62365</t>
  </si>
  <si>
    <t>62366</t>
  </si>
  <si>
    <t>62677</t>
  </si>
  <si>
    <t>62367</t>
  </si>
  <si>
    <t>62275</t>
  </si>
  <si>
    <t>62975</t>
  </si>
  <si>
    <t>61865</t>
  </si>
  <si>
    <t>POTOMAC</t>
  </si>
  <si>
    <t>62261</t>
  </si>
  <si>
    <t>62277</t>
  </si>
  <si>
    <t>PRAIRIE DU ROCHER</t>
  </si>
  <si>
    <t>62976</t>
  </si>
  <si>
    <t>62301</t>
  </si>
  <si>
    <t>62305</t>
  </si>
  <si>
    <t>62306</t>
  </si>
  <si>
    <t>62876</t>
  </si>
  <si>
    <t>RADOM</t>
  </si>
  <si>
    <t>62977</t>
  </si>
  <si>
    <t>62080</t>
  </si>
  <si>
    <t>61866</t>
  </si>
  <si>
    <t>62560</t>
  </si>
  <si>
    <t>62278</t>
  </si>
  <si>
    <t>RED BUD</t>
  </si>
  <si>
    <t>61949</t>
  </si>
  <si>
    <t>REDMON</t>
  </si>
  <si>
    <t>62279</t>
  </si>
  <si>
    <t>RENAULT</t>
  </si>
  <si>
    <t>62877</t>
  </si>
  <si>
    <t>RICHVIEW</t>
  </si>
  <si>
    <t>61870</t>
  </si>
  <si>
    <t>RIDGE FARM</t>
  </si>
  <si>
    <t>62979</t>
  </si>
  <si>
    <t>62878</t>
  </si>
  <si>
    <t>RINARD</t>
  </si>
  <si>
    <t>62561</t>
  </si>
  <si>
    <t>62454</t>
  </si>
  <si>
    <t>62563</t>
  </si>
  <si>
    <t>62081</t>
  </si>
  <si>
    <t>62370</t>
  </si>
  <si>
    <t>62280</t>
  </si>
  <si>
    <t>62082</t>
  </si>
  <si>
    <t>ROODHOUSE</t>
  </si>
  <si>
    <t>62083</t>
  </si>
  <si>
    <t>62982</t>
  </si>
  <si>
    <t>ROSICLARE</t>
  </si>
  <si>
    <t>62084</t>
  </si>
  <si>
    <t>61871</t>
  </si>
  <si>
    <t>62983</t>
  </si>
  <si>
    <t>62681</t>
  </si>
  <si>
    <t>61872</t>
  </si>
  <si>
    <t>SADORUS</t>
  </si>
  <si>
    <t>62879</t>
  </si>
  <si>
    <t>SAILOR SPRINGS</t>
  </si>
  <si>
    <t>62458</t>
  </si>
  <si>
    <t>62459</t>
  </si>
  <si>
    <t>SAINTE MARIE</t>
  </si>
  <si>
    <t>62460</t>
  </si>
  <si>
    <t>62281</t>
  </si>
  <si>
    <t>SAINT JACOB</t>
  </si>
  <si>
    <t>61873</t>
  </si>
  <si>
    <t>62282</t>
  </si>
  <si>
    <t>62880</t>
  </si>
  <si>
    <t>62881</t>
  </si>
  <si>
    <t>62882</t>
  </si>
  <si>
    <t>SANDOVAL</t>
  </si>
  <si>
    <t>62682</t>
  </si>
  <si>
    <t>61874</t>
  </si>
  <si>
    <t>62085</t>
  </si>
  <si>
    <t>62883</t>
  </si>
  <si>
    <t>SCHELLER</t>
  </si>
  <si>
    <t>62683</t>
  </si>
  <si>
    <t>62884</t>
  </si>
  <si>
    <t>SESSER</t>
  </si>
  <si>
    <t>61875</t>
  </si>
  <si>
    <t>62984</t>
  </si>
  <si>
    <t>SHAWNEETOWN</t>
  </si>
  <si>
    <t>62565</t>
  </si>
  <si>
    <t>62684</t>
  </si>
  <si>
    <t>62685</t>
  </si>
  <si>
    <t>SHIPMAN</t>
  </si>
  <si>
    <t>62885</t>
  </si>
  <si>
    <t>SHOBONIER</t>
  </si>
  <si>
    <t>62461</t>
  </si>
  <si>
    <t>SHUMWAY</t>
  </si>
  <si>
    <t>61876</t>
  </si>
  <si>
    <t>SIDELL</t>
  </si>
  <si>
    <t>61877</t>
  </si>
  <si>
    <t>62462</t>
  </si>
  <si>
    <t>62985</t>
  </si>
  <si>
    <t>62886</t>
  </si>
  <si>
    <t>62284</t>
  </si>
  <si>
    <t>62285</t>
  </si>
  <si>
    <t>62086</t>
  </si>
  <si>
    <t>SORENTO</t>
  </si>
  <si>
    <t>62087</t>
  </si>
  <si>
    <t>SOUTH ROXANA</t>
  </si>
  <si>
    <t>62286</t>
  </si>
  <si>
    <t>62887</t>
  </si>
  <si>
    <t>SPRINGERTON</t>
  </si>
  <si>
    <t>62701</t>
  </si>
  <si>
    <t>62702</t>
  </si>
  <si>
    <t>62703</t>
  </si>
  <si>
    <t>62704</t>
  </si>
  <si>
    <t>62705</t>
  </si>
  <si>
    <t>62706</t>
  </si>
  <si>
    <t>62707</t>
  </si>
  <si>
    <t>62708</t>
  </si>
  <si>
    <t>62711</t>
  </si>
  <si>
    <t>62712</t>
  </si>
  <si>
    <t>62715</t>
  </si>
  <si>
    <t>62716</t>
  </si>
  <si>
    <t>62719</t>
  </si>
  <si>
    <t>62721</t>
  </si>
  <si>
    <t>62722</t>
  </si>
  <si>
    <t>62723</t>
  </si>
  <si>
    <t>62726</t>
  </si>
  <si>
    <t>62736</t>
  </si>
  <si>
    <t>62739</t>
  </si>
  <si>
    <t>62756</t>
  </si>
  <si>
    <t>62757</t>
  </si>
  <si>
    <t>62761</t>
  </si>
  <si>
    <t>62762</t>
  </si>
  <si>
    <t>62763</t>
  </si>
  <si>
    <t>62764</t>
  </si>
  <si>
    <t>62765</t>
  </si>
  <si>
    <t>62766</t>
  </si>
  <si>
    <t>62767</t>
  </si>
  <si>
    <t>62769</t>
  </si>
  <si>
    <t>62776</t>
  </si>
  <si>
    <t>62777</t>
  </si>
  <si>
    <t>62781</t>
  </si>
  <si>
    <t>62786</t>
  </si>
  <si>
    <t>62791</t>
  </si>
  <si>
    <t>62794</t>
  </si>
  <si>
    <t>62796</t>
  </si>
  <si>
    <t>62088</t>
  </si>
  <si>
    <t>62288</t>
  </si>
  <si>
    <t>STEELEVILLE</t>
  </si>
  <si>
    <t>62463</t>
  </si>
  <si>
    <t>STEWARDSON</t>
  </si>
  <si>
    <t>62987</t>
  </si>
  <si>
    <t>STONEFORT</t>
  </si>
  <si>
    <t>62567</t>
  </si>
  <si>
    <t>62464</t>
  </si>
  <si>
    <t>STOY</t>
  </si>
  <si>
    <t>62465</t>
  </si>
  <si>
    <t>61951</t>
  </si>
  <si>
    <t>62289</t>
  </si>
  <si>
    <t>62466</t>
  </si>
  <si>
    <t>62688</t>
  </si>
  <si>
    <t>TALLULA</t>
  </si>
  <si>
    <t>62888</t>
  </si>
  <si>
    <t>TAMAROA</t>
  </si>
  <si>
    <t>62988</t>
  </si>
  <si>
    <t>TAMMS</t>
  </si>
  <si>
    <t>62993</t>
  </si>
  <si>
    <t>62089</t>
  </si>
  <si>
    <t>TAYLOR SPRINGS</t>
  </si>
  <si>
    <t>62568</t>
  </si>
  <si>
    <t>TAYLORVILLE</t>
  </si>
  <si>
    <t>62374</t>
  </si>
  <si>
    <t>TENNESSEE</t>
  </si>
  <si>
    <t>62467</t>
  </si>
  <si>
    <t>TEUTOPOLIS</t>
  </si>
  <si>
    <t>62889</t>
  </si>
  <si>
    <t>62689</t>
  </si>
  <si>
    <t>62990</t>
  </si>
  <si>
    <t>THEBES</t>
  </si>
  <si>
    <t>61878</t>
  </si>
  <si>
    <t>THOMASBORO</t>
  </si>
  <si>
    <t>62890</t>
  </si>
  <si>
    <t>62292</t>
  </si>
  <si>
    <t>62375</t>
  </si>
  <si>
    <t>TIMEWELL</t>
  </si>
  <si>
    <t>62468</t>
  </si>
  <si>
    <t>61880</t>
  </si>
  <si>
    <t>TOLONO</t>
  </si>
  <si>
    <t>62570</t>
  </si>
  <si>
    <t>TOVEY</t>
  </si>
  <si>
    <t>62438</t>
  </si>
  <si>
    <t>62571</t>
  </si>
  <si>
    <t>TOWER HILL</t>
  </si>
  <si>
    <t>62293</t>
  </si>
  <si>
    <t>62469</t>
  </si>
  <si>
    <t>TRILLA</t>
  </si>
  <si>
    <t>62294</t>
  </si>
  <si>
    <t>61953</t>
  </si>
  <si>
    <t>62992</t>
  </si>
  <si>
    <t>ULLIN</t>
  </si>
  <si>
    <t>61801</t>
  </si>
  <si>
    <t>61802</t>
  </si>
  <si>
    <t>61803</t>
  </si>
  <si>
    <t>62376</t>
  </si>
  <si>
    <t>URSA</t>
  </si>
  <si>
    <t>62891</t>
  </si>
  <si>
    <t>62295</t>
  </si>
  <si>
    <t>VALMEYER</t>
  </si>
  <si>
    <t>62471</t>
  </si>
  <si>
    <t>62090</t>
  </si>
  <si>
    <t>62994</t>
  </si>
  <si>
    <t>61955</t>
  </si>
  <si>
    <t>62892</t>
  </si>
  <si>
    <t>62378</t>
  </si>
  <si>
    <t>62995</t>
  </si>
  <si>
    <t>61956</t>
  </si>
  <si>
    <t>62996</t>
  </si>
  <si>
    <t>VILLA RIDGE</t>
  </si>
  <si>
    <t>62690</t>
  </si>
  <si>
    <t>VIRDEN</t>
  </si>
  <si>
    <t>62691</t>
  </si>
  <si>
    <t>62572</t>
  </si>
  <si>
    <t>WAGGONER</t>
  </si>
  <si>
    <t>62893</t>
  </si>
  <si>
    <t>WALNUT HILL</t>
  </si>
  <si>
    <t>62297</t>
  </si>
  <si>
    <t>62091</t>
  </si>
  <si>
    <t>WALSHVILLE</t>
  </si>
  <si>
    <t>62894</t>
  </si>
  <si>
    <t>WALTONVILLE</t>
  </si>
  <si>
    <t>62573</t>
  </si>
  <si>
    <t>62373</t>
  </si>
  <si>
    <t>62379</t>
  </si>
  <si>
    <t>62298</t>
  </si>
  <si>
    <t>62473</t>
  </si>
  <si>
    <t>62662</t>
  </si>
  <si>
    <t>LOWDER</t>
  </si>
  <si>
    <t>62692</t>
  </si>
  <si>
    <t>62895</t>
  </si>
  <si>
    <t>WAYNE CITY</t>
  </si>
  <si>
    <t>61882</t>
  </si>
  <si>
    <t>62474</t>
  </si>
  <si>
    <t>62896</t>
  </si>
  <si>
    <t>WEST FRANKFORT</t>
  </si>
  <si>
    <t>62475</t>
  </si>
  <si>
    <t>62380</t>
  </si>
  <si>
    <t>62476</t>
  </si>
  <si>
    <t>62477</t>
  </si>
  <si>
    <t>61883</t>
  </si>
  <si>
    <t>62478</t>
  </si>
  <si>
    <t>WEST YORK</t>
  </si>
  <si>
    <t>62479</t>
  </si>
  <si>
    <t>62092</t>
  </si>
  <si>
    <t>61884</t>
  </si>
  <si>
    <t>WHITE HEATH</t>
  </si>
  <si>
    <t>62897</t>
  </si>
  <si>
    <t>WHITTINGTON</t>
  </si>
  <si>
    <t>62693</t>
  </si>
  <si>
    <t>62997</t>
  </si>
  <si>
    <t>62480</t>
  </si>
  <si>
    <t>62093</t>
  </si>
  <si>
    <t>62694</t>
  </si>
  <si>
    <t>61928</t>
  </si>
  <si>
    <t>GAYS</t>
  </si>
  <si>
    <t>61957</t>
  </si>
  <si>
    <t>62094</t>
  </si>
  <si>
    <t>WITT</t>
  </si>
  <si>
    <t>62998</t>
  </si>
  <si>
    <t>62898</t>
  </si>
  <si>
    <t>62095</t>
  </si>
  <si>
    <t>62695</t>
  </si>
  <si>
    <t>62097</t>
  </si>
  <si>
    <t>62098</t>
  </si>
  <si>
    <t>WRIGHTS</t>
  </si>
  <si>
    <t>62899</t>
  </si>
  <si>
    <t>62481</t>
  </si>
  <si>
    <t>62999</t>
  </si>
  <si>
    <t>ZEIGLER</t>
  </si>
  <si>
    <t>63430</t>
  </si>
  <si>
    <t>63330</t>
  </si>
  <si>
    <t>ANNADA</t>
  </si>
  <si>
    <t>65001</t>
  </si>
  <si>
    <t>65230</t>
  </si>
  <si>
    <t>63010</t>
  </si>
  <si>
    <t>65320</t>
  </si>
  <si>
    <t>ARROW ROCK</t>
  </si>
  <si>
    <t>65010</t>
  </si>
  <si>
    <t>63530</t>
  </si>
  <si>
    <t>63332</t>
  </si>
  <si>
    <t>65231</t>
  </si>
  <si>
    <t>AUXVASSE</t>
  </si>
  <si>
    <t>63011</t>
  </si>
  <si>
    <t>BALLWIN</t>
  </si>
  <si>
    <t>63021</t>
  </si>
  <si>
    <t>63022</t>
  </si>
  <si>
    <t>63024</t>
  </si>
  <si>
    <t>63531</t>
  </si>
  <si>
    <t>65011</t>
  </si>
  <si>
    <t>BARNETT</t>
  </si>
  <si>
    <t>63012</t>
  </si>
  <si>
    <t>63013</t>
  </si>
  <si>
    <t>65013</t>
  </si>
  <si>
    <t>63333</t>
  </si>
  <si>
    <t>65232</t>
  </si>
  <si>
    <t>63014</t>
  </si>
  <si>
    <t>BERGER</t>
  </si>
  <si>
    <t>63532</t>
  </si>
  <si>
    <t>BEVIER</t>
  </si>
  <si>
    <t>65321</t>
  </si>
  <si>
    <t>BLACKBURN</t>
  </si>
  <si>
    <t>65322</t>
  </si>
  <si>
    <t>65014</t>
  </si>
  <si>
    <t>65062</t>
  </si>
  <si>
    <t>65016</t>
  </si>
  <si>
    <t>BONNOTS MILL</t>
  </si>
  <si>
    <t>65233</t>
  </si>
  <si>
    <t>63334</t>
  </si>
  <si>
    <t>63533</t>
  </si>
  <si>
    <t>65017</t>
  </si>
  <si>
    <t>BRUMLEY</t>
  </si>
  <si>
    <t>65236</t>
  </si>
  <si>
    <t>65246</t>
  </si>
  <si>
    <t>65286</t>
  </si>
  <si>
    <t>TRIPLETT</t>
  </si>
  <si>
    <t>65237</t>
  </si>
  <si>
    <t>BUNCETON</t>
  </si>
  <si>
    <t>65239</t>
  </si>
  <si>
    <t>65323</t>
  </si>
  <si>
    <t>65018</t>
  </si>
  <si>
    <t>65042</t>
  </si>
  <si>
    <t>HIGH POINT</t>
  </si>
  <si>
    <t>63534</t>
  </si>
  <si>
    <t>CALLAO</t>
  </si>
  <si>
    <t>65020</t>
  </si>
  <si>
    <t>CAMDENTON</t>
  </si>
  <si>
    <t>63435</t>
  </si>
  <si>
    <t>63015</t>
  </si>
  <si>
    <t>63016</t>
  </si>
  <si>
    <t>63436</t>
  </si>
  <si>
    <t>65023</t>
  </si>
  <si>
    <t>65240</t>
  </si>
  <si>
    <t>65024</t>
  </si>
  <si>
    <t>CHAMOIS</t>
  </si>
  <si>
    <t>63005</t>
  </si>
  <si>
    <t>63006</t>
  </si>
  <si>
    <t>63017</t>
  </si>
  <si>
    <t>63431</t>
  </si>
  <si>
    <t>ANABEL</t>
  </si>
  <si>
    <t>63437</t>
  </si>
  <si>
    <t>65243</t>
  </si>
  <si>
    <t>65025</t>
  </si>
  <si>
    <t>63336</t>
  </si>
  <si>
    <t>65244</t>
  </si>
  <si>
    <t>CLIFTON HILL</t>
  </si>
  <si>
    <t>65324</t>
  </si>
  <si>
    <t>CLIMAX SPRINGS</t>
  </si>
  <si>
    <t>65325</t>
  </si>
  <si>
    <t>COLE CAMP</t>
  </si>
  <si>
    <t>65201</t>
  </si>
  <si>
    <t>65202</t>
  </si>
  <si>
    <t>65203</t>
  </si>
  <si>
    <t>65205</t>
  </si>
  <si>
    <t>65211</t>
  </si>
  <si>
    <t>65212</t>
  </si>
  <si>
    <t>65215</t>
  </si>
  <si>
    <t>65216</t>
  </si>
  <si>
    <t>65217</t>
  </si>
  <si>
    <t>65218</t>
  </si>
  <si>
    <t>65299</t>
  </si>
  <si>
    <t>63338</t>
  </si>
  <si>
    <t>COTTLEVILLE</t>
  </si>
  <si>
    <t>63019</t>
  </si>
  <si>
    <t>63339</t>
  </si>
  <si>
    <t>63341</t>
  </si>
  <si>
    <t>63020</t>
  </si>
  <si>
    <t>63023</t>
  </si>
  <si>
    <t>DITTMER</t>
  </si>
  <si>
    <t>63536</t>
  </si>
  <si>
    <t>63438</t>
  </si>
  <si>
    <t>63342</t>
  </si>
  <si>
    <t>DUTZOW</t>
  </si>
  <si>
    <t>63537</t>
  </si>
  <si>
    <t>EDINA</t>
  </si>
  <si>
    <t>65326</t>
  </si>
  <si>
    <t>65026</t>
  </si>
  <si>
    <t>65072</t>
  </si>
  <si>
    <t>63538</t>
  </si>
  <si>
    <t>63343</t>
  </si>
  <si>
    <t>ELSBERRY</t>
  </si>
  <si>
    <t>63439</t>
  </si>
  <si>
    <t>65327</t>
  </si>
  <si>
    <t>63344</t>
  </si>
  <si>
    <t>63539</t>
  </si>
  <si>
    <t>65032</t>
  </si>
  <si>
    <t>63025</t>
  </si>
  <si>
    <t>63440</t>
  </si>
  <si>
    <t>65247</t>
  </si>
  <si>
    <t>EXCELLO</t>
  </si>
  <si>
    <t>63345</t>
  </si>
  <si>
    <t>FARBER</t>
  </si>
  <si>
    <t>65248</t>
  </si>
  <si>
    <t>63026</t>
  </si>
  <si>
    <t>63099</t>
  </si>
  <si>
    <t>63028</t>
  </si>
  <si>
    <t>FESTUS</t>
  </si>
  <si>
    <t>63030</t>
  </si>
  <si>
    <t>63346</t>
  </si>
  <si>
    <t>FLINTHILL</t>
  </si>
  <si>
    <t>65329</t>
  </si>
  <si>
    <t>63031</t>
  </si>
  <si>
    <t>63032</t>
  </si>
  <si>
    <t>63033</t>
  </si>
  <si>
    <t>63034</t>
  </si>
  <si>
    <t>63347</t>
  </si>
  <si>
    <t>63348</t>
  </si>
  <si>
    <t>FORISTELL</t>
  </si>
  <si>
    <t>65034</t>
  </si>
  <si>
    <t>63441</t>
  </si>
  <si>
    <t>65250</t>
  </si>
  <si>
    <t>65035</t>
  </si>
  <si>
    <t>63036</t>
  </si>
  <si>
    <t>FRENCH VILLAGE</t>
  </si>
  <si>
    <t>65251</t>
  </si>
  <si>
    <t>63037</t>
  </si>
  <si>
    <t>GERALD</t>
  </si>
  <si>
    <t>65330</t>
  </si>
  <si>
    <t>65254</t>
  </si>
  <si>
    <t>63038</t>
  </si>
  <si>
    <t>63541</t>
  </si>
  <si>
    <t>63543</t>
  </si>
  <si>
    <t>GORIN</t>
  </si>
  <si>
    <t>65037</t>
  </si>
  <si>
    <t>GRAVOIS MILLS</t>
  </si>
  <si>
    <t>65038</t>
  </si>
  <si>
    <t>LAURIE</t>
  </si>
  <si>
    <t>63039</t>
  </si>
  <si>
    <t>GRAY SUMMIT</t>
  </si>
  <si>
    <t>63544</t>
  </si>
  <si>
    <t>GREEN CASTLE</t>
  </si>
  <si>
    <t>63545</t>
  </si>
  <si>
    <t>GREEN CITY</t>
  </si>
  <si>
    <t>65332</t>
  </si>
  <si>
    <t>GREEN RIDGE</t>
  </si>
  <si>
    <t>63546</t>
  </si>
  <si>
    <t>GREENTOP</t>
  </si>
  <si>
    <t>63040</t>
  </si>
  <si>
    <t>63041</t>
  </si>
  <si>
    <t>GRUBVILLE</t>
  </si>
  <si>
    <t>65255</t>
  </si>
  <si>
    <t>63401</t>
  </si>
  <si>
    <t>65256</t>
  </si>
  <si>
    <t>65039</t>
  </si>
  <si>
    <t>63349</t>
  </si>
  <si>
    <t>HAWK POINT</t>
  </si>
  <si>
    <t>63042</t>
  </si>
  <si>
    <t>HAZELWOOD</t>
  </si>
  <si>
    <t>63043</t>
  </si>
  <si>
    <t>MARYLAND HEIGHTS</t>
  </si>
  <si>
    <t>63044</t>
  </si>
  <si>
    <t>63045</t>
  </si>
  <si>
    <t>EARTH CITY</t>
  </si>
  <si>
    <t>63047</t>
  </si>
  <si>
    <t>HEMATITE</t>
  </si>
  <si>
    <t>65040</t>
  </si>
  <si>
    <t>HENLEY</t>
  </si>
  <si>
    <t>63048</t>
  </si>
  <si>
    <t>HERCULANEUM</t>
  </si>
  <si>
    <t>65041</t>
  </si>
  <si>
    <t>HERMANN</t>
  </si>
  <si>
    <t>65257</t>
  </si>
  <si>
    <t>HIGBEE</t>
  </si>
  <si>
    <t>63350</t>
  </si>
  <si>
    <t>HIGH HILL</t>
  </si>
  <si>
    <t>63049</t>
  </si>
  <si>
    <t>HIGH RIDGE</t>
  </si>
  <si>
    <t>63050</t>
  </si>
  <si>
    <t>65258</t>
  </si>
  <si>
    <t>65043</t>
  </si>
  <si>
    <t>HOLTS SUMMIT</t>
  </si>
  <si>
    <t>63051</t>
  </si>
  <si>
    <t>HOUSE SPRINGS</t>
  </si>
  <si>
    <t>65333</t>
  </si>
  <si>
    <t>HOUSTONIA</t>
  </si>
  <si>
    <t>65334</t>
  </si>
  <si>
    <t>63443</t>
  </si>
  <si>
    <t>HUNNEWELL</t>
  </si>
  <si>
    <t>65259</t>
  </si>
  <si>
    <t>63547</t>
  </si>
  <si>
    <t>HURDLAND</t>
  </si>
  <si>
    <t>63052</t>
  </si>
  <si>
    <t>63053</t>
  </si>
  <si>
    <t>KIMMSWICK</t>
  </si>
  <si>
    <t>65335</t>
  </si>
  <si>
    <t>65260</t>
  </si>
  <si>
    <t>65046</t>
  </si>
  <si>
    <t>65101</t>
  </si>
  <si>
    <t>65102</t>
  </si>
  <si>
    <t>65103</t>
  </si>
  <si>
    <t>65104</t>
  </si>
  <si>
    <t>65105</t>
  </si>
  <si>
    <t>65106</t>
  </si>
  <si>
    <t>65107</t>
  </si>
  <si>
    <t>65108</t>
  </si>
  <si>
    <t>65109</t>
  </si>
  <si>
    <t>65110</t>
  </si>
  <si>
    <t>65111</t>
  </si>
  <si>
    <t>63351</t>
  </si>
  <si>
    <t>JONESBURG</t>
  </si>
  <si>
    <t>63445</t>
  </si>
  <si>
    <t>KAHOKA</t>
  </si>
  <si>
    <t>65047</t>
  </si>
  <si>
    <t>KAISER</t>
  </si>
  <si>
    <t>65261</t>
  </si>
  <si>
    <t>KEYTESVILLE</t>
  </si>
  <si>
    <t>65262</t>
  </si>
  <si>
    <t>KINGDOM CITY</t>
  </si>
  <si>
    <t>63501</t>
  </si>
  <si>
    <t>KIRKSVILLE</t>
  </si>
  <si>
    <t>65305</t>
  </si>
  <si>
    <t>WHITEMAN AIR FORCE BASE</t>
  </si>
  <si>
    <t>65336</t>
  </si>
  <si>
    <t>KNOB NOSTER</t>
  </si>
  <si>
    <t>63446</t>
  </si>
  <si>
    <t>65048</t>
  </si>
  <si>
    <t>KOELTZTOWN</t>
  </si>
  <si>
    <t>63055</t>
  </si>
  <si>
    <t>LABADIE</t>
  </si>
  <si>
    <t>63447</t>
  </si>
  <si>
    <t>63352</t>
  </si>
  <si>
    <t>LADDONIA</t>
  </si>
  <si>
    <t>63448</t>
  </si>
  <si>
    <t>65049</t>
  </si>
  <si>
    <t>LAKE OZARK</t>
  </si>
  <si>
    <t>65337</t>
  </si>
  <si>
    <t>LA MONTE</t>
  </si>
  <si>
    <t>63535</t>
  </si>
  <si>
    <t>COATSVILLE</t>
  </si>
  <si>
    <t>63548</t>
  </si>
  <si>
    <t>63540</t>
  </si>
  <si>
    <t>GIBBS</t>
  </si>
  <si>
    <t>63549</t>
  </si>
  <si>
    <t>65050</t>
  </si>
  <si>
    <t>63451</t>
  </si>
  <si>
    <t>63056</t>
  </si>
  <si>
    <t>63452</t>
  </si>
  <si>
    <t>63057</t>
  </si>
  <si>
    <t>LIGUORI</t>
  </si>
  <si>
    <t>65338</t>
  </si>
  <si>
    <t>65051</t>
  </si>
  <si>
    <t>65052</t>
  </si>
  <si>
    <t>LINN CREEK</t>
  </si>
  <si>
    <t>63551</t>
  </si>
  <si>
    <t>65053</t>
  </si>
  <si>
    <t>LOHMAN</t>
  </si>
  <si>
    <t>63060</t>
  </si>
  <si>
    <t>LONEDELL</t>
  </si>
  <si>
    <t>63061</t>
  </si>
  <si>
    <t>LUEBBERING</t>
  </si>
  <si>
    <t>65054</t>
  </si>
  <si>
    <t>LOOSE CREEK</t>
  </si>
  <si>
    <t>63353</t>
  </si>
  <si>
    <t>LOUISIANA</t>
  </si>
  <si>
    <t>63453</t>
  </si>
  <si>
    <t>65055</t>
  </si>
  <si>
    <t>MC GIRK</t>
  </si>
  <si>
    <t>63552</t>
  </si>
  <si>
    <t>65263</t>
  </si>
  <si>
    <t>65339</t>
  </si>
  <si>
    <t>MALTA BEND</t>
  </si>
  <si>
    <t>63065</t>
  </si>
  <si>
    <t>MAPAVILLE</t>
  </si>
  <si>
    <t>65340</t>
  </si>
  <si>
    <t>63357</t>
  </si>
  <si>
    <t>MARTHASVILLE</t>
  </si>
  <si>
    <t>65264</t>
  </si>
  <si>
    <t>63454</t>
  </si>
  <si>
    <t>63555</t>
  </si>
  <si>
    <t>65058</t>
  </si>
  <si>
    <t>META</t>
  </si>
  <si>
    <t>65265</t>
  </si>
  <si>
    <t>65344</t>
  </si>
  <si>
    <t>63359</t>
  </si>
  <si>
    <t>63556</t>
  </si>
  <si>
    <t>65270</t>
  </si>
  <si>
    <t>MOBERLY</t>
  </si>
  <si>
    <t>65059</t>
  </si>
  <si>
    <t>MOKANE</t>
  </si>
  <si>
    <t>63456</t>
  </si>
  <si>
    <t>63361</t>
  </si>
  <si>
    <t>MONTGOMERY CITY</t>
  </si>
  <si>
    <t>63457</t>
  </si>
  <si>
    <t>65345</t>
  </si>
  <si>
    <t>65036</t>
  </si>
  <si>
    <t>GASCONADE</t>
  </si>
  <si>
    <t>65061</t>
  </si>
  <si>
    <t>63066</t>
  </si>
  <si>
    <t>MORSE MILL</t>
  </si>
  <si>
    <t>63362</t>
  </si>
  <si>
    <t>MOSCOW MILLS</t>
  </si>
  <si>
    <t>65347</t>
  </si>
  <si>
    <t>63458</t>
  </si>
  <si>
    <t>65063</t>
  </si>
  <si>
    <t>63557</t>
  </si>
  <si>
    <t>63558</t>
  </si>
  <si>
    <t>63363</t>
  </si>
  <si>
    <t>65274</t>
  </si>
  <si>
    <t>NEW FRANKLIN</t>
  </si>
  <si>
    <t>63068</t>
  </si>
  <si>
    <t>63433</t>
  </si>
  <si>
    <t>63459</t>
  </si>
  <si>
    <t>63365</t>
  </si>
  <si>
    <t>NEW MELLE</t>
  </si>
  <si>
    <t>63460</t>
  </si>
  <si>
    <t>63559</t>
  </si>
  <si>
    <t>NOVINGER</t>
  </si>
  <si>
    <t>63366</t>
  </si>
  <si>
    <t>63367</t>
  </si>
  <si>
    <t>LAKE SAINT LOUIS</t>
  </si>
  <si>
    <t>63368</t>
  </si>
  <si>
    <t>63369</t>
  </si>
  <si>
    <t>OLD MONROE</t>
  </si>
  <si>
    <t>65064</t>
  </si>
  <si>
    <t>63370</t>
  </si>
  <si>
    <t>65065</t>
  </si>
  <si>
    <t>OSAGE BEACH</t>
  </si>
  <si>
    <t>65348</t>
  </si>
  <si>
    <t>OTTERVILLE</t>
  </si>
  <si>
    <t>65066</t>
  </si>
  <si>
    <t>63069</t>
  </si>
  <si>
    <t>63461</t>
  </si>
  <si>
    <t>65275</t>
  </si>
  <si>
    <t>63462</t>
  </si>
  <si>
    <t>63070</t>
  </si>
  <si>
    <t>PEVELY</t>
  </si>
  <si>
    <t>63463</t>
  </si>
  <si>
    <t>65276</t>
  </si>
  <si>
    <t>63464</t>
  </si>
  <si>
    <t>63560</t>
  </si>
  <si>
    <t>63373</t>
  </si>
  <si>
    <t>PORTAGE DES SIOUX</t>
  </si>
  <si>
    <t>65067</t>
  </si>
  <si>
    <t>65068</t>
  </si>
  <si>
    <t>PRAIRIE HOME</t>
  </si>
  <si>
    <t>63561</t>
  </si>
  <si>
    <t>65278</t>
  </si>
  <si>
    <t>63465</t>
  </si>
  <si>
    <t>65069</t>
  </si>
  <si>
    <t>RHINELAND</t>
  </si>
  <si>
    <t>63071</t>
  </si>
  <si>
    <t>RICHWOODS</t>
  </si>
  <si>
    <t>63072</t>
  </si>
  <si>
    <t>65279</t>
  </si>
  <si>
    <t>ROCHEPORT</t>
  </si>
  <si>
    <t>63091</t>
  </si>
  <si>
    <t>65280</t>
  </si>
  <si>
    <t>RUSH HILL</t>
  </si>
  <si>
    <t>65074</t>
  </si>
  <si>
    <t>63563</t>
  </si>
  <si>
    <t>63073</t>
  </si>
  <si>
    <t>63074</t>
  </si>
  <si>
    <t>SAINT ANN</t>
  </si>
  <si>
    <t>63301</t>
  </si>
  <si>
    <t>63302</t>
  </si>
  <si>
    <t>63303</t>
  </si>
  <si>
    <t>63304</t>
  </si>
  <si>
    <t>63077</t>
  </si>
  <si>
    <t>65075</t>
  </si>
  <si>
    <t>SAINT ELIZABETH</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</si>
  <si>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</si>
  <si>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</si>
  <si>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</si>
  <si>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</si>
  <si>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</si>
  <si>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</si>
  <si>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</si>
  <si>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</si>
  <si>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</si>
  <si>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</si>
  <si>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</si>
  <si>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</si>
  <si>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</si>
  <si>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</si>
  <si>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</si>
  <si>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</si>
  <si>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</si>
  <si>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</si>
  <si>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</si>
  <si>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</si>
  <si>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</si>
  <si>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</si>
  <si>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</si>
  <si>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</si>
  <si>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</si>
  <si>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</si>
  <si>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</si>
  <si>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</si>
  <si>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</si>
  <si>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</si>
  <si>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</si>
  <si>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</si>
  <si>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</si>
  <si>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</si>
  <si>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</si>
  <si>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</si>
  <si>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</si>
  <si>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</si>
  <si>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</si>
  <si>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</si>
  <si>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</si>
  <si>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</si>
  <si>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</si>
  <si>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</si>
  <si>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</si>
  <si>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</si>
  <si>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</si>
  <si>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</si>
  <si>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</si>
  <si>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</si>
  <si>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</si>
  <si>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</si>
  <si>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</si>
  <si>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</si>
  <si>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</si>
  <si>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</si>
  <si>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</si>
  <si>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</si>
  <si>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</si>
  <si>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</si>
  <si>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</si>
  <si>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</si>
  <si>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</si>
  <si>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</si>
  <si>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</si>
  <si>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</si>
  <si>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</si>
  <si>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</si>
  <si>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63466</t>
  </si>
  <si>
    <t>SAINT PATRICK</t>
  </si>
  <si>
    <t>63376</t>
  </si>
  <si>
    <t>65076</t>
  </si>
  <si>
    <t>65281</t>
  </si>
  <si>
    <t>65282</t>
  </si>
  <si>
    <t>63467</t>
  </si>
  <si>
    <t>SAVERTON</t>
  </si>
  <si>
    <t>65301</t>
  </si>
  <si>
    <t>65302</t>
  </si>
  <si>
    <t>63450</t>
  </si>
  <si>
    <t>LENTNER</t>
  </si>
  <si>
    <t>63468</t>
  </si>
  <si>
    <t>SHELBINA</t>
  </si>
  <si>
    <t>63434</t>
  </si>
  <si>
    <t>63469</t>
  </si>
  <si>
    <t>63377</t>
  </si>
  <si>
    <t>SILEX</t>
  </si>
  <si>
    <t>65349</t>
  </si>
  <si>
    <t>65350</t>
  </si>
  <si>
    <t>63079</t>
  </si>
  <si>
    <t>65077</t>
  </si>
  <si>
    <t>STEEDMAN</t>
  </si>
  <si>
    <t>65283</t>
  </si>
  <si>
    <t>65078</t>
  </si>
  <si>
    <t>STOVER</t>
  </si>
  <si>
    <t>65284</t>
  </si>
  <si>
    <t>63080</t>
  </si>
  <si>
    <t>65079</t>
  </si>
  <si>
    <t>SUNRISE BEACH</t>
  </si>
  <si>
    <t>65351</t>
  </si>
  <si>
    <t>SWEET SPRINGS</t>
  </si>
  <si>
    <t>65354</t>
  </si>
  <si>
    <t>63471</t>
  </si>
  <si>
    <t>65080</t>
  </si>
  <si>
    <t>TEBBETTS</t>
  </si>
  <si>
    <t>65285</t>
  </si>
  <si>
    <t>65081</t>
  </si>
  <si>
    <t>63378</t>
  </si>
  <si>
    <t>TRELOAR</t>
  </si>
  <si>
    <t>63379</t>
  </si>
  <si>
    <t>63381</t>
  </si>
  <si>
    <t>65082</t>
  </si>
  <si>
    <t>65083</t>
  </si>
  <si>
    <t>ULMAN</t>
  </si>
  <si>
    <t>63084</t>
  </si>
  <si>
    <t>63565</t>
  </si>
  <si>
    <t>63087</t>
  </si>
  <si>
    <t>VALLES MINES</t>
  </si>
  <si>
    <t>63088</t>
  </si>
  <si>
    <t>63382</t>
  </si>
  <si>
    <t>65084</t>
  </si>
  <si>
    <t>63089</t>
  </si>
  <si>
    <t>63383</t>
  </si>
  <si>
    <t>65355</t>
  </si>
  <si>
    <t>63090</t>
  </si>
  <si>
    <t>63472</t>
  </si>
  <si>
    <t>63384</t>
  </si>
  <si>
    <t>63385</t>
  </si>
  <si>
    <t>WENTZVILLE</t>
  </si>
  <si>
    <t>63386</t>
  </si>
  <si>
    <t>WEST ALTON</t>
  </si>
  <si>
    <t>65085</t>
  </si>
  <si>
    <t>63387</t>
  </si>
  <si>
    <t>63388</t>
  </si>
  <si>
    <t>63473</t>
  </si>
  <si>
    <t>65360</t>
  </si>
  <si>
    <t>63389</t>
  </si>
  <si>
    <t>63566</t>
  </si>
  <si>
    <t>WINIGAN</t>
  </si>
  <si>
    <t>65287</t>
  </si>
  <si>
    <t>WOOLDRIDGE</t>
  </si>
  <si>
    <t>63567</t>
  </si>
  <si>
    <t>63390</t>
  </si>
  <si>
    <t>63432</t>
  </si>
  <si>
    <t>ARBELA</t>
  </si>
  <si>
    <t>63442</t>
  </si>
  <si>
    <t>63474</t>
  </si>
  <si>
    <t>WYACONDA</t>
  </si>
  <si>
    <t>20001</t>
  </si>
  <si>
    <t>20002</t>
  </si>
  <si>
    <t>20003</t>
  </si>
  <si>
    <t>20004</t>
  </si>
  <si>
    <t>20005</t>
  </si>
  <si>
    <t>20006</t>
  </si>
  <si>
    <t>20007</t>
  </si>
  <si>
    <t>20008</t>
  </si>
  <si>
    <t>20009</t>
  </si>
  <si>
    <t>20010</t>
  </si>
  <si>
    <t>20011</t>
  </si>
  <si>
    <t>20012</t>
  </si>
  <si>
    <t>20013</t>
  </si>
  <si>
    <t>20015</t>
  </si>
  <si>
    <t>20016</t>
  </si>
  <si>
    <t>20017</t>
  </si>
  <si>
    <t>20018</t>
  </si>
  <si>
    <t>20019</t>
  </si>
  <si>
    <t>20020</t>
  </si>
  <si>
    <t>20022</t>
  </si>
  <si>
    <t>20023</t>
  </si>
  <si>
    <t>20024</t>
  </si>
  <si>
    <t>20026</t>
  </si>
  <si>
    <t>20027</t>
  </si>
  <si>
    <t>20029</t>
  </si>
  <si>
    <t>20030</t>
  </si>
  <si>
    <t>20032</t>
  </si>
  <si>
    <t>20033</t>
  </si>
  <si>
    <t>20035</t>
  </si>
  <si>
    <t>20036</t>
  </si>
  <si>
    <t>20037</t>
  </si>
  <si>
    <t>20038</t>
  </si>
  <si>
    <t>20039</t>
  </si>
  <si>
    <t>20040</t>
  </si>
  <si>
    <t>20041</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</si>
  <si>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</si>
  <si>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</si>
  <si>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</si>
  <si>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</si>
  <si>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</si>
  <si>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</si>
  <si>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</si>
  <si>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</si>
  <si>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</si>
  <si>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</si>
  <si>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</si>
  <si>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</si>
  <si>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</si>
  <si>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</si>
  <si>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</si>
  <si>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</si>
  <si>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</si>
  <si>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</si>
  <si>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</si>
  <si>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</si>
  <si>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</si>
  <si>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</si>
  <si>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</si>
  <si>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</si>
  <si>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</si>
  <si>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</si>
  <si>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</si>
  <si>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</si>
  <si>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</si>
  <si>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</si>
  <si>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</si>
  <si>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</si>
  <si>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</si>
  <si>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</si>
  <si>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</si>
  <si>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</si>
  <si>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</si>
  <si>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</si>
  <si>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</si>
  <si>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</si>
  <si>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</si>
  <si>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</si>
  <si>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</si>
  <si>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</si>
  <si>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</si>
  <si>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</si>
  <si>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</si>
  <si>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</si>
  <si>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</si>
  <si>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</si>
  <si>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</si>
  <si>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</si>
  <si>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</si>
  <si>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</si>
  <si>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</si>
  <si>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</si>
  <si>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</si>
  <si>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</si>
  <si>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</si>
  <si>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</si>
  <si>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</si>
  <si>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</si>
  <si>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</si>
  <si>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</si>
  <si>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</si>
  <si>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</si>
  <si>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</si>
  <si>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</si>
  <si>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</si>
  <si>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</si>
  <si>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</si>
  <si>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</si>
  <si>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</si>
  <si>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</si>
  <si>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</si>
  <si>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</si>
  <si>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</si>
  <si>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</si>
  <si>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</si>
  <si>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</si>
  <si>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</si>
  <si>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</si>
  <si>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</si>
  <si>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</si>
  <si>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</si>
  <si>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</si>
  <si>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</si>
  <si>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</si>
  <si>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</si>
  <si>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</si>
  <si>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</si>
  <si>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</si>
  <si>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</si>
  <si>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</si>
  <si>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</si>
  <si>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</si>
  <si>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</si>
  <si>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</si>
  <si>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</si>
  <si>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</si>
  <si>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</si>
  <si>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</si>
  <si>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</si>
  <si>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</si>
  <si>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</si>
  <si>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</si>
  <si>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</si>
  <si>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</si>
  <si>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</si>
  <si>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NAVAL ANACOST ANNEX</t>
  </si>
  <si>
    <t>20374</t>
  </si>
  <si>
    <t>WASHINGTON NAVY YARD</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</si>
  <si>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</si>
  <si>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</si>
  <si>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</si>
  <si>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</si>
  <si>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</si>
  <si>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</si>
  <si>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</si>
  <si>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</si>
  <si>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</si>
  <si>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</si>
  <si>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</si>
  <si>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</si>
  <si>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</si>
  <si>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</si>
  <si>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</si>
  <si>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</si>
  <si>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</si>
  <si>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</si>
  <si>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</si>
  <si>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</si>
  <si>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</si>
  <si>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</si>
  <si>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</si>
  <si>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</si>
  <si>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</si>
  <si>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</si>
  <si>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</si>
  <si>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</si>
  <si>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</si>
  <si>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</si>
  <si>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</si>
  <si>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</si>
  <si>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</si>
  <si>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</si>
  <si>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</si>
  <si>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</si>
  <si>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</si>
  <si>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</si>
  <si>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</si>
  <si>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</si>
  <si>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</si>
  <si>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</si>
  <si>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</si>
  <si>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</si>
  <si>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</si>
  <si>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</si>
  <si>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</si>
  <si>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</si>
  <si>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</si>
  <si>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</si>
  <si>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</si>
  <si>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</si>
  <si>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</si>
  <si>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</si>
  <si>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</si>
  <si>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</si>
  <si>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</si>
  <si>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</si>
  <si>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</si>
  <si>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</si>
  <si>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</si>
  <si>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</si>
  <si>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</si>
  <si>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</si>
  <si>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</si>
  <si>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</si>
  <si>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</si>
  <si>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</si>
  <si>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</si>
  <si>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</si>
  <si>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</si>
  <si>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</si>
  <si>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</si>
  <si>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</si>
  <si>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</si>
  <si>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</si>
  <si>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</si>
  <si>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</si>
  <si>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</si>
  <si>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</si>
  <si>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</si>
  <si>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</si>
  <si>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</si>
  <si>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</si>
  <si>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</si>
  <si>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</si>
  <si>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</si>
  <si>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</si>
  <si>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</si>
  <si>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</si>
  <si>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</si>
  <si>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</si>
  <si>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</si>
  <si>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</si>
  <si>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</si>
  <si>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</si>
  <si>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</si>
  <si>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</si>
  <si>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</si>
  <si>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</si>
  <si>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</si>
  <si>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</si>
  <si>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</si>
  <si>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</si>
  <si>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</si>
  <si>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</si>
  <si>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</si>
  <si>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</si>
  <si>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</si>
  <si>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</si>
  <si>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</si>
  <si>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</si>
  <si>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</si>
  <si>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</si>
  <si>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</si>
  <si>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</si>
  <si>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</si>
  <si>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</si>
  <si>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</si>
  <si>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</si>
  <si>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</si>
  <si>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</si>
  <si>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</si>
  <si>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</si>
  <si>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</si>
  <si>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</si>
  <si>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</si>
  <si>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</si>
  <si>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20590</t>
  </si>
  <si>
    <t>20591</t>
  </si>
  <si>
    <t>20593</t>
  </si>
  <si>
    <t>20594</t>
  </si>
  <si>
    <t>20597</t>
  </si>
  <si>
    <t>20599</t>
  </si>
  <si>
    <t>20606</t>
  </si>
  <si>
    <t>ABELL</t>
  </si>
  <si>
    <t>20607</t>
  </si>
  <si>
    <t>ACCOKEEK</t>
  </si>
  <si>
    <t>20701</t>
  </si>
  <si>
    <t>ANNAPOLIS JUNCTION</t>
  </si>
  <si>
    <t>20608</t>
  </si>
  <si>
    <t>AQUASCO</t>
  </si>
  <si>
    <t>20861</t>
  </si>
  <si>
    <t>20862</t>
  </si>
  <si>
    <t>BRINKLOW</t>
  </si>
  <si>
    <t>20609</t>
  </si>
  <si>
    <t>AVENUE</t>
  </si>
  <si>
    <t>20838</t>
  </si>
  <si>
    <t>20610</t>
  </si>
  <si>
    <t>20839</t>
  </si>
  <si>
    <t>20611</t>
  </si>
  <si>
    <t>BEL ALTON</t>
  </si>
  <si>
    <t>20704</t>
  </si>
  <si>
    <t>BELTSVILLE</t>
  </si>
  <si>
    <t>20705</t>
  </si>
  <si>
    <t>20612</t>
  </si>
  <si>
    <t>20810</t>
  </si>
  <si>
    <t>20811</t>
  </si>
  <si>
    <t>20813</t>
  </si>
  <si>
    <t>20814</t>
  </si>
  <si>
    <t>20815</t>
  </si>
  <si>
    <t>CHEVY CHASE</t>
  </si>
  <si>
    <t>20816</t>
  </si>
  <si>
    <t>20817</t>
  </si>
  <si>
    <t>20824</t>
  </si>
  <si>
    <t>20825</t>
  </si>
  <si>
    <t>20827</t>
  </si>
  <si>
    <t>20889</t>
  </si>
  <si>
    <t>20892</t>
  </si>
  <si>
    <t>20894</t>
  </si>
  <si>
    <t>20710</t>
  </si>
  <si>
    <t>20715</t>
  </si>
  <si>
    <t>20716</t>
  </si>
  <si>
    <t>20717</t>
  </si>
  <si>
    <t>20718</t>
  </si>
  <si>
    <t>20719</t>
  </si>
  <si>
    <t>20720</t>
  </si>
  <si>
    <t>20721</t>
  </si>
  <si>
    <t>20841</t>
  </si>
  <si>
    <t>20613</t>
  </si>
  <si>
    <t>20722</t>
  </si>
  <si>
    <t>20833</t>
  </si>
  <si>
    <t>BROOKEVILLE</t>
  </si>
  <si>
    <t>20615</t>
  </si>
  <si>
    <t>BROOMES ISLAND</t>
  </si>
  <si>
    <t>20616</t>
  </si>
  <si>
    <t>BRYANS ROAD</t>
  </si>
  <si>
    <t>20617</t>
  </si>
  <si>
    <t>BRYANTOWN</t>
  </si>
  <si>
    <t>20866</t>
  </si>
  <si>
    <t>BURTONSVILLE</t>
  </si>
  <si>
    <t>20618</t>
  </si>
  <si>
    <t>BUSHWOOD</t>
  </si>
  <si>
    <t>20818</t>
  </si>
  <si>
    <t>CABIN JOHN</t>
  </si>
  <si>
    <t>20619</t>
  </si>
  <si>
    <t>20620</t>
  </si>
  <si>
    <t>20731</t>
  </si>
  <si>
    <t>CAPITOL HEIGHTS</t>
  </si>
  <si>
    <t>20743</t>
  </si>
  <si>
    <t>20747</t>
  </si>
  <si>
    <t>DISTRICT HEIGHTS</t>
  </si>
  <si>
    <t>20753</t>
  </si>
  <si>
    <t>20791</t>
  </si>
  <si>
    <t>20799</t>
  </si>
  <si>
    <t>20621</t>
  </si>
  <si>
    <t>CHAPTICO</t>
  </si>
  <si>
    <t>20622</t>
  </si>
  <si>
    <t>CHARLOTTE HALL</t>
  </si>
  <si>
    <t>20623</t>
  </si>
  <si>
    <t>20732</t>
  </si>
  <si>
    <t>CHESAPEAKE BEACH</t>
  </si>
  <si>
    <t>20733</t>
  </si>
  <si>
    <t>CHURCHTON</t>
  </si>
  <si>
    <t>20871</t>
  </si>
  <si>
    <t>20624</t>
  </si>
  <si>
    <t>20735</t>
  </si>
  <si>
    <t>20625</t>
  </si>
  <si>
    <t>COBB ISLAND</t>
  </si>
  <si>
    <t>20740</t>
  </si>
  <si>
    <t>COLLEGE PARK</t>
  </si>
  <si>
    <t>20741</t>
  </si>
  <si>
    <t>20742</t>
  </si>
  <si>
    <t>20626</t>
  </si>
  <si>
    <t>COLTONS POINT</t>
  </si>
  <si>
    <t>20627</t>
  </si>
  <si>
    <t>20872</t>
  </si>
  <si>
    <t>20628</t>
  </si>
  <si>
    <t>DAMERON</t>
  </si>
  <si>
    <t>20751</t>
  </si>
  <si>
    <t>DEALE</t>
  </si>
  <si>
    <t>20842</t>
  </si>
  <si>
    <t>DICKERSON</t>
  </si>
  <si>
    <t>20629</t>
  </si>
  <si>
    <t>20630</t>
  </si>
  <si>
    <t>DRAYDEN</t>
  </si>
  <si>
    <t>20754</t>
  </si>
  <si>
    <t>20632</t>
  </si>
  <si>
    <t>FAULKNER</t>
  </si>
  <si>
    <t>20755</t>
  </si>
  <si>
    <t>FORT GEORGE G MEADE</t>
  </si>
  <si>
    <t>20744</t>
  </si>
  <si>
    <t>20745</t>
  </si>
  <si>
    <t>OXON HILL</t>
  </si>
  <si>
    <t>20749</t>
  </si>
  <si>
    <t>20750</t>
  </si>
  <si>
    <t>20758</t>
  </si>
  <si>
    <t>20759</t>
  </si>
  <si>
    <t>20877</t>
  </si>
  <si>
    <t>GAITHERSBURG</t>
  </si>
  <si>
    <t>20878</t>
  </si>
  <si>
    <t>20879</t>
  </si>
  <si>
    <t>20882</t>
  </si>
  <si>
    <t>20883</t>
  </si>
  <si>
    <t>20884</t>
  </si>
  <si>
    <t>20885</t>
  </si>
  <si>
    <t>20886</t>
  </si>
  <si>
    <t>MONTGOMERY VILLAGE</t>
  </si>
  <si>
    <t>20898</t>
  </si>
  <si>
    <t>20899</t>
  </si>
  <si>
    <t>20765</t>
  </si>
  <si>
    <t>20896</t>
  </si>
  <si>
    <t>GARRETT PARK</t>
  </si>
  <si>
    <t>20874</t>
  </si>
  <si>
    <t>20875</t>
  </si>
  <si>
    <t>20876</t>
  </si>
  <si>
    <t>20812</t>
  </si>
  <si>
    <t>GLEN ECHO</t>
  </si>
  <si>
    <t>20769</t>
  </si>
  <si>
    <t>GLENN DALE</t>
  </si>
  <si>
    <t>20634</t>
  </si>
  <si>
    <t>GREAT MILLS</t>
  </si>
  <si>
    <t>20768</t>
  </si>
  <si>
    <t>GREENBELT</t>
  </si>
  <si>
    <t>20770</t>
  </si>
  <si>
    <t>20771</t>
  </si>
  <si>
    <t>20776</t>
  </si>
  <si>
    <t>20635</t>
  </si>
  <si>
    <t>20777</t>
  </si>
  <si>
    <t>20636</t>
  </si>
  <si>
    <t>20637</t>
  </si>
  <si>
    <t>20639</t>
  </si>
  <si>
    <t>HUNTINGTOWN</t>
  </si>
  <si>
    <t>20781</t>
  </si>
  <si>
    <t>HYATTSVILLE</t>
  </si>
  <si>
    <t>20782</t>
  </si>
  <si>
    <t>20783</t>
  </si>
  <si>
    <t>20784</t>
  </si>
  <si>
    <t>20785</t>
  </si>
  <si>
    <t>20787</t>
  </si>
  <si>
    <t>20788</t>
  </si>
  <si>
    <t>20640</t>
  </si>
  <si>
    <t>20643</t>
  </si>
  <si>
    <t>IRONSIDES</t>
  </si>
  <si>
    <t>20645</t>
  </si>
  <si>
    <t>ISSUE</t>
  </si>
  <si>
    <t>20794</t>
  </si>
  <si>
    <t>20891</t>
  </si>
  <si>
    <t>20895</t>
  </si>
  <si>
    <t>20703</t>
  </si>
  <si>
    <t>LANHAM</t>
  </si>
  <si>
    <t>20706</t>
  </si>
  <si>
    <t>20646</t>
  </si>
  <si>
    <t>20707</t>
  </si>
  <si>
    <t>20708</t>
  </si>
  <si>
    <t>20709</t>
  </si>
  <si>
    <t>20723</t>
  </si>
  <si>
    <t>20724</t>
  </si>
  <si>
    <t>20725</t>
  </si>
  <si>
    <t>20726</t>
  </si>
  <si>
    <t>20650</t>
  </si>
  <si>
    <t>LEONARDTOWN</t>
  </si>
  <si>
    <t>20653</t>
  </si>
  <si>
    <t>LEXINGTON PARK</t>
  </si>
  <si>
    <t>20711</t>
  </si>
  <si>
    <t>LOTHIAN</t>
  </si>
  <si>
    <t>20656</t>
  </si>
  <si>
    <t>LOVEVILLE</t>
  </si>
  <si>
    <t>20657</t>
  </si>
  <si>
    <t>LUSBY</t>
  </si>
  <si>
    <t>20658</t>
  </si>
  <si>
    <t>20659</t>
  </si>
  <si>
    <t>20660</t>
  </si>
  <si>
    <t>20712</t>
  </si>
  <si>
    <t>MOUNT RAINIER</t>
  </si>
  <si>
    <t>20661</t>
  </si>
  <si>
    <t>MOUNT VICTORIA</t>
  </si>
  <si>
    <t>20662</t>
  </si>
  <si>
    <t>NANJEMOY</t>
  </si>
  <si>
    <t>20664</t>
  </si>
  <si>
    <t>20682</t>
  </si>
  <si>
    <t>20714</t>
  </si>
  <si>
    <t>NORTH BEACH</t>
  </si>
  <si>
    <t>20830</t>
  </si>
  <si>
    <t>20832</t>
  </si>
  <si>
    <t>20736</t>
  </si>
  <si>
    <t>OWINGS</t>
  </si>
  <si>
    <t>20667</t>
  </si>
  <si>
    <t>PARK HALL</t>
  </si>
  <si>
    <t>20670</t>
  </si>
  <si>
    <t>PATUXENT RIVER</t>
  </si>
  <si>
    <t>20674</t>
  </si>
  <si>
    <t>PINEY POINT</t>
  </si>
  <si>
    <t>20675</t>
  </si>
  <si>
    <t>20837</t>
  </si>
  <si>
    <t>POOLESVILLE</t>
  </si>
  <si>
    <t>20676</t>
  </si>
  <si>
    <t>20677</t>
  </si>
  <si>
    <t>PORT TOBACCO</t>
  </si>
  <si>
    <t>20678</t>
  </si>
  <si>
    <t>PRINCE FREDERICK</t>
  </si>
  <si>
    <t>20697</t>
  </si>
  <si>
    <t>SOUTHERN MD FACILITY</t>
  </si>
  <si>
    <t>20790</t>
  </si>
  <si>
    <t>20797</t>
  </si>
  <si>
    <t>20680</t>
  </si>
  <si>
    <t>20737</t>
  </si>
  <si>
    <t>20738</t>
  </si>
  <si>
    <t>20847</t>
  </si>
  <si>
    <t>20848</t>
  </si>
  <si>
    <t>20849</t>
  </si>
  <si>
    <t>20850</t>
  </si>
  <si>
    <t>20851</t>
  </si>
  <si>
    <t>20852</t>
  </si>
  <si>
    <t>20853</t>
  </si>
  <si>
    <t>20854</t>
  </si>
  <si>
    <t>20855</t>
  </si>
  <si>
    <t>DERWOOD</t>
  </si>
  <si>
    <t>20857</t>
  </si>
  <si>
    <t>20859</t>
  </si>
  <si>
    <t>20684</t>
  </si>
  <si>
    <t>SAINT INIGOES</t>
  </si>
  <si>
    <t>20685</t>
  </si>
  <si>
    <t>SAINT LEONARD</t>
  </si>
  <si>
    <t>20686</t>
  </si>
  <si>
    <t>SAINT MARYS CITY</t>
  </si>
  <si>
    <t>20860</t>
  </si>
  <si>
    <t>SANDY SPRING</t>
  </si>
  <si>
    <t>20763</t>
  </si>
  <si>
    <t>20687</t>
  </si>
  <si>
    <t>20764</t>
  </si>
  <si>
    <t>SHADY SIDE</t>
  </si>
  <si>
    <t>20901</t>
  </si>
  <si>
    <t>20902</t>
  </si>
  <si>
    <t>20903</t>
  </si>
  <si>
    <t>20904</t>
  </si>
  <si>
    <t>20905</t>
  </si>
  <si>
    <t>20906</t>
  </si>
  <si>
    <t>20907</t>
  </si>
  <si>
    <t>20908</t>
  </si>
  <si>
    <t>20910</t>
  </si>
  <si>
    <t>20911</t>
  </si>
  <si>
    <t>20912</t>
  </si>
  <si>
    <t>TAKOMA PARK</t>
  </si>
  <si>
    <t>20913</t>
  </si>
  <si>
    <t>20914</t>
  </si>
  <si>
    <t>20915</t>
  </si>
  <si>
    <t>20916</t>
  </si>
  <si>
    <t>20918</t>
  </si>
  <si>
    <t>20993</t>
  </si>
  <si>
    <t>20997</t>
  </si>
  <si>
    <t>20688</t>
  </si>
  <si>
    <t>SOLOMONS</t>
  </si>
  <si>
    <t>20868</t>
  </si>
  <si>
    <t>20897</t>
  </si>
  <si>
    <t>SUBURB MARYLAND FAC</t>
  </si>
  <si>
    <t>20689</t>
  </si>
  <si>
    <t>20690</t>
  </si>
  <si>
    <t>TALL TIMBERS</t>
  </si>
  <si>
    <t>20746</t>
  </si>
  <si>
    <t>SUITLAND</t>
  </si>
  <si>
    <t>20748</t>
  </si>
  <si>
    <t>TEMPLE HILLS</t>
  </si>
  <si>
    <t>20752</t>
  </si>
  <si>
    <t>20757</t>
  </si>
  <si>
    <t>20762</t>
  </si>
  <si>
    <t>ANDREWS AIR FORCE BASE</t>
  </si>
  <si>
    <t>20779</t>
  </si>
  <si>
    <t>TRACYS LANDING</t>
  </si>
  <si>
    <t>20772</t>
  </si>
  <si>
    <t>UPPER MARLBORO</t>
  </si>
  <si>
    <t>20773</t>
  </si>
  <si>
    <t>20774</t>
  </si>
  <si>
    <t>20775</t>
  </si>
  <si>
    <t>20792</t>
  </si>
  <si>
    <t>20692</t>
  </si>
  <si>
    <t>VALLEY LEE</t>
  </si>
  <si>
    <t>20601</t>
  </si>
  <si>
    <t>20602</t>
  </si>
  <si>
    <t>20603</t>
  </si>
  <si>
    <t>20604</t>
  </si>
  <si>
    <t>20880</t>
  </si>
  <si>
    <t>WASHINGTON GROVE</t>
  </si>
  <si>
    <t>20693</t>
  </si>
  <si>
    <t>20778</t>
  </si>
  <si>
    <t>WEST RIVER</t>
  </si>
  <si>
    <t>20695</t>
  </si>
  <si>
    <t>20588</t>
  </si>
  <si>
    <t>DHS</t>
  </si>
  <si>
    <t>20598</t>
  </si>
  <si>
    <t>21001</t>
  </si>
  <si>
    <t>21005</t>
  </si>
  <si>
    <t>ABERDEEN PROVING GROUND</t>
  </si>
  <si>
    <t>21010</t>
  </si>
  <si>
    <t>GUNPOWDER</t>
  </si>
  <si>
    <t>21009</t>
  </si>
  <si>
    <t>21520</t>
  </si>
  <si>
    <t>ACCIDENT</t>
  </si>
  <si>
    <t>21710</t>
  </si>
  <si>
    <t>21810</t>
  </si>
  <si>
    <t>21401</t>
  </si>
  <si>
    <t>21403</t>
  </si>
  <si>
    <t>21404</t>
  </si>
  <si>
    <t>21405</t>
  </si>
  <si>
    <t>21409</t>
  </si>
  <si>
    <t>21411</t>
  </si>
  <si>
    <t>21412</t>
  </si>
  <si>
    <t>21402</t>
  </si>
  <si>
    <t>21012</t>
  </si>
  <si>
    <t>21013</t>
  </si>
  <si>
    <t>21092</t>
  </si>
  <si>
    <t>LONG GREEN</t>
  </si>
  <si>
    <t>21201</t>
  </si>
  <si>
    <t>21202</t>
  </si>
  <si>
    <t>21203</t>
  </si>
  <si>
    <t>21204</t>
  </si>
  <si>
    <t>TOWSON</t>
  </si>
  <si>
    <t>21205</t>
  </si>
  <si>
    <t>21206</t>
  </si>
  <si>
    <t>21207</t>
  </si>
  <si>
    <t>GWYNN OAK</t>
  </si>
  <si>
    <t>21208</t>
  </si>
  <si>
    <t>PIKESVILLE</t>
  </si>
  <si>
    <t>21209</t>
  </si>
  <si>
    <t>21210</t>
  </si>
  <si>
    <t>21211</t>
  </si>
  <si>
    <t>21212</t>
  </si>
  <si>
    <t>21213</t>
  </si>
  <si>
    <t>21214</t>
  </si>
  <si>
    <t>21215</t>
  </si>
  <si>
    <t>21216</t>
  </si>
  <si>
    <t>21217</t>
  </si>
  <si>
    <t>21218</t>
  </si>
  <si>
    <t>21219</t>
  </si>
  <si>
    <t>SPARROWS POINT</t>
  </si>
  <si>
    <t>21220</t>
  </si>
  <si>
    <t>21221</t>
  </si>
  <si>
    <t>21222</t>
  </si>
  <si>
    <t>DUNDALK</t>
  </si>
  <si>
    <t>21223</t>
  </si>
  <si>
    <t>21224</t>
  </si>
  <si>
    <t>21225</t>
  </si>
  <si>
    <t>21226</t>
  </si>
  <si>
    <t>CURTIS BAY</t>
  </si>
  <si>
    <t>21227</t>
  </si>
  <si>
    <t>HALETHORPE</t>
  </si>
  <si>
    <t>21228</t>
  </si>
  <si>
    <t>CATONSVILLE</t>
  </si>
  <si>
    <t>21229</t>
  </si>
  <si>
    <t>21230</t>
  </si>
  <si>
    <t>21231</t>
  </si>
  <si>
    <t>21233</t>
  </si>
  <si>
    <t>21234</t>
  </si>
  <si>
    <t>PARKVILLE</t>
  </si>
  <si>
    <t>21235</t>
  </si>
  <si>
    <t>21236</t>
  </si>
  <si>
    <t>21237</t>
  </si>
  <si>
    <t>21239</t>
  </si>
  <si>
    <t>21240</t>
  </si>
  <si>
    <t>21241</t>
  </si>
  <si>
    <t>21244</t>
  </si>
  <si>
    <t>WINDSOR MILL</t>
  </si>
  <si>
    <t>21250</t>
  </si>
  <si>
    <t>21251</t>
  </si>
  <si>
    <t>21252</t>
  </si>
  <si>
    <t>21263</t>
  </si>
  <si>
    <t>21264</t>
  </si>
  <si>
    <t>21270</t>
  </si>
  <si>
    <t>21273</t>
  </si>
  <si>
    <t>21275</t>
  </si>
  <si>
    <t>21278</t>
  </si>
  <si>
    <t>21279</t>
  </si>
  <si>
    <t>21280</t>
  </si>
  <si>
    <t>21281</t>
  </si>
  <si>
    <t>21282</t>
  </si>
  <si>
    <t>21284</t>
  </si>
  <si>
    <t>21285</t>
  </si>
  <si>
    <t>21286</t>
  </si>
  <si>
    <t>21287</t>
  </si>
  <si>
    <t>21288</t>
  </si>
  <si>
    <t>21289</t>
  </si>
  <si>
    <t>21290</t>
  </si>
  <si>
    <t>21297</t>
  </si>
  <si>
    <t>21298</t>
  </si>
  <si>
    <t>21607</t>
  </si>
  <si>
    <t>BARCLAY</t>
  </si>
  <si>
    <t>21521</t>
  </si>
  <si>
    <t>21014</t>
  </si>
  <si>
    <t>BEL AIR</t>
  </si>
  <si>
    <t>21015</t>
  </si>
  <si>
    <t>21017</t>
  </si>
  <si>
    <t>BELCAMP</t>
  </si>
  <si>
    <t>21018</t>
  </si>
  <si>
    <t>21811</t>
  </si>
  <si>
    <t>21609</t>
  </si>
  <si>
    <t>21610</t>
  </si>
  <si>
    <t>BETTERTON</t>
  </si>
  <si>
    <t>21711</t>
  </si>
  <si>
    <t>BIG POOL</t>
  </si>
  <si>
    <t>21813</t>
  </si>
  <si>
    <t>BISHOPVILLE</t>
  </si>
  <si>
    <t>21522</t>
  </si>
  <si>
    <t>BITTINGER</t>
  </si>
  <si>
    <t>21814</t>
  </si>
  <si>
    <t>BIVALVE</t>
  </si>
  <si>
    <t>21523</t>
  </si>
  <si>
    <t>21713</t>
  </si>
  <si>
    <t>BOONSBORO</t>
  </si>
  <si>
    <t>21020</t>
  </si>
  <si>
    <t>21612</t>
  </si>
  <si>
    <t>BOZMAN</t>
  </si>
  <si>
    <t>21714</t>
  </si>
  <si>
    <t>BRADDOCK HEIGHTS</t>
  </si>
  <si>
    <t>21022</t>
  </si>
  <si>
    <t>BROOKLANDVILLE</t>
  </si>
  <si>
    <t>21715</t>
  </si>
  <si>
    <t>21716</t>
  </si>
  <si>
    <t>21758</t>
  </si>
  <si>
    <t>21717</t>
  </si>
  <si>
    <t>BUCKEYSTOWN</t>
  </si>
  <si>
    <t>21718</t>
  </si>
  <si>
    <t>BURKITTSVILLE</t>
  </si>
  <si>
    <t>21023</t>
  </si>
  <si>
    <t>21613</t>
  </si>
  <si>
    <t>21719</t>
  </si>
  <si>
    <t>21720</t>
  </si>
  <si>
    <t>CAVETOWN</t>
  </si>
  <si>
    <t>21913</t>
  </si>
  <si>
    <t>CECILTON</t>
  </si>
  <si>
    <t>21617</t>
  </si>
  <si>
    <t>21914</t>
  </si>
  <si>
    <t>21027</t>
  </si>
  <si>
    <t>21915</t>
  </si>
  <si>
    <t>CHESAPEAKE CITY</t>
  </si>
  <si>
    <t>21619</t>
  </si>
  <si>
    <t>21620</t>
  </si>
  <si>
    <t>21690</t>
  </si>
  <si>
    <t>21721</t>
  </si>
  <si>
    <t>CHEWSVILLE</t>
  </si>
  <si>
    <t>21916</t>
  </si>
  <si>
    <t>CHILDS</t>
  </si>
  <si>
    <t>21622</t>
  </si>
  <si>
    <t>CHURCH CREEK</t>
  </si>
  <si>
    <t>21623</t>
  </si>
  <si>
    <t>21656</t>
  </si>
  <si>
    <t>21028</t>
  </si>
  <si>
    <t>21029</t>
  </si>
  <si>
    <t>21722</t>
  </si>
  <si>
    <t>CLEAR SPRING</t>
  </si>
  <si>
    <t>21030</t>
  </si>
  <si>
    <t>COCKEYSVILLE</t>
  </si>
  <si>
    <t>21031</t>
  </si>
  <si>
    <t>HUNT VALLEY</t>
  </si>
  <si>
    <t>21065</t>
  </si>
  <si>
    <t>21917</t>
  </si>
  <si>
    <t>COLORA</t>
  </si>
  <si>
    <t>21044</t>
  </si>
  <si>
    <t>21045</t>
  </si>
  <si>
    <t>21046</t>
  </si>
  <si>
    <t>21918</t>
  </si>
  <si>
    <t>CONOWINGO</t>
  </si>
  <si>
    <t>21625</t>
  </si>
  <si>
    <t>21524</t>
  </si>
  <si>
    <t>CORRIGANVILLE</t>
  </si>
  <si>
    <t>21626</t>
  </si>
  <si>
    <t>CRAPO</t>
  </si>
  <si>
    <t>21675</t>
  </si>
  <si>
    <t>21817</t>
  </si>
  <si>
    <t>CRISFIELD</t>
  </si>
  <si>
    <t>21627</t>
  </si>
  <si>
    <t>CROCHERON</t>
  </si>
  <si>
    <t>21114</t>
  </si>
  <si>
    <t>21032</t>
  </si>
  <si>
    <t>CROWNSVILLE</t>
  </si>
  <si>
    <t>21628</t>
  </si>
  <si>
    <t>CRUMPTON</t>
  </si>
  <si>
    <t>21501</t>
  </si>
  <si>
    <t>21502</t>
  </si>
  <si>
    <t>21503</t>
  </si>
  <si>
    <t>21504</t>
  </si>
  <si>
    <t>21505</t>
  </si>
  <si>
    <t>21034</t>
  </si>
  <si>
    <t>21035</t>
  </si>
  <si>
    <t>DAVIDSONVILLE</t>
  </si>
  <si>
    <t>21036</t>
  </si>
  <si>
    <t>21821</t>
  </si>
  <si>
    <t>DEAL ISLAND</t>
  </si>
  <si>
    <t>21629</t>
  </si>
  <si>
    <t>21919</t>
  </si>
  <si>
    <t>EARLEVILLE</t>
  </si>
  <si>
    <t>21631</t>
  </si>
  <si>
    <t>EAST NEW MARKET</t>
  </si>
  <si>
    <t>21601</t>
  </si>
  <si>
    <t>21528</t>
  </si>
  <si>
    <t>ECKHART MINES</t>
  </si>
  <si>
    <t>21822</t>
  </si>
  <si>
    <t>21037</t>
  </si>
  <si>
    <t>21040</t>
  </si>
  <si>
    <t>21920</t>
  </si>
  <si>
    <t>ELK MILLS</t>
  </si>
  <si>
    <t>21921</t>
  </si>
  <si>
    <t>21922</t>
  </si>
  <si>
    <t>21529</t>
  </si>
  <si>
    <t>21041</t>
  </si>
  <si>
    <t>ELLICOTT CITY</t>
  </si>
  <si>
    <t>21042</t>
  </si>
  <si>
    <t>21043</t>
  </si>
  <si>
    <t>21727</t>
  </si>
  <si>
    <t>EMMITSBURG</t>
  </si>
  <si>
    <t>21824</t>
  </si>
  <si>
    <t>EWELL</t>
  </si>
  <si>
    <t>21733</t>
  </si>
  <si>
    <t>21047</t>
  </si>
  <si>
    <t>FALLSTON</t>
  </si>
  <si>
    <t>21632</t>
  </si>
  <si>
    <t>FEDERALSBURG</t>
  </si>
  <si>
    <t>21048</t>
  </si>
  <si>
    <t>FINKSBURG</t>
  </si>
  <si>
    <t>21634</t>
  </si>
  <si>
    <t>FISHING CREEK</t>
  </si>
  <si>
    <t>21530</t>
  </si>
  <si>
    <t>21050</t>
  </si>
  <si>
    <t>21051</t>
  </si>
  <si>
    <t>FORK</t>
  </si>
  <si>
    <t>21052</t>
  </si>
  <si>
    <t>FORT HOWARD</t>
  </si>
  <si>
    <t>21701</t>
  </si>
  <si>
    <t>21702</t>
  </si>
  <si>
    <t>21703</t>
  </si>
  <si>
    <t>21704</t>
  </si>
  <si>
    <t>21705</t>
  </si>
  <si>
    <t>21709</t>
  </si>
  <si>
    <t>21053</t>
  </si>
  <si>
    <t>21531</t>
  </si>
  <si>
    <t>21532</t>
  </si>
  <si>
    <t>FROSTBURG</t>
  </si>
  <si>
    <t>21826</t>
  </si>
  <si>
    <t>21734</t>
  </si>
  <si>
    <t>FUNKSTOWN</t>
  </si>
  <si>
    <t>21635</t>
  </si>
  <si>
    <t>21054</t>
  </si>
  <si>
    <t>GAMBRILLS</t>
  </si>
  <si>
    <t>21930</t>
  </si>
  <si>
    <t>21056</t>
  </si>
  <si>
    <t>GIBSON ISLAND</t>
  </si>
  <si>
    <t>21829</t>
  </si>
  <si>
    <t>GIRDLETREE</t>
  </si>
  <si>
    <t>21057</t>
  </si>
  <si>
    <t>GLEN ARM</t>
  </si>
  <si>
    <t>21060</t>
  </si>
  <si>
    <t>GLEN BURNIE</t>
  </si>
  <si>
    <t>21061</t>
  </si>
  <si>
    <t>21062</t>
  </si>
  <si>
    <t>21737</t>
  </si>
  <si>
    <t>GLENELG</t>
  </si>
  <si>
    <t>21738</t>
  </si>
  <si>
    <t>21071</t>
  </si>
  <si>
    <t>21636</t>
  </si>
  <si>
    <t>21536</t>
  </si>
  <si>
    <t>21638</t>
  </si>
  <si>
    <t>GRASONVILLE</t>
  </si>
  <si>
    <t>21639</t>
  </si>
  <si>
    <t>21740</t>
  </si>
  <si>
    <t>21741</t>
  </si>
  <si>
    <t>21742</t>
  </si>
  <si>
    <t>21746</t>
  </si>
  <si>
    <t>21747</t>
  </si>
  <si>
    <t>21748</t>
  </si>
  <si>
    <t>21749</t>
  </si>
  <si>
    <t>21074</t>
  </si>
  <si>
    <t>21750</t>
  </si>
  <si>
    <t>21075</t>
  </si>
  <si>
    <t>ELKRIDGE</t>
  </si>
  <si>
    <t>21076</t>
  </si>
  <si>
    <t>21077</t>
  </si>
  <si>
    <t>HARMANS</t>
  </si>
  <si>
    <t>21078</t>
  </si>
  <si>
    <t>HAVRE DE GRACE</t>
  </si>
  <si>
    <t>21830</t>
  </si>
  <si>
    <t>21640</t>
  </si>
  <si>
    <t>21641</t>
  </si>
  <si>
    <t>21643</t>
  </si>
  <si>
    <t>HURLOCK</t>
  </si>
  <si>
    <t>21082</t>
  </si>
  <si>
    <t>HYDES</t>
  </si>
  <si>
    <t>21644</t>
  </si>
  <si>
    <t>21084</t>
  </si>
  <si>
    <t>JARRETTSVILLE</t>
  </si>
  <si>
    <t>21755</t>
  </si>
  <si>
    <t>21085</t>
  </si>
  <si>
    <t>21756</t>
  </si>
  <si>
    <t>KEEDYSVILLE</t>
  </si>
  <si>
    <t>21645</t>
  </si>
  <si>
    <t>KENNEDYVILLE</t>
  </si>
  <si>
    <t>21757</t>
  </si>
  <si>
    <t>KEYMAR</t>
  </si>
  <si>
    <t>21087</t>
  </si>
  <si>
    <t>21538</t>
  </si>
  <si>
    <t>KITZMILLER</t>
  </si>
  <si>
    <t>21759</t>
  </si>
  <si>
    <t>LADIESBURG</t>
  </si>
  <si>
    <t>21762</t>
  </si>
  <si>
    <t>LIBERTYTOWN</t>
  </si>
  <si>
    <t>21835</t>
  </si>
  <si>
    <t>LINKWOOD</t>
  </si>
  <si>
    <t>21090</t>
  </si>
  <si>
    <t>LINTHICUM HEIGHTS</t>
  </si>
  <si>
    <t>21723</t>
  </si>
  <si>
    <t>21765</t>
  </si>
  <si>
    <t>21766</t>
  </si>
  <si>
    <t>LITTLE ORLEANS</t>
  </si>
  <si>
    <t>21539</t>
  </si>
  <si>
    <t>LONACONING</t>
  </si>
  <si>
    <t>21093</t>
  </si>
  <si>
    <t>LUTHERVILLE TIMONIUM</t>
  </si>
  <si>
    <t>21094</t>
  </si>
  <si>
    <t>21541</t>
  </si>
  <si>
    <t>21088</t>
  </si>
  <si>
    <t>LINEBORO</t>
  </si>
  <si>
    <t>21102</t>
  </si>
  <si>
    <t>21836</t>
  </si>
  <si>
    <t>MANOKIN</t>
  </si>
  <si>
    <t>21837</t>
  </si>
  <si>
    <t>MARDELA SPRINGS</t>
  </si>
  <si>
    <t>21838</t>
  </si>
  <si>
    <t>MARION STATION</t>
  </si>
  <si>
    <t>21649</t>
  </si>
  <si>
    <t>21105</t>
  </si>
  <si>
    <t>MARYLAND LINE</t>
  </si>
  <si>
    <t>21650</t>
  </si>
  <si>
    <t>MASSEY</t>
  </si>
  <si>
    <t>21767</t>
  </si>
  <si>
    <t>MAUGANSVILLE</t>
  </si>
  <si>
    <t>21106</t>
  </si>
  <si>
    <t>21769</t>
  </si>
  <si>
    <t>21542</t>
  </si>
  <si>
    <t>21543</t>
  </si>
  <si>
    <t>21108</t>
  </si>
  <si>
    <t>21651</t>
  </si>
  <si>
    <t>21111</t>
  </si>
  <si>
    <t>21770</t>
  </si>
  <si>
    <t>21771</t>
  </si>
  <si>
    <t>21545</t>
  </si>
  <si>
    <t>MOUNT SAVAGE</t>
  </si>
  <si>
    <t>21773</t>
  </si>
  <si>
    <t>MYERSVILLE</t>
  </si>
  <si>
    <t>21840</t>
  </si>
  <si>
    <t>21652</t>
  </si>
  <si>
    <t>NEAVITT</t>
  </si>
  <si>
    <t>21841</t>
  </si>
  <si>
    <t>21653</t>
  </si>
  <si>
    <t>21754</t>
  </si>
  <si>
    <t>IJAMSVILLE</t>
  </si>
  <si>
    <t>21774</t>
  </si>
  <si>
    <t>21775</t>
  </si>
  <si>
    <t>NEW MIDWAY</t>
  </si>
  <si>
    <t>21776</t>
  </si>
  <si>
    <t>21901</t>
  </si>
  <si>
    <t>21550</t>
  </si>
  <si>
    <t>21842</t>
  </si>
  <si>
    <t>21843</t>
  </si>
  <si>
    <t>21113</t>
  </si>
  <si>
    <t>ODENTON</t>
  </si>
  <si>
    <t>21555</t>
  </si>
  <si>
    <t>21117</t>
  </si>
  <si>
    <t>OWINGS MILLS</t>
  </si>
  <si>
    <t>21654</t>
  </si>
  <si>
    <t>21120</t>
  </si>
  <si>
    <t>PARKTON</t>
  </si>
  <si>
    <t>21849</t>
  </si>
  <si>
    <t>PARSONSBURG</t>
  </si>
  <si>
    <t>21122</t>
  </si>
  <si>
    <t>21123</t>
  </si>
  <si>
    <t>21128</t>
  </si>
  <si>
    <t>PERRY HALL</t>
  </si>
  <si>
    <t>21130</t>
  </si>
  <si>
    <t>PERRYMAN</t>
  </si>
  <si>
    <t>21902</t>
  </si>
  <si>
    <t>PERRY POINT</t>
  </si>
  <si>
    <t>21903</t>
  </si>
  <si>
    <t>21131</t>
  </si>
  <si>
    <t>21556</t>
  </si>
  <si>
    <t>PINTO</t>
  </si>
  <si>
    <t>21850</t>
  </si>
  <si>
    <t>21852</t>
  </si>
  <si>
    <t>POWELLVILLE</t>
  </si>
  <si>
    <t>21851</t>
  </si>
  <si>
    <t>POCOMOKE CITY</t>
  </si>
  <si>
    <t>21777</t>
  </si>
  <si>
    <t>21904</t>
  </si>
  <si>
    <t>PORT DEPOSIT</t>
  </si>
  <si>
    <t>21655</t>
  </si>
  <si>
    <t>21853</t>
  </si>
  <si>
    <t>PRINCESS ANNE</t>
  </si>
  <si>
    <t>21132</t>
  </si>
  <si>
    <t>PYLESVILLE</t>
  </si>
  <si>
    <t>21856</t>
  </si>
  <si>
    <t>QUANTICO</t>
  </si>
  <si>
    <t>21657</t>
  </si>
  <si>
    <t>QUEEN ANNE</t>
  </si>
  <si>
    <t>21658</t>
  </si>
  <si>
    <t>QUEENSTOWN</t>
  </si>
  <si>
    <t>21133</t>
  </si>
  <si>
    <t>RANDALLSTOWN</t>
  </si>
  <si>
    <t>21557</t>
  </si>
  <si>
    <t>RAWLINGS</t>
  </si>
  <si>
    <t>21857</t>
  </si>
  <si>
    <t>REHOBETH</t>
  </si>
  <si>
    <t>21136</t>
  </si>
  <si>
    <t>REISTERSTOWN</t>
  </si>
  <si>
    <t>21659</t>
  </si>
  <si>
    <t>RHODESDALE</t>
  </si>
  <si>
    <t>21139</t>
  </si>
  <si>
    <t>RIDERWOOD</t>
  </si>
  <si>
    <t>21660</t>
  </si>
  <si>
    <t>21911</t>
  </si>
  <si>
    <t>21140</t>
  </si>
  <si>
    <t>RIVA</t>
  </si>
  <si>
    <t>21661</t>
  </si>
  <si>
    <t>ROCK HALL</t>
  </si>
  <si>
    <t>21778</t>
  </si>
  <si>
    <t>21779</t>
  </si>
  <si>
    <t>ROHRERSVILLE</t>
  </si>
  <si>
    <t>21662</t>
  </si>
  <si>
    <t>21780</t>
  </si>
  <si>
    <t>SABILLASVILLE</t>
  </si>
  <si>
    <t>21781</t>
  </si>
  <si>
    <t>21624</t>
  </si>
  <si>
    <t>CLAIBORNE</t>
  </si>
  <si>
    <t>21647</t>
  </si>
  <si>
    <t>MCDANIEL</t>
  </si>
  <si>
    <t>21663</t>
  </si>
  <si>
    <t>21801</t>
  </si>
  <si>
    <t>21802</t>
  </si>
  <si>
    <t>21803</t>
  </si>
  <si>
    <t>21804</t>
  </si>
  <si>
    <t>21664</t>
  </si>
  <si>
    <t>SECRETARY</t>
  </si>
  <si>
    <t>21144</t>
  </si>
  <si>
    <t>SEVERN</t>
  </si>
  <si>
    <t>21146</t>
  </si>
  <si>
    <t>SEVERNA PARK</t>
  </si>
  <si>
    <t>21782</t>
  </si>
  <si>
    <t>21861</t>
  </si>
  <si>
    <t>SHARPTOWN</t>
  </si>
  <si>
    <t>21665</t>
  </si>
  <si>
    <t>21862</t>
  </si>
  <si>
    <t>SHOWELL</t>
  </si>
  <si>
    <t>21150</t>
  </si>
  <si>
    <t>21783</t>
  </si>
  <si>
    <t>SMITHSBURG</t>
  </si>
  <si>
    <t>21863</t>
  </si>
  <si>
    <t>SNOW HILL</t>
  </si>
  <si>
    <t>21152</t>
  </si>
  <si>
    <t>SPARKS GLENCOE</t>
  </si>
  <si>
    <t>21560</t>
  </si>
  <si>
    <t>SPRING GAP</t>
  </si>
  <si>
    <t>21153</t>
  </si>
  <si>
    <t>21666</t>
  </si>
  <si>
    <t>21667</t>
  </si>
  <si>
    <t>STILL POND</t>
  </si>
  <si>
    <t>21864</t>
  </si>
  <si>
    <t>21154</t>
  </si>
  <si>
    <t>STREET</t>
  </si>
  <si>
    <t>21668</t>
  </si>
  <si>
    <t>SUDLERSVILLE</t>
  </si>
  <si>
    <t>21561</t>
  </si>
  <si>
    <t>21784</t>
  </si>
  <si>
    <t>21787</t>
  </si>
  <si>
    <t>TANEYTOWN</t>
  </si>
  <si>
    <t>21669</t>
  </si>
  <si>
    <t>TAYLORS ISLAND</t>
  </si>
  <si>
    <t>21670</t>
  </si>
  <si>
    <t>TEMPLEVILLE</t>
  </si>
  <si>
    <t>21788</t>
  </si>
  <si>
    <t>THURMONT</t>
  </si>
  <si>
    <t>21671</t>
  </si>
  <si>
    <t>TILGHMAN</t>
  </si>
  <si>
    <t>21672</t>
  </si>
  <si>
    <t>21673</t>
  </si>
  <si>
    <t>TRAPPE</t>
  </si>
  <si>
    <t>21790</t>
  </si>
  <si>
    <t>21865</t>
  </si>
  <si>
    <t>TYASKIN</t>
  </si>
  <si>
    <t>21866</t>
  </si>
  <si>
    <t>TYLERTON</t>
  </si>
  <si>
    <t>21791</t>
  </si>
  <si>
    <t>UNION BRIDGE</t>
  </si>
  <si>
    <t>21792</t>
  </si>
  <si>
    <t>21155</t>
  </si>
  <si>
    <t>UPPERCO</t>
  </si>
  <si>
    <t>21867</t>
  </si>
  <si>
    <t>UPPER FAIRMOUNT</t>
  </si>
  <si>
    <t>21156</t>
  </si>
  <si>
    <t>UPPER FALLS</t>
  </si>
  <si>
    <t>21869</t>
  </si>
  <si>
    <t>21793</t>
  </si>
  <si>
    <t>21912</t>
  </si>
  <si>
    <t>21540</t>
  </si>
  <si>
    <t>LUKE</t>
  </si>
  <si>
    <t>21562</t>
  </si>
  <si>
    <t>WESTERNPORT</t>
  </si>
  <si>
    <t>21794</t>
  </si>
  <si>
    <t>WEST FRIENDSHIP</t>
  </si>
  <si>
    <t>21157</t>
  </si>
  <si>
    <t>21158</t>
  </si>
  <si>
    <t>21871</t>
  </si>
  <si>
    <t>21890</t>
  </si>
  <si>
    <t>21872</t>
  </si>
  <si>
    <t>WHALEYVILLE</t>
  </si>
  <si>
    <t>21160</t>
  </si>
  <si>
    <t>WHITEFORD</t>
  </si>
  <si>
    <t>21161</t>
  </si>
  <si>
    <t>21162</t>
  </si>
  <si>
    <t>WHITE MARSH</t>
  </si>
  <si>
    <t>21874</t>
  </si>
  <si>
    <t>WILLARDS</t>
  </si>
  <si>
    <t>21795</t>
  </si>
  <si>
    <t>21676</t>
  </si>
  <si>
    <t>WITTMAN</t>
  </si>
  <si>
    <t>21797</t>
  </si>
  <si>
    <t>21798</t>
  </si>
  <si>
    <t>21104</t>
  </si>
  <si>
    <t>MARRIOTTSVILLE</t>
  </si>
  <si>
    <t>21163</t>
  </si>
  <si>
    <t>21648</t>
  </si>
  <si>
    <t>21677</t>
  </si>
  <si>
    <t>WOOLFORD</t>
  </si>
  <si>
    <t>21678</t>
  </si>
  <si>
    <t>WORTON</t>
  </si>
  <si>
    <t>21679</t>
  </si>
  <si>
    <t>WYE MILLS</t>
  </si>
  <si>
    <t>21875</t>
  </si>
  <si>
    <t>20105</t>
  </si>
  <si>
    <t>ALDIE</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</si>
  <si>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</si>
  <si>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</si>
  <si>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</si>
  <si>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</si>
  <si>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</si>
  <si>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</si>
  <si>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</si>
  <si>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</si>
  <si>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</si>
  <si>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</si>
  <si>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</si>
  <si>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</si>
  <si>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</si>
  <si>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</si>
  <si>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</si>
  <si>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</si>
  <si>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</si>
  <si>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</si>
  <si>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</si>
  <si>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</si>
  <si>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</si>
  <si>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20106</t>
  </si>
  <si>
    <t>AMISSVILLE</t>
  </si>
  <si>
    <t>22003</t>
  </si>
  <si>
    <t>22201</t>
  </si>
  <si>
    <t>22202</t>
  </si>
  <si>
    <t>22203</t>
  </si>
  <si>
    <t>22204</t>
  </si>
  <si>
    <t>22205</t>
  </si>
  <si>
    <t>22206</t>
  </si>
  <si>
    <t>22207</t>
  </si>
  <si>
    <t>22209</t>
  </si>
  <si>
    <t>22210</t>
  </si>
  <si>
    <t>22211</t>
  </si>
  <si>
    <t>FORT MYER</t>
  </si>
  <si>
    <t>22212</t>
  </si>
  <si>
    <t>22213</t>
  </si>
  <si>
    <t>22214</t>
  </si>
  <si>
    <t>22215</t>
  </si>
  <si>
    <t>22216</t>
  </si>
  <si>
    <t>22217</t>
  </si>
  <si>
    <t>22219</t>
  </si>
  <si>
    <t>22222</t>
  </si>
  <si>
    <t>22225</t>
  </si>
  <si>
    <t>22226</t>
  </si>
  <si>
    <t>22227</t>
  </si>
  <si>
    <t>22230</t>
  </si>
  <si>
    <t>22240</t>
  </si>
  <si>
    <t>22241</t>
  </si>
  <si>
    <t>22242</t>
  </si>
  <si>
    <t>22243</t>
  </si>
  <si>
    <t>22244</t>
  </si>
  <si>
    <t>22245</t>
  </si>
  <si>
    <t>22246</t>
  </si>
  <si>
    <t>20146</t>
  </si>
  <si>
    <t>20147</t>
  </si>
  <si>
    <t>20148</t>
  </si>
  <si>
    <t>20149</t>
  </si>
  <si>
    <t>22712</t>
  </si>
  <si>
    <t>BEALETON</t>
  </si>
  <si>
    <t>22610</t>
  </si>
  <si>
    <t>22611</t>
  </si>
  <si>
    <t>20135</t>
  </si>
  <si>
    <t>BLUEMONT</t>
  </si>
  <si>
    <t>22713</t>
  </si>
  <si>
    <t>22716</t>
  </si>
  <si>
    <t>22620</t>
  </si>
  <si>
    <t>22714</t>
  </si>
  <si>
    <t>BRANDY STATION</t>
  </si>
  <si>
    <t>22715</t>
  </si>
  <si>
    <t>20136</t>
  </si>
  <si>
    <t>20137</t>
  </si>
  <si>
    <t>BROAD RUN</t>
  </si>
  <si>
    <t>20138</t>
  </si>
  <si>
    <t>20139</t>
  </si>
  <si>
    <t>CASANOVA</t>
  </si>
  <si>
    <t>20143</t>
  </si>
  <si>
    <t>CATHARPIN</t>
  </si>
  <si>
    <t>20119</t>
  </si>
  <si>
    <t>CATLETT</t>
  </si>
  <si>
    <t>20120</t>
  </si>
  <si>
    <t>20121</t>
  </si>
  <si>
    <t>20122</t>
  </si>
  <si>
    <t>22622</t>
  </si>
  <si>
    <t>BRUCETOWN</t>
  </si>
  <si>
    <t>22624</t>
  </si>
  <si>
    <t>CLEAR BROOK</t>
  </si>
  <si>
    <t>20124</t>
  </si>
  <si>
    <t>22625</t>
  </si>
  <si>
    <t>CROSS JUNCTION</t>
  </si>
  <si>
    <t>22701</t>
  </si>
  <si>
    <t>CULPEPER</t>
  </si>
  <si>
    <t>22722</t>
  </si>
  <si>
    <t>20144</t>
  </si>
  <si>
    <t>DELAPLANE</t>
  </si>
  <si>
    <t>20101</t>
  </si>
  <si>
    <t>DULLES</t>
  </si>
  <si>
    <t>20102</t>
  </si>
  <si>
    <t>20103</t>
  </si>
  <si>
    <t>20104</t>
  </si>
  <si>
    <t>20189</t>
  </si>
  <si>
    <t>22025</t>
  </si>
  <si>
    <t>DUMFRIES</t>
  </si>
  <si>
    <t>22026</t>
  </si>
  <si>
    <t>22718</t>
  </si>
  <si>
    <t>ELKWOOD</t>
  </si>
  <si>
    <t>20151</t>
  </si>
  <si>
    <t>CHANTILLY</t>
  </si>
  <si>
    <t>20152</t>
  </si>
  <si>
    <t>20153</t>
  </si>
  <si>
    <t>22030</t>
  </si>
  <si>
    <t>22031</t>
  </si>
  <si>
    <t>22032</t>
  </si>
  <si>
    <t>22033</t>
  </si>
  <si>
    <t>22034</t>
  </si>
  <si>
    <t>22035</t>
  </si>
  <si>
    <t>22036</t>
  </si>
  <si>
    <t>22037</t>
  </si>
  <si>
    <t>22038</t>
  </si>
  <si>
    <t>22039</t>
  </si>
  <si>
    <t>FAIRFAX STATION</t>
  </si>
  <si>
    <t>22040</t>
  </si>
  <si>
    <t>FALLS CHURCH</t>
  </si>
  <si>
    <t>22041</t>
  </si>
  <si>
    <t>22042</t>
  </si>
  <si>
    <t>22043</t>
  </si>
  <si>
    <t>22044</t>
  </si>
  <si>
    <t>22046</t>
  </si>
  <si>
    <t>22626</t>
  </si>
  <si>
    <t>FISHERS HILL</t>
  </si>
  <si>
    <t>22627</t>
  </si>
  <si>
    <t>FLINT HILL</t>
  </si>
  <si>
    <t>22640</t>
  </si>
  <si>
    <t>HUNTLY</t>
  </si>
  <si>
    <t>22060</t>
  </si>
  <si>
    <t>FORT BELVOIR</t>
  </si>
  <si>
    <t>22652</t>
  </si>
  <si>
    <t>22623</t>
  </si>
  <si>
    <t>CHESTER GAP</t>
  </si>
  <si>
    <t>22630</t>
  </si>
  <si>
    <t>FRONT ROYAL</t>
  </si>
  <si>
    <t>20155</t>
  </si>
  <si>
    <t>20156</t>
  </si>
  <si>
    <t>22720</t>
  </si>
  <si>
    <t>GOLDVEIN</t>
  </si>
  <si>
    <t>22637</t>
  </si>
  <si>
    <t>22066</t>
  </si>
  <si>
    <t>20158</t>
  </si>
  <si>
    <t>20159</t>
  </si>
  <si>
    <t>20168</t>
  </si>
  <si>
    <t>HAYMARKET</t>
  </si>
  <si>
    <t>20169</t>
  </si>
  <si>
    <t>20170</t>
  </si>
  <si>
    <t>20171</t>
  </si>
  <si>
    <t>20172</t>
  </si>
  <si>
    <t>20190</t>
  </si>
  <si>
    <t>RESTON</t>
  </si>
  <si>
    <t>20191</t>
  </si>
  <si>
    <t>20192</t>
  </si>
  <si>
    <t>20194</t>
  </si>
  <si>
    <t>20195</t>
  </si>
  <si>
    <t>20196</t>
  </si>
  <si>
    <t>22095</t>
  </si>
  <si>
    <t>22096</t>
  </si>
  <si>
    <t>22723</t>
  </si>
  <si>
    <t>22639</t>
  </si>
  <si>
    <t>22724</t>
  </si>
  <si>
    <t>JEFFERSONTON</t>
  </si>
  <si>
    <t>20175</t>
  </si>
  <si>
    <t>20176</t>
  </si>
  <si>
    <t>20177</t>
  </si>
  <si>
    <t>20178</t>
  </si>
  <si>
    <t>22725</t>
  </si>
  <si>
    <t>22726</t>
  </si>
  <si>
    <t>LIGNUM</t>
  </si>
  <si>
    <t>22736</t>
  </si>
  <si>
    <t>RICHARDSVILLE</t>
  </si>
  <si>
    <t>22642</t>
  </si>
  <si>
    <t>22079</t>
  </si>
  <si>
    <t>22199</t>
  </si>
  <si>
    <t>20180</t>
  </si>
  <si>
    <t>LOVETTSVILLE</t>
  </si>
  <si>
    <t>22067</t>
  </si>
  <si>
    <t>22101</t>
  </si>
  <si>
    <t>22102</t>
  </si>
  <si>
    <t>22103</t>
  </si>
  <si>
    <t>WEST MCLEAN</t>
  </si>
  <si>
    <t>22106</t>
  </si>
  <si>
    <t>22107</t>
  </si>
  <si>
    <t>22108</t>
  </si>
  <si>
    <t>22109</t>
  </si>
  <si>
    <t>22709</t>
  </si>
  <si>
    <t>ARODA</t>
  </si>
  <si>
    <t>22711</t>
  </si>
  <si>
    <t>BANCO</t>
  </si>
  <si>
    <t>22719</t>
  </si>
  <si>
    <t>ETLAN</t>
  </si>
  <si>
    <t>22727</t>
  </si>
  <si>
    <t>20108</t>
  </si>
  <si>
    <t>20109</t>
  </si>
  <si>
    <t>20110</t>
  </si>
  <si>
    <t>20111</t>
  </si>
  <si>
    <t>20112</t>
  </si>
  <si>
    <t>20113</t>
  </si>
  <si>
    <t>22643</t>
  </si>
  <si>
    <t>20115</t>
  </si>
  <si>
    <t>20116</t>
  </si>
  <si>
    <t>22644</t>
  </si>
  <si>
    <t>MAURERTOWN</t>
  </si>
  <si>
    <t>20117</t>
  </si>
  <si>
    <t>20118</t>
  </si>
  <si>
    <t>22645</t>
  </si>
  <si>
    <t>22649</t>
  </si>
  <si>
    <t>22728</t>
  </si>
  <si>
    <t>22646</t>
  </si>
  <si>
    <t>22729</t>
  </si>
  <si>
    <t>MITCHELLS</t>
  </si>
  <si>
    <t>22121</t>
  </si>
  <si>
    <t>22122</t>
  </si>
  <si>
    <t>20181</t>
  </si>
  <si>
    <t>NOKESVILLE</t>
  </si>
  <si>
    <t>20182</t>
  </si>
  <si>
    <t>22081</t>
  </si>
  <si>
    <t>22082</t>
  </si>
  <si>
    <t>22116</t>
  </si>
  <si>
    <t>22119</t>
  </si>
  <si>
    <t>22730</t>
  </si>
  <si>
    <t>OAKPARK</t>
  </si>
  <si>
    <t>22125</t>
  </si>
  <si>
    <t>OCCOQUAN</t>
  </si>
  <si>
    <t>20128</t>
  </si>
  <si>
    <t>ORLEAN</t>
  </si>
  <si>
    <t>20129</t>
  </si>
  <si>
    <t>PAEONIAN SPRINGS</t>
  </si>
  <si>
    <t>20131</t>
  </si>
  <si>
    <t>PHILOMONT</t>
  </si>
  <si>
    <t>22731</t>
  </si>
  <si>
    <t>PRATTS</t>
  </si>
  <si>
    <t>20132</t>
  </si>
  <si>
    <t>PURCELLVILLE</t>
  </si>
  <si>
    <t>20134</t>
  </si>
  <si>
    <t>20160</t>
  </si>
  <si>
    <t>22134</t>
  </si>
  <si>
    <t>22135</t>
  </si>
  <si>
    <t>22732</t>
  </si>
  <si>
    <t>RADIANT</t>
  </si>
  <si>
    <t>22733</t>
  </si>
  <si>
    <t>RAPIDAN</t>
  </si>
  <si>
    <t>20140</t>
  </si>
  <si>
    <t>RECTORTOWN</t>
  </si>
  <si>
    <t>22734</t>
  </si>
  <si>
    <t>22735</t>
  </si>
  <si>
    <t>22118</t>
  </si>
  <si>
    <t>22650</t>
  </si>
  <si>
    <t>RILEYVILLE</t>
  </si>
  <si>
    <t>22737</t>
  </si>
  <si>
    <t>RIXEYVILLE</t>
  </si>
  <si>
    <t>22746</t>
  </si>
  <si>
    <t>VIEWTOWN</t>
  </si>
  <si>
    <t>22738</t>
  </si>
  <si>
    <t>20141</t>
  </si>
  <si>
    <t>ROUND HILL</t>
  </si>
  <si>
    <t>20142</t>
  </si>
  <si>
    <t>22739</t>
  </si>
  <si>
    <t>22740</t>
  </si>
  <si>
    <t>SPERRYVILLE</t>
  </si>
  <si>
    <t>22749</t>
  </si>
  <si>
    <t>22009</t>
  </si>
  <si>
    <t>22015</t>
  </si>
  <si>
    <t>22150</t>
  </si>
  <si>
    <t>22151</t>
  </si>
  <si>
    <t>22152</t>
  </si>
  <si>
    <t>22153</t>
  </si>
  <si>
    <t>22156</t>
  </si>
  <si>
    <t>22158</t>
  </si>
  <si>
    <t>22159</t>
  </si>
  <si>
    <t>22160</t>
  </si>
  <si>
    <t>22161</t>
  </si>
  <si>
    <t>22654</t>
  </si>
  <si>
    <t>STAR TANNERY</t>
  </si>
  <si>
    <t>22655</t>
  </si>
  <si>
    <t>STEPHENS CITY</t>
  </si>
  <si>
    <t>22656</t>
  </si>
  <si>
    <t>20163</t>
  </si>
  <si>
    <t>20164</t>
  </si>
  <si>
    <t>20165</t>
  </si>
  <si>
    <t>20166</t>
  </si>
  <si>
    <t>20167</t>
  </si>
  <si>
    <t>22741</t>
  </si>
  <si>
    <t>STEVENSBURG</t>
  </si>
  <si>
    <t>22641</t>
  </si>
  <si>
    <t>22657</t>
  </si>
  <si>
    <t>22742</t>
  </si>
  <si>
    <t>SUMERDUCK</t>
  </si>
  <si>
    <t>22743</t>
  </si>
  <si>
    <t>SYRIA</t>
  </si>
  <si>
    <t>20198</t>
  </si>
  <si>
    <t>22660</t>
  </si>
  <si>
    <t>TOMS BROOK</t>
  </si>
  <si>
    <t>22172</t>
  </si>
  <si>
    <t>TRIANGLE</t>
  </si>
  <si>
    <t>20130</t>
  </si>
  <si>
    <t>20184</t>
  </si>
  <si>
    <t>UPPERVILLE</t>
  </si>
  <si>
    <t>20185</t>
  </si>
  <si>
    <t>22027</t>
  </si>
  <si>
    <t>DUNN LORING</t>
  </si>
  <si>
    <t>22124</t>
  </si>
  <si>
    <t>OAKTON</t>
  </si>
  <si>
    <t>22180</t>
  </si>
  <si>
    <t>22181</t>
  </si>
  <si>
    <t>22182</t>
  </si>
  <si>
    <t>22183</t>
  </si>
  <si>
    <t>22185</t>
  </si>
  <si>
    <t>20186</t>
  </si>
  <si>
    <t>20187</t>
  </si>
  <si>
    <t>20188</t>
  </si>
  <si>
    <t>22747</t>
  </si>
  <si>
    <t>20197</t>
  </si>
  <si>
    <t>22663</t>
  </si>
  <si>
    <t>WHITE POST</t>
  </si>
  <si>
    <t>22601</t>
  </si>
  <si>
    <t>22602</t>
  </si>
  <si>
    <t>22603</t>
  </si>
  <si>
    <t>22604</t>
  </si>
  <si>
    <t>22748</t>
  </si>
  <si>
    <t>WOLFTOWN</t>
  </si>
  <si>
    <t>22191</t>
  </si>
  <si>
    <t>22192</t>
  </si>
  <si>
    <t>22193</t>
  </si>
  <si>
    <t>22194</t>
  </si>
  <si>
    <t>22195</t>
  </si>
  <si>
    <t>22664</t>
  </si>
  <si>
    <t>23301</t>
  </si>
  <si>
    <t>ACCOMAC</t>
  </si>
  <si>
    <t>23001</t>
  </si>
  <si>
    <t>ACHILLES</t>
  </si>
  <si>
    <t>22920</t>
  </si>
  <si>
    <t>23821</t>
  </si>
  <si>
    <t>23002</t>
  </si>
  <si>
    <t>AMELIA COURT HOUSE</t>
  </si>
  <si>
    <t>23003</t>
  </si>
  <si>
    <t>ARK</t>
  </si>
  <si>
    <t>22922</t>
  </si>
  <si>
    <t>23004</t>
  </si>
  <si>
    <t>ARVONIA</t>
  </si>
  <si>
    <t>23005</t>
  </si>
  <si>
    <t>23302</t>
  </si>
  <si>
    <t>ASSAWOMAN</t>
  </si>
  <si>
    <t>23303</t>
  </si>
  <si>
    <t>23483</t>
  </si>
  <si>
    <t>24411</t>
  </si>
  <si>
    <t>AUGUSTA SPRINGS</t>
  </si>
  <si>
    <t>23009</t>
  </si>
  <si>
    <t>AYLETT</t>
  </si>
  <si>
    <t>24412</t>
  </si>
  <si>
    <t>BACOVA</t>
  </si>
  <si>
    <t>22923</t>
  </si>
  <si>
    <t>23011</t>
  </si>
  <si>
    <t>BARHAMSVILLE</t>
  </si>
  <si>
    <t>23915</t>
  </si>
  <si>
    <t>BASKERVILLE</t>
  </si>
  <si>
    <t>22810</t>
  </si>
  <si>
    <t>BASYE</t>
  </si>
  <si>
    <t>22924</t>
  </si>
  <si>
    <t>23304</t>
  </si>
  <si>
    <t>BATTERY PARK</t>
  </si>
  <si>
    <t>23015</t>
  </si>
  <si>
    <t>23306</t>
  </si>
  <si>
    <t>BELLE HAVEN</t>
  </si>
  <si>
    <t>23018</t>
  </si>
  <si>
    <t>22811</t>
  </si>
  <si>
    <t>BERGTON</t>
  </si>
  <si>
    <t>23307</t>
  </si>
  <si>
    <t>BIRDSNEST</t>
  </si>
  <si>
    <t>23824</t>
  </si>
  <si>
    <t>23308</t>
  </si>
  <si>
    <t>BLOXOM</t>
  </si>
  <si>
    <t>23409</t>
  </si>
  <si>
    <t>24413</t>
  </si>
  <si>
    <t>23021</t>
  </si>
  <si>
    <t>BOHANNON</t>
  </si>
  <si>
    <t>22427</t>
  </si>
  <si>
    <t>22428</t>
  </si>
  <si>
    <t>23917</t>
  </si>
  <si>
    <t>BOYDTON</t>
  </si>
  <si>
    <t>23827</t>
  </si>
  <si>
    <t>BOYKINS</t>
  </si>
  <si>
    <t>23919</t>
  </si>
  <si>
    <t>BRACEY</t>
  </si>
  <si>
    <t>23828</t>
  </si>
  <si>
    <t>23022</t>
  </si>
  <si>
    <t>BREMO BLUFF</t>
  </si>
  <si>
    <t>22812</t>
  </si>
  <si>
    <t>22815</t>
  </si>
  <si>
    <t>23920</t>
  </si>
  <si>
    <t>BRODNAX</t>
  </si>
  <si>
    <t>24415</t>
  </si>
  <si>
    <t>23921</t>
  </si>
  <si>
    <t>24416</t>
  </si>
  <si>
    <t>23024</t>
  </si>
  <si>
    <t>BUMPASS</t>
  </si>
  <si>
    <t>22432</t>
  </si>
  <si>
    <t>BURGESS</t>
  </si>
  <si>
    <t>22456</t>
  </si>
  <si>
    <t>23922</t>
  </si>
  <si>
    <t>22433</t>
  </si>
  <si>
    <t>BURR HILL</t>
  </si>
  <si>
    <t>22435</t>
  </si>
  <si>
    <t>23310</t>
  </si>
  <si>
    <t>CAPE CHARLES</t>
  </si>
  <si>
    <t>23419</t>
  </si>
  <si>
    <t>OYSTER</t>
  </si>
  <si>
    <t>23429</t>
  </si>
  <si>
    <t>23313</t>
  </si>
  <si>
    <t>CAPEVILLE</t>
  </si>
  <si>
    <t>23829</t>
  </si>
  <si>
    <t>22436</t>
  </si>
  <si>
    <t>CARET</t>
  </si>
  <si>
    <t>23314</t>
  </si>
  <si>
    <t>23315</t>
  </si>
  <si>
    <t>CARRSVILLE</t>
  </si>
  <si>
    <t>23830</t>
  </si>
  <si>
    <t>23027</t>
  </si>
  <si>
    <t>CARTERSVILLE</t>
  </si>
  <si>
    <t>22437</t>
  </si>
  <si>
    <t>CENTER CROSS</t>
  </si>
  <si>
    <t>22438</t>
  </si>
  <si>
    <t>22509</t>
  </si>
  <si>
    <t>23030</t>
  </si>
  <si>
    <t>23923</t>
  </si>
  <si>
    <t>CHARLOTTE COURT HOUSE</t>
  </si>
  <si>
    <t>22901</t>
  </si>
  <si>
    <t>22902</t>
  </si>
  <si>
    <t>22903</t>
  </si>
  <si>
    <t>22904</t>
  </si>
  <si>
    <t>22905</t>
  </si>
  <si>
    <t>22906</t>
  </si>
  <si>
    <t>22907</t>
  </si>
  <si>
    <t>22908</t>
  </si>
  <si>
    <t>22909</t>
  </si>
  <si>
    <t>22910</t>
  </si>
  <si>
    <t>22911</t>
  </si>
  <si>
    <t>23924</t>
  </si>
  <si>
    <t>CHASE CITY</t>
  </si>
  <si>
    <t>23941</t>
  </si>
  <si>
    <t>23316</t>
  </si>
  <si>
    <t>CHERITON</t>
  </si>
  <si>
    <t>23320</t>
  </si>
  <si>
    <t>23321</t>
  </si>
  <si>
    <t>23322</t>
  </si>
  <si>
    <t>23323</t>
  </si>
  <si>
    <t>23324</t>
  </si>
  <si>
    <t>23325</t>
  </si>
  <si>
    <t>23326</t>
  </si>
  <si>
    <t>23327</t>
  </si>
  <si>
    <t>23328</t>
  </si>
  <si>
    <t>23831</t>
  </si>
  <si>
    <t>23836</t>
  </si>
  <si>
    <t>23832</t>
  </si>
  <si>
    <t>23838</t>
  </si>
  <si>
    <t>23336</t>
  </si>
  <si>
    <t>CHINCOTEAGUE ISLAND</t>
  </si>
  <si>
    <t>23337</t>
  </si>
  <si>
    <t>WALLOPS ISLAND</t>
  </si>
  <si>
    <t>23833</t>
  </si>
  <si>
    <t>CHURCH ROAD</t>
  </si>
  <si>
    <t>23032</t>
  </si>
  <si>
    <t>CHURCH VIEW</t>
  </si>
  <si>
    <t>24421</t>
  </si>
  <si>
    <t>23899</t>
  </si>
  <si>
    <t>23927</t>
  </si>
  <si>
    <t>24422</t>
  </si>
  <si>
    <t>CLIFTON FORGE</t>
  </si>
  <si>
    <t>23035</t>
  </si>
  <si>
    <t>COBBS CREEK</t>
  </si>
  <si>
    <t>22442</t>
  </si>
  <si>
    <t>COLES POINT</t>
  </si>
  <si>
    <t>22443</t>
  </si>
  <si>
    <t>COLONIAL BEACH</t>
  </si>
  <si>
    <t>23834</t>
  </si>
  <si>
    <t>COLONIAL HEIGHTS</t>
  </si>
  <si>
    <t>23038</t>
  </si>
  <si>
    <t>22446</t>
  </si>
  <si>
    <t>23837</t>
  </si>
  <si>
    <t>22931</t>
  </si>
  <si>
    <t>COVESVILLE</t>
  </si>
  <si>
    <t>24426</t>
  </si>
  <si>
    <t>23341</t>
  </si>
  <si>
    <t>CRADDOCKVILLE</t>
  </si>
  <si>
    <t>23345</t>
  </si>
  <si>
    <t>DAVIS WHARF</t>
  </si>
  <si>
    <t>24430</t>
  </si>
  <si>
    <t>23930</t>
  </si>
  <si>
    <t>CREWE</t>
  </si>
  <si>
    <t>22820</t>
  </si>
  <si>
    <t>CRIDERS</t>
  </si>
  <si>
    <t>24431</t>
  </si>
  <si>
    <t>CRIMORA</t>
  </si>
  <si>
    <t>22932</t>
  </si>
  <si>
    <t>CROZET</t>
  </si>
  <si>
    <t>23039</t>
  </si>
  <si>
    <t>CROZIER</t>
  </si>
  <si>
    <t>23934</t>
  </si>
  <si>
    <t>23040</t>
  </si>
  <si>
    <t>22448</t>
  </si>
  <si>
    <t>22821</t>
  </si>
  <si>
    <t>24432</t>
  </si>
  <si>
    <t>23043</t>
  </si>
  <si>
    <t>DELTAVILLE</t>
  </si>
  <si>
    <t>23839</t>
  </si>
  <si>
    <t>DENDRON</t>
  </si>
  <si>
    <t>23846</t>
  </si>
  <si>
    <t>23840</t>
  </si>
  <si>
    <t>23936</t>
  </si>
  <si>
    <t>DILLWYN</t>
  </si>
  <si>
    <t>23841</t>
  </si>
  <si>
    <t>DINWIDDIE</t>
  </si>
  <si>
    <t>23842</t>
  </si>
  <si>
    <t>DISPUTANTA</t>
  </si>
  <si>
    <t>24433</t>
  </si>
  <si>
    <t>DOE HILL</t>
  </si>
  <si>
    <t>22451</t>
  </si>
  <si>
    <t>DOGUE</t>
  </si>
  <si>
    <t>23843</t>
  </si>
  <si>
    <t>DOLPHIN</t>
  </si>
  <si>
    <t>23047</t>
  </si>
  <si>
    <t>DOSWELL</t>
  </si>
  <si>
    <t>23937</t>
  </si>
  <si>
    <t>DRAKES BRANCH</t>
  </si>
  <si>
    <t>23844</t>
  </si>
  <si>
    <t>DREWRYVILLE</t>
  </si>
  <si>
    <t>23938</t>
  </si>
  <si>
    <t>22454</t>
  </si>
  <si>
    <t>DUNNSVILLE</t>
  </si>
  <si>
    <t>23050</t>
  </si>
  <si>
    <t>22935</t>
  </si>
  <si>
    <t>DYKE</t>
  </si>
  <si>
    <t>22936</t>
  </si>
  <si>
    <t>EARLYSVILLE</t>
  </si>
  <si>
    <t>23347</t>
  </si>
  <si>
    <t>EASTVILLE</t>
  </si>
  <si>
    <t>23845</t>
  </si>
  <si>
    <t>EBONY</t>
  </si>
  <si>
    <t>22824</t>
  </si>
  <si>
    <t>22827</t>
  </si>
  <si>
    <t>23847</t>
  </si>
  <si>
    <t>22937</t>
  </si>
  <si>
    <t>ESMONT</t>
  </si>
  <si>
    <t>23939</t>
  </si>
  <si>
    <t>23350</t>
  </si>
  <si>
    <t>EXMORE</t>
  </si>
  <si>
    <t>23482</t>
  </si>
  <si>
    <t>WARDTOWN</t>
  </si>
  <si>
    <t>22938</t>
  </si>
  <si>
    <t>FABER</t>
  </si>
  <si>
    <t>24435</t>
  </si>
  <si>
    <t>23901</t>
  </si>
  <si>
    <t>FARMVILLE</t>
  </si>
  <si>
    <t>23909</t>
  </si>
  <si>
    <t>23943</t>
  </si>
  <si>
    <t>HAMPDEN SYDNEY</t>
  </si>
  <si>
    <t>22460</t>
  </si>
  <si>
    <t>22939</t>
  </si>
  <si>
    <t>FISHERSVILLE</t>
  </si>
  <si>
    <t>23822</t>
  </si>
  <si>
    <t>AMMON</t>
  </si>
  <si>
    <t>23850</t>
  </si>
  <si>
    <t>23055</t>
  </si>
  <si>
    <t>FORK UNION</t>
  </si>
  <si>
    <t>23056</t>
  </si>
  <si>
    <t>23851</t>
  </si>
  <si>
    <t>23354</t>
  </si>
  <si>
    <t>22401</t>
  </si>
  <si>
    <t>22402</t>
  </si>
  <si>
    <t>22403</t>
  </si>
  <si>
    <t>22404</t>
  </si>
  <si>
    <t>22405</t>
  </si>
  <si>
    <t>22406</t>
  </si>
  <si>
    <t>22407</t>
  </si>
  <si>
    <t>22408</t>
  </si>
  <si>
    <t>22412</t>
  </si>
  <si>
    <t>23856</t>
  </si>
  <si>
    <t>22940</t>
  </si>
  <si>
    <t>FREE UNION</t>
  </si>
  <si>
    <t>22830</t>
  </si>
  <si>
    <t>FULKS RUN</t>
  </si>
  <si>
    <t>22463</t>
  </si>
  <si>
    <t>GARRISONVILLE</t>
  </si>
  <si>
    <t>23857</t>
  </si>
  <si>
    <t>GASBURG</t>
  </si>
  <si>
    <t>23058</t>
  </si>
  <si>
    <t>23059</t>
  </si>
  <si>
    <t>23060</t>
  </si>
  <si>
    <t>24438</t>
  </si>
  <si>
    <t>GLEN WILTON</t>
  </si>
  <si>
    <t>23061</t>
  </si>
  <si>
    <t>23062</t>
  </si>
  <si>
    <t>GLOUCESTER POINT</t>
  </si>
  <si>
    <t>23014</t>
  </si>
  <si>
    <t>23063</t>
  </si>
  <si>
    <t>GOOCHLAND</t>
  </si>
  <si>
    <t>22942</t>
  </si>
  <si>
    <t>24439</t>
  </si>
  <si>
    <t>23356</t>
  </si>
  <si>
    <t>GREENBACKVILLE</t>
  </si>
  <si>
    <t>23942</t>
  </si>
  <si>
    <t>23357</t>
  </si>
  <si>
    <t>24440</t>
  </si>
  <si>
    <t>22943</t>
  </si>
  <si>
    <t>23064</t>
  </si>
  <si>
    <t>GRIMSTEAD</t>
  </si>
  <si>
    <t>24441</t>
  </si>
  <si>
    <t>GROTTOES</t>
  </si>
  <si>
    <t>23065</t>
  </si>
  <si>
    <t>GUM SPRING</t>
  </si>
  <si>
    <t>23066</t>
  </si>
  <si>
    <t>GWYNN</t>
  </si>
  <si>
    <t>23067</t>
  </si>
  <si>
    <t>HADENSVILLE</t>
  </si>
  <si>
    <t>22469</t>
  </si>
  <si>
    <t>23068</t>
  </si>
  <si>
    <t>HALLIEFORD</t>
  </si>
  <si>
    <t>23359</t>
  </si>
  <si>
    <t>HALLWOOD</t>
  </si>
  <si>
    <t>23630</t>
  </si>
  <si>
    <t>23651</t>
  </si>
  <si>
    <t>FORT MONROE</t>
  </si>
  <si>
    <t>23661</t>
  </si>
  <si>
    <t>23662</t>
  </si>
  <si>
    <t>POQUOSON</t>
  </si>
  <si>
    <t>23663</t>
  </si>
  <si>
    <t>23664</t>
  </si>
  <si>
    <t>23665</t>
  </si>
  <si>
    <t>23666</t>
  </si>
  <si>
    <t>23667</t>
  </si>
  <si>
    <t>23668</t>
  </si>
  <si>
    <t>23669</t>
  </si>
  <si>
    <t>23670</t>
  </si>
  <si>
    <t>23681</t>
  </si>
  <si>
    <t>23069</t>
  </si>
  <si>
    <t>23389</t>
  </si>
  <si>
    <t>HARBORTON</t>
  </si>
  <si>
    <t>23070</t>
  </si>
  <si>
    <t>22801</t>
  </si>
  <si>
    <t>22802</t>
  </si>
  <si>
    <t>22803</t>
  </si>
  <si>
    <t>22807</t>
  </si>
  <si>
    <t>22848</t>
  </si>
  <si>
    <t>23071</t>
  </si>
  <si>
    <t>HARTFIELD</t>
  </si>
  <si>
    <t>22471</t>
  </si>
  <si>
    <t>HARTWOOD</t>
  </si>
  <si>
    <t>23072</t>
  </si>
  <si>
    <t>23107</t>
  </si>
  <si>
    <t>MARYUS</t>
  </si>
  <si>
    <t>23155</t>
  </si>
  <si>
    <t>22472</t>
  </si>
  <si>
    <t>22570</t>
  </si>
  <si>
    <t>VILLAGE</t>
  </si>
  <si>
    <t>24442</t>
  </si>
  <si>
    <t>HEAD WATERS</t>
  </si>
  <si>
    <t>22473</t>
  </si>
  <si>
    <t>HEATHSVILLE</t>
  </si>
  <si>
    <t>22831</t>
  </si>
  <si>
    <t>23860</t>
  </si>
  <si>
    <t>23395</t>
  </si>
  <si>
    <t>HORNTOWN</t>
  </si>
  <si>
    <t>24445</t>
  </si>
  <si>
    <t>23076</t>
  </si>
  <si>
    <t>HUDGINS</t>
  </si>
  <si>
    <t>22476</t>
  </si>
  <si>
    <t>HUSTLE</t>
  </si>
  <si>
    <t>24448</t>
  </si>
  <si>
    <t>IRON GATE</t>
  </si>
  <si>
    <t>22480</t>
  </si>
  <si>
    <t>23397</t>
  </si>
  <si>
    <t>ISLE OF WIGHT</t>
  </si>
  <si>
    <t>23866</t>
  </si>
  <si>
    <t>IVOR</t>
  </si>
  <si>
    <t>22945</t>
  </si>
  <si>
    <t>IVY</t>
  </si>
  <si>
    <t>23398</t>
  </si>
  <si>
    <t>23867</t>
  </si>
  <si>
    <t>JARRATT</t>
  </si>
  <si>
    <t>23870</t>
  </si>
  <si>
    <t>22481</t>
  </si>
  <si>
    <t>23083</t>
  </si>
  <si>
    <t>JETERSVILLE</t>
  </si>
  <si>
    <t>22946</t>
  </si>
  <si>
    <t>23401</t>
  </si>
  <si>
    <t>23944</t>
  </si>
  <si>
    <t>KENBRIDGE</t>
  </si>
  <si>
    <t>23084</t>
  </si>
  <si>
    <t>KENTS STORE</t>
  </si>
  <si>
    <t>22947</t>
  </si>
  <si>
    <t>23947</t>
  </si>
  <si>
    <t>22482</t>
  </si>
  <si>
    <t>KILMARNOCK</t>
  </si>
  <si>
    <t>23085</t>
  </si>
  <si>
    <t>KING AND QUEEN COURT HOUSE</t>
  </si>
  <si>
    <t>22485</t>
  </si>
  <si>
    <t>KING GEORGE</t>
  </si>
  <si>
    <t>22544</t>
  </si>
  <si>
    <t>ROLLINS FORK</t>
  </si>
  <si>
    <t>23086</t>
  </si>
  <si>
    <t>KING WILLIAM</t>
  </si>
  <si>
    <t>22488</t>
  </si>
  <si>
    <t>KINSALE</t>
  </si>
  <si>
    <t>22833</t>
  </si>
  <si>
    <t>LACEY SPRING</t>
  </si>
  <si>
    <t>23694</t>
  </si>
  <si>
    <t>23950</t>
  </si>
  <si>
    <t>22501</t>
  </si>
  <si>
    <t>22503</t>
  </si>
  <si>
    <t>22504</t>
  </si>
  <si>
    <t>LANEVIEW</t>
  </si>
  <si>
    <t>23089</t>
  </si>
  <si>
    <t>LANEXA</t>
  </si>
  <si>
    <t>23868</t>
  </si>
  <si>
    <t>24450</t>
  </si>
  <si>
    <t>23090</t>
  </si>
  <si>
    <t>LIGHTFOOT</t>
  </si>
  <si>
    <t>22834</t>
  </si>
  <si>
    <t>LINVILLE</t>
  </si>
  <si>
    <t>22507</t>
  </si>
  <si>
    <t>LIVELY</t>
  </si>
  <si>
    <t>22948</t>
  </si>
  <si>
    <t>LOCUST DALE</t>
  </si>
  <si>
    <t>22508</t>
  </si>
  <si>
    <t>23092</t>
  </si>
  <si>
    <t>LOCUST HILL</t>
  </si>
  <si>
    <t>23404</t>
  </si>
  <si>
    <t>LOCUSTVILLE</t>
  </si>
  <si>
    <t>22511</t>
  </si>
  <si>
    <t>LOTTSBURG</t>
  </si>
  <si>
    <t>23093</t>
  </si>
  <si>
    <t>23170</t>
  </si>
  <si>
    <t>TREVILIANS</t>
  </si>
  <si>
    <t>22949</t>
  </si>
  <si>
    <t>LOVINGSTON</t>
  </si>
  <si>
    <t>24457</t>
  </si>
  <si>
    <t>23952</t>
  </si>
  <si>
    <t>22835</t>
  </si>
  <si>
    <t>22952</t>
  </si>
  <si>
    <t>24458</t>
  </si>
  <si>
    <t>22840</t>
  </si>
  <si>
    <t>MC GAHEYSVILLE</t>
  </si>
  <si>
    <t>23872</t>
  </si>
  <si>
    <t>MC KENNEY</t>
  </si>
  <si>
    <t>23405</t>
  </si>
  <si>
    <t>MACHIPONGO</t>
  </si>
  <si>
    <t>23102</t>
  </si>
  <si>
    <t>MAIDENS</t>
  </si>
  <si>
    <t>23160</t>
  </si>
  <si>
    <t>STATE FARM</t>
  </si>
  <si>
    <t>23103</t>
  </si>
  <si>
    <t>MANAKIN SABOT</t>
  </si>
  <si>
    <t>23105</t>
  </si>
  <si>
    <t>MANNBORO</t>
  </si>
  <si>
    <t>23106</t>
  </si>
  <si>
    <t>MANQUIN</t>
  </si>
  <si>
    <t>23407</t>
  </si>
  <si>
    <t>MAPPSVILLE</t>
  </si>
  <si>
    <t>23408</t>
  </si>
  <si>
    <t>23109</t>
  </si>
  <si>
    <t>23110</t>
  </si>
  <si>
    <t>MATTAPONI</t>
  </si>
  <si>
    <t>23111</t>
  </si>
  <si>
    <t>23116</t>
  </si>
  <si>
    <t>23954</t>
  </si>
  <si>
    <t>MEHERRIN</t>
  </si>
  <si>
    <t>23410</t>
  </si>
  <si>
    <t>MELFA</t>
  </si>
  <si>
    <t>23873</t>
  </si>
  <si>
    <t>MEREDITHVILLE</t>
  </si>
  <si>
    <t>22513</t>
  </si>
  <si>
    <t>MERRY POINT</t>
  </si>
  <si>
    <t>24459</t>
  </si>
  <si>
    <t>MIDDLEBROOK</t>
  </si>
  <si>
    <t>23112</t>
  </si>
  <si>
    <t>23113</t>
  </si>
  <si>
    <t>23114</t>
  </si>
  <si>
    <t>22514</t>
  </si>
  <si>
    <t>24460</t>
  </si>
  <si>
    <t>MILLBORO</t>
  </si>
  <si>
    <t>23115</t>
  </si>
  <si>
    <t>MILLERS TAVERN</t>
  </si>
  <si>
    <t>23117</t>
  </si>
  <si>
    <t>24463</t>
  </si>
  <si>
    <t>MINT SPRING</t>
  </si>
  <si>
    <t>22517</t>
  </si>
  <si>
    <t>MOLLUSK</t>
  </si>
  <si>
    <t>24464</t>
  </si>
  <si>
    <t>24465</t>
  </si>
  <si>
    <t>24468</t>
  </si>
  <si>
    <t>MUSTOE</t>
  </si>
  <si>
    <t>23192</t>
  </si>
  <si>
    <t>22957</t>
  </si>
  <si>
    <t>MONTPELIER STATION</t>
  </si>
  <si>
    <t>22520</t>
  </si>
  <si>
    <t>MONTROSS</t>
  </si>
  <si>
    <t>22558</t>
  </si>
  <si>
    <t>22581</t>
  </si>
  <si>
    <t>ZACATA</t>
  </si>
  <si>
    <t>23045</t>
  </si>
  <si>
    <t>DIGGS</t>
  </si>
  <si>
    <t>23119</t>
  </si>
  <si>
    <t>MOON</t>
  </si>
  <si>
    <t>22523</t>
  </si>
  <si>
    <t>MORATTICO</t>
  </si>
  <si>
    <t>23120</t>
  </si>
  <si>
    <t>MOSELEY</t>
  </si>
  <si>
    <t>22841</t>
  </si>
  <si>
    <t>MOUNT CRAWFORD</t>
  </si>
  <si>
    <t>22524</t>
  </si>
  <si>
    <t>22842</t>
  </si>
  <si>
    <t>MOUNT JACKSON</t>
  </si>
  <si>
    <t>24437</t>
  </si>
  <si>
    <t>24467</t>
  </si>
  <si>
    <t>MOUNT SIDNEY</t>
  </si>
  <si>
    <t>22843</t>
  </si>
  <si>
    <t>MOUNT SOLON</t>
  </si>
  <si>
    <t>23413</t>
  </si>
  <si>
    <t>NASSAWADOX</t>
  </si>
  <si>
    <t>22958</t>
  </si>
  <si>
    <t>NELLYSFORD</t>
  </si>
  <si>
    <t>23412</t>
  </si>
  <si>
    <t>MODEST TOWN</t>
  </si>
  <si>
    <t>23414</t>
  </si>
  <si>
    <t>NELSONIA</t>
  </si>
  <si>
    <t>23123</t>
  </si>
  <si>
    <t>23415</t>
  </si>
  <si>
    <t>NEW CHURCH</t>
  </si>
  <si>
    <t>24469</t>
  </si>
  <si>
    <t>23124</t>
  </si>
  <si>
    <t>NEW KENT</t>
  </si>
  <si>
    <t>22844</t>
  </si>
  <si>
    <t>23125</t>
  </si>
  <si>
    <t>23601</t>
  </si>
  <si>
    <t>NEWPORT NEWS</t>
  </si>
  <si>
    <t>23602</t>
  </si>
  <si>
    <t>23603</t>
  </si>
  <si>
    <t>23604</t>
  </si>
  <si>
    <t>FORT EUSTIS</t>
  </si>
  <si>
    <t>23605</t>
  </si>
  <si>
    <t>23606</t>
  </si>
  <si>
    <t>23607</t>
  </si>
  <si>
    <t>23608</t>
  </si>
  <si>
    <t>23609</t>
  </si>
  <si>
    <t>23612</t>
  </si>
  <si>
    <t>23628</t>
  </si>
  <si>
    <t>23874</t>
  </si>
  <si>
    <t>NEWSOMS</t>
  </si>
  <si>
    <t>23126</t>
  </si>
  <si>
    <t>22526</t>
  </si>
  <si>
    <t>NINDE</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</si>
  <si>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</si>
  <si>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</si>
  <si>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</si>
  <si>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</si>
  <si>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</si>
  <si>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</si>
  <si>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</si>
  <si>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</si>
  <si>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</si>
  <si>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</si>
  <si>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</si>
  <si>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</si>
  <si>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</si>
  <si>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</si>
  <si>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</si>
  <si>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</si>
  <si>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</si>
  <si>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</si>
  <si>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</si>
  <si>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</si>
  <si>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</si>
  <si>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</si>
  <si>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</si>
  <si>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</si>
  <si>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23127</t>
  </si>
  <si>
    <t>NORGE</t>
  </si>
  <si>
    <t>23025</t>
  </si>
  <si>
    <t>CARDINAL</t>
  </si>
  <si>
    <t>23128</t>
  </si>
  <si>
    <t>NORTH</t>
  </si>
  <si>
    <t>22959</t>
  </si>
  <si>
    <t>NORTH GARDEN</t>
  </si>
  <si>
    <t>23955</t>
  </si>
  <si>
    <t>NOTTOWAY</t>
  </si>
  <si>
    <t>22528</t>
  </si>
  <si>
    <t>NUTTSVILLE</t>
  </si>
  <si>
    <t>23396</t>
  </si>
  <si>
    <t>OAK HALL</t>
  </si>
  <si>
    <t>23416</t>
  </si>
  <si>
    <t>23129</t>
  </si>
  <si>
    <t>OILVILLE</t>
  </si>
  <si>
    <t>22529</t>
  </si>
  <si>
    <t>OLDHAMS</t>
  </si>
  <si>
    <t>23417</t>
  </si>
  <si>
    <t>ONANCOCK</t>
  </si>
  <si>
    <t>23130</t>
  </si>
  <si>
    <t>ONEMO</t>
  </si>
  <si>
    <t>23418</t>
  </si>
  <si>
    <t>ONLEY</t>
  </si>
  <si>
    <t>22530</t>
  </si>
  <si>
    <t>OPHELIA</t>
  </si>
  <si>
    <t>22960</t>
  </si>
  <si>
    <t>22989</t>
  </si>
  <si>
    <t>WOODBERRY FOREST</t>
  </si>
  <si>
    <t>23131</t>
  </si>
  <si>
    <t>ORDINARY</t>
  </si>
  <si>
    <t>22845</t>
  </si>
  <si>
    <t>ORKNEY SPRINGS</t>
  </si>
  <si>
    <t>23358</t>
  </si>
  <si>
    <t>HACKSNECK</t>
  </si>
  <si>
    <t>23420</t>
  </si>
  <si>
    <t>PAINTER</t>
  </si>
  <si>
    <t>22963</t>
  </si>
  <si>
    <t>23958</t>
  </si>
  <si>
    <t>PAMPLIN</t>
  </si>
  <si>
    <t>23421</t>
  </si>
  <si>
    <t>PARKSLEY</t>
  </si>
  <si>
    <t>22534</t>
  </si>
  <si>
    <t>PARTLOW</t>
  </si>
  <si>
    <t>22832</t>
  </si>
  <si>
    <t>KEEZLETOWN</t>
  </si>
  <si>
    <t>22846</t>
  </si>
  <si>
    <t>PENN LAIRD</t>
  </si>
  <si>
    <t>23801</t>
  </si>
  <si>
    <t>23803</t>
  </si>
  <si>
    <t>23804</t>
  </si>
  <si>
    <t>23805</t>
  </si>
  <si>
    <t>23806</t>
  </si>
  <si>
    <t>VIRGINIA STATE UNIVERSITY</t>
  </si>
  <si>
    <t>23959</t>
  </si>
  <si>
    <t>PHENIX</t>
  </si>
  <si>
    <t>22964</t>
  </si>
  <si>
    <t>PINEY RIVER</t>
  </si>
  <si>
    <t>23138</t>
  </si>
  <si>
    <t>PORT HAYWOOD</t>
  </si>
  <si>
    <t>24471</t>
  </si>
  <si>
    <t>22535</t>
  </si>
  <si>
    <t>23701</t>
  </si>
  <si>
    <t>23702</t>
  </si>
  <si>
    <t>23703</t>
  </si>
  <si>
    <t>23704</t>
  </si>
  <si>
    <t>23705</t>
  </si>
  <si>
    <t>23707</t>
  </si>
  <si>
    <t>23708</t>
  </si>
  <si>
    <t>23709</t>
  </si>
  <si>
    <t>23139</t>
  </si>
  <si>
    <t>23875</t>
  </si>
  <si>
    <t>PRINCE GEORGE</t>
  </si>
  <si>
    <t>23960</t>
  </si>
  <si>
    <t>23140</t>
  </si>
  <si>
    <t>PROVIDENCE FORGE</t>
  </si>
  <si>
    <t>23422</t>
  </si>
  <si>
    <t>PUNGOTEAGUE</t>
  </si>
  <si>
    <t>22847</t>
  </si>
  <si>
    <t>QUICKSBURG</t>
  </si>
  <si>
    <t>23423</t>
  </si>
  <si>
    <t>QUINBY</t>
  </si>
  <si>
    <t>22965</t>
  </si>
  <si>
    <t>QUINQUE</t>
  </si>
  <si>
    <t>23141</t>
  </si>
  <si>
    <t>23962</t>
  </si>
  <si>
    <t>24472</t>
  </si>
  <si>
    <t>RAPHINE</t>
  </si>
  <si>
    <t>22538</t>
  </si>
  <si>
    <t>RAPPAHANNOCK ACADEMY</t>
  </si>
  <si>
    <t>23876</t>
  </si>
  <si>
    <t>23963</t>
  </si>
  <si>
    <t>23964</t>
  </si>
  <si>
    <t>22539</t>
  </si>
  <si>
    <t>REEDVILLE</t>
  </si>
  <si>
    <t>23424</t>
  </si>
  <si>
    <t>22542</t>
  </si>
  <si>
    <t>RHOADESVILLE</t>
  </si>
  <si>
    <t>23966</t>
  </si>
  <si>
    <t>23075</t>
  </si>
  <si>
    <t>HENRICO</t>
  </si>
  <si>
    <t>23173</t>
  </si>
  <si>
    <t>UNIVERSITY OF RICHMOND</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</si>
  <si>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</si>
  <si>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</si>
  <si>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</si>
  <si>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</si>
  <si>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</si>
  <si>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</si>
  <si>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</si>
  <si>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</si>
  <si>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</si>
  <si>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</si>
  <si>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</si>
  <si>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</si>
  <si>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</si>
  <si>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</si>
  <si>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</si>
  <si>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</si>
  <si>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</si>
  <si>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</si>
  <si>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</si>
  <si>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</si>
  <si>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</si>
  <si>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</si>
  <si>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</si>
  <si>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</si>
  <si>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</si>
  <si>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</si>
  <si>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</si>
  <si>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</si>
  <si>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</si>
  <si>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</si>
  <si>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</si>
  <si>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</si>
  <si>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</si>
  <si>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</si>
  <si>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</si>
  <si>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</si>
  <si>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</si>
  <si>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</si>
  <si>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</si>
  <si>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</si>
  <si>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</si>
  <si>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</si>
  <si>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</si>
  <si>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</si>
  <si>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</si>
  <si>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</si>
  <si>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</si>
  <si>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</si>
  <si>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24473</t>
  </si>
  <si>
    <t>ROCKBRIDGE BATHS</t>
  </si>
  <si>
    <t>23146</t>
  </si>
  <si>
    <t>22967</t>
  </si>
  <si>
    <t>22976</t>
  </si>
  <si>
    <t>22545</t>
  </si>
  <si>
    <t>22968</t>
  </si>
  <si>
    <t>RUCKERSVILLE</t>
  </si>
  <si>
    <t>22546</t>
  </si>
  <si>
    <t>RUTHER GLEN</t>
  </si>
  <si>
    <t>23147</t>
  </si>
  <si>
    <t>RUTHVILLE</t>
  </si>
  <si>
    <t>23023</t>
  </si>
  <si>
    <t>BRUINGTON</t>
  </si>
  <si>
    <t>23148</t>
  </si>
  <si>
    <t>SAINT STEPHENS CHURCH</t>
  </si>
  <si>
    <t>23161</t>
  </si>
  <si>
    <t>23031</t>
  </si>
  <si>
    <t>CHRISTCHURCH</t>
  </si>
  <si>
    <t>23149</t>
  </si>
  <si>
    <t>SALUDA</t>
  </si>
  <si>
    <t>23150</t>
  </si>
  <si>
    <t>SANDSTON</t>
  </si>
  <si>
    <t>23153</t>
  </si>
  <si>
    <t>23426</t>
  </si>
  <si>
    <t>23967</t>
  </si>
  <si>
    <t>SAXE</t>
  </si>
  <si>
    <t>23427</t>
  </si>
  <si>
    <t>SAXIS</t>
  </si>
  <si>
    <t>23154</t>
  </si>
  <si>
    <t>SCHLEY</t>
  </si>
  <si>
    <t>22969</t>
  </si>
  <si>
    <t>23696</t>
  </si>
  <si>
    <t>22547</t>
  </si>
  <si>
    <t>SEALSTON</t>
  </si>
  <si>
    <t>23878</t>
  </si>
  <si>
    <t>SEDLEY</t>
  </si>
  <si>
    <t>24474</t>
  </si>
  <si>
    <t>23108</t>
  </si>
  <si>
    <t>23156</t>
  </si>
  <si>
    <t>SHACKLEFORDS</t>
  </si>
  <si>
    <t>22548</t>
  </si>
  <si>
    <t>SHARPS</t>
  </si>
  <si>
    <t>22849</t>
  </si>
  <si>
    <t>22971</t>
  </si>
  <si>
    <t>22850</t>
  </si>
  <si>
    <t>SINGERS GLEN</t>
  </si>
  <si>
    <t>23879</t>
  </si>
  <si>
    <t>SKIPPERS</t>
  </si>
  <si>
    <t>23968</t>
  </si>
  <si>
    <t>SKIPWITH</t>
  </si>
  <si>
    <t>23430</t>
  </si>
  <si>
    <t>23431</t>
  </si>
  <si>
    <t>22972</t>
  </si>
  <si>
    <t>23970</t>
  </si>
  <si>
    <t>SOUTH HILL</t>
  </si>
  <si>
    <t>22552</t>
  </si>
  <si>
    <t>22551</t>
  </si>
  <si>
    <t>SPOTSYLVANIA</t>
  </si>
  <si>
    <t>22553</t>
  </si>
  <si>
    <t>23881</t>
  </si>
  <si>
    <t>22430</t>
  </si>
  <si>
    <t>BROOKE</t>
  </si>
  <si>
    <t>22554</t>
  </si>
  <si>
    <t>22555</t>
  </si>
  <si>
    <t>22556</t>
  </si>
  <si>
    <t>22973</t>
  </si>
  <si>
    <t>STANARDSVILLE</t>
  </si>
  <si>
    <t>22851</t>
  </si>
  <si>
    <t>24401</t>
  </si>
  <si>
    <t>24402</t>
  </si>
  <si>
    <t>24476</t>
  </si>
  <si>
    <t>STEELES TAVERN</t>
  </si>
  <si>
    <t>23882</t>
  </si>
  <si>
    <t>24477</t>
  </si>
  <si>
    <t>STUARTS DRAFT</t>
  </si>
  <si>
    <t>23162</t>
  </si>
  <si>
    <t>STUDLEY</t>
  </si>
  <si>
    <t>23432</t>
  </si>
  <si>
    <t>SUFFOLK</t>
  </si>
  <si>
    <t>23433</t>
  </si>
  <si>
    <t>23434</t>
  </si>
  <si>
    <t>23435</t>
  </si>
  <si>
    <t>23436</t>
  </si>
  <si>
    <t>23437</t>
  </si>
  <si>
    <t>23438</t>
  </si>
  <si>
    <t>23439</t>
  </si>
  <si>
    <t>23883</t>
  </si>
  <si>
    <t>23163</t>
  </si>
  <si>
    <t>SUSAN</t>
  </si>
  <si>
    <t>23884</t>
  </si>
  <si>
    <t>23885</t>
  </si>
  <si>
    <t>24479</t>
  </si>
  <si>
    <t>SWOOPE</t>
  </si>
  <si>
    <t>23440</t>
  </si>
  <si>
    <t>TANGIER</t>
  </si>
  <si>
    <t>22560</t>
  </si>
  <si>
    <t>TAPPAHANNOCK</t>
  </si>
  <si>
    <t>23441</t>
  </si>
  <si>
    <t>TASLEY</t>
  </si>
  <si>
    <t>23399</t>
  </si>
  <si>
    <t>JENKINS BRIDGE</t>
  </si>
  <si>
    <t>23442</t>
  </si>
  <si>
    <t>TEMPERANCEVILLE</t>
  </si>
  <si>
    <t>22565</t>
  </si>
  <si>
    <t>22853</t>
  </si>
  <si>
    <t>TIMBERVILLE</t>
  </si>
  <si>
    <t>23168</t>
  </si>
  <si>
    <t>TOANO</t>
  </si>
  <si>
    <t>23169</t>
  </si>
  <si>
    <t>TOPPING</t>
  </si>
  <si>
    <t>23443</t>
  </si>
  <si>
    <t>22974</t>
  </si>
  <si>
    <t>22567</t>
  </si>
  <si>
    <t>23079</t>
  </si>
  <si>
    <t>23175</t>
  </si>
  <si>
    <t>URBANNA</t>
  </si>
  <si>
    <t>23180</t>
  </si>
  <si>
    <t>WATER VIEW</t>
  </si>
  <si>
    <t>23887</t>
  </si>
  <si>
    <t>VALENTINES</t>
  </si>
  <si>
    <t>24482</t>
  </si>
  <si>
    <t>24483</t>
  </si>
  <si>
    <t>VESUVIUS</t>
  </si>
  <si>
    <t>23974</t>
  </si>
  <si>
    <t>23450</t>
  </si>
  <si>
    <t>VIRGINIA BEACH</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</si>
  <si>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</si>
  <si>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</si>
  <si>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</si>
  <si>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</si>
  <si>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</si>
  <si>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</si>
  <si>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</si>
  <si>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</si>
  <si>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</si>
  <si>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</si>
  <si>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</si>
  <si>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</si>
  <si>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</si>
  <si>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</si>
  <si>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</si>
  <si>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</si>
  <si>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</si>
  <si>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</si>
  <si>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</si>
  <si>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</si>
  <si>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WACHAPREAGUE</t>
  </si>
  <si>
    <t>28145</t>
  </si>
  <si>
    <t>28146</t>
  </si>
  <si>
    <t>28147</t>
  </si>
  <si>
    <t>28575</t>
  </si>
  <si>
    <t>SALTER PATH</t>
  </si>
  <si>
    <t>28773</t>
  </si>
  <si>
    <t>28774</t>
  </si>
  <si>
    <t>SAPPHIRE</t>
  </si>
  <si>
    <t>28775</t>
  </si>
  <si>
    <t>SCALY MOUNTAIN</t>
  </si>
  <si>
    <t>28577</t>
  </si>
  <si>
    <t>SEALEVEL</t>
  </si>
  <si>
    <t>28581</t>
  </si>
  <si>
    <t>28578</t>
  </si>
  <si>
    <t>SEVEN SPRINGS</t>
  </si>
  <si>
    <t>28459</t>
  </si>
  <si>
    <t>SHALLOTTE</t>
  </si>
  <si>
    <t>28467</t>
  </si>
  <si>
    <t>CALABASH</t>
  </si>
  <si>
    <t>28468</t>
  </si>
  <si>
    <t>28469</t>
  </si>
  <si>
    <t>OCEAN ISLE BEACH</t>
  </si>
  <si>
    <t>23176</t>
  </si>
  <si>
    <t>WAKE</t>
  </si>
  <si>
    <t>23888</t>
  </si>
  <si>
    <t>23177</t>
  </si>
  <si>
    <t>23178</t>
  </si>
  <si>
    <t>WARE NECK</t>
  </si>
  <si>
    <t>23889</t>
  </si>
  <si>
    <t>24484</t>
  </si>
  <si>
    <t>22572</t>
  </si>
  <si>
    <t>23890</t>
  </si>
  <si>
    <t>23891</t>
  </si>
  <si>
    <t>22980</t>
  </si>
  <si>
    <t>22576</t>
  </si>
  <si>
    <t>WEEMS</t>
  </si>
  <si>
    <t>24485</t>
  </si>
  <si>
    <t>WEST AUGUSTA</t>
  </si>
  <si>
    <t>22577</t>
  </si>
  <si>
    <t>23091</t>
  </si>
  <si>
    <t>LITTLE PLYMOUTH</t>
  </si>
  <si>
    <t>23181</t>
  </si>
  <si>
    <t>24486</t>
  </si>
  <si>
    <t>WEYERS CAVE</t>
  </si>
  <si>
    <t>22987</t>
  </si>
  <si>
    <t>23183</t>
  </si>
  <si>
    <t>23893</t>
  </si>
  <si>
    <t>22578</t>
  </si>
  <si>
    <t>WHITE STONE</t>
  </si>
  <si>
    <t>23184</t>
  </si>
  <si>
    <t>WICOMICO</t>
  </si>
  <si>
    <t>22579</t>
  </si>
  <si>
    <t>WICOMICO CHURCH</t>
  </si>
  <si>
    <t>23081</t>
  </si>
  <si>
    <t>23185</t>
  </si>
  <si>
    <t>23186</t>
  </si>
  <si>
    <t>23187</t>
  </si>
  <si>
    <t>23188</t>
  </si>
  <si>
    <t>24487</t>
  </si>
  <si>
    <t>23486</t>
  </si>
  <si>
    <t>WILLIS WHARF</t>
  </si>
  <si>
    <t>23894</t>
  </si>
  <si>
    <t>WILSONS</t>
  </si>
  <si>
    <t>23487</t>
  </si>
  <si>
    <t>23488</t>
  </si>
  <si>
    <t>WITHAMS</t>
  </si>
  <si>
    <t>22580</t>
  </si>
  <si>
    <t>23190</t>
  </si>
  <si>
    <t>WOODS CROSS ROADS</t>
  </si>
  <si>
    <t>23976</t>
  </si>
  <si>
    <t>WYLLIESBURG</t>
  </si>
  <si>
    <t>23897</t>
  </si>
  <si>
    <t>23690</t>
  </si>
  <si>
    <t>23691</t>
  </si>
  <si>
    <t>23692</t>
  </si>
  <si>
    <t>23693</t>
  </si>
  <si>
    <t>23898</t>
  </si>
  <si>
    <t>27006</t>
  </si>
  <si>
    <t>27910</t>
  </si>
  <si>
    <t>AHOSKIE</t>
  </si>
  <si>
    <t>27201</t>
  </si>
  <si>
    <t>ALAMANCE</t>
  </si>
  <si>
    <t>27202</t>
  </si>
  <si>
    <t>ALTAMAHAW</t>
  </si>
  <si>
    <t>27501</t>
  </si>
  <si>
    <t>ANGIER</t>
  </si>
  <si>
    <t>27502</t>
  </si>
  <si>
    <t>APEX</t>
  </si>
  <si>
    <t>27523</t>
  </si>
  <si>
    <t>27539</t>
  </si>
  <si>
    <t>27007</t>
  </si>
  <si>
    <t>27203</t>
  </si>
  <si>
    <t>ASHEBORO</t>
  </si>
  <si>
    <t>27204</t>
  </si>
  <si>
    <t>27205</t>
  </si>
  <si>
    <t>27805</t>
  </si>
  <si>
    <t>AULANDER</t>
  </si>
  <si>
    <t>27806</t>
  </si>
  <si>
    <t>27915</t>
  </si>
  <si>
    <t>27916</t>
  </si>
  <si>
    <t>AYDLETT</t>
  </si>
  <si>
    <t>27503</t>
  </si>
  <si>
    <t>BAHAMA</t>
  </si>
  <si>
    <t>27807</t>
  </si>
  <si>
    <t>28604</t>
  </si>
  <si>
    <t>BANNER ELK</t>
  </si>
  <si>
    <t>28691</t>
  </si>
  <si>
    <t>VALLE CRUCIS</t>
  </si>
  <si>
    <t>27917</t>
  </si>
  <si>
    <t>BARCO</t>
  </si>
  <si>
    <t>27808</t>
  </si>
  <si>
    <t>27809</t>
  </si>
  <si>
    <t>BATTLEBORO</t>
  </si>
  <si>
    <t>27207</t>
  </si>
  <si>
    <t>27009</t>
  </si>
  <si>
    <t>BELEWS CREEK</t>
  </si>
  <si>
    <t>27810</t>
  </si>
  <si>
    <t>BELHAVEN</t>
  </si>
  <si>
    <t>27811</t>
  </si>
  <si>
    <t>BELLARTHUR</t>
  </si>
  <si>
    <t>27919</t>
  </si>
  <si>
    <t>27208</t>
  </si>
  <si>
    <t>27504</t>
  </si>
  <si>
    <t>27010</t>
  </si>
  <si>
    <t>BETHANIA</t>
  </si>
  <si>
    <t>27812</t>
  </si>
  <si>
    <t>27209</t>
  </si>
  <si>
    <t>27813</t>
  </si>
  <si>
    <t>27814</t>
  </si>
  <si>
    <t>BLOUNTS CREEK</t>
  </si>
  <si>
    <t>28605</t>
  </si>
  <si>
    <t>BLOWING ROCK</t>
  </si>
  <si>
    <t>27213</t>
  </si>
  <si>
    <t>BONLEE</t>
  </si>
  <si>
    <t>28606</t>
  </si>
  <si>
    <t>28607</t>
  </si>
  <si>
    <t>28608</t>
  </si>
  <si>
    <t>27011</t>
  </si>
  <si>
    <t>27505</t>
  </si>
  <si>
    <t>27214</t>
  </si>
  <si>
    <t>BROWNS SUMMIT</t>
  </si>
  <si>
    <t>27506</t>
  </si>
  <si>
    <t>BUIES CREEK</t>
  </si>
  <si>
    <t>27507</t>
  </si>
  <si>
    <t>BULLOCK</t>
  </si>
  <si>
    <t>27508</t>
  </si>
  <si>
    <t>BUNN</t>
  </si>
  <si>
    <t>27215</t>
  </si>
  <si>
    <t>27216</t>
  </si>
  <si>
    <t>27217</t>
  </si>
  <si>
    <t>27509</t>
  </si>
  <si>
    <t>BUTNER</t>
  </si>
  <si>
    <t>27920</t>
  </si>
  <si>
    <t>27921</t>
  </si>
  <si>
    <t>27229</t>
  </si>
  <si>
    <t>27510</t>
  </si>
  <si>
    <t>CARRBORO</t>
  </si>
  <si>
    <t>27511</t>
  </si>
  <si>
    <t>27512</t>
  </si>
  <si>
    <t>27513</t>
  </si>
  <si>
    <t>27518</t>
  </si>
  <si>
    <t>27519</t>
  </si>
  <si>
    <t>27816</t>
  </si>
  <si>
    <t>28609</t>
  </si>
  <si>
    <t>27230</t>
  </si>
  <si>
    <t>27231</t>
  </si>
  <si>
    <t>27514</t>
  </si>
  <si>
    <t>27515</t>
  </si>
  <si>
    <t>27516</t>
  </si>
  <si>
    <t>27517</t>
  </si>
  <si>
    <t>27599</t>
  </si>
  <si>
    <t>27817</t>
  </si>
  <si>
    <t>CHOCOWINITY</t>
  </si>
  <si>
    <t>28610</t>
  </si>
  <si>
    <t>27520</t>
  </si>
  <si>
    <t>27527</t>
  </si>
  <si>
    <t>27528</t>
  </si>
  <si>
    <t>27012</t>
  </si>
  <si>
    <t>CLEMMONS</t>
  </si>
  <si>
    <t>27013</t>
  </si>
  <si>
    <t>27233</t>
  </si>
  <si>
    <t>27521</t>
  </si>
  <si>
    <t>27922</t>
  </si>
  <si>
    <t>COFIELD</t>
  </si>
  <si>
    <t>27923</t>
  </si>
  <si>
    <t>COINJOCK</t>
  </si>
  <si>
    <t>27924</t>
  </si>
  <si>
    <t>27235</t>
  </si>
  <si>
    <t>28611</t>
  </si>
  <si>
    <t>COLLETTSVILLE</t>
  </si>
  <si>
    <t>27925</t>
  </si>
  <si>
    <t>27818</t>
  </si>
  <si>
    <t>27819</t>
  </si>
  <si>
    <t>CONETOE</t>
  </si>
  <si>
    <t>28612</t>
  </si>
  <si>
    <t>CONNELLYS SPRINGS</t>
  </si>
  <si>
    <t>28613</t>
  </si>
  <si>
    <t>27820</t>
  </si>
  <si>
    <t>27014</t>
  </si>
  <si>
    <t>COOLEEMEE</t>
  </si>
  <si>
    <t>27926</t>
  </si>
  <si>
    <t>CORAPEAKE</t>
  </si>
  <si>
    <t>27927</t>
  </si>
  <si>
    <t>COROLLA</t>
  </si>
  <si>
    <t>27522</t>
  </si>
  <si>
    <t>CREEDMOOR</t>
  </si>
  <si>
    <t>28615</t>
  </si>
  <si>
    <t>27928</t>
  </si>
  <si>
    <t>28616</t>
  </si>
  <si>
    <t>CROSSNORE</t>
  </si>
  <si>
    <t>28617</t>
  </si>
  <si>
    <t>CRUMPLER</t>
  </si>
  <si>
    <t>27929</t>
  </si>
  <si>
    <t>CURRITUCK</t>
  </si>
  <si>
    <t>27016</t>
  </si>
  <si>
    <t>28618</t>
  </si>
  <si>
    <t>DEEP GAP</t>
  </si>
  <si>
    <t>27239</t>
  </si>
  <si>
    <t>27017</t>
  </si>
  <si>
    <t>DOBSON</t>
  </si>
  <si>
    <t>28619</t>
  </si>
  <si>
    <t>27701</t>
  </si>
  <si>
    <t>27702</t>
  </si>
  <si>
    <t>27703</t>
  </si>
  <si>
    <t>27704</t>
  </si>
  <si>
    <t>27705</t>
  </si>
  <si>
    <t>27706</t>
  </si>
  <si>
    <t>27707</t>
  </si>
  <si>
    <t>27708</t>
  </si>
  <si>
    <t>27709</t>
  </si>
  <si>
    <t>27710</t>
  </si>
  <si>
    <t>27711</t>
  </si>
  <si>
    <t>27712</t>
  </si>
  <si>
    <t>27713</t>
  </si>
  <si>
    <t>27715</t>
  </si>
  <si>
    <t>27717</t>
  </si>
  <si>
    <t>27722</t>
  </si>
  <si>
    <t>27242</t>
  </si>
  <si>
    <t>EAGLE SPRINGS</t>
  </si>
  <si>
    <t>27018</t>
  </si>
  <si>
    <t>EAST BEND</t>
  </si>
  <si>
    <t>27288</t>
  </si>
  <si>
    <t>27289</t>
  </si>
  <si>
    <t>27932</t>
  </si>
  <si>
    <t>EDENTON</t>
  </si>
  <si>
    <t>27821</t>
  </si>
  <si>
    <t>EDWARD</t>
  </si>
  <si>
    <t>27243</t>
  </si>
  <si>
    <t>EFLAND</t>
  </si>
  <si>
    <t>27906</t>
  </si>
  <si>
    <t>ELIZABETH CITY</t>
  </si>
  <si>
    <t>27907</t>
  </si>
  <si>
    <t>27909</t>
  </si>
  <si>
    <t>28621</t>
  </si>
  <si>
    <t>ELKIN</t>
  </si>
  <si>
    <t>28622</t>
  </si>
  <si>
    <t>ELK PARK</t>
  </si>
  <si>
    <t>27822</t>
  </si>
  <si>
    <t>ELM CITY</t>
  </si>
  <si>
    <t>27244</t>
  </si>
  <si>
    <t>ELON</t>
  </si>
  <si>
    <t>27823</t>
  </si>
  <si>
    <t>27824</t>
  </si>
  <si>
    <t>ENGELHARD</t>
  </si>
  <si>
    <t>28623</t>
  </si>
  <si>
    <t>ENNICE</t>
  </si>
  <si>
    <t>27247</t>
  </si>
  <si>
    <t>ETHER</t>
  </si>
  <si>
    <t>27935</t>
  </si>
  <si>
    <t>EURE</t>
  </si>
  <si>
    <t>27825</t>
  </si>
  <si>
    <t>EVERETTS</t>
  </si>
  <si>
    <t>27826</t>
  </si>
  <si>
    <t>27827</t>
  </si>
  <si>
    <t>FALKLAND</t>
  </si>
  <si>
    <t>27828</t>
  </si>
  <si>
    <t>28624</t>
  </si>
  <si>
    <t>28626</t>
  </si>
  <si>
    <t>27829</t>
  </si>
  <si>
    <t>27524</t>
  </si>
  <si>
    <t>FOUR OAKS</t>
  </si>
  <si>
    <t>27525</t>
  </si>
  <si>
    <t>27248</t>
  </si>
  <si>
    <t>27830</t>
  </si>
  <si>
    <t>27936</t>
  </si>
  <si>
    <t>27526</t>
  </si>
  <si>
    <t>FUQUAY VARINA</t>
  </si>
  <si>
    <t>27529</t>
  </si>
  <si>
    <t>27831</t>
  </si>
  <si>
    <t>GARYSBURG</t>
  </si>
  <si>
    <t>27832</t>
  </si>
  <si>
    <t>27937</t>
  </si>
  <si>
    <t>27938</t>
  </si>
  <si>
    <t>27019</t>
  </si>
  <si>
    <t>GERMANTON</t>
  </si>
  <si>
    <t>27249</t>
  </si>
  <si>
    <t>GIBSONVILLE</t>
  </si>
  <si>
    <t>28627</t>
  </si>
  <si>
    <t>GLADE VALLEY</t>
  </si>
  <si>
    <t>28628</t>
  </si>
  <si>
    <t>GLEN ALPINE</t>
  </si>
  <si>
    <t>28629</t>
  </si>
  <si>
    <t>GLENDALE SPRINGS</t>
  </si>
  <si>
    <t>27530</t>
  </si>
  <si>
    <t>27531</t>
  </si>
  <si>
    <t>27532</t>
  </si>
  <si>
    <t>27533</t>
  </si>
  <si>
    <t>27534</t>
  </si>
  <si>
    <t>27252</t>
  </si>
  <si>
    <t>GOLDSTON</t>
  </si>
  <si>
    <t>27253</t>
  </si>
  <si>
    <t>27939</t>
  </si>
  <si>
    <t>28630</t>
  </si>
  <si>
    <t>28631</t>
  </si>
  <si>
    <t>GRASSY CREEK</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</si>
  <si>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</si>
  <si>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</si>
  <si>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</si>
  <si>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</si>
  <si>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</si>
  <si>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</si>
  <si>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</si>
  <si>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</si>
  <si>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</si>
  <si>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</si>
  <si>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</si>
  <si>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</si>
  <si>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</si>
  <si>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</si>
  <si>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</si>
  <si>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</si>
  <si>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</si>
  <si>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</si>
  <si>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</si>
  <si>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</si>
  <si>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</si>
  <si>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</si>
  <si>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</si>
  <si>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</si>
  <si>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</si>
  <si>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</si>
  <si>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</si>
  <si>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</si>
  <si>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27833</t>
  </si>
  <si>
    <t>27834</t>
  </si>
  <si>
    <t>27835</t>
  </si>
  <si>
    <t>27836</t>
  </si>
  <si>
    <t>27858</t>
  </si>
  <si>
    <t>27837</t>
  </si>
  <si>
    <t>GRIMESLAND</t>
  </si>
  <si>
    <t>27256</t>
  </si>
  <si>
    <t>GULF</t>
  </si>
  <si>
    <t>27839</t>
  </si>
  <si>
    <t>27840</t>
  </si>
  <si>
    <t>27020</t>
  </si>
  <si>
    <t>HAMPTONVILLE</t>
  </si>
  <si>
    <t>27941</t>
  </si>
  <si>
    <t>HARBINGER</t>
  </si>
  <si>
    <t>28634</t>
  </si>
  <si>
    <t>27942</t>
  </si>
  <si>
    <t>HARRELLSVILLE</t>
  </si>
  <si>
    <t>27841</t>
  </si>
  <si>
    <t>HASSELL</t>
  </si>
  <si>
    <t>27943</t>
  </si>
  <si>
    <t>HATTERAS</t>
  </si>
  <si>
    <t>27258</t>
  </si>
  <si>
    <t>HAW RIVER</t>
  </si>
  <si>
    <t>28635</t>
  </si>
  <si>
    <t>27536</t>
  </si>
  <si>
    <t>27537</t>
  </si>
  <si>
    <t>27842</t>
  </si>
  <si>
    <t>27930</t>
  </si>
  <si>
    <t>DURANTS NECK</t>
  </si>
  <si>
    <t>27944</t>
  </si>
  <si>
    <t>HERTFORD</t>
  </si>
  <si>
    <t>28601</t>
  </si>
  <si>
    <t>28602</t>
  </si>
  <si>
    <t>28603</t>
  </si>
  <si>
    <t>28636</t>
  </si>
  <si>
    <t>HIDDENITE</t>
  </si>
  <si>
    <t>27259</t>
  </si>
  <si>
    <t>HIGHFALLS</t>
  </si>
  <si>
    <t>27260</t>
  </si>
  <si>
    <t>27261</t>
  </si>
  <si>
    <t>27262</t>
  </si>
  <si>
    <t>27263</t>
  </si>
  <si>
    <t>27264</t>
  </si>
  <si>
    <t>27265</t>
  </si>
  <si>
    <t>28637</t>
  </si>
  <si>
    <t>HILDEBRAN</t>
  </si>
  <si>
    <t>27278</t>
  </si>
  <si>
    <t>27946</t>
  </si>
  <si>
    <t>HOBBSVILLE</t>
  </si>
  <si>
    <t>27843</t>
  </si>
  <si>
    <t>HOBGOOD</t>
  </si>
  <si>
    <t>27844</t>
  </si>
  <si>
    <t>27540</t>
  </si>
  <si>
    <t>28638</t>
  </si>
  <si>
    <t>27541</t>
  </si>
  <si>
    <t>HURDLE MILLS</t>
  </si>
  <si>
    <t>28666</t>
  </si>
  <si>
    <t>ICARD</t>
  </si>
  <si>
    <t>27845</t>
  </si>
  <si>
    <t>27281</t>
  </si>
  <si>
    <t>JACKSON SPRINGS</t>
  </si>
  <si>
    <t>27282</t>
  </si>
  <si>
    <t>27846</t>
  </si>
  <si>
    <t>27947</t>
  </si>
  <si>
    <t>JARVISBURG</t>
  </si>
  <si>
    <t>28640</t>
  </si>
  <si>
    <t>28641</t>
  </si>
  <si>
    <t>JONAS RIDGE</t>
  </si>
  <si>
    <t>28642</t>
  </si>
  <si>
    <t>27283</t>
  </si>
  <si>
    <t>27847</t>
  </si>
  <si>
    <t>KELFORD</t>
  </si>
  <si>
    <t>27542</t>
  </si>
  <si>
    <t>KENLY</t>
  </si>
  <si>
    <t>27284</t>
  </si>
  <si>
    <t>KERNERSVILLE</t>
  </si>
  <si>
    <t>27285</t>
  </si>
  <si>
    <t>27948</t>
  </si>
  <si>
    <t>KILL DEVIL HILLS</t>
  </si>
  <si>
    <t>27021</t>
  </si>
  <si>
    <t>27543</t>
  </si>
  <si>
    <t>27544</t>
  </si>
  <si>
    <t>KITTRELL</t>
  </si>
  <si>
    <t>27949</t>
  </si>
  <si>
    <t>KITTY HAWK</t>
  </si>
  <si>
    <t>27545</t>
  </si>
  <si>
    <t>KNIGHTDALE</t>
  </si>
  <si>
    <t>27950</t>
  </si>
  <si>
    <t>KNOTTS ISLAND</t>
  </si>
  <si>
    <t>28643</t>
  </si>
  <si>
    <t>28644</t>
  </si>
  <si>
    <t>LAUREL SPRINGS</t>
  </si>
  <si>
    <t>28672</t>
  </si>
  <si>
    <t>27022</t>
  </si>
  <si>
    <t>LAWSONVILLE</t>
  </si>
  <si>
    <t>27291</t>
  </si>
  <si>
    <t>28633</t>
  </si>
  <si>
    <t>LENOIR</t>
  </si>
  <si>
    <t>28645</t>
  </si>
  <si>
    <t>27849</t>
  </si>
  <si>
    <t>LEWISTON WOODVILLE</t>
  </si>
  <si>
    <t>27023</t>
  </si>
  <si>
    <t>27292</t>
  </si>
  <si>
    <t>27293</t>
  </si>
  <si>
    <t>27294</t>
  </si>
  <si>
    <t>27295</t>
  </si>
  <si>
    <t>27298</t>
  </si>
  <si>
    <t>27546</t>
  </si>
  <si>
    <t>LILLINGTON</t>
  </si>
  <si>
    <t>28646</t>
  </si>
  <si>
    <t>28647</t>
  </si>
  <si>
    <t>LINVILLE FALLS</t>
  </si>
  <si>
    <t>27299</t>
  </si>
  <si>
    <t>27850</t>
  </si>
  <si>
    <t>27549</t>
  </si>
  <si>
    <t>27024</t>
  </si>
  <si>
    <t>LOWGAP</t>
  </si>
  <si>
    <t>27851</t>
  </si>
  <si>
    <t>LUCAMA</t>
  </si>
  <si>
    <t>28649</t>
  </si>
  <si>
    <t>MC GRADY</t>
  </si>
  <si>
    <t>27301</t>
  </si>
  <si>
    <t>MC LEANSVILLE</t>
  </si>
  <si>
    <t>27852</t>
  </si>
  <si>
    <t>MACCLESFIELD</t>
  </si>
  <si>
    <t>27551</t>
  </si>
  <si>
    <t>27025</t>
  </si>
  <si>
    <t>28650</t>
  </si>
  <si>
    <t>MAIDEN</t>
  </si>
  <si>
    <t>27552</t>
  </si>
  <si>
    <t>MAMERS</t>
  </si>
  <si>
    <t>27953</t>
  </si>
  <si>
    <t>MANNS HARBOR</t>
  </si>
  <si>
    <t>27978</t>
  </si>
  <si>
    <t>STUMPY POINT</t>
  </si>
  <si>
    <t>27553</t>
  </si>
  <si>
    <t>27954</t>
  </si>
  <si>
    <t>MANTEO</t>
  </si>
  <si>
    <t>27956</t>
  </si>
  <si>
    <t>27853</t>
  </si>
  <si>
    <t>MARGARETTSVILLE</t>
  </si>
  <si>
    <t>27027</t>
  </si>
  <si>
    <t>MAYODAN</t>
  </si>
  <si>
    <t>27302</t>
  </si>
  <si>
    <t>MEBANE</t>
  </si>
  <si>
    <t>27957</t>
  </si>
  <si>
    <t>MERRY HILL</t>
  </si>
  <si>
    <t>27555</t>
  </si>
  <si>
    <t>MICRO</t>
  </si>
  <si>
    <t>27556</t>
  </si>
  <si>
    <t>27557</t>
  </si>
  <si>
    <t>28651</t>
  </si>
  <si>
    <t>MILLERS CREEK</t>
  </si>
  <si>
    <t>27305</t>
  </si>
  <si>
    <t>28652</t>
  </si>
  <si>
    <t>27028</t>
  </si>
  <si>
    <t>MOCKSVILLE</t>
  </si>
  <si>
    <t>27559</t>
  </si>
  <si>
    <t>MONCURE</t>
  </si>
  <si>
    <t>28653</t>
  </si>
  <si>
    <t>28654</t>
  </si>
  <si>
    <t>MORAVIAN FALLS</t>
  </si>
  <si>
    <t>28655</t>
  </si>
  <si>
    <t>MORGANTON</t>
  </si>
  <si>
    <t>28680</t>
  </si>
  <si>
    <t>27560</t>
  </si>
  <si>
    <t>27030</t>
  </si>
  <si>
    <t>27031</t>
  </si>
  <si>
    <t>27306</t>
  </si>
  <si>
    <t>27958</t>
  </si>
  <si>
    <t>MOYOCK</t>
  </si>
  <si>
    <t>27855</t>
  </si>
  <si>
    <t>27959</t>
  </si>
  <si>
    <t>NAGS HEAD</t>
  </si>
  <si>
    <t>27856</t>
  </si>
  <si>
    <t>27562</t>
  </si>
  <si>
    <t>NEW HILL</t>
  </si>
  <si>
    <t>28657</t>
  </si>
  <si>
    <t>NEWLAND</t>
  </si>
  <si>
    <t>28658</t>
  </si>
  <si>
    <t>27563</t>
  </si>
  <si>
    <t>NORLINA</t>
  </si>
  <si>
    <t>28656</t>
  </si>
  <si>
    <t>NORTH WILKESBORO</t>
  </si>
  <si>
    <t>28659</t>
  </si>
  <si>
    <t>27857</t>
  </si>
  <si>
    <t>27310</t>
  </si>
  <si>
    <t>27960</t>
  </si>
  <si>
    <t>OCRACOKE</t>
  </si>
  <si>
    <t>28660</t>
  </si>
  <si>
    <t>27565</t>
  </si>
  <si>
    <t>27860</t>
  </si>
  <si>
    <t>PANTEGO</t>
  </si>
  <si>
    <t>28661</t>
  </si>
  <si>
    <t>27311</t>
  </si>
  <si>
    <t>27862</t>
  </si>
  <si>
    <t>27040</t>
  </si>
  <si>
    <t>PFAFFTOWN</t>
  </si>
  <si>
    <t>27863</t>
  </si>
  <si>
    <t>27041</t>
  </si>
  <si>
    <t>PILOT MOUNTAIN</t>
  </si>
  <si>
    <t>27042</t>
  </si>
  <si>
    <t>PINE HALL</t>
  </si>
  <si>
    <t>27568</t>
  </si>
  <si>
    <t>28662</t>
  </si>
  <si>
    <t>PINEOLA</t>
  </si>
  <si>
    <t>27864</t>
  </si>
  <si>
    <t>PINETOPS</t>
  </si>
  <si>
    <t>27865</t>
  </si>
  <si>
    <t>PINETOWN</t>
  </si>
  <si>
    <t>28663</t>
  </si>
  <si>
    <t>PINEY CREEK</t>
  </si>
  <si>
    <t>27043</t>
  </si>
  <si>
    <t>PINNACLE</t>
  </si>
  <si>
    <t>27228</t>
  </si>
  <si>
    <t>27312</t>
  </si>
  <si>
    <t>27313</t>
  </si>
  <si>
    <t>PLEASANT GARDEN</t>
  </si>
  <si>
    <t>27866</t>
  </si>
  <si>
    <t>28664</t>
  </si>
  <si>
    <t>PLUMTREE</t>
  </si>
  <si>
    <t>27962</t>
  </si>
  <si>
    <t>27964</t>
  </si>
  <si>
    <t>POINT HARBOR</t>
  </si>
  <si>
    <t>27965</t>
  </si>
  <si>
    <t>POPLAR BRANCH</t>
  </si>
  <si>
    <t>27867</t>
  </si>
  <si>
    <t>POTECASI</t>
  </si>
  <si>
    <t>27966</t>
  </si>
  <si>
    <t>POWELLS POINT</t>
  </si>
  <si>
    <t>27967</t>
  </si>
  <si>
    <t>POWELLSVILLE</t>
  </si>
  <si>
    <t>27569</t>
  </si>
  <si>
    <t>27314</t>
  </si>
  <si>
    <t>PROSPECT HILL</t>
  </si>
  <si>
    <t>27315</t>
  </si>
  <si>
    <t>28665</t>
  </si>
  <si>
    <t>PURLEAR</t>
  </si>
  <si>
    <t>27601</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</si>
  <si>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</si>
  <si>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</si>
  <si>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</si>
  <si>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</si>
  <si>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</si>
  <si>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</si>
  <si>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</si>
  <si>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</si>
  <si>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</si>
  <si>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</si>
  <si>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</si>
  <si>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</si>
  <si>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</si>
  <si>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</si>
  <si>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</si>
  <si>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</si>
  <si>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</si>
  <si>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</si>
  <si>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</si>
  <si>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</si>
  <si>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</si>
  <si>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</si>
  <si>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</si>
  <si>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</si>
  <si>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</si>
  <si>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</si>
  <si>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</si>
  <si>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</si>
  <si>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</si>
  <si>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</si>
  <si>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</si>
  <si>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</si>
  <si>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</si>
  <si>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</si>
  <si>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</si>
  <si>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</si>
  <si>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</si>
  <si>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</si>
  <si>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</si>
  <si>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</si>
  <si>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</si>
  <si>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</si>
  <si>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</si>
  <si>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27316</t>
  </si>
  <si>
    <t>RAMSEUR</t>
  </si>
  <si>
    <t>27317</t>
  </si>
  <si>
    <t>RANDLEMAN</t>
  </si>
  <si>
    <t>27868</t>
  </si>
  <si>
    <t>27320</t>
  </si>
  <si>
    <t>27323</t>
  </si>
  <si>
    <t>28667</t>
  </si>
  <si>
    <t>RHODHISS</t>
  </si>
  <si>
    <t>27869</t>
  </si>
  <si>
    <t>RICH SQUARE</t>
  </si>
  <si>
    <t>27570</t>
  </si>
  <si>
    <t>27870</t>
  </si>
  <si>
    <t>ROANOKE RAPIDS</t>
  </si>
  <si>
    <t>28668</t>
  </si>
  <si>
    <t>ROARING GAP</t>
  </si>
  <si>
    <t>28669</t>
  </si>
  <si>
    <t>ROARING RIVER</t>
  </si>
  <si>
    <t>27325</t>
  </si>
  <si>
    <t>27861</t>
  </si>
  <si>
    <t>PARMELE</t>
  </si>
  <si>
    <t>27871</t>
  </si>
  <si>
    <t>ROBERSONVILLE</t>
  </si>
  <si>
    <t>27801</t>
  </si>
  <si>
    <t>27802</t>
  </si>
  <si>
    <t>27803</t>
  </si>
  <si>
    <t>27804</t>
  </si>
  <si>
    <t>27815</t>
  </si>
  <si>
    <t>27968</t>
  </si>
  <si>
    <t>RODANTHE</t>
  </si>
  <si>
    <t>27972</t>
  </si>
  <si>
    <t>SALVO</t>
  </si>
  <si>
    <t>27982</t>
  </si>
  <si>
    <t>WAVES</t>
  </si>
  <si>
    <t>27969</t>
  </si>
  <si>
    <t>RODUCO</t>
  </si>
  <si>
    <t>27571</t>
  </si>
  <si>
    <t>ROLESVILLE</t>
  </si>
  <si>
    <t>28670</t>
  </si>
  <si>
    <t>RONDA</t>
  </si>
  <si>
    <t>27970</t>
  </si>
  <si>
    <t>ROPER</t>
  </si>
  <si>
    <t>27572</t>
  </si>
  <si>
    <t>ROUGEMONT</t>
  </si>
  <si>
    <t>27573</t>
  </si>
  <si>
    <t>ROXBORO</t>
  </si>
  <si>
    <t>27574</t>
  </si>
  <si>
    <t>27872</t>
  </si>
  <si>
    <t>ROXOBEL</t>
  </si>
  <si>
    <t>27326</t>
  </si>
  <si>
    <t>RUFFIN</t>
  </si>
  <si>
    <t>27045</t>
  </si>
  <si>
    <t>RURAL HALL</t>
  </si>
  <si>
    <t>27094</t>
  </si>
  <si>
    <t>27098</t>
  </si>
  <si>
    <t>27099</t>
  </si>
  <si>
    <t>28671</t>
  </si>
  <si>
    <t>RUTHERFORD COLLEGE</t>
  </si>
  <si>
    <t>27046</t>
  </si>
  <si>
    <t>27237</t>
  </si>
  <si>
    <t>CUMNOCK</t>
  </si>
  <si>
    <t>27330</t>
  </si>
  <si>
    <t>27331</t>
  </si>
  <si>
    <t>27332</t>
  </si>
  <si>
    <t>27873</t>
  </si>
  <si>
    <t>27340</t>
  </si>
  <si>
    <t>SAXAPAHAW</t>
  </si>
  <si>
    <t>27874</t>
  </si>
  <si>
    <t>SCOTLAND NECK</t>
  </si>
  <si>
    <t>28699</t>
  </si>
  <si>
    <t>27875</t>
  </si>
  <si>
    <t>27876</t>
  </si>
  <si>
    <t>SEABOARD</t>
  </si>
  <si>
    <t>27341</t>
  </si>
  <si>
    <t>SEAGROVE</t>
  </si>
  <si>
    <t>27342</t>
  </si>
  <si>
    <t>27576</t>
  </si>
  <si>
    <t>27343</t>
  </si>
  <si>
    <t>SEMORA</t>
  </si>
  <si>
    <t>27877</t>
  </si>
  <si>
    <t>27878</t>
  </si>
  <si>
    <t>27973</t>
  </si>
  <si>
    <t>SHAWBORO</t>
  </si>
  <si>
    <t>28673</t>
  </si>
  <si>
    <t>SHERRILLS FORD</t>
  </si>
  <si>
    <t>27974</t>
  </si>
  <si>
    <t>27344</t>
  </si>
  <si>
    <t>SILER CITY</t>
  </si>
  <si>
    <t>27047</t>
  </si>
  <si>
    <t>SILOAM</t>
  </si>
  <si>
    <t>27879</t>
  </si>
  <si>
    <t>27880</t>
  </si>
  <si>
    <t>27577</t>
  </si>
  <si>
    <t>27349</t>
  </si>
  <si>
    <t>SNOW CAMP</t>
  </si>
  <si>
    <t>27350</t>
  </si>
  <si>
    <t>27976</t>
  </si>
  <si>
    <t>SOUTH MILLS</t>
  </si>
  <si>
    <t>27351</t>
  </si>
  <si>
    <t>SOUTHMONT</t>
  </si>
  <si>
    <t>28675</t>
  </si>
  <si>
    <t>27881</t>
  </si>
  <si>
    <t>SPEED</t>
  </si>
  <si>
    <t>27882</t>
  </si>
  <si>
    <t>SPRING HOPE</t>
  </si>
  <si>
    <t>27355</t>
  </si>
  <si>
    <t>STALEY</t>
  </si>
  <si>
    <t>27883</t>
  </si>
  <si>
    <t>STANTONSBURG</t>
  </si>
  <si>
    <t>27356</t>
  </si>
  <si>
    <t>28676</t>
  </si>
  <si>
    <t>STATE ROAD</t>
  </si>
  <si>
    <t>28625</t>
  </si>
  <si>
    <t>STATESVILLE</t>
  </si>
  <si>
    <t>28677</t>
  </si>
  <si>
    <t>28687</t>
  </si>
  <si>
    <t>27581</t>
  </si>
  <si>
    <t>STEM</t>
  </si>
  <si>
    <t>27884</t>
  </si>
  <si>
    <t>STOKES</t>
  </si>
  <si>
    <t>27357</t>
  </si>
  <si>
    <t>STOKESDALE</t>
  </si>
  <si>
    <t>27048</t>
  </si>
  <si>
    <t>28678</t>
  </si>
  <si>
    <t>27582</t>
  </si>
  <si>
    <t>STOVALL</t>
  </si>
  <si>
    <t>28679</t>
  </si>
  <si>
    <t>27358</t>
  </si>
  <si>
    <t>27979</t>
  </si>
  <si>
    <t>27885</t>
  </si>
  <si>
    <t>SWANQUARTER</t>
  </si>
  <si>
    <t>27359</t>
  </si>
  <si>
    <t>SWEPSONVILLE</t>
  </si>
  <si>
    <t>27886</t>
  </si>
  <si>
    <t>TARBORO</t>
  </si>
  <si>
    <t>28681</t>
  </si>
  <si>
    <t>28682</t>
  </si>
  <si>
    <t>27360</t>
  </si>
  <si>
    <t>27361</t>
  </si>
  <si>
    <t>28683</t>
  </si>
  <si>
    <t>27887</t>
  </si>
  <si>
    <t>TILLERY</t>
  </si>
  <si>
    <t>27583</t>
  </si>
  <si>
    <t>TIMBERLAKE</t>
  </si>
  <si>
    <t>27049</t>
  </si>
  <si>
    <t>TOAST</t>
  </si>
  <si>
    <t>27050</t>
  </si>
  <si>
    <t>TOBACCOVILLE</t>
  </si>
  <si>
    <t>28684</t>
  </si>
  <si>
    <t>27584</t>
  </si>
  <si>
    <t>TOWNSVILLE</t>
  </si>
  <si>
    <t>28685</t>
  </si>
  <si>
    <t>TRAPHILL</t>
  </si>
  <si>
    <t>27370</t>
  </si>
  <si>
    <t>27371</t>
  </si>
  <si>
    <t>28688</t>
  </si>
  <si>
    <t>TURNERSBURG</t>
  </si>
  <si>
    <t>27980</t>
  </si>
  <si>
    <t>28689</t>
  </si>
  <si>
    <t>28690</t>
  </si>
  <si>
    <t>VALDESE</t>
  </si>
  <si>
    <t>27586</t>
  </si>
  <si>
    <t>28692</t>
  </si>
  <si>
    <t>27587</t>
  </si>
  <si>
    <t>WAKE FOREST</t>
  </si>
  <si>
    <t>27588</t>
  </si>
  <si>
    <t>27051</t>
  </si>
  <si>
    <t>WALKERTOWN</t>
  </si>
  <si>
    <t>27373</t>
  </si>
  <si>
    <t>WALLBURG</t>
  </si>
  <si>
    <t>27052</t>
  </si>
  <si>
    <t>WALNUT COVE</t>
  </si>
  <si>
    <t>27888</t>
  </si>
  <si>
    <t>WALSTONBURG</t>
  </si>
  <si>
    <t>27981</t>
  </si>
  <si>
    <t>WANCHESE</t>
  </si>
  <si>
    <t>28693</t>
  </si>
  <si>
    <t>WARRENSVILLE</t>
  </si>
  <si>
    <t>27589</t>
  </si>
  <si>
    <t>27889</t>
  </si>
  <si>
    <t>27374</t>
  </si>
  <si>
    <t>27890</t>
  </si>
  <si>
    <t>27591</t>
  </si>
  <si>
    <t>27375</t>
  </si>
  <si>
    <t>27376</t>
  </si>
  <si>
    <t>WEST END</t>
  </si>
  <si>
    <t>27053</t>
  </si>
  <si>
    <t>28694</t>
  </si>
  <si>
    <t>27891</t>
  </si>
  <si>
    <t>WHITAKERS</t>
  </si>
  <si>
    <t>27377</t>
  </si>
  <si>
    <t>28697</t>
  </si>
  <si>
    <t>WILKESBORO</t>
  </si>
  <si>
    <t>27892</t>
  </si>
  <si>
    <t>27592</t>
  </si>
  <si>
    <t>WILLOW SPRING</t>
  </si>
  <si>
    <t>27893</t>
  </si>
  <si>
    <t>27894</t>
  </si>
  <si>
    <t>27895</t>
  </si>
  <si>
    <t>27896</t>
  </si>
  <si>
    <t>27593</t>
  </si>
  <si>
    <t>WILSONS MILLS</t>
  </si>
  <si>
    <t>27983</t>
  </si>
  <si>
    <t>27985</t>
  </si>
  <si>
    <t>WINFALL</t>
  </si>
  <si>
    <t>27101</t>
  </si>
  <si>
    <t>WINSTON SALEM</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</si>
  <si>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</si>
  <si>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</si>
  <si>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</si>
  <si>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</si>
  <si>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</si>
  <si>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</si>
  <si>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</si>
  <si>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</si>
  <si>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</si>
  <si>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</si>
  <si>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</si>
  <si>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</si>
  <si>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</si>
  <si>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</si>
  <si>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</si>
  <si>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</si>
  <si>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</si>
  <si>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</si>
  <si>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</si>
  <si>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</si>
  <si>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</si>
  <si>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</si>
  <si>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</si>
  <si>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</si>
  <si>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27986</t>
  </si>
  <si>
    <t>27594</t>
  </si>
  <si>
    <t>27897</t>
  </si>
  <si>
    <t>27054</t>
  </si>
  <si>
    <t>WOODLEAF</t>
  </si>
  <si>
    <t>27055</t>
  </si>
  <si>
    <t>YADKINVILLE</t>
  </si>
  <si>
    <t>27212</t>
  </si>
  <si>
    <t>BLANCH</t>
  </si>
  <si>
    <t>27379</t>
  </si>
  <si>
    <t>YANCEYVILLE</t>
  </si>
  <si>
    <t>27596</t>
  </si>
  <si>
    <t>27597</t>
  </si>
  <si>
    <t>ZEBULON</t>
  </si>
  <si>
    <t>28698</t>
  </si>
  <si>
    <t>ZIONVILLE</t>
  </si>
  <si>
    <t>28315</t>
  </si>
  <si>
    <t>28001</t>
  </si>
  <si>
    <t>ALBEMARLE</t>
  </si>
  <si>
    <t>28002</t>
  </si>
  <si>
    <t>28508</t>
  </si>
  <si>
    <t>28701</t>
  </si>
  <si>
    <t>28006</t>
  </si>
  <si>
    <t>28509</t>
  </si>
  <si>
    <t>28702</t>
  </si>
  <si>
    <t>28901</t>
  </si>
  <si>
    <t>28007</t>
  </si>
  <si>
    <t>ANSONVILLE</t>
  </si>
  <si>
    <t>28510</t>
  </si>
  <si>
    <t>28704</t>
  </si>
  <si>
    <t>28420</t>
  </si>
  <si>
    <t>ASH</t>
  </si>
  <si>
    <t>28801</t>
  </si>
  <si>
    <t>ASHEVILLE</t>
  </si>
  <si>
    <t>28802</t>
  </si>
  <si>
    <t>28803</t>
  </si>
  <si>
    <t>28804</t>
  </si>
  <si>
    <t>28805</t>
  </si>
  <si>
    <t>28806</t>
  </si>
  <si>
    <t>28810</t>
  </si>
  <si>
    <t>28813</t>
  </si>
  <si>
    <t>28814</t>
  </si>
  <si>
    <t>28815</t>
  </si>
  <si>
    <t>28816</t>
  </si>
  <si>
    <t>28421</t>
  </si>
  <si>
    <t>28511</t>
  </si>
  <si>
    <t>28512</t>
  </si>
  <si>
    <t>28318</t>
  </si>
  <si>
    <t>AUTRYVILLE</t>
  </si>
  <si>
    <t>28513</t>
  </si>
  <si>
    <t>AYDEN</t>
  </si>
  <si>
    <t>28009</t>
  </si>
  <si>
    <t>BADIN</t>
  </si>
  <si>
    <t>28705</t>
  </si>
  <si>
    <t>28707</t>
  </si>
  <si>
    <t>BALSAM</t>
  </si>
  <si>
    <t>28708</t>
  </si>
  <si>
    <t>BALSAM GROVE</t>
  </si>
  <si>
    <t>28010</t>
  </si>
  <si>
    <t>BARIUM SPRINGS</t>
  </si>
  <si>
    <t>28709</t>
  </si>
  <si>
    <t>BARNARDSVILLE</t>
  </si>
  <si>
    <t>28710</t>
  </si>
  <si>
    <t>BAT CAVE</t>
  </si>
  <si>
    <t>28515</t>
  </si>
  <si>
    <t>BAYBORO</t>
  </si>
  <si>
    <t>28516</t>
  </si>
  <si>
    <t>28012</t>
  </si>
  <si>
    <t>28016</t>
  </si>
  <si>
    <t>BESSEMER CITY</t>
  </si>
  <si>
    <t>28518</t>
  </si>
  <si>
    <t>BEULAVILLE</t>
  </si>
  <si>
    <t>28711</t>
  </si>
  <si>
    <t>BLACK MOUNTAIN</t>
  </si>
  <si>
    <t>28320</t>
  </si>
  <si>
    <t>BLADENBORO</t>
  </si>
  <si>
    <t>28017</t>
  </si>
  <si>
    <t>28422</t>
  </si>
  <si>
    <t>BOLIVIA</t>
  </si>
  <si>
    <t>28423</t>
  </si>
  <si>
    <t>28018</t>
  </si>
  <si>
    <t>BOSTIC</t>
  </si>
  <si>
    <t>28902</t>
  </si>
  <si>
    <t>BRASSTOWN</t>
  </si>
  <si>
    <t>28712</t>
  </si>
  <si>
    <t>BREVARD</t>
  </si>
  <si>
    <t>28519</t>
  </si>
  <si>
    <t>28424</t>
  </si>
  <si>
    <t>28713</t>
  </si>
  <si>
    <t>BRYSON CITY</t>
  </si>
  <si>
    <t>28323</t>
  </si>
  <si>
    <t>BUNNLEVEL</t>
  </si>
  <si>
    <t>28425</t>
  </si>
  <si>
    <t>BURGAW</t>
  </si>
  <si>
    <t>28714</t>
  </si>
  <si>
    <t>28325</t>
  </si>
  <si>
    <t>CALYPSO</t>
  </si>
  <si>
    <t>28326</t>
  </si>
  <si>
    <t>28715</t>
  </si>
  <si>
    <t>28716</t>
  </si>
  <si>
    <t>28019</t>
  </si>
  <si>
    <t>CAROLEEN</t>
  </si>
  <si>
    <t>28428</t>
  </si>
  <si>
    <t>CAROLINA BEACH</t>
  </si>
  <si>
    <t>28327</t>
  </si>
  <si>
    <t>28020</t>
  </si>
  <si>
    <t>CASAR</t>
  </si>
  <si>
    <t>28717</t>
  </si>
  <si>
    <t>CASHIERS</t>
  </si>
  <si>
    <t>28429</t>
  </si>
  <si>
    <t>CASTLE HAYNE</t>
  </si>
  <si>
    <t>28520</t>
  </si>
  <si>
    <t>CEDAR ISLAND</t>
  </si>
  <si>
    <t>28718</t>
  </si>
  <si>
    <t>CEDAR MOUNTAIN</t>
  </si>
  <si>
    <t>28430</t>
  </si>
  <si>
    <t>28431</t>
  </si>
  <si>
    <t>CHADBOURN</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</si>
  <si>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</si>
  <si>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</si>
  <si>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</si>
  <si>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</si>
  <si>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</si>
  <si>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</si>
  <si>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</si>
  <si>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</si>
  <si>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</si>
  <si>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</si>
  <si>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</si>
  <si>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</si>
  <si>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</si>
  <si>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</si>
  <si>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</si>
  <si>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</si>
  <si>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</si>
  <si>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</si>
  <si>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</si>
  <si>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</si>
  <si>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</si>
  <si>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</si>
  <si>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</si>
  <si>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</si>
  <si>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</si>
  <si>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</si>
  <si>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</si>
  <si>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</si>
  <si>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</si>
  <si>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</si>
  <si>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</si>
  <si>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</si>
  <si>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</si>
  <si>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</si>
  <si>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</si>
  <si>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</si>
  <si>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</si>
  <si>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</si>
  <si>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</si>
  <si>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</si>
  <si>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</si>
  <si>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</si>
  <si>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</si>
  <si>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</si>
  <si>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</si>
  <si>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</si>
  <si>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</si>
  <si>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</si>
  <si>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</si>
  <si>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</si>
  <si>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</si>
  <si>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</si>
  <si>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</si>
  <si>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</si>
  <si>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</si>
  <si>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</si>
  <si>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</si>
  <si>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28273</t>
  </si>
  <si>
    <t>28274</t>
  </si>
  <si>
    <t>28275</t>
  </si>
  <si>
    <t>28277</t>
  </si>
  <si>
    <t>28278</t>
  </si>
  <si>
    <t>28280</t>
  </si>
  <si>
    <t>28281</t>
  </si>
  <si>
    <t>28282</t>
  </si>
  <si>
    <t>28284</t>
  </si>
  <si>
    <t>28285</t>
  </si>
  <si>
    <t>28287</t>
  </si>
  <si>
    <t>28288</t>
  </si>
  <si>
    <t>28289</t>
  </si>
  <si>
    <t>28290</t>
  </si>
  <si>
    <t>28296</t>
  </si>
  <si>
    <t>28297</t>
  </si>
  <si>
    <t>28299</t>
  </si>
  <si>
    <t>28719</t>
  </si>
  <si>
    <t>28021</t>
  </si>
  <si>
    <t>28720</t>
  </si>
  <si>
    <t>CHIMNEY ROCK</t>
  </si>
  <si>
    <t>28023</t>
  </si>
  <si>
    <t>CHINA GROVE</t>
  </si>
  <si>
    <t>28521</t>
  </si>
  <si>
    <t>CHINQUAPIN</t>
  </si>
  <si>
    <t>28432</t>
  </si>
  <si>
    <t>28433</t>
  </si>
  <si>
    <t>28024</t>
  </si>
  <si>
    <t>CLIFFSIDE</t>
  </si>
  <si>
    <t>28328</t>
  </si>
  <si>
    <t>28329</t>
  </si>
  <si>
    <t>28721</t>
  </si>
  <si>
    <t>28722</t>
  </si>
  <si>
    <t>28522</t>
  </si>
  <si>
    <t>28025</t>
  </si>
  <si>
    <t>28026</t>
  </si>
  <si>
    <t>28027</t>
  </si>
  <si>
    <t>28330</t>
  </si>
  <si>
    <t>28031</t>
  </si>
  <si>
    <t>28434</t>
  </si>
  <si>
    <t>28523</t>
  </si>
  <si>
    <t>COVE CITY</t>
  </si>
  <si>
    <t>28032</t>
  </si>
  <si>
    <t>CRAMERTON</t>
  </si>
  <si>
    <t>28033</t>
  </si>
  <si>
    <t>CROUSE</t>
  </si>
  <si>
    <t>28903</t>
  </si>
  <si>
    <t>CULBERSON</t>
  </si>
  <si>
    <t>28723</t>
  </si>
  <si>
    <t>CULLOWHEE</t>
  </si>
  <si>
    <t>28331</t>
  </si>
  <si>
    <t>28435</t>
  </si>
  <si>
    <t>28034</t>
  </si>
  <si>
    <t>28724</t>
  </si>
  <si>
    <t>28035</t>
  </si>
  <si>
    <t>28036</t>
  </si>
  <si>
    <t>28524</t>
  </si>
  <si>
    <t>28525</t>
  </si>
  <si>
    <t>DEEP RUN</t>
  </si>
  <si>
    <t>28436</t>
  </si>
  <si>
    <t>DELCO</t>
  </si>
  <si>
    <t>28037</t>
  </si>
  <si>
    <t>28725</t>
  </si>
  <si>
    <t>28526</t>
  </si>
  <si>
    <t>28332</t>
  </si>
  <si>
    <t>28333</t>
  </si>
  <si>
    <t>28334</t>
  </si>
  <si>
    <t>28335</t>
  </si>
  <si>
    <t>28038</t>
  </si>
  <si>
    <t>EARL</t>
  </si>
  <si>
    <t>28726</t>
  </si>
  <si>
    <t>EAST FLAT ROCK</t>
  </si>
  <si>
    <t>28039</t>
  </si>
  <si>
    <t>EAST SPENCER</t>
  </si>
  <si>
    <t>28727</t>
  </si>
  <si>
    <t>EDNEYVILLE</t>
  </si>
  <si>
    <t>28337</t>
  </si>
  <si>
    <t>28040</t>
  </si>
  <si>
    <t>28338</t>
  </si>
  <si>
    <t>ELLERBE</t>
  </si>
  <si>
    <t>28594</t>
  </si>
  <si>
    <t>EMERALD ISLE</t>
  </si>
  <si>
    <t>28728</t>
  </si>
  <si>
    <t>ENKA</t>
  </si>
  <si>
    <t>28527</t>
  </si>
  <si>
    <t>ERNUL</t>
  </si>
  <si>
    <t>28339</t>
  </si>
  <si>
    <t>28729</t>
  </si>
  <si>
    <t>28438</t>
  </si>
  <si>
    <t>28439</t>
  </si>
  <si>
    <t>FAIR BLUFF</t>
  </si>
  <si>
    <t>28340</t>
  </si>
  <si>
    <t>28730</t>
  </si>
  <si>
    <t>28341</t>
  </si>
  <si>
    <t>FAISON</t>
  </si>
  <si>
    <t>28041</t>
  </si>
  <si>
    <t>28342</t>
  </si>
  <si>
    <t>28042</t>
  </si>
  <si>
    <t>28301</t>
  </si>
  <si>
    <t>28302</t>
  </si>
  <si>
    <t>28303</t>
  </si>
  <si>
    <t>28304</t>
  </si>
  <si>
    <t>28305</t>
  </si>
  <si>
    <t>28306</t>
  </si>
  <si>
    <t>28307</t>
  </si>
  <si>
    <t>28308</t>
  </si>
  <si>
    <t>POPE ARMY AIRFIELD</t>
  </si>
  <si>
    <t>28309</t>
  </si>
  <si>
    <t>28310</t>
  </si>
  <si>
    <t>28311</t>
  </si>
  <si>
    <t>28312</t>
  </si>
  <si>
    <t>28314</t>
  </si>
  <si>
    <t>28731</t>
  </si>
  <si>
    <t>28732</t>
  </si>
  <si>
    <t>28733</t>
  </si>
  <si>
    <t>FONTANA DAM</t>
  </si>
  <si>
    <t>28043</t>
  </si>
  <si>
    <t>28734</t>
  </si>
  <si>
    <t>28744</t>
  </si>
  <si>
    <t>28441</t>
  </si>
  <si>
    <t>28052</t>
  </si>
  <si>
    <t>GASTONIA</t>
  </si>
  <si>
    <t>28053</t>
  </si>
  <si>
    <t>28054</t>
  </si>
  <si>
    <t>28055</t>
  </si>
  <si>
    <t>28056</t>
  </si>
  <si>
    <t>28735</t>
  </si>
  <si>
    <t>GERTON</t>
  </si>
  <si>
    <t>28343</t>
  </si>
  <si>
    <t>28736</t>
  </si>
  <si>
    <t>28528</t>
  </si>
  <si>
    <t>28344</t>
  </si>
  <si>
    <t>GODWIN</t>
  </si>
  <si>
    <t>28071</t>
  </si>
  <si>
    <t>28072</t>
  </si>
  <si>
    <t>GRANITE QUARRY</t>
  </si>
  <si>
    <t>28529</t>
  </si>
  <si>
    <t>GRANTSBORO</t>
  </si>
  <si>
    <t>28740</t>
  </si>
  <si>
    <t>GREEN MOUNTAIN</t>
  </si>
  <si>
    <t>28530</t>
  </si>
  <si>
    <t>GRIFTON</t>
  </si>
  <si>
    <t>28073</t>
  </si>
  <si>
    <t>28442</t>
  </si>
  <si>
    <t>HALLSBORO</t>
  </si>
  <si>
    <t>28345</t>
  </si>
  <si>
    <t>28443</t>
  </si>
  <si>
    <t>28531</t>
  </si>
  <si>
    <t>HARKERS ISLAND</t>
  </si>
  <si>
    <t>28444</t>
  </si>
  <si>
    <t>HARRELLS</t>
  </si>
  <si>
    <t>28074</t>
  </si>
  <si>
    <t>28075</t>
  </si>
  <si>
    <t>28532</t>
  </si>
  <si>
    <t>28533</t>
  </si>
  <si>
    <t>CHERRY POINT</t>
  </si>
  <si>
    <t>28904</t>
  </si>
  <si>
    <t>28739</t>
  </si>
  <si>
    <t>28791</t>
  </si>
  <si>
    <t>28792</t>
  </si>
  <si>
    <t>28793</t>
  </si>
  <si>
    <t>28076</t>
  </si>
  <si>
    <t>28741</t>
  </si>
  <si>
    <t>28077</t>
  </si>
  <si>
    <t>HIGH SHOALS</t>
  </si>
  <si>
    <t>28537</t>
  </si>
  <si>
    <t>HOBUCKEN</t>
  </si>
  <si>
    <t>28552</t>
  </si>
  <si>
    <t>28347</t>
  </si>
  <si>
    <t>28363</t>
  </si>
  <si>
    <t>28445</t>
  </si>
  <si>
    <t>28538</t>
  </si>
  <si>
    <t>HOOKERTON</t>
  </si>
  <si>
    <t>28348</t>
  </si>
  <si>
    <t>HOPE MILLS</t>
  </si>
  <si>
    <t>28742</t>
  </si>
  <si>
    <t>HORSE SHOE</t>
  </si>
  <si>
    <t>28759</t>
  </si>
  <si>
    <t>MILLS RIVER</t>
  </si>
  <si>
    <t>28743</t>
  </si>
  <si>
    <t>28539</t>
  </si>
  <si>
    <t>HUBERT</t>
  </si>
  <si>
    <t>28070</t>
  </si>
  <si>
    <t>HUNTERSVILLE</t>
  </si>
  <si>
    <t>28078</t>
  </si>
  <si>
    <t>28079</t>
  </si>
  <si>
    <t>INDIAN TRAIL</t>
  </si>
  <si>
    <t>28080</t>
  </si>
  <si>
    <t>IRON STATION</t>
  </si>
  <si>
    <t>28447</t>
  </si>
  <si>
    <t>28540</t>
  </si>
  <si>
    <t>28541</t>
  </si>
  <si>
    <t>28542</t>
  </si>
  <si>
    <t>CAMP LEJEUNE</t>
  </si>
  <si>
    <t>28543</t>
  </si>
  <si>
    <t>TARAWA TERRACE</t>
  </si>
  <si>
    <t>28544</t>
  </si>
  <si>
    <t>MIDWAY PARK</t>
  </si>
  <si>
    <t>28545</t>
  </si>
  <si>
    <t>MCCUTCHEON FIELD</t>
  </si>
  <si>
    <t>28546</t>
  </si>
  <si>
    <t>28547</t>
  </si>
  <si>
    <t>28081</t>
  </si>
  <si>
    <t>KANNAPOLIS</t>
  </si>
  <si>
    <t>28082</t>
  </si>
  <si>
    <t>28083</t>
  </si>
  <si>
    <t>28448</t>
  </si>
  <si>
    <t>28349</t>
  </si>
  <si>
    <t>28086</t>
  </si>
  <si>
    <t>28501</t>
  </si>
  <si>
    <t>28502</t>
  </si>
  <si>
    <t>28503</t>
  </si>
  <si>
    <t>28504</t>
  </si>
  <si>
    <t>28449</t>
  </si>
  <si>
    <t>KURE BEACH</t>
  </si>
  <si>
    <t>28551</t>
  </si>
  <si>
    <t>28745</t>
  </si>
  <si>
    <t>LAKE JUNALUSKA</t>
  </si>
  <si>
    <t>28746</t>
  </si>
  <si>
    <t>LAKE LURE</t>
  </si>
  <si>
    <t>28747</t>
  </si>
  <si>
    <t>LAKE TOXAWAY</t>
  </si>
  <si>
    <t>28350</t>
  </si>
  <si>
    <t>28450</t>
  </si>
  <si>
    <t>LAKE WACCAMAW</t>
  </si>
  <si>
    <t>28088</t>
  </si>
  <si>
    <t>LANDIS</t>
  </si>
  <si>
    <t>28089</t>
  </si>
  <si>
    <t>LATTIMORE</t>
  </si>
  <si>
    <t>28351</t>
  </si>
  <si>
    <t>28352</t>
  </si>
  <si>
    <t>LAURINBURG</t>
  </si>
  <si>
    <t>28353</t>
  </si>
  <si>
    <t>28090</t>
  </si>
  <si>
    <t>28748</t>
  </si>
  <si>
    <t>28451</t>
  </si>
  <si>
    <t>28355</t>
  </si>
  <si>
    <t>LEMON SPRINGS</t>
  </si>
  <si>
    <t>28091</t>
  </si>
  <si>
    <t>LILESVILLE</t>
  </si>
  <si>
    <t>28092</t>
  </si>
  <si>
    <t>28093</t>
  </si>
  <si>
    <t>28356</t>
  </si>
  <si>
    <t>28749</t>
  </si>
  <si>
    <t>LITTLE SWITZERLAND</t>
  </si>
  <si>
    <t>28097</t>
  </si>
  <si>
    <t>LOCUST</t>
  </si>
  <si>
    <t>28452</t>
  </si>
  <si>
    <t>28098</t>
  </si>
  <si>
    <t>28357</t>
  </si>
  <si>
    <t>LUMBER BRIDGE</t>
  </si>
  <si>
    <t>28358</t>
  </si>
  <si>
    <t>28359</t>
  </si>
  <si>
    <t>28360</t>
  </si>
  <si>
    <t>28750</t>
  </si>
  <si>
    <t>28101</t>
  </si>
  <si>
    <t>MC ADENVILLE</t>
  </si>
  <si>
    <t>28102</t>
  </si>
  <si>
    <t>MC FARLAN</t>
  </si>
  <si>
    <t>28751</t>
  </si>
  <si>
    <t>MAGGIE VALLEY</t>
  </si>
  <si>
    <t>28453</t>
  </si>
  <si>
    <t>28454</t>
  </si>
  <si>
    <t>28905</t>
  </si>
  <si>
    <t>28362</t>
  </si>
  <si>
    <t>28737</t>
  </si>
  <si>
    <t>28752</t>
  </si>
  <si>
    <t>28753</t>
  </si>
  <si>
    <t>28553</t>
  </si>
  <si>
    <t>MARSHALLBERG</t>
  </si>
  <si>
    <t>28754</t>
  </si>
  <si>
    <t>28103</t>
  </si>
  <si>
    <t>MARSHVILLE</t>
  </si>
  <si>
    <t>28104</t>
  </si>
  <si>
    <t>28105</t>
  </si>
  <si>
    <t>28106</t>
  </si>
  <si>
    <t>28554</t>
  </si>
  <si>
    <t>MAURY</t>
  </si>
  <si>
    <t>28364</t>
  </si>
  <si>
    <t>MAXTON</t>
  </si>
  <si>
    <t>28555</t>
  </si>
  <si>
    <t>28556</t>
  </si>
  <si>
    <t>28755</t>
  </si>
  <si>
    <t>MICAVILLE</t>
  </si>
  <si>
    <t>28107</t>
  </si>
  <si>
    <t>28756</t>
  </si>
  <si>
    <t>28108</t>
  </si>
  <si>
    <t>28109</t>
  </si>
  <si>
    <t>MISENHEIMER</t>
  </si>
  <si>
    <t>28110</t>
  </si>
  <si>
    <t>28111</t>
  </si>
  <si>
    <t>28112</t>
  </si>
  <si>
    <t>28757</t>
  </si>
  <si>
    <t>MONTREAT</t>
  </si>
  <si>
    <t>28114</t>
  </si>
  <si>
    <t>MOORESBORO</t>
  </si>
  <si>
    <t>28115</t>
  </si>
  <si>
    <t>28117</t>
  </si>
  <si>
    <t>28557</t>
  </si>
  <si>
    <t>MOREHEAD CITY</t>
  </si>
  <si>
    <t>28119</t>
  </si>
  <si>
    <t>28758</t>
  </si>
  <si>
    <t>28120</t>
  </si>
  <si>
    <t>28123</t>
  </si>
  <si>
    <t>MOUNT MOURNE</t>
  </si>
  <si>
    <t>28365</t>
  </si>
  <si>
    <t>28124</t>
  </si>
  <si>
    <t>28125</t>
  </si>
  <si>
    <t>MOUNT ULLA</t>
  </si>
  <si>
    <t>28906</t>
  </si>
  <si>
    <t>28455</t>
  </si>
  <si>
    <t>NAKINA</t>
  </si>
  <si>
    <t>28760</t>
  </si>
  <si>
    <t>28761</t>
  </si>
  <si>
    <t>28560</t>
  </si>
  <si>
    <t>NEW BERN</t>
  </si>
  <si>
    <t>28561</t>
  </si>
  <si>
    <t>28562</t>
  </si>
  <si>
    <t>28563</t>
  </si>
  <si>
    <t>28564</t>
  </si>
  <si>
    <t>28126</t>
  </si>
  <si>
    <t>28127</t>
  </si>
  <si>
    <t>28570</t>
  </si>
  <si>
    <t>28366</t>
  </si>
  <si>
    <t>NEWTON GROVE</t>
  </si>
  <si>
    <t>28367</t>
  </si>
  <si>
    <t>28128</t>
  </si>
  <si>
    <t>28129</t>
  </si>
  <si>
    <t>OAKBORO</t>
  </si>
  <si>
    <t>28762</t>
  </si>
  <si>
    <t>28368</t>
  </si>
  <si>
    <t>28571</t>
  </si>
  <si>
    <t>ORIENTAL</t>
  </si>
  <si>
    <t>28319</t>
  </si>
  <si>
    <t>28369</t>
  </si>
  <si>
    <t>ORRUM</t>
  </si>
  <si>
    <t>28763</t>
  </si>
  <si>
    <t>28371</t>
  </si>
  <si>
    <t>28130</t>
  </si>
  <si>
    <t>PAW CREEK</t>
  </si>
  <si>
    <t>28133</t>
  </si>
  <si>
    <t>PEACHLAND</t>
  </si>
  <si>
    <t>28372</t>
  </si>
  <si>
    <t>28765</t>
  </si>
  <si>
    <t>PENLAND</t>
  </si>
  <si>
    <t>28766</t>
  </si>
  <si>
    <t>28373</t>
  </si>
  <si>
    <t>PINEBLUFF</t>
  </si>
  <si>
    <t>28370</t>
  </si>
  <si>
    <t>28374</t>
  </si>
  <si>
    <t>28134</t>
  </si>
  <si>
    <t>28572</t>
  </si>
  <si>
    <t>PINK HILL</t>
  </si>
  <si>
    <t>28768</t>
  </si>
  <si>
    <t>PISGAH FOREST</t>
  </si>
  <si>
    <t>28135</t>
  </si>
  <si>
    <t>POLKTON</t>
  </si>
  <si>
    <t>28136</t>
  </si>
  <si>
    <t>POLKVILLE</t>
  </si>
  <si>
    <t>28573</t>
  </si>
  <si>
    <t>POLLOCKSVILLE</t>
  </si>
  <si>
    <t>28375</t>
  </si>
  <si>
    <t>28376</t>
  </si>
  <si>
    <t>RAEFORD</t>
  </si>
  <si>
    <t>28377</t>
  </si>
  <si>
    <t>RED SPRINGS</t>
  </si>
  <si>
    <t>28378</t>
  </si>
  <si>
    <t>REX</t>
  </si>
  <si>
    <t>28137</t>
  </si>
  <si>
    <t>28574</t>
  </si>
  <si>
    <t>28770</t>
  </si>
  <si>
    <t>28456</t>
  </si>
  <si>
    <t>RIEGELWOOD</t>
  </si>
  <si>
    <t>28771</t>
  </si>
  <si>
    <t>ROBBINSVILLE</t>
  </si>
  <si>
    <t>28379</t>
  </si>
  <si>
    <t>ROCKINGHAM</t>
  </si>
  <si>
    <t>28380</t>
  </si>
  <si>
    <t>28138</t>
  </si>
  <si>
    <t>28457</t>
  </si>
  <si>
    <t>28382</t>
  </si>
  <si>
    <t>ROSEBORO</t>
  </si>
  <si>
    <t>28458</t>
  </si>
  <si>
    <t>28772</t>
  </si>
  <si>
    <t>ROSMAN</t>
  </si>
  <si>
    <t>28383</t>
  </si>
  <si>
    <t>28139</t>
  </si>
  <si>
    <t>RUTHERFORDTON</t>
  </si>
  <si>
    <t>28384</t>
  </si>
  <si>
    <t>SAINT PAULS</t>
  </si>
  <si>
    <t>28385</t>
  </si>
  <si>
    <t>SALEMBURG</t>
  </si>
  <si>
    <t>28144</t>
  </si>
  <si>
    <t>28470</t>
  </si>
  <si>
    <t>28386</t>
  </si>
  <si>
    <t>28150</t>
  </si>
  <si>
    <t>28151</t>
  </si>
  <si>
    <t>28152</t>
  </si>
  <si>
    <t>28776</t>
  </si>
  <si>
    <t>SKYLAND</t>
  </si>
  <si>
    <t>28579</t>
  </si>
  <si>
    <t>28589</t>
  </si>
  <si>
    <t>28460</t>
  </si>
  <si>
    <t>SNEADS FERRY</t>
  </si>
  <si>
    <t>28580</t>
  </si>
  <si>
    <t>28387</t>
  </si>
  <si>
    <t>SOUTHERN PINES</t>
  </si>
  <si>
    <t>28388</t>
  </si>
  <si>
    <t>28461</t>
  </si>
  <si>
    <t>28465</t>
  </si>
  <si>
    <t>28159</t>
  </si>
  <si>
    <t>28160</t>
  </si>
  <si>
    <t>SPINDALE</t>
  </si>
  <si>
    <t>28390</t>
  </si>
  <si>
    <t>28777</t>
  </si>
  <si>
    <t>28163</t>
  </si>
  <si>
    <t>28164</t>
  </si>
  <si>
    <t>28391</t>
  </si>
  <si>
    <t>STEDMAN</t>
  </si>
  <si>
    <t>28582</t>
  </si>
  <si>
    <t>28583</t>
  </si>
  <si>
    <t>28462</t>
  </si>
  <si>
    <t>SUPPLY</t>
  </si>
  <si>
    <t>28778</t>
  </si>
  <si>
    <t>SWANNANOA</t>
  </si>
  <si>
    <t>28584</t>
  </si>
  <si>
    <t>SWANSBORO</t>
  </si>
  <si>
    <t>28779</t>
  </si>
  <si>
    <t>SYLVA</t>
  </si>
  <si>
    <t>28463</t>
  </si>
  <si>
    <t>TABOR CITY</t>
  </si>
  <si>
    <t>28392</t>
  </si>
  <si>
    <t>TAR HEEL</t>
  </si>
  <si>
    <t>28464</t>
  </si>
  <si>
    <t>TEACHEY</t>
  </si>
  <si>
    <t>28781</t>
  </si>
  <si>
    <t>28585</t>
  </si>
  <si>
    <t>28166</t>
  </si>
  <si>
    <t>TROUTMAN</t>
  </si>
  <si>
    <t>28782</t>
  </si>
  <si>
    <t>28783</t>
  </si>
  <si>
    <t>TUCKASEGEE</t>
  </si>
  <si>
    <t>28393</t>
  </si>
  <si>
    <t>28167</t>
  </si>
  <si>
    <t>28168</t>
  </si>
  <si>
    <t>28586</t>
  </si>
  <si>
    <t>28587</t>
  </si>
  <si>
    <t>VANDEMERE</t>
  </si>
  <si>
    <t>28394</t>
  </si>
  <si>
    <t>VASS</t>
  </si>
  <si>
    <t>28169</t>
  </si>
  <si>
    <t>28395</t>
  </si>
  <si>
    <t>WADE</t>
  </si>
  <si>
    <t>28170</t>
  </si>
  <si>
    <t>WADESBORO</t>
  </si>
  <si>
    <t>28396</t>
  </si>
  <si>
    <t>WAGRAM</t>
  </si>
  <si>
    <t>28466</t>
  </si>
  <si>
    <t>28909</t>
  </si>
  <si>
    <t>WARNE</t>
  </si>
  <si>
    <t>28398</t>
  </si>
  <si>
    <t>28173</t>
  </si>
  <si>
    <t>WAXHAW</t>
  </si>
  <si>
    <t>28738</t>
  </si>
  <si>
    <t>28785</t>
  </si>
  <si>
    <t>28786</t>
  </si>
  <si>
    <t>28787</t>
  </si>
  <si>
    <t>28788</t>
  </si>
  <si>
    <t>28399</t>
  </si>
  <si>
    <t>28472</t>
  </si>
  <si>
    <t>28789</t>
  </si>
  <si>
    <t>28478</t>
  </si>
  <si>
    <t>28401</t>
  </si>
  <si>
    <t>28402</t>
  </si>
  <si>
    <t>28403</t>
  </si>
  <si>
    <t>28404</t>
  </si>
  <si>
    <t>28405</t>
  </si>
  <si>
    <t>28406</t>
  </si>
  <si>
    <t>28407</t>
  </si>
  <si>
    <t>28408</t>
  </si>
  <si>
    <t>28409</t>
  </si>
  <si>
    <t>28410</t>
  </si>
  <si>
    <t>28411</t>
  </si>
  <si>
    <t>28412</t>
  </si>
  <si>
    <t>28174</t>
  </si>
  <si>
    <t>28479</t>
  </si>
  <si>
    <t>WINNABOW</t>
  </si>
  <si>
    <t>28590</t>
  </si>
  <si>
    <t>28480</t>
  </si>
  <si>
    <t>WRIGHTSVILLE BEACH</t>
  </si>
  <si>
    <t>28784</t>
  </si>
  <si>
    <t>TUXEDO</t>
  </si>
  <si>
    <t>28790</t>
  </si>
  <si>
    <t>ZIRCONIA</t>
  </si>
  <si>
    <t>29702</t>
  </si>
  <si>
    <t>29703</t>
  </si>
  <si>
    <t>29704</t>
  </si>
  <si>
    <t>29706</t>
  </si>
  <si>
    <t>29709</t>
  </si>
  <si>
    <t>29710</t>
  </si>
  <si>
    <t>29712</t>
  </si>
  <si>
    <t>EDGEMOOR</t>
  </si>
  <si>
    <t>29714</t>
  </si>
  <si>
    <t>FORT LAWN</t>
  </si>
  <si>
    <t>29707</t>
  </si>
  <si>
    <t>FORT MILL</t>
  </si>
  <si>
    <t>29708</t>
  </si>
  <si>
    <t>29715</t>
  </si>
  <si>
    <t>29716</t>
  </si>
  <si>
    <t>29717</t>
  </si>
  <si>
    <t>HICKORY GROVE</t>
  </si>
  <si>
    <t>29718</t>
  </si>
  <si>
    <t>29720</t>
  </si>
  <si>
    <t>29721</t>
  </si>
  <si>
    <t>29722</t>
  </si>
  <si>
    <t>29724</t>
  </si>
  <si>
    <t>LANDO</t>
  </si>
  <si>
    <t>29726</t>
  </si>
  <si>
    <t>MC CONNELLS</t>
  </si>
  <si>
    <t>29727</t>
  </si>
  <si>
    <t>MOUNT CROGHAN</t>
  </si>
  <si>
    <t>29728</t>
  </si>
  <si>
    <t>PAGELAND</t>
  </si>
  <si>
    <t>29729</t>
  </si>
  <si>
    <t>29730</t>
  </si>
  <si>
    <t>29731</t>
  </si>
  <si>
    <t>29732</t>
  </si>
  <si>
    <t>29733</t>
  </si>
  <si>
    <t>29734</t>
  </si>
  <si>
    <t>29741</t>
  </si>
  <si>
    <t>29742</t>
  </si>
  <si>
    <t>29743</t>
  </si>
  <si>
    <t>29744</t>
  </si>
  <si>
    <t>VAN WYCK</t>
  </si>
  <si>
    <t>29745</t>
  </si>
  <si>
    <t>29620</t>
  </si>
  <si>
    <t>29426</t>
  </si>
  <si>
    <t>ADAMS RUN</t>
  </si>
  <si>
    <t>29001</t>
  </si>
  <si>
    <t>ALCOLU</t>
  </si>
  <si>
    <t>29621</t>
  </si>
  <si>
    <t>29622</t>
  </si>
  <si>
    <t>29623</t>
  </si>
  <si>
    <t>29624</t>
  </si>
  <si>
    <t>29625</t>
  </si>
  <si>
    <t>29626</t>
  </si>
  <si>
    <t>29510</t>
  </si>
  <si>
    <t>29320</t>
  </si>
  <si>
    <t>29429</t>
  </si>
  <si>
    <t>AWENDAW</t>
  </si>
  <si>
    <t>29511</t>
  </si>
  <si>
    <t>AYNOR</t>
  </si>
  <si>
    <t>29544</t>
  </si>
  <si>
    <t>GALIVANTS FERRY</t>
  </si>
  <si>
    <t>29002</t>
  </si>
  <si>
    <t>BALLENTINE</t>
  </si>
  <si>
    <t>29003</t>
  </si>
  <si>
    <t>BAMBERG</t>
  </si>
  <si>
    <t>29627</t>
  </si>
  <si>
    <t>29512</t>
  </si>
  <si>
    <t>BENNETTSVILLE</t>
  </si>
  <si>
    <t>29009</t>
  </si>
  <si>
    <t>29010</t>
  </si>
  <si>
    <t>29014</t>
  </si>
  <si>
    <t>BLACKSTOCK</t>
  </si>
  <si>
    <t>29015</t>
  </si>
  <si>
    <t>29516</t>
  </si>
  <si>
    <t>BLENHEIM</t>
  </si>
  <si>
    <t>29016</t>
  </si>
  <si>
    <t>BLYTHEWOOD</t>
  </si>
  <si>
    <t>29431</t>
  </si>
  <si>
    <t>BONNEAU</t>
  </si>
  <si>
    <t>29018</t>
  </si>
  <si>
    <t>29432</t>
  </si>
  <si>
    <t>29321</t>
  </si>
  <si>
    <t>29518</t>
  </si>
  <si>
    <t>CADES</t>
  </si>
  <si>
    <t>29628</t>
  </si>
  <si>
    <t>CALHOUN FALLS</t>
  </si>
  <si>
    <t>29020</t>
  </si>
  <si>
    <t>29021</t>
  </si>
  <si>
    <t>29030</t>
  </si>
  <si>
    <t>29322</t>
  </si>
  <si>
    <t>CAMPOBELLO</t>
  </si>
  <si>
    <t>29031</t>
  </si>
  <si>
    <t>29032</t>
  </si>
  <si>
    <t>CASSATT</t>
  </si>
  <si>
    <t>29033</t>
  </si>
  <si>
    <t>CAYCE</t>
  </si>
  <si>
    <t>29169</t>
  </si>
  <si>
    <t>29170</t>
  </si>
  <si>
    <t>29171</t>
  </si>
  <si>
    <t>29172</t>
  </si>
  <si>
    <t>29519</t>
  </si>
  <si>
    <t>CENTENARY</t>
  </si>
  <si>
    <t>29630</t>
  </si>
  <si>
    <t>29036</t>
  </si>
  <si>
    <t>29037</t>
  </si>
  <si>
    <t>CHAPPELLS</t>
  </si>
  <si>
    <t>29401</t>
  </si>
  <si>
    <t>29402</t>
  </si>
  <si>
    <t>29403</t>
  </si>
  <si>
    <t>29404</t>
  </si>
  <si>
    <t>CHARLESTON AFB</t>
  </si>
  <si>
    <t>29405</t>
  </si>
  <si>
    <t>NORTH CHARLESTON</t>
  </si>
  <si>
    <t>29406</t>
  </si>
  <si>
    <t>29407</t>
  </si>
  <si>
    <t>29409</t>
  </si>
  <si>
    <t>29410</t>
  </si>
  <si>
    <t>HANAHAN</t>
  </si>
  <si>
    <t>29412</t>
  </si>
  <si>
    <t>29413</t>
  </si>
  <si>
    <t>29414</t>
  </si>
  <si>
    <t>29415</t>
  </si>
  <si>
    <t>29416</t>
  </si>
  <si>
    <t>29417</t>
  </si>
  <si>
    <t>29418</t>
  </si>
  <si>
    <t>29419</t>
  </si>
  <si>
    <t>29420</t>
  </si>
  <si>
    <t>29422</t>
  </si>
  <si>
    <t>29423</t>
  </si>
  <si>
    <t>29424</t>
  </si>
  <si>
    <t>29425</t>
  </si>
  <si>
    <t>29492</t>
  </si>
  <si>
    <t>29520</t>
  </si>
  <si>
    <t>29323</t>
  </si>
  <si>
    <t>CHESNEE</t>
  </si>
  <si>
    <t>29631</t>
  </si>
  <si>
    <t>CLEMSON</t>
  </si>
  <si>
    <t>29632</t>
  </si>
  <si>
    <t>29633</t>
  </si>
  <si>
    <t>29634</t>
  </si>
  <si>
    <t>29635</t>
  </si>
  <si>
    <t>29324</t>
  </si>
  <si>
    <t>29325</t>
  </si>
  <si>
    <t>29525</t>
  </si>
  <si>
    <t>29201</t>
  </si>
  <si>
    <t>29202</t>
  </si>
  <si>
    <t>29203</t>
  </si>
  <si>
    <t>29204</t>
  </si>
  <si>
    <t>29205</t>
  </si>
  <si>
    <t>29206</t>
  </si>
  <si>
    <t>29207</t>
  </si>
  <si>
    <t>29208</t>
  </si>
  <si>
    <t>29209</t>
  </si>
  <si>
    <t>29210</t>
  </si>
  <si>
    <t>29211</t>
  </si>
  <si>
    <t>29212</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</si>
  <si>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</si>
  <si>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</si>
  <si>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</si>
  <si>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</si>
  <si>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</si>
  <si>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</si>
  <si>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</si>
  <si>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</si>
  <si>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</si>
  <si>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</si>
  <si>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</si>
  <si>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</si>
  <si>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</si>
  <si>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</si>
  <si>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</si>
  <si>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</si>
  <si>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</si>
  <si>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</si>
  <si>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</si>
  <si>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</si>
  <si>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</si>
  <si>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</si>
  <si>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29636</t>
  </si>
  <si>
    <t>CONESTEE</t>
  </si>
  <si>
    <t>29329</t>
  </si>
  <si>
    <t>29526</t>
  </si>
  <si>
    <t>29527</t>
  </si>
  <si>
    <t>29528</t>
  </si>
  <si>
    <t>29038</t>
  </si>
  <si>
    <t>29434</t>
  </si>
  <si>
    <t>CORDESVILLE</t>
  </si>
  <si>
    <t>29039</t>
  </si>
  <si>
    <t>29435</t>
  </si>
  <si>
    <t>29530</t>
  </si>
  <si>
    <t>COWARD</t>
  </si>
  <si>
    <t>29330</t>
  </si>
  <si>
    <t>COWPENS</t>
  </si>
  <si>
    <t>29436</t>
  </si>
  <si>
    <t>CROSS</t>
  </si>
  <si>
    <t>29331</t>
  </si>
  <si>
    <t>CROSS ANCHOR</t>
  </si>
  <si>
    <t>29332</t>
  </si>
  <si>
    <t>CROSS HILL</t>
  </si>
  <si>
    <t>29040</t>
  </si>
  <si>
    <t>29532</t>
  </si>
  <si>
    <t>29540</t>
  </si>
  <si>
    <t>29041</t>
  </si>
  <si>
    <t>DAVIS STATION</t>
  </si>
  <si>
    <t>29042</t>
  </si>
  <si>
    <t>29536</t>
  </si>
  <si>
    <t>29638</t>
  </si>
  <si>
    <t>DONALDS</t>
  </si>
  <si>
    <t>29437</t>
  </si>
  <si>
    <t>29333</t>
  </si>
  <si>
    <t>29639</t>
  </si>
  <si>
    <t>DUE WEST</t>
  </si>
  <si>
    <t>29334</t>
  </si>
  <si>
    <t>29640</t>
  </si>
  <si>
    <t>EASLEY</t>
  </si>
  <si>
    <t>29641</t>
  </si>
  <si>
    <t>29642</t>
  </si>
  <si>
    <t>29044</t>
  </si>
  <si>
    <t>EASTOVER</t>
  </si>
  <si>
    <t>29438</t>
  </si>
  <si>
    <t>EDISTO ISLAND</t>
  </si>
  <si>
    <t>29541</t>
  </si>
  <si>
    <t>29081</t>
  </si>
  <si>
    <t>EHRHARDT</t>
  </si>
  <si>
    <t>29045</t>
  </si>
  <si>
    <t>29046</t>
  </si>
  <si>
    <t>29047</t>
  </si>
  <si>
    <t>ELLOREE</t>
  </si>
  <si>
    <t>29335</t>
  </si>
  <si>
    <t>ENOREE</t>
  </si>
  <si>
    <t>29048</t>
  </si>
  <si>
    <t>EUTAWVILLE</t>
  </si>
  <si>
    <t>29336</t>
  </si>
  <si>
    <t>FAIRFOREST</t>
  </si>
  <si>
    <t>29643</t>
  </si>
  <si>
    <t>29338</t>
  </si>
  <si>
    <t>FINGERVILLE</t>
  </si>
  <si>
    <t>29501</t>
  </si>
  <si>
    <t>29502</t>
  </si>
  <si>
    <t>29503</t>
  </si>
  <si>
    <t>29504</t>
  </si>
  <si>
    <t>29505</t>
  </si>
  <si>
    <t>29506</t>
  </si>
  <si>
    <t>29439</t>
  </si>
  <si>
    <t>FOLLY BEACH</t>
  </si>
  <si>
    <t>29543</t>
  </si>
  <si>
    <t>29644</t>
  </si>
  <si>
    <t>FOUNTAIN INN</t>
  </si>
  <si>
    <t>29051</t>
  </si>
  <si>
    <t>GABLE</t>
  </si>
  <si>
    <t>29143</t>
  </si>
  <si>
    <t>29052</t>
  </si>
  <si>
    <t>29340</t>
  </si>
  <si>
    <t>GAFFNEY</t>
  </si>
  <si>
    <t>29341</t>
  </si>
  <si>
    <t>29342</t>
  </si>
  <si>
    <t>29053</t>
  </si>
  <si>
    <t>29440</t>
  </si>
  <si>
    <t>29442</t>
  </si>
  <si>
    <t>29054</t>
  </si>
  <si>
    <t>29346</t>
  </si>
  <si>
    <t>29445</t>
  </si>
  <si>
    <t>GOOSE CREEK</t>
  </si>
  <si>
    <t>29348</t>
  </si>
  <si>
    <t>GRAMLING</t>
  </si>
  <si>
    <t>29645</t>
  </si>
  <si>
    <t>GRAY COURT</t>
  </si>
  <si>
    <t>29055</t>
  </si>
  <si>
    <t>29056</t>
  </si>
  <si>
    <t>GREELEYVILLE</t>
  </si>
  <si>
    <t>29446</t>
  </si>
  <si>
    <t>29545</t>
  </si>
  <si>
    <t>GREEN SEA</t>
  </si>
  <si>
    <t>29601</t>
  </si>
  <si>
    <t>29602</t>
  </si>
  <si>
    <t>29603</t>
  </si>
  <si>
    <t>29604</t>
  </si>
  <si>
    <t>29605</t>
  </si>
  <si>
    <t>29606</t>
  </si>
  <si>
    <t>29607</t>
  </si>
  <si>
    <t>29608</t>
  </si>
  <si>
    <t>29609</t>
  </si>
  <si>
    <t>29610</t>
  </si>
  <si>
    <t>29611</t>
  </si>
  <si>
    <t>29612</t>
  </si>
  <si>
    <t>29613</t>
  </si>
  <si>
    <t>29614</t>
  </si>
  <si>
    <t>29615</t>
  </si>
  <si>
    <t>29616</t>
  </si>
  <si>
    <t>29617</t>
  </si>
  <si>
    <t>29646</t>
  </si>
  <si>
    <t>29647</t>
  </si>
  <si>
    <t>29648</t>
  </si>
  <si>
    <t>29649</t>
  </si>
  <si>
    <t>29650</t>
  </si>
  <si>
    <t>29651</t>
  </si>
  <si>
    <t>29652</t>
  </si>
  <si>
    <t>29546</t>
  </si>
  <si>
    <t>29447</t>
  </si>
  <si>
    <t>29547</t>
  </si>
  <si>
    <t>29448</t>
  </si>
  <si>
    <t>HARLEYVILLE</t>
  </si>
  <si>
    <t>29550</t>
  </si>
  <si>
    <t>29551</t>
  </si>
  <si>
    <t>29058</t>
  </si>
  <si>
    <t>HEATH SPRINGS</t>
  </si>
  <si>
    <t>29554</t>
  </si>
  <si>
    <t>HEMINGWAY</t>
  </si>
  <si>
    <t>29653</t>
  </si>
  <si>
    <t>29695</t>
  </si>
  <si>
    <t>29059</t>
  </si>
  <si>
    <t>HOLLY HILL</t>
  </si>
  <si>
    <t>29449</t>
  </si>
  <si>
    <t>29654</t>
  </si>
  <si>
    <t>HONEA PATH</t>
  </si>
  <si>
    <t>29061</t>
  </si>
  <si>
    <t>29062</t>
  </si>
  <si>
    <t>29450</t>
  </si>
  <si>
    <t>HUGER</t>
  </si>
  <si>
    <t>29349</t>
  </si>
  <si>
    <t>29063</t>
  </si>
  <si>
    <t>IRMO</t>
  </si>
  <si>
    <t>29451</t>
  </si>
  <si>
    <t>ISLE OF PALMS</t>
  </si>
  <si>
    <t>29655</t>
  </si>
  <si>
    <t>IVA</t>
  </si>
  <si>
    <t>29452</t>
  </si>
  <si>
    <t>JACKSONBORO</t>
  </si>
  <si>
    <t>29453</t>
  </si>
  <si>
    <t>29065</t>
  </si>
  <si>
    <t>JENKINSVILLE</t>
  </si>
  <si>
    <t>29351</t>
  </si>
  <si>
    <t>JOANNA</t>
  </si>
  <si>
    <t>29455</t>
  </si>
  <si>
    <t>JOHNS ISLAND</t>
  </si>
  <si>
    <t>29457</t>
  </si>
  <si>
    <t>29555</t>
  </si>
  <si>
    <t>29353</t>
  </si>
  <si>
    <t>29395</t>
  </si>
  <si>
    <t>29067</t>
  </si>
  <si>
    <t>KERSHAW</t>
  </si>
  <si>
    <t>29355</t>
  </si>
  <si>
    <t>KINARDS</t>
  </si>
  <si>
    <t>29556</t>
  </si>
  <si>
    <t>KINGSTREE</t>
  </si>
  <si>
    <t>29456</t>
  </si>
  <si>
    <t>LADSON</t>
  </si>
  <si>
    <t>29656</t>
  </si>
  <si>
    <t>LA FRANCE</t>
  </si>
  <si>
    <t>29560</t>
  </si>
  <si>
    <t>29563</t>
  </si>
  <si>
    <t>29069</t>
  </si>
  <si>
    <t>29356</t>
  </si>
  <si>
    <t>LANDRUM</t>
  </si>
  <si>
    <t>29564</t>
  </si>
  <si>
    <t>29565</t>
  </si>
  <si>
    <t>LATTA</t>
  </si>
  <si>
    <t>29360</t>
  </si>
  <si>
    <t>29006</t>
  </si>
  <si>
    <t>BATESBURG</t>
  </si>
  <si>
    <t>29070</t>
  </si>
  <si>
    <t>29071</t>
  </si>
  <si>
    <t>29072</t>
  </si>
  <si>
    <t>29073</t>
  </si>
  <si>
    <t>29657</t>
  </si>
  <si>
    <t>29074</t>
  </si>
  <si>
    <t>29075</t>
  </si>
  <si>
    <t>LITTLE MOUNTAIN</t>
  </si>
  <si>
    <t>29566</t>
  </si>
  <si>
    <t>29567</t>
  </si>
  <si>
    <t>29364</t>
  </si>
  <si>
    <t>29082</t>
  </si>
  <si>
    <t>LODGE</t>
  </si>
  <si>
    <t>29658</t>
  </si>
  <si>
    <t>29568</t>
  </si>
  <si>
    <t>LONGS</t>
  </si>
  <si>
    <t>29569</t>
  </si>
  <si>
    <t>LORIS</t>
  </si>
  <si>
    <t>29659</t>
  </si>
  <si>
    <t>LOWNDESVILLE</t>
  </si>
  <si>
    <t>29078</t>
  </si>
  <si>
    <t>LUGOFF</t>
  </si>
  <si>
    <t>29079</t>
  </si>
  <si>
    <t>29365</t>
  </si>
  <si>
    <t>29080</t>
  </si>
  <si>
    <t>29101</t>
  </si>
  <si>
    <t>MC BEE</t>
  </si>
  <si>
    <t>29458</t>
  </si>
  <si>
    <t>MC CLELLANVILLE</t>
  </si>
  <si>
    <t>29570</t>
  </si>
  <si>
    <t>MC COLL</t>
  </si>
  <si>
    <t>29102</t>
  </si>
  <si>
    <t>29661</t>
  </si>
  <si>
    <t>29571</t>
  </si>
  <si>
    <t>29662</t>
  </si>
  <si>
    <t>MAULDIN</t>
  </si>
  <si>
    <t>29104</t>
  </si>
  <si>
    <t>MAYESVILLE</t>
  </si>
  <si>
    <t>29368</t>
  </si>
  <si>
    <t>29573</t>
  </si>
  <si>
    <t>29430</t>
  </si>
  <si>
    <t>BETHERA</t>
  </si>
  <si>
    <t>29461</t>
  </si>
  <si>
    <t>MONCKS CORNER</t>
  </si>
  <si>
    <t>29105</t>
  </si>
  <si>
    <t>MONETTA</t>
  </si>
  <si>
    <t>29369</t>
  </si>
  <si>
    <t>29664</t>
  </si>
  <si>
    <t>MOUNTAIN REST</t>
  </si>
  <si>
    <t>29464</t>
  </si>
  <si>
    <t>29465</t>
  </si>
  <si>
    <t>29466</t>
  </si>
  <si>
    <t>29370</t>
  </si>
  <si>
    <t>29574</t>
  </si>
  <si>
    <t>MULLINS</t>
  </si>
  <si>
    <t>29576</t>
  </si>
  <si>
    <t>MURRELLS INLET</t>
  </si>
  <si>
    <t>29572</t>
  </si>
  <si>
    <t>MYRTLE BEACH</t>
  </si>
  <si>
    <t>29575</t>
  </si>
  <si>
    <t>29577</t>
  </si>
  <si>
    <t>29578</t>
  </si>
  <si>
    <t>29579</t>
  </si>
  <si>
    <t>29587</t>
  </si>
  <si>
    <t>29588</t>
  </si>
  <si>
    <t>29107</t>
  </si>
  <si>
    <t>NEESES</t>
  </si>
  <si>
    <t>29580</t>
  </si>
  <si>
    <t>NESMITH</t>
  </si>
  <si>
    <t>29108</t>
  </si>
  <si>
    <t>29665</t>
  </si>
  <si>
    <t>29111</t>
  </si>
  <si>
    <t>NEW ZION</t>
  </si>
  <si>
    <t>29581</t>
  </si>
  <si>
    <t>29666</t>
  </si>
  <si>
    <t>NINETY SIX</t>
  </si>
  <si>
    <t>29667</t>
  </si>
  <si>
    <t>29112</t>
  </si>
  <si>
    <t>29582</t>
  </si>
  <si>
    <t>NORTH MYRTLE BEACH</t>
  </si>
  <si>
    <t>29597</t>
  </si>
  <si>
    <t>29598</t>
  </si>
  <si>
    <t>29113</t>
  </si>
  <si>
    <t>29114</t>
  </si>
  <si>
    <t>29115</t>
  </si>
  <si>
    <t>29116</t>
  </si>
  <si>
    <t>29117</t>
  </si>
  <si>
    <t>29118</t>
  </si>
  <si>
    <t>29372</t>
  </si>
  <si>
    <t>PACOLET</t>
  </si>
  <si>
    <t>29373</t>
  </si>
  <si>
    <t>PACOLET MILLS</t>
  </si>
  <si>
    <t>29583</t>
  </si>
  <si>
    <t>PAMPLICO</t>
  </si>
  <si>
    <t>29584</t>
  </si>
  <si>
    <t>PATRICK</t>
  </si>
  <si>
    <t>29374</t>
  </si>
  <si>
    <t>PAULINE</t>
  </si>
  <si>
    <t>29585</t>
  </si>
  <si>
    <t>PAWLEYS ISLAND</t>
  </si>
  <si>
    <t>29122</t>
  </si>
  <si>
    <t>PEAK</t>
  </si>
  <si>
    <t>29123</t>
  </si>
  <si>
    <t>PELION</t>
  </si>
  <si>
    <t>29669</t>
  </si>
  <si>
    <t>PELZER</t>
  </si>
  <si>
    <t>29670</t>
  </si>
  <si>
    <t>29671</t>
  </si>
  <si>
    <t>29673</t>
  </si>
  <si>
    <t>29468</t>
  </si>
  <si>
    <t>29125</t>
  </si>
  <si>
    <t>PINEWOOD</t>
  </si>
  <si>
    <t>29469</t>
  </si>
  <si>
    <t>PINOPOLIS</t>
  </si>
  <si>
    <t>29126</t>
  </si>
  <si>
    <t>POMARIA</t>
  </si>
  <si>
    <t>29127</t>
  </si>
  <si>
    <t>29589</t>
  </si>
  <si>
    <t>RAINS</t>
  </si>
  <si>
    <t>29470</t>
  </si>
  <si>
    <t>RAVENEL</t>
  </si>
  <si>
    <t>29471</t>
  </si>
  <si>
    <t>REEVESVILLE</t>
  </si>
  <si>
    <t>29375</t>
  </si>
  <si>
    <t>REIDVILLE</t>
  </si>
  <si>
    <t>29128</t>
  </si>
  <si>
    <t>REMBERT</t>
  </si>
  <si>
    <t>29675</t>
  </si>
  <si>
    <t>29129</t>
  </si>
  <si>
    <t>RIDGE SPRING</t>
  </si>
  <si>
    <t>29472</t>
  </si>
  <si>
    <t>29130</t>
  </si>
  <si>
    <t>29132</t>
  </si>
  <si>
    <t>RION</t>
  </si>
  <si>
    <t>29376</t>
  </si>
  <si>
    <t>ROEBUCK</t>
  </si>
  <si>
    <t>29474</t>
  </si>
  <si>
    <t>ROUND O</t>
  </si>
  <si>
    <t>29133</t>
  </si>
  <si>
    <t>ROWESVILLE</t>
  </si>
  <si>
    <t>29475</t>
  </si>
  <si>
    <t>29476</t>
  </si>
  <si>
    <t>29477</t>
  </si>
  <si>
    <t>29135</t>
  </si>
  <si>
    <t>SAINT MATTHEWS</t>
  </si>
  <si>
    <t>29479</t>
  </si>
  <si>
    <t>29676</t>
  </si>
  <si>
    <t>29137</t>
  </si>
  <si>
    <t>SALLEY</t>
  </si>
  <si>
    <t>29590</t>
  </si>
  <si>
    <t>SALTERS</t>
  </si>
  <si>
    <t>29138</t>
  </si>
  <si>
    <t>29677</t>
  </si>
  <si>
    <t>SANDY SPRINGS</t>
  </si>
  <si>
    <t>29142</t>
  </si>
  <si>
    <t>29591</t>
  </si>
  <si>
    <t>29592</t>
  </si>
  <si>
    <t>SELLERS</t>
  </si>
  <si>
    <t>29672</t>
  </si>
  <si>
    <t>29678</t>
  </si>
  <si>
    <t>29679</t>
  </si>
  <si>
    <t>29145</t>
  </si>
  <si>
    <t>SILVERSTREET</t>
  </si>
  <si>
    <t>29680</t>
  </si>
  <si>
    <t>29681</t>
  </si>
  <si>
    <t>29682</t>
  </si>
  <si>
    <t>SIX MILE</t>
  </si>
  <si>
    <t>29683</t>
  </si>
  <si>
    <t>29481</t>
  </si>
  <si>
    <t>SMOAKS</t>
  </si>
  <si>
    <t>29593</t>
  </si>
  <si>
    <t>SOCIETY HILL</t>
  </si>
  <si>
    <t>29301</t>
  </si>
  <si>
    <t>SPARTANBURG</t>
  </si>
  <si>
    <t>29302</t>
  </si>
  <si>
    <t>29303</t>
  </si>
  <si>
    <t>29304</t>
  </si>
  <si>
    <t>29305</t>
  </si>
  <si>
    <t>29306</t>
  </si>
  <si>
    <t>29307</t>
  </si>
  <si>
    <t>29316</t>
  </si>
  <si>
    <t>29318</t>
  </si>
  <si>
    <t>29319</t>
  </si>
  <si>
    <t>29146</t>
  </si>
  <si>
    <t>29684</t>
  </si>
  <si>
    <t>STARR</t>
  </si>
  <si>
    <t>29377</t>
  </si>
  <si>
    <t>STARTEX</t>
  </si>
  <si>
    <t>29147</t>
  </si>
  <si>
    <t>STATE PARK</t>
  </si>
  <si>
    <t>29482</t>
  </si>
  <si>
    <t>SULLIVANS ISLAND</t>
  </si>
  <si>
    <t>29148</t>
  </si>
  <si>
    <t>SUMMERTON</t>
  </si>
  <si>
    <t>29483</t>
  </si>
  <si>
    <t>29484</t>
  </si>
  <si>
    <t>29485</t>
  </si>
  <si>
    <t>29150</t>
  </si>
  <si>
    <t>SUMTER</t>
  </si>
  <si>
    <t>29151</t>
  </si>
  <si>
    <t>29152</t>
  </si>
  <si>
    <t>SHAW A F B</t>
  </si>
  <si>
    <t>29153</t>
  </si>
  <si>
    <t>29154</t>
  </si>
  <si>
    <t>29685</t>
  </si>
  <si>
    <t>29160</t>
  </si>
  <si>
    <t>29686</t>
  </si>
  <si>
    <t>TAMASSEE</t>
  </si>
  <si>
    <t>29594</t>
  </si>
  <si>
    <t>29687</t>
  </si>
  <si>
    <t>TAYLORS</t>
  </si>
  <si>
    <t>29688</t>
  </si>
  <si>
    <t>TIGERVILLE</t>
  </si>
  <si>
    <t>29161</t>
  </si>
  <si>
    <t>TIMMONSVILLE</t>
  </si>
  <si>
    <t>29689</t>
  </si>
  <si>
    <t>29690</t>
  </si>
  <si>
    <t>TRAVELERS REST</t>
  </si>
  <si>
    <t>29162</t>
  </si>
  <si>
    <t>TURBEVILLE</t>
  </si>
  <si>
    <t>29378</t>
  </si>
  <si>
    <t>UNA</t>
  </si>
  <si>
    <t>29379</t>
  </si>
  <si>
    <t>29163</t>
  </si>
  <si>
    <t>29487</t>
  </si>
  <si>
    <t>WADMALAW ISLAND</t>
  </si>
  <si>
    <t>29164</t>
  </si>
  <si>
    <t>WAGENER</t>
  </si>
  <si>
    <t>29691</t>
  </si>
  <si>
    <t>29596</t>
  </si>
  <si>
    <t>29433</t>
  </si>
  <si>
    <t>CANADYS</t>
  </si>
  <si>
    <t>29488</t>
  </si>
  <si>
    <t>WALTERBORO</t>
  </si>
  <si>
    <t>29166</t>
  </si>
  <si>
    <t>29692</t>
  </si>
  <si>
    <t>WARE SHOALS</t>
  </si>
  <si>
    <t>29384</t>
  </si>
  <si>
    <t>29168</t>
  </si>
  <si>
    <t>WEDGEFIELD</t>
  </si>
  <si>
    <t>29385</t>
  </si>
  <si>
    <t>WELLFORD</t>
  </si>
  <si>
    <t>29693</t>
  </si>
  <si>
    <t>29696</t>
  </si>
  <si>
    <t>29175</t>
  </si>
  <si>
    <t>29177</t>
  </si>
  <si>
    <t>WHITE ROCK</t>
  </si>
  <si>
    <t>29386</t>
  </si>
  <si>
    <t>29178</t>
  </si>
  <si>
    <t>WHITMIRE</t>
  </si>
  <si>
    <t>29493</t>
  </si>
  <si>
    <t>29697</t>
  </si>
  <si>
    <t>29180</t>
  </si>
  <si>
    <t>29388</t>
  </si>
  <si>
    <t>30101</t>
  </si>
  <si>
    <t>30102</t>
  </si>
  <si>
    <t>30103</t>
  </si>
  <si>
    <t>ADAIRSVILLE</t>
  </si>
  <si>
    <t>30004</t>
  </si>
  <si>
    <t>ALPHARETTA</t>
  </si>
  <si>
    <t>30005</t>
  </si>
  <si>
    <t>30009</t>
  </si>
  <si>
    <t>30022</t>
  </si>
  <si>
    <t>30023</t>
  </si>
  <si>
    <t>30510</t>
  </si>
  <si>
    <t>30104</t>
  </si>
  <si>
    <t>30105</t>
  </si>
  <si>
    <t>ARMUCHEE</t>
  </si>
  <si>
    <t>30619</t>
  </si>
  <si>
    <t>ARNOLDSVILLE</t>
  </si>
  <si>
    <t>30601</t>
  </si>
  <si>
    <t>30602</t>
  </si>
  <si>
    <t>30603</t>
  </si>
  <si>
    <t>30604</t>
  </si>
  <si>
    <t>30605</t>
  </si>
  <si>
    <t>30606</t>
  </si>
  <si>
    <t>30607</t>
  </si>
  <si>
    <t>30608</t>
  </si>
  <si>
    <t>30609</t>
  </si>
  <si>
    <t>30612</t>
  </si>
  <si>
    <t>30301</t>
  </si>
  <si>
    <t>30302</t>
  </si>
  <si>
    <t>30303</t>
  </si>
  <si>
    <t>30304</t>
  </si>
  <si>
    <t>30305</t>
  </si>
  <si>
    <t>30306</t>
  </si>
  <si>
    <t>30307</t>
  </si>
  <si>
    <t>30308</t>
  </si>
  <si>
    <t>30309</t>
  </si>
  <si>
    <t>30310</t>
  </si>
  <si>
    <t>30311</t>
  </si>
  <si>
    <t>30312</t>
  </si>
  <si>
    <t>30313</t>
  </si>
  <si>
    <t>30314</t>
  </si>
  <si>
    <t>30315</t>
  </si>
  <si>
    <t>30316</t>
  </si>
  <si>
    <t>30317</t>
  </si>
  <si>
    <t>30318</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</si>
  <si>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</si>
  <si>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</si>
  <si>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</si>
  <si>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</si>
  <si>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</si>
  <si>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</si>
  <si>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</si>
  <si>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</si>
  <si>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</si>
  <si>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</si>
  <si>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</si>
  <si>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</si>
  <si>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</si>
  <si>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</si>
  <si>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</si>
  <si>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</si>
  <si>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</si>
  <si>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</si>
  <si>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</si>
  <si>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</si>
  <si>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</si>
  <si>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</si>
  <si>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</si>
  <si>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</si>
  <si>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</si>
  <si>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</si>
  <si>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</si>
  <si>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</si>
  <si>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</si>
  <si>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</si>
  <si>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</si>
  <si>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</si>
  <si>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</si>
  <si>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</si>
  <si>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</si>
  <si>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</si>
  <si>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</si>
  <si>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</si>
  <si>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</si>
  <si>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</si>
  <si>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</si>
  <si>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</si>
  <si>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</si>
  <si>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</si>
  <si>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</si>
  <si>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</si>
  <si>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</si>
  <si>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</si>
  <si>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30377</t>
  </si>
  <si>
    <t>30378</t>
  </si>
  <si>
    <t>30380</t>
  </si>
  <si>
    <t>30384</t>
  </si>
  <si>
    <t>30385</t>
  </si>
  <si>
    <t>30388</t>
  </si>
  <si>
    <t>30392</t>
  </si>
  <si>
    <t>30394</t>
  </si>
  <si>
    <t>30396</t>
  </si>
  <si>
    <t>30398</t>
  </si>
  <si>
    <t>31106</t>
  </si>
  <si>
    <t>31107</t>
  </si>
  <si>
    <t>31119</t>
  </si>
  <si>
    <t>31126</t>
  </si>
  <si>
    <t>31131</t>
  </si>
  <si>
    <t>31136</t>
  </si>
  <si>
    <t>31139</t>
  </si>
  <si>
    <t>31141</t>
  </si>
  <si>
    <t>31145</t>
  </si>
  <si>
    <t>31146</t>
  </si>
  <si>
    <t>31150</t>
  </si>
  <si>
    <t>31156</t>
  </si>
  <si>
    <t>31192</t>
  </si>
  <si>
    <t>31193</t>
  </si>
  <si>
    <t>31195</t>
  </si>
  <si>
    <t>31196</t>
  </si>
  <si>
    <t>39901</t>
  </si>
  <si>
    <t>30011</t>
  </si>
  <si>
    <t>30106</t>
  </si>
  <si>
    <t>AUSTELL</t>
  </si>
  <si>
    <t>30168</t>
  </si>
  <si>
    <t>30002</t>
  </si>
  <si>
    <t>AVONDALE ESTATES</t>
  </si>
  <si>
    <t>30511</t>
  </si>
  <si>
    <t>30107</t>
  </si>
  <si>
    <t>BALL GROUND</t>
  </si>
  <si>
    <t>30204</t>
  </si>
  <si>
    <t>30620</t>
  </si>
  <si>
    <t>30621</t>
  </si>
  <si>
    <t>30512</t>
  </si>
  <si>
    <t>30514</t>
  </si>
  <si>
    <t>30513</t>
  </si>
  <si>
    <t>30622</t>
  </si>
  <si>
    <t>BOGART</t>
  </si>
  <si>
    <t>30623</t>
  </si>
  <si>
    <t>30108</t>
  </si>
  <si>
    <t>30109</t>
  </si>
  <si>
    <t>BOWDON JUNCTION</t>
  </si>
  <si>
    <t>30516</t>
  </si>
  <si>
    <t>30624</t>
  </si>
  <si>
    <t>30517</t>
  </si>
  <si>
    <t>BRASELTON</t>
  </si>
  <si>
    <t>30110</t>
  </si>
  <si>
    <t>30205</t>
  </si>
  <si>
    <t>30113</t>
  </si>
  <si>
    <t>30625</t>
  </si>
  <si>
    <t>BUCKHEAD</t>
  </si>
  <si>
    <t>30515</t>
  </si>
  <si>
    <t>30518</t>
  </si>
  <si>
    <t>30519</t>
  </si>
  <si>
    <t>30520</t>
  </si>
  <si>
    <t>CANON</t>
  </si>
  <si>
    <t>30114</t>
  </si>
  <si>
    <t>30115</t>
  </si>
  <si>
    <t>30169</t>
  </si>
  <si>
    <t>30627</t>
  </si>
  <si>
    <t>30521</t>
  </si>
  <si>
    <t>CARNESVILLE</t>
  </si>
  <si>
    <t>30112</t>
  </si>
  <si>
    <t>30116</t>
  </si>
  <si>
    <t>30117</t>
  </si>
  <si>
    <t>30118</t>
  </si>
  <si>
    <t>30119</t>
  </si>
  <si>
    <t>30120</t>
  </si>
  <si>
    <t>30121</t>
  </si>
  <si>
    <t>30123</t>
  </si>
  <si>
    <t>30124</t>
  </si>
  <si>
    <t>CAVE SPRING</t>
  </si>
  <si>
    <t>30125</t>
  </si>
  <si>
    <t>CEDARTOWN</t>
  </si>
  <si>
    <t>30522</t>
  </si>
  <si>
    <t>CHERRY LOG</t>
  </si>
  <si>
    <t>30111</t>
  </si>
  <si>
    <t>30523</t>
  </si>
  <si>
    <t>CLARKESVILLE</t>
  </si>
  <si>
    <t>30021</t>
  </si>
  <si>
    <t>30525</t>
  </si>
  <si>
    <t>30527</t>
  </si>
  <si>
    <t>30528</t>
  </si>
  <si>
    <t>30628</t>
  </si>
  <si>
    <t>30629</t>
  </si>
  <si>
    <t>COMER</t>
  </si>
  <si>
    <t>30529</t>
  </si>
  <si>
    <t>30530</t>
  </si>
  <si>
    <t>30599</t>
  </si>
  <si>
    <t>30206</t>
  </si>
  <si>
    <t>30288</t>
  </si>
  <si>
    <t>CONLEY</t>
  </si>
  <si>
    <t>30012</t>
  </si>
  <si>
    <t>CONYERS</t>
  </si>
  <si>
    <t>30013</t>
  </si>
  <si>
    <t>30094</t>
  </si>
  <si>
    <t>30129</t>
  </si>
  <si>
    <t>COOSA</t>
  </si>
  <si>
    <t>30531</t>
  </si>
  <si>
    <t>CORNELIA</t>
  </si>
  <si>
    <t>30014</t>
  </si>
  <si>
    <t>30015</t>
  </si>
  <si>
    <t>30016</t>
  </si>
  <si>
    <t>30630</t>
  </si>
  <si>
    <t>30631</t>
  </si>
  <si>
    <t>30028</t>
  </si>
  <si>
    <t>30040</t>
  </si>
  <si>
    <t>30041</t>
  </si>
  <si>
    <t>30019</t>
  </si>
  <si>
    <t>DACULA</t>
  </si>
  <si>
    <t>30533</t>
  </si>
  <si>
    <t>DAHLONEGA</t>
  </si>
  <si>
    <t>30597</t>
  </si>
  <si>
    <t>30132</t>
  </si>
  <si>
    <t>30157</t>
  </si>
  <si>
    <t>30633</t>
  </si>
  <si>
    <t>30534</t>
  </si>
  <si>
    <t>DAWSONVILLE</t>
  </si>
  <si>
    <t>30030</t>
  </si>
  <si>
    <t>30031</t>
  </si>
  <si>
    <t>30032</t>
  </si>
  <si>
    <t>30033</t>
  </si>
  <si>
    <t>30034</t>
  </si>
  <si>
    <t>30035</t>
  </si>
  <si>
    <t>30036</t>
  </si>
  <si>
    <t>30037</t>
  </si>
  <si>
    <t>30535</t>
  </si>
  <si>
    <t>DEMOREST</t>
  </si>
  <si>
    <t>30544</t>
  </si>
  <si>
    <t>HABERSHAM</t>
  </si>
  <si>
    <t>30634</t>
  </si>
  <si>
    <t>DEWY ROSE</t>
  </si>
  <si>
    <t>30537</t>
  </si>
  <si>
    <t>30133</t>
  </si>
  <si>
    <t>DOUGLASVILLE</t>
  </si>
  <si>
    <t>30134</t>
  </si>
  <si>
    <t>30135</t>
  </si>
  <si>
    <t>30154</t>
  </si>
  <si>
    <t>30026</t>
  </si>
  <si>
    <t>NORTH METRO</t>
  </si>
  <si>
    <t>30029</t>
  </si>
  <si>
    <t>30095</t>
  </si>
  <si>
    <t>30096</t>
  </si>
  <si>
    <t>30097</t>
  </si>
  <si>
    <t>30098</t>
  </si>
  <si>
    <t>30099</t>
  </si>
  <si>
    <t>30538</t>
  </si>
  <si>
    <t>EASTANOLLEE</t>
  </si>
  <si>
    <t>30539</t>
  </si>
  <si>
    <t>EAST ELLIJAY</t>
  </si>
  <si>
    <t>30635</t>
  </si>
  <si>
    <t>ELBERTON</t>
  </si>
  <si>
    <t>30294</t>
  </si>
  <si>
    <t>ELLENWOOD</t>
  </si>
  <si>
    <t>30536</t>
  </si>
  <si>
    <t>ELLIJAY</t>
  </si>
  <si>
    <t>30540</t>
  </si>
  <si>
    <t>30137</t>
  </si>
  <si>
    <t>30541</t>
  </si>
  <si>
    <t>30138</t>
  </si>
  <si>
    <t>ESOM HILL</t>
  </si>
  <si>
    <t>30212</t>
  </si>
  <si>
    <t>EXPERIMENT</t>
  </si>
  <si>
    <t>30213</t>
  </si>
  <si>
    <t>30139</t>
  </si>
  <si>
    <t>30638</t>
  </si>
  <si>
    <t>30214</t>
  </si>
  <si>
    <t>30215</t>
  </si>
  <si>
    <t>30269</t>
  </si>
  <si>
    <t>PEACHTREE CITY</t>
  </si>
  <si>
    <t>30270</t>
  </si>
  <si>
    <t>31169</t>
  </si>
  <si>
    <t>30140</t>
  </si>
  <si>
    <t>30216</t>
  </si>
  <si>
    <t>FLOVILLA</t>
  </si>
  <si>
    <t>30542</t>
  </si>
  <si>
    <t>FLOWERY BRANCH</t>
  </si>
  <si>
    <t>30297</t>
  </si>
  <si>
    <t>30298</t>
  </si>
  <si>
    <t>30217</t>
  </si>
  <si>
    <t>30219</t>
  </si>
  <si>
    <t>30639</t>
  </si>
  <si>
    <t>30501</t>
  </si>
  <si>
    <t>30503</t>
  </si>
  <si>
    <t>30504</t>
  </si>
  <si>
    <t>30506</t>
  </si>
  <si>
    <t>30507</t>
  </si>
  <si>
    <t>30218</t>
  </si>
  <si>
    <t>30543</t>
  </si>
  <si>
    <t>GILLSVILLE</t>
  </si>
  <si>
    <t>30641</t>
  </si>
  <si>
    <t>30220</t>
  </si>
  <si>
    <t>30017</t>
  </si>
  <si>
    <t>30642</t>
  </si>
  <si>
    <t>30222</t>
  </si>
  <si>
    <t>30223</t>
  </si>
  <si>
    <t>30224</t>
  </si>
  <si>
    <t>30228</t>
  </si>
  <si>
    <t>30229</t>
  </si>
  <si>
    <t>HARALSON</t>
  </si>
  <si>
    <t>30643</t>
  </si>
  <si>
    <t>HARTWELL</t>
  </si>
  <si>
    <t>30545</t>
  </si>
  <si>
    <t>30546</t>
  </si>
  <si>
    <t>HIAWASSEE</t>
  </si>
  <si>
    <t>30645</t>
  </si>
  <si>
    <t>30141</t>
  </si>
  <si>
    <t>30230</t>
  </si>
  <si>
    <t>HOGANSVILLE</t>
  </si>
  <si>
    <t>30142</t>
  </si>
  <si>
    <t>30547</t>
  </si>
  <si>
    <t>30548</t>
  </si>
  <si>
    <t>HOSCHTON</t>
  </si>
  <si>
    <t>30646</t>
  </si>
  <si>
    <t>30647</t>
  </si>
  <si>
    <t>ILA</t>
  </si>
  <si>
    <t>30233</t>
  </si>
  <si>
    <t>30143</t>
  </si>
  <si>
    <t>30549</t>
  </si>
  <si>
    <t>30234</t>
  </si>
  <si>
    <t>JENKINSBURG</t>
  </si>
  <si>
    <t>30018</t>
  </si>
  <si>
    <t>30236</t>
  </si>
  <si>
    <t>30237</t>
  </si>
  <si>
    <t>30238</t>
  </si>
  <si>
    <t>30144</t>
  </si>
  <si>
    <t>KENNESAW</t>
  </si>
  <si>
    <t>30152</t>
  </si>
  <si>
    <t>30156</t>
  </si>
  <si>
    <t>30160</t>
  </si>
  <si>
    <t>31144</t>
  </si>
  <si>
    <t>30145</t>
  </si>
  <si>
    <t>30240</t>
  </si>
  <si>
    <t>30241</t>
  </si>
  <si>
    <t>30261</t>
  </si>
  <si>
    <t>30552</t>
  </si>
  <si>
    <t>30553</t>
  </si>
  <si>
    <t>LAVONIA</t>
  </si>
  <si>
    <t>30042</t>
  </si>
  <si>
    <t>30043</t>
  </si>
  <si>
    <t>30044</t>
  </si>
  <si>
    <t>30045</t>
  </si>
  <si>
    <t>30046</t>
  </si>
  <si>
    <t>30049</t>
  </si>
  <si>
    <t>30146</t>
  </si>
  <si>
    <t>30648</t>
  </si>
  <si>
    <t>30047</t>
  </si>
  <si>
    <t>LILBURN</t>
  </si>
  <si>
    <t>30048</t>
  </si>
  <si>
    <t>30147</t>
  </si>
  <si>
    <t>30122</t>
  </si>
  <si>
    <t>LITHIA SPRINGS</t>
  </si>
  <si>
    <t>30038</t>
  </si>
  <si>
    <t>LITHONIA</t>
  </si>
  <si>
    <t>30058</t>
  </si>
  <si>
    <t>30248</t>
  </si>
  <si>
    <t>30052</t>
  </si>
  <si>
    <t>30250</t>
  </si>
  <si>
    <t>30554</t>
  </si>
  <si>
    <t>30251</t>
  </si>
  <si>
    <t>LUTHERSVILLE</t>
  </si>
  <si>
    <t>30555</t>
  </si>
  <si>
    <t>MC CAYSVILLE</t>
  </si>
  <si>
    <t>30252</t>
  </si>
  <si>
    <t>MCDONOUGH</t>
  </si>
  <si>
    <t>30253</t>
  </si>
  <si>
    <t>30126</t>
  </si>
  <si>
    <t>MABLETON</t>
  </si>
  <si>
    <t>30650</t>
  </si>
  <si>
    <t>30055</t>
  </si>
  <si>
    <t>30148</t>
  </si>
  <si>
    <t>30006</t>
  </si>
  <si>
    <t>30007</t>
  </si>
  <si>
    <t>30008</t>
  </si>
  <si>
    <t>30060</t>
  </si>
  <si>
    <t>30061</t>
  </si>
  <si>
    <t>30062</t>
  </si>
  <si>
    <t>30063</t>
  </si>
  <si>
    <t>30064</t>
  </si>
  <si>
    <t>30065</t>
  </si>
  <si>
    <t>30066</t>
  </si>
  <si>
    <t>30067</t>
  </si>
  <si>
    <t>30068</t>
  </si>
  <si>
    <t>30069</t>
  </si>
  <si>
    <t>30090</t>
  </si>
  <si>
    <t>30557</t>
  </si>
  <si>
    <t>30558</t>
  </si>
  <si>
    <t>30256</t>
  </si>
  <si>
    <t>MEANSVILLE</t>
  </si>
  <si>
    <t>30257</t>
  </si>
  <si>
    <t>MILNER</t>
  </si>
  <si>
    <t>30559</t>
  </si>
  <si>
    <t>MINERAL BLUFF</t>
  </si>
  <si>
    <t>30258</t>
  </si>
  <si>
    <t>MOLENA</t>
  </si>
  <si>
    <t>30655</t>
  </si>
  <si>
    <t>30656</t>
  </si>
  <si>
    <t>30259</t>
  </si>
  <si>
    <t>30560</t>
  </si>
  <si>
    <t>30260</t>
  </si>
  <si>
    <t>30287</t>
  </si>
  <si>
    <t>30562</t>
  </si>
  <si>
    <t>30563</t>
  </si>
  <si>
    <t>30150</t>
  </si>
  <si>
    <t>30564</t>
  </si>
  <si>
    <t>30151</t>
  </si>
  <si>
    <t>30056</t>
  </si>
  <si>
    <t>NEWBORN</t>
  </si>
  <si>
    <t>30263</t>
  </si>
  <si>
    <t>NEWNAN</t>
  </si>
  <si>
    <t>30264</t>
  </si>
  <si>
    <t>30265</t>
  </si>
  <si>
    <t>30271</t>
  </si>
  <si>
    <t>30565</t>
  </si>
  <si>
    <t>30003</t>
  </si>
  <si>
    <t>30010</t>
  </si>
  <si>
    <t>30071</t>
  </si>
  <si>
    <t>30091</t>
  </si>
  <si>
    <t>30092</t>
  </si>
  <si>
    <t>30093</t>
  </si>
  <si>
    <t>30502</t>
  </si>
  <si>
    <t>CHESTNUT MOUNTAIN</t>
  </si>
  <si>
    <t>30566</t>
  </si>
  <si>
    <t>30266</t>
  </si>
  <si>
    <t>ORCHARD HILL</t>
  </si>
  <si>
    <t>30054</t>
  </si>
  <si>
    <t>30268</t>
  </si>
  <si>
    <t>30567</t>
  </si>
  <si>
    <t>PENDERGRASS</t>
  </si>
  <si>
    <t>30072</t>
  </si>
  <si>
    <t>PINE LAKE</t>
  </si>
  <si>
    <t>30070</t>
  </si>
  <si>
    <t>PORTERDALE</t>
  </si>
  <si>
    <t>30127</t>
  </si>
  <si>
    <t>30568</t>
  </si>
  <si>
    <t>RABUN GAP</t>
  </si>
  <si>
    <t>30660</t>
  </si>
  <si>
    <t>RAYLE</t>
  </si>
  <si>
    <t>30074</t>
  </si>
  <si>
    <t>REDAN</t>
  </si>
  <si>
    <t>30272</t>
  </si>
  <si>
    <t>30273</t>
  </si>
  <si>
    <t>30274</t>
  </si>
  <si>
    <t>30296</t>
  </si>
  <si>
    <t>30153</t>
  </si>
  <si>
    <t>ROCKMART</t>
  </si>
  <si>
    <t>30149</t>
  </si>
  <si>
    <t>MOUNT BERRY</t>
  </si>
  <si>
    <t>30161</t>
  </si>
  <si>
    <t>30162</t>
  </si>
  <si>
    <t>30163</t>
  </si>
  <si>
    <t>30164</t>
  </si>
  <si>
    <t>30165</t>
  </si>
  <si>
    <t>30170</t>
  </si>
  <si>
    <t>ROOPVILLE</t>
  </si>
  <si>
    <t>30075</t>
  </si>
  <si>
    <t>30076</t>
  </si>
  <si>
    <t>30077</t>
  </si>
  <si>
    <t>30662</t>
  </si>
  <si>
    <t>ROYSTON</t>
  </si>
  <si>
    <t>30663</t>
  </si>
  <si>
    <t>30171</t>
  </si>
  <si>
    <t>RYDAL</t>
  </si>
  <si>
    <t>30275</t>
  </si>
  <si>
    <t>30571</t>
  </si>
  <si>
    <t>SAUTEE NACOOCHEE</t>
  </si>
  <si>
    <t>30079</t>
  </si>
  <si>
    <t>30276</t>
  </si>
  <si>
    <t>SENOIA</t>
  </si>
  <si>
    <t>30172</t>
  </si>
  <si>
    <t>30664</t>
  </si>
  <si>
    <t>30277</t>
  </si>
  <si>
    <t>30665</t>
  </si>
  <si>
    <t>30173</t>
  </si>
  <si>
    <t>30080</t>
  </si>
  <si>
    <t>30081</t>
  </si>
  <si>
    <t>30082</t>
  </si>
  <si>
    <t>30039</t>
  </si>
  <si>
    <t>SNELLVILLE</t>
  </si>
  <si>
    <t>30078</t>
  </si>
  <si>
    <t>30025</t>
  </si>
  <si>
    <t>SOCIAL CIRCLE</t>
  </si>
  <si>
    <t>30666</t>
  </si>
  <si>
    <t>STATHAM</t>
  </si>
  <si>
    <t>30667</t>
  </si>
  <si>
    <t>30671</t>
  </si>
  <si>
    <t>MAXEYS</t>
  </si>
  <si>
    <t>30281</t>
  </si>
  <si>
    <t>30083</t>
  </si>
  <si>
    <t>STONE MOUNTAIN</t>
  </si>
  <si>
    <t>30086</t>
  </si>
  <si>
    <t>30087</t>
  </si>
  <si>
    <t>30088</t>
  </si>
  <si>
    <t>30572</t>
  </si>
  <si>
    <t>SUCHES</t>
  </si>
  <si>
    <t>30284</t>
  </si>
  <si>
    <t>SUNNY SIDE</t>
  </si>
  <si>
    <t>30024</t>
  </si>
  <si>
    <t>SUWANEE</t>
  </si>
  <si>
    <t>30175</t>
  </si>
  <si>
    <t>TALKING ROCK</t>
  </si>
  <si>
    <t>30176</t>
  </si>
  <si>
    <t>30573</t>
  </si>
  <si>
    <t>TALLULAH FALLS</t>
  </si>
  <si>
    <t>30575</t>
  </si>
  <si>
    <t>TALMO</t>
  </si>
  <si>
    <t>30177</t>
  </si>
  <si>
    <t>TATE</t>
  </si>
  <si>
    <t>30178</t>
  </si>
  <si>
    <t>30179</t>
  </si>
  <si>
    <t>30285</t>
  </si>
  <si>
    <t>THE ROCK</t>
  </si>
  <si>
    <t>30286</t>
  </si>
  <si>
    <t>30576</t>
  </si>
  <si>
    <t>TIGER</t>
  </si>
  <si>
    <t>30668</t>
  </si>
  <si>
    <t>TIGNALL</t>
  </si>
  <si>
    <t>30577</t>
  </si>
  <si>
    <t>TOCCOA</t>
  </si>
  <si>
    <t>30598</t>
  </si>
  <si>
    <t>TOCCOA FALLS</t>
  </si>
  <si>
    <t>30084</t>
  </si>
  <si>
    <t>30085</t>
  </si>
  <si>
    <t>30289</t>
  </si>
  <si>
    <t>30580</t>
  </si>
  <si>
    <t>TURNERVILLE</t>
  </si>
  <si>
    <t>30290</t>
  </si>
  <si>
    <t>30291</t>
  </si>
  <si>
    <t>30669</t>
  </si>
  <si>
    <t>UNION POINT</t>
  </si>
  <si>
    <t>30180</t>
  </si>
  <si>
    <t>VILLA RICA</t>
  </si>
  <si>
    <t>30182</t>
  </si>
  <si>
    <t>30183</t>
  </si>
  <si>
    <t>WALESKA</t>
  </si>
  <si>
    <t>30673</t>
  </si>
  <si>
    <t>30677</t>
  </si>
  <si>
    <t>WATKINSVILLE</t>
  </si>
  <si>
    <t>30184</t>
  </si>
  <si>
    <t>30678</t>
  </si>
  <si>
    <t>30185</t>
  </si>
  <si>
    <t>30581</t>
  </si>
  <si>
    <t>30292</t>
  </si>
  <si>
    <t>30680</t>
  </si>
  <si>
    <t>WINDER</t>
  </si>
  <si>
    <t>30187</t>
  </si>
  <si>
    <t>30683</t>
  </si>
  <si>
    <t>30293</t>
  </si>
  <si>
    <t>30188</t>
  </si>
  <si>
    <t>30189</t>
  </si>
  <si>
    <t>30582</t>
  </si>
  <si>
    <t>YOUNG HARRIS</t>
  </si>
  <si>
    <t>30295</t>
  </si>
  <si>
    <t>09002</t>
  </si>
  <si>
    <t>09003</t>
  </si>
  <si>
    <t>09004</t>
  </si>
  <si>
    <t>09005</t>
  </si>
  <si>
    <t>09006</t>
  </si>
  <si>
    <t>09007</t>
  </si>
  <si>
    <t>09008</t>
  </si>
  <si>
    <t>09009</t>
  </si>
  <si>
    <t>09010</t>
  </si>
  <si>
    <t>09011</t>
  </si>
  <si>
    <t>09012</t>
  </si>
  <si>
    <t>09013</t>
  </si>
  <si>
    <t>09014</t>
  </si>
  <si>
    <t>09020</t>
  </si>
  <si>
    <t>09021</t>
  </si>
  <si>
    <t>09028</t>
  </si>
  <si>
    <t>09033</t>
  </si>
  <si>
    <t>09034</t>
  </si>
  <si>
    <t>09038</t>
  </si>
  <si>
    <t>09042</t>
  </si>
  <si>
    <t>09046</t>
  </si>
  <si>
    <t>09049</t>
  </si>
  <si>
    <t>09051</t>
  </si>
  <si>
    <t>09053</t>
  </si>
  <si>
    <t>09054</t>
  </si>
  <si>
    <t>09055</t>
  </si>
  <si>
    <t>09058</t>
  </si>
  <si>
    <t>09059</t>
  </si>
  <si>
    <t>09060</t>
  </si>
  <si>
    <t>09063</t>
  </si>
  <si>
    <t>09067</t>
  </si>
  <si>
    <t>09068</t>
  </si>
  <si>
    <t>09069</t>
  </si>
  <si>
    <t>09075</t>
  </si>
  <si>
    <t>09079</t>
  </si>
  <si>
    <t>09081</t>
  </si>
  <si>
    <t>09086</t>
  </si>
  <si>
    <t>09088</t>
  </si>
  <si>
    <t>09090</t>
  </si>
  <si>
    <t>09092</t>
  </si>
  <si>
    <t>09094</t>
  </si>
  <si>
    <t>09095</t>
  </si>
  <si>
    <t>09096</t>
  </si>
  <si>
    <t>09099</t>
  </si>
  <si>
    <t>09100</t>
  </si>
  <si>
    <t>09102</t>
  </si>
  <si>
    <t>09103</t>
  </si>
  <si>
    <t>09104</t>
  </si>
  <si>
    <t>09107</t>
  </si>
  <si>
    <t>09112</t>
  </si>
  <si>
    <t>09114</t>
  </si>
  <si>
    <t>09123</t>
  </si>
  <si>
    <t>09126</t>
  </si>
  <si>
    <t>09128</t>
  </si>
  <si>
    <t>09131</t>
  </si>
  <si>
    <t>09136</t>
  </si>
  <si>
    <t>09137</t>
  </si>
  <si>
    <t>09138</t>
  </si>
  <si>
    <t>09139</t>
  </si>
  <si>
    <t>09140</t>
  </si>
  <si>
    <t>09142</t>
  </si>
  <si>
    <t>09143</t>
  </si>
  <si>
    <t>09154</t>
  </si>
  <si>
    <t>09172</t>
  </si>
  <si>
    <t>09173</t>
  </si>
  <si>
    <t>09177</t>
  </si>
  <si>
    <t>09180</t>
  </si>
  <si>
    <t>09186</t>
  </si>
  <si>
    <t>09201</t>
  </si>
  <si>
    <t>09211</t>
  </si>
  <si>
    <t>09213</t>
  </si>
  <si>
    <t>DPO</t>
  </si>
  <si>
    <t>09214</t>
  </si>
  <si>
    <t>09226</t>
  </si>
  <si>
    <t>09227</t>
  </si>
  <si>
    <t>09229</t>
  </si>
  <si>
    <t>09237</t>
  </si>
  <si>
    <t>09245</t>
  </si>
  <si>
    <t>09250</t>
  </si>
  <si>
    <t>09261</t>
  </si>
  <si>
    <t>09263</t>
  </si>
  <si>
    <t>09264</t>
  </si>
  <si>
    <t>09265</t>
  </si>
  <si>
    <t>09267</t>
  </si>
  <si>
    <t>09301</t>
  </si>
  <si>
    <t>09302</t>
  </si>
  <si>
    <t>09304</t>
  </si>
  <si>
    <t>09305</t>
  </si>
  <si>
    <t>09306</t>
  </si>
  <si>
    <t>09307</t>
  </si>
  <si>
    <t>09308</t>
  </si>
  <si>
    <t>09309</t>
  </si>
  <si>
    <t>09310</t>
  </si>
  <si>
    <t>09311</t>
  </si>
  <si>
    <t>09312</t>
  </si>
  <si>
    <t>09313</t>
  </si>
  <si>
    <t>09314</t>
  </si>
  <si>
    <t>09315</t>
  </si>
  <si>
    <t>09316</t>
  </si>
  <si>
    <t>09317</t>
  </si>
  <si>
    <t>09319</t>
  </si>
  <si>
    <t>09320</t>
  </si>
  <si>
    <t>09321</t>
  </si>
  <si>
    <t>09327</t>
  </si>
  <si>
    <t>09328</t>
  </si>
  <si>
    <t>09330</t>
  </si>
  <si>
    <t>09331</t>
  </si>
  <si>
    <t>09332</t>
  </si>
  <si>
    <t>09333</t>
  </si>
  <si>
    <t>09334</t>
  </si>
  <si>
    <t>09337</t>
  </si>
  <si>
    <t>09338</t>
  </si>
  <si>
    <t>09340</t>
  </si>
  <si>
    <t>09342</t>
  </si>
  <si>
    <t>09343</t>
  </si>
  <si>
    <t>09344</t>
  </si>
  <si>
    <t>09347</t>
  </si>
  <si>
    <t>09348</t>
  </si>
  <si>
    <t>09350</t>
  </si>
  <si>
    <t>09352</t>
  </si>
  <si>
    <t>09353</t>
  </si>
  <si>
    <t>09354</t>
  </si>
  <si>
    <t>09355</t>
  </si>
  <si>
    <t>09356</t>
  </si>
  <si>
    <t>09357</t>
  </si>
  <si>
    <t>09359</t>
  </si>
  <si>
    <t>09360</t>
  </si>
  <si>
    <t>09363</t>
  </si>
  <si>
    <t>FPO</t>
  </si>
  <si>
    <t>09364</t>
  </si>
  <si>
    <t>09365</t>
  </si>
  <si>
    <t>09366</t>
  </si>
  <si>
    <t>09367</t>
  </si>
  <si>
    <t>09368</t>
  </si>
  <si>
    <t>09369</t>
  </si>
  <si>
    <t>09370</t>
  </si>
  <si>
    <t>09372</t>
  </si>
  <si>
    <t>09373</t>
  </si>
  <si>
    <t>09374</t>
  </si>
  <si>
    <t>09378</t>
  </si>
  <si>
    <t>09380</t>
  </si>
  <si>
    <t>09382</t>
  </si>
  <si>
    <t>09383</t>
  </si>
  <si>
    <t>09384</t>
  </si>
  <si>
    <t>09387</t>
  </si>
  <si>
    <t>09391</t>
  </si>
  <si>
    <t>09393</t>
  </si>
  <si>
    <t>09394</t>
  </si>
  <si>
    <t>09396</t>
  </si>
  <si>
    <t>09397</t>
  </si>
  <si>
    <t>09399</t>
  </si>
  <si>
    <t>09403</t>
  </si>
  <si>
    <t>09421</t>
  </si>
  <si>
    <t>09447</t>
  </si>
  <si>
    <t>09454</t>
  </si>
  <si>
    <t>09459</t>
  </si>
  <si>
    <t>09461</t>
  </si>
  <si>
    <t>09463</t>
  </si>
  <si>
    <t>09464</t>
  </si>
  <si>
    <t>09468</t>
  </si>
  <si>
    <t>09469</t>
  </si>
  <si>
    <t>09470</t>
  </si>
  <si>
    <t>09494</t>
  </si>
  <si>
    <t>09496</t>
  </si>
  <si>
    <t>09498</t>
  </si>
  <si>
    <t>09501</t>
  </si>
  <si>
    <t>09502</t>
  </si>
  <si>
    <t>09503</t>
  </si>
  <si>
    <t>09504</t>
  </si>
  <si>
    <t>09505</t>
  </si>
  <si>
    <t>09506</t>
  </si>
  <si>
    <t>09507</t>
  </si>
  <si>
    <t>09508</t>
  </si>
  <si>
    <t>09509</t>
  </si>
  <si>
    <t>09510</t>
  </si>
  <si>
    <t>09511</t>
  </si>
  <si>
    <t>09513</t>
  </si>
  <si>
    <t>09517</t>
  </si>
  <si>
    <t>09524</t>
  </si>
  <si>
    <t>09532</t>
  </si>
  <si>
    <t>09534</t>
  </si>
  <si>
    <t>09543</t>
  </si>
  <si>
    <t>09545</t>
  </si>
  <si>
    <t>09549</t>
  </si>
  <si>
    <t>09550</t>
  </si>
  <si>
    <t>09554</t>
  </si>
  <si>
    <t>09556</t>
  </si>
  <si>
    <t>09557</t>
  </si>
  <si>
    <t>09564</t>
  </si>
  <si>
    <t>09565</t>
  </si>
  <si>
    <t>09566</t>
  </si>
  <si>
    <t>09567</t>
  </si>
  <si>
    <t>09568</t>
  </si>
  <si>
    <t>09569</t>
  </si>
  <si>
    <t>09570</t>
  </si>
  <si>
    <t>09573</t>
  </si>
  <si>
    <t>09574</t>
  </si>
  <si>
    <t>09575</t>
  </si>
  <si>
    <t>09576</t>
  </si>
  <si>
    <t>09577</t>
  </si>
  <si>
    <t>09578</t>
  </si>
  <si>
    <t>09579</t>
  </si>
  <si>
    <t>09581</t>
  </si>
  <si>
    <t>09582</t>
  </si>
  <si>
    <t>09586</t>
  </si>
  <si>
    <t>09587</t>
  </si>
  <si>
    <t>09588</t>
  </si>
  <si>
    <t>09589</t>
  </si>
  <si>
    <t>09590</t>
  </si>
  <si>
    <t>09591</t>
  </si>
  <si>
    <t>09593</t>
  </si>
  <si>
    <t>09594</t>
  </si>
  <si>
    <t>09596</t>
  </si>
  <si>
    <t>09599</t>
  </si>
  <si>
    <t>09602</t>
  </si>
  <si>
    <t>09603</t>
  </si>
  <si>
    <t>09604</t>
  </si>
  <si>
    <t>09605</t>
  </si>
  <si>
    <t>09606</t>
  </si>
  <si>
    <t>09607</t>
  </si>
  <si>
    <t>09608</t>
  </si>
  <si>
    <t>09609</t>
  </si>
  <si>
    <t>09610</t>
  </si>
  <si>
    <t>09611</t>
  </si>
  <si>
    <t>09613</t>
  </si>
  <si>
    <t>09617</t>
  </si>
  <si>
    <t>09618</t>
  </si>
  <si>
    <t>09620</t>
  </si>
  <si>
    <t>09621</t>
  </si>
  <si>
    <t>09622</t>
  </si>
  <si>
    <t>09623</t>
  </si>
  <si>
    <t>09624</t>
  </si>
  <si>
    <t>09625</t>
  </si>
  <si>
    <t>09626</t>
  </si>
  <si>
    <t>09627</t>
  </si>
  <si>
    <t>09630</t>
  </si>
  <si>
    <t>09631</t>
  </si>
  <si>
    <t>09633</t>
  </si>
  <si>
    <t>09636</t>
  </si>
  <si>
    <t>09642</t>
  </si>
  <si>
    <t>09643</t>
  </si>
  <si>
    <t>09645</t>
  </si>
  <si>
    <t>09647</t>
  </si>
  <si>
    <t>09648</t>
  </si>
  <si>
    <t>09649</t>
  </si>
  <si>
    <t>09701</t>
  </si>
  <si>
    <t>09702</t>
  </si>
  <si>
    <t>09703</t>
  </si>
  <si>
    <t>09704</t>
  </si>
  <si>
    <t>09705</t>
  </si>
  <si>
    <t>09706</t>
  </si>
  <si>
    <t>09707</t>
  </si>
  <si>
    <t>09708</t>
  </si>
  <si>
    <t>09709</t>
  </si>
  <si>
    <t>09710</t>
  </si>
  <si>
    <t>09711</t>
  </si>
  <si>
    <t>09713</t>
  </si>
  <si>
    <t>09714</t>
  </si>
  <si>
    <t>09715</t>
  </si>
  <si>
    <t>09716</t>
  </si>
  <si>
    <t>09717</t>
  </si>
  <si>
    <t>09718</t>
  </si>
  <si>
    <t>09719</t>
  </si>
  <si>
    <t>09720</t>
  </si>
  <si>
    <t>09721</t>
  </si>
  <si>
    <t>09722</t>
  </si>
  <si>
    <t>09723</t>
  </si>
  <si>
    <t>09724</t>
  </si>
  <si>
    <t>09726</t>
  </si>
  <si>
    <t>09727</t>
  </si>
  <si>
    <t>09728</t>
  </si>
  <si>
    <t>09729</t>
  </si>
  <si>
    <t>09730</t>
  </si>
  <si>
    <t>09731</t>
  </si>
  <si>
    <t>09732</t>
  </si>
  <si>
    <t>09733</t>
  </si>
  <si>
    <t>09734</t>
  </si>
  <si>
    <t>09735</t>
  </si>
  <si>
    <t>09736</t>
  </si>
  <si>
    <t>09737</t>
  </si>
  <si>
    <t>09738</t>
  </si>
  <si>
    <t>09739</t>
  </si>
  <si>
    <t>09741</t>
  </si>
  <si>
    <t>09742</t>
  </si>
  <si>
    <t>09743</t>
  </si>
  <si>
    <t>09744</t>
  </si>
  <si>
    <t>09745</t>
  </si>
  <si>
    <t>09747</t>
  </si>
  <si>
    <t>09748</t>
  </si>
  <si>
    <t>09749</t>
  </si>
  <si>
    <t>09750</t>
  </si>
  <si>
    <t>09751</t>
  </si>
  <si>
    <t>09752</t>
  </si>
  <si>
    <t>09757</t>
  </si>
  <si>
    <t>09758</t>
  </si>
  <si>
    <t>09759</t>
  </si>
  <si>
    <t>09762</t>
  </si>
  <si>
    <t>09769</t>
  </si>
  <si>
    <t>09771</t>
  </si>
  <si>
    <t>09777</t>
  </si>
  <si>
    <t>09780</t>
  </si>
  <si>
    <t>09798</t>
  </si>
  <si>
    <t>09801</t>
  </si>
  <si>
    <t>09803</t>
  </si>
  <si>
    <t>09804</t>
  </si>
  <si>
    <t>09805</t>
  </si>
  <si>
    <t>09806</t>
  </si>
  <si>
    <t>09807</t>
  </si>
  <si>
    <t>09809</t>
  </si>
  <si>
    <t>09810</t>
  </si>
  <si>
    <t>09811</t>
  </si>
  <si>
    <t>09812</t>
  </si>
  <si>
    <t>09813</t>
  </si>
  <si>
    <t>09814</t>
  </si>
  <si>
    <t>09815</t>
  </si>
  <si>
    <t>09816</t>
  </si>
  <si>
    <t>09817</t>
  </si>
  <si>
    <t>09818</t>
  </si>
  <si>
    <t>09820</t>
  </si>
  <si>
    <t>09821</t>
  </si>
  <si>
    <t>09822</t>
  </si>
  <si>
    <t>09823</t>
  </si>
  <si>
    <t>09824</t>
  </si>
  <si>
    <t>09825</t>
  </si>
  <si>
    <t>09826</t>
  </si>
  <si>
    <t>09827</t>
  </si>
  <si>
    <t>09828</t>
  </si>
  <si>
    <t>09829</t>
  </si>
  <si>
    <t>09830</t>
  </si>
  <si>
    <t>09831</t>
  </si>
  <si>
    <t>09832</t>
  </si>
  <si>
    <t>09833</t>
  </si>
  <si>
    <t>09834</t>
  </si>
  <si>
    <t>09835</t>
  </si>
  <si>
    <t>09836</t>
  </si>
  <si>
    <t>09837</t>
  </si>
  <si>
    <t>09838</t>
  </si>
  <si>
    <t>09839</t>
  </si>
  <si>
    <t>09840</t>
  </si>
  <si>
    <t>09841</t>
  </si>
  <si>
    <t>09842</t>
  </si>
  <si>
    <t>09844</t>
  </si>
  <si>
    <t>09845</t>
  </si>
  <si>
    <t>09846</t>
  </si>
  <si>
    <t>09852</t>
  </si>
  <si>
    <t>09853</t>
  </si>
  <si>
    <t>09855</t>
  </si>
  <si>
    <t>09858</t>
  </si>
  <si>
    <t>09859</t>
  </si>
  <si>
    <t>09862</t>
  </si>
  <si>
    <t>09865</t>
  </si>
  <si>
    <t>09868</t>
  </si>
  <si>
    <t>09870</t>
  </si>
  <si>
    <t>09871</t>
  </si>
  <si>
    <t>09872</t>
  </si>
  <si>
    <t>09873</t>
  </si>
  <si>
    <t>09874</t>
  </si>
  <si>
    <t>09875</t>
  </si>
  <si>
    <t>09876</t>
  </si>
  <si>
    <t>09880</t>
  </si>
  <si>
    <t>09890</t>
  </si>
  <si>
    <t>09892</t>
  </si>
  <si>
    <t>09898</t>
  </si>
  <si>
    <t>34002</t>
  </si>
  <si>
    <t>AA</t>
  </si>
  <si>
    <t>34004</t>
  </si>
  <si>
    <t>34006</t>
  </si>
  <si>
    <t>34007</t>
  </si>
  <si>
    <t>34008</t>
  </si>
  <si>
    <t>34011</t>
  </si>
  <si>
    <t>34020</t>
  </si>
  <si>
    <t>34021</t>
  </si>
  <si>
    <t>34022</t>
  </si>
  <si>
    <t>34023</t>
  </si>
  <si>
    <t>34024</t>
  </si>
  <si>
    <t>34025</t>
  </si>
  <si>
    <t>34030</t>
  </si>
  <si>
    <t>34031</t>
  </si>
  <si>
    <t>34032</t>
  </si>
  <si>
    <t>34033</t>
  </si>
  <si>
    <t>34034</t>
  </si>
  <si>
    <t>34035</t>
  </si>
  <si>
    <t>34036</t>
  </si>
  <si>
    <t>34037</t>
  </si>
  <si>
    <t>34038</t>
  </si>
  <si>
    <t>34039</t>
  </si>
  <si>
    <t>34041</t>
  </si>
  <si>
    <t>34042</t>
  </si>
  <si>
    <t>34050</t>
  </si>
  <si>
    <t>34055</t>
  </si>
  <si>
    <t>34058</t>
  </si>
  <si>
    <t>34060</t>
  </si>
  <si>
    <t>34078</t>
  </si>
  <si>
    <t>34090</t>
  </si>
  <si>
    <t>34091</t>
  </si>
  <si>
    <t>34092</t>
  </si>
  <si>
    <t>34093</t>
  </si>
  <si>
    <t>34095</t>
  </si>
  <si>
    <t>34098</t>
  </si>
  <si>
    <t>34099</t>
  </si>
  <si>
    <t>96201</t>
  </si>
  <si>
    <t>AP</t>
  </si>
  <si>
    <t>96202</t>
  </si>
  <si>
    <t>96203</t>
  </si>
  <si>
    <t>96204</t>
  </si>
  <si>
    <t>96205</t>
  </si>
  <si>
    <t>96206</t>
  </si>
  <si>
    <t>96207</t>
  </si>
  <si>
    <t>96209</t>
  </si>
  <si>
    <t>96213</t>
  </si>
  <si>
    <t>96214</t>
  </si>
  <si>
    <t>96218</t>
  </si>
  <si>
    <t>96220</t>
  </si>
  <si>
    <t>96224</t>
  </si>
  <si>
    <t>96257</t>
  </si>
  <si>
    <t>96258</t>
  </si>
  <si>
    <t>96259</t>
  </si>
  <si>
    <t>96260</t>
  </si>
  <si>
    <t>96262</t>
  </si>
  <si>
    <t>96264</t>
  </si>
  <si>
    <t>96266</t>
  </si>
  <si>
    <t>96267</t>
  </si>
  <si>
    <t>96269</t>
  </si>
  <si>
    <t>96271</t>
  </si>
  <si>
    <t>96275</t>
  </si>
  <si>
    <t>96276</t>
  </si>
  <si>
    <t>96278</t>
  </si>
  <si>
    <t>96283</t>
  </si>
  <si>
    <t>96284</t>
  </si>
  <si>
    <t>96303</t>
  </si>
  <si>
    <t>96306</t>
  </si>
  <si>
    <t>96309</t>
  </si>
  <si>
    <t>96310</t>
  </si>
  <si>
    <t>96319</t>
  </si>
  <si>
    <t>96321</t>
  </si>
  <si>
    <t>96322</t>
  </si>
  <si>
    <t>96323</t>
  </si>
  <si>
    <t>96326</t>
  </si>
  <si>
    <t>96328</t>
  </si>
  <si>
    <t>96330</t>
  </si>
  <si>
    <t>96336</t>
  </si>
  <si>
    <t>96337</t>
  </si>
  <si>
    <t>96338</t>
  </si>
  <si>
    <t>96339</t>
  </si>
  <si>
    <t>96343</t>
  </si>
  <si>
    <t>96346</t>
  </si>
  <si>
    <t>96347</t>
  </si>
  <si>
    <t>96348</t>
  </si>
  <si>
    <t>96349</t>
  </si>
  <si>
    <t>96350</t>
  </si>
  <si>
    <t>96351</t>
  </si>
  <si>
    <t>96362</t>
  </si>
  <si>
    <t>96365</t>
  </si>
  <si>
    <t>96367</t>
  </si>
  <si>
    <t>96368</t>
  </si>
  <si>
    <t>96370</t>
  </si>
  <si>
    <t>96372</t>
  </si>
  <si>
    <t>96373</t>
  </si>
  <si>
    <t>96374</t>
  </si>
  <si>
    <t>96375</t>
  </si>
  <si>
    <t>96376</t>
  </si>
  <si>
    <t>96377</t>
  </si>
  <si>
    <t>96378</t>
  </si>
  <si>
    <t>96379</t>
  </si>
  <si>
    <t>96384</t>
  </si>
  <si>
    <t>96386</t>
  </si>
  <si>
    <t>96387</t>
  </si>
  <si>
    <t>96388</t>
  </si>
  <si>
    <t>96401</t>
  </si>
  <si>
    <t>96426</t>
  </si>
  <si>
    <t>96427</t>
  </si>
  <si>
    <t>96444</t>
  </si>
  <si>
    <t>96447</t>
  </si>
  <si>
    <t>96501</t>
  </si>
  <si>
    <t>96502</t>
  </si>
  <si>
    <t>96503</t>
  </si>
  <si>
    <t>96507</t>
  </si>
  <si>
    <t>96510</t>
  </si>
  <si>
    <t>96511</t>
  </si>
  <si>
    <t>96515</t>
  </si>
  <si>
    <t>96516</t>
  </si>
  <si>
    <t>96517</t>
  </si>
  <si>
    <t>96518</t>
  </si>
  <si>
    <t>96520</t>
  </si>
  <si>
    <t>96521</t>
  </si>
  <si>
    <t>96522</t>
  </si>
  <si>
    <t>96530</t>
  </si>
  <si>
    <t>96531</t>
  </si>
  <si>
    <t>96532</t>
  </si>
  <si>
    <t>96534</t>
  </si>
  <si>
    <t>96535</t>
  </si>
  <si>
    <t>96537</t>
  </si>
  <si>
    <t>96538</t>
  </si>
  <si>
    <t>96540</t>
  </si>
  <si>
    <t>96541</t>
  </si>
  <si>
    <t>96542</t>
  </si>
  <si>
    <t>96543</t>
  </si>
  <si>
    <t>96544</t>
  </si>
  <si>
    <t>96546</t>
  </si>
  <si>
    <t>96548</t>
  </si>
  <si>
    <t>96549</t>
  </si>
  <si>
    <t>96550</t>
  </si>
  <si>
    <t>96551</t>
  </si>
  <si>
    <t>96552</t>
  </si>
  <si>
    <t>96553</t>
  </si>
  <si>
    <t>96554</t>
  </si>
  <si>
    <t>96555</t>
  </si>
  <si>
    <t>96557</t>
  </si>
  <si>
    <t>96562</t>
  </si>
  <si>
    <t>96577</t>
  </si>
  <si>
    <t>96595</t>
  </si>
  <si>
    <t>96598</t>
  </si>
  <si>
    <t>96599</t>
  </si>
  <si>
    <t>96601</t>
  </si>
  <si>
    <t>96602</t>
  </si>
  <si>
    <t>96603</t>
  </si>
  <si>
    <t>96604</t>
  </si>
  <si>
    <t>96605</t>
  </si>
  <si>
    <t>96606</t>
  </si>
  <si>
    <t>96607</t>
  </si>
  <si>
    <t>96608</t>
  </si>
  <si>
    <t>96609</t>
  </si>
  <si>
    <t>96610</t>
  </si>
  <si>
    <t>96611</t>
  </si>
  <si>
    <t>96612</t>
  </si>
  <si>
    <t>96613</t>
  </si>
  <si>
    <t>96614</t>
  </si>
  <si>
    <t>96615</t>
  </si>
  <si>
    <t>96616</t>
  </si>
  <si>
    <t>96617</t>
  </si>
  <si>
    <t>96619</t>
  </si>
  <si>
    <t>96620</t>
  </si>
  <si>
    <t>96621</t>
  </si>
  <si>
    <t>96622</t>
  </si>
  <si>
    <t>96624</t>
  </si>
  <si>
    <t>96628</t>
  </si>
  <si>
    <t>96629</t>
  </si>
  <si>
    <t>96643</t>
  </si>
  <si>
    <t>96650</t>
  </si>
  <si>
    <t>96657</t>
  </si>
  <si>
    <t>96660</t>
  </si>
  <si>
    <t>96661</t>
  </si>
  <si>
    <t>96662</t>
  </si>
  <si>
    <t>96663</t>
  </si>
  <si>
    <t>96664</t>
  </si>
  <si>
    <t>96665</t>
  </si>
  <si>
    <t>96666</t>
  </si>
  <si>
    <t>96667</t>
  </si>
  <si>
    <t>96668</t>
  </si>
  <si>
    <t>96669</t>
  </si>
  <si>
    <t>96670</t>
  </si>
  <si>
    <t>96671</t>
  </si>
  <si>
    <t>96672</t>
  </si>
  <si>
    <t>96673</t>
  </si>
  <si>
    <t>96674</t>
  </si>
  <si>
    <t>96675</t>
  </si>
  <si>
    <t>96677</t>
  </si>
  <si>
    <t>96678</t>
  </si>
  <si>
    <t>96679</t>
  </si>
  <si>
    <t>96681</t>
  </si>
  <si>
    <t>96682</t>
  </si>
  <si>
    <t>96683</t>
  </si>
  <si>
    <t>96686</t>
  </si>
  <si>
    <t>96687</t>
  </si>
  <si>
    <t>96698</t>
  </si>
  <si>
    <t>56901</t>
  </si>
  <si>
    <t>PARCEL RETURN SERVICE</t>
  </si>
  <si>
    <t>56902</t>
  </si>
  <si>
    <t>56904</t>
  </si>
  <si>
    <t>56915</t>
  </si>
  <si>
    <t>56920</t>
  </si>
  <si>
    <t>56933</t>
  </si>
  <si>
    <t>56944</t>
  </si>
  <si>
    <t>56945</t>
  </si>
  <si>
    <t>56950</t>
  </si>
  <si>
    <t>56965</t>
  </si>
  <si>
    <t>56972</t>
  </si>
  <si>
    <t>01133</t>
  </si>
  <si>
    <t>01195</t>
  </si>
  <si>
    <t>01806</t>
  </si>
  <si>
    <t>01808</t>
  </si>
  <si>
    <t>02031</t>
  </si>
  <si>
    <t>EAST MANSFIELD</t>
  </si>
  <si>
    <t>02207</t>
  </si>
  <si>
    <t>02216</t>
  </si>
  <si>
    <t>02239</t>
  </si>
  <si>
    <t>02636</t>
  </si>
  <si>
    <t>02854</t>
  </si>
  <si>
    <t>04075</t>
  </si>
  <si>
    <t>SEBAGO LAKE</t>
  </si>
  <si>
    <t>04467</t>
  </si>
  <si>
    <t>OLAMON</t>
  </si>
  <si>
    <t>06386</t>
  </si>
  <si>
    <t>06454</t>
  </si>
  <si>
    <t>06497</t>
  </si>
  <si>
    <t>06832</t>
  </si>
  <si>
    <t>06842</t>
  </si>
  <si>
    <t>07182</t>
  </si>
  <si>
    <t>07194</t>
  </si>
  <si>
    <t>07309</t>
  </si>
  <si>
    <t>07477</t>
  </si>
  <si>
    <t>07983</t>
  </si>
  <si>
    <t>08922</t>
  </si>
  <si>
    <t>08988</t>
  </si>
  <si>
    <t>09001</t>
  </si>
  <si>
    <t>09031</t>
  </si>
  <si>
    <t>09036</t>
  </si>
  <si>
    <t>09045</t>
  </si>
  <si>
    <t>09056</t>
  </si>
  <si>
    <t>09074</t>
  </si>
  <si>
    <t>09076</t>
  </si>
  <si>
    <t>09080</t>
  </si>
  <si>
    <t>09089</t>
  </si>
  <si>
    <t>09110</t>
  </si>
  <si>
    <t>09165</t>
  </si>
  <si>
    <t>09166</t>
  </si>
  <si>
    <t>09169</t>
  </si>
  <si>
    <t>09175</t>
  </si>
  <si>
    <t>09182</t>
  </si>
  <si>
    <t>09183</t>
  </si>
  <si>
    <t>09185</t>
  </si>
  <si>
    <t>09212</t>
  </si>
  <si>
    <t>09225</t>
  </si>
  <si>
    <t>09244</t>
  </si>
  <si>
    <t>09252</t>
  </si>
  <si>
    <t>09262</t>
  </si>
  <si>
    <t>09266</t>
  </si>
  <si>
    <t>09318</t>
  </si>
  <si>
    <t>09322</t>
  </si>
  <si>
    <t>09324</t>
  </si>
  <si>
    <t>09336</t>
  </si>
  <si>
    <t>09339</t>
  </si>
  <si>
    <t>09346</t>
  </si>
  <si>
    <t>09351</t>
  </si>
  <si>
    <t>09358</t>
  </si>
  <si>
    <t>09361</t>
  </si>
  <si>
    <t>09362</t>
  </si>
  <si>
    <t>09371</t>
  </si>
  <si>
    <t>09375</t>
  </si>
  <si>
    <t>09376</t>
  </si>
  <si>
    <t>09377</t>
  </si>
  <si>
    <t>09381</t>
  </si>
  <si>
    <t>09386</t>
  </si>
  <si>
    <t>09388</t>
  </si>
  <si>
    <t>09389</t>
  </si>
  <si>
    <t>09390</t>
  </si>
  <si>
    <t>09402</t>
  </si>
  <si>
    <t>09409</t>
  </si>
  <si>
    <t>09420</t>
  </si>
  <si>
    <t>09456</t>
  </si>
  <si>
    <t>09499</t>
  </si>
  <si>
    <t>09601</t>
  </si>
  <si>
    <t>09612</t>
  </si>
  <si>
    <t>09619</t>
  </si>
  <si>
    <t>09644</t>
  </si>
  <si>
    <t>09740</t>
  </si>
  <si>
    <t>09746</t>
  </si>
  <si>
    <t>09753</t>
  </si>
  <si>
    <t>09754</t>
  </si>
  <si>
    <t>09755</t>
  </si>
  <si>
    <t>09756</t>
  </si>
  <si>
    <t>09789</t>
  </si>
  <si>
    <t>09790</t>
  </si>
  <si>
    <t>09802</t>
  </si>
  <si>
    <t>09808</t>
  </si>
  <si>
    <t>09819</t>
  </si>
  <si>
    <t>09843</t>
  </si>
  <si>
    <t>09888</t>
  </si>
  <si>
    <t>10015</t>
  </si>
  <si>
    <t>10046</t>
  </si>
  <si>
    <t>10047</t>
  </si>
  <si>
    <t>10048</t>
  </si>
  <si>
    <t>10072</t>
  </si>
  <si>
    <t>10079</t>
  </si>
  <si>
    <t>10082</t>
  </si>
  <si>
    <t>10094</t>
  </si>
  <si>
    <t>10096</t>
  </si>
  <si>
    <t>10098</t>
  </si>
  <si>
    <t>10099</t>
  </si>
  <si>
    <t>10149</t>
  </si>
  <si>
    <t>10184</t>
  </si>
  <si>
    <t>10196</t>
  </si>
  <si>
    <t>10197</t>
  </si>
  <si>
    <t>10557</t>
  </si>
  <si>
    <t>10558</t>
  </si>
  <si>
    <t>10571</t>
  </si>
  <si>
    <t>10572</t>
  </si>
  <si>
    <t>10943</t>
  </si>
  <si>
    <t>11025</t>
  </si>
  <si>
    <t>11041</t>
  </si>
  <si>
    <t>11043</t>
  </si>
  <si>
    <t>11044</t>
  </si>
  <si>
    <t>11099</t>
  </si>
  <si>
    <t>11240</t>
  </si>
  <si>
    <t>11244</t>
  </si>
  <si>
    <t>11248</t>
  </si>
  <si>
    <t>11254</t>
  </si>
  <si>
    <t>11255</t>
  </si>
  <si>
    <t>11536</t>
  </si>
  <si>
    <t>11592</t>
  </si>
  <si>
    <t>ROCKVILLE CENTER</t>
  </si>
  <si>
    <t>11594</t>
  </si>
  <si>
    <t>11595</t>
  </si>
  <si>
    <t>11597</t>
  </si>
  <si>
    <t>11708</t>
  </si>
  <si>
    <t>11750</t>
  </si>
  <si>
    <t>11774</t>
  </si>
  <si>
    <t>11855</t>
  </si>
  <si>
    <t>12593</t>
  </si>
  <si>
    <t>WEST COPAKE</t>
  </si>
  <si>
    <t>13837</t>
  </si>
  <si>
    <t>SHINHOPPLE</t>
  </si>
  <si>
    <t>14645</t>
  </si>
  <si>
    <t>14664</t>
  </si>
  <si>
    <t>14673</t>
  </si>
  <si>
    <t>14683</t>
  </si>
  <si>
    <t>15263</t>
  </si>
  <si>
    <t>15266</t>
  </si>
  <si>
    <t>15273</t>
  </si>
  <si>
    <t>15285</t>
  </si>
  <si>
    <t>15288</t>
  </si>
  <si>
    <t>15740</t>
  </si>
  <si>
    <t>16215</t>
  </si>
  <si>
    <t>16532</t>
  </si>
  <si>
    <t>16533</t>
  </si>
  <si>
    <t>19488</t>
  </si>
  <si>
    <t>19489</t>
  </si>
  <si>
    <t>19640</t>
  </si>
  <si>
    <t>19887</t>
  </si>
  <si>
    <t>19889</t>
  </si>
  <si>
    <t>20107</t>
  </si>
  <si>
    <t>20193</t>
  </si>
  <si>
    <t>20199</t>
  </si>
  <si>
    <t>21098</t>
  </si>
  <si>
    <t>21260</t>
  </si>
  <si>
    <t>21261</t>
  </si>
  <si>
    <t>26461</t>
  </si>
  <si>
    <t>WILSONBURG</t>
  </si>
  <si>
    <t>27151</t>
  </si>
  <si>
    <t>WINSTON-SALEM</t>
  </si>
  <si>
    <t>27156</t>
  </si>
  <si>
    <t>27220</t>
  </si>
  <si>
    <t>27321</t>
  </si>
  <si>
    <t>27322</t>
  </si>
  <si>
    <t>27395</t>
  </si>
  <si>
    <t>27480</t>
  </si>
  <si>
    <t>27564</t>
  </si>
  <si>
    <t>27854</t>
  </si>
  <si>
    <t>28674</t>
  </si>
  <si>
    <t>29390</t>
  </si>
  <si>
    <t>29391</t>
  </si>
  <si>
    <t>29698</t>
  </si>
  <si>
    <t>30073</t>
  </si>
  <si>
    <t>30347</t>
  </si>
  <si>
    <t>30376</t>
  </si>
  <si>
    <t>30379</t>
  </si>
  <si>
    <t>30386</t>
  </si>
  <si>
    <t>30387</t>
  </si>
  <si>
    <t>30389</t>
  </si>
  <si>
    <t>30390</t>
  </si>
  <si>
    <t>30399</t>
  </si>
  <si>
    <t>30596</t>
  </si>
  <si>
    <t>30911</t>
  </si>
  <si>
    <t>30913</t>
  </si>
  <si>
    <t>31120</t>
  </si>
  <si>
    <t>31191</t>
  </si>
  <si>
    <t>31197</t>
  </si>
  <si>
    <t>31198</t>
  </si>
  <si>
    <t>31199</t>
  </si>
  <si>
    <t>32267</t>
  </si>
  <si>
    <t>32290</t>
  </si>
  <si>
    <t>32454</t>
  </si>
  <si>
    <t>POINT WASHINGTON</t>
  </si>
  <si>
    <t>32782</t>
  </si>
  <si>
    <t>32890</t>
  </si>
  <si>
    <t>32893</t>
  </si>
  <si>
    <t>32898</t>
  </si>
  <si>
    <t>33107</t>
  </si>
  <si>
    <t>33110</t>
  </si>
  <si>
    <t>33121</t>
  </si>
  <si>
    <t>33148</t>
  </si>
  <si>
    <t>33195</t>
  </si>
  <si>
    <t>33439</t>
  </si>
  <si>
    <t>33447</t>
  </si>
  <si>
    <t>33651</t>
  </si>
  <si>
    <t>33690</t>
  </si>
  <si>
    <t>33900</t>
  </si>
  <si>
    <t>34043</t>
  </si>
  <si>
    <t>34076</t>
  </si>
  <si>
    <t>34079</t>
  </si>
  <si>
    <t>35225</t>
  </si>
  <si>
    <t>35230</t>
  </si>
  <si>
    <t>35240</t>
  </si>
  <si>
    <t>35245</t>
  </si>
  <si>
    <t>35263</t>
  </si>
  <si>
    <t>35277</t>
  </si>
  <si>
    <t>35278</t>
  </si>
  <si>
    <t>35279</t>
  </si>
  <si>
    <t>35280</t>
  </si>
  <si>
    <t>35281</t>
  </si>
  <si>
    <t>35286</t>
  </si>
  <si>
    <t>35289</t>
  </si>
  <si>
    <t>35299</t>
  </si>
  <si>
    <t>36210</t>
  </si>
  <si>
    <t>37990</t>
  </si>
  <si>
    <t>38110</t>
  </si>
  <si>
    <t>38142</t>
  </si>
  <si>
    <t>38165</t>
  </si>
  <si>
    <t>38227</t>
  </si>
  <si>
    <t>39235</t>
  </si>
  <si>
    <t>40386</t>
  </si>
  <si>
    <t>40495</t>
  </si>
  <si>
    <t>40754</t>
  </si>
  <si>
    <t>NEVISDALE</t>
  </si>
  <si>
    <t>40931</t>
  </si>
  <si>
    <t>ERILINE</t>
  </si>
  <si>
    <t>40999</t>
  </si>
  <si>
    <t>WOOLLUM</t>
  </si>
  <si>
    <t>41313</t>
  </si>
  <si>
    <t>41433</t>
  </si>
  <si>
    <t>GAPVILLE</t>
  </si>
  <si>
    <t>42283</t>
  </si>
  <si>
    <t>SOUTH UNION</t>
  </si>
  <si>
    <t>42287</t>
  </si>
  <si>
    <t>WELCHS CREEK</t>
  </si>
  <si>
    <t>42375</t>
  </si>
  <si>
    <t>42403</t>
  </si>
  <si>
    <t>BLACKFORD</t>
  </si>
  <si>
    <t>43098</t>
  </si>
  <si>
    <t>43163</t>
  </si>
  <si>
    <t>WEST RUSHVILLE</t>
  </si>
  <si>
    <t>43196</t>
  </si>
  <si>
    <t>43198</t>
  </si>
  <si>
    <t>43265</t>
  </si>
  <si>
    <t>43299</t>
  </si>
  <si>
    <t>43307</t>
  </si>
  <si>
    <t>43618</t>
  </si>
  <si>
    <t>43789</t>
  </si>
  <si>
    <t>SYCAMORE VALLEY</t>
  </si>
  <si>
    <t>44178</t>
  </si>
  <si>
    <t>44185</t>
  </si>
  <si>
    <t>44189</t>
  </si>
  <si>
    <t>44322</t>
  </si>
  <si>
    <t>44393</t>
  </si>
  <si>
    <t>44399</t>
  </si>
  <si>
    <t>44631</t>
  </si>
  <si>
    <t>HARLEM SPRINGS</t>
  </si>
  <si>
    <t>44999</t>
  </si>
  <si>
    <t>45228</t>
  </si>
  <si>
    <t>45400</t>
  </si>
  <si>
    <t>45408</t>
  </si>
  <si>
    <t>45427</t>
  </si>
  <si>
    <t>45463</t>
  </si>
  <si>
    <t>46604</t>
  </si>
  <si>
    <t>46620</t>
  </si>
  <si>
    <t>47430</t>
  </si>
  <si>
    <t>FORT RITNER</t>
  </si>
  <si>
    <t>47490</t>
  </si>
  <si>
    <t>47727</t>
  </si>
  <si>
    <t>47739</t>
  </si>
  <si>
    <t>47741</t>
  </si>
  <si>
    <t>47744</t>
  </si>
  <si>
    <t>47856</t>
  </si>
  <si>
    <t>47864</t>
  </si>
  <si>
    <t>48559</t>
  </si>
  <si>
    <t>48736</t>
  </si>
  <si>
    <t>48769</t>
  </si>
  <si>
    <t>48802</t>
  </si>
  <si>
    <t>48863</t>
  </si>
  <si>
    <t>49069</t>
  </si>
  <si>
    <t>49121</t>
  </si>
  <si>
    <t>49550</t>
  </si>
  <si>
    <t>49790</t>
  </si>
  <si>
    <t>50347</t>
  </si>
  <si>
    <t>50397</t>
  </si>
  <si>
    <t>50706</t>
  </si>
  <si>
    <t>51344</t>
  </si>
  <si>
    <t>52319</t>
  </si>
  <si>
    <t>52350</t>
  </si>
  <si>
    <t>52538</t>
  </si>
  <si>
    <t>53199</t>
  </si>
  <si>
    <t>53244</t>
  </si>
  <si>
    <t>55161</t>
  </si>
  <si>
    <t>55169</t>
  </si>
  <si>
    <t>55177</t>
  </si>
  <si>
    <t>55191</t>
  </si>
  <si>
    <t>55468</t>
  </si>
  <si>
    <t>55561</t>
  </si>
  <si>
    <t>55563</t>
  </si>
  <si>
    <t>57056</t>
  </si>
  <si>
    <t>57079</t>
  </si>
  <si>
    <t>57188</t>
  </si>
  <si>
    <t>57189</t>
  </si>
  <si>
    <t>60679</t>
  </si>
  <si>
    <t>62224</t>
  </si>
  <si>
    <t>62713</t>
  </si>
  <si>
    <t>62746</t>
  </si>
  <si>
    <t>62805</t>
  </si>
  <si>
    <t>AKIN</t>
  </si>
  <si>
    <t>62857</t>
  </si>
  <si>
    <t>63001</t>
  </si>
  <si>
    <t>63190</t>
  </si>
  <si>
    <t>63196</t>
  </si>
  <si>
    <t>63198</t>
  </si>
  <si>
    <t>64172</t>
  </si>
  <si>
    <t>64183</t>
  </si>
  <si>
    <t>64185</t>
  </si>
  <si>
    <t>64192</t>
  </si>
  <si>
    <t>64193</t>
  </si>
  <si>
    <t>64194</t>
  </si>
  <si>
    <t>64447</t>
  </si>
  <si>
    <t>64789</t>
  </si>
  <si>
    <t>64944</t>
  </si>
  <si>
    <t>66077</t>
  </si>
  <si>
    <t>66279</t>
  </si>
  <si>
    <t>66637</t>
  </si>
  <si>
    <t>66642</t>
  </si>
  <si>
    <t>66652</t>
  </si>
  <si>
    <t>66653</t>
  </si>
  <si>
    <t>66692</t>
  </si>
  <si>
    <t>68181</t>
  </si>
  <si>
    <t>70140</t>
  </si>
  <si>
    <t>70149</t>
  </si>
  <si>
    <t>70500</t>
  </si>
  <si>
    <t>70595</t>
  </si>
  <si>
    <t>70883</t>
  </si>
  <si>
    <t>71208</t>
  </si>
  <si>
    <t>71768</t>
  </si>
  <si>
    <t>71844</t>
  </si>
  <si>
    <t>LANEBURG</t>
  </si>
  <si>
    <t>71951</t>
  </si>
  <si>
    <t>72189</t>
  </si>
  <si>
    <t>72198</t>
  </si>
  <si>
    <t>72439</t>
  </si>
  <si>
    <t>LIGHT</t>
  </si>
  <si>
    <t>73094</t>
  </si>
  <si>
    <t>WASHITA</t>
  </si>
  <si>
    <t>73193</t>
  </si>
  <si>
    <t>73197</t>
  </si>
  <si>
    <t>73198</t>
  </si>
  <si>
    <t>73199</t>
  </si>
  <si>
    <t>73451</t>
  </si>
  <si>
    <t>73454</t>
  </si>
  <si>
    <t>74183</t>
  </si>
  <si>
    <t>74184</t>
  </si>
  <si>
    <t>74189</t>
  </si>
  <si>
    <t>74194</t>
  </si>
  <si>
    <t>74542</t>
  </si>
  <si>
    <t>75037</t>
  </si>
  <si>
    <t>75245</t>
  </si>
  <si>
    <t>75258</t>
  </si>
  <si>
    <t>75286</t>
  </si>
  <si>
    <t>75310</t>
  </si>
  <si>
    <t>75323</t>
  </si>
  <si>
    <t>75334</t>
  </si>
  <si>
    <t>75340</t>
  </si>
  <si>
    <t>75343</t>
  </si>
  <si>
    <t>75344</t>
  </si>
  <si>
    <t>75353</t>
  </si>
  <si>
    <t>75363</t>
  </si>
  <si>
    <t>75364</t>
  </si>
  <si>
    <t>75386</t>
  </si>
  <si>
    <t>75387</t>
  </si>
  <si>
    <t>77869</t>
  </si>
  <si>
    <t>78262</t>
  </si>
  <si>
    <t>78275</t>
  </si>
  <si>
    <t>78286</t>
  </si>
  <si>
    <t>78461</t>
  </si>
  <si>
    <t>78470</t>
  </si>
  <si>
    <t>78471</t>
  </si>
  <si>
    <t>78473</t>
  </si>
  <si>
    <t>78474</t>
  </si>
  <si>
    <t>78475</t>
  </si>
  <si>
    <t>78476</t>
  </si>
  <si>
    <t>78477</t>
  </si>
  <si>
    <t>78478</t>
  </si>
  <si>
    <t>78786</t>
  </si>
  <si>
    <t>78788</t>
  </si>
  <si>
    <t>78798</t>
  </si>
  <si>
    <t>79187</t>
  </si>
  <si>
    <t>79320</t>
  </si>
  <si>
    <t>BULA</t>
  </si>
  <si>
    <t>79405</t>
  </si>
  <si>
    <t>80028</t>
  </si>
  <si>
    <t>80940</t>
  </si>
  <si>
    <t>81075</t>
  </si>
  <si>
    <t>81127</t>
  </si>
  <si>
    <t>81134</t>
  </si>
  <si>
    <t>81153</t>
  </si>
  <si>
    <t>83721</t>
  </si>
  <si>
    <t>83727</t>
  </si>
  <si>
    <t>83730</t>
  </si>
  <si>
    <t>83733</t>
  </si>
  <si>
    <t>83757</t>
  </si>
  <si>
    <t>84144</t>
  </si>
  <si>
    <t>84717</t>
  </si>
  <si>
    <t>BRYCE CANYON</t>
  </si>
  <si>
    <t>85077</t>
  </si>
  <si>
    <t>85096</t>
  </si>
  <si>
    <t>85099</t>
  </si>
  <si>
    <t>85217</t>
  </si>
  <si>
    <t>85218</t>
  </si>
  <si>
    <t>85219</t>
  </si>
  <si>
    <t>85220</t>
  </si>
  <si>
    <t>85221</t>
  </si>
  <si>
    <t>85222</t>
  </si>
  <si>
    <t>85223</t>
  </si>
  <si>
    <t>85227</t>
  </si>
  <si>
    <t>85228</t>
  </si>
  <si>
    <t>85230</t>
  </si>
  <si>
    <t>85231</t>
  </si>
  <si>
    <t>85232</t>
  </si>
  <si>
    <t>85235</t>
  </si>
  <si>
    <t>85237</t>
  </si>
  <si>
    <t>85238</t>
  </si>
  <si>
    <t>85239</t>
  </si>
  <si>
    <t>85240</t>
  </si>
  <si>
    <t>85241</t>
  </si>
  <si>
    <t>85242</t>
  </si>
  <si>
    <t>85243</t>
  </si>
  <si>
    <t>85245</t>
  </si>
  <si>
    <t>85247</t>
  </si>
  <si>
    <t>85272</t>
  </si>
  <si>
    <t>85273</t>
  </si>
  <si>
    <t>85278</t>
  </si>
  <si>
    <t>85279</t>
  </si>
  <si>
    <t>16554</t>
  </si>
  <si>
    <t>16918</t>
  </si>
  <si>
    <t>COWANESQUE</t>
  </si>
  <si>
    <t>17008</t>
  </si>
  <si>
    <t>BOWMANSDALE</t>
  </si>
  <si>
    <t>17091</t>
  </si>
  <si>
    <t>17270</t>
  </si>
  <si>
    <t>17326</t>
  </si>
  <si>
    <t>17738</t>
  </si>
  <si>
    <t>17773</t>
  </si>
  <si>
    <t>TYLERSVILLE</t>
  </si>
  <si>
    <t>18175</t>
  </si>
  <si>
    <t>18514</t>
  </si>
  <si>
    <t>18522</t>
  </si>
  <si>
    <t>19483</t>
  </si>
  <si>
    <t>19487</t>
  </si>
  <si>
    <t>21265</t>
  </si>
  <si>
    <t>21268</t>
  </si>
  <si>
    <t>21274</t>
  </si>
  <si>
    <t>21283</t>
  </si>
  <si>
    <t>21606</t>
  </si>
  <si>
    <t>21681</t>
  </si>
  <si>
    <t>21682</t>
  </si>
  <si>
    <t>21683</t>
  </si>
  <si>
    <t>21684</t>
  </si>
  <si>
    <t>21685</t>
  </si>
  <si>
    <t>21686</t>
  </si>
  <si>
    <t>21687</t>
  </si>
  <si>
    <t>21688</t>
  </si>
  <si>
    <t>22047</t>
  </si>
  <si>
    <t>22092</t>
  </si>
  <si>
    <t>22093</t>
  </si>
  <si>
    <t>22120</t>
  </si>
  <si>
    <t>22184</t>
  </si>
  <si>
    <t>22218</t>
  </si>
  <si>
    <t>22223</t>
  </si>
  <si>
    <t>22229</t>
  </si>
  <si>
    <t>22234</t>
  </si>
  <si>
    <t>22321</t>
  </si>
  <si>
    <t>22336</t>
  </si>
  <si>
    <t>22721</t>
  </si>
  <si>
    <t>GRAVES MILL</t>
  </si>
  <si>
    <t>23101</t>
  </si>
  <si>
    <t>23240</t>
  </si>
  <si>
    <t>23825</t>
  </si>
  <si>
    <t>24044</t>
  </si>
  <si>
    <t>24045</t>
  </si>
  <si>
    <t>24048</t>
  </si>
  <si>
    <t>24512</t>
  </si>
  <si>
    <t>24544</t>
  </si>
  <si>
    <t>24842</t>
  </si>
  <si>
    <t>24961</t>
  </si>
  <si>
    <t>25429</t>
  </si>
  <si>
    <t>25926</t>
  </si>
  <si>
    <t>25965</t>
  </si>
  <si>
    <t>36501</t>
  </si>
  <si>
    <t>36621</t>
  </si>
  <si>
    <t>36622</t>
  </si>
  <si>
    <t>36690</t>
  </si>
  <si>
    <t>37237</t>
  </si>
  <si>
    <t>37245</t>
  </si>
  <si>
    <t>37247</t>
  </si>
  <si>
    <t>37248</t>
  </si>
  <si>
    <t>37249</t>
  </si>
  <si>
    <t>57192</t>
  </si>
  <si>
    <t>57194</t>
  </si>
  <si>
    <t>57195</t>
  </si>
  <si>
    <t>57196</t>
  </si>
  <si>
    <t>58319</t>
  </si>
  <si>
    <t>59773</t>
  </si>
  <si>
    <t>60049</t>
  </si>
  <si>
    <t>60092</t>
  </si>
  <si>
    <t>60125</t>
  </si>
  <si>
    <t>60570</t>
  </si>
  <si>
    <t>60597</t>
  </si>
  <si>
    <t>60663</t>
  </si>
  <si>
    <t>75388</t>
  </si>
  <si>
    <t>75396</t>
  </si>
  <si>
    <t>76299</t>
  </si>
  <si>
    <t>76545</t>
  </si>
  <si>
    <t>76546</t>
  </si>
  <si>
    <t>76795</t>
  </si>
  <si>
    <t>77097</t>
  </si>
  <si>
    <t>77246</t>
  </si>
  <si>
    <t>77247</t>
  </si>
  <si>
    <t>77250</t>
  </si>
  <si>
    <t>77260</t>
  </si>
  <si>
    <t>77276</t>
  </si>
  <si>
    <t>77278</t>
  </si>
  <si>
    <t>77285</t>
  </si>
  <si>
    <t>77286</t>
  </si>
  <si>
    <t>77294</t>
  </si>
  <si>
    <t>77296</t>
  </si>
  <si>
    <t>77298</t>
  </si>
  <si>
    <t>85289</t>
  </si>
  <si>
    <t>85290</t>
  </si>
  <si>
    <t>85291</t>
  </si>
  <si>
    <t>85292</t>
  </si>
  <si>
    <t>85293</t>
  </si>
  <si>
    <t>85294</t>
  </si>
  <si>
    <t>85313</t>
  </si>
  <si>
    <t>85777</t>
  </si>
  <si>
    <t>86330</t>
  </si>
  <si>
    <t>86555</t>
  </si>
  <si>
    <t>87165</t>
  </si>
  <si>
    <t>89824</t>
  </si>
  <si>
    <t>HALLECK</t>
  </si>
  <si>
    <t>90102</t>
  </si>
  <si>
    <t>90313</t>
  </si>
  <si>
    <t>90397</t>
  </si>
  <si>
    <t>90398</t>
  </si>
  <si>
    <t>90612</t>
  </si>
  <si>
    <t>90659</t>
  </si>
  <si>
    <t>90845</t>
  </si>
  <si>
    <t>90888</t>
  </si>
  <si>
    <t>91131</t>
  </si>
  <si>
    <t>91191</t>
  </si>
  <si>
    <t>91363</t>
  </si>
  <si>
    <t>91388</t>
  </si>
  <si>
    <t>91399</t>
  </si>
  <si>
    <t>91497</t>
  </si>
  <si>
    <t>91797</t>
  </si>
  <si>
    <t>91798</t>
  </si>
  <si>
    <t>91799</t>
  </si>
  <si>
    <t>91841</t>
  </si>
  <si>
    <t>91990</t>
  </si>
  <si>
    <t>92090</t>
  </si>
  <si>
    <t>92133</t>
  </si>
  <si>
    <t>92194</t>
  </si>
  <si>
    <t>92292</t>
  </si>
  <si>
    <t>92709</t>
  </si>
  <si>
    <t>92710</t>
  </si>
  <si>
    <t>93093</t>
  </si>
  <si>
    <t>93381</t>
  </si>
  <si>
    <t>93382</t>
  </si>
  <si>
    <t>93780</t>
  </si>
  <si>
    <t>93784</t>
  </si>
  <si>
    <t>94013</t>
  </si>
  <si>
    <t>94101</t>
  </si>
  <si>
    <t>94106</t>
  </si>
  <si>
    <t>94135</t>
  </si>
  <si>
    <t>94136</t>
  </si>
  <si>
    <t>94138</t>
  </si>
  <si>
    <t>94150</t>
  </si>
  <si>
    <t>94152</t>
  </si>
  <si>
    <t>94155</t>
  </si>
  <si>
    <t>94175</t>
  </si>
  <si>
    <t>94199</t>
  </si>
  <si>
    <t>94625</t>
  </si>
  <si>
    <t>95250</t>
  </si>
  <si>
    <t>95314</t>
  </si>
  <si>
    <t>96212</t>
  </si>
  <si>
    <t>96215</t>
  </si>
  <si>
    <t>96217</t>
  </si>
  <si>
    <t>96219</t>
  </si>
  <si>
    <t>96221</t>
  </si>
  <si>
    <t>96297</t>
  </si>
  <si>
    <t>96311</t>
  </si>
  <si>
    <t>96313</t>
  </si>
  <si>
    <t>96536</t>
  </si>
  <si>
    <t>96634</t>
  </si>
  <si>
    <t>96827</t>
  </si>
  <si>
    <t>96835</t>
  </si>
  <si>
    <t>97078</t>
  </si>
  <si>
    <t>97251</t>
  </si>
  <si>
    <t>97253</t>
  </si>
  <si>
    <t>97254</t>
  </si>
  <si>
    <t>97255</t>
  </si>
  <si>
    <t>97259</t>
  </si>
  <si>
    <t>97271</t>
  </si>
  <si>
    <t>97272</t>
  </si>
  <si>
    <t>97299</t>
  </si>
  <si>
    <t>97313</t>
  </si>
  <si>
    <t>97372</t>
  </si>
  <si>
    <t>ROSE LODGE</t>
  </si>
  <si>
    <t>97425</t>
  </si>
  <si>
    <t>CRESCENT LAKE</t>
  </si>
  <si>
    <t>97427</t>
  </si>
  <si>
    <t>CULP CREEK</t>
  </si>
  <si>
    <t>97428</t>
  </si>
  <si>
    <t>CURTIN</t>
  </si>
  <si>
    <t>97472</t>
  </si>
  <si>
    <t>97482</t>
  </si>
  <si>
    <t>98054</t>
  </si>
  <si>
    <t>REDONDO</t>
  </si>
  <si>
    <t>98151</t>
  </si>
  <si>
    <t>98171</t>
  </si>
  <si>
    <t>98184</t>
  </si>
  <si>
    <t>98442</t>
  </si>
  <si>
    <t>98450</t>
  </si>
  <si>
    <t>98455</t>
  </si>
  <si>
    <t>98460</t>
  </si>
  <si>
    <t>98477</t>
  </si>
  <si>
    <t>98492</t>
  </si>
  <si>
    <t>98667</t>
  </si>
  <si>
    <t>98929</t>
  </si>
  <si>
    <t>99165</t>
  </si>
  <si>
    <t>99779</t>
  </si>
  <si>
    <t>09300</t>
  </si>
  <si>
    <t>09303</t>
  </si>
  <si>
    <t>09379</t>
  </si>
  <si>
    <t>96400</t>
  </si>
  <si>
    <t>96547</t>
  </si>
  <si>
    <t>34009</t>
  </si>
  <si>
    <t>34010</t>
  </si>
  <si>
    <t>34001</t>
  </si>
  <si>
    <t>34071</t>
  </si>
  <si>
    <t>97475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</si>
</sst>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2" formatCode="_(&quot;$&quot;* #,##0_);_(&quot;$&quot;* \(#,##0\);_(&quot;$&quot;* &quot;-&quot;_);_(@_)"/>
    <numFmt numFmtId="44" formatCode="_(&quot;$&quot;* #,##0.00_);_(&quot;$&quot;* \(#,##0.00\);_(&quot;$&quot;* &quot;-&quot;??_);_(@_)"/>
    <numFmt numFmtId="43" formatCode="_(* #,##0.00_);_(* \(#,##0.00\);_(* &quot;-&quot;??_);_(@_)"/>
    <numFmt numFmtId="164" formatCode="&quot;$&quot;#,##0"/>
    <numFmt numFmtId="165" formatCode="[&lt;=9999999]###\-####;\(###\)\ ###\-####"/>
    <numFmt numFmtId="166" formatCode="##\-#######"/>
    <numFmt numFmtId="167" formatCode="00000"/>
    <numFmt numFmtId="168" formatCode="0.0"/>
    <numFmt numFmtId="169" formatCode="General_)"/>
  </numFmts>
  <fonts count="89" x14ac:knownFonts="1">
    <font>
      <sz val="11"/>
      <color rgb="FF4D4D4D"/>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1"/>
      <color theme="1"/>
      <name val="Calibri"/>
      <family val="2"/>
      <scheme val="minor"/>
    </font>
    <font>
      <sz val="11"/>
      <color theme="0"/>
      <name val="Arial Black"/>
      <family val="2"/>
    </font>
    <font>
      <b/>
      <sz val="11"/>
      <color theme="1"/>
      <name val="Arial"/>
      <family val="2"/>
    </font>
    <font>
      <u/>
      <sz val="11"/>
      <color theme="10"/>
      <name val="Arial"/>
      <family val="2"/>
    </font>
    <font>
      <sz val="11"/>
      <color rgb="FF4D4D4D"/>
      <name val="Arial"/>
      <family val="2"/>
    </font>
    <font>
      <i/>
      <sz val="16"/>
      <color rgb="FF4D4D4D"/>
      <name val="Arial"/>
      <family val="2"/>
    </font>
    <font>
      <b/>
      <sz val="11"/>
      <color rgb="FF4D4D4D"/>
      <name val="Arial"/>
      <family val="2"/>
    </font>
    <font>
      <sz val="20"/>
      <color theme="0"/>
      <name val="Arial Black"/>
      <family val="2"/>
    </font>
    <font>
      <sz val="11"/>
      <color rgb="FFFF0000"/>
      <name val="Arial"/>
      <family val="2"/>
    </font>
    <font>
      <i/>
      <sz val="11"/>
      <color rgb="FF4D4D4D"/>
      <name val="Arial"/>
      <family val="2"/>
    </font>
    <font>
      <sz val="8"/>
      <name val="Arial"/>
      <family val="2"/>
    </font>
    <font>
      <b/>
      <sz val="11"/>
      <color theme="5"/>
      <name val="Arial"/>
      <family val="2"/>
    </font>
    <font>
      <sz val="11"/>
      <color theme="0" tint="-4.9989318521683403E-2"/>
      <name val="Arial"/>
      <family val="2"/>
    </font>
    <font>
      <i/>
      <sz val="11"/>
      <color rgb="FF2F8B8B"/>
      <name val="Arial"/>
      <family val="2"/>
    </font>
    <font>
      <b/>
      <sz val="11"/>
      <name val="Arial"/>
      <family val="2"/>
    </font>
    <font>
      <sz val="11"/>
      <color theme="1"/>
      <name val="Arial"/>
      <family val="2"/>
    </font>
    <font>
      <b/>
      <sz val="11"/>
      <color theme="0"/>
      <name val="Arial"/>
      <family val="2"/>
    </font>
    <font>
      <i/>
      <sz val="11"/>
      <color theme="5"/>
      <name val="Arial"/>
      <family val="2"/>
    </font>
    <font>
      <b/>
      <u/>
      <sz val="11"/>
      <color theme="1"/>
      <name val="Arial"/>
      <family val="2"/>
    </font>
    <font>
      <sz val="11"/>
      <name val="Arial"/>
      <family val="2"/>
    </font>
    <font>
      <b/>
      <sz val="11"/>
      <color theme="0" tint="-4.9989318521683403E-2"/>
      <name val="Arial"/>
      <family val="2"/>
    </font>
    <font>
      <sz val="11"/>
      <color theme="0"/>
      <name val="Arial"/>
      <family val="2"/>
    </font>
    <font>
      <b/>
      <sz val="11"/>
      <color rgb="FFFF0000"/>
      <name val="Arial"/>
      <family val="2"/>
    </font>
    <font>
      <b/>
      <i/>
      <sz val="11"/>
      <color rgb="FF4D4D4D"/>
      <name val="Arial"/>
      <family val="2"/>
    </font>
    <font>
      <sz val="10"/>
      <name val="Arial"/>
      <family val="2"/>
    </font>
    <font>
      <sz val="9"/>
      <name val="Arial"/>
      <family val="2"/>
    </font>
    <font>
      <sz val="9"/>
      <color rgb="FFFF0000"/>
      <name val="Arial"/>
      <family val="2"/>
    </font>
    <font>
      <b/>
      <sz val="12"/>
      <name val="Arial"/>
      <family val="2"/>
    </font>
    <font>
      <sz val="12"/>
      <name val="Arial"/>
      <family val="2"/>
    </font>
    <font>
      <b/>
      <sz val="14"/>
      <color theme="0"/>
      <name val="Arial"/>
      <family val="2"/>
    </font>
    <font>
      <sz val="10"/>
      <color rgb="FFFF0000"/>
      <name val="Arial"/>
      <family val="2"/>
    </font>
    <font>
      <sz val="12"/>
      <color rgb="FFFF0000"/>
      <name val="Arial"/>
      <family val="2"/>
    </font>
    <font>
      <b/>
      <sz val="10"/>
      <color rgb="FFFF0000"/>
      <name val="Arial"/>
      <family val="2"/>
    </font>
    <font>
      <sz val="9"/>
      <name val="Tahoma"/>
      <family val="2"/>
    </font>
    <font>
      <b/>
      <sz val="12"/>
      <color indexed="8"/>
      <name val="Arial"/>
      <family val="2"/>
    </font>
    <font>
      <sz val="9"/>
      <color indexed="8"/>
      <name val="Arial"/>
      <family val="2"/>
    </font>
    <font>
      <sz val="10"/>
      <color theme="1"/>
      <name val="Arial"/>
      <family val="2"/>
    </font>
    <font>
      <b/>
      <sz val="9"/>
      <color indexed="81"/>
      <name val="Tahoma"/>
      <family val="2"/>
    </font>
    <font>
      <sz val="9"/>
      <color indexed="81"/>
      <name val="Tahoma"/>
      <family val="2"/>
    </font>
    <font>
      <sz val="11"/>
      <color indexed="8"/>
      <name val="Arial"/>
      <family val="2"/>
    </font>
    <font>
      <b/>
      <sz val="11"/>
      <color theme="0"/>
      <name val="Arial Black"/>
      <family val="2"/>
    </font>
    <font>
      <b/>
      <sz val="11"/>
      <color theme="2" tint="-0.749992370372631"/>
      <name val="Arial"/>
      <family val="2"/>
    </font>
    <font>
      <sz val="14"/>
      <color indexed="81"/>
      <name val="Tahoma"/>
      <family val="2"/>
    </font>
    <font>
      <b/>
      <sz val="10"/>
      <name val="Arial"/>
      <family val="2"/>
    </font>
    <font>
      <i/>
      <sz val="16"/>
      <color theme="1"/>
      <name val="Arial"/>
      <family val="2"/>
    </font>
    <font>
      <sz val="11"/>
      <color theme="0" tint="-0.499984740745262"/>
      <name val="Arial"/>
      <family val="2"/>
    </font>
    <font>
      <sz val="10"/>
      <name val="Arial"/>
      <family val="2"/>
    </font>
    <font>
      <sz val="6"/>
      <name val="Arial"/>
      <family val="2"/>
    </font>
    <font>
      <b/>
      <sz val="18"/>
      <name val="Arial"/>
      <family val="2"/>
    </font>
    <font>
      <b/>
      <sz val="11"/>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theme="10"/>
      <name val="Arial"/>
      <family val="2"/>
    </font>
    <font>
      <u/>
      <sz val="10"/>
      <color indexed="12"/>
      <name val="Arial"/>
      <family val="2"/>
    </font>
    <font>
      <sz val="10"/>
      <color theme="1"/>
      <name val="Tahoma"/>
      <family val="2"/>
    </font>
    <font>
      <sz val="12"/>
      <name val="Helv"/>
    </font>
    <font>
      <u/>
      <sz val="7.5"/>
      <color indexed="12"/>
      <name val="Arial"/>
      <family val="2"/>
    </font>
    <font>
      <sz val="11"/>
      <color rgb="FF000000"/>
      <name val="Calibri"/>
      <family val="2"/>
    </font>
    <font>
      <b/>
      <i/>
      <sz val="12"/>
      <name val="Arial"/>
      <family val="2"/>
    </font>
    <font>
      <b/>
      <i/>
      <sz val="11"/>
      <name val="Arial"/>
      <family val="2"/>
    </font>
    <font>
      <b/>
      <u/>
      <sz val="11"/>
      <color theme="5"/>
      <name val="Arial"/>
      <family val="2"/>
    </font>
    <font>
      <b/>
      <sz val="11"/>
      <color rgb="FFAECFD2"/>
      <name val="Arial"/>
      <family val="2"/>
    </font>
    <font>
      <b/>
      <i/>
      <sz val="11"/>
      <color rgb="FFAECFD2"/>
      <name val="Arial"/>
      <family val="2"/>
    </font>
    <font>
      <b/>
      <sz val="12"/>
      <color theme="0"/>
      <name val="Arial"/>
      <family val="2"/>
    </font>
    <font>
      <i/>
      <sz val="11"/>
      <color rgb="FFFF0000"/>
      <name val="Arial"/>
      <family val="2"/>
    </font>
    <font>
      <b/>
      <u/>
      <sz val="11"/>
      <color rgb="FF4D4D4D"/>
      <name val="Arial"/>
      <family val="2"/>
    </font>
    <font>
      <sz val="11"/>
      <name val="Calibri"/>
      <family val="2"/>
      <scheme val="minor"/>
    </font>
  </fonts>
  <fills count="4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D6E7E9"/>
        <bgColor indexed="64"/>
      </patternFill>
    </fill>
    <fill>
      <patternFill patternType="solid">
        <fgColor rgb="FFAECFD2"/>
        <bgColor indexed="64"/>
      </patternFill>
    </fill>
    <fill>
      <patternFill patternType="solid">
        <fgColor rgb="FF2F8B8B"/>
        <bgColor rgb="FF2F8B8B"/>
      </patternFill>
    </fill>
    <fill>
      <patternFill patternType="solid">
        <fgColor rgb="FF244C5A"/>
        <bgColor indexed="64"/>
      </patternFill>
    </fill>
    <fill>
      <patternFill patternType="solid">
        <fgColor theme="7" tint="0.59999389629810485"/>
        <bgColor indexed="64"/>
      </patternFill>
    </fill>
    <fill>
      <patternFill patternType="solid">
        <fgColor rgb="FFEBF4F5"/>
        <bgColor rgb="FFEBF4F5"/>
      </patternFill>
    </fill>
    <fill>
      <patternFill patternType="solid">
        <fgColor rgb="FFEBF4F5"/>
        <bgColor indexed="64"/>
      </patternFill>
    </fill>
    <fill>
      <patternFill patternType="solid">
        <fgColor theme="0"/>
        <bgColor indexed="64"/>
      </patternFill>
    </fill>
    <fill>
      <patternFill patternType="solid">
        <fgColor rgb="FFFFFF00"/>
        <bgColor indexed="64"/>
      </patternFill>
    </fill>
    <fill>
      <patternFill patternType="solid">
        <fgColor indexed="65"/>
        <bgColor indexed="64"/>
      </patternFill>
    </fill>
    <fill>
      <patternFill patternType="solid">
        <fgColor theme="4" tint="0.79998168889431442"/>
        <bgColor indexed="64"/>
      </patternFill>
    </fill>
    <fill>
      <patternFill patternType="solid">
        <fgColor theme="2"/>
        <bgColor indexed="64"/>
      </patternFill>
    </fill>
    <fill>
      <patternFill patternType="solid">
        <fgColor rgb="FFFFFF00"/>
        <bgColor rgb="FF2F8B8B"/>
      </patternFill>
    </fill>
    <fill>
      <patternFill patternType="solid">
        <fgColor rgb="FF2F8B8B"/>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9" tint="0.59999389629810485"/>
        <bgColor indexed="64"/>
      </patternFill>
    </fill>
  </fills>
  <borders count="59">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theme="4" tint="0.79998168889431442"/>
      </bottom>
      <diagonal/>
    </border>
    <border>
      <left/>
      <right/>
      <top style="thin">
        <color theme="4" tint="0.79998168889431442"/>
      </top>
      <bottom style="thin">
        <color theme="4" tint="0.79995117038483843"/>
      </bottom>
      <diagonal/>
    </border>
    <border>
      <left style="thin">
        <color rgb="FF2F8B8B"/>
      </left>
      <right style="thin">
        <color rgb="FF2F8B8B"/>
      </right>
      <top style="thin">
        <color rgb="FF2F8B8B"/>
      </top>
      <bottom style="thin">
        <color rgb="FF2F8B8B"/>
      </bottom>
      <diagonal/>
    </border>
    <border>
      <left style="medium">
        <color indexed="64"/>
      </left>
      <right/>
      <top/>
      <bottom/>
      <diagonal/>
    </border>
    <border>
      <left style="medium">
        <color indexed="64"/>
      </left>
      <right/>
      <top style="medium">
        <color indexed="64"/>
      </top>
      <bottom/>
      <diagonal/>
    </border>
    <border>
      <left/>
      <right style="thin">
        <color rgb="FF2F8B8B"/>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rgb="FF2F8B8B"/>
      </left>
      <right style="thin">
        <color rgb="FF2F8B8B"/>
      </right>
      <top style="thin">
        <color rgb="FF2F8B8B"/>
      </top>
      <bottom style="medium">
        <color rgb="FF2F8B8B"/>
      </bottom>
      <diagonal/>
    </border>
    <border>
      <left style="medium">
        <color indexed="64"/>
      </left>
      <right style="medium">
        <color indexed="64"/>
      </right>
      <top style="medium">
        <color indexed="64"/>
      </top>
      <bottom style="medium">
        <color indexed="64"/>
      </bottom>
      <diagonal/>
    </border>
    <border>
      <left style="thin">
        <color rgb="FF39ACA9"/>
      </left>
      <right style="thin">
        <color rgb="FF39ACA9"/>
      </right>
      <top style="thin">
        <color rgb="FF39ACA9"/>
      </top>
      <bottom style="thin">
        <color rgb="FF39ACA9"/>
      </bottom>
      <diagonal/>
    </border>
    <border>
      <left style="thin">
        <color rgb="FF39ACA9"/>
      </left>
      <right/>
      <top style="thin">
        <color rgb="FF39ACA9"/>
      </top>
      <bottom/>
      <diagonal/>
    </border>
    <border>
      <left/>
      <right/>
      <top style="thin">
        <color rgb="FF39ACA9"/>
      </top>
      <bottom/>
      <diagonal/>
    </border>
    <border>
      <left/>
      <right style="thin">
        <color rgb="FF39ACA9"/>
      </right>
      <top style="thin">
        <color rgb="FF39ACA9"/>
      </top>
      <bottom/>
      <diagonal/>
    </border>
    <border>
      <left style="thin">
        <color rgb="FF39ACA9"/>
      </left>
      <right/>
      <top/>
      <bottom/>
      <diagonal/>
    </border>
    <border>
      <left/>
      <right style="thin">
        <color rgb="FF39ACA9"/>
      </right>
      <top/>
      <bottom/>
      <diagonal/>
    </border>
    <border>
      <left style="thin">
        <color rgb="FF39ACA9"/>
      </left>
      <right/>
      <top/>
      <bottom style="thin">
        <color rgb="FF39ACA9"/>
      </bottom>
      <diagonal/>
    </border>
    <border>
      <left/>
      <right/>
      <top/>
      <bottom style="thin">
        <color rgb="FF39ACA9"/>
      </bottom>
      <diagonal/>
    </border>
    <border>
      <left/>
      <right style="thin">
        <color rgb="FF39ACA9"/>
      </right>
      <top/>
      <bottom style="thin">
        <color rgb="FF39ACA9"/>
      </bottom>
      <diagonal/>
    </border>
    <border>
      <left style="thin">
        <color rgb="FF2F8B8B"/>
      </left>
      <right style="thin">
        <color rgb="FF2F8B8B"/>
      </right>
      <top/>
      <bottom style="thin">
        <color rgb="FF2F8B8B"/>
      </bottom>
      <diagonal/>
    </border>
    <border>
      <left style="thin">
        <color rgb="FF2F8B8B"/>
      </left>
      <right/>
      <top/>
      <bottom/>
      <diagonal/>
    </border>
    <border>
      <left style="thin">
        <color indexed="64"/>
      </left>
      <right style="thin">
        <color indexed="64"/>
      </right>
      <top style="thin">
        <color indexed="64"/>
      </top>
      <bottom style="medium">
        <color indexed="64"/>
      </bottom>
      <diagonal/>
    </border>
    <border>
      <left/>
      <right/>
      <top style="thick">
        <color indexed="64"/>
      </top>
      <bottom style="thick">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353">
    <xf numFmtId="0" fontId="0" fillId="0" borderId="0"/>
    <xf numFmtId="0" fontId="6" fillId="6" borderId="0" applyNumberFormat="0" applyFont="0" applyAlignment="0"/>
    <xf numFmtId="9" fontId="6" fillId="0" borderId="0" applyFont="0" applyFill="0" applyBorder="0" applyAlignment="0" applyProtection="0"/>
    <xf numFmtId="0" fontId="10" fillId="0" borderId="0" applyNumberFormat="0" applyFill="0" applyBorder="0" applyAlignment="0" applyProtection="0"/>
    <xf numFmtId="44" fontId="6" fillId="0" borderId="0" applyFont="0" applyFill="0" applyBorder="0" applyAlignment="0" applyProtection="0"/>
    <xf numFmtId="0" fontId="14" fillId="8" borderId="0" applyNumberFormat="0" applyAlignment="0" applyProtection="0"/>
    <xf numFmtId="0" fontId="13" fillId="7" borderId="0" applyNumberFormat="0" applyProtection="0">
      <alignment vertical="center"/>
    </xf>
    <xf numFmtId="0" fontId="11" fillId="2" borderId="0">
      <alignment vertical="center" wrapText="1"/>
    </xf>
    <xf numFmtId="9" fontId="5" fillId="0" borderId="0" applyFont="0" applyFill="0" applyBorder="0" applyAlignment="0" applyProtection="0"/>
    <xf numFmtId="0" fontId="4" fillId="6" borderId="0" applyNumberFormat="0" applyFont="0" applyAlignment="0"/>
    <xf numFmtId="0" fontId="31" fillId="0" borderId="0"/>
    <xf numFmtId="0" fontId="43" fillId="0" borderId="0"/>
    <xf numFmtId="0" fontId="31" fillId="0" borderId="0"/>
    <xf numFmtId="43" fontId="11" fillId="0" borderId="0" applyFont="0" applyFill="0" applyBorder="0" applyAlignment="0" applyProtection="0"/>
    <xf numFmtId="0" fontId="31" fillId="0" borderId="0"/>
    <xf numFmtId="0" fontId="53" fillId="0" borderId="0"/>
    <xf numFmtId="0" fontId="56" fillId="0" borderId="39">
      <alignment horizontal="center" wrapText="1"/>
    </xf>
    <xf numFmtId="0" fontId="55" fillId="0" borderId="40">
      <alignment horizontal="center"/>
    </xf>
    <xf numFmtId="0" fontId="3" fillId="0" borderId="0"/>
    <xf numFmtId="0" fontId="31" fillId="0" borderId="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57" fillId="30" borderId="0" applyNumberFormat="0" applyBorder="0" applyAlignment="0" applyProtection="0"/>
    <xf numFmtId="0" fontId="57" fillId="25" borderId="0" applyNumberFormat="0" applyBorder="0" applyAlignment="0" applyProtection="0"/>
    <xf numFmtId="0" fontId="57" fillId="28" borderId="0" applyNumberFormat="0" applyBorder="0" applyAlignment="0" applyProtection="0"/>
    <xf numFmtId="0" fontId="57" fillId="31" borderId="0" applyNumberFormat="0" applyBorder="0" applyAlignment="0" applyProtection="0"/>
    <xf numFmtId="0" fontId="58" fillId="32"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23" borderId="0" applyNumberFormat="0" applyBorder="0" applyAlignment="0" applyProtection="0"/>
    <xf numFmtId="0" fontId="60" fillId="40" borderId="41" applyNumberFormat="0" applyAlignment="0" applyProtection="0"/>
    <xf numFmtId="0" fontId="61" fillId="41" borderId="42" applyNumberFormat="0" applyAlignment="0" applyProtection="0"/>
    <xf numFmtId="43" fontId="31" fillId="0" borderId="0" applyFont="0" applyFill="0" applyBorder="0" applyAlignment="0" applyProtection="0"/>
    <xf numFmtId="0" fontId="62" fillId="0" borderId="0" applyNumberFormat="0" applyFill="0" applyBorder="0" applyAlignment="0" applyProtection="0"/>
    <xf numFmtId="0" fontId="63" fillId="24" borderId="0" applyNumberFormat="0" applyBorder="0" applyAlignment="0" applyProtection="0"/>
    <xf numFmtId="0" fontId="64" fillId="0" borderId="43" applyNumberFormat="0" applyFill="0" applyAlignment="0" applyProtection="0"/>
    <xf numFmtId="0" fontId="65" fillId="0" borderId="44" applyNumberFormat="0" applyFill="0" applyAlignment="0" applyProtection="0"/>
    <xf numFmtId="0" fontId="66" fillId="0" borderId="45" applyNumberFormat="0" applyFill="0" applyAlignment="0" applyProtection="0"/>
    <xf numFmtId="0" fontId="66" fillId="0" borderId="0" applyNumberFormat="0" applyFill="0" applyBorder="0" applyAlignment="0" applyProtection="0"/>
    <xf numFmtId="0" fontId="67" fillId="27" borderId="41" applyNumberFormat="0" applyAlignment="0" applyProtection="0"/>
    <xf numFmtId="0" fontId="68" fillId="0" borderId="46" applyNumberFormat="0" applyFill="0" applyAlignment="0" applyProtection="0"/>
    <xf numFmtId="0" fontId="69" fillId="42" borderId="0" applyNumberFormat="0" applyBorder="0" applyAlignment="0" applyProtection="0"/>
    <xf numFmtId="0" fontId="54" fillId="43" borderId="47" applyNumberFormat="0" applyFont="0" applyAlignment="0" applyProtection="0"/>
    <xf numFmtId="0" fontId="70" fillId="40" borderId="48" applyNumberFormat="0" applyAlignment="0" applyProtection="0"/>
    <xf numFmtId="0" fontId="71" fillId="0" borderId="0" applyNumberFormat="0" applyFill="0" applyBorder="0" applyAlignment="0" applyProtection="0"/>
    <xf numFmtId="0" fontId="72" fillId="0" borderId="49" applyNumberFormat="0" applyFill="0" applyAlignment="0" applyProtection="0"/>
    <xf numFmtId="0" fontId="73" fillId="0" borderId="0" applyNumberFormat="0" applyFill="0" applyBorder="0" applyAlignment="0" applyProtection="0"/>
    <xf numFmtId="0" fontId="3" fillId="0" borderId="0"/>
    <xf numFmtId="0" fontId="3" fillId="0" borderId="0"/>
    <xf numFmtId="0" fontId="3" fillId="0" borderId="0"/>
    <xf numFmtId="0" fontId="3" fillId="0" borderId="0"/>
    <xf numFmtId="0" fontId="7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7" fillId="25"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25" borderId="0" applyNumberFormat="0" applyBorder="0" applyAlignment="0" applyProtection="0"/>
    <xf numFmtId="0" fontId="57" fillId="25"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8" fillId="32"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9" borderId="0" applyNumberFormat="0" applyBorder="0" applyAlignment="0" applyProtection="0"/>
    <xf numFmtId="0" fontId="59" fillId="23" borderId="0" applyNumberFormat="0" applyBorder="0" applyAlignment="0" applyProtection="0"/>
    <xf numFmtId="0" fontId="60" fillId="40" borderId="41" applyNumberFormat="0" applyAlignment="0" applyProtection="0"/>
    <xf numFmtId="43" fontId="31" fillId="0" borderId="0" applyFont="0" applyFill="0" applyBorder="0" applyAlignment="0" applyProtection="0"/>
    <xf numFmtId="43" fontId="7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4" fontId="77" fillId="0" borderId="0" applyFont="0" applyFill="0" applyBorder="0" applyAlignment="0" applyProtection="0"/>
    <xf numFmtId="44" fontId="31" fillId="0" borderId="0" applyFont="0" applyFill="0" applyBorder="0" applyAlignment="0" applyProtection="0"/>
    <xf numFmtId="0" fontId="63" fillId="24" borderId="0" applyNumberFormat="0" applyBorder="0" applyAlignment="0" applyProtection="0"/>
    <xf numFmtId="0" fontId="64" fillId="0" borderId="43" applyNumberFormat="0" applyFill="0" applyAlignment="0" applyProtection="0"/>
    <xf numFmtId="0" fontId="65" fillId="0" borderId="44" applyNumberFormat="0" applyFill="0" applyAlignment="0" applyProtection="0"/>
    <xf numFmtId="0" fontId="66" fillId="0" borderId="45" applyNumberFormat="0" applyFill="0" applyAlignment="0" applyProtection="0"/>
    <xf numFmtId="0" fontId="66" fillId="0" borderId="0" applyNumberFormat="0" applyFill="0" applyBorder="0" applyAlignment="0" applyProtection="0"/>
    <xf numFmtId="0" fontId="78" fillId="0" borderId="0" applyNumberFormat="0" applyFill="0" applyBorder="0" applyAlignment="0" applyProtection="0">
      <alignment vertical="top"/>
      <protection locked="0"/>
    </xf>
    <xf numFmtId="0" fontId="74" fillId="0" borderId="0" applyNumberFormat="0" applyFill="0" applyBorder="0" applyAlignment="0" applyProtection="0"/>
    <xf numFmtId="0" fontId="67" fillId="27" borderId="41" applyNumberFormat="0" applyAlignment="0" applyProtection="0"/>
    <xf numFmtId="0" fontId="68" fillId="0" borderId="46" applyNumberFormat="0" applyFill="0" applyAlignment="0" applyProtection="0"/>
    <xf numFmtId="0" fontId="69" fillId="42" borderId="0" applyNumberFormat="0" applyBorder="0" applyAlignment="0" applyProtection="0"/>
    <xf numFmtId="0" fontId="79" fillId="0" borderId="0"/>
    <xf numFmtId="0" fontId="31" fillId="0" borderId="0">
      <alignment vertical="center"/>
    </xf>
    <xf numFmtId="0" fontId="31"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7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9" fillId="0" borderId="0"/>
    <xf numFmtId="0" fontId="31" fillId="0" borderId="0" applyAlignment="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77" fillId="0" borderId="0"/>
    <xf numFmtId="169" fontId="77" fillId="0" borderId="0"/>
    <xf numFmtId="0" fontId="3" fillId="0" borderId="0"/>
    <xf numFmtId="0" fontId="54" fillId="43" borderId="47" applyNumberFormat="0" applyFont="0" applyAlignment="0" applyProtection="0"/>
    <xf numFmtId="0" fontId="57" fillId="43" borderId="47" applyNumberFormat="0" applyFont="0" applyAlignment="0" applyProtection="0"/>
    <xf numFmtId="0" fontId="57" fillId="43" borderId="47" applyNumberFormat="0" applyFont="0" applyAlignment="0" applyProtection="0"/>
    <xf numFmtId="0" fontId="31" fillId="43" borderId="47" applyNumberFormat="0" applyFont="0" applyAlignment="0" applyProtection="0"/>
    <xf numFmtId="0" fontId="70" fillId="40" borderId="48" applyNumberForma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77" fillId="0" borderId="0" applyFont="0" applyFill="0" applyBorder="0" applyAlignment="0" applyProtection="0"/>
    <xf numFmtId="9" fontId="31" fillId="0" borderId="0" applyFont="0" applyFill="0" applyBorder="0" applyAlignment="0" applyProtection="0"/>
    <xf numFmtId="0" fontId="71" fillId="0" borderId="0" applyNumberFormat="0" applyFill="0" applyBorder="0" applyAlignment="0" applyProtection="0"/>
    <xf numFmtId="0" fontId="72" fillId="0" borderId="4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1" fillId="0" borderId="0">
      <alignment vertical="top" wrapText="1"/>
    </xf>
    <xf numFmtId="0" fontId="3" fillId="0" borderId="0"/>
    <xf numFmtId="44" fontId="31" fillId="0" borderId="0" applyFont="0" applyFill="0" applyBorder="0" applyAlignment="0" applyProtection="0"/>
    <xf numFmtId="0" fontId="31" fillId="0" borderId="0"/>
    <xf numFmtId="43" fontId="31" fillId="0" borderId="0" applyFont="0" applyFill="0" applyBorder="0" applyAlignment="0" applyProtection="0"/>
    <xf numFmtId="9" fontId="2" fillId="0" borderId="0" applyFont="0" applyFill="0" applyBorder="0" applyAlignment="0" applyProtection="0"/>
    <xf numFmtId="0" fontId="11" fillId="0" borderId="0"/>
    <xf numFmtId="0" fontId="14" fillId="8" borderId="0" applyNumberFormat="0" applyAlignment="0" applyProtection="0"/>
    <xf numFmtId="0" fontId="1" fillId="6" borderId="0" applyNumberFormat="0" applyFont="0" applyAlignment="0"/>
    <xf numFmtId="9" fontId="1" fillId="0" borderId="0" applyFont="0" applyFill="0" applyBorder="0" applyAlignment="0" applyProtection="0"/>
    <xf numFmtId="44" fontId="1" fillId="0" borderId="0" applyFont="0" applyFill="0" applyBorder="0" applyAlignment="0" applyProtection="0"/>
  </cellStyleXfs>
  <cellXfs count="512">
    <xf numFmtId="0" fontId="0" fillId="0" borderId="0" xfId="0"/>
    <xf numFmtId="0" fontId="7" fillId="0" borderId="0" xfId="0" applyFont="1"/>
    <xf numFmtId="0" fontId="13" fillId="0" borderId="0" xfId="0" applyFont="1"/>
    <xf numFmtId="0" fontId="14" fillId="8" borderId="0" xfId="5" applyAlignment="1">
      <alignment vertical="center"/>
    </xf>
    <xf numFmtId="0" fontId="8" fillId="8" borderId="0" xfId="5" applyFont="1" applyAlignment="1">
      <alignment horizontal="left" vertical="center"/>
    </xf>
    <xf numFmtId="0" fontId="8" fillId="8" borderId="0" xfId="5" applyFont="1" applyAlignment="1">
      <alignment vertical="center"/>
    </xf>
    <xf numFmtId="0" fontId="8" fillId="8" borderId="0" xfId="5" applyFont="1" applyAlignment="1">
      <alignment horizontal="right" vertical="center"/>
    </xf>
    <xf numFmtId="0" fontId="13" fillId="0" borderId="0" xfId="0" applyFont="1" applyAlignment="1">
      <alignment horizontal="left"/>
    </xf>
    <xf numFmtId="0" fontId="0" fillId="2" borderId="0" xfId="0" applyFill="1" applyAlignment="1">
      <alignment vertical="center"/>
    </xf>
    <xf numFmtId="0" fontId="15" fillId="0" borderId="0" xfId="0" applyFont="1"/>
    <xf numFmtId="0" fontId="22" fillId="0" borderId="0" xfId="0" applyFont="1"/>
    <xf numFmtId="49" fontId="22" fillId="0" borderId="0" xfId="0" applyNumberFormat="1" applyFont="1"/>
    <xf numFmtId="2" fontId="22" fillId="0" borderId="0" xfId="0" applyNumberFormat="1" applyFont="1" applyAlignment="1">
      <alignment horizontal="right"/>
    </xf>
    <xf numFmtId="0" fontId="22" fillId="10" borderId="0" xfId="0" applyFont="1" applyFill="1"/>
    <xf numFmtId="0" fontId="22" fillId="3" borderId="0" xfId="0" applyFont="1" applyFill="1"/>
    <xf numFmtId="0" fontId="22" fillId="0" borderId="0" xfId="0" applyFont="1" applyAlignment="1">
      <alignment horizontal="right"/>
    </xf>
    <xf numFmtId="14" fontId="22" fillId="3" borderId="0" xfId="0" applyNumberFormat="1" applyFont="1" applyFill="1"/>
    <xf numFmtId="0" fontId="22" fillId="0" borderId="0" xfId="0" applyFont="1" applyAlignment="1">
      <alignment horizontal="left"/>
    </xf>
    <xf numFmtId="14" fontId="22" fillId="10" borderId="0" xfId="0" applyNumberFormat="1" applyFont="1" applyFill="1"/>
    <xf numFmtId="2" fontId="22" fillId="0" borderId="0" xfId="0" applyNumberFormat="1" applyFont="1"/>
    <xf numFmtId="0" fontId="25" fillId="3" borderId="0" xfId="0" applyFont="1" applyFill="1" applyAlignment="1">
      <alignment horizontal="center"/>
    </xf>
    <xf numFmtId="0" fontId="22" fillId="3" borderId="0" xfId="0" applyFont="1" applyFill="1" applyAlignment="1">
      <alignment horizontal="left"/>
    </xf>
    <xf numFmtId="0" fontId="11" fillId="6" borderId="0" xfId="1" applyFont="1" applyAlignment="1" applyProtection="1">
      <alignment horizontal="left"/>
      <protection locked="0"/>
    </xf>
    <xf numFmtId="0" fontId="0" fillId="0" borderId="0" xfId="0" applyProtection="1">
      <protection locked="0"/>
    </xf>
    <xf numFmtId="0" fontId="8" fillId="9" borderId="0" xfId="0" applyFont="1" applyFill="1" applyAlignment="1">
      <alignment vertical="center" wrapText="1"/>
    </xf>
    <xf numFmtId="0" fontId="22" fillId="0" borderId="0" xfId="0" applyFont="1" applyAlignment="1">
      <alignment wrapText="1"/>
    </xf>
    <xf numFmtId="0" fontId="0" fillId="6" borderId="0" xfId="1" applyFont="1" applyAlignment="1" applyProtection="1">
      <alignment horizontal="left"/>
      <protection locked="0"/>
    </xf>
    <xf numFmtId="0" fontId="13" fillId="0" borderId="0" xfId="0" applyFont="1" applyProtection="1">
      <protection locked="0"/>
    </xf>
    <xf numFmtId="0" fontId="26" fillId="0" borderId="0" xfId="0" applyFont="1" applyAlignment="1" applyProtection="1">
      <alignment horizontal="left" vertical="center" wrapText="1"/>
      <protection locked="0"/>
    </xf>
    <xf numFmtId="165" fontId="11" fillId="0" borderId="0" xfId="0" applyNumberFormat="1" applyFont="1" applyAlignment="1" applyProtection="1">
      <alignment horizontal="left"/>
      <protection locked="0"/>
    </xf>
    <xf numFmtId="0" fontId="11" fillId="0" borderId="0" xfId="0" applyFont="1" applyAlignment="1" applyProtection="1">
      <alignment horizontal="left"/>
      <protection locked="0"/>
    </xf>
    <xf numFmtId="0" fontId="10" fillId="0" borderId="0" xfId="3" applyAlignment="1" applyProtection="1">
      <alignment horizontal="left"/>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164" fontId="0" fillId="0" borderId="0" xfId="0" applyNumberFormat="1" applyAlignment="1" applyProtection="1">
      <alignment horizontal="left"/>
      <protection locked="0"/>
    </xf>
    <xf numFmtId="9" fontId="26" fillId="0" borderId="0" xfId="2" applyFont="1" applyAlignment="1" applyProtection="1">
      <alignment horizontal="left" wrapText="1"/>
      <protection locked="0"/>
    </xf>
    <xf numFmtId="166" fontId="0" fillId="0" borderId="0" xfId="0" applyNumberFormat="1" applyAlignment="1" applyProtection="1">
      <alignment horizontal="left" wrapText="1"/>
      <protection locked="0"/>
    </xf>
    <xf numFmtId="49" fontId="0" fillId="0" borderId="0" xfId="0" applyNumberFormat="1" applyAlignment="1" applyProtection="1">
      <alignment horizontal="left" wrapText="1"/>
      <protection locked="0"/>
    </xf>
    <xf numFmtId="0" fontId="0" fillId="2" borderId="0" xfId="0" applyFill="1" applyAlignment="1" applyProtection="1">
      <alignment horizontal="left" wrapText="1"/>
      <protection locked="0" hidden="1"/>
    </xf>
    <xf numFmtId="164" fontId="0" fillId="0" borderId="0" xfId="0" applyNumberFormat="1" applyAlignment="1" applyProtection="1">
      <alignment horizontal="left" wrapText="1"/>
      <protection locked="0"/>
    </xf>
    <xf numFmtId="3" fontId="0" fillId="0" borderId="0" xfId="0" applyNumberFormat="1" applyAlignment="1" applyProtection="1">
      <alignment horizontal="left" wrapText="1"/>
      <protection locked="0"/>
    </xf>
    <xf numFmtId="3" fontId="0" fillId="0" borderId="0" xfId="0" applyNumberFormat="1" applyAlignment="1" applyProtection="1">
      <alignment horizontal="left"/>
      <protection locked="0"/>
    </xf>
    <xf numFmtId="49" fontId="0" fillId="0" borderId="0" xfId="0" applyNumberFormat="1" applyAlignment="1" applyProtection="1">
      <alignment horizontal="left"/>
      <protection locked="0"/>
    </xf>
    <xf numFmtId="14" fontId="0" fillId="0" borderId="0" xfId="0" applyNumberFormat="1" applyAlignment="1" applyProtection="1">
      <alignment horizontal="left"/>
      <protection locked="0"/>
    </xf>
    <xf numFmtId="1" fontId="0" fillId="0" borderId="0" xfId="0" applyNumberFormat="1" applyAlignment="1" applyProtection="1">
      <alignment horizontal="left"/>
      <protection locked="0"/>
    </xf>
    <xf numFmtId="9" fontId="0" fillId="0" borderId="0" xfId="2" applyFont="1" applyAlignment="1" applyProtection="1">
      <alignment horizontal="left"/>
      <protection locked="0"/>
    </xf>
    <xf numFmtId="14" fontId="11" fillId="0" borderId="0" xfId="0" applyNumberFormat="1" applyFont="1" applyAlignment="1" applyProtection="1">
      <alignment horizontal="left"/>
      <protection locked="0"/>
    </xf>
    <xf numFmtId="164" fontId="11" fillId="0" borderId="0" xfId="0" applyNumberFormat="1" applyFont="1" applyAlignment="1" applyProtection="1">
      <alignment horizontal="left"/>
      <protection locked="0"/>
    </xf>
    <xf numFmtId="3" fontId="11" fillId="0" borderId="0" xfId="0" applyNumberFormat="1" applyFont="1" applyAlignment="1" applyProtection="1">
      <alignment horizontal="left"/>
      <protection locked="0"/>
    </xf>
    <xf numFmtId="0" fontId="11" fillId="0" borderId="0" xfId="0" applyFont="1" applyAlignment="1" applyProtection="1">
      <alignment horizontal="left" wrapText="1"/>
      <protection locked="0"/>
    </xf>
    <xf numFmtId="14" fontId="22" fillId="0" borderId="0" xfId="0" applyNumberFormat="1" applyFont="1"/>
    <xf numFmtId="164" fontId="0" fillId="6" borderId="0" xfId="1" applyNumberFormat="1" applyFont="1" applyAlignment="1" applyProtection="1">
      <alignment horizontal="left"/>
      <protection locked="0"/>
    </xf>
    <xf numFmtId="0" fontId="26" fillId="0" borderId="0" xfId="0" applyFont="1" applyAlignment="1" applyProtection="1">
      <alignment horizontal="left" vertical="center"/>
      <protection locked="0"/>
    </xf>
    <xf numFmtId="0" fontId="26" fillId="0" borderId="0" xfId="5" applyFont="1" applyFill="1" applyAlignment="1" applyProtection="1">
      <alignment horizontal="left" vertical="center"/>
      <protection locked="0"/>
    </xf>
    <xf numFmtId="0" fontId="26" fillId="0" borderId="0" xfId="0" applyFont="1" applyAlignment="1" applyProtection="1">
      <alignment horizontal="left"/>
      <protection locked="0"/>
    </xf>
    <xf numFmtId="0" fontId="26" fillId="0" borderId="0" xfId="7" applyFont="1" applyFill="1" applyAlignment="1" applyProtection="1">
      <alignment horizontal="left" vertical="center"/>
      <protection locked="0"/>
    </xf>
    <xf numFmtId="0" fontId="21" fillId="0" borderId="0" xfId="6" applyFont="1" applyFill="1" applyAlignment="1" applyProtection="1">
      <alignment horizontal="left" vertical="center"/>
      <protection locked="0"/>
    </xf>
    <xf numFmtId="0" fontId="8" fillId="9" borderId="0" xfId="0" applyFont="1" applyFill="1" applyAlignment="1">
      <alignment horizontal="center" vertical="center"/>
    </xf>
    <xf numFmtId="0" fontId="0" fillId="0" borderId="0" xfId="0" applyAlignment="1">
      <alignment horizontal="center"/>
    </xf>
    <xf numFmtId="0" fontId="32" fillId="0" borderId="0" xfId="10" applyFont="1" applyProtection="1">
      <protection locked="0"/>
    </xf>
    <xf numFmtId="42" fontId="32" fillId="0" borderId="0" xfId="10" applyNumberFormat="1" applyFont="1" applyProtection="1">
      <protection locked="0"/>
    </xf>
    <xf numFmtId="0" fontId="32" fillId="0" borderId="0" xfId="10" applyFont="1" applyAlignment="1" applyProtection="1">
      <alignment wrapText="1"/>
      <protection locked="0"/>
    </xf>
    <xf numFmtId="0" fontId="32" fillId="13" borderId="0" xfId="10" applyFont="1" applyFill="1" applyAlignment="1" applyProtection="1">
      <alignment wrapText="1"/>
      <protection locked="0"/>
    </xf>
    <xf numFmtId="0" fontId="32" fillId="13" borderId="0" xfId="10" applyFont="1" applyFill="1" applyProtection="1">
      <protection locked="0"/>
    </xf>
    <xf numFmtId="0" fontId="31" fillId="0" borderId="0" xfId="10" applyProtection="1">
      <protection locked="0"/>
    </xf>
    <xf numFmtId="0" fontId="31" fillId="13" borderId="0" xfId="10" applyFill="1" applyProtection="1">
      <protection locked="0"/>
    </xf>
    <xf numFmtId="0" fontId="33" fillId="13" borderId="0" xfId="10" applyFont="1" applyFill="1" applyProtection="1">
      <protection locked="0"/>
    </xf>
    <xf numFmtId="0" fontId="34" fillId="13" borderId="10" xfId="10" applyFont="1" applyFill="1" applyBorder="1" applyAlignment="1" applyProtection="1">
      <alignment horizontal="left"/>
      <protection locked="0"/>
    </xf>
    <xf numFmtId="0" fontId="31" fillId="15" borderId="0" xfId="10" applyFill="1" applyProtection="1">
      <protection locked="0"/>
    </xf>
    <xf numFmtId="0" fontId="34" fillId="13" borderId="10" xfId="10" applyFont="1" applyFill="1" applyBorder="1" applyAlignment="1" applyProtection="1">
      <alignment horizontal="left" vertical="top"/>
      <protection locked="0"/>
    </xf>
    <xf numFmtId="0" fontId="34" fillId="13" borderId="11" xfId="10" applyFont="1" applyFill="1" applyBorder="1" applyAlignment="1" applyProtection="1">
      <alignment horizontal="left"/>
      <protection locked="0"/>
    </xf>
    <xf numFmtId="0" fontId="37" fillId="13" borderId="0" xfId="10" applyFont="1" applyFill="1" applyProtection="1">
      <protection locked="0"/>
    </xf>
    <xf numFmtId="0" fontId="40" fillId="13" borderId="0" xfId="10" applyFont="1" applyFill="1" applyAlignment="1" applyProtection="1">
      <alignment horizontal="center" wrapText="1"/>
      <protection locked="0"/>
    </xf>
    <xf numFmtId="0" fontId="42" fillId="0" borderId="0" xfId="10" applyFont="1" applyProtection="1">
      <protection locked="0"/>
    </xf>
    <xf numFmtId="0" fontId="14" fillId="8" borderId="0" xfId="5" applyAlignment="1" applyProtection="1">
      <alignment horizontal="centerContinuous" vertical="center"/>
      <protection locked="0"/>
    </xf>
    <xf numFmtId="0" fontId="14" fillId="8" borderId="0" xfId="5" applyAlignment="1" applyProtection="1">
      <alignment horizontal="centerContinuous" vertical="center" wrapText="1"/>
      <protection locked="0"/>
    </xf>
    <xf numFmtId="0" fontId="9" fillId="0" borderId="0" xfId="0" applyFont="1"/>
    <xf numFmtId="0" fontId="35" fillId="13" borderId="0" xfId="10" applyFont="1" applyFill="1" applyAlignment="1">
      <alignment horizontal="left" vertical="top"/>
    </xf>
    <xf numFmtId="0" fontId="26" fillId="15" borderId="3" xfId="0" applyFont="1" applyFill="1" applyBorder="1" applyAlignment="1" applyProtection="1">
      <alignment horizontal="center"/>
      <protection locked="0"/>
    </xf>
    <xf numFmtId="0" fontId="26" fillId="0" borderId="3" xfId="11" applyFont="1" applyBorder="1" applyProtection="1">
      <protection locked="0"/>
    </xf>
    <xf numFmtId="0" fontId="11" fillId="15" borderId="3" xfId="0" applyFont="1" applyFill="1" applyBorder="1" applyProtection="1">
      <protection locked="0"/>
    </xf>
    <xf numFmtId="3" fontId="11" fillId="15" borderId="3" xfId="4" applyNumberFormat="1" applyFont="1" applyFill="1" applyBorder="1" applyAlignment="1" applyProtection="1">
      <alignment horizontal="center"/>
      <protection locked="0"/>
    </xf>
    <xf numFmtId="0" fontId="46" fillId="0" borderId="3" xfId="10" applyFont="1" applyBorder="1" applyAlignment="1" applyProtection="1">
      <alignment horizontal="center"/>
      <protection locked="0"/>
    </xf>
    <xf numFmtId="0" fontId="26" fillId="15" borderId="3" xfId="0" applyFont="1" applyFill="1" applyBorder="1" applyAlignment="1" applyProtection="1">
      <alignment vertical="top" wrapText="1"/>
      <protection locked="0"/>
    </xf>
    <xf numFmtId="0" fontId="11" fillId="15" borderId="3" xfId="0" applyFont="1" applyFill="1" applyBorder="1" applyAlignment="1" applyProtection="1">
      <alignment horizontal="center"/>
      <protection locked="0"/>
    </xf>
    <xf numFmtId="1" fontId="11" fillId="0" borderId="0" xfId="0" applyNumberFormat="1" applyFont="1" applyAlignment="1" applyProtection="1">
      <alignment horizontal="left"/>
      <protection locked="0"/>
    </xf>
    <xf numFmtId="0" fontId="22" fillId="14" borderId="0" xfId="0" applyFont="1" applyFill="1"/>
    <xf numFmtId="0" fontId="11" fillId="0" borderId="0" xfId="1" applyFont="1" applyFill="1" applyAlignment="1" applyProtection="1">
      <alignment horizontal="left"/>
      <protection locked="0"/>
    </xf>
    <xf numFmtId="0" fontId="26" fillId="0" borderId="0" xfId="0" applyFont="1" applyAlignment="1" applyProtection="1">
      <alignment wrapText="1"/>
      <protection locked="0"/>
    </xf>
    <xf numFmtId="0" fontId="8" fillId="9" borderId="0" xfId="0" applyFont="1" applyFill="1" applyAlignment="1">
      <alignment horizontal="center" vertical="center" wrapText="1"/>
    </xf>
    <xf numFmtId="0" fontId="42" fillId="0" borderId="3" xfId="10" applyFont="1" applyBorder="1" applyProtection="1">
      <protection locked="0"/>
    </xf>
    <xf numFmtId="0" fontId="14" fillId="8" borderId="0" xfId="5" applyAlignment="1" applyProtection="1">
      <alignment horizontal="left" vertical="top"/>
      <protection locked="0"/>
    </xf>
    <xf numFmtId="0" fontId="47" fillId="9" borderId="0" xfId="0" applyFont="1" applyFill="1" applyAlignment="1">
      <alignment horizontal="center" vertical="center" wrapText="1"/>
    </xf>
    <xf numFmtId="0" fontId="37" fillId="0" borderId="0" xfId="10" applyFont="1" applyProtection="1">
      <protection locked="0"/>
    </xf>
    <xf numFmtId="0" fontId="47" fillId="9" borderId="0" xfId="0" applyFont="1" applyFill="1" applyAlignment="1">
      <alignment vertical="center" wrapText="1"/>
    </xf>
    <xf numFmtId="3" fontId="13" fillId="0" borderId="0" xfId="0" applyNumberFormat="1" applyFont="1" applyAlignment="1">
      <alignment horizontal="left" vertical="top" wrapText="1"/>
    </xf>
    <xf numFmtId="14" fontId="11" fillId="0" borderId="0" xfId="0" applyNumberFormat="1" applyFont="1" applyProtection="1">
      <protection locked="0"/>
    </xf>
    <xf numFmtId="0" fontId="0" fillId="0" borderId="38" xfId="0" applyBorder="1" applyAlignment="1" applyProtection="1">
      <alignment horizontal="left"/>
      <protection locked="0"/>
    </xf>
    <xf numFmtId="0" fontId="0" fillId="2" borderId="9" xfId="0" applyFill="1" applyBorder="1" applyAlignment="1" applyProtection="1">
      <alignment horizontal="left" wrapText="1"/>
      <protection locked="0"/>
    </xf>
    <xf numFmtId="0" fontId="0" fillId="2" borderId="0" xfId="0" applyFill="1" applyAlignment="1" applyProtection="1">
      <alignment horizontal="left" wrapText="1"/>
      <protection locked="0"/>
    </xf>
    <xf numFmtId="165" fontId="0" fillId="6" borderId="0" xfId="1" applyNumberFormat="1" applyFont="1" applyAlignment="1" applyProtection="1">
      <alignment horizontal="left"/>
      <protection locked="0"/>
    </xf>
    <xf numFmtId="168" fontId="0" fillId="0" borderId="0" xfId="0" applyNumberFormat="1" applyAlignment="1">
      <alignment horizontal="left" vertical="top"/>
    </xf>
    <xf numFmtId="167" fontId="26" fillId="0" borderId="3" xfId="0" applyNumberFormat="1" applyFont="1" applyBorder="1" applyAlignment="1" applyProtection="1">
      <alignment horizontal="center"/>
      <protection locked="0"/>
    </xf>
    <xf numFmtId="1" fontId="14" fillId="8" borderId="0" xfId="5" applyNumberFormat="1" applyAlignment="1" applyProtection="1">
      <alignment horizontal="centerContinuous" vertical="center" wrapText="1"/>
      <protection locked="0"/>
    </xf>
    <xf numFmtId="1" fontId="32" fillId="0" borderId="0" xfId="10" applyNumberFormat="1" applyFont="1" applyProtection="1">
      <protection locked="0"/>
    </xf>
    <xf numFmtId="0" fontId="26" fillId="0" borderId="3" xfId="11" applyFont="1" applyBorder="1" applyAlignment="1" applyProtection="1">
      <alignment horizontal="center"/>
      <protection locked="0"/>
    </xf>
    <xf numFmtId="2" fontId="14" fillId="8" borderId="0" xfId="5" applyNumberFormat="1" applyAlignment="1" applyProtection="1">
      <alignment horizontal="centerContinuous" vertical="center"/>
      <protection locked="0"/>
    </xf>
    <xf numFmtId="2" fontId="26" fillId="15" borderId="3" xfId="0" applyNumberFormat="1" applyFont="1" applyFill="1" applyBorder="1" applyAlignment="1" applyProtection="1">
      <alignment horizontal="center"/>
      <protection locked="0"/>
    </xf>
    <xf numFmtId="2" fontId="32" fillId="0" borderId="0" xfId="10" applyNumberFormat="1" applyFont="1" applyProtection="1">
      <protection locked="0"/>
    </xf>
    <xf numFmtId="0" fontId="31" fillId="19" borderId="0" xfId="10" applyFill="1" applyProtection="1">
      <protection locked="0"/>
    </xf>
    <xf numFmtId="49" fontId="31" fillId="15" borderId="0" xfId="10" applyNumberFormat="1" applyFill="1" applyProtection="1">
      <protection locked="0"/>
    </xf>
    <xf numFmtId="0" fontId="31" fillId="7" borderId="0" xfId="10" applyFill="1" applyProtection="1">
      <protection locked="0"/>
    </xf>
    <xf numFmtId="0" fontId="8" fillId="9" borderId="0" xfId="0" applyFont="1" applyFill="1" applyAlignment="1">
      <alignment horizontal="left" vertical="center"/>
    </xf>
    <xf numFmtId="0" fontId="26" fillId="0" borderId="53" xfId="12" applyFont="1" applyBorder="1" applyAlignment="1" applyProtection="1">
      <alignment vertical="center"/>
      <protection locked="0"/>
    </xf>
    <xf numFmtId="0" fontId="26" fillId="0" borderId="54" xfId="12" applyFont="1" applyBorder="1" applyAlignment="1" applyProtection="1">
      <alignment vertical="center"/>
      <protection locked="0"/>
    </xf>
    <xf numFmtId="0" fontId="26" fillId="0" borderId="55" xfId="12" applyFont="1" applyBorder="1" applyAlignment="1" applyProtection="1">
      <alignment vertical="center"/>
      <protection locked="0"/>
    </xf>
    <xf numFmtId="0" fontId="22" fillId="11" borderId="6" xfId="0" applyFont="1" applyFill="1" applyBorder="1" applyAlignment="1" applyProtection="1">
      <alignment horizontal="left"/>
      <protection locked="0"/>
    </xf>
    <xf numFmtId="0" fontId="22" fillId="0" borderId="6" xfId="0" applyFont="1" applyBorder="1" applyAlignment="1" applyProtection="1">
      <alignment horizontal="left"/>
      <protection locked="0"/>
    </xf>
    <xf numFmtId="0" fontId="47" fillId="9" borderId="0" xfId="0" applyFont="1" applyFill="1" applyAlignment="1" applyProtection="1">
      <alignment horizontal="center" vertical="center" wrapText="1"/>
      <protection locked="0"/>
    </xf>
    <xf numFmtId="0" fontId="8" fillId="9" borderId="0" xfId="0" applyFont="1" applyFill="1" applyAlignment="1" applyProtection="1">
      <alignment vertical="center" wrapText="1"/>
      <protection locked="0"/>
    </xf>
    <xf numFmtId="0" fontId="8" fillId="9" borderId="0" xfId="0" applyFont="1" applyFill="1" applyAlignment="1" applyProtection="1">
      <alignment horizontal="left" vertical="center"/>
      <protection locked="0"/>
    </xf>
    <xf numFmtId="0" fontId="8" fillId="9" borderId="0" xfId="0" applyFont="1" applyFill="1" applyAlignment="1" applyProtection="1">
      <alignment horizontal="center" vertical="center" wrapText="1"/>
      <protection locked="0"/>
    </xf>
    <xf numFmtId="0" fontId="14" fillId="8" borderId="0" xfId="5" applyAlignment="1" applyProtection="1">
      <alignment vertical="center"/>
      <protection locked="0"/>
    </xf>
    <xf numFmtId="0" fontId="8" fillId="8" borderId="0" xfId="5" applyFont="1" applyAlignment="1" applyProtection="1">
      <alignment vertical="center"/>
      <protection locked="0"/>
    </xf>
    <xf numFmtId="0" fontId="8" fillId="8" borderId="0" xfId="5" applyFont="1" applyAlignment="1" applyProtection="1">
      <alignment horizontal="right" vertical="center"/>
      <protection locked="0"/>
    </xf>
    <xf numFmtId="0" fontId="11" fillId="0" borderId="0" xfId="0" applyFont="1" applyProtection="1">
      <protection locked="0"/>
    </xf>
    <xf numFmtId="0" fontId="0" fillId="6" borderId="0" xfId="1" applyFont="1" applyProtection="1">
      <protection locked="0"/>
    </xf>
    <xf numFmtId="0" fontId="11" fillId="6" borderId="0" xfId="1" applyFont="1" applyProtection="1">
      <protection locked="0"/>
    </xf>
    <xf numFmtId="0" fontId="13" fillId="7" borderId="0" xfId="6" applyProtection="1">
      <alignment vertical="center"/>
      <protection locked="0"/>
    </xf>
    <xf numFmtId="0" fontId="13" fillId="0" borderId="0" xfId="0" applyFont="1" applyAlignment="1" applyProtection="1">
      <alignment horizontal="right"/>
      <protection locked="0"/>
    </xf>
    <xf numFmtId="0" fontId="30" fillId="0" borderId="0" xfId="0" applyFont="1" applyAlignment="1" applyProtection="1">
      <alignment horizontal="right"/>
      <protection locked="0"/>
    </xf>
    <xf numFmtId="0" fontId="11" fillId="0" borderId="0" xfId="0" applyFont="1" applyAlignment="1" applyProtection="1">
      <alignment horizontal="right"/>
      <protection locked="0"/>
    </xf>
    <xf numFmtId="0" fontId="9" fillId="0" borderId="26" xfId="0" applyFont="1" applyBorder="1" applyProtection="1">
      <protection locked="0"/>
    </xf>
    <xf numFmtId="0" fontId="11" fillId="2" borderId="0" xfId="7" applyProtection="1">
      <alignment vertical="center" wrapText="1"/>
      <protection locked="0"/>
    </xf>
    <xf numFmtId="0" fontId="13" fillId="2" borderId="0" xfId="7" applyFont="1" applyProtection="1">
      <alignment vertical="center" wrapText="1"/>
      <protection locked="0"/>
    </xf>
    <xf numFmtId="0" fontId="0" fillId="2" borderId="0" xfId="0" applyFill="1" applyProtection="1">
      <protection locked="0"/>
    </xf>
    <xf numFmtId="0" fontId="13" fillId="2" borderId="0" xfId="7" applyFont="1" applyAlignment="1" applyProtection="1">
      <alignment vertical="center"/>
      <protection locked="0"/>
    </xf>
    <xf numFmtId="0" fontId="82" fillId="2" borderId="0" xfId="7" applyFont="1" applyAlignment="1" applyProtection="1">
      <alignment vertical="center"/>
      <protection locked="0"/>
    </xf>
    <xf numFmtId="0" fontId="18" fillId="2" borderId="0" xfId="7" applyFont="1" applyProtection="1">
      <alignment vertical="center" wrapText="1"/>
      <protection locked="0"/>
    </xf>
    <xf numFmtId="0" fontId="0" fillId="0" borderId="0" xfId="0" applyAlignment="1" applyProtection="1">
      <alignment horizontal="center"/>
      <protection locked="0"/>
    </xf>
    <xf numFmtId="0" fontId="13" fillId="0" borderId="0" xfId="6" applyFill="1" applyProtection="1">
      <alignment vertical="center"/>
      <protection locked="0"/>
    </xf>
    <xf numFmtId="0" fontId="16" fillId="7" borderId="0" xfId="6" applyFont="1" applyProtection="1">
      <alignment vertical="center"/>
      <protection locked="0"/>
    </xf>
    <xf numFmtId="2" fontId="19" fillId="2" borderId="0" xfId="0" applyNumberFormat="1" applyFont="1" applyFill="1" applyProtection="1">
      <protection locked="0"/>
    </xf>
    <xf numFmtId="0" fontId="11" fillId="2" borderId="0" xfId="0" applyFont="1" applyFill="1" applyProtection="1">
      <protection locked="0"/>
    </xf>
    <xf numFmtId="0" fontId="27" fillId="2" borderId="0" xfId="0" applyFont="1" applyFill="1" applyAlignment="1" applyProtection="1">
      <alignment wrapText="1"/>
      <protection locked="0"/>
    </xf>
    <xf numFmtId="0" fontId="9" fillId="17" borderId="0" xfId="0" applyFont="1" applyFill="1" applyAlignment="1" applyProtection="1">
      <alignment horizontal="right"/>
      <protection locked="0"/>
    </xf>
    <xf numFmtId="0" fontId="11" fillId="2" borderId="0" xfId="0" applyFont="1" applyFill="1" applyAlignment="1" applyProtection="1">
      <alignment horizontal="center"/>
      <protection locked="0"/>
    </xf>
    <xf numFmtId="2" fontId="18" fillId="2" borderId="0" xfId="0" applyNumberFormat="1" applyFont="1" applyFill="1" applyProtection="1">
      <protection locked="0"/>
    </xf>
    <xf numFmtId="0" fontId="18" fillId="2" borderId="0" xfId="0" applyFont="1" applyFill="1" applyProtection="1">
      <protection locked="0"/>
    </xf>
    <xf numFmtId="3" fontId="9" fillId="17" borderId="0" xfId="0" applyNumberFormat="1" applyFont="1" applyFill="1" applyAlignment="1" applyProtection="1">
      <alignment horizontal="right"/>
      <protection locked="0"/>
    </xf>
    <xf numFmtId="9" fontId="11" fillId="2" borderId="0" xfId="2" applyFont="1" applyFill="1" applyProtection="1">
      <protection locked="0"/>
    </xf>
    <xf numFmtId="9" fontId="18" fillId="2" borderId="0" xfId="0" applyNumberFormat="1" applyFont="1" applyFill="1" applyAlignment="1" applyProtection="1">
      <alignment horizontal="left"/>
      <protection locked="0"/>
    </xf>
    <xf numFmtId="0" fontId="15" fillId="2" borderId="0" xfId="0" applyFont="1" applyFill="1" applyAlignment="1" applyProtection="1">
      <alignment horizontal="left"/>
      <protection locked="0"/>
    </xf>
    <xf numFmtId="0" fontId="11" fillId="2" borderId="0" xfId="0" applyFont="1" applyFill="1" applyAlignment="1" applyProtection="1">
      <alignment horizontal="right"/>
      <protection locked="0"/>
    </xf>
    <xf numFmtId="0" fontId="0" fillId="2" borderId="0" xfId="0" applyFill="1" applyAlignment="1" applyProtection="1">
      <alignment horizontal="left"/>
      <protection locked="0"/>
    </xf>
    <xf numFmtId="0" fontId="19" fillId="2" borderId="0" xfId="0" applyFont="1" applyFill="1" applyProtection="1">
      <protection locked="0"/>
    </xf>
    <xf numFmtId="164" fontId="27" fillId="2" borderId="0" xfId="0" applyNumberFormat="1" applyFont="1" applyFill="1" applyAlignment="1" applyProtection="1">
      <alignment horizontal="right"/>
      <protection locked="0"/>
    </xf>
    <xf numFmtId="9" fontId="27" fillId="2" borderId="0" xfId="0" applyNumberFormat="1" applyFont="1" applyFill="1" applyAlignment="1" applyProtection="1">
      <alignment horizontal="left"/>
      <protection locked="0"/>
    </xf>
    <xf numFmtId="0" fontId="9" fillId="2" borderId="0" xfId="0" applyFont="1" applyFill="1" applyAlignment="1" applyProtection="1">
      <alignment horizontal="center" wrapText="1"/>
      <protection locked="0"/>
    </xf>
    <xf numFmtId="0" fontId="18" fillId="2" borderId="0" xfId="0" applyFont="1" applyFill="1" applyAlignment="1" applyProtection="1">
      <alignment horizontal="left" vertical="top" wrapText="1"/>
      <protection locked="0"/>
    </xf>
    <xf numFmtId="0" fontId="9" fillId="2" borderId="0" xfId="0" applyFont="1" applyFill="1" applyProtection="1">
      <protection locked="0"/>
    </xf>
    <xf numFmtId="0" fontId="20" fillId="2" borderId="0" xfId="0" applyFont="1" applyFill="1" applyProtection="1">
      <protection locked="0"/>
    </xf>
    <xf numFmtId="0" fontId="11" fillId="0" borderId="0" xfId="0" applyFont="1" applyAlignment="1" applyProtection="1">
      <alignment wrapText="1"/>
      <protection locked="0"/>
    </xf>
    <xf numFmtId="0" fontId="0" fillId="0" borderId="0" xfId="0" applyAlignment="1" applyProtection="1">
      <alignment wrapText="1"/>
      <protection locked="0"/>
    </xf>
    <xf numFmtId="164" fontId="0" fillId="0" borderId="0" xfId="0" applyNumberFormat="1" applyProtection="1">
      <protection locked="0"/>
    </xf>
    <xf numFmtId="164" fontId="11" fillId="2" borderId="0" xfId="0" applyNumberFormat="1" applyFont="1" applyFill="1" applyAlignment="1" applyProtection="1">
      <alignment horizontal="left"/>
      <protection locked="0"/>
    </xf>
    <xf numFmtId="9" fontId="11" fillId="2" borderId="0" xfId="2" applyFont="1" applyFill="1" applyAlignment="1" applyProtection="1">
      <alignment horizontal="left"/>
      <protection locked="0"/>
    </xf>
    <xf numFmtId="164" fontId="0" fillId="2" borderId="0" xfId="0" applyNumberFormat="1" applyFill="1" applyAlignment="1" applyProtection="1">
      <alignment horizontal="left"/>
      <protection locked="0"/>
    </xf>
    <xf numFmtId="9" fontId="0" fillId="2" borderId="0" xfId="2" applyFont="1" applyFill="1" applyAlignment="1" applyProtection="1">
      <alignment horizontal="left"/>
      <protection locked="0"/>
    </xf>
    <xf numFmtId="0" fontId="9" fillId="2" borderId="4" xfId="0" applyFont="1" applyFill="1" applyBorder="1" applyAlignment="1" applyProtection="1">
      <alignment horizontal="left"/>
      <protection locked="0"/>
    </xf>
    <xf numFmtId="1" fontId="9" fillId="2" borderId="4" xfId="0" applyNumberFormat="1" applyFont="1" applyFill="1" applyBorder="1" applyAlignment="1" applyProtection="1">
      <alignment horizontal="left"/>
      <protection locked="0"/>
    </xf>
    <xf numFmtId="164" fontId="9" fillId="2" borderId="4" xfId="13" applyNumberFormat="1" applyFont="1" applyFill="1" applyBorder="1" applyAlignment="1" applyProtection="1">
      <alignment horizontal="left"/>
      <protection locked="0"/>
    </xf>
    <xf numFmtId="164" fontId="9" fillId="2" borderId="4" xfId="0" applyNumberFormat="1" applyFont="1" applyFill="1" applyBorder="1" applyAlignment="1" applyProtection="1">
      <alignment horizontal="left"/>
      <protection locked="0"/>
    </xf>
    <xf numFmtId="9" fontId="9" fillId="2" borderId="4" xfId="2" applyFont="1" applyFill="1" applyBorder="1" applyAlignment="1" applyProtection="1">
      <alignment horizontal="left"/>
      <protection locked="0"/>
    </xf>
    <xf numFmtId="0" fontId="11" fillId="4" borderId="0" xfId="0" applyFont="1" applyFill="1" applyProtection="1">
      <protection locked="0"/>
    </xf>
    <xf numFmtId="0" fontId="9" fillId="4" borderId="5" xfId="0" applyFont="1" applyFill="1" applyBorder="1" applyAlignment="1" applyProtection="1">
      <alignment horizontal="left"/>
      <protection locked="0"/>
    </xf>
    <xf numFmtId="3" fontId="9" fillId="20" borderId="5" xfId="0" applyNumberFormat="1" applyFont="1" applyFill="1" applyBorder="1" applyAlignment="1" applyProtection="1">
      <alignment horizontal="left"/>
      <protection locked="0"/>
    </xf>
    <xf numFmtId="164" fontId="9" fillId="4" borderId="5" xfId="0" applyNumberFormat="1" applyFont="1" applyFill="1" applyBorder="1" applyAlignment="1" applyProtection="1">
      <alignment horizontal="left"/>
      <protection locked="0"/>
    </xf>
    <xf numFmtId="3" fontId="9" fillId="4" borderId="5" xfId="0" applyNumberFormat="1" applyFont="1" applyFill="1" applyBorder="1" applyAlignment="1" applyProtection="1">
      <alignment horizontal="left"/>
      <protection locked="0"/>
    </xf>
    <xf numFmtId="9" fontId="9" fillId="4" borderId="5" xfId="2" applyFont="1" applyFill="1" applyBorder="1" applyAlignment="1" applyProtection="1">
      <alignment horizontal="left"/>
      <protection locked="0"/>
    </xf>
    <xf numFmtId="0" fontId="9" fillId="0" borderId="0" xfId="0" applyFont="1" applyAlignment="1" applyProtection="1">
      <alignment horizontal="center"/>
      <protection locked="0"/>
    </xf>
    <xf numFmtId="0" fontId="9" fillId="0" borderId="0" xfId="0" applyFont="1" applyAlignment="1" applyProtection="1">
      <alignment horizontal="left"/>
      <protection locked="0"/>
    </xf>
    <xf numFmtId="3" fontId="9" fillId="0" borderId="0" xfId="0" applyNumberFormat="1" applyFont="1" applyAlignment="1" applyProtection="1">
      <alignment horizontal="left"/>
      <protection locked="0"/>
    </xf>
    <xf numFmtId="164" fontId="9" fillId="0" borderId="0" xfId="0" applyNumberFormat="1" applyFont="1" applyAlignment="1" applyProtection="1">
      <alignment horizontal="left"/>
      <protection locked="0"/>
    </xf>
    <xf numFmtId="9" fontId="9" fillId="0" borderId="0" xfId="2" applyFont="1" applyFill="1" applyBorder="1" applyAlignment="1" applyProtection="1">
      <alignment horizontal="left"/>
      <protection locked="0"/>
    </xf>
    <xf numFmtId="2" fontId="29" fillId="2" borderId="0" xfId="0" applyNumberFormat="1" applyFont="1" applyFill="1" applyProtection="1">
      <protection locked="0"/>
    </xf>
    <xf numFmtId="0" fontId="27" fillId="2" borderId="0" xfId="0" applyFont="1" applyFill="1" applyAlignment="1" applyProtection="1">
      <alignment horizontal="left" wrapText="1"/>
      <protection locked="0"/>
    </xf>
    <xf numFmtId="0" fontId="26" fillId="11" borderId="6" xfId="0" applyFont="1" applyFill="1" applyBorder="1" applyAlignment="1" applyProtection="1">
      <alignment horizontal="left"/>
      <protection locked="0"/>
    </xf>
    <xf numFmtId="0" fontId="26" fillId="0" borderId="6" xfId="0" applyFont="1" applyBorder="1" applyAlignment="1" applyProtection="1">
      <alignment horizontal="left"/>
      <protection locked="0"/>
    </xf>
    <xf numFmtId="0" fontId="8" fillId="13" borderId="0" xfId="0" applyFont="1" applyFill="1" applyAlignment="1" applyProtection="1">
      <alignment vertical="center"/>
      <protection locked="0"/>
    </xf>
    <xf numFmtId="0" fontId="16" fillId="7" borderId="0" xfId="6" applyFont="1" applyAlignment="1" applyProtection="1">
      <alignment horizontal="right" vertical="center"/>
      <protection locked="0"/>
    </xf>
    <xf numFmtId="164" fontId="11" fillId="0" borderId="0" xfId="0" applyNumberFormat="1" applyFont="1" applyProtection="1">
      <protection locked="0"/>
    </xf>
    <xf numFmtId="2" fontId="0" fillId="2" borderId="0" xfId="0" applyNumberFormat="1" applyFill="1" applyProtection="1">
      <protection locked="0"/>
    </xf>
    <xf numFmtId="0" fontId="9" fillId="17" borderId="0" xfId="1" applyFont="1" applyFill="1" applyAlignment="1" applyProtection="1">
      <alignment horizontal="left"/>
      <protection locked="0"/>
    </xf>
    <xf numFmtId="164" fontId="9" fillId="17" borderId="0" xfId="1" applyNumberFormat="1" applyFont="1" applyFill="1" applyAlignment="1" applyProtection="1">
      <protection locked="0"/>
    </xf>
    <xf numFmtId="164" fontId="27" fillId="2" borderId="0" xfId="1" applyNumberFormat="1" applyFont="1" applyFill="1" applyAlignment="1" applyProtection="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0" borderId="0" xfId="0" applyAlignment="1" applyProtection="1">
      <alignment vertical="top" wrapText="1"/>
      <protection locked="0"/>
    </xf>
    <xf numFmtId="0" fontId="11" fillId="14" borderId="0" xfId="0" applyFont="1" applyFill="1" applyProtection="1">
      <protection locked="0"/>
    </xf>
    <xf numFmtId="0" fontId="14" fillId="18" borderId="0" xfId="5" applyFill="1" applyAlignment="1" applyProtection="1">
      <alignment vertical="center"/>
      <protection locked="0"/>
    </xf>
    <xf numFmtId="0" fontId="8" fillId="18" borderId="0" xfId="5" applyFont="1" applyFill="1" applyAlignment="1" applyProtection="1">
      <alignment horizontal="right" vertical="center"/>
      <protection locked="0"/>
    </xf>
    <xf numFmtId="0" fontId="14" fillId="0" borderId="0" xfId="5" applyFill="1" applyAlignment="1" applyProtection="1">
      <alignment vertical="center"/>
      <protection locked="0"/>
    </xf>
    <xf numFmtId="0" fontId="8" fillId="0" borderId="0" xfId="5" applyFont="1" applyFill="1" applyAlignment="1" applyProtection="1">
      <alignment vertical="center"/>
      <protection locked="0"/>
    </xf>
    <xf numFmtId="0" fontId="8" fillId="0" borderId="0" xfId="5" applyFont="1" applyFill="1" applyAlignment="1" applyProtection="1">
      <alignment horizontal="right" vertical="center"/>
      <protection locked="0"/>
    </xf>
    <xf numFmtId="0" fontId="29" fillId="0" borderId="0" xfId="0" applyFont="1" applyProtection="1">
      <protection locked="0"/>
    </xf>
    <xf numFmtId="0" fontId="13" fillId="44" borderId="27" xfId="0" applyFont="1" applyFill="1" applyBorder="1" applyAlignment="1" applyProtection="1">
      <alignment horizontal="center"/>
      <protection locked="0"/>
    </xf>
    <xf numFmtId="0" fontId="86" fillId="0" borderId="0" xfId="0" applyFont="1" applyProtection="1">
      <protection locked="0"/>
    </xf>
    <xf numFmtId="164" fontId="13" fillId="0" borderId="0" xfId="0" applyNumberFormat="1" applyFont="1" applyProtection="1">
      <protection locked="0"/>
    </xf>
    <xf numFmtId="164" fontId="13" fillId="14" borderId="0" xfId="0" applyNumberFormat="1" applyFont="1" applyFill="1" applyProtection="1">
      <protection locked="0"/>
    </xf>
    <xf numFmtId="0" fontId="0" fillId="14" borderId="0" xfId="0" applyFill="1" applyProtection="1">
      <protection locked="0"/>
    </xf>
    <xf numFmtId="0" fontId="13" fillId="0" borderId="0" xfId="0" applyFont="1" applyAlignment="1" applyProtection="1">
      <alignment horizontal="center"/>
      <protection locked="0"/>
    </xf>
    <xf numFmtId="0" fontId="13" fillId="14" borderId="0" xfId="6" applyFill="1" applyProtection="1">
      <alignment vertical="center"/>
      <protection locked="0"/>
    </xf>
    <xf numFmtId="0" fontId="8" fillId="8" borderId="13" xfId="5" applyFont="1" applyBorder="1" applyAlignment="1" applyProtection="1">
      <alignment horizontal="center" vertical="center"/>
      <protection locked="0"/>
    </xf>
    <xf numFmtId="0" fontId="8" fillId="8" borderId="15" xfId="5" applyFont="1" applyBorder="1" applyAlignment="1" applyProtection="1">
      <alignment vertical="center"/>
      <protection locked="0"/>
    </xf>
    <xf numFmtId="0" fontId="26" fillId="0" borderId="11" xfId="12" applyFont="1" applyBorder="1" applyAlignment="1" applyProtection="1">
      <alignment horizontal="center" vertical="center"/>
      <protection locked="0"/>
    </xf>
    <xf numFmtId="0" fontId="26" fillId="0" borderId="20" xfId="12" applyFont="1" applyBorder="1" applyAlignment="1" applyProtection="1">
      <alignment horizontal="center" vertical="center"/>
      <protection locked="0"/>
    </xf>
    <xf numFmtId="164" fontId="28" fillId="14" borderId="0" xfId="0" applyNumberFormat="1" applyFont="1" applyFill="1" applyAlignment="1" applyProtection="1">
      <alignment horizontal="left"/>
      <protection locked="0"/>
    </xf>
    <xf numFmtId="9" fontId="28" fillId="14" borderId="0" xfId="347" applyFont="1" applyFill="1" applyBorder="1" applyAlignment="1" applyProtection="1">
      <alignment horizontal="left"/>
      <protection locked="0"/>
    </xf>
    <xf numFmtId="0" fontId="13" fillId="0" borderId="0" xfId="0" applyFont="1" applyAlignment="1" applyProtection="1">
      <alignment horizontal="left" wrapText="1"/>
      <protection locked="0"/>
    </xf>
    <xf numFmtId="0" fontId="26" fillId="0" borderId="0" xfId="12" applyFont="1" applyAlignment="1" applyProtection="1">
      <alignment horizontal="left" vertical="center"/>
      <protection locked="0"/>
    </xf>
    <xf numFmtId="0" fontId="16" fillId="0" borderId="0" xfId="0" applyFont="1" applyAlignment="1" applyProtection="1">
      <alignment vertical="top" wrapText="1"/>
      <protection locked="0"/>
    </xf>
    <xf numFmtId="0" fontId="47" fillId="9" borderId="0" xfId="0" applyFont="1" applyFill="1" applyAlignment="1" applyProtection="1">
      <alignment vertical="center" wrapText="1"/>
      <protection locked="0"/>
    </xf>
    <xf numFmtId="0" fontId="34" fillId="13" borderId="0" xfId="10" applyFont="1" applyFill="1" applyAlignment="1" applyProtection="1">
      <alignment horizontal="left" vertical="top"/>
      <protection locked="0"/>
    </xf>
    <xf numFmtId="9" fontId="0" fillId="17" borderId="0" xfId="2" applyFont="1" applyFill="1" applyBorder="1" applyProtection="1">
      <protection locked="0"/>
    </xf>
    <xf numFmtId="2" fontId="47" fillId="9" borderId="0" xfId="0" applyNumberFormat="1" applyFont="1" applyFill="1" applyAlignment="1" applyProtection="1">
      <alignment horizontal="center" vertical="center" wrapText="1"/>
      <protection locked="0"/>
    </xf>
    <xf numFmtId="0" fontId="9" fillId="7" borderId="0" xfId="6" applyFont="1" applyProtection="1">
      <alignment vertical="center"/>
      <protection locked="0"/>
    </xf>
    <xf numFmtId="0" fontId="13" fillId="7" borderId="0" xfId="6" applyAlignment="1" applyProtection="1">
      <alignment vertical="center" wrapText="1"/>
      <protection locked="0"/>
    </xf>
    <xf numFmtId="0" fontId="34" fillId="13" borderId="17" xfId="10" applyFont="1" applyFill="1" applyBorder="1" applyAlignment="1" applyProtection="1">
      <alignment horizontal="left" vertical="top"/>
      <protection locked="0"/>
    </xf>
    <xf numFmtId="0" fontId="21" fillId="7" borderId="0" xfId="6" applyFont="1" applyProtection="1">
      <alignment vertical="center"/>
      <protection locked="0"/>
    </xf>
    <xf numFmtId="0" fontId="34" fillId="13" borderId="18" xfId="10" applyFont="1" applyFill="1" applyBorder="1" applyAlignment="1" applyProtection="1">
      <alignment horizontal="left" vertical="top"/>
      <protection locked="0"/>
    </xf>
    <xf numFmtId="0" fontId="35" fillId="0" borderId="0" xfId="10" applyFont="1" applyAlignment="1" applyProtection="1">
      <alignment horizontal="left" vertical="top"/>
      <protection locked="0"/>
    </xf>
    <xf numFmtId="0" fontId="9" fillId="12" borderId="0" xfId="6" applyFont="1" applyFill="1" applyProtection="1">
      <alignment vertical="center"/>
      <protection locked="0"/>
    </xf>
    <xf numFmtId="0" fontId="21" fillId="12" borderId="0" xfId="6" applyFont="1" applyFill="1" applyProtection="1">
      <alignment vertical="center"/>
      <protection locked="0"/>
    </xf>
    <xf numFmtId="0" fontId="85" fillId="13" borderId="0" xfId="10" applyFont="1" applyFill="1" applyAlignment="1" applyProtection="1">
      <alignment horizontal="left" vertical="top"/>
      <protection locked="0"/>
    </xf>
    <xf numFmtId="0" fontId="85" fillId="13" borderId="18" xfId="10" applyFont="1" applyFill="1" applyBorder="1" applyAlignment="1" applyProtection="1">
      <alignment horizontal="left" vertical="top"/>
      <protection locked="0"/>
    </xf>
    <xf numFmtId="0" fontId="9" fillId="7" borderId="0" xfId="6" applyFont="1" applyAlignment="1" applyProtection="1">
      <alignment horizontal="left" vertical="center"/>
      <protection locked="0"/>
    </xf>
    <xf numFmtId="0" fontId="85" fillId="13" borderId="7" xfId="10" applyFont="1" applyFill="1" applyBorder="1" applyAlignment="1" applyProtection="1">
      <alignment horizontal="left" vertical="top"/>
      <protection locked="0"/>
    </xf>
    <xf numFmtId="1" fontId="85" fillId="13" borderId="0" xfId="10" applyNumberFormat="1" applyFont="1" applyFill="1" applyAlignment="1" applyProtection="1">
      <alignment horizontal="left" vertical="top"/>
      <protection locked="0"/>
    </xf>
    <xf numFmtId="0" fontId="9" fillId="0" borderId="0" xfId="6" applyFont="1" applyFill="1" applyAlignment="1" applyProtection="1">
      <alignment horizontal="left" vertical="center"/>
      <protection locked="0"/>
    </xf>
    <xf numFmtId="0" fontId="21" fillId="7" borderId="0" xfId="6" applyFont="1" applyAlignment="1" applyProtection="1">
      <alignment horizontal="center" vertical="center"/>
      <protection locked="0"/>
    </xf>
    <xf numFmtId="0" fontId="85" fillId="13" borderId="20" xfId="10" applyFont="1" applyFill="1" applyBorder="1" applyAlignment="1" applyProtection="1">
      <alignment horizontal="left" vertical="top"/>
      <protection locked="0"/>
    </xf>
    <xf numFmtId="2" fontId="34" fillId="13" borderId="21" xfId="10" applyNumberFormat="1" applyFont="1" applyFill="1" applyBorder="1" applyAlignment="1" applyProtection="1">
      <alignment horizontal="left" vertical="top"/>
      <protection locked="0"/>
    </xf>
    <xf numFmtId="0" fontId="34" fillId="13" borderId="21" xfId="10" applyFont="1" applyFill="1" applyBorder="1" applyAlignment="1" applyProtection="1">
      <alignment horizontal="left" vertical="top"/>
      <protection locked="0"/>
    </xf>
    <xf numFmtId="0" fontId="34" fillId="13" borderId="22" xfId="10" applyFont="1" applyFill="1" applyBorder="1" applyAlignment="1" applyProtection="1">
      <alignment horizontal="left" vertical="top"/>
      <protection locked="0"/>
    </xf>
    <xf numFmtId="0" fontId="35" fillId="13" borderId="0" xfId="10" applyFont="1" applyFill="1" applyAlignment="1" applyProtection="1">
      <alignment horizontal="left" vertical="top"/>
      <protection locked="0"/>
    </xf>
    <xf numFmtId="0" fontId="22" fillId="0" borderId="0" xfId="0" applyFont="1" applyProtection="1">
      <protection locked="0"/>
    </xf>
    <xf numFmtId="0" fontId="50" fillId="7" borderId="0" xfId="0" applyFont="1" applyFill="1" applyAlignment="1" applyProtection="1">
      <alignment horizontal="center" vertical="center"/>
      <protection locked="0"/>
    </xf>
    <xf numFmtId="0" fontId="81" fillId="7" borderId="0" xfId="6" applyFont="1" applyProtection="1">
      <alignment vertical="center"/>
      <protection locked="0"/>
    </xf>
    <xf numFmtId="0" fontId="21" fillId="13" borderId="0" xfId="10" applyFont="1" applyFill="1" applyAlignment="1" applyProtection="1">
      <alignment horizontal="center"/>
      <protection locked="0"/>
    </xf>
    <xf numFmtId="1" fontId="21" fillId="13" borderId="0" xfId="10" applyNumberFormat="1" applyFont="1" applyFill="1" applyAlignment="1" applyProtection="1">
      <alignment horizontal="center"/>
      <protection locked="0"/>
    </xf>
    <xf numFmtId="2" fontId="21" fillId="13" borderId="0" xfId="10" applyNumberFormat="1" applyFont="1" applyFill="1" applyAlignment="1" applyProtection="1">
      <alignment horizontal="center"/>
      <protection locked="0"/>
    </xf>
    <xf numFmtId="0" fontId="21" fillId="0" borderId="0" xfId="10" applyFont="1" applyAlignment="1" applyProtection="1">
      <alignment horizontal="center"/>
      <protection locked="0"/>
    </xf>
    <xf numFmtId="0" fontId="37" fillId="0" borderId="0" xfId="10" applyFont="1" applyAlignment="1" applyProtection="1">
      <alignment horizontal="left"/>
      <protection locked="0"/>
    </xf>
    <xf numFmtId="0" fontId="15" fillId="13" borderId="3" xfId="10" applyFont="1" applyFill="1" applyBorder="1" applyAlignment="1" applyProtection="1">
      <alignment horizontal="center"/>
      <protection locked="0"/>
    </xf>
    <xf numFmtId="0" fontId="22" fillId="13" borderId="3" xfId="10" applyFont="1" applyFill="1" applyBorder="1" applyAlignment="1" applyProtection="1">
      <alignment horizontal="center"/>
      <protection locked="0"/>
    </xf>
    <xf numFmtId="0" fontId="13" fillId="0" borderId="0" xfId="0" applyFont="1" applyAlignment="1" applyProtection="1">
      <alignment horizontal="left"/>
      <protection locked="0"/>
    </xf>
    <xf numFmtId="9" fontId="0" fillId="0" borderId="0" xfId="2" applyFont="1" applyProtection="1">
      <protection locked="0"/>
    </xf>
    <xf numFmtId="9" fontId="0" fillId="0" borderId="0" xfId="2" applyFont="1" applyFill="1" applyBorder="1" applyProtection="1">
      <protection locked="0"/>
    </xf>
    <xf numFmtId="9" fontId="0" fillId="0" borderId="0" xfId="2" applyFont="1" applyFill="1" applyBorder="1" applyAlignment="1" applyProtection="1">
      <alignment wrapText="1"/>
      <protection locked="0"/>
    </xf>
    <xf numFmtId="0" fontId="0" fillId="0" borderId="0" xfId="2" applyNumberFormat="1" applyFont="1" applyFill="1" applyBorder="1" applyProtection="1">
      <protection locked="0"/>
    </xf>
    <xf numFmtId="0" fontId="0" fillId="0" borderId="0" xfId="0" applyAlignment="1" applyProtection="1">
      <alignment horizontal="center" vertical="center" wrapText="1"/>
      <protection locked="0"/>
    </xf>
    <xf numFmtId="3" fontId="0" fillId="0" borderId="0" xfId="0" applyNumberFormat="1" applyProtection="1">
      <protection locked="0"/>
    </xf>
    <xf numFmtId="9" fontId="0" fillId="0" borderId="0" xfId="2" applyFont="1" applyFill="1" applyProtection="1">
      <protection locked="0"/>
    </xf>
    <xf numFmtId="9" fontId="0" fillId="0" borderId="0" xfId="2" applyFont="1" applyFill="1" applyAlignment="1" applyProtection="1">
      <alignment wrapText="1"/>
      <protection locked="0"/>
    </xf>
    <xf numFmtId="0" fontId="13" fillId="17" borderId="0" xfId="0" applyFont="1" applyFill="1" applyAlignment="1" applyProtection="1">
      <alignment horizontal="left"/>
      <protection locked="0"/>
    </xf>
    <xf numFmtId="9" fontId="0" fillId="17" borderId="0" xfId="2" applyFont="1" applyFill="1" applyProtection="1">
      <protection locked="0"/>
    </xf>
    <xf numFmtId="9" fontId="0" fillId="17" borderId="0" xfId="2" applyFont="1" applyFill="1" applyAlignment="1" applyProtection="1">
      <alignment wrapText="1"/>
      <protection locked="0"/>
    </xf>
    <xf numFmtId="0" fontId="9" fillId="0" borderId="26" xfId="0" applyFont="1" applyBorder="1" applyAlignment="1" applyProtection="1">
      <alignment wrapText="1"/>
      <protection locked="0"/>
    </xf>
    <xf numFmtId="49" fontId="22" fillId="11" borderId="6" xfId="0" applyNumberFormat="1" applyFont="1" applyFill="1" applyBorder="1" applyAlignment="1" applyProtection="1">
      <alignment horizontal="left"/>
      <protection locked="0"/>
    </xf>
    <xf numFmtId="0" fontId="22" fillId="11" borderId="6" xfId="0" applyFont="1" applyFill="1" applyBorder="1" applyProtection="1">
      <protection locked="0"/>
    </xf>
    <xf numFmtId="164" fontId="22" fillId="11" borderId="6" xfId="0" applyNumberFormat="1" applyFont="1" applyFill="1" applyBorder="1" applyAlignment="1" applyProtection="1">
      <alignment horizontal="left"/>
      <protection locked="0"/>
    </xf>
    <xf numFmtId="1" fontId="22" fillId="11" borderId="6" xfId="0" applyNumberFormat="1" applyFont="1" applyFill="1" applyBorder="1" applyAlignment="1" applyProtection="1">
      <alignment horizontal="left"/>
      <protection locked="0"/>
    </xf>
    <xf numFmtId="49" fontId="22" fillId="0" borderId="6" xfId="0" applyNumberFormat="1" applyFont="1" applyBorder="1" applyAlignment="1" applyProtection="1">
      <alignment horizontal="left"/>
      <protection locked="0"/>
    </xf>
    <xf numFmtId="0" fontId="22" fillId="0" borderId="6" xfId="0" applyFont="1" applyBorder="1" applyProtection="1">
      <protection locked="0"/>
    </xf>
    <xf numFmtId="164" fontId="22" fillId="0" borderId="6" xfId="0" applyNumberFormat="1" applyFont="1" applyBorder="1" applyAlignment="1" applyProtection="1">
      <alignment horizontal="left"/>
      <protection locked="0"/>
    </xf>
    <xf numFmtId="1" fontId="22" fillId="0" borderId="6" xfId="0" applyNumberFormat="1" applyFont="1" applyBorder="1" applyAlignment="1" applyProtection="1">
      <alignment horizontal="left"/>
      <protection locked="0"/>
    </xf>
    <xf numFmtId="9" fontId="13" fillId="0" borderId="0" xfId="2" applyFont="1" applyFill="1" applyAlignment="1" applyProtection="1">
      <alignment horizontal="center"/>
      <protection locked="0"/>
    </xf>
    <xf numFmtId="0" fontId="13" fillId="0" borderId="0" xfId="0" applyFont="1" applyAlignment="1" applyProtection="1">
      <alignment wrapText="1"/>
      <protection locked="0"/>
    </xf>
    <xf numFmtId="0" fontId="14" fillId="8" borderId="0" xfId="5" applyAlignment="1" applyProtection="1">
      <alignment vertical="center" wrapText="1"/>
      <protection locked="0"/>
    </xf>
    <xf numFmtId="3" fontId="11" fillId="2" borderId="0" xfId="7" applyNumberFormat="1" applyProtection="1">
      <alignment vertical="center" wrapText="1"/>
      <protection locked="0"/>
    </xf>
    <xf numFmtId="3" fontId="0" fillId="0" borderId="0" xfId="0" applyNumberFormat="1" applyAlignment="1" applyProtection="1">
      <alignment wrapText="1"/>
      <protection locked="0"/>
    </xf>
    <xf numFmtId="0" fontId="13" fillId="14" borderId="0" xfId="0" applyFont="1" applyFill="1" applyProtection="1">
      <protection locked="0"/>
    </xf>
    <xf numFmtId="0" fontId="11" fillId="2" borderId="0" xfId="7" applyAlignment="1" applyProtection="1">
      <alignment horizontal="right"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right" vertical="center" wrapText="1"/>
      <protection locked="0"/>
    </xf>
    <xf numFmtId="0" fontId="0" fillId="0" borderId="0" xfId="0" applyAlignment="1" applyProtection="1">
      <alignment vertical="center"/>
      <protection locked="0"/>
    </xf>
    <xf numFmtId="0" fontId="0" fillId="0" borderId="0" xfId="0" applyAlignment="1" applyProtection="1">
      <alignment horizontal="right" wrapText="1"/>
      <protection locked="0"/>
    </xf>
    <xf numFmtId="164" fontId="23" fillId="13" borderId="0" xfId="0" applyNumberFormat="1" applyFont="1" applyFill="1" applyAlignment="1" applyProtection="1">
      <alignment horizontal="left"/>
      <protection locked="0"/>
    </xf>
    <xf numFmtId="0" fontId="52" fillId="21" borderId="0" xfId="0" applyFont="1" applyFill="1" applyProtection="1">
      <protection locked="0"/>
    </xf>
    <xf numFmtId="0" fontId="0" fillId="0" borderId="9" xfId="0" applyBorder="1" applyAlignment="1" applyProtection="1">
      <alignment wrapText="1"/>
      <protection locked="0"/>
    </xf>
    <xf numFmtId="0" fontId="0" fillId="0" borderId="38" xfId="0" applyBorder="1" applyProtection="1">
      <protection locked="0"/>
    </xf>
    <xf numFmtId="164" fontId="23" fillId="0" borderId="0" xfId="0" applyNumberFormat="1" applyFont="1" applyAlignment="1" applyProtection="1">
      <alignment horizontal="right"/>
      <protection locked="0"/>
    </xf>
    <xf numFmtId="164" fontId="28" fillId="13" borderId="0" xfId="0" applyNumberFormat="1" applyFont="1" applyFill="1" applyAlignment="1" applyProtection="1">
      <alignment horizontal="left"/>
      <protection locked="0"/>
    </xf>
    <xf numFmtId="164" fontId="52" fillId="21" borderId="0" xfId="0" applyNumberFormat="1" applyFont="1" applyFill="1" applyAlignment="1" applyProtection="1">
      <alignment horizontal="left"/>
      <protection locked="0"/>
    </xf>
    <xf numFmtId="9" fontId="52" fillId="21" borderId="0" xfId="2" applyFont="1" applyFill="1" applyBorder="1" applyAlignment="1" applyProtection="1">
      <alignment horizontal="left"/>
      <protection locked="0"/>
    </xf>
    <xf numFmtId="0" fontId="13" fillId="21" borderId="0" xfId="6" applyFill="1" applyProtection="1">
      <alignment vertical="center"/>
      <protection locked="0"/>
    </xf>
    <xf numFmtId="0" fontId="28" fillId="13" borderId="0" xfId="0" applyFont="1" applyFill="1" applyAlignment="1" applyProtection="1">
      <alignment horizontal="left"/>
      <protection locked="0"/>
    </xf>
    <xf numFmtId="164" fontId="28" fillId="21" borderId="0" xfId="0" applyNumberFormat="1" applyFont="1" applyFill="1" applyAlignment="1" applyProtection="1">
      <alignment horizontal="left"/>
      <protection locked="0"/>
    </xf>
    <xf numFmtId="9" fontId="28" fillId="21" borderId="0" xfId="2" applyFont="1" applyFill="1" applyBorder="1" applyAlignment="1" applyProtection="1">
      <alignment horizontal="left"/>
      <protection locked="0"/>
    </xf>
    <xf numFmtId="164" fontId="23" fillId="13" borderId="0" xfId="1" applyNumberFormat="1" applyFont="1" applyFill="1" applyAlignment="1" applyProtection="1">
      <alignment horizontal="left"/>
      <protection locked="0"/>
    </xf>
    <xf numFmtId="164" fontId="23" fillId="21" borderId="0" xfId="0" applyNumberFormat="1" applyFont="1" applyFill="1" applyAlignment="1" applyProtection="1">
      <alignment horizontal="left"/>
      <protection locked="0"/>
    </xf>
    <xf numFmtId="9" fontId="23" fillId="21" borderId="0" xfId="2" applyFont="1" applyFill="1" applyBorder="1" applyAlignment="1" applyProtection="1">
      <alignment horizontal="left"/>
      <protection locked="0"/>
    </xf>
    <xf numFmtId="9" fontId="23" fillId="13" borderId="0" xfId="2" applyFont="1" applyFill="1" applyBorder="1" applyAlignment="1" applyProtection="1">
      <alignment horizontal="left"/>
      <protection locked="0"/>
    </xf>
    <xf numFmtId="9" fontId="13" fillId="0" borderId="0" xfId="2" applyFont="1" applyProtection="1">
      <protection locked="0"/>
    </xf>
    <xf numFmtId="0" fontId="12" fillId="0" borderId="0" xfId="0" applyFont="1" applyAlignment="1" applyProtection="1">
      <alignment horizontal="left"/>
      <protection locked="0"/>
    </xf>
    <xf numFmtId="0" fontId="16" fillId="0" borderId="0" xfId="0" applyFont="1" applyAlignment="1" applyProtection="1">
      <alignment horizontal="left" wrapText="1"/>
      <protection locked="0"/>
    </xf>
    <xf numFmtId="0" fontId="16" fillId="0" borderId="0" xfId="0" applyFont="1" applyAlignment="1" applyProtection="1">
      <alignment vertical="justify" wrapText="1"/>
      <protection locked="0"/>
    </xf>
    <xf numFmtId="0" fontId="9" fillId="12" borderId="50" xfId="6" applyFont="1" applyFill="1" applyBorder="1" applyProtection="1">
      <alignment vertical="center"/>
      <protection locked="0"/>
    </xf>
    <xf numFmtId="0" fontId="9" fillId="12" borderId="56" xfId="6" applyFont="1" applyFill="1" applyBorder="1" applyProtection="1">
      <alignment vertical="center"/>
      <protection locked="0"/>
    </xf>
    <xf numFmtId="0" fontId="9" fillId="12" borderId="51" xfId="6" applyFont="1" applyFill="1" applyBorder="1" applyProtection="1">
      <alignment vertical="center"/>
      <protection locked="0"/>
    </xf>
    <xf numFmtId="0" fontId="42" fillId="0" borderId="0" xfId="10" applyFont="1" applyAlignment="1">
      <alignment horizontal="center" vertical="center" wrapText="1"/>
    </xf>
    <xf numFmtId="0" fontId="31" fillId="15" borderId="0" xfId="10" applyFill="1" applyAlignment="1">
      <alignment horizontal="center" vertical="center" wrapText="1"/>
    </xf>
    <xf numFmtId="0" fontId="34" fillId="6" borderId="24" xfId="1" applyFont="1" applyBorder="1" applyAlignment="1">
      <alignment horizontal="center" wrapText="1"/>
    </xf>
    <xf numFmtId="0" fontId="34" fillId="6" borderId="25" xfId="1" applyFont="1" applyBorder="1" applyAlignment="1">
      <alignment horizontal="center"/>
    </xf>
    <xf numFmtId="1" fontId="34" fillId="6" borderId="25" xfId="1" applyNumberFormat="1" applyFont="1" applyBorder="1" applyAlignment="1">
      <alignment horizontal="center"/>
    </xf>
    <xf numFmtId="2" fontId="34" fillId="6" borderId="25" xfId="1" applyNumberFormat="1" applyFont="1" applyBorder="1" applyAlignment="1">
      <alignment horizontal="center" wrapText="1"/>
    </xf>
    <xf numFmtId="0" fontId="34" fillId="6" borderId="25" xfId="1" applyFont="1" applyBorder="1" applyAlignment="1">
      <alignment horizontal="center" wrapText="1"/>
    </xf>
    <xf numFmtId="0" fontId="34" fillId="6" borderId="52" xfId="1" applyFont="1" applyBorder="1" applyAlignment="1">
      <alignment horizontal="center" wrapText="1"/>
    </xf>
    <xf numFmtId="0" fontId="41" fillId="6" borderId="25" xfId="1" applyFont="1" applyBorder="1" applyAlignment="1">
      <alignment horizontal="center" wrapText="1"/>
    </xf>
    <xf numFmtId="0" fontId="34" fillId="6" borderId="27" xfId="1" applyFont="1" applyBorder="1" applyAlignment="1">
      <alignment horizontal="center" wrapText="1"/>
    </xf>
    <xf numFmtId="0" fontId="34" fillId="6" borderId="14" xfId="1" applyFont="1" applyBorder="1" applyAlignment="1">
      <alignment horizontal="center" wrapText="1"/>
    </xf>
    <xf numFmtId="0" fontId="42" fillId="0" borderId="0" xfId="10" applyFont="1"/>
    <xf numFmtId="0" fontId="13" fillId="0" borderId="0" xfId="0" applyFont="1" applyAlignment="1">
      <alignment horizontal="right"/>
    </xf>
    <xf numFmtId="0" fontId="0" fillId="0" borderId="0" xfId="0" applyAlignment="1">
      <alignment wrapText="1"/>
    </xf>
    <xf numFmtId="0" fontId="11" fillId="0" borderId="0" xfId="0" applyFont="1" applyAlignment="1">
      <alignment wrapText="1"/>
    </xf>
    <xf numFmtId="0" fontId="26" fillId="0" borderId="0" xfId="0" applyFont="1" applyAlignment="1">
      <alignment wrapText="1"/>
    </xf>
    <xf numFmtId="0" fontId="0" fillId="0" borderId="0" xfId="0" applyAlignment="1">
      <alignment horizontal="left" wrapText="1"/>
    </xf>
    <xf numFmtId="3" fontId="0" fillId="0" borderId="0" xfId="0" applyNumberFormat="1" applyAlignment="1">
      <alignment wrapText="1"/>
    </xf>
    <xf numFmtId="0" fontId="23" fillId="0" borderId="0" xfId="0" applyFont="1" applyProtection="1">
      <protection locked="0"/>
    </xf>
    <xf numFmtId="0" fontId="28" fillId="0" borderId="0" xfId="0" applyFont="1" applyAlignment="1" applyProtection="1">
      <alignment wrapText="1"/>
      <protection locked="0"/>
    </xf>
    <xf numFmtId="0" fontId="23" fillId="0" borderId="0" xfId="0" applyFont="1" applyAlignment="1" applyProtection="1">
      <alignment wrapText="1"/>
      <protection locked="0"/>
    </xf>
    <xf numFmtId="9" fontId="0" fillId="0" borderId="0" xfId="2" applyFont="1" applyFill="1" applyAlignment="1" applyProtection="1">
      <alignment horizontal="left"/>
      <protection locked="0"/>
    </xf>
    <xf numFmtId="49" fontId="0" fillId="0" borderId="0" xfId="2" applyNumberFormat="1" applyFont="1" applyFill="1" applyAlignment="1" applyProtection="1">
      <alignment horizontal="left"/>
      <protection locked="0"/>
    </xf>
    <xf numFmtId="164" fontId="0" fillId="0" borderId="0" xfId="2" applyNumberFormat="1" applyFont="1" applyFill="1" applyAlignment="1" applyProtection="1">
      <alignment horizontal="left"/>
      <protection locked="0"/>
    </xf>
    <xf numFmtId="1" fontId="0" fillId="0" borderId="0" xfId="2" applyNumberFormat="1" applyFont="1" applyFill="1" applyAlignment="1" applyProtection="1">
      <alignment horizontal="left"/>
      <protection locked="0"/>
    </xf>
    <xf numFmtId="0" fontId="47" fillId="9" borderId="0" xfId="0" applyFont="1" applyFill="1" applyAlignment="1" applyProtection="1">
      <alignment horizontal="left" vertical="center"/>
      <protection locked="0"/>
    </xf>
    <xf numFmtId="0" fontId="13" fillId="2" borderId="0" xfId="7" applyFont="1" applyAlignment="1">
      <alignment vertical="center"/>
    </xf>
    <xf numFmtId="0" fontId="34" fillId="13" borderId="10" xfId="10" applyFont="1" applyFill="1" applyBorder="1" applyAlignment="1">
      <alignment horizontal="left" vertical="top"/>
    </xf>
    <xf numFmtId="0" fontId="34" fillId="13" borderId="8" xfId="10" applyFont="1" applyFill="1" applyBorder="1" applyAlignment="1">
      <alignment horizontal="left" vertical="top"/>
    </xf>
    <xf numFmtId="1" fontId="34" fillId="13" borderId="16" xfId="10" applyNumberFormat="1" applyFont="1" applyFill="1" applyBorder="1" applyAlignment="1">
      <alignment horizontal="left" vertical="top"/>
    </xf>
    <xf numFmtId="0" fontId="34" fillId="13" borderId="16" xfId="10" applyFont="1" applyFill="1" applyBorder="1" applyAlignment="1">
      <alignment horizontal="left" vertical="top"/>
    </xf>
    <xf numFmtId="2" fontId="34" fillId="13" borderId="16" xfId="10" applyNumberFormat="1" applyFont="1" applyFill="1" applyBorder="1" applyAlignment="1">
      <alignment horizontal="left" vertical="top"/>
    </xf>
    <xf numFmtId="0" fontId="34" fillId="13" borderId="11" xfId="10" applyFont="1" applyFill="1" applyBorder="1" applyAlignment="1">
      <alignment horizontal="left" vertical="top"/>
    </xf>
    <xf numFmtId="0" fontId="34" fillId="13" borderId="7" xfId="10" applyFont="1" applyFill="1" applyBorder="1" applyAlignment="1">
      <alignment horizontal="left" vertical="top"/>
    </xf>
    <xf numFmtId="1" fontId="34" fillId="13" borderId="0" xfId="10" applyNumberFormat="1" applyFont="1" applyFill="1" applyAlignment="1">
      <alignment horizontal="left" vertical="top"/>
    </xf>
    <xf numFmtId="0" fontId="34" fillId="13" borderId="0" xfId="10" applyFont="1" applyFill="1" applyAlignment="1">
      <alignment horizontal="left" vertical="top"/>
    </xf>
    <xf numFmtId="2" fontId="34" fillId="13" borderId="0" xfId="10" applyNumberFormat="1" applyFont="1" applyFill="1" applyAlignment="1">
      <alignment horizontal="left" vertical="top"/>
    </xf>
    <xf numFmtId="0" fontId="85" fillId="13" borderId="0" xfId="10" applyFont="1" applyFill="1" applyAlignment="1">
      <alignment horizontal="left" vertical="top"/>
    </xf>
    <xf numFmtId="2" fontId="85" fillId="13" borderId="0" xfId="10" applyNumberFormat="1" applyFont="1" applyFill="1" applyAlignment="1">
      <alignment horizontal="left" vertical="top"/>
    </xf>
    <xf numFmtId="0" fontId="85" fillId="13" borderId="11" xfId="10" applyFont="1" applyFill="1" applyBorder="1" applyAlignment="1">
      <alignment horizontal="left" vertical="top"/>
    </xf>
    <xf numFmtId="0" fontId="85" fillId="13" borderId="7" xfId="10" applyFont="1" applyFill="1" applyBorder="1" applyAlignment="1">
      <alignment horizontal="left" vertical="top"/>
    </xf>
    <xf numFmtId="1" fontId="85" fillId="13" borderId="0" xfId="10" applyNumberFormat="1" applyFont="1" applyFill="1" applyAlignment="1">
      <alignment horizontal="left" vertical="top"/>
    </xf>
    <xf numFmtId="0" fontId="31" fillId="15" borderId="0" xfId="10" applyFill="1"/>
    <xf numFmtId="0" fontId="8" fillId="9" borderId="0" xfId="0" applyFont="1" applyFill="1" applyAlignment="1" applyProtection="1">
      <alignment horizontal="left" vertical="center" wrapText="1"/>
      <protection locked="0"/>
    </xf>
    <xf numFmtId="0" fontId="0" fillId="0" borderId="0" xfId="0" pivotButton="1"/>
    <xf numFmtId="9" fontId="29" fillId="17" borderId="0" xfId="2" applyFont="1" applyFill="1" applyBorder="1" applyProtection="1">
      <protection locked="0"/>
    </xf>
    <xf numFmtId="165" fontId="0" fillId="0" borderId="0" xfId="0" applyNumberFormat="1" applyAlignment="1" applyProtection="1">
      <alignment horizontal="left"/>
      <protection locked="0"/>
    </xf>
    <xf numFmtId="0" fontId="10" fillId="0" borderId="0" xfId="3" applyAlignment="1" applyProtection="1">
      <alignment horizontal="left" wrapText="1"/>
      <protection locked="0"/>
    </xf>
    <xf numFmtId="2" fontId="26" fillId="0" borderId="3" xfId="0" applyNumberFormat="1" applyFont="1" applyBorder="1" applyAlignment="1" applyProtection="1">
      <alignment horizontal="center"/>
      <protection locked="0"/>
    </xf>
    <xf numFmtId="0" fontId="0" fillId="0" borderId="57" xfId="0" applyBorder="1" applyProtection="1">
      <protection locked="0"/>
    </xf>
    <xf numFmtId="164" fontId="0" fillId="0" borderId="57" xfId="0" applyNumberFormat="1" applyBorder="1" applyProtection="1">
      <protection locked="0"/>
    </xf>
    <xf numFmtId="0" fontId="22" fillId="0" borderId="57" xfId="0" applyFont="1" applyBorder="1" applyProtection="1">
      <protection locked="0"/>
    </xf>
    <xf numFmtId="0" fontId="26" fillId="0" borderId="3" xfId="0" applyFont="1" applyBorder="1" applyAlignment="1" applyProtection="1">
      <alignment horizontal="center"/>
      <protection locked="0"/>
    </xf>
    <xf numFmtId="0" fontId="15" fillId="0" borderId="3" xfId="10" applyFont="1" applyBorder="1" applyAlignment="1" applyProtection="1">
      <alignment horizontal="center"/>
      <protection locked="0"/>
    </xf>
    <xf numFmtId="0" fontId="22" fillId="0" borderId="3" xfId="10" applyFont="1" applyBorder="1" applyAlignment="1" applyProtection="1">
      <alignment horizontal="center"/>
      <protection locked="0"/>
    </xf>
    <xf numFmtId="0" fontId="38" fillId="0" borderId="3" xfId="10" applyFont="1" applyBorder="1" applyAlignment="1" applyProtection="1">
      <alignment horizontal="center"/>
      <protection locked="0"/>
    </xf>
    <xf numFmtId="0" fontId="31" fillId="0" borderId="57" xfId="10" applyBorder="1" applyProtection="1">
      <protection locked="0"/>
    </xf>
    <xf numFmtId="0" fontId="38" fillId="0" borderId="57" xfId="10" applyFont="1" applyBorder="1" applyAlignment="1" applyProtection="1">
      <alignment horizontal="center"/>
      <protection locked="0"/>
    </xf>
    <xf numFmtId="0" fontId="32" fillId="0" borderId="57" xfId="10" applyFont="1" applyBorder="1" applyProtection="1">
      <protection locked="0"/>
    </xf>
    <xf numFmtId="0" fontId="26" fillId="0" borderId="57" xfId="11" applyFont="1" applyBorder="1" applyProtection="1">
      <protection locked="0"/>
    </xf>
    <xf numFmtId="0" fontId="46" fillId="0" borderId="57" xfId="10" applyFont="1" applyBorder="1" applyAlignment="1" applyProtection="1">
      <alignment horizontal="center"/>
      <protection locked="0"/>
    </xf>
    <xf numFmtId="2" fontId="0" fillId="0" borderId="0" xfId="0" applyNumberFormat="1" applyAlignment="1" applyProtection="1">
      <alignment horizontal="left"/>
      <protection locked="0"/>
    </xf>
    <xf numFmtId="164" fontId="0" fillId="14" borderId="0" xfId="0" applyNumberFormat="1" applyFill="1" applyAlignment="1" applyProtection="1">
      <alignment horizontal="left" wrapText="1"/>
      <protection locked="0"/>
    </xf>
    <xf numFmtId="0" fontId="88" fillId="0" borderId="57" xfId="0" applyFont="1"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9" fillId="45" borderId="50" xfId="6" applyFont="1" applyFill="1" applyBorder="1" applyProtection="1">
      <alignment vertical="center"/>
      <protection locked="0"/>
    </xf>
    <xf numFmtId="164" fontId="0" fillId="14" borderId="57" xfId="0" applyNumberFormat="1" applyFill="1" applyBorder="1" applyProtection="1">
      <protection locked="0"/>
    </xf>
    <xf numFmtId="0" fontId="42" fillId="14" borderId="3" xfId="10" applyFont="1" applyFill="1" applyBorder="1" applyProtection="1">
      <protection locked="0"/>
    </xf>
    <xf numFmtId="0" fontId="0" fillId="0" borderId="0" xfId="0" applyAlignment="1">
      <alignment horizontal="left"/>
    </xf>
    <xf numFmtId="0" fontId="0" fillId="0" borderId="0" xfId="0" applyAlignment="1">
      <alignment horizontal="left" indent="1"/>
    </xf>
    <xf numFmtId="3" fontId="11" fillId="45" borderId="0" xfId="0" applyNumberFormat="1" applyFont="1" applyFill="1" applyAlignment="1" applyProtection="1">
      <alignment horizontal="left"/>
      <protection locked="0"/>
    </xf>
    <xf numFmtId="0" fontId="15" fillId="0" borderId="57" xfId="0" applyFont="1" applyBorder="1" applyProtection="1">
      <protection locked="0"/>
    </xf>
    <xf numFmtId="164" fontId="13" fillId="0" borderId="57" xfId="14" applyNumberFormat="1" applyFont="1" applyBorder="1" applyAlignment="1" applyProtection="1">
      <alignment horizontal="center" vertical="center" wrapText="1"/>
      <protection locked="0"/>
    </xf>
    <xf numFmtId="0" fontId="13" fillId="0" borderId="57" xfId="14" applyFont="1" applyBorder="1" applyAlignment="1" applyProtection="1">
      <alignment horizontal="center" vertical="center" wrapText="1"/>
      <protection locked="0"/>
    </xf>
    <xf numFmtId="9" fontId="11" fillId="0" borderId="57" xfId="14" applyNumberFormat="1" applyFont="1" applyBorder="1" applyAlignment="1" applyProtection="1">
      <alignment horizontal="center" vertical="center"/>
      <protection locked="0"/>
    </xf>
    <xf numFmtId="164" fontId="11" fillId="0" borderId="57" xfId="14" applyNumberFormat="1" applyFont="1" applyBorder="1" applyAlignment="1" applyProtection="1">
      <alignment vertical="center"/>
      <protection locked="0"/>
    </xf>
    <xf numFmtId="0" fontId="11" fillId="0" borderId="57" xfId="14" applyFont="1" applyBorder="1" applyAlignment="1" applyProtection="1">
      <alignment vertical="center"/>
      <protection locked="0"/>
    </xf>
    <xf numFmtId="164" fontId="13" fillId="0" borderId="57" xfId="14" applyNumberFormat="1" applyFont="1" applyBorder="1" applyAlignment="1" applyProtection="1">
      <alignment horizontal="center" vertical="center"/>
      <protection locked="0"/>
    </xf>
    <xf numFmtId="0" fontId="21" fillId="16" borderId="57" xfId="10" applyFont="1" applyFill="1" applyBorder="1" applyAlignment="1" applyProtection="1">
      <alignment horizontal="center"/>
      <protection locked="0"/>
    </xf>
    <xf numFmtId="0" fontId="31" fillId="13" borderId="57" xfId="10" applyFill="1" applyBorder="1" applyProtection="1">
      <protection locked="0"/>
    </xf>
    <xf numFmtId="0" fontId="38" fillId="13" borderId="57" xfId="10" applyFont="1" applyFill="1" applyBorder="1" applyAlignment="1" applyProtection="1">
      <alignment horizontal="center"/>
      <protection locked="0"/>
    </xf>
    <xf numFmtId="0" fontId="26" fillId="0" borderId="57" xfId="10" applyFont="1" applyBorder="1" applyAlignment="1" applyProtection="1">
      <alignment horizontal="left" wrapText="1"/>
      <protection locked="0"/>
    </xf>
    <xf numFmtId="1" fontId="26" fillId="0" borderId="57" xfId="11" applyNumberFormat="1" applyFont="1" applyBorder="1" applyAlignment="1" applyProtection="1">
      <alignment horizontal="center"/>
      <protection locked="0"/>
    </xf>
    <xf numFmtId="0" fontId="26" fillId="15" borderId="57" xfId="0" applyFont="1" applyFill="1" applyBorder="1" applyAlignment="1" applyProtection="1">
      <alignment horizontal="center"/>
      <protection locked="0"/>
    </xf>
    <xf numFmtId="0" fontId="13" fillId="7" borderId="57" xfId="6" applyBorder="1" applyAlignment="1" applyProtection="1">
      <alignment horizontal="center" vertical="center"/>
      <protection locked="0"/>
    </xf>
    <xf numFmtId="0" fontId="13" fillId="7" borderId="57" xfId="6" applyBorder="1" applyAlignment="1" applyProtection="1">
      <alignment horizontal="center" vertical="center" wrapText="1"/>
      <protection locked="0"/>
    </xf>
    <xf numFmtId="0" fontId="0" fillId="0" borderId="57" xfId="0" applyBorder="1" applyAlignment="1" applyProtection="1">
      <alignment horizontal="center" wrapText="1"/>
      <protection locked="0"/>
    </xf>
    <xf numFmtId="0" fontId="13" fillId="0" borderId="57" xfId="0" applyFont="1" applyBorder="1" applyAlignment="1" applyProtection="1">
      <alignment horizontal="left"/>
      <protection locked="0"/>
    </xf>
    <xf numFmtId="164" fontId="13" fillId="0" borderId="57" xfId="0" applyNumberFormat="1" applyFont="1" applyBorder="1" applyProtection="1">
      <protection locked="0"/>
    </xf>
    <xf numFmtId="0" fontId="8" fillId="9" borderId="0" xfId="348" applyFont="1" applyFill="1" applyAlignment="1" applyProtection="1">
      <alignment vertical="center" wrapText="1"/>
      <protection locked="0"/>
    </xf>
    <xf numFmtId="0" fontId="47" fillId="9" borderId="0" xfId="348" applyFont="1" applyFill="1" applyAlignment="1" applyProtection="1">
      <alignment vertical="center" wrapText="1"/>
      <protection locked="0"/>
    </xf>
    <xf numFmtId="0" fontId="8" fillId="9" borderId="0" xfId="348" applyFont="1" applyFill="1" applyAlignment="1" applyProtection="1">
      <alignment horizontal="center" vertical="center" wrapText="1"/>
      <protection locked="0"/>
    </xf>
    <xf numFmtId="0" fontId="8" fillId="9" borderId="0" xfId="348" applyFont="1" applyFill="1" applyAlignment="1" applyProtection="1">
      <alignment horizontal="left" vertical="center"/>
      <protection locked="0"/>
    </xf>
    <xf numFmtId="0" fontId="14" fillId="8" borderId="0" xfId="349" applyAlignment="1" applyProtection="1">
      <alignment vertical="center"/>
      <protection locked="0"/>
    </xf>
    <xf numFmtId="0" fontId="8" fillId="8" borderId="0" xfId="349" applyFont="1" applyAlignment="1" applyProtection="1">
      <alignment horizontal="right" vertical="center"/>
      <protection locked="0"/>
    </xf>
    <xf numFmtId="0" fontId="11" fillId="0" borderId="0" xfId="348" applyProtection="1">
      <protection locked="0"/>
    </xf>
    <xf numFmtId="0" fontId="13" fillId="0" borderId="0" xfId="348" applyFont="1"/>
    <xf numFmtId="0" fontId="13" fillId="0" borderId="0" xfId="348" applyFont="1" applyAlignment="1" applyProtection="1">
      <alignment horizontal="left"/>
      <protection locked="0"/>
    </xf>
    <xf numFmtId="3" fontId="11" fillId="6" borderId="0" xfId="350" applyNumberFormat="1" applyFont="1" applyAlignment="1" applyProtection="1">
      <alignment horizontal="left" vertical="top" wrapText="1"/>
      <protection locked="0"/>
    </xf>
    <xf numFmtId="0" fontId="13" fillId="0" borderId="0" xfId="348" applyFont="1" applyProtection="1">
      <protection locked="0"/>
    </xf>
    <xf numFmtId="0" fontId="11" fillId="0" borderId="0" xfId="348" applyAlignment="1" applyProtection="1">
      <alignment wrapText="1"/>
      <protection locked="0"/>
    </xf>
    <xf numFmtId="0" fontId="87" fillId="0" borderId="0" xfId="348" applyFont="1" applyAlignment="1" applyProtection="1">
      <alignment horizontal="left" vertical="center"/>
      <protection locked="0"/>
    </xf>
    <xf numFmtId="9" fontId="13" fillId="14" borderId="0" xfId="351" applyFont="1" applyFill="1" applyAlignment="1" applyProtection="1">
      <alignment horizontal="center"/>
      <protection locked="0"/>
    </xf>
    <xf numFmtId="0" fontId="11" fillId="0" borderId="0" xfId="348" applyAlignment="1" applyProtection="1">
      <alignment horizontal="center" vertical="center" wrapText="1"/>
      <protection locked="0"/>
    </xf>
    <xf numFmtId="0" fontId="13" fillId="0" borderId="28" xfId="348" applyFont="1" applyBorder="1"/>
    <xf numFmtId="0" fontId="13" fillId="0" borderId="28" xfId="348" applyFont="1" applyBorder="1" applyAlignment="1">
      <alignment wrapText="1"/>
    </xf>
    <xf numFmtId="0" fontId="26" fillId="11" borderId="37" xfId="348" applyFont="1" applyFill="1" applyBorder="1" applyAlignment="1" applyProtection="1">
      <alignment horizontal="left" vertical="center" wrapText="1"/>
      <protection locked="0"/>
    </xf>
    <xf numFmtId="0" fontId="22" fillId="11" borderId="37" xfId="348" applyFont="1" applyFill="1" applyBorder="1" applyAlignment="1" applyProtection="1">
      <alignment horizontal="left" wrapText="1"/>
      <protection locked="0"/>
    </xf>
    <xf numFmtId="44" fontId="22" fillId="11" borderId="37" xfId="352" applyFont="1" applyFill="1" applyBorder="1" applyAlignment="1" applyProtection="1">
      <alignment horizontal="left" wrapText="1"/>
      <protection locked="0"/>
    </xf>
    <xf numFmtId="0" fontId="22" fillId="0" borderId="6" xfId="348" applyFont="1" applyBorder="1" applyAlignment="1" applyProtection="1">
      <alignment horizontal="left" wrapText="1"/>
      <protection locked="0"/>
    </xf>
    <xf numFmtId="0" fontId="26" fillId="0" borderId="6" xfId="348" applyFont="1" applyBorder="1" applyAlignment="1" applyProtection="1">
      <alignment horizontal="left" vertical="center" wrapText="1"/>
      <protection locked="0"/>
    </xf>
    <xf numFmtId="44" fontId="22" fillId="0" borderId="6" xfId="352" applyFont="1" applyBorder="1" applyAlignment="1" applyProtection="1">
      <alignment horizontal="left" wrapText="1"/>
      <protection locked="0"/>
    </xf>
    <xf numFmtId="0" fontId="22" fillId="11" borderId="6" xfId="348" applyFont="1" applyFill="1" applyBorder="1" applyAlignment="1" applyProtection="1">
      <alignment horizontal="left" wrapText="1"/>
      <protection locked="0"/>
    </xf>
    <xf numFmtId="0" fontId="26" fillId="11" borderId="6" xfId="348" applyFont="1" applyFill="1" applyBorder="1" applyAlignment="1" applyProtection="1">
      <alignment horizontal="left" vertical="center" wrapText="1"/>
      <protection locked="0"/>
    </xf>
    <xf numFmtId="44" fontId="22" fillId="11" borderId="6" xfId="352" applyFont="1" applyFill="1" applyBorder="1" applyAlignment="1" applyProtection="1">
      <alignment horizontal="left" wrapText="1"/>
      <protection locked="0"/>
    </xf>
    <xf numFmtId="44" fontId="22" fillId="0" borderId="6" xfId="352" applyFont="1" applyFill="1" applyBorder="1" applyAlignment="1" applyProtection="1">
      <alignment horizontal="left" wrapText="1"/>
      <protection locked="0"/>
    </xf>
    <xf numFmtId="0" fontId="13" fillId="0" borderId="0" xfId="348" applyFont="1" applyAlignment="1" applyProtection="1">
      <alignment vertical="top"/>
      <protection locked="0"/>
    </xf>
    <xf numFmtId="0" fontId="13" fillId="0" borderId="0" xfId="348" applyFont="1" applyAlignment="1" applyProtection="1">
      <alignment wrapText="1"/>
      <protection locked="0"/>
    </xf>
    <xf numFmtId="0" fontId="9" fillId="12" borderId="7" xfId="7" applyFont="1" applyFill="1" applyBorder="1" applyAlignment="1" applyProtection="1">
      <alignment horizontal="center" vertical="top" wrapText="1"/>
      <protection locked="0"/>
    </xf>
    <xf numFmtId="0" fontId="9" fillId="12" borderId="0" xfId="7" applyFont="1" applyFill="1" applyAlignment="1" applyProtection="1">
      <alignment horizontal="center" vertical="top" wrapText="1"/>
      <protection locked="0"/>
    </xf>
    <xf numFmtId="0" fontId="34" fillId="0" borderId="19" xfId="10" applyFont="1" applyBorder="1" applyAlignment="1" applyProtection="1">
      <alignment horizontal="left" wrapText="1"/>
      <protection locked="0"/>
    </xf>
    <xf numFmtId="0" fontId="34" fillId="0" borderId="21" xfId="10" applyFont="1" applyBorder="1" applyAlignment="1" applyProtection="1">
      <alignment horizontal="left" wrapText="1"/>
      <protection locked="0"/>
    </xf>
    <xf numFmtId="0" fontId="34" fillId="0" borderId="22" xfId="10" applyFont="1" applyBorder="1" applyAlignment="1" applyProtection="1">
      <alignment horizontal="left" wrapText="1"/>
      <protection locked="0"/>
    </xf>
    <xf numFmtId="0" fontId="39" fillId="0" borderId="0" xfId="10" applyFont="1" applyAlignment="1" applyProtection="1">
      <alignment horizontal="center"/>
      <protection locked="0"/>
    </xf>
    <xf numFmtId="42" fontId="29" fillId="16" borderId="23" xfId="10" applyNumberFormat="1" applyFont="1" applyFill="1" applyBorder="1" applyAlignment="1" applyProtection="1">
      <alignment horizontal="center"/>
      <protection locked="0"/>
    </xf>
    <xf numFmtId="42" fontId="29" fillId="16" borderId="12" xfId="10" applyNumberFormat="1" applyFont="1" applyFill="1" applyBorder="1" applyAlignment="1" applyProtection="1">
      <alignment horizontal="center"/>
      <protection locked="0"/>
    </xf>
    <xf numFmtId="0" fontId="47" fillId="9" borderId="0" xfId="0" applyFont="1" applyFill="1" applyAlignment="1" applyProtection="1">
      <alignment horizontal="center" vertical="center" wrapText="1"/>
      <protection locked="0"/>
    </xf>
    <xf numFmtId="0" fontId="36" fillId="19" borderId="0" xfId="10" applyFont="1" applyFill="1" applyAlignment="1" applyProtection="1">
      <alignment horizontal="center"/>
      <protection locked="0"/>
    </xf>
    <xf numFmtId="0" fontId="36" fillId="19" borderId="2" xfId="10" applyFont="1" applyFill="1" applyBorder="1" applyAlignment="1" applyProtection="1">
      <alignment horizontal="center"/>
      <protection locked="0"/>
    </xf>
    <xf numFmtId="0" fontId="34" fillId="13" borderId="13" xfId="10" applyFont="1" applyFill="1" applyBorder="1" applyAlignment="1" applyProtection="1">
      <alignment horizontal="left"/>
      <protection locked="0"/>
    </xf>
    <xf numFmtId="0" fontId="34" fillId="13" borderId="14" xfId="10" applyFont="1" applyFill="1" applyBorder="1" applyAlignment="1" applyProtection="1">
      <alignment horizontal="left"/>
      <protection locked="0"/>
    </xf>
    <xf numFmtId="0" fontId="34" fillId="13" borderId="15" xfId="10" applyFont="1" applyFill="1" applyBorder="1" applyAlignment="1" applyProtection="1">
      <alignment horizontal="left"/>
      <protection locked="0"/>
    </xf>
    <xf numFmtId="0" fontId="9" fillId="7" borderId="7" xfId="6" applyFont="1" applyBorder="1" applyProtection="1">
      <alignment vertical="center"/>
      <protection locked="0"/>
    </xf>
    <xf numFmtId="0" fontId="9" fillId="7" borderId="0" xfId="6" applyFont="1" applyProtection="1">
      <alignment vertical="center"/>
      <protection locked="0"/>
    </xf>
    <xf numFmtId="0" fontId="9" fillId="7" borderId="0" xfId="6" applyFont="1" applyAlignment="1" applyProtection="1">
      <alignment horizontal="left" vertical="top"/>
      <protection locked="0"/>
    </xf>
    <xf numFmtId="0" fontId="83" fillId="7" borderId="7" xfId="6" applyFont="1" applyBorder="1" applyAlignment="1" applyProtection="1">
      <alignment vertical="center" wrapText="1"/>
      <protection locked="0"/>
    </xf>
    <xf numFmtId="0" fontId="83" fillId="7" borderId="0" xfId="6" applyFont="1" applyAlignment="1" applyProtection="1">
      <alignment vertical="center" wrapText="1"/>
      <protection locked="0"/>
    </xf>
    <xf numFmtId="0" fontId="34" fillId="13" borderId="8" xfId="10" applyFont="1" applyFill="1" applyBorder="1" applyAlignment="1" applyProtection="1">
      <alignment horizontal="left" vertical="top" wrapText="1"/>
      <protection locked="0"/>
    </xf>
    <xf numFmtId="0" fontId="34" fillId="13" borderId="16" xfId="10" applyFont="1" applyFill="1" applyBorder="1" applyAlignment="1" applyProtection="1">
      <alignment horizontal="left" vertical="top" wrapText="1"/>
      <protection locked="0"/>
    </xf>
    <xf numFmtId="0" fontId="34" fillId="13" borderId="17" xfId="10" applyFont="1" applyFill="1" applyBorder="1" applyAlignment="1" applyProtection="1">
      <alignment horizontal="left" vertical="top" wrapText="1"/>
      <protection locked="0"/>
    </xf>
    <xf numFmtId="0" fontId="34" fillId="12" borderId="0" xfId="1" applyFont="1" applyFill="1" applyAlignment="1" applyProtection="1">
      <alignment horizontal="center" wrapText="1"/>
      <protection locked="0"/>
    </xf>
    <xf numFmtId="0" fontId="8" fillId="9" borderId="0" xfId="0" applyFont="1" applyFill="1" applyAlignment="1">
      <alignment horizontal="center" vertical="center"/>
    </xf>
    <xf numFmtId="0" fontId="11" fillId="6" borderId="0" xfId="1" applyFont="1" applyAlignment="1" applyProtection="1">
      <alignment horizontal="center" vertical="top"/>
      <protection locked="0"/>
    </xf>
    <xf numFmtId="0" fontId="8" fillId="9" borderId="0" xfId="0" applyFont="1" applyFill="1" applyAlignment="1" applyProtection="1">
      <alignment horizontal="center" vertical="center" wrapText="1"/>
      <protection locked="0"/>
    </xf>
    <xf numFmtId="0" fontId="0" fillId="0" borderId="0" xfId="0" applyProtection="1">
      <protection locked="0"/>
    </xf>
    <xf numFmtId="0" fontId="48" fillId="0" borderId="0" xfId="0" applyFont="1" applyAlignment="1" applyProtection="1">
      <alignment horizontal="left" wrapText="1"/>
      <protection locked="0"/>
    </xf>
    <xf numFmtId="0" fontId="16" fillId="0" borderId="0" xfId="0" applyFont="1" applyAlignment="1" applyProtection="1">
      <alignment horizontal="left" vertical="top" wrapText="1"/>
      <protection locked="0"/>
    </xf>
    <xf numFmtId="0" fontId="24"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0" xfId="0"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36" xfId="0" applyBorder="1" applyAlignment="1" applyProtection="1">
      <alignment horizontal="center"/>
      <protection locked="0"/>
    </xf>
    <xf numFmtId="0" fontId="13" fillId="2" borderId="0" xfId="0" applyFont="1" applyFill="1" applyAlignment="1" applyProtection="1">
      <alignment horizontal="left"/>
      <protection locked="0"/>
    </xf>
    <xf numFmtId="164" fontId="13" fillId="0" borderId="29" xfId="0" applyNumberFormat="1" applyFont="1" applyBorder="1" applyAlignment="1" applyProtection="1">
      <alignment horizontal="center"/>
      <protection locked="0"/>
    </xf>
    <xf numFmtId="164" fontId="13" fillId="0" borderId="30" xfId="0" applyNumberFormat="1" applyFont="1" applyBorder="1" applyAlignment="1" applyProtection="1">
      <alignment horizontal="center"/>
      <protection locked="0"/>
    </xf>
    <xf numFmtId="164" fontId="13" fillId="0" borderId="31" xfId="0" applyNumberFormat="1" applyFont="1" applyBorder="1" applyAlignment="1" applyProtection="1">
      <alignment horizontal="center"/>
      <protection locked="0"/>
    </xf>
    <xf numFmtId="164" fontId="13" fillId="0" borderId="32" xfId="0" applyNumberFormat="1" applyFont="1" applyBorder="1" applyAlignment="1" applyProtection="1">
      <alignment horizontal="center"/>
      <protection locked="0"/>
    </xf>
    <xf numFmtId="164" fontId="13" fillId="0" borderId="0" xfId="0" applyNumberFormat="1" applyFont="1" applyAlignment="1" applyProtection="1">
      <alignment horizontal="center"/>
      <protection locked="0"/>
    </xf>
    <xf numFmtId="164" fontId="13" fillId="0" borderId="33" xfId="0" applyNumberFormat="1" applyFont="1" applyBorder="1" applyAlignment="1" applyProtection="1">
      <alignment horizontal="center"/>
      <protection locked="0"/>
    </xf>
    <xf numFmtId="164" fontId="13" fillId="0" borderId="34" xfId="0" applyNumberFormat="1" applyFont="1" applyBorder="1" applyAlignment="1" applyProtection="1">
      <alignment horizontal="center"/>
      <protection locked="0"/>
    </xf>
    <xf numFmtId="164" fontId="13" fillId="0" borderId="35" xfId="0" applyNumberFormat="1" applyFont="1" applyBorder="1" applyAlignment="1" applyProtection="1">
      <alignment horizontal="center"/>
      <protection locked="0"/>
    </xf>
    <xf numFmtId="164" fontId="13" fillId="0" borderId="36" xfId="0" applyNumberFormat="1" applyFont="1" applyBorder="1" applyAlignment="1" applyProtection="1">
      <alignment horizontal="center"/>
      <protection locked="0"/>
    </xf>
    <xf numFmtId="0" fontId="13" fillId="7" borderId="0" xfId="0" applyFont="1" applyFill="1" applyAlignment="1" applyProtection="1">
      <alignment horizontal="center" vertical="center" wrapText="1"/>
      <protection locked="0"/>
    </xf>
    <xf numFmtId="0" fontId="0" fillId="2" borderId="0" xfId="7" applyFont="1" applyProtection="1">
      <alignment vertical="center" wrapText="1"/>
      <protection locked="0"/>
    </xf>
    <xf numFmtId="0" fontId="11" fillId="2" borderId="0" xfId="7" applyProtection="1">
      <alignment vertical="center" wrapText="1"/>
      <protection locked="0"/>
    </xf>
    <xf numFmtId="3" fontId="0" fillId="0" borderId="0" xfId="0" applyNumberFormat="1" applyAlignment="1" applyProtection="1">
      <alignment horizontal="left" wrapText="1"/>
      <protection locked="0"/>
    </xf>
    <xf numFmtId="0" fontId="28" fillId="0" borderId="0" xfId="0" applyFont="1" applyAlignment="1" applyProtection="1">
      <alignment horizontal="left" wrapText="1"/>
      <protection locked="0"/>
    </xf>
    <xf numFmtId="3" fontId="28" fillId="0" borderId="0" xfId="0" applyNumberFormat="1" applyFont="1" applyAlignment="1" applyProtection="1">
      <alignment horizontal="left" wrapText="1"/>
      <protection locked="0"/>
    </xf>
    <xf numFmtId="0" fontId="47" fillId="9" borderId="0" xfId="348" applyFont="1" applyFill="1" applyAlignment="1" applyProtection="1">
      <alignment horizontal="center" vertical="top" wrapText="1"/>
      <protection locked="0"/>
    </xf>
    <xf numFmtId="0" fontId="8" fillId="9" borderId="0" xfId="348" applyFont="1" applyFill="1" applyAlignment="1" applyProtection="1">
      <alignment horizontal="center" vertical="center" wrapText="1"/>
      <protection locked="0"/>
    </xf>
    <xf numFmtId="0" fontId="0" fillId="2" borderId="0" xfId="7" applyFont="1" applyAlignment="1" applyProtection="1">
      <alignment horizontal="left" vertical="center" wrapText="1"/>
      <protection locked="0"/>
    </xf>
    <xf numFmtId="0" fontId="11" fillId="2" borderId="0" xfId="7" applyAlignment="1" applyProtection="1">
      <alignment horizontal="left" vertical="center" wrapText="1"/>
      <protection locked="0"/>
    </xf>
    <xf numFmtId="0" fontId="51" fillId="0" borderId="0" xfId="348" applyFont="1" applyAlignment="1" applyProtection="1">
      <alignment horizontal="center"/>
      <protection locked="0"/>
    </xf>
    <xf numFmtId="0" fontId="13" fillId="0" borderId="58" xfId="348" applyFont="1" applyBorder="1" applyAlignment="1" applyProtection="1">
      <alignment horizontal="center" vertical="top" wrapText="1"/>
      <protection locked="0"/>
    </xf>
    <xf numFmtId="0" fontId="13" fillId="0" borderId="0" xfId="348" applyFont="1" applyAlignment="1" applyProtection="1">
      <alignment horizontal="center" vertical="top" wrapText="1"/>
      <protection locked="0"/>
    </xf>
    <xf numFmtId="0" fontId="13" fillId="7" borderId="0" xfId="6" applyAlignment="1" applyProtection="1">
      <alignment horizontal="left" vertical="center"/>
      <protection locked="0"/>
    </xf>
    <xf numFmtId="0" fontId="16" fillId="2" borderId="0" xfId="0" applyFont="1" applyFill="1" applyAlignment="1" applyProtection="1">
      <alignment horizontal="left" vertical="center" wrapText="1" indent="1"/>
      <protection locked="0"/>
    </xf>
    <xf numFmtId="0" fontId="13" fillId="4" borderId="0" xfId="0" applyFont="1" applyFill="1" applyAlignment="1" applyProtection="1">
      <alignment horizontal="left"/>
      <protection locked="0"/>
    </xf>
    <xf numFmtId="0" fontId="0" fillId="2" borderId="0" xfId="0" applyFill="1" applyAlignment="1" applyProtection="1">
      <alignment horizontal="left" vertical="top" wrapText="1"/>
      <protection locked="0"/>
    </xf>
    <xf numFmtId="0" fontId="8" fillId="9" borderId="0" xfId="0" applyFont="1" applyFill="1" applyAlignment="1" applyProtection="1">
      <alignment horizontal="center" vertical="center"/>
      <protection locked="0"/>
    </xf>
    <xf numFmtId="0" fontId="9" fillId="2" borderId="4" xfId="0" applyFont="1" applyFill="1" applyBorder="1" applyAlignment="1" applyProtection="1">
      <alignment horizontal="center"/>
      <protection locked="0"/>
    </xf>
    <xf numFmtId="0" fontId="13" fillId="2" borderId="0" xfId="7" applyFont="1" applyProtection="1">
      <alignment vertical="center" wrapText="1"/>
      <protection locked="0"/>
    </xf>
    <xf numFmtId="0" fontId="9" fillId="2" borderId="0" xfId="0" applyFont="1" applyFill="1" applyAlignment="1" applyProtection="1">
      <alignment horizontal="center" wrapText="1"/>
      <protection locked="0"/>
    </xf>
    <xf numFmtId="0" fontId="18" fillId="2" borderId="0" xfId="7" applyFont="1" applyAlignment="1" applyProtection="1">
      <alignment horizontal="left" vertical="center" wrapText="1"/>
      <protection locked="0"/>
    </xf>
    <xf numFmtId="0" fontId="9" fillId="17" borderId="0" xfId="0" applyFont="1" applyFill="1" applyAlignment="1" applyProtection="1">
      <alignment horizontal="center" wrapText="1"/>
      <protection locked="0"/>
    </xf>
    <xf numFmtId="0" fontId="9" fillId="4" borderId="5" xfId="0" applyFont="1" applyFill="1" applyBorder="1" applyAlignment="1" applyProtection="1">
      <alignment horizontal="center"/>
      <protection locked="0"/>
    </xf>
    <xf numFmtId="0" fontId="22" fillId="6" borderId="0" xfId="1" applyFont="1" applyAlignment="1" applyProtection="1">
      <alignment horizontal="center" vertical="top" wrapText="1"/>
      <protection locked="0"/>
    </xf>
    <xf numFmtId="3" fontId="13" fillId="0" borderId="0" xfId="0" applyNumberFormat="1" applyFont="1" applyAlignment="1">
      <alignment horizontal="left" vertical="top" wrapText="1"/>
    </xf>
    <xf numFmtId="0" fontId="47" fillId="9" borderId="0" xfId="0" applyFont="1" applyFill="1" applyAlignment="1">
      <alignment horizontal="center" vertical="center" wrapText="1"/>
    </xf>
    <xf numFmtId="0" fontId="0" fillId="0" borderId="0" xfId="0" applyAlignment="1">
      <alignment horizontal="center"/>
    </xf>
    <xf numFmtId="0" fontId="8" fillId="9" borderId="0" xfId="0" applyFont="1" applyFill="1" applyAlignment="1">
      <alignment horizontal="center" vertical="center" wrapText="1"/>
    </xf>
    <xf numFmtId="0" fontId="22" fillId="3" borderId="0" xfId="0" applyFont="1" applyFill="1" applyAlignment="1">
      <alignment horizontal="center"/>
    </xf>
    <xf numFmtId="0" fontId="22" fillId="0" borderId="0" xfId="0" applyFont="1" applyAlignment="1">
      <alignment horizontal="center"/>
    </xf>
    <xf numFmtId="0" fontId="22" fillId="3" borderId="1" xfId="0" applyFont="1" applyFill="1" applyBorder="1" applyAlignment="1">
      <alignment horizontal="center"/>
    </xf>
    <xf numFmtId="0" fontId="22" fillId="5" borderId="0" xfId="0" applyFont="1" applyFill="1" applyAlignment="1">
      <alignment horizontal="center" vertical="center" wrapText="1"/>
    </xf>
  </cellXfs>
  <cellStyles count="353">
    <cellStyle name="20% - Accent1 2" xfId="20" xr:uid="{6DAFD360-A20C-4585-8A76-8AF3E5FF312C}"/>
    <cellStyle name="20% - Accent1 2 2" xfId="83" xr:uid="{33F4B6BD-440C-4C94-9F27-537F68AE814B}"/>
    <cellStyle name="20% - Accent1 2 3" xfId="84" xr:uid="{A02F3A23-A07A-4C1B-91E1-D7411C3F2E43}"/>
    <cellStyle name="20% - Accent2 2" xfId="21" xr:uid="{64DA57E9-EC8B-41A2-8A84-173EBC48AD38}"/>
    <cellStyle name="20% - Accent2 2 2" xfId="85" xr:uid="{8F54E07A-34F5-46CE-84D2-CD174DFD2681}"/>
    <cellStyle name="20% - Accent2 2 3" xfId="86" xr:uid="{F9E9B235-3758-4037-9625-655B0A6352F2}"/>
    <cellStyle name="20% - Accent3 2" xfId="22" xr:uid="{F40A13B9-DF53-493B-8C01-886BC00EEB28}"/>
    <cellStyle name="20% - Accent3 2 2" xfId="87" xr:uid="{039507A9-0ECA-46AF-9184-79BC84E00182}"/>
    <cellStyle name="20% - Accent3 2 3" xfId="88" xr:uid="{A6A86558-53F5-4E3E-8515-2703A9753793}"/>
    <cellStyle name="20% - Accent4 2" xfId="23" xr:uid="{817981CD-D09B-4857-ABC4-2A0FF93695BD}"/>
    <cellStyle name="20% - Accent4 2 2" xfId="89" xr:uid="{0BB8C971-DA26-4A18-B027-B71FC42BDA89}"/>
    <cellStyle name="20% - Accent4 2 3" xfId="90" xr:uid="{5BBC0B89-0E8F-485A-B805-868B26CAC6E3}"/>
    <cellStyle name="20% - Accent5 2" xfId="24" xr:uid="{28CB17B7-FC4C-418F-B644-6B33A830FED5}"/>
    <cellStyle name="20% - Accent5 2 2" xfId="91" xr:uid="{703CD579-EC42-47CB-B808-26FC4FBB551E}"/>
    <cellStyle name="20% - Accent6 2" xfId="25" xr:uid="{46DAFB82-5C9D-4DD8-8C72-981FF5A693D8}"/>
    <cellStyle name="20% - Accent6 2 2" xfId="92" xr:uid="{72C1B68D-468D-49BF-A4FA-9494D78BE7EC}"/>
    <cellStyle name="20% - Accent6 2 3" xfId="93" xr:uid="{1C543465-4EA8-42F8-88A1-0174B1572141}"/>
    <cellStyle name="40% - Accent1 2" xfId="26" xr:uid="{61AE7F33-CEE5-4A9F-8C64-549FD3BD255F}"/>
    <cellStyle name="40% - Accent1 2 2" xfId="94" xr:uid="{339C529D-C194-41B5-A198-1543BCC0858F}"/>
    <cellStyle name="40% - Accent1 2 3" xfId="95" xr:uid="{25E0B065-A394-42ED-A2D5-B3322F2077BC}"/>
    <cellStyle name="40% - Accent2 2" xfId="27" xr:uid="{59634E9E-2424-4E10-BD21-25B8CCB7B328}"/>
    <cellStyle name="40% - Accent2 2 2" xfId="96" xr:uid="{94711F50-57D6-455C-A8D5-7CF106BB68EE}"/>
    <cellStyle name="40% - Accent3 2" xfId="28" xr:uid="{AC68A9B3-6DB5-4D8D-8807-15DFBB303E4F}"/>
    <cellStyle name="40% - Accent3 2 2" xfId="97" xr:uid="{50CA0818-E0DD-4978-8B9C-EC132EF33B17}"/>
    <cellStyle name="40% - Accent3 2 3" xfId="98" xr:uid="{B48989F0-49F5-45D0-93FE-2C16AC536B20}"/>
    <cellStyle name="40% - Accent4 2" xfId="29" xr:uid="{CDA97847-5EB3-4C60-AE2E-17A4FCCDAB50}"/>
    <cellStyle name="40% - Accent4 2 2" xfId="99" xr:uid="{A70DE331-CA14-4E3E-BE32-E65FB0E80BAE}"/>
    <cellStyle name="40% - Accent4 2 3" xfId="100" xr:uid="{AFB8DE35-3340-4A78-AE74-6035DA875DA2}"/>
    <cellStyle name="40% - Accent5 2" xfId="30" xr:uid="{7885F882-47A2-458A-AC5D-8B189D9620A5}"/>
    <cellStyle name="40% - Accent5 2 2" xfId="101" xr:uid="{45F685B4-1440-4283-AE98-E7EF196D1C10}"/>
    <cellStyle name="40% - Accent5 2 3" xfId="102" xr:uid="{7DC9E0C8-CA44-484B-8687-09F0F7DEF664}"/>
    <cellStyle name="40% - Accent6 2" xfId="31" xr:uid="{A5F909DC-9608-439A-B6F3-5B4A25325EEA}"/>
    <cellStyle name="40% - Accent6 2 2" xfId="103" xr:uid="{893ADEEB-9B0E-476C-88B0-FA0DFF02ECAB}"/>
    <cellStyle name="40% - Accent6 2 3" xfId="104" xr:uid="{A94CD144-4BA9-4EAA-BCD4-021A8C51C2FE}"/>
    <cellStyle name="60% - Accent1 2" xfId="32" xr:uid="{19508DB8-2090-411C-9AD3-2481DBA445D6}"/>
    <cellStyle name="60% - Accent1 2 2" xfId="105" xr:uid="{F819879A-C07D-4846-AEA0-E0373C2B49C3}"/>
    <cellStyle name="60% - Accent2 2" xfId="33" xr:uid="{71C2E5B0-36F5-440A-B5BA-BC838C1F527D}"/>
    <cellStyle name="60% - Accent2 2 2" xfId="106" xr:uid="{108BB8CF-765E-426F-9DA9-43D68F0487BA}"/>
    <cellStyle name="60% - Accent3 2" xfId="34" xr:uid="{0B0CA111-26AB-4ECF-B462-389A8FF866C9}"/>
    <cellStyle name="60% - Accent3 2 2" xfId="107" xr:uid="{A2B89672-CDD7-4DC9-999A-4771D95C8155}"/>
    <cellStyle name="60% - Accent4 2" xfId="35" xr:uid="{CAD0EC16-C296-4CEF-A362-BF31A4F534B9}"/>
    <cellStyle name="60% - Accent4 2 2" xfId="108" xr:uid="{DC05C2AA-DDBB-40E1-9498-51DAF5741B12}"/>
    <cellStyle name="60% - Accent5 2" xfId="36" xr:uid="{D73673B4-3339-4D0B-821A-E7CB37E1EC00}"/>
    <cellStyle name="60% - Accent5 2 2" xfId="109" xr:uid="{CDBEEECE-2DD3-495E-BFD7-7E48ECB5882F}"/>
    <cellStyle name="60% - Accent6 2" xfId="37" xr:uid="{7C135B3D-6B78-418D-B052-A152EE1E0075}"/>
    <cellStyle name="60% - Accent6 2 2" xfId="110" xr:uid="{CF1542A8-2F3C-44D7-9ED6-380FA13D8D28}"/>
    <cellStyle name="Accent1 2" xfId="38" xr:uid="{1E0D315C-6318-4497-94E2-3ACA9E9CEC81}"/>
    <cellStyle name="Accent1 2 2" xfId="111" xr:uid="{C992BF17-2E9E-4B58-B0CC-5EE98835BB26}"/>
    <cellStyle name="Accent2 2" xfId="39" xr:uid="{B64E09C4-1D8D-4624-8C12-8C020D1ED327}"/>
    <cellStyle name="Accent2 2 2" xfId="112" xr:uid="{77F9B2D1-6EFA-4F2B-814D-B0D3C1ADFC79}"/>
    <cellStyle name="Accent3 2" xfId="40" xr:uid="{EA44BA31-133E-4DEB-A997-C2483014E73D}"/>
    <cellStyle name="Accent3 2 2" xfId="113" xr:uid="{5F03929A-76D1-435D-8941-1B094C164740}"/>
    <cellStyle name="Accent4 2" xfId="41" xr:uid="{FD549AF6-D78E-497F-A850-A5E4067F7277}"/>
    <cellStyle name="Accent4 2 2" xfId="114" xr:uid="{FF84AE62-CE56-4658-9F13-714085C50B2A}"/>
    <cellStyle name="Accent5 2" xfId="42" xr:uid="{0563A524-71A0-4421-AABC-9714FFDE17E9}"/>
    <cellStyle name="Accent6 2" xfId="43" xr:uid="{CE1E5C59-A36B-4A63-B5C3-9D7F89E96A66}"/>
    <cellStyle name="Accent6 2 2" xfId="115" xr:uid="{20EC34B3-3C34-4D19-A399-71D835F8F3C0}"/>
    <cellStyle name="Bad 2" xfId="44" xr:uid="{6C9FFA66-D147-4B91-804E-D8B82B4426AB}"/>
    <cellStyle name="Bad 2 2" xfId="116" xr:uid="{615E5E59-AFCD-45CF-84B7-A96E3F5419BE}"/>
    <cellStyle name="Calculation 2" xfId="45" xr:uid="{4F509DC8-8996-4A16-BAB6-7C594D599A20}"/>
    <cellStyle name="Calculation 2 2" xfId="117" xr:uid="{DFCA79C8-8735-4B10-956B-EB25712C1FD9}"/>
    <cellStyle name="Check Cell 2" xfId="46" xr:uid="{05C96672-BB38-474C-AA5B-E5ED1D0C1778}"/>
    <cellStyle name="Comma" xfId="13" builtinId="3"/>
    <cellStyle name="Comma 2" xfId="47" xr:uid="{D47554C3-2EE6-4DEE-9E20-635057BF5E9D}"/>
    <cellStyle name="Comma 3" xfId="118" xr:uid="{F200A14B-CBA9-48BA-BFD6-205465766475}"/>
    <cellStyle name="Comma 4" xfId="119" xr:uid="{30999761-FD58-40AE-85A8-A0830586E8FC}"/>
    <cellStyle name="Comma 5" xfId="120" xr:uid="{A0058E2C-2AFA-40C5-AC7C-43FDD8233CD5}"/>
    <cellStyle name="Comma 6" xfId="121" xr:uid="{872C7AEB-0E5C-4201-AEF6-D3B6D073F40E}"/>
    <cellStyle name="Comma 7" xfId="259" xr:uid="{BEF0D416-8480-4894-8BF9-F8F2700B8DC8}"/>
    <cellStyle name="Comma 8" xfId="346" xr:uid="{B8B865B4-8267-46B9-84ED-21BACAEB6EAD}"/>
    <cellStyle name="Currency" xfId="4" builtinId="4"/>
    <cellStyle name="Currency 2" xfId="122" xr:uid="{23E66047-9020-4102-8A4B-D6412F519FFD}"/>
    <cellStyle name="Currency 2 2" xfId="123" xr:uid="{CB5F509A-4BC5-4148-B282-3010B3D83F33}"/>
    <cellStyle name="Currency 3" xfId="124" xr:uid="{080D9B66-1602-4F78-AE40-BA1CC30A2042}"/>
    <cellStyle name="Currency 4" xfId="82" xr:uid="{8B310350-8D17-471D-AB51-B54C40AB86BF}"/>
    <cellStyle name="Currency 4 2" xfId="205" xr:uid="{A13A64E8-51C7-44A5-95D4-B10497B0B47F}"/>
    <cellStyle name="Currency 4 2 2" xfId="307" xr:uid="{5998E898-73BC-47C5-AAE4-26E2CF19E27C}"/>
    <cellStyle name="Currency 4 3" xfId="258" xr:uid="{AF49D6D6-A634-4AE7-8FDE-067A18F30B62}"/>
    <cellStyle name="Currency 5" xfId="352" xr:uid="{8AF05412-3EA1-4C7C-B43D-D70D7DE2035D}"/>
    <cellStyle name="Currency 74" xfId="344" xr:uid="{DF8E7BA5-DB06-4CB5-A1DB-D7B96F8F6BAF}"/>
    <cellStyle name="Explanatory Text 2" xfId="48" xr:uid="{A4B91C34-9377-4C17-BCAA-699C43924B78}"/>
    <cellStyle name="Exposure Template Table Heading" xfId="16" xr:uid="{8817A979-27DA-4CD3-94FF-CC93B2F48857}"/>
    <cellStyle name="Exposure Template Titles" xfId="17" xr:uid="{722FD6FE-1346-4DC1-8B24-10A543B4B339}"/>
    <cellStyle name="Field" xfId="1" xr:uid="{AB7D2F88-9DAB-4CB5-8AA7-F757FB5F8E05}"/>
    <cellStyle name="Field 2" xfId="9" xr:uid="{A8560DFF-9196-4584-9E79-6D9DAA468DB9}"/>
    <cellStyle name="Field 3" xfId="350" xr:uid="{F02DE180-8AAF-4DED-8352-ACAA90C1ACDC}"/>
    <cellStyle name="Good 2" xfId="49" xr:uid="{A8A86A82-FDD0-4D79-BAB0-0D32B49A9DA0}"/>
    <cellStyle name="Good 2 2" xfId="125" xr:uid="{75FD80C3-02EE-41B1-A317-08077B54C0F6}"/>
    <cellStyle name="Heading 1" xfId="5" builtinId="16" customBuiltin="1"/>
    <cellStyle name="Heading 1 2" xfId="50" xr:uid="{541E627A-85FC-4F27-B6F4-7F76D03496FF}"/>
    <cellStyle name="Heading 1 2 2" xfId="126" xr:uid="{4FC5D105-613E-44EF-A01F-96C2979FAB46}"/>
    <cellStyle name="Heading 1 4" xfId="349" xr:uid="{01781CAB-DF81-43D6-86E9-65225C0F3BD5}"/>
    <cellStyle name="Heading 2" xfId="6" builtinId="17" customBuiltin="1"/>
    <cellStyle name="Heading 2 2" xfId="51" xr:uid="{C169B528-88A1-45EA-8E65-FEFDDDDAB8C5}"/>
    <cellStyle name="Heading 2 2 2" xfId="127" xr:uid="{EAB3A855-A1DB-4E76-B8D0-BAD0C3CE117E}"/>
    <cellStyle name="Heading 3 2" xfId="52" xr:uid="{964D820C-B3D5-4888-9318-40B283FF0F90}"/>
    <cellStyle name="Heading 3 2 2" xfId="128" xr:uid="{D18EB87F-967A-40DF-A8D4-62AFE3BBC641}"/>
    <cellStyle name="Heading 4 2" xfId="53" xr:uid="{37D9846D-0E66-409D-914F-9E40DAE396C2}"/>
    <cellStyle name="Heading 4 2 2" xfId="129" xr:uid="{C422E12E-153A-4898-9687-BC29D8D53A22}"/>
    <cellStyle name="Hyperlink" xfId="3" builtinId="8" customBuiltin="1"/>
    <cellStyle name="Hyperlink 2" xfId="130" xr:uid="{0118069A-61C5-4113-A6CC-13CC0A3C8E4B}"/>
    <cellStyle name="Hyperlink 3" xfId="131" xr:uid="{DE61D11A-EBF6-46F3-8BA0-E0BFA69AEA8C}"/>
    <cellStyle name="Hyperlink 4" xfId="66" xr:uid="{504C8CA7-9A2F-4497-83F9-B0D3165E2075}"/>
    <cellStyle name="Input 2" xfId="54" xr:uid="{12DC3CE4-E7A6-4332-86FC-C09D4ADF14EF}"/>
    <cellStyle name="Input 2 2" xfId="132" xr:uid="{44E5AE1C-B0FF-440F-8408-6C8FA34FEC6C}"/>
    <cellStyle name="Instructions" xfId="7" xr:uid="{842A79BC-8B9D-4734-B304-E1077D63608E}"/>
    <cellStyle name="Linked Cell 2" xfId="55" xr:uid="{77B2A5B0-F5F7-4CD8-BF9C-E66D16B46916}"/>
    <cellStyle name="Linked Cell 2 2" xfId="133" xr:uid="{B1FC2A7D-1608-40BD-8F76-70B675925E91}"/>
    <cellStyle name="Neutral 2" xfId="56" xr:uid="{006781C7-2570-400F-B574-9557351311B0}"/>
    <cellStyle name="Neutral 2 2" xfId="134" xr:uid="{565F5824-8E4E-4638-8B88-1EAE454AAC0A}"/>
    <cellStyle name="Normal" xfId="0" builtinId="0" customBuiltin="1"/>
    <cellStyle name="Normal 10" xfId="10" xr:uid="{7220A6B2-A452-4361-967F-8DEB99D550C7}"/>
    <cellStyle name="Normal 11" xfId="79" xr:uid="{8DFBB83B-ECE0-42CD-84F1-D9C1B2F2379D}"/>
    <cellStyle name="Normal 11 2" xfId="202" xr:uid="{0F4744C1-D812-4728-A2EF-10BAFF8F01BA}"/>
    <cellStyle name="Normal 11 2 2" xfId="304" xr:uid="{26EB9148-9C7C-4D1E-B7CB-6411F3D6D992}"/>
    <cellStyle name="Normal 11 3" xfId="255" xr:uid="{EDE39716-F0E1-4AA2-B5ED-94365661A45C}"/>
    <cellStyle name="Normal 11 5" xfId="343" xr:uid="{E04C9511-8A5F-4D42-9322-2366369FF481}"/>
    <cellStyle name="Normal 12" xfId="340" xr:uid="{67616AC6-16CE-4A2C-ABFF-721DAD0BF466}"/>
    <cellStyle name="Normal 13" xfId="341" xr:uid="{E4055E59-DF95-4E57-99FD-9BBC42D595D6}"/>
    <cellStyle name="Normal 14" xfId="15" xr:uid="{8227DDF5-D46C-4CDF-9C50-01F518CD251F}"/>
    <cellStyle name="Normal 2" xfId="12" xr:uid="{18640B58-47D2-4B83-AE2E-74B2FD53C3C0}"/>
    <cellStyle name="Normal 2 2" xfId="135" xr:uid="{F65D02D1-C4BF-4566-A278-97C0829CE872}"/>
    <cellStyle name="Normal 2 2 2" xfId="136" xr:uid="{032F99C7-40BB-49A4-98ED-B0E8202FD29E}"/>
    <cellStyle name="Normal 2 3" xfId="137" xr:uid="{DF087FF3-9037-4C9D-B867-B5D9EBF99E59}"/>
    <cellStyle name="Normal 2 4" xfId="138" xr:uid="{23A7241E-7FD0-47C3-9F6C-1105B6199BF1}"/>
    <cellStyle name="Normal 3" xfId="62" xr:uid="{BF7C93BB-CF8E-4FC5-B0A9-F871EA29C752}"/>
    <cellStyle name="Normal 3 10" xfId="80" xr:uid="{FE164474-A7A2-41C9-B7FF-EBEC4D90C4C5}"/>
    <cellStyle name="Normal 3 10 2" xfId="203" xr:uid="{41E74696-AA83-496C-A2D0-D7EA32134EA9}"/>
    <cellStyle name="Normal 3 10 2 2" xfId="305" xr:uid="{87765677-D1F7-472A-B53E-946F0DB6FFB0}"/>
    <cellStyle name="Normal 3 10 3" xfId="256" xr:uid="{65A6DDA3-994C-4927-A640-5DB50508581A}"/>
    <cellStyle name="Normal 3 11" xfId="67" xr:uid="{FBD3694C-C8B9-4E7E-988B-E2E6849E1B62}"/>
    <cellStyle name="Normal 3 11 2" xfId="243" xr:uid="{1520157F-E11E-46DF-8037-3969959E931C}"/>
    <cellStyle name="Normal 3 12" xfId="190" xr:uid="{BDF94858-8D7F-4900-9802-04C6E76CC333}"/>
    <cellStyle name="Normal 3 12 2" xfId="292" xr:uid="{E9B168D0-2F84-45D5-B258-272D8F610A7B}"/>
    <cellStyle name="Normal 3 13" xfId="239" xr:uid="{945943EC-A7A9-4AC6-AE2C-5432F21A5947}"/>
    <cellStyle name="Normal 3 2" xfId="11" xr:uid="{623330DC-8CF6-45BA-A4EF-2FB35B94A70B}"/>
    <cellStyle name="Normal 3 2 10" xfId="241" xr:uid="{30059D3C-895F-4A0B-B518-403FB154F33E}"/>
    <cellStyle name="Normal 3 2 11" xfId="64" xr:uid="{183E36BB-0664-43AE-B9FA-8E1E3E574102}"/>
    <cellStyle name="Normal 3 2 2" xfId="75" xr:uid="{74F7E938-8C05-47AF-9948-4B25155E6A0A}"/>
    <cellStyle name="Normal 3 2 2 2" xfId="141" xr:uid="{26121A70-274A-4DF2-9828-A37A9F6FE893}"/>
    <cellStyle name="Normal 3 2 2 2 2" xfId="208" xr:uid="{7E568DB3-5575-4B65-ABED-238F089B0145}"/>
    <cellStyle name="Normal 3 2 2 2 2 2" xfId="310" xr:uid="{D5148FED-9344-41AC-9011-E8B086C88EFD}"/>
    <cellStyle name="Normal 3 2 2 2 3" xfId="262" xr:uid="{92D7F9F1-8FD9-482B-B08D-DADF9BD95D53}"/>
    <cellStyle name="Normal 3 2 2 3" xfId="142" xr:uid="{5FF51521-6631-4A13-B06E-3F07AB0FC545}"/>
    <cellStyle name="Normal 3 2 2 3 2" xfId="209" xr:uid="{14282465-FC99-4951-A76E-4135B1A66E95}"/>
    <cellStyle name="Normal 3 2 2 3 2 2" xfId="311" xr:uid="{01D1E623-7EAB-4836-BEC6-EF307DD63089}"/>
    <cellStyle name="Normal 3 2 2 3 3" xfId="263" xr:uid="{059CFAC0-8120-4BB0-82BB-86CC0BD913BA}"/>
    <cellStyle name="Normal 3 2 2 4" xfId="143" xr:uid="{1727CF5B-ACC2-495B-99A5-911599AFE971}"/>
    <cellStyle name="Normal 3 2 2 4 2" xfId="210" xr:uid="{77A355DD-DFDE-451F-B326-DA4A5EFBD61A}"/>
    <cellStyle name="Normal 3 2 2 4 2 2" xfId="312" xr:uid="{E0889BD9-8CEB-4D10-8B5F-30B2F366F409}"/>
    <cellStyle name="Normal 3 2 2 4 3" xfId="264" xr:uid="{74E1EC5E-065F-48E4-B82A-78FE22241E06}"/>
    <cellStyle name="Normal 3 2 2 5" xfId="144" xr:uid="{3B770B94-6645-4084-8197-415C05E30135}"/>
    <cellStyle name="Normal 3 2 2 5 2" xfId="211" xr:uid="{635869E7-5A9A-4B13-92C9-A2CEC0514C16}"/>
    <cellStyle name="Normal 3 2 2 5 2 2" xfId="313" xr:uid="{F0C4B411-F74D-4390-9738-AB634570F545}"/>
    <cellStyle name="Normal 3 2 2 5 3" xfId="265" xr:uid="{29FD5B05-5D41-4719-96B2-637EC57784F0}"/>
    <cellStyle name="Normal 3 2 2 6" xfId="140" xr:uid="{CD0099BC-01ED-43EF-BFB0-1996BEFFBD43}"/>
    <cellStyle name="Normal 3 2 2 6 2" xfId="207" xr:uid="{54BF7001-A9E0-40F7-98E3-F2FC4F755B26}"/>
    <cellStyle name="Normal 3 2 2 6 2 2" xfId="309" xr:uid="{002EEB19-5DAD-4740-A276-98A9C0989CBB}"/>
    <cellStyle name="Normal 3 2 2 6 3" xfId="261" xr:uid="{990D8E54-E324-407C-9952-DDBAC5D90DC8}"/>
    <cellStyle name="Normal 3 2 2 7" xfId="198" xr:uid="{D9CFF7C7-C6A7-4504-BAA0-B58B2A9E3CBA}"/>
    <cellStyle name="Normal 3 2 2 7 2" xfId="300" xr:uid="{F11AAA36-51C2-4FD6-AA31-C4B74D6B76ED}"/>
    <cellStyle name="Normal 3 2 2 8" xfId="251" xr:uid="{C44A1A05-038C-4BA9-9124-FE4B1EF87FEE}"/>
    <cellStyle name="Normal 3 2 3" xfId="145" xr:uid="{AEC0468B-1A39-4FA1-9700-132CBADF6AAD}"/>
    <cellStyle name="Normal 3 2 3 2" xfId="212" xr:uid="{DDC8435F-6648-4E6F-AFFD-17A5B15629F4}"/>
    <cellStyle name="Normal 3 2 3 2 2" xfId="314" xr:uid="{635F1F1A-CC7D-442C-B8EF-66421F126512}"/>
    <cellStyle name="Normal 3 2 3 3" xfId="266" xr:uid="{7BC46CFB-C5C1-4582-9EBE-E4D66E22F02E}"/>
    <cellStyle name="Normal 3 2 4" xfId="146" xr:uid="{8618DB55-538A-4F6D-AA5D-AC36B44FB0D0}"/>
    <cellStyle name="Normal 3 2 4 2" xfId="213" xr:uid="{2FAFD86F-69AE-4848-A64C-0FD77CCDD787}"/>
    <cellStyle name="Normal 3 2 4 2 2" xfId="315" xr:uid="{C0E2B28B-A96E-473E-8CE4-331E3BA7BE0C}"/>
    <cellStyle name="Normal 3 2 4 3" xfId="267" xr:uid="{A0654BB1-774F-47DE-8215-463444B6D874}"/>
    <cellStyle name="Normal 3 2 5" xfId="147" xr:uid="{7BB82618-03B4-4F85-891A-B6E9597BBFA7}"/>
    <cellStyle name="Normal 3 2 5 2" xfId="214" xr:uid="{40636A14-9320-4EA1-9848-F29ABA8F0A20}"/>
    <cellStyle name="Normal 3 2 5 2 2" xfId="316" xr:uid="{DA5B74FC-4BD6-413D-8637-F63D9170E383}"/>
    <cellStyle name="Normal 3 2 5 3" xfId="268" xr:uid="{65A45AF3-89F8-4FBB-9A88-1E0BF3B2F499}"/>
    <cellStyle name="Normal 3 2 6" xfId="148" xr:uid="{D40C4843-EBF6-4D3C-84C6-6FABD8172588}"/>
    <cellStyle name="Normal 3 2 6 2" xfId="215" xr:uid="{DE23C33B-0B91-4421-BB57-E177A764D1A7}"/>
    <cellStyle name="Normal 3 2 6 2 2" xfId="317" xr:uid="{59705809-54E1-46A1-B503-D6F507EEDAF9}"/>
    <cellStyle name="Normal 3 2 6 3" xfId="269" xr:uid="{60ADD2DE-0481-451D-9692-917C266D188D}"/>
    <cellStyle name="Normal 3 2 7" xfId="139" xr:uid="{36909A58-C1C7-42B8-A8F8-E156521B97DC}"/>
    <cellStyle name="Normal 3 2 7 2" xfId="206" xr:uid="{A28556EB-6F73-498D-B034-27554B1DE268}"/>
    <cellStyle name="Normal 3 2 7 2 2" xfId="308" xr:uid="{6AA46AAC-1570-4BAE-9588-541D868FA188}"/>
    <cellStyle name="Normal 3 2 7 3" xfId="260" xr:uid="{B22B2054-8FC6-46DC-98CD-95B319FC4D76}"/>
    <cellStyle name="Normal 3 2 8" xfId="69" xr:uid="{2249A5E0-9103-4B67-81DA-EE1188198A0C}"/>
    <cellStyle name="Normal 3 2 8 2" xfId="245" xr:uid="{56793F0A-04C5-4BB7-8D11-D026AE8E039E}"/>
    <cellStyle name="Normal 3 2 9" xfId="192" xr:uid="{A4817654-B875-4773-89D8-207484393723}"/>
    <cellStyle name="Normal 3 2 9 2" xfId="294" xr:uid="{5DBE7E5B-C941-492A-9DB0-0109262FCA3C}"/>
    <cellStyle name="Normal 3 3" xfId="70" xr:uid="{20361077-18E4-4C2F-BDB3-6C1C9FAA24A0}"/>
    <cellStyle name="Normal 3 3 2" xfId="76" xr:uid="{05FC93FA-92A4-4AA9-BC17-615965433DD1}"/>
    <cellStyle name="Normal 3 3 2 2" xfId="199" xr:uid="{9EF21A5C-7594-49C3-A23C-BE2AF6E260CD}"/>
    <cellStyle name="Normal 3 3 2 2 2" xfId="301" xr:uid="{D52D4673-116C-4C23-A73D-1732AB8D5922}"/>
    <cellStyle name="Normal 3 3 2 3" xfId="252" xr:uid="{96486A9A-3982-4AC9-8D81-32AAF856B3BD}"/>
    <cellStyle name="Normal 3 3 3" xfId="149" xr:uid="{C7F34349-34FE-46B6-8501-7CD3119DBDC4}"/>
    <cellStyle name="Normal 3 3 4" xfId="193" xr:uid="{C50A7DAE-E25F-4A66-9BBF-03916AAD85B1}"/>
    <cellStyle name="Normal 3 3 4 2" xfId="295" xr:uid="{55D918C4-D3F8-4590-B3F9-EC973F48ACA0}"/>
    <cellStyle name="Normal 3 3 5" xfId="246" xr:uid="{A0118EF7-CF09-4439-A738-44CEFCA77A96}"/>
    <cellStyle name="Normal 3 4" xfId="72" xr:uid="{E397515E-DB1E-44B0-B0A5-55F9B8865E27}"/>
    <cellStyle name="Normal 3 4 2" xfId="78" xr:uid="{682F4969-E4EF-4616-BCA6-315952AACEA2}"/>
    <cellStyle name="Normal 3 4 2 2" xfId="151" xr:uid="{EA0F009F-8F59-4FCF-904E-C9B12F4886B1}"/>
    <cellStyle name="Normal 3 4 2 2 2" xfId="217" xr:uid="{F9B61F66-5D28-4D7E-BE75-2854A58BED14}"/>
    <cellStyle name="Normal 3 4 2 2 2 2" xfId="319" xr:uid="{86793EEC-BEDD-4240-9303-F74396032A97}"/>
    <cellStyle name="Normal 3 4 2 2 3" xfId="271" xr:uid="{2ACE6DE9-5663-40F6-AE65-ADD28C7C343D}"/>
    <cellStyle name="Normal 3 4 2 3" xfId="201" xr:uid="{8211311C-40DF-4C71-9072-7C2AE27424C9}"/>
    <cellStyle name="Normal 3 4 2 3 2" xfId="303" xr:uid="{821A5F17-2775-4C4A-87C3-EBCC0D15D07C}"/>
    <cellStyle name="Normal 3 4 2 4" xfId="254" xr:uid="{15BFD3DF-E848-4979-BF52-B647F7ED7924}"/>
    <cellStyle name="Normal 3 4 3" xfId="152" xr:uid="{EAD538AF-81D0-4B06-9B9A-A18867120364}"/>
    <cellStyle name="Normal 3 4 3 2" xfId="218" xr:uid="{D6979144-8E35-4B63-A795-0C809CFF182C}"/>
    <cellStyle name="Normal 3 4 3 2 2" xfId="320" xr:uid="{D96E2CCA-EF9C-4E3E-9334-6E94D5D2592B}"/>
    <cellStyle name="Normal 3 4 3 3" xfId="272" xr:uid="{52538FEE-B752-4B1E-82DD-C547B7D52BF1}"/>
    <cellStyle name="Normal 3 4 4" xfId="153" xr:uid="{7D9D284E-BD13-4316-827E-C4806EB50F3B}"/>
    <cellStyle name="Normal 3 4 4 2" xfId="219" xr:uid="{FCA5BE83-BFEB-4110-899B-5C681E85BB44}"/>
    <cellStyle name="Normal 3 4 4 2 2" xfId="321" xr:uid="{AD30DDBF-C38A-49C7-8DC0-E7C0A732D8E8}"/>
    <cellStyle name="Normal 3 4 4 3" xfId="273" xr:uid="{460C9A56-644D-4A76-A247-659B43BD84C1}"/>
    <cellStyle name="Normal 3 4 5" xfId="154" xr:uid="{4D2F881A-0EEE-4009-85F6-40AE26707737}"/>
    <cellStyle name="Normal 3 4 5 2" xfId="220" xr:uid="{26D67302-159B-4C58-96C7-07AEB21D4930}"/>
    <cellStyle name="Normal 3 4 5 2 2" xfId="322" xr:uid="{C380359D-0F8F-4AD4-8ABD-63F615C72AAB}"/>
    <cellStyle name="Normal 3 4 5 3" xfId="274" xr:uid="{407E0670-6F56-4AA1-A6AC-8E4369AB9624}"/>
    <cellStyle name="Normal 3 4 6" xfId="150" xr:uid="{17DDE008-F52F-4F00-87AC-15DFCF1FEA63}"/>
    <cellStyle name="Normal 3 4 6 2" xfId="216" xr:uid="{2327ABDC-B9AF-443B-9926-F260F6D1F156}"/>
    <cellStyle name="Normal 3 4 6 2 2" xfId="318" xr:uid="{CF4389D3-005B-4A69-A01A-CCB07DE3F43F}"/>
    <cellStyle name="Normal 3 4 6 3" xfId="270" xr:uid="{0B1DB117-1A81-47C3-99CF-EC4EC068F46A}"/>
    <cellStyle name="Normal 3 4 7" xfId="195" xr:uid="{BBE47957-409E-488E-9D24-6218F0879AB2}"/>
    <cellStyle name="Normal 3 4 7 2" xfId="297" xr:uid="{063B0E45-428A-445A-9B8F-815F5E639E2E}"/>
    <cellStyle name="Normal 3 4 8" xfId="248" xr:uid="{D27B842A-F36D-43DA-813E-8756278AC309}"/>
    <cellStyle name="Normal 3 5" xfId="73" xr:uid="{804AFE14-70C9-41E4-B38D-A3B4BD46F122}"/>
    <cellStyle name="Normal 3 5 2" xfId="155" xr:uid="{E2809864-5C27-484E-A178-2E8E173A5013}"/>
    <cellStyle name="Normal 3 5 2 2" xfId="221" xr:uid="{77A380DB-6919-4053-A59C-6E965818CB21}"/>
    <cellStyle name="Normal 3 5 2 2 2" xfId="323" xr:uid="{91F103B1-8564-46E3-A063-4DA1766152C3}"/>
    <cellStyle name="Normal 3 5 2 3" xfId="275" xr:uid="{F472C312-F20B-44C5-B11D-15F1D6657BE6}"/>
    <cellStyle name="Normal 3 5 3" xfId="196" xr:uid="{5D50B14B-F445-4633-A0A9-36A837DD2E2E}"/>
    <cellStyle name="Normal 3 5 3 2" xfId="298" xr:uid="{E941D3F1-FE1C-45AF-A75D-A64678F0028E}"/>
    <cellStyle name="Normal 3 5 4" xfId="249" xr:uid="{E67309F8-1947-4360-A3EF-171B5C723361}"/>
    <cellStyle name="Normal 3 6" xfId="156" xr:uid="{126CA569-9C98-476D-BB3B-26641AF0D8E2}"/>
    <cellStyle name="Normal 3 6 2" xfId="222" xr:uid="{7B84FADB-A938-445B-9861-1D7396F48AC4}"/>
    <cellStyle name="Normal 3 6 2 2" xfId="324" xr:uid="{AA1F6600-9BAE-4CDF-8B68-0C23C9C30354}"/>
    <cellStyle name="Normal 3 6 3" xfId="276" xr:uid="{978B3007-86B0-4692-967E-4A4A22EB9932}"/>
    <cellStyle name="Normal 3 7" xfId="157" xr:uid="{ECC41548-C67C-45F9-A92A-E86E22584B5F}"/>
    <cellStyle name="Normal 3 7 2" xfId="223" xr:uid="{BA1A62F2-D60A-40DB-BC92-E960B7359A7A}"/>
    <cellStyle name="Normal 3 7 2 2" xfId="325" xr:uid="{11CC3111-0FCE-495E-9F04-F0DF933C6727}"/>
    <cellStyle name="Normal 3 7 3" xfId="277" xr:uid="{5A032843-2301-4C90-A62F-483D51CA1EAE}"/>
    <cellStyle name="Normal 3 8" xfId="158" xr:uid="{2A0C391D-601C-4904-A20B-49DFC54A0FC4}"/>
    <cellStyle name="Normal 3 8 2" xfId="224" xr:uid="{F06231B9-9937-498B-8A4D-CC3DC57F4FE2}"/>
    <cellStyle name="Normal 3 8 2 2" xfId="326" xr:uid="{71E604EE-006C-4C69-8EF3-0A6053E027DE}"/>
    <cellStyle name="Normal 3 8 3" xfId="278" xr:uid="{D39DF137-3F1E-4ADC-B342-BB25FB2933CB}"/>
    <cellStyle name="Normal 3 9" xfId="159" xr:uid="{BD1F6890-D8AD-4AD8-AC34-9EC5A04134EE}"/>
    <cellStyle name="Normal 3 9 2" xfId="225" xr:uid="{64B94BC5-3B50-4AC0-A7C0-F4FB3E5EBEE7}"/>
    <cellStyle name="Normal 3 9 2 2" xfId="327" xr:uid="{6AF6EBE3-3E77-4F6B-9C16-47A9E9B27753}"/>
    <cellStyle name="Normal 3 9 3" xfId="279" xr:uid="{CE04AE03-427A-4392-8780-1E1F06934249}"/>
    <cellStyle name="Normal 379" xfId="345" xr:uid="{CFACF409-020E-41DE-A25B-F1AEDDFE842D}"/>
    <cellStyle name="Normal 4" xfId="19" xr:uid="{E7A4C813-A7BC-468F-9A18-B7C75AC08002}"/>
    <cellStyle name="Normal 4 2" xfId="160" xr:uid="{3890C6EF-5FAD-4339-B694-78ACD4205D50}"/>
    <cellStyle name="Normal 5" xfId="18" xr:uid="{079A7DB1-ED5B-4135-8FD6-77AACA9A7352}"/>
    <cellStyle name="Normal 5 2" xfId="63" xr:uid="{B28BB453-0CE1-4E55-81BD-5A9324E11722}"/>
    <cellStyle name="Normal 5 2 2" xfId="162" xr:uid="{1A8C0FCD-0EE5-4711-8B6B-E3CCD6327D99}"/>
    <cellStyle name="Normal 5 2 3" xfId="74" xr:uid="{B6395FF3-AF06-45D5-9242-3CE7280938B5}"/>
    <cellStyle name="Normal 5 2 3 2" xfId="250" xr:uid="{9688F0C1-D5D3-462B-ACA5-BC97FA82CE71}"/>
    <cellStyle name="Normal 5 2 4" xfId="197" xr:uid="{D8E2397C-376B-4CC8-9FF1-D15E2C4907B8}"/>
    <cellStyle name="Normal 5 2 4 2" xfId="299" xr:uid="{1BD29C80-07E6-422B-AF5F-89735AA039F2}"/>
    <cellStyle name="Normal 5 2 5" xfId="240" xr:uid="{5A710ACE-2D18-40DB-A7FA-44B00EFD70AB}"/>
    <cellStyle name="Normal 5 3" xfId="163" xr:uid="{8D21D810-1AD8-48F5-B2E2-1CCFB229A09F}"/>
    <cellStyle name="Normal 5 4" xfId="161" xr:uid="{8D48B613-C1ED-4128-88D6-5081431159DA}"/>
    <cellStyle name="Normal 5 5" xfId="68" xr:uid="{DF98BA67-A925-4F7B-A456-812689F3D202}"/>
    <cellStyle name="Normal 5 5 2" xfId="244" xr:uid="{D20BDE20-5959-4B68-9CB6-18EDA4A947F5}"/>
    <cellStyle name="Normal 5 6" xfId="191" xr:uid="{B9E5DB1E-65FB-4D14-BB45-F599BA1C783C}"/>
    <cellStyle name="Normal 5 6 2" xfId="293" xr:uid="{EA9F589C-3E26-430C-978F-9A7464577FA0}"/>
    <cellStyle name="Normal 5 7" xfId="238" xr:uid="{19D48C2C-3186-4F9F-8739-527F907D2C2F}"/>
    <cellStyle name="Normal 5 8" xfId="348" xr:uid="{89382227-2563-4BFE-8C7A-95A662B1CCC0}"/>
    <cellStyle name="Normal 58" xfId="342" xr:uid="{7F18E6D4-5E9C-47AC-BC55-4FD943AF3A92}"/>
    <cellStyle name="Normal 6" xfId="65" xr:uid="{934A38EC-574E-42DD-A819-E0A63683F479}"/>
    <cellStyle name="Normal 6 10" xfId="194" xr:uid="{8073D3C2-4172-4F6F-AC24-9F649F691F2E}"/>
    <cellStyle name="Normal 6 10 2" xfId="296" xr:uid="{5E48DAB5-494C-4E50-A9E5-29170A4109E0}"/>
    <cellStyle name="Normal 6 11" xfId="242" xr:uid="{BB16D34F-A8DF-4D4A-A58F-5EE842D34802}"/>
    <cellStyle name="Normal 6 2" xfId="77" xr:uid="{3A915149-E9D9-40A7-A661-F9B303A28EF8}"/>
    <cellStyle name="Normal 6 2 2" xfId="166" xr:uid="{0741570B-45BF-440B-B3DF-3ADF82761245}"/>
    <cellStyle name="Normal 6 2 2 2" xfId="228" xr:uid="{487F1461-68D6-44D7-BF24-5477FC8FEA98}"/>
    <cellStyle name="Normal 6 2 2 2 2" xfId="330" xr:uid="{AA9D5180-2E4D-4DF5-83E3-CA7D7BB41585}"/>
    <cellStyle name="Normal 6 2 2 3" xfId="282" xr:uid="{589D0BBF-1F16-403F-AA93-3B29A964B945}"/>
    <cellStyle name="Normal 6 2 3" xfId="167" xr:uid="{4D8801C3-4C09-4ADE-B0AC-5754D2A7D2E0}"/>
    <cellStyle name="Normal 6 2 3 2" xfId="229" xr:uid="{E1B64F59-AC16-4618-AF15-DA1BA50D63D2}"/>
    <cellStyle name="Normal 6 2 3 2 2" xfId="331" xr:uid="{2B667072-DD76-4F9F-A055-64754FA8CB9D}"/>
    <cellStyle name="Normal 6 2 3 3" xfId="283" xr:uid="{0B5C82F0-7302-4D56-9265-895C7F2ABD37}"/>
    <cellStyle name="Normal 6 2 4" xfId="168" xr:uid="{E1539B75-2A4A-49A7-83CC-B25458987526}"/>
    <cellStyle name="Normal 6 2 4 2" xfId="230" xr:uid="{12BEE8DC-EEDB-4F13-B151-B0D7992C1B27}"/>
    <cellStyle name="Normal 6 2 4 2 2" xfId="332" xr:uid="{0BBFE52C-B80F-4232-8451-428E8B55C40B}"/>
    <cellStyle name="Normal 6 2 4 3" xfId="284" xr:uid="{BB32CDFE-8453-4FAB-8376-81244D5F625C}"/>
    <cellStyle name="Normal 6 2 5" xfId="169" xr:uid="{67D361E1-3CEE-4392-9439-5D2B21558911}"/>
    <cellStyle name="Normal 6 2 5 2" xfId="231" xr:uid="{18C27F4F-0386-4196-BC63-148737B7A225}"/>
    <cellStyle name="Normal 6 2 5 2 2" xfId="333" xr:uid="{16F679E8-FD0B-4BA1-80E4-9A4D1F1A83B6}"/>
    <cellStyle name="Normal 6 2 5 3" xfId="285" xr:uid="{305B4C9D-D20D-4CE6-B2CC-9707D70F49BB}"/>
    <cellStyle name="Normal 6 2 6" xfId="165" xr:uid="{7173E304-808E-45D5-A083-5746790E0D4C}"/>
    <cellStyle name="Normal 6 2 6 2" xfId="227" xr:uid="{3891ADB1-F634-44BA-B596-2F1FE7589E24}"/>
    <cellStyle name="Normal 6 2 6 2 2" xfId="329" xr:uid="{42A6DF67-5885-427F-B91E-61A2005F05BB}"/>
    <cellStyle name="Normal 6 2 6 3" xfId="281" xr:uid="{EB003E0A-7C19-4C60-A159-FF57C954F46F}"/>
    <cellStyle name="Normal 6 2 7" xfId="200" xr:uid="{126488C5-D637-475C-BFA1-4F5138B49F44}"/>
    <cellStyle name="Normal 6 2 7 2" xfId="302" xr:uid="{A265A7EB-0C3D-4C15-AB9F-92E37DF6ABDA}"/>
    <cellStyle name="Normal 6 2 8" xfId="253" xr:uid="{5101562A-5B3F-4097-89BF-DCABEE0C0E1C}"/>
    <cellStyle name="Normal 6 3" xfId="170" xr:uid="{4D7CA20D-827A-4275-8683-75BCD80D93EA}"/>
    <cellStyle name="Normal 6 3 2" xfId="232" xr:uid="{071072C1-7E3D-4C89-9ACE-E3D7155C6AA3}"/>
    <cellStyle name="Normal 6 3 2 2" xfId="334" xr:uid="{43F93D68-5DDF-4B71-82DC-A37C58465BE9}"/>
    <cellStyle name="Normal 6 3 3" xfId="286" xr:uid="{3C2E6CF1-8103-412A-B2D7-E4831EBE2C12}"/>
    <cellStyle name="Normal 6 4" xfId="171" xr:uid="{B55C5B0E-088A-4C72-95FE-A6BE50999D87}"/>
    <cellStyle name="Normal 6 4 2" xfId="233" xr:uid="{B582DD6C-6C62-4232-A73E-AD6943B177EC}"/>
    <cellStyle name="Normal 6 4 2 2" xfId="335" xr:uid="{18DD8D11-9A5A-4B48-9149-BC3F951CF798}"/>
    <cellStyle name="Normal 6 4 3" xfId="287" xr:uid="{67347990-77D8-4E17-AA1B-31BBE1FEDFE1}"/>
    <cellStyle name="Normal 6 5" xfId="172" xr:uid="{0C13C1E2-0819-464F-8E8F-B490BB0B88F9}"/>
    <cellStyle name="Normal 6 5 2" xfId="234" xr:uid="{F5EB20F8-5E14-48F6-9814-CE962E557FB9}"/>
    <cellStyle name="Normal 6 5 2 2" xfId="336" xr:uid="{BB28557A-CAA6-4566-BAAD-A4E51F1F451E}"/>
    <cellStyle name="Normal 6 5 3" xfId="288" xr:uid="{3130A40E-0A0F-41B4-AD14-606198548E66}"/>
    <cellStyle name="Normal 6 6" xfId="173" xr:uid="{187BD19A-22BE-47E7-BB6B-FC499E6446D1}"/>
    <cellStyle name="Normal 6 6 2" xfId="235" xr:uid="{98D3E863-1120-41E4-B57E-7F9713B48547}"/>
    <cellStyle name="Normal 6 6 2 2" xfId="337" xr:uid="{B589C18E-3199-4C7E-9A6A-F6F665418C3D}"/>
    <cellStyle name="Normal 6 6 3" xfId="289" xr:uid="{4012E89A-D9F8-4F3D-9906-E3110F9D5760}"/>
    <cellStyle name="Normal 6 7" xfId="174" xr:uid="{C3AA4F82-544A-4EE2-A2E9-36EAB7C554E0}"/>
    <cellStyle name="Normal 6 7 2" xfId="236" xr:uid="{FFBF9DFF-11D8-4936-91C8-ED5237C18BF6}"/>
    <cellStyle name="Normal 6 7 2 2" xfId="338" xr:uid="{63C08383-EB06-4D0C-8F7B-3F7FE16DB60B}"/>
    <cellStyle name="Normal 6 7 3" xfId="290" xr:uid="{B1FF7880-EC84-4C6A-96AB-B7B4C722D4A0}"/>
    <cellStyle name="Normal 6 8" xfId="164" xr:uid="{C36A508C-8767-45EE-BB76-AB39BEEF6620}"/>
    <cellStyle name="Normal 6 8 2" xfId="226" xr:uid="{FB7E2DCA-2A78-487B-9D25-C7F0FE076507}"/>
    <cellStyle name="Normal 6 8 2 2" xfId="328" xr:uid="{A4869499-42E3-40C1-B556-9E0E50F25970}"/>
    <cellStyle name="Normal 6 8 3" xfId="280" xr:uid="{B662787E-DFE2-4295-96B2-1BF4AAE307E7}"/>
    <cellStyle name="Normal 6 9" xfId="71" xr:uid="{98CBD688-E97A-43D4-B14B-A7E8935E419B}"/>
    <cellStyle name="Normal 6 9 2" xfId="247" xr:uid="{CEB3A7D7-3AFC-41D0-9F9A-2B18C1E304DB}"/>
    <cellStyle name="Normal 7" xfId="14" xr:uid="{1C1D9856-F170-491A-96B8-5D7F09368D4C}"/>
    <cellStyle name="Normal 7 2" xfId="175" xr:uid="{F2A5F606-7E39-4C67-9712-A1444794B185}"/>
    <cellStyle name="Normal 8" xfId="176" xr:uid="{DAB371EF-C791-43A2-AFA9-BF93032B1EA7}"/>
    <cellStyle name="Normal 9" xfId="177" xr:uid="{6388A3B8-B8D5-4FD2-99B3-69DA59ADF099}"/>
    <cellStyle name="Normal 9 2" xfId="237" xr:uid="{48BE8738-10D6-447F-AACB-A1AAF4071E39}"/>
    <cellStyle name="Normal 9 2 2" xfId="339" xr:uid="{45227C12-6F2C-4BD8-ADAF-4BF9A0E91409}"/>
    <cellStyle name="Normal 9 3" xfId="291" xr:uid="{7DFE6900-D5C9-4ADE-877D-D2AFCB1B1CDC}"/>
    <cellStyle name="Note 2" xfId="57" xr:uid="{1E416C83-889B-4D27-BE88-D4CB350BDA32}"/>
    <cellStyle name="Note 2 2" xfId="178" xr:uid="{0FE5C739-4211-488A-9FB9-3AB790A45022}"/>
    <cellStyle name="Note 2 3" xfId="179" xr:uid="{B8F81F80-8CB0-4841-8510-723DFFF7088A}"/>
    <cellStyle name="Note 2 4" xfId="180" xr:uid="{97F9F642-5F40-4153-A9C8-5635A06516B9}"/>
    <cellStyle name="Note 3" xfId="181" xr:uid="{3594E872-90E4-4D88-8AE5-3806196B05FE}"/>
    <cellStyle name="Output 2" xfId="58" xr:uid="{CFC38760-7C27-4CB3-9E84-A8E305FED690}"/>
    <cellStyle name="Output 2 2" xfId="182" xr:uid="{215BA1D7-0977-42F5-9E5C-AD3FC2D69759}"/>
    <cellStyle name="Percent" xfId="2" builtinId="5"/>
    <cellStyle name="Percent 2" xfId="8" xr:uid="{E4728CB2-2C5B-42D7-9BF0-A452B1CA6EAA}"/>
    <cellStyle name="Percent 2 2" xfId="183" xr:uid="{4EAC4438-B4BF-45D9-AECF-495EB8332F13}"/>
    <cellStyle name="Percent 3" xfId="184" xr:uid="{B74D1ECA-5F97-484A-9182-ED5514FD8D16}"/>
    <cellStyle name="Percent 3 2" xfId="347" xr:uid="{EF5F9D01-0E47-4A19-969D-FFC57FD08982}"/>
    <cellStyle name="Percent 4" xfId="185" xr:uid="{BDE7528B-C1A9-41E8-AC94-2794CB85B3FC}"/>
    <cellStyle name="Percent 5" xfId="186" xr:uid="{A79AE681-903C-4EC8-B218-48D8508C7A7C}"/>
    <cellStyle name="Percent 6" xfId="187" xr:uid="{5E033847-6BA4-4C48-85D5-C5CD4A9B109E}"/>
    <cellStyle name="Percent 7" xfId="81" xr:uid="{55B56A12-6619-438A-AAE2-7C3E2EE01AF1}"/>
    <cellStyle name="Percent 7 2" xfId="204" xr:uid="{6D1F7384-BA1D-4339-A237-5C8202C7FE50}"/>
    <cellStyle name="Percent 7 2 2" xfId="306" xr:uid="{09D26E49-6F95-4D27-9CB1-A2E0D9E9BF71}"/>
    <cellStyle name="Percent 7 3" xfId="257" xr:uid="{93C9D6B1-257A-4A0D-8C3A-092503C0217D}"/>
    <cellStyle name="Percent 8" xfId="351" xr:uid="{F12E09DA-4163-461D-89ED-68C24E921E3E}"/>
    <cellStyle name="Title 2" xfId="59" xr:uid="{EE7CDD4F-14AF-40B8-AF6A-860BA340E800}"/>
    <cellStyle name="Title 2 2" xfId="188" xr:uid="{8677CB74-8F5A-4B65-B7A4-A5138CA337EC}"/>
    <cellStyle name="Total 2" xfId="60" xr:uid="{B5E99747-AE6B-44C3-ACAF-D83624B928CD}"/>
    <cellStyle name="Total 2 2" xfId="189" xr:uid="{5DAA0759-FA5A-45E3-A7F3-DC4478AE29FA}"/>
    <cellStyle name="Warning Text 2" xfId="61" xr:uid="{6691CC73-3AE2-451A-9E6A-5C14C3708BFC}"/>
  </cellStyles>
  <dxfs count="197">
    <dxf>
      <font>
        <color theme="0" tint="-0.34998626667073579"/>
      </font>
      <fill>
        <patternFill>
          <bgColor theme="0" tint="-0.14996795556505021"/>
        </patternFill>
      </fill>
      <border>
        <left/>
        <right/>
        <top/>
        <bottom/>
        <vertical/>
        <horizontal/>
      </border>
    </dxf>
    <dxf>
      <font>
        <b val="0"/>
        <i/>
        <color theme="1"/>
      </font>
      <fill>
        <patternFill>
          <bgColor theme="0" tint="-0.14996795556505021"/>
        </patternFill>
      </fill>
      <border>
        <left/>
        <right/>
        <top/>
        <bottom/>
        <vertical/>
        <horizontal/>
      </border>
    </dxf>
    <dxf>
      <font>
        <color theme="0" tint="-0.34998626667073579"/>
      </font>
      <fill>
        <patternFill>
          <bgColor theme="0" tint="-0.14996795556505021"/>
        </patternFill>
      </fill>
      <border>
        <left/>
        <right/>
        <top/>
        <bottom/>
        <vertical/>
        <horizontal/>
      </border>
    </dxf>
    <dxf>
      <font>
        <color theme="0" tint="-0.34998626667073579"/>
      </font>
      <fill>
        <patternFill>
          <bgColor theme="0" tint="-0.14996795556505021"/>
        </patternFill>
      </fill>
      <border>
        <left/>
        <right/>
        <top/>
        <bottom/>
        <vertical/>
        <horizontal/>
      </border>
    </dxf>
    <dxf>
      <fill>
        <patternFill>
          <bgColor rgb="FFFF0000"/>
        </patternFill>
      </fill>
    </dxf>
    <dxf>
      <font>
        <b val="0"/>
        <i/>
        <color theme="0" tint="-0.24994659260841701"/>
      </font>
      <fill>
        <patternFill>
          <bgColor theme="0" tint="-0.14996795556505021"/>
        </patternFill>
      </fill>
      <border>
        <left/>
        <right/>
        <top/>
        <bottom/>
        <vertical/>
        <horizontal/>
      </border>
    </dxf>
    <dxf>
      <font>
        <b val="0"/>
        <i/>
        <color theme="0" tint="-0.24994659260841701"/>
      </font>
      <fill>
        <patternFill>
          <bgColor theme="0" tint="-0.14996795556505021"/>
        </patternFill>
      </fill>
      <border>
        <left/>
        <right/>
        <top/>
        <bottom/>
        <vertical/>
        <horizontal/>
      </border>
    </dxf>
    <dxf>
      <font>
        <b val="0"/>
        <i/>
        <color theme="0" tint="-0.24994659260841701"/>
      </font>
      <fill>
        <patternFill>
          <bgColor theme="0" tint="-0.14996795556505021"/>
        </patternFill>
      </fill>
      <border>
        <left/>
        <right/>
        <top/>
        <bottom/>
      </border>
    </dxf>
    <dxf>
      <font>
        <b val="0"/>
        <i val="0"/>
        <color theme="0"/>
      </font>
      <fill>
        <patternFill patternType="none">
          <bgColor auto="1"/>
        </patternFill>
      </fill>
      <border>
        <left/>
        <right/>
        <top/>
        <bottom/>
      </border>
    </dxf>
    <dxf>
      <font>
        <color theme="1" tint="0.499984740745262"/>
      </font>
      <fill>
        <patternFill>
          <bgColor theme="0" tint="-0.14996795556505021"/>
        </patternFill>
      </fill>
    </dxf>
    <dxf>
      <fill>
        <patternFill>
          <bgColor theme="0" tint="-0.14996795556505021"/>
        </patternFill>
      </fill>
    </dxf>
    <dxf>
      <font>
        <color theme="1" tint="0.499984740745262"/>
      </font>
      <fill>
        <patternFill>
          <bgColor theme="0" tint="-0.14996795556505021"/>
        </patternFill>
      </fill>
    </dxf>
    <dxf>
      <font>
        <strike val="0"/>
        <outline val="0"/>
        <shadow val="0"/>
        <vertAlign val="baseline"/>
        <sz val="11"/>
        <color theme="1"/>
        <name val="Arial"/>
        <family val="2"/>
        <scheme val="none"/>
      </font>
    </dxf>
    <dxf>
      <font>
        <strike val="0"/>
        <outline val="0"/>
        <shadow val="0"/>
        <vertAlign val="baseline"/>
        <sz val="11"/>
        <color theme="1"/>
        <name val="Arial"/>
        <family val="2"/>
        <scheme val="none"/>
      </font>
    </dxf>
    <dxf>
      <font>
        <strike val="0"/>
        <outline val="0"/>
        <shadow val="0"/>
        <vertAlign val="baseline"/>
        <sz val="11"/>
        <color theme="1"/>
        <name val="Arial"/>
        <family val="2"/>
        <scheme val="none"/>
      </font>
      <numFmt numFmtId="30" formatCode="@"/>
    </dxf>
    <dxf>
      <font>
        <strike val="0"/>
        <outline val="0"/>
        <shadow val="0"/>
        <vertAlign val="baseline"/>
        <sz val="11"/>
        <color theme="1"/>
        <name val="Arial"/>
        <family val="2"/>
        <scheme val="none"/>
      </font>
    </dxf>
    <dxf>
      <font>
        <strike val="0"/>
        <outline val="0"/>
        <shadow val="0"/>
        <vertAlign val="baseline"/>
        <sz val="11"/>
        <color theme="1"/>
        <name val="Arial"/>
        <family val="2"/>
        <scheme val="none"/>
      </font>
    </dxf>
    <dxf>
      <font>
        <strike val="0"/>
        <outline val="0"/>
        <shadow val="0"/>
        <u val="none"/>
        <vertAlign val="baseline"/>
        <sz val="11"/>
        <color rgb="FF4D4D4D"/>
        <name val="Arial"/>
        <family val="2"/>
        <scheme val="none"/>
      </font>
      <alignment horizontal="left" vertical="bottom" textRotation="0" wrapText="0" indent="0" justifyLastLine="0" shrinkToFit="0" readingOrder="0"/>
      <protection locked="0" hidden="0"/>
    </dxf>
    <dxf>
      <font>
        <strike val="0"/>
        <outline val="0"/>
        <shadow val="0"/>
        <u val="none"/>
        <vertAlign val="baseline"/>
        <sz val="11"/>
        <color rgb="FF4D4D4D"/>
        <name val="Arial"/>
        <family val="2"/>
        <scheme val="none"/>
      </font>
      <numFmt numFmtId="19" formatCode="m/d/yyyy"/>
      <alignment horizontal="left" vertical="bottom" textRotation="0" wrapText="0"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0"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0"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0"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0" indent="0" justifyLastLine="0" shrinkToFit="0" readingOrder="0"/>
      <protection locked="0" hidden="0"/>
    </dxf>
    <dxf>
      <font>
        <strike val="0"/>
        <outline val="0"/>
        <shadow val="0"/>
        <u val="none"/>
        <vertAlign val="baseline"/>
        <sz val="11"/>
        <color rgb="FF4D4D4D"/>
        <name val="Arial"/>
        <family val="2"/>
        <scheme val="none"/>
      </font>
    </dxf>
    <dxf>
      <alignment horizontal="left" vertical="bottom" textRotation="0" wrapText="0" indent="0" justifyLastLine="0" shrinkToFit="0" readingOrder="0"/>
      <protection locked="0"/>
    </dxf>
    <dxf>
      <font>
        <strike val="0"/>
        <outline val="0"/>
        <shadow val="0"/>
        <u val="none"/>
        <vertAlign val="baseline"/>
        <sz val="11"/>
        <color rgb="FF4D4D4D"/>
        <name val="Arial"/>
        <family val="2"/>
        <scheme val="none"/>
      </font>
      <numFmt numFmtId="13" formatCode="0%"/>
      <fill>
        <patternFill patternType="solid">
          <fgColor indexed="64"/>
          <bgColor theme="0" tint="-4.9989318521683403E-2"/>
        </patternFill>
      </fill>
      <alignment horizontal="left" vertical="bottom" textRotation="0" wrapText="0" indent="0" justifyLastLine="0" shrinkToFit="0" readingOrder="0"/>
      <protection locked="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fill>
        <patternFill patternType="solid">
          <fgColor indexed="64"/>
          <bgColor theme="0" tint="-4.9989318521683403E-2"/>
        </patternFill>
      </fill>
      <alignment horizontal="left" vertical="bottom" textRotation="0" wrapText="0" indent="0" justifyLastLine="0" shrinkToFit="0" readingOrder="0"/>
      <protection locked="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 formatCode="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9" formatCode="m/d/yyyy"/>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dxf>
    <dxf>
      <numFmt numFmtId="19" formatCode="m/d/yyyy"/>
      <alignment horizontal="left" vertical="bottom" textRotation="0" wrapText="0" indent="0" justifyLastLine="0" shrinkToFit="0" readingOrder="0"/>
      <protection locked="0"/>
    </dxf>
    <dxf>
      <alignment horizontal="left" vertical="bottom" textRotation="0" wrapText="0" indent="0" justifyLastLine="0" shrinkToFit="0" readingOrder="0"/>
      <protection locked="0"/>
    </dxf>
    <dxf>
      <font>
        <strike val="0"/>
        <outline val="0"/>
        <shadow val="0"/>
        <u val="none"/>
        <vertAlign val="baseline"/>
        <sz val="11"/>
        <name val="Arial"/>
        <family val="2"/>
        <scheme val="none"/>
      </font>
      <alignment horizontal="general" vertical="bottom" textRotation="0" wrapText="1" indent="0" justifyLastLine="0" shrinkToFit="0" readingOrder="0"/>
      <protection locked="1" hidden="0"/>
    </dxf>
    <dxf>
      <alignment horizontal="left" vertical="bottom" textRotation="0" wrapText="0" indent="0" justifyLastLine="0" shrinkToFit="0" readingOrder="0"/>
      <protection locked="0"/>
    </dxf>
    <dxf>
      <font>
        <strike val="0"/>
        <outline val="0"/>
        <shadow val="0"/>
        <u val="none"/>
        <vertAlign val="baseline"/>
        <sz val="11"/>
        <color rgb="FF4D4D4D"/>
        <name val="Arial"/>
        <family val="2"/>
        <scheme val="none"/>
      </font>
      <numFmt numFmtId="13" formatCode="0%"/>
      <fill>
        <patternFill patternType="solid">
          <fgColor indexed="64"/>
          <bgColor theme="0" tint="-4.9989318521683403E-2"/>
        </patternFill>
      </fill>
      <alignment horizontal="left" vertical="bottom" textRotation="0" wrapText="0" indent="0" justifyLastLine="0" shrinkToFit="0" readingOrder="0"/>
      <protection locked="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3" formatCode="#,##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fill>
        <patternFill patternType="solid">
          <fgColor indexed="64"/>
          <bgColor theme="0" tint="-4.9989318521683403E-2"/>
        </patternFill>
      </fill>
      <alignment horizontal="left" vertical="bottom" textRotation="0" wrapText="0" indent="0" justifyLastLine="0" shrinkToFit="0" readingOrder="0"/>
      <protection locked="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 formatCode="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9" formatCode="m/d/yyyy"/>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0" formatCode="General"/>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dxf>
    <dxf>
      <numFmt numFmtId="19" formatCode="m/d/yyyy"/>
      <alignment horizontal="left" vertical="bottom" textRotation="0" wrapText="0" indent="0" justifyLastLine="0" shrinkToFit="0" readingOrder="0"/>
      <protection locked="0"/>
    </dxf>
    <dxf>
      <alignment horizontal="left" vertical="bottom" textRotation="0" wrapText="0" indent="0" justifyLastLine="0" shrinkToFit="0" readingOrder="0"/>
      <protection locked="0"/>
    </dxf>
    <dxf>
      <font>
        <strike val="0"/>
        <outline val="0"/>
        <shadow val="0"/>
        <u val="none"/>
        <vertAlign val="baseline"/>
        <sz val="11"/>
        <name val="Arial"/>
        <family val="2"/>
        <scheme val="none"/>
      </font>
      <alignment horizontal="general" vertical="bottom" textRotation="0" wrapText="1" indent="0" justifyLastLine="0" shrinkToFit="0" readingOrder="0"/>
      <protection locked="1" hidden="0"/>
    </dxf>
    <dxf>
      <alignment horizontal="left" vertical="bottom" textRotation="0" wrapText="0" indent="0" justifyLastLine="0" shrinkToFit="0" readingOrder="0"/>
      <protection locked="0"/>
    </dxf>
    <dxf>
      <alignment horizontal="left" vertical="bottom" textRotation="0" wrapText="0" indent="0" justifyLastLine="0" shrinkToFit="0" readingOrder="0"/>
      <protection locked="0"/>
    </dxf>
    <dxf>
      <font>
        <strike val="0"/>
        <outline val="0"/>
        <shadow val="0"/>
        <u val="none"/>
        <vertAlign val="baseline"/>
        <sz val="11"/>
        <color rgb="FF4D4D4D"/>
        <name val="Arial"/>
        <family val="2"/>
        <scheme val="none"/>
      </font>
      <numFmt numFmtId="13" formatCode="0%"/>
      <fill>
        <patternFill patternType="solid">
          <fgColor indexed="64"/>
          <bgColor theme="0" tint="-4.9989318521683403E-2"/>
        </patternFill>
      </fill>
      <alignment horizontal="left" vertical="bottom" textRotation="0" wrapText="0" indent="0" justifyLastLine="0" shrinkToFit="0" readingOrder="0"/>
      <protection locked="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3" formatCode="#,##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fill>
        <patternFill patternType="solid">
          <fgColor indexed="64"/>
          <bgColor theme="0" tint="-4.9989318521683403E-2"/>
        </patternFill>
      </fill>
      <alignment horizontal="left" vertical="bottom" textRotation="0" wrapText="0" indent="0" justifyLastLine="0" shrinkToFit="0" readingOrder="0"/>
      <protection locked="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 formatCode="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9" formatCode="m/d/yyyy"/>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0" formatCode="General"/>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dxf>
    <dxf>
      <font>
        <strike val="0"/>
        <outline val="0"/>
        <shadow val="0"/>
        <u val="none"/>
        <vertAlign val="baseline"/>
        <sz val="11"/>
        <name val="Arial"/>
        <family val="2"/>
        <scheme val="none"/>
      </font>
      <alignment horizontal="general" vertical="bottom" textRotation="0" wrapText="1" indent="0" justifyLastLine="0" shrinkToFit="0" readingOrder="0"/>
      <protection locked="1" hidden="0"/>
    </dxf>
    <dxf>
      <font>
        <strike val="0"/>
        <outline val="0"/>
        <shadow val="0"/>
        <u val="none"/>
        <vertAlign val="baseline"/>
        <sz val="11"/>
        <name val="Arial"/>
        <family val="2"/>
        <scheme val="none"/>
      </font>
      <alignment horizontal="left" vertical="bottom" textRotation="0" indent="0" justifyLastLine="0" shrinkToFit="0" readingOrder="0"/>
      <protection locked="0"/>
    </dxf>
    <dxf>
      <font>
        <strike val="0"/>
        <outline val="0"/>
        <shadow val="0"/>
        <u val="none"/>
        <vertAlign val="baseline"/>
        <sz val="11"/>
        <name val="Arial"/>
        <family val="2"/>
        <scheme val="none"/>
      </font>
      <alignment horizontal="left" vertical="bottom" textRotation="0" indent="0" justifyLastLine="0" shrinkToFit="0" readingOrder="0"/>
      <protection locked="0" hidden="0"/>
    </dxf>
    <dxf>
      <font>
        <strike val="0"/>
        <outline val="0"/>
        <shadow val="0"/>
        <u val="none"/>
        <vertAlign val="baseline"/>
        <sz val="11"/>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name val="Arial"/>
        <family val="2"/>
        <scheme val="none"/>
      </font>
      <numFmt numFmtId="164" formatCode="&quot;$&quot;#,##0"/>
      <fill>
        <patternFill patternType="solid">
          <fgColor indexed="64"/>
          <bgColor theme="0" tint="-4.9989318521683403E-2"/>
        </patternFill>
      </fill>
      <alignment horizontal="left" vertical="bottom" textRotation="0" indent="0" justifyLastLine="0" shrinkToFit="0" readingOrder="0"/>
      <protection locked="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alignment horizontal="left" vertical="bottom" textRotation="0" indent="0" justifyLastLine="0" shrinkToFit="0" readingOrder="0"/>
      <protection locked="0" hidden="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rgb="FF4D4D4D"/>
        <name val="Arial"/>
        <family val="2"/>
        <scheme val="none"/>
      </font>
      <numFmt numFmtId="164" formatCode="&quot;$&quot;#,##0"/>
      <alignment horizontal="left" vertical="bottom" textRotation="0" indent="0" justifyLastLine="0" shrinkToFit="0" readingOrder="0"/>
      <protection locked="0" hidden="0"/>
    </dxf>
    <dxf>
      <font>
        <strike val="0"/>
        <outline val="0"/>
        <shadow val="0"/>
        <u val="none"/>
        <vertAlign val="baseline"/>
        <sz val="11"/>
        <name val="Arial"/>
        <family val="2"/>
        <scheme val="none"/>
      </font>
      <alignment horizontal="left" vertical="bottom" textRotation="0" wrapText="1" indent="0" justifyLastLine="0" shrinkToFit="0" readingOrder="0"/>
      <protection locked="0" hidden="0"/>
    </dxf>
    <dxf>
      <alignment horizontal="left" vertical="bottom" textRotation="0" indent="0" justifyLastLine="0" shrinkToFit="0" readingOrder="0"/>
      <protection locked="0"/>
    </dxf>
    <dxf>
      <alignment horizontal="left" vertical="bottom" textRotation="0" indent="0" justifyLastLine="0" shrinkToFit="0" readingOrder="0"/>
      <protection locked="0"/>
    </dxf>
    <dxf>
      <numFmt numFmtId="19" formatCode="m/d/yyyy"/>
      <alignment horizontal="left" vertical="bottom" textRotation="0" indent="0" justifyLastLine="0" shrinkToFit="0" readingOrder="0"/>
      <protection locked="0"/>
    </dxf>
    <dxf>
      <numFmt numFmtId="19" formatCode="m/d/yyyy"/>
      <alignment horizontal="left" vertical="bottom" textRotation="0" indent="0" justifyLastLine="0" shrinkToFit="0" readingOrder="0"/>
      <protection locked="0"/>
    </dxf>
    <dxf>
      <font>
        <strike val="0"/>
        <outline val="0"/>
        <shadow val="0"/>
        <u val="none"/>
        <vertAlign val="baseline"/>
        <sz val="11"/>
        <name val="Arial"/>
        <family val="2"/>
        <scheme val="none"/>
      </font>
      <alignment horizontal="left" vertical="bottom" textRotation="0" indent="0" justifyLastLine="0" shrinkToFit="0" readingOrder="0"/>
      <protection locked="0"/>
    </dxf>
    <dxf>
      <font>
        <strike val="0"/>
        <outline val="0"/>
        <shadow val="0"/>
        <u val="none"/>
        <vertAlign val="baseline"/>
        <sz val="11"/>
        <name val="Arial"/>
        <family val="2"/>
        <scheme val="none"/>
      </font>
      <alignment horizontal="general" vertical="bottom" textRotation="0" wrapText="1" indent="0" justifyLastLine="0" shrinkToFit="0" readingOrder="0"/>
      <protection locked="1" hidden="0"/>
    </dxf>
    <dxf>
      <font>
        <strike val="0"/>
        <outline val="0"/>
        <shadow val="0"/>
        <u val="none"/>
        <vertAlign val="baseline"/>
        <sz val="11"/>
        <name val="Arial"/>
        <family val="2"/>
        <scheme val="none"/>
      </font>
      <alignment horizontal="left" vertical="bottom" textRotation="0" wrapText="0" indent="0" justifyLastLine="0" shrinkToFit="0" readingOrder="0"/>
      <protection locked="0"/>
    </dxf>
    <dxf>
      <alignment horizontal="left" vertical="bottom" textRotation="0" wrapText="0" indent="0" justifyLastLine="0" shrinkToFit="0" readingOrder="0"/>
      <protection locked="0"/>
    </dxf>
    <dxf>
      <font>
        <strike val="0"/>
        <outline val="0"/>
        <shadow val="0"/>
        <u val="none"/>
        <vertAlign val="baseline"/>
        <sz val="11"/>
        <name val="Arial"/>
        <family val="2"/>
        <scheme val="none"/>
      </font>
      <numFmt numFmtId="13" formatCode="0%"/>
      <fill>
        <patternFill patternType="solid">
          <fgColor indexed="64"/>
          <bgColor theme="0" tint="-4.9989318521683403E-2"/>
        </patternFill>
      </fill>
      <alignment horizontal="left" vertical="bottom" textRotation="0" wrapText="0" indent="0" justifyLastLine="0" shrinkToFit="0" readingOrder="0"/>
      <protection locked="0"/>
    </dxf>
    <dxf>
      <font>
        <strike val="0"/>
        <outline val="0"/>
        <shadow val="0"/>
        <u val="none"/>
        <vertAlign val="baseline"/>
        <sz val="11"/>
        <name val="Arial"/>
        <family val="2"/>
        <scheme val="none"/>
      </font>
      <numFmt numFmtId="164" formatCode="&quot;$&quot;#,##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3" formatCode="#,##0"/>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164" formatCode="&quot;$&quot;#,##0"/>
      <fill>
        <patternFill patternType="solid">
          <fgColor indexed="64"/>
          <bgColor theme="0" tint="-4.9989318521683403E-2"/>
        </patternFill>
      </fill>
      <alignment horizontal="left" vertical="bottom" textRotation="0" wrapText="0" indent="0" justifyLastLine="0" shrinkToFit="0" readingOrder="0"/>
      <protection locked="0"/>
    </dxf>
    <dxf>
      <numFmt numFmtId="164" formatCode="&quot;$&quot;#,##0"/>
      <alignment horizontal="left" vertical="bottom" textRotation="0" wrapText="0" indent="0" justifyLastLine="0" shrinkToFit="0" readingOrder="0"/>
      <protection locked="0"/>
    </dxf>
    <dxf>
      <numFmt numFmtId="164" formatCode="&quot;$&quot;#,##0"/>
      <alignment horizontal="left" vertical="bottom" textRotation="0" wrapText="0" indent="0" justifyLastLine="0" shrinkToFit="0" readingOrder="0"/>
      <protection locked="0"/>
    </dxf>
    <dxf>
      <numFmt numFmtId="164" formatCode="&quot;$&quot;#,##0"/>
      <alignment horizontal="left" vertical="bottom" textRotation="0" wrapText="0" indent="0" justifyLastLine="0" shrinkToFit="0" readingOrder="0"/>
      <protection locked="0"/>
    </dxf>
    <dxf>
      <numFmt numFmtId="164" formatCode="&quot;$&quot;#,##0"/>
      <alignment horizontal="left" vertical="bottom" textRotation="0" wrapText="0" indent="0" justifyLastLine="0" shrinkToFit="0" readingOrder="0"/>
      <protection locked="0"/>
    </dxf>
    <dxf>
      <numFmt numFmtId="1" formatCode="0"/>
      <alignment horizontal="left" vertical="bottom" textRotation="0" wrapText="0" indent="0" justifyLastLine="0" shrinkToFit="0" readingOrder="0"/>
      <protection locked="0"/>
    </dxf>
    <dxf>
      <font>
        <strike val="0"/>
        <outline val="0"/>
        <shadow val="0"/>
        <u val="none"/>
        <vertAlign val="baseline"/>
        <sz val="11"/>
        <name val="Arial"/>
        <family val="2"/>
        <scheme val="none"/>
      </font>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numFmt numFmtId="0" formatCode="General"/>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font>
        <strike val="0"/>
        <outline val="0"/>
        <shadow val="0"/>
        <u val="none"/>
        <vertAlign val="baseline"/>
        <sz val="11"/>
        <name val="Arial"/>
        <family val="2"/>
        <scheme val="none"/>
      </font>
      <alignment horizontal="left" vertical="bottom" textRotation="0" wrapText="0" indent="0" justifyLastLine="0" shrinkToFit="0" readingOrder="0"/>
      <protection locked="0"/>
    </dxf>
    <dxf>
      <font>
        <strike val="0"/>
        <outline val="0"/>
        <shadow val="0"/>
        <u val="none"/>
        <vertAlign val="baseline"/>
        <sz val="11"/>
        <name val="Arial"/>
        <family val="2"/>
        <scheme val="none"/>
      </font>
      <alignment horizontal="general" vertical="bottom" textRotation="0" wrapText="1" indent="0" justifyLastLine="0" shrinkToFit="0" readingOrder="0"/>
      <protection locked="1" hidden="0"/>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protection locked="0"/>
    </dxf>
    <dxf>
      <numFmt numFmtId="164" formatCode="&quot;$&quot;#,##0"/>
      <protection locked="0"/>
    </dxf>
    <dxf>
      <font>
        <strike val="0"/>
        <outline val="0"/>
        <shadow val="0"/>
        <u val="none"/>
        <vertAlign val="baseline"/>
        <color rgb="FF4D4D4D"/>
        <name val="Arial"/>
        <family val="2"/>
        <scheme val="none"/>
      </font>
      <protection locked="0"/>
    </dxf>
    <dxf>
      <font>
        <strike val="0"/>
        <outline val="0"/>
        <shadow val="0"/>
        <u val="none"/>
        <vertAlign val="baseline"/>
        <color rgb="FF4D4D4D"/>
        <name val="Arial"/>
        <family val="2"/>
        <scheme val="none"/>
      </font>
      <protection locked="0"/>
    </dxf>
    <dxf>
      <font>
        <strike val="0"/>
        <outline val="0"/>
        <shadow val="0"/>
        <u val="none"/>
        <vertAlign val="baseline"/>
        <color rgb="FF4D4D4D"/>
        <name val="Arial"/>
        <family val="2"/>
        <scheme val="none"/>
      </font>
      <protection locked="0"/>
    </dxf>
    <dxf>
      <protection locked="0"/>
    </dxf>
    <dxf>
      <font>
        <strike val="0"/>
        <outline val="0"/>
        <shadow val="0"/>
        <u val="none"/>
        <vertAlign val="baseline"/>
        <color rgb="FF4D4D4D"/>
        <name val="Arial"/>
        <family val="2"/>
        <scheme val="none"/>
      </font>
      <numFmt numFmtId="1" formatCode="0"/>
      <alignment horizontal="left" vertical="bottom" textRotation="0" indent="0" justifyLastLine="0" shrinkToFit="0" readingOrder="0"/>
      <protection locked="0" hidden="0"/>
    </dxf>
    <dxf>
      <font>
        <strike val="0"/>
        <outline val="0"/>
        <shadow val="0"/>
        <u val="none"/>
        <vertAlign val="baseline"/>
        <color rgb="FF4D4D4D"/>
        <name val="Arial"/>
        <family val="2"/>
        <scheme val="none"/>
      </font>
      <numFmt numFmtId="164" formatCode="&quot;$&quot;#,##0"/>
      <alignment horizontal="left" vertical="bottom" textRotation="0" indent="0" justifyLastLine="0" shrinkToFit="0" readingOrder="0"/>
      <protection locked="0" hidden="0"/>
    </dxf>
    <dxf>
      <protection locked="0"/>
    </dxf>
    <dxf>
      <font>
        <strike val="0"/>
        <outline val="0"/>
        <shadow val="0"/>
        <u val="none"/>
        <vertAlign val="baseline"/>
        <color rgb="FF4D4D4D"/>
        <name val="Arial"/>
        <family val="2"/>
        <scheme val="none"/>
      </font>
      <numFmt numFmtId="30" formatCode="@"/>
      <alignment horizontal="left" vertical="bottom" textRotation="0" indent="0" justifyLastLine="0" shrinkToFit="0" readingOrder="0"/>
      <protection locked="0" hidden="0"/>
    </dxf>
    <dxf>
      <font>
        <strike val="0"/>
        <outline val="0"/>
        <shadow val="0"/>
        <u val="none"/>
        <vertAlign val="baseline"/>
        <color rgb="FF4D4D4D"/>
        <name val="Arial"/>
        <family val="2"/>
        <scheme val="none"/>
      </font>
      <alignment horizontal="left" vertical="bottom" textRotation="0" indent="0" justifyLastLine="0" shrinkToFit="0" readingOrder="0"/>
      <protection locked="0" hidden="0"/>
    </dxf>
    <dxf>
      <font>
        <strike val="0"/>
        <outline val="0"/>
        <shadow val="0"/>
        <u val="none"/>
        <vertAlign val="baseline"/>
        <color rgb="FF4D4D4D"/>
        <name val="Arial"/>
        <family val="2"/>
        <scheme val="none"/>
      </font>
      <protection locked="0"/>
    </dxf>
    <dxf>
      <font>
        <strike val="0"/>
        <outline val="0"/>
        <shadow val="0"/>
        <u val="none"/>
        <vertAlign val="baseline"/>
        <color rgb="FF4D4D4D"/>
        <name val="Arial"/>
        <family val="2"/>
        <scheme val="none"/>
      </font>
      <protection locked="1" hidden="0"/>
    </dxf>
    <dxf>
      <font>
        <strike val="0"/>
        <outline val="0"/>
        <shadow val="0"/>
        <u val="none"/>
        <vertAlign val="baseline"/>
        <color rgb="FF4D4D4D"/>
        <name val="Arial"/>
        <family val="2"/>
        <scheme val="none"/>
      </font>
      <alignment horizontal="left" vertical="bottom" textRotation="0" indent="0" justifyLastLine="0" shrinkToFit="0" readingOrder="0"/>
      <protection locked="0" hidden="0"/>
    </dxf>
    <dxf>
      <font>
        <strike val="0"/>
        <outline val="0"/>
        <shadow val="0"/>
        <u val="none"/>
        <vertAlign val="baseline"/>
        <color rgb="FF4D4D4D"/>
        <name val="Arial"/>
        <family val="2"/>
        <scheme val="none"/>
      </font>
      <numFmt numFmtId="164" formatCode="&quot;$&quot;#,##0"/>
      <alignment horizontal="left" vertical="bottom" textRotation="0" indent="0" justifyLastLine="0" shrinkToFit="0" readingOrder="0"/>
      <protection locked="0" hidden="0"/>
    </dxf>
    <dxf>
      <font>
        <strike val="0"/>
        <outline val="0"/>
        <shadow val="0"/>
        <u val="none"/>
        <vertAlign val="baseline"/>
        <color rgb="FF4D4D4D"/>
        <name val="Arial"/>
        <family val="2"/>
        <scheme val="none"/>
      </font>
      <alignment horizontal="left" vertical="bottom" textRotation="0" indent="0" justifyLastLine="0" shrinkToFit="0" readingOrder="0"/>
      <protection locked="0" hidden="0"/>
    </dxf>
    <dxf>
      <font>
        <strike val="0"/>
        <outline val="0"/>
        <shadow val="0"/>
        <u val="none"/>
        <vertAlign val="baseline"/>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color rgb="FF4D4D4D"/>
        <name val="Arial"/>
        <family val="2"/>
        <scheme val="none"/>
      </font>
      <alignment horizontal="left" vertical="bottom" textRotation="0" indent="0" justifyLastLine="0" shrinkToFit="0" readingOrder="0"/>
      <protection locked="0" hidden="0"/>
    </dxf>
    <dxf>
      <font>
        <strike val="0"/>
        <outline val="0"/>
        <shadow val="0"/>
        <u val="none"/>
        <vertAlign val="baseline"/>
        <color rgb="FF4D4D4D"/>
        <name val="Arial"/>
        <family val="2"/>
        <scheme val="none"/>
      </font>
      <protection locked="0"/>
    </dxf>
    <dxf>
      <font>
        <strike val="0"/>
        <outline val="0"/>
        <shadow val="0"/>
        <u val="none"/>
        <vertAlign val="baseline"/>
        <sz val="11"/>
        <color rgb="FF4D4D4D"/>
        <name val="Arial"/>
        <family val="2"/>
        <scheme val="none"/>
      </font>
      <numFmt numFmtId="0" formatCode="General"/>
      <protection locked="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b val="0"/>
        <i val="0"/>
        <strike val="0"/>
        <condense val="0"/>
        <extend val="0"/>
        <outline val="0"/>
        <shadow val="0"/>
        <u val="none"/>
        <vertAlign val="baseline"/>
        <sz val="11"/>
        <color rgb="FF4D4D4D"/>
        <name val="Arial"/>
        <family val="2"/>
        <scheme val="none"/>
      </font>
      <alignment horizontal="left" textRotation="0" wrapText="1" indent="0" justifyLastLine="0" shrinkToFit="0" readingOrder="0"/>
      <protection locked="0" hidden="0"/>
    </dxf>
    <dxf>
      <font>
        <b val="0"/>
        <i val="0"/>
        <strike val="0"/>
        <condense val="0"/>
        <extend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numFmt numFmtId="3" formatCode="#,##0"/>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numFmt numFmtId="3" formatCode="#,##0"/>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numFmt numFmtId="3" formatCode="#,##0"/>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numFmt numFmtId="164" formatCode="&quot;$&quot;#,##0"/>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numFmt numFmtId="164" formatCode="&quot;$&quot;#,##0"/>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numFmt numFmtId="0" formatCode="General"/>
      <fill>
        <patternFill patternType="solid">
          <fgColor indexed="64"/>
          <bgColor theme="0" tint="-4.9989318521683403E-2"/>
        </patternFill>
      </fill>
      <alignment horizontal="left" textRotation="0" wrapText="1" indent="0" justifyLastLine="0" shrinkToFit="0" readingOrder="0"/>
      <protection locked="0" hidden="1"/>
    </dxf>
    <dxf>
      <font>
        <strike val="0"/>
        <outline val="0"/>
        <shadow val="0"/>
        <u val="none"/>
        <vertAlign val="baseline"/>
        <sz val="11"/>
        <color rgb="FF4D4D4D"/>
        <name val="Arial"/>
        <family val="2"/>
        <scheme val="none"/>
      </font>
      <numFmt numFmtId="0" formatCode="General"/>
      <fill>
        <patternFill patternType="solid">
          <fgColor indexed="64"/>
          <bgColor theme="0" tint="-4.9989318521683403E-2"/>
        </patternFill>
      </fill>
      <alignment horizontal="left" textRotation="0" wrapText="1" indent="0" justifyLastLine="0" shrinkToFit="0" readingOrder="0"/>
      <protection locked="0" hidden="1"/>
    </dxf>
    <dxf>
      <font>
        <strike val="0"/>
        <outline val="0"/>
        <shadow val="0"/>
        <u val="none"/>
        <vertAlign val="baseline"/>
        <sz val="11"/>
        <color rgb="FF4D4D4D"/>
        <name val="Arial"/>
        <family val="2"/>
        <scheme val="none"/>
      </font>
      <numFmt numFmtId="30" formatCode="@"/>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textRotation="0" wrapText="1" indent="0" justifyLastLine="0" shrinkToFit="0" readingOrder="0"/>
      <protection locked="0" hidden="0"/>
    </dxf>
    <dxf>
      <font>
        <strike val="0"/>
        <outline val="0"/>
        <shadow val="0"/>
        <u val="none"/>
        <vertAlign val="baseline"/>
        <sz val="11"/>
        <color rgb="FF4D4D4D"/>
        <name val="Arial"/>
        <family val="2"/>
        <scheme val="none"/>
      </font>
      <fill>
        <patternFill patternType="solid">
          <fgColor indexed="64"/>
          <bgColor theme="0" tint="-4.9989318521683403E-2"/>
        </patternFill>
      </fill>
      <alignment horizontal="left" textRotation="0" indent="0" justifyLastLine="0" shrinkToFit="0" readingOrder="0"/>
      <protection locked="0"/>
    </dxf>
    <dxf>
      <font>
        <strike val="0"/>
        <outline val="0"/>
        <shadow val="0"/>
        <u val="none"/>
        <vertAlign val="baseline"/>
        <sz val="11"/>
        <color rgb="FF4D4D4D"/>
        <name val="Arial"/>
        <family val="2"/>
        <scheme val="none"/>
      </font>
      <protection locked="0"/>
    </dxf>
    <dxf>
      <font>
        <strike val="0"/>
        <outline val="0"/>
        <shadow val="0"/>
        <u val="none"/>
        <vertAlign val="baseline"/>
        <sz val="11"/>
        <color rgb="FF4D4D4D"/>
        <name val="Arial"/>
        <family val="2"/>
        <scheme val="none"/>
      </font>
      <alignment horizontal="general" vertical="bottom" textRotation="0" wrapText="1" indent="0" justifyLastLine="0" shrinkToFit="0" readingOrder="0"/>
      <protection locked="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numFmt numFmtId="166" formatCode="##\-#######"/>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auto="1"/>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numFmt numFmtId="0" formatCode="General"/>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left" vertical="bottom" textRotation="0" wrapText="1" indent="0" justifyLastLine="0" shrinkToFit="0" readingOrder="0"/>
      <protection locked="0" hidden="0"/>
    </dxf>
    <dxf>
      <font>
        <strike val="0"/>
        <outline val="0"/>
        <shadow val="0"/>
        <u val="none"/>
        <vertAlign val="baseline"/>
        <sz val="11"/>
        <color rgb="FF4D4D4D"/>
        <name val="Arial"/>
        <family val="2"/>
        <scheme val="none"/>
      </font>
      <alignment horizontal="general" vertical="bottom" textRotation="0" wrapText="1" indent="0" justifyLastLine="0" shrinkToFit="0" readingOrder="0"/>
      <protection locked="1" hidden="0"/>
    </dxf>
    <dxf>
      <font>
        <b val="0"/>
        <strike val="0"/>
        <outline val="0"/>
        <shadow val="0"/>
        <u val="none"/>
        <vertAlign val="baseline"/>
        <sz val="11"/>
        <color rgb="FF4D4D4D"/>
        <name val="Arial"/>
        <family val="2"/>
        <scheme val="none"/>
      </font>
      <numFmt numFmtId="0" formatCode="General"/>
      <alignment horizontal="left" textRotation="0" indent="0" justifyLastLine="0" shrinkToFit="0" readingOrder="0"/>
      <protection locked="0" hidden="0"/>
    </dxf>
    <dxf>
      <font>
        <b val="0"/>
        <strike val="0"/>
        <outline val="0"/>
        <shadow val="0"/>
        <u val="none"/>
        <vertAlign val="baseline"/>
        <sz val="11"/>
        <color rgb="FF4D4D4D"/>
        <name val="Arial"/>
        <family val="2"/>
        <scheme val="none"/>
      </font>
      <numFmt numFmtId="0" formatCode="General"/>
      <alignment horizontal="left" vertical="bottom" textRotation="0" wrapText="1" indent="0" justifyLastLine="0" shrinkToFit="0" readingOrder="0"/>
      <protection locked="0" hidden="0"/>
    </dxf>
    <dxf>
      <font>
        <b val="0"/>
        <strike val="0"/>
        <outline val="0"/>
        <shadow val="0"/>
        <u val="none"/>
        <vertAlign val="baseline"/>
        <sz val="11"/>
        <color rgb="FF4D4D4D"/>
        <name val="Arial"/>
        <family val="2"/>
        <scheme val="none"/>
      </font>
      <numFmt numFmtId="0" formatCode="General"/>
      <alignment horizontal="left" textRotation="0" indent="0" justifyLastLine="0" shrinkToFit="0" readingOrder="0"/>
      <protection locked="0" hidden="0"/>
    </dxf>
    <dxf>
      <font>
        <b val="0"/>
        <strike val="0"/>
        <outline val="0"/>
        <shadow val="0"/>
        <u val="none"/>
        <vertAlign val="baseline"/>
        <sz val="11"/>
        <color rgb="FF4D4D4D"/>
        <name val="Arial"/>
        <family val="2"/>
        <scheme val="none"/>
      </font>
      <numFmt numFmtId="0" formatCode="General"/>
      <alignment horizontal="left" textRotation="0" indent="0" justifyLastLine="0" shrinkToFit="0" readingOrder="0"/>
      <protection locked="0" hidden="0"/>
    </dxf>
    <dxf>
      <font>
        <b val="0"/>
        <strike val="0"/>
        <outline val="0"/>
        <shadow val="0"/>
        <u val="none"/>
        <vertAlign val="baseline"/>
        <sz val="11"/>
        <color rgb="FF4D4D4D"/>
        <name val="Arial"/>
        <family val="2"/>
        <scheme val="none"/>
      </font>
      <numFmt numFmtId="0" formatCode="General"/>
      <alignment horizontal="left" textRotation="0" indent="0" justifyLastLine="0" shrinkToFit="0" readingOrder="0"/>
      <protection locked="0" hidden="0"/>
    </dxf>
    <dxf>
      <font>
        <b val="0"/>
        <strike val="0"/>
        <outline val="0"/>
        <shadow val="0"/>
        <u val="none"/>
        <vertAlign val="baseline"/>
        <sz val="11"/>
        <color rgb="FF4D4D4D"/>
        <name val="Arial"/>
        <family val="2"/>
        <scheme val="none"/>
      </font>
      <numFmt numFmtId="0" formatCode="General"/>
      <alignment horizontal="left" textRotation="0" indent="0" justifyLastLine="0" shrinkToFit="0" readingOrder="0"/>
      <protection locked="0" hidden="0"/>
    </dxf>
    <dxf>
      <font>
        <strike val="0"/>
        <outline val="0"/>
        <shadow val="0"/>
        <u val="none"/>
        <vertAlign val="baseline"/>
        <color rgb="FF4D4D4D"/>
        <name val="Arial"/>
        <family val="2"/>
        <scheme val="none"/>
      </font>
      <protection locked="0"/>
    </dxf>
    <dxf>
      <font>
        <strike val="0"/>
        <outline val="0"/>
        <shadow val="0"/>
        <u val="none"/>
        <vertAlign val="baseline"/>
        <sz val="11"/>
        <color theme="0"/>
        <name val="Arial"/>
        <family val="2"/>
        <scheme val="none"/>
      </font>
      <numFmt numFmtId="164" formatCode="&quot;$&quot;#,##0"/>
      <fill>
        <patternFill patternType="solid">
          <fgColor indexed="64"/>
          <bgColor rgb="FFFFFF00"/>
        </patternFill>
      </fill>
      <alignment horizontal="left" vertical="bottom" textRotation="0" wrapText="0" indent="0" justifyLastLine="0" shrinkToFit="0" readingOrder="0"/>
      <border diagonalUp="0" diagonalDown="0">
        <left style="thin">
          <color rgb="FF2F8B8B"/>
        </left>
        <right style="thin">
          <color rgb="FF2F8B8B"/>
        </right>
        <top/>
        <bottom/>
      </border>
      <protection locked="0" hidden="0"/>
    </dxf>
    <dxf>
      <font>
        <b val="0"/>
        <i val="0"/>
        <strike val="0"/>
        <condense val="0"/>
        <extend val="0"/>
        <outline val="0"/>
        <shadow val="0"/>
        <u val="none"/>
        <vertAlign val="baseline"/>
        <sz val="11"/>
        <color rgb="FF4D4D4D"/>
        <name val="Arial"/>
        <family val="2"/>
        <scheme val="none"/>
      </font>
      <fill>
        <patternFill patternType="solid">
          <fgColor indexed="64"/>
          <bgColor theme="0" tint="-4.9989318521683403E-2"/>
        </patternFill>
      </fill>
      <alignment horizontal="left" vertical="bottom" textRotation="0" wrapText="1" indent="0" justifyLastLine="0" shrinkToFit="0" readingOrder="0"/>
      <border diagonalUp="0" diagonalDown="0">
        <left/>
        <right style="thin">
          <color rgb="FF2F8B8B"/>
        </right>
        <top/>
        <bottom/>
      </border>
      <protection locked="0" hidden="0"/>
    </dxf>
    <dxf>
      <font>
        <strike val="0"/>
        <outline val="0"/>
        <shadow val="0"/>
        <u val="none"/>
        <vertAlign val="baseline"/>
        <color rgb="FF4D4D4D"/>
        <name val="Arial"/>
        <family val="2"/>
        <scheme val="none"/>
      </font>
      <alignment horizontal="left" vertical="bottom" textRotation="0" indent="0" justifyLastLine="0" shrinkToFit="0" readingOrder="0"/>
      <protection locked="0" hidden="0"/>
    </dxf>
    <dxf>
      <protection locked="0"/>
    </dxf>
    <dxf>
      <alignment horizontal="left" vertical="bottom" textRotation="0" indent="0" justifyLastLine="0" shrinkToFit="0" readingOrder="0"/>
      <protection locked="0"/>
    </dxf>
    <dxf>
      <font>
        <strike val="0"/>
        <outline val="0"/>
        <shadow val="0"/>
        <u val="none"/>
        <vertAlign val="baseline"/>
        <color rgb="FF4D4D4D"/>
        <name val="Arial"/>
        <family val="2"/>
        <scheme val="none"/>
      </font>
      <alignment horizontal="general" vertical="bottom" textRotation="0" wrapText="1" indent="0" justifyLastLine="0" shrinkToFit="0" readingOrder="0"/>
      <protection locked="0"/>
    </dxf>
    <dxf>
      <fill>
        <patternFill patternType="solid">
          <fgColor theme="8" tint="0.79998168889431442"/>
          <bgColor theme="8" tint="0.79998168889431442"/>
        </patternFill>
      </fill>
    </dxf>
    <dxf>
      <fill>
        <patternFill patternType="solid">
          <fgColor rgb="FFEBF4F5"/>
          <bgColor rgb="FFEBF4F5"/>
        </patternFill>
      </fill>
    </dxf>
    <dxf>
      <font>
        <b/>
        <color theme="1"/>
      </font>
    </dxf>
    <dxf>
      <font>
        <b/>
        <color theme="1"/>
      </font>
    </dxf>
    <dxf>
      <font>
        <b/>
        <color theme="1"/>
      </font>
      <border>
        <top style="double">
          <color theme="8"/>
        </top>
      </border>
    </dxf>
    <dxf>
      <font>
        <b/>
        <color theme="1"/>
      </font>
      <border>
        <bottom style="medium">
          <color rgb="FF2F8B8B"/>
        </bottom>
      </border>
    </dxf>
    <dxf>
      <font>
        <color theme="1"/>
      </font>
      <border>
        <left style="thin">
          <color rgb="FF2F8B8B"/>
        </left>
        <right style="thin">
          <color rgb="FF2F8B8B"/>
        </right>
        <top style="thin">
          <color rgb="FF2F8B8B"/>
        </top>
        <bottom style="thin">
          <color rgb="FF2F8B8B"/>
        </bottom>
        <vertical style="thin">
          <color rgb="FF2F8B8B"/>
        </vertical>
        <horizontal style="thin">
          <color rgb="FF2F8B8B"/>
        </horizontal>
      </border>
    </dxf>
  </dxfs>
  <tableStyles count="1" defaultTableStyle="TableStyleMedium2" defaultPivotStyle="PivotStyleLight16">
    <tableStyle name="CRITable" pivot="0" count="7" xr9:uid="{54D476BC-6026-4DA4-A1CD-F6AA72CCD5EF}">
      <tableStyleElement type="wholeTable" dxfId="196"/>
      <tableStyleElement type="headerRow" dxfId="195"/>
      <tableStyleElement type="totalRow" dxfId="194"/>
      <tableStyleElement type="firstColumn" dxfId="193"/>
      <tableStyleElement type="lastColumn" dxfId="192"/>
      <tableStyleElement type="firstRowStripe" dxfId="191"/>
      <tableStyleElement type="firstColumnStripe" dxfId="190"/>
    </tableStyle>
  </tableStyles>
  <colors>
    <mruColors>
      <color rgb="FFAECFD2"/>
      <color rgb="FF39ACA9"/>
      <color rgb="FFD6E7E9"/>
      <color rgb="FF244C5A"/>
      <color rgb="FFEBF4F5"/>
      <color rgb="FF2F8B8B"/>
      <color rgb="FF4D4D4D"/>
      <color rgb="FF00263E"/>
      <color rgb="FFB9EEED"/>
      <color rgb="FF6C00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pivotCacheDefinition" Target="pivotCache/pivotCacheDefinition1.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Client%20Folders/Wall%20Design%20Group%20Inc/lakeland.xls" TargetMode="External"/><Relationship Id="rId1" Type="http://schemas.openxmlformats.org/officeDocument/2006/relationships/externalLinkPath" Target="/Client%20Folders/Wall%20Design%20Group%20Inc/lakela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rofile.lockton.com\desktops$\Cost%20Accounting\2003%20Spectrum\2%20-%20Aug%2002\FREIGHT%20AUG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NitselMendez\Downloads\DCB%20-%202016%20Marketing%20Summary.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ptive-fs1\SYS\Universal%20Submission\CRI%20UST%20DRAFT%20-%20working.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ofile.lockton.com\desktops$\2003%20Budget\Std%20Cost%20Comparis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ofile.lockton.com\desktops$\Documents%20and%20Settings\rgallagher\Local%20Settings\Temporary%20Internet%20Files\OLK32\FY%2004%20Bud%20Input%20Al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rofile.lockton.com\desktops$\Documents%20and%20Settings\asmith\Local%20Settings\Temporary%20Internet%20Files\OLKA\2004%20Charts.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Client%20Folders/Wall%20Design%20Group%20Inc/OBRIEN.XLS" TargetMode="External"/><Relationship Id="rId1" Type="http://schemas.openxmlformats.org/officeDocument/2006/relationships/externalLinkPath" Target="/Client%20Folders/Wall%20Design%20Group%20Inc/OBRIE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ockton.com\shared\Analytics\Analytics\CLIENTS\Sand%20Dollar%20Holdings\2017\Loss%20Analysis\2017.10\Benchmark%20Loss%20Rate%20Analysis%202017%2007%20WC%202017.10%20combined.xlsm"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Lockirv-fs1/units/Users/BriaticoB/AppData/Local/Microsoft/Windows/Temporary%20Internet%20Files/Content.Outlook/THH4UKBE/16-17%20SOV%20@%20renewal(as%20of%2012-5-16)%20%20++CURRENT%20SOV++.xls" TargetMode="External"/><Relationship Id="rId1" Type="http://schemas.openxmlformats.org/officeDocument/2006/relationships/externalLinkPath" Target="/Lockirv-fs1/units/Users/BriaticoB/AppData/Local/Microsoft/Windows/Temporary%20Internet%20Files/Content.Outlook/THH4UKBE/16-17%20SOV%20@%20renewal(as%20of%2012-5-16)%20%20++CURRENT%20SOV++.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rofile.lockton.com\desktops$\Financial%20Statements\2007%20Financial%20Stmts\New%20Product%20Development\NPD_historical%20dat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odels%20Backed%20Up/Loss%20Proj&amp;Stratification.xls" TargetMode="External"/><Relationship Id="rId1" Type="http://schemas.openxmlformats.org/officeDocument/2006/relationships/externalLinkPath" Target="/Models%20Backed%20Up/Loss%20Proj&amp;Stratificati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rofile.lockton.com\desktops$\Rebecca%20Collins\sales\NPD_historical%20data.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RISK/MODELS/LDF%20Database.xls" TargetMode="External"/><Relationship Id="rId1" Type="http://schemas.openxmlformats.org/officeDocument/2006/relationships/externalLinkPath" Target="/RISK/MODELS/LDF%20Database.xls" TargetMode="External"/></Relationships>
</file>

<file path=xl/externalLinks/_rels/externalLink22.xml.rels><?xml version="1.0" encoding="UTF-8" standalone="yes"?>
<Relationships xmlns="http://schemas.openxmlformats.org/package/2006/relationships"><Relationship Id="rId3" Type="http://schemas.openxmlformats.org/officeDocument/2006/relationships/externalLinkPath" Target="../../../../../jacquestephen_carrenard_americanglobal_com/Documents/26-27%20SUB%20All%20Lines%20Bacallao.xlsx" TargetMode="External"/><Relationship Id="rId2" Type="http://schemas.openxmlformats.org/officeDocument/2006/relationships/externalLinkPath" Target="https://appriver3651014108-my.sharepoint.com/personal/jacquestephen_carrenard_americanglobal_com/Documents/26-27%20SUB%20All%20Lines%20Bacallao.xlsx" TargetMode="External"/><Relationship Id="rId1" Type="http://schemas.openxmlformats.org/officeDocument/2006/relationships/externalLinkPath" Target="/personal/jacquestephen_carrenard_americanglobal_com/Documents/26-27%20SUB%20All%20Lines%20Bacallao.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Lockla-fs/units/Mazie/Active%20Clients/BNC/2002/00SCHED1.XLS" TargetMode="External"/><Relationship Id="rId1" Type="http://schemas.openxmlformats.org/officeDocument/2006/relationships/externalLinkPath" Target="/Lockla-fs/units/Mazie/Active%20Clients/BNC/2002/00SCHED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rr/Engagements/Active/30%20-%20M&amp;E/39-17569%20Knape%20and%20Vogt%20SFAS%20142%20Step%20II%20-%202009/Analysis/WorkRite%20ME%20Analysis%20v02.xls" TargetMode="External"/></Relationships>
</file>

<file path=xl/externalLinks/_rels/externalLink25.xml.rels><?xml version="1.0" encoding="UTF-8" standalone="yes"?>
<Relationships xmlns="http://schemas.openxmlformats.org/package/2006/relationships"><Relationship Id="rId3" Type="http://schemas.openxmlformats.org/officeDocument/2006/relationships/externalLinkPath" Target="../../../../../brian_miles_americanglobal_com/Documents/FL%20OneDrive%20Folders/Insurance%20Clients%20FL%20(OD)/LEAD%20Engineering/2026-2027/Marketing/Comparison/26-27%20COMPARISON%20LEAD.xlsx" TargetMode="External"/><Relationship Id="rId2" Type="http://schemas.openxmlformats.org/officeDocument/2006/relationships/externalLinkPath" Target="https://appriver3651014108-my.sharepoint.com/personal/brian_miles_americanglobal_com/Documents/FL%20OneDrive%20Folders/Insurance%20Clients%20FL%20(OD)/LEAD%20Engineering/2026-2027/Marketing/Comparison/26-27%20COMPARISON%20LEAD.xlsx" TargetMode="External"/><Relationship Id="rId1" Type="http://schemas.openxmlformats.org/officeDocument/2006/relationships/externalLinkPath" Target="/personal/brian_miles_americanglobal_com/Documents/FL%20OneDrive%20Folders/Insurance%20Clients%20FL%20(OD)/LEAD%20Engineering/2026-2027/Marketing/Comparison/26-27%20COMPARISON%20LEAD.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rofile.lockton.com\desktops$\Documents%20and%20Settings\smcwilliams\Local%20Settings\Temporary%20Internet%20Files\OLKB9\Documents%20and%20Settings\asmith\Local%20Settings\Temporary%20Internet%20Files\OLKA\2004%20Chart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file.lockton.com\desktops$\DOCUME~1\HoesGr\LOCALS~1\Temp\notes6030C8\Doskocil%20Manufacturing%20-%20TP%20Rater.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Client%20Folders/Wall%20Design%20Group%20Inc/BRUNS.XLS" TargetMode="External"/><Relationship Id="rId1" Type="http://schemas.openxmlformats.org/officeDocument/2006/relationships/externalLinkPath" Target="/Client%20Folders/Wall%20Design%20Group%20Inc/BRUN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rofile.lockton.com\desktops$\Financial%20Reporting%20&amp;%20Analysis\Harper%20Analysis\Cost%20Justification--Desktops.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RISK/MODELS/Periodic%20Financial%20Master.xls" TargetMode="External"/><Relationship Id="rId1" Type="http://schemas.openxmlformats.org/officeDocument/2006/relationships/externalLinkPath" Target="/RISK/MODELS/Periodic%20Financial%20Maste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SRR\3933772%20Empire%20Today,%20LLC%20-%202016%20ASC%20805\Analysis%20(3933772)\Capital%20Leases%20Analysis%20v0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ares\data\Group%20Specific%20Client%20Service\30%20-%20M&amp;E\Templates\Analysis\M&amp;E%20Analysis%20Template%201.0.xlt" TargetMode="External"/></Relationships>
</file>

<file path=xl/externalLinks/_rels/externalLink32.xml.rels><?xml version="1.0" encoding="UTF-8" standalone="yes"?>
<Relationships xmlns="http://schemas.openxmlformats.org/package/2006/relationships"><Relationship Id="rId3" Type="http://schemas.openxmlformats.org/officeDocument/2006/relationships/externalLinkPath" Target="https://appriver3651014108-my.sharepoint.com/personal/brian_miles_americanglobal_com/Documents/FL%20OneDrive%20Folders/Insurance%20Clients%20FL%20(OD)/Thornton%20-%20GCI%20Captive%20No.%202403/2026-2027/Marketing/Comparison/26-27%20Comparison%20Thornton%20Construction.xlsx" TargetMode="External"/><Relationship Id="rId2" Type="http://schemas.microsoft.com/office/2019/04/relationships/externalLinkLongPath" Target="/personal/brian_miles_americanglobal_com/Documents/FL%20OneDrive%20Folders/Insurance%20Clients%20FL%20(OD)/Thornton%20-%20GCI%20Captive%20No.%202403/2026-2027/Marketing/Comparison/26-27%20Comparison%20Thornton%20Construction.xlsx?49CEBD30" TargetMode="External"/><Relationship Id="rId1" Type="http://schemas.openxmlformats.org/officeDocument/2006/relationships/externalLinkPath" Target="file:///\\49CEBD30\26-27%20Comparison%20Thornton%20Construction.xlsx" TargetMode="External"/><Relationship Id="rId4" Type="http://schemas.openxmlformats.org/officeDocument/2006/relationships/externalLinkPath" Target="../../../../../brian_miles_americanglobal_com/Documents/FL%20OneDrive%20Folders/Insurance%20Clients%20FL%20(OD)/Thornton%20-%20GCI%20Captive%20No.%202403/2026-2027/Marketing/Comparison/26-27%20Comparison%20Thornton%20Construction.xlsx" TargetMode="External"/></Relationships>
</file>

<file path=xl/externalLinks/_rels/externalLink33.xml.rels><?xml version="1.0" encoding="UTF-8" standalone="yes"?>
<Relationships xmlns="http://schemas.openxmlformats.org/package/2006/relationships"><Relationship Id="rId3" Type="http://schemas.openxmlformats.org/officeDocument/2006/relationships/externalLinkPath" Target="https://appriver3651014108-my.sharepoint.com/personal/brian_miles_americanglobal_com/Documents/FL%20OneDrive%20Folders/Insurance%20Clients%20FL%20(OD)/BC&amp;E%20-%20Boulder%2038193/2025-2026/Marketing/RFI/25-26%20RFI%20Boulder%20Renewal%20Workbook%20Updated%2007.30.2025.xlsx" TargetMode="External"/><Relationship Id="rId2" Type="http://schemas.microsoft.com/office/2019/04/relationships/externalLinkLongPath" Target="/personal/brian_miles_americanglobal_com/Documents/FL%20OneDrive%20Folders/Insurance%20Clients%20FL%20(OD)/BC&amp;E%20-%20Boulder%2038193/2025-2026/Marketing/RFI/25-26%20RFI%20Boulder%20Renewal%20Workbook%20Updated%2007.30.2025.xlsx?0001254B" TargetMode="External"/><Relationship Id="rId1" Type="http://schemas.openxmlformats.org/officeDocument/2006/relationships/externalLinkPath" Target="file:///\\0001254B\25-26%20RFI%20Boulder%20Renewal%20Workbook%20Updated%2007.30.2025.xlsx" TargetMode="External"/><Relationship Id="rId4" Type="http://schemas.openxmlformats.org/officeDocument/2006/relationships/externalLinkPath" Target="../../../../../brian_miles_americanglobal_com/Documents/FL%20OneDrive%20Folders/Insurance%20Clients%20FL%20(OD)/BC&amp;E%20-%20Boulder%2038193/2025-2026/Marketing/RFI/25-26%20RFI%20Boulder%20Renewal%20Workbook%20Updated%2007.30.2025.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brian_miles_americanglobal_com/Documents/FL%20OneDrive%20Folders/Insurance%20Clients%20FL%20(OD)/Marker%20Group/2025%20-2026%20Corporate/Marketing/Comparison/25-26%20COMPARISON%20Marker.xlsx" TargetMode="External"/><Relationship Id="rId2" Type="http://schemas.openxmlformats.org/officeDocument/2006/relationships/externalLinkPath" Target="https://appriver3651014108-my.sharepoint.com/personal/brian_miles_americanglobal_com/Documents/FL%20OneDrive%20Folders/Insurance%20Clients%20FL%20(OD)/Marker%20Group/2025%20-2026%20Corporate/Marketing/Comparison/25-26%20COMPARISON%20Marker.xlsx" TargetMode="External"/><Relationship Id="rId1" Type="http://schemas.openxmlformats.org/officeDocument/2006/relationships/externalLinkPath" Target="/personal/brian_miles_americanglobal_com/Documents/FL%20OneDrive%20Folders/Insurance%20Clients%20FL%20(OD)/Marker%20Group/2025%20-2026%20Corporate/Marketing/Comparison/25-26%20COMPARISON%20Mark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ockton.com\shared\RISK\CLIENTS\Taco%20Bueno\2013\Loss%20Analysis%204.0%202013.03.27%20NEW%20MODEL%20SAMPLE.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mc-file1\acct_data\2003%20Q4+%20Forecast\2003DMCBudget(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rr/Engagements/Active/30%20-%20M&amp;E/39-17569%20Knape%20and%20Vogt%20SFAS%20142%20Step%20II%20-%202009/Report/DRAFT/KV%202009%20Detail%20ExhibitsV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ockton.com\shared\WP\WPGEN\JTN\NOT%20IN%20PROCESS\Rebrand\Excel\Loss%20Analysis_Flannery\Loss%20Analysis%205.0%202017.10.11%20SAMPLE.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ofile.lockton.com\desktops$\Cost%20Accounting\2003%20Spectrum\3%20-%20Sept%2002\Freight%20SEP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d Bonds"/>
      <sheetName val="P&amp;P Bonds"/>
      <sheetName val="Aggregate"/>
      <sheetName val="woh"/>
    </sheetNames>
    <sheetDataSet>
      <sheetData sheetId="0"/>
      <sheetData sheetId="1"/>
      <sheetData sheetId="2"/>
      <sheetData sheetId="3">
        <row r="18">
          <cell r="AK18">
            <v>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 02 RECEIP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keting Summa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tive Setup"/>
      <sheetName val="NMN"/>
      <sheetName val="Cover"/>
      <sheetName val="Underwriting"/>
      <sheetName val="Named Insureds"/>
      <sheetName val="Locations"/>
      <sheetName val="GL"/>
      <sheetName val="WC"/>
      <sheetName val="Vehicles"/>
      <sheetName val="Vehicle Summary"/>
      <sheetName val="Loss History"/>
      <sheetName val="Supplemental"/>
      <sheetName val="Drivers"/>
      <sheetName val="Lookups"/>
      <sheetName val="Auto-OLD"/>
      <sheetName val="Validation"/>
      <sheetName val="IC Data Intake"/>
      <sheetName val="ICU Data Intake"/>
      <sheetName val="Intake, Contacts"/>
      <sheetName val="Intake, Cover and Underwriting"/>
    </sheetNames>
    <sheetDataSet>
      <sheetData sheetId="0" refreshError="1"/>
      <sheetData sheetId="1" refreshError="1"/>
      <sheetData sheetId="2" refreshError="1"/>
      <sheetData sheetId="3" refreshError="1"/>
      <sheetData sheetId="4" refreshError="1"/>
      <sheetData sheetId="5" refreshError="1">
        <row r="12">
          <cell r="Z12" t="str">
            <v/>
          </cell>
        </row>
        <row r="13">
          <cell r="Z13" t="str">
            <v/>
          </cell>
        </row>
        <row r="14">
          <cell r="Z14" t="str">
            <v/>
          </cell>
        </row>
        <row r="15">
          <cell r="Z15" t="str">
            <v/>
          </cell>
        </row>
        <row r="16">
          <cell r="Z16" t="str">
            <v/>
          </cell>
        </row>
        <row r="17">
          <cell r="Z17" t="str">
            <v/>
          </cell>
        </row>
        <row r="18">
          <cell r="Z18" t="str">
            <v/>
          </cell>
        </row>
        <row r="19">
          <cell r="Z19" t="str">
            <v/>
          </cell>
        </row>
        <row r="20">
          <cell r="Z20" t="str">
            <v/>
          </cell>
        </row>
        <row r="21">
          <cell r="Z21" t="str">
            <v/>
          </cell>
        </row>
        <row r="22">
          <cell r="Z22" t="str">
            <v/>
          </cell>
        </row>
        <row r="23">
          <cell r="Z23" t="str">
            <v/>
          </cell>
        </row>
        <row r="24">
          <cell r="Z24" t="str">
            <v/>
          </cell>
        </row>
        <row r="25">
          <cell r="Z25" t="str">
            <v/>
          </cell>
        </row>
        <row r="26">
          <cell r="Z26" t="str">
            <v/>
          </cell>
        </row>
        <row r="27">
          <cell r="Z27" t="str">
            <v/>
          </cell>
        </row>
        <row r="28">
          <cell r="Z28" t="str">
            <v/>
          </cell>
        </row>
        <row r="29">
          <cell r="Z29" t="str">
            <v/>
          </cell>
        </row>
        <row r="30">
          <cell r="Z30" t="str">
            <v/>
          </cell>
        </row>
        <row r="31">
          <cell r="Z31" t="str">
            <v/>
          </cell>
        </row>
        <row r="32">
          <cell r="Z32" t="str">
            <v/>
          </cell>
        </row>
        <row r="33">
          <cell r="Z33" t="str">
            <v/>
          </cell>
        </row>
        <row r="34">
          <cell r="Z34" t="str">
            <v/>
          </cell>
        </row>
        <row r="35">
          <cell r="Z35" t="str">
            <v/>
          </cell>
        </row>
        <row r="36">
          <cell r="Z36" t="str">
            <v/>
          </cell>
        </row>
        <row r="37">
          <cell r="Z37" t="str">
            <v/>
          </cell>
        </row>
        <row r="38">
          <cell r="Z38" t="str">
            <v/>
          </cell>
        </row>
        <row r="39">
          <cell r="Z39" t="str">
            <v/>
          </cell>
        </row>
        <row r="40">
          <cell r="Z40" t="str">
            <v/>
          </cell>
        </row>
        <row r="41">
          <cell r="Z41" t="str">
            <v/>
          </cell>
        </row>
        <row r="42">
          <cell r="Z42" t="str">
            <v/>
          </cell>
        </row>
        <row r="43">
          <cell r="Z43" t="str">
            <v/>
          </cell>
        </row>
        <row r="44">
          <cell r="Z44" t="str">
            <v/>
          </cell>
        </row>
        <row r="45">
          <cell r="Z45" t="str">
            <v/>
          </cell>
        </row>
        <row r="46">
          <cell r="Z46" t="str">
            <v/>
          </cell>
        </row>
        <row r="47">
          <cell r="Z47" t="str">
            <v/>
          </cell>
        </row>
        <row r="48">
          <cell r="Z48" t="str">
            <v/>
          </cell>
        </row>
        <row r="49">
          <cell r="Z49" t="str">
            <v/>
          </cell>
        </row>
        <row r="50">
          <cell r="Z50" t="str">
            <v/>
          </cell>
        </row>
        <row r="51">
          <cell r="Z51" t="str">
            <v/>
          </cell>
        </row>
        <row r="52">
          <cell r="Z52" t="str">
            <v/>
          </cell>
        </row>
        <row r="53">
          <cell r="Z53" t="str">
            <v/>
          </cell>
        </row>
        <row r="54">
          <cell r="Z54" t="str">
            <v/>
          </cell>
        </row>
        <row r="55">
          <cell r="Z55" t="str">
            <v/>
          </cell>
        </row>
        <row r="56">
          <cell r="Z56" t="str">
            <v/>
          </cell>
        </row>
        <row r="57">
          <cell r="Z57" t="str">
            <v/>
          </cell>
        </row>
        <row r="58">
          <cell r="Z58" t="str">
            <v/>
          </cell>
        </row>
        <row r="59">
          <cell r="Z59" t="str">
            <v/>
          </cell>
        </row>
        <row r="60">
          <cell r="Z60" t="str">
            <v/>
          </cell>
        </row>
        <row r="61">
          <cell r="Z61" t="str">
            <v/>
          </cell>
        </row>
        <row r="62">
          <cell r="Z62" t="str">
            <v/>
          </cell>
        </row>
        <row r="63">
          <cell r="Z63" t="str">
            <v/>
          </cell>
        </row>
        <row r="64">
          <cell r="Z64" t="str">
            <v/>
          </cell>
        </row>
        <row r="65">
          <cell r="Z65" t="str">
            <v/>
          </cell>
        </row>
        <row r="66">
          <cell r="Z66" t="str">
            <v/>
          </cell>
        </row>
        <row r="67">
          <cell r="Z67" t="str">
            <v/>
          </cell>
        </row>
        <row r="68">
          <cell r="Z68" t="str">
            <v/>
          </cell>
        </row>
        <row r="69">
          <cell r="Z69" t="str">
            <v/>
          </cell>
        </row>
        <row r="70">
          <cell r="Z70" t="str">
            <v/>
          </cell>
        </row>
        <row r="71">
          <cell r="Z71" t="str">
            <v/>
          </cell>
        </row>
        <row r="72">
          <cell r="Z72" t="str">
            <v/>
          </cell>
        </row>
        <row r="73">
          <cell r="Z73" t="str">
            <v/>
          </cell>
        </row>
        <row r="74">
          <cell r="Z74" t="str">
            <v/>
          </cell>
        </row>
        <row r="75">
          <cell r="Z75" t="str">
            <v/>
          </cell>
        </row>
        <row r="76">
          <cell r="Z76" t="str">
            <v/>
          </cell>
        </row>
        <row r="77">
          <cell r="Z77" t="str">
            <v/>
          </cell>
        </row>
        <row r="78">
          <cell r="Z78" t="str">
            <v/>
          </cell>
        </row>
        <row r="79">
          <cell r="Z79" t="str">
            <v/>
          </cell>
        </row>
        <row r="80">
          <cell r="Z80" t="str">
            <v/>
          </cell>
        </row>
        <row r="81">
          <cell r="Z81" t="str">
            <v/>
          </cell>
        </row>
        <row r="82">
          <cell r="Z82" t="str">
            <v/>
          </cell>
        </row>
        <row r="83">
          <cell r="Z83" t="str">
            <v/>
          </cell>
        </row>
        <row r="84">
          <cell r="Z84" t="str">
            <v/>
          </cell>
        </row>
        <row r="85">
          <cell r="Z85" t="str">
            <v/>
          </cell>
        </row>
        <row r="86">
          <cell r="Z86" t="str">
            <v/>
          </cell>
        </row>
        <row r="87">
          <cell r="Z87" t="str">
            <v/>
          </cell>
        </row>
        <row r="88">
          <cell r="Z88" t="str">
            <v/>
          </cell>
        </row>
        <row r="89">
          <cell r="Z89" t="str">
            <v/>
          </cell>
        </row>
        <row r="90">
          <cell r="Z90" t="str">
            <v/>
          </cell>
        </row>
        <row r="91">
          <cell r="Z91" t="str">
            <v/>
          </cell>
        </row>
        <row r="92">
          <cell r="Z92" t="str">
            <v/>
          </cell>
        </row>
        <row r="93">
          <cell r="Z93" t="str">
            <v/>
          </cell>
        </row>
        <row r="94">
          <cell r="Z94" t="str">
            <v/>
          </cell>
        </row>
        <row r="95">
          <cell r="Z95" t="str">
            <v/>
          </cell>
        </row>
        <row r="96">
          <cell r="Z96" t="str">
            <v/>
          </cell>
        </row>
        <row r="97">
          <cell r="Z97" t="str">
            <v/>
          </cell>
        </row>
        <row r="98">
          <cell r="Z98" t="str">
            <v/>
          </cell>
        </row>
        <row r="99">
          <cell r="Z99" t="str">
            <v/>
          </cell>
        </row>
        <row r="100">
          <cell r="Z100" t="str">
            <v/>
          </cell>
        </row>
        <row r="101">
          <cell r="Z101" t="str">
            <v/>
          </cell>
        </row>
        <row r="102">
          <cell r="Z102" t="str">
            <v/>
          </cell>
        </row>
        <row r="103">
          <cell r="Z103" t="str">
            <v/>
          </cell>
        </row>
        <row r="104">
          <cell r="Z104" t="str">
            <v/>
          </cell>
        </row>
        <row r="105">
          <cell r="Z105" t="str">
            <v/>
          </cell>
        </row>
        <row r="106">
          <cell r="Z106" t="str">
            <v/>
          </cell>
        </row>
        <row r="107">
          <cell r="Z107" t="str">
            <v/>
          </cell>
        </row>
        <row r="108">
          <cell r="Z108" t="str">
            <v/>
          </cell>
        </row>
        <row r="109">
          <cell r="Z109" t="str">
            <v/>
          </cell>
        </row>
        <row r="110">
          <cell r="Z110" t="str">
            <v/>
          </cell>
        </row>
        <row r="111">
          <cell r="Z111" t="str">
            <v/>
          </cell>
        </row>
      </sheetData>
      <sheetData sheetId="6" refreshError="1"/>
      <sheetData sheetId="7" refreshError="1">
        <row r="14">
          <cell r="P14" t="str">
            <v/>
          </cell>
        </row>
        <row r="15">
          <cell r="P15" t="str">
            <v/>
          </cell>
        </row>
        <row r="16">
          <cell r="P16" t="str">
            <v/>
          </cell>
        </row>
        <row r="17">
          <cell r="P17" t="str">
            <v/>
          </cell>
        </row>
        <row r="18">
          <cell r="P18" t="str">
            <v/>
          </cell>
        </row>
        <row r="19">
          <cell r="P19" t="str">
            <v/>
          </cell>
        </row>
        <row r="20">
          <cell r="P20" t="str">
            <v/>
          </cell>
        </row>
        <row r="21">
          <cell r="P21" t="str">
            <v/>
          </cell>
        </row>
        <row r="22">
          <cell r="P22" t="str">
            <v/>
          </cell>
        </row>
        <row r="23">
          <cell r="P23" t="str">
            <v/>
          </cell>
        </row>
        <row r="24">
          <cell r="P24" t="str">
            <v/>
          </cell>
        </row>
        <row r="25">
          <cell r="P25" t="str">
            <v/>
          </cell>
        </row>
        <row r="26">
          <cell r="P26" t="str">
            <v/>
          </cell>
        </row>
        <row r="27">
          <cell r="P27" t="str">
            <v/>
          </cell>
        </row>
        <row r="28">
          <cell r="P28" t="str">
            <v/>
          </cell>
        </row>
        <row r="29">
          <cell r="P29" t="str">
            <v/>
          </cell>
        </row>
        <row r="30">
          <cell r="P30" t="str">
            <v/>
          </cell>
        </row>
        <row r="31">
          <cell r="P31" t="str">
            <v/>
          </cell>
        </row>
        <row r="32">
          <cell r="P32" t="str">
            <v/>
          </cell>
        </row>
        <row r="33">
          <cell r="P33" t="str">
            <v/>
          </cell>
        </row>
        <row r="34">
          <cell r="P34" t="str">
            <v/>
          </cell>
        </row>
        <row r="35">
          <cell r="P35" t="str">
            <v/>
          </cell>
        </row>
        <row r="36">
          <cell r="P36" t="str">
            <v/>
          </cell>
        </row>
        <row r="37">
          <cell r="P37" t="str">
            <v/>
          </cell>
        </row>
        <row r="38">
          <cell r="P38" t="str">
            <v/>
          </cell>
        </row>
        <row r="39">
          <cell r="P39" t="str">
            <v/>
          </cell>
        </row>
        <row r="40">
          <cell r="P40" t="str">
            <v/>
          </cell>
        </row>
        <row r="41">
          <cell r="P41" t="str">
            <v/>
          </cell>
        </row>
        <row r="42">
          <cell r="P42" t="str">
            <v/>
          </cell>
        </row>
        <row r="43">
          <cell r="P43" t="str">
            <v/>
          </cell>
        </row>
        <row r="44">
          <cell r="P44" t="str">
            <v/>
          </cell>
        </row>
        <row r="45">
          <cell r="P45" t="str">
            <v/>
          </cell>
        </row>
        <row r="46">
          <cell r="P46" t="str">
            <v/>
          </cell>
        </row>
        <row r="47">
          <cell r="P47" t="str">
            <v/>
          </cell>
        </row>
        <row r="48">
          <cell r="P48" t="str">
            <v/>
          </cell>
        </row>
        <row r="49">
          <cell r="P49" t="str">
            <v/>
          </cell>
        </row>
        <row r="50">
          <cell r="P50" t="str">
            <v/>
          </cell>
        </row>
        <row r="51">
          <cell r="P51" t="str">
            <v/>
          </cell>
        </row>
        <row r="52">
          <cell r="P52" t="str">
            <v/>
          </cell>
        </row>
        <row r="53">
          <cell r="P53" t="str">
            <v/>
          </cell>
        </row>
        <row r="54">
          <cell r="P54" t="str">
            <v/>
          </cell>
        </row>
        <row r="55">
          <cell r="P55" t="str">
            <v/>
          </cell>
        </row>
        <row r="56">
          <cell r="P56" t="str">
            <v/>
          </cell>
        </row>
        <row r="57">
          <cell r="P57" t="str">
            <v/>
          </cell>
        </row>
        <row r="58">
          <cell r="P58" t="str">
            <v/>
          </cell>
        </row>
        <row r="59">
          <cell r="P59" t="str">
            <v/>
          </cell>
        </row>
        <row r="60">
          <cell r="P60" t="str">
            <v/>
          </cell>
        </row>
        <row r="61">
          <cell r="P61" t="str">
            <v/>
          </cell>
        </row>
        <row r="62">
          <cell r="P62" t="str">
            <v/>
          </cell>
        </row>
        <row r="63">
          <cell r="P63" t="str">
            <v/>
          </cell>
        </row>
        <row r="64">
          <cell r="P64" t="str">
            <v/>
          </cell>
        </row>
        <row r="65">
          <cell r="P65" t="str">
            <v/>
          </cell>
        </row>
        <row r="66">
          <cell r="P66" t="str">
            <v/>
          </cell>
        </row>
        <row r="67">
          <cell r="P67" t="str">
            <v/>
          </cell>
        </row>
        <row r="68">
          <cell r="P68" t="str">
            <v/>
          </cell>
        </row>
        <row r="69">
          <cell r="P69" t="str">
            <v/>
          </cell>
        </row>
        <row r="70">
          <cell r="P70" t="str">
            <v/>
          </cell>
        </row>
        <row r="71">
          <cell r="P71" t="str">
            <v/>
          </cell>
        </row>
        <row r="72">
          <cell r="P72" t="str">
            <v/>
          </cell>
        </row>
        <row r="73">
          <cell r="P73" t="str">
            <v/>
          </cell>
        </row>
        <row r="74">
          <cell r="P74" t="str">
            <v/>
          </cell>
        </row>
        <row r="75">
          <cell r="P75" t="str">
            <v/>
          </cell>
        </row>
        <row r="76">
          <cell r="P76" t="str">
            <v/>
          </cell>
        </row>
        <row r="77">
          <cell r="P77" t="str">
            <v/>
          </cell>
        </row>
        <row r="78">
          <cell r="P78" t="str">
            <v/>
          </cell>
        </row>
        <row r="79">
          <cell r="P79" t="str">
            <v/>
          </cell>
        </row>
        <row r="80">
          <cell r="P80" t="str">
            <v/>
          </cell>
        </row>
        <row r="81">
          <cell r="P81" t="str">
            <v/>
          </cell>
        </row>
        <row r="82">
          <cell r="P82" t="str">
            <v/>
          </cell>
        </row>
        <row r="83">
          <cell r="P83" t="str">
            <v/>
          </cell>
        </row>
        <row r="84">
          <cell r="P84" t="str">
            <v/>
          </cell>
        </row>
        <row r="85">
          <cell r="P85" t="str">
            <v/>
          </cell>
        </row>
        <row r="86">
          <cell r="P86" t="str">
            <v/>
          </cell>
        </row>
        <row r="87">
          <cell r="P87" t="str">
            <v/>
          </cell>
        </row>
        <row r="88">
          <cell r="P88" t="str">
            <v/>
          </cell>
        </row>
        <row r="89">
          <cell r="P89" t="str">
            <v/>
          </cell>
        </row>
        <row r="90">
          <cell r="P90" t="str">
            <v/>
          </cell>
        </row>
        <row r="91">
          <cell r="P91" t="str">
            <v/>
          </cell>
        </row>
        <row r="92">
          <cell r="P92" t="str">
            <v/>
          </cell>
        </row>
        <row r="93">
          <cell r="P93" t="str">
            <v/>
          </cell>
        </row>
        <row r="94">
          <cell r="P94" t="str">
            <v/>
          </cell>
        </row>
        <row r="95">
          <cell r="P95" t="str">
            <v/>
          </cell>
        </row>
        <row r="96">
          <cell r="P96" t="str">
            <v/>
          </cell>
        </row>
        <row r="97">
          <cell r="P97" t="str">
            <v/>
          </cell>
        </row>
        <row r="98">
          <cell r="P98" t="str">
            <v/>
          </cell>
        </row>
        <row r="99">
          <cell r="P99" t="str">
            <v/>
          </cell>
        </row>
        <row r="100">
          <cell r="P100" t="str">
            <v/>
          </cell>
        </row>
        <row r="101">
          <cell r="P101" t="str">
            <v/>
          </cell>
        </row>
        <row r="102">
          <cell r="P102" t="str">
            <v/>
          </cell>
        </row>
        <row r="103">
          <cell r="P103" t="str">
            <v/>
          </cell>
        </row>
        <row r="104">
          <cell r="P104" t="str">
            <v/>
          </cell>
        </row>
        <row r="105">
          <cell r="P105" t="str">
            <v/>
          </cell>
        </row>
        <row r="106">
          <cell r="P106" t="str">
            <v/>
          </cell>
        </row>
        <row r="107">
          <cell r="P107" t="str">
            <v/>
          </cell>
        </row>
        <row r="108">
          <cell r="P108" t="str">
            <v/>
          </cell>
        </row>
        <row r="109">
          <cell r="P109" t="str">
            <v/>
          </cell>
        </row>
        <row r="110">
          <cell r="P110" t="str">
            <v/>
          </cell>
        </row>
        <row r="111">
          <cell r="P111" t="str">
            <v/>
          </cell>
        </row>
        <row r="112">
          <cell r="P112" t="str">
            <v/>
          </cell>
        </row>
        <row r="113">
          <cell r="P113" t="str">
            <v/>
          </cell>
        </row>
        <row r="114">
          <cell r="P114" t="str">
            <v/>
          </cell>
        </row>
        <row r="115">
          <cell r="P115" t="str">
            <v/>
          </cell>
        </row>
        <row r="116">
          <cell r="P116" t="str">
            <v/>
          </cell>
        </row>
        <row r="117">
          <cell r="P117" t="str">
            <v/>
          </cell>
        </row>
        <row r="118">
          <cell r="P118" t="str">
            <v/>
          </cell>
        </row>
        <row r="119">
          <cell r="P119" t="str">
            <v/>
          </cell>
        </row>
        <row r="120">
          <cell r="P120" t="str">
            <v/>
          </cell>
        </row>
        <row r="121">
          <cell r="P121" t="str">
            <v/>
          </cell>
        </row>
        <row r="122">
          <cell r="P122" t="str">
            <v/>
          </cell>
        </row>
        <row r="123">
          <cell r="P123" t="str">
            <v/>
          </cell>
        </row>
        <row r="124">
          <cell r="P124" t="str">
            <v/>
          </cell>
        </row>
        <row r="125">
          <cell r="P125" t="str">
            <v/>
          </cell>
        </row>
        <row r="126">
          <cell r="P126" t="str">
            <v/>
          </cell>
        </row>
        <row r="127">
          <cell r="P127" t="str">
            <v/>
          </cell>
        </row>
        <row r="128">
          <cell r="P128" t="str">
            <v/>
          </cell>
        </row>
        <row r="129">
          <cell r="P129" t="str">
            <v/>
          </cell>
        </row>
        <row r="130">
          <cell r="P130" t="str">
            <v/>
          </cell>
        </row>
        <row r="131">
          <cell r="P131" t="str">
            <v/>
          </cell>
        </row>
        <row r="132">
          <cell r="P132" t="str">
            <v/>
          </cell>
        </row>
        <row r="133">
          <cell r="P133" t="str">
            <v/>
          </cell>
        </row>
        <row r="134">
          <cell r="P134" t="str">
            <v/>
          </cell>
        </row>
        <row r="135">
          <cell r="P135" t="str">
            <v/>
          </cell>
        </row>
        <row r="136">
          <cell r="P136" t="str">
            <v/>
          </cell>
        </row>
        <row r="137">
          <cell r="P137" t="str">
            <v/>
          </cell>
        </row>
        <row r="138">
          <cell r="P138" t="str">
            <v/>
          </cell>
        </row>
        <row r="139">
          <cell r="P139" t="str">
            <v/>
          </cell>
        </row>
        <row r="140">
          <cell r="P140" t="str">
            <v/>
          </cell>
        </row>
        <row r="141">
          <cell r="P141" t="str">
            <v/>
          </cell>
        </row>
        <row r="142">
          <cell r="P142" t="str">
            <v/>
          </cell>
        </row>
        <row r="143">
          <cell r="P143" t="str">
            <v/>
          </cell>
        </row>
        <row r="144">
          <cell r="P144" t="str">
            <v/>
          </cell>
        </row>
        <row r="145">
          <cell r="P145" t="str">
            <v/>
          </cell>
        </row>
        <row r="146">
          <cell r="P146" t="str">
            <v/>
          </cell>
        </row>
        <row r="147">
          <cell r="P147" t="str">
            <v/>
          </cell>
        </row>
        <row r="148">
          <cell r="P148" t="str">
            <v/>
          </cell>
        </row>
        <row r="149">
          <cell r="P149" t="str">
            <v/>
          </cell>
        </row>
        <row r="150">
          <cell r="P150" t="str">
            <v/>
          </cell>
        </row>
        <row r="151">
          <cell r="P151" t="str">
            <v/>
          </cell>
        </row>
        <row r="152">
          <cell r="P152" t="str">
            <v/>
          </cell>
        </row>
        <row r="153">
          <cell r="P153" t="str">
            <v/>
          </cell>
        </row>
        <row r="154">
          <cell r="P154" t="str">
            <v/>
          </cell>
        </row>
        <row r="155">
          <cell r="P155" t="str">
            <v/>
          </cell>
        </row>
        <row r="156">
          <cell r="P156" t="str">
            <v/>
          </cell>
        </row>
        <row r="157">
          <cell r="P157" t="str">
            <v/>
          </cell>
        </row>
        <row r="158">
          <cell r="P158" t="str">
            <v/>
          </cell>
        </row>
        <row r="159">
          <cell r="P159" t="str">
            <v/>
          </cell>
        </row>
        <row r="160">
          <cell r="P160" t="str">
            <v/>
          </cell>
        </row>
        <row r="161">
          <cell r="P161" t="str">
            <v/>
          </cell>
        </row>
        <row r="162">
          <cell r="P162" t="str">
            <v/>
          </cell>
        </row>
        <row r="163">
          <cell r="P163" t="str">
            <v/>
          </cell>
        </row>
        <row r="164">
          <cell r="P164" t="str">
            <v/>
          </cell>
        </row>
        <row r="165">
          <cell r="P165" t="str">
            <v/>
          </cell>
        </row>
        <row r="166">
          <cell r="P166" t="str">
            <v/>
          </cell>
        </row>
        <row r="167">
          <cell r="P167" t="str">
            <v/>
          </cell>
        </row>
        <row r="168">
          <cell r="P168" t="str">
            <v/>
          </cell>
        </row>
        <row r="169">
          <cell r="P169" t="str">
            <v/>
          </cell>
        </row>
        <row r="170">
          <cell r="P170" t="str">
            <v/>
          </cell>
        </row>
        <row r="171">
          <cell r="P171" t="str">
            <v/>
          </cell>
        </row>
        <row r="172">
          <cell r="P172" t="str">
            <v/>
          </cell>
        </row>
        <row r="173">
          <cell r="P173" t="str">
            <v/>
          </cell>
        </row>
        <row r="174">
          <cell r="P174" t="str">
            <v/>
          </cell>
        </row>
        <row r="175">
          <cell r="P175" t="str">
            <v/>
          </cell>
        </row>
        <row r="176">
          <cell r="P176" t="str">
            <v/>
          </cell>
        </row>
        <row r="177">
          <cell r="P177" t="str">
            <v/>
          </cell>
        </row>
        <row r="178">
          <cell r="P178" t="str">
            <v/>
          </cell>
        </row>
        <row r="179">
          <cell r="P179" t="str">
            <v/>
          </cell>
        </row>
        <row r="180">
          <cell r="P180" t="str">
            <v/>
          </cell>
        </row>
        <row r="181">
          <cell r="P181" t="str">
            <v/>
          </cell>
        </row>
        <row r="182">
          <cell r="P182" t="str">
            <v/>
          </cell>
        </row>
        <row r="183">
          <cell r="P183" t="str">
            <v/>
          </cell>
        </row>
        <row r="184">
          <cell r="P184" t="str">
            <v/>
          </cell>
        </row>
        <row r="185">
          <cell r="P185" t="str">
            <v/>
          </cell>
        </row>
        <row r="186">
          <cell r="P186" t="str">
            <v/>
          </cell>
        </row>
        <row r="187">
          <cell r="P187" t="str">
            <v/>
          </cell>
        </row>
        <row r="188">
          <cell r="P188" t="str">
            <v/>
          </cell>
        </row>
        <row r="189">
          <cell r="P189" t="str">
            <v/>
          </cell>
        </row>
        <row r="190">
          <cell r="P190" t="str">
            <v/>
          </cell>
        </row>
        <row r="191">
          <cell r="P191" t="str">
            <v/>
          </cell>
        </row>
        <row r="192">
          <cell r="P192" t="str">
            <v/>
          </cell>
        </row>
        <row r="193">
          <cell r="P193" t="str">
            <v/>
          </cell>
        </row>
        <row r="194">
          <cell r="P194" t="str">
            <v/>
          </cell>
        </row>
        <row r="195">
          <cell r="P195" t="str">
            <v/>
          </cell>
        </row>
        <row r="196">
          <cell r="P196" t="str">
            <v/>
          </cell>
        </row>
        <row r="197">
          <cell r="P197" t="str">
            <v/>
          </cell>
        </row>
        <row r="198">
          <cell r="P198" t="str">
            <v/>
          </cell>
        </row>
        <row r="199">
          <cell r="P199" t="str">
            <v/>
          </cell>
        </row>
        <row r="200">
          <cell r="P200" t="str">
            <v/>
          </cell>
        </row>
        <row r="201">
          <cell r="P201" t="str">
            <v/>
          </cell>
        </row>
        <row r="202">
          <cell r="P202" t="str">
            <v/>
          </cell>
        </row>
        <row r="203">
          <cell r="P203" t="str">
            <v/>
          </cell>
        </row>
        <row r="204">
          <cell r="P204" t="str">
            <v/>
          </cell>
        </row>
        <row r="205">
          <cell r="P205" t="str">
            <v/>
          </cell>
        </row>
        <row r="206">
          <cell r="P206" t="str">
            <v/>
          </cell>
        </row>
        <row r="207">
          <cell r="P207" t="str">
            <v/>
          </cell>
        </row>
        <row r="208">
          <cell r="P208" t="str">
            <v/>
          </cell>
        </row>
        <row r="209">
          <cell r="P209" t="str">
            <v/>
          </cell>
        </row>
        <row r="210">
          <cell r="P210" t="str">
            <v/>
          </cell>
        </row>
        <row r="211">
          <cell r="P211" t="str">
            <v/>
          </cell>
        </row>
        <row r="212">
          <cell r="P212" t="str">
            <v/>
          </cell>
        </row>
        <row r="213">
          <cell r="P213" t="str">
            <v/>
          </cell>
        </row>
        <row r="214">
          <cell r="P214" t="str">
            <v/>
          </cell>
        </row>
        <row r="215">
          <cell r="P215" t="str">
            <v/>
          </cell>
        </row>
        <row r="216">
          <cell r="P216" t="str">
            <v/>
          </cell>
        </row>
        <row r="217">
          <cell r="P217" t="str">
            <v/>
          </cell>
        </row>
        <row r="218">
          <cell r="P218" t="str">
            <v/>
          </cell>
        </row>
        <row r="219">
          <cell r="P219" t="str">
            <v/>
          </cell>
        </row>
        <row r="220">
          <cell r="P220" t="str">
            <v/>
          </cell>
        </row>
        <row r="221">
          <cell r="P221" t="str">
            <v/>
          </cell>
        </row>
        <row r="222">
          <cell r="P222" t="str">
            <v/>
          </cell>
        </row>
        <row r="223">
          <cell r="P223" t="str">
            <v/>
          </cell>
        </row>
        <row r="224">
          <cell r="P224" t="str">
            <v/>
          </cell>
        </row>
        <row r="225">
          <cell r="P225" t="str">
            <v/>
          </cell>
        </row>
        <row r="226">
          <cell r="P226" t="str">
            <v/>
          </cell>
        </row>
        <row r="227">
          <cell r="P227" t="str">
            <v/>
          </cell>
        </row>
        <row r="228">
          <cell r="P228" t="str">
            <v/>
          </cell>
        </row>
        <row r="229">
          <cell r="P229" t="str">
            <v/>
          </cell>
        </row>
        <row r="230">
          <cell r="P230" t="str">
            <v/>
          </cell>
        </row>
        <row r="231">
          <cell r="P231" t="str">
            <v/>
          </cell>
        </row>
        <row r="232">
          <cell r="P232" t="str">
            <v/>
          </cell>
        </row>
        <row r="233">
          <cell r="P233" t="str">
            <v/>
          </cell>
        </row>
        <row r="234">
          <cell r="P234" t="str">
            <v/>
          </cell>
        </row>
        <row r="235">
          <cell r="P235" t="str">
            <v/>
          </cell>
        </row>
        <row r="236">
          <cell r="P236" t="str">
            <v/>
          </cell>
        </row>
        <row r="237">
          <cell r="P237" t="str">
            <v/>
          </cell>
        </row>
        <row r="238">
          <cell r="P238" t="str">
            <v/>
          </cell>
        </row>
        <row r="239">
          <cell r="P239" t="str">
            <v/>
          </cell>
        </row>
        <row r="240">
          <cell r="P240" t="str">
            <v/>
          </cell>
        </row>
        <row r="241">
          <cell r="P241" t="str">
            <v/>
          </cell>
        </row>
        <row r="242">
          <cell r="P242" t="str">
            <v/>
          </cell>
        </row>
        <row r="243">
          <cell r="P243" t="str">
            <v/>
          </cell>
        </row>
        <row r="244">
          <cell r="P244" t="str">
            <v/>
          </cell>
        </row>
        <row r="245">
          <cell r="P245" t="str">
            <v/>
          </cell>
        </row>
        <row r="246">
          <cell r="P246" t="str">
            <v/>
          </cell>
        </row>
        <row r="247">
          <cell r="P247" t="str">
            <v/>
          </cell>
        </row>
        <row r="248">
          <cell r="P248" t="str">
            <v/>
          </cell>
        </row>
        <row r="249">
          <cell r="P249" t="str">
            <v/>
          </cell>
        </row>
        <row r="250">
          <cell r="P250" t="str">
            <v/>
          </cell>
        </row>
        <row r="251">
          <cell r="P251" t="str">
            <v/>
          </cell>
        </row>
        <row r="252">
          <cell r="P252" t="str">
            <v/>
          </cell>
        </row>
        <row r="253">
          <cell r="P253" t="str">
            <v/>
          </cell>
        </row>
        <row r="254">
          <cell r="P254" t="str">
            <v/>
          </cell>
        </row>
        <row r="255">
          <cell r="P255" t="str">
            <v/>
          </cell>
        </row>
        <row r="256">
          <cell r="P256" t="str">
            <v/>
          </cell>
        </row>
        <row r="257">
          <cell r="P257" t="str">
            <v/>
          </cell>
        </row>
        <row r="258">
          <cell r="P258" t="str">
            <v/>
          </cell>
        </row>
        <row r="259">
          <cell r="P259" t="str">
            <v/>
          </cell>
        </row>
        <row r="260">
          <cell r="P260" t="str">
            <v/>
          </cell>
        </row>
        <row r="261">
          <cell r="P261" t="str">
            <v/>
          </cell>
        </row>
        <row r="262">
          <cell r="P262" t="str">
            <v/>
          </cell>
        </row>
        <row r="263">
          <cell r="P263" t="str">
            <v/>
          </cell>
        </row>
        <row r="264">
          <cell r="P264" t="str">
            <v/>
          </cell>
        </row>
        <row r="265">
          <cell r="P265" t="str">
            <v/>
          </cell>
        </row>
        <row r="266">
          <cell r="P266" t="str">
            <v/>
          </cell>
        </row>
        <row r="267">
          <cell r="P267" t="str">
            <v/>
          </cell>
        </row>
        <row r="268">
          <cell r="P268" t="str">
            <v/>
          </cell>
        </row>
        <row r="269">
          <cell r="P269" t="str">
            <v/>
          </cell>
        </row>
        <row r="270">
          <cell r="P270" t="str">
            <v/>
          </cell>
        </row>
        <row r="271">
          <cell r="P271" t="str">
            <v/>
          </cell>
        </row>
        <row r="272">
          <cell r="P272" t="str">
            <v/>
          </cell>
        </row>
        <row r="273">
          <cell r="P273" t="str">
            <v/>
          </cell>
        </row>
        <row r="274">
          <cell r="P274" t="str">
            <v/>
          </cell>
        </row>
        <row r="275">
          <cell r="P275" t="str">
            <v/>
          </cell>
        </row>
        <row r="276">
          <cell r="P276" t="str">
            <v/>
          </cell>
        </row>
        <row r="277">
          <cell r="P277" t="str">
            <v/>
          </cell>
        </row>
        <row r="278">
          <cell r="P278" t="str">
            <v/>
          </cell>
        </row>
        <row r="279">
          <cell r="P279" t="str">
            <v/>
          </cell>
        </row>
        <row r="280">
          <cell r="P280" t="str">
            <v/>
          </cell>
        </row>
        <row r="281">
          <cell r="P281" t="str">
            <v/>
          </cell>
        </row>
        <row r="282">
          <cell r="P282" t="str">
            <v/>
          </cell>
        </row>
        <row r="283">
          <cell r="P283" t="str">
            <v/>
          </cell>
        </row>
        <row r="284">
          <cell r="P284" t="str">
            <v/>
          </cell>
        </row>
        <row r="285">
          <cell r="P285" t="str">
            <v/>
          </cell>
        </row>
        <row r="286">
          <cell r="P286" t="str">
            <v/>
          </cell>
        </row>
        <row r="287">
          <cell r="P287" t="str">
            <v/>
          </cell>
        </row>
        <row r="288">
          <cell r="P288" t="str">
            <v/>
          </cell>
        </row>
        <row r="289">
          <cell r="P289" t="str">
            <v/>
          </cell>
        </row>
        <row r="290">
          <cell r="P290" t="str">
            <v/>
          </cell>
        </row>
        <row r="291">
          <cell r="P291" t="str">
            <v/>
          </cell>
        </row>
        <row r="292">
          <cell r="P292" t="str">
            <v/>
          </cell>
        </row>
        <row r="293">
          <cell r="P293" t="str">
            <v/>
          </cell>
        </row>
        <row r="294">
          <cell r="P294" t="str">
            <v/>
          </cell>
        </row>
        <row r="295">
          <cell r="P295" t="str">
            <v/>
          </cell>
        </row>
        <row r="296">
          <cell r="P296" t="str">
            <v/>
          </cell>
        </row>
        <row r="297">
          <cell r="P297" t="str">
            <v/>
          </cell>
        </row>
        <row r="298">
          <cell r="P298" t="str">
            <v/>
          </cell>
        </row>
        <row r="299">
          <cell r="P299" t="str">
            <v/>
          </cell>
        </row>
        <row r="300">
          <cell r="P300" t="str">
            <v/>
          </cell>
        </row>
        <row r="301">
          <cell r="P301" t="str">
            <v/>
          </cell>
        </row>
        <row r="302">
          <cell r="P302" t="str">
            <v/>
          </cell>
        </row>
        <row r="303">
          <cell r="P303" t="str">
            <v/>
          </cell>
        </row>
        <row r="304">
          <cell r="P304" t="str">
            <v/>
          </cell>
        </row>
        <row r="305">
          <cell r="P305" t="str">
            <v/>
          </cell>
        </row>
      </sheetData>
      <sheetData sheetId="8" refreshError="1"/>
      <sheetData sheetId="9" refreshError="1"/>
      <sheetData sheetId="10" refreshError="1"/>
      <sheetData sheetId="11" refreshError="1"/>
      <sheetData sheetId="12" refreshError="1">
        <row r="10">
          <cell r="H10">
            <v>0</v>
          </cell>
        </row>
        <row r="11">
          <cell r="H11">
            <v>0</v>
          </cell>
        </row>
        <row r="12">
          <cell r="H12">
            <v>0</v>
          </cell>
        </row>
        <row r="13">
          <cell r="H13">
            <v>0</v>
          </cell>
        </row>
        <row r="14">
          <cell r="H14">
            <v>0</v>
          </cell>
        </row>
        <row r="15">
          <cell r="H15">
            <v>0</v>
          </cell>
        </row>
        <row r="16">
          <cell r="H16">
            <v>0</v>
          </cell>
        </row>
        <row r="17">
          <cell r="H17">
            <v>0</v>
          </cell>
        </row>
        <row r="18">
          <cell r="H18">
            <v>0</v>
          </cell>
        </row>
        <row r="19">
          <cell r="H19">
            <v>0</v>
          </cell>
        </row>
        <row r="20">
          <cell r="H20">
            <v>0</v>
          </cell>
        </row>
        <row r="21">
          <cell r="H21">
            <v>0</v>
          </cell>
        </row>
        <row r="22">
          <cell r="H22">
            <v>0</v>
          </cell>
        </row>
        <row r="23">
          <cell r="H23">
            <v>0</v>
          </cell>
        </row>
        <row r="24">
          <cell r="H24">
            <v>0</v>
          </cell>
        </row>
        <row r="25">
          <cell r="H25">
            <v>0</v>
          </cell>
        </row>
        <row r="26">
          <cell r="H26">
            <v>0</v>
          </cell>
        </row>
        <row r="27">
          <cell r="H27">
            <v>0</v>
          </cell>
        </row>
        <row r="28">
          <cell r="H28">
            <v>0</v>
          </cell>
        </row>
        <row r="29">
          <cell r="H29">
            <v>0</v>
          </cell>
        </row>
        <row r="30">
          <cell r="H30">
            <v>0</v>
          </cell>
        </row>
        <row r="31">
          <cell r="H31">
            <v>0</v>
          </cell>
        </row>
        <row r="32">
          <cell r="H32">
            <v>0</v>
          </cell>
        </row>
        <row r="33">
          <cell r="H33">
            <v>0</v>
          </cell>
        </row>
        <row r="34">
          <cell r="H34">
            <v>0</v>
          </cell>
        </row>
        <row r="35">
          <cell r="H35">
            <v>0</v>
          </cell>
        </row>
        <row r="36">
          <cell r="H36">
            <v>0</v>
          </cell>
        </row>
        <row r="37">
          <cell r="H37">
            <v>0</v>
          </cell>
        </row>
        <row r="38">
          <cell r="H38">
            <v>0</v>
          </cell>
        </row>
        <row r="39">
          <cell r="H39">
            <v>0</v>
          </cell>
        </row>
        <row r="40">
          <cell r="H40">
            <v>0</v>
          </cell>
        </row>
        <row r="41">
          <cell r="H41">
            <v>0</v>
          </cell>
        </row>
        <row r="42">
          <cell r="H42">
            <v>0</v>
          </cell>
        </row>
        <row r="43">
          <cell r="H43">
            <v>0</v>
          </cell>
        </row>
        <row r="44">
          <cell r="H44">
            <v>0</v>
          </cell>
        </row>
        <row r="45">
          <cell r="H45">
            <v>0</v>
          </cell>
        </row>
        <row r="46">
          <cell r="H46">
            <v>0</v>
          </cell>
        </row>
        <row r="47">
          <cell r="H47">
            <v>0</v>
          </cell>
        </row>
        <row r="48">
          <cell r="H48">
            <v>0</v>
          </cell>
        </row>
        <row r="49">
          <cell r="H49">
            <v>0</v>
          </cell>
        </row>
        <row r="50">
          <cell r="H50">
            <v>0</v>
          </cell>
        </row>
        <row r="51">
          <cell r="H51">
            <v>0</v>
          </cell>
        </row>
        <row r="52">
          <cell r="H52">
            <v>0</v>
          </cell>
        </row>
        <row r="53">
          <cell r="H53">
            <v>0</v>
          </cell>
        </row>
        <row r="54">
          <cell r="H54">
            <v>0</v>
          </cell>
        </row>
        <row r="55">
          <cell r="H55">
            <v>0</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0</v>
          </cell>
        </row>
        <row r="67">
          <cell r="H67">
            <v>0</v>
          </cell>
        </row>
        <row r="68">
          <cell r="H68">
            <v>0</v>
          </cell>
        </row>
        <row r="69">
          <cell r="H69">
            <v>0</v>
          </cell>
        </row>
        <row r="70">
          <cell r="H70">
            <v>0</v>
          </cell>
        </row>
        <row r="71">
          <cell r="H71">
            <v>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row r="93">
          <cell r="H93">
            <v>0</v>
          </cell>
        </row>
        <row r="94">
          <cell r="H94">
            <v>0</v>
          </cell>
        </row>
        <row r="95">
          <cell r="H95">
            <v>0</v>
          </cell>
        </row>
        <row r="96">
          <cell r="H96">
            <v>0</v>
          </cell>
        </row>
        <row r="97">
          <cell r="H97">
            <v>0</v>
          </cell>
        </row>
        <row r="98">
          <cell r="H98">
            <v>0</v>
          </cell>
        </row>
        <row r="99">
          <cell r="H99">
            <v>0</v>
          </cell>
        </row>
        <row r="100">
          <cell r="H100">
            <v>0</v>
          </cell>
        </row>
        <row r="101">
          <cell r="H101">
            <v>0</v>
          </cell>
        </row>
        <row r="102">
          <cell r="H102">
            <v>0</v>
          </cell>
        </row>
        <row r="103">
          <cell r="H103">
            <v>0</v>
          </cell>
        </row>
        <row r="104">
          <cell r="H104">
            <v>0</v>
          </cell>
        </row>
        <row r="105">
          <cell r="H105">
            <v>0</v>
          </cell>
        </row>
        <row r="106">
          <cell r="H106">
            <v>0</v>
          </cell>
        </row>
        <row r="107">
          <cell r="H107">
            <v>0</v>
          </cell>
        </row>
        <row r="108">
          <cell r="H108">
            <v>0</v>
          </cell>
        </row>
        <row r="109">
          <cell r="H109">
            <v>0</v>
          </cell>
        </row>
        <row r="110">
          <cell r="H110">
            <v>0</v>
          </cell>
        </row>
        <row r="111">
          <cell r="H111">
            <v>0</v>
          </cell>
        </row>
        <row r="112">
          <cell r="H112">
            <v>0</v>
          </cell>
        </row>
        <row r="113">
          <cell r="H113">
            <v>0</v>
          </cell>
        </row>
        <row r="114">
          <cell r="H114">
            <v>0</v>
          </cell>
        </row>
        <row r="115">
          <cell r="H115">
            <v>0</v>
          </cell>
        </row>
        <row r="116">
          <cell r="H116">
            <v>0</v>
          </cell>
        </row>
        <row r="117">
          <cell r="H117">
            <v>0</v>
          </cell>
        </row>
        <row r="118">
          <cell r="H118">
            <v>0</v>
          </cell>
        </row>
        <row r="119">
          <cell r="H119">
            <v>0</v>
          </cell>
        </row>
        <row r="120">
          <cell r="H120">
            <v>0</v>
          </cell>
        </row>
        <row r="121">
          <cell r="H121">
            <v>0</v>
          </cell>
        </row>
        <row r="122">
          <cell r="H122">
            <v>0</v>
          </cell>
        </row>
        <row r="123">
          <cell r="H123">
            <v>0</v>
          </cell>
        </row>
        <row r="124">
          <cell r="H124">
            <v>0</v>
          </cell>
        </row>
        <row r="125">
          <cell r="H125">
            <v>0</v>
          </cell>
        </row>
        <row r="126">
          <cell r="H126">
            <v>0</v>
          </cell>
        </row>
        <row r="127">
          <cell r="H127">
            <v>0</v>
          </cell>
        </row>
        <row r="128">
          <cell r="H128">
            <v>0</v>
          </cell>
        </row>
        <row r="129">
          <cell r="H129">
            <v>0</v>
          </cell>
        </row>
        <row r="130">
          <cell r="H130">
            <v>0</v>
          </cell>
        </row>
        <row r="131">
          <cell r="H131">
            <v>0</v>
          </cell>
        </row>
        <row r="132">
          <cell r="H132">
            <v>0</v>
          </cell>
        </row>
        <row r="133">
          <cell r="H133">
            <v>0</v>
          </cell>
        </row>
        <row r="134">
          <cell r="H134">
            <v>0</v>
          </cell>
        </row>
        <row r="135">
          <cell r="H135">
            <v>0</v>
          </cell>
        </row>
        <row r="136">
          <cell r="H136">
            <v>0</v>
          </cell>
        </row>
        <row r="137">
          <cell r="H137">
            <v>0</v>
          </cell>
        </row>
        <row r="138">
          <cell r="H138">
            <v>0</v>
          </cell>
        </row>
        <row r="139">
          <cell r="H139">
            <v>0</v>
          </cell>
        </row>
        <row r="140">
          <cell r="H140">
            <v>0</v>
          </cell>
        </row>
        <row r="141">
          <cell r="H141">
            <v>0</v>
          </cell>
        </row>
        <row r="142">
          <cell r="H142">
            <v>0</v>
          </cell>
        </row>
        <row r="143">
          <cell r="H143">
            <v>0</v>
          </cell>
        </row>
        <row r="144">
          <cell r="H144">
            <v>0</v>
          </cell>
        </row>
        <row r="145">
          <cell r="H145">
            <v>0</v>
          </cell>
        </row>
        <row r="146">
          <cell r="H146">
            <v>0</v>
          </cell>
        </row>
        <row r="147">
          <cell r="H147">
            <v>0</v>
          </cell>
        </row>
        <row r="148">
          <cell r="H148">
            <v>0</v>
          </cell>
        </row>
        <row r="149">
          <cell r="H149">
            <v>0</v>
          </cell>
        </row>
        <row r="150">
          <cell r="H150">
            <v>0</v>
          </cell>
        </row>
        <row r="151">
          <cell r="H151">
            <v>0</v>
          </cell>
        </row>
        <row r="152">
          <cell r="H152">
            <v>0</v>
          </cell>
        </row>
        <row r="153">
          <cell r="H153">
            <v>0</v>
          </cell>
        </row>
        <row r="154">
          <cell r="H154">
            <v>0</v>
          </cell>
        </row>
        <row r="155">
          <cell r="H155">
            <v>0</v>
          </cell>
        </row>
        <row r="156">
          <cell r="H156">
            <v>0</v>
          </cell>
        </row>
        <row r="157">
          <cell r="H157">
            <v>0</v>
          </cell>
        </row>
        <row r="158">
          <cell r="H158">
            <v>0</v>
          </cell>
        </row>
        <row r="159">
          <cell r="H159">
            <v>0</v>
          </cell>
        </row>
        <row r="160">
          <cell r="H160">
            <v>0</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0</v>
          </cell>
        </row>
        <row r="180">
          <cell r="H180">
            <v>0</v>
          </cell>
        </row>
        <row r="181">
          <cell r="H181">
            <v>0</v>
          </cell>
        </row>
        <row r="182">
          <cell r="H182">
            <v>0</v>
          </cell>
        </row>
        <row r="183">
          <cell r="H183">
            <v>0</v>
          </cell>
        </row>
        <row r="184">
          <cell r="H184">
            <v>0</v>
          </cell>
        </row>
        <row r="185">
          <cell r="H185">
            <v>0</v>
          </cell>
        </row>
        <row r="186">
          <cell r="H186">
            <v>0</v>
          </cell>
        </row>
        <row r="187">
          <cell r="H187">
            <v>0</v>
          </cell>
        </row>
        <row r="188">
          <cell r="H188">
            <v>0</v>
          </cell>
        </row>
        <row r="189">
          <cell r="H189">
            <v>0</v>
          </cell>
        </row>
        <row r="190">
          <cell r="H190">
            <v>0</v>
          </cell>
        </row>
        <row r="191">
          <cell r="H191">
            <v>0</v>
          </cell>
        </row>
        <row r="192">
          <cell r="H192">
            <v>0</v>
          </cell>
        </row>
        <row r="193">
          <cell r="H193">
            <v>0</v>
          </cell>
        </row>
        <row r="194">
          <cell r="H194">
            <v>0</v>
          </cell>
        </row>
        <row r="195">
          <cell r="H195">
            <v>0</v>
          </cell>
        </row>
        <row r="196">
          <cell r="H196">
            <v>0</v>
          </cell>
        </row>
        <row r="197">
          <cell r="H197">
            <v>0</v>
          </cell>
        </row>
        <row r="198">
          <cell r="H198">
            <v>0</v>
          </cell>
        </row>
        <row r="199">
          <cell r="H199">
            <v>0</v>
          </cell>
        </row>
        <row r="200">
          <cell r="H200">
            <v>0</v>
          </cell>
        </row>
        <row r="201">
          <cell r="H201">
            <v>0</v>
          </cell>
        </row>
        <row r="202">
          <cell r="H202">
            <v>0</v>
          </cell>
        </row>
        <row r="203">
          <cell r="H203">
            <v>0</v>
          </cell>
        </row>
        <row r="204">
          <cell r="H204">
            <v>0</v>
          </cell>
        </row>
        <row r="205">
          <cell r="H205">
            <v>0</v>
          </cell>
        </row>
        <row r="206">
          <cell r="H206">
            <v>0</v>
          </cell>
        </row>
        <row r="207">
          <cell r="H207">
            <v>0</v>
          </cell>
        </row>
        <row r="208">
          <cell r="H208">
            <v>0</v>
          </cell>
        </row>
        <row r="209">
          <cell r="H209">
            <v>0</v>
          </cell>
        </row>
        <row r="210">
          <cell r="H210">
            <v>0</v>
          </cell>
        </row>
        <row r="211">
          <cell r="H211">
            <v>0</v>
          </cell>
        </row>
        <row r="212">
          <cell r="H212">
            <v>0</v>
          </cell>
        </row>
        <row r="213">
          <cell r="H213">
            <v>0</v>
          </cell>
        </row>
        <row r="214">
          <cell r="H214">
            <v>0</v>
          </cell>
        </row>
        <row r="215">
          <cell r="H215">
            <v>0</v>
          </cell>
        </row>
        <row r="216">
          <cell r="H216">
            <v>0</v>
          </cell>
        </row>
        <row r="217">
          <cell r="H217">
            <v>0</v>
          </cell>
        </row>
        <row r="218">
          <cell r="H218">
            <v>0</v>
          </cell>
        </row>
        <row r="219">
          <cell r="H219">
            <v>0</v>
          </cell>
        </row>
        <row r="220">
          <cell r="H220">
            <v>0</v>
          </cell>
        </row>
        <row r="221">
          <cell r="H221">
            <v>0</v>
          </cell>
        </row>
        <row r="222">
          <cell r="H222">
            <v>0</v>
          </cell>
        </row>
        <row r="223">
          <cell r="H223">
            <v>0</v>
          </cell>
        </row>
        <row r="224">
          <cell r="H224">
            <v>0</v>
          </cell>
        </row>
        <row r="225">
          <cell r="H225">
            <v>0</v>
          </cell>
        </row>
        <row r="226">
          <cell r="H226">
            <v>0</v>
          </cell>
        </row>
        <row r="227">
          <cell r="H227">
            <v>0</v>
          </cell>
        </row>
        <row r="228">
          <cell r="H228">
            <v>0</v>
          </cell>
        </row>
        <row r="229">
          <cell r="H229">
            <v>0</v>
          </cell>
        </row>
        <row r="230">
          <cell r="H230">
            <v>0</v>
          </cell>
        </row>
        <row r="231">
          <cell r="H231">
            <v>0</v>
          </cell>
        </row>
        <row r="232">
          <cell r="H232">
            <v>0</v>
          </cell>
        </row>
        <row r="233">
          <cell r="H233">
            <v>0</v>
          </cell>
        </row>
        <row r="234">
          <cell r="H234">
            <v>0</v>
          </cell>
        </row>
        <row r="235">
          <cell r="H235">
            <v>0</v>
          </cell>
        </row>
        <row r="236">
          <cell r="H236">
            <v>0</v>
          </cell>
        </row>
        <row r="237">
          <cell r="H237">
            <v>0</v>
          </cell>
        </row>
        <row r="238">
          <cell r="H238">
            <v>0</v>
          </cell>
        </row>
        <row r="239">
          <cell r="H239">
            <v>0</v>
          </cell>
        </row>
        <row r="240">
          <cell r="H240">
            <v>0</v>
          </cell>
        </row>
        <row r="241">
          <cell r="H241">
            <v>0</v>
          </cell>
        </row>
        <row r="242">
          <cell r="H242">
            <v>0</v>
          </cell>
        </row>
        <row r="243">
          <cell r="H243">
            <v>0</v>
          </cell>
        </row>
        <row r="244">
          <cell r="H244">
            <v>0</v>
          </cell>
        </row>
        <row r="245">
          <cell r="H245">
            <v>0</v>
          </cell>
        </row>
        <row r="246">
          <cell r="H246">
            <v>0</v>
          </cell>
        </row>
        <row r="247">
          <cell r="H247">
            <v>0</v>
          </cell>
        </row>
        <row r="248">
          <cell r="H248">
            <v>0</v>
          </cell>
        </row>
        <row r="249">
          <cell r="H249">
            <v>0</v>
          </cell>
        </row>
        <row r="250">
          <cell r="H250">
            <v>0</v>
          </cell>
        </row>
        <row r="251">
          <cell r="H251">
            <v>0</v>
          </cell>
        </row>
        <row r="252">
          <cell r="H252">
            <v>0</v>
          </cell>
        </row>
        <row r="253">
          <cell r="H253">
            <v>0</v>
          </cell>
        </row>
        <row r="254">
          <cell r="H254">
            <v>0</v>
          </cell>
        </row>
        <row r="255">
          <cell r="H255">
            <v>0</v>
          </cell>
        </row>
        <row r="256">
          <cell r="H256">
            <v>0</v>
          </cell>
        </row>
        <row r="257">
          <cell r="H257">
            <v>0</v>
          </cell>
        </row>
        <row r="258">
          <cell r="H258">
            <v>0</v>
          </cell>
        </row>
        <row r="259">
          <cell r="H259">
            <v>0</v>
          </cell>
        </row>
        <row r="260">
          <cell r="H260">
            <v>0</v>
          </cell>
        </row>
        <row r="261">
          <cell r="H261">
            <v>0</v>
          </cell>
        </row>
        <row r="262">
          <cell r="H262">
            <v>0</v>
          </cell>
        </row>
        <row r="263">
          <cell r="H263">
            <v>0</v>
          </cell>
        </row>
        <row r="264">
          <cell r="H264">
            <v>0</v>
          </cell>
        </row>
        <row r="265">
          <cell r="H265">
            <v>0</v>
          </cell>
        </row>
        <row r="266">
          <cell r="H266">
            <v>0</v>
          </cell>
        </row>
        <row r="267">
          <cell r="H267">
            <v>0</v>
          </cell>
        </row>
        <row r="268">
          <cell r="H268">
            <v>0</v>
          </cell>
        </row>
        <row r="269">
          <cell r="H269">
            <v>0</v>
          </cell>
        </row>
        <row r="270">
          <cell r="H270">
            <v>0</v>
          </cell>
        </row>
        <row r="271">
          <cell r="H271">
            <v>0</v>
          </cell>
        </row>
        <row r="272">
          <cell r="H272">
            <v>0</v>
          </cell>
        </row>
        <row r="273">
          <cell r="H273">
            <v>0</v>
          </cell>
        </row>
        <row r="274">
          <cell r="H274">
            <v>0</v>
          </cell>
        </row>
        <row r="275">
          <cell r="H275">
            <v>0</v>
          </cell>
        </row>
        <row r="276">
          <cell r="H276">
            <v>0</v>
          </cell>
        </row>
        <row r="277">
          <cell r="H277">
            <v>0</v>
          </cell>
        </row>
        <row r="278">
          <cell r="H278">
            <v>0</v>
          </cell>
        </row>
        <row r="279">
          <cell r="H279">
            <v>0</v>
          </cell>
        </row>
        <row r="280">
          <cell r="H280">
            <v>0</v>
          </cell>
        </row>
        <row r="281">
          <cell r="H281">
            <v>0</v>
          </cell>
        </row>
        <row r="282">
          <cell r="H282">
            <v>0</v>
          </cell>
        </row>
        <row r="283">
          <cell r="H283">
            <v>0</v>
          </cell>
        </row>
        <row r="284">
          <cell r="H284">
            <v>0</v>
          </cell>
        </row>
        <row r="285">
          <cell r="H285">
            <v>0</v>
          </cell>
        </row>
        <row r="286">
          <cell r="H286">
            <v>0</v>
          </cell>
        </row>
        <row r="287">
          <cell r="H287">
            <v>0</v>
          </cell>
        </row>
        <row r="288">
          <cell r="H288">
            <v>0</v>
          </cell>
        </row>
        <row r="289">
          <cell r="H289">
            <v>0</v>
          </cell>
        </row>
        <row r="290">
          <cell r="H290">
            <v>0</v>
          </cell>
        </row>
        <row r="291">
          <cell r="H291">
            <v>0</v>
          </cell>
        </row>
        <row r="292">
          <cell r="H292">
            <v>0</v>
          </cell>
        </row>
        <row r="293">
          <cell r="H293">
            <v>0</v>
          </cell>
        </row>
        <row r="294">
          <cell r="H294">
            <v>0</v>
          </cell>
        </row>
        <row r="295">
          <cell r="H295">
            <v>0</v>
          </cell>
        </row>
        <row r="296">
          <cell r="H296">
            <v>0</v>
          </cell>
        </row>
        <row r="297">
          <cell r="H297">
            <v>0</v>
          </cell>
        </row>
        <row r="298">
          <cell r="H298">
            <v>0</v>
          </cell>
        </row>
        <row r="299">
          <cell r="H299">
            <v>0</v>
          </cell>
        </row>
        <row r="300">
          <cell r="H300">
            <v>0</v>
          </cell>
        </row>
      </sheetData>
      <sheetData sheetId="13" refreshError="1">
        <row r="7">
          <cell r="T7" t="str">
            <v>AS</v>
          </cell>
        </row>
        <row r="8">
          <cell r="T8" t="str">
            <v>GU</v>
          </cell>
        </row>
        <row r="9">
          <cell r="T9" t="str">
            <v>ND</v>
          </cell>
        </row>
        <row r="10">
          <cell r="T10" t="str">
            <v>OH</v>
          </cell>
        </row>
        <row r="11">
          <cell r="T11" t="str">
            <v>PR</v>
          </cell>
        </row>
        <row r="12">
          <cell r="T12" t="str">
            <v>VI</v>
          </cell>
        </row>
        <row r="13">
          <cell r="T13" t="str">
            <v>WA</v>
          </cell>
        </row>
        <row r="14">
          <cell r="T14" t="str">
            <v>WY</v>
          </cell>
        </row>
      </sheetData>
      <sheetData sheetId="14" refreshError="1">
        <row r="30">
          <cell r="V30" t="str">
            <v/>
          </cell>
        </row>
        <row r="31">
          <cell r="V31" t="str">
            <v/>
          </cell>
        </row>
        <row r="32">
          <cell r="V32" t="str">
            <v/>
          </cell>
        </row>
        <row r="33">
          <cell r="V33" t="str">
            <v/>
          </cell>
        </row>
        <row r="34">
          <cell r="V34" t="str">
            <v/>
          </cell>
        </row>
        <row r="35">
          <cell r="V35" t="str">
            <v/>
          </cell>
        </row>
        <row r="36">
          <cell r="V36" t="str">
            <v/>
          </cell>
        </row>
        <row r="37">
          <cell r="V37" t="str">
            <v/>
          </cell>
        </row>
        <row r="38">
          <cell r="V38" t="str">
            <v/>
          </cell>
        </row>
        <row r="39">
          <cell r="V39" t="str">
            <v/>
          </cell>
        </row>
        <row r="40">
          <cell r="V40" t="str">
            <v/>
          </cell>
        </row>
        <row r="41">
          <cell r="V41" t="str">
            <v/>
          </cell>
        </row>
        <row r="42">
          <cell r="V42" t="str">
            <v/>
          </cell>
        </row>
        <row r="43">
          <cell r="V43" t="str">
            <v/>
          </cell>
        </row>
        <row r="44">
          <cell r="V44" t="str">
            <v/>
          </cell>
        </row>
        <row r="45">
          <cell r="V45" t="str">
            <v/>
          </cell>
        </row>
        <row r="46">
          <cell r="V46" t="str">
            <v/>
          </cell>
        </row>
        <row r="47">
          <cell r="V47" t="str">
            <v/>
          </cell>
        </row>
        <row r="48">
          <cell r="V48" t="str">
            <v/>
          </cell>
        </row>
        <row r="49">
          <cell r="V49" t="str">
            <v/>
          </cell>
        </row>
        <row r="50">
          <cell r="V50" t="str">
            <v/>
          </cell>
        </row>
        <row r="51">
          <cell r="V51" t="str">
            <v/>
          </cell>
        </row>
        <row r="52">
          <cell r="V52" t="str">
            <v/>
          </cell>
        </row>
        <row r="53">
          <cell r="V53" t="str">
            <v/>
          </cell>
        </row>
        <row r="54">
          <cell r="V54" t="str">
            <v/>
          </cell>
        </row>
        <row r="55">
          <cell r="V55" t="str">
            <v/>
          </cell>
        </row>
        <row r="56">
          <cell r="V56" t="str">
            <v/>
          </cell>
        </row>
        <row r="57">
          <cell r="V57" t="str">
            <v/>
          </cell>
        </row>
        <row r="58">
          <cell r="V58" t="str">
            <v/>
          </cell>
        </row>
        <row r="59">
          <cell r="V59" t="str">
            <v/>
          </cell>
        </row>
        <row r="60">
          <cell r="V60" t="str">
            <v/>
          </cell>
        </row>
        <row r="61">
          <cell r="V61" t="str">
            <v/>
          </cell>
        </row>
        <row r="62">
          <cell r="V62" t="str">
            <v/>
          </cell>
        </row>
        <row r="63">
          <cell r="V63" t="str">
            <v/>
          </cell>
        </row>
        <row r="64">
          <cell r="V64" t="str">
            <v/>
          </cell>
        </row>
        <row r="65">
          <cell r="V65" t="str">
            <v/>
          </cell>
        </row>
        <row r="66">
          <cell r="V66" t="str">
            <v/>
          </cell>
        </row>
        <row r="67">
          <cell r="V67" t="str">
            <v/>
          </cell>
        </row>
        <row r="68">
          <cell r="V68" t="str">
            <v/>
          </cell>
        </row>
        <row r="69">
          <cell r="V69" t="str">
            <v/>
          </cell>
        </row>
        <row r="70">
          <cell r="V70" t="str">
            <v/>
          </cell>
        </row>
        <row r="71">
          <cell r="V71" t="str">
            <v/>
          </cell>
        </row>
        <row r="72">
          <cell r="V72" t="str">
            <v/>
          </cell>
        </row>
        <row r="73">
          <cell r="V73" t="str">
            <v/>
          </cell>
        </row>
        <row r="74">
          <cell r="V74" t="str">
            <v/>
          </cell>
        </row>
        <row r="75">
          <cell r="V75" t="str">
            <v/>
          </cell>
        </row>
        <row r="76">
          <cell r="V76" t="str">
            <v/>
          </cell>
        </row>
        <row r="77">
          <cell r="V77" t="str">
            <v/>
          </cell>
        </row>
        <row r="78">
          <cell r="V78" t="str">
            <v/>
          </cell>
        </row>
        <row r="79">
          <cell r="V79" t="str">
            <v/>
          </cell>
        </row>
        <row r="80">
          <cell r="V80" t="str">
            <v/>
          </cell>
        </row>
        <row r="81">
          <cell r="V81" t="str">
            <v/>
          </cell>
        </row>
        <row r="82">
          <cell r="V82" t="str">
            <v/>
          </cell>
        </row>
        <row r="83">
          <cell r="V83" t="str">
            <v/>
          </cell>
        </row>
        <row r="84">
          <cell r="V84" t="str">
            <v/>
          </cell>
        </row>
        <row r="85">
          <cell r="V85" t="str">
            <v/>
          </cell>
        </row>
        <row r="86">
          <cell r="V86" t="str">
            <v/>
          </cell>
        </row>
        <row r="87">
          <cell r="V87" t="str">
            <v/>
          </cell>
        </row>
        <row r="88">
          <cell r="V88" t="str">
            <v/>
          </cell>
        </row>
        <row r="89">
          <cell r="V89" t="str">
            <v/>
          </cell>
        </row>
        <row r="90">
          <cell r="V90" t="str">
            <v/>
          </cell>
        </row>
        <row r="91">
          <cell r="V91" t="str">
            <v/>
          </cell>
        </row>
        <row r="92">
          <cell r="V92" t="str">
            <v/>
          </cell>
        </row>
        <row r="93">
          <cell r="V93" t="str">
            <v/>
          </cell>
        </row>
        <row r="94">
          <cell r="V94" t="str">
            <v/>
          </cell>
        </row>
        <row r="95">
          <cell r="V95" t="str">
            <v/>
          </cell>
        </row>
        <row r="96">
          <cell r="V96" t="str">
            <v/>
          </cell>
        </row>
        <row r="97">
          <cell r="V97" t="str">
            <v/>
          </cell>
        </row>
        <row r="98">
          <cell r="V98" t="str">
            <v/>
          </cell>
        </row>
        <row r="99">
          <cell r="V99" t="str">
            <v/>
          </cell>
        </row>
        <row r="100">
          <cell r="V100" t="str">
            <v/>
          </cell>
        </row>
        <row r="101">
          <cell r="V101" t="str">
            <v/>
          </cell>
        </row>
        <row r="102">
          <cell r="V102" t="str">
            <v/>
          </cell>
        </row>
        <row r="103">
          <cell r="V103" t="str">
            <v/>
          </cell>
        </row>
        <row r="104">
          <cell r="V104" t="str">
            <v/>
          </cell>
        </row>
        <row r="105">
          <cell r="V105" t="str">
            <v/>
          </cell>
        </row>
        <row r="106">
          <cell r="V106" t="str">
            <v/>
          </cell>
        </row>
        <row r="107">
          <cell r="V107" t="str">
            <v/>
          </cell>
        </row>
        <row r="108">
          <cell r="V108" t="str">
            <v/>
          </cell>
        </row>
        <row r="109">
          <cell r="V109" t="str">
            <v/>
          </cell>
        </row>
        <row r="110">
          <cell r="V110" t="str">
            <v/>
          </cell>
        </row>
        <row r="111">
          <cell r="V111" t="str">
            <v/>
          </cell>
        </row>
        <row r="112">
          <cell r="V112" t="str">
            <v/>
          </cell>
        </row>
        <row r="113">
          <cell r="V113" t="str">
            <v/>
          </cell>
        </row>
        <row r="114">
          <cell r="V114" t="str">
            <v/>
          </cell>
        </row>
        <row r="115">
          <cell r="V115" t="str">
            <v/>
          </cell>
        </row>
        <row r="116">
          <cell r="V116" t="str">
            <v/>
          </cell>
        </row>
        <row r="117">
          <cell r="V117" t="str">
            <v/>
          </cell>
        </row>
        <row r="118">
          <cell r="V118" t="str">
            <v/>
          </cell>
        </row>
        <row r="119">
          <cell r="V119" t="str">
            <v/>
          </cell>
        </row>
        <row r="120">
          <cell r="V120" t="str">
            <v/>
          </cell>
        </row>
        <row r="121">
          <cell r="V121" t="str">
            <v/>
          </cell>
        </row>
        <row r="122">
          <cell r="V122" t="str">
            <v/>
          </cell>
        </row>
        <row r="123">
          <cell r="V123" t="str">
            <v/>
          </cell>
        </row>
        <row r="124">
          <cell r="V124" t="str">
            <v/>
          </cell>
        </row>
        <row r="125">
          <cell r="V125" t="str">
            <v/>
          </cell>
        </row>
        <row r="126">
          <cell r="V126" t="str">
            <v/>
          </cell>
        </row>
        <row r="127">
          <cell r="V127" t="str">
            <v/>
          </cell>
        </row>
        <row r="128">
          <cell r="V128" t="str">
            <v/>
          </cell>
        </row>
        <row r="129">
          <cell r="V129" t="str">
            <v/>
          </cell>
        </row>
        <row r="130">
          <cell r="V130" t="str">
            <v/>
          </cell>
        </row>
        <row r="131">
          <cell r="V131" t="str">
            <v/>
          </cell>
        </row>
        <row r="132">
          <cell r="V132" t="str">
            <v/>
          </cell>
        </row>
        <row r="133">
          <cell r="V133" t="str">
            <v/>
          </cell>
        </row>
        <row r="134">
          <cell r="V134" t="str">
            <v/>
          </cell>
        </row>
        <row r="135">
          <cell r="V135" t="str">
            <v/>
          </cell>
        </row>
        <row r="136">
          <cell r="V136" t="str">
            <v/>
          </cell>
        </row>
        <row r="137">
          <cell r="V137" t="str">
            <v/>
          </cell>
        </row>
        <row r="138">
          <cell r="V138" t="str">
            <v/>
          </cell>
        </row>
        <row r="139">
          <cell r="V139" t="str">
            <v/>
          </cell>
        </row>
        <row r="140">
          <cell r="V140" t="str">
            <v/>
          </cell>
        </row>
        <row r="141">
          <cell r="V141" t="str">
            <v/>
          </cell>
        </row>
        <row r="142">
          <cell r="V142" t="str">
            <v/>
          </cell>
        </row>
        <row r="143">
          <cell r="V143" t="str">
            <v/>
          </cell>
        </row>
        <row r="144">
          <cell r="V144" t="str">
            <v/>
          </cell>
        </row>
        <row r="145">
          <cell r="V145" t="str">
            <v/>
          </cell>
        </row>
        <row r="146">
          <cell r="V146" t="str">
            <v/>
          </cell>
        </row>
        <row r="147">
          <cell r="V147" t="str">
            <v/>
          </cell>
        </row>
        <row r="148">
          <cell r="V148" t="str">
            <v/>
          </cell>
        </row>
        <row r="149">
          <cell r="V149" t="str">
            <v/>
          </cell>
        </row>
        <row r="150">
          <cell r="V150" t="str">
            <v/>
          </cell>
        </row>
        <row r="151">
          <cell r="V151" t="str">
            <v/>
          </cell>
        </row>
        <row r="152">
          <cell r="V152" t="str">
            <v/>
          </cell>
        </row>
        <row r="153">
          <cell r="V153" t="str">
            <v/>
          </cell>
        </row>
        <row r="154">
          <cell r="V154" t="str">
            <v/>
          </cell>
        </row>
        <row r="155">
          <cell r="V155" t="str">
            <v/>
          </cell>
        </row>
        <row r="156">
          <cell r="V156" t="str">
            <v/>
          </cell>
        </row>
        <row r="157">
          <cell r="V157" t="str">
            <v/>
          </cell>
        </row>
        <row r="158">
          <cell r="V158" t="str">
            <v/>
          </cell>
        </row>
        <row r="159">
          <cell r="V159" t="str">
            <v/>
          </cell>
        </row>
        <row r="160">
          <cell r="V160" t="str">
            <v/>
          </cell>
        </row>
        <row r="161">
          <cell r="V161" t="str">
            <v/>
          </cell>
        </row>
        <row r="162">
          <cell r="V162" t="str">
            <v/>
          </cell>
        </row>
        <row r="163">
          <cell r="V163" t="str">
            <v/>
          </cell>
        </row>
        <row r="164">
          <cell r="V164" t="str">
            <v/>
          </cell>
        </row>
        <row r="165">
          <cell r="V165" t="str">
            <v/>
          </cell>
        </row>
        <row r="166">
          <cell r="V166" t="str">
            <v/>
          </cell>
        </row>
        <row r="167">
          <cell r="V167" t="str">
            <v/>
          </cell>
        </row>
        <row r="168">
          <cell r="V168" t="str">
            <v/>
          </cell>
        </row>
        <row r="169">
          <cell r="V169" t="str">
            <v/>
          </cell>
        </row>
        <row r="170">
          <cell r="V170" t="str">
            <v/>
          </cell>
        </row>
        <row r="171">
          <cell r="V171" t="str">
            <v/>
          </cell>
        </row>
        <row r="172">
          <cell r="V172" t="str">
            <v/>
          </cell>
        </row>
        <row r="173">
          <cell r="V173" t="str">
            <v/>
          </cell>
        </row>
        <row r="174">
          <cell r="V174" t="str">
            <v/>
          </cell>
        </row>
        <row r="175">
          <cell r="V175" t="str">
            <v/>
          </cell>
        </row>
        <row r="176">
          <cell r="V176" t="str">
            <v/>
          </cell>
        </row>
        <row r="177">
          <cell r="V177" t="str">
            <v/>
          </cell>
        </row>
        <row r="178">
          <cell r="V178" t="str">
            <v/>
          </cell>
        </row>
        <row r="179">
          <cell r="V179" t="str">
            <v/>
          </cell>
        </row>
        <row r="180">
          <cell r="V180" t="str">
            <v/>
          </cell>
        </row>
        <row r="181">
          <cell r="V181" t="str">
            <v/>
          </cell>
        </row>
        <row r="182">
          <cell r="V182" t="str">
            <v/>
          </cell>
        </row>
        <row r="183">
          <cell r="V183" t="str">
            <v/>
          </cell>
        </row>
        <row r="184">
          <cell r="V184" t="str">
            <v/>
          </cell>
        </row>
        <row r="185">
          <cell r="V185" t="str">
            <v/>
          </cell>
        </row>
        <row r="186">
          <cell r="V186" t="str">
            <v/>
          </cell>
        </row>
        <row r="187">
          <cell r="V187" t="str">
            <v/>
          </cell>
        </row>
        <row r="188">
          <cell r="V188" t="str">
            <v/>
          </cell>
        </row>
        <row r="189">
          <cell r="V189" t="str">
            <v/>
          </cell>
        </row>
        <row r="190">
          <cell r="V190" t="str">
            <v/>
          </cell>
        </row>
        <row r="191">
          <cell r="V191" t="str">
            <v/>
          </cell>
        </row>
        <row r="192">
          <cell r="V192" t="str">
            <v/>
          </cell>
        </row>
        <row r="193">
          <cell r="V193" t="str">
            <v/>
          </cell>
        </row>
        <row r="194">
          <cell r="V194" t="str">
            <v/>
          </cell>
        </row>
        <row r="195">
          <cell r="V195" t="str">
            <v/>
          </cell>
        </row>
        <row r="196">
          <cell r="V196" t="str">
            <v/>
          </cell>
        </row>
        <row r="197">
          <cell r="V197" t="str">
            <v/>
          </cell>
        </row>
        <row r="198">
          <cell r="V198" t="str">
            <v/>
          </cell>
        </row>
        <row r="199">
          <cell r="V199" t="str">
            <v/>
          </cell>
        </row>
        <row r="200">
          <cell r="V200" t="str">
            <v/>
          </cell>
        </row>
        <row r="201">
          <cell r="V201" t="str">
            <v/>
          </cell>
        </row>
        <row r="202">
          <cell r="V202" t="str">
            <v/>
          </cell>
        </row>
        <row r="203">
          <cell r="V203" t="str">
            <v/>
          </cell>
        </row>
        <row r="204">
          <cell r="V204" t="str">
            <v/>
          </cell>
        </row>
        <row r="205">
          <cell r="V205" t="str">
            <v/>
          </cell>
        </row>
        <row r="206">
          <cell r="V206" t="str">
            <v/>
          </cell>
        </row>
        <row r="207">
          <cell r="V207" t="str">
            <v/>
          </cell>
        </row>
        <row r="208">
          <cell r="V208" t="str">
            <v/>
          </cell>
        </row>
        <row r="209">
          <cell r="V209" t="str">
            <v/>
          </cell>
        </row>
        <row r="210">
          <cell r="V210" t="str">
            <v/>
          </cell>
        </row>
        <row r="211">
          <cell r="V211" t="str">
            <v/>
          </cell>
        </row>
        <row r="212">
          <cell r="V212" t="str">
            <v/>
          </cell>
        </row>
        <row r="213">
          <cell r="V213" t="str">
            <v/>
          </cell>
        </row>
        <row r="214">
          <cell r="V214" t="str">
            <v/>
          </cell>
        </row>
        <row r="215">
          <cell r="V215" t="str">
            <v/>
          </cell>
        </row>
        <row r="216">
          <cell r="V216" t="str">
            <v/>
          </cell>
        </row>
        <row r="217">
          <cell r="V217" t="str">
            <v/>
          </cell>
        </row>
        <row r="218">
          <cell r="V218" t="str">
            <v/>
          </cell>
        </row>
        <row r="219">
          <cell r="V219" t="str">
            <v/>
          </cell>
        </row>
        <row r="220">
          <cell r="V220" t="str">
            <v/>
          </cell>
        </row>
        <row r="221">
          <cell r="V221" t="str">
            <v/>
          </cell>
        </row>
        <row r="222">
          <cell r="V222" t="str">
            <v/>
          </cell>
        </row>
        <row r="223">
          <cell r="V223" t="str">
            <v/>
          </cell>
        </row>
        <row r="224">
          <cell r="V224" t="str">
            <v/>
          </cell>
        </row>
        <row r="225">
          <cell r="V225" t="str">
            <v/>
          </cell>
        </row>
        <row r="226">
          <cell r="V226" t="str">
            <v/>
          </cell>
        </row>
        <row r="227">
          <cell r="V227" t="str">
            <v/>
          </cell>
        </row>
        <row r="228">
          <cell r="V228" t="str">
            <v/>
          </cell>
        </row>
        <row r="229">
          <cell r="V229" t="str">
            <v/>
          </cell>
        </row>
        <row r="230">
          <cell r="V230" t="str">
            <v/>
          </cell>
        </row>
        <row r="231">
          <cell r="V231" t="str">
            <v/>
          </cell>
        </row>
        <row r="232">
          <cell r="V232" t="str">
            <v/>
          </cell>
        </row>
        <row r="233">
          <cell r="V233" t="str">
            <v/>
          </cell>
        </row>
        <row r="234">
          <cell r="V234" t="str">
            <v/>
          </cell>
        </row>
        <row r="235">
          <cell r="V235" t="str">
            <v/>
          </cell>
        </row>
        <row r="236">
          <cell r="V236" t="str">
            <v/>
          </cell>
        </row>
        <row r="237">
          <cell r="V237" t="str">
            <v/>
          </cell>
        </row>
        <row r="238">
          <cell r="V238" t="str">
            <v/>
          </cell>
        </row>
        <row r="239">
          <cell r="V239" t="str">
            <v/>
          </cell>
        </row>
        <row r="240">
          <cell r="V240" t="str">
            <v/>
          </cell>
        </row>
        <row r="241">
          <cell r="V241" t="str">
            <v/>
          </cell>
        </row>
        <row r="242">
          <cell r="V242" t="str">
            <v/>
          </cell>
        </row>
        <row r="243">
          <cell r="V243" t="str">
            <v/>
          </cell>
        </row>
        <row r="244">
          <cell r="V244" t="str">
            <v/>
          </cell>
        </row>
        <row r="245">
          <cell r="V245" t="str">
            <v/>
          </cell>
        </row>
        <row r="246">
          <cell r="V246" t="str">
            <v/>
          </cell>
        </row>
        <row r="247">
          <cell r="V247" t="str">
            <v/>
          </cell>
        </row>
        <row r="248">
          <cell r="V248" t="str">
            <v/>
          </cell>
        </row>
        <row r="249">
          <cell r="V249" t="str">
            <v/>
          </cell>
        </row>
        <row r="250">
          <cell r="V250" t="str">
            <v/>
          </cell>
        </row>
        <row r="251">
          <cell r="V251" t="str">
            <v/>
          </cell>
        </row>
        <row r="252">
          <cell r="V252" t="str">
            <v/>
          </cell>
        </row>
        <row r="253">
          <cell r="V253" t="str">
            <v/>
          </cell>
        </row>
        <row r="254">
          <cell r="V254" t="str">
            <v/>
          </cell>
        </row>
        <row r="255">
          <cell r="V255" t="str">
            <v/>
          </cell>
        </row>
        <row r="256">
          <cell r="V256" t="str">
            <v/>
          </cell>
        </row>
        <row r="257">
          <cell r="V257" t="str">
            <v/>
          </cell>
        </row>
        <row r="258">
          <cell r="V258" t="str">
            <v/>
          </cell>
        </row>
        <row r="259">
          <cell r="V259" t="str">
            <v/>
          </cell>
        </row>
        <row r="260">
          <cell r="V260" t="str">
            <v/>
          </cell>
        </row>
        <row r="261">
          <cell r="V261" t="str">
            <v/>
          </cell>
        </row>
        <row r="262">
          <cell r="V262" t="str">
            <v/>
          </cell>
        </row>
        <row r="263">
          <cell r="V263" t="str">
            <v/>
          </cell>
        </row>
        <row r="264">
          <cell r="V264" t="str">
            <v/>
          </cell>
        </row>
        <row r="265">
          <cell r="V265" t="str">
            <v/>
          </cell>
        </row>
        <row r="266">
          <cell r="V266" t="str">
            <v/>
          </cell>
        </row>
        <row r="267">
          <cell r="V267" t="str">
            <v/>
          </cell>
        </row>
        <row r="268">
          <cell r="V268" t="str">
            <v/>
          </cell>
        </row>
        <row r="269">
          <cell r="V269" t="str">
            <v/>
          </cell>
        </row>
        <row r="270">
          <cell r="V270" t="str">
            <v/>
          </cell>
        </row>
        <row r="271">
          <cell r="V271" t="str">
            <v/>
          </cell>
        </row>
        <row r="272">
          <cell r="V272" t="str">
            <v/>
          </cell>
        </row>
        <row r="273">
          <cell r="V273" t="str">
            <v/>
          </cell>
        </row>
        <row r="274">
          <cell r="V274" t="str">
            <v/>
          </cell>
        </row>
        <row r="275">
          <cell r="V275" t="str">
            <v/>
          </cell>
        </row>
        <row r="276">
          <cell r="V276" t="str">
            <v/>
          </cell>
        </row>
        <row r="277">
          <cell r="V277" t="str">
            <v/>
          </cell>
        </row>
        <row r="278">
          <cell r="V278" t="str">
            <v/>
          </cell>
        </row>
        <row r="279">
          <cell r="V279" t="str">
            <v/>
          </cell>
        </row>
        <row r="280">
          <cell r="V280" t="str">
            <v/>
          </cell>
        </row>
        <row r="281">
          <cell r="V281" t="str">
            <v/>
          </cell>
        </row>
        <row r="282">
          <cell r="V282" t="str">
            <v/>
          </cell>
        </row>
        <row r="283">
          <cell r="V283" t="str">
            <v/>
          </cell>
        </row>
        <row r="284">
          <cell r="V284" t="str">
            <v/>
          </cell>
        </row>
        <row r="285">
          <cell r="V285" t="str">
            <v/>
          </cell>
        </row>
        <row r="286">
          <cell r="V286" t="str">
            <v/>
          </cell>
        </row>
        <row r="287">
          <cell r="V287" t="str">
            <v/>
          </cell>
        </row>
        <row r="288">
          <cell r="V288" t="str">
            <v/>
          </cell>
        </row>
        <row r="289">
          <cell r="V289" t="str">
            <v/>
          </cell>
        </row>
        <row r="290">
          <cell r="V290" t="str">
            <v/>
          </cell>
        </row>
        <row r="291">
          <cell r="V291" t="str">
            <v/>
          </cell>
        </row>
        <row r="292">
          <cell r="V292" t="str">
            <v/>
          </cell>
        </row>
        <row r="293">
          <cell r="V293" t="str">
            <v/>
          </cell>
        </row>
        <row r="294">
          <cell r="V294" t="str">
            <v/>
          </cell>
        </row>
        <row r="295">
          <cell r="V295" t="str">
            <v/>
          </cell>
        </row>
        <row r="296">
          <cell r="V296" t="str">
            <v/>
          </cell>
        </row>
        <row r="297">
          <cell r="V297" t="str">
            <v/>
          </cell>
        </row>
        <row r="298">
          <cell r="V298" t="str">
            <v/>
          </cell>
        </row>
        <row r="299">
          <cell r="V299" t="str">
            <v/>
          </cell>
        </row>
        <row r="300">
          <cell r="V300" t="str">
            <v/>
          </cell>
        </row>
        <row r="301">
          <cell r="V301" t="str">
            <v/>
          </cell>
        </row>
        <row r="302">
          <cell r="V302" t="str">
            <v/>
          </cell>
        </row>
        <row r="303">
          <cell r="V303" t="str">
            <v/>
          </cell>
        </row>
        <row r="304">
          <cell r="V304" t="str">
            <v/>
          </cell>
        </row>
        <row r="305">
          <cell r="V305" t="str">
            <v/>
          </cell>
        </row>
        <row r="306">
          <cell r="V306" t="str">
            <v/>
          </cell>
        </row>
        <row r="307">
          <cell r="V307" t="str">
            <v/>
          </cell>
        </row>
        <row r="308">
          <cell r="V308" t="str">
            <v/>
          </cell>
        </row>
        <row r="309">
          <cell r="V309" t="str">
            <v/>
          </cell>
        </row>
        <row r="310">
          <cell r="V310" t="str">
            <v/>
          </cell>
        </row>
        <row r="311">
          <cell r="V311" t="str">
            <v/>
          </cell>
        </row>
        <row r="312">
          <cell r="V312" t="str">
            <v/>
          </cell>
        </row>
        <row r="313">
          <cell r="V313" t="str">
            <v/>
          </cell>
        </row>
        <row r="314">
          <cell r="V314" t="str">
            <v/>
          </cell>
        </row>
        <row r="315">
          <cell r="V315" t="str">
            <v/>
          </cell>
        </row>
        <row r="316">
          <cell r="V316" t="str">
            <v/>
          </cell>
        </row>
        <row r="317">
          <cell r="V317" t="str">
            <v/>
          </cell>
        </row>
        <row r="318">
          <cell r="V318" t="str">
            <v/>
          </cell>
        </row>
        <row r="319">
          <cell r="V319" t="str">
            <v/>
          </cell>
        </row>
        <row r="320">
          <cell r="V320" t="str">
            <v/>
          </cell>
        </row>
        <row r="321">
          <cell r="V321" t="str">
            <v/>
          </cell>
        </row>
        <row r="322">
          <cell r="V322" t="str">
            <v/>
          </cell>
        </row>
        <row r="323">
          <cell r="V323" t="str">
            <v/>
          </cell>
        </row>
        <row r="324">
          <cell r="V324" t="str">
            <v/>
          </cell>
        </row>
        <row r="325">
          <cell r="V325" t="str">
            <v/>
          </cell>
        </row>
        <row r="326">
          <cell r="V326" t="str">
            <v/>
          </cell>
        </row>
        <row r="327">
          <cell r="V327" t="str">
            <v/>
          </cell>
        </row>
        <row r="328">
          <cell r="V328" t="str">
            <v/>
          </cell>
        </row>
        <row r="329">
          <cell r="V329" t="str">
            <v/>
          </cell>
        </row>
        <row r="330">
          <cell r="V330" t="str">
            <v/>
          </cell>
        </row>
        <row r="331">
          <cell r="V331" t="str">
            <v/>
          </cell>
        </row>
        <row r="332">
          <cell r="V332" t="str">
            <v/>
          </cell>
        </row>
        <row r="333">
          <cell r="V333" t="str">
            <v/>
          </cell>
        </row>
        <row r="334">
          <cell r="V334" t="str">
            <v/>
          </cell>
        </row>
        <row r="335">
          <cell r="V335" t="str">
            <v/>
          </cell>
        </row>
        <row r="336">
          <cell r="V336" t="str">
            <v/>
          </cell>
        </row>
        <row r="337">
          <cell r="V337" t="str">
            <v/>
          </cell>
        </row>
        <row r="338">
          <cell r="V338" t="str">
            <v/>
          </cell>
        </row>
        <row r="339">
          <cell r="V339" t="str">
            <v/>
          </cell>
        </row>
        <row r="340">
          <cell r="V340" t="str">
            <v/>
          </cell>
        </row>
        <row r="341">
          <cell r="V341" t="str">
            <v/>
          </cell>
        </row>
        <row r="342">
          <cell r="V342" t="str">
            <v/>
          </cell>
        </row>
        <row r="343">
          <cell r="V343" t="str">
            <v/>
          </cell>
        </row>
        <row r="344">
          <cell r="V344" t="str">
            <v/>
          </cell>
        </row>
        <row r="345">
          <cell r="V345" t="str">
            <v/>
          </cell>
        </row>
        <row r="346">
          <cell r="V346" t="str">
            <v/>
          </cell>
        </row>
        <row r="347">
          <cell r="V347" t="str">
            <v/>
          </cell>
        </row>
        <row r="348">
          <cell r="V348" t="str">
            <v/>
          </cell>
        </row>
        <row r="349">
          <cell r="V349" t="str">
            <v/>
          </cell>
        </row>
        <row r="350">
          <cell r="V350" t="str">
            <v/>
          </cell>
        </row>
        <row r="351">
          <cell r="V351" t="str">
            <v/>
          </cell>
        </row>
        <row r="352">
          <cell r="V352" t="str">
            <v/>
          </cell>
        </row>
        <row r="353">
          <cell r="V353" t="str">
            <v/>
          </cell>
        </row>
        <row r="354">
          <cell r="V354" t="str">
            <v/>
          </cell>
        </row>
        <row r="355">
          <cell r="V355" t="str">
            <v/>
          </cell>
        </row>
        <row r="356">
          <cell r="V356" t="str">
            <v/>
          </cell>
        </row>
        <row r="357">
          <cell r="V357" t="str">
            <v/>
          </cell>
        </row>
        <row r="358">
          <cell r="V358" t="str">
            <v/>
          </cell>
        </row>
        <row r="359">
          <cell r="V359" t="str">
            <v/>
          </cell>
        </row>
        <row r="360">
          <cell r="V360" t="str">
            <v/>
          </cell>
        </row>
        <row r="361">
          <cell r="V361" t="str">
            <v/>
          </cell>
        </row>
        <row r="362">
          <cell r="V362" t="str">
            <v/>
          </cell>
        </row>
        <row r="363">
          <cell r="V363" t="str">
            <v/>
          </cell>
        </row>
        <row r="364">
          <cell r="V364" t="str">
            <v/>
          </cell>
        </row>
        <row r="365">
          <cell r="V365" t="str">
            <v/>
          </cell>
        </row>
        <row r="366">
          <cell r="V366" t="str">
            <v/>
          </cell>
        </row>
        <row r="367">
          <cell r="V367" t="str">
            <v/>
          </cell>
        </row>
        <row r="368">
          <cell r="V368" t="str">
            <v/>
          </cell>
        </row>
        <row r="369">
          <cell r="V369" t="str">
            <v/>
          </cell>
        </row>
        <row r="370">
          <cell r="V370" t="str">
            <v/>
          </cell>
        </row>
        <row r="371">
          <cell r="V371" t="str">
            <v/>
          </cell>
        </row>
        <row r="372">
          <cell r="V372" t="str">
            <v/>
          </cell>
        </row>
        <row r="373">
          <cell r="V373" t="str">
            <v/>
          </cell>
        </row>
        <row r="374">
          <cell r="V374" t="str">
            <v/>
          </cell>
        </row>
        <row r="375">
          <cell r="V375" t="str">
            <v/>
          </cell>
        </row>
        <row r="376">
          <cell r="V376" t="str">
            <v/>
          </cell>
        </row>
        <row r="377">
          <cell r="V377" t="str">
            <v/>
          </cell>
        </row>
        <row r="378">
          <cell r="V378" t="str">
            <v/>
          </cell>
        </row>
        <row r="379">
          <cell r="V379" t="str">
            <v/>
          </cell>
        </row>
        <row r="380">
          <cell r="V380" t="str">
            <v/>
          </cell>
        </row>
        <row r="381">
          <cell r="V381" t="str">
            <v/>
          </cell>
        </row>
        <row r="382">
          <cell r="V382" t="str">
            <v/>
          </cell>
        </row>
        <row r="383">
          <cell r="V383" t="str">
            <v/>
          </cell>
        </row>
        <row r="384">
          <cell r="V384" t="str">
            <v/>
          </cell>
        </row>
        <row r="385">
          <cell r="V385" t="str">
            <v/>
          </cell>
        </row>
        <row r="386">
          <cell r="V386" t="str">
            <v/>
          </cell>
        </row>
        <row r="387">
          <cell r="V387" t="str">
            <v/>
          </cell>
        </row>
        <row r="388">
          <cell r="V388" t="str">
            <v/>
          </cell>
        </row>
        <row r="389">
          <cell r="V389" t="str">
            <v/>
          </cell>
        </row>
        <row r="390">
          <cell r="V390" t="str">
            <v/>
          </cell>
        </row>
        <row r="391">
          <cell r="V391" t="str">
            <v/>
          </cell>
        </row>
        <row r="392">
          <cell r="V392" t="str">
            <v/>
          </cell>
        </row>
        <row r="393">
          <cell r="V393" t="str">
            <v/>
          </cell>
        </row>
        <row r="394">
          <cell r="V394" t="str">
            <v/>
          </cell>
        </row>
        <row r="395">
          <cell r="V395" t="str">
            <v/>
          </cell>
        </row>
        <row r="396">
          <cell r="V396" t="str">
            <v/>
          </cell>
        </row>
        <row r="397">
          <cell r="V397" t="str">
            <v/>
          </cell>
        </row>
        <row r="398">
          <cell r="V398" t="str">
            <v/>
          </cell>
        </row>
        <row r="399">
          <cell r="V399" t="str">
            <v/>
          </cell>
        </row>
        <row r="400">
          <cell r="V400" t="str">
            <v/>
          </cell>
        </row>
        <row r="401">
          <cell r="V401" t="str">
            <v/>
          </cell>
        </row>
        <row r="402">
          <cell r="V402" t="str">
            <v/>
          </cell>
        </row>
        <row r="403">
          <cell r="V403" t="str">
            <v/>
          </cell>
        </row>
        <row r="404">
          <cell r="V404" t="str">
            <v/>
          </cell>
        </row>
        <row r="405">
          <cell r="V405" t="str">
            <v/>
          </cell>
        </row>
        <row r="406">
          <cell r="V406" t="str">
            <v/>
          </cell>
        </row>
        <row r="407">
          <cell r="V407" t="str">
            <v/>
          </cell>
        </row>
        <row r="408">
          <cell r="V408" t="str">
            <v/>
          </cell>
        </row>
        <row r="409">
          <cell r="V409" t="str">
            <v/>
          </cell>
        </row>
        <row r="410">
          <cell r="V410" t="str">
            <v/>
          </cell>
        </row>
        <row r="411">
          <cell r="V411" t="str">
            <v/>
          </cell>
        </row>
        <row r="412">
          <cell r="V412" t="str">
            <v/>
          </cell>
        </row>
        <row r="413">
          <cell r="V413" t="str">
            <v/>
          </cell>
        </row>
        <row r="414">
          <cell r="V414" t="str">
            <v/>
          </cell>
        </row>
        <row r="415">
          <cell r="V415" t="str">
            <v/>
          </cell>
        </row>
        <row r="416">
          <cell r="V416" t="str">
            <v/>
          </cell>
        </row>
        <row r="417">
          <cell r="V417" t="str">
            <v/>
          </cell>
        </row>
        <row r="418">
          <cell r="V418" t="str">
            <v/>
          </cell>
        </row>
        <row r="419">
          <cell r="V419" t="str">
            <v/>
          </cell>
        </row>
        <row r="420">
          <cell r="V420" t="str">
            <v/>
          </cell>
        </row>
        <row r="421">
          <cell r="V421" t="str">
            <v/>
          </cell>
        </row>
        <row r="422">
          <cell r="V422" t="str">
            <v/>
          </cell>
        </row>
        <row r="423">
          <cell r="V423" t="str">
            <v/>
          </cell>
        </row>
        <row r="424">
          <cell r="V424" t="str">
            <v/>
          </cell>
        </row>
        <row r="425">
          <cell r="V425" t="str">
            <v/>
          </cell>
        </row>
        <row r="426">
          <cell r="V426" t="str">
            <v/>
          </cell>
        </row>
        <row r="427">
          <cell r="V427" t="str">
            <v/>
          </cell>
        </row>
        <row r="428">
          <cell r="V428" t="str">
            <v/>
          </cell>
        </row>
        <row r="429">
          <cell r="V429" t="str">
            <v/>
          </cell>
        </row>
        <row r="430">
          <cell r="V430" t="str">
            <v/>
          </cell>
        </row>
        <row r="431">
          <cell r="V431" t="str">
            <v/>
          </cell>
        </row>
        <row r="432">
          <cell r="V432" t="str">
            <v/>
          </cell>
        </row>
        <row r="433">
          <cell r="V433" t="str">
            <v/>
          </cell>
        </row>
        <row r="434">
          <cell r="V434" t="str">
            <v/>
          </cell>
        </row>
        <row r="435">
          <cell r="V435" t="str">
            <v/>
          </cell>
        </row>
        <row r="436">
          <cell r="V436" t="str">
            <v/>
          </cell>
        </row>
        <row r="437">
          <cell r="V437" t="str">
            <v/>
          </cell>
        </row>
        <row r="438">
          <cell r="V438" t="str">
            <v/>
          </cell>
        </row>
        <row r="439">
          <cell r="V439" t="str">
            <v/>
          </cell>
        </row>
        <row r="440">
          <cell r="V440" t="str">
            <v/>
          </cell>
        </row>
        <row r="441">
          <cell r="V441" t="str">
            <v/>
          </cell>
        </row>
        <row r="442">
          <cell r="V442" t="str">
            <v/>
          </cell>
        </row>
        <row r="443">
          <cell r="V443" t="str">
            <v/>
          </cell>
        </row>
        <row r="444">
          <cell r="V444" t="str">
            <v/>
          </cell>
        </row>
        <row r="445">
          <cell r="V445" t="str">
            <v/>
          </cell>
        </row>
        <row r="446">
          <cell r="V446" t="str">
            <v/>
          </cell>
        </row>
        <row r="447">
          <cell r="V447" t="str">
            <v/>
          </cell>
        </row>
        <row r="448">
          <cell r="V448" t="str">
            <v/>
          </cell>
        </row>
        <row r="449">
          <cell r="V449" t="str">
            <v/>
          </cell>
        </row>
        <row r="450">
          <cell r="V450" t="str">
            <v/>
          </cell>
        </row>
        <row r="451">
          <cell r="V451" t="str">
            <v/>
          </cell>
        </row>
        <row r="452">
          <cell r="V452" t="str">
            <v/>
          </cell>
        </row>
        <row r="453">
          <cell r="V453" t="str">
            <v/>
          </cell>
        </row>
        <row r="454">
          <cell r="V454" t="str">
            <v/>
          </cell>
        </row>
        <row r="455">
          <cell r="V455" t="str">
            <v/>
          </cell>
        </row>
        <row r="456">
          <cell r="V456" t="str">
            <v/>
          </cell>
        </row>
        <row r="457">
          <cell r="V457" t="str">
            <v/>
          </cell>
        </row>
        <row r="458">
          <cell r="V458" t="str">
            <v/>
          </cell>
        </row>
        <row r="459">
          <cell r="V459" t="str">
            <v/>
          </cell>
        </row>
        <row r="460">
          <cell r="V460" t="str">
            <v/>
          </cell>
        </row>
        <row r="461">
          <cell r="V461" t="str">
            <v/>
          </cell>
        </row>
        <row r="462">
          <cell r="V462" t="str">
            <v/>
          </cell>
        </row>
        <row r="463">
          <cell r="V463" t="str">
            <v/>
          </cell>
        </row>
        <row r="464">
          <cell r="V464" t="str">
            <v/>
          </cell>
        </row>
        <row r="465">
          <cell r="V465" t="str">
            <v/>
          </cell>
        </row>
        <row r="466">
          <cell r="V466" t="str">
            <v/>
          </cell>
        </row>
        <row r="467">
          <cell r="V467" t="str">
            <v/>
          </cell>
        </row>
        <row r="468">
          <cell r="V468" t="str">
            <v/>
          </cell>
        </row>
        <row r="469">
          <cell r="V469" t="str">
            <v/>
          </cell>
        </row>
        <row r="470">
          <cell r="V470" t="str">
            <v/>
          </cell>
        </row>
        <row r="471">
          <cell r="V471" t="str">
            <v/>
          </cell>
        </row>
        <row r="472">
          <cell r="V472" t="str">
            <v/>
          </cell>
        </row>
        <row r="473">
          <cell r="V473" t="str">
            <v/>
          </cell>
        </row>
        <row r="474">
          <cell r="V474" t="str">
            <v/>
          </cell>
        </row>
        <row r="475">
          <cell r="V475" t="str">
            <v/>
          </cell>
        </row>
        <row r="476">
          <cell r="V476" t="str">
            <v/>
          </cell>
        </row>
        <row r="477">
          <cell r="V477" t="str">
            <v/>
          </cell>
        </row>
        <row r="478">
          <cell r="V478" t="str">
            <v/>
          </cell>
        </row>
        <row r="479">
          <cell r="V479" t="str">
            <v/>
          </cell>
        </row>
        <row r="480">
          <cell r="V480" t="str">
            <v/>
          </cell>
        </row>
        <row r="481">
          <cell r="V481" t="str">
            <v/>
          </cell>
        </row>
        <row r="482">
          <cell r="V482" t="str">
            <v/>
          </cell>
        </row>
        <row r="483">
          <cell r="V483" t="str">
            <v/>
          </cell>
        </row>
        <row r="484">
          <cell r="V484" t="str">
            <v/>
          </cell>
        </row>
        <row r="485">
          <cell r="V485" t="str">
            <v/>
          </cell>
        </row>
        <row r="486">
          <cell r="V486" t="str">
            <v/>
          </cell>
        </row>
        <row r="487">
          <cell r="V487" t="str">
            <v/>
          </cell>
        </row>
        <row r="488">
          <cell r="V488" t="str">
            <v/>
          </cell>
        </row>
        <row r="489">
          <cell r="V489" t="str">
            <v/>
          </cell>
        </row>
        <row r="490">
          <cell r="V490" t="str">
            <v/>
          </cell>
        </row>
        <row r="491">
          <cell r="V491" t="str">
            <v/>
          </cell>
        </row>
        <row r="492">
          <cell r="V492" t="str">
            <v/>
          </cell>
        </row>
        <row r="493">
          <cell r="V493" t="str">
            <v/>
          </cell>
        </row>
        <row r="494">
          <cell r="V494" t="str">
            <v/>
          </cell>
        </row>
        <row r="495">
          <cell r="V495" t="str">
            <v/>
          </cell>
        </row>
        <row r="496">
          <cell r="V496" t="str">
            <v/>
          </cell>
        </row>
        <row r="497">
          <cell r="V497" t="str">
            <v/>
          </cell>
        </row>
        <row r="498">
          <cell r="V498" t="str">
            <v/>
          </cell>
        </row>
        <row r="499">
          <cell r="V499" t="str">
            <v/>
          </cell>
        </row>
        <row r="500">
          <cell r="V500" t="str">
            <v/>
          </cell>
        </row>
        <row r="501">
          <cell r="V501" t="str">
            <v/>
          </cell>
        </row>
        <row r="502">
          <cell r="V502" t="str">
            <v/>
          </cell>
        </row>
        <row r="503">
          <cell r="V503" t="str">
            <v/>
          </cell>
        </row>
        <row r="504">
          <cell r="V504" t="str">
            <v/>
          </cell>
        </row>
        <row r="505">
          <cell r="V505" t="str">
            <v/>
          </cell>
        </row>
        <row r="506">
          <cell r="V506" t="str">
            <v/>
          </cell>
        </row>
        <row r="507">
          <cell r="V507" t="str">
            <v/>
          </cell>
        </row>
        <row r="508">
          <cell r="V508" t="str">
            <v/>
          </cell>
        </row>
        <row r="509">
          <cell r="V509" t="str">
            <v/>
          </cell>
        </row>
        <row r="510">
          <cell r="V510" t="str">
            <v/>
          </cell>
        </row>
        <row r="511">
          <cell r="V511" t="str">
            <v/>
          </cell>
        </row>
        <row r="512">
          <cell r="V512" t="str">
            <v/>
          </cell>
        </row>
        <row r="513">
          <cell r="V513" t="str">
            <v/>
          </cell>
        </row>
        <row r="514">
          <cell r="V514" t="str">
            <v/>
          </cell>
        </row>
        <row r="515">
          <cell r="V515" t="str">
            <v/>
          </cell>
        </row>
        <row r="516">
          <cell r="V516" t="str">
            <v/>
          </cell>
        </row>
        <row r="517">
          <cell r="V517" t="str">
            <v/>
          </cell>
        </row>
        <row r="518">
          <cell r="V518" t="str">
            <v/>
          </cell>
        </row>
        <row r="519">
          <cell r="V519" t="str">
            <v/>
          </cell>
        </row>
        <row r="520">
          <cell r="V520" t="str">
            <v/>
          </cell>
        </row>
        <row r="521">
          <cell r="V521" t="str">
            <v/>
          </cell>
        </row>
        <row r="522">
          <cell r="V522" t="str">
            <v/>
          </cell>
        </row>
        <row r="523">
          <cell r="V523" t="str">
            <v/>
          </cell>
        </row>
        <row r="524">
          <cell r="V524" t="str">
            <v/>
          </cell>
        </row>
        <row r="525">
          <cell r="V525" t="str">
            <v/>
          </cell>
        </row>
        <row r="526">
          <cell r="V526" t="str">
            <v/>
          </cell>
        </row>
        <row r="527">
          <cell r="V527" t="str">
            <v/>
          </cell>
        </row>
        <row r="528">
          <cell r="V528" t="str">
            <v/>
          </cell>
        </row>
        <row r="529">
          <cell r="V529" t="str">
            <v/>
          </cell>
        </row>
        <row r="530">
          <cell r="V530" t="str">
            <v/>
          </cell>
        </row>
        <row r="531">
          <cell r="V531" t="str">
            <v/>
          </cell>
        </row>
        <row r="532">
          <cell r="V532" t="str">
            <v/>
          </cell>
        </row>
        <row r="533">
          <cell r="V533" t="str">
            <v/>
          </cell>
        </row>
        <row r="534">
          <cell r="V534" t="str">
            <v/>
          </cell>
        </row>
        <row r="535">
          <cell r="V535" t="str">
            <v/>
          </cell>
        </row>
        <row r="536">
          <cell r="V536" t="str">
            <v/>
          </cell>
        </row>
        <row r="537">
          <cell r="V537" t="str">
            <v/>
          </cell>
        </row>
        <row r="538">
          <cell r="V538" t="str">
            <v/>
          </cell>
        </row>
        <row r="539">
          <cell r="V539" t="str">
            <v/>
          </cell>
        </row>
        <row r="540">
          <cell r="V540" t="str">
            <v/>
          </cell>
        </row>
        <row r="541">
          <cell r="V541" t="str">
            <v/>
          </cell>
        </row>
        <row r="542">
          <cell r="V542" t="str">
            <v/>
          </cell>
        </row>
        <row r="543">
          <cell r="V543" t="str">
            <v/>
          </cell>
        </row>
        <row r="544">
          <cell r="V544" t="str">
            <v/>
          </cell>
        </row>
        <row r="545">
          <cell r="V545" t="str">
            <v/>
          </cell>
        </row>
        <row r="546">
          <cell r="V546" t="str">
            <v/>
          </cell>
        </row>
        <row r="547">
          <cell r="V547" t="str">
            <v/>
          </cell>
        </row>
        <row r="548">
          <cell r="V548" t="str">
            <v/>
          </cell>
        </row>
        <row r="549">
          <cell r="V549" t="str">
            <v/>
          </cell>
        </row>
        <row r="550">
          <cell r="V550" t="str">
            <v/>
          </cell>
        </row>
        <row r="551">
          <cell r="V551" t="str">
            <v/>
          </cell>
        </row>
        <row r="552">
          <cell r="V552" t="str">
            <v/>
          </cell>
        </row>
        <row r="553">
          <cell r="V553" t="str">
            <v/>
          </cell>
        </row>
        <row r="554">
          <cell r="V554" t="str">
            <v/>
          </cell>
        </row>
        <row r="555">
          <cell r="V555" t="str">
            <v/>
          </cell>
        </row>
        <row r="556">
          <cell r="V556" t="str">
            <v/>
          </cell>
        </row>
        <row r="557">
          <cell r="V557" t="str">
            <v/>
          </cell>
        </row>
        <row r="558">
          <cell r="V558" t="str">
            <v/>
          </cell>
        </row>
        <row r="559">
          <cell r="V559" t="str">
            <v/>
          </cell>
        </row>
        <row r="560">
          <cell r="V560" t="str">
            <v/>
          </cell>
        </row>
        <row r="561">
          <cell r="V561" t="str">
            <v/>
          </cell>
        </row>
        <row r="562">
          <cell r="V562" t="str">
            <v/>
          </cell>
        </row>
        <row r="563">
          <cell r="V563" t="str">
            <v/>
          </cell>
        </row>
        <row r="564">
          <cell r="V564" t="str">
            <v/>
          </cell>
        </row>
        <row r="565">
          <cell r="V565" t="str">
            <v/>
          </cell>
        </row>
        <row r="566">
          <cell r="V566" t="str">
            <v/>
          </cell>
        </row>
        <row r="567">
          <cell r="V567" t="str">
            <v/>
          </cell>
        </row>
        <row r="568">
          <cell r="V568" t="str">
            <v/>
          </cell>
        </row>
        <row r="569">
          <cell r="V569" t="str">
            <v/>
          </cell>
        </row>
        <row r="570">
          <cell r="V570" t="str">
            <v/>
          </cell>
        </row>
        <row r="571">
          <cell r="V571" t="str">
            <v/>
          </cell>
        </row>
        <row r="572">
          <cell r="V572" t="str">
            <v/>
          </cell>
        </row>
        <row r="573">
          <cell r="V573" t="str">
            <v/>
          </cell>
        </row>
        <row r="574">
          <cell r="V574" t="str">
            <v/>
          </cell>
        </row>
        <row r="575">
          <cell r="V575" t="str">
            <v/>
          </cell>
        </row>
        <row r="576">
          <cell r="V576" t="str">
            <v/>
          </cell>
        </row>
        <row r="577">
          <cell r="V577" t="str">
            <v/>
          </cell>
        </row>
        <row r="578">
          <cell r="V578" t="str">
            <v/>
          </cell>
        </row>
        <row r="579">
          <cell r="V579" t="str">
            <v/>
          </cell>
        </row>
        <row r="580">
          <cell r="V580" t="str">
            <v/>
          </cell>
        </row>
        <row r="581">
          <cell r="V581" t="str">
            <v/>
          </cell>
        </row>
        <row r="582">
          <cell r="V582" t="str">
            <v/>
          </cell>
        </row>
        <row r="583">
          <cell r="V583" t="str">
            <v/>
          </cell>
        </row>
        <row r="584">
          <cell r="V584" t="str">
            <v/>
          </cell>
        </row>
        <row r="585">
          <cell r="V585" t="str">
            <v/>
          </cell>
        </row>
        <row r="586">
          <cell r="V586" t="str">
            <v/>
          </cell>
        </row>
        <row r="587">
          <cell r="V587" t="str">
            <v/>
          </cell>
        </row>
        <row r="588">
          <cell r="V588" t="str">
            <v/>
          </cell>
        </row>
        <row r="589">
          <cell r="V589" t="str">
            <v/>
          </cell>
        </row>
        <row r="590">
          <cell r="V590" t="str">
            <v/>
          </cell>
        </row>
        <row r="591">
          <cell r="V591" t="str">
            <v/>
          </cell>
        </row>
        <row r="592">
          <cell r="V592" t="str">
            <v/>
          </cell>
        </row>
        <row r="593">
          <cell r="V593" t="str">
            <v/>
          </cell>
        </row>
        <row r="594">
          <cell r="V594" t="str">
            <v/>
          </cell>
        </row>
        <row r="595">
          <cell r="V595" t="str">
            <v/>
          </cell>
        </row>
        <row r="596">
          <cell r="V596" t="str">
            <v/>
          </cell>
        </row>
        <row r="597">
          <cell r="V597" t="str">
            <v/>
          </cell>
        </row>
        <row r="598">
          <cell r="V598" t="str">
            <v/>
          </cell>
        </row>
        <row r="599">
          <cell r="V599" t="str">
            <v/>
          </cell>
        </row>
        <row r="600">
          <cell r="V600" t="str">
            <v/>
          </cell>
        </row>
        <row r="601">
          <cell r="V601" t="str">
            <v/>
          </cell>
        </row>
        <row r="602">
          <cell r="V602" t="str">
            <v/>
          </cell>
        </row>
        <row r="603">
          <cell r="V603" t="str">
            <v/>
          </cell>
        </row>
        <row r="604">
          <cell r="V604" t="str">
            <v/>
          </cell>
        </row>
        <row r="605">
          <cell r="V605" t="str">
            <v/>
          </cell>
        </row>
      </sheetData>
      <sheetData sheetId="15" refreshError="1">
        <row r="9">
          <cell r="E9" t="str">
            <v/>
          </cell>
          <cell r="F9" t="str">
            <v/>
          </cell>
        </row>
        <row r="10">
          <cell r="E10" t="str">
            <v/>
          </cell>
          <cell r="F10" t="str">
            <v/>
          </cell>
        </row>
        <row r="11">
          <cell r="E11" t="str">
            <v>Cover: Named Insured Street Address</v>
          </cell>
          <cell r="F11" t="str">
            <v>Cover: Named Insured Street Address</v>
          </cell>
        </row>
        <row r="12">
          <cell r="E12" t="str">
            <v>Cover: Named Insured City</v>
          </cell>
          <cell r="F12" t="str">
            <v>Cover: Named Insured City</v>
          </cell>
        </row>
        <row r="13">
          <cell r="E13" t="str">
            <v>Cover: Named Insured State</v>
          </cell>
          <cell r="F13" t="str">
            <v>Cover: Named Insured State</v>
          </cell>
        </row>
        <row r="14">
          <cell r="E14" t="str">
            <v>Cover: Named Insured Zip Code</v>
          </cell>
          <cell r="F14" t="str">
            <v>Cover: Named Insured Zip Code</v>
          </cell>
        </row>
        <row r="15">
          <cell r="E15" t="str">
            <v/>
          </cell>
          <cell r="F15" t="str">
            <v>Cover: Named Insured Office Phone Number</v>
          </cell>
        </row>
        <row r="16">
          <cell r="E16" t="str">
            <v/>
          </cell>
          <cell r="F16" t="str">
            <v/>
          </cell>
        </row>
        <row r="17">
          <cell r="E17" t="str">
            <v/>
          </cell>
          <cell r="F17" t="str">
            <v/>
          </cell>
        </row>
        <row r="18">
          <cell r="E18" t="str">
            <v/>
          </cell>
          <cell r="F18" t="str">
            <v/>
          </cell>
        </row>
        <row r="19">
          <cell r="E19" t="e">
            <v>#REF!</v>
          </cell>
          <cell r="F19" t="str">
            <v/>
          </cell>
        </row>
        <row r="20">
          <cell r="E20" t="str">
            <v/>
          </cell>
          <cell r="F20" t="str">
            <v/>
          </cell>
        </row>
        <row r="21">
          <cell r="E21" t="str">
            <v/>
          </cell>
          <cell r="F21" t="str">
            <v/>
          </cell>
        </row>
        <row r="22">
          <cell r="E22" t="str">
            <v/>
          </cell>
          <cell r="F22" t="str">
            <v/>
          </cell>
        </row>
        <row r="23">
          <cell r="E23" t="str">
            <v/>
          </cell>
          <cell r="F23" t="str">
            <v/>
          </cell>
        </row>
        <row r="24">
          <cell r="E24" t="str">
            <v/>
          </cell>
          <cell r="F24" t="str">
            <v/>
          </cell>
        </row>
        <row r="25">
          <cell r="E25" t="str">
            <v>Cover: Broker</v>
          </cell>
          <cell r="F25" t="str">
            <v>Cover: Broker</v>
          </cell>
        </row>
        <row r="26">
          <cell r="E26" t="str">
            <v>Cover: Broker Street Address</v>
          </cell>
          <cell r="F26" t="str">
            <v>Cover: Broker Street Address</v>
          </cell>
        </row>
        <row r="27">
          <cell r="E27" t="str">
            <v>Cover: Broker City</v>
          </cell>
          <cell r="F27" t="str">
            <v>Cover: Broker City</v>
          </cell>
        </row>
        <row r="28">
          <cell r="E28" t="str">
            <v>Cover: Broker State</v>
          </cell>
          <cell r="F28" t="str">
            <v>Cover: Broker State</v>
          </cell>
        </row>
        <row r="29">
          <cell r="E29" t="str">
            <v>Cover: Broker Zip Code</v>
          </cell>
          <cell r="F29" t="str">
            <v>Cover: Broker Zip Code</v>
          </cell>
        </row>
        <row r="30">
          <cell r="E30" t="str">
            <v/>
          </cell>
          <cell r="F30" t="str">
            <v>Cover: Broker Office Phone Number</v>
          </cell>
        </row>
        <row r="31">
          <cell r="E31" t="e">
            <v>#REF!</v>
          </cell>
          <cell r="F31" t="str">
            <v/>
          </cell>
        </row>
        <row r="32">
          <cell r="E32" t="str">
            <v/>
          </cell>
          <cell r="F32" t="str">
            <v/>
          </cell>
        </row>
        <row r="33">
          <cell r="E33" t="str">
            <v/>
          </cell>
          <cell r="F33" t="str">
            <v/>
          </cell>
        </row>
        <row r="34">
          <cell r="E34" t="str">
            <v/>
          </cell>
          <cell r="F34" t="str">
            <v/>
          </cell>
        </row>
        <row r="35">
          <cell r="E35" t="str">
            <v>GL: General Liability Projected Exposure Value</v>
          </cell>
          <cell r="F35" t="str">
            <v>GL: General Liability Projected Exposure Value</v>
          </cell>
        </row>
        <row r="36">
          <cell r="E36" t="str">
            <v>Underwriting: General Liability Expiring Premium</v>
          </cell>
          <cell r="F36" t="str">
            <v/>
          </cell>
        </row>
        <row r="37">
          <cell r="E37" t="str">
            <v>Underwriting: General Liability Expiring Policy Type</v>
          </cell>
          <cell r="F37" t="str">
            <v/>
          </cell>
        </row>
        <row r="38">
          <cell r="E38" t="str">
            <v/>
          </cell>
          <cell r="F38" t="str">
            <v/>
          </cell>
        </row>
        <row r="39">
          <cell r="E39" t="str">
            <v/>
          </cell>
          <cell r="F39" t="str">
            <v/>
          </cell>
        </row>
        <row r="40">
          <cell r="E40" t="str">
            <v/>
          </cell>
          <cell r="F40" t="str">
            <v/>
          </cell>
        </row>
        <row r="41">
          <cell r="E41" t="str">
            <v/>
          </cell>
          <cell r="F41" t="str">
            <v/>
          </cell>
        </row>
        <row r="42">
          <cell r="E42" t="str">
            <v>Underwriting: Automobile Liability Expiring Premium</v>
          </cell>
          <cell r="F42" t="str">
            <v/>
          </cell>
        </row>
        <row r="43">
          <cell r="E43" t="str">
            <v>Underwriting: Automobile Liability Expiring Policy Type</v>
          </cell>
          <cell r="F43" t="str">
            <v/>
          </cell>
        </row>
        <row r="44">
          <cell r="E44" t="str">
            <v/>
          </cell>
          <cell r="F44" t="str">
            <v/>
          </cell>
        </row>
        <row r="45">
          <cell r="E45" t="str">
            <v/>
          </cell>
          <cell r="F45" t="str">
            <v/>
          </cell>
        </row>
        <row r="46">
          <cell r="E46" t="str">
            <v/>
          </cell>
          <cell r="F46" t="str">
            <v/>
          </cell>
        </row>
        <row r="47">
          <cell r="E47" t="str">
            <v>Auto: Automobile Physical Damage Projected Exposure Value</v>
          </cell>
          <cell r="F47" t="str">
            <v>Auto: Automobile Physical Damage Projected Exposure Value</v>
          </cell>
        </row>
        <row r="48">
          <cell r="E48" t="str">
            <v>Underwriting: Automobile Physical Damage Expiring Premium</v>
          </cell>
          <cell r="F48" t="str">
            <v/>
          </cell>
        </row>
        <row r="49">
          <cell r="E49" t="str">
            <v>Underwriting: Automobile Physical Damage Expiring Policy Type</v>
          </cell>
          <cell r="F49" t="str">
            <v/>
          </cell>
        </row>
        <row r="50">
          <cell r="E50" t="str">
            <v/>
          </cell>
          <cell r="F50" t="str">
            <v/>
          </cell>
        </row>
        <row r="51">
          <cell r="E51" t="str">
            <v/>
          </cell>
          <cell r="F51" t="str">
            <v/>
          </cell>
        </row>
        <row r="52">
          <cell r="E52" t="str">
            <v>WC: Workers Compensation Projected Exposure Value</v>
          </cell>
          <cell r="F52" t="str">
            <v>WC: Workers Compensation Projected Exposure Value</v>
          </cell>
        </row>
        <row r="53">
          <cell r="E53" t="str">
            <v>Underwriting: Workers Compensation Expiring Premium</v>
          </cell>
          <cell r="F53" t="str">
            <v/>
          </cell>
        </row>
        <row r="54">
          <cell r="E54" t="str">
            <v>Underwriting: Workers Compensation Expiring Policy Type</v>
          </cell>
          <cell r="F54" t="str">
            <v/>
          </cell>
        </row>
        <row r="55">
          <cell r="E55" t="str">
            <v/>
          </cell>
          <cell r="F55" t="str">
            <v/>
          </cell>
        </row>
        <row r="56">
          <cell r="E56" t="str">
            <v>Underwriting: International Exposure</v>
          </cell>
          <cell r="F56" t="str">
            <v>Underwriting: International Exposure</v>
          </cell>
        </row>
        <row r="57">
          <cell r="E57" t="str">
            <v/>
          </cell>
          <cell r="F57" t="str">
            <v/>
          </cell>
        </row>
        <row r="58">
          <cell r="E58" t="str">
            <v>Cover: Prospect Primary Contact Name</v>
          </cell>
          <cell r="F58" t="str">
            <v>Cover: Prospect Primary Contact Name</v>
          </cell>
        </row>
        <row r="59">
          <cell r="E59" t="str">
            <v/>
          </cell>
          <cell r="F59" t="str">
            <v/>
          </cell>
        </row>
        <row r="60">
          <cell r="E60" t="str">
            <v>Cover: Prospect Primary Contact Phone</v>
          </cell>
          <cell r="F60" t="str">
            <v>Cover: Prospect Primary Contact Phone</v>
          </cell>
        </row>
        <row r="61">
          <cell r="E61" t="str">
            <v>Cover: Prospect Primary Contact Email</v>
          </cell>
          <cell r="F61" t="str">
            <v>Cover: Prospect Primary Contact Email</v>
          </cell>
        </row>
        <row r="62">
          <cell r="E62" t="str">
            <v/>
          </cell>
          <cell r="F62" t="str">
            <v/>
          </cell>
        </row>
        <row r="63">
          <cell r="E63" t="str">
            <v/>
          </cell>
          <cell r="F63" t="str">
            <v/>
          </cell>
        </row>
        <row r="64">
          <cell r="E64" t="str">
            <v/>
          </cell>
          <cell r="F64" t="str">
            <v/>
          </cell>
        </row>
        <row r="65">
          <cell r="E65" t="str">
            <v/>
          </cell>
          <cell r="F65" t="str">
            <v/>
          </cell>
        </row>
        <row r="66">
          <cell r="E66" t="str">
            <v/>
          </cell>
          <cell r="F66" t="str">
            <v/>
          </cell>
        </row>
        <row r="67">
          <cell r="E67" t="str">
            <v/>
          </cell>
          <cell r="F67" t="str">
            <v/>
          </cell>
        </row>
        <row r="68">
          <cell r="E68" t="str">
            <v/>
          </cell>
          <cell r="F68" t="str">
            <v/>
          </cell>
        </row>
        <row r="69">
          <cell r="E69" t="str">
            <v/>
          </cell>
          <cell r="F69" t="str">
            <v/>
          </cell>
        </row>
        <row r="70">
          <cell r="E70" t="str">
            <v/>
          </cell>
          <cell r="F70" t="str">
            <v/>
          </cell>
        </row>
        <row r="71">
          <cell r="E71" t="str">
            <v/>
          </cell>
          <cell r="F71" t="str">
            <v/>
          </cell>
        </row>
        <row r="72">
          <cell r="E72" t="str">
            <v/>
          </cell>
          <cell r="F72" t="str">
            <v/>
          </cell>
        </row>
        <row r="73">
          <cell r="E73" t="str">
            <v/>
          </cell>
          <cell r="F73" t="str">
            <v/>
          </cell>
        </row>
        <row r="74">
          <cell r="E74" t="str">
            <v>Cover: Broker Producer Name</v>
          </cell>
          <cell r="F74" t="str">
            <v>Cover: Broker Producer Name</v>
          </cell>
        </row>
        <row r="75">
          <cell r="E75" t="str">
            <v/>
          </cell>
          <cell r="F75" t="str">
            <v/>
          </cell>
        </row>
        <row r="76">
          <cell r="E76" t="str">
            <v>Cover: Broker Producer Phone</v>
          </cell>
          <cell r="F76" t="str">
            <v>Cover: Broker Producer Phone</v>
          </cell>
        </row>
        <row r="77">
          <cell r="E77" t="str">
            <v>Cover: Broker Producer Email</v>
          </cell>
          <cell r="F77" t="str">
            <v>Cover: Broker Producer Email</v>
          </cell>
        </row>
        <row r="78">
          <cell r="E78" t="str">
            <v/>
          </cell>
          <cell r="F78" t="str">
            <v/>
          </cell>
        </row>
        <row r="79">
          <cell r="E79" t="str">
            <v/>
          </cell>
          <cell r="F79" t="str">
            <v/>
          </cell>
        </row>
        <row r="80">
          <cell r="E80" t="str">
            <v/>
          </cell>
          <cell r="F80" t="str">
            <v/>
          </cell>
        </row>
        <row r="81">
          <cell r="E81" t="str">
            <v/>
          </cell>
          <cell r="F81" t="str">
            <v/>
          </cell>
        </row>
        <row r="82">
          <cell r="E82" t="str">
            <v/>
          </cell>
          <cell r="F82" t="str">
            <v/>
          </cell>
        </row>
        <row r="83">
          <cell r="E83" t="str">
            <v/>
          </cell>
          <cell r="F83" t="str">
            <v/>
          </cell>
        </row>
        <row r="84">
          <cell r="E84" t="str">
            <v/>
          </cell>
          <cell r="F84" t="str">
            <v/>
          </cell>
        </row>
        <row r="85">
          <cell r="E85" t="str">
            <v/>
          </cell>
          <cell r="F85" t="str">
            <v/>
          </cell>
        </row>
        <row r="86">
          <cell r="E86" t="str">
            <v/>
          </cell>
          <cell r="F86" t="str">
            <v/>
          </cell>
        </row>
        <row r="87">
          <cell r="E87" t="str">
            <v/>
          </cell>
          <cell r="F87" t="str">
            <v/>
          </cell>
        </row>
        <row r="88">
          <cell r="E88" t="str">
            <v/>
          </cell>
          <cell r="F88" t="str">
            <v/>
          </cell>
        </row>
        <row r="89">
          <cell r="E89" t="str">
            <v/>
          </cell>
          <cell r="F89" t="str">
            <v/>
          </cell>
        </row>
        <row r="90">
          <cell r="E90" t="str">
            <v/>
          </cell>
          <cell r="F90" t="str">
            <v/>
          </cell>
        </row>
        <row r="91">
          <cell r="E91" t="str">
            <v/>
          </cell>
          <cell r="F91" t="str">
            <v/>
          </cell>
        </row>
        <row r="92">
          <cell r="E92" t="str">
            <v/>
          </cell>
          <cell r="F92" t="str">
            <v/>
          </cell>
        </row>
        <row r="93">
          <cell r="E93" t="str">
            <v/>
          </cell>
          <cell r="F93" t="str">
            <v/>
          </cell>
        </row>
        <row r="94">
          <cell r="E94" t="str">
            <v/>
          </cell>
          <cell r="F94" t="str">
            <v/>
          </cell>
        </row>
        <row r="95">
          <cell r="E95" t="str">
            <v/>
          </cell>
          <cell r="F95" t="str">
            <v/>
          </cell>
        </row>
        <row r="96">
          <cell r="E96" t="str">
            <v/>
          </cell>
          <cell r="F96" t="str">
            <v/>
          </cell>
        </row>
        <row r="97">
          <cell r="E97" t="str">
            <v/>
          </cell>
          <cell r="F97" t="str">
            <v/>
          </cell>
        </row>
        <row r="98">
          <cell r="E98" t="e">
            <v>#REF!</v>
          </cell>
          <cell r="F98" t="e">
            <v>#REF!</v>
          </cell>
        </row>
        <row r="99">
          <cell r="E99" t="e">
            <v>#REF!</v>
          </cell>
          <cell r="F99" t="e">
            <v>#REF!</v>
          </cell>
        </row>
        <row r="100">
          <cell r="E100" t="e">
            <v>#REF!</v>
          </cell>
          <cell r="F100" t="e">
            <v>#REF!</v>
          </cell>
        </row>
        <row r="101">
          <cell r="E101" t="e">
            <v>#REF!</v>
          </cell>
          <cell r="F101" t="e">
            <v>#REF!</v>
          </cell>
        </row>
        <row r="102">
          <cell r="E102" t="e">
            <v>#REF!</v>
          </cell>
          <cell r="F102" t="e">
            <v>#REF!</v>
          </cell>
        </row>
        <row r="103">
          <cell r="E103" t="e">
            <v>#REF!</v>
          </cell>
          <cell r="F103" t="e">
            <v>#REF!</v>
          </cell>
        </row>
        <row r="104">
          <cell r="E104" t="e">
            <v>#REF!</v>
          </cell>
          <cell r="F104" t="e">
            <v>#REF!</v>
          </cell>
        </row>
        <row r="105">
          <cell r="E105" t="e">
            <v>#REF!</v>
          </cell>
          <cell r="F105" t="e">
            <v>#REF!</v>
          </cell>
        </row>
        <row r="106">
          <cell r="E106" t="e">
            <v>#REF!</v>
          </cell>
          <cell r="F106" t="e">
            <v>#REF!</v>
          </cell>
        </row>
        <row r="107">
          <cell r="E107" t="e">
            <v>#REF!</v>
          </cell>
          <cell r="F107" t="e">
            <v>#REF!</v>
          </cell>
        </row>
        <row r="108">
          <cell r="E108" t="e">
            <v>#REF!</v>
          </cell>
          <cell r="F108" t="e">
            <v>#REF!</v>
          </cell>
        </row>
        <row r="109">
          <cell r="E109" t="e">
            <v>#REF!</v>
          </cell>
          <cell r="F109" t="e">
            <v>#REF!</v>
          </cell>
        </row>
        <row r="110">
          <cell r="E110" t="e">
            <v>#REF!</v>
          </cell>
          <cell r="F110" t="e">
            <v>#REF!</v>
          </cell>
        </row>
        <row r="111">
          <cell r="E111" t="e">
            <v>#REF!</v>
          </cell>
          <cell r="F111" t="e">
            <v>#REF!</v>
          </cell>
        </row>
        <row r="112">
          <cell r="E112" t="e">
            <v>#REF!</v>
          </cell>
          <cell r="F112" t="e">
            <v>#REF!</v>
          </cell>
        </row>
        <row r="113">
          <cell r="E113" t="e">
            <v>#REF!</v>
          </cell>
          <cell r="F113" t="e">
            <v>#REF!</v>
          </cell>
        </row>
        <row r="114">
          <cell r="E114" t="e">
            <v>#REF!</v>
          </cell>
          <cell r="F114" t="e">
            <v>#REF!</v>
          </cell>
        </row>
        <row r="115">
          <cell r="E115" t="e">
            <v>#REF!</v>
          </cell>
          <cell r="F115" t="e">
            <v>#REF!</v>
          </cell>
        </row>
        <row r="116">
          <cell r="E116" t="e">
            <v>#REF!</v>
          </cell>
          <cell r="F116" t="e">
            <v>#REF!</v>
          </cell>
        </row>
        <row r="117">
          <cell r="E117" t="e">
            <v>#REF!</v>
          </cell>
          <cell r="F117" t="e">
            <v>#REF!</v>
          </cell>
        </row>
        <row r="118">
          <cell r="E118" t="e">
            <v>#REF!</v>
          </cell>
          <cell r="F118" t="e">
            <v>#REF!</v>
          </cell>
        </row>
        <row r="119">
          <cell r="E119" t="e">
            <v>#REF!</v>
          </cell>
          <cell r="F119" t="e">
            <v>#REF!</v>
          </cell>
        </row>
        <row r="120">
          <cell r="E120" t="e">
            <v>#REF!</v>
          </cell>
          <cell r="F120" t="e">
            <v>#REF!</v>
          </cell>
        </row>
        <row r="121">
          <cell r="E121" t="e">
            <v>#REF!</v>
          </cell>
          <cell r="F121" t="e">
            <v>#REF!</v>
          </cell>
        </row>
        <row r="122">
          <cell r="E122" t="e">
            <v>#REF!</v>
          </cell>
          <cell r="F122" t="e">
            <v>#REF!</v>
          </cell>
        </row>
        <row r="123">
          <cell r="E123" t="e">
            <v>#REF!</v>
          </cell>
          <cell r="F123" t="e">
            <v>#REF!</v>
          </cell>
        </row>
        <row r="124">
          <cell r="E124" t="e">
            <v>#REF!</v>
          </cell>
          <cell r="F124" t="e">
            <v>#REF!</v>
          </cell>
        </row>
        <row r="125">
          <cell r="E125" t="e">
            <v>#REF!</v>
          </cell>
          <cell r="F125" t="e">
            <v>#REF!</v>
          </cell>
        </row>
        <row r="126">
          <cell r="E126" t="e">
            <v>#REF!</v>
          </cell>
          <cell r="F126" t="e">
            <v>#REF!</v>
          </cell>
        </row>
        <row r="127">
          <cell r="E127" t="e">
            <v>#REF!</v>
          </cell>
          <cell r="F127" t="e">
            <v>#REF!</v>
          </cell>
        </row>
        <row r="128">
          <cell r="E128" t="e">
            <v>#REF!</v>
          </cell>
          <cell r="F128" t="e">
            <v>#REF!</v>
          </cell>
        </row>
        <row r="129">
          <cell r="E129" t="e">
            <v>#REF!</v>
          </cell>
          <cell r="F129" t="e">
            <v>#REF!</v>
          </cell>
        </row>
        <row r="130">
          <cell r="E130" t="e">
            <v>#REF!</v>
          </cell>
          <cell r="F130" t="e">
            <v>#REF!</v>
          </cell>
        </row>
        <row r="131">
          <cell r="E131" t="e">
            <v>#REF!</v>
          </cell>
          <cell r="F131" t="e">
            <v>#REF!</v>
          </cell>
        </row>
        <row r="132">
          <cell r="E132" t="e">
            <v>#REF!</v>
          </cell>
          <cell r="F132" t="e">
            <v>#REF!</v>
          </cell>
        </row>
        <row r="133">
          <cell r="E133" t="e">
            <v>#REF!</v>
          </cell>
          <cell r="F133" t="e">
            <v>#REF!</v>
          </cell>
        </row>
        <row r="134">
          <cell r="E134" t="e">
            <v>#REF!</v>
          </cell>
          <cell r="F134" t="e">
            <v>#REF!</v>
          </cell>
        </row>
        <row r="135">
          <cell r="E135" t="e">
            <v>#REF!</v>
          </cell>
          <cell r="F135" t="e">
            <v>#REF!</v>
          </cell>
        </row>
        <row r="136">
          <cell r="E136" t="e">
            <v>#REF!</v>
          </cell>
          <cell r="F136" t="e">
            <v>#REF!</v>
          </cell>
        </row>
        <row r="137">
          <cell r="E137" t="e">
            <v>#REF!</v>
          </cell>
          <cell r="F137" t="e">
            <v>#REF!</v>
          </cell>
        </row>
        <row r="138">
          <cell r="E138" t="e">
            <v>#REF!</v>
          </cell>
          <cell r="F138" t="e">
            <v>#REF!</v>
          </cell>
        </row>
        <row r="139">
          <cell r="E139" t="e">
            <v>#REF!</v>
          </cell>
          <cell r="F139" t="e">
            <v>#REF!</v>
          </cell>
        </row>
        <row r="140">
          <cell r="E140" t="e">
            <v>#REF!</v>
          </cell>
          <cell r="F140" t="e">
            <v>#REF!</v>
          </cell>
        </row>
        <row r="141">
          <cell r="E141" t="e">
            <v>#REF!</v>
          </cell>
          <cell r="F141" t="e">
            <v>#REF!</v>
          </cell>
        </row>
        <row r="142">
          <cell r="E142" t="e">
            <v>#REF!</v>
          </cell>
          <cell r="F142" t="e">
            <v>#REF!</v>
          </cell>
        </row>
        <row r="143">
          <cell r="E143" t="e">
            <v>#REF!</v>
          </cell>
          <cell r="F143" t="e">
            <v>#REF!</v>
          </cell>
        </row>
        <row r="144">
          <cell r="E144" t="e">
            <v>#REF!</v>
          </cell>
          <cell r="F144" t="e">
            <v>#REF!</v>
          </cell>
        </row>
        <row r="145">
          <cell r="E145" t="e">
            <v>#REF!</v>
          </cell>
          <cell r="F145" t="e">
            <v>#REF!</v>
          </cell>
        </row>
        <row r="146">
          <cell r="E146" t="e">
            <v>#REF!</v>
          </cell>
          <cell r="F146" t="e">
            <v>#REF!</v>
          </cell>
        </row>
        <row r="147">
          <cell r="E147" t="e">
            <v>#REF!</v>
          </cell>
          <cell r="F147" t="e">
            <v>#REF!</v>
          </cell>
        </row>
        <row r="148">
          <cell r="E148" t="e">
            <v>#REF!</v>
          </cell>
          <cell r="F148" t="e">
            <v>#REF!</v>
          </cell>
        </row>
        <row r="149">
          <cell r="E149" t="e">
            <v>#REF!</v>
          </cell>
          <cell r="F149" t="e">
            <v>#REF!</v>
          </cell>
        </row>
        <row r="150">
          <cell r="E150" t="e">
            <v>#REF!</v>
          </cell>
          <cell r="F150" t="e">
            <v>#REF!</v>
          </cell>
        </row>
        <row r="151">
          <cell r="E151" t="e">
            <v>#REF!</v>
          </cell>
          <cell r="F151" t="e">
            <v>#REF!</v>
          </cell>
        </row>
        <row r="152">
          <cell r="E152" t="e">
            <v>#REF!</v>
          </cell>
          <cell r="F152" t="e">
            <v>#REF!</v>
          </cell>
        </row>
        <row r="153">
          <cell r="E153" t="e">
            <v>#REF!</v>
          </cell>
          <cell r="F153" t="e">
            <v>#REF!</v>
          </cell>
        </row>
        <row r="154">
          <cell r="E154" t="e">
            <v>#REF!</v>
          </cell>
          <cell r="F154" t="e">
            <v>#REF!</v>
          </cell>
        </row>
        <row r="155">
          <cell r="E155" t="e">
            <v>#REF!</v>
          </cell>
          <cell r="F155" t="e">
            <v>#REF!</v>
          </cell>
        </row>
        <row r="156">
          <cell r="E156" t="e">
            <v>#REF!</v>
          </cell>
          <cell r="F156" t="e">
            <v>#REF!</v>
          </cell>
        </row>
        <row r="157">
          <cell r="E157" t="e">
            <v>#REF!</v>
          </cell>
          <cell r="F157" t="e">
            <v>#REF!</v>
          </cell>
        </row>
        <row r="158">
          <cell r="E158" t="e">
            <v>#REF!</v>
          </cell>
          <cell r="F158" t="e">
            <v>#REF!</v>
          </cell>
        </row>
        <row r="159">
          <cell r="E159" t="e">
            <v>#REF!</v>
          </cell>
          <cell r="F159" t="e">
            <v>#REF!</v>
          </cell>
        </row>
        <row r="160">
          <cell r="E160" t="e">
            <v>#REF!</v>
          </cell>
          <cell r="F160" t="e">
            <v>#REF!</v>
          </cell>
        </row>
        <row r="161">
          <cell r="E161" t="e">
            <v>#REF!</v>
          </cell>
          <cell r="F161" t="e">
            <v>#REF!</v>
          </cell>
        </row>
        <row r="162">
          <cell r="E162" t="e">
            <v>#REF!</v>
          </cell>
          <cell r="F162" t="e">
            <v>#REF!</v>
          </cell>
        </row>
        <row r="163">
          <cell r="E163" t="e">
            <v>#REF!</v>
          </cell>
          <cell r="F163" t="e">
            <v>#REF!</v>
          </cell>
        </row>
        <row r="164">
          <cell r="E164" t="e">
            <v>#REF!</v>
          </cell>
          <cell r="F164" t="e">
            <v>#REF!</v>
          </cell>
        </row>
        <row r="165">
          <cell r="E165" t="e">
            <v>#REF!</v>
          </cell>
          <cell r="F165" t="e">
            <v>#REF!</v>
          </cell>
        </row>
        <row r="166">
          <cell r="E166" t="e">
            <v>#REF!</v>
          </cell>
          <cell r="F166" t="e">
            <v>#REF!</v>
          </cell>
        </row>
        <row r="167">
          <cell r="E167" t="e">
            <v>#REF!</v>
          </cell>
          <cell r="F167" t="e">
            <v>#REF!</v>
          </cell>
        </row>
        <row r="168">
          <cell r="E168" t="e">
            <v>#REF!</v>
          </cell>
          <cell r="F168" t="e">
            <v>#REF!</v>
          </cell>
        </row>
        <row r="169">
          <cell r="E169" t="e">
            <v>#REF!</v>
          </cell>
          <cell r="F169" t="e">
            <v>#REF!</v>
          </cell>
        </row>
        <row r="170">
          <cell r="E170" t="e">
            <v>#REF!</v>
          </cell>
          <cell r="F170" t="e">
            <v>#REF!</v>
          </cell>
        </row>
        <row r="171">
          <cell r="E171" t="e">
            <v>#REF!</v>
          </cell>
          <cell r="F171" t="e">
            <v>#REF!</v>
          </cell>
        </row>
        <row r="172">
          <cell r="E172" t="e">
            <v>#REF!</v>
          </cell>
          <cell r="F172" t="e">
            <v>#REF!</v>
          </cell>
        </row>
        <row r="173">
          <cell r="E173" t="e">
            <v>#REF!</v>
          </cell>
          <cell r="F173" t="e">
            <v>#REF!</v>
          </cell>
        </row>
        <row r="174">
          <cell r="E174" t="e">
            <v>#REF!</v>
          </cell>
          <cell r="F174" t="e">
            <v>#REF!</v>
          </cell>
        </row>
        <row r="175">
          <cell r="E175" t="e">
            <v>#REF!</v>
          </cell>
          <cell r="F175" t="e">
            <v>#REF!</v>
          </cell>
        </row>
        <row r="176">
          <cell r="E176" t="e">
            <v>#REF!</v>
          </cell>
          <cell r="F176" t="e">
            <v>#REF!</v>
          </cell>
        </row>
        <row r="177">
          <cell r="E177" t="e">
            <v>#REF!</v>
          </cell>
          <cell r="F177" t="e">
            <v>#REF!</v>
          </cell>
        </row>
        <row r="178">
          <cell r="E178" t="e">
            <v>#REF!</v>
          </cell>
          <cell r="F178" t="e">
            <v>#REF!</v>
          </cell>
        </row>
        <row r="179">
          <cell r="E179" t="e">
            <v>#REF!</v>
          </cell>
          <cell r="F179" t="e">
            <v>#REF!</v>
          </cell>
        </row>
        <row r="180">
          <cell r="E180" t="e">
            <v>#REF!</v>
          </cell>
          <cell r="F180" t="e">
            <v>#REF!</v>
          </cell>
        </row>
        <row r="181">
          <cell r="E181" t="e">
            <v>#REF!</v>
          </cell>
          <cell r="F181" t="e">
            <v>#REF!</v>
          </cell>
        </row>
        <row r="182">
          <cell r="E182" t="e">
            <v>#REF!</v>
          </cell>
          <cell r="F182" t="e">
            <v>#REF!</v>
          </cell>
        </row>
        <row r="183">
          <cell r="E183" t="e">
            <v>#REF!</v>
          </cell>
          <cell r="F183" t="e">
            <v>#REF!</v>
          </cell>
        </row>
      </sheetData>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d Cost (Jun02)"/>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4"/>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Products Unit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B Log"/>
      <sheetName val="P&amp;P Log"/>
      <sheetName val="Aggregate"/>
      <sheetName val="Ignore"/>
      <sheetName val="Module2"/>
      <sheetName val="WOH"/>
    </sheetNames>
    <sheetDataSet>
      <sheetData sheetId="0"/>
      <sheetData sheetId="1"/>
      <sheetData sheetId="2"/>
      <sheetData sheetId="3"/>
      <sheetData sheetId="4" refreshError="1"/>
      <sheetData sheetId="5">
        <row r="1">
          <cell r="G1" t="str">
            <v>O'Brien Environmental Services, Inc.</v>
          </cell>
        </row>
        <row r="2">
          <cell r="G2">
            <v>36799</v>
          </cell>
        </row>
        <row r="5">
          <cell r="Z5">
            <v>167403.99998848926</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ExpBase"/>
      <sheetName val="Cover "/>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8-09 SOV"/>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ily"/>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ily"/>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L"/>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quested Coverages"/>
      <sheetName val="Service Team"/>
      <sheetName val="General Info"/>
      <sheetName val="Named Insureds"/>
      <sheetName val="Limits"/>
      <sheetName val="GL"/>
      <sheetName val="GL Ins. Req."/>
      <sheetName val="WC"/>
      <sheetName val="WC Ins. Req."/>
      <sheetName val="Vehicles"/>
      <sheetName val="Auto Ins. Req."/>
      <sheetName val="Property"/>
      <sheetName val="Equipment List"/>
      <sheetName val="Loss Summary as of 8.3.26"/>
      <sheetName val="Business Income &amp; Extra Expense"/>
      <sheetName val="Historical Exposure"/>
      <sheetName val="Historical Carrier Info"/>
    </sheetNames>
    <sheetDataSet>
      <sheetData sheetId="0"/>
      <sheetData sheetId="1"/>
      <sheetData sheetId="2"/>
      <sheetData sheetId="3"/>
      <sheetData sheetId="4"/>
      <sheetData sheetId="5">
        <row r="8">
          <cell r="H8">
            <v>35000000</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location"/>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
      <sheetName val="Executive Summary"/>
      <sheetName val="Marketing Effort"/>
      <sheetName val="Named Insureds"/>
      <sheetName val="Rate Comparison"/>
      <sheetName val="Marketing Effort (1)"/>
      <sheetName val="Client Profile "/>
      <sheetName val="Auto"/>
      <sheetName val="General Liability "/>
      <sheetName val="Workers Compensation"/>
      <sheetName val="Excess Liability "/>
      <sheetName val="CPKG (PROP EQFL)"/>
      <sheetName val="Cyber"/>
      <sheetName val="CPKG (MGMT)"/>
      <sheetName val="CPP"/>
      <sheetName val="Subjectivities"/>
      <sheetName val="Binding Authorization"/>
      <sheetName val="Payment Plans"/>
      <sheetName val="Security"/>
      <sheetName val="Financial Strength"/>
      <sheetName val="Disclosure"/>
      <sheetName val="Recommended Coverages"/>
      <sheetName val="Premium Comparison (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Products Units"/>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ount"/>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d Bonds"/>
      <sheetName val="P&amp;P Bonds"/>
      <sheetName val="Aggregate"/>
      <sheetName val="WOH"/>
      <sheetName val="Ignore"/>
      <sheetName val="Trend"/>
    </sheetNames>
    <sheetDataSet>
      <sheetData sheetId="0"/>
      <sheetData sheetId="1"/>
      <sheetData sheetId="2"/>
      <sheetData sheetId="3"/>
      <sheetData sheetId="4"/>
      <sheetData sheetId="5">
        <row r="2">
          <cell r="A2" t="str">
            <v>Date of Update:</v>
          </cell>
          <cell r="C2">
            <v>36991</v>
          </cell>
        </row>
        <row r="3">
          <cell r="A3" t="str">
            <v>Contractor:</v>
          </cell>
          <cell r="C3" t="str">
            <v>Bruns, Inc. General Contractor</v>
          </cell>
        </row>
        <row r="4">
          <cell r="A4" t="str">
            <v xml:space="preserve"> </v>
          </cell>
          <cell r="B4" t="str">
            <v xml:space="preserve"> </v>
          </cell>
          <cell r="C4" t="str">
            <v xml:space="preserve"> </v>
          </cell>
        </row>
        <row r="6">
          <cell r="A6" t="str">
            <v>Statement Date:</v>
          </cell>
          <cell r="C6">
            <v>36160</v>
          </cell>
          <cell r="F6">
            <v>36525</v>
          </cell>
          <cell r="I6">
            <v>36891</v>
          </cell>
        </row>
        <row r="7">
          <cell r="P7" t="str">
            <v xml:space="preserve"> </v>
          </cell>
        </row>
        <row r="8">
          <cell r="C8" t="str">
            <v>GIVEN:</v>
          </cell>
          <cell r="D8" t="str">
            <v>ALLOWED:</v>
          </cell>
          <cell r="F8" t="str">
            <v>GIVEN:</v>
          </cell>
          <cell r="G8" t="str">
            <v>ALLOWED</v>
          </cell>
          <cell r="I8" t="str">
            <v>GIVEN</v>
          </cell>
          <cell r="J8" t="str">
            <v>ALLOWED</v>
          </cell>
          <cell r="L8" t="str">
            <v>GIVEN</v>
          </cell>
          <cell r="M8" t="str">
            <v>ALLOWED</v>
          </cell>
          <cell r="O8" t="str">
            <v>GIVEN</v>
          </cell>
          <cell r="P8" t="str">
            <v>ALLOWED</v>
          </cell>
        </row>
        <row r="9">
          <cell r="C9" t="str">
            <v xml:space="preserve"> </v>
          </cell>
        </row>
        <row r="10">
          <cell r="A10" t="str">
            <v>CASH &amp; NEAR CASH</v>
          </cell>
          <cell r="C10">
            <v>478830</v>
          </cell>
          <cell r="D10">
            <v>478830</v>
          </cell>
          <cell r="F10">
            <v>592096</v>
          </cell>
          <cell r="G10">
            <v>592096</v>
          </cell>
          <cell r="I10">
            <v>321195</v>
          </cell>
          <cell r="J10">
            <v>321195</v>
          </cell>
        </row>
        <row r="11">
          <cell r="A11" t="str">
            <v>ACCOUNTS RECEIVABLE</v>
          </cell>
          <cell r="C11">
            <v>396250</v>
          </cell>
          <cell r="D11">
            <v>396250</v>
          </cell>
          <cell r="F11">
            <v>735205</v>
          </cell>
          <cell r="G11">
            <v>735205</v>
          </cell>
          <cell r="I11">
            <v>645170</v>
          </cell>
          <cell r="J11">
            <v>645170</v>
          </cell>
        </row>
        <row r="12">
          <cell r="A12" t="str">
            <v>NOTES RECEIVABLE</v>
          </cell>
          <cell r="I12">
            <v>6427</v>
          </cell>
        </row>
        <row r="13">
          <cell r="A13" t="str">
            <v>RELATED PARTY RECEIVABLE</v>
          </cell>
        </row>
        <row r="14">
          <cell r="A14" t="str">
            <v>INVENTORY</v>
          </cell>
          <cell r="D14">
            <v>0</v>
          </cell>
          <cell r="G14">
            <v>0</v>
          </cell>
          <cell r="J14">
            <v>0</v>
          </cell>
        </row>
        <row r="15">
          <cell r="A15" t="str">
            <v>COST &amp; EARNINGS&gt;BILLINGS</v>
          </cell>
          <cell r="C15">
            <v>81318</v>
          </cell>
          <cell r="D15">
            <v>81318</v>
          </cell>
          <cell r="F15">
            <v>108686</v>
          </cell>
          <cell r="G15">
            <v>108686</v>
          </cell>
          <cell r="I15">
            <v>35727</v>
          </cell>
          <cell r="J15">
            <v>35727</v>
          </cell>
        </row>
        <row r="16">
          <cell r="A16" t="str">
            <v>PREPAIDS</v>
          </cell>
          <cell r="C16">
            <v>16198</v>
          </cell>
          <cell r="F16">
            <v>11796</v>
          </cell>
          <cell r="I16">
            <v>0</v>
          </cell>
        </row>
        <row r="17">
          <cell r="A17" t="str">
            <v>CURRENT ASSETS</v>
          </cell>
          <cell r="D17">
            <v>956398</v>
          </cell>
          <cell r="E17" t="str">
            <v xml:space="preserve"> </v>
          </cell>
          <cell r="F17">
            <v>1447783</v>
          </cell>
          <cell r="G17">
            <v>1435987</v>
          </cell>
          <cell r="H17" t="str">
            <v xml:space="preserve"> </v>
          </cell>
          <cell r="I17">
            <v>1008519</v>
          </cell>
          <cell r="J17">
            <v>1002092</v>
          </cell>
          <cell r="K17" t="str">
            <v xml:space="preserve"> </v>
          </cell>
          <cell r="L17">
            <v>0</v>
          </cell>
          <cell r="M17">
            <v>0</v>
          </cell>
          <cell r="N17" t="str">
            <v xml:space="preserve"> </v>
          </cell>
          <cell r="O17">
            <v>0</v>
          </cell>
          <cell r="P17">
            <v>0</v>
          </cell>
        </row>
        <row r="19">
          <cell r="A19" t="str">
            <v>FIXED ASSETS</v>
          </cell>
          <cell r="D19">
            <v>219150</v>
          </cell>
          <cell r="G19">
            <v>272411</v>
          </cell>
          <cell r="J19">
            <v>313105</v>
          </cell>
        </row>
        <row r="20">
          <cell r="A20" t="str">
            <v>TOTAL ASSETS</v>
          </cell>
          <cell r="D20">
            <v>1194746</v>
          </cell>
          <cell r="F20">
            <v>1723164</v>
          </cell>
          <cell r="G20">
            <v>1708398</v>
          </cell>
          <cell r="I20">
            <v>1723164</v>
          </cell>
          <cell r="J20">
            <v>1324624</v>
          </cell>
          <cell r="M20">
            <v>0</v>
          </cell>
          <cell r="P20">
            <v>0</v>
          </cell>
        </row>
        <row r="21">
          <cell r="A21" t="str">
            <v>CURRENT LIABILITIES</v>
          </cell>
          <cell r="D21">
            <v>904293</v>
          </cell>
          <cell r="G21">
            <v>995597</v>
          </cell>
          <cell r="J21">
            <v>525649</v>
          </cell>
        </row>
        <row r="22">
          <cell r="A22" t="str">
            <v>BK. &amp; EQUIP. DEBT</v>
          </cell>
          <cell r="D22">
            <v>42914</v>
          </cell>
          <cell r="G22">
            <v>7054</v>
          </cell>
          <cell r="J22">
            <v>0</v>
          </cell>
        </row>
        <row r="23">
          <cell r="A23" t="str">
            <v>TOTAL DEBT</v>
          </cell>
          <cell r="D23">
            <v>913505</v>
          </cell>
          <cell r="G23">
            <v>1002651</v>
          </cell>
          <cell r="J23">
            <v>525649</v>
          </cell>
          <cell r="M23">
            <v>0</v>
          </cell>
          <cell r="P23">
            <v>0</v>
          </cell>
        </row>
        <row r="24">
          <cell r="A24" t="str">
            <v>NET WORTH</v>
          </cell>
          <cell r="D24">
            <v>281244</v>
          </cell>
          <cell r="G24">
            <v>727567</v>
          </cell>
          <cell r="J24">
            <v>798975</v>
          </cell>
        </row>
        <row r="25">
          <cell r="A25" t="str">
            <v>SALES</v>
          </cell>
          <cell r="D25">
            <v>5623877</v>
          </cell>
          <cell r="G25">
            <v>8561205</v>
          </cell>
          <cell r="J25">
            <v>5591781</v>
          </cell>
        </row>
        <row r="26">
          <cell r="A26" t="str">
            <v>GROSS PROFIT</v>
          </cell>
          <cell r="D26">
            <v>1317311</v>
          </cell>
          <cell r="G26">
            <v>1469444</v>
          </cell>
          <cell r="J26">
            <v>1072612</v>
          </cell>
        </row>
        <row r="27">
          <cell r="A27" t="str">
            <v>GEN. &amp; ADMIN. EXPENSE</v>
          </cell>
          <cell r="D27">
            <v>909112</v>
          </cell>
          <cell r="G27">
            <v>987858</v>
          </cell>
          <cell r="J27">
            <v>956037</v>
          </cell>
        </row>
        <row r="28">
          <cell r="A28" t="str">
            <v>PROFIT BEFORE TAX</v>
          </cell>
          <cell r="D28">
            <v>448891</v>
          </cell>
          <cell r="G28">
            <v>528190</v>
          </cell>
          <cell r="J28">
            <v>169938</v>
          </cell>
        </row>
        <row r="29">
          <cell r="A29" t="str">
            <v>PROFIT AFTER TAX</v>
          </cell>
          <cell r="D29">
            <v>448891</v>
          </cell>
          <cell r="G29">
            <v>528190</v>
          </cell>
          <cell r="J29">
            <v>169938</v>
          </cell>
        </row>
        <row r="30">
          <cell r="A30" t="str">
            <v>Personal N.W. (Adj.)</v>
          </cell>
        </row>
        <row r="31">
          <cell r="A31" t="str">
            <v>Personal W.C. (Adj.)</v>
          </cell>
        </row>
        <row r="32">
          <cell r="A32" t="str">
            <v>WORKING CAPITAL</v>
          </cell>
          <cell r="B32">
            <v>0</v>
          </cell>
          <cell r="D32">
            <v>52105</v>
          </cell>
          <cell r="G32">
            <v>440390</v>
          </cell>
          <cell r="J32">
            <v>476443</v>
          </cell>
          <cell r="M32">
            <v>0</v>
          </cell>
          <cell r="P32">
            <v>0</v>
          </cell>
        </row>
        <row r="33">
          <cell r="Q33" t="e">
            <v>#REF!</v>
          </cell>
        </row>
        <row r="34">
          <cell r="A34" t="str">
            <v>Pers. &amp; Corp. W.C.</v>
          </cell>
          <cell r="B34">
            <v>0</v>
          </cell>
          <cell r="D34">
            <v>52105</v>
          </cell>
          <cell r="G34">
            <v>440390</v>
          </cell>
          <cell r="J34">
            <v>476443</v>
          </cell>
          <cell r="M34">
            <v>0</v>
          </cell>
          <cell r="P34">
            <v>0</v>
          </cell>
        </row>
        <row r="35">
          <cell r="A35" t="str">
            <v>Pers. &amp; Corp. N.W.</v>
          </cell>
          <cell r="B35">
            <v>0</v>
          </cell>
          <cell r="D35">
            <v>281244</v>
          </cell>
          <cell r="G35">
            <v>727567</v>
          </cell>
          <cell r="J35">
            <v>798975</v>
          </cell>
          <cell r="M35">
            <v>0</v>
          </cell>
          <cell r="P35">
            <v>0</v>
          </cell>
          <cell r="Q35" t="e">
            <v>#REF!</v>
          </cell>
        </row>
        <row r="36">
          <cell r="Q36" t="e">
            <v>#REF!</v>
          </cell>
        </row>
        <row r="37">
          <cell r="A37" t="str">
            <v>CURRENT RATIO</v>
          </cell>
          <cell r="B37">
            <v>0</v>
          </cell>
          <cell r="D37">
            <v>1.0576195989574175</v>
          </cell>
          <cell r="G37">
            <v>1.4423376125078722</v>
          </cell>
          <cell r="J37">
            <v>1.9063900054979654</v>
          </cell>
          <cell r="M37">
            <v>0</v>
          </cell>
          <cell r="P37">
            <v>0</v>
          </cell>
        </row>
        <row r="38">
          <cell r="A38" t="str">
            <v>SALES/WORKING CAPITAL</v>
          </cell>
          <cell r="B38">
            <v>0</v>
          </cell>
          <cell r="D38">
            <v>107.93353804817195</v>
          </cell>
          <cell r="G38">
            <v>19.440053134721495</v>
          </cell>
          <cell r="J38">
            <v>11.736516225445646</v>
          </cell>
          <cell r="M38">
            <v>0</v>
          </cell>
          <cell r="P38">
            <v>0</v>
          </cell>
          <cell r="Q38">
            <v>0</v>
          </cell>
        </row>
        <row r="39">
          <cell r="A39" t="str">
            <v>FIXED ASSETS/NET WORTH</v>
          </cell>
          <cell r="B39">
            <v>0</v>
          </cell>
          <cell r="D39">
            <v>0.77921662328796348</v>
          </cell>
          <cell r="G39">
            <v>0.37441362788581672</v>
          </cell>
          <cell r="J39" t="e">
            <v>#REF!</v>
          </cell>
          <cell r="M39">
            <v>0</v>
          </cell>
          <cell r="P39">
            <v>0</v>
          </cell>
          <cell r="Q39">
            <v>0</v>
          </cell>
        </row>
        <row r="40">
          <cell r="A40" t="str">
            <v>A/R TURNOVER(DAYS)</v>
          </cell>
          <cell r="B40">
            <v>0</v>
          </cell>
          <cell r="D40">
            <v>25.365063994109402</v>
          </cell>
          <cell r="G40">
            <v>30.915484444070668</v>
          </cell>
          <cell r="J40">
            <v>41.536176041229083</v>
          </cell>
          <cell r="M40">
            <v>0</v>
          </cell>
          <cell r="P40">
            <v>0</v>
          </cell>
          <cell r="Q40">
            <v>0</v>
          </cell>
        </row>
        <row r="41">
          <cell r="A41" t="str">
            <v>DEBT/WORTH</v>
          </cell>
          <cell r="B41">
            <v>0</v>
          </cell>
          <cell r="D41">
            <v>3.2480870703019442</v>
          </cell>
          <cell r="G41">
            <v>1.3780875163387014</v>
          </cell>
          <cell r="J41">
            <v>0.65790418974310838</v>
          </cell>
          <cell r="M41">
            <v>0</v>
          </cell>
          <cell r="P41">
            <v>0</v>
          </cell>
          <cell r="Q41">
            <v>0</v>
          </cell>
        </row>
        <row r="42">
          <cell r="A42" t="str">
            <v>HARD DEBT/WORTH</v>
          </cell>
          <cell r="B42">
            <v>0</v>
          </cell>
          <cell r="D42">
            <v>0.15258636628692523</v>
          </cell>
          <cell r="G42">
            <v>9.695327028301174E-3</v>
          </cell>
          <cell r="J42">
            <v>0</v>
          </cell>
          <cell r="M42">
            <v>0</v>
          </cell>
          <cell r="P42">
            <v>0</v>
          </cell>
          <cell r="Q42">
            <v>0</v>
          </cell>
        </row>
        <row r="43">
          <cell r="A43" t="str">
            <v>CASH/ASSETS</v>
          </cell>
          <cell r="B43">
            <v>0</v>
          </cell>
          <cell r="D43">
            <v>0.40077974732704691</v>
          </cell>
          <cell r="G43">
            <v>0.34657966117965489</v>
          </cell>
          <cell r="J43">
            <v>0.24248013021053522</v>
          </cell>
          <cell r="M43">
            <v>0</v>
          </cell>
          <cell r="P43">
            <v>0</v>
          </cell>
          <cell r="Q43">
            <v>0</v>
          </cell>
        </row>
        <row r="44">
          <cell r="A44" t="str">
            <v>G&amp;A/NET WORTH</v>
          </cell>
          <cell r="B44">
            <v>0</v>
          </cell>
          <cell r="D44">
            <v>3.2324671815220949</v>
          </cell>
          <cell r="G44">
            <v>1.3577553682341283</v>
          </cell>
          <cell r="J44">
            <v>1.1965793673143716</v>
          </cell>
          <cell r="M44">
            <v>0</v>
          </cell>
          <cell r="P44">
            <v>0</v>
          </cell>
          <cell r="Q44">
            <v>0</v>
          </cell>
        </row>
        <row r="45">
          <cell r="A45" t="str">
            <v>G&amp;A/Sales</v>
          </cell>
          <cell r="B45">
            <v>0</v>
          </cell>
          <cell r="D45">
            <v>0.16165218407159332</v>
          </cell>
          <cell r="G45">
            <v>0.11538772871342294</v>
          </cell>
          <cell r="J45">
            <v>0.17097182454033877</v>
          </cell>
          <cell r="M45">
            <v>0</v>
          </cell>
          <cell r="P45">
            <v>0</v>
          </cell>
          <cell r="Q45">
            <v>0</v>
          </cell>
        </row>
        <row r="46">
          <cell r="A46" t="str">
            <v>GROSS PROFIT/SALES</v>
          </cell>
          <cell r="B46">
            <v>0</v>
          </cell>
          <cell r="D46">
            <v>0.23423538601573257</v>
          </cell>
          <cell r="G46">
            <v>0.17163985677249874</v>
          </cell>
          <cell r="J46">
            <v>0.19181938634578141</v>
          </cell>
          <cell r="M46">
            <v>0</v>
          </cell>
          <cell r="P46">
            <v>0</v>
          </cell>
          <cell r="Q46">
            <v>0</v>
          </cell>
        </row>
        <row r="47">
          <cell r="A47" t="str">
            <v>NPBT/SALES</v>
          </cell>
          <cell r="B47">
            <v>0</v>
          </cell>
          <cell r="D47">
            <v>7.9818779820397923E-2</v>
          </cell>
          <cell r="G47">
            <v>6.1695754277581255E-2</v>
          </cell>
          <cell r="J47">
            <v>3.0390675171291581E-2</v>
          </cell>
          <cell r="M47">
            <v>0</v>
          </cell>
          <cell r="P47">
            <v>0</v>
          </cell>
          <cell r="Q47">
            <v>0</v>
          </cell>
        </row>
        <row r="48">
          <cell r="A48" t="str">
            <v>NPBT/NET WORTH</v>
          </cell>
          <cell r="B48">
            <v>0</v>
          </cell>
          <cell r="D48">
            <v>1.5960909388289173</v>
          </cell>
          <cell r="G48">
            <v>0.72596750539812827</v>
          </cell>
          <cell r="J48">
            <v>0.21269501548859476</v>
          </cell>
          <cell r="M48">
            <v>0</v>
          </cell>
          <cell r="P48">
            <v>0</v>
          </cell>
          <cell r="Q48">
            <v>0</v>
          </cell>
        </row>
        <row r="49">
          <cell r="A49" t="str">
            <v>OPER. PROF./SALES</v>
          </cell>
          <cell r="B49">
            <v>0</v>
          </cell>
          <cell r="D49">
            <v>7.2583201944139253E-2</v>
          </cell>
          <cell r="G49">
            <v>5.6252128059075798E-2</v>
          </cell>
          <cell r="J49">
            <v>2.0847561805442668E-2</v>
          </cell>
          <cell r="M49">
            <v>0</v>
          </cell>
          <cell r="P49">
            <v>0</v>
          </cell>
          <cell r="Q49">
            <v>0</v>
          </cell>
        </row>
        <row r="50">
          <cell r="A50" t="str">
            <v>SALES/NET WORTH</v>
          </cell>
          <cell r="B50">
            <v>0</v>
          </cell>
          <cell r="D50">
            <v>19.996433701696748</v>
          </cell>
          <cell r="G50">
            <v>11.766895694829479</v>
          </cell>
          <cell r="J50">
            <v>6.9986933258237114</v>
          </cell>
          <cell r="M50">
            <v>0</v>
          </cell>
          <cell r="P50">
            <v>0</v>
          </cell>
          <cell r="Q50">
            <v>0</v>
          </cell>
        </row>
        <row r="51">
          <cell r="A51">
            <v>0</v>
          </cell>
          <cell r="B51" t="e">
            <v>#VALUE!</v>
          </cell>
          <cell r="P51" t="str">
            <v>#SLOW PAY/TOTAL # PAY(20% OR &lt;)</v>
          </cell>
          <cell r="Q51" t="e">
            <v>#VALUE!</v>
          </cell>
        </row>
        <row r="52">
          <cell r="A52" t="str">
            <v>NOTES:</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sis &amp; Asset Listing"/>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 Sheet"/>
      <sheetName val="Table of Contents"/>
      <sheetName val="Executive Summary"/>
      <sheetName val="Service Team"/>
      <sheetName val="Named Insureds"/>
      <sheetName val="Rate Comparison"/>
      <sheetName val="GCI Captive Analysis"/>
      <sheetName val="Marketing Effort (1)"/>
      <sheetName val="Premium Comparison"/>
      <sheetName val="GCI Captive Member Summary"/>
      <sheetName val="Client Profile"/>
      <sheetName val="Loss Runs"/>
      <sheetName val="General Liability "/>
      <sheetName val="Auto"/>
      <sheetName val="Workers Compensation"/>
      <sheetName val="OCP"/>
      <sheetName val="Excess Liability "/>
      <sheetName val="CPP"/>
      <sheetName val="CPKG (MGMT)"/>
      <sheetName val="PROP EQFL"/>
      <sheetName val="Cyber"/>
      <sheetName val="Air (Drone)"/>
      <sheetName val="Binding Authorization"/>
      <sheetName val="Subjectivities"/>
      <sheetName val="Payment Plans"/>
      <sheetName val="Security"/>
      <sheetName val="Financial Strength"/>
      <sheetName val="Recommended Coverages"/>
      <sheetName val="Disclosur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aptive Setup"/>
      <sheetName val="Cover"/>
      <sheetName val="Underwriting"/>
      <sheetName val="Named Insureds"/>
      <sheetName val="Locations"/>
      <sheetName val="GL"/>
      <sheetName val="WC"/>
      <sheetName val="Vehicles"/>
      <sheetName val="Vehicle Summary"/>
      <sheetName val="Auto Filing Info"/>
      <sheetName val="Loss History"/>
      <sheetName val="Drivers"/>
      <sheetName val="Look Up"/>
      <sheetName val="25-26 RFI Boulder Renewal Work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xecutive Summary"/>
      <sheetName val="Cover Sheet"/>
      <sheetName val="Service Team"/>
      <sheetName val="Historical Exposures"/>
      <sheetName val="Named Insureds"/>
      <sheetName val="Premium Comparison"/>
      <sheetName val="Marketing Effort"/>
      <sheetName val="Client Profile "/>
      <sheetName val="General Liability "/>
      <sheetName val="Workers Compensation"/>
      <sheetName val="Binding Authorization"/>
      <sheetName val="Property"/>
      <sheetName val="Excess Liability "/>
      <sheetName val="Cyber"/>
      <sheetName val="EPLI"/>
      <sheetName val="Subjectivities"/>
      <sheetName val="Crime"/>
      <sheetName val="EQFL INSTALL"/>
      <sheetName val="Payment Plans"/>
      <sheetName val="Security"/>
      <sheetName val="Financial Strength"/>
      <sheetName val="Disclosure"/>
      <sheetName val="Recommended Cover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 sheetId="20" refreshError="1"/>
      <sheetData sheetId="2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Lookup table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6"/>
      <sheetName val="CRITERIA1"/>
      <sheetName val="CRITERIA2"/>
      <sheetName val="CRITERIA3"/>
      <sheetName val="CRITERIA4"/>
      <sheetName val="CRITERIA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tnam - Detailed"/>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imit"/>
      <sheetName val="Lookup tables"/>
      <sheetName val="LDFs"/>
      <sheetName val="SummaryData"/>
      <sheetName val="GL.Limit"/>
      <sheetName val="LargeLoss"/>
      <sheetName val="Travelers"/>
      <sheetName val="WC.Lim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tPay"/>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Ashley Schoneman" id="{D85CCF90-12DD-401C-9268-CEF782CB2C93}" userId="S::aschoneman@captiveresources.com::62eef0a5-d8cd-40a1-8044-7150da5d45e5"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ck Finn" refreshedDate="46134.479328587964" createdVersion="8" refreshedVersion="8" minRefreshableVersion="3" recordCount="2472" xr:uid="{A657114D-9CD7-43D3-99D9-83DDAA245B03}">
  <cacheSource type="worksheet">
    <worksheetSource ref="I29:P3000" sheet="Vehicles"/>
  </cacheSource>
  <cacheFields count="8">
    <cacheField name="Vehicle Type " numFmtId="0">
      <sharedItems containsBlank="1" count="7">
        <s v="X Heavy Truck"/>
        <s v="Heavy Truck"/>
        <m/>
        <s v="Trailer"/>
        <s v="Med Truck"/>
        <s v="LT Truck"/>
        <s v="Private Passenger"/>
      </sharedItems>
    </cacheField>
    <cacheField name="VIN/Serial #" numFmtId="0">
      <sharedItems containsBlank="1"/>
    </cacheField>
    <cacheField name="Cost New" numFmtId="0">
      <sharedItems containsString="0" containsBlank="1" containsNumber="1" containsInteger="1" minValue="8000" maxValue="60000"/>
    </cacheField>
    <cacheField name="Garaging City" numFmtId="0">
      <sharedItems containsBlank="1"/>
    </cacheField>
    <cacheField name="State(s) Registered" numFmtId="0">
      <sharedItems containsBlank="1" count="2">
        <s v="FL"/>
        <m/>
      </sharedItems>
    </cacheField>
    <cacheField name="Garaging Zip Code" numFmtId="0">
      <sharedItems containsString="0" containsBlank="1" containsNumber="1" containsInteger="1" minValue="33177" maxValue="33177"/>
    </cacheField>
    <cacheField name="Radius (Local (&lt;50 Miles), Intermediate, Long (&gt;200 Miles))" numFmtId="0">
      <sharedItems containsBlank="1"/>
    </cacheField>
    <cacheField name="Use _x000a_(Service or Commercial)" numFmtId="0">
      <sharedItems containsBlank="1" count="2">
        <s v="Servic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72">
  <r>
    <x v="0"/>
    <s v="1FUBA5CK57LZ43194"/>
    <n v="52000"/>
    <s v="Miami"/>
    <x v="0"/>
    <n v="33177"/>
    <s v="50-199 miles"/>
    <x v="0"/>
  </r>
  <r>
    <x v="1"/>
    <s v="3FRNF75B38V650860"/>
    <n v="38000"/>
    <s v="Miami"/>
    <x v="0"/>
    <n v="33177"/>
    <s v="50-199 miles"/>
    <x v="0"/>
  </r>
  <r>
    <x v="2"/>
    <s v="1FT7W2BT3JEC09026"/>
    <m/>
    <s v="Miami"/>
    <x v="0"/>
    <n v="33177"/>
    <s v="50-199 miles"/>
    <x v="0"/>
  </r>
  <r>
    <x v="3"/>
    <s v="59VBP2823ME001115"/>
    <n v="16208"/>
    <s v="Miami"/>
    <x v="0"/>
    <n v="33177"/>
    <s v="50-199 miles"/>
    <x v="0"/>
  </r>
  <r>
    <x v="4"/>
    <s v="3C7WDSAT7CG195634"/>
    <n v="21967"/>
    <s v="Miami"/>
    <x v="0"/>
    <n v="33177"/>
    <s v="50-199 miles"/>
    <x v="0"/>
  </r>
  <r>
    <x v="0"/>
    <s v="1XKDA48X48J220386"/>
    <n v="60000"/>
    <s v="Miami"/>
    <x v="0"/>
    <n v="33177"/>
    <s v="50-199 miles"/>
    <x v="0"/>
  </r>
  <r>
    <x v="2"/>
    <s v="1GCRCNEH8GZ389650"/>
    <m/>
    <s v="Miami"/>
    <x v="0"/>
    <n v="33177"/>
    <s v="50-199 miles"/>
    <x v="0"/>
  </r>
  <r>
    <x v="5"/>
    <s v="1GT125E89DF146233"/>
    <n v="51077"/>
    <s v="Miami"/>
    <x v="0"/>
    <n v="33177"/>
    <s v="50-199 miles"/>
    <x v="0"/>
  </r>
  <r>
    <x v="5"/>
    <s v="3GCNWAEH8KG234409"/>
    <n v="33602"/>
    <s v="Miami"/>
    <x v="0"/>
    <n v="33177"/>
    <s v="50-199 miles"/>
    <x v="0"/>
  </r>
  <r>
    <x v="4"/>
    <s v="JALC4W169J7009925"/>
    <n v="49578"/>
    <s v="Miami"/>
    <x v="0"/>
    <n v="33177"/>
    <s v="50-199 miles"/>
    <x v="0"/>
  </r>
  <r>
    <x v="5"/>
    <s v="1FT7W2BT1BEC90688"/>
    <n v="15000"/>
    <s v="Miami"/>
    <x v="0"/>
    <n v="33177"/>
    <s v="50-199 miles"/>
    <x v="0"/>
  </r>
  <r>
    <x v="5"/>
    <s v="1GCHC29U74E297210"/>
    <n v="8000"/>
    <s v="Miami"/>
    <x v="0"/>
    <n v="33177"/>
    <s v="50-199 miles"/>
    <x v="0"/>
  </r>
  <r>
    <x v="5"/>
    <s v="1GC1KVEG6JF203734"/>
    <n v="40000"/>
    <s v="Miami"/>
    <x v="0"/>
    <n v="33177"/>
    <s v="50-199 miles"/>
    <x v="0"/>
  </r>
  <r>
    <x v="5"/>
    <s v="1FTEW1EP2HKD27810"/>
    <n v="47900"/>
    <s v="Miami"/>
    <x v="0"/>
    <n v="33177"/>
    <s v="50-199 miles"/>
    <x v="0"/>
  </r>
  <r>
    <x v="5"/>
    <s v="1GCPAAEK5PZ211356"/>
    <n v="43035"/>
    <s v="Miami"/>
    <x v="0"/>
    <n v="33177"/>
    <s v="50-199 miles"/>
    <x v="0"/>
  </r>
  <r>
    <x v="5"/>
    <s v="1FD7X2B69GED48105"/>
    <m/>
    <s v="Miami"/>
    <x v="0"/>
    <n v="33177"/>
    <s v="50-199 miles"/>
    <x v="0"/>
  </r>
  <r>
    <x v="1"/>
    <s v="1FUBGADV1CSBD2071"/>
    <m/>
    <s v="Miami"/>
    <x v="0"/>
    <n v="33177"/>
    <s v="50-199 miles"/>
    <x v="0"/>
  </r>
  <r>
    <x v="4"/>
    <s v="1FD0W4HT4MED42186"/>
    <m/>
    <s v="Miami"/>
    <x v="0"/>
    <n v="33177"/>
    <s v="50-199 miles"/>
    <x v="0"/>
  </r>
  <r>
    <x v="4"/>
    <s v="1FD0X4HT0JEB54144"/>
    <m/>
    <s v="Miami"/>
    <x v="0"/>
    <n v="33177"/>
    <s v="50-199 miles"/>
    <x v="0"/>
  </r>
  <r>
    <x v="4"/>
    <s v="1FD0W4HT3MEC67626"/>
    <m/>
    <s v="Miami"/>
    <x v="0"/>
    <n v="33177"/>
    <s v="50-199 miles"/>
    <x v="0"/>
  </r>
  <r>
    <x v="6"/>
    <s v="1GNSCBKD3MR490180"/>
    <m/>
    <s v="Miami"/>
    <x v="0"/>
    <n v="33177"/>
    <s v="50-199 miles"/>
    <x v="0"/>
  </r>
  <r>
    <x v="5"/>
    <s v="2GCRCNEC5K1124545"/>
    <m/>
    <s v="Miami"/>
    <x v="0"/>
    <n v="33177"/>
    <s v="50-199 miles"/>
    <x v="0"/>
  </r>
  <r>
    <x v="3"/>
    <s v="3EUGB2220P1017074"/>
    <m/>
    <s v="Miami"/>
    <x v="0"/>
    <n v="33177"/>
    <s v="50-199 miles"/>
    <x v="0"/>
  </r>
  <r>
    <x v="3"/>
    <s v="13NE52302D3556955"/>
    <m/>
    <s v="Miami"/>
    <x v="0"/>
    <n v="33177"/>
    <s v="50-199 miles"/>
    <x v="0"/>
  </r>
  <r>
    <x v="4"/>
    <s v="1FDOW4HT3KEF50959"/>
    <m/>
    <s v="Miami"/>
    <x v="0"/>
    <n v="33177"/>
    <s v="50-199 miles"/>
    <x v="0"/>
  </r>
  <r>
    <x v="2"/>
    <s v="1FDXF46F72EC53365"/>
    <m/>
    <s v="Miami"/>
    <x v="0"/>
    <n v="33177"/>
    <s v="50-199 miles"/>
    <x v="0"/>
  </r>
  <r>
    <x v="2"/>
    <s v="1HTKTSWK4NH486778"/>
    <m/>
    <s v="Miami"/>
    <x v="0"/>
    <n v="33177"/>
    <s v="50-199 miles"/>
    <x v="0"/>
  </r>
  <r>
    <x v="2"/>
    <s v="1M2AA12Y5MW008376"/>
    <m/>
    <s v="Miami"/>
    <x v="0"/>
    <n v="33177"/>
    <s v="50-199 miles"/>
    <x v="0"/>
  </r>
  <r>
    <x v="2"/>
    <s v="1M2AD09C3TW003204"/>
    <m/>
    <s v="Miami"/>
    <x v="0"/>
    <n v="33177"/>
    <s v="50-199 miles"/>
    <x v="0"/>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r>
    <x v="2"/>
    <m/>
    <m/>
    <m/>
    <x v="1"/>
    <m/>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12E4579-07C8-46C2-8966-5B849E76474E}" name="Vehicle Summary" cacheId="0" applyNumberFormats="0" applyBorderFormats="0" applyFontFormats="0" applyPatternFormats="0" applyAlignmentFormats="0" applyWidthHeightFormats="1" dataCaption="Values" updatedVersion="8" minRefreshableVersion="3" useAutoFormatting="1" itemPrintTitles="1" createdVersion="8" indent="0" showHeaders="0" outline="1" outlineData="1" multipleFieldFilters="0">
  <location ref="B8:J14" firstHeaderRow="1" firstDataRow="2" firstDataCol="1"/>
  <pivotFields count="8">
    <pivotField axis="axisCol" dataField="1" showAll="0">
      <items count="8">
        <item x="2"/>
        <item x="0"/>
        <item x="1"/>
        <item x="3"/>
        <item x="4"/>
        <item x="5"/>
        <item x="6"/>
        <item t="default"/>
      </items>
    </pivotField>
    <pivotField showAll="0"/>
    <pivotField showAll="0"/>
    <pivotField showAll="0"/>
    <pivotField axis="axisRow" showAll="0">
      <items count="3">
        <item x="1"/>
        <item x="0"/>
        <item t="default"/>
      </items>
    </pivotField>
    <pivotField showAll="0"/>
    <pivotField showAll="0"/>
    <pivotField axis="axisRow" showAll="0">
      <items count="3">
        <item x="1"/>
        <item x="0"/>
        <item t="default"/>
      </items>
    </pivotField>
  </pivotFields>
  <rowFields count="2">
    <field x="4"/>
    <field x="7"/>
  </rowFields>
  <rowItems count="5">
    <i>
      <x/>
    </i>
    <i r="1">
      <x/>
    </i>
    <i>
      <x v="1"/>
    </i>
    <i r="1">
      <x v="1"/>
    </i>
    <i t="grand">
      <x/>
    </i>
  </rowItems>
  <colFields count="1">
    <field x="0"/>
  </colFields>
  <colItems count="8">
    <i>
      <x/>
    </i>
    <i>
      <x v="1"/>
    </i>
    <i>
      <x v="2"/>
    </i>
    <i>
      <x v="3"/>
    </i>
    <i>
      <x v="4"/>
    </i>
    <i>
      <x v="5"/>
    </i>
    <i>
      <x v="6"/>
    </i>
    <i t="grand">
      <x/>
    </i>
  </colItems>
  <dataFields count="1">
    <dataField name="Count of Vehicle Type " fld="0" subtotal="count" baseField="0" baseItem="0"/>
  </dataFields>
  <formats count="9">
    <format dxfId="114">
      <pivotArea collapsedLevelsAreSubtotals="1" fieldPosition="0">
        <references count="1">
          <reference field="4" count="0"/>
        </references>
      </pivotArea>
    </format>
    <format dxfId="113">
      <pivotArea collapsedLevelsAreSubtotals="1" fieldPosition="0">
        <references count="2">
          <reference field="4" count="0" selected="0"/>
          <reference field="7" count="0"/>
        </references>
      </pivotArea>
    </format>
    <format dxfId="112">
      <pivotArea outline="0" collapsedLevelsAreSubtotals="1" fieldPosition="0"/>
    </format>
    <format dxfId="111">
      <pivotArea field="4" type="button" dataOnly="0" labelOnly="1" outline="0" axis="axisRow" fieldPosition="0"/>
    </format>
    <format dxfId="110">
      <pivotArea dataOnly="0" labelOnly="1" fieldPosition="0">
        <references count="1">
          <reference field="4" count="0"/>
        </references>
      </pivotArea>
    </format>
    <format dxfId="109">
      <pivotArea dataOnly="0" labelOnly="1" grandRow="1" outline="0" fieldPosition="0"/>
    </format>
    <format dxfId="108">
      <pivotArea dataOnly="0" labelOnly="1" fieldPosition="0">
        <references count="2">
          <reference field="4" count="0" selected="0"/>
          <reference field="7" count="0"/>
        </references>
      </pivotArea>
    </format>
    <format dxfId="107">
      <pivotArea dataOnly="0" labelOnly="1" fieldPosition="0">
        <references count="1">
          <reference field="0" count="0"/>
        </references>
      </pivotArea>
    </format>
    <format dxfId="106">
      <pivotArea dataOnly="0" labelOnly="1" grandCol="1" outline="0" fieldPosition="0"/>
    </format>
  </formats>
  <pivotTableStyleInfo name="PivotStyleLight1"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EAFA49-5E9D-4F88-B603-9938C298A43C}" name="Table4" displayName="Table4" ref="C7:F11" totalsRowShown="0" headerRowDxfId="189" dataDxfId="188">
  <autoFilter ref="C7:F11" xr:uid="{E2831988-D430-4927-B988-44B890861F2B}">
    <filterColumn colId="0" hiddenButton="1"/>
    <filterColumn colId="1" hiddenButton="1"/>
    <filterColumn colId="2" hiddenButton="1"/>
    <filterColumn colId="3" hiddenButton="1"/>
  </autoFilter>
  <tableColumns count="4">
    <tableColumn id="2" xr3:uid="{E3CD2291-7FAE-4C2F-A466-2CA72A3D8B50}" name="Coverage Included in the Captive?" dataDxfId="187"/>
    <tableColumn id="1" xr3:uid="{4545FC50-39AA-404C-B52F-11286D602D9B}" name="Exposure Type" dataDxfId="186"/>
    <tableColumn id="10" xr3:uid="{2EFB7BDB-44C0-479A-B29D-77D0688E01E7}" name="Other Exposure Type Description (if needed)" dataDxfId="185"/>
    <tableColumn id="3" xr3:uid="{F4E23263-74E5-4CF0-A6F6-57CC706BEF13}" name="Increased Limits Request " dataDxfId="184"/>
  </tableColumns>
  <tableStyleInfo name="CRI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156DBC0-F585-43E3-84C2-A865589AC59D}" name="Table1115" displayName="Table1115" ref="B45:P60" totalsRowShown="0" headerRowDxfId="72" dataDxfId="71">
  <autoFilter ref="B45:P60" xr:uid="{0A4CF359-54A1-4F37-8225-5E9C16628D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70E8E91F-47ED-4B2B-9CAA-A8B6F5752E0E}" name="Policy Effective Date" dataDxfId="70"/>
    <tableColumn id="2" xr3:uid="{EDB41B78-BAFB-4C06-B4F3-816CC4D782EC}" name="Policy Expiration Date" dataDxfId="69"/>
    <tableColumn id="3" xr3:uid="{FC1E64CD-17B9-4FF3-98D3-0D34F70FBDE2}" name="Carrier" dataDxfId="68"/>
    <tableColumn id="4" xr3:uid="{65DD4D31-0840-4E66-ADFF-8F35E64B8BED}" name="Valuation Date" dataDxfId="67"/>
    <tableColumn id="5" xr3:uid="{3FB6C9B1-974C-4AD9-A24C-FE3896C282A1}" name="# of Claims" dataDxfId="66"/>
    <tableColumn id="6" xr3:uid="{7BFDE056-E855-4FAA-A67A-82F865C1EE37}" name="Paid" dataDxfId="65"/>
    <tableColumn id="10" xr3:uid="{A351873D-C829-4598-BA6E-3403DCE836BD}" name="Paid Expense" dataDxfId="64"/>
    <tableColumn id="7" xr3:uid="{34CF4648-66D5-41D9-B72A-2984EFC0819B}" name="Reserve" dataDxfId="63"/>
    <tableColumn id="12" xr3:uid="{022AD0D3-7962-45C5-8BA8-6F22D069282A}" name="Reserve Expense" dataDxfId="62"/>
    <tableColumn id="8" xr3:uid="{3D6510B4-BBCE-4C71-803E-8FE3E8253C7F}" name="Total" dataDxfId="61">
      <calculatedColumnFormula>SUM(Table1115[[#This Row],[Paid]:[Reserve Expense]])</calculatedColumnFormula>
    </tableColumn>
    <tableColumn id="9" xr3:uid="{66EF06FD-53D0-40F0-ACB5-D10C5C54529A}" name="Historical/Audited Exposure" dataDxfId="60"/>
    <tableColumn id="11" xr3:uid="{30ED86D1-63B0-43F9-89F3-566351809901}" name="Historical/Audited Premium" dataDxfId="59"/>
    <tableColumn id="13" xr3:uid="{B29F7FAC-9154-423D-802E-376E2E905C89}" name="Loss Ratio" dataDxfId="58" dataCellStyle="Percent">
      <calculatedColumnFormula>IF(K46=0,0,K46/M46)</calculatedColumnFormula>
    </tableColumn>
    <tableColumn id="14" xr3:uid="{4232A4A1-2807-4799-A0AF-52524CDA59D1}" name="Deductible or SIR Amount (If Applicable)" dataDxfId="57"/>
    <tableColumn id="15" xr3:uid="{97BEB94A-75F4-46D3-9F99-4A494F212EFC}" name="Policy Limits" dataDxfId="56"/>
  </tableColumns>
  <tableStyleInfo name="CRI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CD8816F-5838-4827-B543-D17707171219}" name="Table1118" displayName="Table1118" ref="B71:O86" totalsRowShown="0" headerRowDxfId="55" dataDxfId="54">
  <autoFilter ref="B71:O86" xr:uid="{F7B7F330-FF2A-4BDC-A2F9-68804516CD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3F63238-D4BB-422A-9193-4547EE8C7A2C}" name="Policy Effective Date" dataDxfId="53"/>
    <tableColumn id="2" xr3:uid="{9983F726-3C9F-4385-B25E-876A089B148D}" name="Policy Expiration Date" dataDxfId="52"/>
    <tableColumn id="3" xr3:uid="{61B1C17A-0CC7-46B5-8C11-93589353D038}" name="Carrier" dataDxfId="51"/>
    <tableColumn id="4" xr3:uid="{F132FD63-6252-4318-BAC4-EF8F709F9AB6}" name="Valuation Date " dataDxfId="50"/>
    <tableColumn id="5" xr3:uid="{5F57205F-93D4-4E62-8B4A-B84114221C59}" name="# of Claims" dataDxfId="49"/>
    <tableColumn id="6" xr3:uid="{6599B79C-704A-4A11-9143-0BB65EA156AE}" name="Paid" dataDxfId="48"/>
    <tableColumn id="10" xr3:uid="{2D43E5DF-E846-4F4B-81E5-7A89DCDE210B}" name="Paid Expense" dataDxfId="47"/>
    <tableColumn id="7" xr3:uid="{5886BE6E-8ABC-435E-A12F-A830A1BD7C6E}" name="Reserve" dataDxfId="46"/>
    <tableColumn id="12" xr3:uid="{4F5ED413-CB68-40B5-A31B-3B2AFB676DC6}" name="Reserve Expense" dataDxfId="45"/>
    <tableColumn id="8" xr3:uid="{09D90297-BD51-40A6-9E6B-CEE8C996DB8D}" name="Total" dataDxfId="44">
      <calculatedColumnFormula>SUM(Table1118[[#This Row],[Paid]:[Reserve Expense]])</calculatedColumnFormula>
    </tableColumn>
    <tableColumn id="9" xr3:uid="{052A47DF-5B12-4DCD-9DFE-20B9D4897160}" name="Historical/Audited Exposure" dataDxfId="43">
      <calculatedColumnFormula>0+0</calculatedColumnFormula>
    </tableColumn>
    <tableColumn id="11" xr3:uid="{A48495B0-7A52-4A9B-AD01-8CA9211676E8}" name="Historical/Audited Premium" dataDxfId="42"/>
    <tableColumn id="13" xr3:uid="{5997B9DA-635E-487A-96A0-A2BA63D9E989}" name="Loss Ratio" dataDxfId="41" dataCellStyle="Percent">
      <calculatedColumnFormula>IF(ISTEXT([33]!Table1118[[#This Row],[Historical/Audited Premium]]),"",IF(K72=0,0,K72/M72))</calculatedColumnFormula>
    </tableColumn>
    <tableColumn id="14" xr3:uid="{AD74F7E9-A42D-44FA-9E0E-D798A1F667CC}" name="Deductible or SIR Amount (If Applicable)" dataDxfId="40"/>
  </tableColumns>
  <tableStyleInfo name="CRI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82F4BA1-EF71-4277-B57A-D10A3DBC2883}" name="Table1120" displayName="Table1120" ref="B96:O111" totalsRowShown="0" headerRowDxfId="39" dataDxfId="38">
  <autoFilter ref="B96:O111" xr:uid="{438CEEBB-FC1E-4847-B6C0-F29D9B68E6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7255EE8-D4CF-440C-BF55-1ABF528C07FB}" name="Policy Effective Date" dataDxfId="37"/>
    <tableColumn id="2" xr3:uid="{4C7FB886-B35F-418F-BF62-018006DC047F}" name="Policy Expiration Date" dataDxfId="36"/>
    <tableColumn id="3" xr3:uid="{5CBDDB7D-0120-4512-B1F7-AA8494842340}" name="Carrier" dataDxfId="35"/>
    <tableColumn id="4" xr3:uid="{383C87A7-2E27-41CD-AC7A-30B2105EE9A9}" name="Valuation Date " dataDxfId="34"/>
    <tableColumn id="5" xr3:uid="{4A0DD91C-6716-4A59-A5BB-873063B1C509}" name="# of Claims" dataDxfId="33"/>
    <tableColumn id="6" xr3:uid="{420E88BE-351D-4A5D-AE3A-CA848ACC565D}" name="Paid" dataDxfId="32"/>
    <tableColumn id="10" xr3:uid="{3253263D-8468-4BAB-8C39-0DC88B77FD3E}" name="Paid Expense" dataDxfId="31"/>
    <tableColumn id="7" xr3:uid="{7B50CE15-A2B6-46D7-A08D-BF633745F5A6}" name="Reserve" dataDxfId="30"/>
    <tableColumn id="12" xr3:uid="{389B29CB-2B53-462D-84D7-7A6C23C4276C}" name="Reserve Expense" dataDxfId="29"/>
    <tableColumn id="8" xr3:uid="{92CB553A-6CC9-46F4-8248-33CE1B41AA52}" name="Total" dataDxfId="28">
      <calculatedColumnFormula>SUM(Table1120[[#This Row],[Paid]:[Reserve Expense]])</calculatedColumnFormula>
    </tableColumn>
    <tableColumn id="9" xr3:uid="{231E190D-375B-487B-88BF-C410C6B0766D}" name="Historical/Audited Exposure" dataDxfId="27"/>
    <tableColumn id="11" xr3:uid="{E22E8D93-2D8A-4B04-8A04-71F6E32D7F0C}" name="Historical/Audited Premium" dataDxfId="26"/>
    <tableColumn id="13" xr3:uid="{23EDEDCE-4674-4918-9486-A71FD614AC38}" name="Loss Ratio" dataDxfId="25" dataCellStyle="Percent">
      <calculatedColumnFormula>IF(K97=0,0,K97/M97)</calculatedColumnFormula>
    </tableColumn>
    <tableColumn id="14" xr3:uid="{D364065E-8B84-4A75-98FE-8837B194A871}" name="Deductible or SIR Amount (If Applicable)" dataDxfId="24"/>
  </tableColumns>
  <tableStyleInfo name="CRI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1184D7C-F428-4BAA-8B38-FEB7C124106C}" name="Drivers" displayName="Drivers" ref="B10:F502" totalsRowShown="0" headerRowDxfId="23" dataDxfId="22">
  <autoFilter ref="B10:F502" xr:uid="{753D73B9-7E57-4D1E-825B-3380CE404440}">
    <filterColumn colId="0" hiddenButton="1"/>
    <filterColumn colId="1" hiddenButton="1"/>
    <filterColumn colId="2" hiddenButton="1"/>
    <filterColumn colId="3" hiddenButton="1"/>
    <filterColumn colId="4" hiddenButton="1"/>
  </autoFilter>
  <tableColumns count="5">
    <tableColumn id="1" xr3:uid="{989EC818-ECF8-4A3D-BE64-784C139445DB}" name="First Name" dataDxfId="21"/>
    <tableColumn id="2" xr3:uid="{F5F5B030-56D4-42A6-8E8C-FEF06CB49AEE}" name="Last Name" dataDxfId="20"/>
    <tableColumn id="3" xr3:uid="{2F9194F0-B4B5-4FF5-B7C8-FB723C073E83}" name="State/Territory Registered" dataDxfId="19"/>
    <tableColumn id="5" xr3:uid="{76129AF9-B465-49C6-A3C9-DF5279087033}" name="Driver's License #" dataDxfId="18"/>
    <tableColumn id="4" xr3:uid="{EEA3069F-050D-4832-A12E-47ED131D68C6}" name="Date of Birth" dataDxfId="17"/>
  </tableColumns>
  <tableStyleInfo name="CRI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A8448E4-488B-4511-B8D3-98E88B144C6E}" name="ZipCodes" displayName="ZipCodes" ref="AD5:AF42527" totalsRowShown="0" headerRowDxfId="16" dataDxfId="15">
  <autoFilter ref="AD5:AF42527" xr:uid="{9A292FF8-958A-4AD0-85DD-4CFE6A2C1E8C}"/>
  <tableColumns count="3">
    <tableColumn id="1" xr3:uid="{AF77D350-8337-4A84-9C65-B3F0A99947CC}" name="ZipCode" dataDxfId="14"/>
    <tableColumn id="2" xr3:uid="{0458489F-2C68-4379-97DA-F0D27225DE62}" name="City" dataDxfId="13"/>
    <tableColumn id="3" xr3:uid="{F88857DC-1CB7-430C-8A02-E3AAF1CB8580}" name="State"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58001EB-26A1-4510-8E45-B74199D622A1}" name="Table1822" displayName="Table1822" ref="B31:F99" totalsRowShown="0" headerRowDxfId="183" dataDxfId="182">
  <autoFilter ref="B31:F99" xr:uid="{358001EB-26A1-4510-8E45-B74199D622A1}">
    <filterColumn colId="0" hiddenButton="1"/>
    <filterColumn colId="1" hiddenButton="1"/>
    <filterColumn colId="2" hiddenButton="1"/>
    <filterColumn colId="3" hiddenButton="1"/>
    <filterColumn colId="4" hiddenButton="1"/>
  </autoFilter>
  <tableColumns count="5">
    <tableColumn id="1" xr3:uid="{0E24FB25-2A3F-421A-A762-5158DB9F4C28}" name="Coverage" dataDxfId="181"/>
    <tableColumn id="2" xr3:uid="{C11E00CB-1B64-4D7A-9CFD-8286E0AD15A5}" name="Form" dataDxfId="180"/>
    <tableColumn id="3" xr3:uid="{A3BE6CEE-959D-49B6-89CA-300DC5582EFB}" name="Description" dataDxfId="179"/>
    <tableColumn id="4" xr3:uid="{D264A9F2-2454-42C6-BE42-FE563937E179}" name="Special Instructions" dataDxfId="178"/>
    <tableColumn id="5" xr3:uid="{FD183052-7DF0-46F6-A603-71D6552206D8}" name="New Request? " dataDxfId="177"/>
  </tableColumns>
  <tableStyleInfo name="CRI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A1FF83-6F35-4814-993B-9486DF4CA974}" name="NamedInsureds" displayName="NamedInsureds" ref="B8:Q2500" totalsRowShown="0" headerRowDxfId="176" dataDxfId="175">
  <autoFilter ref="B8:Q2500" xr:uid="{AEA1FF83-6F35-4814-993B-9486DF4CA974}"/>
  <tableColumns count="16">
    <tableColumn id="1" xr3:uid="{53F41D13-40CD-401B-A6B6-B841FCEE1304}" name="Named Insured" dataDxfId="174">
      <calculatedColumnFormula>Cover!$C$11</calculatedColumnFormula>
    </tableColumn>
    <tableColumn id="2" xr3:uid="{5C6435FE-364D-4626-ABF1-69CBADC12B7A}" name="Description of Operations" dataDxfId="173"/>
    <tableColumn id="3" xr3:uid="{E02C7538-9984-462E-8308-6537A8B14D23}" name="WC" dataDxfId="172"/>
    <tableColumn id="5" xr3:uid="{C64009D5-B862-44BA-9E43-59B2CECCAC37}" name="GL" dataDxfId="171"/>
    <tableColumn id="11" xr3:uid="{212E39DF-99D2-47EE-B459-C01D68853AF9}" name="Auto" dataDxfId="170"/>
    <tableColumn id="4" xr3:uid="{0C6F3310-8FDA-40F0-9C5F-843F33AA0315}" name="Type of Company (Subsidiary, S Corp, Trust, LLC, etc.)" dataDxfId="169"/>
    <tableColumn id="6" xr3:uid="{BA2C7DB5-2552-4FBD-9530-C97846F02044}" name="% of Ownership by First Named Insured" dataDxfId="168" dataCellStyle="Percent"/>
    <tableColumn id="7" xr3:uid="{FC927D0A-92A2-4CDB-A894-38096FFA1C47}" name="Year Established" dataDxfId="167"/>
    <tableColumn id="8" xr3:uid="{91D731C7-0BFD-4ECB-B0A1-F4EAED37B5A4}" name="Active/Inactive" dataDxfId="166"/>
    <tableColumn id="10" xr3:uid="{8C10934C-ACA9-4C5C-BC42-2D1BA6F814A0}" name="FEIN" dataDxfId="165"/>
    <tableColumn id="13" xr3:uid="{25A5D18A-142D-4E90-87C1-FA5C3C5466B9}" name="Owner Information (Names and % of Ownership)" dataDxfId="164"/>
    <tableColumn id="14" xr3:uid="{A500C892-72AD-4D17-8DE3-686B28DA802B}" name="Description of Operations of Fixed Locations Outside of US (If Any)" dataDxfId="163"/>
    <tableColumn id="15" xr3:uid="{8F2DCDEC-38EC-4CB4-BF49-9DDC4CB750D2}" name="State Unemployment IDs" dataDxfId="162"/>
    <tableColumn id="16" xr3:uid="{D262A28C-A99B-4471-8A12-A7C58E4F0AB8}" name="Risk ID" dataDxfId="161"/>
    <tableColumn id="9" xr3:uid="{00D1546B-20F1-4C5F-9067-37219B1C97C0}" name="Payroll Assigned to this NI?" dataDxfId="160"/>
    <tableColumn id="12" xr3:uid="{5A564131-47D6-410D-8D72-DD9B64456EA3}" name="Additional Comments" dataDxfId="159"/>
  </tableColumns>
  <tableStyleInfo name="CRI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9128E22-0483-4401-B055-20AB77AE8C2C}" name="Locations" displayName="Locations" ref="B12:W2500" totalsRowShown="0" headerRowDxfId="158" dataDxfId="157">
  <autoFilter ref="B12:W2500" xr:uid="{F9128E22-0483-4401-B055-20AB77AE8C2C}"/>
  <tableColumns count="22">
    <tableColumn id="1" xr3:uid="{1E106C0B-F4E5-4506-AD38-D9B5643F35B9}" name="Location #" dataDxfId="156"/>
    <tableColumn id="2" xr3:uid="{BF907FEE-98E2-482E-86C8-115BEC912F0C}" name="Named Insured(s)" dataDxfId="155"/>
    <tableColumn id="3" xr3:uid="{98220BE3-92AB-4D20-8F9E-480566862279}" name="Address" dataDxfId="154"/>
    <tableColumn id="4" xr3:uid="{2A132FF1-242A-4508-A635-5E3E2BD78C73}" name="Zip Code" dataDxfId="153"/>
    <tableColumn id="5" xr3:uid="{CD42639E-C7E6-412B-9767-4BF68A01CE01}" name="City" dataDxfId="152">
      <calculatedColumnFormula>_xlfn.IFNA(VLOOKUP(Locations[[#This Row],[CleanZip]],ZipCodes[],2,0),"")</calculatedColumnFormula>
    </tableColumn>
    <tableColumn id="6" xr3:uid="{ED2C2145-3EEC-4E5A-9A85-F0BE731E3E26}" name="State" dataDxfId="151">
      <calculatedColumnFormula>_xlfn.IFNA(VLOOKUP(Locations[[#This Row],[CleanZip]],ZipCodes[],3,0),"")</calculatedColumnFormula>
    </tableColumn>
    <tableColumn id="8" xr3:uid="{EB402B8E-E846-49D7-AC67-B4BD2F4890B2}" name="Description of Location" dataDxfId="150"/>
    <tableColumn id="7" xr3:uid="{D4557985-2DAC-4971-A9E0-C3C9262D5582}" name="Projected Sales/_x000a_Receipts" dataDxfId="149"/>
    <tableColumn id="9" xr3:uid="{DCBDC1AA-E0A8-45EE-9757-75F547082FCE}" name="Projected Payroll" dataDxfId="148"/>
    <tableColumn id="10" xr3:uid="{91D18212-B060-446A-BF0A-7D2FEB5920C3}" name="# of Employees" dataDxfId="147"/>
    <tableColumn id="17" xr3:uid="{E698FFA0-0BD5-44FB-80D9-386557D76654}" name="Max # Employees per Shift" dataDxfId="146"/>
    <tableColumn id="12" xr3:uid="{4F3C4138-8080-4ECE-A0C6-7007A49A6396}" name="Construction Type" dataDxfId="145"/>
    <tableColumn id="13" xr3:uid="{3C856459-21CD-4F96-8E9E-B63A142A198B}" name="Square Footage" dataDxfId="144"/>
    <tableColumn id="21" xr3:uid="{8B70834A-0497-45A9-8C27-81E34BF96AB0}" name="Floor #" dataDxfId="143"/>
    <tableColumn id="22" xr3:uid="{8F729748-832F-459D-B59C-DC72C59A6852}" name="# of Stories in Building" dataDxfId="142"/>
    <tableColumn id="14" xr3:uid="{5F24B8DB-DDC0-4C44-9F52-212C62463269}" name="Is This a Multi-Tenant Building?" dataDxfId="141"/>
    <tableColumn id="15" xr3:uid="{168DD555-F399-4777-AF91-E74E4893BA74}" name="# of Posting Notices Required" dataDxfId="140"/>
    <tableColumn id="23" xr3:uid="{71B4195F-7F5D-43E2-B660-2069158CFEB2}" name="What is the Primary Occupancy?" dataDxfId="139"/>
    <tableColumn id="24" xr3:uid="{1AC92729-BA59-4A3C-89D9-5A54AF4D3541}" name="Does the Building Contain Interior Parking?" dataDxfId="138"/>
    <tableColumn id="25" xr3:uid="{D1663F03-6AD6-407D-9759-AF8994130CB0}" name="Are any Flammable Liquids or Heavy Combustible Items on Site?" dataDxfId="137"/>
    <tableColumn id="26" xr3:uid="{09C1123F-67BF-4F44-8F0A-BF57AF6317D1}" name="Is Location Near Historic Landmark(s)? If So, Which Landmark(s)?" dataDxfId="136"/>
    <tableColumn id="11" xr3:uid="{EEE1D5DE-A962-4181-B7F4-88BD59586245}" name="CleanZip" dataDxfId="135">
      <calculatedColumnFormula>LEFT(TEXT(Locations[[#This Row],[Zip Code]],"00000"),5)</calculatedColumnFormula>
    </tableColumn>
  </tableColumns>
  <tableStyleInfo name="CRI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40159B3-6603-4E87-B12A-BDEE488FE535}" name="Table9" displayName="Table9" ref="L35:P50" totalsRowShown="0" headerRowDxfId="134" dataDxfId="133">
  <autoFilter ref="L35:P50" xr:uid="{C46EE41B-344D-410F-BF6E-5295F4CF17F0}">
    <filterColumn colId="0" hiddenButton="1"/>
    <filterColumn colId="1" hiddenButton="1"/>
    <filterColumn colId="2" hiddenButton="1"/>
    <filterColumn colId="3" hiddenButton="1"/>
    <filterColumn colId="4" hiddenButton="1"/>
  </autoFilter>
  <tableColumns count="5">
    <tableColumn id="1" xr3:uid="{289FD238-5E2F-49B2-8D23-DC7877799893}" name="Officer Name" dataDxfId="132"/>
    <tableColumn id="2" xr3:uid="{1982F899-0421-449D-945B-DF853F606C79}" name="State" dataDxfId="131"/>
    <tableColumn id="3" xr3:uid="{0CFEEE87-FDE5-48D5-8283-FDC091942056}" name="% Ownership" dataDxfId="130" dataCellStyle="Percent"/>
    <tableColumn id="4" xr3:uid="{EF79F8A0-1241-4B97-9BDA-7208F1152B33}" name="Payroll" dataDxfId="129"/>
    <tableColumn id="5" xr3:uid="{E6CA9912-4A15-4F2A-90BD-100D7716D748}" name="Include/Exclude in Coverage" dataDxfId="128"/>
  </tableColumns>
  <tableStyleInfo name="CRI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60162A-E761-44D7-B573-22950C50A7F0}" name="WC_Payrolls" displayName="WC_Payrolls" ref="E9:J2500" totalsRowShown="0" headerRowDxfId="127" dataDxfId="126">
  <autoFilter ref="E9:J2500" xr:uid="{7660162A-E761-44D7-B573-22950C50A7F0}"/>
  <tableColumns count="6">
    <tableColumn id="7" xr3:uid="{DC0A4517-96C2-46AC-B722-9DA8FE2D39A2}" name="State/Territory" dataDxfId="125"/>
    <tableColumn id="2" xr3:uid="{D0AB3755-CF8E-4604-A065-9FB9D4CCB0F7}" name="Class Code" dataDxfId="124"/>
    <tableColumn id="3" xr3:uid="{F41B77D4-065F-4543-99F9-1EA0B9EEC197}" name="Description" dataDxfId="123"/>
    <tableColumn id="5" xr3:uid="{61A617FE-39F1-4F55-AD77-2F4CF193795F}" name="Projected Payroll" dataDxfId="122"/>
    <tableColumn id="6" xr3:uid="{9DDF1D90-B841-4432-A66F-BCD73E8D155B}" name="# of Employees" dataDxfId="121"/>
    <tableColumn id="10" xr3:uid="{821B80A1-07B6-4595-994B-5C9341CEC001}" name="Optional - Named Insured" dataDxfId="120"/>
  </tableColumns>
  <tableStyleInfo name="CRI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4F5B9E1-3EE7-4B4A-8C04-5AFA36DF4055}" name="WC_Payroll_Totals" displayName="WC_Payroll_Totals" ref="L10:N14" totalsRowShown="0" headerRowDxfId="119" dataDxfId="118">
  <autoFilter ref="L10:N14" xr:uid="{8723C8EF-388A-4ACE-B879-74A03373EE72}">
    <filterColumn colId="0" hiddenButton="1"/>
    <filterColumn colId="1" hiddenButton="1"/>
    <filterColumn colId="2" hiddenButton="1"/>
  </autoFilter>
  <tableColumns count="3">
    <tableColumn id="1" xr3:uid="{CA6E3B18-F448-41E4-94C8-65CCA7E18D62}" name="Payroll Type" dataDxfId="117"/>
    <tableColumn id="2" xr3:uid="{B971918E-8BCB-4EFE-A5F2-1CE46FD820FB}" name="Payroll" dataDxfId="116">
      <calculatedColumnFormula>SUM(O21:O310)</calculatedColumnFormula>
    </tableColumn>
    <tableColumn id="3" xr3:uid="{AA8B0BF0-5162-4D07-A616-0EE5FEFDA127}" name="Employees" dataDxfId="115"/>
  </tableColumns>
  <tableStyleInfo name="TableStyleLight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B6B6378-76CB-4566-A267-52DA56304FF8}" name="Table11" displayName="Table11" ref="B19:P34" totalsRowShown="0" headerRowDxfId="105" dataDxfId="104">
  <autoFilter ref="B19:P34" xr:uid="{C86E2A6B-8A3C-4E76-A08D-ED604472DA2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C9A42E59-25DB-4221-8CDA-5B88EA2BAA99}" name="Policy Effective Date " dataDxfId="103"/>
    <tableColumn id="2" xr3:uid="{D849A0A3-D26E-4D3F-8142-A77B545B8E3A}" name="Policy Expiration Date" dataDxfId="102"/>
    <tableColumn id="3" xr3:uid="{ACB4D061-07A3-4043-AE6B-D070E77F35D1}" name="Carrier" dataDxfId="101"/>
    <tableColumn id="4" xr3:uid="{5669BC6D-575A-4927-BB89-7DA5E0154DB1}" name="Valuation Date " dataDxfId="100"/>
    <tableColumn id="5" xr3:uid="{4A2D2DE6-B772-479C-B0D1-1D4B769AB61B}" name="# of Claims" dataDxfId="99"/>
    <tableColumn id="6" xr3:uid="{A40C0E0C-95A4-4FD4-8FA4-CB8F300824DB}" name="Paid" dataDxfId="98"/>
    <tableColumn id="10" xr3:uid="{A96AB8CD-1C58-4264-8387-24C1AAC2CF30}" name="Paid Expense" dataDxfId="97"/>
    <tableColumn id="7" xr3:uid="{334A4D06-EDE5-46C8-A136-664364A6E143}" name="Reserve" dataDxfId="96"/>
    <tableColumn id="12" xr3:uid="{9671B91E-342B-462D-9D54-CA12214058E6}" name="Reserve Expense" dataDxfId="95"/>
    <tableColumn id="8" xr3:uid="{874B93D1-1C1A-4999-9E28-75D58A31B50C}" name="Total" dataDxfId="94">
      <calculatedColumnFormula>SUM(Table11[[#This Row],[Paid]:[Reserve Expense]])</calculatedColumnFormula>
    </tableColumn>
    <tableColumn id="9" xr3:uid="{8594901C-8D70-472F-BD4A-C1EE185CA6D5}" name="Historical/Audited Exposure" dataDxfId="93"/>
    <tableColumn id="11" xr3:uid="{286A115B-6DD4-4780-BD83-8AB34138FB7F}" name="Historical/Audited Premium" dataDxfId="92"/>
    <tableColumn id="13" xr3:uid="{27F2512C-EFD1-4F71-8044-340F9414D433}" name="Loss Ratio" dataDxfId="91" dataCellStyle="Percent">
      <calculatedColumnFormula>IF(K20=0,0,K20/M20)</calculatedColumnFormula>
    </tableColumn>
    <tableColumn id="14" xr3:uid="{1F459842-2672-4246-BB61-C3C28A28E762}" name="Deductible or SIR Amount (If Applicable)" dataDxfId="90"/>
    <tableColumn id="15" xr3:uid="{4E5B2370-0BCF-4C74-9637-A1B87A0D214D}" name="Policy Limits" dataDxfId="89"/>
  </tableColumns>
  <tableStyleInfo name="CRI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B841066-8E63-4CC7-B340-E86240702A43}" name="Table20" displayName="Table20" ref="B120:O196" totalsRowShown="0" headerRowDxfId="88" dataDxfId="87">
  <autoFilter ref="B120:O196" xr:uid="{871C6E0D-E071-4F99-B2FE-9E1A1B2185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C42D9F6-2F79-4E39-880E-ECDB8B18520F}" name="Policy Effective Date" dataDxfId="86"/>
    <tableColumn id="2" xr3:uid="{9013413E-1FFC-4783-B524-1FA84F53F71A}" name="Policy Expiration Date" dataDxfId="85"/>
    <tableColumn id="3" xr3:uid="{5579E6EE-905F-4A50-8544-24AB996D9032}" name="Carrier" dataDxfId="84"/>
    <tableColumn id="4" xr3:uid="{822917E7-310E-49D1-895B-3125DD5D7ECC}" name="Date of Loss" dataDxfId="83"/>
    <tableColumn id="5" xr3:uid="{2D7C50D7-8BD4-4E2A-BB00-6A82CACD6B07}" name="Coverage" dataDxfId="82"/>
    <tableColumn id="10" xr3:uid="{27AB859B-E2BF-44A2-BBF2-A7C3400382DB}" name="Paid" dataDxfId="81"/>
    <tableColumn id="11" xr3:uid="{28AA51AB-E06B-4629-8BFA-01F21B96356E}" name="Paid Expense" dataDxfId="80"/>
    <tableColumn id="6" xr3:uid="{FDD742C2-2145-4AFB-80B3-EEAA63B3B8B7}" name="Reserve" dataDxfId="79"/>
    <tableColumn id="12" xr3:uid="{AEB9E703-202E-480F-B618-BD07ECABCFA8}" name="Reserve Expense" dataDxfId="78"/>
    <tableColumn id="8" xr3:uid="{C5493588-A8FB-4898-9DE8-C50B6C5C39F9}" name="Total" dataDxfId="77">
      <calculatedColumnFormula>SUM(Table20[[#This Row],[Paid]:[Reserve]])</calculatedColumnFormula>
    </tableColumn>
    <tableColumn id="9" xr3:uid="{53BCE522-65C7-448A-BF00-CEC3ADC56149}" name="Claimant Name" dataDxfId="76"/>
    <tableColumn id="14" xr3:uid="{25423BD3-EAC6-47F6-9948-11FE2CD3790E}" name="Description" dataDxfId="75"/>
    <tableColumn id="7" xr3:uid="{1FEC50C0-EBA6-4EBE-9860-4EF83675D8A6}" name="Is This a Basket Claim?" dataDxfId="74"/>
    <tableColumn id="13" xr3:uid="{7C3E405A-B68C-4A3B-8634-1051A6B26B40}" name="Claim Number" dataDxfId="73"/>
  </tableColumns>
  <tableStyleInfo name="CRITable" showFirstColumn="0" showLastColumn="0" showRowStripes="1" showColumnStripes="0"/>
</table>
</file>

<file path=xl/theme/theme1.xml><?xml version="1.0" encoding="utf-8"?>
<a:theme xmlns:a="http://schemas.openxmlformats.org/drawingml/2006/main" name="CRI">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1" dT="2025-10-21T13:46:56.35" personId="{D85CCF90-12DD-401C-9268-CEF782CB2C93}" id="{7711FF53-B694-4A6F-9186-4DD59D5C73B3}">
    <text xml:space="preserve">If this is a new request- please also email the Zurich underwriter for approval so we can ensure it is on the renewal policy. Thank you!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11.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7.bin"/><Relationship Id="rId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B4692-8C66-4CA6-BC0D-4B8FD1B5B303}">
  <sheetPr codeName="Sheet2">
    <tabColor theme="7"/>
  </sheetPr>
  <dimension ref="A1:D17"/>
  <sheetViews>
    <sheetView showGridLines="0" view="pageBreakPreview" topLeftCell="B1" zoomScaleNormal="110" zoomScaleSheetLayoutView="100" workbookViewId="0">
      <selection activeCell="C7" sqref="C7"/>
    </sheetView>
  </sheetViews>
  <sheetFormatPr defaultColWidth="8.625" defaultRowHeight="14.25" x14ac:dyDescent="0.2"/>
  <cols>
    <col min="1" max="1" width="4.625" customWidth="1"/>
    <col min="2" max="2" width="49.375" customWidth="1"/>
    <col min="3" max="3" width="37.125" customWidth="1"/>
    <col min="4" max="4" width="9" customWidth="1"/>
    <col min="15500" max="15500" width="9.625" customWidth="1"/>
    <col min="15501" max="16384" width="3.375" customWidth="1"/>
  </cols>
  <sheetData>
    <row r="1" spans="1:4" s="57" customFormat="1" ht="30" customHeight="1" x14ac:dyDescent="0.2">
      <c r="A1" s="452" t="s">
        <v>0</v>
      </c>
      <c r="B1" s="452"/>
      <c r="C1" s="452"/>
    </row>
    <row r="2" spans="1:4" s="3" customFormat="1" ht="60" customHeight="1" x14ac:dyDescent="0.2">
      <c r="B2" s="3" t="s">
        <v>1</v>
      </c>
      <c r="D2" s="6"/>
    </row>
    <row r="4" spans="1:4" s="1" customFormat="1" ht="15" x14ac:dyDescent="0.25">
      <c r="B4" s="1" t="s">
        <v>2</v>
      </c>
    </row>
    <row r="6" spans="1:4" x14ac:dyDescent="0.2">
      <c r="C6" s="9"/>
    </row>
    <row r="7" spans="1:4" x14ac:dyDescent="0.2">
      <c r="B7" t="s">
        <v>3</v>
      </c>
      <c r="C7" s="26" t="s">
        <v>4</v>
      </c>
    </row>
    <row r="8" spans="1:4" x14ac:dyDescent="0.2">
      <c r="B8" t="s">
        <v>5</v>
      </c>
      <c r="C8" s="26" t="str">
        <f>INDEX('Look Up'!$BS$4:$BS$44,MATCH(C7,'Look Up'!$BP$4:$BP$44,0))</f>
        <v>Underwritten by Zurich</v>
      </c>
    </row>
    <row r="9" spans="1:4" x14ac:dyDescent="0.2">
      <c r="B9" t="s">
        <v>6</v>
      </c>
      <c r="C9" s="51">
        <f>INDEX('Look Up'!$BT$4:$BT$44,MATCH(C7,'Look Up'!$BP$4:$BP$44,0))</f>
        <v>150000</v>
      </c>
    </row>
    <row r="12" spans="1:4" x14ac:dyDescent="0.2">
      <c r="B12" t="s">
        <v>7</v>
      </c>
      <c r="C12" s="101">
        <v>1</v>
      </c>
    </row>
    <row r="13" spans="1:4" x14ac:dyDescent="0.2">
      <c r="C13" t="s">
        <v>8</v>
      </c>
    </row>
    <row r="16" spans="1:4" ht="14.25" customHeight="1" x14ac:dyDescent="0.2"/>
    <row r="17" ht="14.25" customHeight="1" x14ac:dyDescent="0.2"/>
  </sheetData>
  <sheetProtection algorithmName="SHA-512" hashValue="2ATa6AqrhBG4NFXVkOcJLcdei40ZGY3fT4diQor79JxgevSURH6fjW8I6W7YmYq91UCW24w8L8gupuoSLeqeIQ==" saltValue="8YkhIdOhpyBTjuctX9PNUA==" spinCount="100000" sheet="1" selectLockedCells="1"/>
  <mergeCells count="1">
    <mergeCell ref="A1:C1"/>
  </mergeCells>
  <pageMargins left="0.7" right="0.7" top="0.75" bottom="0.75" header="0.3" footer="0.3"/>
  <pageSetup scale="91"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2A49316B-A1ED-4F90-841D-9B92CD71FCFD}">
          <x14:formula1>
            <xm:f>'Look Up'!$BP$3:$BP$44</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6833-D334-49AB-99E7-F9C47D1E1116}">
  <sheetPr>
    <tabColor rgb="FFAECFD2"/>
  </sheetPr>
  <dimension ref="A1:L39"/>
  <sheetViews>
    <sheetView showGridLines="0" view="pageBreakPreview" zoomScale="80" zoomScaleNormal="60" zoomScaleSheetLayoutView="80" workbookViewId="0">
      <selection activeCell="B29" sqref="B29"/>
    </sheetView>
  </sheetViews>
  <sheetFormatPr defaultColWidth="8" defaultRowHeight="14.25" x14ac:dyDescent="0.2"/>
  <cols>
    <col min="1" max="1" width="4.625" style="23" customWidth="1"/>
    <col min="2" max="2" width="51.375" style="23" customWidth="1"/>
    <col min="3" max="3" width="23.875" style="23" customWidth="1"/>
    <col min="4" max="4" width="33" style="23" customWidth="1"/>
    <col min="5" max="5" width="31.625" style="23" customWidth="1"/>
    <col min="6" max="6" width="19.625" style="23" customWidth="1"/>
    <col min="7" max="7" width="15.375" style="23" customWidth="1"/>
    <col min="8" max="8" width="4.5" style="23" customWidth="1"/>
    <col min="9" max="9" width="18.625" style="23" customWidth="1"/>
    <col min="10" max="10" width="4.125" style="23" customWidth="1"/>
    <col min="11" max="11" width="4.625" style="23" customWidth="1"/>
    <col min="12" max="16384" width="8" style="23"/>
  </cols>
  <sheetData>
    <row r="1" spans="1:12" s="119" customFormat="1" ht="45" customHeight="1" x14ac:dyDescent="0.2">
      <c r="A1" s="496" t="str">
        <f>Cover!B1</f>
        <v>Boulder Insurance Program</v>
      </c>
      <c r="B1" s="496"/>
      <c r="C1" s="496"/>
      <c r="D1" s="496"/>
      <c r="E1" s="496"/>
      <c r="F1" s="496"/>
      <c r="G1" s="496"/>
      <c r="H1" s="496"/>
      <c r="I1" s="121"/>
      <c r="J1" s="121"/>
    </row>
    <row r="2" spans="1:12" s="119" customFormat="1" ht="18.600000000000001" customHeight="1" x14ac:dyDescent="0.2">
      <c r="B2" s="121">
        <f>Cover!E11</f>
        <v>38193</v>
      </c>
      <c r="C2" s="119" t="str">
        <f>Cover!C11</f>
        <v>Bacallao Construction &amp; Engineering Development LLC</v>
      </c>
      <c r="D2" s="121"/>
      <c r="E2" s="121"/>
      <c r="F2" s="121"/>
      <c r="G2" s="121"/>
      <c r="H2" s="121"/>
      <c r="I2" s="121"/>
      <c r="J2" s="121"/>
    </row>
    <row r="3" spans="1:12" s="122" customFormat="1" ht="42.6" customHeight="1" x14ac:dyDescent="0.2">
      <c r="B3" s="122" t="s">
        <v>317</v>
      </c>
      <c r="D3" s="123"/>
      <c r="E3" s="123"/>
      <c r="F3" s="123"/>
      <c r="G3" s="123"/>
      <c r="H3" s="123"/>
      <c r="I3" s="200"/>
      <c r="J3" s="201"/>
      <c r="K3" s="200"/>
      <c r="L3" s="200"/>
    </row>
    <row r="4" spans="1:12" s="202" customFormat="1" ht="8.4499999999999993" customHeight="1" x14ac:dyDescent="0.2">
      <c r="D4" s="203"/>
      <c r="E4" s="203"/>
      <c r="F4" s="203"/>
      <c r="G4" s="203"/>
      <c r="H4" s="203"/>
      <c r="J4" s="204"/>
    </row>
    <row r="5" spans="1:12" ht="21.95" hidden="1" customHeight="1" thickBot="1" x14ac:dyDescent="0.3">
      <c r="B5" s="205" t="s">
        <v>318</v>
      </c>
      <c r="C5" s="206" t="s">
        <v>319</v>
      </c>
      <c r="D5" s="207" t="s">
        <v>320</v>
      </c>
      <c r="H5" s="208"/>
      <c r="I5" s="209"/>
      <c r="J5" s="209"/>
      <c r="K5" s="210"/>
      <c r="L5" s="210"/>
    </row>
    <row r="6" spans="1:12" ht="21.95" customHeight="1" x14ac:dyDescent="0.25">
      <c r="B6" s="27"/>
      <c r="C6" s="211"/>
      <c r="H6" s="208"/>
      <c r="I6" s="208"/>
      <c r="J6" s="208"/>
    </row>
    <row r="7" spans="1:12" s="128" customFormat="1" ht="38.1" customHeight="1" x14ac:dyDescent="0.2">
      <c r="A7" s="140"/>
      <c r="B7" s="395" t="s">
        <v>321</v>
      </c>
      <c r="C7" s="395" t="s">
        <v>81</v>
      </c>
      <c r="D7" s="395" t="s">
        <v>322</v>
      </c>
      <c r="E7" s="395" t="s">
        <v>323</v>
      </c>
      <c r="F7" s="396" t="s">
        <v>324</v>
      </c>
      <c r="G7" s="396" t="s">
        <v>325</v>
      </c>
      <c r="H7" s="140"/>
      <c r="I7" s="212"/>
      <c r="J7" s="212"/>
      <c r="K7" s="212"/>
      <c r="L7" s="212"/>
    </row>
    <row r="8" spans="1:12" x14ac:dyDescent="0.2">
      <c r="B8" s="360" t="s">
        <v>16</v>
      </c>
      <c r="C8" s="360" t="s">
        <v>92</v>
      </c>
      <c r="D8" s="397"/>
      <c r="E8" s="397">
        <v>3438462</v>
      </c>
      <c r="F8" s="360" t="s">
        <v>326</v>
      </c>
      <c r="G8" s="360" t="s">
        <v>25</v>
      </c>
      <c r="I8" s="210"/>
      <c r="J8" s="210"/>
      <c r="K8" s="210"/>
      <c r="L8" s="210"/>
    </row>
    <row r="9" spans="1:12" x14ac:dyDescent="0.2">
      <c r="B9" s="360"/>
      <c r="C9" s="360"/>
      <c r="D9" s="397"/>
      <c r="E9" s="397"/>
      <c r="F9" s="360"/>
      <c r="G9" s="360"/>
      <c r="I9" s="210"/>
      <c r="J9" s="210"/>
      <c r="K9" s="210"/>
      <c r="L9" s="210"/>
    </row>
    <row r="10" spans="1:12" x14ac:dyDescent="0.2">
      <c r="B10" s="360"/>
      <c r="C10" s="360"/>
      <c r="D10" s="397"/>
      <c r="E10" s="397"/>
      <c r="F10" s="360"/>
      <c r="G10" s="360"/>
      <c r="I10" s="210"/>
      <c r="J10" s="210"/>
      <c r="K10" s="210"/>
      <c r="L10" s="210"/>
    </row>
    <row r="11" spans="1:12" x14ac:dyDescent="0.2">
      <c r="B11" s="360"/>
      <c r="C11" s="360"/>
      <c r="D11" s="397"/>
      <c r="E11" s="397"/>
      <c r="F11" s="360"/>
      <c r="G11" s="360"/>
      <c r="I11" s="210"/>
      <c r="J11" s="210"/>
      <c r="K11" s="210"/>
      <c r="L11" s="210"/>
    </row>
    <row r="12" spans="1:12" x14ac:dyDescent="0.2">
      <c r="B12" s="360"/>
      <c r="C12" s="360"/>
      <c r="D12" s="397"/>
      <c r="E12" s="397"/>
      <c r="F12" s="360"/>
      <c r="G12" s="360"/>
      <c r="I12" s="210"/>
      <c r="J12" s="210"/>
      <c r="K12" s="210"/>
      <c r="L12" s="210"/>
    </row>
    <row r="13" spans="1:12" x14ac:dyDescent="0.2">
      <c r="B13" s="360"/>
      <c r="C13" s="360"/>
      <c r="D13" s="397"/>
      <c r="E13" s="397"/>
      <c r="F13" s="360"/>
      <c r="G13" s="360"/>
      <c r="I13" s="210"/>
      <c r="J13" s="210"/>
      <c r="K13" s="210"/>
      <c r="L13" s="210"/>
    </row>
    <row r="14" spans="1:12" x14ac:dyDescent="0.2">
      <c r="B14" s="360"/>
      <c r="C14" s="360"/>
      <c r="D14" s="397"/>
      <c r="E14" s="397"/>
      <c r="F14" s="360"/>
      <c r="G14" s="360"/>
      <c r="I14" s="210"/>
      <c r="J14" s="210"/>
      <c r="K14" s="210"/>
      <c r="L14" s="210"/>
    </row>
    <row r="15" spans="1:12" x14ac:dyDescent="0.2">
      <c r="B15" s="360"/>
      <c r="C15" s="360"/>
      <c r="D15" s="397"/>
      <c r="E15" s="397"/>
      <c r="F15" s="360"/>
      <c r="G15" s="360"/>
      <c r="I15" s="210"/>
      <c r="J15" s="210"/>
      <c r="K15" s="210"/>
      <c r="L15" s="210"/>
    </row>
    <row r="16" spans="1:12" x14ac:dyDescent="0.2">
      <c r="B16" s="360"/>
      <c r="C16" s="360"/>
      <c r="D16" s="397"/>
      <c r="E16" s="397"/>
      <c r="F16" s="360"/>
      <c r="G16" s="360"/>
      <c r="I16" s="210"/>
      <c r="J16" s="210"/>
      <c r="K16" s="210"/>
      <c r="L16" s="210"/>
    </row>
    <row r="17" spans="2:12" x14ac:dyDescent="0.2">
      <c r="B17" s="360"/>
      <c r="C17" s="360"/>
      <c r="D17" s="397"/>
      <c r="E17" s="397"/>
      <c r="F17" s="360"/>
      <c r="G17" s="360"/>
      <c r="I17" s="210"/>
      <c r="J17" s="210"/>
      <c r="K17" s="210"/>
      <c r="L17" s="210"/>
    </row>
    <row r="18" spans="2:12" x14ac:dyDescent="0.2">
      <c r="B18" s="360"/>
      <c r="C18" s="360"/>
      <c r="D18" s="397"/>
      <c r="E18" s="397"/>
      <c r="F18" s="360"/>
      <c r="G18" s="360"/>
      <c r="I18" s="210"/>
      <c r="J18" s="210"/>
      <c r="K18" s="210"/>
      <c r="L18" s="210"/>
    </row>
    <row r="19" spans="2:12" x14ac:dyDescent="0.2">
      <c r="B19" s="360"/>
      <c r="C19" s="360"/>
      <c r="D19" s="397"/>
      <c r="E19" s="397"/>
      <c r="F19" s="360"/>
      <c r="G19" s="360"/>
      <c r="I19" s="210"/>
      <c r="J19" s="210"/>
      <c r="K19" s="210"/>
      <c r="L19" s="210"/>
    </row>
    <row r="20" spans="2:12" x14ac:dyDescent="0.2">
      <c r="B20" s="360"/>
      <c r="C20" s="360"/>
      <c r="D20" s="397"/>
      <c r="E20" s="397"/>
      <c r="F20" s="360"/>
      <c r="G20" s="360"/>
      <c r="I20" s="210"/>
      <c r="J20" s="210"/>
      <c r="K20" s="210"/>
      <c r="L20" s="210"/>
    </row>
    <row r="21" spans="2:12" x14ac:dyDescent="0.2">
      <c r="B21" s="360"/>
      <c r="C21" s="360"/>
      <c r="D21" s="397"/>
      <c r="E21" s="397"/>
      <c r="F21" s="360"/>
      <c r="G21" s="360"/>
      <c r="I21" s="210"/>
      <c r="J21" s="210"/>
      <c r="K21" s="210"/>
      <c r="L21" s="210"/>
    </row>
    <row r="22" spans="2:12" x14ac:dyDescent="0.2">
      <c r="B22" s="360"/>
      <c r="C22" s="360"/>
      <c r="D22" s="397"/>
      <c r="E22" s="397"/>
      <c r="F22" s="360"/>
      <c r="G22" s="360"/>
      <c r="I22" s="210"/>
      <c r="J22" s="210"/>
      <c r="K22" s="210"/>
      <c r="L22" s="210"/>
    </row>
    <row r="23" spans="2:12" x14ac:dyDescent="0.2">
      <c r="B23" s="360"/>
      <c r="C23" s="360"/>
      <c r="D23" s="360"/>
      <c r="E23" s="360"/>
      <c r="F23" s="360"/>
      <c r="G23" s="360"/>
    </row>
    <row r="24" spans="2:12" ht="15" x14ac:dyDescent="0.25">
      <c r="B24" s="398"/>
      <c r="C24" s="398"/>
      <c r="D24" s="398"/>
      <c r="E24" s="398"/>
      <c r="F24" s="398"/>
      <c r="G24" s="399"/>
      <c r="H24" s="208"/>
      <c r="I24" s="209"/>
      <c r="J24" s="209"/>
      <c r="K24" s="210"/>
      <c r="L24" s="210"/>
    </row>
    <row r="25" spans="2:12" ht="15" x14ac:dyDescent="0.25">
      <c r="H25" s="208"/>
      <c r="I25" s="209"/>
      <c r="J25" s="209"/>
      <c r="K25" s="210"/>
      <c r="L25" s="210"/>
    </row>
    <row r="26" spans="2:12" ht="15.75" thickBot="1" x14ac:dyDescent="0.3">
      <c r="H26" s="208"/>
      <c r="I26" s="209"/>
      <c r="J26" s="209"/>
      <c r="K26" s="210"/>
      <c r="L26" s="210"/>
    </row>
    <row r="27" spans="2:12" ht="19.5" thickBot="1" x14ac:dyDescent="0.3">
      <c r="B27" s="213" t="s">
        <v>327</v>
      </c>
      <c r="C27" s="214"/>
      <c r="H27" s="208"/>
      <c r="I27" s="209"/>
      <c r="J27" s="209"/>
      <c r="K27" s="210"/>
      <c r="L27" s="210"/>
    </row>
    <row r="28" spans="2:12" ht="15" x14ac:dyDescent="0.25">
      <c r="B28" s="215" t="s">
        <v>328</v>
      </c>
      <c r="C28" s="113"/>
      <c r="I28" s="209"/>
      <c r="J28" s="209"/>
      <c r="K28" s="210"/>
      <c r="L28" s="210"/>
    </row>
    <row r="29" spans="2:12" ht="15" x14ac:dyDescent="0.25">
      <c r="B29" s="215" t="s">
        <v>329</v>
      </c>
      <c r="C29" s="114"/>
      <c r="I29" s="209"/>
      <c r="J29" s="209"/>
      <c r="K29" s="210"/>
      <c r="L29" s="210"/>
    </row>
    <row r="30" spans="2:12" ht="15" x14ac:dyDescent="0.25">
      <c r="B30" s="215" t="s">
        <v>330</v>
      </c>
      <c r="C30" s="114"/>
      <c r="I30" s="209"/>
      <c r="J30" s="209"/>
      <c r="K30" s="210"/>
      <c r="L30" s="210"/>
    </row>
    <row r="31" spans="2:12" ht="15" x14ac:dyDescent="0.25">
      <c r="B31" s="215" t="s">
        <v>331</v>
      </c>
      <c r="C31" s="114"/>
      <c r="I31" s="209"/>
      <c r="J31" s="209"/>
      <c r="K31" s="210"/>
      <c r="L31" s="210"/>
    </row>
    <row r="32" spans="2:12" ht="15" x14ac:dyDescent="0.25">
      <c r="B32" s="215" t="s">
        <v>332</v>
      </c>
      <c r="C32" s="114"/>
      <c r="I32" s="209"/>
      <c r="J32" s="209"/>
      <c r="K32" s="210"/>
      <c r="L32" s="210"/>
    </row>
    <row r="33" spans="2:12" ht="15" x14ac:dyDescent="0.25">
      <c r="B33" s="215" t="s">
        <v>333</v>
      </c>
      <c r="C33" s="114"/>
      <c r="I33" s="209"/>
      <c r="J33" s="209"/>
      <c r="K33" s="210"/>
      <c r="L33" s="210"/>
    </row>
    <row r="34" spans="2:12" ht="15" x14ac:dyDescent="0.25">
      <c r="B34" s="215" t="s">
        <v>334</v>
      </c>
      <c r="C34" s="114"/>
      <c r="I34" s="209"/>
      <c r="J34" s="209"/>
      <c r="K34" s="210"/>
      <c r="L34" s="210"/>
    </row>
    <row r="35" spans="2:12" ht="15" x14ac:dyDescent="0.25">
      <c r="B35" s="215" t="s">
        <v>335</v>
      </c>
      <c r="C35" s="114"/>
      <c r="I35" s="209"/>
      <c r="J35" s="209"/>
      <c r="K35" s="210"/>
      <c r="L35" s="210"/>
    </row>
    <row r="36" spans="2:12" ht="15" thickBot="1" x14ac:dyDescent="0.25">
      <c r="B36" s="216" t="s">
        <v>336</v>
      </c>
      <c r="C36" s="115"/>
      <c r="I36" s="217"/>
      <c r="J36" s="218"/>
      <c r="K36" s="210"/>
      <c r="L36" s="210"/>
    </row>
    <row r="37" spans="2:12" ht="15" customHeight="1" x14ac:dyDescent="0.25">
      <c r="I37" s="219"/>
    </row>
    <row r="38" spans="2:12" ht="14.25" customHeight="1" x14ac:dyDescent="0.25">
      <c r="B38" s="220" t="s">
        <v>337</v>
      </c>
      <c r="I38" s="219"/>
    </row>
    <row r="39" spans="2:12" ht="17.25" customHeight="1" x14ac:dyDescent="0.2">
      <c r="H39" s="221"/>
      <c r="I39" s="221"/>
      <c r="J39" s="221"/>
    </row>
  </sheetData>
  <sheetProtection insertHyperlinks="0" selectLockedCells="1" sort="0" autoFilter="0" pivotTables="0"/>
  <mergeCells count="1">
    <mergeCell ref="A1:H1"/>
  </mergeCells>
  <dataValidations count="1">
    <dataValidation type="list" allowBlank="1" showInputMessage="1" showErrorMessage="1" sqref="C5:C6" xr:uid="{0B4DC4A8-EBB0-45F4-BC13-175750E9B297}">
      <formula1>"Business Auto, Truckers"</formula1>
    </dataValidation>
  </dataValidations>
  <printOptions horizontalCentered="1"/>
  <pageMargins left="0.25" right="0.25" top="0.75" bottom="0.75" header="0.3" footer="0.3"/>
  <pageSetup scale="32"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9101-FF6D-47EF-B264-33F31742BD2E}">
  <sheetPr codeName="Sheet12">
    <tabColor rgb="FFAECFD2"/>
  </sheetPr>
  <dimension ref="A1:Q1528"/>
  <sheetViews>
    <sheetView showGridLines="0" view="pageBreakPreview" topLeftCell="A21" zoomScale="70" zoomScaleNormal="90" zoomScaleSheetLayoutView="70" workbookViewId="0">
      <selection activeCell="D92" sqref="D92"/>
    </sheetView>
  </sheetViews>
  <sheetFormatPr defaultColWidth="8" defaultRowHeight="14.25" x14ac:dyDescent="0.2"/>
  <cols>
    <col min="1" max="1" width="4.625" style="125" customWidth="1"/>
    <col min="2" max="2" width="25.625" style="125" customWidth="1"/>
    <col min="3" max="3" width="30.125" style="125" customWidth="1"/>
    <col min="4" max="4" width="20.625" style="125" customWidth="1"/>
    <col min="5" max="5" width="14.625" style="125" customWidth="1"/>
    <col min="6" max="6" width="14.375" style="125" customWidth="1"/>
    <col min="7" max="7" width="13.125" style="125" customWidth="1"/>
    <col min="8" max="8" width="15.625" style="125" hidden="1" customWidth="1"/>
    <col min="9" max="9" width="12" style="125" customWidth="1"/>
    <col min="10" max="10" width="18.125" style="125" hidden="1" customWidth="1"/>
    <col min="11" max="11" width="14.875" style="199" customWidth="1"/>
    <col min="12" max="12" width="27" style="125" customWidth="1"/>
    <col min="13" max="13" width="19.125" style="125" customWidth="1"/>
    <col min="14" max="15" width="15.625" style="125" customWidth="1"/>
    <col min="16" max="16" width="9.375" style="54" customWidth="1"/>
    <col min="17" max="17" width="4.375" style="54" customWidth="1"/>
    <col min="18" max="19" width="8" style="54"/>
    <col min="20" max="20" width="11.5" style="54" bestFit="1" customWidth="1"/>
    <col min="21" max="16384" width="8" style="54"/>
  </cols>
  <sheetData>
    <row r="1" spans="1:16" s="52" customFormat="1" ht="18.75" x14ac:dyDescent="0.2">
      <c r="A1" s="119"/>
      <c r="B1" s="437" t="str">
        <f>Cover!B1</f>
        <v>Boulder Insurance Program</v>
      </c>
      <c r="C1" s="437"/>
      <c r="D1" s="437"/>
      <c r="E1" s="437"/>
      <c r="F1" s="437"/>
      <c r="G1" s="437"/>
      <c r="H1" s="437"/>
      <c r="I1" s="437"/>
      <c r="J1" s="437"/>
      <c r="K1" s="437"/>
      <c r="L1" s="437"/>
      <c r="M1" s="437"/>
      <c r="N1" s="437"/>
      <c r="O1" s="437"/>
      <c r="P1" s="437"/>
    </row>
    <row r="2" spans="1:16" s="52" customFormat="1" ht="18.75" x14ac:dyDescent="0.2">
      <c r="A2" s="119"/>
      <c r="B2" s="437" t="str">
        <f>Cover!B2</f>
        <v>Underwritten by Zurich</v>
      </c>
      <c r="C2" s="437"/>
      <c r="D2" s="437"/>
      <c r="E2" s="437"/>
      <c r="F2" s="437"/>
      <c r="G2" s="437"/>
      <c r="H2" s="437"/>
      <c r="I2" s="437"/>
      <c r="J2" s="437"/>
      <c r="K2" s="437"/>
      <c r="L2" s="437"/>
      <c r="M2" s="437"/>
      <c r="N2" s="437"/>
      <c r="O2" s="437"/>
      <c r="P2" s="437"/>
    </row>
    <row r="3" spans="1:16" s="52" customFormat="1" ht="18.600000000000001" customHeight="1" x14ac:dyDescent="0.2">
      <c r="A3" s="119"/>
      <c r="B3" s="336">
        <f>Cover!E11</f>
        <v>38193</v>
      </c>
      <c r="C3" s="336" t="str">
        <f>Cover!C11</f>
        <v>Bacallao Construction &amp; Engineering Development LLC</v>
      </c>
      <c r="D3" s="118"/>
      <c r="E3" s="118"/>
      <c r="F3" s="118"/>
      <c r="G3" s="118"/>
      <c r="H3" s="118"/>
      <c r="I3" s="118"/>
      <c r="J3" s="118"/>
      <c r="K3" s="118"/>
      <c r="L3" s="118"/>
      <c r="M3" s="118"/>
      <c r="N3" s="118"/>
      <c r="O3" s="118"/>
      <c r="P3" s="118"/>
    </row>
    <row r="4" spans="1:16" s="53" customFormat="1" ht="30" customHeight="1" x14ac:dyDescent="0.2">
      <c r="A4" s="122"/>
      <c r="B4" s="122" t="s">
        <v>338</v>
      </c>
      <c r="C4" s="122"/>
      <c r="D4" s="122"/>
      <c r="E4" s="122"/>
      <c r="F4" s="122"/>
      <c r="G4" s="122"/>
      <c r="H4" s="122"/>
      <c r="I4" s="122"/>
      <c r="J4" s="122"/>
      <c r="K4" s="122"/>
      <c r="L4" s="122"/>
      <c r="M4" s="122"/>
      <c r="N4" s="122"/>
      <c r="O4" s="122"/>
      <c r="P4" s="122"/>
    </row>
    <row r="5" spans="1:16" s="53" customFormat="1" ht="30" customHeight="1" x14ac:dyDescent="0.2">
      <c r="A5" s="133"/>
      <c r="B5" s="500" t="s">
        <v>339</v>
      </c>
      <c r="C5" s="500"/>
      <c r="D5" s="500"/>
      <c r="E5" s="500"/>
      <c r="F5" s="500"/>
      <c r="G5" s="500"/>
      <c r="H5" s="500"/>
      <c r="I5" s="133"/>
      <c r="J5" s="133"/>
      <c r="K5" s="133"/>
      <c r="L5" s="133"/>
      <c r="M5" s="133"/>
      <c r="N5" s="133"/>
      <c r="O5" s="133"/>
      <c r="P5" s="133"/>
    </row>
    <row r="6" spans="1:16" s="55" customFormat="1" ht="15" customHeight="1" x14ac:dyDescent="0.2">
      <c r="A6" s="133"/>
      <c r="B6" s="498" t="s">
        <v>340</v>
      </c>
      <c r="C6" s="498"/>
      <c r="D6" s="498"/>
      <c r="E6" s="498"/>
      <c r="F6" s="498"/>
      <c r="G6" s="134"/>
      <c r="H6" s="498"/>
      <c r="I6" s="498"/>
      <c r="J6" s="498"/>
      <c r="K6" s="135"/>
      <c r="L6" s="337" t="s">
        <v>341</v>
      </c>
      <c r="M6" s="137" t="s">
        <v>37</v>
      </c>
      <c r="N6" s="136"/>
      <c r="O6" s="136"/>
      <c r="P6" s="134"/>
    </row>
    <row r="7" spans="1:16" s="55" customFormat="1" ht="15" customHeight="1" x14ac:dyDescent="0.2">
      <c r="A7" s="133"/>
      <c r="B7" s="480" t="s">
        <v>342</v>
      </c>
      <c r="C7" s="481"/>
      <c r="D7" s="481"/>
      <c r="E7" s="481"/>
      <c r="F7" s="481"/>
      <c r="G7" s="133"/>
      <c r="H7" s="133"/>
      <c r="I7" s="133"/>
      <c r="J7" s="133"/>
      <c r="K7" s="135"/>
      <c r="L7" s="487" t="s">
        <v>343</v>
      </c>
      <c r="M7" s="487"/>
      <c r="N7" s="487"/>
      <c r="O7" s="133"/>
      <c r="P7" s="134"/>
    </row>
    <row r="8" spans="1:16" s="55" customFormat="1" ht="15" customHeight="1" x14ac:dyDescent="0.2">
      <c r="A8" s="133"/>
      <c r="B8" s="480" t="s">
        <v>344</v>
      </c>
      <c r="C8" s="481"/>
      <c r="D8" s="481"/>
      <c r="E8" s="481"/>
      <c r="F8" s="481"/>
      <c r="G8" s="133"/>
      <c r="H8" s="133"/>
      <c r="I8" s="133"/>
      <c r="J8" s="133"/>
      <c r="K8" s="135"/>
      <c r="L8" s="487"/>
      <c r="M8" s="487"/>
      <c r="N8" s="487"/>
      <c r="O8" s="133"/>
      <c r="P8" s="134"/>
    </row>
    <row r="9" spans="1:16" s="55" customFormat="1" ht="15" customHeight="1" x14ac:dyDescent="0.2">
      <c r="A9" s="133"/>
      <c r="B9" s="480" t="s">
        <v>345</v>
      </c>
      <c r="C9" s="481"/>
      <c r="D9" s="481"/>
      <c r="E9" s="481"/>
      <c r="F9" s="481"/>
      <c r="G9" s="133"/>
      <c r="H9" s="133"/>
      <c r="I9" s="133"/>
      <c r="J9" s="133"/>
      <c r="K9" s="135"/>
      <c r="L9" s="487"/>
      <c r="M9" s="487"/>
      <c r="N9" s="487"/>
      <c r="O9" s="133"/>
      <c r="P9" s="134"/>
    </row>
    <row r="10" spans="1:16" s="55" customFormat="1" ht="15" customHeight="1" x14ac:dyDescent="0.2">
      <c r="A10" s="133"/>
      <c r="B10" s="487" t="s">
        <v>346</v>
      </c>
      <c r="C10" s="487"/>
      <c r="D10" s="487"/>
      <c r="E10" s="487"/>
      <c r="F10" s="487"/>
      <c r="G10" s="133"/>
      <c r="H10" s="138"/>
      <c r="I10" s="138"/>
      <c r="J10" s="138"/>
      <c r="K10" s="138"/>
      <c r="L10" s="138"/>
      <c r="M10" s="138"/>
      <c r="N10" s="138"/>
      <c r="O10" s="138"/>
      <c r="P10" s="134"/>
    </row>
    <row r="11" spans="1:16" s="55" customFormat="1" ht="14.1" customHeight="1" x14ac:dyDescent="0.2">
      <c r="A11" s="133"/>
      <c r="B11" s="487" t="str">
        <f>"Itemize historical losses over " &amp; TEXT('Captive Setup'!C9,"$#,###")&amp; " for the requested lines of coverage at the bottom of this worksheet."</f>
        <v>Itemize historical losses over $150,000 for the requested lines of coverage at the bottom of this worksheet.</v>
      </c>
      <c r="C11" s="487"/>
      <c r="D11" s="487"/>
      <c r="E11" s="487"/>
      <c r="F11" s="487"/>
      <c r="G11" s="133"/>
      <c r="H11" s="133"/>
      <c r="I11" s="133"/>
      <c r="J11" s="133"/>
      <c r="K11" s="135"/>
      <c r="L11" s="133"/>
      <c r="M11" s="133"/>
      <c r="N11" s="133"/>
      <c r="O11" s="133"/>
      <c r="P11" s="134"/>
    </row>
    <row r="12" spans="1:16" ht="15" customHeight="1" x14ac:dyDescent="0.2">
      <c r="A12" s="23"/>
      <c r="B12" s="464"/>
      <c r="C12" s="464"/>
      <c r="D12" s="464"/>
      <c r="E12" s="464"/>
      <c r="F12" s="464"/>
      <c r="G12" s="464"/>
      <c r="H12" s="464"/>
      <c r="I12" s="464"/>
      <c r="J12" s="464"/>
      <c r="K12" s="464"/>
      <c r="L12" s="464"/>
      <c r="M12" s="464"/>
      <c r="N12" s="464"/>
      <c r="O12" s="464"/>
    </row>
    <row r="13" spans="1:16" s="56" customFormat="1" ht="15" x14ac:dyDescent="0.2">
      <c r="A13" s="140"/>
      <c r="B13" s="128" t="s">
        <v>44</v>
      </c>
      <c r="C13" s="128"/>
      <c r="D13" s="141"/>
      <c r="E13" s="141"/>
      <c r="F13" s="141"/>
      <c r="G13" s="141"/>
      <c r="H13" s="141"/>
      <c r="I13" s="141"/>
      <c r="J13" s="141"/>
      <c r="K13" s="141"/>
      <c r="L13" s="141"/>
      <c r="M13" s="141"/>
      <c r="N13" s="141"/>
      <c r="O13" s="128"/>
      <c r="P13" s="128"/>
    </row>
    <row r="14" spans="1:16" ht="15" customHeight="1" x14ac:dyDescent="0.25">
      <c r="B14" s="142"/>
      <c r="C14" s="143"/>
      <c r="D14" s="143"/>
      <c r="E14" s="135"/>
      <c r="F14" s="144"/>
      <c r="G14" s="144"/>
      <c r="H14" s="144"/>
      <c r="I14" s="144"/>
      <c r="J14" s="143"/>
      <c r="K14" s="143"/>
      <c r="L14" s="143"/>
      <c r="M14" s="143"/>
      <c r="N14" s="143"/>
      <c r="O14" s="143"/>
      <c r="P14" s="143"/>
    </row>
    <row r="15" spans="1:16" ht="15" customHeight="1" x14ac:dyDescent="0.25">
      <c r="B15" s="143" t="s">
        <v>41</v>
      </c>
      <c r="C15" s="145" t="str">
        <f>IF(Underwriting!D8="Select One","Select on Underwriting Tab",IF(OR(Underwriting!D8="Other Fixed Asset",Underwriting!D8="Other Exposure Accrued"),Underwriting!E8,Underwriting!D8))</f>
        <v>Gross Sales</v>
      </c>
      <c r="D15" s="146"/>
      <c r="E15" s="146"/>
      <c r="F15" s="144"/>
      <c r="G15" s="144"/>
      <c r="H15" s="144"/>
      <c r="I15" s="144"/>
      <c r="J15" s="143"/>
      <c r="K15" s="143"/>
      <c r="L15" s="147"/>
      <c r="M15" s="148"/>
      <c r="N15" s="143"/>
      <c r="O15" s="143"/>
      <c r="P15" s="143"/>
    </row>
    <row r="16" spans="1:16" ht="15" customHeight="1" x14ac:dyDescent="0.25">
      <c r="B16" s="143" t="s">
        <v>347</v>
      </c>
      <c r="C16" s="149">
        <f>[22]GL!H8</f>
        <v>35000000</v>
      </c>
      <c r="D16" s="150"/>
      <c r="E16" s="151"/>
      <c r="F16" s="152"/>
      <c r="G16" s="153"/>
      <c r="H16" s="153"/>
      <c r="I16" s="143"/>
      <c r="J16" s="143"/>
      <c r="K16" s="143"/>
      <c r="L16" s="154"/>
      <c r="M16" s="148"/>
      <c r="N16" s="143"/>
      <c r="O16" s="143"/>
      <c r="P16" s="143"/>
    </row>
    <row r="17" spans="1:17" ht="15" customHeight="1" x14ac:dyDescent="0.25">
      <c r="B17" s="155" t="s">
        <v>348</v>
      </c>
      <c r="C17" s="156"/>
      <c r="D17" s="150"/>
      <c r="E17" s="157"/>
      <c r="F17" s="143"/>
      <c r="G17" s="143"/>
      <c r="H17" s="143"/>
      <c r="I17" s="143"/>
      <c r="J17" s="143"/>
      <c r="K17" s="499"/>
      <c r="L17" s="501" t="str">
        <f>C15</f>
        <v>Gross Sales</v>
      </c>
      <c r="M17" s="159"/>
      <c r="N17" s="159"/>
      <c r="O17" s="159"/>
      <c r="P17" s="143"/>
    </row>
    <row r="18" spans="1:17" ht="15" customHeight="1" x14ac:dyDescent="0.25">
      <c r="B18" s="160" t="s">
        <v>349</v>
      </c>
      <c r="C18" s="143"/>
      <c r="D18" s="161"/>
      <c r="E18" s="161"/>
      <c r="F18" s="143"/>
      <c r="G18" s="143"/>
      <c r="H18" s="143"/>
      <c r="I18" s="143"/>
      <c r="J18" s="143"/>
      <c r="K18" s="499"/>
      <c r="L18" s="501"/>
      <c r="M18" s="159"/>
      <c r="N18" s="159"/>
      <c r="O18" s="159"/>
      <c r="P18" s="143"/>
    </row>
    <row r="19" spans="1:17" ht="42.75" x14ac:dyDescent="0.2">
      <c r="A19" s="162"/>
      <c r="B19" s="324" t="s">
        <v>350</v>
      </c>
      <c r="C19" s="325" t="s">
        <v>351</v>
      </c>
      <c r="D19" s="325" t="s">
        <v>352</v>
      </c>
      <c r="E19" s="324" t="s">
        <v>353</v>
      </c>
      <c r="F19" s="324" t="s">
        <v>354</v>
      </c>
      <c r="G19" s="325" t="s">
        <v>355</v>
      </c>
      <c r="H19" s="324" t="s">
        <v>356</v>
      </c>
      <c r="I19" s="325" t="s">
        <v>357</v>
      </c>
      <c r="J19" s="324" t="s">
        <v>358</v>
      </c>
      <c r="K19" s="325" t="s">
        <v>158</v>
      </c>
      <c r="L19" s="325" t="s">
        <v>359</v>
      </c>
      <c r="M19" s="325" t="s">
        <v>360</v>
      </c>
      <c r="N19" s="325" t="s">
        <v>361</v>
      </c>
      <c r="O19" s="324" t="s">
        <v>362</v>
      </c>
      <c r="P19" s="326" t="s">
        <v>363</v>
      </c>
      <c r="Q19" s="88"/>
    </row>
    <row r="20" spans="1:17" ht="15" customHeight="1" x14ac:dyDescent="0.2">
      <c r="B20" s="46">
        <v>45159</v>
      </c>
      <c r="C20" s="43">
        <v>45261</v>
      </c>
      <c r="D20" s="30" t="s">
        <v>364</v>
      </c>
      <c r="E20" s="46">
        <v>46108</v>
      </c>
      <c r="F20" s="44">
        <v>0</v>
      </c>
      <c r="G20" s="34">
        <v>0</v>
      </c>
      <c r="H20" s="34"/>
      <c r="I20" s="34">
        <v>0</v>
      </c>
      <c r="J20" s="34"/>
      <c r="K20" s="165">
        <v>0</v>
      </c>
      <c r="L20" s="48">
        <v>4185000</v>
      </c>
      <c r="M20" s="47">
        <v>32782.5</v>
      </c>
      <c r="N20" s="166">
        <f t="shared" ref="N20:N23" si="0">IF(K20=0,0,K20/M20)</f>
        <v>0</v>
      </c>
      <c r="O20" s="54">
        <v>5000</v>
      </c>
    </row>
    <row r="21" spans="1:17" ht="15" customHeight="1" x14ac:dyDescent="0.2">
      <c r="B21" s="46">
        <v>44794</v>
      </c>
      <c r="C21" s="43">
        <v>45159</v>
      </c>
      <c r="D21" s="30" t="s">
        <v>364</v>
      </c>
      <c r="E21" s="46">
        <v>46108</v>
      </c>
      <c r="F21" s="44">
        <v>1</v>
      </c>
      <c r="G21" s="34">
        <v>0</v>
      </c>
      <c r="H21" s="34"/>
      <c r="I21" s="34">
        <v>0</v>
      </c>
      <c r="J21" s="34"/>
      <c r="K21" s="165">
        <v>0</v>
      </c>
      <c r="L21" s="48">
        <v>6000000</v>
      </c>
      <c r="M21" s="47">
        <v>54000</v>
      </c>
      <c r="N21" s="166">
        <f t="shared" si="0"/>
        <v>0</v>
      </c>
      <c r="O21" s="32">
        <v>5000</v>
      </c>
    </row>
    <row r="22" spans="1:17" ht="15" customHeight="1" x14ac:dyDescent="0.2">
      <c r="B22" s="43">
        <v>44429</v>
      </c>
      <c r="C22" s="43">
        <v>44794</v>
      </c>
      <c r="D22" s="30" t="s">
        <v>365</v>
      </c>
      <c r="E22" s="46">
        <v>46108</v>
      </c>
      <c r="F22" s="44">
        <v>1</v>
      </c>
      <c r="G22" s="34">
        <v>25006.57</v>
      </c>
      <c r="H22" s="34"/>
      <c r="I22" s="34">
        <v>0</v>
      </c>
      <c r="J22" s="34"/>
      <c r="K22" s="165">
        <v>25007</v>
      </c>
      <c r="L22" s="48">
        <v>6803028</v>
      </c>
      <c r="M22" s="48">
        <v>64069</v>
      </c>
      <c r="N22" s="166">
        <f t="shared" si="0"/>
        <v>0.3903135681843013</v>
      </c>
      <c r="O22" s="32">
        <v>5000</v>
      </c>
    </row>
    <row r="23" spans="1:17" ht="15" customHeight="1" x14ac:dyDescent="0.2">
      <c r="B23" s="43">
        <v>44064</v>
      </c>
      <c r="C23" s="43">
        <v>44429</v>
      </c>
      <c r="D23" s="30" t="s">
        <v>366</v>
      </c>
      <c r="E23" s="46">
        <v>46107</v>
      </c>
      <c r="F23" s="44">
        <v>0</v>
      </c>
      <c r="G23" s="34">
        <v>0</v>
      </c>
      <c r="H23" s="34"/>
      <c r="I23" s="34">
        <v>0</v>
      </c>
      <c r="J23" s="34"/>
      <c r="K23" s="165">
        <v>0</v>
      </c>
      <c r="L23" s="381">
        <v>4404237</v>
      </c>
      <c r="M23" s="48">
        <v>52851</v>
      </c>
      <c r="N23" s="166">
        <f t="shared" si="0"/>
        <v>0</v>
      </c>
      <c r="O23" s="32">
        <v>5000</v>
      </c>
    </row>
    <row r="24" spans="1:17" ht="15" customHeight="1" x14ac:dyDescent="0.2">
      <c r="B24" s="43"/>
      <c r="C24" s="43"/>
      <c r="D24" s="30"/>
      <c r="E24" s="46"/>
      <c r="F24" s="44"/>
      <c r="G24" s="34"/>
      <c r="H24" s="34"/>
      <c r="I24" s="34"/>
      <c r="J24" s="34"/>
      <c r="K24" s="165">
        <v>0</v>
      </c>
      <c r="L24" s="48"/>
      <c r="M24" s="48"/>
      <c r="N24" s="166"/>
      <c r="O24" s="32"/>
    </row>
    <row r="25" spans="1:17" ht="15" customHeight="1" x14ac:dyDescent="0.2">
      <c r="B25" s="43"/>
      <c r="C25" s="43"/>
      <c r="D25" s="30"/>
      <c r="E25" s="46"/>
      <c r="F25" s="44"/>
      <c r="G25" s="34"/>
      <c r="H25" s="34"/>
      <c r="I25" s="34"/>
      <c r="J25" s="34"/>
      <c r="K25" s="165">
        <v>0</v>
      </c>
      <c r="L25" s="48"/>
      <c r="M25" s="47"/>
      <c r="N25" s="166">
        <f t="shared" ref="N25" si="1">IF(K25=0,0,K25/M25)</f>
        <v>0</v>
      </c>
      <c r="O25" s="32"/>
    </row>
    <row r="26" spans="1:17" ht="15" customHeight="1" x14ac:dyDescent="0.2">
      <c r="B26" s="43"/>
      <c r="C26" s="43"/>
      <c r="D26" s="32"/>
      <c r="E26" s="43"/>
      <c r="F26" s="44"/>
      <c r="G26" s="34"/>
      <c r="H26" s="34"/>
      <c r="I26" s="34"/>
      <c r="J26" s="34"/>
      <c r="K26" s="167">
        <f>SUM(Table11[[#This Row],[Paid]:[Reserve Expense]])</f>
        <v>0</v>
      </c>
      <c r="L26" s="41"/>
      <c r="M26" s="34"/>
      <c r="N26" s="168">
        <f t="shared" ref="N26:N27" si="2">IF(K26=0,0,K26/M26)</f>
        <v>0</v>
      </c>
      <c r="O26" s="32"/>
    </row>
    <row r="27" spans="1:17" ht="15" customHeight="1" x14ac:dyDescent="0.2">
      <c r="B27" s="43"/>
      <c r="C27" s="43"/>
      <c r="D27" s="32"/>
      <c r="E27" s="43"/>
      <c r="F27" s="44"/>
      <c r="G27" s="34"/>
      <c r="H27" s="34"/>
      <c r="I27" s="34"/>
      <c r="J27" s="34"/>
      <c r="K27" s="167">
        <f>SUM(Table11[[#This Row],[Paid]:[Reserve Expense]])</f>
        <v>0</v>
      </c>
      <c r="L27" s="41"/>
      <c r="M27" s="34"/>
      <c r="N27" s="168">
        <f t="shared" si="2"/>
        <v>0</v>
      </c>
      <c r="O27" s="32"/>
    </row>
    <row r="28" spans="1:17" ht="15" customHeight="1" x14ac:dyDescent="0.2">
      <c r="B28" s="43"/>
      <c r="C28" s="43"/>
      <c r="D28" s="32"/>
      <c r="E28" s="43"/>
      <c r="F28" s="44"/>
      <c r="G28" s="34"/>
      <c r="H28" s="34"/>
      <c r="I28" s="34"/>
      <c r="J28" s="34"/>
      <c r="K28" s="167">
        <f>SUM(Table11[[#This Row],[Paid]:[Reserve Expense]])</f>
        <v>0</v>
      </c>
      <c r="L28" s="41"/>
      <c r="M28" s="34"/>
      <c r="N28" s="168">
        <f t="shared" ref="N28:N34" si="3">IF(K28=0,0,K28/M28)</f>
        <v>0</v>
      </c>
      <c r="O28" s="32"/>
    </row>
    <row r="29" spans="1:17" ht="15" customHeight="1" x14ac:dyDescent="0.2">
      <c r="B29" s="43"/>
      <c r="C29" s="43"/>
      <c r="D29" s="32"/>
      <c r="E29" s="43"/>
      <c r="F29" s="44"/>
      <c r="G29" s="34"/>
      <c r="H29" s="34"/>
      <c r="I29" s="34"/>
      <c r="J29" s="34"/>
      <c r="K29" s="167">
        <f>SUM(Table11[[#This Row],[Paid]:[Reserve Expense]])</f>
        <v>0</v>
      </c>
      <c r="L29" s="41"/>
      <c r="M29" s="34"/>
      <c r="N29" s="168">
        <f t="shared" si="3"/>
        <v>0</v>
      </c>
      <c r="O29" s="32"/>
    </row>
    <row r="30" spans="1:17" ht="15" customHeight="1" x14ac:dyDescent="0.2">
      <c r="B30" s="43"/>
      <c r="C30" s="43"/>
      <c r="D30" s="32"/>
      <c r="E30" s="43"/>
      <c r="F30" s="44"/>
      <c r="G30" s="34"/>
      <c r="H30" s="34"/>
      <c r="I30" s="34"/>
      <c r="J30" s="34"/>
      <c r="K30" s="167">
        <f>SUM(Table11[[#This Row],[Paid]:[Reserve Expense]])</f>
        <v>0</v>
      </c>
      <c r="L30" s="41"/>
      <c r="M30" s="34"/>
      <c r="N30" s="168">
        <f t="shared" si="3"/>
        <v>0</v>
      </c>
      <c r="O30" s="32"/>
    </row>
    <row r="31" spans="1:17" ht="15" customHeight="1" x14ac:dyDescent="0.2">
      <c r="B31" s="43"/>
      <c r="C31" s="43"/>
      <c r="D31" s="32"/>
      <c r="E31" s="43"/>
      <c r="F31" s="44"/>
      <c r="G31" s="34"/>
      <c r="H31" s="34"/>
      <c r="I31" s="34"/>
      <c r="J31" s="34"/>
      <c r="K31" s="167">
        <f>SUM(Table11[[#This Row],[Paid]:[Reserve Expense]])</f>
        <v>0</v>
      </c>
      <c r="L31" s="41"/>
      <c r="M31" s="34"/>
      <c r="N31" s="168">
        <f t="shared" si="3"/>
        <v>0</v>
      </c>
      <c r="O31" s="32"/>
    </row>
    <row r="32" spans="1:17" ht="15" customHeight="1" x14ac:dyDescent="0.2">
      <c r="B32" s="43"/>
      <c r="C32" s="43"/>
      <c r="D32" s="32"/>
      <c r="E32" s="43"/>
      <c r="F32" s="44"/>
      <c r="G32" s="34"/>
      <c r="H32" s="34"/>
      <c r="I32" s="34"/>
      <c r="J32" s="34"/>
      <c r="K32" s="167">
        <f>SUM(Table11[[#This Row],[Paid]:[Reserve Expense]])</f>
        <v>0</v>
      </c>
      <c r="L32" s="41"/>
      <c r="M32" s="34"/>
      <c r="N32" s="168">
        <f t="shared" si="3"/>
        <v>0</v>
      </c>
      <c r="O32" s="32"/>
    </row>
    <row r="33" spans="1:17" s="56" customFormat="1" ht="15" x14ac:dyDescent="0.2">
      <c r="A33" s="140"/>
      <c r="B33" s="43"/>
      <c r="C33" s="43"/>
      <c r="D33" s="32"/>
      <c r="E33" s="43"/>
      <c r="F33" s="44"/>
      <c r="G33" s="34"/>
      <c r="H33" s="34"/>
      <c r="I33" s="34"/>
      <c r="J33" s="34"/>
      <c r="K33" s="167">
        <f>SUM(Table11[[#This Row],[Paid]:[Reserve Expense]])</f>
        <v>0</v>
      </c>
      <c r="L33" s="41"/>
      <c r="M33" s="34"/>
      <c r="N33" s="168">
        <f t="shared" si="3"/>
        <v>0</v>
      </c>
      <c r="O33" s="32"/>
      <c r="P33" s="54"/>
      <c r="Q33" s="54"/>
    </row>
    <row r="34" spans="1:17" ht="15" customHeight="1" x14ac:dyDescent="0.2">
      <c r="B34" s="43"/>
      <c r="C34" s="43"/>
      <c r="D34" s="32"/>
      <c r="E34" s="43"/>
      <c r="F34" s="44"/>
      <c r="G34" s="34"/>
      <c r="H34" s="34"/>
      <c r="I34" s="34"/>
      <c r="J34" s="34"/>
      <c r="K34" s="167">
        <f>SUM(Table11[[#This Row],[Paid]:[Reserve Expense]])</f>
        <v>0</v>
      </c>
      <c r="L34" s="41"/>
      <c r="M34" s="34"/>
      <c r="N34" s="168">
        <f t="shared" si="3"/>
        <v>0</v>
      </c>
      <c r="O34" s="32"/>
    </row>
    <row r="35" spans="1:17" ht="15" customHeight="1" x14ac:dyDescent="0.25">
      <c r="B35" s="143"/>
      <c r="C35" s="497" t="s">
        <v>158</v>
      </c>
      <c r="D35" s="497"/>
      <c r="E35" s="169"/>
      <c r="F35" s="170">
        <f>SUM(Table11['# of Claims])</f>
        <v>2</v>
      </c>
      <c r="G35" s="171">
        <f>SUM(Table11[Paid])</f>
        <v>25006.57</v>
      </c>
      <c r="H35" s="171">
        <f>SUM(Table11[Paid Expense])</f>
        <v>0</v>
      </c>
      <c r="I35" s="171">
        <f>SUM(Table11[Reserve])</f>
        <v>0</v>
      </c>
      <c r="J35" s="171">
        <f>SUM(Table11[Reserve Expense])</f>
        <v>0</v>
      </c>
      <c r="K35" s="171">
        <f>SUM(Table11[Total])</f>
        <v>25007</v>
      </c>
      <c r="L35" s="169">
        <f>SUM(Table11[Historical/Audited Exposure])</f>
        <v>21392265</v>
      </c>
      <c r="M35" s="172">
        <f>SUM(Table11[Historical/Audited Premium])</f>
        <v>203702.5</v>
      </c>
      <c r="N35" s="173"/>
      <c r="O35" s="169"/>
      <c r="P35" s="169"/>
    </row>
    <row r="36" spans="1:17" ht="15" hidden="1" customHeight="1" x14ac:dyDescent="0.25">
      <c r="B36" s="174"/>
      <c r="C36" s="502"/>
      <c r="D36" s="502"/>
      <c r="E36" s="175"/>
      <c r="F36" s="176"/>
      <c r="G36" s="177"/>
      <c r="H36" s="177"/>
      <c r="I36" s="177"/>
      <c r="J36" s="178"/>
      <c r="K36" s="178"/>
      <c r="L36" s="177"/>
      <c r="M36" s="175"/>
      <c r="N36" s="179"/>
      <c r="O36" s="175"/>
      <c r="P36" s="175"/>
    </row>
    <row r="37" spans="1:17" ht="15" customHeight="1" x14ac:dyDescent="0.25">
      <c r="C37" s="180"/>
      <c r="D37" s="180"/>
      <c r="E37" s="181"/>
      <c r="F37" s="182"/>
      <c r="G37" s="183"/>
      <c r="H37" s="183"/>
      <c r="I37" s="183"/>
      <c r="J37" s="182"/>
      <c r="K37" s="182"/>
      <c r="L37" s="183"/>
      <c r="M37" s="181"/>
      <c r="N37" s="184"/>
      <c r="O37" s="181"/>
      <c r="P37" s="181"/>
    </row>
    <row r="38" spans="1:17" ht="15" x14ac:dyDescent="0.2">
      <c r="A38" s="140"/>
      <c r="B38" s="128" t="s">
        <v>48</v>
      </c>
      <c r="C38" s="128"/>
      <c r="D38" s="128"/>
      <c r="E38" s="128"/>
      <c r="F38" s="128"/>
      <c r="G38" s="128"/>
      <c r="H38" s="128"/>
      <c r="I38" s="128"/>
      <c r="J38" s="128"/>
      <c r="K38" s="128"/>
      <c r="L38" s="128"/>
      <c r="M38" s="128"/>
      <c r="N38" s="128"/>
      <c r="O38" s="128"/>
      <c r="P38" s="128"/>
    </row>
    <row r="39" spans="1:17" ht="15" customHeight="1" x14ac:dyDescent="0.25">
      <c r="B39" s="185" t="s">
        <v>367</v>
      </c>
      <c r="C39" s="142"/>
      <c r="D39" s="155"/>
      <c r="E39" s="155"/>
      <c r="F39" s="186"/>
      <c r="G39" s="186"/>
      <c r="H39" s="186"/>
      <c r="I39" s="186"/>
      <c r="J39" s="143"/>
      <c r="K39" s="143"/>
      <c r="L39" s="143"/>
      <c r="M39" s="143"/>
      <c r="N39" s="143"/>
      <c r="O39" s="143"/>
      <c r="P39" s="143"/>
    </row>
    <row r="40" spans="1:17" ht="15" x14ac:dyDescent="0.25">
      <c r="B40" s="142"/>
      <c r="C40" s="142"/>
      <c r="D40" s="155"/>
      <c r="E40" s="155"/>
      <c r="F40" s="186"/>
      <c r="G40" s="186"/>
      <c r="H40" s="186"/>
      <c r="I40" s="186"/>
      <c r="J40" s="143"/>
      <c r="K40" s="143"/>
      <c r="L40" s="143"/>
      <c r="M40" s="143"/>
      <c r="N40" s="143"/>
      <c r="O40" s="143"/>
      <c r="P40" s="143"/>
    </row>
    <row r="41" spans="1:17" ht="15" customHeight="1" x14ac:dyDescent="0.25">
      <c r="B41" s="143" t="s">
        <v>41</v>
      </c>
      <c r="C41" s="145" t="str">
        <f>Underwriting!D9</f>
        <v>Power Unit</v>
      </c>
      <c r="D41" s="143"/>
      <c r="E41" s="143"/>
      <c r="F41" s="186"/>
      <c r="G41" s="186"/>
      <c r="H41" s="186"/>
      <c r="I41" s="186"/>
      <c r="J41" s="143"/>
      <c r="K41" s="143"/>
      <c r="L41" s="147"/>
      <c r="M41" s="148"/>
      <c r="N41" s="143"/>
      <c r="O41" s="143"/>
      <c r="P41" s="143"/>
    </row>
    <row r="42" spans="1:17" ht="15" customHeight="1" x14ac:dyDescent="0.25">
      <c r="B42" s="143" t="s">
        <v>347</v>
      </c>
      <c r="C42" s="149">
        <f>Vehicles!Q27</f>
        <v>26</v>
      </c>
      <c r="D42" s="150"/>
      <c r="E42" s="151"/>
      <c r="F42" s="153"/>
      <c r="G42" s="153"/>
      <c r="H42" s="153"/>
      <c r="I42" s="143"/>
      <c r="J42" s="143"/>
      <c r="K42" s="143"/>
      <c r="L42" s="154"/>
      <c r="M42" s="148"/>
      <c r="N42" s="143"/>
      <c r="O42" s="143"/>
      <c r="P42" s="143"/>
    </row>
    <row r="43" spans="1:17" ht="15" customHeight="1" x14ac:dyDescent="0.25">
      <c r="B43" s="155" t="s">
        <v>348</v>
      </c>
      <c r="C43" s="156"/>
      <c r="D43" s="150"/>
      <c r="E43" s="157"/>
      <c r="F43" s="143"/>
      <c r="G43" s="143"/>
      <c r="H43" s="143"/>
      <c r="I43" s="143"/>
      <c r="J43" s="143"/>
      <c r="K43" s="499"/>
      <c r="L43" s="501" t="str">
        <f>C41</f>
        <v>Power Unit</v>
      </c>
      <c r="M43" s="159"/>
      <c r="N43" s="159"/>
      <c r="O43" s="159"/>
      <c r="P43" s="143"/>
    </row>
    <row r="44" spans="1:17" ht="15" customHeight="1" x14ac:dyDescent="0.25">
      <c r="B44" s="160" t="s">
        <v>349</v>
      </c>
      <c r="C44" s="143"/>
      <c r="D44" s="161"/>
      <c r="E44" s="161"/>
      <c r="F44" s="143"/>
      <c r="G44" s="143"/>
      <c r="H44" s="143"/>
      <c r="I44" s="143"/>
      <c r="J44" s="143"/>
      <c r="K44" s="499"/>
      <c r="L44" s="501"/>
      <c r="M44" s="159"/>
      <c r="N44" s="159"/>
      <c r="O44" s="159"/>
      <c r="P44" s="143"/>
    </row>
    <row r="45" spans="1:17" ht="42.75" x14ac:dyDescent="0.2">
      <c r="B45" s="325" t="s">
        <v>368</v>
      </c>
      <c r="C45" s="325" t="s">
        <v>351</v>
      </c>
      <c r="D45" s="325" t="s">
        <v>352</v>
      </c>
      <c r="E45" s="324" t="s">
        <v>369</v>
      </c>
      <c r="F45" s="324" t="s">
        <v>354</v>
      </c>
      <c r="G45" s="325" t="s">
        <v>355</v>
      </c>
      <c r="H45" s="324" t="s">
        <v>356</v>
      </c>
      <c r="I45" s="325" t="s">
        <v>357</v>
      </c>
      <c r="J45" s="324" t="s">
        <v>358</v>
      </c>
      <c r="K45" s="325" t="s">
        <v>158</v>
      </c>
      <c r="L45" s="325" t="s">
        <v>359</v>
      </c>
      <c r="M45" s="325" t="s">
        <v>360</v>
      </c>
      <c r="N45" s="325" t="s">
        <v>361</v>
      </c>
      <c r="O45" s="324" t="s">
        <v>362</v>
      </c>
      <c r="P45" s="326" t="s">
        <v>363</v>
      </c>
    </row>
    <row r="46" spans="1:17" ht="15" customHeight="1" x14ac:dyDescent="0.2">
      <c r="B46" s="43">
        <v>45184</v>
      </c>
      <c r="C46" s="43">
        <v>45261</v>
      </c>
      <c r="D46" s="32" t="s">
        <v>370</v>
      </c>
      <c r="E46" s="46">
        <v>46112</v>
      </c>
      <c r="F46" s="85">
        <v>1</v>
      </c>
      <c r="G46" s="47">
        <v>5572</v>
      </c>
      <c r="H46" s="47"/>
      <c r="I46" s="47">
        <v>0</v>
      </c>
      <c r="J46" s="47"/>
      <c r="K46" s="165">
        <f>SUM(Table1115[[#This Row],[Paid]:[Reserve]])</f>
        <v>5572</v>
      </c>
      <c r="L46" s="48">
        <v>10</v>
      </c>
      <c r="M46" s="47">
        <v>13050.44</v>
      </c>
      <c r="N46" s="166">
        <f t="shared" ref="N46:N48" si="4">IF(K46=0,0,K46/M46)</f>
        <v>0.42695878453140274</v>
      </c>
      <c r="O46" s="32" t="s">
        <v>371</v>
      </c>
      <c r="P46" s="187"/>
    </row>
    <row r="47" spans="1:17" ht="15" customHeight="1" x14ac:dyDescent="0.2">
      <c r="B47" s="43">
        <v>45166</v>
      </c>
      <c r="C47" s="43">
        <v>45184</v>
      </c>
      <c r="D47" s="32" t="s">
        <v>370</v>
      </c>
      <c r="E47" s="46">
        <v>46112</v>
      </c>
      <c r="F47" s="85">
        <v>0</v>
      </c>
      <c r="G47" s="47">
        <v>0</v>
      </c>
      <c r="H47" s="47"/>
      <c r="I47" s="47">
        <v>0</v>
      </c>
      <c r="J47" s="47"/>
      <c r="K47" s="165">
        <f>SUM(Table1115[[#This Row],[Paid]:[Reserve]])</f>
        <v>0</v>
      </c>
      <c r="L47" s="48">
        <v>10</v>
      </c>
      <c r="M47" s="47">
        <v>2481.9499999999998</v>
      </c>
      <c r="N47" s="166">
        <f t="shared" si="4"/>
        <v>0</v>
      </c>
      <c r="O47" s="32" t="s">
        <v>371</v>
      </c>
      <c r="P47" s="188"/>
    </row>
    <row r="48" spans="1:17" ht="15" customHeight="1" x14ac:dyDescent="0.2">
      <c r="B48" s="43">
        <v>44801</v>
      </c>
      <c r="C48" s="43">
        <v>45166</v>
      </c>
      <c r="D48" s="32" t="s">
        <v>370</v>
      </c>
      <c r="E48" s="46">
        <v>46113</v>
      </c>
      <c r="F48" s="85">
        <v>3</v>
      </c>
      <c r="G48" s="47">
        <v>2150</v>
      </c>
      <c r="H48" s="47"/>
      <c r="I48" s="47">
        <v>0</v>
      </c>
      <c r="J48" s="47"/>
      <c r="K48" s="165">
        <f>SUM(Table1115[[#This Row],[Paid]:[Reserve]])</f>
        <v>2150</v>
      </c>
      <c r="L48" s="48">
        <v>15</v>
      </c>
      <c r="M48" s="47">
        <v>50000</v>
      </c>
      <c r="N48" s="166">
        <f t="shared" si="4"/>
        <v>4.2999999999999997E-2</v>
      </c>
      <c r="O48" s="32" t="s">
        <v>371</v>
      </c>
      <c r="P48" s="187"/>
    </row>
    <row r="49" spans="1:17" s="56" customFormat="1" ht="15" x14ac:dyDescent="0.2">
      <c r="A49" s="140"/>
      <c r="B49" s="43">
        <v>44429</v>
      </c>
      <c r="C49" s="43">
        <v>44801</v>
      </c>
      <c r="D49" s="30" t="s">
        <v>372</v>
      </c>
      <c r="E49" s="46">
        <v>45734</v>
      </c>
      <c r="F49" s="85">
        <v>2</v>
      </c>
      <c r="G49" s="47">
        <v>156003.82</v>
      </c>
      <c r="H49" s="47"/>
      <c r="I49" s="47">
        <v>0</v>
      </c>
      <c r="J49" s="47"/>
      <c r="K49" s="165">
        <f>SUM(Table1115[[#This Row],[Paid]:[Reserve]])</f>
        <v>156003.82</v>
      </c>
      <c r="L49" s="48">
        <v>9</v>
      </c>
      <c r="M49" s="47">
        <v>26704</v>
      </c>
      <c r="N49" s="166">
        <f>IF(K49=0,0,K49/M49)</f>
        <v>5.8419644997004196</v>
      </c>
      <c r="O49" s="32" t="s">
        <v>371</v>
      </c>
      <c r="P49" s="188"/>
      <c r="Q49" s="54"/>
    </row>
    <row r="50" spans="1:17" ht="15" customHeight="1" x14ac:dyDescent="0.2">
      <c r="A50" s="189"/>
      <c r="B50" s="43"/>
      <c r="C50" s="43"/>
      <c r="D50" s="30"/>
      <c r="E50" s="46"/>
      <c r="F50" s="85"/>
      <c r="G50" s="47"/>
      <c r="H50" s="47"/>
      <c r="I50" s="47"/>
      <c r="J50" s="47"/>
      <c r="K50" s="165">
        <f>SUM(Table1115[[#This Row],[Paid]:[Reserve]])</f>
        <v>0</v>
      </c>
      <c r="L50" s="48"/>
      <c r="M50" s="47"/>
      <c r="N50" s="166"/>
      <c r="O50" s="32"/>
      <c r="P50" s="187"/>
    </row>
    <row r="51" spans="1:17" ht="15" customHeight="1" x14ac:dyDescent="0.2">
      <c r="B51" s="43"/>
      <c r="C51" s="43"/>
      <c r="D51" s="30"/>
      <c r="E51" s="46"/>
      <c r="F51" s="85"/>
      <c r="G51" s="47"/>
      <c r="H51" s="47"/>
      <c r="I51" s="47"/>
      <c r="J51" s="47"/>
      <c r="K51" s="165">
        <f>SUM(Table1115[[#This Row],[Paid]:[Reserve]])</f>
        <v>0</v>
      </c>
      <c r="L51" s="48"/>
      <c r="M51" s="47"/>
      <c r="N51" s="166"/>
      <c r="O51" s="32"/>
      <c r="P51" s="188"/>
      <c r="Q51" s="56"/>
    </row>
    <row r="52" spans="1:17" ht="15" customHeight="1" x14ac:dyDescent="0.2">
      <c r="B52" s="43"/>
      <c r="C52" s="43"/>
      <c r="D52" s="32"/>
      <c r="E52" s="43"/>
      <c r="F52" s="44"/>
      <c r="G52" s="34"/>
      <c r="H52" s="34"/>
      <c r="I52" s="34"/>
      <c r="J52" s="34"/>
      <c r="K52" s="167">
        <f>SUM(Table1115[[#This Row],[Paid]:[Reserve Expense]])</f>
        <v>0</v>
      </c>
      <c r="L52" s="41"/>
      <c r="M52" s="34"/>
      <c r="N52" s="168">
        <f t="shared" ref="N52:N60" si="5">IF(K52=0,0,K52/M52)</f>
        <v>0</v>
      </c>
      <c r="O52" s="32"/>
      <c r="P52" s="187"/>
    </row>
    <row r="53" spans="1:17" ht="15" customHeight="1" x14ac:dyDescent="0.2">
      <c r="B53" s="43"/>
      <c r="C53" s="43"/>
      <c r="D53" s="32"/>
      <c r="E53" s="43"/>
      <c r="F53" s="44"/>
      <c r="G53" s="34"/>
      <c r="H53" s="34"/>
      <c r="I53" s="34"/>
      <c r="J53" s="34"/>
      <c r="K53" s="167">
        <f>SUM(Table1115[[#This Row],[Paid]:[Reserve Expense]])</f>
        <v>0</v>
      </c>
      <c r="L53" s="41"/>
      <c r="M53" s="34"/>
      <c r="N53" s="168">
        <f t="shared" si="5"/>
        <v>0</v>
      </c>
      <c r="O53" s="32"/>
      <c r="P53" s="188"/>
    </row>
    <row r="54" spans="1:17" ht="15" x14ac:dyDescent="0.2">
      <c r="A54" s="140"/>
      <c r="B54" s="43"/>
      <c r="C54" s="43"/>
      <c r="D54" s="32"/>
      <c r="E54" s="43"/>
      <c r="F54" s="44"/>
      <c r="G54" s="34"/>
      <c r="H54" s="34"/>
      <c r="I54" s="34"/>
      <c r="J54" s="34"/>
      <c r="K54" s="167">
        <f>SUM(Table1115[[#This Row],[Paid]:[Reserve Expense]])</f>
        <v>0</v>
      </c>
      <c r="L54" s="41"/>
      <c r="M54" s="34"/>
      <c r="N54" s="168">
        <f t="shared" si="5"/>
        <v>0</v>
      </c>
      <c r="O54" s="32"/>
      <c r="P54" s="187"/>
    </row>
    <row r="55" spans="1:17" ht="15" x14ac:dyDescent="0.2">
      <c r="A55" s="140"/>
      <c r="B55" s="43"/>
      <c r="C55" s="43"/>
      <c r="D55" s="32"/>
      <c r="E55" s="43"/>
      <c r="F55" s="44"/>
      <c r="G55" s="34"/>
      <c r="H55" s="34"/>
      <c r="I55" s="34"/>
      <c r="J55" s="34"/>
      <c r="K55" s="167">
        <f>SUM(Table1115[[#This Row],[Paid]:[Reserve Expense]])</f>
        <v>0</v>
      </c>
      <c r="L55" s="41"/>
      <c r="M55" s="34"/>
      <c r="N55" s="168">
        <f t="shared" si="5"/>
        <v>0</v>
      </c>
      <c r="O55" s="32"/>
      <c r="P55" s="188"/>
    </row>
    <row r="56" spans="1:17" ht="15" customHeight="1" x14ac:dyDescent="0.2">
      <c r="B56" s="43"/>
      <c r="C56" s="43"/>
      <c r="D56" s="32"/>
      <c r="E56" s="43"/>
      <c r="F56" s="44"/>
      <c r="G56" s="34"/>
      <c r="H56" s="34"/>
      <c r="I56" s="34"/>
      <c r="J56" s="34"/>
      <c r="K56" s="167">
        <f>SUM(Table1115[[#This Row],[Paid]:[Reserve Expense]])</f>
        <v>0</v>
      </c>
      <c r="L56" s="41"/>
      <c r="M56" s="34"/>
      <c r="N56" s="168">
        <f t="shared" si="5"/>
        <v>0</v>
      </c>
      <c r="O56" s="32"/>
      <c r="P56" s="187"/>
    </row>
    <row r="57" spans="1:17" ht="15" customHeight="1" x14ac:dyDescent="0.2">
      <c r="B57" s="43"/>
      <c r="C57" s="43"/>
      <c r="D57" s="32"/>
      <c r="E57" s="43"/>
      <c r="F57" s="44"/>
      <c r="G57" s="34"/>
      <c r="H57" s="34"/>
      <c r="I57" s="34"/>
      <c r="J57" s="34"/>
      <c r="K57" s="167">
        <f>SUM(Table1115[[#This Row],[Paid]:[Reserve Expense]])</f>
        <v>0</v>
      </c>
      <c r="L57" s="41"/>
      <c r="M57" s="34"/>
      <c r="N57" s="168">
        <f t="shared" si="5"/>
        <v>0</v>
      </c>
      <c r="O57" s="32"/>
      <c r="P57" s="188"/>
    </row>
    <row r="58" spans="1:17" ht="15" customHeight="1" x14ac:dyDescent="0.2">
      <c r="B58" s="43"/>
      <c r="C58" s="43"/>
      <c r="D58" s="32"/>
      <c r="E58" s="43"/>
      <c r="F58" s="44"/>
      <c r="G58" s="34"/>
      <c r="H58" s="34"/>
      <c r="I58" s="34"/>
      <c r="J58" s="34"/>
      <c r="K58" s="167">
        <f>SUM(Table1115[[#This Row],[Paid]:[Reserve Expense]])</f>
        <v>0</v>
      </c>
      <c r="L58" s="41"/>
      <c r="M58" s="34"/>
      <c r="N58" s="168">
        <f t="shared" si="5"/>
        <v>0</v>
      </c>
      <c r="O58" s="32"/>
      <c r="P58" s="187"/>
    </row>
    <row r="59" spans="1:17" ht="15" customHeight="1" x14ac:dyDescent="0.2">
      <c r="B59" s="43"/>
      <c r="C59" s="43"/>
      <c r="D59" s="32"/>
      <c r="E59" s="43"/>
      <c r="F59" s="44"/>
      <c r="G59" s="34"/>
      <c r="H59" s="34"/>
      <c r="I59" s="34"/>
      <c r="J59" s="34"/>
      <c r="K59" s="167">
        <f>SUM(Table1115[[#This Row],[Paid]:[Reserve Expense]])</f>
        <v>0</v>
      </c>
      <c r="L59" s="41"/>
      <c r="M59" s="34"/>
      <c r="N59" s="168">
        <f t="shared" si="5"/>
        <v>0</v>
      </c>
      <c r="O59" s="32"/>
      <c r="P59" s="188"/>
    </row>
    <row r="60" spans="1:17" ht="15" customHeight="1" x14ac:dyDescent="0.2">
      <c r="B60" s="43"/>
      <c r="C60" s="43"/>
      <c r="D60" s="32"/>
      <c r="E60" s="43"/>
      <c r="F60" s="44"/>
      <c r="G60" s="34"/>
      <c r="H60" s="34"/>
      <c r="I60" s="34"/>
      <c r="J60" s="34"/>
      <c r="K60" s="167">
        <f>SUM(Table1115[[#This Row],[Paid]:[Reserve Expense]])</f>
        <v>0</v>
      </c>
      <c r="L60" s="41"/>
      <c r="M60" s="34"/>
      <c r="N60" s="168">
        <f t="shared" si="5"/>
        <v>0</v>
      </c>
      <c r="O60" s="32"/>
      <c r="P60" s="116"/>
    </row>
    <row r="61" spans="1:17" ht="15" customHeight="1" x14ac:dyDescent="0.25">
      <c r="B61" s="143"/>
      <c r="C61" s="497" t="s">
        <v>158</v>
      </c>
      <c r="D61" s="497"/>
      <c r="E61" s="169"/>
      <c r="F61" s="170">
        <f>SUM(Table1115['# of Claims])</f>
        <v>6</v>
      </c>
      <c r="G61" s="172">
        <f>SUM(Table1115[Paid])</f>
        <v>163725.82</v>
      </c>
      <c r="H61" s="172">
        <f>SUM(Table1115[Paid Expense])</f>
        <v>0</v>
      </c>
      <c r="I61" s="172">
        <f>SUM(Table1115[Reserve])</f>
        <v>0</v>
      </c>
      <c r="J61" s="172">
        <f>SUM(Table1115[Reserve Expense])</f>
        <v>0</v>
      </c>
      <c r="K61" s="172">
        <f>SUM(Table1115[Total])</f>
        <v>163725.82</v>
      </c>
      <c r="L61" s="169">
        <f>SUM(Table1115[Historical/Audited Exposure])</f>
        <v>44</v>
      </c>
      <c r="M61" s="172">
        <f>SUM(Table1115[Historical/Audited Premium])</f>
        <v>92236.39</v>
      </c>
      <c r="N61" s="173"/>
      <c r="O61" s="169"/>
      <c r="P61" s="169"/>
    </row>
    <row r="62" spans="1:17" ht="15" hidden="1" x14ac:dyDescent="0.25">
      <c r="B62" s="174"/>
      <c r="C62" s="502"/>
      <c r="D62" s="502"/>
      <c r="E62" s="175"/>
      <c r="F62" s="176"/>
      <c r="G62" s="177"/>
      <c r="H62" s="177"/>
      <c r="I62" s="177"/>
      <c r="J62" s="178"/>
      <c r="K62" s="178"/>
      <c r="L62" s="177"/>
      <c r="M62" s="175"/>
      <c r="N62" s="179"/>
      <c r="O62" s="175"/>
      <c r="P62" s="175"/>
    </row>
    <row r="63" spans="1:17" ht="15" customHeight="1" x14ac:dyDescent="0.2">
      <c r="K63" s="125"/>
    </row>
    <row r="64" spans="1:17" ht="15" customHeight="1" x14ac:dyDescent="0.2">
      <c r="A64" s="140"/>
      <c r="B64" s="128" t="s">
        <v>51</v>
      </c>
      <c r="C64" s="141"/>
      <c r="D64" s="141"/>
      <c r="E64" s="128"/>
      <c r="F64" s="128"/>
      <c r="G64" s="128"/>
      <c r="H64" s="128"/>
      <c r="I64" s="128"/>
      <c r="J64" s="128"/>
      <c r="K64" s="128"/>
      <c r="L64" s="128"/>
      <c r="M64" s="128"/>
      <c r="N64" s="128"/>
      <c r="O64" s="190"/>
      <c r="P64" s="190"/>
    </row>
    <row r="65" spans="1:16" ht="15" customHeight="1" x14ac:dyDescent="0.25">
      <c r="B65" s="185" t="s">
        <v>373</v>
      </c>
      <c r="C65" s="142"/>
      <c r="D65" s="155"/>
      <c r="E65" s="155"/>
      <c r="F65" s="186"/>
      <c r="G65" s="186"/>
      <c r="H65" s="186"/>
      <c r="I65" s="186"/>
      <c r="J65" s="143"/>
      <c r="K65" s="143"/>
      <c r="L65" s="143"/>
      <c r="M65" s="143"/>
      <c r="N65" s="143"/>
      <c r="O65" s="143"/>
      <c r="P65" s="143"/>
    </row>
    <row r="66" spans="1:16" ht="15" customHeight="1" x14ac:dyDescent="0.25">
      <c r="B66" s="142"/>
      <c r="C66" s="142"/>
      <c r="D66" s="155"/>
      <c r="E66" s="155"/>
      <c r="F66" s="186"/>
      <c r="G66" s="186"/>
      <c r="H66" s="186"/>
      <c r="I66" s="186"/>
      <c r="J66" s="143"/>
      <c r="K66" s="143"/>
      <c r="L66" s="143"/>
      <c r="M66" s="143"/>
      <c r="N66" s="143"/>
      <c r="O66" s="143"/>
      <c r="P66" s="143"/>
    </row>
    <row r="67" spans="1:16" s="56" customFormat="1" ht="15" x14ac:dyDescent="0.25">
      <c r="A67" s="140"/>
      <c r="B67" s="143" t="s">
        <v>41</v>
      </c>
      <c r="C67" s="145" t="str">
        <f>Underwriting!D10</f>
        <v>Per Unit</v>
      </c>
      <c r="D67" s="143"/>
      <c r="E67" s="143"/>
      <c r="F67" s="186"/>
      <c r="G67" s="186"/>
      <c r="H67" s="186"/>
      <c r="I67" s="186"/>
      <c r="J67" s="143"/>
      <c r="K67" s="143"/>
      <c r="L67" s="147"/>
      <c r="M67" s="148"/>
      <c r="N67" s="143"/>
      <c r="O67" s="143"/>
      <c r="P67" s="143"/>
    </row>
    <row r="68" spans="1:16" ht="15" customHeight="1" x14ac:dyDescent="0.25">
      <c r="A68" s="189"/>
      <c r="B68" s="143" t="s">
        <v>347</v>
      </c>
      <c r="C68" s="149">
        <f>Vehicles!R27</f>
        <v>27</v>
      </c>
      <c r="D68" s="150"/>
      <c r="E68" s="151"/>
      <c r="F68" s="153"/>
      <c r="G68" s="153"/>
      <c r="H68" s="153"/>
      <c r="I68" s="143"/>
      <c r="J68" s="143"/>
      <c r="K68" s="143"/>
      <c r="L68" s="154"/>
      <c r="M68" s="148"/>
      <c r="N68" s="143"/>
      <c r="O68" s="143"/>
      <c r="P68" s="143"/>
    </row>
    <row r="69" spans="1:16" ht="15" customHeight="1" x14ac:dyDescent="0.25">
      <c r="B69" s="155" t="s">
        <v>348</v>
      </c>
      <c r="C69" s="156"/>
      <c r="D69" s="150"/>
      <c r="E69" s="157"/>
      <c r="F69" s="143"/>
      <c r="G69" s="143"/>
      <c r="H69" s="143"/>
      <c r="I69" s="143"/>
      <c r="J69" s="143"/>
      <c r="K69" s="499"/>
      <c r="L69" s="501" t="str">
        <f>C67</f>
        <v>Per Unit</v>
      </c>
      <c r="M69" s="159"/>
      <c r="N69" s="159"/>
      <c r="O69" s="159"/>
      <c r="P69" s="143"/>
    </row>
    <row r="70" spans="1:16" ht="15" customHeight="1" x14ac:dyDescent="0.25">
      <c r="B70" s="160" t="s">
        <v>349</v>
      </c>
      <c r="C70" s="143"/>
      <c r="D70" s="161"/>
      <c r="E70" s="161"/>
      <c r="F70" s="143"/>
      <c r="G70" s="143"/>
      <c r="H70" s="143"/>
      <c r="I70" s="143"/>
      <c r="J70" s="143"/>
      <c r="K70" s="499"/>
      <c r="L70" s="501"/>
      <c r="M70" s="159"/>
      <c r="N70" s="159"/>
      <c r="O70" s="159"/>
      <c r="P70" s="143"/>
    </row>
    <row r="71" spans="1:16" ht="45" x14ac:dyDescent="0.25">
      <c r="B71" s="325" t="s">
        <v>368</v>
      </c>
      <c r="C71" s="325" t="s">
        <v>351</v>
      </c>
      <c r="D71" s="325" t="s">
        <v>352</v>
      </c>
      <c r="E71" s="324" t="s">
        <v>353</v>
      </c>
      <c r="F71" s="324" t="s">
        <v>354</v>
      </c>
      <c r="G71" s="325" t="s">
        <v>355</v>
      </c>
      <c r="H71" s="324" t="s">
        <v>356</v>
      </c>
      <c r="I71" s="325" t="s">
        <v>357</v>
      </c>
      <c r="J71" s="324" t="s">
        <v>358</v>
      </c>
      <c r="K71" s="325" t="s">
        <v>158</v>
      </c>
      <c r="L71" s="325" t="s">
        <v>359</v>
      </c>
      <c r="M71" s="325" t="s">
        <v>360</v>
      </c>
      <c r="N71" s="325" t="s">
        <v>361</v>
      </c>
      <c r="O71" s="324" t="s">
        <v>362</v>
      </c>
      <c r="P71" s="143"/>
    </row>
    <row r="72" spans="1:16" ht="15" customHeight="1" x14ac:dyDescent="0.2">
      <c r="B72" s="43">
        <v>45166</v>
      </c>
      <c r="C72" s="43">
        <v>45261</v>
      </c>
      <c r="D72" s="32" t="s">
        <v>370</v>
      </c>
      <c r="E72" s="46">
        <v>46112</v>
      </c>
      <c r="F72" s="85">
        <v>0</v>
      </c>
      <c r="G72" s="47">
        <v>0</v>
      </c>
      <c r="H72" s="47"/>
      <c r="I72" s="47">
        <v>0</v>
      </c>
      <c r="J72" s="47" t="e">
        <f>SUM([33]!Table1118[[#This Row],[Paid]:[Reserve Expense]])</f>
        <v>#REF!</v>
      </c>
      <c r="K72" s="165">
        <f>SUM(Table1118[[#This Row],[Paid]:[Reserve]])</f>
        <v>0</v>
      </c>
      <c r="L72" s="48">
        <v>9</v>
      </c>
      <c r="M72" s="47">
        <v>1999.4</v>
      </c>
      <c r="N72" s="166">
        <f>IF(ISTEXT([33]!Table1118[[#This Row],[Historical/Audited Premium]]),"",IF(K72=0,0,K72/M72))</f>
        <v>0</v>
      </c>
      <c r="O72" s="32">
        <v>1000</v>
      </c>
      <c r="P72" s="143"/>
    </row>
    <row r="73" spans="1:16" x14ac:dyDescent="0.2">
      <c r="B73" s="43">
        <v>45166</v>
      </c>
      <c r="C73" s="43">
        <v>45184</v>
      </c>
      <c r="D73" s="32" t="s">
        <v>370</v>
      </c>
      <c r="E73" s="46">
        <v>46112</v>
      </c>
      <c r="F73" s="85">
        <v>0</v>
      </c>
      <c r="G73" s="47">
        <v>0</v>
      </c>
      <c r="H73" s="47"/>
      <c r="I73" s="47">
        <v>0</v>
      </c>
      <c r="J73" s="47" t="e">
        <f>SUM([33]!Table1118[[#This Row],[Paid]:[Reserve Expense]])</f>
        <v>#REF!</v>
      </c>
      <c r="K73" s="165">
        <f>SUM(Table1118[[#This Row],[Paid]:[Reserve]])</f>
        <v>0</v>
      </c>
      <c r="L73" s="48">
        <v>10</v>
      </c>
      <c r="M73" s="47">
        <v>367.22</v>
      </c>
      <c r="N73" s="166">
        <f>IF(ISTEXT([33]!Table1118[[#This Row],[Historical/Audited Premium]]),"",IF(K73=0,0,K73/M73))</f>
        <v>0</v>
      </c>
      <c r="O73" s="32">
        <v>1000</v>
      </c>
      <c r="P73" s="143"/>
    </row>
    <row r="74" spans="1:16" ht="15" customHeight="1" x14ac:dyDescent="0.2">
      <c r="B74" s="46">
        <v>44801</v>
      </c>
      <c r="C74" s="43">
        <v>45166</v>
      </c>
      <c r="D74" s="32" t="s">
        <v>370</v>
      </c>
      <c r="E74" s="46">
        <v>46113</v>
      </c>
      <c r="F74" s="85">
        <v>2</v>
      </c>
      <c r="G74" s="47">
        <v>2681.5299999999997</v>
      </c>
      <c r="H74" s="47"/>
      <c r="I74" s="47">
        <v>0</v>
      </c>
      <c r="J74" s="47" t="e">
        <f>SUM([33]!Table1118[[#This Row],[Paid]:[Reserve Expense]])</f>
        <v>#REF!</v>
      </c>
      <c r="K74" s="165">
        <f>SUM(Table1118[[#This Row],[Paid]:[Reserve]])</f>
        <v>2681.5299999999997</v>
      </c>
      <c r="L74" s="48">
        <v>14</v>
      </c>
      <c r="M74" s="47">
        <v>6500</v>
      </c>
      <c r="N74" s="166">
        <f>IF(ISTEXT([33]!Table1118[[#This Row],[Historical/Audited Premium]]),"",IF(K74=0,0,K74/M74))</f>
        <v>0.4125430769230769</v>
      </c>
      <c r="O74" s="32">
        <v>1000</v>
      </c>
      <c r="P74" s="143"/>
    </row>
    <row r="75" spans="1:16" ht="15" customHeight="1" x14ac:dyDescent="0.2">
      <c r="B75" s="43">
        <v>44429</v>
      </c>
      <c r="C75" s="43">
        <v>44801</v>
      </c>
      <c r="D75" s="30" t="s">
        <v>372</v>
      </c>
      <c r="E75" s="46">
        <v>45734</v>
      </c>
      <c r="F75" s="85">
        <v>0</v>
      </c>
      <c r="G75" s="47">
        <v>0</v>
      </c>
      <c r="H75" s="47"/>
      <c r="I75" s="47">
        <v>0</v>
      </c>
      <c r="J75" s="47"/>
      <c r="K75" s="165">
        <f>SUM(Table1118[[#This Row],[Paid]:[Reserve]])</f>
        <v>0</v>
      </c>
      <c r="L75" s="48">
        <v>9</v>
      </c>
      <c r="M75" s="47">
        <v>3713</v>
      </c>
      <c r="N75" s="166">
        <f>IF(ISTEXT([33]!Table1118[[#This Row],[Historical/Audited Premium]]),"",IF(K75=0,0,K75/M75))</f>
        <v>0</v>
      </c>
      <c r="O75" s="32">
        <v>1000</v>
      </c>
      <c r="P75" s="143"/>
    </row>
    <row r="76" spans="1:16" ht="15" x14ac:dyDescent="0.2">
      <c r="A76" s="140"/>
      <c r="B76" s="43"/>
      <c r="C76" s="43"/>
      <c r="D76" s="30"/>
      <c r="E76" s="46"/>
      <c r="F76" s="85"/>
      <c r="G76" s="47"/>
      <c r="H76" s="47"/>
      <c r="I76" s="47"/>
      <c r="J76" s="47"/>
      <c r="K76" s="165">
        <f>SUM(Table1118[[#This Row],[Paid]:[Reserve]])</f>
        <v>0</v>
      </c>
      <c r="L76" s="48"/>
      <c r="M76" s="47"/>
      <c r="N76" s="166"/>
      <c r="O76" s="32"/>
      <c r="P76" s="143"/>
    </row>
    <row r="77" spans="1:16" ht="15" customHeight="1" x14ac:dyDescent="0.2">
      <c r="B77" s="43"/>
      <c r="C77" s="43"/>
      <c r="D77" s="30"/>
      <c r="E77" s="43"/>
      <c r="F77" s="44"/>
      <c r="G77" s="34"/>
      <c r="H77" s="34"/>
      <c r="I77" s="34"/>
      <c r="J77" s="34"/>
      <c r="K77" s="165">
        <f>SUM(Table1118[[#This Row],[Paid]:[Reserve]])</f>
        <v>0</v>
      </c>
      <c r="L77" s="48"/>
      <c r="M77" s="47"/>
      <c r="N77" s="168"/>
      <c r="O77" s="32"/>
      <c r="P77" s="143"/>
    </row>
    <row r="78" spans="1:16" ht="15" customHeight="1" x14ac:dyDescent="0.2">
      <c r="B78" s="43"/>
      <c r="C78" s="43"/>
      <c r="D78" s="32"/>
      <c r="E78" s="43"/>
      <c r="F78" s="44"/>
      <c r="G78" s="34"/>
      <c r="H78" s="34"/>
      <c r="I78" s="34"/>
      <c r="J78" s="34"/>
      <c r="K78" s="167">
        <f>SUM(Table1118[[#This Row],[Paid]:[Reserve Expense]])</f>
        <v>0</v>
      </c>
      <c r="L78" s="41"/>
      <c r="M78" s="34"/>
      <c r="N78" s="168">
        <f>IF(ISTEXT([33]!Table1118[[#This Row],[Historical/Audited Premium]]),"",IF(K78=0,0,K78/M78))</f>
        <v>0</v>
      </c>
      <c r="O78" s="32"/>
      <c r="P78" s="143"/>
    </row>
    <row r="79" spans="1:16" ht="15" customHeight="1" x14ac:dyDescent="0.2">
      <c r="B79" s="43"/>
      <c r="C79" s="43"/>
      <c r="D79" s="32"/>
      <c r="E79" s="43"/>
      <c r="F79" s="44"/>
      <c r="G79" s="34"/>
      <c r="H79" s="34"/>
      <c r="I79" s="34"/>
      <c r="J79" s="34"/>
      <c r="K79" s="167">
        <f>SUM(Table1118[[#This Row],[Paid]:[Reserve Expense]])</f>
        <v>0</v>
      </c>
      <c r="L79" s="41"/>
      <c r="M79" s="34"/>
      <c r="N79" s="168">
        <f>IF(ISTEXT([33]!Table1118[[#This Row],[Historical/Audited Premium]]),"",IF(K79=0,0,K79/M79))</f>
        <v>0</v>
      </c>
      <c r="O79" s="32"/>
      <c r="P79" s="143"/>
    </row>
    <row r="80" spans="1:16" ht="15" customHeight="1" x14ac:dyDescent="0.2">
      <c r="B80" s="43"/>
      <c r="C80" s="43"/>
      <c r="D80" s="32"/>
      <c r="E80" s="43"/>
      <c r="F80" s="44"/>
      <c r="G80" s="34"/>
      <c r="H80" s="34"/>
      <c r="I80" s="34"/>
      <c r="J80" s="34"/>
      <c r="K80" s="167">
        <f>SUM(Table1118[[#This Row],[Paid]:[Reserve Expense]])</f>
        <v>0</v>
      </c>
      <c r="L80" s="41"/>
      <c r="M80" s="34"/>
      <c r="N80" s="168">
        <f>IF(ISTEXT([33]!Table1118[[#This Row],[Historical/Audited Premium]]),"",IF(K80=0,0,K80/M80))</f>
        <v>0</v>
      </c>
      <c r="O80" s="32"/>
      <c r="P80" s="143"/>
    </row>
    <row r="81" spans="1:17" x14ac:dyDescent="0.2">
      <c r="B81" s="43"/>
      <c r="C81" s="43"/>
      <c r="D81" s="32"/>
      <c r="E81" s="43"/>
      <c r="F81" s="44"/>
      <c r="G81" s="34"/>
      <c r="H81" s="34"/>
      <c r="I81" s="34"/>
      <c r="J81" s="34"/>
      <c r="K81" s="167">
        <f>SUM(Table1118[[#This Row],[Paid]:[Reserve Expense]])</f>
        <v>0</v>
      </c>
      <c r="L81" s="41"/>
      <c r="M81" s="34"/>
      <c r="N81" s="168">
        <f>IF(ISTEXT([33]!Table1118[[#This Row],[Historical/Audited Premium]]),"",IF(K81=0,0,K81/M81))</f>
        <v>0</v>
      </c>
      <c r="O81" s="32"/>
      <c r="P81" s="143"/>
    </row>
    <row r="82" spans="1:17" x14ac:dyDescent="0.2">
      <c r="B82" s="43"/>
      <c r="C82" s="43"/>
      <c r="D82" s="30"/>
      <c r="E82" s="46"/>
      <c r="F82" s="85"/>
      <c r="G82" s="47"/>
      <c r="H82" s="47"/>
      <c r="I82" s="47"/>
      <c r="J82" s="47"/>
      <c r="K82" s="165">
        <f>SUM(Table1118[[#This Row],[Paid]:[Reserve Expense]])</f>
        <v>0</v>
      </c>
      <c r="L82" s="48"/>
      <c r="M82" s="47"/>
      <c r="N82" s="166">
        <f>IF(ISTEXT([33]!Table1118[[#This Row],[Historical/Audited Premium]]),"",IF(K82=0,0,K82/M82))</f>
        <v>0</v>
      </c>
      <c r="O82" s="32"/>
      <c r="P82" s="143"/>
    </row>
    <row r="83" spans="1:17" s="56" customFormat="1" ht="15" x14ac:dyDescent="0.2">
      <c r="A83" s="140"/>
      <c r="B83" s="43"/>
      <c r="C83" s="43"/>
      <c r="D83" s="32"/>
      <c r="E83" s="43"/>
      <c r="F83" s="44"/>
      <c r="G83" s="34"/>
      <c r="H83" s="34"/>
      <c r="I83" s="34"/>
      <c r="J83" s="34"/>
      <c r="K83" s="167">
        <f>SUM(Table1118[[#This Row],[Paid]:[Reserve Expense]])</f>
        <v>0</v>
      </c>
      <c r="L83" s="41"/>
      <c r="M83" s="34"/>
      <c r="N83" s="168">
        <f>IF(ISTEXT([33]!Table1118[[#This Row],[Historical/Audited Premium]]),"",IF(K83=0,0,K83/M83))</f>
        <v>0</v>
      </c>
      <c r="O83" s="32"/>
      <c r="P83" s="143"/>
      <c r="Q83" s="54"/>
    </row>
    <row r="84" spans="1:17" ht="15" customHeight="1" x14ac:dyDescent="0.2">
      <c r="B84" s="43"/>
      <c r="C84" s="43"/>
      <c r="D84" s="32"/>
      <c r="E84" s="43"/>
      <c r="F84" s="44"/>
      <c r="G84" s="34"/>
      <c r="H84" s="34"/>
      <c r="I84" s="34"/>
      <c r="J84" s="34"/>
      <c r="K84" s="167">
        <f>SUM(Table1118[[#This Row],[Paid]:[Reserve Expense]])</f>
        <v>0</v>
      </c>
      <c r="L84" s="41"/>
      <c r="M84" s="34"/>
      <c r="N84" s="168">
        <f>IF(ISTEXT([33]!Table1118[[#This Row],[Historical/Audited Premium]]),"",IF(K84=0,0,K84/M84))</f>
        <v>0</v>
      </c>
      <c r="O84" s="32"/>
      <c r="P84" s="143"/>
    </row>
    <row r="85" spans="1:17" ht="15" customHeight="1" x14ac:dyDescent="0.2">
      <c r="B85" s="43"/>
      <c r="C85" s="43"/>
      <c r="D85" s="32"/>
      <c r="E85" s="43"/>
      <c r="F85" s="44"/>
      <c r="G85" s="34"/>
      <c r="H85" s="34"/>
      <c r="I85" s="34"/>
      <c r="J85" s="34"/>
      <c r="K85" s="167">
        <f>SUM(Table1118[[#This Row],[Paid]:[Reserve Expense]])</f>
        <v>0</v>
      </c>
      <c r="L85" s="41"/>
      <c r="M85" s="34"/>
      <c r="N85" s="168">
        <f>IF(ISTEXT([33]!Table1118[[#This Row],[Historical/Audited Premium]]),"",IF(K85=0,0,K85/M85))</f>
        <v>0</v>
      </c>
      <c r="O85" s="32"/>
      <c r="P85" s="143"/>
      <c r="Q85" s="56"/>
    </row>
    <row r="86" spans="1:17" ht="15" customHeight="1" x14ac:dyDescent="0.2">
      <c r="B86" s="43"/>
      <c r="C86" s="43"/>
      <c r="D86" s="32"/>
      <c r="E86" s="43"/>
      <c r="F86" s="44"/>
      <c r="G86" s="34"/>
      <c r="H86" s="34"/>
      <c r="I86" s="34"/>
      <c r="J86" s="34"/>
      <c r="K86" s="167">
        <f>SUM(Table1118[[#This Row],[Paid]:[Reserve Expense]])</f>
        <v>0</v>
      </c>
      <c r="L86" s="41"/>
      <c r="M86" s="34"/>
      <c r="N86" s="168">
        <f>IF(ISTEXT([33]!Table1118[[#This Row],[Historical/Audited Premium]]),"",IF(K86=0,0,K86/M86))</f>
        <v>0</v>
      </c>
      <c r="O86" s="32"/>
      <c r="P86" s="143"/>
    </row>
    <row r="87" spans="1:17" ht="15" customHeight="1" x14ac:dyDescent="0.25">
      <c r="B87" s="143"/>
      <c r="C87" s="497" t="s">
        <v>158</v>
      </c>
      <c r="D87" s="497"/>
      <c r="E87" s="169"/>
      <c r="F87" s="170">
        <f>SUM(Table1118['# of Claims])</f>
        <v>2</v>
      </c>
      <c r="G87" s="172">
        <f>SUM(Table1118[Paid])</f>
        <v>2681.5299999999997</v>
      </c>
      <c r="H87" s="172">
        <f>SUM(Table1118[Paid Expense])</f>
        <v>0</v>
      </c>
      <c r="I87" s="172">
        <f>SUM(Table1118[Reserve])</f>
        <v>0</v>
      </c>
      <c r="J87" s="172" t="e">
        <f>SUM(Table1118[Reserve Expense])</f>
        <v>#REF!</v>
      </c>
      <c r="K87" s="172">
        <f>SUM(Table1118[Total])</f>
        <v>2681.5299999999997</v>
      </c>
      <c r="L87" s="169">
        <f>SUM(Table1118[Historical/Audited Exposure])</f>
        <v>42</v>
      </c>
      <c r="M87" s="172">
        <f>SUM(Table1118[Historical/Audited Premium])</f>
        <v>12579.619999999999</v>
      </c>
      <c r="N87" s="173"/>
      <c r="O87" s="169"/>
      <c r="P87" s="169"/>
    </row>
    <row r="88" spans="1:17" ht="15" hidden="1" customHeight="1" x14ac:dyDescent="0.25">
      <c r="B88" s="174"/>
      <c r="C88" s="502"/>
      <c r="D88" s="502"/>
      <c r="E88" s="175"/>
      <c r="F88" s="176"/>
      <c r="G88" s="177"/>
      <c r="H88" s="177"/>
      <c r="I88" s="177"/>
      <c r="J88" s="177"/>
      <c r="K88" s="177"/>
      <c r="L88" s="177"/>
      <c r="M88" s="177"/>
      <c r="N88" s="179"/>
      <c r="O88" s="175"/>
      <c r="P88" s="175"/>
    </row>
    <row r="89" spans="1:17" x14ac:dyDescent="0.2">
      <c r="G89" s="191"/>
      <c r="H89" s="191"/>
      <c r="I89" s="191"/>
      <c r="J89" s="191"/>
      <c r="K89" s="191"/>
    </row>
    <row r="90" spans="1:17" ht="15.6" customHeight="1" x14ac:dyDescent="0.2">
      <c r="A90" s="162"/>
      <c r="B90" s="128" t="s">
        <v>53</v>
      </c>
      <c r="C90" s="128"/>
      <c r="D90" s="141"/>
      <c r="E90" s="128"/>
      <c r="F90" s="128"/>
      <c r="G90" s="128"/>
      <c r="H90" s="128"/>
      <c r="I90" s="128"/>
      <c r="J90" s="128"/>
      <c r="K90" s="128"/>
      <c r="L90" s="128"/>
      <c r="M90" s="128"/>
      <c r="N90" s="128"/>
      <c r="O90" s="128"/>
      <c r="P90" s="128"/>
    </row>
    <row r="91" spans="1:17" ht="15" customHeight="1" x14ac:dyDescent="0.25">
      <c r="B91" s="192">
        <f>IF(SUM(E97:E111)=0,"",IF(Cover!$C$6="New Business",((MIN(MAX(C97:C111),E97)-MIN(B98:B111))/365),(MAX(C97:C111)-MIN(B98:B111))/365))</f>
        <v>3.547945205479452</v>
      </c>
      <c r="C91" s="142"/>
      <c r="D91" s="155"/>
      <c r="E91" s="135"/>
      <c r="F91" s="144"/>
      <c r="G91" s="144"/>
      <c r="H91" s="144"/>
      <c r="I91" s="144"/>
      <c r="J91" s="143"/>
      <c r="K91" s="143"/>
      <c r="L91" s="143"/>
      <c r="M91" s="143"/>
      <c r="N91" s="143"/>
      <c r="O91" s="143"/>
      <c r="P91" s="143"/>
    </row>
    <row r="92" spans="1:17" ht="15" customHeight="1" x14ac:dyDescent="0.25">
      <c r="B92" s="143" t="s">
        <v>41</v>
      </c>
      <c r="C92" s="193" t="str">
        <f>Underwriting!D11</f>
        <v>Payroll Excluding Stop Gap</v>
      </c>
      <c r="D92" s="143"/>
      <c r="E92" s="143"/>
      <c r="F92" s="144"/>
      <c r="G92" s="144"/>
      <c r="H92" s="144"/>
      <c r="I92" s="144"/>
      <c r="J92" s="143"/>
      <c r="K92" s="143"/>
      <c r="L92" s="147"/>
      <c r="M92" s="148"/>
      <c r="N92" s="143"/>
      <c r="O92" s="143"/>
      <c r="P92" s="143"/>
    </row>
    <row r="93" spans="1:17" ht="15" customHeight="1" x14ac:dyDescent="0.25">
      <c r="B93" s="143" t="s">
        <v>347</v>
      </c>
      <c r="C93" s="194">
        <f>WC!M11</f>
        <v>3500000</v>
      </c>
      <c r="D93" s="150"/>
      <c r="E93" s="151"/>
      <c r="F93" s="153"/>
      <c r="G93" s="153"/>
      <c r="H93" s="153"/>
      <c r="I93" s="143"/>
      <c r="J93" s="143"/>
      <c r="K93" s="143"/>
      <c r="L93" s="154"/>
      <c r="M93" s="148"/>
      <c r="N93" s="143"/>
      <c r="O93" s="143"/>
      <c r="P93" s="143"/>
    </row>
    <row r="94" spans="1:17" ht="15" customHeight="1" x14ac:dyDescent="0.25">
      <c r="B94" s="155" t="s">
        <v>348</v>
      </c>
      <c r="C94" s="195"/>
      <c r="D94" s="150"/>
      <c r="E94" s="157"/>
      <c r="F94" s="143"/>
      <c r="G94" s="143"/>
      <c r="H94" s="143"/>
      <c r="I94" s="143"/>
      <c r="J94" s="143"/>
      <c r="K94" s="158"/>
      <c r="L94" s="501" t="str">
        <f>C92</f>
        <v>Payroll Excluding Stop Gap</v>
      </c>
      <c r="M94" s="159"/>
      <c r="N94" s="159"/>
      <c r="O94" s="159"/>
      <c r="P94" s="143"/>
    </row>
    <row r="95" spans="1:17" ht="15" customHeight="1" x14ac:dyDescent="0.25">
      <c r="B95" s="160" t="s">
        <v>349</v>
      </c>
      <c r="C95" s="143"/>
      <c r="D95" s="161"/>
      <c r="E95" s="161"/>
      <c r="F95" s="143"/>
      <c r="G95" s="143"/>
      <c r="H95" s="143"/>
      <c r="I95" s="143"/>
      <c r="J95" s="143"/>
      <c r="K95" s="158"/>
      <c r="L95" s="501"/>
      <c r="M95" s="159"/>
      <c r="N95" s="159"/>
      <c r="O95" s="159"/>
      <c r="P95" s="143"/>
    </row>
    <row r="96" spans="1:17" ht="45" x14ac:dyDescent="0.25">
      <c r="B96" s="325" t="s">
        <v>368</v>
      </c>
      <c r="C96" s="325" t="s">
        <v>351</v>
      </c>
      <c r="D96" s="325" t="s">
        <v>352</v>
      </c>
      <c r="E96" s="324" t="s">
        <v>353</v>
      </c>
      <c r="F96" s="324" t="s">
        <v>354</v>
      </c>
      <c r="G96" s="325" t="s">
        <v>355</v>
      </c>
      <c r="H96" s="324" t="s">
        <v>356</v>
      </c>
      <c r="I96" s="325" t="s">
        <v>357</v>
      </c>
      <c r="J96" s="324" t="s">
        <v>358</v>
      </c>
      <c r="K96" s="325" t="s">
        <v>158</v>
      </c>
      <c r="L96" s="325" t="s">
        <v>359</v>
      </c>
      <c r="M96" s="325" t="s">
        <v>360</v>
      </c>
      <c r="N96" s="325" t="s">
        <v>361</v>
      </c>
      <c r="O96" s="324" t="s">
        <v>362</v>
      </c>
      <c r="P96" s="143"/>
    </row>
    <row r="97" spans="1:17" ht="15" customHeight="1" x14ac:dyDescent="0.2">
      <c r="B97" s="43">
        <v>45061</v>
      </c>
      <c r="C97" s="43">
        <v>45261</v>
      </c>
      <c r="D97" s="30" t="s">
        <v>374</v>
      </c>
      <c r="E97" s="46">
        <v>46108</v>
      </c>
      <c r="F97" s="85">
        <v>0</v>
      </c>
      <c r="G97" s="47">
        <v>0</v>
      </c>
      <c r="H97" s="47"/>
      <c r="I97" s="47">
        <v>0</v>
      </c>
      <c r="J97" s="47"/>
      <c r="K97" s="167">
        <v>0</v>
      </c>
      <c r="L97" s="47">
        <v>543413.05000000005</v>
      </c>
      <c r="M97" s="47">
        <v>19474.73</v>
      </c>
      <c r="N97" s="166">
        <f t="shared" ref="N97:N100" si="6">IF(K97=0,0,K97/M97)</f>
        <v>0</v>
      </c>
      <c r="O97" s="32" t="s">
        <v>371</v>
      </c>
      <c r="P97" s="143"/>
    </row>
    <row r="98" spans="1:17" ht="15" customHeight="1" x14ac:dyDescent="0.2">
      <c r="B98" s="43">
        <v>44696</v>
      </c>
      <c r="C98" s="43">
        <v>45061</v>
      </c>
      <c r="D98" s="30" t="s">
        <v>375</v>
      </c>
      <c r="E98" s="46">
        <v>46107</v>
      </c>
      <c r="F98" s="85">
        <v>0</v>
      </c>
      <c r="G98" s="47">
        <v>0</v>
      </c>
      <c r="H98" s="47"/>
      <c r="I98" s="47">
        <v>0</v>
      </c>
      <c r="J98" s="47"/>
      <c r="K98" s="167">
        <v>0</v>
      </c>
      <c r="L98" s="47">
        <v>995262</v>
      </c>
      <c r="M98" s="47">
        <v>37500</v>
      </c>
      <c r="N98" s="166">
        <f t="shared" si="6"/>
        <v>0</v>
      </c>
      <c r="O98" s="32" t="s">
        <v>371</v>
      </c>
      <c r="P98" s="143"/>
    </row>
    <row r="99" spans="1:17" ht="15" customHeight="1" x14ac:dyDescent="0.2">
      <c r="B99" s="43">
        <v>44331</v>
      </c>
      <c r="C99" s="43">
        <v>44696</v>
      </c>
      <c r="D99" s="30" t="s">
        <v>375</v>
      </c>
      <c r="E99" s="46">
        <v>46107</v>
      </c>
      <c r="F99" s="85">
        <v>1</v>
      </c>
      <c r="G99" s="47">
        <v>23107</v>
      </c>
      <c r="H99" s="47"/>
      <c r="I99" s="47">
        <v>0</v>
      </c>
      <c r="J99" s="47"/>
      <c r="K99" s="167">
        <v>23107</v>
      </c>
      <c r="L99" s="47">
        <v>1221443</v>
      </c>
      <c r="M99" s="47">
        <v>38130</v>
      </c>
      <c r="N99" s="166">
        <f t="shared" si="6"/>
        <v>0.60600576973511666</v>
      </c>
      <c r="O99" s="32" t="s">
        <v>371</v>
      </c>
      <c r="P99" s="143"/>
    </row>
    <row r="100" spans="1:17" ht="15" customHeight="1" x14ac:dyDescent="0.2">
      <c r="B100" s="43">
        <v>43966</v>
      </c>
      <c r="C100" s="43">
        <v>44331</v>
      </c>
      <c r="D100" s="30" t="s">
        <v>375</v>
      </c>
      <c r="E100" s="46">
        <v>46107</v>
      </c>
      <c r="F100" s="85">
        <v>0</v>
      </c>
      <c r="G100" s="47">
        <v>0</v>
      </c>
      <c r="H100" s="47"/>
      <c r="I100" s="47">
        <v>0</v>
      </c>
      <c r="J100" s="47"/>
      <c r="K100" s="167">
        <v>0</v>
      </c>
      <c r="L100" s="47">
        <v>1031483</v>
      </c>
      <c r="M100" s="47">
        <v>30000</v>
      </c>
      <c r="N100" s="166">
        <f t="shared" si="6"/>
        <v>0</v>
      </c>
      <c r="O100" s="32" t="s">
        <v>371</v>
      </c>
      <c r="P100" s="143"/>
    </row>
    <row r="101" spans="1:17" ht="15" customHeight="1" x14ac:dyDescent="0.2">
      <c r="B101" s="43"/>
      <c r="C101" s="43"/>
      <c r="D101" s="30"/>
      <c r="E101" s="46"/>
      <c r="F101" s="85"/>
      <c r="G101" s="47"/>
      <c r="H101" s="47"/>
      <c r="I101" s="47"/>
      <c r="J101" s="47"/>
      <c r="K101" s="165">
        <f>SUM(Table1120[[#This Row],[Paid]:[Reserve Expense]])</f>
        <v>0</v>
      </c>
      <c r="L101" s="47"/>
      <c r="M101" s="47"/>
      <c r="N101" s="166">
        <f t="shared" ref="N101:N107" si="7">IF(K101=0,0,K101/M101)</f>
        <v>0</v>
      </c>
      <c r="O101" s="32"/>
      <c r="P101" s="143"/>
    </row>
    <row r="102" spans="1:17" ht="15" customHeight="1" x14ac:dyDescent="0.2">
      <c r="B102" s="43"/>
      <c r="C102" s="43"/>
      <c r="D102" s="32"/>
      <c r="E102" s="43"/>
      <c r="F102" s="44"/>
      <c r="G102" s="34"/>
      <c r="H102" s="34"/>
      <c r="I102" s="34"/>
      <c r="J102" s="34"/>
      <c r="K102" s="167">
        <f>SUM(Table1120[[#This Row],[Paid]:[Reserve Expense]])</f>
        <v>0</v>
      </c>
      <c r="L102" s="34"/>
      <c r="M102" s="34"/>
      <c r="N102" s="168">
        <f t="shared" ref="N102:N106" si="8">IF(K102=0,0,K102/M102)</f>
        <v>0</v>
      </c>
      <c r="O102" s="32"/>
      <c r="P102" s="143"/>
    </row>
    <row r="103" spans="1:17" ht="15" customHeight="1" x14ac:dyDescent="0.2">
      <c r="B103" s="43"/>
      <c r="C103" s="43"/>
      <c r="D103" s="32"/>
      <c r="E103" s="43"/>
      <c r="F103" s="44"/>
      <c r="G103" s="34"/>
      <c r="H103" s="34"/>
      <c r="I103" s="34"/>
      <c r="J103" s="34"/>
      <c r="K103" s="167">
        <f>SUM(Table1120[[#This Row],[Paid]:[Reserve Expense]])</f>
        <v>0</v>
      </c>
      <c r="L103" s="34"/>
      <c r="M103" s="34"/>
      <c r="N103" s="168">
        <f t="shared" si="8"/>
        <v>0</v>
      </c>
      <c r="O103" s="32"/>
      <c r="P103" s="143"/>
    </row>
    <row r="104" spans="1:17" ht="15" customHeight="1" x14ac:dyDescent="0.2">
      <c r="B104" s="43"/>
      <c r="C104" s="43"/>
      <c r="D104" s="32"/>
      <c r="E104" s="43"/>
      <c r="F104" s="44"/>
      <c r="G104" s="34"/>
      <c r="H104" s="34"/>
      <c r="I104" s="34"/>
      <c r="J104" s="34"/>
      <c r="K104" s="167">
        <f>SUM(Table1120[[#This Row],[Paid]:[Reserve Expense]])</f>
        <v>0</v>
      </c>
      <c r="L104" s="34"/>
      <c r="M104" s="34"/>
      <c r="N104" s="168">
        <f t="shared" si="8"/>
        <v>0</v>
      </c>
      <c r="O104" s="32"/>
      <c r="P104" s="143"/>
    </row>
    <row r="105" spans="1:17" ht="15" customHeight="1" x14ac:dyDescent="0.2">
      <c r="B105" s="43"/>
      <c r="C105" s="43"/>
      <c r="D105" s="32"/>
      <c r="E105" s="43"/>
      <c r="F105" s="44"/>
      <c r="G105" s="34"/>
      <c r="H105" s="34"/>
      <c r="I105" s="34"/>
      <c r="J105" s="34"/>
      <c r="K105" s="167">
        <f>SUM(Table1120[[#This Row],[Paid]:[Reserve Expense]])</f>
        <v>0</v>
      </c>
      <c r="L105" s="34"/>
      <c r="M105" s="34"/>
      <c r="N105" s="168">
        <f t="shared" si="8"/>
        <v>0</v>
      </c>
      <c r="O105" s="32"/>
      <c r="P105" s="143"/>
    </row>
    <row r="106" spans="1:17" x14ac:dyDescent="0.2">
      <c r="B106" s="43"/>
      <c r="C106" s="43"/>
      <c r="D106" s="32"/>
      <c r="E106" s="43"/>
      <c r="F106" s="44"/>
      <c r="G106" s="34"/>
      <c r="H106" s="34"/>
      <c r="I106" s="34"/>
      <c r="J106" s="34"/>
      <c r="K106" s="167">
        <f>SUM(Table1120[[#This Row],[Paid]:[Reserve Expense]])</f>
        <v>0</v>
      </c>
      <c r="L106" s="34"/>
      <c r="M106" s="34"/>
      <c r="N106" s="168">
        <f t="shared" si="8"/>
        <v>0</v>
      </c>
      <c r="O106" s="32"/>
      <c r="P106" s="143"/>
    </row>
    <row r="107" spans="1:17" s="56" customFormat="1" ht="15" x14ac:dyDescent="0.2">
      <c r="A107" s="140"/>
      <c r="B107" s="43"/>
      <c r="C107" s="43"/>
      <c r="D107" s="30"/>
      <c r="E107" s="46"/>
      <c r="F107" s="85"/>
      <c r="G107" s="47"/>
      <c r="H107" s="47"/>
      <c r="I107" s="47"/>
      <c r="J107" s="47"/>
      <c r="K107" s="165">
        <f>SUM(Table1120[[#This Row],[Paid]:[Reserve Expense]])</f>
        <v>0</v>
      </c>
      <c r="L107" s="47"/>
      <c r="M107" s="47"/>
      <c r="N107" s="166">
        <f t="shared" si="7"/>
        <v>0</v>
      </c>
      <c r="O107" s="32"/>
      <c r="P107" s="143"/>
      <c r="Q107" s="54"/>
    </row>
    <row r="108" spans="1:17" ht="15" customHeight="1" x14ac:dyDescent="0.2">
      <c r="B108" s="43"/>
      <c r="C108" s="43"/>
      <c r="D108" s="32"/>
      <c r="E108" s="43"/>
      <c r="F108" s="44"/>
      <c r="G108" s="34"/>
      <c r="H108" s="34"/>
      <c r="I108" s="34"/>
      <c r="J108" s="34"/>
      <c r="K108" s="167">
        <f>SUM(Table1120[[#This Row],[Paid]:[Reserve Expense]])</f>
        <v>0</v>
      </c>
      <c r="L108" s="34"/>
      <c r="M108" s="34"/>
      <c r="N108" s="168">
        <f>IF(K108=0,0,K108/M108)</f>
        <v>0</v>
      </c>
      <c r="O108" s="32"/>
      <c r="P108" s="143"/>
    </row>
    <row r="109" spans="1:17" s="56" customFormat="1" ht="15" x14ac:dyDescent="0.2">
      <c r="A109" s="140"/>
      <c r="B109" s="43"/>
      <c r="C109" s="43"/>
      <c r="D109" s="32"/>
      <c r="E109" s="43"/>
      <c r="F109" s="44"/>
      <c r="G109" s="34"/>
      <c r="H109" s="34"/>
      <c r="I109" s="34"/>
      <c r="J109" s="34"/>
      <c r="K109" s="167">
        <f>SUM(Table1120[[#This Row],[Paid]:[Reserve Expense]])</f>
        <v>0</v>
      </c>
      <c r="L109" s="34"/>
      <c r="M109" s="34"/>
      <c r="N109" s="168">
        <f>IF(K109=0,0,K109/M109)</f>
        <v>0</v>
      </c>
      <c r="O109" s="32"/>
      <c r="P109" s="143"/>
    </row>
    <row r="110" spans="1:17" ht="15" customHeight="1" x14ac:dyDescent="0.2">
      <c r="B110" s="43"/>
      <c r="C110" s="43"/>
      <c r="D110" s="32"/>
      <c r="E110" s="43"/>
      <c r="F110" s="44"/>
      <c r="G110" s="34"/>
      <c r="H110" s="34"/>
      <c r="I110" s="34"/>
      <c r="J110" s="34"/>
      <c r="K110" s="167">
        <f>SUM(Table1120[[#This Row],[Paid]:[Reserve Expense]])</f>
        <v>0</v>
      </c>
      <c r="L110" s="34"/>
      <c r="M110" s="34"/>
      <c r="N110" s="168">
        <f>IF(K110=0,0,K110/M110)</f>
        <v>0</v>
      </c>
      <c r="O110" s="32"/>
      <c r="P110" s="143"/>
    </row>
    <row r="111" spans="1:17" ht="15" customHeight="1" x14ac:dyDescent="0.2">
      <c r="B111" s="43"/>
      <c r="C111" s="43"/>
      <c r="D111" s="32"/>
      <c r="E111" s="43"/>
      <c r="F111" s="44"/>
      <c r="G111" s="34"/>
      <c r="H111" s="34"/>
      <c r="I111" s="34"/>
      <c r="J111" s="34"/>
      <c r="K111" s="167">
        <f>SUM(Table1120[[#This Row],[Paid]:[Reserve Expense]])</f>
        <v>0</v>
      </c>
      <c r="L111" s="34"/>
      <c r="M111" s="34"/>
      <c r="N111" s="168">
        <f>IF(K111=0,0,K111/M111)</f>
        <v>0</v>
      </c>
      <c r="O111" s="32"/>
      <c r="P111" s="143"/>
      <c r="Q111" s="56"/>
    </row>
    <row r="112" spans="1:17" ht="15" customHeight="1" x14ac:dyDescent="0.25">
      <c r="B112" s="143"/>
      <c r="C112" s="497" t="s">
        <v>158</v>
      </c>
      <c r="D112" s="497"/>
      <c r="E112" s="169"/>
      <c r="F112" s="170">
        <f>SUM(Table1120['# of Claims])</f>
        <v>1</v>
      </c>
      <c r="G112" s="172">
        <f>SUM(Table1120[Paid])</f>
        <v>23107</v>
      </c>
      <c r="H112" s="172">
        <f>SUM(Table1120[Paid Expense])</f>
        <v>0</v>
      </c>
      <c r="I112" s="172">
        <f>SUM(Table1120[Reserve])</f>
        <v>0</v>
      </c>
      <c r="J112" s="172">
        <f>SUM(Table1120[Reserve Expense])</f>
        <v>0</v>
      </c>
      <c r="K112" s="172">
        <f>SUM(Table1120[Total])</f>
        <v>23107</v>
      </c>
      <c r="L112" s="172">
        <f>SUM(Table1120[Historical/Audited Exposure])</f>
        <v>3791601.05</v>
      </c>
      <c r="M112" s="172">
        <f>SUM(Table1120[Historical/Audited Premium])</f>
        <v>125104.73</v>
      </c>
      <c r="N112" s="173"/>
      <c r="O112" s="169"/>
      <c r="P112" s="143"/>
    </row>
    <row r="113" spans="2:16" ht="15" hidden="1" customHeight="1" x14ac:dyDescent="0.25">
      <c r="B113" s="174"/>
      <c r="C113" s="502"/>
      <c r="D113" s="502"/>
      <c r="E113" s="175"/>
      <c r="F113" s="176"/>
      <c r="G113" s="177"/>
      <c r="H113" s="177"/>
      <c r="I113" s="177"/>
      <c r="J113" s="177"/>
      <c r="K113" s="178"/>
      <c r="L113" s="177"/>
      <c r="M113" s="177"/>
      <c r="N113" s="179"/>
      <c r="O113" s="175"/>
      <c r="P113" s="175"/>
    </row>
    <row r="114" spans="2:16" ht="15" customHeight="1" x14ac:dyDescent="0.2">
      <c r="K114" s="125"/>
      <c r="P114" s="56"/>
    </row>
    <row r="115" spans="2:16" ht="15" customHeight="1" x14ac:dyDescent="0.2">
      <c r="B115" s="128" t="str">
        <f>"Large Losses Over " &amp; TEXT('Captive Setup'!C9,"$#,###")</f>
        <v>Large Losses Over $150,000</v>
      </c>
      <c r="C115" s="128"/>
      <c r="D115" s="128"/>
      <c r="E115" s="128"/>
      <c r="F115" s="128"/>
      <c r="G115" s="128"/>
      <c r="H115" s="128"/>
      <c r="I115" s="128"/>
      <c r="J115" s="128"/>
      <c r="K115" s="128"/>
      <c r="L115" s="128"/>
      <c r="M115" s="128"/>
      <c r="N115" s="128"/>
      <c r="O115" s="128"/>
      <c r="P115" s="128"/>
    </row>
    <row r="116" spans="2:16" ht="15" customHeight="1" x14ac:dyDescent="0.2">
      <c r="B116" s="143"/>
      <c r="C116" s="143"/>
      <c r="D116" s="143"/>
      <c r="E116" s="143"/>
      <c r="F116" s="143"/>
      <c r="G116" s="143"/>
      <c r="H116" s="143"/>
      <c r="I116" s="143"/>
      <c r="J116" s="143"/>
      <c r="K116" s="143"/>
      <c r="L116" s="143"/>
      <c r="M116" s="143"/>
      <c r="N116" s="143"/>
      <c r="O116" s="143"/>
      <c r="P116" s="143"/>
    </row>
    <row r="117" spans="2:16" ht="15" customHeight="1" x14ac:dyDescent="0.2">
      <c r="B117" s="495" t="s">
        <v>376</v>
      </c>
      <c r="C117" s="495"/>
      <c r="D117" s="495"/>
      <c r="E117" s="495"/>
      <c r="F117" s="495"/>
      <c r="G117" s="495"/>
      <c r="H117" s="495"/>
      <c r="I117" s="495"/>
      <c r="J117" s="495"/>
      <c r="K117" s="495"/>
      <c r="L117" s="495"/>
      <c r="M117" s="495"/>
      <c r="N117" s="495"/>
      <c r="O117" s="495"/>
      <c r="P117" s="143"/>
    </row>
    <row r="118" spans="2:16" ht="15" customHeight="1" x14ac:dyDescent="0.2">
      <c r="B118" s="197" t="s">
        <v>377</v>
      </c>
      <c r="C118" s="196"/>
      <c r="D118" s="196"/>
      <c r="E118" s="196"/>
      <c r="F118" s="196"/>
      <c r="G118" s="196"/>
      <c r="H118" s="196"/>
      <c r="I118" s="196"/>
      <c r="J118" s="196"/>
      <c r="K118" s="196"/>
      <c r="L118" s="196"/>
      <c r="M118" s="196"/>
      <c r="N118" s="196"/>
      <c r="O118" s="196"/>
      <c r="P118" s="143"/>
    </row>
    <row r="119" spans="2:16" ht="15" customHeight="1" x14ac:dyDescent="0.2">
      <c r="B119" s="198"/>
      <c r="C119" s="198"/>
      <c r="D119" s="198"/>
      <c r="E119" s="198"/>
      <c r="F119" s="198"/>
      <c r="G119" s="198"/>
      <c r="H119" s="198"/>
      <c r="I119" s="198"/>
      <c r="J119" s="198"/>
      <c r="K119" s="198"/>
      <c r="L119" s="198"/>
      <c r="M119" s="198"/>
      <c r="N119" s="198"/>
      <c r="P119" s="143"/>
    </row>
    <row r="120" spans="2:16" ht="30" x14ac:dyDescent="0.25">
      <c r="B120" s="325" t="s">
        <v>368</v>
      </c>
      <c r="C120" s="325" t="s">
        <v>351</v>
      </c>
      <c r="D120" s="325" t="s">
        <v>352</v>
      </c>
      <c r="E120" s="325" t="s">
        <v>378</v>
      </c>
      <c r="F120" s="325" t="s">
        <v>65</v>
      </c>
      <c r="G120" s="325" t="s">
        <v>355</v>
      </c>
      <c r="H120" s="324" t="s">
        <v>356</v>
      </c>
      <c r="I120" s="325" t="s">
        <v>357</v>
      </c>
      <c r="J120" s="324" t="s">
        <v>358</v>
      </c>
      <c r="K120" s="325" t="s">
        <v>158</v>
      </c>
      <c r="L120" s="324" t="s">
        <v>379</v>
      </c>
      <c r="M120" s="324" t="s">
        <v>67</v>
      </c>
      <c r="N120" s="324" t="s">
        <v>380</v>
      </c>
      <c r="O120" s="324" t="s">
        <v>381</v>
      </c>
      <c r="P120" s="143"/>
    </row>
    <row r="121" spans="2:16" x14ac:dyDescent="0.2">
      <c r="B121" s="43">
        <v>44429</v>
      </c>
      <c r="C121" s="43">
        <v>44801</v>
      </c>
      <c r="D121" s="32" t="s">
        <v>372</v>
      </c>
      <c r="E121" s="43">
        <v>44721</v>
      </c>
      <c r="F121" s="30" t="s">
        <v>48</v>
      </c>
      <c r="G121" s="47">
        <v>151341</v>
      </c>
      <c r="H121" s="47"/>
      <c r="I121" s="47">
        <v>0</v>
      </c>
      <c r="J121" s="47"/>
      <c r="K121" s="47">
        <f>SUM(Table20[[#This Row],[Paid]:[Reserve]])</f>
        <v>151341</v>
      </c>
      <c r="L121" s="33" t="s">
        <v>382</v>
      </c>
      <c r="M121" s="33" t="s">
        <v>382</v>
      </c>
      <c r="N121" s="33" t="s">
        <v>60</v>
      </c>
      <c r="O121" s="33"/>
      <c r="P121" s="143"/>
    </row>
    <row r="122" spans="2:16" x14ac:dyDescent="0.2">
      <c r="B122" s="43"/>
      <c r="C122" s="43"/>
      <c r="D122" s="32"/>
      <c r="E122" s="32"/>
      <c r="F122" s="30" t="s">
        <v>37</v>
      </c>
      <c r="G122" s="47"/>
      <c r="H122" s="47"/>
      <c r="I122" s="47"/>
      <c r="J122" s="47"/>
      <c r="K122" s="47">
        <f>SUM(Table20[[#This Row],[Paid]:[Reserve]])</f>
        <v>0</v>
      </c>
      <c r="L122" s="49"/>
      <c r="M122" s="49"/>
      <c r="N122" s="33" t="s">
        <v>37</v>
      </c>
      <c r="O122" s="32"/>
      <c r="P122" s="143"/>
    </row>
    <row r="123" spans="2:16" ht="15" customHeight="1" x14ac:dyDescent="0.2">
      <c r="B123" s="43"/>
      <c r="C123" s="43"/>
      <c r="D123" s="32"/>
      <c r="E123" s="32"/>
      <c r="F123" s="30" t="s">
        <v>37</v>
      </c>
      <c r="G123" s="47"/>
      <c r="H123" s="47"/>
      <c r="I123" s="47"/>
      <c r="J123" s="47"/>
      <c r="K123" s="47">
        <f>SUM(Table20[[#This Row],[Paid]:[Reserve]])</f>
        <v>0</v>
      </c>
      <c r="L123" s="49"/>
      <c r="M123" s="49"/>
      <c r="N123" s="33" t="s">
        <v>37</v>
      </c>
      <c r="O123" s="32"/>
      <c r="P123" s="143"/>
    </row>
    <row r="124" spans="2:16" ht="14.25" customHeight="1" x14ac:dyDescent="0.2">
      <c r="B124" s="43"/>
      <c r="C124" s="43"/>
      <c r="D124" s="32"/>
      <c r="E124" s="32"/>
      <c r="F124" s="30" t="s">
        <v>37</v>
      </c>
      <c r="G124" s="47"/>
      <c r="H124" s="47"/>
      <c r="I124" s="47"/>
      <c r="J124" s="47"/>
      <c r="K124" s="47">
        <f>SUM(Table20[[#This Row],[Paid]:[Reserve]])</f>
        <v>0</v>
      </c>
      <c r="L124" s="49"/>
      <c r="M124" s="49"/>
      <c r="N124" s="33" t="s">
        <v>37</v>
      </c>
      <c r="O124" s="32"/>
      <c r="P124" s="143"/>
    </row>
    <row r="125" spans="2:16" ht="14.25" customHeight="1" x14ac:dyDescent="0.2">
      <c r="B125" s="43"/>
      <c r="C125" s="43"/>
      <c r="D125" s="32"/>
      <c r="E125" s="32"/>
      <c r="F125" s="30" t="s">
        <v>37</v>
      </c>
      <c r="G125" s="47"/>
      <c r="H125" s="47"/>
      <c r="I125" s="47"/>
      <c r="J125" s="47"/>
      <c r="K125" s="47">
        <f>SUM(Table20[[#This Row],[Paid]:[Reserve]])</f>
        <v>0</v>
      </c>
      <c r="L125" s="49"/>
      <c r="M125" s="49"/>
      <c r="N125" s="33" t="s">
        <v>37</v>
      </c>
      <c r="O125" s="32"/>
      <c r="P125" s="143"/>
    </row>
    <row r="126" spans="2:16" ht="14.25" customHeight="1" x14ac:dyDescent="0.2">
      <c r="B126" s="43"/>
      <c r="C126" s="43"/>
      <c r="D126" s="32"/>
      <c r="E126" s="32"/>
      <c r="F126" s="30" t="s">
        <v>37</v>
      </c>
      <c r="G126" s="47"/>
      <c r="H126" s="47"/>
      <c r="I126" s="47"/>
      <c r="J126" s="47"/>
      <c r="K126" s="47">
        <f>SUM(Table20[[#This Row],[Paid]:[Reserve]])</f>
        <v>0</v>
      </c>
      <c r="L126" s="49"/>
      <c r="M126" s="49"/>
      <c r="N126" s="33" t="s">
        <v>37</v>
      </c>
      <c r="O126" s="32"/>
      <c r="P126" s="143"/>
    </row>
    <row r="127" spans="2:16" ht="14.25" customHeight="1" x14ac:dyDescent="0.2">
      <c r="B127" s="43"/>
      <c r="C127" s="43"/>
      <c r="D127" s="32"/>
      <c r="E127" s="32"/>
      <c r="F127" s="30" t="s">
        <v>37</v>
      </c>
      <c r="G127" s="47"/>
      <c r="H127" s="47"/>
      <c r="I127" s="47"/>
      <c r="J127" s="47"/>
      <c r="K127" s="47">
        <f>SUM(Table20[[#This Row],[Paid]:[Reserve]])</f>
        <v>0</v>
      </c>
      <c r="L127" s="49"/>
      <c r="M127" s="49"/>
      <c r="N127" s="33" t="s">
        <v>37</v>
      </c>
      <c r="O127" s="32"/>
      <c r="P127" s="143"/>
    </row>
    <row r="128" spans="2:16" ht="14.25" customHeight="1" x14ac:dyDescent="0.2">
      <c r="B128" s="43"/>
      <c r="C128" s="43"/>
      <c r="D128" s="32"/>
      <c r="E128" s="32"/>
      <c r="F128" s="30" t="s">
        <v>37</v>
      </c>
      <c r="G128" s="47"/>
      <c r="H128" s="47"/>
      <c r="I128" s="47"/>
      <c r="J128" s="47"/>
      <c r="K128" s="47">
        <f>SUM(Table20[[#This Row],[Paid]:[Reserve]])</f>
        <v>0</v>
      </c>
      <c r="L128" s="49"/>
      <c r="M128" s="33"/>
      <c r="N128" s="33" t="s">
        <v>37</v>
      </c>
      <c r="O128" s="32"/>
      <c r="P128" s="143"/>
    </row>
    <row r="129" spans="2:16" ht="14.25" customHeight="1" x14ac:dyDescent="0.2">
      <c r="B129" s="43"/>
      <c r="C129" s="43"/>
      <c r="D129" s="32"/>
      <c r="E129" s="32"/>
      <c r="F129" s="30" t="s">
        <v>37</v>
      </c>
      <c r="G129" s="47"/>
      <c r="H129" s="47"/>
      <c r="I129" s="47"/>
      <c r="J129" s="47"/>
      <c r="K129" s="47">
        <f>SUM(Table20[[#This Row],[Paid]:[Reserve]])</f>
        <v>0</v>
      </c>
      <c r="L129" s="49"/>
      <c r="M129" s="33"/>
      <c r="N129" s="33" t="s">
        <v>37</v>
      </c>
      <c r="O129" s="32"/>
      <c r="P129" s="143"/>
    </row>
    <row r="130" spans="2:16" ht="14.25" customHeight="1" x14ac:dyDescent="0.2">
      <c r="B130" s="43"/>
      <c r="C130" s="43"/>
      <c r="D130" s="32"/>
      <c r="E130" s="32"/>
      <c r="F130" s="30" t="s">
        <v>37</v>
      </c>
      <c r="G130" s="47"/>
      <c r="H130" s="47"/>
      <c r="I130" s="47"/>
      <c r="J130" s="47"/>
      <c r="K130" s="47">
        <f>SUM(Table20[[#This Row],[Paid]:[Reserve]])</f>
        <v>0</v>
      </c>
      <c r="L130" s="49"/>
      <c r="M130" s="33"/>
      <c r="N130" s="33" t="s">
        <v>37</v>
      </c>
      <c r="O130" s="32"/>
      <c r="P130" s="143"/>
    </row>
    <row r="131" spans="2:16" ht="14.25" customHeight="1" x14ac:dyDescent="0.2">
      <c r="B131" s="43"/>
      <c r="C131" s="43"/>
      <c r="D131" s="32"/>
      <c r="E131" s="32"/>
      <c r="F131" s="30" t="s">
        <v>37</v>
      </c>
      <c r="G131" s="47"/>
      <c r="H131" s="47"/>
      <c r="I131" s="47"/>
      <c r="J131" s="47"/>
      <c r="K131" s="47">
        <f>SUM(Table20[[#This Row],[Paid]:[Reserve]])</f>
        <v>0</v>
      </c>
      <c r="L131" s="49"/>
      <c r="M131" s="49"/>
      <c r="N131" s="33" t="s">
        <v>37</v>
      </c>
      <c r="O131" s="32"/>
      <c r="P131" s="143"/>
    </row>
    <row r="132" spans="2:16" ht="14.25" customHeight="1" x14ac:dyDescent="0.2">
      <c r="B132" s="43"/>
      <c r="C132" s="43"/>
      <c r="D132" s="32"/>
      <c r="E132" s="32"/>
      <c r="F132" s="30" t="s">
        <v>37</v>
      </c>
      <c r="G132" s="47"/>
      <c r="H132" s="47"/>
      <c r="I132" s="47"/>
      <c r="J132" s="47"/>
      <c r="K132" s="47">
        <f>SUM(Table20[[#This Row],[Paid]:[Reserve]])</f>
        <v>0</v>
      </c>
      <c r="L132" s="49"/>
      <c r="M132" s="49"/>
      <c r="N132" s="33" t="s">
        <v>37</v>
      </c>
      <c r="O132" s="32"/>
      <c r="P132" s="143"/>
    </row>
    <row r="133" spans="2:16" ht="14.25" customHeight="1" x14ac:dyDescent="0.2">
      <c r="B133" s="43"/>
      <c r="C133" s="43"/>
      <c r="D133" s="32"/>
      <c r="E133" s="32"/>
      <c r="F133" s="30" t="s">
        <v>37</v>
      </c>
      <c r="G133" s="47"/>
      <c r="H133" s="47"/>
      <c r="I133" s="47"/>
      <c r="J133" s="47"/>
      <c r="K133" s="47">
        <f>SUM(Table20[[#This Row],[Paid]:[Reserve]])</f>
        <v>0</v>
      </c>
      <c r="L133" s="49"/>
      <c r="M133" s="49"/>
      <c r="N133" s="33" t="s">
        <v>37</v>
      </c>
      <c r="O133" s="32"/>
      <c r="P133" s="143"/>
    </row>
    <row r="134" spans="2:16" ht="14.25" customHeight="1" x14ac:dyDescent="0.2">
      <c r="B134" s="43"/>
      <c r="C134" s="43"/>
      <c r="D134" s="32"/>
      <c r="E134" s="32"/>
      <c r="F134" s="30" t="s">
        <v>37</v>
      </c>
      <c r="G134" s="47"/>
      <c r="H134" s="47"/>
      <c r="I134" s="47"/>
      <c r="J134" s="47"/>
      <c r="K134" s="47">
        <f>SUM(Table20[[#This Row],[Paid]:[Reserve]])</f>
        <v>0</v>
      </c>
      <c r="L134" s="49"/>
      <c r="M134" s="49"/>
      <c r="N134" s="33" t="s">
        <v>37</v>
      </c>
      <c r="O134" s="32"/>
      <c r="P134" s="143"/>
    </row>
    <row r="135" spans="2:16" ht="14.25" customHeight="1" x14ac:dyDescent="0.2">
      <c r="B135" s="43"/>
      <c r="C135" s="43"/>
      <c r="D135" s="32"/>
      <c r="E135" s="32"/>
      <c r="F135" s="30" t="s">
        <v>37</v>
      </c>
      <c r="G135" s="47"/>
      <c r="H135" s="47"/>
      <c r="I135" s="47"/>
      <c r="J135" s="47"/>
      <c r="K135" s="47">
        <f>SUM(Table20[[#This Row],[Paid]:[Reserve]])</f>
        <v>0</v>
      </c>
      <c r="L135" s="49"/>
      <c r="M135" s="49"/>
      <c r="N135" s="33" t="s">
        <v>37</v>
      </c>
      <c r="O135" s="32"/>
      <c r="P135" s="143"/>
    </row>
    <row r="136" spans="2:16" ht="14.25" customHeight="1" x14ac:dyDescent="0.2">
      <c r="B136" s="43"/>
      <c r="C136" s="43"/>
      <c r="D136" s="32"/>
      <c r="E136" s="32"/>
      <c r="F136" s="30" t="s">
        <v>37</v>
      </c>
      <c r="G136" s="47"/>
      <c r="H136" s="47"/>
      <c r="I136" s="47"/>
      <c r="J136" s="47"/>
      <c r="K136" s="47">
        <f>SUM(Table20[[#This Row],[Paid]:[Reserve]])</f>
        <v>0</v>
      </c>
      <c r="L136" s="49"/>
      <c r="M136" s="49"/>
      <c r="N136" s="33" t="s">
        <v>37</v>
      </c>
      <c r="O136" s="32"/>
      <c r="P136" s="143"/>
    </row>
    <row r="137" spans="2:16" ht="14.25" customHeight="1" x14ac:dyDescent="0.2">
      <c r="B137" s="43"/>
      <c r="C137" s="43"/>
      <c r="D137" s="32"/>
      <c r="E137" s="32"/>
      <c r="F137" s="30" t="s">
        <v>37</v>
      </c>
      <c r="G137" s="47"/>
      <c r="H137" s="47"/>
      <c r="I137" s="47"/>
      <c r="J137" s="47"/>
      <c r="K137" s="47">
        <f>SUM(Table20[[#This Row],[Paid]:[Reserve]])</f>
        <v>0</v>
      </c>
      <c r="L137" s="49"/>
      <c r="M137" s="49"/>
      <c r="N137" s="33" t="s">
        <v>37</v>
      </c>
      <c r="O137" s="32"/>
      <c r="P137" s="143"/>
    </row>
    <row r="138" spans="2:16" ht="14.25" customHeight="1" x14ac:dyDescent="0.2">
      <c r="B138" s="43"/>
      <c r="C138" s="43"/>
      <c r="D138" s="32"/>
      <c r="E138" s="32"/>
      <c r="F138" s="30" t="s">
        <v>37</v>
      </c>
      <c r="G138" s="47"/>
      <c r="H138" s="47"/>
      <c r="I138" s="47"/>
      <c r="J138" s="47"/>
      <c r="K138" s="47">
        <f>SUM(Table20[[#This Row],[Paid]:[Reserve]])</f>
        <v>0</v>
      </c>
      <c r="L138" s="49"/>
      <c r="M138" s="49"/>
      <c r="N138" s="33" t="s">
        <v>37</v>
      </c>
      <c r="O138" s="32"/>
      <c r="P138" s="143"/>
    </row>
    <row r="139" spans="2:16" ht="14.25" customHeight="1" x14ac:dyDescent="0.2">
      <c r="B139" s="43"/>
      <c r="C139" s="43"/>
      <c r="D139" s="32"/>
      <c r="E139" s="32"/>
      <c r="F139" s="30" t="s">
        <v>37</v>
      </c>
      <c r="G139" s="47"/>
      <c r="H139" s="47"/>
      <c r="I139" s="47"/>
      <c r="J139" s="47"/>
      <c r="K139" s="47">
        <f>SUM(Table20[[#This Row],[Paid]:[Reserve]])</f>
        <v>0</v>
      </c>
      <c r="L139" s="49"/>
      <c r="M139" s="49"/>
      <c r="N139" s="33" t="s">
        <v>37</v>
      </c>
      <c r="O139" s="32"/>
      <c r="P139" s="143"/>
    </row>
    <row r="140" spans="2:16" ht="14.25" customHeight="1" x14ac:dyDescent="0.2">
      <c r="B140" s="43"/>
      <c r="C140" s="43"/>
      <c r="D140" s="32"/>
      <c r="E140" s="32"/>
      <c r="F140" s="30" t="s">
        <v>37</v>
      </c>
      <c r="G140" s="47"/>
      <c r="H140" s="47"/>
      <c r="I140" s="47"/>
      <c r="J140" s="47"/>
      <c r="K140" s="47">
        <f>SUM(Table20[[#This Row],[Paid]:[Reserve]])</f>
        <v>0</v>
      </c>
      <c r="L140" s="49"/>
      <c r="M140" s="49"/>
      <c r="N140" s="33" t="s">
        <v>37</v>
      </c>
      <c r="O140" s="32"/>
      <c r="P140" s="143"/>
    </row>
    <row r="141" spans="2:16" ht="14.25" customHeight="1" x14ac:dyDescent="0.2">
      <c r="B141" s="43"/>
      <c r="C141" s="43"/>
      <c r="D141" s="32"/>
      <c r="E141" s="32"/>
      <c r="F141" s="30" t="s">
        <v>37</v>
      </c>
      <c r="G141" s="47"/>
      <c r="H141" s="47"/>
      <c r="I141" s="47"/>
      <c r="J141" s="47"/>
      <c r="K141" s="47">
        <f>SUM(Table20[[#This Row],[Paid]:[Reserve]])</f>
        <v>0</v>
      </c>
      <c r="L141" s="49"/>
      <c r="M141" s="49"/>
      <c r="N141" s="33" t="s">
        <v>37</v>
      </c>
      <c r="O141" s="32"/>
      <c r="P141" s="143"/>
    </row>
    <row r="142" spans="2:16" ht="14.25" customHeight="1" x14ac:dyDescent="0.2">
      <c r="B142" s="43"/>
      <c r="C142" s="43"/>
      <c r="D142" s="32"/>
      <c r="E142" s="32"/>
      <c r="F142" s="30" t="s">
        <v>37</v>
      </c>
      <c r="G142" s="47"/>
      <c r="H142" s="47"/>
      <c r="I142" s="47"/>
      <c r="J142" s="47"/>
      <c r="K142" s="47">
        <f>SUM(Table20[[#This Row],[Paid]:[Reserve]])</f>
        <v>0</v>
      </c>
      <c r="L142" s="49"/>
      <c r="M142" s="49"/>
      <c r="N142" s="33" t="s">
        <v>37</v>
      </c>
      <c r="O142" s="32"/>
      <c r="P142" s="143"/>
    </row>
    <row r="143" spans="2:16" ht="14.25" customHeight="1" x14ac:dyDescent="0.2">
      <c r="B143" s="43"/>
      <c r="C143" s="43"/>
      <c r="D143" s="32"/>
      <c r="E143" s="32"/>
      <c r="F143" s="30" t="s">
        <v>37</v>
      </c>
      <c r="G143" s="47"/>
      <c r="H143" s="47"/>
      <c r="I143" s="47"/>
      <c r="J143" s="47"/>
      <c r="K143" s="47">
        <f>SUM(Table20[[#This Row],[Paid]:[Reserve]])</f>
        <v>0</v>
      </c>
      <c r="L143" s="49"/>
      <c r="M143" s="49"/>
      <c r="N143" s="33" t="s">
        <v>37</v>
      </c>
      <c r="O143" s="32"/>
      <c r="P143" s="143"/>
    </row>
    <row r="144" spans="2:16" ht="14.25" customHeight="1" x14ac:dyDescent="0.2">
      <c r="B144" s="43"/>
      <c r="C144" s="43"/>
      <c r="D144" s="32"/>
      <c r="E144" s="32"/>
      <c r="F144" s="30" t="s">
        <v>37</v>
      </c>
      <c r="G144" s="47"/>
      <c r="H144" s="47"/>
      <c r="I144" s="47"/>
      <c r="J144" s="47"/>
      <c r="K144" s="47">
        <f>SUM(Table20[[#This Row],[Paid]:[Reserve]])</f>
        <v>0</v>
      </c>
      <c r="L144" s="49"/>
      <c r="M144" s="49"/>
      <c r="N144" s="33" t="s">
        <v>37</v>
      </c>
      <c r="O144" s="32"/>
      <c r="P144" s="143"/>
    </row>
    <row r="145" spans="2:16" ht="14.25" customHeight="1" x14ac:dyDescent="0.2">
      <c r="B145" s="43"/>
      <c r="C145" s="43"/>
      <c r="D145" s="32"/>
      <c r="E145" s="32"/>
      <c r="F145" s="30" t="s">
        <v>37</v>
      </c>
      <c r="G145" s="47"/>
      <c r="H145" s="47"/>
      <c r="I145" s="47"/>
      <c r="J145" s="47"/>
      <c r="K145" s="47">
        <f>SUM(Table20[[#This Row],[Paid]:[Reserve]])</f>
        <v>0</v>
      </c>
      <c r="L145" s="49"/>
      <c r="M145" s="49"/>
      <c r="N145" s="33" t="s">
        <v>37</v>
      </c>
      <c r="O145" s="32"/>
      <c r="P145" s="143"/>
    </row>
    <row r="146" spans="2:16" ht="14.25" customHeight="1" x14ac:dyDescent="0.2">
      <c r="B146" s="43"/>
      <c r="C146" s="43"/>
      <c r="D146" s="32"/>
      <c r="E146" s="32"/>
      <c r="F146" s="30" t="s">
        <v>37</v>
      </c>
      <c r="G146" s="47"/>
      <c r="H146" s="47"/>
      <c r="I146" s="47"/>
      <c r="J146" s="47"/>
      <c r="K146" s="47">
        <f>SUM(Table20[[#This Row],[Paid]:[Reserve]])</f>
        <v>0</v>
      </c>
      <c r="L146" s="49"/>
      <c r="M146" s="49"/>
      <c r="N146" s="33" t="s">
        <v>37</v>
      </c>
      <c r="O146" s="32"/>
      <c r="P146" s="143"/>
    </row>
    <row r="147" spans="2:16" ht="14.25" customHeight="1" x14ac:dyDescent="0.2">
      <c r="B147" s="43"/>
      <c r="C147" s="43"/>
      <c r="D147" s="32"/>
      <c r="E147" s="32"/>
      <c r="F147" s="30" t="s">
        <v>37</v>
      </c>
      <c r="G147" s="47"/>
      <c r="H147" s="47"/>
      <c r="I147" s="47"/>
      <c r="J147" s="47"/>
      <c r="K147" s="47">
        <f>SUM(Table20[[#This Row],[Paid]:[Reserve]])</f>
        <v>0</v>
      </c>
      <c r="L147" s="49"/>
      <c r="M147" s="49"/>
      <c r="N147" s="33" t="s">
        <v>37</v>
      </c>
      <c r="O147" s="32"/>
      <c r="P147" s="143"/>
    </row>
    <row r="148" spans="2:16" ht="14.25" customHeight="1" x14ac:dyDescent="0.2">
      <c r="B148" s="43"/>
      <c r="C148" s="43"/>
      <c r="D148" s="32"/>
      <c r="E148" s="32"/>
      <c r="F148" s="30" t="s">
        <v>37</v>
      </c>
      <c r="G148" s="47"/>
      <c r="H148" s="47"/>
      <c r="I148" s="47"/>
      <c r="J148" s="47"/>
      <c r="K148" s="47">
        <f>SUM(Table20[[#This Row],[Paid]:[Reserve]])</f>
        <v>0</v>
      </c>
      <c r="L148" s="49"/>
      <c r="M148" s="49"/>
      <c r="N148" s="33" t="s">
        <v>37</v>
      </c>
      <c r="O148" s="32"/>
      <c r="P148" s="143"/>
    </row>
    <row r="149" spans="2:16" ht="14.25" customHeight="1" x14ac:dyDescent="0.2">
      <c r="B149" s="43"/>
      <c r="C149" s="43"/>
      <c r="D149" s="32"/>
      <c r="E149" s="32"/>
      <c r="F149" s="30" t="s">
        <v>37</v>
      </c>
      <c r="G149" s="47"/>
      <c r="H149" s="47"/>
      <c r="I149" s="47"/>
      <c r="J149" s="47"/>
      <c r="K149" s="47">
        <f>SUM(Table20[[#This Row],[Paid]:[Reserve]])</f>
        <v>0</v>
      </c>
      <c r="L149" s="49"/>
      <c r="M149" s="49"/>
      <c r="N149" s="33" t="s">
        <v>37</v>
      </c>
      <c r="O149" s="32"/>
      <c r="P149" s="143"/>
    </row>
    <row r="150" spans="2:16" ht="14.25" customHeight="1" x14ac:dyDescent="0.2">
      <c r="B150" s="43"/>
      <c r="C150" s="43"/>
      <c r="D150" s="32"/>
      <c r="E150" s="32"/>
      <c r="F150" s="30" t="s">
        <v>37</v>
      </c>
      <c r="G150" s="47"/>
      <c r="H150" s="47"/>
      <c r="I150" s="47"/>
      <c r="J150" s="47"/>
      <c r="K150" s="47">
        <f>SUM(Table20[[#This Row],[Paid]:[Reserve]])</f>
        <v>0</v>
      </c>
      <c r="L150" s="49"/>
      <c r="M150" s="49"/>
      <c r="N150" s="33" t="s">
        <v>37</v>
      </c>
      <c r="O150" s="32"/>
      <c r="P150" s="143"/>
    </row>
    <row r="151" spans="2:16" ht="14.25" customHeight="1" x14ac:dyDescent="0.2">
      <c r="B151" s="43"/>
      <c r="C151" s="43"/>
      <c r="D151" s="32"/>
      <c r="E151" s="32"/>
      <c r="F151" s="30" t="s">
        <v>37</v>
      </c>
      <c r="G151" s="47"/>
      <c r="H151" s="47"/>
      <c r="I151" s="47"/>
      <c r="J151" s="47"/>
      <c r="K151" s="47">
        <f>SUM(Table20[[#This Row],[Paid]:[Reserve]])</f>
        <v>0</v>
      </c>
      <c r="L151" s="49"/>
      <c r="M151" s="49"/>
      <c r="N151" s="33" t="s">
        <v>37</v>
      </c>
      <c r="O151" s="32"/>
      <c r="P151" s="143"/>
    </row>
    <row r="152" spans="2:16" ht="14.25" customHeight="1" x14ac:dyDescent="0.2">
      <c r="B152" s="43"/>
      <c r="C152" s="43"/>
      <c r="D152" s="32"/>
      <c r="E152" s="32"/>
      <c r="F152" s="30" t="s">
        <v>37</v>
      </c>
      <c r="G152" s="47"/>
      <c r="H152" s="47"/>
      <c r="I152" s="47"/>
      <c r="J152" s="47"/>
      <c r="K152" s="47">
        <f>SUM(Table20[[#This Row],[Paid]:[Reserve]])</f>
        <v>0</v>
      </c>
      <c r="L152" s="49"/>
      <c r="M152" s="49"/>
      <c r="N152" s="33" t="s">
        <v>37</v>
      </c>
      <c r="O152" s="32"/>
      <c r="P152" s="143"/>
    </row>
    <row r="153" spans="2:16" ht="14.25" customHeight="1" x14ac:dyDescent="0.2">
      <c r="B153" s="43"/>
      <c r="C153" s="43"/>
      <c r="D153" s="32"/>
      <c r="E153" s="32"/>
      <c r="F153" s="30" t="s">
        <v>37</v>
      </c>
      <c r="G153" s="47"/>
      <c r="H153" s="47"/>
      <c r="I153" s="47"/>
      <c r="J153" s="47"/>
      <c r="K153" s="47">
        <f>SUM(Table20[[#This Row],[Paid]:[Reserve]])</f>
        <v>0</v>
      </c>
      <c r="L153" s="49"/>
      <c r="M153" s="49"/>
      <c r="N153" s="33" t="s">
        <v>37</v>
      </c>
      <c r="O153" s="32"/>
      <c r="P153" s="143"/>
    </row>
    <row r="154" spans="2:16" ht="14.25" customHeight="1" x14ac:dyDescent="0.2">
      <c r="B154" s="43"/>
      <c r="C154" s="43"/>
      <c r="D154" s="32"/>
      <c r="E154" s="32"/>
      <c r="F154" s="30" t="s">
        <v>37</v>
      </c>
      <c r="G154" s="47"/>
      <c r="H154" s="47"/>
      <c r="I154" s="47"/>
      <c r="J154" s="47"/>
      <c r="K154" s="47">
        <f>SUM(Table20[[#This Row],[Paid]:[Reserve]])</f>
        <v>0</v>
      </c>
      <c r="L154" s="49"/>
      <c r="M154" s="49"/>
      <c r="N154" s="33" t="s">
        <v>37</v>
      </c>
      <c r="O154" s="32"/>
      <c r="P154" s="143"/>
    </row>
    <row r="155" spans="2:16" ht="14.25" customHeight="1" x14ac:dyDescent="0.2">
      <c r="B155" s="43"/>
      <c r="C155" s="43"/>
      <c r="D155" s="32"/>
      <c r="E155" s="32"/>
      <c r="F155" s="30" t="s">
        <v>37</v>
      </c>
      <c r="G155" s="47"/>
      <c r="H155" s="47"/>
      <c r="I155" s="47"/>
      <c r="J155" s="47"/>
      <c r="K155" s="47">
        <f>SUM(Table20[[#This Row],[Paid]:[Reserve]])</f>
        <v>0</v>
      </c>
      <c r="L155" s="49"/>
      <c r="M155" s="49"/>
      <c r="N155" s="33" t="s">
        <v>37</v>
      </c>
      <c r="O155" s="32"/>
      <c r="P155" s="143"/>
    </row>
    <row r="156" spans="2:16" ht="14.25" customHeight="1" x14ac:dyDescent="0.2">
      <c r="B156" s="43"/>
      <c r="C156" s="43"/>
      <c r="D156" s="32"/>
      <c r="E156" s="32"/>
      <c r="F156" s="30" t="s">
        <v>37</v>
      </c>
      <c r="G156" s="47"/>
      <c r="H156" s="47"/>
      <c r="I156" s="47"/>
      <c r="J156" s="47"/>
      <c r="K156" s="47">
        <f>SUM(Table20[[#This Row],[Paid]:[Reserve]])</f>
        <v>0</v>
      </c>
      <c r="L156" s="49"/>
      <c r="M156" s="49"/>
      <c r="N156" s="33" t="s">
        <v>37</v>
      </c>
      <c r="O156" s="32"/>
      <c r="P156" s="143"/>
    </row>
    <row r="157" spans="2:16" ht="14.25" customHeight="1" x14ac:dyDescent="0.2">
      <c r="B157" s="43"/>
      <c r="C157" s="43"/>
      <c r="D157" s="32"/>
      <c r="E157" s="32"/>
      <c r="F157" s="30" t="s">
        <v>37</v>
      </c>
      <c r="G157" s="47"/>
      <c r="H157" s="47"/>
      <c r="I157" s="47"/>
      <c r="J157" s="47"/>
      <c r="K157" s="47">
        <f>SUM(Table20[[#This Row],[Paid]:[Reserve]])</f>
        <v>0</v>
      </c>
      <c r="L157" s="49"/>
      <c r="M157" s="49"/>
      <c r="N157" s="33" t="s">
        <v>37</v>
      </c>
      <c r="O157" s="32"/>
      <c r="P157" s="143"/>
    </row>
    <row r="158" spans="2:16" ht="14.25" customHeight="1" x14ac:dyDescent="0.2">
      <c r="B158" s="43"/>
      <c r="C158" s="43"/>
      <c r="D158" s="32"/>
      <c r="E158" s="32"/>
      <c r="F158" s="30" t="s">
        <v>37</v>
      </c>
      <c r="G158" s="47"/>
      <c r="H158" s="47"/>
      <c r="I158" s="47"/>
      <c r="J158" s="47"/>
      <c r="K158" s="47">
        <f>SUM(Table20[[#This Row],[Paid]:[Reserve]])</f>
        <v>0</v>
      </c>
      <c r="L158" s="49"/>
      <c r="M158" s="49"/>
      <c r="N158" s="33" t="s">
        <v>37</v>
      </c>
      <c r="O158" s="32"/>
      <c r="P158" s="143"/>
    </row>
    <row r="159" spans="2:16" ht="14.25" customHeight="1" x14ac:dyDescent="0.2">
      <c r="B159" s="43"/>
      <c r="C159" s="43"/>
      <c r="D159" s="32"/>
      <c r="E159" s="32"/>
      <c r="F159" s="30" t="s">
        <v>37</v>
      </c>
      <c r="G159" s="47"/>
      <c r="H159" s="47"/>
      <c r="I159" s="47"/>
      <c r="J159" s="47"/>
      <c r="K159" s="47">
        <f>SUM(Table20[[#This Row],[Paid]:[Reserve]])</f>
        <v>0</v>
      </c>
      <c r="L159" s="49"/>
      <c r="M159" s="49"/>
      <c r="N159" s="33" t="s">
        <v>37</v>
      </c>
      <c r="O159" s="32"/>
      <c r="P159" s="143"/>
    </row>
    <row r="160" spans="2:16" ht="14.25" customHeight="1" x14ac:dyDescent="0.2">
      <c r="B160" s="43"/>
      <c r="C160" s="43"/>
      <c r="D160" s="32"/>
      <c r="E160" s="32"/>
      <c r="F160" s="30" t="s">
        <v>37</v>
      </c>
      <c r="G160" s="47"/>
      <c r="H160" s="47"/>
      <c r="I160" s="47"/>
      <c r="J160" s="47"/>
      <c r="K160" s="47">
        <f>SUM(Table20[[#This Row],[Paid]:[Reserve]])</f>
        <v>0</v>
      </c>
      <c r="L160" s="49"/>
      <c r="M160" s="49"/>
      <c r="N160" s="33" t="s">
        <v>37</v>
      </c>
      <c r="O160" s="32"/>
      <c r="P160" s="143"/>
    </row>
    <row r="161" spans="2:16" ht="14.25" customHeight="1" x14ac:dyDescent="0.2">
      <c r="B161" s="43"/>
      <c r="C161" s="43"/>
      <c r="D161" s="32"/>
      <c r="E161" s="32"/>
      <c r="F161" s="30" t="s">
        <v>37</v>
      </c>
      <c r="G161" s="47"/>
      <c r="H161" s="47"/>
      <c r="I161" s="47"/>
      <c r="J161" s="47"/>
      <c r="K161" s="47">
        <f>SUM(Table20[[#This Row],[Paid]:[Reserve]])</f>
        <v>0</v>
      </c>
      <c r="L161" s="49"/>
      <c r="M161" s="49"/>
      <c r="N161" s="33" t="s">
        <v>37</v>
      </c>
      <c r="O161" s="32"/>
      <c r="P161" s="143"/>
    </row>
    <row r="162" spans="2:16" ht="14.25" customHeight="1" x14ac:dyDescent="0.2">
      <c r="B162" s="43"/>
      <c r="C162" s="43"/>
      <c r="D162" s="32"/>
      <c r="E162" s="32"/>
      <c r="F162" s="30" t="s">
        <v>37</v>
      </c>
      <c r="G162" s="47"/>
      <c r="H162" s="47"/>
      <c r="I162" s="47"/>
      <c r="J162" s="47"/>
      <c r="K162" s="47">
        <f>SUM(Table20[[#This Row],[Paid]:[Reserve]])</f>
        <v>0</v>
      </c>
      <c r="L162" s="49"/>
      <c r="M162" s="49"/>
      <c r="N162" s="33" t="s">
        <v>37</v>
      </c>
      <c r="O162" s="32"/>
      <c r="P162" s="143"/>
    </row>
    <row r="163" spans="2:16" ht="14.25" customHeight="1" x14ac:dyDescent="0.2">
      <c r="B163" s="43"/>
      <c r="C163" s="43"/>
      <c r="D163" s="32"/>
      <c r="E163" s="32"/>
      <c r="F163" s="30" t="s">
        <v>37</v>
      </c>
      <c r="G163" s="47"/>
      <c r="H163" s="47"/>
      <c r="I163" s="47"/>
      <c r="J163" s="47"/>
      <c r="K163" s="47">
        <f>SUM(Table20[[#This Row],[Paid]:[Reserve]])</f>
        <v>0</v>
      </c>
      <c r="L163" s="49"/>
      <c r="M163" s="49"/>
      <c r="N163" s="33" t="s">
        <v>37</v>
      </c>
      <c r="O163" s="32"/>
      <c r="P163" s="143"/>
    </row>
    <row r="164" spans="2:16" ht="14.25" customHeight="1" x14ac:dyDescent="0.2">
      <c r="B164" s="43"/>
      <c r="C164" s="43"/>
      <c r="D164" s="32"/>
      <c r="E164" s="32"/>
      <c r="F164" s="30" t="s">
        <v>37</v>
      </c>
      <c r="G164" s="47"/>
      <c r="H164" s="47"/>
      <c r="I164" s="47"/>
      <c r="J164" s="47"/>
      <c r="K164" s="47">
        <f>SUM(Table20[[#This Row],[Paid]:[Reserve]])</f>
        <v>0</v>
      </c>
      <c r="L164" s="49"/>
      <c r="M164" s="49"/>
      <c r="N164" s="33" t="s">
        <v>37</v>
      </c>
      <c r="O164" s="32"/>
      <c r="P164" s="143"/>
    </row>
    <row r="165" spans="2:16" ht="14.25" customHeight="1" x14ac:dyDescent="0.2">
      <c r="B165" s="43"/>
      <c r="C165" s="43"/>
      <c r="D165" s="32"/>
      <c r="E165" s="32"/>
      <c r="F165" s="30" t="s">
        <v>37</v>
      </c>
      <c r="G165" s="47"/>
      <c r="H165" s="47"/>
      <c r="I165" s="47"/>
      <c r="J165" s="47"/>
      <c r="K165" s="47">
        <f>SUM(Table20[[#This Row],[Paid]:[Reserve]])</f>
        <v>0</v>
      </c>
      <c r="L165" s="49"/>
      <c r="M165" s="49"/>
      <c r="N165" s="33" t="s">
        <v>37</v>
      </c>
      <c r="O165" s="32"/>
      <c r="P165" s="143"/>
    </row>
    <row r="166" spans="2:16" ht="14.25" customHeight="1" x14ac:dyDescent="0.2">
      <c r="B166" s="43"/>
      <c r="C166" s="43"/>
      <c r="D166" s="32"/>
      <c r="E166" s="32"/>
      <c r="F166" s="30" t="s">
        <v>37</v>
      </c>
      <c r="G166" s="47"/>
      <c r="H166" s="47"/>
      <c r="I166" s="47"/>
      <c r="J166" s="47"/>
      <c r="K166" s="47">
        <f>SUM(Table20[[#This Row],[Paid]:[Reserve]])</f>
        <v>0</v>
      </c>
      <c r="L166" s="49"/>
      <c r="M166" s="49"/>
      <c r="N166" s="33" t="s">
        <v>37</v>
      </c>
      <c r="O166" s="32"/>
      <c r="P166" s="143"/>
    </row>
    <row r="167" spans="2:16" ht="14.25" customHeight="1" x14ac:dyDescent="0.2">
      <c r="B167" s="43"/>
      <c r="C167" s="43"/>
      <c r="D167" s="32"/>
      <c r="E167" s="32"/>
      <c r="F167" s="30" t="s">
        <v>37</v>
      </c>
      <c r="G167" s="47"/>
      <c r="H167" s="47"/>
      <c r="I167" s="47"/>
      <c r="J167" s="47"/>
      <c r="K167" s="47">
        <f>SUM(Table20[[#This Row],[Paid]:[Reserve]])</f>
        <v>0</v>
      </c>
      <c r="L167" s="49"/>
      <c r="M167" s="49"/>
      <c r="N167" s="33" t="s">
        <v>37</v>
      </c>
      <c r="O167" s="32"/>
      <c r="P167" s="143"/>
    </row>
    <row r="168" spans="2:16" ht="14.25" customHeight="1" x14ac:dyDescent="0.2">
      <c r="B168" s="43"/>
      <c r="C168" s="43"/>
      <c r="D168" s="32"/>
      <c r="E168" s="32"/>
      <c r="F168" s="30" t="s">
        <v>37</v>
      </c>
      <c r="G168" s="47"/>
      <c r="H168" s="47"/>
      <c r="I168" s="47"/>
      <c r="J168" s="47"/>
      <c r="K168" s="47">
        <f>SUM(Table20[[#This Row],[Paid]:[Reserve]])</f>
        <v>0</v>
      </c>
      <c r="L168" s="49"/>
      <c r="M168" s="49"/>
      <c r="N168" s="33" t="s">
        <v>37</v>
      </c>
      <c r="O168" s="32"/>
      <c r="P168" s="143"/>
    </row>
    <row r="169" spans="2:16" ht="14.25" customHeight="1" x14ac:dyDescent="0.2">
      <c r="B169" s="43"/>
      <c r="C169" s="43"/>
      <c r="D169" s="32"/>
      <c r="E169" s="32"/>
      <c r="F169" s="30" t="s">
        <v>37</v>
      </c>
      <c r="G169" s="47"/>
      <c r="H169" s="47"/>
      <c r="I169" s="47"/>
      <c r="J169" s="47"/>
      <c r="K169" s="47">
        <f>SUM(Table20[[#This Row],[Paid]:[Reserve]])</f>
        <v>0</v>
      </c>
      <c r="L169" s="49"/>
      <c r="M169" s="49"/>
      <c r="N169" s="33" t="s">
        <v>37</v>
      </c>
      <c r="O169" s="32"/>
      <c r="P169" s="143"/>
    </row>
    <row r="170" spans="2:16" ht="14.25" customHeight="1" x14ac:dyDescent="0.2">
      <c r="B170" s="43"/>
      <c r="C170" s="43"/>
      <c r="D170" s="32"/>
      <c r="E170" s="32"/>
      <c r="F170" s="30" t="s">
        <v>37</v>
      </c>
      <c r="G170" s="47"/>
      <c r="H170" s="47"/>
      <c r="I170" s="47"/>
      <c r="J170" s="47"/>
      <c r="K170" s="47">
        <f>SUM(Table20[[#This Row],[Paid]:[Reserve]])</f>
        <v>0</v>
      </c>
      <c r="L170" s="49"/>
      <c r="M170" s="49"/>
      <c r="N170" s="33" t="s">
        <v>37</v>
      </c>
      <c r="O170" s="32"/>
      <c r="P170" s="143"/>
    </row>
    <row r="171" spans="2:16" ht="14.25" customHeight="1" x14ac:dyDescent="0.2">
      <c r="B171" s="43"/>
      <c r="C171" s="43"/>
      <c r="D171" s="32"/>
      <c r="E171" s="32"/>
      <c r="F171" s="30" t="s">
        <v>37</v>
      </c>
      <c r="G171" s="47"/>
      <c r="H171" s="47"/>
      <c r="I171" s="47"/>
      <c r="J171" s="47"/>
      <c r="K171" s="47">
        <f>SUM(Table20[[#This Row],[Paid]:[Reserve]])</f>
        <v>0</v>
      </c>
      <c r="L171" s="49"/>
      <c r="M171" s="49"/>
      <c r="N171" s="33" t="s">
        <v>37</v>
      </c>
      <c r="O171" s="32"/>
      <c r="P171" s="143"/>
    </row>
    <row r="172" spans="2:16" ht="14.25" customHeight="1" x14ac:dyDescent="0.2">
      <c r="B172" s="43"/>
      <c r="C172" s="43"/>
      <c r="D172" s="32"/>
      <c r="E172" s="32"/>
      <c r="F172" s="30" t="s">
        <v>37</v>
      </c>
      <c r="G172" s="47"/>
      <c r="H172" s="47"/>
      <c r="I172" s="47"/>
      <c r="J172" s="47"/>
      <c r="K172" s="47">
        <f>SUM(Table20[[#This Row],[Paid]:[Reserve]])</f>
        <v>0</v>
      </c>
      <c r="L172" s="49"/>
      <c r="M172" s="49"/>
      <c r="N172" s="33" t="s">
        <v>37</v>
      </c>
      <c r="O172" s="32"/>
      <c r="P172" s="143"/>
    </row>
    <row r="173" spans="2:16" ht="14.25" customHeight="1" x14ac:dyDescent="0.2">
      <c r="B173" s="43"/>
      <c r="C173" s="43"/>
      <c r="D173" s="32"/>
      <c r="E173" s="32"/>
      <c r="F173" s="30" t="s">
        <v>37</v>
      </c>
      <c r="G173" s="47"/>
      <c r="H173" s="47"/>
      <c r="I173" s="47"/>
      <c r="J173" s="47"/>
      <c r="K173" s="47">
        <f>SUM(Table20[[#This Row],[Paid]:[Reserve]])</f>
        <v>0</v>
      </c>
      <c r="L173" s="49"/>
      <c r="M173" s="49"/>
      <c r="N173" s="33" t="s">
        <v>37</v>
      </c>
      <c r="O173" s="32"/>
      <c r="P173" s="143"/>
    </row>
    <row r="174" spans="2:16" ht="14.25" customHeight="1" x14ac:dyDescent="0.2">
      <c r="B174" s="43"/>
      <c r="C174" s="43"/>
      <c r="D174" s="32"/>
      <c r="E174" s="32"/>
      <c r="F174" s="30" t="s">
        <v>37</v>
      </c>
      <c r="G174" s="47"/>
      <c r="H174" s="47"/>
      <c r="I174" s="47"/>
      <c r="J174" s="47"/>
      <c r="K174" s="47">
        <f>SUM(Table20[[#This Row],[Paid]:[Reserve]])</f>
        <v>0</v>
      </c>
      <c r="L174" s="49"/>
      <c r="M174" s="49"/>
      <c r="N174" s="33" t="s">
        <v>37</v>
      </c>
      <c r="O174" s="32"/>
      <c r="P174" s="143"/>
    </row>
    <row r="175" spans="2:16" ht="14.25" customHeight="1" x14ac:dyDescent="0.2">
      <c r="B175" s="43"/>
      <c r="C175" s="43"/>
      <c r="D175" s="32"/>
      <c r="E175" s="32"/>
      <c r="F175" s="30" t="s">
        <v>37</v>
      </c>
      <c r="G175" s="47"/>
      <c r="H175" s="47"/>
      <c r="I175" s="47"/>
      <c r="J175" s="47"/>
      <c r="K175" s="47">
        <f>SUM(Table20[[#This Row],[Paid]:[Reserve]])</f>
        <v>0</v>
      </c>
      <c r="L175" s="49"/>
      <c r="M175" s="49"/>
      <c r="N175" s="33" t="s">
        <v>37</v>
      </c>
      <c r="O175" s="32"/>
      <c r="P175" s="143"/>
    </row>
    <row r="176" spans="2:16" ht="14.25" customHeight="1" x14ac:dyDescent="0.2">
      <c r="B176" s="43"/>
      <c r="C176" s="43"/>
      <c r="D176" s="32"/>
      <c r="E176" s="32"/>
      <c r="F176" s="30" t="s">
        <v>37</v>
      </c>
      <c r="G176" s="47"/>
      <c r="H176" s="47"/>
      <c r="I176" s="47"/>
      <c r="J176" s="47"/>
      <c r="K176" s="47">
        <f>SUM(Table20[[#This Row],[Paid]:[Reserve]])</f>
        <v>0</v>
      </c>
      <c r="L176" s="49"/>
      <c r="M176" s="49"/>
      <c r="N176" s="33" t="s">
        <v>37</v>
      </c>
      <c r="O176" s="32"/>
      <c r="P176" s="143"/>
    </row>
    <row r="177" spans="2:16" ht="14.25" customHeight="1" x14ac:dyDescent="0.2">
      <c r="B177" s="43"/>
      <c r="C177" s="43"/>
      <c r="D177" s="32"/>
      <c r="E177" s="32"/>
      <c r="F177" s="30" t="s">
        <v>37</v>
      </c>
      <c r="G177" s="47"/>
      <c r="H177" s="47"/>
      <c r="I177" s="47"/>
      <c r="J177" s="47"/>
      <c r="K177" s="47">
        <f>SUM(Table20[[#This Row],[Paid]:[Reserve]])</f>
        <v>0</v>
      </c>
      <c r="L177" s="49"/>
      <c r="M177" s="49"/>
      <c r="N177" s="33" t="s">
        <v>37</v>
      </c>
      <c r="O177" s="32"/>
      <c r="P177" s="143"/>
    </row>
    <row r="178" spans="2:16" ht="14.25" customHeight="1" x14ac:dyDescent="0.2">
      <c r="B178" s="43"/>
      <c r="C178" s="43"/>
      <c r="D178" s="32"/>
      <c r="E178" s="32"/>
      <c r="F178" s="30" t="s">
        <v>37</v>
      </c>
      <c r="G178" s="47"/>
      <c r="H178" s="47"/>
      <c r="I178" s="47"/>
      <c r="J178" s="47"/>
      <c r="K178" s="47">
        <f>SUM(Table20[[#This Row],[Paid]:[Reserve]])</f>
        <v>0</v>
      </c>
      <c r="L178" s="49"/>
      <c r="M178" s="49"/>
      <c r="N178" s="33" t="s">
        <v>37</v>
      </c>
      <c r="O178" s="32"/>
      <c r="P178" s="143"/>
    </row>
    <row r="179" spans="2:16" ht="14.25" customHeight="1" x14ac:dyDescent="0.2">
      <c r="B179" s="43"/>
      <c r="C179" s="43"/>
      <c r="D179" s="32"/>
      <c r="E179" s="32"/>
      <c r="F179" s="30" t="s">
        <v>37</v>
      </c>
      <c r="G179" s="47"/>
      <c r="H179" s="47"/>
      <c r="I179" s="47"/>
      <c r="J179" s="47"/>
      <c r="K179" s="47">
        <f>SUM(Table20[[#This Row],[Paid]:[Reserve]])</f>
        <v>0</v>
      </c>
      <c r="L179" s="49"/>
      <c r="M179" s="49"/>
      <c r="N179" s="33" t="s">
        <v>37</v>
      </c>
      <c r="O179" s="32"/>
      <c r="P179" s="143"/>
    </row>
    <row r="180" spans="2:16" ht="14.25" customHeight="1" x14ac:dyDescent="0.2">
      <c r="B180" s="43"/>
      <c r="C180" s="43"/>
      <c r="D180" s="32"/>
      <c r="E180" s="32"/>
      <c r="F180" s="30" t="s">
        <v>37</v>
      </c>
      <c r="G180" s="47"/>
      <c r="H180" s="47"/>
      <c r="I180" s="47"/>
      <c r="J180" s="47"/>
      <c r="K180" s="47">
        <f>SUM(Table20[[#This Row],[Paid]:[Reserve]])</f>
        <v>0</v>
      </c>
      <c r="L180" s="49"/>
      <c r="M180" s="49"/>
      <c r="N180" s="33" t="s">
        <v>37</v>
      </c>
      <c r="O180" s="32"/>
      <c r="P180" s="143"/>
    </row>
    <row r="181" spans="2:16" ht="14.25" customHeight="1" x14ac:dyDescent="0.2">
      <c r="B181" s="43"/>
      <c r="C181" s="43"/>
      <c r="D181" s="32"/>
      <c r="E181" s="32"/>
      <c r="F181" s="30" t="s">
        <v>37</v>
      </c>
      <c r="G181" s="47"/>
      <c r="H181" s="47"/>
      <c r="I181" s="47"/>
      <c r="J181" s="47"/>
      <c r="K181" s="47">
        <f>SUM(Table20[[#This Row],[Paid]:[Reserve]])</f>
        <v>0</v>
      </c>
      <c r="L181" s="49"/>
      <c r="M181" s="49"/>
      <c r="N181" s="33" t="s">
        <v>37</v>
      </c>
      <c r="O181" s="32"/>
      <c r="P181" s="143"/>
    </row>
    <row r="182" spans="2:16" ht="14.25" customHeight="1" x14ac:dyDescent="0.2">
      <c r="B182" s="43"/>
      <c r="C182" s="43"/>
      <c r="D182" s="32"/>
      <c r="E182" s="32"/>
      <c r="F182" s="30" t="s">
        <v>37</v>
      </c>
      <c r="G182" s="47"/>
      <c r="H182" s="47"/>
      <c r="I182" s="47"/>
      <c r="J182" s="47"/>
      <c r="K182" s="47">
        <f>SUM(Table20[[#This Row],[Paid]:[Reserve]])</f>
        <v>0</v>
      </c>
      <c r="L182" s="49"/>
      <c r="M182" s="49"/>
      <c r="N182" s="33" t="s">
        <v>37</v>
      </c>
      <c r="O182" s="32"/>
      <c r="P182" s="143"/>
    </row>
    <row r="183" spans="2:16" ht="14.25" customHeight="1" x14ac:dyDescent="0.2">
      <c r="B183" s="43"/>
      <c r="C183" s="43"/>
      <c r="D183" s="32"/>
      <c r="E183" s="32"/>
      <c r="F183" s="30" t="s">
        <v>37</v>
      </c>
      <c r="G183" s="47"/>
      <c r="H183" s="47"/>
      <c r="I183" s="47"/>
      <c r="J183" s="47"/>
      <c r="K183" s="47">
        <f>SUM(Table20[[#This Row],[Paid]:[Reserve]])</f>
        <v>0</v>
      </c>
      <c r="L183" s="49"/>
      <c r="M183" s="49"/>
      <c r="N183" s="33" t="s">
        <v>37</v>
      </c>
      <c r="O183" s="32"/>
      <c r="P183" s="143"/>
    </row>
    <row r="184" spans="2:16" ht="14.25" customHeight="1" x14ac:dyDescent="0.2">
      <c r="B184" s="43"/>
      <c r="C184" s="43"/>
      <c r="D184" s="32"/>
      <c r="E184" s="32"/>
      <c r="F184" s="30" t="s">
        <v>37</v>
      </c>
      <c r="G184" s="47"/>
      <c r="H184" s="47"/>
      <c r="I184" s="47"/>
      <c r="J184" s="47"/>
      <c r="K184" s="47">
        <f>SUM(Table20[[#This Row],[Paid]:[Reserve]])</f>
        <v>0</v>
      </c>
      <c r="L184" s="49"/>
      <c r="M184" s="49"/>
      <c r="N184" s="33" t="s">
        <v>37</v>
      </c>
      <c r="O184" s="32"/>
      <c r="P184" s="143"/>
    </row>
    <row r="185" spans="2:16" ht="14.25" customHeight="1" x14ac:dyDescent="0.2">
      <c r="B185" s="43"/>
      <c r="C185" s="43"/>
      <c r="D185" s="32"/>
      <c r="E185" s="32"/>
      <c r="F185" s="30" t="s">
        <v>37</v>
      </c>
      <c r="G185" s="47"/>
      <c r="H185" s="47"/>
      <c r="I185" s="47"/>
      <c r="J185" s="47"/>
      <c r="K185" s="47">
        <f>SUM(Table20[[#This Row],[Paid]:[Reserve]])</f>
        <v>0</v>
      </c>
      <c r="L185" s="49"/>
      <c r="M185" s="49"/>
      <c r="N185" s="33" t="s">
        <v>37</v>
      </c>
      <c r="O185" s="32"/>
      <c r="P185" s="143"/>
    </row>
    <row r="186" spans="2:16" ht="14.25" customHeight="1" x14ac:dyDescent="0.2">
      <c r="B186" s="43"/>
      <c r="C186" s="43"/>
      <c r="D186" s="32"/>
      <c r="E186" s="32"/>
      <c r="F186" s="30" t="s">
        <v>37</v>
      </c>
      <c r="G186" s="47"/>
      <c r="H186" s="47"/>
      <c r="I186" s="47"/>
      <c r="J186" s="47"/>
      <c r="K186" s="47">
        <f>SUM(Table20[[#This Row],[Paid]:[Reserve]])</f>
        <v>0</v>
      </c>
      <c r="L186" s="49"/>
      <c r="M186" s="49"/>
      <c r="N186" s="33" t="s">
        <v>37</v>
      </c>
      <c r="O186" s="32"/>
      <c r="P186" s="143"/>
    </row>
    <row r="187" spans="2:16" ht="14.25" customHeight="1" x14ac:dyDescent="0.2">
      <c r="B187" s="43"/>
      <c r="C187" s="43"/>
      <c r="D187" s="32"/>
      <c r="E187" s="32"/>
      <c r="F187" s="30" t="s">
        <v>37</v>
      </c>
      <c r="G187" s="47"/>
      <c r="H187" s="47"/>
      <c r="I187" s="47"/>
      <c r="J187" s="47"/>
      <c r="K187" s="47">
        <f>SUM(Table20[[#This Row],[Paid]:[Reserve]])</f>
        <v>0</v>
      </c>
      <c r="L187" s="49"/>
      <c r="M187" s="49"/>
      <c r="N187" s="33" t="s">
        <v>37</v>
      </c>
      <c r="O187" s="32"/>
      <c r="P187" s="143"/>
    </row>
    <row r="188" spans="2:16" ht="14.25" customHeight="1" x14ac:dyDescent="0.2">
      <c r="B188" s="43"/>
      <c r="C188" s="43"/>
      <c r="D188" s="32"/>
      <c r="E188" s="32"/>
      <c r="F188" s="30" t="s">
        <v>37</v>
      </c>
      <c r="G188" s="47"/>
      <c r="H188" s="47"/>
      <c r="I188" s="47"/>
      <c r="J188" s="47"/>
      <c r="K188" s="47">
        <f>SUM(Table20[[#This Row],[Paid]:[Reserve]])</f>
        <v>0</v>
      </c>
      <c r="L188" s="49"/>
      <c r="M188" s="49"/>
      <c r="N188" s="33" t="s">
        <v>37</v>
      </c>
      <c r="O188" s="32"/>
      <c r="P188" s="143"/>
    </row>
    <row r="189" spans="2:16" ht="14.25" customHeight="1" x14ac:dyDescent="0.2">
      <c r="B189" s="43"/>
      <c r="C189" s="43"/>
      <c r="D189" s="32"/>
      <c r="E189" s="32"/>
      <c r="F189" s="30" t="s">
        <v>37</v>
      </c>
      <c r="G189" s="47"/>
      <c r="H189" s="47"/>
      <c r="I189" s="47"/>
      <c r="J189" s="47"/>
      <c r="K189" s="47">
        <f>SUM(Table20[[#This Row],[Paid]:[Reserve]])</f>
        <v>0</v>
      </c>
      <c r="L189" s="49"/>
      <c r="M189" s="49"/>
      <c r="N189" s="33" t="s">
        <v>37</v>
      </c>
      <c r="O189" s="32"/>
      <c r="P189" s="143"/>
    </row>
    <row r="190" spans="2:16" ht="14.25" customHeight="1" x14ac:dyDescent="0.2">
      <c r="B190" s="43"/>
      <c r="C190" s="43"/>
      <c r="D190" s="32"/>
      <c r="E190" s="32"/>
      <c r="F190" s="30" t="s">
        <v>37</v>
      </c>
      <c r="G190" s="47"/>
      <c r="H190" s="47"/>
      <c r="I190" s="47"/>
      <c r="J190" s="47"/>
      <c r="K190" s="47">
        <f>SUM(Table20[[#This Row],[Paid]:[Reserve]])</f>
        <v>0</v>
      </c>
      <c r="L190" s="49"/>
      <c r="M190" s="49"/>
      <c r="N190" s="33" t="s">
        <v>37</v>
      </c>
      <c r="O190" s="32"/>
      <c r="P190" s="143"/>
    </row>
    <row r="191" spans="2:16" ht="14.25" customHeight="1" x14ac:dyDescent="0.2">
      <c r="B191" s="43"/>
      <c r="C191" s="43"/>
      <c r="D191" s="32"/>
      <c r="E191" s="32"/>
      <c r="F191" s="30" t="s">
        <v>37</v>
      </c>
      <c r="G191" s="47"/>
      <c r="H191" s="47"/>
      <c r="I191" s="47"/>
      <c r="J191" s="47"/>
      <c r="K191" s="47">
        <f>SUM(Table20[[#This Row],[Paid]:[Reserve]])</f>
        <v>0</v>
      </c>
      <c r="L191" s="49"/>
      <c r="M191" s="49"/>
      <c r="N191" s="33" t="s">
        <v>37</v>
      </c>
      <c r="O191" s="32"/>
      <c r="P191" s="143"/>
    </row>
    <row r="192" spans="2:16" ht="14.25" customHeight="1" x14ac:dyDescent="0.2">
      <c r="B192" s="43"/>
      <c r="C192" s="43"/>
      <c r="D192" s="32"/>
      <c r="E192" s="32"/>
      <c r="F192" s="30" t="s">
        <v>37</v>
      </c>
      <c r="G192" s="47"/>
      <c r="H192" s="47"/>
      <c r="I192" s="47"/>
      <c r="J192" s="47"/>
      <c r="K192" s="47">
        <f>SUM(Table20[[#This Row],[Paid]:[Reserve]])</f>
        <v>0</v>
      </c>
      <c r="L192" s="49"/>
      <c r="M192" s="49"/>
      <c r="N192" s="33" t="s">
        <v>37</v>
      </c>
      <c r="O192" s="32"/>
      <c r="P192" s="143"/>
    </row>
    <row r="193" spans="2:16" ht="14.25" customHeight="1" x14ac:dyDescent="0.2">
      <c r="B193" s="43"/>
      <c r="C193" s="43"/>
      <c r="D193" s="32"/>
      <c r="E193" s="32"/>
      <c r="F193" s="30" t="s">
        <v>37</v>
      </c>
      <c r="G193" s="47"/>
      <c r="H193" s="47"/>
      <c r="I193" s="47"/>
      <c r="J193" s="47"/>
      <c r="K193" s="47">
        <f>SUM(Table20[[#This Row],[Paid]:[Reserve]])</f>
        <v>0</v>
      </c>
      <c r="L193" s="49"/>
      <c r="M193" s="49"/>
      <c r="N193" s="33" t="s">
        <v>37</v>
      </c>
      <c r="O193" s="32"/>
      <c r="P193" s="143"/>
    </row>
    <row r="194" spans="2:16" ht="14.25" customHeight="1" x14ac:dyDescent="0.2">
      <c r="B194" s="43"/>
      <c r="C194" s="43"/>
      <c r="D194" s="32"/>
      <c r="E194" s="32"/>
      <c r="F194" s="30" t="s">
        <v>37</v>
      </c>
      <c r="G194" s="47"/>
      <c r="H194" s="47"/>
      <c r="I194" s="47"/>
      <c r="J194" s="47"/>
      <c r="K194" s="47">
        <f>SUM(Table20[[#This Row],[Paid]:[Reserve]])</f>
        <v>0</v>
      </c>
      <c r="L194" s="49"/>
      <c r="M194" s="49"/>
      <c r="N194" s="33" t="s">
        <v>37</v>
      </c>
      <c r="O194" s="32"/>
      <c r="P194" s="143"/>
    </row>
    <row r="195" spans="2:16" ht="14.25" customHeight="1" x14ac:dyDescent="0.2">
      <c r="B195" s="43"/>
      <c r="C195" s="43"/>
      <c r="D195" s="32"/>
      <c r="E195" s="32"/>
      <c r="F195" s="30" t="s">
        <v>37</v>
      </c>
      <c r="G195" s="47"/>
      <c r="H195" s="47"/>
      <c r="I195" s="47"/>
      <c r="J195" s="47"/>
      <c r="K195" s="47">
        <f>SUM(Table20[[#This Row],[Paid]:[Reserve]])</f>
        <v>0</v>
      </c>
      <c r="L195" s="49"/>
      <c r="M195" s="49"/>
      <c r="N195" s="33" t="s">
        <v>37</v>
      </c>
      <c r="O195" s="32"/>
      <c r="P195" s="143"/>
    </row>
    <row r="196" spans="2:16" ht="14.25" customHeight="1" x14ac:dyDescent="0.2">
      <c r="B196" s="43"/>
      <c r="C196" s="43"/>
      <c r="D196" s="32"/>
      <c r="E196" s="32"/>
      <c r="F196" s="30" t="s">
        <v>37</v>
      </c>
      <c r="G196" s="47"/>
      <c r="H196" s="47"/>
      <c r="I196" s="47"/>
      <c r="J196" s="47"/>
      <c r="K196" s="47">
        <f>SUM(Table20[[#This Row],[Paid]:[Reserve]])</f>
        <v>0</v>
      </c>
      <c r="L196" s="49"/>
      <c r="M196" s="49"/>
      <c r="N196" s="33" t="s">
        <v>37</v>
      </c>
      <c r="O196" s="32"/>
      <c r="P196" s="143"/>
    </row>
    <row r="197" spans="2:16" ht="14.25" customHeight="1" x14ac:dyDescent="0.2">
      <c r="B197" s="96"/>
      <c r="C197" s="96"/>
      <c r="E197" s="96"/>
      <c r="I197" s="191"/>
      <c r="J197" s="191"/>
      <c r="K197" s="191"/>
      <c r="L197" s="162"/>
      <c r="M197" s="163"/>
    </row>
    <row r="198" spans="2:16" ht="14.25" customHeight="1" x14ac:dyDescent="0.2">
      <c r="B198" s="128" t="s">
        <v>383</v>
      </c>
      <c r="C198" s="128"/>
      <c r="D198" s="128"/>
      <c r="E198" s="128"/>
      <c r="F198" s="128"/>
      <c r="G198" s="128"/>
      <c r="H198" s="128"/>
      <c r="I198" s="128"/>
      <c r="J198" s="128"/>
      <c r="K198" s="128"/>
      <c r="L198" s="128"/>
      <c r="M198" s="128"/>
      <c r="N198" s="128"/>
      <c r="O198" s="128"/>
      <c r="P198" s="128"/>
    </row>
    <row r="199" spans="2:16" ht="14.25" customHeight="1" x14ac:dyDescent="0.2">
      <c r="K199" s="125"/>
    </row>
    <row r="200" spans="2:16" ht="14.25" customHeight="1" x14ac:dyDescent="0.25">
      <c r="B200" s="27" t="s">
        <v>384</v>
      </c>
      <c r="K200" s="125"/>
    </row>
    <row r="201" spans="2:16" ht="14.25" customHeight="1" x14ac:dyDescent="0.2">
      <c r="B201" s="503"/>
      <c r="C201" s="503"/>
      <c r="D201" s="503"/>
      <c r="E201" s="503"/>
      <c r="F201" s="503"/>
      <c r="G201" s="503"/>
      <c r="H201" s="503"/>
      <c r="I201" s="503"/>
      <c r="J201" s="503"/>
      <c r="K201" s="503"/>
      <c r="L201" s="503"/>
      <c r="M201" s="503"/>
      <c r="N201" s="503"/>
      <c r="O201" s="503"/>
      <c r="P201" s="503"/>
    </row>
    <row r="202" spans="2:16" x14ac:dyDescent="0.2">
      <c r="B202" s="503"/>
      <c r="C202" s="503"/>
      <c r="D202" s="503"/>
      <c r="E202" s="503"/>
      <c r="F202" s="503"/>
      <c r="G202" s="503"/>
      <c r="H202" s="503"/>
      <c r="I202" s="503"/>
      <c r="J202" s="503"/>
      <c r="K202" s="503"/>
      <c r="L202" s="503"/>
      <c r="M202" s="503"/>
      <c r="N202" s="503"/>
      <c r="O202" s="503"/>
      <c r="P202" s="503"/>
    </row>
    <row r="203" spans="2:16" x14ac:dyDescent="0.2">
      <c r="B203" s="503"/>
      <c r="C203" s="503"/>
      <c r="D203" s="503"/>
      <c r="E203" s="503"/>
      <c r="F203" s="503"/>
      <c r="G203" s="503"/>
      <c r="H203" s="503"/>
      <c r="I203" s="503"/>
      <c r="J203" s="503"/>
      <c r="K203" s="503"/>
      <c r="L203" s="503"/>
      <c r="M203" s="503"/>
      <c r="N203" s="503"/>
      <c r="O203" s="503"/>
      <c r="P203" s="503"/>
    </row>
    <row r="204" spans="2:16" x14ac:dyDescent="0.2">
      <c r="B204" s="503"/>
      <c r="C204" s="503"/>
      <c r="D204" s="503"/>
      <c r="E204" s="503"/>
      <c r="F204" s="503"/>
      <c r="G204" s="503"/>
      <c r="H204" s="503"/>
      <c r="I204" s="503"/>
      <c r="J204" s="503"/>
      <c r="K204" s="503"/>
      <c r="L204" s="503"/>
      <c r="M204" s="503"/>
      <c r="N204" s="503"/>
      <c r="O204" s="503"/>
      <c r="P204" s="503"/>
    </row>
    <row r="205" spans="2:16" x14ac:dyDescent="0.2">
      <c r="B205" s="503"/>
      <c r="C205" s="503"/>
      <c r="D205" s="503"/>
      <c r="E205" s="503"/>
      <c r="F205" s="503"/>
      <c r="G205" s="503"/>
      <c r="H205" s="503"/>
      <c r="I205" s="503"/>
      <c r="J205" s="503"/>
      <c r="K205" s="503"/>
      <c r="L205" s="503"/>
      <c r="M205" s="503"/>
      <c r="N205" s="503"/>
      <c r="O205" s="503"/>
      <c r="P205" s="503"/>
    </row>
    <row r="206" spans="2:16" x14ac:dyDescent="0.2">
      <c r="B206" s="503"/>
      <c r="C206" s="503"/>
      <c r="D206" s="503"/>
      <c r="E206" s="503"/>
      <c r="F206" s="503"/>
      <c r="G206" s="503"/>
      <c r="H206" s="503"/>
      <c r="I206" s="503"/>
      <c r="J206" s="503"/>
      <c r="K206" s="503"/>
      <c r="L206" s="503"/>
      <c r="M206" s="503"/>
      <c r="N206" s="503"/>
      <c r="O206" s="503"/>
      <c r="P206" s="503"/>
    </row>
    <row r="207" spans="2:16" x14ac:dyDescent="0.2">
      <c r="B207" s="503"/>
      <c r="C207" s="503"/>
      <c r="D207" s="503"/>
      <c r="E207" s="503"/>
      <c r="F207" s="503"/>
      <c r="G207" s="503"/>
      <c r="H207" s="503"/>
      <c r="I207" s="503"/>
      <c r="J207" s="503"/>
      <c r="K207" s="503"/>
      <c r="L207" s="503"/>
      <c r="M207" s="503"/>
      <c r="N207" s="503"/>
      <c r="O207" s="503"/>
      <c r="P207" s="503"/>
    </row>
    <row r="208" spans="2:16" x14ac:dyDescent="0.2">
      <c r="B208" s="503"/>
      <c r="C208" s="503"/>
      <c r="D208" s="503"/>
      <c r="E208" s="503"/>
      <c r="F208" s="503"/>
      <c r="G208" s="503"/>
      <c r="H208" s="503"/>
      <c r="I208" s="503"/>
      <c r="J208" s="503"/>
      <c r="K208" s="503"/>
      <c r="L208" s="503"/>
      <c r="M208" s="503"/>
      <c r="N208" s="503"/>
      <c r="O208" s="503"/>
      <c r="P208" s="503"/>
    </row>
    <row r="209" spans="2:16" x14ac:dyDescent="0.2">
      <c r="B209" s="503"/>
      <c r="C209" s="503"/>
      <c r="D209" s="503"/>
      <c r="E209" s="503"/>
      <c r="F209" s="503"/>
      <c r="G209" s="503"/>
      <c r="H209" s="503"/>
      <c r="I209" s="503"/>
      <c r="J209" s="503"/>
      <c r="K209" s="503"/>
      <c r="L209" s="503"/>
      <c r="M209" s="503"/>
      <c r="N209" s="503"/>
      <c r="O209" s="503"/>
      <c r="P209" s="503"/>
    </row>
    <row r="210" spans="2:16" x14ac:dyDescent="0.2">
      <c r="B210" s="503"/>
      <c r="C210" s="503"/>
      <c r="D210" s="503"/>
      <c r="E210" s="503"/>
      <c r="F210" s="503"/>
      <c r="G210" s="503"/>
      <c r="H210" s="503"/>
      <c r="I210" s="503"/>
      <c r="J210" s="503"/>
      <c r="K210" s="503"/>
      <c r="L210" s="503"/>
      <c r="M210" s="503"/>
      <c r="N210" s="503"/>
      <c r="O210" s="503"/>
      <c r="P210" s="503"/>
    </row>
    <row r="211" spans="2:16" x14ac:dyDescent="0.2">
      <c r="K211" s="125"/>
    </row>
    <row r="212" spans="2:16" x14ac:dyDescent="0.2">
      <c r="K212" s="125"/>
    </row>
    <row r="213" spans="2:16" x14ac:dyDescent="0.2">
      <c r="K213" s="125"/>
    </row>
    <row r="214" spans="2:16" x14ac:dyDescent="0.2">
      <c r="K214" s="125"/>
    </row>
    <row r="215" spans="2:16" x14ac:dyDescent="0.2">
      <c r="K215" s="125"/>
    </row>
    <row r="216" spans="2:16" x14ac:dyDescent="0.2">
      <c r="K216" s="125"/>
    </row>
    <row r="217" spans="2:16" x14ac:dyDescent="0.2">
      <c r="K217" s="125"/>
    </row>
    <row r="218" spans="2:16" x14ac:dyDescent="0.2">
      <c r="K218" s="125"/>
    </row>
    <row r="219" spans="2:16" x14ac:dyDescent="0.2">
      <c r="K219" s="125"/>
    </row>
    <row r="220" spans="2:16" x14ac:dyDescent="0.2">
      <c r="K220" s="125"/>
    </row>
    <row r="221" spans="2:16" x14ac:dyDescent="0.2">
      <c r="K221" s="125"/>
    </row>
    <row r="222" spans="2:16" x14ac:dyDescent="0.2">
      <c r="K222" s="125"/>
    </row>
    <row r="223" spans="2:16" x14ac:dyDescent="0.2">
      <c r="K223" s="125"/>
    </row>
    <row r="224" spans="2:16" x14ac:dyDescent="0.2">
      <c r="K224" s="125"/>
    </row>
    <row r="225" spans="11:11" x14ac:dyDescent="0.2">
      <c r="K225" s="125"/>
    </row>
    <row r="226" spans="11:11" x14ac:dyDescent="0.2">
      <c r="K226" s="125"/>
    </row>
    <row r="227" spans="11:11" x14ac:dyDescent="0.2">
      <c r="K227" s="125"/>
    </row>
    <row r="228" spans="11:11" x14ac:dyDescent="0.2">
      <c r="K228" s="125"/>
    </row>
    <row r="229" spans="11:11" x14ac:dyDescent="0.2">
      <c r="K229" s="125"/>
    </row>
    <row r="230" spans="11:11" x14ac:dyDescent="0.2">
      <c r="K230" s="125"/>
    </row>
    <row r="231" spans="11:11" x14ac:dyDescent="0.2">
      <c r="K231" s="125"/>
    </row>
    <row r="232" spans="11:11" x14ac:dyDescent="0.2">
      <c r="K232" s="125"/>
    </row>
    <row r="233" spans="11:11" x14ac:dyDescent="0.2">
      <c r="K233" s="125"/>
    </row>
    <row r="234" spans="11:11" x14ac:dyDescent="0.2">
      <c r="K234" s="125"/>
    </row>
    <row r="235" spans="11:11" x14ac:dyDescent="0.2">
      <c r="K235" s="125"/>
    </row>
    <row r="236" spans="11:11" x14ac:dyDescent="0.2">
      <c r="K236" s="125"/>
    </row>
    <row r="237" spans="11:11" x14ac:dyDescent="0.2">
      <c r="K237" s="125"/>
    </row>
    <row r="238" spans="11:11" x14ac:dyDescent="0.2">
      <c r="K238" s="125"/>
    </row>
    <row r="239" spans="11:11" x14ac:dyDescent="0.2">
      <c r="K239" s="125"/>
    </row>
    <row r="240" spans="11:11" x14ac:dyDescent="0.2">
      <c r="K240" s="125"/>
    </row>
    <row r="241" spans="11:11" x14ac:dyDescent="0.2">
      <c r="K241" s="125"/>
    </row>
    <row r="242" spans="11:11" x14ac:dyDescent="0.2">
      <c r="K242" s="125"/>
    </row>
    <row r="243" spans="11:11" x14ac:dyDescent="0.2">
      <c r="K243" s="125"/>
    </row>
    <row r="244" spans="11:11" x14ac:dyDescent="0.2">
      <c r="K244" s="125"/>
    </row>
    <row r="245" spans="11:11" x14ac:dyDescent="0.2">
      <c r="K245" s="125"/>
    </row>
    <row r="246" spans="11:11" x14ac:dyDescent="0.2">
      <c r="K246" s="125"/>
    </row>
    <row r="247" spans="11:11" x14ac:dyDescent="0.2">
      <c r="K247" s="125"/>
    </row>
    <row r="248" spans="11:11" x14ac:dyDescent="0.2">
      <c r="K248" s="125"/>
    </row>
    <row r="249" spans="11:11" x14ac:dyDescent="0.2">
      <c r="K249" s="125"/>
    </row>
    <row r="250" spans="11:11" x14ac:dyDescent="0.2">
      <c r="K250" s="125"/>
    </row>
    <row r="251" spans="11:11" x14ac:dyDescent="0.2">
      <c r="K251" s="125"/>
    </row>
    <row r="252" spans="11:11" x14ac:dyDescent="0.2">
      <c r="K252" s="125"/>
    </row>
    <row r="253" spans="11:11" x14ac:dyDescent="0.2">
      <c r="K253" s="125"/>
    </row>
    <row r="254" spans="11:11" x14ac:dyDescent="0.2">
      <c r="K254" s="125"/>
    </row>
    <row r="255" spans="11:11" x14ac:dyDescent="0.2">
      <c r="K255" s="125"/>
    </row>
    <row r="256" spans="11:11" x14ac:dyDescent="0.2">
      <c r="K256" s="125"/>
    </row>
    <row r="257" spans="11:11" x14ac:dyDescent="0.2">
      <c r="K257" s="125"/>
    </row>
    <row r="258" spans="11:11" x14ac:dyDescent="0.2">
      <c r="K258" s="125"/>
    </row>
    <row r="259" spans="11:11" x14ac:dyDescent="0.2">
      <c r="K259" s="125"/>
    </row>
    <row r="260" spans="11:11" x14ac:dyDescent="0.2">
      <c r="K260" s="125"/>
    </row>
    <row r="261" spans="11:11" x14ac:dyDescent="0.2">
      <c r="K261" s="125"/>
    </row>
    <row r="262" spans="11:11" x14ac:dyDescent="0.2">
      <c r="K262" s="125"/>
    </row>
    <row r="263" spans="11:11" x14ac:dyDescent="0.2">
      <c r="K263" s="125"/>
    </row>
    <row r="264" spans="11:11" x14ac:dyDescent="0.2">
      <c r="K264" s="125"/>
    </row>
    <row r="265" spans="11:11" x14ac:dyDescent="0.2">
      <c r="K265" s="125"/>
    </row>
    <row r="266" spans="11:11" x14ac:dyDescent="0.2">
      <c r="K266" s="125"/>
    </row>
    <row r="267" spans="11:11" x14ac:dyDescent="0.2">
      <c r="K267" s="125"/>
    </row>
    <row r="268" spans="11:11" x14ac:dyDescent="0.2">
      <c r="K268" s="125"/>
    </row>
    <row r="269" spans="11:11" x14ac:dyDescent="0.2">
      <c r="K269" s="125"/>
    </row>
    <row r="270" spans="11:11" x14ac:dyDescent="0.2">
      <c r="K270" s="125"/>
    </row>
    <row r="271" spans="11:11" x14ac:dyDescent="0.2">
      <c r="K271" s="125"/>
    </row>
    <row r="272" spans="11:11" x14ac:dyDescent="0.2">
      <c r="K272" s="125"/>
    </row>
    <row r="273" spans="11:11" x14ac:dyDescent="0.2">
      <c r="K273" s="125"/>
    </row>
    <row r="274" spans="11:11" x14ac:dyDescent="0.2">
      <c r="K274" s="125"/>
    </row>
    <row r="275" spans="11:11" x14ac:dyDescent="0.2">
      <c r="K275" s="125"/>
    </row>
    <row r="276" spans="11:11" x14ac:dyDescent="0.2">
      <c r="K276" s="125"/>
    </row>
    <row r="277" spans="11:11" x14ac:dyDescent="0.2">
      <c r="K277" s="125"/>
    </row>
    <row r="278" spans="11:11" x14ac:dyDescent="0.2">
      <c r="K278" s="125"/>
    </row>
    <row r="279" spans="11:11" x14ac:dyDescent="0.2">
      <c r="K279" s="125"/>
    </row>
    <row r="280" spans="11:11" x14ac:dyDescent="0.2">
      <c r="K280" s="125"/>
    </row>
    <row r="281" spans="11:11" x14ac:dyDescent="0.2">
      <c r="K281" s="125"/>
    </row>
    <row r="282" spans="11:11" x14ac:dyDescent="0.2">
      <c r="K282" s="125"/>
    </row>
    <row r="283" spans="11:11" x14ac:dyDescent="0.2">
      <c r="K283" s="125"/>
    </row>
    <row r="284" spans="11:11" x14ac:dyDescent="0.2">
      <c r="K284" s="125"/>
    </row>
    <row r="285" spans="11:11" x14ac:dyDescent="0.2">
      <c r="K285" s="125"/>
    </row>
    <row r="286" spans="11:11" x14ac:dyDescent="0.2">
      <c r="K286" s="125"/>
    </row>
    <row r="287" spans="11:11" x14ac:dyDescent="0.2">
      <c r="K287" s="125"/>
    </row>
    <row r="288" spans="11:11" x14ac:dyDescent="0.2">
      <c r="K288" s="125"/>
    </row>
    <row r="289" spans="11:11" x14ac:dyDescent="0.2">
      <c r="K289" s="125"/>
    </row>
    <row r="290" spans="11:11" x14ac:dyDescent="0.2">
      <c r="K290" s="125"/>
    </row>
    <row r="291" spans="11:11" x14ac:dyDescent="0.2">
      <c r="K291" s="125"/>
    </row>
    <row r="292" spans="11:11" x14ac:dyDescent="0.2">
      <c r="K292" s="125"/>
    </row>
    <row r="293" spans="11:11" x14ac:dyDescent="0.2">
      <c r="K293" s="125"/>
    </row>
    <row r="294" spans="11:11" x14ac:dyDescent="0.2">
      <c r="K294" s="125"/>
    </row>
    <row r="295" spans="11:11" x14ac:dyDescent="0.2">
      <c r="K295" s="125"/>
    </row>
    <row r="296" spans="11:11" x14ac:dyDescent="0.2">
      <c r="K296" s="125"/>
    </row>
    <row r="297" spans="11:11" x14ac:dyDescent="0.2">
      <c r="K297" s="125"/>
    </row>
    <row r="298" spans="11:11" x14ac:dyDescent="0.2">
      <c r="K298" s="125"/>
    </row>
    <row r="299" spans="11:11" x14ac:dyDescent="0.2">
      <c r="K299" s="125"/>
    </row>
    <row r="300" spans="11:11" x14ac:dyDescent="0.2">
      <c r="K300" s="125"/>
    </row>
    <row r="301" spans="11:11" x14ac:dyDescent="0.2">
      <c r="K301" s="125"/>
    </row>
    <row r="302" spans="11:11" x14ac:dyDescent="0.2">
      <c r="K302" s="125"/>
    </row>
    <row r="303" spans="11:11" x14ac:dyDescent="0.2">
      <c r="K303" s="125"/>
    </row>
    <row r="304" spans="11:11" x14ac:dyDescent="0.2">
      <c r="K304" s="125"/>
    </row>
    <row r="305" spans="11:11" x14ac:dyDescent="0.2">
      <c r="K305" s="125"/>
    </row>
    <row r="306" spans="11:11" x14ac:dyDescent="0.2">
      <c r="K306" s="125"/>
    </row>
    <row r="307" spans="11:11" x14ac:dyDescent="0.2">
      <c r="K307" s="125"/>
    </row>
    <row r="308" spans="11:11" x14ac:dyDescent="0.2">
      <c r="K308" s="125"/>
    </row>
    <row r="309" spans="11:11" x14ac:dyDescent="0.2">
      <c r="K309" s="125"/>
    </row>
    <row r="310" spans="11:11" x14ac:dyDescent="0.2">
      <c r="K310" s="125"/>
    </row>
    <row r="311" spans="11:11" x14ac:dyDescent="0.2">
      <c r="K311" s="125"/>
    </row>
    <row r="312" spans="11:11" x14ac:dyDescent="0.2">
      <c r="K312" s="125"/>
    </row>
    <row r="313" spans="11:11" x14ac:dyDescent="0.2">
      <c r="K313" s="125"/>
    </row>
    <row r="314" spans="11:11" x14ac:dyDescent="0.2">
      <c r="K314" s="125"/>
    </row>
    <row r="315" spans="11:11" x14ac:dyDescent="0.2">
      <c r="K315" s="125"/>
    </row>
    <row r="316" spans="11:11" x14ac:dyDescent="0.2">
      <c r="K316" s="125"/>
    </row>
    <row r="317" spans="11:11" x14ac:dyDescent="0.2">
      <c r="K317" s="125"/>
    </row>
    <row r="318" spans="11:11" x14ac:dyDescent="0.2">
      <c r="K318" s="125"/>
    </row>
    <row r="319" spans="11:11" x14ac:dyDescent="0.2">
      <c r="K319" s="125"/>
    </row>
    <row r="320" spans="11:11" x14ac:dyDescent="0.2">
      <c r="K320" s="125"/>
    </row>
    <row r="321" spans="11:11" x14ac:dyDescent="0.2">
      <c r="K321" s="125"/>
    </row>
    <row r="322" spans="11:11" x14ac:dyDescent="0.2">
      <c r="K322" s="125"/>
    </row>
    <row r="323" spans="11:11" x14ac:dyDescent="0.2">
      <c r="K323" s="125"/>
    </row>
    <row r="324" spans="11:11" x14ac:dyDescent="0.2">
      <c r="K324" s="125"/>
    </row>
    <row r="325" spans="11:11" x14ac:dyDescent="0.2">
      <c r="K325" s="125"/>
    </row>
    <row r="326" spans="11:11" x14ac:dyDescent="0.2">
      <c r="K326" s="125"/>
    </row>
    <row r="327" spans="11:11" x14ac:dyDescent="0.2">
      <c r="K327" s="125"/>
    </row>
    <row r="328" spans="11:11" x14ac:dyDescent="0.2">
      <c r="K328" s="125"/>
    </row>
    <row r="329" spans="11:11" x14ac:dyDescent="0.2">
      <c r="K329" s="125"/>
    </row>
    <row r="330" spans="11:11" x14ac:dyDescent="0.2">
      <c r="K330" s="125"/>
    </row>
    <row r="331" spans="11:11" x14ac:dyDescent="0.2">
      <c r="K331" s="125"/>
    </row>
    <row r="332" spans="11:11" x14ac:dyDescent="0.2">
      <c r="K332" s="125"/>
    </row>
    <row r="333" spans="11:11" x14ac:dyDescent="0.2">
      <c r="K333" s="125"/>
    </row>
    <row r="334" spans="11:11" x14ac:dyDescent="0.2">
      <c r="K334" s="125"/>
    </row>
    <row r="335" spans="11:11" x14ac:dyDescent="0.2">
      <c r="K335" s="125"/>
    </row>
    <row r="336" spans="11:11" x14ac:dyDescent="0.2">
      <c r="K336" s="125"/>
    </row>
    <row r="337" spans="11:11" x14ac:dyDescent="0.2">
      <c r="K337" s="125"/>
    </row>
    <row r="338" spans="11:11" x14ac:dyDescent="0.2">
      <c r="K338" s="125"/>
    </row>
    <row r="339" spans="11:11" x14ac:dyDescent="0.2">
      <c r="K339" s="125"/>
    </row>
    <row r="340" spans="11:11" x14ac:dyDescent="0.2">
      <c r="K340" s="125"/>
    </row>
    <row r="341" spans="11:11" x14ac:dyDescent="0.2">
      <c r="K341" s="125"/>
    </row>
    <row r="342" spans="11:11" x14ac:dyDescent="0.2">
      <c r="K342" s="125"/>
    </row>
    <row r="343" spans="11:11" x14ac:dyDescent="0.2">
      <c r="K343" s="125"/>
    </row>
    <row r="344" spans="11:11" x14ac:dyDescent="0.2">
      <c r="K344" s="125"/>
    </row>
    <row r="345" spans="11:11" x14ac:dyDescent="0.2">
      <c r="K345" s="125"/>
    </row>
    <row r="346" spans="11:11" x14ac:dyDescent="0.2">
      <c r="K346" s="125"/>
    </row>
    <row r="347" spans="11:11" x14ac:dyDescent="0.2">
      <c r="K347" s="125"/>
    </row>
    <row r="348" spans="11:11" x14ac:dyDescent="0.2">
      <c r="K348" s="125"/>
    </row>
    <row r="349" spans="11:11" x14ac:dyDescent="0.2">
      <c r="K349" s="125"/>
    </row>
    <row r="350" spans="11:11" x14ac:dyDescent="0.2">
      <c r="K350" s="125"/>
    </row>
    <row r="351" spans="11:11" x14ac:dyDescent="0.2">
      <c r="K351" s="125"/>
    </row>
    <row r="352" spans="11:11" x14ac:dyDescent="0.2">
      <c r="K352" s="125"/>
    </row>
    <row r="353" spans="11:11" x14ac:dyDescent="0.2">
      <c r="K353" s="125"/>
    </row>
    <row r="354" spans="11:11" x14ac:dyDescent="0.2">
      <c r="K354" s="125"/>
    </row>
    <row r="355" spans="11:11" x14ac:dyDescent="0.2">
      <c r="K355" s="125"/>
    </row>
    <row r="356" spans="11:11" x14ac:dyDescent="0.2">
      <c r="K356" s="125"/>
    </row>
    <row r="357" spans="11:11" x14ac:dyDescent="0.2">
      <c r="K357" s="125"/>
    </row>
    <row r="358" spans="11:11" x14ac:dyDescent="0.2">
      <c r="K358" s="125"/>
    </row>
    <row r="359" spans="11:11" x14ac:dyDescent="0.2">
      <c r="K359" s="125"/>
    </row>
    <row r="360" spans="11:11" x14ac:dyDescent="0.2">
      <c r="K360" s="125"/>
    </row>
    <row r="361" spans="11:11" x14ac:dyDescent="0.2">
      <c r="K361" s="125"/>
    </row>
    <row r="362" spans="11:11" x14ac:dyDescent="0.2">
      <c r="K362" s="125"/>
    </row>
    <row r="363" spans="11:11" x14ac:dyDescent="0.2">
      <c r="K363" s="125"/>
    </row>
    <row r="364" spans="11:11" x14ac:dyDescent="0.2">
      <c r="K364" s="125"/>
    </row>
    <row r="365" spans="11:11" x14ac:dyDescent="0.2">
      <c r="K365" s="125"/>
    </row>
    <row r="366" spans="11:11" x14ac:dyDescent="0.2">
      <c r="K366" s="125"/>
    </row>
    <row r="367" spans="11:11" x14ac:dyDescent="0.2">
      <c r="K367" s="125"/>
    </row>
    <row r="368" spans="11:11" x14ac:dyDescent="0.2">
      <c r="K368" s="125"/>
    </row>
    <row r="369" spans="11:11" x14ac:dyDescent="0.2">
      <c r="K369" s="125"/>
    </row>
    <row r="370" spans="11:11" x14ac:dyDescent="0.2">
      <c r="K370" s="125"/>
    </row>
    <row r="371" spans="11:11" x14ac:dyDescent="0.2">
      <c r="K371" s="125"/>
    </row>
    <row r="372" spans="11:11" x14ac:dyDescent="0.2">
      <c r="K372" s="125"/>
    </row>
    <row r="373" spans="11:11" x14ac:dyDescent="0.2">
      <c r="K373" s="125"/>
    </row>
    <row r="374" spans="11:11" x14ac:dyDescent="0.2">
      <c r="K374" s="125"/>
    </row>
    <row r="375" spans="11:11" x14ac:dyDescent="0.2">
      <c r="K375" s="125"/>
    </row>
    <row r="376" spans="11:11" x14ac:dyDescent="0.2">
      <c r="K376" s="125"/>
    </row>
    <row r="377" spans="11:11" x14ac:dyDescent="0.2">
      <c r="K377" s="125"/>
    </row>
    <row r="378" spans="11:11" x14ac:dyDescent="0.2">
      <c r="K378" s="125"/>
    </row>
    <row r="379" spans="11:11" x14ac:dyDescent="0.2">
      <c r="K379" s="125"/>
    </row>
    <row r="380" spans="11:11" x14ac:dyDescent="0.2">
      <c r="K380" s="125"/>
    </row>
    <row r="381" spans="11:11" x14ac:dyDescent="0.2">
      <c r="K381" s="125"/>
    </row>
    <row r="382" spans="11:11" x14ac:dyDescent="0.2">
      <c r="K382" s="125"/>
    </row>
    <row r="383" spans="11:11" x14ac:dyDescent="0.2">
      <c r="K383" s="125"/>
    </row>
    <row r="384" spans="11:11" x14ac:dyDescent="0.2">
      <c r="K384" s="125"/>
    </row>
    <row r="385" spans="11:11" x14ac:dyDescent="0.2">
      <c r="K385" s="125"/>
    </row>
    <row r="386" spans="11:11" x14ac:dyDescent="0.2">
      <c r="K386" s="125"/>
    </row>
    <row r="387" spans="11:11" x14ac:dyDescent="0.2">
      <c r="K387" s="125"/>
    </row>
    <row r="388" spans="11:11" x14ac:dyDescent="0.2">
      <c r="K388" s="125"/>
    </row>
    <row r="389" spans="11:11" x14ac:dyDescent="0.2">
      <c r="K389" s="125"/>
    </row>
    <row r="390" spans="11:11" x14ac:dyDescent="0.2">
      <c r="K390" s="125"/>
    </row>
    <row r="391" spans="11:11" x14ac:dyDescent="0.2">
      <c r="K391" s="125"/>
    </row>
    <row r="392" spans="11:11" x14ac:dyDescent="0.2">
      <c r="K392" s="125"/>
    </row>
    <row r="393" spans="11:11" x14ac:dyDescent="0.2">
      <c r="K393" s="125"/>
    </row>
    <row r="394" spans="11:11" x14ac:dyDescent="0.2">
      <c r="K394" s="125"/>
    </row>
    <row r="395" spans="11:11" x14ac:dyDescent="0.2">
      <c r="K395" s="125"/>
    </row>
    <row r="396" spans="11:11" x14ac:dyDescent="0.2">
      <c r="K396" s="125"/>
    </row>
    <row r="397" spans="11:11" x14ac:dyDescent="0.2">
      <c r="K397" s="125"/>
    </row>
    <row r="398" spans="11:11" x14ac:dyDescent="0.2">
      <c r="K398" s="125"/>
    </row>
    <row r="399" spans="11:11" x14ac:dyDescent="0.2">
      <c r="K399" s="125"/>
    </row>
    <row r="400" spans="11:11" x14ac:dyDescent="0.2">
      <c r="K400" s="125"/>
    </row>
    <row r="401" spans="11:11" x14ac:dyDescent="0.2">
      <c r="K401" s="125"/>
    </row>
    <row r="402" spans="11:11" x14ac:dyDescent="0.2">
      <c r="K402" s="125"/>
    </row>
    <row r="403" spans="11:11" x14ac:dyDescent="0.2">
      <c r="K403" s="125"/>
    </row>
    <row r="404" spans="11:11" x14ac:dyDescent="0.2">
      <c r="K404" s="125"/>
    </row>
    <row r="405" spans="11:11" x14ac:dyDescent="0.2">
      <c r="K405" s="125"/>
    </row>
    <row r="406" spans="11:11" x14ac:dyDescent="0.2">
      <c r="K406" s="125"/>
    </row>
    <row r="407" spans="11:11" x14ac:dyDescent="0.2">
      <c r="K407" s="125"/>
    </row>
    <row r="408" spans="11:11" x14ac:dyDescent="0.2">
      <c r="K408" s="125"/>
    </row>
    <row r="409" spans="11:11" x14ac:dyDescent="0.2">
      <c r="K409" s="125"/>
    </row>
    <row r="410" spans="11:11" x14ac:dyDescent="0.2">
      <c r="K410" s="125"/>
    </row>
    <row r="411" spans="11:11" x14ac:dyDescent="0.2">
      <c r="K411" s="125"/>
    </row>
    <row r="412" spans="11:11" x14ac:dyDescent="0.2">
      <c r="K412" s="125"/>
    </row>
    <row r="413" spans="11:11" x14ac:dyDescent="0.2">
      <c r="K413" s="125"/>
    </row>
    <row r="414" spans="11:11" x14ac:dyDescent="0.2">
      <c r="K414" s="125"/>
    </row>
    <row r="415" spans="11:11" x14ac:dyDescent="0.2">
      <c r="K415" s="125"/>
    </row>
    <row r="416" spans="11:11" x14ac:dyDescent="0.2">
      <c r="K416" s="125"/>
    </row>
    <row r="417" spans="11:11" x14ac:dyDescent="0.2">
      <c r="K417" s="125"/>
    </row>
    <row r="418" spans="11:11" x14ac:dyDescent="0.2">
      <c r="K418" s="125"/>
    </row>
    <row r="419" spans="11:11" x14ac:dyDescent="0.2">
      <c r="K419" s="125"/>
    </row>
    <row r="420" spans="11:11" x14ac:dyDescent="0.2">
      <c r="K420" s="125"/>
    </row>
    <row r="421" spans="11:11" x14ac:dyDescent="0.2">
      <c r="K421" s="125"/>
    </row>
    <row r="422" spans="11:11" x14ac:dyDescent="0.2">
      <c r="K422" s="125"/>
    </row>
    <row r="423" spans="11:11" x14ac:dyDescent="0.2">
      <c r="K423" s="125"/>
    </row>
    <row r="424" spans="11:11" x14ac:dyDescent="0.2">
      <c r="K424" s="125"/>
    </row>
    <row r="425" spans="11:11" x14ac:dyDescent="0.2">
      <c r="K425" s="125"/>
    </row>
    <row r="426" spans="11:11" x14ac:dyDescent="0.2">
      <c r="K426" s="125"/>
    </row>
    <row r="427" spans="11:11" x14ac:dyDescent="0.2">
      <c r="K427" s="125"/>
    </row>
    <row r="428" spans="11:11" x14ac:dyDescent="0.2">
      <c r="K428" s="125"/>
    </row>
    <row r="429" spans="11:11" x14ac:dyDescent="0.2">
      <c r="K429" s="125"/>
    </row>
    <row r="430" spans="11:11" x14ac:dyDescent="0.2">
      <c r="K430" s="125"/>
    </row>
    <row r="431" spans="11:11" x14ac:dyDescent="0.2">
      <c r="K431" s="125"/>
    </row>
    <row r="432" spans="11:11" x14ac:dyDescent="0.2">
      <c r="K432" s="125"/>
    </row>
    <row r="433" spans="11:11" x14ac:dyDescent="0.2">
      <c r="K433" s="125"/>
    </row>
    <row r="434" spans="11:11" x14ac:dyDescent="0.2">
      <c r="K434" s="125"/>
    </row>
    <row r="435" spans="11:11" x14ac:dyDescent="0.2">
      <c r="K435" s="125"/>
    </row>
    <row r="436" spans="11:11" x14ac:dyDescent="0.2">
      <c r="K436" s="125"/>
    </row>
    <row r="437" spans="11:11" x14ac:dyDescent="0.2">
      <c r="K437" s="125"/>
    </row>
    <row r="438" spans="11:11" x14ac:dyDescent="0.2">
      <c r="K438" s="125"/>
    </row>
    <row r="439" spans="11:11" x14ac:dyDescent="0.2">
      <c r="K439" s="125"/>
    </row>
    <row r="440" spans="11:11" x14ac:dyDescent="0.2">
      <c r="K440" s="125"/>
    </row>
    <row r="441" spans="11:11" x14ac:dyDescent="0.2">
      <c r="K441" s="125"/>
    </row>
    <row r="442" spans="11:11" x14ac:dyDescent="0.2">
      <c r="K442" s="125"/>
    </row>
    <row r="443" spans="11:11" x14ac:dyDescent="0.2">
      <c r="K443" s="125"/>
    </row>
    <row r="444" spans="11:11" x14ac:dyDescent="0.2">
      <c r="K444" s="125"/>
    </row>
    <row r="445" spans="11:11" x14ac:dyDescent="0.2">
      <c r="K445" s="125"/>
    </row>
    <row r="446" spans="11:11" x14ac:dyDescent="0.2">
      <c r="K446" s="125"/>
    </row>
    <row r="447" spans="11:11" x14ac:dyDescent="0.2">
      <c r="K447" s="125"/>
    </row>
    <row r="448" spans="11:11" x14ac:dyDescent="0.2">
      <c r="K448" s="125"/>
    </row>
    <row r="449" spans="11:11" x14ac:dyDescent="0.2">
      <c r="K449" s="125"/>
    </row>
    <row r="450" spans="11:11" x14ac:dyDescent="0.2">
      <c r="K450" s="125"/>
    </row>
    <row r="451" spans="11:11" x14ac:dyDescent="0.2">
      <c r="K451" s="125"/>
    </row>
    <row r="452" spans="11:11" x14ac:dyDescent="0.2">
      <c r="K452" s="125"/>
    </row>
    <row r="453" spans="11:11" x14ac:dyDescent="0.2">
      <c r="K453" s="125"/>
    </row>
    <row r="454" spans="11:11" x14ac:dyDescent="0.2">
      <c r="K454" s="125"/>
    </row>
    <row r="455" spans="11:11" x14ac:dyDescent="0.2">
      <c r="K455" s="125"/>
    </row>
    <row r="456" spans="11:11" x14ac:dyDescent="0.2">
      <c r="K456" s="125"/>
    </row>
    <row r="457" spans="11:11" x14ac:dyDescent="0.2">
      <c r="K457" s="125"/>
    </row>
    <row r="458" spans="11:11" x14ac:dyDescent="0.2">
      <c r="K458" s="125"/>
    </row>
    <row r="459" spans="11:11" x14ac:dyDescent="0.2">
      <c r="K459" s="125"/>
    </row>
    <row r="460" spans="11:11" x14ac:dyDescent="0.2">
      <c r="K460" s="125"/>
    </row>
    <row r="461" spans="11:11" x14ac:dyDescent="0.2">
      <c r="K461" s="125"/>
    </row>
    <row r="462" spans="11:11" x14ac:dyDescent="0.2">
      <c r="K462" s="125"/>
    </row>
    <row r="463" spans="11:11" x14ac:dyDescent="0.2">
      <c r="K463" s="125"/>
    </row>
    <row r="464" spans="11:11" x14ac:dyDescent="0.2">
      <c r="K464" s="125"/>
    </row>
    <row r="465" spans="11:11" x14ac:dyDescent="0.2">
      <c r="K465" s="125"/>
    </row>
    <row r="466" spans="11:11" x14ac:dyDescent="0.2">
      <c r="K466" s="125"/>
    </row>
    <row r="467" spans="11:11" x14ac:dyDescent="0.2">
      <c r="K467" s="125"/>
    </row>
    <row r="468" spans="11:11" x14ac:dyDescent="0.2">
      <c r="K468" s="125"/>
    </row>
    <row r="469" spans="11:11" x14ac:dyDescent="0.2">
      <c r="K469" s="125"/>
    </row>
    <row r="470" spans="11:11" x14ac:dyDescent="0.2">
      <c r="K470" s="125"/>
    </row>
    <row r="471" spans="11:11" x14ac:dyDescent="0.2">
      <c r="K471" s="125"/>
    </row>
    <row r="472" spans="11:11" x14ac:dyDescent="0.2">
      <c r="K472" s="125"/>
    </row>
    <row r="473" spans="11:11" x14ac:dyDescent="0.2">
      <c r="K473" s="125"/>
    </row>
    <row r="474" spans="11:11" x14ac:dyDescent="0.2">
      <c r="K474" s="125"/>
    </row>
    <row r="475" spans="11:11" x14ac:dyDescent="0.2">
      <c r="K475" s="125"/>
    </row>
    <row r="476" spans="11:11" x14ac:dyDescent="0.2">
      <c r="K476" s="125"/>
    </row>
    <row r="477" spans="11:11" x14ac:dyDescent="0.2">
      <c r="K477" s="125"/>
    </row>
    <row r="478" spans="11:11" x14ac:dyDescent="0.2">
      <c r="K478" s="125"/>
    </row>
    <row r="479" spans="11:11" x14ac:dyDescent="0.2">
      <c r="K479" s="125"/>
    </row>
    <row r="480" spans="11:11" x14ac:dyDescent="0.2">
      <c r="K480" s="125"/>
    </row>
    <row r="481" spans="11:11" x14ac:dyDescent="0.2">
      <c r="K481" s="125"/>
    </row>
    <row r="482" spans="11:11" x14ac:dyDescent="0.2">
      <c r="K482" s="125"/>
    </row>
    <row r="483" spans="11:11" x14ac:dyDescent="0.2">
      <c r="K483" s="125"/>
    </row>
    <row r="484" spans="11:11" x14ac:dyDescent="0.2">
      <c r="K484" s="125"/>
    </row>
    <row r="485" spans="11:11" x14ac:dyDescent="0.2">
      <c r="K485" s="125"/>
    </row>
    <row r="486" spans="11:11" x14ac:dyDescent="0.2">
      <c r="K486" s="125"/>
    </row>
    <row r="487" spans="11:11" x14ac:dyDescent="0.2">
      <c r="K487" s="125"/>
    </row>
    <row r="488" spans="11:11" x14ac:dyDescent="0.2">
      <c r="K488" s="125"/>
    </row>
    <row r="489" spans="11:11" x14ac:dyDescent="0.2">
      <c r="K489" s="125"/>
    </row>
    <row r="490" spans="11:11" x14ac:dyDescent="0.2">
      <c r="K490" s="125"/>
    </row>
    <row r="491" spans="11:11" x14ac:dyDescent="0.2">
      <c r="K491" s="125"/>
    </row>
    <row r="492" spans="11:11" x14ac:dyDescent="0.2">
      <c r="K492" s="125"/>
    </row>
    <row r="493" spans="11:11" x14ac:dyDescent="0.2">
      <c r="K493" s="125"/>
    </row>
    <row r="494" spans="11:11" x14ac:dyDescent="0.2">
      <c r="K494" s="125"/>
    </row>
    <row r="495" spans="11:11" x14ac:dyDescent="0.2">
      <c r="K495" s="125"/>
    </row>
    <row r="496" spans="11:11" x14ac:dyDescent="0.2">
      <c r="K496" s="125"/>
    </row>
    <row r="497" spans="11:11" x14ac:dyDescent="0.2">
      <c r="K497" s="125"/>
    </row>
    <row r="498" spans="11:11" x14ac:dyDescent="0.2">
      <c r="K498" s="125"/>
    </row>
    <row r="499" spans="11:11" x14ac:dyDescent="0.2">
      <c r="K499" s="125"/>
    </row>
    <row r="500" spans="11:11" x14ac:dyDescent="0.2">
      <c r="K500" s="125"/>
    </row>
    <row r="501" spans="11:11" x14ac:dyDescent="0.2">
      <c r="K501" s="125"/>
    </row>
    <row r="502" spans="11:11" x14ac:dyDescent="0.2">
      <c r="K502" s="125"/>
    </row>
    <row r="503" spans="11:11" x14ac:dyDescent="0.2">
      <c r="K503" s="125"/>
    </row>
    <row r="504" spans="11:11" x14ac:dyDescent="0.2">
      <c r="K504" s="125"/>
    </row>
    <row r="505" spans="11:11" x14ac:dyDescent="0.2">
      <c r="K505" s="125"/>
    </row>
    <row r="506" spans="11:11" x14ac:dyDescent="0.2">
      <c r="K506" s="125"/>
    </row>
    <row r="507" spans="11:11" x14ac:dyDescent="0.2">
      <c r="K507" s="125"/>
    </row>
    <row r="508" spans="11:11" x14ac:dyDescent="0.2">
      <c r="K508" s="125"/>
    </row>
    <row r="509" spans="11:11" x14ac:dyDescent="0.2">
      <c r="K509" s="125"/>
    </row>
    <row r="510" spans="11:11" x14ac:dyDescent="0.2">
      <c r="K510" s="125"/>
    </row>
    <row r="511" spans="11:11" x14ac:dyDescent="0.2">
      <c r="K511" s="125"/>
    </row>
    <row r="512" spans="11:11" x14ac:dyDescent="0.2">
      <c r="K512" s="125"/>
    </row>
    <row r="513" spans="11:11" x14ac:dyDescent="0.2">
      <c r="K513" s="125"/>
    </row>
    <row r="514" spans="11:11" x14ac:dyDescent="0.2">
      <c r="K514" s="125"/>
    </row>
    <row r="515" spans="11:11" x14ac:dyDescent="0.2">
      <c r="K515" s="125"/>
    </row>
    <row r="516" spans="11:11" x14ac:dyDescent="0.2">
      <c r="K516" s="125"/>
    </row>
    <row r="517" spans="11:11" x14ac:dyDescent="0.2">
      <c r="K517" s="125"/>
    </row>
    <row r="518" spans="11:11" x14ac:dyDescent="0.2">
      <c r="K518" s="125"/>
    </row>
    <row r="519" spans="11:11" x14ac:dyDescent="0.2">
      <c r="K519" s="125"/>
    </row>
    <row r="520" spans="11:11" x14ac:dyDescent="0.2">
      <c r="K520" s="125"/>
    </row>
    <row r="521" spans="11:11" x14ac:dyDescent="0.2">
      <c r="K521" s="125"/>
    </row>
    <row r="522" spans="11:11" x14ac:dyDescent="0.2">
      <c r="K522" s="125"/>
    </row>
    <row r="523" spans="11:11" x14ac:dyDescent="0.2">
      <c r="K523" s="125"/>
    </row>
    <row r="524" spans="11:11" x14ac:dyDescent="0.2">
      <c r="K524" s="125"/>
    </row>
    <row r="525" spans="11:11" x14ac:dyDescent="0.2">
      <c r="K525" s="125"/>
    </row>
    <row r="526" spans="11:11" x14ac:dyDescent="0.2">
      <c r="K526" s="125"/>
    </row>
    <row r="527" spans="11:11" x14ac:dyDescent="0.2">
      <c r="K527" s="125"/>
    </row>
    <row r="528" spans="11:11" x14ac:dyDescent="0.2">
      <c r="K528" s="125"/>
    </row>
    <row r="529" spans="11:11" x14ac:dyDescent="0.2">
      <c r="K529" s="125"/>
    </row>
    <row r="530" spans="11:11" x14ac:dyDescent="0.2">
      <c r="K530" s="125"/>
    </row>
    <row r="531" spans="11:11" x14ac:dyDescent="0.2">
      <c r="K531" s="125"/>
    </row>
    <row r="532" spans="11:11" x14ac:dyDescent="0.2">
      <c r="K532" s="125"/>
    </row>
    <row r="533" spans="11:11" x14ac:dyDescent="0.2">
      <c r="K533" s="125"/>
    </row>
    <row r="534" spans="11:11" x14ac:dyDescent="0.2">
      <c r="K534" s="125"/>
    </row>
    <row r="535" spans="11:11" x14ac:dyDescent="0.2">
      <c r="K535" s="125"/>
    </row>
    <row r="536" spans="11:11" x14ac:dyDescent="0.2">
      <c r="K536" s="125"/>
    </row>
    <row r="537" spans="11:11" x14ac:dyDescent="0.2">
      <c r="K537" s="125"/>
    </row>
    <row r="538" spans="11:11" x14ac:dyDescent="0.2">
      <c r="K538" s="125"/>
    </row>
    <row r="539" spans="11:11" x14ac:dyDescent="0.2">
      <c r="K539" s="125"/>
    </row>
    <row r="540" spans="11:11" x14ac:dyDescent="0.2">
      <c r="K540" s="125"/>
    </row>
    <row r="541" spans="11:11" x14ac:dyDescent="0.2">
      <c r="K541" s="125"/>
    </row>
    <row r="542" spans="11:11" x14ac:dyDescent="0.2">
      <c r="K542" s="125"/>
    </row>
    <row r="543" spans="11:11" x14ac:dyDescent="0.2">
      <c r="K543" s="125"/>
    </row>
    <row r="544" spans="11:11" x14ac:dyDescent="0.2">
      <c r="K544" s="125"/>
    </row>
    <row r="545" spans="11:11" x14ac:dyDescent="0.2">
      <c r="K545" s="125"/>
    </row>
    <row r="546" spans="11:11" x14ac:dyDescent="0.2">
      <c r="K546" s="125"/>
    </row>
    <row r="547" spans="11:11" x14ac:dyDescent="0.2">
      <c r="K547" s="125"/>
    </row>
    <row r="548" spans="11:11" x14ac:dyDescent="0.2">
      <c r="K548" s="125"/>
    </row>
    <row r="549" spans="11:11" x14ac:dyDescent="0.2">
      <c r="K549" s="125"/>
    </row>
    <row r="550" spans="11:11" x14ac:dyDescent="0.2">
      <c r="K550" s="125"/>
    </row>
    <row r="551" spans="11:11" x14ac:dyDescent="0.2">
      <c r="K551" s="125"/>
    </row>
    <row r="552" spans="11:11" x14ac:dyDescent="0.2">
      <c r="K552" s="125"/>
    </row>
    <row r="553" spans="11:11" x14ac:dyDescent="0.2">
      <c r="K553" s="125"/>
    </row>
    <row r="554" spans="11:11" x14ac:dyDescent="0.2">
      <c r="K554" s="125"/>
    </row>
    <row r="555" spans="11:11" x14ac:dyDescent="0.2">
      <c r="K555" s="125"/>
    </row>
    <row r="556" spans="11:11" x14ac:dyDescent="0.2">
      <c r="K556" s="125"/>
    </row>
    <row r="557" spans="11:11" x14ac:dyDescent="0.2">
      <c r="K557" s="125"/>
    </row>
    <row r="558" spans="11:11" x14ac:dyDescent="0.2">
      <c r="K558" s="125"/>
    </row>
    <row r="559" spans="11:11" x14ac:dyDescent="0.2">
      <c r="K559" s="125"/>
    </row>
    <row r="560" spans="11:11" x14ac:dyDescent="0.2">
      <c r="K560" s="125"/>
    </row>
    <row r="561" spans="11:11" x14ac:dyDescent="0.2">
      <c r="K561" s="125"/>
    </row>
    <row r="562" spans="11:11" x14ac:dyDescent="0.2">
      <c r="K562" s="125"/>
    </row>
    <row r="563" spans="11:11" x14ac:dyDescent="0.2">
      <c r="K563" s="125"/>
    </row>
    <row r="564" spans="11:11" x14ac:dyDescent="0.2">
      <c r="K564" s="125"/>
    </row>
    <row r="565" spans="11:11" x14ac:dyDescent="0.2">
      <c r="K565" s="125"/>
    </row>
    <row r="566" spans="11:11" x14ac:dyDescent="0.2">
      <c r="K566" s="125"/>
    </row>
    <row r="567" spans="11:11" x14ac:dyDescent="0.2">
      <c r="K567" s="125"/>
    </row>
    <row r="568" spans="11:11" x14ac:dyDescent="0.2">
      <c r="K568" s="125"/>
    </row>
    <row r="569" spans="11:11" x14ac:dyDescent="0.2">
      <c r="K569" s="125"/>
    </row>
    <row r="570" spans="11:11" x14ac:dyDescent="0.2">
      <c r="K570" s="125"/>
    </row>
    <row r="571" spans="11:11" x14ac:dyDescent="0.2">
      <c r="K571" s="125"/>
    </row>
    <row r="572" spans="11:11" x14ac:dyDescent="0.2">
      <c r="K572" s="125"/>
    </row>
    <row r="573" spans="11:11" x14ac:dyDescent="0.2">
      <c r="K573" s="125"/>
    </row>
    <row r="574" spans="11:11" x14ac:dyDescent="0.2">
      <c r="K574" s="125"/>
    </row>
    <row r="575" spans="11:11" x14ac:dyDescent="0.2">
      <c r="K575" s="125"/>
    </row>
    <row r="576" spans="11:11" x14ac:dyDescent="0.2">
      <c r="K576" s="125"/>
    </row>
    <row r="577" spans="11:11" x14ac:dyDescent="0.2">
      <c r="K577" s="125"/>
    </row>
    <row r="578" spans="11:11" x14ac:dyDescent="0.2">
      <c r="K578" s="125"/>
    </row>
    <row r="579" spans="11:11" x14ac:dyDescent="0.2">
      <c r="K579" s="125"/>
    </row>
    <row r="580" spans="11:11" x14ac:dyDescent="0.2">
      <c r="K580" s="125"/>
    </row>
    <row r="581" spans="11:11" x14ac:dyDescent="0.2">
      <c r="K581" s="125"/>
    </row>
    <row r="582" spans="11:11" x14ac:dyDescent="0.2">
      <c r="K582" s="125"/>
    </row>
    <row r="583" spans="11:11" x14ac:dyDescent="0.2">
      <c r="K583" s="125"/>
    </row>
    <row r="584" spans="11:11" x14ac:dyDescent="0.2">
      <c r="K584" s="125"/>
    </row>
    <row r="585" spans="11:11" x14ac:dyDescent="0.2">
      <c r="K585" s="125"/>
    </row>
    <row r="586" spans="11:11" x14ac:dyDescent="0.2">
      <c r="K586" s="125"/>
    </row>
    <row r="587" spans="11:11" x14ac:dyDescent="0.2">
      <c r="K587" s="125"/>
    </row>
    <row r="588" spans="11:11" x14ac:dyDescent="0.2">
      <c r="K588" s="125"/>
    </row>
    <row r="589" spans="11:11" x14ac:dyDescent="0.2">
      <c r="K589" s="125"/>
    </row>
    <row r="590" spans="11:11" x14ac:dyDescent="0.2">
      <c r="K590" s="125"/>
    </row>
    <row r="591" spans="11:11" x14ac:dyDescent="0.2">
      <c r="K591" s="125"/>
    </row>
    <row r="592" spans="11:11" x14ac:dyDescent="0.2">
      <c r="K592" s="125"/>
    </row>
    <row r="593" spans="11:11" x14ac:dyDescent="0.2">
      <c r="K593" s="125"/>
    </row>
    <row r="594" spans="11:11" x14ac:dyDescent="0.2">
      <c r="K594" s="125"/>
    </row>
    <row r="595" spans="11:11" x14ac:dyDescent="0.2">
      <c r="K595" s="125"/>
    </row>
    <row r="596" spans="11:11" x14ac:dyDescent="0.2">
      <c r="K596" s="125"/>
    </row>
    <row r="597" spans="11:11" x14ac:dyDescent="0.2">
      <c r="K597" s="125"/>
    </row>
    <row r="598" spans="11:11" x14ac:dyDescent="0.2">
      <c r="K598" s="125"/>
    </row>
    <row r="599" spans="11:11" x14ac:dyDescent="0.2">
      <c r="K599" s="125"/>
    </row>
    <row r="600" spans="11:11" x14ac:dyDescent="0.2">
      <c r="K600" s="125"/>
    </row>
    <row r="601" spans="11:11" x14ac:dyDescent="0.2">
      <c r="K601" s="125"/>
    </row>
    <row r="602" spans="11:11" x14ac:dyDescent="0.2">
      <c r="K602" s="125"/>
    </row>
    <row r="603" spans="11:11" x14ac:dyDescent="0.2">
      <c r="K603" s="125"/>
    </row>
    <row r="604" spans="11:11" x14ac:dyDescent="0.2">
      <c r="K604" s="125"/>
    </row>
    <row r="605" spans="11:11" x14ac:dyDescent="0.2">
      <c r="K605" s="125"/>
    </row>
    <row r="606" spans="11:11" x14ac:dyDescent="0.2">
      <c r="K606" s="125"/>
    </row>
    <row r="607" spans="11:11" x14ac:dyDescent="0.2">
      <c r="K607" s="125"/>
    </row>
    <row r="608" spans="11:11" x14ac:dyDescent="0.2">
      <c r="K608" s="125"/>
    </row>
    <row r="609" spans="11:11" x14ac:dyDescent="0.2">
      <c r="K609" s="125"/>
    </row>
    <row r="610" spans="11:11" x14ac:dyDescent="0.2">
      <c r="K610" s="125"/>
    </row>
    <row r="611" spans="11:11" x14ac:dyDescent="0.2">
      <c r="K611" s="125"/>
    </row>
    <row r="612" spans="11:11" x14ac:dyDescent="0.2">
      <c r="K612" s="125"/>
    </row>
    <row r="613" spans="11:11" x14ac:dyDescent="0.2">
      <c r="K613" s="125"/>
    </row>
    <row r="614" spans="11:11" x14ac:dyDescent="0.2">
      <c r="K614" s="125"/>
    </row>
    <row r="615" spans="11:11" x14ac:dyDescent="0.2">
      <c r="K615" s="125"/>
    </row>
    <row r="616" spans="11:11" x14ac:dyDescent="0.2">
      <c r="K616" s="125"/>
    </row>
    <row r="617" spans="11:11" x14ac:dyDescent="0.2">
      <c r="K617" s="125"/>
    </row>
    <row r="618" spans="11:11" x14ac:dyDescent="0.2">
      <c r="K618" s="125"/>
    </row>
    <row r="619" spans="11:11" x14ac:dyDescent="0.2">
      <c r="K619" s="125"/>
    </row>
    <row r="620" spans="11:11" x14ac:dyDescent="0.2">
      <c r="K620" s="125"/>
    </row>
    <row r="621" spans="11:11" x14ac:dyDescent="0.2">
      <c r="K621" s="125"/>
    </row>
    <row r="622" spans="11:11" x14ac:dyDescent="0.2">
      <c r="K622" s="125"/>
    </row>
    <row r="623" spans="11:11" x14ac:dyDescent="0.2">
      <c r="K623" s="125"/>
    </row>
    <row r="624" spans="11:11" x14ac:dyDescent="0.2">
      <c r="K624" s="125"/>
    </row>
    <row r="625" spans="11:11" x14ac:dyDescent="0.2">
      <c r="K625" s="125"/>
    </row>
    <row r="626" spans="11:11" x14ac:dyDescent="0.2">
      <c r="K626" s="125"/>
    </row>
    <row r="627" spans="11:11" x14ac:dyDescent="0.2">
      <c r="K627" s="125"/>
    </row>
    <row r="628" spans="11:11" x14ac:dyDescent="0.2">
      <c r="K628" s="125"/>
    </row>
    <row r="629" spans="11:11" x14ac:dyDescent="0.2">
      <c r="K629" s="125"/>
    </row>
    <row r="630" spans="11:11" x14ac:dyDescent="0.2">
      <c r="K630" s="125"/>
    </row>
    <row r="631" spans="11:11" x14ac:dyDescent="0.2">
      <c r="K631" s="125"/>
    </row>
    <row r="632" spans="11:11" x14ac:dyDescent="0.2">
      <c r="K632" s="125"/>
    </row>
    <row r="633" spans="11:11" x14ac:dyDescent="0.2">
      <c r="K633" s="125"/>
    </row>
    <row r="634" spans="11:11" x14ac:dyDescent="0.2">
      <c r="K634" s="125"/>
    </row>
    <row r="635" spans="11:11" x14ac:dyDescent="0.2">
      <c r="K635" s="125"/>
    </row>
    <row r="636" spans="11:11" x14ac:dyDescent="0.2">
      <c r="K636" s="125"/>
    </row>
    <row r="637" spans="11:11" x14ac:dyDescent="0.2">
      <c r="K637" s="125"/>
    </row>
    <row r="638" spans="11:11" x14ac:dyDescent="0.2">
      <c r="K638" s="125"/>
    </row>
    <row r="639" spans="11:11" x14ac:dyDescent="0.2">
      <c r="K639" s="125"/>
    </row>
    <row r="640" spans="11:11" x14ac:dyDescent="0.2">
      <c r="K640" s="125"/>
    </row>
    <row r="641" spans="11:11" x14ac:dyDescent="0.2">
      <c r="K641" s="125"/>
    </row>
    <row r="642" spans="11:11" x14ac:dyDescent="0.2">
      <c r="K642" s="125"/>
    </row>
    <row r="643" spans="11:11" x14ac:dyDescent="0.2">
      <c r="K643" s="125"/>
    </row>
    <row r="644" spans="11:11" x14ac:dyDescent="0.2">
      <c r="K644" s="125"/>
    </row>
    <row r="645" spans="11:11" x14ac:dyDescent="0.2">
      <c r="K645" s="125"/>
    </row>
    <row r="646" spans="11:11" x14ac:dyDescent="0.2">
      <c r="K646" s="125"/>
    </row>
    <row r="647" spans="11:11" x14ac:dyDescent="0.2">
      <c r="K647" s="125"/>
    </row>
    <row r="648" spans="11:11" x14ac:dyDescent="0.2">
      <c r="K648" s="125"/>
    </row>
    <row r="649" spans="11:11" x14ac:dyDescent="0.2">
      <c r="K649" s="125"/>
    </row>
    <row r="650" spans="11:11" x14ac:dyDescent="0.2">
      <c r="K650" s="125"/>
    </row>
    <row r="651" spans="11:11" x14ac:dyDescent="0.2">
      <c r="K651" s="125"/>
    </row>
    <row r="652" spans="11:11" x14ac:dyDescent="0.2">
      <c r="K652" s="125"/>
    </row>
    <row r="653" spans="11:11" x14ac:dyDescent="0.2">
      <c r="K653" s="125"/>
    </row>
    <row r="654" spans="11:11" x14ac:dyDescent="0.2">
      <c r="K654" s="125"/>
    </row>
    <row r="655" spans="11:11" x14ac:dyDescent="0.2">
      <c r="K655" s="125"/>
    </row>
    <row r="656" spans="11:11" x14ac:dyDescent="0.2">
      <c r="K656" s="125"/>
    </row>
    <row r="657" spans="11:11" x14ac:dyDescent="0.2">
      <c r="K657" s="125"/>
    </row>
    <row r="658" spans="11:11" x14ac:dyDescent="0.2">
      <c r="K658" s="125"/>
    </row>
    <row r="659" spans="11:11" x14ac:dyDescent="0.2">
      <c r="K659" s="125"/>
    </row>
    <row r="660" spans="11:11" x14ac:dyDescent="0.2">
      <c r="K660" s="125"/>
    </row>
    <row r="661" spans="11:11" x14ac:dyDescent="0.2">
      <c r="K661" s="125"/>
    </row>
    <row r="662" spans="11:11" x14ac:dyDescent="0.2">
      <c r="K662" s="125"/>
    </row>
    <row r="663" spans="11:11" x14ac:dyDescent="0.2">
      <c r="K663" s="125"/>
    </row>
    <row r="664" spans="11:11" x14ac:dyDescent="0.2">
      <c r="K664" s="125"/>
    </row>
    <row r="665" spans="11:11" x14ac:dyDescent="0.2">
      <c r="K665" s="125"/>
    </row>
    <row r="666" spans="11:11" x14ac:dyDescent="0.2">
      <c r="K666" s="125"/>
    </row>
    <row r="667" spans="11:11" x14ac:dyDescent="0.2">
      <c r="K667" s="125"/>
    </row>
    <row r="668" spans="11:11" x14ac:dyDescent="0.2">
      <c r="K668" s="125"/>
    </row>
    <row r="669" spans="11:11" x14ac:dyDescent="0.2">
      <c r="K669" s="125"/>
    </row>
    <row r="670" spans="11:11" x14ac:dyDescent="0.2">
      <c r="K670" s="125"/>
    </row>
    <row r="671" spans="11:11" x14ac:dyDescent="0.2">
      <c r="K671" s="125"/>
    </row>
    <row r="672" spans="11:11" x14ac:dyDescent="0.2">
      <c r="K672" s="125"/>
    </row>
    <row r="673" spans="11:11" x14ac:dyDescent="0.2">
      <c r="K673" s="125"/>
    </row>
    <row r="674" spans="11:11" x14ac:dyDescent="0.2">
      <c r="K674" s="125"/>
    </row>
    <row r="675" spans="11:11" x14ac:dyDescent="0.2">
      <c r="K675" s="125"/>
    </row>
    <row r="676" spans="11:11" x14ac:dyDescent="0.2">
      <c r="K676" s="125"/>
    </row>
    <row r="677" spans="11:11" x14ac:dyDescent="0.2">
      <c r="K677" s="125"/>
    </row>
    <row r="678" spans="11:11" x14ac:dyDescent="0.2">
      <c r="K678" s="125"/>
    </row>
    <row r="679" spans="11:11" x14ac:dyDescent="0.2">
      <c r="K679" s="125"/>
    </row>
    <row r="680" spans="11:11" x14ac:dyDescent="0.2">
      <c r="K680" s="125"/>
    </row>
    <row r="681" spans="11:11" x14ac:dyDescent="0.2">
      <c r="K681" s="125"/>
    </row>
    <row r="682" spans="11:11" x14ac:dyDescent="0.2">
      <c r="K682" s="125"/>
    </row>
    <row r="683" spans="11:11" x14ac:dyDescent="0.2">
      <c r="K683" s="125"/>
    </row>
    <row r="684" spans="11:11" x14ac:dyDescent="0.2">
      <c r="K684" s="125"/>
    </row>
    <row r="685" spans="11:11" x14ac:dyDescent="0.2">
      <c r="K685" s="125"/>
    </row>
    <row r="686" spans="11:11" x14ac:dyDescent="0.2">
      <c r="K686" s="125"/>
    </row>
    <row r="687" spans="11:11" x14ac:dyDescent="0.2">
      <c r="K687" s="125"/>
    </row>
    <row r="688" spans="11:11" x14ac:dyDescent="0.2">
      <c r="K688" s="125"/>
    </row>
    <row r="689" spans="11:11" x14ac:dyDescent="0.2">
      <c r="K689" s="125"/>
    </row>
    <row r="690" spans="11:11" x14ac:dyDescent="0.2">
      <c r="K690" s="125"/>
    </row>
    <row r="691" spans="11:11" x14ac:dyDescent="0.2">
      <c r="K691" s="125"/>
    </row>
    <row r="692" spans="11:11" x14ac:dyDescent="0.2">
      <c r="K692" s="125"/>
    </row>
    <row r="693" spans="11:11" x14ac:dyDescent="0.2">
      <c r="K693" s="125"/>
    </row>
    <row r="694" spans="11:11" x14ac:dyDescent="0.2">
      <c r="K694" s="125"/>
    </row>
    <row r="695" spans="11:11" x14ac:dyDescent="0.2">
      <c r="K695" s="125"/>
    </row>
    <row r="696" spans="11:11" x14ac:dyDescent="0.2">
      <c r="K696" s="125"/>
    </row>
    <row r="697" spans="11:11" x14ac:dyDescent="0.2">
      <c r="K697" s="125"/>
    </row>
    <row r="698" spans="11:11" x14ac:dyDescent="0.2">
      <c r="K698" s="125"/>
    </row>
    <row r="699" spans="11:11" x14ac:dyDescent="0.2">
      <c r="K699" s="125"/>
    </row>
    <row r="700" spans="11:11" x14ac:dyDescent="0.2">
      <c r="K700" s="125"/>
    </row>
    <row r="701" spans="11:11" x14ac:dyDescent="0.2">
      <c r="K701" s="125"/>
    </row>
    <row r="702" spans="11:11" x14ac:dyDescent="0.2">
      <c r="K702" s="125"/>
    </row>
    <row r="703" spans="11:11" x14ac:dyDescent="0.2">
      <c r="K703" s="125"/>
    </row>
    <row r="704" spans="11:11" x14ac:dyDescent="0.2">
      <c r="K704" s="125"/>
    </row>
    <row r="705" spans="11:11" x14ac:dyDescent="0.2">
      <c r="K705" s="125"/>
    </row>
    <row r="706" spans="11:11" x14ac:dyDescent="0.2">
      <c r="K706" s="125"/>
    </row>
    <row r="707" spans="11:11" x14ac:dyDescent="0.2">
      <c r="K707" s="125"/>
    </row>
    <row r="708" spans="11:11" x14ac:dyDescent="0.2">
      <c r="K708" s="125"/>
    </row>
    <row r="709" spans="11:11" x14ac:dyDescent="0.2">
      <c r="K709" s="125"/>
    </row>
    <row r="710" spans="11:11" x14ac:dyDescent="0.2">
      <c r="K710" s="125"/>
    </row>
    <row r="711" spans="11:11" x14ac:dyDescent="0.2">
      <c r="K711" s="125"/>
    </row>
    <row r="712" spans="11:11" x14ac:dyDescent="0.2">
      <c r="K712" s="125"/>
    </row>
    <row r="713" spans="11:11" x14ac:dyDescent="0.2">
      <c r="K713" s="125"/>
    </row>
    <row r="714" spans="11:11" x14ac:dyDescent="0.2">
      <c r="K714" s="125"/>
    </row>
    <row r="715" spans="11:11" x14ac:dyDescent="0.2">
      <c r="K715" s="125"/>
    </row>
    <row r="716" spans="11:11" x14ac:dyDescent="0.2">
      <c r="K716" s="125"/>
    </row>
    <row r="717" spans="11:11" x14ac:dyDescent="0.2">
      <c r="K717" s="125"/>
    </row>
    <row r="718" spans="11:11" x14ac:dyDescent="0.2">
      <c r="K718" s="125"/>
    </row>
    <row r="719" spans="11:11" x14ac:dyDescent="0.2">
      <c r="K719" s="125"/>
    </row>
    <row r="720" spans="11:11" x14ac:dyDescent="0.2">
      <c r="K720" s="125"/>
    </row>
    <row r="721" spans="11:11" x14ac:dyDescent="0.2">
      <c r="K721" s="125"/>
    </row>
    <row r="722" spans="11:11" x14ac:dyDescent="0.2">
      <c r="K722" s="125"/>
    </row>
    <row r="723" spans="11:11" x14ac:dyDescent="0.2">
      <c r="K723" s="125"/>
    </row>
    <row r="724" spans="11:11" x14ac:dyDescent="0.2">
      <c r="K724" s="125"/>
    </row>
    <row r="725" spans="11:11" x14ac:dyDescent="0.2">
      <c r="K725" s="125"/>
    </row>
    <row r="726" spans="11:11" x14ac:dyDescent="0.2">
      <c r="K726" s="125"/>
    </row>
    <row r="727" spans="11:11" x14ac:dyDescent="0.2">
      <c r="K727" s="125"/>
    </row>
    <row r="728" spans="11:11" x14ac:dyDescent="0.2">
      <c r="K728" s="125"/>
    </row>
    <row r="729" spans="11:11" x14ac:dyDescent="0.2">
      <c r="K729" s="125"/>
    </row>
    <row r="730" spans="11:11" x14ac:dyDescent="0.2">
      <c r="K730" s="125"/>
    </row>
    <row r="731" spans="11:11" x14ac:dyDescent="0.2">
      <c r="K731" s="125"/>
    </row>
    <row r="732" spans="11:11" x14ac:dyDescent="0.2">
      <c r="K732" s="125"/>
    </row>
    <row r="733" spans="11:11" x14ac:dyDescent="0.2">
      <c r="K733" s="125"/>
    </row>
    <row r="734" spans="11:11" x14ac:dyDescent="0.2">
      <c r="K734" s="125"/>
    </row>
    <row r="735" spans="11:11" x14ac:dyDescent="0.2">
      <c r="K735" s="125"/>
    </row>
    <row r="736" spans="11:11" x14ac:dyDescent="0.2">
      <c r="K736" s="125"/>
    </row>
    <row r="737" spans="11:11" x14ac:dyDescent="0.2">
      <c r="K737" s="125"/>
    </row>
    <row r="738" spans="11:11" x14ac:dyDescent="0.2">
      <c r="K738" s="125"/>
    </row>
    <row r="739" spans="11:11" x14ac:dyDescent="0.2">
      <c r="K739" s="125"/>
    </row>
    <row r="740" spans="11:11" x14ac:dyDescent="0.2">
      <c r="K740" s="125"/>
    </row>
    <row r="741" spans="11:11" x14ac:dyDescent="0.2">
      <c r="K741" s="125"/>
    </row>
    <row r="742" spans="11:11" x14ac:dyDescent="0.2">
      <c r="K742" s="125"/>
    </row>
    <row r="743" spans="11:11" x14ac:dyDescent="0.2">
      <c r="K743" s="125"/>
    </row>
    <row r="744" spans="11:11" x14ac:dyDescent="0.2">
      <c r="K744" s="125"/>
    </row>
    <row r="745" spans="11:11" x14ac:dyDescent="0.2">
      <c r="K745" s="125"/>
    </row>
    <row r="746" spans="11:11" x14ac:dyDescent="0.2">
      <c r="K746" s="125"/>
    </row>
    <row r="747" spans="11:11" x14ac:dyDescent="0.2">
      <c r="K747" s="125"/>
    </row>
    <row r="748" spans="11:11" x14ac:dyDescent="0.2">
      <c r="K748" s="125"/>
    </row>
    <row r="749" spans="11:11" x14ac:dyDescent="0.2">
      <c r="K749" s="125"/>
    </row>
    <row r="750" spans="11:11" x14ac:dyDescent="0.2">
      <c r="K750" s="125"/>
    </row>
    <row r="751" spans="11:11" x14ac:dyDescent="0.2">
      <c r="K751" s="125"/>
    </row>
    <row r="752" spans="11:11" x14ac:dyDescent="0.2">
      <c r="K752" s="125"/>
    </row>
    <row r="753" spans="11:11" x14ac:dyDescent="0.2">
      <c r="K753" s="125"/>
    </row>
    <row r="754" spans="11:11" x14ac:dyDescent="0.2">
      <c r="K754" s="125"/>
    </row>
    <row r="755" spans="11:11" x14ac:dyDescent="0.2">
      <c r="K755" s="125"/>
    </row>
    <row r="756" spans="11:11" x14ac:dyDescent="0.2">
      <c r="K756" s="125"/>
    </row>
    <row r="757" spans="11:11" x14ac:dyDescent="0.2">
      <c r="K757" s="125"/>
    </row>
    <row r="758" spans="11:11" x14ac:dyDescent="0.2">
      <c r="K758" s="125"/>
    </row>
    <row r="759" spans="11:11" x14ac:dyDescent="0.2">
      <c r="K759" s="125"/>
    </row>
    <row r="760" spans="11:11" x14ac:dyDescent="0.2">
      <c r="K760" s="125"/>
    </row>
    <row r="761" spans="11:11" x14ac:dyDescent="0.2">
      <c r="K761" s="125"/>
    </row>
    <row r="762" spans="11:11" x14ac:dyDescent="0.2">
      <c r="K762" s="125"/>
    </row>
    <row r="763" spans="11:11" x14ac:dyDescent="0.2">
      <c r="K763" s="125"/>
    </row>
    <row r="764" spans="11:11" x14ac:dyDescent="0.2">
      <c r="K764" s="125"/>
    </row>
    <row r="765" spans="11:11" x14ac:dyDescent="0.2">
      <c r="K765" s="125"/>
    </row>
    <row r="766" spans="11:11" x14ac:dyDescent="0.2">
      <c r="K766" s="125"/>
    </row>
    <row r="767" spans="11:11" x14ac:dyDescent="0.2">
      <c r="K767" s="125"/>
    </row>
    <row r="768" spans="11:11" x14ac:dyDescent="0.2">
      <c r="K768" s="125"/>
    </row>
    <row r="769" spans="11:11" x14ac:dyDescent="0.2">
      <c r="K769" s="125"/>
    </row>
    <row r="770" spans="11:11" x14ac:dyDescent="0.2">
      <c r="K770" s="125"/>
    </row>
    <row r="771" spans="11:11" x14ac:dyDescent="0.2">
      <c r="K771" s="125"/>
    </row>
    <row r="772" spans="11:11" x14ac:dyDescent="0.2">
      <c r="K772" s="125"/>
    </row>
    <row r="773" spans="11:11" x14ac:dyDescent="0.2">
      <c r="K773" s="125"/>
    </row>
    <row r="774" spans="11:11" x14ac:dyDescent="0.2">
      <c r="K774" s="125"/>
    </row>
    <row r="775" spans="11:11" x14ac:dyDescent="0.2">
      <c r="K775" s="125"/>
    </row>
    <row r="776" spans="11:11" x14ac:dyDescent="0.2">
      <c r="K776" s="125"/>
    </row>
    <row r="777" spans="11:11" x14ac:dyDescent="0.2">
      <c r="K777" s="125"/>
    </row>
    <row r="778" spans="11:11" x14ac:dyDescent="0.2">
      <c r="K778" s="125"/>
    </row>
    <row r="779" spans="11:11" x14ac:dyDescent="0.2">
      <c r="K779" s="125"/>
    </row>
    <row r="780" spans="11:11" x14ac:dyDescent="0.2">
      <c r="K780" s="125"/>
    </row>
    <row r="781" spans="11:11" x14ac:dyDescent="0.2">
      <c r="K781" s="125"/>
    </row>
    <row r="782" spans="11:11" x14ac:dyDescent="0.2">
      <c r="K782" s="125"/>
    </row>
    <row r="783" spans="11:11" x14ac:dyDescent="0.2">
      <c r="K783" s="125"/>
    </row>
    <row r="784" spans="11:11" x14ac:dyDescent="0.2">
      <c r="K784" s="125"/>
    </row>
    <row r="785" spans="11:11" x14ac:dyDescent="0.2">
      <c r="K785" s="125"/>
    </row>
    <row r="786" spans="11:11" x14ac:dyDescent="0.2">
      <c r="K786" s="125"/>
    </row>
    <row r="787" spans="11:11" x14ac:dyDescent="0.2">
      <c r="K787" s="125"/>
    </row>
    <row r="788" spans="11:11" x14ac:dyDescent="0.2">
      <c r="K788" s="125"/>
    </row>
    <row r="789" spans="11:11" x14ac:dyDescent="0.2">
      <c r="K789" s="125"/>
    </row>
    <row r="790" spans="11:11" x14ac:dyDescent="0.2">
      <c r="K790" s="125"/>
    </row>
    <row r="791" spans="11:11" x14ac:dyDescent="0.2">
      <c r="K791" s="125"/>
    </row>
    <row r="792" spans="11:11" x14ac:dyDescent="0.2">
      <c r="K792" s="125"/>
    </row>
    <row r="793" spans="11:11" x14ac:dyDescent="0.2">
      <c r="K793" s="125"/>
    </row>
    <row r="794" spans="11:11" x14ac:dyDescent="0.2">
      <c r="K794" s="125"/>
    </row>
    <row r="795" spans="11:11" x14ac:dyDescent="0.2">
      <c r="K795" s="125"/>
    </row>
    <row r="796" spans="11:11" x14ac:dyDescent="0.2">
      <c r="K796" s="125"/>
    </row>
    <row r="797" spans="11:11" x14ac:dyDescent="0.2">
      <c r="K797" s="125"/>
    </row>
    <row r="798" spans="11:11" x14ac:dyDescent="0.2">
      <c r="K798" s="125"/>
    </row>
    <row r="799" spans="11:11" x14ac:dyDescent="0.2">
      <c r="K799" s="125"/>
    </row>
    <row r="800" spans="11:11" x14ac:dyDescent="0.2">
      <c r="K800" s="125"/>
    </row>
    <row r="801" spans="11:11" x14ac:dyDescent="0.2">
      <c r="K801" s="125"/>
    </row>
    <row r="802" spans="11:11" x14ac:dyDescent="0.2">
      <c r="K802" s="125"/>
    </row>
    <row r="803" spans="11:11" x14ac:dyDescent="0.2">
      <c r="K803" s="125"/>
    </row>
    <row r="804" spans="11:11" x14ac:dyDescent="0.2">
      <c r="K804" s="125"/>
    </row>
    <row r="805" spans="11:11" x14ac:dyDescent="0.2">
      <c r="K805" s="125"/>
    </row>
    <row r="806" spans="11:11" x14ac:dyDescent="0.2">
      <c r="K806" s="125"/>
    </row>
    <row r="807" spans="11:11" x14ac:dyDescent="0.2">
      <c r="K807" s="125"/>
    </row>
    <row r="808" spans="11:11" x14ac:dyDescent="0.2">
      <c r="K808" s="125"/>
    </row>
    <row r="809" spans="11:11" x14ac:dyDescent="0.2">
      <c r="K809" s="125"/>
    </row>
    <row r="810" spans="11:11" x14ac:dyDescent="0.2">
      <c r="K810" s="125"/>
    </row>
    <row r="811" spans="11:11" x14ac:dyDescent="0.2">
      <c r="K811" s="125"/>
    </row>
    <row r="812" spans="11:11" x14ac:dyDescent="0.2">
      <c r="K812" s="125"/>
    </row>
    <row r="813" spans="11:11" x14ac:dyDescent="0.2">
      <c r="K813" s="125"/>
    </row>
    <row r="814" spans="11:11" x14ac:dyDescent="0.2">
      <c r="K814" s="125"/>
    </row>
    <row r="815" spans="11:11" x14ac:dyDescent="0.2">
      <c r="K815" s="125"/>
    </row>
    <row r="816" spans="11:11" x14ac:dyDescent="0.2">
      <c r="K816" s="125"/>
    </row>
    <row r="817" spans="11:11" x14ac:dyDescent="0.2">
      <c r="K817" s="125"/>
    </row>
    <row r="818" spans="11:11" x14ac:dyDescent="0.2">
      <c r="K818" s="125"/>
    </row>
    <row r="819" spans="11:11" x14ac:dyDescent="0.2">
      <c r="K819" s="125"/>
    </row>
    <row r="820" spans="11:11" x14ac:dyDescent="0.2">
      <c r="K820" s="125"/>
    </row>
    <row r="821" spans="11:11" x14ac:dyDescent="0.2">
      <c r="K821" s="125"/>
    </row>
    <row r="822" spans="11:11" x14ac:dyDescent="0.2">
      <c r="K822" s="125"/>
    </row>
    <row r="823" spans="11:11" x14ac:dyDescent="0.2">
      <c r="K823" s="125"/>
    </row>
    <row r="824" spans="11:11" x14ac:dyDescent="0.2">
      <c r="K824" s="125"/>
    </row>
    <row r="825" spans="11:11" x14ac:dyDescent="0.2">
      <c r="K825" s="125"/>
    </row>
    <row r="826" spans="11:11" x14ac:dyDescent="0.2">
      <c r="K826" s="125"/>
    </row>
    <row r="827" spans="11:11" x14ac:dyDescent="0.2">
      <c r="K827" s="125"/>
    </row>
    <row r="828" spans="11:11" x14ac:dyDescent="0.2">
      <c r="K828" s="125"/>
    </row>
    <row r="829" spans="11:11" x14ac:dyDescent="0.2">
      <c r="K829" s="125"/>
    </row>
    <row r="830" spans="11:11" x14ac:dyDescent="0.2">
      <c r="K830" s="125"/>
    </row>
    <row r="831" spans="11:11" x14ac:dyDescent="0.2">
      <c r="K831" s="125"/>
    </row>
    <row r="832" spans="11:11" x14ac:dyDescent="0.2">
      <c r="K832" s="125"/>
    </row>
    <row r="833" spans="11:11" x14ac:dyDescent="0.2">
      <c r="K833" s="125"/>
    </row>
    <row r="834" spans="11:11" x14ac:dyDescent="0.2">
      <c r="K834" s="125"/>
    </row>
    <row r="835" spans="11:11" x14ac:dyDescent="0.2">
      <c r="K835" s="125"/>
    </row>
    <row r="836" spans="11:11" x14ac:dyDescent="0.2">
      <c r="K836" s="125"/>
    </row>
    <row r="837" spans="11:11" x14ac:dyDescent="0.2">
      <c r="K837" s="125"/>
    </row>
    <row r="838" spans="11:11" x14ac:dyDescent="0.2">
      <c r="K838" s="125"/>
    </row>
    <row r="839" spans="11:11" x14ac:dyDescent="0.2">
      <c r="K839" s="125"/>
    </row>
    <row r="840" spans="11:11" x14ac:dyDescent="0.2">
      <c r="K840" s="125"/>
    </row>
    <row r="841" spans="11:11" x14ac:dyDescent="0.2">
      <c r="K841" s="125"/>
    </row>
    <row r="842" spans="11:11" x14ac:dyDescent="0.2">
      <c r="K842" s="125"/>
    </row>
    <row r="843" spans="11:11" x14ac:dyDescent="0.2">
      <c r="K843" s="125"/>
    </row>
    <row r="844" spans="11:11" x14ac:dyDescent="0.2">
      <c r="K844" s="125"/>
    </row>
    <row r="845" spans="11:11" x14ac:dyDescent="0.2">
      <c r="K845" s="125"/>
    </row>
    <row r="846" spans="11:11" x14ac:dyDescent="0.2">
      <c r="K846" s="125"/>
    </row>
    <row r="847" spans="11:11" x14ac:dyDescent="0.2">
      <c r="K847" s="125"/>
    </row>
    <row r="848" spans="11:11" x14ac:dyDescent="0.2">
      <c r="K848" s="125"/>
    </row>
    <row r="849" spans="11:11" x14ac:dyDescent="0.2">
      <c r="K849" s="125"/>
    </row>
    <row r="850" spans="11:11" x14ac:dyDescent="0.2">
      <c r="K850" s="125"/>
    </row>
    <row r="851" spans="11:11" x14ac:dyDescent="0.2">
      <c r="K851" s="125"/>
    </row>
    <row r="852" spans="11:11" x14ac:dyDescent="0.2">
      <c r="K852" s="125"/>
    </row>
    <row r="853" spans="11:11" x14ac:dyDescent="0.2">
      <c r="K853" s="125"/>
    </row>
    <row r="854" spans="11:11" x14ac:dyDescent="0.2">
      <c r="K854" s="125"/>
    </row>
    <row r="855" spans="11:11" x14ac:dyDescent="0.2">
      <c r="K855" s="125"/>
    </row>
    <row r="856" spans="11:11" x14ac:dyDescent="0.2">
      <c r="K856" s="125"/>
    </row>
    <row r="857" spans="11:11" x14ac:dyDescent="0.2">
      <c r="K857" s="125"/>
    </row>
    <row r="858" spans="11:11" x14ac:dyDescent="0.2">
      <c r="K858" s="125"/>
    </row>
    <row r="859" spans="11:11" x14ac:dyDescent="0.2">
      <c r="K859" s="125"/>
    </row>
    <row r="860" spans="11:11" x14ac:dyDescent="0.2">
      <c r="K860" s="125"/>
    </row>
    <row r="861" spans="11:11" x14ac:dyDescent="0.2">
      <c r="K861" s="125"/>
    </row>
    <row r="862" spans="11:11" x14ac:dyDescent="0.2">
      <c r="K862" s="125"/>
    </row>
    <row r="863" spans="11:11" x14ac:dyDescent="0.2">
      <c r="K863" s="125"/>
    </row>
    <row r="864" spans="11:11" x14ac:dyDescent="0.2">
      <c r="K864" s="125"/>
    </row>
    <row r="865" spans="11:11" x14ac:dyDescent="0.2">
      <c r="K865" s="125"/>
    </row>
    <row r="866" spans="11:11" x14ac:dyDescent="0.2">
      <c r="K866" s="125"/>
    </row>
    <row r="867" spans="11:11" x14ac:dyDescent="0.2">
      <c r="K867" s="125"/>
    </row>
    <row r="868" spans="11:11" x14ac:dyDescent="0.2">
      <c r="K868" s="125"/>
    </row>
    <row r="869" spans="11:11" x14ac:dyDescent="0.2">
      <c r="K869" s="125"/>
    </row>
    <row r="870" spans="11:11" x14ac:dyDescent="0.2">
      <c r="K870" s="125"/>
    </row>
    <row r="871" spans="11:11" x14ac:dyDescent="0.2">
      <c r="K871" s="125"/>
    </row>
    <row r="872" spans="11:11" x14ac:dyDescent="0.2">
      <c r="K872" s="125"/>
    </row>
    <row r="873" spans="11:11" x14ac:dyDescent="0.2">
      <c r="K873" s="125"/>
    </row>
    <row r="874" spans="11:11" x14ac:dyDescent="0.2">
      <c r="K874" s="125"/>
    </row>
    <row r="875" spans="11:11" x14ac:dyDescent="0.2">
      <c r="K875" s="125"/>
    </row>
    <row r="876" spans="11:11" x14ac:dyDescent="0.2">
      <c r="K876" s="125"/>
    </row>
    <row r="877" spans="11:11" x14ac:dyDescent="0.2">
      <c r="K877" s="125"/>
    </row>
    <row r="878" spans="11:11" x14ac:dyDescent="0.2">
      <c r="K878" s="125"/>
    </row>
    <row r="879" spans="11:11" x14ac:dyDescent="0.2">
      <c r="K879" s="125"/>
    </row>
    <row r="880" spans="11:11" x14ac:dyDescent="0.2">
      <c r="K880" s="125"/>
    </row>
    <row r="881" spans="11:11" x14ac:dyDescent="0.2">
      <c r="K881" s="125"/>
    </row>
    <row r="882" spans="11:11" x14ac:dyDescent="0.2">
      <c r="K882" s="125"/>
    </row>
    <row r="883" spans="11:11" x14ac:dyDescent="0.2">
      <c r="K883" s="125"/>
    </row>
    <row r="884" spans="11:11" x14ac:dyDescent="0.2">
      <c r="K884" s="125"/>
    </row>
    <row r="885" spans="11:11" x14ac:dyDescent="0.2">
      <c r="K885" s="125"/>
    </row>
    <row r="886" spans="11:11" x14ac:dyDescent="0.2">
      <c r="K886" s="125"/>
    </row>
    <row r="887" spans="11:11" x14ac:dyDescent="0.2">
      <c r="K887" s="125"/>
    </row>
    <row r="888" spans="11:11" x14ac:dyDescent="0.2">
      <c r="K888" s="125"/>
    </row>
    <row r="889" spans="11:11" x14ac:dyDescent="0.2">
      <c r="K889" s="125"/>
    </row>
    <row r="890" spans="11:11" x14ac:dyDescent="0.2">
      <c r="K890" s="125"/>
    </row>
    <row r="891" spans="11:11" x14ac:dyDescent="0.2">
      <c r="K891" s="125"/>
    </row>
    <row r="892" spans="11:11" x14ac:dyDescent="0.2">
      <c r="K892" s="125"/>
    </row>
    <row r="893" spans="11:11" x14ac:dyDescent="0.2">
      <c r="K893" s="125"/>
    </row>
    <row r="894" spans="11:11" x14ac:dyDescent="0.2">
      <c r="K894" s="125"/>
    </row>
    <row r="895" spans="11:11" x14ac:dyDescent="0.2">
      <c r="K895" s="125"/>
    </row>
    <row r="896" spans="11:11" x14ac:dyDescent="0.2">
      <c r="K896" s="125"/>
    </row>
    <row r="897" spans="11:11" x14ac:dyDescent="0.2">
      <c r="K897" s="125"/>
    </row>
    <row r="898" spans="11:11" x14ac:dyDescent="0.2">
      <c r="K898" s="125"/>
    </row>
    <row r="899" spans="11:11" x14ac:dyDescent="0.2">
      <c r="K899" s="125"/>
    </row>
    <row r="900" spans="11:11" x14ac:dyDescent="0.2">
      <c r="K900" s="125"/>
    </row>
    <row r="901" spans="11:11" x14ac:dyDescent="0.2">
      <c r="K901" s="125"/>
    </row>
    <row r="902" spans="11:11" x14ac:dyDescent="0.2">
      <c r="K902" s="125"/>
    </row>
    <row r="903" spans="11:11" x14ac:dyDescent="0.2">
      <c r="K903" s="125"/>
    </row>
    <row r="904" spans="11:11" x14ac:dyDescent="0.2">
      <c r="K904" s="125"/>
    </row>
    <row r="905" spans="11:11" x14ac:dyDescent="0.2">
      <c r="K905" s="125"/>
    </row>
    <row r="906" spans="11:11" x14ac:dyDescent="0.2">
      <c r="K906" s="125"/>
    </row>
    <row r="907" spans="11:11" x14ac:dyDescent="0.2">
      <c r="K907" s="125"/>
    </row>
    <row r="908" spans="11:11" x14ac:dyDescent="0.2">
      <c r="K908" s="125"/>
    </row>
    <row r="909" spans="11:11" x14ac:dyDescent="0.2">
      <c r="K909" s="125"/>
    </row>
    <row r="910" spans="11:11" x14ac:dyDescent="0.2">
      <c r="K910" s="125"/>
    </row>
    <row r="911" spans="11:11" x14ac:dyDescent="0.2">
      <c r="K911" s="125"/>
    </row>
    <row r="912" spans="11:11" x14ac:dyDescent="0.2">
      <c r="K912" s="125"/>
    </row>
    <row r="913" spans="11:11" x14ac:dyDescent="0.2">
      <c r="K913" s="125"/>
    </row>
    <row r="914" spans="11:11" x14ac:dyDescent="0.2">
      <c r="K914" s="125"/>
    </row>
    <row r="915" spans="11:11" x14ac:dyDescent="0.2">
      <c r="K915" s="125"/>
    </row>
    <row r="916" spans="11:11" x14ac:dyDescent="0.2">
      <c r="K916" s="125"/>
    </row>
    <row r="917" spans="11:11" x14ac:dyDescent="0.2">
      <c r="K917" s="125"/>
    </row>
    <row r="918" spans="11:11" x14ac:dyDescent="0.2">
      <c r="K918" s="125"/>
    </row>
    <row r="919" spans="11:11" x14ac:dyDescent="0.2">
      <c r="K919" s="125"/>
    </row>
    <row r="920" spans="11:11" x14ac:dyDescent="0.2">
      <c r="K920" s="125"/>
    </row>
    <row r="921" spans="11:11" x14ac:dyDescent="0.2">
      <c r="K921" s="125"/>
    </row>
    <row r="922" spans="11:11" x14ac:dyDescent="0.2">
      <c r="K922" s="125"/>
    </row>
    <row r="923" spans="11:11" x14ac:dyDescent="0.2">
      <c r="K923" s="125"/>
    </row>
    <row r="924" spans="11:11" x14ac:dyDescent="0.2">
      <c r="K924" s="125"/>
    </row>
    <row r="925" spans="11:11" x14ac:dyDescent="0.2">
      <c r="K925" s="125"/>
    </row>
    <row r="926" spans="11:11" x14ac:dyDescent="0.2">
      <c r="K926" s="125"/>
    </row>
    <row r="927" spans="11:11" x14ac:dyDescent="0.2">
      <c r="K927" s="125"/>
    </row>
    <row r="928" spans="11:11" x14ac:dyDescent="0.2">
      <c r="K928" s="125"/>
    </row>
    <row r="929" spans="11:11" x14ac:dyDescent="0.2">
      <c r="K929" s="125"/>
    </row>
    <row r="930" spans="11:11" x14ac:dyDescent="0.2">
      <c r="K930" s="125"/>
    </row>
    <row r="931" spans="11:11" x14ac:dyDescent="0.2">
      <c r="K931" s="125"/>
    </row>
    <row r="932" spans="11:11" x14ac:dyDescent="0.2">
      <c r="K932" s="125"/>
    </row>
    <row r="933" spans="11:11" x14ac:dyDescent="0.2">
      <c r="K933" s="125"/>
    </row>
    <row r="934" spans="11:11" x14ac:dyDescent="0.2">
      <c r="K934" s="125"/>
    </row>
    <row r="935" spans="11:11" x14ac:dyDescent="0.2">
      <c r="K935" s="125"/>
    </row>
    <row r="936" spans="11:11" x14ac:dyDescent="0.2">
      <c r="K936" s="125"/>
    </row>
    <row r="937" spans="11:11" x14ac:dyDescent="0.2">
      <c r="K937" s="125"/>
    </row>
    <row r="938" spans="11:11" x14ac:dyDescent="0.2">
      <c r="K938" s="125"/>
    </row>
    <row r="939" spans="11:11" x14ac:dyDescent="0.2">
      <c r="K939" s="125"/>
    </row>
    <row r="940" spans="11:11" x14ac:dyDescent="0.2">
      <c r="K940" s="125"/>
    </row>
    <row r="941" spans="11:11" x14ac:dyDescent="0.2">
      <c r="K941" s="125"/>
    </row>
    <row r="942" spans="11:11" x14ac:dyDescent="0.2">
      <c r="K942" s="125"/>
    </row>
    <row r="943" spans="11:11" x14ac:dyDescent="0.2">
      <c r="K943" s="125"/>
    </row>
    <row r="944" spans="11:11" x14ac:dyDescent="0.2">
      <c r="K944" s="125"/>
    </row>
    <row r="945" spans="11:11" x14ac:dyDescent="0.2">
      <c r="K945" s="125"/>
    </row>
    <row r="946" spans="11:11" x14ac:dyDescent="0.2">
      <c r="K946" s="125"/>
    </row>
    <row r="947" spans="11:11" x14ac:dyDescent="0.2">
      <c r="K947" s="125"/>
    </row>
    <row r="948" spans="11:11" x14ac:dyDescent="0.2">
      <c r="K948" s="125"/>
    </row>
    <row r="949" spans="11:11" x14ac:dyDescent="0.2">
      <c r="K949" s="125"/>
    </row>
    <row r="950" spans="11:11" x14ac:dyDescent="0.2">
      <c r="K950" s="125"/>
    </row>
    <row r="951" spans="11:11" x14ac:dyDescent="0.2">
      <c r="K951" s="125"/>
    </row>
    <row r="952" spans="11:11" x14ac:dyDescent="0.2">
      <c r="K952" s="125"/>
    </row>
    <row r="953" spans="11:11" x14ac:dyDescent="0.2">
      <c r="K953" s="125"/>
    </row>
    <row r="954" spans="11:11" x14ac:dyDescent="0.2">
      <c r="K954" s="125"/>
    </row>
    <row r="955" spans="11:11" x14ac:dyDescent="0.2">
      <c r="K955" s="125"/>
    </row>
    <row r="956" spans="11:11" x14ac:dyDescent="0.2">
      <c r="K956" s="125"/>
    </row>
    <row r="957" spans="11:11" x14ac:dyDescent="0.2">
      <c r="K957" s="125"/>
    </row>
    <row r="958" spans="11:11" x14ac:dyDescent="0.2">
      <c r="K958" s="125"/>
    </row>
    <row r="959" spans="11:11" x14ac:dyDescent="0.2">
      <c r="K959" s="125"/>
    </row>
    <row r="960" spans="11:11" x14ac:dyDescent="0.2">
      <c r="K960" s="125"/>
    </row>
    <row r="961" spans="11:11" x14ac:dyDescent="0.2">
      <c r="K961" s="125"/>
    </row>
    <row r="962" spans="11:11" x14ac:dyDescent="0.2">
      <c r="K962" s="125"/>
    </row>
    <row r="963" spans="11:11" x14ac:dyDescent="0.2">
      <c r="K963" s="125"/>
    </row>
    <row r="964" spans="11:11" x14ac:dyDescent="0.2">
      <c r="K964" s="125"/>
    </row>
    <row r="965" spans="11:11" x14ac:dyDescent="0.2">
      <c r="K965" s="125"/>
    </row>
    <row r="966" spans="11:11" x14ac:dyDescent="0.2">
      <c r="K966" s="125"/>
    </row>
    <row r="967" spans="11:11" x14ac:dyDescent="0.2">
      <c r="K967" s="125"/>
    </row>
    <row r="968" spans="11:11" x14ac:dyDescent="0.2">
      <c r="K968" s="125"/>
    </row>
    <row r="969" spans="11:11" x14ac:dyDescent="0.2">
      <c r="K969" s="125"/>
    </row>
    <row r="970" spans="11:11" x14ac:dyDescent="0.2">
      <c r="K970" s="125"/>
    </row>
    <row r="971" spans="11:11" x14ac:dyDescent="0.2">
      <c r="K971" s="125"/>
    </row>
    <row r="972" spans="11:11" x14ac:dyDescent="0.2">
      <c r="K972" s="125"/>
    </row>
    <row r="973" spans="11:11" x14ac:dyDescent="0.2">
      <c r="K973" s="125"/>
    </row>
    <row r="974" spans="11:11" x14ac:dyDescent="0.2">
      <c r="K974" s="125"/>
    </row>
    <row r="975" spans="11:11" x14ac:dyDescent="0.2">
      <c r="K975" s="125"/>
    </row>
    <row r="976" spans="11:11" x14ac:dyDescent="0.2">
      <c r="K976" s="125"/>
    </row>
    <row r="977" spans="11:11" x14ac:dyDescent="0.2">
      <c r="K977" s="125"/>
    </row>
    <row r="978" spans="11:11" x14ac:dyDescent="0.2">
      <c r="K978" s="125"/>
    </row>
    <row r="979" spans="11:11" x14ac:dyDescent="0.2">
      <c r="K979" s="125"/>
    </row>
    <row r="980" spans="11:11" x14ac:dyDescent="0.2">
      <c r="K980" s="125"/>
    </row>
    <row r="981" spans="11:11" x14ac:dyDescent="0.2">
      <c r="K981" s="125"/>
    </row>
    <row r="982" spans="11:11" x14ac:dyDescent="0.2">
      <c r="K982" s="125"/>
    </row>
    <row r="983" spans="11:11" x14ac:dyDescent="0.2">
      <c r="K983" s="125"/>
    </row>
    <row r="984" spans="11:11" x14ac:dyDescent="0.2">
      <c r="K984" s="125"/>
    </row>
    <row r="985" spans="11:11" x14ac:dyDescent="0.2">
      <c r="K985" s="125"/>
    </row>
    <row r="986" spans="11:11" x14ac:dyDescent="0.2">
      <c r="K986" s="125"/>
    </row>
    <row r="987" spans="11:11" x14ac:dyDescent="0.2">
      <c r="K987" s="125"/>
    </row>
    <row r="988" spans="11:11" x14ac:dyDescent="0.2">
      <c r="K988" s="125"/>
    </row>
    <row r="989" spans="11:11" x14ac:dyDescent="0.2">
      <c r="K989" s="125"/>
    </row>
    <row r="990" spans="11:11" x14ac:dyDescent="0.2">
      <c r="K990" s="125"/>
    </row>
    <row r="991" spans="11:11" x14ac:dyDescent="0.2">
      <c r="K991" s="125"/>
    </row>
    <row r="992" spans="11:11" x14ac:dyDescent="0.2">
      <c r="K992" s="125"/>
    </row>
    <row r="993" spans="11:11" x14ac:dyDescent="0.2">
      <c r="K993" s="125"/>
    </row>
    <row r="994" spans="11:11" x14ac:dyDescent="0.2">
      <c r="K994" s="125"/>
    </row>
    <row r="995" spans="11:11" x14ac:dyDescent="0.2">
      <c r="K995" s="125"/>
    </row>
    <row r="996" spans="11:11" x14ac:dyDescent="0.2">
      <c r="K996" s="125"/>
    </row>
    <row r="997" spans="11:11" x14ac:dyDescent="0.2">
      <c r="K997" s="125"/>
    </row>
    <row r="998" spans="11:11" x14ac:dyDescent="0.2">
      <c r="K998" s="125"/>
    </row>
    <row r="999" spans="11:11" x14ac:dyDescent="0.2">
      <c r="K999" s="125"/>
    </row>
    <row r="1000" spans="11:11" x14ac:dyDescent="0.2">
      <c r="K1000" s="125"/>
    </row>
    <row r="1001" spans="11:11" x14ac:dyDescent="0.2">
      <c r="K1001" s="125"/>
    </row>
    <row r="1002" spans="11:11" x14ac:dyDescent="0.2">
      <c r="K1002" s="125"/>
    </row>
    <row r="1003" spans="11:11" x14ac:dyDescent="0.2">
      <c r="K1003" s="125"/>
    </row>
    <row r="1004" spans="11:11" x14ac:dyDescent="0.2">
      <c r="K1004" s="125"/>
    </row>
    <row r="1005" spans="11:11" x14ac:dyDescent="0.2">
      <c r="K1005" s="125"/>
    </row>
    <row r="1006" spans="11:11" x14ac:dyDescent="0.2">
      <c r="K1006" s="125"/>
    </row>
    <row r="1007" spans="11:11" x14ac:dyDescent="0.2">
      <c r="K1007" s="125"/>
    </row>
    <row r="1008" spans="11:11" x14ac:dyDescent="0.2">
      <c r="K1008" s="125"/>
    </row>
    <row r="1009" spans="11:11" x14ac:dyDescent="0.2">
      <c r="K1009" s="125"/>
    </row>
    <row r="1010" spans="11:11" x14ac:dyDescent="0.2">
      <c r="K1010" s="125"/>
    </row>
    <row r="1011" spans="11:11" x14ac:dyDescent="0.2">
      <c r="K1011" s="125"/>
    </row>
    <row r="1012" spans="11:11" x14ac:dyDescent="0.2">
      <c r="K1012" s="125"/>
    </row>
    <row r="1013" spans="11:11" x14ac:dyDescent="0.2">
      <c r="K1013" s="125"/>
    </row>
    <row r="1014" spans="11:11" x14ac:dyDescent="0.2">
      <c r="K1014" s="125"/>
    </row>
    <row r="1015" spans="11:11" x14ac:dyDescent="0.2">
      <c r="K1015" s="125"/>
    </row>
    <row r="1016" spans="11:11" x14ac:dyDescent="0.2">
      <c r="K1016" s="125"/>
    </row>
    <row r="1017" spans="11:11" x14ac:dyDescent="0.2">
      <c r="K1017" s="125"/>
    </row>
    <row r="1018" spans="11:11" x14ac:dyDescent="0.2">
      <c r="K1018" s="125"/>
    </row>
    <row r="1019" spans="11:11" x14ac:dyDescent="0.2">
      <c r="K1019" s="125"/>
    </row>
    <row r="1020" spans="11:11" x14ac:dyDescent="0.2">
      <c r="K1020" s="125"/>
    </row>
    <row r="1021" spans="11:11" x14ac:dyDescent="0.2">
      <c r="K1021" s="125"/>
    </row>
    <row r="1022" spans="11:11" x14ac:dyDescent="0.2">
      <c r="K1022" s="125"/>
    </row>
    <row r="1023" spans="11:11" x14ac:dyDescent="0.2">
      <c r="K1023" s="125"/>
    </row>
    <row r="1024" spans="11:11" x14ac:dyDescent="0.2">
      <c r="K1024" s="125"/>
    </row>
    <row r="1025" spans="11:11" x14ac:dyDescent="0.2">
      <c r="K1025" s="125"/>
    </row>
    <row r="1026" spans="11:11" x14ac:dyDescent="0.2">
      <c r="K1026" s="125"/>
    </row>
    <row r="1027" spans="11:11" x14ac:dyDescent="0.2">
      <c r="K1027" s="125"/>
    </row>
    <row r="1028" spans="11:11" x14ac:dyDescent="0.2">
      <c r="K1028" s="125"/>
    </row>
    <row r="1029" spans="11:11" x14ac:dyDescent="0.2">
      <c r="K1029" s="125"/>
    </row>
    <row r="1030" spans="11:11" x14ac:dyDescent="0.2">
      <c r="K1030" s="125"/>
    </row>
    <row r="1031" spans="11:11" x14ac:dyDescent="0.2">
      <c r="K1031" s="125"/>
    </row>
    <row r="1032" spans="11:11" x14ac:dyDescent="0.2">
      <c r="K1032" s="125"/>
    </row>
    <row r="1033" spans="11:11" x14ac:dyDescent="0.2">
      <c r="K1033" s="125"/>
    </row>
    <row r="1034" spans="11:11" x14ac:dyDescent="0.2">
      <c r="K1034" s="125"/>
    </row>
    <row r="1035" spans="11:11" x14ac:dyDescent="0.2">
      <c r="K1035" s="125"/>
    </row>
    <row r="1036" spans="11:11" x14ac:dyDescent="0.2">
      <c r="K1036" s="125"/>
    </row>
    <row r="1037" spans="11:11" x14ac:dyDescent="0.2">
      <c r="K1037" s="125"/>
    </row>
    <row r="1038" spans="11:11" x14ac:dyDescent="0.2">
      <c r="K1038" s="125"/>
    </row>
    <row r="1039" spans="11:11" x14ac:dyDescent="0.2">
      <c r="K1039" s="125"/>
    </row>
    <row r="1040" spans="11:11" x14ac:dyDescent="0.2">
      <c r="K1040" s="125"/>
    </row>
    <row r="1041" spans="11:11" x14ac:dyDescent="0.2">
      <c r="K1041" s="125"/>
    </row>
    <row r="1042" spans="11:11" x14ac:dyDescent="0.2">
      <c r="K1042" s="125"/>
    </row>
    <row r="1043" spans="11:11" x14ac:dyDescent="0.2">
      <c r="K1043" s="125"/>
    </row>
    <row r="1044" spans="11:11" x14ac:dyDescent="0.2">
      <c r="K1044" s="125"/>
    </row>
    <row r="1045" spans="11:11" x14ac:dyDescent="0.2">
      <c r="K1045" s="125"/>
    </row>
    <row r="1046" spans="11:11" x14ac:dyDescent="0.2">
      <c r="K1046" s="125"/>
    </row>
    <row r="1047" spans="11:11" x14ac:dyDescent="0.2">
      <c r="K1047" s="125"/>
    </row>
    <row r="1048" spans="11:11" x14ac:dyDescent="0.2">
      <c r="K1048" s="125"/>
    </row>
    <row r="1049" spans="11:11" x14ac:dyDescent="0.2">
      <c r="K1049" s="125"/>
    </row>
    <row r="1050" spans="11:11" x14ac:dyDescent="0.2">
      <c r="K1050" s="125"/>
    </row>
    <row r="1051" spans="11:11" x14ac:dyDescent="0.2">
      <c r="K1051" s="125"/>
    </row>
    <row r="1052" spans="11:11" x14ac:dyDescent="0.2">
      <c r="K1052" s="125"/>
    </row>
    <row r="1053" spans="11:11" x14ac:dyDescent="0.2">
      <c r="K1053" s="125"/>
    </row>
    <row r="1054" spans="11:11" x14ac:dyDescent="0.2">
      <c r="K1054" s="125"/>
    </row>
    <row r="1055" spans="11:11" x14ac:dyDescent="0.2">
      <c r="K1055" s="125"/>
    </row>
    <row r="1056" spans="11:11" x14ac:dyDescent="0.2">
      <c r="K1056" s="125"/>
    </row>
    <row r="1057" spans="11:11" x14ac:dyDescent="0.2">
      <c r="K1057" s="125"/>
    </row>
    <row r="1058" spans="11:11" x14ac:dyDescent="0.2">
      <c r="K1058" s="125"/>
    </row>
    <row r="1059" spans="11:11" x14ac:dyDescent="0.2">
      <c r="K1059" s="125"/>
    </row>
    <row r="1060" spans="11:11" x14ac:dyDescent="0.2">
      <c r="K1060" s="125"/>
    </row>
    <row r="1061" spans="11:11" x14ac:dyDescent="0.2">
      <c r="K1061" s="125"/>
    </row>
    <row r="1062" spans="11:11" x14ac:dyDescent="0.2">
      <c r="K1062" s="125"/>
    </row>
    <row r="1063" spans="11:11" x14ac:dyDescent="0.2">
      <c r="K1063" s="125"/>
    </row>
    <row r="1064" spans="11:11" x14ac:dyDescent="0.2">
      <c r="K1064" s="125"/>
    </row>
    <row r="1065" spans="11:11" x14ac:dyDescent="0.2">
      <c r="K1065" s="125"/>
    </row>
    <row r="1066" spans="11:11" x14ac:dyDescent="0.2">
      <c r="K1066" s="125"/>
    </row>
    <row r="1067" spans="11:11" x14ac:dyDescent="0.2">
      <c r="K1067" s="125"/>
    </row>
    <row r="1068" spans="11:11" x14ac:dyDescent="0.2">
      <c r="K1068" s="125"/>
    </row>
    <row r="1069" spans="11:11" x14ac:dyDescent="0.2">
      <c r="K1069" s="125"/>
    </row>
    <row r="1070" spans="11:11" x14ac:dyDescent="0.2">
      <c r="K1070" s="125"/>
    </row>
    <row r="1071" spans="11:11" x14ac:dyDescent="0.2">
      <c r="K1071" s="125"/>
    </row>
    <row r="1072" spans="11:11" x14ac:dyDescent="0.2">
      <c r="K1072" s="125"/>
    </row>
    <row r="1073" spans="11:11" x14ac:dyDescent="0.2">
      <c r="K1073" s="125"/>
    </row>
    <row r="1074" spans="11:11" x14ac:dyDescent="0.2">
      <c r="K1074" s="125"/>
    </row>
    <row r="1075" spans="11:11" x14ac:dyDescent="0.2">
      <c r="K1075" s="125"/>
    </row>
    <row r="1076" spans="11:11" x14ac:dyDescent="0.2">
      <c r="K1076" s="125"/>
    </row>
    <row r="1077" spans="11:11" x14ac:dyDescent="0.2">
      <c r="K1077" s="125"/>
    </row>
    <row r="1078" spans="11:11" x14ac:dyDescent="0.2">
      <c r="K1078" s="125"/>
    </row>
    <row r="1079" spans="11:11" x14ac:dyDescent="0.2">
      <c r="K1079" s="125"/>
    </row>
    <row r="1080" spans="11:11" x14ac:dyDescent="0.2">
      <c r="K1080" s="125"/>
    </row>
    <row r="1081" spans="11:11" x14ac:dyDescent="0.2">
      <c r="K1081" s="125"/>
    </row>
    <row r="1082" spans="11:11" x14ac:dyDescent="0.2">
      <c r="K1082" s="125"/>
    </row>
    <row r="1083" spans="11:11" x14ac:dyDescent="0.2">
      <c r="K1083" s="125"/>
    </row>
    <row r="1084" spans="11:11" x14ac:dyDescent="0.2">
      <c r="K1084" s="125"/>
    </row>
    <row r="1085" spans="11:11" x14ac:dyDescent="0.2">
      <c r="K1085" s="125"/>
    </row>
    <row r="1086" spans="11:11" x14ac:dyDescent="0.2">
      <c r="K1086" s="125"/>
    </row>
    <row r="1087" spans="11:11" x14ac:dyDescent="0.2">
      <c r="K1087" s="125"/>
    </row>
    <row r="1088" spans="11:11" x14ac:dyDescent="0.2">
      <c r="K1088" s="125"/>
    </row>
    <row r="1089" spans="11:11" x14ac:dyDescent="0.2">
      <c r="K1089" s="125"/>
    </row>
    <row r="1090" spans="11:11" x14ac:dyDescent="0.2">
      <c r="K1090" s="125"/>
    </row>
    <row r="1091" spans="11:11" x14ac:dyDescent="0.2">
      <c r="K1091" s="125"/>
    </row>
    <row r="1092" spans="11:11" x14ac:dyDescent="0.2">
      <c r="K1092" s="125"/>
    </row>
    <row r="1093" spans="11:11" x14ac:dyDescent="0.2">
      <c r="K1093" s="125"/>
    </row>
    <row r="1094" spans="11:11" x14ac:dyDescent="0.2">
      <c r="K1094" s="125"/>
    </row>
    <row r="1095" spans="11:11" x14ac:dyDescent="0.2">
      <c r="K1095" s="125"/>
    </row>
    <row r="1096" spans="11:11" x14ac:dyDescent="0.2">
      <c r="K1096" s="125"/>
    </row>
    <row r="1097" spans="11:11" x14ac:dyDescent="0.2">
      <c r="K1097" s="125"/>
    </row>
    <row r="1098" spans="11:11" x14ac:dyDescent="0.2">
      <c r="K1098" s="125"/>
    </row>
    <row r="1099" spans="11:11" x14ac:dyDescent="0.2">
      <c r="K1099" s="125"/>
    </row>
    <row r="1100" spans="11:11" x14ac:dyDescent="0.2">
      <c r="K1100" s="125"/>
    </row>
    <row r="1101" spans="11:11" x14ac:dyDescent="0.2">
      <c r="K1101" s="125"/>
    </row>
    <row r="1102" spans="11:11" x14ac:dyDescent="0.2">
      <c r="K1102" s="125"/>
    </row>
    <row r="1103" spans="11:11" x14ac:dyDescent="0.2">
      <c r="K1103" s="125"/>
    </row>
    <row r="1104" spans="11:11" x14ac:dyDescent="0.2">
      <c r="K1104" s="125"/>
    </row>
    <row r="1105" spans="11:11" x14ac:dyDescent="0.2">
      <c r="K1105" s="125"/>
    </row>
    <row r="1106" spans="11:11" x14ac:dyDescent="0.2">
      <c r="K1106" s="125"/>
    </row>
    <row r="1107" spans="11:11" x14ac:dyDescent="0.2">
      <c r="K1107" s="125"/>
    </row>
    <row r="1108" spans="11:11" x14ac:dyDescent="0.2">
      <c r="K1108" s="125"/>
    </row>
    <row r="1109" spans="11:11" x14ac:dyDescent="0.2">
      <c r="K1109" s="125"/>
    </row>
    <row r="1110" spans="11:11" x14ac:dyDescent="0.2">
      <c r="K1110" s="125"/>
    </row>
    <row r="1111" spans="11:11" x14ac:dyDescent="0.2">
      <c r="K1111" s="125"/>
    </row>
    <row r="1112" spans="11:11" x14ac:dyDescent="0.2">
      <c r="K1112" s="125"/>
    </row>
    <row r="1113" spans="11:11" x14ac:dyDescent="0.2">
      <c r="K1113" s="125"/>
    </row>
    <row r="1114" spans="11:11" x14ac:dyDescent="0.2">
      <c r="K1114" s="125"/>
    </row>
    <row r="1115" spans="11:11" x14ac:dyDescent="0.2">
      <c r="K1115" s="125"/>
    </row>
    <row r="1116" spans="11:11" x14ac:dyDescent="0.2">
      <c r="K1116" s="125"/>
    </row>
    <row r="1117" spans="11:11" x14ac:dyDescent="0.2">
      <c r="K1117" s="125"/>
    </row>
    <row r="1118" spans="11:11" x14ac:dyDescent="0.2">
      <c r="K1118" s="125"/>
    </row>
    <row r="1119" spans="11:11" x14ac:dyDescent="0.2">
      <c r="K1119" s="125"/>
    </row>
    <row r="1120" spans="11:11" x14ac:dyDescent="0.2">
      <c r="K1120" s="125"/>
    </row>
    <row r="1121" spans="11:11" x14ac:dyDescent="0.2">
      <c r="K1121" s="125"/>
    </row>
    <row r="1122" spans="11:11" x14ac:dyDescent="0.2">
      <c r="K1122" s="125"/>
    </row>
    <row r="1123" spans="11:11" x14ac:dyDescent="0.2">
      <c r="K1123" s="125"/>
    </row>
    <row r="1124" spans="11:11" x14ac:dyDescent="0.2">
      <c r="K1124" s="125"/>
    </row>
    <row r="1125" spans="11:11" x14ac:dyDescent="0.2">
      <c r="K1125" s="125"/>
    </row>
    <row r="1126" spans="11:11" x14ac:dyDescent="0.2">
      <c r="K1126" s="125"/>
    </row>
    <row r="1127" spans="11:11" x14ac:dyDescent="0.2">
      <c r="K1127" s="125"/>
    </row>
    <row r="1128" spans="11:11" x14ac:dyDescent="0.2">
      <c r="K1128" s="125"/>
    </row>
    <row r="1129" spans="11:11" x14ac:dyDescent="0.2">
      <c r="K1129" s="125"/>
    </row>
    <row r="1130" spans="11:11" x14ac:dyDescent="0.2">
      <c r="K1130" s="125"/>
    </row>
    <row r="1131" spans="11:11" x14ac:dyDescent="0.2">
      <c r="K1131" s="125"/>
    </row>
    <row r="1132" spans="11:11" x14ac:dyDescent="0.2">
      <c r="K1132" s="125"/>
    </row>
    <row r="1133" spans="11:11" x14ac:dyDescent="0.2">
      <c r="K1133" s="125"/>
    </row>
    <row r="1134" spans="11:11" x14ac:dyDescent="0.2">
      <c r="K1134" s="125"/>
    </row>
    <row r="1135" spans="11:11" x14ac:dyDescent="0.2">
      <c r="K1135" s="125"/>
    </row>
    <row r="1136" spans="11:11" x14ac:dyDescent="0.2">
      <c r="K1136" s="125"/>
    </row>
    <row r="1137" spans="11:11" x14ac:dyDescent="0.2">
      <c r="K1137" s="125"/>
    </row>
    <row r="1138" spans="11:11" x14ac:dyDescent="0.2">
      <c r="K1138" s="125"/>
    </row>
    <row r="1139" spans="11:11" x14ac:dyDescent="0.2">
      <c r="K1139" s="125"/>
    </row>
    <row r="1140" spans="11:11" x14ac:dyDescent="0.2">
      <c r="K1140" s="125"/>
    </row>
    <row r="1141" spans="11:11" x14ac:dyDescent="0.2">
      <c r="K1141" s="125"/>
    </row>
    <row r="1142" spans="11:11" x14ac:dyDescent="0.2">
      <c r="K1142" s="125"/>
    </row>
    <row r="1143" spans="11:11" x14ac:dyDescent="0.2">
      <c r="K1143" s="125"/>
    </row>
    <row r="1144" spans="11:11" x14ac:dyDescent="0.2">
      <c r="K1144" s="125"/>
    </row>
    <row r="1145" spans="11:11" x14ac:dyDescent="0.2">
      <c r="K1145" s="125"/>
    </row>
    <row r="1146" spans="11:11" x14ac:dyDescent="0.2">
      <c r="K1146" s="125"/>
    </row>
    <row r="1147" spans="11:11" x14ac:dyDescent="0.2">
      <c r="K1147" s="125"/>
    </row>
    <row r="1148" spans="11:11" x14ac:dyDescent="0.2">
      <c r="K1148" s="125"/>
    </row>
    <row r="1149" spans="11:11" x14ac:dyDescent="0.2">
      <c r="K1149" s="125"/>
    </row>
    <row r="1150" spans="11:11" x14ac:dyDescent="0.2">
      <c r="K1150" s="125"/>
    </row>
    <row r="1151" spans="11:11" x14ac:dyDescent="0.2">
      <c r="K1151" s="125"/>
    </row>
    <row r="1152" spans="11:11" x14ac:dyDescent="0.2">
      <c r="K1152" s="125"/>
    </row>
    <row r="1153" spans="11:11" x14ac:dyDescent="0.2">
      <c r="K1153" s="125"/>
    </row>
    <row r="1154" spans="11:11" x14ac:dyDescent="0.2">
      <c r="K1154" s="125"/>
    </row>
    <row r="1155" spans="11:11" x14ac:dyDescent="0.2">
      <c r="K1155" s="125"/>
    </row>
    <row r="1156" spans="11:11" x14ac:dyDescent="0.2">
      <c r="K1156" s="125"/>
    </row>
    <row r="1157" spans="11:11" x14ac:dyDescent="0.2">
      <c r="K1157" s="125"/>
    </row>
    <row r="1158" spans="11:11" x14ac:dyDescent="0.2">
      <c r="K1158" s="125"/>
    </row>
    <row r="1159" spans="11:11" x14ac:dyDescent="0.2">
      <c r="K1159" s="125"/>
    </row>
    <row r="1160" spans="11:11" x14ac:dyDescent="0.2">
      <c r="K1160" s="125"/>
    </row>
    <row r="1161" spans="11:11" x14ac:dyDescent="0.2">
      <c r="K1161" s="125"/>
    </row>
    <row r="1162" spans="11:11" x14ac:dyDescent="0.2">
      <c r="K1162" s="125"/>
    </row>
    <row r="1163" spans="11:11" x14ac:dyDescent="0.2">
      <c r="K1163" s="125"/>
    </row>
    <row r="1164" spans="11:11" x14ac:dyDescent="0.2">
      <c r="K1164" s="125"/>
    </row>
    <row r="1165" spans="11:11" x14ac:dyDescent="0.2">
      <c r="K1165" s="125"/>
    </row>
    <row r="1166" spans="11:11" x14ac:dyDescent="0.2">
      <c r="K1166" s="125"/>
    </row>
    <row r="1167" spans="11:11" x14ac:dyDescent="0.2">
      <c r="K1167" s="125"/>
    </row>
    <row r="1168" spans="11:11" x14ac:dyDescent="0.2">
      <c r="K1168" s="125"/>
    </row>
    <row r="1169" spans="11:11" x14ac:dyDescent="0.2">
      <c r="K1169" s="125"/>
    </row>
    <row r="1170" spans="11:11" x14ac:dyDescent="0.2">
      <c r="K1170" s="125"/>
    </row>
    <row r="1171" spans="11:11" x14ac:dyDescent="0.2">
      <c r="K1171" s="125"/>
    </row>
    <row r="1172" spans="11:11" x14ac:dyDescent="0.2">
      <c r="K1172" s="125"/>
    </row>
    <row r="1173" spans="11:11" x14ac:dyDescent="0.2">
      <c r="K1173" s="125"/>
    </row>
    <row r="1174" spans="11:11" x14ac:dyDescent="0.2">
      <c r="K1174" s="125"/>
    </row>
    <row r="1175" spans="11:11" x14ac:dyDescent="0.2">
      <c r="K1175" s="125"/>
    </row>
    <row r="1176" spans="11:11" x14ac:dyDescent="0.2">
      <c r="K1176" s="125"/>
    </row>
    <row r="1177" spans="11:11" x14ac:dyDescent="0.2">
      <c r="K1177" s="125"/>
    </row>
    <row r="1178" spans="11:11" x14ac:dyDescent="0.2">
      <c r="K1178" s="125"/>
    </row>
    <row r="1179" spans="11:11" x14ac:dyDescent="0.2">
      <c r="K1179" s="125"/>
    </row>
    <row r="1180" spans="11:11" x14ac:dyDescent="0.2">
      <c r="K1180" s="125"/>
    </row>
    <row r="1181" spans="11:11" x14ac:dyDescent="0.2">
      <c r="K1181" s="125"/>
    </row>
    <row r="1182" spans="11:11" x14ac:dyDescent="0.2">
      <c r="K1182" s="125"/>
    </row>
    <row r="1183" spans="11:11" x14ac:dyDescent="0.2">
      <c r="K1183" s="125"/>
    </row>
    <row r="1184" spans="11:11" x14ac:dyDescent="0.2">
      <c r="K1184" s="125"/>
    </row>
    <row r="1185" spans="11:11" x14ac:dyDescent="0.2">
      <c r="K1185" s="125"/>
    </row>
    <row r="1186" spans="11:11" x14ac:dyDescent="0.2">
      <c r="K1186" s="125"/>
    </row>
    <row r="1187" spans="11:11" x14ac:dyDescent="0.2">
      <c r="K1187" s="125"/>
    </row>
    <row r="1188" spans="11:11" x14ac:dyDescent="0.2">
      <c r="K1188" s="125"/>
    </row>
    <row r="1189" spans="11:11" x14ac:dyDescent="0.2">
      <c r="K1189" s="125"/>
    </row>
    <row r="1190" spans="11:11" x14ac:dyDescent="0.2">
      <c r="K1190" s="125"/>
    </row>
    <row r="1191" spans="11:11" x14ac:dyDescent="0.2">
      <c r="K1191" s="125"/>
    </row>
    <row r="1192" spans="11:11" x14ac:dyDescent="0.2">
      <c r="K1192" s="125"/>
    </row>
    <row r="1193" spans="11:11" x14ac:dyDescent="0.2">
      <c r="K1193" s="125"/>
    </row>
    <row r="1194" spans="11:11" x14ac:dyDescent="0.2">
      <c r="K1194" s="125"/>
    </row>
    <row r="1195" spans="11:11" x14ac:dyDescent="0.2">
      <c r="K1195" s="125"/>
    </row>
    <row r="1196" spans="11:11" x14ac:dyDescent="0.2">
      <c r="K1196" s="125"/>
    </row>
    <row r="1197" spans="11:11" x14ac:dyDescent="0.2">
      <c r="K1197" s="125"/>
    </row>
    <row r="1198" spans="11:11" x14ac:dyDescent="0.2">
      <c r="K1198" s="125"/>
    </row>
    <row r="1199" spans="11:11" x14ac:dyDescent="0.2">
      <c r="K1199" s="125"/>
    </row>
    <row r="1200" spans="11:11" x14ac:dyDescent="0.2">
      <c r="K1200" s="125"/>
    </row>
    <row r="1201" spans="11:11" x14ac:dyDescent="0.2">
      <c r="K1201" s="125"/>
    </row>
    <row r="1202" spans="11:11" x14ac:dyDescent="0.2">
      <c r="K1202" s="125"/>
    </row>
    <row r="1203" spans="11:11" x14ac:dyDescent="0.2">
      <c r="K1203" s="125"/>
    </row>
    <row r="1204" spans="11:11" x14ac:dyDescent="0.2">
      <c r="K1204" s="125"/>
    </row>
    <row r="1205" spans="11:11" x14ac:dyDescent="0.2">
      <c r="K1205" s="125"/>
    </row>
    <row r="1206" spans="11:11" x14ac:dyDescent="0.2">
      <c r="K1206" s="125"/>
    </row>
    <row r="1207" spans="11:11" x14ac:dyDescent="0.2">
      <c r="K1207" s="125"/>
    </row>
    <row r="1208" spans="11:11" x14ac:dyDescent="0.2">
      <c r="K1208" s="125"/>
    </row>
    <row r="1209" spans="11:11" x14ac:dyDescent="0.2">
      <c r="K1209" s="125"/>
    </row>
    <row r="1210" spans="11:11" x14ac:dyDescent="0.2">
      <c r="K1210" s="125"/>
    </row>
    <row r="1211" spans="11:11" x14ac:dyDescent="0.2">
      <c r="K1211" s="125"/>
    </row>
    <row r="1212" spans="11:11" x14ac:dyDescent="0.2">
      <c r="K1212" s="125"/>
    </row>
    <row r="1213" spans="11:11" x14ac:dyDescent="0.2">
      <c r="K1213" s="125"/>
    </row>
    <row r="1214" spans="11:11" x14ac:dyDescent="0.2">
      <c r="K1214" s="125"/>
    </row>
    <row r="1215" spans="11:11" x14ac:dyDescent="0.2">
      <c r="K1215" s="125"/>
    </row>
    <row r="1216" spans="11:11" x14ac:dyDescent="0.2">
      <c r="K1216" s="125"/>
    </row>
    <row r="1217" spans="11:11" x14ac:dyDescent="0.2">
      <c r="K1217" s="125"/>
    </row>
    <row r="1218" spans="11:11" x14ac:dyDescent="0.2">
      <c r="K1218" s="125"/>
    </row>
    <row r="1219" spans="11:11" x14ac:dyDescent="0.2">
      <c r="K1219" s="125"/>
    </row>
    <row r="1220" spans="11:11" x14ac:dyDescent="0.2">
      <c r="K1220" s="125"/>
    </row>
    <row r="1221" spans="11:11" x14ac:dyDescent="0.2">
      <c r="K1221" s="125"/>
    </row>
    <row r="1222" spans="11:11" x14ac:dyDescent="0.2">
      <c r="K1222" s="125"/>
    </row>
    <row r="1223" spans="11:11" x14ac:dyDescent="0.2">
      <c r="K1223" s="125"/>
    </row>
    <row r="1224" spans="11:11" x14ac:dyDescent="0.2">
      <c r="K1224" s="125"/>
    </row>
    <row r="1225" spans="11:11" x14ac:dyDescent="0.2">
      <c r="K1225" s="125"/>
    </row>
    <row r="1226" spans="11:11" x14ac:dyDescent="0.2">
      <c r="K1226" s="125"/>
    </row>
    <row r="1227" spans="11:11" x14ac:dyDescent="0.2">
      <c r="K1227" s="125"/>
    </row>
    <row r="1228" spans="11:11" x14ac:dyDescent="0.2">
      <c r="K1228" s="125"/>
    </row>
    <row r="1229" spans="11:11" x14ac:dyDescent="0.2">
      <c r="K1229" s="125"/>
    </row>
    <row r="1230" spans="11:11" x14ac:dyDescent="0.2">
      <c r="K1230" s="125"/>
    </row>
    <row r="1231" spans="11:11" x14ac:dyDescent="0.2">
      <c r="K1231" s="125"/>
    </row>
    <row r="1232" spans="11:11" x14ac:dyDescent="0.2">
      <c r="K1232" s="125"/>
    </row>
    <row r="1233" spans="11:11" x14ac:dyDescent="0.2">
      <c r="K1233" s="125"/>
    </row>
    <row r="1234" spans="11:11" x14ac:dyDescent="0.2">
      <c r="K1234" s="125"/>
    </row>
    <row r="1235" spans="11:11" x14ac:dyDescent="0.2">
      <c r="K1235" s="125"/>
    </row>
    <row r="1236" spans="11:11" x14ac:dyDescent="0.2">
      <c r="K1236" s="125"/>
    </row>
    <row r="1237" spans="11:11" x14ac:dyDescent="0.2">
      <c r="K1237" s="125"/>
    </row>
    <row r="1238" spans="11:11" x14ac:dyDescent="0.2">
      <c r="K1238" s="125"/>
    </row>
    <row r="1239" spans="11:11" x14ac:dyDescent="0.2">
      <c r="K1239" s="125"/>
    </row>
    <row r="1240" spans="11:11" x14ac:dyDescent="0.2">
      <c r="K1240" s="125"/>
    </row>
    <row r="1241" spans="11:11" x14ac:dyDescent="0.2">
      <c r="K1241" s="125"/>
    </row>
    <row r="1242" spans="11:11" x14ac:dyDescent="0.2">
      <c r="K1242" s="125"/>
    </row>
    <row r="1243" spans="11:11" x14ac:dyDescent="0.2">
      <c r="K1243" s="125"/>
    </row>
    <row r="1244" spans="11:11" x14ac:dyDescent="0.2">
      <c r="K1244" s="125"/>
    </row>
    <row r="1245" spans="11:11" x14ac:dyDescent="0.2">
      <c r="K1245" s="125"/>
    </row>
    <row r="1246" spans="11:11" x14ac:dyDescent="0.2">
      <c r="K1246" s="125"/>
    </row>
    <row r="1247" spans="11:11" x14ac:dyDescent="0.2">
      <c r="K1247" s="125"/>
    </row>
    <row r="1248" spans="11:11" x14ac:dyDescent="0.2">
      <c r="K1248" s="125"/>
    </row>
    <row r="1249" spans="11:11" x14ac:dyDescent="0.2">
      <c r="K1249" s="125"/>
    </row>
    <row r="1250" spans="11:11" x14ac:dyDescent="0.2">
      <c r="K1250" s="125"/>
    </row>
    <row r="1251" spans="11:11" x14ac:dyDescent="0.2">
      <c r="K1251" s="125"/>
    </row>
    <row r="1252" spans="11:11" x14ac:dyDescent="0.2">
      <c r="K1252" s="125"/>
    </row>
    <row r="1253" spans="11:11" x14ac:dyDescent="0.2">
      <c r="K1253" s="125"/>
    </row>
    <row r="1254" spans="11:11" x14ac:dyDescent="0.2">
      <c r="K1254" s="125"/>
    </row>
    <row r="1255" spans="11:11" x14ac:dyDescent="0.2">
      <c r="K1255" s="125"/>
    </row>
    <row r="1256" spans="11:11" x14ac:dyDescent="0.2">
      <c r="K1256" s="125"/>
    </row>
    <row r="1257" spans="11:11" x14ac:dyDescent="0.2">
      <c r="K1257" s="125"/>
    </row>
    <row r="1258" spans="11:11" x14ac:dyDescent="0.2">
      <c r="K1258" s="125"/>
    </row>
    <row r="1259" spans="11:11" x14ac:dyDescent="0.2">
      <c r="K1259" s="125"/>
    </row>
    <row r="1260" spans="11:11" x14ac:dyDescent="0.2">
      <c r="K1260" s="125"/>
    </row>
    <row r="1261" spans="11:11" x14ac:dyDescent="0.2">
      <c r="K1261" s="125"/>
    </row>
    <row r="1262" spans="11:11" x14ac:dyDescent="0.2">
      <c r="K1262" s="125"/>
    </row>
    <row r="1263" spans="11:11" x14ac:dyDescent="0.2">
      <c r="K1263" s="125"/>
    </row>
    <row r="1264" spans="11:11" x14ac:dyDescent="0.2">
      <c r="K1264" s="125"/>
    </row>
    <row r="1265" spans="11:11" x14ac:dyDescent="0.2">
      <c r="K1265" s="125"/>
    </row>
    <row r="1266" spans="11:11" x14ac:dyDescent="0.2">
      <c r="K1266" s="125"/>
    </row>
    <row r="1267" spans="11:11" x14ac:dyDescent="0.2">
      <c r="K1267" s="125"/>
    </row>
    <row r="1268" spans="11:11" x14ac:dyDescent="0.2">
      <c r="K1268" s="125"/>
    </row>
    <row r="1269" spans="11:11" x14ac:dyDescent="0.2">
      <c r="K1269" s="125"/>
    </row>
    <row r="1270" spans="11:11" x14ac:dyDescent="0.2">
      <c r="K1270" s="125"/>
    </row>
    <row r="1271" spans="11:11" x14ac:dyDescent="0.2">
      <c r="K1271" s="125"/>
    </row>
    <row r="1272" spans="11:11" x14ac:dyDescent="0.2">
      <c r="K1272" s="125"/>
    </row>
    <row r="1273" spans="11:11" x14ac:dyDescent="0.2">
      <c r="K1273" s="125"/>
    </row>
    <row r="1274" spans="11:11" x14ac:dyDescent="0.2">
      <c r="K1274" s="125"/>
    </row>
    <row r="1275" spans="11:11" x14ac:dyDescent="0.2">
      <c r="K1275" s="125"/>
    </row>
    <row r="1276" spans="11:11" x14ac:dyDescent="0.2">
      <c r="K1276" s="125"/>
    </row>
    <row r="1277" spans="11:11" x14ac:dyDescent="0.2">
      <c r="K1277" s="125"/>
    </row>
    <row r="1278" spans="11:11" x14ac:dyDescent="0.2">
      <c r="K1278" s="125"/>
    </row>
    <row r="1279" spans="11:11" x14ac:dyDescent="0.2">
      <c r="K1279" s="125"/>
    </row>
    <row r="1280" spans="11:11" x14ac:dyDescent="0.2">
      <c r="K1280" s="125"/>
    </row>
    <row r="1281" spans="11:11" x14ac:dyDescent="0.2">
      <c r="K1281" s="125"/>
    </row>
    <row r="1282" spans="11:11" x14ac:dyDescent="0.2">
      <c r="K1282" s="125"/>
    </row>
    <row r="1283" spans="11:11" x14ac:dyDescent="0.2">
      <c r="K1283" s="125"/>
    </row>
    <row r="1284" spans="11:11" x14ac:dyDescent="0.2">
      <c r="K1284" s="125"/>
    </row>
    <row r="1285" spans="11:11" x14ac:dyDescent="0.2">
      <c r="K1285" s="125"/>
    </row>
    <row r="1286" spans="11:11" x14ac:dyDescent="0.2">
      <c r="K1286" s="125"/>
    </row>
    <row r="1287" spans="11:11" x14ac:dyDescent="0.2">
      <c r="K1287" s="125"/>
    </row>
    <row r="1288" spans="11:11" x14ac:dyDescent="0.2">
      <c r="K1288" s="125"/>
    </row>
    <row r="1289" spans="11:11" x14ac:dyDescent="0.2">
      <c r="K1289" s="125"/>
    </row>
    <row r="1290" spans="11:11" x14ac:dyDescent="0.2">
      <c r="K1290" s="125"/>
    </row>
    <row r="1291" spans="11:11" x14ac:dyDescent="0.2">
      <c r="K1291" s="125"/>
    </row>
    <row r="1292" spans="11:11" x14ac:dyDescent="0.2">
      <c r="K1292" s="125"/>
    </row>
    <row r="1293" spans="11:11" x14ac:dyDescent="0.2">
      <c r="K1293" s="125"/>
    </row>
    <row r="1294" spans="11:11" x14ac:dyDescent="0.2">
      <c r="K1294" s="125"/>
    </row>
    <row r="1295" spans="11:11" x14ac:dyDescent="0.2">
      <c r="K1295" s="125"/>
    </row>
    <row r="1296" spans="11:11" x14ac:dyDescent="0.2">
      <c r="K1296" s="125"/>
    </row>
    <row r="1297" spans="11:11" x14ac:dyDescent="0.2">
      <c r="K1297" s="125"/>
    </row>
    <row r="1298" spans="11:11" x14ac:dyDescent="0.2">
      <c r="K1298" s="125"/>
    </row>
    <row r="1299" spans="11:11" x14ac:dyDescent="0.2">
      <c r="K1299" s="125"/>
    </row>
    <row r="1300" spans="11:11" x14ac:dyDescent="0.2">
      <c r="K1300" s="125"/>
    </row>
    <row r="1301" spans="11:11" x14ac:dyDescent="0.2">
      <c r="K1301" s="125"/>
    </row>
    <row r="1302" spans="11:11" x14ac:dyDescent="0.2">
      <c r="K1302" s="125"/>
    </row>
    <row r="1303" spans="11:11" x14ac:dyDescent="0.2">
      <c r="K1303" s="125"/>
    </row>
    <row r="1304" spans="11:11" x14ac:dyDescent="0.2">
      <c r="K1304" s="125"/>
    </row>
    <row r="1305" spans="11:11" x14ac:dyDescent="0.2">
      <c r="K1305" s="125"/>
    </row>
    <row r="1306" spans="11:11" x14ac:dyDescent="0.2">
      <c r="K1306" s="125"/>
    </row>
    <row r="1307" spans="11:11" x14ac:dyDescent="0.2">
      <c r="K1307" s="125"/>
    </row>
    <row r="1308" spans="11:11" x14ac:dyDescent="0.2">
      <c r="K1308" s="125"/>
    </row>
    <row r="1309" spans="11:11" x14ac:dyDescent="0.2">
      <c r="K1309" s="125"/>
    </row>
    <row r="1310" spans="11:11" x14ac:dyDescent="0.2">
      <c r="K1310" s="125"/>
    </row>
    <row r="1311" spans="11:11" x14ac:dyDescent="0.2">
      <c r="K1311" s="125"/>
    </row>
    <row r="1312" spans="11:11" x14ac:dyDescent="0.2">
      <c r="K1312" s="125"/>
    </row>
    <row r="1313" spans="11:11" x14ac:dyDescent="0.2">
      <c r="K1313" s="125"/>
    </row>
    <row r="1314" spans="11:11" x14ac:dyDescent="0.2">
      <c r="K1314" s="125"/>
    </row>
    <row r="1315" spans="11:11" x14ac:dyDescent="0.2">
      <c r="K1315" s="125"/>
    </row>
    <row r="1316" spans="11:11" x14ac:dyDescent="0.2">
      <c r="K1316" s="125"/>
    </row>
    <row r="1317" spans="11:11" x14ac:dyDescent="0.2">
      <c r="K1317" s="125"/>
    </row>
    <row r="1318" spans="11:11" x14ac:dyDescent="0.2">
      <c r="K1318" s="125"/>
    </row>
    <row r="1319" spans="11:11" x14ac:dyDescent="0.2">
      <c r="K1319" s="125"/>
    </row>
    <row r="1320" spans="11:11" x14ac:dyDescent="0.2">
      <c r="K1320" s="125"/>
    </row>
    <row r="1321" spans="11:11" x14ac:dyDescent="0.2">
      <c r="K1321" s="125"/>
    </row>
    <row r="1322" spans="11:11" x14ac:dyDescent="0.2">
      <c r="K1322" s="125"/>
    </row>
    <row r="1323" spans="11:11" x14ac:dyDescent="0.2">
      <c r="K1323" s="125"/>
    </row>
    <row r="1324" spans="11:11" x14ac:dyDescent="0.2">
      <c r="K1324" s="125"/>
    </row>
    <row r="1325" spans="11:11" x14ac:dyDescent="0.2">
      <c r="K1325" s="125"/>
    </row>
    <row r="1326" spans="11:11" x14ac:dyDescent="0.2">
      <c r="K1326" s="125"/>
    </row>
    <row r="1327" spans="11:11" x14ac:dyDescent="0.2">
      <c r="K1327" s="125"/>
    </row>
    <row r="1328" spans="11:11" x14ac:dyDescent="0.2">
      <c r="K1328" s="125"/>
    </row>
    <row r="1329" spans="11:11" x14ac:dyDescent="0.2">
      <c r="K1329" s="125"/>
    </row>
    <row r="1330" spans="11:11" x14ac:dyDescent="0.2">
      <c r="K1330" s="125"/>
    </row>
    <row r="1331" spans="11:11" x14ac:dyDescent="0.2">
      <c r="K1331" s="125"/>
    </row>
    <row r="1332" spans="11:11" x14ac:dyDescent="0.2">
      <c r="K1332" s="125"/>
    </row>
    <row r="1333" spans="11:11" x14ac:dyDescent="0.2">
      <c r="K1333" s="125"/>
    </row>
    <row r="1334" spans="11:11" x14ac:dyDescent="0.2">
      <c r="K1334" s="125"/>
    </row>
    <row r="1335" spans="11:11" x14ac:dyDescent="0.2">
      <c r="K1335" s="125"/>
    </row>
    <row r="1336" spans="11:11" x14ac:dyDescent="0.2">
      <c r="K1336" s="125"/>
    </row>
    <row r="1337" spans="11:11" x14ac:dyDescent="0.2">
      <c r="K1337" s="125"/>
    </row>
    <row r="1338" spans="11:11" x14ac:dyDescent="0.2">
      <c r="K1338" s="125"/>
    </row>
    <row r="1339" spans="11:11" x14ac:dyDescent="0.2">
      <c r="K1339" s="125"/>
    </row>
    <row r="1340" spans="11:11" x14ac:dyDescent="0.2">
      <c r="K1340" s="125"/>
    </row>
    <row r="1341" spans="11:11" x14ac:dyDescent="0.2">
      <c r="K1341" s="125"/>
    </row>
    <row r="1342" spans="11:11" x14ac:dyDescent="0.2">
      <c r="K1342" s="125"/>
    </row>
    <row r="1343" spans="11:11" x14ac:dyDescent="0.2">
      <c r="K1343" s="125"/>
    </row>
    <row r="1344" spans="11:11" x14ac:dyDescent="0.2">
      <c r="K1344" s="125"/>
    </row>
    <row r="1345" spans="11:11" x14ac:dyDescent="0.2">
      <c r="K1345" s="125"/>
    </row>
    <row r="1346" spans="11:11" x14ac:dyDescent="0.2">
      <c r="K1346" s="125"/>
    </row>
    <row r="1347" spans="11:11" x14ac:dyDescent="0.2">
      <c r="K1347" s="125"/>
    </row>
    <row r="1348" spans="11:11" x14ac:dyDescent="0.2">
      <c r="K1348" s="125"/>
    </row>
    <row r="1349" spans="11:11" x14ac:dyDescent="0.2">
      <c r="K1349" s="125"/>
    </row>
    <row r="1350" spans="11:11" x14ac:dyDescent="0.2">
      <c r="K1350" s="125"/>
    </row>
    <row r="1351" spans="11:11" x14ac:dyDescent="0.2">
      <c r="K1351" s="125"/>
    </row>
    <row r="1352" spans="11:11" x14ac:dyDescent="0.2">
      <c r="K1352" s="125"/>
    </row>
    <row r="1353" spans="11:11" x14ac:dyDescent="0.2">
      <c r="K1353" s="125"/>
    </row>
    <row r="1354" spans="11:11" x14ac:dyDescent="0.2">
      <c r="K1354" s="125"/>
    </row>
    <row r="1355" spans="11:11" x14ac:dyDescent="0.2">
      <c r="K1355" s="125"/>
    </row>
    <row r="1356" spans="11:11" x14ac:dyDescent="0.2">
      <c r="K1356" s="125"/>
    </row>
    <row r="1357" spans="11:11" x14ac:dyDescent="0.2">
      <c r="K1357" s="125"/>
    </row>
    <row r="1358" spans="11:11" x14ac:dyDescent="0.2">
      <c r="K1358" s="125"/>
    </row>
    <row r="1359" spans="11:11" x14ac:dyDescent="0.2">
      <c r="K1359" s="125"/>
    </row>
    <row r="1360" spans="11:11" x14ac:dyDescent="0.2">
      <c r="K1360" s="125"/>
    </row>
    <row r="1361" spans="11:11" x14ac:dyDescent="0.2">
      <c r="K1361" s="125"/>
    </row>
    <row r="1362" spans="11:11" x14ac:dyDescent="0.2">
      <c r="K1362" s="125"/>
    </row>
    <row r="1363" spans="11:11" x14ac:dyDescent="0.2">
      <c r="K1363" s="125"/>
    </row>
    <row r="1364" spans="11:11" x14ac:dyDescent="0.2">
      <c r="K1364" s="125"/>
    </row>
    <row r="1365" spans="11:11" x14ac:dyDescent="0.2">
      <c r="K1365" s="125"/>
    </row>
    <row r="1366" spans="11:11" x14ac:dyDescent="0.2">
      <c r="K1366" s="125"/>
    </row>
    <row r="1367" spans="11:11" x14ac:dyDescent="0.2">
      <c r="K1367" s="125"/>
    </row>
    <row r="1368" spans="11:11" x14ac:dyDescent="0.2">
      <c r="K1368" s="125"/>
    </row>
    <row r="1369" spans="11:11" x14ac:dyDescent="0.2">
      <c r="K1369" s="125"/>
    </row>
    <row r="1370" spans="11:11" x14ac:dyDescent="0.2">
      <c r="K1370" s="125"/>
    </row>
    <row r="1371" spans="11:11" x14ac:dyDescent="0.2">
      <c r="K1371" s="125"/>
    </row>
    <row r="1372" spans="11:11" x14ac:dyDescent="0.2">
      <c r="K1372" s="125"/>
    </row>
    <row r="1373" spans="11:11" x14ac:dyDescent="0.2">
      <c r="K1373" s="125"/>
    </row>
    <row r="1374" spans="11:11" x14ac:dyDescent="0.2">
      <c r="K1374" s="125"/>
    </row>
    <row r="1375" spans="11:11" x14ac:dyDescent="0.2">
      <c r="K1375" s="125"/>
    </row>
    <row r="1376" spans="11:11" x14ac:dyDescent="0.2">
      <c r="K1376" s="125"/>
    </row>
    <row r="1377" spans="11:11" x14ac:dyDescent="0.2">
      <c r="K1377" s="125"/>
    </row>
    <row r="1378" spans="11:11" x14ac:dyDescent="0.2">
      <c r="K1378" s="125"/>
    </row>
    <row r="1379" spans="11:11" x14ac:dyDescent="0.2">
      <c r="K1379" s="125"/>
    </row>
    <row r="1380" spans="11:11" x14ac:dyDescent="0.2">
      <c r="K1380" s="125"/>
    </row>
    <row r="1381" spans="11:11" x14ac:dyDescent="0.2">
      <c r="K1381" s="125"/>
    </row>
    <row r="1382" spans="11:11" x14ac:dyDescent="0.2">
      <c r="K1382" s="125"/>
    </row>
    <row r="1383" spans="11:11" x14ac:dyDescent="0.2">
      <c r="K1383" s="125"/>
    </row>
    <row r="1384" spans="11:11" x14ac:dyDescent="0.2">
      <c r="K1384" s="125"/>
    </row>
    <row r="1385" spans="11:11" x14ac:dyDescent="0.2">
      <c r="K1385" s="125"/>
    </row>
    <row r="1386" spans="11:11" x14ac:dyDescent="0.2">
      <c r="K1386" s="125"/>
    </row>
    <row r="1387" spans="11:11" x14ac:dyDescent="0.2">
      <c r="K1387" s="125"/>
    </row>
    <row r="1388" spans="11:11" x14ac:dyDescent="0.2">
      <c r="K1388" s="125"/>
    </row>
    <row r="1389" spans="11:11" x14ac:dyDescent="0.2">
      <c r="K1389" s="125"/>
    </row>
    <row r="1390" spans="11:11" x14ac:dyDescent="0.2">
      <c r="K1390" s="125"/>
    </row>
    <row r="1391" spans="11:11" x14ac:dyDescent="0.2">
      <c r="K1391" s="125"/>
    </row>
    <row r="1392" spans="11:11" x14ac:dyDescent="0.2">
      <c r="K1392" s="125"/>
    </row>
    <row r="1393" spans="11:11" x14ac:dyDescent="0.2">
      <c r="K1393" s="125"/>
    </row>
    <row r="1394" spans="11:11" x14ac:dyDescent="0.2">
      <c r="K1394" s="125"/>
    </row>
    <row r="1395" spans="11:11" x14ac:dyDescent="0.2">
      <c r="K1395" s="125"/>
    </row>
    <row r="1396" spans="11:11" x14ac:dyDescent="0.2">
      <c r="K1396" s="125"/>
    </row>
    <row r="1397" spans="11:11" x14ac:dyDescent="0.2">
      <c r="K1397" s="125"/>
    </row>
    <row r="1398" spans="11:11" x14ac:dyDescent="0.2">
      <c r="K1398" s="125"/>
    </row>
    <row r="1399" spans="11:11" x14ac:dyDescent="0.2">
      <c r="K1399" s="125"/>
    </row>
    <row r="1400" spans="11:11" x14ac:dyDescent="0.2">
      <c r="K1400" s="125"/>
    </row>
    <row r="1401" spans="11:11" x14ac:dyDescent="0.2">
      <c r="K1401" s="125"/>
    </row>
    <row r="1402" spans="11:11" x14ac:dyDescent="0.2">
      <c r="K1402" s="125"/>
    </row>
    <row r="1403" spans="11:11" x14ac:dyDescent="0.2">
      <c r="K1403" s="125"/>
    </row>
    <row r="1404" spans="11:11" x14ac:dyDescent="0.2">
      <c r="K1404" s="125"/>
    </row>
    <row r="1405" spans="11:11" x14ac:dyDescent="0.2">
      <c r="K1405" s="125"/>
    </row>
    <row r="1406" spans="11:11" x14ac:dyDescent="0.2">
      <c r="K1406" s="125"/>
    </row>
    <row r="1407" spans="11:11" x14ac:dyDescent="0.2">
      <c r="K1407" s="125"/>
    </row>
    <row r="1408" spans="11:11" x14ac:dyDescent="0.2">
      <c r="K1408" s="125"/>
    </row>
    <row r="1409" spans="11:11" x14ac:dyDescent="0.2">
      <c r="K1409" s="125"/>
    </row>
    <row r="1410" spans="11:11" x14ac:dyDescent="0.2">
      <c r="K1410" s="125"/>
    </row>
    <row r="1411" spans="11:11" x14ac:dyDescent="0.2">
      <c r="K1411" s="125"/>
    </row>
    <row r="1412" spans="11:11" x14ac:dyDescent="0.2">
      <c r="K1412" s="125"/>
    </row>
    <row r="1413" spans="11:11" x14ac:dyDescent="0.2">
      <c r="K1413" s="125"/>
    </row>
    <row r="1414" spans="11:11" x14ac:dyDescent="0.2">
      <c r="K1414" s="125"/>
    </row>
    <row r="1415" spans="11:11" x14ac:dyDescent="0.2">
      <c r="K1415" s="125"/>
    </row>
    <row r="1416" spans="11:11" x14ac:dyDescent="0.2">
      <c r="K1416" s="125"/>
    </row>
    <row r="1417" spans="11:11" x14ac:dyDescent="0.2">
      <c r="K1417" s="125"/>
    </row>
    <row r="1418" spans="11:11" x14ac:dyDescent="0.2">
      <c r="K1418" s="125"/>
    </row>
    <row r="1419" spans="11:11" x14ac:dyDescent="0.2">
      <c r="K1419" s="125"/>
    </row>
    <row r="1420" spans="11:11" x14ac:dyDescent="0.2">
      <c r="K1420" s="125"/>
    </row>
    <row r="1421" spans="11:11" x14ac:dyDescent="0.2">
      <c r="K1421" s="125"/>
    </row>
    <row r="1422" spans="11:11" x14ac:dyDescent="0.2">
      <c r="K1422" s="125"/>
    </row>
    <row r="1423" spans="11:11" x14ac:dyDescent="0.2">
      <c r="K1423" s="125"/>
    </row>
    <row r="1424" spans="11:11" x14ac:dyDescent="0.2">
      <c r="K1424" s="125"/>
    </row>
    <row r="1425" spans="11:11" x14ac:dyDescent="0.2">
      <c r="K1425" s="125"/>
    </row>
    <row r="1426" spans="11:11" x14ac:dyDescent="0.2">
      <c r="K1426" s="125"/>
    </row>
    <row r="1427" spans="11:11" x14ac:dyDescent="0.2">
      <c r="K1427" s="125"/>
    </row>
    <row r="1428" spans="11:11" x14ac:dyDescent="0.2">
      <c r="K1428" s="125"/>
    </row>
    <row r="1429" spans="11:11" x14ac:dyDescent="0.2">
      <c r="K1429" s="125"/>
    </row>
    <row r="1430" spans="11:11" x14ac:dyDescent="0.2">
      <c r="K1430" s="125"/>
    </row>
    <row r="1431" spans="11:11" x14ac:dyDescent="0.2">
      <c r="K1431" s="125"/>
    </row>
    <row r="1432" spans="11:11" x14ac:dyDescent="0.2">
      <c r="K1432" s="125"/>
    </row>
    <row r="1433" spans="11:11" x14ac:dyDescent="0.2">
      <c r="K1433" s="125"/>
    </row>
    <row r="1434" spans="11:11" x14ac:dyDescent="0.2">
      <c r="K1434" s="125"/>
    </row>
    <row r="1435" spans="11:11" x14ac:dyDescent="0.2">
      <c r="K1435" s="125"/>
    </row>
    <row r="1436" spans="11:11" x14ac:dyDescent="0.2">
      <c r="K1436" s="125"/>
    </row>
    <row r="1437" spans="11:11" x14ac:dyDescent="0.2">
      <c r="K1437" s="125"/>
    </row>
    <row r="1438" spans="11:11" x14ac:dyDescent="0.2">
      <c r="K1438" s="125"/>
    </row>
    <row r="1439" spans="11:11" x14ac:dyDescent="0.2">
      <c r="K1439" s="125"/>
    </row>
    <row r="1440" spans="11:11" x14ac:dyDescent="0.2">
      <c r="K1440" s="125"/>
    </row>
    <row r="1441" spans="11:11" x14ac:dyDescent="0.2">
      <c r="K1441" s="125"/>
    </row>
    <row r="1442" spans="11:11" x14ac:dyDescent="0.2">
      <c r="K1442" s="125"/>
    </row>
    <row r="1443" spans="11:11" x14ac:dyDescent="0.2">
      <c r="K1443" s="125"/>
    </row>
    <row r="1444" spans="11:11" x14ac:dyDescent="0.2">
      <c r="K1444" s="125"/>
    </row>
    <row r="1445" spans="11:11" x14ac:dyDescent="0.2">
      <c r="K1445" s="125"/>
    </row>
    <row r="1446" spans="11:11" x14ac:dyDescent="0.2">
      <c r="K1446" s="125"/>
    </row>
    <row r="1447" spans="11:11" x14ac:dyDescent="0.2">
      <c r="K1447" s="125"/>
    </row>
    <row r="1448" spans="11:11" x14ac:dyDescent="0.2">
      <c r="K1448" s="125"/>
    </row>
    <row r="1449" spans="11:11" x14ac:dyDescent="0.2">
      <c r="K1449" s="125"/>
    </row>
    <row r="1450" spans="11:11" x14ac:dyDescent="0.2">
      <c r="K1450" s="125"/>
    </row>
    <row r="1451" spans="11:11" x14ac:dyDescent="0.2">
      <c r="K1451" s="125"/>
    </row>
    <row r="1452" spans="11:11" x14ac:dyDescent="0.2">
      <c r="K1452" s="125"/>
    </row>
    <row r="1453" spans="11:11" x14ac:dyDescent="0.2">
      <c r="K1453" s="125"/>
    </row>
    <row r="1454" spans="11:11" x14ac:dyDescent="0.2">
      <c r="K1454" s="125"/>
    </row>
    <row r="1455" spans="11:11" x14ac:dyDescent="0.2">
      <c r="K1455" s="125"/>
    </row>
    <row r="1456" spans="11:11" x14ac:dyDescent="0.2">
      <c r="K1456" s="125"/>
    </row>
    <row r="1457" spans="11:11" x14ac:dyDescent="0.2">
      <c r="K1457" s="125"/>
    </row>
    <row r="1458" spans="11:11" x14ac:dyDescent="0.2">
      <c r="K1458" s="125"/>
    </row>
    <row r="1459" spans="11:11" x14ac:dyDescent="0.2">
      <c r="K1459" s="125"/>
    </row>
    <row r="1460" spans="11:11" x14ac:dyDescent="0.2">
      <c r="K1460" s="125"/>
    </row>
    <row r="1461" spans="11:11" x14ac:dyDescent="0.2">
      <c r="K1461" s="125"/>
    </row>
    <row r="1462" spans="11:11" x14ac:dyDescent="0.2">
      <c r="K1462" s="125"/>
    </row>
    <row r="1463" spans="11:11" x14ac:dyDescent="0.2">
      <c r="K1463" s="125"/>
    </row>
    <row r="1464" spans="11:11" x14ac:dyDescent="0.2">
      <c r="K1464" s="125"/>
    </row>
    <row r="1465" spans="11:11" x14ac:dyDescent="0.2">
      <c r="K1465" s="125"/>
    </row>
    <row r="1466" spans="11:11" x14ac:dyDescent="0.2">
      <c r="K1466" s="125"/>
    </row>
    <row r="1467" spans="11:11" x14ac:dyDescent="0.2">
      <c r="K1467" s="125"/>
    </row>
    <row r="1468" spans="11:11" x14ac:dyDescent="0.2">
      <c r="K1468" s="125"/>
    </row>
    <row r="1469" spans="11:11" x14ac:dyDescent="0.2">
      <c r="K1469" s="125"/>
    </row>
    <row r="1470" spans="11:11" x14ac:dyDescent="0.2">
      <c r="K1470" s="125"/>
    </row>
    <row r="1471" spans="11:11" x14ac:dyDescent="0.2">
      <c r="K1471" s="125"/>
    </row>
    <row r="1472" spans="11:11" x14ac:dyDescent="0.2">
      <c r="K1472" s="125"/>
    </row>
    <row r="1473" spans="11:11" x14ac:dyDescent="0.2">
      <c r="K1473" s="125"/>
    </row>
    <row r="1474" spans="11:11" x14ac:dyDescent="0.2">
      <c r="K1474" s="125"/>
    </row>
    <row r="1475" spans="11:11" x14ac:dyDescent="0.2">
      <c r="K1475" s="125"/>
    </row>
    <row r="1476" spans="11:11" x14ac:dyDescent="0.2">
      <c r="K1476" s="125"/>
    </row>
    <row r="1477" spans="11:11" x14ac:dyDescent="0.2">
      <c r="K1477" s="125"/>
    </row>
    <row r="1478" spans="11:11" x14ac:dyDescent="0.2">
      <c r="K1478" s="125"/>
    </row>
    <row r="1479" spans="11:11" x14ac:dyDescent="0.2">
      <c r="K1479" s="125"/>
    </row>
    <row r="1480" spans="11:11" x14ac:dyDescent="0.2">
      <c r="K1480" s="125"/>
    </row>
    <row r="1481" spans="11:11" x14ac:dyDescent="0.2">
      <c r="K1481" s="125"/>
    </row>
    <row r="1482" spans="11:11" x14ac:dyDescent="0.2">
      <c r="K1482" s="125"/>
    </row>
    <row r="1483" spans="11:11" x14ac:dyDescent="0.2">
      <c r="K1483" s="125"/>
    </row>
    <row r="1484" spans="11:11" x14ac:dyDescent="0.2">
      <c r="K1484" s="125"/>
    </row>
    <row r="1485" spans="11:11" x14ac:dyDescent="0.2">
      <c r="K1485" s="125"/>
    </row>
    <row r="1486" spans="11:11" x14ac:dyDescent="0.2">
      <c r="K1486" s="125"/>
    </row>
    <row r="1487" spans="11:11" x14ac:dyDescent="0.2">
      <c r="K1487" s="125"/>
    </row>
    <row r="1488" spans="11:11" x14ac:dyDescent="0.2">
      <c r="K1488" s="125"/>
    </row>
    <row r="1489" spans="11:11" x14ac:dyDescent="0.2">
      <c r="K1489" s="125"/>
    </row>
    <row r="1490" spans="11:11" x14ac:dyDescent="0.2">
      <c r="K1490" s="125"/>
    </row>
    <row r="1491" spans="11:11" x14ac:dyDescent="0.2">
      <c r="K1491" s="125"/>
    </row>
    <row r="1492" spans="11:11" x14ac:dyDescent="0.2">
      <c r="K1492" s="125"/>
    </row>
    <row r="1493" spans="11:11" x14ac:dyDescent="0.2">
      <c r="K1493" s="125"/>
    </row>
    <row r="1494" spans="11:11" x14ac:dyDescent="0.2">
      <c r="K1494" s="125"/>
    </row>
    <row r="1495" spans="11:11" x14ac:dyDescent="0.2">
      <c r="K1495" s="125"/>
    </row>
    <row r="1496" spans="11:11" x14ac:dyDescent="0.2">
      <c r="K1496" s="125"/>
    </row>
    <row r="1497" spans="11:11" x14ac:dyDescent="0.2">
      <c r="K1497" s="125"/>
    </row>
    <row r="1498" spans="11:11" x14ac:dyDescent="0.2">
      <c r="K1498" s="125"/>
    </row>
    <row r="1499" spans="11:11" x14ac:dyDescent="0.2">
      <c r="K1499" s="125"/>
    </row>
    <row r="1500" spans="11:11" x14ac:dyDescent="0.2">
      <c r="K1500" s="125"/>
    </row>
    <row r="1501" spans="11:11" x14ac:dyDescent="0.2">
      <c r="K1501" s="125"/>
    </row>
    <row r="1502" spans="11:11" x14ac:dyDescent="0.2">
      <c r="K1502" s="125"/>
    </row>
    <row r="1503" spans="11:11" x14ac:dyDescent="0.2">
      <c r="K1503" s="125"/>
    </row>
    <row r="1504" spans="11:11" x14ac:dyDescent="0.2">
      <c r="K1504" s="125"/>
    </row>
    <row r="1505" spans="11:11" x14ac:dyDescent="0.2">
      <c r="K1505" s="125"/>
    </row>
    <row r="1506" spans="11:11" x14ac:dyDescent="0.2">
      <c r="K1506" s="125"/>
    </row>
    <row r="1507" spans="11:11" x14ac:dyDescent="0.2">
      <c r="K1507" s="125"/>
    </row>
    <row r="1508" spans="11:11" x14ac:dyDescent="0.2">
      <c r="K1508" s="125"/>
    </row>
    <row r="1509" spans="11:11" x14ac:dyDescent="0.2">
      <c r="K1509" s="125"/>
    </row>
    <row r="1510" spans="11:11" x14ac:dyDescent="0.2">
      <c r="K1510" s="125"/>
    </row>
    <row r="1511" spans="11:11" x14ac:dyDescent="0.2">
      <c r="K1511" s="125"/>
    </row>
    <row r="1512" spans="11:11" x14ac:dyDescent="0.2">
      <c r="K1512" s="125"/>
    </row>
    <row r="1513" spans="11:11" x14ac:dyDescent="0.2">
      <c r="K1513" s="125"/>
    </row>
    <row r="1514" spans="11:11" x14ac:dyDescent="0.2">
      <c r="K1514" s="125"/>
    </row>
    <row r="1515" spans="11:11" x14ac:dyDescent="0.2">
      <c r="K1515" s="125"/>
    </row>
    <row r="1516" spans="11:11" x14ac:dyDescent="0.2">
      <c r="K1516" s="125"/>
    </row>
    <row r="1517" spans="11:11" x14ac:dyDescent="0.2">
      <c r="K1517" s="125"/>
    </row>
    <row r="1518" spans="11:11" x14ac:dyDescent="0.2">
      <c r="K1518" s="125"/>
    </row>
    <row r="1519" spans="11:11" x14ac:dyDescent="0.2">
      <c r="K1519" s="125"/>
    </row>
    <row r="1520" spans="11:11" x14ac:dyDescent="0.2">
      <c r="K1520" s="125"/>
    </row>
    <row r="1521" spans="11:11" x14ac:dyDescent="0.2">
      <c r="K1521" s="125"/>
    </row>
    <row r="1522" spans="11:11" x14ac:dyDescent="0.2">
      <c r="K1522" s="125"/>
    </row>
    <row r="1523" spans="11:11" x14ac:dyDescent="0.2">
      <c r="K1523" s="125"/>
    </row>
    <row r="1524" spans="11:11" x14ac:dyDescent="0.2">
      <c r="K1524" s="125"/>
    </row>
    <row r="1525" spans="11:11" x14ac:dyDescent="0.2">
      <c r="K1525" s="125"/>
    </row>
    <row r="1526" spans="11:11" x14ac:dyDescent="0.2">
      <c r="K1526" s="125"/>
    </row>
    <row r="1527" spans="11:11" x14ac:dyDescent="0.2">
      <c r="K1527" s="125"/>
    </row>
    <row r="1528" spans="11:11" x14ac:dyDescent="0.2">
      <c r="K1528" s="125"/>
    </row>
  </sheetData>
  <sheetProtection algorithmName="SHA-512" hashValue="II67PjyU49UjJBSbsJAh++x9F8goCTReAsGxsXUmu734yhD5VemdOtNx2GH9W37O8i74rDa9rmx7DT8mpd/lPg==" saltValue="RvUIGVTqUUokjuGwDb0nXw==" spinCount="100000" sheet="1" formatCells="0" formatColumns="0" formatRows="0" insertHyperlinks="0" sort="0" autoFilter="0" pivotTables="0"/>
  <protectedRanges>
    <protectedRange sqref="C25 B22:B34" name="Range1" securityDescriptor="O:WDG:WDD:(A;;CC;;;WD)"/>
  </protectedRanges>
  <mergeCells count="29">
    <mergeCell ref="C112:D112"/>
    <mergeCell ref="C113:D113"/>
    <mergeCell ref="B117:O117"/>
    <mergeCell ref="B201:P210"/>
    <mergeCell ref="L7:N9"/>
    <mergeCell ref="C36:D36"/>
    <mergeCell ref="B10:F10"/>
    <mergeCell ref="C62:D62"/>
    <mergeCell ref="C61:D61"/>
    <mergeCell ref="K43:K44"/>
    <mergeCell ref="L43:L44"/>
    <mergeCell ref="K69:K70"/>
    <mergeCell ref="L69:L70"/>
    <mergeCell ref="C87:D87"/>
    <mergeCell ref="L94:L95"/>
    <mergeCell ref="C88:D88"/>
    <mergeCell ref="B1:P1"/>
    <mergeCell ref="C35:D35"/>
    <mergeCell ref="H6:J6"/>
    <mergeCell ref="B12:O12"/>
    <mergeCell ref="B6:F6"/>
    <mergeCell ref="B7:F7"/>
    <mergeCell ref="B8:F8"/>
    <mergeCell ref="B9:F9"/>
    <mergeCell ref="K17:K18"/>
    <mergeCell ref="B11:F11"/>
    <mergeCell ref="B5:H5"/>
    <mergeCell ref="B2:P2"/>
    <mergeCell ref="L17:L18"/>
  </mergeCells>
  <phoneticPr fontId="17" type="noConversion"/>
  <dataValidations count="1">
    <dataValidation type="date" operator="greaterThan" allowBlank="1" showInputMessage="1" showErrorMessage="1" sqref="E197 B197:C197 E20:E34 E46:E60 E72:E86 E97:E111" xr:uid="{9CAF62D3-6888-4E15-82E1-4E39C224F06F}">
      <formula1>36526</formula1>
    </dataValidation>
  </dataValidations>
  <printOptions horizontalCentered="1"/>
  <pageMargins left="0.25" right="0.25" top="0.75" bottom="0.75" header="0.3" footer="0.3"/>
  <pageSetup scale="27" orientation="portrait" horizontalDpi="1200" verticalDpi="120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3">
        <x14:dataValidation type="list" allowBlank="1" showInputMessage="1" showErrorMessage="1" xr:uid="{F6B80C64-AD61-4904-848F-8F2AD6F2893A}">
          <x14:formula1>
            <xm:f>'Look Up'!$M$6:$M$10</xm:f>
          </x14:formula1>
          <xm:sqref>F197:H197</xm:sqref>
        </x14:dataValidation>
        <x14:dataValidation type="list" allowBlank="1" showInputMessage="1" showErrorMessage="1" xr:uid="{B57AD9AD-FB0B-4551-A06B-E597AB6622A6}">
          <x14:formula1>
            <xm:f>'Look Up'!$A$6:$A$8</xm:f>
          </x14:formula1>
          <xm:sqref>M6 N121:N196</xm:sqref>
        </x14:dataValidation>
        <x14:dataValidation type="list" allowBlank="1" showInputMessage="1" showErrorMessage="1" xr:uid="{A74B7078-4CF6-4760-B2BD-92466EB5FCE6}">
          <x14:formula1>
            <xm:f>'Look Up'!$L$6:$L$10</xm:f>
          </x14:formula1>
          <xm:sqref>F121:F196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BA2CD-9652-450D-8BBB-4AB01EC2CEB1}">
  <sheetPr codeName="Sheet10">
    <tabColor rgb="FFAECFD2"/>
  </sheetPr>
  <dimension ref="B1:G502"/>
  <sheetViews>
    <sheetView showGridLines="0" view="pageBreakPreview" zoomScale="80" zoomScaleNormal="80" zoomScaleSheetLayoutView="80" workbookViewId="0">
      <selection activeCell="B31" sqref="B31:F32"/>
    </sheetView>
  </sheetViews>
  <sheetFormatPr defaultColWidth="8" defaultRowHeight="14.25" x14ac:dyDescent="0.2"/>
  <cols>
    <col min="1" max="1" width="4.625" customWidth="1"/>
    <col min="2" max="2" width="28.875" customWidth="1"/>
    <col min="3" max="3" width="24.5" bestFit="1" customWidth="1"/>
    <col min="4" max="4" width="29.875" customWidth="1"/>
    <col min="5" max="6" width="33.625" customWidth="1"/>
    <col min="7" max="7" width="4.625" customWidth="1"/>
  </cols>
  <sheetData>
    <row r="1" spans="2:7" s="24" customFormat="1" ht="18.75" x14ac:dyDescent="0.2">
      <c r="B1" s="505" t="str">
        <f>Cover!B1</f>
        <v>Boulder Insurance Program</v>
      </c>
      <c r="C1" s="505"/>
      <c r="D1" s="505"/>
      <c r="E1" s="505"/>
      <c r="F1" s="92"/>
      <c r="G1" s="94"/>
    </row>
    <row r="2" spans="2:7" s="24" customFormat="1" ht="18.75" x14ac:dyDescent="0.2">
      <c r="B2" s="507" t="str">
        <f>Cover!B2</f>
        <v>Underwritten by Zurich</v>
      </c>
      <c r="C2" s="507"/>
      <c r="D2" s="507"/>
      <c r="E2" s="507"/>
      <c r="F2" s="89"/>
    </row>
    <row r="3" spans="2:7" s="24" customFormat="1" ht="18.600000000000001" customHeight="1" x14ac:dyDescent="0.2">
      <c r="B3" s="112">
        <f>Cover!E11</f>
        <v>38193</v>
      </c>
      <c r="C3" s="112" t="str">
        <f>Cover!C11</f>
        <v>Bacallao Construction &amp; Engineering Development LLC</v>
      </c>
      <c r="D3" s="89"/>
      <c r="E3" s="89"/>
      <c r="F3" s="89"/>
    </row>
    <row r="4" spans="2:7" s="3" customFormat="1" ht="30" customHeight="1" x14ac:dyDescent="0.2">
      <c r="B4" s="3" t="s">
        <v>385</v>
      </c>
      <c r="C4" s="4"/>
      <c r="D4" s="5"/>
      <c r="E4" s="6"/>
      <c r="F4" s="6"/>
    </row>
    <row r="5" spans="2:7" s="8" customFormat="1" ht="30" customHeight="1" x14ac:dyDescent="0.2">
      <c r="B5" s="8" t="s">
        <v>386</v>
      </c>
    </row>
    <row r="6" spans="2:7" x14ac:dyDescent="0.2">
      <c r="B6" s="506" t="str">
        <f>IF(AND(Underwriting!C9="No",Underwriting!C10="No"),"Auto Schedule only required if requesting Auto coverage.","")</f>
        <v/>
      </c>
      <c r="C6" s="506"/>
      <c r="D6" s="506"/>
      <c r="E6" s="506"/>
      <c r="F6" s="58"/>
    </row>
    <row r="7" spans="2:7" ht="15" x14ac:dyDescent="0.25">
      <c r="B7" s="2" t="s">
        <v>387</v>
      </c>
      <c r="C7" s="7">
        <f>COUNTA(Drivers[First Name])</f>
        <v>17</v>
      </c>
    </row>
    <row r="8" spans="2:7" ht="15" x14ac:dyDescent="0.25">
      <c r="B8" s="2" t="str">
        <f>IF(ISERROR(C8)=1,"","States")</f>
        <v>States</v>
      </c>
      <c r="C8" s="504" t="str">
        <f>IFERROR(_xlfn.TEXTJOIN(", ",1,#REF!),"")</f>
        <v/>
      </c>
      <c r="D8" s="504"/>
      <c r="E8" s="504"/>
      <c r="F8" s="95"/>
    </row>
    <row r="9" spans="2:7" ht="15" x14ac:dyDescent="0.2">
      <c r="C9" s="504"/>
      <c r="D9" s="504"/>
      <c r="E9" s="504"/>
      <c r="F9" s="95"/>
    </row>
    <row r="10" spans="2:7" x14ac:dyDescent="0.2">
      <c r="B10" t="s">
        <v>388</v>
      </c>
      <c r="C10" t="s">
        <v>389</v>
      </c>
      <c r="D10" t="s">
        <v>390</v>
      </c>
      <c r="E10" t="s">
        <v>391</v>
      </c>
      <c r="F10" t="s">
        <v>392</v>
      </c>
    </row>
    <row r="11" spans="2:7" x14ac:dyDescent="0.2">
      <c r="B11" s="32" t="s">
        <v>393</v>
      </c>
      <c r="C11" s="32" t="s">
        <v>394</v>
      </c>
      <c r="D11" s="32" t="s">
        <v>25</v>
      </c>
      <c r="E11" s="32" t="s">
        <v>395</v>
      </c>
      <c r="F11" s="43">
        <v>30636</v>
      </c>
    </row>
    <row r="12" spans="2:7" x14ac:dyDescent="0.2">
      <c r="B12" s="32" t="s">
        <v>396</v>
      </c>
      <c r="C12" s="32" t="s">
        <v>397</v>
      </c>
      <c r="D12" s="32" t="s">
        <v>25</v>
      </c>
      <c r="E12" s="32" t="s">
        <v>398</v>
      </c>
      <c r="F12" s="43">
        <v>28690</v>
      </c>
    </row>
    <row r="13" spans="2:7" x14ac:dyDescent="0.2">
      <c r="B13" s="32" t="s">
        <v>399</v>
      </c>
      <c r="C13" s="32" t="s">
        <v>400</v>
      </c>
      <c r="D13" s="32" t="s">
        <v>25</v>
      </c>
      <c r="E13" s="32" t="s">
        <v>401</v>
      </c>
      <c r="F13" s="43">
        <v>34476</v>
      </c>
    </row>
    <row r="14" spans="2:7" x14ac:dyDescent="0.2">
      <c r="B14" s="32" t="s">
        <v>402</v>
      </c>
      <c r="C14" s="32" t="s">
        <v>400</v>
      </c>
      <c r="D14" s="32" t="s">
        <v>25</v>
      </c>
      <c r="E14" s="32" t="s">
        <v>403</v>
      </c>
      <c r="F14" s="43">
        <v>33725</v>
      </c>
    </row>
    <row r="15" spans="2:7" x14ac:dyDescent="0.2">
      <c r="B15" s="32" t="s">
        <v>404</v>
      </c>
      <c r="C15" s="32" t="s">
        <v>400</v>
      </c>
      <c r="D15" s="32" t="s">
        <v>25</v>
      </c>
      <c r="E15" s="372" t="s">
        <v>405</v>
      </c>
      <c r="F15" s="43">
        <v>22893</v>
      </c>
    </row>
    <row r="16" spans="2:7" x14ac:dyDescent="0.2">
      <c r="B16" s="32" t="s">
        <v>406</v>
      </c>
      <c r="C16" s="32" t="s">
        <v>407</v>
      </c>
      <c r="D16" s="32" t="s">
        <v>25</v>
      </c>
      <c r="E16" s="32" t="s">
        <v>408</v>
      </c>
      <c r="F16" s="43">
        <v>35789</v>
      </c>
    </row>
    <row r="17" spans="2:6" x14ac:dyDescent="0.2">
      <c r="B17" s="32" t="s">
        <v>409</v>
      </c>
      <c r="C17" s="32" t="s">
        <v>410</v>
      </c>
      <c r="D17" s="32" t="s">
        <v>25</v>
      </c>
      <c r="E17" s="32" t="s">
        <v>411</v>
      </c>
      <c r="F17" s="43">
        <v>26292</v>
      </c>
    </row>
    <row r="18" spans="2:6" x14ac:dyDescent="0.2">
      <c r="B18" s="32" t="s">
        <v>412</v>
      </c>
      <c r="C18" s="32" t="s">
        <v>413</v>
      </c>
      <c r="D18" s="32" t="s">
        <v>25</v>
      </c>
      <c r="E18" s="32" t="s">
        <v>414</v>
      </c>
      <c r="F18" s="43">
        <v>30685</v>
      </c>
    </row>
    <row r="19" spans="2:6" x14ac:dyDescent="0.2">
      <c r="B19" s="32" t="s">
        <v>415</v>
      </c>
      <c r="C19" s="32" t="s">
        <v>416</v>
      </c>
      <c r="D19" s="32" t="s">
        <v>25</v>
      </c>
      <c r="E19" s="32" t="s">
        <v>417</v>
      </c>
      <c r="F19" s="43">
        <v>26081</v>
      </c>
    </row>
    <row r="20" spans="2:6" x14ac:dyDescent="0.2">
      <c r="B20" s="32" t="s">
        <v>418</v>
      </c>
      <c r="C20" s="32" t="s">
        <v>419</v>
      </c>
      <c r="D20" s="32" t="s">
        <v>25</v>
      </c>
      <c r="E20" s="32" t="s">
        <v>420</v>
      </c>
      <c r="F20" s="43">
        <v>33439</v>
      </c>
    </row>
    <row r="21" spans="2:6" x14ac:dyDescent="0.2">
      <c r="B21" s="32" t="s">
        <v>421</v>
      </c>
      <c r="C21" s="32" t="s">
        <v>422</v>
      </c>
      <c r="D21" s="32" t="s">
        <v>25</v>
      </c>
      <c r="E21" s="32" t="s">
        <v>423</v>
      </c>
      <c r="F21" s="43">
        <v>35452</v>
      </c>
    </row>
    <row r="22" spans="2:6" x14ac:dyDescent="0.2">
      <c r="B22" s="32" t="s">
        <v>424</v>
      </c>
      <c r="C22" s="32" t="s">
        <v>425</v>
      </c>
      <c r="D22" s="32" t="s">
        <v>25</v>
      </c>
      <c r="E22" s="32" t="s">
        <v>426</v>
      </c>
      <c r="F22" s="43">
        <v>26606</v>
      </c>
    </row>
    <row r="23" spans="2:6" x14ac:dyDescent="0.2">
      <c r="B23" s="32" t="s">
        <v>393</v>
      </c>
      <c r="C23" s="32" t="s">
        <v>427</v>
      </c>
      <c r="D23" s="32" t="s">
        <v>25</v>
      </c>
      <c r="E23" s="32" t="s">
        <v>428</v>
      </c>
      <c r="F23" s="43">
        <v>35224</v>
      </c>
    </row>
    <row r="24" spans="2:6" x14ac:dyDescent="0.2">
      <c r="B24" s="32" t="s">
        <v>429</v>
      </c>
      <c r="C24" s="32" t="s">
        <v>430</v>
      </c>
      <c r="D24" s="32" t="s">
        <v>25</v>
      </c>
      <c r="E24" s="32" t="s">
        <v>431</v>
      </c>
      <c r="F24" s="43">
        <v>24824</v>
      </c>
    </row>
    <row r="25" spans="2:6" x14ac:dyDescent="0.2">
      <c r="B25" s="32" t="s">
        <v>432</v>
      </c>
      <c r="C25" s="32" t="s">
        <v>433</v>
      </c>
      <c r="D25" s="32" t="s">
        <v>25</v>
      </c>
      <c r="E25" s="32" t="s">
        <v>434</v>
      </c>
      <c r="F25" s="43">
        <v>23358</v>
      </c>
    </row>
    <row r="26" spans="2:6" x14ac:dyDescent="0.2">
      <c r="B26" s="32" t="s">
        <v>435</v>
      </c>
      <c r="C26" s="32" t="s">
        <v>436</v>
      </c>
      <c r="D26" s="32" t="s">
        <v>25</v>
      </c>
      <c r="E26" s="32" t="s">
        <v>437</v>
      </c>
      <c r="F26" s="43">
        <v>29116</v>
      </c>
    </row>
    <row r="27" spans="2:6" x14ac:dyDescent="0.2">
      <c r="B27" s="32" t="s">
        <v>438</v>
      </c>
      <c r="C27" s="32" t="s">
        <v>439</v>
      </c>
      <c r="D27" s="32" t="s">
        <v>25</v>
      </c>
      <c r="E27" s="32" t="s">
        <v>440</v>
      </c>
      <c r="F27" s="43">
        <v>33066</v>
      </c>
    </row>
    <row r="28" spans="2:6" x14ac:dyDescent="0.2">
      <c r="B28" s="32"/>
      <c r="C28" s="32"/>
      <c r="D28" s="32"/>
      <c r="E28" s="32"/>
      <c r="F28" s="43"/>
    </row>
    <row r="29" spans="2:6" x14ac:dyDescent="0.2">
      <c r="B29" s="32"/>
      <c r="C29" s="32"/>
      <c r="D29" s="32"/>
      <c r="E29" s="32"/>
      <c r="F29" s="43"/>
    </row>
    <row r="30" spans="2:6" x14ac:dyDescent="0.2">
      <c r="B30" s="32"/>
      <c r="C30" s="32"/>
      <c r="D30" s="32"/>
      <c r="E30" s="32"/>
      <c r="F30" s="43"/>
    </row>
    <row r="31" spans="2:6" x14ac:dyDescent="0.2">
      <c r="B31" s="32"/>
      <c r="C31" s="32"/>
      <c r="D31" s="32"/>
      <c r="E31" s="32"/>
      <c r="F31" s="43"/>
    </row>
    <row r="32" spans="2:6" x14ac:dyDescent="0.2">
      <c r="B32" s="32"/>
      <c r="C32" s="32"/>
      <c r="D32" s="32"/>
      <c r="E32" s="32"/>
      <c r="F32" s="43"/>
    </row>
    <row r="33" spans="2:6" x14ac:dyDescent="0.2">
      <c r="B33" s="32"/>
      <c r="C33" s="32"/>
      <c r="D33" s="32"/>
      <c r="E33" s="43"/>
      <c r="F33" s="43"/>
    </row>
    <row r="34" spans="2:6" x14ac:dyDescent="0.2">
      <c r="B34" s="32"/>
      <c r="C34" s="32"/>
      <c r="D34" s="32"/>
      <c r="E34" s="43"/>
      <c r="F34" s="43"/>
    </row>
    <row r="35" spans="2:6" x14ac:dyDescent="0.2">
      <c r="B35" s="32"/>
      <c r="C35" s="32"/>
      <c r="D35" s="32"/>
      <c r="E35" s="43"/>
      <c r="F35" s="43"/>
    </row>
    <row r="36" spans="2:6" x14ac:dyDescent="0.2">
      <c r="B36" s="32"/>
      <c r="C36" s="32"/>
      <c r="D36" s="32"/>
      <c r="E36" s="43"/>
      <c r="F36" s="43"/>
    </row>
    <row r="37" spans="2:6" x14ac:dyDescent="0.2">
      <c r="B37" s="32"/>
      <c r="C37" s="32"/>
      <c r="D37" s="32"/>
      <c r="E37" s="43"/>
      <c r="F37" s="43"/>
    </row>
    <row r="38" spans="2:6" x14ac:dyDescent="0.2">
      <c r="B38" s="32"/>
      <c r="C38" s="32"/>
      <c r="D38" s="32"/>
      <c r="E38" s="43"/>
      <c r="F38" s="43"/>
    </row>
    <row r="39" spans="2:6" x14ac:dyDescent="0.2">
      <c r="B39" s="32"/>
      <c r="C39" s="32"/>
      <c r="D39" s="32"/>
      <c r="E39" s="43"/>
      <c r="F39" s="43"/>
    </row>
    <row r="40" spans="2:6" x14ac:dyDescent="0.2">
      <c r="B40" s="32"/>
      <c r="C40" s="32"/>
      <c r="D40" s="32"/>
      <c r="E40" s="43"/>
      <c r="F40" s="43"/>
    </row>
    <row r="41" spans="2:6" x14ac:dyDescent="0.2">
      <c r="B41" s="32"/>
      <c r="C41" s="32"/>
      <c r="D41" s="32"/>
      <c r="E41" s="43"/>
      <c r="F41" s="43"/>
    </row>
    <row r="42" spans="2:6" x14ac:dyDescent="0.2">
      <c r="B42" s="32"/>
      <c r="C42" s="32"/>
      <c r="D42" s="32"/>
      <c r="E42" s="43"/>
      <c r="F42" s="43"/>
    </row>
    <row r="43" spans="2:6" x14ac:dyDescent="0.2">
      <c r="B43" s="32"/>
      <c r="C43" s="32"/>
      <c r="D43" s="32"/>
      <c r="E43" s="43"/>
      <c r="F43" s="43"/>
    </row>
    <row r="44" spans="2:6" x14ac:dyDescent="0.2">
      <c r="B44" s="32"/>
      <c r="C44" s="32"/>
      <c r="D44" s="32"/>
      <c r="E44" s="43"/>
      <c r="F44" s="43"/>
    </row>
    <row r="45" spans="2:6" x14ac:dyDescent="0.2">
      <c r="B45" s="32"/>
      <c r="C45" s="32"/>
      <c r="D45" s="32"/>
      <c r="E45" s="43"/>
      <c r="F45" s="43"/>
    </row>
    <row r="46" spans="2:6" x14ac:dyDescent="0.2">
      <c r="B46" s="32"/>
      <c r="C46" s="32"/>
      <c r="D46" s="32"/>
      <c r="E46" s="43"/>
      <c r="F46" s="43"/>
    </row>
    <row r="47" spans="2:6" x14ac:dyDescent="0.2">
      <c r="B47" s="32"/>
      <c r="C47" s="32"/>
      <c r="D47" s="32"/>
      <c r="E47" s="43"/>
      <c r="F47" s="43"/>
    </row>
    <row r="48" spans="2:6" x14ac:dyDescent="0.2">
      <c r="B48" s="32"/>
      <c r="C48" s="32"/>
      <c r="D48" s="32"/>
      <c r="E48" s="43"/>
      <c r="F48" s="43"/>
    </row>
    <row r="49" spans="2:6" x14ac:dyDescent="0.2">
      <c r="B49" s="32"/>
      <c r="C49" s="32"/>
      <c r="D49" s="32"/>
      <c r="E49" s="43"/>
      <c r="F49" s="43"/>
    </row>
    <row r="50" spans="2:6" x14ac:dyDescent="0.2">
      <c r="B50" s="32"/>
      <c r="C50" s="32"/>
      <c r="D50" s="32"/>
      <c r="E50" s="43"/>
      <c r="F50" s="43"/>
    </row>
    <row r="51" spans="2:6" x14ac:dyDescent="0.2">
      <c r="B51" s="32"/>
      <c r="C51" s="32"/>
      <c r="D51" s="32"/>
      <c r="E51" s="43"/>
      <c r="F51" s="43"/>
    </row>
    <row r="52" spans="2:6" x14ac:dyDescent="0.2">
      <c r="B52" s="32"/>
      <c r="C52" s="32"/>
      <c r="D52" s="32"/>
      <c r="E52" s="43"/>
      <c r="F52" s="43"/>
    </row>
    <row r="53" spans="2:6" x14ac:dyDescent="0.2">
      <c r="B53" s="32"/>
      <c r="C53" s="32"/>
      <c r="D53" s="32"/>
      <c r="E53" s="43"/>
      <c r="F53" s="43"/>
    </row>
    <row r="54" spans="2:6" x14ac:dyDescent="0.2">
      <c r="B54" s="32"/>
      <c r="C54" s="32"/>
      <c r="D54" s="32"/>
      <c r="E54" s="43"/>
      <c r="F54" s="43"/>
    </row>
    <row r="55" spans="2:6" x14ac:dyDescent="0.2">
      <c r="B55" s="32"/>
      <c r="C55" s="32"/>
      <c r="D55" s="32"/>
      <c r="E55" s="43"/>
      <c r="F55" s="43"/>
    </row>
    <row r="56" spans="2:6" x14ac:dyDescent="0.2">
      <c r="B56" s="32"/>
      <c r="C56" s="32"/>
      <c r="D56" s="32"/>
      <c r="E56" s="43"/>
      <c r="F56" s="43"/>
    </row>
    <row r="57" spans="2:6" x14ac:dyDescent="0.2">
      <c r="B57" s="32"/>
      <c r="C57" s="32"/>
      <c r="D57" s="32"/>
      <c r="E57" s="43"/>
      <c r="F57" s="43"/>
    </row>
    <row r="58" spans="2:6" x14ac:dyDescent="0.2">
      <c r="B58" s="32"/>
      <c r="C58" s="32"/>
      <c r="D58" s="32"/>
      <c r="E58" s="43"/>
      <c r="F58" s="43"/>
    </row>
    <row r="59" spans="2:6" x14ac:dyDescent="0.2">
      <c r="B59" s="32"/>
      <c r="C59" s="32"/>
      <c r="D59" s="32"/>
      <c r="E59" s="43"/>
      <c r="F59" s="43"/>
    </row>
    <row r="60" spans="2:6" x14ac:dyDescent="0.2">
      <c r="B60" s="32"/>
      <c r="C60" s="32"/>
      <c r="D60" s="32"/>
      <c r="E60" s="43"/>
      <c r="F60" s="43"/>
    </row>
    <row r="61" spans="2:6" x14ac:dyDescent="0.2">
      <c r="B61" s="32"/>
      <c r="C61" s="32"/>
      <c r="D61" s="32"/>
      <c r="E61" s="43"/>
      <c r="F61" s="43"/>
    </row>
    <row r="62" spans="2:6" x14ac:dyDescent="0.2">
      <c r="B62" s="32"/>
      <c r="C62" s="32"/>
      <c r="D62" s="32"/>
      <c r="E62" s="43"/>
      <c r="F62" s="43"/>
    </row>
    <row r="63" spans="2:6" x14ac:dyDescent="0.2">
      <c r="B63" s="32"/>
      <c r="C63" s="32"/>
      <c r="D63" s="32"/>
      <c r="E63" s="43"/>
      <c r="F63" s="43"/>
    </row>
    <row r="64" spans="2:6" x14ac:dyDescent="0.2">
      <c r="B64" s="32"/>
      <c r="C64" s="32"/>
      <c r="D64" s="32"/>
      <c r="E64" s="43"/>
      <c r="F64" s="43"/>
    </row>
    <row r="65" spans="2:6" x14ac:dyDescent="0.2">
      <c r="B65" s="32"/>
      <c r="C65" s="32"/>
      <c r="D65" s="32"/>
      <c r="E65" s="43"/>
      <c r="F65" s="43"/>
    </row>
    <row r="66" spans="2:6" x14ac:dyDescent="0.2">
      <c r="B66" s="32"/>
      <c r="C66" s="32"/>
      <c r="D66" s="32"/>
      <c r="E66" s="43"/>
      <c r="F66" s="43"/>
    </row>
    <row r="67" spans="2:6" x14ac:dyDescent="0.2">
      <c r="B67" s="32"/>
      <c r="C67" s="32"/>
      <c r="D67" s="32"/>
      <c r="E67" s="43"/>
      <c r="F67" s="43"/>
    </row>
    <row r="68" spans="2:6" x14ac:dyDescent="0.2">
      <c r="B68" s="32"/>
      <c r="C68" s="32"/>
      <c r="D68" s="32"/>
      <c r="E68" s="43"/>
      <c r="F68" s="43"/>
    </row>
    <row r="69" spans="2:6" x14ac:dyDescent="0.2">
      <c r="B69" s="32"/>
      <c r="C69" s="32"/>
      <c r="D69" s="32"/>
      <c r="E69" s="43"/>
      <c r="F69" s="43"/>
    </row>
    <row r="70" spans="2:6" x14ac:dyDescent="0.2">
      <c r="B70" s="32"/>
      <c r="C70" s="32"/>
      <c r="D70" s="32"/>
      <c r="E70" s="43"/>
      <c r="F70" s="43"/>
    </row>
    <row r="71" spans="2:6" x14ac:dyDescent="0.2">
      <c r="B71" s="32"/>
      <c r="C71" s="32"/>
      <c r="D71" s="32"/>
      <c r="E71" s="43"/>
      <c r="F71" s="43"/>
    </row>
    <row r="72" spans="2:6" x14ac:dyDescent="0.2">
      <c r="B72" s="32"/>
      <c r="C72" s="32"/>
      <c r="D72" s="32"/>
      <c r="E72" s="43"/>
      <c r="F72" s="43"/>
    </row>
    <row r="73" spans="2:6" x14ac:dyDescent="0.2">
      <c r="B73" s="32"/>
      <c r="C73" s="32"/>
      <c r="D73" s="32"/>
      <c r="E73" s="43"/>
      <c r="F73" s="43"/>
    </row>
    <row r="74" spans="2:6" x14ac:dyDescent="0.2">
      <c r="B74" s="32"/>
      <c r="C74" s="32"/>
      <c r="D74" s="32"/>
      <c r="E74" s="43"/>
      <c r="F74" s="43"/>
    </row>
    <row r="75" spans="2:6" x14ac:dyDescent="0.2">
      <c r="B75" s="32"/>
      <c r="C75" s="32"/>
      <c r="D75" s="32"/>
      <c r="E75" s="43"/>
      <c r="F75" s="43"/>
    </row>
    <row r="76" spans="2:6" x14ac:dyDescent="0.2">
      <c r="B76" s="32"/>
      <c r="C76" s="32"/>
      <c r="D76" s="32"/>
      <c r="E76" s="43"/>
      <c r="F76" s="43"/>
    </row>
    <row r="77" spans="2:6" x14ac:dyDescent="0.2">
      <c r="B77" s="32"/>
      <c r="C77" s="32"/>
      <c r="D77" s="32"/>
      <c r="E77" s="43"/>
      <c r="F77" s="43"/>
    </row>
    <row r="78" spans="2:6" x14ac:dyDescent="0.2">
      <c r="B78" s="32"/>
      <c r="C78" s="32"/>
      <c r="D78" s="32"/>
      <c r="E78" s="43"/>
      <c r="F78" s="43"/>
    </row>
    <row r="79" spans="2:6" x14ac:dyDescent="0.2">
      <c r="B79" s="32"/>
      <c r="C79" s="32"/>
      <c r="D79" s="32"/>
      <c r="E79" s="43"/>
      <c r="F79" s="43"/>
    </row>
    <row r="80" spans="2:6" x14ac:dyDescent="0.2">
      <c r="B80" s="32"/>
      <c r="C80" s="32"/>
      <c r="D80" s="32"/>
      <c r="E80" s="43"/>
      <c r="F80" s="43"/>
    </row>
    <row r="81" spans="2:6" x14ac:dyDescent="0.2">
      <c r="B81" s="32"/>
      <c r="C81" s="32"/>
      <c r="D81" s="32"/>
      <c r="E81" s="43"/>
      <c r="F81" s="43"/>
    </row>
    <row r="82" spans="2:6" x14ac:dyDescent="0.2">
      <c r="B82" s="32"/>
      <c r="C82" s="32"/>
      <c r="D82" s="32"/>
      <c r="E82" s="43"/>
      <c r="F82" s="43"/>
    </row>
    <row r="83" spans="2:6" x14ac:dyDescent="0.2">
      <c r="B83" s="32"/>
      <c r="C83" s="32"/>
      <c r="D83" s="32"/>
      <c r="E83" s="43"/>
      <c r="F83" s="43"/>
    </row>
    <row r="84" spans="2:6" x14ac:dyDescent="0.2">
      <c r="B84" s="32"/>
      <c r="C84" s="32"/>
      <c r="D84" s="32"/>
      <c r="E84" s="43"/>
      <c r="F84" s="43"/>
    </row>
    <row r="85" spans="2:6" x14ac:dyDescent="0.2">
      <c r="B85" s="32"/>
      <c r="C85" s="32"/>
      <c r="D85" s="32"/>
      <c r="E85" s="43"/>
      <c r="F85" s="43"/>
    </row>
    <row r="86" spans="2:6" x14ac:dyDescent="0.2">
      <c r="B86" s="32"/>
      <c r="C86" s="32"/>
      <c r="D86" s="32"/>
      <c r="E86" s="43"/>
      <c r="F86" s="43"/>
    </row>
    <row r="87" spans="2:6" x14ac:dyDescent="0.2">
      <c r="B87" s="32"/>
      <c r="C87" s="32"/>
      <c r="D87" s="32"/>
      <c r="E87" s="43"/>
      <c r="F87" s="43"/>
    </row>
    <row r="88" spans="2:6" x14ac:dyDescent="0.2">
      <c r="B88" s="32"/>
      <c r="C88" s="32"/>
      <c r="D88" s="32"/>
      <c r="E88" s="43"/>
      <c r="F88" s="43"/>
    </row>
    <row r="89" spans="2:6" x14ac:dyDescent="0.2">
      <c r="B89" s="32"/>
      <c r="C89" s="32"/>
      <c r="D89" s="32"/>
      <c r="E89" s="43"/>
      <c r="F89" s="43"/>
    </row>
    <row r="90" spans="2:6" x14ac:dyDescent="0.2">
      <c r="B90" s="32"/>
      <c r="C90" s="32"/>
      <c r="D90" s="32"/>
      <c r="E90" s="43"/>
      <c r="F90" s="43"/>
    </row>
    <row r="91" spans="2:6" x14ac:dyDescent="0.2">
      <c r="B91" s="32"/>
      <c r="C91" s="32"/>
      <c r="D91" s="32"/>
      <c r="E91" s="43"/>
      <c r="F91" s="43"/>
    </row>
    <row r="92" spans="2:6" x14ac:dyDescent="0.2">
      <c r="B92" s="32"/>
      <c r="C92" s="32"/>
      <c r="D92" s="32"/>
      <c r="E92" s="43"/>
      <c r="F92" s="43"/>
    </row>
    <row r="93" spans="2:6" x14ac:dyDescent="0.2">
      <c r="B93" s="32"/>
      <c r="C93" s="32"/>
      <c r="D93" s="32"/>
      <c r="E93" s="43"/>
      <c r="F93" s="43"/>
    </row>
    <row r="94" spans="2:6" x14ac:dyDescent="0.2">
      <c r="B94" s="32"/>
      <c r="C94" s="32"/>
      <c r="D94" s="32"/>
      <c r="E94" s="43"/>
      <c r="F94" s="43"/>
    </row>
    <row r="95" spans="2:6" x14ac:dyDescent="0.2">
      <c r="B95" s="32"/>
      <c r="C95" s="32"/>
      <c r="D95" s="32"/>
      <c r="E95" s="43"/>
      <c r="F95" s="43"/>
    </row>
    <row r="96" spans="2:6" x14ac:dyDescent="0.2">
      <c r="B96" s="32"/>
      <c r="C96" s="32"/>
      <c r="D96" s="32"/>
      <c r="E96" s="43"/>
      <c r="F96" s="43"/>
    </row>
    <row r="97" spans="2:6" x14ac:dyDescent="0.2">
      <c r="B97" s="32"/>
      <c r="C97" s="32"/>
      <c r="D97" s="32"/>
      <c r="E97" s="43"/>
      <c r="F97" s="43"/>
    </row>
    <row r="98" spans="2:6" x14ac:dyDescent="0.2">
      <c r="B98" s="32"/>
      <c r="C98" s="32"/>
      <c r="D98" s="32"/>
      <c r="E98" s="43"/>
      <c r="F98" s="43"/>
    </row>
    <row r="99" spans="2:6" x14ac:dyDescent="0.2">
      <c r="B99" s="32"/>
      <c r="C99" s="32"/>
      <c r="D99" s="32"/>
      <c r="E99" s="43"/>
      <c r="F99" s="43"/>
    </row>
    <row r="100" spans="2:6" x14ac:dyDescent="0.2">
      <c r="B100" s="32"/>
      <c r="C100" s="32"/>
      <c r="D100" s="32"/>
      <c r="E100" s="43"/>
      <c r="F100" s="43"/>
    </row>
    <row r="101" spans="2:6" x14ac:dyDescent="0.2">
      <c r="B101" s="32"/>
      <c r="C101" s="32"/>
      <c r="D101" s="32"/>
      <c r="E101" s="43"/>
      <c r="F101" s="43"/>
    </row>
    <row r="102" spans="2:6" x14ac:dyDescent="0.2">
      <c r="B102" s="32"/>
      <c r="C102" s="32"/>
      <c r="D102" s="32"/>
      <c r="E102" s="43"/>
      <c r="F102" s="43"/>
    </row>
    <row r="103" spans="2:6" x14ac:dyDescent="0.2">
      <c r="B103" s="32"/>
      <c r="C103" s="32"/>
      <c r="D103" s="32"/>
      <c r="E103" s="43"/>
      <c r="F103" s="43"/>
    </row>
    <row r="104" spans="2:6" x14ac:dyDescent="0.2">
      <c r="B104" s="32"/>
      <c r="C104" s="32"/>
      <c r="D104" s="32"/>
      <c r="E104" s="43"/>
      <c r="F104" s="43"/>
    </row>
    <row r="105" spans="2:6" x14ac:dyDescent="0.2">
      <c r="B105" s="32"/>
      <c r="C105" s="32"/>
      <c r="D105" s="32"/>
      <c r="E105" s="43"/>
      <c r="F105" s="43"/>
    </row>
    <row r="106" spans="2:6" x14ac:dyDescent="0.2">
      <c r="B106" s="32"/>
      <c r="C106" s="32"/>
      <c r="D106" s="32"/>
      <c r="E106" s="43"/>
      <c r="F106" s="43"/>
    </row>
    <row r="107" spans="2:6" x14ac:dyDescent="0.2">
      <c r="B107" s="32"/>
      <c r="C107" s="32"/>
      <c r="D107" s="32"/>
      <c r="E107" s="43"/>
      <c r="F107" s="43"/>
    </row>
    <row r="108" spans="2:6" x14ac:dyDescent="0.2">
      <c r="B108" s="32"/>
      <c r="C108" s="32"/>
      <c r="D108" s="32"/>
      <c r="E108" s="43"/>
      <c r="F108" s="43"/>
    </row>
    <row r="109" spans="2:6" x14ac:dyDescent="0.2">
      <c r="B109" s="32"/>
      <c r="C109" s="32"/>
      <c r="D109" s="32"/>
      <c r="E109" s="43"/>
      <c r="F109" s="43"/>
    </row>
    <row r="110" spans="2:6" x14ac:dyDescent="0.2">
      <c r="B110" s="32"/>
      <c r="C110" s="32"/>
      <c r="D110" s="32"/>
      <c r="E110" s="43"/>
      <c r="F110" s="43"/>
    </row>
    <row r="111" spans="2:6" x14ac:dyDescent="0.2">
      <c r="B111" s="32"/>
      <c r="C111" s="32"/>
      <c r="D111" s="32"/>
      <c r="E111" s="43"/>
      <c r="F111" s="43"/>
    </row>
    <row r="112" spans="2:6" x14ac:dyDescent="0.2">
      <c r="B112" s="32"/>
      <c r="C112" s="32"/>
      <c r="D112" s="32"/>
      <c r="E112" s="43"/>
      <c r="F112" s="43"/>
    </row>
    <row r="113" spans="2:6" x14ac:dyDescent="0.2">
      <c r="B113" s="32"/>
      <c r="C113" s="32"/>
      <c r="D113" s="32"/>
      <c r="E113" s="43"/>
      <c r="F113" s="43"/>
    </row>
    <row r="114" spans="2:6" x14ac:dyDescent="0.2">
      <c r="B114" s="32"/>
      <c r="C114" s="32"/>
      <c r="D114" s="32"/>
      <c r="E114" s="43"/>
      <c r="F114" s="43"/>
    </row>
    <row r="115" spans="2:6" x14ac:dyDescent="0.2">
      <c r="B115" s="32"/>
      <c r="C115" s="32"/>
      <c r="D115" s="32"/>
      <c r="E115" s="43"/>
      <c r="F115" s="43"/>
    </row>
    <row r="116" spans="2:6" x14ac:dyDescent="0.2">
      <c r="B116" s="32"/>
      <c r="C116" s="32"/>
      <c r="D116" s="32"/>
      <c r="E116" s="43"/>
      <c r="F116" s="43"/>
    </row>
    <row r="117" spans="2:6" x14ac:dyDescent="0.2">
      <c r="B117" s="32"/>
      <c r="C117" s="32"/>
      <c r="D117" s="32"/>
      <c r="E117" s="43"/>
      <c r="F117" s="43"/>
    </row>
    <row r="118" spans="2:6" x14ac:dyDescent="0.2">
      <c r="B118" s="32"/>
      <c r="C118" s="32"/>
      <c r="D118" s="32"/>
      <c r="E118" s="43"/>
      <c r="F118" s="43"/>
    </row>
    <row r="119" spans="2:6" x14ac:dyDescent="0.2">
      <c r="B119" s="32"/>
      <c r="C119" s="32"/>
      <c r="D119" s="32"/>
      <c r="E119" s="43"/>
      <c r="F119" s="43"/>
    </row>
    <row r="120" spans="2:6" x14ac:dyDescent="0.2">
      <c r="B120" s="32"/>
      <c r="C120" s="32"/>
      <c r="D120" s="32"/>
      <c r="E120" s="43"/>
      <c r="F120" s="43"/>
    </row>
    <row r="121" spans="2:6" x14ac:dyDescent="0.2">
      <c r="B121" s="32"/>
      <c r="C121" s="32"/>
      <c r="D121" s="32"/>
      <c r="E121" s="43"/>
      <c r="F121" s="43"/>
    </row>
    <row r="122" spans="2:6" x14ac:dyDescent="0.2">
      <c r="B122" s="32"/>
      <c r="C122" s="32"/>
      <c r="D122" s="32"/>
      <c r="E122" s="43"/>
      <c r="F122" s="43"/>
    </row>
    <row r="123" spans="2:6" x14ac:dyDescent="0.2">
      <c r="B123" s="32"/>
      <c r="C123" s="32"/>
      <c r="D123" s="32"/>
      <c r="E123" s="43"/>
      <c r="F123" s="43"/>
    </row>
    <row r="124" spans="2:6" x14ac:dyDescent="0.2">
      <c r="B124" s="32"/>
      <c r="C124" s="32"/>
      <c r="D124" s="32"/>
      <c r="E124" s="43"/>
      <c r="F124" s="43"/>
    </row>
    <row r="125" spans="2:6" x14ac:dyDescent="0.2">
      <c r="B125" s="32"/>
      <c r="C125" s="32"/>
      <c r="D125" s="32"/>
      <c r="E125" s="43"/>
      <c r="F125" s="43"/>
    </row>
    <row r="126" spans="2:6" x14ac:dyDescent="0.2">
      <c r="B126" s="32"/>
      <c r="C126" s="32"/>
      <c r="D126" s="32"/>
      <c r="E126" s="43"/>
      <c r="F126" s="43"/>
    </row>
    <row r="127" spans="2:6" x14ac:dyDescent="0.2">
      <c r="B127" s="32"/>
      <c r="C127" s="32"/>
      <c r="D127" s="32"/>
      <c r="E127" s="43"/>
      <c r="F127" s="43"/>
    </row>
    <row r="128" spans="2:6" x14ac:dyDescent="0.2">
      <c r="B128" s="32"/>
      <c r="C128" s="32"/>
      <c r="D128" s="32"/>
      <c r="E128" s="43"/>
      <c r="F128" s="43"/>
    </row>
    <row r="129" spans="2:6" x14ac:dyDescent="0.2">
      <c r="B129" s="32"/>
      <c r="C129" s="32"/>
      <c r="D129" s="32"/>
      <c r="E129" s="43"/>
      <c r="F129" s="43"/>
    </row>
    <row r="130" spans="2:6" x14ac:dyDescent="0.2">
      <c r="B130" s="32"/>
      <c r="C130" s="32"/>
      <c r="D130" s="32"/>
      <c r="E130" s="43"/>
      <c r="F130" s="43"/>
    </row>
    <row r="131" spans="2:6" x14ac:dyDescent="0.2">
      <c r="B131" s="32"/>
      <c r="C131" s="32"/>
      <c r="D131" s="32"/>
      <c r="E131" s="43"/>
      <c r="F131" s="43"/>
    </row>
    <row r="132" spans="2:6" x14ac:dyDescent="0.2">
      <c r="B132" s="32"/>
      <c r="C132" s="32"/>
      <c r="D132" s="32"/>
      <c r="E132" s="43"/>
      <c r="F132" s="43"/>
    </row>
    <row r="133" spans="2:6" x14ac:dyDescent="0.2">
      <c r="B133" s="32"/>
      <c r="C133" s="32"/>
      <c r="D133" s="32"/>
      <c r="E133" s="43"/>
      <c r="F133" s="43"/>
    </row>
    <row r="134" spans="2:6" x14ac:dyDescent="0.2">
      <c r="B134" s="32"/>
      <c r="C134" s="32"/>
      <c r="D134" s="32"/>
      <c r="E134" s="43"/>
      <c r="F134" s="43"/>
    </row>
    <row r="135" spans="2:6" x14ac:dyDescent="0.2">
      <c r="B135" s="32"/>
      <c r="C135" s="32"/>
      <c r="D135" s="32"/>
      <c r="E135" s="43"/>
      <c r="F135" s="43"/>
    </row>
    <row r="136" spans="2:6" x14ac:dyDescent="0.2">
      <c r="B136" s="32"/>
      <c r="C136" s="32"/>
      <c r="D136" s="32"/>
      <c r="E136" s="43"/>
      <c r="F136" s="43"/>
    </row>
    <row r="137" spans="2:6" x14ac:dyDescent="0.2">
      <c r="B137" s="32"/>
      <c r="C137" s="32"/>
      <c r="D137" s="32"/>
      <c r="E137" s="43"/>
      <c r="F137" s="43"/>
    </row>
    <row r="138" spans="2:6" x14ac:dyDescent="0.2">
      <c r="B138" s="32"/>
      <c r="C138" s="32"/>
      <c r="D138" s="32"/>
      <c r="E138" s="43"/>
      <c r="F138" s="43"/>
    </row>
    <row r="139" spans="2:6" x14ac:dyDescent="0.2">
      <c r="B139" s="32"/>
      <c r="C139" s="32"/>
      <c r="D139" s="32"/>
      <c r="E139" s="43"/>
      <c r="F139" s="43"/>
    </row>
    <row r="140" spans="2:6" x14ac:dyDescent="0.2">
      <c r="B140" s="32"/>
      <c r="C140" s="32"/>
      <c r="D140" s="32"/>
      <c r="E140" s="43"/>
      <c r="F140" s="43"/>
    </row>
    <row r="141" spans="2:6" x14ac:dyDescent="0.2">
      <c r="B141" s="32"/>
      <c r="C141" s="32"/>
      <c r="D141" s="32"/>
      <c r="E141" s="43"/>
      <c r="F141" s="43"/>
    </row>
    <row r="142" spans="2:6" x14ac:dyDescent="0.2">
      <c r="B142" s="32"/>
      <c r="C142" s="32"/>
      <c r="D142" s="32"/>
      <c r="E142" s="43"/>
      <c r="F142" s="43"/>
    </row>
    <row r="143" spans="2:6" x14ac:dyDescent="0.2">
      <c r="B143" s="32"/>
      <c r="C143" s="32"/>
      <c r="D143" s="32"/>
      <c r="E143" s="43"/>
      <c r="F143" s="43"/>
    </row>
    <row r="144" spans="2:6" x14ac:dyDescent="0.2">
      <c r="B144" s="32"/>
      <c r="C144" s="32"/>
      <c r="D144" s="32"/>
      <c r="E144" s="43"/>
      <c r="F144" s="43"/>
    </row>
    <row r="145" spans="2:6" x14ac:dyDescent="0.2">
      <c r="B145" s="32"/>
      <c r="C145" s="32"/>
      <c r="D145" s="32"/>
      <c r="E145" s="43"/>
      <c r="F145" s="43"/>
    </row>
    <row r="146" spans="2:6" x14ac:dyDescent="0.2">
      <c r="B146" s="32"/>
      <c r="C146" s="32"/>
      <c r="D146" s="32"/>
      <c r="E146" s="43"/>
      <c r="F146" s="43"/>
    </row>
    <row r="147" spans="2:6" x14ac:dyDescent="0.2">
      <c r="B147" s="32"/>
      <c r="C147" s="32"/>
      <c r="D147" s="32"/>
      <c r="E147" s="43"/>
      <c r="F147" s="43"/>
    </row>
    <row r="148" spans="2:6" x14ac:dyDescent="0.2">
      <c r="B148" s="32"/>
      <c r="C148" s="32"/>
      <c r="D148" s="32"/>
      <c r="E148" s="43"/>
      <c r="F148" s="43"/>
    </row>
    <row r="149" spans="2:6" x14ac:dyDescent="0.2">
      <c r="B149" s="32"/>
      <c r="C149" s="32"/>
      <c r="D149" s="32"/>
      <c r="E149" s="43"/>
      <c r="F149" s="43"/>
    </row>
    <row r="150" spans="2:6" x14ac:dyDescent="0.2">
      <c r="B150" s="32"/>
      <c r="C150" s="32"/>
      <c r="D150" s="32"/>
      <c r="E150" s="43"/>
      <c r="F150" s="43"/>
    </row>
    <row r="151" spans="2:6" x14ac:dyDescent="0.2">
      <c r="B151" s="32"/>
      <c r="C151" s="32"/>
      <c r="D151" s="32"/>
      <c r="E151" s="43"/>
      <c r="F151" s="43"/>
    </row>
    <row r="152" spans="2:6" x14ac:dyDescent="0.2">
      <c r="B152" s="32"/>
      <c r="C152" s="32"/>
      <c r="D152" s="32"/>
      <c r="E152" s="43"/>
      <c r="F152" s="43"/>
    </row>
    <row r="153" spans="2:6" x14ac:dyDescent="0.2">
      <c r="B153" s="32"/>
      <c r="C153" s="32"/>
      <c r="D153" s="32"/>
      <c r="E153" s="43"/>
      <c r="F153" s="43"/>
    </row>
    <row r="154" spans="2:6" x14ac:dyDescent="0.2">
      <c r="B154" s="32"/>
      <c r="C154" s="32"/>
      <c r="D154" s="32"/>
      <c r="E154" s="43"/>
      <c r="F154" s="43"/>
    </row>
    <row r="155" spans="2:6" x14ac:dyDescent="0.2">
      <c r="B155" s="32"/>
      <c r="C155" s="32"/>
      <c r="D155" s="32"/>
      <c r="E155" s="43"/>
      <c r="F155" s="43"/>
    </row>
    <row r="156" spans="2:6" x14ac:dyDescent="0.2">
      <c r="B156" s="32"/>
      <c r="C156" s="32"/>
      <c r="D156" s="32"/>
      <c r="E156" s="43"/>
      <c r="F156" s="43"/>
    </row>
    <row r="157" spans="2:6" x14ac:dyDescent="0.2">
      <c r="B157" s="32"/>
      <c r="C157" s="32"/>
      <c r="D157" s="32"/>
      <c r="E157" s="43"/>
      <c r="F157" s="43"/>
    </row>
    <row r="158" spans="2:6" x14ac:dyDescent="0.2">
      <c r="B158" s="32"/>
      <c r="C158" s="32"/>
      <c r="D158" s="32"/>
      <c r="E158" s="43"/>
      <c r="F158" s="43"/>
    </row>
    <row r="159" spans="2:6" x14ac:dyDescent="0.2">
      <c r="B159" s="32"/>
      <c r="C159" s="32"/>
      <c r="D159" s="32"/>
      <c r="E159" s="43"/>
      <c r="F159" s="43"/>
    </row>
    <row r="160" spans="2:6" x14ac:dyDescent="0.2">
      <c r="B160" s="32"/>
      <c r="C160" s="32"/>
      <c r="D160" s="32"/>
      <c r="E160" s="43"/>
      <c r="F160" s="43"/>
    </row>
    <row r="161" spans="2:6" x14ac:dyDescent="0.2">
      <c r="B161" s="32"/>
      <c r="C161" s="32"/>
      <c r="D161" s="32"/>
      <c r="E161" s="43"/>
      <c r="F161" s="43"/>
    </row>
    <row r="162" spans="2:6" x14ac:dyDescent="0.2">
      <c r="B162" s="32"/>
      <c r="C162" s="32"/>
      <c r="D162" s="32"/>
      <c r="E162" s="43"/>
      <c r="F162" s="43"/>
    </row>
    <row r="163" spans="2:6" x14ac:dyDescent="0.2">
      <c r="B163" s="32"/>
      <c r="C163" s="32"/>
      <c r="D163" s="32"/>
      <c r="E163" s="43"/>
      <c r="F163" s="43"/>
    </row>
    <row r="164" spans="2:6" x14ac:dyDescent="0.2">
      <c r="B164" s="32"/>
      <c r="C164" s="32"/>
      <c r="D164" s="32"/>
      <c r="E164" s="43"/>
      <c r="F164" s="43"/>
    </row>
    <row r="165" spans="2:6" x14ac:dyDescent="0.2">
      <c r="B165" s="32"/>
      <c r="C165" s="32"/>
      <c r="D165" s="32"/>
      <c r="E165" s="43"/>
      <c r="F165" s="43"/>
    </row>
    <row r="166" spans="2:6" x14ac:dyDescent="0.2">
      <c r="B166" s="32"/>
      <c r="C166" s="32"/>
      <c r="D166" s="32"/>
      <c r="E166" s="43"/>
      <c r="F166" s="43"/>
    </row>
    <row r="167" spans="2:6" x14ac:dyDescent="0.2">
      <c r="B167" s="32"/>
      <c r="C167" s="32"/>
      <c r="D167" s="32"/>
      <c r="E167" s="43"/>
      <c r="F167" s="43"/>
    </row>
    <row r="168" spans="2:6" x14ac:dyDescent="0.2">
      <c r="B168" s="32"/>
      <c r="C168" s="32"/>
      <c r="D168" s="32"/>
      <c r="E168" s="43"/>
      <c r="F168" s="43"/>
    </row>
    <row r="169" spans="2:6" x14ac:dyDescent="0.2">
      <c r="B169" s="32"/>
      <c r="C169" s="32"/>
      <c r="D169" s="32"/>
      <c r="E169" s="43"/>
      <c r="F169" s="43"/>
    </row>
    <row r="170" spans="2:6" x14ac:dyDescent="0.2">
      <c r="B170" s="32"/>
      <c r="C170" s="32"/>
      <c r="D170" s="32"/>
      <c r="E170" s="43"/>
      <c r="F170" s="43"/>
    </row>
    <row r="171" spans="2:6" x14ac:dyDescent="0.2">
      <c r="B171" s="32"/>
      <c r="C171" s="32"/>
      <c r="D171" s="32"/>
      <c r="E171" s="43"/>
      <c r="F171" s="43"/>
    </row>
    <row r="172" spans="2:6" x14ac:dyDescent="0.2">
      <c r="B172" s="32"/>
      <c r="C172" s="32"/>
      <c r="D172" s="32"/>
      <c r="E172" s="43"/>
      <c r="F172" s="43"/>
    </row>
    <row r="173" spans="2:6" x14ac:dyDescent="0.2">
      <c r="B173" s="32"/>
      <c r="C173" s="32"/>
      <c r="D173" s="32"/>
      <c r="E173" s="43"/>
      <c r="F173" s="43"/>
    </row>
    <row r="174" spans="2:6" x14ac:dyDescent="0.2">
      <c r="B174" s="32"/>
      <c r="C174" s="32"/>
      <c r="D174" s="32"/>
      <c r="E174" s="43"/>
      <c r="F174" s="43"/>
    </row>
    <row r="175" spans="2:6" x14ac:dyDescent="0.2">
      <c r="B175" s="32"/>
      <c r="C175" s="32"/>
      <c r="D175" s="32"/>
      <c r="E175" s="43"/>
      <c r="F175" s="43"/>
    </row>
    <row r="176" spans="2:6" x14ac:dyDescent="0.2">
      <c r="B176" s="32"/>
      <c r="C176" s="32"/>
      <c r="D176" s="32"/>
      <c r="E176" s="43"/>
      <c r="F176" s="43"/>
    </row>
    <row r="177" spans="2:6" x14ac:dyDescent="0.2">
      <c r="B177" s="32"/>
      <c r="C177" s="32"/>
      <c r="D177" s="32"/>
      <c r="E177" s="43"/>
      <c r="F177" s="43"/>
    </row>
    <row r="178" spans="2:6" x14ac:dyDescent="0.2">
      <c r="B178" s="32"/>
      <c r="C178" s="32"/>
      <c r="D178" s="32"/>
      <c r="E178" s="43"/>
      <c r="F178" s="43"/>
    </row>
    <row r="179" spans="2:6" x14ac:dyDescent="0.2">
      <c r="B179" s="32"/>
      <c r="C179" s="32"/>
      <c r="D179" s="32"/>
      <c r="E179" s="43"/>
      <c r="F179" s="43"/>
    </row>
    <row r="180" spans="2:6" x14ac:dyDescent="0.2">
      <c r="B180" s="32"/>
      <c r="C180" s="32"/>
      <c r="D180" s="32"/>
      <c r="E180" s="43"/>
      <c r="F180" s="43"/>
    </row>
    <row r="181" spans="2:6" x14ac:dyDescent="0.2">
      <c r="B181" s="32"/>
      <c r="C181" s="32"/>
      <c r="D181" s="32"/>
      <c r="E181" s="43"/>
      <c r="F181" s="43"/>
    </row>
    <row r="182" spans="2:6" x14ac:dyDescent="0.2">
      <c r="B182" s="32"/>
      <c r="C182" s="32"/>
      <c r="D182" s="32"/>
      <c r="E182" s="43"/>
      <c r="F182" s="43"/>
    </row>
    <row r="183" spans="2:6" x14ac:dyDescent="0.2">
      <c r="B183" s="32"/>
      <c r="C183" s="32"/>
      <c r="D183" s="32"/>
      <c r="E183" s="43"/>
      <c r="F183" s="43"/>
    </row>
    <row r="184" spans="2:6" x14ac:dyDescent="0.2">
      <c r="B184" s="32"/>
      <c r="C184" s="32"/>
      <c r="D184" s="32"/>
      <c r="E184" s="43"/>
      <c r="F184" s="43"/>
    </row>
    <row r="185" spans="2:6" x14ac:dyDescent="0.2">
      <c r="B185" s="32"/>
      <c r="C185" s="32"/>
      <c r="D185" s="32"/>
      <c r="E185" s="43"/>
      <c r="F185" s="43"/>
    </row>
    <row r="186" spans="2:6" x14ac:dyDescent="0.2">
      <c r="B186" s="32"/>
      <c r="C186" s="32"/>
      <c r="D186" s="32"/>
      <c r="E186" s="43"/>
      <c r="F186" s="43"/>
    </row>
    <row r="187" spans="2:6" x14ac:dyDescent="0.2">
      <c r="B187" s="32"/>
      <c r="C187" s="32"/>
      <c r="D187" s="32"/>
      <c r="E187" s="43"/>
      <c r="F187" s="43"/>
    </row>
    <row r="188" spans="2:6" x14ac:dyDescent="0.2">
      <c r="B188" s="32"/>
      <c r="C188" s="32"/>
      <c r="D188" s="32"/>
      <c r="E188" s="43"/>
      <c r="F188" s="43"/>
    </row>
    <row r="189" spans="2:6" x14ac:dyDescent="0.2">
      <c r="B189" s="32"/>
      <c r="C189" s="32"/>
      <c r="D189" s="32"/>
      <c r="E189" s="43"/>
      <c r="F189" s="43"/>
    </row>
    <row r="190" spans="2:6" x14ac:dyDescent="0.2">
      <c r="B190" s="32"/>
      <c r="C190" s="32"/>
      <c r="D190" s="32"/>
      <c r="E190" s="43"/>
      <c r="F190" s="43"/>
    </row>
    <row r="191" spans="2:6" x14ac:dyDescent="0.2">
      <c r="B191" s="32"/>
      <c r="C191" s="32"/>
      <c r="D191" s="32"/>
      <c r="E191" s="43"/>
      <c r="F191" s="43"/>
    </row>
    <row r="192" spans="2:6" x14ac:dyDescent="0.2">
      <c r="B192" s="32"/>
      <c r="C192" s="32"/>
      <c r="D192" s="32"/>
      <c r="E192" s="43"/>
      <c r="F192" s="43"/>
    </row>
    <row r="193" spans="2:6" x14ac:dyDescent="0.2">
      <c r="B193" s="32"/>
      <c r="C193" s="32"/>
      <c r="D193" s="32"/>
      <c r="E193" s="43"/>
      <c r="F193" s="43"/>
    </row>
    <row r="194" spans="2:6" x14ac:dyDescent="0.2">
      <c r="B194" s="32"/>
      <c r="C194" s="32"/>
      <c r="D194" s="32"/>
      <c r="E194" s="43"/>
      <c r="F194" s="43"/>
    </row>
    <row r="195" spans="2:6" x14ac:dyDescent="0.2">
      <c r="B195" s="32"/>
      <c r="C195" s="32"/>
      <c r="D195" s="32"/>
      <c r="E195" s="43"/>
      <c r="F195" s="43"/>
    </row>
    <row r="196" spans="2:6" x14ac:dyDescent="0.2">
      <c r="B196" s="32"/>
      <c r="C196" s="32"/>
      <c r="D196" s="32"/>
      <c r="E196" s="43"/>
      <c r="F196" s="43"/>
    </row>
    <row r="197" spans="2:6" x14ac:dyDescent="0.2">
      <c r="B197" s="32"/>
      <c r="C197" s="32"/>
      <c r="D197" s="32"/>
      <c r="E197" s="43"/>
      <c r="F197" s="43"/>
    </row>
    <row r="198" spans="2:6" x14ac:dyDescent="0.2">
      <c r="B198" s="32"/>
      <c r="C198" s="32"/>
      <c r="D198" s="32"/>
      <c r="E198" s="43"/>
      <c r="F198" s="43"/>
    </row>
    <row r="199" spans="2:6" x14ac:dyDescent="0.2">
      <c r="B199" s="32"/>
      <c r="C199" s="32"/>
      <c r="D199" s="32"/>
      <c r="E199" s="43"/>
      <c r="F199" s="43"/>
    </row>
    <row r="200" spans="2:6" x14ac:dyDescent="0.2">
      <c r="B200" s="32"/>
      <c r="C200" s="32"/>
      <c r="D200" s="32"/>
      <c r="E200" s="43"/>
      <c r="F200" s="43"/>
    </row>
    <row r="201" spans="2:6" x14ac:dyDescent="0.2">
      <c r="B201" s="32"/>
      <c r="C201" s="32"/>
      <c r="D201" s="32"/>
      <c r="E201" s="43"/>
      <c r="F201" s="43"/>
    </row>
    <row r="202" spans="2:6" x14ac:dyDescent="0.2">
      <c r="B202" s="32"/>
      <c r="C202" s="32"/>
      <c r="D202" s="32"/>
      <c r="E202" s="43"/>
      <c r="F202" s="43"/>
    </row>
    <row r="203" spans="2:6" x14ac:dyDescent="0.2">
      <c r="B203" s="32"/>
      <c r="C203" s="32"/>
      <c r="D203" s="32"/>
      <c r="E203" s="43"/>
      <c r="F203" s="43"/>
    </row>
    <row r="204" spans="2:6" x14ac:dyDescent="0.2">
      <c r="B204" s="32"/>
      <c r="C204" s="32"/>
      <c r="D204" s="32"/>
      <c r="E204" s="43"/>
      <c r="F204" s="43"/>
    </row>
    <row r="205" spans="2:6" x14ac:dyDescent="0.2">
      <c r="B205" s="32"/>
      <c r="C205" s="32"/>
      <c r="D205" s="32"/>
      <c r="E205" s="43"/>
      <c r="F205" s="43"/>
    </row>
    <row r="206" spans="2:6" x14ac:dyDescent="0.2">
      <c r="B206" s="32"/>
      <c r="C206" s="32"/>
      <c r="D206" s="32"/>
      <c r="E206" s="43"/>
      <c r="F206" s="43"/>
    </row>
    <row r="207" spans="2:6" x14ac:dyDescent="0.2">
      <c r="B207" s="32"/>
      <c r="C207" s="32"/>
      <c r="D207" s="32"/>
      <c r="E207" s="43"/>
      <c r="F207" s="43"/>
    </row>
    <row r="208" spans="2:6" x14ac:dyDescent="0.2">
      <c r="B208" s="32"/>
      <c r="C208" s="32"/>
      <c r="D208" s="32"/>
      <c r="E208" s="43"/>
      <c r="F208" s="43"/>
    </row>
    <row r="209" spans="2:6" x14ac:dyDescent="0.2">
      <c r="B209" s="32"/>
      <c r="C209" s="32"/>
      <c r="D209" s="32"/>
      <c r="E209" s="43"/>
      <c r="F209" s="43"/>
    </row>
    <row r="210" spans="2:6" x14ac:dyDescent="0.2">
      <c r="B210" s="32"/>
      <c r="C210" s="32"/>
      <c r="D210" s="32"/>
      <c r="E210" s="43"/>
      <c r="F210" s="43"/>
    </row>
    <row r="211" spans="2:6" x14ac:dyDescent="0.2">
      <c r="B211" s="32"/>
      <c r="C211" s="32"/>
      <c r="D211" s="32"/>
      <c r="E211" s="43"/>
      <c r="F211" s="43"/>
    </row>
    <row r="212" spans="2:6" x14ac:dyDescent="0.2">
      <c r="B212" s="32"/>
      <c r="C212" s="32"/>
      <c r="D212" s="32"/>
      <c r="E212" s="43"/>
      <c r="F212" s="43"/>
    </row>
    <row r="213" spans="2:6" x14ac:dyDescent="0.2">
      <c r="B213" s="32"/>
      <c r="C213" s="32"/>
      <c r="D213" s="32"/>
      <c r="E213" s="43"/>
      <c r="F213" s="43"/>
    </row>
    <row r="214" spans="2:6" x14ac:dyDescent="0.2">
      <c r="B214" s="32"/>
      <c r="C214" s="32"/>
      <c r="D214" s="32"/>
      <c r="E214" s="43"/>
      <c r="F214" s="43"/>
    </row>
    <row r="215" spans="2:6" x14ac:dyDescent="0.2">
      <c r="B215" s="32"/>
      <c r="C215" s="32"/>
      <c r="D215" s="32"/>
      <c r="E215" s="43"/>
      <c r="F215" s="43"/>
    </row>
    <row r="216" spans="2:6" x14ac:dyDescent="0.2">
      <c r="B216" s="32"/>
      <c r="C216" s="32"/>
      <c r="D216" s="32"/>
      <c r="E216" s="43"/>
      <c r="F216" s="43"/>
    </row>
    <row r="217" spans="2:6" x14ac:dyDescent="0.2">
      <c r="B217" s="32"/>
      <c r="C217" s="32"/>
      <c r="D217" s="32"/>
      <c r="E217" s="43"/>
      <c r="F217" s="43"/>
    </row>
    <row r="218" spans="2:6" x14ac:dyDescent="0.2">
      <c r="B218" s="32"/>
      <c r="C218" s="32"/>
      <c r="D218" s="32"/>
      <c r="E218" s="43"/>
      <c r="F218" s="43"/>
    </row>
    <row r="219" spans="2:6" x14ac:dyDescent="0.2">
      <c r="B219" s="32"/>
      <c r="C219" s="32"/>
      <c r="D219" s="32"/>
      <c r="E219" s="43"/>
      <c r="F219" s="43"/>
    </row>
    <row r="220" spans="2:6" x14ac:dyDescent="0.2">
      <c r="B220" s="32"/>
      <c r="C220" s="32"/>
      <c r="D220" s="32"/>
      <c r="E220" s="43"/>
      <c r="F220" s="43"/>
    </row>
    <row r="221" spans="2:6" x14ac:dyDescent="0.2">
      <c r="B221" s="32"/>
      <c r="C221" s="32"/>
      <c r="D221" s="32"/>
      <c r="E221" s="43"/>
      <c r="F221" s="43"/>
    </row>
    <row r="222" spans="2:6" x14ac:dyDescent="0.2">
      <c r="B222" s="32"/>
      <c r="C222" s="32"/>
      <c r="D222" s="32"/>
      <c r="E222" s="43"/>
      <c r="F222" s="43"/>
    </row>
    <row r="223" spans="2:6" x14ac:dyDescent="0.2">
      <c r="B223" s="32"/>
      <c r="C223" s="32"/>
      <c r="D223" s="32"/>
      <c r="E223" s="43"/>
      <c r="F223" s="43"/>
    </row>
    <row r="224" spans="2:6" x14ac:dyDescent="0.2">
      <c r="B224" s="32"/>
      <c r="C224" s="32"/>
      <c r="D224" s="32"/>
      <c r="E224" s="43"/>
      <c r="F224" s="43"/>
    </row>
    <row r="225" spans="2:6" x14ac:dyDescent="0.2">
      <c r="B225" s="32"/>
      <c r="C225" s="32"/>
      <c r="D225" s="32"/>
      <c r="E225" s="43"/>
      <c r="F225" s="43"/>
    </row>
    <row r="226" spans="2:6" x14ac:dyDescent="0.2">
      <c r="B226" s="32"/>
      <c r="C226" s="32"/>
      <c r="D226" s="32"/>
      <c r="E226" s="43"/>
      <c r="F226" s="43"/>
    </row>
    <row r="227" spans="2:6" x14ac:dyDescent="0.2">
      <c r="B227" s="32"/>
      <c r="C227" s="32"/>
      <c r="D227" s="32"/>
      <c r="E227" s="43"/>
      <c r="F227" s="43"/>
    </row>
    <row r="228" spans="2:6" x14ac:dyDescent="0.2">
      <c r="B228" s="32"/>
      <c r="C228" s="32"/>
      <c r="D228" s="32"/>
      <c r="E228" s="43"/>
      <c r="F228" s="43"/>
    </row>
    <row r="229" spans="2:6" x14ac:dyDescent="0.2">
      <c r="B229" s="32"/>
      <c r="C229" s="32"/>
      <c r="D229" s="32"/>
      <c r="E229" s="43"/>
      <c r="F229" s="43"/>
    </row>
    <row r="230" spans="2:6" x14ac:dyDescent="0.2">
      <c r="B230" s="32"/>
      <c r="C230" s="32"/>
      <c r="D230" s="32"/>
      <c r="E230" s="43"/>
      <c r="F230" s="43"/>
    </row>
    <row r="231" spans="2:6" x14ac:dyDescent="0.2">
      <c r="B231" s="32"/>
      <c r="C231" s="32"/>
      <c r="D231" s="32"/>
      <c r="E231" s="43"/>
      <c r="F231" s="43"/>
    </row>
    <row r="232" spans="2:6" x14ac:dyDescent="0.2">
      <c r="B232" s="32"/>
      <c r="C232" s="32"/>
      <c r="D232" s="32"/>
      <c r="E232" s="43"/>
      <c r="F232" s="43"/>
    </row>
    <row r="233" spans="2:6" x14ac:dyDescent="0.2">
      <c r="B233" s="32"/>
      <c r="C233" s="32"/>
      <c r="D233" s="32"/>
      <c r="E233" s="43"/>
      <c r="F233" s="43"/>
    </row>
    <row r="234" spans="2:6" x14ac:dyDescent="0.2">
      <c r="B234" s="32"/>
      <c r="C234" s="32"/>
      <c r="D234" s="32"/>
      <c r="E234" s="43"/>
      <c r="F234" s="43"/>
    </row>
    <row r="235" spans="2:6" x14ac:dyDescent="0.2">
      <c r="B235" s="32"/>
      <c r="C235" s="32"/>
      <c r="D235" s="32"/>
      <c r="E235" s="43"/>
      <c r="F235" s="43"/>
    </row>
    <row r="236" spans="2:6" x14ac:dyDescent="0.2">
      <c r="B236" s="32"/>
      <c r="C236" s="32"/>
      <c r="D236" s="32"/>
      <c r="E236" s="43"/>
      <c r="F236" s="43"/>
    </row>
    <row r="237" spans="2:6" x14ac:dyDescent="0.2">
      <c r="B237" s="32"/>
      <c r="C237" s="32"/>
      <c r="D237" s="32"/>
      <c r="E237" s="43"/>
      <c r="F237" s="43"/>
    </row>
    <row r="238" spans="2:6" x14ac:dyDescent="0.2">
      <c r="B238" s="32"/>
      <c r="C238" s="32"/>
      <c r="D238" s="32"/>
      <c r="E238" s="43"/>
      <c r="F238" s="43"/>
    </row>
    <row r="239" spans="2:6" x14ac:dyDescent="0.2">
      <c r="B239" s="32"/>
      <c r="C239" s="32"/>
      <c r="D239" s="32"/>
      <c r="E239" s="43"/>
      <c r="F239" s="43"/>
    </row>
    <row r="240" spans="2:6" x14ac:dyDescent="0.2">
      <c r="B240" s="32"/>
      <c r="C240" s="32"/>
      <c r="D240" s="32"/>
      <c r="E240" s="43"/>
      <c r="F240" s="43"/>
    </row>
    <row r="241" spans="2:6" x14ac:dyDescent="0.2">
      <c r="B241" s="32"/>
      <c r="C241" s="32"/>
      <c r="D241" s="32"/>
      <c r="E241" s="43"/>
      <c r="F241" s="43"/>
    </row>
    <row r="242" spans="2:6" x14ac:dyDescent="0.2">
      <c r="B242" s="32"/>
      <c r="C242" s="32"/>
      <c r="D242" s="32"/>
      <c r="E242" s="43"/>
      <c r="F242" s="43"/>
    </row>
    <row r="243" spans="2:6" x14ac:dyDescent="0.2">
      <c r="B243" s="32"/>
      <c r="C243" s="32"/>
      <c r="D243" s="32"/>
      <c r="E243" s="43"/>
      <c r="F243" s="43"/>
    </row>
    <row r="244" spans="2:6" x14ac:dyDescent="0.2">
      <c r="B244" s="32"/>
      <c r="C244" s="32"/>
      <c r="D244" s="32"/>
      <c r="E244" s="43"/>
      <c r="F244" s="43"/>
    </row>
    <row r="245" spans="2:6" x14ac:dyDescent="0.2">
      <c r="B245" s="32"/>
      <c r="C245" s="32"/>
      <c r="D245" s="32"/>
      <c r="E245" s="43"/>
      <c r="F245" s="43"/>
    </row>
    <row r="246" spans="2:6" x14ac:dyDescent="0.2">
      <c r="B246" s="32"/>
      <c r="C246" s="32"/>
      <c r="D246" s="32"/>
      <c r="E246" s="43"/>
      <c r="F246" s="43"/>
    </row>
    <row r="247" spans="2:6" x14ac:dyDescent="0.2">
      <c r="B247" s="32"/>
      <c r="C247" s="32"/>
      <c r="D247" s="32"/>
      <c r="E247" s="43"/>
      <c r="F247" s="43"/>
    </row>
    <row r="248" spans="2:6" x14ac:dyDescent="0.2">
      <c r="B248" s="32"/>
      <c r="C248" s="32"/>
      <c r="D248" s="32"/>
      <c r="E248" s="43"/>
      <c r="F248" s="43"/>
    </row>
    <row r="249" spans="2:6" x14ac:dyDescent="0.2">
      <c r="B249" s="32"/>
      <c r="C249" s="32"/>
      <c r="D249" s="32"/>
      <c r="E249" s="43"/>
      <c r="F249" s="43"/>
    </row>
    <row r="250" spans="2:6" x14ac:dyDescent="0.2">
      <c r="B250" s="32"/>
      <c r="C250" s="32"/>
      <c r="D250" s="32"/>
      <c r="E250" s="43"/>
      <c r="F250" s="43"/>
    </row>
    <row r="251" spans="2:6" x14ac:dyDescent="0.2">
      <c r="B251" s="32"/>
      <c r="C251" s="32"/>
      <c r="D251" s="32"/>
      <c r="E251" s="43"/>
      <c r="F251" s="43"/>
    </row>
    <row r="252" spans="2:6" x14ac:dyDescent="0.2">
      <c r="B252" s="32"/>
      <c r="C252" s="32"/>
      <c r="D252" s="32"/>
      <c r="E252" s="43"/>
      <c r="F252" s="43"/>
    </row>
    <row r="253" spans="2:6" x14ac:dyDescent="0.2">
      <c r="B253" s="32"/>
      <c r="C253" s="32"/>
      <c r="D253" s="32"/>
      <c r="E253" s="43"/>
      <c r="F253" s="43"/>
    </row>
    <row r="254" spans="2:6" x14ac:dyDescent="0.2">
      <c r="B254" s="32"/>
      <c r="C254" s="32"/>
      <c r="D254" s="32"/>
      <c r="E254" s="43"/>
      <c r="F254" s="43"/>
    </row>
    <row r="255" spans="2:6" x14ac:dyDescent="0.2">
      <c r="B255" s="32"/>
      <c r="C255" s="32"/>
      <c r="D255" s="32"/>
      <c r="E255" s="43"/>
      <c r="F255" s="43"/>
    </row>
    <row r="256" spans="2:6" x14ac:dyDescent="0.2">
      <c r="B256" s="32"/>
      <c r="C256" s="32"/>
      <c r="D256" s="32"/>
      <c r="E256" s="43"/>
      <c r="F256" s="43"/>
    </row>
    <row r="257" spans="2:6" x14ac:dyDescent="0.2">
      <c r="B257" s="32"/>
      <c r="C257" s="32"/>
      <c r="D257" s="32"/>
      <c r="E257" s="43"/>
      <c r="F257" s="43"/>
    </row>
    <row r="258" spans="2:6" x14ac:dyDescent="0.2">
      <c r="B258" s="32"/>
      <c r="C258" s="32"/>
      <c r="D258" s="32"/>
      <c r="E258" s="43"/>
      <c r="F258" s="43"/>
    </row>
    <row r="259" spans="2:6" x14ac:dyDescent="0.2">
      <c r="B259" s="32"/>
      <c r="C259" s="32"/>
      <c r="D259" s="32"/>
      <c r="E259" s="43"/>
      <c r="F259" s="43"/>
    </row>
    <row r="260" spans="2:6" x14ac:dyDescent="0.2">
      <c r="B260" s="32"/>
      <c r="C260" s="32"/>
      <c r="D260" s="32"/>
      <c r="E260" s="43"/>
      <c r="F260" s="43"/>
    </row>
    <row r="261" spans="2:6" x14ac:dyDescent="0.2">
      <c r="B261" s="32"/>
      <c r="C261" s="32"/>
      <c r="D261" s="32"/>
      <c r="E261" s="43"/>
      <c r="F261" s="43"/>
    </row>
    <row r="262" spans="2:6" x14ac:dyDescent="0.2">
      <c r="B262" s="32"/>
      <c r="C262" s="32"/>
      <c r="D262" s="32"/>
      <c r="E262" s="43"/>
      <c r="F262" s="43"/>
    </row>
    <row r="263" spans="2:6" x14ac:dyDescent="0.2">
      <c r="B263" s="32"/>
      <c r="C263" s="32"/>
      <c r="D263" s="32"/>
      <c r="E263" s="43"/>
      <c r="F263" s="43"/>
    </row>
    <row r="264" spans="2:6" x14ac:dyDescent="0.2">
      <c r="B264" s="32"/>
      <c r="C264" s="32"/>
      <c r="D264" s="32"/>
      <c r="E264" s="43"/>
      <c r="F264" s="43"/>
    </row>
    <row r="265" spans="2:6" x14ac:dyDescent="0.2">
      <c r="B265" s="32"/>
      <c r="C265" s="32"/>
      <c r="D265" s="32"/>
      <c r="E265" s="43"/>
      <c r="F265" s="43"/>
    </row>
    <row r="266" spans="2:6" x14ac:dyDescent="0.2">
      <c r="B266" s="32"/>
      <c r="C266" s="32"/>
      <c r="D266" s="32"/>
      <c r="E266" s="43"/>
      <c r="F266" s="43"/>
    </row>
    <row r="267" spans="2:6" x14ac:dyDescent="0.2">
      <c r="B267" s="32"/>
      <c r="C267" s="32"/>
      <c r="D267" s="32"/>
      <c r="E267" s="43"/>
      <c r="F267" s="43"/>
    </row>
    <row r="268" spans="2:6" x14ac:dyDescent="0.2">
      <c r="B268" s="32"/>
      <c r="C268" s="32"/>
      <c r="D268" s="32"/>
      <c r="E268" s="43"/>
      <c r="F268" s="43"/>
    </row>
    <row r="269" spans="2:6" x14ac:dyDescent="0.2">
      <c r="B269" s="32"/>
      <c r="C269" s="32"/>
      <c r="D269" s="32"/>
      <c r="E269" s="43"/>
      <c r="F269" s="43"/>
    </row>
    <row r="270" spans="2:6" x14ac:dyDescent="0.2">
      <c r="B270" s="32"/>
      <c r="C270" s="32"/>
      <c r="D270" s="32"/>
      <c r="E270" s="43"/>
      <c r="F270" s="43"/>
    </row>
    <row r="271" spans="2:6" x14ac:dyDescent="0.2">
      <c r="B271" s="32"/>
      <c r="C271" s="32"/>
      <c r="D271" s="32"/>
      <c r="E271" s="43"/>
      <c r="F271" s="43"/>
    </row>
    <row r="272" spans="2:6" x14ac:dyDescent="0.2">
      <c r="B272" s="32"/>
      <c r="C272" s="32"/>
      <c r="D272" s="32"/>
      <c r="E272" s="43"/>
      <c r="F272" s="43"/>
    </row>
    <row r="273" spans="2:6" x14ac:dyDescent="0.2">
      <c r="B273" s="32"/>
      <c r="C273" s="32"/>
      <c r="D273" s="32"/>
      <c r="E273" s="43"/>
      <c r="F273" s="43"/>
    </row>
    <row r="274" spans="2:6" x14ac:dyDescent="0.2">
      <c r="B274" s="32"/>
      <c r="C274" s="32"/>
      <c r="D274" s="32"/>
      <c r="E274" s="43"/>
      <c r="F274" s="43"/>
    </row>
    <row r="275" spans="2:6" x14ac:dyDescent="0.2">
      <c r="B275" s="32"/>
      <c r="C275" s="32"/>
      <c r="D275" s="32"/>
      <c r="E275" s="43"/>
      <c r="F275" s="43"/>
    </row>
    <row r="276" spans="2:6" x14ac:dyDescent="0.2">
      <c r="B276" s="32"/>
      <c r="C276" s="32"/>
      <c r="D276" s="32"/>
      <c r="E276" s="43"/>
      <c r="F276" s="43"/>
    </row>
    <row r="277" spans="2:6" x14ac:dyDescent="0.2">
      <c r="B277" s="32"/>
      <c r="C277" s="32"/>
      <c r="D277" s="32"/>
      <c r="E277" s="43"/>
      <c r="F277" s="43"/>
    </row>
    <row r="278" spans="2:6" x14ac:dyDescent="0.2">
      <c r="B278" s="32"/>
      <c r="C278" s="32"/>
      <c r="D278" s="32"/>
      <c r="E278" s="43"/>
      <c r="F278" s="43"/>
    </row>
    <row r="279" spans="2:6" x14ac:dyDescent="0.2">
      <c r="B279" s="32"/>
      <c r="C279" s="32"/>
      <c r="D279" s="32"/>
      <c r="E279" s="43"/>
      <c r="F279" s="43"/>
    </row>
    <row r="280" spans="2:6" x14ac:dyDescent="0.2">
      <c r="B280" s="32"/>
      <c r="C280" s="32"/>
      <c r="D280" s="32"/>
      <c r="E280" s="43"/>
      <c r="F280" s="43"/>
    </row>
    <row r="281" spans="2:6" x14ac:dyDescent="0.2">
      <c r="B281" s="32"/>
      <c r="C281" s="32"/>
      <c r="D281" s="32"/>
      <c r="E281" s="43"/>
      <c r="F281" s="43"/>
    </row>
    <row r="282" spans="2:6" x14ac:dyDescent="0.2">
      <c r="B282" s="32"/>
      <c r="C282" s="32"/>
      <c r="D282" s="32"/>
      <c r="E282" s="43"/>
      <c r="F282" s="43"/>
    </row>
    <row r="283" spans="2:6" x14ac:dyDescent="0.2">
      <c r="B283" s="32"/>
      <c r="C283" s="32"/>
      <c r="D283" s="32"/>
      <c r="E283" s="43"/>
      <c r="F283" s="43"/>
    </row>
    <row r="284" spans="2:6" x14ac:dyDescent="0.2">
      <c r="B284" s="32"/>
      <c r="C284" s="32"/>
      <c r="D284" s="32"/>
      <c r="E284" s="43"/>
      <c r="F284" s="43"/>
    </row>
    <row r="285" spans="2:6" x14ac:dyDescent="0.2">
      <c r="B285" s="32"/>
      <c r="C285" s="32"/>
      <c r="D285" s="32"/>
      <c r="E285" s="43"/>
      <c r="F285" s="43"/>
    </row>
    <row r="286" spans="2:6" x14ac:dyDescent="0.2">
      <c r="B286" s="32"/>
      <c r="C286" s="32"/>
      <c r="D286" s="32"/>
      <c r="E286" s="43"/>
      <c r="F286" s="43"/>
    </row>
    <row r="287" spans="2:6" x14ac:dyDescent="0.2">
      <c r="B287" s="32"/>
      <c r="C287" s="32"/>
      <c r="D287" s="32"/>
      <c r="E287" s="43"/>
      <c r="F287" s="43"/>
    </row>
    <row r="288" spans="2:6" x14ac:dyDescent="0.2">
      <c r="B288" s="32"/>
      <c r="C288" s="32"/>
      <c r="D288" s="32"/>
      <c r="E288" s="43"/>
      <c r="F288" s="43"/>
    </row>
    <row r="289" spans="2:6" x14ac:dyDescent="0.2">
      <c r="B289" s="32"/>
      <c r="C289" s="32"/>
      <c r="D289" s="32"/>
      <c r="E289" s="43"/>
      <c r="F289" s="43"/>
    </row>
    <row r="290" spans="2:6" x14ac:dyDescent="0.2">
      <c r="B290" s="32"/>
      <c r="C290" s="32"/>
      <c r="D290" s="32"/>
      <c r="E290" s="43"/>
      <c r="F290" s="43"/>
    </row>
    <row r="291" spans="2:6" x14ac:dyDescent="0.2">
      <c r="B291" s="32"/>
      <c r="C291" s="32"/>
      <c r="D291" s="32"/>
      <c r="E291" s="43"/>
      <c r="F291" s="43"/>
    </row>
    <row r="292" spans="2:6" x14ac:dyDescent="0.2">
      <c r="B292" s="32"/>
      <c r="C292" s="32"/>
      <c r="D292" s="32"/>
      <c r="E292" s="43"/>
      <c r="F292" s="43"/>
    </row>
    <row r="293" spans="2:6" x14ac:dyDescent="0.2">
      <c r="B293" s="32"/>
      <c r="C293" s="32"/>
      <c r="D293" s="32"/>
      <c r="E293" s="43"/>
      <c r="F293" s="43"/>
    </row>
    <row r="294" spans="2:6" x14ac:dyDescent="0.2">
      <c r="B294" s="32"/>
      <c r="C294" s="32"/>
      <c r="D294" s="32"/>
      <c r="E294" s="43"/>
      <c r="F294" s="43"/>
    </row>
    <row r="295" spans="2:6" x14ac:dyDescent="0.2">
      <c r="B295" s="32"/>
      <c r="C295" s="32"/>
      <c r="D295" s="32"/>
      <c r="E295" s="43"/>
      <c r="F295" s="43"/>
    </row>
    <row r="296" spans="2:6" x14ac:dyDescent="0.2">
      <c r="B296" s="32"/>
      <c r="C296" s="32"/>
      <c r="D296" s="32"/>
      <c r="E296" s="43"/>
      <c r="F296" s="43"/>
    </row>
    <row r="297" spans="2:6" x14ac:dyDescent="0.2">
      <c r="B297" s="32"/>
      <c r="C297" s="32"/>
      <c r="D297" s="32"/>
      <c r="E297" s="43"/>
      <c r="F297" s="43"/>
    </row>
    <row r="298" spans="2:6" x14ac:dyDescent="0.2">
      <c r="B298" s="32"/>
      <c r="C298" s="32"/>
      <c r="D298" s="32"/>
      <c r="E298" s="43"/>
      <c r="F298" s="43"/>
    </row>
    <row r="299" spans="2:6" x14ac:dyDescent="0.2">
      <c r="B299" s="32"/>
      <c r="C299" s="32"/>
      <c r="D299" s="32"/>
      <c r="E299" s="43"/>
      <c r="F299" s="43"/>
    </row>
    <row r="300" spans="2:6" x14ac:dyDescent="0.2">
      <c r="B300" s="32"/>
      <c r="C300" s="32"/>
      <c r="D300" s="32"/>
      <c r="E300" s="43"/>
      <c r="F300" s="43"/>
    </row>
    <row r="301" spans="2:6" x14ac:dyDescent="0.2">
      <c r="B301" s="32"/>
      <c r="C301" s="32"/>
      <c r="D301" s="32"/>
      <c r="E301" s="43"/>
      <c r="F301" s="43"/>
    </row>
    <row r="302" spans="2:6" x14ac:dyDescent="0.2">
      <c r="B302" s="32"/>
      <c r="C302" s="32"/>
      <c r="D302" s="32"/>
      <c r="E302" s="43"/>
      <c r="F302" s="43"/>
    </row>
    <row r="303" spans="2:6" x14ac:dyDescent="0.2">
      <c r="B303" s="32"/>
      <c r="C303" s="32"/>
      <c r="D303" s="32"/>
      <c r="E303" s="43"/>
      <c r="F303" s="43"/>
    </row>
    <row r="304" spans="2:6" x14ac:dyDescent="0.2">
      <c r="B304" s="32"/>
      <c r="C304" s="32"/>
      <c r="D304" s="32"/>
      <c r="E304" s="43"/>
      <c r="F304" s="43"/>
    </row>
    <row r="305" spans="2:6" x14ac:dyDescent="0.2">
      <c r="B305" s="32"/>
      <c r="C305" s="32"/>
      <c r="D305" s="32"/>
      <c r="E305" s="43"/>
      <c r="F305" s="43"/>
    </row>
    <row r="306" spans="2:6" x14ac:dyDescent="0.2">
      <c r="B306" s="32"/>
      <c r="C306" s="32"/>
      <c r="D306" s="32"/>
      <c r="E306" s="43"/>
      <c r="F306" s="43"/>
    </row>
    <row r="307" spans="2:6" x14ac:dyDescent="0.2">
      <c r="B307" s="32"/>
      <c r="C307" s="32"/>
      <c r="D307" s="32"/>
      <c r="E307" s="43"/>
      <c r="F307" s="43"/>
    </row>
    <row r="308" spans="2:6" x14ac:dyDescent="0.2">
      <c r="B308" s="32"/>
      <c r="C308" s="32"/>
      <c r="D308" s="32"/>
      <c r="E308" s="43"/>
      <c r="F308" s="43"/>
    </row>
    <row r="309" spans="2:6" x14ac:dyDescent="0.2">
      <c r="B309" s="32"/>
      <c r="C309" s="32"/>
      <c r="D309" s="32"/>
      <c r="E309" s="43"/>
      <c r="F309" s="43"/>
    </row>
    <row r="310" spans="2:6" x14ac:dyDescent="0.2">
      <c r="B310" s="32"/>
      <c r="C310" s="32"/>
      <c r="D310" s="32"/>
      <c r="E310" s="43"/>
      <c r="F310" s="43"/>
    </row>
    <row r="311" spans="2:6" x14ac:dyDescent="0.2">
      <c r="B311" s="32"/>
      <c r="C311" s="32"/>
      <c r="D311" s="32"/>
      <c r="E311" s="43"/>
      <c r="F311" s="43"/>
    </row>
    <row r="312" spans="2:6" x14ac:dyDescent="0.2">
      <c r="B312" s="32"/>
      <c r="C312" s="32"/>
      <c r="D312" s="32"/>
      <c r="E312" s="43"/>
      <c r="F312" s="43"/>
    </row>
    <row r="313" spans="2:6" x14ac:dyDescent="0.2">
      <c r="B313" s="32"/>
      <c r="C313" s="32"/>
      <c r="D313" s="32"/>
      <c r="E313" s="43"/>
      <c r="F313" s="43"/>
    </row>
    <row r="314" spans="2:6" x14ac:dyDescent="0.2">
      <c r="B314" s="32"/>
      <c r="C314" s="32"/>
      <c r="D314" s="32"/>
      <c r="E314" s="43"/>
      <c r="F314" s="43"/>
    </row>
    <row r="315" spans="2:6" x14ac:dyDescent="0.2">
      <c r="B315" s="32"/>
      <c r="C315" s="32"/>
      <c r="D315" s="32"/>
      <c r="E315" s="43"/>
      <c r="F315" s="43"/>
    </row>
    <row r="316" spans="2:6" x14ac:dyDescent="0.2">
      <c r="B316" s="32"/>
      <c r="C316" s="32"/>
      <c r="D316" s="32"/>
      <c r="E316" s="43"/>
      <c r="F316" s="43"/>
    </row>
    <row r="317" spans="2:6" x14ac:dyDescent="0.2">
      <c r="B317" s="32"/>
      <c r="C317" s="32"/>
      <c r="D317" s="32"/>
      <c r="E317" s="43"/>
      <c r="F317" s="43"/>
    </row>
    <row r="318" spans="2:6" x14ac:dyDescent="0.2">
      <c r="B318" s="32"/>
      <c r="C318" s="32"/>
      <c r="D318" s="32"/>
      <c r="E318" s="43"/>
      <c r="F318" s="43"/>
    </row>
    <row r="319" spans="2:6" x14ac:dyDescent="0.2">
      <c r="B319" s="32"/>
      <c r="C319" s="32"/>
      <c r="D319" s="32"/>
      <c r="E319" s="43"/>
      <c r="F319" s="43"/>
    </row>
    <row r="320" spans="2:6" x14ac:dyDescent="0.2">
      <c r="B320" s="32"/>
      <c r="C320" s="32"/>
      <c r="D320" s="32"/>
      <c r="E320" s="43"/>
      <c r="F320" s="43"/>
    </row>
    <row r="321" spans="2:6" x14ac:dyDescent="0.2">
      <c r="B321" s="32"/>
      <c r="C321" s="32"/>
      <c r="D321" s="32"/>
      <c r="E321" s="43"/>
      <c r="F321" s="43"/>
    </row>
    <row r="322" spans="2:6" x14ac:dyDescent="0.2">
      <c r="B322" s="32"/>
      <c r="C322" s="32"/>
      <c r="D322" s="32"/>
      <c r="E322" s="43"/>
      <c r="F322" s="43"/>
    </row>
    <row r="323" spans="2:6" x14ac:dyDescent="0.2">
      <c r="B323" s="32"/>
      <c r="C323" s="32"/>
      <c r="D323" s="32"/>
      <c r="E323" s="43"/>
      <c r="F323" s="43"/>
    </row>
    <row r="324" spans="2:6" x14ac:dyDescent="0.2">
      <c r="B324" s="32"/>
      <c r="C324" s="32"/>
      <c r="D324" s="32"/>
      <c r="E324" s="43"/>
      <c r="F324" s="43"/>
    </row>
    <row r="325" spans="2:6" x14ac:dyDescent="0.2">
      <c r="B325" s="32"/>
      <c r="C325" s="32"/>
      <c r="D325" s="32"/>
      <c r="E325" s="43"/>
      <c r="F325" s="43"/>
    </row>
    <row r="326" spans="2:6" x14ac:dyDescent="0.2">
      <c r="B326" s="32"/>
      <c r="C326" s="32"/>
      <c r="D326" s="32"/>
      <c r="E326" s="43"/>
      <c r="F326" s="43"/>
    </row>
    <row r="327" spans="2:6" x14ac:dyDescent="0.2">
      <c r="B327" s="32"/>
      <c r="C327" s="32"/>
      <c r="D327" s="32"/>
      <c r="E327" s="43"/>
      <c r="F327" s="43"/>
    </row>
    <row r="328" spans="2:6" x14ac:dyDescent="0.2">
      <c r="B328" s="32"/>
      <c r="C328" s="32"/>
      <c r="D328" s="32"/>
      <c r="E328" s="43"/>
      <c r="F328" s="43"/>
    </row>
    <row r="329" spans="2:6" x14ac:dyDescent="0.2">
      <c r="B329" s="32"/>
      <c r="C329" s="32"/>
      <c r="D329" s="32"/>
      <c r="E329" s="43"/>
      <c r="F329" s="43"/>
    </row>
    <row r="330" spans="2:6" x14ac:dyDescent="0.2">
      <c r="B330" s="32"/>
      <c r="C330" s="32"/>
      <c r="D330" s="32"/>
      <c r="E330" s="43"/>
      <c r="F330" s="43"/>
    </row>
    <row r="331" spans="2:6" x14ac:dyDescent="0.2">
      <c r="B331" s="32"/>
      <c r="C331" s="32"/>
      <c r="D331" s="32"/>
      <c r="E331" s="43"/>
      <c r="F331" s="43"/>
    </row>
    <row r="332" spans="2:6" x14ac:dyDescent="0.2">
      <c r="B332" s="32"/>
      <c r="C332" s="32"/>
      <c r="D332" s="32"/>
      <c r="E332" s="43"/>
      <c r="F332" s="43"/>
    </row>
    <row r="333" spans="2:6" x14ac:dyDescent="0.2">
      <c r="B333" s="32"/>
      <c r="C333" s="32"/>
      <c r="D333" s="32"/>
      <c r="E333" s="43"/>
      <c r="F333" s="43"/>
    </row>
    <row r="334" spans="2:6" x14ac:dyDescent="0.2">
      <c r="B334" s="32"/>
      <c r="C334" s="32"/>
      <c r="D334" s="32"/>
      <c r="E334" s="43"/>
      <c r="F334" s="43"/>
    </row>
    <row r="335" spans="2:6" x14ac:dyDescent="0.2">
      <c r="B335" s="32"/>
      <c r="C335" s="32"/>
      <c r="D335" s="32"/>
      <c r="E335" s="43"/>
      <c r="F335" s="43"/>
    </row>
    <row r="336" spans="2:6" x14ac:dyDescent="0.2">
      <c r="B336" s="32"/>
      <c r="C336" s="32"/>
      <c r="D336" s="32"/>
      <c r="E336" s="43"/>
      <c r="F336" s="43"/>
    </row>
    <row r="337" spans="2:6" x14ac:dyDescent="0.2">
      <c r="B337" s="32"/>
      <c r="C337" s="32"/>
      <c r="D337" s="32"/>
      <c r="E337" s="43"/>
      <c r="F337" s="43"/>
    </row>
    <row r="338" spans="2:6" x14ac:dyDescent="0.2">
      <c r="B338" s="32"/>
      <c r="C338" s="32"/>
      <c r="D338" s="32"/>
      <c r="E338" s="43"/>
      <c r="F338" s="43"/>
    </row>
    <row r="339" spans="2:6" x14ac:dyDescent="0.2">
      <c r="B339" s="32"/>
      <c r="C339" s="32"/>
      <c r="D339" s="32"/>
      <c r="E339" s="43"/>
      <c r="F339" s="43"/>
    </row>
    <row r="340" spans="2:6" x14ac:dyDescent="0.2">
      <c r="B340" s="32"/>
      <c r="C340" s="32"/>
      <c r="D340" s="32"/>
      <c r="E340" s="43"/>
      <c r="F340" s="43"/>
    </row>
    <row r="341" spans="2:6" x14ac:dyDescent="0.2">
      <c r="B341" s="32"/>
      <c r="C341" s="32"/>
      <c r="D341" s="32"/>
      <c r="E341" s="43"/>
      <c r="F341" s="43"/>
    </row>
    <row r="342" spans="2:6" x14ac:dyDescent="0.2">
      <c r="B342" s="32"/>
      <c r="C342" s="32"/>
      <c r="D342" s="32"/>
      <c r="E342" s="43"/>
      <c r="F342" s="43"/>
    </row>
    <row r="343" spans="2:6" x14ac:dyDescent="0.2">
      <c r="B343" s="32"/>
      <c r="C343" s="32"/>
      <c r="D343" s="32"/>
      <c r="E343" s="43"/>
      <c r="F343" s="43"/>
    </row>
    <row r="344" spans="2:6" x14ac:dyDescent="0.2">
      <c r="B344" s="32"/>
      <c r="C344" s="32"/>
      <c r="D344" s="32"/>
      <c r="E344" s="43"/>
      <c r="F344" s="43"/>
    </row>
    <row r="345" spans="2:6" x14ac:dyDescent="0.2">
      <c r="B345" s="32"/>
      <c r="C345" s="32"/>
      <c r="D345" s="32"/>
      <c r="E345" s="43"/>
      <c r="F345" s="43"/>
    </row>
    <row r="346" spans="2:6" x14ac:dyDescent="0.2">
      <c r="B346" s="32"/>
      <c r="C346" s="32"/>
      <c r="D346" s="32"/>
      <c r="E346" s="43"/>
      <c r="F346" s="43"/>
    </row>
    <row r="347" spans="2:6" x14ac:dyDescent="0.2">
      <c r="B347" s="32"/>
      <c r="C347" s="32"/>
      <c r="D347" s="32"/>
      <c r="E347" s="43"/>
      <c r="F347" s="43"/>
    </row>
    <row r="348" spans="2:6" x14ac:dyDescent="0.2">
      <c r="B348" s="32"/>
      <c r="C348" s="32"/>
      <c r="D348" s="32"/>
      <c r="E348" s="43"/>
      <c r="F348" s="43"/>
    </row>
    <row r="349" spans="2:6" x14ac:dyDescent="0.2">
      <c r="B349" s="32"/>
      <c r="C349" s="32"/>
      <c r="D349" s="32"/>
      <c r="E349" s="43"/>
      <c r="F349" s="43"/>
    </row>
    <row r="350" spans="2:6" x14ac:dyDescent="0.2">
      <c r="B350" s="32"/>
      <c r="C350" s="32"/>
      <c r="D350" s="32"/>
      <c r="E350" s="43"/>
      <c r="F350" s="43"/>
    </row>
    <row r="351" spans="2:6" x14ac:dyDescent="0.2">
      <c r="B351" s="32"/>
      <c r="C351" s="32"/>
      <c r="D351" s="32"/>
      <c r="E351" s="43"/>
      <c r="F351" s="43"/>
    </row>
    <row r="352" spans="2:6" x14ac:dyDescent="0.2">
      <c r="B352" s="32"/>
      <c r="C352" s="32"/>
      <c r="D352" s="32"/>
      <c r="E352" s="43"/>
      <c r="F352" s="43"/>
    </row>
    <row r="353" spans="2:6" x14ac:dyDescent="0.2">
      <c r="B353" s="32"/>
      <c r="C353" s="32"/>
      <c r="D353" s="32"/>
      <c r="E353" s="43"/>
      <c r="F353" s="43"/>
    </row>
    <row r="354" spans="2:6" x14ac:dyDescent="0.2">
      <c r="B354" s="32"/>
      <c r="C354" s="32"/>
      <c r="D354" s="32"/>
      <c r="E354" s="43"/>
      <c r="F354" s="43"/>
    </row>
    <row r="355" spans="2:6" x14ac:dyDescent="0.2">
      <c r="B355" s="32"/>
      <c r="C355" s="32"/>
      <c r="D355" s="32"/>
      <c r="E355" s="43"/>
      <c r="F355" s="43"/>
    </row>
    <row r="356" spans="2:6" x14ac:dyDescent="0.2">
      <c r="B356" s="32"/>
      <c r="C356" s="32"/>
      <c r="D356" s="32"/>
      <c r="E356" s="43"/>
      <c r="F356" s="43"/>
    </row>
    <row r="357" spans="2:6" x14ac:dyDescent="0.2">
      <c r="B357" s="32"/>
      <c r="C357" s="32"/>
      <c r="D357" s="32"/>
      <c r="E357" s="43"/>
      <c r="F357" s="43"/>
    </row>
    <row r="358" spans="2:6" x14ac:dyDescent="0.2">
      <c r="B358" s="32"/>
      <c r="C358" s="32"/>
      <c r="D358" s="32"/>
      <c r="E358" s="43"/>
      <c r="F358" s="43"/>
    </row>
    <row r="359" spans="2:6" x14ac:dyDescent="0.2">
      <c r="B359" s="32"/>
      <c r="C359" s="32"/>
      <c r="D359" s="32"/>
      <c r="E359" s="43"/>
      <c r="F359" s="43"/>
    </row>
    <row r="360" spans="2:6" x14ac:dyDescent="0.2">
      <c r="B360" s="32"/>
      <c r="C360" s="32"/>
      <c r="D360" s="32"/>
      <c r="E360" s="43"/>
      <c r="F360" s="43"/>
    </row>
    <row r="361" spans="2:6" x14ac:dyDescent="0.2">
      <c r="B361" s="32"/>
      <c r="C361" s="32"/>
      <c r="D361" s="32"/>
      <c r="E361" s="43"/>
      <c r="F361" s="43"/>
    </row>
    <row r="362" spans="2:6" x14ac:dyDescent="0.2">
      <c r="B362" s="32"/>
      <c r="C362" s="32"/>
      <c r="D362" s="32"/>
      <c r="E362" s="43"/>
      <c r="F362" s="43"/>
    </row>
    <row r="363" spans="2:6" x14ac:dyDescent="0.2">
      <c r="B363" s="32"/>
      <c r="C363" s="32"/>
      <c r="D363" s="32"/>
      <c r="E363" s="43"/>
      <c r="F363" s="43"/>
    </row>
    <row r="364" spans="2:6" x14ac:dyDescent="0.2">
      <c r="B364" s="32"/>
      <c r="C364" s="32"/>
      <c r="D364" s="32"/>
      <c r="E364" s="43"/>
      <c r="F364" s="43"/>
    </row>
    <row r="365" spans="2:6" x14ac:dyDescent="0.2">
      <c r="B365" s="32"/>
      <c r="C365" s="32"/>
      <c r="D365" s="32"/>
      <c r="E365" s="43"/>
      <c r="F365" s="43"/>
    </row>
    <row r="366" spans="2:6" x14ac:dyDescent="0.2">
      <c r="B366" s="32"/>
      <c r="C366" s="32"/>
      <c r="D366" s="32"/>
      <c r="E366" s="43"/>
      <c r="F366" s="43"/>
    </row>
    <row r="367" spans="2:6" x14ac:dyDescent="0.2">
      <c r="B367" s="32"/>
      <c r="C367" s="32"/>
      <c r="D367" s="32"/>
      <c r="E367" s="43"/>
      <c r="F367" s="43"/>
    </row>
    <row r="368" spans="2:6" x14ac:dyDescent="0.2">
      <c r="B368" s="32"/>
      <c r="C368" s="32"/>
      <c r="D368" s="32"/>
      <c r="E368" s="43"/>
      <c r="F368" s="43"/>
    </row>
    <row r="369" spans="2:6" x14ac:dyDescent="0.2">
      <c r="B369" s="32"/>
      <c r="C369" s="32"/>
      <c r="D369" s="32"/>
      <c r="E369" s="43"/>
      <c r="F369" s="43"/>
    </row>
    <row r="370" spans="2:6" x14ac:dyDescent="0.2">
      <c r="B370" s="32"/>
      <c r="C370" s="32"/>
      <c r="D370" s="32"/>
      <c r="E370" s="43"/>
      <c r="F370" s="43"/>
    </row>
    <row r="371" spans="2:6" x14ac:dyDescent="0.2">
      <c r="B371" s="32"/>
      <c r="C371" s="32"/>
      <c r="D371" s="32"/>
      <c r="E371" s="43"/>
      <c r="F371" s="43"/>
    </row>
    <row r="372" spans="2:6" x14ac:dyDescent="0.2">
      <c r="B372" s="32"/>
      <c r="C372" s="32"/>
      <c r="D372" s="32"/>
      <c r="E372" s="43"/>
      <c r="F372" s="43"/>
    </row>
    <row r="373" spans="2:6" x14ac:dyDescent="0.2">
      <c r="B373" s="32"/>
      <c r="C373" s="32"/>
      <c r="D373" s="32"/>
      <c r="E373" s="43"/>
      <c r="F373" s="43"/>
    </row>
    <row r="374" spans="2:6" x14ac:dyDescent="0.2">
      <c r="B374" s="32"/>
      <c r="C374" s="32"/>
      <c r="D374" s="32"/>
      <c r="E374" s="43"/>
      <c r="F374" s="43"/>
    </row>
    <row r="375" spans="2:6" x14ac:dyDescent="0.2">
      <c r="B375" s="32"/>
      <c r="C375" s="32"/>
      <c r="D375" s="32"/>
      <c r="E375" s="43"/>
      <c r="F375" s="43"/>
    </row>
    <row r="376" spans="2:6" x14ac:dyDescent="0.2">
      <c r="B376" s="32"/>
      <c r="C376" s="32"/>
      <c r="D376" s="32"/>
      <c r="E376" s="43"/>
      <c r="F376" s="43"/>
    </row>
    <row r="377" spans="2:6" x14ac:dyDescent="0.2">
      <c r="B377" s="32"/>
      <c r="C377" s="32"/>
      <c r="D377" s="32"/>
      <c r="E377" s="43"/>
      <c r="F377" s="43"/>
    </row>
    <row r="378" spans="2:6" x14ac:dyDescent="0.2">
      <c r="B378" s="32"/>
      <c r="C378" s="32"/>
      <c r="D378" s="32"/>
      <c r="E378" s="43"/>
      <c r="F378" s="43"/>
    </row>
    <row r="379" spans="2:6" x14ac:dyDescent="0.2">
      <c r="B379" s="32"/>
      <c r="C379" s="32"/>
      <c r="D379" s="32"/>
      <c r="E379" s="43"/>
      <c r="F379" s="43"/>
    </row>
    <row r="380" spans="2:6" x14ac:dyDescent="0.2">
      <c r="B380" s="32"/>
      <c r="C380" s="32"/>
      <c r="D380" s="32"/>
      <c r="E380" s="43"/>
      <c r="F380" s="43"/>
    </row>
    <row r="381" spans="2:6" x14ac:dyDescent="0.2">
      <c r="B381" s="32"/>
      <c r="C381" s="32"/>
      <c r="D381" s="32"/>
      <c r="E381" s="43"/>
      <c r="F381" s="43"/>
    </row>
    <row r="382" spans="2:6" x14ac:dyDescent="0.2">
      <c r="B382" s="32"/>
      <c r="C382" s="32"/>
      <c r="D382" s="32"/>
      <c r="E382" s="43"/>
      <c r="F382" s="43"/>
    </row>
    <row r="383" spans="2:6" x14ac:dyDescent="0.2">
      <c r="B383" s="32"/>
      <c r="C383" s="32"/>
      <c r="D383" s="32"/>
      <c r="E383" s="43"/>
      <c r="F383" s="43"/>
    </row>
    <row r="384" spans="2:6" x14ac:dyDescent="0.2">
      <c r="B384" s="32"/>
      <c r="C384" s="32"/>
      <c r="D384" s="32"/>
      <c r="E384" s="43"/>
      <c r="F384" s="43"/>
    </row>
    <row r="385" spans="2:6" x14ac:dyDescent="0.2">
      <c r="B385" s="32"/>
      <c r="C385" s="32"/>
      <c r="D385" s="32"/>
      <c r="E385" s="43"/>
      <c r="F385" s="43"/>
    </row>
    <row r="386" spans="2:6" x14ac:dyDescent="0.2">
      <c r="B386" s="32"/>
      <c r="C386" s="32"/>
      <c r="D386" s="32"/>
      <c r="E386" s="43"/>
      <c r="F386" s="43"/>
    </row>
    <row r="387" spans="2:6" x14ac:dyDescent="0.2">
      <c r="B387" s="32"/>
      <c r="C387" s="32"/>
      <c r="D387" s="32"/>
      <c r="E387" s="43"/>
      <c r="F387" s="43"/>
    </row>
    <row r="388" spans="2:6" x14ac:dyDescent="0.2">
      <c r="B388" s="32"/>
      <c r="C388" s="32"/>
      <c r="D388" s="32"/>
      <c r="E388" s="43"/>
      <c r="F388" s="43"/>
    </row>
    <row r="389" spans="2:6" x14ac:dyDescent="0.2">
      <c r="B389" s="32"/>
      <c r="C389" s="32"/>
      <c r="D389" s="32"/>
      <c r="E389" s="43"/>
      <c r="F389" s="43"/>
    </row>
    <row r="390" spans="2:6" x14ac:dyDescent="0.2">
      <c r="B390" s="32"/>
      <c r="C390" s="32"/>
      <c r="D390" s="32"/>
      <c r="E390" s="43"/>
      <c r="F390" s="43"/>
    </row>
    <row r="391" spans="2:6" x14ac:dyDescent="0.2">
      <c r="B391" s="32"/>
      <c r="C391" s="32"/>
      <c r="D391" s="32"/>
      <c r="E391" s="43"/>
      <c r="F391" s="43"/>
    </row>
    <row r="392" spans="2:6" x14ac:dyDescent="0.2">
      <c r="B392" s="32"/>
      <c r="C392" s="32"/>
      <c r="D392" s="32"/>
      <c r="E392" s="43"/>
      <c r="F392" s="43"/>
    </row>
    <row r="393" spans="2:6" x14ac:dyDescent="0.2">
      <c r="B393" s="32"/>
      <c r="C393" s="32"/>
      <c r="D393" s="32"/>
      <c r="E393" s="43"/>
      <c r="F393" s="43"/>
    </row>
    <row r="394" spans="2:6" x14ac:dyDescent="0.2">
      <c r="B394" s="32"/>
      <c r="C394" s="32"/>
      <c r="D394" s="32"/>
      <c r="E394" s="43"/>
      <c r="F394" s="43"/>
    </row>
    <row r="395" spans="2:6" x14ac:dyDescent="0.2">
      <c r="B395" s="32"/>
      <c r="C395" s="32"/>
      <c r="D395" s="32"/>
      <c r="E395" s="43"/>
      <c r="F395" s="43"/>
    </row>
    <row r="396" spans="2:6" x14ac:dyDescent="0.2">
      <c r="B396" s="32"/>
      <c r="C396" s="32"/>
      <c r="D396" s="32"/>
      <c r="E396" s="43"/>
      <c r="F396" s="43"/>
    </row>
    <row r="397" spans="2:6" x14ac:dyDescent="0.2">
      <c r="B397" s="32"/>
      <c r="C397" s="32"/>
      <c r="D397" s="32"/>
      <c r="E397" s="43"/>
      <c r="F397" s="43"/>
    </row>
    <row r="398" spans="2:6" x14ac:dyDescent="0.2">
      <c r="B398" s="32"/>
      <c r="C398" s="32"/>
      <c r="D398" s="32"/>
      <c r="E398" s="43"/>
      <c r="F398" s="43"/>
    </row>
    <row r="399" spans="2:6" x14ac:dyDescent="0.2">
      <c r="B399" s="32"/>
      <c r="C399" s="32"/>
      <c r="D399" s="32"/>
      <c r="E399" s="43"/>
      <c r="F399" s="43"/>
    </row>
    <row r="400" spans="2:6" x14ac:dyDescent="0.2">
      <c r="B400" s="32"/>
      <c r="C400" s="32"/>
      <c r="D400" s="32"/>
      <c r="E400" s="43"/>
      <c r="F400" s="43"/>
    </row>
    <row r="401" spans="2:6" x14ac:dyDescent="0.2">
      <c r="B401" s="32"/>
      <c r="C401" s="32"/>
      <c r="D401" s="32"/>
      <c r="E401" s="43"/>
      <c r="F401" s="43"/>
    </row>
    <row r="402" spans="2:6" x14ac:dyDescent="0.2">
      <c r="B402" s="32"/>
      <c r="C402" s="32"/>
      <c r="D402" s="32"/>
      <c r="E402" s="43"/>
      <c r="F402" s="43"/>
    </row>
    <row r="403" spans="2:6" x14ac:dyDescent="0.2">
      <c r="B403" s="32"/>
      <c r="C403" s="32"/>
      <c r="D403" s="32"/>
      <c r="E403" s="43"/>
      <c r="F403" s="43"/>
    </row>
    <row r="404" spans="2:6" x14ac:dyDescent="0.2">
      <c r="B404" s="32"/>
      <c r="C404" s="32"/>
      <c r="D404" s="32"/>
      <c r="E404" s="43"/>
      <c r="F404" s="43"/>
    </row>
    <row r="405" spans="2:6" x14ac:dyDescent="0.2">
      <c r="B405" s="32"/>
      <c r="C405" s="32"/>
      <c r="D405" s="32"/>
      <c r="E405" s="43"/>
      <c r="F405" s="43"/>
    </row>
    <row r="406" spans="2:6" x14ac:dyDescent="0.2">
      <c r="B406" s="32"/>
      <c r="C406" s="32"/>
      <c r="D406" s="32"/>
      <c r="E406" s="43"/>
      <c r="F406" s="43"/>
    </row>
    <row r="407" spans="2:6" x14ac:dyDescent="0.2">
      <c r="B407" s="32"/>
      <c r="C407" s="32"/>
      <c r="D407" s="32"/>
      <c r="E407" s="43"/>
      <c r="F407" s="43"/>
    </row>
    <row r="408" spans="2:6" x14ac:dyDescent="0.2">
      <c r="B408" s="32"/>
      <c r="C408" s="32"/>
      <c r="D408" s="32"/>
      <c r="E408" s="43"/>
      <c r="F408" s="43"/>
    </row>
    <row r="409" spans="2:6" x14ac:dyDescent="0.2">
      <c r="B409" s="32"/>
      <c r="C409" s="32"/>
      <c r="D409" s="32"/>
      <c r="E409" s="43"/>
      <c r="F409" s="43"/>
    </row>
    <row r="410" spans="2:6" x14ac:dyDescent="0.2">
      <c r="B410" s="32"/>
      <c r="C410" s="32"/>
      <c r="D410" s="32"/>
      <c r="E410" s="43"/>
      <c r="F410" s="43"/>
    </row>
    <row r="411" spans="2:6" x14ac:dyDescent="0.2">
      <c r="B411" s="32"/>
      <c r="C411" s="32"/>
      <c r="D411" s="32"/>
      <c r="E411" s="43"/>
      <c r="F411" s="43"/>
    </row>
    <row r="412" spans="2:6" x14ac:dyDescent="0.2">
      <c r="B412" s="32"/>
      <c r="C412" s="32"/>
      <c r="D412" s="32"/>
      <c r="E412" s="43"/>
      <c r="F412" s="43"/>
    </row>
    <row r="413" spans="2:6" x14ac:dyDescent="0.2">
      <c r="B413" s="32"/>
      <c r="C413" s="32"/>
      <c r="D413" s="32"/>
      <c r="E413" s="43"/>
      <c r="F413" s="43"/>
    </row>
    <row r="414" spans="2:6" x14ac:dyDescent="0.2">
      <c r="B414" s="32"/>
      <c r="C414" s="32"/>
      <c r="D414" s="32"/>
      <c r="E414" s="43"/>
      <c r="F414" s="43"/>
    </row>
    <row r="415" spans="2:6" x14ac:dyDescent="0.2">
      <c r="B415" s="32"/>
      <c r="C415" s="32"/>
      <c r="D415" s="32"/>
      <c r="E415" s="43"/>
      <c r="F415" s="43"/>
    </row>
    <row r="416" spans="2:6" x14ac:dyDescent="0.2">
      <c r="B416" s="32"/>
      <c r="C416" s="32"/>
      <c r="D416" s="32"/>
      <c r="E416" s="43"/>
      <c r="F416" s="43"/>
    </row>
    <row r="417" spans="2:6" x14ac:dyDescent="0.2">
      <c r="B417" s="32"/>
      <c r="C417" s="32"/>
      <c r="D417" s="32"/>
      <c r="E417" s="43"/>
      <c r="F417" s="43"/>
    </row>
    <row r="418" spans="2:6" x14ac:dyDescent="0.2">
      <c r="B418" s="32"/>
      <c r="C418" s="32"/>
      <c r="D418" s="32"/>
      <c r="E418" s="43"/>
      <c r="F418" s="43"/>
    </row>
    <row r="419" spans="2:6" x14ac:dyDescent="0.2">
      <c r="B419" s="32"/>
      <c r="C419" s="32"/>
      <c r="D419" s="32"/>
      <c r="E419" s="43"/>
      <c r="F419" s="43"/>
    </row>
    <row r="420" spans="2:6" x14ac:dyDescent="0.2">
      <c r="B420" s="32"/>
      <c r="C420" s="32"/>
      <c r="D420" s="32"/>
      <c r="E420" s="43"/>
      <c r="F420" s="43"/>
    </row>
    <row r="421" spans="2:6" x14ac:dyDescent="0.2">
      <c r="B421" s="32"/>
      <c r="C421" s="32"/>
      <c r="D421" s="32"/>
      <c r="E421" s="43"/>
      <c r="F421" s="43"/>
    </row>
    <row r="422" spans="2:6" x14ac:dyDescent="0.2">
      <c r="B422" s="32"/>
      <c r="C422" s="32"/>
      <c r="D422" s="32"/>
      <c r="E422" s="43"/>
      <c r="F422" s="43"/>
    </row>
    <row r="423" spans="2:6" x14ac:dyDescent="0.2">
      <c r="B423" s="32"/>
      <c r="C423" s="32"/>
      <c r="D423" s="32"/>
      <c r="E423" s="43"/>
      <c r="F423" s="43"/>
    </row>
    <row r="424" spans="2:6" x14ac:dyDescent="0.2">
      <c r="B424" s="32"/>
      <c r="C424" s="32"/>
      <c r="D424" s="32"/>
      <c r="E424" s="43"/>
      <c r="F424" s="43"/>
    </row>
    <row r="425" spans="2:6" x14ac:dyDescent="0.2">
      <c r="B425" s="32"/>
      <c r="C425" s="32"/>
      <c r="D425" s="32"/>
      <c r="E425" s="43"/>
      <c r="F425" s="43"/>
    </row>
    <row r="426" spans="2:6" x14ac:dyDescent="0.2">
      <c r="B426" s="32"/>
      <c r="C426" s="32"/>
      <c r="D426" s="32"/>
      <c r="E426" s="43"/>
      <c r="F426" s="43"/>
    </row>
    <row r="427" spans="2:6" x14ac:dyDescent="0.2">
      <c r="B427" s="32"/>
      <c r="C427" s="32"/>
      <c r="D427" s="32"/>
      <c r="E427" s="43"/>
      <c r="F427" s="43"/>
    </row>
    <row r="428" spans="2:6" x14ac:dyDescent="0.2">
      <c r="B428" s="32"/>
      <c r="C428" s="32"/>
      <c r="D428" s="32"/>
      <c r="E428" s="43"/>
      <c r="F428" s="43"/>
    </row>
    <row r="429" spans="2:6" x14ac:dyDescent="0.2">
      <c r="B429" s="32"/>
      <c r="C429" s="32"/>
      <c r="D429" s="32"/>
      <c r="E429" s="43"/>
      <c r="F429" s="43"/>
    </row>
    <row r="430" spans="2:6" x14ac:dyDescent="0.2">
      <c r="B430" s="32"/>
      <c r="C430" s="32"/>
      <c r="D430" s="32"/>
      <c r="E430" s="43"/>
      <c r="F430" s="43"/>
    </row>
    <row r="431" spans="2:6" x14ac:dyDescent="0.2">
      <c r="B431" s="32"/>
      <c r="C431" s="32"/>
      <c r="D431" s="32"/>
      <c r="E431" s="43"/>
      <c r="F431" s="43"/>
    </row>
    <row r="432" spans="2:6" x14ac:dyDescent="0.2">
      <c r="B432" s="32"/>
      <c r="C432" s="32"/>
      <c r="D432" s="32"/>
      <c r="E432" s="43"/>
      <c r="F432" s="43"/>
    </row>
    <row r="433" spans="2:6" x14ac:dyDescent="0.2">
      <c r="B433" s="32"/>
      <c r="C433" s="32"/>
      <c r="D433" s="32"/>
      <c r="E433" s="43"/>
      <c r="F433" s="43"/>
    </row>
    <row r="434" spans="2:6" x14ac:dyDescent="0.2">
      <c r="B434" s="32"/>
      <c r="C434" s="32"/>
      <c r="D434" s="32"/>
      <c r="E434" s="43"/>
      <c r="F434" s="43"/>
    </row>
    <row r="435" spans="2:6" x14ac:dyDescent="0.2">
      <c r="B435" s="32"/>
      <c r="C435" s="32"/>
      <c r="D435" s="32"/>
      <c r="E435" s="43"/>
      <c r="F435" s="43"/>
    </row>
    <row r="436" spans="2:6" x14ac:dyDescent="0.2">
      <c r="B436" s="32"/>
      <c r="C436" s="32"/>
      <c r="D436" s="32"/>
      <c r="E436" s="43"/>
      <c r="F436" s="43"/>
    </row>
    <row r="437" spans="2:6" x14ac:dyDescent="0.2">
      <c r="B437" s="32"/>
      <c r="C437" s="32"/>
      <c r="D437" s="32"/>
      <c r="E437" s="43"/>
      <c r="F437" s="43"/>
    </row>
    <row r="438" spans="2:6" x14ac:dyDescent="0.2">
      <c r="B438" s="32"/>
      <c r="C438" s="32"/>
      <c r="D438" s="32"/>
      <c r="E438" s="43"/>
      <c r="F438" s="43"/>
    </row>
    <row r="439" spans="2:6" x14ac:dyDescent="0.2">
      <c r="B439" s="32"/>
      <c r="C439" s="32"/>
      <c r="D439" s="32"/>
      <c r="E439" s="43"/>
      <c r="F439" s="43"/>
    </row>
    <row r="440" spans="2:6" x14ac:dyDescent="0.2">
      <c r="B440" s="32"/>
      <c r="C440" s="32"/>
      <c r="D440" s="32"/>
      <c r="E440" s="43"/>
      <c r="F440" s="43"/>
    </row>
    <row r="441" spans="2:6" x14ac:dyDescent="0.2">
      <c r="B441" s="32"/>
      <c r="C441" s="32"/>
      <c r="D441" s="32"/>
      <c r="E441" s="43"/>
      <c r="F441" s="43"/>
    </row>
    <row r="442" spans="2:6" x14ac:dyDescent="0.2">
      <c r="B442" s="32"/>
      <c r="C442" s="32"/>
      <c r="D442" s="32"/>
      <c r="E442" s="43"/>
      <c r="F442" s="43"/>
    </row>
    <row r="443" spans="2:6" x14ac:dyDescent="0.2">
      <c r="B443" s="32"/>
      <c r="C443" s="32"/>
      <c r="D443" s="32"/>
      <c r="E443" s="43"/>
      <c r="F443" s="43"/>
    </row>
    <row r="444" spans="2:6" x14ac:dyDescent="0.2">
      <c r="B444" s="32"/>
      <c r="C444" s="32"/>
      <c r="D444" s="32"/>
      <c r="E444" s="43"/>
      <c r="F444" s="43"/>
    </row>
    <row r="445" spans="2:6" x14ac:dyDescent="0.2">
      <c r="B445" s="32"/>
      <c r="C445" s="32"/>
      <c r="D445" s="32"/>
      <c r="E445" s="43"/>
      <c r="F445" s="43"/>
    </row>
    <row r="446" spans="2:6" x14ac:dyDescent="0.2">
      <c r="B446" s="32"/>
      <c r="C446" s="32"/>
      <c r="D446" s="32"/>
      <c r="E446" s="43"/>
      <c r="F446" s="43"/>
    </row>
    <row r="447" spans="2:6" x14ac:dyDescent="0.2">
      <c r="B447" s="32"/>
      <c r="C447" s="32"/>
      <c r="D447" s="32"/>
      <c r="E447" s="43"/>
      <c r="F447" s="43"/>
    </row>
    <row r="448" spans="2:6" x14ac:dyDescent="0.2">
      <c r="B448" s="32"/>
      <c r="C448" s="32"/>
      <c r="D448" s="32"/>
      <c r="E448" s="43"/>
      <c r="F448" s="43"/>
    </row>
    <row r="449" spans="2:6" x14ac:dyDescent="0.2">
      <c r="B449" s="32"/>
      <c r="C449" s="32"/>
      <c r="D449" s="32"/>
      <c r="E449" s="43"/>
      <c r="F449" s="43"/>
    </row>
    <row r="450" spans="2:6" x14ac:dyDescent="0.2">
      <c r="B450" s="32"/>
      <c r="C450" s="32"/>
      <c r="D450" s="32"/>
      <c r="E450" s="43"/>
      <c r="F450" s="43"/>
    </row>
    <row r="451" spans="2:6" x14ac:dyDescent="0.2">
      <c r="B451" s="32"/>
      <c r="C451" s="32"/>
      <c r="D451" s="32"/>
      <c r="E451" s="43"/>
      <c r="F451" s="43"/>
    </row>
    <row r="452" spans="2:6" x14ac:dyDescent="0.2">
      <c r="B452" s="32"/>
      <c r="C452" s="32"/>
      <c r="D452" s="32"/>
      <c r="E452" s="43"/>
      <c r="F452" s="43"/>
    </row>
    <row r="453" spans="2:6" x14ac:dyDescent="0.2">
      <c r="B453" s="32"/>
      <c r="C453" s="32"/>
      <c r="D453" s="32"/>
      <c r="E453" s="43"/>
      <c r="F453" s="43"/>
    </row>
    <row r="454" spans="2:6" x14ac:dyDescent="0.2">
      <c r="B454" s="32"/>
      <c r="C454" s="32"/>
      <c r="D454" s="32"/>
      <c r="E454" s="43"/>
      <c r="F454" s="43"/>
    </row>
    <row r="455" spans="2:6" x14ac:dyDescent="0.2">
      <c r="B455" s="32"/>
      <c r="C455" s="32"/>
      <c r="D455" s="32"/>
      <c r="E455" s="43"/>
      <c r="F455" s="43"/>
    </row>
    <row r="456" spans="2:6" x14ac:dyDescent="0.2">
      <c r="B456" s="32"/>
      <c r="C456" s="32"/>
      <c r="D456" s="32"/>
      <c r="E456" s="43"/>
      <c r="F456" s="43"/>
    </row>
    <row r="457" spans="2:6" x14ac:dyDescent="0.2">
      <c r="B457" s="32"/>
      <c r="C457" s="32"/>
      <c r="D457" s="32"/>
      <c r="E457" s="43"/>
      <c r="F457" s="43"/>
    </row>
    <row r="458" spans="2:6" x14ac:dyDescent="0.2">
      <c r="B458" s="32"/>
      <c r="C458" s="32"/>
      <c r="D458" s="32"/>
      <c r="E458" s="43"/>
      <c r="F458" s="43"/>
    </row>
    <row r="459" spans="2:6" x14ac:dyDescent="0.2">
      <c r="B459" s="32"/>
      <c r="C459" s="32"/>
      <c r="D459" s="32"/>
      <c r="E459" s="43"/>
      <c r="F459" s="43"/>
    </row>
    <row r="460" spans="2:6" x14ac:dyDescent="0.2">
      <c r="B460" s="32"/>
      <c r="C460" s="32"/>
      <c r="D460" s="32"/>
      <c r="E460" s="43"/>
      <c r="F460" s="43"/>
    </row>
    <row r="461" spans="2:6" x14ac:dyDescent="0.2">
      <c r="B461" s="32"/>
      <c r="C461" s="32"/>
      <c r="D461" s="32"/>
      <c r="E461" s="43"/>
      <c r="F461" s="43"/>
    </row>
    <row r="462" spans="2:6" x14ac:dyDescent="0.2">
      <c r="B462" s="32"/>
      <c r="C462" s="32"/>
      <c r="D462" s="32"/>
      <c r="E462" s="43"/>
      <c r="F462" s="43"/>
    </row>
    <row r="463" spans="2:6" x14ac:dyDescent="0.2">
      <c r="B463" s="32"/>
      <c r="C463" s="32"/>
      <c r="D463" s="32"/>
      <c r="E463" s="43"/>
      <c r="F463" s="43"/>
    </row>
    <row r="464" spans="2:6" x14ac:dyDescent="0.2">
      <c r="B464" s="32"/>
      <c r="C464" s="32"/>
      <c r="D464" s="32"/>
      <c r="E464" s="43"/>
      <c r="F464" s="43"/>
    </row>
    <row r="465" spans="2:6" x14ac:dyDescent="0.2">
      <c r="B465" s="32"/>
      <c r="C465" s="32"/>
      <c r="D465" s="32"/>
      <c r="E465" s="43"/>
      <c r="F465" s="43"/>
    </row>
    <row r="466" spans="2:6" x14ac:dyDescent="0.2">
      <c r="B466" s="32"/>
      <c r="C466" s="32"/>
      <c r="D466" s="32"/>
      <c r="E466" s="43"/>
      <c r="F466" s="43"/>
    </row>
    <row r="467" spans="2:6" x14ac:dyDescent="0.2">
      <c r="B467" s="32"/>
      <c r="C467" s="32"/>
      <c r="D467" s="32"/>
      <c r="E467" s="43"/>
      <c r="F467" s="43"/>
    </row>
    <row r="468" spans="2:6" x14ac:dyDescent="0.2">
      <c r="B468" s="32"/>
      <c r="C468" s="32"/>
      <c r="D468" s="32"/>
      <c r="E468" s="43"/>
      <c r="F468" s="43"/>
    </row>
    <row r="469" spans="2:6" x14ac:dyDescent="0.2">
      <c r="B469" s="32"/>
      <c r="C469" s="32"/>
      <c r="D469" s="32"/>
      <c r="E469" s="43"/>
      <c r="F469" s="43"/>
    </row>
    <row r="470" spans="2:6" x14ac:dyDescent="0.2">
      <c r="B470" s="32"/>
      <c r="C470" s="32"/>
      <c r="D470" s="32"/>
      <c r="E470" s="43"/>
      <c r="F470" s="43"/>
    </row>
    <row r="471" spans="2:6" x14ac:dyDescent="0.2">
      <c r="B471" s="32"/>
      <c r="C471" s="32"/>
      <c r="D471" s="32"/>
      <c r="E471" s="43"/>
      <c r="F471" s="43"/>
    </row>
    <row r="472" spans="2:6" x14ac:dyDescent="0.2">
      <c r="B472" s="32"/>
      <c r="C472" s="32"/>
      <c r="D472" s="32"/>
      <c r="E472" s="43"/>
      <c r="F472" s="43"/>
    </row>
    <row r="473" spans="2:6" x14ac:dyDescent="0.2">
      <c r="B473" s="32"/>
      <c r="C473" s="32"/>
      <c r="D473" s="32"/>
      <c r="E473" s="43"/>
      <c r="F473" s="43"/>
    </row>
    <row r="474" spans="2:6" x14ac:dyDescent="0.2">
      <c r="B474" s="32"/>
      <c r="C474" s="32"/>
      <c r="D474" s="32"/>
      <c r="E474" s="43"/>
      <c r="F474" s="43"/>
    </row>
    <row r="475" spans="2:6" x14ac:dyDescent="0.2">
      <c r="B475" s="32"/>
      <c r="C475" s="32"/>
      <c r="D475" s="32"/>
      <c r="E475" s="43"/>
      <c r="F475" s="43"/>
    </row>
    <row r="476" spans="2:6" x14ac:dyDescent="0.2">
      <c r="B476" s="32"/>
      <c r="C476" s="32"/>
      <c r="D476" s="32"/>
      <c r="E476" s="43"/>
      <c r="F476" s="43"/>
    </row>
    <row r="477" spans="2:6" x14ac:dyDescent="0.2">
      <c r="B477" s="32"/>
      <c r="C477" s="32"/>
      <c r="D477" s="32"/>
      <c r="E477" s="43"/>
      <c r="F477" s="43"/>
    </row>
    <row r="478" spans="2:6" x14ac:dyDescent="0.2">
      <c r="B478" s="32"/>
      <c r="C478" s="32"/>
      <c r="D478" s="32"/>
      <c r="E478" s="43"/>
      <c r="F478" s="43"/>
    </row>
    <row r="479" spans="2:6" x14ac:dyDescent="0.2">
      <c r="B479" s="32"/>
      <c r="C479" s="32"/>
      <c r="D479" s="32"/>
      <c r="E479" s="43"/>
      <c r="F479" s="43"/>
    </row>
    <row r="480" spans="2:6" x14ac:dyDescent="0.2">
      <c r="B480" s="32"/>
      <c r="C480" s="32"/>
      <c r="D480" s="32"/>
      <c r="E480" s="43"/>
      <c r="F480" s="43"/>
    </row>
    <row r="481" spans="2:6" x14ac:dyDescent="0.2">
      <c r="B481" s="32"/>
      <c r="C481" s="32"/>
      <c r="D481" s="32"/>
      <c r="E481" s="43"/>
      <c r="F481" s="43"/>
    </row>
    <row r="482" spans="2:6" x14ac:dyDescent="0.2">
      <c r="B482" s="32"/>
      <c r="C482" s="32"/>
      <c r="D482" s="32"/>
      <c r="E482" s="43"/>
      <c r="F482" s="43"/>
    </row>
    <row r="483" spans="2:6" x14ac:dyDescent="0.2">
      <c r="B483" s="32"/>
      <c r="C483" s="32"/>
      <c r="D483" s="32"/>
      <c r="E483" s="43"/>
      <c r="F483" s="43"/>
    </row>
    <row r="484" spans="2:6" x14ac:dyDescent="0.2">
      <c r="B484" s="32"/>
      <c r="C484" s="32"/>
      <c r="D484" s="32"/>
      <c r="E484" s="43"/>
      <c r="F484" s="43"/>
    </row>
    <row r="485" spans="2:6" x14ac:dyDescent="0.2">
      <c r="B485" s="32"/>
      <c r="C485" s="32"/>
      <c r="D485" s="32"/>
      <c r="E485" s="43"/>
      <c r="F485" s="43"/>
    </row>
    <row r="486" spans="2:6" x14ac:dyDescent="0.2">
      <c r="B486" s="32"/>
      <c r="C486" s="32"/>
      <c r="D486" s="32"/>
      <c r="E486" s="43"/>
      <c r="F486" s="43"/>
    </row>
    <row r="487" spans="2:6" x14ac:dyDescent="0.2">
      <c r="B487" s="32"/>
      <c r="C487" s="32"/>
      <c r="D487" s="32"/>
      <c r="E487" s="43"/>
      <c r="F487" s="43"/>
    </row>
    <row r="488" spans="2:6" x14ac:dyDescent="0.2">
      <c r="B488" s="32"/>
      <c r="C488" s="32"/>
      <c r="D488" s="32"/>
      <c r="E488" s="43"/>
      <c r="F488" s="43"/>
    </row>
    <row r="489" spans="2:6" x14ac:dyDescent="0.2">
      <c r="B489" s="32"/>
      <c r="C489" s="32"/>
      <c r="D489" s="32"/>
      <c r="E489" s="43"/>
      <c r="F489" s="43"/>
    </row>
    <row r="490" spans="2:6" x14ac:dyDescent="0.2">
      <c r="B490" s="32"/>
      <c r="C490" s="32"/>
      <c r="D490" s="32"/>
      <c r="E490" s="43"/>
      <c r="F490" s="43"/>
    </row>
    <row r="491" spans="2:6" x14ac:dyDescent="0.2">
      <c r="B491" s="32"/>
      <c r="C491" s="32"/>
      <c r="D491" s="32"/>
      <c r="E491" s="43"/>
      <c r="F491" s="43"/>
    </row>
    <row r="492" spans="2:6" x14ac:dyDescent="0.2">
      <c r="B492" s="32"/>
      <c r="C492" s="32"/>
      <c r="D492" s="32"/>
      <c r="E492" s="43"/>
      <c r="F492" s="43"/>
    </row>
    <row r="493" spans="2:6" x14ac:dyDescent="0.2">
      <c r="B493" s="32"/>
      <c r="C493" s="32"/>
      <c r="D493" s="32"/>
      <c r="E493" s="43"/>
      <c r="F493" s="43"/>
    </row>
    <row r="494" spans="2:6" x14ac:dyDescent="0.2">
      <c r="B494" s="32"/>
      <c r="C494" s="32"/>
      <c r="D494" s="32"/>
      <c r="E494" s="43"/>
      <c r="F494" s="43"/>
    </row>
    <row r="495" spans="2:6" x14ac:dyDescent="0.2">
      <c r="B495" s="32"/>
      <c r="C495" s="32"/>
      <c r="D495" s="32"/>
      <c r="E495" s="43"/>
      <c r="F495" s="43"/>
    </row>
    <row r="496" spans="2:6" x14ac:dyDescent="0.2">
      <c r="B496" s="32"/>
      <c r="C496" s="32"/>
      <c r="D496" s="32"/>
      <c r="E496" s="43"/>
      <c r="F496" s="43"/>
    </row>
    <row r="497" spans="2:6" x14ac:dyDescent="0.2">
      <c r="B497" s="32"/>
      <c r="C497" s="32"/>
      <c r="D497" s="32"/>
      <c r="E497" s="43"/>
      <c r="F497" s="43"/>
    </row>
    <row r="498" spans="2:6" x14ac:dyDescent="0.2">
      <c r="B498" s="32"/>
      <c r="C498" s="32"/>
      <c r="D498" s="32"/>
      <c r="E498" s="43"/>
      <c r="F498" s="43"/>
    </row>
    <row r="499" spans="2:6" x14ac:dyDescent="0.2">
      <c r="B499" s="32"/>
      <c r="C499" s="32"/>
      <c r="D499" s="32"/>
      <c r="E499" s="43"/>
      <c r="F499" s="43"/>
    </row>
    <row r="500" spans="2:6" x14ac:dyDescent="0.2">
      <c r="B500" s="32"/>
      <c r="C500" s="32"/>
      <c r="D500" s="32"/>
      <c r="E500" s="43"/>
      <c r="F500" s="43"/>
    </row>
    <row r="501" spans="2:6" x14ac:dyDescent="0.2">
      <c r="B501" s="32"/>
      <c r="C501" s="32"/>
      <c r="D501" s="32"/>
      <c r="E501" s="43"/>
      <c r="F501" s="43"/>
    </row>
    <row r="502" spans="2:6" x14ac:dyDescent="0.2">
      <c r="B502" s="32"/>
      <c r="C502" s="32"/>
      <c r="D502" s="32"/>
      <c r="E502" s="43"/>
      <c r="F502" s="43"/>
    </row>
  </sheetData>
  <sheetProtection selectLockedCells="1"/>
  <mergeCells count="4">
    <mergeCell ref="C8:E9"/>
    <mergeCell ref="B1:E1"/>
    <mergeCell ref="B6:E6"/>
    <mergeCell ref="B2:E2"/>
  </mergeCells>
  <dataValidations count="2">
    <dataValidation type="date" operator="greaterThan" allowBlank="1" showInputMessage="1" showErrorMessage="1" sqref="E33:F502 F11:F32" xr:uid="{7EB14D22-3C37-4D4A-8E30-6EE218709B50}">
      <formula1>1</formula1>
    </dataValidation>
    <dataValidation operator="greaterThan" allowBlank="1" showInputMessage="1" showErrorMessage="1" sqref="E11:E32" xr:uid="{CF202E1A-D919-40EE-AEEB-7497AB39830F}"/>
  </dataValidations>
  <printOptions horizontalCentered="1"/>
  <pageMargins left="0.25" right="0.25" top="0.75" bottom="0.75" header="0.3" footer="0.3"/>
  <pageSetup scale="58" orientation="portrait" horizontalDpi="1200" verticalDpi="12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34B908BC-523D-47E6-8EEC-EF02D3868873}">
            <xm:f>AND(Underwriting!$C$9="No",Underwriting!$C$10="No")</xm:f>
            <x14:dxf>
              <font>
                <b val="0"/>
                <i/>
                <color theme="1"/>
              </font>
              <fill>
                <patternFill>
                  <bgColor theme="0" tint="-0.14996795556505021"/>
                </patternFill>
              </fill>
              <border>
                <left/>
                <right/>
                <top/>
                <bottom/>
                <vertical/>
                <horizontal/>
              </border>
            </x14:dxf>
          </x14:cfRule>
          <xm:sqref>A6:F6</xm:sqref>
        </x14:conditionalFormatting>
        <x14:conditionalFormatting xmlns:xm="http://schemas.microsoft.com/office/excel/2006/main">
          <x14:cfRule type="expression" priority="5" id="{8A52AB73-5568-4A38-B12E-6C7B9A4784EE}">
            <xm:f>AND(Underwriting!$C$9="No",Underwriting!$C$10="No")</xm:f>
            <x14:dxf>
              <font>
                <color theme="0" tint="-0.34998626667073579"/>
              </font>
              <fill>
                <patternFill>
                  <bgColor theme="0" tint="-0.14996795556505021"/>
                </patternFill>
              </fill>
              <border>
                <left/>
                <right/>
                <top/>
                <bottom/>
                <vertical/>
                <horizontal/>
              </border>
            </x14:dxf>
          </x14:cfRule>
          <xm:sqref>A6:F10 A1:XFD1 B2 F2:XFD2 A2:A3 D3:XFD3 A4:XFD5 G6:XFD39 A11:A32 A33:F39 A40:XFD1048576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4D0C809-D8D8-4835-81C2-DADEF77AD813}">
          <x14:formula1>
            <xm:f>'Look Up'!$R$7:$R$54</xm:f>
          </x14:formula1>
          <xm:sqref>D33:D502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4E975-6584-4D2C-9A16-B2703C105766}">
  <sheetPr codeName="Sheet14">
    <tabColor theme="5"/>
  </sheetPr>
  <dimension ref="A1:BT42527"/>
  <sheetViews>
    <sheetView topLeftCell="BC4" zoomScale="70" zoomScaleNormal="70" workbookViewId="0">
      <selection activeCell="BT10" sqref="BT10"/>
    </sheetView>
  </sheetViews>
  <sheetFormatPr defaultColWidth="9" defaultRowHeight="14.25" x14ac:dyDescent="0.2"/>
  <cols>
    <col min="1" max="1" width="27.125" style="10" customWidth="1"/>
    <col min="2" max="3" width="10.5" style="10" customWidth="1"/>
    <col min="4" max="4" width="9" style="10"/>
    <col min="5" max="5" width="26.5" style="10" bestFit="1" customWidth="1"/>
    <col min="6" max="7" width="15.625" style="10" bestFit="1" customWidth="1"/>
    <col min="8" max="8" width="23.875" style="10" bestFit="1" customWidth="1"/>
    <col min="9" max="9" width="9" style="10"/>
    <col min="10" max="10" width="4.375" style="10" bestFit="1" customWidth="1"/>
    <col min="11" max="11" width="9" style="10"/>
    <col min="12" max="12" width="25.625" style="10" customWidth="1"/>
    <col min="13" max="13" width="17.125" style="10" bestFit="1" customWidth="1"/>
    <col min="14" max="14" width="20.5" style="10" bestFit="1" customWidth="1"/>
    <col min="15" max="15" width="16.875" style="10" customWidth="1"/>
    <col min="16" max="16" width="2.125" style="10" bestFit="1" customWidth="1"/>
    <col min="17" max="17" width="17.125" style="10" bestFit="1" customWidth="1"/>
    <col min="18" max="18" width="10.5" style="10" bestFit="1" customWidth="1"/>
    <col min="19" max="19" width="53.125" style="10" bestFit="1" customWidth="1"/>
    <col min="20" max="20" width="11.5" style="10" bestFit="1" customWidth="1"/>
    <col min="21" max="21" width="15.5" style="10" bestFit="1" customWidth="1"/>
    <col min="22" max="22" width="9" style="10"/>
    <col min="23" max="23" width="15.125" style="10" bestFit="1" customWidth="1"/>
    <col min="24" max="24" width="17.125" style="10" bestFit="1" customWidth="1"/>
    <col min="25" max="25" width="9" style="10"/>
    <col min="26" max="26" width="10.875" style="10" bestFit="1" customWidth="1"/>
    <col min="27" max="27" width="25.125" style="10" bestFit="1" customWidth="1"/>
    <col min="28" max="28" width="10.5" style="10" bestFit="1" customWidth="1"/>
    <col min="29" max="29" width="9" style="10"/>
    <col min="30" max="30" width="12.625" style="11" bestFit="1" customWidth="1"/>
    <col min="31" max="31" width="31.125" style="10" bestFit="1" customWidth="1"/>
    <col min="32" max="32" width="9.625" style="10" bestFit="1" customWidth="1"/>
    <col min="33" max="33" width="9" style="10"/>
    <col min="34" max="34" width="15.125" style="10" bestFit="1" customWidth="1"/>
    <col min="35" max="35" width="88.625" style="25" bestFit="1" customWidth="1"/>
    <col min="36" max="36" width="58.375" style="25" bestFit="1" customWidth="1"/>
    <col min="37" max="37" width="60.5" style="25" customWidth="1"/>
    <col min="38" max="38" width="60.375" style="25" bestFit="1" customWidth="1"/>
    <col min="39" max="39" width="34.875" style="10" customWidth="1"/>
    <col min="40" max="40" width="9" style="10"/>
    <col min="41" max="41" width="21" style="10" bestFit="1" customWidth="1"/>
    <col min="42" max="42" width="9" style="10"/>
    <col min="43" max="43" width="13.5" style="10" bestFit="1" customWidth="1"/>
    <col min="44" max="44" width="9" style="10"/>
    <col min="45" max="45" width="18.125" style="10" bestFit="1" customWidth="1"/>
    <col min="46" max="47" width="9" style="10"/>
    <col min="48" max="48" width="12.5" style="10" bestFit="1" customWidth="1"/>
    <col min="49" max="49" width="13.5" style="10" bestFit="1" customWidth="1"/>
    <col min="50" max="50" width="8" style="10" bestFit="1" customWidth="1"/>
    <col min="51" max="51" width="21.375" style="10" bestFit="1" customWidth="1"/>
    <col min="52" max="52" width="8" style="10" bestFit="1" customWidth="1"/>
    <col min="53" max="53" width="21.375" style="10" bestFit="1" customWidth="1"/>
    <col min="54" max="54" width="8" style="10" bestFit="1" customWidth="1"/>
    <col min="55" max="55" width="21.375" style="10" bestFit="1" customWidth="1"/>
    <col min="56" max="56" width="8" style="10" bestFit="1" customWidth="1"/>
    <col min="57" max="57" width="21.375" style="10" bestFit="1" customWidth="1"/>
    <col min="58" max="58" width="9" style="10"/>
    <col min="59" max="59" width="25.125" style="10" bestFit="1" customWidth="1"/>
    <col min="60" max="61" width="7.625" style="19" bestFit="1" customWidth="1"/>
    <col min="62" max="62" width="9" style="10"/>
    <col min="63" max="63" width="18" style="10" bestFit="1" customWidth="1"/>
    <col min="64" max="64" width="2.125" style="10" bestFit="1" customWidth="1"/>
    <col min="65" max="65" width="9" style="10"/>
    <col min="66" max="66" width="2.125" style="10" bestFit="1" customWidth="1"/>
    <col min="67" max="67" width="9" style="10"/>
    <col min="68" max="68" width="36.625" style="10" bestFit="1" customWidth="1"/>
    <col min="69" max="69" width="20.125" style="10" bestFit="1" customWidth="1"/>
    <col min="70" max="70" width="16.875" style="10" bestFit="1" customWidth="1"/>
    <col min="71" max="71" width="26.5" style="10" customWidth="1"/>
    <col min="72" max="16384" width="9" style="10"/>
  </cols>
  <sheetData>
    <row r="1" spans="1:72" x14ac:dyDescent="0.2">
      <c r="E1" s="511" t="s">
        <v>441</v>
      </c>
      <c r="F1" s="511"/>
      <c r="G1" s="511"/>
      <c r="H1" s="511"/>
    </row>
    <row r="2" spans="1:72" ht="18.600000000000001" customHeight="1" x14ac:dyDescent="0.2">
      <c r="B2" s="10">
        <f>C10</f>
        <v>0</v>
      </c>
      <c r="C2" s="10">
        <f>E10</f>
        <v>0</v>
      </c>
      <c r="E2" s="511"/>
      <c r="F2" s="511"/>
      <c r="G2" s="511"/>
      <c r="H2" s="511"/>
    </row>
    <row r="3" spans="1:72" x14ac:dyDescent="0.2">
      <c r="E3" s="511"/>
      <c r="F3" s="511"/>
      <c r="G3" s="511"/>
      <c r="H3" s="511"/>
      <c r="AX3" s="510" t="s">
        <v>442</v>
      </c>
      <c r="AY3" s="510"/>
      <c r="AZ3" s="510"/>
      <c r="BA3" s="510"/>
      <c r="BB3" s="510"/>
      <c r="BC3" s="510"/>
      <c r="BD3" s="510"/>
      <c r="BE3" s="510"/>
      <c r="BH3" s="12" t="s">
        <v>443</v>
      </c>
      <c r="BI3" s="12" t="s">
        <v>444</v>
      </c>
      <c r="BK3" s="10" t="s">
        <v>37</v>
      </c>
      <c r="BL3" s="10">
        <v>0</v>
      </c>
      <c r="BN3" s="10">
        <v>1</v>
      </c>
      <c r="BP3" s="10" t="s">
        <v>37</v>
      </c>
      <c r="BT3" s="10" t="s">
        <v>445</v>
      </c>
    </row>
    <row r="4" spans="1:72" x14ac:dyDescent="0.2">
      <c r="E4" s="511"/>
      <c r="F4" s="511"/>
      <c r="G4" s="511"/>
      <c r="H4" s="511"/>
      <c r="Z4" s="509" t="s">
        <v>446</v>
      </c>
      <c r="AA4" s="509"/>
      <c r="AH4" s="10" t="s">
        <v>10</v>
      </c>
      <c r="AI4" s="25" t="s">
        <v>447</v>
      </c>
      <c r="AO4" s="10" t="s">
        <v>448</v>
      </c>
      <c r="AQ4" s="10" t="s">
        <v>449</v>
      </c>
      <c r="AS4" s="10" t="s">
        <v>450</v>
      </c>
      <c r="AW4" s="13" t="s">
        <v>451</v>
      </c>
      <c r="AX4" s="14" t="s">
        <v>75</v>
      </c>
      <c r="AY4" s="14"/>
      <c r="AZ4" s="14" t="s">
        <v>224</v>
      </c>
      <c r="BA4" s="14"/>
      <c r="BB4" s="14" t="s">
        <v>225</v>
      </c>
      <c r="BC4" s="14"/>
      <c r="BD4" s="14" t="s">
        <v>74</v>
      </c>
      <c r="BE4" s="14"/>
      <c r="BG4" s="10" t="s">
        <v>452</v>
      </c>
      <c r="BH4" s="15">
        <v>7300</v>
      </c>
      <c r="BI4" s="15">
        <v>7999</v>
      </c>
      <c r="BK4" s="10" t="s">
        <v>453</v>
      </c>
      <c r="BL4" s="10">
        <v>1</v>
      </c>
      <c r="BN4" s="10">
        <v>2</v>
      </c>
      <c r="BP4" s="10" t="str">
        <f>CONCATENATE(BQ4," ",BR4)</f>
        <v>Affinity Insurance Program</v>
      </c>
      <c r="BQ4" s="10" t="s">
        <v>454</v>
      </c>
      <c r="BR4" s="10" t="s">
        <v>455</v>
      </c>
      <c r="BS4" s="10" t="s">
        <v>456</v>
      </c>
      <c r="BT4" s="10">
        <v>150000</v>
      </c>
    </row>
    <row r="5" spans="1:72" x14ac:dyDescent="0.2">
      <c r="E5" s="508" t="s">
        <v>457</v>
      </c>
      <c r="F5" s="508"/>
      <c r="G5" s="508"/>
      <c r="H5" s="508"/>
      <c r="M5" s="10">
        <f>COUNTIF(M7:M10,"*?")</f>
        <v>4</v>
      </c>
      <c r="Q5" s="10" t="s">
        <v>24</v>
      </c>
      <c r="Z5" s="10" t="s">
        <v>458</v>
      </c>
      <c r="AA5" s="10" t="s">
        <v>459</v>
      </c>
      <c r="AB5" s="10" t="s">
        <v>460</v>
      </c>
      <c r="AD5" s="11" t="s">
        <v>461</v>
      </c>
      <c r="AE5" s="10" t="s">
        <v>22</v>
      </c>
      <c r="AF5" s="10" t="s">
        <v>24</v>
      </c>
      <c r="AH5" s="10" t="s">
        <v>37</v>
      </c>
      <c r="AO5" s="10" t="s">
        <v>37</v>
      </c>
      <c r="AQ5" s="10" t="s">
        <v>37</v>
      </c>
      <c r="AS5" s="10" t="s">
        <v>37</v>
      </c>
      <c r="AT5" s="10" t="s">
        <v>37</v>
      </c>
      <c r="AW5" s="13">
        <f ca="1">YEAR(TODAY())</f>
        <v>2026</v>
      </c>
      <c r="AX5" s="16" t="e">
        <f>Cover!#REF!</f>
        <v>#REF!</v>
      </c>
      <c r="AY5" s="14" t="s">
        <v>462</v>
      </c>
      <c r="AZ5" s="16" t="e">
        <f>Cover!#REF!</f>
        <v>#REF!</v>
      </c>
      <c r="BA5" s="14" t="s">
        <v>462</v>
      </c>
      <c r="BB5" s="16" t="e">
        <f>Cover!#REF!</f>
        <v>#REF!</v>
      </c>
      <c r="BC5" s="14" t="s">
        <v>462</v>
      </c>
      <c r="BD5" s="16" t="e">
        <f>Cover!#REF!</f>
        <v>#REF!</v>
      </c>
      <c r="BE5" s="14" t="s">
        <v>462</v>
      </c>
      <c r="BG5" s="10" t="s">
        <v>463</v>
      </c>
      <c r="BH5" s="15">
        <v>11000</v>
      </c>
      <c r="BI5" s="15">
        <v>36999</v>
      </c>
      <c r="BK5" s="10" t="s">
        <v>464</v>
      </c>
      <c r="BL5" s="10">
        <v>2</v>
      </c>
      <c r="BN5" s="10">
        <v>3</v>
      </c>
      <c r="BP5" s="10" t="s">
        <v>465</v>
      </c>
      <c r="BQ5" s="10" t="s">
        <v>466</v>
      </c>
      <c r="BR5" s="10" t="s">
        <v>455</v>
      </c>
      <c r="BS5" s="10" t="s">
        <v>467</v>
      </c>
      <c r="BT5" s="10">
        <v>100000</v>
      </c>
    </row>
    <row r="6" spans="1:72" ht="86.25" x14ac:dyDescent="0.25">
      <c r="A6" s="10" t="s">
        <v>37</v>
      </c>
      <c r="B6" s="10" t="s">
        <v>37</v>
      </c>
      <c r="C6" s="10" t="s">
        <v>37</v>
      </c>
      <c r="E6" s="20" t="s">
        <v>75</v>
      </c>
      <c r="F6" s="20" t="s">
        <v>224</v>
      </c>
      <c r="G6" s="20" t="s">
        <v>225</v>
      </c>
      <c r="H6" s="20" t="s">
        <v>74</v>
      </c>
      <c r="L6" s="10" t="s">
        <v>37</v>
      </c>
      <c r="M6" s="10" t="s">
        <v>37</v>
      </c>
      <c r="N6" s="10" t="s">
        <v>37</v>
      </c>
      <c r="Q6" s="10" t="s">
        <v>37</v>
      </c>
      <c r="R6" s="10" t="s">
        <v>37</v>
      </c>
      <c r="S6" s="10" t="s">
        <v>37</v>
      </c>
      <c r="T6" s="10" t="s">
        <v>468</v>
      </c>
      <c r="W6" s="10" t="s">
        <v>469</v>
      </c>
      <c r="Z6" s="10" t="s">
        <v>37</v>
      </c>
      <c r="AA6" s="10" t="s">
        <v>37</v>
      </c>
      <c r="AB6" s="10" t="s">
        <v>37</v>
      </c>
      <c r="AD6" s="11" t="s">
        <v>470</v>
      </c>
      <c r="AE6" s="10" t="s">
        <v>471</v>
      </c>
      <c r="AF6" s="10" t="s">
        <v>472</v>
      </c>
      <c r="AH6" s="10" t="s">
        <v>473</v>
      </c>
      <c r="AI6" s="25" t="str">
        <f>CONCATENATE(AJ6,'Captive Setup'!$C$8,AK6,'Captive Setup'!$C$8,AL6)</f>
        <v>Thank you for considering an insurance program, underwritten by Underwritten by Zurich, and reinsured by a member-owned group captive for your prospective insured.  In order for Underwritten by Zurich to properly underwrite a new member of the insurance program, please complete this Submission in full for actuarial and underwriting review.  Should you have any questions about the Submission, please reach out to your Captive Resources team and we will be happy to guide you through the process. We appreciate your partnership and look forward to working with you throughout the submission process.</v>
      </c>
      <c r="AJ6" s="25" t="s">
        <v>474</v>
      </c>
      <c r="AK6" s="25" t="s">
        <v>475</v>
      </c>
      <c r="AL6" s="25" t="s">
        <v>476</v>
      </c>
      <c r="AO6" s="10" t="s">
        <v>477</v>
      </c>
      <c r="AQ6" s="10">
        <v>1</v>
      </c>
      <c r="AS6" s="10" t="s">
        <v>36</v>
      </c>
      <c r="AT6" s="10" t="s">
        <v>33</v>
      </c>
      <c r="AW6" s="13" t="e">
        <f>MONTH('Captive Setup'!#REF!)</f>
        <v>#REF!</v>
      </c>
      <c r="AX6" s="14" t="e">
        <f>IF(AX5="",0,$AW$8-AX5)</f>
        <v>#REF!</v>
      </c>
      <c r="AY6" s="14" t="s">
        <v>478</v>
      </c>
      <c r="AZ6" s="14" t="e">
        <f>IF(AZ5="",0,$AW$8-AZ5)</f>
        <v>#REF!</v>
      </c>
      <c r="BA6" s="14" t="s">
        <v>478</v>
      </c>
      <c r="BB6" s="14" t="e">
        <f>IF(BB5="",0,$AW$8-BB5)</f>
        <v>#REF!</v>
      </c>
      <c r="BC6" s="14" t="s">
        <v>478</v>
      </c>
      <c r="BD6" s="14" t="e">
        <f>IF(BD5="",0,$AW$8-BD5)</f>
        <v>#REF!</v>
      </c>
      <c r="BE6" s="14" t="s">
        <v>478</v>
      </c>
      <c r="BG6" s="10" t="s">
        <v>479</v>
      </c>
      <c r="BH6" s="15">
        <v>211000</v>
      </c>
      <c r="BI6" s="15">
        <v>236999</v>
      </c>
      <c r="BK6" s="10" t="s">
        <v>480</v>
      </c>
      <c r="BL6" s="10">
        <v>3</v>
      </c>
      <c r="BN6" s="10">
        <v>4</v>
      </c>
      <c r="BP6" s="10" t="str">
        <f t="shared" ref="BP6:BP44" si="0">CONCATENATE(BQ6," ",BR6)</f>
        <v>Archway Insurance Program</v>
      </c>
      <c r="BQ6" s="10" t="s">
        <v>481</v>
      </c>
      <c r="BR6" s="10" t="s">
        <v>455</v>
      </c>
      <c r="BS6" s="10" t="s">
        <v>482</v>
      </c>
      <c r="BT6" s="10">
        <v>125000</v>
      </c>
    </row>
    <row r="7" spans="1:72" ht="99.75" x14ac:dyDescent="0.2">
      <c r="A7" s="10" t="s">
        <v>45</v>
      </c>
      <c r="B7" s="10" t="s">
        <v>483</v>
      </c>
      <c r="C7" s="17" t="s">
        <v>484</v>
      </c>
      <c r="D7" s="17"/>
      <c r="E7" s="21" t="s">
        <v>37</v>
      </c>
      <c r="F7" s="21" t="s">
        <v>37</v>
      </c>
      <c r="G7" s="21" t="s">
        <v>37</v>
      </c>
      <c r="H7" s="21" t="s">
        <v>54</v>
      </c>
      <c r="I7" s="17"/>
      <c r="J7" s="17" t="s">
        <v>45</v>
      </c>
      <c r="K7" s="17"/>
      <c r="L7" s="17" t="s">
        <v>44</v>
      </c>
      <c r="M7" s="17" t="str">
        <f>IF(Underwriting!C8="Yes",L7,"")</f>
        <v>General Liability</v>
      </c>
      <c r="N7" s="17" t="s">
        <v>44</v>
      </c>
      <c r="Q7" s="10" t="s">
        <v>485</v>
      </c>
      <c r="R7" s="10" t="s">
        <v>224</v>
      </c>
      <c r="S7" s="10" t="s">
        <v>486</v>
      </c>
      <c r="T7" s="10" t="s">
        <v>487</v>
      </c>
      <c r="U7" s="10" t="s">
        <v>488</v>
      </c>
      <c r="W7" s="10" t="s">
        <v>224</v>
      </c>
      <c r="X7" s="10" t="s">
        <v>485</v>
      </c>
      <c r="Z7" s="10" t="s">
        <v>217</v>
      </c>
      <c r="AA7" s="10" t="s">
        <v>452</v>
      </c>
      <c r="AB7" s="10" t="s">
        <v>489</v>
      </c>
      <c r="AD7" s="11" t="s">
        <v>490</v>
      </c>
      <c r="AE7" s="10" t="s">
        <v>491</v>
      </c>
      <c r="AF7" s="10" t="s">
        <v>472</v>
      </c>
      <c r="AH7" s="10" t="s">
        <v>492</v>
      </c>
      <c r="AI7" s="25" t="str">
        <f>CONCATENATE(AJ7,'Captive Setup'!$C$8,AK7,'Captive Setup'!$C$8,AL7)</f>
        <v>Thank you for your continued committment to the insurance program, underwritten by Underwritten by Zurich, and reinsured by a member-owned group captive.  In order for Underwritten by Zurich to properly underwrite renewing the member of the insurance program, please complete this Submission in full for actuarial and underwriting review.  Should you have any questions about the Submission, please reach out to your Captive Resources team and we will be happy to guide you through the process. We appreciate your partnership and look forward to working with you throughout the submission process.</v>
      </c>
      <c r="AJ7" s="25" t="s">
        <v>493</v>
      </c>
      <c r="AK7" s="25" t="s">
        <v>494</v>
      </c>
      <c r="AL7" s="25" t="s">
        <v>495</v>
      </c>
      <c r="AO7" s="10" t="s">
        <v>496</v>
      </c>
      <c r="AQ7" s="10">
        <v>2</v>
      </c>
      <c r="AS7" s="10" t="s">
        <v>34</v>
      </c>
      <c r="AW7" s="13" t="e">
        <f>DAY('Captive Setup'!#REF!)</f>
        <v>#REF!</v>
      </c>
      <c r="AX7" s="14" t="e">
        <f>IF(OR(AX$5="",AX$5=0),0,ROUND(YEARFRAC(AX$5,'Look Up'!$AW$8,1),2))</f>
        <v>#REF!</v>
      </c>
      <c r="AY7" s="14" t="s">
        <v>497</v>
      </c>
      <c r="AZ7" s="14" t="e">
        <f>IF(OR(AZ$5="",AZ$5=0),0,ROUND(YEARFRAC(AZ$5,'Look Up'!$AW$8,1),2))</f>
        <v>#REF!</v>
      </c>
      <c r="BA7" s="14" t="s">
        <v>497</v>
      </c>
      <c r="BB7" s="14" t="e">
        <f>IF(OR(BB$5="",BB$5=0),0,ROUND(YEARFRAC(BB$5,'Look Up'!$AW$8,1),2))</f>
        <v>#REF!</v>
      </c>
      <c r="BC7" s="14" t="s">
        <v>497</v>
      </c>
      <c r="BD7" s="14" t="e">
        <f>IF(OR(BD$5="",BD$5=0),0,ROUND(YEARFRAC(BD$5,'Look Up'!$AW$8,1),2))</f>
        <v>#REF!</v>
      </c>
      <c r="BE7" s="14" t="s">
        <v>497</v>
      </c>
      <c r="BG7" s="10" t="s">
        <v>184</v>
      </c>
      <c r="BH7" s="15">
        <v>311000</v>
      </c>
      <c r="BI7" s="15">
        <v>336999</v>
      </c>
      <c r="BP7" s="10" t="str">
        <f t="shared" si="0"/>
        <v>Artisans Insurance Program</v>
      </c>
      <c r="BQ7" s="10" t="s">
        <v>498</v>
      </c>
      <c r="BR7" s="10" t="s">
        <v>455</v>
      </c>
      <c r="BS7" s="10" t="s">
        <v>456</v>
      </c>
      <c r="BT7" s="10">
        <v>100000</v>
      </c>
    </row>
    <row r="8" spans="1:72" x14ac:dyDescent="0.2">
      <c r="A8" s="10" t="s">
        <v>60</v>
      </c>
      <c r="B8" s="10" t="s">
        <v>60</v>
      </c>
      <c r="C8" s="10" t="s">
        <v>499</v>
      </c>
      <c r="E8" s="21" t="s">
        <v>46</v>
      </c>
      <c r="F8" s="21" t="s">
        <v>49</v>
      </c>
      <c r="G8" s="21" t="s">
        <v>52</v>
      </c>
      <c r="H8" s="14"/>
      <c r="I8" s="17"/>
      <c r="J8" s="17" t="s">
        <v>60</v>
      </c>
      <c r="K8" s="17"/>
      <c r="L8" s="17" t="s">
        <v>48</v>
      </c>
      <c r="M8" s="17" t="str">
        <f>IF(Underwriting!C9="Yes",L8,"")</f>
        <v>Automobile Liability</v>
      </c>
      <c r="N8" s="17" t="s">
        <v>500</v>
      </c>
      <c r="Q8" s="10" t="s">
        <v>501</v>
      </c>
      <c r="R8" s="10" t="s">
        <v>502</v>
      </c>
      <c r="S8" s="10" t="s">
        <v>224</v>
      </c>
      <c r="T8" s="10" t="s">
        <v>503</v>
      </c>
      <c r="U8" s="10" t="s">
        <v>504</v>
      </c>
      <c r="W8" s="10" t="s">
        <v>502</v>
      </c>
      <c r="X8" s="10" t="s">
        <v>501</v>
      </c>
      <c r="Z8" s="10" t="s">
        <v>220</v>
      </c>
      <c r="AA8" s="10" t="s">
        <v>463</v>
      </c>
      <c r="AB8" s="10" t="s">
        <v>251</v>
      </c>
      <c r="AD8" s="11" t="s">
        <v>505</v>
      </c>
      <c r="AE8" s="10" t="s">
        <v>506</v>
      </c>
      <c r="AF8" s="10" t="s">
        <v>472</v>
      </c>
      <c r="AO8" s="10" t="s">
        <v>507</v>
      </c>
      <c r="AQ8" s="10">
        <v>3</v>
      </c>
      <c r="AS8" s="10" t="s">
        <v>35</v>
      </c>
      <c r="AV8" s="10" t="s">
        <v>508</v>
      </c>
      <c r="AW8" s="18" t="e">
        <f ca="1">DATEVALUE(CONCATENATE(AW6,"/",AW7,"/",AW5))</f>
        <v>#REF!</v>
      </c>
      <c r="AX8" s="14" t="e">
        <f>ROUNDDOWN(AX7,0)</f>
        <v>#REF!</v>
      </c>
      <c r="AY8" s="14" t="s">
        <v>509</v>
      </c>
      <c r="AZ8" s="14" t="e">
        <f>ROUNDDOWN(AZ7,0)</f>
        <v>#REF!</v>
      </c>
      <c r="BA8" s="14" t="s">
        <v>509</v>
      </c>
      <c r="BB8" s="14" t="e">
        <f>ROUNDDOWN(BB7,0)</f>
        <v>#REF!</v>
      </c>
      <c r="BC8" s="14" t="s">
        <v>509</v>
      </c>
      <c r="BD8" s="14" t="e">
        <f>ROUNDDOWN(BD7,0)</f>
        <v>#REF!</v>
      </c>
      <c r="BE8" s="14" t="s">
        <v>509</v>
      </c>
      <c r="BG8" s="10" t="s">
        <v>510</v>
      </c>
      <c r="BH8" s="15">
        <v>401000</v>
      </c>
      <c r="BI8" s="15">
        <v>406999</v>
      </c>
      <c r="BP8" s="10" t="str">
        <f t="shared" si="0"/>
        <v>Aspire Insurance Program</v>
      </c>
      <c r="BQ8" s="10" t="s">
        <v>511</v>
      </c>
      <c r="BR8" s="10" t="s">
        <v>455</v>
      </c>
      <c r="BS8" s="10" t="s">
        <v>512</v>
      </c>
      <c r="BT8" s="10">
        <v>100000</v>
      </c>
    </row>
    <row r="9" spans="1:72" x14ac:dyDescent="0.2">
      <c r="A9" s="10" t="s">
        <v>513</v>
      </c>
      <c r="E9" s="21" t="s">
        <v>514</v>
      </c>
      <c r="F9" s="21"/>
      <c r="G9" s="21"/>
      <c r="H9" s="21"/>
      <c r="I9" s="17"/>
      <c r="J9" s="17"/>
      <c r="K9" s="17"/>
      <c r="L9" s="17" t="s">
        <v>51</v>
      </c>
      <c r="M9" s="17" t="str">
        <f>IF(Underwriting!C10="Yes",L9,"")</f>
        <v>Automobile Physical Damage</v>
      </c>
      <c r="N9" s="17" t="s">
        <v>515</v>
      </c>
      <c r="P9" s="10" t="s">
        <v>516</v>
      </c>
      <c r="Q9" s="10" t="s">
        <v>488</v>
      </c>
      <c r="R9" s="10" t="s">
        <v>517</v>
      </c>
      <c r="S9" s="10" t="s">
        <v>502</v>
      </c>
      <c r="T9" s="10" t="s">
        <v>518</v>
      </c>
      <c r="U9" s="10" t="s">
        <v>519</v>
      </c>
      <c r="W9" s="10" t="s">
        <v>517</v>
      </c>
      <c r="X9" s="10" t="s">
        <v>520</v>
      </c>
      <c r="AA9" s="10" t="s">
        <v>479</v>
      </c>
      <c r="AB9" s="10" t="s">
        <v>521</v>
      </c>
      <c r="AD9" s="11" t="s">
        <v>522</v>
      </c>
      <c r="AE9" s="10" t="s">
        <v>523</v>
      </c>
      <c r="AF9" s="10" t="s">
        <v>472</v>
      </c>
      <c r="AO9" s="10" t="s">
        <v>524</v>
      </c>
      <c r="AQ9" s="10">
        <v>4</v>
      </c>
      <c r="AS9" s="10" t="s">
        <v>525</v>
      </c>
      <c r="AW9" s="13"/>
      <c r="AX9" s="14" t="e">
        <f>4.5-AX7</f>
        <v>#REF!</v>
      </c>
      <c r="AY9" s="14" t="s">
        <v>526</v>
      </c>
      <c r="AZ9" s="14" t="e">
        <f>4.5-AZ7</f>
        <v>#REF!</v>
      </c>
      <c r="BA9" s="14" t="s">
        <v>526</v>
      </c>
      <c r="BB9" s="14" t="e">
        <f>4.5-BB7</f>
        <v>#REF!</v>
      </c>
      <c r="BC9" s="14" t="s">
        <v>526</v>
      </c>
      <c r="BD9" s="14" t="e">
        <f>4.5-BD7</f>
        <v>#REF!</v>
      </c>
      <c r="BE9" s="14" t="s">
        <v>526</v>
      </c>
      <c r="BG9" s="10" t="s">
        <v>527</v>
      </c>
      <c r="BH9" s="15">
        <v>341000</v>
      </c>
      <c r="BI9" s="15">
        <v>506999</v>
      </c>
      <c r="BP9" s="10" t="str">
        <f t="shared" si="0"/>
        <v>Boulder Insurance Program</v>
      </c>
      <c r="BQ9" s="10" t="s">
        <v>528</v>
      </c>
      <c r="BR9" s="10" t="s">
        <v>455</v>
      </c>
      <c r="BS9" s="10" t="s">
        <v>456</v>
      </c>
      <c r="BT9" s="10">
        <v>150000</v>
      </c>
    </row>
    <row r="10" spans="1:72" x14ac:dyDescent="0.2">
      <c r="E10" s="21"/>
      <c r="F10" s="21"/>
      <c r="G10" s="21"/>
      <c r="H10" s="21"/>
      <c r="I10" s="17"/>
      <c r="J10" s="17"/>
      <c r="K10" s="17"/>
      <c r="L10" s="17" t="s">
        <v>515</v>
      </c>
      <c r="M10" s="17" t="str">
        <f>IF(Underwriting!C11="Yes",L10,"")</f>
        <v>Workers Compensation</v>
      </c>
      <c r="Q10" s="10" t="s">
        <v>520</v>
      </c>
      <c r="R10" s="10" t="s">
        <v>529</v>
      </c>
      <c r="S10" s="10" t="s">
        <v>487</v>
      </c>
      <c r="T10" s="10" t="s">
        <v>530</v>
      </c>
      <c r="U10" s="10" t="s">
        <v>531</v>
      </c>
      <c r="W10" s="10" t="s">
        <v>529</v>
      </c>
      <c r="X10" s="10" t="s">
        <v>532</v>
      </c>
      <c r="AA10" s="10" t="s">
        <v>184</v>
      </c>
      <c r="AD10" s="11" t="s">
        <v>533</v>
      </c>
      <c r="AE10" s="10" t="s">
        <v>534</v>
      </c>
      <c r="AF10" s="10" t="s">
        <v>472</v>
      </c>
      <c r="AW10" s="13"/>
      <c r="AX10" s="14" t="e">
        <f>ROUNDUP(AX9,0)</f>
        <v>#REF!</v>
      </c>
      <c r="AY10" s="14" t="s">
        <v>535</v>
      </c>
      <c r="AZ10" s="14" t="e">
        <f>ROUNDUP(AZ9,0)</f>
        <v>#REF!</v>
      </c>
      <c r="BA10" s="14" t="s">
        <v>535</v>
      </c>
      <c r="BB10" s="14" t="e">
        <f>ROUNDUP(BB9,0)</f>
        <v>#REF!</v>
      </c>
      <c r="BC10" s="14" t="s">
        <v>535</v>
      </c>
      <c r="BD10" s="14" t="e">
        <f>ROUNDUP(BD9,0)</f>
        <v>#REF!</v>
      </c>
      <c r="BE10" s="14" t="s">
        <v>535</v>
      </c>
      <c r="BG10" s="10" t="s">
        <v>536</v>
      </c>
      <c r="BH10" s="15">
        <v>500</v>
      </c>
      <c r="BI10" s="15">
        <v>699</v>
      </c>
      <c r="BP10" s="10" t="str">
        <f t="shared" si="0"/>
        <v>Catalyst Insurance Program</v>
      </c>
      <c r="BQ10" s="10" t="s">
        <v>537</v>
      </c>
      <c r="BR10" s="10" t="s">
        <v>455</v>
      </c>
      <c r="BS10" s="10" t="s">
        <v>482</v>
      </c>
      <c r="BT10" s="10">
        <v>100000</v>
      </c>
    </row>
    <row r="11" spans="1:72" x14ac:dyDescent="0.2">
      <c r="E11" s="21"/>
      <c r="F11" s="21"/>
      <c r="G11" s="21"/>
      <c r="H11" s="21"/>
      <c r="I11" s="17"/>
      <c r="J11" s="17"/>
      <c r="K11" s="17"/>
      <c r="L11" s="17"/>
      <c r="M11" s="17"/>
      <c r="N11" s="17"/>
      <c r="Q11" s="10" t="s">
        <v>532</v>
      </c>
      <c r="R11" s="10" t="s">
        <v>538</v>
      </c>
      <c r="S11" s="10" t="s">
        <v>517</v>
      </c>
      <c r="T11" s="10" t="s">
        <v>472</v>
      </c>
      <c r="U11" s="10" t="s">
        <v>539</v>
      </c>
      <c r="W11" s="10" t="s">
        <v>538</v>
      </c>
      <c r="X11" s="10" t="s">
        <v>540</v>
      </c>
      <c r="AA11" s="10" t="s">
        <v>510</v>
      </c>
      <c r="AD11" s="11" t="s">
        <v>541</v>
      </c>
      <c r="AE11" s="10" t="s">
        <v>542</v>
      </c>
      <c r="AF11" s="10" t="s">
        <v>472</v>
      </c>
      <c r="AW11" s="18"/>
      <c r="AX11" s="16">
        <f ca="1">IFERROR(IF(DATE(YEAR(AX$12) + 1, MONTH(AX$12), DAY(AX$12))&gt;$AW$12,$AW$8,DATE(YEAR(AX$12) + 1, MONTH(AX$12), DAY(AX$12))),0)</f>
        <v>0</v>
      </c>
      <c r="AY11" s="14" t="s">
        <v>543</v>
      </c>
      <c r="AZ11" s="16">
        <f ca="1">IFERROR(IF(DATE(YEAR(AZ$12) + 1, MONTH(AZ$12), DAY(AZ$12))&gt;$AW$12,$AW$8,DATE(YEAR(AZ$12) + 1, MONTH(AZ$12), DAY(AZ$12))),0)</f>
        <v>0</v>
      </c>
      <c r="BA11" s="14" t="s">
        <v>543</v>
      </c>
      <c r="BB11" s="16">
        <f ca="1">IFERROR(IF(DATE(YEAR(BB$12) + 1, MONTH(BB$12), DAY(BB$12))&gt;$AW$12,$AW$8,DATE(YEAR(BB$12) + 1, MONTH(BB$12), DAY(BB$12))),0)</f>
        <v>0</v>
      </c>
      <c r="BC11" s="14" t="s">
        <v>543</v>
      </c>
      <c r="BD11" s="16">
        <f ca="1">IFERROR(IF(DATE(YEAR(BD$12) + 1, MONTH(BD$12), DAY(BD$12))&gt;$AW$12,$AW$8,DATE(YEAR(BD$12) + 1, MONTH(BD$12), DAY(BD$12))),0)</f>
        <v>0</v>
      </c>
      <c r="BE11" s="14" t="s">
        <v>543</v>
      </c>
      <c r="BG11" s="10" t="s">
        <v>544</v>
      </c>
      <c r="BH11" s="15">
        <v>7919</v>
      </c>
      <c r="BI11" s="15">
        <v>7919</v>
      </c>
      <c r="BP11" s="10" t="str">
        <f t="shared" si="0"/>
        <v>Churchill Insurance Program</v>
      </c>
      <c r="BQ11" s="10" t="s">
        <v>545</v>
      </c>
      <c r="BR11" s="10" t="s">
        <v>455</v>
      </c>
      <c r="BS11" s="10" t="s">
        <v>456</v>
      </c>
      <c r="BT11" s="10">
        <v>400000</v>
      </c>
    </row>
    <row r="12" spans="1:72" x14ac:dyDescent="0.2">
      <c r="A12" s="10" t="s">
        <v>37</v>
      </c>
      <c r="F12" s="21"/>
      <c r="G12" s="21"/>
      <c r="H12" s="21"/>
      <c r="I12" s="17"/>
      <c r="J12" s="17"/>
      <c r="K12" s="17"/>
      <c r="L12" s="17"/>
      <c r="M12" s="17"/>
      <c r="N12" s="17"/>
      <c r="Q12" s="10" t="s">
        <v>540</v>
      </c>
      <c r="R12" s="10" t="s">
        <v>546</v>
      </c>
      <c r="S12" s="10" t="s">
        <v>529</v>
      </c>
      <c r="T12" s="10" t="s">
        <v>547</v>
      </c>
      <c r="U12" s="10" t="s">
        <v>548</v>
      </c>
      <c r="W12" s="10" t="s">
        <v>546</v>
      </c>
      <c r="X12" s="10" t="s">
        <v>549</v>
      </c>
      <c r="AA12" s="10" t="s">
        <v>527</v>
      </c>
      <c r="AD12" s="11" t="s">
        <v>550</v>
      </c>
      <c r="AE12" s="10" t="s">
        <v>551</v>
      </c>
      <c r="AF12" s="10" t="s">
        <v>472</v>
      </c>
      <c r="AV12" s="10" t="s">
        <v>552</v>
      </c>
      <c r="AW12" s="18" t="e">
        <f ca="1">DATE(YEAR($AW$8) - 1, MONTH($AW$8), DAY($AW$8))</f>
        <v>#REF!</v>
      </c>
      <c r="AX12" s="16" t="e">
        <f>IF(AX$5&gt;0,IF($AW12&gt;AX$5,$AW12,AX$5),"")</f>
        <v>#REF!</v>
      </c>
      <c r="AY12" s="14" t="s">
        <v>553</v>
      </c>
      <c r="AZ12" s="16" t="e">
        <f>IF(AZ$5&gt;0,IF($AW12&gt;AZ$5,$AW12,AZ$5),"")</f>
        <v>#REF!</v>
      </c>
      <c r="BA12" s="14" t="s">
        <v>553</v>
      </c>
      <c r="BB12" s="16" t="e">
        <f>IF(BB$5&gt;0,IF($AW12&gt;BB$5,$AW12,BB$5),"")</f>
        <v>#REF!</v>
      </c>
      <c r="BC12" s="14" t="s">
        <v>553</v>
      </c>
      <c r="BD12" s="16" t="e">
        <f>IF(BD$5&gt;0,IF($AW12&gt;BD$5,$AW12,BD$5),"")</f>
        <v>#REF!</v>
      </c>
      <c r="BE12" s="14" t="s">
        <v>553</v>
      </c>
      <c r="BG12" s="10" t="s">
        <v>554</v>
      </c>
      <c r="BH12" s="15">
        <v>7919</v>
      </c>
      <c r="BI12" s="15">
        <v>7919</v>
      </c>
      <c r="BP12" s="10" t="str">
        <f t="shared" si="0"/>
        <v>Columbus Insurance Program</v>
      </c>
      <c r="BQ12" s="10" t="s">
        <v>555</v>
      </c>
      <c r="BR12" s="10" t="s">
        <v>455</v>
      </c>
      <c r="BS12" s="10" t="s">
        <v>512</v>
      </c>
      <c r="BT12" s="10">
        <v>150000</v>
      </c>
    </row>
    <row r="13" spans="1:72" x14ac:dyDescent="0.2">
      <c r="A13" s="10" t="s">
        <v>252</v>
      </c>
      <c r="E13" s="21"/>
      <c r="F13" s="21"/>
      <c r="G13" s="21"/>
      <c r="H13" s="21"/>
      <c r="I13" s="17"/>
      <c r="J13" s="17"/>
      <c r="K13" s="17"/>
      <c r="L13" s="17"/>
      <c r="M13" s="17"/>
      <c r="N13" s="17"/>
      <c r="Q13" s="10" t="s">
        <v>549</v>
      </c>
      <c r="R13" s="10" t="s">
        <v>556</v>
      </c>
      <c r="S13" s="10" t="s">
        <v>538</v>
      </c>
      <c r="T13" s="10" t="s">
        <v>557</v>
      </c>
      <c r="U13" s="10" t="s">
        <v>558</v>
      </c>
      <c r="W13" s="10" t="s">
        <v>556</v>
      </c>
      <c r="X13" s="10" t="s">
        <v>559</v>
      </c>
      <c r="AA13" s="10" t="s">
        <v>536</v>
      </c>
      <c r="AD13" s="11" t="s">
        <v>560</v>
      </c>
      <c r="AE13" s="10" t="s">
        <v>561</v>
      </c>
      <c r="AF13" s="10" t="s">
        <v>472</v>
      </c>
      <c r="AW13" s="18" t="e">
        <f ca="1">DATE(YEAR($AW$8) - 2, MONTH($AW$8), DAY($AW$8))</f>
        <v>#REF!</v>
      </c>
      <c r="AX13" s="16" t="e">
        <f>IF(OR(AX$5=AX12,AX$5=0),"",IF(AX5&lt;$AW13,$AW13,IF(AND(AX$5&lt;$AW14,AX$5&gt;AX12),$AW14,AX$5)))</f>
        <v>#REF!</v>
      </c>
      <c r="AY13" s="14" t="s">
        <v>562</v>
      </c>
      <c r="AZ13" s="16" t="e">
        <f>IF(OR(AZ$5=AZ12,AZ$5=0),"",IF(AZ5&lt;$AW13,$AW13,IF(AND(AZ$5&lt;$AW14,AZ$5&gt;AZ12),$AW14,AZ$5)))</f>
        <v>#REF!</v>
      </c>
      <c r="BA13" s="14" t="s">
        <v>562</v>
      </c>
      <c r="BB13" s="16" t="e">
        <f>IF(OR(BB$5=BB12,BB$5=0),"",IF(BB5&lt;$AW13,$AW13,IF(AND(BB$5&lt;$AW14,BB$5&gt;BB12),$AW14,BB$5)))</f>
        <v>#REF!</v>
      </c>
      <c r="BC13" s="14" t="s">
        <v>562</v>
      </c>
      <c r="BD13" s="16" t="e">
        <f>IF(OR(BD$5=BD12,BD$5=0),"",IF(BD5&lt;$AW13,$AW13,IF(AND(BD$5&lt;$AW14,BD$5&gt;BD12),$AW14,BD$5)))</f>
        <v>#REF!</v>
      </c>
      <c r="BE13" s="14" t="s">
        <v>562</v>
      </c>
      <c r="BG13" s="10" t="s">
        <v>195</v>
      </c>
      <c r="BH13" s="15">
        <v>671000</v>
      </c>
      <c r="BI13" s="15">
        <v>696999</v>
      </c>
      <c r="BP13" s="10" t="str">
        <f t="shared" si="0"/>
        <v>Construction Solutions Insurance Program</v>
      </c>
      <c r="BQ13" s="10" t="s">
        <v>563</v>
      </c>
      <c r="BR13" s="10" t="s">
        <v>455</v>
      </c>
      <c r="BS13" s="10" t="s">
        <v>512</v>
      </c>
      <c r="BT13" s="10">
        <v>125000</v>
      </c>
    </row>
    <row r="14" spans="1:72" x14ac:dyDescent="0.2">
      <c r="A14" s="10" t="s">
        <v>564</v>
      </c>
      <c r="E14" s="21"/>
      <c r="F14" s="21"/>
      <c r="G14" s="21"/>
      <c r="H14" s="21"/>
      <c r="I14" s="17"/>
      <c r="J14" s="17"/>
      <c r="K14" s="17"/>
      <c r="L14" s="17"/>
      <c r="M14" s="17"/>
      <c r="N14" s="17"/>
      <c r="Q14" s="10" t="s">
        <v>559</v>
      </c>
      <c r="R14" s="10" t="s">
        <v>565</v>
      </c>
      <c r="S14" s="10" t="s">
        <v>546</v>
      </c>
      <c r="T14" s="10" t="s">
        <v>566</v>
      </c>
      <c r="U14" s="10" t="s">
        <v>567</v>
      </c>
      <c r="W14" s="10" t="s">
        <v>565</v>
      </c>
      <c r="X14" s="10" t="s">
        <v>568</v>
      </c>
      <c r="AA14" s="10" t="s">
        <v>544</v>
      </c>
      <c r="AD14" s="11" t="s">
        <v>569</v>
      </c>
      <c r="AE14" s="10" t="s">
        <v>561</v>
      </c>
      <c r="AF14" s="10" t="s">
        <v>472</v>
      </c>
      <c r="AW14" s="18" t="e">
        <f ca="1">DATE(YEAR($AW$8) - 3, MONTH($AW$8), DAY($AW$8))</f>
        <v>#REF!</v>
      </c>
      <c r="AX14" s="16" t="e">
        <f>IF(AX$5=0,"",IF(AX$5&lt;$AW14,$AW14,IF(AX$5=MIN(AX$12:AX13),"",IF(AND(AX$5&lt;$AW15,AX$5&gt;AX$13),$AW15,AX$5))))</f>
        <v>#REF!</v>
      </c>
      <c r="AY14" s="14" t="s">
        <v>570</v>
      </c>
      <c r="AZ14" s="16" t="e">
        <f>IF(AZ$5=0,"",IF(AZ$5&lt;$AW14,$AW14,IF(AZ$5=MIN(AZ$12:AZ13),"",IF(AND(AZ$5&lt;$AW15,AZ$5&gt;AZ$13),$AW15,AZ$5))))</f>
        <v>#REF!</v>
      </c>
      <c r="BA14" s="14" t="s">
        <v>570</v>
      </c>
      <c r="BB14" s="16" t="e">
        <f>IF(BB$5=0,"",IF(BB$5&lt;$AW14,$AW14,IF(BB$5=MIN(BB$12:BB13),"",IF(AND(BB$5&lt;$AW15,BB$5&gt;BB$13),$AW15,BB$5))))</f>
        <v>#REF!</v>
      </c>
      <c r="BC14" s="14" t="s">
        <v>570</v>
      </c>
      <c r="BD14" s="16" t="e">
        <f>IF(BD$5=0,"",IF(BD$5&lt;$AW14,$AW14,IF(BD$5=MIN(BD$12:BD13),"",IF(AND(BD$5&lt;$AW15,BD$5&gt;BD$13),$AW15,BD$5))))</f>
        <v>#REF!</v>
      </c>
      <c r="BE14" s="14" t="s">
        <v>570</v>
      </c>
      <c r="BP14" s="10" t="str">
        <f t="shared" si="0"/>
        <v>Demand Delivery Insurance Program</v>
      </c>
      <c r="BQ14" s="10" t="s">
        <v>571</v>
      </c>
      <c r="BR14" s="10" t="s">
        <v>455</v>
      </c>
      <c r="BS14" s="10" t="s">
        <v>456</v>
      </c>
      <c r="BT14" s="10">
        <v>100000</v>
      </c>
    </row>
    <row r="15" spans="1:72" x14ac:dyDescent="0.2">
      <c r="A15" s="10" t="s">
        <v>524</v>
      </c>
      <c r="E15" s="21"/>
      <c r="F15" s="21"/>
      <c r="G15" s="21"/>
      <c r="H15" s="21"/>
      <c r="I15" s="17"/>
      <c r="J15" s="17"/>
      <c r="K15" s="17"/>
      <c r="L15" s="17"/>
      <c r="M15" s="17"/>
      <c r="N15" s="17"/>
      <c r="Q15" s="10" t="s">
        <v>568</v>
      </c>
      <c r="R15" s="10" t="s">
        <v>572</v>
      </c>
      <c r="S15" s="10" t="s">
        <v>556</v>
      </c>
      <c r="W15" s="10" t="s">
        <v>572</v>
      </c>
      <c r="X15" s="10" t="s">
        <v>573</v>
      </c>
      <c r="AA15" s="10" t="s">
        <v>554</v>
      </c>
      <c r="AD15" s="11" t="s">
        <v>574</v>
      </c>
      <c r="AE15" s="10" t="s">
        <v>561</v>
      </c>
      <c r="AF15" s="10" t="s">
        <v>472</v>
      </c>
      <c r="AW15" s="18" t="e">
        <f ca="1">DATE(YEAR($AW$8) - 4, MONTH($AW$8), DAY($AW$8))</f>
        <v>#REF!</v>
      </c>
      <c r="AX15" s="16" t="e">
        <f>IF(AX$5=0,"",IF(AX$5&lt;$AW15,$AW15,IF(AX$5=MIN(AX$12:AX14),"",IF(AND(AX$5&lt;$AW16,AX$5&gt;AX$13),$AW16,AX$5))))</f>
        <v>#REF!</v>
      </c>
      <c r="AY15" s="14" t="s">
        <v>575</v>
      </c>
      <c r="AZ15" s="16" t="e">
        <f>IF(AZ$5=0,"",IF(AZ$5&lt;$AW15,$AW15,IF(AZ$5=MIN(AZ$12:AZ14),"",IF(AND(AZ$5&lt;$AW16,AZ$5&gt;AZ$13),$AW16,AZ$5))))</f>
        <v>#REF!</v>
      </c>
      <c r="BA15" s="14" t="s">
        <v>575</v>
      </c>
      <c r="BB15" s="16" t="e">
        <f>IF(BB$5=0,"",IF(BB$5&lt;$AW15,$AW15,IF(BB$5=MIN(BB$12:BB14),"",IF(AND(BB$5&lt;$AW16,BB$5&gt;BB$13),$AW16,BB$5))))</f>
        <v>#REF!</v>
      </c>
      <c r="BC15" s="14" t="s">
        <v>575</v>
      </c>
      <c r="BD15" s="16" t="e">
        <f>IF(BD$5=0,"",IF(BD$5&lt;$AW15,$AW15,IF(BD$5=MIN(BD$12:BD14),"",IF(AND(BD$5&lt;$AW16,BD$5&gt;BD$13),$AW16,BD$5))))</f>
        <v>#REF!</v>
      </c>
      <c r="BE15" s="14" t="s">
        <v>575</v>
      </c>
      <c r="BP15" s="10" t="str">
        <f t="shared" si="0"/>
        <v>Elite Insurance Program</v>
      </c>
      <c r="BQ15" s="10" t="s">
        <v>576</v>
      </c>
      <c r="BR15" s="10" t="s">
        <v>455</v>
      </c>
      <c r="BS15" s="10" t="s">
        <v>456</v>
      </c>
      <c r="BT15" s="10">
        <v>100000</v>
      </c>
    </row>
    <row r="16" spans="1:72" x14ac:dyDescent="0.2">
      <c r="E16" s="21"/>
      <c r="F16" s="21"/>
      <c r="G16" s="21"/>
      <c r="H16" s="21"/>
      <c r="I16" s="17"/>
      <c r="J16" s="17"/>
      <c r="K16" s="17"/>
      <c r="L16" s="17"/>
      <c r="M16" s="17"/>
      <c r="N16" s="17"/>
      <c r="Q16" s="10" t="s">
        <v>573</v>
      </c>
      <c r="R16" s="10" t="s">
        <v>25</v>
      </c>
      <c r="S16" s="10" t="s">
        <v>565</v>
      </c>
      <c r="W16" s="10" t="s">
        <v>25</v>
      </c>
      <c r="X16" s="10" t="s">
        <v>577</v>
      </c>
      <c r="AA16" s="10" t="s">
        <v>195</v>
      </c>
      <c r="AD16" s="11" t="s">
        <v>578</v>
      </c>
      <c r="AE16" s="10" t="s">
        <v>579</v>
      </c>
      <c r="AF16" s="10" t="s">
        <v>472</v>
      </c>
      <c r="AW16" s="18" t="e">
        <f ca="1">DATE(YEAR($AW$8) - 5, MONTH($AW$8), DAY($AW$8))</f>
        <v>#REF!</v>
      </c>
      <c r="AX16" s="16" t="e">
        <f>IF(AX$5=0,"",IF(AX$5&lt;$AW16,$AW16,IF(AX$5=MIN(AX$12:AX15),"",IF(AND(AX$5&lt;$AW17,AX$5&gt;AX$13),$AW17,AX$5))))</f>
        <v>#REF!</v>
      </c>
      <c r="AY16" s="14" t="s">
        <v>580</v>
      </c>
      <c r="AZ16" s="16" t="e">
        <f>IF(AZ$5=0,"",IF(AZ$5&lt;$AW16,$AW16,IF(AZ$5=MIN(AZ$12:AZ15),"",IF(AND(AZ$5&lt;$AW17,AZ$5&gt;AZ$13),$AW17,AZ$5))))</f>
        <v>#REF!</v>
      </c>
      <c r="BA16" s="14" t="s">
        <v>580</v>
      </c>
      <c r="BB16" s="16" t="e">
        <f>IF(BB$5=0,"",IF(BB$5&lt;$AW16,$AW16,IF(BB$5=MIN(BB$12:BB15),"",IF(AND(BB$5&lt;$AW17,BB$5&gt;BB$13),$AW17,BB$5))))</f>
        <v>#REF!</v>
      </c>
      <c r="BC16" s="14" t="s">
        <v>580</v>
      </c>
      <c r="BD16" s="16" t="e">
        <f>IF(BD$5=0,"",IF(BD$5&lt;$AW16,$AW16,IF(BD$5=MIN(BD$12:BD15),"",IF(AND(BD$5&lt;$AW17,BD$5&gt;BD$13),$AW17,BD$5))))</f>
        <v>#REF!</v>
      </c>
      <c r="BE16" s="14" t="s">
        <v>580</v>
      </c>
      <c r="BP16" s="10" t="str">
        <f t="shared" si="0"/>
        <v>Everest Insurance Program</v>
      </c>
      <c r="BQ16" s="10" t="s">
        <v>581</v>
      </c>
      <c r="BR16" s="10" t="s">
        <v>455</v>
      </c>
      <c r="BS16" s="10" t="s">
        <v>456</v>
      </c>
    </row>
    <row r="17" spans="1:72" x14ac:dyDescent="0.2">
      <c r="E17" s="21"/>
      <c r="F17" s="21"/>
      <c r="G17" s="21"/>
      <c r="H17" s="21"/>
      <c r="I17" s="17"/>
      <c r="J17" s="17"/>
      <c r="K17" s="17"/>
      <c r="L17" s="17"/>
      <c r="M17" s="17"/>
      <c r="N17" s="17"/>
      <c r="Q17" s="10" t="s">
        <v>577</v>
      </c>
      <c r="R17" s="10" t="s">
        <v>582</v>
      </c>
      <c r="S17" s="10" t="s">
        <v>572</v>
      </c>
      <c r="W17" s="10" t="s">
        <v>582</v>
      </c>
      <c r="X17" s="10" t="s">
        <v>583</v>
      </c>
      <c r="AD17" s="11" t="s">
        <v>584</v>
      </c>
      <c r="AE17" s="10" t="s">
        <v>585</v>
      </c>
      <c r="AF17" s="10" t="s">
        <v>472</v>
      </c>
      <c r="AW17" s="18" t="e">
        <f ca="1">DATE(YEAR($AW$8) - 6, MONTH($AW$8), DAY($AW$8))</f>
        <v>#REF!</v>
      </c>
      <c r="AX17" s="16" t="e">
        <f>IF(AX$5=0,"",IF(AX$5&lt;$AW17,$AW17,IF(AX$5=MIN(AX$12:AX16),"",IF(AND(AX$5&lt;$AW18,AX$5&gt;AX$13),$AW18,AX$5))))</f>
        <v>#REF!</v>
      </c>
      <c r="AY17" s="14" t="s">
        <v>586</v>
      </c>
      <c r="AZ17" s="16" t="e">
        <f>IF(AZ$5=0,"",IF(AZ$5&lt;$AW17,$AW17,IF(AZ$5=MIN(AZ$12:AZ16),"",IF(AND(AZ$5&lt;$AW18,AZ$5&gt;AZ$13),$AW18,AZ$5))))</f>
        <v>#REF!</v>
      </c>
      <c r="BA17" s="14" t="s">
        <v>586</v>
      </c>
      <c r="BB17" s="16" t="e">
        <f>IF(BB$5=0,"",IF(BB$5&lt;$AW17,$AW17,IF(BB$5=MIN(BB$12:BB16),"",IF(AND(BB$5&lt;$AW18,BB$5&gt;BB$13),$AW18,BB$5))))</f>
        <v>#REF!</v>
      </c>
      <c r="BC17" s="14" t="s">
        <v>586</v>
      </c>
      <c r="BD17" s="16" t="e">
        <f>IF(BD$5=0,"",IF(BD$5&lt;$AW17,$AW17,IF(BD$5=MIN(BD$12:BD16),"",IF(AND(BD$5&lt;$AW18,BD$5&gt;BD$13),$AW18,BD$5))))</f>
        <v>#REF!</v>
      </c>
      <c r="BE17" s="14" t="s">
        <v>586</v>
      </c>
      <c r="BP17" s="10" t="str">
        <f t="shared" si="0"/>
        <v>Evolution Insurance Program</v>
      </c>
      <c r="BQ17" s="10" t="s">
        <v>587</v>
      </c>
      <c r="BR17" s="10" t="s">
        <v>455</v>
      </c>
      <c r="BS17" s="10" t="s">
        <v>512</v>
      </c>
      <c r="BT17" s="10">
        <v>125000</v>
      </c>
    </row>
    <row r="18" spans="1:72" x14ac:dyDescent="0.2">
      <c r="A18" s="10" t="s">
        <v>89</v>
      </c>
      <c r="E18" s="21"/>
      <c r="F18" s="21"/>
      <c r="G18" s="21"/>
      <c r="H18" s="21"/>
      <c r="I18" s="17"/>
      <c r="J18" s="17"/>
      <c r="K18" s="17"/>
      <c r="L18" s="17"/>
      <c r="M18" s="17"/>
      <c r="N18" s="17"/>
      <c r="Q18" s="10" t="s">
        <v>583</v>
      </c>
      <c r="R18" s="10" t="s">
        <v>588</v>
      </c>
      <c r="S18" s="10" t="s">
        <v>25</v>
      </c>
      <c r="W18" s="10" t="s">
        <v>588</v>
      </c>
      <c r="X18" s="10" t="s">
        <v>589</v>
      </c>
      <c r="AD18" s="11" t="s">
        <v>590</v>
      </c>
      <c r="AE18" s="10" t="s">
        <v>591</v>
      </c>
      <c r="AF18" s="10" t="s">
        <v>592</v>
      </c>
      <c r="AW18" s="18" t="e">
        <f ca="1">DATE(YEAR($AW$8) - 7, MONTH($AW$8), DAY($AW$8))</f>
        <v>#REF!</v>
      </c>
      <c r="AX18" s="16" t="e">
        <f>IF(AX$5=0,"",IF(AX$5&lt;$AW18,$AW18,IF(AX$5=MIN(AX$12:AX17),"",IF(AND(AX$5&lt;$AW19,AX$5&gt;AX$13),$AW19,AX$5))))</f>
        <v>#REF!</v>
      </c>
      <c r="AY18" s="14" t="s">
        <v>593</v>
      </c>
      <c r="AZ18" s="16" t="e">
        <f>IF(AZ$5=0,"",IF(AZ$5&lt;$AW18,$AW18,IF(AZ$5=MIN(AZ$12:AZ17),"",IF(AND(AZ$5&lt;$AW19,AZ$5&gt;AZ$13),$AW19,AZ$5))))</f>
        <v>#REF!</v>
      </c>
      <c r="BA18" s="14" t="s">
        <v>593</v>
      </c>
      <c r="BB18" s="16" t="e">
        <f>IF(BB$5=0,"",IF(BB$5&lt;$AW18,$AW18,IF(BB$5=MIN(BB$12:BB17),"",IF(AND(BB$5&lt;$AW19,BB$5&gt;BB$13),$AW19,BB$5))))</f>
        <v>#REF!</v>
      </c>
      <c r="BC18" s="14" t="s">
        <v>593</v>
      </c>
      <c r="BD18" s="16" t="e">
        <f>IF(BD$5=0,"",IF(BD$5&lt;$AW18,$AW18,IF(BD$5=MIN(BD$12:BD17),"",IF(AND(BD$5&lt;$AW19,BD$5&gt;BD$13),$AW19,BD$5))))</f>
        <v>#REF!</v>
      </c>
      <c r="BE18" s="14" t="s">
        <v>593</v>
      </c>
      <c r="BP18" s="10" t="str">
        <f t="shared" si="0"/>
        <v>Federated Insurance Program</v>
      </c>
      <c r="BQ18" s="10" t="s">
        <v>594</v>
      </c>
      <c r="BR18" s="10" t="s">
        <v>455</v>
      </c>
      <c r="BS18" s="10" t="s">
        <v>595</v>
      </c>
      <c r="BT18" s="10">
        <v>100000</v>
      </c>
    </row>
    <row r="19" spans="1:72" x14ac:dyDescent="0.2">
      <c r="E19" s="21"/>
      <c r="F19" s="21"/>
      <c r="G19" s="21"/>
      <c r="H19" s="21"/>
      <c r="I19" s="17"/>
      <c r="J19" s="17"/>
      <c r="K19" s="17"/>
      <c r="L19" s="17"/>
      <c r="M19" s="17"/>
      <c r="N19" s="17"/>
      <c r="P19" s="10" t="s">
        <v>516</v>
      </c>
      <c r="Q19" s="10" t="s">
        <v>504</v>
      </c>
      <c r="R19" s="10" t="s">
        <v>596</v>
      </c>
      <c r="S19" s="10" t="s">
        <v>582</v>
      </c>
      <c r="W19" s="10" t="s">
        <v>596</v>
      </c>
      <c r="X19" s="10" t="s">
        <v>597</v>
      </c>
      <c r="AD19" s="11" t="s">
        <v>598</v>
      </c>
      <c r="AE19" s="10" t="s">
        <v>599</v>
      </c>
      <c r="AF19" s="10" t="s">
        <v>592</v>
      </c>
      <c r="AW19" s="18" t="e">
        <f ca="1">DATE(YEAR($AW$8) - 8, MONTH($AW$8), DAY($AW$8))</f>
        <v>#REF!</v>
      </c>
      <c r="AX19" s="16" t="e">
        <f>IF(AX$5=0,"",IF(AX$5&lt;$AW19,$AW19,IF(AX$5=MIN(AX$12:AX18),"",IF(AND(AX$5&lt;$AW20,AX$5&gt;AX$13),$AW20,AX$5))))</f>
        <v>#REF!</v>
      </c>
      <c r="AY19" s="14" t="s">
        <v>600</v>
      </c>
      <c r="AZ19" s="16" t="e">
        <f>IF(AZ$5=0,"",IF(AZ$5&lt;$AW19,$AW19,IF(AZ$5=MIN(AZ$12:AZ18),"",IF(AND(AZ$5&lt;$AW20,AZ$5&gt;AZ$13),$AW20,AZ$5))))</f>
        <v>#REF!</v>
      </c>
      <c r="BA19" s="14" t="s">
        <v>600</v>
      </c>
      <c r="BB19" s="16" t="e">
        <f>IF(BB$5=0,"",IF(BB$5&lt;$AW19,$AW19,IF(BB$5=MIN(BB$12:BB18),"",IF(AND(BB$5&lt;$AW20,BB$5&gt;BB$13),$AW20,BB$5))))</f>
        <v>#REF!</v>
      </c>
      <c r="BC19" s="14" t="s">
        <v>600</v>
      </c>
      <c r="BD19" s="16" t="e">
        <f>IF(BD$5=0,"",IF(BD$5&lt;$AW19,$AW19,IF(BD$5=MIN(BD$12:BD18),"",IF(AND(BD$5&lt;$AW20,BD$5&gt;BD$13),$AW20,BD$5))))</f>
        <v>#REF!</v>
      </c>
      <c r="BE19" s="14" t="s">
        <v>600</v>
      </c>
      <c r="BP19" s="10" t="str">
        <f t="shared" si="0"/>
        <v>Fortis Insurance Program</v>
      </c>
      <c r="BQ19" s="10" t="s">
        <v>601</v>
      </c>
      <c r="BR19" s="10" t="s">
        <v>455</v>
      </c>
      <c r="BS19" s="10" t="s">
        <v>602</v>
      </c>
      <c r="BT19" s="10">
        <v>100000</v>
      </c>
    </row>
    <row r="20" spans="1:72" x14ac:dyDescent="0.2">
      <c r="E20" s="21"/>
      <c r="F20" s="21"/>
      <c r="G20" s="21"/>
      <c r="H20" s="21"/>
      <c r="I20" s="17"/>
      <c r="J20" s="17"/>
      <c r="K20" s="17"/>
      <c r="L20" s="17"/>
      <c r="M20" s="17"/>
      <c r="N20" s="17"/>
      <c r="Q20" s="10" t="s">
        <v>589</v>
      </c>
      <c r="R20" s="10" t="s">
        <v>603</v>
      </c>
      <c r="S20" s="10" t="s">
        <v>503</v>
      </c>
      <c r="W20" s="10" t="s">
        <v>603</v>
      </c>
      <c r="X20" s="10" t="s">
        <v>604</v>
      </c>
      <c r="AD20" s="11" t="s">
        <v>605</v>
      </c>
      <c r="AE20" s="10" t="s">
        <v>606</v>
      </c>
      <c r="AF20" s="10" t="s">
        <v>592</v>
      </c>
      <c r="AW20" s="18" t="e">
        <f ca="1">DATE(YEAR($AW$8) - 9, MONTH($AW$8), DAY($AW$8))</f>
        <v>#REF!</v>
      </c>
      <c r="AX20" s="16" t="e">
        <f>IF(AX$5=0,"",IF(AX$5&lt;$AW20,$AW20,IF(AX$5=MIN(AX$12:AX19),"",IF(AND(AX$5&lt;$AW21,AX$5&gt;AX$13),$AW21,AX$5))))</f>
        <v>#REF!</v>
      </c>
      <c r="AY20" s="14" t="s">
        <v>607</v>
      </c>
      <c r="AZ20" s="16" t="e">
        <f>IF(AZ$5=0,"",IF(AZ$5&lt;$AW20,$AW20,IF(AZ$5=MIN(AZ$12:AZ19),"",IF(AND(AZ$5&lt;$AW21,AZ$5&gt;AZ$13),$AW21,AZ$5))))</f>
        <v>#REF!</v>
      </c>
      <c r="BA20" s="14" t="s">
        <v>607</v>
      </c>
      <c r="BB20" s="16" t="e">
        <f>IF(BB$5=0,"",IF(BB$5&lt;$AW20,$AW20,IF(BB$5=MIN(BB$12:BB19),"",IF(AND(BB$5&lt;$AW21,BB$5&gt;BB$13),$AW21,BB$5))))</f>
        <v>#REF!</v>
      </c>
      <c r="BC20" s="14" t="s">
        <v>607</v>
      </c>
      <c r="BD20" s="16" t="e">
        <f>IF(BD$5=0,"",IF(BD$5&lt;$AW20,$AW20,IF(BD$5=MIN(BD$12:BD19),"",IF(AND(BD$5&lt;$AW21,BD$5&gt;BD$13),$AW21,BD$5))))</f>
        <v>#REF!</v>
      </c>
      <c r="BE20" s="14" t="s">
        <v>607</v>
      </c>
      <c r="BP20" s="10" t="str">
        <f t="shared" si="0"/>
        <v>General Contractors Insurance Program</v>
      </c>
      <c r="BQ20" s="10" t="s">
        <v>608</v>
      </c>
      <c r="BR20" s="10" t="s">
        <v>455</v>
      </c>
      <c r="BS20" s="10" t="s">
        <v>512</v>
      </c>
      <c r="BT20" s="10">
        <v>100000</v>
      </c>
    </row>
    <row r="21" spans="1:72" x14ac:dyDescent="0.2">
      <c r="E21" s="21"/>
      <c r="F21" s="21"/>
      <c r="G21" s="21"/>
      <c r="H21" s="21"/>
      <c r="I21" s="17"/>
      <c r="J21" s="17"/>
      <c r="K21" s="17"/>
      <c r="L21" s="17"/>
      <c r="M21" s="17"/>
      <c r="N21" s="17"/>
      <c r="Q21" s="10" t="s">
        <v>597</v>
      </c>
      <c r="R21" s="10" t="s">
        <v>609</v>
      </c>
      <c r="S21" s="10" t="s">
        <v>588</v>
      </c>
      <c r="W21" s="10" t="s">
        <v>609</v>
      </c>
      <c r="X21" s="10" t="s">
        <v>610</v>
      </c>
      <c r="AD21" s="11" t="s">
        <v>611</v>
      </c>
      <c r="AE21" s="10" t="s">
        <v>612</v>
      </c>
      <c r="AF21" s="10" t="s">
        <v>592</v>
      </c>
      <c r="AW21" s="18" t="e">
        <f ca="1">DATE(YEAR($AW$8) - 10, MONTH($AW$8), DAY($AW$8))</f>
        <v>#REF!</v>
      </c>
      <c r="AX21" s="16" t="e">
        <f>IF(AX$5=0,"",IF(AX$5&lt;$AW21,$AW21,IF(AX$5=MIN(AX$12:AX20),"",IF(AND(AX$5&lt;$AW22,AX$5&gt;AX$13),$AW22,AX$5))))</f>
        <v>#REF!</v>
      </c>
      <c r="AY21" s="14" t="s">
        <v>613</v>
      </c>
      <c r="AZ21" s="16" t="e">
        <f>IF(AZ$5=0,"",IF(AZ$5&lt;$AW21,$AW21,IF(AZ$5=MIN(AZ$12:AZ20),"",IF(AND(AZ$5&lt;$AW22,AZ$5&gt;AZ$13),$AW22,AZ$5))))</f>
        <v>#REF!</v>
      </c>
      <c r="BA21" s="14" t="s">
        <v>613</v>
      </c>
      <c r="BB21" s="16" t="e">
        <f>IF(BB$5=0,"",IF(BB$5&lt;$AW21,$AW21,IF(BB$5=MIN(BB$12:BB20),"",IF(AND(BB$5&lt;$AW22,BB$5&gt;BB$13),$AW22,BB$5))))</f>
        <v>#REF!</v>
      </c>
      <c r="BC21" s="14" t="s">
        <v>613</v>
      </c>
      <c r="BD21" s="16" t="e">
        <f>IF(BD$5=0,"",IF(BD$5&lt;$AW21,$AW21,IF(BD$5=MIN(BD$12:BD20),"",IF(AND(BD$5&lt;$AW22,BD$5&gt;BD$13),$AW22,BD$5))))</f>
        <v>#REF!</v>
      </c>
      <c r="BE21" s="14" t="s">
        <v>613</v>
      </c>
      <c r="BP21" s="10" t="str">
        <f t="shared" si="0"/>
        <v>Gibraltar Insurance Program</v>
      </c>
      <c r="BQ21" s="10" t="s">
        <v>614</v>
      </c>
      <c r="BR21" s="10" t="s">
        <v>455</v>
      </c>
      <c r="BS21" s="10" t="s">
        <v>615</v>
      </c>
      <c r="BT21" s="10">
        <v>100000</v>
      </c>
    </row>
    <row r="22" spans="1:72" x14ac:dyDescent="0.2">
      <c r="E22" s="21"/>
      <c r="F22" s="21"/>
      <c r="G22" s="21"/>
      <c r="H22" s="21"/>
      <c r="I22" s="17"/>
      <c r="J22" s="17"/>
      <c r="K22" s="17"/>
      <c r="L22" s="17"/>
      <c r="M22" s="17"/>
      <c r="N22" s="17"/>
      <c r="Q22" s="10" t="s">
        <v>604</v>
      </c>
      <c r="R22" s="10" t="s">
        <v>616</v>
      </c>
      <c r="S22" s="10" t="s">
        <v>596</v>
      </c>
      <c r="W22" s="10" t="s">
        <v>616</v>
      </c>
      <c r="X22" s="10" t="s">
        <v>617</v>
      </c>
      <c r="AD22" s="11" t="s">
        <v>618</v>
      </c>
      <c r="AE22" s="10" t="s">
        <v>612</v>
      </c>
      <c r="AF22" s="10" t="s">
        <v>592</v>
      </c>
      <c r="AW22" s="18" t="e">
        <f ca="1">DATE(YEAR($AW$8) - 11, MONTH($AW$8), DAY($AW$8))</f>
        <v>#REF!</v>
      </c>
      <c r="AX22" s="16" t="e">
        <f>IF(AX$5=0,"",IF(AX$5&lt;$AW22,$AW22,IF(AX$5=MIN(AX$12:AX21),"",IF(AND(AX$5&lt;$AW23,AX$5&gt;AX$13),$AW23,AX$5))))</f>
        <v>#REF!</v>
      </c>
      <c r="AY22" s="14" t="s">
        <v>619</v>
      </c>
      <c r="AZ22" s="16" t="e">
        <f>IF(AZ$5=0,"",IF(AZ$5&lt;$AW22,$AW22,IF(AZ$5=MIN(AZ$12:AZ21),"",IF(AND(AZ$5&lt;$AW23,AZ$5&gt;AZ$13),$AW23,AZ$5))))</f>
        <v>#REF!</v>
      </c>
      <c r="BA22" s="14" t="s">
        <v>619</v>
      </c>
      <c r="BB22" s="16" t="e">
        <f>IF(BB$5=0,"",IF(BB$5&lt;$AW22,$AW22,IF(BB$5=MIN(BB$12:BB21),"",IF(AND(BB$5&lt;$AW23,BB$5&gt;BB$13),$AW23,BB$5))))</f>
        <v>#REF!</v>
      </c>
      <c r="BC22" s="14" t="s">
        <v>619</v>
      </c>
      <c r="BD22" s="16" t="e">
        <f>IF(BD$5=0,"",IF(BD$5&lt;$AW22,$AW22,IF(BD$5=MIN(BD$12:BD21),"",IF(AND(BD$5&lt;$AW23,BD$5&gt;BD$13),$AW23,BD$5))))</f>
        <v>#REF!</v>
      </c>
      <c r="BE22" s="14" t="s">
        <v>619</v>
      </c>
      <c r="BP22" s="10" t="str">
        <f t="shared" si="0"/>
        <v>Granite Insurance Program</v>
      </c>
      <c r="BQ22" s="10" t="s">
        <v>620</v>
      </c>
      <c r="BR22" s="10" t="s">
        <v>455</v>
      </c>
      <c r="BS22" s="10" t="s">
        <v>602</v>
      </c>
      <c r="BT22" s="10">
        <v>100000</v>
      </c>
    </row>
    <row r="23" spans="1:72" x14ac:dyDescent="0.2">
      <c r="E23" s="21"/>
      <c r="F23" s="21"/>
      <c r="G23" s="21"/>
      <c r="H23" s="21"/>
      <c r="I23" s="17"/>
      <c r="J23" s="17"/>
      <c r="K23" s="17"/>
      <c r="L23" s="17"/>
      <c r="M23" s="17"/>
      <c r="N23" s="17"/>
      <c r="Q23" s="10" t="s">
        <v>610</v>
      </c>
      <c r="R23" s="10" t="s">
        <v>621</v>
      </c>
      <c r="S23" s="10" t="s">
        <v>603</v>
      </c>
      <c r="W23" s="10" t="s">
        <v>621</v>
      </c>
      <c r="X23" s="10" t="s">
        <v>622</v>
      </c>
      <c r="AD23" s="11" t="s">
        <v>623</v>
      </c>
      <c r="AE23" s="10" t="s">
        <v>624</v>
      </c>
      <c r="AF23" s="10" t="s">
        <v>592</v>
      </c>
      <c r="AW23" s="18" t="e">
        <f ca="1">DATE(YEAR($AW$8) - 12, MONTH($AW$8), DAY($AW$8))</f>
        <v>#REF!</v>
      </c>
      <c r="AX23" s="16" t="e">
        <f>IF(AX$5=0,"",IF(AX$5&lt;$AW23,$AW23,IF(AX$5=MIN(AX$12:AX22),"",IF(AND(AX$5&lt;$AW24,AX$5&gt;AX$13),$AW24,AX$5))))</f>
        <v>#REF!</v>
      </c>
      <c r="AY23" s="14" t="s">
        <v>625</v>
      </c>
      <c r="AZ23" s="16" t="e">
        <f>IF(AZ$5=0,"",IF(AZ$5&lt;$AW23,$AW23,IF(AZ$5=MIN(AZ$12:AZ22),"",IF(AND(AZ$5&lt;$AW24,AZ$5&gt;AZ$13),$AW24,AZ$5))))</f>
        <v>#REF!</v>
      </c>
      <c r="BA23" s="14" t="s">
        <v>625</v>
      </c>
      <c r="BB23" s="16" t="e">
        <f>IF(BB$5=0,"",IF(BB$5&lt;$AW23,$AW23,IF(BB$5=MIN(BB$12:BB22),"",IF(AND(BB$5&lt;$AW24,BB$5&gt;BB$13),$AW24,BB$5))))</f>
        <v>#REF!</v>
      </c>
      <c r="BC23" s="14" t="s">
        <v>625</v>
      </c>
      <c r="BD23" s="16" t="e">
        <f>IF(BD$5=0,"",IF(BD$5&lt;$AW23,$AW23,IF(BD$5=MIN(BD$12:BD22),"",IF(AND(BD$5&lt;$AW24,BD$5&gt;BD$13),$AW24,BD$5))))</f>
        <v>#REF!</v>
      </c>
      <c r="BE23" s="14" t="s">
        <v>625</v>
      </c>
      <c r="BP23" s="10" t="str">
        <f t="shared" si="0"/>
        <v>Griffin Insurance Program</v>
      </c>
      <c r="BQ23" s="10" t="s">
        <v>626</v>
      </c>
      <c r="BR23" s="10" t="s">
        <v>455</v>
      </c>
      <c r="BS23" s="10" t="s">
        <v>602</v>
      </c>
      <c r="BT23" s="10">
        <v>100000</v>
      </c>
    </row>
    <row r="24" spans="1:72" x14ac:dyDescent="0.2">
      <c r="E24" s="21"/>
      <c r="F24" s="21"/>
      <c r="G24" s="21"/>
      <c r="H24" s="21"/>
      <c r="I24" s="17"/>
      <c r="J24" s="17"/>
      <c r="K24" s="17"/>
      <c r="L24" s="17"/>
      <c r="M24" s="17"/>
      <c r="N24" s="17"/>
      <c r="Q24" s="10" t="s">
        <v>617</v>
      </c>
      <c r="R24" s="10" t="s">
        <v>627</v>
      </c>
      <c r="S24" s="10" t="s">
        <v>609</v>
      </c>
      <c r="W24" s="10" t="s">
        <v>627</v>
      </c>
      <c r="X24" s="10" t="s">
        <v>628</v>
      </c>
      <c r="AD24" s="11" t="s">
        <v>629</v>
      </c>
      <c r="AE24" s="10" t="s">
        <v>630</v>
      </c>
      <c r="AF24" s="10" t="s">
        <v>592</v>
      </c>
      <c r="AW24" s="18" t="e">
        <f ca="1">DATE(YEAR($AW$8) - 13, MONTH($AW$8), DAY($AW$8))</f>
        <v>#REF!</v>
      </c>
      <c r="AX24" s="16" t="e">
        <f>IF(AX$5=0,"",IF(AX$5&lt;$AW24,$AW24,IF(AX$5=MIN(AX$12:AX23),"",IF(AND(AX$5&lt;$AW25,AX$5&gt;AX$13),$AW25,AX$5))))</f>
        <v>#REF!</v>
      </c>
      <c r="AY24" s="14" t="s">
        <v>631</v>
      </c>
      <c r="AZ24" s="16" t="e">
        <f>IF(AZ$5=0,"",IF(AZ$5&lt;$AW24,$AW24,IF(AZ$5=MIN(AZ$12:AZ23),"",IF(AND(AZ$5&lt;$AW25,AZ$5&gt;AZ$13),$AW25,AZ$5))))</f>
        <v>#REF!</v>
      </c>
      <c r="BA24" s="14" t="s">
        <v>631</v>
      </c>
      <c r="BB24" s="16" t="e">
        <f>IF(BB$5=0,"",IF(BB$5&lt;$AW24,$AW24,IF(BB$5=MIN(BB$12:BB23),"",IF(AND(BB$5&lt;$AW25,BB$5&gt;BB$13),$AW25,BB$5))))</f>
        <v>#REF!</v>
      </c>
      <c r="BC24" s="14" t="s">
        <v>631</v>
      </c>
      <c r="BD24" s="16" t="e">
        <f>IF(BD$5=0,"",IF(BD$5&lt;$AW24,$AW24,IF(BD$5=MIN(BD$12:BD23),"",IF(AND(BD$5&lt;$AW25,BD$5&gt;BD$13),$AW25,BD$5))))</f>
        <v>#REF!</v>
      </c>
      <c r="BE24" s="14" t="s">
        <v>631</v>
      </c>
      <c r="BP24" s="10" t="str">
        <f t="shared" si="0"/>
        <v>Industrial Staffing Insurance Program</v>
      </c>
      <c r="BQ24" s="10" t="s">
        <v>632</v>
      </c>
      <c r="BR24" s="10" t="s">
        <v>455</v>
      </c>
      <c r="BS24" s="10" t="s">
        <v>456</v>
      </c>
      <c r="BT24" s="10">
        <v>150000</v>
      </c>
    </row>
    <row r="25" spans="1:72" x14ac:dyDescent="0.2">
      <c r="E25" s="21"/>
      <c r="F25" s="21"/>
      <c r="G25" s="21"/>
      <c r="H25" s="21"/>
      <c r="I25" s="17"/>
      <c r="J25" s="17"/>
      <c r="K25" s="17"/>
      <c r="L25" s="17"/>
      <c r="M25" s="17"/>
      <c r="N25" s="17"/>
      <c r="Q25" s="10" t="s">
        <v>622</v>
      </c>
      <c r="R25" s="10" t="s">
        <v>633</v>
      </c>
      <c r="S25" s="10" t="s">
        <v>616</v>
      </c>
      <c r="W25" s="10" t="s">
        <v>633</v>
      </c>
      <c r="X25" s="10" t="s">
        <v>634</v>
      </c>
      <c r="AD25" s="11" t="s">
        <v>635</v>
      </c>
      <c r="AE25" s="10" t="s">
        <v>636</v>
      </c>
      <c r="AF25" s="10" t="s">
        <v>592</v>
      </c>
      <c r="AW25" s="18" t="e">
        <f ca="1">DATE(YEAR($AW$8) - 14, MONTH($AW$8), DAY($AW$8))</f>
        <v>#REF!</v>
      </c>
      <c r="AX25" s="16" t="e">
        <f>IF(AX$5=0,"",IF(AX$5&lt;$AW25,$AW25,IF(AX$5=MIN(AX$12:AX24),"",IF(AND(AX$5&lt;$AW26,AX$5&gt;AX$13),$AW26,AX$5))))</f>
        <v>#REF!</v>
      </c>
      <c r="AY25" s="14" t="s">
        <v>637</v>
      </c>
      <c r="AZ25" s="16" t="e">
        <f>IF(AZ$5=0,"",IF(AZ$5&lt;$AW25,$AW25,IF(AZ$5=MIN(AZ$12:AZ24),"",IF(AND(AZ$5&lt;$AW26,AZ$5&gt;AZ$13),$AW26,AZ$5))))</f>
        <v>#REF!</v>
      </c>
      <c r="BA25" s="14" t="s">
        <v>637</v>
      </c>
      <c r="BB25" s="16" t="e">
        <f>IF(BB$5=0,"",IF(BB$5&lt;$AW25,$AW25,IF(BB$5=MIN(BB$12:BB24),"",IF(AND(BB$5&lt;$AW26,BB$5&gt;BB$13),$AW26,BB$5))))</f>
        <v>#REF!</v>
      </c>
      <c r="BC25" s="14" t="s">
        <v>637</v>
      </c>
      <c r="BD25" s="16" t="e">
        <f>IF(BD$5=0,"",IF(BD$5&lt;$AW25,$AW25,IF(BD$5=MIN(BD$12:BD24),"",IF(AND(BD$5&lt;$AW26,BD$5&gt;BD$13),$AW26,BD$5))))</f>
        <v>#REF!</v>
      </c>
      <c r="BE25" s="14" t="s">
        <v>637</v>
      </c>
      <c r="BP25" s="10" t="str">
        <f t="shared" si="0"/>
        <v>MAC Insurance Program</v>
      </c>
      <c r="BQ25" s="10" t="s">
        <v>638</v>
      </c>
      <c r="BR25" s="10" t="s">
        <v>455</v>
      </c>
      <c r="BS25" s="10" t="s">
        <v>456</v>
      </c>
      <c r="BT25" s="10">
        <v>100000</v>
      </c>
    </row>
    <row r="26" spans="1:72" x14ac:dyDescent="0.2">
      <c r="E26" s="21"/>
      <c r="F26" s="21"/>
      <c r="G26" s="21"/>
      <c r="H26" s="21"/>
      <c r="I26" s="17"/>
      <c r="J26" s="17"/>
      <c r="K26" s="17"/>
      <c r="L26" s="17"/>
      <c r="M26" s="17"/>
      <c r="N26" s="17"/>
      <c r="Q26" s="10" t="s">
        <v>628</v>
      </c>
      <c r="R26" s="10" t="s">
        <v>639</v>
      </c>
      <c r="S26" s="10" t="s">
        <v>621</v>
      </c>
      <c r="W26" s="10" t="s">
        <v>639</v>
      </c>
      <c r="X26" s="10" t="s">
        <v>640</v>
      </c>
      <c r="AD26" s="11" t="s">
        <v>641</v>
      </c>
      <c r="AE26" s="10" t="s">
        <v>642</v>
      </c>
      <c r="AF26" s="10" t="s">
        <v>592</v>
      </c>
      <c r="AW26" s="18" t="e">
        <f ca="1">DATE(YEAR($AW$8) - 15, MONTH($AW$8), DAY($AW$8))</f>
        <v>#REF!</v>
      </c>
      <c r="AX26" s="16" t="e">
        <f>IF(AX$5=0,"",IF(AX$5&lt;$AW26,$AW26,IF(AX$5=MIN(AX$12:AX25),"",IF(AND(AX$5&lt;$AW27,AX$5&gt;AX$13),$AW27,AX$5))))</f>
        <v>#REF!</v>
      </c>
      <c r="AY26" s="14" t="s">
        <v>643</v>
      </c>
      <c r="AZ26" s="16" t="e">
        <f>IF(AZ$5=0,"",IF(AZ$5&lt;$AW26,$AW26,IF(AZ$5=MIN(AZ$12:AZ25),"",IF(AND(AZ$5&lt;$AW27,AZ$5&gt;AZ$13),$AW27,AZ$5))))</f>
        <v>#REF!</v>
      </c>
      <c r="BA26" s="14" t="s">
        <v>643</v>
      </c>
      <c r="BB26" s="16" t="e">
        <f>IF(BB$5=0,"",IF(BB$5&lt;$AW26,$AW26,IF(BB$5=MIN(BB$12:BB25),"",IF(AND(BB$5&lt;$AW27,BB$5&gt;BB$13),$AW27,BB$5))))</f>
        <v>#REF!</v>
      </c>
      <c r="BC26" s="14" t="s">
        <v>643</v>
      </c>
      <c r="BD26" s="16" t="e">
        <f>IF(BD$5=0,"",IF(BD$5&lt;$AW26,$AW26,IF(BD$5=MIN(BD$12:BD25),"",IF(AND(BD$5&lt;$AW27,BD$5&gt;BD$13),$AW27,BD$5))))</f>
        <v>#REF!</v>
      </c>
      <c r="BE26" s="14" t="s">
        <v>643</v>
      </c>
      <c r="BP26" s="10" t="str">
        <f t="shared" si="0"/>
        <v>National Contractors Insurance Program</v>
      </c>
      <c r="BQ26" s="10" t="s">
        <v>644</v>
      </c>
      <c r="BR26" s="10" t="s">
        <v>455</v>
      </c>
      <c r="BS26" s="10" t="s">
        <v>456</v>
      </c>
      <c r="BT26" s="10">
        <v>150000</v>
      </c>
    </row>
    <row r="27" spans="1:72" x14ac:dyDescent="0.2">
      <c r="E27" s="21"/>
      <c r="F27" s="21"/>
      <c r="G27" s="21"/>
      <c r="H27" s="21"/>
      <c r="Q27" s="10" t="s">
        <v>634</v>
      </c>
      <c r="R27" s="10" t="s">
        <v>645</v>
      </c>
      <c r="S27" s="10" t="s">
        <v>627</v>
      </c>
      <c r="W27" s="10" t="s">
        <v>645</v>
      </c>
      <c r="X27" s="10" t="s">
        <v>646</v>
      </c>
      <c r="AD27" s="11" t="s">
        <v>647</v>
      </c>
      <c r="AE27" s="10" t="s">
        <v>648</v>
      </c>
      <c r="AF27" s="10" t="s">
        <v>32</v>
      </c>
      <c r="AW27" s="50"/>
      <c r="BP27" s="10" t="str">
        <f t="shared" si="0"/>
        <v>Navigator Insurance Program</v>
      </c>
      <c r="BQ27" s="10" t="s">
        <v>649</v>
      </c>
      <c r="BR27" s="10" t="s">
        <v>455</v>
      </c>
      <c r="BS27" s="10" t="s">
        <v>602</v>
      </c>
      <c r="BT27" s="10">
        <v>100000</v>
      </c>
    </row>
    <row r="28" spans="1:72" x14ac:dyDescent="0.2">
      <c r="Q28" s="10" t="s">
        <v>640</v>
      </c>
      <c r="R28" s="10" t="s">
        <v>650</v>
      </c>
      <c r="S28" s="10" t="s">
        <v>633</v>
      </c>
      <c r="W28" s="10" t="s">
        <v>650</v>
      </c>
      <c r="X28" s="10" t="s">
        <v>651</v>
      </c>
      <c r="AD28" s="11" t="s">
        <v>652</v>
      </c>
      <c r="AE28" s="10" t="s">
        <v>648</v>
      </c>
      <c r="AF28" s="10" t="s">
        <v>32</v>
      </c>
      <c r="AW28" s="50"/>
      <c r="BP28" s="10" t="str">
        <f t="shared" si="0"/>
        <v>Olympus Insurance Program</v>
      </c>
      <c r="BQ28" s="10" t="s">
        <v>653</v>
      </c>
      <c r="BR28" s="10" t="s">
        <v>455</v>
      </c>
      <c r="BS28" s="10" t="s">
        <v>602</v>
      </c>
      <c r="BT28" s="10">
        <v>500000</v>
      </c>
    </row>
    <row r="29" spans="1:72" x14ac:dyDescent="0.2">
      <c r="Q29" s="10" t="s">
        <v>646</v>
      </c>
      <c r="R29" s="10" t="s">
        <v>654</v>
      </c>
      <c r="S29" s="10" t="s">
        <v>639</v>
      </c>
      <c r="W29" s="10" t="s">
        <v>654</v>
      </c>
      <c r="X29" s="10" t="s">
        <v>655</v>
      </c>
      <c r="AD29" s="11" t="s">
        <v>656</v>
      </c>
      <c r="AE29" s="10" t="s">
        <v>648</v>
      </c>
      <c r="AF29" s="10" t="s">
        <v>32</v>
      </c>
      <c r="AW29" s="50"/>
      <c r="BP29" s="10" t="str">
        <f t="shared" si="0"/>
        <v>Optimum Insurance Program</v>
      </c>
      <c r="BQ29" s="10" t="s">
        <v>657</v>
      </c>
      <c r="BR29" s="10" t="s">
        <v>455</v>
      </c>
      <c r="BS29" s="10" t="s">
        <v>512</v>
      </c>
      <c r="BT29" s="10">
        <v>100000</v>
      </c>
    </row>
    <row r="30" spans="1:72" x14ac:dyDescent="0.2">
      <c r="Q30" s="10" t="s">
        <v>651</v>
      </c>
      <c r="R30" s="10" t="s">
        <v>658</v>
      </c>
      <c r="S30" s="10" t="s">
        <v>645</v>
      </c>
      <c r="W30" s="10" t="s">
        <v>658</v>
      </c>
      <c r="X30" s="10" t="s">
        <v>659</v>
      </c>
      <c r="AD30" s="11" t="s">
        <v>660</v>
      </c>
      <c r="AE30" s="10" t="s">
        <v>648</v>
      </c>
      <c r="AF30" s="10" t="s">
        <v>32</v>
      </c>
      <c r="AW30" s="50"/>
      <c r="BP30" s="10" t="str">
        <f t="shared" si="0"/>
        <v>Pathway Insurance Program</v>
      </c>
      <c r="BQ30" s="10" t="s">
        <v>661</v>
      </c>
      <c r="BR30" s="10" t="s">
        <v>455</v>
      </c>
      <c r="BS30" s="10" t="s">
        <v>512</v>
      </c>
      <c r="BT30" s="10">
        <v>100000</v>
      </c>
    </row>
    <row r="31" spans="1:72" x14ac:dyDescent="0.2">
      <c r="Q31" s="10" t="s">
        <v>655</v>
      </c>
      <c r="R31" s="10" t="s">
        <v>662</v>
      </c>
      <c r="S31" s="10" t="s">
        <v>650</v>
      </c>
      <c r="W31" s="10" t="s">
        <v>662</v>
      </c>
      <c r="X31" s="10" t="s">
        <v>663</v>
      </c>
      <c r="AD31" s="11" t="s">
        <v>664</v>
      </c>
      <c r="AE31" s="10" t="s">
        <v>648</v>
      </c>
      <c r="AF31" s="10" t="s">
        <v>32</v>
      </c>
      <c r="BP31" s="10" t="str">
        <f t="shared" si="0"/>
        <v>Presidio Insurance Program</v>
      </c>
      <c r="BQ31" s="10" t="s">
        <v>665</v>
      </c>
      <c r="BR31" s="10" t="s">
        <v>455</v>
      </c>
      <c r="BS31" s="10" t="s">
        <v>512</v>
      </c>
      <c r="BT31" s="10">
        <v>125000</v>
      </c>
    </row>
    <row r="32" spans="1:72" x14ac:dyDescent="0.2">
      <c r="Q32" s="10" t="s">
        <v>659</v>
      </c>
      <c r="R32" s="10" t="s">
        <v>666</v>
      </c>
      <c r="S32" s="10" t="s">
        <v>654</v>
      </c>
      <c r="W32" s="10" t="s">
        <v>666</v>
      </c>
      <c r="X32" s="10" t="s">
        <v>667</v>
      </c>
      <c r="AD32" s="11" t="s">
        <v>668</v>
      </c>
      <c r="AE32" s="10" t="s">
        <v>648</v>
      </c>
      <c r="AF32" s="10" t="s">
        <v>32</v>
      </c>
      <c r="BP32" s="10" t="str">
        <f t="shared" si="0"/>
        <v>Raffles Insurance Program</v>
      </c>
      <c r="BQ32" s="10" t="s">
        <v>669</v>
      </c>
      <c r="BR32" s="10" t="s">
        <v>455</v>
      </c>
      <c r="BS32" s="10" t="s">
        <v>456</v>
      </c>
      <c r="BT32" s="10">
        <v>150000</v>
      </c>
    </row>
    <row r="33" spans="1:72" x14ac:dyDescent="0.2">
      <c r="Q33" s="10" t="s">
        <v>663</v>
      </c>
      <c r="R33" s="10" t="s">
        <v>670</v>
      </c>
      <c r="S33" s="10" t="s">
        <v>658</v>
      </c>
      <c r="W33" s="10" t="s">
        <v>670</v>
      </c>
      <c r="X33" s="10" t="s">
        <v>671</v>
      </c>
      <c r="AD33" s="11" t="s">
        <v>672</v>
      </c>
      <c r="AE33" s="10" t="s">
        <v>648</v>
      </c>
      <c r="AF33" s="10" t="s">
        <v>32</v>
      </c>
      <c r="BP33" s="10" t="str">
        <f t="shared" si="0"/>
        <v>REvolution Insurance Program</v>
      </c>
      <c r="BQ33" s="10" t="s">
        <v>673</v>
      </c>
      <c r="BR33" s="10" t="s">
        <v>455</v>
      </c>
      <c r="BS33" s="10" t="s">
        <v>512</v>
      </c>
      <c r="BT33" s="10">
        <v>100000</v>
      </c>
    </row>
    <row r="34" spans="1:72" x14ac:dyDescent="0.2">
      <c r="Q34" s="10" t="s">
        <v>667</v>
      </c>
      <c r="R34" s="10" t="s">
        <v>674</v>
      </c>
      <c r="S34" s="10" t="s">
        <v>662</v>
      </c>
      <c r="W34" s="10" t="s">
        <v>674</v>
      </c>
      <c r="X34" s="10" t="s">
        <v>675</v>
      </c>
      <c r="AD34" s="11" t="s">
        <v>676</v>
      </c>
      <c r="AE34" s="10" t="s">
        <v>648</v>
      </c>
      <c r="AF34" s="10" t="s">
        <v>32</v>
      </c>
      <c r="BP34" s="10" t="str">
        <f t="shared" si="0"/>
        <v>Roofers Insurance Program</v>
      </c>
      <c r="BQ34" s="10" t="s">
        <v>677</v>
      </c>
      <c r="BR34" s="10" t="s">
        <v>455</v>
      </c>
      <c r="BS34" s="10" t="s">
        <v>678</v>
      </c>
      <c r="BT34" s="10">
        <v>100000</v>
      </c>
    </row>
    <row r="35" spans="1:72" x14ac:dyDescent="0.2">
      <c r="Q35" s="10" t="s">
        <v>671</v>
      </c>
      <c r="R35" s="10" t="s">
        <v>679</v>
      </c>
      <c r="S35" s="10" t="s">
        <v>666</v>
      </c>
      <c r="W35" s="10" t="s">
        <v>679</v>
      </c>
      <c r="X35" s="10" t="s">
        <v>680</v>
      </c>
      <c r="AD35" s="11" t="s">
        <v>681</v>
      </c>
      <c r="AE35" s="10" t="s">
        <v>648</v>
      </c>
      <c r="AF35" s="10" t="s">
        <v>32</v>
      </c>
      <c r="BP35" s="10" t="str">
        <f t="shared" si="0"/>
        <v>Spartan Insurance Program</v>
      </c>
      <c r="BQ35" s="10" t="s">
        <v>682</v>
      </c>
      <c r="BR35" s="10" t="s">
        <v>455</v>
      </c>
      <c r="BS35" s="10" t="s">
        <v>482</v>
      </c>
      <c r="BT35" s="10">
        <v>100000</v>
      </c>
    </row>
    <row r="36" spans="1:72" x14ac:dyDescent="0.2">
      <c r="Q36" s="10" t="s">
        <v>675</v>
      </c>
      <c r="R36" s="10" t="s">
        <v>683</v>
      </c>
      <c r="S36" s="10" t="s">
        <v>670</v>
      </c>
      <c r="W36" s="10" t="s">
        <v>683</v>
      </c>
      <c r="X36" s="10" t="s">
        <v>684</v>
      </c>
      <c r="AD36" s="11" t="s">
        <v>685</v>
      </c>
      <c r="AE36" s="10" t="s">
        <v>648</v>
      </c>
      <c r="AF36" s="10" t="s">
        <v>32</v>
      </c>
      <c r="BP36" s="10" t="str">
        <f t="shared" si="0"/>
        <v>SUMMIT Insurance Program</v>
      </c>
      <c r="BQ36" s="10" t="s">
        <v>686</v>
      </c>
      <c r="BR36" s="10" t="s">
        <v>455</v>
      </c>
      <c r="BS36" s="10" t="s">
        <v>482</v>
      </c>
      <c r="BT36" s="10">
        <v>125000</v>
      </c>
    </row>
    <row r="37" spans="1:72" x14ac:dyDescent="0.2">
      <c r="Q37" s="10" t="s">
        <v>680</v>
      </c>
      <c r="R37" s="10" t="s">
        <v>592</v>
      </c>
      <c r="S37" s="10" t="s">
        <v>674</v>
      </c>
      <c r="W37" s="10" t="s">
        <v>592</v>
      </c>
      <c r="X37" s="10" t="s">
        <v>687</v>
      </c>
      <c r="AD37" s="11" t="s">
        <v>688</v>
      </c>
      <c r="AE37" s="10" t="s">
        <v>648</v>
      </c>
      <c r="AF37" s="10" t="s">
        <v>32</v>
      </c>
      <c r="BP37" s="10" t="str">
        <f t="shared" si="0"/>
        <v>Temporary Services Insurance Program</v>
      </c>
      <c r="BQ37" s="10" t="s">
        <v>689</v>
      </c>
      <c r="BR37" s="10" t="s">
        <v>455</v>
      </c>
      <c r="BS37" s="10" t="s">
        <v>456</v>
      </c>
      <c r="BT37" s="10">
        <v>125000</v>
      </c>
    </row>
    <row r="38" spans="1:72" x14ac:dyDescent="0.2">
      <c r="Q38" s="10" t="s">
        <v>684</v>
      </c>
      <c r="R38" s="10" t="s">
        <v>690</v>
      </c>
      <c r="S38" s="10" t="s">
        <v>679</v>
      </c>
      <c r="W38" s="10" t="s">
        <v>690</v>
      </c>
      <c r="X38" s="10" t="s">
        <v>691</v>
      </c>
      <c r="AD38" s="11" t="s">
        <v>692</v>
      </c>
      <c r="AE38" s="10" t="s">
        <v>648</v>
      </c>
      <c r="AF38" s="10" t="s">
        <v>32</v>
      </c>
      <c r="BP38" s="10" t="str">
        <f t="shared" si="0"/>
        <v>Titan Insurance Program</v>
      </c>
      <c r="BQ38" s="10" t="s">
        <v>693</v>
      </c>
      <c r="BR38" s="10" t="s">
        <v>455</v>
      </c>
      <c r="BS38" s="10" t="s">
        <v>512</v>
      </c>
      <c r="BT38" s="10">
        <v>100000</v>
      </c>
    </row>
    <row r="39" spans="1:72" x14ac:dyDescent="0.2">
      <c r="Q39" s="10" t="s">
        <v>687</v>
      </c>
      <c r="R39" s="10" t="s">
        <v>32</v>
      </c>
      <c r="S39" s="10" t="s">
        <v>683</v>
      </c>
      <c r="W39" s="10" t="s">
        <v>32</v>
      </c>
      <c r="X39" s="10" t="s">
        <v>694</v>
      </c>
      <c r="AD39" s="11" t="s">
        <v>695</v>
      </c>
      <c r="AE39" s="10" t="s">
        <v>648</v>
      </c>
      <c r="AF39" s="10" t="s">
        <v>32</v>
      </c>
      <c r="BP39" s="10" t="str">
        <f t="shared" si="0"/>
        <v>Traffic Insurance Program</v>
      </c>
      <c r="BQ39" s="10" t="s">
        <v>696</v>
      </c>
      <c r="BR39" s="10" t="s">
        <v>455</v>
      </c>
      <c r="BS39" s="10" t="s">
        <v>697</v>
      </c>
      <c r="BT39" s="10">
        <v>100000</v>
      </c>
    </row>
    <row r="40" spans="1:72" x14ac:dyDescent="0.2">
      <c r="Q40" s="10" t="s">
        <v>691</v>
      </c>
      <c r="R40" s="10" t="s">
        <v>698</v>
      </c>
      <c r="S40" s="10" t="s">
        <v>592</v>
      </c>
      <c r="W40" s="10" t="s">
        <v>698</v>
      </c>
      <c r="X40" s="10" t="s">
        <v>699</v>
      </c>
      <c r="AD40" s="11" t="s">
        <v>700</v>
      </c>
      <c r="AE40" s="10" t="s">
        <v>648</v>
      </c>
      <c r="AF40" s="10" t="s">
        <v>32</v>
      </c>
      <c r="BP40" s="10" t="str">
        <f t="shared" si="0"/>
        <v>TRAX Insurance Program</v>
      </c>
      <c r="BQ40" s="10" t="s">
        <v>701</v>
      </c>
      <c r="BR40" s="10" t="s">
        <v>455</v>
      </c>
      <c r="BS40" s="10" t="s">
        <v>702</v>
      </c>
      <c r="BT40" s="10">
        <v>125000</v>
      </c>
    </row>
    <row r="41" spans="1:72" ht="15" x14ac:dyDescent="0.25">
      <c r="A41" s="76" t="s">
        <v>703</v>
      </c>
      <c r="Q41" s="10" t="s">
        <v>694</v>
      </c>
      <c r="R41" s="10" t="s">
        <v>704</v>
      </c>
      <c r="S41" s="10" t="s">
        <v>690</v>
      </c>
      <c r="W41" s="10" t="s">
        <v>704</v>
      </c>
      <c r="X41" s="10" t="s">
        <v>705</v>
      </c>
      <c r="AD41" s="11" t="s">
        <v>706</v>
      </c>
      <c r="AE41" s="10" t="s">
        <v>648</v>
      </c>
      <c r="AF41" s="10" t="s">
        <v>32</v>
      </c>
      <c r="BP41" s="10" t="str">
        <f t="shared" si="0"/>
        <v>Truck Insurance Program</v>
      </c>
      <c r="BQ41" s="10" t="s">
        <v>707</v>
      </c>
      <c r="BR41" s="10" t="s">
        <v>455</v>
      </c>
      <c r="BS41" s="10" t="s">
        <v>602</v>
      </c>
      <c r="BT41" s="10">
        <v>100000</v>
      </c>
    </row>
    <row r="42" spans="1:72" ht="15" x14ac:dyDescent="0.2">
      <c r="A42" s="77" t="s">
        <v>175</v>
      </c>
      <c r="C42" s="10" t="s">
        <v>485</v>
      </c>
      <c r="D42" s="10" t="s">
        <v>224</v>
      </c>
      <c r="Q42" s="10" t="s">
        <v>699</v>
      </c>
      <c r="R42" s="10" t="s">
        <v>708</v>
      </c>
      <c r="S42" s="10" t="s">
        <v>32</v>
      </c>
      <c r="W42" s="10" t="s">
        <v>708</v>
      </c>
      <c r="X42" s="10" t="s">
        <v>709</v>
      </c>
      <c r="AD42" s="11" t="s">
        <v>710</v>
      </c>
      <c r="AE42" s="10" t="s">
        <v>648</v>
      </c>
      <c r="AF42" s="10" t="s">
        <v>32</v>
      </c>
      <c r="BP42" s="10" t="str">
        <f t="shared" si="0"/>
        <v>Victus Insurance Program</v>
      </c>
      <c r="BQ42" s="10" t="s">
        <v>711</v>
      </c>
      <c r="BR42" s="10" t="s">
        <v>455</v>
      </c>
      <c r="BS42" s="10" t="s">
        <v>602</v>
      </c>
      <c r="BT42" s="10">
        <v>125000</v>
      </c>
    </row>
    <row r="43" spans="1:72" ht="15" x14ac:dyDescent="0.2">
      <c r="A43" s="77" t="s">
        <v>178</v>
      </c>
      <c r="C43" s="10" t="s">
        <v>501</v>
      </c>
      <c r="D43" s="10" t="s">
        <v>502</v>
      </c>
      <c r="P43" s="10" t="s">
        <v>516</v>
      </c>
      <c r="Q43" s="10" t="s">
        <v>519</v>
      </c>
      <c r="R43" s="10" t="s">
        <v>712</v>
      </c>
      <c r="S43" s="10" t="s">
        <v>698</v>
      </c>
      <c r="W43" s="10" t="s">
        <v>712</v>
      </c>
      <c r="X43" s="10" t="s">
        <v>713</v>
      </c>
      <c r="AD43" s="11" t="s">
        <v>714</v>
      </c>
      <c r="AE43" s="10" t="s">
        <v>648</v>
      </c>
      <c r="AF43" s="10" t="s">
        <v>32</v>
      </c>
      <c r="BP43" s="10" t="str">
        <f t="shared" si="0"/>
        <v>Wheels Insurance Program</v>
      </c>
      <c r="BQ43" s="10" t="s">
        <v>715</v>
      </c>
      <c r="BR43" s="10" t="s">
        <v>455</v>
      </c>
      <c r="BS43" s="10" t="s">
        <v>702</v>
      </c>
      <c r="BT43" s="10">
        <v>100000</v>
      </c>
    </row>
    <row r="44" spans="1:72" ht="15" x14ac:dyDescent="0.2">
      <c r="A44" s="77" t="s">
        <v>180</v>
      </c>
      <c r="C44" s="10" t="s">
        <v>520</v>
      </c>
      <c r="D44" s="10" t="s">
        <v>517</v>
      </c>
      <c r="P44" s="10" t="s">
        <v>516</v>
      </c>
      <c r="Q44" s="10" t="s">
        <v>531</v>
      </c>
      <c r="R44" s="10" t="s">
        <v>716</v>
      </c>
      <c r="S44" s="10" t="s">
        <v>518</v>
      </c>
      <c r="W44" s="10" t="s">
        <v>716</v>
      </c>
      <c r="X44" s="10" t="s">
        <v>717</v>
      </c>
      <c r="AD44" s="11" t="s">
        <v>718</v>
      </c>
      <c r="AE44" s="10" t="s">
        <v>648</v>
      </c>
      <c r="AF44" s="10" t="s">
        <v>32</v>
      </c>
      <c r="BP44" s="10" t="str">
        <f t="shared" si="0"/>
        <v>Wildcat Energy Insurance Program</v>
      </c>
      <c r="BQ44" s="10" t="s">
        <v>719</v>
      </c>
      <c r="BR44" s="10" t="s">
        <v>455</v>
      </c>
      <c r="BS44" s="10" t="s">
        <v>456</v>
      </c>
      <c r="BT44" s="10">
        <v>125000</v>
      </c>
    </row>
    <row r="45" spans="1:72" ht="15" x14ac:dyDescent="0.2">
      <c r="A45" s="77" t="s">
        <v>184</v>
      </c>
      <c r="C45" s="10" t="s">
        <v>532</v>
      </c>
      <c r="D45" s="10" t="s">
        <v>529</v>
      </c>
      <c r="Q45" s="10" t="s">
        <v>705</v>
      </c>
      <c r="R45" s="10" t="s">
        <v>720</v>
      </c>
      <c r="S45" s="10" t="s">
        <v>530</v>
      </c>
      <c r="W45" s="10" t="s">
        <v>720</v>
      </c>
      <c r="X45" s="10" t="s">
        <v>721</v>
      </c>
      <c r="AD45" s="11" t="s">
        <v>722</v>
      </c>
      <c r="AE45" s="10" t="s">
        <v>648</v>
      </c>
      <c r="AF45" s="10" t="s">
        <v>32</v>
      </c>
    </row>
    <row r="46" spans="1:72" ht="15" x14ac:dyDescent="0.2">
      <c r="A46" s="77" t="s">
        <v>186</v>
      </c>
      <c r="C46" s="10" t="s">
        <v>540</v>
      </c>
      <c r="D46" s="10" t="s">
        <v>538</v>
      </c>
      <c r="Q46" s="10" t="s">
        <v>709</v>
      </c>
      <c r="R46" s="10" t="s">
        <v>723</v>
      </c>
      <c r="S46" s="10" t="s">
        <v>704</v>
      </c>
      <c r="W46" s="10" t="s">
        <v>723</v>
      </c>
      <c r="X46" s="10" t="s">
        <v>724</v>
      </c>
      <c r="AD46" s="11" t="s">
        <v>725</v>
      </c>
      <c r="AE46" s="10" t="s">
        <v>648</v>
      </c>
      <c r="AF46" s="10" t="s">
        <v>32</v>
      </c>
    </row>
    <row r="47" spans="1:72" ht="15" x14ac:dyDescent="0.2">
      <c r="A47" s="77" t="s">
        <v>190</v>
      </c>
      <c r="C47" s="10" t="s">
        <v>549</v>
      </c>
      <c r="D47" s="10" t="s">
        <v>546</v>
      </c>
      <c r="Q47" s="10" t="s">
        <v>713</v>
      </c>
      <c r="R47" s="10" t="s">
        <v>726</v>
      </c>
      <c r="S47" s="10" t="s">
        <v>708</v>
      </c>
      <c r="W47" s="10" t="s">
        <v>726</v>
      </c>
      <c r="X47" s="10" t="s">
        <v>727</v>
      </c>
      <c r="AD47" s="11" t="s">
        <v>728</v>
      </c>
      <c r="AE47" s="10" t="s">
        <v>648</v>
      </c>
      <c r="AF47" s="10" t="s">
        <v>32</v>
      </c>
    </row>
    <row r="48" spans="1:72" ht="15" x14ac:dyDescent="0.2">
      <c r="A48" s="77" t="s">
        <v>192</v>
      </c>
      <c r="C48" s="10" t="s">
        <v>559</v>
      </c>
      <c r="D48" s="10" t="s">
        <v>556</v>
      </c>
      <c r="P48" s="10" t="s">
        <v>516</v>
      </c>
      <c r="Q48" s="10" t="s">
        <v>539</v>
      </c>
      <c r="R48" s="10" t="s">
        <v>729</v>
      </c>
      <c r="S48" s="10" t="s">
        <v>712</v>
      </c>
      <c r="W48" s="10" t="s">
        <v>729</v>
      </c>
      <c r="X48" s="10" t="s">
        <v>730</v>
      </c>
      <c r="AD48" s="11" t="s">
        <v>731</v>
      </c>
      <c r="AE48" s="10" t="s">
        <v>648</v>
      </c>
      <c r="AF48" s="10" t="s">
        <v>32</v>
      </c>
    </row>
    <row r="49" spans="1:32" ht="15" x14ac:dyDescent="0.2">
      <c r="A49" s="77" t="s">
        <v>195</v>
      </c>
      <c r="C49" s="10" t="s">
        <v>568</v>
      </c>
      <c r="D49" s="10" t="s">
        <v>565</v>
      </c>
      <c r="Q49" s="10" t="s">
        <v>717</v>
      </c>
      <c r="R49" s="10" t="s">
        <v>732</v>
      </c>
      <c r="S49" s="10" t="s">
        <v>472</v>
      </c>
      <c r="W49" s="10" t="s">
        <v>732</v>
      </c>
      <c r="X49" s="10" t="s">
        <v>733</v>
      </c>
      <c r="AD49" s="11" t="s">
        <v>734</v>
      </c>
      <c r="AE49" s="10" t="s">
        <v>648</v>
      </c>
      <c r="AF49" s="10" t="s">
        <v>32</v>
      </c>
    </row>
    <row r="50" spans="1:32" x14ac:dyDescent="0.2">
      <c r="A50" s="86" t="s">
        <v>198</v>
      </c>
      <c r="C50" s="10" t="s">
        <v>573</v>
      </c>
      <c r="D50" s="10" t="s">
        <v>572</v>
      </c>
      <c r="Q50" s="10" t="s">
        <v>721</v>
      </c>
      <c r="R50" s="10" t="s">
        <v>735</v>
      </c>
      <c r="S50" s="10" t="s">
        <v>716</v>
      </c>
      <c r="W50" s="10" t="s">
        <v>735</v>
      </c>
      <c r="X50" s="10" t="s">
        <v>736</v>
      </c>
      <c r="AD50" s="11" t="s">
        <v>737</v>
      </c>
      <c r="AE50" s="10" t="s">
        <v>648</v>
      </c>
      <c r="AF50" s="10" t="s">
        <v>32</v>
      </c>
    </row>
    <row r="51" spans="1:32" x14ac:dyDescent="0.2">
      <c r="A51" s="86" t="s">
        <v>200</v>
      </c>
      <c r="C51" s="10" t="s">
        <v>577</v>
      </c>
      <c r="D51" s="10" t="s">
        <v>25</v>
      </c>
      <c r="Q51" s="10" t="s">
        <v>724</v>
      </c>
      <c r="R51" s="10" t="s">
        <v>738</v>
      </c>
      <c r="S51" s="10" t="s">
        <v>720</v>
      </c>
      <c r="W51" s="10" t="s">
        <v>738</v>
      </c>
      <c r="X51" s="10" t="s">
        <v>739</v>
      </c>
      <c r="AD51" s="11" t="s">
        <v>740</v>
      </c>
      <c r="AE51" s="10" t="s">
        <v>648</v>
      </c>
      <c r="AF51" s="10" t="s">
        <v>32</v>
      </c>
    </row>
    <row r="52" spans="1:32" ht="15" x14ac:dyDescent="0.2">
      <c r="A52" s="77"/>
      <c r="C52" s="10" t="s">
        <v>583</v>
      </c>
      <c r="D52" s="10" t="s">
        <v>582</v>
      </c>
      <c r="Q52" s="10" t="s">
        <v>727</v>
      </c>
      <c r="R52" s="10" t="s">
        <v>741</v>
      </c>
      <c r="S52" s="10" t="s">
        <v>723</v>
      </c>
      <c r="W52" s="10" t="s">
        <v>741</v>
      </c>
      <c r="X52" s="10" t="s">
        <v>742</v>
      </c>
      <c r="AD52" s="11" t="s">
        <v>743</v>
      </c>
      <c r="AE52" s="10" t="s">
        <v>648</v>
      </c>
      <c r="AF52" s="10" t="s">
        <v>32</v>
      </c>
    </row>
    <row r="53" spans="1:32" x14ac:dyDescent="0.2">
      <c r="C53" s="10" t="s">
        <v>589</v>
      </c>
      <c r="D53" s="10" t="s">
        <v>588</v>
      </c>
      <c r="Q53" s="10" t="s">
        <v>730</v>
      </c>
      <c r="R53" s="10" t="s">
        <v>744</v>
      </c>
      <c r="S53" s="10" t="s">
        <v>726</v>
      </c>
      <c r="W53" s="10" t="s">
        <v>744</v>
      </c>
      <c r="X53" s="10" t="s">
        <v>745</v>
      </c>
      <c r="AD53" s="11" t="s">
        <v>746</v>
      </c>
      <c r="AE53" s="10" t="s">
        <v>747</v>
      </c>
      <c r="AF53" s="10" t="s">
        <v>32</v>
      </c>
    </row>
    <row r="54" spans="1:32" x14ac:dyDescent="0.2">
      <c r="A54" s="86"/>
      <c r="C54" s="10" t="s">
        <v>597</v>
      </c>
      <c r="D54" s="10" t="s">
        <v>596</v>
      </c>
      <c r="Q54" s="10" t="s">
        <v>733</v>
      </c>
      <c r="S54" s="10" t="s">
        <v>729</v>
      </c>
      <c r="AD54" s="11" t="s">
        <v>748</v>
      </c>
      <c r="AE54" s="10" t="s">
        <v>747</v>
      </c>
      <c r="AF54" s="10" t="s">
        <v>32</v>
      </c>
    </row>
    <row r="55" spans="1:32" x14ac:dyDescent="0.2">
      <c r="A55" s="86"/>
      <c r="C55" s="10" t="s">
        <v>604</v>
      </c>
      <c r="D55" s="10" t="s">
        <v>603</v>
      </c>
      <c r="Q55" s="10" t="s">
        <v>736</v>
      </c>
      <c r="S55" s="10" t="s">
        <v>732</v>
      </c>
      <c r="AD55" s="11" t="s">
        <v>749</v>
      </c>
      <c r="AE55" s="10" t="s">
        <v>747</v>
      </c>
      <c r="AF55" s="10" t="s">
        <v>32</v>
      </c>
    </row>
    <row r="56" spans="1:32" x14ac:dyDescent="0.2">
      <c r="C56" s="10" t="s">
        <v>610</v>
      </c>
      <c r="D56" s="10" t="s">
        <v>609</v>
      </c>
      <c r="Q56" s="10" t="s">
        <v>739</v>
      </c>
      <c r="S56" s="10" t="s">
        <v>735</v>
      </c>
      <c r="AD56" s="11" t="s">
        <v>750</v>
      </c>
      <c r="AE56" s="10" t="s">
        <v>747</v>
      </c>
      <c r="AF56" s="10" t="s">
        <v>32</v>
      </c>
    </row>
    <row r="57" spans="1:32" x14ac:dyDescent="0.2">
      <c r="A57" s="10" t="s">
        <v>751</v>
      </c>
      <c r="C57" s="10" t="s">
        <v>617</v>
      </c>
      <c r="D57" s="10" t="s">
        <v>616</v>
      </c>
      <c r="P57" s="10" t="s">
        <v>516</v>
      </c>
      <c r="Q57" s="10" t="s">
        <v>548</v>
      </c>
      <c r="S57" s="10" t="s">
        <v>738</v>
      </c>
      <c r="AD57" s="11" t="s">
        <v>752</v>
      </c>
      <c r="AE57" s="10" t="s">
        <v>747</v>
      </c>
      <c r="AF57" s="10" t="s">
        <v>32</v>
      </c>
    </row>
    <row r="58" spans="1:32" x14ac:dyDescent="0.2">
      <c r="A58" s="10" t="s">
        <v>753</v>
      </c>
      <c r="C58" s="10" t="s">
        <v>622</v>
      </c>
      <c r="D58" s="10" t="s">
        <v>621</v>
      </c>
      <c r="P58" s="10" t="s">
        <v>516</v>
      </c>
      <c r="Q58" s="10" t="s">
        <v>558</v>
      </c>
      <c r="S58" s="10" t="s">
        <v>547</v>
      </c>
      <c r="AD58" s="11" t="s">
        <v>754</v>
      </c>
      <c r="AE58" s="10" t="s">
        <v>747</v>
      </c>
      <c r="AF58" s="10" t="s">
        <v>32</v>
      </c>
    </row>
    <row r="59" spans="1:32" x14ac:dyDescent="0.2">
      <c r="A59" s="10" t="s">
        <v>755</v>
      </c>
      <c r="C59" s="10" t="s">
        <v>628</v>
      </c>
      <c r="D59" s="10" t="s">
        <v>627</v>
      </c>
      <c r="Q59" s="10" t="s">
        <v>742</v>
      </c>
      <c r="S59" s="10" t="s">
        <v>557</v>
      </c>
      <c r="AD59" s="11" t="s">
        <v>756</v>
      </c>
      <c r="AE59" s="10" t="s">
        <v>747</v>
      </c>
      <c r="AF59" s="10" t="s">
        <v>32</v>
      </c>
    </row>
    <row r="60" spans="1:32" x14ac:dyDescent="0.2">
      <c r="C60" s="10" t="s">
        <v>634</v>
      </c>
      <c r="D60" s="10" t="s">
        <v>633</v>
      </c>
      <c r="Q60" s="10" t="s">
        <v>745</v>
      </c>
      <c r="S60" s="10" t="s">
        <v>741</v>
      </c>
      <c r="AD60" s="11" t="s">
        <v>757</v>
      </c>
      <c r="AE60" s="10" t="s">
        <v>747</v>
      </c>
      <c r="AF60" s="10" t="s">
        <v>32</v>
      </c>
    </row>
    <row r="61" spans="1:32" x14ac:dyDescent="0.2">
      <c r="A61" s="10" t="s">
        <v>217</v>
      </c>
      <c r="C61" s="10" t="s">
        <v>640</v>
      </c>
      <c r="D61" s="10" t="s">
        <v>639</v>
      </c>
      <c r="P61" s="10" t="s">
        <v>516</v>
      </c>
      <c r="Q61" s="10" t="s">
        <v>567</v>
      </c>
      <c r="S61" s="10" t="s">
        <v>744</v>
      </c>
      <c r="AD61" s="11" t="s">
        <v>758</v>
      </c>
      <c r="AE61" s="10" t="s">
        <v>747</v>
      </c>
      <c r="AF61" s="10" t="s">
        <v>32</v>
      </c>
    </row>
    <row r="62" spans="1:32" x14ac:dyDescent="0.2">
      <c r="A62" s="10" t="s">
        <v>220</v>
      </c>
      <c r="C62" s="10" t="s">
        <v>646</v>
      </c>
      <c r="D62" s="10" t="s">
        <v>645</v>
      </c>
      <c r="S62" s="10" t="s">
        <v>566</v>
      </c>
      <c r="AD62" s="11" t="s">
        <v>759</v>
      </c>
      <c r="AE62" s="10" t="s">
        <v>747</v>
      </c>
      <c r="AF62" s="10" t="s">
        <v>32</v>
      </c>
    </row>
    <row r="63" spans="1:32" x14ac:dyDescent="0.2">
      <c r="C63" s="10" t="s">
        <v>651</v>
      </c>
      <c r="D63" s="10" t="s">
        <v>650</v>
      </c>
      <c r="AD63" s="11" t="s">
        <v>760</v>
      </c>
      <c r="AE63" s="10" t="s">
        <v>747</v>
      </c>
      <c r="AF63" s="10" t="s">
        <v>32</v>
      </c>
    </row>
    <row r="64" spans="1:32" ht="15" x14ac:dyDescent="0.25">
      <c r="A64" s="76" t="s">
        <v>244</v>
      </c>
      <c r="C64" s="10" t="s">
        <v>655</v>
      </c>
      <c r="D64" s="10" t="s">
        <v>654</v>
      </c>
      <c r="AD64" s="11" t="s">
        <v>761</v>
      </c>
      <c r="AE64" s="10" t="s">
        <v>747</v>
      </c>
      <c r="AF64" s="10" t="s">
        <v>32</v>
      </c>
    </row>
    <row r="65" spans="1:32" x14ac:dyDescent="0.2">
      <c r="A65" s="10" t="s">
        <v>762</v>
      </c>
      <c r="C65" s="10" t="s">
        <v>659</v>
      </c>
      <c r="D65" s="10" t="s">
        <v>658</v>
      </c>
      <c r="AD65" s="11" t="s">
        <v>763</v>
      </c>
      <c r="AE65" s="10" t="s">
        <v>747</v>
      </c>
      <c r="AF65" s="10" t="s">
        <v>32</v>
      </c>
    </row>
    <row r="66" spans="1:32" x14ac:dyDescent="0.2">
      <c r="A66" s="10" t="s">
        <v>764</v>
      </c>
      <c r="C66" s="10" t="s">
        <v>663</v>
      </c>
      <c r="D66" s="10" t="s">
        <v>662</v>
      </c>
      <c r="AD66" s="11" t="s">
        <v>765</v>
      </c>
      <c r="AE66" s="10" t="s">
        <v>747</v>
      </c>
      <c r="AF66" s="10" t="s">
        <v>32</v>
      </c>
    </row>
    <row r="67" spans="1:32" x14ac:dyDescent="0.2">
      <c r="A67" s="10" t="s">
        <v>766</v>
      </c>
      <c r="C67" s="10" t="s">
        <v>667</v>
      </c>
      <c r="D67" s="10" t="s">
        <v>666</v>
      </c>
      <c r="AD67" s="11" t="s">
        <v>767</v>
      </c>
      <c r="AE67" s="10" t="s">
        <v>747</v>
      </c>
      <c r="AF67" s="10" t="s">
        <v>32</v>
      </c>
    </row>
    <row r="68" spans="1:32" x14ac:dyDescent="0.2">
      <c r="A68" s="10" t="s">
        <v>768</v>
      </c>
      <c r="C68" s="10" t="s">
        <v>671</v>
      </c>
      <c r="D68" s="10" t="s">
        <v>670</v>
      </c>
      <c r="AD68" s="11" t="s">
        <v>769</v>
      </c>
      <c r="AE68" s="10" t="s">
        <v>747</v>
      </c>
      <c r="AF68" s="10" t="s">
        <v>32</v>
      </c>
    </row>
    <row r="69" spans="1:32" x14ac:dyDescent="0.2">
      <c r="A69" s="10" t="s">
        <v>770</v>
      </c>
      <c r="C69" s="10" t="s">
        <v>675</v>
      </c>
      <c r="D69" s="10" t="s">
        <v>674</v>
      </c>
      <c r="AD69" s="11" t="s">
        <v>771</v>
      </c>
      <c r="AE69" s="10" t="s">
        <v>747</v>
      </c>
      <c r="AF69" s="10" t="s">
        <v>32</v>
      </c>
    </row>
    <row r="70" spans="1:32" x14ac:dyDescent="0.2">
      <c r="A70" s="10" t="s">
        <v>772</v>
      </c>
      <c r="C70" s="10" t="s">
        <v>680</v>
      </c>
      <c r="D70" s="10" t="s">
        <v>679</v>
      </c>
      <c r="AD70" s="11" t="s">
        <v>773</v>
      </c>
      <c r="AE70" s="10" t="s">
        <v>747</v>
      </c>
      <c r="AF70" s="10" t="s">
        <v>32</v>
      </c>
    </row>
    <row r="71" spans="1:32" x14ac:dyDescent="0.2">
      <c r="A71" s="10" t="s">
        <v>774</v>
      </c>
      <c r="C71" s="10" t="s">
        <v>684</v>
      </c>
      <c r="D71" s="10" t="s">
        <v>683</v>
      </c>
      <c r="AD71" s="11" t="s">
        <v>775</v>
      </c>
      <c r="AE71" s="10" t="s">
        <v>747</v>
      </c>
      <c r="AF71" s="10" t="s">
        <v>32</v>
      </c>
    </row>
    <row r="72" spans="1:32" x14ac:dyDescent="0.2">
      <c r="C72" s="10" t="s">
        <v>687</v>
      </c>
      <c r="D72" s="10" t="s">
        <v>592</v>
      </c>
      <c r="AD72" s="11" t="s">
        <v>776</v>
      </c>
      <c r="AE72" s="10" t="s">
        <v>747</v>
      </c>
      <c r="AF72" s="10" t="s">
        <v>32</v>
      </c>
    </row>
    <row r="73" spans="1:32" x14ac:dyDescent="0.2">
      <c r="C73" s="10" t="s">
        <v>691</v>
      </c>
      <c r="D73" s="10" t="s">
        <v>690</v>
      </c>
      <c r="AD73" s="11" t="s">
        <v>777</v>
      </c>
      <c r="AE73" s="10" t="s">
        <v>747</v>
      </c>
      <c r="AF73" s="10" t="s">
        <v>32</v>
      </c>
    </row>
    <row r="74" spans="1:32" x14ac:dyDescent="0.2">
      <c r="C74" s="10" t="s">
        <v>694</v>
      </c>
      <c r="D74" s="10" t="s">
        <v>32</v>
      </c>
      <c r="AD74" s="11" t="s">
        <v>778</v>
      </c>
      <c r="AE74" s="10" t="s">
        <v>747</v>
      </c>
      <c r="AF74" s="10" t="s">
        <v>32</v>
      </c>
    </row>
    <row r="75" spans="1:32" ht="15" x14ac:dyDescent="0.25">
      <c r="A75" s="76" t="s">
        <v>779</v>
      </c>
      <c r="C75" s="10" t="s">
        <v>699</v>
      </c>
      <c r="D75" s="10" t="s">
        <v>698</v>
      </c>
      <c r="AD75" s="11" t="s">
        <v>780</v>
      </c>
      <c r="AE75" s="10" t="s">
        <v>747</v>
      </c>
      <c r="AF75" s="10" t="s">
        <v>32</v>
      </c>
    </row>
    <row r="76" spans="1:32" x14ac:dyDescent="0.2">
      <c r="A76" s="10" t="s">
        <v>781</v>
      </c>
      <c r="C76" s="10" t="s">
        <v>519</v>
      </c>
      <c r="D76" s="10" t="s">
        <v>518</v>
      </c>
      <c r="AD76" s="11" t="s">
        <v>782</v>
      </c>
      <c r="AE76" s="10" t="s">
        <v>747</v>
      </c>
      <c r="AF76" s="10" t="s">
        <v>32</v>
      </c>
    </row>
    <row r="77" spans="1:32" x14ac:dyDescent="0.2">
      <c r="A77" s="10" t="s">
        <v>783</v>
      </c>
      <c r="C77" s="10" t="s">
        <v>531</v>
      </c>
      <c r="D77" s="10" t="s">
        <v>530</v>
      </c>
      <c r="AD77" s="11" t="s">
        <v>784</v>
      </c>
      <c r="AE77" s="10" t="s">
        <v>747</v>
      </c>
      <c r="AF77" s="10" t="s">
        <v>32</v>
      </c>
    </row>
    <row r="78" spans="1:32" x14ac:dyDescent="0.2">
      <c r="A78" s="10" t="s">
        <v>785</v>
      </c>
      <c r="C78" s="10" t="s">
        <v>705</v>
      </c>
      <c r="D78" s="10" t="s">
        <v>704</v>
      </c>
      <c r="AD78" s="11" t="s">
        <v>786</v>
      </c>
      <c r="AE78" s="10" t="s">
        <v>747</v>
      </c>
      <c r="AF78" s="10" t="s">
        <v>32</v>
      </c>
    </row>
    <row r="79" spans="1:32" x14ac:dyDescent="0.2">
      <c r="C79" s="10" t="s">
        <v>709</v>
      </c>
      <c r="D79" s="10" t="s">
        <v>708</v>
      </c>
      <c r="AD79" s="11" t="s">
        <v>787</v>
      </c>
      <c r="AE79" s="10" t="s">
        <v>747</v>
      </c>
      <c r="AF79" s="10" t="s">
        <v>32</v>
      </c>
    </row>
    <row r="80" spans="1:32" x14ac:dyDescent="0.2">
      <c r="C80" s="10" t="s">
        <v>713</v>
      </c>
      <c r="D80" s="10" t="s">
        <v>712</v>
      </c>
      <c r="AD80" s="11" t="s">
        <v>788</v>
      </c>
      <c r="AE80" s="10" t="s">
        <v>747</v>
      </c>
      <c r="AF80" s="10" t="s">
        <v>32</v>
      </c>
    </row>
    <row r="81" spans="1:32" x14ac:dyDescent="0.2">
      <c r="C81" s="10" t="s">
        <v>717</v>
      </c>
      <c r="D81" s="10" t="s">
        <v>716</v>
      </c>
      <c r="AD81" s="11" t="s">
        <v>789</v>
      </c>
      <c r="AE81" s="10" t="s">
        <v>747</v>
      </c>
      <c r="AF81" s="10" t="s">
        <v>32</v>
      </c>
    </row>
    <row r="82" spans="1:32" x14ac:dyDescent="0.2">
      <c r="C82" s="10" t="s">
        <v>721</v>
      </c>
      <c r="D82" s="10" t="s">
        <v>720</v>
      </c>
      <c r="AD82" s="11" t="s">
        <v>790</v>
      </c>
      <c r="AE82" s="10" t="s">
        <v>747</v>
      </c>
      <c r="AF82" s="10" t="s">
        <v>32</v>
      </c>
    </row>
    <row r="83" spans="1:32" x14ac:dyDescent="0.2">
      <c r="C83" s="10" t="s">
        <v>724</v>
      </c>
      <c r="D83" s="10" t="s">
        <v>723</v>
      </c>
      <c r="AD83" s="11" t="s">
        <v>791</v>
      </c>
      <c r="AE83" s="10" t="s">
        <v>747</v>
      </c>
      <c r="AF83" s="10" t="s">
        <v>32</v>
      </c>
    </row>
    <row r="84" spans="1:32" x14ac:dyDescent="0.2">
      <c r="C84" s="10" t="s">
        <v>727</v>
      </c>
      <c r="D84" s="10" t="s">
        <v>726</v>
      </c>
      <c r="AD84" s="11" t="s">
        <v>792</v>
      </c>
      <c r="AE84" s="10" t="s">
        <v>747</v>
      </c>
      <c r="AF84" s="10" t="s">
        <v>32</v>
      </c>
    </row>
    <row r="85" spans="1:32" x14ac:dyDescent="0.2">
      <c r="C85" s="10" t="s">
        <v>730</v>
      </c>
      <c r="D85" s="10" t="s">
        <v>729</v>
      </c>
      <c r="AD85" s="11" t="s">
        <v>793</v>
      </c>
      <c r="AE85" s="10" t="s">
        <v>747</v>
      </c>
      <c r="AF85" s="10" t="s">
        <v>32</v>
      </c>
    </row>
    <row r="86" spans="1:32" x14ac:dyDescent="0.2">
      <c r="C86" s="10" t="s">
        <v>733</v>
      </c>
      <c r="D86" s="10" t="s">
        <v>732</v>
      </c>
      <c r="AD86" s="11" t="s">
        <v>794</v>
      </c>
      <c r="AE86" s="10" t="s">
        <v>523</v>
      </c>
      <c r="AF86" s="10" t="s">
        <v>472</v>
      </c>
    </row>
    <row r="87" spans="1:32" x14ac:dyDescent="0.2">
      <c r="C87" s="10" t="s">
        <v>736</v>
      </c>
      <c r="D87" s="10" t="s">
        <v>735</v>
      </c>
      <c r="AD87" s="11" t="s">
        <v>795</v>
      </c>
      <c r="AE87" s="10" t="s">
        <v>523</v>
      </c>
      <c r="AF87" s="10" t="s">
        <v>472</v>
      </c>
    </row>
    <row r="88" spans="1:32" x14ac:dyDescent="0.2">
      <c r="C88" s="10" t="s">
        <v>739</v>
      </c>
      <c r="D88" s="10" t="s">
        <v>738</v>
      </c>
      <c r="AD88" s="11" t="s">
        <v>796</v>
      </c>
      <c r="AE88" s="10" t="s">
        <v>797</v>
      </c>
      <c r="AF88" s="10" t="s">
        <v>472</v>
      </c>
    </row>
    <row r="89" spans="1:32" x14ac:dyDescent="0.2">
      <c r="C89" s="10" t="s">
        <v>558</v>
      </c>
      <c r="D89" s="10" t="s">
        <v>557</v>
      </c>
      <c r="AD89" s="11" t="s">
        <v>798</v>
      </c>
      <c r="AE89" s="10" t="s">
        <v>799</v>
      </c>
      <c r="AF89" s="10" t="s">
        <v>472</v>
      </c>
    </row>
    <row r="90" spans="1:32" x14ac:dyDescent="0.2">
      <c r="C90" s="10" t="s">
        <v>742</v>
      </c>
      <c r="D90" s="10" t="s">
        <v>741</v>
      </c>
      <c r="AD90" s="11" t="s">
        <v>800</v>
      </c>
      <c r="AE90" s="10" t="s">
        <v>801</v>
      </c>
      <c r="AF90" s="10" t="s">
        <v>472</v>
      </c>
    </row>
    <row r="91" spans="1:32" x14ac:dyDescent="0.2">
      <c r="C91" s="10" t="s">
        <v>745</v>
      </c>
      <c r="D91" s="10" t="s">
        <v>744</v>
      </c>
      <c r="AD91" s="11" t="s">
        <v>802</v>
      </c>
      <c r="AE91" s="10" t="s">
        <v>803</v>
      </c>
      <c r="AF91" s="10" t="s">
        <v>472</v>
      </c>
    </row>
    <row r="92" spans="1:32" x14ac:dyDescent="0.2">
      <c r="C92" s="10" t="s">
        <v>567</v>
      </c>
      <c r="D92" s="10" t="s">
        <v>566</v>
      </c>
      <c r="AD92" s="11" t="s">
        <v>804</v>
      </c>
      <c r="AE92" s="10" t="s">
        <v>805</v>
      </c>
      <c r="AF92" s="10" t="s">
        <v>472</v>
      </c>
    </row>
    <row r="93" spans="1:32" x14ac:dyDescent="0.2">
      <c r="AD93" s="11" t="s">
        <v>806</v>
      </c>
      <c r="AE93" s="10" t="s">
        <v>807</v>
      </c>
      <c r="AF93" s="10" t="s">
        <v>472</v>
      </c>
    </row>
    <row r="94" spans="1:32" x14ac:dyDescent="0.2">
      <c r="AD94" s="11" t="s">
        <v>808</v>
      </c>
      <c r="AE94" s="10" t="s">
        <v>809</v>
      </c>
      <c r="AF94" s="10" t="s">
        <v>472</v>
      </c>
    </row>
    <row r="95" spans="1:32" x14ac:dyDescent="0.2">
      <c r="A95" s="10" t="s">
        <v>12</v>
      </c>
      <c r="AD95" s="11" t="s">
        <v>810</v>
      </c>
      <c r="AE95" s="10" t="s">
        <v>811</v>
      </c>
      <c r="AF95" s="10" t="s">
        <v>472</v>
      </c>
    </row>
    <row r="96" spans="1:32" x14ac:dyDescent="0.2">
      <c r="A96" s="10" t="s">
        <v>37</v>
      </c>
      <c r="AD96" s="11" t="s">
        <v>812</v>
      </c>
      <c r="AE96" s="10" t="s">
        <v>813</v>
      </c>
      <c r="AF96" s="10" t="s">
        <v>472</v>
      </c>
    </row>
    <row r="97" spans="1:32" x14ac:dyDescent="0.2">
      <c r="A97" s="10" t="s">
        <v>814</v>
      </c>
      <c r="AD97" s="11" t="s">
        <v>815</v>
      </c>
      <c r="AE97" s="10" t="s">
        <v>813</v>
      </c>
      <c r="AF97" s="10" t="s">
        <v>472</v>
      </c>
    </row>
    <row r="98" spans="1:32" x14ac:dyDescent="0.2">
      <c r="A98" s="10" t="s">
        <v>816</v>
      </c>
      <c r="AD98" s="11" t="s">
        <v>817</v>
      </c>
      <c r="AE98" s="10" t="s">
        <v>813</v>
      </c>
      <c r="AF98" s="10" t="s">
        <v>472</v>
      </c>
    </row>
    <row r="99" spans="1:32" x14ac:dyDescent="0.2">
      <c r="A99" s="10" t="s">
        <v>818</v>
      </c>
      <c r="AD99" s="11" t="s">
        <v>819</v>
      </c>
      <c r="AE99" s="10" t="s">
        <v>813</v>
      </c>
      <c r="AF99" s="10" t="s">
        <v>472</v>
      </c>
    </row>
    <row r="100" spans="1:32" x14ac:dyDescent="0.2">
      <c r="A100" s="10" t="s">
        <v>13</v>
      </c>
      <c r="AD100" s="11" t="s">
        <v>820</v>
      </c>
      <c r="AE100" s="10" t="s">
        <v>813</v>
      </c>
      <c r="AF100" s="10" t="s">
        <v>472</v>
      </c>
    </row>
    <row r="101" spans="1:32" x14ac:dyDescent="0.2">
      <c r="A101" s="10" t="s">
        <v>821</v>
      </c>
      <c r="AD101" s="11" t="s">
        <v>822</v>
      </c>
      <c r="AE101" s="10" t="s">
        <v>813</v>
      </c>
      <c r="AF101" s="10" t="s">
        <v>472</v>
      </c>
    </row>
    <row r="102" spans="1:32" x14ac:dyDescent="0.2">
      <c r="AD102" s="11" t="s">
        <v>823</v>
      </c>
      <c r="AE102" s="10" t="s">
        <v>813</v>
      </c>
      <c r="AF102" s="10" t="s">
        <v>472</v>
      </c>
    </row>
    <row r="103" spans="1:32" x14ac:dyDescent="0.2">
      <c r="AD103" s="11" t="s">
        <v>824</v>
      </c>
      <c r="AE103" s="10" t="s">
        <v>813</v>
      </c>
      <c r="AF103" s="10" t="s">
        <v>472</v>
      </c>
    </row>
    <row r="104" spans="1:32" x14ac:dyDescent="0.2">
      <c r="A104" s="10" t="s">
        <v>825</v>
      </c>
      <c r="AD104" s="11" t="s">
        <v>826</v>
      </c>
      <c r="AE104" s="10" t="s">
        <v>813</v>
      </c>
      <c r="AF104" s="10" t="s">
        <v>472</v>
      </c>
    </row>
    <row r="105" spans="1:32" x14ac:dyDescent="0.2">
      <c r="A105" s="10" t="s">
        <v>37</v>
      </c>
      <c r="AD105" s="11" t="s">
        <v>827</v>
      </c>
      <c r="AE105" s="10" t="s">
        <v>828</v>
      </c>
      <c r="AF105" s="10" t="s">
        <v>472</v>
      </c>
    </row>
    <row r="106" spans="1:32" x14ac:dyDescent="0.2">
      <c r="A106" s="10" t="s">
        <v>47</v>
      </c>
      <c r="AD106" s="11" t="s">
        <v>829</v>
      </c>
      <c r="AE106" s="10" t="s">
        <v>830</v>
      </c>
      <c r="AF106" s="10" t="s">
        <v>472</v>
      </c>
    </row>
    <row r="107" spans="1:32" x14ac:dyDescent="0.2">
      <c r="AD107" s="11" t="s">
        <v>831</v>
      </c>
      <c r="AE107" s="10" t="s">
        <v>832</v>
      </c>
      <c r="AF107" s="10" t="s">
        <v>472</v>
      </c>
    </row>
    <row r="108" spans="1:32" x14ac:dyDescent="0.2">
      <c r="AD108" s="11" t="s">
        <v>833</v>
      </c>
      <c r="AE108" s="10" t="s">
        <v>834</v>
      </c>
      <c r="AF108" s="10" t="s">
        <v>472</v>
      </c>
    </row>
    <row r="109" spans="1:32" x14ac:dyDescent="0.2">
      <c r="A109" s="10" t="s">
        <v>835</v>
      </c>
      <c r="AD109" s="11" t="s">
        <v>836</v>
      </c>
      <c r="AE109" s="10" t="s">
        <v>837</v>
      </c>
      <c r="AF109" s="10" t="s">
        <v>472</v>
      </c>
    </row>
    <row r="110" spans="1:32" x14ac:dyDescent="0.2">
      <c r="A110" s="10" t="s">
        <v>37</v>
      </c>
      <c r="AD110" s="11" t="s">
        <v>838</v>
      </c>
      <c r="AE110" s="10" t="s">
        <v>839</v>
      </c>
      <c r="AF110" s="10" t="s">
        <v>840</v>
      </c>
    </row>
    <row r="111" spans="1:32" x14ac:dyDescent="0.2">
      <c r="A111" s="10" t="s">
        <v>50</v>
      </c>
      <c r="AD111" s="11" t="s">
        <v>841</v>
      </c>
      <c r="AE111" s="10" t="s">
        <v>747</v>
      </c>
      <c r="AF111" s="10" t="s">
        <v>32</v>
      </c>
    </row>
    <row r="112" spans="1:32" x14ac:dyDescent="0.2">
      <c r="AD112" s="11" t="s">
        <v>842</v>
      </c>
      <c r="AE112" s="10" t="s">
        <v>839</v>
      </c>
      <c r="AF112" s="10" t="s">
        <v>840</v>
      </c>
    </row>
    <row r="113" spans="30:32" x14ac:dyDescent="0.2">
      <c r="AD113" s="11" t="s">
        <v>843</v>
      </c>
      <c r="AE113" s="10" t="s">
        <v>844</v>
      </c>
      <c r="AF113" s="10" t="s">
        <v>472</v>
      </c>
    </row>
    <row r="114" spans="30:32" x14ac:dyDescent="0.2">
      <c r="AD114" s="11" t="s">
        <v>845</v>
      </c>
      <c r="AE114" s="10" t="s">
        <v>846</v>
      </c>
      <c r="AF114" s="10" t="s">
        <v>472</v>
      </c>
    </row>
    <row r="115" spans="30:32" x14ac:dyDescent="0.2">
      <c r="AD115" s="11" t="s">
        <v>847</v>
      </c>
      <c r="AE115" s="10" t="s">
        <v>848</v>
      </c>
      <c r="AF115" s="10" t="s">
        <v>472</v>
      </c>
    </row>
    <row r="116" spans="30:32" x14ac:dyDescent="0.2">
      <c r="AD116" s="11" t="s">
        <v>849</v>
      </c>
      <c r="AE116" s="10" t="s">
        <v>848</v>
      </c>
      <c r="AF116" s="10" t="s">
        <v>472</v>
      </c>
    </row>
    <row r="117" spans="30:32" x14ac:dyDescent="0.2">
      <c r="AD117" s="11" t="s">
        <v>850</v>
      </c>
      <c r="AE117" s="10" t="s">
        <v>851</v>
      </c>
      <c r="AF117" s="10" t="s">
        <v>472</v>
      </c>
    </row>
    <row r="118" spans="30:32" x14ac:dyDescent="0.2">
      <c r="AD118" s="11" t="s">
        <v>852</v>
      </c>
      <c r="AE118" s="10" t="s">
        <v>853</v>
      </c>
      <c r="AF118" s="10" t="s">
        <v>472</v>
      </c>
    </row>
    <row r="119" spans="30:32" x14ac:dyDescent="0.2">
      <c r="AD119" s="11" t="s">
        <v>854</v>
      </c>
      <c r="AE119" s="10" t="s">
        <v>855</v>
      </c>
      <c r="AF119" s="10" t="s">
        <v>472</v>
      </c>
    </row>
    <row r="120" spans="30:32" x14ac:dyDescent="0.2">
      <c r="AD120" s="11" t="s">
        <v>856</v>
      </c>
      <c r="AE120" s="10" t="s">
        <v>857</v>
      </c>
      <c r="AF120" s="10" t="s">
        <v>472</v>
      </c>
    </row>
    <row r="121" spans="30:32" x14ac:dyDescent="0.2">
      <c r="AD121" s="11" t="s">
        <v>858</v>
      </c>
      <c r="AE121" s="10" t="s">
        <v>859</v>
      </c>
      <c r="AF121" s="10" t="s">
        <v>472</v>
      </c>
    </row>
    <row r="122" spans="30:32" x14ac:dyDescent="0.2">
      <c r="AD122" s="11" t="s">
        <v>860</v>
      </c>
      <c r="AE122" s="10" t="s">
        <v>861</v>
      </c>
      <c r="AF122" s="10" t="s">
        <v>472</v>
      </c>
    </row>
    <row r="123" spans="30:32" x14ac:dyDescent="0.2">
      <c r="AD123" s="11" t="s">
        <v>862</v>
      </c>
      <c r="AE123" s="10" t="s">
        <v>861</v>
      </c>
      <c r="AF123" s="10" t="s">
        <v>472</v>
      </c>
    </row>
    <row r="124" spans="30:32" x14ac:dyDescent="0.2">
      <c r="AD124" s="11" t="s">
        <v>863</v>
      </c>
      <c r="AE124" s="10" t="s">
        <v>861</v>
      </c>
      <c r="AF124" s="10" t="s">
        <v>472</v>
      </c>
    </row>
    <row r="125" spans="30:32" x14ac:dyDescent="0.2">
      <c r="AD125" s="11" t="s">
        <v>864</v>
      </c>
      <c r="AE125" s="10" t="s">
        <v>828</v>
      </c>
      <c r="AF125" s="10" t="s">
        <v>472</v>
      </c>
    </row>
    <row r="126" spans="30:32" x14ac:dyDescent="0.2">
      <c r="AD126" s="11" t="s">
        <v>865</v>
      </c>
      <c r="AE126" s="10" t="s">
        <v>866</v>
      </c>
      <c r="AF126" s="10" t="s">
        <v>472</v>
      </c>
    </row>
    <row r="127" spans="30:32" x14ac:dyDescent="0.2">
      <c r="AD127" s="11" t="s">
        <v>867</v>
      </c>
      <c r="AE127" s="10" t="s">
        <v>868</v>
      </c>
      <c r="AF127" s="10" t="s">
        <v>472</v>
      </c>
    </row>
    <row r="128" spans="30:32" x14ac:dyDescent="0.2">
      <c r="AD128" s="11" t="s">
        <v>869</v>
      </c>
      <c r="AE128" s="10" t="s">
        <v>870</v>
      </c>
      <c r="AF128" s="10" t="s">
        <v>472</v>
      </c>
    </row>
    <row r="129" spans="30:32" x14ac:dyDescent="0.2">
      <c r="AD129" s="11" t="s">
        <v>871</v>
      </c>
      <c r="AE129" s="10" t="s">
        <v>872</v>
      </c>
      <c r="AF129" s="10" t="s">
        <v>472</v>
      </c>
    </row>
    <row r="130" spans="30:32" x14ac:dyDescent="0.2">
      <c r="AD130" s="11" t="s">
        <v>873</v>
      </c>
      <c r="AE130" s="10" t="s">
        <v>874</v>
      </c>
      <c r="AF130" s="10" t="s">
        <v>472</v>
      </c>
    </row>
    <row r="131" spans="30:32" x14ac:dyDescent="0.2">
      <c r="AD131" s="11" t="s">
        <v>875</v>
      </c>
      <c r="AE131" s="10" t="s">
        <v>876</v>
      </c>
      <c r="AF131" s="10" t="s">
        <v>472</v>
      </c>
    </row>
    <row r="132" spans="30:32" x14ac:dyDescent="0.2">
      <c r="AD132" s="11" t="s">
        <v>877</v>
      </c>
      <c r="AE132" s="10" t="s">
        <v>878</v>
      </c>
      <c r="AF132" s="10" t="s">
        <v>472</v>
      </c>
    </row>
    <row r="133" spans="30:32" x14ac:dyDescent="0.2">
      <c r="AD133" s="11" t="s">
        <v>879</v>
      </c>
      <c r="AE133" s="10" t="s">
        <v>880</v>
      </c>
      <c r="AF133" s="10" t="s">
        <v>472</v>
      </c>
    </row>
    <row r="134" spans="30:32" x14ac:dyDescent="0.2">
      <c r="AD134" s="11" t="s">
        <v>881</v>
      </c>
      <c r="AE134" s="10" t="s">
        <v>882</v>
      </c>
      <c r="AF134" s="10" t="s">
        <v>472</v>
      </c>
    </row>
    <row r="135" spans="30:32" x14ac:dyDescent="0.2">
      <c r="AD135" s="11" t="s">
        <v>883</v>
      </c>
      <c r="AE135" s="10" t="s">
        <v>884</v>
      </c>
      <c r="AF135" s="10" t="s">
        <v>472</v>
      </c>
    </row>
    <row r="136" spans="30:32" x14ac:dyDescent="0.2">
      <c r="AD136" s="11" t="s">
        <v>885</v>
      </c>
      <c r="AE136" s="10" t="s">
        <v>886</v>
      </c>
      <c r="AF136" s="10" t="s">
        <v>472</v>
      </c>
    </row>
    <row r="137" spans="30:32" x14ac:dyDescent="0.2">
      <c r="AD137" s="11" t="s">
        <v>887</v>
      </c>
      <c r="AE137" s="10" t="s">
        <v>888</v>
      </c>
      <c r="AF137" s="10" t="s">
        <v>472</v>
      </c>
    </row>
    <row r="138" spans="30:32" x14ac:dyDescent="0.2">
      <c r="AD138" s="11" t="s">
        <v>889</v>
      </c>
      <c r="AE138" s="10" t="s">
        <v>888</v>
      </c>
      <c r="AF138" s="10" t="s">
        <v>472</v>
      </c>
    </row>
    <row r="139" spans="30:32" x14ac:dyDescent="0.2">
      <c r="AD139" s="11" t="s">
        <v>890</v>
      </c>
      <c r="AE139" s="10" t="s">
        <v>891</v>
      </c>
      <c r="AF139" s="10" t="s">
        <v>472</v>
      </c>
    </row>
    <row r="140" spans="30:32" x14ac:dyDescent="0.2">
      <c r="AD140" s="11" t="s">
        <v>892</v>
      </c>
      <c r="AE140" s="10" t="s">
        <v>893</v>
      </c>
      <c r="AF140" s="10" t="s">
        <v>472</v>
      </c>
    </row>
    <row r="141" spans="30:32" x14ac:dyDescent="0.2">
      <c r="AD141" s="11" t="s">
        <v>894</v>
      </c>
      <c r="AE141" s="10" t="s">
        <v>893</v>
      </c>
      <c r="AF141" s="10" t="s">
        <v>472</v>
      </c>
    </row>
    <row r="142" spans="30:32" x14ac:dyDescent="0.2">
      <c r="AD142" s="11" t="s">
        <v>895</v>
      </c>
      <c r="AE142" s="10" t="s">
        <v>893</v>
      </c>
      <c r="AF142" s="10" t="s">
        <v>472</v>
      </c>
    </row>
    <row r="143" spans="30:32" x14ac:dyDescent="0.2">
      <c r="AD143" s="11" t="s">
        <v>896</v>
      </c>
      <c r="AE143" s="10" t="s">
        <v>893</v>
      </c>
      <c r="AF143" s="10" t="s">
        <v>472</v>
      </c>
    </row>
    <row r="144" spans="30:32" x14ac:dyDescent="0.2">
      <c r="AD144" s="11" t="s">
        <v>897</v>
      </c>
      <c r="AE144" s="10" t="s">
        <v>893</v>
      </c>
      <c r="AF144" s="10" t="s">
        <v>472</v>
      </c>
    </row>
    <row r="145" spans="30:32" x14ac:dyDescent="0.2">
      <c r="AD145" s="11" t="s">
        <v>898</v>
      </c>
      <c r="AE145" s="10" t="s">
        <v>893</v>
      </c>
      <c r="AF145" s="10" t="s">
        <v>472</v>
      </c>
    </row>
    <row r="146" spans="30:32" x14ac:dyDescent="0.2">
      <c r="AD146" s="11" t="s">
        <v>899</v>
      </c>
      <c r="AE146" s="10" t="s">
        <v>900</v>
      </c>
      <c r="AF146" s="10" t="s">
        <v>472</v>
      </c>
    </row>
    <row r="147" spans="30:32" x14ac:dyDescent="0.2">
      <c r="AD147" s="11" t="s">
        <v>901</v>
      </c>
      <c r="AE147" s="10" t="s">
        <v>902</v>
      </c>
      <c r="AF147" s="10" t="s">
        <v>472</v>
      </c>
    </row>
    <row r="148" spans="30:32" x14ac:dyDescent="0.2">
      <c r="AD148" s="11" t="s">
        <v>903</v>
      </c>
      <c r="AE148" s="10" t="s">
        <v>904</v>
      </c>
      <c r="AF148" s="10" t="s">
        <v>472</v>
      </c>
    </row>
    <row r="149" spans="30:32" x14ac:dyDescent="0.2">
      <c r="AD149" s="11" t="s">
        <v>905</v>
      </c>
      <c r="AE149" s="10" t="s">
        <v>906</v>
      </c>
      <c r="AF149" s="10" t="s">
        <v>472</v>
      </c>
    </row>
    <row r="150" spans="30:32" x14ac:dyDescent="0.2">
      <c r="AD150" s="11" t="s">
        <v>907</v>
      </c>
      <c r="AE150" s="10" t="s">
        <v>908</v>
      </c>
      <c r="AF150" s="10" t="s">
        <v>472</v>
      </c>
    </row>
    <row r="151" spans="30:32" x14ac:dyDescent="0.2">
      <c r="AD151" s="11" t="s">
        <v>909</v>
      </c>
      <c r="AE151" s="10" t="s">
        <v>910</v>
      </c>
      <c r="AF151" s="10" t="s">
        <v>472</v>
      </c>
    </row>
    <row r="152" spans="30:32" x14ac:dyDescent="0.2">
      <c r="AD152" s="11" t="s">
        <v>911</v>
      </c>
      <c r="AE152" s="10" t="s">
        <v>912</v>
      </c>
      <c r="AF152" s="10" t="s">
        <v>472</v>
      </c>
    </row>
    <row r="153" spans="30:32" x14ac:dyDescent="0.2">
      <c r="AD153" s="11" t="s">
        <v>913</v>
      </c>
      <c r="AE153" s="10" t="s">
        <v>912</v>
      </c>
      <c r="AF153" s="10" t="s">
        <v>472</v>
      </c>
    </row>
    <row r="154" spans="30:32" x14ac:dyDescent="0.2">
      <c r="AD154" s="11" t="s">
        <v>914</v>
      </c>
      <c r="AE154" s="10" t="s">
        <v>915</v>
      </c>
      <c r="AF154" s="10" t="s">
        <v>472</v>
      </c>
    </row>
    <row r="155" spans="30:32" x14ac:dyDescent="0.2">
      <c r="AD155" s="11" t="s">
        <v>916</v>
      </c>
      <c r="AE155" s="10" t="s">
        <v>912</v>
      </c>
      <c r="AF155" s="10" t="s">
        <v>472</v>
      </c>
    </row>
    <row r="156" spans="30:32" x14ac:dyDescent="0.2">
      <c r="AD156" s="11" t="s">
        <v>917</v>
      </c>
      <c r="AE156" s="10" t="s">
        <v>912</v>
      </c>
      <c r="AF156" s="10" t="s">
        <v>472</v>
      </c>
    </row>
    <row r="157" spans="30:32" x14ac:dyDescent="0.2">
      <c r="AD157" s="11" t="s">
        <v>918</v>
      </c>
      <c r="AE157" s="10" t="s">
        <v>919</v>
      </c>
      <c r="AF157" s="10" t="s">
        <v>472</v>
      </c>
    </row>
    <row r="158" spans="30:32" x14ac:dyDescent="0.2">
      <c r="AD158" s="11" t="s">
        <v>920</v>
      </c>
      <c r="AE158" s="10" t="s">
        <v>921</v>
      </c>
      <c r="AF158" s="10" t="s">
        <v>472</v>
      </c>
    </row>
    <row r="159" spans="30:32" x14ac:dyDescent="0.2">
      <c r="AD159" s="11" t="s">
        <v>922</v>
      </c>
      <c r="AE159" s="10" t="s">
        <v>923</v>
      </c>
      <c r="AF159" s="10" t="s">
        <v>472</v>
      </c>
    </row>
    <row r="160" spans="30:32" x14ac:dyDescent="0.2">
      <c r="AD160" s="11" t="s">
        <v>924</v>
      </c>
      <c r="AE160" s="10" t="s">
        <v>925</v>
      </c>
      <c r="AF160" s="10" t="s">
        <v>472</v>
      </c>
    </row>
    <row r="161" spans="30:32" x14ac:dyDescent="0.2">
      <c r="AD161" s="11" t="s">
        <v>926</v>
      </c>
      <c r="AE161" s="10" t="s">
        <v>927</v>
      </c>
      <c r="AF161" s="10" t="s">
        <v>472</v>
      </c>
    </row>
    <row r="162" spans="30:32" x14ac:dyDescent="0.2">
      <c r="AD162" s="11" t="s">
        <v>928</v>
      </c>
      <c r="AE162" s="10" t="s">
        <v>929</v>
      </c>
      <c r="AF162" s="10" t="s">
        <v>472</v>
      </c>
    </row>
    <row r="163" spans="30:32" x14ac:dyDescent="0.2">
      <c r="AD163" s="11" t="s">
        <v>930</v>
      </c>
      <c r="AE163" s="10" t="s">
        <v>931</v>
      </c>
      <c r="AF163" s="10" t="s">
        <v>472</v>
      </c>
    </row>
    <row r="164" spans="30:32" x14ac:dyDescent="0.2">
      <c r="AD164" s="11" t="s">
        <v>932</v>
      </c>
      <c r="AE164" s="10" t="s">
        <v>931</v>
      </c>
      <c r="AF164" s="10" t="s">
        <v>472</v>
      </c>
    </row>
    <row r="165" spans="30:32" x14ac:dyDescent="0.2">
      <c r="AD165" s="11" t="s">
        <v>933</v>
      </c>
      <c r="AE165" s="10" t="s">
        <v>931</v>
      </c>
      <c r="AF165" s="10" t="s">
        <v>472</v>
      </c>
    </row>
    <row r="166" spans="30:32" x14ac:dyDescent="0.2">
      <c r="AD166" s="11" t="s">
        <v>934</v>
      </c>
      <c r="AE166" s="10" t="s">
        <v>935</v>
      </c>
      <c r="AF166" s="10" t="s">
        <v>472</v>
      </c>
    </row>
    <row r="167" spans="30:32" x14ac:dyDescent="0.2">
      <c r="AD167" s="11" t="s">
        <v>936</v>
      </c>
      <c r="AE167" s="10" t="s">
        <v>937</v>
      </c>
      <c r="AF167" s="10" t="s">
        <v>472</v>
      </c>
    </row>
    <row r="168" spans="30:32" x14ac:dyDescent="0.2">
      <c r="AD168" s="11" t="s">
        <v>938</v>
      </c>
      <c r="AE168" s="10" t="s">
        <v>939</v>
      </c>
      <c r="AF168" s="10" t="s">
        <v>472</v>
      </c>
    </row>
    <row r="169" spans="30:32" x14ac:dyDescent="0.2">
      <c r="AD169" s="11" t="s">
        <v>940</v>
      </c>
      <c r="AE169" s="10" t="s">
        <v>941</v>
      </c>
      <c r="AF169" s="10" t="s">
        <v>472</v>
      </c>
    </row>
    <row r="170" spans="30:32" x14ac:dyDescent="0.2">
      <c r="AD170" s="11" t="s">
        <v>942</v>
      </c>
      <c r="AE170" s="10" t="s">
        <v>943</v>
      </c>
      <c r="AF170" s="10" t="s">
        <v>472</v>
      </c>
    </row>
    <row r="171" spans="30:32" x14ac:dyDescent="0.2">
      <c r="AD171" s="11" t="s">
        <v>944</v>
      </c>
      <c r="AE171" s="10" t="s">
        <v>945</v>
      </c>
      <c r="AF171" s="10" t="s">
        <v>472</v>
      </c>
    </row>
    <row r="172" spans="30:32" x14ac:dyDescent="0.2">
      <c r="AD172" s="11" t="s">
        <v>946</v>
      </c>
      <c r="AE172" s="10" t="s">
        <v>947</v>
      </c>
      <c r="AF172" s="10" t="s">
        <v>472</v>
      </c>
    </row>
    <row r="173" spans="30:32" x14ac:dyDescent="0.2">
      <c r="AD173" s="11" t="s">
        <v>948</v>
      </c>
      <c r="AE173" s="10" t="s">
        <v>949</v>
      </c>
      <c r="AF173" s="10" t="s">
        <v>472</v>
      </c>
    </row>
    <row r="174" spans="30:32" x14ac:dyDescent="0.2">
      <c r="AD174" s="11" t="s">
        <v>950</v>
      </c>
      <c r="AE174" s="10" t="s">
        <v>859</v>
      </c>
      <c r="AF174" s="10" t="s">
        <v>472</v>
      </c>
    </row>
    <row r="175" spans="30:32" x14ac:dyDescent="0.2">
      <c r="AD175" s="11" t="s">
        <v>951</v>
      </c>
      <c r="AE175" s="10" t="s">
        <v>859</v>
      </c>
      <c r="AF175" s="10" t="s">
        <v>472</v>
      </c>
    </row>
    <row r="176" spans="30:32" x14ac:dyDescent="0.2">
      <c r="AD176" s="11" t="s">
        <v>952</v>
      </c>
      <c r="AE176" s="10" t="s">
        <v>859</v>
      </c>
      <c r="AF176" s="10" t="s">
        <v>472</v>
      </c>
    </row>
    <row r="177" spans="30:32" x14ac:dyDescent="0.2">
      <c r="AD177" s="11" t="s">
        <v>953</v>
      </c>
      <c r="AE177" s="10" t="s">
        <v>859</v>
      </c>
      <c r="AF177" s="10" t="s">
        <v>472</v>
      </c>
    </row>
    <row r="178" spans="30:32" x14ac:dyDescent="0.2">
      <c r="AD178" s="11" t="s">
        <v>954</v>
      </c>
      <c r="AE178" s="10" t="s">
        <v>859</v>
      </c>
      <c r="AF178" s="10" t="s">
        <v>472</v>
      </c>
    </row>
    <row r="179" spans="30:32" x14ac:dyDescent="0.2">
      <c r="AD179" s="11" t="s">
        <v>955</v>
      </c>
      <c r="AE179" s="10" t="s">
        <v>859</v>
      </c>
      <c r="AF179" s="10" t="s">
        <v>472</v>
      </c>
    </row>
    <row r="180" spans="30:32" x14ac:dyDescent="0.2">
      <c r="AD180" s="11" t="s">
        <v>956</v>
      </c>
      <c r="AE180" s="10" t="s">
        <v>859</v>
      </c>
      <c r="AF180" s="10" t="s">
        <v>472</v>
      </c>
    </row>
    <row r="181" spans="30:32" x14ac:dyDescent="0.2">
      <c r="AD181" s="11" t="s">
        <v>957</v>
      </c>
      <c r="AE181" s="10" t="s">
        <v>958</v>
      </c>
      <c r="AF181" s="10" t="s">
        <v>472</v>
      </c>
    </row>
    <row r="182" spans="30:32" x14ac:dyDescent="0.2">
      <c r="AD182" s="11" t="s">
        <v>959</v>
      </c>
      <c r="AE182" s="10" t="s">
        <v>960</v>
      </c>
      <c r="AF182" s="10" t="s">
        <v>472</v>
      </c>
    </row>
    <row r="183" spans="30:32" x14ac:dyDescent="0.2">
      <c r="AD183" s="11" t="s">
        <v>961</v>
      </c>
      <c r="AE183" s="10" t="s">
        <v>962</v>
      </c>
      <c r="AF183" s="10" t="s">
        <v>472</v>
      </c>
    </row>
    <row r="184" spans="30:32" x14ac:dyDescent="0.2">
      <c r="AD184" s="11" t="s">
        <v>963</v>
      </c>
      <c r="AE184" s="10" t="s">
        <v>964</v>
      </c>
      <c r="AF184" s="10" t="s">
        <v>472</v>
      </c>
    </row>
    <row r="185" spans="30:32" x14ac:dyDescent="0.2">
      <c r="AD185" s="11" t="s">
        <v>965</v>
      </c>
      <c r="AE185" s="10" t="s">
        <v>966</v>
      </c>
      <c r="AF185" s="10" t="s">
        <v>472</v>
      </c>
    </row>
    <row r="186" spans="30:32" x14ac:dyDescent="0.2">
      <c r="AD186" s="11" t="s">
        <v>967</v>
      </c>
      <c r="AE186" s="10" t="s">
        <v>968</v>
      </c>
      <c r="AF186" s="10" t="s">
        <v>472</v>
      </c>
    </row>
    <row r="187" spans="30:32" x14ac:dyDescent="0.2">
      <c r="AD187" s="11" t="s">
        <v>969</v>
      </c>
      <c r="AE187" s="10" t="s">
        <v>970</v>
      </c>
      <c r="AF187" s="10" t="s">
        <v>472</v>
      </c>
    </row>
    <row r="188" spans="30:32" x14ac:dyDescent="0.2">
      <c r="AD188" s="11" t="s">
        <v>971</v>
      </c>
      <c r="AE188" s="10" t="s">
        <v>972</v>
      </c>
      <c r="AF188" s="10" t="s">
        <v>472</v>
      </c>
    </row>
    <row r="189" spans="30:32" x14ac:dyDescent="0.2">
      <c r="AD189" s="11" t="s">
        <v>973</v>
      </c>
      <c r="AE189" s="10" t="s">
        <v>974</v>
      </c>
      <c r="AF189" s="10" t="s">
        <v>472</v>
      </c>
    </row>
    <row r="190" spans="30:32" x14ac:dyDescent="0.2">
      <c r="AD190" s="11" t="s">
        <v>975</v>
      </c>
      <c r="AE190" s="10" t="s">
        <v>976</v>
      </c>
      <c r="AF190" s="10" t="s">
        <v>472</v>
      </c>
    </row>
    <row r="191" spans="30:32" x14ac:dyDescent="0.2">
      <c r="AD191" s="11" t="s">
        <v>977</v>
      </c>
      <c r="AE191" s="10" t="s">
        <v>978</v>
      </c>
      <c r="AF191" s="10" t="s">
        <v>472</v>
      </c>
    </row>
    <row r="192" spans="30:32" x14ac:dyDescent="0.2">
      <c r="AD192" s="11" t="s">
        <v>979</v>
      </c>
      <c r="AE192" s="10" t="s">
        <v>980</v>
      </c>
      <c r="AF192" s="10" t="s">
        <v>472</v>
      </c>
    </row>
    <row r="193" spans="30:32" x14ac:dyDescent="0.2">
      <c r="AD193" s="11" t="s">
        <v>981</v>
      </c>
      <c r="AE193" s="10" t="s">
        <v>982</v>
      </c>
      <c r="AF193" s="10" t="s">
        <v>472</v>
      </c>
    </row>
    <row r="194" spans="30:32" x14ac:dyDescent="0.2">
      <c r="AD194" s="11" t="s">
        <v>983</v>
      </c>
      <c r="AE194" s="10" t="s">
        <v>912</v>
      </c>
      <c r="AF194" s="10" t="s">
        <v>472</v>
      </c>
    </row>
    <row r="195" spans="30:32" x14ac:dyDescent="0.2">
      <c r="AD195" s="11" t="s">
        <v>984</v>
      </c>
      <c r="AE195" s="10" t="s">
        <v>912</v>
      </c>
      <c r="AF195" s="10" t="s">
        <v>472</v>
      </c>
    </row>
    <row r="196" spans="30:32" x14ac:dyDescent="0.2">
      <c r="AD196" s="11" t="s">
        <v>985</v>
      </c>
      <c r="AE196" s="10" t="s">
        <v>912</v>
      </c>
      <c r="AF196" s="10" t="s">
        <v>472</v>
      </c>
    </row>
    <row r="197" spans="30:32" x14ac:dyDescent="0.2">
      <c r="AD197" s="11" t="s">
        <v>986</v>
      </c>
      <c r="AE197" s="10" t="s">
        <v>912</v>
      </c>
      <c r="AF197" s="10" t="s">
        <v>472</v>
      </c>
    </row>
    <row r="198" spans="30:32" x14ac:dyDescent="0.2">
      <c r="AD198" s="11" t="s">
        <v>987</v>
      </c>
      <c r="AE198" s="10" t="s">
        <v>912</v>
      </c>
      <c r="AF198" s="10" t="s">
        <v>472</v>
      </c>
    </row>
    <row r="199" spans="30:32" x14ac:dyDescent="0.2">
      <c r="AD199" s="11" t="s">
        <v>988</v>
      </c>
      <c r="AE199" s="10" t="s">
        <v>912</v>
      </c>
      <c r="AF199" s="10" t="s">
        <v>472</v>
      </c>
    </row>
    <row r="200" spans="30:32" x14ac:dyDescent="0.2">
      <c r="AD200" s="11" t="s">
        <v>989</v>
      </c>
      <c r="AE200" s="10" t="s">
        <v>912</v>
      </c>
      <c r="AF200" s="10" t="s">
        <v>472</v>
      </c>
    </row>
    <row r="201" spans="30:32" x14ac:dyDescent="0.2">
      <c r="AD201" s="11" t="s">
        <v>990</v>
      </c>
      <c r="AE201" s="10" t="s">
        <v>912</v>
      </c>
      <c r="AF201" s="10" t="s">
        <v>472</v>
      </c>
    </row>
    <row r="202" spans="30:32" x14ac:dyDescent="0.2">
      <c r="AD202" s="11" t="s">
        <v>991</v>
      </c>
      <c r="AE202" s="10" t="s">
        <v>912</v>
      </c>
      <c r="AF202" s="10" t="s">
        <v>472</v>
      </c>
    </row>
    <row r="203" spans="30:32" x14ac:dyDescent="0.2">
      <c r="AD203" s="11" t="s">
        <v>992</v>
      </c>
      <c r="AE203" s="10" t="s">
        <v>912</v>
      </c>
      <c r="AF203" s="10" t="s">
        <v>472</v>
      </c>
    </row>
    <row r="204" spans="30:32" x14ac:dyDescent="0.2">
      <c r="AD204" s="11" t="s">
        <v>993</v>
      </c>
      <c r="AE204" s="10" t="s">
        <v>912</v>
      </c>
      <c r="AF204" s="10" t="s">
        <v>472</v>
      </c>
    </row>
    <row r="205" spans="30:32" x14ac:dyDescent="0.2">
      <c r="AD205" s="11" t="s">
        <v>994</v>
      </c>
      <c r="AE205" s="10" t="s">
        <v>912</v>
      </c>
      <c r="AF205" s="10" t="s">
        <v>472</v>
      </c>
    </row>
    <row r="206" spans="30:32" x14ac:dyDescent="0.2">
      <c r="AD206" s="11" t="s">
        <v>995</v>
      </c>
      <c r="AE206" s="10" t="s">
        <v>912</v>
      </c>
      <c r="AF206" s="10" t="s">
        <v>472</v>
      </c>
    </row>
    <row r="207" spans="30:32" x14ac:dyDescent="0.2">
      <c r="AD207" s="11" t="s">
        <v>996</v>
      </c>
      <c r="AE207" s="10" t="s">
        <v>912</v>
      </c>
      <c r="AF207" s="10" t="s">
        <v>472</v>
      </c>
    </row>
    <row r="208" spans="30:32" x14ac:dyDescent="0.2">
      <c r="AD208" s="11" t="s">
        <v>997</v>
      </c>
      <c r="AE208" s="10" t="s">
        <v>912</v>
      </c>
      <c r="AF208" s="10" t="s">
        <v>472</v>
      </c>
    </row>
    <row r="209" spans="30:32" x14ac:dyDescent="0.2">
      <c r="AD209" s="11" t="s">
        <v>998</v>
      </c>
      <c r="AE209" s="10" t="s">
        <v>912</v>
      </c>
      <c r="AF209" s="10" t="s">
        <v>472</v>
      </c>
    </row>
    <row r="210" spans="30:32" x14ac:dyDescent="0.2">
      <c r="AD210" s="11" t="s">
        <v>999</v>
      </c>
      <c r="AE210" s="10" t="s">
        <v>912</v>
      </c>
      <c r="AF210" s="10" t="s">
        <v>472</v>
      </c>
    </row>
    <row r="211" spans="30:32" x14ac:dyDescent="0.2">
      <c r="AD211" s="11" t="s">
        <v>1000</v>
      </c>
      <c r="AE211" s="10" t="s">
        <v>912</v>
      </c>
      <c r="AF211" s="10" t="s">
        <v>472</v>
      </c>
    </row>
    <row r="212" spans="30:32" x14ac:dyDescent="0.2">
      <c r="AD212" s="11" t="s">
        <v>1001</v>
      </c>
      <c r="AE212" s="10" t="s">
        <v>912</v>
      </c>
      <c r="AF212" s="10" t="s">
        <v>472</v>
      </c>
    </row>
    <row r="213" spans="30:32" x14ac:dyDescent="0.2">
      <c r="AD213" s="11" t="s">
        <v>1002</v>
      </c>
      <c r="AE213" s="10" t="s">
        <v>912</v>
      </c>
      <c r="AF213" s="10" t="s">
        <v>472</v>
      </c>
    </row>
    <row r="214" spans="30:32" x14ac:dyDescent="0.2">
      <c r="AD214" s="11" t="s">
        <v>1003</v>
      </c>
      <c r="AE214" s="10" t="s">
        <v>912</v>
      </c>
      <c r="AF214" s="10" t="s">
        <v>472</v>
      </c>
    </row>
    <row r="215" spans="30:32" x14ac:dyDescent="0.2">
      <c r="AD215" s="11" t="s">
        <v>1004</v>
      </c>
      <c r="AE215" s="10" t="s">
        <v>912</v>
      </c>
      <c r="AF215" s="10" t="s">
        <v>472</v>
      </c>
    </row>
    <row r="216" spans="30:32" x14ac:dyDescent="0.2">
      <c r="AD216" s="11" t="s">
        <v>1005</v>
      </c>
      <c r="AE216" s="10" t="s">
        <v>912</v>
      </c>
      <c r="AF216" s="10" t="s">
        <v>472</v>
      </c>
    </row>
    <row r="217" spans="30:32" x14ac:dyDescent="0.2">
      <c r="AD217" s="11" t="s">
        <v>1006</v>
      </c>
      <c r="AE217" s="10" t="s">
        <v>912</v>
      </c>
      <c r="AF217" s="10" t="s">
        <v>472</v>
      </c>
    </row>
    <row r="218" spans="30:32" x14ac:dyDescent="0.2">
      <c r="AD218" s="11" t="s">
        <v>1007</v>
      </c>
      <c r="AE218" s="10" t="s">
        <v>912</v>
      </c>
      <c r="AF218" s="10" t="s">
        <v>472</v>
      </c>
    </row>
    <row r="219" spans="30:32" x14ac:dyDescent="0.2">
      <c r="AD219" s="11" t="s">
        <v>1008</v>
      </c>
      <c r="AE219" s="10" t="s">
        <v>912</v>
      </c>
      <c r="AF219" s="10" t="s">
        <v>472</v>
      </c>
    </row>
    <row r="220" spans="30:32" x14ac:dyDescent="0.2">
      <c r="AD220" s="11" t="s">
        <v>1009</v>
      </c>
      <c r="AE220" s="10" t="s">
        <v>912</v>
      </c>
      <c r="AF220" s="10" t="s">
        <v>472</v>
      </c>
    </row>
    <row r="221" spans="30:32" x14ac:dyDescent="0.2">
      <c r="AD221" s="11" t="s">
        <v>1010</v>
      </c>
      <c r="AE221" s="10" t="s">
        <v>912</v>
      </c>
      <c r="AF221" s="10" t="s">
        <v>472</v>
      </c>
    </row>
    <row r="222" spans="30:32" x14ac:dyDescent="0.2">
      <c r="AD222" s="11" t="s">
        <v>1011</v>
      </c>
      <c r="AE222" s="10" t="s">
        <v>912</v>
      </c>
      <c r="AF222" s="10" t="s">
        <v>472</v>
      </c>
    </row>
    <row r="223" spans="30:32" x14ac:dyDescent="0.2">
      <c r="AD223" s="11" t="s">
        <v>1012</v>
      </c>
      <c r="AE223" s="10" t="s">
        <v>912</v>
      </c>
      <c r="AF223" s="10" t="s">
        <v>472</v>
      </c>
    </row>
    <row r="224" spans="30:32" x14ac:dyDescent="0.2">
      <c r="AD224" s="11" t="s">
        <v>1013</v>
      </c>
      <c r="AE224" s="10" t="s">
        <v>912</v>
      </c>
      <c r="AF224" s="10" t="s">
        <v>472</v>
      </c>
    </row>
    <row r="225" spans="30:32" x14ac:dyDescent="0.2">
      <c r="AD225" s="11" t="s">
        <v>1014</v>
      </c>
      <c r="AE225" s="10" t="s">
        <v>1015</v>
      </c>
      <c r="AF225" s="10" t="s">
        <v>472</v>
      </c>
    </row>
    <row r="226" spans="30:32" x14ac:dyDescent="0.2">
      <c r="AD226" s="11" t="s">
        <v>1016</v>
      </c>
      <c r="AE226" s="10" t="s">
        <v>1015</v>
      </c>
      <c r="AF226" s="10" t="s">
        <v>472</v>
      </c>
    </row>
    <row r="227" spans="30:32" x14ac:dyDescent="0.2">
      <c r="AD227" s="11" t="s">
        <v>1017</v>
      </c>
      <c r="AE227" s="10" t="s">
        <v>1015</v>
      </c>
      <c r="AF227" s="10" t="s">
        <v>472</v>
      </c>
    </row>
    <row r="228" spans="30:32" x14ac:dyDescent="0.2">
      <c r="AD228" s="11" t="s">
        <v>1018</v>
      </c>
      <c r="AE228" s="10" t="s">
        <v>1015</v>
      </c>
      <c r="AF228" s="10" t="s">
        <v>472</v>
      </c>
    </row>
    <row r="229" spans="30:32" x14ac:dyDescent="0.2">
      <c r="AD229" s="11" t="s">
        <v>1019</v>
      </c>
      <c r="AE229" s="10" t="s">
        <v>1020</v>
      </c>
      <c r="AF229" s="10" t="s">
        <v>547</v>
      </c>
    </row>
    <row r="230" spans="30:32" x14ac:dyDescent="0.2">
      <c r="AD230" s="11" t="s">
        <v>1021</v>
      </c>
      <c r="AE230" s="10" t="s">
        <v>1020</v>
      </c>
      <c r="AF230" s="10" t="s">
        <v>547</v>
      </c>
    </row>
    <row r="231" spans="30:32" x14ac:dyDescent="0.2">
      <c r="AD231" s="11" t="s">
        <v>1022</v>
      </c>
      <c r="AE231" s="10" t="s">
        <v>1020</v>
      </c>
      <c r="AF231" s="10" t="s">
        <v>547</v>
      </c>
    </row>
    <row r="232" spans="30:32" x14ac:dyDescent="0.2">
      <c r="AD232" s="11" t="s">
        <v>1023</v>
      </c>
      <c r="AE232" s="10" t="s">
        <v>1020</v>
      </c>
      <c r="AF232" s="10" t="s">
        <v>547</v>
      </c>
    </row>
    <row r="233" spans="30:32" x14ac:dyDescent="0.2">
      <c r="AD233" s="11" t="s">
        <v>1024</v>
      </c>
      <c r="AE233" s="10" t="s">
        <v>1020</v>
      </c>
      <c r="AF233" s="10" t="s">
        <v>547</v>
      </c>
    </row>
    <row r="234" spans="30:32" x14ac:dyDescent="0.2">
      <c r="AD234" s="11" t="s">
        <v>1025</v>
      </c>
      <c r="AE234" s="10" t="s">
        <v>1026</v>
      </c>
      <c r="AF234" s="10" t="s">
        <v>547</v>
      </c>
    </row>
    <row r="235" spans="30:32" x14ac:dyDescent="0.2">
      <c r="AD235" s="11" t="s">
        <v>1027</v>
      </c>
      <c r="AE235" s="10" t="s">
        <v>1026</v>
      </c>
      <c r="AF235" s="10" t="s">
        <v>547</v>
      </c>
    </row>
    <row r="236" spans="30:32" x14ac:dyDescent="0.2">
      <c r="AD236" s="11" t="s">
        <v>1028</v>
      </c>
      <c r="AE236" s="10" t="s">
        <v>1026</v>
      </c>
      <c r="AF236" s="10" t="s">
        <v>547</v>
      </c>
    </row>
    <row r="237" spans="30:32" x14ac:dyDescent="0.2">
      <c r="AD237" s="11" t="s">
        <v>1029</v>
      </c>
      <c r="AE237" s="10" t="s">
        <v>1026</v>
      </c>
      <c r="AF237" s="10" t="s">
        <v>547</v>
      </c>
    </row>
    <row r="238" spans="30:32" x14ac:dyDescent="0.2">
      <c r="AD238" s="11" t="s">
        <v>1030</v>
      </c>
      <c r="AE238" s="10" t="s">
        <v>1026</v>
      </c>
      <c r="AF238" s="10" t="s">
        <v>547</v>
      </c>
    </row>
    <row r="239" spans="30:32" x14ac:dyDescent="0.2">
      <c r="AD239" s="11" t="s">
        <v>1031</v>
      </c>
      <c r="AE239" s="10" t="s">
        <v>1032</v>
      </c>
      <c r="AF239" s="10" t="s">
        <v>547</v>
      </c>
    </row>
    <row r="240" spans="30:32" x14ac:dyDescent="0.2">
      <c r="AD240" s="11" t="s">
        <v>1033</v>
      </c>
      <c r="AE240" s="10" t="s">
        <v>1032</v>
      </c>
      <c r="AF240" s="10" t="s">
        <v>547</v>
      </c>
    </row>
    <row r="241" spans="30:32" x14ac:dyDescent="0.2">
      <c r="AD241" s="11" t="s">
        <v>1034</v>
      </c>
      <c r="AE241" s="10" t="s">
        <v>1035</v>
      </c>
      <c r="AF241" s="10" t="s">
        <v>547</v>
      </c>
    </row>
    <row r="242" spans="30:32" x14ac:dyDescent="0.2">
      <c r="AD242" s="11" t="s">
        <v>1036</v>
      </c>
      <c r="AE242" s="10" t="s">
        <v>1035</v>
      </c>
      <c r="AF242" s="10" t="s">
        <v>547</v>
      </c>
    </row>
    <row r="243" spans="30:32" x14ac:dyDescent="0.2">
      <c r="AD243" s="11" t="s">
        <v>1037</v>
      </c>
      <c r="AE243" s="10" t="s">
        <v>1038</v>
      </c>
      <c r="AF243" s="10" t="s">
        <v>547</v>
      </c>
    </row>
    <row r="244" spans="30:32" x14ac:dyDescent="0.2">
      <c r="AD244" s="11" t="s">
        <v>1039</v>
      </c>
      <c r="AE244" s="10" t="s">
        <v>1038</v>
      </c>
      <c r="AF244" s="10" t="s">
        <v>547</v>
      </c>
    </row>
    <row r="245" spans="30:32" x14ac:dyDescent="0.2">
      <c r="AD245" s="11" t="s">
        <v>1040</v>
      </c>
      <c r="AE245" s="10" t="s">
        <v>1041</v>
      </c>
      <c r="AF245" s="10" t="s">
        <v>650</v>
      </c>
    </row>
    <row r="246" spans="30:32" x14ac:dyDescent="0.2">
      <c r="AD246" s="11" t="s">
        <v>1042</v>
      </c>
      <c r="AE246" s="10" t="s">
        <v>1043</v>
      </c>
      <c r="AF246" s="10" t="s">
        <v>650</v>
      </c>
    </row>
    <row r="247" spans="30:32" x14ac:dyDescent="0.2">
      <c r="AD247" s="11" t="s">
        <v>1044</v>
      </c>
      <c r="AE247" s="10" t="s">
        <v>1045</v>
      </c>
      <c r="AF247" s="10" t="s">
        <v>650</v>
      </c>
    </row>
    <row r="248" spans="30:32" x14ac:dyDescent="0.2">
      <c r="AD248" s="11" t="s">
        <v>1046</v>
      </c>
      <c r="AE248" s="10" t="s">
        <v>1045</v>
      </c>
      <c r="AF248" s="10" t="s">
        <v>650</v>
      </c>
    </row>
    <row r="249" spans="30:32" x14ac:dyDescent="0.2">
      <c r="AD249" s="11" t="s">
        <v>1047</v>
      </c>
      <c r="AE249" s="10" t="s">
        <v>1048</v>
      </c>
      <c r="AF249" s="10" t="s">
        <v>650</v>
      </c>
    </row>
    <row r="250" spans="30:32" x14ac:dyDescent="0.2">
      <c r="AD250" s="11" t="s">
        <v>1049</v>
      </c>
      <c r="AE250" s="10" t="s">
        <v>1050</v>
      </c>
      <c r="AF250" s="10" t="s">
        <v>650</v>
      </c>
    </row>
    <row r="251" spans="30:32" x14ac:dyDescent="0.2">
      <c r="AD251" s="11" t="s">
        <v>1051</v>
      </c>
      <c r="AE251" s="10" t="s">
        <v>1050</v>
      </c>
      <c r="AF251" s="10" t="s">
        <v>650</v>
      </c>
    </row>
    <row r="252" spans="30:32" x14ac:dyDescent="0.2">
      <c r="AD252" s="11" t="s">
        <v>1052</v>
      </c>
      <c r="AE252" s="10" t="s">
        <v>1053</v>
      </c>
      <c r="AF252" s="10" t="s">
        <v>650</v>
      </c>
    </row>
    <row r="253" spans="30:32" x14ac:dyDescent="0.2">
      <c r="AD253" s="11" t="s">
        <v>1054</v>
      </c>
      <c r="AE253" s="10" t="s">
        <v>1055</v>
      </c>
      <c r="AF253" s="10" t="s">
        <v>650</v>
      </c>
    </row>
    <row r="254" spans="30:32" x14ac:dyDescent="0.2">
      <c r="AD254" s="11" t="s">
        <v>1056</v>
      </c>
      <c r="AE254" s="10" t="s">
        <v>1057</v>
      </c>
      <c r="AF254" s="10" t="s">
        <v>650</v>
      </c>
    </row>
    <row r="255" spans="30:32" x14ac:dyDescent="0.2">
      <c r="AD255" s="11" t="s">
        <v>1058</v>
      </c>
      <c r="AE255" s="10" t="s">
        <v>1059</v>
      </c>
      <c r="AF255" s="10" t="s">
        <v>650</v>
      </c>
    </row>
    <row r="256" spans="30:32" x14ac:dyDescent="0.2">
      <c r="AD256" s="11" t="s">
        <v>1060</v>
      </c>
      <c r="AE256" s="10" t="s">
        <v>1061</v>
      </c>
      <c r="AF256" s="10" t="s">
        <v>650</v>
      </c>
    </row>
    <row r="257" spans="30:32" x14ac:dyDescent="0.2">
      <c r="AD257" s="11" t="s">
        <v>1062</v>
      </c>
      <c r="AE257" s="10" t="s">
        <v>1063</v>
      </c>
      <c r="AF257" s="10" t="s">
        <v>650</v>
      </c>
    </row>
    <row r="258" spans="30:32" x14ac:dyDescent="0.2">
      <c r="AD258" s="11" t="s">
        <v>1064</v>
      </c>
      <c r="AE258" s="10" t="s">
        <v>1065</v>
      </c>
      <c r="AF258" s="10" t="s">
        <v>650</v>
      </c>
    </row>
    <row r="259" spans="30:32" x14ac:dyDescent="0.2">
      <c r="AD259" s="11" t="s">
        <v>1066</v>
      </c>
      <c r="AE259" s="10" t="s">
        <v>1067</v>
      </c>
      <c r="AF259" s="10" t="s">
        <v>650</v>
      </c>
    </row>
    <row r="260" spans="30:32" x14ac:dyDescent="0.2">
      <c r="AD260" s="11" t="s">
        <v>1068</v>
      </c>
      <c r="AE260" s="10" t="s">
        <v>1069</v>
      </c>
      <c r="AF260" s="10" t="s">
        <v>650</v>
      </c>
    </row>
    <row r="261" spans="30:32" x14ac:dyDescent="0.2">
      <c r="AD261" s="11" t="s">
        <v>1070</v>
      </c>
      <c r="AE261" s="10" t="s">
        <v>1071</v>
      </c>
      <c r="AF261" s="10" t="s">
        <v>650</v>
      </c>
    </row>
    <row r="262" spans="30:32" x14ac:dyDescent="0.2">
      <c r="AD262" s="11" t="s">
        <v>1072</v>
      </c>
      <c r="AE262" s="10" t="s">
        <v>1073</v>
      </c>
      <c r="AF262" s="10" t="s">
        <v>650</v>
      </c>
    </row>
    <row r="263" spans="30:32" x14ac:dyDescent="0.2">
      <c r="AD263" s="11" t="s">
        <v>1074</v>
      </c>
      <c r="AE263" s="10" t="s">
        <v>1015</v>
      </c>
      <c r="AF263" s="10" t="s">
        <v>472</v>
      </c>
    </row>
    <row r="264" spans="30:32" x14ac:dyDescent="0.2">
      <c r="AD264" s="11" t="s">
        <v>1075</v>
      </c>
      <c r="AE264" s="10" t="s">
        <v>1015</v>
      </c>
      <c r="AF264" s="10" t="s">
        <v>472</v>
      </c>
    </row>
    <row r="265" spans="30:32" x14ac:dyDescent="0.2">
      <c r="AD265" s="11" t="s">
        <v>1076</v>
      </c>
      <c r="AE265" s="10" t="s">
        <v>1077</v>
      </c>
      <c r="AF265" s="10" t="s">
        <v>472</v>
      </c>
    </row>
    <row r="266" spans="30:32" x14ac:dyDescent="0.2">
      <c r="AD266" s="11" t="s">
        <v>1078</v>
      </c>
      <c r="AE266" s="10" t="s">
        <v>1077</v>
      </c>
      <c r="AF266" s="10" t="s">
        <v>472</v>
      </c>
    </row>
    <row r="267" spans="30:32" x14ac:dyDescent="0.2">
      <c r="AD267" s="11" t="s">
        <v>1079</v>
      </c>
      <c r="AE267" s="10" t="s">
        <v>912</v>
      </c>
      <c r="AF267" s="10" t="s">
        <v>472</v>
      </c>
    </row>
    <row r="268" spans="30:32" x14ac:dyDescent="0.2">
      <c r="AD268" s="11" t="s">
        <v>1080</v>
      </c>
      <c r="AE268" s="10" t="s">
        <v>1081</v>
      </c>
      <c r="AF268" s="10" t="s">
        <v>472</v>
      </c>
    </row>
    <row r="269" spans="30:32" x14ac:dyDescent="0.2">
      <c r="AD269" s="11" t="s">
        <v>1082</v>
      </c>
      <c r="AE269" s="10" t="s">
        <v>1081</v>
      </c>
      <c r="AF269" s="10" t="s">
        <v>472</v>
      </c>
    </row>
    <row r="270" spans="30:32" x14ac:dyDescent="0.2">
      <c r="AD270" s="11" t="s">
        <v>1083</v>
      </c>
      <c r="AE270" s="10" t="s">
        <v>1084</v>
      </c>
      <c r="AF270" s="10" t="s">
        <v>472</v>
      </c>
    </row>
    <row r="271" spans="30:32" x14ac:dyDescent="0.2">
      <c r="AD271" s="11" t="s">
        <v>1085</v>
      </c>
      <c r="AE271" s="10" t="s">
        <v>1086</v>
      </c>
      <c r="AF271" s="10" t="s">
        <v>472</v>
      </c>
    </row>
    <row r="272" spans="30:32" x14ac:dyDescent="0.2">
      <c r="AD272" s="11" t="s">
        <v>1087</v>
      </c>
      <c r="AE272" s="10" t="s">
        <v>1088</v>
      </c>
      <c r="AF272" s="10" t="s">
        <v>472</v>
      </c>
    </row>
    <row r="273" spans="30:32" x14ac:dyDescent="0.2">
      <c r="AD273" s="11" t="s">
        <v>1089</v>
      </c>
      <c r="AE273" s="10" t="s">
        <v>1090</v>
      </c>
      <c r="AF273" s="10" t="s">
        <v>472</v>
      </c>
    </row>
    <row r="274" spans="30:32" x14ac:dyDescent="0.2">
      <c r="AD274" s="11" t="s">
        <v>1091</v>
      </c>
      <c r="AE274" s="10" t="s">
        <v>1092</v>
      </c>
      <c r="AF274" s="10" t="s">
        <v>472</v>
      </c>
    </row>
    <row r="275" spans="30:32" x14ac:dyDescent="0.2">
      <c r="AD275" s="11" t="s">
        <v>1093</v>
      </c>
      <c r="AE275" s="10" t="s">
        <v>1092</v>
      </c>
      <c r="AF275" s="10" t="s">
        <v>472</v>
      </c>
    </row>
    <row r="276" spans="30:32" x14ac:dyDescent="0.2">
      <c r="AD276" s="11" t="s">
        <v>1094</v>
      </c>
      <c r="AE276" s="10" t="s">
        <v>1095</v>
      </c>
      <c r="AF276" s="10" t="s">
        <v>472</v>
      </c>
    </row>
    <row r="277" spans="30:32" x14ac:dyDescent="0.2">
      <c r="AD277" s="11" t="s">
        <v>1096</v>
      </c>
      <c r="AE277" s="10" t="s">
        <v>1095</v>
      </c>
      <c r="AF277" s="10" t="s">
        <v>472</v>
      </c>
    </row>
    <row r="278" spans="30:32" x14ac:dyDescent="0.2">
      <c r="AD278" s="11" t="s">
        <v>1097</v>
      </c>
      <c r="AE278" s="10" t="s">
        <v>1095</v>
      </c>
      <c r="AF278" s="10" t="s">
        <v>472</v>
      </c>
    </row>
    <row r="279" spans="30:32" x14ac:dyDescent="0.2">
      <c r="AD279" s="11" t="s">
        <v>1098</v>
      </c>
      <c r="AE279" s="10" t="s">
        <v>1099</v>
      </c>
      <c r="AF279" s="10" t="s">
        <v>472</v>
      </c>
    </row>
    <row r="280" spans="30:32" x14ac:dyDescent="0.2">
      <c r="AD280" s="11" t="s">
        <v>1100</v>
      </c>
      <c r="AE280" s="10" t="s">
        <v>1101</v>
      </c>
      <c r="AF280" s="10" t="s">
        <v>472</v>
      </c>
    </row>
    <row r="281" spans="30:32" x14ac:dyDescent="0.2">
      <c r="AD281" s="11" t="s">
        <v>1102</v>
      </c>
      <c r="AE281" s="10" t="s">
        <v>1103</v>
      </c>
      <c r="AF281" s="10" t="s">
        <v>472</v>
      </c>
    </row>
    <row r="282" spans="30:32" x14ac:dyDescent="0.2">
      <c r="AD282" s="11" t="s">
        <v>1104</v>
      </c>
      <c r="AE282" s="10" t="s">
        <v>1103</v>
      </c>
      <c r="AF282" s="10" t="s">
        <v>472</v>
      </c>
    </row>
    <row r="283" spans="30:32" x14ac:dyDescent="0.2">
      <c r="AD283" s="11" t="s">
        <v>1105</v>
      </c>
      <c r="AE283" s="10" t="s">
        <v>1106</v>
      </c>
      <c r="AF283" s="10" t="s">
        <v>472</v>
      </c>
    </row>
    <row r="284" spans="30:32" x14ac:dyDescent="0.2">
      <c r="AD284" s="11" t="s">
        <v>1107</v>
      </c>
      <c r="AE284" s="10" t="s">
        <v>1108</v>
      </c>
      <c r="AF284" s="10" t="s">
        <v>472</v>
      </c>
    </row>
    <row r="285" spans="30:32" x14ac:dyDescent="0.2">
      <c r="AD285" s="11" t="s">
        <v>1109</v>
      </c>
      <c r="AE285" s="10" t="s">
        <v>1110</v>
      </c>
      <c r="AF285" s="10" t="s">
        <v>472</v>
      </c>
    </row>
    <row r="286" spans="30:32" x14ac:dyDescent="0.2">
      <c r="AD286" s="11" t="s">
        <v>1111</v>
      </c>
      <c r="AE286" s="10" t="s">
        <v>1112</v>
      </c>
      <c r="AF286" s="10" t="s">
        <v>472</v>
      </c>
    </row>
    <row r="287" spans="30:32" x14ac:dyDescent="0.2">
      <c r="AD287" s="11" t="s">
        <v>1113</v>
      </c>
      <c r="AE287" s="10" t="s">
        <v>1114</v>
      </c>
      <c r="AF287" s="10" t="s">
        <v>650</v>
      </c>
    </row>
    <row r="288" spans="30:32" x14ac:dyDescent="0.2">
      <c r="AD288" s="11" t="s">
        <v>1115</v>
      </c>
      <c r="AE288" s="10" t="s">
        <v>1116</v>
      </c>
      <c r="AF288" s="10" t="s">
        <v>650</v>
      </c>
    </row>
    <row r="289" spans="30:32" x14ac:dyDescent="0.2">
      <c r="AD289" s="11" t="s">
        <v>1117</v>
      </c>
      <c r="AE289" s="10" t="s">
        <v>1118</v>
      </c>
      <c r="AF289" s="10" t="s">
        <v>650</v>
      </c>
    </row>
    <row r="290" spans="30:32" x14ac:dyDescent="0.2">
      <c r="AD290" s="11" t="s">
        <v>1119</v>
      </c>
      <c r="AE290" s="10" t="s">
        <v>1120</v>
      </c>
      <c r="AF290" s="10" t="s">
        <v>650</v>
      </c>
    </row>
    <row r="291" spans="30:32" x14ac:dyDescent="0.2">
      <c r="AD291" s="11" t="s">
        <v>1121</v>
      </c>
      <c r="AE291" s="10" t="s">
        <v>1120</v>
      </c>
      <c r="AF291" s="10" t="s">
        <v>650</v>
      </c>
    </row>
    <row r="292" spans="30:32" x14ac:dyDescent="0.2">
      <c r="AD292" s="11" t="s">
        <v>1122</v>
      </c>
      <c r="AE292" s="10" t="s">
        <v>1120</v>
      </c>
      <c r="AF292" s="10" t="s">
        <v>650</v>
      </c>
    </row>
    <row r="293" spans="30:32" x14ac:dyDescent="0.2">
      <c r="AD293" s="11" t="s">
        <v>1123</v>
      </c>
      <c r="AE293" s="10" t="s">
        <v>1120</v>
      </c>
      <c r="AF293" s="10" t="s">
        <v>650</v>
      </c>
    </row>
    <row r="294" spans="30:32" x14ac:dyDescent="0.2">
      <c r="AD294" s="11" t="s">
        <v>1124</v>
      </c>
      <c r="AE294" s="10" t="s">
        <v>1125</v>
      </c>
      <c r="AF294" s="10" t="s">
        <v>650</v>
      </c>
    </row>
    <row r="295" spans="30:32" x14ac:dyDescent="0.2">
      <c r="AD295" s="11" t="s">
        <v>1126</v>
      </c>
      <c r="AE295" s="10" t="s">
        <v>1127</v>
      </c>
      <c r="AF295" s="10" t="s">
        <v>650</v>
      </c>
    </row>
    <row r="296" spans="30:32" x14ac:dyDescent="0.2">
      <c r="AD296" s="11" t="s">
        <v>1128</v>
      </c>
      <c r="AE296" s="10" t="s">
        <v>1127</v>
      </c>
      <c r="AF296" s="10" t="s">
        <v>650</v>
      </c>
    </row>
    <row r="297" spans="30:32" x14ac:dyDescent="0.2">
      <c r="AD297" s="11" t="s">
        <v>1129</v>
      </c>
      <c r="AE297" s="10" t="s">
        <v>1127</v>
      </c>
      <c r="AF297" s="10" t="s">
        <v>650</v>
      </c>
    </row>
    <row r="298" spans="30:32" x14ac:dyDescent="0.2">
      <c r="AD298" s="11" t="s">
        <v>1130</v>
      </c>
      <c r="AE298" s="10" t="s">
        <v>1131</v>
      </c>
      <c r="AF298" s="10" t="s">
        <v>650</v>
      </c>
    </row>
    <row r="299" spans="30:32" x14ac:dyDescent="0.2">
      <c r="AD299" s="11" t="s">
        <v>1132</v>
      </c>
      <c r="AE299" s="10" t="s">
        <v>1133</v>
      </c>
      <c r="AF299" s="10" t="s">
        <v>650</v>
      </c>
    </row>
    <row r="300" spans="30:32" x14ac:dyDescent="0.2">
      <c r="AD300" s="11" t="s">
        <v>1134</v>
      </c>
      <c r="AE300" s="10" t="s">
        <v>1135</v>
      </c>
      <c r="AF300" s="10" t="s">
        <v>650</v>
      </c>
    </row>
    <row r="301" spans="30:32" x14ac:dyDescent="0.2">
      <c r="AD301" s="11" t="s">
        <v>1136</v>
      </c>
      <c r="AE301" s="10" t="s">
        <v>1137</v>
      </c>
      <c r="AF301" s="10" t="s">
        <v>650</v>
      </c>
    </row>
    <row r="302" spans="30:32" x14ac:dyDescent="0.2">
      <c r="AD302" s="11" t="s">
        <v>1138</v>
      </c>
      <c r="AE302" s="10" t="s">
        <v>1139</v>
      </c>
      <c r="AF302" s="10" t="s">
        <v>650</v>
      </c>
    </row>
    <row r="303" spans="30:32" x14ac:dyDescent="0.2">
      <c r="AD303" s="11" t="s">
        <v>1140</v>
      </c>
      <c r="AE303" s="10" t="s">
        <v>1139</v>
      </c>
      <c r="AF303" s="10" t="s">
        <v>650</v>
      </c>
    </row>
    <row r="304" spans="30:32" x14ac:dyDescent="0.2">
      <c r="AD304" s="11" t="s">
        <v>1141</v>
      </c>
      <c r="AE304" s="10" t="s">
        <v>1142</v>
      </c>
      <c r="AF304" s="10" t="s">
        <v>650</v>
      </c>
    </row>
    <row r="305" spans="30:32" x14ac:dyDescent="0.2">
      <c r="AD305" s="11" t="s">
        <v>1143</v>
      </c>
      <c r="AE305" s="10" t="s">
        <v>1144</v>
      </c>
      <c r="AF305" s="10" t="s">
        <v>650</v>
      </c>
    </row>
    <row r="306" spans="30:32" x14ac:dyDescent="0.2">
      <c r="AD306" s="11" t="s">
        <v>1145</v>
      </c>
      <c r="AE306" s="10" t="s">
        <v>1146</v>
      </c>
      <c r="AF306" s="10" t="s">
        <v>650</v>
      </c>
    </row>
    <row r="307" spans="30:32" x14ac:dyDescent="0.2">
      <c r="AD307" s="11" t="s">
        <v>1147</v>
      </c>
      <c r="AE307" s="10" t="s">
        <v>1146</v>
      </c>
      <c r="AF307" s="10" t="s">
        <v>650</v>
      </c>
    </row>
    <row r="308" spans="30:32" x14ac:dyDescent="0.2">
      <c r="AD308" s="11" t="s">
        <v>1148</v>
      </c>
      <c r="AE308" s="10" t="s">
        <v>1146</v>
      </c>
      <c r="AF308" s="10" t="s">
        <v>650</v>
      </c>
    </row>
    <row r="309" spans="30:32" x14ac:dyDescent="0.2">
      <c r="AD309" s="11" t="s">
        <v>1149</v>
      </c>
      <c r="AE309" s="10" t="s">
        <v>1146</v>
      </c>
      <c r="AF309" s="10" t="s">
        <v>650</v>
      </c>
    </row>
    <row r="310" spans="30:32" x14ac:dyDescent="0.2">
      <c r="AD310" s="11" t="s">
        <v>1150</v>
      </c>
      <c r="AE310" s="10" t="s">
        <v>1151</v>
      </c>
      <c r="AF310" s="10" t="s">
        <v>650</v>
      </c>
    </row>
    <row r="311" spans="30:32" x14ac:dyDescent="0.2">
      <c r="AD311" s="11" t="s">
        <v>1152</v>
      </c>
      <c r="AE311" s="10" t="s">
        <v>1153</v>
      </c>
      <c r="AF311" s="10" t="s">
        <v>650</v>
      </c>
    </row>
    <row r="312" spans="30:32" x14ac:dyDescent="0.2">
      <c r="AD312" s="11" t="s">
        <v>1154</v>
      </c>
      <c r="AE312" s="10" t="s">
        <v>1155</v>
      </c>
      <c r="AF312" s="10" t="s">
        <v>650</v>
      </c>
    </row>
    <row r="313" spans="30:32" x14ac:dyDescent="0.2">
      <c r="AD313" s="11" t="s">
        <v>1156</v>
      </c>
      <c r="AE313" s="10" t="s">
        <v>1157</v>
      </c>
      <c r="AF313" s="10" t="s">
        <v>650</v>
      </c>
    </row>
    <row r="314" spans="30:32" x14ac:dyDescent="0.2">
      <c r="AD314" s="11" t="s">
        <v>1158</v>
      </c>
      <c r="AE314" s="10" t="s">
        <v>1159</v>
      </c>
      <c r="AF314" s="10" t="s">
        <v>650</v>
      </c>
    </row>
    <row r="315" spans="30:32" x14ac:dyDescent="0.2">
      <c r="AD315" s="11" t="s">
        <v>1160</v>
      </c>
      <c r="AE315" s="10" t="s">
        <v>1161</v>
      </c>
      <c r="AF315" s="10" t="s">
        <v>650</v>
      </c>
    </row>
    <row r="316" spans="30:32" x14ac:dyDescent="0.2">
      <c r="AD316" s="11" t="s">
        <v>1162</v>
      </c>
      <c r="AE316" s="10" t="s">
        <v>1163</v>
      </c>
      <c r="AF316" s="10" t="s">
        <v>650</v>
      </c>
    </row>
    <row r="317" spans="30:32" x14ac:dyDescent="0.2">
      <c r="AD317" s="11" t="s">
        <v>1164</v>
      </c>
      <c r="AE317" s="10" t="s">
        <v>1165</v>
      </c>
      <c r="AF317" s="10" t="s">
        <v>650</v>
      </c>
    </row>
    <row r="318" spans="30:32" x14ac:dyDescent="0.2">
      <c r="AD318" s="11" t="s">
        <v>1166</v>
      </c>
      <c r="AE318" s="10" t="s">
        <v>1167</v>
      </c>
      <c r="AF318" s="10" t="s">
        <v>650</v>
      </c>
    </row>
    <row r="319" spans="30:32" x14ac:dyDescent="0.2">
      <c r="AD319" s="11" t="s">
        <v>1168</v>
      </c>
      <c r="AE319" s="10" t="s">
        <v>1165</v>
      </c>
      <c r="AF319" s="10" t="s">
        <v>650</v>
      </c>
    </row>
    <row r="320" spans="30:32" x14ac:dyDescent="0.2">
      <c r="AD320" s="11" t="s">
        <v>1169</v>
      </c>
      <c r="AE320" s="10" t="s">
        <v>1170</v>
      </c>
      <c r="AF320" s="10" t="s">
        <v>650</v>
      </c>
    </row>
    <row r="321" spans="30:32" x14ac:dyDescent="0.2">
      <c r="AD321" s="11" t="s">
        <v>1171</v>
      </c>
      <c r="AE321" s="10" t="s">
        <v>1172</v>
      </c>
      <c r="AF321" s="10" t="s">
        <v>650</v>
      </c>
    </row>
    <row r="322" spans="30:32" x14ac:dyDescent="0.2">
      <c r="AD322" s="11" t="s">
        <v>1173</v>
      </c>
      <c r="AE322" s="10" t="s">
        <v>1174</v>
      </c>
      <c r="AF322" s="10" t="s">
        <v>650</v>
      </c>
    </row>
    <row r="323" spans="30:32" x14ac:dyDescent="0.2">
      <c r="AD323" s="11" t="s">
        <v>1175</v>
      </c>
      <c r="AE323" s="10" t="s">
        <v>1176</v>
      </c>
      <c r="AF323" s="10" t="s">
        <v>650</v>
      </c>
    </row>
    <row r="324" spans="30:32" x14ac:dyDescent="0.2">
      <c r="AD324" s="11" t="s">
        <v>1177</v>
      </c>
      <c r="AE324" s="10" t="s">
        <v>1178</v>
      </c>
      <c r="AF324" s="10" t="s">
        <v>650</v>
      </c>
    </row>
    <row r="325" spans="30:32" x14ac:dyDescent="0.2">
      <c r="AD325" s="11" t="s">
        <v>1179</v>
      </c>
      <c r="AE325" s="10" t="s">
        <v>1180</v>
      </c>
      <c r="AF325" s="10" t="s">
        <v>650</v>
      </c>
    </row>
    <row r="326" spans="30:32" x14ac:dyDescent="0.2">
      <c r="AD326" s="11" t="s">
        <v>1181</v>
      </c>
      <c r="AE326" s="10" t="s">
        <v>1182</v>
      </c>
      <c r="AF326" s="10" t="s">
        <v>650</v>
      </c>
    </row>
    <row r="327" spans="30:32" x14ac:dyDescent="0.2">
      <c r="AD327" s="11" t="s">
        <v>1183</v>
      </c>
      <c r="AE327" s="10" t="s">
        <v>1182</v>
      </c>
      <c r="AF327" s="10" t="s">
        <v>650</v>
      </c>
    </row>
    <row r="328" spans="30:32" x14ac:dyDescent="0.2">
      <c r="AD328" s="11" t="s">
        <v>1184</v>
      </c>
      <c r="AE328" s="10" t="s">
        <v>1185</v>
      </c>
      <c r="AF328" s="10" t="s">
        <v>650</v>
      </c>
    </row>
    <row r="329" spans="30:32" x14ac:dyDescent="0.2">
      <c r="AD329" s="11" t="s">
        <v>1186</v>
      </c>
      <c r="AE329" s="10" t="s">
        <v>1187</v>
      </c>
      <c r="AF329" s="10" t="s">
        <v>650</v>
      </c>
    </row>
    <row r="330" spans="30:32" x14ac:dyDescent="0.2">
      <c r="AD330" s="11" t="s">
        <v>1188</v>
      </c>
      <c r="AE330" s="10" t="s">
        <v>1187</v>
      </c>
      <c r="AF330" s="10" t="s">
        <v>650</v>
      </c>
    </row>
    <row r="331" spans="30:32" x14ac:dyDescent="0.2">
      <c r="AD331" s="11" t="s">
        <v>1189</v>
      </c>
      <c r="AE331" s="10" t="s">
        <v>1187</v>
      </c>
      <c r="AF331" s="10" t="s">
        <v>650</v>
      </c>
    </row>
    <row r="332" spans="30:32" x14ac:dyDescent="0.2">
      <c r="AD332" s="11" t="s">
        <v>1190</v>
      </c>
      <c r="AE332" s="10" t="s">
        <v>1191</v>
      </c>
      <c r="AF332" s="10" t="s">
        <v>650</v>
      </c>
    </row>
    <row r="333" spans="30:32" x14ac:dyDescent="0.2">
      <c r="AD333" s="11" t="s">
        <v>1192</v>
      </c>
      <c r="AE333" s="10" t="s">
        <v>1193</v>
      </c>
      <c r="AF333" s="10" t="s">
        <v>650</v>
      </c>
    </row>
    <row r="334" spans="30:32" x14ac:dyDescent="0.2">
      <c r="AD334" s="11" t="s">
        <v>1194</v>
      </c>
      <c r="AE334" s="10" t="s">
        <v>1195</v>
      </c>
      <c r="AF334" s="10" t="s">
        <v>650</v>
      </c>
    </row>
    <row r="335" spans="30:32" x14ac:dyDescent="0.2">
      <c r="AD335" s="11" t="s">
        <v>1196</v>
      </c>
      <c r="AE335" s="10" t="s">
        <v>1195</v>
      </c>
      <c r="AF335" s="10" t="s">
        <v>650</v>
      </c>
    </row>
    <row r="336" spans="30:32" x14ac:dyDescent="0.2">
      <c r="AD336" s="11" t="s">
        <v>1197</v>
      </c>
      <c r="AE336" s="10" t="s">
        <v>1195</v>
      </c>
      <c r="AF336" s="10" t="s">
        <v>650</v>
      </c>
    </row>
    <row r="337" spans="30:32" x14ac:dyDescent="0.2">
      <c r="AD337" s="11" t="s">
        <v>1198</v>
      </c>
      <c r="AE337" s="10" t="s">
        <v>1195</v>
      </c>
      <c r="AF337" s="10" t="s">
        <v>650</v>
      </c>
    </row>
    <row r="338" spans="30:32" x14ac:dyDescent="0.2">
      <c r="AD338" s="11" t="s">
        <v>1199</v>
      </c>
      <c r="AE338" s="10" t="s">
        <v>1200</v>
      </c>
      <c r="AF338" s="10" t="s">
        <v>650</v>
      </c>
    </row>
    <row r="339" spans="30:32" x14ac:dyDescent="0.2">
      <c r="AD339" s="11" t="s">
        <v>1201</v>
      </c>
      <c r="AE339" s="10" t="s">
        <v>1202</v>
      </c>
      <c r="AF339" s="10" t="s">
        <v>650</v>
      </c>
    </row>
    <row r="340" spans="30:32" x14ac:dyDescent="0.2">
      <c r="AD340" s="11" t="s">
        <v>1203</v>
      </c>
      <c r="AE340" s="10" t="s">
        <v>1204</v>
      </c>
      <c r="AF340" s="10" t="s">
        <v>650</v>
      </c>
    </row>
    <row r="341" spans="30:32" x14ac:dyDescent="0.2">
      <c r="AD341" s="11" t="s">
        <v>1205</v>
      </c>
      <c r="AE341" s="10" t="s">
        <v>1206</v>
      </c>
      <c r="AF341" s="10" t="s">
        <v>650</v>
      </c>
    </row>
    <row r="342" spans="30:32" x14ac:dyDescent="0.2">
      <c r="AD342" s="11" t="s">
        <v>1207</v>
      </c>
      <c r="AE342" s="10" t="s">
        <v>1208</v>
      </c>
      <c r="AF342" s="10" t="s">
        <v>650</v>
      </c>
    </row>
    <row r="343" spans="30:32" x14ac:dyDescent="0.2">
      <c r="AD343" s="11" t="s">
        <v>1209</v>
      </c>
      <c r="AE343" s="10" t="s">
        <v>1210</v>
      </c>
      <c r="AF343" s="10" t="s">
        <v>650</v>
      </c>
    </row>
    <row r="344" spans="30:32" x14ac:dyDescent="0.2">
      <c r="AD344" s="11" t="s">
        <v>1211</v>
      </c>
      <c r="AE344" s="10" t="s">
        <v>1212</v>
      </c>
      <c r="AF344" s="10" t="s">
        <v>650</v>
      </c>
    </row>
    <row r="345" spans="30:32" x14ac:dyDescent="0.2">
      <c r="AD345" s="11" t="s">
        <v>1213</v>
      </c>
      <c r="AE345" s="10" t="s">
        <v>1210</v>
      </c>
      <c r="AF345" s="10" t="s">
        <v>650</v>
      </c>
    </row>
    <row r="346" spans="30:32" x14ac:dyDescent="0.2">
      <c r="AD346" s="11" t="s">
        <v>1214</v>
      </c>
      <c r="AE346" s="10" t="s">
        <v>1215</v>
      </c>
      <c r="AF346" s="10" t="s">
        <v>650</v>
      </c>
    </row>
    <row r="347" spans="30:32" x14ac:dyDescent="0.2">
      <c r="AD347" s="11" t="s">
        <v>1216</v>
      </c>
      <c r="AE347" s="10" t="s">
        <v>1217</v>
      </c>
      <c r="AF347" s="10" t="s">
        <v>650</v>
      </c>
    </row>
    <row r="348" spans="30:32" x14ac:dyDescent="0.2">
      <c r="AD348" s="11" t="s">
        <v>1218</v>
      </c>
      <c r="AE348" s="10" t="s">
        <v>1219</v>
      </c>
      <c r="AF348" s="10" t="s">
        <v>650</v>
      </c>
    </row>
    <row r="349" spans="30:32" x14ac:dyDescent="0.2">
      <c r="AD349" s="11" t="s">
        <v>1220</v>
      </c>
      <c r="AE349" s="10" t="s">
        <v>1221</v>
      </c>
      <c r="AF349" s="10" t="s">
        <v>650</v>
      </c>
    </row>
    <row r="350" spans="30:32" x14ac:dyDescent="0.2">
      <c r="AD350" s="11" t="s">
        <v>1222</v>
      </c>
      <c r="AE350" s="10" t="s">
        <v>1223</v>
      </c>
      <c r="AF350" s="10" t="s">
        <v>650</v>
      </c>
    </row>
    <row r="351" spans="30:32" x14ac:dyDescent="0.2">
      <c r="AD351" s="11" t="s">
        <v>1224</v>
      </c>
      <c r="AE351" s="10" t="s">
        <v>1225</v>
      </c>
      <c r="AF351" s="10" t="s">
        <v>650</v>
      </c>
    </row>
    <row r="352" spans="30:32" x14ac:dyDescent="0.2">
      <c r="AD352" s="11" t="s">
        <v>1226</v>
      </c>
      <c r="AE352" s="10" t="s">
        <v>1227</v>
      </c>
      <c r="AF352" s="10" t="s">
        <v>650</v>
      </c>
    </row>
    <row r="353" spans="30:32" x14ac:dyDescent="0.2">
      <c r="AD353" s="11" t="s">
        <v>1228</v>
      </c>
      <c r="AE353" s="10" t="s">
        <v>1229</v>
      </c>
      <c r="AF353" s="10" t="s">
        <v>650</v>
      </c>
    </row>
    <row r="354" spans="30:32" x14ac:dyDescent="0.2">
      <c r="AD354" s="11" t="s">
        <v>1230</v>
      </c>
      <c r="AE354" s="10" t="s">
        <v>1231</v>
      </c>
      <c r="AF354" s="10" t="s">
        <v>650</v>
      </c>
    </row>
    <row r="355" spans="30:32" x14ac:dyDescent="0.2">
      <c r="AD355" s="11" t="s">
        <v>1232</v>
      </c>
      <c r="AE355" s="10" t="s">
        <v>1233</v>
      </c>
      <c r="AF355" s="10" t="s">
        <v>650</v>
      </c>
    </row>
    <row r="356" spans="30:32" x14ac:dyDescent="0.2">
      <c r="AD356" s="11" t="s">
        <v>1234</v>
      </c>
      <c r="AE356" s="10" t="s">
        <v>1235</v>
      </c>
      <c r="AF356" s="10" t="s">
        <v>650</v>
      </c>
    </row>
    <row r="357" spans="30:32" x14ac:dyDescent="0.2">
      <c r="AD357" s="11" t="s">
        <v>1236</v>
      </c>
      <c r="AE357" s="10" t="s">
        <v>1237</v>
      </c>
      <c r="AF357" s="10" t="s">
        <v>650</v>
      </c>
    </row>
    <row r="358" spans="30:32" x14ac:dyDescent="0.2">
      <c r="AD358" s="11" t="s">
        <v>1238</v>
      </c>
      <c r="AE358" s="10" t="s">
        <v>1239</v>
      </c>
      <c r="AF358" s="10" t="s">
        <v>650</v>
      </c>
    </row>
    <row r="359" spans="30:32" x14ac:dyDescent="0.2">
      <c r="AD359" s="11" t="s">
        <v>1240</v>
      </c>
      <c r="AE359" s="10" t="s">
        <v>1241</v>
      </c>
      <c r="AF359" s="10" t="s">
        <v>650</v>
      </c>
    </row>
    <row r="360" spans="30:32" x14ac:dyDescent="0.2">
      <c r="AD360" s="11" t="s">
        <v>1242</v>
      </c>
      <c r="AE360" s="10" t="s">
        <v>1243</v>
      </c>
      <c r="AF360" s="10" t="s">
        <v>650</v>
      </c>
    </row>
    <row r="361" spans="30:32" x14ac:dyDescent="0.2">
      <c r="AD361" s="11" t="s">
        <v>1244</v>
      </c>
      <c r="AE361" s="10" t="s">
        <v>1245</v>
      </c>
      <c r="AF361" s="10" t="s">
        <v>650</v>
      </c>
    </row>
    <row r="362" spans="30:32" x14ac:dyDescent="0.2">
      <c r="AD362" s="11" t="s">
        <v>1246</v>
      </c>
      <c r="AE362" s="10" t="s">
        <v>1245</v>
      </c>
      <c r="AF362" s="10" t="s">
        <v>650</v>
      </c>
    </row>
    <row r="363" spans="30:32" x14ac:dyDescent="0.2">
      <c r="AD363" s="11" t="s">
        <v>1247</v>
      </c>
      <c r="AE363" s="10" t="s">
        <v>1248</v>
      </c>
      <c r="AF363" s="10" t="s">
        <v>650</v>
      </c>
    </row>
    <row r="364" spans="30:32" x14ac:dyDescent="0.2">
      <c r="AD364" s="11" t="s">
        <v>1249</v>
      </c>
      <c r="AE364" s="10" t="s">
        <v>1250</v>
      </c>
      <c r="AF364" s="10" t="s">
        <v>650</v>
      </c>
    </row>
    <row r="365" spans="30:32" x14ac:dyDescent="0.2">
      <c r="AD365" s="11" t="s">
        <v>1251</v>
      </c>
      <c r="AE365" s="10" t="s">
        <v>1252</v>
      </c>
      <c r="AF365" s="10" t="s">
        <v>650</v>
      </c>
    </row>
    <row r="366" spans="30:32" x14ac:dyDescent="0.2">
      <c r="AD366" s="11" t="s">
        <v>1253</v>
      </c>
      <c r="AE366" s="10" t="s">
        <v>1254</v>
      </c>
      <c r="AF366" s="10" t="s">
        <v>650</v>
      </c>
    </row>
    <row r="367" spans="30:32" x14ac:dyDescent="0.2">
      <c r="AD367" s="11" t="s">
        <v>1255</v>
      </c>
      <c r="AE367" s="10" t="s">
        <v>1256</v>
      </c>
      <c r="AF367" s="10" t="s">
        <v>650</v>
      </c>
    </row>
    <row r="368" spans="30:32" x14ac:dyDescent="0.2">
      <c r="AD368" s="11" t="s">
        <v>1257</v>
      </c>
      <c r="AE368" s="10" t="s">
        <v>1258</v>
      </c>
      <c r="AF368" s="10" t="s">
        <v>650</v>
      </c>
    </row>
    <row r="369" spans="30:32" x14ac:dyDescent="0.2">
      <c r="AD369" s="11" t="s">
        <v>1259</v>
      </c>
      <c r="AE369" s="10" t="s">
        <v>1260</v>
      </c>
      <c r="AF369" s="10" t="s">
        <v>650</v>
      </c>
    </row>
    <row r="370" spans="30:32" x14ac:dyDescent="0.2">
      <c r="AD370" s="11" t="s">
        <v>1261</v>
      </c>
      <c r="AE370" s="10" t="s">
        <v>1260</v>
      </c>
      <c r="AF370" s="10" t="s">
        <v>650</v>
      </c>
    </row>
    <row r="371" spans="30:32" x14ac:dyDescent="0.2">
      <c r="AD371" s="11" t="s">
        <v>1262</v>
      </c>
      <c r="AE371" s="10" t="s">
        <v>1195</v>
      </c>
      <c r="AF371" s="10" t="s">
        <v>650</v>
      </c>
    </row>
    <row r="372" spans="30:32" x14ac:dyDescent="0.2">
      <c r="AD372" s="11" t="s">
        <v>1263</v>
      </c>
      <c r="AE372" s="10" t="s">
        <v>1264</v>
      </c>
      <c r="AF372" s="10" t="s">
        <v>650</v>
      </c>
    </row>
    <row r="373" spans="30:32" x14ac:dyDescent="0.2">
      <c r="AD373" s="11" t="s">
        <v>1265</v>
      </c>
      <c r="AE373" s="10" t="s">
        <v>1266</v>
      </c>
      <c r="AF373" s="10" t="s">
        <v>650</v>
      </c>
    </row>
    <row r="374" spans="30:32" x14ac:dyDescent="0.2">
      <c r="AD374" s="11" t="s">
        <v>1267</v>
      </c>
      <c r="AE374" s="10" t="s">
        <v>1268</v>
      </c>
      <c r="AF374" s="10" t="s">
        <v>650</v>
      </c>
    </row>
    <row r="375" spans="30:32" x14ac:dyDescent="0.2">
      <c r="AD375" s="11" t="s">
        <v>1269</v>
      </c>
      <c r="AE375" s="10" t="s">
        <v>1270</v>
      </c>
      <c r="AF375" s="10" t="s">
        <v>650</v>
      </c>
    </row>
    <row r="376" spans="30:32" x14ac:dyDescent="0.2">
      <c r="AD376" s="11" t="s">
        <v>1271</v>
      </c>
      <c r="AE376" s="10" t="s">
        <v>1272</v>
      </c>
      <c r="AF376" s="10" t="s">
        <v>650</v>
      </c>
    </row>
    <row r="377" spans="30:32" x14ac:dyDescent="0.2">
      <c r="AD377" s="11" t="s">
        <v>1273</v>
      </c>
      <c r="AE377" s="10" t="s">
        <v>1274</v>
      </c>
      <c r="AF377" s="10" t="s">
        <v>650</v>
      </c>
    </row>
    <row r="378" spans="30:32" x14ac:dyDescent="0.2">
      <c r="AD378" s="11" t="s">
        <v>1275</v>
      </c>
      <c r="AE378" s="10" t="s">
        <v>1276</v>
      </c>
      <c r="AF378" s="10" t="s">
        <v>650</v>
      </c>
    </row>
    <row r="379" spans="30:32" x14ac:dyDescent="0.2">
      <c r="AD379" s="11" t="s">
        <v>1277</v>
      </c>
      <c r="AE379" s="10" t="s">
        <v>1278</v>
      </c>
      <c r="AF379" s="10" t="s">
        <v>650</v>
      </c>
    </row>
    <row r="380" spans="30:32" x14ac:dyDescent="0.2">
      <c r="AD380" s="11" t="s">
        <v>1279</v>
      </c>
      <c r="AE380" s="10" t="s">
        <v>1280</v>
      </c>
      <c r="AF380" s="10" t="s">
        <v>650</v>
      </c>
    </row>
    <row r="381" spans="30:32" x14ac:dyDescent="0.2">
      <c r="AD381" s="11" t="s">
        <v>1281</v>
      </c>
      <c r="AE381" s="10" t="s">
        <v>1282</v>
      </c>
      <c r="AF381" s="10" t="s">
        <v>650</v>
      </c>
    </row>
    <row r="382" spans="30:32" x14ac:dyDescent="0.2">
      <c r="AD382" s="11" t="s">
        <v>1283</v>
      </c>
      <c r="AE382" s="10" t="s">
        <v>1284</v>
      </c>
      <c r="AF382" s="10" t="s">
        <v>650</v>
      </c>
    </row>
    <row r="383" spans="30:32" x14ac:dyDescent="0.2">
      <c r="AD383" s="11" t="s">
        <v>1285</v>
      </c>
      <c r="AE383" s="10" t="s">
        <v>1286</v>
      </c>
      <c r="AF383" s="10" t="s">
        <v>650</v>
      </c>
    </row>
    <row r="384" spans="30:32" x14ac:dyDescent="0.2">
      <c r="AD384" s="11" t="s">
        <v>1287</v>
      </c>
      <c r="AE384" s="10" t="s">
        <v>1288</v>
      </c>
      <c r="AF384" s="10" t="s">
        <v>650</v>
      </c>
    </row>
    <row r="385" spans="30:32" x14ac:dyDescent="0.2">
      <c r="AD385" s="11" t="s">
        <v>1289</v>
      </c>
      <c r="AE385" s="10" t="s">
        <v>1290</v>
      </c>
      <c r="AF385" s="10" t="s">
        <v>650</v>
      </c>
    </row>
    <row r="386" spans="30:32" x14ac:dyDescent="0.2">
      <c r="AD386" s="11" t="s">
        <v>1291</v>
      </c>
      <c r="AE386" s="10" t="s">
        <v>1292</v>
      </c>
      <c r="AF386" s="10" t="s">
        <v>650</v>
      </c>
    </row>
    <row r="387" spans="30:32" x14ac:dyDescent="0.2">
      <c r="AD387" s="11" t="s">
        <v>1293</v>
      </c>
      <c r="AE387" s="10" t="s">
        <v>1292</v>
      </c>
      <c r="AF387" s="10" t="s">
        <v>650</v>
      </c>
    </row>
    <row r="388" spans="30:32" x14ac:dyDescent="0.2">
      <c r="AD388" s="11" t="s">
        <v>1294</v>
      </c>
      <c r="AE388" s="10" t="s">
        <v>1295</v>
      </c>
      <c r="AF388" s="10" t="s">
        <v>650</v>
      </c>
    </row>
    <row r="389" spans="30:32" x14ac:dyDescent="0.2">
      <c r="AD389" s="11" t="s">
        <v>1296</v>
      </c>
      <c r="AE389" s="10" t="s">
        <v>1297</v>
      </c>
      <c r="AF389" s="10" t="s">
        <v>650</v>
      </c>
    </row>
    <row r="390" spans="30:32" x14ac:dyDescent="0.2">
      <c r="AD390" s="11" t="s">
        <v>1298</v>
      </c>
      <c r="AE390" s="10" t="s">
        <v>1299</v>
      </c>
      <c r="AF390" s="10" t="s">
        <v>650</v>
      </c>
    </row>
    <row r="391" spans="30:32" x14ac:dyDescent="0.2">
      <c r="AD391" s="11" t="s">
        <v>1300</v>
      </c>
      <c r="AE391" s="10" t="s">
        <v>1299</v>
      </c>
      <c r="AF391" s="10" t="s">
        <v>650</v>
      </c>
    </row>
    <row r="392" spans="30:32" x14ac:dyDescent="0.2">
      <c r="AD392" s="11" t="s">
        <v>1301</v>
      </c>
      <c r="AE392" s="10" t="s">
        <v>1299</v>
      </c>
      <c r="AF392" s="10" t="s">
        <v>650</v>
      </c>
    </row>
    <row r="393" spans="30:32" x14ac:dyDescent="0.2">
      <c r="AD393" s="11" t="s">
        <v>1302</v>
      </c>
      <c r="AE393" s="10" t="s">
        <v>1299</v>
      </c>
      <c r="AF393" s="10" t="s">
        <v>650</v>
      </c>
    </row>
    <row r="394" spans="30:32" x14ac:dyDescent="0.2">
      <c r="AD394" s="11" t="s">
        <v>1303</v>
      </c>
      <c r="AE394" s="10" t="s">
        <v>1299</v>
      </c>
      <c r="AF394" s="10" t="s">
        <v>650</v>
      </c>
    </row>
    <row r="395" spans="30:32" x14ac:dyDescent="0.2">
      <c r="AD395" s="11" t="s">
        <v>1304</v>
      </c>
      <c r="AE395" s="10" t="s">
        <v>1299</v>
      </c>
      <c r="AF395" s="10" t="s">
        <v>650</v>
      </c>
    </row>
    <row r="396" spans="30:32" x14ac:dyDescent="0.2">
      <c r="AD396" s="11" t="s">
        <v>1305</v>
      </c>
      <c r="AE396" s="10" t="s">
        <v>1299</v>
      </c>
      <c r="AF396" s="10" t="s">
        <v>650</v>
      </c>
    </row>
    <row r="397" spans="30:32" x14ac:dyDescent="0.2">
      <c r="AD397" s="11" t="s">
        <v>1306</v>
      </c>
      <c r="AE397" s="10" t="s">
        <v>1299</v>
      </c>
      <c r="AF397" s="10" t="s">
        <v>650</v>
      </c>
    </row>
    <row r="398" spans="30:32" x14ac:dyDescent="0.2">
      <c r="AD398" s="11" t="s">
        <v>1307</v>
      </c>
      <c r="AE398" s="10" t="s">
        <v>1299</v>
      </c>
      <c r="AF398" s="10" t="s">
        <v>650</v>
      </c>
    </row>
    <row r="399" spans="30:32" x14ac:dyDescent="0.2">
      <c r="AD399" s="11" t="s">
        <v>1308</v>
      </c>
      <c r="AE399" s="10" t="s">
        <v>1299</v>
      </c>
      <c r="AF399" s="10" t="s">
        <v>650</v>
      </c>
    </row>
    <row r="400" spans="30:32" x14ac:dyDescent="0.2">
      <c r="AD400" s="11" t="s">
        <v>1309</v>
      </c>
      <c r="AE400" s="10" t="s">
        <v>1299</v>
      </c>
      <c r="AF400" s="10" t="s">
        <v>650</v>
      </c>
    </row>
    <row r="401" spans="30:32" x14ac:dyDescent="0.2">
      <c r="AD401" s="11" t="s">
        <v>1310</v>
      </c>
      <c r="AE401" s="10" t="s">
        <v>1311</v>
      </c>
      <c r="AF401" s="10" t="s">
        <v>650</v>
      </c>
    </row>
    <row r="402" spans="30:32" x14ac:dyDescent="0.2">
      <c r="AD402" s="11" t="s">
        <v>1312</v>
      </c>
      <c r="AE402" s="10" t="s">
        <v>1313</v>
      </c>
      <c r="AF402" s="10" t="s">
        <v>650</v>
      </c>
    </row>
    <row r="403" spans="30:32" x14ac:dyDescent="0.2">
      <c r="AD403" s="11" t="s">
        <v>1314</v>
      </c>
      <c r="AE403" s="10" t="s">
        <v>1315</v>
      </c>
      <c r="AF403" s="10" t="s">
        <v>650</v>
      </c>
    </row>
    <row r="404" spans="30:32" x14ac:dyDescent="0.2">
      <c r="AD404" s="11" t="s">
        <v>1316</v>
      </c>
      <c r="AE404" s="10" t="s">
        <v>1315</v>
      </c>
      <c r="AF404" s="10" t="s">
        <v>650</v>
      </c>
    </row>
    <row r="405" spans="30:32" x14ac:dyDescent="0.2">
      <c r="AD405" s="11" t="s">
        <v>1317</v>
      </c>
      <c r="AE405" s="10" t="s">
        <v>1299</v>
      </c>
      <c r="AF405" s="10" t="s">
        <v>650</v>
      </c>
    </row>
    <row r="406" spans="30:32" x14ac:dyDescent="0.2">
      <c r="AD406" s="11" t="s">
        <v>1318</v>
      </c>
      <c r="AE406" s="10" t="s">
        <v>1319</v>
      </c>
      <c r="AF406" s="10" t="s">
        <v>650</v>
      </c>
    </row>
    <row r="407" spans="30:32" x14ac:dyDescent="0.2">
      <c r="AD407" s="11" t="s">
        <v>1320</v>
      </c>
      <c r="AE407" s="10" t="s">
        <v>1315</v>
      </c>
      <c r="AF407" s="10" t="s">
        <v>650</v>
      </c>
    </row>
    <row r="408" spans="30:32" x14ac:dyDescent="0.2">
      <c r="AD408" s="11" t="s">
        <v>1321</v>
      </c>
      <c r="AE408" s="10" t="s">
        <v>1322</v>
      </c>
      <c r="AF408" s="10" t="s">
        <v>650</v>
      </c>
    </row>
    <row r="409" spans="30:32" x14ac:dyDescent="0.2">
      <c r="AD409" s="11" t="s">
        <v>1323</v>
      </c>
      <c r="AE409" s="10" t="s">
        <v>1299</v>
      </c>
      <c r="AF409" s="10" t="s">
        <v>650</v>
      </c>
    </row>
    <row r="410" spans="30:32" x14ac:dyDescent="0.2">
      <c r="AD410" s="11" t="s">
        <v>1324</v>
      </c>
      <c r="AE410" s="10" t="s">
        <v>1299</v>
      </c>
      <c r="AF410" s="10" t="s">
        <v>650</v>
      </c>
    </row>
    <row r="411" spans="30:32" x14ac:dyDescent="0.2">
      <c r="AD411" s="11" t="s">
        <v>1325</v>
      </c>
      <c r="AE411" s="10" t="s">
        <v>1326</v>
      </c>
      <c r="AF411" s="10" t="s">
        <v>650</v>
      </c>
    </row>
    <row r="412" spans="30:32" x14ac:dyDescent="0.2">
      <c r="AD412" s="11" t="s">
        <v>1327</v>
      </c>
      <c r="AE412" s="10" t="s">
        <v>1328</v>
      </c>
      <c r="AF412" s="10" t="s">
        <v>650</v>
      </c>
    </row>
    <row r="413" spans="30:32" x14ac:dyDescent="0.2">
      <c r="AD413" s="11" t="s">
        <v>1329</v>
      </c>
      <c r="AE413" s="10" t="s">
        <v>1330</v>
      </c>
      <c r="AF413" s="10" t="s">
        <v>650</v>
      </c>
    </row>
    <row r="414" spans="30:32" x14ac:dyDescent="0.2">
      <c r="AD414" s="11" t="s">
        <v>1331</v>
      </c>
      <c r="AE414" s="10" t="s">
        <v>1332</v>
      </c>
      <c r="AF414" s="10" t="s">
        <v>650</v>
      </c>
    </row>
    <row r="415" spans="30:32" x14ac:dyDescent="0.2">
      <c r="AD415" s="11" t="s">
        <v>1333</v>
      </c>
      <c r="AE415" s="10" t="s">
        <v>1299</v>
      </c>
      <c r="AF415" s="10" t="s">
        <v>650</v>
      </c>
    </row>
    <row r="416" spans="30:32" x14ac:dyDescent="0.2">
      <c r="AD416" s="11" t="s">
        <v>1334</v>
      </c>
      <c r="AE416" s="10" t="s">
        <v>1335</v>
      </c>
      <c r="AF416" s="10" t="s">
        <v>650</v>
      </c>
    </row>
    <row r="417" spans="30:32" x14ac:dyDescent="0.2">
      <c r="AD417" s="11" t="s">
        <v>1336</v>
      </c>
      <c r="AE417" s="10" t="s">
        <v>1337</v>
      </c>
      <c r="AF417" s="10" t="s">
        <v>650</v>
      </c>
    </row>
    <row r="418" spans="30:32" x14ac:dyDescent="0.2">
      <c r="AD418" s="11" t="s">
        <v>1338</v>
      </c>
      <c r="AE418" s="10" t="s">
        <v>1339</v>
      </c>
      <c r="AF418" s="10" t="s">
        <v>650</v>
      </c>
    </row>
    <row r="419" spans="30:32" x14ac:dyDescent="0.2">
      <c r="AD419" s="11" t="s">
        <v>1340</v>
      </c>
      <c r="AE419" s="10" t="s">
        <v>1341</v>
      </c>
      <c r="AF419" s="10" t="s">
        <v>650</v>
      </c>
    </row>
    <row r="420" spans="30:32" x14ac:dyDescent="0.2">
      <c r="AD420" s="11" t="s">
        <v>1342</v>
      </c>
      <c r="AE420" s="10" t="s">
        <v>1299</v>
      </c>
      <c r="AF420" s="10" t="s">
        <v>650</v>
      </c>
    </row>
    <row r="421" spans="30:32" x14ac:dyDescent="0.2">
      <c r="AD421" s="11" t="s">
        <v>1343</v>
      </c>
      <c r="AE421" s="10" t="s">
        <v>1299</v>
      </c>
      <c r="AF421" s="10" t="s">
        <v>650</v>
      </c>
    </row>
    <row r="422" spans="30:32" x14ac:dyDescent="0.2">
      <c r="AD422" s="11" t="s">
        <v>1344</v>
      </c>
      <c r="AE422" s="10" t="s">
        <v>1299</v>
      </c>
      <c r="AF422" s="10" t="s">
        <v>650</v>
      </c>
    </row>
    <row r="423" spans="30:32" x14ac:dyDescent="0.2">
      <c r="AD423" s="11" t="s">
        <v>1345</v>
      </c>
      <c r="AE423" s="10" t="s">
        <v>1299</v>
      </c>
      <c r="AF423" s="10" t="s">
        <v>650</v>
      </c>
    </row>
    <row r="424" spans="30:32" x14ac:dyDescent="0.2">
      <c r="AD424" s="11" t="s">
        <v>1346</v>
      </c>
      <c r="AE424" s="10" t="s">
        <v>1299</v>
      </c>
      <c r="AF424" s="10" t="s">
        <v>650</v>
      </c>
    </row>
    <row r="425" spans="30:32" x14ac:dyDescent="0.2">
      <c r="AD425" s="11" t="s">
        <v>1347</v>
      </c>
      <c r="AE425" s="10" t="s">
        <v>1299</v>
      </c>
      <c r="AF425" s="10" t="s">
        <v>650</v>
      </c>
    </row>
    <row r="426" spans="30:32" x14ac:dyDescent="0.2">
      <c r="AD426" s="11" t="s">
        <v>1348</v>
      </c>
      <c r="AE426" s="10" t="s">
        <v>1299</v>
      </c>
      <c r="AF426" s="10" t="s">
        <v>650</v>
      </c>
    </row>
    <row r="427" spans="30:32" x14ac:dyDescent="0.2">
      <c r="AD427" s="11" t="s">
        <v>1349</v>
      </c>
      <c r="AE427" s="10" t="s">
        <v>1299</v>
      </c>
      <c r="AF427" s="10" t="s">
        <v>650</v>
      </c>
    </row>
    <row r="428" spans="30:32" x14ac:dyDescent="0.2">
      <c r="AD428" s="11" t="s">
        <v>1350</v>
      </c>
      <c r="AE428" s="10" t="s">
        <v>1299</v>
      </c>
      <c r="AF428" s="10" t="s">
        <v>650</v>
      </c>
    </row>
    <row r="429" spans="30:32" x14ac:dyDescent="0.2">
      <c r="AD429" s="11" t="s">
        <v>1351</v>
      </c>
      <c r="AE429" s="10" t="s">
        <v>1299</v>
      </c>
      <c r="AF429" s="10" t="s">
        <v>650</v>
      </c>
    </row>
    <row r="430" spans="30:32" x14ac:dyDescent="0.2">
      <c r="AD430" s="11" t="s">
        <v>1352</v>
      </c>
      <c r="AE430" s="10" t="s">
        <v>1299</v>
      </c>
      <c r="AF430" s="10" t="s">
        <v>650</v>
      </c>
    </row>
    <row r="431" spans="30:32" x14ac:dyDescent="0.2">
      <c r="AD431" s="11" t="s">
        <v>1353</v>
      </c>
      <c r="AE431" s="10" t="s">
        <v>1299</v>
      </c>
      <c r="AF431" s="10" t="s">
        <v>650</v>
      </c>
    </row>
    <row r="432" spans="30:32" x14ac:dyDescent="0.2">
      <c r="AD432" s="11" t="s">
        <v>1354</v>
      </c>
      <c r="AE432" s="10" t="s">
        <v>1299</v>
      </c>
      <c r="AF432" s="10" t="s">
        <v>650</v>
      </c>
    </row>
    <row r="433" spans="30:32" x14ac:dyDescent="0.2">
      <c r="AD433" s="11" t="s">
        <v>1355</v>
      </c>
      <c r="AE433" s="10" t="s">
        <v>1299</v>
      </c>
      <c r="AF433" s="10" t="s">
        <v>650</v>
      </c>
    </row>
    <row r="434" spans="30:32" x14ac:dyDescent="0.2">
      <c r="AD434" s="11" t="s">
        <v>1356</v>
      </c>
      <c r="AE434" s="10" t="s">
        <v>1357</v>
      </c>
      <c r="AF434" s="10" t="s">
        <v>650</v>
      </c>
    </row>
    <row r="435" spans="30:32" x14ac:dyDescent="0.2">
      <c r="AD435" s="11" t="s">
        <v>1358</v>
      </c>
      <c r="AE435" s="10" t="s">
        <v>1299</v>
      </c>
      <c r="AF435" s="10" t="s">
        <v>650</v>
      </c>
    </row>
    <row r="436" spans="30:32" x14ac:dyDescent="0.2">
      <c r="AD436" s="11" t="s">
        <v>1359</v>
      </c>
      <c r="AE436" s="10" t="s">
        <v>1299</v>
      </c>
      <c r="AF436" s="10" t="s">
        <v>650</v>
      </c>
    </row>
    <row r="437" spans="30:32" x14ac:dyDescent="0.2">
      <c r="AD437" s="11" t="s">
        <v>1360</v>
      </c>
      <c r="AE437" s="10" t="s">
        <v>1299</v>
      </c>
      <c r="AF437" s="10" t="s">
        <v>650</v>
      </c>
    </row>
    <row r="438" spans="30:32" x14ac:dyDescent="0.2">
      <c r="AD438" s="11" t="s">
        <v>1361</v>
      </c>
      <c r="AE438" s="10" t="s">
        <v>1299</v>
      </c>
      <c r="AF438" s="10" t="s">
        <v>650</v>
      </c>
    </row>
    <row r="439" spans="30:32" x14ac:dyDescent="0.2">
      <c r="AD439" s="11" t="s">
        <v>1362</v>
      </c>
      <c r="AE439" s="10" t="s">
        <v>1299</v>
      </c>
      <c r="AF439" s="10" t="s">
        <v>650</v>
      </c>
    </row>
    <row r="440" spans="30:32" x14ac:dyDescent="0.2">
      <c r="AD440" s="11" t="s">
        <v>1363</v>
      </c>
      <c r="AE440" s="10" t="s">
        <v>1299</v>
      </c>
      <c r="AF440" s="10" t="s">
        <v>650</v>
      </c>
    </row>
    <row r="441" spans="30:32" x14ac:dyDescent="0.2">
      <c r="AD441" s="11" t="s">
        <v>1364</v>
      </c>
      <c r="AE441" s="10" t="s">
        <v>1299</v>
      </c>
      <c r="AF441" s="10" t="s">
        <v>650</v>
      </c>
    </row>
    <row r="442" spans="30:32" x14ac:dyDescent="0.2">
      <c r="AD442" s="11" t="s">
        <v>1365</v>
      </c>
      <c r="AE442" s="10" t="s">
        <v>1299</v>
      </c>
      <c r="AF442" s="10" t="s">
        <v>650</v>
      </c>
    </row>
    <row r="443" spans="30:32" x14ac:dyDescent="0.2">
      <c r="AD443" s="11" t="s">
        <v>1366</v>
      </c>
      <c r="AE443" s="10" t="s">
        <v>1367</v>
      </c>
      <c r="AF443" s="10" t="s">
        <v>650</v>
      </c>
    </row>
    <row r="444" spans="30:32" x14ac:dyDescent="0.2">
      <c r="AD444" s="11" t="s">
        <v>1368</v>
      </c>
      <c r="AE444" s="10" t="s">
        <v>1369</v>
      </c>
      <c r="AF444" s="10" t="s">
        <v>650</v>
      </c>
    </row>
    <row r="445" spans="30:32" x14ac:dyDescent="0.2">
      <c r="AD445" s="11" t="s">
        <v>1370</v>
      </c>
      <c r="AE445" s="10" t="s">
        <v>1371</v>
      </c>
      <c r="AF445" s="10" t="s">
        <v>650</v>
      </c>
    </row>
    <row r="446" spans="30:32" x14ac:dyDescent="0.2">
      <c r="AD446" s="11" t="s">
        <v>1372</v>
      </c>
      <c r="AE446" s="10" t="s">
        <v>1373</v>
      </c>
      <c r="AF446" s="10" t="s">
        <v>650</v>
      </c>
    </row>
    <row r="447" spans="30:32" x14ac:dyDescent="0.2">
      <c r="AD447" s="11" t="s">
        <v>1374</v>
      </c>
      <c r="AE447" s="10" t="s">
        <v>1375</v>
      </c>
      <c r="AF447" s="10" t="s">
        <v>650</v>
      </c>
    </row>
    <row r="448" spans="30:32" x14ac:dyDescent="0.2">
      <c r="AD448" s="11" t="s">
        <v>1376</v>
      </c>
      <c r="AE448" s="10" t="s">
        <v>1375</v>
      </c>
      <c r="AF448" s="10" t="s">
        <v>650</v>
      </c>
    </row>
    <row r="449" spans="30:32" x14ac:dyDescent="0.2">
      <c r="AD449" s="11" t="s">
        <v>1377</v>
      </c>
      <c r="AE449" s="10" t="s">
        <v>1378</v>
      </c>
      <c r="AF449" s="10" t="s">
        <v>650</v>
      </c>
    </row>
    <row r="450" spans="30:32" x14ac:dyDescent="0.2">
      <c r="AD450" s="11" t="s">
        <v>1379</v>
      </c>
      <c r="AE450" s="10" t="s">
        <v>1378</v>
      </c>
      <c r="AF450" s="10" t="s">
        <v>650</v>
      </c>
    </row>
    <row r="451" spans="30:32" x14ac:dyDescent="0.2">
      <c r="AD451" s="11" t="s">
        <v>1380</v>
      </c>
      <c r="AE451" s="10" t="s">
        <v>1378</v>
      </c>
      <c r="AF451" s="10" t="s">
        <v>650</v>
      </c>
    </row>
    <row r="452" spans="30:32" x14ac:dyDescent="0.2">
      <c r="AD452" s="11" t="s">
        <v>1381</v>
      </c>
      <c r="AE452" s="10" t="s">
        <v>1378</v>
      </c>
      <c r="AF452" s="10" t="s">
        <v>650</v>
      </c>
    </row>
    <row r="453" spans="30:32" x14ac:dyDescent="0.2">
      <c r="AD453" s="11" t="s">
        <v>1382</v>
      </c>
      <c r="AE453" s="10" t="s">
        <v>1378</v>
      </c>
      <c r="AF453" s="10" t="s">
        <v>650</v>
      </c>
    </row>
    <row r="454" spans="30:32" x14ac:dyDescent="0.2">
      <c r="AD454" s="11" t="s">
        <v>1383</v>
      </c>
      <c r="AE454" s="10" t="s">
        <v>1384</v>
      </c>
      <c r="AF454" s="10" t="s">
        <v>650</v>
      </c>
    </row>
    <row r="455" spans="30:32" x14ac:dyDescent="0.2">
      <c r="AD455" s="11" t="s">
        <v>1385</v>
      </c>
      <c r="AE455" s="10" t="s">
        <v>1386</v>
      </c>
      <c r="AF455" s="10" t="s">
        <v>650</v>
      </c>
    </row>
    <row r="456" spans="30:32" x14ac:dyDescent="0.2">
      <c r="AD456" s="11" t="s">
        <v>1387</v>
      </c>
      <c r="AE456" s="10" t="s">
        <v>1388</v>
      </c>
      <c r="AF456" s="10" t="s">
        <v>650</v>
      </c>
    </row>
    <row r="457" spans="30:32" x14ac:dyDescent="0.2">
      <c r="AD457" s="11" t="s">
        <v>1389</v>
      </c>
      <c r="AE457" s="10" t="s">
        <v>1388</v>
      </c>
      <c r="AF457" s="10" t="s">
        <v>650</v>
      </c>
    </row>
    <row r="458" spans="30:32" x14ac:dyDescent="0.2">
      <c r="AD458" s="11" t="s">
        <v>1390</v>
      </c>
      <c r="AE458" s="10" t="s">
        <v>1391</v>
      </c>
      <c r="AF458" s="10" t="s">
        <v>650</v>
      </c>
    </row>
    <row r="459" spans="30:32" x14ac:dyDescent="0.2">
      <c r="AD459" s="11" t="s">
        <v>1392</v>
      </c>
      <c r="AE459" s="10" t="s">
        <v>1391</v>
      </c>
      <c r="AF459" s="10" t="s">
        <v>650</v>
      </c>
    </row>
    <row r="460" spans="30:32" x14ac:dyDescent="0.2">
      <c r="AD460" s="11" t="s">
        <v>1393</v>
      </c>
      <c r="AE460" s="10" t="s">
        <v>1394</v>
      </c>
      <c r="AF460" s="10" t="s">
        <v>650</v>
      </c>
    </row>
    <row r="461" spans="30:32" x14ac:dyDescent="0.2">
      <c r="AD461" s="11" t="s">
        <v>1395</v>
      </c>
      <c r="AE461" s="10" t="s">
        <v>1396</v>
      </c>
      <c r="AF461" s="10" t="s">
        <v>650</v>
      </c>
    </row>
    <row r="462" spans="30:32" x14ac:dyDescent="0.2">
      <c r="AD462" s="11" t="s">
        <v>1397</v>
      </c>
      <c r="AE462" s="10" t="s">
        <v>1396</v>
      </c>
      <c r="AF462" s="10" t="s">
        <v>650</v>
      </c>
    </row>
    <row r="463" spans="30:32" x14ac:dyDescent="0.2">
      <c r="AD463" s="11" t="s">
        <v>1398</v>
      </c>
      <c r="AE463" s="10" t="s">
        <v>1396</v>
      </c>
      <c r="AF463" s="10" t="s">
        <v>650</v>
      </c>
    </row>
    <row r="464" spans="30:32" x14ac:dyDescent="0.2">
      <c r="AD464" s="11" t="s">
        <v>1399</v>
      </c>
      <c r="AE464" s="10" t="s">
        <v>1396</v>
      </c>
      <c r="AF464" s="10" t="s">
        <v>650</v>
      </c>
    </row>
    <row r="465" spans="30:32" x14ac:dyDescent="0.2">
      <c r="AD465" s="11" t="s">
        <v>1400</v>
      </c>
      <c r="AE465" s="10" t="s">
        <v>1396</v>
      </c>
      <c r="AF465" s="10" t="s">
        <v>650</v>
      </c>
    </row>
    <row r="466" spans="30:32" x14ac:dyDescent="0.2">
      <c r="AD466" s="11" t="s">
        <v>1401</v>
      </c>
      <c r="AE466" s="10" t="s">
        <v>1396</v>
      </c>
      <c r="AF466" s="10" t="s">
        <v>650</v>
      </c>
    </row>
    <row r="467" spans="30:32" x14ac:dyDescent="0.2">
      <c r="AD467" s="11" t="s">
        <v>1402</v>
      </c>
      <c r="AE467" s="10" t="s">
        <v>1403</v>
      </c>
      <c r="AF467" s="10" t="s">
        <v>650</v>
      </c>
    </row>
    <row r="468" spans="30:32" x14ac:dyDescent="0.2">
      <c r="AD468" s="11" t="s">
        <v>1404</v>
      </c>
      <c r="AE468" s="10" t="s">
        <v>1405</v>
      </c>
      <c r="AF468" s="10" t="s">
        <v>650</v>
      </c>
    </row>
    <row r="469" spans="30:32" x14ac:dyDescent="0.2">
      <c r="AD469" s="11" t="s">
        <v>1406</v>
      </c>
      <c r="AE469" s="10" t="s">
        <v>1407</v>
      </c>
      <c r="AF469" s="10" t="s">
        <v>650</v>
      </c>
    </row>
    <row r="470" spans="30:32" x14ac:dyDescent="0.2">
      <c r="AD470" s="11" t="s">
        <v>1408</v>
      </c>
      <c r="AE470" s="10" t="s">
        <v>1409</v>
      </c>
      <c r="AF470" s="10" t="s">
        <v>650</v>
      </c>
    </row>
    <row r="471" spans="30:32" x14ac:dyDescent="0.2">
      <c r="AD471" s="11" t="s">
        <v>1410</v>
      </c>
      <c r="AE471" s="10" t="s">
        <v>1411</v>
      </c>
      <c r="AF471" s="10" t="s">
        <v>650</v>
      </c>
    </row>
    <row r="472" spans="30:32" x14ac:dyDescent="0.2">
      <c r="AD472" s="11" t="s">
        <v>1412</v>
      </c>
      <c r="AE472" s="10" t="s">
        <v>1411</v>
      </c>
      <c r="AF472" s="10" t="s">
        <v>650</v>
      </c>
    </row>
    <row r="473" spans="30:32" x14ac:dyDescent="0.2">
      <c r="AD473" s="11" t="s">
        <v>1413</v>
      </c>
      <c r="AE473" s="10" t="s">
        <v>1414</v>
      </c>
      <c r="AF473" s="10" t="s">
        <v>650</v>
      </c>
    </row>
    <row r="474" spans="30:32" x14ac:dyDescent="0.2">
      <c r="AD474" s="11" t="s">
        <v>1415</v>
      </c>
      <c r="AE474" s="10" t="s">
        <v>1416</v>
      </c>
      <c r="AF474" s="10" t="s">
        <v>650</v>
      </c>
    </row>
    <row r="475" spans="30:32" x14ac:dyDescent="0.2">
      <c r="AD475" s="11" t="s">
        <v>1417</v>
      </c>
      <c r="AE475" s="10" t="s">
        <v>1418</v>
      </c>
      <c r="AF475" s="10" t="s">
        <v>650</v>
      </c>
    </row>
    <row r="476" spans="30:32" x14ac:dyDescent="0.2">
      <c r="AD476" s="11" t="s">
        <v>1419</v>
      </c>
      <c r="AE476" s="10" t="s">
        <v>1420</v>
      </c>
      <c r="AF476" s="10" t="s">
        <v>650</v>
      </c>
    </row>
    <row r="477" spans="30:32" x14ac:dyDescent="0.2">
      <c r="AD477" s="11" t="s">
        <v>1421</v>
      </c>
      <c r="AE477" s="10" t="s">
        <v>1422</v>
      </c>
      <c r="AF477" s="10" t="s">
        <v>650</v>
      </c>
    </row>
    <row r="478" spans="30:32" x14ac:dyDescent="0.2">
      <c r="AD478" s="11" t="s">
        <v>1423</v>
      </c>
      <c r="AE478" s="10" t="s">
        <v>1424</v>
      </c>
      <c r="AF478" s="10" t="s">
        <v>650</v>
      </c>
    </row>
    <row r="479" spans="30:32" x14ac:dyDescent="0.2">
      <c r="AD479" s="11" t="s">
        <v>1425</v>
      </c>
      <c r="AE479" s="10" t="s">
        <v>1426</v>
      </c>
      <c r="AF479" s="10" t="s">
        <v>650</v>
      </c>
    </row>
    <row r="480" spans="30:32" x14ac:dyDescent="0.2">
      <c r="AD480" s="11" t="s">
        <v>1427</v>
      </c>
      <c r="AE480" s="10" t="s">
        <v>1428</v>
      </c>
      <c r="AF480" s="10" t="s">
        <v>650</v>
      </c>
    </row>
    <row r="481" spans="30:32" x14ac:dyDescent="0.2">
      <c r="AD481" s="11" t="s">
        <v>1429</v>
      </c>
      <c r="AE481" s="10" t="s">
        <v>1430</v>
      </c>
      <c r="AF481" s="10" t="s">
        <v>650</v>
      </c>
    </row>
    <row r="482" spans="30:32" x14ac:dyDescent="0.2">
      <c r="AD482" s="11" t="s">
        <v>1431</v>
      </c>
      <c r="AE482" s="10" t="s">
        <v>1432</v>
      </c>
      <c r="AF482" s="10" t="s">
        <v>650</v>
      </c>
    </row>
    <row r="483" spans="30:32" x14ac:dyDescent="0.2">
      <c r="AD483" s="11" t="s">
        <v>1433</v>
      </c>
      <c r="AE483" s="10" t="s">
        <v>1434</v>
      </c>
      <c r="AF483" s="10" t="s">
        <v>650</v>
      </c>
    </row>
    <row r="484" spans="30:32" x14ac:dyDescent="0.2">
      <c r="AD484" s="11" t="s">
        <v>1435</v>
      </c>
      <c r="AE484" s="10" t="s">
        <v>1436</v>
      </c>
      <c r="AF484" s="10" t="s">
        <v>650</v>
      </c>
    </row>
    <row r="485" spans="30:32" x14ac:dyDescent="0.2">
      <c r="AD485" s="11" t="s">
        <v>1437</v>
      </c>
      <c r="AE485" s="10" t="s">
        <v>1438</v>
      </c>
      <c r="AF485" s="10" t="s">
        <v>650</v>
      </c>
    </row>
    <row r="486" spans="30:32" x14ac:dyDescent="0.2">
      <c r="AD486" s="11" t="s">
        <v>1439</v>
      </c>
      <c r="AE486" s="10" t="s">
        <v>1440</v>
      </c>
      <c r="AF486" s="10" t="s">
        <v>650</v>
      </c>
    </row>
    <row r="487" spans="30:32" x14ac:dyDescent="0.2">
      <c r="AD487" s="11" t="s">
        <v>1441</v>
      </c>
      <c r="AE487" s="10" t="s">
        <v>1442</v>
      </c>
      <c r="AF487" s="10" t="s">
        <v>650</v>
      </c>
    </row>
    <row r="488" spans="30:32" x14ac:dyDescent="0.2">
      <c r="AD488" s="11" t="s">
        <v>1443</v>
      </c>
      <c r="AE488" s="10" t="s">
        <v>1444</v>
      </c>
      <c r="AF488" s="10" t="s">
        <v>650</v>
      </c>
    </row>
    <row r="489" spans="30:32" x14ac:dyDescent="0.2">
      <c r="AD489" s="11" t="s">
        <v>1445</v>
      </c>
      <c r="AE489" s="10" t="s">
        <v>1446</v>
      </c>
      <c r="AF489" s="10" t="s">
        <v>650</v>
      </c>
    </row>
    <row r="490" spans="30:32" x14ac:dyDescent="0.2">
      <c r="AD490" s="11" t="s">
        <v>1447</v>
      </c>
      <c r="AE490" s="10" t="s">
        <v>1448</v>
      </c>
      <c r="AF490" s="10" t="s">
        <v>650</v>
      </c>
    </row>
    <row r="491" spans="30:32" x14ac:dyDescent="0.2">
      <c r="AD491" s="11" t="s">
        <v>1449</v>
      </c>
      <c r="AE491" s="10" t="s">
        <v>1450</v>
      </c>
      <c r="AF491" s="10" t="s">
        <v>650</v>
      </c>
    </row>
    <row r="492" spans="30:32" x14ac:dyDescent="0.2">
      <c r="AD492" s="11" t="s">
        <v>1451</v>
      </c>
      <c r="AE492" s="10" t="s">
        <v>1452</v>
      </c>
      <c r="AF492" s="10" t="s">
        <v>650</v>
      </c>
    </row>
    <row r="493" spans="30:32" x14ac:dyDescent="0.2">
      <c r="AD493" s="11" t="s">
        <v>1453</v>
      </c>
      <c r="AE493" s="10" t="s">
        <v>1454</v>
      </c>
      <c r="AF493" s="10" t="s">
        <v>650</v>
      </c>
    </row>
    <row r="494" spans="30:32" x14ac:dyDescent="0.2">
      <c r="AD494" s="11" t="s">
        <v>1455</v>
      </c>
      <c r="AE494" s="10" t="s">
        <v>1456</v>
      </c>
      <c r="AF494" s="10" t="s">
        <v>650</v>
      </c>
    </row>
    <row r="495" spans="30:32" x14ac:dyDescent="0.2">
      <c r="AD495" s="11" t="s">
        <v>1457</v>
      </c>
      <c r="AE495" s="10" t="s">
        <v>1456</v>
      </c>
      <c r="AF495" s="10" t="s">
        <v>650</v>
      </c>
    </row>
    <row r="496" spans="30:32" x14ac:dyDescent="0.2">
      <c r="AD496" s="11" t="s">
        <v>1458</v>
      </c>
      <c r="AE496" s="10" t="s">
        <v>1459</v>
      </c>
      <c r="AF496" s="10" t="s">
        <v>650</v>
      </c>
    </row>
    <row r="497" spans="30:32" x14ac:dyDescent="0.2">
      <c r="AD497" s="11" t="s">
        <v>1460</v>
      </c>
      <c r="AE497" s="10" t="s">
        <v>1461</v>
      </c>
      <c r="AF497" s="10" t="s">
        <v>650</v>
      </c>
    </row>
    <row r="498" spans="30:32" x14ac:dyDescent="0.2">
      <c r="AD498" s="11" t="s">
        <v>1462</v>
      </c>
      <c r="AE498" s="10" t="s">
        <v>1463</v>
      </c>
      <c r="AF498" s="10" t="s">
        <v>650</v>
      </c>
    </row>
    <row r="499" spans="30:32" x14ac:dyDescent="0.2">
      <c r="AD499" s="11" t="s">
        <v>1464</v>
      </c>
      <c r="AE499" s="10" t="s">
        <v>1465</v>
      </c>
      <c r="AF499" s="10" t="s">
        <v>650</v>
      </c>
    </row>
    <row r="500" spans="30:32" x14ac:dyDescent="0.2">
      <c r="AD500" s="11" t="s">
        <v>1466</v>
      </c>
      <c r="AE500" s="10" t="s">
        <v>1465</v>
      </c>
      <c r="AF500" s="10" t="s">
        <v>650</v>
      </c>
    </row>
    <row r="501" spans="30:32" x14ac:dyDescent="0.2">
      <c r="AD501" s="11" t="s">
        <v>1467</v>
      </c>
      <c r="AE501" s="10" t="s">
        <v>1465</v>
      </c>
      <c r="AF501" s="10" t="s">
        <v>650</v>
      </c>
    </row>
    <row r="502" spans="30:32" x14ac:dyDescent="0.2">
      <c r="AD502" s="11" t="s">
        <v>1468</v>
      </c>
      <c r="AE502" s="10" t="s">
        <v>1469</v>
      </c>
      <c r="AF502" s="10" t="s">
        <v>650</v>
      </c>
    </row>
    <row r="503" spans="30:32" x14ac:dyDescent="0.2">
      <c r="AD503" s="11" t="s">
        <v>1470</v>
      </c>
      <c r="AE503" s="10" t="s">
        <v>1471</v>
      </c>
      <c r="AF503" s="10" t="s">
        <v>650</v>
      </c>
    </row>
    <row r="504" spans="30:32" x14ac:dyDescent="0.2">
      <c r="AD504" s="11" t="s">
        <v>1472</v>
      </c>
      <c r="AE504" s="10" t="s">
        <v>1473</v>
      </c>
      <c r="AF504" s="10" t="s">
        <v>650</v>
      </c>
    </row>
    <row r="505" spans="30:32" x14ac:dyDescent="0.2">
      <c r="AD505" s="11" t="s">
        <v>1474</v>
      </c>
      <c r="AE505" s="10" t="s">
        <v>1475</v>
      </c>
      <c r="AF505" s="10" t="s">
        <v>650</v>
      </c>
    </row>
    <row r="506" spans="30:32" x14ac:dyDescent="0.2">
      <c r="AD506" s="11" t="s">
        <v>1476</v>
      </c>
      <c r="AE506" s="10" t="s">
        <v>1477</v>
      </c>
      <c r="AF506" s="10" t="s">
        <v>650</v>
      </c>
    </row>
    <row r="507" spans="30:32" x14ac:dyDescent="0.2">
      <c r="AD507" s="11" t="s">
        <v>1478</v>
      </c>
      <c r="AE507" s="10" t="s">
        <v>1479</v>
      </c>
      <c r="AF507" s="10" t="s">
        <v>650</v>
      </c>
    </row>
    <row r="508" spans="30:32" x14ac:dyDescent="0.2">
      <c r="AD508" s="11" t="s">
        <v>1480</v>
      </c>
      <c r="AE508" s="10" t="s">
        <v>1481</v>
      </c>
      <c r="AF508" s="10" t="s">
        <v>650</v>
      </c>
    </row>
    <row r="509" spans="30:32" x14ac:dyDescent="0.2">
      <c r="AD509" s="11" t="s">
        <v>1482</v>
      </c>
      <c r="AE509" s="10" t="s">
        <v>1483</v>
      </c>
      <c r="AF509" s="10" t="s">
        <v>650</v>
      </c>
    </row>
    <row r="510" spans="30:32" x14ac:dyDescent="0.2">
      <c r="AD510" s="11" t="s">
        <v>1484</v>
      </c>
      <c r="AE510" s="10" t="s">
        <v>1485</v>
      </c>
      <c r="AF510" s="10" t="s">
        <v>650</v>
      </c>
    </row>
    <row r="511" spans="30:32" x14ac:dyDescent="0.2">
      <c r="AD511" s="11" t="s">
        <v>1486</v>
      </c>
      <c r="AE511" s="10" t="s">
        <v>1487</v>
      </c>
      <c r="AF511" s="10" t="s">
        <v>650</v>
      </c>
    </row>
    <row r="512" spans="30:32" x14ac:dyDescent="0.2">
      <c r="AD512" s="11" t="s">
        <v>1488</v>
      </c>
      <c r="AE512" s="10" t="s">
        <v>1489</v>
      </c>
      <c r="AF512" s="10" t="s">
        <v>650</v>
      </c>
    </row>
    <row r="513" spans="30:32" x14ac:dyDescent="0.2">
      <c r="AD513" s="11" t="s">
        <v>1490</v>
      </c>
      <c r="AE513" s="10" t="s">
        <v>1491</v>
      </c>
      <c r="AF513" s="10" t="s">
        <v>650</v>
      </c>
    </row>
    <row r="514" spans="30:32" x14ac:dyDescent="0.2">
      <c r="AD514" s="11" t="s">
        <v>1492</v>
      </c>
      <c r="AE514" s="10" t="s">
        <v>1493</v>
      </c>
      <c r="AF514" s="10" t="s">
        <v>650</v>
      </c>
    </row>
    <row r="515" spans="30:32" x14ac:dyDescent="0.2">
      <c r="AD515" s="11" t="s">
        <v>1494</v>
      </c>
      <c r="AE515" s="10" t="s">
        <v>1495</v>
      </c>
      <c r="AF515" s="10" t="s">
        <v>650</v>
      </c>
    </row>
    <row r="516" spans="30:32" x14ac:dyDescent="0.2">
      <c r="AD516" s="11" t="s">
        <v>1496</v>
      </c>
      <c r="AE516" s="10" t="s">
        <v>1497</v>
      </c>
      <c r="AF516" s="10" t="s">
        <v>650</v>
      </c>
    </row>
    <row r="517" spans="30:32" x14ac:dyDescent="0.2">
      <c r="AD517" s="11" t="s">
        <v>1498</v>
      </c>
      <c r="AE517" s="10" t="s">
        <v>1497</v>
      </c>
      <c r="AF517" s="10" t="s">
        <v>650</v>
      </c>
    </row>
    <row r="518" spans="30:32" x14ac:dyDescent="0.2">
      <c r="AD518" s="11" t="s">
        <v>1499</v>
      </c>
      <c r="AE518" s="10" t="s">
        <v>1500</v>
      </c>
      <c r="AF518" s="10" t="s">
        <v>650</v>
      </c>
    </row>
    <row r="519" spans="30:32" x14ac:dyDescent="0.2">
      <c r="AD519" s="11" t="s">
        <v>1501</v>
      </c>
      <c r="AE519" s="10" t="s">
        <v>1502</v>
      </c>
      <c r="AF519" s="10" t="s">
        <v>650</v>
      </c>
    </row>
    <row r="520" spans="30:32" x14ac:dyDescent="0.2">
      <c r="AD520" s="11" t="s">
        <v>1503</v>
      </c>
      <c r="AE520" s="10" t="s">
        <v>1504</v>
      </c>
      <c r="AF520" s="10" t="s">
        <v>650</v>
      </c>
    </row>
    <row r="521" spans="30:32" x14ac:dyDescent="0.2">
      <c r="AD521" s="11" t="s">
        <v>1505</v>
      </c>
      <c r="AE521" s="10" t="s">
        <v>1506</v>
      </c>
      <c r="AF521" s="10" t="s">
        <v>650</v>
      </c>
    </row>
    <row r="522" spans="30:32" x14ac:dyDescent="0.2">
      <c r="AD522" s="11" t="s">
        <v>1507</v>
      </c>
      <c r="AE522" s="10" t="s">
        <v>1508</v>
      </c>
      <c r="AF522" s="10" t="s">
        <v>650</v>
      </c>
    </row>
    <row r="523" spans="30:32" x14ac:dyDescent="0.2">
      <c r="AD523" s="11" t="s">
        <v>1509</v>
      </c>
      <c r="AE523" s="10" t="s">
        <v>1510</v>
      </c>
      <c r="AF523" s="10" t="s">
        <v>650</v>
      </c>
    </row>
    <row r="524" spans="30:32" x14ac:dyDescent="0.2">
      <c r="AD524" s="11" t="s">
        <v>1511</v>
      </c>
      <c r="AE524" s="10" t="s">
        <v>1512</v>
      </c>
      <c r="AF524" s="10" t="s">
        <v>650</v>
      </c>
    </row>
    <row r="525" spans="30:32" x14ac:dyDescent="0.2">
      <c r="AD525" s="11" t="s">
        <v>1513</v>
      </c>
      <c r="AE525" s="10" t="s">
        <v>1514</v>
      </c>
      <c r="AF525" s="10" t="s">
        <v>650</v>
      </c>
    </row>
    <row r="526" spans="30:32" x14ac:dyDescent="0.2">
      <c r="AD526" s="11" t="s">
        <v>1515</v>
      </c>
      <c r="AE526" s="10" t="s">
        <v>1516</v>
      </c>
      <c r="AF526" s="10" t="s">
        <v>650</v>
      </c>
    </row>
    <row r="527" spans="30:32" x14ac:dyDescent="0.2">
      <c r="AD527" s="11" t="s">
        <v>1517</v>
      </c>
      <c r="AE527" s="10" t="s">
        <v>1518</v>
      </c>
      <c r="AF527" s="10" t="s">
        <v>650</v>
      </c>
    </row>
    <row r="528" spans="30:32" x14ac:dyDescent="0.2">
      <c r="AD528" s="11" t="s">
        <v>1519</v>
      </c>
      <c r="AE528" s="10" t="s">
        <v>1518</v>
      </c>
      <c r="AF528" s="10" t="s">
        <v>650</v>
      </c>
    </row>
    <row r="529" spans="30:32" x14ac:dyDescent="0.2">
      <c r="AD529" s="11" t="s">
        <v>1520</v>
      </c>
      <c r="AE529" s="10" t="s">
        <v>1521</v>
      </c>
      <c r="AF529" s="10" t="s">
        <v>650</v>
      </c>
    </row>
    <row r="530" spans="30:32" x14ac:dyDescent="0.2">
      <c r="AD530" s="11" t="s">
        <v>1522</v>
      </c>
      <c r="AE530" s="10" t="s">
        <v>1523</v>
      </c>
      <c r="AF530" s="10" t="s">
        <v>650</v>
      </c>
    </row>
    <row r="531" spans="30:32" x14ac:dyDescent="0.2">
      <c r="AD531" s="11" t="s">
        <v>1524</v>
      </c>
      <c r="AE531" s="10" t="s">
        <v>1525</v>
      </c>
      <c r="AF531" s="10" t="s">
        <v>650</v>
      </c>
    </row>
    <row r="532" spans="30:32" x14ac:dyDescent="0.2">
      <c r="AD532" s="11" t="s">
        <v>1526</v>
      </c>
      <c r="AE532" s="10" t="s">
        <v>1527</v>
      </c>
      <c r="AF532" s="10" t="s">
        <v>650</v>
      </c>
    </row>
    <row r="533" spans="30:32" x14ac:dyDescent="0.2">
      <c r="AD533" s="11" t="s">
        <v>1528</v>
      </c>
      <c r="AE533" s="10" t="s">
        <v>1529</v>
      </c>
      <c r="AF533" s="10" t="s">
        <v>650</v>
      </c>
    </row>
    <row r="534" spans="30:32" x14ac:dyDescent="0.2">
      <c r="AD534" s="11" t="s">
        <v>1530</v>
      </c>
      <c r="AE534" s="10" t="s">
        <v>1531</v>
      </c>
      <c r="AF534" s="10" t="s">
        <v>650</v>
      </c>
    </row>
    <row r="535" spans="30:32" x14ac:dyDescent="0.2">
      <c r="AD535" s="11" t="s">
        <v>1532</v>
      </c>
      <c r="AE535" s="10" t="s">
        <v>1533</v>
      </c>
      <c r="AF535" s="10" t="s">
        <v>650</v>
      </c>
    </row>
    <row r="536" spans="30:32" x14ac:dyDescent="0.2">
      <c r="AD536" s="11" t="s">
        <v>1534</v>
      </c>
      <c r="AE536" s="10" t="s">
        <v>1535</v>
      </c>
      <c r="AF536" s="10" t="s">
        <v>650</v>
      </c>
    </row>
    <row r="537" spans="30:32" x14ac:dyDescent="0.2">
      <c r="AD537" s="11" t="s">
        <v>1536</v>
      </c>
      <c r="AE537" s="10" t="s">
        <v>1537</v>
      </c>
      <c r="AF537" s="10" t="s">
        <v>650</v>
      </c>
    </row>
    <row r="538" spans="30:32" x14ac:dyDescent="0.2">
      <c r="AD538" s="11" t="s">
        <v>1538</v>
      </c>
      <c r="AE538" s="10" t="s">
        <v>1539</v>
      </c>
      <c r="AF538" s="10" t="s">
        <v>650</v>
      </c>
    </row>
    <row r="539" spans="30:32" x14ac:dyDescent="0.2">
      <c r="AD539" s="11" t="s">
        <v>1540</v>
      </c>
      <c r="AE539" s="10" t="s">
        <v>1541</v>
      </c>
      <c r="AF539" s="10" t="s">
        <v>650</v>
      </c>
    </row>
    <row r="540" spans="30:32" x14ac:dyDescent="0.2">
      <c r="AD540" s="11" t="s">
        <v>1542</v>
      </c>
      <c r="AE540" s="10" t="s">
        <v>1543</v>
      </c>
      <c r="AF540" s="10" t="s">
        <v>650</v>
      </c>
    </row>
    <row r="541" spans="30:32" x14ac:dyDescent="0.2">
      <c r="AD541" s="11" t="s">
        <v>1544</v>
      </c>
      <c r="AE541" s="10" t="s">
        <v>1545</v>
      </c>
      <c r="AF541" s="10" t="s">
        <v>650</v>
      </c>
    </row>
    <row r="542" spans="30:32" x14ac:dyDescent="0.2">
      <c r="AD542" s="11" t="s">
        <v>1546</v>
      </c>
      <c r="AE542" s="10" t="s">
        <v>1547</v>
      </c>
      <c r="AF542" s="10" t="s">
        <v>650</v>
      </c>
    </row>
    <row r="543" spans="30:32" x14ac:dyDescent="0.2">
      <c r="AD543" s="11" t="s">
        <v>1548</v>
      </c>
      <c r="AE543" s="10" t="s">
        <v>1549</v>
      </c>
      <c r="AF543" s="10" t="s">
        <v>650</v>
      </c>
    </row>
    <row r="544" spans="30:32" x14ac:dyDescent="0.2">
      <c r="AD544" s="11" t="s">
        <v>1550</v>
      </c>
      <c r="AE544" s="10" t="s">
        <v>1551</v>
      </c>
      <c r="AF544" s="10" t="s">
        <v>650</v>
      </c>
    </row>
    <row r="545" spans="30:32" x14ac:dyDescent="0.2">
      <c r="AD545" s="11" t="s">
        <v>1552</v>
      </c>
      <c r="AE545" s="10" t="s">
        <v>1553</v>
      </c>
      <c r="AF545" s="10" t="s">
        <v>650</v>
      </c>
    </row>
    <row r="546" spans="30:32" x14ac:dyDescent="0.2">
      <c r="AD546" s="11" t="s">
        <v>1554</v>
      </c>
      <c r="AE546" s="10" t="s">
        <v>1555</v>
      </c>
      <c r="AF546" s="10" t="s">
        <v>650</v>
      </c>
    </row>
    <row r="547" spans="30:32" x14ac:dyDescent="0.2">
      <c r="AD547" s="11" t="s">
        <v>1556</v>
      </c>
      <c r="AE547" s="10" t="s">
        <v>1557</v>
      </c>
      <c r="AF547" s="10" t="s">
        <v>650</v>
      </c>
    </row>
    <row r="548" spans="30:32" x14ac:dyDescent="0.2">
      <c r="AD548" s="11" t="s">
        <v>1558</v>
      </c>
      <c r="AE548" s="10" t="s">
        <v>1559</v>
      </c>
      <c r="AF548" s="10" t="s">
        <v>650</v>
      </c>
    </row>
    <row r="549" spans="30:32" x14ac:dyDescent="0.2">
      <c r="AD549" s="11" t="s">
        <v>1560</v>
      </c>
      <c r="AE549" s="10" t="s">
        <v>1561</v>
      </c>
      <c r="AF549" s="10" t="s">
        <v>650</v>
      </c>
    </row>
    <row r="550" spans="30:32" x14ac:dyDescent="0.2">
      <c r="AD550" s="11" t="s">
        <v>1562</v>
      </c>
      <c r="AE550" s="10" t="s">
        <v>1563</v>
      </c>
      <c r="AF550" s="10" t="s">
        <v>650</v>
      </c>
    </row>
    <row r="551" spans="30:32" x14ac:dyDescent="0.2">
      <c r="AD551" s="11" t="s">
        <v>1564</v>
      </c>
      <c r="AE551" s="10" t="s">
        <v>1565</v>
      </c>
      <c r="AF551" s="10" t="s">
        <v>650</v>
      </c>
    </row>
    <row r="552" spans="30:32" x14ac:dyDescent="0.2">
      <c r="AD552" s="11" t="s">
        <v>1566</v>
      </c>
      <c r="AE552" s="10" t="s">
        <v>1567</v>
      </c>
      <c r="AF552" s="10" t="s">
        <v>650</v>
      </c>
    </row>
    <row r="553" spans="30:32" x14ac:dyDescent="0.2">
      <c r="AD553" s="11" t="s">
        <v>1568</v>
      </c>
      <c r="AE553" s="10" t="s">
        <v>1569</v>
      </c>
      <c r="AF553" s="10" t="s">
        <v>650</v>
      </c>
    </row>
    <row r="554" spans="30:32" x14ac:dyDescent="0.2">
      <c r="AD554" s="11" t="s">
        <v>1570</v>
      </c>
      <c r="AE554" s="10" t="s">
        <v>1571</v>
      </c>
      <c r="AF554" s="10" t="s">
        <v>650</v>
      </c>
    </row>
    <row r="555" spans="30:32" x14ac:dyDescent="0.2">
      <c r="AD555" s="11" t="s">
        <v>1572</v>
      </c>
      <c r="AE555" s="10" t="s">
        <v>1573</v>
      </c>
      <c r="AF555" s="10" t="s">
        <v>650</v>
      </c>
    </row>
    <row r="556" spans="30:32" x14ac:dyDescent="0.2">
      <c r="AD556" s="11" t="s">
        <v>1574</v>
      </c>
      <c r="AE556" s="10" t="s">
        <v>1575</v>
      </c>
      <c r="AF556" s="10" t="s">
        <v>650</v>
      </c>
    </row>
    <row r="557" spans="30:32" x14ac:dyDescent="0.2">
      <c r="AD557" s="11" t="s">
        <v>1576</v>
      </c>
      <c r="AE557" s="10" t="s">
        <v>1577</v>
      </c>
      <c r="AF557" s="10" t="s">
        <v>650</v>
      </c>
    </row>
    <row r="558" spans="30:32" x14ac:dyDescent="0.2">
      <c r="AD558" s="11" t="s">
        <v>1578</v>
      </c>
      <c r="AE558" s="10" t="s">
        <v>1579</v>
      </c>
      <c r="AF558" s="10" t="s">
        <v>650</v>
      </c>
    </row>
    <row r="559" spans="30:32" x14ac:dyDescent="0.2">
      <c r="AD559" s="11" t="s">
        <v>1580</v>
      </c>
      <c r="AE559" s="10" t="s">
        <v>1581</v>
      </c>
      <c r="AF559" s="10" t="s">
        <v>650</v>
      </c>
    </row>
    <row r="560" spans="30:32" x14ac:dyDescent="0.2">
      <c r="AD560" s="11" t="s">
        <v>1582</v>
      </c>
      <c r="AE560" s="10" t="s">
        <v>1583</v>
      </c>
      <c r="AF560" s="10" t="s">
        <v>650</v>
      </c>
    </row>
    <row r="561" spans="30:32" x14ac:dyDescent="0.2">
      <c r="AD561" s="11" t="s">
        <v>1584</v>
      </c>
      <c r="AE561" s="10" t="s">
        <v>1585</v>
      </c>
      <c r="AF561" s="10" t="s">
        <v>650</v>
      </c>
    </row>
    <row r="562" spans="30:32" x14ac:dyDescent="0.2">
      <c r="AD562" s="11" t="s">
        <v>1586</v>
      </c>
      <c r="AE562" s="10" t="s">
        <v>1587</v>
      </c>
      <c r="AF562" s="10" t="s">
        <v>650</v>
      </c>
    </row>
    <row r="563" spans="30:32" x14ac:dyDescent="0.2">
      <c r="AD563" s="11" t="s">
        <v>1588</v>
      </c>
      <c r="AE563" s="10" t="s">
        <v>1589</v>
      </c>
      <c r="AF563" s="10" t="s">
        <v>650</v>
      </c>
    </row>
    <row r="564" spans="30:32" x14ac:dyDescent="0.2">
      <c r="AD564" s="11" t="s">
        <v>1590</v>
      </c>
      <c r="AE564" s="10" t="s">
        <v>1591</v>
      </c>
      <c r="AF564" s="10" t="s">
        <v>650</v>
      </c>
    </row>
    <row r="565" spans="30:32" x14ac:dyDescent="0.2">
      <c r="AD565" s="11" t="s">
        <v>1592</v>
      </c>
      <c r="AE565" s="10" t="s">
        <v>1593</v>
      </c>
      <c r="AF565" s="10" t="s">
        <v>650</v>
      </c>
    </row>
    <row r="566" spans="30:32" x14ac:dyDescent="0.2">
      <c r="AD566" s="11" t="s">
        <v>1594</v>
      </c>
      <c r="AE566" s="10" t="s">
        <v>1595</v>
      </c>
      <c r="AF566" s="10" t="s">
        <v>650</v>
      </c>
    </row>
    <row r="567" spans="30:32" x14ac:dyDescent="0.2">
      <c r="AD567" s="11" t="s">
        <v>1596</v>
      </c>
      <c r="AE567" s="10" t="s">
        <v>1597</v>
      </c>
      <c r="AF567" s="10" t="s">
        <v>650</v>
      </c>
    </row>
    <row r="568" spans="30:32" x14ac:dyDescent="0.2">
      <c r="AD568" s="11" t="s">
        <v>1598</v>
      </c>
      <c r="AE568" s="10" t="s">
        <v>1599</v>
      </c>
      <c r="AF568" s="10" t="s">
        <v>650</v>
      </c>
    </row>
    <row r="569" spans="30:32" x14ac:dyDescent="0.2">
      <c r="AD569" s="11" t="s">
        <v>1600</v>
      </c>
      <c r="AE569" s="10" t="s">
        <v>1601</v>
      </c>
      <c r="AF569" s="10" t="s">
        <v>650</v>
      </c>
    </row>
    <row r="570" spans="30:32" x14ac:dyDescent="0.2">
      <c r="AD570" s="11" t="s">
        <v>1602</v>
      </c>
      <c r="AE570" s="10" t="s">
        <v>1603</v>
      </c>
      <c r="AF570" s="10" t="s">
        <v>650</v>
      </c>
    </row>
    <row r="571" spans="30:32" x14ac:dyDescent="0.2">
      <c r="AD571" s="11" t="s">
        <v>1604</v>
      </c>
      <c r="AE571" s="10" t="s">
        <v>1605</v>
      </c>
      <c r="AF571" s="10" t="s">
        <v>650</v>
      </c>
    </row>
    <row r="572" spans="30:32" x14ac:dyDescent="0.2">
      <c r="AD572" s="11" t="s">
        <v>1606</v>
      </c>
      <c r="AE572" s="10" t="s">
        <v>1607</v>
      </c>
      <c r="AF572" s="10" t="s">
        <v>650</v>
      </c>
    </row>
    <row r="573" spans="30:32" x14ac:dyDescent="0.2">
      <c r="AD573" s="11" t="s">
        <v>1608</v>
      </c>
      <c r="AE573" s="10" t="s">
        <v>1609</v>
      </c>
      <c r="AF573" s="10" t="s">
        <v>650</v>
      </c>
    </row>
    <row r="574" spans="30:32" x14ac:dyDescent="0.2">
      <c r="AD574" s="11" t="s">
        <v>1610</v>
      </c>
      <c r="AE574" s="10" t="s">
        <v>1609</v>
      </c>
      <c r="AF574" s="10" t="s">
        <v>650</v>
      </c>
    </row>
    <row r="575" spans="30:32" x14ac:dyDescent="0.2">
      <c r="AD575" s="11" t="s">
        <v>1611</v>
      </c>
      <c r="AE575" s="10" t="s">
        <v>1612</v>
      </c>
      <c r="AF575" s="10" t="s">
        <v>650</v>
      </c>
    </row>
    <row r="576" spans="30:32" x14ac:dyDescent="0.2">
      <c r="AD576" s="11" t="s">
        <v>1613</v>
      </c>
      <c r="AE576" s="10" t="s">
        <v>1614</v>
      </c>
      <c r="AF576" s="10" t="s">
        <v>650</v>
      </c>
    </row>
    <row r="577" spans="30:32" x14ac:dyDescent="0.2">
      <c r="AD577" s="11" t="s">
        <v>1615</v>
      </c>
      <c r="AE577" s="10" t="s">
        <v>1616</v>
      </c>
      <c r="AF577" s="10" t="s">
        <v>650</v>
      </c>
    </row>
    <row r="578" spans="30:32" x14ac:dyDescent="0.2">
      <c r="AD578" s="11" t="s">
        <v>1617</v>
      </c>
      <c r="AE578" s="10" t="s">
        <v>1618</v>
      </c>
      <c r="AF578" s="10" t="s">
        <v>650</v>
      </c>
    </row>
    <row r="579" spans="30:32" x14ac:dyDescent="0.2">
      <c r="AD579" s="11" t="s">
        <v>1619</v>
      </c>
      <c r="AE579" s="10" t="s">
        <v>1620</v>
      </c>
      <c r="AF579" s="10" t="s">
        <v>650</v>
      </c>
    </row>
    <row r="580" spans="30:32" x14ac:dyDescent="0.2">
      <c r="AD580" s="11" t="s">
        <v>1621</v>
      </c>
      <c r="AE580" s="10" t="s">
        <v>1622</v>
      </c>
      <c r="AF580" s="10" t="s">
        <v>650</v>
      </c>
    </row>
    <row r="581" spans="30:32" x14ac:dyDescent="0.2">
      <c r="AD581" s="11" t="s">
        <v>1623</v>
      </c>
      <c r="AE581" s="10" t="s">
        <v>1622</v>
      </c>
      <c r="AF581" s="10" t="s">
        <v>650</v>
      </c>
    </row>
    <row r="582" spans="30:32" x14ac:dyDescent="0.2">
      <c r="AD582" s="11" t="s">
        <v>1624</v>
      </c>
      <c r="AE582" s="10" t="s">
        <v>1625</v>
      </c>
      <c r="AF582" s="10" t="s">
        <v>650</v>
      </c>
    </row>
    <row r="583" spans="30:32" x14ac:dyDescent="0.2">
      <c r="AD583" s="11" t="s">
        <v>1626</v>
      </c>
      <c r="AE583" s="10" t="s">
        <v>1627</v>
      </c>
      <c r="AF583" s="10" t="s">
        <v>650</v>
      </c>
    </row>
    <row r="584" spans="30:32" x14ac:dyDescent="0.2">
      <c r="AD584" s="11" t="s">
        <v>1628</v>
      </c>
      <c r="AE584" s="10" t="s">
        <v>1629</v>
      </c>
      <c r="AF584" s="10" t="s">
        <v>650</v>
      </c>
    </row>
    <row r="585" spans="30:32" x14ac:dyDescent="0.2">
      <c r="AD585" s="11" t="s">
        <v>1630</v>
      </c>
      <c r="AE585" s="10" t="s">
        <v>1631</v>
      </c>
      <c r="AF585" s="10" t="s">
        <v>650</v>
      </c>
    </row>
    <row r="586" spans="30:32" x14ac:dyDescent="0.2">
      <c r="AD586" s="11" t="s">
        <v>1632</v>
      </c>
      <c r="AE586" s="10" t="s">
        <v>1633</v>
      </c>
      <c r="AF586" s="10" t="s">
        <v>650</v>
      </c>
    </row>
    <row r="587" spans="30:32" x14ac:dyDescent="0.2">
      <c r="AD587" s="11" t="s">
        <v>1634</v>
      </c>
      <c r="AE587" s="10" t="s">
        <v>1635</v>
      </c>
      <c r="AF587" s="10" t="s">
        <v>650</v>
      </c>
    </row>
    <row r="588" spans="30:32" x14ac:dyDescent="0.2">
      <c r="AD588" s="11" t="s">
        <v>1636</v>
      </c>
      <c r="AE588" s="10" t="s">
        <v>1637</v>
      </c>
      <c r="AF588" s="10" t="s">
        <v>650</v>
      </c>
    </row>
    <row r="589" spans="30:32" x14ac:dyDescent="0.2">
      <c r="AD589" s="11" t="s">
        <v>1638</v>
      </c>
      <c r="AE589" s="10" t="s">
        <v>1639</v>
      </c>
      <c r="AF589" s="10" t="s">
        <v>650</v>
      </c>
    </row>
    <row r="590" spans="30:32" x14ac:dyDescent="0.2">
      <c r="AD590" s="11" t="s">
        <v>1640</v>
      </c>
      <c r="AE590" s="10" t="s">
        <v>1641</v>
      </c>
      <c r="AF590" s="10" t="s">
        <v>650</v>
      </c>
    </row>
    <row r="591" spans="30:32" x14ac:dyDescent="0.2">
      <c r="AD591" s="11" t="s">
        <v>1642</v>
      </c>
      <c r="AE591" s="10" t="s">
        <v>1643</v>
      </c>
      <c r="AF591" s="10" t="s">
        <v>650</v>
      </c>
    </row>
    <row r="592" spans="30:32" x14ac:dyDescent="0.2">
      <c r="AD592" s="11" t="s">
        <v>1644</v>
      </c>
      <c r="AE592" s="10" t="s">
        <v>1645</v>
      </c>
      <c r="AF592" s="10" t="s">
        <v>650</v>
      </c>
    </row>
    <row r="593" spans="30:32" x14ac:dyDescent="0.2">
      <c r="AD593" s="11" t="s">
        <v>1646</v>
      </c>
      <c r="AE593" s="10" t="s">
        <v>1647</v>
      </c>
      <c r="AF593" s="10" t="s">
        <v>650</v>
      </c>
    </row>
    <row r="594" spans="30:32" x14ac:dyDescent="0.2">
      <c r="AD594" s="11" t="s">
        <v>1648</v>
      </c>
      <c r="AE594" s="10" t="s">
        <v>1649</v>
      </c>
      <c r="AF594" s="10" t="s">
        <v>650</v>
      </c>
    </row>
    <row r="595" spans="30:32" x14ac:dyDescent="0.2">
      <c r="AD595" s="11" t="s">
        <v>1650</v>
      </c>
      <c r="AE595" s="10" t="s">
        <v>1651</v>
      </c>
      <c r="AF595" s="10" t="s">
        <v>650</v>
      </c>
    </row>
    <row r="596" spans="30:32" x14ac:dyDescent="0.2">
      <c r="AD596" s="11" t="s">
        <v>1652</v>
      </c>
      <c r="AE596" s="10" t="s">
        <v>1653</v>
      </c>
      <c r="AF596" s="10" t="s">
        <v>650</v>
      </c>
    </row>
    <row r="597" spans="30:32" x14ac:dyDescent="0.2">
      <c r="AD597" s="11" t="s">
        <v>1654</v>
      </c>
      <c r="AE597" s="10" t="s">
        <v>1655</v>
      </c>
      <c r="AF597" s="10" t="s">
        <v>650</v>
      </c>
    </row>
    <row r="598" spans="30:32" x14ac:dyDescent="0.2">
      <c r="AD598" s="11" t="s">
        <v>1656</v>
      </c>
      <c r="AE598" s="10" t="s">
        <v>1657</v>
      </c>
      <c r="AF598" s="10" t="s">
        <v>650</v>
      </c>
    </row>
    <row r="599" spans="30:32" x14ac:dyDescent="0.2">
      <c r="AD599" s="11" t="s">
        <v>1658</v>
      </c>
      <c r="AE599" s="10" t="s">
        <v>1657</v>
      </c>
      <c r="AF599" s="10" t="s">
        <v>650</v>
      </c>
    </row>
    <row r="600" spans="30:32" x14ac:dyDescent="0.2">
      <c r="AD600" s="11" t="s">
        <v>1659</v>
      </c>
      <c r="AE600" s="10" t="s">
        <v>1660</v>
      </c>
      <c r="AF600" s="10" t="s">
        <v>650</v>
      </c>
    </row>
    <row r="601" spans="30:32" x14ac:dyDescent="0.2">
      <c r="AD601" s="11" t="s">
        <v>1661</v>
      </c>
      <c r="AE601" s="10" t="s">
        <v>1662</v>
      </c>
      <c r="AF601" s="10" t="s">
        <v>650</v>
      </c>
    </row>
    <row r="602" spans="30:32" x14ac:dyDescent="0.2">
      <c r="AD602" s="11" t="s">
        <v>1663</v>
      </c>
      <c r="AE602" s="10" t="s">
        <v>1664</v>
      </c>
      <c r="AF602" s="10" t="s">
        <v>650</v>
      </c>
    </row>
    <row r="603" spans="30:32" x14ac:dyDescent="0.2">
      <c r="AD603" s="11" t="s">
        <v>1665</v>
      </c>
      <c r="AE603" s="10" t="s">
        <v>1666</v>
      </c>
      <c r="AF603" s="10" t="s">
        <v>650</v>
      </c>
    </row>
    <row r="604" spans="30:32" x14ac:dyDescent="0.2">
      <c r="AD604" s="11" t="s">
        <v>1667</v>
      </c>
      <c r="AE604" s="10" t="s">
        <v>1668</v>
      </c>
      <c r="AF604" s="10" t="s">
        <v>650</v>
      </c>
    </row>
    <row r="605" spans="30:32" x14ac:dyDescent="0.2">
      <c r="AD605" s="11" t="s">
        <v>1669</v>
      </c>
      <c r="AE605" s="10" t="s">
        <v>1670</v>
      </c>
      <c r="AF605" s="10" t="s">
        <v>650</v>
      </c>
    </row>
    <row r="606" spans="30:32" x14ac:dyDescent="0.2">
      <c r="AD606" s="11" t="s">
        <v>1671</v>
      </c>
      <c r="AE606" s="10" t="s">
        <v>1670</v>
      </c>
      <c r="AF606" s="10" t="s">
        <v>650</v>
      </c>
    </row>
    <row r="607" spans="30:32" x14ac:dyDescent="0.2">
      <c r="AD607" s="11" t="s">
        <v>1672</v>
      </c>
      <c r="AE607" s="10" t="s">
        <v>1670</v>
      </c>
      <c r="AF607" s="10" t="s">
        <v>650</v>
      </c>
    </row>
    <row r="608" spans="30:32" x14ac:dyDescent="0.2">
      <c r="AD608" s="11" t="s">
        <v>1673</v>
      </c>
      <c r="AE608" s="10" t="s">
        <v>1670</v>
      </c>
      <c r="AF608" s="10" t="s">
        <v>650</v>
      </c>
    </row>
    <row r="609" spans="30:32" x14ac:dyDescent="0.2">
      <c r="AD609" s="11" t="s">
        <v>1674</v>
      </c>
      <c r="AE609" s="10" t="s">
        <v>1670</v>
      </c>
      <c r="AF609" s="10" t="s">
        <v>650</v>
      </c>
    </row>
    <row r="610" spans="30:32" x14ac:dyDescent="0.2">
      <c r="AD610" s="11" t="s">
        <v>1675</v>
      </c>
      <c r="AE610" s="10" t="s">
        <v>1676</v>
      </c>
      <c r="AF610" s="10" t="s">
        <v>650</v>
      </c>
    </row>
    <row r="611" spans="30:32" x14ac:dyDescent="0.2">
      <c r="AD611" s="11" t="s">
        <v>1677</v>
      </c>
      <c r="AE611" s="10" t="s">
        <v>1678</v>
      </c>
      <c r="AF611" s="10" t="s">
        <v>650</v>
      </c>
    </row>
    <row r="612" spans="30:32" x14ac:dyDescent="0.2">
      <c r="AD612" s="11" t="s">
        <v>1679</v>
      </c>
      <c r="AE612" s="10" t="s">
        <v>1680</v>
      </c>
      <c r="AF612" s="10" t="s">
        <v>650</v>
      </c>
    </row>
    <row r="613" spans="30:32" x14ac:dyDescent="0.2">
      <c r="AD613" s="11" t="s">
        <v>1681</v>
      </c>
      <c r="AE613" s="10" t="s">
        <v>1680</v>
      </c>
      <c r="AF613" s="10" t="s">
        <v>650</v>
      </c>
    </row>
    <row r="614" spans="30:32" x14ac:dyDescent="0.2">
      <c r="AD614" s="11" t="s">
        <v>1682</v>
      </c>
      <c r="AE614" s="10" t="s">
        <v>1683</v>
      </c>
      <c r="AF614" s="10" t="s">
        <v>650</v>
      </c>
    </row>
    <row r="615" spans="30:32" x14ac:dyDescent="0.2">
      <c r="AD615" s="11" t="s">
        <v>1684</v>
      </c>
      <c r="AE615" s="10" t="s">
        <v>1685</v>
      </c>
      <c r="AF615" s="10" t="s">
        <v>650</v>
      </c>
    </row>
    <row r="616" spans="30:32" x14ac:dyDescent="0.2">
      <c r="AD616" s="11" t="s">
        <v>1686</v>
      </c>
      <c r="AE616" s="10" t="s">
        <v>1687</v>
      </c>
      <c r="AF616" s="10" t="s">
        <v>650</v>
      </c>
    </row>
    <row r="617" spans="30:32" x14ac:dyDescent="0.2">
      <c r="AD617" s="11" t="s">
        <v>1688</v>
      </c>
      <c r="AE617" s="10" t="s">
        <v>1687</v>
      </c>
      <c r="AF617" s="10" t="s">
        <v>650</v>
      </c>
    </row>
    <row r="618" spans="30:32" x14ac:dyDescent="0.2">
      <c r="AD618" s="11" t="s">
        <v>1689</v>
      </c>
      <c r="AE618" s="10" t="s">
        <v>1687</v>
      </c>
      <c r="AF618" s="10" t="s">
        <v>650</v>
      </c>
    </row>
    <row r="619" spans="30:32" x14ac:dyDescent="0.2">
      <c r="AD619" s="11" t="s">
        <v>1690</v>
      </c>
      <c r="AE619" s="10" t="s">
        <v>1691</v>
      </c>
      <c r="AF619" s="10" t="s">
        <v>650</v>
      </c>
    </row>
    <row r="620" spans="30:32" x14ac:dyDescent="0.2">
      <c r="AD620" s="11" t="s">
        <v>1692</v>
      </c>
      <c r="AE620" s="10" t="s">
        <v>1693</v>
      </c>
      <c r="AF620" s="10" t="s">
        <v>650</v>
      </c>
    </row>
    <row r="621" spans="30:32" x14ac:dyDescent="0.2">
      <c r="AD621" s="11" t="s">
        <v>1694</v>
      </c>
      <c r="AE621" s="10" t="s">
        <v>1695</v>
      </c>
      <c r="AF621" s="10" t="s">
        <v>650</v>
      </c>
    </row>
    <row r="622" spans="30:32" x14ac:dyDescent="0.2">
      <c r="AD622" s="11" t="s">
        <v>1696</v>
      </c>
      <c r="AE622" s="10" t="s">
        <v>1695</v>
      </c>
      <c r="AF622" s="10" t="s">
        <v>650</v>
      </c>
    </row>
    <row r="623" spans="30:32" x14ac:dyDescent="0.2">
      <c r="AD623" s="11" t="s">
        <v>1697</v>
      </c>
      <c r="AE623" s="10" t="s">
        <v>1698</v>
      </c>
      <c r="AF623" s="10" t="s">
        <v>650</v>
      </c>
    </row>
    <row r="624" spans="30:32" x14ac:dyDescent="0.2">
      <c r="AD624" s="11" t="s">
        <v>1699</v>
      </c>
      <c r="AE624" s="10" t="s">
        <v>1700</v>
      </c>
      <c r="AF624" s="10" t="s">
        <v>650</v>
      </c>
    </row>
    <row r="625" spans="30:32" x14ac:dyDescent="0.2">
      <c r="AD625" s="11" t="s">
        <v>1701</v>
      </c>
      <c r="AE625" s="10" t="s">
        <v>1702</v>
      </c>
      <c r="AF625" s="10" t="s">
        <v>650</v>
      </c>
    </row>
    <row r="626" spans="30:32" x14ac:dyDescent="0.2">
      <c r="AD626" s="11" t="s">
        <v>1703</v>
      </c>
      <c r="AE626" s="10" t="s">
        <v>1704</v>
      </c>
      <c r="AF626" s="10" t="s">
        <v>650</v>
      </c>
    </row>
    <row r="627" spans="30:32" x14ac:dyDescent="0.2">
      <c r="AD627" s="11" t="s">
        <v>1705</v>
      </c>
      <c r="AE627" s="10" t="s">
        <v>1706</v>
      </c>
      <c r="AF627" s="10" t="s">
        <v>650</v>
      </c>
    </row>
    <row r="628" spans="30:32" x14ac:dyDescent="0.2">
      <c r="AD628" s="11" t="s">
        <v>1707</v>
      </c>
      <c r="AE628" s="10" t="s">
        <v>1708</v>
      </c>
      <c r="AF628" s="10" t="s">
        <v>650</v>
      </c>
    </row>
    <row r="629" spans="30:32" x14ac:dyDescent="0.2">
      <c r="AD629" s="11" t="s">
        <v>1709</v>
      </c>
      <c r="AE629" s="10" t="s">
        <v>1708</v>
      </c>
      <c r="AF629" s="10" t="s">
        <v>650</v>
      </c>
    </row>
    <row r="630" spans="30:32" x14ac:dyDescent="0.2">
      <c r="AD630" s="11" t="s">
        <v>1710</v>
      </c>
      <c r="AE630" s="10" t="s">
        <v>1708</v>
      </c>
      <c r="AF630" s="10" t="s">
        <v>650</v>
      </c>
    </row>
    <row r="631" spans="30:32" x14ac:dyDescent="0.2">
      <c r="AD631" s="11" t="s">
        <v>1711</v>
      </c>
      <c r="AE631" s="10" t="s">
        <v>1712</v>
      </c>
      <c r="AF631" s="10" t="s">
        <v>650</v>
      </c>
    </row>
    <row r="632" spans="30:32" x14ac:dyDescent="0.2">
      <c r="AD632" s="11" t="s">
        <v>1713</v>
      </c>
      <c r="AE632" s="10" t="s">
        <v>1714</v>
      </c>
      <c r="AF632" s="10" t="s">
        <v>650</v>
      </c>
    </row>
    <row r="633" spans="30:32" x14ac:dyDescent="0.2">
      <c r="AD633" s="11" t="s">
        <v>1715</v>
      </c>
      <c r="AE633" s="10" t="s">
        <v>1708</v>
      </c>
      <c r="AF633" s="10" t="s">
        <v>650</v>
      </c>
    </row>
    <row r="634" spans="30:32" x14ac:dyDescent="0.2">
      <c r="AD634" s="11" t="s">
        <v>1716</v>
      </c>
      <c r="AE634" s="10" t="s">
        <v>1717</v>
      </c>
      <c r="AF634" s="10" t="s">
        <v>650</v>
      </c>
    </row>
    <row r="635" spans="30:32" x14ac:dyDescent="0.2">
      <c r="AD635" s="11" t="s">
        <v>1718</v>
      </c>
      <c r="AE635" s="10" t="s">
        <v>1719</v>
      </c>
      <c r="AF635" s="10" t="s">
        <v>650</v>
      </c>
    </row>
    <row r="636" spans="30:32" x14ac:dyDescent="0.2">
      <c r="AD636" s="11" t="s">
        <v>1720</v>
      </c>
      <c r="AE636" s="10" t="s">
        <v>1719</v>
      </c>
      <c r="AF636" s="10" t="s">
        <v>650</v>
      </c>
    </row>
    <row r="637" spans="30:32" x14ac:dyDescent="0.2">
      <c r="AD637" s="11" t="s">
        <v>1721</v>
      </c>
      <c r="AE637" s="10" t="s">
        <v>1722</v>
      </c>
      <c r="AF637" s="10" t="s">
        <v>650</v>
      </c>
    </row>
    <row r="638" spans="30:32" x14ac:dyDescent="0.2">
      <c r="AD638" s="11" t="s">
        <v>1723</v>
      </c>
      <c r="AE638" s="10" t="s">
        <v>1724</v>
      </c>
      <c r="AF638" s="10" t="s">
        <v>650</v>
      </c>
    </row>
    <row r="639" spans="30:32" x14ac:dyDescent="0.2">
      <c r="AD639" s="11" t="s">
        <v>1725</v>
      </c>
      <c r="AE639" s="10" t="s">
        <v>1726</v>
      </c>
      <c r="AF639" s="10" t="s">
        <v>650</v>
      </c>
    </row>
    <row r="640" spans="30:32" x14ac:dyDescent="0.2">
      <c r="AD640" s="11" t="s">
        <v>1727</v>
      </c>
      <c r="AE640" s="10" t="s">
        <v>1728</v>
      </c>
      <c r="AF640" s="10" t="s">
        <v>650</v>
      </c>
    </row>
    <row r="641" spans="30:32" x14ac:dyDescent="0.2">
      <c r="AD641" s="11" t="s">
        <v>1729</v>
      </c>
      <c r="AE641" s="10" t="s">
        <v>1730</v>
      </c>
      <c r="AF641" s="10" t="s">
        <v>650</v>
      </c>
    </row>
    <row r="642" spans="30:32" x14ac:dyDescent="0.2">
      <c r="AD642" s="11" t="s">
        <v>1731</v>
      </c>
      <c r="AE642" s="10" t="s">
        <v>1732</v>
      </c>
      <c r="AF642" s="10" t="s">
        <v>650</v>
      </c>
    </row>
    <row r="643" spans="30:32" x14ac:dyDescent="0.2">
      <c r="AD643" s="11" t="s">
        <v>1733</v>
      </c>
      <c r="AE643" s="10" t="s">
        <v>1734</v>
      </c>
      <c r="AF643" s="10" t="s">
        <v>650</v>
      </c>
    </row>
    <row r="644" spans="30:32" x14ac:dyDescent="0.2">
      <c r="AD644" s="11" t="s">
        <v>1735</v>
      </c>
      <c r="AE644" s="10" t="s">
        <v>1736</v>
      </c>
      <c r="AF644" s="10" t="s">
        <v>650</v>
      </c>
    </row>
    <row r="645" spans="30:32" x14ac:dyDescent="0.2">
      <c r="AD645" s="11" t="s">
        <v>1737</v>
      </c>
      <c r="AE645" s="10" t="s">
        <v>1738</v>
      </c>
      <c r="AF645" s="10" t="s">
        <v>650</v>
      </c>
    </row>
    <row r="646" spans="30:32" x14ac:dyDescent="0.2">
      <c r="AD646" s="11" t="s">
        <v>1739</v>
      </c>
      <c r="AE646" s="10" t="s">
        <v>1740</v>
      </c>
      <c r="AF646" s="10" t="s">
        <v>650</v>
      </c>
    </row>
    <row r="647" spans="30:32" x14ac:dyDescent="0.2">
      <c r="AD647" s="11" t="s">
        <v>1741</v>
      </c>
      <c r="AE647" s="10" t="s">
        <v>1742</v>
      </c>
      <c r="AF647" s="10" t="s">
        <v>650</v>
      </c>
    </row>
    <row r="648" spans="30:32" x14ac:dyDescent="0.2">
      <c r="AD648" s="11" t="s">
        <v>1743</v>
      </c>
      <c r="AE648" s="10" t="s">
        <v>1744</v>
      </c>
      <c r="AF648" s="10" t="s">
        <v>650</v>
      </c>
    </row>
    <row r="649" spans="30:32" x14ac:dyDescent="0.2">
      <c r="AD649" s="11" t="s">
        <v>1745</v>
      </c>
      <c r="AE649" s="10" t="s">
        <v>1746</v>
      </c>
      <c r="AF649" s="10" t="s">
        <v>650</v>
      </c>
    </row>
    <row r="650" spans="30:32" x14ac:dyDescent="0.2">
      <c r="AD650" s="11" t="s">
        <v>1747</v>
      </c>
      <c r="AE650" s="10" t="s">
        <v>1748</v>
      </c>
      <c r="AF650" s="10" t="s">
        <v>650</v>
      </c>
    </row>
    <row r="651" spans="30:32" x14ac:dyDescent="0.2">
      <c r="AD651" s="11" t="s">
        <v>1749</v>
      </c>
      <c r="AE651" s="10" t="s">
        <v>1750</v>
      </c>
      <c r="AF651" s="10" t="s">
        <v>650</v>
      </c>
    </row>
    <row r="652" spans="30:32" x14ac:dyDescent="0.2">
      <c r="AD652" s="11" t="s">
        <v>1751</v>
      </c>
      <c r="AE652" s="10" t="s">
        <v>1750</v>
      </c>
      <c r="AF652" s="10" t="s">
        <v>650</v>
      </c>
    </row>
    <row r="653" spans="30:32" x14ac:dyDescent="0.2">
      <c r="AD653" s="11" t="s">
        <v>1752</v>
      </c>
      <c r="AE653" s="10" t="s">
        <v>1750</v>
      </c>
      <c r="AF653" s="10" t="s">
        <v>650</v>
      </c>
    </row>
    <row r="654" spans="30:32" x14ac:dyDescent="0.2">
      <c r="AD654" s="11" t="s">
        <v>1753</v>
      </c>
      <c r="AE654" s="10" t="s">
        <v>1750</v>
      </c>
      <c r="AF654" s="10" t="s">
        <v>650</v>
      </c>
    </row>
    <row r="655" spans="30:32" x14ac:dyDescent="0.2">
      <c r="AD655" s="11" t="s">
        <v>1754</v>
      </c>
      <c r="AE655" s="10" t="s">
        <v>1755</v>
      </c>
      <c r="AF655" s="10" t="s">
        <v>650</v>
      </c>
    </row>
    <row r="656" spans="30:32" x14ac:dyDescent="0.2">
      <c r="AD656" s="11" t="s">
        <v>1756</v>
      </c>
      <c r="AE656" s="10" t="s">
        <v>1757</v>
      </c>
      <c r="AF656" s="10" t="s">
        <v>650</v>
      </c>
    </row>
    <row r="657" spans="30:32" x14ac:dyDescent="0.2">
      <c r="AD657" s="11" t="s">
        <v>1758</v>
      </c>
      <c r="AE657" s="10" t="s">
        <v>1759</v>
      </c>
      <c r="AF657" s="10" t="s">
        <v>650</v>
      </c>
    </row>
    <row r="658" spans="30:32" x14ac:dyDescent="0.2">
      <c r="AD658" s="11" t="s">
        <v>1760</v>
      </c>
      <c r="AE658" s="10" t="s">
        <v>1761</v>
      </c>
      <c r="AF658" s="10" t="s">
        <v>650</v>
      </c>
    </row>
    <row r="659" spans="30:32" x14ac:dyDescent="0.2">
      <c r="AD659" s="11" t="s">
        <v>1762</v>
      </c>
      <c r="AE659" s="10" t="s">
        <v>1763</v>
      </c>
      <c r="AF659" s="10" t="s">
        <v>650</v>
      </c>
    </row>
    <row r="660" spans="30:32" x14ac:dyDescent="0.2">
      <c r="AD660" s="11" t="s">
        <v>1764</v>
      </c>
      <c r="AE660" s="10" t="s">
        <v>1765</v>
      </c>
      <c r="AF660" s="10" t="s">
        <v>650</v>
      </c>
    </row>
    <row r="661" spans="30:32" x14ac:dyDescent="0.2">
      <c r="AD661" s="11" t="s">
        <v>1766</v>
      </c>
      <c r="AE661" s="10" t="s">
        <v>1767</v>
      </c>
      <c r="AF661" s="10" t="s">
        <v>650</v>
      </c>
    </row>
    <row r="662" spans="30:32" x14ac:dyDescent="0.2">
      <c r="AD662" s="11" t="s">
        <v>1768</v>
      </c>
      <c r="AE662" s="10" t="s">
        <v>1769</v>
      </c>
      <c r="AF662" s="10" t="s">
        <v>650</v>
      </c>
    </row>
    <row r="663" spans="30:32" x14ac:dyDescent="0.2">
      <c r="AD663" s="11" t="s">
        <v>1770</v>
      </c>
      <c r="AE663" s="10" t="s">
        <v>1769</v>
      </c>
      <c r="AF663" s="10" t="s">
        <v>650</v>
      </c>
    </row>
    <row r="664" spans="30:32" x14ac:dyDescent="0.2">
      <c r="AD664" s="11" t="s">
        <v>1771</v>
      </c>
      <c r="AE664" s="10" t="s">
        <v>1769</v>
      </c>
      <c r="AF664" s="10" t="s">
        <v>650</v>
      </c>
    </row>
    <row r="665" spans="30:32" x14ac:dyDescent="0.2">
      <c r="AD665" s="11" t="s">
        <v>1772</v>
      </c>
      <c r="AE665" s="10" t="s">
        <v>1769</v>
      </c>
      <c r="AF665" s="10" t="s">
        <v>650</v>
      </c>
    </row>
    <row r="666" spans="30:32" x14ac:dyDescent="0.2">
      <c r="AD666" s="11" t="s">
        <v>1773</v>
      </c>
      <c r="AE666" s="10" t="s">
        <v>1769</v>
      </c>
      <c r="AF666" s="10" t="s">
        <v>650</v>
      </c>
    </row>
    <row r="667" spans="30:32" x14ac:dyDescent="0.2">
      <c r="AD667" s="11" t="s">
        <v>1774</v>
      </c>
      <c r="AE667" s="10" t="s">
        <v>1775</v>
      </c>
      <c r="AF667" s="10" t="s">
        <v>650</v>
      </c>
    </row>
    <row r="668" spans="30:32" x14ac:dyDescent="0.2">
      <c r="AD668" s="11" t="s">
        <v>1776</v>
      </c>
      <c r="AE668" s="10" t="s">
        <v>1777</v>
      </c>
      <c r="AF668" s="10" t="s">
        <v>650</v>
      </c>
    </row>
    <row r="669" spans="30:32" x14ac:dyDescent="0.2">
      <c r="AD669" s="11" t="s">
        <v>1778</v>
      </c>
      <c r="AE669" s="10" t="s">
        <v>1777</v>
      </c>
      <c r="AF669" s="10" t="s">
        <v>650</v>
      </c>
    </row>
    <row r="670" spans="30:32" x14ac:dyDescent="0.2">
      <c r="AD670" s="11" t="s">
        <v>1779</v>
      </c>
      <c r="AE670" s="10" t="s">
        <v>1777</v>
      </c>
      <c r="AF670" s="10" t="s">
        <v>650</v>
      </c>
    </row>
    <row r="671" spans="30:32" x14ac:dyDescent="0.2">
      <c r="AD671" s="11" t="s">
        <v>1780</v>
      </c>
      <c r="AE671" s="10" t="s">
        <v>1777</v>
      </c>
      <c r="AF671" s="10" t="s">
        <v>650</v>
      </c>
    </row>
    <row r="672" spans="30:32" x14ac:dyDescent="0.2">
      <c r="AD672" s="11" t="s">
        <v>1781</v>
      </c>
      <c r="AE672" s="10" t="s">
        <v>1777</v>
      </c>
      <c r="AF672" s="10" t="s">
        <v>650</v>
      </c>
    </row>
    <row r="673" spans="30:32" x14ac:dyDescent="0.2">
      <c r="AD673" s="11" t="s">
        <v>1782</v>
      </c>
      <c r="AE673" s="10" t="s">
        <v>1783</v>
      </c>
      <c r="AF673" s="10" t="s">
        <v>650</v>
      </c>
    </row>
    <row r="674" spans="30:32" x14ac:dyDescent="0.2">
      <c r="AD674" s="11" t="s">
        <v>1784</v>
      </c>
      <c r="AE674" s="10" t="s">
        <v>1785</v>
      </c>
      <c r="AF674" s="10" t="s">
        <v>650</v>
      </c>
    </row>
    <row r="675" spans="30:32" x14ac:dyDescent="0.2">
      <c r="AD675" s="11" t="s">
        <v>1786</v>
      </c>
      <c r="AE675" s="10" t="s">
        <v>1787</v>
      </c>
      <c r="AF675" s="10" t="s">
        <v>650</v>
      </c>
    </row>
    <row r="676" spans="30:32" x14ac:dyDescent="0.2">
      <c r="AD676" s="11" t="s">
        <v>1788</v>
      </c>
      <c r="AE676" s="10" t="s">
        <v>1777</v>
      </c>
      <c r="AF676" s="10" t="s">
        <v>650</v>
      </c>
    </row>
    <row r="677" spans="30:32" x14ac:dyDescent="0.2">
      <c r="AD677" s="11" t="s">
        <v>1789</v>
      </c>
      <c r="AE677" s="10" t="s">
        <v>1790</v>
      </c>
      <c r="AF677" s="10" t="s">
        <v>650</v>
      </c>
    </row>
    <row r="678" spans="30:32" x14ac:dyDescent="0.2">
      <c r="AD678" s="11" t="s">
        <v>1791</v>
      </c>
      <c r="AE678" s="10" t="s">
        <v>1792</v>
      </c>
      <c r="AF678" s="10" t="s">
        <v>650</v>
      </c>
    </row>
    <row r="679" spans="30:32" x14ac:dyDescent="0.2">
      <c r="AD679" s="11" t="s">
        <v>1793</v>
      </c>
      <c r="AE679" s="10" t="s">
        <v>1794</v>
      </c>
      <c r="AF679" s="10" t="s">
        <v>650</v>
      </c>
    </row>
    <row r="680" spans="30:32" x14ac:dyDescent="0.2">
      <c r="AD680" s="11" t="s">
        <v>1795</v>
      </c>
      <c r="AE680" s="10" t="s">
        <v>1796</v>
      </c>
      <c r="AF680" s="10" t="s">
        <v>650</v>
      </c>
    </row>
    <row r="681" spans="30:32" x14ac:dyDescent="0.2">
      <c r="AD681" s="11" t="s">
        <v>1797</v>
      </c>
      <c r="AE681" s="10" t="s">
        <v>1798</v>
      </c>
      <c r="AF681" s="10" t="s">
        <v>650</v>
      </c>
    </row>
    <row r="682" spans="30:32" x14ac:dyDescent="0.2">
      <c r="AD682" s="11" t="s">
        <v>1799</v>
      </c>
      <c r="AE682" s="10" t="s">
        <v>1800</v>
      </c>
      <c r="AF682" s="10" t="s">
        <v>650</v>
      </c>
    </row>
    <row r="683" spans="30:32" x14ac:dyDescent="0.2">
      <c r="AD683" s="11" t="s">
        <v>1801</v>
      </c>
      <c r="AE683" s="10" t="s">
        <v>1802</v>
      </c>
      <c r="AF683" s="10" t="s">
        <v>650</v>
      </c>
    </row>
    <row r="684" spans="30:32" x14ac:dyDescent="0.2">
      <c r="AD684" s="11" t="s">
        <v>1803</v>
      </c>
      <c r="AE684" s="10" t="s">
        <v>1804</v>
      </c>
      <c r="AF684" s="10" t="s">
        <v>650</v>
      </c>
    </row>
    <row r="685" spans="30:32" x14ac:dyDescent="0.2">
      <c r="AD685" s="11" t="s">
        <v>1805</v>
      </c>
      <c r="AE685" s="10" t="s">
        <v>1806</v>
      </c>
      <c r="AF685" s="10" t="s">
        <v>650</v>
      </c>
    </row>
    <row r="686" spans="30:32" x14ac:dyDescent="0.2">
      <c r="AD686" s="11" t="s">
        <v>1807</v>
      </c>
      <c r="AE686" s="10" t="s">
        <v>1808</v>
      </c>
      <c r="AF686" s="10" t="s">
        <v>650</v>
      </c>
    </row>
    <row r="687" spans="30:32" x14ac:dyDescent="0.2">
      <c r="AD687" s="11" t="s">
        <v>1809</v>
      </c>
      <c r="AE687" s="10" t="s">
        <v>1810</v>
      </c>
      <c r="AF687" s="10" t="s">
        <v>650</v>
      </c>
    </row>
    <row r="688" spans="30:32" x14ac:dyDescent="0.2">
      <c r="AD688" s="11" t="s">
        <v>1811</v>
      </c>
      <c r="AE688" s="10" t="s">
        <v>1812</v>
      </c>
      <c r="AF688" s="10" t="s">
        <v>650</v>
      </c>
    </row>
    <row r="689" spans="30:32" x14ac:dyDescent="0.2">
      <c r="AD689" s="11" t="s">
        <v>1813</v>
      </c>
      <c r="AE689" s="10" t="s">
        <v>1814</v>
      </c>
      <c r="AF689" s="10" t="s">
        <v>650</v>
      </c>
    </row>
    <row r="690" spans="30:32" x14ac:dyDescent="0.2">
      <c r="AD690" s="11" t="s">
        <v>1815</v>
      </c>
      <c r="AE690" s="10" t="s">
        <v>1816</v>
      </c>
      <c r="AF690" s="10" t="s">
        <v>650</v>
      </c>
    </row>
    <row r="691" spans="30:32" x14ac:dyDescent="0.2">
      <c r="AD691" s="11" t="s">
        <v>1817</v>
      </c>
      <c r="AE691" s="10" t="s">
        <v>1818</v>
      </c>
      <c r="AF691" s="10" t="s">
        <v>650</v>
      </c>
    </row>
    <row r="692" spans="30:32" x14ac:dyDescent="0.2">
      <c r="AD692" s="11" t="s">
        <v>1819</v>
      </c>
      <c r="AE692" s="10" t="s">
        <v>1820</v>
      </c>
      <c r="AF692" s="10" t="s">
        <v>650</v>
      </c>
    </row>
    <row r="693" spans="30:32" x14ac:dyDescent="0.2">
      <c r="AD693" s="11" t="s">
        <v>1821</v>
      </c>
      <c r="AE693" s="10" t="s">
        <v>1822</v>
      </c>
      <c r="AF693" s="10" t="s">
        <v>650</v>
      </c>
    </row>
    <row r="694" spans="30:32" x14ac:dyDescent="0.2">
      <c r="AD694" s="11" t="s">
        <v>1823</v>
      </c>
      <c r="AE694" s="10" t="s">
        <v>1824</v>
      </c>
      <c r="AF694" s="10" t="s">
        <v>650</v>
      </c>
    </row>
    <row r="695" spans="30:32" x14ac:dyDescent="0.2">
      <c r="AD695" s="11" t="s">
        <v>1825</v>
      </c>
      <c r="AE695" s="10" t="s">
        <v>1824</v>
      </c>
      <c r="AF695" s="10" t="s">
        <v>650</v>
      </c>
    </row>
    <row r="696" spans="30:32" x14ac:dyDescent="0.2">
      <c r="AD696" s="11" t="s">
        <v>1826</v>
      </c>
      <c r="AE696" s="10" t="s">
        <v>1827</v>
      </c>
      <c r="AF696" s="10" t="s">
        <v>650</v>
      </c>
    </row>
    <row r="697" spans="30:32" x14ac:dyDescent="0.2">
      <c r="AD697" s="11" t="s">
        <v>1828</v>
      </c>
      <c r="AE697" s="10" t="s">
        <v>1824</v>
      </c>
      <c r="AF697" s="10" t="s">
        <v>650</v>
      </c>
    </row>
    <row r="698" spans="30:32" x14ac:dyDescent="0.2">
      <c r="AD698" s="11" t="s">
        <v>1829</v>
      </c>
      <c r="AE698" s="10" t="s">
        <v>1830</v>
      </c>
      <c r="AF698" s="10" t="s">
        <v>650</v>
      </c>
    </row>
    <row r="699" spans="30:32" x14ac:dyDescent="0.2">
      <c r="AD699" s="11" t="s">
        <v>1831</v>
      </c>
      <c r="AE699" s="10" t="s">
        <v>1832</v>
      </c>
      <c r="AF699" s="10" t="s">
        <v>650</v>
      </c>
    </row>
    <row r="700" spans="30:32" x14ac:dyDescent="0.2">
      <c r="AD700" s="11" t="s">
        <v>1833</v>
      </c>
      <c r="AE700" s="10" t="s">
        <v>1834</v>
      </c>
      <c r="AF700" s="10" t="s">
        <v>650</v>
      </c>
    </row>
    <row r="701" spans="30:32" x14ac:dyDescent="0.2">
      <c r="AD701" s="11" t="s">
        <v>1835</v>
      </c>
      <c r="AE701" s="10" t="s">
        <v>1836</v>
      </c>
      <c r="AF701" s="10" t="s">
        <v>650</v>
      </c>
    </row>
    <row r="702" spans="30:32" x14ac:dyDescent="0.2">
      <c r="AD702" s="11" t="s">
        <v>1837</v>
      </c>
      <c r="AE702" s="10" t="s">
        <v>1838</v>
      </c>
      <c r="AF702" s="10" t="s">
        <v>650</v>
      </c>
    </row>
    <row r="703" spans="30:32" x14ac:dyDescent="0.2">
      <c r="AD703" s="11" t="s">
        <v>1839</v>
      </c>
      <c r="AE703" s="10" t="s">
        <v>1840</v>
      </c>
      <c r="AF703" s="10" t="s">
        <v>650</v>
      </c>
    </row>
    <row r="704" spans="30:32" x14ac:dyDescent="0.2">
      <c r="AD704" s="11" t="s">
        <v>1841</v>
      </c>
      <c r="AE704" s="10" t="s">
        <v>1840</v>
      </c>
      <c r="AF704" s="10" t="s">
        <v>650</v>
      </c>
    </row>
    <row r="705" spans="30:32" x14ac:dyDescent="0.2">
      <c r="AD705" s="11" t="s">
        <v>1842</v>
      </c>
      <c r="AE705" s="10" t="s">
        <v>1840</v>
      </c>
      <c r="AF705" s="10" t="s">
        <v>650</v>
      </c>
    </row>
    <row r="706" spans="30:32" x14ac:dyDescent="0.2">
      <c r="AD706" s="11" t="s">
        <v>1843</v>
      </c>
      <c r="AE706" s="10" t="s">
        <v>1844</v>
      </c>
      <c r="AF706" s="10" t="s">
        <v>650</v>
      </c>
    </row>
    <row r="707" spans="30:32" x14ac:dyDescent="0.2">
      <c r="AD707" s="11" t="s">
        <v>1845</v>
      </c>
      <c r="AE707" s="10" t="s">
        <v>1846</v>
      </c>
      <c r="AF707" s="10" t="s">
        <v>650</v>
      </c>
    </row>
    <row r="708" spans="30:32" x14ac:dyDescent="0.2">
      <c r="AD708" s="11" t="s">
        <v>1847</v>
      </c>
      <c r="AE708" s="10" t="s">
        <v>1848</v>
      </c>
      <c r="AF708" s="10" t="s">
        <v>650</v>
      </c>
    </row>
    <row r="709" spans="30:32" x14ac:dyDescent="0.2">
      <c r="AD709" s="11" t="s">
        <v>1849</v>
      </c>
      <c r="AE709" s="10" t="s">
        <v>1850</v>
      </c>
      <c r="AF709" s="10" t="s">
        <v>650</v>
      </c>
    </row>
    <row r="710" spans="30:32" x14ac:dyDescent="0.2">
      <c r="AD710" s="11" t="s">
        <v>1851</v>
      </c>
      <c r="AE710" s="10" t="s">
        <v>1852</v>
      </c>
      <c r="AF710" s="10" t="s">
        <v>650</v>
      </c>
    </row>
    <row r="711" spans="30:32" x14ac:dyDescent="0.2">
      <c r="AD711" s="11" t="s">
        <v>1853</v>
      </c>
      <c r="AE711" s="10" t="s">
        <v>1854</v>
      </c>
      <c r="AF711" s="10" t="s">
        <v>650</v>
      </c>
    </row>
    <row r="712" spans="30:32" x14ac:dyDescent="0.2">
      <c r="AD712" s="11" t="s">
        <v>1855</v>
      </c>
      <c r="AE712" s="10" t="s">
        <v>1856</v>
      </c>
      <c r="AF712" s="10" t="s">
        <v>650</v>
      </c>
    </row>
    <row r="713" spans="30:32" x14ac:dyDescent="0.2">
      <c r="AD713" s="11" t="s">
        <v>1857</v>
      </c>
      <c r="AE713" s="10" t="s">
        <v>1858</v>
      </c>
      <c r="AF713" s="10" t="s">
        <v>650</v>
      </c>
    </row>
    <row r="714" spans="30:32" x14ac:dyDescent="0.2">
      <c r="AD714" s="11" t="s">
        <v>1859</v>
      </c>
      <c r="AE714" s="10" t="s">
        <v>1860</v>
      </c>
      <c r="AF714" s="10" t="s">
        <v>650</v>
      </c>
    </row>
    <row r="715" spans="30:32" x14ac:dyDescent="0.2">
      <c r="AD715" s="11" t="s">
        <v>1861</v>
      </c>
      <c r="AE715" s="10" t="s">
        <v>1862</v>
      </c>
      <c r="AF715" s="10" t="s">
        <v>650</v>
      </c>
    </row>
    <row r="716" spans="30:32" x14ac:dyDescent="0.2">
      <c r="AD716" s="11" t="s">
        <v>1863</v>
      </c>
      <c r="AE716" s="10" t="s">
        <v>1864</v>
      </c>
      <c r="AF716" s="10" t="s">
        <v>650</v>
      </c>
    </row>
    <row r="717" spans="30:32" x14ac:dyDescent="0.2">
      <c r="AD717" s="11" t="s">
        <v>1865</v>
      </c>
      <c r="AE717" s="10" t="s">
        <v>1866</v>
      </c>
      <c r="AF717" s="10" t="s">
        <v>650</v>
      </c>
    </row>
    <row r="718" spans="30:32" x14ac:dyDescent="0.2">
      <c r="AD718" s="11" t="s">
        <v>1867</v>
      </c>
      <c r="AE718" s="10" t="s">
        <v>1866</v>
      </c>
      <c r="AF718" s="10" t="s">
        <v>650</v>
      </c>
    </row>
    <row r="719" spans="30:32" x14ac:dyDescent="0.2">
      <c r="AD719" s="11" t="s">
        <v>1868</v>
      </c>
      <c r="AE719" s="10" t="s">
        <v>1869</v>
      </c>
      <c r="AF719" s="10" t="s">
        <v>650</v>
      </c>
    </row>
    <row r="720" spans="30:32" x14ac:dyDescent="0.2">
      <c r="AD720" s="11" t="s">
        <v>1870</v>
      </c>
      <c r="AE720" s="10" t="s">
        <v>1871</v>
      </c>
      <c r="AF720" s="10" t="s">
        <v>650</v>
      </c>
    </row>
    <row r="721" spans="30:32" x14ac:dyDescent="0.2">
      <c r="AD721" s="11" t="s">
        <v>1872</v>
      </c>
      <c r="AE721" s="10" t="s">
        <v>1873</v>
      </c>
      <c r="AF721" s="10" t="s">
        <v>650</v>
      </c>
    </row>
    <row r="722" spans="30:32" x14ac:dyDescent="0.2">
      <c r="AD722" s="11" t="s">
        <v>1874</v>
      </c>
      <c r="AE722" s="10" t="s">
        <v>1875</v>
      </c>
      <c r="AF722" s="10" t="s">
        <v>650</v>
      </c>
    </row>
    <row r="723" spans="30:32" x14ac:dyDescent="0.2">
      <c r="AD723" s="11" t="s">
        <v>1876</v>
      </c>
      <c r="AE723" s="10" t="s">
        <v>591</v>
      </c>
      <c r="AF723" s="10" t="s">
        <v>650</v>
      </c>
    </row>
    <row r="724" spans="30:32" x14ac:dyDescent="0.2">
      <c r="AD724" s="11" t="s">
        <v>1877</v>
      </c>
      <c r="AE724" s="10" t="s">
        <v>1878</v>
      </c>
      <c r="AF724" s="10" t="s">
        <v>650</v>
      </c>
    </row>
    <row r="725" spans="30:32" x14ac:dyDescent="0.2">
      <c r="AD725" s="11" t="s">
        <v>1879</v>
      </c>
      <c r="AE725" s="10" t="s">
        <v>1880</v>
      </c>
      <c r="AF725" s="10" t="s">
        <v>650</v>
      </c>
    </row>
    <row r="726" spans="30:32" x14ac:dyDescent="0.2">
      <c r="AD726" s="11" t="s">
        <v>1881</v>
      </c>
      <c r="AE726" s="10" t="s">
        <v>1882</v>
      </c>
      <c r="AF726" s="10" t="s">
        <v>650</v>
      </c>
    </row>
    <row r="727" spans="30:32" x14ac:dyDescent="0.2">
      <c r="AD727" s="11" t="s">
        <v>1883</v>
      </c>
      <c r="AE727" s="10" t="s">
        <v>1884</v>
      </c>
      <c r="AF727" s="10" t="s">
        <v>650</v>
      </c>
    </row>
    <row r="728" spans="30:32" x14ac:dyDescent="0.2">
      <c r="AD728" s="11" t="s">
        <v>1885</v>
      </c>
      <c r="AE728" s="10" t="s">
        <v>1886</v>
      </c>
      <c r="AF728" s="10" t="s">
        <v>650</v>
      </c>
    </row>
    <row r="729" spans="30:32" x14ac:dyDescent="0.2">
      <c r="AD729" s="11" t="s">
        <v>1887</v>
      </c>
      <c r="AE729" s="10" t="s">
        <v>1888</v>
      </c>
      <c r="AF729" s="10" t="s">
        <v>650</v>
      </c>
    </row>
    <row r="730" spans="30:32" x14ac:dyDescent="0.2">
      <c r="AD730" s="11" t="s">
        <v>1889</v>
      </c>
      <c r="AE730" s="10" t="s">
        <v>1890</v>
      </c>
      <c r="AF730" s="10" t="s">
        <v>650</v>
      </c>
    </row>
    <row r="731" spans="30:32" x14ac:dyDescent="0.2">
      <c r="AD731" s="11" t="s">
        <v>1891</v>
      </c>
      <c r="AE731" s="10" t="s">
        <v>1892</v>
      </c>
      <c r="AF731" s="10" t="s">
        <v>650</v>
      </c>
    </row>
    <row r="732" spans="30:32" x14ac:dyDescent="0.2">
      <c r="AD732" s="11" t="s">
        <v>1893</v>
      </c>
      <c r="AE732" s="10" t="s">
        <v>1892</v>
      </c>
      <c r="AF732" s="10" t="s">
        <v>650</v>
      </c>
    </row>
    <row r="733" spans="30:32" x14ac:dyDescent="0.2">
      <c r="AD733" s="11" t="s">
        <v>1894</v>
      </c>
      <c r="AE733" s="10" t="s">
        <v>1892</v>
      </c>
      <c r="AF733" s="10" t="s">
        <v>650</v>
      </c>
    </row>
    <row r="734" spans="30:32" x14ac:dyDescent="0.2">
      <c r="AD734" s="11" t="s">
        <v>1895</v>
      </c>
      <c r="AE734" s="10" t="s">
        <v>1892</v>
      </c>
      <c r="AF734" s="10" t="s">
        <v>650</v>
      </c>
    </row>
    <row r="735" spans="30:32" x14ac:dyDescent="0.2">
      <c r="AD735" s="11" t="s">
        <v>1896</v>
      </c>
      <c r="AE735" s="10" t="s">
        <v>1892</v>
      </c>
      <c r="AF735" s="10" t="s">
        <v>650</v>
      </c>
    </row>
    <row r="736" spans="30:32" x14ac:dyDescent="0.2">
      <c r="AD736" s="11" t="s">
        <v>1897</v>
      </c>
      <c r="AE736" s="10" t="s">
        <v>1898</v>
      </c>
      <c r="AF736" s="10" t="s">
        <v>650</v>
      </c>
    </row>
    <row r="737" spans="30:32" x14ac:dyDescent="0.2">
      <c r="AD737" s="11" t="s">
        <v>1899</v>
      </c>
      <c r="AE737" s="10" t="s">
        <v>1900</v>
      </c>
      <c r="AF737" s="10" t="s">
        <v>650</v>
      </c>
    </row>
    <row r="738" spans="30:32" x14ac:dyDescent="0.2">
      <c r="AD738" s="11" t="s">
        <v>1901</v>
      </c>
      <c r="AE738" s="10" t="s">
        <v>1900</v>
      </c>
      <c r="AF738" s="10" t="s">
        <v>650</v>
      </c>
    </row>
    <row r="739" spans="30:32" x14ac:dyDescent="0.2">
      <c r="AD739" s="11" t="s">
        <v>1902</v>
      </c>
      <c r="AE739" s="10" t="s">
        <v>1900</v>
      </c>
      <c r="AF739" s="10" t="s">
        <v>650</v>
      </c>
    </row>
    <row r="740" spans="30:32" x14ac:dyDescent="0.2">
      <c r="AD740" s="11" t="s">
        <v>1903</v>
      </c>
      <c r="AE740" s="10" t="s">
        <v>1900</v>
      </c>
      <c r="AF740" s="10" t="s">
        <v>650</v>
      </c>
    </row>
    <row r="741" spans="30:32" x14ac:dyDescent="0.2">
      <c r="AD741" s="11" t="s">
        <v>1904</v>
      </c>
      <c r="AE741" s="10" t="s">
        <v>1900</v>
      </c>
      <c r="AF741" s="10" t="s">
        <v>650</v>
      </c>
    </row>
    <row r="742" spans="30:32" x14ac:dyDescent="0.2">
      <c r="AD742" s="11" t="s">
        <v>1905</v>
      </c>
      <c r="AE742" s="10" t="s">
        <v>1900</v>
      </c>
      <c r="AF742" s="10" t="s">
        <v>650</v>
      </c>
    </row>
    <row r="743" spans="30:32" x14ac:dyDescent="0.2">
      <c r="AD743" s="11" t="s">
        <v>1906</v>
      </c>
      <c r="AE743" s="10" t="s">
        <v>1900</v>
      </c>
      <c r="AF743" s="10" t="s">
        <v>650</v>
      </c>
    </row>
    <row r="744" spans="30:32" x14ac:dyDescent="0.2">
      <c r="AD744" s="11" t="s">
        <v>1907</v>
      </c>
      <c r="AE744" s="10" t="s">
        <v>1900</v>
      </c>
      <c r="AF744" s="10" t="s">
        <v>650</v>
      </c>
    </row>
    <row r="745" spans="30:32" x14ac:dyDescent="0.2">
      <c r="AD745" s="11" t="s">
        <v>1908</v>
      </c>
      <c r="AE745" s="10" t="s">
        <v>1900</v>
      </c>
      <c r="AF745" s="10" t="s">
        <v>650</v>
      </c>
    </row>
    <row r="746" spans="30:32" x14ac:dyDescent="0.2">
      <c r="AD746" s="11" t="s">
        <v>1909</v>
      </c>
      <c r="AE746" s="10" t="s">
        <v>1900</v>
      </c>
      <c r="AF746" s="10" t="s">
        <v>650</v>
      </c>
    </row>
    <row r="747" spans="30:32" x14ac:dyDescent="0.2">
      <c r="AD747" s="11" t="s">
        <v>1910</v>
      </c>
      <c r="AE747" s="10" t="s">
        <v>1911</v>
      </c>
      <c r="AF747" s="10" t="s">
        <v>650</v>
      </c>
    </row>
    <row r="748" spans="30:32" x14ac:dyDescent="0.2">
      <c r="AD748" s="11" t="s">
        <v>1912</v>
      </c>
      <c r="AE748" s="10" t="s">
        <v>1913</v>
      </c>
      <c r="AF748" s="10" t="s">
        <v>650</v>
      </c>
    </row>
    <row r="749" spans="30:32" x14ac:dyDescent="0.2">
      <c r="AD749" s="11" t="s">
        <v>1914</v>
      </c>
      <c r="AE749" s="10" t="s">
        <v>1900</v>
      </c>
      <c r="AF749" s="10" t="s">
        <v>650</v>
      </c>
    </row>
    <row r="750" spans="30:32" x14ac:dyDescent="0.2">
      <c r="AD750" s="11" t="s">
        <v>1915</v>
      </c>
      <c r="AE750" s="10" t="s">
        <v>1900</v>
      </c>
      <c r="AF750" s="10" t="s">
        <v>650</v>
      </c>
    </row>
    <row r="751" spans="30:32" x14ac:dyDescent="0.2">
      <c r="AD751" s="11" t="s">
        <v>1916</v>
      </c>
      <c r="AE751" s="10" t="s">
        <v>1900</v>
      </c>
      <c r="AF751" s="10" t="s">
        <v>650</v>
      </c>
    </row>
    <row r="752" spans="30:32" x14ac:dyDescent="0.2">
      <c r="AD752" s="11" t="s">
        <v>1917</v>
      </c>
      <c r="AE752" s="10" t="s">
        <v>1900</v>
      </c>
      <c r="AF752" s="10" t="s">
        <v>650</v>
      </c>
    </row>
    <row r="753" spans="30:32" x14ac:dyDescent="0.2">
      <c r="AD753" s="11" t="s">
        <v>1918</v>
      </c>
      <c r="AE753" s="10" t="s">
        <v>1900</v>
      </c>
      <c r="AF753" s="10" t="s">
        <v>650</v>
      </c>
    </row>
    <row r="754" spans="30:32" x14ac:dyDescent="0.2">
      <c r="AD754" s="11" t="s">
        <v>1919</v>
      </c>
      <c r="AE754" s="10" t="s">
        <v>1900</v>
      </c>
      <c r="AF754" s="10" t="s">
        <v>650</v>
      </c>
    </row>
    <row r="755" spans="30:32" x14ac:dyDescent="0.2">
      <c r="AD755" s="11" t="s">
        <v>1920</v>
      </c>
      <c r="AE755" s="10" t="s">
        <v>1921</v>
      </c>
      <c r="AF755" s="10" t="s">
        <v>650</v>
      </c>
    </row>
    <row r="756" spans="30:32" x14ac:dyDescent="0.2">
      <c r="AD756" s="11" t="s">
        <v>1922</v>
      </c>
      <c r="AE756" s="10" t="s">
        <v>1923</v>
      </c>
      <c r="AF756" s="10" t="s">
        <v>650</v>
      </c>
    </row>
    <row r="757" spans="30:32" x14ac:dyDescent="0.2">
      <c r="AD757" s="11" t="s">
        <v>1924</v>
      </c>
      <c r="AE757" s="10" t="s">
        <v>1925</v>
      </c>
      <c r="AF757" s="10" t="s">
        <v>650</v>
      </c>
    </row>
    <row r="758" spans="30:32" x14ac:dyDescent="0.2">
      <c r="AD758" s="11" t="s">
        <v>1926</v>
      </c>
      <c r="AE758" s="10" t="s">
        <v>1827</v>
      </c>
      <c r="AF758" s="10" t="s">
        <v>650</v>
      </c>
    </row>
    <row r="759" spans="30:32" x14ac:dyDescent="0.2">
      <c r="AD759" s="11" t="s">
        <v>1927</v>
      </c>
      <c r="AE759" s="10" t="s">
        <v>1928</v>
      </c>
      <c r="AF759" s="10" t="s">
        <v>639</v>
      </c>
    </row>
    <row r="760" spans="30:32" x14ac:dyDescent="0.2">
      <c r="AD760" s="11" t="s">
        <v>1929</v>
      </c>
      <c r="AE760" s="10" t="s">
        <v>1163</v>
      </c>
      <c r="AF760" s="10" t="s">
        <v>639</v>
      </c>
    </row>
    <row r="761" spans="30:32" x14ac:dyDescent="0.2">
      <c r="AD761" s="11" t="s">
        <v>1930</v>
      </c>
      <c r="AE761" s="10" t="s">
        <v>1931</v>
      </c>
      <c r="AF761" s="10" t="s">
        <v>639</v>
      </c>
    </row>
    <row r="762" spans="30:32" x14ac:dyDescent="0.2">
      <c r="AD762" s="11" t="s">
        <v>1932</v>
      </c>
      <c r="AE762" s="10" t="s">
        <v>1933</v>
      </c>
      <c r="AF762" s="10" t="s">
        <v>639</v>
      </c>
    </row>
    <row r="763" spans="30:32" x14ac:dyDescent="0.2">
      <c r="AD763" s="11" t="s">
        <v>1934</v>
      </c>
      <c r="AE763" s="10" t="s">
        <v>1935</v>
      </c>
      <c r="AF763" s="10" t="s">
        <v>639</v>
      </c>
    </row>
    <row r="764" spans="30:32" x14ac:dyDescent="0.2">
      <c r="AD764" s="11" t="s">
        <v>1936</v>
      </c>
      <c r="AE764" s="10" t="s">
        <v>1937</v>
      </c>
      <c r="AF764" s="10" t="s">
        <v>639</v>
      </c>
    </row>
    <row r="765" spans="30:32" x14ac:dyDescent="0.2">
      <c r="AD765" s="11" t="s">
        <v>1938</v>
      </c>
      <c r="AE765" s="10" t="s">
        <v>1195</v>
      </c>
      <c r="AF765" s="10" t="s">
        <v>639</v>
      </c>
    </row>
    <row r="766" spans="30:32" x14ac:dyDescent="0.2">
      <c r="AD766" s="11" t="s">
        <v>1939</v>
      </c>
      <c r="AE766" s="10" t="s">
        <v>1940</v>
      </c>
      <c r="AF766" s="10" t="s">
        <v>639</v>
      </c>
    </row>
    <row r="767" spans="30:32" x14ac:dyDescent="0.2">
      <c r="AD767" s="11" t="s">
        <v>1941</v>
      </c>
      <c r="AE767" s="10" t="s">
        <v>1268</v>
      </c>
      <c r="AF767" s="10" t="s">
        <v>639</v>
      </c>
    </row>
    <row r="768" spans="30:32" x14ac:dyDescent="0.2">
      <c r="AD768" s="11" t="s">
        <v>1942</v>
      </c>
      <c r="AE768" s="10" t="s">
        <v>1943</v>
      </c>
      <c r="AF768" s="10" t="s">
        <v>639</v>
      </c>
    </row>
    <row r="769" spans="30:32" x14ac:dyDescent="0.2">
      <c r="AD769" s="11" t="s">
        <v>1944</v>
      </c>
      <c r="AE769" s="10" t="s">
        <v>1270</v>
      </c>
      <c r="AF769" s="10" t="s">
        <v>639</v>
      </c>
    </row>
    <row r="770" spans="30:32" x14ac:dyDescent="0.2">
      <c r="AD770" s="11" t="s">
        <v>1945</v>
      </c>
      <c r="AE770" s="10" t="s">
        <v>1270</v>
      </c>
      <c r="AF770" s="10" t="s">
        <v>639</v>
      </c>
    </row>
    <row r="771" spans="30:32" x14ac:dyDescent="0.2">
      <c r="AD771" s="11" t="s">
        <v>1946</v>
      </c>
      <c r="AE771" s="10" t="s">
        <v>1270</v>
      </c>
      <c r="AF771" s="10" t="s">
        <v>639</v>
      </c>
    </row>
    <row r="772" spans="30:32" x14ac:dyDescent="0.2">
      <c r="AD772" s="11" t="s">
        <v>1947</v>
      </c>
      <c r="AE772" s="10" t="s">
        <v>1948</v>
      </c>
      <c r="AF772" s="10" t="s">
        <v>639</v>
      </c>
    </row>
    <row r="773" spans="30:32" x14ac:dyDescent="0.2">
      <c r="AD773" s="11" t="s">
        <v>1949</v>
      </c>
      <c r="AE773" s="10" t="s">
        <v>1948</v>
      </c>
      <c r="AF773" s="10" t="s">
        <v>639</v>
      </c>
    </row>
    <row r="774" spans="30:32" x14ac:dyDescent="0.2">
      <c r="AD774" s="11" t="s">
        <v>1950</v>
      </c>
      <c r="AE774" s="10" t="s">
        <v>1948</v>
      </c>
      <c r="AF774" s="10" t="s">
        <v>639</v>
      </c>
    </row>
    <row r="775" spans="30:32" x14ac:dyDescent="0.2">
      <c r="AD775" s="11" t="s">
        <v>1951</v>
      </c>
      <c r="AE775" s="10" t="s">
        <v>1948</v>
      </c>
      <c r="AF775" s="10" t="s">
        <v>639</v>
      </c>
    </row>
    <row r="776" spans="30:32" x14ac:dyDescent="0.2">
      <c r="AD776" s="11" t="s">
        <v>1952</v>
      </c>
      <c r="AE776" s="10" t="s">
        <v>1948</v>
      </c>
      <c r="AF776" s="10" t="s">
        <v>639</v>
      </c>
    </row>
    <row r="777" spans="30:32" x14ac:dyDescent="0.2">
      <c r="AD777" s="11" t="s">
        <v>1953</v>
      </c>
      <c r="AE777" s="10" t="s">
        <v>1954</v>
      </c>
      <c r="AF777" s="10" t="s">
        <v>639</v>
      </c>
    </row>
    <row r="778" spans="30:32" x14ac:dyDescent="0.2">
      <c r="AD778" s="11" t="s">
        <v>1955</v>
      </c>
      <c r="AE778" s="10" t="s">
        <v>1956</v>
      </c>
      <c r="AF778" s="10" t="s">
        <v>639</v>
      </c>
    </row>
    <row r="779" spans="30:32" x14ac:dyDescent="0.2">
      <c r="AD779" s="11" t="s">
        <v>1957</v>
      </c>
      <c r="AE779" s="10" t="s">
        <v>1958</v>
      </c>
      <c r="AF779" s="10" t="s">
        <v>639</v>
      </c>
    </row>
    <row r="780" spans="30:32" x14ac:dyDescent="0.2">
      <c r="AD780" s="11" t="s">
        <v>1959</v>
      </c>
      <c r="AE780" s="10" t="s">
        <v>1958</v>
      </c>
      <c r="AF780" s="10" t="s">
        <v>639</v>
      </c>
    </row>
    <row r="781" spans="30:32" x14ac:dyDescent="0.2">
      <c r="AD781" s="11" t="s">
        <v>1960</v>
      </c>
      <c r="AE781" s="10" t="s">
        <v>1961</v>
      </c>
      <c r="AF781" s="10" t="s">
        <v>639</v>
      </c>
    </row>
    <row r="782" spans="30:32" x14ac:dyDescent="0.2">
      <c r="AD782" s="11" t="s">
        <v>1962</v>
      </c>
      <c r="AE782" s="10" t="s">
        <v>1963</v>
      </c>
      <c r="AF782" s="10" t="s">
        <v>639</v>
      </c>
    </row>
    <row r="783" spans="30:32" x14ac:dyDescent="0.2">
      <c r="AD783" s="11" t="s">
        <v>1964</v>
      </c>
      <c r="AE783" s="10" t="s">
        <v>1965</v>
      </c>
      <c r="AF783" s="10" t="s">
        <v>639</v>
      </c>
    </row>
    <row r="784" spans="30:32" x14ac:dyDescent="0.2">
      <c r="AD784" s="11" t="s">
        <v>1966</v>
      </c>
      <c r="AE784" s="10" t="s">
        <v>1967</v>
      </c>
      <c r="AF784" s="10" t="s">
        <v>639</v>
      </c>
    </row>
    <row r="785" spans="30:32" x14ac:dyDescent="0.2">
      <c r="AD785" s="11" t="s">
        <v>1968</v>
      </c>
      <c r="AE785" s="10" t="s">
        <v>1969</v>
      </c>
      <c r="AF785" s="10" t="s">
        <v>639</v>
      </c>
    </row>
    <row r="786" spans="30:32" x14ac:dyDescent="0.2">
      <c r="AD786" s="11" t="s">
        <v>1970</v>
      </c>
      <c r="AE786" s="10" t="s">
        <v>1971</v>
      </c>
      <c r="AF786" s="10" t="s">
        <v>639</v>
      </c>
    </row>
    <row r="787" spans="30:32" x14ac:dyDescent="0.2">
      <c r="AD787" s="11" t="s">
        <v>1972</v>
      </c>
      <c r="AE787" s="10" t="s">
        <v>1973</v>
      </c>
      <c r="AF787" s="10" t="s">
        <v>639</v>
      </c>
    </row>
    <row r="788" spans="30:32" x14ac:dyDescent="0.2">
      <c r="AD788" s="11" t="s">
        <v>1974</v>
      </c>
      <c r="AE788" s="10" t="s">
        <v>1975</v>
      </c>
      <c r="AF788" s="10" t="s">
        <v>639</v>
      </c>
    </row>
    <row r="789" spans="30:32" x14ac:dyDescent="0.2">
      <c r="AD789" s="11" t="s">
        <v>1976</v>
      </c>
      <c r="AE789" s="10" t="s">
        <v>1977</v>
      </c>
      <c r="AF789" s="10" t="s">
        <v>639</v>
      </c>
    </row>
    <row r="790" spans="30:32" x14ac:dyDescent="0.2">
      <c r="AD790" s="11" t="s">
        <v>1978</v>
      </c>
      <c r="AE790" s="10" t="s">
        <v>1979</v>
      </c>
      <c r="AF790" s="10" t="s">
        <v>639</v>
      </c>
    </row>
    <row r="791" spans="30:32" x14ac:dyDescent="0.2">
      <c r="AD791" s="11" t="s">
        <v>1980</v>
      </c>
      <c r="AE791" s="10" t="s">
        <v>1981</v>
      </c>
      <c r="AF791" s="10" t="s">
        <v>639</v>
      </c>
    </row>
    <row r="792" spans="30:32" x14ac:dyDescent="0.2">
      <c r="AD792" s="11" t="s">
        <v>1982</v>
      </c>
      <c r="AE792" s="10" t="s">
        <v>1983</v>
      </c>
      <c r="AF792" s="10" t="s">
        <v>639</v>
      </c>
    </row>
    <row r="793" spans="30:32" x14ac:dyDescent="0.2">
      <c r="AD793" s="11" t="s">
        <v>1984</v>
      </c>
      <c r="AE793" s="10" t="s">
        <v>1985</v>
      </c>
      <c r="AF793" s="10" t="s">
        <v>639</v>
      </c>
    </row>
    <row r="794" spans="30:32" x14ac:dyDescent="0.2">
      <c r="AD794" s="11" t="s">
        <v>1986</v>
      </c>
      <c r="AE794" s="10" t="s">
        <v>1987</v>
      </c>
      <c r="AF794" s="10" t="s">
        <v>639</v>
      </c>
    </row>
    <row r="795" spans="30:32" x14ac:dyDescent="0.2">
      <c r="AD795" s="11" t="s">
        <v>1988</v>
      </c>
      <c r="AE795" s="10" t="s">
        <v>1989</v>
      </c>
      <c r="AF795" s="10" t="s">
        <v>639</v>
      </c>
    </row>
    <row r="796" spans="30:32" x14ac:dyDescent="0.2">
      <c r="AD796" s="11" t="s">
        <v>1990</v>
      </c>
      <c r="AE796" s="10" t="s">
        <v>1989</v>
      </c>
      <c r="AF796" s="10" t="s">
        <v>639</v>
      </c>
    </row>
    <row r="797" spans="30:32" x14ac:dyDescent="0.2">
      <c r="AD797" s="11" t="s">
        <v>1991</v>
      </c>
      <c r="AE797" s="10" t="s">
        <v>1992</v>
      </c>
      <c r="AF797" s="10" t="s">
        <v>639</v>
      </c>
    </row>
    <row r="798" spans="30:32" x14ac:dyDescent="0.2">
      <c r="AD798" s="11" t="s">
        <v>1993</v>
      </c>
      <c r="AE798" s="10" t="s">
        <v>1994</v>
      </c>
      <c r="AF798" s="10" t="s">
        <v>639</v>
      </c>
    </row>
    <row r="799" spans="30:32" x14ac:dyDescent="0.2">
      <c r="AD799" s="11" t="s">
        <v>1995</v>
      </c>
      <c r="AE799" s="10" t="s">
        <v>1996</v>
      </c>
      <c r="AF799" s="10" t="s">
        <v>639</v>
      </c>
    </row>
    <row r="800" spans="30:32" x14ac:dyDescent="0.2">
      <c r="AD800" s="11" t="s">
        <v>1997</v>
      </c>
      <c r="AE800" s="10" t="s">
        <v>1998</v>
      </c>
      <c r="AF800" s="10" t="s">
        <v>639</v>
      </c>
    </row>
    <row r="801" spans="30:32" x14ac:dyDescent="0.2">
      <c r="AD801" s="11" t="s">
        <v>1999</v>
      </c>
      <c r="AE801" s="10" t="s">
        <v>2000</v>
      </c>
      <c r="AF801" s="10" t="s">
        <v>639</v>
      </c>
    </row>
    <row r="802" spans="30:32" x14ac:dyDescent="0.2">
      <c r="AD802" s="11" t="s">
        <v>2001</v>
      </c>
      <c r="AE802" s="10" t="s">
        <v>2002</v>
      </c>
      <c r="AF802" s="10" t="s">
        <v>639</v>
      </c>
    </row>
    <row r="803" spans="30:32" x14ac:dyDescent="0.2">
      <c r="AD803" s="11" t="s">
        <v>2003</v>
      </c>
      <c r="AE803" s="10" t="s">
        <v>2004</v>
      </c>
      <c r="AF803" s="10" t="s">
        <v>639</v>
      </c>
    </row>
    <row r="804" spans="30:32" x14ac:dyDescent="0.2">
      <c r="AD804" s="11" t="s">
        <v>2005</v>
      </c>
      <c r="AE804" s="10" t="s">
        <v>2006</v>
      </c>
      <c r="AF804" s="10" t="s">
        <v>639</v>
      </c>
    </row>
    <row r="805" spans="30:32" x14ac:dyDescent="0.2">
      <c r="AD805" s="11" t="s">
        <v>2007</v>
      </c>
      <c r="AE805" s="10" t="s">
        <v>2008</v>
      </c>
      <c r="AF805" s="10" t="s">
        <v>639</v>
      </c>
    </row>
    <row r="806" spans="30:32" x14ac:dyDescent="0.2">
      <c r="AD806" s="11" t="s">
        <v>2009</v>
      </c>
      <c r="AE806" s="10" t="s">
        <v>2010</v>
      </c>
      <c r="AF806" s="10" t="s">
        <v>639</v>
      </c>
    </row>
    <row r="807" spans="30:32" x14ac:dyDescent="0.2">
      <c r="AD807" s="11" t="s">
        <v>2011</v>
      </c>
      <c r="AE807" s="10" t="s">
        <v>2012</v>
      </c>
      <c r="AF807" s="10" t="s">
        <v>639</v>
      </c>
    </row>
    <row r="808" spans="30:32" x14ac:dyDescent="0.2">
      <c r="AD808" s="11" t="s">
        <v>2013</v>
      </c>
      <c r="AE808" s="10" t="s">
        <v>2014</v>
      </c>
      <c r="AF808" s="10" t="s">
        <v>639</v>
      </c>
    </row>
    <row r="809" spans="30:32" x14ac:dyDescent="0.2">
      <c r="AD809" s="11" t="s">
        <v>2015</v>
      </c>
      <c r="AE809" s="10" t="s">
        <v>2016</v>
      </c>
      <c r="AF809" s="10" t="s">
        <v>639</v>
      </c>
    </row>
    <row r="810" spans="30:32" x14ac:dyDescent="0.2">
      <c r="AD810" s="11" t="s">
        <v>2017</v>
      </c>
      <c r="AE810" s="10" t="s">
        <v>2018</v>
      </c>
      <c r="AF810" s="10" t="s">
        <v>639</v>
      </c>
    </row>
    <row r="811" spans="30:32" x14ac:dyDescent="0.2">
      <c r="AD811" s="11" t="s">
        <v>2019</v>
      </c>
      <c r="AE811" s="10" t="s">
        <v>1375</v>
      </c>
      <c r="AF811" s="10" t="s">
        <v>639</v>
      </c>
    </row>
    <row r="812" spans="30:32" x14ac:dyDescent="0.2">
      <c r="AD812" s="11" t="s">
        <v>2020</v>
      </c>
      <c r="AE812" s="10" t="s">
        <v>2021</v>
      </c>
      <c r="AF812" s="10" t="s">
        <v>639</v>
      </c>
    </row>
    <row r="813" spans="30:32" x14ac:dyDescent="0.2">
      <c r="AD813" s="11" t="s">
        <v>2022</v>
      </c>
      <c r="AE813" s="10" t="s">
        <v>2023</v>
      </c>
      <c r="AF813" s="10" t="s">
        <v>639</v>
      </c>
    </row>
    <row r="814" spans="30:32" x14ac:dyDescent="0.2">
      <c r="AD814" s="11" t="s">
        <v>2024</v>
      </c>
      <c r="AE814" s="10" t="s">
        <v>2025</v>
      </c>
      <c r="AF814" s="10" t="s">
        <v>639</v>
      </c>
    </row>
    <row r="815" spans="30:32" x14ac:dyDescent="0.2">
      <c r="AD815" s="11" t="s">
        <v>2026</v>
      </c>
      <c r="AE815" s="10" t="s">
        <v>2027</v>
      </c>
      <c r="AF815" s="10" t="s">
        <v>639</v>
      </c>
    </row>
    <row r="816" spans="30:32" x14ac:dyDescent="0.2">
      <c r="AD816" s="11" t="s">
        <v>2028</v>
      </c>
      <c r="AE816" s="10" t="s">
        <v>2029</v>
      </c>
      <c r="AF816" s="10" t="s">
        <v>639</v>
      </c>
    </row>
    <row r="817" spans="30:32" x14ac:dyDescent="0.2">
      <c r="AD817" s="11" t="s">
        <v>2030</v>
      </c>
      <c r="AE817" s="10" t="s">
        <v>2031</v>
      </c>
      <c r="AF817" s="10" t="s">
        <v>639</v>
      </c>
    </row>
    <row r="818" spans="30:32" x14ac:dyDescent="0.2">
      <c r="AD818" s="11" t="s">
        <v>2032</v>
      </c>
      <c r="AE818" s="10" t="s">
        <v>2033</v>
      </c>
      <c r="AF818" s="10" t="s">
        <v>639</v>
      </c>
    </row>
    <row r="819" spans="30:32" x14ac:dyDescent="0.2">
      <c r="AD819" s="11" t="s">
        <v>2034</v>
      </c>
      <c r="AE819" s="10" t="s">
        <v>2035</v>
      </c>
      <c r="AF819" s="10" t="s">
        <v>639</v>
      </c>
    </row>
    <row r="820" spans="30:32" x14ac:dyDescent="0.2">
      <c r="AD820" s="11" t="s">
        <v>2036</v>
      </c>
      <c r="AE820" s="10" t="s">
        <v>2037</v>
      </c>
      <c r="AF820" s="10" t="s">
        <v>639</v>
      </c>
    </row>
    <row r="821" spans="30:32" x14ac:dyDescent="0.2">
      <c r="AD821" s="11" t="s">
        <v>2038</v>
      </c>
      <c r="AE821" s="10" t="s">
        <v>2039</v>
      </c>
      <c r="AF821" s="10" t="s">
        <v>639</v>
      </c>
    </row>
    <row r="822" spans="30:32" x14ac:dyDescent="0.2">
      <c r="AD822" s="11" t="s">
        <v>2040</v>
      </c>
      <c r="AE822" s="10" t="s">
        <v>2041</v>
      </c>
      <c r="AF822" s="10" t="s">
        <v>639</v>
      </c>
    </row>
    <row r="823" spans="30:32" x14ac:dyDescent="0.2">
      <c r="AD823" s="11" t="s">
        <v>2042</v>
      </c>
      <c r="AE823" s="10" t="s">
        <v>2043</v>
      </c>
      <c r="AF823" s="10" t="s">
        <v>639</v>
      </c>
    </row>
    <row r="824" spans="30:32" x14ac:dyDescent="0.2">
      <c r="AD824" s="11" t="s">
        <v>2044</v>
      </c>
      <c r="AE824" s="10" t="s">
        <v>2045</v>
      </c>
      <c r="AF824" s="10" t="s">
        <v>639</v>
      </c>
    </row>
    <row r="825" spans="30:32" x14ac:dyDescent="0.2">
      <c r="AD825" s="11" t="s">
        <v>2046</v>
      </c>
      <c r="AE825" s="10" t="s">
        <v>2047</v>
      </c>
      <c r="AF825" s="10" t="s">
        <v>639</v>
      </c>
    </row>
    <row r="826" spans="30:32" x14ac:dyDescent="0.2">
      <c r="AD826" s="11" t="s">
        <v>2048</v>
      </c>
      <c r="AE826" s="10" t="s">
        <v>1388</v>
      </c>
      <c r="AF826" s="10" t="s">
        <v>639</v>
      </c>
    </row>
    <row r="827" spans="30:32" x14ac:dyDescent="0.2">
      <c r="AD827" s="11" t="s">
        <v>2049</v>
      </c>
      <c r="AE827" s="10" t="s">
        <v>2050</v>
      </c>
      <c r="AF827" s="10" t="s">
        <v>639</v>
      </c>
    </row>
    <row r="828" spans="30:32" x14ac:dyDescent="0.2">
      <c r="AD828" s="11" t="s">
        <v>2051</v>
      </c>
      <c r="AE828" s="10" t="s">
        <v>2052</v>
      </c>
      <c r="AF828" s="10" t="s">
        <v>639</v>
      </c>
    </row>
    <row r="829" spans="30:32" x14ac:dyDescent="0.2">
      <c r="AD829" s="11" t="s">
        <v>2053</v>
      </c>
      <c r="AE829" s="10" t="s">
        <v>1396</v>
      </c>
      <c r="AF829" s="10" t="s">
        <v>639</v>
      </c>
    </row>
    <row r="830" spans="30:32" x14ac:dyDescent="0.2">
      <c r="AD830" s="11" t="s">
        <v>2054</v>
      </c>
      <c r="AE830" s="10" t="s">
        <v>2055</v>
      </c>
      <c r="AF830" s="10" t="s">
        <v>639</v>
      </c>
    </row>
    <row r="831" spans="30:32" x14ac:dyDescent="0.2">
      <c r="AD831" s="11" t="s">
        <v>2056</v>
      </c>
      <c r="AE831" s="10" t="s">
        <v>2057</v>
      </c>
      <c r="AF831" s="10" t="s">
        <v>639</v>
      </c>
    </row>
    <row r="832" spans="30:32" x14ac:dyDescent="0.2">
      <c r="AD832" s="11" t="s">
        <v>2058</v>
      </c>
      <c r="AE832" s="10" t="s">
        <v>2059</v>
      </c>
      <c r="AF832" s="10" t="s">
        <v>639</v>
      </c>
    </row>
    <row r="833" spans="30:32" x14ac:dyDescent="0.2">
      <c r="AD833" s="11" t="s">
        <v>2060</v>
      </c>
      <c r="AE833" s="10" t="s">
        <v>1403</v>
      </c>
      <c r="AF833" s="10" t="s">
        <v>639</v>
      </c>
    </row>
    <row r="834" spans="30:32" x14ac:dyDescent="0.2">
      <c r="AD834" s="11" t="s">
        <v>2061</v>
      </c>
      <c r="AE834" s="10" t="s">
        <v>2062</v>
      </c>
      <c r="AF834" s="10" t="s">
        <v>639</v>
      </c>
    </row>
    <row r="835" spans="30:32" x14ac:dyDescent="0.2">
      <c r="AD835" s="11" t="s">
        <v>2063</v>
      </c>
      <c r="AE835" s="10" t="s">
        <v>2064</v>
      </c>
      <c r="AF835" s="10" t="s">
        <v>639</v>
      </c>
    </row>
    <row r="836" spans="30:32" x14ac:dyDescent="0.2">
      <c r="AD836" s="11" t="s">
        <v>2065</v>
      </c>
      <c r="AE836" s="10" t="s">
        <v>1502</v>
      </c>
      <c r="AF836" s="10" t="s">
        <v>639</v>
      </c>
    </row>
    <row r="837" spans="30:32" x14ac:dyDescent="0.2">
      <c r="AD837" s="11" t="s">
        <v>2066</v>
      </c>
      <c r="AE837" s="10" t="s">
        <v>2067</v>
      </c>
      <c r="AF837" s="10" t="s">
        <v>639</v>
      </c>
    </row>
    <row r="838" spans="30:32" x14ac:dyDescent="0.2">
      <c r="AD838" s="11" t="s">
        <v>2068</v>
      </c>
      <c r="AE838" s="10" t="s">
        <v>2069</v>
      </c>
      <c r="AF838" s="10" t="s">
        <v>639</v>
      </c>
    </row>
    <row r="839" spans="30:32" x14ac:dyDescent="0.2">
      <c r="AD839" s="11" t="s">
        <v>2070</v>
      </c>
      <c r="AE839" s="10" t="s">
        <v>2071</v>
      </c>
      <c r="AF839" s="10" t="s">
        <v>639</v>
      </c>
    </row>
    <row r="840" spans="30:32" x14ac:dyDescent="0.2">
      <c r="AD840" s="11" t="s">
        <v>2072</v>
      </c>
      <c r="AE840" s="10" t="s">
        <v>2073</v>
      </c>
      <c r="AF840" s="10" t="s">
        <v>639</v>
      </c>
    </row>
    <row r="841" spans="30:32" x14ac:dyDescent="0.2">
      <c r="AD841" s="11" t="s">
        <v>2074</v>
      </c>
      <c r="AE841" s="10" t="s">
        <v>2073</v>
      </c>
      <c r="AF841" s="10" t="s">
        <v>639</v>
      </c>
    </row>
    <row r="842" spans="30:32" x14ac:dyDescent="0.2">
      <c r="AD842" s="11" t="s">
        <v>2075</v>
      </c>
      <c r="AE842" s="10" t="s">
        <v>2076</v>
      </c>
      <c r="AF842" s="10" t="s">
        <v>639</v>
      </c>
    </row>
    <row r="843" spans="30:32" x14ac:dyDescent="0.2">
      <c r="AD843" s="11" t="s">
        <v>2077</v>
      </c>
      <c r="AE843" s="10" t="s">
        <v>2078</v>
      </c>
      <c r="AF843" s="10" t="s">
        <v>639</v>
      </c>
    </row>
    <row r="844" spans="30:32" x14ac:dyDescent="0.2">
      <c r="AD844" s="11" t="s">
        <v>2079</v>
      </c>
      <c r="AE844" s="10" t="s">
        <v>2080</v>
      </c>
      <c r="AF844" s="10" t="s">
        <v>639</v>
      </c>
    </row>
    <row r="845" spans="30:32" x14ac:dyDescent="0.2">
      <c r="AD845" s="11" t="s">
        <v>2081</v>
      </c>
      <c r="AE845" s="10" t="s">
        <v>2082</v>
      </c>
      <c r="AF845" s="10" t="s">
        <v>639</v>
      </c>
    </row>
    <row r="846" spans="30:32" x14ac:dyDescent="0.2">
      <c r="AD846" s="11" t="s">
        <v>2083</v>
      </c>
      <c r="AE846" s="10" t="s">
        <v>2084</v>
      </c>
      <c r="AF846" s="10" t="s">
        <v>639</v>
      </c>
    </row>
    <row r="847" spans="30:32" x14ac:dyDescent="0.2">
      <c r="AD847" s="11" t="s">
        <v>2085</v>
      </c>
      <c r="AE847" s="10" t="s">
        <v>2086</v>
      </c>
      <c r="AF847" s="10" t="s">
        <v>639</v>
      </c>
    </row>
    <row r="848" spans="30:32" x14ac:dyDescent="0.2">
      <c r="AD848" s="11" t="s">
        <v>2087</v>
      </c>
      <c r="AE848" s="10" t="s">
        <v>2088</v>
      </c>
      <c r="AF848" s="10" t="s">
        <v>639</v>
      </c>
    </row>
    <row r="849" spans="30:32" x14ac:dyDescent="0.2">
      <c r="AD849" s="11" t="s">
        <v>2089</v>
      </c>
      <c r="AE849" s="10" t="s">
        <v>1428</v>
      </c>
      <c r="AF849" s="10" t="s">
        <v>639</v>
      </c>
    </row>
    <row r="850" spans="30:32" x14ac:dyDescent="0.2">
      <c r="AD850" s="11" t="s">
        <v>2090</v>
      </c>
      <c r="AE850" s="10" t="s">
        <v>2091</v>
      </c>
      <c r="AF850" s="10" t="s">
        <v>639</v>
      </c>
    </row>
    <row r="851" spans="30:32" x14ac:dyDescent="0.2">
      <c r="AD851" s="11" t="s">
        <v>2092</v>
      </c>
      <c r="AE851" s="10" t="s">
        <v>2093</v>
      </c>
      <c r="AF851" s="10" t="s">
        <v>639</v>
      </c>
    </row>
    <row r="852" spans="30:32" x14ac:dyDescent="0.2">
      <c r="AD852" s="11" t="s">
        <v>2094</v>
      </c>
      <c r="AE852" s="10" t="s">
        <v>2095</v>
      </c>
      <c r="AF852" s="10" t="s">
        <v>639</v>
      </c>
    </row>
    <row r="853" spans="30:32" x14ac:dyDescent="0.2">
      <c r="AD853" s="11" t="s">
        <v>2096</v>
      </c>
      <c r="AE853" s="10" t="s">
        <v>2097</v>
      </c>
      <c r="AF853" s="10" t="s">
        <v>639</v>
      </c>
    </row>
    <row r="854" spans="30:32" x14ac:dyDescent="0.2">
      <c r="AD854" s="11" t="s">
        <v>2098</v>
      </c>
      <c r="AE854" s="10" t="s">
        <v>2099</v>
      </c>
      <c r="AF854" s="10" t="s">
        <v>639</v>
      </c>
    </row>
    <row r="855" spans="30:32" x14ac:dyDescent="0.2">
      <c r="AD855" s="11" t="s">
        <v>2100</v>
      </c>
      <c r="AE855" s="10" t="s">
        <v>2101</v>
      </c>
      <c r="AF855" s="10" t="s">
        <v>639</v>
      </c>
    </row>
    <row r="856" spans="30:32" x14ac:dyDescent="0.2">
      <c r="AD856" s="11" t="s">
        <v>2102</v>
      </c>
      <c r="AE856" s="10" t="s">
        <v>2103</v>
      </c>
      <c r="AF856" s="10" t="s">
        <v>639</v>
      </c>
    </row>
    <row r="857" spans="30:32" x14ac:dyDescent="0.2">
      <c r="AD857" s="11" t="s">
        <v>2104</v>
      </c>
      <c r="AE857" s="10" t="s">
        <v>2105</v>
      </c>
      <c r="AF857" s="10" t="s">
        <v>639</v>
      </c>
    </row>
    <row r="858" spans="30:32" x14ac:dyDescent="0.2">
      <c r="AD858" s="11" t="s">
        <v>2106</v>
      </c>
      <c r="AE858" s="10" t="s">
        <v>2107</v>
      </c>
      <c r="AF858" s="10" t="s">
        <v>639</v>
      </c>
    </row>
    <row r="859" spans="30:32" x14ac:dyDescent="0.2">
      <c r="AD859" s="11" t="s">
        <v>2108</v>
      </c>
      <c r="AE859" s="10" t="s">
        <v>2109</v>
      </c>
      <c r="AF859" s="10" t="s">
        <v>639</v>
      </c>
    </row>
    <row r="860" spans="30:32" x14ac:dyDescent="0.2">
      <c r="AD860" s="11" t="s">
        <v>2110</v>
      </c>
      <c r="AE860" s="10" t="s">
        <v>2111</v>
      </c>
      <c r="AF860" s="10" t="s">
        <v>639</v>
      </c>
    </row>
    <row r="861" spans="30:32" x14ac:dyDescent="0.2">
      <c r="AD861" s="11" t="s">
        <v>2112</v>
      </c>
      <c r="AE861" s="10" t="s">
        <v>2113</v>
      </c>
      <c r="AF861" s="10" t="s">
        <v>639</v>
      </c>
    </row>
    <row r="862" spans="30:32" x14ac:dyDescent="0.2">
      <c r="AD862" s="11" t="s">
        <v>2114</v>
      </c>
      <c r="AE862" s="10" t="s">
        <v>2115</v>
      </c>
      <c r="AF862" s="10" t="s">
        <v>639</v>
      </c>
    </row>
    <row r="863" spans="30:32" x14ac:dyDescent="0.2">
      <c r="AD863" s="11" t="s">
        <v>2116</v>
      </c>
      <c r="AE863" s="10" t="s">
        <v>2117</v>
      </c>
      <c r="AF863" s="10" t="s">
        <v>639</v>
      </c>
    </row>
    <row r="864" spans="30:32" x14ac:dyDescent="0.2">
      <c r="AD864" s="11" t="s">
        <v>2118</v>
      </c>
      <c r="AE864" s="10" t="s">
        <v>2119</v>
      </c>
      <c r="AF864" s="10" t="s">
        <v>639</v>
      </c>
    </row>
    <row r="865" spans="30:32" x14ac:dyDescent="0.2">
      <c r="AD865" s="11" t="s">
        <v>2120</v>
      </c>
      <c r="AE865" s="10" t="s">
        <v>2121</v>
      </c>
      <c r="AF865" s="10" t="s">
        <v>639</v>
      </c>
    </row>
    <row r="866" spans="30:32" x14ac:dyDescent="0.2">
      <c r="AD866" s="11" t="s">
        <v>2122</v>
      </c>
      <c r="AE866" s="10" t="s">
        <v>2123</v>
      </c>
      <c r="AF866" s="10" t="s">
        <v>639</v>
      </c>
    </row>
    <row r="867" spans="30:32" x14ac:dyDescent="0.2">
      <c r="AD867" s="11" t="s">
        <v>2124</v>
      </c>
      <c r="AE867" s="10" t="s">
        <v>2125</v>
      </c>
      <c r="AF867" s="10" t="s">
        <v>639</v>
      </c>
    </row>
    <row r="868" spans="30:32" x14ac:dyDescent="0.2">
      <c r="AD868" s="11" t="s">
        <v>2126</v>
      </c>
      <c r="AE868" s="10" t="s">
        <v>2127</v>
      </c>
      <c r="AF868" s="10" t="s">
        <v>639</v>
      </c>
    </row>
    <row r="869" spans="30:32" x14ac:dyDescent="0.2">
      <c r="AD869" s="11" t="s">
        <v>2128</v>
      </c>
      <c r="AE869" s="10" t="s">
        <v>2129</v>
      </c>
      <c r="AF869" s="10" t="s">
        <v>639</v>
      </c>
    </row>
    <row r="870" spans="30:32" x14ac:dyDescent="0.2">
      <c r="AD870" s="11" t="s">
        <v>2130</v>
      </c>
      <c r="AE870" s="10" t="s">
        <v>2131</v>
      </c>
      <c r="AF870" s="10" t="s">
        <v>639</v>
      </c>
    </row>
    <row r="871" spans="30:32" x14ac:dyDescent="0.2">
      <c r="AD871" s="11" t="s">
        <v>2132</v>
      </c>
      <c r="AE871" s="10" t="s">
        <v>2133</v>
      </c>
      <c r="AF871" s="10" t="s">
        <v>639</v>
      </c>
    </row>
    <row r="872" spans="30:32" x14ac:dyDescent="0.2">
      <c r="AD872" s="11" t="s">
        <v>2134</v>
      </c>
      <c r="AE872" s="10" t="s">
        <v>2135</v>
      </c>
      <c r="AF872" s="10" t="s">
        <v>639</v>
      </c>
    </row>
    <row r="873" spans="30:32" x14ac:dyDescent="0.2">
      <c r="AD873" s="11" t="s">
        <v>2136</v>
      </c>
      <c r="AE873" s="10" t="s">
        <v>2137</v>
      </c>
      <c r="AF873" s="10" t="s">
        <v>639</v>
      </c>
    </row>
    <row r="874" spans="30:32" x14ac:dyDescent="0.2">
      <c r="AD874" s="11" t="s">
        <v>2138</v>
      </c>
      <c r="AE874" s="10" t="s">
        <v>2139</v>
      </c>
      <c r="AF874" s="10" t="s">
        <v>639</v>
      </c>
    </row>
    <row r="875" spans="30:32" x14ac:dyDescent="0.2">
      <c r="AD875" s="11" t="s">
        <v>2140</v>
      </c>
      <c r="AE875" s="10" t="s">
        <v>2141</v>
      </c>
      <c r="AF875" s="10" t="s">
        <v>639</v>
      </c>
    </row>
    <row r="876" spans="30:32" x14ac:dyDescent="0.2">
      <c r="AD876" s="11" t="s">
        <v>2142</v>
      </c>
      <c r="AE876" s="10" t="s">
        <v>2143</v>
      </c>
      <c r="AF876" s="10" t="s">
        <v>639</v>
      </c>
    </row>
    <row r="877" spans="30:32" x14ac:dyDescent="0.2">
      <c r="AD877" s="11" t="s">
        <v>2144</v>
      </c>
      <c r="AE877" s="10" t="s">
        <v>2145</v>
      </c>
      <c r="AF877" s="10" t="s">
        <v>639</v>
      </c>
    </row>
    <row r="878" spans="30:32" x14ac:dyDescent="0.2">
      <c r="AD878" s="11" t="s">
        <v>2146</v>
      </c>
      <c r="AE878" s="10" t="s">
        <v>2147</v>
      </c>
      <c r="AF878" s="10" t="s">
        <v>639</v>
      </c>
    </row>
    <row r="879" spans="30:32" x14ac:dyDescent="0.2">
      <c r="AD879" s="11" t="s">
        <v>2148</v>
      </c>
      <c r="AE879" s="10" t="s">
        <v>2149</v>
      </c>
      <c r="AF879" s="10" t="s">
        <v>639</v>
      </c>
    </row>
    <row r="880" spans="30:32" x14ac:dyDescent="0.2">
      <c r="AD880" s="11" t="s">
        <v>2150</v>
      </c>
      <c r="AE880" s="10" t="s">
        <v>2151</v>
      </c>
      <c r="AF880" s="10" t="s">
        <v>639</v>
      </c>
    </row>
    <row r="881" spans="30:32" x14ac:dyDescent="0.2">
      <c r="AD881" s="11" t="s">
        <v>2152</v>
      </c>
      <c r="AE881" s="10" t="s">
        <v>2153</v>
      </c>
      <c r="AF881" s="10" t="s">
        <v>639</v>
      </c>
    </row>
    <row r="882" spans="30:32" x14ac:dyDescent="0.2">
      <c r="AD882" s="11" t="s">
        <v>2154</v>
      </c>
      <c r="AE882" s="10" t="s">
        <v>1724</v>
      </c>
      <c r="AF882" s="10" t="s">
        <v>639</v>
      </c>
    </row>
    <row r="883" spans="30:32" x14ac:dyDescent="0.2">
      <c r="AD883" s="11" t="s">
        <v>2155</v>
      </c>
      <c r="AE883" s="10" t="s">
        <v>2156</v>
      </c>
      <c r="AF883" s="10" t="s">
        <v>639</v>
      </c>
    </row>
    <row r="884" spans="30:32" x14ac:dyDescent="0.2">
      <c r="AD884" s="11" t="s">
        <v>2157</v>
      </c>
      <c r="AE884" s="10" t="s">
        <v>2158</v>
      </c>
      <c r="AF884" s="10" t="s">
        <v>639</v>
      </c>
    </row>
    <row r="885" spans="30:32" x14ac:dyDescent="0.2">
      <c r="AD885" s="11" t="s">
        <v>2159</v>
      </c>
      <c r="AE885" s="10" t="s">
        <v>2160</v>
      </c>
      <c r="AF885" s="10" t="s">
        <v>639</v>
      </c>
    </row>
    <row r="886" spans="30:32" x14ac:dyDescent="0.2">
      <c r="AD886" s="11" t="s">
        <v>2161</v>
      </c>
      <c r="AE886" s="10" t="s">
        <v>2162</v>
      </c>
      <c r="AF886" s="10" t="s">
        <v>639</v>
      </c>
    </row>
    <row r="887" spans="30:32" x14ac:dyDescent="0.2">
      <c r="AD887" s="11" t="s">
        <v>2163</v>
      </c>
      <c r="AE887" s="10" t="s">
        <v>2164</v>
      </c>
      <c r="AF887" s="10" t="s">
        <v>639</v>
      </c>
    </row>
    <row r="888" spans="30:32" x14ac:dyDescent="0.2">
      <c r="AD888" s="11" t="s">
        <v>2165</v>
      </c>
      <c r="AE888" s="10" t="s">
        <v>1637</v>
      </c>
      <c r="AF888" s="10" t="s">
        <v>639</v>
      </c>
    </row>
    <row r="889" spans="30:32" x14ac:dyDescent="0.2">
      <c r="AD889" s="11" t="s">
        <v>2166</v>
      </c>
      <c r="AE889" s="10" t="s">
        <v>2167</v>
      </c>
      <c r="AF889" s="10" t="s">
        <v>639</v>
      </c>
    </row>
    <row r="890" spans="30:32" x14ac:dyDescent="0.2">
      <c r="AD890" s="11" t="s">
        <v>2168</v>
      </c>
      <c r="AE890" s="10" t="s">
        <v>2169</v>
      </c>
      <c r="AF890" s="10" t="s">
        <v>639</v>
      </c>
    </row>
    <row r="891" spans="30:32" x14ac:dyDescent="0.2">
      <c r="AD891" s="11" t="s">
        <v>2170</v>
      </c>
      <c r="AE891" s="10" t="s">
        <v>2171</v>
      </c>
      <c r="AF891" s="10" t="s">
        <v>639</v>
      </c>
    </row>
    <row r="892" spans="30:32" x14ac:dyDescent="0.2">
      <c r="AD892" s="11" t="s">
        <v>2172</v>
      </c>
      <c r="AE892" s="10" t="s">
        <v>2173</v>
      </c>
      <c r="AF892" s="10" t="s">
        <v>639</v>
      </c>
    </row>
    <row r="893" spans="30:32" x14ac:dyDescent="0.2">
      <c r="AD893" s="11" t="s">
        <v>2174</v>
      </c>
      <c r="AE893" s="10" t="s">
        <v>2175</v>
      </c>
      <c r="AF893" s="10" t="s">
        <v>639</v>
      </c>
    </row>
    <row r="894" spans="30:32" x14ac:dyDescent="0.2">
      <c r="AD894" s="11" t="s">
        <v>2176</v>
      </c>
      <c r="AE894" s="10" t="s">
        <v>1191</v>
      </c>
      <c r="AF894" s="10" t="s">
        <v>639</v>
      </c>
    </row>
    <row r="895" spans="30:32" x14ac:dyDescent="0.2">
      <c r="AD895" s="11" t="s">
        <v>2177</v>
      </c>
      <c r="AE895" s="10" t="s">
        <v>2178</v>
      </c>
      <c r="AF895" s="10" t="s">
        <v>639</v>
      </c>
    </row>
    <row r="896" spans="30:32" x14ac:dyDescent="0.2">
      <c r="AD896" s="11" t="s">
        <v>2179</v>
      </c>
      <c r="AE896" s="10" t="s">
        <v>2180</v>
      </c>
      <c r="AF896" s="10" t="s">
        <v>639</v>
      </c>
    </row>
    <row r="897" spans="30:32" x14ac:dyDescent="0.2">
      <c r="AD897" s="11" t="s">
        <v>2181</v>
      </c>
      <c r="AE897" s="10" t="s">
        <v>2182</v>
      </c>
      <c r="AF897" s="10" t="s">
        <v>639</v>
      </c>
    </row>
    <row r="898" spans="30:32" x14ac:dyDescent="0.2">
      <c r="AD898" s="11" t="s">
        <v>2183</v>
      </c>
      <c r="AE898" s="10" t="s">
        <v>2184</v>
      </c>
      <c r="AF898" s="10" t="s">
        <v>639</v>
      </c>
    </row>
    <row r="899" spans="30:32" x14ac:dyDescent="0.2">
      <c r="AD899" s="11" t="s">
        <v>2185</v>
      </c>
      <c r="AE899" s="10" t="s">
        <v>2186</v>
      </c>
      <c r="AF899" s="10" t="s">
        <v>639</v>
      </c>
    </row>
    <row r="900" spans="30:32" x14ac:dyDescent="0.2">
      <c r="AD900" s="11" t="s">
        <v>2187</v>
      </c>
      <c r="AE900" s="10" t="s">
        <v>2188</v>
      </c>
      <c r="AF900" s="10" t="s">
        <v>639</v>
      </c>
    </row>
    <row r="901" spans="30:32" x14ac:dyDescent="0.2">
      <c r="AD901" s="11" t="s">
        <v>2189</v>
      </c>
      <c r="AE901" s="10" t="s">
        <v>2190</v>
      </c>
      <c r="AF901" s="10" t="s">
        <v>639</v>
      </c>
    </row>
    <row r="902" spans="30:32" x14ac:dyDescent="0.2">
      <c r="AD902" s="11" t="s">
        <v>2191</v>
      </c>
      <c r="AE902" s="10" t="s">
        <v>2192</v>
      </c>
      <c r="AF902" s="10" t="s">
        <v>639</v>
      </c>
    </row>
    <row r="903" spans="30:32" x14ac:dyDescent="0.2">
      <c r="AD903" s="11" t="s">
        <v>2193</v>
      </c>
      <c r="AE903" s="10" t="s">
        <v>2194</v>
      </c>
      <c r="AF903" s="10" t="s">
        <v>639</v>
      </c>
    </row>
    <row r="904" spans="30:32" x14ac:dyDescent="0.2">
      <c r="AD904" s="11" t="s">
        <v>2195</v>
      </c>
      <c r="AE904" s="10" t="s">
        <v>2196</v>
      </c>
      <c r="AF904" s="10" t="s">
        <v>639</v>
      </c>
    </row>
    <row r="905" spans="30:32" x14ac:dyDescent="0.2">
      <c r="AD905" s="11" t="s">
        <v>2197</v>
      </c>
      <c r="AE905" s="10" t="s">
        <v>2198</v>
      </c>
      <c r="AF905" s="10" t="s">
        <v>639</v>
      </c>
    </row>
    <row r="906" spans="30:32" x14ac:dyDescent="0.2">
      <c r="AD906" s="11" t="s">
        <v>2199</v>
      </c>
      <c r="AE906" s="10" t="s">
        <v>2200</v>
      </c>
      <c r="AF906" s="10" t="s">
        <v>639</v>
      </c>
    </row>
    <row r="907" spans="30:32" x14ac:dyDescent="0.2">
      <c r="AD907" s="11" t="s">
        <v>2201</v>
      </c>
      <c r="AE907" s="10" t="s">
        <v>2202</v>
      </c>
      <c r="AF907" s="10" t="s">
        <v>639</v>
      </c>
    </row>
    <row r="908" spans="30:32" x14ac:dyDescent="0.2">
      <c r="AD908" s="11" t="s">
        <v>2203</v>
      </c>
      <c r="AE908" s="10" t="s">
        <v>2204</v>
      </c>
      <c r="AF908" s="10" t="s">
        <v>639</v>
      </c>
    </row>
    <row r="909" spans="30:32" x14ac:dyDescent="0.2">
      <c r="AD909" s="11" t="s">
        <v>2205</v>
      </c>
      <c r="AE909" s="10" t="s">
        <v>2206</v>
      </c>
      <c r="AF909" s="10" t="s">
        <v>639</v>
      </c>
    </row>
    <row r="910" spans="30:32" x14ac:dyDescent="0.2">
      <c r="AD910" s="11" t="s">
        <v>2207</v>
      </c>
      <c r="AE910" s="10" t="s">
        <v>2208</v>
      </c>
      <c r="AF910" s="10" t="s">
        <v>639</v>
      </c>
    </row>
    <row r="911" spans="30:32" x14ac:dyDescent="0.2">
      <c r="AD911" s="11" t="s">
        <v>2209</v>
      </c>
      <c r="AE911" s="10" t="s">
        <v>2210</v>
      </c>
      <c r="AF911" s="10" t="s">
        <v>639</v>
      </c>
    </row>
    <row r="912" spans="30:32" x14ac:dyDescent="0.2">
      <c r="AD912" s="11" t="s">
        <v>2211</v>
      </c>
      <c r="AE912" s="10" t="s">
        <v>2212</v>
      </c>
      <c r="AF912" s="10" t="s">
        <v>639</v>
      </c>
    </row>
    <row r="913" spans="30:32" x14ac:dyDescent="0.2">
      <c r="AD913" s="11" t="s">
        <v>2213</v>
      </c>
      <c r="AE913" s="10" t="s">
        <v>1676</v>
      </c>
      <c r="AF913" s="10" t="s">
        <v>639</v>
      </c>
    </row>
    <row r="914" spans="30:32" x14ac:dyDescent="0.2">
      <c r="AD914" s="11" t="s">
        <v>2214</v>
      </c>
      <c r="AE914" s="10" t="s">
        <v>2215</v>
      </c>
      <c r="AF914" s="10" t="s">
        <v>639</v>
      </c>
    </row>
    <row r="915" spans="30:32" x14ac:dyDescent="0.2">
      <c r="AD915" s="11" t="s">
        <v>2216</v>
      </c>
      <c r="AE915" s="10" t="s">
        <v>2217</v>
      </c>
      <c r="AF915" s="10" t="s">
        <v>639</v>
      </c>
    </row>
    <row r="916" spans="30:32" x14ac:dyDescent="0.2">
      <c r="AD916" s="11" t="s">
        <v>2218</v>
      </c>
      <c r="AE916" s="10" t="s">
        <v>2217</v>
      </c>
      <c r="AF916" s="10" t="s">
        <v>639</v>
      </c>
    </row>
    <row r="917" spans="30:32" x14ac:dyDescent="0.2">
      <c r="AD917" s="11" t="s">
        <v>2219</v>
      </c>
      <c r="AE917" s="10" t="s">
        <v>2217</v>
      </c>
      <c r="AF917" s="10" t="s">
        <v>639</v>
      </c>
    </row>
    <row r="918" spans="30:32" x14ac:dyDescent="0.2">
      <c r="AD918" s="11" t="s">
        <v>2220</v>
      </c>
      <c r="AE918" s="10" t="s">
        <v>2221</v>
      </c>
      <c r="AF918" s="10" t="s">
        <v>639</v>
      </c>
    </row>
    <row r="919" spans="30:32" x14ac:dyDescent="0.2">
      <c r="AD919" s="11" t="s">
        <v>2222</v>
      </c>
      <c r="AE919" s="10" t="s">
        <v>2223</v>
      </c>
      <c r="AF919" s="10" t="s">
        <v>639</v>
      </c>
    </row>
    <row r="920" spans="30:32" x14ac:dyDescent="0.2">
      <c r="AD920" s="11" t="s">
        <v>2224</v>
      </c>
      <c r="AE920" s="10" t="s">
        <v>2225</v>
      </c>
      <c r="AF920" s="10" t="s">
        <v>639</v>
      </c>
    </row>
    <row r="921" spans="30:32" x14ac:dyDescent="0.2">
      <c r="AD921" s="11" t="s">
        <v>2226</v>
      </c>
      <c r="AE921" s="10" t="s">
        <v>2227</v>
      </c>
      <c r="AF921" s="10" t="s">
        <v>639</v>
      </c>
    </row>
    <row r="922" spans="30:32" x14ac:dyDescent="0.2">
      <c r="AD922" s="11" t="s">
        <v>2228</v>
      </c>
      <c r="AE922" s="10" t="s">
        <v>1479</v>
      </c>
      <c r="AF922" s="10" t="s">
        <v>639</v>
      </c>
    </row>
    <row r="923" spans="30:32" x14ac:dyDescent="0.2">
      <c r="AD923" s="11" t="s">
        <v>2229</v>
      </c>
      <c r="AE923" s="10" t="s">
        <v>2230</v>
      </c>
      <c r="AF923" s="10" t="s">
        <v>639</v>
      </c>
    </row>
    <row r="924" spans="30:32" x14ac:dyDescent="0.2">
      <c r="AD924" s="11" t="s">
        <v>2231</v>
      </c>
      <c r="AE924" s="10" t="s">
        <v>1712</v>
      </c>
      <c r="AF924" s="10" t="s">
        <v>639</v>
      </c>
    </row>
    <row r="925" spans="30:32" x14ac:dyDescent="0.2">
      <c r="AD925" s="11" t="s">
        <v>2232</v>
      </c>
      <c r="AE925" s="10" t="s">
        <v>2233</v>
      </c>
      <c r="AF925" s="10" t="s">
        <v>639</v>
      </c>
    </row>
    <row r="926" spans="30:32" x14ac:dyDescent="0.2">
      <c r="AD926" s="11" t="s">
        <v>2234</v>
      </c>
      <c r="AE926" s="10" t="s">
        <v>2235</v>
      </c>
      <c r="AF926" s="10" t="s">
        <v>639</v>
      </c>
    </row>
    <row r="927" spans="30:32" x14ac:dyDescent="0.2">
      <c r="AD927" s="11" t="s">
        <v>2236</v>
      </c>
      <c r="AE927" s="10" t="s">
        <v>2237</v>
      </c>
      <c r="AF927" s="10" t="s">
        <v>639</v>
      </c>
    </row>
    <row r="928" spans="30:32" x14ac:dyDescent="0.2">
      <c r="AD928" s="11" t="s">
        <v>2238</v>
      </c>
      <c r="AE928" s="10" t="s">
        <v>2239</v>
      </c>
      <c r="AF928" s="10" t="s">
        <v>639</v>
      </c>
    </row>
    <row r="929" spans="30:32" x14ac:dyDescent="0.2">
      <c r="AD929" s="11" t="s">
        <v>2240</v>
      </c>
      <c r="AE929" s="10" t="s">
        <v>2241</v>
      </c>
      <c r="AF929" s="10" t="s">
        <v>639</v>
      </c>
    </row>
    <row r="930" spans="30:32" x14ac:dyDescent="0.2">
      <c r="AD930" s="11" t="s">
        <v>2242</v>
      </c>
      <c r="AE930" s="10" t="s">
        <v>2243</v>
      </c>
      <c r="AF930" s="10" t="s">
        <v>639</v>
      </c>
    </row>
    <row r="931" spans="30:32" x14ac:dyDescent="0.2">
      <c r="AD931" s="11" t="s">
        <v>2244</v>
      </c>
      <c r="AE931" s="10" t="s">
        <v>2245</v>
      </c>
      <c r="AF931" s="10" t="s">
        <v>639</v>
      </c>
    </row>
    <row r="932" spans="30:32" x14ac:dyDescent="0.2">
      <c r="AD932" s="11" t="s">
        <v>2246</v>
      </c>
      <c r="AE932" s="10" t="s">
        <v>2247</v>
      </c>
      <c r="AF932" s="10" t="s">
        <v>639</v>
      </c>
    </row>
    <row r="933" spans="30:32" x14ac:dyDescent="0.2">
      <c r="AD933" s="11" t="s">
        <v>2248</v>
      </c>
      <c r="AE933" s="10" t="s">
        <v>2249</v>
      </c>
      <c r="AF933" s="10" t="s">
        <v>639</v>
      </c>
    </row>
    <row r="934" spans="30:32" x14ac:dyDescent="0.2">
      <c r="AD934" s="11" t="s">
        <v>2250</v>
      </c>
      <c r="AE934" s="10" t="s">
        <v>2251</v>
      </c>
      <c r="AF934" s="10" t="s">
        <v>639</v>
      </c>
    </row>
    <row r="935" spans="30:32" x14ac:dyDescent="0.2">
      <c r="AD935" s="11" t="s">
        <v>2252</v>
      </c>
      <c r="AE935" s="10" t="s">
        <v>2253</v>
      </c>
      <c r="AF935" s="10" t="s">
        <v>639</v>
      </c>
    </row>
    <row r="936" spans="30:32" x14ac:dyDescent="0.2">
      <c r="AD936" s="11" t="s">
        <v>2254</v>
      </c>
      <c r="AE936" s="10" t="s">
        <v>2255</v>
      </c>
      <c r="AF936" s="10" t="s">
        <v>639</v>
      </c>
    </row>
    <row r="937" spans="30:32" x14ac:dyDescent="0.2">
      <c r="AD937" s="11" t="s">
        <v>2256</v>
      </c>
      <c r="AE937" s="10" t="s">
        <v>1695</v>
      </c>
      <c r="AF937" s="10" t="s">
        <v>639</v>
      </c>
    </row>
    <row r="938" spans="30:32" x14ac:dyDescent="0.2">
      <c r="AD938" s="11" t="s">
        <v>2257</v>
      </c>
      <c r="AE938" s="10" t="s">
        <v>2258</v>
      </c>
      <c r="AF938" s="10" t="s">
        <v>639</v>
      </c>
    </row>
    <row r="939" spans="30:32" x14ac:dyDescent="0.2">
      <c r="AD939" s="11" t="s">
        <v>2259</v>
      </c>
      <c r="AE939" s="10" t="s">
        <v>2260</v>
      </c>
      <c r="AF939" s="10" t="s">
        <v>639</v>
      </c>
    </row>
    <row r="940" spans="30:32" x14ac:dyDescent="0.2">
      <c r="AD940" s="11" t="s">
        <v>2261</v>
      </c>
      <c r="AE940" s="10" t="s">
        <v>2262</v>
      </c>
      <c r="AF940" s="10" t="s">
        <v>639</v>
      </c>
    </row>
    <row r="941" spans="30:32" x14ac:dyDescent="0.2">
      <c r="AD941" s="11" t="s">
        <v>2263</v>
      </c>
      <c r="AE941" s="10" t="s">
        <v>2264</v>
      </c>
      <c r="AF941" s="10" t="s">
        <v>639</v>
      </c>
    </row>
    <row r="942" spans="30:32" x14ac:dyDescent="0.2">
      <c r="AD942" s="11" t="s">
        <v>2265</v>
      </c>
      <c r="AE942" s="10" t="s">
        <v>2266</v>
      </c>
      <c r="AF942" s="10" t="s">
        <v>639</v>
      </c>
    </row>
    <row r="943" spans="30:32" x14ac:dyDescent="0.2">
      <c r="AD943" s="11" t="s">
        <v>2267</v>
      </c>
      <c r="AE943" s="10" t="s">
        <v>2268</v>
      </c>
      <c r="AF943" s="10" t="s">
        <v>639</v>
      </c>
    </row>
    <row r="944" spans="30:32" x14ac:dyDescent="0.2">
      <c r="AD944" s="11" t="s">
        <v>2269</v>
      </c>
      <c r="AE944" s="10" t="s">
        <v>2270</v>
      </c>
      <c r="AF944" s="10" t="s">
        <v>639</v>
      </c>
    </row>
    <row r="945" spans="30:32" x14ac:dyDescent="0.2">
      <c r="AD945" s="11" t="s">
        <v>2271</v>
      </c>
      <c r="AE945" s="10" t="s">
        <v>2272</v>
      </c>
      <c r="AF945" s="10" t="s">
        <v>639</v>
      </c>
    </row>
    <row r="946" spans="30:32" x14ac:dyDescent="0.2">
      <c r="AD946" s="11" t="s">
        <v>2273</v>
      </c>
      <c r="AE946" s="10" t="s">
        <v>2274</v>
      </c>
      <c r="AF946" s="10" t="s">
        <v>639</v>
      </c>
    </row>
    <row r="947" spans="30:32" x14ac:dyDescent="0.2">
      <c r="AD947" s="11" t="s">
        <v>2275</v>
      </c>
      <c r="AE947" s="10" t="s">
        <v>2276</v>
      </c>
      <c r="AF947" s="10" t="s">
        <v>639</v>
      </c>
    </row>
    <row r="948" spans="30:32" x14ac:dyDescent="0.2">
      <c r="AD948" s="11" t="s">
        <v>2277</v>
      </c>
      <c r="AE948" s="10" t="s">
        <v>2278</v>
      </c>
      <c r="AF948" s="10" t="s">
        <v>639</v>
      </c>
    </row>
    <row r="949" spans="30:32" x14ac:dyDescent="0.2">
      <c r="AD949" s="11" t="s">
        <v>2279</v>
      </c>
      <c r="AE949" s="10" t="s">
        <v>1734</v>
      </c>
      <c r="AF949" s="10" t="s">
        <v>639</v>
      </c>
    </row>
    <row r="950" spans="30:32" x14ac:dyDescent="0.2">
      <c r="AD950" s="11" t="s">
        <v>2280</v>
      </c>
      <c r="AE950" s="10" t="s">
        <v>2281</v>
      </c>
      <c r="AF950" s="10" t="s">
        <v>639</v>
      </c>
    </row>
    <row r="951" spans="30:32" x14ac:dyDescent="0.2">
      <c r="AD951" s="11" t="s">
        <v>2282</v>
      </c>
      <c r="AE951" s="10" t="s">
        <v>2283</v>
      </c>
      <c r="AF951" s="10" t="s">
        <v>639</v>
      </c>
    </row>
    <row r="952" spans="30:32" x14ac:dyDescent="0.2">
      <c r="AD952" s="11" t="s">
        <v>2284</v>
      </c>
      <c r="AE952" s="10" t="s">
        <v>2285</v>
      </c>
      <c r="AF952" s="10" t="s">
        <v>639</v>
      </c>
    </row>
    <row r="953" spans="30:32" x14ac:dyDescent="0.2">
      <c r="AD953" s="11" t="s">
        <v>2286</v>
      </c>
      <c r="AE953" s="10" t="s">
        <v>2287</v>
      </c>
      <c r="AF953" s="10" t="s">
        <v>639</v>
      </c>
    </row>
    <row r="954" spans="30:32" x14ac:dyDescent="0.2">
      <c r="AD954" s="11" t="s">
        <v>2288</v>
      </c>
      <c r="AE954" s="10" t="s">
        <v>2289</v>
      </c>
      <c r="AF954" s="10" t="s">
        <v>639</v>
      </c>
    </row>
    <row r="955" spans="30:32" x14ac:dyDescent="0.2">
      <c r="AD955" s="11" t="s">
        <v>2290</v>
      </c>
      <c r="AE955" s="10" t="s">
        <v>2291</v>
      </c>
      <c r="AF955" s="10" t="s">
        <v>639</v>
      </c>
    </row>
    <row r="956" spans="30:32" x14ac:dyDescent="0.2">
      <c r="AD956" s="11" t="s">
        <v>2292</v>
      </c>
      <c r="AE956" s="10" t="s">
        <v>2293</v>
      </c>
      <c r="AF956" s="10" t="s">
        <v>639</v>
      </c>
    </row>
    <row r="957" spans="30:32" x14ac:dyDescent="0.2">
      <c r="AD957" s="11" t="s">
        <v>2294</v>
      </c>
      <c r="AE957" s="10" t="s">
        <v>1746</v>
      </c>
      <c r="AF957" s="10" t="s">
        <v>639</v>
      </c>
    </row>
    <row r="958" spans="30:32" x14ac:dyDescent="0.2">
      <c r="AD958" s="11" t="s">
        <v>2295</v>
      </c>
      <c r="AE958" s="10" t="s">
        <v>2296</v>
      </c>
      <c r="AF958" s="10" t="s">
        <v>639</v>
      </c>
    </row>
    <row r="959" spans="30:32" x14ac:dyDescent="0.2">
      <c r="AD959" s="11" t="s">
        <v>2297</v>
      </c>
      <c r="AE959" s="10" t="s">
        <v>2298</v>
      </c>
      <c r="AF959" s="10" t="s">
        <v>639</v>
      </c>
    </row>
    <row r="960" spans="30:32" x14ac:dyDescent="0.2">
      <c r="AD960" s="11" t="s">
        <v>2299</v>
      </c>
      <c r="AE960" s="10" t="s">
        <v>2300</v>
      </c>
      <c r="AF960" s="10" t="s">
        <v>639</v>
      </c>
    </row>
    <row r="961" spans="30:32" x14ac:dyDescent="0.2">
      <c r="AD961" s="11" t="s">
        <v>2301</v>
      </c>
      <c r="AE961" s="10" t="s">
        <v>2302</v>
      </c>
      <c r="AF961" s="10" t="s">
        <v>639</v>
      </c>
    </row>
    <row r="962" spans="30:32" x14ac:dyDescent="0.2">
      <c r="AD962" s="11" t="s">
        <v>2303</v>
      </c>
      <c r="AE962" s="10" t="s">
        <v>2304</v>
      </c>
      <c r="AF962" s="10" t="s">
        <v>639</v>
      </c>
    </row>
    <row r="963" spans="30:32" x14ac:dyDescent="0.2">
      <c r="AD963" s="11" t="s">
        <v>2305</v>
      </c>
      <c r="AE963" s="10" t="s">
        <v>2306</v>
      </c>
      <c r="AF963" s="10" t="s">
        <v>639</v>
      </c>
    </row>
    <row r="964" spans="30:32" x14ac:dyDescent="0.2">
      <c r="AD964" s="11" t="s">
        <v>2307</v>
      </c>
      <c r="AE964" s="10" t="s">
        <v>2308</v>
      </c>
      <c r="AF964" s="10" t="s">
        <v>639</v>
      </c>
    </row>
    <row r="965" spans="30:32" x14ac:dyDescent="0.2">
      <c r="AD965" s="11" t="s">
        <v>2309</v>
      </c>
      <c r="AE965" s="10" t="s">
        <v>2310</v>
      </c>
      <c r="AF965" s="10" t="s">
        <v>639</v>
      </c>
    </row>
    <row r="966" spans="30:32" x14ac:dyDescent="0.2">
      <c r="AD966" s="11" t="s">
        <v>2311</v>
      </c>
      <c r="AE966" s="10" t="s">
        <v>2312</v>
      </c>
      <c r="AF966" s="10" t="s">
        <v>639</v>
      </c>
    </row>
    <row r="967" spans="30:32" x14ac:dyDescent="0.2">
      <c r="AD967" s="11" t="s">
        <v>2313</v>
      </c>
      <c r="AE967" s="10" t="s">
        <v>2314</v>
      </c>
      <c r="AF967" s="10" t="s">
        <v>639</v>
      </c>
    </row>
    <row r="968" spans="30:32" x14ac:dyDescent="0.2">
      <c r="AD968" s="11" t="s">
        <v>2315</v>
      </c>
      <c r="AE968" s="10" t="s">
        <v>2316</v>
      </c>
      <c r="AF968" s="10" t="s">
        <v>639</v>
      </c>
    </row>
    <row r="969" spans="30:32" x14ac:dyDescent="0.2">
      <c r="AD969" s="11" t="s">
        <v>2317</v>
      </c>
      <c r="AE969" s="10" t="s">
        <v>2318</v>
      </c>
      <c r="AF969" s="10" t="s">
        <v>639</v>
      </c>
    </row>
    <row r="970" spans="30:32" x14ac:dyDescent="0.2">
      <c r="AD970" s="11" t="s">
        <v>2319</v>
      </c>
      <c r="AE970" s="10" t="s">
        <v>2320</v>
      </c>
      <c r="AF970" s="10" t="s">
        <v>639</v>
      </c>
    </row>
    <row r="971" spans="30:32" x14ac:dyDescent="0.2">
      <c r="AD971" s="11" t="s">
        <v>2321</v>
      </c>
      <c r="AE971" s="10" t="s">
        <v>2322</v>
      </c>
      <c r="AF971" s="10" t="s">
        <v>639</v>
      </c>
    </row>
    <row r="972" spans="30:32" x14ac:dyDescent="0.2">
      <c r="AD972" s="11" t="s">
        <v>2323</v>
      </c>
      <c r="AE972" s="10" t="s">
        <v>2324</v>
      </c>
      <c r="AF972" s="10" t="s">
        <v>639</v>
      </c>
    </row>
    <row r="973" spans="30:32" x14ac:dyDescent="0.2">
      <c r="AD973" s="11" t="s">
        <v>2325</v>
      </c>
      <c r="AE973" s="10" t="s">
        <v>2326</v>
      </c>
      <c r="AF973" s="10" t="s">
        <v>639</v>
      </c>
    </row>
    <row r="974" spans="30:32" x14ac:dyDescent="0.2">
      <c r="AD974" s="11" t="s">
        <v>2327</v>
      </c>
      <c r="AE974" s="10" t="s">
        <v>2328</v>
      </c>
      <c r="AF974" s="10" t="s">
        <v>639</v>
      </c>
    </row>
    <row r="975" spans="30:32" x14ac:dyDescent="0.2">
      <c r="AD975" s="11" t="s">
        <v>2329</v>
      </c>
      <c r="AE975" s="10" t="s">
        <v>2328</v>
      </c>
      <c r="AF975" s="10" t="s">
        <v>639</v>
      </c>
    </row>
    <row r="976" spans="30:32" x14ac:dyDescent="0.2">
      <c r="AD976" s="11" t="s">
        <v>2330</v>
      </c>
      <c r="AE976" s="10" t="s">
        <v>2328</v>
      </c>
      <c r="AF976" s="10" t="s">
        <v>639</v>
      </c>
    </row>
    <row r="977" spans="30:32" x14ac:dyDescent="0.2">
      <c r="AD977" s="11" t="s">
        <v>2331</v>
      </c>
      <c r="AE977" s="10" t="s">
        <v>2332</v>
      </c>
      <c r="AF977" s="10" t="s">
        <v>639</v>
      </c>
    </row>
    <row r="978" spans="30:32" x14ac:dyDescent="0.2">
      <c r="AD978" s="11" t="s">
        <v>2333</v>
      </c>
      <c r="AE978" s="10" t="s">
        <v>2334</v>
      </c>
      <c r="AF978" s="10" t="s">
        <v>639</v>
      </c>
    </row>
    <row r="979" spans="30:32" x14ac:dyDescent="0.2">
      <c r="AD979" s="11" t="s">
        <v>2335</v>
      </c>
      <c r="AE979" s="10" t="s">
        <v>2336</v>
      </c>
      <c r="AF979" s="10" t="s">
        <v>639</v>
      </c>
    </row>
    <row r="980" spans="30:32" x14ac:dyDescent="0.2">
      <c r="AD980" s="11" t="s">
        <v>2337</v>
      </c>
      <c r="AE980" s="10" t="s">
        <v>2336</v>
      </c>
      <c r="AF980" s="10" t="s">
        <v>639</v>
      </c>
    </row>
    <row r="981" spans="30:32" x14ac:dyDescent="0.2">
      <c r="AD981" s="11" t="s">
        <v>2338</v>
      </c>
      <c r="AE981" s="10" t="s">
        <v>2339</v>
      </c>
      <c r="AF981" s="10" t="s">
        <v>639</v>
      </c>
    </row>
    <row r="982" spans="30:32" x14ac:dyDescent="0.2">
      <c r="AD982" s="11" t="s">
        <v>2340</v>
      </c>
      <c r="AE982" s="10" t="s">
        <v>1763</v>
      </c>
      <c r="AF982" s="10" t="s">
        <v>639</v>
      </c>
    </row>
    <row r="983" spans="30:32" x14ac:dyDescent="0.2">
      <c r="AD983" s="11" t="s">
        <v>2341</v>
      </c>
      <c r="AE983" s="10" t="s">
        <v>2342</v>
      </c>
      <c r="AF983" s="10" t="s">
        <v>639</v>
      </c>
    </row>
    <row r="984" spans="30:32" x14ac:dyDescent="0.2">
      <c r="AD984" s="11" t="s">
        <v>2343</v>
      </c>
      <c r="AE984" s="10" t="s">
        <v>2344</v>
      </c>
      <c r="AF984" s="10" t="s">
        <v>639</v>
      </c>
    </row>
    <row r="985" spans="30:32" x14ac:dyDescent="0.2">
      <c r="AD985" s="11" t="s">
        <v>2345</v>
      </c>
      <c r="AE985" s="10" t="s">
        <v>2346</v>
      </c>
      <c r="AF985" s="10" t="s">
        <v>639</v>
      </c>
    </row>
    <row r="986" spans="30:32" x14ac:dyDescent="0.2">
      <c r="AD986" s="11" t="s">
        <v>2347</v>
      </c>
      <c r="AE986" s="10" t="s">
        <v>2348</v>
      </c>
      <c r="AF986" s="10" t="s">
        <v>639</v>
      </c>
    </row>
    <row r="987" spans="30:32" x14ac:dyDescent="0.2">
      <c r="AD987" s="11" t="s">
        <v>2349</v>
      </c>
      <c r="AE987" s="10" t="s">
        <v>2350</v>
      </c>
      <c r="AF987" s="10" t="s">
        <v>639</v>
      </c>
    </row>
    <row r="988" spans="30:32" x14ac:dyDescent="0.2">
      <c r="AD988" s="11" t="s">
        <v>2351</v>
      </c>
      <c r="AE988" s="10" t="s">
        <v>2352</v>
      </c>
      <c r="AF988" s="10" t="s">
        <v>639</v>
      </c>
    </row>
    <row r="989" spans="30:32" x14ac:dyDescent="0.2">
      <c r="AD989" s="11" t="s">
        <v>2353</v>
      </c>
      <c r="AE989" s="10" t="s">
        <v>2354</v>
      </c>
      <c r="AF989" s="10" t="s">
        <v>639</v>
      </c>
    </row>
    <row r="990" spans="30:32" x14ac:dyDescent="0.2">
      <c r="AD990" s="11" t="s">
        <v>2355</v>
      </c>
      <c r="AE990" s="10" t="s">
        <v>2356</v>
      </c>
      <c r="AF990" s="10" t="s">
        <v>639</v>
      </c>
    </row>
    <row r="991" spans="30:32" x14ac:dyDescent="0.2">
      <c r="AD991" s="11" t="s">
        <v>2357</v>
      </c>
      <c r="AE991" s="10" t="s">
        <v>2358</v>
      </c>
      <c r="AF991" s="10" t="s">
        <v>639</v>
      </c>
    </row>
    <row r="992" spans="30:32" x14ac:dyDescent="0.2">
      <c r="AD992" s="11" t="s">
        <v>2359</v>
      </c>
      <c r="AE992" s="10" t="s">
        <v>2360</v>
      </c>
      <c r="AF992" s="10" t="s">
        <v>639</v>
      </c>
    </row>
    <row r="993" spans="30:32" x14ac:dyDescent="0.2">
      <c r="AD993" s="11" t="s">
        <v>2361</v>
      </c>
      <c r="AE993" s="10" t="s">
        <v>2362</v>
      </c>
      <c r="AF993" s="10" t="s">
        <v>639</v>
      </c>
    </row>
    <row r="994" spans="30:32" x14ac:dyDescent="0.2">
      <c r="AD994" s="11" t="s">
        <v>2363</v>
      </c>
      <c r="AE994" s="10" t="s">
        <v>2364</v>
      </c>
      <c r="AF994" s="10" t="s">
        <v>639</v>
      </c>
    </row>
    <row r="995" spans="30:32" x14ac:dyDescent="0.2">
      <c r="AD995" s="11" t="s">
        <v>2365</v>
      </c>
      <c r="AE995" s="10" t="s">
        <v>2366</v>
      </c>
      <c r="AF995" s="10" t="s">
        <v>639</v>
      </c>
    </row>
    <row r="996" spans="30:32" x14ac:dyDescent="0.2">
      <c r="AD996" s="11" t="s">
        <v>2367</v>
      </c>
      <c r="AE996" s="10" t="s">
        <v>2368</v>
      </c>
      <c r="AF996" s="10" t="s">
        <v>639</v>
      </c>
    </row>
    <row r="997" spans="30:32" x14ac:dyDescent="0.2">
      <c r="AD997" s="11" t="s">
        <v>2369</v>
      </c>
      <c r="AE997" s="10" t="s">
        <v>2370</v>
      </c>
      <c r="AF997" s="10" t="s">
        <v>639</v>
      </c>
    </row>
    <row r="998" spans="30:32" x14ac:dyDescent="0.2">
      <c r="AD998" s="11" t="s">
        <v>2371</v>
      </c>
      <c r="AE998" s="10" t="s">
        <v>2372</v>
      </c>
      <c r="AF998" s="10" t="s">
        <v>639</v>
      </c>
    </row>
    <row r="999" spans="30:32" x14ac:dyDescent="0.2">
      <c r="AD999" s="11" t="s">
        <v>2373</v>
      </c>
      <c r="AE999" s="10" t="s">
        <v>2374</v>
      </c>
      <c r="AF999" s="10" t="s">
        <v>639</v>
      </c>
    </row>
    <row r="1000" spans="30:32" x14ac:dyDescent="0.2">
      <c r="AD1000" s="11" t="s">
        <v>2375</v>
      </c>
      <c r="AE1000" s="10" t="s">
        <v>2376</v>
      </c>
      <c r="AF1000" s="10" t="s">
        <v>639</v>
      </c>
    </row>
    <row r="1001" spans="30:32" x14ac:dyDescent="0.2">
      <c r="AD1001" s="11" t="s">
        <v>2377</v>
      </c>
      <c r="AE1001" s="10" t="s">
        <v>1794</v>
      </c>
      <c r="AF1001" s="10" t="s">
        <v>639</v>
      </c>
    </row>
    <row r="1002" spans="30:32" x14ac:dyDescent="0.2">
      <c r="AD1002" s="11" t="s">
        <v>2378</v>
      </c>
      <c r="AE1002" s="10" t="s">
        <v>2379</v>
      </c>
      <c r="AF1002" s="10" t="s">
        <v>639</v>
      </c>
    </row>
    <row r="1003" spans="30:32" x14ac:dyDescent="0.2">
      <c r="AD1003" s="11" t="s">
        <v>2380</v>
      </c>
      <c r="AE1003" s="10" t="s">
        <v>2381</v>
      </c>
      <c r="AF1003" s="10" t="s">
        <v>639</v>
      </c>
    </row>
    <row r="1004" spans="30:32" x14ac:dyDescent="0.2">
      <c r="AD1004" s="11" t="s">
        <v>2382</v>
      </c>
      <c r="AE1004" s="10" t="s">
        <v>2383</v>
      </c>
      <c r="AF1004" s="10" t="s">
        <v>639</v>
      </c>
    </row>
    <row r="1005" spans="30:32" x14ac:dyDescent="0.2">
      <c r="AD1005" s="11" t="s">
        <v>2384</v>
      </c>
      <c r="AE1005" s="10" t="s">
        <v>2385</v>
      </c>
      <c r="AF1005" s="10" t="s">
        <v>639</v>
      </c>
    </row>
    <row r="1006" spans="30:32" x14ac:dyDescent="0.2">
      <c r="AD1006" s="11" t="s">
        <v>2386</v>
      </c>
      <c r="AE1006" s="10" t="s">
        <v>2387</v>
      </c>
      <c r="AF1006" s="10" t="s">
        <v>639</v>
      </c>
    </row>
    <row r="1007" spans="30:32" x14ac:dyDescent="0.2">
      <c r="AD1007" s="11" t="s">
        <v>2388</v>
      </c>
      <c r="AE1007" s="10" t="s">
        <v>2389</v>
      </c>
      <c r="AF1007" s="10" t="s">
        <v>639</v>
      </c>
    </row>
    <row r="1008" spans="30:32" x14ac:dyDescent="0.2">
      <c r="AD1008" s="11" t="s">
        <v>2390</v>
      </c>
      <c r="AE1008" s="10" t="s">
        <v>2391</v>
      </c>
      <c r="AF1008" s="10" t="s">
        <v>639</v>
      </c>
    </row>
    <row r="1009" spans="30:32" x14ac:dyDescent="0.2">
      <c r="AD1009" s="11" t="s">
        <v>2392</v>
      </c>
      <c r="AE1009" s="10" t="s">
        <v>1818</v>
      </c>
      <c r="AF1009" s="10" t="s">
        <v>639</v>
      </c>
    </row>
    <row r="1010" spans="30:32" x14ac:dyDescent="0.2">
      <c r="AD1010" s="11" t="s">
        <v>2393</v>
      </c>
      <c r="AE1010" s="10" t="s">
        <v>2394</v>
      </c>
      <c r="AF1010" s="10" t="s">
        <v>639</v>
      </c>
    </row>
    <row r="1011" spans="30:32" x14ac:dyDescent="0.2">
      <c r="AD1011" s="11" t="s">
        <v>2395</v>
      </c>
      <c r="AE1011" s="10" t="s">
        <v>2396</v>
      </c>
      <c r="AF1011" s="10" t="s">
        <v>639</v>
      </c>
    </row>
    <row r="1012" spans="30:32" x14ac:dyDescent="0.2">
      <c r="AD1012" s="11" t="s">
        <v>2397</v>
      </c>
      <c r="AE1012" s="10" t="s">
        <v>1832</v>
      </c>
      <c r="AF1012" s="10" t="s">
        <v>639</v>
      </c>
    </row>
    <row r="1013" spans="30:32" x14ac:dyDescent="0.2">
      <c r="AD1013" s="11" t="s">
        <v>2398</v>
      </c>
      <c r="AE1013" s="10" t="s">
        <v>2399</v>
      </c>
      <c r="AF1013" s="10" t="s">
        <v>639</v>
      </c>
    </row>
    <row r="1014" spans="30:32" x14ac:dyDescent="0.2">
      <c r="AD1014" s="11" t="s">
        <v>2400</v>
      </c>
      <c r="AE1014" s="10" t="s">
        <v>2401</v>
      </c>
      <c r="AF1014" s="10" t="s">
        <v>639</v>
      </c>
    </row>
    <row r="1015" spans="30:32" x14ac:dyDescent="0.2">
      <c r="AD1015" s="11" t="s">
        <v>2402</v>
      </c>
      <c r="AE1015" s="10" t="s">
        <v>1504</v>
      </c>
      <c r="AF1015" s="10" t="s">
        <v>639</v>
      </c>
    </row>
    <row r="1016" spans="30:32" x14ac:dyDescent="0.2">
      <c r="AD1016" s="11" t="s">
        <v>2403</v>
      </c>
      <c r="AE1016" s="10" t="s">
        <v>2404</v>
      </c>
      <c r="AF1016" s="10" t="s">
        <v>639</v>
      </c>
    </row>
    <row r="1017" spans="30:32" x14ac:dyDescent="0.2">
      <c r="AD1017" s="11" t="s">
        <v>2405</v>
      </c>
      <c r="AE1017" s="10" t="s">
        <v>2406</v>
      </c>
      <c r="AF1017" s="10" t="s">
        <v>639</v>
      </c>
    </row>
    <row r="1018" spans="30:32" x14ac:dyDescent="0.2">
      <c r="AD1018" s="11" t="s">
        <v>2407</v>
      </c>
      <c r="AE1018" s="10" t="s">
        <v>2408</v>
      </c>
      <c r="AF1018" s="10" t="s">
        <v>639</v>
      </c>
    </row>
    <row r="1019" spans="30:32" x14ac:dyDescent="0.2">
      <c r="AD1019" s="11" t="s">
        <v>2409</v>
      </c>
      <c r="AE1019" s="10" t="s">
        <v>2410</v>
      </c>
      <c r="AF1019" s="10" t="s">
        <v>639</v>
      </c>
    </row>
    <row r="1020" spans="30:32" x14ac:dyDescent="0.2">
      <c r="AD1020" s="11" t="s">
        <v>2411</v>
      </c>
      <c r="AE1020" s="10" t="s">
        <v>2412</v>
      </c>
      <c r="AF1020" s="10" t="s">
        <v>639</v>
      </c>
    </row>
    <row r="1021" spans="30:32" x14ac:dyDescent="0.2">
      <c r="AD1021" s="11" t="s">
        <v>2413</v>
      </c>
      <c r="AE1021" s="10" t="s">
        <v>2414</v>
      </c>
      <c r="AF1021" s="10" t="s">
        <v>639</v>
      </c>
    </row>
    <row r="1022" spans="30:32" x14ac:dyDescent="0.2">
      <c r="AD1022" s="11" t="s">
        <v>2415</v>
      </c>
      <c r="AE1022" s="10" t="s">
        <v>2416</v>
      </c>
      <c r="AF1022" s="10" t="s">
        <v>639</v>
      </c>
    </row>
    <row r="1023" spans="30:32" x14ac:dyDescent="0.2">
      <c r="AD1023" s="11" t="s">
        <v>2417</v>
      </c>
      <c r="AE1023" s="10" t="s">
        <v>2418</v>
      </c>
      <c r="AF1023" s="10" t="s">
        <v>639</v>
      </c>
    </row>
    <row r="1024" spans="30:32" x14ac:dyDescent="0.2">
      <c r="AD1024" s="11" t="s">
        <v>2419</v>
      </c>
      <c r="AE1024" s="10" t="s">
        <v>2420</v>
      </c>
      <c r="AF1024" s="10" t="s">
        <v>639</v>
      </c>
    </row>
    <row r="1025" spans="30:32" x14ac:dyDescent="0.2">
      <c r="AD1025" s="11" t="s">
        <v>2421</v>
      </c>
      <c r="AE1025" s="10" t="s">
        <v>2422</v>
      </c>
      <c r="AF1025" s="10" t="s">
        <v>639</v>
      </c>
    </row>
    <row r="1026" spans="30:32" x14ac:dyDescent="0.2">
      <c r="AD1026" s="11" t="s">
        <v>2423</v>
      </c>
      <c r="AE1026" s="10" t="s">
        <v>2424</v>
      </c>
      <c r="AF1026" s="10" t="s">
        <v>639</v>
      </c>
    </row>
    <row r="1027" spans="30:32" x14ac:dyDescent="0.2">
      <c r="AD1027" s="11" t="s">
        <v>2425</v>
      </c>
      <c r="AE1027" s="10" t="s">
        <v>2426</v>
      </c>
      <c r="AF1027" s="10" t="s">
        <v>639</v>
      </c>
    </row>
    <row r="1028" spans="30:32" x14ac:dyDescent="0.2">
      <c r="AD1028" s="11" t="s">
        <v>2427</v>
      </c>
      <c r="AE1028" s="10" t="s">
        <v>2428</v>
      </c>
      <c r="AF1028" s="10" t="s">
        <v>639</v>
      </c>
    </row>
    <row r="1029" spans="30:32" x14ac:dyDescent="0.2">
      <c r="AD1029" s="11" t="s">
        <v>2429</v>
      </c>
      <c r="AE1029" s="10" t="s">
        <v>2430</v>
      </c>
      <c r="AF1029" s="10" t="s">
        <v>639</v>
      </c>
    </row>
    <row r="1030" spans="30:32" x14ac:dyDescent="0.2">
      <c r="AD1030" s="11" t="s">
        <v>2431</v>
      </c>
      <c r="AE1030" s="10" t="s">
        <v>2432</v>
      </c>
      <c r="AF1030" s="10" t="s">
        <v>639</v>
      </c>
    </row>
    <row r="1031" spans="30:32" x14ac:dyDescent="0.2">
      <c r="AD1031" s="11" t="s">
        <v>2433</v>
      </c>
      <c r="AE1031" s="10" t="s">
        <v>2434</v>
      </c>
      <c r="AF1031" s="10" t="s">
        <v>639</v>
      </c>
    </row>
    <row r="1032" spans="30:32" x14ac:dyDescent="0.2">
      <c r="AD1032" s="11" t="s">
        <v>2435</v>
      </c>
      <c r="AE1032" s="10" t="s">
        <v>2436</v>
      </c>
      <c r="AF1032" s="10" t="s">
        <v>639</v>
      </c>
    </row>
    <row r="1033" spans="30:32" x14ac:dyDescent="0.2">
      <c r="AD1033" s="11" t="s">
        <v>2437</v>
      </c>
      <c r="AE1033" s="10" t="s">
        <v>2438</v>
      </c>
      <c r="AF1033" s="10" t="s">
        <v>639</v>
      </c>
    </row>
    <row r="1034" spans="30:32" x14ac:dyDescent="0.2">
      <c r="AD1034" s="11" t="s">
        <v>2439</v>
      </c>
      <c r="AE1034" s="10" t="s">
        <v>2440</v>
      </c>
      <c r="AF1034" s="10" t="s">
        <v>639</v>
      </c>
    </row>
    <row r="1035" spans="30:32" x14ac:dyDescent="0.2">
      <c r="AD1035" s="11" t="s">
        <v>2441</v>
      </c>
      <c r="AE1035" s="10" t="s">
        <v>2442</v>
      </c>
      <c r="AF1035" s="10" t="s">
        <v>639</v>
      </c>
    </row>
    <row r="1036" spans="30:32" x14ac:dyDescent="0.2">
      <c r="AD1036" s="11" t="s">
        <v>2443</v>
      </c>
      <c r="AE1036" s="10" t="s">
        <v>2444</v>
      </c>
      <c r="AF1036" s="10" t="s">
        <v>639</v>
      </c>
    </row>
    <row r="1037" spans="30:32" x14ac:dyDescent="0.2">
      <c r="AD1037" s="11" t="s">
        <v>2445</v>
      </c>
      <c r="AE1037" s="10" t="s">
        <v>2446</v>
      </c>
      <c r="AF1037" s="10" t="s">
        <v>639</v>
      </c>
    </row>
    <row r="1038" spans="30:32" x14ac:dyDescent="0.2">
      <c r="AD1038" s="11" t="s">
        <v>2447</v>
      </c>
      <c r="AE1038" s="10" t="s">
        <v>2448</v>
      </c>
      <c r="AF1038" s="10" t="s">
        <v>639</v>
      </c>
    </row>
    <row r="1039" spans="30:32" x14ac:dyDescent="0.2">
      <c r="AD1039" s="11" t="s">
        <v>2449</v>
      </c>
      <c r="AE1039" s="10" t="s">
        <v>2450</v>
      </c>
      <c r="AF1039" s="10" t="s">
        <v>639</v>
      </c>
    </row>
    <row r="1040" spans="30:32" x14ac:dyDescent="0.2">
      <c r="AD1040" s="11" t="s">
        <v>2451</v>
      </c>
      <c r="AE1040" s="10" t="s">
        <v>2452</v>
      </c>
      <c r="AF1040" s="10" t="s">
        <v>639</v>
      </c>
    </row>
    <row r="1041" spans="30:32" x14ac:dyDescent="0.2">
      <c r="AD1041" s="11" t="s">
        <v>2453</v>
      </c>
      <c r="AE1041" s="10" t="s">
        <v>2454</v>
      </c>
      <c r="AF1041" s="10" t="s">
        <v>639</v>
      </c>
    </row>
    <row r="1042" spans="30:32" x14ac:dyDescent="0.2">
      <c r="AD1042" s="11" t="s">
        <v>2455</v>
      </c>
      <c r="AE1042" s="10" t="s">
        <v>2456</v>
      </c>
      <c r="AF1042" s="10" t="s">
        <v>639</v>
      </c>
    </row>
    <row r="1043" spans="30:32" x14ac:dyDescent="0.2">
      <c r="AD1043" s="11" t="s">
        <v>2457</v>
      </c>
      <c r="AE1043" s="10" t="s">
        <v>2458</v>
      </c>
      <c r="AF1043" s="10" t="s">
        <v>639</v>
      </c>
    </row>
    <row r="1044" spans="30:32" x14ac:dyDescent="0.2">
      <c r="AD1044" s="11" t="s">
        <v>2459</v>
      </c>
      <c r="AE1044" s="10" t="s">
        <v>2460</v>
      </c>
      <c r="AF1044" s="10" t="s">
        <v>639</v>
      </c>
    </row>
    <row r="1045" spans="30:32" x14ac:dyDescent="0.2">
      <c r="AD1045" s="11" t="s">
        <v>2461</v>
      </c>
      <c r="AE1045" s="10" t="s">
        <v>2462</v>
      </c>
      <c r="AF1045" s="10" t="s">
        <v>639</v>
      </c>
    </row>
    <row r="1046" spans="30:32" x14ac:dyDescent="0.2">
      <c r="AD1046" s="11" t="s">
        <v>2463</v>
      </c>
      <c r="AE1046" s="10" t="s">
        <v>2462</v>
      </c>
      <c r="AF1046" s="10" t="s">
        <v>639</v>
      </c>
    </row>
    <row r="1047" spans="30:32" x14ac:dyDescent="0.2">
      <c r="AD1047" s="11" t="s">
        <v>2464</v>
      </c>
      <c r="AE1047" s="10" t="s">
        <v>2465</v>
      </c>
      <c r="AF1047" s="10" t="s">
        <v>639</v>
      </c>
    </row>
    <row r="1048" spans="30:32" x14ac:dyDescent="0.2">
      <c r="AD1048" s="11" t="s">
        <v>2466</v>
      </c>
      <c r="AE1048" s="10" t="s">
        <v>2467</v>
      </c>
      <c r="AF1048" s="10" t="s">
        <v>639</v>
      </c>
    </row>
    <row r="1049" spans="30:32" x14ac:dyDescent="0.2">
      <c r="AD1049" s="11" t="s">
        <v>2468</v>
      </c>
      <c r="AE1049" s="10" t="s">
        <v>2469</v>
      </c>
      <c r="AF1049" s="10" t="s">
        <v>639</v>
      </c>
    </row>
    <row r="1050" spans="30:32" x14ac:dyDescent="0.2">
      <c r="AD1050" s="11" t="s">
        <v>2470</v>
      </c>
      <c r="AE1050" s="10" t="s">
        <v>2471</v>
      </c>
      <c r="AF1050" s="10" t="s">
        <v>639</v>
      </c>
    </row>
    <row r="1051" spans="30:32" x14ac:dyDescent="0.2">
      <c r="AD1051" s="11" t="s">
        <v>2472</v>
      </c>
      <c r="AE1051" s="10" t="s">
        <v>2473</v>
      </c>
      <c r="AF1051" s="10" t="s">
        <v>639</v>
      </c>
    </row>
    <row r="1052" spans="30:32" x14ac:dyDescent="0.2">
      <c r="AD1052" s="11" t="s">
        <v>2474</v>
      </c>
      <c r="AE1052" s="10" t="s">
        <v>2475</v>
      </c>
      <c r="AF1052" s="10" t="s">
        <v>639</v>
      </c>
    </row>
    <row r="1053" spans="30:32" x14ac:dyDescent="0.2">
      <c r="AD1053" s="11" t="s">
        <v>2476</v>
      </c>
      <c r="AE1053" s="10" t="s">
        <v>2477</v>
      </c>
      <c r="AF1053" s="10" t="s">
        <v>639</v>
      </c>
    </row>
    <row r="1054" spans="30:32" x14ac:dyDescent="0.2">
      <c r="AD1054" s="11" t="s">
        <v>2478</v>
      </c>
      <c r="AE1054" s="10" t="s">
        <v>2479</v>
      </c>
      <c r="AF1054" s="10" t="s">
        <v>639</v>
      </c>
    </row>
    <row r="1055" spans="30:32" x14ac:dyDescent="0.2">
      <c r="AD1055" s="11" t="s">
        <v>2480</v>
      </c>
      <c r="AE1055" s="10" t="s">
        <v>2481</v>
      </c>
      <c r="AF1055" s="10" t="s">
        <v>639</v>
      </c>
    </row>
    <row r="1056" spans="30:32" x14ac:dyDescent="0.2">
      <c r="AD1056" s="11" t="s">
        <v>2482</v>
      </c>
      <c r="AE1056" s="10" t="s">
        <v>2483</v>
      </c>
      <c r="AF1056" s="10" t="s">
        <v>639</v>
      </c>
    </row>
    <row r="1057" spans="30:32" x14ac:dyDescent="0.2">
      <c r="AD1057" s="11" t="s">
        <v>2484</v>
      </c>
      <c r="AE1057" s="10" t="s">
        <v>2485</v>
      </c>
      <c r="AF1057" s="10" t="s">
        <v>639</v>
      </c>
    </row>
    <row r="1058" spans="30:32" x14ac:dyDescent="0.2">
      <c r="AD1058" s="11" t="s">
        <v>2486</v>
      </c>
      <c r="AE1058" s="10" t="s">
        <v>2487</v>
      </c>
      <c r="AF1058" s="10" t="s">
        <v>639</v>
      </c>
    </row>
    <row r="1059" spans="30:32" x14ac:dyDescent="0.2">
      <c r="AD1059" s="11" t="s">
        <v>2488</v>
      </c>
      <c r="AE1059" s="10" t="s">
        <v>2489</v>
      </c>
      <c r="AF1059" s="10" t="s">
        <v>639</v>
      </c>
    </row>
    <row r="1060" spans="30:32" x14ac:dyDescent="0.2">
      <c r="AD1060" s="11" t="s">
        <v>2490</v>
      </c>
      <c r="AE1060" s="10" t="s">
        <v>2491</v>
      </c>
      <c r="AF1060" s="10" t="s">
        <v>639</v>
      </c>
    </row>
    <row r="1061" spans="30:32" x14ac:dyDescent="0.2">
      <c r="AD1061" s="11" t="s">
        <v>2492</v>
      </c>
      <c r="AE1061" s="10" t="s">
        <v>2493</v>
      </c>
      <c r="AF1061" s="10" t="s">
        <v>639</v>
      </c>
    </row>
    <row r="1062" spans="30:32" x14ac:dyDescent="0.2">
      <c r="AD1062" s="11" t="s">
        <v>2494</v>
      </c>
      <c r="AE1062" s="10" t="s">
        <v>2495</v>
      </c>
      <c r="AF1062" s="10" t="s">
        <v>639</v>
      </c>
    </row>
    <row r="1063" spans="30:32" x14ac:dyDescent="0.2">
      <c r="AD1063" s="11" t="s">
        <v>2496</v>
      </c>
      <c r="AE1063" s="10" t="s">
        <v>2497</v>
      </c>
      <c r="AF1063" s="10" t="s">
        <v>639</v>
      </c>
    </row>
    <row r="1064" spans="30:32" x14ac:dyDescent="0.2">
      <c r="AD1064" s="11" t="s">
        <v>2498</v>
      </c>
      <c r="AE1064" s="10" t="s">
        <v>2499</v>
      </c>
      <c r="AF1064" s="10" t="s">
        <v>639</v>
      </c>
    </row>
    <row r="1065" spans="30:32" x14ac:dyDescent="0.2">
      <c r="AD1065" s="11" t="s">
        <v>2500</v>
      </c>
      <c r="AE1065" s="10" t="s">
        <v>2501</v>
      </c>
      <c r="AF1065" s="10" t="s">
        <v>639</v>
      </c>
    </row>
    <row r="1066" spans="30:32" x14ac:dyDescent="0.2">
      <c r="AD1066" s="11" t="s">
        <v>2502</v>
      </c>
      <c r="AE1066" s="10" t="s">
        <v>2501</v>
      </c>
      <c r="AF1066" s="10" t="s">
        <v>639</v>
      </c>
    </row>
    <row r="1067" spans="30:32" x14ac:dyDescent="0.2">
      <c r="AD1067" s="11" t="s">
        <v>2503</v>
      </c>
      <c r="AE1067" s="10" t="s">
        <v>2504</v>
      </c>
      <c r="AF1067" s="10" t="s">
        <v>639</v>
      </c>
    </row>
    <row r="1068" spans="30:32" x14ac:dyDescent="0.2">
      <c r="AD1068" s="11" t="s">
        <v>2505</v>
      </c>
      <c r="AE1068" s="10" t="s">
        <v>2506</v>
      </c>
      <c r="AF1068" s="10" t="s">
        <v>639</v>
      </c>
    </row>
    <row r="1069" spans="30:32" x14ac:dyDescent="0.2">
      <c r="AD1069" s="11" t="s">
        <v>2507</v>
      </c>
      <c r="AE1069" s="10" t="s">
        <v>2508</v>
      </c>
      <c r="AF1069" s="10" t="s">
        <v>639</v>
      </c>
    </row>
    <row r="1070" spans="30:32" x14ac:dyDescent="0.2">
      <c r="AD1070" s="11" t="s">
        <v>2509</v>
      </c>
      <c r="AE1070" s="10" t="s">
        <v>2510</v>
      </c>
      <c r="AF1070" s="10" t="s">
        <v>639</v>
      </c>
    </row>
    <row r="1071" spans="30:32" x14ac:dyDescent="0.2">
      <c r="AD1071" s="11" t="s">
        <v>2511</v>
      </c>
      <c r="AE1071" s="10" t="s">
        <v>1454</v>
      </c>
      <c r="AF1071" s="10" t="s">
        <v>639</v>
      </c>
    </row>
    <row r="1072" spans="30:32" x14ac:dyDescent="0.2">
      <c r="AD1072" s="11" t="s">
        <v>2512</v>
      </c>
      <c r="AE1072" s="10" t="s">
        <v>2513</v>
      </c>
      <c r="AF1072" s="10" t="s">
        <v>639</v>
      </c>
    </row>
    <row r="1073" spans="30:32" x14ac:dyDescent="0.2">
      <c r="AD1073" s="11" t="s">
        <v>2514</v>
      </c>
      <c r="AE1073" s="10" t="s">
        <v>2515</v>
      </c>
      <c r="AF1073" s="10" t="s">
        <v>639</v>
      </c>
    </row>
    <row r="1074" spans="30:32" x14ac:dyDescent="0.2">
      <c r="AD1074" s="11" t="s">
        <v>2516</v>
      </c>
      <c r="AE1074" s="10" t="s">
        <v>2517</v>
      </c>
      <c r="AF1074" s="10" t="s">
        <v>639</v>
      </c>
    </row>
    <row r="1075" spans="30:32" x14ac:dyDescent="0.2">
      <c r="AD1075" s="11" t="s">
        <v>2518</v>
      </c>
      <c r="AE1075" s="10" t="s">
        <v>2519</v>
      </c>
      <c r="AF1075" s="10" t="s">
        <v>639</v>
      </c>
    </row>
    <row r="1076" spans="30:32" x14ac:dyDescent="0.2">
      <c r="AD1076" s="11" t="s">
        <v>2520</v>
      </c>
      <c r="AE1076" s="10" t="s">
        <v>2521</v>
      </c>
      <c r="AF1076" s="10" t="s">
        <v>639</v>
      </c>
    </row>
    <row r="1077" spans="30:32" x14ac:dyDescent="0.2">
      <c r="AD1077" s="11" t="s">
        <v>2522</v>
      </c>
      <c r="AE1077" s="10" t="s">
        <v>1459</v>
      </c>
      <c r="AF1077" s="10" t="s">
        <v>639</v>
      </c>
    </row>
    <row r="1078" spans="30:32" x14ac:dyDescent="0.2">
      <c r="AD1078" s="11" t="s">
        <v>2523</v>
      </c>
      <c r="AE1078" s="10" t="s">
        <v>2524</v>
      </c>
      <c r="AF1078" s="10" t="s">
        <v>639</v>
      </c>
    </row>
    <row r="1079" spans="30:32" x14ac:dyDescent="0.2">
      <c r="AD1079" s="11" t="s">
        <v>2525</v>
      </c>
      <c r="AE1079" s="10" t="s">
        <v>2526</v>
      </c>
      <c r="AF1079" s="10" t="s">
        <v>639</v>
      </c>
    </row>
    <row r="1080" spans="30:32" x14ac:dyDescent="0.2">
      <c r="AD1080" s="11" t="s">
        <v>2527</v>
      </c>
      <c r="AE1080" s="10" t="s">
        <v>2528</v>
      </c>
      <c r="AF1080" s="10" t="s">
        <v>639</v>
      </c>
    </row>
    <row r="1081" spans="30:32" x14ac:dyDescent="0.2">
      <c r="AD1081" s="11" t="s">
        <v>2529</v>
      </c>
      <c r="AE1081" s="10" t="s">
        <v>2530</v>
      </c>
      <c r="AF1081" s="10" t="s">
        <v>639</v>
      </c>
    </row>
    <row r="1082" spans="30:32" x14ac:dyDescent="0.2">
      <c r="AD1082" s="11" t="s">
        <v>2531</v>
      </c>
      <c r="AE1082" s="10" t="s">
        <v>2532</v>
      </c>
      <c r="AF1082" s="10" t="s">
        <v>639</v>
      </c>
    </row>
    <row r="1083" spans="30:32" x14ac:dyDescent="0.2">
      <c r="AD1083" s="11" t="s">
        <v>2533</v>
      </c>
      <c r="AE1083" s="10" t="s">
        <v>2534</v>
      </c>
      <c r="AF1083" s="10" t="s">
        <v>639</v>
      </c>
    </row>
    <row r="1084" spans="30:32" x14ac:dyDescent="0.2">
      <c r="AD1084" s="11" t="s">
        <v>2535</v>
      </c>
      <c r="AE1084" s="10" t="s">
        <v>1465</v>
      </c>
      <c r="AF1084" s="10" t="s">
        <v>639</v>
      </c>
    </row>
    <row r="1085" spans="30:32" x14ac:dyDescent="0.2">
      <c r="AD1085" s="11" t="s">
        <v>2536</v>
      </c>
      <c r="AE1085" s="10" t="s">
        <v>2537</v>
      </c>
      <c r="AF1085" s="10" t="s">
        <v>639</v>
      </c>
    </row>
    <row r="1086" spans="30:32" x14ac:dyDescent="0.2">
      <c r="AD1086" s="11" t="s">
        <v>2538</v>
      </c>
      <c r="AE1086" s="10" t="s">
        <v>2539</v>
      </c>
      <c r="AF1086" s="10" t="s">
        <v>639</v>
      </c>
    </row>
    <row r="1087" spans="30:32" x14ac:dyDescent="0.2">
      <c r="AD1087" s="11" t="s">
        <v>2540</v>
      </c>
      <c r="AE1087" s="10" t="s">
        <v>2541</v>
      </c>
      <c r="AF1087" s="10" t="s">
        <v>639</v>
      </c>
    </row>
    <row r="1088" spans="30:32" x14ac:dyDescent="0.2">
      <c r="AD1088" s="11" t="s">
        <v>2542</v>
      </c>
      <c r="AE1088" s="10" t="s">
        <v>2543</v>
      </c>
      <c r="AF1088" s="10" t="s">
        <v>639</v>
      </c>
    </row>
    <row r="1089" spans="30:32" x14ac:dyDescent="0.2">
      <c r="AD1089" s="11" t="s">
        <v>2544</v>
      </c>
      <c r="AE1089" s="10" t="s">
        <v>2545</v>
      </c>
      <c r="AF1089" s="10" t="s">
        <v>639</v>
      </c>
    </row>
    <row r="1090" spans="30:32" x14ac:dyDescent="0.2">
      <c r="AD1090" s="11" t="s">
        <v>2546</v>
      </c>
      <c r="AE1090" s="10" t="s">
        <v>2545</v>
      </c>
      <c r="AF1090" s="10" t="s">
        <v>639</v>
      </c>
    </row>
    <row r="1091" spans="30:32" x14ac:dyDescent="0.2">
      <c r="AD1091" s="11" t="s">
        <v>2547</v>
      </c>
      <c r="AE1091" s="10" t="s">
        <v>2545</v>
      </c>
      <c r="AF1091" s="10" t="s">
        <v>639</v>
      </c>
    </row>
    <row r="1092" spans="30:32" x14ac:dyDescent="0.2">
      <c r="AD1092" s="11" t="s">
        <v>2548</v>
      </c>
      <c r="AE1092" s="10" t="s">
        <v>2545</v>
      </c>
      <c r="AF1092" s="10" t="s">
        <v>639</v>
      </c>
    </row>
    <row r="1093" spans="30:32" x14ac:dyDescent="0.2">
      <c r="AD1093" s="11" t="s">
        <v>2549</v>
      </c>
      <c r="AE1093" s="10" t="s">
        <v>1657</v>
      </c>
      <c r="AF1093" s="10" t="s">
        <v>639</v>
      </c>
    </row>
    <row r="1094" spans="30:32" x14ac:dyDescent="0.2">
      <c r="AD1094" s="11" t="s">
        <v>2550</v>
      </c>
      <c r="AE1094" s="10" t="s">
        <v>2551</v>
      </c>
      <c r="AF1094" s="10" t="s">
        <v>639</v>
      </c>
    </row>
    <row r="1095" spans="30:32" x14ac:dyDescent="0.2">
      <c r="AD1095" s="11" t="s">
        <v>2552</v>
      </c>
      <c r="AE1095" s="10" t="s">
        <v>2553</v>
      </c>
      <c r="AF1095" s="10" t="s">
        <v>639</v>
      </c>
    </row>
    <row r="1096" spans="30:32" x14ac:dyDescent="0.2">
      <c r="AD1096" s="11" t="s">
        <v>2554</v>
      </c>
      <c r="AE1096" s="10" t="s">
        <v>2555</v>
      </c>
      <c r="AF1096" s="10" t="s">
        <v>639</v>
      </c>
    </row>
    <row r="1097" spans="30:32" x14ac:dyDescent="0.2">
      <c r="AD1097" s="11" t="s">
        <v>2556</v>
      </c>
      <c r="AE1097" s="10" t="s">
        <v>2545</v>
      </c>
      <c r="AF1097" s="10" t="s">
        <v>639</v>
      </c>
    </row>
    <row r="1098" spans="30:32" x14ac:dyDescent="0.2">
      <c r="AD1098" s="11" t="s">
        <v>2557</v>
      </c>
      <c r="AE1098" s="10" t="s">
        <v>2558</v>
      </c>
      <c r="AF1098" s="10" t="s">
        <v>639</v>
      </c>
    </row>
    <row r="1099" spans="30:32" x14ac:dyDescent="0.2">
      <c r="AD1099" s="11" t="s">
        <v>2559</v>
      </c>
      <c r="AE1099" s="10" t="s">
        <v>2545</v>
      </c>
      <c r="AF1099" s="10" t="s">
        <v>639</v>
      </c>
    </row>
    <row r="1100" spans="30:32" x14ac:dyDescent="0.2">
      <c r="AD1100" s="11" t="s">
        <v>2560</v>
      </c>
      <c r="AE1100" s="10" t="s">
        <v>2551</v>
      </c>
      <c r="AF1100" s="10" t="s">
        <v>639</v>
      </c>
    </row>
    <row r="1101" spans="30:32" x14ac:dyDescent="0.2">
      <c r="AD1101" s="11" t="s">
        <v>2561</v>
      </c>
      <c r="AE1101" s="10" t="s">
        <v>2545</v>
      </c>
      <c r="AF1101" s="10" t="s">
        <v>639</v>
      </c>
    </row>
    <row r="1102" spans="30:32" x14ac:dyDescent="0.2">
      <c r="AD1102" s="11" t="s">
        <v>2562</v>
      </c>
      <c r="AE1102" s="10" t="s">
        <v>2545</v>
      </c>
      <c r="AF1102" s="10" t="s">
        <v>639</v>
      </c>
    </row>
    <row r="1103" spans="30:32" x14ac:dyDescent="0.2">
      <c r="AD1103" s="11" t="s">
        <v>2563</v>
      </c>
      <c r="AE1103" s="10" t="s">
        <v>2545</v>
      </c>
      <c r="AF1103" s="10" t="s">
        <v>639</v>
      </c>
    </row>
    <row r="1104" spans="30:32" x14ac:dyDescent="0.2">
      <c r="AD1104" s="11" t="s">
        <v>2564</v>
      </c>
      <c r="AE1104" s="10" t="s">
        <v>2565</v>
      </c>
      <c r="AF1104" s="10" t="s">
        <v>639</v>
      </c>
    </row>
    <row r="1105" spans="30:32" x14ac:dyDescent="0.2">
      <c r="AD1105" s="11" t="s">
        <v>2566</v>
      </c>
      <c r="AE1105" s="10" t="s">
        <v>2567</v>
      </c>
      <c r="AF1105" s="10" t="s">
        <v>639</v>
      </c>
    </row>
    <row r="1106" spans="30:32" x14ac:dyDescent="0.2">
      <c r="AD1106" s="11" t="s">
        <v>2568</v>
      </c>
      <c r="AE1106" s="10" t="s">
        <v>2569</v>
      </c>
      <c r="AF1106" s="10" t="s">
        <v>639</v>
      </c>
    </row>
    <row r="1107" spans="30:32" x14ac:dyDescent="0.2">
      <c r="AD1107" s="11" t="s">
        <v>2570</v>
      </c>
      <c r="AE1107" s="10" t="s">
        <v>1475</v>
      </c>
      <c r="AF1107" s="10" t="s">
        <v>639</v>
      </c>
    </row>
    <row r="1108" spans="30:32" x14ac:dyDescent="0.2">
      <c r="AD1108" s="11" t="s">
        <v>2571</v>
      </c>
      <c r="AE1108" s="10" t="s">
        <v>2572</v>
      </c>
      <c r="AF1108" s="10" t="s">
        <v>639</v>
      </c>
    </row>
    <row r="1109" spans="30:32" x14ac:dyDescent="0.2">
      <c r="AD1109" s="11" t="s">
        <v>2573</v>
      </c>
      <c r="AE1109" s="10" t="s">
        <v>2574</v>
      </c>
      <c r="AF1109" s="10" t="s">
        <v>639</v>
      </c>
    </row>
    <row r="1110" spans="30:32" x14ac:dyDescent="0.2">
      <c r="AD1110" s="11" t="s">
        <v>2575</v>
      </c>
      <c r="AE1110" s="10" t="s">
        <v>2576</v>
      </c>
      <c r="AF1110" s="10" t="s">
        <v>639</v>
      </c>
    </row>
    <row r="1111" spans="30:32" x14ac:dyDescent="0.2">
      <c r="AD1111" s="11" t="s">
        <v>2577</v>
      </c>
      <c r="AE1111" s="10" t="s">
        <v>2578</v>
      </c>
      <c r="AF1111" s="10" t="s">
        <v>639</v>
      </c>
    </row>
    <row r="1112" spans="30:32" x14ac:dyDescent="0.2">
      <c r="AD1112" s="11" t="s">
        <v>2579</v>
      </c>
      <c r="AE1112" s="10" t="s">
        <v>2580</v>
      </c>
      <c r="AF1112" s="10" t="s">
        <v>639</v>
      </c>
    </row>
    <row r="1113" spans="30:32" x14ac:dyDescent="0.2">
      <c r="AD1113" s="11" t="s">
        <v>2581</v>
      </c>
      <c r="AE1113" s="10" t="s">
        <v>2582</v>
      </c>
      <c r="AF1113" s="10" t="s">
        <v>639</v>
      </c>
    </row>
    <row r="1114" spans="30:32" x14ac:dyDescent="0.2">
      <c r="AD1114" s="11" t="s">
        <v>2583</v>
      </c>
      <c r="AE1114" s="10" t="s">
        <v>1485</v>
      </c>
      <c r="AF1114" s="10" t="s">
        <v>639</v>
      </c>
    </row>
    <row r="1115" spans="30:32" x14ac:dyDescent="0.2">
      <c r="AD1115" s="11" t="s">
        <v>2584</v>
      </c>
      <c r="AE1115" s="10" t="s">
        <v>2585</v>
      </c>
      <c r="AF1115" s="10" t="s">
        <v>639</v>
      </c>
    </row>
    <row r="1116" spans="30:32" x14ac:dyDescent="0.2">
      <c r="AD1116" s="11" t="s">
        <v>2586</v>
      </c>
      <c r="AE1116" s="10" t="s">
        <v>1487</v>
      </c>
      <c r="AF1116" s="10" t="s">
        <v>639</v>
      </c>
    </row>
    <row r="1117" spans="30:32" x14ac:dyDescent="0.2">
      <c r="AD1117" s="11" t="s">
        <v>2587</v>
      </c>
      <c r="AE1117" s="10" t="s">
        <v>2588</v>
      </c>
      <c r="AF1117" s="10" t="s">
        <v>639</v>
      </c>
    </row>
    <row r="1118" spans="30:32" x14ac:dyDescent="0.2">
      <c r="AD1118" s="11" t="s">
        <v>2589</v>
      </c>
      <c r="AE1118" s="10" t="s">
        <v>2590</v>
      </c>
      <c r="AF1118" s="10" t="s">
        <v>639</v>
      </c>
    </row>
    <row r="1119" spans="30:32" x14ac:dyDescent="0.2">
      <c r="AD1119" s="11" t="s">
        <v>2591</v>
      </c>
      <c r="AE1119" s="10" t="s">
        <v>1311</v>
      </c>
      <c r="AF1119" s="10" t="s">
        <v>639</v>
      </c>
    </row>
    <row r="1120" spans="30:32" x14ac:dyDescent="0.2">
      <c r="AD1120" s="11" t="s">
        <v>2592</v>
      </c>
      <c r="AE1120" s="10" t="s">
        <v>2593</v>
      </c>
      <c r="AF1120" s="10" t="s">
        <v>639</v>
      </c>
    </row>
    <row r="1121" spans="30:32" x14ac:dyDescent="0.2">
      <c r="AD1121" s="11" t="s">
        <v>2594</v>
      </c>
      <c r="AE1121" s="10" t="s">
        <v>2595</v>
      </c>
      <c r="AF1121" s="10" t="s">
        <v>639</v>
      </c>
    </row>
    <row r="1122" spans="30:32" x14ac:dyDescent="0.2">
      <c r="AD1122" s="11" t="s">
        <v>2596</v>
      </c>
      <c r="AE1122" s="10" t="s">
        <v>2597</v>
      </c>
      <c r="AF1122" s="10" t="s">
        <v>639</v>
      </c>
    </row>
    <row r="1123" spans="30:32" x14ac:dyDescent="0.2">
      <c r="AD1123" s="11" t="s">
        <v>2598</v>
      </c>
      <c r="AE1123" s="10" t="s">
        <v>2599</v>
      </c>
      <c r="AF1123" s="10" t="s">
        <v>639</v>
      </c>
    </row>
    <row r="1124" spans="30:32" x14ac:dyDescent="0.2">
      <c r="AD1124" s="11" t="s">
        <v>2600</v>
      </c>
      <c r="AE1124" s="10" t="s">
        <v>2601</v>
      </c>
      <c r="AF1124" s="10" t="s">
        <v>639</v>
      </c>
    </row>
    <row r="1125" spans="30:32" x14ac:dyDescent="0.2">
      <c r="AD1125" s="11" t="s">
        <v>2602</v>
      </c>
      <c r="AE1125" s="10" t="s">
        <v>2603</v>
      </c>
      <c r="AF1125" s="10" t="s">
        <v>639</v>
      </c>
    </row>
    <row r="1126" spans="30:32" x14ac:dyDescent="0.2">
      <c r="AD1126" s="11" t="s">
        <v>2604</v>
      </c>
      <c r="AE1126" s="10" t="s">
        <v>2605</v>
      </c>
      <c r="AF1126" s="10" t="s">
        <v>639</v>
      </c>
    </row>
    <row r="1127" spans="30:32" x14ac:dyDescent="0.2">
      <c r="AD1127" s="11" t="s">
        <v>2606</v>
      </c>
      <c r="AE1127" s="10" t="s">
        <v>2607</v>
      </c>
      <c r="AF1127" s="10" t="s">
        <v>639</v>
      </c>
    </row>
    <row r="1128" spans="30:32" x14ac:dyDescent="0.2">
      <c r="AD1128" s="11" t="s">
        <v>2608</v>
      </c>
      <c r="AE1128" s="10" t="s">
        <v>2609</v>
      </c>
      <c r="AF1128" s="10" t="s">
        <v>639</v>
      </c>
    </row>
    <row r="1129" spans="30:32" x14ac:dyDescent="0.2">
      <c r="AD1129" s="11" t="s">
        <v>2610</v>
      </c>
      <c r="AE1129" s="10" t="s">
        <v>2611</v>
      </c>
      <c r="AF1129" s="10" t="s">
        <v>639</v>
      </c>
    </row>
    <row r="1130" spans="30:32" x14ac:dyDescent="0.2">
      <c r="AD1130" s="11" t="s">
        <v>2612</v>
      </c>
      <c r="AE1130" s="10" t="s">
        <v>2613</v>
      </c>
      <c r="AF1130" s="10" t="s">
        <v>639</v>
      </c>
    </row>
    <row r="1131" spans="30:32" x14ac:dyDescent="0.2">
      <c r="AD1131" s="11" t="s">
        <v>2614</v>
      </c>
      <c r="AE1131" s="10" t="s">
        <v>2615</v>
      </c>
      <c r="AF1131" s="10" t="s">
        <v>639</v>
      </c>
    </row>
    <row r="1132" spans="30:32" x14ac:dyDescent="0.2">
      <c r="AD1132" s="11" t="s">
        <v>2616</v>
      </c>
      <c r="AE1132" s="10" t="s">
        <v>2615</v>
      </c>
      <c r="AF1132" s="10" t="s">
        <v>639</v>
      </c>
    </row>
    <row r="1133" spans="30:32" x14ac:dyDescent="0.2">
      <c r="AD1133" s="11" t="s">
        <v>2617</v>
      </c>
      <c r="AE1133" s="10" t="s">
        <v>2618</v>
      </c>
      <c r="AF1133" s="10" t="s">
        <v>639</v>
      </c>
    </row>
    <row r="1134" spans="30:32" x14ac:dyDescent="0.2">
      <c r="AD1134" s="11" t="s">
        <v>2619</v>
      </c>
      <c r="AE1134" s="10" t="s">
        <v>2620</v>
      </c>
      <c r="AF1134" s="10" t="s">
        <v>639</v>
      </c>
    </row>
    <row r="1135" spans="30:32" x14ac:dyDescent="0.2">
      <c r="AD1135" s="11" t="s">
        <v>2621</v>
      </c>
      <c r="AE1135" s="10" t="s">
        <v>2622</v>
      </c>
      <c r="AF1135" s="10" t="s">
        <v>639</v>
      </c>
    </row>
    <row r="1136" spans="30:32" x14ac:dyDescent="0.2">
      <c r="AD1136" s="11" t="s">
        <v>2623</v>
      </c>
      <c r="AE1136" s="10" t="s">
        <v>2624</v>
      </c>
      <c r="AF1136" s="10" t="s">
        <v>639</v>
      </c>
    </row>
    <row r="1137" spans="30:32" x14ac:dyDescent="0.2">
      <c r="AD1137" s="11" t="s">
        <v>2625</v>
      </c>
      <c r="AE1137" s="10" t="s">
        <v>2626</v>
      </c>
      <c r="AF1137" s="10" t="s">
        <v>639</v>
      </c>
    </row>
    <row r="1138" spans="30:32" x14ac:dyDescent="0.2">
      <c r="AD1138" s="11" t="s">
        <v>2627</v>
      </c>
      <c r="AE1138" s="10" t="s">
        <v>2628</v>
      </c>
      <c r="AF1138" s="10" t="s">
        <v>639</v>
      </c>
    </row>
    <row r="1139" spans="30:32" x14ac:dyDescent="0.2">
      <c r="AD1139" s="11" t="s">
        <v>2629</v>
      </c>
      <c r="AE1139" s="10" t="s">
        <v>2630</v>
      </c>
      <c r="AF1139" s="10" t="s">
        <v>639</v>
      </c>
    </row>
    <row r="1140" spans="30:32" x14ac:dyDescent="0.2">
      <c r="AD1140" s="11" t="s">
        <v>2631</v>
      </c>
      <c r="AE1140" s="10" t="s">
        <v>2632</v>
      </c>
      <c r="AF1140" s="10" t="s">
        <v>639</v>
      </c>
    </row>
    <row r="1141" spans="30:32" x14ac:dyDescent="0.2">
      <c r="AD1141" s="11" t="s">
        <v>2633</v>
      </c>
      <c r="AE1141" s="10" t="s">
        <v>2634</v>
      </c>
      <c r="AF1141" s="10" t="s">
        <v>639</v>
      </c>
    </row>
    <row r="1142" spans="30:32" x14ac:dyDescent="0.2">
      <c r="AD1142" s="11" t="s">
        <v>2635</v>
      </c>
      <c r="AE1142" s="10" t="s">
        <v>2636</v>
      </c>
      <c r="AF1142" s="10" t="s">
        <v>639</v>
      </c>
    </row>
    <row r="1143" spans="30:32" x14ac:dyDescent="0.2">
      <c r="AD1143" s="11" t="s">
        <v>2637</v>
      </c>
      <c r="AE1143" s="10" t="s">
        <v>2638</v>
      </c>
      <c r="AF1143" s="10" t="s">
        <v>639</v>
      </c>
    </row>
    <row r="1144" spans="30:32" x14ac:dyDescent="0.2">
      <c r="AD1144" s="11" t="s">
        <v>2639</v>
      </c>
      <c r="AE1144" s="10" t="s">
        <v>2640</v>
      </c>
      <c r="AF1144" s="10" t="s">
        <v>639</v>
      </c>
    </row>
    <row r="1145" spans="30:32" x14ac:dyDescent="0.2">
      <c r="AD1145" s="11" t="s">
        <v>2641</v>
      </c>
      <c r="AE1145" s="10" t="s">
        <v>2642</v>
      </c>
      <c r="AF1145" s="10" t="s">
        <v>639</v>
      </c>
    </row>
    <row r="1146" spans="30:32" x14ac:dyDescent="0.2">
      <c r="AD1146" s="11" t="s">
        <v>2643</v>
      </c>
      <c r="AE1146" s="10" t="s">
        <v>2644</v>
      </c>
      <c r="AF1146" s="10" t="s">
        <v>639</v>
      </c>
    </row>
    <row r="1147" spans="30:32" x14ac:dyDescent="0.2">
      <c r="AD1147" s="11" t="s">
        <v>2645</v>
      </c>
      <c r="AE1147" s="10" t="s">
        <v>2646</v>
      </c>
      <c r="AF1147" s="10" t="s">
        <v>639</v>
      </c>
    </row>
    <row r="1148" spans="30:32" x14ac:dyDescent="0.2">
      <c r="AD1148" s="11" t="s">
        <v>2647</v>
      </c>
      <c r="AE1148" s="10" t="s">
        <v>2648</v>
      </c>
      <c r="AF1148" s="10" t="s">
        <v>639</v>
      </c>
    </row>
    <row r="1149" spans="30:32" x14ac:dyDescent="0.2">
      <c r="AD1149" s="11" t="s">
        <v>2649</v>
      </c>
      <c r="AE1149" s="10" t="s">
        <v>2650</v>
      </c>
      <c r="AF1149" s="10" t="s">
        <v>639</v>
      </c>
    </row>
    <row r="1150" spans="30:32" x14ac:dyDescent="0.2">
      <c r="AD1150" s="11" t="s">
        <v>2651</v>
      </c>
      <c r="AE1150" s="10" t="s">
        <v>2652</v>
      </c>
      <c r="AF1150" s="10" t="s">
        <v>639</v>
      </c>
    </row>
    <row r="1151" spans="30:32" x14ac:dyDescent="0.2">
      <c r="AD1151" s="11" t="s">
        <v>2653</v>
      </c>
      <c r="AE1151" s="10" t="s">
        <v>2654</v>
      </c>
      <c r="AF1151" s="10" t="s">
        <v>639</v>
      </c>
    </row>
    <row r="1152" spans="30:32" x14ac:dyDescent="0.2">
      <c r="AD1152" s="11" t="s">
        <v>2655</v>
      </c>
      <c r="AE1152" s="10" t="s">
        <v>2656</v>
      </c>
      <c r="AF1152" s="10" t="s">
        <v>639</v>
      </c>
    </row>
    <row r="1153" spans="30:32" x14ac:dyDescent="0.2">
      <c r="AD1153" s="11" t="s">
        <v>2657</v>
      </c>
      <c r="AE1153" s="10" t="s">
        <v>2658</v>
      </c>
      <c r="AF1153" s="10" t="s">
        <v>639</v>
      </c>
    </row>
    <row r="1154" spans="30:32" x14ac:dyDescent="0.2">
      <c r="AD1154" s="11" t="s">
        <v>2659</v>
      </c>
      <c r="AE1154" s="10" t="s">
        <v>2660</v>
      </c>
      <c r="AF1154" s="10" t="s">
        <v>639</v>
      </c>
    </row>
    <row r="1155" spans="30:32" x14ac:dyDescent="0.2">
      <c r="AD1155" s="11" t="s">
        <v>2661</v>
      </c>
      <c r="AE1155" s="10" t="s">
        <v>2662</v>
      </c>
      <c r="AF1155" s="10" t="s">
        <v>639</v>
      </c>
    </row>
    <row r="1156" spans="30:32" x14ac:dyDescent="0.2">
      <c r="AD1156" s="11" t="s">
        <v>2663</v>
      </c>
      <c r="AE1156" s="10" t="s">
        <v>2664</v>
      </c>
      <c r="AF1156" s="10" t="s">
        <v>639</v>
      </c>
    </row>
    <row r="1157" spans="30:32" x14ac:dyDescent="0.2">
      <c r="AD1157" s="11" t="s">
        <v>2665</v>
      </c>
      <c r="AE1157" s="10" t="s">
        <v>2666</v>
      </c>
      <c r="AF1157" s="10" t="s">
        <v>639</v>
      </c>
    </row>
    <row r="1158" spans="30:32" x14ac:dyDescent="0.2">
      <c r="AD1158" s="11" t="s">
        <v>2667</v>
      </c>
      <c r="AE1158" s="10" t="s">
        <v>2668</v>
      </c>
      <c r="AF1158" s="10" t="s">
        <v>639</v>
      </c>
    </row>
    <row r="1159" spans="30:32" x14ac:dyDescent="0.2">
      <c r="AD1159" s="11" t="s">
        <v>2669</v>
      </c>
      <c r="AE1159" s="10" t="s">
        <v>2670</v>
      </c>
      <c r="AF1159" s="10" t="s">
        <v>639</v>
      </c>
    </row>
    <row r="1160" spans="30:32" x14ac:dyDescent="0.2">
      <c r="AD1160" s="11" t="s">
        <v>2671</v>
      </c>
      <c r="AE1160" s="10" t="s">
        <v>2672</v>
      </c>
      <c r="AF1160" s="10" t="s">
        <v>639</v>
      </c>
    </row>
    <row r="1161" spans="30:32" x14ac:dyDescent="0.2">
      <c r="AD1161" s="11" t="s">
        <v>2673</v>
      </c>
      <c r="AE1161" s="10" t="s">
        <v>2674</v>
      </c>
      <c r="AF1161" s="10" t="s">
        <v>639</v>
      </c>
    </row>
    <row r="1162" spans="30:32" x14ac:dyDescent="0.2">
      <c r="AD1162" s="11" t="s">
        <v>2675</v>
      </c>
      <c r="AE1162" s="10" t="s">
        <v>2676</v>
      </c>
      <c r="AF1162" s="10" t="s">
        <v>639</v>
      </c>
    </row>
    <row r="1163" spans="30:32" x14ac:dyDescent="0.2">
      <c r="AD1163" s="11" t="s">
        <v>2677</v>
      </c>
      <c r="AE1163" s="10" t="s">
        <v>2678</v>
      </c>
      <c r="AF1163" s="10" t="s">
        <v>639</v>
      </c>
    </row>
    <row r="1164" spans="30:32" x14ac:dyDescent="0.2">
      <c r="AD1164" s="11" t="s">
        <v>2679</v>
      </c>
      <c r="AE1164" s="10" t="s">
        <v>2680</v>
      </c>
      <c r="AF1164" s="10" t="s">
        <v>639</v>
      </c>
    </row>
    <row r="1165" spans="30:32" x14ac:dyDescent="0.2">
      <c r="AD1165" s="11" t="s">
        <v>2681</v>
      </c>
      <c r="AE1165" s="10" t="s">
        <v>2682</v>
      </c>
      <c r="AF1165" s="10" t="s">
        <v>639</v>
      </c>
    </row>
    <row r="1166" spans="30:32" x14ac:dyDescent="0.2">
      <c r="AD1166" s="11" t="s">
        <v>2683</v>
      </c>
      <c r="AE1166" s="10" t="s">
        <v>2684</v>
      </c>
      <c r="AF1166" s="10" t="s">
        <v>639</v>
      </c>
    </row>
    <row r="1167" spans="30:32" x14ac:dyDescent="0.2">
      <c r="AD1167" s="11" t="s">
        <v>2685</v>
      </c>
      <c r="AE1167" s="10" t="s">
        <v>2686</v>
      </c>
      <c r="AF1167" s="10" t="s">
        <v>639</v>
      </c>
    </row>
    <row r="1168" spans="30:32" x14ac:dyDescent="0.2">
      <c r="AD1168" s="11" t="s">
        <v>2687</v>
      </c>
      <c r="AE1168" s="10" t="s">
        <v>2688</v>
      </c>
      <c r="AF1168" s="10" t="s">
        <v>639</v>
      </c>
    </row>
    <row r="1169" spans="30:32" x14ac:dyDescent="0.2">
      <c r="AD1169" s="11" t="s">
        <v>2689</v>
      </c>
      <c r="AE1169" s="10" t="s">
        <v>2690</v>
      </c>
      <c r="AF1169" s="10" t="s">
        <v>639</v>
      </c>
    </row>
    <row r="1170" spans="30:32" x14ac:dyDescent="0.2">
      <c r="AD1170" s="11" t="s">
        <v>2691</v>
      </c>
      <c r="AE1170" s="10" t="s">
        <v>2692</v>
      </c>
      <c r="AF1170" s="10" t="s">
        <v>639</v>
      </c>
    </row>
    <row r="1171" spans="30:32" x14ac:dyDescent="0.2">
      <c r="AD1171" s="11" t="s">
        <v>2693</v>
      </c>
      <c r="AE1171" s="10" t="s">
        <v>2694</v>
      </c>
      <c r="AF1171" s="10" t="s">
        <v>639</v>
      </c>
    </row>
    <row r="1172" spans="30:32" x14ac:dyDescent="0.2">
      <c r="AD1172" s="11" t="s">
        <v>2695</v>
      </c>
      <c r="AE1172" s="10" t="s">
        <v>2696</v>
      </c>
      <c r="AF1172" s="10" t="s">
        <v>639</v>
      </c>
    </row>
    <row r="1173" spans="30:32" x14ac:dyDescent="0.2">
      <c r="AD1173" s="11" t="s">
        <v>2697</v>
      </c>
      <c r="AE1173" s="10" t="s">
        <v>2698</v>
      </c>
      <c r="AF1173" s="10" t="s">
        <v>639</v>
      </c>
    </row>
    <row r="1174" spans="30:32" x14ac:dyDescent="0.2">
      <c r="AD1174" s="11" t="s">
        <v>2699</v>
      </c>
      <c r="AE1174" s="10" t="s">
        <v>2700</v>
      </c>
      <c r="AF1174" s="10" t="s">
        <v>639</v>
      </c>
    </row>
    <row r="1175" spans="30:32" x14ac:dyDescent="0.2">
      <c r="AD1175" s="11" t="s">
        <v>2701</v>
      </c>
      <c r="AE1175" s="10" t="s">
        <v>2702</v>
      </c>
      <c r="AF1175" s="10" t="s">
        <v>639</v>
      </c>
    </row>
    <row r="1176" spans="30:32" x14ac:dyDescent="0.2">
      <c r="AD1176" s="11" t="s">
        <v>2703</v>
      </c>
      <c r="AE1176" s="10" t="s">
        <v>2704</v>
      </c>
      <c r="AF1176" s="10" t="s">
        <v>639</v>
      </c>
    </row>
    <row r="1177" spans="30:32" x14ac:dyDescent="0.2">
      <c r="AD1177" s="11" t="s">
        <v>2705</v>
      </c>
      <c r="AE1177" s="10" t="s">
        <v>2706</v>
      </c>
      <c r="AF1177" s="10" t="s">
        <v>639</v>
      </c>
    </row>
    <row r="1178" spans="30:32" x14ac:dyDescent="0.2">
      <c r="AD1178" s="11" t="s">
        <v>2707</v>
      </c>
      <c r="AE1178" s="10" t="s">
        <v>2708</v>
      </c>
      <c r="AF1178" s="10" t="s">
        <v>639</v>
      </c>
    </row>
    <row r="1179" spans="30:32" x14ac:dyDescent="0.2">
      <c r="AD1179" s="11" t="s">
        <v>2709</v>
      </c>
      <c r="AE1179" s="10" t="s">
        <v>2710</v>
      </c>
      <c r="AF1179" s="10" t="s">
        <v>639</v>
      </c>
    </row>
    <row r="1180" spans="30:32" x14ac:dyDescent="0.2">
      <c r="AD1180" s="11" t="s">
        <v>2711</v>
      </c>
      <c r="AE1180" s="10" t="s">
        <v>2712</v>
      </c>
      <c r="AF1180" s="10" t="s">
        <v>639</v>
      </c>
    </row>
    <row r="1181" spans="30:32" x14ac:dyDescent="0.2">
      <c r="AD1181" s="11" t="s">
        <v>2713</v>
      </c>
      <c r="AE1181" s="10" t="s">
        <v>2714</v>
      </c>
      <c r="AF1181" s="10" t="s">
        <v>639</v>
      </c>
    </row>
    <row r="1182" spans="30:32" x14ac:dyDescent="0.2">
      <c r="AD1182" s="11" t="s">
        <v>2715</v>
      </c>
      <c r="AE1182" s="10" t="s">
        <v>2716</v>
      </c>
      <c r="AF1182" s="10" t="s">
        <v>639</v>
      </c>
    </row>
    <row r="1183" spans="30:32" x14ac:dyDescent="0.2">
      <c r="AD1183" s="11" t="s">
        <v>2717</v>
      </c>
      <c r="AE1183" s="10" t="s">
        <v>2718</v>
      </c>
      <c r="AF1183" s="10" t="s">
        <v>639</v>
      </c>
    </row>
    <row r="1184" spans="30:32" x14ac:dyDescent="0.2">
      <c r="AD1184" s="11" t="s">
        <v>2719</v>
      </c>
      <c r="AE1184" s="10" t="s">
        <v>1575</v>
      </c>
      <c r="AF1184" s="10" t="s">
        <v>639</v>
      </c>
    </row>
    <row r="1185" spans="30:32" x14ac:dyDescent="0.2">
      <c r="AD1185" s="11" t="s">
        <v>2720</v>
      </c>
      <c r="AE1185" s="10" t="s">
        <v>2721</v>
      </c>
      <c r="AF1185" s="10" t="s">
        <v>639</v>
      </c>
    </row>
    <row r="1186" spans="30:32" x14ac:dyDescent="0.2">
      <c r="AD1186" s="11" t="s">
        <v>2722</v>
      </c>
      <c r="AE1186" s="10" t="s">
        <v>2723</v>
      </c>
      <c r="AF1186" s="10" t="s">
        <v>639</v>
      </c>
    </row>
    <row r="1187" spans="30:32" x14ac:dyDescent="0.2">
      <c r="AD1187" s="11" t="s">
        <v>2724</v>
      </c>
      <c r="AE1187" s="10" t="s">
        <v>2725</v>
      </c>
      <c r="AF1187" s="10" t="s">
        <v>639</v>
      </c>
    </row>
    <row r="1188" spans="30:32" x14ac:dyDescent="0.2">
      <c r="AD1188" s="11" t="s">
        <v>2726</v>
      </c>
      <c r="AE1188" s="10" t="s">
        <v>2727</v>
      </c>
      <c r="AF1188" s="10" t="s">
        <v>639</v>
      </c>
    </row>
    <row r="1189" spans="30:32" x14ac:dyDescent="0.2">
      <c r="AD1189" s="11" t="s">
        <v>2728</v>
      </c>
      <c r="AE1189" s="10" t="s">
        <v>2729</v>
      </c>
      <c r="AF1189" s="10" t="s">
        <v>639</v>
      </c>
    </row>
    <row r="1190" spans="30:32" x14ac:dyDescent="0.2">
      <c r="AD1190" s="11" t="s">
        <v>2730</v>
      </c>
      <c r="AE1190" s="10" t="s">
        <v>2731</v>
      </c>
      <c r="AF1190" s="10" t="s">
        <v>639</v>
      </c>
    </row>
    <row r="1191" spans="30:32" x14ac:dyDescent="0.2">
      <c r="AD1191" s="11" t="s">
        <v>2732</v>
      </c>
      <c r="AE1191" s="10" t="s">
        <v>2733</v>
      </c>
      <c r="AF1191" s="10" t="s">
        <v>639</v>
      </c>
    </row>
    <row r="1192" spans="30:32" x14ac:dyDescent="0.2">
      <c r="AD1192" s="11" t="s">
        <v>2734</v>
      </c>
      <c r="AE1192" s="10" t="s">
        <v>2735</v>
      </c>
      <c r="AF1192" s="10" t="s">
        <v>639</v>
      </c>
    </row>
    <row r="1193" spans="30:32" x14ac:dyDescent="0.2">
      <c r="AD1193" s="11" t="s">
        <v>2736</v>
      </c>
      <c r="AE1193" s="10" t="s">
        <v>2737</v>
      </c>
      <c r="AF1193" s="10" t="s">
        <v>639</v>
      </c>
    </row>
    <row r="1194" spans="30:32" x14ac:dyDescent="0.2">
      <c r="AD1194" s="11" t="s">
        <v>2738</v>
      </c>
      <c r="AE1194" s="10" t="s">
        <v>2739</v>
      </c>
      <c r="AF1194" s="10" t="s">
        <v>639</v>
      </c>
    </row>
    <row r="1195" spans="30:32" x14ac:dyDescent="0.2">
      <c r="AD1195" s="11" t="s">
        <v>2740</v>
      </c>
      <c r="AE1195" s="10" t="s">
        <v>2741</v>
      </c>
      <c r="AF1195" s="10" t="s">
        <v>639</v>
      </c>
    </row>
    <row r="1196" spans="30:32" x14ac:dyDescent="0.2">
      <c r="AD1196" s="11" t="s">
        <v>2742</v>
      </c>
      <c r="AE1196" s="10" t="s">
        <v>2743</v>
      </c>
      <c r="AF1196" s="10" t="s">
        <v>639</v>
      </c>
    </row>
    <row r="1197" spans="30:32" x14ac:dyDescent="0.2">
      <c r="AD1197" s="11" t="s">
        <v>2744</v>
      </c>
      <c r="AE1197" s="10" t="s">
        <v>2745</v>
      </c>
      <c r="AF1197" s="10" t="s">
        <v>639</v>
      </c>
    </row>
    <row r="1198" spans="30:32" x14ac:dyDescent="0.2">
      <c r="AD1198" s="11" t="s">
        <v>2746</v>
      </c>
      <c r="AE1198" s="10" t="s">
        <v>2747</v>
      </c>
      <c r="AF1198" s="10" t="s">
        <v>639</v>
      </c>
    </row>
    <row r="1199" spans="30:32" x14ac:dyDescent="0.2">
      <c r="AD1199" s="11" t="s">
        <v>2748</v>
      </c>
      <c r="AE1199" s="10" t="s">
        <v>1593</v>
      </c>
      <c r="AF1199" s="10" t="s">
        <v>639</v>
      </c>
    </row>
    <row r="1200" spans="30:32" x14ac:dyDescent="0.2">
      <c r="AD1200" s="11" t="s">
        <v>2749</v>
      </c>
      <c r="AE1200" s="10" t="s">
        <v>2750</v>
      </c>
      <c r="AF1200" s="10" t="s">
        <v>639</v>
      </c>
    </row>
    <row r="1201" spans="30:32" x14ac:dyDescent="0.2">
      <c r="AD1201" s="11" t="s">
        <v>2751</v>
      </c>
      <c r="AE1201" s="10" t="s">
        <v>2752</v>
      </c>
      <c r="AF1201" s="10" t="s">
        <v>639</v>
      </c>
    </row>
    <row r="1202" spans="30:32" x14ac:dyDescent="0.2">
      <c r="AD1202" s="11" t="s">
        <v>2753</v>
      </c>
      <c r="AE1202" s="10" t="s">
        <v>2754</v>
      </c>
      <c r="AF1202" s="10" t="s">
        <v>639</v>
      </c>
    </row>
    <row r="1203" spans="30:32" x14ac:dyDescent="0.2">
      <c r="AD1203" s="11" t="s">
        <v>2755</v>
      </c>
      <c r="AE1203" s="10" t="s">
        <v>2756</v>
      </c>
      <c r="AF1203" s="10" t="s">
        <v>639</v>
      </c>
    </row>
    <row r="1204" spans="30:32" x14ac:dyDescent="0.2">
      <c r="AD1204" s="11" t="s">
        <v>2757</v>
      </c>
      <c r="AE1204" s="10" t="s">
        <v>2758</v>
      </c>
      <c r="AF1204" s="10" t="s">
        <v>639</v>
      </c>
    </row>
    <row r="1205" spans="30:32" x14ac:dyDescent="0.2">
      <c r="AD1205" s="11" t="s">
        <v>2759</v>
      </c>
      <c r="AE1205" s="10" t="s">
        <v>2760</v>
      </c>
      <c r="AF1205" s="10" t="s">
        <v>639</v>
      </c>
    </row>
    <row r="1206" spans="30:32" x14ac:dyDescent="0.2">
      <c r="AD1206" s="11" t="s">
        <v>2761</v>
      </c>
      <c r="AE1206" s="10" t="s">
        <v>2760</v>
      </c>
      <c r="AF1206" s="10" t="s">
        <v>639</v>
      </c>
    </row>
    <row r="1207" spans="30:32" x14ac:dyDescent="0.2">
      <c r="AD1207" s="11" t="s">
        <v>2762</v>
      </c>
      <c r="AE1207" s="10" t="s">
        <v>2763</v>
      </c>
      <c r="AF1207" s="10" t="s">
        <v>639</v>
      </c>
    </row>
    <row r="1208" spans="30:32" x14ac:dyDescent="0.2">
      <c r="AD1208" s="11" t="s">
        <v>2764</v>
      </c>
      <c r="AE1208" s="10" t="s">
        <v>2765</v>
      </c>
      <c r="AF1208" s="10" t="s">
        <v>639</v>
      </c>
    </row>
    <row r="1209" spans="30:32" x14ac:dyDescent="0.2">
      <c r="AD1209" s="11" t="s">
        <v>2766</v>
      </c>
      <c r="AE1209" s="10" t="s">
        <v>2767</v>
      </c>
      <c r="AF1209" s="10" t="s">
        <v>639</v>
      </c>
    </row>
    <row r="1210" spans="30:32" x14ac:dyDescent="0.2">
      <c r="AD1210" s="11" t="s">
        <v>2768</v>
      </c>
      <c r="AE1210" s="10" t="s">
        <v>2769</v>
      </c>
      <c r="AF1210" s="10" t="s">
        <v>639</v>
      </c>
    </row>
    <row r="1211" spans="30:32" x14ac:dyDescent="0.2">
      <c r="AD1211" s="11" t="s">
        <v>2770</v>
      </c>
      <c r="AE1211" s="10" t="s">
        <v>2771</v>
      </c>
      <c r="AF1211" s="10" t="s">
        <v>639</v>
      </c>
    </row>
    <row r="1212" spans="30:32" x14ac:dyDescent="0.2">
      <c r="AD1212" s="11" t="s">
        <v>2772</v>
      </c>
      <c r="AE1212" s="10" t="s">
        <v>2773</v>
      </c>
      <c r="AF1212" s="10" t="s">
        <v>639</v>
      </c>
    </row>
    <row r="1213" spans="30:32" x14ac:dyDescent="0.2">
      <c r="AD1213" s="11" t="s">
        <v>2774</v>
      </c>
      <c r="AE1213" s="10" t="s">
        <v>2775</v>
      </c>
      <c r="AF1213" s="10" t="s">
        <v>639</v>
      </c>
    </row>
    <row r="1214" spans="30:32" x14ac:dyDescent="0.2">
      <c r="AD1214" s="11" t="s">
        <v>2776</v>
      </c>
      <c r="AE1214" s="10" t="s">
        <v>2775</v>
      </c>
      <c r="AF1214" s="10" t="s">
        <v>639</v>
      </c>
    </row>
    <row r="1215" spans="30:32" x14ac:dyDescent="0.2">
      <c r="AD1215" s="11" t="s">
        <v>2777</v>
      </c>
      <c r="AE1215" s="10" t="s">
        <v>2778</v>
      </c>
      <c r="AF1215" s="10" t="s">
        <v>639</v>
      </c>
    </row>
    <row r="1216" spans="30:32" x14ac:dyDescent="0.2">
      <c r="AD1216" s="11" t="s">
        <v>2779</v>
      </c>
      <c r="AE1216" s="10" t="s">
        <v>2780</v>
      </c>
      <c r="AF1216" s="10" t="s">
        <v>639</v>
      </c>
    </row>
    <row r="1217" spans="30:32" x14ac:dyDescent="0.2">
      <c r="AD1217" s="11" t="s">
        <v>2781</v>
      </c>
      <c r="AE1217" s="10" t="s">
        <v>2782</v>
      </c>
      <c r="AF1217" s="10" t="s">
        <v>639</v>
      </c>
    </row>
    <row r="1218" spans="30:32" x14ac:dyDescent="0.2">
      <c r="AD1218" s="11" t="s">
        <v>2783</v>
      </c>
      <c r="AE1218" s="10" t="s">
        <v>2784</v>
      </c>
      <c r="AF1218" s="10" t="s">
        <v>639</v>
      </c>
    </row>
    <row r="1219" spans="30:32" x14ac:dyDescent="0.2">
      <c r="AD1219" s="11" t="s">
        <v>2785</v>
      </c>
      <c r="AE1219" s="10" t="s">
        <v>2786</v>
      </c>
      <c r="AF1219" s="10" t="s">
        <v>639</v>
      </c>
    </row>
    <row r="1220" spans="30:32" x14ac:dyDescent="0.2">
      <c r="AD1220" s="11" t="s">
        <v>2787</v>
      </c>
      <c r="AE1220" s="10" t="s">
        <v>2788</v>
      </c>
      <c r="AF1220" s="10" t="s">
        <v>639</v>
      </c>
    </row>
    <row r="1221" spans="30:32" x14ac:dyDescent="0.2">
      <c r="AD1221" s="11" t="s">
        <v>2789</v>
      </c>
      <c r="AE1221" s="10" t="s">
        <v>2790</v>
      </c>
      <c r="AF1221" s="10" t="s">
        <v>639</v>
      </c>
    </row>
    <row r="1222" spans="30:32" x14ac:dyDescent="0.2">
      <c r="AD1222" s="11" t="s">
        <v>2791</v>
      </c>
      <c r="AE1222" s="10" t="s">
        <v>2792</v>
      </c>
      <c r="AF1222" s="10" t="s">
        <v>639</v>
      </c>
    </row>
    <row r="1223" spans="30:32" x14ac:dyDescent="0.2">
      <c r="AD1223" s="11" t="s">
        <v>2793</v>
      </c>
      <c r="AE1223" s="10" t="s">
        <v>2794</v>
      </c>
      <c r="AF1223" s="10" t="s">
        <v>639</v>
      </c>
    </row>
    <row r="1224" spans="30:32" x14ac:dyDescent="0.2">
      <c r="AD1224" s="11" t="s">
        <v>2795</v>
      </c>
      <c r="AE1224" s="10" t="s">
        <v>2796</v>
      </c>
      <c r="AF1224" s="10" t="s">
        <v>639</v>
      </c>
    </row>
    <row r="1225" spans="30:32" x14ac:dyDescent="0.2">
      <c r="AD1225" s="11" t="s">
        <v>2797</v>
      </c>
      <c r="AE1225" s="10" t="s">
        <v>2798</v>
      </c>
      <c r="AF1225" s="10" t="s">
        <v>639</v>
      </c>
    </row>
    <row r="1226" spans="30:32" x14ac:dyDescent="0.2">
      <c r="AD1226" s="11" t="s">
        <v>2799</v>
      </c>
      <c r="AE1226" s="10" t="s">
        <v>2800</v>
      </c>
      <c r="AF1226" s="10" t="s">
        <v>639</v>
      </c>
    </row>
    <row r="1227" spans="30:32" x14ac:dyDescent="0.2">
      <c r="AD1227" s="11" t="s">
        <v>2801</v>
      </c>
      <c r="AE1227" s="10" t="s">
        <v>2802</v>
      </c>
      <c r="AF1227" s="10" t="s">
        <v>639</v>
      </c>
    </row>
    <row r="1228" spans="30:32" x14ac:dyDescent="0.2">
      <c r="AD1228" s="11" t="s">
        <v>2803</v>
      </c>
      <c r="AE1228" s="10" t="s">
        <v>2804</v>
      </c>
      <c r="AF1228" s="10" t="s">
        <v>639</v>
      </c>
    </row>
    <row r="1229" spans="30:32" x14ac:dyDescent="0.2">
      <c r="AD1229" s="11" t="s">
        <v>2805</v>
      </c>
      <c r="AE1229" s="10" t="s">
        <v>2806</v>
      </c>
      <c r="AF1229" s="10" t="s">
        <v>639</v>
      </c>
    </row>
    <row r="1230" spans="30:32" x14ac:dyDescent="0.2">
      <c r="AD1230" s="11" t="s">
        <v>2807</v>
      </c>
      <c r="AE1230" s="10" t="s">
        <v>2808</v>
      </c>
      <c r="AF1230" s="10" t="s">
        <v>639</v>
      </c>
    </row>
    <row r="1231" spans="30:32" x14ac:dyDescent="0.2">
      <c r="AD1231" s="11" t="s">
        <v>2809</v>
      </c>
      <c r="AE1231" s="10" t="s">
        <v>2810</v>
      </c>
      <c r="AF1231" s="10" t="s">
        <v>639</v>
      </c>
    </row>
    <row r="1232" spans="30:32" x14ac:dyDescent="0.2">
      <c r="AD1232" s="11" t="s">
        <v>2811</v>
      </c>
      <c r="AE1232" s="10" t="s">
        <v>2812</v>
      </c>
      <c r="AF1232" s="10" t="s">
        <v>639</v>
      </c>
    </row>
    <row r="1233" spans="30:32" x14ac:dyDescent="0.2">
      <c r="AD1233" s="11" t="s">
        <v>2813</v>
      </c>
      <c r="AE1233" s="10" t="s">
        <v>2814</v>
      </c>
      <c r="AF1233" s="10" t="s">
        <v>639</v>
      </c>
    </row>
    <row r="1234" spans="30:32" x14ac:dyDescent="0.2">
      <c r="AD1234" s="11" t="s">
        <v>2815</v>
      </c>
      <c r="AE1234" s="10" t="s">
        <v>2816</v>
      </c>
      <c r="AF1234" s="10" t="s">
        <v>639</v>
      </c>
    </row>
    <row r="1235" spans="30:32" x14ac:dyDescent="0.2">
      <c r="AD1235" s="11" t="s">
        <v>2817</v>
      </c>
      <c r="AE1235" s="10" t="s">
        <v>1174</v>
      </c>
      <c r="AF1235" s="10" t="s">
        <v>639</v>
      </c>
    </row>
    <row r="1236" spans="30:32" x14ac:dyDescent="0.2">
      <c r="AD1236" s="11" t="s">
        <v>2818</v>
      </c>
      <c r="AE1236" s="10" t="s">
        <v>2819</v>
      </c>
      <c r="AF1236" s="10" t="s">
        <v>639</v>
      </c>
    </row>
    <row r="1237" spans="30:32" x14ac:dyDescent="0.2">
      <c r="AD1237" s="11" t="s">
        <v>2820</v>
      </c>
      <c r="AE1237" s="10" t="s">
        <v>2821</v>
      </c>
      <c r="AF1237" s="10" t="s">
        <v>639</v>
      </c>
    </row>
    <row r="1238" spans="30:32" x14ac:dyDescent="0.2">
      <c r="AD1238" s="11" t="s">
        <v>2822</v>
      </c>
      <c r="AE1238" s="10" t="s">
        <v>2823</v>
      </c>
      <c r="AF1238" s="10" t="s">
        <v>639</v>
      </c>
    </row>
    <row r="1239" spans="30:32" x14ac:dyDescent="0.2">
      <c r="AD1239" s="11" t="s">
        <v>2824</v>
      </c>
      <c r="AE1239" s="10" t="s">
        <v>2825</v>
      </c>
      <c r="AF1239" s="10" t="s">
        <v>639</v>
      </c>
    </row>
    <row r="1240" spans="30:32" x14ac:dyDescent="0.2">
      <c r="AD1240" s="11" t="s">
        <v>2826</v>
      </c>
      <c r="AE1240" s="10" t="s">
        <v>2827</v>
      </c>
      <c r="AF1240" s="10" t="s">
        <v>639</v>
      </c>
    </row>
    <row r="1241" spans="30:32" x14ac:dyDescent="0.2">
      <c r="AD1241" s="11" t="s">
        <v>2828</v>
      </c>
      <c r="AE1241" s="10" t="s">
        <v>2829</v>
      </c>
      <c r="AF1241" s="10" t="s">
        <v>639</v>
      </c>
    </row>
    <row r="1242" spans="30:32" x14ac:dyDescent="0.2">
      <c r="AD1242" s="11" t="s">
        <v>2830</v>
      </c>
      <c r="AE1242" s="10" t="s">
        <v>2831</v>
      </c>
      <c r="AF1242" s="10" t="s">
        <v>639</v>
      </c>
    </row>
    <row r="1243" spans="30:32" x14ac:dyDescent="0.2">
      <c r="AD1243" s="11" t="s">
        <v>2832</v>
      </c>
      <c r="AE1243" s="10" t="s">
        <v>2833</v>
      </c>
      <c r="AF1243" s="10" t="s">
        <v>639</v>
      </c>
    </row>
    <row r="1244" spans="30:32" x14ac:dyDescent="0.2">
      <c r="AD1244" s="11" t="s">
        <v>2834</v>
      </c>
      <c r="AE1244" s="10" t="s">
        <v>2835</v>
      </c>
      <c r="AF1244" s="10" t="s">
        <v>639</v>
      </c>
    </row>
    <row r="1245" spans="30:32" x14ac:dyDescent="0.2">
      <c r="AD1245" s="11" t="s">
        <v>2836</v>
      </c>
      <c r="AE1245" s="10" t="s">
        <v>2837</v>
      </c>
      <c r="AF1245" s="10" t="s">
        <v>683</v>
      </c>
    </row>
    <row r="1246" spans="30:32" x14ac:dyDescent="0.2">
      <c r="AD1246" s="11" t="s">
        <v>2838</v>
      </c>
      <c r="AE1246" s="10" t="s">
        <v>2839</v>
      </c>
      <c r="AF1246" s="10" t="s">
        <v>683</v>
      </c>
    </row>
    <row r="1247" spans="30:32" x14ac:dyDescent="0.2">
      <c r="AD1247" s="11" t="s">
        <v>2840</v>
      </c>
      <c r="AE1247" s="10" t="s">
        <v>2841</v>
      </c>
      <c r="AF1247" s="10" t="s">
        <v>683</v>
      </c>
    </row>
    <row r="1248" spans="30:32" x14ac:dyDescent="0.2">
      <c r="AD1248" s="11" t="s">
        <v>2842</v>
      </c>
      <c r="AE1248" s="10" t="s">
        <v>2843</v>
      </c>
      <c r="AF1248" s="10" t="s">
        <v>683</v>
      </c>
    </row>
    <row r="1249" spans="30:32" x14ac:dyDescent="0.2">
      <c r="AD1249" s="11" t="s">
        <v>2844</v>
      </c>
      <c r="AE1249" s="10" t="s">
        <v>2845</v>
      </c>
      <c r="AF1249" s="10" t="s">
        <v>683</v>
      </c>
    </row>
    <row r="1250" spans="30:32" x14ac:dyDescent="0.2">
      <c r="AD1250" s="11" t="s">
        <v>2846</v>
      </c>
      <c r="AE1250" s="10" t="s">
        <v>2847</v>
      </c>
      <c r="AF1250" s="10" t="s">
        <v>683</v>
      </c>
    </row>
    <row r="1251" spans="30:32" x14ac:dyDescent="0.2">
      <c r="AD1251" s="11" t="s">
        <v>2848</v>
      </c>
      <c r="AE1251" s="10" t="s">
        <v>1195</v>
      </c>
      <c r="AF1251" s="10" t="s">
        <v>683</v>
      </c>
    </row>
    <row r="1252" spans="30:32" x14ac:dyDescent="0.2">
      <c r="AD1252" s="11" t="s">
        <v>2849</v>
      </c>
      <c r="AE1252" s="10" t="s">
        <v>2850</v>
      </c>
      <c r="AF1252" s="10" t="s">
        <v>683</v>
      </c>
    </row>
    <row r="1253" spans="30:32" x14ac:dyDescent="0.2">
      <c r="AD1253" s="11" t="s">
        <v>2851</v>
      </c>
      <c r="AE1253" s="10" t="s">
        <v>1268</v>
      </c>
      <c r="AF1253" s="10" t="s">
        <v>683</v>
      </c>
    </row>
    <row r="1254" spans="30:32" x14ac:dyDescent="0.2">
      <c r="AD1254" s="11" t="s">
        <v>2852</v>
      </c>
      <c r="AE1254" s="10" t="s">
        <v>2853</v>
      </c>
      <c r="AF1254" s="10" t="s">
        <v>683</v>
      </c>
    </row>
    <row r="1255" spans="30:32" x14ac:dyDescent="0.2">
      <c r="AD1255" s="11" t="s">
        <v>2854</v>
      </c>
      <c r="AE1255" s="10" t="s">
        <v>2855</v>
      </c>
      <c r="AF1255" s="10" t="s">
        <v>683</v>
      </c>
    </row>
    <row r="1256" spans="30:32" x14ac:dyDescent="0.2">
      <c r="AD1256" s="11" t="s">
        <v>2856</v>
      </c>
      <c r="AE1256" s="10" t="s">
        <v>1270</v>
      </c>
      <c r="AF1256" s="10" t="s">
        <v>683</v>
      </c>
    </row>
    <row r="1257" spans="30:32" x14ac:dyDescent="0.2">
      <c r="AD1257" s="11" t="s">
        <v>2857</v>
      </c>
      <c r="AE1257" s="10" t="s">
        <v>2858</v>
      </c>
      <c r="AF1257" s="10" t="s">
        <v>683</v>
      </c>
    </row>
    <row r="1258" spans="30:32" x14ac:dyDescent="0.2">
      <c r="AD1258" s="11" t="s">
        <v>2859</v>
      </c>
      <c r="AE1258" s="10" t="s">
        <v>2860</v>
      </c>
      <c r="AF1258" s="10" t="s">
        <v>683</v>
      </c>
    </row>
    <row r="1259" spans="30:32" x14ac:dyDescent="0.2">
      <c r="AD1259" s="11" t="s">
        <v>2861</v>
      </c>
      <c r="AE1259" s="10" t="s">
        <v>2862</v>
      </c>
      <c r="AF1259" s="10" t="s">
        <v>683</v>
      </c>
    </row>
    <row r="1260" spans="30:32" x14ac:dyDescent="0.2">
      <c r="AD1260" s="11" t="s">
        <v>2863</v>
      </c>
      <c r="AE1260" s="10" t="s">
        <v>1969</v>
      </c>
      <c r="AF1260" s="10" t="s">
        <v>683</v>
      </c>
    </row>
    <row r="1261" spans="30:32" x14ac:dyDescent="0.2">
      <c r="AD1261" s="11" t="s">
        <v>2864</v>
      </c>
      <c r="AE1261" s="10" t="s">
        <v>1041</v>
      </c>
      <c r="AF1261" s="10" t="s">
        <v>683</v>
      </c>
    </row>
    <row r="1262" spans="30:32" x14ac:dyDescent="0.2">
      <c r="AD1262" s="11" t="s">
        <v>2865</v>
      </c>
      <c r="AE1262" s="10" t="s">
        <v>2866</v>
      </c>
      <c r="AF1262" s="10" t="s">
        <v>683</v>
      </c>
    </row>
    <row r="1263" spans="30:32" x14ac:dyDescent="0.2">
      <c r="AD1263" s="11" t="s">
        <v>2867</v>
      </c>
      <c r="AE1263" s="10" t="s">
        <v>1288</v>
      </c>
      <c r="AF1263" s="10" t="s">
        <v>683</v>
      </c>
    </row>
    <row r="1264" spans="30:32" x14ac:dyDescent="0.2">
      <c r="AD1264" s="11" t="s">
        <v>2868</v>
      </c>
      <c r="AE1264" s="10" t="s">
        <v>2869</v>
      </c>
      <c r="AF1264" s="10" t="s">
        <v>683</v>
      </c>
    </row>
    <row r="1265" spans="30:32" x14ac:dyDescent="0.2">
      <c r="AD1265" s="11" t="s">
        <v>2870</v>
      </c>
      <c r="AE1265" s="10" t="s">
        <v>2014</v>
      </c>
      <c r="AF1265" s="10" t="s">
        <v>683</v>
      </c>
    </row>
    <row r="1266" spans="30:32" x14ac:dyDescent="0.2">
      <c r="AD1266" s="11" t="s">
        <v>2871</v>
      </c>
      <c r="AE1266" s="10" t="s">
        <v>2023</v>
      </c>
      <c r="AF1266" s="10" t="s">
        <v>683</v>
      </c>
    </row>
    <row r="1267" spans="30:32" x14ac:dyDescent="0.2">
      <c r="AD1267" s="11" t="s">
        <v>2872</v>
      </c>
      <c r="AE1267" s="10" t="s">
        <v>1045</v>
      </c>
      <c r="AF1267" s="10" t="s">
        <v>683</v>
      </c>
    </row>
    <row r="1268" spans="30:32" x14ac:dyDescent="0.2">
      <c r="AD1268" s="11" t="s">
        <v>2873</v>
      </c>
      <c r="AE1268" s="10" t="s">
        <v>2874</v>
      </c>
      <c r="AF1268" s="10" t="s">
        <v>683</v>
      </c>
    </row>
    <row r="1269" spans="30:32" x14ac:dyDescent="0.2">
      <c r="AD1269" s="11" t="s">
        <v>2875</v>
      </c>
      <c r="AE1269" s="10" t="s">
        <v>2876</v>
      </c>
      <c r="AF1269" s="10" t="s">
        <v>683</v>
      </c>
    </row>
    <row r="1270" spans="30:32" x14ac:dyDescent="0.2">
      <c r="AD1270" s="11" t="s">
        <v>2877</v>
      </c>
      <c r="AE1270" s="10" t="s">
        <v>2878</v>
      </c>
      <c r="AF1270" s="10" t="s">
        <v>683</v>
      </c>
    </row>
    <row r="1271" spans="30:32" x14ac:dyDescent="0.2">
      <c r="AD1271" s="11" t="s">
        <v>2879</v>
      </c>
      <c r="AE1271" s="10" t="s">
        <v>2059</v>
      </c>
      <c r="AF1271" s="10" t="s">
        <v>683</v>
      </c>
    </row>
    <row r="1272" spans="30:32" x14ac:dyDescent="0.2">
      <c r="AD1272" s="11" t="s">
        <v>2880</v>
      </c>
      <c r="AE1272" s="10" t="s">
        <v>2881</v>
      </c>
      <c r="AF1272" s="10" t="s">
        <v>683</v>
      </c>
    </row>
    <row r="1273" spans="30:32" x14ac:dyDescent="0.2">
      <c r="AD1273" s="11" t="s">
        <v>2882</v>
      </c>
      <c r="AE1273" s="10" t="s">
        <v>2883</v>
      </c>
      <c r="AF1273" s="10" t="s">
        <v>683</v>
      </c>
    </row>
    <row r="1274" spans="30:32" x14ac:dyDescent="0.2">
      <c r="AD1274" s="11" t="s">
        <v>2884</v>
      </c>
      <c r="AE1274" s="10" t="s">
        <v>2885</v>
      </c>
      <c r="AF1274" s="10" t="s">
        <v>683</v>
      </c>
    </row>
    <row r="1275" spans="30:32" x14ac:dyDescent="0.2">
      <c r="AD1275" s="11" t="s">
        <v>2886</v>
      </c>
      <c r="AE1275" s="10" t="s">
        <v>2887</v>
      </c>
      <c r="AF1275" s="10" t="s">
        <v>683</v>
      </c>
    </row>
    <row r="1276" spans="30:32" x14ac:dyDescent="0.2">
      <c r="AD1276" s="11" t="s">
        <v>2888</v>
      </c>
      <c r="AE1276" s="10" t="s">
        <v>2889</v>
      </c>
      <c r="AF1276" s="10" t="s">
        <v>683</v>
      </c>
    </row>
    <row r="1277" spans="30:32" x14ac:dyDescent="0.2">
      <c r="AD1277" s="11" t="s">
        <v>2890</v>
      </c>
      <c r="AE1277" s="10" t="s">
        <v>2891</v>
      </c>
      <c r="AF1277" s="10" t="s">
        <v>683</v>
      </c>
    </row>
    <row r="1278" spans="30:32" x14ac:dyDescent="0.2">
      <c r="AD1278" s="11" t="s">
        <v>2892</v>
      </c>
      <c r="AE1278" s="10" t="s">
        <v>2893</v>
      </c>
      <c r="AF1278" s="10" t="s">
        <v>683</v>
      </c>
    </row>
    <row r="1279" spans="30:32" x14ac:dyDescent="0.2">
      <c r="AD1279" s="11" t="s">
        <v>2894</v>
      </c>
      <c r="AE1279" s="10" t="s">
        <v>2895</v>
      </c>
      <c r="AF1279" s="10" t="s">
        <v>683</v>
      </c>
    </row>
    <row r="1280" spans="30:32" x14ac:dyDescent="0.2">
      <c r="AD1280" s="11" t="s">
        <v>2896</v>
      </c>
      <c r="AE1280" s="10" t="s">
        <v>1326</v>
      </c>
      <c r="AF1280" s="10" t="s">
        <v>683</v>
      </c>
    </row>
    <row r="1281" spans="30:32" x14ac:dyDescent="0.2">
      <c r="AD1281" s="11" t="s">
        <v>2897</v>
      </c>
      <c r="AE1281" s="10" t="s">
        <v>2898</v>
      </c>
      <c r="AF1281" s="10" t="s">
        <v>683</v>
      </c>
    </row>
    <row r="1282" spans="30:32" x14ac:dyDescent="0.2">
      <c r="AD1282" s="11" t="s">
        <v>2899</v>
      </c>
      <c r="AE1282" s="10" t="s">
        <v>2900</v>
      </c>
      <c r="AF1282" s="10" t="s">
        <v>683</v>
      </c>
    </row>
    <row r="1283" spans="30:32" x14ac:dyDescent="0.2">
      <c r="AD1283" s="11" t="s">
        <v>2901</v>
      </c>
      <c r="AE1283" s="10" t="s">
        <v>2902</v>
      </c>
      <c r="AF1283" s="10" t="s">
        <v>683</v>
      </c>
    </row>
    <row r="1284" spans="30:32" x14ac:dyDescent="0.2">
      <c r="AD1284" s="11" t="s">
        <v>2903</v>
      </c>
      <c r="AE1284" s="10" t="s">
        <v>2904</v>
      </c>
      <c r="AF1284" s="10" t="s">
        <v>683</v>
      </c>
    </row>
    <row r="1285" spans="30:32" x14ac:dyDescent="0.2">
      <c r="AD1285" s="11" t="s">
        <v>2905</v>
      </c>
      <c r="AE1285" s="10" t="s">
        <v>2906</v>
      </c>
      <c r="AF1285" s="10" t="s">
        <v>683</v>
      </c>
    </row>
    <row r="1286" spans="30:32" x14ac:dyDescent="0.2">
      <c r="AD1286" s="11" t="s">
        <v>2907</v>
      </c>
      <c r="AE1286" s="10" t="s">
        <v>1432</v>
      </c>
      <c r="AF1286" s="10" t="s">
        <v>683</v>
      </c>
    </row>
    <row r="1287" spans="30:32" x14ac:dyDescent="0.2">
      <c r="AD1287" s="11" t="s">
        <v>2908</v>
      </c>
      <c r="AE1287" s="10" t="s">
        <v>1432</v>
      </c>
      <c r="AF1287" s="10" t="s">
        <v>683</v>
      </c>
    </row>
    <row r="1288" spans="30:32" x14ac:dyDescent="0.2">
      <c r="AD1288" s="11" t="s">
        <v>2909</v>
      </c>
      <c r="AE1288" s="10" t="s">
        <v>1432</v>
      </c>
      <c r="AF1288" s="10" t="s">
        <v>683</v>
      </c>
    </row>
    <row r="1289" spans="30:32" x14ac:dyDescent="0.2">
      <c r="AD1289" s="11" t="s">
        <v>2910</v>
      </c>
      <c r="AE1289" s="10" t="s">
        <v>2911</v>
      </c>
      <c r="AF1289" s="10" t="s">
        <v>683</v>
      </c>
    </row>
    <row r="1290" spans="30:32" x14ac:dyDescent="0.2">
      <c r="AD1290" s="11" t="s">
        <v>2912</v>
      </c>
      <c r="AE1290" s="10" t="s">
        <v>1432</v>
      </c>
      <c r="AF1290" s="10" t="s">
        <v>683</v>
      </c>
    </row>
    <row r="1291" spans="30:32" x14ac:dyDescent="0.2">
      <c r="AD1291" s="11" t="s">
        <v>2913</v>
      </c>
      <c r="AE1291" s="10" t="s">
        <v>2914</v>
      </c>
      <c r="AF1291" s="10" t="s">
        <v>683</v>
      </c>
    </row>
    <row r="1292" spans="30:32" x14ac:dyDescent="0.2">
      <c r="AD1292" s="11" t="s">
        <v>2915</v>
      </c>
      <c r="AE1292" s="10" t="s">
        <v>2916</v>
      </c>
      <c r="AF1292" s="10" t="s">
        <v>683</v>
      </c>
    </row>
    <row r="1293" spans="30:32" x14ac:dyDescent="0.2">
      <c r="AD1293" s="11" t="s">
        <v>2917</v>
      </c>
      <c r="AE1293" s="10" t="s">
        <v>2918</v>
      </c>
      <c r="AF1293" s="10" t="s">
        <v>683</v>
      </c>
    </row>
    <row r="1294" spans="30:32" x14ac:dyDescent="0.2">
      <c r="AD1294" s="11" t="s">
        <v>2919</v>
      </c>
      <c r="AE1294" s="10" t="s">
        <v>2099</v>
      </c>
      <c r="AF1294" s="10" t="s">
        <v>683</v>
      </c>
    </row>
    <row r="1295" spans="30:32" x14ac:dyDescent="0.2">
      <c r="AD1295" s="11" t="s">
        <v>2920</v>
      </c>
      <c r="AE1295" s="10" t="s">
        <v>2921</v>
      </c>
      <c r="AF1295" s="10" t="s">
        <v>683</v>
      </c>
    </row>
    <row r="1296" spans="30:32" x14ac:dyDescent="0.2">
      <c r="AD1296" s="11" t="s">
        <v>2922</v>
      </c>
      <c r="AE1296" s="10" t="s">
        <v>2923</v>
      </c>
      <c r="AF1296" s="10" t="s">
        <v>683</v>
      </c>
    </row>
    <row r="1297" spans="30:32" x14ac:dyDescent="0.2">
      <c r="AD1297" s="11" t="s">
        <v>2924</v>
      </c>
      <c r="AE1297" s="10" t="s">
        <v>2117</v>
      </c>
      <c r="AF1297" s="10" t="s">
        <v>683</v>
      </c>
    </row>
    <row r="1298" spans="30:32" x14ac:dyDescent="0.2">
      <c r="AD1298" s="11" t="s">
        <v>2925</v>
      </c>
      <c r="AE1298" s="10" t="s">
        <v>2926</v>
      </c>
      <c r="AF1298" s="10" t="s">
        <v>683</v>
      </c>
    </row>
    <row r="1299" spans="30:32" x14ac:dyDescent="0.2">
      <c r="AD1299" s="11" t="s">
        <v>2927</v>
      </c>
      <c r="AE1299" s="10" t="s">
        <v>2928</v>
      </c>
      <c r="AF1299" s="10" t="s">
        <v>683</v>
      </c>
    </row>
    <row r="1300" spans="30:32" x14ac:dyDescent="0.2">
      <c r="AD1300" s="11" t="s">
        <v>2929</v>
      </c>
      <c r="AE1300" s="10" t="s">
        <v>1616</v>
      </c>
      <c r="AF1300" s="10" t="s">
        <v>683</v>
      </c>
    </row>
    <row r="1301" spans="30:32" x14ac:dyDescent="0.2">
      <c r="AD1301" s="11" t="s">
        <v>2930</v>
      </c>
      <c r="AE1301" s="10" t="s">
        <v>1616</v>
      </c>
      <c r="AF1301" s="10" t="s">
        <v>683</v>
      </c>
    </row>
    <row r="1302" spans="30:32" x14ac:dyDescent="0.2">
      <c r="AD1302" s="11" t="s">
        <v>2931</v>
      </c>
      <c r="AE1302" s="10" t="s">
        <v>1616</v>
      </c>
      <c r="AF1302" s="10" t="s">
        <v>683</v>
      </c>
    </row>
    <row r="1303" spans="30:32" x14ac:dyDescent="0.2">
      <c r="AD1303" s="11" t="s">
        <v>2932</v>
      </c>
      <c r="AE1303" s="10" t="s">
        <v>2933</v>
      </c>
      <c r="AF1303" s="10" t="s">
        <v>683</v>
      </c>
    </row>
    <row r="1304" spans="30:32" x14ac:dyDescent="0.2">
      <c r="AD1304" s="11" t="s">
        <v>2934</v>
      </c>
      <c r="AE1304" s="10" t="s">
        <v>2935</v>
      </c>
      <c r="AF1304" s="10" t="s">
        <v>683</v>
      </c>
    </row>
    <row r="1305" spans="30:32" x14ac:dyDescent="0.2">
      <c r="AD1305" s="11" t="s">
        <v>2936</v>
      </c>
      <c r="AE1305" s="10" t="s">
        <v>2346</v>
      </c>
      <c r="AF1305" s="10" t="s">
        <v>683</v>
      </c>
    </row>
    <row r="1306" spans="30:32" x14ac:dyDescent="0.2">
      <c r="AD1306" s="11" t="s">
        <v>2937</v>
      </c>
      <c r="AE1306" s="10" t="s">
        <v>2322</v>
      </c>
      <c r="AF1306" s="10" t="s">
        <v>683</v>
      </c>
    </row>
    <row r="1307" spans="30:32" x14ac:dyDescent="0.2">
      <c r="AD1307" s="11" t="s">
        <v>2938</v>
      </c>
      <c r="AE1307" s="10" t="s">
        <v>2143</v>
      </c>
      <c r="AF1307" s="10" t="s">
        <v>683</v>
      </c>
    </row>
    <row r="1308" spans="30:32" x14ac:dyDescent="0.2">
      <c r="AD1308" s="11" t="s">
        <v>2939</v>
      </c>
      <c r="AE1308" s="10" t="s">
        <v>2940</v>
      </c>
      <c r="AF1308" s="10" t="s">
        <v>683</v>
      </c>
    </row>
    <row r="1309" spans="30:32" x14ac:dyDescent="0.2">
      <c r="AD1309" s="11" t="s">
        <v>2941</v>
      </c>
      <c r="AE1309" s="10" t="s">
        <v>2942</v>
      </c>
      <c r="AF1309" s="10" t="s">
        <v>683</v>
      </c>
    </row>
    <row r="1310" spans="30:32" x14ac:dyDescent="0.2">
      <c r="AD1310" s="11" t="s">
        <v>2943</v>
      </c>
      <c r="AE1310" s="10" t="s">
        <v>2944</v>
      </c>
      <c r="AF1310" s="10" t="s">
        <v>683</v>
      </c>
    </row>
    <row r="1311" spans="30:32" x14ac:dyDescent="0.2">
      <c r="AD1311" s="11" t="s">
        <v>2945</v>
      </c>
      <c r="AE1311" s="10" t="s">
        <v>2946</v>
      </c>
      <c r="AF1311" s="10" t="s">
        <v>683</v>
      </c>
    </row>
    <row r="1312" spans="30:32" x14ac:dyDescent="0.2">
      <c r="AD1312" s="11" t="s">
        <v>2947</v>
      </c>
      <c r="AE1312" s="10" t="s">
        <v>2465</v>
      </c>
      <c r="AF1312" s="10" t="s">
        <v>683</v>
      </c>
    </row>
    <row r="1313" spans="30:32" x14ac:dyDescent="0.2">
      <c r="AD1313" s="11" t="s">
        <v>2948</v>
      </c>
      <c r="AE1313" s="10" t="s">
        <v>2949</v>
      </c>
      <c r="AF1313" s="10" t="s">
        <v>683</v>
      </c>
    </row>
    <row r="1314" spans="30:32" x14ac:dyDescent="0.2">
      <c r="AD1314" s="11" t="s">
        <v>2950</v>
      </c>
      <c r="AE1314" s="10" t="s">
        <v>2951</v>
      </c>
      <c r="AF1314" s="10" t="s">
        <v>683</v>
      </c>
    </row>
    <row r="1315" spans="30:32" x14ac:dyDescent="0.2">
      <c r="AD1315" s="11" t="s">
        <v>2952</v>
      </c>
      <c r="AE1315" s="10" t="s">
        <v>2953</v>
      </c>
      <c r="AF1315" s="10" t="s">
        <v>683</v>
      </c>
    </row>
    <row r="1316" spans="30:32" x14ac:dyDescent="0.2">
      <c r="AD1316" s="11" t="s">
        <v>2954</v>
      </c>
      <c r="AE1316" s="10" t="s">
        <v>2955</v>
      </c>
      <c r="AF1316" s="10" t="s">
        <v>683</v>
      </c>
    </row>
    <row r="1317" spans="30:32" x14ac:dyDescent="0.2">
      <c r="AD1317" s="11" t="s">
        <v>2956</v>
      </c>
      <c r="AE1317" s="10" t="s">
        <v>2957</v>
      </c>
      <c r="AF1317" s="10" t="s">
        <v>683</v>
      </c>
    </row>
    <row r="1318" spans="30:32" x14ac:dyDescent="0.2">
      <c r="AD1318" s="11" t="s">
        <v>2958</v>
      </c>
      <c r="AE1318" s="10" t="s">
        <v>2959</v>
      </c>
      <c r="AF1318" s="10" t="s">
        <v>683</v>
      </c>
    </row>
    <row r="1319" spans="30:32" x14ac:dyDescent="0.2">
      <c r="AD1319" s="11" t="s">
        <v>2960</v>
      </c>
      <c r="AE1319" s="10" t="s">
        <v>2961</v>
      </c>
      <c r="AF1319" s="10" t="s">
        <v>683</v>
      </c>
    </row>
    <row r="1320" spans="30:32" x14ac:dyDescent="0.2">
      <c r="AD1320" s="11" t="s">
        <v>2962</v>
      </c>
      <c r="AE1320" s="10" t="s">
        <v>2963</v>
      </c>
      <c r="AF1320" s="10" t="s">
        <v>683</v>
      </c>
    </row>
    <row r="1321" spans="30:32" x14ac:dyDescent="0.2">
      <c r="AD1321" s="11" t="s">
        <v>2964</v>
      </c>
      <c r="AE1321" s="10" t="s">
        <v>2965</v>
      </c>
      <c r="AF1321" s="10" t="s">
        <v>683</v>
      </c>
    </row>
    <row r="1322" spans="30:32" x14ac:dyDescent="0.2">
      <c r="AD1322" s="11" t="s">
        <v>2966</v>
      </c>
      <c r="AE1322" s="10" t="s">
        <v>2967</v>
      </c>
      <c r="AF1322" s="10" t="s">
        <v>683</v>
      </c>
    </row>
    <row r="1323" spans="30:32" x14ac:dyDescent="0.2">
      <c r="AD1323" s="11" t="s">
        <v>2968</v>
      </c>
      <c r="AE1323" s="10" t="s">
        <v>2190</v>
      </c>
      <c r="AF1323" s="10" t="s">
        <v>683</v>
      </c>
    </row>
    <row r="1324" spans="30:32" x14ac:dyDescent="0.2">
      <c r="AD1324" s="11" t="s">
        <v>2969</v>
      </c>
      <c r="AE1324" s="10" t="s">
        <v>2194</v>
      </c>
      <c r="AF1324" s="10" t="s">
        <v>683</v>
      </c>
    </row>
    <row r="1325" spans="30:32" x14ac:dyDescent="0.2">
      <c r="AD1325" s="11" t="s">
        <v>2970</v>
      </c>
      <c r="AE1325" s="10" t="s">
        <v>2198</v>
      </c>
      <c r="AF1325" s="10" t="s">
        <v>683</v>
      </c>
    </row>
    <row r="1326" spans="30:32" x14ac:dyDescent="0.2">
      <c r="AD1326" s="11" t="s">
        <v>2971</v>
      </c>
      <c r="AE1326" s="10" t="s">
        <v>2972</v>
      </c>
      <c r="AF1326" s="10" t="s">
        <v>683</v>
      </c>
    </row>
    <row r="1327" spans="30:32" x14ac:dyDescent="0.2">
      <c r="AD1327" s="11" t="s">
        <v>2973</v>
      </c>
      <c r="AE1327" s="10" t="s">
        <v>2974</v>
      </c>
      <c r="AF1327" s="10" t="s">
        <v>683</v>
      </c>
    </row>
    <row r="1328" spans="30:32" x14ac:dyDescent="0.2">
      <c r="AD1328" s="11" t="s">
        <v>2975</v>
      </c>
      <c r="AE1328" s="10" t="s">
        <v>2976</v>
      </c>
      <c r="AF1328" s="10" t="s">
        <v>683</v>
      </c>
    </row>
    <row r="1329" spans="30:32" x14ac:dyDescent="0.2">
      <c r="AD1329" s="11" t="s">
        <v>2977</v>
      </c>
      <c r="AE1329" s="10" t="s">
        <v>1676</v>
      </c>
      <c r="AF1329" s="10" t="s">
        <v>683</v>
      </c>
    </row>
    <row r="1330" spans="30:32" x14ac:dyDescent="0.2">
      <c r="AD1330" s="11" t="s">
        <v>2978</v>
      </c>
      <c r="AE1330" s="10" t="s">
        <v>2215</v>
      </c>
      <c r="AF1330" s="10" t="s">
        <v>683</v>
      </c>
    </row>
    <row r="1331" spans="30:32" x14ac:dyDescent="0.2">
      <c r="AD1331" s="11" t="s">
        <v>2979</v>
      </c>
      <c r="AE1331" s="10" t="s">
        <v>2980</v>
      </c>
      <c r="AF1331" s="10" t="s">
        <v>683</v>
      </c>
    </row>
    <row r="1332" spans="30:32" x14ac:dyDescent="0.2">
      <c r="AD1332" s="11" t="s">
        <v>2981</v>
      </c>
      <c r="AE1332" s="10" t="s">
        <v>2982</v>
      </c>
      <c r="AF1332" s="10" t="s">
        <v>683</v>
      </c>
    </row>
    <row r="1333" spans="30:32" x14ac:dyDescent="0.2">
      <c r="AD1333" s="11" t="s">
        <v>2983</v>
      </c>
      <c r="AE1333" s="10" t="s">
        <v>2984</v>
      </c>
      <c r="AF1333" s="10" t="s">
        <v>683</v>
      </c>
    </row>
    <row r="1334" spans="30:32" x14ac:dyDescent="0.2">
      <c r="AD1334" s="11" t="s">
        <v>2985</v>
      </c>
      <c r="AE1334" s="10" t="s">
        <v>2986</v>
      </c>
      <c r="AF1334" s="10" t="s">
        <v>683</v>
      </c>
    </row>
    <row r="1335" spans="30:32" x14ac:dyDescent="0.2">
      <c r="AD1335" s="11" t="s">
        <v>2987</v>
      </c>
      <c r="AE1335" s="10" t="s">
        <v>2988</v>
      </c>
      <c r="AF1335" s="10" t="s">
        <v>683</v>
      </c>
    </row>
    <row r="1336" spans="30:32" x14ac:dyDescent="0.2">
      <c r="AD1336" s="11" t="s">
        <v>2989</v>
      </c>
      <c r="AE1336" s="10" t="s">
        <v>2990</v>
      </c>
      <c r="AF1336" s="10" t="s">
        <v>683</v>
      </c>
    </row>
    <row r="1337" spans="30:32" x14ac:dyDescent="0.2">
      <c r="AD1337" s="11" t="s">
        <v>2991</v>
      </c>
      <c r="AE1337" s="10" t="s">
        <v>2992</v>
      </c>
      <c r="AF1337" s="10" t="s">
        <v>683</v>
      </c>
    </row>
    <row r="1338" spans="30:32" x14ac:dyDescent="0.2">
      <c r="AD1338" s="11" t="s">
        <v>2993</v>
      </c>
      <c r="AE1338" s="10" t="s">
        <v>2994</v>
      </c>
      <c r="AF1338" s="10" t="s">
        <v>683</v>
      </c>
    </row>
    <row r="1339" spans="30:32" x14ac:dyDescent="0.2">
      <c r="AD1339" s="11" t="s">
        <v>2995</v>
      </c>
      <c r="AE1339" s="10" t="s">
        <v>2996</v>
      </c>
      <c r="AF1339" s="10" t="s">
        <v>683</v>
      </c>
    </row>
    <row r="1340" spans="30:32" x14ac:dyDescent="0.2">
      <c r="AD1340" s="11" t="s">
        <v>2997</v>
      </c>
      <c r="AE1340" s="10" t="s">
        <v>2233</v>
      </c>
      <c r="AF1340" s="10" t="s">
        <v>683</v>
      </c>
    </row>
    <row r="1341" spans="30:32" x14ac:dyDescent="0.2">
      <c r="AD1341" s="11" t="s">
        <v>2998</v>
      </c>
      <c r="AE1341" s="10" t="s">
        <v>1479</v>
      </c>
      <c r="AF1341" s="10" t="s">
        <v>683</v>
      </c>
    </row>
    <row r="1342" spans="30:32" x14ac:dyDescent="0.2">
      <c r="AD1342" s="11" t="s">
        <v>2999</v>
      </c>
      <c r="AE1342" s="10" t="s">
        <v>3000</v>
      </c>
      <c r="AF1342" s="10" t="s">
        <v>683</v>
      </c>
    </row>
    <row r="1343" spans="30:32" x14ac:dyDescent="0.2">
      <c r="AD1343" s="11" t="s">
        <v>3001</v>
      </c>
      <c r="AE1343" s="10" t="s">
        <v>1683</v>
      </c>
      <c r="AF1343" s="10" t="s">
        <v>683</v>
      </c>
    </row>
    <row r="1344" spans="30:32" x14ac:dyDescent="0.2">
      <c r="AD1344" s="11" t="s">
        <v>3002</v>
      </c>
      <c r="AE1344" s="10" t="s">
        <v>3003</v>
      </c>
      <c r="AF1344" s="10" t="s">
        <v>683</v>
      </c>
    </row>
    <row r="1345" spans="30:32" x14ac:dyDescent="0.2">
      <c r="AD1345" s="11" t="s">
        <v>3004</v>
      </c>
      <c r="AE1345" s="10" t="s">
        <v>3005</v>
      </c>
      <c r="AF1345" s="10" t="s">
        <v>683</v>
      </c>
    </row>
    <row r="1346" spans="30:32" x14ac:dyDescent="0.2">
      <c r="AD1346" s="11" t="s">
        <v>3006</v>
      </c>
      <c r="AE1346" s="10" t="s">
        <v>3007</v>
      </c>
      <c r="AF1346" s="10" t="s">
        <v>683</v>
      </c>
    </row>
    <row r="1347" spans="30:32" x14ac:dyDescent="0.2">
      <c r="AD1347" s="11" t="s">
        <v>3008</v>
      </c>
      <c r="AE1347" s="10" t="s">
        <v>2243</v>
      </c>
      <c r="AF1347" s="10" t="s">
        <v>683</v>
      </c>
    </row>
    <row r="1348" spans="30:32" x14ac:dyDescent="0.2">
      <c r="AD1348" s="11" t="s">
        <v>3009</v>
      </c>
      <c r="AE1348" s="10" t="s">
        <v>3010</v>
      </c>
      <c r="AF1348" s="10" t="s">
        <v>683</v>
      </c>
    </row>
    <row r="1349" spans="30:32" x14ac:dyDescent="0.2">
      <c r="AD1349" s="11" t="s">
        <v>3011</v>
      </c>
      <c r="AE1349" s="10" t="s">
        <v>3012</v>
      </c>
      <c r="AF1349" s="10" t="s">
        <v>683</v>
      </c>
    </row>
    <row r="1350" spans="30:32" x14ac:dyDescent="0.2">
      <c r="AD1350" s="11" t="s">
        <v>3013</v>
      </c>
      <c r="AE1350" s="10" t="s">
        <v>3014</v>
      </c>
      <c r="AF1350" s="10" t="s">
        <v>683</v>
      </c>
    </row>
    <row r="1351" spans="30:32" x14ac:dyDescent="0.2">
      <c r="AD1351" s="11" t="s">
        <v>3015</v>
      </c>
      <c r="AE1351" s="10" t="s">
        <v>3016</v>
      </c>
      <c r="AF1351" s="10" t="s">
        <v>683</v>
      </c>
    </row>
    <row r="1352" spans="30:32" x14ac:dyDescent="0.2">
      <c r="AD1352" s="11" t="s">
        <v>3017</v>
      </c>
      <c r="AE1352" s="10" t="s">
        <v>3016</v>
      </c>
      <c r="AF1352" s="10" t="s">
        <v>683</v>
      </c>
    </row>
    <row r="1353" spans="30:32" x14ac:dyDescent="0.2">
      <c r="AD1353" s="11" t="s">
        <v>3018</v>
      </c>
      <c r="AE1353" s="10" t="s">
        <v>3019</v>
      </c>
      <c r="AF1353" s="10" t="s">
        <v>683</v>
      </c>
    </row>
    <row r="1354" spans="30:32" x14ac:dyDescent="0.2">
      <c r="AD1354" s="11" t="s">
        <v>3020</v>
      </c>
      <c r="AE1354" s="10" t="s">
        <v>2255</v>
      </c>
      <c r="AF1354" s="10" t="s">
        <v>683</v>
      </c>
    </row>
    <row r="1355" spans="30:32" x14ac:dyDescent="0.2">
      <c r="AD1355" s="11" t="s">
        <v>3021</v>
      </c>
      <c r="AE1355" s="10" t="s">
        <v>1695</v>
      </c>
      <c r="AF1355" s="10" t="s">
        <v>683</v>
      </c>
    </row>
    <row r="1356" spans="30:32" x14ac:dyDescent="0.2">
      <c r="AD1356" s="11" t="s">
        <v>3022</v>
      </c>
      <c r="AE1356" s="10" t="s">
        <v>3023</v>
      </c>
      <c r="AF1356" s="10" t="s">
        <v>683</v>
      </c>
    </row>
    <row r="1357" spans="30:32" x14ac:dyDescent="0.2">
      <c r="AD1357" s="11" t="s">
        <v>3024</v>
      </c>
      <c r="AE1357" s="10" t="s">
        <v>1708</v>
      </c>
      <c r="AF1357" s="10" t="s">
        <v>683</v>
      </c>
    </row>
    <row r="1358" spans="30:32" x14ac:dyDescent="0.2">
      <c r="AD1358" s="11" t="s">
        <v>3025</v>
      </c>
      <c r="AE1358" s="10" t="s">
        <v>2266</v>
      </c>
      <c r="AF1358" s="10" t="s">
        <v>683</v>
      </c>
    </row>
    <row r="1359" spans="30:32" x14ac:dyDescent="0.2">
      <c r="AD1359" s="11" t="s">
        <v>3026</v>
      </c>
      <c r="AE1359" s="10" t="s">
        <v>3027</v>
      </c>
      <c r="AF1359" s="10" t="s">
        <v>683</v>
      </c>
    </row>
    <row r="1360" spans="30:32" x14ac:dyDescent="0.2">
      <c r="AD1360" s="11" t="s">
        <v>3028</v>
      </c>
      <c r="AE1360" s="10" t="s">
        <v>3029</v>
      </c>
      <c r="AF1360" s="10" t="s">
        <v>683</v>
      </c>
    </row>
    <row r="1361" spans="30:32" x14ac:dyDescent="0.2">
      <c r="AD1361" s="11" t="s">
        <v>3030</v>
      </c>
      <c r="AE1361" s="10" t="s">
        <v>3031</v>
      </c>
      <c r="AF1361" s="10" t="s">
        <v>683</v>
      </c>
    </row>
    <row r="1362" spans="30:32" x14ac:dyDescent="0.2">
      <c r="AD1362" s="11" t="s">
        <v>3032</v>
      </c>
      <c r="AE1362" s="10" t="s">
        <v>3033</v>
      </c>
      <c r="AF1362" s="10" t="s">
        <v>683</v>
      </c>
    </row>
    <row r="1363" spans="30:32" x14ac:dyDescent="0.2">
      <c r="AD1363" s="11" t="s">
        <v>3034</v>
      </c>
      <c r="AE1363" s="10" t="s">
        <v>3035</v>
      </c>
      <c r="AF1363" s="10" t="s">
        <v>683</v>
      </c>
    </row>
    <row r="1364" spans="30:32" x14ac:dyDescent="0.2">
      <c r="AD1364" s="11" t="s">
        <v>3036</v>
      </c>
      <c r="AE1364" s="10" t="s">
        <v>3037</v>
      </c>
      <c r="AF1364" s="10" t="s">
        <v>683</v>
      </c>
    </row>
    <row r="1365" spans="30:32" x14ac:dyDescent="0.2">
      <c r="AD1365" s="11" t="s">
        <v>3038</v>
      </c>
      <c r="AE1365" s="10" t="s">
        <v>1734</v>
      </c>
      <c r="AF1365" s="10" t="s">
        <v>683</v>
      </c>
    </row>
    <row r="1366" spans="30:32" x14ac:dyDescent="0.2">
      <c r="AD1366" s="11" t="s">
        <v>3039</v>
      </c>
      <c r="AE1366" s="10" t="s">
        <v>2352</v>
      </c>
      <c r="AF1366" s="10" t="s">
        <v>683</v>
      </c>
    </row>
    <row r="1367" spans="30:32" x14ac:dyDescent="0.2">
      <c r="AD1367" s="11" t="s">
        <v>3040</v>
      </c>
      <c r="AE1367" s="10" t="s">
        <v>3041</v>
      </c>
      <c r="AF1367" s="10" t="s">
        <v>683</v>
      </c>
    </row>
    <row r="1368" spans="30:32" x14ac:dyDescent="0.2">
      <c r="AD1368" s="11" t="s">
        <v>3042</v>
      </c>
      <c r="AE1368" s="10" t="s">
        <v>3043</v>
      </c>
      <c r="AF1368" s="10" t="s">
        <v>683</v>
      </c>
    </row>
    <row r="1369" spans="30:32" x14ac:dyDescent="0.2">
      <c r="AD1369" s="11" t="s">
        <v>3044</v>
      </c>
      <c r="AE1369" s="10" t="s">
        <v>3045</v>
      </c>
      <c r="AF1369" s="10" t="s">
        <v>683</v>
      </c>
    </row>
    <row r="1370" spans="30:32" x14ac:dyDescent="0.2">
      <c r="AD1370" s="11" t="s">
        <v>3046</v>
      </c>
      <c r="AE1370" s="10" t="s">
        <v>1746</v>
      </c>
      <c r="AF1370" s="10" t="s">
        <v>683</v>
      </c>
    </row>
    <row r="1371" spans="30:32" x14ac:dyDescent="0.2">
      <c r="AD1371" s="11" t="s">
        <v>3047</v>
      </c>
      <c r="AE1371" s="10" t="s">
        <v>3048</v>
      </c>
      <c r="AF1371" s="10" t="s">
        <v>683</v>
      </c>
    </row>
    <row r="1372" spans="30:32" x14ac:dyDescent="0.2">
      <c r="AD1372" s="11" t="s">
        <v>3049</v>
      </c>
      <c r="AE1372" s="10" t="s">
        <v>3050</v>
      </c>
      <c r="AF1372" s="10" t="s">
        <v>683</v>
      </c>
    </row>
    <row r="1373" spans="30:32" x14ac:dyDescent="0.2">
      <c r="AD1373" s="11" t="s">
        <v>3051</v>
      </c>
      <c r="AE1373" s="10" t="s">
        <v>3050</v>
      </c>
      <c r="AF1373" s="10" t="s">
        <v>683</v>
      </c>
    </row>
    <row r="1374" spans="30:32" x14ac:dyDescent="0.2">
      <c r="AD1374" s="11" t="s">
        <v>3052</v>
      </c>
      <c r="AE1374" s="10" t="s">
        <v>1925</v>
      </c>
      <c r="AF1374" s="10" t="s">
        <v>683</v>
      </c>
    </row>
    <row r="1375" spans="30:32" x14ac:dyDescent="0.2">
      <c r="AD1375" s="11" t="s">
        <v>3053</v>
      </c>
      <c r="AE1375" s="10" t="s">
        <v>3054</v>
      </c>
      <c r="AF1375" s="10" t="s">
        <v>683</v>
      </c>
    </row>
    <row r="1376" spans="30:32" x14ac:dyDescent="0.2">
      <c r="AD1376" s="11" t="s">
        <v>3055</v>
      </c>
      <c r="AE1376" s="10" t="s">
        <v>3054</v>
      </c>
      <c r="AF1376" s="10" t="s">
        <v>683</v>
      </c>
    </row>
    <row r="1377" spans="30:32" x14ac:dyDescent="0.2">
      <c r="AD1377" s="11" t="s">
        <v>3056</v>
      </c>
      <c r="AE1377" s="10" t="s">
        <v>3057</v>
      </c>
      <c r="AF1377" s="10" t="s">
        <v>683</v>
      </c>
    </row>
    <row r="1378" spans="30:32" x14ac:dyDescent="0.2">
      <c r="AD1378" s="11" t="s">
        <v>3058</v>
      </c>
      <c r="AE1378" s="10" t="s">
        <v>1748</v>
      </c>
      <c r="AF1378" s="10" t="s">
        <v>683</v>
      </c>
    </row>
    <row r="1379" spans="30:32" x14ac:dyDescent="0.2">
      <c r="AD1379" s="11" t="s">
        <v>3059</v>
      </c>
      <c r="AE1379" s="10" t="s">
        <v>2156</v>
      </c>
      <c r="AF1379" s="10" t="s">
        <v>683</v>
      </c>
    </row>
    <row r="1380" spans="30:32" x14ac:dyDescent="0.2">
      <c r="AD1380" s="11" t="s">
        <v>3060</v>
      </c>
      <c r="AE1380" s="10" t="s">
        <v>2156</v>
      </c>
      <c r="AF1380" s="10" t="s">
        <v>683</v>
      </c>
    </row>
    <row r="1381" spans="30:32" x14ac:dyDescent="0.2">
      <c r="AD1381" s="11" t="s">
        <v>3061</v>
      </c>
      <c r="AE1381" s="10" t="s">
        <v>3062</v>
      </c>
      <c r="AF1381" s="10" t="s">
        <v>683</v>
      </c>
    </row>
    <row r="1382" spans="30:32" x14ac:dyDescent="0.2">
      <c r="AD1382" s="11" t="s">
        <v>3063</v>
      </c>
      <c r="AE1382" s="10" t="s">
        <v>1763</v>
      </c>
      <c r="AF1382" s="10" t="s">
        <v>683</v>
      </c>
    </row>
    <row r="1383" spans="30:32" x14ac:dyDescent="0.2">
      <c r="AD1383" s="11" t="s">
        <v>3064</v>
      </c>
      <c r="AE1383" s="10" t="s">
        <v>2348</v>
      </c>
      <c r="AF1383" s="10" t="s">
        <v>683</v>
      </c>
    </row>
    <row r="1384" spans="30:32" x14ac:dyDescent="0.2">
      <c r="AD1384" s="11" t="s">
        <v>3065</v>
      </c>
      <c r="AE1384" s="10" t="s">
        <v>3066</v>
      </c>
      <c r="AF1384" s="10" t="s">
        <v>683</v>
      </c>
    </row>
    <row r="1385" spans="30:32" x14ac:dyDescent="0.2">
      <c r="AD1385" s="11" t="s">
        <v>3067</v>
      </c>
      <c r="AE1385" s="10" t="s">
        <v>1767</v>
      </c>
      <c r="AF1385" s="10" t="s">
        <v>683</v>
      </c>
    </row>
    <row r="1386" spans="30:32" x14ac:dyDescent="0.2">
      <c r="AD1386" s="11" t="s">
        <v>3068</v>
      </c>
      <c r="AE1386" s="10" t="s">
        <v>3069</v>
      </c>
      <c r="AF1386" s="10" t="s">
        <v>683</v>
      </c>
    </row>
    <row r="1387" spans="30:32" x14ac:dyDescent="0.2">
      <c r="AD1387" s="11" t="s">
        <v>3070</v>
      </c>
      <c r="AE1387" s="10" t="s">
        <v>3071</v>
      </c>
      <c r="AF1387" s="10" t="s">
        <v>683</v>
      </c>
    </row>
    <row r="1388" spans="30:32" x14ac:dyDescent="0.2">
      <c r="AD1388" s="11" t="s">
        <v>3072</v>
      </c>
      <c r="AE1388" s="10" t="s">
        <v>3073</v>
      </c>
      <c r="AF1388" s="10" t="s">
        <v>683</v>
      </c>
    </row>
    <row r="1389" spans="30:32" x14ac:dyDescent="0.2">
      <c r="AD1389" s="11" t="s">
        <v>3074</v>
      </c>
      <c r="AE1389" s="10" t="s">
        <v>3075</v>
      </c>
      <c r="AF1389" s="10" t="s">
        <v>683</v>
      </c>
    </row>
    <row r="1390" spans="30:32" x14ac:dyDescent="0.2">
      <c r="AD1390" s="11" t="s">
        <v>3076</v>
      </c>
      <c r="AE1390" s="10" t="s">
        <v>3077</v>
      </c>
      <c r="AF1390" s="10" t="s">
        <v>683</v>
      </c>
    </row>
    <row r="1391" spans="30:32" x14ac:dyDescent="0.2">
      <c r="AD1391" s="11" t="s">
        <v>3078</v>
      </c>
      <c r="AE1391" s="10" t="s">
        <v>2376</v>
      </c>
      <c r="AF1391" s="10" t="s">
        <v>683</v>
      </c>
    </row>
    <row r="1392" spans="30:32" x14ac:dyDescent="0.2">
      <c r="AD1392" s="11" t="s">
        <v>3079</v>
      </c>
      <c r="AE1392" s="10" t="s">
        <v>1794</v>
      </c>
      <c r="AF1392" s="10" t="s">
        <v>683</v>
      </c>
    </row>
    <row r="1393" spans="30:32" x14ac:dyDescent="0.2">
      <c r="AD1393" s="11" t="s">
        <v>3080</v>
      </c>
      <c r="AE1393" s="10" t="s">
        <v>1794</v>
      </c>
      <c r="AF1393" s="10" t="s">
        <v>683</v>
      </c>
    </row>
    <row r="1394" spans="30:32" x14ac:dyDescent="0.2">
      <c r="AD1394" s="11" t="s">
        <v>3081</v>
      </c>
      <c r="AE1394" s="10" t="s">
        <v>1794</v>
      </c>
      <c r="AF1394" s="10" t="s">
        <v>683</v>
      </c>
    </row>
    <row r="1395" spans="30:32" x14ac:dyDescent="0.2">
      <c r="AD1395" s="11" t="s">
        <v>3082</v>
      </c>
      <c r="AE1395" s="10" t="s">
        <v>1794</v>
      </c>
      <c r="AF1395" s="10" t="s">
        <v>683</v>
      </c>
    </row>
    <row r="1396" spans="30:32" x14ac:dyDescent="0.2">
      <c r="AD1396" s="11" t="s">
        <v>3083</v>
      </c>
      <c r="AE1396" s="10" t="s">
        <v>1794</v>
      </c>
      <c r="AF1396" s="10" t="s">
        <v>683</v>
      </c>
    </row>
    <row r="1397" spans="30:32" x14ac:dyDescent="0.2">
      <c r="AD1397" s="11" t="s">
        <v>3084</v>
      </c>
      <c r="AE1397" s="10" t="s">
        <v>3085</v>
      </c>
      <c r="AF1397" s="10" t="s">
        <v>683</v>
      </c>
    </row>
    <row r="1398" spans="30:32" x14ac:dyDescent="0.2">
      <c r="AD1398" s="11" t="s">
        <v>3086</v>
      </c>
      <c r="AE1398" s="10" t="s">
        <v>1794</v>
      </c>
      <c r="AF1398" s="10" t="s">
        <v>683</v>
      </c>
    </row>
    <row r="1399" spans="30:32" x14ac:dyDescent="0.2">
      <c r="AD1399" s="11" t="s">
        <v>3087</v>
      </c>
      <c r="AE1399" s="10" t="s">
        <v>1794</v>
      </c>
      <c r="AF1399" s="10" t="s">
        <v>683</v>
      </c>
    </row>
    <row r="1400" spans="30:32" x14ac:dyDescent="0.2">
      <c r="AD1400" s="11" t="s">
        <v>3088</v>
      </c>
      <c r="AE1400" s="10" t="s">
        <v>1794</v>
      </c>
      <c r="AF1400" s="10" t="s">
        <v>683</v>
      </c>
    </row>
    <row r="1401" spans="30:32" x14ac:dyDescent="0.2">
      <c r="AD1401" s="11" t="s">
        <v>3089</v>
      </c>
      <c r="AE1401" s="10" t="s">
        <v>1282</v>
      </c>
      <c r="AF1401" s="10" t="s">
        <v>683</v>
      </c>
    </row>
    <row r="1402" spans="30:32" x14ac:dyDescent="0.2">
      <c r="AD1402" s="11" t="s">
        <v>3090</v>
      </c>
      <c r="AE1402" s="10" t="s">
        <v>1794</v>
      </c>
      <c r="AF1402" s="10" t="s">
        <v>683</v>
      </c>
    </row>
    <row r="1403" spans="30:32" x14ac:dyDescent="0.2">
      <c r="AD1403" s="11" t="s">
        <v>3091</v>
      </c>
      <c r="AE1403" s="10" t="s">
        <v>1802</v>
      </c>
      <c r="AF1403" s="10" t="s">
        <v>683</v>
      </c>
    </row>
    <row r="1404" spans="30:32" x14ac:dyDescent="0.2">
      <c r="AD1404" s="11" t="s">
        <v>3092</v>
      </c>
      <c r="AE1404" s="10" t="s">
        <v>3093</v>
      </c>
      <c r="AF1404" s="10" t="s">
        <v>683</v>
      </c>
    </row>
    <row r="1405" spans="30:32" x14ac:dyDescent="0.2">
      <c r="AD1405" s="11" t="s">
        <v>3094</v>
      </c>
      <c r="AE1405" s="10" t="s">
        <v>3095</v>
      </c>
      <c r="AF1405" s="10" t="s">
        <v>683</v>
      </c>
    </row>
    <row r="1406" spans="30:32" x14ac:dyDescent="0.2">
      <c r="AD1406" s="11" t="s">
        <v>3096</v>
      </c>
      <c r="AE1406" s="10" t="s">
        <v>3097</v>
      </c>
      <c r="AF1406" s="10" t="s">
        <v>683</v>
      </c>
    </row>
    <row r="1407" spans="30:32" x14ac:dyDescent="0.2">
      <c r="AD1407" s="11" t="s">
        <v>3098</v>
      </c>
      <c r="AE1407" s="10" t="s">
        <v>3099</v>
      </c>
      <c r="AF1407" s="10" t="s">
        <v>683</v>
      </c>
    </row>
    <row r="1408" spans="30:32" x14ac:dyDescent="0.2">
      <c r="AD1408" s="11" t="s">
        <v>3100</v>
      </c>
      <c r="AE1408" s="10" t="s">
        <v>3101</v>
      </c>
      <c r="AF1408" s="10" t="s">
        <v>683</v>
      </c>
    </row>
    <row r="1409" spans="30:32" x14ac:dyDescent="0.2">
      <c r="AD1409" s="11" t="s">
        <v>3102</v>
      </c>
      <c r="AE1409" s="10" t="s">
        <v>3103</v>
      </c>
      <c r="AF1409" s="10" t="s">
        <v>683</v>
      </c>
    </row>
    <row r="1410" spans="30:32" x14ac:dyDescent="0.2">
      <c r="AD1410" s="11" t="s">
        <v>3104</v>
      </c>
      <c r="AE1410" s="10" t="s">
        <v>3105</v>
      </c>
      <c r="AF1410" s="10" t="s">
        <v>683</v>
      </c>
    </row>
    <row r="1411" spans="30:32" x14ac:dyDescent="0.2">
      <c r="AD1411" s="11" t="s">
        <v>3106</v>
      </c>
      <c r="AE1411" s="10" t="s">
        <v>1832</v>
      </c>
      <c r="AF1411" s="10" t="s">
        <v>683</v>
      </c>
    </row>
    <row r="1412" spans="30:32" x14ac:dyDescent="0.2">
      <c r="AD1412" s="11" t="s">
        <v>3107</v>
      </c>
      <c r="AE1412" s="10" t="s">
        <v>1142</v>
      </c>
      <c r="AF1412" s="10" t="s">
        <v>683</v>
      </c>
    </row>
    <row r="1413" spans="30:32" x14ac:dyDescent="0.2">
      <c r="AD1413" s="11" t="s">
        <v>3108</v>
      </c>
      <c r="AE1413" s="10" t="s">
        <v>3109</v>
      </c>
      <c r="AF1413" s="10" t="s">
        <v>683</v>
      </c>
    </row>
    <row r="1414" spans="30:32" x14ac:dyDescent="0.2">
      <c r="AD1414" s="11" t="s">
        <v>3110</v>
      </c>
      <c r="AE1414" s="10" t="s">
        <v>3111</v>
      </c>
      <c r="AF1414" s="10" t="s">
        <v>683</v>
      </c>
    </row>
    <row r="1415" spans="30:32" x14ac:dyDescent="0.2">
      <c r="AD1415" s="11" t="s">
        <v>3112</v>
      </c>
      <c r="AE1415" s="10" t="s">
        <v>2408</v>
      </c>
      <c r="AF1415" s="10" t="s">
        <v>683</v>
      </c>
    </row>
    <row r="1416" spans="30:32" x14ac:dyDescent="0.2">
      <c r="AD1416" s="11" t="s">
        <v>3113</v>
      </c>
      <c r="AE1416" s="10" t="s">
        <v>3114</v>
      </c>
      <c r="AF1416" s="10" t="s">
        <v>683</v>
      </c>
    </row>
    <row r="1417" spans="30:32" x14ac:dyDescent="0.2">
      <c r="AD1417" s="11" t="s">
        <v>3115</v>
      </c>
      <c r="AE1417" s="10" t="s">
        <v>3116</v>
      </c>
      <c r="AF1417" s="10" t="s">
        <v>683</v>
      </c>
    </row>
    <row r="1418" spans="30:32" x14ac:dyDescent="0.2">
      <c r="AD1418" s="11" t="s">
        <v>3117</v>
      </c>
      <c r="AE1418" s="10" t="s">
        <v>3118</v>
      </c>
      <c r="AF1418" s="10" t="s">
        <v>683</v>
      </c>
    </row>
    <row r="1419" spans="30:32" x14ac:dyDescent="0.2">
      <c r="AD1419" s="11" t="s">
        <v>3119</v>
      </c>
      <c r="AE1419" s="10" t="s">
        <v>3118</v>
      </c>
      <c r="AF1419" s="10" t="s">
        <v>683</v>
      </c>
    </row>
    <row r="1420" spans="30:32" x14ac:dyDescent="0.2">
      <c r="AD1420" s="11" t="s">
        <v>3120</v>
      </c>
      <c r="AE1420" s="10" t="s">
        <v>3118</v>
      </c>
      <c r="AF1420" s="10" t="s">
        <v>683</v>
      </c>
    </row>
    <row r="1421" spans="30:32" x14ac:dyDescent="0.2">
      <c r="AD1421" s="11" t="s">
        <v>3121</v>
      </c>
      <c r="AE1421" s="10" t="s">
        <v>3118</v>
      </c>
      <c r="AF1421" s="10" t="s">
        <v>683</v>
      </c>
    </row>
    <row r="1422" spans="30:32" x14ac:dyDescent="0.2">
      <c r="AD1422" s="11" t="s">
        <v>3122</v>
      </c>
      <c r="AE1422" s="10" t="s">
        <v>3118</v>
      </c>
      <c r="AF1422" s="10" t="s">
        <v>683</v>
      </c>
    </row>
    <row r="1423" spans="30:32" x14ac:dyDescent="0.2">
      <c r="AD1423" s="11" t="s">
        <v>3123</v>
      </c>
      <c r="AE1423" s="10" t="s">
        <v>3124</v>
      </c>
      <c r="AF1423" s="10" t="s">
        <v>683</v>
      </c>
    </row>
    <row r="1424" spans="30:32" x14ac:dyDescent="0.2">
      <c r="AD1424" s="11" t="s">
        <v>3125</v>
      </c>
      <c r="AE1424" s="10" t="s">
        <v>1221</v>
      </c>
      <c r="AF1424" s="10" t="s">
        <v>683</v>
      </c>
    </row>
    <row r="1425" spans="30:32" x14ac:dyDescent="0.2">
      <c r="AD1425" s="11" t="s">
        <v>3126</v>
      </c>
      <c r="AE1425" s="10" t="s">
        <v>3127</v>
      </c>
      <c r="AF1425" s="10" t="s">
        <v>683</v>
      </c>
    </row>
    <row r="1426" spans="30:32" x14ac:dyDescent="0.2">
      <c r="AD1426" s="11" t="s">
        <v>3128</v>
      </c>
      <c r="AE1426" s="10" t="s">
        <v>3129</v>
      </c>
      <c r="AF1426" s="10" t="s">
        <v>683</v>
      </c>
    </row>
    <row r="1427" spans="30:32" x14ac:dyDescent="0.2">
      <c r="AD1427" s="11" t="s">
        <v>3130</v>
      </c>
      <c r="AE1427" s="10" t="s">
        <v>3131</v>
      </c>
      <c r="AF1427" s="10" t="s">
        <v>683</v>
      </c>
    </row>
    <row r="1428" spans="30:32" x14ac:dyDescent="0.2">
      <c r="AD1428" s="11" t="s">
        <v>3132</v>
      </c>
      <c r="AE1428" s="10" t="s">
        <v>3133</v>
      </c>
      <c r="AF1428" s="10" t="s">
        <v>683</v>
      </c>
    </row>
    <row r="1429" spans="30:32" x14ac:dyDescent="0.2">
      <c r="AD1429" s="11" t="s">
        <v>3134</v>
      </c>
      <c r="AE1429" s="10" t="s">
        <v>3135</v>
      </c>
      <c r="AF1429" s="10" t="s">
        <v>683</v>
      </c>
    </row>
    <row r="1430" spans="30:32" x14ac:dyDescent="0.2">
      <c r="AD1430" s="11" t="s">
        <v>3136</v>
      </c>
      <c r="AE1430" s="10" t="s">
        <v>3137</v>
      </c>
      <c r="AF1430" s="10" t="s">
        <v>683</v>
      </c>
    </row>
    <row r="1431" spans="30:32" x14ac:dyDescent="0.2">
      <c r="AD1431" s="11" t="s">
        <v>3138</v>
      </c>
      <c r="AE1431" s="10" t="s">
        <v>3139</v>
      </c>
      <c r="AF1431" s="10" t="s">
        <v>683</v>
      </c>
    </row>
    <row r="1432" spans="30:32" x14ac:dyDescent="0.2">
      <c r="AD1432" s="11" t="s">
        <v>3140</v>
      </c>
      <c r="AE1432" s="10" t="s">
        <v>3141</v>
      </c>
      <c r="AF1432" s="10" t="s">
        <v>683</v>
      </c>
    </row>
    <row r="1433" spans="30:32" x14ac:dyDescent="0.2">
      <c r="AD1433" s="11" t="s">
        <v>3142</v>
      </c>
      <c r="AE1433" s="10" t="s">
        <v>2434</v>
      </c>
      <c r="AF1433" s="10" t="s">
        <v>683</v>
      </c>
    </row>
    <row r="1434" spans="30:32" x14ac:dyDescent="0.2">
      <c r="AD1434" s="11" t="s">
        <v>3143</v>
      </c>
      <c r="AE1434" s="10" t="s">
        <v>1059</v>
      </c>
      <c r="AF1434" s="10" t="s">
        <v>683</v>
      </c>
    </row>
    <row r="1435" spans="30:32" x14ac:dyDescent="0.2">
      <c r="AD1435" s="11" t="s">
        <v>3144</v>
      </c>
      <c r="AE1435" s="10" t="s">
        <v>3145</v>
      </c>
      <c r="AF1435" s="10" t="s">
        <v>683</v>
      </c>
    </row>
    <row r="1436" spans="30:32" x14ac:dyDescent="0.2">
      <c r="AD1436" s="11" t="s">
        <v>3146</v>
      </c>
      <c r="AE1436" s="10" t="s">
        <v>3147</v>
      </c>
      <c r="AF1436" s="10" t="s">
        <v>683</v>
      </c>
    </row>
    <row r="1437" spans="30:32" x14ac:dyDescent="0.2">
      <c r="AD1437" s="11" t="s">
        <v>3148</v>
      </c>
      <c r="AE1437" s="10" t="s">
        <v>3149</v>
      </c>
      <c r="AF1437" s="10" t="s">
        <v>683</v>
      </c>
    </row>
    <row r="1438" spans="30:32" x14ac:dyDescent="0.2">
      <c r="AD1438" s="11" t="s">
        <v>3150</v>
      </c>
      <c r="AE1438" s="10" t="s">
        <v>3151</v>
      </c>
      <c r="AF1438" s="10" t="s">
        <v>683</v>
      </c>
    </row>
    <row r="1439" spans="30:32" x14ac:dyDescent="0.2">
      <c r="AD1439" s="11" t="s">
        <v>3152</v>
      </c>
      <c r="AE1439" s="10" t="s">
        <v>3153</v>
      </c>
      <c r="AF1439" s="10" t="s">
        <v>683</v>
      </c>
    </row>
    <row r="1440" spans="30:32" x14ac:dyDescent="0.2">
      <c r="AD1440" s="11" t="s">
        <v>3154</v>
      </c>
      <c r="AE1440" s="10" t="s">
        <v>3155</v>
      </c>
      <c r="AF1440" s="10" t="s">
        <v>683</v>
      </c>
    </row>
    <row r="1441" spans="30:32" x14ac:dyDescent="0.2">
      <c r="AD1441" s="11" t="s">
        <v>3156</v>
      </c>
      <c r="AE1441" s="10" t="s">
        <v>3157</v>
      </c>
      <c r="AF1441" s="10" t="s">
        <v>683</v>
      </c>
    </row>
    <row r="1442" spans="30:32" x14ac:dyDescent="0.2">
      <c r="AD1442" s="11" t="s">
        <v>3158</v>
      </c>
      <c r="AE1442" s="10" t="s">
        <v>3159</v>
      </c>
      <c r="AF1442" s="10" t="s">
        <v>683</v>
      </c>
    </row>
    <row r="1443" spans="30:32" x14ac:dyDescent="0.2">
      <c r="AD1443" s="11" t="s">
        <v>3160</v>
      </c>
      <c r="AE1443" s="10" t="s">
        <v>3161</v>
      </c>
      <c r="AF1443" s="10" t="s">
        <v>683</v>
      </c>
    </row>
    <row r="1444" spans="30:32" x14ac:dyDescent="0.2">
      <c r="AD1444" s="11" t="s">
        <v>3162</v>
      </c>
      <c r="AE1444" s="10" t="s">
        <v>3163</v>
      </c>
      <c r="AF1444" s="10" t="s">
        <v>683</v>
      </c>
    </row>
    <row r="1445" spans="30:32" x14ac:dyDescent="0.2">
      <c r="AD1445" s="11" t="s">
        <v>3164</v>
      </c>
      <c r="AE1445" s="10" t="s">
        <v>3165</v>
      </c>
      <c r="AF1445" s="10" t="s">
        <v>683</v>
      </c>
    </row>
    <row r="1446" spans="30:32" x14ac:dyDescent="0.2">
      <c r="AD1446" s="11" t="s">
        <v>3166</v>
      </c>
      <c r="AE1446" s="10" t="s">
        <v>3167</v>
      </c>
      <c r="AF1446" s="10" t="s">
        <v>683</v>
      </c>
    </row>
    <row r="1447" spans="30:32" x14ac:dyDescent="0.2">
      <c r="AD1447" s="11" t="s">
        <v>3168</v>
      </c>
      <c r="AE1447" s="10" t="s">
        <v>3169</v>
      </c>
      <c r="AF1447" s="10" t="s">
        <v>683</v>
      </c>
    </row>
    <row r="1448" spans="30:32" x14ac:dyDescent="0.2">
      <c r="AD1448" s="11" t="s">
        <v>3170</v>
      </c>
      <c r="AE1448" s="10" t="s">
        <v>3171</v>
      </c>
      <c r="AF1448" s="10" t="s">
        <v>683</v>
      </c>
    </row>
    <row r="1449" spans="30:32" x14ac:dyDescent="0.2">
      <c r="AD1449" s="11" t="s">
        <v>3172</v>
      </c>
      <c r="AE1449" s="10" t="s">
        <v>3173</v>
      </c>
      <c r="AF1449" s="10" t="s">
        <v>683</v>
      </c>
    </row>
    <row r="1450" spans="30:32" x14ac:dyDescent="0.2">
      <c r="AD1450" s="11" t="s">
        <v>3174</v>
      </c>
      <c r="AE1450" s="10" t="s">
        <v>3175</v>
      </c>
      <c r="AF1450" s="10" t="s">
        <v>683</v>
      </c>
    </row>
    <row r="1451" spans="30:32" x14ac:dyDescent="0.2">
      <c r="AD1451" s="11" t="s">
        <v>3176</v>
      </c>
      <c r="AE1451" s="10" t="s">
        <v>3177</v>
      </c>
      <c r="AF1451" s="10" t="s">
        <v>683</v>
      </c>
    </row>
    <row r="1452" spans="30:32" x14ac:dyDescent="0.2">
      <c r="AD1452" s="11" t="s">
        <v>3178</v>
      </c>
      <c r="AE1452" s="10" t="s">
        <v>3179</v>
      </c>
      <c r="AF1452" s="10" t="s">
        <v>683</v>
      </c>
    </row>
    <row r="1453" spans="30:32" x14ac:dyDescent="0.2">
      <c r="AD1453" s="11" t="s">
        <v>3180</v>
      </c>
      <c r="AE1453" s="10" t="s">
        <v>3181</v>
      </c>
      <c r="AF1453" s="10" t="s">
        <v>683</v>
      </c>
    </row>
    <row r="1454" spans="30:32" x14ac:dyDescent="0.2">
      <c r="AD1454" s="11" t="s">
        <v>3182</v>
      </c>
      <c r="AE1454" s="10" t="s">
        <v>2534</v>
      </c>
      <c r="AF1454" s="10" t="s">
        <v>683</v>
      </c>
    </row>
    <row r="1455" spans="30:32" x14ac:dyDescent="0.2">
      <c r="AD1455" s="11" t="s">
        <v>3183</v>
      </c>
      <c r="AE1455" s="10" t="s">
        <v>3184</v>
      </c>
      <c r="AF1455" s="10" t="s">
        <v>683</v>
      </c>
    </row>
    <row r="1456" spans="30:32" x14ac:dyDescent="0.2">
      <c r="AD1456" s="11" t="s">
        <v>3185</v>
      </c>
      <c r="AE1456" s="10" t="s">
        <v>3186</v>
      </c>
      <c r="AF1456" s="10" t="s">
        <v>683</v>
      </c>
    </row>
    <row r="1457" spans="30:32" x14ac:dyDescent="0.2">
      <c r="AD1457" s="11" t="s">
        <v>3187</v>
      </c>
      <c r="AE1457" s="10" t="s">
        <v>1465</v>
      </c>
      <c r="AF1457" s="10" t="s">
        <v>683</v>
      </c>
    </row>
    <row r="1458" spans="30:32" x14ac:dyDescent="0.2">
      <c r="AD1458" s="11" t="s">
        <v>3188</v>
      </c>
      <c r="AE1458" s="10" t="s">
        <v>3189</v>
      </c>
      <c r="AF1458" s="10" t="s">
        <v>683</v>
      </c>
    </row>
    <row r="1459" spans="30:32" x14ac:dyDescent="0.2">
      <c r="AD1459" s="11" t="s">
        <v>3190</v>
      </c>
      <c r="AE1459" s="10" t="s">
        <v>3189</v>
      </c>
      <c r="AF1459" s="10" t="s">
        <v>683</v>
      </c>
    </row>
    <row r="1460" spans="30:32" x14ac:dyDescent="0.2">
      <c r="AD1460" s="11" t="s">
        <v>3191</v>
      </c>
      <c r="AE1460" s="10" t="s">
        <v>3189</v>
      </c>
      <c r="AF1460" s="10" t="s">
        <v>683</v>
      </c>
    </row>
    <row r="1461" spans="30:32" x14ac:dyDescent="0.2">
      <c r="AD1461" s="11" t="s">
        <v>3192</v>
      </c>
      <c r="AE1461" s="10" t="s">
        <v>3189</v>
      </c>
      <c r="AF1461" s="10" t="s">
        <v>683</v>
      </c>
    </row>
    <row r="1462" spans="30:32" x14ac:dyDescent="0.2">
      <c r="AD1462" s="11" t="s">
        <v>3193</v>
      </c>
      <c r="AE1462" s="10" t="s">
        <v>3194</v>
      </c>
      <c r="AF1462" s="10" t="s">
        <v>683</v>
      </c>
    </row>
    <row r="1463" spans="30:32" x14ac:dyDescent="0.2">
      <c r="AD1463" s="11" t="s">
        <v>3195</v>
      </c>
      <c r="AE1463" s="10" t="s">
        <v>2576</v>
      </c>
      <c r="AF1463" s="10" t="s">
        <v>683</v>
      </c>
    </row>
    <row r="1464" spans="30:32" x14ac:dyDescent="0.2">
      <c r="AD1464" s="11" t="s">
        <v>3196</v>
      </c>
      <c r="AE1464" s="10" t="s">
        <v>3197</v>
      </c>
      <c r="AF1464" s="10" t="s">
        <v>683</v>
      </c>
    </row>
    <row r="1465" spans="30:32" x14ac:dyDescent="0.2">
      <c r="AD1465" s="11" t="s">
        <v>3198</v>
      </c>
      <c r="AE1465" s="10" t="s">
        <v>3199</v>
      </c>
      <c r="AF1465" s="10" t="s">
        <v>683</v>
      </c>
    </row>
    <row r="1466" spans="30:32" x14ac:dyDescent="0.2">
      <c r="AD1466" s="11" t="s">
        <v>3200</v>
      </c>
      <c r="AE1466" s="10" t="s">
        <v>3199</v>
      </c>
      <c r="AF1466" s="10" t="s">
        <v>683</v>
      </c>
    </row>
    <row r="1467" spans="30:32" x14ac:dyDescent="0.2">
      <c r="AD1467" s="11" t="s">
        <v>3201</v>
      </c>
      <c r="AE1467" s="10" t="s">
        <v>3199</v>
      </c>
      <c r="AF1467" s="10" t="s">
        <v>683</v>
      </c>
    </row>
    <row r="1468" spans="30:32" x14ac:dyDescent="0.2">
      <c r="AD1468" s="11" t="s">
        <v>3202</v>
      </c>
      <c r="AE1468" s="10" t="s">
        <v>3199</v>
      </c>
      <c r="AF1468" s="10" t="s">
        <v>683</v>
      </c>
    </row>
    <row r="1469" spans="30:32" x14ac:dyDescent="0.2">
      <c r="AD1469" s="11" t="s">
        <v>3203</v>
      </c>
      <c r="AE1469" s="10" t="s">
        <v>3204</v>
      </c>
      <c r="AF1469" s="10" t="s">
        <v>683</v>
      </c>
    </row>
    <row r="1470" spans="30:32" x14ac:dyDescent="0.2">
      <c r="AD1470" s="11" t="s">
        <v>3205</v>
      </c>
      <c r="AE1470" s="10" t="s">
        <v>3206</v>
      </c>
      <c r="AF1470" s="10" t="s">
        <v>683</v>
      </c>
    </row>
    <row r="1471" spans="30:32" x14ac:dyDescent="0.2">
      <c r="AD1471" s="11" t="s">
        <v>3207</v>
      </c>
      <c r="AE1471" s="10" t="s">
        <v>3208</v>
      </c>
      <c r="AF1471" s="10" t="s">
        <v>683</v>
      </c>
    </row>
    <row r="1472" spans="30:32" x14ac:dyDescent="0.2">
      <c r="AD1472" s="11" t="s">
        <v>3209</v>
      </c>
      <c r="AE1472" s="10" t="s">
        <v>3210</v>
      </c>
      <c r="AF1472" s="10" t="s">
        <v>683</v>
      </c>
    </row>
    <row r="1473" spans="30:32" x14ac:dyDescent="0.2">
      <c r="AD1473" s="11" t="s">
        <v>3211</v>
      </c>
      <c r="AE1473" s="10" t="s">
        <v>3212</v>
      </c>
      <c r="AF1473" s="10" t="s">
        <v>683</v>
      </c>
    </row>
    <row r="1474" spans="30:32" x14ac:dyDescent="0.2">
      <c r="AD1474" s="11" t="s">
        <v>3213</v>
      </c>
      <c r="AE1474" s="10" t="s">
        <v>1497</v>
      </c>
      <c r="AF1474" s="10" t="s">
        <v>683</v>
      </c>
    </row>
    <row r="1475" spans="30:32" x14ac:dyDescent="0.2">
      <c r="AD1475" s="11" t="s">
        <v>3214</v>
      </c>
      <c r="AE1475" s="10" t="s">
        <v>1223</v>
      </c>
      <c r="AF1475" s="10" t="s">
        <v>683</v>
      </c>
    </row>
    <row r="1476" spans="30:32" x14ac:dyDescent="0.2">
      <c r="AD1476" s="11" t="s">
        <v>3215</v>
      </c>
      <c r="AE1476" s="10" t="s">
        <v>3216</v>
      </c>
      <c r="AF1476" s="10" t="s">
        <v>683</v>
      </c>
    </row>
    <row r="1477" spans="30:32" x14ac:dyDescent="0.2">
      <c r="AD1477" s="11" t="s">
        <v>3217</v>
      </c>
      <c r="AE1477" s="10" t="s">
        <v>3218</v>
      </c>
      <c r="AF1477" s="10" t="s">
        <v>683</v>
      </c>
    </row>
    <row r="1478" spans="30:32" x14ac:dyDescent="0.2">
      <c r="AD1478" s="11" t="s">
        <v>3219</v>
      </c>
      <c r="AE1478" s="10" t="s">
        <v>3220</v>
      </c>
      <c r="AF1478" s="10" t="s">
        <v>683</v>
      </c>
    </row>
    <row r="1479" spans="30:32" x14ac:dyDescent="0.2">
      <c r="AD1479" s="11" t="s">
        <v>3221</v>
      </c>
      <c r="AE1479" s="10" t="s">
        <v>3222</v>
      </c>
      <c r="AF1479" s="10" t="s">
        <v>683</v>
      </c>
    </row>
    <row r="1480" spans="30:32" x14ac:dyDescent="0.2">
      <c r="AD1480" s="11" t="s">
        <v>3223</v>
      </c>
      <c r="AE1480" s="10" t="s">
        <v>3224</v>
      </c>
      <c r="AF1480" s="10" t="s">
        <v>683</v>
      </c>
    </row>
    <row r="1481" spans="30:32" x14ac:dyDescent="0.2">
      <c r="AD1481" s="11" t="s">
        <v>3225</v>
      </c>
      <c r="AE1481" s="10" t="s">
        <v>3226</v>
      </c>
      <c r="AF1481" s="10" t="s">
        <v>683</v>
      </c>
    </row>
    <row r="1482" spans="30:32" x14ac:dyDescent="0.2">
      <c r="AD1482" s="11" t="s">
        <v>3227</v>
      </c>
      <c r="AE1482" s="10" t="s">
        <v>3228</v>
      </c>
      <c r="AF1482" s="10" t="s">
        <v>683</v>
      </c>
    </row>
    <row r="1483" spans="30:32" x14ac:dyDescent="0.2">
      <c r="AD1483" s="11" t="s">
        <v>3229</v>
      </c>
      <c r="AE1483" s="10" t="s">
        <v>3230</v>
      </c>
      <c r="AF1483" s="10" t="s">
        <v>683</v>
      </c>
    </row>
    <row r="1484" spans="30:32" x14ac:dyDescent="0.2">
      <c r="AD1484" s="11" t="s">
        <v>3231</v>
      </c>
      <c r="AE1484" s="10" t="s">
        <v>3232</v>
      </c>
      <c r="AF1484" s="10" t="s">
        <v>683</v>
      </c>
    </row>
    <row r="1485" spans="30:32" x14ac:dyDescent="0.2">
      <c r="AD1485" s="11" t="s">
        <v>3233</v>
      </c>
      <c r="AE1485" s="10" t="s">
        <v>3234</v>
      </c>
      <c r="AF1485" s="10" t="s">
        <v>683</v>
      </c>
    </row>
    <row r="1486" spans="30:32" x14ac:dyDescent="0.2">
      <c r="AD1486" s="11" t="s">
        <v>3235</v>
      </c>
      <c r="AE1486" s="10" t="s">
        <v>3236</v>
      </c>
      <c r="AF1486" s="10" t="s">
        <v>683</v>
      </c>
    </row>
    <row r="1487" spans="30:32" x14ac:dyDescent="0.2">
      <c r="AD1487" s="11" t="s">
        <v>3237</v>
      </c>
      <c r="AE1487" s="10" t="s">
        <v>3238</v>
      </c>
      <c r="AF1487" s="10" t="s">
        <v>683</v>
      </c>
    </row>
    <row r="1488" spans="30:32" x14ac:dyDescent="0.2">
      <c r="AD1488" s="11" t="s">
        <v>3239</v>
      </c>
      <c r="AE1488" s="10" t="s">
        <v>3240</v>
      </c>
      <c r="AF1488" s="10" t="s">
        <v>683</v>
      </c>
    </row>
    <row r="1489" spans="30:32" x14ac:dyDescent="0.2">
      <c r="AD1489" s="11" t="s">
        <v>3241</v>
      </c>
      <c r="AE1489" s="10" t="s">
        <v>3242</v>
      </c>
      <c r="AF1489" s="10" t="s">
        <v>683</v>
      </c>
    </row>
    <row r="1490" spans="30:32" x14ac:dyDescent="0.2">
      <c r="AD1490" s="11" t="s">
        <v>3243</v>
      </c>
      <c r="AE1490" s="10" t="s">
        <v>3244</v>
      </c>
      <c r="AF1490" s="10" t="s">
        <v>683</v>
      </c>
    </row>
    <row r="1491" spans="30:32" x14ac:dyDescent="0.2">
      <c r="AD1491" s="11" t="s">
        <v>3245</v>
      </c>
      <c r="AE1491" s="10" t="s">
        <v>3246</v>
      </c>
      <c r="AF1491" s="10" t="s">
        <v>683</v>
      </c>
    </row>
    <row r="1492" spans="30:32" x14ac:dyDescent="0.2">
      <c r="AD1492" s="11" t="s">
        <v>3247</v>
      </c>
      <c r="AE1492" s="10" t="s">
        <v>3248</v>
      </c>
      <c r="AF1492" s="10" t="s">
        <v>683</v>
      </c>
    </row>
    <row r="1493" spans="30:32" x14ac:dyDescent="0.2">
      <c r="AD1493" s="11" t="s">
        <v>3249</v>
      </c>
      <c r="AE1493" s="10" t="s">
        <v>3250</v>
      </c>
      <c r="AF1493" s="10" t="s">
        <v>683</v>
      </c>
    </row>
    <row r="1494" spans="30:32" x14ac:dyDescent="0.2">
      <c r="AD1494" s="11" t="s">
        <v>3251</v>
      </c>
      <c r="AE1494" s="10" t="s">
        <v>2712</v>
      </c>
      <c r="AF1494" s="10" t="s">
        <v>683</v>
      </c>
    </row>
    <row r="1495" spans="30:32" x14ac:dyDescent="0.2">
      <c r="AD1495" s="11" t="s">
        <v>3252</v>
      </c>
      <c r="AE1495" s="10" t="s">
        <v>3253</v>
      </c>
      <c r="AF1495" s="10" t="s">
        <v>683</v>
      </c>
    </row>
    <row r="1496" spans="30:32" x14ac:dyDescent="0.2">
      <c r="AD1496" s="11" t="s">
        <v>3254</v>
      </c>
      <c r="AE1496" s="10" t="s">
        <v>3253</v>
      </c>
      <c r="AF1496" s="10" t="s">
        <v>683</v>
      </c>
    </row>
    <row r="1497" spans="30:32" x14ac:dyDescent="0.2">
      <c r="AD1497" s="11" t="s">
        <v>3255</v>
      </c>
      <c r="AE1497" s="10" t="s">
        <v>3253</v>
      </c>
      <c r="AF1497" s="10" t="s">
        <v>683</v>
      </c>
    </row>
    <row r="1498" spans="30:32" x14ac:dyDescent="0.2">
      <c r="AD1498" s="11" t="s">
        <v>3256</v>
      </c>
      <c r="AE1498" s="10" t="s">
        <v>2725</v>
      </c>
      <c r="AF1498" s="10" t="s">
        <v>683</v>
      </c>
    </row>
    <row r="1499" spans="30:32" x14ac:dyDescent="0.2">
      <c r="AD1499" s="11" t="s">
        <v>3257</v>
      </c>
      <c r="AE1499" s="10" t="s">
        <v>3258</v>
      </c>
      <c r="AF1499" s="10" t="s">
        <v>683</v>
      </c>
    </row>
    <row r="1500" spans="30:32" x14ac:dyDescent="0.2">
      <c r="AD1500" s="11" t="s">
        <v>3259</v>
      </c>
      <c r="AE1500" s="10" t="s">
        <v>3260</v>
      </c>
      <c r="AF1500" s="10" t="s">
        <v>683</v>
      </c>
    </row>
    <row r="1501" spans="30:32" x14ac:dyDescent="0.2">
      <c r="AD1501" s="11" t="s">
        <v>3261</v>
      </c>
      <c r="AE1501" s="10" t="s">
        <v>3262</v>
      </c>
      <c r="AF1501" s="10" t="s">
        <v>683</v>
      </c>
    </row>
    <row r="1502" spans="30:32" x14ac:dyDescent="0.2">
      <c r="AD1502" s="11" t="s">
        <v>3263</v>
      </c>
      <c r="AE1502" s="10" t="s">
        <v>2729</v>
      </c>
      <c r="AF1502" s="10" t="s">
        <v>683</v>
      </c>
    </row>
    <row r="1503" spans="30:32" x14ac:dyDescent="0.2">
      <c r="AD1503" s="11" t="s">
        <v>3264</v>
      </c>
      <c r="AE1503" s="10" t="s">
        <v>3265</v>
      </c>
      <c r="AF1503" s="10" t="s">
        <v>683</v>
      </c>
    </row>
    <row r="1504" spans="30:32" x14ac:dyDescent="0.2">
      <c r="AD1504" s="11" t="s">
        <v>3266</v>
      </c>
      <c r="AE1504" s="10" t="s">
        <v>1593</v>
      </c>
      <c r="AF1504" s="10" t="s">
        <v>683</v>
      </c>
    </row>
    <row r="1505" spans="30:32" x14ac:dyDescent="0.2">
      <c r="AD1505" s="11" t="s">
        <v>3267</v>
      </c>
      <c r="AE1505" s="10" t="s">
        <v>3268</v>
      </c>
      <c r="AF1505" s="10" t="s">
        <v>683</v>
      </c>
    </row>
    <row r="1506" spans="30:32" x14ac:dyDescent="0.2">
      <c r="AD1506" s="11" t="s">
        <v>3269</v>
      </c>
      <c r="AE1506" s="10" t="s">
        <v>3270</v>
      </c>
      <c r="AF1506" s="10" t="s">
        <v>683</v>
      </c>
    </row>
    <row r="1507" spans="30:32" x14ac:dyDescent="0.2">
      <c r="AD1507" s="11" t="s">
        <v>3271</v>
      </c>
      <c r="AE1507" s="10" t="s">
        <v>2750</v>
      </c>
      <c r="AF1507" s="10" t="s">
        <v>683</v>
      </c>
    </row>
    <row r="1508" spans="30:32" x14ac:dyDescent="0.2">
      <c r="AD1508" s="11" t="s">
        <v>3272</v>
      </c>
      <c r="AE1508" s="10" t="s">
        <v>2754</v>
      </c>
      <c r="AF1508" s="10" t="s">
        <v>683</v>
      </c>
    </row>
    <row r="1509" spans="30:32" x14ac:dyDescent="0.2">
      <c r="AD1509" s="11" t="s">
        <v>3273</v>
      </c>
      <c r="AE1509" s="10" t="s">
        <v>3274</v>
      </c>
      <c r="AF1509" s="10" t="s">
        <v>683</v>
      </c>
    </row>
    <row r="1510" spans="30:32" x14ac:dyDescent="0.2">
      <c r="AD1510" s="11" t="s">
        <v>3275</v>
      </c>
      <c r="AE1510" s="10" t="s">
        <v>3276</v>
      </c>
      <c r="AF1510" s="10" t="s">
        <v>683</v>
      </c>
    </row>
    <row r="1511" spans="30:32" x14ac:dyDescent="0.2">
      <c r="AD1511" s="11" t="s">
        <v>3277</v>
      </c>
      <c r="AE1511" s="10" t="s">
        <v>3278</v>
      </c>
      <c r="AF1511" s="10" t="s">
        <v>683</v>
      </c>
    </row>
    <row r="1512" spans="30:32" x14ac:dyDescent="0.2">
      <c r="AD1512" s="11" t="s">
        <v>3279</v>
      </c>
      <c r="AE1512" s="10" t="s">
        <v>3280</v>
      </c>
      <c r="AF1512" s="10" t="s">
        <v>683</v>
      </c>
    </row>
    <row r="1513" spans="30:32" x14ac:dyDescent="0.2">
      <c r="AD1513" s="11" t="s">
        <v>3281</v>
      </c>
      <c r="AE1513" s="10" t="s">
        <v>3282</v>
      </c>
      <c r="AF1513" s="10" t="s">
        <v>683</v>
      </c>
    </row>
    <row r="1514" spans="30:32" x14ac:dyDescent="0.2">
      <c r="AD1514" s="11" t="s">
        <v>3283</v>
      </c>
      <c r="AE1514" s="10" t="s">
        <v>3284</v>
      </c>
      <c r="AF1514" s="10" t="s">
        <v>683</v>
      </c>
    </row>
    <row r="1515" spans="30:32" x14ac:dyDescent="0.2">
      <c r="AD1515" s="11" t="s">
        <v>3285</v>
      </c>
      <c r="AE1515" s="10" t="s">
        <v>3286</v>
      </c>
      <c r="AF1515" s="10" t="s">
        <v>683</v>
      </c>
    </row>
    <row r="1516" spans="30:32" x14ac:dyDescent="0.2">
      <c r="AD1516" s="11" t="s">
        <v>3287</v>
      </c>
      <c r="AE1516" s="10" t="s">
        <v>2678</v>
      </c>
      <c r="AF1516" s="10" t="s">
        <v>683</v>
      </c>
    </row>
    <row r="1517" spans="30:32" x14ac:dyDescent="0.2">
      <c r="AD1517" s="11" t="s">
        <v>3288</v>
      </c>
      <c r="AE1517" s="10" t="s">
        <v>3289</v>
      </c>
      <c r="AF1517" s="10" t="s">
        <v>683</v>
      </c>
    </row>
    <row r="1518" spans="30:32" x14ac:dyDescent="0.2">
      <c r="AD1518" s="11" t="s">
        <v>3290</v>
      </c>
      <c r="AE1518" s="10" t="s">
        <v>3291</v>
      </c>
      <c r="AF1518" s="10" t="s">
        <v>683</v>
      </c>
    </row>
    <row r="1519" spans="30:32" x14ac:dyDescent="0.2">
      <c r="AD1519" s="11" t="s">
        <v>3292</v>
      </c>
      <c r="AE1519" s="10" t="s">
        <v>2475</v>
      </c>
      <c r="AF1519" s="10" t="s">
        <v>683</v>
      </c>
    </row>
    <row r="1520" spans="30:32" x14ac:dyDescent="0.2">
      <c r="AD1520" s="11" t="s">
        <v>3293</v>
      </c>
      <c r="AE1520" s="10" t="s">
        <v>3294</v>
      </c>
      <c r="AF1520" s="10" t="s">
        <v>683</v>
      </c>
    </row>
    <row r="1521" spans="30:32" x14ac:dyDescent="0.2">
      <c r="AD1521" s="11" t="s">
        <v>3295</v>
      </c>
      <c r="AE1521" s="10" t="s">
        <v>2808</v>
      </c>
      <c r="AF1521" s="10" t="s">
        <v>683</v>
      </c>
    </row>
    <row r="1522" spans="30:32" x14ac:dyDescent="0.2">
      <c r="AD1522" s="11" t="s">
        <v>3296</v>
      </c>
      <c r="AE1522" s="10" t="s">
        <v>1890</v>
      </c>
      <c r="AF1522" s="10" t="s">
        <v>683</v>
      </c>
    </row>
    <row r="1523" spans="30:32" x14ac:dyDescent="0.2">
      <c r="AD1523" s="11" t="s">
        <v>3297</v>
      </c>
      <c r="AE1523" s="10" t="s">
        <v>2477</v>
      </c>
      <c r="AF1523" s="10" t="s">
        <v>683</v>
      </c>
    </row>
    <row r="1524" spans="30:32" x14ac:dyDescent="0.2">
      <c r="AD1524" s="11" t="s">
        <v>3298</v>
      </c>
      <c r="AE1524" s="10" t="s">
        <v>3299</v>
      </c>
      <c r="AF1524" s="10" t="s">
        <v>683</v>
      </c>
    </row>
    <row r="1525" spans="30:32" x14ac:dyDescent="0.2">
      <c r="AD1525" s="11" t="s">
        <v>3300</v>
      </c>
      <c r="AE1525" s="10" t="s">
        <v>3301</v>
      </c>
      <c r="AF1525" s="10" t="s">
        <v>683</v>
      </c>
    </row>
    <row r="1526" spans="30:32" x14ac:dyDescent="0.2">
      <c r="AD1526" s="11" t="s">
        <v>3302</v>
      </c>
      <c r="AE1526" s="10" t="s">
        <v>3303</v>
      </c>
      <c r="AF1526" s="10" t="s">
        <v>683</v>
      </c>
    </row>
    <row r="1527" spans="30:32" x14ac:dyDescent="0.2">
      <c r="AD1527" s="11" t="s">
        <v>3304</v>
      </c>
      <c r="AE1527" s="10" t="s">
        <v>3305</v>
      </c>
      <c r="AF1527" s="10" t="s">
        <v>683</v>
      </c>
    </row>
    <row r="1528" spans="30:32" x14ac:dyDescent="0.2">
      <c r="AD1528" s="11" t="s">
        <v>3306</v>
      </c>
      <c r="AE1528" s="10" t="s">
        <v>3307</v>
      </c>
      <c r="AF1528" s="10" t="s">
        <v>683</v>
      </c>
    </row>
    <row r="1529" spans="30:32" x14ac:dyDescent="0.2">
      <c r="AD1529" s="11" t="s">
        <v>3308</v>
      </c>
      <c r="AE1529" s="10" t="s">
        <v>3309</v>
      </c>
      <c r="AF1529" s="10" t="s">
        <v>735</v>
      </c>
    </row>
    <row r="1530" spans="30:32" x14ac:dyDescent="0.2">
      <c r="AD1530" s="11" t="s">
        <v>3310</v>
      </c>
      <c r="AE1530" s="10" t="s">
        <v>3311</v>
      </c>
      <c r="AF1530" s="10" t="s">
        <v>735</v>
      </c>
    </row>
    <row r="1531" spans="30:32" x14ac:dyDescent="0.2">
      <c r="AD1531" s="11" t="s">
        <v>3312</v>
      </c>
      <c r="AE1531" s="10" t="s">
        <v>1165</v>
      </c>
      <c r="AF1531" s="10" t="s">
        <v>735</v>
      </c>
    </row>
    <row r="1532" spans="30:32" x14ac:dyDescent="0.2">
      <c r="AD1532" s="11" t="s">
        <v>3313</v>
      </c>
      <c r="AE1532" s="10" t="s">
        <v>3314</v>
      </c>
      <c r="AF1532" s="10" t="s">
        <v>735</v>
      </c>
    </row>
    <row r="1533" spans="30:32" x14ac:dyDescent="0.2">
      <c r="AD1533" s="11" t="s">
        <v>3315</v>
      </c>
      <c r="AE1533" s="10" t="s">
        <v>3316</v>
      </c>
      <c r="AF1533" s="10" t="s">
        <v>735</v>
      </c>
    </row>
    <row r="1534" spans="30:32" x14ac:dyDescent="0.2">
      <c r="AD1534" s="11" t="s">
        <v>3317</v>
      </c>
      <c r="AE1534" s="10" t="s">
        <v>3318</v>
      </c>
      <c r="AF1534" s="10" t="s">
        <v>735</v>
      </c>
    </row>
    <row r="1535" spans="30:32" x14ac:dyDescent="0.2">
      <c r="AD1535" s="11" t="s">
        <v>3319</v>
      </c>
      <c r="AE1535" s="10" t="s">
        <v>3320</v>
      </c>
      <c r="AF1535" s="10" t="s">
        <v>735</v>
      </c>
    </row>
    <row r="1536" spans="30:32" x14ac:dyDescent="0.2">
      <c r="AD1536" s="11" t="s">
        <v>3321</v>
      </c>
      <c r="AE1536" s="10" t="s">
        <v>3322</v>
      </c>
      <c r="AF1536" s="10" t="s">
        <v>735</v>
      </c>
    </row>
    <row r="1537" spans="30:32" x14ac:dyDescent="0.2">
      <c r="AD1537" s="11" t="s">
        <v>3323</v>
      </c>
      <c r="AE1537" s="10" t="s">
        <v>3324</v>
      </c>
      <c r="AF1537" s="10" t="s">
        <v>735</v>
      </c>
    </row>
    <row r="1538" spans="30:32" x14ac:dyDescent="0.2">
      <c r="AD1538" s="11" t="s">
        <v>3325</v>
      </c>
      <c r="AE1538" s="10" t="s">
        <v>3326</v>
      </c>
      <c r="AF1538" s="10" t="s">
        <v>735</v>
      </c>
    </row>
    <row r="1539" spans="30:32" x14ac:dyDescent="0.2">
      <c r="AD1539" s="11" t="s">
        <v>3327</v>
      </c>
      <c r="AE1539" s="10" t="s">
        <v>3328</v>
      </c>
      <c r="AF1539" s="10" t="s">
        <v>735</v>
      </c>
    </row>
    <row r="1540" spans="30:32" x14ac:dyDescent="0.2">
      <c r="AD1540" s="11" t="s">
        <v>3329</v>
      </c>
      <c r="AE1540" s="10" t="s">
        <v>3330</v>
      </c>
      <c r="AF1540" s="10" t="s">
        <v>735</v>
      </c>
    </row>
    <row r="1541" spans="30:32" x14ac:dyDescent="0.2">
      <c r="AD1541" s="11" t="s">
        <v>3331</v>
      </c>
      <c r="AE1541" s="10" t="s">
        <v>3332</v>
      </c>
      <c r="AF1541" s="10" t="s">
        <v>735</v>
      </c>
    </row>
    <row r="1542" spans="30:32" x14ac:dyDescent="0.2">
      <c r="AD1542" s="11" t="s">
        <v>3333</v>
      </c>
      <c r="AE1542" s="10" t="s">
        <v>3334</v>
      </c>
      <c r="AF1542" s="10" t="s">
        <v>735</v>
      </c>
    </row>
    <row r="1543" spans="30:32" x14ac:dyDescent="0.2">
      <c r="AD1543" s="11" t="s">
        <v>3335</v>
      </c>
      <c r="AE1543" s="10" t="s">
        <v>1041</v>
      </c>
      <c r="AF1543" s="10" t="s">
        <v>735</v>
      </c>
    </row>
    <row r="1544" spans="30:32" x14ac:dyDescent="0.2">
      <c r="AD1544" s="11" t="s">
        <v>3336</v>
      </c>
      <c r="AE1544" s="10" t="s">
        <v>2866</v>
      </c>
      <c r="AF1544" s="10" t="s">
        <v>735</v>
      </c>
    </row>
    <row r="1545" spans="30:32" x14ac:dyDescent="0.2">
      <c r="AD1545" s="11" t="s">
        <v>3337</v>
      </c>
      <c r="AE1545" s="10" t="s">
        <v>1985</v>
      </c>
      <c r="AF1545" s="10" t="s">
        <v>735</v>
      </c>
    </row>
    <row r="1546" spans="30:32" x14ac:dyDescent="0.2">
      <c r="AD1546" s="11" t="s">
        <v>3338</v>
      </c>
      <c r="AE1546" s="10" t="s">
        <v>3339</v>
      </c>
      <c r="AF1546" s="10" t="s">
        <v>735</v>
      </c>
    </row>
    <row r="1547" spans="30:32" x14ac:dyDescent="0.2">
      <c r="AD1547" s="11" t="s">
        <v>3340</v>
      </c>
      <c r="AE1547" s="10" t="s">
        <v>3341</v>
      </c>
      <c r="AF1547" s="10" t="s">
        <v>735</v>
      </c>
    </row>
    <row r="1548" spans="30:32" x14ac:dyDescent="0.2">
      <c r="AD1548" s="11" t="s">
        <v>3342</v>
      </c>
      <c r="AE1548" s="10" t="s">
        <v>2014</v>
      </c>
      <c r="AF1548" s="10" t="s">
        <v>735</v>
      </c>
    </row>
    <row r="1549" spans="30:32" x14ac:dyDescent="0.2">
      <c r="AD1549" s="11" t="s">
        <v>3343</v>
      </c>
      <c r="AE1549" s="10" t="s">
        <v>3344</v>
      </c>
      <c r="AF1549" s="10" t="s">
        <v>735</v>
      </c>
    </row>
    <row r="1550" spans="30:32" x14ac:dyDescent="0.2">
      <c r="AD1550" s="11" t="s">
        <v>3345</v>
      </c>
      <c r="AE1550" s="10" t="s">
        <v>3346</v>
      </c>
      <c r="AF1550" s="10" t="s">
        <v>735</v>
      </c>
    </row>
    <row r="1551" spans="30:32" x14ac:dyDescent="0.2">
      <c r="AD1551" s="11" t="s">
        <v>3347</v>
      </c>
      <c r="AE1551" s="10" t="s">
        <v>3346</v>
      </c>
      <c r="AF1551" s="10" t="s">
        <v>735</v>
      </c>
    </row>
    <row r="1552" spans="30:32" x14ac:dyDescent="0.2">
      <c r="AD1552" s="11" t="s">
        <v>3348</v>
      </c>
      <c r="AE1552" s="10" t="s">
        <v>3346</v>
      </c>
      <c r="AF1552" s="10" t="s">
        <v>735</v>
      </c>
    </row>
    <row r="1553" spans="30:32" x14ac:dyDescent="0.2">
      <c r="AD1553" s="11" t="s">
        <v>3349</v>
      </c>
      <c r="AE1553" s="10" t="s">
        <v>3346</v>
      </c>
      <c r="AF1553" s="10" t="s">
        <v>735</v>
      </c>
    </row>
    <row r="1554" spans="30:32" x14ac:dyDescent="0.2">
      <c r="AD1554" s="11" t="s">
        <v>3350</v>
      </c>
      <c r="AE1554" s="10" t="s">
        <v>1375</v>
      </c>
      <c r="AF1554" s="10" t="s">
        <v>735</v>
      </c>
    </row>
    <row r="1555" spans="30:32" x14ac:dyDescent="0.2">
      <c r="AD1555" s="11" t="s">
        <v>3351</v>
      </c>
      <c r="AE1555" s="10" t="s">
        <v>3352</v>
      </c>
      <c r="AF1555" s="10" t="s">
        <v>735</v>
      </c>
    </row>
    <row r="1556" spans="30:32" x14ac:dyDescent="0.2">
      <c r="AD1556" s="11" t="s">
        <v>3353</v>
      </c>
      <c r="AE1556" s="10" t="s">
        <v>3354</v>
      </c>
      <c r="AF1556" s="10" t="s">
        <v>735</v>
      </c>
    </row>
    <row r="1557" spans="30:32" x14ac:dyDescent="0.2">
      <c r="AD1557" s="11" t="s">
        <v>3355</v>
      </c>
      <c r="AE1557" s="10" t="s">
        <v>2023</v>
      </c>
      <c r="AF1557" s="10" t="s">
        <v>735</v>
      </c>
    </row>
    <row r="1558" spans="30:32" x14ac:dyDescent="0.2">
      <c r="AD1558" s="11" t="s">
        <v>3356</v>
      </c>
      <c r="AE1558" s="10" t="s">
        <v>1384</v>
      </c>
      <c r="AF1558" s="10" t="s">
        <v>735</v>
      </c>
    </row>
    <row r="1559" spans="30:32" x14ac:dyDescent="0.2">
      <c r="AD1559" s="11" t="s">
        <v>3357</v>
      </c>
      <c r="AE1559" s="10" t="s">
        <v>3358</v>
      </c>
      <c r="AF1559" s="10" t="s">
        <v>735</v>
      </c>
    </row>
    <row r="1560" spans="30:32" x14ac:dyDescent="0.2">
      <c r="AD1560" s="11" t="s">
        <v>3359</v>
      </c>
      <c r="AE1560" s="10" t="s">
        <v>1388</v>
      </c>
      <c r="AF1560" s="10" t="s">
        <v>735</v>
      </c>
    </row>
    <row r="1561" spans="30:32" x14ac:dyDescent="0.2">
      <c r="AD1561" s="11" t="s">
        <v>3360</v>
      </c>
      <c r="AE1561" s="10" t="s">
        <v>1388</v>
      </c>
      <c r="AF1561" s="10" t="s">
        <v>735</v>
      </c>
    </row>
    <row r="1562" spans="30:32" x14ac:dyDescent="0.2">
      <c r="AD1562" s="11" t="s">
        <v>3361</v>
      </c>
      <c r="AE1562" s="10" t="s">
        <v>3362</v>
      </c>
      <c r="AF1562" s="10" t="s">
        <v>735</v>
      </c>
    </row>
    <row r="1563" spans="30:32" x14ac:dyDescent="0.2">
      <c r="AD1563" s="11" t="s">
        <v>3363</v>
      </c>
      <c r="AE1563" s="10" t="s">
        <v>3364</v>
      </c>
      <c r="AF1563" s="10" t="s">
        <v>735</v>
      </c>
    </row>
    <row r="1564" spans="30:32" x14ac:dyDescent="0.2">
      <c r="AD1564" s="11" t="s">
        <v>3365</v>
      </c>
      <c r="AE1564" s="10" t="s">
        <v>1388</v>
      </c>
      <c r="AF1564" s="10" t="s">
        <v>735</v>
      </c>
    </row>
    <row r="1565" spans="30:32" x14ac:dyDescent="0.2">
      <c r="AD1565" s="11" t="s">
        <v>3366</v>
      </c>
      <c r="AE1565" s="10" t="s">
        <v>1388</v>
      </c>
      <c r="AF1565" s="10" t="s">
        <v>735</v>
      </c>
    </row>
    <row r="1566" spans="30:32" x14ac:dyDescent="0.2">
      <c r="AD1566" s="11" t="s">
        <v>3367</v>
      </c>
      <c r="AE1566" s="10" t="s">
        <v>3362</v>
      </c>
      <c r="AF1566" s="10" t="s">
        <v>735</v>
      </c>
    </row>
    <row r="1567" spans="30:32" x14ac:dyDescent="0.2">
      <c r="AD1567" s="11" t="s">
        <v>3368</v>
      </c>
      <c r="AE1567" s="10" t="s">
        <v>1388</v>
      </c>
      <c r="AF1567" s="10" t="s">
        <v>735</v>
      </c>
    </row>
    <row r="1568" spans="30:32" x14ac:dyDescent="0.2">
      <c r="AD1568" s="11" t="s">
        <v>3369</v>
      </c>
      <c r="AE1568" s="10" t="s">
        <v>3370</v>
      </c>
      <c r="AF1568" s="10" t="s">
        <v>735</v>
      </c>
    </row>
    <row r="1569" spans="30:32" x14ac:dyDescent="0.2">
      <c r="AD1569" s="11" t="s">
        <v>3371</v>
      </c>
      <c r="AE1569" s="10" t="s">
        <v>2052</v>
      </c>
      <c r="AF1569" s="10" t="s">
        <v>735</v>
      </c>
    </row>
    <row r="1570" spans="30:32" x14ac:dyDescent="0.2">
      <c r="AD1570" s="11" t="s">
        <v>3372</v>
      </c>
      <c r="AE1570" s="10" t="s">
        <v>1396</v>
      </c>
      <c r="AF1570" s="10" t="s">
        <v>735</v>
      </c>
    </row>
    <row r="1571" spans="30:32" x14ac:dyDescent="0.2">
      <c r="AD1571" s="11" t="s">
        <v>3373</v>
      </c>
      <c r="AE1571" s="10" t="s">
        <v>3374</v>
      </c>
      <c r="AF1571" s="10" t="s">
        <v>735</v>
      </c>
    </row>
    <row r="1572" spans="30:32" x14ac:dyDescent="0.2">
      <c r="AD1572" s="11" t="s">
        <v>3375</v>
      </c>
      <c r="AE1572" s="10" t="s">
        <v>3376</v>
      </c>
      <c r="AF1572" s="10" t="s">
        <v>735</v>
      </c>
    </row>
    <row r="1573" spans="30:32" x14ac:dyDescent="0.2">
      <c r="AD1573" s="11" t="s">
        <v>3377</v>
      </c>
      <c r="AE1573" s="10" t="s">
        <v>2059</v>
      </c>
      <c r="AF1573" s="10" t="s">
        <v>735</v>
      </c>
    </row>
    <row r="1574" spans="30:32" x14ac:dyDescent="0.2">
      <c r="AD1574" s="11" t="s">
        <v>3378</v>
      </c>
      <c r="AE1574" s="10" t="s">
        <v>3379</v>
      </c>
      <c r="AF1574" s="10" t="s">
        <v>735</v>
      </c>
    </row>
    <row r="1575" spans="30:32" x14ac:dyDescent="0.2">
      <c r="AD1575" s="11" t="s">
        <v>3380</v>
      </c>
      <c r="AE1575" s="10" t="s">
        <v>3381</v>
      </c>
      <c r="AF1575" s="10" t="s">
        <v>735</v>
      </c>
    </row>
    <row r="1576" spans="30:32" x14ac:dyDescent="0.2">
      <c r="AD1576" s="11" t="s">
        <v>3382</v>
      </c>
      <c r="AE1576" s="10" t="s">
        <v>3383</v>
      </c>
      <c r="AF1576" s="10" t="s">
        <v>735</v>
      </c>
    </row>
    <row r="1577" spans="30:32" x14ac:dyDescent="0.2">
      <c r="AD1577" s="11" t="s">
        <v>3384</v>
      </c>
      <c r="AE1577" s="10" t="s">
        <v>1170</v>
      </c>
      <c r="AF1577" s="10" t="s">
        <v>735</v>
      </c>
    </row>
    <row r="1578" spans="30:32" x14ac:dyDescent="0.2">
      <c r="AD1578" s="11" t="s">
        <v>3385</v>
      </c>
      <c r="AE1578" s="10" t="s">
        <v>2898</v>
      </c>
      <c r="AF1578" s="10" t="s">
        <v>735</v>
      </c>
    </row>
    <row r="1579" spans="30:32" x14ac:dyDescent="0.2">
      <c r="AD1579" s="11" t="s">
        <v>3386</v>
      </c>
      <c r="AE1579" s="10" t="s">
        <v>3387</v>
      </c>
      <c r="AF1579" s="10" t="s">
        <v>735</v>
      </c>
    </row>
    <row r="1580" spans="30:32" x14ac:dyDescent="0.2">
      <c r="AD1580" s="11" t="s">
        <v>3388</v>
      </c>
      <c r="AE1580" s="10" t="s">
        <v>3389</v>
      </c>
      <c r="AF1580" s="10" t="s">
        <v>735</v>
      </c>
    </row>
    <row r="1581" spans="30:32" x14ac:dyDescent="0.2">
      <c r="AD1581" s="11" t="s">
        <v>3390</v>
      </c>
      <c r="AE1581" s="10" t="s">
        <v>3391</v>
      </c>
      <c r="AF1581" s="10" t="s">
        <v>735</v>
      </c>
    </row>
    <row r="1582" spans="30:32" x14ac:dyDescent="0.2">
      <c r="AD1582" s="11" t="s">
        <v>3392</v>
      </c>
      <c r="AE1582" s="10" t="s">
        <v>3391</v>
      </c>
      <c r="AF1582" s="10" t="s">
        <v>735</v>
      </c>
    </row>
    <row r="1583" spans="30:32" x14ac:dyDescent="0.2">
      <c r="AD1583" s="11" t="s">
        <v>3393</v>
      </c>
      <c r="AE1583" s="10" t="s">
        <v>3391</v>
      </c>
      <c r="AF1583" s="10" t="s">
        <v>735</v>
      </c>
    </row>
    <row r="1584" spans="30:32" x14ac:dyDescent="0.2">
      <c r="AD1584" s="11" t="s">
        <v>3394</v>
      </c>
      <c r="AE1584" s="10" t="s">
        <v>1432</v>
      </c>
      <c r="AF1584" s="10" t="s">
        <v>735</v>
      </c>
    </row>
    <row r="1585" spans="30:32" x14ac:dyDescent="0.2">
      <c r="AD1585" s="11" t="s">
        <v>3395</v>
      </c>
      <c r="AE1585" s="10" t="s">
        <v>2149</v>
      </c>
      <c r="AF1585" s="10" t="s">
        <v>735</v>
      </c>
    </row>
    <row r="1586" spans="30:32" x14ac:dyDescent="0.2">
      <c r="AD1586" s="11" t="s">
        <v>3396</v>
      </c>
      <c r="AE1586" s="10" t="s">
        <v>3397</v>
      </c>
      <c r="AF1586" s="10" t="s">
        <v>735</v>
      </c>
    </row>
    <row r="1587" spans="30:32" x14ac:dyDescent="0.2">
      <c r="AD1587" s="11" t="s">
        <v>3398</v>
      </c>
      <c r="AE1587" s="10" t="s">
        <v>3399</v>
      </c>
      <c r="AF1587" s="10" t="s">
        <v>735</v>
      </c>
    </row>
    <row r="1588" spans="30:32" x14ac:dyDescent="0.2">
      <c r="AD1588" s="11" t="s">
        <v>3400</v>
      </c>
      <c r="AE1588" s="10" t="s">
        <v>3401</v>
      </c>
      <c r="AF1588" s="10" t="s">
        <v>735</v>
      </c>
    </row>
    <row r="1589" spans="30:32" x14ac:dyDescent="0.2">
      <c r="AD1589" s="11" t="s">
        <v>3402</v>
      </c>
      <c r="AE1589" s="10" t="s">
        <v>3403</v>
      </c>
      <c r="AF1589" s="10" t="s">
        <v>735</v>
      </c>
    </row>
    <row r="1590" spans="30:32" x14ac:dyDescent="0.2">
      <c r="AD1590" s="11" t="s">
        <v>3404</v>
      </c>
      <c r="AE1590" s="10" t="s">
        <v>3405</v>
      </c>
      <c r="AF1590" s="10" t="s">
        <v>735</v>
      </c>
    </row>
    <row r="1591" spans="30:32" x14ac:dyDescent="0.2">
      <c r="AD1591" s="11" t="s">
        <v>3406</v>
      </c>
      <c r="AE1591" s="10" t="s">
        <v>2117</v>
      </c>
      <c r="AF1591" s="10" t="s">
        <v>735</v>
      </c>
    </row>
    <row r="1592" spans="30:32" x14ac:dyDescent="0.2">
      <c r="AD1592" s="11" t="s">
        <v>3407</v>
      </c>
      <c r="AE1592" s="10" t="s">
        <v>3408</v>
      </c>
      <c r="AF1592" s="10" t="s">
        <v>735</v>
      </c>
    </row>
    <row r="1593" spans="30:32" x14ac:dyDescent="0.2">
      <c r="AD1593" s="11" t="s">
        <v>3409</v>
      </c>
      <c r="AE1593" s="10" t="s">
        <v>3410</v>
      </c>
      <c r="AF1593" s="10" t="s">
        <v>735</v>
      </c>
    </row>
    <row r="1594" spans="30:32" x14ac:dyDescent="0.2">
      <c r="AD1594" s="11" t="s">
        <v>3411</v>
      </c>
      <c r="AE1594" s="10" t="s">
        <v>3412</v>
      </c>
      <c r="AF1594" s="10" t="s">
        <v>735</v>
      </c>
    </row>
    <row r="1595" spans="30:32" x14ac:dyDescent="0.2">
      <c r="AD1595" s="11" t="s">
        <v>3413</v>
      </c>
      <c r="AE1595" s="10" t="s">
        <v>3414</v>
      </c>
      <c r="AF1595" s="10" t="s">
        <v>735</v>
      </c>
    </row>
    <row r="1596" spans="30:32" x14ac:dyDescent="0.2">
      <c r="AD1596" s="11" t="s">
        <v>3415</v>
      </c>
      <c r="AE1596" s="10" t="s">
        <v>3416</v>
      </c>
      <c r="AF1596" s="10" t="s">
        <v>735</v>
      </c>
    </row>
    <row r="1597" spans="30:32" x14ac:dyDescent="0.2">
      <c r="AD1597" s="11" t="s">
        <v>3417</v>
      </c>
      <c r="AE1597" s="10" t="s">
        <v>3418</v>
      </c>
      <c r="AF1597" s="10" t="s">
        <v>735</v>
      </c>
    </row>
    <row r="1598" spans="30:32" x14ac:dyDescent="0.2">
      <c r="AD1598" s="11" t="s">
        <v>3419</v>
      </c>
      <c r="AE1598" s="10" t="s">
        <v>3420</v>
      </c>
      <c r="AF1598" s="10" t="s">
        <v>735</v>
      </c>
    </row>
    <row r="1599" spans="30:32" x14ac:dyDescent="0.2">
      <c r="AD1599" s="11" t="s">
        <v>3421</v>
      </c>
      <c r="AE1599" s="10" t="s">
        <v>3422</v>
      </c>
      <c r="AF1599" s="10" t="s">
        <v>735</v>
      </c>
    </row>
    <row r="1600" spans="30:32" x14ac:dyDescent="0.2">
      <c r="AD1600" s="11" t="s">
        <v>3423</v>
      </c>
      <c r="AE1600" s="10" t="s">
        <v>3424</v>
      </c>
      <c r="AF1600" s="10" t="s">
        <v>735</v>
      </c>
    </row>
    <row r="1601" spans="30:32" x14ac:dyDescent="0.2">
      <c r="AD1601" s="11" t="s">
        <v>3425</v>
      </c>
      <c r="AE1601" s="10" t="s">
        <v>3426</v>
      </c>
      <c r="AF1601" s="10" t="s">
        <v>735</v>
      </c>
    </row>
    <row r="1602" spans="30:32" x14ac:dyDescent="0.2">
      <c r="AD1602" s="11" t="s">
        <v>3427</v>
      </c>
      <c r="AE1602" s="10" t="s">
        <v>2721</v>
      </c>
      <c r="AF1602" s="10" t="s">
        <v>735</v>
      </c>
    </row>
    <row r="1603" spans="30:32" x14ac:dyDescent="0.2">
      <c r="AD1603" s="11" t="s">
        <v>3428</v>
      </c>
      <c r="AE1603" s="10" t="s">
        <v>3429</v>
      </c>
      <c r="AF1603" s="10" t="s">
        <v>735</v>
      </c>
    </row>
    <row r="1604" spans="30:32" x14ac:dyDescent="0.2">
      <c r="AD1604" s="11" t="s">
        <v>3430</v>
      </c>
      <c r="AE1604" s="10" t="s">
        <v>3431</v>
      </c>
      <c r="AF1604" s="10" t="s">
        <v>735</v>
      </c>
    </row>
    <row r="1605" spans="30:32" x14ac:dyDescent="0.2">
      <c r="AD1605" s="11" t="s">
        <v>3432</v>
      </c>
      <c r="AE1605" s="10" t="s">
        <v>3433</v>
      </c>
      <c r="AF1605" s="10" t="s">
        <v>735</v>
      </c>
    </row>
    <row r="1606" spans="30:32" x14ac:dyDescent="0.2">
      <c r="AD1606" s="11" t="s">
        <v>3434</v>
      </c>
      <c r="AE1606" s="10" t="s">
        <v>3435</v>
      </c>
      <c r="AF1606" s="10" t="s">
        <v>735</v>
      </c>
    </row>
    <row r="1607" spans="30:32" x14ac:dyDescent="0.2">
      <c r="AD1607" s="11" t="s">
        <v>3436</v>
      </c>
      <c r="AE1607" s="10" t="s">
        <v>3437</v>
      </c>
      <c r="AF1607" s="10" t="s">
        <v>735</v>
      </c>
    </row>
    <row r="1608" spans="30:32" x14ac:dyDescent="0.2">
      <c r="AD1608" s="11" t="s">
        <v>3438</v>
      </c>
      <c r="AE1608" s="10" t="s">
        <v>3439</v>
      </c>
      <c r="AF1608" s="10" t="s">
        <v>735</v>
      </c>
    </row>
    <row r="1609" spans="30:32" x14ac:dyDescent="0.2">
      <c r="AD1609" s="11" t="s">
        <v>3440</v>
      </c>
      <c r="AE1609" s="10" t="s">
        <v>3441</v>
      </c>
      <c r="AF1609" s="10" t="s">
        <v>735</v>
      </c>
    </row>
    <row r="1610" spans="30:32" x14ac:dyDescent="0.2">
      <c r="AD1610" s="11" t="s">
        <v>3442</v>
      </c>
      <c r="AE1610" s="10" t="s">
        <v>3443</v>
      </c>
      <c r="AF1610" s="10" t="s">
        <v>735</v>
      </c>
    </row>
    <row r="1611" spans="30:32" x14ac:dyDescent="0.2">
      <c r="AD1611" s="11" t="s">
        <v>3444</v>
      </c>
      <c r="AE1611" s="10" t="s">
        <v>3445</v>
      </c>
      <c r="AF1611" s="10" t="s">
        <v>735</v>
      </c>
    </row>
    <row r="1612" spans="30:32" x14ac:dyDescent="0.2">
      <c r="AD1612" s="11" t="s">
        <v>3446</v>
      </c>
      <c r="AE1612" s="10" t="s">
        <v>3447</v>
      </c>
      <c r="AF1612" s="10" t="s">
        <v>735</v>
      </c>
    </row>
    <row r="1613" spans="30:32" x14ac:dyDescent="0.2">
      <c r="AD1613" s="11" t="s">
        <v>3448</v>
      </c>
      <c r="AE1613" s="10" t="s">
        <v>3449</v>
      </c>
      <c r="AF1613" s="10" t="s">
        <v>735</v>
      </c>
    </row>
    <row r="1614" spans="30:32" x14ac:dyDescent="0.2">
      <c r="AD1614" s="11" t="s">
        <v>3450</v>
      </c>
      <c r="AE1614" s="10" t="s">
        <v>3451</v>
      </c>
      <c r="AF1614" s="10" t="s">
        <v>735</v>
      </c>
    </row>
    <row r="1615" spans="30:32" x14ac:dyDescent="0.2">
      <c r="AD1615" s="11" t="s">
        <v>3452</v>
      </c>
      <c r="AE1615" s="10" t="s">
        <v>3453</v>
      </c>
      <c r="AF1615" s="10" t="s">
        <v>735</v>
      </c>
    </row>
    <row r="1616" spans="30:32" x14ac:dyDescent="0.2">
      <c r="AD1616" s="11" t="s">
        <v>3454</v>
      </c>
      <c r="AE1616" s="10" t="s">
        <v>3455</v>
      </c>
      <c r="AF1616" s="10" t="s">
        <v>735</v>
      </c>
    </row>
    <row r="1617" spans="30:32" x14ac:dyDescent="0.2">
      <c r="AD1617" s="11" t="s">
        <v>3456</v>
      </c>
      <c r="AE1617" s="10" t="s">
        <v>3457</v>
      </c>
      <c r="AF1617" s="10" t="s">
        <v>735</v>
      </c>
    </row>
    <row r="1618" spans="30:32" x14ac:dyDescent="0.2">
      <c r="AD1618" s="11" t="s">
        <v>3458</v>
      </c>
      <c r="AE1618" s="10" t="s">
        <v>3459</v>
      </c>
      <c r="AF1618" s="10" t="s">
        <v>735</v>
      </c>
    </row>
    <row r="1619" spans="30:32" x14ac:dyDescent="0.2">
      <c r="AD1619" s="11" t="s">
        <v>3460</v>
      </c>
      <c r="AE1619" s="10" t="s">
        <v>3461</v>
      </c>
      <c r="AF1619" s="10" t="s">
        <v>735</v>
      </c>
    </row>
    <row r="1620" spans="30:32" x14ac:dyDescent="0.2">
      <c r="AD1620" s="11" t="s">
        <v>3462</v>
      </c>
      <c r="AE1620" s="10" t="s">
        <v>3463</v>
      </c>
      <c r="AF1620" s="10" t="s">
        <v>735</v>
      </c>
    </row>
    <row r="1621" spans="30:32" x14ac:dyDescent="0.2">
      <c r="AD1621" s="11" t="s">
        <v>3464</v>
      </c>
      <c r="AE1621" s="10" t="s">
        <v>1655</v>
      </c>
      <c r="AF1621" s="10" t="s">
        <v>735</v>
      </c>
    </row>
    <row r="1622" spans="30:32" x14ac:dyDescent="0.2">
      <c r="AD1622" s="11" t="s">
        <v>3465</v>
      </c>
      <c r="AE1622" s="10" t="s">
        <v>3466</v>
      </c>
      <c r="AF1622" s="10" t="s">
        <v>735</v>
      </c>
    </row>
    <row r="1623" spans="30:32" x14ac:dyDescent="0.2">
      <c r="AD1623" s="11" t="s">
        <v>3467</v>
      </c>
      <c r="AE1623" s="10" t="s">
        <v>3466</v>
      </c>
      <c r="AF1623" s="10" t="s">
        <v>735</v>
      </c>
    </row>
    <row r="1624" spans="30:32" x14ac:dyDescent="0.2">
      <c r="AD1624" s="11" t="s">
        <v>3468</v>
      </c>
      <c r="AE1624" s="10" t="s">
        <v>3469</v>
      </c>
      <c r="AF1624" s="10" t="s">
        <v>735</v>
      </c>
    </row>
    <row r="1625" spans="30:32" x14ac:dyDescent="0.2">
      <c r="AD1625" s="11" t="s">
        <v>3470</v>
      </c>
      <c r="AE1625" s="10" t="s">
        <v>2196</v>
      </c>
      <c r="AF1625" s="10" t="s">
        <v>735</v>
      </c>
    </row>
    <row r="1626" spans="30:32" x14ac:dyDescent="0.2">
      <c r="AD1626" s="11" t="s">
        <v>3471</v>
      </c>
      <c r="AE1626" s="10" t="s">
        <v>3472</v>
      </c>
      <c r="AF1626" s="10" t="s">
        <v>735</v>
      </c>
    </row>
    <row r="1627" spans="30:32" x14ac:dyDescent="0.2">
      <c r="AD1627" s="11" t="s">
        <v>3473</v>
      </c>
      <c r="AE1627" s="10" t="s">
        <v>3474</v>
      </c>
      <c r="AF1627" s="10" t="s">
        <v>735</v>
      </c>
    </row>
    <row r="1628" spans="30:32" x14ac:dyDescent="0.2">
      <c r="AD1628" s="11" t="s">
        <v>3475</v>
      </c>
      <c r="AE1628" s="10" t="s">
        <v>3476</v>
      </c>
      <c r="AF1628" s="10" t="s">
        <v>735</v>
      </c>
    </row>
    <row r="1629" spans="30:32" x14ac:dyDescent="0.2">
      <c r="AD1629" s="11" t="s">
        <v>3477</v>
      </c>
      <c r="AE1629" s="10" t="s">
        <v>3478</v>
      </c>
      <c r="AF1629" s="10" t="s">
        <v>735</v>
      </c>
    </row>
    <row r="1630" spans="30:32" x14ac:dyDescent="0.2">
      <c r="AD1630" s="11" t="s">
        <v>3479</v>
      </c>
      <c r="AE1630" s="10" t="s">
        <v>3480</v>
      </c>
      <c r="AF1630" s="10" t="s">
        <v>735</v>
      </c>
    </row>
    <row r="1631" spans="30:32" x14ac:dyDescent="0.2">
      <c r="AD1631" s="11" t="s">
        <v>3481</v>
      </c>
      <c r="AE1631" s="10" t="s">
        <v>3482</v>
      </c>
      <c r="AF1631" s="10" t="s">
        <v>735</v>
      </c>
    </row>
    <row r="1632" spans="30:32" x14ac:dyDescent="0.2">
      <c r="AD1632" s="11" t="s">
        <v>3483</v>
      </c>
      <c r="AE1632" s="10" t="s">
        <v>1676</v>
      </c>
      <c r="AF1632" s="10" t="s">
        <v>735</v>
      </c>
    </row>
    <row r="1633" spans="30:32" x14ac:dyDescent="0.2">
      <c r="AD1633" s="11" t="s">
        <v>3484</v>
      </c>
      <c r="AE1633" s="10" t="s">
        <v>3485</v>
      </c>
      <c r="AF1633" s="10" t="s">
        <v>735</v>
      </c>
    </row>
    <row r="1634" spans="30:32" x14ac:dyDescent="0.2">
      <c r="AD1634" s="11" t="s">
        <v>3486</v>
      </c>
      <c r="AE1634" s="10" t="s">
        <v>3487</v>
      </c>
      <c r="AF1634" s="10" t="s">
        <v>735</v>
      </c>
    </row>
    <row r="1635" spans="30:32" x14ac:dyDescent="0.2">
      <c r="AD1635" s="11" t="s">
        <v>3488</v>
      </c>
      <c r="AE1635" s="10" t="s">
        <v>1683</v>
      </c>
      <c r="AF1635" s="10" t="s">
        <v>735</v>
      </c>
    </row>
    <row r="1636" spans="30:32" x14ac:dyDescent="0.2">
      <c r="AD1636" s="11" t="s">
        <v>3489</v>
      </c>
      <c r="AE1636" s="10" t="s">
        <v>2237</v>
      </c>
      <c r="AF1636" s="10" t="s">
        <v>735</v>
      </c>
    </row>
    <row r="1637" spans="30:32" x14ac:dyDescent="0.2">
      <c r="AD1637" s="11" t="s">
        <v>3490</v>
      </c>
      <c r="AE1637" s="10" t="s">
        <v>3491</v>
      </c>
      <c r="AF1637" s="10" t="s">
        <v>735</v>
      </c>
    </row>
    <row r="1638" spans="30:32" x14ac:dyDescent="0.2">
      <c r="AD1638" s="11" t="s">
        <v>3492</v>
      </c>
      <c r="AE1638" s="10" t="s">
        <v>3493</v>
      </c>
      <c r="AF1638" s="10" t="s">
        <v>735</v>
      </c>
    </row>
    <row r="1639" spans="30:32" x14ac:dyDescent="0.2">
      <c r="AD1639" s="11" t="s">
        <v>3494</v>
      </c>
      <c r="AE1639" s="10" t="s">
        <v>3495</v>
      </c>
      <c r="AF1639" s="10" t="s">
        <v>735</v>
      </c>
    </row>
    <row r="1640" spans="30:32" x14ac:dyDescent="0.2">
      <c r="AD1640" s="11" t="s">
        <v>3496</v>
      </c>
      <c r="AE1640" s="10" t="s">
        <v>3497</v>
      </c>
      <c r="AF1640" s="10" t="s">
        <v>735</v>
      </c>
    </row>
    <row r="1641" spans="30:32" x14ac:dyDescent="0.2">
      <c r="AD1641" s="11" t="s">
        <v>3498</v>
      </c>
      <c r="AE1641" s="10" t="s">
        <v>1687</v>
      </c>
      <c r="AF1641" s="10" t="s">
        <v>735</v>
      </c>
    </row>
    <row r="1642" spans="30:32" x14ac:dyDescent="0.2">
      <c r="AD1642" s="11" t="s">
        <v>3499</v>
      </c>
      <c r="AE1642" s="10" t="s">
        <v>3500</v>
      </c>
      <c r="AF1642" s="10" t="s">
        <v>735</v>
      </c>
    </row>
    <row r="1643" spans="30:32" x14ac:dyDescent="0.2">
      <c r="AD1643" s="11" t="s">
        <v>3501</v>
      </c>
      <c r="AE1643" s="10" t="s">
        <v>2255</v>
      </c>
      <c r="AF1643" s="10" t="s">
        <v>735</v>
      </c>
    </row>
    <row r="1644" spans="30:32" x14ac:dyDescent="0.2">
      <c r="AD1644" s="11" t="s">
        <v>3502</v>
      </c>
      <c r="AE1644" s="10" t="s">
        <v>3503</v>
      </c>
      <c r="AF1644" s="10" t="s">
        <v>735</v>
      </c>
    </row>
    <row r="1645" spans="30:32" x14ac:dyDescent="0.2">
      <c r="AD1645" s="11" t="s">
        <v>3504</v>
      </c>
      <c r="AE1645" s="10" t="s">
        <v>3505</v>
      </c>
      <c r="AF1645" s="10" t="s">
        <v>735</v>
      </c>
    </row>
    <row r="1646" spans="30:32" x14ac:dyDescent="0.2">
      <c r="AD1646" s="11" t="s">
        <v>3506</v>
      </c>
      <c r="AE1646" s="10" t="s">
        <v>2264</v>
      </c>
      <c r="AF1646" s="10" t="s">
        <v>735</v>
      </c>
    </row>
    <row r="1647" spans="30:32" x14ac:dyDescent="0.2">
      <c r="AD1647" s="11" t="s">
        <v>3507</v>
      </c>
      <c r="AE1647" s="10" t="s">
        <v>3508</v>
      </c>
      <c r="AF1647" s="10" t="s">
        <v>735</v>
      </c>
    </row>
    <row r="1648" spans="30:32" x14ac:dyDescent="0.2">
      <c r="AD1648" s="11" t="s">
        <v>3509</v>
      </c>
      <c r="AE1648" s="10" t="s">
        <v>3510</v>
      </c>
      <c r="AF1648" s="10" t="s">
        <v>735</v>
      </c>
    </row>
    <row r="1649" spans="30:32" x14ac:dyDescent="0.2">
      <c r="AD1649" s="11" t="s">
        <v>3511</v>
      </c>
      <c r="AE1649" s="10" t="s">
        <v>3512</v>
      </c>
      <c r="AF1649" s="10" t="s">
        <v>735</v>
      </c>
    </row>
    <row r="1650" spans="30:32" x14ac:dyDescent="0.2">
      <c r="AD1650" s="11" t="s">
        <v>3513</v>
      </c>
      <c r="AE1650" s="10" t="s">
        <v>3514</v>
      </c>
      <c r="AF1650" s="10" t="s">
        <v>735</v>
      </c>
    </row>
    <row r="1651" spans="30:32" x14ac:dyDescent="0.2">
      <c r="AD1651" s="11" t="s">
        <v>3515</v>
      </c>
      <c r="AE1651" s="10" t="s">
        <v>3516</v>
      </c>
      <c r="AF1651" s="10" t="s">
        <v>735</v>
      </c>
    </row>
    <row r="1652" spans="30:32" x14ac:dyDescent="0.2">
      <c r="AD1652" s="11" t="s">
        <v>3517</v>
      </c>
      <c r="AE1652" s="10" t="s">
        <v>1339</v>
      </c>
      <c r="AF1652" s="10" t="s">
        <v>735</v>
      </c>
    </row>
    <row r="1653" spans="30:32" x14ac:dyDescent="0.2">
      <c r="AD1653" s="11" t="s">
        <v>3518</v>
      </c>
      <c r="AE1653" s="10" t="s">
        <v>3519</v>
      </c>
      <c r="AF1653" s="10" t="s">
        <v>735</v>
      </c>
    </row>
    <row r="1654" spans="30:32" x14ac:dyDescent="0.2">
      <c r="AD1654" s="11" t="s">
        <v>3520</v>
      </c>
      <c r="AE1654" s="10" t="s">
        <v>3521</v>
      </c>
      <c r="AF1654" s="10" t="s">
        <v>735</v>
      </c>
    </row>
    <row r="1655" spans="30:32" x14ac:dyDescent="0.2">
      <c r="AD1655" s="11" t="s">
        <v>3522</v>
      </c>
      <c r="AE1655" s="10" t="s">
        <v>3523</v>
      </c>
      <c r="AF1655" s="10" t="s">
        <v>735</v>
      </c>
    </row>
    <row r="1656" spans="30:32" x14ac:dyDescent="0.2">
      <c r="AD1656" s="11" t="s">
        <v>3524</v>
      </c>
      <c r="AE1656" s="10" t="s">
        <v>3525</v>
      </c>
      <c r="AF1656" s="10" t="s">
        <v>735</v>
      </c>
    </row>
    <row r="1657" spans="30:32" x14ac:dyDescent="0.2">
      <c r="AD1657" s="11" t="s">
        <v>3526</v>
      </c>
      <c r="AE1657" s="10" t="s">
        <v>3527</v>
      </c>
      <c r="AF1657" s="10" t="s">
        <v>735</v>
      </c>
    </row>
    <row r="1658" spans="30:32" x14ac:dyDescent="0.2">
      <c r="AD1658" s="11" t="s">
        <v>3528</v>
      </c>
      <c r="AE1658" s="10" t="s">
        <v>3529</v>
      </c>
      <c r="AF1658" s="10" t="s">
        <v>735</v>
      </c>
    </row>
    <row r="1659" spans="30:32" x14ac:dyDescent="0.2">
      <c r="AD1659" s="11" t="s">
        <v>3530</v>
      </c>
      <c r="AE1659" s="10" t="s">
        <v>3531</v>
      </c>
      <c r="AF1659" s="10" t="s">
        <v>735</v>
      </c>
    </row>
    <row r="1660" spans="30:32" x14ac:dyDescent="0.2">
      <c r="AD1660" s="11" t="s">
        <v>3532</v>
      </c>
      <c r="AE1660" s="10" t="s">
        <v>3533</v>
      </c>
      <c r="AF1660" s="10" t="s">
        <v>735</v>
      </c>
    </row>
    <row r="1661" spans="30:32" x14ac:dyDescent="0.2">
      <c r="AD1661" s="11" t="s">
        <v>3534</v>
      </c>
      <c r="AE1661" s="10" t="s">
        <v>3535</v>
      </c>
      <c r="AF1661" s="10" t="s">
        <v>735</v>
      </c>
    </row>
    <row r="1662" spans="30:32" x14ac:dyDescent="0.2">
      <c r="AD1662" s="11" t="s">
        <v>3536</v>
      </c>
      <c r="AE1662" s="10" t="s">
        <v>3537</v>
      </c>
      <c r="AF1662" s="10" t="s">
        <v>735</v>
      </c>
    </row>
    <row r="1663" spans="30:32" x14ac:dyDescent="0.2">
      <c r="AD1663" s="11" t="s">
        <v>3538</v>
      </c>
      <c r="AE1663" s="10" t="s">
        <v>3539</v>
      </c>
      <c r="AF1663" s="10" t="s">
        <v>735</v>
      </c>
    </row>
    <row r="1664" spans="30:32" x14ac:dyDescent="0.2">
      <c r="AD1664" s="11" t="s">
        <v>3540</v>
      </c>
      <c r="AE1664" s="10" t="s">
        <v>3071</v>
      </c>
      <c r="AF1664" s="10" t="s">
        <v>735</v>
      </c>
    </row>
    <row r="1665" spans="30:32" x14ac:dyDescent="0.2">
      <c r="AD1665" s="11" t="s">
        <v>3541</v>
      </c>
      <c r="AE1665" s="10" t="s">
        <v>1769</v>
      </c>
      <c r="AF1665" s="10" t="s">
        <v>735</v>
      </c>
    </row>
    <row r="1666" spans="30:32" x14ac:dyDescent="0.2">
      <c r="AD1666" s="11" t="s">
        <v>3542</v>
      </c>
      <c r="AE1666" s="10" t="s">
        <v>3543</v>
      </c>
      <c r="AF1666" s="10" t="s">
        <v>735</v>
      </c>
    </row>
    <row r="1667" spans="30:32" x14ac:dyDescent="0.2">
      <c r="AD1667" s="11" t="s">
        <v>3544</v>
      </c>
      <c r="AE1667" s="10" t="s">
        <v>3545</v>
      </c>
      <c r="AF1667" s="10" t="s">
        <v>735</v>
      </c>
    </row>
    <row r="1668" spans="30:32" x14ac:dyDescent="0.2">
      <c r="AD1668" s="11" t="s">
        <v>3546</v>
      </c>
      <c r="AE1668" s="10" t="s">
        <v>1775</v>
      </c>
      <c r="AF1668" s="10" t="s">
        <v>735</v>
      </c>
    </row>
    <row r="1669" spans="30:32" x14ac:dyDescent="0.2">
      <c r="AD1669" s="11" t="s">
        <v>3547</v>
      </c>
      <c r="AE1669" s="10" t="s">
        <v>3548</v>
      </c>
      <c r="AF1669" s="10" t="s">
        <v>735</v>
      </c>
    </row>
    <row r="1670" spans="30:32" x14ac:dyDescent="0.2">
      <c r="AD1670" s="11" t="s">
        <v>3549</v>
      </c>
      <c r="AE1670" s="10" t="s">
        <v>3550</v>
      </c>
      <c r="AF1670" s="10" t="s">
        <v>735</v>
      </c>
    </row>
    <row r="1671" spans="30:32" x14ac:dyDescent="0.2">
      <c r="AD1671" s="11" t="s">
        <v>3551</v>
      </c>
      <c r="AE1671" s="10" t="s">
        <v>3552</v>
      </c>
      <c r="AF1671" s="10" t="s">
        <v>735</v>
      </c>
    </row>
    <row r="1672" spans="30:32" x14ac:dyDescent="0.2">
      <c r="AD1672" s="11" t="s">
        <v>3553</v>
      </c>
      <c r="AE1672" s="10" t="s">
        <v>3554</v>
      </c>
      <c r="AF1672" s="10" t="s">
        <v>735</v>
      </c>
    </row>
    <row r="1673" spans="30:32" x14ac:dyDescent="0.2">
      <c r="AD1673" s="11" t="s">
        <v>3555</v>
      </c>
      <c r="AE1673" s="10" t="s">
        <v>1794</v>
      </c>
      <c r="AF1673" s="10" t="s">
        <v>735</v>
      </c>
    </row>
    <row r="1674" spans="30:32" x14ac:dyDescent="0.2">
      <c r="AD1674" s="11" t="s">
        <v>3556</v>
      </c>
      <c r="AE1674" s="10" t="s">
        <v>3557</v>
      </c>
      <c r="AF1674" s="10" t="s">
        <v>735</v>
      </c>
    </row>
    <row r="1675" spans="30:32" x14ac:dyDescent="0.2">
      <c r="AD1675" s="11" t="s">
        <v>3558</v>
      </c>
      <c r="AE1675" s="10" t="s">
        <v>3559</v>
      </c>
      <c r="AF1675" s="10" t="s">
        <v>735</v>
      </c>
    </row>
    <row r="1676" spans="30:32" x14ac:dyDescent="0.2">
      <c r="AD1676" s="11" t="s">
        <v>3560</v>
      </c>
      <c r="AE1676" s="10" t="s">
        <v>1804</v>
      </c>
      <c r="AF1676" s="10" t="s">
        <v>735</v>
      </c>
    </row>
    <row r="1677" spans="30:32" x14ac:dyDescent="0.2">
      <c r="AD1677" s="11" t="s">
        <v>3561</v>
      </c>
      <c r="AE1677" s="10" t="s">
        <v>3562</v>
      </c>
      <c r="AF1677" s="10" t="s">
        <v>735</v>
      </c>
    </row>
    <row r="1678" spans="30:32" x14ac:dyDescent="0.2">
      <c r="AD1678" s="11" t="s">
        <v>3563</v>
      </c>
      <c r="AE1678" s="10" t="s">
        <v>3564</v>
      </c>
      <c r="AF1678" s="10" t="s">
        <v>735</v>
      </c>
    </row>
    <row r="1679" spans="30:32" x14ac:dyDescent="0.2">
      <c r="AD1679" s="11" t="s">
        <v>3565</v>
      </c>
      <c r="AE1679" s="10" t="s">
        <v>1142</v>
      </c>
      <c r="AF1679" s="10" t="s">
        <v>735</v>
      </c>
    </row>
    <row r="1680" spans="30:32" x14ac:dyDescent="0.2">
      <c r="AD1680" s="11" t="s">
        <v>3566</v>
      </c>
      <c r="AE1680" s="10" t="s">
        <v>3567</v>
      </c>
      <c r="AF1680" s="10" t="s">
        <v>735</v>
      </c>
    </row>
    <row r="1681" spans="30:32" x14ac:dyDescent="0.2">
      <c r="AD1681" s="11" t="s">
        <v>3568</v>
      </c>
      <c r="AE1681" s="10" t="s">
        <v>3569</v>
      </c>
      <c r="AF1681" s="10" t="s">
        <v>735</v>
      </c>
    </row>
    <row r="1682" spans="30:32" x14ac:dyDescent="0.2">
      <c r="AD1682" s="11" t="s">
        <v>3570</v>
      </c>
      <c r="AE1682" s="10" t="s">
        <v>3571</v>
      </c>
      <c r="AF1682" s="10" t="s">
        <v>735</v>
      </c>
    </row>
    <row r="1683" spans="30:32" x14ac:dyDescent="0.2">
      <c r="AD1683" s="11" t="s">
        <v>3572</v>
      </c>
      <c r="AE1683" s="10" t="s">
        <v>3573</v>
      </c>
      <c r="AF1683" s="10" t="s">
        <v>735</v>
      </c>
    </row>
    <row r="1684" spans="30:32" x14ac:dyDescent="0.2">
      <c r="AD1684" s="11" t="s">
        <v>3574</v>
      </c>
      <c r="AE1684" s="10" t="s">
        <v>3573</v>
      </c>
      <c r="AF1684" s="10" t="s">
        <v>735</v>
      </c>
    </row>
    <row r="1685" spans="30:32" x14ac:dyDescent="0.2">
      <c r="AD1685" s="11" t="s">
        <v>3575</v>
      </c>
      <c r="AE1685" s="10" t="s">
        <v>3573</v>
      </c>
      <c r="AF1685" s="10" t="s">
        <v>735</v>
      </c>
    </row>
    <row r="1686" spans="30:32" x14ac:dyDescent="0.2">
      <c r="AD1686" s="11" t="s">
        <v>3576</v>
      </c>
      <c r="AE1686" s="10" t="s">
        <v>3573</v>
      </c>
      <c r="AF1686" s="10" t="s">
        <v>735</v>
      </c>
    </row>
    <row r="1687" spans="30:32" x14ac:dyDescent="0.2">
      <c r="AD1687" s="11" t="s">
        <v>3577</v>
      </c>
      <c r="AE1687" s="10" t="s">
        <v>3573</v>
      </c>
      <c r="AF1687" s="10" t="s">
        <v>735</v>
      </c>
    </row>
    <row r="1688" spans="30:32" x14ac:dyDescent="0.2">
      <c r="AD1688" s="11" t="s">
        <v>3578</v>
      </c>
      <c r="AE1688" s="10" t="s">
        <v>3573</v>
      </c>
      <c r="AF1688" s="10" t="s">
        <v>735</v>
      </c>
    </row>
    <row r="1689" spans="30:32" x14ac:dyDescent="0.2">
      <c r="AD1689" s="11" t="s">
        <v>3579</v>
      </c>
      <c r="AE1689" s="10" t="s">
        <v>3573</v>
      </c>
      <c r="AF1689" s="10" t="s">
        <v>735</v>
      </c>
    </row>
    <row r="1690" spans="30:32" x14ac:dyDescent="0.2">
      <c r="AD1690" s="11" t="s">
        <v>3580</v>
      </c>
      <c r="AE1690" s="10" t="s">
        <v>3581</v>
      </c>
      <c r="AF1690" s="10" t="s">
        <v>735</v>
      </c>
    </row>
    <row r="1691" spans="30:32" x14ac:dyDescent="0.2">
      <c r="AD1691" s="11" t="s">
        <v>3582</v>
      </c>
      <c r="AE1691" s="10" t="s">
        <v>3583</v>
      </c>
      <c r="AF1691" s="10" t="s">
        <v>735</v>
      </c>
    </row>
    <row r="1692" spans="30:32" x14ac:dyDescent="0.2">
      <c r="AD1692" s="11" t="s">
        <v>3584</v>
      </c>
      <c r="AE1692" s="10" t="s">
        <v>3585</v>
      </c>
      <c r="AF1692" s="10" t="s">
        <v>735</v>
      </c>
    </row>
    <row r="1693" spans="30:32" x14ac:dyDescent="0.2">
      <c r="AD1693" s="11" t="s">
        <v>3586</v>
      </c>
      <c r="AE1693" s="10" t="s">
        <v>3587</v>
      </c>
      <c r="AF1693" s="10" t="s">
        <v>735</v>
      </c>
    </row>
    <row r="1694" spans="30:32" x14ac:dyDescent="0.2">
      <c r="AD1694" s="11" t="s">
        <v>3588</v>
      </c>
      <c r="AE1694" s="10" t="s">
        <v>3589</v>
      </c>
      <c r="AF1694" s="10" t="s">
        <v>735</v>
      </c>
    </row>
    <row r="1695" spans="30:32" x14ac:dyDescent="0.2">
      <c r="AD1695" s="11" t="s">
        <v>3590</v>
      </c>
      <c r="AE1695" s="10" t="s">
        <v>1221</v>
      </c>
      <c r="AF1695" s="10" t="s">
        <v>735</v>
      </c>
    </row>
    <row r="1696" spans="30:32" x14ac:dyDescent="0.2">
      <c r="AD1696" s="11" t="s">
        <v>3591</v>
      </c>
      <c r="AE1696" s="10" t="s">
        <v>3592</v>
      </c>
      <c r="AF1696" s="10" t="s">
        <v>735</v>
      </c>
    </row>
    <row r="1697" spans="30:32" x14ac:dyDescent="0.2">
      <c r="AD1697" s="11" t="s">
        <v>3593</v>
      </c>
      <c r="AE1697" s="10" t="s">
        <v>3594</v>
      </c>
      <c r="AF1697" s="10" t="s">
        <v>735</v>
      </c>
    </row>
    <row r="1698" spans="30:32" x14ac:dyDescent="0.2">
      <c r="AD1698" s="11" t="s">
        <v>3595</v>
      </c>
      <c r="AE1698" s="10" t="s">
        <v>2434</v>
      </c>
      <c r="AF1698" s="10" t="s">
        <v>735</v>
      </c>
    </row>
    <row r="1699" spans="30:32" x14ac:dyDescent="0.2">
      <c r="AD1699" s="11" t="s">
        <v>3596</v>
      </c>
      <c r="AE1699" s="10" t="s">
        <v>3597</v>
      </c>
      <c r="AF1699" s="10" t="s">
        <v>735</v>
      </c>
    </row>
    <row r="1700" spans="30:32" x14ac:dyDescent="0.2">
      <c r="AD1700" s="11" t="s">
        <v>3598</v>
      </c>
      <c r="AE1700" s="10" t="s">
        <v>3599</v>
      </c>
      <c r="AF1700" s="10" t="s">
        <v>735</v>
      </c>
    </row>
    <row r="1701" spans="30:32" x14ac:dyDescent="0.2">
      <c r="AD1701" s="11" t="s">
        <v>3600</v>
      </c>
      <c r="AE1701" s="10" t="s">
        <v>3601</v>
      </c>
      <c r="AF1701" s="10" t="s">
        <v>735</v>
      </c>
    </row>
    <row r="1702" spans="30:32" x14ac:dyDescent="0.2">
      <c r="AD1702" s="11" t="s">
        <v>3602</v>
      </c>
      <c r="AE1702" s="10" t="s">
        <v>3603</v>
      </c>
      <c r="AF1702" s="10" t="s">
        <v>735</v>
      </c>
    </row>
    <row r="1703" spans="30:32" x14ac:dyDescent="0.2">
      <c r="AD1703" s="11" t="s">
        <v>3604</v>
      </c>
      <c r="AE1703" s="10" t="s">
        <v>3605</v>
      </c>
      <c r="AF1703" s="10" t="s">
        <v>735</v>
      </c>
    </row>
    <row r="1704" spans="30:32" x14ac:dyDescent="0.2">
      <c r="AD1704" s="11" t="s">
        <v>3606</v>
      </c>
      <c r="AE1704" s="10" t="s">
        <v>3607</v>
      </c>
      <c r="AF1704" s="10" t="s">
        <v>735</v>
      </c>
    </row>
    <row r="1705" spans="30:32" x14ac:dyDescent="0.2">
      <c r="AD1705" s="11" t="s">
        <v>3608</v>
      </c>
      <c r="AE1705" s="10" t="s">
        <v>3609</v>
      </c>
      <c r="AF1705" s="10" t="s">
        <v>735</v>
      </c>
    </row>
    <row r="1706" spans="30:32" x14ac:dyDescent="0.2">
      <c r="AD1706" s="11" t="s">
        <v>3610</v>
      </c>
      <c r="AE1706" s="10" t="s">
        <v>3611</v>
      </c>
      <c r="AF1706" s="10" t="s">
        <v>735</v>
      </c>
    </row>
    <row r="1707" spans="30:32" x14ac:dyDescent="0.2">
      <c r="AD1707" s="11" t="s">
        <v>3612</v>
      </c>
      <c r="AE1707" s="10" t="s">
        <v>3613</v>
      </c>
      <c r="AF1707" s="10" t="s">
        <v>735</v>
      </c>
    </row>
    <row r="1708" spans="30:32" x14ac:dyDescent="0.2">
      <c r="AD1708" s="11" t="s">
        <v>3614</v>
      </c>
      <c r="AE1708" s="10" t="s">
        <v>3615</v>
      </c>
      <c r="AF1708" s="10" t="s">
        <v>735</v>
      </c>
    </row>
    <row r="1709" spans="30:32" x14ac:dyDescent="0.2">
      <c r="AD1709" s="11" t="s">
        <v>3616</v>
      </c>
      <c r="AE1709" s="10" t="s">
        <v>3617</v>
      </c>
      <c r="AF1709" s="10" t="s">
        <v>735</v>
      </c>
    </row>
    <row r="1710" spans="30:32" x14ac:dyDescent="0.2">
      <c r="AD1710" s="11" t="s">
        <v>3618</v>
      </c>
      <c r="AE1710" s="10" t="s">
        <v>3619</v>
      </c>
      <c r="AF1710" s="10" t="s">
        <v>735</v>
      </c>
    </row>
    <row r="1711" spans="30:32" x14ac:dyDescent="0.2">
      <c r="AD1711" s="11" t="s">
        <v>3620</v>
      </c>
      <c r="AE1711" s="10" t="s">
        <v>3621</v>
      </c>
      <c r="AF1711" s="10" t="s">
        <v>735</v>
      </c>
    </row>
    <row r="1712" spans="30:32" x14ac:dyDescent="0.2">
      <c r="AD1712" s="11" t="s">
        <v>3622</v>
      </c>
      <c r="AE1712" s="10" t="s">
        <v>3623</v>
      </c>
      <c r="AF1712" s="10" t="s">
        <v>735</v>
      </c>
    </row>
    <row r="1713" spans="30:32" x14ac:dyDescent="0.2">
      <c r="AD1713" s="11" t="s">
        <v>3624</v>
      </c>
      <c r="AE1713" s="10" t="s">
        <v>3625</v>
      </c>
      <c r="AF1713" s="10" t="s">
        <v>735</v>
      </c>
    </row>
    <row r="1714" spans="30:32" x14ac:dyDescent="0.2">
      <c r="AD1714" s="11" t="s">
        <v>3626</v>
      </c>
      <c r="AE1714" s="10" t="s">
        <v>3627</v>
      </c>
      <c r="AF1714" s="10" t="s">
        <v>735</v>
      </c>
    </row>
    <row r="1715" spans="30:32" x14ac:dyDescent="0.2">
      <c r="AD1715" s="11" t="s">
        <v>3628</v>
      </c>
      <c r="AE1715" s="10" t="s">
        <v>3629</v>
      </c>
      <c r="AF1715" s="10" t="s">
        <v>735</v>
      </c>
    </row>
    <row r="1716" spans="30:32" x14ac:dyDescent="0.2">
      <c r="AD1716" s="11" t="s">
        <v>3630</v>
      </c>
      <c r="AE1716" s="10" t="s">
        <v>3631</v>
      </c>
      <c r="AF1716" s="10" t="s">
        <v>735</v>
      </c>
    </row>
    <row r="1717" spans="30:32" x14ac:dyDescent="0.2">
      <c r="AD1717" s="11" t="s">
        <v>3632</v>
      </c>
      <c r="AE1717" s="10" t="s">
        <v>1450</v>
      </c>
      <c r="AF1717" s="10" t="s">
        <v>735</v>
      </c>
    </row>
    <row r="1718" spans="30:32" x14ac:dyDescent="0.2">
      <c r="AD1718" s="11" t="s">
        <v>3633</v>
      </c>
      <c r="AE1718" s="10" t="s">
        <v>3634</v>
      </c>
      <c r="AF1718" s="10" t="s">
        <v>735</v>
      </c>
    </row>
    <row r="1719" spans="30:32" x14ac:dyDescent="0.2">
      <c r="AD1719" s="11" t="s">
        <v>3635</v>
      </c>
      <c r="AE1719" s="10" t="s">
        <v>3636</v>
      </c>
      <c r="AF1719" s="10" t="s">
        <v>735</v>
      </c>
    </row>
    <row r="1720" spans="30:32" x14ac:dyDescent="0.2">
      <c r="AD1720" s="11" t="s">
        <v>3637</v>
      </c>
      <c r="AE1720" s="10" t="s">
        <v>3638</v>
      </c>
      <c r="AF1720" s="10" t="s">
        <v>735</v>
      </c>
    </row>
    <row r="1721" spans="30:32" x14ac:dyDescent="0.2">
      <c r="AD1721" s="11" t="s">
        <v>3639</v>
      </c>
      <c r="AE1721" s="10" t="s">
        <v>3640</v>
      </c>
      <c r="AF1721" s="10" t="s">
        <v>735</v>
      </c>
    </row>
    <row r="1722" spans="30:32" x14ac:dyDescent="0.2">
      <c r="AD1722" s="11" t="s">
        <v>3641</v>
      </c>
      <c r="AE1722" s="10" t="s">
        <v>3642</v>
      </c>
      <c r="AF1722" s="10" t="s">
        <v>735</v>
      </c>
    </row>
    <row r="1723" spans="30:32" x14ac:dyDescent="0.2">
      <c r="AD1723" s="11" t="s">
        <v>3643</v>
      </c>
      <c r="AE1723" s="10" t="s">
        <v>2796</v>
      </c>
      <c r="AF1723" s="10" t="s">
        <v>735</v>
      </c>
    </row>
    <row r="1724" spans="30:32" x14ac:dyDescent="0.2">
      <c r="AD1724" s="11" t="s">
        <v>3644</v>
      </c>
      <c r="AE1724" s="10" t="s">
        <v>2534</v>
      </c>
      <c r="AF1724" s="10" t="s">
        <v>735</v>
      </c>
    </row>
    <row r="1725" spans="30:32" x14ac:dyDescent="0.2">
      <c r="AD1725" s="11" t="s">
        <v>3645</v>
      </c>
      <c r="AE1725" s="10" t="s">
        <v>3646</v>
      </c>
      <c r="AF1725" s="10" t="s">
        <v>735</v>
      </c>
    </row>
    <row r="1726" spans="30:32" x14ac:dyDescent="0.2">
      <c r="AD1726" s="11" t="s">
        <v>3647</v>
      </c>
      <c r="AE1726" s="10" t="s">
        <v>3184</v>
      </c>
      <c r="AF1726" s="10" t="s">
        <v>735</v>
      </c>
    </row>
    <row r="1727" spans="30:32" x14ac:dyDescent="0.2">
      <c r="AD1727" s="11" t="s">
        <v>3648</v>
      </c>
      <c r="AE1727" s="10" t="s">
        <v>1465</v>
      </c>
      <c r="AF1727" s="10" t="s">
        <v>735</v>
      </c>
    </row>
    <row r="1728" spans="30:32" x14ac:dyDescent="0.2">
      <c r="AD1728" s="11" t="s">
        <v>3649</v>
      </c>
      <c r="AE1728" s="10" t="s">
        <v>3650</v>
      </c>
      <c r="AF1728" s="10" t="s">
        <v>735</v>
      </c>
    </row>
    <row r="1729" spans="30:32" x14ac:dyDescent="0.2">
      <c r="AD1729" s="11" t="s">
        <v>3651</v>
      </c>
      <c r="AE1729" s="10" t="s">
        <v>3652</v>
      </c>
      <c r="AF1729" s="10" t="s">
        <v>735</v>
      </c>
    </row>
    <row r="1730" spans="30:32" x14ac:dyDescent="0.2">
      <c r="AD1730" s="11" t="s">
        <v>3653</v>
      </c>
      <c r="AE1730" s="10" t="s">
        <v>3654</v>
      </c>
      <c r="AF1730" s="10" t="s">
        <v>735</v>
      </c>
    </row>
    <row r="1731" spans="30:32" x14ac:dyDescent="0.2">
      <c r="AD1731" s="11" t="s">
        <v>3655</v>
      </c>
      <c r="AE1731" s="10" t="s">
        <v>2565</v>
      </c>
      <c r="AF1731" s="10" t="s">
        <v>735</v>
      </c>
    </row>
    <row r="1732" spans="30:32" x14ac:dyDescent="0.2">
      <c r="AD1732" s="11" t="s">
        <v>3656</v>
      </c>
      <c r="AE1732" s="10" t="s">
        <v>3657</v>
      </c>
      <c r="AF1732" s="10" t="s">
        <v>735</v>
      </c>
    </row>
    <row r="1733" spans="30:32" x14ac:dyDescent="0.2">
      <c r="AD1733" s="11" t="s">
        <v>3658</v>
      </c>
      <c r="AE1733" s="10" t="s">
        <v>3659</v>
      </c>
      <c r="AF1733" s="10" t="s">
        <v>735</v>
      </c>
    </row>
    <row r="1734" spans="30:32" x14ac:dyDescent="0.2">
      <c r="AD1734" s="11" t="s">
        <v>3660</v>
      </c>
      <c r="AE1734" s="10" t="s">
        <v>3661</v>
      </c>
      <c r="AF1734" s="10" t="s">
        <v>735</v>
      </c>
    </row>
    <row r="1735" spans="30:32" x14ac:dyDescent="0.2">
      <c r="AD1735" s="11" t="s">
        <v>3662</v>
      </c>
      <c r="AE1735" s="10" t="s">
        <v>3663</v>
      </c>
      <c r="AF1735" s="10" t="s">
        <v>735</v>
      </c>
    </row>
    <row r="1736" spans="30:32" x14ac:dyDescent="0.2">
      <c r="AD1736" s="11" t="s">
        <v>3664</v>
      </c>
      <c r="AE1736" s="10" t="s">
        <v>1479</v>
      </c>
      <c r="AF1736" s="10" t="s">
        <v>735</v>
      </c>
    </row>
    <row r="1737" spans="30:32" x14ac:dyDescent="0.2">
      <c r="AD1737" s="11" t="s">
        <v>3665</v>
      </c>
      <c r="AE1737" s="10" t="s">
        <v>3666</v>
      </c>
      <c r="AF1737" s="10" t="s">
        <v>735</v>
      </c>
    </row>
    <row r="1738" spans="30:32" x14ac:dyDescent="0.2">
      <c r="AD1738" s="11" t="s">
        <v>3667</v>
      </c>
      <c r="AE1738" s="10" t="s">
        <v>1481</v>
      </c>
      <c r="AF1738" s="10" t="s">
        <v>735</v>
      </c>
    </row>
    <row r="1739" spans="30:32" x14ac:dyDescent="0.2">
      <c r="AD1739" s="11" t="s">
        <v>3668</v>
      </c>
      <c r="AE1739" s="10" t="s">
        <v>3669</v>
      </c>
      <c r="AF1739" s="10" t="s">
        <v>735</v>
      </c>
    </row>
    <row r="1740" spans="30:32" x14ac:dyDescent="0.2">
      <c r="AD1740" s="11" t="s">
        <v>3670</v>
      </c>
      <c r="AE1740" s="10" t="s">
        <v>3671</v>
      </c>
      <c r="AF1740" s="10" t="s">
        <v>735</v>
      </c>
    </row>
    <row r="1741" spans="30:32" x14ac:dyDescent="0.2">
      <c r="AD1741" s="11" t="s">
        <v>3672</v>
      </c>
      <c r="AE1741" s="10" t="s">
        <v>3673</v>
      </c>
      <c r="AF1741" s="10" t="s">
        <v>735</v>
      </c>
    </row>
    <row r="1742" spans="30:32" x14ac:dyDescent="0.2">
      <c r="AD1742" s="11" t="s">
        <v>3674</v>
      </c>
      <c r="AE1742" s="10" t="s">
        <v>2580</v>
      </c>
      <c r="AF1742" s="10" t="s">
        <v>735</v>
      </c>
    </row>
    <row r="1743" spans="30:32" x14ac:dyDescent="0.2">
      <c r="AD1743" s="11" t="s">
        <v>3675</v>
      </c>
      <c r="AE1743" s="10" t="s">
        <v>3199</v>
      </c>
      <c r="AF1743" s="10" t="s">
        <v>735</v>
      </c>
    </row>
    <row r="1744" spans="30:32" x14ac:dyDescent="0.2">
      <c r="AD1744" s="11" t="s">
        <v>3676</v>
      </c>
      <c r="AE1744" s="10" t="s">
        <v>1311</v>
      </c>
      <c r="AF1744" s="10" t="s">
        <v>735</v>
      </c>
    </row>
    <row r="1745" spans="30:32" x14ac:dyDescent="0.2">
      <c r="AD1745" s="11" t="s">
        <v>3677</v>
      </c>
      <c r="AE1745" s="10" t="s">
        <v>3678</v>
      </c>
      <c r="AF1745" s="10" t="s">
        <v>735</v>
      </c>
    </row>
    <row r="1746" spans="30:32" x14ac:dyDescent="0.2">
      <c r="AD1746" s="11" t="s">
        <v>3679</v>
      </c>
      <c r="AE1746" s="10" t="s">
        <v>1491</v>
      </c>
      <c r="AF1746" s="10" t="s">
        <v>735</v>
      </c>
    </row>
    <row r="1747" spans="30:32" x14ac:dyDescent="0.2">
      <c r="AD1747" s="11" t="s">
        <v>3680</v>
      </c>
      <c r="AE1747" s="10" t="s">
        <v>1491</v>
      </c>
      <c r="AF1747" s="10" t="s">
        <v>735</v>
      </c>
    </row>
    <row r="1748" spans="30:32" x14ac:dyDescent="0.2">
      <c r="AD1748" s="11" t="s">
        <v>3681</v>
      </c>
      <c r="AE1748" s="10" t="s">
        <v>2601</v>
      </c>
      <c r="AF1748" s="10" t="s">
        <v>735</v>
      </c>
    </row>
    <row r="1749" spans="30:32" x14ac:dyDescent="0.2">
      <c r="AD1749" s="11" t="s">
        <v>3682</v>
      </c>
      <c r="AE1749" s="10" t="s">
        <v>2601</v>
      </c>
      <c r="AF1749" s="10" t="s">
        <v>735</v>
      </c>
    </row>
    <row r="1750" spans="30:32" x14ac:dyDescent="0.2">
      <c r="AD1750" s="11" t="s">
        <v>3683</v>
      </c>
      <c r="AE1750" s="10" t="s">
        <v>3684</v>
      </c>
      <c r="AF1750" s="10" t="s">
        <v>735</v>
      </c>
    </row>
    <row r="1751" spans="30:32" x14ac:dyDescent="0.2">
      <c r="AD1751" s="11" t="s">
        <v>3685</v>
      </c>
      <c r="AE1751" s="10" t="s">
        <v>3686</v>
      </c>
      <c r="AF1751" s="10" t="s">
        <v>735</v>
      </c>
    </row>
    <row r="1752" spans="30:32" x14ac:dyDescent="0.2">
      <c r="AD1752" s="11" t="s">
        <v>3687</v>
      </c>
      <c r="AE1752" s="10" t="s">
        <v>3688</v>
      </c>
      <c r="AF1752" s="10" t="s">
        <v>735</v>
      </c>
    </row>
    <row r="1753" spans="30:32" x14ac:dyDescent="0.2">
      <c r="AD1753" s="11" t="s">
        <v>3689</v>
      </c>
      <c r="AE1753" s="10" t="s">
        <v>1223</v>
      </c>
      <c r="AF1753" s="10" t="s">
        <v>735</v>
      </c>
    </row>
    <row r="1754" spans="30:32" x14ac:dyDescent="0.2">
      <c r="AD1754" s="11" t="s">
        <v>3690</v>
      </c>
      <c r="AE1754" s="10" t="s">
        <v>3691</v>
      </c>
      <c r="AF1754" s="10" t="s">
        <v>735</v>
      </c>
    </row>
    <row r="1755" spans="30:32" x14ac:dyDescent="0.2">
      <c r="AD1755" s="11" t="s">
        <v>3692</v>
      </c>
      <c r="AE1755" s="10" t="s">
        <v>3693</v>
      </c>
      <c r="AF1755" s="10" t="s">
        <v>735</v>
      </c>
    </row>
    <row r="1756" spans="30:32" x14ac:dyDescent="0.2">
      <c r="AD1756" s="11" t="s">
        <v>3694</v>
      </c>
      <c r="AE1756" s="10" t="s">
        <v>1510</v>
      </c>
      <c r="AF1756" s="10" t="s">
        <v>735</v>
      </c>
    </row>
    <row r="1757" spans="30:32" x14ac:dyDescent="0.2">
      <c r="AD1757" s="11" t="s">
        <v>3695</v>
      </c>
      <c r="AE1757" s="10" t="s">
        <v>3696</v>
      </c>
      <c r="AF1757" s="10" t="s">
        <v>735</v>
      </c>
    </row>
    <row r="1758" spans="30:32" x14ac:dyDescent="0.2">
      <c r="AD1758" s="11" t="s">
        <v>3697</v>
      </c>
      <c r="AE1758" s="10" t="s">
        <v>3698</v>
      </c>
      <c r="AF1758" s="10" t="s">
        <v>735</v>
      </c>
    </row>
    <row r="1759" spans="30:32" x14ac:dyDescent="0.2">
      <c r="AD1759" s="11" t="s">
        <v>3699</v>
      </c>
      <c r="AE1759" s="10" t="s">
        <v>3700</v>
      </c>
      <c r="AF1759" s="10" t="s">
        <v>735</v>
      </c>
    </row>
    <row r="1760" spans="30:32" x14ac:dyDescent="0.2">
      <c r="AD1760" s="11" t="s">
        <v>3701</v>
      </c>
      <c r="AE1760" s="10" t="s">
        <v>3702</v>
      </c>
      <c r="AF1760" s="10" t="s">
        <v>735</v>
      </c>
    </row>
    <row r="1761" spans="30:32" x14ac:dyDescent="0.2">
      <c r="AD1761" s="11" t="s">
        <v>3703</v>
      </c>
      <c r="AE1761" s="10" t="s">
        <v>3704</v>
      </c>
      <c r="AF1761" s="10" t="s">
        <v>735</v>
      </c>
    </row>
    <row r="1762" spans="30:32" x14ac:dyDescent="0.2">
      <c r="AD1762" s="11" t="s">
        <v>3705</v>
      </c>
      <c r="AE1762" s="10" t="s">
        <v>3706</v>
      </c>
      <c r="AF1762" s="10" t="s">
        <v>735</v>
      </c>
    </row>
    <row r="1763" spans="30:32" x14ac:dyDescent="0.2">
      <c r="AD1763" s="11" t="s">
        <v>3707</v>
      </c>
      <c r="AE1763" s="10" t="s">
        <v>3708</v>
      </c>
      <c r="AF1763" s="10" t="s">
        <v>735</v>
      </c>
    </row>
    <row r="1764" spans="30:32" x14ac:dyDescent="0.2">
      <c r="AD1764" s="11" t="s">
        <v>3709</v>
      </c>
      <c r="AE1764" s="10" t="s">
        <v>3710</v>
      </c>
      <c r="AF1764" s="10" t="s">
        <v>735</v>
      </c>
    </row>
    <row r="1765" spans="30:32" x14ac:dyDescent="0.2">
      <c r="AD1765" s="11" t="s">
        <v>3711</v>
      </c>
      <c r="AE1765" s="10" t="s">
        <v>3712</v>
      </c>
      <c r="AF1765" s="10" t="s">
        <v>735</v>
      </c>
    </row>
    <row r="1766" spans="30:32" x14ac:dyDescent="0.2">
      <c r="AD1766" s="11" t="s">
        <v>3713</v>
      </c>
      <c r="AE1766" s="10" t="s">
        <v>3714</v>
      </c>
      <c r="AF1766" s="10" t="s">
        <v>735</v>
      </c>
    </row>
    <row r="1767" spans="30:32" x14ac:dyDescent="0.2">
      <c r="AD1767" s="11" t="s">
        <v>3715</v>
      </c>
      <c r="AE1767" s="10" t="s">
        <v>3716</v>
      </c>
      <c r="AF1767" s="10" t="s">
        <v>735</v>
      </c>
    </row>
    <row r="1768" spans="30:32" x14ac:dyDescent="0.2">
      <c r="AD1768" s="11" t="s">
        <v>3717</v>
      </c>
      <c r="AE1768" s="10" t="s">
        <v>3718</v>
      </c>
      <c r="AF1768" s="10" t="s">
        <v>735</v>
      </c>
    </row>
    <row r="1769" spans="30:32" x14ac:dyDescent="0.2">
      <c r="AD1769" s="11" t="s">
        <v>3719</v>
      </c>
      <c r="AE1769" s="10" t="s">
        <v>3720</v>
      </c>
      <c r="AF1769" s="10" t="s">
        <v>735</v>
      </c>
    </row>
    <row r="1770" spans="30:32" x14ac:dyDescent="0.2">
      <c r="AD1770" s="11" t="s">
        <v>3721</v>
      </c>
      <c r="AE1770" s="10" t="s">
        <v>2678</v>
      </c>
      <c r="AF1770" s="10" t="s">
        <v>735</v>
      </c>
    </row>
    <row r="1771" spans="30:32" x14ac:dyDescent="0.2">
      <c r="AD1771" s="11" t="s">
        <v>3722</v>
      </c>
      <c r="AE1771" s="10" t="s">
        <v>3723</v>
      </c>
      <c r="AF1771" s="10" t="s">
        <v>735</v>
      </c>
    </row>
    <row r="1772" spans="30:32" x14ac:dyDescent="0.2">
      <c r="AD1772" s="11" t="s">
        <v>3724</v>
      </c>
      <c r="AE1772" s="10" t="s">
        <v>3725</v>
      </c>
      <c r="AF1772" s="10" t="s">
        <v>735</v>
      </c>
    </row>
    <row r="1773" spans="30:32" x14ac:dyDescent="0.2">
      <c r="AD1773" s="11" t="s">
        <v>3726</v>
      </c>
      <c r="AE1773" s="10" t="s">
        <v>3727</v>
      </c>
      <c r="AF1773" s="10" t="s">
        <v>735</v>
      </c>
    </row>
    <row r="1774" spans="30:32" x14ac:dyDescent="0.2">
      <c r="AD1774" s="11" t="s">
        <v>3728</v>
      </c>
      <c r="AE1774" s="10" t="s">
        <v>3729</v>
      </c>
      <c r="AF1774" s="10" t="s">
        <v>735</v>
      </c>
    </row>
    <row r="1775" spans="30:32" x14ac:dyDescent="0.2">
      <c r="AD1775" s="11" t="s">
        <v>3730</v>
      </c>
      <c r="AE1775" s="10" t="s">
        <v>3240</v>
      </c>
      <c r="AF1775" s="10" t="s">
        <v>735</v>
      </c>
    </row>
    <row r="1776" spans="30:32" x14ac:dyDescent="0.2">
      <c r="AD1776" s="11" t="s">
        <v>3731</v>
      </c>
      <c r="AE1776" s="10" t="s">
        <v>3732</v>
      </c>
      <c r="AF1776" s="10" t="s">
        <v>735</v>
      </c>
    </row>
    <row r="1777" spans="30:32" x14ac:dyDescent="0.2">
      <c r="AD1777" s="11" t="s">
        <v>3733</v>
      </c>
      <c r="AE1777" s="10" t="s">
        <v>3734</v>
      </c>
      <c r="AF1777" s="10" t="s">
        <v>735</v>
      </c>
    </row>
    <row r="1778" spans="30:32" x14ac:dyDescent="0.2">
      <c r="AD1778" s="11" t="s">
        <v>3735</v>
      </c>
      <c r="AE1778" s="10" t="s">
        <v>3736</v>
      </c>
      <c r="AF1778" s="10" t="s">
        <v>735</v>
      </c>
    </row>
    <row r="1779" spans="30:32" x14ac:dyDescent="0.2">
      <c r="AD1779" s="11" t="s">
        <v>3737</v>
      </c>
      <c r="AE1779" s="10" t="s">
        <v>3738</v>
      </c>
      <c r="AF1779" s="10" t="s">
        <v>735</v>
      </c>
    </row>
    <row r="1780" spans="30:32" x14ac:dyDescent="0.2">
      <c r="AD1780" s="11" t="s">
        <v>3739</v>
      </c>
      <c r="AE1780" s="10" t="s">
        <v>3740</v>
      </c>
      <c r="AF1780" s="10" t="s">
        <v>735</v>
      </c>
    </row>
    <row r="1781" spans="30:32" x14ac:dyDescent="0.2">
      <c r="AD1781" s="11" t="s">
        <v>3741</v>
      </c>
      <c r="AE1781" s="10" t="s">
        <v>3742</v>
      </c>
      <c r="AF1781" s="10" t="s">
        <v>735</v>
      </c>
    </row>
    <row r="1782" spans="30:32" x14ac:dyDescent="0.2">
      <c r="AD1782" s="11" t="s">
        <v>3743</v>
      </c>
      <c r="AE1782" s="10" t="s">
        <v>3744</v>
      </c>
      <c r="AF1782" s="10" t="s">
        <v>735</v>
      </c>
    </row>
    <row r="1783" spans="30:32" x14ac:dyDescent="0.2">
      <c r="AD1783" s="11" t="s">
        <v>3745</v>
      </c>
      <c r="AE1783" s="10" t="s">
        <v>2725</v>
      </c>
      <c r="AF1783" s="10" t="s">
        <v>735</v>
      </c>
    </row>
    <row r="1784" spans="30:32" x14ac:dyDescent="0.2">
      <c r="AD1784" s="11" t="s">
        <v>3746</v>
      </c>
      <c r="AE1784" s="10" t="s">
        <v>2784</v>
      </c>
      <c r="AF1784" s="10" t="s">
        <v>735</v>
      </c>
    </row>
    <row r="1785" spans="30:32" x14ac:dyDescent="0.2">
      <c r="AD1785" s="11" t="s">
        <v>3747</v>
      </c>
      <c r="AE1785" s="10" t="s">
        <v>3748</v>
      </c>
      <c r="AF1785" s="10" t="s">
        <v>735</v>
      </c>
    </row>
    <row r="1786" spans="30:32" x14ac:dyDescent="0.2">
      <c r="AD1786" s="11" t="s">
        <v>3749</v>
      </c>
      <c r="AE1786" s="10" t="s">
        <v>3750</v>
      </c>
      <c r="AF1786" s="10" t="s">
        <v>735</v>
      </c>
    </row>
    <row r="1787" spans="30:32" x14ac:dyDescent="0.2">
      <c r="AD1787" s="11" t="s">
        <v>3751</v>
      </c>
      <c r="AE1787" s="10" t="s">
        <v>3752</v>
      </c>
      <c r="AF1787" s="10" t="s">
        <v>735</v>
      </c>
    </row>
    <row r="1788" spans="30:32" x14ac:dyDescent="0.2">
      <c r="AD1788" s="11" t="s">
        <v>3753</v>
      </c>
      <c r="AE1788" s="10" t="s">
        <v>3754</v>
      </c>
      <c r="AF1788" s="10" t="s">
        <v>735</v>
      </c>
    </row>
    <row r="1789" spans="30:32" x14ac:dyDescent="0.2">
      <c r="AD1789" s="11" t="s">
        <v>3755</v>
      </c>
      <c r="AE1789" s="10" t="s">
        <v>3756</v>
      </c>
      <c r="AF1789" s="10" t="s">
        <v>735</v>
      </c>
    </row>
    <row r="1790" spans="30:32" x14ac:dyDescent="0.2">
      <c r="AD1790" s="11" t="s">
        <v>3757</v>
      </c>
      <c r="AE1790" s="10" t="s">
        <v>3758</v>
      </c>
      <c r="AF1790" s="10" t="s">
        <v>735</v>
      </c>
    </row>
    <row r="1791" spans="30:32" x14ac:dyDescent="0.2">
      <c r="AD1791" s="11" t="s">
        <v>3759</v>
      </c>
      <c r="AE1791" s="10" t="s">
        <v>3760</v>
      </c>
      <c r="AF1791" s="10" t="s">
        <v>735</v>
      </c>
    </row>
    <row r="1792" spans="30:32" x14ac:dyDescent="0.2">
      <c r="AD1792" s="11" t="s">
        <v>3761</v>
      </c>
      <c r="AE1792" s="10" t="s">
        <v>3762</v>
      </c>
      <c r="AF1792" s="10" t="s">
        <v>735</v>
      </c>
    </row>
    <row r="1793" spans="30:32" x14ac:dyDescent="0.2">
      <c r="AD1793" s="11" t="s">
        <v>3763</v>
      </c>
      <c r="AE1793" s="10" t="s">
        <v>3764</v>
      </c>
      <c r="AF1793" s="10" t="s">
        <v>735</v>
      </c>
    </row>
    <row r="1794" spans="30:32" x14ac:dyDescent="0.2">
      <c r="AD1794" s="11" t="s">
        <v>3765</v>
      </c>
      <c r="AE1794" s="10" t="s">
        <v>2750</v>
      </c>
      <c r="AF1794" s="10" t="s">
        <v>735</v>
      </c>
    </row>
    <row r="1795" spans="30:32" x14ac:dyDescent="0.2">
      <c r="AD1795" s="11" t="s">
        <v>3766</v>
      </c>
      <c r="AE1795" s="10" t="s">
        <v>2754</v>
      </c>
      <c r="AF1795" s="10" t="s">
        <v>735</v>
      </c>
    </row>
    <row r="1796" spans="30:32" x14ac:dyDescent="0.2">
      <c r="AD1796" s="11" t="s">
        <v>3767</v>
      </c>
      <c r="AE1796" s="10" t="s">
        <v>3768</v>
      </c>
      <c r="AF1796" s="10" t="s">
        <v>735</v>
      </c>
    </row>
    <row r="1797" spans="30:32" x14ac:dyDescent="0.2">
      <c r="AD1797" s="11" t="s">
        <v>3769</v>
      </c>
      <c r="AE1797" s="10" t="s">
        <v>3768</v>
      </c>
      <c r="AF1797" s="10" t="s">
        <v>735</v>
      </c>
    </row>
    <row r="1798" spans="30:32" x14ac:dyDescent="0.2">
      <c r="AD1798" s="11" t="s">
        <v>3770</v>
      </c>
      <c r="AE1798" s="10" t="s">
        <v>3771</v>
      </c>
      <c r="AF1798" s="10" t="s">
        <v>735</v>
      </c>
    </row>
    <row r="1799" spans="30:32" x14ac:dyDescent="0.2">
      <c r="AD1799" s="11" t="s">
        <v>3772</v>
      </c>
      <c r="AE1799" s="10" t="s">
        <v>3773</v>
      </c>
      <c r="AF1799" s="10" t="s">
        <v>735</v>
      </c>
    </row>
    <row r="1800" spans="30:32" x14ac:dyDescent="0.2">
      <c r="AD1800" s="11" t="s">
        <v>3774</v>
      </c>
      <c r="AE1800" s="10" t="s">
        <v>2760</v>
      </c>
      <c r="AF1800" s="10" t="s">
        <v>735</v>
      </c>
    </row>
    <row r="1801" spans="30:32" x14ac:dyDescent="0.2">
      <c r="AD1801" s="11" t="s">
        <v>3775</v>
      </c>
      <c r="AE1801" s="10" t="s">
        <v>3776</v>
      </c>
      <c r="AF1801" s="10" t="s">
        <v>735</v>
      </c>
    </row>
    <row r="1802" spans="30:32" x14ac:dyDescent="0.2">
      <c r="AD1802" s="11" t="s">
        <v>3777</v>
      </c>
      <c r="AE1802" s="10" t="s">
        <v>2767</v>
      </c>
      <c r="AF1802" s="10" t="s">
        <v>735</v>
      </c>
    </row>
    <row r="1803" spans="30:32" x14ac:dyDescent="0.2">
      <c r="AD1803" s="11" t="s">
        <v>3778</v>
      </c>
      <c r="AE1803" s="10" t="s">
        <v>3779</v>
      </c>
      <c r="AF1803" s="10" t="s">
        <v>735</v>
      </c>
    </row>
    <row r="1804" spans="30:32" x14ac:dyDescent="0.2">
      <c r="AD1804" s="11" t="s">
        <v>3780</v>
      </c>
      <c r="AE1804" s="10" t="s">
        <v>1569</v>
      </c>
      <c r="AF1804" s="10" t="s">
        <v>735</v>
      </c>
    </row>
    <row r="1805" spans="30:32" x14ac:dyDescent="0.2">
      <c r="AD1805" s="11" t="s">
        <v>3781</v>
      </c>
      <c r="AE1805" s="10" t="s">
        <v>3782</v>
      </c>
      <c r="AF1805" s="10" t="s">
        <v>735</v>
      </c>
    </row>
    <row r="1806" spans="30:32" x14ac:dyDescent="0.2">
      <c r="AD1806" s="11" t="s">
        <v>3783</v>
      </c>
      <c r="AE1806" s="10" t="s">
        <v>3784</v>
      </c>
      <c r="AF1806" s="10" t="s">
        <v>735</v>
      </c>
    </row>
    <row r="1807" spans="30:32" x14ac:dyDescent="0.2">
      <c r="AD1807" s="11" t="s">
        <v>3785</v>
      </c>
      <c r="AE1807" s="10" t="s">
        <v>3786</v>
      </c>
      <c r="AF1807" s="10" t="s">
        <v>735</v>
      </c>
    </row>
    <row r="1808" spans="30:32" x14ac:dyDescent="0.2">
      <c r="AD1808" s="11" t="s">
        <v>3787</v>
      </c>
      <c r="AE1808" s="10" t="s">
        <v>3788</v>
      </c>
      <c r="AF1808" s="10" t="s">
        <v>735</v>
      </c>
    </row>
    <row r="1809" spans="30:32" x14ac:dyDescent="0.2">
      <c r="AD1809" s="11" t="s">
        <v>3789</v>
      </c>
      <c r="AE1809" s="10" t="s">
        <v>3790</v>
      </c>
      <c r="AF1809" s="10" t="s">
        <v>735</v>
      </c>
    </row>
    <row r="1810" spans="30:32" x14ac:dyDescent="0.2">
      <c r="AD1810" s="11" t="s">
        <v>3791</v>
      </c>
      <c r="AE1810" s="10" t="s">
        <v>1858</v>
      </c>
      <c r="AF1810" s="10" t="s">
        <v>735</v>
      </c>
    </row>
    <row r="1811" spans="30:32" x14ac:dyDescent="0.2">
      <c r="AD1811" s="11" t="s">
        <v>3792</v>
      </c>
      <c r="AE1811" s="10" t="s">
        <v>3793</v>
      </c>
      <c r="AF1811" s="10" t="s">
        <v>735</v>
      </c>
    </row>
    <row r="1812" spans="30:32" x14ac:dyDescent="0.2">
      <c r="AD1812" s="11" t="s">
        <v>3794</v>
      </c>
      <c r="AE1812" s="10" t="s">
        <v>3795</v>
      </c>
      <c r="AF1812" s="10" t="s">
        <v>735</v>
      </c>
    </row>
    <row r="1813" spans="30:32" x14ac:dyDescent="0.2">
      <c r="AD1813" s="11" t="s">
        <v>3796</v>
      </c>
      <c r="AE1813" s="10" t="s">
        <v>1866</v>
      </c>
      <c r="AF1813" s="10" t="s">
        <v>735</v>
      </c>
    </row>
    <row r="1814" spans="30:32" x14ac:dyDescent="0.2">
      <c r="AD1814" s="11" t="s">
        <v>3797</v>
      </c>
      <c r="AE1814" s="10" t="s">
        <v>3798</v>
      </c>
      <c r="AF1814" s="10" t="s">
        <v>735</v>
      </c>
    </row>
    <row r="1815" spans="30:32" x14ac:dyDescent="0.2">
      <c r="AD1815" s="11" t="s">
        <v>3799</v>
      </c>
      <c r="AE1815" s="10" t="s">
        <v>1869</v>
      </c>
      <c r="AF1815" s="10" t="s">
        <v>735</v>
      </c>
    </row>
    <row r="1816" spans="30:32" x14ac:dyDescent="0.2">
      <c r="AD1816" s="11" t="s">
        <v>3800</v>
      </c>
      <c r="AE1816" s="10" t="s">
        <v>1137</v>
      </c>
      <c r="AF1816" s="10" t="s">
        <v>735</v>
      </c>
    </row>
    <row r="1817" spans="30:32" x14ac:dyDescent="0.2">
      <c r="AD1817" s="11" t="s">
        <v>3801</v>
      </c>
      <c r="AE1817" s="10" t="s">
        <v>3802</v>
      </c>
      <c r="AF1817" s="10" t="s">
        <v>735</v>
      </c>
    </row>
    <row r="1818" spans="30:32" x14ac:dyDescent="0.2">
      <c r="AD1818" s="11" t="s">
        <v>3803</v>
      </c>
      <c r="AE1818" s="10" t="s">
        <v>3804</v>
      </c>
      <c r="AF1818" s="10" t="s">
        <v>735</v>
      </c>
    </row>
    <row r="1819" spans="30:32" x14ac:dyDescent="0.2">
      <c r="AD1819" s="11" t="s">
        <v>3805</v>
      </c>
      <c r="AE1819" s="10" t="s">
        <v>3806</v>
      </c>
      <c r="AF1819" s="10" t="s">
        <v>735</v>
      </c>
    </row>
    <row r="1820" spans="30:32" x14ac:dyDescent="0.2">
      <c r="AD1820" s="11" t="s">
        <v>3807</v>
      </c>
      <c r="AE1820" s="10" t="s">
        <v>3808</v>
      </c>
      <c r="AF1820" s="10" t="s">
        <v>735</v>
      </c>
    </row>
    <row r="1821" spans="30:32" x14ac:dyDescent="0.2">
      <c r="AD1821" s="11" t="s">
        <v>3809</v>
      </c>
      <c r="AE1821" s="10" t="s">
        <v>3810</v>
      </c>
      <c r="AF1821" s="10" t="s">
        <v>735</v>
      </c>
    </row>
    <row r="1822" spans="30:32" x14ac:dyDescent="0.2">
      <c r="AD1822" s="11" t="s">
        <v>3811</v>
      </c>
      <c r="AE1822" s="10" t="s">
        <v>3812</v>
      </c>
      <c r="AF1822" s="10" t="s">
        <v>735</v>
      </c>
    </row>
    <row r="1823" spans="30:32" x14ac:dyDescent="0.2">
      <c r="AD1823" s="11" t="s">
        <v>3813</v>
      </c>
      <c r="AE1823" s="10" t="s">
        <v>3814</v>
      </c>
      <c r="AF1823" s="10" t="s">
        <v>735</v>
      </c>
    </row>
    <row r="1824" spans="30:32" x14ac:dyDescent="0.2">
      <c r="AD1824" s="11" t="s">
        <v>3815</v>
      </c>
      <c r="AE1824" s="10" t="s">
        <v>3814</v>
      </c>
      <c r="AF1824" s="10" t="s">
        <v>735</v>
      </c>
    </row>
    <row r="1825" spans="30:32" x14ac:dyDescent="0.2">
      <c r="AD1825" s="11" t="s">
        <v>3816</v>
      </c>
      <c r="AE1825" s="10" t="s">
        <v>2806</v>
      </c>
      <c r="AF1825" s="10" t="s">
        <v>735</v>
      </c>
    </row>
    <row r="1826" spans="30:32" x14ac:dyDescent="0.2">
      <c r="AD1826" s="11" t="s">
        <v>3817</v>
      </c>
      <c r="AE1826" s="10" t="s">
        <v>3818</v>
      </c>
      <c r="AF1826" s="10" t="s">
        <v>735</v>
      </c>
    </row>
    <row r="1827" spans="30:32" x14ac:dyDescent="0.2">
      <c r="AD1827" s="11" t="s">
        <v>3819</v>
      </c>
      <c r="AE1827" s="10" t="s">
        <v>3820</v>
      </c>
      <c r="AF1827" s="10" t="s">
        <v>735</v>
      </c>
    </row>
    <row r="1828" spans="30:32" x14ac:dyDescent="0.2">
      <c r="AD1828" s="11" t="s">
        <v>3821</v>
      </c>
      <c r="AE1828" s="10" t="s">
        <v>3822</v>
      </c>
      <c r="AF1828" s="10" t="s">
        <v>735</v>
      </c>
    </row>
    <row r="1829" spans="30:32" x14ac:dyDescent="0.2">
      <c r="AD1829" s="11" t="s">
        <v>3823</v>
      </c>
      <c r="AE1829" s="10" t="s">
        <v>3824</v>
      </c>
      <c r="AF1829" s="10" t="s">
        <v>735</v>
      </c>
    </row>
    <row r="1830" spans="30:32" x14ac:dyDescent="0.2">
      <c r="AD1830" s="11" t="s">
        <v>3825</v>
      </c>
      <c r="AE1830" s="10" t="s">
        <v>3826</v>
      </c>
      <c r="AF1830" s="10" t="s">
        <v>735</v>
      </c>
    </row>
    <row r="1831" spans="30:32" x14ac:dyDescent="0.2">
      <c r="AD1831" s="11" t="s">
        <v>3827</v>
      </c>
      <c r="AE1831" s="10" t="s">
        <v>3828</v>
      </c>
      <c r="AF1831" s="10" t="s">
        <v>735</v>
      </c>
    </row>
    <row r="1832" spans="30:32" x14ac:dyDescent="0.2">
      <c r="AD1832" s="11" t="s">
        <v>3829</v>
      </c>
      <c r="AE1832" s="10" t="s">
        <v>1884</v>
      </c>
      <c r="AF1832" s="10" t="s">
        <v>735</v>
      </c>
    </row>
    <row r="1833" spans="30:32" x14ac:dyDescent="0.2">
      <c r="AD1833" s="11" t="s">
        <v>3830</v>
      </c>
      <c r="AE1833" s="10" t="s">
        <v>2810</v>
      </c>
      <c r="AF1833" s="10" t="s">
        <v>735</v>
      </c>
    </row>
    <row r="1834" spans="30:32" x14ac:dyDescent="0.2">
      <c r="AD1834" s="11" t="s">
        <v>3831</v>
      </c>
      <c r="AE1834" s="10" t="s">
        <v>3832</v>
      </c>
      <c r="AF1834" s="10" t="s">
        <v>735</v>
      </c>
    </row>
    <row r="1835" spans="30:32" x14ac:dyDescent="0.2">
      <c r="AD1835" s="11" t="s">
        <v>3833</v>
      </c>
      <c r="AE1835" s="10" t="s">
        <v>3834</v>
      </c>
      <c r="AF1835" s="10" t="s">
        <v>735</v>
      </c>
    </row>
    <row r="1836" spans="30:32" x14ac:dyDescent="0.2">
      <c r="AD1836" s="11" t="s">
        <v>3835</v>
      </c>
      <c r="AE1836" s="10" t="s">
        <v>3165</v>
      </c>
      <c r="AF1836" s="10" t="s">
        <v>735</v>
      </c>
    </row>
    <row r="1837" spans="30:32" x14ac:dyDescent="0.2">
      <c r="AD1837" s="11" t="s">
        <v>3836</v>
      </c>
      <c r="AE1837" s="10" t="s">
        <v>1900</v>
      </c>
      <c r="AF1837" s="10" t="s">
        <v>735</v>
      </c>
    </row>
    <row r="1838" spans="30:32" x14ac:dyDescent="0.2">
      <c r="AD1838" s="11" t="s">
        <v>3837</v>
      </c>
      <c r="AE1838" s="10" t="s">
        <v>3838</v>
      </c>
      <c r="AF1838" s="10" t="s">
        <v>556</v>
      </c>
    </row>
    <row r="1839" spans="30:32" x14ac:dyDescent="0.2">
      <c r="AD1839" s="11" t="s">
        <v>3839</v>
      </c>
      <c r="AE1839" s="10" t="s">
        <v>1195</v>
      </c>
      <c r="AF1839" s="10" t="s">
        <v>556</v>
      </c>
    </row>
    <row r="1840" spans="30:32" x14ac:dyDescent="0.2">
      <c r="AD1840" s="11" t="s">
        <v>3840</v>
      </c>
      <c r="AE1840" s="10" t="s">
        <v>3841</v>
      </c>
      <c r="AF1840" s="10" t="s">
        <v>556</v>
      </c>
    </row>
    <row r="1841" spans="30:32" x14ac:dyDescent="0.2">
      <c r="AD1841" s="11" t="s">
        <v>3842</v>
      </c>
      <c r="AE1841" s="10" t="s">
        <v>3843</v>
      </c>
      <c r="AF1841" s="10" t="s">
        <v>556</v>
      </c>
    </row>
    <row r="1842" spans="30:32" x14ac:dyDescent="0.2">
      <c r="AD1842" s="11" t="s">
        <v>3844</v>
      </c>
      <c r="AE1842" s="10" t="s">
        <v>1272</v>
      </c>
      <c r="AF1842" s="10" t="s">
        <v>556</v>
      </c>
    </row>
    <row r="1843" spans="30:32" x14ac:dyDescent="0.2">
      <c r="AD1843" s="11" t="s">
        <v>3845</v>
      </c>
      <c r="AE1843" s="10" t="s">
        <v>3846</v>
      </c>
      <c r="AF1843" s="10" t="s">
        <v>556</v>
      </c>
    </row>
    <row r="1844" spans="30:32" x14ac:dyDescent="0.2">
      <c r="AD1844" s="11" t="s">
        <v>3847</v>
      </c>
      <c r="AE1844" s="10" t="s">
        <v>3848</v>
      </c>
      <c r="AF1844" s="10" t="s">
        <v>556</v>
      </c>
    </row>
    <row r="1845" spans="30:32" x14ac:dyDescent="0.2">
      <c r="AD1845" s="11" t="s">
        <v>3849</v>
      </c>
      <c r="AE1845" s="10" t="s">
        <v>3850</v>
      </c>
      <c r="AF1845" s="10" t="s">
        <v>556</v>
      </c>
    </row>
    <row r="1846" spans="30:32" x14ac:dyDescent="0.2">
      <c r="AD1846" s="11" t="s">
        <v>3851</v>
      </c>
      <c r="AE1846" s="10" t="s">
        <v>3852</v>
      </c>
      <c r="AF1846" s="10" t="s">
        <v>556</v>
      </c>
    </row>
    <row r="1847" spans="30:32" x14ac:dyDescent="0.2">
      <c r="AD1847" s="11" t="s">
        <v>3853</v>
      </c>
      <c r="AE1847" s="10" t="s">
        <v>1985</v>
      </c>
      <c r="AF1847" s="10" t="s">
        <v>556</v>
      </c>
    </row>
    <row r="1848" spans="30:32" x14ac:dyDescent="0.2">
      <c r="AD1848" s="11" t="s">
        <v>3854</v>
      </c>
      <c r="AE1848" s="10" t="s">
        <v>2869</v>
      </c>
      <c r="AF1848" s="10" t="s">
        <v>556</v>
      </c>
    </row>
    <row r="1849" spans="30:32" x14ac:dyDescent="0.2">
      <c r="AD1849" s="11" t="s">
        <v>3855</v>
      </c>
      <c r="AE1849" s="10" t="s">
        <v>3856</v>
      </c>
      <c r="AF1849" s="10" t="s">
        <v>556</v>
      </c>
    </row>
    <row r="1850" spans="30:32" x14ac:dyDescent="0.2">
      <c r="AD1850" s="11" t="s">
        <v>3857</v>
      </c>
      <c r="AE1850" s="10" t="s">
        <v>3858</v>
      </c>
      <c r="AF1850" s="10" t="s">
        <v>556</v>
      </c>
    </row>
    <row r="1851" spans="30:32" x14ac:dyDescent="0.2">
      <c r="AD1851" s="11" t="s">
        <v>3859</v>
      </c>
      <c r="AE1851" s="10" t="s">
        <v>3860</v>
      </c>
      <c r="AF1851" s="10" t="s">
        <v>556</v>
      </c>
    </row>
    <row r="1852" spans="30:32" x14ac:dyDescent="0.2">
      <c r="AD1852" s="11" t="s">
        <v>3861</v>
      </c>
      <c r="AE1852" s="10" t="s">
        <v>3862</v>
      </c>
      <c r="AF1852" s="10" t="s">
        <v>556</v>
      </c>
    </row>
    <row r="1853" spans="30:32" x14ac:dyDescent="0.2">
      <c r="AD1853" s="11" t="s">
        <v>3863</v>
      </c>
      <c r="AE1853" s="10" t="s">
        <v>3862</v>
      </c>
      <c r="AF1853" s="10" t="s">
        <v>556</v>
      </c>
    </row>
    <row r="1854" spans="30:32" x14ac:dyDescent="0.2">
      <c r="AD1854" s="11" t="s">
        <v>3864</v>
      </c>
      <c r="AE1854" s="10" t="s">
        <v>3862</v>
      </c>
      <c r="AF1854" s="10" t="s">
        <v>556</v>
      </c>
    </row>
    <row r="1855" spans="30:32" x14ac:dyDescent="0.2">
      <c r="AD1855" s="11" t="s">
        <v>3865</v>
      </c>
      <c r="AE1855" s="10" t="s">
        <v>3862</v>
      </c>
      <c r="AF1855" s="10" t="s">
        <v>556</v>
      </c>
    </row>
    <row r="1856" spans="30:32" x14ac:dyDescent="0.2">
      <c r="AD1856" s="11" t="s">
        <v>3866</v>
      </c>
      <c r="AE1856" s="10" t="s">
        <v>3862</v>
      </c>
      <c r="AF1856" s="10" t="s">
        <v>556</v>
      </c>
    </row>
    <row r="1857" spans="30:32" x14ac:dyDescent="0.2">
      <c r="AD1857" s="11" t="s">
        <v>3867</v>
      </c>
      <c r="AE1857" s="10" t="s">
        <v>3862</v>
      </c>
      <c r="AF1857" s="10" t="s">
        <v>556</v>
      </c>
    </row>
    <row r="1858" spans="30:32" x14ac:dyDescent="0.2">
      <c r="AD1858" s="11" t="s">
        <v>3868</v>
      </c>
      <c r="AE1858" s="10" t="s">
        <v>3862</v>
      </c>
      <c r="AF1858" s="10" t="s">
        <v>556</v>
      </c>
    </row>
    <row r="1859" spans="30:32" x14ac:dyDescent="0.2">
      <c r="AD1859" s="11" t="s">
        <v>3869</v>
      </c>
      <c r="AE1859" s="10" t="s">
        <v>3862</v>
      </c>
      <c r="AF1859" s="10" t="s">
        <v>556</v>
      </c>
    </row>
    <row r="1860" spans="30:32" x14ac:dyDescent="0.2">
      <c r="AD1860" s="11" t="s">
        <v>3870</v>
      </c>
      <c r="AE1860" s="10" t="s">
        <v>3871</v>
      </c>
      <c r="AF1860" s="10" t="s">
        <v>556</v>
      </c>
    </row>
    <row r="1861" spans="30:32" x14ac:dyDescent="0.2">
      <c r="AD1861" s="11" t="s">
        <v>3872</v>
      </c>
      <c r="AE1861" s="10" t="s">
        <v>1637</v>
      </c>
      <c r="AF1861" s="10" t="s">
        <v>556</v>
      </c>
    </row>
    <row r="1862" spans="30:32" x14ac:dyDescent="0.2">
      <c r="AD1862" s="11" t="s">
        <v>3873</v>
      </c>
      <c r="AE1862" s="10" t="s">
        <v>3874</v>
      </c>
      <c r="AF1862" s="10" t="s">
        <v>556</v>
      </c>
    </row>
    <row r="1863" spans="30:32" x14ac:dyDescent="0.2">
      <c r="AD1863" s="11" t="s">
        <v>3875</v>
      </c>
      <c r="AE1863" s="10" t="s">
        <v>3874</v>
      </c>
      <c r="AF1863" s="10" t="s">
        <v>556</v>
      </c>
    </row>
    <row r="1864" spans="30:32" x14ac:dyDescent="0.2">
      <c r="AD1864" s="11" t="s">
        <v>3876</v>
      </c>
      <c r="AE1864" s="10" t="s">
        <v>3862</v>
      </c>
      <c r="AF1864" s="10" t="s">
        <v>556</v>
      </c>
    </row>
    <row r="1865" spans="30:32" x14ac:dyDescent="0.2">
      <c r="AD1865" s="11" t="s">
        <v>3877</v>
      </c>
      <c r="AE1865" s="10" t="s">
        <v>3862</v>
      </c>
      <c r="AF1865" s="10" t="s">
        <v>556</v>
      </c>
    </row>
    <row r="1866" spans="30:32" x14ac:dyDescent="0.2">
      <c r="AD1866" s="11" t="s">
        <v>3878</v>
      </c>
      <c r="AE1866" s="10" t="s">
        <v>3862</v>
      </c>
      <c r="AF1866" s="10" t="s">
        <v>556</v>
      </c>
    </row>
    <row r="1867" spans="30:32" x14ac:dyDescent="0.2">
      <c r="AD1867" s="11" t="s">
        <v>3879</v>
      </c>
      <c r="AE1867" s="10" t="s">
        <v>1375</v>
      </c>
      <c r="AF1867" s="10" t="s">
        <v>556</v>
      </c>
    </row>
    <row r="1868" spans="30:32" x14ac:dyDescent="0.2">
      <c r="AD1868" s="11" t="s">
        <v>3880</v>
      </c>
      <c r="AE1868" s="10" t="s">
        <v>2023</v>
      </c>
      <c r="AF1868" s="10" t="s">
        <v>556</v>
      </c>
    </row>
    <row r="1869" spans="30:32" x14ac:dyDescent="0.2">
      <c r="AD1869" s="11" t="s">
        <v>3881</v>
      </c>
      <c r="AE1869" s="10" t="s">
        <v>2023</v>
      </c>
      <c r="AF1869" s="10" t="s">
        <v>556</v>
      </c>
    </row>
    <row r="1870" spans="30:32" x14ac:dyDescent="0.2">
      <c r="AD1870" s="11" t="s">
        <v>3882</v>
      </c>
      <c r="AE1870" s="10" t="s">
        <v>3883</v>
      </c>
      <c r="AF1870" s="10" t="s">
        <v>556</v>
      </c>
    </row>
    <row r="1871" spans="30:32" x14ac:dyDescent="0.2">
      <c r="AD1871" s="11" t="s">
        <v>3884</v>
      </c>
      <c r="AE1871" s="10" t="s">
        <v>1384</v>
      </c>
      <c r="AF1871" s="10" t="s">
        <v>556</v>
      </c>
    </row>
    <row r="1872" spans="30:32" x14ac:dyDescent="0.2">
      <c r="AD1872" s="11" t="s">
        <v>3885</v>
      </c>
      <c r="AE1872" s="10" t="s">
        <v>3886</v>
      </c>
      <c r="AF1872" s="10" t="s">
        <v>556</v>
      </c>
    </row>
    <row r="1873" spans="30:32" x14ac:dyDescent="0.2">
      <c r="AD1873" s="11" t="s">
        <v>3887</v>
      </c>
      <c r="AE1873" s="10" t="s">
        <v>2059</v>
      </c>
      <c r="AF1873" s="10" t="s">
        <v>556</v>
      </c>
    </row>
    <row r="1874" spans="30:32" x14ac:dyDescent="0.2">
      <c r="AD1874" s="11" t="s">
        <v>3888</v>
      </c>
      <c r="AE1874" s="10" t="s">
        <v>2885</v>
      </c>
      <c r="AF1874" s="10" t="s">
        <v>556</v>
      </c>
    </row>
    <row r="1875" spans="30:32" x14ac:dyDescent="0.2">
      <c r="AD1875" s="11" t="s">
        <v>3889</v>
      </c>
      <c r="AE1875" s="10" t="s">
        <v>1403</v>
      </c>
      <c r="AF1875" s="10" t="s">
        <v>556</v>
      </c>
    </row>
    <row r="1876" spans="30:32" x14ac:dyDescent="0.2">
      <c r="AD1876" s="11" t="s">
        <v>3890</v>
      </c>
      <c r="AE1876" s="10" t="s">
        <v>3891</v>
      </c>
      <c r="AF1876" s="10" t="s">
        <v>556</v>
      </c>
    </row>
    <row r="1877" spans="30:32" x14ac:dyDescent="0.2">
      <c r="AD1877" s="11" t="s">
        <v>3892</v>
      </c>
      <c r="AE1877" s="10" t="s">
        <v>3893</v>
      </c>
      <c r="AF1877" s="10" t="s">
        <v>556</v>
      </c>
    </row>
    <row r="1878" spans="30:32" x14ac:dyDescent="0.2">
      <c r="AD1878" s="11" t="s">
        <v>3894</v>
      </c>
      <c r="AE1878" s="10" t="s">
        <v>3895</v>
      </c>
      <c r="AF1878" s="10" t="s">
        <v>556</v>
      </c>
    </row>
    <row r="1879" spans="30:32" x14ac:dyDescent="0.2">
      <c r="AD1879" s="11" t="s">
        <v>3896</v>
      </c>
      <c r="AE1879" s="10" t="s">
        <v>3897</v>
      </c>
      <c r="AF1879" s="10" t="s">
        <v>556</v>
      </c>
    </row>
    <row r="1880" spans="30:32" x14ac:dyDescent="0.2">
      <c r="AD1880" s="11" t="s">
        <v>3898</v>
      </c>
      <c r="AE1880" s="10" t="s">
        <v>3899</v>
      </c>
      <c r="AF1880" s="10" t="s">
        <v>556</v>
      </c>
    </row>
    <row r="1881" spans="30:32" x14ac:dyDescent="0.2">
      <c r="AD1881" s="11" t="s">
        <v>3900</v>
      </c>
      <c r="AE1881" s="10" t="s">
        <v>3899</v>
      </c>
      <c r="AF1881" s="10" t="s">
        <v>556</v>
      </c>
    </row>
    <row r="1882" spans="30:32" x14ac:dyDescent="0.2">
      <c r="AD1882" s="11" t="s">
        <v>3901</v>
      </c>
      <c r="AE1882" s="10" t="s">
        <v>3899</v>
      </c>
      <c r="AF1882" s="10" t="s">
        <v>556</v>
      </c>
    </row>
    <row r="1883" spans="30:32" x14ac:dyDescent="0.2">
      <c r="AD1883" s="11" t="s">
        <v>3902</v>
      </c>
      <c r="AE1883" s="10" t="s">
        <v>2898</v>
      </c>
      <c r="AF1883" s="10" t="s">
        <v>556</v>
      </c>
    </row>
    <row r="1884" spans="30:32" x14ac:dyDescent="0.2">
      <c r="AD1884" s="11" t="s">
        <v>3903</v>
      </c>
      <c r="AE1884" s="10" t="s">
        <v>1428</v>
      </c>
      <c r="AF1884" s="10" t="s">
        <v>556</v>
      </c>
    </row>
    <row r="1885" spans="30:32" x14ac:dyDescent="0.2">
      <c r="AD1885" s="11" t="s">
        <v>3904</v>
      </c>
      <c r="AE1885" s="10" t="s">
        <v>3905</v>
      </c>
      <c r="AF1885" s="10" t="s">
        <v>556</v>
      </c>
    </row>
    <row r="1886" spans="30:32" x14ac:dyDescent="0.2">
      <c r="AD1886" s="11" t="s">
        <v>3906</v>
      </c>
      <c r="AE1886" s="10" t="s">
        <v>3391</v>
      </c>
      <c r="AF1886" s="10" t="s">
        <v>556</v>
      </c>
    </row>
    <row r="1887" spans="30:32" x14ac:dyDescent="0.2">
      <c r="AD1887" s="11" t="s">
        <v>3907</v>
      </c>
      <c r="AE1887" s="10" t="s">
        <v>1497</v>
      </c>
      <c r="AF1887" s="10" t="s">
        <v>556</v>
      </c>
    </row>
    <row r="1888" spans="30:32" x14ac:dyDescent="0.2">
      <c r="AD1888" s="11" t="s">
        <v>3908</v>
      </c>
      <c r="AE1888" s="10" t="s">
        <v>2906</v>
      </c>
      <c r="AF1888" s="10" t="s">
        <v>556</v>
      </c>
    </row>
    <row r="1889" spans="30:32" x14ac:dyDescent="0.2">
      <c r="AD1889" s="11" t="s">
        <v>3909</v>
      </c>
      <c r="AE1889" s="10" t="s">
        <v>3910</v>
      </c>
      <c r="AF1889" s="10" t="s">
        <v>556</v>
      </c>
    </row>
    <row r="1890" spans="30:32" x14ac:dyDescent="0.2">
      <c r="AD1890" s="11" t="s">
        <v>3911</v>
      </c>
      <c r="AE1890" s="10" t="s">
        <v>3912</v>
      </c>
      <c r="AF1890" s="10" t="s">
        <v>556</v>
      </c>
    </row>
    <row r="1891" spans="30:32" x14ac:dyDescent="0.2">
      <c r="AD1891" s="11" t="s">
        <v>3913</v>
      </c>
      <c r="AE1891" s="10" t="s">
        <v>3914</v>
      </c>
      <c r="AF1891" s="10" t="s">
        <v>556</v>
      </c>
    </row>
    <row r="1892" spans="30:32" x14ac:dyDescent="0.2">
      <c r="AD1892" s="11" t="s">
        <v>3915</v>
      </c>
      <c r="AE1892" s="10" t="s">
        <v>3916</v>
      </c>
      <c r="AF1892" s="10" t="s">
        <v>556</v>
      </c>
    </row>
    <row r="1893" spans="30:32" x14ac:dyDescent="0.2">
      <c r="AD1893" s="11" t="s">
        <v>3917</v>
      </c>
      <c r="AE1893" s="10" t="s">
        <v>3918</v>
      </c>
      <c r="AF1893" s="10" t="s">
        <v>556</v>
      </c>
    </row>
    <row r="1894" spans="30:32" x14ac:dyDescent="0.2">
      <c r="AD1894" s="11" t="s">
        <v>3919</v>
      </c>
      <c r="AE1894" s="10" t="s">
        <v>3397</v>
      </c>
      <c r="AF1894" s="10" t="s">
        <v>556</v>
      </c>
    </row>
    <row r="1895" spans="30:32" x14ac:dyDescent="0.2">
      <c r="AD1895" s="11" t="s">
        <v>3920</v>
      </c>
      <c r="AE1895" s="10" t="s">
        <v>3921</v>
      </c>
      <c r="AF1895" s="10" t="s">
        <v>556</v>
      </c>
    </row>
    <row r="1896" spans="30:32" x14ac:dyDescent="0.2">
      <c r="AD1896" s="11" t="s">
        <v>3922</v>
      </c>
      <c r="AE1896" s="10" t="s">
        <v>2923</v>
      </c>
      <c r="AF1896" s="10" t="s">
        <v>556</v>
      </c>
    </row>
    <row r="1897" spans="30:32" x14ac:dyDescent="0.2">
      <c r="AD1897" s="11" t="s">
        <v>3923</v>
      </c>
      <c r="AE1897" s="10" t="s">
        <v>2923</v>
      </c>
      <c r="AF1897" s="10" t="s">
        <v>556</v>
      </c>
    </row>
    <row r="1898" spans="30:32" x14ac:dyDescent="0.2">
      <c r="AD1898" s="11" t="s">
        <v>3924</v>
      </c>
      <c r="AE1898" s="10" t="s">
        <v>3925</v>
      </c>
      <c r="AF1898" s="10" t="s">
        <v>556</v>
      </c>
    </row>
    <row r="1899" spans="30:32" x14ac:dyDescent="0.2">
      <c r="AD1899" s="11" t="s">
        <v>3926</v>
      </c>
      <c r="AE1899" s="10" t="s">
        <v>2923</v>
      </c>
      <c r="AF1899" s="10" t="s">
        <v>556</v>
      </c>
    </row>
    <row r="1900" spans="30:32" x14ac:dyDescent="0.2">
      <c r="AD1900" s="11" t="s">
        <v>3927</v>
      </c>
      <c r="AE1900" s="10" t="s">
        <v>2923</v>
      </c>
      <c r="AF1900" s="10" t="s">
        <v>556</v>
      </c>
    </row>
    <row r="1901" spans="30:32" x14ac:dyDescent="0.2">
      <c r="AD1901" s="11" t="s">
        <v>3928</v>
      </c>
      <c r="AE1901" s="10" t="s">
        <v>2923</v>
      </c>
      <c r="AF1901" s="10" t="s">
        <v>556</v>
      </c>
    </row>
    <row r="1902" spans="30:32" x14ac:dyDescent="0.2">
      <c r="AD1902" s="11" t="s">
        <v>3929</v>
      </c>
      <c r="AE1902" s="10" t="s">
        <v>2923</v>
      </c>
      <c r="AF1902" s="10" t="s">
        <v>556</v>
      </c>
    </row>
    <row r="1903" spans="30:32" x14ac:dyDescent="0.2">
      <c r="AD1903" s="11" t="s">
        <v>3930</v>
      </c>
      <c r="AE1903" s="10" t="s">
        <v>3931</v>
      </c>
      <c r="AF1903" s="10" t="s">
        <v>556</v>
      </c>
    </row>
    <row r="1904" spans="30:32" x14ac:dyDescent="0.2">
      <c r="AD1904" s="11" t="s">
        <v>3932</v>
      </c>
      <c r="AE1904" s="10" t="s">
        <v>3933</v>
      </c>
      <c r="AF1904" s="10" t="s">
        <v>556</v>
      </c>
    </row>
    <row r="1905" spans="30:32" x14ac:dyDescent="0.2">
      <c r="AD1905" s="11" t="s">
        <v>3934</v>
      </c>
      <c r="AE1905" s="10" t="s">
        <v>3935</v>
      </c>
      <c r="AF1905" s="10" t="s">
        <v>556</v>
      </c>
    </row>
    <row r="1906" spans="30:32" x14ac:dyDescent="0.2">
      <c r="AD1906" s="11" t="s">
        <v>3936</v>
      </c>
      <c r="AE1906" s="10" t="s">
        <v>3937</v>
      </c>
      <c r="AF1906" s="10" t="s">
        <v>556</v>
      </c>
    </row>
    <row r="1907" spans="30:32" x14ac:dyDescent="0.2">
      <c r="AD1907" s="11" t="s">
        <v>3938</v>
      </c>
      <c r="AE1907" s="10" t="s">
        <v>3939</v>
      </c>
      <c r="AF1907" s="10" t="s">
        <v>556</v>
      </c>
    </row>
    <row r="1908" spans="30:32" x14ac:dyDescent="0.2">
      <c r="AD1908" s="11" t="s">
        <v>3940</v>
      </c>
      <c r="AE1908" s="10" t="s">
        <v>3408</v>
      </c>
      <c r="AF1908" s="10" t="s">
        <v>556</v>
      </c>
    </row>
    <row r="1909" spans="30:32" x14ac:dyDescent="0.2">
      <c r="AD1909" s="11" t="s">
        <v>3941</v>
      </c>
      <c r="AE1909" s="10" t="s">
        <v>2346</v>
      </c>
      <c r="AF1909" s="10" t="s">
        <v>556</v>
      </c>
    </row>
    <row r="1910" spans="30:32" x14ac:dyDescent="0.2">
      <c r="AD1910" s="11" t="s">
        <v>3942</v>
      </c>
      <c r="AE1910" s="10" t="s">
        <v>3943</v>
      </c>
      <c r="AF1910" s="10" t="s">
        <v>556</v>
      </c>
    </row>
    <row r="1911" spans="30:32" x14ac:dyDescent="0.2">
      <c r="AD1911" s="11" t="s">
        <v>3944</v>
      </c>
      <c r="AE1911" s="10" t="s">
        <v>3945</v>
      </c>
      <c r="AF1911" s="10" t="s">
        <v>556</v>
      </c>
    </row>
    <row r="1912" spans="30:32" x14ac:dyDescent="0.2">
      <c r="AD1912" s="11" t="s">
        <v>3946</v>
      </c>
      <c r="AE1912" s="10" t="s">
        <v>3947</v>
      </c>
      <c r="AF1912" s="10" t="s">
        <v>556</v>
      </c>
    </row>
    <row r="1913" spans="30:32" x14ac:dyDescent="0.2">
      <c r="AD1913" s="11" t="s">
        <v>3948</v>
      </c>
      <c r="AE1913" s="10" t="s">
        <v>3949</v>
      </c>
      <c r="AF1913" s="10" t="s">
        <v>556</v>
      </c>
    </row>
    <row r="1914" spans="30:32" x14ac:dyDescent="0.2">
      <c r="AD1914" s="11" t="s">
        <v>3950</v>
      </c>
      <c r="AE1914" s="10" t="s">
        <v>3951</v>
      </c>
      <c r="AF1914" s="10" t="s">
        <v>556</v>
      </c>
    </row>
    <row r="1915" spans="30:32" x14ac:dyDescent="0.2">
      <c r="AD1915" s="11" t="s">
        <v>3952</v>
      </c>
      <c r="AE1915" s="10" t="s">
        <v>3953</v>
      </c>
      <c r="AF1915" s="10" t="s">
        <v>556</v>
      </c>
    </row>
    <row r="1916" spans="30:32" x14ac:dyDescent="0.2">
      <c r="AD1916" s="11" t="s">
        <v>3954</v>
      </c>
      <c r="AE1916" s="10" t="s">
        <v>3955</v>
      </c>
      <c r="AF1916" s="10" t="s">
        <v>556</v>
      </c>
    </row>
    <row r="1917" spans="30:32" x14ac:dyDescent="0.2">
      <c r="AD1917" s="11" t="s">
        <v>3956</v>
      </c>
      <c r="AE1917" s="10" t="s">
        <v>1802</v>
      </c>
      <c r="AF1917" s="10" t="s">
        <v>556</v>
      </c>
    </row>
    <row r="1918" spans="30:32" x14ac:dyDescent="0.2">
      <c r="AD1918" s="11" t="s">
        <v>3957</v>
      </c>
      <c r="AE1918" s="10" t="s">
        <v>3958</v>
      </c>
      <c r="AF1918" s="10" t="s">
        <v>556</v>
      </c>
    </row>
    <row r="1919" spans="30:32" x14ac:dyDescent="0.2">
      <c r="AD1919" s="11" t="s">
        <v>3959</v>
      </c>
      <c r="AE1919" s="10" t="s">
        <v>3960</v>
      </c>
      <c r="AF1919" s="10" t="s">
        <v>556</v>
      </c>
    </row>
    <row r="1920" spans="30:32" x14ac:dyDescent="0.2">
      <c r="AD1920" s="11" t="s">
        <v>3961</v>
      </c>
      <c r="AE1920" s="10" t="s">
        <v>3962</v>
      </c>
      <c r="AF1920" s="10" t="s">
        <v>556</v>
      </c>
    </row>
    <row r="1921" spans="30:32" x14ac:dyDescent="0.2">
      <c r="AD1921" s="11" t="s">
        <v>3963</v>
      </c>
      <c r="AE1921" s="10" t="s">
        <v>3964</v>
      </c>
      <c r="AF1921" s="10" t="s">
        <v>556</v>
      </c>
    </row>
    <row r="1922" spans="30:32" x14ac:dyDescent="0.2">
      <c r="AD1922" s="11" t="s">
        <v>3965</v>
      </c>
      <c r="AE1922" s="10" t="s">
        <v>3966</v>
      </c>
      <c r="AF1922" s="10" t="s">
        <v>556</v>
      </c>
    </row>
    <row r="1923" spans="30:32" x14ac:dyDescent="0.2">
      <c r="AD1923" s="11" t="s">
        <v>3967</v>
      </c>
      <c r="AE1923" s="10" t="s">
        <v>3968</v>
      </c>
      <c r="AF1923" s="10" t="s">
        <v>556</v>
      </c>
    </row>
    <row r="1924" spans="30:32" x14ac:dyDescent="0.2">
      <c r="AD1924" s="11" t="s">
        <v>3969</v>
      </c>
      <c r="AE1924" s="10" t="s">
        <v>3970</v>
      </c>
      <c r="AF1924" s="10" t="s">
        <v>556</v>
      </c>
    </row>
    <row r="1925" spans="30:32" x14ac:dyDescent="0.2">
      <c r="AD1925" s="11" t="s">
        <v>3971</v>
      </c>
      <c r="AE1925" s="10" t="s">
        <v>2957</v>
      </c>
      <c r="AF1925" s="10" t="s">
        <v>556</v>
      </c>
    </row>
    <row r="1926" spans="30:32" x14ac:dyDescent="0.2">
      <c r="AD1926" s="11" t="s">
        <v>3972</v>
      </c>
      <c r="AE1926" s="10" t="s">
        <v>2957</v>
      </c>
      <c r="AF1926" s="10" t="s">
        <v>556</v>
      </c>
    </row>
    <row r="1927" spans="30:32" x14ac:dyDescent="0.2">
      <c r="AD1927" s="11" t="s">
        <v>3973</v>
      </c>
      <c r="AE1927" s="10" t="s">
        <v>1655</v>
      </c>
      <c r="AF1927" s="10" t="s">
        <v>556</v>
      </c>
    </row>
    <row r="1928" spans="30:32" x14ac:dyDescent="0.2">
      <c r="AD1928" s="11" t="s">
        <v>3974</v>
      </c>
      <c r="AE1928" s="10" t="s">
        <v>3975</v>
      </c>
      <c r="AF1928" s="10" t="s">
        <v>556</v>
      </c>
    </row>
    <row r="1929" spans="30:32" x14ac:dyDescent="0.2">
      <c r="AD1929" s="11" t="s">
        <v>3976</v>
      </c>
      <c r="AE1929" s="10" t="s">
        <v>2196</v>
      </c>
      <c r="AF1929" s="10" t="s">
        <v>556</v>
      </c>
    </row>
    <row r="1930" spans="30:32" x14ac:dyDescent="0.2">
      <c r="AD1930" s="11" t="s">
        <v>3977</v>
      </c>
      <c r="AE1930" s="10" t="s">
        <v>2196</v>
      </c>
      <c r="AF1930" s="10" t="s">
        <v>556</v>
      </c>
    </row>
    <row r="1931" spans="30:32" x14ac:dyDescent="0.2">
      <c r="AD1931" s="11" t="s">
        <v>3978</v>
      </c>
      <c r="AE1931" s="10" t="s">
        <v>2196</v>
      </c>
      <c r="AF1931" s="10" t="s">
        <v>556</v>
      </c>
    </row>
    <row r="1932" spans="30:32" x14ac:dyDescent="0.2">
      <c r="AD1932" s="11" t="s">
        <v>3979</v>
      </c>
      <c r="AE1932" s="10" t="s">
        <v>3980</v>
      </c>
      <c r="AF1932" s="10" t="s">
        <v>556</v>
      </c>
    </row>
    <row r="1933" spans="30:32" x14ac:dyDescent="0.2">
      <c r="AD1933" s="11" t="s">
        <v>3981</v>
      </c>
      <c r="AE1933" s="10" t="s">
        <v>2198</v>
      </c>
      <c r="AF1933" s="10" t="s">
        <v>556</v>
      </c>
    </row>
    <row r="1934" spans="30:32" x14ac:dyDescent="0.2">
      <c r="AD1934" s="11" t="s">
        <v>3982</v>
      </c>
      <c r="AE1934" s="10" t="s">
        <v>2198</v>
      </c>
      <c r="AF1934" s="10" t="s">
        <v>556</v>
      </c>
    </row>
    <row r="1935" spans="30:32" x14ac:dyDescent="0.2">
      <c r="AD1935" s="11" t="s">
        <v>3983</v>
      </c>
      <c r="AE1935" s="10" t="s">
        <v>2198</v>
      </c>
      <c r="AF1935" s="10" t="s">
        <v>556</v>
      </c>
    </row>
    <row r="1936" spans="30:32" x14ac:dyDescent="0.2">
      <c r="AD1936" s="11" t="s">
        <v>3984</v>
      </c>
      <c r="AE1936" s="10" t="s">
        <v>3985</v>
      </c>
      <c r="AF1936" s="10" t="s">
        <v>556</v>
      </c>
    </row>
    <row r="1937" spans="30:32" x14ac:dyDescent="0.2">
      <c r="AD1937" s="11" t="s">
        <v>3986</v>
      </c>
      <c r="AE1937" s="10" t="s">
        <v>3987</v>
      </c>
      <c r="AF1937" s="10" t="s">
        <v>556</v>
      </c>
    </row>
    <row r="1938" spans="30:32" x14ac:dyDescent="0.2">
      <c r="AD1938" s="11" t="s">
        <v>3988</v>
      </c>
      <c r="AE1938" s="10" t="s">
        <v>3989</v>
      </c>
      <c r="AF1938" s="10" t="s">
        <v>556</v>
      </c>
    </row>
    <row r="1939" spans="30:32" x14ac:dyDescent="0.2">
      <c r="AD1939" s="11" t="s">
        <v>3990</v>
      </c>
      <c r="AE1939" s="10" t="s">
        <v>3991</v>
      </c>
      <c r="AF1939" s="10" t="s">
        <v>556</v>
      </c>
    </row>
    <row r="1940" spans="30:32" x14ac:dyDescent="0.2">
      <c r="AD1940" s="11" t="s">
        <v>3992</v>
      </c>
      <c r="AE1940" s="10" t="s">
        <v>3993</v>
      </c>
      <c r="AF1940" s="10" t="s">
        <v>556</v>
      </c>
    </row>
    <row r="1941" spans="30:32" x14ac:dyDescent="0.2">
      <c r="AD1941" s="11" t="s">
        <v>3994</v>
      </c>
      <c r="AE1941" s="10" t="s">
        <v>1712</v>
      </c>
      <c r="AF1941" s="10" t="s">
        <v>556</v>
      </c>
    </row>
    <row r="1942" spans="30:32" x14ac:dyDescent="0.2">
      <c r="AD1942" s="11" t="s">
        <v>3995</v>
      </c>
      <c r="AE1942" s="10" t="s">
        <v>3487</v>
      </c>
      <c r="AF1942" s="10" t="s">
        <v>556</v>
      </c>
    </row>
    <row r="1943" spans="30:32" x14ac:dyDescent="0.2">
      <c r="AD1943" s="11" t="s">
        <v>3996</v>
      </c>
      <c r="AE1943" s="10" t="s">
        <v>3997</v>
      </c>
      <c r="AF1943" s="10" t="s">
        <v>556</v>
      </c>
    </row>
    <row r="1944" spans="30:32" x14ac:dyDescent="0.2">
      <c r="AD1944" s="11" t="s">
        <v>3998</v>
      </c>
      <c r="AE1944" s="10" t="s">
        <v>3000</v>
      </c>
      <c r="AF1944" s="10" t="s">
        <v>556</v>
      </c>
    </row>
    <row r="1945" spans="30:32" x14ac:dyDescent="0.2">
      <c r="AD1945" s="11" t="s">
        <v>3999</v>
      </c>
      <c r="AE1945" s="10" t="s">
        <v>3603</v>
      </c>
      <c r="AF1945" s="10" t="s">
        <v>556</v>
      </c>
    </row>
    <row r="1946" spans="30:32" x14ac:dyDescent="0.2">
      <c r="AD1946" s="11" t="s">
        <v>4000</v>
      </c>
      <c r="AE1946" s="10" t="s">
        <v>4001</v>
      </c>
      <c r="AF1946" s="10" t="s">
        <v>556</v>
      </c>
    </row>
    <row r="1947" spans="30:32" x14ac:dyDescent="0.2">
      <c r="AD1947" s="11" t="s">
        <v>4002</v>
      </c>
      <c r="AE1947" s="10" t="s">
        <v>4003</v>
      </c>
      <c r="AF1947" s="10" t="s">
        <v>556</v>
      </c>
    </row>
    <row r="1948" spans="30:32" x14ac:dyDescent="0.2">
      <c r="AD1948" s="11" t="s">
        <v>4004</v>
      </c>
      <c r="AE1948" s="10" t="s">
        <v>4003</v>
      </c>
      <c r="AF1948" s="10" t="s">
        <v>556</v>
      </c>
    </row>
    <row r="1949" spans="30:32" x14ac:dyDescent="0.2">
      <c r="AD1949" s="11" t="s">
        <v>4005</v>
      </c>
      <c r="AE1949" s="10" t="s">
        <v>4003</v>
      </c>
      <c r="AF1949" s="10" t="s">
        <v>556</v>
      </c>
    </row>
    <row r="1950" spans="30:32" x14ac:dyDescent="0.2">
      <c r="AD1950" s="11" t="s">
        <v>4006</v>
      </c>
      <c r="AE1950" s="10" t="s">
        <v>4007</v>
      </c>
      <c r="AF1950" s="10" t="s">
        <v>556</v>
      </c>
    </row>
    <row r="1951" spans="30:32" x14ac:dyDescent="0.2">
      <c r="AD1951" s="11" t="s">
        <v>4008</v>
      </c>
      <c r="AE1951" s="10" t="s">
        <v>1687</v>
      </c>
      <c r="AF1951" s="10" t="s">
        <v>556</v>
      </c>
    </row>
    <row r="1952" spans="30:32" x14ac:dyDescent="0.2">
      <c r="AD1952" s="11" t="s">
        <v>4009</v>
      </c>
      <c r="AE1952" s="10" t="s">
        <v>1687</v>
      </c>
      <c r="AF1952" s="10" t="s">
        <v>556</v>
      </c>
    </row>
    <row r="1953" spans="30:32" x14ac:dyDescent="0.2">
      <c r="AD1953" s="11" t="s">
        <v>4010</v>
      </c>
      <c r="AE1953" s="10" t="s">
        <v>2249</v>
      </c>
      <c r="AF1953" s="10" t="s">
        <v>556</v>
      </c>
    </row>
    <row r="1954" spans="30:32" x14ac:dyDescent="0.2">
      <c r="AD1954" s="11" t="s">
        <v>4011</v>
      </c>
      <c r="AE1954" s="10" t="s">
        <v>4012</v>
      </c>
      <c r="AF1954" s="10" t="s">
        <v>556</v>
      </c>
    </row>
    <row r="1955" spans="30:32" x14ac:dyDescent="0.2">
      <c r="AD1955" s="11" t="s">
        <v>4013</v>
      </c>
      <c r="AE1955" s="10" t="s">
        <v>4014</v>
      </c>
      <c r="AF1955" s="10" t="s">
        <v>556</v>
      </c>
    </row>
    <row r="1956" spans="30:32" x14ac:dyDescent="0.2">
      <c r="AD1956" s="11" t="s">
        <v>4015</v>
      </c>
      <c r="AE1956" s="10" t="s">
        <v>3016</v>
      </c>
      <c r="AF1956" s="10" t="s">
        <v>556</v>
      </c>
    </row>
    <row r="1957" spans="30:32" x14ac:dyDescent="0.2">
      <c r="AD1957" s="11" t="s">
        <v>4016</v>
      </c>
      <c r="AE1957" s="10" t="s">
        <v>1695</v>
      </c>
      <c r="AF1957" s="10" t="s">
        <v>556</v>
      </c>
    </row>
    <row r="1958" spans="30:32" x14ac:dyDescent="0.2">
      <c r="AD1958" s="11" t="s">
        <v>4017</v>
      </c>
      <c r="AE1958" s="10" t="s">
        <v>3505</v>
      </c>
      <c r="AF1958" s="10" t="s">
        <v>556</v>
      </c>
    </row>
    <row r="1959" spans="30:32" x14ac:dyDescent="0.2">
      <c r="AD1959" s="11" t="s">
        <v>4018</v>
      </c>
      <c r="AE1959" s="10" t="s">
        <v>3505</v>
      </c>
      <c r="AF1959" s="10" t="s">
        <v>556</v>
      </c>
    </row>
    <row r="1960" spans="30:32" x14ac:dyDescent="0.2">
      <c r="AD1960" s="11" t="s">
        <v>4019</v>
      </c>
      <c r="AE1960" s="10" t="s">
        <v>3505</v>
      </c>
      <c r="AF1960" s="10" t="s">
        <v>556</v>
      </c>
    </row>
    <row r="1961" spans="30:32" x14ac:dyDescent="0.2">
      <c r="AD1961" s="11" t="s">
        <v>4020</v>
      </c>
      <c r="AE1961" s="10" t="s">
        <v>3505</v>
      </c>
      <c r="AF1961" s="10" t="s">
        <v>556</v>
      </c>
    </row>
    <row r="1962" spans="30:32" x14ac:dyDescent="0.2">
      <c r="AD1962" s="11" t="s">
        <v>4021</v>
      </c>
      <c r="AE1962" s="10" t="s">
        <v>3505</v>
      </c>
      <c r="AF1962" s="10" t="s">
        <v>556</v>
      </c>
    </row>
    <row r="1963" spans="30:32" x14ac:dyDescent="0.2">
      <c r="AD1963" s="11" t="s">
        <v>4022</v>
      </c>
      <c r="AE1963" s="10" t="s">
        <v>3505</v>
      </c>
      <c r="AF1963" s="10" t="s">
        <v>556</v>
      </c>
    </row>
    <row r="1964" spans="30:32" x14ac:dyDescent="0.2">
      <c r="AD1964" s="11" t="s">
        <v>4023</v>
      </c>
      <c r="AE1964" s="10" t="s">
        <v>3795</v>
      </c>
      <c r="AF1964" s="10" t="s">
        <v>556</v>
      </c>
    </row>
    <row r="1965" spans="30:32" x14ac:dyDescent="0.2">
      <c r="AD1965" s="11" t="s">
        <v>4024</v>
      </c>
      <c r="AE1965" s="10" t="s">
        <v>4025</v>
      </c>
      <c r="AF1965" s="10" t="s">
        <v>556</v>
      </c>
    </row>
    <row r="1966" spans="30:32" x14ac:dyDescent="0.2">
      <c r="AD1966" s="11" t="s">
        <v>4026</v>
      </c>
      <c r="AE1966" s="10" t="s">
        <v>4027</v>
      </c>
      <c r="AF1966" s="10" t="s">
        <v>556</v>
      </c>
    </row>
    <row r="1967" spans="30:32" x14ac:dyDescent="0.2">
      <c r="AD1967" s="11" t="s">
        <v>4028</v>
      </c>
      <c r="AE1967" s="10" t="s">
        <v>3795</v>
      </c>
      <c r="AF1967" s="10" t="s">
        <v>556</v>
      </c>
    </row>
    <row r="1968" spans="30:32" x14ac:dyDescent="0.2">
      <c r="AD1968" s="11" t="s">
        <v>4029</v>
      </c>
      <c r="AE1968" s="10" t="s">
        <v>3194</v>
      </c>
      <c r="AF1968" s="10" t="s">
        <v>556</v>
      </c>
    </row>
    <row r="1969" spans="30:32" x14ac:dyDescent="0.2">
      <c r="AD1969" s="11" t="s">
        <v>4030</v>
      </c>
      <c r="AE1969" s="10" t="s">
        <v>3505</v>
      </c>
      <c r="AF1969" s="10" t="s">
        <v>556</v>
      </c>
    </row>
    <row r="1970" spans="30:32" x14ac:dyDescent="0.2">
      <c r="AD1970" s="11" t="s">
        <v>4031</v>
      </c>
      <c r="AE1970" s="10" t="s">
        <v>3505</v>
      </c>
      <c r="AF1970" s="10" t="s">
        <v>556</v>
      </c>
    </row>
    <row r="1971" spans="30:32" x14ac:dyDescent="0.2">
      <c r="AD1971" s="11" t="s">
        <v>4032</v>
      </c>
      <c r="AE1971" s="10" t="s">
        <v>3505</v>
      </c>
      <c r="AF1971" s="10" t="s">
        <v>556</v>
      </c>
    </row>
    <row r="1972" spans="30:32" x14ac:dyDescent="0.2">
      <c r="AD1972" s="11" t="s">
        <v>4033</v>
      </c>
      <c r="AE1972" s="10" t="s">
        <v>3795</v>
      </c>
      <c r="AF1972" s="10" t="s">
        <v>556</v>
      </c>
    </row>
    <row r="1973" spans="30:32" x14ac:dyDescent="0.2">
      <c r="AD1973" s="11" t="s">
        <v>4034</v>
      </c>
      <c r="AE1973" s="10" t="s">
        <v>4025</v>
      </c>
      <c r="AF1973" s="10" t="s">
        <v>556</v>
      </c>
    </row>
    <row r="1974" spans="30:32" x14ac:dyDescent="0.2">
      <c r="AD1974" s="11" t="s">
        <v>4035</v>
      </c>
      <c r="AE1974" s="10" t="s">
        <v>3795</v>
      </c>
      <c r="AF1974" s="10" t="s">
        <v>556</v>
      </c>
    </row>
    <row r="1975" spans="30:32" x14ac:dyDescent="0.2">
      <c r="AD1975" s="11" t="s">
        <v>4036</v>
      </c>
      <c r="AE1975" s="10" t="s">
        <v>3505</v>
      </c>
      <c r="AF1975" s="10" t="s">
        <v>556</v>
      </c>
    </row>
    <row r="1976" spans="30:32" x14ac:dyDescent="0.2">
      <c r="AD1976" s="11" t="s">
        <v>4037</v>
      </c>
      <c r="AE1976" s="10" t="s">
        <v>3505</v>
      </c>
      <c r="AF1976" s="10" t="s">
        <v>556</v>
      </c>
    </row>
    <row r="1977" spans="30:32" x14ac:dyDescent="0.2">
      <c r="AD1977" s="11" t="s">
        <v>4038</v>
      </c>
      <c r="AE1977" s="10" t="s">
        <v>3505</v>
      </c>
      <c r="AF1977" s="10" t="s">
        <v>556</v>
      </c>
    </row>
    <row r="1978" spans="30:32" x14ac:dyDescent="0.2">
      <c r="AD1978" s="11" t="s">
        <v>4039</v>
      </c>
      <c r="AE1978" s="10" t="s">
        <v>3795</v>
      </c>
      <c r="AF1978" s="10" t="s">
        <v>556</v>
      </c>
    </row>
    <row r="1979" spans="30:32" x14ac:dyDescent="0.2">
      <c r="AD1979" s="11" t="s">
        <v>4040</v>
      </c>
      <c r="AE1979" s="10" t="s">
        <v>4025</v>
      </c>
      <c r="AF1979" s="10" t="s">
        <v>556</v>
      </c>
    </row>
    <row r="1980" spans="30:32" x14ac:dyDescent="0.2">
      <c r="AD1980" s="11" t="s">
        <v>4041</v>
      </c>
      <c r="AE1980" s="10" t="s">
        <v>4027</v>
      </c>
      <c r="AF1980" s="10" t="s">
        <v>556</v>
      </c>
    </row>
    <row r="1981" spans="30:32" x14ac:dyDescent="0.2">
      <c r="AD1981" s="11" t="s">
        <v>4042</v>
      </c>
      <c r="AE1981" s="10" t="s">
        <v>3194</v>
      </c>
      <c r="AF1981" s="10" t="s">
        <v>556</v>
      </c>
    </row>
    <row r="1982" spans="30:32" x14ac:dyDescent="0.2">
      <c r="AD1982" s="11" t="s">
        <v>4043</v>
      </c>
      <c r="AE1982" s="10" t="s">
        <v>3505</v>
      </c>
      <c r="AF1982" s="10" t="s">
        <v>556</v>
      </c>
    </row>
    <row r="1983" spans="30:32" x14ac:dyDescent="0.2">
      <c r="AD1983" s="11" t="s">
        <v>4044</v>
      </c>
      <c r="AE1983" s="10" t="s">
        <v>3795</v>
      </c>
      <c r="AF1983" s="10" t="s">
        <v>556</v>
      </c>
    </row>
    <row r="1984" spans="30:32" x14ac:dyDescent="0.2">
      <c r="AD1984" s="11" t="s">
        <v>4045</v>
      </c>
      <c r="AE1984" s="10" t="s">
        <v>3505</v>
      </c>
      <c r="AF1984" s="10" t="s">
        <v>556</v>
      </c>
    </row>
    <row r="1985" spans="30:32" x14ac:dyDescent="0.2">
      <c r="AD1985" s="11" t="s">
        <v>4046</v>
      </c>
      <c r="AE1985" s="10" t="s">
        <v>3795</v>
      </c>
      <c r="AF1985" s="10" t="s">
        <v>556</v>
      </c>
    </row>
    <row r="1986" spans="30:32" x14ac:dyDescent="0.2">
      <c r="AD1986" s="11" t="s">
        <v>4047</v>
      </c>
      <c r="AE1986" s="10" t="s">
        <v>4025</v>
      </c>
      <c r="AF1986" s="10" t="s">
        <v>556</v>
      </c>
    </row>
    <row r="1987" spans="30:32" x14ac:dyDescent="0.2">
      <c r="AD1987" s="11" t="s">
        <v>4048</v>
      </c>
      <c r="AE1987" s="10" t="s">
        <v>3505</v>
      </c>
      <c r="AF1987" s="10" t="s">
        <v>556</v>
      </c>
    </row>
    <row r="1988" spans="30:32" x14ac:dyDescent="0.2">
      <c r="AD1988" s="11" t="s">
        <v>4049</v>
      </c>
      <c r="AE1988" s="10" t="s">
        <v>3505</v>
      </c>
      <c r="AF1988" s="10" t="s">
        <v>556</v>
      </c>
    </row>
    <row r="1989" spans="30:32" x14ac:dyDescent="0.2">
      <c r="AD1989" s="11" t="s">
        <v>4050</v>
      </c>
      <c r="AE1989" s="10" t="s">
        <v>3505</v>
      </c>
      <c r="AF1989" s="10" t="s">
        <v>556</v>
      </c>
    </row>
    <row r="1990" spans="30:32" x14ac:dyDescent="0.2">
      <c r="AD1990" s="11" t="s">
        <v>4051</v>
      </c>
      <c r="AE1990" s="10" t="s">
        <v>3505</v>
      </c>
      <c r="AF1990" s="10" t="s">
        <v>556</v>
      </c>
    </row>
    <row r="1991" spans="30:32" x14ac:dyDescent="0.2">
      <c r="AD1991" s="11" t="s">
        <v>4052</v>
      </c>
      <c r="AE1991" s="10" t="s">
        <v>3505</v>
      </c>
      <c r="AF1991" s="10" t="s">
        <v>556</v>
      </c>
    </row>
    <row r="1992" spans="30:32" x14ac:dyDescent="0.2">
      <c r="AD1992" s="11" t="s">
        <v>4053</v>
      </c>
      <c r="AE1992" s="10" t="s">
        <v>3505</v>
      </c>
      <c r="AF1992" s="10" t="s">
        <v>556</v>
      </c>
    </row>
    <row r="1993" spans="30:32" x14ac:dyDescent="0.2">
      <c r="AD1993" s="11" t="s">
        <v>4054</v>
      </c>
      <c r="AE1993" s="10" t="s">
        <v>3505</v>
      </c>
      <c r="AF1993" s="10" t="s">
        <v>556</v>
      </c>
    </row>
    <row r="1994" spans="30:32" x14ac:dyDescent="0.2">
      <c r="AD1994" s="11" t="s">
        <v>4055</v>
      </c>
      <c r="AE1994" s="10" t="s">
        <v>3505</v>
      </c>
      <c r="AF1994" s="10" t="s">
        <v>556</v>
      </c>
    </row>
    <row r="1995" spans="30:32" x14ac:dyDescent="0.2">
      <c r="AD1995" s="11" t="s">
        <v>4056</v>
      </c>
      <c r="AE1995" s="10" t="s">
        <v>3505</v>
      </c>
      <c r="AF1995" s="10" t="s">
        <v>556</v>
      </c>
    </row>
    <row r="1996" spans="30:32" x14ac:dyDescent="0.2">
      <c r="AD1996" s="11" t="s">
        <v>4057</v>
      </c>
      <c r="AE1996" s="10" t="s">
        <v>3505</v>
      </c>
      <c r="AF1996" s="10" t="s">
        <v>556</v>
      </c>
    </row>
    <row r="1997" spans="30:32" x14ac:dyDescent="0.2">
      <c r="AD1997" s="11" t="s">
        <v>4058</v>
      </c>
      <c r="AE1997" s="10" t="s">
        <v>3505</v>
      </c>
      <c r="AF1997" s="10" t="s">
        <v>556</v>
      </c>
    </row>
    <row r="1998" spans="30:32" x14ac:dyDescent="0.2">
      <c r="AD1998" s="11" t="s">
        <v>4059</v>
      </c>
      <c r="AE1998" s="10" t="s">
        <v>3505</v>
      </c>
      <c r="AF1998" s="10" t="s">
        <v>556</v>
      </c>
    </row>
    <row r="1999" spans="30:32" x14ac:dyDescent="0.2">
      <c r="AD1999" s="11" t="s">
        <v>4060</v>
      </c>
      <c r="AE1999" s="10" t="s">
        <v>3505</v>
      </c>
      <c r="AF1999" s="10" t="s">
        <v>556</v>
      </c>
    </row>
    <row r="2000" spans="30:32" x14ac:dyDescent="0.2">
      <c r="AD2000" s="11" t="s">
        <v>4061</v>
      </c>
      <c r="AE2000" s="10" t="s">
        <v>3505</v>
      </c>
      <c r="AF2000" s="10" t="s">
        <v>556</v>
      </c>
    </row>
    <row r="2001" spans="30:32" x14ac:dyDescent="0.2">
      <c r="AD2001" s="11" t="s">
        <v>4062</v>
      </c>
      <c r="AE2001" s="10" t="s">
        <v>3505</v>
      </c>
      <c r="AF2001" s="10" t="s">
        <v>556</v>
      </c>
    </row>
    <row r="2002" spans="30:32" x14ac:dyDescent="0.2">
      <c r="AD2002" s="11" t="s">
        <v>4063</v>
      </c>
      <c r="AE2002" s="10" t="s">
        <v>3505</v>
      </c>
      <c r="AF2002" s="10" t="s">
        <v>556</v>
      </c>
    </row>
    <row r="2003" spans="30:32" x14ac:dyDescent="0.2">
      <c r="AD2003" s="11" t="s">
        <v>4064</v>
      </c>
      <c r="AE2003" s="10" t="s">
        <v>3505</v>
      </c>
      <c r="AF2003" s="10" t="s">
        <v>556</v>
      </c>
    </row>
    <row r="2004" spans="30:32" x14ac:dyDescent="0.2">
      <c r="AD2004" s="11" t="s">
        <v>4065</v>
      </c>
      <c r="AE2004" s="10" t="s">
        <v>3505</v>
      </c>
      <c r="AF2004" s="10" t="s">
        <v>556</v>
      </c>
    </row>
    <row r="2005" spans="30:32" x14ac:dyDescent="0.2">
      <c r="AD2005" s="11" t="s">
        <v>4066</v>
      </c>
      <c r="AE2005" s="10" t="s">
        <v>3505</v>
      </c>
      <c r="AF2005" s="10" t="s">
        <v>556</v>
      </c>
    </row>
    <row r="2006" spans="30:32" x14ac:dyDescent="0.2">
      <c r="AD2006" s="11" t="s">
        <v>4067</v>
      </c>
      <c r="AE2006" s="10" t="s">
        <v>3505</v>
      </c>
      <c r="AF2006" s="10" t="s">
        <v>556</v>
      </c>
    </row>
    <row r="2007" spans="30:32" x14ac:dyDescent="0.2">
      <c r="AD2007" s="11" t="s">
        <v>4068</v>
      </c>
      <c r="AE2007" s="10" t="s">
        <v>3505</v>
      </c>
      <c r="AF2007" s="10" t="s">
        <v>556</v>
      </c>
    </row>
    <row r="2008" spans="30:32" x14ac:dyDescent="0.2">
      <c r="AD2008" s="11" t="s">
        <v>4069</v>
      </c>
      <c r="AE2008" s="10" t="s">
        <v>3505</v>
      </c>
      <c r="AF2008" s="10" t="s">
        <v>556</v>
      </c>
    </row>
    <row r="2009" spans="30:32" x14ac:dyDescent="0.2">
      <c r="AD2009" s="11" t="s">
        <v>4070</v>
      </c>
      <c r="AE2009" s="10" t="s">
        <v>4071</v>
      </c>
      <c r="AF2009" s="10" t="s">
        <v>556</v>
      </c>
    </row>
    <row r="2010" spans="30:32" x14ac:dyDescent="0.2">
      <c r="AD2010" s="11" t="s">
        <v>4072</v>
      </c>
      <c r="AE2010" s="10" t="s">
        <v>2266</v>
      </c>
      <c r="AF2010" s="10" t="s">
        <v>556</v>
      </c>
    </row>
    <row r="2011" spans="30:32" x14ac:dyDescent="0.2">
      <c r="AD2011" s="11" t="s">
        <v>4073</v>
      </c>
      <c r="AE2011" s="10" t="s">
        <v>4074</v>
      </c>
      <c r="AF2011" s="10" t="s">
        <v>556</v>
      </c>
    </row>
    <row r="2012" spans="30:32" x14ac:dyDescent="0.2">
      <c r="AD2012" s="11" t="s">
        <v>4075</v>
      </c>
      <c r="AE2012" s="10" t="s">
        <v>4076</v>
      </c>
      <c r="AF2012" s="10" t="s">
        <v>556</v>
      </c>
    </row>
    <row r="2013" spans="30:32" x14ac:dyDescent="0.2">
      <c r="AD2013" s="11" t="s">
        <v>4077</v>
      </c>
      <c r="AE2013" s="10" t="s">
        <v>4078</v>
      </c>
      <c r="AF2013" s="10" t="s">
        <v>556</v>
      </c>
    </row>
    <row r="2014" spans="30:32" x14ac:dyDescent="0.2">
      <c r="AD2014" s="11" t="s">
        <v>4079</v>
      </c>
      <c r="AE2014" s="10" t="s">
        <v>1288</v>
      </c>
      <c r="AF2014" s="10" t="s">
        <v>556</v>
      </c>
    </row>
    <row r="2015" spans="30:32" x14ac:dyDescent="0.2">
      <c r="AD2015" s="11" t="s">
        <v>4080</v>
      </c>
      <c r="AE2015" s="10" t="s">
        <v>4081</v>
      </c>
      <c r="AF2015" s="10" t="s">
        <v>556</v>
      </c>
    </row>
    <row r="2016" spans="30:32" x14ac:dyDescent="0.2">
      <c r="AD2016" s="11" t="s">
        <v>4082</v>
      </c>
      <c r="AE2016" s="10" t="s">
        <v>1827</v>
      </c>
      <c r="AF2016" s="10" t="s">
        <v>556</v>
      </c>
    </row>
    <row r="2017" spans="30:32" x14ac:dyDescent="0.2">
      <c r="AD2017" s="11" t="s">
        <v>4083</v>
      </c>
      <c r="AE2017" s="10" t="s">
        <v>2156</v>
      </c>
      <c r="AF2017" s="10" t="s">
        <v>556</v>
      </c>
    </row>
    <row r="2018" spans="30:32" x14ac:dyDescent="0.2">
      <c r="AD2018" s="11" t="s">
        <v>4084</v>
      </c>
      <c r="AE2018" s="10" t="s">
        <v>2352</v>
      </c>
      <c r="AF2018" s="10" t="s">
        <v>556</v>
      </c>
    </row>
    <row r="2019" spans="30:32" x14ac:dyDescent="0.2">
      <c r="AD2019" s="11" t="s">
        <v>4085</v>
      </c>
      <c r="AE2019" s="10" t="s">
        <v>2376</v>
      </c>
      <c r="AF2019" s="10" t="s">
        <v>556</v>
      </c>
    </row>
    <row r="2020" spans="30:32" x14ac:dyDescent="0.2">
      <c r="AD2020" s="11" t="s">
        <v>4086</v>
      </c>
      <c r="AE2020" s="10" t="s">
        <v>1794</v>
      </c>
      <c r="AF2020" s="10" t="s">
        <v>556</v>
      </c>
    </row>
    <row r="2021" spans="30:32" x14ac:dyDescent="0.2">
      <c r="AD2021" s="11" t="s">
        <v>4087</v>
      </c>
      <c r="AE2021" s="10" t="s">
        <v>1794</v>
      </c>
      <c r="AF2021" s="10" t="s">
        <v>556</v>
      </c>
    </row>
    <row r="2022" spans="30:32" x14ac:dyDescent="0.2">
      <c r="AD2022" s="11" t="s">
        <v>4088</v>
      </c>
      <c r="AE2022" s="10" t="s">
        <v>1794</v>
      </c>
      <c r="AF2022" s="10" t="s">
        <v>556</v>
      </c>
    </row>
    <row r="2023" spans="30:32" x14ac:dyDescent="0.2">
      <c r="AD2023" s="11" t="s">
        <v>4089</v>
      </c>
      <c r="AE2023" s="10" t="s">
        <v>1297</v>
      </c>
      <c r="AF2023" s="10" t="s">
        <v>556</v>
      </c>
    </row>
    <row r="2024" spans="30:32" x14ac:dyDescent="0.2">
      <c r="AD2024" s="11" t="s">
        <v>4090</v>
      </c>
      <c r="AE2024" s="10" t="s">
        <v>1794</v>
      </c>
      <c r="AF2024" s="10" t="s">
        <v>556</v>
      </c>
    </row>
    <row r="2025" spans="30:32" x14ac:dyDescent="0.2">
      <c r="AD2025" s="11" t="s">
        <v>4091</v>
      </c>
      <c r="AE2025" s="10" t="s">
        <v>4092</v>
      </c>
      <c r="AF2025" s="10" t="s">
        <v>556</v>
      </c>
    </row>
    <row r="2026" spans="30:32" x14ac:dyDescent="0.2">
      <c r="AD2026" s="11" t="s">
        <v>4093</v>
      </c>
      <c r="AE2026" s="10" t="s">
        <v>4094</v>
      </c>
      <c r="AF2026" s="10" t="s">
        <v>556</v>
      </c>
    </row>
    <row r="2027" spans="30:32" x14ac:dyDescent="0.2">
      <c r="AD2027" s="11" t="s">
        <v>4095</v>
      </c>
      <c r="AE2027" s="10" t="s">
        <v>3101</v>
      </c>
      <c r="AF2027" s="10" t="s">
        <v>556</v>
      </c>
    </row>
    <row r="2028" spans="30:32" x14ac:dyDescent="0.2">
      <c r="AD2028" s="11" t="s">
        <v>4096</v>
      </c>
      <c r="AE2028" s="10" t="s">
        <v>3101</v>
      </c>
      <c r="AF2028" s="10" t="s">
        <v>556</v>
      </c>
    </row>
    <row r="2029" spans="30:32" x14ac:dyDescent="0.2">
      <c r="AD2029" s="11" t="s">
        <v>4097</v>
      </c>
      <c r="AE2029" s="10" t="s">
        <v>3562</v>
      </c>
      <c r="AF2029" s="10" t="s">
        <v>556</v>
      </c>
    </row>
    <row r="2030" spans="30:32" x14ac:dyDescent="0.2">
      <c r="AD2030" s="11" t="s">
        <v>4098</v>
      </c>
      <c r="AE2030" s="10" t="s">
        <v>4099</v>
      </c>
      <c r="AF2030" s="10" t="s">
        <v>556</v>
      </c>
    </row>
    <row r="2031" spans="30:32" x14ac:dyDescent="0.2">
      <c r="AD2031" s="11" t="s">
        <v>4100</v>
      </c>
      <c r="AE2031" s="10" t="s">
        <v>4101</v>
      </c>
      <c r="AF2031" s="10" t="s">
        <v>556</v>
      </c>
    </row>
    <row r="2032" spans="30:32" x14ac:dyDescent="0.2">
      <c r="AD2032" s="11" t="s">
        <v>4102</v>
      </c>
      <c r="AE2032" s="10" t="s">
        <v>4103</v>
      </c>
      <c r="AF2032" s="10" t="s">
        <v>556</v>
      </c>
    </row>
    <row r="2033" spans="30:32" x14ac:dyDescent="0.2">
      <c r="AD2033" s="11" t="s">
        <v>4104</v>
      </c>
      <c r="AE2033" s="10" t="s">
        <v>4103</v>
      </c>
      <c r="AF2033" s="10" t="s">
        <v>556</v>
      </c>
    </row>
    <row r="2034" spans="30:32" x14ac:dyDescent="0.2">
      <c r="AD2034" s="11" t="s">
        <v>4105</v>
      </c>
      <c r="AE2034" s="10" t="s">
        <v>1832</v>
      </c>
      <c r="AF2034" s="10" t="s">
        <v>556</v>
      </c>
    </row>
    <row r="2035" spans="30:32" x14ac:dyDescent="0.2">
      <c r="AD2035" s="11" t="s">
        <v>4106</v>
      </c>
      <c r="AE2035" s="10" t="s">
        <v>1832</v>
      </c>
      <c r="AF2035" s="10" t="s">
        <v>556</v>
      </c>
    </row>
    <row r="2036" spans="30:32" x14ac:dyDescent="0.2">
      <c r="AD2036" s="11" t="s">
        <v>4107</v>
      </c>
      <c r="AE2036" s="10" t="s">
        <v>4108</v>
      </c>
      <c r="AF2036" s="10" t="s">
        <v>556</v>
      </c>
    </row>
    <row r="2037" spans="30:32" x14ac:dyDescent="0.2">
      <c r="AD2037" s="11" t="s">
        <v>4109</v>
      </c>
      <c r="AE2037" s="10" t="s">
        <v>2408</v>
      </c>
      <c r="AF2037" s="10" t="s">
        <v>556</v>
      </c>
    </row>
    <row r="2038" spans="30:32" x14ac:dyDescent="0.2">
      <c r="AD2038" s="11" t="s">
        <v>4110</v>
      </c>
      <c r="AE2038" s="10" t="s">
        <v>4111</v>
      </c>
      <c r="AF2038" s="10" t="s">
        <v>556</v>
      </c>
    </row>
    <row r="2039" spans="30:32" x14ac:dyDescent="0.2">
      <c r="AD2039" s="11" t="s">
        <v>4112</v>
      </c>
      <c r="AE2039" s="10" t="s">
        <v>4113</v>
      </c>
      <c r="AF2039" s="10" t="s">
        <v>556</v>
      </c>
    </row>
    <row r="2040" spans="30:32" x14ac:dyDescent="0.2">
      <c r="AD2040" s="11" t="s">
        <v>4114</v>
      </c>
      <c r="AE2040" s="10" t="s">
        <v>4115</v>
      </c>
      <c r="AF2040" s="10" t="s">
        <v>556</v>
      </c>
    </row>
    <row r="2041" spans="30:32" x14ac:dyDescent="0.2">
      <c r="AD2041" s="11" t="s">
        <v>4116</v>
      </c>
      <c r="AE2041" s="10" t="s">
        <v>4117</v>
      </c>
      <c r="AF2041" s="10" t="s">
        <v>556</v>
      </c>
    </row>
    <row r="2042" spans="30:32" x14ac:dyDescent="0.2">
      <c r="AD2042" s="11" t="s">
        <v>4118</v>
      </c>
      <c r="AE2042" s="10" t="s">
        <v>4119</v>
      </c>
      <c r="AF2042" s="10" t="s">
        <v>556</v>
      </c>
    </row>
    <row r="2043" spans="30:32" x14ac:dyDescent="0.2">
      <c r="AD2043" s="11" t="s">
        <v>4120</v>
      </c>
      <c r="AE2043" s="10" t="s">
        <v>4121</v>
      </c>
      <c r="AF2043" s="10" t="s">
        <v>556</v>
      </c>
    </row>
    <row r="2044" spans="30:32" x14ac:dyDescent="0.2">
      <c r="AD2044" s="11" t="s">
        <v>4122</v>
      </c>
      <c r="AE2044" s="10" t="s">
        <v>4123</v>
      </c>
      <c r="AF2044" s="10" t="s">
        <v>556</v>
      </c>
    </row>
    <row r="2045" spans="30:32" x14ac:dyDescent="0.2">
      <c r="AD2045" s="11" t="s">
        <v>4124</v>
      </c>
      <c r="AE2045" s="10" t="s">
        <v>4125</v>
      </c>
      <c r="AF2045" s="10" t="s">
        <v>556</v>
      </c>
    </row>
    <row r="2046" spans="30:32" x14ac:dyDescent="0.2">
      <c r="AD2046" s="11" t="s">
        <v>4126</v>
      </c>
      <c r="AE2046" s="10" t="s">
        <v>4127</v>
      </c>
      <c r="AF2046" s="10" t="s">
        <v>556</v>
      </c>
    </row>
    <row r="2047" spans="30:32" x14ac:dyDescent="0.2">
      <c r="AD2047" s="11" t="s">
        <v>4128</v>
      </c>
      <c r="AE2047" s="10" t="s">
        <v>4127</v>
      </c>
      <c r="AF2047" s="10" t="s">
        <v>556</v>
      </c>
    </row>
    <row r="2048" spans="30:32" x14ac:dyDescent="0.2">
      <c r="AD2048" s="11" t="s">
        <v>4129</v>
      </c>
      <c r="AE2048" s="10" t="s">
        <v>4127</v>
      </c>
      <c r="AF2048" s="10" t="s">
        <v>556</v>
      </c>
    </row>
    <row r="2049" spans="30:32" x14ac:dyDescent="0.2">
      <c r="AD2049" s="11" t="s">
        <v>4130</v>
      </c>
      <c r="AE2049" s="10" t="s">
        <v>4127</v>
      </c>
      <c r="AF2049" s="10" t="s">
        <v>556</v>
      </c>
    </row>
    <row r="2050" spans="30:32" x14ac:dyDescent="0.2">
      <c r="AD2050" s="11" t="s">
        <v>4131</v>
      </c>
      <c r="AE2050" s="10" t="s">
        <v>4132</v>
      </c>
      <c r="AF2050" s="10" t="s">
        <v>556</v>
      </c>
    </row>
    <row r="2051" spans="30:32" x14ac:dyDescent="0.2">
      <c r="AD2051" s="11" t="s">
        <v>4133</v>
      </c>
      <c r="AE2051" s="10" t="s">
        <v>4134</v>
      </c>
      <c r="AF2051" s="10" t="s">
        <v>556</v>
      </c>
    </row>
    <row r="2052" spans="30:32" x14ac:dyDescent="0.2">
      <c r="AD2052" s="11" t="s">
        <v>4135</v>
      </c>
      <c r="AE2052" s="10" t="s">
        <v>3594</v>
      </c>
      <c r="AF2052" s="10" t="s">
        <v>556</v>
      </c>
    </row>
    <row r="2053" spans="30:32" x14ac:dyDescent="0.2">
      <c r="AD2053" s="11" t="s">
        <v>4136</v>
      </c>
      <c r="AE2053" s="10" t="s">
        <v>3594</v>
      </c>
      <c r="AF2053" s="10" t="s">
        <v>556</v>
      </c>
    </row>
    <row r="2054" spans="30:32" x14ac:dyDescent="0.2">
      <c r="AD2054" s="11" t="s">
        <v>4137</v>
      </c>
      <c r="AE2054" s="10" t="s">
        <v>3594</v>
      </c>
      <c r="AF2054" s="10" t="s">
        <v>556</v>
      </c>
    </row>
    <row r="2055" spans="30:32" x14ac:dyDescent="0.2">
      <c r="AD2055" s="11" t="s">
        <v>4138</v>
      </c>
      <c r="AE2055" s="10" t="s">
        <v>3594</v>
      </c>
      <c r="AF2055" s="10" t="s">
        <v>556</v>
      </c>
    </row>
    <row r="2056" spans="30:32" x14ac:dyDescent="0.2">
      <c r="AD2056" s="11" t="s">
        <v>4139</v>
      </c>
      <c r="AE2056" s="10" t="s">
        <v>3594</v>
      </c>
      <c r="AF2056" s="10" t="s">
        <v>556</v>
      </c>
    </row>
    <row r="2057" spans="30:32" x14ac:dyDescent="0.2">
      <c r="AD2057" s="11" t="s">
        <v>4140</v>
      </c>
      <c r="AE2057" s="10" t="s">
        <v>3594</v>
      </c>
      <c r="AF2057" s="10" t="s">
        <v>556</v>
      </c>
    </row>
    <row r="2058" spans="30:32" x14ac:dyDescent="0.2">
      <c r="AD2058" s="11" t="s">
        <v>4141</v>
      </c>
      <c r="AE2058" s="10" t="s">
        <v>3594</v>
      </c>
      <c r="AF2058" s="10" t="s">
        <v>556</v>
      </c>
    </row>
    <row r="2059" spans="30:32" x14ac:dyDescent="0.2">
      <c r="AD2059" s="11" t="s">
        <v>4142</v>
      </c>
      <c r="AE2059" s="10" t="s">
        <v>3594</v>
      </c>
      <c r="AF2059" s="10" t="s">
        <v>556</v>
      </c>
    </row>
    <row r="2060" spans="30:32" x14ac:dyDescent="0.2">
      <c r="AD2060" s="11" t="s">
        <v>4143</v>
      </c>
      <c r="AE2060" s="10" t="s">
        <v>3594</v>
      </c>
      <c r="AF2060" s="10" t="s">
        <v>556</v>
      </c>
    </row>
    <row r="2061" spans="30:32" x14ac:dyDescent="0.2">
      <c r="AD2061" s="11" t="s">
        <v>4144</v>
      </c>
      <c r="AE2061" s="10" t="s">
        <v>3594</v>
      </c>
      <c r="AF2061" s="10" t="s">
        <v>556</v>
      </c>
    </row>
    <row r="2062" spans="30:32" x14ac:dyDescent="0.2">
      <c r="AD2062" s="11" t="s">
        <v>4145</v>
      </c>
      <c r="AE2062" s="10" t="s">
        <v>3594</v>
      </c>
      <c r="AF2062" s="10" t="s">
        <v>556</v>
      </c>
    </row>
    <row r="2063" spans="30:32" x14ac:dyDescent="0.2">
      <c r="AD2063" s="11" t="s">
        <v>4146</v>
      </c>
      <c r="AE2063" s="10" t="s">
        <v>3437</v>
      </c>
      <c r="AF2063" s="10" t="s">
        <v>556</v>
      </c>
    </row>
    <row r="2064" spans="30:32" x14ac:dyDescent="0.2">
      <c r="AD2064" s="11" t="s">
        <v>4147</v>
      </c>
      <c r="AE2064" s="10" t="s">
        <v>3594</v>
      </c>
      <c r="AF2064" s="10" t="s">
        <v>556</v>
      </c>
    </row>
    <row r="2065" spans="30:32" x14ac:dyDescent="0.2">
      <c r="AD2065" s="11" t="s">
        <v>4148</v>
      </c>
      <c r="AE2065" s="10" t="s">
        <v>4149</v>
      </c>
      <c r="AF2065" s="10" t="s">
        <v>556</v>
      </c>
    </row>
    <row r="2066" spans="30:32" x14ac:dyDescent="0.2">
      <c r="AD2066" s="11" t="s">
        <v>4150</v>
      </c>
      <c r="AE2066" s="10" t="s">
        <v>3594</v>
      </c>
      <c r="AF2066" s="10" t="s">
        <v>556</v>
      </c>
    </row>
    <row r="2067" spans="30:32" x14ac:dyDescent="0.2">
      <c r="AD2067" s="11" t="s">
        <v>4151</v>
      </c>
      <c r="AE2067" s="10" t="s">
        <v>4152</v>
      </c>
      <c r="AF2067" s="10" t="s">
        <v>556</v>
      </c>
    </row>
    <row r="2068" spans="30:32" x14ac:dyDescent="0.2">
      <c r="AD2068" s="11" t="s">
        <v>4153</v>
      </c>
      <c r="AE2068" s="10" t="s">
        <v>4149</v>
      </c>
      <c r="AF2068" s="10" t="s">
        <v>556</v>
      </c>
    </row>
    <row r="2069" spans="30:32" x14ac:dyDescent="0.2">
      <c r="AD2069" s="11" t="s">
        <v>4154</v>
      </c>
      <c r="AE2069" s="10" t="s">
        <v>4149</v>
      </c>
      <c r="AF2069" s="10" t="s">
        <v>556</v>
      </c>
    </row>
    <row r="2070" spans="30:32" x14ac:dyDescent="0.2">
      <c r="AD2070" s="11" t="s">
        <v>4155</v>
      </c>
      <c r="AE2070" s="10" t="s">
        <v>3594</v>
      </c>
      <c r="AF2070" s="10" t="s">
        <v>556</v>
      </c>
    </row>
    <row r="2071" spans="30:32" x14ac:dyDescent="0.2">
      <c r="AD2071" s="11" t="s">
        <v>4156</v>
      </c>
      <c r="AE2071" s="10" t="s">
        <v>3594</v>
      </c>
      <c r="AF2071" s="10" t="s">
        <v>556</v>
      </c>
    </row>
    <row r="2072" spans="30:32" x14ac:dyDescent="0.2">
      <c r="AD2072" s="11" t="s">
        <v>4157</v>
      </c>
      <c r="AE2072" s="10" t="s">
        <v>3594</v>
      </c>
      <c r="AF2072" s="10" t="s">
        <v>556</v>
      </c>
    </row>
    <row r="2073" spans="30:32" x14ac:dyDescent="0.2">
      <c r="AD2073" s="11" t="s">
        <v>4158</v>
      </c>
      <c r="AE2073" s="10" t="s">
        <v>4159</v>
      </c>
      <c r="AF2073" s="10" t="s">
        <v>556</v>
      </c>
    </row>
    <row r="2074" spans="30:32" x14ac:dyDescent="0.2">
      <c r="AD2074" s="11" t="s">
        <v>4160</v>
      </c>
      <c r="AE2074" s="10" t="s">
        <v>636</v>
      </c>
      <c r="AF2074" s="10" t="s">
        <v>556</v>
      </c>
    </row>
    <row r="2075" spans="30:32" x14ac:dyDescent="0.2">
      <c r="AD2075" s="11" t="s">
        <v>4161</v>
      </c>
      <c r="AE2075" s="10" t="s">
        <v>3594</v>
      </c>
      <c r="AF2075" s="10" t="s">
        <v>556</v>
      </c>
    </row>
    <row r="2076" spans="30:32" x14ac:dyDescent="0.2">
      <c r="AD2076" s="11" t="s">
        <v>4162</v>
      </c>
      <c r="AE2076" s="10" t="s">
        <v>3594</v>
      </c>
      <c r="AF2076" s="10" t="s">
        <v>556</v>
      </c>
    </row>
    <row r="2077" spans="30:32" x14ac:dyDescent="0.2">
      <c r="AD2077" s="11" t="s">
        <v>4163</v>
      </c>
      <c r="AE2077" s="10" t="s">
        <v>3594</v>
      </c>
      <c r="AF2077" s="10" t="s">
        <v>556</v>
      </c>
    </row>
    <row r="2078" spans="30:32" x14ac:dyDescent="0.2">
      <c r="AD2078" s="11" t="s">
        <v>4164</v>
      </c>
      <c r="AE2078" s="10" t="s">
        <v>3594</v>
      </c>
      <c r="AF2078" s="10" t="s">
        <v>556</v>
      </c>
    </row>
    <row r="2079" spans="30:32" x14ac:dyDescent="0.2">
      <c r="AD2079" s="11" t="s">
        <v>4165</v>
      </c>
      <c r="AE2079" s="10" t="s">
        <v>3594</v>
      </c>
      <c r="AF2079" s="10" t="s">
        <v>556</v>
      </c>
    </row>
    <row r="2080" spans="30:32" x14ac:dyDescent="0.2">
      <c r="AD2080" s="11" t="s">
        <v>4166</v>
      </c>
      <c r="AE2080" s="10" t="s">
        <v>3594</v>
      </c>
      <c r="AF2080" s="10" t="s">
        <v>556</v>
      </c>
    </row>
    <row r="2081" spans="30:32" x14ac:dyDescent="0.2">
      <c r="AD2081" s="11" t="s">
        <v>4167</v>
      </c>
      <c r="AE2081" s="10" t="s">
        <v>3594</v>
      </c>
      <c r="AF2081" s="10" t="s">
        <v>556</v>
      </c>
    </row>
    <row r="2082" spans="30:32" x14ac:dyDescent="0.2">
      <c r="AD2082" s="11" t="s">
        <v>4168</v>
      </c>
      <c r="AE2082" s="10" t="s">
        <v>3594</v>
      </c>
      <c r="AF2082" s="10" t="s">
        <v>556</v>
      </c>
    </row>
    <row r="2083" spans="30:32" x14ac:dyDescent="0.2">
      <c r="AD2083" s="11" t="s">
        <v>4169</v>
      </c>
      <c r="AE2083" s="10" t="s">
        <v>3594</v>
      </c>
      <c r="AF2083" s="10" t="s">
        <v>556</v>
      </c>
    </row>
    <row r="2084" spans="30:32" x14ac:dyDescent="0.2">
      <c r="AD2084" s="11" t="s">
        <v>4170</v>
      </c>
      <c r="AE2084" s="10" t="s">
        <v>3594</v>
      </c>
      <c r="AF2084" s="10" t="s">
        <v>556</v>
      </c>
    </row>
    <row r="2085" spans="30:32" x14ac:dyDescent="0.2">
      <c r="AD2085" s="11" t="s">
        <v>4171</v>
      </c>
      <c r="AE2085" s="10" t="s">
        <v>3139</v>
      </c>
      <c r="AF2085" s="10" t="s">
        <v>556</v>
      </c>
    </row>
    <row r="2086" spans="30:32" x14ac:dyDescent="0.2">
      <c r="AD2086" s="11" t="s">
        <v>4172</v>
      </c>
      <c r="AE2086" s="10" t="s">
        <v>4173</v>
      </c>
      <c r="AF2086" s="10" t="s">
        <v>556</v>
      </c>
    </row>
    <row r="2087" spans="30:32" x14ac:dyDescent="0.2">
      <c r="AD2087" s="11" t="s">
        <v>4174</v>
      </c>
      <c r="AE2087" s="10" t="s">
        <v>4175</v>
      </c>
      <c r="AF2087" s="10" t="s">
        <v>556</v>
      </c>
    </row>
    <row r="2088" spans="30:32" x14ac:dyDescent="0.2">
      <c r="AD2088" s="11" t="s">
        <v>4176</v>
      </c>
      <c r="AE2088" s="10" t="s">
        <v>4177</v>
      </c>
      <c r="AF2088" s="10" t="s">
        <v>556</v>
      </c>
    </row>
    <row r="2089" spans="30:32" x14ac:dyDescent="0.2">
      <c r="AD2089" s="11" t="s">
        <v>4178</v>
      </c>
      <c r="AE2089" s="10" t="s">
        <v>4179</v>
      </c>
      <c r="AF2089" s="10" t="s">
        <v>556</v>
      </c>
    </row>
    <row r="2090" spans="30:32" x14ac:dyDescent="0.2">
      <c r="AD2090" s="11" t="s">
        <v>4180</v>
      </c>
      <c r="AE2090" s="10" t="s">
        <v>1225</v>
      </c>
      <c r="AF2090" s="10" t="s">
        <v>556</v>
      </c>
    </row>
    <row r="2091" spans="30:32" x14ac:dyDescent="0.2">
      <c r="AD2091" s="11" t="s">
        <v>4181</v>
      </c>
      <c r="AE2091" s="10" t="s">
        <v>4182</v>
      </c>
      <c r="AF2091" s="10" t="s">
        <v>556</v>
      </c>
    </row>
    <row r="2092" spans="30:32" x14ac:dyDescent="0.2">
      <c r="AD2092" s="11" t="s">
        <v>4183</v>
      </c>
      <c r="AE2092" s="10" t="s">
        <v>4184</v>
      </c>
      <c r="AF2092" s="10" t="s">
        <v>556</v>
      </c>
    </row>
    <row r="2093" spans="30:32" x14ac:dyDescent="0.2">
      <c r="AD2093" s="11" t="s">
        <v>4185</v>
      </c>
      <c r="AE2093" s="10" t="s">
        <v>4186</v>
      </c>
      <c r="AF2093" s="10" t="s">
        <v>556</v>
      </c>
    </row>
    <row r="2094" spans="30:32" x14ac:dyDescent="0.2">
      <c r="AD2094" s="11" t="s">
        <v>4187</v>
      </c>
      <c r="AE2094" s="10" t="s">
        <v>4188</v>
      </c>
      <c r="AF2094" s="10" t="s">
        <v>556</v>
      </c>
    </row>
    <row r="2095" spans="30:32" x14ac:dyDescent="0.2">
      <c r="AD2095" s="11" t="s">
        <v>4189</v>
      </c>
      <c r="AE2095" s="10" t="s">
        <v>4190</v>
      </c>
      <c r="AF2095" s="10" t="s">
        <v>556</v>
      </c>
    </row>
    <row r="2096" spans="30:32" x14ac:dyDescent="0.2">
      <c r="AD2096" s="11" t="s">
        <v>4191</v>
      </c>
      <c r="AE2096" s="10" t="s">
        <v>4192</v>
      </c>
      <c r="AF2096" s="10" t="s">
        <v>556</v>
      </c>
    </row>
    <row r="2097" spans="30:32" x14ac:dyDescent="0.2">
      <c r="AD2097" s="11" t="s">
        <v>4193</v>
      </c>
      <c r="AE2097" s="10" t="s">
        <v>2458</v>
      </c>
      <c r="AF2097" s="10" t="s">
        <v>556</v>
      </c>
    </row>
    <row r="2098" spans="30:32" x14ac:dyDescent="0.2">
      <c r="AD2098" s="11" t="s">
        <v>4194</v>
      </c>
      <c r="AE2098" s="10" t="s">
        <v>4195</v>
      </c>
      <c r="AF2098" s="10" t="s">
        <v>556</v>
      </c>
    </row>
    <row r="2099" spans="30:32" x14ac:dyDescent="0.2">
      <c r="AD2099" s="11" t="s">
        <v>4196</v>
      </c>
      <c r="AE2099" s="10" t="s">
        <v>4197</v>
      </c>
      <c r="AF2099" s="10" t="s">
        <v>556</v>
      </c>
    </row>
    <row r="2100" spans="30:32" x14ac:dyDescent="0.2">
      <c r="AD2100" s="11" t="s">
        <v>4198</v>
      </c>
      <c r="AE2100" s="10" t="s">
        <v>4199</v>
      </c>
      <c r="AF2100" s="10" t="s">
        <v>556</v>
      </c>
    </row>
    <row r="2101" spans="30:32" x14ac:dyDescent="0.2">
      <c r="AD2101" s="11" t="s">
        <v>4200</v>
      </c>
      <c r="AE2101" s="10" t="s">
        <v>4201</v>
      </c>
      <c r="AF2101" s="10" t="s">
        <v>556</v>
      </c>
    </row>
    <row r="2102" spans="30:32" x14ac:dyDescent="0.2">
      <c r="AD2102" s="11" t="s">
        <v>4202</v>
      </c>
      <c r="AE2102" s="10" t="s">
        <v>4201</v>
      </c>
      <c r="AF2102" s="10" t="s">
        <v>556</v>
      </c>
    </row>
    <row r="2103" spans="30:32" x14ac:dyDescent="0.2">
      <c r="AD2103" s="11" t="s">
        <v>4203</v>
      </c>
      <c r="AE2103" s="10" t="s">
        <v>4201</v>
      </c>
      <c r="AF2103" s="10" t="s">
        <v>556</v>
      </c>
    </row>
    <row r="2104" spans="30:32" x14ac:dyDescent="0.2">
      <c r="AD2104" s="11" t="s">
        <v>4204</v>
      </c>
      <c r="AE2104" s="10" t="s">
        <v>4201</v>
      </c>
      <c r="AF2104" s="10" t="s">
        <v>556</v>
      </c>
    </row>
    <row r="2105" spans="30:32" x14ac:dyDescent="0.2">
      <c r="AD2105" s="11" t="s">
        <v>4205</v>
      </c>
      <c r="AE2105" s="10" t="s">
        <v>4201</v>
      </c>
      <c r="AF2105" s="10" t="s">
        <v>556</v>
      </c>
    </row>
    <row r="2106" spans="30:32" x14ac:dyDescent="0.2">
      <c r="AD2106" s="11" t="s">
        <v>4206</v>
      </c>
      <c r="AE2106" s="10" t="s">
        <v>4201</v>
      </c>
      <c r="AF2106" s="10" t="s">
        <v>556</v>
      </c>
    </row>
    <row r="2107" spans="30:32" x14ac:dyDescent="0.2">
      <c r="AD2107" s="11" t="s">
        <v>4207</v>
      </c>
      <c r="AE2107" s="10" t="s">
        <v>4201</v>
      </c>
      <c r="AF2107" s="10" t="s">
        <v>556</v>
      </c>
    </row>
    <row r="2108" spans="30:32" x14ac:dyDescent="0.2">
      <c r="AD2108" s="11" t="s">
        <v>4208</v>
      </c>
      <c r="AE2108" s="10" t="s">
        <v>4201</v>
      </c>
      <c r="AF2108" s="10" t="s">
        <v>556</v>
      </c>
    </row>
    <row r="2109" spans="30:32" x14ac:dyDescent="0.2">
      <c r="AD2109" s="11" t="s">
        <v>4209</v>
      </c>
      <c r="AE2109" s="10" t="s">
        <v>4201</v>
      </c>
      <c r="AF2109" s="10" t="s">
        <v>556</v>
      </c>
    </row>
    <row r="2110" spans="30:32" x14ac:dyDescent="0.2">
      <c r="AD2110" s="11" t="s">
        <v>4210</v>
      </c>
      <c r="AE2110" s="10" t="s">
        <v>4201</v>
      </c>
      <c r="AF2110" s="10" t="s">
        <v>556</v>
      </c>
    </row>
    <row r="2111" spans="30:32" x14ac:dyDescent="0.2">
      <c r="AD2111" s="11" t="s">
        <v>4211</v>
      </c>
      <c r="AE2111" s="10" t="s">
        <v>4201</v>
      </c>
      <c r="AF2111" s="10" t="s">
        <v>556</v>
      </c>
    </row>
    <row r="2112" spans="30:32" x14ac:dyDescent="0.2">
      <c r="AD2112" s="11" t="s">
        <v>4212</v>
      </c>
      <c r="AE2112" s="10" t="s">
        <v>3631</v>
      </c>
      <c r="AF2112" s="10" t="s">
        <v>556</v>
      </c>
    </row>
    <row r="2113" spans="30:32" x14ac:dyDescent="0.2">
      <c r="AD2113" s="11" t="s">
        <v>4213</v>
      </c>
      <c r="AE2113" s="10" t="s">
        <v>4214</v>
      </c>
      <c r="AF2113" s="10" t="s">
        <v>556</v>
      </c>
    </row>
    <row r="2114" spans="30:32" x14ac:dyDescent="0.2">
      <c r="AD2114" s="11" t="s">
        <v>4215</v>
      </c>
      <c r="AE2114" s="10" t="s">
        <v>4216</v>
      </c>
      <c r="AF2114" s="10" t="s">
        <v>556</v>
      </c>
    </row>
    <row r="2115" spans="30:32" x14ac:dyDescent="0.2">
      <c r="AD2115" s="11" t="s">
        <v>4217</v>
      </c>
      <c r="AE2115" s="10" t="s">
        <v>4218</v>
      </c>
      <c r="AF2115" s="10" t="s">
        <v>556</v>
      </c>
    </row>
    <row r="2116" spans="30:32" x14ac:dyDescent="0.2">
      <c r="AD2116" s="11" t="s">
        <v>4219</v>
      </c>
      <c r="AE2116" s="10" t="s">
        <v>4220</v>
      </c>
      <c r="AF2116" s="10" t="s">
        <v>556</v>
      </c>
    </row>
    <row r="2117" spans="30:32" x14ac:dyDescent="0.2">
      <c r="AD2117" s="11" t="s">
        <v>4221</v>
      </c>
      <c r="AE2117" s="10" t="s">
        <v>4222</v>
      </c>
      <c r="AF2117" s="10" t="s">
        <v>556</v>
      </c>
    </row>
    <row r="2118" spans="30:32" x14ac:dyDescent="0.2">
      <c r="AD2118" s="11" t="s">
        <v>4223</v>
      </c>
      <c r="AE2118" s="10" t="s">
        <v>4224</v>
      </c>
      <c r="AF2118" s="10" t="s">
        <v>556</v>
      </c>
    </row>
    <row r="2119" spans="30:32" x14ac:dyDescent="0.2">
      <c r="AD2119" s="11" t="s">
        <v>4225</v>
      </c>
      <c r="AE2119" s="10" t="s">
        <v>4226</v>
      </c>
      <c r="AF2119" s="10" t="s">
        <v>556</v>
      </c>
    </row>
    <row r="2120" spans="30:32" x14ac:dyDescent="0.2">
      <c r="AD2120" s="11" t="s">
        <v>4227</v>
      </c>
      <c r="AE2120" s="10" t="s">
        <v>4228</v>
      </c>
      <c r="AF2120" s="10" t="s">
        <v>556</v>
      </c>
    </row>
    <row r="2121" spans="30:32" x14ac:dyDescent="0.2">
      <c r="AD2121" s="11" t="s">
        <v>4229</v>
      </c>
      <c r="AE2121" s="10" t="s">
        <v>4230</v>
      </c>
      <c r="AF2121" s="10" t="s">
        <v>556</v>
      </c>
    </row>
    <row r="2122" spans="30:32" x14ac:dyDescent="0.2">
      <c r="AD2122" s="11" t="s">
        <v>4231</v>
      </c>
      <c r="AE2122" s="10" t="s">
        <v>4232</v>
      </c>
      <c r="AF2122" s="10" t="s">
        <v>556</v>
      </c>
    </row>
    <row r="2123" spans="30:32" x14ac:dyDescent="0.2">
      <c r="AD2123" s="11" t="s">
        <v>4233</v>
      </c>
      <c r="AE2123" s="10" t="s">
        <v>3184</v>
      </c>
      <c r="AF2123" s="10" t="s">
        <v>556</v>
      </c>
    </row>
    <row r="2124" spans="30:32" x14ac:dyDescent="0.2">
      <c r="AD2124" s="11" t="s">
        <v>4234</v>
      </c>
      <c r="AE2124" s="10" t="s">
        <v>4235</v>
      </c>
      <c r="AF2124" s="10" t="s">
        <v>556</v>
      </c>
    </row>
    <row r="2125" spans="30:32" x14ac:dyDescent="0.2">
      <c r="AD2125" s="11" t="s">
        <v>4236</v>
      </c>
      <c r="AE2125" s="10" t="s">
        <v>4237</v>
      </c>
      <c r="AF2125" s="10" t="s">
        <v>556</v>
      </c>
    </row>
    <row r="2126" spans="30:32" x14ac:dyDescent="0.2">
      <c r="AD2126" s="11" t="s">
        <v>4238</v>
      </c>
      <c r="AE2126" s="10" t="s">
        <v>4239</v>
      </c>
      <c r="AF2126" s="10" t="s">
        <v>556</v>
      </c>
    </row>
    <row r="2127" spans="30:32" x14ac:dyDescent="0.2">
      <c r="AD2127" s="11" t="s">
        <v>4240</v>
      </c>
      <c r="AE2127" s="10" t="s">
        <v>1465</v>
      </c>
      <c r="AF2127" s="10" t="s">
        <v>556</v>
      </c>
    </row>
    <row r="2128" spans="30:32" x14ac:dyDescent="0.2">
      <c r="AD2128" s="11" t="s">
        <v>4241</v>
      </c>
      <c r="AE2128" s="10" t="s">
        <v>4242</v>
      </c>
      <c r="AF2128" s="10" t="s">
        <v>556</v>
      </c>
    </row>
    <row r="2129" spans="30:32" x14ac:dyDescent="0.2">
      <c r="AD2129" s="11" t="s">
        <v>4243</v>
      </c>
      <c r="AE2129" s="10" t="s">
        <v>1227</v>
      </c>
      <c r="AF2129" s="10" t="s">
        <v>556</v>
      </c>
    </row>
    <row r="2130" spans="30:32" x14ac:dyDescent="0.2">
      <c r="AD2130" s="11" t="s">
        <v>4244</v>
      </c>
      <c r="AE2130" s="10" t="s">
        <v>4245</v>
      </c>
      <c r="AF2130" s="10" t="s">
        <v>556</v>
      </c>
    </row>
    <row r="2131" spans="30:32" x14ac:dyDescent="0.2">
      <c r="AD2131" s="11" t="s">
        <v>4246</v>
      </c>
      <c r="AE2131" s="10" t="s">
        <v>4247</v>
      </c>
      <c r="AF2131" s="10" t="s">
        <v>556</v>
      </c>
    </row>
    <row r="2132" spans="30:32" x14ac:dyDescent="0.2">
      <c r="AD2132" s="11" t="s">
        <v>4248</v>
      </c>
      <c r="AE2132" s="10" t="s">
        <v>2545</v>
      </c>
      <c r="AF2132" s="10" t="s">
        <v>556</v>
      </c>
    </row>
    <row r="2133" spans="30:32" x14ac:dyDescent="0.2">
      <c r="AD2133" s="11" t="s">
        <v>4249</v>
      </c>
      <c r="AE2133" s="10" t="s">
        <v>4250</v>
      </c>
      <c r="AF2133" s="10" t="s">
        <v>556</v>
      </c>
    </row>
    <row r="2134" spans="30:32" x14ac:dyDescent="0.2">
      <c r="AD2134" s="11" t="s">
        <v>4251</v>
      </c>
      <c r="AE2134" s="10" t="s">
        <v>4252</v>
      </c>
      <c r="AF2134" s="10" t="s">
        <v>556</v>
      </c>
    </row>
    <row r="2135" spans="30:32" x14ac:dyDescent="0.2">
      <c r="AD2135" s="11" t="s">
        <v>4253</v>
      </c>
      <c r="AE2135" s="10" t="s">
        <v>4254</v>
      </c>
      <c r="AF2135" s="10" t="s">
        <v>556</v>
      </c>
    </row>
    <row r="2136" spans="30:32" x14ac:dyDescent="0.2">
      <c r="AD2136" s="11" t="s">
        <v>4255</v>
      </c>
      <c r="AE2136" s="10" t="s">
        <v>4256</v>
      </c>
      <c r="AF2136" s="10" t="s">
        <v>556</v>
      </c>
    </row>
    <row r="2137" spans="30:32" x14ac:dyDescent="0.2">
      <c r="AD2137" s="11" t="s">
        <v>4257</v>
      </c>
      <c r="AE2137" s="10" t="s">
        <v>4258</v>
      </c>
      <c r="AF2137" s="10" t="s">
        <v>556</v>
      </c>
    </row>
    <row r="2138" spans="30:32" x14ac:dyDescent="0.2">
      <c r="AD2138" s="11" t="s">
        <v>4259</v>
      </c>
      <c r="AE2138" s="10" t="s">
        <v>4260</v>
      </c>
      <c r="AF2138" s="10" t="s">
        <v>556</v>
      </c>
    </row>
    <row r="2139" spans="30:32" x14ac:dyDescent="0.2">
      <c r="AD2139" s="11" t="s">
        <v>4261</v>
      </c>
      <c r="AE2139" s="10" t="s">
        <v>4260</v>
      </c>
      <c r="AF2139" s="10" t="s">
        <v>556</v>
      </c>
    </row>
    <row r="2140" spans="30:32" x14ac:dyDescent="0.2">
      <c r="AD2140" s="11" t="s">
        <v>4262</v>
      </c>
      <c r="AE2140" s="10" t="s">
        <v>4263</v>
      </c>
      <c r="AF2140" s="10" t="s">
        <v>556</v>
      </c>
    </row>
    <row r="2141" spans="30:32" x14ac:dyDescent="0.2">
      <c r="AD2141" s="11" t="s">
        <v>4264</v>
      </c>
      <c r="AE2141" s="10" t="s">
        <v>4265</v>
      </c>
      <c r="AF2141" s="10" t="s">
        <v>556</v>
      </c>
    </row>
    <row r="2142" spans="30:32" x14ac:dyDescent="0.2">
      <c r="AD2142" s="11" t="s">
        <v>4266</v>
      </c>
      <c r="AE2142" s="10" t="s">
        <v>4267</v>
      </c>
      <c r="AF2142" s="10" t="s">
        <v>556</v>
      </c>
    </row>
    <row r="2143" spans="30:32" x14ac:dyDescent="0.2">
      <c r="AD2143" s="11" t="s">
        <v>4268</v>
      </c>
      <c r="AE2143" s="10" t="s">
        <v>4269</v>
      </c>
      <c r="AF2143" s="10" t="s">
        <v>556</v>
      </c>
    </row>
    <row r="2144" spans="30:32" x14ac:dyDescent="0.2">
      <c r="AD2144" s="11" t="s">
        <v>4270</v>
      </c>
      <c r="AE2144" s="10" t="s">
        <v>4271</v>
      </c>
      <c r="AF2144" s="10" t="s">
        <v>556</v>
      </c>
    </row>
    <row r="2145" spans="30:32" x14ac:dyDescent="0.2">
      <c r="AD2145" s="11" t="s">
        <v>4272</v>
      </c>
      <c r="AE2145" s="10" t="s">
        <v>4273</v>
      </c>
      <c r="AF2145" s="10" t="s">
        <v>556</v>
      </c>
    </row>
    <row r="2146" spans="30:32" x14ac:dyDescent="0.2">
      <c r="AD2146" s="11" t="s">
        <v>4274</v>
      </c>
      <c r="AE2146" s="10" t="s">
        <v>1311</v>
      </c>
      <c r="AF2146" s="10" t="s">
        <v>556</v>
      </c>
    </row>
    <row r="2147" spans="30:32" x14ac:dyDescent="0.2">
      <c r="AD2147" s="11" t="s">
        <v>4275</v>
      </c>
      <c r="AE2147" s="10" t="s">
        <v>1223</v>
      </c>
      <c r="AF2147" s="10" t="s">
        <v>556</v>
      </c>
    </row>
    <row r="2148" spans="30:32" x14ac:dyDescent="0.2">
      <c r="AD2148" s="11" t="s">
        <v>4276</v>
      </c>
      <c r="AE2148" s="10" t="s">
        <v>4277</v>
      </c>
      <c r="AF2148" s="10" t="s">
        <v>556</v>
      </c>
    </row>
    <row r="2149" spans="30:32" x14ac:dyDescent="0.2">
      <c r="AD2149" s="11" t="s">
        <v>4278</v>
      </c>
      <c r="AE2149" s="10" t="s">
        <v>1454</v>
      </c>
      <c r="AF2149" s="10" t="s">
        <v>556</v>
      </c>
    </row>
    <row r="2150" spans="30:32" x14ac:dyDescent="0.2">
      <c r="AD2150" s="11" t="s">
        <v>4279</v>
      </c>
      <c r="AE2150" s="10" t="s">
        <v>4280</v>
      </c>
      <c r="AF2150" s="10" t="s">
        <v>556</v>
      </c>
    </row>
    <row r="2151" spans="30:32" x14ac:dyDescent="0.2">
      <c r="AD2151" s="11" t="s">
        <v>4281</v>
      </c>
      <c r="AE2151" s="10" t="s">
        <v>1510</v>
      </c>
      <c r="AF2151" s="10" t="s">
        <v>556</v>
      </c>
    </row>
    <row r="2152" spans="30:32" x14ac:dyDescent="0.2">
      <c r="AD2152" s="11" t="s">
        <v>4282</v>
      </c>
      <c r="AE2152" s="10" t="s">
        <v>4283</v>
      </c>
      <c r="AF2152" s="10" t="s">
        <v>556</v>
      </c>
    </row>
    <row r="2153" spans="30:32" x14ac:dyDescent="0.2">
      <c r="AD2153" s="11" t="s">
        <v>4284</v>
      </c>
      <c r="AE2153" s="10" t="s">
        <v>2638</v>
      </c>
      <c r="AF2153" s="10" t="s">
        <v>556</v>
      </c>
    </row>
    <row r="2154" spans="30:32" x14ac:dyDescent="0.2">
      <c r="AD2154" s="11" t="s">
        <v>4285</v>
      </c>
      <c r="AE2154" s="10" t="s">
        <v>4286</v>
      </c>
      <c r="AF2154" s="10" t="s">
        <v>556</v>
      </c>
    </row>
    <row r="2155" spans="30:32" x14ac:dyDescent="0.2">
      <c r="AD2155" s="11" t="s">
        <v>4287</v>
      </c>
      <c r="AE2155" s="10" t="s">
        <v>4288</v>
      </c>
      <c r="AF2155" s="10" t="s">
        <v>556</v>
      </c>
    </row>
    <row r="2156" spans="30:32" x14ac:dyDescent="0.2">
      <c r="AD2156" s="11" t="s">
        <v>4289</v>
      </c>
      <c r="AE2156" s="10" t="s">
        <v>4290</v>
      </c>
      <c r="AF2156" s="10" t="s">
        <v>556</v>
      </c>
    </row>
    <row r="2157" spans="30:32" x14ac:dyDescent="0.2">
      <c r="AD2157" s="11" t="s">
        <v>4291</v>
      </c>
      <c r="AE2157" s="10" t="s">
        <v>4292</v>
      </c>
      <c r="AF2157" s="10" t="s">
        <v>556</v>
      </c>
    </row>
    <row r="2158" spans="30:32" x14ac:dyDescent="0.2">
      <c r="AD2158" s="11" t="s">
        <v>4293</v>
      </c>
      <c r="AE2158" s="10" t="s">
        <v>4294</v>
      </c>
      <c r="AF2158" s="10" t="s">
        <v>556</v>
      </c>
    </row>
    <row r="2159" spans="30:32" x14ac:dyDescent="0.2">
      <c r="AD2159" s="11" t="s">
        <v>4295</v>
      </c>
      <c r="AE2159" s="10" t="s">
        <v>4296</v>
      </c>
      <c r="AF2159" s="10" t="s">
        <v>556</v>
      </c>
    </row>
    <row r="2160" spans="30:32" x14ac:dyDescent="0.2">
      <c r="AD2160" s="11" t="s">
        <v>4297</v>
      </c>
      <c r="AE2160" s="10" t="s">
        <v>4298</v>
      </c>
      <c r="AF2160" s="10" t="s">
        <v>556</v>
      </c>
    </row>
    <row r="2161" spans="30:32" x14ac:dyDescent="0.2">
      <c r="AD2161" s="11" t="s">
        <v>4299</v>
      </c>
      <c r="AE2161" s="10" t="s">
        <v>4300</v>
      </c>
      <c r="AF2161" s="10" t="s">
        <v>556</v>
      </c>
    </row>
    <row r="2162" spans="30:32" x14ac:dyDescent="0.2">
      <c r="AD2162" s="11" t="s">
        <v>4301</v>
      </c>
      <c r="AE2162" s="10" t="s">
        <v>4302</v>
      </c>
      <c r="AF2162" s="10" t="s">
        <v>556</v>
      </c>
    </row>
    <row r="2163" spans="30:32" x14ac:dyDescent="0.2">
      <c r="AD2163" s="11" t="s">
        <v>4303</v>
      </c>
      <c r="AE2163" s="10" t="s">
        <v>2802</v>
      </c>
      <c r="AF2163" s="10" t="s">
        <v>556</v>
      </c>
    </row>
    <row r="2164" spans="30:32" x14ac:dyDescent="0.2">
      <c r="AD2164" s="11" t="s">
        <v>4304</v>
      </c>
      <c r="AE2164" s="10" t="s">
        <v>4305</v>
      </c>
      <c r="AF2164" s="10" t="s">
        <v>556</v>
      </c>
    </row>
    <row r="2165" spans="30:32" x14ac:dyDescent="0.2">
      <c r="AD2165" s="11" t="s">
        <v>4306</v>
      </c>
      <c r="AE2165" s="10" t="s">
        <v>2479</v>
      </c>
      <c r="AF2165" s="10" t="s">
        <v>556</v>
      </c>
    </row>
    <row r="2166" spans="30:32" x14ac:dyDescent="0.2">
      <c r="AD2166" s="11" t="s">
        <v>4307</v>
      </c>
      <c r="AE2166" s="10" t="s">
        <v>4308</v>
      </c>
      <c r="AF2166" s="10" t="s">
        <v>556</v>
      </c>
    </row>
    <row r="2167" spans="30:32" x14ac:dyDescent="0.2">
      <c r="AD2167" s="11" t="s">
        <v>4309</v>
      </c>
      <c r="AE2167" s="10" t="s">
        <v>3720</v>
      </c>
      <c r="AF2167" s="10" t="s">
        <v>556</v>
      </c>
    </row>
    <row r="2168" spans="30:32" x14ac:dyDescent="0.2">
      <c r="AD2168" s="11" t="s">
        <v>4310</v>
      </c>
      <c r="AE2168" s="10" t="s">
        <v>4311</v>
      </c>
      <c r="AF2168" s="10" t="s">
        <v>556</v>
      </c>
    </row>
    <row r="2169" spans="30:32" x14ac:dyDescent="0.2">
      <c r="AD2169" s="11" t="s">
        <v>4312</v>
      </c>
      <c r="AE2169" s="10" t="s">
        <v>4313</v>
      </c>
      <c r="AF2169" s="10" t="s">
        <v>556</v>
      </c>
    </row>
    <row r="2170" spans="30:32" x14ac:dyDescent="0.2">
      <c r="AD2170" s="11" t="s">
        <v>4314</v>
      </c>
      <c r="AE2170" s="10" t="s">
        <v>4315</v>
      </c>
      <c r="AF2170" s="10" t="s">
        <v>556</v>
      </c>
    </row>
    <row r="2171" spans="30:32" x14ac:dyDescent="0.2">
      <c r="AD2171" s="11" t="s">
        <v>4316</v>
      </c>
      <c r="AE2171" s="10" t="s">
        <v>3671</v>
      </c>
      <c r="AF2171" s="10" t="s">
        <v>556</v>
      </c>
    </row>
    <row r="2172" spans="30:32" x14ac:dyDescent="0.2">
      <c r="AD2172" s="11" t="s">
        <v>4317</v>
      </c>
      <c r="AE2172" s="10" t="s">
        <v>3671</v>
      </c>
      <c r="AF2172" s="10" t="s">
        <v>556</v>
      </c>
    </row>
    <row r="2173" spans="30:32" x14ac:dyDescent="0.2">
      <c r="AD2173" s="11" t="s">
        <v>4318</v>
      </c>
      <c r="AE2173" s="10" t="s">
        <v>3671</v>
      </c>
      <c r="AF2173" s="10" t="s">
        <v>556</v>
      </c>
    </row>
    <row r="2174" spans="30:32" x14ac:dyDescent="0.2">
      <c r="AD2174" s="11" t="s">
        <v>4319</v>
      </c>
      <c r="AE2174" s="10" t="s">
        <v>3671</v>
      </c>
      <c r="AF2174" s="10" t="s">
        <v>556</v>
      </c>
    </row>
    <row r="2175" spans="30:32" x14ac:dyDescent="0.2">
      <c r="AD2175" s="11" t="s">
        <v>4320</v>
      </c>
      <c r="AE2175" s="10" t="s">
        <v>3671</v>
      </c>
      <c r="AF2175" s="10" t="s">
        <v>556</v>
      </c>
    </row>
    <row r="2176" spans="30:32" x14ac:dyDescent="0.2">
      <c r="AD2176" s="11" t="s">
        <v>4321</v>
      </c>
      <c r="AE2176" s="10" t="s">
        <v>3671</v>
      </c>
      <c r="AF2176" s="10" t="s">
        <v>556</v>
      </c>
    </row>
    <row r="2177" spans="30:32" x14ac:dyDescent="0.2">
      <c r="AD2177" s="11" t="s">
        <v>4322</v>
      </c>
      <c r="AE2177" s="10" t="s">
        <v>3671</v>
      </c>
      <c r="AF2177" s="10" t="s">
        <v>556</v>
      </c>
    </row>
    <row r="2178" spans="30:32" x14ac:dyDescent="0.2">
      <c r="AD2178" s="11" t="s">
        <v>4323</v>
      </c>
      <c r="AE2178" s="10" t="s">
        <v>3671</v>
      </c>
      <c r="AF2178" s="10" t="s">
        <v>556</v>
      </c>
    </row>
    <row r="2179" spans="30:32" x14ac:dyDescent="0.2">
      <c r="AD2179" s="11" t="s">
        <v>4324</v>
      </c>
      <c r="AE2179" s="10" t="s">
        <v>3671</v>
      </c>
      <c r="AF2179" s="10" t="s">
        <v>556</v>
      </c>
    </row>
    <row r="2180" spans="30:32" x14ac:dyDescent="0.2">
      <c r="AD2180" s="11" t="s">
        <v>4325</v>
      </c>
      <c r="AE2180" s="10" t="s">
        <v>3671</v>
      </c>
      <c r="AF2180" s="10" t="s">
        <v>556</v>
      </c>
    </row>
    <row r="2181" spans="30:32" x14ac:dyDescent="0.2">
      <c r="AD2181" s="11" t="s">
        <v>4326</v>
      </c>
      <c r="AE2181" s="10" t="s">
        <v>3671</v>
      </c>
      <c r="AF2181" s="10" t="s">
        <v>556</v>
      </c>
    </row>
    <row r="2182" spans="30:32" x14ac:dyDescent="0.2">
      <c r="AD2182" s="11" t="s">
        <v>4327</v>
      </c>
      <c r="AE2182" s="10" t="s">
        <v>3671</v>
      </c>
      <c r="AF2182" s="10" t="s">
        <v>556</v>
      </c>
    </row>
    <row r="2183" spans="30:32" x14ac:dyDescent="0.2">
      <c r="AD2183" s="11" t="s">
        <v>4328</v>
      </c>
      <c r="AE2183" s="10" t="s">
        <v>3671</v>
      </c>
      <c r="AF2183" s="10" t="s">
        <v>556</v>
      </c>
    </row>
    <row r="2184" spans="30:32" x14ac:dyDescent="0.2">
      <c r="AD2184" s="11" t="s">
        <v>4329</v>
      </c>
      <c r="AE2184" s="10" t="s">
        <v>3671</v>
      </c>
      <c r="AF2184" s="10" t="s">
        <v>556</v>
      </c>
    </row>
    <row r="2185" spans="30:32" x14ac:dyDescent="0.2">
      <c r="AD2185" s="11" t="s">
        <v>4330</v>
      </c>
      <c r="AE2185" s="10" t="s">
        <v>3671</v>
      </c>
      <c r="AF2185" s="10" t="s">
        <v>556</v>
      </c>
    </row>
    <row r="2186" spans="30:32" x14ac:dyDescent="0.2">
      <c r="AD2186" s="11" t="s">
        <v>4331</v>
      </c>
      <c r="AE2186" s="10" t="s">
        <v>3671</v>
      </c>
      <c r="AF2186" s="10" t="s">
        <v>556</v>
      </c>
    </row>
    <row r="2187" spans="30:32" x14ac:dyDescent="0.2">
      <c r="AD2187" s="11" t="s">
        <v>4332</v>
      </c>
      <c r="AE2187" s="10" t="s">
        <v>3671</v>
      </c>
      <c r="AF2187" s="10" t="s">
        <v>556</v>
      </c>
    </row>
    <row r="2188" spans="30:32" x14ac:dyDescent="0.2">
      <c r="AD2188" s="11" t="s">
        <v>4333</v>
      </c>
      <c r="AE2188" s="10" t="s">
        <v>3671</v>
      </c>
      <c r="AF2188" s="10" t="s">
        <v>556</v>
      </c>
    </row>
    <row r="2189" spans="30:32" x14ac:dyDescent="0.2">
      <c r="AD2189" s="11" t="s">
        <v>4334</v>
      </c>
      <c r="AE2189" s="10" t="s">
        <v>3671</v>
      </c>
      <c r="AF2189" s="10" t="s">
        <v>556</v>
      </c>
    </row>
    <row r="2190" spans="30:32" x14ac:dyDescent="0.2">
      <c r="AD2190" s="11" t="s">
        <v>4335</v>
      </c>
      <c r="AE2190" s="10" t="s">
        <v>1555</v>
      </c>
      <c r="AF2190" s="10" t="s">
        <v>556</v>
      </c>
    </row>
    <row r="2191" spans="30:32" x14ac:dyDescent="0.2">
      <c r="AD2191" s="11" t="s">
        <v>4336</v>
      </c>
      <c r="AE2191" s="10" t="s">
        <v>4337</v>
      </c>
      <c r="AF2191" s="10" t="s">
        <v>556</v>
      </c>
    </row>
    <row r="2192" spans="30:32" x14ac:dyDescent="0.2">
      <c r="AD2192" s="11" t="s">
        <v>4338</v>
      </c>
      <c r="AE2192" s="10" t="s">
        <v>2700</v>
      </c>
      <c r="AF2192" s="10" t="s">
        <v>556</v>
      </c>
    </row>
    <row r="2193" spans="30:32" x14ac:dyDescent="0.2">
      <c r="AD2193" s="11" t="s">
        <v>4339</v>
      </c>
      <c r="AE2193" s="10" t="s">
        <v>4340</v>
      </c>
      <c r="AF2193" s="10" t="s">
        <v>556</v>
      </c>
    </row>
    <row r="2194" spans="30:32" x14ac:dyDescent="0.2">
      <c r="AD2194" s="11" t="s">
        <v>4341</v>
      </c>
      <c r="AE2194" s="10" t="s">
        <v>4342</v>
      </c>
      <c r="AF2194" s="10" t="s">
        <v>556</v>
      </c>
    </row>
    <row r="2195" spans="30:32" x14ac:dyDescent="0.2">
      <c r="AD2195" s="11" t="s">
        <v>4343</v>
      </c>
      <c r="AE2195" s="10" t="s">
        <v>4344</v>
      </c>
      <c r="AF2195" s="10" t="s">
        <v>556</v>
      </c>
    </row>
    <row r="2196" spans="30:32" x14ac:dyDescent="0.2">
      <c r="AD2196" s="11" t="s">
        <v>4345</v>
      </c>
      <c r="AE2196" s="10" t="s">
        <v>4344</v>
      </c>
      <c r="AF2196" s="10" t="s">
        <v>556</v>
      </c>
    </row>
    <row r="2197" spans="30:32" x14ac:dyDescent="0.2">
      <c r="AD2197" s="11" t="s">
        <v>4346</v>
      </c>
      <c r="AE2197" s="10" t="s">
        <v>4347</v>
      </c>
      <c r="AF2197" s="10" t="s">
        <v>556</v>
      </c>
    </row>
    <row r="2198" spans="30:32" x14ac:dyDescent="0.2">
      <c r="AD2198" s="11" t="s">
        <v>4348</v>
      </c>
      <c r="AE2198" s="10" t="s">
        <v>4347</v>
      </c>
      <c r="AF2198" s="10" t="s">
        <v>556</v>
      </c>
    </row>
    <row r="2199" spans="30:32" x14ac:dyDescent="0.2">
      <c r="AD2199" s="11" t="s">
        <v>4349</v>
      </c>
      <c r="AE2199" s="10" t="s">
        <v>4350</v>
      </c>
      <c r="AF2199" s="10" t="s">
        <v>556</v>
      </c>
    </row>
    <row r="2200" spans="30:32" x14ac:dyDescent="0.2">
      <c r="AD2200" s="11" t="s">
        <v>4351</v>
      </c>
      <c r="AE2200" s="10" t="s">
        <v>4352</v>
      </c>
      <c r="AF2200" s="10" t="s">
        <v>556</v>
      </c>
    </row>
    <row r="2201" spans="30:32" x14ac:dyDescent="0.2">
      <c r="AD2201" s="11" t="s">
        <v>4353</v>
      </c>
      <c r="AE2201" s="10" t="s">
        <v>4354</v>
      </c>
      <c r="AF2201" s="10" t="s">
        <v>556</v>
      </c>
    </row>
    <row r="2202" spans="30:32" x14ac:dyDescent="0.2">
      <c r="AD2202" s="11" t="s">
        <v>4355</v>
      </c>
      <c r="AE2202" s="10" t="s">
        <v>4356</v>
      </c>
      <c r="AF2202" s="10" t="s">
        <v>556</v>
      </c>
    </row>
    <row r="2203" spans="30:32" x14ac:dyDescent="0.2">
      <c r="AD2203" s="11" t="s">
        <v>4357</v>
      </c>
      <c r="AE2203" s="10" t="s">
        <v>3609</v>
      </c>
      <c r="AF2203" s="10" t="s">
        <v>556</v>
      </c>
    </row>
    <row r="2204" spans="30:32" x14ac:dyDescent="0.2">
      <c r="AD2204" s="11" t="s">
        <v>4358</v>
      </c>
      <c r="AE2204" s="10" t="s">
        <v>2716</v>
      </c>
      <c r="AF2204" s="10" t="s">
        <v>556</v>
      </c>
    </row>
    <row r="2205" spans="30:32" x14ac:dyDescent="0.2">
      <c r="AD2205" s="11" t="s">
        <v>4359</v>
      </c>
      <c r="AE2205" s="10" t="s">
        <v>4360</v>
      </c>
      <c r="AF2205" s="10" t="s">
        <v>556</v>
      </c>
    </row>
    <row r="2206" spans="30:32" x14ac:dyDescent="0.2">
      <c r="AD2206" s="11" t="s">
        <v>4361</v>
      </c>
      <c r="AE2206" s="10" t="s">
        <v>4362</v>
      </c>
      <c r="AF2206" s="10" t="s">
        <v>556</v>
      </c>
    </row>
    <row r="2207" spans="30:32" x14ac:dyDescent="0.2">
      <c r="AD2207" s="11" t="s">
        <v>4363</v>
      </c>
      <c r="AE2207" s="10" t="s">
        <v>4364</v>
      </c>
      <c r="AF2207" s="10" t="s">
        <v>556</v>
      </c>
    </row>
    <row r="2208" spans="30:32" x14ac:dyDescent="0.2">
      <c r="AD2208" s="11" t="s">
        <v>4365</v>
      </c>
      <c r="AE2208" s="10" t="s">
        <v>4366</v>
      </c>
      <c r="AF2208" s="10" t="s">
        <v>556</v>
      </c>
    </row>
    <row r="2209" spans="30:32" x14ac:dyDescent="0.2">
      <c r="AD2209" s="11" t="s">
        <v>4367</v>
      </c>
      <c r="AE2209" s="10" t="s">
        <v>4364</v>
      </c>
      <c r="AF2209" s="10" t="s">
        <v>556</v>
      </c>
    </row>
    <row r="2210" spans="30:32" x14ac:dyDescent="0.2">
      <c r="AD2210" s="11" t="s">
        <v>4368</v>
      </c>
      <c r="AE2210" s="10" t="s">
        <v>4369</v>
      </c>
      <c r="AF2210" s="10" t="s">
        <v>556</v>
      </c>
    </row>
    <row r="2211" spans="30:32" x14ac:dyDescent="0.2">
      <c r="AD2211" s="11" t="s">
        <v>4370</v>
      </c>
      <c r="AE2211" s="10" t="s">
        <v>1388</v>
      </c>
      <c r="AF2211" s="10" t="s">
        <v>556</v>
      </c>
    </row>
    <row r="2212" spans="30:32" x14ac:dyDescent="0.2">
      <c r="AD2212" s="11" t="s">
        <v>4371</v>
      </c>
      <c r="AE2212" s="10" t="s">
        <v>4372</v>
      </c>
      <c r="AF2212" s="10" t="s">
        <v>556</v>
      </c>
    </row>
    <row r="2213" spans="30:32" x14ac:dyDescent="0.2">
      <c r="AD2213" s="11" t="s">
        <v>4373</v>
      </c>
      <c r="AE2213" s="10" t="s">
        <v>4372</v>
      </c>
      <c r="AF2213" s="10" t="s">
        <v>556</v>
      </c>
    </row>
    <row r="2214" spans="30:32" x14ac:dyDescent="0.2">
      <c r="AD2214" s="11" t="s">
        <v>4374</v>
      </c>
      <c r="AE2214" s="10" t="s">
        <v>4375</v>
      </c>
      <c r="AF2214" s="10" t="s">
        <v>556</v>
      </c>
    </row>
    <row r="2215" spans="30:32" x14ac:dyDescent="0.2">
      <c r="AD2215" s="11" t="s">
        <v>4376</v>
      </c>
      <c r="AE2215" s="10" t="s">
        <v>4377</v>
      </c>
      <c r="AF2215" s="10" t="s">
        <v>556</v>
      </c>
    </row>
    <row r="2216" spans="30:32" x14ac:dyDescent="0.2">
      <c r="AD2216" s="11" t="s">
        <v>4378</v>
      </c>
      <c r="AE2216" s="10" t="s">
        <v>4379</v>
      </c>
      <c r="AF2216" s="10" t="s">
        <v>556</v>
      </c>
    </row>
    <row r="2217" spans="30:32" x14ac:dyDescent="0.2">
      <c r="AD2217" s="11" t="s">
        <v>4380</v>
      </c>
      <c r="AE2217" s="10" t="s">
        <v>3762</v>
      </c>
      <c r="AF2217" s="10" t="s">
        <v>556</v>
      </c>
    </row>
    <row r="2218" spans="30:32" x14ac:dyDescent="0.2">
      <c r="AD2218" s="11" t="s">
        <v>4381</v>
      </c>
      <c r="AE2218" s="10" t="s">
        <v>3762</v>
      </c>
      <c r="AF2218" s="10" t="s">
        <v>556</v>
      </c>
    </row>
    <row r="2219" spans="30:32" x14ac:dyDescent="0.2">
      <c r="AD2219" s="11" t="s">
        <v>4382</v>
      </c>
      <c r="AE2219" s="10" t="s">
        <v>3762</v>
      </c>
      <c r="AF2219" s="10" t="s">
        <v>556</v>
      </c>
    </row>
    <row r="2220" spans="30:32" x14ac:dyDescent="0.2">
      <c r="AD2220" s="11" t="s">
        <v>4383</v>
      </c>
      <c r="AE2220" s="10" t="s">
        <v>3762</v>
      </c>
      <c r="AF2220" s="10" t="s">
        <v>556</v>
      </c>
    </row>
    <row r="2221" spans="30:32" x14ac:dyDescent="0.2">
      <c r="AD2221" s="11" t="s">
        <v>4384</v>
      </c>
      <c r="AE2221" s="10" t="s">
        <v>4385</v>
      </c>
      <c r="AF2221" s="10" t="s">
        <v>556</v>
      </c>
    </row>
    <row r="2222" spans="30:32" x14ac:dyDescent="0.2">
      <c r="AD2222" s="11" t="s">
        <v>4386</v>
      </c>
      <c r="AE2222" s="10" t="s">
        <v>2754</v>
      </c>
      <c r="AF2222" s="10" t="s">
        <v>556</v>
      </c>
    </row>
    <row r="2223" spans="30:32" x14ac:dyDescent="0.2">
      <c r="AD2223" s="11" t="s">
        <v>4387</v>
      </c>
      <c r="AE2223" s="10" t="s">
        <v>4388</v>
      </c>
      <c r="AF2223" s="10" t="s">
        <v>556</v>
      </c>
    </row>
    <row r="2224" spans="30:32" x14ac:dyDescent="0.2">
      <c r="AD2224" s="11" t="s">
        <v>4389</v>
      </c>
      <c r="AE2224" s="10" t="s">
        <v>3768</v>
      </c>
      <c r="AF2224" s="10" t="s">
        <v>556</v>
      </c>
    </row>
    <row r="2225" spans="30:32" x14ac:dyDescent="0.2">
      <c r="AD2225" s="11" t="s">
        <v>4390</v>
      </c>
      <c r="AE2225" s="10" t="s">
        <v>3768</v>
      </c>
      <c r="AF2225" s="10" t="s">
        <v>556</v>
      </c>
    </row>
    <row r="2226" spans="30:32" x14ac:dyDescent="0.2">
      <c r="AD2226" s="11" t="s">
        <v>4391</v>
      </c>
      <c r="AE2226" s="10" t="s">
        <v>3768</v>
      </c>
      <c r="AF2226" s="10" t="s">
        <v>556</v>
      </c>
    </row>
    <row r="2227" spans="30:32" x14ac:dyDescent="0.2">
      <c r="AD2227" s="11" t="s">
        <v>4392</v>
      </c>
      <c r="AE2227" s="10" t="s">
        <v>3768</v>
      </c>
      <c r="AF2227" s="10" t="s">
        <v>556</v>
      </c>
    </row>
    <row r="2228" spans="30:32" x14ac:dyDescent="0.2">
      <c r="AD2228" s="11" t="s">
        <v>4393</v>
      </c>
      <c r="AE2228" s="10" t="s">
        <v>3768</v>
      </c>
      <c r="AF2228" s="10" t="s">
        <v>556</v>
      </c>
    </row>
    <row r="2229" spans="30:32" x14ac:dyDescent="0.2">
      <c r="AD2229" s="11" t="s">
        <v>4394</v>
      </c>
      <c r="AE2229" s="10" t="s">
        <v>3768</v>
      </c>
      <c r="AF2229" s="10" t="s">
        <v>556</v>
      </c>
    </row>
    <row r="2230" spans="30:32" x14ac:dyDescent="0.2">
      <c r="AD2230" s="11" t="s">
        <v>4395</v>
      </c>
      <c r="AE2230" s="10" t="s">
        <v>3768</v>
      </c>
      <c r="AF2230" s="10" t="s">
        <v>556</v>
      </c>
    </row>
    <row r="2231" spans="30:32" x14ac:dyDescent="0.2">
      <c r="AD2231" s="11" t="s">
        <v>4396</v>
      </c>
      <c r="AE2231" s="10" t="s">
        <v>3768</v>
      </c>
      <c r="AF2231" s="10" t="s">
        <v>556</v>
      </c>
    </row>
    <row r="2232" spans="30:32" x14ac:dyDescent="0.2">
      <c r="AD2232" s="11" t="s">
        <v>4397</v>
      </c>
      <c r="AE2232" s="10" t="s">
        <v>4398</v>
      </c>
      <c r="AF2232" s="10" t="s">
        <v>556</v>
      </c>
    </row>
    <row r="2233" spans="30:32" x14ac:dyDescent="0.2">
      <c r="AD2233" s="11" t="s">
        <v>4399</v>
      </c>
      <c r="AE2233" s="10" t="s">
        <v>3832</v>
      </c>
      <c r="AF2233" s="10" t="s">
        <v>556</v>
      </c>
    </row>
    <row r="2234" spans="30:32" x14ac:dyDescent="0.2">
      <c r="AD2234" s="11" t="s">
        <v>4400</v>
      </c>
      <c r="AE2234" s="10" t="s">
        <v>3768</v>
      </c>
      <c r="AF2234" s="10" t="s">
        <v>556</v>
      </c>
    </row>
    <row r="2235" spans="30:32" x14ac:dyDescent="0.2">
      <c r="AD2235" s="11" t="s">
        <v>4401</v>
      </c>
      <c r="AE2235" s="10" t="s">
        <v>3768</v>
      </c>
      <c r="AF2235" s="10" t="s">
        <v>556</v>
      </c>
    </row>
    <row r="2236" spans="30:32" x14ac:dyDescent="0.2">
      <c r="AD2236" s="11" t="s">
        <v>4402</v>
      </c>
      <c r="AE2236" s="10" t="s">
        <v>3768</v>
      </c>
      <c r="AF2236" s="10" t="s">
        <v>556</v>
      </c>
    </row>
    <row r="2237" spans="30:32" x14ac:dyDescent="0.2">
      <c r="AD2237" s="11" t="s">
        <v>4403</v>
      </c>
      <c r="AE2237" s="10" t="s">
        <v>3768</v>
      </c>
      <c r="AF2237" s="10" t="s">
        <v>556</v>
      </c>
    </row>
    <row r="2238" spans="30:32" x14ac:dyDescent="0.2">
      <c r="AD2238" s="11" t="s">
        <v>4404</v>
      </c>
      <c r="AE2238" s="10" t="s">
        <v>3768</v>
      </c>
      <c r="AF2238" s="10" t="s">
        <v>556</v>
      </c>
    </row>
    <row r="2239" spans="30:32" x14ac:dyDescent="0.2">
      <c r="AD2239" s="11" t="s">
        <v>4405</v>
      </c>
      <c r="AE2239" s="10" t="s">
        <v>3768</v>
      </c>
      <c r="AF2239" s="10" t="s">
        <v>556</v>
      </c>
    </row>
    <row r="2240" spans="30:32" x14ac:dyDescent="0.2">
      <c r="AD2240" s="11" t="s">
        <v>4406</v>
      </c>
      <c r="AE2240" s="10" t="s">
        <v>3768</v>
      </c>
      <c r="AF2240" s="10" t="s">
        <v>556</v>
      </c>
    </row>
    <row r="2241" spans="30:32" x14ac:dyDescent="0.2">
      <c r="AD2241" s="11" t="s">
        <v>4407</v>
      </c>
      <c r="AE2241" s="10" t="s">
        <v>3768</v>
      </c>
      <c r="AF2241" s="10" t="s">
        <v>556</v>
      </c>
    </row>
    <row r="2242" spans="30:32" x14ac:dyDescent="0.2">
      <c r="AD2242" s="11" t="s">
        <v>4408</v>
      </c>
      <c r="AE2242" s="10" t="s">
        <v>2758</v>
      </c>
      <c r="AF2242" s="10" t="s">
        <v>556</v>
      </c>
    </row>
    <row r="2243" spans="30:32" x14ac:dyDescent="0.2">
      <c r="AD2243" s="11" t="s">
        <v>4409</v>
      </c>
      <c r="AE2243" s="10" t="s">
        <v>4410</v>
      </c>
      <c r="AF2243" s="10" t="s">
        <v>556</v>
      </c>
    </row>
    <row r="2244" spans="30:32" x14ac:dyDescent="0.2">
      <c r="AD2244" s="11" t="s">
        <v>4411</v>
      </c>
      <c r="AE2244" s="10" t="s">
        <v>1127</v>
      </c>
      <c r="AF2244" s="10" t="s">
        <v>556</v>
      </c>
    </row>
    <row r="2245" spans="30:32" x14ac:dyDescent="0.2">
      <c r="AD2245" s="11" t="s">
        <v>4412</v>
      </c>
      <c r="AE2245" s="10" t="s">
        <v>4413</v>
      </c>
      <c r="AF2245" s="10" t="s">
        <v>556</v>
      </c>
    </row>
    <row r="2246" spans="30:32" x14ac:dyDescent="0.2">
      <c r="AD2246" s="11" t="s">
        <v>4414</v>
      </c>
      <c r="AE2246" s="10" t="s">
        <v>4415</v>
      </c>
      <c r="AF2246" s="10" t="s">
        <v>556</v>
      </c>
    </row>
    <row r="2247" spans="30:32" x14ac:dyDescent="0.2">
      <c r="AD2247" s="11" t="s">
        <v>4416</v>
      </c>
      <c r="AE2247" s="10" t="s">
        <v>2775</v>
      </c>
      <c r="AF2247" s="10" t="s">
        <v>556</v>
      </c>
    </row>
    <row r="2248" spans="30:32" x14ac:dyDescent="0.2">
      <c r="AD2248" s="11" t="s">
        <v>4417</v>
      </c>
      <c r="AE2248" s="10" t="s">
        <v>4418</v>
      </c>
      <c r="AF2248" s="10" t="s">
        <v>556</v>
      </c>
    </row>
    <row r="2249" spans="30:32" x14ac:dyDescent="0.2">
      <c r="AD2249" s="11" t="s">
        <v>4419</v>
      </c>
      <c r="AE2249" s="10" t="s">
        <v>4420</v>
      </c>
      <c r="AF2249" s="10" t="s">
        <v>556</v>
      </c>
    </row>
    <row r="2250" spans="30:32" x14ac:dyDescent="0.2">
      <c r="AD2250" s="11" t="s">
        <v>4421</v>
      </c>
      <c r="AE2250" s="10" t="s">
        <v>4422</v>
      </c>
      <c r="AF2250" s="10" t="s">
        <v>556</v>
      </c>
    </row>
    <row r="2251" spans="30:32" x14ac:dyDescent="0.2">
      <c r="AD2251" s="11" t="s">
        <v>4423</v>
      </c>
      <c r="AE2251" s="10" t="s">
        <v>4422</v>
      </c>
      <c r="AF2251" s="10" t="s">
        <v>556</v>
      </c>
    </row>
    <row r="2252" spans="30:32" x14ac:dyDescent="0.2">
      <c r="AD2252" s="11" t="s">
        <v>4424</v>
      </c>
      <c r="AE2252" s="10" t="s">
        <v>1137</v>
      </c>
      <c r="AF2252" s="10" t="s">
        <v>556</v>
      </c>
    </row>
    <row r="2253" spans="30:32" x14ac:dyDescent="0.2">
      <c r="AD2253" s="11" t="s">
        <v>4425</v>
      </c>
      <c r="AE2253" s="10" t="s">
        <v>4422</v>
      </c>
      <c r="AF2253" s="10" t="s">
        <v>556</v>
      </c>
    </row>
    <row r="2254" spans="30:32" x14ac:dyDescent="0.2">
      <c r="AD2254" s="11" t="s">
        <v>4426</v>
      </c>
      <c r="AE2254" s="10" t="s">
        <v>4422</v>
      </c>
      <c r="AF2254" s="10" t="s">
        <v>556</v>
      </c>
    </row>
    <row r="2255" spans="30:32" x14ac:dyDescent="0.2">
      <c r="AD2255" s="11" t="s">
        <v>4427</v>
      </c>
      <c r="AE2255" s="10" t="s">
        <v>4428</v>
      </c>
      <c r="AF2255" s="10" t="s">
        <v>556</v>
      </c>
    </row>
    <row r="2256" spans="30:32" x14ac:dyDescent="0.2">
      <c r="AD2256" s="11" t="s">
        <v>4429</v>
      </c>
      <c r="AE2256" s="10" t="s">
        <v>4430</v>
      </c>
      <c r="AF2256" s="10" t="s">
        <v>556</v>
      </c>
    </row>
    <row r="2257" spans="30:32" x14ac:dyDescent="0.2">
      <c r="AD2257" s="11" t="s">
        <v>4431</v>
      </c>
      <c r="AE2257" s="10" t="s">
        <v>4432</v>
      </c>
      <c r="AF2257" s="10" t="s">
        <v>556</v>
      </c>
    </row>
    <row r="2258" spans="30:32" x14ac:dyDescent="0.2">
      <c r="AD2258" s="11" t="s">
        <v>4433</v>
      </c>
      <c r="AE2258" s="10" t="s">
        <v>4434</v>
      </c>
      <c r="AF2258" s="10" t="s">
        <v>556</v>
      </c>
    </row>
    <row r="2259" spans="30:32" x14ac:dyDescent="0.2">
      <c r="AD2259" s="11" t="s">
        <v>4435</v>
      </c>
      <c r="AE2259" s="10" t="s">
        <v>4436</v>
      </c>
      <c r="AF2259" s="10" t="s">
        <v>556</v>
      </c>
    </row>
    <row r="2260" spans="30:32" x14ac:dyDescent="0.2">
      <c r="AD2260" s="11" t="s">
        <v>4437</v>
      </c>
      <c r="AE2260" s="10" t="s">
        <v>2808</v>
      </c>
      <c r="AF2260" s="10" t="s">
        <v>556</v>
      </c>
    </row>
    <row r="2261" spans="30:32" x14ac:dyDescent="0.2">
      <c r="AD2261" s="11" t="s">
        <v>4438</v>
      </c>
      <c r="AE2261" s="10" t="s">
        <v>2477</v>
      </c>
      <c r="AF2261" s="10" t="s">
        <v>556</v>
      </c>
    </row>
    <row r="2262" spans="30:32" x14ac:dyDescent="0.2">
      <c r="AD2262" s="11" t="s">
        <v>4439</v>
      </c>
      <c r="AE2262" s="10" t="s">
        <v>2810</v>
      </c>
      <c r="AF2262" s="10" t="s">
        <v>556</v>
      </c>
    </row>
    <row r="2263" spans="30:32" x14ac:dyDescent="0.2">
      <c r="AD2263" s="11" t="s">
        <v>4440</v>
      </c>
      <c r="AE2263" s="10" t="s">
        <v>2810</v>
      </c>
      <c r="AF2263" s="10" t="s">
        <v>556</v>
      </c>
    </row>
    <row r="2264" spans="30:32" x14ac:dyDescent="0.2">
      <c r="AD2264" s="11" t="s">
        <v>4441</v>
      </c>
      <c r="AE2264" s="10" t="s">
        <v>4442</v>
      </c>
      <c r="AF2264" s="10" t="s">
        <v>556</v>
      </c>
    </row>
    <row r="2265" spans="30:32" x14ac:dyDescent="0.2">
      <c r="AD2265" s="11" t="s">
        <v>4443</v>
      </c>
      <c r="AE2265" s="10" t="s">
        <v>4444</v>
      </c>
      <c r="AF2265" s="10" t="s">
        <v>556</v>
      </c>
    </row>
    <row r="2266" spans="30:32" x14ac:dyDescent="0.2">
      <c r="AD2266" s="11" t="s">
        <v>4445</v>
      </c>
      <c r="AE2266" s="10" t="s">
        <v>4446</v>
      </c>
      <c r="AF2266" s="10" t="s">
        <v>556</v>
      </c>
    </row>
    <row r="2267" spans="30:32" x14ac:dyDescent="0.2">
      <c r="AD2267" s="11" t="s">
        <v>4447</v>
      </c>
      <c r="AE2267" s="10" t="s">
        <v>3834</v>
      </c>
      <c r="AF2267" s="10" t="s">
        <v>556</v>
      </c>
    </row>
    <row r="2268" spans="30:32" x14ac:dyDescent="0.2">
      <c r="AD2268" s="11" t="s">
        <v>4448</v>
      </c>
      <c r="AE2268" s="10" t="s">
        <v>3165</v>
      </c>
      <c r="AF2268" s="10" t="s">
        <v>556</v>
      </c>
    </row>
    <row r="2269" spans="30:32" x14ac:dyDescent="0.2">
      <c r="AD2269" s="11" t="s">
        <v>4449</v>
      </c>
      <c r="AE2269" s="10" t="s">
        <v>4450</v>
      </c>
      <c r="AF2269" s="10" t="s">
        <v>556</v>
      </c>
    </row>
    <row r="2270" spans="30:32" x14ac:dyDescent="0.2">
      <c r="AD2270" s="11" t="s">
        <v>4451</v>
      </c>
      <c r="AE2270" s="10" t="s">
        <v>4452</v>
      </c>
      <c r="AF2270" s="10" t="s">
        <v>556</v>
      </c>
    </row>
    <row r="2271" spans="30:32" x14ac:dyDescent="0.2">
      <c r="AD2271" s="11" t="s">
        <v>4453</v>
      </c>
      <c r="AE2271" s="10" t="s">
        <v>4454</v>
      </c>
      <c r="AF2271" s="10" t="s">
        <v>650</v>
      </c>
    </row>
    <row r="2272" spans="30:32" x14ac:dyDescent="0.2">
      <c r="AD2272" s="11" t="s">
        <v>4455</v>
      </c>
      <c r="AE2272" s="10" t="s">
        <v>4456</v>
      </c>
      <c r="AF2272" s="10" t="s">
        <v>650</v>
      </c>
    </row>
    <row r="2273" spans="30:32" x14ac:dyDescent="0.2">
      <c r="AD2273" s="11" t="s">
        <v>4457</v>
      </c>
      <c r="AE2273" s="10" t="s">
        <v>4458</v>
      </c>
      <c r="AF2273" s="10" t="s">
        <v>650</v>
      </c>
    </row>
    <row r="2274" spans="30:32" x14ac:dyDescent="0.2">
      <c r="AD2274" s="11" t="s">
        <v>4459</v>
      </c>
      <c r="AE2274" s="10" t="s">
        <v>2847</v>
      </c>
      <c r="AF2274" s="10" t="s">
        <v>650</v>
      </c>
    </row>
    <row r="2275" spans="30:32" x14ac:dyDescent="0.2">
      <c r="AD2275" s="11" t="s">
        <v>4460</v>
      </c>
      <c r="AE2275" s="10" t="s">
        <v>2847</v>
      </c>
      <c r="AF2275" s="10" t="s">
        <v>650</v>
      </c>
    </row>
    <row r="2276" spans="30:32" x14ac:dyDescent="0.2">
      <c r="AD2276" s="11" t="s">
        <v>4461</v>
      </c>
      <c r="AE2276" s="10" t="s">
        <v>2847</v>
      </c>
      <c r="AF2276" s="10" t="s">
        <v>650</v>
      </c>
    </row>
    <row r="2277" spans="30:32" x14ac:dyDescent="0.2">
      <c r="AD2277" s="11" t="s">
        <v>4462</v>
      </c>
      <c r="AE2277" s="10" t="s">
        <v>4463</v>
      </c>
      <c r="AF2277" s="10" t="s">
        <v>650</v>
      </c>
    </row>
    <row r="2278" spans="30:32" x14ac:dyDescent="0.2">
      <c r="AD2278" s="11" t="s">
        <v>4464</v>
      </c>
      <c r="AE2278" s="10" t="s">
        <v>4465</v>
      </c>
      <c r="AF2278" s="10" t="s">
        <v>650</v>
      </c>
    </row>
    <row r="2279" spans="30:32" x14ac:dyDescent="0.2">
      <c r="AD2279" s="11" t="s">
        <v>4466</v>
      </c>
      <c r="AE2279" s="10" t="s">
        <v>4467</v>
      </c>
      <c r="AF2279" s="10" t="s">
        <v>650</v>
      </c>
    </row>
    <row r="2280" spans="30:32" x14ac:dyDescent="0.2">
      <c r="AD2280" s="11" t="s">
        <v>4468</v>
      </c>
      <c r="AE2280" s="10" t="s">
        <v>4469</v>
      </c>
      <c r="AF2280" s="10" t="s">
        <v>650</v>
      </c>
    </row>
    <row r="2281" spans="30:32" x14ac:dyDescent="0.2">
      <c r="AD2281" s="11" t="s">
        <v>4470</v>
      </c>
      <c r="AE2281" s="10" t="s">
        <v>4471</v>
      </c>
      <c r="AF2281" s="10" t="s">
        <v>650</v>
      </c>
    </row>
    <row r="2282" spans="30:32" x14ac:dyDescent="0.2">
      <c r="AD2282" s="11" t="s">
        <v>4472</v>
      </c>
      <c r="AE2282" s="10" t="s">
        <v>4473</v>
      </c>
      <c r="AF2282" s="10" t="s">
        <v>650</v>
      </c>
    </row>
    <row r="2283" spans="30:32" x14ac:dyDescent="0.2">
      <c r="AD2283" s="11" t="s">
        <v>4474</v>
      </c>
      <c r="AE2283" s="10" t="s">
        <v>4475</v>
      </c>
      <c r="AF2283" s="10" t="s">
        <v>650</v>
      </c>
    </row>
    <row r="2284" spans="30:32" x14ac:dyDescent="0.2">
      <c r="AD2284" s="11" t="s">
        <v>4476</v>
      </c>
      <c r="AE2284" s="10" t="s">
        <v>3322</v>
      </c>
      <c r="AF2284" s="10" t="s">
        <v>650</v>
      </c>
    </row>
    <row r="2285" spans="30:32" x14ac:dyDescent="0.2">
      <c r="AD2285" s="11" t="s">
        <v>4477</v>
      </c>
      <c r="AE2285" s="10" t="s">
        <v>4478</v>
      </c>
      <c r="AF2285" s="10" t="s">
        <v>650</v>
      </c>
    </row>
    <row r="2286" spans="30:32" x14ac:dyDescent="0.2">
      <c r="AD2286" s="11" t="s">
        <v>4479</v>
      </c>
      <c r="AE2286" s="10" t="s">
        <v>4480</v>
      </c>
      <c r="AF2286" s="10" t="s">
        <v>650</v>
      </c>
    </row>
    <row r="2287" spans="30:32" x14ac:dyDescent="0.2">
      <c r="AD2287" s="11" t="s">
        <v>4481</v>
      </c>
      <c r="AE2287" s="10" t="s">
        <v>4482</v>
      </c>
      <c r="AF2287" s="10" t="s">
        <v>650</v>
      </c>
    </row>
    <row r="2288" spans="30:32" x14ac:dyDescent="0.2">
      <c r="AD2288" s="11" t="s">
        <v>4483</v>
      </c>
      <c r="AE2288" s="10" t="s">
        <v>4484</v>
      </c>
      <c r="AF2288" s="10" t="s">
        <v>650</v>
      </c>
    </row>
    <row r="2289" spans="30:32" x14ac:dyDescent="0.2">
      <c r="AD2289" s="11" t="s">
        <v>4485</v>
      </c>
      <c r="AE2289" s="10" t="s">
        <v>4486</v>
      </c>
      <c r="AF2289" s="10" t="s">
        <v>650</v>
      </c>
    </row>
    <row r="2290" spans="30:32" x14ac:dyDescent="0.2">
      <c r="AD2290" s="11" t="s">
        <v>4487</v>
      </c>
      <c r="AE2290" s="10" t="s">
        <v>4488</v>
      </c>
      <c r="AF2290" s="10" t="s">
        <v>650</v>
      </c>
    </row>
    <row r="2291" spans="30:32" x14ac:dyDescent="0.2">
      <c r="AD2291" s="11" t="s">
        <v>4489</v>
      </c>
      <c r="AE2291" s="10" t="s">
        <v>4490</v>
      </c>
      <c r="AF2291" s="10" t="s">
        <v>650</v>
      </c>
    </row>
    <row r="2292" spans="30:32" x14ac:dyDescent="0.2">
      <c r="AD2292" s="11" t="s">
        <v>4491</v>
      </c>
      <c r="AE2292" s="10" t="s">
        <v>4492</v>
      </c>
      <c r="AF2292" s="10" t="s">
        <v>650</v>
      </c>
    </row>
    <row r="2293" spans="30:32" x14ac:dyDescent="0.2">
      <c r="AD2293" s="11" t="s">
        <v>4493</v>
      </c>
      <c r="AE2293" s="10" t="s">
        <v>4494</v>
      </c>
      <c r="AF2293" s="10" t="s">
        <v>650</v>
      </c>
    </row>
    <row r="2294" spans="30:32" x14ac:dyDescent="0.2">
      <c r="AD2294" s="11" t="s">
        <v>4495</v>
      </c>
      <c r="AE2294" s="10" t="s">
        <v>4496</v>
      </c>
      <c r="AF2294" s="10" t="s">
        <v>650</v>
      </c>
    </row>
    <row r="2295" spans="30:32" x14ac:dyDescent="0.2">
      <c r="AD2295" s="11" t="s">
        <v>4497</v>
      </c>
      <c r="AE2295" s="10" t="s">
        <v>4498</v>
      </c>
      <c r="AF2295" s="10" t="s">
        <v>650</v>
      </c>
    </row>
    <row r="2296" spans="30:32" x14ac:dyDescent="0.2">
      <c r="AD2296" s="11" t="s">
        <v>4499</v>
      </c>
      <c r="AE2296" s="10" t="s">
        <v>3899</v>
      </c>
      <c r="AF2296" s="10" t="s">
        <v>650</v>
      </c>
    </row>
    <row r="2297" spans="30:32" x14ac:dyDescent="0.2">
      <c r="AD2297" s="11" t="s">
        <v>4500</v>
      </c>
      <c r="AE2297" s="10" t="s">
        <v>2898</v>
      </c>
      <c r="AF2297" s="10" t="s">
        <v>650</v>
      </c>
    </row>
    <row r="2298" spans="30:32" x14ac:dyDescent="0.2">
      <c r="AD2298" s="11" t="s">
        <v>4501</v>
      </c>
      <c r="AE2298" s="10" t="s">
        <v>2900</v>
      </c>
      <c r="AF2298" s="10" t="s">
        <v>650</v>
      </c>
    </row>
    <row r="2299" spans="30:32" x14ac:dyDescent="0.2">
      <c r="AD2299" s="11" t="s">
        <v>4502</v>
      </c>
      <c r="AE2299" s="10" t="s">
        <v>3278</v>
      </c>
      <c r="AF2299" s="10" t="s">
        <v>650</v>
      </c>
    </row>
    <row r="2300" spans="30:32" x14ac:dyDescent="0.2">
      <c r="AD2300" s="11" t="s">
        <v>4503</v>
      </c>
      <c r="AE2300" s="10" t="s">
        <v>4504</v>
      </c>
      <c r="AF2300" s="10" t="s">
        <v>650</v>
      </c>
    </row>
    <row r="2301" spans="30:32" x14ac:dyDescent="0.2">
      <c r="AD2301" s="11" t="s">
        <v>4505</v>
      </c>
      <c r="AE2301" s="10" t="s">
        <v>4504</v>
      </c>
      <c r="AF2301" s="10" t="s">
        <v>650</v>
      </c>
    </row>
    <row r="2302" spans="30:32" x14ac:dyDescent="0.2">
      <c r="AD2302" s="11" t="s">
        <v>4506</v>
      </c>
      <c r="AE2302" s="10" t="s">
        <v>4504</v>
      </c>
      <c r="AF2302" s="10" t="s">
        <v>650</v>
      </c>
    </row>
    <row r="2303" spans="30:32" x14ac:dyDescent="0.2">
      <c r="AD2303" s="11" t="s">
        <v>4507</v>
      </c>
      <c r="AE2303" s="10" t="s">
        <v>4504</v>
      </c>
      <c r="AF2303" s="10" t="s">
        <v>650</v>
      </c>
    </row>
    <row r="2304" spans="30:32" x14ac:dyDescent="0.2">
      <c r="AD2304" s="11" t="s">
        <v>4508</v>
      </c>
      <c r="AE2304" s="10" t="s">
        <v>4504</v>
      </c>
      <c r="AF2304" s="10" t="s">
        <v>650</v>
      </c>
    </row>
    <row r="2305" spans="30:32" x14ac:dyDescent="0.2">
      <c r="AD2305" s="11" t="s">
        <v>4509</v>
      </c>
      <c r="AE2305" s="10" t="s">
        <v>4510</v>
      </c>
      <c r="AF2305" s="10" t="s">
        <v>650</v>
      </c>
    </row>
    <row r="2306" spans="30:32" x14ac:dyDescent="0.2">
      <c r="AD2306" s="11" t="s">
        <v>4511</v>
      </c>
      <c r="AE2306" s="10" t="s">
        <v>2918</v>
      </c>
      <c r="AF2306" s="10" t="s">
        <v>650</v>
      </c>
    </row>
    <row r="2307" spans="30:32" x14ac:dyDescent="0.2">
      <c r="AD2307" s="11" t="s">
        <v>4512</v>
      </c>
      <c r="AE2307" s="10" t="s">
        <v>4513</v>
      </c>
      <c r="AF2307" s="10" t="s">
        <v>650</v>
      </c>
    </row>
    <row r="2308" spans="30:32" x14ac:dyDescent="0.2">
      <c r="AD2308" s="11" t="s">
        <v>4514</v>
      </c>
      <c r="AE2308" s="10" t="s">
        <v>4515</v>
      </c>
      <c r="AF2308" s="10" t="s">
        <v>650</v>
      </c>
    </row>
    <row r="2309" spans="30:32" x14ac:dyDescent="0.2">
      <c r="AD2309" s="11" t="s">
        <v>4516</v>
      </c>
      <c r="AE2309" s="10" t="s">
        <v>4517</v>
      </c>
      <c r="AF2309" s="10" t="s">
        <v>650</v>
      </c>
    </row>
    <row r="2310" spans="30:32" x14ac:dyDescent="0.2">
      <c r="AD2310" s="11" t="s">
        <v>4518</v>
      </c>
      <c r="AE2310" s="10" t="s">
        <v>4517</v>
      </c>
      <c r="AF2310" s="10" t="s">
        <v>650</v>
      </c>
    </row>
    <row r="2311" spans="30:32" x14ac:dyDescent="0.2">
      <c r="AD2311" s="11" t="s">
        <v>4519</v>
      </c>
      <c r="AE2311" s="10" t="s">
        <v>2926</v>
      </c>
      <c r="AF2311" s="10" t="s">
        <v>650</v>
      </c>
    </row>
    <row r="2312" spans="30:32" x14ac:dyDescent="0.2">
      <c r="AD2312" s="11" t="s">
        <v>4520</v>
      </c>
      <c r="AE2312" s="10" t="s">
        <v>4521</v>
      </c>
      <c r="AF2312" s="10" t="s">
        <v>650</v>
      </c>
    </row>
    <row r="2313" spans="30:32" x14ac:dyDescent="0.2">
      <c r="AD2313" s="11" t="s">
        <v>4522</v>
      </c>
      <c r="AE2313" s="10" t="s">
        <v>4523</v>
      </c>
      <c r="AF2313" s="10" t="s">
        <v>650</v>
      </c>
    </row>
    <row r="2314" spans="30:32" x14ac:dyDescent="0.2">
      <c r="AD2314" s="11" t="s">
        <v>4524</v>
      </c>
      <c r="AE2314" s="10" t="s">
        <v>4525</v>
      </c>
      <c r="AF2314" s="10" t="s">
        <v>650</v>
      </c>
    </row>
    <row r="2315" spans="30:32" x14ac:dyDescent="0.2">
      <c r="AD2315" s="11" t="s">
        <v>4526</v>
      </c>
      <c r="AE2315" s="10" t="s">
        <v>3480</v>
      </c>
      <c r="AF2315" s="10" t="s">
        <v>650</v>
      </c>
    </row>
    <row r="2316" spans="30:32" x14ac:dyDescent="0.2">
      <c r="AD2316" s="11" t="s">
        <v>4527</v>
      </c>
      <c r="AE2316" s="10" t="s">
        <v>4528</v>
      </c>
      <c r="AF2316" s="10" t="s">
        <v>650</v>
      </c>
    </row>
    <row r="2317" spans="30:32" x14ac:dyDescent="0.2">
      <c r="AD2317" s="11" t="s">
        <v>4529</v>
      </c>
      <c r="AE2317" s="10" t="s">
        <v>4530</v>
      </c>
      <c r="AF2317" s="10" t="s">
        <v>650</v>
      </c>
    </row>
    <row r="2318" spans="30:32" x14ac:dyDescent="0.2">
      <c r="AD2318" s="11" t="s">
        <v>4531</v>
      </c>
      <c r="AE2318" s="10" t="s">
        <v>4530</v>
      </c>
      <c r="AF2318" s="10" t="s">
        <v>650</v>
      </c>
    </row>
    <row r="2319" spans="30:32" x14ac:dyDescent="0.2">
      <c r="AD2319" s="11" t="s">
        <v>4532</v>
      </c>
      <c r="AE2319" s="10" t="s">
        <v>4533</v>
      </c>
      <c r="AF2319" s="10" t="s">
        <v>650</v>
      </c>
    </row>
    <row r="2320" spans="30:32" x14ac:dyDescent="0.2">
      <c r="AD2320" s="11" t="s">
        <v>4534</v>
      </c>
      <c r="AE2320" s="10" t="s">
        <v>4535</v>
      </c>
      <c r="AF2320" s="10" t="s">
        <v>650</v>
      </c>
    </row>
    <row r="2321" spans="30:32" x14ac:dyDescent="0.2">
      <c r="AD2321" s="11" t="s">
        <v>4536</v>
      </c>
      <c r="AE2321" s="10" t="s">
        <v>4537</v>
      </c>
      <c r="AF2321" s="10" t="s">
        <v>650</v>
      </c>
    </row>
    <row r="2322" spans="30:32" x14ac:dyDescent="0.2">
      <c r="AD2322" s="11" t="s">
        <v>4538</v>
      </c>
      <c r="AE2322" s="10" t="s">
        <v>4539</v>
      </c>
      <c r="AF2322" s="10" t="s">
        <v>650</v>
      </c>
    </row>
    <row r="2323" spans="30:32" x14ac:dyDescent="0.2">
      <c r="AD2323" s="11" t="s">
        <v>4540</v>
      </c>
      <c r="AE2323" s="10" t="s">
        <v>4539</v>
      </c>
      <c r="AF2323" s="10" t="s">
        <v>650</v>
      </c>
    </row>
    <row r="2324" spans="30:32" x14ac:dyDescent="0.2">
      <c r="AD2324" s="11" t="s">
        <v>4541</v>
      </c>
      <c r="AE2324" s="10" t="s">
        <v>4539</v>
      </c>
      <c r="AF2324" s="10" t="s">
        <v>650</v>
      </c>
    </row>
    <row r="2325" spans="30:32" x14ac:dyDescent="0.2">
      <c r="AD2325" s="11" t="s">
        <v>4542</v>
      </c>
      <c r="AE2325" s="10" t="s">
        <v>4539</v>
      </c>
      <c r="AF2325" s="10" t="s">
        <v>650</v>
      </c>
    </row>
    <row r="2326" spans="30:32" x14ac:dyDescent="0.2">
      <c r="AD2326" s="11" t="s">
        <v>4543</v>
      </c>
      <c r="AE2326" s="10" t="s">
        <v>4539</v>
      </c>
      <c r="AF2326" s="10" t="s">
        <v>650</v>
      </c>
    </row>
    <row r="2327" spans="30:32" x14ac:dyDescent="0.2">
      <c r="AD2327" s="11" t="s">
        <v>4544</v>
      </c>
      <c r="AE2327" s="10" t="s">
        <v>4545</v>
      </c>
      <c r="AF2327" s="10" t="s">
        <v>650</v>
      </c>
    </row>
    <row r="2328" spans="30:32" x14ac:dyDescent="0.2">
      <c r="AD2328" s="11" t="s">
        <v>4546</v>
      </c>
      <c r="AE2328" s="10" t="s">
        <v>4545</v>
      </c>
      <c r="AF2328" s="10" t="s">
        <v>650</v>
      </c>
    </row>
    <row r="2329" spans="30:32" x14ac:dyDescent="0.2">
      <c r="AD2329" s="11" t="s">
        <v>4547</v>
      </c>
      <c r="AE2329" s="10" t="s">
        <v>4548</v>
      </c>
      <c r="AF2329" s="10" t="s">
        <v>650</v>
      </c>
    </row>
    <row r="2330" spans="30:32" x14ac:dyDescent="0.2">
      <c r="AD2330" s="11" t="s">
        <v>4549</v>
      </c>
      <c r="AE2330" s="10" t="s">
        <v>4550</v>
      </c>
      <c r="AF2330" s="10" t="s">
        <v>650</v>
      </c>
    </row>
    <row r="2331" spans="30:32" x14ac:dyDescent="0.2">
      <c r="AD2331" s="11" t="s">
        <v>4551</v>
      </c>
      <c r="AE2331" s="10" t="s">
        <v>4552</v>
      </c>
      <c r="AF2331" s="10" t="s">
        <v>650</v>
      </c>
    </row>
    <row r="2332" spans="30:32" x14ac:dyDescent="0.2">
      <c r="AD2332" s="11" t="s">
        <v>4553</v>
      </c>
      <c r="AE2332" s="10" t="s">
        <v>3000</v>
      </c>
      <c r="AF2332" s="10" t="s">
        <v>650</v>
      </c>
    </row>
    <row r="2333" spans="30:32" x14ac:dyDescent="0.2">
      <c r="AD2333" s="11" t="s">
        <v>4554</v>
      </c>
      <c r="AE2333" s="10" t="s">
        <v>3603</v>
      </c>
      <c r="AF2333" s="10" t="s">
        <v>650</v>
      </c>
    </row>
    <row r="2334" spans="30:32" x14ac:dyDescent="0.2">
      <c r="AD2334" s="11" t="s">
        <v>4555</v>
      </c>
      <c r="AE2334" s="10" t="s">
        <v>3493</v>
      </c>
      <c r="AF2334" s="10" t="s">
        <v>650</v>
      </c>
    </row>
    <row r="2335" spans="30:32" x14ac:dyDescent="0.2">
      <c r="AD2335" s="11" t="s">
        <v>4556</v>
      </c>
      <c r="AE2335" s="10" t="s">
        <v>4557</v>
      </c>
      <c r="AF2335" s="10" t="s">
        <v>650</v>
      </c>
    </row>
    <row r="2336" spans="30:32" x14ac:dyDescent="0.2">
      <c r="AD2336" s="11" t="s">
        <v>4558</v>
      </c>
      <c r="AE2336" s="10" t="s">
        <v>3005</v>
      </c>
      <c r="AF2336" s="10" t="s">
        <v>650</v>
      </c>
    </row>
    <row r="2337" spans="30:32" x14ac:dyDescent="0.2">
      <c r="AD2337" s="11" t="s">
        <v>4559</v>
      </c>
      <c r="AE2337" s="10" t="s">
        <v>3005</v>
      </c>
      <c r="AF2337" s="10" t="s">
        <v>650</v>
      </c>
    </row>
    <row r="2338" spans="30:32" x14ac:dyDescent="0.2">
      <c r="AD2338" s="11" t="s">
        <v>4560</v>
      </c>
      <c r="AE2338" s="10" t="s">
        <v>4561</v>
      </c>
      <c r="AF2338" s="10" t="s">
        <v>650</v>
      </c>
    </row>
    <row r="2339" spans="30:32" x14ac:dyDescent="0.2">
      <c r="AD2339" s="11" t="s">
        <v>4562</v>
      </c>
      <c r="AE2339" s="10" t="s">
        <v>2253</v>
      </c>
      <c r="AF2339" s="10" t="s">
        <v>650</v>
      </c>
    </row>
    <row r="2340" spans="30:32" x14ac:dyDescent="0.2">
      <c r="AD2340" s="11" t="s">
        <v>4563</v>
      </c>
      <c r="AE2340" s="10" t="s">
        <v>3503</v>
      </c>
      <c r="AF2340" s="10" t="s">
        <v>650</v>
      </c>
    </row>
    <row r="2341" spans="30:32" x14ac:dyDescent="0.2">
      <c r="AD2341" s="11" t="s">
        <v>4564</v>
      </c>
      <c r="AE2341" s="10" t="s">
        <v>4565</v>
      </c>
      <c r="AF2341" s="10" t="s">
        <v>650</v>
      </c>
    </row>
    <row r="2342" spans="30:32" x14ac:dyDescent="0.2">
      <c r="AD2342" s="11" t="s">
        <v>4566</v>
      </c>
      <c r="AE2342" s="10" t="s">
        <v>4567</v>
      </c>
      <c r="AF2342" s="10" t="s">
        <v>650</v>
      </c>
    </row>
    <row r="2343" spans="30:32" x14ac:dyDescent="0.2">
      <c r="AD2343" s="11" t="s">
        <v>4568</v>
      </c>
      <c r="AE2343" s="10" t="s">
        <v>4569</v>
      </c>
      <c r="AF2343" s="10" t="s">
        <v>650</v>
      </c>
    </row>
    <row r="2344" spans="30:32" x14ac:dyDescent="0.2">
      <c r="AD2344" s="11" t="s">
        <v>4570</v>
      </c>
      <c r="AE2344" s="10" t="s">
        <v>3033</v>
      </c>
      <c r="AF2344" s="10" t="s">
        <v>650</v>
      </c>
    </row>
    <row r="2345" spans="30:32" x14ac:dyDescent="0.2">
      <c r="AD2345" s="11" t="s">
        <v>4571</v>
      </c>
      <c r="AE2345" s="10" t="s">
        <v>4572</v>
      </c>
      <c r="AF2345" s="10" t="s">
        <v>650</v>
      </c>
    </row>
    <row r="2346" spans="30:32" x14ac:dyDescent="0.2">
      <c r="AD2346" s="11" t="s">
        <v>4573</v>
      </c>
      <c r="AE2346" s="10" t="s">
        <v>4572</v>
      </c>
      <c r="AF2346" s="10" t="s">
        <v>650</v>
      </c>
    </row>
    <row r="2347" spans="30:32" x14ac:dyDescent="0.2">
      <c r="AD2347" s="11" t="s">
        <v>4574</v>
      </c>
      <c r="AE2347" s="10" t="s">
        <v>4575</v>
      </c>
      <c r="AF2347" s="10" t="s">
        <v>650</v>
      </c>
    </row>
    <row r="2348" spans="30:32" x14ac:dyDescent="0.2">
      <c r="AD2348" s="11" t="s">
        <v>4576</v>
      </c>
      <c r="AE2348" s="10" t="s">
        <v>3516</v>
      </c>
      <c r="AF2348" s="10" t="s">
        <v>650</v>
      </c>
    </row>
    <row r="2349" spans="30:32" x14ac:dyDescent="0.2">
      <c r="AD2349" s="11" t="s">
        <v>4577</v>
      </c>
      <c r="AE2349" s="10" t="s">
        <v>4578</v>
      </c>
      <c r="AF2349" s="10" t="s">
        <v>650</v>
      </c>
    </row>
    <row r="2350" spans="30:32" x14ac:dyDescent="0.2">
      <c r="AD2350" s="11" t="s">
        <v>4579</v>
      </c>
      <c r="AE2350" s="10" t="s">
        <v>4580</v>
      </c>
      <c r="AF2350" s="10" t="s">
        <v>650</v>
      </c>
    </row>
    <row r="2351" spans="30:32" x14ac:dyDescent="0.2">
      <c r="AD2351" s="11" t="s">
        <v>4581</v>
      </c>
      <c r="AE2351" s="10" t="s">
        <v>4582</v>
      </c>
      <c r="AF2351" s="10" t="s">
        <v>650</v>
      </c>
    </row>
    <row r="2352" spans="30:32" x14ac:dyDescent="0.2">
      <c r="AD2352" s="11" t="s">
        <v>4583</v>
      </c>
      <c r="AE2352" s="10" t="s">
        <v>2322</v>
      </c>
      <c r="AF2352" s="10" t="s">
        <v>650</v>
      </c>
    </row>
    <row r="2353" spans="30:32" x14ac:dyDescent="0.2">
      <c r="AD2353" s="11" t="s">
        <v>4584</v>
      </c>
      <c r="AE2353" s="10" t="s">
        <v>4585</v>
      </c>
      <c r="AF2353" s="10" t="s">
        <v>650</v>
      </c>
    </row>
    <row r="2354" spans="30:32" x14ac:dyDescent="0.2">
      <c r="AD2354" s="11" t="s">
        <v>4586</v>
      </c>
      <c r="AE2354" s="10" t="s">
        <v>2324</v>
      </c>
      <c r="AF2354" s="10" t="s">
        <v>650</v>
      </c>
    </row>
    <row r="2355" spans="30:32" x14ac:dyDescent="0.2">
      <c r="AD2355" s="11" t="s">
        <v>4587</v>
      </c>
      <c r="AE2355" s="10" t="s">
        <v>4588</v>
      </c>
      <c r="AF2355" s="10" t="s">
        <v>650</v>
      </c>
    </row>
    <row r="2356" spans="30:32" x14ac:dyDescent="0.2">
      <c r="AD2356" s="11" t="s">
        <v>4589</v>
      </c>
      <c r="AE2356" s="10" t="s">
        <v>4590</v>
      </c>
      <c r="AF2356" s="10" t="s">
        <v>650</v>
      </c>
    </row>
    <row r="2357" spans="30:32" x14ac:dyDescent="0.2">
      <c r="AD2357" s="11" t="s">
        <v>4591</v>
      </c>
      <c r="AE2357" s="10" t="s">
        <v>4592</v>
      </c>
      <c r="AF2357" s="10" t="s">
        <v>650</v>
      </c>
    </row>
    <row r="2358" spans="30:32" x14ac:dyDescent="0.2">
      <c r="AD2358" s="11" t="s">
        <v>4593</v>
      </c>
      <c r="AE2358" s="10" t="s">
        <v>3545</v>
      </c>
      <c r="AF2358" s="10" t="s">
        <v>650</v>
      </c>
    </row>
    <row r="2359" spans="30:32" x14ac:dyDescent="0.2">
      <c r="AD2359" s="11" t="s">
        <v>4594</v>
      </c>
      <c r="AE2359" s="10" t="s">
        <v>4094</v>
      </c>
      <c r="AF2359" s="10" t="s">
        <v>650</v>
      </c>
    </row>
    <row r="2360" spans="30:32" x14ac:dyDescent="0.2">
      <c r="AD2360" s="11" t="s">
        <v>4595</v>
      </c>
      <c r="AE2360" s="10" t="s">
        <v>4596</v>
      </c>
      <c r="AF2360" s="10" t="s">
        <v>650</v>
      </c>
    </row>
    <row r="2361" spans="30:32" x14ac:dyDescent="0.2">
      <c r="AD2361" s="11" t="s">
        <v>4597</v>
      </c>
      <c r="AE2361" s="10" t="s">
        <v>4099</v>
      </c>
      <c r="AF2361" s="10" t="s">
        <v>650</v>
      </c>
    </row>
    <row r="2362" spans="30:32" x14ac:dyDescent="0.2">
      <c r="AD2362" s="11" t="s">
        <v>4598</v>
      </c>
      <c r="AE2362" s="10" t="s">
        <v>4599</v>
      </c>
      <c r="AF2362" s="10" t="s">
        <v>650</v>
      </c>
    </row>
    <row r="2363" spans="30:32" x14ac:dyDescent="0.2">
      <c r="AD2363" s="11" t="s">
        <v>4600</v>
      </c>
      <c r="AE2363" s="10" t="s">
        <v>2410</v>
      </c>
      <c r="AF2363" s="10" t="s">
        <v>650</v>
      </c>
    </row>
    <row r="2364" spans="30:32" x14ac:dyDescent="0.2">
      <c r="AD2364" s="11" t="s">
        <v>4601</v>
      </c>
      <c r="AE2364" s="10" t="s">
        <v>4602</v>
      </c>
      <c r="AF2364" s="10" t="s">
        <v>650</v>
      </c>
    </row>
    <row r="2365" spans="30:32" x14ac:dyDescent="0.2">
      <c r="AD2365" s="11" t="s">
        <v>4603</v>
      </c>
      <c r="AE2365" s="10" t="s">
        <v>4604</v>
      </c>
      <c r="AF2365" s="10" t="s">
        <v>650</v>
      </c>
    </row>
    <row r="2366" spans="30:32" x14ac:dyDescent="0.2">
      <c r="AD2366" s="11" t="s">
        <v>4605</v>
      </c>
      <c r="AE2366" s="10" t="s">
        <v>4606</v>
      </c>
      <c r="AF2366" s="10" t="s">
        <v>650</v>
      </c>
    </row>
    <row r="2367" spans="30:32" x14ac:dyDescent="0.2">
      <c r="AD2367" s="11" t="s">
        <v>4607</v>
      </c>
      <c r="AE2367" s="10" t="s">
        <v>4608</v>
      </c>
      <c r="AF2367" s="10" t="s">
        <v>650</v>
      </c>
    </row>
    <row r="2368" spans="30:32" x14ac:dyDescent="0.2">
      <c r="AD2368" s="11" t="s">
        <v>4609</v>
      </c>
      <c r="AE2368" s="10" t="s">
        <v>4608</v>
      </c>
      <c r="AF2368" s="10" t="s">
        <v>650</v>
      </c>
    </row>
    <row r="2369" spans="30:32" x14ac:dyDescent="0.2">
      <c r="AD2369" s="11" t="s">
        <v>4610</v>
      </c>
      <c r="AE2369" s="10" t="s">
        <v>4608</v>
      </c>
      <c r="AF2369" s="10" t="s">
        <v>650</v>
      </c>
    </row>
    <row r="2370" spans="30:32" x14ac:dyDescent="0.2">
      <c r="AD2370" s="11" t="s">
        <v>4611</v>
      </c>
      <c r="AE2370" s="10" t="s">
        <v>4612</v>
      </c>
      <c r="AF2370" s="10" t="s">
        <v>650</v>
      </c>
    </row>
    <row r="2371" spans="30:32" x14ac:dyDescent="0.2">
      <c r="AD2371" s="11" t="s">
        <v>4613</v>
      </c>
      <c r="AE2371" s="10" t="s">
        <v>4608</v>
      </c>
      <c r="AF2371" s="10" t="s">
        <v>650</v>
      </c>
    </row>
    <row r="2372" spans="30:32" x14ac:dyDescent="0.2">
      <c r="AD2372" s="11" t="s">
        <v>4614</v>
      </c>
      <c r="AE2372" s="10" t="s">
        <v>4608</v>
      </c>
      <c r="AF2372" s="10" t="s">
        <v>650</v>
      </c>
    </row>
    <row r="2373" spans="30:32" x14ac:dyDescent="0.2">
      <c r="AD2373" s="11" t="s">
        <v>4615</v>
      </c>
      <c r="AE2373" s="10" t="s">
        <v>4608</v>
      </c>
      <c r="AF2373" s="10" t="s">
        <v>650</v>
      </c>
    </row>
    <row r="2374" spans="30:32" x14ac:dyDescent="0.2">
      <c r="AD2374" s="11" t="s">
        <v>4616</v>
      </c>
      <c r="AE2374" s="10" t="s">
        <v>4617</v>
      </c>
      <c r="AF2374" s="10" t="s">
        <v>650</v>
      </c>
    </row>
    <row r="2375" spans="30:32" x14ac:dyDescent="0.2">
      <c r="AD2375" s="11" t="s">
        <v>4618</v>
      </c>
      <c r="AE2375" s="10" t="s">
        <v>4619</v>
      </c>
      <c r="AF2375" s="10" t="s">
        <v>650</v>
      </c>
    </row>
    <row r="2376" spans="30:32" x14ac:dyDescent="0.2">
      <c r="AD2376" s="11" t="s">
        <v>4620</v>
      </c>
      <c r="AE2376" s="10" t="s">
        <v>4621</v>
      </c>
      <c r="AF2376" s="10" t="s">
        <v>650</v>
      </c>
    </row>
    <row r="2377" spans="30:32" x14ac:dyDescent="0.2">
      <c r="AD2377" s="11" t="s">
        <v>4622</v>
      </c>
      <c r="AE2377" s="10" t="s">
        <v>4623</v>
      </c>
      <c r="AF2377" s="10" t="s">
        <v>650</v>
      </c>
    </row>
    <row r="2378" spans="30:32" x14ac:dyDescent="0.2">
      <c r="AD2378" s="11" t="s">
        <v>4624</v>
      </c>
      <c r="AE2378" s="10" t="s">
        <v>4623</v>
      </c>
      <c r="AF2378" s="10" t="s">
        <v>650</v>
      </c>
    </row>
    <row r="2379" spans="30:32" x14ac:dyDescent="0.2">
      <c r="AD2379" s="11" t="s">
        <v>4625</v>
      </c>
      <c r="AE2379" s="10" t="s">
        <v>4623</v>
      </c>
      <c r="AF2379" s="10" t="s">
        <v>650</v>
      </c>
    </row>
    <row r="2380" spans="30:32" x14ac:dyDescent="0.2">
      <c r="AD2380" s="11" t="s">
        <v>4626</v>
      </c>
      <c r="AE2380" s="10" t="s">
        <v>4627</v>
      </c>
      <c r="AF2380" s="10" t="s">
        <v>650</v>
      </c>
    </row>
    <row r="2381" spans="30:32" x14ac:dyDescent="0.2">
      <c r="AD2381" s="11" t="s">
        <v>4628</v>
      </c>
      <c r="AE2381" s="10" t="s">
        <v>4627</v>
      </c>
      <c r="AF2381" s="10" t="s">
        <v>650</v>
      </c>
    </row>
    <row r="2382" spans="30:32" x14ac:dyDescent="0.2">
      <c r="AD2382" s="11" t="s">
        <v>4629</v>
      </c>
      <c r="AE2382" s="10" t="s">
        <v>4235</v>
      </c>
      <c r="AF2382" s="10" t="s">
        <v>650</v>
      </c>
    </row>
    <row r="2383" spans="30:32" x14ac:dyDescent="0.2">
      <c r="AD2383" s="11" t="s">
        <v>4630</v>
      </c>
      <c r="AE2383" s="10" t="s">
        <v>4631</v>
      </c>
      <c r="AF2383" s="10" t="s">
        <v>650</v>
      </c>
    </row>
    <row r="2384" spans="30:32" x14ac:dyDescent="0.2">
      <c r="AD2384" s="11" t="s">
        <v>4632</v>
      </c>
      <c r="AE2384" s="10" t="s">
        <v>4633</v>
      </c>
      <c r="AF2384" s="10" t="s">
        <v>650</v>
      </c>
    </row>
    <row r="2385" spans="30:32" x14ac:dyDescent="0.2">
      <c r="AD2385" s="11" t="s">
        <v>4634</v>
      </c>
      <c r="AE2385" s="10" t="s">
        <v>3609</v>
      </c>
      <c r="AF2385" s="10" t="s">
        <v>650</v>
      </c>
    </row>
    <row r="2386" spans="30:32" x14ac:dyDescent="0.2">
      <c r="AD2386" s="11" t="s">
        <v>4635</v>
      </c>
      <c r="AE2386" s="10" t="s">
        <v>4636</v>
      </c>
      <c r="AF2386" s="10" t="s">
        <v>650</v>
      </c>
    </row>
    <row r="2387" spans="30:32" x14ac:dyDescent="0.2">
      <c r="AD2387" s="11" t="s">
        <v>4637</v>
      </c>
      <c r="AE2387" s="10" t="s">
        <v>3629</v>
      </c>
      <c r="AF2387" s="10" t="s">
        <v>650</v>
      </c>
    </row>
    <row r="2388" spans="30:32" x14ac:dyDescent="0.2">
      <c r="AD2388" s="11" t="s">
        <v>4638</v>
      </c>
      <c r="AE2388" s="10" t="s">
        <v>4639</v>
      </c>
      <c r="AF2388" s="10" t="s">
        <v>650</v>
      </c>
    </row>
    <row r="2389" spans="30:32" x14ac:dyDescent="0.2">
      <c r="AD2389" s="11" t="s">
        <v>4640</v>
      </c>
      <c r="AE2389" s="10" t="s">
        <v>4641</v>
      </c>
      <c r="AF2389" s="10" t="s">
        <v>650</v>
      </c>
    </row>
    <row r="2390" spans="30:32" x14ac:dyDescent="0.2">
      <c r="AD2390" s="11" t="s">
        <v>4642</v>
      </c>
      <c r="AE2390" s="10" t="s">
        <v>4228</v>
      </c>
      <c r="AF2390" s="10" t="s">
        <v>650</v>
      </c>
    </row>
    <row r="2391" spans="30:32" x14ac:dyDescent="0.2">
      <c r="AD2391" s="11" t="s">
        <v>4643</v>
      </c>
      <c r="AE2391" s="10" t="s">
        <v>4644</v>
      </c>
      <c r="AF2391" s="10" t="s">
        <v>650</v>
      </c>
    </row>
    <row r="2392" spans="30:32" x14ac:dyDescent="0.2">
      <c r="AD2392" s="11" t="s">
        <v>4645</v>
      </c>
      <c r="AE2392" s="10" t="s">
        <v>4646</v>
      </c>
      <c r="AF2392" s="10" t="s">
        <v>650</v>
      </c>
    </row>
    <row r="2393" spans="30:32" x14ac:dyDescent="0.2">
      <c r="AD2393" s="11" t="s">
        <v>4647</v>
      </c>
      <c r="AE2393" s="10" t="s">
        <v>968</v>
      </c>
      <c r="AF2393" s="10" t="s">
        <v>650</v>
      </c>
    </row>
    <row r="2394" spans="30:32" x14ac:dyDescent="0.2">
      <c r="AD2394" s="11" t="s">
        <v>4648</v>
      </c>
      <c r="AE2394" s="10" t="s">
        <v>4649</v>
      </c>
      <c r="AF2394" s="10" t="s">
        <v>650</v>
      </c>
    </row>
    <row r="2395" spans="30:32" x14ac:dyDescent="0.2">
      <c r="AD2395" s="11" t="s">
        <v>4650</v>
      </c>
      <c r="AE2395" s="10" t="s">
        <v>2534</v>
      </c>
      <c r="AF2395" s="10" t="s">
        <v>650</v>
      </c>
    </row>
    <row r="2396" spans="30:32" x14ac:dyDescent="0.2">
      <c r="AD2396" s="11" t="s">
        <v>4651</v>
      </c>
      <c r="AE2396" s="10" t="s">
        <v>2534</v>
      </c>
      <c r="AF2396" s="10" t="s">
        <v>650</v>
      </c>
    </row>
    <row r="2397" spans="30:32" x14ac:dyDescent="0.2">
      <c r="AD2397" s="11" t="s">
        <v>4652</v>
      </c>
      <c r="AE2397" s="10" t="s">
        <v>2534</v>
      </c>
      <c r="AF2397" s="10" t="s">
        <v>650</v>
      </c>
    </row>
    <row r="2398" spans="30:32" x14ac:dyDescent="0.2">
      <c r="AD2398" s="11" t="s">
        <v>4653</v>
      </c>
      <c r="AE2398" s="10" t="s">
        <v>3184</v>
      </c>
      <c r="AF2398" s="10" t="s">
        <v>650</v>
      </c>
    </row>
    <row r="2399" spans="30:32" x14ac:dyDescent="0.2">
      <c r="AD2399" s="11" t="s">
        <v>4654</v>
      </c>
      <c r="AE2399" s="10" t="s">
        <v>4655</v>
      </c>
      <c r="AF2399" s="10" t="s">
        <v>650</v>
      </c>
    </row>
    <row r="2400" spans="30:32" x14ac:dyDescent="0.2">
      <c r="AD2400" s="11" t="s">
        <v>4656</v>
      </c>
      <c r="AE2400" s="10" t="s">
        <v>4657</v>
      </c>
      <c r="AF2400" s="10" t="s">
        <v>650</v>
      </c>
    </row>
    <row r="2401" spans="30:32" x14ac:dyDescent="0.2">
      <c r="AD2401" s="11" t="s">
        <v>4658</v>
      </c>
      <c r="AE2401" s="10" t="s">
        <v>4659</v>
      </c>
      <c r="AF2401" s="10" t="s">
        <v>650</v>
      </c>
    </row>
    <row r="2402" spans="30:32" x14ac:dyDescent="0.2">
      <c r="AD2402" s="11" t="s">
        <v>4660</v>
      </c>
      <c r="AE2402" s="10" t="s">
        <v>2580</v>
      </c>
      <c r="AF2402" s="10" t="s">
        <v>650</v>
      </c>
    </row>
    <row r="2403" spans="30:32" x14ac:dyDescent="0.2">
      <c r="AD2403" s="11" t="s">
        <v>4661</v>
      </c>
      <c r="AE2403" s="10" t="s">
        <v>3199</v>
      </c>
      <c r="AF2403" s="10" t="s">
        <v>650</v>
      </c>
    </row>
    <row r="2404" spans="30:32" x14ac:dyDescent="0.2">
      <c r="AD2404" s="11" t="s">
        <v>4662</v>
      </c>
      <c r="AE2404" s="10" t="s">
        <v>4663</v>
      </c>
      <c r="AF2404" s="10" t="s">
        <v>650</v>
      </c>
    </row>
    <row r="2405" spans="30:32" x14ac:dyDescent="0.2">
      <c r="AD2405" s="11" t="s">
        <v>4664</v>
      </c>
      <c r="AE2405" s="10" t="s">
        <v>4665</v>
      </c>
      <c r="AF2405" s="10" t="s">
        <v>650</v>
      </c>
    </row>
    <row r="2406" spans="30:32" x14ac:dyDescent="0.2">
      <c r="AD2406" s="11" t="s">
        <v>4666</v>
      </c>
      <c r="AE2406" s="10" t="s">
        <v>4667</v>
      </c>
      <c r="AF2406" s="10" t="s">
        <v>650</v>
      </c>
    </row>
    <row r="2407" spans="30:32" x14ac:dyDescent="0.2">
      <c r="AD2407" s="11" t="s">
        <v>4668</v>
      </c>
      <c r="AE2407" s="10" t="s">
        <v>4669</v>
      </c>
      <c r="AF2407" s="10" t="s">
        <v>650</v>
      </c>
    </row>
    <row r="2408" spans="30:32" x14ac:dyDescent="0.2">
      <c r="AD2408" s="11" t="s">
        <v>4670</v>
      </c>
      <c r="AE2408" s="10" t="s">
        <v>4671</v>
      </c>
      <c r="AF2408" s="10" t="s">
        <v>650</v>
      </c>
    </row>
    <row r="2409" spans="30:32" x14ac:dyDescent="0.2">
      <c r="AD2409" s="11" t="s">
        <v>4672</v>
      </c>
      <c r="AE2409" s="10" t="s">
        <v>4673</v>
      </c>
      <c r="AF2409" s="10" t="s">
        <v>650</v>
      </c>
    </row>
    <row r="2410" spans="30:32" x14ac:dyDescent="0.2">
      <c r="AD2410" s="11" t="s">
        <v>4674</v>
      </c>
      <c r="AE2410" s="10" t="s">
        <v>3696</v>
      </c>
      <c r="AF2410" s="10" t="s">
        <v>650</v>
      </c>
    </row>
    <row r="2411" spans="30:32" x14ac:dyDescent="0.2">
      <c r="AD2411" s="11" t="s">
        <v>4675</v>
      </c>
      <c r="AE2411" s="10" t="s">
        <v>4676</v>
      </c>
      <c r="AF2411" s="10" t="s">
        <v>650</v>
      </c>
    </row>
    <row r="2412" spans="30:32" x14ac:dyDescent="0.2">
      <c r="AD2412" s="11" t="s">
        <v>4677</v>
      </c>
      <c r="AE2412" s="10" t="s">
        <v>4678</v>
      </c>
      <c r="AF2412" s="10" t="s">
        <v>650</v>
      </c>
    </row>
    <row r="2413" spans="30:32" x14ac:dyDescent="0.2">
      <c r="AD2413" s="11" t="s">
        <v>4679</v>
      </c>
      <c r="AE2413" s="10" t="s">
        <v>4680</v>
      </c>
      <c r="AF2413" s="10" t="s">
        <v>650</v>
      </c>
    </row>
    <row r="2414" spans="30:32" x14ac:dyDescent="0.2">
      <c r="AD2414" s="11" t="s">
        <v>4681</v>
      </c>
      <c r="AE2414" s="10" t="s">
        <v>3706</v>
      </c>
      <c r="AF2414" s="10" t="s">
        <v>650</v>
      </c>
    </row>
    <row r="2415" spans="30:32" x14ac:dyDescent="0.2">
      <c r="AD2415" s="11" t="s">
        <v>4682</v>
      </c>
      <c r="AE2415" s="10" t="s">
        <v>4683</v>
      </c>
      <c r="AF2415" s="10" t="s">
        <v>650</v>
      </c>
    </row>
    <row r="2416" spans="30:32" x14ac:dyDescent="0.2">
      <c r="AD2416" s="11" t="s">
        <v>4684</v>
      </c>
      <c r="AE2416" s="10" t="s">
        <v>4685</v>
      </c>
      <c r="AF2416" s="10" t="s">
        <v>650</v>
      </c>
    </row>
    <row r="2417" spans="30:32" x14ac:dyDescent="0.2">
      <c r="AD2417" s="11" t="s">
        <v>4686</v>
      </c>
      <c r="AE2417" s="10" t="s">
        <v>4687</v>
      </c>
      <c r="AF2417" s="10" t="s">
        <v>650</v>
      </c>
    </row>
    <row r="2418" spans="30:32" x14ac:dyDescent="0.2">
      <c r="AD2418" s="11" t="s">
        <v>4688</v>
      </c>
      <c r="AE2418" s="10" t="s">
        <v>4689</v>
      </c>
      <c r="AF2418" s="10" t="s">
        <v>650</v>
      </c>
    </row>
    <row r="2419" spans="30:32" x14ac:dyDescent="0.2">
      <c r="AD2419" s="11" t="s">
        <v>4690</v>
      </c>
      <c r="AE2419" s="10" t="s">
        <v>4691</v>
      </c>
      <c r="AF2419" s="10" t="s">
        <v>650</v>
      </c>
    </row>
    <row r="2420" spans="30:32" x14ac:dyDescent="0.2">
      <c r="AD2420" s="11" t="s">
        <v>4692</v>
      </c>
      <c r="AE2420" s="10" t="s">
        <v>4693</v>
      </c>
      <c r="AF2420" s="10" t="s">
        <v>650</v>
      </c>
    </row>
    <row r="2421" spans="30:32" x14ac:dyDescent="0.2">
      <c r="AD2421" s="11" t="s">
        <v>4694</v>
      </c>
      <c r="AE2421" s="10" t="s">
        <v>4695</v>
      </c>
      <c r="AF2421" s="10" t="s">
        <v>650</v>
      </c>
    </row>
    <row r="2422" spans="30:32" x14ac:dyDescent="0.2">
      <c r="AD2422" s="11" t="s">
        <v>4696</v>
      </c>
      <c r="AE2422" s="10" t="s">
        <v>2678</v>
      </c>
      <c r="AF2422" s="10" t="s">
        <v>650</v>
      </c>
    </row>
    <row r="2423" spans="30:32" x14ac:dyDescent="0.2">
      <c r="AD2423" s="11" t="s">
        <v>4697</v>
      </c>
      <c r="AE2423" s="10" t="s">
        <v>2678</v>
      </c>
      <c r="AF2423" s="10" t="s">
        <v>650</v>
      </c>
    </row>
    <row r="2424" spans="30:32" x14ac:dyDescent="0.2">
      <c r="AD2424" s="11" t="s">
        <v>4698</v>
      </c>
      <c r="AE2424" s="10" t="s">
        <v>2678</v>
      </c>
      <c r="AF2424" s="10" t="s">
        <v>650</v>
      </c>
    </row>
    <row r="2425" spans="30:32" x14ac:dyDescent="0.2">
      <c r="AD2425" s="11" t="s">
        <v>4699</v>
      </c>
      <c r="AE2425" s="10" t="s">
        <v>2678</v>
      </c>
      <c r="AF2425" s="10" t="s">
        <v>650</v>
      </c>
    </row>
    <row r="2426" spans="30:32" x14ac:dyDescent="0.2">
      <c r="AD2426" s="11" t="s">
        <v>4700</v>
      </c>
      <c r="AE2426" s="10" t="s">
        <v>2678</v>
      </c>
      <c r="AF2426" s="10" t="s">
        <v>650</v>
      </c>
    </row>
    <row r="2427" spans="30:32" x14ac:dyDescent="0.2">
      <c r="AD2427" s="11" t="s">
        <v>4701</v>
      </c>
      <c r="AE2427" s="10" t="s">
        <v>2678</v>
      </c>
      <c r="AF2427" s="10" t="s">
        <v>650</v>
      </c>
    </row>
    <row r="2428" spans="30:32" x14ac:dyDescent="0.2">
      <c r="AD2428" s="11" t="s">
        <v>4702</v>
      </c>
      <c r="AE2428" s="10" t="s">
        <v>2678</v>
      </c>
      <c r="AF2428" s="10" t="s">
        <v>650</v>
      </c>
    </row>
    <row r="2429" spans="30:32" x14ac:dyDescent="0.2">
      <c r="AD2429" s="11" t="s">
        <v>4703</v>
      </c>
      <c r="AE2429" s="10" t="s">
        <v>2678</v>
      </c>
      <c r="AF2429" s="10" t="s">
        <v>650</v>
      </c>
    </row>
    <row r="2430" spans="30:32" x14ac:dyDescent="0.2">
      <c r="AD2430" s="11" t="s">
        <v>4704</v>
      </c>
      <c r="AE2430" s="10" t="s">
        <v>2678</v>
      </c>
      <c r="AF2430" s="10" t="s">
        <v>650</v>
      </c>
    </row>
    <row r="2431" spans="30:32" x14ac:dyDescent="0.2">
      <c r="AD2431" s="11" t="s">
        <v>4705</v>
      </c>
      <c r="AE2431" s="10" t="s">
        <v>2678</v>
      </c>
      <c r="AF2431" s="10" t="s">
        <v>650</v>
      </c>
    </row>
    <row r="2432" spans="30:32" x14ac:dyDescent="0.2">
      <c r="AD2432" s="11" t="s">
        <v>4706</v>
      </c>
      <c r="AE2432" s="10" t="s">
        <v>2678</v>
      </c>
      <c r="AF2432" s="10" t="s">
        <v>650</v>
      </c>
    </row>
    <row r="2433" spans="30:32" x14ac:dyDescent="0.2">
      <c r="AD2433" s="11" t="s">
        <v>4707</v>
      </c>
      <c r="AE2433" s="10" t="s">
        <v>2678</v>
      </c>
      <c r="AF2433" s="10" t="s">
        <v>650</v>
      </c>
    </row>
    <row r="2434" spans="30:32" x14ac:dyDescent="0.2">
      <c r="AD2434" s="11" t="s">
        <v>4708</v>
      </c>
      <c r="AE2434" s="10" t="s">
        <v>2678</v>
      </c>
      <c r="AF2434" s="10" t="s">
        <v>650</v>
      </c>
    </row>
    <row r="2435" spans="30:32" x14ac:dyDescent="0.2">
      <c r="AD2435" s="11" t="s">
        <v>4709</v>
      </c>
      <c r="AE2435" s="10" t="s">
        <v>2678</v>
      </c>
      <c r="AF2435" s="10" t="s">
        <v>650</v>
      </c>
    </row>
    <row r="2436" spans="30:32" x14ac:dyDescent="0.2">
      <c r="AD2436" s="11" t="s">
        <v>4710</v>
      </c>
      <c r="AE2436" s="10" t="s">
        <v>2678</v>
      </c>
      <c r="AF2436" s="10" t="s">
        <v>650</v>
      </c>
    </row>
    <row r="2437" spans="30:32" x14ac:dyDescent="0.2">
      <c r="AD2437" s="11" t="s">
        <v>4711</v>
      </c>
      <c r="AE2437" s="10" t="s">
        <v>2678</v>
      </c>
      <c r="AF2437" s="10" t="s">
        <v>650</v>
      </c>
    </row>
    <row r="2438" spans="30:32" x14ac:dyDescent="0.2">
      <c r="AD2438" s="11" t="s">
        <v>4712</v>
      </c>
      <c r="AE2438" s="10" t="s">
        <v>2678</v>
      </c>
      <c r="AF2438" s="10" t="s">
        <v>650</v>
      </c>
    </row>
    <row r="2439" spans="30:32" x14ac:dyDescent="0.2">
      <c r="AD2439" s="11" t="s">
        <v>4713</v>
      </c>
      <c r="AE2439" s="10" t="s">
        <v>4714</v>
      </c>
      <c r="AF2439" s="10" t="s">
        <v>650</v>
      </c>
    </row>
    <row r="2440" spans="30:32" x14ac:dyDescent="0.2">
      <c r="AD2440" s="11" t="s">
        <v>4715</v>
      </c>
      <c r="AE2440" s="10" t="s">
        <v>2678</v>
      </c>
      <c r="AF2440" s="10" t="s">
        <v>650</v>
      </c>
    </row>
    <row r="2441" spans="30:32" x14ac:dyDescent="0.2">
      <c r="AD2441" s="11" t="s">
        <v>4716</v>
      </c>
      <c r="AE2441" s="10" t="s">
        <v>2678</v>
      </c>
      <c r="AF2441" s="10" t="s">
        <v>650</v>
      </c>
    </row>
    <row r="2442" spans="30:32" x14ac:dyDescent="0.2">
      <c r="AD2442" s="11" t="s">
        <v>4717</v>
      </c>
      <c r="AE2442" s="10" t="s">
        <v>3725</v>
      </c>
      <c r="AF2442" s="10" t="s">
        <v>650</v>
      </c>
    </row>
    <row r="2443" spans="30:32" x14ac:dyDescent="0.2">
      <c r="AD2443" s="11" t="s">
        <v>4718</v>
      </c>
      <c r="AE2443" s="10" t="s">
        <v>3725</v>
      </c>
      <c r="AF2443" s="10" t="s">
        <v>650</v>
      </c>
    </row>
    <row r="2444" spans="30:32" x14ac:dyDescent="0.2">
      <c r="AD2444" s="11" t="s">
        <v>4719</v>
      </c>
      <c r="AE2444" s="10" t="s">
        <v>4720</v>
      </c>
      <c r="AF2444" s="10" t="s">
        <v>650</v>
      </c>
    </row>
    <row r="2445" spans="30:32" x14ac:dyDescent="0.2">
      <c r="AD2445" s="11" t="s">
        <v>4721</v>
      </c>
      <c r="AE2445" s="10" t="s">
        <v>4722</v>
      </c>
      <c r="AF2445" s="10" t="s">
        <v>650</v>
      </c>
    </row>
    <row r="2446" spans="30:32" x14ac:dyDescent="0.2">
      <c r="AD2446" s="11" t="s">
        <v>4723</v>
      </c>
      <c r="AE2446" s="10" t="s">
        <v>4724</v>
      </c>
      <c r="AF2446" s="10" t="s">
        <v>650</v>
      </c>
    </row>
    <row r="2447" spans="30:32" x14ac:dyDescent="0.2">
      <c r="AD2447" s="11" t="s">
        <v>4725</v>
      </c>
      <c r="AE2447" s="10" t="s">
        <v>4726</v>
      </c>
      <c r="AF2447" s="10" t="s">
        <v>650</v>
      </c>
    </row>
    <row r="2448" spans="30:32" x14ac:dyDescent="0.2">
      <c r="AD2448" s="11" t="s">
        <v>4727</v>
      </c>
      <c r="AE2448" s="10" t="s">
        <v>4728</v>
      </c>
      <c r="AF2448" s="10" t="s">
        <v>650</v>
      </c>
    </row>
    <row r="2449" spans="30:32" x14ac:dyDescent="0.2">
      <c r="AD2449" s="11" t="s">
        <v>4729</v>
      </c>
      <c r="AE2449" s="10" t="s">
        <v>4728</v>
      </c>
      <c r="AF2449" s="10" t="s">
        <v>650</v>
      </c>
    </row>
    <row r="2450" spans="30:32" x14ac:dyDescent="0.2">
      <c r="AD2450" s="11" t="s">
        <v>4730</v>
      </c>
      <c r="AE2450" s="10" t="s">
        <v>2718</v>
      </c>
      <c r="AF2450" s="10" t="s">
        <v>650</v>
      </c>
    </row>
    <row r="2451" spans="30:32" x14ac:dyDescent="0.2">
      <c r="AD2451" s="11" t="s">
        <v>4731</v>
      </c>
      <c r="AE2451" s="10" t="s">
        <v>4732</v>
      </c>
      <c r="AF2451" s="10" t="s">
        <v>650</v>
      </c>
    </row>
    <row r="2452" spans="30:32" x14ac:dyDescent="0.2">
      <c r="AD2452" s="11" t="s">
        <v>4733</v>
      </c>
      <c r="AE2452" s="10" t="s">
        <v>4734</v>
      </c>
      <c r="AF2452" s="10" t="s">
        <v>650</v>
      </c>
    </row>
    <row r="2453" spans="30:32" x14ac:dyDescent="0.2">
      <c r="AD2453" s="11" t="s">
        <v>4735</v>
      </c>
      <c r="AE2453" s="10" t="s">
        <v>4736</v>
      </c>
      <c r="AF2453" s="10" t="s">
        <v>650</v>
      </c>
    </row>
    <row r="2454" spans="30:32" x14ac:dyDescent="0.2">
      <c r="AD2454" s="11" t="s">
        <v>4737</v>
      </c>
      <c r="AE2454" s="10" t="s">
        <v>4738</v>
      </c>
      <c r="AF2454" s="10" t="s">
        <v>650</v>
      </c>
    </row>
    <row r="2455" spans="30:32" x14ac:dyDescent="0.2">
      <c r="AD2455" s="11" t="s">
        <v>4739</v>
      </c>
      <c r="AE2455" s="10" t="s">
        <v>4740</v>
      </c>
      <c r="AF2455" s="10" t="s">
        <v>650</v>
      </c>
    </row>
    <row r="2456" spans="30:32" x14ac:dyDescent="0.2">
      <c r="AD2456" s="11" t="s">
        <v>4741</v>
      </c>
      <c r="AE2456" s="10" t="s">
        <v>4742</v>
      </c>
      <c r="AF2456" s="10" t="s">
        <v>650</v>
      </c>
    </row>
    <row r="2457" spans="30:32" x14ac:dyDescent="0.2">
      <c r="AD2457" s="11" t="s">
        <v>4743</v>
      </c>
      <c r="AE2457" s="10" t="s">
        <v>2750</v>
      </c>
      <c r="AF2457" s="10" t="s">
        <v>650</v>
      </c>
    </row>
    <row r="2458" spans="30:32" x14ac:dyDescent="0.2">
      <c r="AD2458" s="11" t="s">
        <v>4744</v>
      </c>
      <c r="AE2458" s="10" t="s">
        <v>4745</v>
      </c>
      <c r="AF2458" s="10" t="s">
        <v>650</v>
      </c>
    </row>
    <row r="2459" spans="30:32" x14ac:dyDescent="0.2">
      <c r="AD2459" s="11" t="s">
        <v>4746</v>
      </c>
      <c r="AE2459" s="10" t="s">
        <v>4747</v>
      </c>
      <c r="AF2459" s="10" t="s">
        <v>650</v>
      </c>
    </row>
    <row r="2460" spans="30:32" x14ac:dyDescent="0.2">
      <c r="AD2460" s="11" t="s">
        <v>4748</v>
      </c>
      <c r="AE2460" s="10" t="s">
        <v>4749</v>
      </c>
      <c r="AF2460" s="10" t="s">
        <v>650</v>
      </c>
    </row>
    <row r="2461" spans="30:32" x14ac:dyDescent="0.2">
      <c r="AD2461" s="11" t="s">
        <v>4750</v>
      </c>
      <c r="AE2461" s="10" t="s">
        <v>2784</v>
      </c>
      <c r="AF2461" s="10" t="s">
        <v>650</v>
      </c>
    </row>
    <row r="2462" spans="30:32" x14ac:dyDescent="0.2">
      <c r="AD2462" s="11" t="s">
        <v>4751</v>
      </c>
      <c r="AE2462" s="10" t="s">
        <v>2784</v>
      </c>
      <c r="AF2462" s="10" t="s">
        <v>650</v>
      </c>
    </row>
    <row r="2463" spans="30:32" x14ac:dyDescent="0.2">
      <c r="AD2463" s="11" t="s">
        <v>4752</v>
      </c>
      <c r="AE2463" s="10" t="s">
        <v>4422</v>
      </c>
      <c r="AF2463" s="10" t="s">
        <v>650</v>
      </c>
    </row>
    <row r="2464" spans="30:32" x14ac:dyDescent="0.2">
      <c r="AD2464" s="11" t="s">
        <v>4753</v>
      </c>
      <c r="AE2464" s="10" t="s">
        <v>4754</v>
      </c>
      <c r="AF2464" s="10" t="s">
        <v>650</v>
      </c>
    </row>
    <row r="2465" spans="30:32" x14ac:dyDescent="0.2">
      <c r="AD2465" s="11" t="s">
        <v>4755</v>
      </c>
      <c r="AE2465" s="10" t="s">
        <v>4756</v>
      </c>
      <c r="AF2465" s="10" t="s">
        <v>650</v>
      </c>
    </row>
    <row r="2466" spans="30:32" x14ac:dyDescent="0.2">
      <c r="AD2466" s="11" t="s">
        <v>4757</v>
      </c>
      <c r="AE2466" s="10" t="s">
        <v>4756</v>
      </c>
      <c r="AF2466" s="10" t="s">
        <v>650</v>
      </c>
    </row>
    <row r="2467" spans="30:32" x14ac:dyDescent="0.2">
      <c r="AD2467" s="11" t="s">
        <v>4758</v>
      </c>
      <c r="AE2467" s="10" t="s">
        <v>4759</v>
      </c>
      <c r="AF2467" s="10" t="s">
        <v>650</v>
      </c>
    </row>
    <row r="2468" spans="30:32" x14ac:dyDescent="0.2">
      <c r="AD2468" s="11" t="s">
        <v>4760</v>
      </c>
      <c r="AE2468" s="10" t="s">
        <v>4761</v>
      </c>
      <c r="AF2468" s="10" t="s">
        <v>650</v>
      </c>
    </row>
    <row r="2469" spans="30:32" x14ac:dyDescent="0.2">
      <c r="AD2469" s="11" t="s">
        <v>4762</v>
      </c>
      <c r="AE2469" s="10" t="s">
        <v>4763</v>
      </c>
      <c r="AF2469" s="10" t="s">
        <v>650</v>
      </c>
    </row>
    <row r="2470" spans="30:32" x14ac:dyDescent="0.2">
      <c r="AD2470" s="11" t="s">
        <v>4764</v>
      </c>
      <c r="AE2470" s="10" t="s">
        <v>4765</v>
      </c>
      <c r="AF2470" s="10" t="s">
        <v>650</v>
      </c>
    </row>
    <row r="2471" spans="30:32" x14ac:dyDescent="0.2">
      <c r="AD2471" s="11" t="s">
        <v>4766</v>
      </c>
      <c r="AE2471" s="10" t="s">
        <v>4767</v>
      </c>
      <c r="AF2471" s="10" t="s">
        <v>650</v>
      </c>
    </row>
    <row r="2472" spans="30:32" x14ac:dyDescent="0.2">
      <c r="AD2472" s="11" t="s">
        <v>4768</v>
      </c>
      <c r="AE2472" s="10" t="s">
        <v>3822</v>
      </c>
      <c r="AF2472" s="10" t="s">
        <v>650</v>
      </c>
    </row>
    <row r="2473" spans="30:32" x14ac:dyDescent="0.2">
      <c r="AD2473" s="11" t="s">
        <v>4769</v>
      </c>
      <c r="AE2473" s="10" t="s">
        <v>2810</v>
      </c>
      <c r="AF2473" s="10" t="s">
        <v>650</v>
      </c>
    </row>
    <row r="2474" spans="30:32" x14ac:dyDescent="0.2">
      <c r="AD2474" s="11" t="s">
        <v>4770</v>
      </c>
      <c r="AE2474" s="10" t="s">
        <v>4771</v>
      </c>
      <c r="AF2474" s="10" t="s">
        <v>650</v>
      </c>
    </row>
    <row r="2475" spans="30:32" x14ac:dyDescent="0.2">
      <c r="AD2475" s="11" t="s">
        <v>4772</v>
      </c>
      <c r="AE2475" s="10" t="s">
        <v>4773</v>
      </c>
      <c r="AF2475" s="10" t="s">
        <v>32</v>
      </c>
    </row>
    <row r="2476" spans="30:32" x14ac:dyDescent="0.2">
      <c r="AD2476" s="11" t="s">
        <v>4774</v>
      </c>
      <c r="AE2476" s="10" t="s">
        <v>4775</v>
      </c>
      <c r="AF2476" s="10" t="s">
        <v>716</v>
      </c>
    </row>
    <row r="2477" spans="30:32" x14ac:dyDescent="0.2">
      <c r="AD2477" s="11" t="s">
        <v>4776</v>
      </c>
      <c r="AE2477" s="10" t="s">
        <v>1933</v>
      </c>
      <c r="AF2477" s="10" t="s">
        <v>716</v>
      </c>
    </row>
    <row r="2478" spans="30:32" x14ac:dyDescent="0.2">
      <c r="AD2478" s="11" t="s">
        <v>4777</v>
      </c>
      <c r="AE2478" s="10" t="s">
        <v>4778</v>
      </c>
      <c r="AF2478" s="10" t="s">
        <v>716</v>
      </c>
    </row>
    <row r="2479" spans="30:32" x14ac:dyDescent="0.2">
      <c r="AD2479" s="11" t="s">
        <v>4779</v>
      </c>
      <c r="AE2479" s="10" t="s">
        <v>2860</v>
      </c>
      <c r="AF2479" s="10" t="s">
        <v>716</v>
      </c>
    </row>
    <row r="2480" spans="30:32" x14ac:dyDescent="0.2">
      <c r="AD2480" s="11" t="s">
        <v>4780</v>
      </c>
      <c r="AE2480" s="10" t="s">
        <v>4781</v>
      </c>
      <c r="AF2480" s="10" t="s">
        <v>716</v>
      </c>
    </row>
    <row r="2481" spans="30:32" x14ac:dyDescent="0.2">
      <c r="AD2481" s="11" t="s">
        <v>4782</v>
      </c>
      <c r="AE2481" s="10" t="s">
        <v>2014</v>
      </c>
      <c r="AF2481" s="10" t="s">
        <v>716</v>
      </c>
    </row>
    <row r="2482" spans="30:32" x14ac:dyDescent="0.2">
      <c r="AD2482" s="11" t="s">
        <v>4783</v>
      </c>
      <c r="AE2482" s="10" t="s">
        <v>2023</v>
      </c>
      <c r="AF2482" s="10" t="s">
        <v>716</v>
      </c>
    </row>
    <row r="2483" spans="30:32" x14ac:dyDescent="0.2">
      <c r="AD2483" s="11" t="s">
        <v>4784</v>
      </c>
      <c r="AE2483" s="10" t="s">
        <v>4785</v>
      </c>
      <c r="AF2483" s="10" t="s">
        <v>716</v>
      </c>
    </row>
    <row r="2484" spans="30:32" x14ac:dyDescent="0.2">
      <c r="AD2484" s="11" t="s">
        <v>4786</v>
      </c>
      <c r="AE2484" s="10" t="s">
        <v>813</v>
      </c>
      <c r="AF2484" s="10" t="s">
        <v>716</v>
      </c>
    </row>
    <row r="2485" spans="30:32" x14ac:dyDescent="0.2">
      <c r="AD2485" s="11" t="s">
        <v>4787</v>
      </c>
      <c r="AE2485" s="10" t="s">
        <v>1326</v>
      </c>
      <c r="AF2485" s="10" t="s">
        <v>716</v>
      </c>
    </row>
    <row r="2486" spans="30:32" x14ac:dyDescent="0.2">
      <c r="AD2486" s="11" t="s">
        <v>4788</v>
      </c>
      <c r="AE2486" s="10" t="s">
        <v>4789</v>
      </c>
      <c r="AF2486" s="10" t="s">
        <v>716</v>
      </c>
    </row>
    <row r="2487" spans="30:32" x14ac:dyDescent="0.2">
      <c r="AD2487" s="11" t="s">
        <v>4790</v>
      </c>
      <c r="AE2487" s="10" t="s">
        <v>4791</v>
      </c>
      <c r="AF2487" s="10" t="s">
        <v>716</v>
      </c>
    </row>
    <row r="2488" spans="30:32" x14ac:dyDescent="0.2">
      <c r="AD2488" s="11" t="s">
        <v>4792</v>
      </c>
      <c r="AE2488" s="10" t="s">
        <v>4793</v>
      </c>
      <c r="AF2488" s="10" t="s">
        <v>716</v>
      </c>
    </row>
    <row r="2489" spans="30:32" x14ac:dyDescent="0.2">
      <c r="AD2489" s="11" t="s">
        <v>4794</v>
      </c>
      <c r="AE2489" s="10" t="s">
        <v>3397</v>
      </c>
      <c r="AF2489" s="10" t="s">
        <v>716</v>
      </c>
    </row>
    <row r="2490" spans="30:32" x14ac:dyDescent="0.2">
      <c r="AD2490" s="11" t="s">
        <v>4795</v>
      </c>
      <c r="AE2490" s="10" t="s">
        <v>4796</v>
      </c>
      <c r="AF2490" s="10" t="s">
        <v>716</v>
      </c>
    </row>
    <row r="2491" spans="30:32" x14ac:dyDescent="0.2">
      <c r="AD2491" s="11" t="s">
        <v>4797</v>
      </c>
      <c r="AE2491" s="10" t="s">
        <v>2241</v>
      </c>
      <c r="AF2491" s="10" t="s">
        <v>716</v>
      </c>
    </row>
    <row r="2492" spans="30:32" x14ac:dyDescent="0.2">
      <c r="AD2492" s="11" t="s">
        <v>4798</v>
      </c>
      <c r="AE2492" s="10" t="s">
        <v>4799</v>
      </c>
      <c r="AF2492" s="10" t="s">
        <v>716</v>
      </c>
    </row>
    <row r="2493" spans="30:32" x14ac:dyDescent="0.2">
      <c r="AD2493" s="11" t="s">
        <v>4800</v>
      </c>
      <c r="AE2493" s="10" t="s">
        <v>2194</v>
      </c>
      <c r="AF2493" s="10" t="s">
        <v>716</v>
      </c>
    </row>
    <row r="2494" spans="30:32" x14ac:dyDescent="0.2">
      <c r="AD2494" s="11" t="s">
        <v>4801</v>
      </c>
      <c r="AE2494" s="10" t="s">
        <v>4802</v>
      </c>
      <c r="AF2494" s="10" t="s">
        <v>716</v>
      </c>
    </row>
    <row r="2495" spans="30:32" x14ac:dyDescent="0.2">
      <c r="AD2495" s="11" t="s">
        <v>4803</v>
      </c>
      <c r="AE2495" s="10" t="s">
        <v>1666</v>
      </c>
      <c r="AF2495" s="10" t="s">
        <v>716</v>
      </c>
    </row>
    <row r="2496" spans="30:32" x14ac:dyDescent="0.2">
      <c r="AD2496" s="11" t="s">
        <v>4804</v>
      </c>
      <c r="AE2496" s="10" t="s">
        <v>4805</v>
      </c>
      <c r="AF2496" s="10" t="s">
        <v>716</v>
      </c>
    </row>
    <row r="2497" spans="30:32" x14ac:dyDescent="0.2">
      <c r="AD2497" s="11" t="s">
        <v>4806</v>
      </c>
      <c r="AE2497" s="10" t="s">
        <v>4552</v>
      </c>
      <c r="AF2497" s="10" t="s">
        <v>716</v>
      </c>
    </row>
    <row r="2498" spans="30:32" x14ac:dyDescent="0.2">
      <c r="AD2498" s="11" t="s">
        <v>4807</v>
      </c>
      <c r="AE2498" s="10" t="s">
        <v>2243</v>
      </c>
      <c r="AF2498" s="10" t="s">
        <v>716</v>
      </c>
    </row>
    <row r="2499" spans="30:32" x14ac:dyDescent="0.2">
      <c r="AD2499" s="11" t="s">
        <v>4808</v>
      </c>
      <c r="AE2499" s="10" t="s">
        <v>2258</v>
      </c>
      <c r="AF2499" s="10" t="s">
        <v>716</v>
      </c>
    </row>
    <row r="2500" spans="30:32" x14ac:dyDescent="0.2">
      <c r="AD2500" s="11" t="s">
        <v>4809</v>
      </c>
      <c r="AE2500" s="10" t="s">
        <v>3023</v>
      </c>
      <c r="AF2500" s="10" t="s">
        <v>716</v>
      </c>
    </row>
    <row r="2501" spans="30:32" x14ac:dyDescent="0.2">
      <c r="AD2501" s="11" t="s">
        <v>4810</v>
      </c>
      <c r="AE2501" s="10" t="s">
        <v>2485</v>
      </c>
      <c r="AF2501" s="10" t="s">
        <v>716</v>
      </c>
    </row>
    <row r="2502" spans="30:32" x14ac:dyDescent="0.2">
      <c r="AD2502" s="11" t="s">
        <v>4811</v>
      </c>
      <c r="AE2502" s="10" t="s">
        <v>2057</v>
      </c>
      <c r="AF2502" s="10" t="s">
        <v>716</v>
      </c>
    </row>
    <row r="2503" spans="30:32" x14ac:dyDescent="0.2">
      <c r="AD2503" s="11" t="s">
        <v>4812</v>
      </c>
      <c r="AE2503" s="10" t="s">
        <v>4813</v>
      </c>
      <c r="AF2503" s="10" t="s">
        <v>716</v>
      </c>
    </row>
    <row r="2504" spans="30:32" x14ac:dyDescent="0.2">
      <c r="AD2504" s="11" t="s">
        <v>4814</v>
      </c>
      <c r="AE2504" s="10" t="s">
        <v>1730</v>
      </c>
      <c r="AF2504" s="10" t="s">
        <v>716</v>
      </c>
    </row>
    <row r="2505" spans="30:32" x14ac:dyDescent="0.2">
      <c r="AD2505" s="11" t="s">
        <v>4815</v>
      </c>
      <c r="AE2505" s="10" t="s">
        <v>4816</v>
      </c>
      <c r="AF2505" s="10" t="s">
        <v>716</v>
      </c>
    </row>
    <row r="2506" spans="30:32" x14ac:dyDescent="0.2">
      <c r="AD2506" s="11" t="s">
        <v>4817</v>
      </c>
      <c r="AE2506" s="10" t="s">
        <v>4818</v>
      </c>
      <c r="AF2506" s="10" t="s">
        <v>716</v>
      </c>
    </row>
    <row r="2507" spans="30:32" x14ac:dyDescent="0.2">
      <c r="AD2507" s="11" t="s">
        <v>4819</v>
      </c>
      <c r="AE2507" s="10" t="s">
        <v>4820</v>
      </c>
      <c r="AF2507" s="10" t="s">
        <v>716</v>
      </c>
    </row>
    <row r="2508" spans="30:32" x14ac:dyDescent="0.2">
      <c r="AD2508" s="11" t="s">
        <v>4821</v>
      </c>
      <c r="AE2508" s="10" t="s">
        <v>4822</v>
      </c>
      <c r="AF2508" s="10" t="s">
        <v>716</v>
      </c>
    </row>
    <row r="2509" spans="30:32" x14ac:dyDescent="0.2">
      <c r="AD2509" s="11" t="s">
        <v>4823</v>
      </c>
      <c r="AE2509" s="10" t="s">
        <v>2434</v>
      </c>
      <c r="AF2509" s="10" t="s">
        <v>716</v>
      </c>
    </row>
    <row r="2510" spans="30:32" x14ac:dyDescent="0.2">
      <c r="AD2510" s="11" t="s">
        <v>4824</v>
      </c>
      <c r="AE2510" s="10" t="s">
        <v>2434</v>
      </c>
      <c r="AF2510" s="10" t="s">
        <v>716</v>
      </c>
    </row>
    <row r="2511" spans="30:32" x14ac:dyDescent="0.2">
      <c r="AD2511" s="11" t="s">
        <v>4825</v>
      </c>
      <c r="AE2511" s="10" t="s">
        <v>4103</v>
      </c>
      <c r="AF2511" s="10" t="s">
        <v>716</v>
      </c>
    </row>
    <row r="2512" spans="30:32" x14ac:dyDescent="0.2">
      <c r="AD2512" s="11" t="s">
        <v>4826</v>
      </c>
      <c r="AE2512" s="10" t="s">
        <v>4827</v>
      </c>
      <c r="AF2512" s="10" t="s">
        <v>716</v>
      </c>
    </row>
    <row r="2513" spans="30:32" x14ac:dyDescent="0.2">
      <c r="AD2513" s="11" t="s">
        <v>4828</v>
      </c>
      <c r="AE2513" s="10" t="s">
        <v>1506</v>
      </c>
      <c r="AF2513" s="10" t="s">
        <v>716</v>
      </c>
    </row>
    <row r="2514" spans="30:32" x14ac:dyDescent="0.2">
      <c r="AD2514" s="11" t="s">
        <v>4829</v>
      </c>
      <c r="AE2514" s="10" t="s">
        <v>4830</v>
      </c>
      <c r="AF2514" s="10" t="s">
        <v>716</v>
      </c>
    </row>
    <row r="2515" spans="30:32" x14ac:dyDescent="0.2">
      <c r="AD2515" s="11" t="s">
        <v>4831</v>
      </c>
      <c r="AE2515" s="10" t="s">
        <v>4832</v>
      </c>
      <c r="AF2515" s="10" t="s">
        <v>716</v>
      </c>
    </row>
    <row r="2516" spans="30:32" x14ac:dyDescent="0.2">
      <c r="AD2516" s="11" t="s">
        <v>4833</v>
      </c>
      <c r="AE2516" s="10" t="s">
        <v>4832</v>
      </c>
      <c r="AF2516" s="10" t="s">
        <v>716</v>
      </c>
    </row>
    <row r="2517" spans="30:32" x14ac:dyDescent="0.2">
      <c r="AD2517" s="11" t="s">
        <v>4834</v>
      </c>
      <c r="AE2517" s="10" t="s">
        <v>4832</v>
      </c>
      <c r="AF2517" s="10" t="s">
        <v>716</v>
      </c>
    </row>
    <row r="2518" spans="30:32" x14ac:dyDescent="0.2">
      <c r="AD2518" s="11" t="s">
        <v>4835</v>
      </c>
      <c r="AE2518" s="10" t="s">
        <v>4836</v>
      </c>
      <c r="AF2518" s="10" t="s">
        <v>716</v>
      </c>
    </row>
    <row r="2519" spans="30:32" x14ac:dyDescent="0.2">
      <c r="AD2519" s="11" t="s">
        <v>4837</v>
      </c>
      <c r="AE2519" s="10" t="s">
        <v>4838</v>
      </c>
      <c r="AF2519" s="10" t="s">
        <v>716</v>
      </c>
    </row>
    <row r="2520" spans="30:32" x14ac:dyDescent="0.2">
      <c r="AD2520" s="11" t="s">
        <v>4839</v>
      </c>
      <c r="AE2520" s="10" t="s">
        <v>1763</v>
      </c>
      <c r="AF2520" s="10" t="s">
        <v>716</v>
      </c>
    </row>
    <row r="2521" spans="30:32" x14ac:dyDescent="0.2">
      <c r="AD2521" s="11" t="s">
        <v>4840</v>
      </c>
      <c r="AE2521" s="10" t="s">
        <v>3189</v>
      </c>
      <c r="AF2521" s="10" t="s">
        <v>716</v>
      </c>
    </row>
    <row r="2522" spans="30:32" x14ac:dyDescent="0.2">
      <c r="AD2522" s="11" t="s">
        <v>4841</v>
      </c>
      <c r="AE2522" s="10" t="s">
        <v>4842</v>
      </c>
      <c r="AF2522" s="10" t="s">
        <v>716</v>
      </c>
    </row>
    <row r="2523" spans="30:32" x14ac:dyDescent="0.2">
      <c r="AD2523" s="11" t="s">
        <v>4843</v>
      </c>
      <c r="AE2523" s="10" t="s">
        <v>4842</v>
      </c>
      <c r="AF2523" s="10" t="s">
        <v>716</v>
      </c>
    </row>
    <row r="2524" spans="30:32" x14ac:dyDescent="0.2">
      <c r="AD2524" s="11" t="s">
        <v>4844</v>
      </c>
      <c r="AE2524" s="10" t="s">
        <v>4842</v>
      </c>
      <c r="AF2524" s="10" t="s">
        <v>716</v>
      </c>
    </row>
    <row r="2525" spans="30:32" x14ac:dyDescent="0.2">
      <c r="AD2525" s="11" t="s">
        <v>4845</v>
      </c>
      <c r="AE2525" s="10" t="s">
        <v>4842</v>
      </c>
      <c r="AF2525" s="10" t="s">
        <v>716</v>
      </c>
    </row>
    <row r="2526" spans="30:32" x14ac:dyDescent="0.2">
      <c r="AD2526" s="11" t="s">
        <v>4846</v>
      </c>
      <c r="AE2526" s="10" t="s">
        <v>4842</v>
      </c>
      <c r="AF2526" s="10" t="s">
        <v>716</v>
      </c>
    </row>
    <row r="2527" spans="30:32" x14ac:dyDescent="0.2">
      <c r="AD2527" s="11" t="s">
        <v>4847</v>
      </c>
      <c r="AE2527" s="10" t="s">
        <v>4842</v>
      </c>
      <c r="AF2527" s="10" t="s">
        <v>716</v>
      </c>
    </row>
    <row r="2528" spans="30:32" x14ac:dyDescent="0.2">
      <c r="AD2528" s="11" t="s">
        <v>4848</v>
      </c>
      <c r="AE2528" s="10" t="s">
        <v>4842</v>
      </c>
      <c r="AF2528" s="10" t="s">
        <v>716</v>
      </c>
    </row>
    <row r="2529" spans="30:32" x14ac:dyDescent="0.2">
      <c r="AD2529" s="11" t="s">
        <v>4849</v>
      </c>
      <c r="AE2529" s="10" t="s">
        <v>4842</v>
      </c>
      <c r="AF2529" s="10" t="s">
        <v>716</v>
      </c>
    </row>
    <row r="2530" spans="30:32" x14ac:dyDescent="0.2">
      <c r="AD2530" s="11" t="s">
        <v>4850</v>
      </c>
      <c r="AE2530" s="10" t="s">
        <v>4842</v>
      </c>
      <c r="AF2530" s="10" t="s">
        <v>716</v>
      </c>
    </row>
    <row r="2531" spans="30:32" x14ac:dyDescent="0.2">
      <c r="AD2531" s="11" t="s">
        <v>4851</v>
      </c>
      <c r="AE2531" s="10" t="s">
        <v>4852</v>
      </c>
      <c r="AF2531" s="10" t="s">
        <v>716</v>
      </c>
    </row>
    <row r="2532" spans="30:32" x14ac:dyDescent="0.2">
      <c r="AD2532" s="11" t="s">
        <v>4853</v>
      </c>
      <c r="AE2532" s="10" t="s">
        <v>4854</v>
      </c>
      <c r="AF2532" s="10" t="s">
        <v>716</v>
      </c>
    </row>
    <row r="2533" spans="30:32" x14ac:dyDescent="0.2">
      <c r="AD2533" s="11" t="s">
        <v>4855</v>
      </c>
      <c r="AE2533" s="10" t="s">
        <v>4842</v>
      </c>
      <c r="AF2533" s="10" t="s">
        <v>716</v>
      </c>
    </row>
    <row r="2534" spans="30:32" x14ac:dyDescent="0.2">
      <c r="AD2534" s="11" t="s">
        <v>4856</v>
      </c>
      <c r="AE2534" s="10" t="s">
        <v>2646</v>
      </c>
      <c r="AF2534" s="10" t="s">
        <v>716</v>
      </c>
    </row>
    <row r="2535" spans="30:32" x14ac:dyDescent="0.2">
      <c r="AD2535" s="11" t="s">
        <v>4857</v>
      </c>
      <c r="AE2535" s="10" t="s">
        <v>4842</v>
      </c>
      <c r="AF2535" s="10" t="s">
        <v>716</v>
      </c>
    </row>
    <row r="2536" spans="30:32" x14ac:dyDescent="0.2">
      <c r="AD2536" s="11" t="s">
        <v>4858</v>
      </c>
      <c r="AE2536" s="10" t="s">
        <v>4852</v>
      </c>
      <c r="AF2536" s="10" t="s">
        <v>716</v>
      </c>
    </row>
    <row r="2537" spans="30:32" x14ac:dyDescent="0.2">
      <c r="AD2537" s="11" t="s">
        <v>4859</v>
      </c>
      <c r="AE2537" s="10" t="s">
        <v>4852</v>
      </c>
      <c r="AF2537" s="10" t="s">
        <v>716</v>
      </c>
    </row>
    <row r="2538" spans="30:32" x14ac:dyDescent="0.2">
      <c r="AD2538" s="11" t="s">
        <v>4860</v>
      </c>
      <c r="AE2538" s="10" t="s">
        <v>4842</v>
      </c>
      <c r="AF2538" s="10" t="s">
        <v>716</v>
      </c>
    </row>
    <row r="2539" spans="30:32" x14ac:dyDescent="0.2">
      <c r="AD2539" s="11" t="s">
        <v>4861</v>
      </c>
      <c r="AE2539" s="10" t="s">
        <v>4862</v>
      </c>
      <c r="AF2539" s="10" t="s">
        <v>716</v>
      </c>
    </row>
    <row r="2540" spans="30:32" x14ac:dyDescent="0.2">
      <c r="AD2540" s="11" t="s">
        <v>4863</v>
      </c>
      <c r="AE2540" s="10" t="s">
        <v>4864</v>
      </c>
      <c r="AF2540" s="10" t="s">
        <v>716</v>
      </c>
    </row>
    <row r="2541" spans="30:32" x14ac:dyDescent="0.2">
      <c r="AD2541" s="11" t="s">
        <v>4865</v>
      </c>
      <c r="AE2541" s="10" t="s">
        <v>4866</v>
      </c>
      <c r="AF2541" s="10" t="s">
        <v>716</v>
      </c>
    </row>
    <row r="2542" spans="30:32" x14ac:dyDescent="0.2">
      <c r="AD2542" s="11" t="s">
        <v>4867</v>
      </c>
      <c r="AE2542" s="10" t="s">
        <v>4868</v>
      </c>
      <c r="AF2542" s="10" t="s">
        <v>716</v>
      </c>
    </row>
    <row r="2543" spans="30:32" x14ac:dyDescent="0.2">
      <c r="AD2543" s="11" t="s">
        <v>4869</v>
      </c>
      <c r="AE2543" s="10" t="s">
        <v>4870</v>
      </c>
      <c r="AF2543" s="10" t="s">
        <v>716</v>
      </c>
    </row>
    <row r="2544" spans="30:32" x14ac:dyDescent="0.2">
      <c r="AD2544" s="11" t="s">
        <v>4871</v>
      </c>
      <c r="AE2544" s="10" t="s">
        <v>4872</v>
      </c>
      <c r="AF2544" s="10" t="s">
        <v>716</v>
      </c>
    </row>
    <row r="2545" spans="30:32" x14ac:dyDescent="0.2">
      <c r="AD2545" s="11" t="s">
        <v>4873</v>
      </c>
      <c r="AE2545" s="10" t="s">
        <v>1591</v>
      </c>
      <c r="AF2545" s="10" t="s">
        <v>716</v>
      </c>
    </row>
    <row r="2546" spans="30:32" x14ac:dyDescent="0.2">
      <c r="AD2546" s="11" t="s">
        <v>4874</v>
      </c>
      <c r="AE2546" s="10" t="s">
        <v>1591</v>
      </c>
      <c r="AF2546" s="10" t="s">
        <v>716</v>
      </c>
    </row>
    <row r="2547" spans="30:32" x14ac:dyDescent="0.2">
      <c r="AD2547" s="11" t="s">
        <v>4875</v>
      </c>
      <c r="AE2547" s="10" t="s">
        <v>1925</v>
      </c>
      <c r="AF2547" s="10" t="s">
        <v>716</v>
      </c>
    </row>
    <row r="2548" spans="30:32" x14ac:dyDescent="0.2">
      <c r="AD2548" s="11" t="s">
        <v>4876</v>
      </c>
      <c r="AE2548" s="10" t="s">
        <v>4877</v>
      </c>
      <c r="AF2548" s="10" t="s">
        <v>716</v>
      </c>
    </row>
    <row r="2549" spans="30:32" x14ac:dyDescent="0.2">
      <c r="AD2549" s="11" t="s">
        <v>4878</v>
      </c>
      <c r="AE2549" s="10" t="s">
        <v>4879</v>
      </c>
      <c r="AF2549" s="10" t="s">
        <v>716</v>
      </c>
    </row>
    <row r="2550" spans="30:32" x14ac:dyDescent="0.2">
      <c r="AD2550" s="11" t="s">
        <v>4880</v>
      </c>
      <c r="AE2550" s="10" t="s">
        <v>2750</v>
      </c>
      <c r="AF2550" s="10" t="s">
        <v>716</v>
      </c>
    </row>
    <row r="2551" spans="30:32" x14ac:dyDescent="0.2">
      <c r="AD2551" s="11" t="s">
        <v>4881</v>
      </c>
      <c r="AE2551" s="10" t="s">
        <v>4644</v>
      </c>
      <c r="AF2551" s="10" t="s">
        <v>716</v>
      </c>
    </row>
    <row r="2552" spans="30:32" x14ac:dyDescent="0.2">
      <c r="AD2552" s="11" t="s">
        <v>4882</v>
      </c>
      <c r="AE2552" s="10" t="s">
        <v>4644</v>
      </c>
      <c r="AF2552" s="10" t="s">
        <v>716</v>
      </c>
    </row>
    <row r="2553" spans="30:32" x14ac:dyDescent="0.2">
      <c r="AD2553" s="11" t="s">
        <v>4883</v>
      </c>
      <c r="AE2553" s="10" t="s">
        <v>4644</v>
      </c>
      <c r="AF2553" s="10" t="s">
        <v>716</v>
      </c>
    </row>
    <row r="2554" spans="30:32" x14ac:dyDescent="0.2">
      <c r="AD2554" s="11" t="s">
        <v>4884</v>
      </c>
      <c r="AE2554" s="10" t="s">
        <v>4644</v>
      </c>
      <c r="AF2554" s="10" t="s">
        <v>716</v>
      </c>
    </row>
    <row r="2555" spans="30:32" x14ac:dyDescent="0.2">
      <c r="AD2555" s="11" t="s">
        <v>4885</v>
      </c>
      <c r="AE2555" s="10" t="s">
        <v>4886</v>
      </c>
      <c r="AF2555" s="10" t="s">
        <v>716</v>
      </c>
    </row>
    <row r="2556" spans="30:32" x14ac:dyDescent="0.2">
      <c r="AD2556" s="11" t="s">
        <v>4887</v>
      </c>
      <c r="AE2556" s="10" t="s">
        <v>4888</v>
      </c>
      <c r="AF2556" s="10" t="s">
        <v>716</v>
      </c>
    </row>
    <row r="2557" spans="30:32" x14ac:dyDescent="0.2">
      <c r="AD2557" s="11" t="s">
        <v>4889</v>
      </c>
      <c r="AE2557" s="10" t="s">
        <v>4890</v>
      </c>
      <c r="AF2557" s="10" t="s">
        <v>716</v>
      </c>
    </row>
    <row r="2558" spans="30:32" x14ac:dyDescent="0.2">
      <c r="AD2558" s="11" t="s">
        <v>4891</v>
      </c>
      <c r="AE2558" s="10" t="s">
        <v>4892</v>
      </c>
      <c r="AF2558" s="10" t="s">
        <v>716</v>
      </c>
    </row>
    <row r="2559" spans="30:32" x14ac:dyDescent="0.2">
      <c r="AD2559" s="11" t="s">
        <v>4893</v>
      </c>
      <c r="AE2559" s="10" t="s">
        <v>4894</v>
      </c>
      <c r="AF2559" s="10" t="s">
        <v>716</v>
      </c>
    </row>
    <row r="2560" spans="30:32" x14ac:dyDescent="0.2">
      <c r="AD2560" s="11" t="s">
        <v>4895</v>
      </c>
      <c r="AE2560" s="10" t="s">
        <v>4896</v>
      </c>
      <c r="AF2560" s="10" t="s">
        <v>716</v>
      </c>
    </row>
    <row r="2561" spans="30:32" x14ac:dyDescent="0.2">
      <c r="AD2561" s="11" t="s">
        <v>4897</v>
      </c>
      <c r="AE2561" s="10" t="s">
        <v>4898</v>
      </c>
      <c r="AF2561" s="10" t="s">
        <v>716</v>
      </c>
    </row>
    <row r="2562" spans="30:32" x14ac:dyDescent="0.2">
      <c r="AD2562" s="11" t="s">
        <v>4899</v>
      </c>
      <c r="AE2562" s="10" t="s">
        <v>4900</v>
      </c>
      <c r="AF2562" s="10" t="s">
        <v>716</v>
      </c>
    </row>
    <row r="2563" spans="30:32" x14ac:dyDescent="0.2">
      <c r="AD2563" s="11" t="s">
        <v>4901</v>
      </c>
      <c r="AE2563" s="10" t="s">
        <v>4902</v>
      </c>
      <c r="AF2563" s="10" t="s">
        <v>716</v>
      </c>
    </row>
    <row r="2564" spans="30:32" x14ac:dyDescent="0.2">
      <c r="AD2564" s="11" t="s">
        <v>4903</v>
      </c>
      <c r="AE2564" s="10" t="s">
        <v>4263</v>
      </c>
      <c r="AF2564" s="10" t="s">
        <v>716</v>
      </c>
    </row>
    <row r="2565" spans="30:32" x14ac:dyDescent="0.2">
      <c r="AD2565" s="11" t="s">
        <v>4904</v>
      </c>
      <c r="AE2565" s="10" t="s">
        <v>2593</v>
      </c>
      <c r="AF2565" s="10" t="s">
        <v>716</v>
      </c>
    </row>
    <row r="2566" spans="30:32" x14ac:dyDescent="0.2">
      <c r="AD2566" s="11" t="s">
        <v>4905</v>
      </c>
      <c r="AE2566" s="10" t="s">
        <v>4906</v>
      </c>
      <c r="AF2566" s="10" t="s">
        <v>592</v>
      </c>
    </row>
    <row r="2567" spans="30:32" x14ac:dyDescent="0.2">
      <c r="AD2567" s="11" t="s">
        <v>4907</v>
      </c>
      <c r="AE2567" s="10" t="s">
        <v>4908</v>
      </c>
      <c r="AF2567" s="10" t="s">
        <v>592</v>
      </c>
    </row>
    <row r="2568" spans="30:32" x14ac:dyDescent="0.2">
      <c r="AD2568" s="11" t="s">
        <v>4909</v>
      </c>
      <c r="AE2568" s="10" t="s">
        <v>4910</v>
      </c>
      <c r="AF2568" s="10" t="s">
        <v>592</v>
      </c>
    </row>
    <row r="2569" spans="30:32" x14ac:dyDescent="0.2">
      <c r="AD2569" s="11" t="s">
        <v>4911</v>
      </c>
      <c r="AE2569" s="10" t="s">
        <v>1195</v>
      </c>
      <c r="AF2569" s="10" t="s">
        <v>592</v>
      </c>
    </row>
    <row r="2570" spans="30:32" x14ac:dyDescent="0.2">
      <c r="AD2570" s="11" t="s">
        <v>4912</v>
      </c>
      <c r="AE2570" s="10" t="s">
        <v>4913</v>
      </c>
      <c r="AF2570" s="10" t="s">
        <v>592</v>
      </c>
    </row>
    <row r="2571" spans="30:32" x14ac:dyDescent="0.2">
      <c r="AD2571" s="11" t="s">
        <v>4914</v>
      </c>
      <c r="AE2571" s="10" t="s">
        <v>4915</v>
      </c>
      <c r="AF2571" s="10" t="s">
        <v>592</v>
      </c>
    </row>
    <row r="2572" spans="30:32" x14ac:dyDescent="0.2">
      <c r="AD2572" s="11" t="s">
        <v>4916</v>
      </c>
      <c r="AE2572" s="10" t="s">
        <v>1948</v>
      </c>
      <c r="AF2572" s="10" t="s">
        <v>592</v>
      </c>
    </row>
    <row r="2573" spans="30:32" x14ac:dyDescent="0.2">
      <c r="AD2573" s="11" t="s">
        <v>4917</v>
      </c>
      <c r="AE2573" s="10" t="s">
        <v>4918</v>
      </c>
      <c r="AF2573" s="10" t="s">
        <v>592</v>
      </c>
    </row>
    <row r="2574" spans="30:32" x14ac:dyDescent="0.2">
      <c r="AD2574" s="11" t="s">
        <v>4919</v>
      </c>
      <c r="AE2574" s="10" t="s">
        <v>4920</v>
      </c>
      <c r="AF2574" s="10" t="s">
        <v>592</v>
      </c>
    </row>
    <row r="2575" spans="30:32" x14ac:dyDescent="0.2">
      <c r="AD2575" s="11" t="s">
        <v>4921</v>
      </c>
      <c r="AE2575" s="10" t="s">
        <v>4922</v>
      </c>
      <c r="AF2575" s="10" t="s">
        <v>592</v>
      </c>
    </row>
    <row r="2576" spans="30:32" x14ac:dyDescent="0.2">
      <c r="AD2576" s="11" t="s">
        <v>4923</v>
      </c>
      <c r="AE2576" s="10" t="s">
        <v>4924</v>
      </c>
      <c r="AF2576" s="10" t="s">
        <v>592</v>
      </c>
    </row>
    <row r="2577" spans="30:32" x14ac:dyDescent="0.2">
      <c r="AD2577" s="11" t="s">
        <v>4925</v>
      </c>
      <c r="AE2577" s="10" t="s">
        <v>4926</v>
      </c>
      <c r="AF2577" s="10" t="s">
        <v>592</v>
      </c>
    </row>
    <row r="2578" spans="30:32" x14ac:dyDescent="0.2">
      <c r="AD2578" s="11" t="s">
        <v>4927</v>
      </c>
      <c r="AE2578" s="10" t="s">
        <v>4928</v>
      </c>
      <c r="AF2578" s="10" t="s">
        <v>592</v>
      </c>
    </row>
    <row r="2579" spans="30:32" x14ac:dyDescent="0.2">
      <c r="AD2579" s="11" t="s">
        <v>4929</v>
      </c>
      <c r="AE2579" s="10" t="s">
        <v>4930</v>
      </c>
      <c r="AF2579" s="10" t="s">
        <v>592</v>
      </c>
    </row>
    <row r="2580" spans="30:32" x14ac:dyDescent="0.2">
      <c r="AD2580" s="11" t="s">
        <v>4931</v>
      </c>
      <c r="AE2580" s="10" t="s">
        <v>4932</v>
      </c>
      <c r="AF2580" s="10" t="s">
        <v>592</v>
      </c>
    </row>
    <row r="2581" spans="30:32" x14ac:dyDescent="0.2">
      <c r="AD2581" s="11" t="s">
        <v>4933</v>
      </c>
      <c r="AE2581" s="10" t="s">
        <v>4934</v>
      </c>
      <c r="AF2581" s="10" t="s">
        <v>592</v>
      </c>
    </row>
    <row r="2582" spans="30:32" x14ac:dyDescent="0.2">
      <c r="AD2582" s="11" t="s">
        <v>4935</v>
      </c>
      <c r="AE2582" s="10" t="s">
        <v>4936</v>
      </c>
      <c r="AF2582" s="10" t="s">
        <v>592</v>
      </c>
    </row>
    <row r="2583" spans="30:32" x14ac:dyDescent="0.2">
      <c r="AD2583" s="11" t="s">
        <v>4937</v>
      </c>
      <c r="AE2583" s="10" t="s">
        <v>4938</v>
      </c>
      <c r="AF2583" s="10" t="s">
        <v>592</v>
      </c>
    </row>
    <row r="2584" spans="30:32" x14ac:dyDescent="0.2">
      <c r="AD2584" s="11" t="s">
        <v>4939</v>
      </c>
      <c r="AE2584" s="10" t="s">
        <v>3856</v>
      </c>
      <c r="AF2584" s="10" t="s">
        <v>592</v>
      </c>
    </row>
    <row r="2585" spans="30:32" x14ac:dyDescent="0.2">
      <c r="AD2585" s="11" t="s">
        <v>4940</v>
      </c>
      <c r="AE2585" s="10" t="s">
        <v>4941</v>
      </c>
      <c r="AF2585" s="10" t="s">
        <v>592</v>
      </c>
    </row>
    <row r="2586" spans="30:32" x14ac:dyDescent="0.2">
      <c r="AD2586" s="11" t="s">
        <v>4942</v>
      </c>
      <c r="AE2586" s="10" t="s">
        <v>4943</v>
      </c>
      <c r="AF2586" s="10" t="s">
        <v>592</v>
      </c>
    </row>
    <row r="2587" spans="30:32" x14ac:dyDescent="0.2">
      <c r="AD2587" s="11" t="s">
        <v>4944</v>
      </c>
      <c r="AE2587" s="10" t="s">
        <v>4945</v>
      </c>
      <c r="AF2587" s="10" t="s">
        <v>592</v>
      </c>
    </row>
    <row r="2588" spans="30:32" x14ac:dyDescent="0.2">
      <c r="AD2588" s="11" t="s">
        <v>4946</v>
      </c>
      <c r="AE2588" s="10" t="s">
        <v>4947</v>
      </c>
      <c r="AF2588" s="10" t="s">
        <v>592</v>
      </c>
    </row>
    <row r="2589" spans="30:32" x14ac:dyDescent="0.2">
      <c r="AD2589" s="11" t="s">
        <v>4948</v>
      </c>
      <c r="AE2589" s="10" t="s">
        <v>4949</v>
      </c>
      <c r="AF2589" s="10" t="s">
        <v>592</v>
      </c>
    </row>
    <row r="2590" spans="30:32" x14ac:dyDescent="0.2">
      <c r="AD2590" s="11" t="s">
        <v>4950</v>
      </c>
      <c r="AE2590" s="10" t="s">
        <v>4602</v>
      </c>
      <c r="AF2590" s="10" t="s">
        <v>592</v>
      </c>
    </row>
    <row r="2591" spans="30:32" x14ac:dyDescent="0.2">
      <c r="AD2591" s="11" t="s">
        <v>4951</v>
      </c>
      <c r="AE2591" s="10" t="s">
        <v>4949</v>
      </c>
      <c r="AF2591" s="10" t="s">
        <v>592</v>
      </c>
    </row>
    <row r="2592" spans="30:32" x14ac:dyDescent="0.2">
      <c r="AD2592" s="11" t="s">
        <v>4952</v>
      </c>
      <c r="AE2592" s="10" t="s">
        <v>1375</v>
      </c>
      <c r="AF2592" s="10" t="s">
        <v>592</v>
      </c>
    </row>
    <row r="2593" spans="30:32" x14ac:dyDescent="0.2">
      <c r="AD2593" s="11" t="s">
        <v>4953</v>
      </c>
      <c r="AE2593" s="10" t="s">
        <v>4954</v>
      </c>
      <c r="AF2593" s="10" t="s">
        <v>592</v>
      </c>
    </row>
    <row r="2594" spans="30:32" x14ac:dyDescent="0.2">
      <c r="AD2594" s="11" t="s">
        <v>4955</v>
      </c>
      <c r="AE2594" s="10" t="s">
        <v>4956</v>
      </c>
      <c r="AF2594" s="10" t="s">
        <v>592</v>
      </c>
    </row>
    <row r="2595" spans="30:32" x14ac:dyDescent="0.2">
      <c r="AD2595" s="11" t="s">
        <v>4957</v>
      </c>
      <c r="AE2595" s="10" t="s">
        <v>4958</v>
      </c>
      <c r="AF2595" s="10" t="s">
        <v>592</v>
      </c>
    </row>
    <row r="2596" spans="30:32" x14ac:dyDescent="0.2">
      <c r="AD2596" s="11" t="s">
        <v>4959</v>
      </c>
      <c r="AE2596" s="10" t="s">
        <v>4960</v>
      </c>
      <c r="AF2596" s="10" t="s">
        <v>592</v>
      </c>
    </row>
    <row r="2597" spans="30:32" x14ac:dyDescent="0.2">
      <c r="AD2597" s="11" t="s">
        <v>4961</v>
      </c>
      <c r="AE2597" s="10" t="s">
        <v>4962</v>
      </c>
      <c r="AF2597" s="10" t="s">
        <v>592</v>
      </c>
    </row>
    <row r="2598" spans="30:32" x14ac:dyDescent="0.2">
      <c r="AD2598" s="11" t="s">
        <v>4963</v>
      </c>
      <c r="AE2598" s="10" t="s">
        <v>2196</v>
      </c>
      <c r="AF2598" s="10" t="s">
        <v>592</v>
      </c>
    </row>
    <row r="2599" spans="30:32" x14ac:dyDescent="0.2">
      <c r="AD2599" s="11" t="s">
        <v>4964</v>
      </c>
      <c r="AE2599" s="10" t="s">
        <v>4965</v>
      </c>
      <c r="AF2599" s="10" t="s">
        <v>592</v>
      </c>
    </row>
    <row r="2600" spans="30:32" x14ac:dyDescent="0.2">
      <c r="AD2600" s="11" t="s">
        <v>4966</v>
      </c>
      <c r="AE2600" s="10" t="s">
        <v>4965</v>
      </c>
      <c r="AF2600" s="10" t="s">
        <v>592</v>
      </c>
    </row>
    <row r="2601" spans="30:32" x14ac:dyDescent="0.2">
      <c r="AD2601" s="11" t="s">
        <v>4967</v>
      </c>
      <c r="AE2601" s="10" t="s">
        <v>4968</v>
      </c>
      <c r="AF2601" s="10" t="s">
        <v>592</v>
      </c>
    </row>
    <row r="2602" spans="30:32" x14ac:dyDescent="0.2">
      <c r="AD2602" s="11" t="s">
        <v>4969</v>
      </c>
      <c r="AE2602" s="10" t="s">
        <v>4970</v>
      </c>
      <c r="AF2602" s="10" t="s">
        <v>592</v>
      </c>
    </row>
    <row r="2603" spans="30:32" x14ac:dyDescent="0.2">
      <c r="AD2603" s="11" t="s">
        <v>4971</v>
      </c>
      <c r="AE2603" s="10" t="s">
        <v>4972</v>
      </c>
      <c r="AF2603" s="10" t="s">
        <v>592</v>
      </c>
    </row>
    <row r="2604" spans="30:32" x14ac:dyDescent="0.2">
      <c r="AD2604" s="11" t="s">
        <v>4973</v>
      </c>
      <c r="AE2604" s="10" t="s">
        <v>4974</v>
      </c>
      <c r="AF2604" s="10" t="s">
        <v>592</v>
      </c>
    </row>
    <row r="2605" spans="30:32" x14ac:dyDescent="0.2">
      <c r="AD2605" s="11" t="s">
        <v>4975</v>
      </c>
      <c r="AE2605" s="10" t="s">
        <v>4976</v>
      </c>
      <c r="AF2605" s="10" t="s">
        <v>592</v>
      </c>
    </row>
    <row r="2606" spans="30:32" x14ac:dyDescent="0.2">
      <c r="AD2606" s="11" t="s">
        <v>4977</v>
      </c>
      <c r="AE2606" s="10" t="s">
        <v>1420</v>
      </c>
      <c r="AF2606" s="10" t="s">
        <v>592</v>
      </c>
    </row>
    <row r="2607" spans="30:32" x14ac:dyDescent="0.2">
      <c r="AD2607" s="11" t="s">
        <v>4978</v>
      </c>
      <c r="AE2607" s="10" t="s">
        <v>2898</v>
      </c>
      <c r="AF2607" s="10" t="s">
        <v>592</v>
      </c>
    </row>
    <row r="2608" spans="30:32" x14ac:dyDescent="0.2">
      <c r="AD2608" s="11" t="s">
        <v>4979</v>
      </c>
      <c r="AE2608" s="10" t="s">
        <v>4980</v>
      </c>
      <c r="AF2608" s="10" t="s">
        <v>592</v>
      </c>
    </row>
    <row r="2609" spans="30:32" x14ac:dyDescent="0.2">
      <c r="AD2609" s="11" t="s">
        <v>4981</v>
      </c>
      <c r="AE2609" s="10" t="s">
        <v>4982</v>
      </c>
      <c r="AF2609" s="10" t="s">
        <v>592</v>
      </c>
    </row>
    <row r="2610" spans="30:32" x14ac:dyDescent="0.2">
      <c r="AD2610" s="11" t="s">
        <v>4983</v>
      </c>
      <c r="AE2610" s="10" t="s">
        <v>4982</v>
      </c>
      <c r="AF2610" s="10" t="s">
        <v>592</v>
      </c>
    </row>
    <row r="2611" spans="30:32" x14ac:dyDescent="0.2">
      <c r="AD2611" s="11" t="s">
        <v>4984</v>
      </c>
      <c r="AE2611" s="10" t="s">
        <v>4982</v>
      </c>
      <c r="AF2611" s="10" t="s">
        <v>592</v>
      </c>
    </row>
    <row r="2612" spans="30:32" x14ac:dyDescent="0.2">
      <c r="AD2612" s="11" t="s">
        <v>4985</v>
      </c>
      <c r="AE2612" s="10" t="s">
        <v>4982</v>
      </c>
      <c r="AF2612" s="10" t="s">
        <v>592</v>
      </c>
    </row>
    <row r="2613" spans="30:32" x14ac:dyDescent="0.2">
      <c r="AD2613" s="11" t="s">
        <v>4986</v>
      </c>
      <c r="AE2613" s="10" t="s">
        <v>4982</v>
      </c>
      <c r="AF2613" s="10" t="s">
        <v>592</v>
      </c>
    </row>
    <row r="2614" spans="30:32" x14ac:dyDescent="0.2">
      <c r="AD2614" s="11" t="s">
        <v>4987</v>
      </c>
      <c r="AE2614" s="10" t="s">
        <v>1428</v>
      </c>
      <c r="AF2614" s="10" t="s">
        <v>592</v>
      </c>
    </row>
    <row r="2615" spans="30:32" x14ac:dyDescent="0.2">
      <c r="AD2615" s="11" t="s">
        <v>4988</v>
      </c>
      <c r="AE2615" s="10" t="s">
        <v>4989</v>
      </c>
      <c r="AF2615" s="10" t="s">
        <v>592</v>
      </c>
    </row>
    <row r="2616" spans="30:32" x14ac:dyDescent="0.2">
      <c r="AD2616" s="11" t="s">
        <v>4990</v>
      </c>
      <c r="AE2616" s="10" t="s">
        <v>3912</v>
      </c>
      <c r="AF2616" s="10" t="s">
        <v>592</v>
      </c>
    </row>
    <row r="2617" spans="30:32" x14ac:dyDescent="0.2">
      <c r="AD2617" s="11" t="s">
        <v>4991</v>
      </c>
      <c r="AE2617" s="10" t="s">
        <v>4992</v>
      </c>
      <c r="AF2617" s="10" t="s">
        <v>592</v>
      </c>
    </row>
    <row r="2618" spans="30:32" x14ac:dyDescent="0.2">
      <c r="AD2618" s="11" t="s">
        <v>4993</v>
      </c>
      <c r="AE2618" s="10" t="s">
        <v>4994</v>
      </c>
      <c r="AF2618" s="10" t="s">
        <v>592</v>
      </c>
    </row>
    <row r="2619" spans="30:32" x14ac:dyDescent="0.2">
      <c r="AD2619" s="11" t="s">
        <v>4995</v>
      </c>
      <c r="AE2619" s="10" t="s">
        <v>4996</v>
      </c>
      <c r="AF2619" s="10" t="s">
        <v>592</v>
      </c>
    </row>
    <row r="2620" spans="30:32" x14ac:dyDescent="0.2">
      <c r="AD2620" s="11" t="s">
        <v>4997</v>
      </c>
      <c r="AE2620" s="10" t="s">
        <v>4998</v>
      </c>
      <c r="AF2620" s="10" t="s">
        <v>592</v>
      </c>
    </row>
    <row r="2621" spans="30:32" x14ac:dyDescent="0.2">
      <c r="AD2621" s="11" t="s">
        <v>4999</v>
      </c>
      <c r="AE2621" s="10" t="s">
        <v>5000</v>
      </c>
      <c r="AF2621" s="10" t="s">
        <v>592</v>
      </c>
    </row>
    <row r="2622" spans="30:32" x14ac:dyDescent="0.2">
      <c r="AD2622" s="11" t="s">
        <v>5001</v>
      </c>
      <c r="AE2622" s="10" t="s">
        <v>5002</v>
      </c>
      <c r="AF2622" s="10" t="s">
        <v>592</v>
      </c>
    </row>
    <row r="2623" spans="30:32" x14ac:dyDescent="0.2">
      <c r="AD2623" s="11" t="s">
        <v>5003</v>
      </c>
      <c r="AE2623" s="10" t="s">
        <v>1616</v>
      </c>
      <c r="AF2623" s="10" t="s">
        <v>592</v>
      </c>
    </row>
    <row r="2624" spans="30:32" x14ac:dyDescent="0.2">
      <c r="AD2624" s="11" t="s">
        <v>5004</v>
      </c>
      <c r="AE2624" s="10" t="s">
        <v>1616</v>
      </c>
      <c r="AF2624" s="10" t="s">
        <v>592</v>
      </c>
    </row>
    <row r="2625" spans="30:32" x14ac:dyDescent="0.2">
      <c r="AD2625" s="11" t="s">
        <v>5005</v>
      </c>
      <c r="AE2625" s="10" t="s">
        <v>5006</v>
      </c>
      <c r="AF2625" s="10" t="s">
        <v>592</v>
      </c>
    </row>
    <row r="2626" spans="30:32" x14ac:dyDescent="0.2">
      <c r="AD2626" s="11" t="s">
        <v>5007</v>
      </c>
      <c r="AE2626" s="10" t="s">
        <v>5008</v>
      </c>
      <c r="AF2626" s="10" t="s">
        <v>592</v>
      </c>
    </row>
    <row r="2627" spans="30:32" x14ac:dyDescent="0.2">
      <c r="AD2627" s="11" t="s">
        <v>5009</v>
      </c>
      <c r="AE2627" s="10" t="s">
        <v>1479</v>
      </c>
      <c r="AF2627" s="10" t="s">
        <v>592</v>
      </c>
    </row>
    <row r="2628" spans="30:32" x14ac:dyDescent="0.2">
      <c r="AD2628" s="11" t="s">
        <v>5010</v>
      </c>
      <c r="AE2628" s="10" t="s">
        <v>5011</v>
      </c>
      <c r="AF2628" s="10" t="s">
        <v>592</v>
      </c>
    </row>
    <row r="2629" spans="30:32" x14ac:dyDescent="0.2">
      <c r="AD2629" s="11" t="s">
        <v>5012</v>
      </c>
      <c r="AE2629" s="10" t="s">
        <v>5013</v>
      </c>
      <c r="AF2629" s="10" t="s">
        <v>592</v>
      </c>
    </row>
    <row r="2630" spans="30:32" x14ac:dyDescent="0.2">
      <c r="AD2630" s="11" t="s">
        <v>5014</v>
      </c>
      <c r="AE2630" s="10" t="s">
        <v>5015</v>
      </c>
      <c r="AF2630" s="10" t="s">
        <v>592</v>
      </c>
    </row>
    <row r="2631" spans="30:32" x14ac:dyDescent="0.2">
      <c r="AD2631" s="11" t="s">
        <v>5016</v>
      </c>
      <c r="AE2631" s="10" t="s">
        <v>5017</v>
      </c>
      <c r="AF2631" s="10" t="s">
        <v>592</v>
      </c>
    </row>
    <row r="2632" spans="30:32" x14ac:dyDescent="0.2">
      <c r="AD2632" s="11" t="s">
        <v>5018</v>
      </c>
      <c r="AE2632" s="10" t="s">
        <v>5019</v>
      </c>
      <c r="AF2632" s="10" t="s">
        <v>592</v>
      </c>
    </row>
    <row r="2633" spans="30:32" x14ac:dyDescent="0.2">
      <c r="AD2633" s="11" t="s">
        <v>5020</v>
      </c>
      <c r="AE2633" s="10" t="s">
        <v>5019</v>
      </c>
      <c r="AF2633" s="10" t="s">
        <v>592</v>
      </c>
    </row>
    <row r="2634" spans="30:32" x14ac:dyDescent="0.2">
      <c r="AD2634" s="11" t="s">
        <v>5021</v>
      </c>
      <c r="AE2634" s="10" t="s">
        <v>5019</v>
      </c>
      <c r="AF2634" s="10" t="s">
        <v>592</v>
      </c>
    </row>
    <row r="2635" spans="30:32" x14ac:dyDescent="0.2">
      <c r="AD2635" s="11" t="s">
        <v>5022</v>
      </c>
      <c r="AE2635" s="10" t="s">
        <v>5023</v>
      </c>
      <c r="AF2635" s="10" t="s">
        <v>592</v>
      </c>
    </row>
    <row r="2636" spans="30:32" x14ac:dyDescent="0.2">
      <c r="AD2636" s="11" t="s">
        <v>5024</v>
      </c>
      <c r="AE2636" s="10" t="s">
        <v>5025</v>
      </c>
      <c r="AF2636" s="10" t="s">
        <v>592</v>
      </c>
    </row>
    <row r="2637" spans="30:32" x14ac:dyDescent="0.2">
      <c r="AD2637" s="11" t="s">
        <v>5026</v>
      </c>
      <c r="AE2637" s="10" t="s">
        <v>5025</v>
      </c>
      <c r="AF2637" s="10" t="s">
        <v>592</v>
      </c>
    </row>
    <row r="2638" spans="30:32" x14ac:dyDescent="0.2">
      <c r="AD2638" s="11" t="s">
        <v>5027</v>
      </c>
      <c r="AE2638" s="10" t="s">
        <v>5025</v>
      </c>
      <c r="AF2638" s="10" t="s">
        <v>592</v>
      </c>
    </row>
    <row r="2639" spans="30:32" x14ac:dyDescent="0.2">
      <c r="AD2639" s="11" t="s">
        <v>5028</v>
      </c>
      <c r="AE2639" s="10" t="s">
        <v>5025</v>
      </c>
      <c r="AF2639" s="10" t="s">
        <v>592</v>
      </c>
    </row>
    <row r="2640" spans="30:32" x14ac:dyDescent="0.2">
      <c r="AD2640" s="11" t="s">
        <v>5029</v>
      </c>
      <c r="AE2640" s="10" t="s">
        <v>5025</v>
      </c>
      <c r="AF2640" s="10" t="s">
        <v>592</v>
      </c>
    </row>
    <row r="2641" spans="30:32" x14ac:dyDescent="0.2">
      <c r="AD2641" s="11" t="s">
        <v>5030</v>
      </c>
      <c r="AE2641" s="10" t="s">
        <v>5031</v>
      </c>
      <c r="AF2641" s="10" t="s">
        <v>592</v>
      </c>
    </row>
    <row r="2642" spans="30:32" x14ac:dyDescent="0.2">
      <c r="AD2642" s="11" t="s">
        <v>5032</v>
      </c>
      <c r="AE2642" s="10" t="s">
        <v>5031</v>
      </c>
      <c r="AF2642" s="10" t="s">
        <v>592</v>
      </c>
    </row>
    <row r="2643" spans="30:32" x14ac:dyDescent="0.2">
      <c r="AD2643" s="11" t="s">
        <v>5033</v>
      </c>
      <c r="AE2643" s="10" t="s">
        <v>5034</v>
      </c>
      <c r="AF2643" s="10" t="s">
        <v>592</v>
      </c>
    </row>
    <row r="2644" spans="30:32" x14ac:dyDescent="0.2">
      <c r="AD2644" s="11" t="s">
        <v>5035</v>
      </c>
      <c r="AE2644" s="10" t="s">
        <v>5036</v>
      </c>
      <c r="AF2644" s="10" t="s">
        <v>592</v>
      </c>
    </row>
    <row r="2645" spans="30:32" x14ac:dyDescent="0.2">
      <c r="AD2645" s="11" t="s">
        <v>5037</v>
      </c>
      <c r="AE2645" s="10" t="s">
        <v>5038</v>
      </c>
      <c r="AF2645" s="10" t="s">
        <v>592</v>
      </c>
    </row>
    <row r="2646" spans="30:32" x14ac:dyDescent="0.2">
      <c r="AD2646" s="11" t="s">
        <v>5039</v>
      </c>
      <c r="AE2646" s="10" t="s">
        <v>5040</v>
      </c>
      <c r="AF2646" s="10" t="s">
        <v>592</v>
      </c>
    </row>
    <row r="2647" spans="30:32" x14ac:dyDescent="0.2">
      <c r="AD2647" s="11" t="s">
        <v>5041</v>
      </c>
      <c r="AE2647" s="10" t="s">
        <v>5031</v>
      </c>
      <c r="AF2647" s="10" t="s">
        <v>592</v>
      </c>
    </row>
    <row r="2648" spans="30:32" x14ac:dyDescent="0.2">
      <c r="AD2648" s="11" t="s">
        <v>5042</v>
      </c>
      <c r="AE2648" s="10" t="s">
        <v>5031</v>
      </c>
      <c r="AF2648" s="10" t="s">
        <v>592</v>
      </c>
    </row>
    <row r="2649" spans="30:32" x14ac:dyDescent="0.2">
      <c r="AD2649" s="11" t="s">
        <v>5043</v>
      </c>
      <c r="AE2649" s="10" t="s">
        <v>5044</v>
      </c>
      <c r="AF2649" s="10" t="s">
        <v>592</v>
      </c>
    </row>
    <row r="2650" spans="30:32" x14ac:dyDescent="0.2">
      <c r="AD2650" s="11" t="s">
        <v>5045</v>
      </c>
      <c r="AE2650" s="10" t="s">
        <v>5046</v>
      </c>
      <c r="AF2650" s="10" t="s">
        <v>592</v>
      </c>
    </row>
    <row r="2651" spans="30:32" x14ac:dyDescent="0.2">
      <c r="AD2651" s="11" t="s">
        <v>5047</v>
      </c>
      <c r="AE2651" s="10" t="s">
        <v>5048</v>
      </c>
      <c r="AF2651" s="10" t="s">
        <v>592</v>
      </c>
    </row>
    <row r="2652" spans="30:32" x14ac:dyDescent="0.2">
      <c r="AD2652" s="11" t="s">
        <v>5049</v>
      </c>
      <c r="AE2652" s="10" t="s">
        <v>5050</v>
      </c>
      <c r="AF2652" s="10" t="s">
        <v>592</v>
      </c>
    </row>
    <row r="2653" spans="30:32" x14ac:dyDescent="0.2">
      <c r="AD2653" s="11" t="s">
        <v>5051</v>
      </c>
      <c r="AE2653" s="10" t="s">
        <v>5052</v>
      </c>
      <c r="AF2653" s="10" t="s">
        <v>592</v>
      </c>
    </row>
    <row r="2654" spans="30:32" x14ac:dyDescent="0.2">
      <c r="AD2654" s="11" t="s">
        <v>5053</v>
      </c>
      <c r="AE2654" s="10" t="s">
        <v>5054</v>
      </c>
      <c r="AF2654" s="10" t="s">
        <v>592</v>
      </c>
    </row>
    <row r="2655" spans="30:32" x14ac:dyDescent="0.2">
      <c r="AD2655" s="11" t="s">
        <v>5055</v>
      </c>
      <c r="AE2655" s="10" t="s">
        <v>5056</v>
      </c>
      <c r="AF2655" s="10" t="s">
        <v>592</v>
      </c>
    </row>
    <row r="2656" spans="30:32" x14ac:dyDescent="0.2">
      <c r="AD2656" s="11" t="s">
        <v>5057</v>
      </c>
      <c r="AE2656" s="10" t="s">
        <v>5058</v>
      </c>
      <c r="AF2656" s="10" t="s">
        <v>592</v>
      </c>
    </row>
    <row r="2657" spans="30:32" x14ac:dyDescent="0.2">
      <c r="AD2657" s="11" t="s">
        <v>5059</v>
      </c>
      <c r="AE2657" s="10" t="s">
        <v>5060</v>
      </c>
      <c r="AF2657" s="10" t="s">
        <v>592</v>
      </c>
    </row>
    <row r="2658" spans="30:32" x14ac:dyDescent="0.2">
      <c r="AD2658" s="11" t="s">
        <v>5061</v>
      </c>
      <c r="AE2658" s="10" t="s">
        <v>5062</v>
      </c>
      <c r="AF2658" s="10" t="s">
        <v>592</v>
      </c>
    </row>
    <row r="2659" spans="30:32" x14ac:dyDescent="0.2">
      <c r="AD2659" s="11" t="s">
        <v>5063</v>
      </c>
      <c r="AE2659" s="10" t="s">
        <v>5064</v>
      </c>
      <c r="AF2659" s="10" t="s">
        <v>592</v>
      </c>
    </row>
    <row r="2660" spans="30:32" x14ac:dyDescent="0.2">
      <c r="AD2660" s="11" t="s">
        <v>5065</v>
      </c>
      <c r="AE2660" s="10" t="s">
        <v>5066</v>
      </c>
      <c r="AF2660" s="10" t="s">
        <v>592</v>
      </c>
    </row>
    <row r="2661" spans="30:32" x14ac:dyDescent="0.2">
      <c r="AD2661" s="11" t="s">
        <v>5067</v>
      </c>
      <c r="AE2661" s="10" t="s">
        <v>5068</v>
      </c>
      <c r="AF2661" s="10" t="s">
        <v>592</v>
      </c>
    </row>
    <row r="2662" spans="30:32" x14ac:dyDescent="0.2">
      <c r="AD2662" s="11" t="s">
        <v>5069</v>
      </c>
      <c r="AE2662" s="10" t="s">
        <v>5070</v>
      </c>
      <c r="AF2662" s="10" t="s">
        <v>592</v>
      </c>
    </row>
    <row r="2663" spans="30:32" x14ac:dyDescent="0.2">
      <c r="AD2663" s="11" t="s">
        <v>5071</v>
      </c>
      <c r="AE2663" s="10" t="s">
        <v>1676</v>
      </c>
      <c r="AF2663" s="10" t="s">
        <v>592</v>
      </c>
    </row>
    <row r="2664" spans="30:32" x14ac:dyDescent="0.2">
      <c r="AD2664" s="11" t="s">
        <v>5072</v>
      </c>
      <c r="AE2664" s="10" t="s">
        <v>5073</v>
      </c>
      <c r="AF2664" s="10" t="s">
        <v>592</v>
      </c>
    </row>
    <row r="2665" spans="30:32" x14ac:dyDescent="0.2">
      <c r="AD2665" s="11" t="s">
        <v>5074</v>
      </c>
      <c r="AE2665" s="10" t="s">
        <v>5075</v>
      </c>
      <c r="AF2665" s="10" t="s">
        <v>592</v>
      </c>
    </row>
    <row r="2666" spans="30:32" x14ac:dyDescent="0.2">
      <c r="AD2666" s="11" t="s">
        <v>5076</v>
      </c>
      <c r="AE2666" s="10" t="s">
        <v>5077</v>
      </c>
      <c r="AF2666" s="10" t="s">
        <v>592</v>
      </c>
    </row>
    <row r="2667" spans="30:32" x14ac:dyDescent="0.2">
      <c r="AD2667" s="11" t="s">
        <v>5078</v>
      </c>
      <c r="AE2667" s="10" t="s">
        <v>5079</v>
      </c>
      <c r="AF2667" s="10" t="s">
        <v>592</v>
      </c>
    </row>
    <row r="2668" spans="30:32" x14ac:dyDescent="0.2">
      <c r="AD2668" s="11" t="s">
        <v>5080</v>
      </c>
      <c r="AE2668" s="10" t="s">
        <v>5081</v>
      </c>
      <c r="AF2668" s="10" t="s">
        <v>592</v>
      </c>
    </row>
    <row r="2669" spans="30:32" x14ac:dyDescent="0.2">
      <c r="AD2669" s="11" t="s">
        <v>5082</v>
      </c>
      <c r="AE2669" s="10" t="s">
        <v>5083</v>
      </c>
      <c r="AF2669" s="10" t="s">
        <v>592</v>
      </c>
    </row>
    <row r="2670" spans="30:32" x14ac:dyDescent="0.2">
      <c r="AD2670" s="11" t="s">
        <v>5084</v>
      </c>
      <c r="AE2670" s="10" t="s">
        <v>5085</v>
      </c>
      <c r="AF2670" s="10" t="s">
        <v>592</v>
      </c>
    </row>
    <row r="2671" spans="30:32" x14ac:dyDescent="0.2">
      <c r="AD2671" s="11" t="s">
        <v>5086</v>
      </c>
      <c r="AE2671" s="10" t="s">
        <v>5087</v>
      </c>
      <c r="AF2671" s="10" t="s">
        <v>592</v>
      </c>
    </row>
    <row r="2672" spans="30:32" x14ac:dyDescent="0.2">
      <c r="AD2672" s="11" t="s">
        <v>5088</v>
      </c>
      <c r="AE2672" s="10" t="s">
        <v>5089</v>
      </c>
      <c r="AF2672" s="10" t="s">
        <v>592</v>
      </c>
    </row>
    <row r="2673" spans="30:32" x14ac:dyDescent="0.2">
      <c r="AD2673" s="11" t="s">
        <v>5090</v>
      </c>
      <c r="AE2673" s="10" t="s">
        <v>5091</v>
      </c>
      <c r="AF2673" s="10" t="s">
        <v>592</v>
      </c>
    </row>
    <row r="2674" spans="30:32" x14ac:dyDescent="0.2">
      <c r="AD2674" s="11" t="s">
        <v>5092</v>
      </c>
      <c r="AE2674" s="10" t="s">
        <v>5093</v>
      </c>
      <c r="AF2674" s="10" t="s">
        <v>592</v>
      </c>
    </row>
    <row r="2675" spans="30:32" x14ac:dyDescent="0.2">
      <c r="AD2675" s="11" t="s">
        <v>5094</v>
      </c>
      <c r="AE2675" s="10" t="s">
        <v>5095</v>
      </c>
      <c r="AF2675" s="10" t="s">
        <v>592</v>
      </c>
    </row>
    <row r="2676" spans="30:32" x14ac:dyDescent="0.2">
      <c r="AD2676" s="11" t="s">
        <v>5096</v>
      </c>
      <c r="AE2676" s="10" t="s">
        <v>5097</v>
      </c>
      <c r="AF2676" s="10" t="s">
        <v>592</v>
      </c>
    </row>
    <row r="2677" spans="30:32" x14ac:dyDescent="0.2">
      <c r="AD2677" s="11" t="s">
        <v>5098</v>
      </c>
      <c r="AE2677" s="10" t="s">
        <v>5099</v>
      </c>
      <c r="AF2677" s="10" t="s">
        <v>592</v>
      </c>
    </row>
    <row r="2678" spans="30:32" x14ac:dyDescent="0.2">
      <c r="AD2678" s="11" t="s">
        <v>5100</v>
      </c>
      <c r="AE2678" s="10" t="s">
        <v>5101</v>
      </c>
      <c r="AF2678" s="10" t="s">
        <v>592</v>
      </c>
    </row>
    <row r="2679" spans="30:32" x14ac:dyDescent="0.2">
      <c r="AD2679" s="11" t="s">
        <v>5102</v>
      </c>
      <c r="AE2679" s="10" t="s">
        <v>5101</v>
      </c>
      <c r="AF2679" s="10" t="s">
        <v>592</v>
      </c>
    </row>
    <row r="2680" spans="30:32" x14ac:dyDescent="0.2">
      <c r="AD2680" s="11" t="s">
        <v>5103</v>
      </c>
      <c r="AE2680" s="10" t="s">
        <v>5104</v>
      </c>
      <c r="AF2680" s="10" t="s">
        <v>592</v>
      </c>
    </row>
    <row r="2681" spans="30:32" x14ac:dyDescent="0.2">
      <c r="AD2681" s="11" t="s">
        <v>5105</v>
      </c>
      <c r="AE2681" s="10" t="s">
        <v>5106</v>
      </c>
      <c r="AF2681" s="10" t="s">
        <v>592</v>
      </c>
    </row>
    <row r="2682" spans="30:32" x14ac:dyDescent="0.2">
      <c r="AD2682" s="11" t="s">
        <v>5107</v>
      </c>
      <c r="AE2682" s="10" t="s">
        <v>5108</v>
      </c>
      <c r="AF2682" s="10" t="s">
        <v>592</v>
      </c>
    </row>
    <row r="2683" spans="30:32" x14ac:dyDescent="0.2">
      <c r="AD2683" s="11" t="s">
        <v>5109</v>
      </c>
      <c r="AE2683" s="10" t="s">
        <v>5110</v>
      </c>
      <c r="AF2683" s="10" t="s">
        <v>592</v>
      </c>
    </row>
    <row r="2684" spans="30:32" x14ac:dyDescent="0.2">
      <c r="AD2684" s="11" t="s">
        <v>5111</v>
      </c>
      <c r="AE2684" s="10" t="s">
        <v>5112</v>
      </c>
      <c r="AF2684" s="10" t="s">
        <v>592</v>
      </c>
    </row>
    <row r="2685" spans="30:32" x14ac:dyDescent="0.2">
      <c r="AD2685" s="11" t="s">
        <v>5113</v>
      </c>
      <c r="AE2685" s="10" t="s">
        <v>5114</v>
      </c>
      <c r="AF2685" s="10" t="s">
        <v>592</v>
      </c>
    </row>
    <row r="2686" spans="30:32" x14ac:dyDescent="0.2">
      <c r="AD2686" s="11" t="s">
        <v>5115</v>
      </c>
      <c r="AE2686" s="10" t="s">
        <v>5114</v>
      </c>
      <c r="AF2686" s="10" t="s">
        <v>592</v>
      </c>
    </row>
    <row r="2687" spans="30:32" x14ac:dyDescent="0.2">
      <c r="AD2687" s="11" t="s">
        <v>5116</v>
      </c>
      <c r="AE2687" s="10" t="s">
        <v>5117</v>
      </c>
      <c r="AF2687" s="10" t="s">
        <v>592</v>
      </c>
    </row>
    <row r="2688" spans="30:32" x14ac:dyDescent="0.2">
      <c r="AD2688" s="11" t="s">
        <v>5118</v>
      </c>
      <c r="AE2688" s="10" t="s">
        <v>5119</v>
      </c>
      <c r="AF2688" s="10" t="s">
        <v>592</v>
      </c>
    </row>
    <row r="2689" spans="30:32" x14ac:dyDescent="0.2">
      <c r="AD2689" s="11" t="s">
        <v>5120</v>
      </c>
      <c r="AE2689" s="10" t="s">
        <v>3016</v>
      </c>
      <c r="AF2689" s="10" t="s">
        <v>592</v>
      </c>
    </row>
    <row r="2690" spans="30:32" x14ac:dyDescent="0.2">
      <c r="AD2690" s="11" t="s">
        <v>5121</v>
      </c>
      <c r="AE2690" s="10" t="s">
        <v>5122</v>
      </c>
      <c r="AF2690" s="10" t="s">
        <v>592</v>
      </c>
    </row>
    <row r="2691" spans="30:32" x14ac:dyDescent="0.2">
      <c r="AD2691" s="11" t="s">
        <v>5123</v>
      </c>
      <c r="AE2691" s="10" t="s">
        <v>2262</v>
      </c>
      <c r="AF2691" s="10" t="s">
        <v>592</v>
      </c>
    </row>
    <row r="2692" spans="30:32" x14ac:dyDescent="0.2">
      <c r="AD2692" s="11" t="s">
        <v>5124</v>
      </c>
      <c r="AE2692" s="10" t="s">
        <v>5125</v>
      </c>
      <c r="AF2692" s="10" t="s">
        <v>592</v>
      </c>
    </row>
    <row r="2693" spans="30:32" x14ac:dyDescent="0.2">
      <c r="AD2693" s="11" t="s">
        <v>5126</v>
      </c>
      <c r="AE2693" s="10" t="s">
        <v>5127</v>
      </c>
      <c r="AF2693" s="10" t="s">
        <v>592</v>
      </c>
    </row>
    <row r="2694" spans="30:32" x14ac:dyDescent="0.2">
      <c r="AD2694" s="11" t="s">
        <v>5128</v>
      </c>
      <c r="AE2694" s="10" t="s">
        <v>5129</v>
      </c>
      <c r="AF2694" s="10" t="s">
        <v>592</v>
      </c>
    </row>
    <row r="2695" spans="30:32" x14ac:dyDescent="0.2">
      <c r="AD2695" s="11" t="s">
        <v>5130</v>
      </c>
      <c r="AE2695" s="10" t="s">
        <v>5131</v>
      </c>
      <c r="AF2695" s="10" t="s">
        <v>592</v>
      </c>
    </row>
    <row r="2696" spans="30:32" x14ac:dyDescent="0.2">
      <c r="AD2696" s="11" t="s">
        <v>5132</v>
      </c>
      <c r="AE2696" s="10" t="s">
        <v>5133</v>
      </c>
      <c r="AF2696" s="10" t="s">
        <v>592</v>
      </c>
    </row>
    <row r="2697" spans="30:32" x14ac:dyDescent="0.2">
      <c r="AD2697" s="11" t="s">
        <v>5134</v>
      </c>
      <c r="AE2697" s="10" t="s">
        <v>5135</v>
      </c>
      <c r="AF2697" s="10" t="s">
        <v>592</v>
      </c>
    </row>
    <row r="2698" spans="30:32" x14ac:dyDescent="0.2">
      <c r="AD2698" s="11" t="s">
        <v>5136</v>
      </c>
      <c r="AE2698" s="10" t="s">
        <v>5137</v>
      </c>
      <c r="AF2698" s="10" t="s">
        <v>592</v>
      </c>
    </row>
    <row r="2699" spans="30:32" x14ac:dyDescent="0.2">
      <c r="AD2699" s="11" t="s">
        <v>5138</v>
      </c>
      <c r="AE2699" s="10" t="s">
        <v>3031</v>
      </c>
      <c r="AF2699" s="10" t="s">
        <v>592</v>
      </c>
    </row>
    <row r="2700" spans="30:32" x14ac:dyDescent="0.2">
      <c r="AD2700" s="11" t="s">
        <v>5139</v>
      </c>
      <c r="AE2700" s="10" t="s">
        <v>5140</v>
      </c>
      <c r="AF2700" s="10" t="s">
        <v>592</v>
      </c>
    </row>
    <row r="2701" spans="30:32" x14ac:dyDescent="0.2">
      <c r="AD2701" s="11" t="s">
        <v>5141</v>
      </c>
      <c r="AE2701" s="10" t="s">
        <v>5142</v>
      </c>
      <c r="AF2701" s="10" t="s">
        <v>592</v>
      </c>
    </row>
    <row r="2702" spans="30:32" x14ac:dyDescent="0.2">
      <c r="AD2702" s="11" t="s">
        <v>5143</v>
      </c>
      <c r="AE2702" s="10" t="s">
        <v>5144</v>
      </c>
      <c r="AF2702" s="10" t="s">
        <v>592</v>
      </c>
    </row>
    <row r="2703" spans="30:32" x14ac:dyDescent="0.2">
      <c r="AD2703" s="11" t="s">
        <v>5145</v>
      </c>
      <c r="AE2703" s="10" t="s">
        <v>5146</v>
      </c>
      <c r="AF2703" s="10" t="s">
        <v>592</v>
      </c>
    </row>
    <row r="2704" spans="30:32" x14ac:dyDescent="0.2">
      <c r="AD2704" s="11" t="s">
        <v>5147</v>
      </c>
      <c r="AE2704" s="10" t="s">
        <v>5148</v>
      </c>
      <c r="AF2704" s="10" t="s">
        <v>592</v>
      </c>
    </row>
    <row r="2705" spans="30:32" x14ac:dyDescent="0.2">
      <c r="AD2705" s="11" t="s">
        <v>5149</v>
      </c>
      <c r="AE2705" s="10" t="s">
        <v>2057</v>
      </c>
      <c r="AF2705" s="10" t="s">
        <v>592</v>
      </c>
    </row>
    <row r="2706" spans="30:32" x14ac:dyDescent="0.2">
      <c r="AD2706" s="11" t="s">
        <v>5150</v>
      </c>
      <c r="AE2706" s="10" t="s">
        <v>5151</v>
      </c>
      <c r="AF2706" s="10" t="s">
        <v>592</v>
      </c>
    </row>
    <row r="2707" spans="30:32" x14ac:dyDescent="0.2">
      <c r="AD2707" s="11" t="s">
        <v>5152</v>
      </c>
      <c r="AE2707" s="10" t="s">
        <v>5153</v>
      </c>
      <c r="AF2707" s="10" t="s">
        <v>592</v>
      </c>
    </row>
    <row r="2708" spans="30:32" x14ac:dyDescent="0.2">
      <c r="AD2708" s="11" t="s">
        <v>5154</v>
      </c>
      <c r="AE2708" s="10" t="s">
        <v>5155</v>
      </c>
      <c r="AF2708" s="10" t="s">
        <v>592</v>
      </c>
    </row>
    <row r="2709" spans="30:32" x14ac:dyDescent="0.2">
      <c r="AD2709" s="11" t="s">
        <v>5156</v>
      </c>
      <c r="AE2709" s="10" t="s">
        <v>5157</v>
      </c>
      <c r="AF2709" s="10" t="s">
        <v>592</v>
      </c>
    </row>
    <row r="2710" spans="30:32" x14ac:dyDescent="0.2">
      <c r="AD2710" s="11" t="s">
        <v>5158</v>
      </c>
      <c r="AE2710" s="10" t="s">
        <v>5157</v>
      </c>
      <c r="AF2710" s="10" t="s">
        <v>592</v>
      </c>
    </row>
    <row r="2711" spans="30:32" x14ac:dyDescent="0.2">
      <c r="AD2711" s="11" t="s">
        <v>5159</v>
      </c>
      <c r="AE2711" s="10" t="s">
        <v>5157</v>
      </c>
      <c r="AF2711" s="10" t="s">
        <v>592</v>
      </c>
    </row>
    <row r="2712" spans="30:32" x14ac:dyDescent="0.2">
      <c r="AD2712" s="11" t="s">
        <v>5160</v>
      </c>
      <c r="AE2712" s="10" t="s">
        <v>5157</v>
      </c>
      <c r="AF2712" s="10" t="s">
        <v>592</v>
      </c>
    </row>
    <row r="2713" spans="30:32" x14ac:dyDescent="0.2">
      <c r="AD2713" s="11" t="s">
        <v>5161</v>
      </c>
      <c r="AE2713" s="10" t="s">
        <v>5157</v>
      </c>
      <c r="AF2713" s="10" t="s">
        <v>592</v>
      </c>
    </row>
    <row r="2714" spans="30:32" x14ac:dyDescent="0.2">
      <c r="AD2714" s="11" t="s">
        <v>5162</v>
      </c>
      <c r="AE2714" s="10" t="s">
        <v>5157</v>
      </c>
      <c r="AF2714" s="10" t="s">
        <v>592</v>
      </c>
    </row>
    <row r="2715" spans="30:32" x14ac:dyDescent="0.2">
      <c r="AD2715" s="11" t="s">
        <v>5163</v>
      </c>
      <c r="AE2715" s="10" t="s">
        <v>5157</v>
      </c>
      <c r="AF2715" s="10" t="s">
        <v>592</v>
      </c>
    </row>
    <row r="2716" spans="30:32" x14ac:dyDescent="0.2">
      <c r="AD2716" s="11" t="s">
        <v>5164</v>
      </c>
      <c r="AE2716" s="10" t="s">
        <v>5157</v>
      </c>
      <c r="AF2716" s="10" t="s">
        <v>592</v>
      </c>
    </row>
    <row r="2717" spans="30:32" x14ac:dyDescent="0.2">
      <c r="AD2717" s="11" t="s">
        <v>5165</v>
      </c>
      <c r="AE2717" s="10" t="s">
        <v>5157</v>
      </c>
      <c r="AF2717" s="10" t="s">
        <v>592</v>
      </c>
    </row>
    <row r="2718" spans="30:32" x14ac:dyDescent="0.2">
      <c r="AD2718" s="11" t="s">
        <v>5166</v>
      </c>
      <c r="AE2718" s="10" t="s">
        <v>5157</v>
      </c>
      <c r="AF2718" s="10" t="s">
        <v>592</v>
      </c>
    </row>
    <row r="2719" spans="30:32" x14ac:dyDescent="0.2">
      <c r="AD2719" s="11" t="s">
        <v>5167</v>
      </c>
      <c r="AE2719" s="10" t="s">
        <v>5157</v>
      </c>
      <c r="AF2719" s="10" t="s">
        <v>592</v>
      </c>
    </row>
    <row r="2720" spans="30:32" x14ac:dyDescent="0.2">
      <c r="AD2720" s="11" t="s">
        <v>5168</v>
      </c>
      <c r="AE2720" s="10" t="s">
        <v>5157</v>
      </c>
      <c r="AF2720" s="10" t="s">
        <v>592</v>
      </c>
    </row>
    <row r="2721" spans="30:32" x14ac:dyDescent="0.2">
      <c r="AD2721" s="11" t="s">
        <v>5169</v>
      </c>
      <c r="AE2721" s="10" t="s">
        <v>5170</v>
      </c>
      <c r="AF2721" s="10" t="s">
        <v>592</v>
      </c>
    </row>
    <row r="2722" spans="30:32" x14ac:dyDescent="0.2">
      <c r="AD2722" s="11" t="s">
        <v>5171</v>
      </c>
      <c r="AE2722" s="10" t="s">
        <v>5172</v>
      </c>
      <c r="AF2722" s="10" t="s">
        <v>592</v>
      </c>
    </row>
    <row r="2723" spans="30:32" x14ac:dyDescent="0.2">
      <c r="AD2723" s="11" t="s">
        <v>5173</v>
      </c>
      <c r="AE2723" s="10" t="s">
        <v>5174</v>
      </c>
      <c r="AF2723" s="10" t="s">
        <v>592</v>
      </c>
    </row>
    <row r="2724" spans="30:32" x14ac:dyDescent="0.2">
      <c r="AD2724" s="11" t="s">
        <v>5175</v>
      </c>
      <c r="AE2724" s="10" t="s">
        <v>5174</v>
      </c>
      <c r="AF2724" s="10" t="s">
        <v>592</v>
      </c>
    </row>
    <row r="2725" spans="30:32" x14ac:dyDescent="0.2">
      <c r="AD2725" s="11" t="s">
        <v>5176</v>
      </c>
      <c r="AE2725" s="10" t="s">
        <v>5177</v>
      </c>
      <c r="AF2725" s="10" t="s">
        <v>592</v>
      </c>
    </row>
    <row r="2726" spans="30:32" x14ac:dyDescent="0.2">
      <c r="AD2726" s="11" t="s">
        <v>5178</v>
      </c>
      <c r="AE2726" s="10" t="s">
        <v>5179</v>
      </c>
      <c r="AF2726" s="10" t="s">
        <v>592</v>
      </c>
    </row>
    <row r="2727" spans="30:32" x14ac:dyDescent="0.2">
      <c r="AD2727" s="11" t="s">
        <v>5180</v>
      </c>
      <c r="AE2727" s="10" t="s">
        <v>5181</v>
      </c>
      <c r="AF2727" s="10" t="s">
        <v>592</v>
      </c>
    </row>
    <row r="2728" spans="30:32" x14ac:dyDescent="0.2">
      <c r="AD2728" s="11" t="s">
        <v>5182</v>
      </c>
      <c r="AE2728" s="10" t="s">
        <v>5183</v>
      </c>
      <c r="AF2728" s="10" t="s">
        <v>592</v>
      </c>
    </row>
    <row r="2729" spans="30:32" x14ac:dyDescent="0.2">
      <c r="AD2729" s="11" t="s">
        <v>5184</v>
      </c>
      <c r="AE2729" s="10" t="s">
        <v>5185</v>
      </c>
      <c r="AF2729" s="10" t="s">
        <v>592</v>
      </c>
    </row>
    <row r="2730" spans="30:32" x14ac:dyDescent="0.2">
      <c r="AD2730" s="11" t="s">
        <v>5186</v>
      </c>
      <c r="AE2730" s="10" t="s">
        <v>5187</v>
      </c>
      <c r="AF2730" s="10" t="s">
        <v>592</v>
      </c>
    </row>
    <row r="2731" spans="30:32" x14ac:dyDescent="0.2">
      <c r="AD2731" s="11" t="s">
        <v>5188</v>
      </c>
      <c r="AE2731" s="10" t="s">
        <v>5189</v>
      </c>
      <c r="AF2731" s="10" t="s">
        <v>592</v>
      </c>
    </row>
    <row r="2732" spans="30:32" x14ac:dyDescent="0.2">
      <c r="AD2732" s="11" t="s">
        <v>5190</v>
      </c>
      <c r="AE2732" s="10" t="s">
        <v>5191</v>
      </c>
      <c r="AF2732" s="10" t="s">
        <v>592</v>
      </c>
    </row>
    <row r="2733" spans="30:32" x14ac:dyDescent="0.2">
      <c r="AD2733" s="11" t="s">
        <v>5192</v>
      </c>
      <c r="AE2733" s="10" t="s">
        <v>5193</v>
      </c>
      <c r="AF2733" s="10" t="s">
        <v>592</v>
      </c>
    </row>
    <row r="2734" spans="30:32" x14ac:dyDescent="0.2">
      <c r="AD2734" s="11" t="s">
        <v>5194</v>
      </c>
      <c r="AE2734" s="10" t="s">
        <v>2156</v>
      </c>
      <c r="AF2734" s="10" t="s">
        <v>592</v>
      </c>
    </row>
    <row r="2735" spans="30:32" x14ac:dyDescent="0.2">
      <c r="AD2735" s="11" t="s">
        <v>5195</v>
      </c>
      <c r="AE2735" s="10" t="s">
        <v>5196</v>
      </c>
      <c r="AF2735" s="10" t="s">
        <v>592</v>
      </c>
    </row>
    <row r="2736" spans="30:32" x14ac:dyDescent="0.2">
      <c r="AD2736" s="11" t="s">
        <v>5197</v>
      </c>
      <c r="AE2736" s="10" t="s">
        <v>5198</v>
      </c>
      <c r="AF2736" s="10" t="s">
        <v>592</v>
      </c>
    </row>
    <row r="2737" spans="30:32" x14ac:dyDescent="0.2">
      <c r="AD2737" s="11" t="s">
        <v>5199</v>
      </c>
      <c r="AE2737" s="10" t="s">
        <v>5200</v>
      </c>
      <c r="AF2737" s="10" t="s">
        <v>592</v>
      </c>
    </row>
    <row r="2738" spans="30:32" x14ac:dyDescent="0.2">
      <c r="AD2738" s="11" t="s">
        <v>5201</v>
      </c>
      <c r="AE2738" s="10" t="s">
        <v>5202</v>
      </c>
      <c r="AF2738" s="10" t="s">
        <v>592</v>
      </c>
    </row>
    <row r="2739" spans="30:32" x14ac:dyDescent="0.2">
      <c r="AD2739" s="11" t="s">
        <v>5203</v>
      </c>
      <c r="AE2739" s="10" t="s">
        <v>5204</v>
      </c>
      <c r="AF2739" s="10" t="s">
        <v>592</v>
      </c>
    </row>
    <row r="2740" spans="30:32" x14ac:dyDescent="0.2">
      <c r="AD2740" s="11" t="s">
        <v>5205</v>
      </c>
      <c r="AE2740" s="10" t="s">
        <v>5206</v>
      </c>
      <c r="AF2740" s="10" t="s">
        <v>592</v>
      </c>
    </row>
    <row r="2741" spans="30:32" x14ac:dyDescent="0.2">
      <c r="AD2741" s="11" t="s">
        <v>5207</v>
      </c>
      <c r="AE2741" s="10" t="s">
        <v>5208</v>
      </c>
      <c r="AF2741" s="10" t="s">
        <v>592</v>
      </c>
    </row>
    <row r="2742" spans="30:32" x14ac:dyDescent="0.2">
      <c r="AD2742" s="11" t="s">
        <v>5209</v>
      </c>
      <c r="AE2742" s="10" t="s">
        <v>5210</v>
      </c>
      <c r="AF2742" s="10" t="s">
        <v>592</v>
      </c>
    </row>
    <row r="2743" spans="30:32" x14ac:dyDescent="0.2">
      <c r="AD2743" s="11" t="s">
        <v>5211</v>
      </c>
      <c r="AE2743" s="10" t="s">
        <v>5212</v>
      </c>
      <c r="AF2743" s="10" t="s">
        <v>592</v>
      </c>
    </row>
    <row r="2744" spans="30:32" x14ac:dyDescent="0.2">
      <c r="AD2744" s="11" t="s">
        <v>5213</v>
      </c>
      <c r="AE2744" s="10" t="s">
        <v>5214</v>
      </c>
      <c r="AF2744" s="10" t="s">
        <v>592</v>
      </c>
    </row>
    <row r="2745" spans="30:32" x14ac:dyDescent="0.2">
      <c r="AD2745" s="11" t="s">
        <v>5215</v>
      </c>
      <c r="AE2745" s="10" t="s">
        <v>5216</v>
      </c>
      <c r="AF2745" s="10" t="s">
        <v>592</v>
      </c>
    </row>
    <row r="2746" spans="30:32" x14ac:dyDescent="0.2">
      <c r="AD2746" s="11" t="s">
        <v>5217</v>
      </c>
      <c r="AE2746" s="10" t="s">
        <v>2376</v>
      </c>
      <c r="AF2746" s="10" t="s">
        <v>592</v>
      </c>
    </row>
    <row r="2747" spans="30:32" x14ac:dyDescent="0.2">
      <c r="AD2747" s="11" t="s">
        <v>5218</v>
      </c>
      <c r="AE2747" s="10" t="s">
        <v>5219</v>
      </c>
      <c r="AF2747" s="10" t="s">
        <v>592</v>
      </c>
    </row>
    <row r="2748" spans="30:32" x14ac:dyDescent="0.2">
      <c r="AD2748" s="11" t="s">
        <v>5220</v>
      </c>
      <c r="AE2748" s="10" t="s">
        <v>5219</v>
      </c>
      <c r="AF2748" s="10" t="s">
        <v>592</v>
      </c>
    </row>
    <row r="2749" spans="30:32" x14ac:dyDescent="0.2">
      <c r="AD2749" s="11" t="s">
        <v>5221</v>
      </c>
      <c r="AE2749" s="10" t="s">
        <v>4820</v>
      </c>
      <c r="AF2749" s="10" t="s">
        <v>592</v>
      </c>
    </row>
    <row r="2750" spans="30:32" x14ac:dyDescent="0.2">
      <c r="AD2750" s="11" t="s">
        <v>5222</v>
      </c>
      <c r="AE2750" s="10" t="s">
        <v>5223</v>
      </c>
      <c r="AF2750" s="10" t="s">
        <v>592</v>
      </c>
    </row>
    <row r="2751" spans="30:32" x14ac:dyDescent="0.2">
      <c r="AD2751" s="11" t="s">
        <v>5224</v>
      </c>
      <c r="AE2751" s="10" t="s">
        <v>5225</v>
      </c>
      <c r="AF2751" s="10" t="s">
        <v>592</v>
      </c>
    </row>
    <row r="2752" spans="30:32" x14ac:dyDescent="0.2">
      <c r="AD2752" s="11" t="s">
        <v>5226</v>
      </c>
      <c r="AE2752" s="10" t="s">
        <v>5227</v>
      </c>
      <c r="AF2752" s="10" t="s">
        <v>592</v>
      </c>
    </row>
    <row r="2753" spans="30:32" x14ac:dyDescent="0.2">
      <c r="AD2753" s="11" t="s">
        <v>5228</v>
      </c>
      <c r="AE2753" s="10" t="s">
        <v>5229</v>
      </c>
      <c r="AF2753" s="10" t="s">
        <v>592</v>
      </c>
    </row>
    <row r="2754" spans="30:32" x14ac:dyDescent="0.2">
      <c r="AD2754" s="11" t="s">
        <v>5230</v>
      </c>
      <c r="AE2754" s="10" t="s">
        <v>5231</v>
      </c>
      <c r="AF2754" s="10" t="s">
        <v>592</v>
      </c>
    </row>
    <row r="2755" spans="30:32" x14ac:dyDescent="0.2">
      <c r="AD2755" s="11" t="s">
        <v>5232</v>
      </c>
      <c r="AE2755" s="10" t="s">
        <v>5233</v>
      </c>
      <c r="AF2755" s="10" t="s">
        <v>592</v>
      </c>
    </row>
    <row r="2756" spans="30:32" x14ac:dyDescent="0.2">
      <c r="AD2756" s="11" t="s">
        <v>5234</v>
      </c>
      <c r="AE2756" s="10" t="s">
        <v>5235</v>
      </c>
      <c r="AF2756" s="10" t="s">
        <v>592</v>
      </c>
    </row>
    <row r="2757" spans="30:32" x14ac:dyDescent="0.2">
      <c r="AD2757" s="11" t="s">
        <v>5236</v>
      </c>
      <c r="AE2757" s="10" t="s">
        <v>1832</v>
      </c>
      <c r="AF2757" s="10" t="s">
        <v>592</v>
      </c>
    </row>
    <row r="2758" spans="30:32" x14ac:dyDescent="0.2">
      <c r="AD2758" s="11" t="s">
        <v>5237</v>
      </c>
      <c r="AE2758" s="10" t="s">
        <v>5238</v>
      </c>
      <c r="AF2758" s="10" t="s">
        <v>592</v>
      </c>
    </row>
    <row r="2759" spans="30:32" x14ac:dyDescent="0.2">
      <c r="AD2759" s="11" t="s">
        <v>5239</v>
      </c>
      <c r="AE2759" s="10" t="s">
        <v>5240</v>
      </c>
      <c r="AF2759" s="10" t="s">
        <v>592</v>
      </c>
    </row>
    <row r="2760" spans="30:32" x14ac:dyDescent="0.2">
      <c r="AD2760" s="11" t="s">
        <v>5241</v>
      </c>
      <c r="AE2760" s="10" t="s">
        <v>5242</v>
      </c>
      <c r="AF2760" s="10" t="s">
        <v>592</v>
      </c>
    </row>
    <row r="2761" spans="30:32" x14ac:dyDescent="0.2">
      <c r="AD2761" s="11" t="s">
        <v>5243</v>
      </c>
      <c r="AE2761" s="10" t="s">
        <v>5244</v>
      </c>
      <c r="AF2761" s="10" t="s">
        <v>592</v>
      </c>
    </row>
    <row r="2762" spans="30:32" x14ac:dyDescent="0.2">
      <c r="AD2762" s="11" t="s">
        <v>5245</v>
      </c>
      <c r="AE2762" s="10" t="s">
        <v>5246</v>
      </c>
      <c r="AF2762" s="10" t="s">
        <v>592</v>
      </c>
    </row>
    <row r="2763" spans="30:32" x14ac:dyDescent="0.2">
      <c r="AD2763" s="11" t="s">
        <v>5247</v>
      </c>
      <c r="AE2763" s="10" t="s">
        <v>5246</v>
      </c>
      <c r="AF2763" s="10" t="s">
        <v>592</v>
      </c>
    </row>
    <row r="2764" spans="30:32" x14ac:dyDescent="0.2">
      <c r="AD2764" s="11" t="s">
        <v>5248</v>
      </c>
      <c r="AE2764" s="10" t="s">
        <v>5249</v>
      </c>
      <c r="AF2764" s="10" t="s">
        <v>592</v>
      </c>
    </row>
    <row r="2765" spans="30:32" x14ac:dyDescent="0.2">
      <c r="AD2765" s="11" t="s">
        <v>5250</v>
      </c>
      <c r="AE2765" s="10" t="s">
        <v>5251</v>
      </c>
      <c r="AF2765" s="10" t="s">
        <v>592</v>
      </c>
    </row>
    <row r="2766" spans="30:32" x14ac:dyDescent="0.2">
      <c r="AD2766" s="11" t="s">
        <v>5252</v>
      </c>
      <c r="AE2766" s="10" t="s">
        <v>4111</v>
      </c>
      <c r="AF2766" s="10" t="s">
        <v>592</v>
      </c>
    </row>
    <row r="2767" spans="30:32" x14ac:dyDescent="0.2">
      <c r="AD2767" s="11" t="s">
        <v>5253</v>
      </c>
      <c r="AE2767" s="10" t="s">
        <v>5254</v>
      </c>
      <c r="AF2767" s="10" t="s">
        <v>592</v>
      </c>
    </row>
    <row r="2768" spans="30:32" x14ac:dyDescent="0.2">
      <c r="AD2768" s="11" t="s">
        <v>5255</v>
      </c>
      <c r="AE2768" s="10" t="s">
        <v>5256</v>
      </c>
      <c r="AF2768" s="10" t="s">
        <v>592</v>
      </c>
    </row>
    <row r="2769" spans="30:32" x14ac:dyDescent="0.2">
      <c r="AD2769" s="11" t="s">
        <v>5257</v>
      </c>
      <c r="AE2769" s="10" t="s">
        <v>5258</v>
      </c>
      <c r="AF2769" s="10" t="s">
        <v>592</v>
      </c>
    </row>
    <row r="2770" spans="30:32" x14ac:dyDescent="0.2">
      <c r="AD2770" s="11" t="s">
        <v>5259</v>
      </c>
      <c r="AE2770" s="10" t="s">
        <v>5256</v>
      </c>
      <c r="AF2770" s="10" t="s">
        <v>592</v>
      </c>
    </row>
    <row r="2771" spans="30:32" x14ac:dyDescent="0.2">
      <c r="AD2771" s="11" t="s">
        <v>5260</v>
      </c>
      <c r="AE2771" s="10" t="s">
        <v>5256</v>
      </c>
      <c r="AF2771" s="10" t="s">
        <v>592</v>
      </c>
    </row>
    <row r="2772" spans="30:32" x14ac:dyDescent="0.2">
      <c r="AD2772" s="11" t="s">
        <v>5261</v>
      </c>
      <c r="AE2772" s="10" t="s">
        <v>5262</v>
      </c>
      <c r="AF2772" s="10" t="s">
        <v>592</v>
      </c>
    </row>
    <row r="2773" spans="30:32" x14ac:dyDescent="0.2">
      <c r="AD2773" s="11" t="s">
        <v>5263</v>
      </c>
      <c r="AE2773" s="10" t="s">
        <v>5264</v>
      </c>
      <c r="AF2773" s="10" t="s">
        <v>592</v>
      </c>
    </row>
    <row r="2774" spans="30:32" x14ac:dyDescent="0.2">
      <c r="AD2774" s="11" t="s">
        <v>5265</v>
      </c>
      <c r="AE2774" s="10" t="s">
        <v>5266</v>
      </c>
      <c r="AF2774" s="10" t="s">
        <v>592</v>
      </c>
    </row>
    <row r="2775" spans="30:32" x14ac:dyDescent="0.2">
      <c r="AD2775" s="11" t="s">
        <v>5267</v>
      </c>
      <c r="AE2775" s="10" t="s">
        <v>5268</v>
      </c>
      <c r="AF2775" s="10" t="s">
        <v>592</v>
      </c>
    </row>
    <row r="2776" spans="30:32" x14ac:dyDescent="0.2">
      <c r="AD2776" s="11" t="s">
        <v>5269</v>
      </c>
      <c r="AE2776" s="10" t="s">
        <v>5270</v>
      </c>
      <c r="AF2776" s="10" t="s">
        <v>592</v>
      </c>
    </row>
    <row r="2777" spans="30:32" x14ac:dyDescent="0.2">
      <c r="AD2777" s="11" t="s">
        <v>5271</v>
      </c>
      <c r="AE2777" s="10" t="s">
        <v>5272</v>
      </c>
      <c r="AF2777" s="10" t="s">
        <v>592</v>
      </c>
    </row>
    <row r="2778" spans="30:32" x14ac:dyDescent="0.2">
      <c r="AD2778" s="11" t="s">
        <v>5273</v>
      </c>
      <c r="AE2778" s="10" t="s">
        <v>5272</v>
      </c>
      <c r="AF2778" s="10" t="s">
        <v>592</v>
      </c>
    </row>
    <row r="2779" spans="30:32" x14ac:dyDescent="0.2">
      <c r="AD2779" s="11" t="s">
        <v>5274</v>
      </c>
      <c r="AE2779" s="10" t="s">
        <v>5272</v>
      </c>
      <c r="AF2779" s="10" t="s">
        <v>592</v>
      </c>
    </row>
    <row r="2780" spans="30:32" x14ac:dyDescent="0.2">
      <c r="AD2780" s="11" t="s">
        <v>5275</v>
      </c>
      <c r="AE2780" s="10" t="s">
        <v>5272</v>
      </c>
      <c r="AF2780" s="10" t="s">
        <v>592</v>
      </c>
    </row>
    <row r="2781" spans="30:32" x14ac:dyDescent="0.2">
      <c r="AD2781" s="11" t="s">
        <v>5276</v>
      </c>
      <c r="AE2781" s="10" t="s">
        <v>5272</v>
      </c>
      <c r="AF2781" s="10" t="s">
        <v>592</v>
      </c>
    </row>
    <row r="2782" spans="30:32" x14ac:dyDescent="0.2">
      <c r="AD2782" s="11" t="s">
        <v>5277</v>
      </c>
      <c r="AE2782" s="10" t="s">
        <v>5272</v>
      </c>
      <c r="AF2782" s="10" t="s">
        <v>592</v>
      </c>
    </row>
    <row r="2783" spans="30:32" x14ac:dyDescent="0.2">
      <c r="AD2783" s="11" t="s">
        <v>5278</v>
      </c>
      <c r="AE2783" s="10" t="s">
        <v>5272</v>
      </c>
      <c r="AF2783" s="10" t="s">
        <v>592</v>
      </c>
    </row>
    <row r="2784" spans="30:32" x14ac:dyDescent="0.2">
      <c r="AD2784" s="11" t="s">
        <v>5279</v>
      </c>
      <c r="AE2784" s="10" t="s">
        <v>5272</v>
      </c>
      <c r="AF2784" s="10" t="s">
        <v>592</v>
      </c>
    </row>
    <row r="2785" spans="30:32" x14ac:dyDescent="0.2">
      <c r="AD2785" s="11" t="s">
        <v>5280</v>
      </c>
      <c r="AE2785" s="10" t="s">
        <v>5281</v>
      </c>
      <c r="AF2785" s="10" t="s">
        <v>592</v>
      </c>
    </row>
    <row r="2786" spans="30:32" x14ac:dyDescent="0.2">
      <c r="AD2786" s="11" t="s">
        <v>5282</v>
      </c>
      <c r="AE2786" s="10" t="s">
        <v>5283</v>
      </c>
      <c r="AF2786" s="10" t="s">
        <v>592</v>
      </c>
    </row>
    <row r="2787" spans="30:32" x14ac:dyDescent="0.2">
      <c r="AD2787" s="11" t="s">
        <v>5284</v>
      </c>
      <c r="AE2787" s="10" t="s">
        <v>5285</v>
      </c>
      <c r="AF2787" s="10" t="s">
        <v>592</v>
      </c>
    </row>
    <row r="2788" spans="30:32" x14ac:dyDescent="0.2">
      <c r="AD2788" s="11" t="s">
        <v>5286</v>
      </c>
      <c r="AE2788" s="10" t="s">
        <v>5272</v>
      </c>
      <c r="AF2788" s="10" t="s">
        <v>592</v>
      </c>
    </row>
    <row r="2789" spans="30:32" x14ac:dyDescent="0.2">
      <c r="AD2789" s="11" t="s">
        <v>5287</v>
      </c>
      <c r="AE2789" s="10" t="s">
        <v>5272</v>
      </c>
      <c r="AF2789" s="10" t="s">
        <v>592</v>
      </c>
    </row>
    <row r="2790" spans="30:32" x14ac:dyDescent="0.2">
      <c r="AD2790" s="11" t="s">
        <v>5288</v>
      </c>
      <c r="AE2790" s="10" t="s">
        <v>5272</v>
      </c>
      <c r="AF2790" s="10" t="s">
        <v>592</v>
      </c>
    </row>
    <row r="2791" spans="30:32" x14ac:dyDescent="0.2">
      <c r="AD2791" s="11" t="s">
        <v>5289</v>
      </c>
      <c r="AE2791" s="10" t="s">
        <v>5272</v>
      </c>
      <c r="AF2791" s="10" t="s">
        <v>592</v>
      </c>
    </row>
    <row r="2792" spans="30:32" x14ac:dyDescent="0.2">
      <c r="AD2792" s="11" t="s">
        <v>5290</v>
      </c>
      <c r="AE2792" s="10" t="s">
        <v>5272</v>
      </c>
      <c r="AF2792" s="10" t="s">
        <v>592</v>
      </c>
    </row>
    <row r="2793" spans="30:32" x14ac:dyDescent="0.2">
      <c r="AD2793" s="11" t="s">
        <v>5291</v>
      </c>
      <c r="AE2793" s="10" t="s">
        <v>5272</v>
      </c>
      <c r="AF2793" s="10" t="s">
        <v>592</v>
      </c>
    </row>
    <row r="2794" spans="30:32" x14ac:dyDescent="0.2">
      <c r="AD2794" s="11" t="s">
        <v>5292</v>
      </c>
      <c r="AE2794" s="10" t="s">
        <v>5272</v>
      </c>
      <c r="AF2794" s="10" t="s">
        <v>592</v>
      </c>
    </row>
    <row r="2795" spans="30:32" x14ac:dyDescent="0.2">
      <c r="AD2795" s="11" t="s">
        <v>5293</v>
      </c>
      <c r="AE2795" s="10" t="s">
        <v>5272</v>
      </c>
      <c r="AF2795" s="10" t="s">
        <v>592</v>
      </c>
    </row>
    <row r="2796" spans="30:32" x14ac:dyDescent="0.2">
      <c r="AD2796" s="11" t="s">
        <v>5294</v>
      </c>
      <c r="AE2796" s="10" t="s">
        <v>5272</v>
      </c>
      <c r="AF2796" s="10" t="s">
        <v>592</v>
      </c>
    </row>
    <row r="2797" spans="30:32" x14ac:dyDescent="0.2">
      <c r="AD2797" s="11" t="s">
        <v>5295</v>
      </c>
      <c r="AE2797" s="10" t="s">
        <v>5272</v>
      </c>
      <c r="AF2797" s="10" t="s">
        <v>592</v>
      </c>
    </row>
    <row r="2798" spans="30:32" x14ac:dyDescent="0.2">
      <c r="AD2798" s="11" t="s">
        <v>5296</v>
      </c>
      <c r="AE2798" s="10" t="s">
        <v>5272</v>
      </c>
      <c r="AF2798" s="10" t="s">
        <v>592</v>
      </c>
    </row>
    <row r="2799" spans="30:32" x14ac:dyDescent="0.2">
      <c r="AD2799" s="11" t="s">
        <v>5297</v>
      </c>
      <c r="AE2799" s="10" t="s">
        <v>5272</v>
      </c>
      <c r="AF2799" s="10" t="s">
        <v>592</v>
      </c>
    </row>
    <row r="2800" spans="30:32" x14ac:dyDescent="0.2">
      <c r="AD2800" s="11" t="s">
        <v>5298</v>
      </c>
      <c r="AE2800" s="10" t="s">
        <v>5299</v>
      </c>
      <c r="AF2800" s="10" t="s">
        <v>592</v>
      </c>
    </row>
    <row r="2801" spans="30:32" x14ac:dyDescent="0.2">
      <c r="AD2801" s="11" t="s">
        <v>5300</v>
      </c>
      <c r="AE2801" s="10" t="s">
        <v>5301</v>
      </c>
      <c r="AF2801" s="10" t="s">
        <v>592</v>
      </c>
    </row>
    <row r="2802" spans="30:32" x14ac:dyDescent="0.2">
      <c r="AD2802" s="11" t="s">
        <v>5302</v>
      </c>
      <c r="AE2802" s="10" t="s">
        <v>5299</v>
      </c>
      <c r="AF2802" s="10" t="s">
        <v>592</v>
      </c>
    </row>
    <row r="2803" spans="30:32" x14ac:dyDescent="0.2">
      <c r="AD2803" s="11" t="s">
        <v>5303</v>
      </c>
      <c r="AE2803" s="10" t="s">
        <v>5304</v>
      </c>
      <c r="AF2803" s="10" t="s">
        <v>592</v>
      </c>
    </row>
    <row r="2804" spans="30:32" x14ac:dyDescent="0.2">
      <c r="AD2804" s="11" t="s">
        <v>5305</v>
      </c>
      <c r="AE2804" s="10" t="s">
        <v>5299</v>
      </c>
      <c r="AF2804" s="10" t="s">
        <v>592</v>
      </c>
    </row>
    <row r="2805" spans="30:32" x14ac:dyDescent="0.2">
      <c r="AD2805" s="11" t="s">
        <v>5306</v>
      </c>
      <c r="AE2805" s="10" t="s">
        <v>5299</v>
      </c>
      <c r="AF2805" s="10" t="s">
        <v>592</v>
      </c>
    </row>
    <row r="2806" spans="30:32" x14ac:dyDescent="0.2">
      <c r="AD2806" s="11" t="s">
        <v>5307</v>
      </c>
      <c r="AE2806" s="10" t="s">
        <v>5299</v>
      </c>
      <c r="AF2806" s="10" t="s">
        <v>592</v>
      </c>
    </row>
    <row r="2807" spans="30:32" x14ac:dyDescent="0.2">
      <c r="AD2807" s="11" t="s">
        <v>5308</v>
      </c>
      <c r="AE2807" s="10" t="s">
        <v>5299</v>
      </c>
      <c r="AF2807" s="10" t="s">
        <v>592</v>
      </c>
    </row>
    <row r="2808" spans="30:32" x14ac:dyDescent="0.2">
      <c r="AD2808" s="11" t="s">
        <v>5309</v>
      </c>
      <c r="AE2808" s="10" t="s">
        <v>5310</v>
      </c>
      <c r="AF2808" s="10" t="s">
        <v>592</v>
      </c>
    </row>
    <row r="2809" spans="30:32" x14ac:dyDescent="0.2">
      <c r="AD2809" s="11" t="s">
        <v>5311</v>
      </c>
      <c r="AE2809" s="10" t="s">
        <v>4173</v>
      </c>
      <c r="AF2809" s="10" t="s">
        <v>592</v>
      </c>
    </row>
    <row r="2810" spans="30:32" x14ac:dyDescent="0.2">
      <c r="AD2810" s="11" t="s">
        <v>5312</v>
      </c>
      <c r="AE2810" s="10" t="s">
        <v>5313</v>
      </c>
      <c r="AF2810" s="10" t="s">
        <v>592</v>
      </c>
    </row>
    <row r="2811" spans="30:32" x14ac:dyDescent="0.2">
      <c r="AD2811" s="11" t="s">
        <v>5314</v>
      </c>
      <c r="AE2811" s="10" t="s">
        <v>1059</v>
      </c>
      <c r="AF2811" s="10" t="s">
        <v>592</v>
      </c>
    </row>
    <row r="2812" spans="30:32" x14ac:dyDescent="0.2">
      <c r="AD2812" s="11" t="s">
        <v>5315</v>
      </c>
      <c r="AE2812" s="10" t="s">
        <v>5316</v>
      </c>
      <c r="AF2812" s="10" t="s">
        <v>592</v>
      </c>
    </row>
    <row r="2813" spans="30:32" x14ac:dyDescent="0.2">
      <c r="AD2813" s="11" t="s">
        <v>5317</v>
      </c>
      <c r="AE2813" s="10" t="s">
        <v>5318</v>
      </c>
      <c r="AF2813" s="10" t="s">
        <v>592</v>
      </c>
    </row>
    <row r="2814" spans="30:32" x14ac:dyDescent="0.2">
      <c r="AD2814" s="11" t="s">
        <v>5319</v>
      </c>
      <c r="AE2814" s="10" t="s">
        <v>5320</v>
      </c>
      <c r="AF2814" s="10" t="s">
        <v>592</v>
      </c>
    </row>
    <row r="2815" spans="30:32" x14ac:dyDescent="0.2">
      <c r="AD2815" s="11" t="s">
        <v>5321</v>
      </c>
      <c r="AE2815" s="10" t="s">
        <v>1442</v>
      </c>
      <c r="AF2815" s="10" t="s">
        <v>592</v>
      </c>
    </row>
    <row r="2816" spans="30:32" x14ac:dyDescent="0.2">
      <c r="AD2816" s="11" t="s">
        <v>5322</v>
      </c>
      <c r="AE2816" s="10" t="s">
        <v>2485</v>
      </c>
      <c r="AF2816" s="10" t="s">
        <v>592</v>
      </c>
    </row>
    <row r="2817" spans="30:32" x14ac:dyDescent="0.2">
      <c r="AD2817" s="11" t="s">
        <v>5323</v>
      </c>
      <c r="AE2817" s="10" t="s">
        <v>5324</v>
      </c>
      <c r="AF2817" s="10" t="s">
        <v>592</v>
      </c>
    </row>
    <row r="2818" spans="30:32" x14ac:dyDescent="0.2">
      <c r="AD2818" s="11" t="s">
        <v>5325</v>
      </c>
      <c r="AE2818" s="10" t="s">
        <v>5326</v>
      </c>
      <c r="AF2818" s="10" t="s">
        <v>592</v>
      </c>
    </row>
    <row r="2819" spans="30:32" x14ac:dyDescent="0.2">
      <c r="AD2819" s="11" t="s">
        <v>5327</v>
      </c>
      <c r="AE2819" s="10" t="s">
        <v>5328</v>
      </c>
      <c r="AF2819" s="10" t="s">
        <v>592</v>
      </c>
    </row>
    <row r="2820" spans="30:32" x14ac:dyDescent="0.2">
      <c r="AD2820" s="11" t="s">
        <v>5329</v>
      </c>
      <c r="AE2820" s="10" t="s">
        <v>5330</v>
      </c>
      <c r="AF2820" s="10" t="s">
        <v>592</v>
      </c>
    </row>
    <row r="2821" spans="30:32" x14ac:dyDescent="0.2">
      <c r="AD2821" s="11" t="s">
        <v>5331</v>
      </c>
      <c r="AE2821" s="10" t="s">
        <v>5332</v>
      </c>
      <c r="AF2821" s="10" t="s">
        <v>592</v>
      </c>
    </row>
    <row r="2822" spans="30:32" x14ac:dyDescent="0.2">
      <c r="AD2822" s="11" t="s">
        <v>5333</v>
      </c>
      <c r="AE2822" s="10" t="s">
        <v>4228</v>
      </c>
      <c r="AF2822" s="10" t="s">
        <v>592</v>
      </c>
    </row>
    <row r="2823" spans="30:32" x14ac:dyDescent="0.2">
      <c r="AD2823" s="11" t="s">
        <v>5334</v>
      </c>
      <c r="AE2823" s="10" t="s">
        <v>4228</v>
      </c>
      <c r="AF2823" s="10" t="s">
        <v>592</v>
      </c>
    </row>
    <row r="2824" spans="30:32" x14ac:dyDescent="0.2">
      <c r="AD2824" s="11" t="s">
        <v>5335</v>
      </c>
      <c r="AE2824" s="10" t="s">
        <v>5336</v>
      </c>
      <c r="AF2824" s="10" t="s">
        <v>592</v>
      </c>
    </row>
    <row r="2825" spans="30:32" x14ac:dyDescent="0.2">
      <c r="AD2825" s="11" t="s">
        <v>5337</v>
      </c>
      <c r="AE2825" s="10" t="s">
        <v>1454</v>
      </c>
      <c r="AF2825" s="10" t="s">
        <v>592</v>
      </c>
    </row>
    <row r="2826" spans="30:32" x14ac:dyDescent="0.2">
      <c r="AD2826" s="11" t="s">
        <v>5338</v>
      </c>
      <c r="AE2826" s="10" t="s">
        <v>5339</v>
      </c>
      <c r="AF2826" s="10" t="s">
        <v>592</v>
      </c>
    </row>
    <row r="2827" spans="30:32" x14ac:dyDescent="0.2">
      <c r="AD2827" s="11" t="s">
        <v>5340</v>
      </c>
      <c r="AE2827" s="10" t="s">
        <v>5341</v>
      </c>
      <c r="AF2827" s="10" t="s">
        <v>592</v>
      </c>
    </row>
    <row r="2828" spans="30:32" x14ac:dyDescent="0.2">
      <c r="AD2828" s="11" t="s">
        <v>5342</v>
      </c>
      <c r="AE2828" s="10" t="s">
        <v>5341</v>
      </c>
      <c r="AF2828" s="10" t="s">
        <v>592</v>
      </c>
    </row>
    <row r="2829" spans="30:32" x14ac:dyDescent="0.2">
      <c r="AD2829" s="11" t="s">
        <v>5343</v>
      </c>
      <c r="AE2829" s="10" t="s">
        <v>5344</v>
      </c>
      <c r="AF2829" s="10" t="s">
        <v>592</v>
      </c>
    </row>
    <row r="2830" spans="30:32" x14ac:dyDescent="0.2">
      <c r="AD2830" s="11" t="s">
        <v>5345</v>
      </c>
      <c r="AE2830" s="10" t="s">
        <v>5346</v>
      </c>
      <c r="AF2830" s="10" t="s">
        <v>592</v>
      </c>
    </row>
    <row r="2831" spans="30:32" x14ac:dyDescent="0.2">
      <c r="AD2831" s="11" t="s">
        <v>5347</v>
      </c>
      <c r="AE2831" s="10" t="s">
        <v>5348</v>
      </c>
      <c r="AF2831" s="10" t="s">
        <v>592</v>
      </c>
    </row>
    <row r="2832" spans="30:32" x14ac:dyDescent="0.2">
      <c r="AD2832" s="11" t="s">
        <v>5349</v>
      </c>
      <c r="AE2832" s="10" t="s">
        <v>5350</v>
      </c>
      <c r="AF2832" s="10" t="s">
        <v>592</v>
      </c>
    </row>
    <row r="2833" spans="30:32" x14ac:dyDescent="0.2">
      <c r="AD2833" s="11" t="s">
        <v>5351</v>
      </c>
      <c r="AE2833" s="10" t="s">
        <v>5352</v>
      </c>
      <c r="AF2833" s="10" t="s">
        <v>592</v>
      </c>
    </row>
    <row r="2834" spans="30:32" x14ac:dyDescent="0.2">
      <c r="AD2834" s="11" t="s">
        <v>5353</v>
      </c>
      <c r="AE2834" s="10" t="s">
        <v>5354</v>
      </c>
      <c r="AF2834" s="10" t="s">
        <v>592</v>
      </c>
    </row>
    <row r="2835" spans="30:32" x14ac:dyDescent="0.2">
      <c r="AD2835" s="11" t="s">
        <v>5355</v>
      </c>
      <c r="AE2835" s="10" t="s">
        <v>5354</v>
      </c>
      <c r="AF2835" s="10" t="s">
        <v>592</v>
      </c>
    </row>
    <row r="2836" spans="30:32" x14ac:dyDescent="0.2">
      <c r="AD2836" s="11" t="s">
        <v>5356</v>
      </c>
      <c r="AE2836" s="10" t="s">
        <v>5354</v>
      </c>
      <c r="AF2836" s="10" t="s">
        <v>592</v>
      </c>
    </row>
    <row r="2837" spans="30:32" x14ac:dyDescent="0.2">
      <c r="AD2837" s="11" t="s">
        <v>5357</v>
      </c>
      <c r="AE2837" s="10" t="s">
        <v>5354</v>
      </c>
      <c r="AF2837" s="10" t="s">
        <v>592</v>
      </c>
    </row>
    <row r="2838" spans="30:32" x14ac:dyDescent="0.2">
      <c r="AD2838" s="11" t="s">
        <v>5358</v>
      </c>
      <c r="AE2838" s="10" t="s">
        <v>5354</v>
      </c>
      <c r="AF2838" s="10" t="s">
        <v>592</v>
      </c>
    </row>
    <row r="2839" spans="30:32" x14ac:dyDescent="0.2">
      <c r="AD2839" s="11" t="s">
        <v>5359</v>
      </c>
      <c r="AE2839" s="10" t="s">
        <v>5360</v>
      </c>
      <c r="AF2839" s="10" t="s">
        <v>592</v>
      </c>
    </row>
    <row r="2840" spans="30:32" x14ac:dyDescent="0.2">
      <c r="AD2840" s="11" t="s">
        <v>5361</v>
      </c>
      <c r="AE2840" s="10" t="s">
        <v>5360</v>
      </c>
      <c r="AF2840" s="10" t="s">
        <v>592</v>
      </c>
    </row>
    <row r="2841" spans="30:32" x14ac:dyDescent="0.2">
      <c r="AD2841" s="11" t="s">
        <v>5362</v>
      </c>
      <c r="AE2841" s="10" t="s">
        <v>5363</v>
      </c>
      <c r="AF2841" s="10" t="s">
        <v>592</v>
      </c>
    </row>
    <row r="2842" spans="30:32" x14ac:dyDescent="0.2">
      <c r="AD2842" s="11" t="s">
        <v>5364</v>
      </c>
      <c r="AE2842" s="10" t="s">
        <v>5354</v>
      </c>
      <c r="AF2842" s="10" t="s">
        <v>592</v>
      </c>
    </row>
    <row r="2843" spans="30:32" x14ac:dyDescent="0.2">
      <c r="AD2843" s="11" t="s">
        <v>5365</v>
      </c>
      <c r="AE2843" s="10" t="s">
        <v>5354</v>
      </c>
      <c r="AF2843" s="10" t="s">
        <v>592</v>
      </c>
    </row>
    <row r="2844" spans="30:32" x14ac:dyDescent="0.2">
      <c r="AD2844" s="11" t="s">
        <v>5366</v>
      </c>
      <c r="AE2844" s="10" t="s">
        <v>5367</v>
      </c>
      <c r="AF2844" s="10" t="s">
        <v>592</v>
      </c>
    </row>
    <row r="2845" spans="30:32" x14ac:dyDescent="0.2">
      <c r="AD2845" s="11" t="s">
        <v>5368</v>
      </c>
      <c r="AE2845" s="10" t="s">
        <v>5367</v>
      </c>
      <c r="AF2845" s="10" t="s">
        <v>592</v>
      </c>
    </row>
    <row r="2846" spans="30:32" x14ac:dyDescent="0.2">
      <c r="AD2846" s="11" t="s">
        <v>5369</v>
      </c>
      <c r="AE2846" s="10" t="s">
        <v>5354</v>
      </c>
      <c r="AF2846" s="10" t="s">
        <v>592</v>
      </c>
    </row>
    <row r="2847" spans="30:32" x14ac:dyDescent="0.2">
      <c r="AD2847" s="11" t="s">
        <v>5370</v>
      </c>
      <c r="AE2847" s="10" t="s">
        <v>5354</v>
      </c>
      <c r="AF2847" s="10" t="s">
        <v>592</v>
      </c>
    </row>
    <row r="2848" spans="30:32" x14ac:dyDescent="0.2">
      <c r="AD2848" s="11" t="s">
        <v>5371</v>
      </c>
      <c r="AE2848" s="10" t="s">
        <v>5354</v>
      </c>
      <c r="AF2848" s="10" t="s">
        <v>592</v>
      </c>
    </row>
    <row r="2849" spans="30:32" x14ac:dyDescent="0.2">
      <c r="AD2849" s="11" t="s">
        <v>5372</v>
      </c>
      <c r="AE2849" s="10" t="s">
        <v>5354</v>
      </c>
      <c r="AF2849" s="10" t="s">
        <v>592</v>
      </c>
    </row>
    <row r="2850" spans="30:32" x14ac:dyDescent="0.2">
      <c r="AD2850" s="11" t="s">
        <v>5373</v>
      </c>
      <c r="AE2850" s="10" t="s">
        <v>5354</v>
      </c>
      <c r="AF2850" s="10" t="s">
        <v>592</v>
      </c>
    </row>
    <row r="2851" spans="30:32" x14ac:dyDescent="0.2">
      <c r="AD2851" s="11" t="s">
        <v>5374</v>
      </c>
      <c r="AE2851" s="10" t="s">
        <v>5363</v>
      </c>
      <c r="AF2851" s="10" t="s">
        <v>592</v>
      </c>
    </row>
    <row r="2852" spans="30:32" x14ac:dyDescent="0.2">
      <c r="AD2852" s="11" t="s">
        <v>5375</v>
      </c>
      <c r="AE2852" s="10" t="s">
        <v>5354</v>
      </c>
      <c r="AF2852" s="10" t="s">
        <v>592</v>
      </c>
    </row>
    <row r="2853" spans="30:32" x14ac:dyDescent="0.2">
      <c r="AD2853" s="11" t="s">
        <v>5376</v>
      </c>
      <c r="AE2853" s="10" t="s">
        <v>5354</v>
      </c>
      <c r="AF2853" s="10" t="s">
        <v>592</v>
      </c>
    </row>
    <row r="2854" spans="30:32" x14ac:dyDescent="0.2">
      <c r="AD2854" s="11" t="s">
        <v>5377</v>
      </c>
      <c r="AE2854" s="10" t="s">
        <v>5378</v>
      </c>
      <c r="AF2854" s="10" t="s">
        <v>592</v>
      </c>
    </row>
    <row r="2855" spans="30:32" x14ac:dyDescent="0.2">
      <c r="AD2855" s="11" t="s">
        <v>5379</v>
      </c>
      <c r="AE2855" s="10" t="s">
        <v>5380</v>
      </c>
      <c r="AF2855" s="10" t="s">
        <v>592</v>
      </c>
    </row>
    <row r="2856" spans="30:32" x14ac:dyDescent="0.2">
      <c r="AD2856" s="11" t="s">
        <v>5381</v>
      </c>
      <c r="AE2856" s="10" t="s">
        <v>5382</v>
      </c>
      <c r="AF2856" s="10" t="s">
        <v>592</v>
      </c>
    </row>
    <row r="2857" spans="30:32" x14ac:dyDescent="0.2">
      <c r="AD2857" s="11" t="s">
        <v>5383</v>
      </c>
      <c r="AE2857" s="10" t="s">
        <v>5382</v>
      </c>
      <c r="AF2857" s="10" t="s">
        <v>592</v>
      </c>
    </row>
    <row r="2858" spans="30:32" x14ac:dyDescent="0.2">
      <c r="AD2858" s="11" t="s">
        <v>5384</v>
      </c>
      <c r="AE2858" s="10" t="s">
        <v>5385</v>
      </c>
      <c r="AF2858" s="10" t="s">
        <v>592</v>
      </c>
    </row>
    <row r="2859" spans="30:32" x14ac:dyDescent="0.2">
      <c r="AD2859" s="11" t="s">
        <v>5386</v>
      </c>
      <c r="AE2859" s="10" t="s">
        <v>5387</v>
      </c>
      <c r="AF2859" s="10" t="s">
        <v>592</v>
      </c>
    </row>
    <row r="2860" spans="30:32" x14ac:dyDescent="0.2">
      <c r="AD2860" s="11" t="s">
        <v>5388</v>
      </c>
      <c r="AE2860" s="10" t="s">
        <v>5389</v>
      </c>
      <c r="AF2860" s="10" t="s">
        <v>592</v>
      </c>
    </row>
    <row r="2861" spans="30:32" x14ac:dyDescent="0.2">
      <c r="AD2861" s="11" t="s">
        <v>5390</v>
      </c>
      <c r="AE2861" s="10" t="s">
        <v>5391</v>
      </c>
      <c r="AF2861" s="10" t="s">
        <v>592</v>
      </c>
    </row>
    <row r="2862" spans="30:32" x14ac:dyDescent="0.2">
      <c r="AD2862" s="11" t="s">
        <v>5392</v>
      </c>
      <c r="AE2862" s="10" t="s">
        <v>5391</v>
      </c>
      <c r="AF2862" s="10" t="s">
        <v>592</v>
      </c>
    </row>
    <row r="2863" spans="30:32" x14ac:dyDescent="0.2">
      <c r="AD2863" s="11" t="s">
        <v>5393</v>
      </c>
      <c r="AE2863" s="10" t="s">
        <v>5394</v>
      </c>
      <c r="AF2863" s="10" t="s">
        <v>592</v>
      </c>
    </row>
    <row r="2864" spans="30:32" x14ac:dyDescent="0.2">
      <c r="AD2864" s="11" t="s">
        <v>5395</v>
      </c>
      <c r="AE2864" s="10" t="s">
        <v>2750</v>
      </c>
      <c r="AF2864" s="10" t="s">
        <v>592</v>
      </c>
    </row>
    <row r="2865" spans="30:32" x14ac:dyDescent="0.2">
      <c r="AD2865" s="11" t="s">
        <v>5396</v>
      </c>
      <c r="AE2865" s="10" t="s">
        <v>3184</v>
      </c>
      <c r="AF2865" s="10" t="s">
        <v>592</v>
      </c>
    </row>
    <row r="2866" spans="30:32" x14ac:dyDescent="0.2">
      <c r="AD2866" s="11" t="s">
        <v>5397</v>
      </c>
      <c r="AE2866" s="10" t="s">
        <v>3184</v>
      </c>
      <c r="AF2866" s="10" t="s">
        <v>592</v>
      </c>
    </row>
    <row r="2867" spans="30:32" x14ac:dyDescent="0.2">
      <c r="AD2867" s="11" t="s">
        <v>5398</v>
      </c>
      <c r="AE2867" s="10" t="s">
        <v>3184</v>
      </c>
      <c r="AF2867" s="10" t="s">
        <v>592</v>
      </c>
    </row>
    <row r="2868" spans="30:32" x14ac:dyDescent="0.2">
      <c r="AD2868" s="11" t="s">
        <v>5399</v>
      </c>
      <c r="AE2868" s="10" t="s">
        <v>3184</v>
      </c>
      <c r="AF2868" s="10" t="s">
        <v>592</v>
      </c>
    </row>
    <row r="2869" spans="30:32" x14ac:dyDescent="0.2">
      <c r="AD2869" s="11" t="s">
        <v>5400</v>
      </c>
      <c r="AE2869" s="10" t="s">
        <v>5401</v>
      </c>
      <c r="AF2869" s="10" t="s">
        <v>592</v>
      </c>
    </row>
    <row r="2870" spans="30:32" x14ac:dyDescent="0.2">
      <c r="AD2870" s="11" t="s">
        <v>5402</v>
      </c>
      <c r="AE2870" s="10" t="s">
        <v>5403</v>
      </c>
      <c r="AF2870" s="10" t="s">
        <v>592</v>
      </c>
    </row>
    <row r="2871" spans="30:32" x14ac:dyDescent="0.2">
      <c r="AD2871" s="11" t="s">
        <v>5404</v>
      </c>
      <c r="AE2871" s="10" t="s">
        <v>5405</v>
      </c>
      <c r="AF2871" s="10" t="s">
        <v>592</v>
      </c>
    </row>
    <row r="2872" spans="30:32" x14ac:dyDescent="0.2">
      <c r="AD2872" s="11" t="s">
        <v>5406</v>
      </c>
      <c r="AE2872" s="10" t="s">
        <v>5407</v>
      </c>
      <c r="AF2872" s="10" t="s">
        <v>592</v>
      </c>
    </row>
    <row r="2873" spans="30:32" x14ac:dyDescent="0.2">
      <c r="AD2873" s="11" t="s">
        <v>5408</v>
      </c>
      <c r="AE2873" s="10" t="s">
        <v>5409</v>
      </c>
      <c r="AF2873" s="10" t="s">
        <v>592</v>
      </c>
    </row>
    <row r="2874" spans="30:32" x14ac:dyDescent="0.2">
      <c r="AD2874" s="11" t="s">
        <v>5410</v>
      </c>
      <c r="AE2874" s="10" t="s">
        <v>5411</v>
      </c>
      <c r="AF2874" s="10" t="s">
        <v>592</v>
      </c>
    </row>
    <row r="2875" spans="30:32" x14ac:dyDescent="0.2">
      <c r="AD2875" s="11" t="s">
        <v>5412</v>
      </c>
      <c r="AE2875" s="10" t="s">
        <v>5413</v>
      </c>
      <c r="AF2875" s="10" t="s">
        <v>592</v>
      </c>
    </row>
    <row r="2876" spans="30:32" x14ac:dyDescent="0.2">
      <c r="AD2876" s="11" t="s">
        <v>5414</v>
      </c>
      <c r="AE2876" s="10" t="s">
        <v>5415</v>
      </c>
      <c r="AF2876" s="10" t="s">
        <v>592</v>
      </c>
    </row>
    <row r="2877" spans="30:32" x14ac:dyDescent="0.2">
      <c r="AD2877" s="11" t="s">
        <v>5416</v>
      </c>
      <c r="AE2877" s="10" t="s">
        <v>5417</v>
      </c>
      <c r="AF2877" s="10" t="s">
        <v>592</v>
      </c>
    </row>
    <row r="2878" spans="30:32" x14ac:dyDescent="0.2">
      <c r="AD2878" s="11" t="s">
        <v>5418</v>
      </c>
      <c r="AE2878" s="10" t="s">
        <v>5419</v>
      </c>
      <c r="AF2878" s="10" t="s">
        <v>592</v>
      </c>
    </row>
    <row r="2879" spans="30:32" x14ac:dyDescent="0.2">
      <c r="AD2879" s="11" t="s">
        <v>5420</v>
      </c>
      <c r="AE2879" s="10" t="s">
        <v>5421</v>
      </c>
      <c r="AF2879" s="10" t="s">
        <v>592</v>
      </c>
    </row>
    <row r="2880" spans="30:32" x14ac:dyDescent="0.2">
      <c r="AD2880" s="11" t="s">
        <v>5422</v>
      </c>
      <c r="AE2880" s="10" t="s">
        <v>5423</v>
      </c>
      <c r="AF2880" s="10" t="s">
        <v>592</v>
      </c>
    </row>
    <row r="2881" spans="30:32" x14ac:dyDescent="0.2">
      <c r="AD2881" s="11" t="s">
        <v>5424</v>
      </c>
      <c r="AE2881" s="10" t="s">
        <v>5425</v>
      </c>
      <c r="AF2881" s="10" t="s">
        <v>592</v>
      </c>
    </row>
    <row r="2882" spans="30:32" x14ac:dyDescent="0.2">
      <c r="AD2882" s="11" t="s">
        <v>5426</v>
      </c>
      <c r="AE2882" s="10" t="s">
        <v>5427</v>
      </c>
      <c r="AF2882" s="10" t="s">
        <v>592</v>
      </c>
    </row>
    <row r="2883" spans="30:32" x14ac:dyDescent="0.2">
      <c r="AD2883" s="11" t="s">
        <v>5428</v>
      </c>
      <c r="AE2883" s="10" t="s">
        <v>4260</v>
      </c>
      <c r="AF2883" s="10" t="s">
        <v>592</v>
      </c>
    </row>
    <row r="2884" spans="30:32" x14ac:dyDescent="0.2">
      <c r="AD2884" s="11" t="s">
        <v>5429</v>
      </c>
      <c r="AE2884" s="10" t="s">
        <v>5430</v>
      </c>
      <c r="AF2884" s="10" t="s">
        <v>592</v>
      </c>
    </row>
    <row r="2885" spans="30:32" x14ac:dyDescent="0.2">
      <c r="AD2885" s="11" t="s">
        <v>5431</v>
      </c>
      <c r="AE2885" s="10" t="s">
        <v>5432</v>
      </c>
      <c r="AF2885" s="10" t="s">
        <v>592</v>
      </c>
    </row>
    <row r="2886" spans="30:32" x14ac:dyDescent="0.2">
      <c r="AD2886" s="11" t="s">
        <v>5433</v>
      </c>
      <c r="AE2886" s="10" t="s">
        <v>5432</v>
      </c>
      <c r="AF2886" s="10" t="s">
        <v>592</v>
      </c>
    </row>
    <row r="2887" spans="30:32" x14ac:dyDescent="0.2">
      <c r="AD2887" s="11" t="s">
        <v>5434</v>
      </c>
      <c r="AE2887" s="10" t="s">
        <v>5435</v>
      </c>
      <c r="AF2887" s="10" t="s">
        <v>592</v>
      </c>
    </row>
    <row r="2888" spans="30:32" x14ac:dyDescent="0.2">
      <c r="AD2888" s="11" t="s">
        <v>5436</v>
      </c>
      <c r="AE2888" s="10" t="s">
        <v>5437</v>
      </c>
      <c r="AF2888" s="10" t="s">
        <v>592</v>
      </c>
    </row>
    <row r="2889" spans="30:32" x14ac:dyDescent="0.2">
      <c r="AD2889" s="11" t="s">
        <v>5438</v>
      </c>
      <c r="AE2889" s="10" t="s">
        <v>5439</v>
      </c>
      <c r="AF2889" s="10" t="s">
        <v>592</v>
      </c>
    </row>
    <row r="2890" spans="30:32" x14ac:dyDescent="0.2">
      <c r="AD2890" s="11" t="s">
        <v>5440</v>
      </c>
      <c r="AE2890" s="10" t="s">
        <v>5441</v>
      </c>
      <c r="AF2890" s="10" t="s">
        <v>592</v>
      </c>
    </row>
    <row r="2891" spans="30:32" x14ac:dyDescent="0.2">
      <c r="AD2891" s="11" t="s">
        <v>5442</v>
      </c>
      <c r="AE2891" s="10" t="s">
        <v>5443</v>
      </c>
      <c r="AF2891" s="10" t="s">
        <v>592</v>
      </c>
    </row>
    <row r="2892" spans="30:32" x14ac:dyDescent="0.2">
      <c r="AD2892" s="11" t="s">
        <v>5444</v>
      </c>
      <c r="AE2892" s="10" t="s">
        <v>5445</v>
      </c>
      <c r="AF2892" s="10" t="s">
        <v>592</v>
      </c>
    </row>
    <row r="2893" spans="30:32" x14ac:dyDescent="0.2">
      <c r="AD2893" s="11" t="s">
        <v>5446</v>
      </c>
      <c r="AE2893" s="10" t="s">
        <v>5447</v>
      </c>
      <c r="AF2893" s="10" t="s">
        <v>592</v>
      </c>
    </row>
    <row r="2894" spans="30:32" x14ac:dyDescent="0.2">
      <c r="AD2894" s="11" t="s">
        <v>5448</v>
      </c>
      <c r="AE2894" s="10" t="s">
        <v>5449</v>
      </c>
      <c r="AF2894" s="10" t="s">
        <v>592</v>
      </c>
    </row>
    <row r="2895" spans="30:32" x14ac:dyDescent="0.2">
      <c r="AD2895" s="11" t="s">
        <v>5450</v>
      </c>
      <c r="AE2895" s="10" t="s">
        <v>5451</v>
      </c>
      <c r="AF2895" s="10" t="s">
        <v>592</v>
      </c>
    </row>
    <row r="2896" spans="30:32" x14ac:dyDescent="0.2">
      <c r="AD2896" s="11" t="s">
        <v>5452</v>
      </c>
      <c r="AE2896" s="10" t="s">
        <v>5453</v>
      </c>
      <c r="AF2896" s="10" t="s">
        <v>592</v>
      </c>
    </row>
    <row r="2897" spans="30:32" x14ac:dyDescent="0.2">
      <c r="AD2897" s="11" t="s">
        <v>5454</v>
      </c>
      <c r="AE2897" s="10" t="s">
        <v>5455</v>
      </c>
      <c r="AF2897" s="10" t="s">
        <v>592</v>
      </c>
    </row>
    <row r="2898" spans="30:32" x14ac:dyDescent="0.2">
      <c r="AD2898" s="11" t="s">
        <v>5456</v>
      </c>
      <c r="AE2898" s="10" t="s">
        <v>5457</v>
      </c>
      <c r="AF2898" s="10" t="s">
        <v>592</v>
      </c>
    </row>
    <row r="2899" spans="30:32" x14ac:dyDescent="0.2">
      <c r="AD2899" s="11" t="s">
        <v>5458</v>
      </c>
      <c r="AE2899" s="10" t="s">
        <v>5459</v>
      </c>
      <c r="AF2899" s="10" t="s">
        <v>592</v>
      </c>
    </row>
    <row r="2900" spans="30:32" x14ac:dyDescent="0.2">
      <c r="AD2900" s="11" t="s">
        <v>5460</v>
      </c>
      <c r="AE2900" s="10" t="s">
        <v>5461</v>
      </c>
      <c r="AF2900" s="10" t="s">
        <v>592</v>
      </c>
    </row>
    <row r="2901" spans="30:32" x14ac:dyDescent="0.2">
      <c r="AD2901" s="11" t="s">
        <v>5462</v>
      </c>
      <c r="AE2901" s="10" t="s">
        <v>5463</v>
      </c>
      <c r="AF2901" s="10" t="s">
        <v>592</v>
      </c>
    </row>
    <row r="2902" spans="30:32" x14ac:dyDescent="0.2">
      <c r="AD2902" s="11" t="s">
        <v>5464</v>
      </c>
      <c r="AE2902" s="10" t="s">
        <v>5465</v>
      </c>
      <c r="AF2902" s="10" t="s">
        <v>592</v>
      </c>
    </row>
    <row r="2903" spans="30:32" x14ac:dyDescent="0.2">
      <c r="AD2903" s="11" t="s">
        <v>5466</v>
      </c>
      <c r="AE2903" s="10" t="s">
        <v>5465</v>
      </c>
      <c r="AF2903" s="10" t="s">
        <v>592</v>
      </c>
    </row>
    <row r="2904" spans="30:32" x14ac:dyDescent="0.2">
      <c r="AD2904" s="11" t="s">
        <v>5467</v>
      </c>
      <c r="AE2904" s="10" t="s">
        <v>5468</v>
      </c>
      <c r="AF2904" s="10" t="s">
        <v>592</v>
      </c>
    </row>
    <row r="2905" spans="30:32" x14ac:dyDescent="0.2">
      <c r="AD2905" s="11" t="s">
        <v>5469</v>
      </c>
      <c r="AE2905" s="10" t="s">
        <v>5470</v>
      </c>
      <c r="AF2905" s="10" t="s">
        <v>592</v>
      </c>
    </row>
    <row r="2906" spans="30:32" x14ac:dyDescent="0.2">
      <c r="AD2906" s="11" t="s">
        <v>5471</v>
      </c>
      <c r="AE2906" s="10" t="s">
        <v>5472</v>
      </c>
      <c r="AF2906" s="10" t="s">
        <v>592</v>
      </c>
    </row>
    <row r="2907" spans="30:32" x14ac:dyDescent="0.2">
      <c r="AD2907" s="11" t="s">
        <v>5473</v>
      </c>
      <c r="AE2907" s="10" t="s">
        <v>5472</v>
      </c>
      <c r="AF2907" s="10" t="s">
        <v>592</v>
      </c>
    </row>
    <row r="2908" spans="30:32" x14ac:dyDescent="0.2">
      <c r="AD2908" s="11" t="s">
        <v>5474</v>
      </c>
      <c r="AE2908" s="10" t="s">
        <v>5475</v>
      </c>
      <c r="AF2908" s="10" t="s">
        <v>592</v>
      </c>
    </row>
    <row r="2909" spans="30:32" x14ac:dyDescent="0.2">
      <c r="AD2909" s="11" t="s">
        <v>5476</v>
      </c>
      <c r="AE2909" s="10" t="s">
        <v>5477</v>
      </c>
      <c r="AF2909" s="10" t="s">
        <v>592</v>
      </c>
    </row>
    <row r="2910" spans="30:32" x14ac:dyDescent="0.2">
      <c r="AD2910" s="11" t="s">
        <v>5478</v>
      </c>
      <c r="AE2910" s="10" t="s">
        <v>4545</v>
      </c>
      <c r="AF2910" s="10" t="s">
        <v>592</v>
      </c>
    </row>
    <row r="2911" spans="30:32" x14ac:dyDescent="0.2">
      <c r="AD2911" s="11" t="s">
        <v>5479</v>
      </c>
      <c r="AE2911" s="10" t="s">
        <v>4545</v>
      </c>
      <c r="AF2911" s="10" t="s">
        <v>592</v>
      </c>
    </row>
    <row r="2912" spans="30:32" x14ac:dyDescent="0.2">
      <c r="AD2912" s="11" t="s">
        <v>5480</v>
      </c>
      <c r="AE2912" s="10" t="s">
        <v>5481</v>
      </c>
      <c r="AF2912" s="10" t="s">
        <v>592</v>
      </c>
    </row>
    <row r="2913" spans="30:32" x14ac:dyDescent="0.2">
      <c r="AD2913" s="11" t="s">
        <v>5482</v>
      </c>
      <c r="AE2913" s="10" t="s">
        <v>1187</v>
      </c>
      <c r="AF2913" s="10" t="s">
        <v>592</v>
      </c>
    </row>
    <row r="2914" spans="30:32" x14ac:dyDescent="0.2">
      <c r="AD2914" s="11" t="s">
        <v>5483</v>
      </c>
      <c r="AE2914" s="10" t="s">
        <v>5484</v>
      </c>
      <c r="AF2914" s="10" t="s">
        <v>592</v>
      </c>
    </row>
    <row r="2915" spans="30:32" x14ac:dyDescent="0.2">
      <c r="AD2915" s="11" t="s">
        <v>5485</v>
      </c>
      <c r="AE2915" s="10" t="s">
        <v>5486</v>
      </c>
      <c r="AF2915" s="10" t="s">
        <v>592</v>
      </c>
    </row>
    <row r="2916" spans="30:32" x14ac:dyDescent="0.2">
      <c r="AD2916" s="11" t="s">
        <v>5487</v>
      </c>
      <c r="AE2916" s="10" t="s">
        <v>5488</v>
      </c>
      <c r="AF2916" s="10" t="s">
        <v>592</v>
      </c>
    </row>
    <row r="2917" spans="30:32" x14ac:dyDescent="0.2">
      <c r="AD2917" s="11" t="s">
        <v>5489</v>
      </c>
      <c r="AE2917" s="10" t="s">
        <v>5490</v>
      </c>
      <c r="AF2917" s="10" t="s">
        <v>592</v>
      </c>
    </row>
    <row r="2918" spans="30:32" x14ac:dyDescent="0.2">
      <c r="AD2918" s="11" t="s">
        <v>5491</v>
      </c>
      <c r="AE2918" s="10" t="s">
        <v>5492</v>
      </c>
      <c r="AF2918" s="10" t="s">
        <v>592</v>
      </c>
    </row>
    <row r="2919" spans="30:32" x14ac:dyDescent="0.2">
      <c r="AD2919" s="11" t="s">
        <v>5493</v>
      </c>
      <c r="AE2919" s="10" t="s">
        <v>5494</v>
      </c>
      <c r="AF2919" s="10" t="s">
        <v>592</v>
      </c>
    </row>
    <row r="2920" spans="30:32" x14ac:dyDescent="0.2">
      <c r="AD2920" s="11" t="s">
        <v>5495</v>
      </c>
      <c r="AE2920" s="10" t="s">
        <v>5496</v>
      </c>
      <c r="AF2920" s="10" t="s">
        <v>592</v>
      </c>
    </row>
    <row r="2921" spans="30:32" x14ac:dyDescent="0.2">
      <c r="AD2921" s="11" t="s">
        <v>5497</v>
      </c>
      <c r="AE2921" s="10" t="s">
        <v>2678</v>
      </c>
      <c r="AF2921" s="10" t="s">
        <v>592</v>
      </c>
    </row>
    <row r="2922" spans="30:32" x14ac:dyDescent="0.2">
      <c r="AD2922" s="11" t="s">
        <v>5498</v>
      </c>
      <c r="AE2922" s="10" t="s">
        <v>5499</v>
      </c>
      <c r="AF2922" s="10" t="s">
        <v>592</v>
      </c>
    </row>
    <row r="2923" spans="30:32" x14ac:dyDescent="0.2">
      <c r="AD2923" s="11" t="s">
        <v>5500</v>
      </c>
      <c r="AE2923" s="10" t="s">
        <v>5501</v>
      </c>
      <c r="AF2923" s="10" t="s">
        <v>592</v>
      </c>
    </row>
    <row r="2924" spans="30:32" x14ac:dyDescent="0.2">
      <c r="AD2924" s="11" t="s">
        <v>5502</v>
      </c>
      <c r="AE2924" s="10" t="s">
        <v>5503</v>
      </c>
      <c r="AF2924" s="10" t="s">
        <v>592</v>
      </c>
    </row>
    <row r="2925" spans="30:32" x14ac:dyDescent="0.2">
      <c r="AD2925" s="11" t="s">
        <v>5504</v>
      </c>
      <c r="AE2925" s="10" t="s">
        <v>2692</v>
      </c>
      <c r="AF2925" s="10" t="s">
        <v>592</v>
      </c>
    </row>
    <row r="2926" spans="30:32" x14ac:dyDescent="0.2">
      <c r="AD2926" s="11" t="s">
        <v>5505</v>
      </c>
      <c r="AE2926" s="10" t="s">
        <v>5506</v>
      </c>
      <c r="AF2926" s="10" t="s">
        <v>592</v>
      </c>
    </row>
    <row r="2927" spans="30:32" x14ac:dyDescent="0.2">
      <c r="AD2927" s="11" t="s">
        <v>5507</v>
      </c>
      <c r="AE2927" s="10" t="s">
        <v>2694</v>
      </c>
      <c r="AF2927" s="10" t="s">
        <v>592</v>
      </c>
    </row>
    <row r="2928" spans="30:32" x14ac:dyDescent="0.2">
      <c r="AD2928" s="11" t="s">
        <v>5508</v>
      </c>
      <c r="AE2928" s="10" t="s">
        <v>5509</v>
      </c>
      <c r="AF2928" s="10" t="s">
        <v>592</v>
      </c>
    </row>
    <row r="2929" spans="30:32" x14ac:dyDescent="0.2">
      <c r="AD2929" s="11" t="s">
        <v>5510</v>
      </c>
      <c r="AE2929" s="10" t="s">
        <v>686</v>
      </c>
      <c r="AF2929" s="10" t="s">
        <v>592</v>
      </c>
    </row>
    <row r="2930" spans="30:32" x14ac:dyDescent="0.2">
      <c r="AD2930" s="11" t="s">
        <v>5511</v>
      </c>
      <c r="AE2930" s="10" t="s">
        <v>686</v>
      </c>
      <c r="AF2930" s="10" t="s">
        <v>592</v>
      </c>
    </row>
    <row r="2931" spans="30:32" x14ac:dyDescent="0.2">
      <c r="AD2931" s="11" t="s">
        <v>5512</v>
      </c>
      <c r="AE2931" s="10" t="s">
        <v>5513</v>
      </c>
      <c r="AF2931" s="10" t="s">
        <v>592</v>
      </c>
    </row>
    <row r="2932" spans="30:32" x14ac:dyDescent="0.2">
      <c r="AD2932" s="11" t="s">
        <v>5514</v>
      </c>
      <c r="AE2932" s="10" t="s">
        <v>5515</v>
      </c>
      <c r="AF2932" s="10" t="s">
        <v>592</v>
      </c>
    </row>
    <row r="2933" spans="30:32" x14ac:dyDescent="0.2">
      <c r="AD2933" s="11" t="s">
        <v>5516</v>
      </c>
      <c r="AE2933" s="10" t="s">
        <v>5517</v>
      </c>
      <c r="AF2933" s="10" t="s">
        <v>592</v>
      </c>
    </row>
    <row r="2934" spans="30:32" x14ac:dyDescent="0.2">
      <c r="AD2934" s="11" t="s">
        <v>5518</v>
      </c>
      <c r="AE2934" s="10" t="s">
        <v>5519</v>
      </c>
      <c r="AF2934" s="10" t="s">
        <v>592</v>
      </c>
    </row>
    <row r="2935" spans="30:32" x14ac:dyDescent="0.2">
      <c r="AD2935" s="11" t="s">
        <v>5520</v>
      </c>
      <c r="AE2935" s="10" t="s">
        <v>5521</v>
      </c>
      <c r="AF2935" s="10" t="s">
        <v>592</v>
      </c>
    </row>
    <row r="2936" spans="30:32" x14ac:dyDescent="0.2">
      <c r="AD2936" s="11" t="s">
        <v>5522</v>
      </c>
      <c r="AE2936" s="10" t="s">
        <v>5523</v>
      </c>
      <c r="AF2936" s="10" t="s">
        <v>592</v>
      </c>
    </row>
    <row r="2937" spans="30:32" x14ac:dyDescent="0.2">
      <c r="AD2937" s="11" t="s">
        <v>5524</v>
      </c>
      <c r="AE2937" s="10" t="s">
        <v>5525</v>
      </c>
      <c r="AF2937" s="10" t="s">
        <v>592</v>
      </c>
    </row>
    <row r="2938" spans="30:32" x14ac:dyDescent="0.2">
      <c r="AD2938" s="11" t="s">
        <v>5526</v>
      </c>
      <c r="AE2938" s="10" t="s">
        <v>5527</v>
      </c>
      <c r="AF2938" s="10" t="s">
        <v>592</v>
      </c>
    </row>
    <row r="2939" spans="30:32" x14ac:dyDescent="0.2">
      <c r="AD2939" s="11" t="s">
        <v>5528</v>
      </c>
      <c r="AE2939" s="10" t="s">
        <v>2729</v>
      </c>
      <c r="AF2939" s="10" t="s">
        <v>592</v>
      </c>
    </row>
    <row r="2940" spans="30:32" x14ac:dyDescent="0.2">
      <c r="AD2940" s="11" t="s">
        <v>5529</v>
      </c>
      <c r="AE2940" s="10" t="s">
        <v>5530</v>
      </c>
      <c r="AF2940" s="10" t="s">
        <v>592</v>
      </c>
    </row>
    <row r="2941" spans="30:32" x14ac:dyDescent="0.2">
      <c r="AD2941" s="11" t="s">
        <v>5531</v>
      </c>
      <c r="AE2941" s="10" t="s">
        <v>5532</v>
      </c>
      <c r="AF2941" s="10" t="s">
        <v>592</v>
      </c>
    </row>
    <row r="2942" spans="30:32" x14ac:dyDescent="0.2">
      <c r="AD2942" s="11" t="s">
        <v>5533</v>
      </c>
      <c r="AE2942" s="10" t="s">
        <v>5534</v>
      </c>
      <c r="AF2942" s="10" t="s">
        <v>592</v>
      </c>
    </row>
    <row r="2943" spans="30:32" x14ac:dyDescent="0.2">
      <c r="AD2943" s="11" t="s">
        <v>5535</v>
      </c>
      <c r="AE2943" s="10" t="s">
        <v>3756</v>
      </c>
      <c r="AF2943" s="10" t="s">
        <v>592</v>
      </c>
    </row>
    <row r="2944" spans="30:32" x14ac:dyDescent="0.2">
      <c r="AD2944" s="11" t="s">
        <v>5536</v>
      </c>
      <c r="AE2944" s="10" t="s">
        <v>2743</v>
      </c>
      <c r="AF2944" s="10" t="s">
        <v>592</v>
      </c>
    </row>
    <row r="2945" spans="30:32" x14ac:dyDescent="0.2">
      <c r="AD2945" s="11" t="s">
        <v>5537</v>
      </c>
      <c r="AE2945" s="10" t="s">
        <v>5538</v>
      </c>
      <c r="AF2945" s="10" t="s">
        <v>592</v>
      </c>
    </row>
    <row r="2946" spans="30:32" x14ac:dyDescent="0.2">
      <c r="AD2946" s="11" t="s">
        <v>5539</v>
      </c>
      <c r="AE2946" s="10" t="s">
        <v>5540</v>
      </c>
      <c r="AF2946" s="10" t="s">
        <v>592</v>
      </c>
    </row>
    <row r="2947" spans="30:32" x14ac:dyDescent="0.2">
      <c r="AD2947" s="11" t="s">
        <v>5541</v>
      </c>
      <c r="AE2947" s="10" t="s">
        <v>5542</v>
      </c>
      <c r="AF2947" s="10" t="s">
        <v>592</v>
      </c>
    </row>
    <row r="2948" spans="30:32" x14ac:dyDescent="0.2">
      <c r="AD2948" s="11" t="s">
        <v>5543</v>
      </c>
      <c r="AE2948" s="10" t="s">
        <v>2754</v>
      </c>
      <c r="AF2948" s="10" t="s">
        <v>592</v>
      </c>
    </row>
    <row r="2949" spans="30:32" x14ac:dyDescent="0.2">
      <c r="AD2949" s="11" t="s">
        <v>5544</v>
      </c>
      <c r="AE2949" s="10" t="s">
        <v>2763</v>
      </c>
      <c r="AF2949" s="10" t="s">
        <v>592</v>
      </c>
    </row>
    <row r="2950" spans="30:32" x14ac:dyDescent="0.2">
      <c r="AD2950" s="11" t="s">
        <v>5545</v>
      </c>
      <c r="AE2950" s="10" t="s">
        <v>2763</v>
      </c>
      <c r="AF2950" s="10" t="s">
        <v>592</v>
      </c>
    </row>
    <row r="2951" spans="30:32" x14ac:dyDescent="0.2">
      <c r="AD2951" s="11" t="s">
        <v>5546</v>
      </c>
      <c r="AE2951" s="10" t="s">
        <v>2784</v>
      </c>
      <c r="AF2951" s="10" t="s">
        <v>592</v>
      </c>
    </row>
    <row r="2952" spans="30:32" x14ac:dyDescent="0.2">
      <c r="AD2952" s="11" t="s">
        <v>5547</v>
      </c>
      <c r="AE2952" s="10" t="s">
        <v>2784</v>
      </c>
      <c r="AF2952" s="10" t="s">
        <v>592</v>
      </c>
    </row>
    <row r="2953" spans="30:32" x14ac:dyDescent="0.2">
      <c r="AD2953" s="11" t="s">
        <v>5548</v>
      </c>
      <c r="AE2953" s="10" t="s">
        <v>5549</v>
      </c>
      <c r="AF2953" s="10" t="s">
        <v>592</v>
      </c>
    </row>
    <row r="2954" spans="30:32" x14ac:dyDescent="0.2">
      <c r="AD2954" s="11" t="s">
        <v>5550</v>
      </c>
      <c r="AE2954" s="10" t="s">
        <v>5551</v>
      </c>
      <c r="AF2954" s="10" t="s">
        <v>592</v>
      </c>
    </row>
    <row r="2955" spans="30:32" x14ac:dyDescent="0.2">
      <c r="AD2955" s="11" t="s">
        <v>5552</v>
      </c>
      <c r="AE2955" s="10" t="s">
        <v>5553</v>
      </c>
      <c r="AF2955" s="10" t="s">
        <v>592</v>
      </c>
    </row>
    <row r="2956" spans="30:32" x14ac:dyDescent="0.2">
      <c r="AD2956" s="11" t="s">
        <v>5554</v>
      </c>
      <c r="AE2956" s="10" t="s">
        <v>747</v>
      </c>
      <c r="AF2956" s="10" t="s">
        <v>32</v>
      </c>
    </row>
    <row r="2957" spans="30:32" x14ac:dyDescent="0.2">
      <c r="AD2957" s="11" t="s">
        <v>5555</v>
      </c>
      <c r="AE2957" s="10" t="s">
        <v>747</v>
      </c>
      <c r="AF2957" s="10" t="s">
        <v>32</v>
      </c>
    </row>
    <row r="2958" spans="30:32" x14ac:dyDescent="0.2">
      <c r="AD2958" s="11" t="s">
        <v>5556</v>
      </c>
      <c r="AE2958" s="10" t="s">
        <v>747</v>
      </c>
      <c r="AF2958" s="10" t="s">
        <v>32</v>
      </c>
    </row>
    <row r="2959" spans="30:32" x14ac:dyDescent="0.2">
      <c r="AD2959" s="11" t="s">
        <v>5557</v>
      </c>
      <c r="AE2959" s="10" t="s">
        <v>747</v>
      </c>
      <c r="AF2959" s="10" t="s">
        <v>32</v>
      </c>
    </row>
    <row r="2960" spans="30:32" x14ac:dyDescent="0.2">
      <c r="AD2960" s="11" t="s">
        <v>5558</v>
      </c>
      <c r="AE2960" s="10" t="s">
        <v>747</v>
      </c>
      <c r="AF2960" s="10" t="s">
        <v>32</v>
      </c>
    </row>
    <row r="2961" spans="30:32" x14ac:dyDescent="0.2">
      <c r="AD2961" s="11" t="s">
        <v>5559</v>
      </c>
      <c r="AE2961" s="10" t="s">
        <v>747</v>
      </c>
      <c r="AF2961" s="10" t="s">
        <v>32</v>
      </c>
    </row>
    <row r="2962" spans="30:32" x14ac:dyDescent="0.2">
      <c r="AD2962" s="11" t="s">
        <v>5560</v>
      </c>
      <c r="AE2962" s="10" t="s">
        <v>747</v>
      </c>
      <c r="AF2962" s="10" t="s">
        <v>32</v>
      </c>
    </row>
    <row r="2963" spans="30:32" x14ac:dyDescent="0.2">
      <c r="AD2963" s="11" t="s">
        <v>5561</v>
      </c>
      <c r="AE2963" s="10" t="s">
        <v>747</v>
      </c>
      <c r="AF2963" s="10" t="s">
        <v>32</v>
      </c>
    </row>
    <row r="2964" spans="30:32" x14ac:dyDescent="0.2">
      <c r="AD2964" s="11" t="s">
        <v>5562</v>
      </c>
      <c r="AE2964" s="10" t="s">
        <v>747</v>
      </c>
      <c r="AF2964" s="10" t="s">
        <v>32</v>
      </c>
    </row>
    <row r="2965" spans="30:32" x14ac:dyDescent="0.2">
      <c r="AD2965" s="11" t="s">
        <v>5563</v>
      </c>
      <c r="AE2965" s="10" t="s">
        <v>747</v>
      </c>
      <c r="AF2965" s="10" t="s">
        <v>32</v>
      </c>
    </row>
    <row r="2966" spans="30:32" x14ac:dyDescent="0.2">
      <c r="AD2966" s="11" t="s">
        <v>5564</v>
      </c>
      <c r="AE2966" s="10" t="s">
        <v>747</v>
      </c>
      <c r="AF2966" s="10" t="s">
        <v>32</v>
      </c>
    </row>
    <row r="2967" spans="30:32" x14ac:dyDescent="0.2">
      <c r="AD2967" s="11" t="s">
        <v>5565</v>
      </c>
      <c r="AE2967" s="10" t="s">
        <v>747</v>
      </c>
      <c r="AF2967" s="10" t="s">
        <v>32</v>
      </c>
    </row>
    <row r="2968" spans="30:32" x14ac:dyDescent="0.2">
      <c r="AD2968" s="11" t="s">
        <v>5566</v>
      </c>
      <c r="AE2968" s="10" t="s">
        <v>747</v>
      </c>
      <c r="AF2968" s="10" t="s">
        <v>32</v>
      </c>
    </row>
    <row r="2969" spans="30:32" x14ac:dyDescent="0.2">
      <c r="AD2969" s="11" t="s">
        <v>5567</v>
      </c>
      <c r="AE2969" s="10" t="s">
        <v>747</v>
      </c>
      <c r="AF2969" s="10" t="s">
        <v>32</v>
      </c>
    </row>
    <row r="2970" spans="30:32" x14ac:dyDescent="0.2">
      <c r="AD2970" s="11" t="s">
        <v>5568</v>
      </c>
      <c r="AE2970" s="10" t="s">
        <v>747</v>
      </c>
      <c r="AF2970" s="10" t="s">
        <v>32</v>
      </c>
    </row>
    <row r="2971" spans="30:32" x14ac:dyDescent="0.2">
      <c r="AD2971" s="11" t="s">
        <v>5569</v>
      </c>
      <c r="AE2971" s="10" t="s">
        <v>747</v>
      </c>
      <c r="AF2971" s="10" t="s">
        <v>32</v>
      </c>
    </row>
    <row r="2972" spans="30:32" x14ac:dyDescent="0.2">
      <c r="AD2972" s="11" t="s">
        <v>5570</v>
      </c>
      <c r="AE2972" s="10" t="s">
        <v>747</v>
      </c>
      <c r="AF2972" s="10" t="s">
        <v>32</v>
      </c>
    </row>
    <row r="2973" spans="30:32" x14ac:dyDescent="0.2">
      <c r="AD2973" s="11" t="s">
        <v>5571</v>
      </c>
      <c r="AE2973" s="10" t="s">
        <v>747</v>
      </c>
      <c r="AF2973" s="10" t="s">
        <v>32</v>
      </c>
    </row>
    <row r="2974" spans="30:32" x14ac:dyDescent="0.2">
      <c r="AD2974" s="11" t="s">
        <v>5572</v>
      </c>
      <c r="AE2974" s="10" t="s">
        <v>747</v>
      </c>
      <c r="AF2974" s="10" t="s">
        <v>32</v>
      </c>
    </row>
    <row r="2975" spans="30:32" x14ac:dyDescent="0.2">
      <c r="AD2975" s="11" t="s">
        <v>5573</v>
      </c>
      <c r="AE2975" s="10" t="s">
        <v>747</v>
      </c>
      <c r="AF2975" s="10" t="s">
        <v>32</v>
      </c>
    </row>
    <row r="2976" spans="30:32" x14ac:dyDescent="0.2">
      <c r="AD2976" s="11" t="s">
        <v>5574</v>
      </c>
      <c r="AE2976" s="10" t="s">
        <v>747</v>
      </c>
      <c r="AF2976" s="10" t="s">
        <v>32</v>
      </c>
    </row>
    <row r="2977" spans="30:32" x14ac:dyDescent="0.2">
      <c r="AD2977" s="11" t="s">
        <v>5575</v>
      </c>
      <c r="AE2977" s="10" t="s">
        <v>747</v>
      </c>
      <c r="AF2977" s="10" t="s">
        <v>32</v>
      </c>
    </row>
    <row r="2978" spans="30:32" x14ac:dyDescent="0.2">
      <c r="AD2978" s="11" t="s">
        <v>5576</v>
      </c>
      <c r="AE2978" s="10" t="s">
        <v>747</v>
      </c>
      <c r="AF2978" s="10" t="s">
        <v>32</v>
      </c>
    </row>
    <row r="2979" spans="30:32" x14ac:dyDescent="0.2">
      <c r="AD2979" s="11" t="s">
        <v>5577</v>
      </c>
      <c r="AE2979" s="10" t="s">
        <v>747</v>
      </c>
      <c r="AF2979" s="10" t="s">
        <v>32</v>
      </c>
    </row>
    <row r="2980" spans="30:32" x14ac:dyDescent="0.2">
      <c r="AD2980" s="11" t="s">
        <v>5578</v>
      </c>
      <c r="AE2980" s="10" t="s">
        <v>747</v>
      </c>
      <c r="AF2980" s="10" t="s">
        <v>32</v>
      </c>
    </row>
    <row r="2981" spans="30:32" x14ac:dyDescent="0.2">
      <c r="AD2981" s="11" t="s">
        <v>5579</v>
      </c>
      <c r="AE2981" s="10" t="s">
        <v>747</v>
      </c>
      <c r="AF2981" s="10" t="s">
        <v>32</v>
      </c>
    </row>
    <row r="2982" spans="30:32" x14ac:dyDescent="0.2">
      <c r="AD2982" s="11" t="s">
        <v>5580</v>
      </c>
      <c r="AE2982" s="10" t="s">
        <v>747</v>
      </c>
      <c r="AF2982" s="10" t="s">
        <v>32</v>
      </c>
    </row>
    <row r="2983" spans="30:32" x14ac:dyDescent="0.2">
      <c r="AD2983" s="11" t="s">
        <v>5581</v>
      </c>
      <c r="AE2983" s="10" t="s">
        <v>747</v>
      </c>
      <c r="AF2983" s="10" t="s">
        <v>32</v>
      </c>
    </row>
    <row r="2984" spans="30:32" x14ac:dyDescent="0.2">
      <c r="AD2984" s="11" t="s">
        <v>5582</v>
      </c>
      <c r="AE2984" s="10" t="s">
        <v>747</v>
      </c>
      <c r="AF2984" s="10" t="s">
        <v>32</v>
      </c>
    </row>
    <row r="2985" spans="30:32" x14ac:dyDescent="0.2">
      <c r="AD2985" s="11" t="s">
        <v>5583</v>
      </c>
      <c r="AE2985" s="10" t="s">
        <v>747</v>
      </c>
      <c r="AF2985" s="10" t="s">
        <v>32</v>
      </c>
    </row>
    <row r="2986" spans="30:32" x14ac:dyDescent="0.2">
      <c r="AD2986" s="11" t="s">
        <v>5584</v>
      </c>
      <c r="AE2986" s="10" t="s">
        <v>747</v>
      </c>
      <c r="AF2986" s="10" t="s">
        <v>32</v>
      </c>
    </row>
    <row r="2987" spans="30:32" x14ac:dyDescent="0.2">
      <c r="AD2987" s="11" t="s">
        <v>5585</v>
      </c>
      <c r="AE2987" s="10" t="s">
        <v>747</v>
      </c>
      <c r="AF2987" s="10" t="s">
        <v>32</v>
      </c>
    </row>
    <row r="2988" spans="30:32" x14ac:dyDescent="0.2">
      <c r="AD2988" s="11" t="s">
        <v>5586</v>
      </c>
      <c r="AE2988" s="10" t="s">
        <v>747</v>
      </c>
      <c r="AF2988" s="10" t="s">
        <v>32</v>
      </c>
    </row>
    <row r="2989" spans="30:32" x14ac:dyDescent="0.2">
      <c r="AD2989" s="11" t="s">
        <v>5587</v>
      </c>
      <c r="AE2989" s="10" t="s">
        <v>747</v>
      </c>
      <c r="AF2989" s="10" t="s">
        <v>32</v>
      </c>
    </row>
    <row r="2990" spans="30:32" x14ac:dyDescent="0.2">
      <c r="AD2990" s="11" t="s">
        <v>5588</v>
      </c>
      <c r="AE2990" s="10" t="s">
        <v>747</v>
      </c>
      <c r="AF2990" s="10" t="s">
        <v>32</v>
      </c>
    </row>
    <row r="2991" spans="30:32" x14ac:dyDescent="0.2">
      <c r="AD2991" s="11" t="s">
        <v>5589</v>
      </c>
      <c r="AE2991" s="10" t="s">
        <v>747</v>
      </c>
      <c r="AF2991" s="10" t="s">
        <v>32</v>
      </c>
    </row>
    <row r="2992" spans="30:32" x14ac:dyDescent="0.2">
      <c r="AD2992" s="11" t="s">
        <v>5590</v>
      </c>
      <c r="AE2992" s="10" t="s">
        <v>747</v>
      </c>
      <c r="AF2992" s="10" t="s">
        <v>32</v>
      </c>
    </row>
    <row r="2993" spans="30:32" x14ac:dyDescent="0.2">
      <c r="AD2993" s="11" t="s">
        <v>5591</v>
      </c>
      <c r="AE2993" s="10" t="s">
        <v>747</v>
      </c>
      <c r="AF2993" s="10" t="s">
        <v>32</v>
      </c>
    </row>
    <row r="2994" spans="30:32" x14ac:dyDescent="0.2">
      <c r="AD2994" s="11" t="s">
        <v>5592</v>
      </c>
      <c r="AE2994" s="10" t="s">
        <v>747</v>
      </c>
      <c r="AF2994" s="10" t="s">
        <v>32</v>
      </c>
    </row>
    <row r="2995" spans="30:32" x14ac:dyDescent="0.2">
      <c r="AD2995" s="11" t="s">
        <v>5593</v>
      </c>
      <c r="AE2995" s="10" t="s">
        <v>747</v>
      </c>
      <c r="AF2995" s="10" t="s">
        <v>32</v>
      </c>
    </row>
    <row r="2996" spans="30:32" x14ac:dyDescent="0.2">
      <c r="AD2996" s="11" t="s">
        <v>5594</v>
      </c>
      <c r="AE2996" s="10" t="s">
        <v>747</v>
      </c>
      <c r="AF2996" s="10" t="s">
        <v>32</v>
      </c>
    </row>
    <row r="2997" spans="30:32" x14ac:dyDescent="0.2">
      <c r="AD2997" s="11" t="s">
        <v>5595</v>
      </c>
      <c r="AE2997" s="10" t="s">
        <v>747</v>
      </c>
      <c r="AF2997" s="10" t="s">
        <v>32</v>
      </c>
    </row>
    <row r="2998" spans="30:32" x14ac:dyDescent="0.2">
      <c r="AD2998" s="11" t="s">
        <v>5596</v>
      </c>
      <c r="AE2998" s="10" t="s">
        <v>747</v>
      </c>
      <c r="AF2998" s="10" t="s">
        <v>32</v>
      </c>
    </row>
    <row r="2999" spans="30:32" x14ac:dyDescent="0.2">
      <c r="AD2999" s="11" t="s">
        <v>5597</v>
      </c>
      <c r="AE2999" s="10" t="s">
        <v>747</v>
      </c>
      <c r="AF2999" s="10" t="s">
        <v>32</v>
      </c>
    </row>
    <row r="3000" spans="30:32" x14ac:dyDescent="0.2">
      <c r="AD3000" s="11" t="s">
        <v>5598</v>
      </c>
      <c r="AE3000" s="10" t="s">
        <v>747</v>
      </c>
      <c r="AF3000" s="10" t="s">
        <v>32</v>
      </c>
    </row>
    <row r="3001" spans="30:32" x14ac:dyDescent="0.2">
      <c r="AD3001" s="11" t="s">
        <v>5599</v>
      </c>
      <c r="AE3001" s="10" t="s">
        <v>747</v>
      </c>
      <c r="AF3001" s="10" t="s">
        <v>32</v>
      </c>
    </row>
    <row r="3002" spans="30:32" x14ac:dyDescent="0.2">
      <c r="AD3002" s="11" t="s">
        <v>5600</v>
      </c>
      <c r="AE3002" s="10" t="s">
        <v>747</v>
      </c>
      <c r="AF3002" s="10" t="s">
        <v>32</v>
      </c>
    </row>
    <row r="3003" spans="30:32" x14ac:dyDescent="0.2">
      <c r="AD3003" s="11" t="s">
        <v>5601</v>
      </c>
      <c r="AE3003" s="10" t="s">
        <v>747</v>
      </c>
      <c r="AF3003" s="10" t="s">
        <v>32</v>
      </c>
    </row>
    <row r="3004" spans="30:32" x14ac:dyDescent="0.2">
      <c r="AD3004" s="11" t="s">
        <v>5602</v>
      </c>
      <c r="AE3004" s="10" t="s">
        <v>747</v>
      </c>
      <c r="AF3004" s="10" t="s">
        <v>32</v>
      </c>
    </row>
    <row r="3005" spans="30:32" x14ac:dyDescent="0.2">
      <c r="AD3005" s="11" t="s">
        <v>5603</v>
      </c>
      <c r="AE3005" s="10" t="s">
        <v>747</v>
      </c>
      <c r="AF3005" s="10" t="s">
        <v>32</v>
      </c>
    </row>
    <row r="3006" spans="30:32" x14ac:dyDescent="0.2">
      <c r="AD3006" s="11" t="s">
        <v>5604</v>
      </c>
      <c r="AE3006" s="10" t="s">
        <v>747</v>
      </c>
      <c r="AF3006" s="10" t="s">
        <v>32</v>
      </c>
    </row>
    <row r="3007" spans="30:32" x14ac:dyDescent="0.2">
      <c r="AD3007" s="11" t="s">
        <v>5605</v>
      </c>
      <c r="AE3007" s="10" t="s">
        <v>747</v>
      </c>
      <c r="AF3007" s="10" t="s">
        <v>32</v>
      </c>
    </row>
    <row r="3008" spans="30:32" x14ac:dyDescent="0.2">
      <c r="AD3008" s="11" t="s">
        <v>5606</v>
      </c>
      <c r="AE3008" s="10" t="s">
        <v>747</v>
      </c>
      <c r="AF3008" s="10" t="s">
        <v>32</v>
      </c>
    </row>
    <row r="3009" spans="30:32" x14ac:dyDescent="0.2">
      <c r="AD3009" s="11" t="s">
        <v>5607</v>
      </c>
      <c r="AE3009" s="10" t="s">
        <v>747</v>
      </c>
      <c r="AF3009" s="10" t="s">
        <v>32</v>
      </c>
    </row>
    <row r="3010" spans="30:32" x14ac:dyDescent="0.2">
      <c r="AD3010" s="11" t="s">
        <v>5608</v>
      </c>
      <c r="AE3010" s="10" t="s">
        <v>747</v>
      </c>
      <c r="AF3010" s="10" t="s">
        <v>32</v>
      </c>
    </row>
    <row r="3011" spans="30:32" x14ac:dyDescent="0.2">
      <c r="AD3011" s="11" t="s">
        <v>5609</v>
      </c>
      <c r="AE3011" s="10" t="s">
        <v>747</v>
      </c>
      <c r="AF3011" s="10" t="s">
        <v>32</v>
      </c>
    </row>
    <row r="3012" spans="30:32" x14ac:dyDescent="0.2">
      <c r="AD3012" s="11" t="s">
        <v>5610</v>
      </c>
      <c r="AE3012" s="10" t="s">
        <v>747</v>
      </c>
      <c r="AF3012" s="10" t="s">
        <v>32</v>
      </c>
    </row>
    <row r="3013" spans="30:32" x14ac:dyDescent="0.2">
      <c r="AD3013" s="11" t="s">
        <v>5611</v>
      </c>
      <c r="AE3013" s="10" t="s">
        <v>747</v>
      </c>
      <c r="AF3013" s="10" t="s">
        <v>32</v>
      </c>
    </row>
    <row r="3014" spans="30:32" x14ac:dyDescent="0.2">
      <c r="AD3014" s="11" t="s">
        <v>5612</v>
      </c>
      <c r="AE3014" s="10" t="s">
        <v>747</v>
      </c>
      <c r="AF3014" s="10" t="s">
        <v>32</v>
      </c>
    </row>
    <row r="3015" spans="30:32" x14ac:dyDescent="0.2">
      <c r="AD3015" s="11" t="s">
        <v>5613</v>
      </c>
      <c r="AE3015" s="10" t="s">
        <v>747</v>
      </c>
      <c r="AF3015" s="10" t="s">
        <v>32</v>
      </c>
    </row>
    <row r="3016" spans="30:32" x14ac:dyDescent="0.2">
      <c r="AD3016" s="11" t="s">
        <v>5614</v>
      </c>
      <c r="AE3016" s="10" t="s">
        <v>747</v>
      </c>
      <c r="AF3016" s="10" t="s">
        <v>32</v>
      </c>
    </row>
    <row r="3017" spans="30:32" x14ac:dyDescent="0.2">
      <c r="AD3017" s="11" t="s">
        <v>5615</v>
      </c>
      <c r="AE3017" s="10" t="s">
        <v>747</v>
      </c>
      <c r="AF3017" s="10" t="s">
        <v>32</v>
      </c>
    </row>
    <row r="3018" spans="30:32" x14ac:dyDescent="0.2">
      <c r="AD3018" s="11" t="s">
        <v>5616</v>
      </c>
      <c r="AE3018" s="10" t="s">
        <v>747</v>
      </c>
      <c r="AF3018" s="10" t="s">
        <v>32</v>
      </c>
    </row>
    <row r="3019" spans="30:32" x14ac:dyDescent="0.2">
      <c r="AD3019" s="11" t="s">
        <v>5617</v>
      </c>
      <c r="AE3019" s="10" t="s">
        <v>747</v>
      </c>
      <c r="AF3019" s="10" t="s">
        <v>32</v>
      </c>
    </row>
    <row r="3020" spans="30:32" x14ac:dyDescent="0.2">
      <c r="AD3020" s="11" t="s">
        <v>5618</v>
      </c>
      <c r="AE3020" s="10" t="s">
        <v>747</v>
      </c>
      <c r="AF3020" s="10" t="s">
        <v>32</v>
      </c>
    </row>
    <row r="3021" spans="30:32" x14ac:dyDescent="0.2">
      <c r="AD3021" s="11" t="s">
        <v>5619</v>
      </c>
      <c r="AE3021" s="10" t="s">
        <v>747</v>
      </c>
      <c r="AF3021" s="10" t="s">
        <v>32</v>
      </c>
    </row>
    <row r="3022" spans="30:32" x14ac:dyDescent="0.2">
      <c r="AD3022" s="11" t="s">
        <v>5620</v>
      </c>
      <c r="AE3022" s="10" t="s">
        <v>747</v>
      </c>
      <c r="AF3022" s="10" t="s">
        <v>32</v>
      </c>
    </row>
    <row r="3023" spans="30:32" x14ac:dyDescent="0.2">
      <c r="AD3023" s="11" t="s">
        <v>5621</v>
      </c>
      <c r="AE3023" s="10" t="s">
        <v>747</v>
      </c>
      <c r="AF3023" s="10" t="s">
        <v>32</v>
      </c>
    </row>
    <row r="3024" spans="30:32" x14ac:dyDescent="0.2">
      <c r="AD3024" s="11" t="s">
        <v>5622</v>
      </c>
      <c r="AE3024" s="10" t="s">
        <v>747</v>
      </c>
      <c r="AF3024" s="10" t="s">
        <v>32</v>
      </c>
    </row>
    <row r="3025" spans="30:32" x14ac:dyDescent="0.2">
      <c r="AD3025" s="11" t="s">
        <v>5623</v>
      </c>
      <c r="AE3025" s="10" t="s">
        <v>747</v>
      </c>
      <c r="AF3025" s="10" t="s">
        <v>32</v>
      </c>
    </row>
    <row r="3026" spans="30:32" x14ac:dyDescent="0.2">
      <c r="AD3026" s="11" t="s">
        <v>5624</v>
      </c>
      <c r="AE3026" s="10" t="s">
        <v>747</v>
      </c>
      <c r="AF3026" s="10" t="s">
        <v>32</v>
      </c>
    </row>
    <row r="3027" spans="30:32" x14ac:dyDescent="0.2">
      <c r="AD3027" s="11" t="s">
        <v>5625</v>
      </c>
      <c r="AE3027" s="10" t="s">
        <v>747</v>
      </c>
      <c r="AF3027" s="10" t="s">
        <v>32</v>
      </c>
    </row>
    <row r="3028" spans="30:32" x14ac:dyDescent="0.2">
      <c r="AD3028" s="11" t="s">
        <v>5626</v>
      </c>
      <c r="AE3028" s="10" t="s">
        <v>747</v>
      </c>
      <c r="AF3028" s="10" t="s">
        <v>32</v>
      </c>
    </row>
    <row r="3029" spans="30:32" x14ac:dyDescent="0.2">
      <c r="AD3029" s="11" t="s">
        <v>5627</v>
      </c>
      <c r="AE3029" s="10" t="s">
        <v>747</v>
      </c>
      <c r="AF3029" s="10" t="s">
        <v>32</v>
      </c>
    </row>
    <row r="3030" spans="30:32" x14ac:dyDescent="0.2">
      <c r="AD3030" s="11" t="s">
        <v>5628</v>
      </c>
      <c r="AE3030" s="10" t="s">
        <v>747</v>
      </c>
      <c r="AF3030" s="10" t="s">
        <v>32</v>
      </c>
    </row>
    <row r="3031" spans="30:32" x14ac:dyDescent="0.2">
      <c r="AD3031" s="11" t="s">
        <v>5629</v>
      </c>
      <c r="AE3031" s="10" t="s">
        <v>747</v>
      </c>
      <c r="AF3031" s="10" t="s">
        <v>32</v>
      </c>
    </row>
    <row r="3032" spans="30:32" x14ac:dyDescent="0.2">
      <c r="AD3032" s="11" t="s">
        <v>5630</v>
      </c>
      <c r="AE3032" s="10" t="s">
        <v>747</v>
      </c>
      <c r="AF3032" s="10" t="s">
        <v>32</v>
      </c>
    </row>
    <row r="3033" spans="30:32" x14ac:dyDescent="0.2">
      <c r="AD3033" s="11" t="s">
        <v>5631</v>
      </c>
      <c r="AE3033" s="10" t="s">
        <v>747</v>
      </c>
      <c r="AF3033" s="10" t="s">
        <v>32</v>
      </c>
    </row>
    <row r="3034" spans="30:32" x14ac:dyDescent="0.2">
      <c r="AD3034" s="11" t="s">
        <v>5632</v>
      </c>
      <c r="AE3034" s="10" t="s">
        <v>747</v>
      </c>
      <c r="AF3034" s="10" t="s">
        <v>32</v>
      </c>
    </row>
    <row r="3035" spans="30:32" x14ac:dyDescent="0.2">
      <c r="AD3035" s="11" t="s">
        <v>5633</v>
      </c>
      <c r="AE3035" s="10" t="s">
        <v>747</v>
      </c>
      <c r="AF3035" s="10" t="s">
        <v>32</v>
      </c>
    </row>
    <row r="3036" spans="30:32" x14ac:dyDescent="0.2">
      <c r="AD3036" s="11" t="s">
        <v>5634</v>
      </c>
      <c r="AE3036" s="10" t="s">
        <v>747</v>
      </c>
      <c r="AF3036" s="10" t="s">
        <v>32</v>
      </c>
    </row>
    <row r="3037" spans="30:32" x14ac:dyDescent="0.2">
      <c r="AD3037" s="11" t="s">
        <v>5635</v>
      </c>
      <c r="AE3037" s="10" t="s">
        <v>747</v>
      </c>
      <c r="AF3037" s="10" t="s">
        <v>32</v>
      </c>
    </row>
    <row r="3038" spans="30:32" x14ac:dyDescent="0.2">
      <c r="AD3038" s="11" t="s">
        <v>5636</v>
      </c>
      <c r="AE3038" s="10" t="s">
        <v>747</v>
      </c>
      <c r="AF3038" s="10" t="s">
        <v>32</v>
      </c>
    </row>
    <row r="3039" spans="30:32" x14ac:dyDescent="0.2">
      <c r="AD3039" s="11" t="s">
        <v>5637</v>
      </c>
      <c r="AE3039" s="10" t="s">
        <v>747</v>
      </c>
      <c r="AF3039" s="10" t="s">
        <v>32</v>
      </c>
    </row>
    <row r="3040" spans="30:32" x14ac:dyDescent="0.2">
      <c r="AD3040" s="11" t="s">
        <v>5638</v>
      </c>
      <c r="AE3040" s="10" t="s">
        <v>747</v>
      </c>
      <c r="AF3040" s="10" t="s">
        <v>32</v>
      </c>
    </row>
    <row r="3041" spans="30:32" x14ac:dyDescent="0.2">
      <c r="AD3041" s="11" t="s">
        <v>5639</v>
      </c>
      <c r="AE3041" s="10" t="s">
        <v>747</v>
      </c>
      <c r="AF3041" s="10" t="s">
        <v>32</v>
      </c>
    </row>
    <row r="3042" spans="30:32" x14ac:dyDescent="0.2">
      <c r="AD3042" s="11" t="s">
        <v>5640</v>
      </c>
      <c r="AE3042" s="10" t="s">
        <v>747</v>
      </c>
      <c r="AF3042" s="10" t="s">
        <v>32</v>
      </c>
    </row>
    <row r="3043" spans="30:32" x14ac:dyDescent="0.2">
      <c r="AD3043" s="11" t="s">
        <v>5641</v>
      </c>
      <c r="AE3043" s="10" t="s">
        <v>747</v>
      </c>
      <c r="AF3043" s="10" t="s">
        <v>32</v>
      </c>
    </row>
    <row r="3044" spans="30:32" x14ac:dyDescent="0.2">
      <c r="AD3044" s="11" t="s">
        <v>5642</v>
      </c>
      <c r="AE3044" s="10" t="s">
        <v>747</v>
      </c>
      <c r="AF3044" s="10" t="s">
        <v>32</v>
      </c>
    </row>
    <row r="3045" spans="30:32" x14ac:dyDescent="0.2">
      <c r="AD3045" s="11" t="s">
        <v>5643</v>
      </c>
      <c r="AE3045" s="10" t="s">
        <v>747</v>
      </c>
      <c r="AF3045" s="10" t="s">
        <v>32</v>
      </c>
    </row>
    <row r="3046" spans="30:32" x14ac:dyDescent="0.2">
      <c r="AD3046" s="11" t="s">
        <v>5644</v>
      </c>
      <c r="AE3046" s="10" t="s">
        <v>747</v>
      </c>
      <c r="AF3046" s="10" t="s">
        <v>32</v>
      </c>
    </row>
    <row r="3047" spans="30:32" x14ac:dyDescent="0.2">
      <c r="AD3047" s="11" t="s">
        <v>5645</v>
      </c>
      <c r="AE3047" s="10" t="s">
        <v>747</v>
      </c>
      <c r="AF3047" s="10" t="s">
        <v>32</v>
      </c>
    </row>
    <row r="3048" spans="30:32" x14ac:dyDescent="0.2">
      <c r="AD3048" s="11" t="s">
        <v>5646</v>
      </c>
      <c r="AE3048" s="10" t="s">
        <v>747</v>
      </c>
      <c r="AF3048" s="10" t="s">
        <v>32</v>
      </c>
    </row>
    <row r="3049" spans="30:32" x14ac:dyDescent="0.2">
      <c r="AD3049" s="11" t="s">
        <v>5647</v>
      </c>
      <c r="AE3049" s="10" t="s">
        <v>747</v>
      </c>
      <c r="AF3049" s="10" t="s">
        <v>32</v>
      </c>
    </row>
    <row r="3050" spans="30:32" x14ac:dyDescent="0.2">
      <c r="AD3050" s="11" t="s">
        <v>5648</v>
      </c>
      <c r="AE3050" s="10" t="s">
        <v>747</v>
      </c>
      <c r="AF3050" s="10" t="s">
        <v>32</v>
      </c>
    </row>
    <row r="3051" spans="30:32" x14ac:dyDescent="0.2">
      <c r="AD3051" s="11" t="s">
        <v>5649</v>
      </c>
      <c r="AE3051" s="10" t="s">
        <v>747</v>
      </c>
      <c r="AF3051" s="10" t="s">
        <v>32</v>
      </c>
    </row>
    <row r="3052" spans="30:32" x14ac:dyDescent="0.2">
      <c r="AD3052" s="11" t="s">
        <v>5650</v>
      </c>
      <c r="AE3052" s="10" t="s">
        <v>747</v>
      </c>
      <c r="AF3052" s="10" t="s">
        <v>32</v>
      </c>
    </row>
    <row r="3053" spans="30:32" x14ac:dyDescent="0.2">
      <c r="AD3053" s="11" t="s">
        <v>5651</v>
      </c>
      <c r="AE3053" s="10" t="s">
        <v>747</v>
      </c>
      <c r="AF3053" s="10" t="s">
        <v>32</v>
      </c>
    </row>
    <row r="3054" spans="30:32" x14ac:dyDescent="0.2">
      <c r="AD3054" s="11" t="s">
        <v>5652</v>
      </c>
      <c r="AE3054" s="10" t="s">
        <v>747</v>
      </c>
      <c r="AF3054" s="10" t="s">
        <v>32</v>
      </c>
    </row>
    <row r="3055" spans="30:32" x14ac:dyDescent="0.2">
      <c r="AD3055" s="11" t="s">
        <v>5653</v>
      </c>
      <c r="AE3055" s="10" t="s">
        <v>747</v>
      </c>
      <c r="AF3055" s="10" t="s">
        <v>32</v>
      </c>
    </row>
    <row r="3056" spans="30:32" x14ac:dyDescent="0.2">
      <c r="AD3056" s="11" t="s">
        <v>5654</v>
      </c>
      <c r="AE3056" s="10" t="s">
        <v>747</v>
      </c>
      <c r="AF3056" s="10" t="s">
        <v>32</v>
      </c>
    </row>
    <row r="3057" spans="30:32" x14ac:dyDescent="0.2">
      <c r="AD3057" s="11" t="s">
        <v>5655</v>
      </c>
      <c r="AE3057" s="10" t="s">
        <v>747</v>
      </c>
      <c r="AF3057" s="10" t="s">
        <v>32</v>
      </c>
    </row>
    <row r="3058" spans="30:32" x14ac:dyDescent="0.2">
      <c r="AD3058" s="11" t="s">
        <v>5656</v>
      </c>
      <c r="AE3058" s="10" t="s">
        <v>747</v>
      </c>
      <c r="AF3058" s="10" t="s">
        <v>32</v>
      </c>
    </row>
    <row r="3059" spans="30:32" x14ac:dyDescent="0.2">
      <c r="AD3059" s="11" t="s">
        <v>5657</v>
      </c>
      <c r="AE3059" s="10" t="s">
        <v>747</v>
      </c>
      <c r="AF3059" s="10" t="s">
        <v>32</v>
      </c>
    </row>
    <row r="3060" spans="30:32" x14ac:dyDescent="0.2">
      <c r="AD3060" s="11" t="s">
        <v>5658</v>
      </c>
      <c r="AE3060" s="10" t="s">
        <v>747</v>
      </c>
      <c r="AF3060" s="10" t="s">
        <v>32</v>
      </c>
    </row>
    <row r="3061" spans="30:32" x14ac:dyDescent="0.2">
      <c r="AD3061" s="11" t="s">
        <v>5659</v>
      </c>
      <c r="AE3061" s="10" t="s">
        <v>747</v>
      </c>
      <c r="AF3061" s="10" t="s">
        <v>32</v>
      </c>
    </row>
    <row r="3062" spans="30:32" x14ac:dyDescent="0.2">
      <c r="AD3062" s="11" t="s">
        <v>5660</v>
      </c>
      <c r="AE3062" s="10" t="s">
        <v>747</v>
      </c>
      <c r="AF3062" s="10" t="s">
        <v>32</v>
      </c>
    </row>
    <row r="3063" spans="30:32" x14ac:dyDescent="0.2">
      <c r="AD3063" s="11" t="s">
        <v>5661</v>
      </c>
      <c r="AE3063" s="10" t="s">
        <v>747</v>
      </c>
      <c r="AF3063" s="10" t="s">
        <v>32</v>
      </c>
    </row>
    <row r="3064" spans="30:32" x14ac:dyDescent="0.2">
      <c r="AD3064" s="11" t="s">
        <v>5662</v>
      </c>
      <c r="AE3064" s="10" t="s">
        <v>747</v>
      </c>
      <c r="AF3064" s="10" t="s">
        <v>32</v>
      </c>
    </row>
    <row r="3065" spans="30:32" x14ac:dyDescent="0.2">
      <c r="AD3065" s="11" t="s">
        <v>5663</v>
      </c>
      <c r="AE3065" s="10" t="s">
        <v>747</v>
      </c>
      <c r="AF3065" s="10" t="s">
        <v>32</v>
      </c>
    </row>
    <row r="3066" spans="30:32" x14ac:dyDescent="0.2">
      <c r="AD3066" s="11" t="s">
        <v>5664</v>
      </c>
      <c r="AE3066" s="10" t="s">
        <v>747</v>
      </c>
      <c r="AF3066" s="10" t="s">
        <v>32</v>
      </c>
    </row>
    <row r="3067" spans="30:32" x14ac:dyDescent="0.2">
      <c r="AD3067" s="11" t="s">
        <v>5665</v>
      </c>
      <c r="AE3067" s="10" t="s">
        <v>747</v>
      </c>
      <c r="AF3067" s="10" t="s">
        <v>32</v>
      </c>
    </row>
    <row r="3068" spans="30:32" x14ac:dyDescent="0.2">
      <c r="AD3068" s="11" t="s">
        <v>5666</v>
      </c>
      <c r="AE3068" s="10" t="s">
        <v>747</v>
      </c>
      <c r="AF3068" s="10" t="s">
        <v>32</v>
      </c>
    </row>
    <row r="3069" spans="30:32" x14ac:dyDescent="0.2">
      <c r="AD3069" s="11" t="s">
        <v>5667</v>
      </c>
      <c r="AE3069" s="10" t="s">
        <v>747</v>
      </c>
      <c r="AF3069" s="10" t="s">
        <v>32</v>
      </c>
    </row>
    <row r="3070" spans="30:32" x14ac:dyDescent="0.2">
      <c r="AD3070" s="11" t="s">
        <v>5668</v>
      </c>
      <c r="AE3070" s="10" t="s">
        <v>747</v>
      </c>
      <c r="AF3070" s="10" t="s">
        <v>32</v>
      </c>
    </row>
    <row r="3071" spans="30:32" x14ac:dyDescent="0.2">
      <c r="AD3071" s="11" t="s">
        <v>5669</v>
      </c>
      <c r="AE3071" s="10" t="s">
        <v>747</v>
      </c>
      <c r="AF3071" s="10" t="s">
        <v>32</v>
      </c>
    </row>
    <row r="3072" spans="30:32" x14ac:dyDescent="0.2">
      <c r="AD3072" s="11" t="s">
        <v>5670</v>
      </c>
      <c r="AE3072" s="10" t="s">
        <v>1717</v>
      </c>
      <c r="AF3072" s="10" t="s">
        <v>32</v>
      </c>
    </row>
    <row r="3073" spans="30:32" x14ac:dyDescent="0.2">
      <c r="AD3073" s="11" t="s">
        <v>5671</v>
      </c>
      <c r="AE3073" s="10" t="s">
        <v>5672</v>
      </c>
      <c r="AF3073" s="10" t="s">
        <v>32</v>
      </c>
    </row>
    <row r="3074" spans="30:32" x14ac:dyDescent="0.2">
      <c r="AD3074" s="11" t="s">
        <v>5673</v>
      </c>
      <c r="AE3074" s="10" t="s">
        <v>5674</v>
      </c>
      <c r="AF3074" s="10" t="s">
        <v>32</v>
      </c>
    </row>
    <row r="3075" spans="30:32" x14ac:dyDescent="0.2">
      <c r="AD3075" s="11" t="s">
        <v>5675</v>
      </c>
      <c r="AE3075" s="10" t="s">
        <v>5676</v>
      </c>
      <c r="AF3075" s="10" t="s">
        <v>32</v>
      </c>
    </row>
    <row r="3076" spans="30:32" x14ac:dyDescent="0.2">
      <c r="AD3076" s="11" t="s">
        <v>5677</v>
      </c>
      <c r="AE3076" s="10" t="s">
        <v>5678</v>
      </c>
      <c r="AF3076" s="10" t="s">
        <v>32</v>
      </c>
    </row>
    <row r="3077" spans="30:32" x14ac:dyDescent="0.2">
      <c r="AD3077" s="11" t="s">
        <v>5679</v>
      </c>
      <c r="AE3077" s="10" t="s">
        <v>5680</v>
      </c>
      <c r="AF3077" s="10" t="s">
        <v>32</v>
      </c>
    </row>
    <row r="3078" spans="30:32" x14ac:dyDescent="0.2">
      <c r="AD3078" s="11" t="s">
        <v>5681</v>
      </c>
      <c r="AE3078" s="10" t="s">
        <v>5682</v>
      </c>
      <c r="AF3078" s="10" t="s">
        <v>32</v>
      </c>
    </row>
    <row r="3079" spans="30:32" x14ac:dyDescent="0.2">
      <c r="AD3079" s="11" t="s">
        <v>5683</v>
      </c>
      <c r="AE3079" s="10" t="s">
        <v>5684</v>
      </c>
      <c r="AF3079" s="10" t="s">
        <v>32</v>
      </c>
    </row>
    <row r="3080" spans="30:32" x14ac:dyDescent="0.2">
      <c r="AD3080" s="11" t="s">
        <v>5685</v>
      </c>
      <c r="AE3080" s="10" t="s">
        <v>5686</v>
      </c>
      <c r="AF3080" s="10" t="s">
        <v>32</v>
      </c>
    </row>
    <row r="3081" spans="30:32" x14ac:dyDescent="0.2">
      <c r="AD3081" s="11" t="s">
        <v>5687</v>
      </c>
      <c r="AE3081" s="10" t="s">
        <v>5688</v>
      </c>
      <c r="AF3081" s="10" t="s">
        <v>32</v>
      </c>
    </row>
    <row r="3082" spans="30:32" x14ac:dyDescent="0.2">
      <c r="AD3082" s="11" t="s">
        <v>5689</v>
      </c>
      <c r="AE3082" s="10" t="s">
        <v>1268</v>
      </c>
      <c r="AF3082" s="10" t="s">
        <v>32</v>
      </c>
    </row>
    <row r="3083" spans="30:32" x14ac:dyDescent="0.2">
      <c r="AD3083" s="11" t="s">
        <v>5690</v>
      </c>
      <c r="AE3083" s="10" t="s">
        <v>5691</v>
      </c>
      <c r="AF3083" s="10" t="s">
        <v>32</v>
      </c>
    </row>
    <row r="3084" spans="30:32" x14ac:dyDescent="0.2">
      <c r="AD3084" s="11" t="s">
        <v>5692</v>
      </c>
      <c r="AE3084" s="10" t="s">
        <v>5693</v>
      </c>
      <c r="AF3084" s="10" t="s">
        <v>32</v>
      </c>
    </row>
    <row r="3085" spans="30:32" x14ac:dyDescent="0.2">
      <c r="AD3085" s="11" t="s">
        <v>5694</v>
      </c>
      <c r="AE3085" s="10" t="s">
        <v>5695</v>
      </c>
      <c r="AF3085" s="10" t="s">
        <v>32</v>
      </c>
    </row>
    <row r="3086" spans="30:32" x14ac:dyDescent="0.2">
      <c r="AD3086" s="11" t="s">
        <v>5696</v>
      </c>
      <c r="AE3086" s="10" t="s">
        <v>5697</v>
      </c>
      <c r="AF3086" s="10" t="s">
        <v>32</v>
      </c>
    </row>
    <row r="3087" spans="30:32" x14ac:dyDescent="0.2">
      <c r="AD3087" s="11" t="s">
        <v>5698</v>
      </c>
      <c r="AE3087" s="10" t="s">
        <v>5699</v>
      </c>
      <c r="AF3087" s="10" t="s">
        <v>32</v>
      </c>
    </row>
    <row r="3088" spans="30:32" x14ac:dyDescent="0.2">
      <c r="AD3088" s="11" t="s">
        <v>5700</v>
      </c>
      <c r="AE3088" s="10" t="s">
        <v>5701</v>
      </c>
      <c r="AF3088" s="10" t="s">
        <v>32</v>
      </c>
    </row>
    <row r="3089" spans="30:32" x14ac:dyDescent="0.2">
      <c r="AD3089" s="11" t="s">
        <v>5702</v>
      </c>
      <c r="AE3089" s="10" t="s">
        <v>1282</v>
      </c>
      <c r="AF3089" s="10" t="s">
        <v>32</v>
      </c>
    </row>
    <row r="3090" spans="30:32" x14ac:dyDescent="0.2">
      <c r="AD3090" s="11" t="s">
        <v>5703</v>
      </c>
      <c r="AE3090" s="10" t="s">
        <v>5704</v>
      </c>
      <c r="AF3090" s="10" t="s">
        <v>32</v>
      </c>
    </row>
    <row r="3091" spans="30:32" x14ac:dyDescent="0.2">
      <c r="AD3091" s="11" t="s">
        <v>5705</v>
      </c>
      <c r="AE3091" s="10" t="s">
        <v>5706</v>
      </c>
      <c r="AF3091" s="10" t="s">
        <v>32</v>
      </c>
    </row>
    <row r="3092" spans="30:32" x14ac:dyDescent="0.2">
      <c r="AD3092" s="11" t="s">
        <v>5707</v>
      </c>
      <c r="AE3092" s="10" t="s">
        <v>1985</v>
      </c>
      <c r="AF3092" s="10" t="s">
        <v>32</v>
      </c>
    </row>
    <row r="3093" spans="30:32" x14ac:dyDescent="0.2">
      <c r="AD3093" s="11" t="s">
        <v>5708</v>
      </c>
      <c r="AE3093" s="10" t="s">
        <v>5709</v>
      </c>
      <c r="AF3093" s="10" t="s">
        <v>32</v>
      </c>
    </row>
    <row r="3094" spans="30:32" x14ac:dyDescent="0.2">
      <c r="AD3094" s="11" t="s">
        <v>5710</v>
      </c>
      <c r="AE3094" s="10" t="s">
        <v>5711</v>
      </c>
      <c r="AF3094" s="10" t="s">
        <v>32</v>
      </c>
    </row>
    <row r="3095" spans="30:32" x14ac:dyDescent="0.2">
      <c r="AD3095" s="11" t="s">
        <v>5712</v>
      </c>
      <c r="AE3095" s="10" t="s">
        <v>5713</v>
      </c>
      <c r="AF3095" s="10" t="s">
        <v>32</v>
      </c>
    </row>
    <row r="3096" spans="30:32" x14ac:dyDescent="0.2">
      <c r="AD3096" s="11" t="s">
        <v>5714</v>
      </c>
      <c r="AE3096" s="10" t="s">
        <v>5715</v>
      </c>
      <c r="AF3096" s="10" t="s">
        <v>32</v>
      </c>
    </row>
    <row r="3097" spans="30:32" x14ac:dyDescent="0.2">
      <c r="AD3097" s="11" t="s">
        <v>5716</v>
      </c>
      <c r="AE3097" s="10" t="s">
        <v>5717</v>
      </c>
      <c r="AF3097" s="10" t="s">
        <v>32</v>
      </c>
    </row>
    <row r="3098" spans="30:32" x14ac:dyDescent="0.2">
      <c r="AD3098" s="11" t="s">
        <v>5718</v>
      </c>
      <c r="AE3098" s="10" t="s">
        <v>5719</v>
      </c>
      <c r="AF3098" s="10" t="s">
        <v>32</v>
      </c>
    </row>
    <row r="3099" spans="30:32" x14ac:dyDescent="0.2">
      <c r="AD3099" s="11" t="s">
        <v>5720</v>
      </c>
      <c r="AE3099" s="10" t="s">
        <v>5721</v>
      </c>
      <c r="AF3099" s="10" t="s">
        <v>32</v>
      </c>
    </row>
    <row r="3100" spans="30:32" x14ac:dyDescent="0.2">
      <c r="AD3100" s="11" t="s">
        <v>5722</v>
      </c>
      <c r="AE3100" s="10" t="s">
        <v>1373</v>
      </c>
      <c r="AF3100" s="10" t="s">
        <v>32</v>
      </c>
    </row>
    <row r="3101" spans="30:32" x14ac:dyDescent="0.2">
      <c r="AD3101" s="11" t="s">
        <v>5723</v>
      </c>
      <c r="AE3101" s="10" t="s">
        <v>5724</v>
      </c>
      <c r="AF3101" s="10" t="s">
        <v>32</v>
      </c>
    </row>
    <row r="3102" spans="30:32" x14ac:dyDescent="0.2">
      <c r="AD3102" s="11" t="s">
        <v>5725</v>
      </c>
      <c r="AE3102" s="10" t="s">
        <v>5726</v>
      </c>
      <c r="AF3102" s="10" t="s">
        <v>32</v>
      </c>
    </row>
    <row r="3103" spans="30:32" x14ac:dyDescent="0.2">
      <c r="AD3103" s="11" t="s">
        <v>5727</v>
      </c>
      <c r="AE3103" s="10" t="s">
        <v>5728</v>
      </c>
      <c r="AF3103" s="10" t="s">
        <v>32</v>
      </c>
    </row>
    <row r="3104" spans="30:32" x14ac:dyDescent="0.2">
      <c r="AD3104" s="11" t="s">
        <v>5729</v>
      </c>
      <c r="AE3104" s="10" t="s">
        <v>5730</v>
      </c>
      <c r="AF3104" s="10" t="s">
        <v>32</v>
      </c>
    </row>
    <row r="3105" spans="30:32" x14ac:dyDescent="0.2">
      <c r="AD3105" s="11" t="s">
        <v>5731</v>
      </c>
      <c r="AE3105" s="10" t="s">
        <v>5732</v>
      </c>
      <c r="AF3105" s="10" t="s">
        <v>32</v>
      </c>
    </row>
    <row r="3106" spans="30:32" x14ac:dyDescent="0.2">
      <c r="AD3106" s="11" t="s">
        <v>5733</v>
      </c>
      <c r="AE3106" s="10" t="s">
        <v>5734</v>
      </c>
      <c r="AF3106" s="10" t="s">
        <v>32</v>
      </c>
    </row>
    <row r="3107" spans="30:32" x14ac:dyDescent="0.2">
      <c r="AD3107" s="11" t="s">
        <v>5735</v>
      </c>
      <c r="AE3107" s="10" t="s">
        <v>5736</v>
      </c>
      <c r="AF3107" s="10" t="s">
        <v>32</v>
      </c>
    </row>
    <row r="3108" spans="30:32" x14ac:dyDescent="0.2">
      <c r="AD3108" s="11" t="s">
        <v>5737</v>
      </c>
      <c r="AE3108" s="10" t="s">
        <v>5738</v>
      </c>
      <c r="AF3108" s="10" t="s">
        <v>32</v>
      </c>
    </row>
    <row r="3109" spans="30:32" x14ac:dyDescent="0.2">
      <c r="AD3109" s="11" t="s">
        <v>5739</v>
      </c>
      <c r="AE3109" s="10" t="s">
        <v>5740</v>
      </c>
      <c r="AF3109" s="10" t="s">
        <v>32</v>
      </c>
    </row>
    <row r="3110" spans="30:32" x14ac:dyDescent="0.2">
      <c r="AD3110" s="11" t="s">
        <v>5741</v>
      </c>
      <c r="AE3110" s="10" t="s">
        <v>2069</v>
      </c>
      <c r="AF3110" s="10" t="s">
        <v>32</v>
      </c>
    </row>
    <row r="3111" spans="30:32" x14ac:dyDescent="0.2">
      <c r="AD3111" s="11" t="s">
        <v>5742</v>
      </c>
      <c r="AE3111" s="10" t="s">
        <v>5743</v>
      </c>
      <c r="AF3111" s="10" t="s">
        <v>32</v>
      </c>
    </row>
    <row r="3112" spans="30:32" x14ac:dyDescent="0.2">
      <c r="AD3112" s="11" t="s">
        <v>5744</v>
      </c>
      <c r="AE3112" s="10" t="s">
        <v>5745</v>
      </c>
      <c r="AF3112" s="10" t="s">
        <v>32</v>
      </c>
    </row>
    <row r="3113" spans="30:32" x14ac:dyDescent="0.2">
      <c r="AD3113" s="11" t="s">
        <v>5746</v>
      </c>
      <c r="AE3113" s="10" t="s">
        <v>5747</v>
      </c>
      <c r="AF3113" s="10" t="s">
        <v>32</v>
      </c>
    </row>
    <row r="3114" spans="30:32" x14ac:dyDescent="0.2">
      <c r="AD3114" s="11" t="s">
        <v>5748</v>
      </c>
      <c r="AE3114" s="10" t="s">
        <v>5749</v>
      </c>
      <c r="AF3114" s="10" t="s">
        <v>32</v>
      </c>
    </row>
    <row r="3115" spans="30:32" x14ac:dyDescent="0.2">
      <c r="AD3115" s="11" t="s">
        <v>5750</v>
      </c>
      <c r="AE3115" s="10" t="s">
        <v>1170</v>
      </c>
      <c r="AF3115" s="10" t="s">
        <v>32</v>
      </c>
    </row>
    <row r="3116" spans="30:32" x14ac:dyDescent="0.2">
      <c r="AD3116" s="11" t="s">
        <v>5751</v>
      </c>
      <c r="AE3116" s="10" t="s">
        <v>2898</v>
      </c>
      <c r="AF3116" s="10" t="s">
        <v>32</v>
      </c>
    </row>
    <row r="3117" spans="30:32" x14ac:dyDescent="0.2">
      <c r="AD3117" s="11" t="s">
        <v>5752</v>
      </c>
      <c r="AE3117" s="10" t="s">
        <v>2965</v>
      </c>
      <c r="AF3117" s="10" t="s">
        <v>32</v>
      </c>
    </row>
    <row r="3118" spans="30:32" x14ac:dyDescent="0.2">
      <c r="AD3118" s="11" t="s">
        <v>5753</v>
      </c>
      <c r="AE3118" s="10" t="s">
        <v>5754</v>
      </c>
      <c r="AF3118" s="10" t="s">
        <v>32</v>
      </c>
    </row>
    <row r="3119" spans="30:32" x14ac:dyDescent="0.2">
      <c r="AD3119" s="11" t="s">
        <v>5755</v>
      </c>
      <c r="AE3119" s="10" t="s">
        <v>5756</v>
      </c>
      <c r="AF3119" s="10" t="s">
        <v>32</v>
      </c>
    </row>
    <row r="3120" spans="30:32" x14ac:dyDescent="0.2">
      <c r="AD3120" s="11" t="s">
        <v>5757</v>
      </c>
      <c r="AE3120" s="10" t="s">
        <v>5758</v>
      </c>
      <c r="AF3120" s="10" t="s">
        <v>32</v>
      </c>
    </row>
    <row r="3121" spans="30:32" x14ac:dyDescent="0.2">
      <c r="AD3121" s="11" t="s">
        <v>5759</v>
      </c>
      <c r="AE3121" s="10" t="s">
        <v>5760</v>
      </c>
      <c r="AF3121" s="10" t="s">
        <v>32</v>
      </c>
    </row>
    <row r="3122" spans="30:32" x14ac:dyDescent="0.2">
      <c r="AD3122" s="11" t="s">
        <v>5761</v>
      </c>
      <c r="AE3122" s="10" t="s">
        <v>5762</v>
      </c>
      <c r="AF3122" s="10" t="s">
        <v>32</v>
      </c>
    </row>
    <row r="3123" spans="30:32" x14ac:dyDescent="0.2">
      <c r="AD3123" s="11" t="s">
        <v>5763</v>
      </c>
      <c r="AE3123" s="10" t="s">
        <v>5764</v>
      </c>
      <c r="AF3123" s="10" t="s">
        <v>32</v>
      </c>
    </row>
    <row r="3124" spans="30:32" x14ac:dyDescent="0.2">
      <c r="AD3124" s="11" t="s">
        <v>5765</v>
      </c>
      <c r="AE3124" s="10" t="s">
        <v>5766</v>
      </c>
      <c r="AF3124" s="10" t="s">
        <v>32</v>
      </c>
    </row>
    <row r="3125" spans="30:32" x14ac:dyDescent="0.2">
      <c r="AD3125" s="11" t="s">
        <v>5767</v>
      </c>
      <c r="AE3125" s="10" t="s">
        <v>5768</v>
      </c>
      <c r="AF3125" s="10" t="s">
        <v>32</v>
      </c>
    </row>
    <row r="3126" spans="30:32" x14ac:dyDescent="0.2">
      <c r="AD3126" s="11" t="s">
        <v>5769</v>
      </c>
      <c r="AE3126" s="10" t="s">
        <v>5770</v>
      </c>
      <c r="AF3126" s="10" t="s">
        <v>32</v>
      </c>
    </row>
    <row r="3127" spans="30:32" x14ac:dyDescent="0.2">
      <c r="AD3127" s="11" t="s">
        <v>5771</v>
      </c>
      <c r="AE3127" s="10" t="s">
        <v>5772</v>
      </c>
      <c r="AF3127" s="10" t="s">
        <v>32</v>
      </c>
    </row>
    <row r="3128" spans="30:32" x14ac:dyDescent="0.2">
      <c r="AD3128" s="11" t="s">
        <v>5773</v>
      </c>
      <c r="AE3128" s="10" t="s">
        <v>5774</v>
      </c>
      <c r="AF3128" s="10" t="s">
        <v>32</v>
      </c>
    </row>
    <row r="3129" spans="30:32" x14ac:dyDescent="0.2">
      <c r="AD3129" s="11" t="s">
        <v>5775</v>
      </c>
      <c r="AE3129" s="10" t="s">
        <v>5776</v>
      </c>
      <c r="AF3129" s="10" t="s">
        <v>32</v>
      </c>
    </row>
    <row r="3130" spans="30:32" x14ac:dyDescent="0.2">
      <c r="AD3130" s="11" t="s">
        <v>5777</v>
      </c>
      <c r="AE3130" s="10" t="s">
        <v>3914</v>
      </c>
      <c r="AF3130" s="10" t="s">
        <v>32</v>
      </c>
    </row>
    <row r="3131" spans="30:32" x14ac:dyDescent="0.2">
      <c r="AD3131" s="11" t="s">
        <v>5778</v>
      </c>
      <c r="AE3131" s="10" t="s">
        <v>5779</v>
      </c>
      <c r="AF3131" s="10" t="s">
        <v>32</v>
      </c>
    </row>
    <row r="3132" spans="30:32" x14ac:dyDescent="0.2">
      <c r="AD3132" s="11" t="s">
        <v>5780</v>
      </c>
      <c r="AE3132" s="10" t="s">
        <v>5781</v>
      </c>
      <c r="AF3132" s="10" t="s">
        <v>32</v>
      </c>
    </row>
    <row r="3133" spans="30:32" x14ac:dyDescent="0.2">
      <c r="AD3133" s="11" t="s">
        <v>5782</v>
      </c>
      <c r="AE3133" s="10" t="s">
        <v>5783</v>
      </c>
      <c r="AF3133" s="10" t="s">
        <v>32</v>
      </c>
    </row>
    <row r="3134" spans="30:32" x14ac:dyDescent="0.2">
      <c r="AD3134" s="11" t="s">
        <v>5784</v>
      </c>
      <c r="AE3134" s="10" t="s">
        <v>5785</v>
      </c>
      <c r="AF3134" s="10" t="s">
        <v>32</v>
      </c>
    </row>
    <row r="3135" spans="30:32" x14ac:dyDescent="0.2">
      <c r="AD3135" s="11" t="s">
        <v>5786</v>
      </c>
      <c r="AE3135" s="10" t="s">
        <v>5787</v>
      </c>
      <c r="AF3135" s="10" t="s">
        <v>32</v>
      </c>
    </row>
    <row r="3136" spans="30:32" x14ac:dyDescent="0.2">
      <c r="AD3136" s="11" t="s">
        <v>5788</v>
      </c>
      <c r="AE3136" s="10" t="s">
        <v>5789</v>
      </c>
      <c r="AF3136" s="10" t="s">
        <v>32</v>
      </c>
    </row>
    <row r="3137" spans="30:32" x14ac:dyDescent="0.2">
      <c r="AD3137" s="11" t="s">
        <v>5790</v>
      </c>
      <c r="AE3137" s="10" t="s">
        <v>5791</v>
      </c>
      <c r="AF3137" s="10" t="s">
        <v>32</v>
      </c>
    </row>
    <row r="3138" spans="30:32" x14ac:dyDescent="0.2">
      <c r="AD3138" s="11" t="s">
        <v>5792</v>
      </c>
      <c r="AE3138" s="10" t="s">
        <v>5793</v>
      </c>
      <c r="AF3138" s="10" t="s">
        <v>32</v>
      </c>
    </row>
    <row r="3139" spans="30:32" x14ac:dyDescent="0.2">
      <c r="AD3139" s="11" t="s">
        <v>5794</v>
      </c>
      <c r="AE3139" s="10" t="s">
        <v>5795</v>
      </c>
      <c r="AF3139" s="10" t="s">
        <v>32</v>
      </c>
    </row>
    <row r="3140" spans="30:32" x14ac:dyDescent="0.2">
      <c r="AD3140" s="11" t="s">
        <v>5796</v>
      </c>
      <c r="AE3140" s="10" t="s">
        <v>5795</v>
      </c>
      <c r="AF3140" s="10" t="s">
        <v>32</v>
      </c>
    </row>
    <row r="3141" spans="30:32" x14ac:dyDescent="0.2">
      <c r="AD3141" s="11" t="s">
        <v>5797</v>
      </c>
      <c r="AE3141" s="10" t="s">
        <v>5798</v>
      </c>
      <c r="AF3141" s="10" t="s">
        <v>32</v>
      </c>
    </row>
    <row r="3142" spans="30:32" x14ac:dyDescent="0.2">
      <c r="AD3142" s="11" t="s">
        <v>5799</v>
      </c>
      <c r="AE3142" s="10" t="s">
        <v>5800</v>
      </c>
      <c r="AF3142" s="10" t="s">
        <v>32</v>
      </c>
    </row>
    <row r="3143" spans="30:32" x14ac:dyDescent="0.2">
      <c r="AD3143" s="11" t="s">
        <v>5801</v>
      </c>
      <c r="AE3143" s="10" t="s">
        <v>5802</v>
      </c>
      <c r="AF3143" s="10" t="s">
        <v>32</v>
      </c>
    </row>
    <row r="3144" spans="30:32" x14ac:dyDescent="0.2">
      <c r="AD3144" s="11" t="s">
        <v>5803</v>
      </c>
      <c r="AE3144" s="10" t="s">
        <v>5804</v>
      </c>
      <c r="AF3144" s="10" t="s">
        <v>32</v>
      </c>
    </row>
    <row r="3145" spans="30:32" x14ac:dyDescent="0.2">
      <c r="AD3145" s="11" t="s">
        <v>5805</v>
      </c>
      <c r="AE3145" s="10" t="s">
        <v>5806</v>
      </c>
      <c r="AF3145" s="10" t="s">
        <v>32</v>
      </c>
    </row>
    <row r="3146" spans="30:32" x14ac:dyDescent="0.2">
      <c r="AD3146" s="11" t="s">
        <v>5807</v>
      </c>
      <c r="AE3146" s="10" t="s">
        <v>5808</v>
      </c>
      <c r="AF3146" s="10" t="s">
        <v>32</v>
      </c>
    </row>
    <row r="3147" spans="30:32" x14ac:dyDescent="0.2">
      <c r="AD3147" s="11" t="s">
        <v>5809</v>
      </c>
      <c r="AE3147" s="10" t="s">
        <v>5810</v>
      </c>
      <c r="AF3147" s="10" t="s">
        <v>32</v>
      </c>
    </row>
    <row r="3148" spans="30:32" x14ac:dyDescent="0.2">
      <c r="AD3148" s="11" t="s">
        <v>5811</v>
      </c>
      <c r="AE3148" s="10" t="s">
        <v>5812</v>
      </c>
      <c r="AF3148" s="10" t="s">
        <v>32</v>
      </c>
    </row>
    <row r="3149" spans="30:32" x14ac:dyDescent="0.2">
      <c r="AD3149" s="11" t="s">
        <v>5813</v>
      </c>
      <c r="AE3149" s="10" t="s">
        <v>5814</v>
      </c>
      <c r="AF3149" s="10" t="s">
        <v>32</v>
      </c>
    </row>
    <row r="3150" spans="30:32" x14ac:dyDescent="0.2">
      <c r="AD3150" s="11" t="s">
        <v>5815</v>
      </c>
      <c r="AE3150" s="10" t="s">
        <v>5816</v>
      </c>
      <c r="AF3150" s="10" t="s">
        <v>32</v>
      </c>
    </row>
    <row r="3151" spans="30:32" x14ac:dyDescent="0.2">
      <c r="AD3151" s="11" t="s">
        <v>5817</v>
      </c>
      <c r="AE3151" s="10" t="s">
        <v>5818</v>
      </c>
      <c r="AF3151" s="10" t="s">
        <v>32</v>
      </c>
    </row>
    <row r="3152" spans="30:32" x14ac:dyDescent="0.2">
      <c r="AD3152" s="11" t="s">
        <v>5819</v>
      </c>
      <c r="AE3152" s="10" t="s">
        <v>5820</v>
      </c>
      <c r="AF3152" s="10" t="s">
        <v>32</v>
      </c>
    </row>
    <row r="3153" spans="30:32" x14ac:dyDescent="0.2">
      <c r="AD3153" s="11" t="s">
        <v>5821</v>
      </c>
      <c r="AE3153" s="10" t="s">
        <v>5822</v>
      </c>
      <c r="AF3153" s="10" t="s">
        <v>32</v>
      </c>
    </row>
    <row r="3154" spans="30:32" x14ac:dyDescent="0.2">
      <c r="AD3154" s="11" t="s">
        <v>5823</v>
      </c>
      <c r="AE3154" s="10" t="s">
        <v>5824</v>
      </c>
      <c r="AF3154" s="10" t="s">
        <v>32</v>
      </c>
    </row>
    <row r="3155" spans="30:32" x14ac:dyDescent="0.2">
      <c r="AD3155" s="11" t="s">
        <v>5825</v>
      </c>
      <c r="AE3155" s="10" t="s">
        <v>5826</v>
      </c>
      <c r="AF3155" s="10" t="s">
        <v>32</v>
      </c>
    </row>
    <row r="3156" spans="30:32" x14ac:dyDescent="0.2">
      <c r="AD3156" s="11" t="s">
        <v>5827</v>
      </c>
      <c r="AE3156" s="10" t="s">
        <v>882</v>
      </c>
      <c r="AF3156" s="10" t="s">
        <v>32</v>
      </c>
    </row>
    <row r="3157" spans="30:32" x14ac:dyDescent="0.2">
      <c r="AD3157" s="11" t="s">
        <v>5828</v>
      </c>
      <c r="AE3157" s="10" t="s">
        <v>5829</v>
      </c>
      <c r="AF3157" s="10" t="s">
        <v>32</v>
      </c>
    </row>
    <row r="3158" spans="30:32" x14ac:dyDescent="0.2">
      <c r="AD3158" s="11" t="s">
        <v>5830</v>
      </c>
      <c r="AE3158" s="10" t="s">
        <v>5831</v>
      </c>
      <c r="AF3158" s="10" t="s">
        <v>32</v>
      </c>
    </row>
    <row r="3159" spans="30:32" x14ac:dyDescent="0.2">
      <c r="AD3159" s="11" t="s">
        <v>5832</v>
      </c>
      <c r="AE3159" s="10" t="s">
        <v>5833</v>
      </c>
      <c r="AF3159" s="10" t="s">
        <v>32</v>
      </c>
    </row>
    <row r="3160" spans="30:32" x14ac:dyDescent="0.2">
      <c r="AD3160" s="11" t="s">
        <v>5834</v>
      </c>
      <c r="AE3160" s="10" t="s">
        <v>2227</v>
      </c>
      <c r="AF3160" s="10" t="s">
        <v>32</v>
      </c>
    </row>
    <row r="3161" spans="30:32" x14ac:dyDescent="0.2">
      <c r="AD3161" s="11" t="s">
        <v>5835</v>
      </c>
      <c r="AE3161" s="10" t="s">
        <v>5836</v>
      </c>
      <c r="AF3161" s="10" t="s">
        <v>32</v>
      </c>
    </row>
    <row r="3162" spans="30:32" x14ac:dyDescent="0.2">
      <c r="AD3162" s="11" t="s">
        <v>5837</v>
      </c>
      <c r="AE3162" s="10" t="s">
        <v>5838</v>
      </c>
      <c r="AF3162" s="10" t="s">
        <v>32</v>
      </c>
    </row>
    <row r="3163" spans="30:32" x14ac:dyDescent="0.2">
      <c r="AD3163" s="11" t="s">
        <v>5839</v>
      </c>
      <c r="AE3163" s="10" t="s">
        <v>5840</v>
      </c>
      <c r="AF3163" s="10" t="s">
        <v>32</v>
      </c>
    </row>
    <row r="3164" spans="30:32" x14ac:dyDescent="0.2">
      <c r="AD3164" s="11" t="s">
        <v>5841</v>
      </c>
      <c r="AE3164" s="10" t="s">
        <v>5842</v>
      </c>
      <c r="AF3164" s="10" t="s">
        <v>32</v>
      </c>
    </row>
    <row r="3165" spans="30:32" x14ac:dyDescent="0.2">
      <c r="AD3165" s="11" t="s">
        <v>5843</v>
      </c>
      <c r="AE3165" s="10" t="s">
        <v>5844</v>
      </c>
      <c r="AF3165" s="10" t="s">
        <v>32</v>
      </c>
    </row>
    <row r="3166" spans="30:32" x14ac:dyDescent="0.2">
      <c r="AD3166" s="11" t="s">
        <v>5845</v>
      </c>
      <c r="AE3166" s="10" t="s">
        <v>5846</v>
      </c>
      <c r="AF3166" s="10" t="s">
        <v>32</v>
      </c>
    </row>
    <row r="3167" spans="30:32" x14ac:dyDescent="0.2">
      <c r="AD3167" s="11" t="s">
        <v>5847</v>
      </c>
      <c r="AE3167" s="10" t="s">
        <v>5848</v>
      </c>
      <c r="AF3167" s="10" t="s">
        <v>32</v>
      </c>
    </row>
    <row r="3168" spans="30:32" x14ac:dyDescent="0.2">
      <c r="AD3168" s="11" t="s">
        <v>5849</v>
      </c>
      <c r="AE3168" s="10" t="s">
        <v>5850</v>
      </c>
      <c r="AF3168" s="10" t="s">
        <v>32</v>
      </c>
    </row>
    <row r="3169" spans="30:32" x14ac:dyDescent="0.2">
      <c r="AD3169" s="11" t="s">
        <v>5851</v>
      </c>
      <c r="AE3169" s="10" t="s">
        <v>5852</v>
      </c>
      <c r="AF3169" s="10" t="s">
        <v>32</v>
      </c>
    </row>
    <row r="3170" spans="30:32" x14ac:dyDescent="0.2">
      <c r="AD3170" s="11" t="s">
        <v>5853</v>
      </c>
      <c r="AE3170" s="10" t="s">
        <v>3000</v>
      </c>
      <c r="AF3170" s="10" t="s">
        <v>32</v>
      </c>
    </row>
    <row r="3171" spans="30:32" x14ac:dyDescent="0.2">
      <c r="AD3171" s="11" t="s">
        <v>5854</v>
      </c>
      <c r="AE3171" s="10" t="s">
        <v>5855</v>
      </c>
      <c r="AF3171" s="10" t="s">
        <v>32</v>
      </c>
    </row>
    <row r="3172" spans="30:32" x14ac:dyDescent="0.2">
      <c r="AD3172" s="11" t="s">
        <v>5856</v>
      </c>
      <c r="AE3172" s="10" t="s">
        <v>5857</v>
      </c>
      <c r="AF3172" s="10" t="s">
        <v>32</v>
      </c>
    </row>
    <row r="3173" spans="30:32" x14ac:dyDescent="0.2">
      <c r="AD3173" s="11" t="s">
        <v>5858</v>
      </c>
      <c r="AE3173" s="10" t="s">
        <v>5859</v>
      </c>
      <c r="AF3173" s="10" t="s">
        <v>32</v>
      </c>
    </row>
    <row r="3174" spans="30:32" x14ac:dyDescent="0.2">
      <c r="AD3174" s="11" t="s">
        <v>5860</v>
      </c>
      <c r="AE3174" s="10" t="s">
        <v>5861</v>
      </c>
      <c r="AF3174" s="10" t="s">
        <v>32</v>
      </c>
    </row>
    <row r="3175" spans="30:32" x14ac:dyDescent="0.2">
      <c r="AD3175" s="11" t="s">
        <v>5862</v>
      </c>
      <c r="AE3175" s="10" t="s">
        <v>5863</v>
      </c>
      <c r="AF3175" s="10" t="s">
        <v>32</v>
      </c>
    </row>
    <row r="3176" spans="30:32" x14ac:dyDescent="0.2">
      <c r="AD3176" s="11" t="s">
        <v>5864</v>
      </c>
      <c r="AE3176" s="10" t="s">
        <v>5865</v>
      </c>
      <c r="AF3176" s="10" t="s">
        <v>32</v>
      </c>
    </row>
    <row r="3177" spans="30:32" x14ac:dyDescent="0.2">
      <c r="AD3177" s="11" t="s">
        <v>5866</v>
      </c>
      <c r="AE3177" s="10" t="s">
        <v>5867</v>
      </c>
      <c r="AF3177" s="10" t="s">
        <v>32</v>
      </c>
    </row>
    <row r="3178" spans="30:32" x14ac:dyDescent="0.2">
      <c r="AD3178" s="11" t="s">
        <v>5868</v>
      </c>
      <c r="AE3178" s="10" t="s">
        <v>5869</v>
      </c>
      <c r="AF3178" s="10" t="s">
        <v>32</v>
      </c>
    </row>
    <row r="3179" spans="30:32" x14ac:dyDescent="0.2">
      <c r="AD3179" s="11" t="s">
        <v>5870</v>
      </c>
      <c r="AE3179" s="10" t="s">
        <v>5871</v>
      </c>
      <c r="AF3179" s="10" t="s">
        <v>32</v>
      </c>
    </row>
    <row r="3180" spans="30:32" x14ac:dyDescent="0.2">
      <c r="AD3180" s="11" t="s">
        <v>5872</v>
      </c>
      <c r="AE3180" s="10" t="s">
        <v>5873</v>
      </c>
      <c r="AF3180" s="10" t="s">
        <v>32</v>
      </c>
    </row>
    <row r="3181" spans="30:32" x14ac:dyDescent="0.2">
      <c r="AD3181" s="11" t="s">
        <v>5874</v>
      </c>
      <c r="AE3181" s="10" t="s">
        <v>2262</v>
      </c>
      <c r="AF3181" s="10" t="s">
        <v>32</v>
      </c>
    </row>
    <row r="3182" spans="30:32" x14ac:dyDescent="0.2">
      <c r="AD3182" s="11" t="s">
        <v>5875</v>
      </c>
      <c r="AE3182" s="10" t="s">
        <v>5876</v>
      </c>
      <c r="AF3182" s="10" t="s">
        <v>32</v>
      </c>
    </row>
    <row r="3183" spans="30:32" x14ac:dyDescent="0.2">
      <c r="AD3183" s="11" t="s">
        <v>5877</v>
      </c>
      <c r="AE3183" s="10" t="s">
        <v>5878</v>
      </c>
      <c r="AF3183" s="10" t="s">
        <v>32</v>
      </c>
    </row>
    <row r="3184" spans="30:32" x14ac:dyDescent="0.2">
      <c r="AD3184" s="11" t="s">
        <v>5879</v>
      </c>
      <c r="AE3184" s="10" t="s">
        <v>5360</v>
      </c>
      <c r="AF3184" s="10" t="s">
        <v>32</v>
      </c>
    </row>
    <row r="3185" spans="30:32" x14ac:dyDescent="0.2">
      <c r="AD3185" s="11" t="s">
        <v>5880</v>
      </c>
      <c r="AE3185" s="10" t="s">
        <v>5881</v>
      </c>
      <c r="AF3185" s="10" t="s">
        <v>32</v>
      </c>
    </row>
    <row r="3186" spans="30:32" x14ac:dyDescent="0.2">
      <c r="AD3186" s="11" t="s">
        <v>5882</v>
      </c>
      <c r="AE3186" s="10" t="s">
        <v>5883</v>
      </c>
      <c r="AF3186" s="10" t="s">
        <v>32</v>
      </c>
    </row>
    <row r="3187" spans="30:32" x14ac:dyDescent="0.2">
      <c r="AD3187" s="11" t="s">
        <v>5884</v>
      </c>
      <c r="AE3187" s="10" t="s">
        <v>5885</v>
      </c>
      <c r="AF3187" s="10" t="s">
        <v>32</v>
      </c>
    </row>
    <row r="3188" spans="30:32" x14ac:dyDescent="0.2">
      <c r="AD3188" s="11" t="s">
        <v>5886</v>
      </c>
      <c r="AE3188" s="10" t="s">
        <v>5887</v>
      </c>
      <c r="AF3188" s="10" t="s">
        <v>32</v>
      </c>
    </row>
    <row r="3189" spans="30:32" x14ac:dyDescent="0.2">
      <c r="AD3189" s="11" t="s">
        <v>5888</v>
      </c>
      <c r="AE3189" s="10" t="s">
        <v>5889</v>
      </c>
      <c r="AF3189" s="10" t="s">
        <v>32</v>
      </c>
    </row>
    <row r="3190" spans="30:32" x14ac:dyDescent="0.2">
      <c r="AD3190" s="11" t="s">
        <v>5890</v>
      </c>
      <c r="AE3190" s="10" t="s">
        <v>5891</v>
      </c>
      <c r="AF3190" s="10" t="s">
        <v>32</v>
      </c>
    </row>
    <row r="3191" spans="30:32" x14ac:dyDescent="0.2">
      <c r="AD3191" s="11" t="s">
        <v>5892</v>
      </c>
      <c r="AE3191" s="10" t="s">
        <v>5893</v>
      </c>
      <c r="AF3191" s="10" t="s">
        <v>32</v>
      </c>
    </row>
    <row r="3192" spans="30:32" x14ac:dyDescent="0.2">
      <c r="AD3192" s="11" t="s">
        <v>5894</v>
      </c>
      <c r="AE3192" s="10" t="s">
        <v>5895</v>
      </c>
      <c r="AF3192" s="10" t="s">
        <v>32</v>
      </c>
    </row>
    <row r="3193" spans="30:32" x14ac:dyDescent="0.2">
      <c r="AD3193" s="11" t="s">
        <v>5896</v>
      </c>
      <c r="AE3193" s="10" t="s">
        <v>5140</v>
      </c>
      <c r="AF3193" s="10" t="s">
        <v>32</v>
      </c>
    </row>
    <row r="3194" spans="30:32" x14ac:dyDescent="0.2">
      <c r="AD3194" s="11" t="s">
        <v>5897</v>
      </c>
      <c r="AE3194" s="10" t="s">
        <v>5898</v>
      </c>
      <c r="AF3194" s="10" t="s">
        <v>32</v>
      </c>
    </row>
    <row r="3195" spans="30:32" x14ac:dyDescent="0.2">
      <c r="AD3195" s="11" t="s">
        <v>5899</v>
      </c>
      <c r="AE3195" s="10" t="s">
        <v>5900</v>
      </c>
      <c r="AF3195" s="10" t="s">
        <v>32</v>
      </c>
    </row>
    <row r="3196" spans="30:32" x14ac:dyDescent="0.2">
      <c r="AD3196" s="11" t="s">
        <v>5901</v>
      </c>
      <c r="AE3196" s="10" t="s">
        <v>5902</v>
      </c>
      <c r="AF3196" s="10" t="s">
        <v>32</v>
      </c>
    </row>
    <row r="3197" spans="30:32" x14ac:dyDescent="0.2">
      <c r="AD3197" s="11" t="s">
        <v>5903</v>
      </c>
      <c r="AE3197" s="10" t="s">
        <v>5904</v>
      </c>
      <c r="AF3197" s="10" t="s">
        <v>32</v>
      </c>
    </row>
    <row r="3198" spans="30:32" x14ac:dyDescent="0.2">
      <c r="AD3198" s="11" t="s">
        <v>5905</v>
      </c>
      <c r="AE3198" s="10" t="s">
        <v>5906</v>
      </c>
      <c r="AF3198" s="10" t="s">
        <v>32</v>
      </c>
    </row>
    <row r="3199" spans="30:32" x14ac:dyDescent="0.2">
      <c r="AD3199" s="11" t="s">
        <v>5907</v>
      </c>
      <c r="AE3199" s="10" t="s">
        <v>1734</v>
      </c>
      <c r="AF3199" s="10" t="s">
        <v>32</v>
      </c>
    </row>
    <row r="3200" spans="30:32" x14ac:dyDescent="0.2">
      <c r="AD3200" s="11" t="s">
        <v>5908</v>
      </c>
      <c r="AE3200" s="10" t="s">
        <v>5909</v>
      </c>
      <c r="AF3200" s="10" t="s">
        <v>32</v>
      </c>
    </row>
    <row r="3201" spans="30:32" x14ac:dyDescent="0.2">
      <c r="AD3201" s="11" t="s">
        <v>5910</v>
      </c>
      <c r="AE3201" s="10" t="s">
        <v>5911</v>
      </c>
      <c r="AF3201" s="10" t="s">
        <v>32</v>
      </c>
    </row>
    <row r="3202" spans="30:32" x14ac:dyDescent="0.2">
      <c r="AD3202" s="11" t="s">
        <v>5912</v>
      </c>
      <c r="AE3202" s="10" t="s">
        <v>5913</v>
      </c>
      <c r="AF3202" s="10" t="s">
        <v>32</v>
      </c>
    </row>
    <row r="3203" spans="30:32" x14ac:dyDescent="0.2">
      <c r="AD3203" s="11" t="s">
        <v>5914</v>
      </c>
      <c r="AE3203" s="10" t="s">
        <v>5915</v>
      </c>
      <c r="AF3203" s="10" t="s">
        <v>32</v>
      </c>
    </row>
    <row r="3204" spans="30:32" x14ac:dyDescent="0.2">
      <c r="AD3204" s="11" t="s">
        <v>5916</v>
      </c>
      <c r="AE3204" s="10" t="s">
        <v>5917</v>
      </c>
      <c r="AF3204" s="10" t="s">
        <v>32</v>
      </c>
    </row>
    <row r="3205" spans="30:32" x14ac:dyDescent="0.2">
      <c r="AD3205" s="11" t="s">
        <v>5918</v>
      </c>
      <c r="AE3205" s="10" t="s">
        <v>1339</v>
      </c>
      <c r="AF3205" s="10" t="s">
        <v>32</v>
      </c>
    </row>
    <row r="3206" spans="30:32" x14ac:dyDescent="0.2">
      <c r="AD3206" s="11" t="s">
        <v>5919</v>
      </c>
      <c r="AE3206" s="10" t="s">
        <v>5285</v>
      </c>
      <c r="AF3206" s="10" t="s">
        <v>32</v>
      </c>
    </row>
    <row r="3207" spans="30:32" x14ac:dyDescent="0.2">
      <c r="AD3207" s="11" t="s">
        <v>5920</v>
      </c>
      <c r="AE3207" s="10" t="s">
        <v>5921</v>
      </c>
      <c r="AF3207" s="10" t="s">
        <v>32</v>
      </c>
    </row>
    <row r="3208" spans="30:32" x14ac:dyDescent="0.2">
      <c r="AD3208" s="11" t="s">
        <v>5922</v>
      </c>
      <c r="AE3208" s="10" t="s">
        <v>3531</v>
      </c>
      <c r="AF3208" s="10" t="s">
        <v>32</v>
      </c>
    </row>
    <row r="3209" spans="30:32" x14ac:dyDescent="0.2">
      <c r="AD3209" s="11" t="s">
        <v>5923</v>
      </c>
      <c r="AE3209" s="10" t="s">
        <v>5924</v>
      </c>
      <c r="AF3209" s="10" t="s">
        <v>32</v>
      </c>
    </row>
    <row r="3210" spans="30:32" x14ac:dyDescent="0.2">
      <c r="AD3210" s="11" t="s">
        <v>5925</v>
      </c>
      <c r="AE3210" s="10" t="s">
        <v>3535</v>
      </c>
      <c r="AF3210" s="10" t="s">
        <v>32</v>
      </c>
    </row>
    <row r="3211" spans="30:32" x14ac:dyDescent="0.2">
      <c r="AD3211" s="11" t="s">
        <v>5926</v>
      </c>
      <c r="AE3211" s="10" t="s">
        <v>5927</v>
      </c>
      <c r="AF3211" s="10" t="s">
        <v>32</v>
      </c>
    </row>
    <row r="3212" spans="30:32" x14ac:dyDescent="0.2">
      <c r="AD3212" s="11" t="s">
        <v>5928</v>
      </c>
      <c r="AE3212" s="10" t="s">
        <v>5929</v>
      </c>
      <c r="AF3212" s="10" t="s">
        <v>32</v>
      </c>
    </row>
    <row r="3213" spans="30:32" x14ac:dyDescent="0.2">
      <c r="AD3213" s="11" t="s">
        <v>5930</v>
      </c>
      <c r="AE3213" s="10" t="s">
        <v>5931</v>
      </c>
      <c r="AF3213" s="10" t="s">
        <v>32</v>
      </c>
    </row>
    <row r="3214" spans="30:32" x14ac:dyDescent="0.2">
      <c r="AD3214" s="11" t="s">
        <v>5932</v>
      </c>
      <c r="AE3214" s="10" t="s">
        <v>5933</v>
      </c>
      <c r="AF3214" s="10" t="s">
        <v>32</v>
      </c>
    </row>
    <row r="3215" spans="30:32" x14ac:dyDescent="0.2">
      <c r="AD3215" s="11" t="s">
        <v>5934</v>
      </c>
      <c r="AE3215" s="10" t="s">
        <v>5935</v>
      </c>
      <c r="AF3215" s="10" t="s">
        <v>32</v>
      </c>
    </row>
    <row r="3216" spans="30:32" x14ac:dyDescent="0.2">
      <c r="AD3216" s="11" t="s">
        <v>5936</v>
      </c>
      <c r="AE3216" s="10" t="s">
        <v>1925</v>
      </c>
      <c r="AF3216" s="10" t="s">
        <v>32</v>
      </c>
    </row>
    <row r="3217" spans="30:32" x14ac:dyDescent="0.2">
      <c r="AD3217" s="11" t="s">
        <v>5937</v>
      </c>
      <c r="AE3217" s="10" t="s">
        <v>1925</v>
      </c>
      <c r="AF3217" s="10" t="s">
        <v>32</v>
      </c>
    </row>
    <row r="3218" spans="30:32" x14ac:dyDescent="0.2">
      <c r="AD3218" s="11" t="s">
        <v>5938</v>
      </c>
      <c r="AE3218" s="10" t="s">
        <v>5939</v>
      </c>
      <c r="AF3218" s="10" t="s">
        <v>32</v>
      </c>
    </row>
    <row r="3219" spans="30:32" x14ac:dyDescent="0.2">
      <c r="AD3219" s="11" t="s">
        <v>5940</v>
      </c>
      <c r="AE3219" s="10" t="s">
        <v>5941</v>
      </c>
      <c r="AF3219" s="10" t="s">
        <v>32</v>
      </c>
    </row>
    <row r="3220" spans="30:32" x14ac:dyDescent="0.2">
      <c r="AD3220" s="11" t="s">
        <v>5942</v>
      </c>
      <c r="AE3220" s="10" t="s">
        <v>5943</v>
      </c>
      <c r="AF3220" s="10" t="s">
        <v>32</v>
      </c>
    </row>
    <row r="3221" spans="30:32" x14ac:dyDescent="0.2">
      <c r="AD3221" s="11" t="s">
        <v>5944</v>
      </c>
      <c r="AE3221" s="10" t="s">
        <v>5945</v>
      </c>
      <c r="AF3221" s="10" t="s">
        <v>32</v>
      </c>
    </row>
    <row r="3222" spans="30:32" x14ac:dyDescent="0.2">
      <c r="AD3222" s="11" t="s">
        <v>5946</v>
      </c>
      <c r="AE3222" s="10" t="s">
        <v>5947</v>
      </c>
      <c r="AF3222" s="10" t="s">
        <v>32</v>
      </c>
    </row>
    <row r="3223" spans="30:32" x14ac:dyDescent="0.2">
      <c r="AD3223" s="11" t="s">
        <v>5948</v>
      </c>
      <c r="AE3223" s="10" t="s">
        <v>5949</v>
      </c>
      <c r="AF3223" s="10" t="s">
        <v>32</v>
      </c>
    </row>
    <row r="3224" spans="30:32" x14ac:dyDescent="0.2">
      <c r="AD3224" s="11" t="s">
        <v>5950</v>
      </c>
      <c r="AE3224" s="10" t="s">
        <v>5951</v>
      </c>
      <c r="AF3224" s="10" t="s">
        <v>32</v>
      </c>
    </row>
    <row r="3225" spans="30:32" x14ac:dyDescent="0.2">
      <c r="AD3225" s="11" t="s">
        <v>5952</v>
      </c>
      <c r="AE3225" s="10" t="s">
        <v>2324</v>
      </c>
      <c r="AF3225" s="10" t="s">
        <v>32</v>
      </c>
    </row>
    <row r="3226" spans="30:32" x14ac:dyDescent="0.2">
      <c r="AD3226" s="11" t="s">
        <v>5953</v>
      </c>
      <c r="AE3226" s="10" t="s">
        <v>1050</v>
      </c>
      <c r="AF3226" s="10" t="s">
        <v>32</v>
      </c>
    </row>
    <row r="3227" spans="30:32" x14ac:dyDescent="0.2">
      <c r="AD3227" s="11" t="s">
        <v>5954</v>
      </c>
      <c r="AE3227" s="10" t="s">
        <v>2332</v>
      </c>
      <c r="AF3227" s="10" t="s">
        <v>32</v>
      </c>
    </row>
    <row r="3228" spans="30:32" x14ac:dyDescent="0.2">
      <c r="AD3228" s="11" t="s">
        <v>5955</v>
      </c>
      <c r="AE3228" s="10" t="s">
        <v>5956</v>
      </c>
      <c r="AF3228" s="10" t="s">
        <v>32</v>
      </c>
    </row>
    <row r="3229" spans="30:32" x14ac:dyDescent="0.2">
      <c r="AD3229" s="11" t="s">
        <v>5957</v>
      </c>
      <c r="AE3229" s="10" t="s">
        <v>5210</v>
      </c>
      <c r="AF3229" s="10" t="s">
        <v>32</v>
      </c>
    </row>
    <row r="3230" spans="30:32" x14ac:dyDescent="0.2">
      <c r="AD3230" s="11" t="s">
        <v>5958</v>
      </c>
      <c r="AE3230" s="10" t="s">
        <v>5959</v>
      </c>
      <c r="AF3230" s="10" t="s">
        <v>32</v>
      </c>
    </row>
    <row r="3231" spans="30:32" x14ac:dyDescent="0.2">
      <c r="AD3231" s="11" t="s">
        <v>5960</v>
      </c>
      <c r="AE3231" s="10" t="s">
        <v>5961</v>
      </c>
      <c r="AF3231" s="10" t="s">
        <v>32</v>
      </c>
    </row>
    <row r="3232" spans="30:32" x14ac:dyDescent="0.2">
      <c r="AD3232" s="11" t="s">
        <v>5962</v>
      </c>
      <c r="AE3232" s="10" t="s">
        <v>5963</v>
      </c>
      <c r="AF3232" s="10" t="s">
        <v>32</v>
      </c>
    </row>
    <row r="3233" spans="30:32" x14ac:dyDescent="0.2">
      <c r="AD3233" s="11" t="s">
        <v>5964</v>
      </c>
      <c r="AE3233" s="10" t="s">
        <v>5965</v>
      </c>
      <c r="AF3233" s="10" t="s">
        <v>32</v>
      </c>
    </row>
    <row r="3234" spans="30:32" x14ac:dyDescent="0.2">
      <c r="AD3234" s="11" t="s">
        <v>5966</v>
      </c>
      <c r="AE3234" s="10" t="s">
        <v>5967</v>
      </c>
      <c r="AF3234" s="10" t="s">
        <v>32</v>
      </c>
    </row>
    <row r="3235" spans="30:32" x14ac:dyDescent="0.2">
      <c r="AD3235" s="11" t="s">
        <v>5968</v>
      </c>
      <c r="AE3235" s="10" t="s">
        <v>5969</v>
      </c>
      <c r="AF3235" s="10" t="s">
        <v>32</v>
      </c>
    </row>
    <row r="3236" spans="30:32" x14ac:dyDescent="0.2">
      <c r="AD3236" s="11" t="s">
        <v>5970</v>
      </c>
      <c r="AE3236" s="10" t="s">
        <v>5971</v>
      </c>
      <c r="AF3236" s="10" t="s">
        <v>32</v>
      </c>
    </row>
    <row r="3237" spans="30:32" x14ac:dyDescent="0.2">
      <c r="AD3237" s="11" t="s">
        <v>5972</v>
      </c>
      <c r="AE3237" s="10" t="s">
        <v>5973</v>
      </c>
      <c r="AF3237" s="10" t="s">
        <v>32</v>
      </c>
    </row>
    <row r="3238" spans="30:32" x14ac:dyDescent="0.2">
      <c r="AD3238" s="11" t="s">
        <v>5974</v>
      </c>
      <c r="AE3238" s="10" t="s">
        <v>5975</v>
      </c>
      <c r="AF3238" s="10" t="s">
        <v>32</v>
      </c>
    </row>
    <row r="3239" spans="30:32" x14ac:dyDescent="0.2">
      <c r="AD3239" s="11" t="s">
        <v>5976</v>
      </c>
      <c r="AE3239" s="10" t="s">
        <v>3559</v>
      </c>
      <c r="AF3239" s="10" t="s">
        <v>32</v>
      </c>
    </row>
    <row r="3240" spans="30:32" x14ac:dyDescent="0.2">
      <c r="AD3240" s="11" t="s">
        <v>5977</v>
      </c>
      <c r="AE3240" s="10" t="s">
        <v>5978</v>
      </c>
      <c r="AF3240" s="10" t="s">
        <v>32</v>
      </c>
    </row>
    <row r="3241" spans="30:32" x14ac:dyDescent="0.2">
      <c r="AD3241" s="11" t="s">
        <v>5979</v>
      </c>
      <c r="AE3241" s="10" t="s">
        <v>5980</v>
      </c>
      <c r="AF3241" s="10" t="s">
        <v>32</v>
      </c>
    </row>
    <row r="3242" spans="30:32" x14ac:dyDescent="0.2">
      <c r="AD3242" s="11" t="s">
        <v>5981</v>
      </c>
      <c r="AE3242" s="10" t="s">
        <v>5982</v>
      </c>
      <c r="AF3242" s="10" t="s">
        <v>32</v>
      </c>
    </row>
    <row r="3243" spans="30:32" x14ac:dyDescent="0.2">
      <c r="AD3243" s="11" t="s">
        <v>5983</v>
      </c>
      <c r="AE3243" s="10" t="s">
        <v>4103</v>
      </c>
      <c r="AF3243" s="10" t="s">
        <v>32</v>
      </c>
    </row>
    <row r="3244" spans="30:32" x14ac:dyDescent="0.2">
      <c r="AD3244" s="11" t="s">
        <v>5984</v>
      </c>
      <c r="AE3244" s="10" t="s">
        <v>4103</v>
      </c>
      <c r="AF3244" s="10" t="s">
        <v>32</v>
      </c>
    </row>
    <row r="3245" spans="30:32" x14ac:dyDescent="0.2">
      <c r="AD3245" s="11" t="s">
        <v>5985</v>
      </c>
      <c r="AE3245" s="10" t="s">
        <v>5986</v>
      </c>
      <c r="AF3245" s="10" t="s">
        <v>32</v>
      </c>
    </row>
    <row r="3246" spans="30:32" x14ac:dyDescent="0.2">
      <c r="AD3246" s="11" t="s">
        <v>5987</v>
      </c>
      <c r="AE3246" s="10" t="s">
        <v>5988</v>
      </c>
      <c r="AF3246" s="10" t="s">
        <v>32</v>
      </c>
    </row>
    <row r="3247" spans="30:32" x14ac:dyDescent="0.2">
      <c r="AD3247" s="11" t="s">
        <v>5989</v>
      </c>
      <c r="AE3247" s="10" t="s">
        <v>5990</v>
      </c>
      <c r="AF3247" s="10" t="s">
        <v>32</v>
      </c>
    </row>
    <row r="3248" spans="30:32" x14ac:dyDescent="0.2">
      <c r="AD3248" s="11" t="s">
        <v>5991</v>
      </c>
      <c r="AE3248" s="10" t="s">
        <v>5992</v>
      </c>
      <c r="AF3248" s="10" t="s">
        <v>32</v>
      </c>
    </row>
    <row r="3249" spans="30:32" x14ac:dyDescent="0.2">
      <c r="AD3249" s="11" t="s">
        <v>5993</v>
      </c>
      <c r="AE3249" s="10" t="s">
        <v>1142</v>
      </c>
      <c r="AF3249" s="10" t="s">
        <v>32</v>
      </c>
    </row>
    <row r="3250" spans="30:32" x14ac:dyDescent="0.2">
      <c r="AD3250" s="11" t="s">
        <v>5994</v>
      </c>
      <c r="AE3250" s="10" t="s">
        <v>5995</v>
      </c>
      <c r="AF3250" s="10" t="s">
        <v>32</v>
      </c>
    </row>
    <row r="3251" spans="30:32" x14ac:dyDescent="0.2">
      <c r="AD3251" s="11" t="s">
        <v>5996</v>
      </c>
      <c r="AE3251" s="10" t="s">
        <v>5997</v>
      </c>
      <c r="AF3251" s="10" t="s">
        <v>32</v>
      </c>
    </row>
    <row r="3252" spans="30:32" x14ac:dyDescent="0.2">
      <c r="AD3252" s="11" t="s">
        <v>5998</v>
      </c>
      <c r="AE3252" s="10" t="s">
        <v>5999</v>
      </c>
      <c r="AF3252" s="10" t="s">
        <v>32</v>
      </c>
    </row>
    <row r="3253" spans="30:32" x14ac:dyDescent="0.2">
      <c r="AD3253" s="11" t="s">
        <v>6000</v>
      </c>
      <c r="AE3253" s="10" t="s">
        <v>2408</v>
      </c>
      <c r="AF3253" s="10" t="s">
        <v>32</v>
      </c>
    </row>
    <row r="3254" spans="30:32" x14ac:dyDescent="0.2">
      <c r="AD3254" s="11" t="s">
        <v>6001</v>
      </c>
      <c r="AE3254" s="10" t="s">
        <v>2408</v>
      </c>
      <c r="AF3254" s="10" t="s">
        <v>32</v>
      </c>
    </row>
    <row r="3255" spans="30:32" x14ac:dyDescent="0.2">
      <c r="AD3255" s="11" t="s">
        <v>6002</v>
      </c>
      <c r="AE3255" s="10" t="s">
        <v>6003</v>
      </c>
      <c r="AF3255" s="10" t="s">
        <v>32</v>
      </c>
    </row>
    <row r="3256" spans="30:32" x14ac:dyDescent="0.2">
      <c r="AD3256" s="11" t="s">
        <v>6004</v>
      </c>
      <c r="AE3256" s="10" t="s">
        <v>3569</v>
      </c>
      <c r="AF3256" s="10" t="s">
        <v>32</v>
      </c>
    </row>
    <row r="3257" spans="30:32" x14ac:dyDescent="0.2">
      <c r="AD3257" s="11" t="s">
        <v>6005</v>
      </c>
      <c r="AE3257" s="10" t="s">
        <v>2412</v>
      </c>
      <c r="AF3257" s="10" t="s">
        <v>32</v>
      </c>
    </row>
    <row r="3258" spans="30:32" x14ac:dyDescent="0.2">
      <c r="AD3258" s="11" t="s">
        <v>6006</v>
      </c>
      <c r="AE3258" s="10" t="s">
        <v>6007</v>
      </c>
      <c r="AF3258" s="10" t="s">
        <v>32</v>
      </c>
    </row>
    <row r="3259" spans="30:32" x14ac:dyDescent="0.2">
      <c r="AD3259" s="11" t="s">
        <v>6008</v>
      </c>
      <c r="AE3259" s="10" t="s">
        <v>6009</v>
      </c>
      <c r="AF3259" s="10" t="s">
        <v>32</v>
      </c>
    </row>
    <row r="3260" spans="30:32" x14ac:dyDescent="0.2">
      <c r="AD3260" s="11" t="s">
        <v>6010</v>
      </c>
      <c r="AE3260" s="10" t="s">
        <v>6011</v>
      </c>
      <c r="AF3260" s="10" t="s">
        <v>32</v>
      </c>
    </row>
    <row r="3261" spans="30:32" x14ac:dyDescent="0.2">
      <c r="AD3261" s="11" t="s">
        <v>6012</v>
      </c>
      <c r="AE3261" s="10" t="s">
        <v>6013</v>
      </c>
      <c r="AF3261" s="10" t="s">
        <v>32</v>
      </c>
    </row>
    <row r="3262" spans="30:32" x14ac:dyDescent="0.2">
      <c r="AD3262" s="11" t="s">
        <v>6014</v>
      </c>
      <c r="AE3262" s="10" t="s">
        <v>6015</v>
      </c>
      <c r="AF3262" s="10" t="s">
        <v>32</v>
      </c>
    </row>
    <row r="3263" spans="30:32" x14ac:dyDescent="0.2">
      <c r="AD3263" s="11" t="s">
        <v>6016</v>
      </c>
      <c r="AE3263" s="10" t="s">
        <v>6017</v>
      </c>
      <c r="AF3263" s="10" t="s">
        <v>32</v>
      </c>
    </row>
    <row r="3264" spans="30:32" x14ac:dyDescent="0.2">
      <c r="AD3264" s="11" t="s">
        <v>6018</v>
      </c>
      <c r="AE3264" s="10" t="s">
        <v>6019</v>
      </c>
      <c r="AF3264" s="10" t="s">
        <v>32</v>
      </c>
    </row>
    <row r="3265" spans="30:32" x14ac:dyDescent="0.2">
      <c r="AD3265" s="11" t="s">
        <v>6020</v>
      </c>
      <c r="AE3265" s="10" t="s">
        <v>2420</v>
      </c>
      <c r="AF3265" s="10" t="s">
        <v>32</v>
      </c>
    </row>
    <row r="3266" spans="30:32" x14ac:dyDescent="0.2">
      <c r="AD3266" s="11" t="s">
        <v>6021</v>
      </c>
      <c r="AE3266" s="10" t="s">
        <v>2420</v>
      </c>
      <c r="AF3266" s="10" t="s">
        <v>32</v>
      </c>
    </row>
    <row r="3267" spans="30:32" x14ac:dyDescent="0.2">
      <c r="AD3267" s="11" t="s">
        <v>6022</v>
      </c>
      <c r="AE3267" s="10" t="s">
        <v>2420</v>
      </c>
      <c r="AF3267" s="10" t="s">
        <v>32</v>
      </c>
    </row>
    <row r="3268" spans="30:32" x14ac:dyDescent="0.2">
      <c r="AD3268" s="11" t="s">
        <v>6023</v>
      </c>
      <c r="AE3268" s="10" t="s">
        <v>2420</v>
      </c>
      <c r="AF3268" s="10" t="s">
        <v>32</v>
      </c>
    </row>
    <row r="3269" spans="30:32" x14ac:dyDescent="0.2">
      <c r="AD3269" s="11" t="s">
        <v>6024</v>
      </c>
      <c r="AE3269" s="10" t="s">
        <v>6025</v>
      </c>
      <c r="AF3269" s="10" t="s">
        <v>32</v>
      </c>
    </row>
    <row r="3270" spans="30:32" x14ac:dyDescent="0.2">
      <c r="AD3270" s="11" t="s">
        <v>6026</v>
      </c>
      <c r="AE3270" s="10" t="s">
        <v>6027</v>
      </c>
      <c r="AF3270" s="10" t="s">
        <v>32</v>
      </c>
    </row>
    <row r="3271" spans="30:32" x14ac:dyDescent="0.2">
      <c r="AD3271" s="11" t="s">
        <v>6028</v>
      </c>
      <c r="AE3271" s="10" t="s">
        <v>6029</v>
      </c>
      <c r="AF3271" s="10" t="s">
        <v>32</v>
      </c>
    </row>
    <row r="3272" spans="30:32" x14ac:dyDescent="0.2">
      <c r="AD3272" s="11" t="s">
        <v>6030</v>
      </c>
      <c r="AE3272" s="10" t="s">
        <v>6031</v>
      </c>
      <c r="AF3272" s="10" t="s">
        <v>32</v>
      </c>
    </row>
    <row r="3273" spans="30:32" x14ac:dyDescent="0.2">
      <c r="AD3273" s="11" t="s">
        <v>6032</v>
      </c>
      <c r="AE3273" s="10" t="s">
        <v>5986</v>
      </c>
      <c r="AF3273" s="10" t="s">
        <v>32</v>
      </c>
    </row>
    <row r="3274" spans="30:32" x14ac:dyDescent="0.2">
      <c r="AD3274" s="11" t="s">
        <v>6033</v>
      </c>
      <c r="AE3274" s="10" t="s">
        <v>5986</v>
      </c>
      <c r="AF3274" s="10" t="s">
        <v>32</v>
      </c>
    </row>
    <row r="3275" spans="30:32" x14ac:dyDescent="0.2">
      <c r="AD3275" s="11" t="s">
        <v>6034</v>
      </c>
      <c r="AE3275" s="10" t="s">
        <v>5986</v>
      </c>
      <c r="AF3275" s="10" t="s">
        <v>32</v>
      </c>
    </row>
    <row r="3276" spans="30:32" x14ac:dyDescent="0.2">
      <c r="AD3276" s="11" t="s">
        <v>6035</v>
      </c>
      <c r="AE3276" s="10" t="s">
        <v>6036</v>
      </c>
      <c r="AF3276" s="10" t="s">
        <v>32</v>
      </c>
    </row>
    <row r="3277" spans="30:32" x14ac:dyDescent="0.2">
      <c r="AD3277" s="11" t="s">
        <v>6037</v>
      </c>
      <c r="AE3277" s="10" t="s">
        <v>6038</v>
      </c>
      <c r="AF3277" s="10" t="s">
        <v>32</v>
      </c>
    </row>
    <row r="3278" spans="30:32" x14ac:dyDescent="0.2">
      <c r="AD3278" s="11" t="s">
        <v>6039</v>
      </c>
      <c r="AE3278" s="10" t="s">
        <v>3135</v>
      </c>
      <c r="AF3278" s="10" t="s">
        <v>32</v>
      </c>
    </row>
    <row r="3279" spans="30:32" x14ac:dyDescent="0.2">
      <c r="AD3279" s="11" t="s">
        <v>6040</v>
      </c>
      <c r="AE3279" s="10" t="s">
        <v>6041</v>
      </c>
      <c r="AF3279" s="10" t="s">
        <v>32</v>
      </c>
    </row>
    <row r="3280" spans="30:32" x14ac:dyDescent="0.2">
      <c r="AD3280" s="11" t="s">
        <v>6042</v>
      </c>
      <c r="AE3280" s="10" t="s">
        <v>4173</v>
      </c>
      <c r="AF3280" s="10" t="s">
        <v>32</v>
      </c>
    </row>
    <row r="3281" spans="30:32" x14ac:dyDescent="0.2">
      <c r="AD3281" s="11" t="s">
        <v>6043</v>
      </c>
      <c r="AE3281" s="10" t="s">
        <v>6044</v>
      </c>
      <c r="AF3281" s="10" t="s">
        <v>32</v>
      </c>
    </row>
    <row r="3282" spans="30:32" x14ac:dyDescent="0.2">
      <c r="AD3282" s="11" t="s">
        <v>6045</v>
      </c>
      <c r="AE3282" s="10" t="s">
        <v>6046</v>
      </c>
      <c r="AF3282" s="10" t="s">
        <v>32</v>
      </c>
    </row>
    <row r="3283" spans="30:32" x14ac:dyDescent="0.2">
      <c r="AD3283" s="11" t="s">
        <v>6047</v>
      </c>
      <c r="AE3283" s="10" t="s">
        <v>6046</v>
      </c>
      <c r="AF3283" s="10" t="s">
        <v>32</v>
      </c>
    </row>
    <row r="3284" spans="30:32" x14ac:dyDescent="0.2">
      <c r="AD3284" s="11" t="s">
        <v>6048</v>
      </c>
      <c r="AE3284" s="10" t="s">
        <v>3173</v>
      </c>
      <c r="AF3284" s="10" t="s">
        <v>32</v>
      </c>
    </row>
    <row r="3285" spans="30:32" x14ac:dyDescent="0.2">
      <c r="AD3285" s="11" t="s">
        <v>6049</v>
      </c>
      <c r="AE3285" s="10" t="s">
        <v>6046</v>
      </c>
      <c r="AF3285" s="10" t="s">
        <v>32</v>
      </c>
    </row>
    <row r="3286" spans="30:32" x14ac:dyDescent="0.2">
      <c r="AD3286" s="11" t="s">
        <v>6050</v>
      </c>
      <c r="AE3286" s="10" t="s">
        <v>6046</v>
      </c>
      <c r="AF3286" s="10" t="s">
        <v>32</v>
      </c>
    </row>
    <row r="3287" spans="30:32" x14ac:dyDescent="0.2">
      <c r="AD3287" s="11" t="s">
        <v>6051</v>
      </c>
      <c r="AE3287" s="10" t="s">
        <v>6052</v>
      </c>
      <c r="AF3287" s="10" t="s">
        <v>32</v>
      </c>
    </row>
    <row r="3288" spans="30:32" x14ac:dyDescent="0.2">
      <c r="AD3288" s="11" t="s">
        <v>6053</v>
      </c>
      <c r="AE3288" s="10" t="s">
        <v>3153</v>
      </c>
      <c r="AF3288" s="10" t="s">
        <v>32</v>
      </c>
    </row>
    <row r="3289" spans="30:32" x14ac:dyDescent="0.2">
      <c r="AD3289" s="11" t="s">
        <v>6054</v>
      </c>
      <c r="AE3289" s="10" t="s">
        <v>6055</v>
      </c>
      <c r="AF3289" s="10" t="s">
        <v>32</v>
      </c>
    </row>
    <row r="3290" spans="30:32" x14ac:dyDescent="0.2">
      <c r="AD3290" s="11" t="s">
        <v>6056</v>
      </c>
      <c r="AE3290" s="10" t="s">
        <v>2346</v>
      </c>
      <c r="AF3290" s="10" t="s">
        <v>32</v>
      </c>
    </row>
    <row r="3291" spans="30:32" x14ac:dyDescent="0.2">
      <c r="AD3291" s="11" t="s">
        <v>6057</v>
      </c>
      <c r="AE3291" s="10" t="s">
        <v>6058</v>
      </c>
      <c r="AF3291" s="10" t="s">
        <v>32</v>
      </c>
    </row>
    <row r="3292" spans="30:32" x14ac:dyDescent="0.2">
      <c r="AD3292" s="11" t="s">
        <v>6059</v>
      </c>
      <c r="AE3292" s="10" t="s">
        <v>6060</v>
      </c>
      <c r="AF3292" s="10" t="s">
        <v>32</v>
      </c>
    </row>
    <row r="3293" spans="30:32" x14ac:dyDescent="0.2">
      <c r="AD3293" s="11" t="s">
        <v>6061</v>
      </c>
      <c r="AE3293" s="10" t="s">
        <v>6062</v>
      </c>
      <c r="AF3293" s="10" t="s">
        <v>32</v>
      </c>
    </row>
    <row r="3294" spans="30:32" x14ac:dyDescent="0.2">
      <c r="AD3294" s="11" t="s">
        <v>6063</v>
      </c>
      <c r="AE3294" s="10" t="s">
        <v>6064</v>
      </c>
      <c r="AF3294" s="10" t="s">
        <v>32</v>
      </c>
    </row>
    <row r="3295" spans="30:32" x14ac:dyDescent="0.2">
      <c r="AD3295" s="11" t="s">
        <v>6065</v>
      </c>
      <c r="AE3295" s="10" t="s">
        <v>6066</v>
      </c>
      <c r="AF3295" s="10" t="s">
        <v>32</v>
      </c>
    </row>
    <row r="3296" spans="30:32" x14ac:dyDescent="0.2">
      <c r="AD3296" s="11" t="s">
        <v>6067</v>
      </c>
      <c r="AE3296" s="10" t="s">
        <v>6068</v>
      </c>
      <c r="AF3296" s="10" t="s">
        <v>32</v>
      </c>
    </row>
    <row r="3297" spans="30:32" x14ac:dyDescent="0.2">
      <c r="AD3297" s="11" t="s">
        <v>6069</v>
      </c>
      <c r="AE3297" s="10" t="s">
        <v>6070</v>
      </c>
      <c r="AF3297" s="10" t="s">
        <v>32</v>
      </c>
    </row>
    <row r="3298" spans="30:32" x14ac:dyDescent="0.2">
      <c r="AD3298" s="11" t="s">
        <v>6071</v>
      </c>
      <c r="AE3298" s="10" t="s">
        <v>6072</v>
      </c>
      <c r="AF3298" s="10" t="s">
        <v>32</v>
      </c>
    </row>
    <row r="3299" spans="30:32" x14ac:dyDescent="0.2">
      <c r="AD3299" s="11" t="s">
        <v>6073</v>
      </c>
      <c r="AE3299" s="10" t="s">
        <v>6074</v>
      </c>
      <c r="AF3299" s="10" t="s">
        <v>32</v>
      </c>
    </row>
    <row r="3300" spans="30:32" x14ac:dyDescent="0.2">
      <c r="AD3300" s="11" t="s">
        <v>6075</v>
      </c>
      <c r="AE3300" s="10" t="s">
        <v>6076</v>
      </c>
      <c r="AF3300" s="10" t="s">
        <v>32</v>
      </c>
    </row>
    <row r="3301" spans="30:32" x14ac:dyDescent="0.2">
      <c r="AD3301" s="11" t="s">
        <v>6077</v>
      </c>
      <c r="AE3301" s="10" t="s">
        <v>6078</v>
      </c>
      <c r="AF3301" s="10" t="s">
        <v>32</v>
      </c>
    </row>
    <row r="3302" spans="30:32" x14ac:dyDescent="0.2">
      <c r="AD3302" s="11" t="s">
        <v>6079</v>
      </c>
      <c r="AE3302" s="10" t="s">
        <v>6080</v>
      </c>
      <c r="AF3302" s="10" t="s">
        <v>32</v>
      </c>
    </row>
    <row r="3303" spans="30:32" x14ac:dyDescent="0.2">
      <c r="AD3303" s="11" t="s">
        <v>6081</v>
      </c>
      <c r="AE3303" s="10" t="s">
        <v>6082</v>
      </c>
      <c r="AF3303" s="10" t="s">
        <v>32</v>
      </c>
    </row>
    <row r="3304" spans="30:32" x14ac:dyDescent="0.2">
      <c r="AD3304" s="11" t="s">
        <v>6083</v>
      </c>
      <c r="AE3304" s="10" t="s">
        <v>6084</v>
      </c>
      <c r="AF3304" s="10" t="s">
        <v>32</v>
      </c>
    </row>
    <row r="3305" spans="30:32" x14ac:dyDescent="0.2">
      <c r="AD3305" s="11" t="s">
        <v>6085</v>
      </c>
      <c r="AE3305" s="10" t="s">
        <v>6086</v>
      </c>
      <c r="AF3305" s="10" t="s">
        <v>32</v>
      </c>
    </row>
    <row r="3306" spans="30:32" x14ac:dyDescent="0.2">
      <c r="AD3306" s="11" t="s">
        <v>6087</v>
      </c>
      <c r="AE3306" s="10" t="s">
        <v>6088</v>
      </c>
      <c r="AF3306" s="10" t="s">
        <v>32</v>
      </c>
    </row>
    <row r="3307" spans="30:32" x14ac:dyDescent="0.2">
      <c r="AD3307" s="11" t="s">
        <v>6089</v>
      </c>
      <c r="AE3307" s="10" t="s">
        <v>6090</v>
      </c>
      <c r="AF3307" s="10" t="s">
        <v>32</v>
      </c>
    </row>
    <row r="3308" spans="30:32" x14ac:dyDescent="0.2">
      <c r="AD3308" s="11" t="s">
        <v>6091</v>
      </c>
      <c r="AE3308" s="10" t="s">
        <v>3177</v>
      </c>
      <c r="AF3308" s="10" t="s">
        <v>32</v>
      </c>
    </row>
    <row r="3309" spans="30:32" x14ac:dyDescent="0.2">
      <c r="AD3309" s="11" t="s">
        <v>6092</v>
      </c>
      <c r="AE3309" s="10" t="s">
        <v>6093</v>
      </c>
      <c r="AF3309" s="10" t="s">
        <v>32</v>
      </c>
    </row>
    <row r="3310" spans="30:32" x14ac:dyDescent="0.2">
      <c r="AD3310" s="11" t="s">
        <v>6094</v>
      </c>
      <c r="AE3310" s="10" t="s">
        <v>6095</v>
      </c>
      <c r="AF3310" s="10" t="s">
        <v>32</v>
      </c>
    </row>
    <row r="3311" spans="30:32" x14ac:dyDescent="0.2">
      <c r="AD3311" s="11" t="s">
        <v>6096</v>
      </c>
      <c r="AE3311" s="10" t="s">
        <v>6097</v>
      </c>
      <c r="AF3311" s="10" t="s">
        <v>32</v>
      </c>
    </row>
    <row r="3312" spans="30:32" x14ac:dyDescent="0.2">
      <c r="AD3312" s="11" t="s">
        <v>6098</v>
      </c>
      <c r="AE3312" s="10" t="s">
        <v>6099</v>
      </c>
      <c r="AF3312" s="10" t="s">
        <v>32</v>
      </c>
    </row>
    <row r="3313" spans="30:32" x14ac:dyDescent="0.2">
      <c r="AD3313" s="11" t="s">
        <v>6100</v>
      </c>
      <c r="AE3313" s="10" t="s">
        <v>6101</v>
      </c>
      <c r="AF3313" s="10" t="s">
        <v>32</v>
      </c>
    </row>
    <row r="3314" spans="30:32" x14ac:dyDescent="0.2">
      <c r="AD3314" s="11" t="s">
        <v>6102</v>
      </c>
      <c r="AE3314" s="10" t="s">
        <v>6103</v>
      </c>
      <c r="AF3314" s="10" t="s">
        <v>32</v>
      </c>
    </row>
    <row r="3315" spans="30:32" x14ac:dyDescent="0.2">
      <c r="AD3315" s="11" t="s">
        <v>6104</v>
      </c>
      <c r="AE3315" s="10" t="s">
        <v>6105</v>
      </c>
      <c r="AF3315" s="10" t="s">
        <v>32</v>
      </c>
    </row>
    <row r="3316" spans="30:32" x14ac:dyDescent="0.2">
      <c r="AD3316" s="11" t="s">
        <v>6106</v>
      </c>
      <c r="AE3316" s="10" t="s">
        <v>6107</v>
      </c>
      <c r="AF3316" s="10" t="s">
        <v>32</v>
      </c>
    </row>
    <row r="3317" spans="30:32" x14ac:dyDescent="0.2">
      <c r="AD3317" s="11" t="s">
        <v>6108</v>
      </c>
      <c r="AE3317" s="10" t="s">
        <v>6109</v>
      </c>
      <c r="AF3317" s="10" t="s">
        <v>32</v>
      </c>
    </row>
    <row r="3318" spans="30:32" x14ac:dyDescent="0.2">
      <c r="AD3318" s="11" t="s">
        <v>6110</v>
      </c>
      <c r="AE3318" s="10" t="s">
        <v>6111</v>
      </c>
      <c r="AF3318" s="10" t="s">
        <v>32</v>
      </c>
    </row>
    <row r="3319" spans="30:32" x14ac:dyDescent="0.2">
      <c r="AD3319" s="11" t="s">
        <v>6112</v>
      </c>
      <c r="AE3319" s="10" t="s">
        <v>6113</v>
      </c>
      <c r="AF3319" s="10" t="s">
        <v>32</v>
      </c>
    </row>
    <row r="3320" spans="30:32" x14ac:dyDescent="0.2">
      <c r="AD3320" s="11" t="s">
        <v>6114</v>
      </c>
      <c r="AE3320" s="10" t="s">
        <v>6115</v>
      </c>
      <c r="AF3320" s="10" t="s">
        <v>32</v>
      </c>
    </row>
    <row r="3321" spans="30:32" x14ac:dyDescent="0.2">
      <c r="AD3321" s="11" t="s">
        <v>6116</v>
      </c>
      <c r="AE3321" s="10" t="s">
        <v>6117</v>
      </c>
      <c r="AF3321" s="10" t="s">
        <v>32</v>
      </c>
    </row>
    <row r="3322" spans="30:32" x14ac:dyDescent="0.2">
      <c r="AD3322" s="11" t="s">
        <v>6118</v>
      </c>
      <c r="AE3322" s="10" t="s">
        <v>6119</v>
      </c>
      <c r="AF3322" s="10" t="s">
        <v>32</v>
      </c>
    </row>
    <row r="3323" spans="30:32" x14ac:dyDescent="0.2">
      <c r="AD3323" s="11" t="s">
        <v>6120</v>
      </c>
      <c r="AE3323" s="10" t="s">
        <v>6119</v>
      </c>
      <c r="AF3323" s="10" t="s">
        <v>32</v>
      </c>
    </row>
    <row r="3324" spans="30:32" x14ac:dyDescent="0.2">
      <c r="AD3324" s="11" t="s">
        <v>6121</v>
      </c>
      <c r="AE3324" s="10" t="s">
        <v>6119</v>
      </c>
      <c r="AF3324" s="10" t="s">
        <v>32</v>
      </c>
    </row>
    <row r="3325" spans="30:32" x14ac:dyDescent="0.2">
      <c r="AD3325" s="11" t="s">
        <v>6122</v>
      </c>
      <c r="AE3325" s="10" t="s">
        <v>6119</v>
      </c>
      <c r="AF3325" s="10" t="s">
        <v>32</v>
      </c>
    </row>
    <row r="3326" spans="30:32" x14ac:dyDescent="0.2">
      <c r="AD3326" s="11" t="s">
        <v>6123</v>
      </c>
      <c r="AE3326" s="10" t="s">
        <v>6124</v>
      </c>
      <c r="AF3326" s="10" t="s">
        <v>32</v>
      </c>
    </row>
    <row r="3327" spans="30:32" x14ac:dyDescent="0.2">
      <c r="AD3327" s="11" t="s">
        <v>6125</v>
      </c>
      <c r="AE3327" s="10" t="s">
        <v>6126</v>
      </c>
      <c r="AF3327" s="10" t="s">
        <v>32</v>
      </c>
    </row>
    <row r="3328" spans="30:32" x14ac:dyDescent="0.2">
      <c r="AD3328" s="11" t="s">
        <v>6127</v>
      </c>
      <c r="AE3328" s="10" t="s">
        <v>6128</v>
      </c>
      <c r="AF3328" s="10" t="s">
        <v>32</v>
      </c>
    </row>
    <row r="3329" spans="30:32" x14ac:dyDescent="0.2">
      <c r="AD3329" s="11" t="s">
        <v>6129</v>
      </c>
      <c r="AE3329" s="10" t="s">
        <v>6130</v>
      </c>
      <c r="AF3329" s="10" t="s">
        <v>32</v>
      </c>
    </row>
    <row r="3330" spans="30:32" x14ac:dyDescent="0.2">
      <c r="AD3330" s="11" t="s">
        <v>6131</v>
      </c>
      <c r="AE3330" s="10" t="s">
        <v>6132</v>
      </c>
      <c r="AF3330" s="10" t="s">
        <v>32</v>
      </c>
    </row>
    <row r="3331" spans="30:32" x14ac:dyDescent="0.2">
      <c r="AD3331" s="11" t="s">
        <v>6133</v>
      </c>
      <c r="AE3331" s="10" t="s">
        <v>6134</v>
      </c>
      <c r="AF3331" s="10" t="s">
        <v>32</v>
      </c>
    </row>
    <row r="3332" spans="30:32" x14ac:dyDescent="0.2">
      <c r="AD3332" s="11" t="s">
        <v>6135</v>
      </c>
      <c r="AE3332" s="10" t="s">
        <v>6136</v>
      </c>
      <c r="AF3332" s="10" t="s">
        <v>32</v>
      </c>
    </row>
    <row r="3333" spans="30:32" x14ac:dyDescent="0.2">
      <c r="AD3333" s="11" t="s">
        <v>6137</v>
      </c>
      <c r="AE3333" s="10" t="s">
        <v>6138</v>
      </c>
      <c r="AF3333" s="10" t="s">
        <v>32</v>
      </c>
    </row>
    <row r="3334" spans="30:32" x14ac:dyDescent="0.2">
      <c r="AD3334" s="11" t="s">
        <v>6139</v>
      </c>
      <c r="AE3334" s="10" t="s">
        <v>6140</v>
      </c>
      <c r="AF3334" s="10" t="s">
        <v>32</v>
      </c>
    </row>
    <row r="3335" spans="30:32" x14ac:dyDescent="0.2">
      <c r="AD3335" s="11" t="s">
        <v>6141</v>
      </c>
      <c r="AE3335" s="10" t="s">
        <v>6142</v>
      </c>
      <c r="AF3335" s="10" t="s">
        <v>32</v>
      </c>
    </row>
    <row r="3336" spans="30:32" x14ac:dyDescent="0.2">
      <c r="AD3336" s="11" t="s">
        <v>6143</v>
      </c>
      <c r="AE3336" s="10" t="s">
        <v>6144</v>
      </c>
      <c r="AF3336" s="10" t="s">
        <v>32</v>
      </c>
    </row>
    <row r="3337" spans="30:32" x14ac:dyDescent="0.2">
      <c r="AD3337" s="11" t="s">
        <v>6145</v>
      </c>
      <c r="AE3337" s="10" t="s">
        <v>6146</v>
      </c>
      <c r="AF3337" s="10" t="s">
        <v>32</v>
      </c>
    </row>
    <row r="3338" spans="30:32" x14ac:dyDescent="0.2">
      <c r="AD3338" s="11" t="s">
        <v>6147</v>
      </c>
      <c r="AE3338" s="10" t="s">
        <v>6148</v>
      </c>
      <c r="AF3338" s="10" t="s">
        <v>32</v>
      </c>
    </row>
    <row r="3339" spans="30:32" x14ac:dyDescent="0.2">
      <c r="AD3339" s="11" t="s">
        <v>6149</v>
      </c>
      <c r="AE3339" s="10" t="s">
        <v>6150</v>
      </c>
      <c r="AF3339" s="10" t="s">
        <v>32</v>
      </c>
    </row>
    <row r="3340" spans="30:32" x14ac:dyDescent="0.2">
      <c r="AD3340" s="11" t="s">
        <v>6151</v>
      </c>
      <c r="AE3340" s="10" t="s">
        <v>6152</v>
      </c>
      <c r="AF3340" s="10" t="s">
        <v>32</v>
      </c>
    </row>
    <row r="3341" spans="30:32" x14ac:dyDescent="0.2">
      <c r="AD3341" s="11" t="s">
        <v>6153</v>
      </c>
      <c r="AE3341" s="10" t="s">
        <v>6154</v>
      </c>
      <c r="AF3341" s="10" t="s">
        <v>32</v>
      </c>
    </row>
    <row r="3342" spans="30:32" x14ac:dyDescent="0.2">
      <c r="AD3342" s="11" t="s">
        <v>6155</v>
      </c>
      <c r="AE3342" s="10" t="s">
        <v>6156</v>
      </c>
      <c r="AF3342" s="10" t="s">
        <v>32</v>
      </c>
    </row>
    <row r="3343" spans="30:32" x14ac:dyDescent="0.2">
      <c r="AD3343" s="11" t="s">
        <v>6157</v>
      </c>
      <c r="AE3343" s="10" t="s">
        <v>6158</v>
      </c>
      <c r="AF3343" s="10" t="s">
        <v>32</v>
      </c>
    </row>
    <row r="3344" spans="30:32" x14ac:dyDescent="0.2">
      <c r="AD3344" s="11" t="s">
        <v>6159</v>
      </c>
      <c r="AE3344" s="10" t="s">
        <v>1311</v>
      </c>
      <c r="AF3344" s="10" t="s">
        <v>32</v>
      </c>
    </row>
    <row r="3345" spans="30:32" x14ac:dyDescent="0.2">
      <c r="AD3345" s="11" t="s">
        <v>6160</v>
      </c>
      <c r="AE3345" s="10" t="s">
        <v>6161</v>
      </c>
      <c r="AF3345" s="10" t="s">
        <v>32</v>
      </c>
    </row>
    <row r="3346" spans="30:32" x14ac:dyDescent="0.2">
      <c r="AD3346" s="11" t="s">
        <v>6162</v>
      </c>
      <c r="AE3346" s="10" t="s">
        <v>3210</v>
      </c>
      <c r="AF3346" s="10" t="s">
        <v>32</v>
      </c>
    </row>
    <row r="3347" spans="30:32" x14ac:dyDescent="0.2">
      <c r="AD3347" s="11" t="s">
        <v>6163</v>
      </c>
      <c r="AE3347" s="10" t="s">
        <v>6164</v>
      </c>
      <c r="AF3347" s="10" t="s">
        <v>32</v>
      </c>
    </row>
    <row r="3348" spans="30:32" x14ac:dyDescent="0.2">
      <c r="AD3348" s="11" t="s">
        <v>6165</v>
      </c>
      <c r="AE3348" s="10" t="s">
        <v>6166</v>
      </c>
      <c r="AF3348" s="10" t="s">
        <v>32</v>
      </c>
    </row>
    <row r="3349" spans="30:32" x14ac:dyDescent="0.2">
      <c r="AD3349" s="11" t="s">
        <v>6167</v>
      </c>
      <c r="AE3349" s="10" t="s">
        <v>6168</v>
      </c>
      <c r="AF3349" s="10" t="s">
        <v>32</v>
      </c>
    </row>
    <row r="3350" spans="30:32" x14ac:dyDescent="0.2">
      <c r="AD3350" s="11" t="s">
        <v>6169</v>
      </c>
      <c r="AE3350" s="10" t="s">
        <v>6170</v>
      </c>
      <c r="AF3350" s="10" t="s">
        <v>32</v>
      </c>
    </row>
    <row r="3351" spans="30:32" x14ac:dyDescent="0.2">
      <c r="AD3351" s="11" t="s">
        <v>6171</v>
      </c>
      <c r="AE3351" s="10" t="s">
        <v>6172</v>
      </c>
      <c r="AF3351" s="10" t="s">
        <v>32</v>
      </c>
    </row>
    <row r="3352" spans="30:32" x14ac:dyDescent="0.2">
      <c r="AD3352" s="11" t="s">
        <v>6173</v>
      </c>
      <c r="AE3352" s="10" t="s">
        <v>6174</v>
      </c>
      <c r="AF3352" s="10" t="s">
        <v>32</v>
      </c>
    </row>
    <row r="3353" spans="30:32" x14ac:dyDescent="0.2">
      <c r="AD3353" s="11" t="s">
        <v>6175</v>
      </c>
      <c r="AE3353" s="10" t="s">
        <v>6176</v>
      </c>
      <c r="AF3353" s="10" t="s">
        <v>32</v>
      </c>
    </row>
    <row r="3354" spans="30:32" x14ac:dyDescent="0.2">
      <c r="AD3354" s="11" t="s">
        <v>6177</v>
      </c>
      <c r="AE3354" s="10" t="s">
        <v>6178</v>
      </c>
      <c r="AF3354" s="10" t="s">
        <v>32</v>
      </c>
    </row>
    <row r="3355" spans="30:32" x14ac:dyDescent="0.2">
      <c r="AD3355" s="11" t="s">
        <v>6179</v>
      </c>
      <c r="AE3355" s="10" t="s">
        <v>6180</v>
      </c>
      <c r="AF3355" s="10" t="s">
        <v>32</v>
      </c>
    </row>
    <row r="3356" spans="30:32" x14ac:dyDescent="0.2">
      <c r="AD3356" s="11" t="s">
        <v>6181</v>
      </c>
      <c r="AE3356" s="10" t="s">
        <v>6182</v>
      </c>
      <c r="AF3356" s="10" t="s">
        <v>32</v>
      </c>
    </row>
    <row r="3357" spans="30:32" x14ac:dyDescent="0.2">
      <c r="AD3357" s="11" t="s">
        <v>6183</v>
      </c>
      <c r="AE3357" s="10" t="s">
        <v>6184</v>
      </c>
      <c r="AF3357" s="10" t="s">
        <v>32</v>
      </c>
    </row>
    <row r="3358" spans="30:32" x14ac:dyDescent="0.2">
      <c r="AD3358" s="11" t="s">
        <v>6185</v>
      </c>
      <c r="AE3358" s="10" t="s">
        <v>4288</v>
      </c>
      <c r="AF3358" s="10" t="s">
        <v>32</v>
      </c>
    </row>
    <row r="3359" spans="30:32" x14ac:dyDescent="0.2">
      <c r="AD3359" s="11" t="s">
        <v>6186</v>
      </c>
      <c r="AE3359" s="10" t="s">
        <v>6187</v>
      </c>
      <c r="AF3359" s="10" t="s">
        <v>32</v>
      </c>
    </row>
    <row r="3360" spans="30:32" x14ac:dyDescent="0.2">
      <c r="AD3360" s="11" t="s">
        <v>6188</v>
      </c>
      <c r="AE3360" s="10" t="s">
        <v>6189</v>
      </c>
      <c r="AF3360" s="10" t="s">
        <v>32</v>
      </c>
    </row>
    <row r="3361" spans="30:32" x14ac:dyDescent="0.2">
      <c r="AD3361" s="11" t="s">
        <v>6190</v>
      </c>
      <c r="AE3361" s="10" t="s">
        <v>6191</v>
      </c>
      <c r="AF3361" s="10" t="s">
        <v>32</v>
      </c>
    </row>
    <row r="3362" spans="30:32" x14ac:dyDescent="0.2">
      <c r="AD3362" s="11" t="s">
        <v>6192</v>
      </c>
      <c r="AE3362" s="10" t="s">
        <v>6193</v>
      </c>
      <c r="AF3362" s="10" t="s">
        <v>32</v>
      </c>
    </row>
    <row r="3363" spans="30:32" x14ac:dyDescent="0.2">
      <c r="AD3363" s="11" t="s">
        <v>6194</v>
      </c>
      <c r="AE3363" s="10" t="s">
        <v>6195</v>
      </c>
      <c r="AF3363" s="10" t="s">
        <v>32</v>
      </c>
    </row>
    <row r="3364" spans="30:32" x14ac:dyDescent="0.2">
      <c r="AD3364" s="11" t="s">
        <v>6196</v>
      </c>
      <c r="AE3364" s="10" t="s">
        <v>6197</v>
      </c>
      <c r="AF3364" s="10" t="s">
        <v>32</v>
      </c>
    </row>
    <row r="3365" spans="30:32" x14ac:dyDescent="0.2">
      <c r="AD3365" s="11" t="s">
        <v>6198</v>
      </c>
      <c r="AE3365" s="10" t="s">
        <v>6199</v>
      </c>
      <c r="AF3365" s="10" t="s">
        <v>32</v>
      </c>
    </row>
    <row r="3366" spans="30:32" x14ac:dyDescent="0.2">
      <c r="AD3366" s="11" t="s">
        <v>6200</v>
      </c>
      <c r="AE3366" s="10" t="s">
        <v>6201</v>
      </c>
      <c r="AF3366" s="10" t="s">
        <v>32</v>
      </c>
    </row>
    <row r="3367" spans="30:32" x14ac:dyDescent="0.2">
      <c r="AD3367" s="11" t="s">
        <v>6202</v>
      </c>
      <c r="AE3367" s="10" t="s">
        <v>6203</v>
      </c>
      <c r="AF3367" s="10" t="s">
        <v>32</v>
      </c>
    </row>
    <row r="3368" spans="30:32" x14ac:dyDescent="0.2">
      <c r="AD3368" s="11" t="s">
        <v>6204</v>
      </c>
      <c r="AE3368" s="10" t="s">
        <v>6205</v>
      </c>
      <c r="AF3368" s="10" t="s">
        <v>32</v>
      </c>
    </row>
    <row r="3369" spans="30:32" x14ac:dyDescent="0.2">
      <c r="AD3369" s="11" t="s">
        <v>6206</v>
      </c>
      <c r="AE3369" s="10" t="s">
        <v>6207</v>
      </c>
      <c r="AF3369" s="10" t="s">
        <v>32</v>
      </c>
    </row>
    <row r="3370" spans="30:32" x14ac:dyDescent="0.2">
      <c r="AD3370" s="11" t="s">
        <v>6208</v>
      </c>
      <c r="AE3370" s="10" t="s">
        <v>6209</v>
      </c>
      <c r="AF3370" s="10" t="s">
        <v>32</v>
      </c>
    </row>
    <row r="3371" spans="30:32" x14ac:dyDescent="0.2">
      <c r="AD3371" s="11" t="s">
        <v>6210</v>
      </c>
      <c r="AE3371" s="10" t="s">
        <v>6211</v>
      </c>
      <c r="AF3371" s="10" t="s">
        <v>32</v>
      </c>
    </row>
    <row r="3372" spans="30:32" x14ac:dyDescent="0.2">
      <c r="AD3372" s="11" t="s">
        <v>6212</v>
      </c>
      <c r="AE3372" s="10" t="s">
        <v>6213</v>
      </c>
      <c r="AF3372" s="10" t="s">
        <v>32</v>
      </c>
    </row>
    <row r="3373" spans="30:32" x14ac:dyDescent="0.2">
      <c r="AD3373" s="11" t="s">
        <v>6214</v>
      </c>
      <c r="AE3373" s="10" t="s">
        <v>6215</v>
      </c>
      <c r="AF3373" s="10" t="s">
        <v>32</v>
      </c>
    </row>
    <row r="3374" spans="30:32" x14ac:dyDescent="0.2">
      <c r="AD3374" s="11" t="s">
        <v>6216</v>
      </c>
      <c r="AE3374" s="10" t="s">
        <v>6217</v>
      </c>
      <c r="AF3374" s="10" t="s">
        <v>32</v>
      </c>
    </row>
    <row r="3375" spans="30:32" x14ac:dyDescent="0.2">
      <c r="AD3375" s="11" t="s">
        <v>6218</v>
      </c>
      <c r="AE3375" s="10" t="s">
        <v>6219</v>
      </c>
      <c r="AF3375" s="10" t="s">
        <v>32</v>
      </c>
    </row>
    <row r="3376" spans="30:32" x14ac:dyDescent="0.2">
      <c r="AD3376" s="11" t="s">
        <v>6220</v>
      </c>
      <c r="AE3376" s="10" t="s">
        <v>6221</v>
      </c>
      <c r="AF3376" s="10" t="s">
        <v>32</v>
      </c>
    </row>
    <row r="3377" spans="30:32" x14ac:dyDescent="0.2">
      <c r="AD3377" s="11" t="s">
        <v>6222</v>
      </c>
      <c r="AE3377" s="10" t="s">
        <v>6223</v>
      </c>
      <c r="AF3377" s="10" t="s">
        <v>32</v>
      </c>
    </row>
    <row r="3378" spans="30:32" x14ac:dyDescent="0.2">
      <c r="AD3378" s="11" t="s">
        <v>6224</v>
      </c>
      <c r="AE3378" s="10" t="s">
        <v>6225</v>
      </c>
      <c r="AF3378" s="10" t="s">
        <v>32</v>
      </c>
    </row>
    <row r="3379" spans="30:32" x14ac:dyDescent="0.2">
      <c r="AD3379" s="11" t="s">
        <v>6226</v>
      </c>
      <c r="AE3379" s="10" t="s">
        <v>6227</v>
      </c>
      <c r="AF3379" s="10" t="s">
        <v>32</v>
      </c>
    </row>
    <row r="3380" spans="30:32" x14ac:dyDescent="0.2">
      <c r="AD3380" s="11" t="s">
        <v>6228</v>
      </c>
      <c r="AE3380" s="10" t="s">
        <v>6229</v>
      </c>
      <c r="AF3380" s="10" t="s">
        <v>32</v>
      </c>
    </row>
    <row r="3381" spans="30:32" x14ac:dyDescent="0.2">
      <c r="AD3381" s="11" t="s">
        <v>6230</v>
      </c>
      <c r="AE3381" s="10" t="s">
        <v>6231</v>
      </c>
      <c r="AF3381" s="10" t="s">
        <v>32</v>
      </c>
    </row>
    <row r="3382" spans="30:32" x14ac:dyDescent="0.2">
      <c r="AD3382" s="11" t="s">
        <v>6232</v>
      </c>
      <c r="AE3382" s="10" t="s">
        <v>6233</v>
      </c>
      <c r="AF3382" s="10" t="s">
        <v>32</v>
      </c>
    </row>
    <row r="3383" spans="30:32" x14ac:dyDescent="0.2">
      <c r="AD3383" s="11" t="s">
        <v>6234</v>
      </c>
      <c r="AE3383" s="10" t="s">
        <v>6235</v>
      </c>
      <c r="AF3383" s="10" t="s">
        <v>32</v>
      </c>
    </row>
    <row r="3384" spans="30:32" x14ac:dyDescent="0.2">
      <c r="AD3384" s="11" t="s">
        <v>6236</v>
      </c>
      <c r="AE3384" s="10" t="s">
        <v>6237</v>
      </c>
      <c r="AF3384" s="10" t="s">
        <v>32</v>
      </c>
    </row>
    <row r="3385" spans="30:32" x14ac:dyDescent="0.2">
      <c r="AD3385" s="11" t="s">
        <v>6238</v>
      </c>
      <c r="AE3385" s="10" t="s">
        <v>6239</v>
      </c>
      <c r="AF3385" s="10" t="s">
        <v>32</v>
      </c>
    </row>
    <row r="3386" spans="30:32" x14ac:dyDescent="0.2">
      <c r="AD3386" s="11" t="s">
        <v>6240</v>
      </c>
      <c r="AE3386" s="10" t="s">
        <v>6241</v>
      </c>
      <c r="AF3386" s="10" t="s">
        <v>32</v>
      </c>
    </row>
    <row r="3387" spans="30:32" x14ac:dyDescent="0.2">
      <c r="AD3387" s="11" t="s">
        <v>6242</v>
      </c>
      <c r="AE3387" s="10" t="s">
        <v>6243</v>
      </c>
      <c r="AF3387" s="10" t="s">
        <v>32</v>
      </c>
    </row>
    <row r="3388" spans="30:32" x14ac:dyDescent="0.2">
      <c r="AD3388" s="11" t="s">
        <v>6244</v>
      </c>
      <c r="AE3388" s="10" t="s">
        <v>6245</v>
      </c>
      <c r="AF3388" s="10" t="s">
        <v>32</v>
      </c>
    </row>
    <row r="3389" spans="30:32" x14ac:dyDescent="0.2">
      <c r="AD3389" s="11" t="s">
        <v>6246</v>
      </c>
      <c r="AE3389" s="10" t="s">
        <v>6247</v>
      </c>
      <c r="AF3389" s="10" t="s">
        <v>32</v>
      </c>
    </row>
    <row r="3390" spans="30:32" x14ac:dyDescent="0.2">
      <c r="AD3390" s="11" t="s">
        <v>6248</v>
      </c>
      <c r="AE3390" s="10" t="s">
        <v>6249</v>
      </c>
      <c r="AF3390" s="10" t="s">
        <v>32</v>
      </c>
    </row>
    <row r="3391" spans="30:32" x14ac:dyDescent="0.2">
      <c r="AD3391" s="11" t="s">
        <v>6250</v>
      </c>
      <c r="AE3391" s="10" t="s">
        <v>6251</v>
      </c>
      <c r="AF3391" s="10" t="s">
        <v>32</v>
      </c>
    </row>
    <row r="3392" spans="30:32" x14ac:dyDescent="0.2">
      <c r="AD3392" s="11" t="s">
        <v>6252</v>
      </c>
      <c r="AE3392" s="10" t="s">
        <v>4372</v>
      </c>
      <c r="AF3392" s="10" t="s">
        <v>32</v>
      </c>
    </row>
    <row r="3393" spans="30:32" x14ac:dyDescent="0.2">
      <c r="AD3393" s="11" t="s">
        <v>6253</v>
      </c>
      <c r="AE3393" s="10" t="s">
        <v>6254</v>
      </c>
      <c r="AF3393" s="10" t="s">
        <v>32</v>
      </c>
    </row>
    <row r="3394" spans="30:32" x14ac:dyDescent="0.2">
      <c r="AD3394" s="11" t="s">
        <v>6255</v>
      </c>
      <c r="AE3394" s="10" t="s">
        <v>6256</v>
      </c>
      <c r="AF3394" s="10" t="s">
        <v>32</v>
      </c>
    </row>
    <row r="3395" spans="30:32" x14ac:dyDescent="0.2">
      <c r="AD3395" s="11" t="s">
        <v>6257</v>
      </c>
      <c r="AE3395" s="10" t="s">
        <v>6258</v>
      </c>
      <c r="AF3395" s="10" t="s">
        <v>32</v>
      </c>
    </row>
    <row r="3396" spans="30:32" x14ac:dyDescent="0.2">
      <c r="AD3396" s="11" t="s">
        <v>6259</v>
      </c>
      <c r="AE3396" s="10" t="s">
        <v>6260</v>
      </c>
      <c r="AF3396" s="10" t="s">
        <v>32</v>
      </c>
    </row>
    <row r="3397" spans="30:32" x14ac:dyDescent="0.2">
      <c r="AD3397" s="11" t="s">
        <v>6261</v>
      </c>
      <c r="AE3397" s="10" t="s">
        <v>6262</v>
      </c>
      <c r="AF3397" s="10" t="s">
        <v>32</v>
      </c>
    </row>
    <row r="3398" spans="30:32" x14ac:dyDescent="0.2">
      <c r="AD3398" s="11" t="s">
        <v>6263</v>
      </c>
      <c r="AE3398" s="10" t="s">
        <v>6264</v>
      </c>
      <c r="AF3398" s="10" t="s">
        <v>32</v>
      </c>
    </row>
    <row r="3399" spans="30:32" x14ac:dyDescent="0.2">
      <c r="AD3399" s="11" t="s">
        <v>6265</v>
      </c>
      <c r="AE3399" s="10" t="s">
        <v>6266</v>
      </c>
      <c r="AF3399" s="10" t="s">
        <v>32</v>
      </c>
    </row>
    <row r="3400" spans="30:32" x14ac:dyDescent="0.2">
      <c r="AD3400" s="11" t="s">
        <v>6267</v>
      </c>
      <c r="AE3400" s="10" t="s">
        <v>6268</v>
      </c>
      <c r="AF3400" s="10" t="s">
        <v>32</v>
      </c>
    </row>
    <row r="3401" spans="30:32" x14ac:dyDescent="0.2">
      <c r="AD3401" s="11" t="s">
        <v>6269</v>
      </c>
      <c r="AE3401" s="10" t="s">
        <v>6270</v>
      </c>
      <c r="AF3401" s="10" t="s">
        <v>32</v>
      </c>
    </row>
    <row r="3402" spans="30:32" x14ac:dyDescent="0.2">
      <c r="AD3402" s="11" t="s">
        <v>6271</v>
      </c>
      <c r="AE3402" s="10" t="s">
        <v>6272</v>
      </c>
      <c r="AF3402" s="10" t="s">
        <v>32</v>
      </c>
    </row>
    <row r="3403" spans="30:32" x14ac:dyDescent="0.2">
      <c r="AD3403" s="11" t="s">
        <v>6273</v>
      </c>
      <c r="AE3403" s="10" t="s">
        <v>4644</v>
      </c>
      <c r="AF3403" s="10" t="s">
        <v>32</v>
      </c>
    </row>
    <row r="3404" spans="30:32" x14ac:dyDescent="0.2">
      <c r="AD3404" s="11" t="s">
        <v>6274</v>
      </c>
      <c r="AE3404" s="10" t="s">
        <v>6275</v>
      </c>
      <c r="AF3404" s="10" t="s">
        <v>32</v>
      </c>
    </row>
    <row r="3405" spans="30:32" x14ac:dyDescent="0.2">
      <c r="AD3405" s="11" t="s">
        <v>6276</v>
      </c>
      <c r="AE3405" s="10" t="s">
        <v>6277</v>
      </c>
      <c r="AF3405" s="10" t="s">
        <v>32</v>
      </c>
    </row>
    <row r="3406" spans="30:32" x14ac:dyDescent="0.2">
      <c r="AD3406" s="11" t="s">
        <v>6278</v>
      </c>
      <c r="AE3406" s="10" t="s">
        <v>6279</v>
      </c>
      <c r="AF3406" s="10" t="s">
        <v>32</v>
      </c>
    </row>
    <row r="3407" spans="30:32" x14ac:dyDescent="0.2">
      <c r="AD3407" s="11" t="s">
        <v>6280</v>
      </c>
      <c r="AE3407" s="10" t="s">
        <v>6281</v>
      </c>
      <c r="AF3407" s="10" t="s">
        <v>32</v>
      </c>
    </row>
    <row r="3408" spans="30:32" x14ac:dyDescent="0.2">
      <c r="AD3408" s="11" t="s">
        <v>6282</v>
      </c>
      <c r="AE3408" s="10" t="s">
        <v>6283</v>
      </c>
      <c r="AF3408" s="10" t="s">
        <v>32</v>
      </c>
    </row>
    <row r="3409" spans="30:32" x14ac:dyDescent="0.2">
      <c r="AD3409" s="11" t="s">
        <v>6284</v>
      </c>
      <c r="AE3409" s="10" t="s">
        <v>6285</v>
      </c>
      <c r="AF3409" s="10" t="s">
        <v>32</v>
      </c>
    </row>
    <row r="3410" spans="30:32" x14ac:dyDescent="0.2">
      <c r="AD3410" s="11" t="s">
        <v>6286</v>
      </c>
      <c r="AE3410" s="10" t="s">
        <v>6287</v>
      </c>
      <c r="AF3410" s="10" t="s">
        <v>32</v>
      </c>
    </row>
    <row r="3411" spans="30:32" x14ac:dyDescent="0.2">
      <c r="AD3411" s="11" t="s">
        <v>6288</v>
      </c>
      <c r="AE3411" s="10" t="s">
        <v>6289</v>
      </c>
      <c r="AF3411" s="10" t="s">
        <v>32</v>
      </c>
    </row>
    <row r="3412" spans="30:32" x14ac:dyDescent="0.2">
      <c r="AD3412" s="11" t="s">
        <v>6290</v>
      </c>
      <c r="AE3412" s="10" t="s">
        <v>6291</v>
      </c>
      <c r="AF3412" s="10" t="s">
        <v>32</v>
      </c>
    </row>
    <row r="3413" spans="30:32" x14ac:dyDescent="0.2">
      <c r="AD3413" s="11" t="s">
        <v>6292</v>
      </c>
      <c r="AE3413" s="10" t="s">
        <v>6293</v>
      </c>
      <c r="AF3413" s="10" t="s">
        <v>32</v>
      </c>
    </row>
    <row r="3414" spans="30:32" x14ac:dyDescent="0.2">
      <c r="AD3414" s="11" t="s">
        <v>6294</v>
      </c>
      <c r="AE3414" s="10" t="s">
        <v>6293</v>
      </c>
      <c r="AF3414" s="10" t="s">
        <v>32</v>
      </c>
    </row>
    <row r="3415" spans="30:32" x14ac:dyDescent="0.2">
      <c r="AD3415" s="11" t="s">
        <v>6295</v>
      </c>
      <c r="AE3415" s="10" t="s">
        <v>6296</v>
      </c>
      <c r="AF3415" s="10" t="s">
        <v>32</v>
      </c>
    </row>
    <row r="3416" spans="30:32" x14ac:dyDescent="0.2">
      <c r="AD3416" s="11" t="s">
        <v>6297</v>
      </c>
      <c r="AE3416" s="10" t="s">
        <v>6298</v>
      </c>
      <c r="AF3416" s="10" t="s">
        <v>32</v>
      </c>
    </row>
    <row r="3417" spans="30:32" x14ac:dyDescent="0.2">
      <c r="AD3417" s="11" t="s">
        <v>6299</v>
      </c>
      <c r="AE3417" s="10" t="s">
        <v>6300</v>
      </c>
      <c r="AF3417" s="10" t="s">
        <v>32</v>
      </c>
    </row>
    <row r="3418" spans="30:32" x14ac:dyDescent="0.2">
      <c r="AD3418" s="11" t="s">
        <v>6301</v>
      </c>
      <c r="AE3418" s="10" t="s">
        <v>6302</v>
      </c>
      <c r="AF3418" s="10" t="s">
        <v>32</v>
      </c>
    </row>
    <row r="3419" spans="30:32" x14ac:dyDescent="0.2">
      <c r="AD3419" s="11" t="s">
        <v>6303</v>
      </c>
      <c r="AE3419" s="10" t="s">
        <v>6302</v>
      </c>
      <c r="AF3419" s="10" t="s">
        <v>32</v>
      </c>
    </row>
    <row r="3420" spans="30:32" x14ac:dyDescent="0.2">
      <c r="AD3420" s="11" t="s">
        <v>6304</v>
      </c>
      <c r="AE3420" s="10" t="s">
        <v>6302</v>
      </c>
      <c r="AF3420" s="10" t="s">
        <v>32</v>
      </c>
    </row>
    <row r="3421" spans="30:32" x14ac:dyDescent="0.2">
      <c r="AD3421" s="11" t="s">
        <v>6305</v>
      </c>
      <c r="AE3421" s="10" t="s">
        <v>6306</v>
      </c>
      <c r="AF3421" s="10" t="s">
        <v>32</v>
      </c>
    </row>
    <row r="3422" spans="30:32" x14ac:dyDescent="0.2">
      <c r="AD3422" s="11" t="s">
        <v>6307</v>
      </c>
      <c r="AE3422" s="10" t="s">
        <v>6302</v>
      </c>
      <c r="AF3422" s="10" t="s">
        <v>32</v>
      </c>
    </row>
    <row r="3423" spans="30:32" x14ac:dyDescent="0.2">
      <c r="AD3423" s="11" t="s">
        <v>6308</v>
      </c>
      <c r="AE3423" s="10" t="s">
        <v>6302</v>
      </c>
      <c r="AF3423" s="10" t="s">
        <v>32</v>
      </c>
    </row>
    <row r="3424" spans="30:32" x14ac:dyDescent="0.2">
      <c r="AD3424" s="11" t="s">
        <v>6309</v>
      </c>
      <c r="AE3424" s="10" t="s">
        <v>6302</v>
      </c>
      <c r="AF3424" s="10" t="s">
        <v>32</v>
      </c>
    </row>
    <row r="3425" spans="30:32" x14ac:dyDescent="0.2">
      <c r="AD3425" s="11" t="s">
        <v>6310</v>
      </c>
      <c r="AE3425" s="10" t="s">
        <v>6302</v>
      </c>
      <c r="AF3425" s="10" t="s">
        <v>32</v>
      </c>
    </row>
    <row r="3426" spans="30:32" x14ac:dyDescent="0.2">
      <c r="AD3426" s="11" t="s">
        <v>6311</v>
      </c>
      <c r="AE3426" s="10" t="s">
        <v>6312</v>
      </c>
      <c r="AF3426" s="10" t="s">
        <v>32</v>
      </c>
    </row>
    <row r="3427" spans="30:32" x14ac:dyDescent="0.2">
      <c r="AD3427" s="11" t="s">
        <v>6313</v>
      </c>
      <c r="AE3427" s="10" t="s">
        <v>6314</v>
      </c>
      <c r="AF3427" s="10" t="s">
        <v>32</v>
      </c>
    </row>
    <row r="3428" spans="30:32" x14ac:dyDescent="0.2">
      <c r="AD3428" s="11" t="s">
        <v>6315</v>
      </c>
      <c r="AE3428" s="10" t="s">
        <v>2477</v>
      </c>
      <c r="AF3428" s="10" t="s">
        <v>32</v>
      </c>
    </row>
    <row r="3429" spans="30:32" x14ac:dyDescent="0.2">
      <c r="AD3429" s="11" t="s">
        <v>6316</v>
      </c>
      <c r="AE3429" s="10" t="s">
        <v>6317</v>
      </c>
      <c r="AF3429" s="10" t="s">
        <v>32</v>
      </c>
    </row>
    <row r="3430" spans="30:32" x14ac:dyDescent="0.2">
      <c r="AD3430" s="11" t="s">
        <v>6318</v>
      </c>
      <c r="AE3430" s="10" t="s">
        <v>6319</v>
      </c>
      <c r="AF3430" s="10" t="s">
        <v>32</v>
      </c>
    </row>
    <row r="3431" spans="30:32" x14ac:dyDescent="0.2">
      <c r="AD3431" s="11" t="s">
        <v>6320</v>
      </c>
      <c r="AE3431" s="10" t="s">
        <v>6321</v>
      </c>
      <c r="AF3431" s="10" t="s">
        <v>32</v>
      </c>
    </row>
    <row r="3432" spans="30:32" x14ac:dyDescent="0.2">
      <c r="AD3432" s="11" t="s">
        <v>6322</v>
      </c>
      <c r="AE3432" s="10" t="s">
        <v>3165</v>
      </c>
      <c r="AF3432" s="10" t="s">
        <v>32</v>
      </c>
    </row>
    <row r="3433" spans="30:32" x14ac:dyDescent="0.2">
      <c r="AD3433" s="11" t="s">
        <v>6323</v>
      </c>
      <c r="AE3433" s="10" t="s">
        <v>6324</v>
      </c>
      <c r="AF3433" s="10" t="s">
        <v>32</v>
      </c>
    </row>
    <row r="3434" spans="30:32" x14ac:dyDescent="0.2">
      <c r="AD3434" s="11" t="s">
        <v>6325</v>
      </c>
      <c r="AE3434" s="10" t="s">
        <v>6326</v>
      </c>
      <c r="AF3434" s="10" t="s">
        <v>32</v>
      </c>
    </row>
    <row r="3435" spans="30:32" x14ac:dyDescent="0.2">
      <c r="AD3435" s="11" t="s">
        <v>6327</v>
      </c>
      <c r="AE3435" s="10" t="s">
        <v>6326</v>
      </c>
      <c r="AF3435" s="10" t="s">
        <v>32</v>
      </c>
    </row>
    <row r="3436" spans="30:32" x14ac:dyDescent="0.2">
      <c r="AD3436" s="11" t="s">
        <v>6328</v>
      </c>
      <c r="AE3436" s="10" t="s">
        <v>6326</v>
      </c>
      <c r="AF3436" s="10" t="s">
        <v>32</v>
      </c>
    </row>
    <row r="3437" spans="30:32" x14ac:dyDescent="0.2">
      <c r="AD3437" s="11" t="s">
        <v>6329</v>
      </c>
      <c r="AE3437" s="10" t="s">
        <v>6326</v>
      </c>
      <c r="AF3437" s="10" t="s">
        <v>32</v>
      </c>
    </row>
    <row r="3438" spans="30:32" x14ac:dyDescent="0.2">
      <c r="AD3438" s="11" t="s">
        <v>6330</v>
      </c>
      <c r="AE3438" s="10" t="s">
        <v>6326</v>
      </c>
      <c r="AF3438" s="10" t="s">
        <v>32</v>
      </c>
    </row>
    <row r="3439" spans="30:32" x14ac:dyDescent="0.2">
      <c r="AD3439" s="11" t="s">
        <v>6331</v>
      </c>
      <c r="AE3439" s="10" t="s">
        <v>6332</v>
      </c>
      <c r="AF3439" s="10" t="s">
        <v>32</v>
      </c>
    </row>
    <row r="3440" spans="30:32" x14ac:dyDescent="0.2">
      <c r="AD3440" s="11" t="s">
        <v>6333</v>
      </c>
      <c r="AE3440" s="10" t="s">
        <v>6334</v>
      </c>
      <c r="AF3440" s="10" t="s">
        <v>32</v>
      </c>
    </row>
    <row r="3441" spans="30:32" x14ac:dyDescent="0.2">
      <c r="AD3441" s="11" t="s">
        <v>6335</v>
      </c>
      <c r="AE3441" s="10" t="s">
        <v>6336</v>
      </c>
      <c r="AF3441" s="10" t="s">
        <v>32</v>
      </c>
    </row>
    <row r="3442" spans="30:32" x14ac:dyDescent="0.2">
      <c r="AD3442" s="11" t="s">
        <v>6337</v>
      </c>
      <c r="AE3442" s="10" t="s">
        <v>6338</v>
      </c>
      <c r="AF3442" s="10" t="s">
        <v>32</v>
      </c>
    </row>
    <row r="3443" spans="30:32" x14ac:dyDescent="0.2">
      <c r="AD3443" s="11" t="s">
        <v>6339</v>
      </c>
      <c r="AE3443" s="10" t="s">
        <v>6326</v>
      </c>
      <c r="AF3443" s="10" t="s">
        <v>32</v>
      </c>
    </row>
    <row r="3444" spans="30:32" x14ac:dyDescent="0.2">
      <c r="AD3444" s="11" t="s">
        <v>6340</v>
      </c>
      <c r="AE3444" s="10" t="s">
        <v>6341</v>
      </c>
      <c r="AF3444" s="10" t="s">
        <v>32</v>
      </c>
    </row>
    <row r="3445" spans="30:32" x14ac:dyDescent="0.2">
      <c r="AD3445" s="11" t="s">
        <v>6342</v>
      </c>
      <c r="AE3445" s="10" t="s">
        <v>6343</v>
      </c>
      <c r="AF3445" s="10" t="s">
        <v>32</v>
      </c>
    </row>
    <row r="3446" spans="30:32" x14ac:dyDescent="0.2">
      <c r="AD3446" s="11" t="s">
        <v>6344</v>
      </c>
      <c r="AE3446" s="10" t="s">
        <v>6345</v>
      </c>
      <c r="AF3446" s="10" t="s">
        <v>32</v>
      </c>
    </row>
    <row r="3447" spans="30:32" x14ac:dyDescent="0.2">
      <c r="AD3447" s="11" t="s">
        <v>6346</v>
      </c>
      <c r="AE3447" s="10" t="s">
        <v>3886</v>
      </c>
      <c r="AF3447" s="10" t="s">
        <v>32</v>
      </c>
    </row>
    <row r="3448" spans="30:32" x14ac:dyDescent="0.2">
      <c r="AD3448" s="11" t="s">
        <v>6347</v>
      </c>
      <c r="AE3448" s="10" t="s">
        <v>3886</v>
      </c>
      <c r="AF3448" s="10" t="s">
        <v>32</v>
      </c>
    </row>
    <row r="3449" spans="30:32" x14ac:dyDescent="0.2">
      <c r="AD3449" s="11" t="s">
        <v>6348</v>
      </c>
      <c r="AE3449" s="10" t="s">
        <v>3886</v>
      </c>
      <c r="AF3449" s="10" t="s">
        <v>32</v>
      </c>
    </row>
    <row r="3450" spans="30:32" x14ac:dyDescent="0.2">
      <c r="AD3450" s="11" t="s">
        <v>6349</v>
      </c>
      <c r="AE3450" s="10" t="s">
        <v>3886</v>
      </c>
      <c r="AF3450" s="10" t="s">
        <v>32</v>
      </c>
    </row>
    <row r="3451" spans="30:32" x14ac:dyDescent="0.2">
      <c r="AD3451" s="11" t="s">
        <v>6350</v>
      </c>
      <c r="AE3451" s="10" t="s">
        <v>3886</v>
      </c>
      <c r="AF3451" s="10" t="s">
        <v>32</v>
      </c>
    </row>
    <row r="3452" spans="30:32" x14ac:dyDescent="0.2">
      <c r="AD3452" s="11" t="s">
        <v>6351</v>
      </c>
      <c r="AE3452" s="10" t="s">
        <v>3886</v>
      </c>
      <c r="AF3452" s="10" t="s">
        <v>32</v>
      </c>
    </row>
    <row r="3453" spans="30:32" x14ac:dyDescent="0.2">
      <c r="AD3453" s="11" t="s">
        <v>6352</v>
      </c>
      <c r="AE3453" s="10" t="s">
        <v>3886</v>
      </c>
      <c r="AF3453" s="10" t="s">
        <v>32</v>
      </c>
    </row>
    <row r="3454" spans="30:32" x14ac:dyDescent="0.2">
      <c r="AD3454" s="11" t="s">
        <v>6353</v>
      </c>
      <c r="AE3454" s="10" t="s">
        <v>3886</v>
      </c>
      <c r="AF3454" s="10" t="s">
        <v>32</v>
      </c>
    </row>
    <row r="3455" spans="30:32" x14ac:dyDescent="0.2">
      <c r="AD3455" s="11" t="s">
        <v>6354</v>
      </c>
      <c r="AE3455" s="10" t="s">
        <v>3886</v>
      </c>
      <c r="AF3455" s="10" t="s">
        <v>32</v>
      </c>
    </row>
    <row r="3456" spans="30:32" x14ac:dyDescent="0.2">
      <c r="AD3456" s="11" t="s">
        <v>6355</v>
      </c>
      <c r="AE3456" s="10" t="s">
        <v>3886</v>
      </c>
      <c r="AF3456" s="10" t="s">
        <v>32</v>
      </c>
    </row>
    <row r="3457" spans="30:32" x14ac:dyDescent="0.2">
      <c r="AD3457" s="11" t="s">
        <v>6356</v>
      </c>
      <c r="AE3457" s="10" t="s">
        <v>3886</v>
      </c>
      <c r="AF3457" s="10" t="s">
        <v>32</v>
      </c>
    </row>
    <row r="3458" spans="30:32" x14ac:dyDescent="0.2">
      <c r="AD3458" s="11" t="s">
        <v>6357</v>
      </c>
      <c r="AE3458" s="10" t="s">
        <v>3886</v>
      </c>
      <c r="AF3458" s="10" t="s">
        <v>32</v>
      </c>
    </row>
    <row r="3459" spans="30:32" x14ac:dyDescent="0.2">
      <c r="AD3459" s="11" t="s">
        <v>6358</v>
      </c>
      <c r="AE3459" s="10" t="s">
        <v>3886</v>
      </c>
      <c r="AF3459" s="10" t="s">
        <v>32</v>
      </c>
    </row>
    <row r="3460" spans="30:32" x14ac:dyDescent="0.2">
      <c r="AD3460" s="11" t="s">
        <v>6359</v>
      </c>
      <c r="AE3460" s="10" t="s">
        <v>3886</v>
      </c>
      <c r="AF3460" s="10" t="s">
        <v>32</v>
      </c>
    </row>
    <row r="3461" spans="30:32" x14ac:dyDescent="0.2">
      <c r="AD3461" s="11" t="s">
        <v>6360</v>
      </c>
      <c r="AE3461" s="10" t="s">
        <v>3886</v>
      </c>
      <c r="AF3461" s="10" t="s">
        <v>32</v>
      </c>
    </row>
    <row r="3462" spans="30:32" x14ac:dyDescent="0.2">
      <c r="AD3462" s="11" t="s">
        <v>6361</v>
      </c>
      <c r="AE3462" s="10" t="s">
        <v>3886</v>
      </c>
      <c r="AF3462" s="10" t="s">
        <v>32</v>
      </c>
    </row>
    <row r="3463" spans="30:32" x14ac:dyDescent="0.2">
      <c r="AD3463" s="11" t="s">
        <v>6362</v>
      </c>
      <c r="AE3463" s="10" t="s">
        <v>3886</v>
      </c>
      <c r="AF3463" s="10" t="s">
        <v>32</v>
      </c>
    </row>
    <row r="3464" spans="30:32" x14ac:dyDescent="0.2">
      <c r="AD3464" s="11" t="s">
        <v>6363</v>
      </c>
      <c r="AE3464" s="10" t="s">
        <v>3886</v>
      </c>
      <c r="AF3464" s="10" t="s">
        <v>32</v>
      </c>
    </row>
    <row r="3465" spans="30:32" x14ac:dyDescent="0.2">
      <c r="AD3465" s="11" t="s">
        <v>6364</v>
      </c>
      <c r="AE3465" s="10" t="s">
        <v>3886</v>
      </c>
      <c r="AF3465" s="10" t="s">
        <v>32</v>
      </c>
    </row>
    <row r="3466" spans="30:32" x14ac:dyDescent="0.2">
      <c r="AD3466" s="11" t="s">
        <v>6365</v>
      </c>
      <c r="AE3466" s="10" t="s">
        <v>3886</v>
      </c>
      <c r="AF3466" s="10" t="s">
        <v>32</v>
      </c>
    </row>
    <row r="3467" spans="30:32" x14ac:dyDescent="0.2">
      <c r="AD3467" s="11" t="s">
        <v>6366</v>
      </c>
      <c r="AE3467" s="10" t="s">
        <v>3886</v>
      </c>
      <c r="AF3467" s="10" t="s">
        <v>32</v>
      </c>
    </row>
    <row r="3468" spans="30:32" x14ac:dyDescent="0.2">
      <c r="AD3468" s="11" t="s">
        <v>6367</v>
      </c>
      <c r="AE3468" s="10" t="s">
        <v>3886</v>
      </c>
      <c r="AF3468" s="10" t="s">
        <v>32</v>
      </c>
    </row>
    <row r="3469" spans="30:32" x14ac:dyDescent="0.2">
      <c r="AD3469" s="11" t="s">
        <v>6368</v>
      </c>
      <c r="AE3469" s="10" t="s">
        <v>3886</v>
      </c>
      <c r="AF3469" s="10" t="s">
        <v>32</v>
      </c>
    </row>
    <row r="3470" spans="30:32" x14ac:dyDescent="0.2">
      <c r="AD3470" s="11" t="s">
        <v>6369</v>
      </c>
      <c r="AE3470" s="10" t="s">
        <v>3886</v>
      </c>
      <c r="AF3470" s="10" t="s">
        <v>32</v>
      </c>
    </row>
    <row r="3471" spans="30:32" x14ac:dyDescent="0.2">
      <c r="AD3471" s="11" t="s">
        <v>6370</v>
      </c>
      <c r="AE3471" s="10" t="s">
        <v>3886</v>
      </c>
      <c r="AF3471" s="10" t="s">
        <v>32</v>
      </c>
    </row>
    <row r="3472" spans="30:32" x14ac:dyDescent="0.2">
      <c r="AD3472" s="11" t="s">
        <v>6371</v>
      </c>
      <c r="AE3472" s="10" t="s">
        <v>3886</v>
      </c>
      <c r="AF3472" s="10" t="s">
        <v>32</v>
      </c>
    </row>
    <row r="3473" spans="30:32" x14ac:dyDescent="0.2">
      <c r="AD3473" s="11" t="s">
        <v>6372</v>
      </c>
      <c r="AE3473" s="10" t="s">
        <v>3886</v>
      </c>
      <c r="AF3473" s="10" t="s">
        <v>32</v>
      </c>
    </row>
    <row r="3474" spans="30:32" x14ac:dyDescent="0.2">
      <c r="AD3474" s="11" t="s">
        <v>6373</v>
      </c>
      <c r="AE3474" s="10" t="s">
        <v>3886</v>
      </c>
      <c r="AF3474" s="10" t="s">
        <v>32</v>
      </c>
    </row>
    <row r="3475" spans="30:32" x14ac:dyDescent="0.2">
      <c r="AD3475" s="11" t="s">
        <v>6374</v>
      </c>
      <c r="AE3475" s="10" t="s">
        <v>3886</v>
      </c>
      <c r="AF3475" s="10" t="s">
        <v>32</v>
      </c>
    </row>
    <row r="3476" spans="30:32" x14ac:dyDescent="0.2">
      <c r="AD3476" s="11" t="s">
        <v>6375</v>
      </c>
      <c r="AE3476" s="10" t="s">
        <v>3886</v>
      </c>
      <c r="AF3476" s="10" t="s">
        <v>32</v>
      </c>
    </row>
    <row r="3477" spans="30:32" x14ac:dyDescent="0.2">
      <c r="AD3477" s="11" t="s">
        <v>6376</v>
      </c>
      <c r="AE3477" s="10" t="s">
        <v>3886</v>
      </c>
      <c r="AF3477" s="10" t="s">
        <v>32</v>
      </c>
    </row>
    <row r="3478" spans="30:32" x14ac:dyDescent="0.2">
      <c r="AD3478" s="11" t="s">
        <v>6377</v>
      </c>
      <c r="AE3478" s="10" t="s">
        <v>3886</v>
      </c>
      <c r="AF3478" s="10" t="s">
        <v>32</v>
      </c>
    </row>
    <row r="3479" spans="30:32" x14ac:dyDescent="0.2">
      <c r="AD3479" s="11" t="s">
        <v>6378</v>
      </c>
      <c r="AE3479" s="10" t="s">
        <v>3886</v>
      </c>
      <c r="AF3479" s="10" t="s">
        <v>32</v>
      </c>
    </row>
    <row r="3480" spans="30:32" x14ac:dyDescent="0.2">
      <c r="AD3480" s="11" t="s">
        <v>6379</v>
      </c>
      <c r="AE3480" s="10" t="s">
        <v>3886</v>
      </c>
      <c r="AF3480" s="10" t="s">
        <v>32</v>
      </c>
    </row>
    <row r="3481" spans="30:32" x14ac:dyDescent="0.2">
      <c r="AD3481" s="11" t="s">
        <v>6380</v>
      </c>
      <c r="AE3481" s="10" t="s">
        <v>3886</v>
      </c>
      <c r="AF3481" s="10" t="s">
        <v>32</v>
      </c>
    </row>
    <row r="3482" spans="30:32" x14ac:dyDescent="0.2">
      <c r="AD3482" s="11" t="s">
        <v>6381</v>
      </c>
      <c r="AE3482" s="10" t="s">
        <v>3886</v>
      </c>
      <c r="AF3482" s="10" t="s">
        <v>32</v>
      </c>
    </row>
    <row r="3483" spans="30:32" x14ac:dyDescent="0.2">
      <c r="AD3483" s="11" t="s">
        <v>6382</v>
      </c>
      <c r="AE3483" s="10" t="s">
        <v>3886</v>
      </c>
      <c r="AF3483" s="10" t="s">
        <v>32</v>
      </c>
    </row>
    <row r="3484" spans="30:32" x14ac:dyDescent="0.2">
      <c r="AD3484" s="11" t="s">
        <v>6383</v>
      </c>
      <c r="AE3484" s="10" t="s">
        <v>3886</v>
      </c>
      <c r="AF3484" s="10" t="s">
        <v>32</v>
      </c>
    </row>
    <row r="3485" spans="30:32" x14ac:dyDescent="0.2">
      <c r="AD3485" s="11" t="s">
        <v>6384</v>
      </c>
      <c r="AE3485" s="10" t="s">
        <v>3886</v>
      </c>
      <c r="AF3485" s="10" t="s">
        <v>32</v>
      </c>
    </row>
    <row r="3486" spans="30:32" x14ac:dyDescent="0.2">
      <c r="AD3486" s="11" t="s">
        <v>6385</v>
      </c>
      <c r="AE3486" s="10" t="s">
        <v>3886</v>
      </c>
      <c r="AF3486" s="10" t="s">
        <v>32</v>
      </c>
    </row>
    <row r="3487" spans="30:32" x14ac:dyDescent="0.2">
      <c r="AD3487" s="11" t="s">
        <v>6386</v>
      </c>
      <c r="AE3487" s="10" t="s">
        <v>3886</v>
      </c>
      <c r="AF3487" s="10" t="s">
        <v>32</v>
      </c>
    </row>
    <row r="3488" spans="30:32" x14ac:dyDescent="0.2">
      <c r="AD3488" s="11" t="s">
        <v>6387</v>
      </c>
      <c r="AE3488" s="10" t="s">
        <v>3886</v>
      </c>
      <c r="AF3488" s="10" t="s">
        <v>32</v>
      </c>
    </row>
    <row r="3489" spans="30:32" x14ac:dyDescent="0.2">
      <c r="AD3489" s="11" t="s">
        <v>6388</v>
      </c>
      <c r="AE3489" s="10" t="s">
        <v>3886</v>
      </c>
      <c r="AF3489" s="10" t="s">
        <v>32</v>
      </c>
    </row>
    <row r="3490" spans="30:32" x14ac:dyDescent="0.2">
      <c r="AD3490" s="11" t="s">
        <v>6389</v>
      </c>
      <c r="AE3490" s="10" t="s">
        <v>3886</v>
      </c>
      <c r="AF3490" s="10" t="s">
        <v>32</v>
      </c>
    </row>
    <row r="3491" spans="30:32" x14ac:dyDescent="0.2">
      <c r="AD3491" s="11" t="s">
        <v>6390</v>
      </c>
      <c r="AE3491" s="10" t="s">
        <v>3886</v>
      </c>
      <c r="AF3491" s="10" t="s">
        <v>32</v>
      </c>
    </row>
    <row r="3492" spans="30:32" x14ac:dyDescent="0.2">
      <c r="AD3492" s="11" t="s">
        <v>6391</v>
      </c>
      <c r="AE3492" s="10" t="s">
        <v>3886</v>
      </c>
      <c r="AF3492" s="10" t="s">
        <v>32</v>
      </c>
    </row>
    <row r="3493" spans="30:32" x14ac:dyDescent="0.2">
      <c r="AD3493" s="11" t="s">
        <v>6392</v>
      </c>
      <c r="AE3493" s="10" t="s">
        <v>3886</v>
      </c>
      <c r="AF3493" s="10" t="s">
        <v>32</v>
      </c>
    </row>
    <row r="3494" spans="30:32" x14ac:dyDescent="0.2">
      <c r="AD3494" s="11" t="s">
        <v>6393</v>
      </c>
      <c r="AE3494" s="10" t="s">
        <v>6394</v>
      </c>
      <c r="AF3494" s="10" t="s">
        <v>32</v>
      </c>
    </row>
    <row r="3495" spans="30:32" x14ac:dyDescent="0.2">
      <c r="AD3495" s="11" t="s">
        <v>6395</v>
      </c>
      <c r="AE3495" s="10" t="s">
        <v>6396</v>
      </c>
      <c r="AF3495" s="10" t="s">
        <v>32</v>
      </c>
    </row>
    <row r="3496" spans="30:32" x14ac:dyDescent="0.2">
      <c r="AD3496" s="11" t="s">
        <v>6397</v>
      </c>
      <c r="AE3496" s="10" t="s">
        <v>6396</v>
      </c>
      <c r="AF3496" s="10" t="s">
        <v>32</v>
      </c>
    </row>
    <row r="3497" spans="30:32" x14ac:dyDescent="0.2">
      <c r="AD3497" s="11" t="s">
        <v>6398</v>
      </c>
      <c r="AE3497" s="10" t="s">
        <v>6399</v>
      </c>
      <c r="AF3497" s="10" t="s">
        <v>32</v>
      </c>
    </row>
    <row r="3498" spans="30:32" x14ac:dyDescent="0.2">
      <c r="AD3498" s="11" t="s">
        <v>6400</v>
      </c>
      <c r="AE3498" s="10" t="s">
        <v>6396</v>
      </c>
      <c r="AF3498" s="10" t="s">
        <v>32</v>
      </c>
    </row>
    <row r="3499" spans="30:32" x14ac:dyDescent="0.2">
      <c r="AD3499" s="11" t="s">
        <v>6401</v>
      </c>
      <c r="AE3499" s="10" t="s">
        <v>6402</v>
      </c>
      <c r="AF3499" s="10" t="s">
        <v>32</v>
      </c>
    </row>
    <row r="3500" spans="30:32" x14ac:dyDescent="0.2">
      <c r="AD3500" s="11" t="s">
        <v>6403</v>
      </c>
      <c r="AE3500" s="10" t="s">
        <v>6396</v>
      </c>
      <c r="AF3500" s="10" t="s">
        <v>32</v>
      </c>
    </row>
    <row r="3501" spans="30:32" x14ac:dyDescent="0.2">
      <c r="AD3501" s="11" t="s">
        <v>6404</v>
      </c>
      <c r="AE3501" s="10" t="s">
        <v>6405</v>
      </c>
      <c r="AF3501" s="10" t="s">
        <v>32</v>
      </c>
    </row>
    <row r="3502" spans="30:32" x14ac:dyDescent="0.2">
      <c r="AD3502" s="11" t="s">
        <v>6406</v>
      </c>
      <c r="AE3502" s="10" t="s">
        <v>6407</v>
      </c>
      <c r="AF3502" s="10" t="s">
        <v>32</v>
      </c>
    </row>
    <row r="3503" spans="30:32" x14ac:dyDescent="0.2">
      <c r="AD3503" s="11" t="s">
        <v>6408</v>
      </c>
      <c r="AE3503" s="10" t="s">
        <v>6407</v>
      </c>
      <c r="AF3503" s="10" t="s">
        <v>32</v>
      </c>
    </row>
    <row r="3504" spans="30:32" x14ac:dyDescent="0.2">
      <c r="AD3504" s="11" t="s">
        <v>6409</v>
      </c>
      <c r="AE3504" s="10" t="s">
        <v>6410</v>
      </c>
      <c r="AF3504" s="10" t="s">
        <v>32</v>
      </c>
    </row>
    <row r="3505" spans="30:32" x14ac:dyDescent="0.2">
      <c r="AD3505" s="11" t="s">
        <v>6411</v>
      </c>
      <c r="AE3505" s="10" t="s">
        <v>6412</v>
      </c>
      <c r="AF3505" s="10" t="s">
        <v>32</v>
      </c>
    </row>
    <row r="3506" spans="30:32" x14ac:dyDescent="0.2">
      <c r="AD3506" s="11" t="s">
        <v>6413</v>
      </c>
      <c r="AE3506" s="10" t="s">
        <v>6407</v>
      </c>
      <c r="AF3506" s="10" t="s">
        <v>32</v>
      </c>
    </row>
    <row r="3507" spans="30:32" x14ac:dyDescent="0.2">
      <c r="AD3507" s="11" t="s">
        <v>6414</v>
      </c>
      <c r="AE3507" s="10" t="s">
        <v>6415</v>
      </c>
      <c r="AF3507" s="10" t="s">
        <v>32</v>
      </c>
    </row>
    <row r="3508" spans="30:32" x14ac:dyDescent="0.2">
      <c r="AD3508" s="11" t="s">
        <v>6416</v>
      </c>
      <c r="AE3508" s="10" t="s">
        <v>6415</v>
      </c>
      <c r="AF3508" s="10" t="s">
        <v>32</v>
      </c>
    </row>
    <row r="3509" spans="30:32" x14ac:dyDescent="0.2">
      <c r="AD3509" s="11" t="s">
        <v>6417</v>
      </c>
      <c r="AE3509" s="10" t="s">
        <v>6415</v>
      </c>
      <c r="AF3509" s="10" t="s">
        <v>32</v>
      </c>
    </row>
    <row r="3510" spans="30:32" x14ac:dyDescent="0.2">
      <c r="AD3510" s="11" t="s">
        <v>6418</v>
      </c>
      <c r="AE3510" s="10" t="s">
        <v>6415</v>
      </c>
      <c r="AF3510" s="10" t="s">
        <v>32</v>
      </c>
    </row>
    <row r="3511" spans="30:32" x14ac:dyDescent="0.2">
      <c r="AD3511" s="11" t="s">
        <v>6419</v>
      </c>
      <c r="AE3511" s="10" t="s">
        <v>6420</v>
      </c>
      <c r="AF3511" s="10" t="s">
        <v>32</v>
      </c>
    </row>
    <row r="3512" spans="30:32" x14ac:dyDescent="0.2">
      <c r="AD3512" s="11" t="s">
        <v>6421</v>
      </c>
      <c r="AE3512" s="10" t="s">
        <v>6422</v>
      </c>
      <c r="AF3512" s="10" t="s">
        <v>32</v>
      </c>
    </row>
    <row r="3513" spans="30:32" x14ac:dyDescent="0.2">
      <c r="AD3513" s="11" t="s">
        <v>6423</v>
      </c>
      <c r="AE3513" s="10" t="s">
        <v>6415</v>
      </c>
      <c r="AF3513" s="10" t="s">
        <v>32</v>
      </c>
    </row>
    <row r="3514" spans="30:32" x14ac:dyDescent="0.2">
      <c r="AD3514" s="11" t="s">
        <v>6424</v>
      </c>
      <c r="AE3514" s="10" t="s">
        <v>6425</v>
      </c>
      <c r="AF3514" s="10" t="s">
        <v>32</v>
      </c>
    </row>
    <row r="3515" spans="30:32" x14ac:dyDescent="0.2">
      <c r="AD3515" s="11" t="s">
        <v>6426</v>
      </c>
      <c r="AE3515" s="10" t="s">
        <v>6425</v>
      </c>
      <c r="AF3515" s="10" t="s">
        <v>32</v>
      </c>
    </row>
    <row r="3516" spans="30:32" x14ac:dyDescent="0.2">
      <c r="AD3516" s="11" t="s">
        <v>6427</v>
      </c>
      <c r="AE3516" s="10" t="s">
        <v>6425</v>
      </c>
      <c r="AF3516" s="10" t="s">
        <v>32</v>
      </c>
    </row>
    <row r="3517" spans="30:32" x14ac:dyDescent="0.2">
      <c r="AD3517" s="11" t="s">
        <v>6428</v>
      </c>
      <c r="AE3517" s="10" t="s">
        <v>6429</v>
      </c>
      <c r="AF3517" s="10" t="s">
        <v>32</v>
      </c>
    </row>
    <row r="3518" spans="30:32" x14ac:dyDescent="0.2">
      <c r="AD3518" s="11" t="s">
        <v>6430</v>
      </c>
      <c r="AE3518" s="10" t="s">
        <v>6429</v>
      </c>
      <c r="AF3518" s="10" t="s">
        <v>32</v>
      </c>
    </row>
    <row r="3519" spans="30:32" x14ac:dyDescent="0.2">
      <c r="AD3519" s="11" t="s">
        <v>6431</v>
      </c>
      <c r="AE3519" s="10" t="s">
        <v>6432</v>
      </c>
      <c r="AF3519" s="10" t="s">
        <v>32</v>
      </c>
    </row>
    <row r="3520" spans="30:32" x14ac:dyDescent="0.2">
      <c r="AD3520" s="11" t="s">
        <v>6433</v>
      </c>
      <c r="AE3520" s="10" t="s">
        <v>6434</v>
      </c>
      <c r="AF3520" s="10" t="s">
        <v>32</v>
      </c>
    </row>
    <row r="3521" spans="30:32" x14ac:dyDescent="0.2">
      <c r="AD3521" s="11" t="s">
        <v>6435</v>
      </c>
      <c r="AE3521" s="10" t="s">
        <v>6434</v>
      </c>
      <c r="AF3521" s="10" t="s">
        <v>32</v>
      </c>
    </row>
    <row r="3522" spans="30:32" x14ac:dyDescent="0.2">
      <c r="AD3522" s="11" t="s">
        <v>6436</v>
      </c>
      <c r="AE3522" s="10" t="s">
        <v>6415</v>
      </c>
      <c r="AF3522" s="10" t="s">
        <v>32</v>
      </c>
    </row>
    <row r="3523" spans="30:32" x14ac:dyDescent="0.2">
      <c r="AD3523" s="11" t="s">
        <v>6437</v>
      </c>
      <c r="AE3523" s="10" t="s">
        <v>6438</v>
      </c>
      <c r="AF3523" s="10" t="s">
        <v>32</v>
      </c>
    </row>
    <row r="3524" spans="30:32" x14ac:dyDescent="0.2">
      <c r="AD3524" s="11" t="s">
        <v>6439</v>
      </c>
      <c r="AE3524" s="10" t="s">
        <v>6440</v>
      </c>
      <c r="AF3524" s="10" t="s">
        <v>32</v>
      </c>
    </row>
    <row r="3525" spans="30:32" x14ac:dyDescent="0.2">
      <c r="AD3525" s="11" t="s">
        <v>6441</v>
      </c>
      <c r="AE3525" s="10" t="s">
        <v>6440</v>
      </c>
      <c r="AF3525" s="10" t="s">
        <v>32</v>
      </c>
    </row>
    <row r="3526" spans="30:32" x14ac:dyDescent="0.2">
      <c r="AD3526" s="11" t="s">
        <v>6442</v>
      </c>
      <c r="AE3526" s="10" t="s">
        <v>6415</v>
      </c>
      <c r="AF3526" s="10" t="s">
        <v>32</v>
      </c>
    </row>
    <row r="3527" spans="30:32" x14ac:dyDescent="0.2">
      <c r="AD3527" s="11" t="s">
        <v>6443</v>
      </c>
      <c r="AE3527" s="10" t="s">
        <v>6444</v>
      </c>
      <c r="AF3527" s="10" t="s">
        <v>32</v>
      </c>
    </row>
    <row r="3528" spans="30:32" x14ac:dyDescent="0.2">
      <c r="AD3528" s="11" t="s">
        <v>6445</v>
      </c>
      <c r="AE3528" s="10" t="s">
        <v>6446</v>
      </c>
      <c r="AF3528" s="10" t="s">
        <v>32</v>
      </c>
    </row>
    <row r="3529" spans="30:32" x14ac:dyDescent="0.2">
      <c r="AD3529" s="11" t="s">
        <v>6447</v>
      </c>
      <c r="AE3529" s="10" t="s">
        <v>6448</v>
      </c>
      <c r="AF3529" s="10" t="s">
        <v>32</v>
      </c>
    </row>
    <row r="3530" spans="30:32" x14ac:dyDescent="0.2">
      <c r="AD3530" s="11" t="s">
        <v>6449</v>
      </c>
      <c r="AE3530" s="10" t="s">
        <v>6450</v>
      </c>
      <c r="AF3530" s="10" t="s">
        <v>32</v>
      </c>
    </row>
    <row r="3531" spans="30:32" x14ac:dyDescent="0.2">
      <c r="AD3531" s="11" t="s">
        <v>6451</v>
      </c>
      <c r="AE3531" s="10" t="s">
        <v>6452</v>
      </c>
      <c r="AF3531" s="10" t="s">
        <v>32</v>
      </c>
    </row>
    <row r="3532" spans="30:32" x14ac:dyDescent="0.2">
      <c r="AD3532" s="11" t="s">
        <v>6453</v>
      </c>
      <c r="AE3532" s="10" t="s">
        <v>6454</v>
      </c>
      <c r="AF3532" s="10" t="s">
        <v>32</v>
      </c>
    </row>
    <row r="3533" spans="30:32" x14ac:dyDescent="0.2">
      <c r="AD3533" s="11" t="s">
        <v>6455</v>
      </c>
      <c r="AE3533" s="10" t="s">
        <v>6456</v>
      </c>
      <c r="AF3533" s="10" t="s">
        <v>32</v>
      </c>
    </row>
    <row r="3534" spans="30:32" x14ac:dyDescent="0.2">
      <c r="AD3534" s="11" t="s">
        <v>6457</v>
      </c>
      <c r="AE3534" s="10" t="s">
        <v>6446</v>
      </c>
      <c r="AF3534" s="10" t="s">
        <v>32</v>
      </c>
    </row>
    <row r="3535" spans="30:32" x14ac:dyDescent="0.2">
      <c r="AD3535" s="11" t="s">
        <v>6458</v>
      </c>
      <c r="AE3535" s="10" t="s">
        <v>6415</v>
      </c>
      <c r="AF3535" s="10" t="s">
        <v>32</v>
      </c>
    </row>
    <row r="3536" spans="30:32" x14ac:dyDescent="0.2">
      <c r="AD3536" s="11" t="s">
        <v>6459</v>
      </c>
      <c r="AE3536" s="10" t="s">
        <v>5432</v>
      </c>
      <c r="AF3536" s="10" t="s">
        <v>32</v>
      </c>
    </row>
    <row r="3537" spans="30:32" x14ac:dyDescent="0.2">
      <c r="AD3537" s="11" t="s">
        <v>6460</v>
      </c>
      <c r="AE3537" s="10" t="s">
        <v>5432</v>
      </c>
      <c r="AF3537" s="10" t="s">
        <v>32</v>
      </c>
    </row>
    <row r="3538" spans="30:32" x14ac:dyDescent="0.2">
      <c r="AD3538" s="11" t="s">
        <v>6461</v>
      </c>
      <c r="AE3538" s="10" t="s">
        <v>6415</v>
      </c>
      <c r="AF3538" s="10" t="s">
        <v>32</v>
      </c>
    </row>
    <row r="3539" spans="30:32" x14ac:dyDescent="0.2">
      <c r="AD3539" s="11" t="s">
        <v>6462</v>
      </c>
      <c r="AE3539" s="10" t="s">
        <v>6463</v>
      </c>
      <c r="AF3539" s="10" t="s">
        <v>32</v>
      </c>
    </row>
    <row r="3540" spans="30:32" x14ac:dyDescent="0.2">
      <c r="AD3540" s="11" t="s">
        <v>6464</v>
      </c>
      <c r="AE3540" s="10" t="s">
        <v>6465</v>
      </c>
      <c r="AF3540" s="10" t="s">
        <v>32</v>
      </c>
    </row>
    <row r="3541" spans="30:32" x14ac:dyDescent="0.2">
      <c r="AD3541" s="11" t="s">
        <v>6466</v>
      </c>
      <c r="AE3541" s="10" t="s">
        <v>6465</v>
      </c>
      <c r="AF3541" s="10" t="s">
        <v>32</v>
      </c>
    </row>
    <row r="3542" spans="30:32" x14ac:dyDescent="0.2">
      <c r="AD3542" s="11" t="s">
        <v>6467</v>
      </c>
      <c r="AE3542" s="10" t="s">
        <v>6465</v>
      </c>
      <c r="AF3542" s="10" t="s">
        <v>32</v>
      </c>
    </row>
    <row r="3543" spans="30:32" x14ac:dyDescent="0.2">
      <c r="AD3543" s="11" t="s">
        <v>6468</v>
      </c>
      <c r="AE3543" s="10" t="s">
        <v>6465</v>
      </c>
      <c r="AF3543" s="10" t="s">
        <v>32</v>
      </c>
    </row>
    <row r="3544" spans="30:32" x14ac:dyDescent="0.2">
      <c r="AD3544" s="11" t="s">
        <v>6469</v>
      </c>
      <c r="AE3544" s="10" t="s">
        <v>6465</v>
      </c>
      <c r="AF3544" s="10" t="s">
        <v>32</v>
      </c>
    </row>
    <row r="3545" spans="30:32" x14ac:dyDescent="0.2">
      <c r="AD3545" s="11" t="s">
        <v>6470</v>
      </c>
      <c r="AE3545" s="10" t="s">
        <v>6465</v>
      </c>
      <c r="AF3545" s="10" t="s">
        <v>32</v>
      </c>
    </row>
    <row r="3546" spans="30:32" x14ac:dyDescent="0.2">
      <c r="AD3546" s="11" t="s">
        <v>6471</v>
      </c>
      <c r="AE3546" s="10" t="s">
        <v>6465</v>
      </c>
      <c r="AF3546" s="10" t="s">
        <v>32</v>
      </c>
    </row>
    <row r="3547" spans="30:32" x14ac:dyDescent="0.2">
      <c r="AD3547" s="11" t="s">
        <v>6472</v>
      </c>
      <c r="AE3547" s="10" t="s">
        <v>3529</v>
      </c>
      <c r="AF3547" s="10" t="s">
        <v>32</v>
      </c>
    </row>
    <row r="3548" spans="30:32" x14ac:dyDescent="0.2">
      <c r="AD3548" s="11" t="s">
        <v>6473</v>
      </c>
      <c r="AE3548" s="10" t="s">
        <v>6474</v>
      </c>
      <c r="AF3548" s="10" t="s">
        <v>32</v>
      </c>
    </row>
    <row r="3549" spans="30:32" x14ac:dyDescent="0.2">
      <c r="AD3549" s="11" t="s">
        <v>6475</v>
      </c>
      <c r="AE3549" s="10" t="s">
        <v>2601</v>
      </c>
      <c r="AF3549" s="10" t="s">
        <v>32</v>
      </c>
    </row>
    <row r="3550" spans="30:32" x14ac:dyDescent="0.2">
      <c r="AD3550" s="11" t="s">
        <v>6476</v>
      </c>
      <c r="AE3550" s="10" t="s">
        <v>6477</v>
      </c>
      <c r="AF3550" s="10" t="s">
        <v>32</v>
      </c>
    </row>
    <row r="3551" spans="30:32" x14ac:dyDescent="0.2">
      <c r="AD3551" s="11" t="s">
        <v>6478</v>
      </c>
      <c r="AE3551" s="10" t="s">
        <v>6479</v>
      </c>
      <c r="AF3551" s="10" t="s">
        <v>32</v>
      </c>
    </row>
    <row r="3552" spans="30:32" x14ac:dyDescent="0.2">
      <c r="AD3552" s="11" t="s">
        <v>6480</v>
      </c>
      <c r="AE3552" s="10" t="s">
        <v>6481</v>
      </c>
      <c r="AF3552" s="10" t="s">
        <v>32</v>
      </c>
    </row>
    <row r="3553" spans="30:32" x14ac:dyDescent="0.2">
      <c r="AD3553" s="11" t="s">
        <v>6482</v>
      </c>
      <c r="AE3553" s="10" t="s">
        <v>6483</v>
      </c>
      <c r="AF3553" s="10" t="s">
        <v>32</v>
      </c>
    </row>
    <row r="3554" spans="30:32" x14ac:dyDescent="0.2">
      <c r="AD3554" s="11" t="s">
        <v>6484</v>
      </c>
      <c r="AE3554" s="10" t="s">
        <v>6483</v>
      </c>
      <c r="AF3554" s="10" t="s">
        <v>32</v>
      </c>
    </row>
    <row r="3555" spans="30:32" x14ac:dyDescent="0.2">
      <c r="AD3555" s="11" t="s">
        <v>6485</v>
      </c>
      <c r="AE3555" s="10" t="s">
        <v>6486</v>
      </c>
      <c r="AF3555" s="10" t="s">
        <v>32</v>
      </c>
    </row>
    <row r="3556" spans="30:32" x14ac:dyDescent="0.2">
      <c r="AD3556" s="11" t="s">
        <v>6487</v>
      </c>
      <c r="AE3556" s="10" t="s">
        <v>6488</v>
      </c>
      <c r="AF3556" s="10" t="s">
        <v>32</v>
      </c>
    </row>
    <row r="3557" spans="30:32" x14ac:dyDescent="0.2">
      <c r="AD3557" s="11" t="s">
        <v>6489</v>
      </c>
      <c r="AE3557" s="10" t="s">
        <v>6490</v>
      </c>
      <c r="AF3557" s="10" t="s">
        <v>32</v>
      </c>
    </row>
    <row r="3558" spans="30:32" x14ac:dyDescent="0.2">
      <c r="AD3558" s="11" t="s">
        <v>6491</v>
      </c>
      <c r="AE3558" s="10" t="s">
        <v>6492</v>
      </c>
      <c r="AF3558" s="10" t="s">
        <v>32</v>
      </c>
    </row>
    <row r="3559" spans="30:32" x14ac:dyDescent="0.2">
      <c r="AD3559" s="11" t="s">
        <v>6493</v>
      </c>
      <c r="AE3559" s="10" t="s">
        <v>6494</v>
      </c>
      <c r="AF3559" s="10" t="s">
        <v>32</v>
      </c>
    </row>
    <row r="3560" spans="30:32" x14ac:dyDescent="0.2">
      <c r="AD3560" s="11" t="s">
        <v>6495</v>
      </c>
      <c r="AE3560" s="10" t="s">
        <v>3037</v>
      </c>
      <c r="AF3560" s="10" t="s">
        <v>32</v>
      </c>
    </row>
    <row r="3561" spans="30:32" x14ac:dyDescent="0.2">
      <c r="AD3561" s="11" t="s">
        <v>6496</v>
      </c>
      <c r="AE3561" s="10" t="s">
        <v>3529</v>
      </c>
      <c r="AF3561" s="10" t="s">
        <v>32</v>
      </c>
    </row>
    <row r="3562" spans="30:32" x14ac:dyDescent="0.2">
      <c r="AD3562" s="11" t="s">
        <v>6497</v>
      </c>
      <c r="AE3562" s="10" t="s">
        <v>3529</v>
      </c>
      <c r="AF3562" s="10" t="s">
        <v>32</v>
      </c>
    </row>
    <row r="3563" spans="30:32" x14ac:dyDescent="0.2">
      <c r="AD3563" s="11" t="s">
        <v>6498</v>
      </c>
      <c r="AE3563" s="10" t="s">
        <v>6499</v>
      </c>
      <c r="AF3563" s="10" t="s">
        <v>32</v>
      </c>
    </row>
    <row r="3564" spans="30:32" x14ac:dyDescent="0.2">
      <c r="AD3564" s="11" t="s">
        <v>6500</v>
      </c>
      <c r="AE3564" s="10" t="s">
        <v>6501</v>
      </c>
      <c r="AF3564" s="10" t="s">
        <v>32</v>
      </c>
    </row>
    <row r="3565" spans="30:32" x14ac:dyDescent="0.2">
      <c r="AD3565" s="11" t="s">
        <v>6502</v>
      </c>
      <c r="AE3565" s="10" t="s">
        <v>6501</v>
      </c>
      <c r="AF3565" s="10" t="s">
        <v>32</v>
      </c>
    </row>
    <row r="3566" spans="30:32" x14ac:dyDescent="0.2">
      <c r="AD3566" s="11" t="s">
        <v>6503</v>
      </c>
      <c r="AE3566" s="10" t="s">
        <v>6501</v>
      </c>
      <c r="AF3566" s="10" t="s">
        <v>32</v>
      </c>
    </row>
    <row r="3567" spans="30:32" x14ac:dyDescent="0.2">
      <c r="AD3567" s="11" t="s">
        <v>6504</v>
      </c>
      <c r="AE3567" s="10" t="s">
        <v>3529</v>
      </c>
      <c r="AF3567" s="10" t="s">
        <v>32</v>
      </c>
    </row>
    <row r="3568" spans="30:32" x14ac:dyDescent="0.2">
      <c r="AD3568" s="11" t="s">
        <v>6505</v>
      </c>
      <c r="AE3568" s="10" t="s">
        <v>3529</v>
      </c>
      <c r="AF3568" s="10" t="s">
        <v>32</v>
      </c>
    </row>
    <row r="3569" spans="30:32" x14ac:dyDescent="0.2">
      <c r="AD3569" s="11" t="s">
        <v>6506</v>
      </c>
      <c r="AE3569" s="10" t="s">
        <v>3529</v>
      </c>
      <c r="AF3569" s="10" t="s">
        <v>32</v>
      </c>
    </row>
    <row r="3570" spans="30:32" x14ac:dyDescent="0.2">
      <c r="AD3570" s="11" t="s">
        <v>6507</v>
      </c>
      <c r="AE3570" s="10" t="s">
        <v>3529</v>
      </c>
      <c r="AF3570" s="10" t="s">
        <v>32</v>
      </c>
    </row>
    <row r="3571" spans="30:32" x14ac:dyDescent="0.2">
      <c r="AD3571" s="11" t="s">
        <v>6508</v>
      </c>
      <c r="AE3571" s="10" t="s">
        <v>3529</v>
      </c>
      <c r="AF3571" s="10" t="s">
        <v>32</v>
      </c>
    </row>
    <row r="3572" spans="30:32" x14ac:dyDescent="0.2">
      <c r="AD3572" s="11" t="s">
        <v>6509</v>
      </c>
      <c r="AE3572" s="10" t="s">
        <v>3529</v>
      </c>
      <c r="AF3572" s="10" t="s">
        <v>32</v>
      </c>
    </row>
    <row r="3573" spans="30:32" x14ac:dyDescent="0.2">
      <c r="AD3573" s="11" t="s">
        <v>6510</v>
      </c>
      <c r="AE3573" s="10" t="s">
        <v>3529</v>
      </c>
      <c r="AF3573" s="10" t="s">
        <v>32</v>
      </c>
    </row>
    <row r="3574" spans="30:32" x14ac:dyDescent="0.2">
      <c r="AD3574" s="11" t="s">
        <v>6511</v>
      </c>
      <c r="AE3574" s="10" t="s">
        <v>3529</v>
      </c>
      <c r="AF3574" s="10" t="s">
        <v>32</v>
      </c>
    </row>
    <row r="3575" spans="30:32" x14ac:dyDescent="0.2">
      <c r="AD3575" s="11" t="s">
        <v>6512</v>
      </c>
      <c r="AE3575" s="10" t="s">
        <v>3529</v>
      </c>
      <c r="AF3575" s="10" t="s">
        <v>32</v>
      </c>
    </row>
    <row r="3576" spans="30:32" x14ac:dyDescent="0.2">
      <c r="AD3576" s="11" t="s">
        <v>6513</v>
      </c>
      <c r="AE3576" s="10" t="s">
        <v>3529</v>
      </c>
      <c r="AF3576" s="10" t="s">
        <v>32</v>
      </c>
    </row>
    <row r="3577" spans="30:32" x14ac:dyDescent="0.2">
      <c r="AD3577" s="11" t="s">
        <v>6514</v>
      </c>
      <c r="AE3577" s="10" t="s">
        <v>6515</v>
      </c>
      <c r="AF3577" s="10" t="s">
        <v>32</v>
      </c>
    </row>
    <row r="3578" spans="30:32" x14ac:dyDescent="0.2">
      <c r="AD3578" s="11" t="s">
        <v>6516</v>
      </c>
      <c r="AE3578" s="10" t="s">
        <v>6517</v>
      </c>
      <c r="AF3578" s="10" t="s">
        <v>32</v>
      </c>
    </row>
    <row r="3579" spans="30:32" x14ac:dyDescent="0.2">
      <c r="AD3579" s="11" t="s">
        <v>6518</v>
      </c>
      <c r="AE3579" s="10" t="s">
        <v>6517</v>
      </c>
      <c r="AF3579" s="10" t="s">
        <v>32</v>
      </c>
    </row>
    <row r="3580" spans="30:32" x14ac:dyDescent="0.2">
      <c r="AD3580" s="11" t="s">
        <v>6519</v>
      </c>
      <c r="AE3580" s="10" t="s">
        <v>6520</v>
      </c>
      <c r="AF3580" s="10" t="s">
        <v>32</v>
      </c>
    </row>
    <row r="3581" spans="30:32" x14ac:dyDescent="0.2">
      <c r="AD3581" s="11" t="s">
        <v>6521</v>
      </c>
      <c r="AE3581" s="10" t="s">
        <v>6517</v>
      </c>
      <c r="AF3581" s="10" t="s">
        <v>32</v>
      </c>
    </row>
    <row r="3582" spans="30:32" x14ac:dyDescent="0.2">
      <c r="AD3582" s="11" t="s">
        <v>6522</v>
      </c>
      <c r="AE3582" s="10" t="s">
        <v>6517</v>
      </c>
      <c r="AF3582" s="10" t="s">
        <v>32</v>
      </c>
    </row>
    <row r="3583" spans="30:32" x14ac:dyDescent="0.2">
      <c r="AD3583" s="11" t="s">
        <v>6523</v>
      </c>
      <c r="AE3583" s="10" t="s">
        <v>6515</v>
      </c>
      <c r="AF3583" s="10" t="s">
        <v>32</v>
      </c>
    </row>
    <row r="3584" spans="30:32" x14ac:dyDescent="0.2">
      <c r="AD3584" s="11" t="s">
        <v>6524</v>
      </c>
      <c r="AE3584" s="10" t="s">
        <v>6515</v>
      </c>
      <c r="AF3584" s="10" t="s">
        <v>32</v>
      </c>
    </row>
    <row r="3585" spans="30:32" x14ac:dyDescent="0.2">
      <c r="AD3585" s="11" t="s">
        <v>6525</v>
      </c>
      <c r="AE3585" s="10" t="s">
        <v>6526</v>
      </c>
      <c r="AF3585" s="10" t="s">
        <v>32</v>
      </c>
    </row>
    <row r="3586" spans="30:32" x14ac:dyDescent="0.2">
      <c r="AD3586" s="11" t="s">
        <v>6527</v>
      </c>
      <c r="AE3586" s="10" t="s">
        <v>6528</v>
      </c>
      <c r="AF3586" s="10" t="s">
        <v>32</v>
      </c>
    </row>
    <row r="3587" spans="30:32" x14ac:dyDescent="0.2">
      <c r="AD3587" s="11" t="s">
        <v>6529</v>
      </c>
      <c r="AE3587" s="10" t="s">
        <v>6528</v>
      </c>
      <c r="AF3587" s="10" t="s">
        <v>32</v>
      </c>
    </row>
    <row r="3588" spans="30:32" x14ac:dyDescent="0.2">
      <c r="AD3588" s="11" t="s">
        <v>6530</v>
      </c>
      <c r="AE3588" s="10" t="s">
        <v>6531</v>
      </c>
      <c r="AF3588" s="10" t="s">
        <v>32</v>
      </c>
    </row>
    <row r="3589" spans="30:32" x14ac:dyDescent="0.2">
      <c r="AD3589" s="11" t="s">
        <v>6532</v>
      </c>
      <c r="AE3589" s="10" t="s">
        <v>6531</v>
      </c>
      <c r="AF3589" s="10" t="s">
        <v>32</v>
      </c>
    </row>
    <row r="3590" spans="30:32" x14ac:dyDescent="0.2">
      <c r="AD3590" s="11" t="s">
        <v>6533</v>
      </c>
      <c r="AE3590" s="10" t="s">
        <v>6531</v>
      </c>
      <c r="AF3590" s="10" t="s">
        <v>32</v>
      </c>
    </row>
    <row r="3591" spans="30:32" x14ac:dyDescent="0.2">
      <c r="AD3591" s="11" t="s">
        <v>6534</v>
      </c>
      <c r="AE3591" s="10" t="s">
        <v>6531</v>
      </c>
      <c r="AF3591" s="10" t="s">
        <v>32</v>
      </c>
    </row>
    <row r="3592" spans="30:32" x14ac:dyDescent="0.2">
      <c r="AD3592" s="11" t="s">
        <v>6535</v>
      </c>
      <c r="AE3592" s="10" t="s">
        <v>6531</v>
      </c>
      <c r="AF3592" s="10" t="s">
        <v>32</v>
      </c>
    </row>
    <row r="3593" spans="30:32" x14ac:dyDescent="0.2">
      <c r="AD3593" s="11" t="s">
        <v>6536</v>
      </c>
      <c r="AE3593" s="10" t="s">
        <v>6531</v>
      </c>
      <c r="AF3593" s="10" t="s">
        <v>32</v>
      </c>
    </row>
    <row r="3594" spans="30:32" x14ac:dyDescent="0.2">
      <c r="AD3594" s="11" t="s">
        <v>6537</v>
      </c>
      <c r="AE3594" s="10" t="s">
        <v>6538</v>
      </c>
      <c r="AF3594" s="10" t="s">
        <v>32</v>
      </c>
    </row>
    <row r="3595" spans="30:32" x14ac:dyDescent="0.2">
      <c r="AD3595" s="11" t="s">
        <v>6539</v>
      </c>
      <c r="AE3595" s="10" t="s">
        <v>6538</v>
      </c>
      <c r="AF3595" s="10" t="s">
        <v>32</v>
      </c>
    </row>
    <row r="3596" spans="30:32" x14ac:dyDescent="0.2">
      <c r="AD3596" s="11" t="s">
        <v>6540</v>
      </c>
      <c r="AE3596" s="10" t="s">
        <v>6538</v>
      </c>
      <c r="AF3596" s="10" t="s">
        <v>32</v>
      </c>
    </row>
    <row r="3597" spans="30:32" x14ac:dyDescent="0.2">
      <c r="AD3597" s="11" t="s">
        <v>6541</v>
      </c>
      <c r="AE3597" s="10" t="s">
        <v>6538</v>
      </c>
      <c r="AF3597" s="10" t="s">
        <v>32</v>
      </c>
    </row>
    <row r="3598" spans="30:32" x14ac:dyDescent="0.2">
      <c r="AD3598" s="11" t="s">
        <v>6542</v>
      </c>
      <c r="AE3598" s="10" t="s">
        <v>6538</v>
      </c>
      <c r="AF3598" s="10" t="s">
        <v>32</v>
      </c>
    </row>
    <row r="3599" spans="30:32" x14ac:dyDescent="0.2">
      <c r="AD3599" s="11" t="s">
        <v>6543</v>
      </c>
      <c r="AE3599" s="10" t="s">
        <v>6538</v>
      </c>
      <c r="AF3599" s="10" t="s">
        <v>32</v>
      </c>
    </row>
    <row r="3600" spans="30:32" x14ac:dyDescent="0.2">
      <c r="AD3600" s="11" t="s">
        <v>6544</v>
      </c>
      <c r="AE3600" s="10" t="s">
        <v>6538</v>
      </c>
      <c r="AF3600" s="10" t="s">
        <v>32</v>
      </c>
    </row>
    <row r="3601" spans="30:32" x14ac:dyDescent="0.2">
      <c r="AD3601" s="11" t="s">
        <v>6545</v>
      </c>
      <c r="AE3601" s="10" t="s">
        <v>6538</v>
      </c>
      <c r="AF3601" s="10" t="s">
        <v>32</v>
      </c>
    </row>
    <row r="3602" spans="30:32" x14ac:dyDescent="0.2">
      <c r="AD3602" s="11" t="s">
        <v>6546</v>
      </c>
      <c r="AE3602" s="10" t="s">
        <v>6538</v>
      </c>
      <c r="AF3602" s="10" t="s">
        <v>32</v>
      </c>
    </row>
    <row r="3603" spans="30:32" x14ac:dyDescent="0.2">
      <c r="AD3603" s="11" t="s">
        <v>6547</v>
      </c>
      <c r="AE3603" s="10" t="s">
        <v>6538</v>
      </c>
      <c r="AF3603" s="10" t="s">
        <v>32</v>
      </c>
    </row>
    <row r="3604" spans="30:32" x14ac:dyDescent="0.2">
      <c r="AD3604" s="11" t="s">
        <v>6548</v>
      </c>
      <c r="AE3604" s="10" t="s">
        <v>6538</v>
      </c>
      <c r="AF3604" s="10" t="s">
        <v>32</v>
      </c>
    </row>
    <row r="3605" spans="30:32" x14ac:dyDescent="0.2">
      <c r="AD3605" s="11" t="s">
        <v>6549</v>
      </c>
      <c r="AE3605" s="10" t="s">
        <v>6538</v>
      </c>
      <c r="AF3605" s="10" t="s">
        <v>32</v>
      </c>
    </row>
    <row r="3606" spans="30:32" x14ac:dyDescent="0.2">
      <c r="AD3606" s="11" t="s">
        <v>6550</v>
      </c>
      <c r="AE3606" s="10" t="s">
        <v>6538</v>
      </c>
      <c r="AF3606" s="10" t="s">
        <v>32</v>
      </c>
    </row>
    <row r="3607" spans="30:32" x14ac:dyDescent="0.2">
      <c r="AD3607" s="11" t="s">
        <v>6551</v>
      </c>
      <c r="AE3607" s="10" t="s">
        <v>6538</v>
      </c>
      <c r="AF3607" s="10" t="s">
        <v>32</v>
      </c>
    </row>
    <row r="3608" spans="30:32" x14ac:dyDescent="0.2">
      <c r="AD3608" s="11" t="s">
        <v>6552</v>
      </c>
      <c r="AE3608" s="10" t="s">
        <v>6553</v>
      </c>
      <c r="AF3608" s="10" t="s">
        <v>32</v>
      </c>
    </row>
    <row r="3609" spans="30:32" x14ac:dyDescent="0.2">
      <c r="AD3609" s="11" t="s">
        <v>6554</v>
      </c>
      <c r="AE3609" s="10" t="s">
        <v>6555</v>
      </c>
      <c r="AF3609" s="10" t="s">
        <v>32</v>
      </c>
    </row>
    <row r="3610" spans="30:32" x14ac:dyDescent="0.2">
      <c r="AD3610" s="11" t="s">
        <v>6556</v>
      </c>
      <c r="AE3610" s="10" t="s">
        <v>6557</v>
      </c>
      <c r="AF3610" s="10" t="s">
        <v>32</v>
      </c>
    </row>
    <row r="3611" spans="30:32" x14ac:dyDescent="0.2">
      <c r="AD3611" s="11" t="s">
        <v>6558</v>
      </c>
      <c r="AE3611" s="10" t="s">
        <v>6559</v>
      </c>
      <c r="AF3611" s="10" t="s">
        <v>32</v>
      </c>
    </row>
    <row r="3612" spans="30:32" x14ac:dyDescent="0.2">
      <c r="AD3612" s="11" t="s">
        <v>6560</v>
      </c>
      <c r="AE3612" s="10" t="s">
        <v>6561</v>
      </c>
      <c r="AF3612" s="10" t="s">
        <v>32</v>
      </c>
    </row>
    <row r="3613" spans="30:32" x14ac:dyDescent="0.2">
      <c r="AD3613" s="11" t="s">
        <v>6562</v>
      </c>
      <c r="AE3613" s="10" t="s">
        <v>6563</v>
      </c>
      <c r="AF3613" s="10" t="s">
        <v>32</v>
      </c>
    </row>
    <row r="3614" spans="30:32" x14ac:dyDescent="0.2">
      <c r="AD3614" s="11" t="s">
        <v>6564</v>
      </c>
      <c r="AE3614" s="10" t="s">
        <v>6565</v>
      </c>
      <c r="AF3614" s="10" t="s">
        <v>32</v>
      </c>
    </row>
    <row r="3615" spans="30:32" x14ac:dyDescent="0.2">
      <c r="AD3615" s="11" t="s">
        <v>6566</v>
      </c>
      <c r="AE3615" s="10" t="s">
        <v>6567</v>
      </c>
      <c r="AF3615" s="10" t="s">
        <v>32</v>
      </c>
    </row>
    <row r="3616" spans="30:32" x14ac:dyDescent="0.2">
      <c r="AD3616" s="11" t="s">
        <v>6568</v>
      </c>
      <c r="AE3616" s="10" t="s">
        <v>6567</v>
      </c>
      <c r="AF3616" s="10" t="s">
        <v>32</v>
      </c>
    </row>
    <row r="3617" spans="30:32" x14ac:dyDescent="0.2">
      <c r="AD3617" s="11" t="s">
        <v>6569</v>
      </c>
      <c r="AE3617" s="10" t="s">
        <v>6570</v>
      </c>
      <c r="AF3617" s="10" t="s">
        <v>32</v>
      </c>
    </row>
    <row r="3618" spans="30:32" x14ac:dyDescent="0.2">
      <c r="AD3618" s="11" t="s">
        <v>6571</v>
      </c>
      <c r="AE3618" s="10" t="s">
        <v>6572</v>
      </c>
      <c r="AF3618" s="10" t="s">
        <v>32</v>
      </c>
    </row>
    <row r="3619" spans="30:32" x14ac:dyDescent="0.2">
      <c r="AD3619" s="11" t="s">
        <v>6573</v>
      </c>
      <c r="AE3619" s="10" t="s">
        <v>6574</v>
      </c>
      <c r="AF3619" s="10" t="s">
        <v>32</v>
      </c>
    </row>
    <row r="3620" spans="30:32" x14ac:dyDescent="0.2">
      <c r="AD3620" s="11" t="s">
        <v>6575</v>
      </c>
      <c r="AE3620" s="10" t="s">
        <v>6576</v>
      </c>
      <c r="AF3620" s="10" t="s">
        <v>32</v>
      </c>
    </row>
    <row r="3621" spans="30:32" x14ac:dyDescent="0.2">
      <c r="AD3621" s="11" t="s">
        <v>6577</v>
      </c>
      <c r="AE3621" s="10" t="s">
        <v>6578</v>
      </c>
      <c r="AF3621" s="10" t="s">
        <v>32</v>
      </c>
    </row>
    <row r="3622" spans="30:32" x14ac:dyDescent="0.2">
      <c r="AD3622" s="11" t="s">
        <v>6579</v>
      </c>
      <c r="AE3622" s="10" t="s">
        <v>6580</v>
      </c>
      <c r="AF3622" s="10" t="s">
        <v>32</v>
      </c>
    </row>
    <row r="3623" spans="30:32" x14ac:dyDescent="0.2">
      <c r="AD3623" s="11" t="s">
        <v>6581</v>
      </c>
      <c r="AE3623" s="10" t="s">
        <v>6582</v>
      </c>
      <c r="AF3623" s="10" t="s">
        <v>32</v>
      </c>
    </row>
    <row r="3624" spans="30:32" x14ac:dyDescent="0.2">
      <c r="AD3624" s="11" t="s">
        <v>6583</v>
      </c>
      <c r="AE3624" s="10" t="s">
        <v>6584</v>
      </c>
      <c r="AF3624" s="10" t="s">
        <v>32</v>
      </c>
    </row>
    <row r="3625" spans="30:32" x14ac:dyDescent="0.2">
      <c r="AD3625" s="11" t="s">
        <v>6585</v>
      </c>
      <c r="AE3625" s="10" t="s">
        <v>6586</v>
      </c>
      <c r="AF3625" s="10" t="s">
        <v>32</v>
      </c>
    </row>
    <row r="3626" spans="30:32" x14ac:dyDescent="0.2">
      <c r="AD3626" s="11" t="s">
        <v>6587</v>
      </c>
      <c r="AE3626" s="10" t="s">
        <v>6588</v>
      </c>
      <c r="AF3626" s="10" t="s">
        <v>32</v>
      </c>
    </row>
    <row r="3627" spans="30:32" x14ac:dyDescent="0.2">
      <c r="AD3627" s="11" t="s">
        <v>6589</v>
      </c>
      <c r="AE3627" s="10" t="s">
        <v>6590</v>
      </c>
      <c r="AF3627" s="10" t="s">
        <v>32</v>
      </c>
    </row>
    <row r="3628" spans="30:32" x14ac:dyDescent="0.2">
      <c r="AD3628" s="11" t="s">
        <v>6591</v>
      </c>
      <c r="AE3628" s="10" t="s">
        <v>6592</v>
      </c>
      <c r="AF3628" s="10" t="s">
        <v>32</v>
      </c>
    </row>
    <row r="3629" spans="30:32" x14ac:dyDescent="0.2">
      <c r="AD3629" s="11" t="s">
        <v>6593</v>
      </c>
      <c r="AE3629" s="10" t="s">
        <v>6594</v>
      </c>
      <c r="AF3629" s="10" t="s">
        <v>32</v>
      </c>
    </row>
    <row r="3630" spans="30:32" x14ac:dyDescent="0.2">
      <c r="AD3630" s="11" t="s">
        <v>6595</v>
      </c>
      <c r="AE3630" s="10" t="s">
        <v>6596</v>
      </c>
      <c r="AF3630" s="10" t="s">
        <v>32</v>
      </c>
    </row>
    <row r="3631" spans="30:32" x14ac:dyDescent="0.2">
      <c r="AD3631" s="11" t="s">
        <v>6597</v>
      </c>
      <c r="AE3631" s="10" t="s">
        <v>6598</v>
      </c>
      <c r="AF3631" s="10" t="s">
        <v>32</v>
      </c>
    </row>
    <row r="3632" spans="30:32" x14ac:dyDescent="0.2">
      <c r="AD3632" s="11" t="s">
        <v>6599</v>
      </c>
      <c r="AE3632" s="10" t="s">
        <v>6600</v>
      </c>
      <c r="AF3632" s="10" t="s">
        <v>32</v>
      </c>
    </row>
    <row r="3633" spans="30:32" x14ac:dyDescent="0.2">
      <c r="AD3633" s="11" t="s">
        <v>6601</v>
      </c>
      <c r="AE3633" s="10" t="s">
        <v>6602</v>
      </c>
      <c r="AF3633" s="10" t="s">
        <v>32</v>
      </c>
    </row>
    <row r="3634" spans="30:32" x14ac:dyDescent="0.2">
      <c r="AD3634" s="11" t="s">
        <v>6603</v>
      </c>
      <c r="AE3634" s="10" t="s">
        <v>6604</v>
      </c>
      <c r="AF3634" s="10" t="s">
        <v>32</v>
      </c>
    </row>
    <row r="3635" spans="30:32" x14ac:dyDescent="0.2">
      <c r="AD3635" s="11" t="s">
        <v>6605</v>
      </c>
      <c r="AE3635" s="10" t="s">
        <v>6606</v>
      </c>
      <c r="AF3635" s="10" t="s">
        <v>32</v>
      </c>
    </row>
    <row r="3636" spans="30:32" x14ac:dyDescent="0.2">
      <c r="AD3636" s="11" t="s">
        <v>6607</v>
      </c>
      <c r="AE3636" s="10" t="s">
        <v>6608</v>
      </c>
      <c r="AF3636" s="10" t="s">
        <v>32</v>
      </c>
    </row>
    <row r="3637" spans="30:32" x14ac:dyDescent="0.2">
      <c r="AD3637" s="11" t="s">
        <v>6609</v>
      </c>
      <c r="AE3637" s="10" t="s">
        <v>6610</v>
      </c>
      <c r="AF3637" s="10" t="s">
        <v>32</v>
      </c>
    </row>
    <row r="3638" spans="30:32" x14ac:dyDescent="0.2">
      <c r="AD3638" s="11" t="s">
        <v>6611</v>
      </c>
      <c r="AE3638" s="10" t="s">
        <v>6610</v>
      </c>
      <c r="AF3638" s="10" t="s">
        <v>32</v>
      </c>
    </row>
    <row r="3639" spans="30:32" x14ac:dyDescent="0.2">
      <c r="AD3639" s="11" t="s">
        <v>6612</v>
      </c>
      <c r="AE3639" s="10" t="s">
        <v>6613</v>
      </c>
      <c r="AF3639" s="10" t="s">
        <v>32</v>
      </c>
    </row>
    <row r="3640" spans="30:32" x14ac:dyDescent="0.2">
      <c r="AD3640" s="11" t="s">
        <v>6614</v>
      </c>
      <c r="AE3640" s="10" t="s">
        <v>6615</v>
      </c>
      <c r="AF3640" s="10" t="s">
        <v>32</v>
      </c>
    </row>
    <row r="3641" spans="30:32" x14ac:dyDescent="0.2">
      <c r="AD3641" s="11" t="s">
        <v>6616</v>
      </c>
      <c r="AE3641" s="10" t="s">
        <v>6617</v>
      </c>
      <c r="AF3641" s="10" t="s">
        <v>32</v>
      </c>
    </row>
    <row r="3642" spans="30:32" x14ac:dyDescent="0.2">
      <c r="AD3642" s="11" t="s">
        <v>6618</v>
      </c>
      <c r="AE3642" s="10" t="s">
        <v>6619</v>
      </c>
      <c r="AF3642" s="10" t="s">
        <v>32</v>
      </c>
    </row>
    <row r="3643" spans="30:32" x14ac:dyDescent="0.2">
      <c r="AD3643" s="11" t="s">
        <v>6620</v>
      </c>
      <c r="AE3643" s="10" t="s">
        <v>6621</v>
      </c>
      <c r="AF3643" s="10" t="s">
        <v>32</v>
      </c>
    </row>
    <row r="3644" spans="30:32" x14ac:dyDescent="0.2">
      <c r="AD3644" s="11" t="s">
        <v>6622</v>
      </c>
      <c r="AE3644" s="10" t="s">
        <v>6623</v>
      </c>
      <c r="AF3644" s="10" t="s">
        <v>32</v>
      </c>
    </row>
    <row r="3645" spans="30:32" x14ac:dyDescent="0.2">
      <c r="AD3645" s="11" t="s">
        <v>6624</v>
      </c>
      <c r="AE3645" s="10" t="s">
        <v>3955</v>
      </c>
      <c r="AF3645" s="10" t="s">
        <v>32</v>
      </c>
    </row>
    <row r="3646" spans="30:32" x14ac:dyDescent="0.2">
      <c r="AD3646" s="11" t="s">
        <v>6625</v>
      </c>
      <c r="AE3646" s="10" t="s">
        <v>6626</v>
      </c>
      <c r="AF3646" s="10" t="s">
        <v>32</v>
      </c>
    </row>
    <row r="3647" spans="30:32" x14ac:dyDescent="0.2">
      <c r="AD3647" s="11" t="s">
        <v>6627</v>
      </c>
      <c r="AE3647" s="10" t="s">
        <v>6628</v>
      </c>
      <c r="AF3647" s="10" t="s">
        <v>32</v>
      </c>
    </row>
    <row r="3648" spans="30:32" x14ac:dyDescent="0.2">
      <c r="AD3648" s="11" t="s">
        <v>6629</v>
      </c>
      <c r="AE3648" s="10" t="s">
        <v>6630</v>
      </c>
      <c r="AF3648" s="10" t="s">
        <v>32</v>
      </c>
    </row>
    <row r="3649" spans="30:32" x14ac:dyDescent="0.2">
      <c r="AD3649" s="11" t="s">
        <v>6631</v>
      </c>
      <c r="AE3649" s="10" t="s">
        <v>6632</v>
      </c>
      <c r="AF3649" s="10" t="s">
        <v>32</v>
      </c>
    </row>
    <row r="3650" spans="30:32" x14ac:dyDescent="0.2">
      <c r="AD3650" s="11" t="s">
        <v>6633</v>
      </c>
      <c r="AE3650" s="10" t="s">
        <v>6634</v>
      </c>
      <c r="AF3650" s="10" t="s">
        <v>32</v>
      </c>
    </row>
    <row r="3651" spans="30:32" x14ac:dyDescent="0.2">
      <c r="AD3651" s="11" t="s">
        <v>6635</v>
      </c>
      <c r="AE3651" s="10" t="s">
        <v>6636</v>
      </c>
      <c r="AF3651" s="10" t="s">
        <v>32</v>
      </c>
    </row>
    <row r="3652" spans="30:32" x14ac:dyDescent="0.2">
      <c r="AD3652" s="11" t="s">
        <v>6637</v>
      </c>
      <c r="AE3652" s="10" t="s">
        <v>2173</v>
      </c>
      <c r="AF3652" s="10" t="s">
        <v>32</v>
      </c>
    </row>
    <row r="3653" spans="30:32" x14ac:dyDescent="0.2">
      <c r="AD3653" s="11" t="s">
        <v>6638</v>
      </c>
      <c r="AE3653" s="10" t="s">
        <v>6639</v>
      </c>
      <c r="AF3653" s="10" t="s">
        <v>32</v>
      </c>
    </row>
    <row r="3654" spans="30:32" x14ac:dyDescent="0.2">
      <c r="AD3654" s="11" t="s">
        <v>6640</v>
      </c>
      <c r="AE3654" s="10" t="s">
        <v>6641</v>
      </c>
      <c r="AF3654" s="10" t="s">
        <v>32</v>
      </c>
    </row>
    <row r="3655" spans="30:32" x14ac:dyDescent="0.2">
      <c r="AD3655" s="11" t="s">
        <v>6642</v>
      </c>
      <c r="AE3655" s="10" t="s">
        <v>6643</v>
      </c>
      <c r="AF3655" s="10" t="s">
        <v>32</v>
      </c>
    </row>
    <row r="3656" spans="30:32" x14ac:dyDescent="0.2">
      <c r="AD3656" s="11" t="s">
        <v>6644</v>
      </c>
      <c r="AE3656" s="10" t="s">
        <v>2225</v>
      </c>
      <c r="AF3656" s="10" t="s">
        <v>32</v>
      </c>
    </row>
    <row r="3657" spans="30:32" x14ac:dyDescent="0.2">
      <c r="AD3657" s="11" t="s">
        <v>6645</v>
      </c>
      <c r="AE3657" s="10" t="s">
        <v>2225</v>
      </c>
      <c r="AF3657" s="10" t="s">
        <v>32</v>
      </c>
    </row>
    <row r="3658" spans="30:32" x14ac:dyDescent="0.2">
      <c r="AD3658" s="11" t="s">
        <v>6646</v>
      </c>
      <c r="AE3658" s="10" t="s">
        <v>2225</v>
      </c>
      <c r="AF3658" s="10" t="s">
        <v>32</v>
      </c>
    </row>
    <row r="3659" spans="30:32" x14ac:dyDescent="0.2">
      <c r="AD3659" s="11" t="s">
        <v>6647</v>
      </c>
      <c r="AE3659" s="10" t="s">
        <v>6648</v>
      </c>
      <c r="AF3659" s="10" t="s">
        <v>32</v>
      </c>
    </row>
    <row r="3660" spans="30:32" x14ac:dyDescent="0.2">
      <c r="AD3660" s="11" t="s">
        <v>6649</v>
      </c>
      <c r="AE3660" s="10" t="s">
        <v>2217</v>
      </c>
      <c r="AF3660" s="10" t="s">
        <v>32</v>
      </c>
    </row>
    <row r="3661" spans="30:32" x14ac:dyDescent="0.2">
      <c r="AD3661" s="11" t="s">
        <v>6650</v>
      </c>
      <c r="AE3661" s="10" t="s">
        <v>6651</v>
      </c>
      <c r="AF3661" s="10" t="s">
        <v>32</v>
      </c>
    </row>
    <row r="3662" spans="30:32" x14ac:dyDescent="0.2">
      <c r="AD3662" s="11" t="s">
        <v>6652</v>
      </c>
      <c r="AE3662" s="10" t="s">
        <v>6651</v>
      </c>
      <c r="AF3662" s="10" t="s">
        <v>32</v>
      </c>
    </row>
    <row r="3663" spans="30:32" x14ac:dyDescent="0.2">
      <c r="AD3663" s="11" t="s">
        <v>6653</v>
      </c>
      <c r="AE3663" s="10" t="s">
        <v>6651</v>
      </c>
      <c r="AF3663" s="10" t="s">
        <v>32</v>
      </c>
    </row>
    <row r="3664" spans="30:32" x14ac:dyDescent="0.2">
      <c r="AD3664" s="11" t="s">
        <v>6654</v>
      </c>
      <c r="AE3664" s="10" t="s">
        <v>6651</v>
      </c>
      <c r="AF3664" s="10" t="s">
        <v>32</v>
      </c>
    </row>
    <row r="3665" spans="30:32" x14ac:dyDescent="0.2">
      <c r="AD3665" s="11" t="s">
        <v>6655</v>
      </c>
      <c r="AE3665" s="10" t="s">
        <v>2585</v>
      </c>
      <c r="AF3665" s="10" t="s">
        <v>32</v>
      </c>
    </row>
    <row r="3666" spans="30:32" x14ac:dyDescent="0.2">
      <c r="AD3666" s="11" t="s">
        <v>6656</v>
      </c>
      <c r="AE3666" s="10" t="s">
        <v>6657</v>
      </c>
      <c r="AF3666" s="10" t="s">
        <v>32</v>
      </c>
    </row>
    <row r="3667" spans="30:32" x14ac:dyDescent="0.2">
      <c r="AD3667" s="11" t="s">
        <v>6658</v>
      </c>
      <c r="AE3667" s="10" t="s">
        <v>6659</v>
      </c>
      <c r="AF3667" s="10" t="s">
        <v>32</v>
      </c>
    </row>
    <row r="3668" spans="30:32" x14ac:dyDescent="0.2">
      <c r="AD3668" s="11" t="s">
        <v>6660</v>
      </c>
      <c r="AE3668" s="10" t="s">
        <v>6661</v>
      </c>
      <c r="AF3668" s="10" t="s">
        <v>32</v>
      </c>
    </row>
    <row r="3669" spans="30:32" x14ac:dyDescent="0.2">
      <c r="AD3669" s="11" t="s">
        <v>6662</v>
      </c>
      <c r="AE3669" s="10" t="s">
        <v>6663</v>
      </c>
      <c r="AF3669" s="10" t="s">
        <v>32</v>
      </c>
    </row>
    <row r="3670" spans="30:32" x14ac:dyDescent="0.2">
      <c r="AD3670" s="11" t="s">
        <v>6664</v>
      </c>
      <c r="AE3670" s="10" t="s">
        <v>6665</v>
      </c>
      <c r="AF3670" s="10" t="s">
        <v>32</v>
      </c>
    </row>
    <row r="3671" spans="30:32" x14ac:dyDescent="0.2">
      <c r="AD3671" s="11" t="s">
        <v>6666</v>
      </c>
      <c r="AE3671" s="10" t="s">
        <v>6667</v>
      </c>
      <c r="AF3671" s="10" t="s">
        <v>32</v>
      </c>
    </row>
    <row r="3672" spans="30:32" x14ac:dyDescent="0.2">
      <c r="AD3672" s="11" t="s">
        <v>6668</v>
      </c>
      <c r="AE3672" s="10" t="s">
        <v>6669</v>
      </c>
      <c r="AF3672" s="10" t="s">
        <v>32</v>
      </c>
    </row>
    <row r="3673" spans="30:32" x14ac:dyDescent="0.2">
      <c r="AD3673" s="11" t="s">
        <v>6670</v>
      </c>
      <c r="AE3673" s="10" t="s">
        <v>6671</v>
      </c>
      <c r="AF3673" s="10" t="s">
        <v>32</v>
      </c>
    </row>
    <row r="3674" spans="30:32" x14ac:dyDescent="0.2">
      <c r="AD3674" s="11" t="s">
        <v>6672</v>
      </c>
      <c r="AE3674" s="10" t="s">
        <v>6671</v>
      </c>
      <c r="AF3674" s="10" t="s">
        <v>32</v>
      </c>
    </row>
    <row r="3675" spans="30:32" x14ac:dyDescent="0.2">
      <c r="AD3675" s="11" t="s">
        <v>6673</v>
      </c>
      <c r="AE3675" s="10" t="s">
        <v>6671</v>
      </c>
      <c r="AF3675" s="10" t="s">
        <v>32</v>
      </c>
    </row>
    <row r="3676" spans="30:32" x14ac:dyDescent="0.2">
      <c r="AD3676" s="11" t="s">
        <v>6674</v>
      </c>
      <c r="AE3676" s="10" t="s">
        <v>6675</v>
      </c>
      <c r="AF3676" s="10" t="s">
        <v>32</v>
      </c>
    </row>
    <row r="3677" spans="30:32" x14ac:dyDescent="0.2">
      <c r="AD3677" s="11" t="s">
        <v>6676</v>
      </c>
      <c r="AE3677" s="10" t="s">
        <v>6677</v>
      </c>
      <c r="AF3677" s="10" t="s">
        <v>32</v>
      </c>
    </row>
    <row r="3678" spans="30:32" x14ac:dyDescent="0.2">
      <c r="AD3678" s="11" t="s">
        <v>6678</v>
      </c>
      <c r="AE3678" s="10" t="s">
        <v>6677</v>
      </c>
      <c r="AF3678" s="10" t="s">
        <v>32</v>
      </c>
    </row>
    <row r="3679" spans="30:32" x14ac:dyDescent="0.2">
      <c r="AD3679" s="11" t="s">
        <v>6679</v>
      </c>
      <c r="AE3679" s="10" t="s">
        <v>6680</v>
      </c>
      <c r="AF3679" s="10" t="s">
        <v>32</v>
      </c>
    </row>
    <row r="3680" spans="30:32" x14ac:dyDescent="0.2">
      <c r="AD3680" s="11" t="s">
        <v>6681</v>
      </c>
      <c r="AE3680" s="10" t="s">
        <v>6682</v>
      </c>
      <c r="AF3680" s="10" t="s">
        <v>32</v>
      </c>
    </row>
    <row r="3681" spans="30:32" x14ac:dyDescent="0.2">
      <c r="AD3681" s="11" t="s">
        <v>6683</v>
      </c>
      <c r="AE3681" s="10" t="s">
        <v>6677</v>
      </c>
      <c r="AF3681" s="10" t="s">
        <v>32</v>
      </c>
    </row>
    <row r="3682" spans="30:32" x14ac:dyDescent="0.2">
      <c r="AD3682" s="11" t="s">
        <v>6684</v>
      </c>
      <c r="AE3682" s="10" t="s">
        <v>6677</v>
      </c>
      <c r="AF3682" s="10" t="s">
        <v>32</v>
      </c>
    </row>
    <row r="3683" spans="30:32" x14ac:dyDescent="0.2">
      <c r="AD3683" s="11" t="s">
        <v>6685</v>
      </c>
      <c r="AE3683" s="10" t="s">
        <v>6677</v>
      </c>
      <c r="AF3683" s="10" t="s">
        <v>32</v>
      </c>
    </row>
    <row r="3684" spans="30:32" x14ac:dyDescent="0.2">
      <c r="AD3684" s="11" t="s">
        <v>6686</v>
      </c>
      <c r="AE3684" s="10" t="s">
        <v>1722</v>
      </c>
      <c r="AF3684" s="10" t="s">
        <v>32</v>
      </c>
    </row>
    <row r="3685" spans="30:32" x14ac:dyDescent="0.2">
      <c r="AD3685" s="11" t="s">
        <v>6687</v>
      </c>
      <c r="AE3685" s="10" t="s">
        <v>6688</v>
      </c>
      <c r="AF3685" s="10" t="s">
        <v>32</v>
      </c>
    </row>
    <row r="3686" spans="30:32" x14ac:dyDescent="0.2">
      <c r="AD3686" s="11" t="s">
        <v>6689</v>
      </c>
      <c r="AE3686" s="10" t="s">
        <v>6688</v>
      </c>
      <c r="AF3686" s="10" t="s">
        <v>32</v>
      </c>
    </row>
    <row r="3687" spans="30:32" x14ac:dyDescent="0.2">
      <c r="AD3687" s="11" t="s">
        <v>6690</v>
      </c>
      <c r="AE3687" s="10" t="s">
        <v>6688</v>
      </c>
      <c r="AF3687" s="10" t="s">
        <v>32</v>
      </c>
    </row>
    <row r="3688" spans="30:32" x14ac:dyDescent="0.2">
      <c r="AD3688" s="11" t="s">
        <v>6691</v>
      </c>
      <c r="AE3688" s="10" t="s">
        <v>3516</v>
      </c>
      <c r="AF3688" s="10" t="s">
        <v>32</v>
      </c>
    </row>
    <row r="3689" spans="30:32" x14ac:dyDescent="0.2">
      <c r="AD3689" s="11" t="s">
        <v>6692</v>
      </c>
      <c r="AE3689" s="10" t="s">
        <v>6693</v>
      </c>
      <c r="AF3689" s="10" t="s">
        <v>32</v>
      </c>
    </row>
    <row r="3690" spans="30:32" x14ac:dyDescent="0.2">
      <c r="AD3690" s="11" t="s">
        <v>6694</v>
      </c>
      <c r="AE3690" s="10" t="s">
        <v>6695</v>
      </c>
      <c r="AF3690" s="10" t="s">
        <v>32</v>
      </c>
    </row>
    <row r="3691" spans="30:32" x14ac:dyDescent="0.2">
      <c r="AD3691" s="11" t="s">
        <v>6696</v>
      </c>
      <c r="AE3691" s="10" t="s">
        <v>6695</v>
      </c>
      <c r="AF3691" s="10" t="s">
        <v>32</v>
      </c>
    </row>
    <row r="3692" spans="30:32" x14ac:dyDescent="0.2">
      <c r="AD3692" s="11" t="s">
        <v>6697</v>
      </c>
      <c r="AE3692" s="10" t="s">
        <v>6698</v>
      </c>
      <c r="AF3692" s="10" t="s">
        <v>32</v>
      </c>
    </row>
    <row r="3693" spans="30:32" x14ac:dyDescent="0.2">
      <c r="AD3693" s="11" t="s">
        <v>6699</v>
      </c>
      <c r="AE3693" s="10" t="s">
        <v>6700</v>
      </c>
      <c r="AF3693" s="10" t="s">
        <v>32</v>
      </c>
    </row>
    <row r="3694" spans="30:32" x14ac:dyDescent="0.2">
      <c r="AD3694" s="11" t="s">
        <v>6701</v>
      </c>
      <c r="AE3694" s="10" t="s">
        <v>6702</v>
      </c>
      <c r="AF3694" s="10" t="s">
        <v>32</v>
      </c>
    </row>
    <row r="3695" spans="30:32" x14ac:dyDescent="0.2">
      <c r="AD3695" s="11" t="s">
        <v>6703</v>
      </c>
      <c r="AE3695" s="10" t="s">
        <v>6704</v>
      </c>
      <c r="AF3695" s="10" t="s">
        <v>32</v>
      </c>
    </row>
    <row r="3696" spans="30:32" x14ac:dyDescent="0.2">
      <c r="AD3696" s="11" t="s">
        <v>6705</v>
      </c>
      <c r="AE3696" s="10" t="s">
        <v>3533</v>
      </c>
      <c r="AF3696" s="10" t="s">
        <v>32</v>
      </c>
    </row>
    <row r="3697" spans="30:32" x14ac:dyDescent="0.2">
      <c r="AD3697" s="11" t="s">
        <v>6706</v>
      </c>
      <c r="AE3697" s="10" t="s">
        <v>3533</v>
      </c>
      <c r="AF3697" s="10" t="s">
        <v>32</v>
      </c>
    </row>
    <row r="3698" spans="30:32" x14ac:dyDescent="0.2">
      <c r="AD3698" s="11" t="s">
        <v>6707</v>
      </c>
      <c r="AE3698" s="10" t="s">
        <v>6708</v>
      </c>
      <c r="AF3698" s="10" t="s">
        <v>32</v>
      </c>
    </row>
    <row r="3699" spans="30:32" x14ac:dyDescent="0.2">
      <c r="AD3699" s="11" t="s">
        <v>6709</v>
      </c>
      <c r="AE3699" s="10" t="s">
        <v>6710</v>
      </c>
      <c r="AF3699" s="10" t="s">
        <v>32</v>
      </c>
    </row>
    <row r="3700" spans="30:32" x14ac:dyDescent="0.2">
      <c r="AD3700" s="11" t="s">
        <v>6711</v>
      </c>
      <c r="AE3700" s="10" t="s">
        <v>6712</v>
      </c>
      <c r="AF3700" s="10" t="s">
        <v>32</v>
      </c>
    </row>
    <row r="3701" spans="30:32" x14ac:dyDescent="0.2">
      <c r="AD3701" s="11" t="s">
        <v>6713</v>
      </c>
      <c r="AE3701" s="10" t="s">
        <v>1750</v>
      </c>
      <c r="AF3701" s="10" t="s">
        <v>32</v>
      </c>
    </row>
    <row r="3702" spans="30:32" x14ac:dyDescent="0.2">
      <c r="AD3702" s="11" t="s">
        <v>6714</v>
      </c>
      <c r="AE3702" s="10" t="s">
        <v>6715</v>
      </c>
      <c r="AF3702" s="10" t="s">
        <v>32</v>
      </c>
    </row>
    <row r="3703" spans="30:32" x14ac:dyDescent="0.2">
      <c r="AD3703" s="11" t="s">
        <v>6716</v>
      </c>
      <c r="AE3703" s="10" t="s">
        <v>6717</v>
      </c>
      <c r="AF3703" s="10" t="s">
        <v>32</v>
      </c>
    </row>
    <row r="3704" spans="30:32" x14ac:dyDescent="0.2">
      <c r="AD3704" s="11" t="s">
        <v>6718</v>
      </c>
      <c r="AE3704" s="10" t="s">
        <v>6719</v>
      </c>
      <c r="AF3704" s="10" t="s">
        <v>32</v>
      </c>
    </row>
    <row r="3705" spans="30:32" x14ac:dyDescent="0.2">
      <c r="AD3705" s="11" t="s">
        <v>6720</v>
      </c>
      <c r="AE3705" s="10" t="s">
        <v>6721</v>
      </c>
      <c r="AF3705" s="10" t="s">
        <v>32</v>
      </c>
    </row>
    <row r="3706" spans="30:32" x14ac:dyDescent="0.2">
      <c r="AD3706" s="11" t="s">
        <v>6722</v>
      </c>
      <c r="AE3706" s="10" t="s">
        <v>6723</v>
      </c>
      <c r="AF3706" s="10" t="s">
        <v>32</v>
      </c>
    </row>
    <row r="3707" spans="30:32" x14ac:dyDescent="0.2">
      <c r="AD3707" s="11" t="s">
        <v>6724</v>
      </c>
      <c r="AE3707" s="10" t="s">
        <v>6725</v>
      </c>
      <c r="AF3707" s="10" t="s">
        <v>32</v>
      </c>
    </row>
    <row r="3708" spans="30:32" x14ac:dyDescent="0.2">
      <c r="AD3708" s="11" t="s">
        <v>6726</v>
      </c>
      <c r="AE3708" s="10" t="s">
        <v>6727</v>
      </c>
      <c r="AF3708" s="10" t="s">
        <v>32</v>
      </c>
    </row>
    <row r="3709" spans="30:32" x14ac:dyDescent="0.2">
      <c r="AD3709" s="11" t="s">
        <v>6728</v>
      </c>
      <c r="AE3709" s="10" t="s">
        <v>6729</v>
      </c>
      <c r="AF3709" s="10" t="s">
        <v>32</v>
      </c>
    </row>
    <row r="3710" spans="30:32" x14ac:dyDescent="0.2">
      <c r="AD3710" s="11" t="s">
        <v>6730</v>
      </c>
      <c r="AE3710" s="10" t="s">
        <v>6731</v>
      </c>
      <c r="AF3710" s="10" t="s">
        <v>32</v>
      </c>
    </row>
    <row r="3711" spans="30:32" x14ac:dyDescent="0.2">
      <c r="AD3711" s="11" t="s">
        <v>6732</v>
      </c>
      <c r="AE3711" s="10" t="s">
        <v>6733</v>
      </c>
      <c r="AF3711" s="10" t="s">
        <v>32</v>
      </c>
    </row>
    <row r="3712" spans="30:32" x14ac:dyDescent="0.2">
      <c r="AD3712" s="11" t="s">
        <v>6734</v>
      </c>
      <c r="AE3712" s="10" t="s">
        <v>6735</v>
      </c>
      <c r="AF3712" s="10" t="s">
        <v>32</v>
      </c>
    </row>
    <row r="3713" spans="30:32" x14ac:dyDescent="0.2">
      <c r="AD3713" s="11" t="s">
        <v>6736</v>
      </c>
      <c r="AE3713" s="10" t="s">
        <v>6737</v>
      </c>
      <c r="AF3713" s="10" t="s">
        <v>32</v>
      </c>
    </row>
    <row r="3714" spans="30:32" x14ac:dyDescent="0.2">
      <c r="AD3714" s="11" t="s">
        <v>6738</v>
      </c>
      <c r="AE3714" s="10" t="s">
        <v>1182</v>
      </c>
      <c r="AF3714" s="10" t="s">
        <v>32</v>
      </c>
    </row>
    <row r="3715" spans="30:32" x14ac:dyDescent="0.2">
      <c r="AD3715" s="11" t="s">
        <v>6739</v>
      </c>
      <c r="AE3715" s="10" t="s">
        <v>6740</v>
      </c>
      <c r="AF3715" s="10" t="s">
        <v>32</v>
      </c>
    </row>
    <row r="3716" spans="30:32" x14ac:dyDescent="0.2">
      <c r="AD3716" s="11" t="s">
        <v>6741</v>
      </c>
      <c r="AE3716" s="10" t="s">
        <v>6742</v>
      </c>
      <c r="AF3716" s="10" t="s">
        <v>32</v>
      </c>
    </row>
    <row r="3717" spans="30:32" x14ac:dyDescent="0.2">
      <c r="AD3717" s="11" t="s">
        <v>6743</v>
      </c>
      <c r="AE3717" s="10" t="s">
        <v>6744</v>
      </c>
      <c r="AF3717" s="10" t="s">
        <v>32</v>
      </c>
    </row>
    <row r="3718" spans="30:32" x14ac:dyDescent="0.2">
      <c r="AD3718" s="11" t="s">
        <v>6745</v>
      </c>
      <c r="AE3718" s="10" t="s">
        <v>6746</v>
      </c>
      <c r="AF3718" s="10" t="s">
        <v>32</v>
      </c>
    </row>
    <row r="3719" spans="30:32" x14ac:dyDescent="0.2">
      <c r="AD3719" s="11" t="s">
        <v>6747</v>
      </c>
      <c r="AE3719" s="10" t="s">
        <v>6748</v>
      </c>
      <c r="AF3719" s="10" t="s">
        <v>32</v>
      </c>
    </row>
    <row r="3720" spans="30:32" x14ac:dyDescent="0.2">
      <c r="AD3720" s="11" t="s">
        <v>6749</v>
      </c>
      <c r="AE3720" s="10" t="s">
        <v>6750</v>
      </c>
      <c r="AF3720" s="10" t="s">
        <v>32</v>
      </c>
    </row>
    <row r="3721" spans="30:32" x14ac:dyDescent="0.2">
      <c r="AD3721" s="11" t="s">
        <v>6751</v>
      </c>
      <c r="AE3721" s="10" t="s">
        <v>6752</v>
      </c>
      <c r="AF3721" s="10" t="s">
        <v>32</v>
      </c>
    </row>
    <row r="3722" spans="30:32" x14ac:dyDescent="0.2">
      <c r="AD3722" s="11" t="s">
        <v>6753</v>
      </c>
      <c r="AE3722" s="10" t="s">
        <v>6754</v>
      </c>
      <c r="AF3722" s="10" t="s">
        <v>32</v>
      </c>
    </row>
    <row r="3723" spans="30:32" x14ac:dyDescent="0.2">
      <c r="AD3723" s="11" t="s">
        <v>6755</v>
      </c>
      <c r="AE3723" s="10" t="s">
        <v>6756</v>
      </c>
      <c r="AF3723" s="10" t="s">
        <v>32</v>
      </c>
    </row>
    <row r="3724" spans="30:32" x14ac:dyDescent="0.2">
      <c r="AD3724" s="11" t="s">
        <v>6757</v>
      </c>
      <c r="AE3724" s="10" t="s">
        <v>6758</v>
      </c>
      <c r="AF3724" s="10" t="s">
        <v>32</v>
      </c>
    </row>
    <row r="3725" spans="30:32" x14ac:dyDescent="0.2">
      <c r="AD3725" s="11" t="s">
        <v>6759</v>
      </c>
      <c r="AE3725" s="10" t="s">
        <v>6760</v>
      </c>
      <c r="AF3725" s="10" t="s">
        <v>32</v>
      </c>
    </row>
    <row r="3726" spans="30:32" x14ac:dyDescent="0.2">
      <c r="AD3726" s="11" t="s">
        <v>6761</v>
      </c>
      <c r="AE3726" s="10" t="s">
        <v>4216</v>
      </c>
      <c r="AF3726" s="10" t="s">
        <v>32</v>
      </c>
    </row>
    <row r="3727" spans="30:32" x14ac:dyDescent="0.2">
      <c r="AD3727" s="11" t="s">
        <v>6762</v>
      </c>
      <c r="AE3727" s="10" t="s">
        <v>6763</v>
      </c>
      <c r="AF3727" s="10" t="s">
        <v>32</v>
      </c>
    </row>
    <row r="3728" spans="30:32" x14ac:dyDescent="0.2">
      <c r="AD3728" s="11" t="s">
        <v>6764</v>
      </c>
      <c r="AE3728" s="10" t="s">
        <v>2497</v>
      </c>
      <c r="AF3728" s="10" t="s">
        <v>32</v>
      </c>
    </row>
    <row r="3729" spans="30:32" x14ac:dyDescent="0.2">
      <c r="AD3729" s="11" t="s">
        <v>6765</v>
      </c>
      <c r="AE3729" s="10" t="s">
        <v>6766</v>
      </c>
      <c r="AF3729" s="10" t="s">
        <v>32</v>
      </c>
    </row>
    <row r="3730" spans="30:32" x14ac:dyDescent="0.2">
      <c r="AD3730" s="11" t="s">
        <v>6767</v>
      </c>
      <c r="AE3730" s="10" t="s">
        <v>6768</v>
      </c>
      <c r="AF3730" s="10" t="s">
        <v>32</v>
      </c>
    </row>
    <row r="3731" spans="30:32" x14ac:dyDescent="0.2">
      <c r="AD3731" s="11" t="s">
        <v>6769</v>
      </c>
      <c r="AE3731" s="10" t="s">
        <v>6770</v>
      </c>
      <c r="AF3731" s="10" t="s">
        <v>32</v>
      </c>
    </row>
    <row r="3732" spans="30:32" x14ac:dyDescent="0.2">
      <c r="AD3732" s="11" t="s">
        <v>6771</v>
      </c>
      <c r="AE3732" s="10" t="s">
        <v>6772</v>
      </c>
      <c r="AF3732" s="10" t="s">
        <v>32</v>
      </c>
    </row>
    <row r="3733" spans="30:32" x14ac:dyDescent="0.2">
      <c r="AD3733" s="11" t="s">
        <v>6773</v>
      </c>
      <c r="AE3733" s="10" t="s">
        <v>6774</v>
      </c>
      <c r="AF3733" s="10" t="s">
        <v>32</v>
      </c>
    </row>
    <row r="3734" spans="30:32" x14ac:dyDescent="0.2">
      <c r="AD3734" s="11" t="s">
        <v>6775</v>
      </c>
      <c r="AE3734" s="10" t="s">
        <v>6776</v>
      </c>
      <c r="AF3734" s="10" t="s">
        <v>32</v>
      </c>
    </row>
    <row r="3735" spans="30:32" x14ac:dyDescent="0.2">
      <c r="AD3735" s="11" t="s">
        <v>6777</v>
      </c>
      <c r="AE3735" s="10" t="s">
        <v>6778</v>
      </c>
      <c r="AF3735" s="10" t="s">
        <v>32</v>
      </c>
    </row>
    <row r="3736" spans="30:32" x14ac:dyDescent="0.2">
      <c r="AD3736" s="11" t="s">
        <v>6779</v>
      </c>
      <c r="AE3736" s="10" t="s">
        <v>6780</v>
      </c>
      <c r="AF3736" s="10" t="s">
        <v>32</v>
      </c>
    </row>
    <row r="3737" spans="30:32" x14ac:dyDescent="0.2">
      <c r="AD3737" s="11" t="s">
        <v>6781</v>
      </c>
      <c r="AE3737" s="10" t="s">
        <v>6782</v>
      </c>
      <c r="AF3737" s="10" t="s">
        <v>32</v>
      </c>
    </row>
    <row r="3738" spans="30:32" x14ac:dyDescent="0.2">
      <c r="AD3738" s="11" t="s">
        <v>6783</v>
      </c>
      <c r="AE3738" s="10" t="s">
        <v>6784</v>
      </c>
      <c r="AF3738" s="10" t="s">
        <v>32</v>
      </c>
    </row>
    <row r="3739" spans="30:32" x14ac:dyDescent="0.2">
      <c r="AD3739" s="11" t="s">
        <v>6785</v>
      </c>
      <c r="AE3739" s="10" t="s">
        <v>6786</v>
      </c>
      <c r="AF3739" s="10" t="s">
        <v>32</v>
      </c>
    </row>
    <row r="3740" spans="30:32" x14ac:dyDescent="0.2">
      <c r="AD3740" s="11" t="s">
        <v>6787</v>
      </c>
      <c r="AE3740" s="10" t="s">
        <v>6786</v>
      </c>
      <c r="AF3740" s="10" t="s">
        <v>32</v>
      </c>
    </row>
    <row r="3741" spans="30:32" x14ac:dyDescent="0.2">
      <c r="AD3741" s="11" t="s">
        <v>6788</v>
      </c>
      <c r="AE3741" s="10" t="s">
        <v>6789</v>
      </c>
      <c r="AF3741" s="10" t="s">
        <v>32</v>
      </c>
    </row>
    <row r="3742" spans="30:32" x14ac:dyDescent="0.2">
      <c r="AD3742" s="11" t="s">
        <v>6790</v>
      </c>
      <c r="AE3742" s="10" t="s">
        <v>6791</v>
      </c>
      <c r="AF3742" s="10" t="s">
        <v>32</v>
      </c>
    </row>
    <row r="3743" spans="30:32" x14ac:dyDescent="0.2">
      <c r="AD3743" s="11" t="s">
        <v>6792</v>
      </c>
      <c r="AE3743" s="10" t="s">
        <v>6793</v>
      </c>
      <c r="AF3743" s="10" t="s">
        <v>32</v>
      </c>
    </row>
    <row r="3744" spans="30:32" x14ac:dyDescent="0.2">
      <c r="AD3744" s="11" t="s">
        <v>6794</v>
      </c>
      <c r="AE3744" s="10" t="s">
        <v>6795</v>
      </c>
      <c r="AF3744" s="10" t="s">
        <v>32</v>
      </c>
    </row>
    <row r="3745" spans="30:32" x14ac:dyDescent="0.2">
      <c r="AD3745" s="11" t="s">
        <v>6796</v>
      </c>
      <c r="AE3745" s="10" t="s">
        <v>6797</v>
      </c>
      <c r="AF3745" s="10" t="s">
        <v>32</v>
      </c>
    </row>
    <row r="3746" spans="30:32" x14ac:dyDescent="0.2">
      <c r="AD3746" s="11" t="s">
        <v>6798</v>
      </c>
      <c r="AE3746" s="10" t="s">
        <v>6799</v>
      </c>
      <c r="AF3746" s="10" t="s">
        <v>32</v>
      </c>
    </row>
    <row r="3747" spans="30:32" x14ac:dyDescent="0.2">
      <c r="AD3747" s="11" t="s">
        <v>6800</v>
      </c>
      <c r="AE3747" s="10" t="s">
        <v>6801</v>
      </c>
      <c r="AF3747" s="10" t="s">
        <v>32</v>
      </c>
    </row>
    <row r="3748" spans="30:32" x14ac:dyDescent="0.2">
      <c r="AD3748" s="11" t="s">
        <v>6802</v>
      </c>
      <c r="AE3748" s="10" t="s">
        <v>6803</v>
      </c>
      <c r="AF3748" s="10" t="s">
        <v>32</v>
      </c>
    </row>
    <row r="3749" spans="30:32" x14ac:dyDescent="0.2">
      <c r="AD3749" s="11" t="s">
        <v>6804</v>
      </c>
      <c r="AE3749" s="10" t="s">
        <v>6805</v>
      </c>
      <c r="AF3749" s="10" t="s">
        <v>32</v>
      </c>
    </row>
    <row r="3750" spans="30:32" x14ac:dyDescent="0.2">
      <c r="AD3750" s="11" t="s">
        <v>6806</v>
      </c>
      <c r="AE3750" s="10" t="s">
        <v>6807</v>
      </c>
      <c r="AF3750" s="10" t="s">
        <v>32</v>
      </c>
    </row>
    <row r="3751" spans="30:32" x14ac:dyDescent="0.2">
      <c r="AD3751" s="11" t="s">
        <v>6808</v>
      </c>
      <c r="AE3751" s="10" t="s">
        <v>6809</v>
      </c>
      <c r="AF3751" s="10" t="s">
        <v>32</v>
      </c>
    </row>
    <row r="3752" spans="30:32" x14ac:dyDescent="0.2">
      <c r="AD3752" s="11" t="s">
        <v>6810</v>
      </c>
      <c r="AE3752" s="10" t="s">
        <v>6811</v>
      </c>
      <c r="AF3752" s="10" t="s">
        <v>32</v>
      </c>
    </row>
    <row r="3753" spans="30:32" x14ac:dyDescent="0.2">
      <c r="AD3753" s="11" t="s">
        <v>6812</v>
      </c>
      <c r="AE3753" s="10" t="s">
        <v>6813</v>
      </c>
      <c r="AF3753" s="10" t="s">
        <v>32</v>
      </c>
    </row>
    <row r="3754" spans="30:32" x14ac:dyDescent="0.2">
      <c r="AD3754" s="11" t="s">
        <v>6814</v>
      </c>
      <c r="AE3754" s="10" t="s">
        <v>6815</v>
      </c>
      <c r="AF3754" s="10" t="s">
        <v>32</v>
      </c>
    </row>
    <row r="3755" spans="30:32" x14ac:dyDescent="0.2">
      <c r="AD3755" s="11" t="s">
        <v>6816</v>
      </c>
      <c r="AE3755" s="10" t="s">
        <v>6817</v>
      </c>
      <c r="AF3755" s="10" t="s">
        <v>32</v>
      </c>
    </row>
    <row r="3756" spans="30:32" x14ac:dyDescent="0.2">
      <c r="AD3756" s="11" t="s">
        <v>6818</v>
      </c>
      <c r="AE3756" s="10" t="s">
        <v>1516</v>
      </c>
      <c r="AF3756" s="10" t="s">
        <v>32</v>
      </c>
    </row>
    <row r="3757" spans="30:32" x14ac:dyDescent="0.2">
      <c r="AD3757" s="11" t="s">
        <v>6819</v>
      </c>
      <c r="AE3757" s="10" t="s">
        <v>3704</v>
      </c>
      <c r="AF3757" s="10" t="s">
        <v>32</v>
      </c>
    </row>
    <row r="3758" spans="30:32" x14ac:dyDescent="0.2">
      <c r="AD3758" s="11" t="s">
        <v>6820</v>
      </c>
      <c r="AE3758" s="10" t="s">
        <v>6821</v>
      </c>
      <c r="AF3758" s="10" t="s">
        <v>32</v>
      </c>
    </row>
    <row r="3759" spans="30:32" x14ac:dyDescent="0.2">
      <c r="AD3759" s="11" t="s">
        <v>6822</v>
      </c>
      <c r="AE3759" s="10" t="s">
        <v>6823</v>
      </c>
      <c r="AF3759" s="10" t="s">
        <v>32</v>
      </c>
    </row>
    <row r="3760" spans="30:32" x14ac:dyDescent="0.2">
      <c r="AD3760" s="11" t="s">
        <v>6824</v>
      </c>
      <c r="AE3760" s="10" t="s">
        <v>6825</v>
      </c>
      <c r="AF3760" s="10" t="s">
        <v>32</v>
      </c>
    </row>
    <row r="3761" spans="30:32" x14ac:dyDescent="0.2">
      <c r="AD3761" s="11" t="s">
        <v>6826</v>
      </c>
      <c r="AE3761" s="10" t="s">
        <v>4680</v>
      </c>
      <c r="AF3761" s="10" t="s">
        <v>32</v>
      </c>
    </row>
    <row r="3762" spans="30:32" x14ac:dyDescent="0.2">
      <c r="AD3762" s="11" t="s">
        <v>6827</v>
      </c>
      <c r="AE3762" s="10" t="s">
        <v>4680</v>
      </c>
      <c r="AF3762" s="10" t="s">
        <v>32</v>
      </c>
    </row>
    <row r="3763" spans="30:32" x14ac:dyDescent="0.2">
      <c r="AD3763" s="11" t="s">
        <v>6828</v>
      </c>
      <c r="AE3763" s="10" t="s">
        <v>6829</v>
      </c>
      <c r="AF3763" s="10" t="s">
        <v>32</v>
      </c>
    </row>
    <row r="3764" spans="30:32" x14ac:dyDescent="0.2">
      <c r="AD3764" s="11" t="s">
        <v>6830</v>
      </c>
      <c r="AE3764" s="10" t="s">
        <v>6831</v>
      </c>
      <c r="AF3764" s="10" t="s">
        <v>32</v>
      </c>
    </row>
    <row r="3765" spans="30:32" x14ac:dyDescent="0.2">
      <c r="AD3765" s="11" t="s">
        <v>6832</v>
      </c>
      <c r="AE3765" s="10" t="s">
        <v>6833</v>
      </c>
      <c r="AF3765" s="10" t="s">
        <v>32</v>
      </c>
    </row>
    <row r="3766" spans="30:32" x14ac:dyDescent="0.2">
      <c r="AD3766" s="11" t="s">
        <v>6834</v>
      </c>
      <c r="AE3766" s="10" t="s">
        <v>6835</v>
      </c>
      <c r="AF3766" s="10" t="s">
        <v>32</v>
      </c>
    </row>
    <row r="3767" spans="30:32" x14ac:dyDescent="0.2">
      <c r="AD3767" s="11" t="s">
        <v>6836</v>
      </c>
      <c r="AE3767" s="10" t="s">
        <v>6835</v>
      </c>
      <c r="AF3767" s="10" t="s">
        <v>32</v>
      </c>
    </row>
    <row r="3768" spans="30:32" x14ac:dyDescent="0.2">
      <c r="AD3768" s="11" t="s">
        <v>6837</v>
      </c>
      <c r="AE3768" s="10" t="s">
        <v>6838</v>
      </c>
      <c r="AF3768" s="10" t="s">
        <v>32</v>
      </c>
    </row>
    <row r="3769" spans="30:32" x14ac:dyDescent="0.2">
      <c r="AD3769" s="11" t="s">
        <v>6839</v>
      </c>
      <c r="AE3769" s="10" t="s">
        <v>6838</v>
      </c>
      <c r="AF3769" s="10" t="s">
        <v>32</v>
      </c>
    </row>
    <row r="3770" spans="30:32" x14ac:dyDescent="0.2">
      <c r="AD3770" s="11" t="s">
        <v>6840</v>
      </c>
      <c r="AE3770" s="10" t="s">
        <v>6841</v>
      </c>
      <c r="AF3770" s="10" t="s">
        <v>32</v>
      </c>
    </row>
    <row r="3771" spans="30:32" x14ac:dyDescent="0.2">
      <c r="AD3771" s="11" t="s">
        <v>6842</v>
      </c>
      <c r="AE3771" s="10" t="s">
        <v>6841</v>
      </c>
      <c r="AF3771" s="10" t="s">
        <v>32</v>
      </c>
    </row>
    <row r="3772" spans="30:32" x14ac:dyDescent="0.2">
      <c r="AD3772" s="11" t="s">
        <v>6843</v>
      </c>
      <c r="AE3772" s="10" t="s">
        <v>6841</v>
      </c>
      <c r="AF3772" s="10" t="s">
        <v>32</v>
      </c>
    </row>
    <row r="3773" spans="30:32" x14ac:dyDescent="0.2">
      <c r="AD3773" s="11" t="s">
        <v>6844</v>
      </c>
      <c r="AE3773" s="10" t="s">
        <v>1873</v>
      </c>
      <c r="AF3773" s="10" t="s">
        <v>32</v>
      </c>
    </row>
    <row r="3774" spans="30:32" x14ac:dyDescent="0.2">
      <c r="AD3774" s="11" t="s">
        <v>6845</v>
      </c>
      <c r="AE3774" s="10" t="s">
        <v>6846</v>
      </c>
      <c r="AF3774" s="10" t="s">
        <v>32</v>
      </c>
    </row>
    <row r="3775" spans="30:32" x14ac:dyDescent="0.2">
      <c r="AD3775" s="11" t="s">
        <v>6847</v>
      </c>
      <c r="AE3775" s="10" t="s">
        <v>6846</v>
      </c>
      <c r="AF3775" s="10" t="s">
        <v>32</v>
      </c>
    </row>
    <row r="3776" spans="30:32" x14ac:dyDescent="0.2">
      <c r="AD3776" s="11" t="s">
        <v>6848</v>
      </c>
      <c r="AE3776" s="10" t="s">
        <v>6846</v>
      </c>
      <c r="AF3776" s="10" t="s">
        <v>32</v>
      </c>
    </row>
    <row r="3777" spans="30:32" x14ac:dyDescent="0.2">
      <c r="AD3777" s="11" t="s">
        <v>6849</v>
      </c>
      <c r="AE3777" s="10" t="s">
        <v>6850</v>
      </c>
      <c r="AF3777" s="10" t="s">
        <v>32</v>
      </c>
    </row>
    <row r="3778" spans="30:32" x14ac:dyDescent="0.2">
      <c r="AD3778" s="11" t="s">
        <v>6851</v>
      </c>
      <c r="AE3778" s="10" t="s">
        <v>6852</v>
      </c>
      <c r="AF3778" s="10" t="s">
        <v>32</v>
      </c>
    </row>
    <row r="3779" spans="30:32" x14ac:dyDescent="0.2">
      <c r="AD3779" s="11" t="s">
        <v>6853</v>
      </c>
      <c r="AE3779" s="10" t="s">
        <v>6854</v>
      </c>
      <c r="AF3779" s="10" t="s">
        <v>32</v>
      </c>
    </row>
    <row r="3780" spans="30:32" x14ac:dyDescent="0.2">
      <c r="AD3780" s="11" t="s">
        <v>6855</v>
      </c>
      <c r="AE3780" s="10" t="s">
        <v>6856</v>
      </c>
      <c r="AF3780" s="10" t="s">
        <v>32</v>
      </c>
    </row>
    <row r="3781" spans="30:32" x14ac:dyDescent="0.2">
      <c r="AD3781" s="11" t="s">
        <v>6857</v>
      </c>
      <c r="AE3781" s="10" t="s">
        <v>6858</v>
      </c>
      <c r="AF3781" s="10" t="s">
        <v>32</v>
      </c>
    </row>
    <row r="3782" spans="30:32" x14ac:dyDescent="0.2">
      <c r="AD3782" s="11" t="s">
        <v>6859</v>
      </c>
      <c r="AE3782" s="10" t="s">
        <v>6860</v>
      </c>
      <c r="AF3782" s="10" t="s">
        <v>32</v>
      </c>
    </row>
    <row r="3783" spans="30:32" x14ac:dyDescent="0.2">
      <c r="AD3783" s="11" t="s">
        <v>6861</v>
      </c>
      <c r="AE3783" s="10" t="s">
        <v>6862</v>
      </c>
      <c r="AF3783" s="10" t="s">
        <v>32</v>
      </c>
    </row>
    <row r="3784" spans="30:32" x14ac:dyDescent="0.2">
      <c r="AD3784" s="11" t="s">
        <v>6863</v>
      </c>
      <c r="AE3784" s="10" t="s">
        <v>6864</v>
      </c>
      <c r="AF3784" s="10" t="s">
        <v>32</v>
      </c>
    </row>
    <row r="3785" spans="30:32" x14ac:dyDescent="0.2">
      <c r="AD3785" s="11" t="s">
        <v>6865</v>
      </c>
      <c r="AE3785" s="10" t="s">
        <v>6866</v>
      </c>
      <c r="AF3785" s="10" t="s">
        <v>32</v>
      </c>
    </row>
    <row r="3786" spans="30:32" x14ac:dyDescent="0.2">
      <c r="AD3786" s="11" t="s">
        <v>6867</v>
      </c>
      <c r="AE3786" s="10" t="s">
        <v>6868</v>
      </c>
      <c r="AF3786" s="10" t="s">
        <v>32</v>
      </c>
    </row>
    <row r="3787" spans="30:32" x14ac:dyDescent="0.2">
      <c r="AD3787" s="11" t="s">
        <v>6869</v>
      </c>
      <c r="AE3787" s="10" t="s">
        <v>6870</v>
      </c>
      <c r="AF3787" s="10" t="s">
        <v>32</v>
      </c>
    </row>
    <row r="3788" spans="30:32" x14ac:dyDescent="0.2">
      <c r="AD3788" s="11" t="s">
        <v>6871</v>
      </c>
      <c r="AE3788" s="10" t="s">
        <v>6872</v>
      </c>
      <c r="AF3788" s="10" t="s">
        <v>32</v>
      </c>
    </row>
    <row r="3789" spans="30:32" x14ac:dyDescent="0.2">
      <c r="AD3789" s="11" t="s">
        <v>6873</v>
      </c>
      <c r="AE3789" s="10" t="s">
        <v>3834</v>
      </c>
      <c r="AF3789" s="10" t="s">
        <v>32</v>
      </c>
    </row>
    <row r="3790" spans="30:32" x14ac:dyDescent="0.2">
      <c r="AD3790" s="11" t="s">
        <v>6874</v>
      </c>
      <c r="AE3790" s="10" t="s">
        <v>6875</v>
      </c>
      <c r="AF3790" s="10" t="s">
        <v>32</v>
      </c>
    </row>
    <row r="3791" spans="30:32" x14ac:dyDescent="0.2">
      <c r="AD3791" s="11" t="s">
        <v>6876</v>
      </c>
      <c r="AE3791" s="10" t="s">
        <v>6877</v>
      </c>
      <c r="AF3791" s="10" t="s">
        <v>32</v>
      </c>
    </row>
    <row r="3792" spans="30:32" x14ac:dyDescent="0.2">
      <c r="AD3792" s="11" t="s">
        <v>6878</v>
      </c>
      <c r="AE3792" s="10" t="s">
        <v>6879</v>
      </c>
      <c r="AF3792" s="10" t="s">
        <v>32</v>
      </c>
    </row>
    <row r="3793" spans="30:32" x14ac:dyDescent="0.2">
      <c r="AD3793" s="11" t="s">
        <v>6880</v>
      </c>
      <c r="AE3793" s="10" t="s">
        <v>4454</v>
      </c>
      <c r="AF3793" s="10" t="s">
        <v>32</v>
      </c>
    </row>
    <row r="3794" spans="30:32" x14ac:dyDescent="0.2">
      <c r="AD3794" s="11" t="s">
        <v>6881</v>
      </c>
      <c r="AE3794" s="10" t="s">
        <v>6882</v>
      </c>
      <c r="AF3794" s="10" t="s">
        <v>32</v>
      </c>
    </row>
    <row r="3795" spans="30:32" x14ac:dyDescent="0.2">
      <c r="AD3795" s="11" t="s">
        <v>6883</v>
      </c>
      <c r="AE3795" s="10" t="s">
        <v>6884</v>
      </c>
      <c r="AF3795" s="10" t="s">
        <v>32</v>
      </c>
    </row>
    <row r="3796" spans="30:32" x14ac:dyDescent="0.2">
      <c r="AD3796" s="11" t="s">
        <v>6885</v>
      </c>
      <c r="AE3796" s="10" t="s">
        <v>6886</v>
      </c>
      <c r="AF3796" s="10" t="s">
        <v>32</v>
      </c>
    </row>
    <row r="3797" spans="30:32" x14ac:dyDescent="0.2">
      <c r="AD3797" s="11" t="s">
        <v>6887</v>
      </c>
      <c r="AE3797" s="10" t="s">
        <v>3309</v>
      </c>
      <c r="AF3797" s="10" t="s">
        <v>32</v>
      </c>
    </row>
    <row r="3798" spans="30:32" x14ac:dyDescent="0.2">
      <c r="AD3798" s="11" t="s">
        <v>6888</v>
      </c>
      <c r="AE3798" s="10" t="s">
        <v>3309</v>
      </c>
      <c r="AF3798" s="10" t="s">
        <v>32</v>
      </c>
    </row>
    <row r="3799" spans="30:32" x14ac:dyDescent="0.2">
      <c r="AD3799" s="11" t="s">
        <v>6889</v>
      </c>
      <c r="AE3799" s="10" t="s">
        <v>3309</v>
      </c>
      <c r="AF3799" s="10" t="s">
        <v>32</v>
      </c>
    </row>
    <row r="3800" spans="30:32" x14ac:dyDescent="0.2">
      <c r="AD3800" s="11" t="s">
        <v>6890</v>
      </c>
      <c r="AE3800" s="10" t="s">
        <v>3309</v>
      </c>
      <c r="AF3800" s="10" t="s">
        <v>32</v>
      </c>
    </row>
    <row r="3801" spans="30:32" x14ac:dyDescent="0.2">
      <c r="AD3801" s="11" t="s">
        <v>6891</v>
      </c>
      <c r="AE3801" s="10" t="s">
        <v>3309</v>
      </c>
      <c r="AF3801" s="10" t="s">
        <v>32</v>
      </c>
    </row>
    <row r="3802" spans="30:32" x14ac:dyDescent="0.2">
      <c r="AD3802" s="11" t="s">
        <v>6892</v>
      </c>
      <c r="AE3802" s="10" t="s">
        <v>3309</v>
      </c>
      <c r="AF3802" s="10" t="s">
        <v>32</v>
      </c>
    </row>
    <row r="3803" spans="30:32" x14ac:dyDescent="0.2">
      <c r="AD3803" s="11" t="s">
        <v>6893</v>
      </c>
      <c r="AE3803" s="10" t="s">
        <v>3309</v>
      </c>
      <c r="AF3803" s="10" t="s">
        <v>32</v>
      </c>
    </row>
    <row r="3804" spans="30:32" x14ac:dyDescent="0.2">
      <c r="AD3804" s="11" t="s">
        <v>6894</v>
      </c>
      <c r="AE3804" s="10" t="s">
        <v>3309</v>
      </c>
      <c r="AF3804" s="10" t="s">
        <v>32</v>
      </c>
    </row>
    <row r="3805" spans="30:32" x14ac:dyDescent="0.2">
      <c r="AD3805" s="11" t="s">
        <v>6895</v>
      </c>
      <c r="AE3805" s="10" t="s">
        <v>3309</v>
      </c>
      <c r="AF3805" s="10" t="s">
        <v>32</v>
      </c>
    </row>
    <row r="3806" spans="30:32" x14ac:dyDescent="0.2">
      <c r="AD3806" s="11" t="s">
        <v>6896</v>
      </c>
      <c r="AE3806" s="10" t="s">
        <v>3309</v>
      </c>
      <c r="AF3806" s="10" t="s">
        <v>32</v>
      </c>
    </row>
    <row r="3807" spans="30:32" x14ac:dyDescent="0.2">
      <c r="AD3807" s="11" t="s">
        <v>6897</v>
      </c>
      <c r="AE3807" s="10" t="s">
        <v>3309</v>
      </c>
      <c r="AF3807" s="10" t="s">
        <v>32</v>
      </c>
    </row>
    <row r="3808" spans="30:32" x14ac:dyDescent="0.2">
      <c r="AD3808" s="11" t="s">
        <v>6898</v>
      </c>
      <c r="AE3808" s="10" t="s">
        <v>3309</v>
      </c>
      <c r="AF3808" s="10" t="s">
        <v>32</v>
      </c>
    </row>
    <row r="3809" spans="30:32" x14ac:dyDescent="0.2">
      <c r="AD3809" s="11" t="s">
        <v>6899</v>
      </c>
      <c r="AE3809" s="10" t="s">
        <v>3309</v>
      </c>
      <c r="AF3809" s="10" t="s">
        <v>32</v>
      </c>
    </row>
    <row r="3810" spans="30:32" x14ac:dyDescent="0.2">
      <c r="AD3810" s="11" t="s">
        <v>6900</v>
      </c>
      <c r="AE3810" s="10" t="s">
        <v>3309</v>
      </c>
      <c r="AF3810" s="10" t="s">
        <v>32</v>
      </c>
    </row>
    <row r="3811" spans="30:32" x14ac:dyDescent="0.2">
      <c r="AD3811" s="11" t="s">
        <v>6901</v>
      </c>
      <c r="AE3811" s="10" t="s">
        <v>3309</v>
      </c>
      <c r="AF3811" s="10" t="s">
        <v>32</v>
      </c>
    </row>
    <row r="3812" spans="30:32" x14ac:dyDescent="0.2">
      <c r="AD3812" s="11" t="s">
        <v>6902</v>
      </c>
      <c r="AE3812" s="10" t="s">
        <v>3309</v>
      </c>
      <c r="AF3812" s="10" t="s">
        <v>32</v>
      </c>
    </row>
    <row r="3813" spans="30:32" x14ac:dyDescent="0.2">
      <c r="AD3813" s="11" t="s">
        <v>6903</v>
      </c>
      <c r="AE3813" s="10" t="s">
        <v>3309</v>
      </c>
      <c r="AF3813" s="10" t="s">
        <v>32</v>
      </c>
    </row>
    <row r="3814" spans="30:32" x14ac:dyDescent="0.2">
      <c r="AD3814" s="11" t="s">
        <v>6904</v>
      </c>
      <c r="AE3814" s="10" t="s">
        <v>3309</v>
      </c>
      <c r="AF3814" s="10" t="s">
        <v>32</v>
      </c>
    </row>
    <row r="3815" spans="30:32" x14ac:dyDescent="0.2">
      <c r="AD3815" s="11" t="s">
        <v>6905</v>
      </c>
      <c r="AE3815" s="10" t="s">
        <v>3309</v>
      </c>
      <c r="AF3815" s="10" t="s">
        <v>32</v>
      </c>
    </row>
    <row r="3816" spans="30:32" x14ac:dyDescent="0.2">
      <c r="AD3816" s="11" t="s">
        <v>6906</v>
      </c>
      <c r="AE3816" s="10" t="s">
        <v>3309</v>
      </c>
      <c r="AF3816" s="10" t="s">
        <v>32</v>
      </c>
    </row>
    <row r="3817" spans="30:32" x14ac:dyDescent="0.2">
      <c r="AD3817" s="11" t="s">
        <v>6907</v>
      </c>
      <c r="AE3817" s="10" t="s">
        <v>3309</v>
      </c>
      <c r="AF3817" s="10" t="s">
        <v>32</v>
      </c>
    </row>
    <row r="3818" spans="30:32" x14ac:dyDescent="0.2">
      <c r="AD3818" s="11" t="s">
        <v>6908</v>
      </c>
      <c r="AE3818" s="10" t="s">
        <v>3309</v>
      </c>
      <c r="AF3818" s="10" t="s">
        <v>32</v>
      </c>
    </row>
    <row r="3819" spans="30:32" x14ac:dyDescent="0.2">
      <c r="AD3819" s="11" t="s">
        <v>6909</v>
      </c>
      <c r="AE3819" s="10" t="s">
        <v>3309</v>
      </c>
      <c r="AF3819" s="10" t="s">
        <v>32</v>
      </c>
    </row>
    <row r="3820" spans="30:32" x14ac:dyDescent="0.2">
      <c r="AD3820" s="11" t="s">
        <v>6910</v>
      </c>
      <c r="AE3820" s="10" t="s">
        <v>3309</v>
      </c>
      <c r="AF3820" s="10" t="s">
        <v>32</v>
      </c>
    </row>
    <row r="3821" spans="30:32" x14ac:dyDescent="0.2">
      <c r="AD3821" s="11" t="s">
        <v>6911</v>
      </c>
      <c r="AE3821" s="10" t="s">
        <v>3309</v>
      </c>
      <c r="AF3821" s="10" t="s">
        <v>32</v>
      </c>
    </row>
    <row r="3822" spans="30:32" x14ac:dyDescent="0.2">
      <c r="AD3822" s="11" t="s">
        <v>6912</v>
      </c>
      <c r="AE3822" s="10" t="s">
        <v>3309</v>
      </c>
      <c r="AF3822" s="10" t="s">
        <v>32</v>
      </c>
    </row>
    <row r="3823" spans="30:32" x14ac:dyDescent="0.2">
      <c r="AD3823" s="11" t="s">
        <v>6913</v>
      </c>
      <c r="AE3823" s="10" t="s">
        <v>3309</v>
      </c>
      <c r="AF3823" s="10" t="s">
        <v>32</v>
      </c>
    </row>
    <row r="3824" spans="30:32" x14ac:dyDescent="0.2">
      <c r="AD3824" s="11" t="s">
        <v>6914</v>
      </c>
      <c r="AE3824" s="10" t="s">
        <v>3309</v>
      </c>
      <c r="AF3824" s="10" t="s">
        <v>32</v>
      </c>
    </row>
    <row r="3825" spans="30:32" x14ac:dyDescent="0.2">
      <c r="AD3825" s="11" t="s">
        <v>6915</v>
      </c>
      <c r="AE3825" s="10" t="s">
        <v>3309</v>
      </c>
      <c r="AF3825" s="10" t="s">
        <v>32</v>
      </c>
    </row>
    <row r="3826" spans="30:32" x14ac:dyDescent="0.2">
      <c r="AD3826" s="11" t="s">
        <v>6916</v>
      </c>
      <c r="AE3826" s="10" t="s">
        <v>3309</v>
      </c>
      <c r="AF3826" s="10" t="s">
        <v>32</v>
      </c>
    </row>
    <row r="3827" spans="30:32" x14ac:dyDescent="0.2">
      <c r="AD3827" s="11" t="s">
        <v>6917</v>
      </c>
      <c r="AE3827" s="10" t="s">
        <v>3309</v>
      </c>
      <c r="AF3827" s="10" t="s">
        <v>32</v>
      </c>
    </row>
    <row r="3828" spans="30:32" x14ac:dyDescent="0.2">
      <c r="AD3828" s="11" t="s">
        <v>6918</v>
      </c>
      <c r="AE3828" s="10" t="s">
        <v>3309</v>
      </c>
      <c r="AF3828" s="10" t="s">
        <v>32</v>
      </c>
    </row>
    <row r="3829" spans="30:32" x14ac:dyDescent="0.2">
      <c r="AD3829" s="11" t="s">
        <v>6919</v>
      </c>
      <c r="AE3829" s="10" t="s">
        <v>3309</v>
      </c>
      <c r="AF3829" s="10" t="s">
        <v>32</v>
      </c>
    </row>
    <row r="3830" spans="30:32" x14ac:dyDescent="0.2">
      <c r="AD3830" s="11" t="s">
        <v>6920</v>
      </c>
      <c r="AE3830" s="10" t="s">
        <v>3309</v>
      </c>
      <c r="AF3830" s="10" t="s">
        <v>32</v>
      </c>
    </row>
    <row r="3831" spans="30:32" x14ac:dyDescent="0.2">
      <c r="AD3831" s="11" t="s">
        <v>6921</v>
      </c>
      <c r="AE3831" s="10" t="s">
        <v>3309</v>
      </c>
      <c r="AF3831" s="10" t="s">
        <v>32</v>
      </c>
    </row>
    <row r="3832" spans="30:32" x14ac:dyDescent="0.2">
      <c r="AD3832" s="11" t="s">
        <v>6922</v>
      </c>
      <c r="AE3832" s="10" t="s">
        <v>3309</v>
      </c>
      <c r="AF3832" s="10" t="s">
        <v>32</v>
      </c>
    </row>
    <row r="3833" spans="30:32" x14ac:dyDescent="0.2">
      <c r="AD3833" s="11" t="s">
        <v>6923</v>
      </c>
      <c r="AE3833" s="10" t="s">
        <v>3309</v>
      </c>
      <c r="AF3833" s="10" t="s">
        <v>32</v>
      </c>
    </row>
    <row r="3834" spans="30:32" x14ac:dyDescent="0.2">
      <c r="AD3834" s="11" t="s">
        <v>6924</v>
      </c>
      <c r="AE3834" s="10" t="s">
        <v>3309</v>
      </c>
      <c r="AF3834" s="10" t="s">
        <v>32</v>
      </c>
    </row>
    <row r="3835" spans="30:32" x14ac:dyDescent="0.2">
      <c r="AD3835" s="11" t="s">
        <v>6925</v>
      </c>
      <c r="AE3835" s="10" t="s">
        <v>3309</v>
      </c>
      <c r="AF3835" s="10" t="s">
        <v>32</v>
      </c>
    </row>
    <row r="3836" spans="30:32" x14ac:dyDescent="0.2">
      <c r="AD3836" s="11" t="s">
        <v>6926</v>
      </c>
      <c r="AE3836" s="10" t="s">
        <v>3309</v>
      </c>
      <c r="AF3836" s="10" t="s">
        <v>32</v>
      </c>
    </row>
    <row r="3837" spans="30:32" x14ac:dyDescent="0.2">
      <c r="AD3837" s="11" t="s">
        <v>6927</v>
      </c>
      <c r="AE3837" s="10" t="s">
        <v>3309</v>
      </c>
      <c r="AF3837" s="10" t="s">
        <v>32</v>
      </c>
    </row>
    <row r="3838" spans="30:32" x14ac:dyDescent="0.2">
      <c r="AD3838" s="11" t="s">
        <v>6928</v>
      </c>
      <c r="AE3838" s="10" t="s">
        <v>3309</v>
      </c>
      <c r="AF3838" s="10" t="s">
        <v>32</v>
      </c>
    </row>
    <row r="3839" spans="30:32" x14ac:dyDescent="0.2">
      <c r="AD3839" s="11" t="s">
        <v>6929</v>
      </c>
      <c r="AE3839" s="10" t="s">
        <v>3309</v>
      </c>
      <c r="AF3839" s="10" t="s">
        <v>32</v>
      </c>
    </row>
    <row r="3840" spans="30:32" x14ac:dyDescent="0.2">
      <c r="AD3840" s="11" t="s">
        <v>6930</v>
      </c>
      <c r="AE3840" s="10" t="s">
        <v>3309</v>
      </c>
      <c r="AF3840" s="10" t="s">
        <v>32</v>
      </c>
    </row>
    <row r="3841" spans="30:32" x14ac:dyDescent="0.2">
      <c r="AD3841" s="11" t="s">
        <v>6931</v>
      </c>
      <c r="AE3841" s="10" t="s">
        <v>3309</v>
      </c>
      <c r="AF3841" s="10" t="s">
        <v>32</v>
      </c>
    </row>
    <row r="3842" spans="30:32" x14ac:dyDescent="0.2">
      <c r="AD3842" s="11" t="s">
        <v>6932</v>
      </c>
      <c r="AE3842" s="10" t="s">
        <v>3309</v>
      </c>
      <c r="AF3842" s="10" t="s">
        <v>32</v>
      </c>
    </row>
    <row r="3843" spans="30:32" x14ac:dyDescent="0.2">
      <c r="AD3843" s="11" t="s">
        <v>6933</v>
      </c>
      <c r="AE3843" s="10" t="s">
        <v>3309</v>
      </c>
      <c r="AF3843" s="10" t="s">
        <v>32</v>
      </c>
    </row>
    <row r="3844" spans="30:32" x14ac:dyDescent="0.2">
      <c r="AD3844" s="11" t="s">
        <v>6934</v>
      </c>
      <c r="AE3844" s="10" t="s">
        <v>3309</v>
      </c>
      <c r="AF3844" s="10" t="s">
        <v>32</v>
      </c>
    </row>
    <row r="3845" spans="30:32" x14ac:dyDescent="0.2">
      <c r="AD3845" s="11" t="s">
        <v>6935</v>
      </c>
      <c r="AE3845" s="10" t="s">
        <v>3309</v>
      </c>
      <c r="AF3845" s="10" t="s">
        <v>32</v>
      </c>
    </row>
    <row r="3846" spans="30:32" x14ac:dyDescent="0.2">
      <c r="AD3846" s="11" t="s">
        <v>6936</v>
      </c>
      <c r="AE3846" s="10" t="s">
        <v>3309</v>
      </c>
      <c r="AF3846" s="10" t="s">
        <v>32</v>
      </c>
    </row>
    <row r="3847" spans="30:32" x14ac:dyDescent="0.2">
      <c r="AD3847" s="11" t="s">
        <v>6937</v>
      </c>
      <c r="AE3847" s="10" t="s">
        <v>6938</v>
      </c>
      <c r="AF3847" s="10" t="s">
        <v>32</v>
      </c>
    </row>
    <row r="3848" spans="30:32" x14ac:dyDescent="0.2">
      <c r="AD3848" s="11" t="s">
        <v>6939</v>
      </c>
      <c r="AE3848" s="10" t="s">
        <v>6940</v>
      </c>
      <c r="AF3848" s="10" t="s">
        <v>32</v>
      </c>
    </row>
    <row r="3849" spans="30:32" x14ac:dyDescent="0.2">
      <c r="AD3849" s="11" t="s">
        <v>6941</v>
      </c>
      <c r="AE3849" s="10" t="s">
        <v>6942</v>
      </c>
      <c r="AF3849" s="10" t="s">
        <v>32</v>
      </c>
    </row>
    <row r="3850" spans="30:32" x14ac:dyDescent="0.2">
      <c r="AD3850" s="11" t="s">
        <v>6943</v>
      </c>
      <c r="AE3850" s="10" t="s">
        <v>6944</v>
      </c>
      <c r="AF3850" s="10" t="s">
        <v>32</v>
      </c>
    </row>
    <row r="3851" spans="30:32" x14ac:dyDescent="0.2">
      <c r="AD3851" s="11" t="s">
        <v>6945</v>
      </c>
      <c r="AE3851" s="10" t="s">
        <v>6946</v>
      </c>
      <c r="AF3851" s="10" t="s">
        <v>32</v>
      </c>
    </row>
    <row r="3852" spans="30:32" x14ac:dyDescent="0.2">
      <c r="AD3852" s="11" t="s">
        <v>6947</v>
      </c>
      <c r="AE3852" s="10" t="s">
        <v>6948</v>
      </c>
      <c r="AF3852" s="10" t="s">
        <v>32</v>
      </c>
    </row>
    <row r="3853" spans="30:32" x14ac:dyDescent="0.2">
      <c r="AD3853" s="11" t="s">
        <v>6949</v>
      </c>
      <c r="AE3853" s="10" t="s">
        <v>6950</v>
      </c>
      <c r="AF3853" s="10" t="s">
        <v>32</v>
      </c>
    </row>
    <row r="3854" spans="30:32" x14ac:dyDescent="0.2">
      <c r="AD3854" s="11" t="s">
        <v>6951</v>
      </c>
      <c r="AE3854" s="10" t="s">
        <v>6952</v>
      </c>
      <c r="AF3854" s="10" t="s">
        <v>32</v>
      </c>
    </row>
    <row r="3855" spans="30:32" x14ac:dyDescent="0.2">
      <c r="AD3855" s="11" t="s">
        <v>6953</v>
      </c>
      <c r="AE3855" s="10" t="s">
        <v>6954</v>
      </c>
      <c r="AF3855" s="10" t="s">
        <v>32</v>
      </c>
    </row>
    <row r="3856" spans="30:32" x14ac:dyDescent="0.2">
      <c r="AD3856" s="11" t="s">
        <v>6955</v>
      </c>
      <c r="AE3856" s="10" t="s">
        <v>6956</v>
      </c>
      <c r="AF3856" s="10" t="s">
        <v>32</v>
      </c>
    </row>
    <row r="3857" spans="30:32" x14ac:dyDescent="0.2">
      <c r="AD3857" s="11" t="s">
        <v>6957</v>
      </c>
      <c r="AE3857" s="10" t="s">
        <v>2510</v>
      </c>
      <c r="AF3857" s="10" t="s">
        <v>32</v>
      </c>
    </row>
    <row r="3858" spans="30:32" x14ac:dyDescent="0.2">
      <c r="AD3858" s="11" t="s">
        <v>6958</v>
      </c>
      <c r="AE3858" s="10" t="s">
        <v>6959</v>
      </c>
      <c r="AF3858" s="10" t="s">
        <v>32</v>
      </c>
    </row>
    <row r="3859" spans="30:32" x14ac:dyDescent="0.2">
      <c r="AD3859" s="11" t="s">
        <v>6960</v>
      </c>
      <c r="AE3859" s="10" t="s">
        <v>6961</v>
      </c>
      <c r="AF3859" s="10" t="s">
        <v>32</v>
      </c>
    </row>
    <row r="3860" spans="30:32" x14ac:dyDescent="0.2">
      <c r="AD3860" s="11" t="s">
        <v>6962</v>
      </c>
      <c r="AE3860" s="10" t="s">
        <v>6963</v>
      </c>
      <c r="AF3860" s="10" t="s">
        <v>32</v>
      </c>
    </row>
    <row r="3861" spans="30:32" x14ac:dyDescent="0.2">
      <c r="AD3861" s="11" t="s">
        <v>6964</v>
      </c>
      <c r="AE3861" s="10" t="s">
        <v>1943</v>
      </c>
      <c r="AF3861" s="10" t="s">
        <v>32</v>
      </c>
    </row>
    <row r="3862" spans="30:32" x14ac:dyDescent="0.2">
      <c r="AD3862" s="11" t="s">
        <v>6965</v>
      </c>
      <c r="AE3862" s="10" t="s">
        <v>4471</v>
      </c>
      <c r="AF3862" s="10" t="s">
        <v>32</v>
      </c>
    </row>
    <row r="3863" spans="30:32" x14ac:dyDescent="0.2">
      <c r="AD3863" s="11" t="s">
        <v>6966</v>
      </c>
      <c r="AE3863" s="10" t="s">
        <v>1270</v>
      </c>
      <c r="AF3863" s="10" t="s">
        <v>32</v>
      </c>
    </row>
    <row r="3864" spans="30:32" x14ac:dyDescent="0.2">
      <c r="AD3864" s="11" t="s">
        <v>6967</v>
      </c>
      <c r="AE3864" s="10" t="s">
        <v>1270</v>
      </c>
      <c r="AF3864" s="10" t="s">
        <v>32</v>
      </c>
    </row>
    <row r="3865" spans="30:32" x14ac:dyDescent="0.2">
      <c r="AD3865" s="11" t="s">
        <v>6968</v>
      </c>
      <c r="AE3865" s="10" t="s">
        <v>1270</v>
      </c>
      <c r="AF3865" s="10" t="s">
        <v>32</v>
      </c>
    </row>
    <row r="3866" spans="30:32" x14ac:dyDescent="0.2">
      <c r="AD3866" s="11" t="s">
        <v>6969</v>
      </c>
      <c r="AE3866" s="10" t="s">
        <v>1954</v>
      </c>
      <c r="AF3866" s="10" t="s">
        <v>32</v>
      </c>
    </row>
    <row r="3867" spans="30:32" x14ac:dyDescent="0.2">
      <c r="AD3867" s="11" t="s">
        <v>6970</v>
      </c>
      <c r="AE3867" s="10" t="s">
        <v>6971</v>
      </c>
      <c r="AF3867" s="10" t="s">
        <v>32</v>
      </c>
    </row>
    <row r="3868" spans="30:32" x14ac:dyDescent="0.2">
      <c r="AD3868" s="11" t="s">
        <v>6972</v>
      </c>
      <c r="AE3868" s="10" t="s">
        <v>6973</v>
      </c>
      <c r="AF3868" s="10" t="s">
        <v>32</v>
      </c>
    </row>
    <row r="3869" spans="30:32" x14ac:dyDescent="0.2">
      <c r="AD3869" s="11" t="s">
        <v>6974</v>
      </c>
      <c r="AE3869" s="10" t="s">
        <v>6975</v>
      </c>
      <c r="AF3869" s="10" t="s">
        <v>32</v>
      </c>
    </row>
    <row r="3870" spans="30:32" x14ac:dyDescent="0.2">
      <c r="AD3870" s="11" t="s">
        <v>6976</v>
      </c>
      <c r="AE3870" s="10" t="s">
        <v>6977</v>
      </c>
      <c r="AF3870" s="10" t="s">
        <v>32</v>
      </c>
    </row>
    <row r="3871" spans="30:32" x14ac:dyDescent="0.2">
      <c r="AD3871" s="11" t="s">
        <v>6978</v>
      </c>
      <c r="AE3871" s="10" t="s">
        <v>6979</v>
      </c>
      <c r="AF3871" s="10" t="s">
        <v>32</v>
      </c>
    </row>
    <row r="3872" spans="30:32" x14ac:dyDescent="0.2">
      <c r="AD3872" s="11" t="s">
        <v>6980</v>
      </c>
      <c r="AE3872" s="10" t="s">
        <v>6981</v>
      </c>
      <c r="AF3872" s="10" t="s">
        <v>32</v>
      </c>
    </row>
    <row r="3873" spans="30:32" x14ac:dyDescent="0.2">
      <c r="AD3873" s="11" t="s">
        <v>6982</v>
      </c>
      <c r="AE3873" s="10" t="s">
        <v>6983</v>
      </c>
      <c r="AF3873" s="10" t="s">
        <v>32</v>
      </c>
    </row>
    <row r="3874" spans="30:32" x14ac:dyDescent="0.2">
      <c r="AD3874" s="11" t="s">
        <v>6984</v>
      </c>
      <c r="AE3874" s="10" t="s">
        <v>6985</v>
      </c>
      <c r="AF3874" s="10" t="s">
        <v>32</v>
      </c>
    </row>
    <row r="3875" spans="30:32" x14ac:dyDescent="0.2">
      <c r="AD3875" s="11" t="s">
        <v>6986</v>
      </c>
      <c r="AE3875" s="10" t="s">
        <v>6987</v>
      </c>
      <c r="AF3875" s="10" t="s">
        <v>32</v>
      </c>
    </row>
    <row r="3876" spans="30:32" x14ac:dyDescent="0.2">
      <c r="AD3876" s="11" t="s">
        <v>6988</v>
      </c>
      <c r="AE3876" s="10" t="s">
        <v>3324</v>
      </c>
      <c r="AF3876" s="10" t="s">
        <v>32</v>
      </c>
    </row>
    <row r="3877" spans="30:32" x14ac:dyDescent="0.2">
      <c r="AD3877" s="11" t="s">
        <v>6989</v>
      </c>
      <c r="AE3877" s="10" t="s">
        <v>6990</v>
      </c>
      <c r="AF3877" s="10" t="s">
        <v>32</v>
      </c>
    </row>
    <row r="3878" spans="30:32" x14ac:dyDescent="0.2">
      <c r="AD3878" s="11" t="s">
        <v>6991</v>
      </c>
      <c r="AE3878" s="10" t="s">
        <v>6992</v>
      </c>
      <c r="AF3878" s="10" t="s">
        <v>32</v>
      </c>
    </row>
    <row r="3879" spans="30:32" x14ac:dyDescent="0.2">
      <c r="AD3879" s="11" t="s">
        <v>6993</v>
      </c>
      <c r="AE3879" s="10" t="s">
        <v>5281</v>
      </c>
      <c r="AF3879" s="10" t="s">
        <v>32</v>
      </c>
    </row>
    <row r="3880" spans="30:32" x14ac:dyDescent="0.2">
      <c r="AD3880" s="11" t="s">
        <v>6994</v>
      </c>
      <c r="AE3880" s="10" t="s">
        <v>4580</v>
      </c>
      <c r="AF3880" s="10" t="s">
        <v>32</v>
      </c>
    </row>
    <row r="3881" spans="30:32" x14ac:dyDescent="0.2">
      <c r="AD3881" s="11" t="s">
        <v>6995</v>
      </c>
      <c r="AE3881" s="10" t="s">
        <v>1288</v>
      </c>
      <c r="AF3881" s="10" t="s">
        <v>32</v>
      </c>
    </row>
    <row r="3882" spans="30:32" x14ac:dyDescent="0.2">
      <c r="AD3882" s="11" t="s">
        <v>6996</v>
      </c>
      <c r="AE3882" s="10" t="s">
        <v>6997</v>
      </c>
      <c r="AF3882" s="10" t="s">
        <v>32</v>
      </c>
    </row>
    <row r="3883" spans="30:32" x14ac:dyDescent="0.2">
      <c r="AD3883" s="11" t="s">
        <v>6998</v>
      </c>
      <c r="AE3883" s="10" t="s">
        <v>6999</v>
      </c>
      <c r="AF3883" s="10" t="s">
        <v>32</v>
      </c>
    </row>
    <row r="3884" spans="30:32" x14ac:dyDescent="0.2">
      <c r="AD3884" s="11" t="s">
        <v>7000</v>
      </c>
      <c r="AE3884" s="10" t="s">
        <v>7001</v>
      </c>
      <c r="AF3884" s="10" t="s">
        <v>32</v>
      </c>
    </row>
    <row r="3885" spans="30:32" x14ac:dyDescent="0.2">
      <c r="AD3885" s="11" t="s">
        <v>7002</v>
      </c>
      <c r="AE3885" s="10" t="s">
        <v>7003</v>
      </c>
      <c r="AF3885" s="10" t="s">
        <v>32</v>
      </c>
    </row>
    <row r="3886" spans="30:32" x14ac:dyDescent="0.2">
      <c r="AD3886" s="11" t="s">
        <v>7004</v>
      </c>
      <c r="AE3886" s="10" t="s">
        <v>7003</v>
      </c>
      <c r="AF3886" s="10" t="s">
        <v>32</v>
      </c>
    </row>
    <row r="3887" spans="30:32" x14ac:dyDescent="0.2">
      <c r="AD3887" s="11" t="s">
        <v>7005</v>
      </c>
      <c r="AE3887" s="10" t="s">
        <v>7003</v>
      </c>
      <c r="AF3887" s="10" t="s">
        <v>32</v>
      </c>
    </row>
    <row r="3888" spans="30:32" x14ac:dyDescent="0.2">
      <c r="AD3888" s="11" t="s">
        <v>7006</v>
      </c>
      <c r="AE3888" s="10" t="s">
        <v>7003</v>
      </c>
      <c r="AF3888" s="10" t="s">
        <v>32</v>
      </c>
    </row>
    <row r="3889" spans="30:32" x14ac:dyDescent="0.2">
      <c r="AD3889" s="11" t="s">
        <v>7007</v>
      </c>
      <c r="AE3889" s="10" t="s">
        <v>7003</v>
      </c>
      <c r="AF3889" s="10" t="s">
        <v>32</v>
      </c>
    </row>
    <row r="3890" spans="30:32" x14ac:dyDescent="0.2">
      <c r="AD3890" s="11" t="s">
        <v>7008</v>
      </c>
      <c r="AE3890" s="10" t="s">
        <v>7009</v>
      </c>
      <c r="AF3890" s="10" t="s">
        <v>32</v>
      </c>
    </row>
    <row r="3891" spans="30:32" x14ac:dyDescent="0.2">
      <c r="AD3891" s="11" t="s">
        <v>7010</v>
      </c>
      <c r="AE3891" s="10" t="s">
        <v>7011</v>
      </c>
      <c r="AF3891" s="10" t="s">
        <v>32</v>
      </c>
    </row>
    <row r="3892" spans="30:32" x14ac:dyDescent="0.2">
      <c r="AD3892" s="11" t="s">
        <v>7012</v>
      </c>
      <c r="AE3892" s="10" t="s">
        <v>4941</v>
      </c>
      <c r="AF3892" s="10" t="s">
        <v>32</v>
      </c>
    </row>
    <row r="3893" spans="30:32" x14ac:dyDescent="0.2">
      <c r="AD3893" s="11" t="s">
        <v>7013</v>
      </c>
      <c r="AE3893" s="10" t="s">
        <v>7014</v>
      </c>
      <c r="AF3893" s="10" t="s">
        <v>32</v>
      </c>
    </row>
    <row r="3894" spans="30:32" x14ac:dyDescent="0.2">
      <c r="AD3894" s="11" t="s">
        <v>7015</v>
      </c>
      <c r="AE3894" s="10" t="s">
        <v>7016</v>
      </c>
      <c r="AF3894" s="10" t="s">
        <v>32</v>
      </c>
    </row>
    <row r="3895" spans="30:32" x14ac:dyDescent="0.2">
      <c r="AD3895" s="11" t="s">
        <v>7017</v>
      </c>
      <c r="AE3895" s="10" t="s">
        <v>7018</v>
      </c>
      <c r="AF3895" s="10" t="s">
        <v>32</v>
      </c>
    </row>
    <row r="3896" spans="30:32" x14ac:dyDescent="0.2">
      <c r="AD3896" s="11" t="s">
        <v>7019</v>
      </c>
      <c r="AE3896" s="10" t="s">
        <v>7020</v>
      </c>
      <c r="AF3896" s="10" t="s">
        <v>32</v>
      </c>
    </row>
    <row r="3897" spans="30:32" x14ac:dyDescent="0.2">
      <c r="AD3897" s="11" t="s">
        <v>7021</v>
      </c>
      <c r="AE3897" s="10" t="s">
        <v>7022</v>
      </c>
      <c r="AF3897" s="10" t="s">
        <v>32</v>
      </c>
    </row>
    <row r="3898" spans="30:32" x14ac:dyDescent="0.2">
      <c r="AD3898" s="11" t="s">
        <v>7023</v>
      </c>
      <c r="AE3898" s="10" t="s">
        <v>7024</v>
      </c>
      <c r="AF3898" s="10" t="s">
        <v>32</v>
      </c>
    </row>
    <row r="3899" spans="30:32" x14ac:dyDescent="0.2">
      <c r="AD3899" s="11" t="s">
        <v>7025</v>
      </c>
      <c r="AE3899" s="10" t="s">
        <v>7026</v>
      </c>
      <c r="AF3899" s="10" t="s">
        <v>32</v>
      </c>
    </row>
    <row r="3900" spans="30:32" x14ac:dyDescent="0.2">
      <c r="AD3900" s="11" t="s">
        <v>7027</v>
      </c>
      <c r="AE3900" s="10" t="s">
        <v>7028</v>
      </c>
      <c r="AF3900" s="10" t="s">
        <v>32</v>
      </c>
    </row>
    <row r="3901" spans="30:32" x14ac:dyDescent="0.2">
      <c r="AD3901" s="11" t="s">
        <v>7029</v>
      </c>
      <c r="AE3901" s="10" t="s">
        <v>7030</v>
      </c>
      <c r="AF3901" s="10" t="s">
        <v>32</v>
      </c>
    </row>
    <row r="3902" spans="30:32" x14ac:dyDescent="0.2">
      <c r="AD3902" s="11" t="s">
        <v>7031</v>
      </c>
      <c r="AE3902" s="10" t="s">
        <v>7032</v>
      </c>
      <c r="AF3902" s="10" t="s">
        <v>32</v>
      </c>
    </row>
    <row r="3903" spans="30:32" x14ac:dyDescent="0.2">
      <c r="AD3903" s="11" t="s">
        <v>7033</v>
      </c>
      <c r="AE3903" s="10" t="s">
        <v>7034</v>
      </c>
      <c r="AF3903" s="10" t="s">
        <v>32</v>
      </c>
    </row>
    <row r="3904" spans="30:32" x14ac:dyDescent="0.2">
      <c r="AD3904" s="11" t="s">
        <v>7035</v>
      </c>
      <c r="AE3904" s="10" t="s">
        <v>7036</v>
      </c>
      <c r="AF3904" s="10" t="s">
        <v>32</v>
      </c>
    </row>
    <row r="3905" spans="30:32" x14ac:dyDescent="0.2">
      <c r="AD3905" s="11" t="s">
        <v>7037</v>
      </c>
      <c r="AE3905" s="10" t="s">
        <v>7038</v>
      </c>
      <c r="AF3905" s="10" t="s">
        <v>32</v>
      </c>
    </row>
    <row r="3906" spans="30:32" x14ac:dyDescent="0.2">
      <c r="AD3906" s="11" t="s">
        <v>7039</v>
      </c>
      <c r="AE3906" s="10" t="s">
        <v>3862</v>
      </c>
      <c r="AF3906" s="10" t="s">
        <v>32</v>
      </c>
    </row>
    <row r="3907" spans="30:32" x14ac:dyDescent="0.2">
      <c r="AD3907" s="11" t="s">
        <v>7040</v>
      </c>
      <c r="AE3907" s="10" t="s">
        <v>1375</v>
      </c>
      <c r="AF3907" s="10" t="s">
        <v>32</v>
      </c>
    </row>
    <row r="3908" spans="30:32" x14ac:dyDescent="0.2">
      <c r="AD3908" s="11" t="s">
        <v>7041</v>
      </c>
      <c r="AE3908" s="10" t="s">
        <v>7042</v>
      </c>
      <c r="AF3908" s="10" t="s">
        <v>32</v>
      </c>
    </row>
    <row r="3909" spans="30:32" x14ac:dyDescent="0.2">
      <c r="AD3909" s="11" t="s">
        <v>7043</v>
      </c>
      <c r="AE3909" s="10" t="s">
        <v>7044</v>
      </c>
      <c r="AF3909" s="10" t="s">
        <v>32</v>
      </c>
    </row>
    <row r="3910" spans="30:32" x14ac:dyDescent="0.2">
      <c r="AD3910" s="11" t="s">
        <v>7045</v>
      </c>
      <c r="AE3910" s="10" t="s">
        <v>1384</v>
      </c>
      <c r="AF3910" s="10" t="s">
        <v>32</v>
      </c>
    </row>
    <row r="3911" spans="30:32" x14ac:dyDescent="0.2">
      <c r="AD3911" s="11" t="s">
        <v>7046</v>
      </c>
      <c r="AE3911" s="10" t="s">
        <v>1235</v>
      </c>
      <c r="AF3911" s="10" t="s">
        <v>32</v>
      </c>
    </row>
    <row r="3912" spans="30:32" x14ac:dyDescent="0.2">
      <c r="AD3912" s="11" t="s">
        <v>7047</v>
      </c>
      <c r="AE3912" s="10" t="s">
        <v>2037</v>
      </c>
      <c r="AF3912" s="10" t="s">
        <v>32</v>
      </c>
    </row>
    <row r="3913" spans="30:32" x14ac:dyDescent="0.2">
      <c r="AD3913" s="11" t="s">
        <v>7048</v>
      </c>
      <c r="AE3913" s="10" t="s">
        <v>7049</v>
      </c>
      <c r="AF3913" s="10" t="s">
        <v>32</v>
      </c>
    </row>
    <row r="3914" spans="30:32" x14ac:dyDescent="0.2">
      <c r="AD3914" s="11" t="s">
        <v>7050</v>
      </c>
      <c r="AE3914" s="10" t="s">
        <v>7051</v>
      </c>
      <c r="AF3914" s="10" t="s">
        <v>32</v>
      </c>
    </row>
    <row r="3915" spans="30:32" x14ac:dyDescent="0.2">
      <c r="AD3915" s="11" t="s">
        <v>7052</v>
      </c>
      <c r="AE3915" s="10" t="s">
        <v>7053</v>
      </c>
      <c r="AF3915" s="10" t="s">
        <v>32</v>
      </c>
    </row>
    <row r="3916" spans="30:32" x14ac:dyDescent="0.2">
      <c r="AD3916" s="11" t="s">
        <v>7054</v>
      </c>
      <c r="AE3916" s="10" t="s">
        <v>7055</v>
      </c>
      <c r="AF3916" s="10" t="s">
        <v>32</v>
      </c>
    </row>
    <row r="3917" spans="30:32" x14ac:dyDescent="0.2">
      <c r="AD3917" s="11" t="s">
        <v>7056</v>
      </c>
      <c r="AE3917" s="10" t="s">
        <v>7057</v>
      </c>
      <c r="AF3917" s="10" t="s">
        <v>32</v>
      </c>
    </row>
    <row r="3918" spans="30:32" x14ac:dyDescent="0.2">
      <c r="AD3918" s="11" t="s">
        <v>7058</v>
      </c>
      <c r="AE3918" s="10" t="s">
        <v>7059</v>
      </c>
      <c r="AF3918" s="10" t="s">
        <v>32</v>
      </c>
    </row>
    <row r="3919" spans="30:32" x14ac:dyDescent="0.2">
      <c r="AD3919" s="11" t="s">
        <v>7060</v>
      </c>
      <c r="AE3919" s="10" t="s">
        <v>7061</v>
      </c>
      <c r="AF3919" s="10" t="s">
        <v>32</v>
      </c>
    </row>
    <row r="3920" spans="30:32" x14ac:dyDescent="0.2">
      <c r="AD3920" s="11" t="s">
        <v>7062</v>
      </c>
      <c r="AE3920" s="10" t="s">
        <v>7063</v>
      </c>
      <c r="AF3920" s="10" t="s">
        <v>32</v>
      </c>
    </row>
    <row r="3921" spans="30:32" x14ac:dyDescent="0.2">
      <c r="AD3921" s="11" t="s">
        <v>7064</v>
      </c>
      <c r="AE3921" s="10" t="s">
        <v>7065</v>
      </c>
      <c r="AF3921" s="10" t="s">
        <v>32</v>
      </c>
    </row>
    <row r="3922" spans="30:32" x14ac:dyDescent="0.2">
      <c r="AD3922" s="11" t="s">
        <v>7066</v>
      </c>
      <c r="AE3922" s="10" t="s">
        <v>1396</v>
      </c>
      <c r="AF3922" s="10" t="s">
        <v>32</v>
      </c>
    </row>
    <row r="3923" spans="30:32" x14ac:dyDescent="0.2">
      <c r="AD3923" s="11" t="s">
        <v>7067</v>
      </c>
      <c r="AE3923" s="10" t="s">
        <v>2055</v>
      </c>
      <c r="AF3923" s="10" t="s">
        <v>32</v>
      </c>
    </row>
    <row r="3924" spans="30:32" x14ac:dyDescent="0.2">
      <c r="AD3924" s="11" t="s">
        <v>7068</v>
      </c>
      <c r="AE3924" s="10" t="s">
        <v>7069</v>
      </c>
      <c r="AF3924" s="10" t="s">
        <v>32</v>
      </c>
    </row>
    <row r="3925" spans="30:32" x14ac:dyDescent="0.2">
      <c r="AD3925" s="11" t="s">
        <v>7070</v>
      </c>
      <c r="AE3925" s="10" t="s">
        <v>2059</v>
      </c>
      <c r="AF3925" s="10" t="s">
        <v>32</v>
      </c>
    </row>
    <row r="3926" spans="30:32" x14ac:dyDescent="0.2">
      <c r="AD3926" s="11" t="s">
        <v>7071</v>
      </c>
      <c r="AE3926" s="10" t="s">
        <v>7072</v>
      </c>
      <c r="AF3926" s="10" t="s">
        <v>32</v>
      </c>
    </row>
    <row r="3927" spans="30:32" x14ac:dyDescent="0.2">
      <c r="AD3927" s="11" t="s">
        <v>7073</v>
      </c>
      <c r="AE3927" s="10" t="s">
        <v>7074</v>
      </c>
      <c r="AF3927" s="10" t="s">
        <v>32</v>
      </c>
    </row>
    <row r="3928" spans="30:32" x14ac:dyDescent="0.2">
      <c r="AD3928" s="11" t="s">
        <v>7075</v>
      </c>
      <c r="AE3928" s="10" t="s">
        <v>7076</v>
      </c>
      <c r="AF3928" s="10" t="s">
        <v>32</v>
      </c>
    </row>
    <row r="3929" spans="30:32" x14ac:dyDescent="0.2">
      <c r="AD3929" s="11" t="s">
        <v>7077</v>
      </c>
      <c r="AE3929" s="10" t="s">
        <v>1403</v>
      </c>
      <c r="AF3929" s="10" t="s">
        <v>32</v>
      </c>
    </row>
    <row r="3930" spans="30:32" x14ac:dyDescent="0.2">
      <c r="AD3930" s="11" t="s">
        <v>7078</v>
      </c>
      <c r="AE3930" s="10" t="s">
        <v>7079</v>
      </c>
      <c r="AF3930" s="10" t="s">
        <v>32</v>
      </c>
    </row>
    <row r="3931" spans="30:32" x14ac:dyDescent="0.2">
      <c r="AD3931" s="11" t="s">
        <v>7080</v>
      </c>
      <c r="AE3931" s="10" t="s">
        <v>1405</v>
      </c>
      <c r="AF3931" s="10" t="s">
        <v>32</v>
      </c>
    </row>
    <row r="3932" spans="30:32" x14ac:dyDescent="0.2">
      <c r="AD3932" s="11" t="s">
        <v>7081</v>
      </c>
      <c r="AE3932" s="10" t="s">
        <v>7082</v>
      </c>
      <c r="AF3932" s="10" t="s">
        <v>32</v>
      </c>
    </row>
    <row r="3933" spans="30:32" x14ac:dyDescent="0.2">
      <c r="AD3933" s="11" t="s">
        <v>7083</v>
      </c>
      <c r="AE3933" s="10" t="s">
        <v>7084</v>
      </c>
      <c r="AF3933" s="10" t="s">
        <v>32</v>
      </c>
    </row>
    <row r="3934" spans="30:32" x14ac:dyDescent="0.2">
      <c r="AD3934" s="11" t="s">
        <v>7085</v>
      </c>
      <c r="AE3934" s="10" t="s">
        <v>2121</v>
      </c>
      <c r="AF3934" s="10" t="s">
        <v>32</v>
      </c>
    </row>
    <row r="3935" spans="30:32" x14ac:dyDescent="0.2">
      <c r="AD3935" s="11" t="s">
        <v>7086</v>
      </c>
      <c r="AE3935" s="10" t="s">
        <v>7087</v>
      </c>
      <c r="AF3935" s="10" t="s">
        <v>32</v>
      </c>
    </row>
    <row r="3936" spans="30:32" x14ac:dyDescent="0.2">
      <c r="AD3936" s="11" t="s">
        <v>7088</v>
      </c>
      <c r="AE3936" s="10" t="s">
        <v>7089</v>
      </c>
      <c r="AF3936" s="10" t="s">
        <v>32</v>
      </c>
    </row>
    <row r="3937" spans="30:32" x14ac:dyDescent="0.2">
      <c r="AD3937" s="11" t="s">
        <v>7090</v>
      </c>
      <c r="AE3937" s="10" t="s">
        <v>7091</v>
      </c>
      <c r="AF3937" s="10" t="s">
        <v>32</v>
      </c>
    </row>
    <row r="3938" spans="30:32" x14ac:dyDescent="0.2">
      <c r="AD3938" s="11" t="s">
        <v>7092</v>
      </c>
      <c r="AE3938" s="10" t="s">
        <v>7093</v>
      </c>
      <c r="AF3938" s="10" t="s">
        <v>32</v>
      </c>
    </row>
    <row r="3939" spans="30:32" x14ac:dyDescent="0.2">
      <c r="AD3939" s="11" t="s">
        <v>7094</v>
      </c>
      <c r="AE3939" s="10" t="s">
        <v>7095</v>
      </c>
      <c r="AF3939" s="10" t="s">
        <v>32</v>
      </c>
    </row>
    <row r="3940" spans="30:32" x14ac:dyDescent="0.2">
      <c r="AD3940" s="11" t="s">
        <v>7096</v>
      </c>
      <c r="AE3940" s="10" t="s">
        <v>7097</v>
      </c>
      <c r="AF3940" s="10" t="s">
        <v>32</v>
      </c>
    </row>
    <row r="3941" spans="30:32" x14ac:dyDescent="0.2">
      <c r="AD3941" s="11" t="s">
        <v>7098</v>
      </c>
      <c r="AE3941" s="10" t="s">
        <v>7099</v>
      </c>
      <c r="AF3941" s="10" t="s">
        <v>32</v>
      </c>
    </row>
    <row r="3942" spans="30:32" x14ac:dyDescent="0.2">
      <c r="AD3942" s="11" t="s">
        <v>7100</v>
      </c>
      <c r="AE3942" s="10" t="s">
        <v>7101</v>
      </c>
      <c r="AF3942" s="10" t="s">
        <v>32</v>
      </c>
    </row>
    <row r="3943" spans="30:32" x14ac:dyDescent="0.2">
      <c r="AD3943" s="11" t="s">
        <v>7102</v>
      </c>
      <c r="AE3943" s="10" t="s">
        <v>7103</v>
      </c>
      <c r="AF3943" s="10" t="s">
        <v>32</v>
      </c>
    </row>
    <row r="3944" spans="30:32" x14ac:dyDescent="0.2">
      <c r="AD3944" s="11" t="s">
        <v>7104</v>
      </c>
      <c r="AE3944" s="10" t="s">
        <v>7105</v>
      </c>
      <c r="AF3944" s="10" t="s">
        <v>32</v>
      </c>
    </row>
    <row r="3945" spans="30:32" x14ac:dyDescent="0.2">
      <c r="AD3945" s="11" t="s">
        <v>7106</v>
      </c>
      <c r="AE3945" s="10" t="s">
        <v>7107</v>
      </c>
      <c r="AF3945" s="10" t="s">
        <v>32</v>
      </c>
    </row>
    <row r="3946" spans="30:32" x14ac:dyDescent="0.2">
      <c r="AD3946" s="11" t="s">
        <v>7108</v>
      </c>
      <c r="AE3946" s="10" t="s">
        <v>7109</v>
      </c>
      <c r="AF3946" s="10" t="s">
        <v>32</v>
      </c>
    </row>
    <row r="3947" spans="30:32" x14ac:dyDescent="0.2">
      <c r="AD3947" s="11" t="s">
        <v>7110</v>
      </c>
      <c r="AE3947" s="10" t="s">
        <v>7111</v>
      </c>
      <c r="AF3947" s="10" t="s">
        <v>32</v>
      </c>
    </row>
    <row r="3948" spans="30:32" x14ac:dyDescent="0.2">
      <c r="AD3948" s="11" t="s">
        <v>7112</v>
      </c>
      <c r="AE3948" s="10" t="s">
        <v>7113</v>
      </c>
      <c r="AF3948" s="10" t="s">
        <v>32</v>
      </c>
    </row>
    <row r="3949" spans="30:32" x14ac:dyDescent="0.2">
      <c r="AD3949" s="11" t="s">
        <v>7114</v>
      </c>
      <c r="AE3949" s="10" t="s">
        <v>1420</v>
      </c>
      <c r="AF3949" s="10" t="s">
        <v>32</v>
      </c>
    </row>
    <row r="3950" spans="30:32" x14ac:dyDescent="0.2">
      <c r="AD3950" s="11" t="s">
        <v>7115</v>
      </c>
      <c r="AE3950" s="10" t="s">
        <v>7116</v>
      </c>
      <c r="AF3950" s="10" t="s">
        <v>32</v>
      </c>
    </row>
    <row r="3951" spans="30:32" x14ac:dyDescent="0.2">
      <c r="AD3951" s="11" t="s">
        <v>7117</v>
      </c>
      <c r="AE3951" s="10" t="s">
        <v>7118</v>
      </c>
      <c r="AF3951" s="10" t="s">
        <v>32</v>
      </c>
    </row>
    <row r="3952" spans="30:32" x14ac:dyDescent="0.2">
      <c r="AD3952" s="11" t="s">
        <v>7119</v>
      </c>
      <c r="AE3952" s="10" t="s">
        <v>7120</v>
      </c>
      <c r="AF3952" s="10" t="s">
        <v>32</v>
      </c>
    </row>
    <row r="3953" spans="30:32" x14ac:dyDescent="0.2">
      <c r="AD3953" s="11" t="s">
        <v>7121</v>
      </c>
      <c r="AE3953" s="10" t="s">
        <v>7122</v>
      </c>
      <c r="AF3953" s="10" t="s">
        <v>32</v>
      </c>
    </row>
    <row r="3954" spans="30:32" x14ac:dyDescent="0.2">
      <c r="AD3954" s="11" t="s">
        <v>7123</v>
      </c>
      <c r="AE3954" s="10" t="s">
        <v>7124</v>
      </c>
      <c r="AF3954" s="10" t="s">
        <v>32</v>
      </c>
    </row>
    <row r="3955" spans="30:32" x14ac:dyDescent="0.2">
      <c r="AD3955" s="11" t="s">
        <v>7125</v>
      </c>
      <c r="AE3955" s="10" t="s">
        <v>1911</v>
      </c>
      <c r="AF3955" s="10" t="s">
        <v>32</v>
      </c>
    </row>
    <row r="3956" spans="30:32" x14ac:dyDescent="0.2">
      <c r="AD3956" s="11" t="s">
        <v>7126</v>
      </c>
      <c r="AE3956" s="10" t="s">
        <v>7127</v>
      </c>
      <c r="AF3956" s="10" t="s">
        <v>32</v>
      </c>
    </row>
    <row r="3957" spans="30:32" x14ac:dyDescent="0.2">
      <c r="AD3957" s="11" t="s">
        <v>7128</v>
      </c>
      <c r="AE3957" s="10" t="s">
        <v>7129</v>
      </c>
      <c r="AF3957" s="10" t="s">
        <v>32</v>
      </c>
    </row>
    <row r="3958" spans="30:32" x14ac:dyDescent="0.2">
      <c r="AD3958" s="11" t="s">
        <v>7130</v>
      </c>
      <c r="AE3958" s="10" t="s">
        <v>7131</v>
      </c>
      <c r="AF3958" s="10" t="s">
        <v>32</v>
      </c>
    </row>
    <row r="3959" spans="30:32" x14ac:dyDescent="0.2">
      <c r="AD3959" s="11" t="s">
        <v>7132</v>
      </c>
      <c r="AE3959" s="10" t="s">
        <v>7133</v>
      </c>
      <c r="AF3959" s="10" t="s">
        <v>32</v>
      </c>
    </row>
    <row r="3960" spans="30:32" x14ac:dyDescent="0.2">
      <c r="AD3960" s="11" t="s">
        <v>7134</v>
      </c>
      <c r="AE3960" s="10" t="s">
        <v>7135</v>
      </c>
      <c r="AF3960" s="10" t="s">
        <v>32</v>
      </c>
    </row>
    <row r="3961" spans="30:32" x14ac:dyDescent="0.2">
      <c r="AD3961" s="11" t="s">
        <v>7136</v>
      </c>
      <c r="AE3961" s="10" t="s">
        <v>7137</v>
      </c>
      <c r="AF3961" s="10" t="s">
        <v>32</v>
      </c>
    </row>
    <row r="3962" spans="30:32" x14ac:dyDescent="0.2">
      <c r="AD3962" s="11" t="s">
        <v>7138</v>
      </c>
      <c r="AE3962" s="10" t="s">
        <v>7139</v>
      </c>
      <c r="AF3962" s="10" t="s">
        <v>32</v>
      </c>
    </row>
    <row r="3963" spans="30:32" x14ac:dyDescent="0.2">
      <c r="AD3963" s="11" t="s">
        <v>7140</v>
      </c>
      <c r="AE3963" s="10" t="s">
        <v>7141</v>
      </c>
      <c r="AF3963" s="10" t="s">
        <v>32</v>
      </c>
    </row>
    <row r="3964" spans="30:32" x14ac:dyDescent="0.2">
      <c r="AD3964" s="11" t="s">
        <v>7142</v>
      </c>
      <c r="AE3964" s="10" t="s">
        <v>7143</v>
      </c>
      <c r="AF3964" s="10" t="s">
        <v>32</v>
      </c>
    </row>
    <row r="3965" spans="30:32" x14ac:dyDescent="0.2">
      <c r="AD3965" s="11" t="s">
        <v>7144</v>
      </c>
      <c r="AE3965" s="10" t="s">
        <v>7145</v>
      </c>
      <c r="AF3965" s="10" t="s">
        <v>32</v>
      </c>
    </row>
    <row r="3966" spans="30:32" x14ac:dyDescent="0.2">
      <c r="AD3966" s="11" t="s">
        <v>7146</v>
      </c>
      <c r="AE3966" s="10" t="s">
        <v>7147</v>
      </c>
      <c r="AF3966" s="10" t="s">
        <v>32</v>
      </c>
    </row>
    <row r="3967" spans="30:32" x14ac:dyDescent="0.2">
      <c r="AD3967" s="11" t="s">
        <v>7148</v>
      </c>
      <c r="AE3967" s="10" t="s">
        <v>7149</v>
      </c>
      <c r="AF3967" s="10" t="s">
        <v>32</v>
      </c>
    </row>
    <row r="3968" spans="30:32" x14ac:dyDescent="0.2">
      <c r="AD3968" s="11" t="s">
        <v>7150</v>
      </c>
      <c r="AE3968" s="10" t="s">
        <v>4793</v>
      </c>
      <c r="AF3968" s="10" t="s">
        <v>32</v>
      </c>
    </row>
    <row r="3969" spans="30:32" x14ac:dyDescent="0.2">
      <c r="AD3969" s="11" t="s">
        <v>7151</v>
      </c>
      <c r="AE3969" s="10" t="s">
        <v>7152</v>
      </c>
      <c r="AF3969" s="10" t="s">
        <v>32</v>
      </c>
    </row>
    <row r="3970" spans="30:32" x14ac:dyDescent="0.2">
      <c r="AD3970" s="11" t="s">
        <v>7153</v>
      </c>
      <c r="AE3970" s="10" t="s">
        <v>7154</v>
      </c>
      <c r="AF3970" s="10" t="s">
        <v>32</v>
      </c>
    </row>
    <row r="3971" spans="30:32" x14ac:dyDescent="0.2">
      <c r="AD3971" s="11" t="s">
        <v>7155</v>
      </c>
      <c r="AE3971" s="10" t="s">
        <v>7156</v>
      </c>
      <c r="AF3971" s="10" t="s">
        <v>32</v>
      </c>
    </row>
    <row r="3972" spans="30:32" x14ac:dyDescent="0.2">
      <c r="AD3972" s="11" t="s">
        <v>7157</v>
      </c>
      <c r="AE3972" s="10" t="s">
        <v>7158</v>
      </c>
      <c r="AF3972" s="10" t="s">
        <v>32</v>
      </c>
    </row>
    <row r="3973" spans="30:32" x14ac:dyDescent="0.2">
      <c r="AD3973" s="11" t="s">
        <v>7159</v>
      </c>
      <c r="AE3973" s="10" t="s">
        <v>7160</v>
      </c>
      <c r="AF3973" s="10" t="s">
        <v>32</v>
      </c>
    </row>
    <row r="3974" spans="30:32" x14ac:dyDescent="0.2">
      <c r="AD3974" s="11" t="s">
        <v>7161</v>
      </c>
      <c r="AE3974" s="10" t="s">
        <v>1428</v>
      </c>
      <c r="AF3974" s="10" t="s">
        <v>32</v>
      </c>
    </row>
    <row r="3975" spans="30:32" x14ac:dyDescent="0.2">
      <c r="AD3975" s="11" t="s">
        <v>7162</v>
      </c>
      <c r="AE3975" s="10" t="s">
        <v>7163</v>
      </c>
      <c r="AF3975" s="10" t="s">
        <v>32</v>
      </c>
    </row>
    <row r="3976" spans="30:32" x14ac:dyDescent="0.2">
      <c r="AD3976" s="11" t="s">
        <v>7164</v>
      </c>
      <c r="AE3976" s="10" t="s">
        <v>7165</v>
      </c>
      <c r="AF3976" s="10" t="s">
        <v>32</v>
      </c>
    </row>
    <row r="3977" spans="30:32" x14ac:dyDescent="0.2">
      <c r="AD3977" s="11" t="s">
        <v>7166</v>
      </c>
      <c r="AE3977" s="10" t="s">
        <v>7167</v>
      </c>
      <c r="AF3977" s="10" t="s">
        <v>32</v>
      </c>
    </row>
    <row r="3978" spans="30:32" x14ac:dyDescent="0.2">
      <c r="AD3978" s="11" t="s">
        <v>7168</v>
      </c>
      <c r="AE3978" s="10" t="s">
        <v>7169</v>
      </c>
      <c r="AF3978" s="10" t="s">
        <v>32</v>
      </c>
    </row>
    <row r="3979" spans="30:32" x14ac:dyDescent="0.2">
      <c r="AD3979" s="11" t="s">
        <v>7170</v>
      </c>
      <c r="AE3979" s="10" t="s">
        <v>7171</v>
      </c>
      <c r="AF3979" s="10" t="s">
        <v>32</v>
      </c>
    </row>
    <row r="3980" spans="30:32" x14ac:dyDescent="0.2">
      <c r="AD3980" s="11" t="s">
        <v>7172</v>
      </c>
      <c r="AE3980" s="10" t="s">
        <v>7173</v>
      </c>
      <c r="AF3980" s="10" t="s">
        <v>32</v>
      </c>
    </row>
    <row r="3981" spans="30:32" x14ac:dyDescent="0.2">
      <c r="AD3981" s="11" t="s">
        <v>7174</v>
      </c>
      <c r="AE3981" s="10" t="s">
        <v>7175</v>
      </c>
      <c r="AF3981" s="10" t="s">
        <v>32</v>
      </c>
    </row>
    <row r="3982" spans="30:32" x14ac:dyDescent="0.2">
      <c r="AD3982" s="11" t="s">
        <v>7176</v>
      </c>
      <c r="AE3982" s="10" t="s">
        <v>7177</v>
      </c>
      <c r="AF3982" s="10" t="s">
        <v>32</v>
      </c>
    </row>
    <row r="3983" spans="30:32" x14ac:dyDescent="0.2">
      <c r="AD3983" s="11" t="s">
        <v>7178</v>
      </c>
      <c r="AE3983" s="10" t="s">
        <v>7179</v>
      </c>
      <c r="AF3983" s="10" t="s">
        <v>32</v>
      </c>
    </row>
    <row r="3984" spans="30:32" x14ac:dyDescent="0.2">
      <c r="AD3984" s="11" t="s">
        <v>7180</v>
      </c>
      <c r="AE3984" s="10" t="s">
        <v>7181</v>
      </c>
      <c r="AF3984" s="10" t="s">
        <v>32</v>
      </c>
    </row>
    <row r="3985" spans="30:32" x14ac:dyDescent="0.2">
      <c r="AD3985" s="11" t="s">
        <v>7182</v>
      </c>
      <c r="AE3985" s="10" t="s">
        <v>7183</v>
      </c>
      <c r="AF3985" s="10" t="s">
        <v>32</v>
      </c>
    </row>
    <row r="3986" spans="30:32" x14ac:dyDescent="0.2">
      <c r="AD3986" s="11" t="s">
        <v>7184</v>
      </c>
      <c r="AE3986" s="10" t="s">
        <v>7185</v>
      </c>
      <c r="AF3986" s="10" t="s">
        <v>32</v>
      </c>
    </row>
    <row r="3987" spans="30:32" x14ac:dyDescent="0.2">
      <c r="AD3987" s="11" t="s">
        <v>7186</v>
      </c>
      <c r="AE3987" s="10" t="s">
        <v>7187</v>
      </c>
      <c r="AF3987" s="10" t="s">
        <v>32</v>
      </c>
    </row>
    <row r="3988" spans="30:32" x14ac:dyDescent="0.2">
      <c r="AD3988" s="11" t="s">
        <v>7188</v>
      </c>
      <c r="AE3988" s="10" t="s">
        <v>7189</v>
      </c>
      <c r="AF3988" s="10" t="s">
        <v>32</v>
      </c>
    </row>
    <row r="3989" spans="30:32" x14ac:dyDescent="0.2">
      <c r="AD3989" s="11" t="s">
        <v>7190</v>
      </c>
      <c r="AE3989" s="10" t="s">
        <v>7191</v>
      </c>
      <c r="AF3989" s="10" t="s">
        <v>32</v>
      </c>
    </row>
    <row r="3990" spans="30:32" x14ac:dyDescent="0.2">
      <c r="AD3990" s="11" t="s">
        <v>7192</v>
      </c>
      <c r="AE3990" s="10" t="s">
        <v>7193</v>
      </c>
      <c r="AF3990" s="10" t="s">
        <v>32</v>
      </c>
    </row>
    <row r="3991" spans="30:32" x14ac:dyDescent="0.2">
      <c r="AD3991" s="11" t="s">
        <v>7194</v>
      </c>
      <c r="AE3991" s="10" t="s">
        <v>7195</v>
      </c>
      <c r="AF3991" s="10" t="s">
        <v>32</v>
      </c>
    </row>
    <row r="3992" spans="30:32" x14ac:dyDescent="0.2">
      <c r="AD3992" s="11" t="s">
        <v>7196</v>
      </c>
      <c r="AE3992" s="10" t="s">
        <v>7197</v>
      </c>
      <c r="AF3992" s="10" t="s">
        <v>32</v>
      </c>
    </row>
    <row r="3993" spans="30:32" x14ac:dyDescent="0.2">
      <c r="AD3993" s="11" t="s">
        <v>7198</v>
      </c>
      <c r="AE3993" s="10" t="s">
        <v>2149</v>
      </c>
      <c r="AF3993" s="10" t="s">
        <v>32</v>
      </c>
    </row>
    <row r="3994" spans="30:32" x14ac:dyDescent="0.2">
      <c r="AD3994" s="11" t="s">
        <v>7199</v>
      </c>
      <c r="AE3994" s="10" t="s">
        <v>7200</v>
      </c>
      <c r="AF3994" s="10" t="s">
        <v>32</v>
      </c>
    </row>
    <row r="3995" spans="30:32" x14ac:dyDescent="0.2">
      <c r="AD3995" s="11" t="s">
        <v>7201</v>
      </c>
      <c r="AE3995" s="10" t="s">
        <v>7202</v>
      </c>
      <c r="AF3995" s="10" t="s">
        <v>32</v>
      </c>
    </row>
    <row r="3996" spans="30:32" x14ac:dyDescent="0.2">
      <c r="AD3996" s="11" t="s">
        <v>7203</v>
      </c>
      <c r="AE3996" s="10" t="s">
        <v>7204</v>
      </c>
      <c r="AF3996" s="10" t="s">
        <v>32</v>
      </c>
    </row>
    <row r="3997" spans="30:32" x14ac:dyDescent="0.2">
      <c r="AD3997" s="11" t="s">
        <v>7205</v>
      </c>
      <c r="AE3997" s="10" t="s">
        <v>7206</v>
      </c>
      <c r="AF3997" s="10" t="s">
        <v>32</v>
      </c>
    </row>
    <row r="3998" spans="30:32" x14ac:dyDescent="0.2">
      <c r="AD3998" s="11" t="s">
        <v>7207</v>
      </c>
      <c r="AE3998" s="10" t="s">
        <v>7208</v>
      </c>
      <c r="AF3998" s="10" t="s">
        <v>32</v>
      </c>
    </row>
    <row r="3999" spans="30:32" x14ac:dyDescent="0.2">
      <c r="AD3999" s="11" t="s">
        <v>7209</v>
      </c>
      <c r="AE3999" s="10" t="s">
        <v>7210</v>
      </c>
      <c r="AF3999" s="10" t="s">
        <v>32</v>
      </c>
    </row>
    <row r="4000" spans="30:32" x14ac:dyDescent="0.2">
      <c r="AD4000" s="11" t="s">
        <v>7211</v>
      </c>
      <c r="AE4000" s="10" t="s">
        <v>7212</v>
      </c>
      <c r="AF4000" s="10" t="s">
        <v>32</v>
      </c>
    </row>
    <row r="4001" spans="30:32" x14ac:dyDescent="0.2">
      <c r="AD4001" s="11" t="s">
        <v>7213</v>
      </c>
      <c r="AE4001" s="10" t="s">
        <v>7214</v>
      </c>
      <c r="AF4001" s="10" t="s">
        <v>32</v>
      </c>
    </row>
    <row r="4002" spans="30:32" x14ac:dyDescent="0.2">
      <c r="AD4002" s="11" t="s">
        <v>7215</v>
      </c>
      <c r="AE4002" s="10" t="s">
        <v>7216</v>
      </c>
      <c r="AF4002" s="10" t="s">
        <v>32</v>
      </c>
    </row>
    <row r="4003" spans="30:32" x14ac:dyDescent="0.2">
      <c r="AD4003" s="11" t="s">
        <v>7217</v>
      </c>
      <c r="AE4003" s="10" t="s">
        <v>7218</v>
      </c>
      <c r="AF4003" s="10" t="s">
        <v>32</v>
      </c>
    </row>
    <row r="4004" spans="30:32" x14ac:dyDescent="0.2">
      <c r="AD4004" s="11" t="s">
        <v>7219</v>
      </c>
      <c r="AE4004" s="10" t="s">
        <v>7220</v>
      </c>
      <c r="AF4004" s="10" t="s">
        <v>32</v>
      </c>
    </row>
    <row r="4005" spans="30:32" x14ac:dyDescent="0.2">
      <c r="AD4005" s="11" t="s">
        <v>7221</v>
      </c>
      <c r="AE4005" s="10" t="s">
        <v>7222</v>
      </c>
      <c r="AF4005" s="10" t="s">
        <v>32</v>
      </c>
    </row>
    <row r="4006" spans="30:32" x14ac:dyDescent="0.2">
      <c r="AD4006" s="11" t="s">
        <v>7223</v>
      </c>
      <c r="AE4006" s="10" t="s">
        <v>7224</v>
      </c>
      <c r="AF4006" s="10" t="s">
        <v>32</v>
      </c>
    </row>
    <row r="4007" spans="30:32" x14ac:dyDescent="0.2">
      <c r="AD4007" s="11" t="s">
        <v>7225</v>
      </c>
      <c r="AE4007" s="10" t="s">
        <v>7226</v>
      </c>
      <c r="AF4007" s="10" t="s">
        <v>32</v>
      </c>
    </row>
    <row r="4008" spans="30:32" x14ac:dyDescent="0.2">
      <c r="AD4008" s="11" t="s">
        <v>7227</v>
      </c>
      <c r="AE4008" s="10" t="s">
        <v>7228</v>
      </c>
      <c r="AF4008" s="10" t="s">
        <v>32</v>
      </c>
    </row>
    <row r="4009" spans="30:32" x14ac:dyDescent="0.2">
      <c r="AD4009" s="11" t="s">
        <v>7229</v>
      </c>
      <c r="AE4009" s="10" t="s">
        <v>7230</v>
      </c>
      <c r="AF4009" s="10" t="s">
        <v>32</v>
      </c>
    </row>
    <row r="4010" spans="30:32" x14ac:dyDescent="0.2">
      <c r="AD4010" s="11" t="s">
        <v>7231</v>
      </c>
      <c r="AE4010" s="10" t="s">
        <v>7232</v>
      </c>
      <c r="AF4010" s="10" t="s">
        <v>32</v>
      </c>
    </row>
    <row r="4011" spans="30:32" x14ac:dyDescent="0.2">
      <c r="AD4011" s="11" t="s">
        <v>7233</v>
      </c>
      <c r="AE4011" s="10" t="s">
        <v>7234</v>
      </c>
      <c r="AF4011" s="10" t="s">
        <v>32</v>
      </c>
    </row>
    <row r="4012" spans="30:32" x14ac:dyDescent="0.2">
      <c r="AD4012" s="11" t="s">
        <v>7235</v>
      </c>
      <c r="AE4012" s="10" t="s">
        <v>7236</v>
      </c>
      <c r="AF4012" s="10" t="s">
        <v>32</v>
      </c>
    </row>
    <row r="4013" spans="30:32" x14ac:dyDescent="0.2">
      <c r="AD4013" s="11" t="s">
        <v>7237</v>
      </c>
      <c r="AE4013" s="10" t="s">
        <v>7238</v>
      </c>
      <c r="AF4013" s="10" t="s">
        <v>32</v>
      </c>
    </row>
    <row r="4014" spans="30:32" x14ac:dyDescent="0.2">
      <c r="AD4014" s="11" t="s">
        <v>7239</v>
      </c>
      <c r="AE4014" s="10" t="s">
        <v>7240</v>
      </c>
      <c r="AF4014" s="10" t="s">
        <v>32</v>
      </c>
    </row>
    <row r="4015" spans="30:32" x14ac:dyDescent="0.2">
      <c r="AD4015" s="11" t="s">
        <v>7241</v>
      </c>
      <c r="AE4015" s="10" t="s">
        <v>7242</v>
      </c>
      <c r="AF4015" s="10" t="s">
        <v>32</v>
      </c>
    </row>
    <row r="4016" spans="30:32" x14ac:dyDescent="0.2">
      <c r="AD4016" s="11" t="s">
        <v>7243</v>
      </c>
      <c r="AE4016" s="10" t="s">
        <v>7244</v>
      </c>
      <c r="AF4016" s="10" t="s">
        <v>32</v>
      </c>
    </row>
    <row r="4017" spans="30:32" x14ac:dyDescent="0.2">
      <c r="AD4017" s="11" t="s">
        <v>7245</v>
      </c>
      <c r="AE4017" s="10" t="s">
        <v>2127</v>
      </c>
      <c r="AF4017" s="10" t="s">
        <v>32</v>
      </c>
    </row>
    <row r="4018" spans="30:32" x14ac:dyDescent="0.2">
      <c r="AD4018" s="11" t="s">
        <v>7246</v>
      </c>
      <c r="AE4018" s="10" t="s">
        <v>2334</v>
      </c>
      <c r="AF4018" s="10" t="s">
        <v>32</v>
      </c>
    </row>
    <row r="4019" spans="30:32" x14ac:dyDescent="0.2">
      <c r="AD4019" s="11" t="s">
        <v>7247</v>
      </c>
      <c r="AE4019" s="10" t="s">
        <v>7248</v>
      </c>
      <c r="AF4019" s="10" t="s">
        <v>32</v>
      </c>
    </row>
    <row r="4020" spans="30:32" x14ac:dyDescent="0.2">
      <c r="AD4020" s="11" t="s">
        <v>7249</v>
      </c>
      <c r="AE4020" s="10" t="s">
        <v>7250</v>
      </c>
      <c r="AF4020" s="10" t="s">
        <v>32</v>
      </c>
    </row>
    <row r="4021" spans="30:32" x14ac:dyDescent="0.2">
      <c r="AD4021" s="11" t="s">
        <v>7251</v>
      </c>
      <c r="AE4021" s="10" t="s">
        <v>7252</v>
      </c>
      <c r="AF4021" s="10" t="s">
        <v>32</v>
      </c>
    </row>
    <row r="4022" spans="30:32" x14ac:dyDescent="0.2">
      <c r="AD4022" s="11" t="s">
        <v>7253</v>
      </c>
      <c r="AE4022" s="10" t="s">
        <v>7254</v>
      </c>
      <c r="AF4022" s="10" t="s">
        <v>32</v>
      </c>
    </row>
    <row r="4023" spans="30:32" x14ac:dyDescent="0.2">
      <c r="AD4023" s="11" t="s">
        <v>7255</v>
      </c>
      <c r="AE4023" s="10" t="s">
        <v>2139</v>
      </c>
      <c r="AF4023" s="10" t="s">
        <v>32</v>
      </c>
    </row>
    <row r="4024" spans="30:32" x14ac:dyDescent="0.2">
      <c r="AD4024" s="11" t="s">
        <v>7256</v>
      </c>
      <c r="AE4024" s="10" t="s">
        <v>7257</v>
      </c>
      <c r="AF4024" s="10" t="s">
        <v>32</v>
      </c>
    </row>
    <row r="4025" spans="30:32" x14ac:dyDescent="0.2">
      <c r="AD4025" s="11" t="s">
        <v>7258</v>
      </c>
      <c r="AE4025" s="10" t="s">
        <v>7259</v>
      </c>
      <c r="AF4025" s="10" t="s">
        <v>32</v>
      </c>
    </row>
    <row r="4026" spans="30:32" x14ac:dyDescent="0.2">
      <c r="AD4026" s="11" t="s">
        <v>7260</v>
      </c>
      <c r="AE4026" s="10" t="s">
        <v>7261</v>
      </c>
      <c r="AF4026" s="10" t="s">
        <v>32</v>
      </c>
    </row>
    <row r="4027" spans="30:32" x14ac:dyDescent="0.2">
      <c r="AD4027" s="11" t="s">
        <v>7262</v>
      </c>
      <c r="AE4027" s="10" t="s">
        <v>7263</v>
      </c>
      <c r="AF4027" s="10" t="s">
        <v>32</v>
      </c>
    </row>
    <row r="4028" spans="30:32" x14ac:dyDescent="0.2">
      <c r="AD4028" s="11" t="s">
        <v>7264</v>
      </c>
      <c r="AE4028" s="10" t="s">
        <v>7265</v>
      </c>
      <c r="AF4028" s="10" t="s">
        <v>32</v>
      </c>
    </row>
    <row r="4029" spans="30:32" x14ac:dyDescent="0.2">
      <c r="AD4029" s="11" t="s">
        <v>7266</v>
      </c>
      <c r="AE4029" s="10" t="s">
        <v>7267</v>
      </c>
      <c r="AF4029" s="10" t="s">
        <v>32</v>
      </c>
    </row>
    <row r="4030" spans="30:32" x14ac:dyDescent="0.2">
      <c r="AD4030" s="11" t="s">
        <v>7268</v>
      </c>
      <c r="AE4030" s="10" t="s">
        <v>7269</v>
      </c>
      <c r="AF4030" s="10" t="s">
        <v>32</v>
      </c>
    </row>
    <row r="4031" spans="30:32" x14ac:dyDescent="0.2">
      <c r="AD4031" s="11" t="s">
        <v>7270</v>
      </c>
      <c r="AE4031" s="10" t="s">
        <v>7271</v>
      </c>
      <c r="AF4031" s="10" t="s">
        <v>32</v>
      </c>
    </row>
    <row r="4032" spans="30:32" x14ac:dyDescent="0.2">
      <c r="AD4032" s="11" t="s">
        <v>7272</v>
      </c>
      <c r="AE4032" s="10" t="s">
        <v>7273</v>
      </c>
      <c r="AF4032" s="10" t="s">
        <v>32</v>
      </c>
    </row>
    <row r="4033" spans="30:32" x14ac:dyDescent="0.2">
      <c r="AD4033" s="11" t="s">
        <v>7274</v>
      </c>
      <c r="AE4033" s="10" t="s">
        <v>7275</v>
      </c>
      <c r="AF4033" s="10" t="s">
        <v>32</v>
      </c>
    </row>
    <row r="4034" spans="30:32" x14ac:dyDescent="0.2">
      <c r="AD4034" s="11" t="s">
        <v>7276</v>
      </c>
      <c r="AE4034" s="10" t="s">
        <v>7277</v>
      </c>
      <c r="AF4034" s="10" t="s">
        <v>32</v>
      </c>
    </row>
    <row r="4035" spans="30:32" x14ac:dyDescent="0.2">
      <c r="AD4035" s="11" t="s">
        <v>7278</v>
      </c>
      <c r="AE4035" s="10" t="s">
        <v>7279</v>
      </c>
      <c r="AF4035" s="10" t="s">
        <v>32</v>
      </c>
    </row>
    <row r="4036" spans="30:32" x14ac:dyDescent="0.2">
      <c r="AD4036" s="11" t="s">
        <v>7280</v>
      </c>
      <c r="AE4036" s="10" t="s">
        <v>7281</v>
      </c>
      <c r="AF4036" s="10" t="s">
        <v>32</v>
      </c>
    </row>
    <row r="4037" spans="30:32" x14ac:dyDescent="0.2">
      <c r="AD4037" s="11" t="s">
        <v>7282</v>
      </c>
      <c r="AE4037" s="10" t="s">
        <v>7283</v>
      </c>
      <c r="AF4037" s="10" t="s">
        <v>32</v>
      </c>
    </row>
    <row r="4038" spans="30:32" x14ac:dyDescent="0.2">
      <c r="AD4038" s="11" t="s">
        <v>7284</v>
      </c>
      <c r="AE4038" s="10" t="s">
        <v>7285</v>
      </c>
      <c r="AF4038" s="10" t="s">
        <v>32</v>
      </c>
    </row>
    <row r="4039" spans="30:32" x14ac:dyDescent="0.2">
      <c r="AD4039" s="11" t="s">
        <v>7286</v>
      </c>
      <c r="AE4039" s="10" t="s">
        <v>7287</v>
      </c>
      <c r="AF4039" s="10" t="s">
        <v>32</v>
      </c>
    </row>
    <row r="4040" spans="30:32" x14ac:dyDescent="0.2">
      <c r="AD4040" s="11" t="s">
        <v>7288</v>
      </c>
      <c r="AE4040" s="10" t="s">
        <v>7289</v>
      </c>
      <c r="AF4040" s="10" t="s">
        <v>32</v>
      </c>
    </row>
    <row r="4041" spans="30:32" x14ac:dyDescent="0.2">
      <c r="AD4041" s="11" t="s">
        <v>7290</v>
      </c>
      <c r="AE4041" s="10" t="s">
        <v>7291</v>
      </c>
      <c r="AF4041" s="10" t="s">
        <v>32</v>
      </c>
    </row>
    <row r="4042" spans="30:32" x14ac:dyDescent="0.2">
      <c r="AD4042" s="11" t="s">
        <v>7292</v>
      </c>
      <c r="AE4042" s="10" t="s">
        <v>7293</v>
      </c>
      <c r="AF4042" s="10" t="s">
        <v>32</v>
      </c>
    </row>
    <row r="4043" spans="30:32" x14ac:dyDescent="0.2">
      <c r="AD4043" s="11" t="s">
        <v>7294</v>
      </c>
      <c r="AE4043" s="10" t="s">
        <v>7295</v>
      </c>
      <c r="AF4043" s="10" t="s">
        <v>32</v>
      </c>
    </row>
    <row r="4044" spans="30:32" x14ac:dyDescent="0.2">
      <c r="AD4044" s="11" t="s">
        <v>7296</v>
      </c>
      <c r="AE4044" s="10" t="s">
        <v>7297</v>
      </c>
      <c r="AF4044" s="10" t="s">
        <v>32</v>
      </c>
    </row>
    <row r="4045" spans="30:32" x14ac:dyDescent="0.2">
      <c r="AD4045" s="11" t="s">
        <v>7298</v>
      </c>
      <c r="AE4045" s="10" t="s">
        <v>7299</v>
      </c>
      <c r="AF4045" s="10" t="s">
        <v>32</v>
      </c>
    </row>
    <row r="4046" spans="30:32" x14ac:dyDescent="0.2">
      <c r="AD4046" s="11" t="s">
        <v>7300</v>
      </c>
      <c r="AE4046" s="10" t="s">
        <v>7301</v>
      </c>
      <c r="AF4046" s="10" t="s">
        <v>32</v>
      </c>
    </row>
    <row r="4047" spans="30:32" x14ac:dyDescent="0.2">
      <c r="AD4047" s="11" t="s">
        <v>7302</v>
      </c>
      <c r="AE4047" s="10" t="s">
        <v>7303</v>
      </c>
      <c r="AF4047" s="10" t="s">
        <v>32</v>
      </c>
    </row>
    <row r="4048" spans="30:32" x14ac:dyDescent="0.2">
      <c r="AD4048" s="11" t="s">
        <v>7304</v>
      </c>
      <c r="AE4048" s="10" t="s">
        <v>7305</v>
      </c>
      <c r="AF4048" s="10" t="s">
        <v>32</v>
      </c>
    </row>
    <row r="4049" spans="30:32" x14ac:dyDescent="0.2">
      <c r="AD4049" s="11" t="s">
        <v>7306</v>
      </c>
      <c r="AE4049" s="10" t="s">
        <v>7307</v>
      </c>
      <c r="AF4049" s="10" t="s">
        <v>32</v>
      </c>
    </row>
    <row r="4050" spans="30:32" x14ac:dyDescent="0.2">
      <c r="AD4050" s="11" t="s">
        <v>7308</v>
      </c>
      <c r="AE4050" s="10" t="s">
        <v>7309</v>
      </c>
      <c r="AF4050" s="10" t="s">
        <v>32</v>
      </c>
    </row>
    <row r="4051" spans="30:32" x14ac:dyDescent="0.2">
      <c r="AD4051" s="11" t="s">
        <v>7310</v>
      </c>
      <c r="AE4051" s="10" t="s">
        <v>7309</v>
      </c>
      <c r="AF4051" s="10" t="s">
        <v>32</v>
      </c>
    </row>
    <row r="4052" spans="30:32" x14ac:dyDescent="0.2">
      <c r="AD4052" s="11" t="s">
        <v>7311</v>
      </c>
      <c r="AE4052" s="10" t="s">
        <v>7312</v>
      </c>
      <c r="AF4052" s="10" t="s">
        <v>32</v>
      </c>
    </row>
    <row r="4053" spans="30:32" x14ac:dyDescent="0.2">
      <c r="AD4053" s="11" t="s">
        <v>7313</v>
      </c>
      <c r="AE4053" s="10" t="s">
        <v>7309</v>
      </c>
      <c r="AF4053" s="10" t="s">
        <v>32</v>
      </c>
    </row>
    <row r="4054" spans="30:32" x14ac:dyDescent="0.2">
      <c r="AD4054" s="11" t="s">
        <v>7314</v>
      </c>
      <c r="AE4054" s="10" t="s">
        <v>7315</v>
      </c>
      <c r="AF4054" s="10" t="s">
        <v>32</v>
      </c>
    </row>
    <row r="4055" spans="30:32" x14ac:dyDescent="0.2">
      <c r="AD4055" s="11" t="s">
        <v>7316</v>
      </c>
      <c r="AE4055" s="10" t="s">
        <v>7317</v>
      </c>
      <c r="AF4055" s="10" t="s">
        <v>32</v>
      </c>
    </row>
    <row r="4056" spans="30:32" x14ac:dyDescent="0.2">
      <c r="AD4056" s="11" t="s">
        <v>7318</v>
      </c>
      <c r="AE4056" s="10" t="s">
        <v>1655</v>
      </c>
      <c r="AF4056" s="10" t="s">
        <v>32</v>
      </c>
    </row>
    <row r="4057" spans="30:32" x14ac:dyDescent="0.2">
      <c r="AD4057" s="11" t="s">
        <v>7319</v>
      </c>
      <c r="AE4057" s="10" t="s">
        <v>2190</v>
      </c>
      <c r="AF4057" s="10" t="s">
        <v>32</v>
      </c>
    </row>
    <row r="4058" spans="30:32" x14ac:dyDescent="0.2">
      <c r="AD4058" s="11" t="s">
        <v>7320</v>
      </c>
      <c r="AE4058" s="10" t="s">
        <v>7321</v>
      </c>
      <c r="AF4058" s="10" t="s">
        <v>32</v>
      </c>
    </row>
    <row r="4059" spans="30:32" x14ac:dyDescent="0.2">
      <c r="AD4059" s="11" t="s">
        <v>7322</v>
      </c>
      <c r="AE4059" s="10" t="s">
        <v>7323</v>
      </c>
      <c r="AF4059" s="10" t="s">
        <v>32</v>
      </c>
    </row>
    <row r="4060" spans="30:32" x14ac:dyDescent="0.2">
      <c r="AD4060" s="11" t="s">
        <v>7324</v>
      </c>
      <c r="AE4060" s="10" t="s">
        <v>3474</v>
      </c>
      <c r="AF4060" s="10" t="s">
        <v>32</v>
      </c>
    </row>
    <row r="4061" spans="30:32" x14ac:dyDescent="0.2">
      <c r="AD4061" s="11" t="s">
        <v>7325</v>
      </c>
      <c r="AE4061" s="10" t="s">
        <v>7326</v>
      </c>
      <c r="AF4061" s="10" t="s">
        <v>32</v>
      </c>
    </row>
    <row r="4062" spans="30:32" x14ac:dyDescent="0.2">
      <c r="AD4062" s="11" t="s">
        <v>7327</v>
      </c>
      <c r="AE4062" s="10" t="s">
        <v>7328</v>
      </c>
      <c r="AF4062" s="10" t="s">
        <v>32</v>
      </c>
    </row>
    <row r="4063" spans="30:32" x14ac:dyDescent="0.2">
      <c r="AD4063" s="11" t="s">
        <v>7329</v>
      </c>
      <c r="AE4063" s="10" t="s">
        <v>7330</v>
      </c>
      <c r="AF4063" s="10" t="s">
        <v>32</v>
      </c>
    </row>
    <row r="4064" spans="30:32" x14ac:dyDescent="0.2">
      <c r="AD4064" s="11" t="s">
        <v>7331</v>
      </c>
      <c r="AE4064" s="10" t="s">
        <v>7332</v>
      </c>
      <c r="AF4064" s="10" t="s">
        <v>32</v>
      </c>
    </row>
    <row r="4065" spans="30:32" x14ac:dyDescent="0.2">
      <c r="AD4065" s="11" t="s">
        <v>7333</v>
      </c>
      <c r="AE4065" s="10" t="s">
        <v>7334</v>
      </c>
      <c r="AF4065" s="10" t="s">
        <v>32</v>
      </c>
    </row>
    <row r="4066" spans="30:32" x14ac:dyDescent="0.2">
      <c r="AD4066" s="11" t="s">
        <v>7335</v>
      </c>
      <c r="AE4066" s="10" t="s">
        <v>7336</v>
      </c>
      <c r="AF4066" s="10" t="s">
        <v>32</v>
      </c>
    </row>
    <row r="4067" spans="30:32" x14ac:dyDescent="0.2">
      <c r="AD4067" s="11" t="s">
        <v>7337</v>
      </c>
      <c r="AE4067" s="10" t="s">
        <v>7338</v>
      </c>
      <c r="AF4067" s="10" t="s">
        <v>32</v>
      </c>
    </row>
    <row r="4068" spans="30:32" x14ac:dyDescent="0.2">
      <c r="AD4068" s="11" t="s">
        <v>7339</v>
      </c>
      <c r="AE4068" s="10" t="s">
        <v>7340</v>
      </c>
      <c r="AF4068" s="10" t="s">
        <v>32</v>
      </c>
    </row>
    <row r="4069" spans="30:32" x14ac:dyDescent="0.2">
      <c r="AD4069" s="11" t="s">
        <v>7341</v>
      </c>
      <c r="AE4069" s="10" t="s">
        <v>7342</v>
      </c>
      <c r="AF4069" s="10" t="s">
        <v>32</v>
      </c>
    </row>
    <row r="4070" spans="30:32" x14ac:dyDescent="0.2">
      <c r="AD4070" s="11" t="s">
        <v>7343</v>
      </c>
      <c r="AE4070" s="10" t="s">
        <v>7344</v>
      </c>
      <c r="AF4070" s="10" t="s">
        <v>32</v>
      </c>
    </row>
    <row r="4071" spans="30:32" x14ac:dyDescent="0.2">
      <c r="AD4071" s="11" t="s">
        <v>7345</v>
      </c>
      <c r="AE4071" s="10" t="s">
        <v>7346</v>
      </c>
      <c r="AF4071" s="10" t="s">
        <v>32</v>
      </c>
    </row>
    <row r="4072" spans="30:32" x14ac:dyDescent="0.2">
      <c r="AD4072" s="11" t="s">
        <v>7347</v>
      </c>
      <c r="AE4072" s="10" t="s">
        <v>7348</v>
      </c>
      <c r="AF4072" s="10" t="s">
        <v>32</v>
      </c>
    </row>
    <row r="4073" spans="30:32" x14ac:dyDescent="0.2">
      <c r="AD4073" s="11" t="s">
        <v>7349</v>
      </c>
      <c r="AE4073" s="10" t="s">
        <v>7350</v>
      </c>
      <c r="AF4073" s="10" t="s">
        <v>32</v>
      </c>
    </row>
    <row r="4074" spans="30:32" x14ac:dyDescent="0.2">
      <c r="AD4074" s="11" t="s">
        <v>7351</v>
      </c>
      <c r="AE4074" s="10" t="s">
        <v>7352</v>
      </c>
      <c r="AF4074" s="10" t="s">
        <v>32</v>
      </c>
    </row>
    <row r="4075" spans="30:32" x14ac:dyDescent="0.2">
      <c r="AD4075" s="11" t="s">
        <v>7353</v>
      </c>
      <c r="AE4075" s="10" t="s">
        <v>7354</v>
      </c>
      <c r="AF4075" s="10" t="s">
        <v>32</v>
      </c>
    </row>
    <row r="4076" spans="30:32" x14ac:dyDescent="0.2">
      <c r="AD4076" s="11" t="s">
        <v>7355</v>
      </c>
      <c r="AE4076" s="10" t="s">
        <v>7356</v>
      </c>
      <c r="AF4076" s="10" t="s">
        <v>32</v>
      </c>
    </row>
    <row r="4077" spans="30:32" x14ac:dyDescent="0.2">
      <c r="AD4077" s="11" t="s">
        <v>7357</v>
      </c>
      <c r="AE4077" s="10" t="s">
        <v>7358</v>
      </c>
      <c r="AF4077" s="10" t="s">
        <v>32</v>
      </c>
    </row>
    <row r="4078" spans="30:32" x14ac:dyDescent="0.2">
      <c r="AD4078" s="11" t="s">
        <v>7359</v>
      </c>
      <c r="AE4078" s="10" t="s">
        <v>7360</v>
      </c>
      <c r="AF4078" s="10" t="s">
        <v>32</v>
      </c>
    </row>
    <row r="4079" spans="30:32" x14ac:dyDescent="0.2">
      <c r="AD4079" s="11" t="s">
        <v>7361</v>
      </c>
      <c r="AE4079" s="10" t="s">
        <v>2212</v>
      </c>
      <c r="AF4079" s="10" t="s">
        <v>32</v>
      </c>
    </row>
    <row r="4080" spans="30:32" x14ac:dyDescent="0.2">
      <c r="AD4080" s="11" t="s">
        <v>7362</v>
      </c>
      <c r="AE4080" s="10" t="s">
        <v>1676</v>
      </c>
      <c r="AF4080" s="10" t="s">
        <v>32</v>
      </c>
    </row>
    <row r="4081" spans="30:32" x14ac:dyDescent="0.2">
      <c r="AD4081" s="11" t="s">
        <v>7363</v>
      </c>
      <c r="AE4081" s="10" t="s">
        <v>7364</v>
      </c>
      <c r="AF4081" s="10" t="s">
        <v>32</v>
      </c>
    </row>
    <row r="4082" spans="30:32" x14ac:dyDescent="0.2">
      <c r="AD4082" s="11" t="s">
        <v>7365</v>
      </c>
      <c r="AE4082" s="10" t="s">
        <v>7366</v>
      </c>
      <c r="AF4082" s="10" t="s">
        <v>32</v>
      </c>
    </row>
    <row r="4083" spans="30:32" x14ac:dyDescent="0.2">
      <c r="AD4083" s="11" t="s">
        <v>7367</v>
      </c>
      <c r="AE4083" s="10" t="s">
        <v>7368</v>
      </c>
      <c r="AF4083" s="10" t="s">
        <v>32</v>
      </c>
    </row>
    <row r="4084" spans="30:32" x14ac:dyDescent="0.2">
      <c r="AD4084" s="11" t="s">
        <v>7369</v>
      </c>
      <c r="AE4084" s="10" t="s">
        <v>7370</v>
      </c>
      <c r="AF4084" s="10" t="s">
        <v>32</v>
      </c>
    </row>
    <row r="4085" spans="30:32" x14ac:dyDescent="0.2">
      <c r="AD4085" s="11" t="s">
        <v>7371</v>
      </c>
      <c r="AE4085" s="10" t="s">
        <v>7372</v>
      </c>
      <c r="AF4085" s="10" t="s">
        <v>32</v>
      </c>
    </row>
    <row r="4086" spans="30:32" x14ac:dyDescent="0.2">
      <c r="AD4086" s="11" t="s">
        <v>7373</v>
      </c>
      <c r="AE4086" s="10" t="s">
        <v>7374</v>
      </c>
      <c r="AF4086" s="10" t="s">
        <v>32</v>
      </c>
    </row>
    <row r="4087" spans="30:32" x14ac:dyDescent="0.2">
      <c r="AD4087" s="11" t="s">
        <v>7375</v>
      </c>
      <c r="AE4087" s="10" t="s">
        <v>7376</v>
      </c>
      <c r="AF4087" s="10" t="s">
        <v>32</v>
      </c>
    </row>
    <row r="4088" spans="30:32" x14ac:dyDescent="0.2">
      <c r="AD4088" s="11" t="s">
        <v>7377</v>
      </c>
      <c r="AE4088" s="10" t="s">
        <v>7378</v>
      </c>
      <c r="AF4088" s="10" t="s">
        <v>32</v>
      </c>
    </row>
    <row r="4089" spans="30:32" x14ac:dyDescent="0.2">
      <c r="AD4089" s="11" t="s">
        <v>7379</v>
      </c>
      <c r="AE4089" s="10" t="s">
        <v>7380</v>
      </c>
      <c r="AF4089" s="10" t="s">
        <v>32</v>
      </c>
    </row>
    <row r="4090" spans="30:32" x14ac:dyDescent="0.2">
      <c r="AD4090" s="11" t="s">
        <v>7381</v>
      </c>
      <c r="AE4090" s="10" t="s">
        <v>7382</v>
      </c>
      <c r="AF4090" s="10" t="s">
        <v>32</v>
      </c>
    </row>
    <row r="4091" spans="30:32" x14ac:dyDescent="0.2">
      <c r="AD4091" s="11" t="s">
        <v>7383</v>
      </c>
      <c r="AE4091" s="10" t="s">
        <v>7384</v>
      </c>
      <c r="AF4091" s="10" t="s">
        <v>32</v>
      </c>
    </row>
    <row r="4092" spans="30:32" x14ac:dyDescent="0.2">
      <c r="AD4092" s="11" t="s">
        <v>7385</v>
      </c>
      <c r="AE4092" s="10" t="s">
        <v>7386</v>
      </c>
      <c r="AF4092" s="10" t="s">
        <v>32</v>
      </c>
    </row>
    <row r="4093" spans="30:32" x14ac:dyDescent="0.2">
      <c r="AD4093" s="11" t="s">
        <v>7387</v>
      </c>
      <c r="AE4093" s="10" t="s">
        <v>1712</v>
      </c>
      <c r="AF4093" s="10" t="s">
        <v>32</v>
      </c>
    </row>
    <row r="4094" spans="30:32" x14ac:dyDescent="0.2">
      <c r="AD4094" s="11" t="s">
        <v>7388</v>
      </c>
      <c r="AE4094" s="10" t="s">
        <v>7389</v>
      </c>
      <c r="AF4094" s="10" t="s">
        <v>32</v>
      </c>
    </row>
    <row r="4095" spans="30:32" x14ac:dyDescent="0.2">
      <c r="AD4095" s="11" t="s">
        <v>7390</v>
      </c>
      <c r="AE4095" s="10" t="s">
        <v>7391</v>
      </c>
      <c r="AF4095" s="10" t="s">
        <v>32</v>
      </c>
    </row>
    <row r="4096" spans="30:32" x14ac:dyDescent="0.2">
      <c r="AD4096" s="11" t="s">
        <v>7392</v>
      </c>
      <c r="AE4096" s="10" t="s">
        <v>7393</v>
      </c>
      <c r="AF4096" s="10" t="s">
        <v>32</v>
      </c>
    </row>
    <row r="4097" spans="30:32" x14ac:dyDescent="0.2">
      <c r="AD4097" s="11" t="s">
        <v>7394</v>
      </c>
      <c r="AE4097" s="10" t="s">
        <v>7395</v>
      </c>
      <c r="AF4097" s="10" t="s">
        <v>32</v>
      </c>
    </row>
    <row r="4098" spans="30:32" x14ac:dyDescent="0.2">
      <c r="AD4098" s="11" t="s">
        <v>7396</v>
      </c>
      <c r="AE4098" s="10" t="s">
        <v>7397</v>
      </c>
      <c r="AF4098" s="10" t="s">
        <v>32</v>
      </c>
    </row>
    <row r="4099" spans="30:32" x14ac:dyDescent="0.2">
      <c r="AD4099" s="11" t="s">
        <v>7398</v>
      </c>
      <c r="AE4099" s="10" t="s">
        <v>7399</v>
      </c>
      <c r="AF4099" s="10" t="s">
        <v>32</v>
      </c>
    </row>
    <row r="4100" spans="30:32" x14ac:dyDescent="0.2">
      <c r="AD4100" s="11" t="s">
        <v>7400</v>
      </c>
      <c r="AE4100" s="10" t="s">
        <v>7401</v>
      </c>
      <c r="AF4100" s="10" t="s">
        <v>32</v>
      </c>
    </row>
    <row r="4101" spans="30:32" x14ac:dyDescent="0.2">
      <c r="AD4101" s="11" t="s">
        <v>7402</v>
      </c>
      <c r="AE4101" s="10" t="s">
        <v>7403</v>
      </c>
      <c r="AF4101" s="10" t="s">
        <v>32</v>
      </c>
    </row>
    <row r="4102" spans="30:32" x14ac:dyDescent="0.2">
      <c r="AD4102" s="11" t="s">
        <v>7404</v>
      </c>
      <c r="AE4102" s="10" t="s">
        <v>7405</v>
      </c>
      <c r="AF4102" s="10" t="s">
        <v>32</v>
      </c>
    </row>
    <row r="4103" spans="30:32" x14ac:dyDescent="0.2">
      <c r="AD4103" s="11" t="s">
        <v>7406</v>
      </c>
      <c r="AE4103" s="10" t="s">
        <v>7407</v>
      </c>
      <c r="AF4103" s="10" t="s">
        <v>32</v>
      </c>
    </row>
    <row r="4104" spans="30:32" x14ac:dyDescent="0.2">
      <c r="AD4104" s="11" t="s">
        <v>7408</v>
      </c>
      <c r="AE4104" s="10" t="s">
        <v>7409</v>
      </c>
      <c r="AF4104" s="10" t="s">
        <v>32</v>
      </c>
    </row>
    <row r="4105" spans="30:32" x14ac:dyDescent="0.2">
      <c r="AD4105" s="11" t="s">
        <v>7410</v>
      </c>
      <c r="AE4105" s="10" t="s">
        <v>7411</v>
      </c>
      <c r="AF4105" s="10" t="s">
        <v>32</v>
      </c>
    </row>
    <row r="4106" spans="30:32" x14ac:dyDescent="0.2">
      <c r="AD4106" s="11" t="s">
        <v>7412</v>
      </c>
      <c r="AE4106" s="10" t="s">
        <v>7413</v>
      </c>
      <c r="AF4106" s="10" t="s">
        <v>32</v>
      </c>
    </row>
    <row r="4107" spans="30:32" x14ac:dyDescent="0.2">
      <c r="AD4107" s="11" t="s">
        <v>7414</v>
      </c>
      <c r="AE4107" s="10" t="s">
        <v>1683</v>
      </c>
      <c r="AF4107" s="10" t="s">
        <v>32</v>
      </c>
    </row>
    <row r="4108" spans="30:32" x14ac:dyDescent="0.2">
      <c r="AD4108" s="11" t="s">
        <v>7415</v>
      </c>
      <c r="AE4108" s="10" t="s">
        <v>3493</v>
      </c>
      <c r="AF4108" s="10" t="s">
        <v>32</v>
      </c>
    </row>
    <row r="4109" spans="30:32" x14ac:dyDescent="0.2">
      <c r="AD4109" s="11" t="s">
        <v>7416</v>
      </c>
      <c r="AE4109" s="10" t="s">
        <v>7417</v>
      </c>
      <c r="AF4109" s="10" t="s">
        <v>32</v>
      </c>
    </row>
    <row r="4110" spans="30:32" x14ac:dyDescent="0.2">
      <c r="AD4110" s="11" t="s">
        <v>7418</v>
      </c>
      <c r="AE4110" s="10" t="s">
        <v>2241</v>
      </c>
      <c r="AF4110" s="10" t="s">
        <v>32</v>
      </c>
    </row>
    <row r="4111" spans="30:32" x14ac:dyDescent="0.2">
      <c r="AD4111" s="11" t="s">
        <v>7419</v>
      </c>
      <c r="AE4111" s="10" t="s">
        <v>7420</v>
      </c>
      <c r="AF4111" s="10" t="s">
        <v>32</v>
      </c>
    </row>
    <row r="4112" spans="30:32" x14ac:dyDescent="0.2">
      <c r="AD4112" s="11" t="s">
        <v>7421</v>
      </c>
      <c r="AE4112" s="10" t="s">
        <v>2243</v>
      </c>
      <c r="AF4112" s="10" t="s">
        <v>32</v>
      </c>
    </row>
    <row r="4113" spans="30:32" x14ac:dyDescent="0.2">
      <c r="AD4113" s="11" t="s">
        <v>7422</v>
      </c>
      <c r="AE4113" s="10" t="s">
        <v>4003</v>
      </c>
      <c r="AF4113" s="10" t="s">
        <v>32</v>
      </c>
    </row>
    <row r="4114" spans="30:32" x14ac:dyDescent="0.2">
      <c r="AD4114" s="11" t="s">
        <v>7423</v>
      </c>
      <c r="AE4114" s="10" t="s">
        <v>1687</v>
      </c>
      <c r="AF4114" s="10" t="s">
        <v>32</v>
      </c>
    </row>
    <row r="4115" spans="30:32" x14ac:dyDescent="0.2">
      <c r="AD4115" s="11" t="s">
        <v>7424</v>
      </c>
      <c r="AE4115" s="10" t="s">
        <v>7425</v>
      </c>
      <c r="AF4115" s="10" t="s">
        <v>32</v>
      </c>
    </row>
    <row r="4116" spans="30:32" x14ac:dyDescent="0.2">
      <c r="AD4116" s="11" t="s">
        <v>7426</v>
      </c>
      <c r="AE4116" s="10" t="s">
        <v>7427</v>
      </c>
      <c r="AF4116" s="10" t="s">
        <v>32</v>
      </c>
    </row>
    <row r="4117" spans="30:32" x14ac:dyDescent="0.2">
      <c r="AD4117" s="11" t="s">
        <v>7428</v>
      </c>
      <c r="AE4117" s="10" t="s">
        <v>2249</v>
      </c>
      <c r="AF4117" s="10" t="s">
        <v>32</v>
      </c>
    </row>
    <row r="4118" spans="30:32" x14ac:dyDescent="0.2">
      <c r="AD4118" s="11" t="s">
        <v>7429</v>
      </c>
      <c r="AE4118" s="10" t="s">
        <v>4561</v>
      </c>
      <c r="AF4118" s="10" t="s">
        <v>32</v>
      </c>
    </row>
    <row r="4119" spans="30:32" x14ac:dyDescent="0.2">
      <c r="AD4119" s="11" t="s">
        <v>7430</v>
      </c>
      <c r="AE4119" s="10" t="s">
        <v>7431</v>
      </c>
      <c r="AF4119" s="10" t="s">
        <v>32</v>
      </c>
    </row>
    <row r="4120" spans="30:32" x14ac:dyDescent="0.2">
      <c r="AD4120" s="11" t="s">
        <v>7432</v>
      </c>
      <c r="AE4120" s="10" t="s">
        <v>7433</v>
      </c>
      <c r="AF4120" s="10" t="s">
        <v>32</v>
      </c>
    </row>
    <row r="4121" spans="30:32" x14ac:dyDescent="0.2">
      <c r="AD4121" s="11" t="s">
        <v>7434</v>
      </c>
      <c r="AE4121" s="10" t="s">
        <v>7435</v>
      </c>
      <c r="AF4121" s="10" t="s">
        <v>32</v>
      </c>
    </row>
    <row r="4122" spans="30:32" x14ac:dyDescent="0.2">
      <c r="AD4122" s="11" t="s">
        <v>7436</v>
      </c>
      <c r="AE4122" s="10" t="s">
        <v>4149</v>
      </c>
      <c r="AF4122" s="10" t="s">
        <v>32</v>
      </c>
    </row>
    <row r="4123" spans="30:32" x14ac:dyDescent="0.2">
      <c r="AD4123" s="11" t="s">
        <v>7437</v>
      </c>
      <c r="AE4123" s="10" t="s">
        <v>1693</v>
      </c>
      <c r="AF4123" s="10" t="s">
        <v>32</v>
      </c>
    </row>
    <row r="4124" spans="30:32" x14ac:dyDescent="0.2">
      <c r="AD4124" s="11" t="s">
        <v>7438</v>
      </c>
      <c r="AE4124" s="10" t="s">
        <v>7439</v>
      </c>
      <c r="AF4124" s="10" t="s">
        <v>32</v>
      </c>
    </row>
    <row r="4125" spans="30:32" x14ac:dyDescent="0.2">
      <c r="AD4125" s="11" t="s">
        <v>7440</v>
      </c>
      <c r="AE4125" s="10" t="s">
        <v>3016</v>
      </c>
      <c r="AF4125" s="10" t="s">
        <v>32</v>
      </c>
    </row>
    <row r="4126" spans="30:32" x14ac:dyDescent="0.2">
      <c r="AD4126" s="11" t="s">
        <v>7441</v>
      </c>
      <c r="AE4126" s="10" t="s">
        <v>2255</v>
      </c>
      <c r="AF4126" s="10" t="s">
        <v>32</v>
      </c>
    </row>
    <row r="4127" spans="30:32" x14ac:dyDescent="0.2">
      <c r="AD4127" s="11" t="s">
        <v>7442</v>
      </c>
      <c r="AE4127" s="10" t="s">
        <v>7443</v>
      </c>
      <c r="AF4127" s="10" t="s">
        <v>32</v>
      </c>
    </row>
    <row r="4128" spans="30:32" x14ac:dyDescent="0.2">
      <c r="AD4128" s="11" t="s">
        <v>7444</v>
      </c>
      <c r="AE4128" s="10" t="s">
        <v>7445</v>
      </c>
      <c r="AF4128" s="10" t="s">
        <v>32</v>
      </c>
    </row>
    <row r="4129" spans="30:32" x14ac:dyDescent="0.2">
      <c r="AD4129" s="11" t="s">
        <v>7446</v>
      </c>
      <c r="AE4129" s="10" t="s">
        <v>7447</v>
      </c>
      <c r="AF4129" s="10" t="s">
        <v>32</v>
      </c>
    </row>
    <row r="4130" spans="30:32" x14ac:dyDescent="0.2">
      <c r="AD4130" s="11" t="s">
        <v>7448</v>
      </c>
      <c r="AE4130" s="10" t="s">
        <v>7449</v>
      </c>
      <c r="AF4130" s="10" t="s">
        <v>32</v>
      </c>
    </row>
    <row r="4131" spans="30:32" x14ac:dyDescent="0.2">
      <c r="AD4131" s="11" t="s">
        <v>7450</v>
      </c>
      <c r="AE4131" s="10" t="s">
        <v>7451</v>
      </c>
      <c r="AF4131" s="10" t="s">
        <v>32</v>
      </c>
    </row>
    <row r="4132" spans="30:32" x14ac:dyDescent="0.2">
      <c r="AD4132" s="11" t="s">
        <v>7452</v>
      </c>
      <c r="AE4132" s="10" t="s">
        <v>7453</v>
      </c>
      <c r="AF4132" s="10" t="s">
        <v>32</v>
      </c>
    </row>
    <row r="4133" spans="30:32" x14ac:dyDescent="0.2">
      <c r="AD4133" s="11" t="s">
        <v>7454</v>
      </c>
      <c r="AE4133" s="10" t="s">
        <v>3023</v>
      </c>
      <c r="AF4133" s="10" t="s">
        <v>32</v>
      </c>
    </row>
    <row r="4134" spans="30:32" x14ac:dyDescent="0.2">
      <c r="AD4134" s="11" t="s">
        <v>7455</v>
      </c>
      <c r="AE4134" s="10" t="s">
        <v>3505</v>
      </c>
      <c r="AF4134" s="10" t="s">
        <v>32</v>
      </c>
    </row>
    <row r="4135" spans="30:32" x14ac:dyDescent="0.2">
      <c r="AD4135" s="11" t="s">
        <v>7456</v>
      </c>
      <c r="AE4135" s="10" t="s">
        <v>7457</v>
      </c>
      <c r="AF4135" s="10" t="s">
        <v>32</v>
      </c>
    </row>
    <row r="4136" spans="30:32" x14ac:dyDescent="0.2">
      <c r="AD4136" s="11" t="s">
        <v>7458</v>
      </c>
      <c r="AE4136" s="10" t="s">
        <v>7459</v>
      </c>
      <c r="AF4136" s="10" t="s">
        <v>32</v>
      </c>
    </row>
    <row r="4137" spans="30:32" x14ac:dyDescent="0.2">
      <c r="AD4137" s="11" t="s">
        <v>7460</v>
      </c>
      <c r="AE4137" s="10" t="s">
        <v>7461</v>
      </c>
      <c r="AF4137" s="10" t="s">
        <v>32</v>
      </c>
    </row>
    <row r="4138" spans="30:32" x14ac:dyDescent="0.2">
      <c r="AD4138" s="11" t="s">
        <v>7462</v>
      </c>
      <c r="AE4138" s="10" t="s">
        <v>7463</v>
      </c>
      <c r="AF4138" s="10" t="s">
        <v>32</v>
      </c>
    </row>
    <row r="4139" spans="30:32" x14ac:dyDescent="0.2">
      <c r="AD4139" s="11" t="s">
        <v>7464</v>
      </c>
      <c r="AE4139" s="10" t="s">
        <v>7465</v>
      </c>
      <c r="AF4139" s="10" t="s">
        <v>32</v>
      </c>
    </row>
    <row r="4140" spans="30:32" x14ac:dyDescent="0.2">
      <c r="AD4140" s="11" t="s">
        <v>7466</v>
      </c>
      <c r="AE4140" s="10" t="s">
        <v>7467</v>
      </c>
      <c r="AF4140" s="10" t="s">
        <v>32</v>
      </c>
    </row>
    <row r="4141" spans="30:32" x14ac:dyDescent="0.2">
      <c r="AD4141" s="11" t="s">
        <v>7468</v>
      </c>
      <c r="AE4141" s="10" t="s">
        <v>7469</v>
      </c>
      <c r="AF4141" s="10" t="s">
        <v>32</v>
      </c>
    </row>
    <row r="4142" spans="30:32" x14ac:dyDescent="0.2">
      <c r="AD4142" s="11" t="s">
        <v>7470</v>
      </c>
      <c r="AE4142" s="10" t="s">
        <v>7471</v>
      </c>
      <c r="AF4142" s="10" t="s">
        <v>32</v>
      </c>
    </row>
    <row r="4143" spans="30:32" x14ac:dyDescent="0.2">
      <c r="AD4143" s="11" t="s">
        <v>7472</v>
      </c>
      <c r="AE4143" s="10" t="s">
        <v>2268</v>
      </c>
      <c r="AF4143" s="10" t="s">
        <v>32</v>
      </c>
    </row>
    <row r="4144" spans="30:32" x14ac:dyDescent="0.2">
      <c r="AD4144" s="11" t="s">
        <v>7473</v>
      </c>
      <c r="AE4144" s="10" t="s">
        <v>7474</v>
      </c>
      <c r="AF4144" s="10" t="s">
        <v>32</v>
      </c>
    </row>
    <row r="4145" spans="30:32" x14ac:dyDescent="0.2">
      <c r="AD4145" s="11" t="s">
        <v>7475</v>
      </c>
      <c r="AE4145" s="10" t="s">
        <v>7476</v>
      </c>
      <c r="AF4145" s="10" t="s">
        <v>32</v>
      </c>
    </row>
    <row r="4146" spans="30:32" x14ac:dyDescent="0.2">
      <c r="AD4146" s="11" t="s">
        <v>7477</v>
      </c>
      <c r="AE4146" s="10" t="s">
        <v>7478</v>
      </c>
      <c r="AF4146" s="10" t="s">
        <v>32</v>
      </c>
    </row>
    <row r="4147" spans="30:32" x14ac:dyDescent="0.2">
      <c r="AD4147" s="11" t="s">
        <v>7479</v>
      </c>
      <c r="AE4147" s="10" t="s">
        <v>7480</v>
      </c>
      <c r="AF4147" s="10" t="s">
        <v>32</v>
      </c>
    </row>
    <row r="4148" spans="30:32" x14ac:dyDescent="0.2">
      <c r="AD4148" s="11" t="s">
        <v>7481</v>
      </c>
      <c r="AE4148" s="10" t="s">
        <v>7482</v>
      </c>
      <c r="AF4148" s="10" t="s">
        <v>32</v>
      </c>
    </row>
    <row r="4149" spans="30:32" x14ac:dyDescent="0.2">
      <c r="AD4149" s="11" t="s">
        <v>7483</v>
      </c>
      <c r="AE4149" s="10" t="s">
        <v>7484</v>
      </c>
      <c r="AF4149" s="10" t="s">
        <v>32</v>
      </c>
    </row>
    <row r="4150" spans="30:32" x14ac:dyDescent="0.2">
      <c r="AD4150" s="11" t="s">
        <v>7485</v>
      </c>
      <c r="AE4150" s="10" t="s">
        <v>7486</v>
      </c>
      <c r="AF4150" s="10" t="s">
        <v>32</v>
      </c>
    </row>
    <row r="4151" spans="30:32" x14ac:dyDescent="0.2">
      <c r="AD4151" s="11" t="s">
        <v>7487</v>
      </c>
      <c r="AE4151" s="10" t="s">
        <v>7488</v>
      </c>
      <c r="AF4151" s="10" t="s">
        <v>32</v>
      </c>
    </row>
    <row r="4152" spans="30:32" x14ac:dyDescent="0.2">
      <c r="AD4152" s="11" t="s">
        <v>7489</v>
      </c>
      <c r="AE4152" s="10" t="s">
        <v>7490</v>
      </c>
      <c r="AF4152" s="10" t="s">
        <v>32</v>
      </c>
    </row>
    <row r="4153" spans="30:32" x14ac:dyDescent="0.2">
      <c r="AD4153" s="11" t="s">
        <v>7491</v>
      </c>
      <c r="AE4153" s="10" t="s">
        <v>7492</v>
      </c>
      <c r="AF4153" s="10" t="s">
        <v>32</v>
      </c>
    </row>
    <row r="4154" spans="30:32" x14ac:dyDescent="0.2">
      <c r="AD4154" s="11" t="s">
        <v>7493</v>
      </c>
      <c r="AE4154" s="10" t="s">
        <v>7494</v>
      </c>
      <c r="AF4154" s="10" t="s">
        <v>32</v>
      </c>
    </row>
    <row r="4155" spans="30:32" x14ac:dyDescent="0.2">
      <c r="AD4155" s="11" t="s">
        <v>7495</v>
      </c>
      <c r="AE4155" s="10" t="s">
        <v>7496</v>
      </c>
      <c r="AF4155" s="10" t="s">
        <v>32</v>
      </c>
    </row>
    <row r="4156" spans="30:32" x14ac:dyDescent="0.2">
      <c r="AD4156" s="11" t="s">
        <v>7497</v>
      </c>
      <c r="AE4156" s="10" t="s">
        <v>7498</v>
      </c>
      <c r="AF4156" s="10" t="s">
        <v>32</v>
      </c>
    </row>
    <row r="4157" spans="30:32" x14ac:dyDescent="0.2">
      <c r="AD4157" s="11" t="s">
        <v>7499</v>
      </c>
      <c r="AE4157" s="10" t="s">
        <v>7500</v>
      </c>
      <c r="AF4157" s="10" t="s">
        <v>32</v>
      </c>
    </row>
    <row r="4158" spans="30:32" x14ac:dyDescent="0.2">
      <c r="AD4158" s="11" t="s">
        <v>7501</v>
      </c>
      <c r="AE4158" s="10" t="s">
        <v>7502</v>
      </c>
      <c r="AF4158" s="10" t="s">
        <v>32</v>
      </c>
    </row>
    <row r="4159" spans="30:32" x14ac:dyDescent="0.2">
      <c r="AD4159" s="11" t="s">
        <v>7503</v>
      </c>
      <c r="AE4159" s="10" t="s">
        <v>2291</v>
      </c>
      <c r="AF4159" s="10" t="s">
        <v>32</v>
      </c>
    </row>
    <row r="4160" spans="30:32" x14ac:dyDescent="0.2">
      <c r="AD4160" s="11" t="s">
        <v>7504</v>
      </c>
      <c r="AE4160" s="10" t="s">
        <v>1746</v>
      </c>
      <c r="AF4160" s="10" t="s">
        <v>32</v>
      </c>
    </row>
    <row r="4161" spans="30:32" x14ac:dyDescent="0.2">
      <c r="AD4161" s="11" t="s">
        <v>7505</v>
      </c>
      <c r="AE4161" s="10" t="s">
        <v>7506</v>
      </c>
      <c r="AF4161" s="10" t="s">
        <v>32</v>
      </c>
    </row>
    <row r="4162" spans="30:32" x14ac:dyDescent="0.2">
      <c r="AD4162" s="11" t="s">
        <v>7507</v>
      </c>
      <c r="AE4162" s="10" t="s">
        <v>7508</v>
      </c>
      <c r="AF4162" s="10" t="s">
        <v>32</v>
      </c>
    </row>
    <row r="4163" spans="30:32" x14ac:dyDescent="0.2">
      <c r="AD4163" s="11" t="s">
        <v>7509</v>
      </c>
      <c r="AE4163" s="10" t="s">
        <v>7510</v>
      </c>
      <c r="AF4163" s="10" t="s">
        <v>32</v>
      </c>
    </row>
    <row r="4164" spans="30:32" x14ac:dyDescent="0.2">
      <c r="AD4164" s="11" t="s">
        <v>7511</v>
      </c>
      <c r="AE4164" s="10" t="s">
        <v>7512</v>
      </c>
      <c r="AF4164" s="10" t="s">
        <v>32</v>
      </c>
    </row>
    <row r="4165" spans="30:32" x14ac:dyDescent="0.2">
      <c r="AD4165" s="11" t="s">
        <v>7513</v>
      </c>
      <c r="AE4165" s="10" t="s">
        <v>7514</v>
      </c>
      <c r="AF4165" s="10" t="s">
        <v>32</v>
      </c>
    </row>
    <row r="4166" spans="30:32" x14ac:dyDescent="0.2">
      <c r="AD4166" s="11" t="s">
        <v>7515</v>
      </c>
      <c r="AE4166" s="10" t="s">
        <v>7516</v>
      </c>
      <c r="AF4166" s="10" t="s">
        <v>32</v>
      </c>
    </row>
    <row r="4167" spans="30:32" x14ac:dyDescent="0.2">
      <c r="AD4167" s="11" t="s">
        <v>7517</v>
      </c>
      <c r="AE4167" s="10" t="s">
        <v>7518</v>
      </c>
      <c r="AF4167" s="10" t="s">
        <v>32</v>
      </c>
    </row>
    <row r="4168" spans="30:32" x14ac:dyDescent="0.2">
      <c r="AD4168" s="11" t="s">
        <v>7519</v>
      </c>
      <c r="AE4168" s="10" t="s">
        <v>3050</v>
      </c>
      <c r="AF4168" s="10" t="s">
        <v>32</v>
      </c>
    </row>
    <row r="4169" spans="30:32" x14ac:dyDescent="0.2">
      <c r="AD4169" s="11" t="s">
        <v>7520</v>
      </c>
      <c r="AE4169" s="10" t="s">
        <v>7521</v>
      </c>
      <c r="AF4169" s="10" t="s">
        <v>32</v>
      </c>
    </row>
    <row r="4170" spans="30:32" x14ac:dyDescent="0.2">
      <c r="AD4170" s="11" t="s">
        <v>7522</v>
      </c>
      <c r="AE4170" s="10" t="s">
        <v>7523</v>
      </c>
      <c r="AF4170" s="10" t="s">
        <v>32</v>
      </c>
    </row>
    <row r="4171" spans="30:32" x14ac:dyDescent="0.2">
      <c r="AD4171" s="11" t="s">
        <v>7524</v>
      </c>
      <c r="AE4171" s="10" t="s">
        <v>7523</v>
      </c>
      <c r="AF4171" s="10" t="s">
        <v>32</v>
      </c>
    </row>
    <row r="4172" spans="30:32" x14ac:dyDescent="0.2">
      <c r="AD4172" s="11" t="s">
        <v>7525</v>
      </c>
      <c r="AE4172" s="10" t="s">
        <v>7523</v>
      </c>
      <c r="AF4172" s="10" t="s">
        <v>32</v>
      </c>
    </row>
    <row r="4173" spans="30:32" x14ac:dyDescent="0.2">
      <c r="AD4173" s="11" t="s">
        <v>7526</v>
      </c>
      <c r="AE4173" s="10" t="s">
        <v>7527</v>
      </c>
      <c r="AF4173" s="10" t="s">
        <v>32</v>
      </c>
    </row>
    <row r="4174" spans="30:32" x14ac:dyDescent="0.2">
      <c r="AD4174" s="11" t="s">
        <v>7528</v>
      </c>
      <c r="AE4174" s="10" t="s">
        <v>7529</v>
      </c>
      <c r="AF4174" s="10" t="s">
        <v>32</v>
      </c>
    </row>
    <row r="4175" spans="30:32" x14ac:dyDescent="0.2">
      <c r="AD4175" s="11" t="s">
        <v>7530</v>
      </c>
      <c r="AE4175" s="10" t="s">
        <v>7531</v>
      </c>
      <c r="AF4175" s="10" t="s">
        <v>32</v>
      </c>
    </row>
    <row r="4176" spans="30:32" x14ac:dyDescent="0.2">
      <c r="AD4176" s="11" t="s">
        <v>7532</v>
      </c>
      <c r="AE4176" s="10" t="s">
        <v>7533</v>
      </c>
      <c r="AF4176" s="10" t="s">
        <v>32</v>
      </c>
    </row>
    <row r="4177" spans="30:32" x14ac:dyDescent="0.2">
      <c r="AD4177" s="11" t="s">
        <v>7534</v>
      </c>
      <c r="AE4177" s="10" t="s">
        <v>7535</v>
      </c>
      <c r="AF4177" s="10" t="s">
        <v>32</v>
      </c>
    </row>
    <row r="4178" spans="30:32" x14ac:dyDescent="0.2">
      <c r="AD4178" s="11" t="s">
        <v>7536</v>
      </c>
      <c r="AE4178" s="10" t="s">
        <v>7537</v>
      </c>
      <c r="AF4178" s="10" t="s">
        <v>32</v>
      </c>
    </row>
    <row r="4179" spans="30:32" x14ac:dyDescent="0.2">
      <c r="AD4179" s="11" t="s">
        <v>7538</v>
      </c>
      <c r="AE4179" s="10" t="s">
        <v>7539</v>
      </c>
      <c r="AF4179" s="10" t="s">
        <v>32</v>
      </c>
    </row>
    <row r="4180" spans="30:32" x14ac:dyDescent="0.2">
      <c r="AD4180" s="11" t="s">
        <v>7540</v>
      </c>
      <c r="AE4180" s="10" t="s">
        <v>7541</v>
      </c>
      <c r="AF4180" s="10" t="s">
        <v>32</v>
      </c>
    </row>
    <row r="4181" spans="30:32" x14ac:dyDescent="0.2">
      <c r="AD4181" s="11" t="s">
        <v>7542</v>
      </c>
      <c r="AE4181" s="10" t="s">
        <v>7543</v>
      </c>
      <c r="AF4181" s="10" t="s">
        <v>32</v>
      </c>
    </row>
    <row r="4182" spans="30:32" x14ac:dyDescent="0.2">
      <c r="AD4182" s="11" t="s">
        <v>7544</v>
      </c>
      <c r="AE4182" s="10" t="s">
        <v>7545</v>
      </c>
      <c r="AF4182" s="10" t="s">
        <v>32</v>
      </c>
    </row>
    <row r="4183" spans="30:32" x14ac:dyDescent="0.2">
      <c r="AD4183" s="11" t="s">
        <v>7546</v>
      </c>
      <c r="AE4183" s="10" t="s">
        <v>7547</v>
      </c>
      <c r="AF4183" s="10" t="s">
        <v>32</v>
      </c>
    </row>
    <row r="4184" spans="30:32" x14ac:dyDescent="0.2">
      <c r="AD4184" s="11" t="s">
        <v>7548</v>
      </c>
      <c r="AE4184" s="10" t="s">
        <v>7549</v>
      </c>
      <c r="AF4184" s="10" t="s">
        <v>32</v>
      </c>
    </row>
    <row r="4185" spans="30:32" x14ac:dyDescent="0.2">
      <c r="AD4185" s="11" t="s">
        <v>7550</v>
      </c>
      <c r="AE4185" s="10" t="s">
        <v>7551</v>
      </c>
      <c r="AF4185" s="10" t="s">
        <v>32</v>
      </c>
    </row>
    <row r="4186" spans="30:32" x14ac:dyDescent="0.2">
      <c r="AD4186" s="11" t="s">
        <v>7552</v>
      </c>
      <c r="AE4186" s="10" t="s">
        <v>7553</v>
      </c>
      <c r="AF4186" s="10" t="s">
        <v>32</v>
      </c>
    </row>
    <row r="4187" spans="30:32" x14ac:dyDescent="0.2">
      <c r="AD4187" s="11" t="s">
        <v>7554</v>
      </c>
      <c r="AE4187" s="10" t="s">
        <v>4578</v>
      </c>
      <c r="AF4187" s="10" t="s">
        <v>32</v>
      </c>
    </row>
    <row r="4188" spans="30:32" x14ac:dyDescent="0.2">
      <c r="AD4188" s="11" t="s">
        <v>7555</v>
      </c>
      <c r="AE4188" s="10" t="s">
        <v>7556</v>
      </c>
      <c r="AF4188" s="10" t="s">
        <v>32</v>
      </c>
    </row>
    <row r="4189" spans="30:32" x14ac:dyDescent="0.2">
      <c r="AD4189" s="11" t="s">
        <v>7557</v>
      </c>
      <c r="AE4189" s="10" t="s">
        <v>1063</v>
      </c>
      <c r="AF4189" s="10" t="s">
        <v>32</v>
      </c>
    </row>
    <row r="4190" spans="30:32" x14ac:dyDescent="0.2">
      <c r="AD4190" s="11" t="s">
        <v>7558</v>
      </c>
      <c r="AE4190" s="10" t="s">
        <v>7559</v>
      </c>
      <c r="AF4190" s="10" t="s">
        <v>32</v>
      </c>
    </row>
    <row r="4191" spans="30:32" x14ac:dyDescent="0.2">
      <c r="AD4191" s="11" t="s">
        <v>7560</v>
      </c>
      <c r="AE4191" s="10" t="s">
        <v>7561</v>
      </c>
      <c r="AF4191" s="10" t="s">
        <v>32</v>
      </c>
    </row>
    <row r="4192" spans="30:32" x14ac:dyDescent="0.2">
      <c r="AD4192" s="11" t="s">
        <v>7562</v>
      </c>
      <c r="AE4192" s="10" t="s">
        <v>7563</v>
      </c>
      <c r="AF4192" s="10" t="s">
        <v>32</v>
      </c>
    </row>
    <row r="4193" spans="30:32" x14ac:dyDescent="0.2">
      <c r="AD4193" s="11" t="s">
        <v>7564</v>
      </c>
      <c r="AE4193" s="10" t="s">
        <v>7565</v>
      </c>
      <c r="AF4193" s="10" t="s">
        <v>32</v>
      </c>
    </row>
    <row r="4194" spans="30:32" x14ac:dyDescent="0.2">
      <c r="AD4194" s="11" t="s">
        <v>7566</v>
      </c>
      <c r="AE4194" s="10" t="s">
        <v>2348</v>
      </c>
      <c r="AF4194" s="10" t="s">
        <v>32</v>
      </c>
    </row>
    <row r="4195" spans="30:32" x14ac:dyDescent="0.2">
      <c r="AD4195" s="11" t="s">
        <v>7567</v>
      </c>
      <c r="AE4195" s="10" t="s">
        <v>7568</v>
      </c>
      <c r="AF4195" s="10" t="s">
        <v>32</v>
      </c>
    </row>
    <row r="4196" spans="30:32" x14ac:dyDescent="0.2">
      <c r="AD4196" s="11" t="s">
        <v>7569</v>
      </c>
      <c r="AE4196" s="10" t="s">
        <v>5204</v>
      </c>
      <c r="AF4196" s="10" t="s">
        <v>32</v>
      </c>
    </row>
    <row r="4197" spans="30:32" x14ac:dyDescent="0.2">
      <c r="AD4197" s="11" t="s">
        <v>7570</v>
      </c>
      <c r="AE4197" s="10" t="s">
        <v>5208</v>
      </c>
      <c r="AF4197" s="10" t="s">
        <v>32</v>
      </c>
    </row>
    <row r="4198" spans="30:32" x14ac:dyDescent="0.2">
      <c r="AD4198" s="11" t="s">
        <v>7571</v>
      </c>
      <c r="AE4198" s="10" t="s">
        <v>7572</v>
      </c>
      <c r="AF4198" s="10" t="s">
        <v>32</v>
      </c>
    </row>
    <row r="4199" spans="30:32" x14ac:dyDescent="0.2">
      <c r="AD4199" s="11" t="s">
        <v>7573</v>
      </c>
      <c r="AE4199" s="10" t="s">
        <v>7572</v>
      </c>
      <c r="AF4199" s="10" t="s">
        <v>32</v>
      </c>
    </row>
    <row r="4200" spans="30:32" x14ac:dyDescent="0.2">
      <c r="AD4200" s="11" t="s">
        <v>7574</v>
      </c>
      <c r="AE4200" s="10" t="s">
        <v>7572</v>
      </c>
      <c r="AF4200" s="10" t="s">
        <v>32</v>
      </c>
    </row>
    <row r="4201" spans="30:32" x14ac:dyDescent="0.2">
      <c r="AD4201" s="11" t="s">
        <v>7575</v>
      </c>
      <c r="AE4201" s="10" t="s">
        <v>7576</v>
      </c>
      <c r="AF4201" s="10" t="s">
        <v>32</v>
      </c>
    </row>
    <row r="4202" spans="30:32" x14ac:dyDescent="0.2">
      <c r="AD4202" s="11" t="s">
        <v>7577</v>
      </c>
      <c r="AE4202" s="10" t="s">
        <v>7578</v>
      </c>
      <c r="AF4202" s="10" t="s">
        <v>32</v>
      </c>
    </row>
    <row r="4203" spans="30:32" x14ac:dyDescent="0.2">
      <c r="AD4203" s="11" t="s">
        <v>7579</v>
      </c>
      <c r="AE4203" s="10" t="s">
        <v>7580</v>
      </c>
      <c r="AF4203" s="10" t="s">
        <v>32</v>
      </c>
    </row>
    <row r="4204" spans="30:32" x14ac:dyDescent="0.2">
      <c r="AD4204" s="11" t="s">
        <v>7581</v>
      </c>
      <c r="AE4204" s="10" t="s">
        <v>7582</v>
      </c>
      <c r="AF4204" s="10" t="s">
        <v>32</v>
      </c>
    </row>
    <row r="4205" spans="30:32" x14ac:dyDescent="0.2">
      <c r="AD4205" s="11" t="s">
        <v>7583</v>
      </c>
      <c r="AE4205" s="10" t="s">
        <v>7584</v>
      </c>
      <c r="AF4205" s="10" t="s">
        <v>32</v>
      </c>
    </row>
    <row r="4206" spans="30:32" x14ac:dyDescent="0.2">
      <c r="AD4206" s="11" t="s">
        <v>7585</v>
      </c>
      <c r="AE4206" s="10" t="s">
        <v>7586</v>
      </c>
      <c r="AF4206" s="10" t="s">
        <v>32</v>
      </c>
    </row>
    <row r="4207" spans="30:32" x14ac:dyDescent="0.2">
      <c r="AD4207" s="11" t="s">
        <v>7587</v>
      </c>
      <c r="AE4207" s="10" t="s">
        <v>7586</v>
      </c>
      <c r="AF4207" s="10" t="s">
        <v>32</v>
      </c>
    </row>
    <row r="4208" spans="30:32" x14ac:dyDescent="0.2">
      <c r="AD4208" s="11" t="s">
        <v>7588</v>
      </c>
      <c r="AE4208" s="10" t="s">
        <v>7589</v>
      </c>
      <c r="AF4208" s="10" t="s">
        <v>32</v>
      </c>
    </row>
    <row r="4209" spans="30:32" x14ac:dyDescent="0.2">
      <c r="AD4209" s="11" t="s">
        <v>7590</v>
      </c>
      <c r="AE4209" s="10" t="s">
        <v>7591</v>
      </c>
      <c r="AF4209" s="10" t="s">
        <v>32</v>
      </c>
    </row>
    <row r="4210" spans="30:32" x14ac:dyDescent="0.2">
      <c r="AD4210" s="11" t="s">
        <v>7592</v>
      </c>
      <c r="AE4210" s="10" t="s">
        <v>7593</v>
      </c>
      <c r="AF4210" s="10" t="s">
        <v>32</v>
      </c>
    </row>
    <row r="4211" spans="30:32" x14ac:dyDescent="0.2">
      <c r="AD4211" s="11" t="s">
        <v>7594</v>
      </c>
      <c r="AE4211" s="10" t="s">
        <v>7595</v>
      </c>
      <c r="AF4211" s="10" t="s">
        <v>32</v>
      </c>
    </row>
    <row r="4212" spans="30:32" x14ac:dyDescent="0.2">
      <c r="AD4212" s="11" t="s">
        <v>7596</v>
      </c>
      <c r="AE4212" s="10" t="s">
        <v>7597</v>
      </c>
      <c r="AF4212" s="10" t="s">
        <v>32</v>
      </c>
    </row>
    <row r="4213" spans="30:32" x14ac:dyDescent="0.2">
      <c r="AD4213" s="11" t="s">
        <v>7598</v>
      </c>
      <c r="AE4213" s="10" t="s">
        <v>2376</v>
      </c>
      <c r="AF4213" s="10" t="s">
        <v>32</v>
      </c>
    </row>
    <row r="4214" spans="30:32" x14ac:dyDescent="0.2">
      <c r="AD4214" s="11" t="s">
        <v>7599</v>
      </c>
      <c r="AE4214" s="10" t="s">
        <v>7600</v>
      </c>
      <c r="AF4214" s="10" t="s">
        <v>32</v>
      </c>
    </row>
    <row r="4215" spans="30:32" x14ac:dyDescent="0.2">
      <c r="AD4215" s="11" t="s">
        <v>7601</v>
      </c>
      <c r="AE4215" s="10" t="s">
        <v>7602</v>
      </c>
      <c r="AF4215" s="10" t="s">
        <v>32</v>
      </c>
    </row>
    <row r="4216" spans="30:32" x14ac:dyDescent="0.2">
      <c r="AD4216" s="11" t="s">
        <v>7603</v>
      </c>
      <c r="AE4216" s="10" t="s">
        <v>7604</v>
      </c>
      <c r="AF4216" s="10" t="s">
        <v>32</v>
      </c>
    </row>
    <row r="4217" spans="30:32" x14ac:dyDescent="0.2">
      <c r="AD4217" s="11" t="s">
        <v>7605</v>
      </c>
      <c r="AE4217" s="10" t="s">
        <v>7606</v>
      </c>
      <c r="AF4217" s="10" t="s">
        <v>32</v>
      </c>
    </row>
    <row r="4218" spans="30:32" x14ac:dyDescent="0.2">
      <c r="AD4218" s="11" t="s">
        <v>7607</v>
      </c>
      <c r="AE4218" s="10" t="s">
        <v>7608</v>
      </c>
      <c r="AF4218" s="10" t="s">
        <v>32</v>
      </c>
    </row>
    <row r="4219" spans="30:32" x14ac:dyDescent="0.2">
      <c r="AD4219" s="11" t="s">
        <v>7609</v>
      </c>
      <c r="AE4219" s="10" t="s">
        <v>7610</v>
      </c>
      <c r="AF4219" s="10" t="s">
        <v>32</v>
      </c>
    </row>
    <row r="4220" spans="30:32" x14ac:dyDescent="0.2">
      <c r="AD4220" s="11" t="s">
        <v>7611</v>
      </c>
      <c r="AE4220" s="10" t="s">
        <v>7612</v>
      </c>
      <c r="AF4220" s="10" t="s">
        <v>32</v>
      </c>
    </row>
    <row r="4221" spans="30:32" x14ac:dyDescent="0.2">
      <c r="AD4221" s="11" t="s">
        <v>7613</v>
      </c>
      <c r="AE4221" s="10" t="s">
        <v>7614</v>
      </c>
      <c r="AF4221" s="10" t="s">
        <v>32</v>
      </c>
    </row>
    <row r="4222" spans="30:32" x14ac:dyDescent="0.2">
      <c r="AD4222" s="11" t="s">
        <v>7615</v>
      </c>
      <c r="AE4222" s="10" t="s">
        <v>7616</v>
      </c>
      <c r="AF4222" s="10" t="s">
        <v>32</v>
      </c>
    </row>
    <row r="4223" spans="30:32" x14ac:dyDescent="0.2">
      <c r="AD4223" s="11" t="s">
        <v>7617</v>
      </c>
      <c r="AE4223" s="10" t="s">
        <v>7618</v>
      </c>
      <c r="AF4223" s="10" t="s">
        <v>32</v>
      </c>
    </row>
    <row r="4224" spans="30:32" x14ac:dyDescent="0.2">
      <c r="AD4224" s="11" t="s">
        <v>7619</v>
      </c>
      <c r="AE4224" s="10" t="s">
        <v>7620</v>
      </c>
      <c r="AF4224" s="10" t="s">
        <v>32</v>
      </c>
    </row>
    <row r="4225" spans="30:32" x14ac:dyDescent="0.2">
      <c r="AD4225" s="11" t="s">
        <v>7621</v>
      </c>
      <c r="AE4225" s="10" t="s">
        <v>7622</v>
      </c>
      <c r="AF4225" s="10" t="s">
        <v>32</v>
      </c>
    </row>
    <row r="4226" spans="30:32" x14ac:dyDescent="0.2">
      <c r="AD4226" s="11" t="s">
        <v>7623</v>
      </c>
      <c r="AE4226" s="10" t="s">
        <v>7624</v>
      </c>
      <c r="AF4226" s="10" t="s">
        <v>32</v>
      </c>
    </row>
    <row r="4227" spans="30:32" x14ac:dyDescent="0.2">
      <c r="AD4227" s="11" t="s">
        <v>7625</v>
      </c>
      <c r="AE4227" s="10" t="s">
        <v>7626</v>
      </c>
      <c r="AF4227" s="10" t="s">
        <v>32</v>
      </c>
    </row>
    <row r="4228" spans="30:32" x14ac:dyDescent="0.2">
      <c r="AD4228" s="11" t="s">
        <v>7627</v>
      </c>
      <c r="AE4228" s="10" t="s">
        <v>7628</v>
      </c>
      <c r="AF4228" s="10" t="s">
        <v>32</v>
      </c>
    </row>
    <row r="4229" spans="30:32" x14ac:dyDescent="0.2">
      <c r="AD4229" s="11" t="s">
        <v>7629</v>
      </c>
      <c r="AE4229" s="10" t="s">
        <v>7630</v>
      </c>
      <c r="AF4229" s="10" t="s">
        <v>32</v>
      </c>
    </row>
    <row r="4230" spans="30:32" x14ac:dyDescent="0.2">
      <c r="AD4230" s="11" t="s">
        <v>7631</v>
      </c>
      <c r="AE4230" s="10" t="s">
        <v>7632</v>
      </c>
      <c r="AF4230" s="10" t="s">
        <v>32</v>
      </c>
    </row>
    <row r="4231" spans="30:32" x14ac:dyDescent="0.2">
      <c r="AD4231" s="11" t="s">
        <v>7633</v>
      </c>
      <c r="AE4231" s="10" t="s">
        <v>7634</v>
      </c>
      <c r="AF4231" s="10" t="s">
        <v>32</v>
      </c>
    </row>
    <row r="4232" spans="30:32" x14ac:dyDescent="0.2">
      <c r="AD4232" s="11" t="s">
        <v>7635</v>
      </c>
      <c r="AE4232" s="10" t="s">
        <v>7636</v>
      </c>
      <c r="AF4232" s="10" t="s">
        <v>32</v>
      </c>
    </row>
    <row r="4233" spans="30:32" x14ac:dyDescent="0.2">
      <c r="AD4233" s="11" t="s">
        <v>7637</v>
      </c>
      <c r="AE4233" s="10" t="s">
        <v>7638</v>
      </c>
      <c r="AF4233" s="10" t="s">
        <v>32</v>
      </c>
    </row>
    <row r="4234" spans="30:32" x14ac:dyDescent="0.2">
      <c r="AD4234" s="11" t="s">
        <v>7639</v>
      </c>
      <c r="AE4234" s="10" t="s">
        <v>7640</v>
      </c>
      <c r="AF4234" s="10" t="s">
        <v>32</v>
      </c>
    </row>
    <row r="4235" spans="30:32" x14ac:dyDescent="0.2">
      <c r="AD4235" s="11" t="s">
        <v>7641</v>
      </c>
      <c r="AE4235" s="10" t="s">
        <v>1180</v>
      </c>
      <c r="AF4235" s="10" t="s">
        <v>32</v>
      </c>
    </row>
    <row r="4236" spans="30:32" x14ac:dyDescent="0.2">
      <c r="AD4236" s="11" t="s">
        <v>7642</v>
      </c>
      <c r="AE4236" s="10" t="s">
        <v>7643</v>
      </c>
      <c r="AF4236" s="10" t="s">
        <v>32</v>
      </c>
    </row>
    <row r="4237" spans="30:32" x14ac:dyDescent="0.2">
      <c r="AD4237" s="11" t="s">
        <v>7644</v>
      </c>
      <c r="AE4237" s="10" t="s">
        <v>7645</v>
      </c>
      <c r="AF4237" s="10" t="s">
        <v>32</v>
      </c>
    </row>
    <row r="4238" spans="30:32" x14ac:dyDescent="0.2">
      <c r="AD4238" s="11" t="s">
        <v>7646</v>
      </c>
      <c r="AE4238" s="10" t="s">
        <v>7647</v>
      </c>
      <c r="AF4238" s="10" t="s">
        <v>32</v>
      </c>
    </row>
    <row r="4239" spans="30:32" x14ac:dyDescent="0.2">
      <c r="AD4239" s="11" t="s">
        <v>7648</v>
      </c>
      <c r="AE4239" s="10" t="s">
        <v>2394</v>
      </c>
      <c r="AF4239" s="10" t="s">
        <v>32</v>
      </c>
    </row>
    <row r="4240" spans="30:32" x14ac:dyDescent="0.2">
      <c r="AD4240" s="11" t="s">
        <v>7649</v>
      </c>
      <c r="AE4240" s="10" t="s">
        <v>7650</v>
      </c>
      <c r="AF4240" s="10" t="s">
        <v>32</v>
      </c>
    </row>
    <row r="4241" spans="30:32" x14ac:dyDescent="0.2">
      <c r="AD4241" s="11" t="s">
        <v>7651</v>
      </c>
      <c r="AE4241" s="10" t="s">
        <v>7652</v>
      </c>
      <c r="AF4241" s="10" t="s">
        <v>32</v>
      </c>
    </row>
    <row r="4242" spans="30:32" x14ac:dyDescent="0.2">
      <c r="AD4242" s="11" t="s">
        <v>7653</v>
      </c>
      <c r="AE4242" s="10" t="s">
        <v>7654</v>
      </c>
      <c r="AF4242" s="10" t="s">
        <v>32</v>
      </c>
    </row>
    <row r="4243" spans="30:32" x14ac:dyDescent="0.2">
      <c r="AD4243" s="11" t="s">
        <v>7655</v>
      </c>
      <c r="AE4243" s="10" t="s">
        <v>7656</v>
      </c>
      <c r="AF4243" s="10" t="s">
        <v>32</v>
      </c>
    </row>
    <row r="4244" spans="30:32" x14ac:dyDescent="0.2">
      <c r="AD4244" s="11" t="s">
        <v>7657</v>
      </c>
      <c r="AE4244" s="10" t="s">
        <v>5233</v>
      </c>
      <c r="AF4244" s="10" t="s">
        <v>32</v>
      </c>
    </row>
    <row r="4245" spans="30:32" x14ac:dyDescent="0.2">
      <c r="AD4245" s="11" t="s">
        <v>7658</v>
      </c>
      <c r="AE4245" s="10" t="s">
        <v>1832</v>
      </c>
      <c r="AF4245" s="10" t="s">
        <v>32</v>
      </c>
    </row>
    <row r="4246" spans="30:32" x14ac:dyDescent="0.2">
      <c r="AD4246" s="11" t="s">
        <v>7659</v>
      </c>
      <c r="AE4246" s="10" t="s">
        <v>7660</v>
      </c>
      <c r="AF4246" s="10" t="s">
        <v>32</v>
      </c>
    </row>
    <row r="4247" spans="30:32" x14ac:dyDescent="0.2">
      <c r="AD4247" s="11" t="s">
        <v>7661</v>
      </c>
      <c r="AE4247" s="10" t="s">
        <v>7662</v>
      </c>
      <c r="AF4247" s="10" t="s">
        <v>32</v>
      </c>
    </row>
    <row r="4248" spans="30:32" x14ac:dyDescent="0.2">
      <c r="AD4248" s="11" t="s">
        <v>7663</v>
      </c>
      <c r="AE4248" s="10" t="s">
        <v>7664</v>
      </c>
      <c r="AF4248" s="10" t="s">
        <v>32</v>
      </c>
    </row>
    <row r="4249" spans="30:32" x14ac:dyDescent="0.2">
      <c r="AD4249" s="11" t="s">
        <v>7665</v>
      </c>
      <c r="AE4249" s="10" t="s">
        <v>7666</v>
      </c>
      <c r="AF4249" s="10" t="s">
        <v>32</v>
      </c>
    </row>
    <row r="4250" spans="30:32" x14ac:dyDescent="0.2">
      <c r="AD4250" s="11" t="s">
        <v>7667</v>
      </c>
      <c r="AE4250" s="10" t="s">
        <v>7668</v>
      </c>
      <c r="AF4250" s="10" t="s">
        <v>32</v>
      </c>
    </row>
    <row r="4251" spans="30:32" x14ac:dyDescent="0.2">
      <c r="AD4251" s="11" t="s">
        <v>7669</v>
      </c>
      <c r="AE4251" s="10" t="s">
        <v>7670</v>
      </c>
      <c r="AF4251" s="10" t="s">
        <v>32</v>
      </c>
    </row>
    <row r="4252" spans="30:32" x14ac:dyDescent="0.2">
      <c r="AD4252" s="11" t="s">
        <v>7671</v>
      </c>
      <c r="AE4252" s="10" t="s">
        <v>7672</v>
      </c>
      <c r="AF4252" s="10" t="s">
        <v>32</v>
      </c>
    </row>
    <row r="4253" spans="30:32" x14ac:dyDescent="0.2">
      <c r="AD4253" s="11" t="s">
        <v>7673</v>
      </c>
      <c r="AE4253" s="10" t="s">
        <v>7674</v>
      </c>
      <c r="AF4253" s="10" t="s">
        <v>32</v>
      </c>
    </row>
    <row r="4254" spans="30:32" x14ac:dyDescent="0.2">
      <c r="AD4254" s="11" t="s">
        <v>7675</v>
      </c>
      <c r="AE4254" s="10" t="s">
        <v>7676</v>
      </c>
      <c r="AF4254" s="10" t="s">
        <v>32</v>
      </c>
    </row>
    <row r="4255" spans="30:32" x14ac:dyDescent="0.2">
      <c r="AD4255" s="11" t="s">
        <v>7677</v>
      </c>
      <c r="AE4255" s="10" t="s">
        <v>7678</v>
      </c>
      <c r="AF4255" s="10" t="s">
        <v>32</v>
      </c>
    </row>
    <row r="4256" spans="30:32" x14ac:dyDescent="0.2">
      <c r="AD4256" s="11" t="s">
        <v>7679</v>
      </c>
      <c r="AE4256" s="10" t="s">
        <v>7680</v>
      </c>
      <c r="AF4256" s="10" t="s">
        <v>32</v>
      </c>
    </row>
    <row r="4257" spans="30:32" x14ac:dyDescent="0.2">
      <c r="AD4257" s="11" t="s">
        <v>7681</v>
      </c>
      <c r="AE4257" s="10" t="s">
        <v>7682</v>
      </c>
      <c r="AF4257" s="10" t="s">
        <v>32</v>
      </c>
    </row>
    <row r="4258" spans="30:32" x14ac:dyDescent="0.2">
      <c r="AD4258" s="11" t="s">
        <v>7683</v>
      </c>
      <c r="AE4258" s="10" t="s">
        <v>7684</v>
      </c>
      <c r="AF4258" s="10" t="s">
        <v>32</v>
      </c>
    </row>
    <row r="4259" spans="30:32" x14ac:dyDescent="0.2">
      <c r="AD4259" s="11" t="s">
        <v>7685</v>
      </c>
      <c r="AE4259" s="10" t="s">
        <v>4119</v>
      </c>
      <c r="AF4259" s="10" t="s">
        <v>32</v>
      </c>
    </row>
    <row r="4260" spans="30:32" x14ac:dyDescent="0.2">
      <c r="AD4260" s="11" t="s">
        <v>7686</v>
      </c>
      <c r="AE4260" s="10" t="s">
        <v>7687</v>
      </c>
      <c r="AF4260" s="10" t="s">
        <v>32</v>
      </c>
    </row>
    <row r="4261" spans="30:32" x14ac:dyDescent="0.2">
      <c r="AD4261" s="11" t="s">
        <v>7688</v>
      </c>
      <c r="AE4261" s="10" t="s">
        <v>5256</v>
      </c>
      <c r="AF4261" s="10" t="s">
        <v>32</v>
      </c>
    </row>
    <row r="4262" spans="30:32" x14ac:dyDescent="0.2">
      <c r="AD4262" s="11" t="s">
        <v>7689</v>
      </c>
      <c r="AE4262" s="10" t="s">
        <v>3587</v>
      </c>
      <c r="AF4262" s="10" t="s">
        <v>32</v>
      </c>
    </row>
    <row r="4263" spans="30:32" x14ac:dyDescent="0.2">
      <c r="AD4263" s="11" t="s">
        <v>7690</v>
      </c>
      <c r="AE4263" s="10" t="s">
        <v>7691</v>
      </c>
      <c r="AF4263" s="10" t="s">
        <v>32</v>
      </c>
    </row>
    <row r="4264" spans="30:32" x14ac:dyDescent="0.2">
      <c r="AD4264" s="11" t="s">
        <v>7692</v>
      </c>
      <c r="AE4264" s="10" t="s">
        <v>7693</v>
      </c>
      <c r="AF4264" s="10" t="s">
        <v>32</v>
      </c>
    </row>
    <row r="4265" spans="30:32" x14ac:dyDescent="0.2">
      <c r="AD4265" s="11" t="s">
        <v>7694</v>
      </c>
      <c r="AE4265" s="10" t="s">
        <v>7695</v>
      </c>
      <c r="AF4265" s="10" t="s">
        <v>32</v>
      </c>
    </row>
    <row r="4266" spans="30:32" x14ac:dyDescent="0.2">
      <c r="AD4266" s="11" t="s">
        <v>7696</v>
      </c>
      <c r="AE4266" s="10" t="s">
        <v>7697</v>
      </c>
      <c r="AF4266" s="10" t="s">
        <v>32</v>
      </c>
    </row>
    <row r="4267" spans="30:32" x14ac:dyDescent="0.2">
      <c r="AD4267" s="11" t="s">
        <v>7698</v>
      </c>
      <c r="AE4267" s="10" t="s">
        <v>7699</v>
      </c>
      <c r="AF4267" s="10" t="s">
        <v>32</v>
      </c>
    </row>
    <row r="4268" spans="30:32" x14ac:dyDescent="0.2">
      <c r="AD4268" s="11" t="s">
        <v>7700</v>
      </c>
      <c r="AE4268" s="10" t="s">
        <v>7701</v>
      </c>
      <c r="AF4268" s="10" t="s">
        <v>32</v>
      </c>
    </row>
    <row r="4269" spans="30:32" x14ac:dyDescent="0.2">
      <c r="AD4269" s="11" t="s">
        <v>7702</v>
      </c>
      <c r="AE4269" s="10" t="s">
        <v>7703</v>
      </c>
      <c r="AF4269" s="10" t="s">
        <v>32</v>
      </c>
    </row>
    <row r="4270" spans="30:32" x14ac:dyDescent="0.2">
      <c r="AD4270" s="11" t="s">
        <v>7704</v>
      </c>
      <c r="AE4270" s="10" t="s">
        <v>7705</v>
      </c>
      <c r="AF4270" s="10" t="s">
        <v>32</v>
      </c>
    </row>
    <row r="4271" spans="30:32" x14ac:dyDescent="0.2">
      <c r="AD4271" s="11" t="s">
        <v>7706</v>
      </c>
      <c r="AE4271" s="10" t="s">
        <v>7707</v>
      </c>
      <c r="AF4271" s="10" t="s">
        <v>32</v>
      </c>
    </row>
    <row r="4272" spans="30:32" x14ac:dyDescent="0.2">
      <c r="AD4272" s="11" t="s">
        <v>7708</v>
      </c>
      <c r="AE4272" s="10" t="s">
        <v>7709</v>
      </c>
      <c r="AF4272" s="10" t="s">
        <v>32</v>
      </c>
    </row>
    <row r="4273" spans="30:32" x14ac:dyDescent="0.2">
      <c r="AD4273" s="11" t="s">
        <v>7710</v>
      </c>
      <c r="AE4273" s="10" t="s">
        <v>7711</v>
      </c>
      <c r="AF4273" s="10" t="s">
        <v>32</v>
      </c>
    </row>
    <row r="4274" spans="30:32" x14ac:dyDescent="0.2">
      <c r="AD4274" s="11" t="s">
        <v>7712</v>
      </c>
      <c r="AE4274" s="10" t="s">
        <v>7711</v>
      </c>
      <c r="AF4274" s="10" t="s">
        <v>32</v>
      </c>
    </row>
    <row r="4275" spans="30:32" x14ac:dyDescent="0.2">
      <c r="AD4275" s="11" t="s">
        <v>7713</v>
      </c>
      <c r="AE4275" s="10" t="s">
        <v>4134</v>
      </c>
      <c r="AF4275" s="10" t="s">
        <v>32</v>
      </c>
    </row>
    <row r="4276" spans="30:32" x14ac:dyDescent="0.2">
      <c r="AD4276" s="11" t="s">
        <v>7714</v>
      </c>
      <c r="AE4276" s="10" t="s">
        <v>3594</v>
      </c>
      <c r="AF4276" s="10" t="s">
        <v>32</v>
      </c>
    </row>
    <row r="4277" spans="30:32" x14ac:dyDescent="0.2">
      <c r="AD4277" s="11" t="s">
        <v>7715</v>
      </c>
      <c r="AE4277" s="10" t="s">
        <v>7716</v>
      </c>
      <c r="AF4277" s="10" t="s">
        <v>32</v>
      </c>
    </row>
    <row r="4278" spans="30:32" x14ac:dyDescent="0.2">
      <c r="AD4278" s="11" t="s">
        <v>7717</v>
      </c>
      <c r="AE4278" s="10" t="s">
        <v>2434</v>
      </c>
      <c r="AF4278" s="10" t="s">
        <v>32</v>
      </c>
    </row>
    <row r="4279" spans="30:32" x14ac:dyDescent="0.2">
      <c r="AD4279" s="11" t="s">
        <v>7718</v>
      </c>
      <c r="AE4279" s="10" t="s">
        <v>7719</v>
      </c>
      <c r="AF4279" s="10" t="s">
        <v>32</v>
      </c>
    </row>
    <row r="4280" spans="30:32" x14ac:dyDescent="0.2">
      <c r="AD4280" s="11" t="s">
        <v>7720</v>
      </c>
      <c r="AE4280" s="10" t="s">
        <v>7721</v>
      </c>
      <c r="AF4280" s="10" t="s">
        <v>32</v>
      </c>
    </row>
    <row r="4281" spans="30:32" x14ac:dyDescent="0.2">
      <c r="AD4281" s="11" t="s">
        <v>7722</v>
      </c>
      <c r="AE4281" s="10" t="s">
        <v>7723</v>
      </c>
      <c r="AF4281" s="10" t="s">
        <v>32</v>
      </c>
    </row>
    <row r="4282" spans="30:32" x14ac:dyDescent="0.2">
      <c r="AD4282" s="11" t="s">
        <v>7724</v>
      </c>
      <c r="AE4282" s="10" t="s">
        <v>7725</v>
      </c>
      <c r="AF4282" s="10" t="s">
        <v>32</v>
      </c>
    </row>
    <row r="4283" spans="30:32" x14ac:dyDescent="0.2">
      <c r="AD4283" s="11" t="s">
        <v>7726</v>
      </c>
      <c r="AE4283" s="10" t="s">
        <v>7727</v>
      </c>
      <c r="AF4283" s="10" t="s">
        <v>32</v>
      </c>
    </row>
    <row r="4284" spans="30:32" x14ac:dyDescent="0.2">
      <c r="AD4284" s="11" t="s">
        <v>7728</v>
      </c>
      <c r="AE4284" s="10" t="s">
        <v>7729</v>
      </c>
      <c r="AF4284" s="10" t="s">
        <v>32</v>
      </c>
    </row>
    <row r="4285" spans="30:32" x14ac:dyDescent="0.2">
      <c r="AD4285" s="11" t="s">
        <v>7730</v>
      </c>
      <c r="AE4285" s="10" t="s">
        <v>7731</v>
      </c>
      <c r="AF4285" s="10" t="s">
        <v>32</v>
      </c>
    </row>
    <row r="4286" spans="30:32" x14ac:dyDescent="0.2">
      <c r="AD4286" s="11" t="s">
        <v>7732</v>
      </c>
      <c r="AE4286" s="10" t="s">
        <v>7733</v>
      </c>
      <c r="AF4286" s="10" t="s">
        <v>32</v>
      </c>
    </row>
    <row r="4287" spans="30:32" x14ac:dyDescent="0.2">
      <c r="AD4287" s="11" t="s">
        <v>7734</v>
      </c>
      <c r="AE4287" s="10" t="s">
        <v>1225</v>
      </c>
      <c r="AF4287" s="10" t="s">
        <v>32</v>
      </c>
    </row>
    <row r="4288" spans="30:32" x14ac:dyDescent="0.2">
      <c r="AD4288" s="11" t="s">
        <v>7735</v>
      </c>
      <c r="AE4288" s="10" t="s">
        <v>7736</v>
      </c>
      <c r="AF4288" s="10" t="s">
        <v>32</v>
      </c>
    </row>
    <row r="4289" spans="30:32" x14ac:dyDescent="0.2">
      <c r="AD4289" s="11" t="s">
        <v>7737</v>
      </c>
      <c r="AE4289" s="10" t="s">
        <v>7738</v>
      </c>
      <c r="AF4289" s="10" t="s">
        <v>32</v>
      </c>
    </row>
    <row r="4290" spans="30:32" x14ac:dyDescent="0.2">
      <c r="AD4290" s="11" t="s">
        <v>7739</v>
      </c>
      <c r="AE4290" s="10" t="s">
        <v>7740</v>
      </c>
      <c r="AF4290" s="10" t="s">
        <v>32</v>
      </c>
    </row>
    <row r="4291" spans="30:32" x14ac:dyDescent="0.2">
      <c r="AD4291" s="11" t="s">
        <v>7741</v>
      </c>
      <c r="AE4291" s="10" t="s">
        <v>1239</v>
      </c>
      <c r="AF4291" s="10" t="s">
        <v>32</v>
      </c>
    </row>
    <row r="4292" spans="30:32" x14ac:dyDescent="0.2">
      <c r="AD4292" s="11" t="s">
        <v>7742</v>
      </c>
      <c r="AE4292" s="10" t="s">
        <v>7743</v>
      </c>
      <c r="AF4292" s="10" t="s">
        <v>32</v>
      </c>
    </row>
    <row r="4293" spans="30:32" x14ac:dyDescent="0.2">
      <c r="AD4293" s="11" t="s">
        <v>7744</v>
      </c>
      <c r="AE4293" s="10" t="s">
        <v>7745</v>
      </c>
      <c r="AF4293" s="10" t="s">
        <v>32</v>
      </c>
    </row>
    <row r="4294" spans="30:32" x14ac:dyDescent="0.2">
      <c r="AD4294" s="11" t="s">
        <v>7746</v>
      </c>
      <c r="AE4294" s="10" t="s">
        <v>7747</v>
      </c>
      <c r="AF4294" s="10" t="s">
        <v>32</v>
      </c>
    </row>
    <row r="4295" spans="30:32" x14ac:dyDescent="0.2">
      <c r="AD4295" s="11" t="s">
        <v>7748</v>
      </c>
      <c r="AE4295" s="10" t="s">
        <v>7749</v>
      </c>
      <c r="AF4295" s="10" t="s">
        <v>32</v>
      </c>
    </row>
    <row r="4296" spans="30:32" x14ac:dyDescent="0.2">
      <c r="AD4296" s="11" t="s">
        <v>7750</v>
      </c>
      <c r="AE4296" s="10" t="s">
        <v>7751</v>
      </c>
      <c r="AF4296" s="10" t="s">
        <v>32</v>
      </c>
    </row>
    <row r="4297" spans="30:32" x14ac:dyDescent="0.2">
      <c r="AD4297" s="11" t="s">
        <v>7752</v>
      </c>
      <c r="AE4297" s="10" t="s">
        <v>7753</v>
      </c>
      <c r="AF4297" s="10" t="s">
        <v>32</v>
      </c>
    </row>
    <row r="4298" spans="30:32" x14ac:dyDescent="0.2">
      <c r="AD4298" s="11" t="s">
        <v>7754</v>
      </c>
      <c r="AE4298" s="10" t="s">
        <v>7755</v>
      </c>
      <c r="AF4298" s="10" t="s">
        <v>32</v>
      </c>
    </row>
    <row r="4299" spans="30:32" x14ac:dyDescent="0.2">
      <c r="AD4299" s="11" t="s">
        <v>7756</v>
      </c>
      <c r="AE4299" s="10" t="s">
        <v>7757</v>
      </c>
      <c r="AF4299" s="10" t="s">
        <v>32</v>
      </c>
    </row>
    <row r="4300" spans="30:32" x14ac:dyDescent="0.2">
      <c r="AD4300" s="11" t="s">
        <v>7758</v>
      </c>
      <c r="AE4300" s="10" t="s">
        <v>7759</v>
      </c>
      <c r="AF4300" s="10" t="s">
        <v>32</v>
      </c>
    </row>
    <row r="4301" spans="30:32" x14ac:dyDescent="0.2">
      <c r="AD4301" s="11" t="s">
        <v>7760</v>
      </c>
      <c r="AE4301" s="10" t="s">
        <v>7761</v>
      </c>
      <c r="AF4301" s="10" t="s">
        <v>32</v>
      </c>
    </row>
    <row r="4302" spans="30:32" x14ac:dyDescent="0.2">
      <c r="AD4302" s="11" t="s">
        <v>7762</v>
      </c>
      <c r="AE4302" s="10" t="s">
        <v>3631</v>
      </c>
      <c r="AF4302" s="10" t="s">
        <v>32</v>
      </c>
    </row>
    <row r="4303" spans="30:32" x14ac:dyDescent="0.2">
      <c r="AD4303" s="11" t="s">
        <v>7763</v>
      </c>
      <c r="AE4303" s="10" t="s">
        <v>1442</v>
      </c>
      <c r="AF4303" s="10" t="s">
        <v>32</v>
      </c>
    </row>
    <row r="4304" spans="30:32" x14ac:dyDescent="0.2">
      <c r="AD4304" s="11" t="s">
        <v>7764</v>
      </c>
      <c r="AE4304" s="10" t="s">
        <v>5326</v>
      </c>
      <c r="AF4304" s="10" t="s">
        <v>32</v>
      </c>
    </row>
    <row r="4305" spans="30:32" x14ac:dyDescent="0.2">
      <c r="AD4305" s="11" t="s">
        <v>7765</v>
      </c>
      <c r="AE4305" s="10" t="s">
        <v>7766</v>
      </c>
      <c r="AF4305" s="10" t="s">
        <v>32</v>
      </c>
    </row>
    <row r="4306" spans="30:32" x14ac:dyDescent="0.2">
      <c r="AD4306" s="11" t="s">
        <v>7767</v>
      </c>
      <c r="AE4306" s="10" t="s">
        <v>7768</v>
      </c>
      <c r="AF4306" s="10" t="s">
        <v>32</v>
      </c>
    </row>
    <row r="4307" spans="30:32" x14ac:dyDescent="0.2">
      <c r="AD4307" s="11" t="s">
        <v>7769</v>
      </c>
      <c r="AE4307" s="10" t="s">
        <v>7770</v>
      </c>
      <c r="AF4307" s="10" t="s">
        <v>32</v>
      </c>
    </row>
    <row r="4308" spans="30:32" x14ac:dyDescent="0.2">
      <c r="AD4308" s="11" t="s">
        <v>7771</v>
      </c>
      <c r="AE4308" s="10" t="s">
        <v>7772</v>
      </c>
      <c r="AF4308" s="10" t="s">
        <v>32</v>
      </c>
    </row>
    <row r="4309" spans="30:32" x14ac:dyDescent="0.2">
      <c r="AD4309" s="11" t="s">
        <v>7773</v>
      </c>
      <c r="AE4309" s="10" t="s">
        <v>7774</v>
      </c>
      <c r="AF4309" s="10" t="s">
        <v>32</v>
      </c>
    </row>
    <row r="4310" spans="30:32" x14ac:dyDescent="0.2">
      <c r="AD4310" s="11" t="s">
        <v>7775</v>
      </c>
      <c r="AE4310" s="10" t="s">
        <v>7776</v>
      </c>
      <c r="AF4310" s="10" t="s">
        <v>32</v>
      </c>
    </row>
    <row r="4311" spans="30:32" x14ac:dyDescent="0.2">
      <c r="AD4311" s="11" t="s">
        <v>7777</v>
      </c>
      <c r="AE4311" s="10" t="s">
        <v>7778</v>
      </c>
      <c r="AF4311" s="10" t="s">
        <v>32</v>
      </c>
    </row>
    <row r="4312" spans="30:32" x14ac:dyDescent="0.2">
      <c r="AD4312" s="11" t="s">
        <v>7779</v>
      </c>
      <c r="AE4312" s="10" t="s">
        <v>7780</v>
      </c>
      <c r="AF4312" s="10" t="s">
        <v>32</v>
      </c>
    </row>
    <row r="4313" spans="30:32" x14ac:dyDescent="0.2">
      <c r="AD4313" s="11" t="s">
        <v>7781</v>
      </c>
      <c r="AE4313" s="10" t="s">
        <v>3634</v>
      </c>
      <c r="AF4313" s="10" t="s">
        <v>32</v>
      </c>
    </row>
    <row r="4314" spans="30:32" x14ac:dyDescent="0.2">
      <c r="AD4314" s="11" t="s">
        <v>7782</v>
      </c>
      <c r="AE4314" s="10" t="s">
        <v>7783</v>
      </c>
      <c r="AF4314" s="10" t="s">
        <v>32</v>
      </c>
    </row>
    <row r="4315" spans="30:32" x14ac:dyDescent="0.2">
      <c r="AD4315" s="11" t="s">
        <v>7784</v>
      </c>
      <c r="AE4315" s="10" t="s">
        <v>7785</v>
      </c>
      <c r="AF4315" s="10" t="s">
        <v>32</v>
      </c>
    </row>
    <row r="4316" spans="30:32" x14ac:dyDescent="0.2">
      <c r="AD4316" s="11" t="s">
        <v>7786</v>
      </c>
      <c r="AE4316" s="10" t="s">
        <v>7787</v>
      </c>
      <c r="AF4316" s="10" t="s">
        <v>32</v>
      </c>
    </row>
    <row r="4317" spans="30:32" x14ac:dyDescent="0.2">
      <c r="AD4317" s="11" t="s">
        <v>7788</v>
      </c>
      <c r="AE4317" s="10" t="s">
        <v>2508</v>
      </c>
      <c r="AF4317" s="10" t="s">
        <v>32</v>
      </c>
    </row>
    <row r="4318" spans="30:32" x14ac:dyDescent="0.2">
      <c r="AD4318" s="11" t="s">
        <v>7789</v>
      </c>
      <c r="AE4318" s="10" t="s">
        <v>1454</v>
      </c>
      <c r="AF4318" s="10" t="s">
        <v>32</v>
      </c>
    </row>
    <row r="4319" spans="30:32" x14ac:dyDescent="0.2">
      <c r="AD4319" s="11" t="s">
        <v>7790</v>
      </c>
      <c r="AE4319" s="10" t="s">
        <v>7791</v>
      </c>
      <c r="AF4319" s="10" t="s">
        <v>32</v>
      </c>
    </row>
    <row r="4320" spans="30:32" x14ac:dyDescent="0.2">
      <c r="AD4320" s="11" t="s">
        <v>7792</v>
      </c>
      <c r="AE4320" s="10" t="s">
        <v>7793</v>
      </c>
      <c r="AF4320" s="10" t="s">
        <v>32</v>
      </c>
    </row>
    <row r="4321" spans="30:32" x14ac:dyDescent="0.2">
      <c r="AD4321" s="11" t="s">
        <v>7794</v>
      </c>
      <c r="AE4321" s="10" t="s">
        <v>7795</v>
      </c>
      <c r="AF4321" s="10" t="s">
        <v>32</v>
      </c>
    </row>
    <row r="4322" spans="30:32" x14ac:dyDescent="0.2">
      <c r="AD4322" s="11" t="s">
        <v>7796</v>
      </c>
      <c r="AE4322" s="10" t="s">
        <v>7797</v>
      </c>
      <c r="AF4322" s="10" t="s">
        <v>32</v>
      </c>
    </row>
    <row r="4323" spans="30:32" x14ac:dyDescent="0.2">
      <c r="AD4323" s="11" t="s">
        <v>7798</v>
      </c>
      <c r="AE4323" s="10" t="s">
        <v>7799</v>
      </c>
      <c r="AF4323" s="10" t="s">
        <v>32</v>
      </c>
    </row>
    <row r="4324" spans="30:32" x14ac:dyDescent="0.2">
      <c r="AD4324" s="11" t="s">
        <v>7800</v>
      </c>
      <c r="AE4324" s="10" t="s">
        <v>7801</v>
      </c>
      <c r="AF4324" s="10" t="s">
        <v>32</v>
      </c>
    </row>
    <row r="4325" spans="30:32" x14ac:dyDescent="0.2">
      <c r="AD4325" s="11" t="s">
        <v>7802</v>
      </c>
      <c r="AE4325" s="10" t="s">
        <v>7803</v>
      </c>
      <c r="AF4325" s="10" t="s">
        <v>32</v>
      </c>
    </row>
    <row r="4326" spans="30:32" x14ac:dyDescent="0.2">
      <c r="AD4326" s="11" t="s">
        <v>7804</v>
      </c>
      <c r="AE4326" s="10" t="s">
        <v>2796</v>
      </c>
      <c r="AF4326" s="10" t="s">
        <v>32</v>
      </c>
    </row>
    <row r="4327" spans="30:32" x14ac:dyDescent="0.2">
      <c r="AD4327" s="11" t="s">
        <v>7805</v>
      </c>
      <c r="AE4327" s="10" t="s">
        <v>7806</v>
      </c>
      <c r="AF4327" s="10" t="s">
        <v>32</v>
      </c>
    </row>
    <row r="4328" spans="30:32" x14ac:dyDescent="0.2">
      <c r="AD4328" s="11" t="s">
        <v>7807</v>
      </c>
      <c r="AE4328" s="10" t="s">
        <v>7808</v>
      </c>
      <c r="AF4328" s="10" t="s">
        <v>32</v>
      </c>
    </row>
    <row r="4329" spans="30:32" x14ac:dyDescent="0.2">
      <c r="AD4329" s="11" t="s">
        <v>7809</v>
      </c>
      <c r="AE4329" s="10" t="s">
        <v>7810</v>
      </c>
      <c r="AF4329" s="10" t="s">
        <v>32</v>
      </c>
    </row>
    <row r="4330" spans="30:32" x14ac:dyDescent="0.2">
      <c r="AD4330" s="11" t="s">
        <v>7811</v>
      </c>
      <c r="AE4330" s="10" t="s">
        <v>7812</v>
      </c>
      <c r="AF4330" s="10" t="s">
        <v>32</v>
      </c>
    </row>
    <row r="4331" spans="30:32" x14ac:dyDescent="0.2">
      <c r="AD4331" s="11" t="s">
        <v>7813</v>
      </c>
      <c r="AE4331" s="10" t="s">
        <v>7814</v>
      </c>
      <c r="AF4331" s="10" t="s">
        <v>32</v>
      </c>
    </row>
    <row r="4332" spans="30:32" x14ac:dyDescent="0.2">
      <c r="AD4332" s="11" t="s">
        <v>7815</v>
      </c>
      <c r="AE4332" s="10" t="s">
        <v>7816</v>
      </c>
      <c r="AF4332" s="10" t="s">
        <v>32</v>
      </c>
    </row>
    <row r="4333" spans="30:32" x14ac:dyDescent="0.2">
      <c r="AD4333" s="11" t="s">
        <v>7817</v>
      </c>
      <c r="AE4333" s="10" t="s">
        <v>7818</v>
      </c>
      <c r="AF4333" s="10" t="s">
        <v>32</v>
      </c>
    </row>
    <row r="4334" spans="30:32" x14ac:dyDescent="0.2">
      <c r="AD4334" s="11" t="s">
        <v>7819</v>
      </c>
      <c r="AE4334" s="10" t="s">
        <v>7820</v>
      </c>
      <c r="AF4334" s="10" t="s">
        <v>32</v>
      </c>
    </row>
    <row r="4335" spans="30:32" x14ac:dyDescent="0.2">
      <c r="AD4335" s="11" t="s">
        <v>7821</v>
      </c>
      <c r="AE4335" s="10" t="s">
        <v>4235</v>
      </c>
      <c r="AF4335" s="10" t="s">
        <v>32</v>
      </c>
    </row>
    <row r="4336" spans="30:32" x14ac:dyDescent="0.2">
      <c r="AD4336" s="11" t="s">
        <v>7822</v>
      </c>
      <c r="AE4336" s="10" t="s">
        <v>7823</v>
      </c>
      <c r="AF4336" s="10" t="s">
        <v>32</v>
      </c>
    </row>
    <row r="4337" spans="30:32" x14ac:dyDescent="0.2">
      <c r="AD4337" s="11" t="s">
        <v>7824</v>
      </c>
      <c r="AE4337" s="10" t="s">
        <v>7823</v>
      </c>
      <c r="AF4337" s="10" t="s">
        <v>32</v>
      </c>
    </row>
    <row r="4338" spans="30:32" x14ac:dyDescent="0.2">
      <c r="AD4338" s="11" t="s">
        <v>7825</v>
      </c>
      <c r="AE4338" s="10" t="s">
        <v>1465</v>
      </c>
      <c r="AF4338" s="10" t="s">
        <v>32</v>
      </c>
    </row>
    <row r="4339" spans="30:32" x14ac:dyDescent="0.2">
      <c r="AD4339" s="11" t="s">
        <v>7826</v>
      </c>
      <c r="AE4339" s="10" t="s">
        <v>7827</v>
      </c>
      <c r="AF4339" s="10" t="s">
        <v>32</v>
      </c>
    </row>
    <row r="4340" spans="30:32" x14ac:dyDescent="0.2">
      <c r="AD4340" s="11" t="s">
        <v>7828</v>
      </c>
      <c r="AE4340" s="10" t="s">
        <v>2537</v>
      </c>
      <c r="AF4340" s="10" t="s">
        <v>32</v>
      </c>
    </row>
    <row r="4341" spans="30:32" x14ac:dyDescent="0.2">
      <c r="AD4341" s="11" t="s">
        <v>7829</v>
      </c>
      <c r="AE4341" s="10" t="s">
        <v>7830</v>
      </c>
      <c r="AF4341" s="10" t="s">
        <v>32</v>
      </c>
    </row>
    <row r="4342" spans="30:32" x14ac:dyDescent="0.2">
      <c r="AD4342" s="11" t="s">
        <v>7831</v>
      </c>
      <c r="AE4342" s="10" t="s">
        <v>7832</v>
      </c>
      <c r="AF4342" s="10" t="s">
        <v>32</v>
      </c>
    </row>
    <row r="4343" spans="30:32" x14ac:dyDescent="0.2">
      <c r="AD4343" s="11" t="s">
        <v>7833</v>
      </c>
      <c r="AE4343" s="10" t="s">
        <v>7834</v>
      </c>
      <c r="AF4343" s="10" t="s">
        <v>32</v>
      </c>
    </row>
    <row r="4344" spans="30:32" x14ac:dyDescent="0.2">
      <c r="AD4344" s="11" t="s">
        <v>7835</v>
      </c>
      <c r="AE4344" s="10" t="s">
        <v>7836</v>
      </c>
      <c r="AF4344" s="10" t="s">
        <v>32</v>
      </c>
    </row>
    <row r="4345" spans="30:32" x14ac:dyDescent="0.2">
      <c r="AD4345" s="11" t="s">
        <v>7837</v>
      </c>
      <c r="AE4345" s="10" t="s">
        <v>7838</v>
      </c>
      <c r="AF4345" s="10" t="s">
        <v>32</v>
      </c>
    </row>
    <row r="4346" spans="30:32" x14ac:dyDescent="0.2">
      <c r="AD4346" s="11" t="s">
        <v>7839</v>
      </c>
      <c r="AE4346" s="10" t="s">
        <v>7840</v>
      </c>
      <c r="AF4346" s="10" t="s">
        <v>32</v>
      </c>
    </row>
    <row r="4347" spans="30:32" x14ac:dyDescent="0.2">
      <c r="AD4347" s="11" t="s">
        <v>7841</v>
      </c>
      <c r="AE4347" s="10" t="s">
        <v>7842</v>
      </c>
      <c r="AF4347" s="10" t="s">
        <v>32</v>
      </c>
    </row>
    <row r="4348" spans="30:32" x14ac:dyDescent="0.2">
      <c r="AD4348" s="11" t="s">
        <v>7843</v>
      </c>
      <c r="AE4348" s="10" t="s">
        <v>7844</v>
      </c>
      <c r="AF4348" s="10" t="s">
        <v>32</v>
      </c>
    </row>
    <row r="4349" spans="30:32" x14ac:dyDescent="0.2">
      <c r="AD4349" s="11" t="s">
        <v>7845</v>
      </c>
      <c r="AE4349" s="10" t="s">
        <v>7846</v>
      </c>
      <c r="AF4349" s="10" t="s">
        <v>32</v>
      </c>
    </row>
    <row r="4350" spans="30:32" x14ac:dyDescent="0.2">
      <c r="AD4350" s="11" t="s">
        <v>7847</v>
      </c>
      <c r="AE4350" s="10" t="s">
        <v>7848</v>
      </c>
      <c r="AF4350" s="10" t="s">
        <v>32</v>
      </c>
    </row>
    <row r="4351" spans="30:32" x14ac:dyDescent="0.2">
      <c r="AD4351" s="11" t="s">
        <v>7849</v>
      </c>
      <c r="AE4351" s="10" t="s">
        <v>7848</v>
      </c>
      <c r="AF4351" s="10" t="s">
        <v>32</v>
      </c>
    </row>
    <row r="4352" spans="30:32" x14ac:dyDescent="0.2">
      <c r="AD4352" s="11" t="s">
        <v>7850</v>
      </c>
      <c r="AE4352" s="10" t="s">
        <v>5413</v>
      </c>
      <c r="AF4352" s="10" t="s">
        <v>32</v>
      </c>
    </row>
    <row r="4353" spans="30:32" x14ac:dyDescent="0.2">
      <c r="AD4353" s="11" t="s">
        <v>7851</v>
      </c>
      <c r="AE4353" s="10" t="s">
        <v>7852</v>
      </c>
      <c r="AF4353" s="10" t="s">
        <v>32</v>
      </c>
    </row>
    <row r="4354" spans="30:32" x14ac:dyDescent="0.2">
      <c r="AD4354" s="11" t="s">
        <v>7853</v>
      </c>
      <c r="AE4354" s="10" t="s">
        <v>4398</v>
      </c>
      <c r="AF4354" s="10" t="s">
        <v>32</v>
      </c>
    </row>
    <row r="4355" spans="30:32" x14ac:dyDescent="0.2">
      <c r="AD4355" s="11" t="s">
        <v>7854</v>
      </c>
      <c r="AE4355" s="10" t="s">
        <v>7855</v>
      </c>
      <c r="AF4355" s="10" t="s">
        <v>32</v>
      </c>
    </row>
    <row r="4356" spans="30:32" x14ac:dyDescent="0.2">
      <c r="AD4356" s="11" t="s">
        <v>7856</v>
      </c>
      <c r="AE4356" s="10" t="s">
        <v>7857</v>
      </c>
      <c r="AF4356" s="10" t="s">
        <v>32</v>
      </c>
    </row>
    <row r="4357" spans="30:32" x14ac:dyDescent="0.2">
      <c r="AD4357" s="11" t="s">
        <v>7858</v>
      </c>
      <c r="AE4357" s="10" t="s">
        <v>7859</v>
      </c>
      <c r="AF4357" s="10" t="s">
        <v>32</v>
      </c>
    </row>
    <row r="4358" spans="30:32" x14ac:dyDescent="0.2">
      <c r="AD4358" s="11" t="s">
        <v>7860</v>
      </c>
      <c r="AE4358" s="10" t="s">
        <v>7861</v>
      </c>
      <c r="AF4358" s="10" t="s">
        <v>32</v>
      </c>
    </row>
    <row r="4359" spans="30:32" x14ac:dyDescent="0.2">
      <c r="AD4359" s="11" t="s">
        <v>7862</v>
      </c>
      <c r="AE4359" s="10" t="s">
        <v>7863</v>
      </c>
      <c r="AF4359" s="10" t="s">
        <v>32</v>
      </c>
    </row>
    <row r="4360" spans="30:32" x14ac:dyDescent="0.2">
      <c r="AD4360" s="11" t="s">
        <v>7864</v>
      </c>
      <c r="AE4360" s="10" t="s">
        <v>7865</v>
      </c>
      <c r="AF4360" s="10" t="s">
        <v>32</v>
      </c>
    </row>
    <row r="4361" spans="30:32" x14ac:dyDescent="0.2">
      <c r="AD4361" s="11" t="s">
        <v>7866</v>
      </c>
      <c r="AE4361" s="10" t="s">
        <v>7867</v>
      </c>
      <c r="AF4361" s="10" t="s">
        <v>32</v>
      </c>
    </row>
    <row r="4362" spans="30:32" x14ac:dyDescent="0.2">
      <c r="AD4362" s="11" t="s">
        <v>7868</v>
      </c>
      <c r="AE4362" s="10" t="s">
        <v>7869</v>
      </c>
      <c r="AF4362" s="10" t="s">
        <v>32</v>
      </c>
    </row>
    <row r="4363" spans="30:32" x14ac:dyDescent="0.2">
      <c r="AD4363" s="11" t="s">
        <v>7870</v>
      </c>
      <c r="AE4363" s="10" t="s">
        <v>7871</v>
      </c>
      <c r="AF4363" s="10" t="s">
        <v>32</v>
      </c>
    </row>
    <row r="4364" spans="30:32" x14ac:dyDescent="0.2">
      <c r="AD4364" s="11" t="s">
        <v>7872</v>
      </c>
      <c r="AE4364" s="10" t="s">
        <v>7873</v>
      </c>
      <c r="AF4364" s="10" t="s">
        <v>32</v>
      </c>
    </row>
    <row r="4365" spans="30:32" x14ac:dyDescent="0.2">
      <c r="AD4365" s="11" t="s">
        <v>7874</v>
      </c>
      <c r="AE4365" s="10" t="s">
        <v>7875</v>
      </c>
      <c r="AF4365" s="10" t="s">
        <v>32</v>
      </c>
    </row>
    <row r="4366" spans="30:32" x14ac:dyDescent="0.2">
      <c r="AD4366" s="11" t="s">
        <v>7876</v>
      </c>
      <c r="AE4366" s="10" t="s">
        <v>7877</v>
      </c>
      <c r="AF4366" s="10" t="s">
        <v>32</v>
      </c>
    </row>
    <row r="4367" spans="30:32" x14ac:dyDescent="0.2">
      <c r="AD4367" s="11" t="s">
        <v>7878</v>
      </c>
      <c r="AE4367" s="10" t="s">
        <v>7879</v>
      </c>
      <c r="AF4367" s="10" t="s">
        <v>32</v>
      </c>
    </row>
    <row r="4368" spans="30:32" x14ac:dyDescent="0.2">
      <c r="AD4368" s="11" t="s">
        <v>7880</v>
      </c>
      <c r="AE4368" s="10" t="s">
        <v>7881</v>
      </c>
      <c r="AF4368" s="10" t="s">
        <v>32</v>
      </c>
    </row>
    <row r="4369" spans="30:32" x14ac:dyDescent="0.2">
      <c r="AD4369" s="11" t="s">
        <v>7882</v>
      </c>
      <c r="AE4369" s="10" t="s">
        <v>7883</v>
      </c>
      <c r="AF4369" s="10" t="s">
        <v>32</v>
      </c>
    </row>
    <row r="4370" spans="30:32" x14ac:dyDescent="0.2">
      <c r="AD4370" s="11" t="s">
        <v>7884</v>
      </c>
      <c r="AE4370" s="10" t="s">
        <v>7885</v>
      </c>
      <c r="AF4370" s="10" t="s">
        <v>32</v>
      </c>
    </row>
    <row r="4371" spans="30:32" x14ac:dyDescent="0.2">
      <c r="AD4371" s="11" t="s">
        <v>7886</v>
      </c>
      <c r="AE4371" s="10" t="s">
        <v>7887</v>
      </c>
      <c r="AF4371" s="10" t="s">
        <v>32</v>
      </c>
    </row>
    <row r="4372" spans="30:32" x14ac:dyDescent="0.2">
      <c r="AD4372" s="11" t="s">
        <v>7888</v>
      </c>
      <c r="AE4372" s="10" t="s">
        <v>7889</v>
      </c>
      <c r="AF4372" s="10" t="s">
        <v>32</v>
      </c>
    </row>
    <row r="4373" spans="30:32" x14ac:dyDescent="0.2">
      <c r="AD4373" s="11" t="s">
        <v>7890</v>
      </c>
      <c r="AE4373" s="10" t="s">
        <v>7891</v>
      </c>
      <c r="AF4373" s="10" t="s">
        <v>32</v>
      </c>
    </row>
    <row r="4374" spans="30:32" x14ac:dyDescent="0.2">
      <c r="AD4374" s="11" t="s">
        <v>7892</v>
      </c>
      <c r="AE4374" s="10" t="s">
        <v>7893</v>
      </c>
      <c r="AF4374" s="10" t="s">
        <v>32</v>
      </c>
    </row>
    <row r="4375" spans="30:32" x14ac:dyDescent="0.2">
      <c r="AD4375" s="11" t="s">
        <v>7894</v>
      </c>
      <c r="AE4375" s="10" t="s">
        <v>7895</v>
      </c>
      <c r="AF4375" s="10" t="s">
        <v>32</v>
      </c>
    </row>
    <row r="4376" spans="30:32" x14ac:dyDescent="0.2">
      <c r="AD4376" s="11" t="s">
        <v>7896</v>
      </c>
      <c r="AE4376" s="10" t="s">
        <v>3673</v>
      </c>
      <c r="AF4376" s="10" t="s">
        <v>32</v>
      </c>
    </row>
    <row r="4377" spans="30:32" x14ac:dyDescent="0.2">
      <c r="AD4377" s="11" t="s">
        <v>7897</v>
      </c>
      <c r="AE4377" s="10" t="s">
        <v>7898</v>
      </c>
      <c r="AF4377" s="10" t="s">
        <v>32</v>
      </c>
    </row>
    <row r="4378" spans="30:32" x14ac:dyDescent="0.2">
      <c r="AD4378" s="11" t="s">
        <v>7899</v>
      </c>
      <c r="AE4378" s="10" t="s">
        <v>7900</v>
      </c>
      <c r="AF4378" s="10" t="s">
        <v>32</v>
      </c>
    </row>
    <row r="4379" spans="30:32" x14ac:dyDescent="0.2">
      <c r="AD4379" s="11" t="s">
        <v>7901</v>
      </c>
      <c r="AE4379" s="10" t="s">
        <v>7902</v>
      </c>
      <c r="AF4379" s="10" t="s">
        <v>32</v>
      </c>
    </row>
    <row r="4380" spans="30:32" x14ac:dyDescent="0.2">
      <c r="AD4380" s="11" t="s">
        <v>7903</v>
      </c>
      <c r="AE4380" s="10" t="s">
        <v>7904</v>
      </c>
      <c r="AF4380" s="10" t="s">
        <v>32</v>
      </c>
    </row>
    <row r="4381" spans="30:32" x14ac:dyDescent="0.2">
      <c r="AD4381" s="11" t="s">
        <v>7905</v>
      </c>
      <c r="AE4381" s="10" t="s">
        <v>7906</v>
      </c>
      <c r="AF4381" s="10" t="s">
        <v>32</v>
      </c>
    </row>
    <row r="4382" spans="30:32" x14ac:dyDescent="0.2">
      <c r="AD4382" s="11" t="s">
        <v>7907</v>
      </c>
      <c r="AE4382" s="10" t="s">
        <v>7908</v>
      </c>
      <c r="AF4382" s="10" t="s">
        <v>32</v>
      </c>
    </row>
    <row r="4383" spans="30:32" x14ac:dyDescent="0.2">
      <c r="AD4383" s="11" t="s">
        <v>7909</v>
      </c>
      <c r="AE4383" s="10" t="s">
        <v>7910</v>
      </c>
      <c r="AF4383" s="10" t="s">
        <v>32</v>
      </c>
    </row>
    <row r="4384" spans="30:32" x14ac:dyDescent="0.2">
      <c r="AD4384" s="11" t="s">
        <v>7911</v>
      </c>
      <c r="AE4384" s="10" t="s">
        <v>7910</v>
      </c>
      <c r="AF4384" s="10" t="s">
        <v>32</v>
      </c>
    </row>
    <row r="4385" spans="30:32" x14ac:dyDescent="0.2">
      <c r="AD4385" s="11" t="s">
        <v>7912</v>
      </c>
      <c r="AE4385" s="10" t="s">
        <v>7910</v>
      </c>
      <c r="AF4385" s="10" t="s">
        <v>32</v>
      </c>
    </row>
    <row r="4386" spans="30:32" x14ac:dyDescent="0.2">
      <c r="AD4386" s="11" t="s">
        <v>7913</v>
      </c>
      <c r="AE4386" s="10" t="s">
        <v>7910</v>
      </c>
      <c r="AF4386" s="10" t="s">
        <v>32</v>
      </c>
    </row>
    <row r="4387" spans="30:32" x14ac:dyDescent="0.2">
      <c r="AD4387" s="11" t="s">
        <v>7914</v>
      </c>
      <c r="AE4387" s="10" t="s">
        <v>7915</v>
      </c>
      <c r="AF4387" s="10" t="s">
        <v>32</v>
      </c>
    </row>
    <row r="4388" spans="30:32" x14ac:dyDescent="0.2">
      <c r="AD4388" s="11" t="s">
        <v>7916</v>
      </c>
      <c r="AE4388" s="10" t="s">
        <v>7917</v>
      </c>
      <c r="AF4388" s="10" t="s">
        <v>32</v>
      </c>
    </row>
    <row r="4389" spans="30:32" x14ac:dyDescent="0.2">
      <c r="AD4389" s="11" t="s">
        <v>7918</v>
      </c>
      <c r="AE4389" s="10" t="s">
        <v>7919</v>
      </c>
      <c r="AF4389" s="10" t="s">
        <v>32</v>
      </c>
    </row>
    <row r="4390" spans="30:32" x14ac:dyDescent="0.2">
      <c r="AD4390" s="11" t="s">
        <v>7920</v>
      </c>
      <c r="AE4390" s="10" t="s">
        <v>7921</v>
      </c>
      <c r="AF4390" s="10" t="s">
        <v>32</v>
      </c>
    </row>
    <row r="4391" spans="30:32" x14ac:dyDescent="0.2">
      <c r="AD4391" s="11" t="s">
        <v>7922</v>
      </c>
      <c r="AE4391" s="10" t="s">
        <v>4667</v>
      </c>
      <c r="AF4391" s="10" t="s">
        <v>32</v>
      </c>
    </row>
    <row r="4392" spans="30:32" x14ac:dyDescent="0.2">
      <c r="AD4392" s="11" t="s">
        <v>7923</v>
      </c>
      <c r="AE4392" s="10" t="s">
        <v>7924</v>
      </c>
      <c r="AF4392" s="10" t="s">
        <v>32</v>
      </c>
    </row>
    <row r="4393" spans="30:32" x14ac:dyDescent="0.2">
      <c r="AD4393" s="11" t="s">
        <v>7925</v>
      </c>
      <c r="AE4393" s="10" t="s">
        <v>7926</v>
      </c>
      <c r="AF4393" s="10" t="s">
        <v>32</v>
      </c>
    </row>
    <row r="4394" spans="30:32" x14ac:dyDescent="0.2">
      <c r="AD4394" s="11" t="s">
        <v>7927</v>
      </c>
      <c r="AE4394" s="10" t="s">
        <v>7928</v>
      </c>
      <c r="AF4394" s="10" t="s">
        <v>32</v>
      </c>
    </row>
    <row r="4395" spans="30:32" x14ac:dyDescent="0.2">
      <c r="AD4395" s="11" t="s">
        <v>7929</v>
      </c>
      <c r="AE4395" s="10" t="s">
        <v>7930</v>
      </c>
      <c r="AF4395" s="10" t="s">
        <v>32</v>
      </c>
    </row>
    <row r="4396" spans="30:32" x14ac:dyDescent="0.2">
      <c r="AD4396" s="11" t="s">
        <v>7931</v>
      </c>
      <c r="AE4396" s="10" t="s">
        <v>1497</v>
      </c>
      <c r="AF4396" s="10" t="s">
        <v>32</v>
      </c>
    </row>
    <row r="4397" spans="30:32" x14ac:dyDescent="0.2">
      <c r="AD4397" s="11" t="s">
        <v>7932</v>
      </c>
      <c r="AE4397" s="10" t="s">
        <v>7933</v>
      </c>
      <c r="AF4397" s="10" t="s">
        <v>32</v>
      </c>
    </row>
    <row r="4398" spans="30:32" x14ac:dyDescent="0.2">
      <c r="AD4398" s="11" t="s">
        <v>7934</v>
      </c>
      <c r="AE4398" s="10" t="s">
        <v>7935</v>
      </c>
      <c r="AF4398" s="10" t="s">
        <v>32</v>
      </c>
    </row>
    <row r="4399" spans="30:32" x14ac:dyDescent="0.2">
      <c r="AD4399" s="11" t="s">
        <v>7936</v>
      </c>
      <c r="AE4399" s="10" t="s">
        <v>7937</v>
      </c>
      <c r="AF4399" s="10" t="s">
        <v>32</v>
      </c>
    </row>
    <row r="4400" spans="30:32" x14ac:dyDescent="0.2">
      <c r="AD4400" s="11" t="s">
        <v>7938</v>
      </c>
      <c r="AE4400" s="10" t="s">
        <v>7939</v>
      </c>
      <c r="AF4400" s="10" t="s">
        <v>32</v>
      </c>
    </row>
    <row r="4401" spans="30:32" x14ac:dyDescent="0.2">
      <c r="AD4401" s="11" t="s">
        <v>7940</v>
      </c>
      <c r="AE4401" s="10" t="s">
        <v>7941</v>
      </c>
      <c r="AF4401" s="10" t="s">
        <v>32</v>
      </c>
    </row>
    <row r="4402" spans="30:32" x14ac:dyDescent="0.2">
      <c r="AD4402" s="11" t="s">
        <v>7942</v>
      </c>
      <c r="AE4402" s="10" t="s">
        <v>7943</v>
      </c>
      <c r="AF4402" s="10" t="s">
        <v>32</v>
      </c>
    </row>
    <row r="4403" spans="30:32" x14ac:dyDescent="0.2">
      <c r="AD4403" s="11" t="s">
        <v>7944</v>
      </c>
      <c r="AE4403" s="10" t="s">
        <v>7945</v>
      </c>
      <c r="AF4403" s="10" t="s">
        <v>32</v>
      </c>
    </row>
    <row r="4404" spans="30:32" x14ac:dyDescent="0.2">
      <c r="AD4404" s="11" t="s">
        <v>7946</v>
      </c>
      <c r="AE4404" s="10" t="s">
        <v>7947</v>
      </c>
      <c r="AF4404" s="10" t="s">
        <v>32</v>
      </c>
    </row>
    <row r="4405" spans="30:32" x14ac:dyDescent="0.2">
      <c r="AD4405" s="11" t="s">
        <v>7948</v>
      </c>
      <c r="AE4405" s="10" t="s">
        <v>7949</v>
      </c>
      <c r="AF4405" s="10" t="s">
        <v>32</v>
      </c>
    </row>
    <row r="4406" spans="30:32" x14ac:dyDescent="0.2">
      <c r="AD4406" s="11" t="s">
        <v>7950</v>
      </c>
      <c r="AE4406" s="10" t="s">
        <v>7951</v>
      </c>
      <c r="AF4406" s="10" t="s">
        <v>32</v>
      </c>
    </row>
    <row r="4407" spans="30:32" x14ac:dyDescent="0.2">
      <c r="AD4407" s="11" t="s">
        <v>7952</v>
      </c>
      <c r="AE4407" s="10" t="s">
        <v>7953</v>
      </c>
      <c r="AF4407" s="10" t="s">
        <v>32</v>
      </c>
    </row>
    <row r="4408" spans="30:32" x14ac:dyDescent="0.2">
      <c r="AD4408" s="11" t="s">
        <v>7954</v>
      </c>
      <c r="AE4408" s="10" t="s">
        <v>7955</v>
      </c>
      <c r="AF4408" s="10" t="s">
        <v>32</v>
      </c>
    </row>
    <row r="4409" spans="30:32" x14ac:dyDescent="0.2">
      <c r="AD4409" s="11" t="s">
        <v>7956</v>
      </c>
      <c r="AE4409" s="10" t="s">
        <v>7955</v>
      </c>
      <c r="AF4409" s="10" t="s">
        <v>32</v>
      </c>
    </row>
    <row r="4410" spans="30:32" x14ac:dyDescent="0.2">
      <c r="AD4410" s="11" t="s">
        <v>7957</v>
      </c>
      <c r="AE4410" s="10" t="s">
        <v>7955</v>
      </c>
      <c r="AF4410" s="10" t="s">
        <v>32</v>
      </c>
    </row>
    <row r="4411" spans="30:32" x14ac:dyDescent="0.2">
      <c r="AD4411" s="11" t="s">
        <v>7958</v>
      </c>
      <c r="AE4411" s="10" t="s">
        <v>7955</v>
      </c>
      <c r="AF4411" s="10" t="s">
        <v>32</v>
      </c>
    </row>
    <row r="4412" spans="30:32" x14ac:dyDescent="0.2">
      <c r="AD4412" s="11" t="s">
        <v>7959</v>
      </c>
      <c r="AE4412" s="10" t="s">
        <v>7955</v>
      </c>
      <c r="AF4412" s="10" t="s">
        <v>32</v>
      </c>
    </row>
    <row r="4413" spans="30:32" x14ac:dyDescent="0.2">
      <c r="AD4413" s="11" t="s">
        <v>7960</v>
      </c>
      <c r="AE4413" s="10" t="s">
        <v>7955</v>
      </c>
      <c r="AF4413" s="10" t="s">
        <v>32</v>
      </c>
    </row>
    <row r="4414" spans="30:32" x14ac:dyDescent="0.2">
      <c r="AD4414" s="11" t="s">
        <v>7961</v>
      </c>
      <c r="AE4414" s="10" t="s">
        <v>7955</v>
      </c>
      <c r="AF4414" s="10" t="s">
        <v>32</v>
      </c>
    </row>
    <row r="4415" spans="30:32" x14ac:dyDescent="0.2">
      <c r="AD4415" s="11" t="s">
        <v>7962</v>
      </c>
      <c r="AE4415" s="10" t="s">
        <v>7955</v>
      </c>
      <c r="AF4415" s="10" t="s">
        <v>32</v>
      </c>
    </row>
    <row r="4416" spans="30:32" x14ac:dyDescent="0.2">
      <c r="AD4416" s="11" t="s">
        <v>7963</v>
      </c>
      <c r="AE4416" s="10" t="s">
        <v>7955</v>
      </c>
      <c r="AF4416" s="10" t="s">
        <v>32</v>
      </c>
    </row>
    <row r="4417" spans="30:32" x14ac:dyDescent="0.2">
      <c r="AD4417" s="11" t="s">
        <v>7964</v>
      </c>
      <c r="AE4417" s="10" t="s">
        <v>7955</v>
      </c>
      <c r="AF4417" s="10" t="s">
        <v>32</v>
      </c>
    </row>
    <row r="4418" spans="30:32" x14ac:dyDescent="0.2">
      <c r="AD4418" s="11" t="s">
        <v>7965</v>
      </c>
      <c r="AE4418" s="10" t="s">
        <v>7955</v>
      </c>
      <c r="AF4418" s="10" t="s">
        <v>32</v>
      </c>
    </row>
    <row r="4419" spans="30:32" x14ac:dyDescent="0.2">
      <c r="AD4419" s="11" t="s">
        <v>7966</v>
      </c>
      <c r="AE4419" s="10" t="s">
        <v>7967</v>
      </c>
      <c r="AF4419" s="10" t="s">
        <v>32</v>
      </c>
    </row>
    <row r="4420" spans="30:32" x14ac:dyDescent="0.2">
      <c r="AD4420" s="11" t="s">
        <v>7968</v>
      </c>
      <c r="AE4420" s="10" t="s">
        <v>7969</v>
      </c>
      <c r="AF4420" s="10" t="s">
        <v>32</v>
      </c>
    </row>
    <row r="4421" spans="30:32" x14ac:dyDescent="0.2">
      <c r="AD4421" s="11" t="s">
        <v>7970</v>
      </c>
      <c r="AE4421" s="10" t="s">
        <v>7971</v>
      </c>
      <c r="AF4421" s="10" t="s">
        <v>32</v>
      </c>
    </row>
    <row r="4422" spans="30:32" x14ac:dyDescent="0.2">
      <c r="AD4422" s="11" t="s">
        <v>7972</v>
      </c>
      <c r="AE4422" s="10" t="s">
        <v>7973</v>
      </c>
      <c r="AF4422" s="10" t="s">
        <v>32</v>
      </c>
    </row>
    <row r="4423" spans="30:32" x14ac:dyDescent="0.2">
      <c r="AD4423" s="11" t="s">
        <v>7974</v>
      </c>
      <c r="AE4423" s="10" t="s">
        <v>7975</v>
      </c>
      <c r="AF4423" s="10" t="s">
        <v>32</v>
      </c>
    </row>
    <row r="4424" spans="30:32" x14ac:dyDescent="0.2">
      <c r="AD4424" s="11" t="s">
        <v>7976</v>
      </c>
      <c r="AE4424" s="10" t="s">
        <v>7977</v>
      </c>
      <c r="AF4424" s="10" t="s">
        <v>32</v>
      </c>
    </row>
    <row r="4425" spans="30:32" x14ac:dyDescent="0.2">
      <c r="AD4425" s="11" t="s">
        <v>7978</v>
      </c>
      <c r="AE4425" s="10" t="s">
        <v>7979</v>
      </c>
      <c r="AF4425" s="10" t="s">
        <v>32</v>
      </c>
    </row>
    <row r="4426" spans="30:32" x14ac:dyDescent="0.2">
      <c r="AD4426" s="11" t="s">
        <v>7980</v>
      </c>
      <c r="AE4426" s="10" t="s">
        <v>7981</v>
      </c>
      <c r="AF4426" s="10" t="s">
        <v>32</v>
      </c>
    </row>
    <row r="4427" spans="30:32" x14ac:dyDescent="0.2">
      <c r="AD4427" s="11" t="s">
        <v>7982</v>
      </c>
      <c r="AE4427" s="10" t="s">
        <v>7983</v>
      </c>
      <c r="AF4427" s="10" t="s">
        <v>32</v>
      </c>
    </row>
    <row r="4428" spans="30:32" x14ac:dyDescent="0.2">
      <c r="AD4428" s="11" t="s">
        <v>7984</v>
      </c>
      <c r="AE4428" s="10" t="s">
        <v>7985</v>
      </c>
      <c r="AF4428" s="10" t="s">
        <v>32</v>
      </c>
    </row>
    <row r="4429" spans="30:32" x14ac:dyDescent="0.2">
      <c r="AD4429" s="11" t="s">
        <v>7986</v>
      </c>
      <c r="AE4429" s="10" t="s">
        <v>7987</v>
      </c>
      <c r="AF4429" s="10" t="s">
        <v>32</v>
      </c>
    </row>
    <row r="4430" spans="30:32" x14ac:dyDescent="0.2">
      <c r="AD4430" s="11" t="s">
        <v>7988</v>
      </c>
      <c r="AE4430" s="10" t="s">
        <v>7989</v>
      </c>
      <c r="AF4430" s="10" t="s">
        <v>32</v>
      </c>
    </row>
    <row r="4431" spans="30:32" x14ac:dyDescent="0.2">
      <c r="AD4431" s="11" t="s">
        <v>7990</v>
      </c>
      <c r="AE4431" s="10" t="s">
        <v>7991</v>
      </c>
      <c r="AF4431" s="10" t="s">
        <v>32</v>
      </c>
    </row>
    <row r="4432" spans="30:32" x14ac:dyDescent="0.2">
      <c r="AD4432" s="11" t="s">
        <v>7992</v>
      </c>
      <c r="AE4432" s="10" t="s">
        <v>7993</v>
      </c>
      <c r="AF4432" s="10" t="s">
        <v>32</v>
      </c>
    </row>
    <row r="4433" spans="30:32" x14ac:dyDescent="0.2">
      <c r="AD4433" s="11" t="s">
        <v>7994</v>
      </c>
      <c r="AE4433" s="10" t="s">
        <v>7995</v>
      </c>
      <c r="AF4433" s="10" t="s">
        <v>32</v>
      </c>
    </row>
    <row r="4434" spans="30:32" x14ac:dyDescent="0.2">
      <c r="AD4434" s="11" t="s">
        <v>7996</v>
      </c>
      <c r="AE4434" s="10" t="s">
        <v>7997</v>
      </c>
      <c r="AF4434" s="10" t="s">
        <v>32</v>
      </c>
    </row>
    <row r="4435" spans="30:32" x14ac:dyDescent="0.2">
      <c r="AD4435" s="11" t="s">
        <v>7998</v>
      </c>
      <c r="AE4435" s="10" t="s">
        <v>7999</v>
      </c>
      <c r="AF4435" s="10" t="s">
        <v>32</v>
      </c>
    </row>
    <row r="4436" spans="30:32" x14ac:dyDescent="0.2">
      <c r="AD4436" s="11" t="s">
        <v>8000</v>
      </c>
      <c r="AE4436" s="10" t="s">
        <v>8001</v>
      </c>
      <c r="AF4436" s="10" t="s">
        <v>32</v>
      </c>
    </row>
    <row r="4437" spans="30:32" x14ac:dyDescent="0.2">
      <c r="AD4437" s="11" t="s">
        <v>8002</v>
      </c>
      <c r="AE4437" s="10" t="s">
        <v>8003</v>
      </c>
      <c r="AF4437" s="10" t="s">
        <v>32</v>
      </c>
    </row>
    <row r="4438" spans="30:32" x14ac:dyDescent="0.2">
      <c r="AD4438" s="11" t="s">
        <v>8004</v>
      </c>
      <c r="AE4438" s="10" t="s">
        <v>8005</v>
      </c>
      <c r="AF4438" s="10" t="s">
        <v>32</v>
      </c>
    </row>
    <row r="4439" spans="30:32" x14ac:dyDescent="0.2">
      <c r="AD4439" s="11" t="s">
        <v>8006</v>
      </c>
      <c r="AE4439" s="10" t="s">
        <v>8007</v>
      </c>
      <c r="AF4439" s="10" t="s">
        <v>32</v>
      </c>
    </row>
    <row r="4440" spans="30:32" x14ac:dyDescent="0.2">
      <c r="AD4440" s="11" t="s">
        <v>8008</v>
      </c>
      <c r="AE4440" s="10" t="s">
        <v>8009</v>
      </c>
      <c r="AF4440" s="10" t="s">
        <v>32</v>
      </c>
    </row>
    <row r="4441" spans="30:32" x14ac:dyDescent="0.2">
      <c r="AD4441" s="11" t="s">
        <v>8010</v>
      </c>
      <c r="AE4441" s="10" t="s">
        <v>8011</v>
      </c>
      <c r="AF4441" s="10" t="s">
        <v>32</v>
      </c>
    </row>
    <row r="4442" spans="30:32" x14ac:dyDescent="0.2">
      <c r="AD4442" s="11" t="s">
        <v>8012</v>
      </c>
      <c r="AE4442" s="10" t="s">
        <v>8013</v>
      </c>
      <c r="AF4442" s="10" t="s">
        <v>32</v>
      </c>
    </row>
    <row r="4443" spans="30:32" x14ac:dyDescent="0.2">
      <c r="AD4443" s="11" t="s">
        <v>8014</v>
      </c>
      <c r="AE4443" s="10" t="s">
        <v>8015</v>
      </c>
      <c r="AF4443" s="10" t="s">
        <v>32</v>
      </c>
    </row>
    <row r="4444" spans="30:32" x14ac:dyDescent="0.2">
      <c r="AD4444" s="11" t="s">
        <v>8016</v>
      </c>
      <c r="AE4444" s="10" t="s">
        <v>8017</v>
      </c>
      <c r="AF4444" s="10" t="s">
        <v>32</v>
      </c>
    </row>
    <row r="4445" spans="30:32" x14ac:dyDescent="0.2">
      <c r="AD4445" s="11" t="s">
        <v>8018</v>
      </c>
      <c r="AE4445" s="10" t="s">
        <v>8019</v>
      </c>
      <c r="AF4445" s="10" t="s">
        <v>32</v>
      </c>
    </row>
    <row r="4446" spans="30:32" x14ac:dyDescent="0.2">
      <c r="AD4446" s="11" t="s">
        <v>8020</v>
      </c>
      <c r="AE4446" s="10" t="s">
        <v>8021</v>
      </c>
      <c r="AF4446" s="10" t="s">
        <v>32</v>
      </c>
    </row>
    <row r="4447" spans="30:32" x14ac:dyDescent="0.2">
      <c r="AD4447" s="11" t="s">
        <v>8022</v>
      </c>
      <c r="AE4447" s="10" t="s">
        <v>8023</v>
      </c>
      <c r="AF4447" s="10" t="s">
        <v>32</v>
      </c>
    </row>
    <row r="4448" spans="30:32" x14ac:dyDescent="0.2">
      <c r="AD4448" s="11" t="s">
        <v>8024</v>
      </c>
      <c r="AE4448" s="10" t="s">
        <v>8025</v>
      </c>
      <c r="AF4448" s="10" t="s">
        <v>32</v>
      </c>
    </row>
    <row r="4449" spans="30:32" x14ac:dyDescent="0.2">
      <c r="AD4449" s="11" t="s">
        <v>8026</v>
      </c>
      <c r="AE4449" s="10" t="s">
        <v>8027</v>
      </c>
      <c r="AF4449" s="10" t="s">
        <v>32</v>
      </c>
    </row>
    <row r="4450" spans="30:32" x14ac:dyDescent="0.2">
      <c r="AD4450" s="11" t="s">
        <v>8028</v>
      </c>
      <c r="AE4450" s="10" t="s">
        <v>8029</v>
      </c>
      <c r="AF4450" s="10" t="s">
        <v>32</v>
      </c>
    </row>
    <row r="4451" spans="30:32" x14ac:dyDescent="0.2">
      <c r="AD4451" s="11" t="s">
        <v>8030</v>
      </c>
      <c r="AE4451" s="10" t="s">
        <v>8031</v>
      </c>
      <c r="AF4451" s="10" t="s">
        <v>32</v>
      </c>
    </row>
    <row r="4452" spans="30:32" x14ac:dyDescent="0.2">
      <c r="AD4452" s="11" t="s">
        <v>8032</v>
      </c>
      <c r="AE4452" s="10" t="s">
        <v>8033</v>
      </c>
      <c r="AF4452" s="10" t="s">
        <v>32</v>
      </c>
    </row>
    <row r="4453" spans="30:32" x14ac:dyDescent="0.2">
      <c r="AD4453" s="11" t="s">
        <v>8034</v>
      </c>
      <c r="AE4453" s="10" t="s">
        <v>8035</v>
      </c>
      <c r="AF4453" s="10" t="s">
        <v>32</v>
      </c>
    </row>
    <row r="4454" spans="30:32" x14ac:dyDescent="0.2">
      <c r="AD4454" s="11" t="s">
        <v>8036</v>
      </c>
      <c r="AE4454" s="10" t="s">
        <v>8037</v>
      </c>
      <c r="AF4454" s="10" t="s">
        <v>32</v>
      </c>
    </row>
    <row r="4455" spans="30:32" x14ac:dyDescent="0.2">
      <c r="AD4455" s="11" t="s">
        <v>8038</v>
      </c>
      <c r="AE4455" s="10" t="s">
        <v>3671</v>
      </c>
      <c r="AF4455" s="10" t="s">
        <v>32</v>
      </c>
    </row>
    <row r="4456" spans="30:32" x14ac:dyDescent="0.2">
      <c r="AD4456" s="11" t="s">
        <v>8039</v>
      </c>
      <c r="AE4456" s="10" t="s">
        <v>8040</v>
      </c>
      <c r="AF4456" s="10" t="s">
        <v>32</v>
      </c>
    </row>
    <row r="4457" spans="30:32" x14ac:dyDescent="0.2">
      <c r="AD4457" s="11" t="s">
        <v>8041</v>
      </c>
      <c r="AE4457" s="10" t="s">
        <v>8042</v>
      </c>
      <c r="AF4457" s="10" t="s">
        <v>32</v>
      </c>
    </row>
    <row r="4458" spans="30:32" x14ac:dyDescent="0.2">
      <c r="AD4458" s="11" t="s">
        <v>8043</v>
      </c>
      <c r="AE4458" s="10" t="s">
        <v>8044</v>
      </c>
      <c r="AF4458" s="10" t="s">
        <v>32</v>
      </c>
    </row>
    <row r="4459" spans="30:32" x14ac:dyDescent="0.2">
      <c r="AD4459" s="11" t="s">
        <v>8045</v>
      </c>
      <c r="AE4459" s="10" t="s">
        <v>8044</v>
      </c>
      <c r="AF4459" s="10" t="s">
        <v>32</v>
      </c>
    </row>
    <row r="4460" spans="30:32" x14ac:dyDescent="0.2">
      <c r="AD4460" s="11" t="s">
        <v>8046</v>
      </c>
      <c r="AE4460" s="10" t="s">
        <v>1555</v>
      </c>
      <c r="AF4460" s="10" t="s">
        <v>32</v>
      </c>
    </row>
    <row r="4461" spans="30:32" x14ac:dyDescent="0.2">
      <c r="AD4461" s="11" t="s">
        <v>8047</v>
      </c>
      <c r="AE4461" s="10" t="s">
        <v>2692</v>
      </c>
      <c r="AF4461" s="10" t="s">
        <v>32</v>
      </c>
    </row>
    <row r="4462" spans="30:32" x14ac:dyDescent="0.2">
      <c r="AD4462" s="11" t="s">
        <v>8048</v>
      </c>
      <c r="AE4462" s="10" t="s">
        <v>8049</v>
      </c>
      <c r="AF4462" s="10" t="s">
        <v>32</v>
      </c>
    </row>
    <row r="4463" spans="30:32" x14ac:dyDescent="0.2">
      <c r="AD4463" s="11" t="s">
        <v>8050</v>
      </c>
      <c r="AE4463" s="10" t="s">
        <v>8051</v>
      </c>
      <c r="AF4463" s="10" t="s">
        <v>32</v>
      </c>
    </row>
    <row r="4464" spans="30:32" x14ac:dyDescent="0.2">
      <c r="AD4464" s="11" t="s">
        <v>8052</v>
      </c>
      <c r="AE4464" s="10" t="s">
        <v>8053</v>
      </c>
      <c r="AF4464" s="10" t="s">
        <v>32</v>
      </c>
    </row>
    <row r="4465" spans="30:32" x14ac:dyDescent="0.2">
      <c r="AD4465" s="11" t="s">
        <v>8054</v>
      </c>
      <c r="AE4465" s="10" t="s">
        <v>3874</v>
      </c>
      <c r="AF4465" s="10" t="s">
        <v>32</v>
      </c>
    </row>
    <row r="4466" spans="30:32" x14ac:dyDescent="0.2">
      <c r="AD4466" s="11" t="s">
        <v>8055</v>
      </c>
      <c r="AE4466" s="10" t="s">
        <v>8056</v>
      </c>
      <c r="AF4466" s="10" t="s">
        <v>32</v>
      </c>
    </row>
    <row r="4467" spans="30:32" x14ac:dyDescent="0.2">
      <c r="AD4467" s="11" t="s">
        <v>8057</v>
      </c>
      <c r="AE4467" s="10" t="s">
        <v>8058</v>
      </c>
      <c r="AF4467" s="10" t="s">
        <v>32</v>
      </c>
    </row>
    <row r="4468" spans="30:32" x14ac:dyDescent="0.2">
      <c r="AD4468" s="11" t="s">
        <v>8059</v>
      </c>
      <c r="AE4468" s="10" t="s">
        <v>686</v>
      </c>
      <c r="AF4468" s="10" t="s">
        <v>32</v>
      </c>
    </row>
    <row r="4469" spans="30:32" x14ac:dyDescent="0.2">
      <c r="AD4469" s="11" t="s">
        <v>8060</v>
      </c>
      <c r="AE4469" s="10" t="s">
        <v>8061</v>
      </c>
      <c r="AF4469" s="10" t="s">
        <v>32</v>
      </c>
    </row>
    <row r="4470" spans="30:32" x14ac:dyDescent="0.2">
      <c r="AD4470" s="11" t="s">
        <v>8062</v>
      </c>
      <c r="AE4470" s="10" t="s">
        <v>8063</v>
      </c>
      <c r="AF4470" s="10" t="s">
        <v>32</v>
      </c>
    </row>
    <row r="4471" spans="30:32" x14ac:dyDescent="0.2">
      <c r="AD4471" s="11" t="s">
        <v>8064</v>
      </c>
      <c r="AE4471" s="10" t="s">
        <v>8063</v>
      </c>
      <c r="AF4471" s="10" t="s">
        <v>32</v>
      </c>
    </row>
    <row r="4472" spans="30:32" x14ac:dyDescent="0.2">
      <c r="AD4472" s="11" t="s">
        <v>8065</v>
      </c>
      <c r="AE4472" s="10" t="s">
        <v>8063</v>
      </c>
      <c r="AF4472" s="10" t="s">
        <v>32</v>
      </c>
    </row>
    <row r="4473" spans="30:32" x14ac:dyDescent="0.2">
      <c r="AD4473" s="11" t="s">
        <v>8066</v>
      </c>
      <c r="AE4473" s="10" t="s">
        <v>8063</v>
      </c>
      <c r="AF4473" s="10" t="s">
        <v>32</v>
      </c>
    </row>
    <row r="4474" spans="30:32" x14ac:dyDescent="0.2">
      <c r="AD4474" s="11" t="s">
        <v>8067</v>
      </c>
      <c r="AE4474" s="10" t="s">
        <v>8063</v>
      </c>
      <c r="AF4474" s="10" t="s">
        <v>32</v>
      </c>
    </row>
    <row r="4475" spans="30:32" x14ac:dyDescent="0.2">
      <c r="AD4475" s="11" t="s">
        <v>8068</v>
      </c>
      <c r="AE4475" s="10" t="s">
        <v>8063</v>
      </c>
      <c r="AF4475" s="10" t="s">
        <v>32</v>
      </c>
    </row>
    <row r="4476" spans="30:32" x14ac:dyDescent="0.2">
      <c r="AD4476" s="11" t="s">
        <v>8069</v>
      </c>
      <c r="AE4476" s="10" t="s">
        <v>8063</v>
      </c>
      <c r="AF4476" s="10" t="s">
        <v>32</v>
      </c>
    </row>
    <row r="4477" spans="30:32" x14ac:dyDescent="0.2">
      <c r="AD4477" s="11" t="s">
        <v>8070</v>
      </c>
      <c r="AE4477" s="10" t="s">
        <v>8063</v>
      </c>
      <c r="AF4477" s="10" t="s">
        <v>32</v>
      </c>
    </row>
    <row r="4478" spans="30:32" x14ac:dyDescent="0.2">
      <c r="AD4478" s="11" t="s">
        <v>8071</v>
      </c>
      <c r="AE4478" s="10" t="s">
        <v>8063</v>
      </c>
      <c r="AF4478" s="10" t="s">
        <v>32</v>
      </c>
    </row>
    <row r="4479" spans="30:32" x14ac:dyDescent="0.2">
      <c r="AD4479" s="11" t="s">
        <v>8072</v>
      </c>
      <c r="AE4479" s="10" t="s">
        <v>8063</v>
      </c>
      <c r="AF4479" s="10" t="s">
        <v>32</v>
      </c>
    </row>
    <row r="4480" spans="30:32" x14ac:dyDescent="0.2">
      <c r="AD4480" s="11" t="s">
        <v>8073</v>
      </c>
      <c r="AE4480" s="10" t="s">
        <v>8063</v>
      </c>
      <c r="AF4480" s="10" t="s">
        <v>32</v>
      </c>
    </row>
    <row r="4481" spans="30:32" x14ac:dyDescent="0.2">
      <c r="AD4481" s="11" t="s">
        <v>8074</v>
      </c>
      <c r="AE4481" s="10" t="s">
        <v>8063</v>
      </c>
      <c r="AF4481" s="10" t="s">
        <v>32</v>
      </c>
    </row>
    <row r="4482" spans="30:32" x14ac:dyDescent="0.2">
      <c r="AD4482" s="11" t="s">
        <v>8075</v>
      </c>
      <c r="AE4482" s="10" t="s">
        <v>8063</v>
      </c>
      <c r="AF4482" s="10" t="s">
        <v>32</v>
      </c>
    </row>
    <row r="4483" spans="30:32" x14ac:dyDescent="0.2">
      <c r="AD4483" s="11" t="s">
        <v>8076</v>
      </c>
      <c r="AE4483" s="10" t="s">
        <v>8063</v>
      </c>
      <c r="AF4483" s="10" t="s">
        <v>32</v>
      </c>
    </row>
    <row r="4484" spans="30:32" x14ac:dyDescent="0.2">
      <c r="AD4484" s="11" t="s">
        <v>8077</v>
      </c>
      <c r="AE4484" s="10" t="s">
        <v>8063</v>
      </c>
      <c r="AF4484" s="10" t="s">
        <v>32</v>
      </c>
    </row>
    <row r="4485" spans="30:32" x14ac:dyDescent="0.2">
      <c r="AD4485" s="11" t="s">
        <v>8078</v>
      </c>
      <c r="AE4485" s="10" t="s">
        <v>8063</v>
      </c>
      <c r="AF4485" s="10" t="s">
        <v>32</v>
      </c>
    </row>
    <row r="4486" spans="30:32" x14ac:dyDescent="0.2">
      <c r="AD4486" s="11" t="s">
        <v>8079</v>
      </c>
      <c r="AE4486" s="10" t="s">
        <v>8063</v>
      </c>
      <c r="AF4486" s="10" t="s">
        <v>32</v>
      </c>
    </row>
    <row r="4487" spans="30:32" x14ac:dyDescent="0.2">
      <c r="AD4487" s="11" t="s">
        <v>8080</v>
      </c>
      <c r="AE4487" s="10" t="s">
        <v>8063</v>
      </c>
      <c r="AF4487" s="10" t="s">
        <v>32</v>
      </c>
    </row>
    <row r="4488" spans="30:32" x14ac:dyDescent="0.2">
      <c r="AD4488" s="11" t="s">
        <v>8081</v>
      </c>
      <c r="AE4488" s="10" t="s">
        <v>8063</v>
      </c>
      <c r="AF4488" s="10" t="s">
        <v>32</v>
      </c>
    </row>
    <row r="4489" spans="30:32" x14ac:dyDescent="0.2">
      <c r="AD4489" s="11" t="s">
        <v>8082</v>
      </c>
      <c r="AE4489" s="10" t="s">
        <v>8063</v>
      </c>
      <c r="AF4489" s="10" t="s">
        <v>32</v>
      </c>
    </row>
    <row r="4490" spans="30:32" x14ac:dyDescent="0.2">
      <c r="AD4490" s="11" t="s">
        <v>8083</v>
      </c>
      <c r="AE4490" s="10" t="s">
        <v>8063</v>
      </c>
      <c r="AF4490" s="10" t="s">
        <v>32</v>
      </c>
    </row>
    <row r="4491" spans="30:32" x14ac:dyDescent="0.2">
      <c r="AD4491" s="11" t="s">
        <v>8084</v>
      </c>
      <c r="AE4491" s="10" t="s">
        <v>8063</v>
      </c>
      <c r="AF4491" s="10" t="s">
        <v>32</v>
      </c>
    </row>
    <row r="4492" spans="30:32" x14ac:dyDescent="0.2">
      <c r="AD4492" s="11" t="s">
        <v>8085</v>
      </c>
      <c r="AE4492" s="10" t="s">
        <v>8063</v>
      </c>
      <c r="AF4492" s="10" t="s">
        <v>32</v>
      </c>
    </row>
    <row r="4493" spans="30:32" x14ac:dyDescent="0.2">
      <c r="AD4493" s="11" t="s">
        <v>8086</v>
      </c>
      <c r="AE4493" s="10" t="s">
        <v>8063</v>
      </c>
      <c r="AF4493" s="10" t="s">
        <v>32</v>
      </c>
    </row>
    <row r="4494" spans="30:32" x14ac:dyDescent="0.2">
      <c r="AD4494" s="11" t="s">
        <v>8087</v>
      </c>
      <c r="AE4494" s="10" t="s">
        <v>8063</v>
      </c>
      <c r="AF4494" s="10" t="s">
        <v>32</v>
      </c>
    </row>
    <row r="4495" spans="30:32" x14ac:dyDescent="0.2">
      <c r="AD4495" s="11" t="s">
        <v>8088</v>
      </c>
      <c r="AE4495" s="10" t="s">
        <v>8063</v>
      </c>
      <c r="AF4495" s="10" t="s">
        <v>32</v>
      </c>
    </row>
    <row r="4496" spans="30:32" x14ac:dyDescent="0.2">
      <c r="AD4496" s="11" t="s">
        <v>8089</v>
      </c>
      <c r="AE4496" s="10" t="s">
        <v>8063</v>
      </c>
      <c r="AF4496" s="10" t="s">
        <v>32</v>
      </c>
    </row>
    <row r="4497" spans="30:32" x14ac:dyDescent="0.2">
      <c r="AD4497" s="11" t="s">
        <v>8090</v>
      </c>
      <c r="AE4497" s="10" t="s">
        <v>8063</v>
      </c>
      <c r="AF4497" s="10" t="s">
        <v>32</v>
      </c>
    </row>
    <row r="4498" spans="30:32" x14ac:dyDescent="0.2">
      <c r="AD4498" s="11" t="s">
        <v>8091</v>
      </c>
      <c r="AE4498" s="10" t="s">
        <v>8092</v>
      </c>
      <c r="AF4498" s="10" t="s">
        <v>32</v>
      </c>
    </row>
    <row r="4499" spans="30:32" x14ac:dyDescent="0.2">
      <c r="AD4499" s="11" t="s">
        <v>8093</v>
      </c>
      <c r="AE4499" s="10" t="s">
        <v>8094</v>
      </c>
      <c r="AF4499" s="10" t="s">
        <v>32</v>
      </c>
    </row>
    <row r="4500" spans="30:32" x14ac:dyDescent="0.2">
      <c r="AD4500" s="11" t="s">
        <v>8095</v>
      </c>
      <c r="AE4500" s="10" t="s">
        <v>8096</v>
      </c>
      <c r="AF4500" s="10" t="s">
        <v>32</v>
      </c>
    </row>
    <row r="4501" spans="30:32" x14ac:dyDescent="0.2">
      <c r="AD4501" s="11" t="s">
        <v>8097</v>
      </c>
      <c r="AE4501" s="10" t="s">
        <v>8098</v>
      </c>
      <c r="AF4501" s="10" t="s">
        <v>32</v>
      </c>
    </row>
    <row r="4502" spans="30:32" x14ac:dyDescent="0.2">
      <c r="AD4502" s="11" t="s">
        <v>8099</v>
      </c>
      <c r="AE4502" s="10" t="s">
        <v>8100</v>
      </c>
      <c r="AF4502" s="10" t="s">
        <v>32</v>
      </c>
    </row>
    <row r="4503" spans="30:32" x14ac:dyDescent="0.2">
      <c r="AD4503" s="11" t="s">
        <v>8101</v>
      </c>
      <c r="AE4503" s="10" t="s">
        <v>8102</v>
      </c>
      <c r="AF4503" s="10" t="s">
        <v>32</v>
      </c>
    </row>
    <row r="4504" spans="30:32" x14ac:dyDescent="0.2">
      <c r="AD4504" s="11" t="s">
        <v>8103</v>
      </c>
      <c r="AE4504" s="10" t="s">
        <v>8104</v>
      </c>
      <c r="AF4504" s="10" t="s">
        <v>32</v>
      </c>
    </row>
    <row r="4505" spans="30:32" x14ac:dyDescent="0.2">
      <c r="AD4505" s="11" t="s">
        <v>8105</v>
      </c>
      <c r="AE4505" s="10" t="s">
        <v>8106</v>
      </c>
      <c r="AF4505" s="10" t="s">
        <v>32</v>
      </c>
    </row>
    <row r="4506" spans="30:32" x14ac:dyDescent="0.2">
      <c r="AD4506" s="11" t="s">
        <v>8107</v>
      </c>
      <c r="AE4506" s="10" t="s">
        <v>8108</v>
      </c>
      <c r="AF4506" s="10" t="s">
        <v>32</v>
      </c>
    </row>
    <row r="4507" spans="30:32" x14ac:dyDescent="0.2">
      <c r="AD4507" s="11" t="s">
        <v>8109</v>
      </c>
      <c r="AE4507" s="10" t="s">
        <v>2725</v>
      </c>
      <c r="AF4507" s="10" t="s">
        <v>32</v>
      </c>
    </row>
    <row r="4508" spans="30:32" x14ac:dyDescent="0.2">
      <c r="AD4508" s="11" t="s">
        <v>8110</v>
      </c>
      <c r="AE4508" s="10" t="s">
        <v>2725</v>
      </c>
      <c r="AF4508" s="10" t="s">
        <v>32</v>
      </c>
    </row>
    <row r="4509" spans="30:32" x14ac:dyDescent="0.2">
      <c r="AD4509" s="11" t="s">
        <v>8111</v>
      </c>
      <c r="AE4509" s="10" t="s">
        <v>2725</v>
      </c>
      <c r="AF4509" s="10" t="s">
        <v>32</v>
      </c>
    </row>
    <row r="4510" spans="30:32" x14ac:dyDescent="0.2">
      <c r="AD4510" s="11" t="s">
        <v>8112</v>
      </c>
      <c r="AE4510" s="10" t="s">
        <v>2725</v>
      </c>
      <c r="AF4510" s="10" t="s">
        <v>32</v>
      </c>
    </row>
    <row r="4511" spans="30:32" x14ac:dyDescent="0.2">
      <c r="AD4511" s="11" t="s">
        <v>8113</v>
      </c>
      <c r="AE4511" s="10" t="s">
        <v>8114</v>
      </c>
      <c r="AF4511" s="10" t="s">
        <v>32</v>
      </c>
    </row>
    <row r="4512" spans="30:32" x14ac:dyDescent="0.2">
      <c r="AD4512" s="11" t="s">
        <v>8115</v>
      </c>
      <c r="AE4512" s="10" t="s">
        <v>8116</v>
      </c>
      <c r="AF4512" s="10" t="s">
        <v>32</v>
      </c>
    </row>
    <row r="4513" spans="30:32" x14ac:dyDescent="0.2">
      <c r="AD4513" s="11" t="s">
        <v>8117</v>
      </c>
      <c r="AE4513" s="10" t="s">
        <v>8118</v>
      </c>
      <c r="AF4513" s="10" t="s">
        <v>32</v>
      </c>
    </row>
    <row r="4514" spans="30:32" x14ac:dyDescent="0.2">
      <c r="AD4514" s="11" t="s">
        <v>8119</v>
      </c>
      <c r="AE4514" s="10" t="s">
        <v>8120</v>
      </c>
      <c r="AF4514" s="10" t="s">
        <v>32</v>
      </c>
    </row>
    <row r="4515" spans="30:32" x14ac:dyDescent="0.2">
      <c r="AD4515" s="11" t="s">
        <v>8121</v>
      </c>
      <c r="AE4515" s="10" t="s">
        <v>8122</v>
      </c>
      <c r="AF4515" s="10" t="s">
        <v>32</v>
      </c>
    </row>
    <row r="4516" spans="30:32" x14ac:dyDescent="0.2">
      <c r="AD4516" s="11" t="s">
        <v>8123</v>
      </c>
      <c r="AE4516" s="10" t="s">
        <v>8124</v>
      </c>
      <c r="AF4516" s="10" t="s">
        <v>32</v>
      </c>
    </row>
    <row r="4517" spans="30:32" x14ac:dyDescent="0.2">
      <c r="AD4517" s="11" t="s">
        <v>8125</v>
      </c>
      <c r="AE4517" s="10" t="s">
        <v>8126</v>
      </c>
      <c r="AF4517" s="10" t="s">
        <v>32</v>
      </c>
    </row>
    <row r="4518" spans="30:32" x14ac:dyDescent="0.2">
      <c r="AD4518" s="11" t="s">
        <v>8127</v>
      </c>
      <c r="AE4518" s="10" t="s">
        <v>8128</v>
      </c>
      <c r="AF4518" s="10" t="s">
        <v>32</v>
      </c>
    </row>
    <row r="4519" spans="30:32" x14ac:dyDescent="0.2">
      <c r="AD4519" s="11" t="s">
        <v>8129</v>
      </c>
      <c r="AE4519" s="10" t="s">
        <v>8130</v>
      </c>
      <c r="AF4519" s="10" t="s">
        <v>32</v>
      </c>
    </row>
    <row r="4520" spans="30:32" x14ac:dyDescent="0.2">
      <c r="AD4520" s="11" t="s">
        <v>8131</v>
      </c>
      <c r="AE4520" s="10" t="s">
        <v>8132</v>
      </c>
      <c r="AF4520" s="10" t="s">
        <v>32</v>
      </c>
    </row>
    <row r="4521" spans="30:32" x14ac:dyDescent="0.2">
      <c r="AD4521" s="11" t="s">
        <v>8133</v>
      </c>
      <c r="AE4521" s="10" t="s">
        <v>8132</v>
      </c>
      <c r="AF4521" s="10" t="s">
        <v>32</v>
      </c>
    </row>
    <row r="4522" spans="30:32" x14ac:dyDescent="0.2">
      <c r="AD4522" s="11" t="s">
        <v>8134</v>
      </c>
      <c r="AE4522" s="10" t="s">
        <v>8132</v>
      </c>
      <c r="AF4522" s="10" t="s">
        <v>32</v>
      </c>
    </row>
    <row r="4523" spans="30:32" x14ac:dyDescent="0.2">
      <c r="AD4523" s="11" t="s">
        <v>8135</v>
      </c>
      <c r="AE4523" s="10" t="s">
        <v>8132</v>
      </c>
      <c r="AF4523" s="10" t="s">
        <v>32</v>
      </c>
    </row>
    <row r="4524" spans="30:32" x14ac:dyDescent="0.2">
      <c r="AD4524" s="11" t="s">
        <v>8136</v>
      </c>
      <c r="AE4524" s="10" t="s">
        <v>8132</v>
      </c>
      <c r="AF4524" s="10" t="s">
        <v>32</v>
      </c>
    </row>
    <row r="4525" spans="30:32" x14ac:dyDescent="0.2">
      <c r="AD4525" s="11" t="s">
        <v>8137</v>
      </c>
      <c r="AE4525" s="10" t="s">
        <v>8132</v>
      </c>
      <c r="AF4525" s="10" t="s">
        <v>32</v>
      </c>
    </row>
    <row r="4526" spans="30:32" x14ac:dyDescent="0.2">
      <c r="AD4526" s="11" t="s">
        <v>8138</v>
      </c>
      <c r="AE4526" s="10" t="s">
        <v>8139</v>
      </c>
      <c r="AF4526" s="10" t="s">
        <v>32</v>
      </c>
    </row>
    <row r="4527" spans="30:32" x14ac:dyDescent="0.2">
      <c r="AD4527" s="11" t="s">
        <v>8140</v>
      </c>
      <c r="AE4527" s="10" t="s">
        <v>8141</v>
      </c>
      <c r="AF4527" s="10" t="s">
        <v>32</v>
      </c>
    </row>
    <row r="4528" spans="30:32" x14ac:dyDescent="0.2">
      <c r="AD4528" s="11" t="s">
        <v>8142</v>
      </c>
      <c r="AE4528" s="10" t="s">
        <v>8143</v>
      </c>
      <c r="AF4528" s="10" t="s">
        <v>32</v>
      </c>
    </row>
    <row r="4529" spans="30:32" x14ac:dyDescent="0.2">
      <c r="AD4529" s="11" t="s">
        <v>8144</v>
      </c>
      <c r="AE4529" s="10" t="s">
        <v>8145</v>
      </c>
      <c r="AF4529" s="10" t="s">
        <v>32</v>
      </c>
    </row>
    <row r="4530" spans="30:32" x14ac:dyDescent="0.2">
      <c r="AD4530" s="11" t="s">
        <v>8146</v>
      </c>
      <c r="AE4530" s="10" t="s">
        <v>3756</v>
      </c>
      <c r="AF4530" s="10" t="s">
        <v>32</v>
      </c>
    </row>
    <row r="4531" spans="30:32" x14ac:dyDescent="0.2">
      <c r="AD4531" s="11" t="s">
        <v>8147</v>
      </c>
      <c r="AE4531" s="10" t="s">
        <v>8148</v>
      </c>
      <c r="AF4531" s="10" t="s">
        <v>32</v>
      </c>
    </row>
    <row r="4532" spans="30:32" x14ac:dyDescent="0.2">
      <c r="AD4532" s="11" t="s">
        <v>8149</v>
      </c>
      <c r="AE4532" s="10" t="s">
        <v>5249</v>
      </c>
      <c r="AF4532" s="10" t="s">
        <v>32</v>
      </c>
    </row>
    <row r="4533" spans="30:32" x14ac:dyDescent="0.2">
      <c r="AD4533" s="11" t="s">
        <v>8150</v>
      </c>
      <c r="AE4533" s="10" t="s">
        <v>8151</v>
      </c>
      <c r="AF4533" s="10" t="s">
        <v>32</v>
      </c>
    </row>
    <row r="4534" spans="30:32" x14ac:dyDescent="0.2">
      <c r="AD4534" s="11" t="s">
        <v>8152</v>
      </c>
      <c r="AE4534" s="10" t="s">
        <v>8153</v>
      </c>
      <c r="AF4534" s="10" t="s">
        <v>32</v>
      </c>
    </row>
    <row r="4535" spans="30:32" x14ac:dyDescent="0.2">
      <c r="AD4535" s="11" t="s">
        <v>8154</v>
      </c>
      <c r="AE4535" s="10" t="s">
        <v>8153</v>
      </c>
      <c r="AF4535" s="10" t="s">
        <v>32</v>
      </c>
    </row>
    <row r="4536" spans="30:32" x14ac:dyDescent="0.2">
      <c r="AD4536" s="11" t="s">
        <v>8155</v>
      </c>
      <c r="AE4536" s="10" t="s">
        <v>8156</v>
      </c>
      <c r="AF4536" s="10" t="s">
        <v>32</v>
      </c>
    </row>
    <row r="4537" spans="30:32" x14ac:dyDescent="0.2">
      <c r="AD4537" s="11" t="s">
        <v>8157</v>
      </c>
      <c r="AE4537" s="10" t="s">
        <v>8158</v>
      </c>
      <c r="AF4537" s="10" t="s">
        <v>32</v>
      </c>
    </row>
    <row r="4538" spans="30:32" x14ac:dyDescent="0.2">
      <c r="AD4538" s="11" t="s">
        <v>8159</v>
      </c>
      <c r="AE4538" s="10" t="s">
        <v>8160</v>
      </c>
      <c r="AF4538" s="10" t="s">
        <v>32</v>
      </c>
    </row>
    <row r="4539" spans="30:32" x14ac:dyDescent="0.2">
      <c r="AD4539" s="11" t="s">
        <v>8161</v>
      </c>
      <c r="AE4539" s="10" t="s">
        <v>8162</v>
      </c>
      <c r="AF4539" s="10" t="s">
        <v>32</v>
      </c>
    </row>
    <row r="4540" spans="30:32" x14ac:dyDescent="0.2">
      <c r="AD4540" s="11" t="s">
        <v>8163</v>
      </c>
      <c r="AE4540" s="10" t="s">
        <v>8164</v>
      </c>
      <c r="AF4540" s="10" t="s">
        <v>32</v>
      </c>
    </row>
    <row r="4541" spans="30:32" x14ac:dyDescent="0.2">
      <c r="AD4541" s="11" t="s">
        <v>8165</v>
      </c>
      <c r="AE4541" s="10" t="s">
        <v>8166</v>
      </c>
      <c r="AF4541" s="10" t="s">
        <v>32</v>
      </c>
    </row>
    <row r="4542" spans="30:32" x14ac:dyDescent="0.2">
      <c r="AD4542" s="11" t="s">
        <v>8167</v>
      </c>
      <c r="AE4542" s="10" t="s">
        <v>8168</v>
      </c>
      <c r="AF4542" s="10" t="s">
        <v>32</v>
      </c>
    </row>
    <row r="4543" spans="30:32" x14ac:dyDescent="0.2">
      <c r="AD4543" s="11" t="s">
        <v>8169</v>
      </c>
      <c r="AE4543" s="10" t="s">
        <v>8170</v>
      </c>
      <c r="AF4543" s="10" t="s">
        <v>32</v>
      </c>
    </row>
    <row r="4544" spans="30:32" x14ac:dyDescent="0.2">
      <c r="AD4544" s="11" t="s">
        <v>8171</v>
      </c>
      <c r="AE4544" s="10" t="s">
        <v>8172</v>
      </c>
      <c r="AF4544" s="10" t="s">
        <v>32</v>
      </c>
    </row>
    <row r="4545" spans="30:32" x14ac:dyDescent="0.2">
      <c r="AD4545" s="11" t="s">
        <v>8173</v>
      </c>
      <c r="AE4545" s="10" t="s">
        <v>8174</v>
      </c>
      <c r="AF4545" s="10" t="s">
        <v>32</v>
      </c>
    </row>
    <row r="4546" spans="30:32" x14ac:dyDescent="0.2">
      <c r="AD4546" s="11" t="s">
        <v>8175</v>
      </c>
      <c r="AE4546" s="10" t="s">
        <v>2758</v>
      </c>
      <c r="AF4546" s="10" t="s">
        <v>32</v>
      </c>
    </row>
    <row r="4547" spans="30:32" x14ac:dyDescent="0.2">
      <c r="AD4547" s="11" t="s">
        <v>8176</v>
      </c>
      <c r="AE4547" s="10" t="s">
        <v>8177</v>
      </c>
      <c r="AF4547" s="10" t="s">
        <v>32</v>
      </c>
    </row>
    <row r="4548" spans="30:32" x14ac:dyDescent="0.2">
      <c r="AD4548" s="11" t="s">
        <v>8178</v>
      </c>
      <c r="AE4548" s="10" t="s">
        <v>1127</v>
      </c>
      <c r="AF4548" s="10" t="s">
        <v>32</v>
      </c>
    </row>
    <row r="4549" spans="30:32" x14ac:dyDescent="0.2">
      <c r="AD4549" s="11" t="s">
        <v>8179</v>
      </c>
      <c r="AE4549" s="10" t="s">
        <v>8180</v>
      </c>
      <c r="AF4549" s="10" t="s">
        <v>32</v>
      </c>
    </row>
    <row r="4550" spans="30:32" x14ac:dyDescent="0.2">
      <c r="AD4550" s="11" t="s">
        <v>8181</v>
      </c>
      <c r="AE4550" s="10" t="s">
        <v>1127</v>
      </c>
      <c r="AF4550" s="10" t="s">
        <v>32</v>
      </c>
    </row>
    <row r="4551" spans="30:32" x14ac:dyDescent="0.2">
      <c r="AD4551" s="11" t="s">
        <v>8182</v>
      </c>
      <c r="AE4551" s="10" t="s">
        <v>2760</v>
      </c>
      <c r="AF4551" s="10" t="s">
        <v>32</v>
      </c>
    </row>
    <row r="4552" spans="30:32" x14ac:dyDescent="0.2">
      <c r="AD4552" s="11" t="s">
        <v>8183</v>
      </c>
      <c r="AE4552" s="10" t="s">
        <v>8184</v>
      </c>
      <c r="AF4552" s="10" t="s">
        <v>32</v>
      </c>
    </row>
    <row r="4553" spans="30:32" x14ac:dyDescent="0.2">
      <c r="AD4553" s="11" t="s">
        <v>8185</v>
      </c>
      <c r="AE4553" s="10" t="s">
        <v>8186</v>
      </c>
      <c r="AF4553" s="10" t="s">
        <v>32</v>
      </c>
    </row>
    <row r="4554" spans="30:32" x14ac:dyDescent="0.2">
      <c r="AD4554" s="11" t="s">
        <v>8187</v>
      </c>
      <c r="AE4554" s="10" t="s">
        <v>2767</v>
      </c>
      <c r="AF4554" s="10" t="s">
        <v>32</v>
      </c>
    </row>
    <row r="4555" spans="30:32" x14ac:dyDescent="0.2">
      <c r="AD4555" s="11" t="s">
        <v>8188</v>
      </c>
      <c r="AE4555" s="10" t="s">
        <v>8189</v>
      </c>
      <c r="AF4555" s="10" t="s">
        <v>32</v>
      </c>
    </row>
    <row r="4556" spans="30:32" x14ac:dyDescent="0.2">
      <c r="AD4556" s="11" t="s">
        <v>8190</v>
      </c>
      <c r="AE4556" s="10" t="s">
        <v>8191</v>
      </c>
      <c r="AF4556" s="10" t="s">
        <v>32</v>
      </c>
    </row>
    <row r="4557" spans="30:32" x14ac:dyDescent="0.2">
      <c r="AD4557" s="11" t="s">
        <v>8192</v>
      </c>
      <c r="AE4557" s="10" t="s">
        <v>8193</v>
      </c>
      <c r="AF4557" s="10" t="s">
        <v>32</v>
      </c>
    </row>
    <row r="4558" spans="30:32" x14ac:dyDescent="0.2">
      <c r="AD4558" s="11" t="s">
        <v>8194</v>
      </c>
      <c r="AE4558" s="10" t="s">
        <v>8195</v>
      </c>
      <c r="AF4558" s="10" t="s">
        <v>32</v>
      </c>
    </row>
    <row r="4559" spans="30:32" x14ac:dyDescent="0.2">
      <c r="AD4559" s="11" t="s">
        <v>8196</v>
      </c>
      <c r="AE4559" s="10" t="s">
        <v>8197</v>
      </c>
      <c r="AF4559" s="10" t="s">
        <v>32</v>
      </c>
    </row>
    <row r="4560" spans="30:32" x14ac:dyDescent="0.2">
      <c r="AD4560" s="11" t="s">
        <v>8198</v>
      </c>
      <c r="AE4560" s="10" t="s">
        <v>8199</v>
      </c>
      <c r="AF4560" s="10" t="s">
        <v>32</v>
      </c>
    </row>
    <row r="4561" spans="30:32" x14ac:dyDescent="0.2">
      <c r="AD4561" s="11" t="s">
        <v>8200</v>
      </c>
      <c r="AE4561" s="10" t="s">
        <v>8201</v>
      </c>
      <c r="AF4561" s="10" t="s">
        <v>32</v>
      </c>
    </row>
    <row r="4562" spans="30:32" x14ac:dyDescent="0.2">
      <c r="AD4562" s="11" t="s">
        <v>8202</v>
      </c>
      <c r="AE4562" s="10" t="s">
        <v>8203</v>
      </c>
      <c r="AF4562" s="10" t="s">
        <v>32</v>
      </c>
    </row>
    <row r="4563" spans="30:32" x14ac:dyDescent="0.2">
      <c r="AD4563" s="11" t="s">
        <v>8204</v>
      </c>
      <c r="AE4563" s="10" t="s">
        <v>8205</v>
      </c>
      <c r="AF4563" s="10" t="s">
        <v>32</v>
      </c>
    </row>
    <row r="4564" spans="30:32" x14ac:dyDescent="0.2">
      <c r="AD4564" s="11" t="s">
        <v>8206</v>
      </c>
      <c r="AE4564" s="10" t="s">
        <v>8207</v>
      </c>
      <c r="AF4564" s="10" t="s">
        <v>32</v>
      </c>
    </row>
    <row r="4565" spans="30:32" x14ac:dyDescent="0.2">
      <c r="AD4565" s="11" t="s">
        <v>8208</v>
      </c>
      <c r="AE4565" s="10" t="s">
        <v>1858</v>
      </c>
      <c r="AF4565" s="10" t="s">
        <v>32</v>
      </c>
    </row>
    <row r="4566" spans="30:32" x14ac:dyDescent="0.2">
      <c r="AD4566" s="11" t="s">
        <v>8209</v>
      </c>
      <c r="AE4566" s="10" t="s">
        <v>8210</v>
      </c>
      <c r="AF4566" s="10" t="s">
        <v>32</v>
      </c>
    </row>
    <row r="4567" spans="30:32" x14ac:dyDescent="0.2">
      <c r="AD4567" s="11" t="s">
        <v>8211</v>
      </c>
      <c r="AE4567" s="10" t="s">
        <v>3062</v>
      </c>
      <c r="AF4567" s="10" t="s">
        <v>32</v>
      </c>
    </row>
    <row r="4568" spans="30:32" x14ac:dyDescent="0.2">
      <c r="AD4568" s="11" t="s">
        <v>8212</v>
      </c>
      <c r="AE4568" s="10" t="s">
        <v>8213</v>
      </c>
      <c r="AF4568" s="10" t="s">
        <v>32</v>
      </c>
    </row>
    <row r="4569" spans="30:32" x14ac:dyDescent="0.2">
      <c r="AD4569" s="11" t="s">
        <v>8214</v>
      </c>
      <c r="AE4569" s="10" t="s">
        <v>8215</v>
      </c>
      <c r="AF4569" s="10" t="s">
        <v>32</v>
      </c>
    </row>
    <row r="4570" spans="30:32" x14ac:dyDescent="0.2">
      <c r="AD4570" s="11" t="s">
        <v>8216</v>
      </c>
      <c r="AE4570" s="10" t="s">
        <v>3280</v>
      </c>
      <c r="AF4570" s="10" t="s">
        <v>32</v>
      </c>
    </row>
    <row r="4571" spans="30:32" x14ac:dyDescent="0.2">
      <c r="AD4571" s="11" t="s">
        <v>8217</v>
      </c>
      <c r="AE4571" s="10" t="s">
        <v>8218</v>
      </c>
      <c r="AF4571" s="10" t="s">
        <v>32</v>
      </c>
    </row>
    <row r="4572" spans="30:32" x14ac:dyDescent="0.2">
      <c r="AD4572" s="11" t="s">
        <v>8219</v>
      </c>
      <c r="AE4572" s="10" t="s">
        <v>4422</v>
      </c>
      <c r="AF4572" s="10" t="s">
        <v>32</v>
      </c>
    </row>
    <row r="4573" spans="30:32" x14ac:dyDescent="0.2">
      <c r="AD4573" s="11" t="s">
        <v>8220</v>
      </c>
      <c r="AE4573" s="10" t="s">
        <v>8221</v>
      </c>
      <c r="AF4573" s="10" t="s">
        <v>32</v>
      </c>
    </row>
    <row r="4574" spans="30:32" x14ac:dyDescent="0.2">
      <c r="AD4574" s="11" t="s">
        <v>8222</v>
      </c>
      <c r="AE4574" s="10" t="s">
        <v>8223</v>
      </c>
      <c r="AF4574" s="10" t="s">
        <v>32</v>
      </c>
    </row>
    <row r="4575" spans="30:32" x14ac:dyDescent="0.2">
      <c r="AD4575" s="11" t="s">
        <v>8224</v>
      </c>
      <c r="AE4575" s="10" t="s">
        <v>8225</v>
      </c>
      <c r="AF4575" s="10" t="s">
        <v>32</v>
      </c>
    </row>
    <row r="4576" spans="30:32" x14ac:dyDescent="0.2">
      <c r="AD4576" s="11" t="s">
        <v>8226</v>
      </c>
      <c r="AE4576" s="10" t="s">
        <v>8227</v>
      </c>
      <c r="AF4576" s="10" t="s">
        <v>32</v>
      </c>
    </row>
    <row r="4577" spans="30:32" x14ac:dyDescent="0.2">
      <c r="AD4577" s="11" t="s">
        <v>8228</v>
      </c>
      <c r="AE4577" s="10" t="s">
        <v>8229</v>
      </c>
      <c r="AF4577" s="10" t="s">
        <v>32</v>
      </c>
    </row>
    <row r="4578" spans="30:32" x14ac:dyDescent="0.2">
      <c r="AD4578" s="11" t="s">
        <v>8230</v>
      </c>
      <c r="AE4578" s="10" t="s">
        <v>8231</v>
      </c>
      <c r="AF4578" s="10" t="s">
        <v>32</v>
      </c>
    </row>
    <row r="4579" spans="30:32" x14ac:dyDescent="0.2">
      <c r="AD4579" s="11" t="s">
        <v>8232</v>
      </c>
      <c r="AE4579" s="10" t="s">
        <v>8233</v>
      </c>
      <c r="AF4579" s="10" t="s">
        <v>32</v>
      </c>
    </row>
    <row r="4580" spans="30:32" x14ac:dyDescent="0.2">
      <c r="AD4580" s="11" t="s">
        <v>8234</v>
      </c>
      <c r="AE4580" s="10" t="s">
        <v>8235</v>
      </c>
      <c r="AF4580" s="10" t="s">
        <v>32</v>
      </c>
    </row>
    <row r="4581" spans="30:32" x14ac:dyDescent="0.2">
      <c r="AD4581" s="11" t="s">
        <v>8236</v>
      </c>
      <c r="AE4581" s="10" t="s">
        <v>3822</v>
      </c>
      <c r="AF4581" s="10" t="s">
        <v>32</v>
      </c>
    </row>
    <row r="4582" spans="30:32" x14ac:dyDescent="0.2">
      <c r="AD4582" s="11" t="s">
        <v>8237</v>
      </c>
      <c r="AE4582" s="10" t="s">
        <v>8238</v>
      </c>
      <c r="AF4582" s="10" t="s">
        <v>32</v>
      </c>
    </row>
    <row r="4583" spans="30:32" x14ac:dyDescent="0.2">
      <c r="AD4583" s="11" t="s">
        <v>8239</v>
      </c>
      <c r="AE4583" s="10" t="s">
        <v>8240</v>
      </c>
      <c r="AF4583" s="10" t="s">
        <v>32</v>
      </c>
    </row>
    <row r="4584" spans="30:32" x14ac:dyDescent="0.2">
      <c r="AD4584" s="11" t="s">
        <v>8241</v>
      </c>
      <c r="AE4584" s="10" t="s">
        <v>1884</v>
      </c>
      <c r="AF4584" s="10" t="s">
        <v>32</v>
      </c>
    </row>
    <row r="4585" spans="30:32" x14ac:dyDescent="0.2">
      <c r="AD4585" s="11" t="s">
        <v>8242</v>
      </c>
      <c r="AE4585" s="10" t="s">
        <v>2810</v>
      </c>
      <c r="AF4585" s="10" t="s">
        <v>32</v>
      </c>
    </row>
    <row r="4586" spans="30:32" x14ac:dyDescent="0.2">
      <c r="AD4586" s="11" t="s">
        <v>8243</v>
      </c>
      <c r="AE4586" s="10" t="s">
        <v>1174</v>
      </c>
      <c r="AF4586" s="10" t="s">
        <v>32</v>
      </c>
    </row>
    <row r="4587" spans="30:32" x14ac:dyDescent="0.2">
      <c r="AD4587" s="11" t="s">
        <v>8244</v>
      </c>
      <c r="AE4587" s="10" t="s">
        <v>8245</v>
      </c>
      <c r="AF4587" s="10" t="s">
        <v>32</v>
      </c>
    </row>
    <row r="4588" spans="30:32" x14ac:dyDescent="0.2">
      <c r="AD4588" s="11" t="s">
        <v>8246</v>
      </c>
      <c r="AE4588" s="10" t="s">
        <v>1900</v>
      </c>
      <c r="AF4588" s="10" t="s">
        <v>32</v>
      </c>
    </row>
    <row r="4589" spans="30:32" x14ac:dyDescent="0.2">
      <c r="AD4589" s="11" t="s">
        <v>8247</v>
      </c>
      <c r="AE4589" s="10" t="s">
        <v>8248</v>
      </c>
      <c r="AF4589" s="10" t="s">
        <v>32</v>
      </c>
    </row>
    <row r="4590" spans="30:32" x14ac:dyDescent="0.2">
      <c r="AD4590" s="11" t="s">
        <v>8249</v>
      </c>
      <c r="AE4590" s="10" t="s">
        <v>8250</v>
      </c>
      <c r="AF4590" s="10" t="s">
        <v>32</v>
      </c>
    </row>
    <row r="4591" spans="30:32" x14ac:dyDescent="0.2">
      <c r="AD4591" s="11" t="s">
        <v>8251</v>
      </c>
      <c r="AE4591" s="10" t="s">
        <v>8252</v>
      </c>
      <c r="AF4591" s="10" t="s">
        <v>565</v>
      </c>
    </row>
    <row r="4592" spans="30:32" x14ac:dyDescent="0.2">
      <c r="AD4592" s="11" t="s">
        <v>8253</v>
      </c>
      <c r="AE4592" s="10" t="s">
        <v>8254</v>
      </c>
      <c r="AF4592" s="10" t="s">
        <v>565</v>
      </c>
    </row>
    <row r="4593" spans="30:32" x14ac:dyDescent="0.2">
      <c r="AD4593" s="11" t="s">
        <v>8255</v>
      </c>
      <c r="AE4593" s="10" t="s">
        <v>1985</v>
      </c>
      <c r="AF4593" s="10" t="s">
        <v>565</v>
      </c>
    </row>
    <row r="4594" spans="30:32" x14ac:dyDescent="0.2">
      <c r="AD4594" s="11" t="s">
        <v>8256</v>
      </c>
      <c r="AE4594" s="10" t="s">
        <v>8257</v>
      </c>
      <c r="AF4594" s="10" t="s">
        <v>565</v>
      </c>
    </row>
    <row r="4595" spans="30:32" x14ac:dyDescent="0.2">
      <c r="AD4595" s="11" t="s">
        <v>8258</v>
      </c>
      <c r="AE4595" s="10" t="s">
        <v>8259</v>
      </c>
      <c r="AF4595" s="10" t="s">
        <v>565</v>
      </c>
    </row>
    <row r="4596" spans="30:32" x14ac:dyDescent="0.2">
      <c r="AD4596" s="11" t="s">
        <v>8260</v>
      </c>
      <c r="AE4596" s="10" t="s">
        <v>8261</v>
      </c>
      <c r="AF4596" s="10" t="s">
        <v>565</v>
      </c>
    </row>
    <row r="4597" spans="30:32" x14ac:dyDescent="0.2">
      <c r="AD4597" s="11" t="s">
        <v>8262</v>
      </c>
      <c r="AE4597" s="10" t="s">
        <v>8263</v>
      </c>
      <c r="AF4597" s="10" t="s">
        <v>565</v>
      </c>
    </row>
    <row r="4598" spans="30:32" x14ac:dyDescent="0.2">
      <c r="AD4598" s="11" t="s">
        <v>8264</v>
      </c>
      <c r="AE4598" s="10" t="s">
        <v>7149</v>
      </c>
      <c r="AF4598" s="10" t="s">
        <v>565</v>
      </c>
    </row>
    <row r="4599" spans="30:32" x14ac:dyDescent="0.2">
      <c r="AD4599" s="11" t="s">
        <v>8265</v>
      </c>
      <c r="AE4599" s="10" t="s">
        <v>8266</v>
      </c>
      <c r="AF4599" s="10" t="s">
        <v>565</v>
      </c>
    </row>
    <row r="4600" spans="30:32" x14ac:dyDescent="0.2">
      <c r="AD4600" s="11" t="s">
        <v>8267</v>
      </c>
      <c r="AE4600" s="10" t="s">
        <v>8268</v>
      </c>
      <c r="AF4600" s="10" t="s">
        <v>565</v>
      </c>
    </row>
    <row r="4601" spans="30:32" x14ac:dyDescent="0.2">
      <c r="AD4601" s="11" t="s">
        <v>8269</v>
      </c>
      <c r="AE4601" s="10" t="s">
        <v>7234</v>
      </c>
      <c r="AF4601" s="10" t="s">
        <v>565</v>
      </c>
    </row>
    <row r="4602" spans="30:32" x14ac:dyDescent="0.2">
      <c r="AD4602" s="11" t="s">
        <v>8270</v>
      </c>
      <c r="AE4602" s="10" t="s">
        <v>1616</v>
      </c>
      <c r="AF4602" s="10" t="s">
        <v>565</v>
      </c>
    </row>
    <row r="4603" spans="30:32" x14ac:dyDescent="0.2">
      <c r="AD4603" s="11" t="s">
        <v>8271</v>
      </c>
      <c r="AE4603" s="10" t="s">
        <v>8272</v>
      </c>
      <c r="AF4603" s="10" t="s">
        <v>565</v>
      </c>
    </row>
    <row r="4604" spans="30:32" x14ac:dyDescent="0.2">
      <c r="AD4604" s="11" t="s">
        <v>8273</v>
      </c>
      <c r="AE4604" s="10" t="s">
        <v>1616</v>
      </c>
      <c r="AF4604" s="10" t="s">
        <v>565</v>
      </c>
    </row>
    <row r="4605" spans="30:32" x14ac:dyDescent="0.2">
      <c r="AD4605" s="11" t="s">
        <v>8274</v>
      </c>
      <c r="AE4605" s="10" t="s">
        <v>1616</v>
      </c>
      <c r="AF4605" s="10" t="s">
        <v>565</v>
      </c>
    </row>
    <row r="4606" spans="30:32" x14ac:dyDescent="0.2">
      <c r="AD4606" s="11" t="s">
        <v>8275</v>
      </c>
      <c r="AE4606" s="10" t="s">
        <v>1616</v>
      </c>
      <c r="AF4606" s="10" t="s">
        <v>565</v>
      </c>
    </row>
    <row r="4607" spans="30:32" x14ac:dyDescent="0.2">
      <c r="AD4607" s="11" t="s">
        <v>8276</v>
      </c>
      <c r="AE4607" s="10" t="s">
        <v>1616</v>
      </c>
      <c r="AF4607" s="10" t="s">
        <v>565</v>
      </c>
    </row>
    <row r="4608" spans="30:32" x14ac:dyDescent="0.2">
      <c r="AD4608" s="11" t="s">
        <v>8277</v>
      </c>
      <c r="AE4608" s="10" t="s">
        <v>8278</v>
      </c>
      <c r="AF4608" s="10" t="s">
        <v>565</v>
      </c>
    </row>
    <row r="4609" spans="30:32" x14ac:dyDescent="0.2">
      <c r="AD4609" s="11" t="s">
        <v>8279</v>
      </c>
      <c r="AE4609" s="10" t="s">
        <v>8280</v>
      </c>
      <c r="AF4609" s="10" t="s">
        <v>565</v>
      </c>
    </row>
    <row r="4610" spans="30:32" x14ac:dyDescent="0.2">
      <c r="AD4610" s="11" t="s">
        <v>8281</v>
      </c>
      <c r="AE4610" s="10" t="s">
        <v>8282</v>
      </c>
      <c r="AF4610" s="10" t="s">
        <v>565</v>
      </c>
    </row>
    <row r="4611" spans="30:32" x14ac:dyDescent="0.2">
      <c r="AD4611" s="11" t="s">
        <v>8283</v>
      </c>
      <c r="AE4611" s="10" t="s">
        <v>8284</v>
      </c>
      <c r="AF4611" s="10" t="s">
        <v>565</v>
      </c>
    </row>
    <row r="4612" spans="30:32" x14ac:dyDescent="0.2">
      <c r="AD4612" s="11" t="s">
        <v>8285</v>
      </c>
      <c r="AE4612" s="10" t="s">
        <v>1712</v>
      </c>
      <c r="AF4612" s="10" t="s">
        <v>565</v>
      </c>
    </row>
    <row r="4613" spans="30:32" x14ac:dyDescent="0.2">
      <c r="AD4613" s="11" t="s">
        <v>8286</v>
      </c>
      <c r="AE4613" s="10" t="s">
        <v>2360</v>
      </c>
      <c r="AF4613" s="10" t="s">
        <v>565</v>
      </c>
    </row>
    <row r="4614" spans="30:32" x14ac:dyDescent="0.2">
      <c r="AD4614" s="11" t="s">
        <v>8287</v>
      </c>
      <c r="AE4614" s="10" t="s">
        <v>8288</v>
      </c>
      <c r="AF4614" s="10" t="s">
        <v>565</v>
      </c>
    </row>
    <row r="4615" spans="30:32" x14ac:dyDescent="0.2">
      <c r="AD4615" s="11" t="s">
        <v>8289</v>
      </c>
      <c r="AE4615" s="10" t="s">
        <v>2260</v>
      </c>
      <c r="AF4615" s="10" t="s">
        <v>565</v>
      </c>
    </row>
    <row r="4616" spans="30:32" x14ac:dyDescent="0.2">
      <c r="AD4616" s="11" t="s">
        <v>8290</v>
      </c>
      <c r="AE4616" s="10" t="s">
        <v>8291</v>
      </c>
      <c r="AF4616" s="10" t="s">
        <v>565</v>
      </c>
    </row>
    <row r="4617" spans="30:32" x14ac:dyDescent="0.2">
      <c r="AD4617" s="11" t="s">
        <v>8292</v>
      </c>
      <c r="AE4617" s="10" t="s">
        <v>8293</v>
      </c>
      <c r="AF4617" s="10" t="s">
        <v>565</v>
      </c>
    </row>
    <row r="4618" spans="30:32" x14ac:dyDescent="0.2">
      <c r="AD4618" s="11" t="s">
        <v>8294</v>
      </c>
      <c r="AE4618" s="10" t="s">
        <v>8295</v>
      </c>
      <c r="AF4618" s="10" t="s">
        <v>565</v>
      </c>
    </row>
    <row r="4619" spans="30:32" x14ac:dyDescent="0.2">
      <c r="AD4619" s="11" t="s">
        <v>8296</v>
      </c>
      <c r="AE4619" s="10" t="s">
        <v>8297</v>
      </c>
      <c r="AF4619" s="10" t="s">
        <v>565</v>
      </c>
    </row>
    <row r="4620" spans="30:32" x14ac:dyDescent="0.2">
      <c r="AD4620" s="11" t="s">
        <v>8298</v>
      </c>
      <c r="AE4620" s="10" t="s">
        <v>7535</v>
      </c>
      <c r="AF4620" s="10" t="s">
        <v>565</v>
      </c>
    </row>
    <row r="4621" spans="30:32" x14ac:dyDescent="0.2">
      <c r="AD4621" s="11" t="s">
        <v>8299</v>
      </c>
      <c r="AE4621" s="10" t="s">
        <v>6712</v>
      </c>
      <c r="AF4621" s="10" t="s">
        <v>565</v>
      </c>
    </row>
    <row r="4622" spans="30:32" x14ac:dyDescent="0.2">
      <c r="AD4622" s="11" t="s">
        <v>8300</v>
      </c>
      <c r="AE4622" s="10" t="s">
        <v>8301</v>
      </c>
      <c r="AF4622" s="10" t="s">
        <v>565</v>
      </c>
    </row>
    <row r="4623" spans="30:32" x14ac:dyDescent="0.2">
      <c r="AD4623" s="11" t="s">
        <v>8302</v>
      </c>
      <c r="AE4623" s="10" t="s">
        <v>1763</v>
      </c>
      <c r="AF4623" s="10" t="s">
        <v>565</v>
      </c>
    </row>
    <row r="4624" spans="30:32" x14ac:dyDescent="0.2">
      <c r="AD4624" s="11" t="s">
        <v>8303</v>
      </c>
      <c r="AE4624" s="10" t="s">
        <v>8304</v>
      </c>
      <c r="AF4624" s="10" t="s">
        <v>565</v>
      </c>
    </row>
    <row r="4625" spans="30:32" x14ac:dyDescent="0.2">
      <c r="AD4625" s="11" t="s">
        <v>8305</v>
      </c>
      <c r="AE4625" s="10" t="s">
        <v>8306</v>
      </c>
      <c r="AF4625" s="10" t="s">
        <v>565</v>
      </c>
    </row>
    <row r="4626" spans="30:32" x14ac:dyDescent="0.2">
      <c r="AD4626" s="11" t="s">
        <v>8307</v>
      </c>
      <c r="AE4626" s="10" t="s">
        <v>4103</v>
      </c>
      <c r="AF4626" s="10" t="s">
        <v>565</v>
      </c>
    </row>
    <row r="4627" spans="30:32" x14ac:dyDescent="0.2">
      <c r="AD4627" s="11" t="s">
        <v>8308</v>
      </c>
      <c r="AE4627" s="10" t="s">
        <v>1832</v>
      </c>
      <c r="AF4627" s="10" t="s">
        <v>565</v>
      </c>
    </row>
    <row r="4628" spans="30:32" x14ac:dyDescent="0.2">
      <c r="AD4628" s="11" t="s">
        <v>8309</v>
      </c>
      <c r="AE4628" s="10" t="s">
        <v>8310</v>
      </c>
      <c r="AF4628" s="10" t="s">
        <v>565</v>
      </c>
    </row>
    <row r="4629" spans="30:32" x14ac:dyDescent="0.2">
      <c r="AD4629" s="11" t="s">
        <v>8311</v>
      </c>
      <c r="AE4629" s="10" t="s">
        <v>1142</v>
      </c>
      <c r="AF4629" s="10" t="s">
        <v>565</v>
      </c>
    </row>
    <row r="4630" spans="30:32" x14ac:dyDescent="0.2">
      <c r="AD4630" s="11" t="s">
        <v>8312</v>
      </c>
      <c r="AE4630" s="10" t="s">
        <v>8313</v>
      </c>
      <c r="AF4630" s="10" t="s">
        <v>565</v>
      </c>
    </row>
    <row r="4631" spans="30:32" x14ac:dyDescent="0.2">
      <c r="AD4631" s="11" t="s">
        <v>8314</v>
      </c>
      <c r="AE4631" s="10" t="s">
        <v>7697</v>
      </c>
      <c r="AF4631" s="10" t="s">
        <v>565</v>
      </c>
    </row>
    <row r="4632" spans="30:32" x14ac:dyDescent="0.2">
      <c r="AD4632" s="11" t="s">
        <v>8315</v>
      </c>
      <c r="AE4632" s="10" t="s">
        <v>5272</v>
      </c>
      <c r="AF4632" s="10" t="s">
        <v>565</v>
      </c>
    </row>
    <row r="4633" spans="30:32" x14ac:dyDescent="0.2">
      <c r="AD4633" s="11" t="s">
        <v>8316</v>
      </c>
      <c r="AE4633" s="10" t="s">
        <v>5272</v>
      </c>
      <c r="AF4633" s="10" t="s">
        <v>565</v>
      </c>
    </row>
    <row r="4634" spans="30:32" x14ac:dyDescent="0.2">
      <c r="AD4634" s="11" t="s">
        <v>8317</v>
      </c>
      <c r="AE4634" s="10" t="s">
        <v>5272</v>
      </c>
      <c r="AF4634" s="10" t="s">
        <v>565</v>
      </c>
    </row>
    <row r="4635" spans="30:32" x14ac:dyDescent="0.2">
      <c r="AD4635" s="11" t="s">
        <v>8318</v>
      </c>
      <c r="AE4635" s="10" t="s">
        <v>5272</v>
      </c>
      <c r="AF4635" s="10" t="s">
        <v>565</v>
      </c>
    </row>
    <row r="4636" spans="30:32" x14ac:dyDescent="0.2">
      <c r="AD4636" s="11" t="s">
        <v>8319</v>
      </c>
      <c r="AE4636" s="10" t="s">
        <v>5272</v>
      </c>
      <c r="AF4636" s="10" t="s">
        <v>565</v>
      </c>
    </row>
    <row r="4637" spans="30:32" x14ac:dyDescent="0.2">
      <c r="AD4637" s="11" t="s">
        <v>8320</v>
      </c>
      <c r="AE4637" s="10" t="s">
        <v>5272</v>
      </c>
      <c r="AF4637" s="10" t="s">
        <v>565</v>
      </c>
    </row>
    <row r="4638" spans="30:32" x14ac:dyDescent="0.2">
      <c r="AD4638" s="11" t="s">
        <v>8321</v>
      </c>
      <c r="AE4638" s="10" t="s">
        <v>5272</v>
      </c>
      <c r="AF4638" s="10" t="s">
        <v>565</v>
      </c>
    </row>
    <row r="4639" spans="30:32" x14ac:dyDescent="0.2">
      <c r="AD4639" s="11" t="s">
        <v>8322</v>
      </c>
      <c r="AE4639" s="10" t="s">
        <v>5272</v>
      </c>
      <c r="AF4639" s="10" t="s">
        <v>565</v>
      </c>
    </row>
    <row r="4640" spans="30:32" x14ac:dyDescent="0.2">
      <c r="AD4640" s="11" t="s">
        <v>8323</v>
      </c>
      <c r="AE4640" s="10" t="s">
        <v>5272</v>
      </c>
      <c r="AF4640" s="10" t="s">
        <v>565</v>
      </c>
    </row>
    <row r="4641" spans="30:32" x14ac:dyDescent="0.2">
      <c r="AD4641" s="11" t="s">
        <v>8324</v>
      </c>
      <c r="AE4641" s="10" t="s">
        <v>5272</v>
      </c>
      <c r="AF4641" s="10" t="s">
        <v>565</v>
      </c>
    </row>
    <row r="4642" spans="30:32" x14ac:dyDescent="0.2">
      <c r="AD4642" s="11" t="s">
        <v>8325</v>
      </c>
      <c r="AE4642" s="10" t="s">
        <v>5272</v>
      </c>
      <c r="AF4642" s="10" t="s">
        <v>565</v>
      </c>
    </row>
    <row r="4643" spans="30:32" x14ac:dyDescent="0.2">
      <c r="AD4643" s="11" t="s">
        <v>8326</v>
      </c>
      <c r="AE4643" s="10" t="s">
        <v>3129</v>
      </c>
      <c r="AF4643" s="10" t="s">
        <v>565</v>
      </c>
    </row>
    <row r="4644" spans="30:32" x14ac:dyDescent="0.2">
      <c r="AD4644" s="11" t="s">
        <v>8327</v>
      </c>
      <c r="AE4644" s="10" t="s">
        <v>3129</v>
      </c>
      <c r="AF4644" s="10" t="s">
        <v>565</v>
      </c>
    </row>
    <row r="4645" spans="30:32" x14ac:dyDescent="0.2">
      <c r="AD4645" s="11" t="s">
        <v>8328</v>
      </c>
      <c r="AE4645" s="10" t="s">
        <v>1204</v>
      </c>
      <c r="AF4645" s="10" t="s">
        <v>565</v>
      </c>
    </row>
    <row r="4646" spans="30:32" x14ac:dyDescent="0.2">
      <c r="AD4646" s="11" t="s">
        <v>8329</v>
      </c>
      <c r="AE4646" s="10" t="s">
        <v>8330</v>
      </c>
      <c r="AF4646" s="10" t="s">
        <v>565</v>
      </c>
    </row>
    <row r="4647" spans="30:32" x14ac:dyDescent="0.2">
      <c r="AD4647" s="11" t="s">
        <v>8331</v>
      </c>
      <c r="AE4647" s="10" t="s">
        <v>8332</v>
      </c>
      <c r="AF4647" s="10" t="s">
        <v>565</v>
      </c>
    </row>
    <row r="4648" spans="30:32" x14ac:dyDescent="0.2">
      <c r="AD4648" s="11" t="s">
        <v>8333</v>
      </c>
      <c r="AE4648" s="10" t="s">
        <v>8334</v>
      </c>
      <c r="AF4648" s="10" t="s">
        <v>565</v>
      </c>
    </row>
    <row r="4649" spans="30:32" x14ac:dyDescent="0.2">
      <c r="AD4649" s="11" t="s">
        <v>8335</v>
      </c>
      <c r="AE4649" s="10" t="s">
        <v>8336</v>
      </c>
      <c r="AF4649" s="10" t="s">
        <v>565</v>
      </c>
    </row>
    <row r="4650" spans="30:32" x14ac:dyDescent="0.2">
      <c r="AD4650" s="11" t="s">
        <v>8337</v>
      </c>
      <c r="AE4650" s="10" t="s">
        <v>1485</v>
      </c>
      <c r="AF4650" s="10" t="s">
        <v>565</v>
      </c>
    </row>
    <row r="4651" spans="30:32" x14ac:dyDescent="0.2">
      <c r="AD4651" s="11" t="s">
        <v>8338</v>
      </c>
      <c r="AE4651" s="10" t="s">
        <v>8339</v>
      </c>
      <c r="AF4651" s="10" t="s">
        <v>565</v>
      </c>
    </row>
    <row r="4652" spans="30:32" x14ac:dyDescent="0.2">
      <c r="AD4652" s="11" t="s">
        <v>8340</v>
      </c>
      <c r="AE4652" s="10" t="s">
        <v>6811</v>
      </c>
      <c r="AF4652" s="10" t="s">
        <v>565</v>
      </c>
    </row>
    <row r="4653" spans="30:32" x14ac:dyDescent="0.2">
      <c r="AD4653" s="11" t="s">
        <v>8341</v>
      </c>
      <c r="AE4653" s="10" t="s">
        <v>8342</v>
      </c>
      <c r="AF4653" s="10" t="s">
        <v>565</v>
      </c>
    </row>
    <row r="4654" spans="30:32" x14ac:dyDescent="0.2">
      <c r="AD4654" s="11" t="s">
        <v>8343</v>
      </c>
      <c r="AE4654" s="10" t="s">
        <v>8344</v>
      </c>
      <c r="AF4654" s="10" t="s">
        <v>565</v>
      </c>
    </row>
    <row r="4655" spans="30:32" x14ac:dyDescent="0.2">
      <c r="AD4655" s="11" t="s">
        <v>8345</v>
      </c>
      <c r="AE4655" s="10" t="s">
        <v>8015</v>
      </c>
      <c r="AF4655" s="10" t="s">
        <v>565</v>
      </c>
    </row>
    <row r="4656" spans="30:32" x14ac:dyDescent="0.2">
      <c r="AD4656" s="11" t="s">
        <v>8346</v>
      </c>
      <c r="AE4656" s="10" t="s">
        <v>1577</v>
      </c>
      <c r="AF4656" s="10" t="s">
        <v>565</v>
      </c>
    </row>
    <row r="4657" spans="30:32" x14ac:dyDescent="0.2">
      <c r="AD4657" s="11" t="s">
        <v>8347</v>
      </c>
      <c r="AE4657" s="10" t="s">
        <v>8348</v>
      </c>
      <c r="AF4657" s="10" t="s">
        <v>565</v>
      </c>
    </row>
    <row r="4658" spans="30:32" x14ac:dyDescent="0.2">
      <c r="AD4658" s="11" t="s">
        <v>8349</v>
      </c>
      <c r="AE4658" s="10" t="s">
        <v>8350</v>
      </c>
      <c r="AF4658" s="10" t="s">
        <v>565</v>
      </c>
    </row>
    <row r="4659" spans="30:32" x14ac:dyDescent="0.2">
      <c r="AD4659" s="11" t="s">
        <v>8351</v>
      </c>
      <c r="AE4659" s="10" t="s">
        <v>1884</v>
      </c>
      <c r="AF4659" s="10" t="s">
        <v>565</v>
      </c>
    </row>
    <row r="4660" spans="30:32" x14ac:dyDescent="0.2">
      <c r="AD4660" s="11" t="s">
        <v>8352</v>
      </c>
      <c r="AE4660" s="10" t="s">
        <v>1884</v>
      </c>
      <c r="AF4660" s="10" t="s">
        <v>565</v>
      </c>
    </row>
    <row r="4661" spans="30:32" x14ac:dyDescent="0.2">
      <c r="AD4661" s="11" t="s">
        <v>8353</v>
      </c>
      <c r="AE4661" s="10" t="s">
        <v>1884</v>
      </c>
      <c r="AF4661" s="10" t="s">
        <v>565</v>
      </c>
    </row>
    <row r="4662" spans="30:32" x14ac:dyDescent="0.2">
      <c r="AD4662" s="11" t="s">
        <v>8354</v>
      </c>
      <c r="AE4662" s="10" t="s">
        <v>1884</v>
      </c>
      <c r="AF4662" s="10" t="s">
        <v>565</v>
      </c>
    </row>
    <row r="4663" spans="30:32" x14ac:dyDescent="0.2">
      <c r="AD4663" s="11" t="s">
        <v>8355</v>
      </c>
      <c r="AE4663" s="10" t="s">
        <v>1884</v>
      </c>
      <c r="AF4663" s="10" t="s">
        <v>565</v>
      </c>
    </row>
    <row r="4664" spans="30:32" x14ac:dyDescent="0.2">
      <c r="AD4664" s="11" t="s">
        <v>8356</v>
      </c>
      <c r="AE4664" s="10" t="s">
        <v>1884</v>
      </c>
      <c r="AF4664" s="10" t="s">
        <v>565</v>
      </c>
    </row>
    <row r="4665" spans="30:32" x14ac:dyDescent="0.2">
      <c r="AD4665" s="11" t="s">
        <v>8357</v>
      </c>
      <c r="AE4665" s="10" t="s">
        <v>1884</v>
      </c>
      <c r="AF4665" s="10" t="s">
        <v>565</v>
      </c>
    </row>
    <row r="4666" spans="30:32" x14ac:dyDescent="0.2">
      <c r="AD4666" s="11" t="s">
        <v>8358</v>
      </c>
      <c r="AE4666" s="10" t="s">
        <v>1884</v>
      </c>
      <c r="AF4666" s="10" t="s">
        <v>565</v>
      </c>
    </row>
    <row r="4667" spans="30:32" x14ac:dyDescent="0.2">
      <c r="AD4667" s="11" t="s">
        <v>8359</v>
      </c>
      <c r="AE4667" s="10" t="s">
        <v>1884</v>
      </c>
      <c r="AF4667" s="10" t="s">
        <v>565</v>
      </c>
    </row>
    <row r="4668" spans="30:32" x14ac:dyDescent="0.2">
      <c r="AD4668" s="11" t="s">
        <v>8360</v>
      </c>
      <c r="AE4668" s="10" t="s">
        <v>1884</v>
      </c>
      <c r="AF4668" s="10" t="s">
        <v>565</v>
      </c>
    </row>
    <row r="4669" spans="30:32" x14ac:dyDescent="0.2">
      <c r="AD4669" s="11" t="s">
        <v>8361</v>
      </c>
      <c r="AE4669" s="10" t="s">
        <v>1884</v>
      </c>
      <c r="AF4669" s="10" t="s">
        <v>565</v>
      </c>
    </row>
    <row r="4670" spans="30:32" x14ac:dyDescent="0.2">
      <c r="AD4670" s="11" t="s">
        <v>8362</v>
      </c>
      <c r="AE4670" s="10" t="s">
        <v>1884</v>
      </c>
      <c r="AF4670" s="10" t="s">
        <v>565</v>
      </c>
    </row>
    <row r="4671" spans="30:32" x14ac:dyDescent="0.2">
      <c r="AD4671" s="11" t="s">
        <v>8363</v>
      </c>
      <c r="AE4671" s="10" t="s">
        <v>1884</v>
      </c>
      <c r="AF4671" s="10" t="s">
        <v>565</v>
      </c>
    </row>
    <row r="4672" spans="30:32" x14ac:dyDescent="0.2">
      <c r="AD4672" s="11" t="s">
        <v>8364</v>
      </c>
      <c r="AE4672" s="10" t="s">
        <v>1884</v>
      </c>
      <c r="AF4672" s="10" t="s">
        <v>565</v>
      </c>
    </row>
    <row r="4673" spans="30:32" x14ac:dyDescent="0.2">
      <c r="AD4673" s="11" t="s">
        <v>8365</v>
      </c>
      <c r="AE4673" s="10" t="s">
        <v>1884</v>
      </c>
      <c r="AF4673" s="10" t="s">
        <v>565</v>
      </c>
    </row>
    <row r="4674" spans="30:32" x14ac:dyDescent="0.2">
      <c r="AD4674" s="11" t="s">
        <v>8366</v>
      </c>
      <c r="AE4674" s="10" t="s">
        <v>1884</v>
      </c>
      <c r="AF4674" s="10" t="s">
        <v>565</v>
      </c>
    </row>
    <row r="4675" spans="30:32" x14ac:dyDescent="0.2">
      <c r="AD4675" s="11" t="s">
        <v>8367</v>
      </c>
      <c r="AE4675" s="10" t="s">
        <v>1884</v>
      </c>
      <c r="AF4675" s="10" t="s">
        <v>565</v>
      </c>
    </row>
    <row r="4676" spans="30:32" x14ac:dyDescent="0.2">
      <c r="AD4676" s="11" t="s">
        <v>8368</v>
      </c>
      <c r="AE4676" s="10" t="s">
        <v>1884</v>
      </c>
      <c r="AF4676" s="10" t="s">
        <v>565</v>
      </c>
    </row>
    <row r="4677" spans="30:32" x14ac:dyDescent="0.2">
      <c r="AD4677" s="11" t="s">
        <v>8369</v>
      </c>
      <c r="AE4677" s="10" t="s">
        <v>1884</v>
      </c>
      <c r="AF4677" s="10" t="s">
        <v>565</v>
      </c>
    </row>
    <row r="4678" spans="30:32" x14ac:dyDescent="0.2">
      <c r="AD4678" s="11" t="s">
        <v>8370</v>
      </c>
      <c r="AE4678" s="10" t="s">
        <v>1884</v>
      </c>
      <c r="AF4678" s="10" t="s">
        <v>565</v>
      </c>
    </row>
    <row r="4679" spans="30:32" x14ac:dyDescent="0.2">
      <c r="AD4679" s="11" t="s">
        <v>8371</v>
      </c>
      <c r="AE4679" s="10" t="s">
        <v>1884</v>
      </c>
      <c r="AF4679" s="10" t="s">
        <v>565</v>
      </c>
    </row>
    <row r="4680" spans="30:32" x14ac:dyDescent="0.2">
      <c r="AD4680" s="11" t="s">
        <v>8372</v>
      </c>
      <c r="AE4680" s="10" t="s">
        <v>1884</v>
      </c>
      <c r="AF4680" s="10" t="s">
        <v>565</v>
      </c>
    </row>
    <row r="4681" spans="30:32" x14ac:dyDescent="0.2">
      <c r="AD4681" s="11" t="s">
        <v>8373</v>
      </c>
      <c r="AE4681" s="10" t="s">
        <v>1884</v>
      </c>
      <c r="AF4681" s="10" t="s">
        <v>565</v>
      </c>
    </row>
    <row r="4682" spans="30:32" x14ac:dyDescent="0.2">
      <c r="AD4682" s="11" t="s">
        <v>8374</v>
      </c>
      <c r="AE4682" s="10" t="s">
        <v>1884</v>
      </c>
      <c r="AF4682" s="10" t="s">
        <v>565</v>
      </c>
    </row>
    <row r="4683" spans="30:32" x14ac:dyDescent="0.2">
      <c r="AD4683" s="11" t="s">
        <v>8375</v>
      </c>
      <c r="AE4683" s="10" t="s">
        <v>1884</v>
      </c>
      <c r="AF4683" s="10" t="s">
        <v>565</v>
      </c>
    </row>
    <row r="4684" spans="30:32" x14ac:dyDescent="0.2">
      <c r="AD4684" s="11" t="s">
        <v>8376</v>
      </c>
      <c r="AE4684" s="10" t="s">
        <v>6452</v>
      </c>
      <c r="AF4684" s="10" t="s">
        <v>565</v>
      </c>
    </row>
    <row r="4685" spans="30:32" x14ac:dyDescent="0.2">
      <c r="AD4685" s="11" t="s">
        <v>8377</v>
      </c>
      <c r="AE4685" s="10" t="s">
        <v>8378</v>
      </c>
      <c r="AF4685" s="10" t="s">
        <v>565</v>
      </c>
    </row>
    <row r="4686" spans="30:32" x14ac:dyDescent="0.2">
      <c r="AD4686" s="11" t="s">
        <v>8379</v>
      </c>
      <c r="AE4686" s="10" t="s">
        <v>8380</v>
      </c>
      <c r="AF4686" s="10" t="s">
        <v>565</v>
      </c>
    </row>
    <row r="4687" spans="30:32" x14ac:dyDescent="0.2">
      <c r="AD4687" s="11" t="s">
        <v>8381</v>
      </c>
      <c r="AE4687" s="10" t="s">
        <v>8382</v>
      </c>
      <c r="AF4687" s="10" t="s">
        <v>592</v>
      </c>
    </row>
    <row r="4688" spans="30:32" x14ac:dyDescent="0.2">
      <c r="AD4688" s="11" t="s">
        <v>8383</v>
      </c>
      <c r="AE4688" s="10" t="s">
        <v>8382</v>
      </c>
      <c r="AF4688" s="10" t="s">
        <v>592</v>
      </c>
    </row>
    <row r="4689" spans="30:32" x14ac:dyDescent="0.2">
      <c r="AD4689" s="11" t="s">
        <v>8384</v>
      </c>
      <c r="AE4689" s="10" t="s">
        <v>8385</v>
      </c>
      <c r="AF4689" s="10" t="s">
        <v>592</v>
      </c>
    </row>
    <row r="4690" spans="30:32" x14ac:dyDescent="0.2">
      <c r="AD4690" s="11" t="s">
        <v>8386</v>
      </c>
      <c r="AE4690" s="10" t="s">
        <v>8387</v>
      </c>
      <c r="AF4690" s="10" t="s">
        <v>592</v>
      </c>
    </row>
    <row r="4691" spans="30:32" x14ac:dyDescent="0.2">
      <c r="AD4691" s="11" t="s">
        <v>8388</v>
      </c>
      <c r="AE4691" s="10" t="s">
        <v>8389</v>
      </c>
      <c r="AF4691" s="10" t="s">
        <v>592</v>
      </c>
    </row>
    <row r="4692" spans="30:32" x14ac:dyDescent="0.2">
      <c r="AD4692" s="11" t="s">
        <v>8390</v>
      </c>
      <c r="AE4692" s="10" t="s">
        <v>8391</v>
      </c>
      <c r="AF4692" s="10" t="s">
        <v>592</v>
      </c>
    </row>
    <row r="4693" spans="30:32" x14ac:dyDescent="0.2">
      <c r="AD4693" s="11" t="s">
        <v>8392</v>
      </c>
      <c r="AE4693" s="10" t="s">
        <v>8393</v>
      </c>
      <c r="AF4693" s="10" t="s">
        <v>592</v>
      </c>
    </row>
    <row r="4694" spans="30:32" x14ac:dyDescent="0.2">
      <c r="AD4694" s="11" t="s">
        <v>8394</v>
      </c>
      <c r="AE4694" s="10" t="s">
        <v>8395</v>
      </c>
      <c r="AF4694" s="10" t="s">
        <v>592</v>
      </c>
    </row>
    <row r="4695" spans="30:32" x14ac:dyDescent="0.2">
      <c r="AD4695" s="11" t="s">
        <v>8396</v>
      </c>
      <c r="AE4695" s="10" t="s">
        <v>8397</v>
      </c>
      <c r="AF4695" s="10" t="s">
        <v>592</v>
      </c>
    </row>
    <row r="4696" spans="30:32" x14ac:dyDescent="0.2">
      <c r="AD4696" s="11" t="s">
        <v>8398</v>
      </c>
      <c r="AE4696" s="10" t="s">
        <v>8399</v>
      </c>
      <c r="AF4696" s="10" t="s">
        <v>592</v>
      </c>
    </row>
    <row r="4697" spans="30:32" x14ac:dyDescent="0.2">
      <c r="AD4697" s="11" t="s">
        <v>8400</v>
      </c>
      <c r="AE4697" s="10" t="s">
        <v>8401</v>
      </c>
      <c r="AF4697" s="10" t="s">
        <v>592</v>
      </c>
    </row>
    <row r="4698" spans="30:32" x14ac:dyDescent="0.2">
      <c r="AD4698" s="11" t="s">
        <v>8402</v>
      </c>
      <c r="AE4698" s="10" t="s">
        <v>8403</v>
      </c>
      <c r="AF4698" s="10" t="s">
        <v>592</v>
      </c>
    </row>
    <row r="4699" spans="30:32" x14ac:dyDescent="0.2">
      <c r="AD4699" s="11" t="s">
        <v>8404</v>
      </c>
      <c r="AE4699" s="10" t="s">
        <v>8399</v>
      </c>
      <c r="AF4699" s="10" t="s">
        <v>592</v>
      </c>
    </row>
    <row r="4700" spans="30:32" x14ac:dyDescent="0.2">
      <c r="AD4700" s="11" t="s">
        <v>8405</v>
      </c>
      <c r="AE4700" s="10" t="s">
        <v>8399</v>
      </c>
      <c r="AF4700" s="10" t="s">
        <v>592</v>
      </c>
    </row>
    <row r="4701" spans="30:32" x14ac:dyDescent="0.2">
      <c r="AD4701" s="11" t="s">
        <v>8406</v>
      </c>
      <c r="AE4701" s="10" t="s">
        <v>8407</v>
      </c>
      <c r="AF4701" s="10" t="s">
        <v>592</v>
      </c>
    </row>
    <row r="4702" spans="30:32" x14ac:dyDescent="0.2">
      <c r="AD4702" s="11" t="s">
        <v>8408</v>
      </c>
      <c r="AE4702" s="10" t="s">
        <v>8409</v>
      </c>
      <c r="AF4702" s="10" t="s">
        <v>592</v>
      </c>
    </row>
    <row r="4703" spans="30:32" x14ac:dyDescent="0.2">
      <c r="AD4703" s="11" t="s">
        <v>8410</v>
      </c>
      <c r="AE4703" s="10" t="s">
        <v>8411</v>
      </c>
      <c r="AF4703" s="10" t="s">
        <v>592</v>
      </c>
    </row>
    <row r="4704" spans="30:32" x14ac:dyDescent="0.2">
      <c r="AD4704" s="11" t="s">
        <v>8412</v>
      </c>
      <c r="AE4704" s="10" t="s">
        <v>8413</v>
      </c>
      <c r="AF4704" s="10" t="s">
        <v>592</v>
      </c>
    </row>
    <row r="4705" spans="30:32" x14ac:dyDescent="0.2">
      <c r="AD4705" s="11" t="s">
        <v>8414</v>
      </c>
      <c r="AE4705" s="10" t="s">
        <v>8415</v>
      </c>
      <c r="AF4705" s="10" t="s">
        <v>592</v>
      </c>
    </row>
    <row r="4706" spans="30:32" x14ac:dyDescent="0.2">
      <c r="AD4706" s="11" t="s">
        <v>8416</v>
      </c>
      <c r="AE4706" s="10" t="s">
        <v>8417</v>
      </c>
      <c r="AF4706" s="10" t="s">
        <v>592</v>
      </c>
    </row>
    <row r="4707" spans="30:32" x14ac:dyDescent="0.2">
      <c r="AD4707" s="11" t="s">
        <v>8418</v>
      </c>
      <c r="AE4707" s="10" t="s">
        <v>2860</v>
      </c>
      <c r="AF4707" s="10" t="s">
        <v>592</v>
      </c>
    </row>
    <row r="4708" spans="30:32" x14ac:dyDescent="0.2">
      <c r="AD4708" s="11" t="s">
        <v>8419</v>
      </c>
      <c r="AE4708" s="10" t="s">
        <v>6576</v>
      </c>
      <c r="AF4708" s="10" t="s">
        <v>592</v>
      </c>
    </row>
    <row r="4709" spans="30:32" x14ac:dyDescent="0.2">
      <c r="AD4709" s="11" t="s">
        <v>8420</v>
      </c>
      <c r="AE4709" s="10" t="s">
        <v>8421</v>
      </c>
      <c r="AF4709" s="10" t="s">
        <v>592</v>
      </c>
    </row>
    <row r="4710" spans="30:32" x14ac:dyDescent="0.2">
      <c r="AD4710" s="11" t="s">
        <v>8422</v>
      </c>
      <c r="AE4710" s="10" t="s">
        <v>8423</v>
      </c>
      <c r="AF4710" s="10" t="s">
        <v>592</v>
      </c>
    </row>
    <row r="4711" spans="30:32" x14ac:dyDescent="0.2">
      <c r="AD4711" s="11" t="s">
        <v>8424</v>
      </c>
      <c r="AE4711" s="10" t="s">
        <v>8425</v>
      </c>
      <c r="AF4711" s="10" t="s">
        <v>592</v>
      </c>
    </row>
    <row r="4712" spans="30:32" x14ac:dyDescent="0.2">
      <c r="AD4712" s="11" t="s">
        <v>8426</v>
      </c>
      <c r="AE4712" s="10" t="s">
        <v>8427</v>
      </c>
      <c r="AF4712" s="10" t="s">
        <v>592</v>
      </c>
    </row>
    <row r="4713" spans="30:32" x14ac:dyDescent="0.2">
      <c r="AD4713" s="11" t="s">
        <v>8428</v>
      </c>
      <c r="AE4713" s="10" t="s">
        <v>8429</v>
      </c>
      <c r="AF4713" s="10" t="s">
        <v>592</v>
      </c>
    </row>
    <row r="4714" spans="30:32" x14ac:dyDescent="0.2">
      <c r="AD4714" s="11" t="s">
        <v>8430</v>
      </c>
      <c r="AE4714" s="10" t="s">
        <v>8429</v>
      </c>
      <c r="AF4714" s="10" t="s">
        <v>592</v>
      </c>
    </row>
    <row r="4715" spans="30:32" x14ac:dyDescent="0.2">
      <c r="AD4715" s="11" t="s">
        <v>8431</v>
      </c>
      <c r="AE4715" s="10" t="s">
        <v>1288</v>
      </c>
      <c r="AF4715" s="10" t="s">
        <v>592</v>
      </c>
    </row>
    <row r="4716" spans="30:32" x14ac:dyDescent="0.2">
      <c r="AD4716" s="11" t="s">
        <v>8432</v>
      </c>
      <c r="AE4716" s="10" t="s">
        <v>1290</v>
      </c>
      <c r="AF4716" s="10" t="s">
        <v>592</v>
      </c>
    </row>
    <row r="4717" spans="30:32" x14ac:dyDescent="0.2">
      <c r="AD4717" s="11" t="s">
        <v>8433</v>
      </c>
      <c r="AE4717" s="10" t="s">
        <v>8434</v>
      </c>
      <c r="AF4717" s="10" t="s">
        <v>592</v>
      </c>
    </row>
    <row r="4718" spans="30:32" x14ac:dyDescent="0.2">
      <c r="AD4718" s="11" t="s">
        <v>8435</v>
      </c>
      <c r="AE4718" s="10" t="s">
        <v>8436</v>
      </c>
      <c r="AF4718" s="10" t="s">
        <v>592</v>
      </c>
    </row>
    <row r="4719" spans="30:32" x14ac:dyDescent="0.2">
      <c r="AD4719" s="11" t="s">
        <v>8437</v>
      </c>
      <c r="AE4719" s="10" t="s">
        <v>8438</v>
      </c>
      <c r="AF4719" s="10" t="s">
        <v>592</v>
      </c>
    </row>
    <row r="4720" spans="30:32" x14ac:dyDescent="0.2">
      <c r="AD4720" s="11" t="s">
        <v>8439</v>
      </c>
      <c r="AE4720" s="10" t="s">
        <v>8440</v>
      </c>
      <c r="AF4720" s="10" t="s">
        <v>592</v>
      </c>
    </row>
    <row r="4721" spans="30:32" x14ac:dyDescent="0.2">
      <c r="AD4721" s="11" t="s">
        <v>8441</v>
      </c>
      <c r="AE4721" s="10" t="s">
        <v>8442</v>
      </c>
      <c r="AF4721" s="10" t="s">
        <v>592</v>
      </c>
    </row>
    <row r="4722" spans="30:32" x14ac:dyDescent="0.2">
      <c r="AD4722" s="11" t="s">
        <v>8443</v>
      </c>
      <c r="AE4722" s="10" t="s">
        <v>8444</v>
      </c>
      <c r="AF4722" s="10" t="s">
        <v>592</v>
      </c>
    </row>
    <row r="4723" spans="30:32" x14ac:dyDescent="0.2">
      <c r="AD4723" s="11" t="s">
        <v>8445</v>
      </c>
      <c r="AE4723" s="10" t="s">
        <v>8444</v>
      </c>
      <c r="AF4723" s="10" t="s">
        <v>592</v>
      </c>
    </row>
    <row r="4724" spans="30:32" x14ac:dyDescent="0.2">
      <c r="AD4724" s="11" t="s">
        <v>8446</v>
      </c>
      <c r="AE4724" s="10" t="s">
        <v>3862</v>
      </c>
      <c r="AF4724" s="10" t="s">
        <v>592</v>
      </c>
    </row>
    <row r="4725" spans="30:32" x14ac:dyDescent="0.2">
      <c r="AD4725" s="11" t="s">
        <v>8447</v>
      </c>
      <c r="AE4725" s="10" t="s">
        <v>8448</v>
      </c>
      <c r="AF4725" s="10" t="s">
        <v>592</v>
      </c>
    </row>
    <row r="4726" spans="30:32" x14ac:dyDescent="0.2">
      <c r="AD4726" s="11" t="s">
        <v>8449</v>
      </c>
      <c r="AE4726" s="10" t="s">
        <v>8450</v>
      </c>
      <c r="AF4726" s="10" t="s">
        <v>592</v>
      </c>
    </row>
    <row r="4727" spans="30:32" x14ac:dyDescent="0.2">
      <c r="AD4727" s="11" t="s">
        <v>8451</v>
      </c>
      <c r="AE4727" s="10" t="s">
        <v>8452</v>
      </c>
      <c r="AF4727" s="10" t="s">
        <v>592</v>
      </c>
    </row>
    <row r="4728" spans="30:32" x14ac:dyDescent="0.2">
      <c r="AD4728" s="11" t="s">
        <v>8453</v>
      </c>
      <c r="AE4728" s="10" t="s">
        <v>8454</v>
      </c>
      <c r="AF4728" s="10" t="s">
        <v>592</v>
      </c>
    </row>
    <row r="4729" spans="30:32" x14ac:dyDescent="0.2">
      <c r="AD4729" s="11" t="s">
        <v>8455</v>
      </c>
      <c r="AE4729" s="10" t="s">
        <v>8456</v>
      </c>
      <c r="AF4729" s="10" t="s">
        <v>592</v>
      </c>
    </row>
    <row r="4730" spans="30:32" x14ac:dyDescent="0.2">
      <c r="AD4730" s="11" t="s">
        <v>8457</v>
      </c>
      <c r="AE4730" s="10" t="s">
        <v>1388</v>
      </c>
      <c r="AF4730" s="10" t="s">
        <v>592</v>
      </c>
    </row>
    <row r="4731" spans="30:32" x14ac:dyDescent="0.2">
      <c r="AD4731" s="11" t="s">
        <v>8458</v>
      </c>
      <c r="AE4731" s="10" t="s">
        <v>2055</v>
      </c>
      <c r="AF4731" s="10" t="s">
        <v>592</v>
      </c>
    </row>
    <row r="4732" spans="30:32" x14ac:dyDescent="0.2">
      <c r="AD4732" s="11" t="s">
        <v>8459</v>
      </c>
      <c r="AE4732" s="10" t="s">
        <v>2055</v>
      </c>
      <c r="AF4732" s="10" t="s">
        <v>592</v>
      </c>
    </row>
    <row r="4733" spans="30:32" x14ac:dyDescent="0.2">
      <c r="AD4733" s="11" t="s">
        <v>8460</v>
      </c>
      <c r="AE4733" s="10" t="s">
        <v>2055</v>
      </c>
      <c r="AF4733" s="10" t="s">
        <v>592</v>
      </c>
    </row>
    <row r="4734" spans="30:32" x14ac:dyDescent="0.2">
      <c r="AD4734" s="11" t="s">
        <v>8461</v>
      </c>
      <c r="AE4734" s="10" t="s">
        <v>2055</v>
      </c>
      <c r="AF4734" s="10" t="s">
        <v>592</v>
      </c>
    </row>
    <row r="4735" spans="30:32" x14ac:dyDescent="0.2">
      <c r="AD4735" s="11" t="s">
        <v>8462</v>
      </c>
      <c r="AE4735" s="10" t="s">
        <v>2055</v>
      </c>
      <c r="AF4735" s="10" t="s">
        <v>592</v>
      </c>
    </row>
    <row r="4736" spans="30:32" x14ac:dyDescent="0.2">
      <c r="AD4736" s="11" t="s">
        <v>8463</v>
      </c>
      <c r="AE4736" s="10" t="s">
        <v>8464</v>
      </c>
      <c r="AF4736" s="10" t="s">
        <v>592</v>
      </c>
    </row>
    <row r="4737" spans="30:32" x14ac:dyDescent="0.2">
      <c r="AD4737" s="11" t="s">
        <v>8465</v>
      </c>
      <c r="AE4737" s="10" t="s">
        <v>8466</v>
      </c>
      <c r="AF4737" s="10" t="s">
        <v>592</v>
      </c>
    </row>
    <row r="4738" spans="30:32" x14ac:dyDescent="0.2">
      <c r="AD4738" s="11" t="s">
        <v>8467</v>
      </c>
      <c r="AE4738" s="10" t="s">
        <v>8468</v>
      </c>
      <c r="AF4738" s="10" t="s">
        <v>592</v>
      </c>
    </row>
    <row r="4739" spans="30:32" x14ac:dyDescent="0.2">
      <c r="AD4739" s="11" t="s">
        <v>8469</v>
      </c>
      <c r="AE4739" s="10" t="s">
        <v>8470</v>
      </c>
      <c r="AF4739" s="10" t="s">
        <v>592</v>
      </c>
    </row>
    <row r="4740" spans="30:32" x14ac:dyDescent="0.2">
      <c r="AD4740" s="11" t="s">
        <v>8471</v>
      </c>
      <c r="AE4740" s="10" t="s">
        <v>8472</v>
      </c>
      <c r="AF4740" s="10" t="s">
        <v>592</v>
      </c>
    </row>
    <row r="4741" spans="30:32" x14ac:dyDescent="0.2">
      <c r="AD4741" s="11" t="s">
        <v>8473</v>
      </c>
      <c r="AE4741" s="10" t="s">
        <v>8474</v>
      </c>
      <c r="AF4741" s="10" t="s">
        <v>592</v>
      </c>
    </row>
    <row r="4742" spans="30:32" x14ac:dyDescent="0.2">
      <c r="AD4742" s="11" t="s">
        <v>8475</v>
      </c>
      <c r="AE4742" s="10" t="s">
        <v>8476</v>
      </c>
      <c r="AF4742" s="10" t="s">
        <v>592</v>
      </c>
    </row>
    <row r="4743" spans="30:32" x14ac:dyDescent="0.2">
      <c r="AD4743" s="11" t="s">
        <v>8477</v>
      </c>
      <c r="AE4743" s="10" t="s">
        <v>8478</v>
      </c>
      <c r="AF4743" s="10" t="s">
        <v>592</v>
      </c>
    </row>
    <row r="4744" spans="30:32" x14ac:dyDescent="0.2">
      <c r="AD4744" s="11" t="s">
        <v>8479</v>
      </c>
      <c r="AE4744" s="10" t="s">
        <v>8480</v>
      </c>
      <c r="AF4744" s="10" t="s">
        <v>592</v>
      </c>
    </row>
    <row r="4745" spans="30:32" x14ac:dyDescent="0.2">
      <c r="AD4745" s="11" t="s">
        <v>8481</v>
      </c>
      <c r="AE4745" s="10" t="s">
        <v>8482</v>
      </c>
      <c r="AF4745" s="10" t="s">
        <v>592</v>
      </c>
    </row>
    <row r="4746" spans="30:32" x14ac:dyDescent="0.2">
      <c r="AD4746" s="11" t="s">
        <v>8483</v>
      </c>
      <c r="AE4746" s="10" t="s">
        <v>8484</v>
      </c>
      <c r="AF4746" s="10" t="s">
        <v>592</v>
      </c>
    </row>
    <row r="4747" spans="30:32" x14ac:dyDescent="0.2">
      <c r="AD4747" s="11" t="s">
        <v>8485</v>
      </c>
      <c r="AE4747" s="10" t="s">
        <v>8486</v>
      </c>
      <c r="AF4747" s="10" t="s">
        <v>592</v>
      </c>
    </row>
    <row r="4748" spans="30:32" x14ac:dyDescent="0.2">
      <c r="AD4748" s="11" t="s">
        <v>8487</v>
      </c>
      <c r="AE4748" s="10" t="s">
        <v>8486</v>
      </c>
      <c r="AF4748" s="10" t="s">
        <v>592</v>
      </c>
    </row>
    <row r="4749" spans="30:32" x14ac:dyDescent="0.2">
      <c r="AD4749" s="11" t="s">
        <v>8488</v>
      </c>
      <c r="AE4749" s="10" t="s">
        <v>8486</v>
      </c>
      <c r="AF4749" s="10" t="s">
        <v>592</v>
      </c>
    </row>
    <row r="4750" spans="30:32" x14ac:dyDescent="0.2">
      <c r="AD4750" s="11" t="s">
        <v>8489</v>
      </c>
      <c r="AE4750" s="10" t="s">
        <v>8490</v>
      </c>
      <c r="AF4750" s="10" t="s">
        <v>592</v>
      </c>
    </row>
    <row r="4751" spans="30:32" x14ac:dyDescent="0.2">
      <c r="AD4751" s="11" t="s">
        <v>8491</v>
      </c>
      <c r="AE4751" s="10" t="s">
        <v>8492</v>
      </c>
      <c r="AF4751" s="10" t="s">
        <v>592</v>
      </c>
    </row>
    <row r="4752" spans="30:32" x14ac:dyDescent="0.2">
      <c r="AD4752" s="11" t="s">
        <v>8493</v>
      </c>
      <c r="AE4752" s="10" t="s">
        <v>8494</v>
      </c>
      <c r="AF4752" s="10" t="s">
        <v>592</v>
      </c>
    </row>
    <row r="4753" spans="30:32" x14ac:dyDescent="0.2">
      <c r="AD4753" s="11" t="s">
        <v>8495</v>
      </c>
      <c r="AE4753" s="10" t="s">
        <v>7149</v>
      </c>
      <c r="AF4753" s="10" t="s">
        <v>592</v>
      </c>
    </row>
    <row r="4754" spans="30:32" x14ac:dyDescent="0.2">
      <c r="AD4754" s="11" t="s">
        <v>8496</v>
      </c>
      <c r="AE4754" s="10" t="s">
        <v>8497</v>
      </c>
      <c r="AF4754" s="10" t="s">
        <v>592</v>
      </c>
    </row>
    <row r="4755" spans="30:32" x14ac:dyDescent="0.2">
      <c r="AD4755" s="11" t="s">
        <v>8498</v>
      </c>
      <c r="AE4755" s="10" t="s">
        <v>8499</v>
      </c>
      <c r="AF4755" s="10" t="s">
        <v>592</v>
      </c>
    </row>
    <row r="4756" spans="30:32" x14ac:dyDescent="0.2">
      <c r="AD4756" s="11" t="s">
        <v>8500</v>
      </c>
      <c r="AE4756" s="10" t="s">
        <v>8501</v>
      </c>
      <c r="AF4756" s="10" t="s">
        <v>592</v>
      </c>
    </row>
    <row r="4757" spans="30:32" x14ac:dyDescent="0.2">
      <c r="AD4757" s="11" t="s">
        <v>8502</v>
      </c>
      <c r="AE4757" s="10" t="s">
        <v>8503</v>
      </c>
      <c r="AF4757" s="10" t="s">
        <v>592</v>
      </c>
    </row>
    <row r="4758" spans="30:32" x14ac:dyDescent="0.2">
      <c r="AD4758" s="11" t="s">
        <v>8504</v>
      </c>
      <c r="AE4758" s="10" t="s">
        <v>8505</v>
      </c>
      <c r="AF4758" s="10" t="s">
        <v>592</v>
      </c>
    </row>
    <row r="4759" spans="30:32" x14ac:dyDescent="0.2">
      <c r="AD4759" s="11" t="s">
        <v>8506</v>
      </c>
      <c r="AE4759" s="10" t="s">
        <v>8507</v>
      </c>
      <c r="AF4759" s="10" t="s">
        <v>592</v>
      </c>
    </row>
    <row r="4760" spans="30:32" x14ac:dyDescent="0.2">
      <c r="AD4760" s="11" t="s">
        <v>8508</v>
      </c>
      <c r="AE4760" s="10" t="s">
        <v>8509</v>
      </c>
      <c r="AF4760" s="10" t="s">
        <v>592</v>
      </c>
    </row>
    <row r="4761" spans="30:32" x14ac:dyDescent="0.2">
      <c r="AD4761" s="11" t="s">
        <v>8510</v>
      </c>
      <c r="AE4761" s="10" t="s">
        <v>8511</v>
      </c>
      <c r="AF4761" s="10" t="s">
        <v>592</v>
      </c>
    </row>
    <row r="4762" spans="30:32" x14ac:dyDescent="0.2">
      <c r="AD4762" s="11" t="s">
        <v>8512</v>
      </c>
      <c r="AE4762" s="10" t="s">
        <v>2900</v>
      </c>
      <c r="AF4762" s="10" t="s">
        <v>592</v>
      </c>
    </row>
    <row r="4763" spans="30:32" x14ac:dyDescent="0.2">
      <c r="AD4763" s="11" t="s">
        <v>8513</v>
      </c>
      <c r="AE4763" s="10" t="s">
        <v>8514</v>
      </c>
      <c r="AF4763" s="10" t="s">
        <v>592</v>
      </c>
    </row>
    <row r="4764" spans="30:32" x14ac:dyDescent="0.2">
      <c r="AD4764" s="11" t="s">
        <v>8515</v>
      </c>
      <c r="AE4764" s="10" t="s">
        <v>8516</v>
      </c>
      <c r="AF4764" s="10" t="s">
        <v>592</v>
      </c>
    </row>
    <row r="4765" spans="30:32" x14ac:dyDescent="0.2">
      <c r="AD4765" s="11" t="s">
        <v>8517</v>
      </c>
      <c r="AE4765" s="10" t="s">
        <v>8518</v>
      </c>
      <c r="AF4765" s="10" t="s">
        <v>592</v>
      </c>
    </row>
    <row r="4766" spans="30:32" x14ac:dyDescent="0.2">
      <c r="AD4766" s="11" t="s">
        <v>8519</v>
      </c>
      <c r="AE4766" s="10" t="s">
        <v>8520</v>
      </c>
      <c r="AF4766" s="10" t="s">
        <v>592</v>
      </c>
    </row>
    <row r="4767" spans="30:32" x14ac:dyDescent="0.2">
      <c r="AD4767" s="11" t="s">
        <v>8521</v>
      </c>
      <c r="AE4767" s="10" t="s">
        <v>8522</v>
      </c>
      <c r="AF4767" s="10" t="s">
        <v>592</v>
      </c>
    </row>
    <row r="4768" spans="30:32" x14ac:dyDescent="0.2">
      <c r="AD4768" s="11" t="s">
        <v>8523</v>
      </c>
      <c r="AE4768" s="10" t="s">
        <v>8524</v>
      </c>
      <c r="AF4768" s="10" t="s">
        <v>592</v>
      </c>
    </row>
    <row r="4769" spans="30:32" x14ac:dyDescent="0.2">
      <c r="AD4769" s="11" t="s">
        <v>8525</v>
      </c>
      <c r="AE4769" s="10" t="s">
        <v>1315</v>
      </c>
      <c r="AF4769" s="10" t="s">
        <v>592</v>
      </c>
    </row>
    <row r="4770" spans="30:32" x14ac:dyDescent="0.2">
      <c r="AD4770" s="11" t="s">
        <v>8526</v>
      </c>
      <c r="AE4770" s="10" t="s">
        <v>8527</v>
      </c>
      <c r="AF4770" s="10" t="s">
        <v>592</v>
      </c>
    </row>
    <row r="4771" spans="30:32" x14ac:dyDescent="0.2">
      <c r="AD4771" s="11" t="s">
        <v>8528</v>
      </c>
      <c r="AE4771" s="10" t="s">
        <v>8529</v>
      </c>
      <c r="AF4771" s="10" t="s">
        <v>592</v>
      </c>
    </row>
    <row r="4772" spans="30:32" x14ac:dyDescent="0.2">
      <c r="AD4772" s="11" t="s">
        <v>8530</v>
      </c>
      <c r="AE4772" s="10" t="s">
        <v>8529</v>
      </c>
      <c r="AF4772" s="10" t="s">
        <v>592</v>
      </c>
    </row>
    <row r="4773" spans="30:32" x14ac:dyDescent="0.2">
      <c r="AD4773" s="11" t="s">
        <v>8531</v>
      </c>
      <c r="AE4773" s="10" t="s">
        <v>8532</v>
      </c>
      <c r="AF4773" s="10" t="s">
        <v>592</v>
      </c>
    </row>
    <row r="4774" spans="30:32" x14ac:dyDescent="0.2">
      <c r="AD4774" s="11" t="s">
        <v>8533</v>
      </c>
      <c r="AE4774" s="10" t="s">
        <v>8534</v>
      </c>
      <c r="AF4774" s="10" t="s">
        <v>592</v>
      </c>
    </row>
    <row r="4775" spans="30:32" x14ac:dyDescent="0.2">
      <c r="AD4775" s="11" t="s">
        <v>8535</v>
      </c>
      <c r="AE4775" s="10" t="s">
        <v>8536</v>
      </c>
      <c r="AF4775" s="10" t="s">
        <v>592</v>
      </c>
    </row>
    <row r="4776" spans="30:32" x14ac:dyDescent="0.2">
      <c r="AD4776" s="11" t="s">
        <v>8537</v>
      </c>
      <c r="AE4776" s="10" t="s">
        <v>8538</v>
      </c>
      <c r="AF4776" s="10" t="s">
        <v>592</v>
      </c>
    </row>
    <row r="4777" spans="30:32" x14ac:dyDescent="0.2">
      <c r="AD4777" s="11" t="s">
        <v>8539</v>
      </c>
      <c r="AE4777" s="10" t="s">
        <v>8540</v>
      </c>
      <c r="AF4777" s="10" t="s">
        <v>592</v>
      </c>
    </row>
    <row r="4778" spans="30:32" x14ac:dyDescent="0.2">
      <c r="AD4778" s="11" t="s">
        <v>8541</v>
      </c>
      <c r="AE4778" s="10" t="s">
        <v>8542</v>
      </c>
      <c r="AF4778" s="10" t="s">
        <v>592</v>
      </c>
    </row>
    <row r="4779" spans="30:32" x14ac:dyDescent="0.2">
      <c r="AD4779" s="11" t="s">
        <v>8543</v>
      </c>
      <c r="AE4779" s="10" t="s">
        <v>8544</v>
      </c>
      <c r="AF4779" s="10" t="s">
        <v>592</v>
      </c>
    </row>
    <row r="4780" spans="30:32" x14ac:dyDescent="0.2">
      <c r="AD4780" s="11" t="s">
        <v>8545</v>
      </c>
      <c r="AE4780" s="10" t="s">
        <v>2225</v>
      </c>
      <c r="AF4780" s="10" t="s">
        <v>592</v>
      </c>
    </row>
    <row r="4781" spans="30:32" x14ac:dyDescent="0.2">
      <c r="AD4781" s="11" t="s">
        <v>8546</v>
      </c>
      <c r="AE4781" s="10" t="s">
        <v>3480</v>
      </c>
      <c r="AF4781" s="10" t="s">
        <v>592</v>
      </c>
    </row>
    <row r="4782" spans="30:32" x14ac:dyDescent="0.2">
      <c r="AD4782" s="11" t="s">
        <v>8547</v>
      </c>
      <c r="AE4782" s="10" t="s">
        <v>8548</v>
      </c>
      <c r="AF4782" s="10" t="s">
        <v>592</v>
      </c>
    </row>
    <row r="4783" spans="30:32" x14ac:dyDescent="0.2">
      <c r="AD4783" s="11" t="s">
        <v>8549</v>
      </c>
      <c r="AE4783" s="10" t="s">
        <v>8550</v>
      </c>
      <c r="AF4783" s="10" t="s">
        <v>592</v>
      </c>
    </row>
    <row r="4784" spans="30:32" x14ac:dyDescent="0.2">
      <c r="AD4784" s="11" t="s">
        <v>8551</v>
      </c>
      <c r="AE4784" s="10" t="s">
        <v>8552</v>
      </c>
      <c r="AF4784" s="10" t="s">
        <v>592</v>
      </c>
    </row>
    <row r="4785" spans="30:32" x14ac:dyDescent="0.2">
      <c r="AD4785" s="11" t="s">
        <v>8553</v>
      </c>
      <c r="AE4785" s="10" t="s">
        <v>5831</v>
      </c>
      <c r="AF4785" s="10" t="s">
        <v>592</v>
      </c>
    </row>
    <row r="4786" spans="30:32" x14ac:dyDescent="0.2">
      <c r="AD4786" s="11" t="s">
        <v>8554</v>
      </c>
      <c r="AE4786" s="10" t="s">
        <v>8555</v>
      </c>
      <c r="AF4786" s="10" t="s">
        <v>592</v>
      </c>
    </row>
    <row r="4787" spans="30:32" x14ac:dyDescent="0.2">
      <c r="AD4787" s="11" t="s">
        <v>8556</v>
      </c>
      <c r="AE4787" s="10" t="s">
        <v>8557</v>
      </c>
      <c r="AF4787" s="10" t="s">
        <v>592</v>
      </c>
    </row>
    <row r="4788" spans="30:32" x14ac:dyDescent="0.2">
      <c r="AD4788" s="11" t="s">
        <v>8558</v>
      </c>
      <c r="AE4788" s="10" t="s">
        <v>8559</v>
      </c>
      <c r="AF4788" s="10" t="s">
        <v>592</v>
      </c>
    </row>
    <row r="4789" spans="30:32" x14ac:dyDescent="0.2">
      <c r="AD4789" s="11" t="s">
        <v>8560</v>
      </c>
      <c r="AE4789" s="10" t="s">
        <v>8561</v>
      </c>
      <c r="AF4789" s="10" t="s">
        <v>592</v>
      </c>
    </row>
    <row r="4790" spans="30:32" x14ac:dyDescent="0.2">
      <c r="AD4790" s="11" t="s">
        <v>8562</v>
      </c>
      <c r="AE4790" s="10" t="s">
        <v>8563</v>
      </c>
      <c r="AF4790" s="10" t="s">
        <v>592</v>
      </c>
    </row>
    <row r="4791" spans="30:32" x14ac:dyDescent="0.2">
      <c r="AD4791" s="11" t="s">
        <v>8564</v>
      </c>
      <c r="AE4791" s="10" t="s">
        <v>3000</v>
      </c>
      <c r="AF4791" s="10" t="s">
        <v>592</v>
      </c>
    </row>
    <row r="4792" spans="30:32" x14ac:dyDescent="0.2">
      <c r="AD4792" s="11" t="s">
        <v>8565</v>
      </c>
      <c r="AE4792" s="10" t="s">
        <v>8566</v>
      </c>
      <c r="AF4792" s="10" t="s">
        <v>592</v>
      </c>
    </row>
    <row r="4793" spans="30:32" x14ac:dyDescent="0.2">
      <c r="AD4793" s="11" t="s">
        <v>8567</v>
      </c>
      <c r="AE4793" s="10" t="s">
        <v>4003</v>
      </c>
      <c r="AF4793" s="10" t="s">
        <v>592</v>
      </c>
    </row>
    <row r="4794" spans="30:32" x14ac:dyDescent="0.2">
      <c r="AD4794" s="11" t="s">
        <v>8568</v>
      </c>
      <c r="AE4794" s="10" t="s">
        <v>8569</v>
      </c>
      <c r="AF4794" s="10" t="s">
        <v>592</v>
      </c>
    </row>
    <row r="4795" spans="30:32" x14ac:dyDescent="0.2">
      <c r="AD4795" s="11" t="s">
        <v>8570</v>
      </c>
      <c r="AE4795" s="10" t="s">
        <v>8571</v>
      </c>
      <c r="AF4795" s="10" t="s">
        <v>592</v>
      </c>
    </row>
    <row r="4796" spans="30:32" x14ac:dyDescent="0.2">
      <c r="AD4796" s="11" t="s">
        <v>8572</v>
      </c>
      <c r="AE4796" s="10" t="s">
        <v>8573</v>
      </c>
      <c r="AF4796" s="10" t="s">
        <v>592</v>
      </c>
    </row>
    <row r="4797" spans="30:32" x14ac:dyDescent="0.2">
      <c r="AD4797" s="11" t="s">
        <v>8574</v>
      </c>
      <c r="AE4797" s="10" t="s">
        <v>8575</v>
      </c>
      <c r="AF4797" s="10" t="s">
        <v>592</v>
      </c>
    </row>
    <row r="4798" spans="30:32" x14ac:dyDescent="0.2">
      <c r="AD4798" s="11" t="s">
        <v>8576</v>
      </c>
      <c r="AE4798" s="10" t="s">
        <v>8577</v>
      </c>
      <c r="AF4798" s="10" t="s">
        <v>592</v>
      </c>
    </row>
    <row r="4799" spans="30:32" x14ac:dyDescent="0.2">
      <c r="AD4799" s="11" t="s">
        <v>8578</v>
      </c>
      <c r="AE4799" s="10" t="s">
        <v>8579</v>
      </c>
      <c r="AF4799" s="10" t="s">
        <v>592</v>
      </c>
    </row>
    <row r="4800" spans="30:32" x14ac:dyDescent="0.2">
      <c r="AD4800" s="11" t="s">
        <v>8580</v>
      </c>
      <c r="AE4800" s="10" t="s">
        <v>8581</v>
      </c>
      <c r="AF4800" s="10" t="s">
        <v>592</v>
      </c>
    </row>
    <row r="4801" spans="30:32" x14ac:dyDescent="0.2">
      <c r="AD4801" s="11" t="s">
        <v>8582</v>
      </c>
      <c r="AE4801" s="10" t="s">
        <v>8583</v>
      </c>
      <c r="AF4801" s="10" t="s">
        <v>592</v>
      </c>
    </row>
    <row r="4802" spans="30:32" x14ac:dyDescent="0.2">
      <c r="AD4802" s="11" t="s">
        <v>8584</v>
      </c>
      <c r="AE4802" s="10" t="s">
        <v>8585</v>
      </c>
      <c r="AF4802" s="10" t="s">
        <v>592</v>
      </c>
    </row>
    <row r="4803" spans="30:32" x14ac:dyDescent="0.2">
      <c r="AD4803" s="11" t="s">
        <v>8586</v>
      </c>
      <c r="AE4803" s="10" t="s">
        <v>8587</v>
      </c>
      <c r="AF4803" s="10" t="s">
        <v>592</v>
      </c>
    </row>
    <row r="4804" spans="30:32" x14ac:dyDescent="0.2">
      <c r="AD4804" s="11" t="s">
        <v>8588</v>
      </c>
      <c r="AE4804" s="10" t="s">
        <v>8589</v>
      </c>
      <c r="AF4804" s="10" t="s">
        <v>592</v>
      </c>
    </row>
    <row r="4805" spans="30:32" x14ac:dyDescent="0.2">
      <c r="AD4805" s="11" t="s">
        <v>8590</v>
      </c>
      <c r="AE4805" s="10" t="s">
        <v>8591</v>
      </c>
      <c r="AF4805" s="10" t="s">
        <v>592</v>
      </c>
    </row>
    <row r="4806" spans="30:32" x14ac:dyDescent="0.2">
      <c r="AD4806" s="11" t="s">
        <v>8592</v>
      </c>
      <c r="AE4806" s="10" t="s">
        <v>8593</v>
      </c>
      <c r="AF4806" s="10" t="s">
        <v>592</v>
      </c>
    </row>
    <row r="4807" spans="30:32" x14ac:dyDescent="0.2">
      <c r="AD4807" s="11" t="s">
        <v>8594</v>
      </c>
      <c r="AE4807" s="10" t="s">
        <v>8595</v>
      </c>
      <c r="AF4807" s="10" t="s">
        <v>592</v>
      </c>
    </row>
    <row r="4808" spans="30:32" x14ac:dyDescent="0.2">
      <c r="AD4808" s="11" t="s">
        <v>8596</v>
      </c>
      <c r="AE4808" s="10" t="s">
        <v>8597</v>
      </c>
      <c r="AF4808" s="10" t="s">
        <v>592</v>
      </c>
    </row>
    <row r="4809" spans="30:32" x14ac:dyDescent="0.2">
      <c r="AD4809" s="11" t="s">
        <v>8598</v>
      </c>
      <c r="AE4809" s="10" t="s">
        <v>3043</v>
      </c>
      <c r="AF4809" s="10" t="s">
        <v>592</v>
      </c>
    </row>
    <row r="4810" spans="30:32" x14ac:dyDescent="0.2">
      <c r="AD4810" s="11" t="s">
        <v>8599</v>
      </c>
      <c r="AE4810" s="10" t="s">
        <v>8600</v>
      </c>
      <c r="AF4810" s="10" t="s">
        <v>592</v>
      </c>
    </row>
    <row r="4811" spans="30:32" x14ac:dyDescent="0.2">
      <c r="AD4811" s="11" t="s">
        <v>8601</v>
      </c>
      <c r="AE4811" s="10" t="s">
        <v>8602</v>
      </c>
      <c r="AF4811" s="10" t="s">
        <v>592</v>
      </c>
    </row>
    <row r="4812" spans="30:32" x14ac:dyDescent="0.2">
      <c r="AD4812" s="11" t="s">
        <v>8603</v>
      </c>
      <c r="AE4812" s="10" t="s">
        <v>8604</v>
      </c>
      <c r="AF4812" s="10" t="s">
        <v>592</v>
      </c>
    </row>
    <row r="4813" spans="30:32" x14ac:dyDescent="0.2">
      <c r="AD4813" s="11" t="s">
        <v>8605</v>
      </c>
      <c r="AE4813" s="10" t="s">
        <v>8606</v>
      </c>
      <c r="AF4813" s="10" t="s">
        <v>592</v>
      </c>
    </row>
    <row r="4814" spans="30:32" x14ac:dyDescent="0.2">
      <c r="AD4814" s="11" t="s">
        <v>8607</v>
      </c>
      <c r="AE4814" s="10" t="s">
        <v>1925</v>
      </c>
      <c r="AF4814" s="10" t="s">
        <v>592</v>
      </c>
    </row>
    <row r="4815" spans="30:32" x14ac:dyDescent="0.2">
      <c r="AD4815" s="11" t="s">
        <v>8608</v>
      </c>
      <c r="AE4815" s="10" t="s">
        <v>8609</v>
      </c>
      <c r="AF4815" s="10" t="s">
        <v>592</v>
      </c>
    </row>
    <row r="4816" spans="30:32" x14ac:dyDescent="0.2">
      <c r="AD4816" s="11" t="s">
        <v>8610</v>
      </c>
      <c r="AE4816" s="10" t="s">
        <v>8611</v>
      </c>
      <c r="AF4816" s="10" t="s">
        <v>592</v>
      </c>
    </row>
    <row r="4817" spans="30:32" x14ac:dyDescent="0.2">
      <c r="AD4817" s="11" t="s">
        <v>8612</v>
      </c>
      <c r="AE4817" s="10" t="s">
        <v>8613</v>
      </c>
      <c r="AF4817" s="10" t="s">
        <v>592</v>
      </c>
    </row>
    <row r="4818" spans="30:32" x14ac:dyDescent="0.2">
      <c r="AD4818" s="11" t="s">
        <v>8614</v>
      </c>
      <c r="AE4818" s="10" t="s">
        <v>8615</v>
      </c>
      <c r="AF4818" s="10" t="s">
        <v>592</v>
      </c>
    </row>
    <row r="4819" spans="30:32" x14ac:dyDescent="0.2">
      <c r="AD4819" s="11" t="s">
        <v>8616</v>
      </c>
      <c r="AE4819" s="10" t="s">
        <v>8617</v>
      </c>
      <c r="AF4819" s="10" t="s">
        <v>592</v>
      </c>
    </row>
    <row r="4820" spans="30:32" x14ac:dyDescent="0.2">
      <c r="AD4820" s="11" t="s">
        <v>8618</v>
      </c>
      <c r="AE4820" s="10" t="s">
        <v>8619</v>
      </c>
      <c r="AF4820" s="10" t="s">
        <v>592</v>
      </c>
    </row>
    <row r="4821" spans="30:32" x14ac:dyDescent="0.2">
      <c r="AD4821" s="11" t="s">
        <v>8620</v>
      </c>
      <c r="AE4821" s="10" t="s">
        <v>8621</v>
      </c>
      <c r="AF4821" s="10" t="s">
        <v>592</v>
      </c>
    </row>
    <row r="4822" spans="30:32" x14ac:dyDescent="0.2">
      <c r="AD4822" s="11" t="s">
        <v>8622</v>
      </c>
      <c r="AE4822" s="10" t="s">
        <v>8623</v>
      </c>
      <c r="AF4822" s="10" t="s">
        <v>592</v>
      </c>
    </row>
    <row r="4823" spans="30:32" x14ac:dyDescent="0.2">
      <c r="AD4823" s="11" t="s">
        <v>8624</v>
      </c>
      <c r="AE4823" s="10" t="s">
        <v>8625</v>
      </c>
      <c r="AF4823" s="10" t="s">
        <v>592</v>
      </c>
    </row>
    <row r="4824" spans="30:32" x14ac:dyDescent="0.2">
      <c r="AD4824" s="11" t="s">
        <v>8626</v>
      </c>
      <c r="AE4824" s="10" t="s">
        <v>8627</v>
      </c>
      <c r="AF4824" s="10" t="s">
        <v>592</v>
      </c>
    </row>
    <row r="4825" spans="30:32" x14ac:dyDescent="0.2">
      <c r="AD4825" s="11" t="s">
        <v>8628</v>
      </c>
      <c r="AE4825" s="10" t="s">
        <v>8629</v>
      </c>
      <c r="AF4825" s="10" t="s">
        <v>592</v>
      </c>
    </row>
    <row r="4826" spans="30:32" x14ac:dyDescent="0.2">
      <c r="AD4826" s="11" t="s">
        <v>8630</v>
      </c>
      <c r="AE4826" s="10" t="s">
        <v>8631</v>
      </c>
      <c r="AF4826" s="10" t="s">
        <v>592</v>
      </c>
    </row>
    <row r="4827" spans="30:32" x14ac:dyDescent="0.2">
      <c r="AD4827" s="11" t="s">
        <v>8632</v>
      </c>
      <c r="AE4827" s="10" t="s">
        <v>8633</v>
      </c>
      <c r="AF4827" s="10" t="s">
        <v>592</v>
      </c>
    </row>
    <row r="4828" spans="30:32" x14ac:dyDescent="0.2">
      <c r="AD4828" s="11" t="s">
        <v>8634</v>
      </c>
      <c r="AE4828" s="10" t="s">
        <v>1765</v>
      </c>
      <c r="AF4828" s="10" t="s">
        <v>592</v>
      </c>
    </row>
    <row r="4829" spans="30:32" x14ac:dyDescent="0.2">
      <c r="AD4829" s="11" t="s">
        <v>8635</v>
      </c>
      <c r="AE4829" s="10" t="s">
        <v>8636</v>
      </c>
      <c r="AF4829" s="10" t="s">
        <v>592</v>
      </c>
    </row>
    <row r="4830" spans="30:32" x14ac:dyDescent="0.2">
      <c r="AD4830" s="11" t="s">
        <v>8637</v>
      </c>
      <c r="AE4830" s="10" t="s">
        <v>8638</v>
      </c>
      <c r="AF4830" s="10" t="s">
        <v>592</v>
      </c>
    </row>
    <row r="4831" spans="30:32" x14ac:dyDescent="0.2">
      <c r="AD4831" s="11" t="s">
        <v>8639</v>
      </c>
      <c r="AE4831" s="10" t="s">
        <v>8640</v>
      </c>
      <c r="AF4831" s="10" t="s">
        <v>592</v>
      </c>
    </row>
    <row r="4832" spans="30:32" x14ac:dyDescent="0.2">
      <c r="AD4832" s="11" t="s">
        <v>8641</v>
      </c>
      <c r="AE4832" s="10" t="s">
        <v>8306</v>
      </c>
      <c r="AF4832" s="10" t="s">
        <v>592</v>
      </c>
    </row>
    <row r="4833" spans="30:32" x14ac:dyDescent="0.2">
      <c r="AD4833" s="11" t="s">
        <v>8642</v>
      </c>
      <c r="AE4833" s="10" t="s">
        <v>8643</v>
      </c>
      <c r="AF4833" s="10" t="s">
        <v>592</v>
      </c>
    </row>
    <row r="4834" spans="30:32" x14ac:dyDescent="0.2">
      <c r="AD4834" s="11" t="s">
        <v>8644</v>
      </c>
      <c r="AE4834" s="10" t="s">
        <v>8645</v>
      </c>
      <c r="AF4834" s="10" t="s">
        <v>592</v>
      </c>
    </row>
    <row r="4835" spans="30:32" x14ac:dyDescent="0.2">
      <c r="AD4835" s="11" t="s">
        <v>8646</v>
      </c>
      <c r="AE4835" s="10" t="s">
        <v>8647</v>
      </c>
      <c r="AF4835" s="10" t="s">
        <v>592</v>
      </c>
    </row>
    <row r="4836" spans="30:32" x14ac:dyDescent="0.2">
      <c r="AD4836" s="11" t="s">
        <v>8648</v>
      </c>
      <c r="AE4836" s="10" t="s">
        <v>8649</v>
      </c>
      <c r="AF4836" s="10" t="s">
        <v>592</v>
      </c>
    </row>
    <row r="4837" spans="30:32" x14ac:dyDescent="0.2">
      <c r="AD4837" s="11" t="s">
        <v>8650</v>
      </c>
      <c r="AE4837" s="10" t="s">
        <v>8651</v>
      </c>
      <c r="AF4837" s="10" t="s">
        <v>592</v>
      </c>
    </row>
    <row r="4838" spans="30:32" x14ac:dyDescent="0.2">
      <c r="AD4838" s="11" t="s">
        <v>8652</v>
      </c>
      <c r="AE4838" s="10" t="s">
        <v>8653</v>
      </c>
      <c r="AF4838" s="10" t="s">
        <v>592</v>
      </c>
    </row>
    <row r="4839" spans="30:32" x14ac:dyDescent="0.2">
      <c r="AD4839" s="11" t="s">
        <v>8654</v>
      </c>
      <c r="AE4839" s="10" t="s">
        <v>3559</v>
      </c>
      <c r="AF4839" s="10" t="s">
        <v>592</v>
      </c>
    </row>
    <row r="4840" spans="30:32" x14ac:dyDescent="0.2">
      <c r="AD4840" s="11" t="s">
        <v>8655</v>
      </c>
      <c r="AE4840" s="10" t="s">
        <v>8656</v>
      </c>
      <c r="AF4840" s="10" t="s">
        <v>592</v>
      </c>
    </row>
    <row r="4841" spans="30:32" x14ac:dyDescent="0.2">
      <c r="AD4841" s="11" t="s">
        <v>8657</v>
      </c>
      <c r="AE4841" s="10" t="s">
        <v>8658</v>
      </c>
      <c r="AF4841" s="10" t="s">
        <v>592</v>
      </c>
    </row>
    <row r="4842" spans="30:32" x14ac:dyDescent="0.2">
      <c r="AD4842" s="11" t="s">
        <v>8659</v>
      </c>
      <c r="AE4842" s="10" t="s">
        <v>8660</v>
      </c>
      <c r="AF4842" s="10" t="s">
        <v>592</v>
      </c>
    </row>
    <row r="4843" spans="30:32" x14ac:dyDescent="0.2">
      <c r="AD4843" s="11" t="s">
        <v>8661</v>
      </c>
      <c r="AE4843" s="10" t="s">
        <v>8662</v>
      </c>
      <c r="AF4843" s="10" t="s">
        <v>592</v>
      </c>
    </row>
    <row r="4844" spans="30:32" x14ac:dyDescent="0.2">
      <c r="AD4844" s="11" t="s">
        <v>8663</v>
      </c>
      <c r="AE4844" s="10" t="s">
        <v>8664</v>
      </c>
      <c r="AF4844" s="10" t="s">
        <v>592</v>
      </c>
    </row>
    <row r="4845" spans="30:32" x14ac:dyDescent="0.2">
      <c r="AD4845" s="11" t="s">
        <v>8665</v>
      </c>
      <c r="AE4845" s="10" t="s">
        <v>1182</v>
      </c>
      <c r="AF4845" s="10" t="s">
        <v>592</v>
      </c>
    </row>
    <row r="4846" spans="30:32" x14ac:dyDescent="0.2">
      <c r="AD4846" s="11" t="s">
        <v>8666</v>
      </c>
      <c r="AE4846" s="10" t="s">
        <v>8667</v>
      </c>
      <c r="AF4846" s="10" t="s">
        <v>592</v>
      </c>
    </row>
    <row r="4847" spans="30:32" x14ac:dyDescent="0.2">
      <c r="AD4847" s="11" t="s">
        <v>8668</v>
      </c>
      <c r="AE4847" s="10" t="s">
        <v>4103</v>
      </c>
      <c r="AF4847" s="10" t="s">
        <v>592</v>
      </c>
    </row>
    <row r="4848" spans="30:32" x14ac:dyDescent="0.2">
      <c r="AD4848" s="11" t="s">
        <v>8669</v>
      </c>
      <c r="AE4848" s="10" t="s">
        <v>1204</v>
      </c>
      <c r="AF4848" s="10" t="s">
        <v>592</v>
      </c>
    </row>
    <row r="4849" spans="30:32" x14ac:dyDescent="0.2">
      <c r="AD4849" s="11" t="s">
        <v>8670</v>
      </c>
      <c r="AE4849" s="10" t="s">
        <v>8671</v>
      </c>
      <c r="AF4849" s="10" t="s">
        <v>592</v>
      </c>
    </row>
    <row r="4850" spans="30:32" x14ac:dyDescent="0.2">
      <c r="AD4850" s="11" t="s">
        <v>8672</v>
      </c>
      <c r="AE4850" s="10" t="s">
        <v>8673</v>
      </c>
      <c r="AF4850" s="10" t="s">
        <v>592</v>
      </c>
    </row>
    <row r="4851" spans="30:32" x14ac:dyDescent="0.2">
      <c r="AD4851" s="11" t="s">
        <v>8674</v>
      </c>
      <c r="AE4851" s="10" t="s">
        <v>8675</v>
      </c>
      <c r="AF4851" s="10" t="s">
        <v>592</v>
      </c>
    </row>
    <row r="4852" spans="30:32" x14ac:dyDescent="0.2">
      <c r="AD4852" s="11" t="s">
        <v>8676</v>
      </c>
      <c r="AE4852" s="10" t="s">
        <v>8677</v>
      </c>
      <c r="AF4852" s="10" t="s">
        <v>592</v>
      </c>
    </row>
    <row r="4853" spans="30:32" x14ac:dyDescent="0.2">
      <c r="AD4853" s="11" t="s">
        <v>8678</v>
      </c>
      <c r="AE4853" s="10" t="s">
        <v>8679</v>
      </c>
      <c r="AF4853" s="10" t="s">
        <v>592</v>
      </c>
    </row>
    <row r="4854" spans="30:32" x14ac:dyDescent="0.2">
      <c r="AD4854" s="11" t="s">
        <v>8680</v>
      </c>
      <c r="AE4854" s="10" t="s">
        <v>8681</v>
      </c>
      <c r="AF4854" s="10" t="s">
        <v>592</v>
      </c>
    </row>
    <row r="4855" spans="30:32" x14ac:dyDescent="0.2">
      <c r="AD4855" s="11" t="s">
        <v>8682</v>
      </c>
      <c r="AE4855" s="10" t="s">
        <v>8683</v>
      </c>
      <c r="AF4855" s="10" t="s">
        <v>592</v>
      </c>
    </row>
    <row r="4856" spans="30:32" x14ac:dyDescent="0.2">
      <c r="AD4856" s="11" t="s">
        <v>8684</v>
      </c>
      <c r="AE4856" s="10" t="s">
        <v>8685</v>
      </c>
      <c r="AF4856" s="10" t="s">
        <v>592</v>
      </c>
    </row>
    <row r="4857" spans="30:32" x14ac:dyDescent="0.2">
      <c r="AD4857" s="11" t="s">
        <v>8686</v>
      </c>
      <c r="AE4857" s="10" t="s">
        <v>3589</v>
      </c>
      <c r="AF4857" s="10" t="s">
        <v>592</v>
      </c>
    </row>
    <row r="4858" spans="30:32" x14ac:dyDescent="0.2">
      <c r="AD4858" s="11" t="s">
        <v>8687</v>
      </c>
      <c r="AE4858" s="10" t="s">
        <v>8688</v>
      </c>
      <c r="AF4858" s="10" t="s">
        <v>592</v>
      </c>
    </row>
    <row r="4859" spans="30:32" x14ac:dyDescent="0.2">
      <c r="AD4859" s="11" t="s">
        <v>8689</v>
      </c>
      <c r="AE4859" s="10" t="s">
        <v>8690</v>
      </c>
      <c r="AF4859" s="10" t="s">
        <v>592</v>
      </c>
    </row>
    <row r="4860" spans="30:32" x14ac:dyDescent="0.2">
      <c r="AD4860" s="11" t="s">
        <v>8691</v>
      </c>
      <c r="AE4860" s="10" t="s">
        <v>8692</v>
      </c>
      <c r="AF4860" s="10" t="s">
        <v>592</v>
      </c>
    </row>
    <row r="4861" spans="30:32" x14ac:dyDescent="0.2">
      <c r="AD4861" s="11" t="s">
        <v>8693</v>
      </c>
      <c r="AE4861" s="10" t="s">
        <v>8694</v>
      </c>
      <c r="AF4861" s="10" t="s">
        <v>592</v>
      </c>
    </row>
    <row r="4862" spans="30:32" x14ac:dyDescent="0.2">
      <c r="AD4862" s="11" t="s">
        <v>8695</v>
      </c>
      <c r="AE4862" s="10" t="s">
        <v>8696</v>
      </c>
      <c r="AF4862" s="10" t="s">
        <v>592</v>
      </c>
    </row>
    <row r="4863" spans="30:32" x14ac:dyDescent="0.2">
      <c r="AD4863" s="11" t="s">
        <v>8697</v>
      </c>
      <c r="AE4863" s="10" t="s">
        <v>8698</v>
      </c>
      <c r="AF4863" s="10" t="s">
        <v>592</v>
      </c>
    </row>
    <row r="4864" spans="30:32" x14ac:dyDescent="0.2">
      <c r="AD4864" s="11" t="s">
        <v>8699</v>
      </c>
      <c r="AE4864" s="10" t="s">
        <v>8698</v>
      </c>
      <c r="AF4864" s="10" t="s">
        <v>592</v>
      </c>
    </row>
    <row r="4865" spans="30:32" x14ac:dyDescent="0.2">
      <c r="AD4865" s="11" t="s">
        <v>8700</v>
      </c>
      <c r="AE4865" s="10" t="s">
        <v>8701</v>
      </c>
      <c r="AF4865" s="10" t="s">
        <v>592</v>
      </c>
    </row>
    <row r="4866" spans="30:32" x14ac:dyDescent="0.2">
      <c r="AD4866" s="11" t="s">
        <v>8702</v>
      </c>
      <c r="AE4866" s="10" t="s">
        <v>2426</v>
      </c>
      <c r="AF4866" s="10" t="s">
        <v>592</v>
      </c>
    </row>
    <row r="4867" spans="30:32" x14ac:dyDescent="0.2">
      <c r="AD4867" s="11" t="s">
        <v>8703</v>
      </c>
      <c r="AE4867" s="10" t="s">
        <v>8704</v>
      </c>
      <c r="AF4867" s="10" t="s">
        <v>592</v>
      </c>
    </row>
    <row r="4868" spans="30:32" x14ac:dyDescent="0.2">
      <c r="AD4868" s="11" t="s">
        <v>8705</v>
      </c>
      <c r="AE4868" s="10" t="s">
        <v>7057</v>
      </c>
      <c r="AF4868" s="10" t="s">
        <v>592</v>
      </c>
    </row>
    <row r="4869" spans="30:32" x14ac:dyDescent="0.2">
      <c r="AD4869" s="11" t="s">
        <v>8706</v>
      </c>
      <c r="AE4869" s="10" t="s">
        <v>2434</v>
      </c>
      <c r="AF4869" s="10" t="s">
        <v>592</v>
      </c>
    </row>
    <row r="4870" spans="30:32" x14ac:dyDescent="0.2">
      <c r="AD4870" s="11" t="s">
        <v>8707</v>
      </c>
      <c r="AE4870" s="10" t="s">
        <v>1063</v>
      </c>
      <c r="AF4870" s="10" t="s">
        <v>592</v>
      </c>
    </row>
    <row r="4871" spans="30:32" x14ac:dyDescent="0.2">
      <c r="AD4871" s="11" t="s">
        <v>8708</v>
      </c>
      <c r="AE4871" s="10" t="s">
        <v>8709</v>
      </c>
      <c r="AF4871" s="10" t="s">
        <v>592</v>
      </c>
    </row>
    <row r="4872" spans="30:32" x14ac:dyDescent="0.2">
      <c r="AD4872" s="11" t="s">
        <v>8710</v>
      </c>
      <c r="AE4872" s="10" t="s">
        <v>8711</v>
      </c>
      <c r="AF4872" s="10" t="s">
        <v>592</v>
      </c>
    </row>
    <row r="4873" spans="30:32" x14ac:dyDescent="0.2">
      <c r="AD4873" s="11" t="s">
        <v>8712</v>
      </c>
      <c r="AE4873" s="10" t="s">
        <v>3609</v>
      </c>
      <c r="AF4873" s="10" t="s">
        <v>592</v>
      </c>
    </row>
    <row r="4874" spans="30:32" x14ac:dyDescent="0.2">
      <c r="AD4874" s="11" t="s">
        <v>8713</v>
      </c>
      <c r="AE4874" s="10" t="s">
        <v>8714</v>
      </c>
      <c r="AF4874" s="10" t="s">
        <v>592</v>
      </c>
    </row>
    <row r="4875" spans="30:32" x14ac:dyDescent="0.2">
      <c r="AD4875" s="11" t="s">
        <v>8715</v>
      </c>
      <c r="AE4875" s="10" t="s">
        <v>8716</v>
      </c>
      <c r="AF4875" s="10" t="s">
        <v>592</v>
      </c>
    </row>
    <row r="4876" spans="30:32" x14ac:dyDescent="0.2">
      <c r="AD4876" s="11" t="s">
        <v>8717</v>
      </c>
      <c r="AE4876" s="10" t="s">
        <v>8718</v>
      </c>
      <c r="AF4876" s="10" t="s">
        <v>592</v>
      </c>
    </row>
    <row r="4877" spans="30:32" x14ac:dyDescent="0.2">
      <c r="AD4877" s="11" t="s">
        <v>8719</v>
      </c>
      <c r="AE4877" s="10" t="s">
        <v>8720</v>
      </c>
      <c r="AF4877" s="10" t="s">
        <v>592</v>
      </c>
    </row>
    <row r="4878" spans="30:32" x14ac:dyDescent="0.2">
      <c r="AD4878" s="11" t="s">
        <v>8721</v>
      </c>
      <c r="AE4878" s="10" t="s">
        <v>8722</v>
      </c>
      <c r="AF4878" s="10" t="s">
        <v>592</v>
      </c>
    </row>
    <row r="4879" spans="30:32" x14ac:dyDescent="0.2">
      <c r="AD4879" s="11" t="s">
        <v>8723</v>
      </c>
      <c r="AE4879" s="10" t="s">
        <v>8330</v>
      </c>
      <c r="AF4879" s="10" t="s">
        <v>592</v>
      </c>
    </row>
    <row r="4880" spans="30:32" x14ac:dyDescent="0.2">
      <c r="AD4880" s="11" t="s">
        <v>8724</v>
      </c>
      <c r="AE4880" s="10" t="s">
        <v>8725</v>
      </c>
      <c r="AF4880" s="10" t="s">
        <v>592</v>
      </c>
    </row>
    <row r="4881" spans="30:32" x14ac:dyDescent="0.2">
      <c r="AD4881" s="11" t="s">
        <v>8726</v>
      </c>
      <c r="AE4881" s="10" t="s">
        <v>2515</v>
      </c>
      <c r="AF4881" s="10" t="s">
        <v>592</v>
      </c>
    </row>
    <row r="4882" spans="30:32" x14ac:dyDescent="0.2">
      <c r="AD4882" s="11" t="s">
        <v>8727</v>
      </c>
      <c r="AE4882" s="10" t="s">
        <v>8728</v>
      </c>
      <c r="AF4882" s="10" t="s">
        <v>592</v>
      </c>
    </row>
    <row r="4883" spans="30:32" x14ac:dyDescent="0.2">
      <c r="AD4883" s="11" t="s">
        <v>8729</v>
      </c>
      <c r="AE4883" s="10" t="s">
        <v>8730</v>
      </c>
      <c r="AF4883" s="10" t="s">
        <v>592</v>
      </c>
    </row>
    <row r="4884" spans="30:32" x14ac:dyDescent="0.2">
      <c r="AD4884" s="11" t="s">
        <v>8731</v>
      </c>
      <c r="AE4884" s="10" t="s">
        <v>8732</v>
      </c>
      <c r="AF4884" s="10" t="s">
        <v>592</v>
      </c>
    </row>
    <row r="4885" spans="30:32" x14ac:dyDescent="0.2">
      <c r="AD4885" s="11" t="s">
        <v>8733</v>
      </c>
      <c r="AE4885" s="10" t="s">
        <v>8734</v>
      </c>
      <c r="AF4885" s="10" t="s">
        <v>592</v>
      </c>
    </row>
    <row r="4886" spans="30:32" x14ac:dyDescent="0.2">
      <c r="AD4886" s="11" t="s">
        <v>8735</v>
      </c>
      <c r="AE4886" s="10" t="s">
        <v>8736</v>
      </c>
      <c r="AF4886" s="10" t="s">
        <v>592</v>
      </c>
    </row>
    <row r="4887" spans="30:32" x14ac:dyDescent="0.2">
      <c r="AD4887" s="11" t="s">
        <v>8737</v>
      </c>
      <c r="AE4887" s="10" t="s">
        <v>8738</v>
      </c>
      <c r="AF4887" s="10" t="s">
        <v>592</v>
      </c>
    </row>
    <row r="4888" spans="30:32" x14ac:dyDescent="0.2">
      <c r="AD4888" s="11" t="s">
        <v>8739</v>
      </c>
      <c r="AE4888" s="10" t="s">
        <v>8492</v>
      </c>
      <c r="AF4888" s="10" t="s">
        <v>592</v>
      </c>
    </row>
    <row r="4889" spans="30:32" x14ac:dyDescent="0.2">
      <c r="AD4889" s="11" t="s">
        <v>8740</v>
      </c>
      <c r="AE4889" s="10" t="s">
        <v>8741</v>
      </c>
      <c r="AF4889" s="10" t="s">
        <v>592</v>
      </c>
    </row>
    <row r="4890" spans="30:32" x14ac:dyDescent="0.2">
      <c r="AD4890" s="11" t="s">
        <v>8742</v>
      </c>
      <c r="AE4890" s="10" t="s">
        <v>8743</v>
      </c>
      <c r="AF4890" s="10" t="s">
        <v>592</v>
      </c>
    </row>
    <row r="4891" spans="30:32" x14ac:dyDescent="0.2">
      <c r="AD4891" s="11" t="s">
        <v>8744</v>
      </c>
      <c r="AE4891" s="10" t="s">
        <v>8745</v>
      </c>
      <c r="AF4891" s="10" t="s">
        <v>592</v>
      </c>
    </row>
    <row r="4892" spans="30:32" x14ac:dyDescent="0.2">
      <c r="AD4892" s="11" t="s">
        <v>8746</v>
      </c>
      <c r="AE4892" s="10" t="s">
        <v>6105</v>
      </c>
      <c r="AF4892" s="10" t="s">
        <v>592</v>
      </c>
    </row>
    <row r="4893" spans="30:32" x14ac:dyDescent="0.2">
      <c r="AD4893" s="11" t="s">
        <v>8747</v>
      </c>
      <c r="AE4893" s="10" t="s">
        <v>8748</v>
      </c>
      <c r="AF4893" s="10" t="s">
        <v>592</v>
      </c>
    </row>
    <row r="4894" spans="30:32" x14ac:dyDescent="0.2">
      <c r="AD4894" s="11" t="s">
        <v>8749</v>
      </c>
      <c r="AE4894" s="10" t="s">
        <v>8750</v>
      </c>
      <c r="AF4894" s="10" t="s">
        <v>592</v>
      </c>
    </row>
    <row r="4895" spans="30:32" x14ac:dyDescent="0.2">
      <c r="AD4895" s="11" t="s">
        <v>8751</v>
      </c>
      <c r="AE4895" s="10" t="s">
        <v>6107</v>
      </c>
      <c r="AF4895" s="10" t="s">
        <v>592</v>
      </c>
    </row>
    <row r="4896" spans="30:32" x14ac:dyDescent="0.2">
      <c r="AD4896" s="11" t="s">
        <v>8752</v>
      </c>
      <c r="AE4896" s="10" t="s">
        <v>8753</v>
      </c>
      <c r="AF4896" s="10" t="s">
        <v>592</v>
      </c>
    </row>
    <row r="4897" spans="30:32" x14ac:dyDescent="0.2">
      <c r="AD4897" s="11" t="s">
        <v>8754</v>
      </c>
      <c r="AE4897" s="10" t="s">
        <v>8755</v>
      </c>
      <c r="AF4897" s="10" t="s">
        <v>592</v>
      </c>
    </row>
    <row r="4898" spans="30:32" x14ac:dyDescent="0.2">
      <c r="AD4898" s="11" t="s">
        <v>8756</v>
      </c>
      <c r="AE4898" s="10" t="s">
        <v>8757</v>
      </c>
      <c r="AF4898" s="10" t="s">
        <v>592</v>
      </c>
    </row>
    <row r="4899" spans="30:32" x14ac:dyDescent="0.2">
      <c r="AD4899" s="11" t="s">
        <v>8758</v>
      </c>
      <c r="AE4899" s="10" t="s">
        <v>8759</v>
      </c>
      <c r="AF4899" s="10" t="s">
        <v>592</v>
      </c>
    </row>
    <row r="4900" spans="30:32" x14ac:dyDescent="0.2">
      <c r="AD4900" s="11" t="s">
        <v>8760</v>
      </c>
      <c r="AE4900" s="10" t="s">
        <v>1475</v>
      </c>
      <c r="AF4900" s="10" t="s">
        <v>592</v>
      </c>
    </row>
    <row r="4901" spans="30:32" x14ac:dyDescent="0.2">
      <c r="AD4901" s="11" t="s">
        <v>8761</v>
      </c>
      <c r="AE4901" s="10" t="s">
        <v>1475</v>
      </c>
      <c r="AF4901" s="10" t="s">
        <v>592</v>
      </c>
    </row>
    <row r="4902" spans="30:32" x14ac:dyDescent="0.2">
      <c r="AD4902" s="11" t="s">
        <v>8762</v>
      </c>
      <c r="AE4902" s="10" t="s">
        <v>1475</v>
      </c>
      <c r="AF4902" s="10" t="s">
        <v>592</v>
      </c>
    </row>
    <row r="4903" spans="30:32" x14ac:dyDescent="0.2">
      <c r="AD4903" s="11" t="s">
        <v>8763</v>
      </c>
      <c r="AE4903" s="10" t="s">
        <v>1475</v>
      </c>
      <c r="AF4903" s="10" t="s">
        <v>592</v>
      </c>
    </row>
    <row r="4904" spans="30:32" x14ac:dyDescent="0.2">
      <c r="AD4904" s="11" t="s">
        <v>8764</v>
      </c>
      <c r="AE4904" s="10" t="s">
        <v>1475</v>
      </c>
      <c r="AF4904" s="10" t="s">
        <v>592</v>
      </c>
    </row>
    <row r="4905" spans="30:32" x14ac:dyDescent="0.2">
      <c r="AD4905" s="11" t="s">
        <v>8765</v>
      </c>
      <c r="AE4905" s="10" t="s">
        <v>8766</v>
      </c>
      <c r="AF4905" s="10" t="s">
        <v>592</v>
      </c>
    </row>
    <row r="4906" spans="30:32" x14ac:dyDescent="0.2">
      <c r="AD4906" s="11" t="s">
        <v>8767</v>
      </c>
      <c r="AE4906" s="10" t="s">
        <v>8768</v>
      </c>
      <c r="AF4906" s="10" t="s">
        <v>592</v>
      </c>
    </row>
    <row r="4907" spans="30:32" x14ac:dyDescent="0.2">
      <c r="AD4907" s="11" t="s">
        <v>8769</v>
      </c>
      <c r="AE4907" s="10" t="s">
        <v>8770</v>
      </c>
      <c r="AF4907" s="10" t="s">
        <v>592</v>
      </c>
    </row>
    <row r="4908" spans="30:32" x14ac:dyDescent="0.2">
      <c r="AD4908" s="11" t="s">
        <v>8771</v>
      </c>
      <c r="AE4908" s="10" t="s">
        <v>8772</v>
      </c>
      <c r="AF4908" s="10" t="s">
        <v>592</v>
      </c>
    </row>
    <row r="4909" spans="30:32" x14ac:dyDescent="0.2">
      <c r="AD4909" s="11" t="s">
        <v>8773</v>
      </c>
      <c r="AE4909" s="10" t="s">
        <v>1518</v>
      </c>
      <c r="AF4909" s="10" t="s">
        <v>592</v>
      </c>
    </row>
    <row r="4910" spans="30:32" x14ac:dyDescent="0.2">
      <c r="AD4910" s="11" t="s">
        <v>8774</v>
      </c>
      <c r="AE4910" s="10" t="s">
        <v>8775</v>
      </c>
      <c r="AF4910" s="10" t="s">
        <v>592</v>
      </c>
    </row>
    <row r="4911" spans="30:32" x14ac:dyDescent="0.2">
      <c r="AD4911" s="11" t="s">
        <v>8776</v>
      </c>
      <c r="AE4911" s="10" t="s">
        <v>3474</v>
      </c>
      <c r="AF4911" s="10" t="s">
        <v>592</v>
      </c>
    </row>
    <row r="4912" spans="30:32" x14ac:dyDescent="0.2">
      <c r="AD4912" s="11" t="s">
        <v>8777</v>
      </c>
      <c r="AE4912" s="10" t="s">
        <v>8772</v>
      </c>
      <c r="AF4912" s="10" t="s">
        <v>592</v>
      </c>
    </row>
    <row r="4913" spans="30:32" x14ac:dyDescent="0.2">
      <c r="AD4913" s="11" t="s">
        <v>8778</v>
      </c>
      <c r="AE4913" s="10" t="s">
        <v>7898</v>
      </c>
      <c r="AF4913" s="10" t="s">
        <v>592</v>
      </c>
    </row>
    <row r="4914" spans="30:32" x14ac:dyDescent="0.2">
      <c r="AD4914" s="11" t="s">
        <v>8779</v>
      </c>
      <c r="AE4914" s="10" t="s">
        <v>8780</v>
      </c>
      <c r="AF4914" s="10" t="s">
        <v>592</v>
      </c>
    </row>
    <row r="4915" spans="30:32" x14ac:dyDescent="0.2">
      <c r="AD4915" s="11" t="s">
        <v>8781</v>
      </c>
      <c r="AE4915" s="10" t="s">
        <v>8782</v>
      </c>
      <c r="AF4915" s="10" t="s">
        <v>592</v>
      </c>
    </row>
    <row r="4916" spans="30:32" x14ac:dyDescent="0.2">
      <c r="AD4916" s="11" t="s">
        <v>8783</v>
      </c>
      <c r="AE4916" s="10" t="s">
        <v>970</v>
      </c>
      <c r="AF4916" s="10" t="s">
        <v>592</v>
      </c>
    </row>
    <row r="4917" spans="30:32" x14ac:dyDescent="0.2">
      <c r="AD4917" s="11" t="s">
        <v>8784</v>
      </c>
      <c r="AE4917" s="10" t="s">
        <v>4263</v>
      </c>
      <c r="AF4917" s="10" t="s">
        <v>592</v>
      </c>
    </row>
    <row r="4918" spans="30:32" x14ac:dyDescent="0.2">
      <c r="AD4918" s="11" t="s">
        <v>8785</v>
      </c>
      <c r="AE4918" s="10" t="s">
        <v>4265</v>
      </c>
      <c r="AF4918" s="10" t="s">
        <v>592</v>
      </c>
    </row>
    <row r="4919" spans="30:32" x14ac:dyDescent="0.2">
      <c r="AD4919" s="11" t="s">
        <v>8786</v>
      </c>
      <c r="AE4919" s="10" t="s">
        <v>4265</v>
      </c>
      <c r="AF4919" s="10" t="s">
        <v>592</v>
      </c>
    </row>
    <row r="4920" spans="30:32" x14ac:dyDescent="0.2">
      <c r="AD4920" s="11" t="s">
        <v>8787</v>
      </c>
      <c r="AE4920" s="10" t="s">
        <v>4271</v>
      </c>
      <c r="AF4920" s="10" t="s">
        <v>592</v>
      </c>
    </row>
    <row r="4921" spans="30:32" x14ac:dyDescent="0.2">
      <c r="AD4921" s="11" t="s">
        <v>8788</v>
      </c>
      <c r="AE4921" s="10" t="s">
        <v>8789</v>
      </c>
      <c r="AF4921" s="10" t="s">
        <v>592</v>
      </c>
    </row>
    <row r="4922" spans="30:32" x14ac:dyDescent="0.2">
      <c r="AD4922" s="11" t="s">
        <v>8790</v>
      </c>
      <c r="AE4922" s="10" t="s">
        <v>6795</v>
      </c>
      <c r="AF4922" s="10" t="s">
        <v>592</v>
      </c>
    </row>
    <row r="4923" spans="30:32" x14ac:dyDescent="0.2">
      <c r="AD4923" s="11" t="s">
        <v>8791</v>
      </c>
      <c r="AE4923" s="10" t="s">
        <v>8792</v>
      </c>
      <c r="AF4923" s="10" t="s">
        <v>592</v>
      </c>
    </row>
    <row r="4924" spans="30:32" x14ac:dyDescent="0.2">
      <c r="AD4924" s="11" t="s">
        <v>8793</v>
      </c>
      <c r="AE4924" s="10" t="s">
        <v>8794</v>
      </c>
      <c r="AF4924" s="10" t="s">
        <v>592</v>
      </c>
    </row>
    <row r="4925" spans="30:32" x14ac:dyDescent="0.2">
      <c r="AD4925" s="11" t="s">
        <v>8795</v>
      </c>
      <c r="AE4925" s="10" t="s">
        <v>8796</v>
      </c>
      <c r="AF4925" s="10" t="s">
        <v>592</v>
      </c>
    </row>
    <row r="4926" spans="30:32" x14ac:dyDescent="0.2">
      <c r="AD4926" s="11" t="s">
        <v>8797</v>
      </c>
      <c r="AE4926" s="10" t="s">
        <v>8798</v>
      </c>
      <c r="AF4926" s="10" t="s">
        <v>592</v>
      </c>
    </row>
    <row r="4927" spans="30:32" x14ac:dyDescent="0.2">
      <c r="AD4927" s="11" t="s">
        <v>8799</v>
      </c>
      <c r="AE4927" s="10" t="s">
        <v>1497</v>
      </c>
      <c r="AF4927" s="10" t="s">
        <v>592</v>
      </c>
    </row>
    <row r="4928" spans="30:32" x14ac:dyDescent="0.2">
      <c r="AD4928" s="11" t="s">
        <v>8800</v>
      </c>
      <c r="AE4928" s="10" t="s">
        <v>8801</v>
      </c>
      <c r="AF4928" s="10" t="s">
        <v>592</v>
      </c>
    </row>
    <row r="4929" spans="30:32" x14ac:dyDescent="0.2">
      <c r="AD4929" s="11" t="s">
        <v>8802</v>
      </c>
      <c r="AE4929" s="10" t="s">
        <v>8803</v>
      </c>
      <c r="AF4929" s="10" t="s">
        <v>592</v>
      </c>
    </row>
    <row r="4930" spans="30:32" x14ac:dyDescent="0.2">
      <c r="AD4930" s="11" t="s">
        <v>8804</v>
      </c>
      <c r="AE4930" s="10" t="s">
        <v>8805</v>
      </c>
      <c r="AF4930" s="10" t="s">
        <v>592</v>
      </c>
    </row>
    <row r="4931" spans="30:32" x14ac:dyDescent="0.2">
      <c r="AD4931" s="11" t="s">
        <v>8806</v>
      </c>
      <c r="AE4931" s="10" t="s">
        <v>8807</v>
      </c>
      <c r="AF4931" s="10" t="s">
        <v>592</v>
      </c>
    </row>
    <row r="4932" spans="30:32" x14ac:dyDescent="0.2">
      <c r="AD4932" s="11" t="s">
        <v>8808</v>
      </c>
      <c r="AE4932" s="10" t="s">
        <v>8809</v>
      </c>
      <c r="AF4932" s="10" t="s">
        <v>592</v>
      </c>
    </row>
    <row r="4933" spans="30:32" x14ac:dyDescent="0.2">
      <c r="AD4933" s="11" t="s">
        <v>8810</v>
      </c>
      <c r="AE4933" s="10" t="s">
        <v>8811</v>
      </c>
      <c r="AF4933" s="10" t="s">
        <v>592</v>
      </c>
    </row>
    <row r="4934" spans="30:32" x14ac:dyDescent="0.2">
      <c r="AD4934" s="11" t="s">
        <v>8812</v>
      </c>
      <c r="AE4934" s="10" t="s">
        <v>8813</v>
      </c>
      <c r="AF4934" s="10" t="s">
        <v>592</v>
      </c>
    </row>
    <row r="4935" spans="30:32" x14ac:dyDescent="0.2">
      <c r="AD4935" s="11" t="s">
        <v>8814</v>
      </c>
      <c r="AE4935" s="10" t="s">
        <v>8815</v>
      </c>
      <c r="AF4935" s="10" t="s">
        <v>592</v>
      </c>
    </row>
    <row r="4936" spans="30:32" x14ac:dyDescent="0.2">
      <c r="AD4936" s="11" t="s">
        <v>8816</v>
      </c>
      <c r="AE4936" s="10" t="s">
        <v>8817</v>
      </c>
      <c r="AF4936" s="10" t="s">
        <v>592</v>
      </c>
    </row>
    <row r="4937" spans="30:32" x14ac:dyDescent="0.2">
      <c r="AD4937" s="11" t="s">
        <v>8818</v>
      </c>
      <c r="AE4937" s="10" t="s">
        <v>8819</v>
      </c>
      <c r="AF4937" s="10" t="s">
        <v>592</v>
      </c>
    </row>
    <row r="4938" spans="30:32" x14ac:dyDescent="0.2">
      <c r="AD4938" s="11" t="s">
        <v>8820</v>
      </c>
      <c r="AE4938" s="10" t="s">
        <v>8821</v>
      </c>
      <c r="AF4938" s="10" t="s">
        <v>592</v>
      </c>
    </row>
    <row r="4939" spans="30:32" x14ac:dyDescent="0.2">
      <c r="AD4939" s="11" t="s">
        <v>8822</v>
      </c>
      <c r="AE4939" s="10" t="s">
        <v>1531</v>
      </c>
      <c r="AF4939" s="10" t="s">
        <v>592</v>
      </c>
    </row>
    <row r="4940" spans="30:32" x14ac:dyDescent="0.2">
      <c r="AD4940" s="11" t="s">
        <v>8823</v>
      </c>
      <c r="AE4940" s="10" t="s">
        <v>8824</v>
      </c>
      <c r="AF4940" s="10" t="s">
        <v>592</v>
      </c>
    </row>
    <row r="4941" spans="30:32" x14ac:dyDescent="0.2">
      <c r="AD4941" s="11" t="s">
        <v>8825</v>
      </c>
      <c r="AE4941" s="10" t="s">
        <v>8824</v>
      </c>
      <c r="AF4941" s="10" t="s">
        <v>592</v>
      </c>
    </row>
    <row r="4942" spans="30:32" x14ac:dyDescent="0.2">
      <c r="AD4942" s="11" t="s">
        <v>8826</v>
      </c>
      <c r="AE4942" s="10" t="s">
        <v>8827</v>
      </c>
      <c r="AF4942" s="10" t="s">
        <v>592</v>
      </c>
    </row>
    <row r="4943" spans="30:32" x14ac:dyDescent="0.2">
      <c r="AD4943" s="11" t="s">
        <v>8828</v>
      </c>
      <c r="AE4943" s="10" t="s">
        <v>8829</v>
      </c>
      <c r="AF4943" s="10" t="s">
        <v>592</v>
      </c>
    </row>
    <row r="4944" spans="30:32" x14ac:dyDescent="0.2">
      <c r="AD4944" s="11" t="s">
        <v>8830</v>
      </c>
      <c r="AE4944" s="10" t="s">
        <v>8831</v>
      </c>
      <c r="AF4944" s="10" t="s">
        <v>592</v>
      </c>
    </row>
    <row r="4945" spans="30:32" x14ac:dyDescent="0.2">
      <c r="AD4945" s="11" t="s">
        <v>8832</v>
      </c>
      <c r="AE4945" s="10" t="s">
        <v>8833</v>
      </c>
      <c r="AF4945" s="10" t="s">
        <v>592</v>
      </c>
    </row>
    <row r="4946" spans="30:32" x14ac:dyDescent="0.2">
      <c r="AD4946" s="11" t="s">
        <v>8834</v>
      </c>
      <c r="AE4946" s="10" t="s">
        <v>3874</v>
      </c>
      <c r="AF4946" s="10" t="s">
        <v>592</v>
      </c>
    </row>
    <row r="4947" spans="30:32" x14ac:dyDescent="0.2">
      <c r="AD4947" s="11" t="s">
        <v>8835</v>
      </c>
      <c r="AE4947" s="10" t="s">
        <v>8836</v>
      </c>
      <c r="AF4947" s="10" t="s">
        <v>592</v>
      </c>
    </row>
    <row r="4948" spans="30:32" x14ac:dyDescent="0.2">
      <c r="AD4948" s="11" t="s">
        <v>8837</v>
      </c>
      <c r="AE4948" s="10" t="s">
        <v>8838</v>
      </c>
      <c r="AF4948" s="10" t="s">
        <v>592</v>
      </c>
    </row>
    <row r="4949" spans="30:32" x14ac:dyDescent="0.2">
      <c r="AD4949" s="11" t="s">
        <v>8839</v>
      </c>
      <c r="AE4949" s="10" t="s">
        <v>8840</v>
      </c>
      <c r="AF4949" s="10" t="s">
        <v>592</v>
      </c>
    </row>
    <row r="4950" spans="30:32" x14ac:dyDescent="0.2">
      <c r="AD4950" s="11" t="s">
        <v>8841</v>
      </c>
      <c r="AE4950" s="10" t="s">
        <v>8842</v>
      </c>
      <c r="AF4950" s="10" t="s">
        <v>592</v>
      </c>
    </row>
    <row r="4951" spans="30:32" x14ac:dyDescent="0.2">
      <c r="AD4951" s="11" t="s">
        <v>8843</v>
      </c>
      <c r="AE4951" s="10" t="s">
        <v>8844</v>
      </c>
      <c r="AF4951" s="10" t="s">
        <v>592</v>
      </c>
    </row>
    <row r="4952" spans="30:32" x14ac:dyDescent="0.2">
      <c r="AD4952" s="11" t="s">
        <v>8845</v>
      </c>
      <c r="AE4952" s="10" t="s">
        <v>8846</v>
      </c>
      <c r="AF4952" s="10" t="s">
        <v>592</v>
      </c>
    </row>
    <row r="4953" spans="30:32" x14ac:dyDescent="0.2">
      <c r="AD4953" s="11" t="s">
        <v>8847</v>
      </c>
      <c r="AE4953" s="10" t="s">
        <v>8846</v>
      </c>
      <c r="AF4953" s="10" t="s">
        <v>592</v>
      </c>
    </row>
    <row r="4954" spans="30:32" x14ac:dyDescent="0.2">
      <c r="AD4954" s="11" t="s">
        <v>8848</v>
      </c>
      <c r="AE4954" s="10" t="s">
        <v>8846</v>
      </c>
      <c r="AF4954" s="10" t="s">
        <v>592</v>
      </c>
    </row>
    <row r="4955" spans="30:32" x14ac:dyDescent="0.2">
      <c r="AD4955" s="11" t="s">
        <v>8849</v>
      </c>
      <c r="AE4955" s="10" t="s">
        <v>8846</v>
      </c>
      <c r="AF4955" s="10" t="s">
        <v>592</v>
      </c>
    </row>
    <row r="4956" spans="30:32" x14ac:dyDescent="0.2">
      <c r="AD4956" s="11" t="s">
        <v>8850</v>
      </c>
      <c r="AE4956" s="10" t="s">
        <v>8846</v>
      </c>
      <c r="AF4956" s="10" t="s">
        <v>592</v>
      </c>
    </row>
    <row r="4957" spans="30:32" x14ac:dyDescent="0.2">
      <c r="AD4957" s="11" t="s">
        <v>8851</v>
      </c>
      <c r="AE4957" s="10" t="s">
        <v>8852</v>
      </c>
      <c r="AF4957" s="10" t="s">
        <v>592</v>
      </c>
    </row>
    <row r="4958" spans="30:32" x14ac:dyDescent="0.2">
      <c r="AD4958" s="11" t="s">
        <v>8853</v>
      </c>
      <c r="AE4958" s="10" t="s">
        <v>8852</v>
      </c>
      <c r="AF4958" s="10" t="s">
        <v>592</v>
      </c>
    </row>
    <row r="4959" spans="30:32" x14ac:dyDescent="0.2">
      <c r="AD4959" s="11" t="s">
        <v>8854</v>
      </c>
      <c r="AE4959" s="10" t="s">
        <v>8852</v>
      </c>
      <c r="AF4959" s="10" t="s">
        <v>592</v>
      </c>
    </row>
    <row r="4960" spans="30:32" x14ac:dyDescent="0.2">
      <c r="AD4960" s="11" t="s">
        <v>8855</v>
      </c>
      <c r="AE4960" s="10" t="s">
        <v>8852</v>
      </c>
      <c r="AF4960" s="10" t="s">
        <v>592</v>
      </c>
    </row>
    <row r="4961" spans="30:32" x14ac:dyDescent="0.2">
      <c r="AD4961" s="11" t="s">
        <v>8856</v>
      </c>
      <c r="AE4961" s="10" t="s">
        <v>8852</v>
      </c>
      <c r="AF4961" s="10" t="s">
        <v>592</v>
      </c>
    </row>
    <row r="4962" spans="30:32" x14ac:dyDescent="0.2">
      <c r="AD4962" s="11" t="s">
        <v>8857</v>
      </c>
      <c r="AE4962" s="10" t="s">
        <v>8852</v>
      </c>
      <c r="AF4962" s="10" t="s">
        <v>592</v>
      </c>
    </row>
    <row r="4963" spans="30:32" x14ac:dyDescent="0.2">
      <c r="AD4963" s="11" t="s">
        <v>8858</v>
      </c>
      <c r="AE4963" s="10" t="s">
        <v>8852</v>
      </c>
      <c r="AF4963" s="10" t="s">
        <v>592</v>
      </c>
    </row>
    <row r="4964" spans="30:32" x14ac:dyDescent="0.2">
      <c r="AD4964" s="11" t="s">
        <v>8859</v>
      </c>
      <c r="AE4964" s="10" t="s">
        <v>8852</v>
      </c>
      <c r="AF4964" s="10" t="s">
        <v>592</v>
      </c>
    </row>
    <row r="4965" spans="30:32" x14ac:dyDescent="0.2">
      <c r="AD4965" s="11" t="s">
        <v>8860</v>
      </c>
      <c r="AE4965" s="10" t="s">
        <v>8852</v>
      </c>
      <c r="AF4965" s="10" t="s">
        <v>592</v>
      </c>
    </row>
    <row r="4966" spans="30:32" x14ac:dyDescent="0.2">
      <c r="AD4966" s="11" t="s">
        <v>8861</v>
      </c>
      <c r="AE4966" s="10" t="s">
        <v>8852</v>
      </c>
      <c r="AF4966" s="10" t="s">
        <v>592</v>
      </c>
    </row>
    <row r="4967" spans="30:32" x14ac:dyDescent="0.2">
      <c r="AD4967" s="11" t="s">
        <v>8862</v>
      </c>
      <c r="AE4967" s="10" t="s">
        <v>8852</v>
      </c>
      <c r="AF4967" s="10" t="s">
        <v>592</v>
      </c>
    </row>
    <row r="4968" spans="30:32" x14ac:dyDescent="0.2">
      <c r="AD4968" s="11" t="s">
        <v>8863</v>
      </c>
      <c r="AE4968" s="10" t="s">
        <v>8852</v>
      </c>
      <c r="AF4968" s="10" t="s">
        <v>592</v>
      </c>
    </row>
    <row r="4969" spans="30:32" x14ac:dyDescent="0.2">
      <c r="AD4969" s="11" t="s">
        <v>8864</v>
      </c>
      <c r="AE4969" s="10" t="s">
        <v>8852</v>
      </c>
      <c r="AF4969" s="10" t="s">
        <v>592</v>
      </c>
    </row>
    <row r="4970" spans="30:32" x14ac:dyDescent="0.2">
      <c r="AD4970" s="11" t="s">
        <v>8865</v>
      </c>
      <c r="AE4970" s="10" t="s">
        <v>8852</v>
      </c>
      <c r="AF4970" s="10" t="s">
        <v>592</v>
      </c>
    </row>
    <row r="4971" spans="30:32" x14ac:dyDescent="0.2">
      <c r="AD4971" s="11" t="s">
        <v>8866</v>
      </c>
      <c r="AE4971" s="10" t="s">
        <v>8852</v>
      </c>
      <c r="AF4971" s="10" t="s">
        <v>592</v>
      </c>
    </row>
    <row r="4972" spans="30:32" x14ac:dyDescent="0.2">
      <c r="AD4972" s="11" t="s">
        <v>8867</v>
      </c>
      <c r="AE4972" s="10" t="s">
        <v>8852</v>
      </c>
      <c r="AF4972" s="10" t="s">
        <v>592</v>
      </c>
    </row>
    <row r="4973" spans="30:32" x14ac:dyDescent="0.2">
      <c r="AD4973" s="11" t="s">
        <v>8868</v>
      </c>
      <c r="AE4973" s="10" t="s">
        <v>8852</v>
      </c>
      <c r="AF4973" s="10" t="s">
        <v>592</v>
      </c>
    </row>
    <row r="4974" spans="30:32" x14ac:dyDescent="0.2">
      <c r="AD4974" s="11" t="s">
        <v>8869</v>
      </c>
      <c r="AE4974" s="10" t="s">
        <v>8852</v>
      </c>
      <c r="AF4974" s="10" t="s">
        <v>592</v>
      </c>
    </row>
    <row r="4975" spans="30:32" x14ac:dyDescent="0.2">
      <c r="AD4975" s="11" t="s">
        <v>8870</v>
      </c>
      <c r="AE4975" s="10" t="s">
        <v>8871</v>
      </c>
      <c r="AF4975" s="10" t="s">
        <v>592</v>
      </c>
    </row>
    <row r="4976" spans="30:32" x14ac:dyDescent="0.2">
      <c r="AD4976" s="11" t="s">
        <v>8872</v>
      </c>
      <c r="AE4976" s="10" t="s">
        <v>8852</v>
      </c>
      <c r="AF4976" s="10" t="s">
        <v>592</v>
      </c>
    </row>
    <row r="4977" spans="30:32" x14ac:dyDescent="0.2">
      <c r="AD4977" s="11" t="s">
        <v>8873</v>
      </c>
      <c r="AE4977" s="10" t="s">
        <v>8852</v>
      </c>
      <c r="AF4977" s="10" t="s">
        <v>592</v>
      </c>
    </row>
    <row r="4978" spans="30:32" x14ac:dyDescent="0.2">
      <c r="AD4978" s="11" t="s">
        <v>8874</v>
      </c>
      <c r="AE4978" s="10" t="s">
        <v>8852</v>
      </c>
      <c r="AF4978" s="10" t="s">
        <v>592</v>
      </c>
    </row>
    <row r="4979" spans="30:32" x14ac:dyDescent="0.2">
      <c r="AD4979" s="11" t="s">
        <v>8875</v>
      </c>
      <c r="AE4979" s="10" t="s">
        <v>8852</v>
      </c>
      <c r="AF4979" s="10" t="s">
        <v>592</v>
      </c>
    </row>
    <row r="4980" spans="30:32" x14ac:dyDescent="0.2">
      <c r="AD4980" s="11" t="s">
        <v>8876</v>
      </c>
      <c r="AE4980" s="10" t="s">
        <v>8877</v>
      </c>
      <c r="AF4980" s="10" t="s">
        <v>592</v>
      </c>
    </row>
    <row r="4981" spans="30:32" x14ac:dyDescent="0.2">
      <c r="AD4981" s="11" t="s">
        <v>8878</v>
      </c>
      <c r="AE4981" s="10" t="s">
        <v>8852</v>
      </c>
      <c r="AF4981" s="10" t="s">
        <v>592</v>
      </c>
    </row>
    <row r="4982" spans="30:32" x14ac:dyDescent="0.2">
      <c r="AD4982" s="11" t="s">
        <v>8879</v>
      </c>
      <c r="AE4982" s="10" t="s">
        <v>8852</v>
      </c>
      <c r="AF4982" s="10" t="s">
        <v>592</v>
      </c>
    </row>
    <row r="4983" spans="30:32" x14ac:dyDescent="0.2">
      <c r="AD4983" s="11" t="s">
        <v>8880</v>
      </c>
      <c r="AE4983" s="10" t="s">
        <v>8852</v>
      </c>
      <c r="AF4983" s="10" t="s">
        <v>592</v>
      </c>
    </row>
    <row r="4984" spans="30:32" x14ac:dyDescent="0.2">
      <c r="AD4984" s="11" t="s">
        <v>8881</v>
      </c>
      <c r="AE4984" s="10" t="s">
        <v>8852</v>
      </c>
      <c r="AF4984" s="10" t="s">
        <v>592</v>
      </c>
    </row>
    <row r="4985" spans="30:32" x14ac:dyDescent="0.2">
      <c r="AD4985" s="11" t="s">
        <v>8882</v>
      </c>
      <c r="AE4985" s="10" t="s">
        <v>8852</v>
      </c>
      <c r="AF4985" s="10" t="s">
        <v>592</v>
      </c>
    </row>
    <row r="4986" spans="30:32" x14ac:dyDescent="0.2">
      <c r="AD4986" s="11" t="s">
        <v>8883</v>
      </c>
      <c r="AE4986" s="10" t="s">
        <v>6334</v>
      </c>
      <c r="AF4986" s="10" t="s">
        <v>592</v>
      </c>
    </row>
    <row r="4987" spans="30:32" x14ac:dyDescent="0.2">
      <c r="AD4987" s="11" t="s">
        <v>8884</v>
      </c>
      <c r="AE4987" s="10" t="s">
        <v>8885</v>
      </c>
      <c r="AF4987" s="10" t="s">
        <v>592</v>
      </c>
    </row>
    <row r="4988" spans="30:32" x14ac:dyDescent="0.2">
      <c r="AD4988" s="11" t="s">
        <v>8886</v>
      </c>
      <c r="AE4988" s="10" t="s">
        <v>8887</v>
      </c>
      <c r="AF4988" s="10" t="s">
        <v>592</v>
      </c>
    </row>
    <row r="4989" spans="30:32" x14ac:dyDescent="0.2">
      <c r="AD4989" s="11" t="s">
        <v>8888</v>
      </c>
      <c r="AE4989" s="10" t="s">
        <v>8889</v>
      </c>
      <c r="AF4989" s="10" t="s">
        <v>592</v>
      </c>
    </row>
    <row r="4990" spans="30:32" x14ac:dyDescent="0.2">
      <c r="AD4990" s="11" t="s">
        <v>8890</v>
      </c>
      <c r="AE4990" s="10" t="s">
        <v>8891</v>
      </c>
      <c r="AF4990" s="10" t="s">
        <v>592</v>
      </c>
    </row>
    <row r="4991" spans="30:32" x14ac:dyDescent="0.2">
      <c r="AD4991" s="11" t="s">
        <v>8892</v>
      </c>
      <c r="AE4991" s="10" t="s">
        <v>8891</v>
      </c>
      <c r="AF4991" s="10" t="s">
        <v>592</v>
      </c>
    </row>
    <row r="4992" spans="30:32" x14ac:dyDescent="0.2">
      <c r="AD4992" s="11" t="s">
        <v>8893</v>
      </c>
      <c r="AE4992" s="10" t="s">
        <v>8891</v>
      </c>
      <c r="AF4992" s="10" t="s">
        <v>592</v>
      </c>
    </row>
    <row r="4993" spans="30:32" x14ac:dyDescent="0.2">
      <c r="AD4993" s="11" t="s">
        <v>8894</v>
      </c>
      <c r="AE4993" s="10" t="s">
        <v>8895</v>
      </c>
      <c r="AF4993" s="10" t="s">
        <v>592</v>
      </c>
    </row>
    <row r="4994" spans="30:32" x14ac:dyDescent="0.2">
      <c r="AD4994" s="11" t="s">
        <v>8896</v>
      </c>
      <c r="AE4994" s="10" t="s">
        <v>8897</v>
      </c>
      <c r="AF4994" s="10" t="s">
        <v>592</v>
      </c>
    </row>
    <row r="4995" spans="30:32" x14ac:dyDescent="0.2">
      <c r="AD4995" s="11" t="s">
        <v>8898</v>
      </c>
      <c r="AE4995" s="10" t="s">
        <v>8899</v>
      </c>
      <c r="AF4995" s="10" t="s">
        <v>592</v>
      </c>
    </row>
    <row r="4996" spans="30:32" x14ac:dyDescent="0.2">
      <c r="AD4996" s="11" t="s">
        <v>8900</v>
      </c>
      <c r="AE4996" s="10" t="s">
        <v>8901</v>
      </c>
      <c r="AF4996" s="10" t="s">
        <v>592</v>
      </c>
    </row>
    <row r="4997" spans="30:32" x14ac:dyDescent="0.2">
      <c r="AD4997" s="11" t="s">
        <v>8902</v>
      </c>
      <c r="AE4997" s="10" t="s">
        <v>8903</v>
      </c>
      <c r="AF4997" s="10" t="s">
        <v>592</v>
      </c>
    </row>
    <row r="4998" spans="30:32" x14ac:dyDescent="0.2">
      <c r="AD4998" s="11" t="s">
        <v>8904</v>
      </c>
      <c r="AE4998" s="10" t="s">
        <v>8905</v>
      </c>
      <c r="AF4998" s="10" t="s">
        <v>592</v>
      </c>
    </row>
    <row r="4999" spans="30:32" x14ac:dyDescent="0.2">
      <c r="AD4999" s="11" t="s">
        <v>8906</v>
      </c>
      <c r="AE4999" s="10" t="s">
        <v>8907</v>
      </c>
      <c r="AF4999" s="10" t="s">
        <v>592</v>
      </c>
    </row>
    <row r="5000" spans="30:32" x14ac:dyDescent="0.2">
      <c r="AD5000" s="11" t="s">
        <v>8908</v>
      </c>
      <c r="AE5000" s="10" t="s">
        <v>8231</v>
      </c>
      <c r="AF5000" s="10" t="s">
        <v>592</v>
      </c>
    </row>
    <row r="5001" spans="30:32" x14ac:dyDescent="0.2">
      <c r="AD5001" s="11" t="s">
        <v>8909</v>
      </c>
      <c r="AE5001" s="10" t="s">
        <v>8910</v>
      </c>
      <c r="AF5001" s="10" t="s">
        <v>592</v>
      </c>
    </row>
    <row r="5002" spans="30:32" x14ac:dyDescent="0.2">
      <c r="AD5002" s="11" t="s">
        <v>8911</v>
      </c>
      <c r="AE5002" s="10" t="s">
        <v>8912</v>
      </c>
      <c r="AF5002" s="10" t="s">
        <v>592</v>
      </c>
    </row>
    <row r="5003" spans="30:32" x14ac:dyDescent="0.2">
      <c r="AD5003" s="11" t="s">
        <v>8913</v>
      </c>
      <c r="AE5003" s="10" t="s">
        <v>3822</v>
      </c>
      <c r="AF5003" s="10" t="s">
        <v>592</v>
      </c>
    </row>
    <row r="5004" spans="30:32" x14ac:dyDescent="0.2">
      <c r="AD5004" s="11" t="s">
        <v>8914</v>
      </c>
      <c r="AE5004" s="10" t="s">
        <v>8915</v>
      </c>
      <c r="AF5004" s="10" t="s">
        <v>592</v>
      </c>
    </row>
    <row r="5005" spans="30:32" x14ac:dyDescent="0.2">
      <c r="AD5005" s="11" t="s">
        <v>8916</v>
      </c>
      <c r="AE5005" s="10" t="s">
        <v>2810</v>
      </c>
      <c r="AF5005" s="10" t="s">
        <v>592</v>
      </c>
    </row>
    <row r="5006" spans="30:32" x14ac:dyDescent="0.2">
      <c r="AD5006" s="11" t="s">
        <v>8917</v>
      </c>
      <c r="AE5006" s="10" t="s">
        <v>8918</v>
      </c>
      <c r="AF5006" s="10" t="s">
        <v>592</v>
      </c>
    </row>
    <row r="5007" spans="30:32" x14ac:dyDescent="0.2">
      <c r="AD5007" s="11" t="s">
        <v>8919</v>
      </c>
      <c r="AE5007" s="10" t="s">
        <v>8920</v>
      </c>
      <c r="AF5007" s="10" t="s">
        <v>592</v>
      </c>
    </row>
    <row r="5008" spans="30:32" x14ac:dyDescent="0.2">
      <c r="AD5008" s="11" t="s">
        <v>8921</v>
      </c>
      <c r="AE5008" s="10" t="s">
        <v>8922</v>
      </c>
      <c r="AF5008" s="10" t="s">
        <v>592</v>
      </c>
    </row>
    <row r="5009" spans="30:32" x14ac:dyDescent="0.2">
      <c r="AD5009" s="11" t="s">
        <v>8923</v>
      </c>
      <c r="AE5009" s="10" t="s">
        <v>8924</v>
      </c>
      <c r="AF5009" s="10" t="s">
        <v>592</v>
      </c>
    </row>
    <row r="5010" spans="30:32" x14ac:dyDescent="0.2">
      <c r="AD5010" s="11" t="s">
        <v>8925</v>
      </c>
      <c r="AE5010" s="10" t="s">
        <v>8926</v>
      </c>
      <c r="AF5010" s="10" t="s">
        <v>592</v>
      </c>
    </row>
    <row r="5011" spans="30:32" x14ac:dyDescent="0.2">
      <c r="AD5011" s="11" t="s">
        <v>8927</v>
      </c>
      <c r="AE5011" s="10" t="s">
        <v>8928</v>
      </c>
      <c r="AF5011" s="10" t="s">
        <v>592</v>
      </c>
    </row>
    <row r="5012" spans="30:32" x14ac:dyDescent="0.2">
      <c r="AD5012" s="11" t="s">
        <v>8929</v>
      </c>
      <c r="AE5012" s="10" t="s">
        <v>8930</v>
      </c>
      <c r="AF5012" s="10" t="s">
        <v>32</v>
      </c>
    </row>
    <row r="5013" spans="30:32" x14ac:dyDescent="0.2">
      <c r="AD5013" s="11" t="s">
        <v>8931</v>
      </c>
      <c r="AE5013" s="10" t="s">
        <v>1931</v>
      </c>
      <c r="AF5013" s="10" t="s">
        <v>32</v>
      </c>
    </row>
    <row r="5014" spans="30:32" x14ac:dyDescent="0.2">
      <c r="AD5014" s="11" t="s">
        <v>8932</v>
      </c>
      <c r="AE5014" s="10" t="s">
        <v>8933</v>
      </c>
      <c r="AF5014" s="10" t="s">
        <v>32</v>
      </c>
    </row>
    <row r="5015" spans="30:32" x14ac:dyDescent="0.2">
      <c r="AD5015" s="11" t="s">
        <v>8934</v>
      </c>
      <c r="AE5015" s="10" t="s">
        <v>1933</v>
      </c>
      <c r="AF5015" s="10" t="s">
        <v>32</v>
      </c>
    </row>
    <row r="5016" spans="30:32" x14ac:dyDescent="0.2">
      <c r="AD5016" s="11" t="s">
        <v>8935</v>
      </c>
      <c r="AE5016" s="10" t="s">
        <v>8936</v>
      </c>
      <c r="AF5016" s="10" t="s">
        <v>32</v>
      </c>
    </row>
    <row r="5017" spans="30:32" x14ac:dyDescent="0.2">
      <c r="AD5017" s="11" t="s">
        <v>8937</v>
      </c>
      <c r="AE5017" s="10" t="s">
        <v>8938</v>
      </c>
      <c r="AF5017" s="10" t="s">
        <v>32</v>
      </c>
    </row>
    <row r="5018" spans="30:32" x14ac:dyDescent="0.2">
      <c r="AD5018" s="11" t="s">
        <v>8939</v>
      </c>
      <c r="AE5018" s="10" t="s">
        <v>8940</v>
      </c>
      <c r="AF5018" s="10" t="s">
        <v>32</v>
      </c>
    </row>
    <row r="5019" spans="30:32" x14ac:dyDescent="0.2">
      <c r="AD5019" s="11" t="s">
        <v>8941</v>
      </c>
      <c r="AE5019" s="10" t="s">
        <v>1935</v>
      </c>
      <c r="AF5019" s="10" t="s">
        <v>32</v>
      </c>
    </row>
    <row r="5020" spans="30:32" x14ac:dyDescent="0.2">
      <c r="AD5020" s="11" t="s">
        <v>8942</v>
      </c>
      <c r="AE5020" s="10" t="s">
        <v>8943</v>
      </c>
      <c r="AF5020" s="10" t="s">
        <v>32</v>
      </c>
    </row>
    <row r="5021" spans="30:32" x14ac:dyDescent="0.2">
      <c r="AD5021" s="11" t="s">
        <v>8944</v>
      </c>
      <c r="AE5021" s="10" t="s">
        <v>8945</v>
      </c>
      <c r="AF5021" s="10" t="s">
        <v>32</v>
      </c>
    </row>
    <row r="5022" spans="30:32" x14ac:dyDescent="0.2">
      <c r="AD5022" s="11" t="s">
        <v>8946</v>
      </c>
      <c r="AE5022" s="10" t="s">
        <v>8389</v>
      </c>
      <c r="AF5022" s="10" t="s">
        <v>32</v>
      </c>
    </row>
    <row r="5023" spans="30:32" x14ac:dyDescent="0.2">
      <c r="AD5023" s="11" t="s">
        <v>8947</v>
      </c>
      <c r="AE5023" s="10" t="s">
        <v>8948</v>
      </c>
      <c r="AF5023" s="10" t="s">
        <v>32</v>
      </c>
    </row>
    <row r="5024" spans="30:32" x14ac:dyDescent="0.2">
      <c r="AD5024" s="11" t="s">
        <v>8949</v>
      </c>
      <c r="AE5024" s="10" t="s">
        <v>8950</v>
      </c>
      <c r="AF5024" s="10" t="s">
        <v>32</v>
      </c>
    </row>
    <row r="5025" spans="30:32" x14ac:dyDescent="0.2">
      <c r="AD5025" s="11" t="s">
        <v>8951</v>
      </c>
      <c r="AE5025" s="10" t="s">
        <v>4910</v>
      </c>
      <c r="AF5025" s="10" t="s">
        <v>32</v>
      </c>
    </row>
    <row r="5026" spans="30:32" x14ac:dyDescent="0.2">
      <c r="AD5026" s="11" t="s">
        <v>8952</v>
      </c>
      <c r="AE5026" s="10" t="s">
        <v>2843</v>
      </c>
      <c r="AF5026" s="10" t="s">
        <v>32</v>
      </c>
    </row>
    <row r="5027" spans="30:32" x14ac:dyDescent="0.2">
      <c r="AD5027" s="11" t="s">
        <v>8953</v>
      </c>
      <c r="AE5027" s="10" t="s">
        <v>1195</v>
      </c>
      <c r="AF5027" s="10" t="s">
        <v>32</v>
      </c>
    </row>
    <row r="5028" spans="30:32" x14ac:dyDescent="0.2">
      <c r="AD5028" s="11" t="s">
        <v>8954</v>
      </c>
      <c r="AE5028" s="10" t="s">
        <v>8955</v>
      </c>
      <c r="AF5028" s="10" t="s">
        <v>32</v>
      </c>
    </row>
    <row r="5029" spans="30:32" x14ac:dyDescent="0.2">
      <c r="AD5029" s="11" t="s">
        <v>8956</v>
      </c>
      <c r="AE5029" s="10" t="s">
        <v>8957</v>
      </c>
      <c r="AF5029" s="10" t="s">
        <v>32</v>
      </c>
    </row>
    <row r="5030" spans="30:32" x14ac:dyDescent="0.2">
      <c r="AD5030" s="11" t="s">
        <v>8958</v>
      </c>
      <c r="AE5030" s="10" t="s">
        <v>8959</v>
      </c>
      <c r="AF5030" s="10" t="s">
        <v>32</v>
      </c>
    </row>
    <row r="5031" spans="30:32" x14ac:dyDescent="0.2">
      <c r="AD5031" s="11" t="s">
        <v>8960</v>
      </c>
      <c r="AE5031" s="10" t="s">
        <v>8961</v>
      </c>
      <c r="AF5031" s="10" t="s">
        <v>32</v>
      </c>
    </row>
    <row r="5032" spans="30:32" x14ac:dyDescent="0.2">
      <c r="AD5032" s="11" t="s">
        <v>8962</v>
      </c>
      <c r="AE5032" s="10" t="s">
        <v>8963</v>
      </c>
      <c r="AF5032" s="10" t="s">
        <v>32</v>
      </c>
    </row>
    <row r="5033" spans="30:32" x14ac:dyDescent="0.2">
      <c r="AD5033" s="11" t="s">
        <v>8964</v>
      </c>
      <c r="AE5033" s="10" t="s">
        <v>8965</v>
      </c>
      <c r="AF5033" s="10" t="s">
        <v>32</v>
      </c>
    </row>
    <row r="5034" spans="30:32" x14ac:dyDescent="0.2">
      <c r="AD5034" s="11" t="s">
        <v>8966</v>
      </c>
      <c r="AE5034" s="10" t="s">
        <v>8967</v>
      </c>
      <c r="AF5034" s="10" t="s">
        <v>32</v>
      </c>
    </row>
    <row r="5035" spans="30:32" x14ac:dyDescent="0.2">
      <c r="AD5035" s="11" t="s">
        <v>8968</v>
      </c>
      <c r="AE5035" s="10" t="s">
        <v>8969</v>
      </c>
      <c r="AF5035" s="10" t="s">
        <v>32</v>
      </c>
    </row>
    <row r="5036" spans="30:32" x14ac:dyDescent="0.2">
      <c r="AD5036" s="11" t="s">
        <v>8970</v>
      </c>
      <c r="AE5036" s="10" t="s">
        <v>8971</v>
      </c>
      <c r="AF5036" s="10" t="s">
        <v>32</v>
      </c>
    </row>
    <row r="5037" spans="30:32" x14ac:dyDescent="0.2">
      <c r="AD5037" s="11" t="s">
        <v>8972</v>
      </c>
      <c r="AE5037" s="10" t="s">
        <v>8973</v>
      </c>
      <c r="AF5037" s="10" t="s">
        <v>32</v>
      </c>
    </row>
    <row r="5038" spans="30:32" x14ac:dyDescent="0.2">
      <c r="AD5038" s="11" t="s">
        <v>8974</v>
      </c>
      <c r="AE5038" s="10" t="s">
        <v>8975</v>
      </c>
      <c r="AF5038" s="10" t="s">
        <v>32</v>
      </c>
    </row>
    <row r="5039" spans="30:32" x14ac:dyDescent="0.2">
      <c r="AD5039" s="11" t="s">
        <v>8976</v>
      </c>
      <c r="AE5039" s="10" t="s">
        <v>1272</v>
      </c>
      <c r="AF5039" s="10" t="s">
        <v>32</v>
      </c>
    </row>
    <row r="5040" spans="30:32" x14ac:dyDescent="0.2">
      <c r="AD5040" s="11" t="s">
        <v>8977</v>
      </c>
      <c r="AE5040" s="10" t="s">
        <v>8978</v>
      </c>
      <c r="AF5040" s="10" t="s">
        <v>32</v>
      </c>
    </row>
    <row r="5041" spans="30:32" x14ac:dyDescent="0.2">
      <c r="AD5041" s="11" t="s">
        <v>8979</v>
      </c>
      <c r="AE5041" s="10" t="s">
        <v>8980</v>
      </c>
      <c r="AF5041" s="10" t="s">
        <v>32</v>
      </c>
    </row>
    <row r="5042" spans="30:32" x14ac:dyDescent="0.2">
      <c r="AD5042" s="11" t="s">
        <v>8981</v>
      </c>
      <c r="AE5042" s="10" t="s">
        <v>8982</v>
      </c>
      <c r="AF5042" s="10" t="s">
        <v>32</v>
      </c>
    </row>
    <row r="5043" spans="30:32" x14ac:dyDescent="0.2">
      <c r="AD5043" s="11" t="s">
        <v>8983</v>
      </c>
      <c r="AE5043" s="10" t="s">
        <v>8982</v>
      </c>
      <c r="AF5043" s="10" t="s">
        <v>32</v>
      </c>
    </row>
    <row r="5044" spans="30:32" x14ac:dyDescent="0.2">
      <c r="AD5044" s="11" t="s">
        <v>8984</v>
      </c>
      <c r="AE5044" s="10" t="s">
        <v>1969</v>
      </c>
      <c r="AF5044" s="10" t="s">
        <v>32</v>
      </c>
    </row>
    <row r="5045" spans="30:32" x14ac:dyDescent="0.2">
      <c r="AD5045" s="11" t="s">
        <v>8985</v>
      </c>
      <c r="AE5045" s="10" t="s">
        <v>8986</v>
      </c>
      <c r="AF5045" s="10" t="s">
        <v>32</v>
      </c>
    </row>
    <row r="5046" spans="30:32" x14ac:dyDescent="0.2">
      <c r="AD5046" s="11" t="s">
        <v>8987</v>
      </c>
      <c r="AE5046" s="10" t="s">
        <v>1973</v>
      </c>
      <c r="AF5046" s="10" t="s">
        <v>32</v>
      </c>
    </row>
    <row r="5047" spans="30:32" x14ac:dyDescent="0.2">
      <c r="AD5047" s="11" t="s">
        <v>8988</v>
      </c>
      <c r="AE5047" s="10" t="s">
        <v>8989</v>
      </c>
      <c r="AF5047" s="10" t="s">
        <v>32</v>
      </c>
    </row>
    <row r="5048" spans="30:32" x14ac:dyDescent="0.2">
      <c r="AD5048" s="11" t="s">
        <v>8990</v>
      </c>
      <c r="AE5048" s="10" t="s">
        <v>1041</v>
      </c>
      <c r="AF5048" s="10" t="s">
        <v>32</v>
      </c>
    </row>
    <row r="5049" spans="30:32" x14ac:dyDescent="0.2">
      <c r="AD5049" s="11" t="s">
        <v>8991</v>
      </c>
      <c r="AE5049" s="10" t="s">
        <v>8992</v>
      </c>
      <c r="AF5049" s="10" t="s">
        <v>32</v>
      </c>
    </row>
    <row r="5050" spans="30:32" x14ac:dyDescent="0.2">
      <c r="AD5050" s="11" t="s">
        <v>8993</v>
      </c>
      <c r="AE5050" s="10" t="s">
        <v>8994</v>
      </c>
      <c r="AF5050" s="10" t="s">
        <v>32</v>
      </c>
    </row>
    <row r="5051" spans="30:32" x14ac:dyDescent="0.2">
      <c r="AD5051" s="11" t="s">
        <v>8995</v>
      </c>
      <c r="AE5051" s="10" t="s">
        <v>8996</v>
      </c>
      <c r="AF5051" s="10" t="s">
        <v>32</v>
      </c>
    </row>
    <row r="5052" spans="30:32" x14ac:dyDescent="0.2">
      <c r="AD5052" s="11" t="s">
        <v>8997</v>
      </c>
      <c r="AE5052" s="10" t="s">
        <v>8998</v>
      </c>
      <c r="AF5052" s="10" t="s">
        <v>32</v>
      </c>
    </row>
    <row r="5053" spans="30:32" x14ac:dyDescent="0.2">
      <c r="AD5053" s="11" t="s">
        <v>8999</v>
      </c>
      <c r="AE5053" s="10" t="s">
        <v>9000</v>
      </c>
      <c r="AF5053" s="10" t="s">
        <v>32</v>
      </c>
    </row>
    <row r="5054" spans="30:32" x14ac:dyDescent="0.2">
      <c r="AD5054" s="11" t="s">
        <v>9001</v>
      </c>
      <c r="AE5054" s="10" t="s">
        <v>9002</v>
      </c>
      <c r="AF5054" s="10" t="s">
        <v>32</v>
      </c>
    </row>
    <row r="5055" spans="30:32" x14ac:dyDescent="0.2">
      <c r="AD5055" s="11" t="s">
        <v>9003</v>
      </c>
      <c r="AE5055" s="10" t="s">
        <v>1299</v>
      </c>
      <c r="AF5055" s="10" t="s">
        <v>32</v>
      </c>
    </row>
    <row r="5056" spans="30:32" x14ac:dyDescent="0.2">
      <c r="AD5056" s="11" t="s">
        <v>9004</v>
      </c>
      <c r="AE5056" s="10" t="s">
        <v>9005</v>
      </c>
      <c r="AF5056" s="10" t="s">
        <v>32</v>
      </c>
    </row>
    <row r="5057" spans="30:32" x14ac:dyDescent="0.2">
      <c r="AD5057" s="11" t="s">
        <v>9006</v>
      </c>
      <c r="AE5057" s="10" t="s">
        <v>2014</v>
      </c>
      <c r="AF5057" s="10" t="s">
        <v>32</v>
      </c>
    </row>
    <row r="5058" spans="30:32" x14ac:dyDescent="0.2">
      <c r="AD5058" s="11" t="s">
        <v>9007</v>
      </c>
      <c r="AE5058" s="10" t="s">
        <v>9008</v>
      </c>
      <c r="AF5058" s="10" t="s">
        <v>32</v>
      </c>
    </row>
    <row r="5059" spans="30:32" x14ac:dyDescent="0.2">
      <c r="AD5059" s="11" t="s">
        <v>9009</v>
      </c>
      <c r="AE5059" s="10" t="s">
        <v>9010</v>
      </c>
      <c r="AF5059" s="10" t="s">
        <v>32</v>
      </c>
    </row>
    <row r="5060" spans="30:32" x14ac:dyDescent="0.2">
      <c r="AD5060" s="11" t="s">
        <v>9011</v>
      </c>
      <c r="AE5060" s="10" t="s">
        <v>9012</v>
      </c>
      <c r="AF5060" s="10" t="s">
        <v>32</v>
      </c>
    </row>
    <row r="5061" spans="30:32" x14ac:dyDescent="0.2">
      <c r="AD5061" s="11" t="s">
        <v>9013</v>
      </c>
      <c r="AE5061" s="10" t="s">
        <v>9014</v>
      </c>
      <c r="AF5061" s="10" t="s">
        <v>32</v>
      </c>
    </row>
    <row r="5062" spans="30:32" x14ac:dyDescent="0.2">
      <c r="AD5062" s="11" t="s">
        <v>9015</v>
      </c>
      <c r="AE5062" s="10" t="s">
        <v>9016</v>
      </c>
      <c r="AF5062" s="10" t="s">
        <v>32</v>
      </c>
    </row>
    <row r="5063" spans="30:32" x14ac:dyDescent="0.2">
      <c r="AD5063" s="11" t="s">
        <v>9017</v>
      </c>
      <c r="AE5063" s="10" t="s">
        <v>9018</v>
      </c>
      <c r="AF5063" s="10" t="s">
        <v>32</v>
      </c>
    </row>
    <row r="5064" spans="30:32" x14ac:dyDescent="0.2">
      <c r="AD5064" s="11" t="s">
        <v>9019</v>
      </c>
      <c r="AE5064" s="10" t="s">
        <v>9018</v>
      </c>
      <c r="AF5064" s="10" t="s">
        <v>32</v>
      </c>
    </row>
    <row r="5065" spans="30:32" x14ac:dyDescent="0.2">
      <c r="AD5065" s="11" t="s">
        <v>9020</v>
      </c>
      <c r="AE5065" s="10" t="s">
        <v>9018</v>
      </c>
      <c r="AF5065" s="10" t="s">
        <v>32</v>
      </c>
    </row>
    <row r="5066" spans="30:32" x14ac:dyDescent="0.2">
      <c r="AD5066" s="11" t="s">
        <v>9021</v>
      </c>
      <c r="AE5066" s="10" t="s">
        <v>9018</v>
      </c>
      <c r="AF5066" s="10" t="s">
        <v>32</v>
      </c>
    </row>
    <row r="5067" spans="30:32" x14ac:dyDescent="0.2">
      <c r="AD5067" s="11" t="s">
        <v>9022</v>
      </c>
      <c r="AE5067" s="10" t="s">
        <v>9018</v>
      </c>
      <c r="AF5067" s="10" t="s">
        <v>32</v>
      </c>
    </row>
    <row r="5068" spans="30:32" x14ac:dyDescent="0.2">
      <c r="AD5068" s="11" t="s">
        <v>9023</v>
      </c>
      <c r="AE5068" s="10" t="s">
        <v>9018</v>
      </c>
      <c r="AF5068" s="10" t="s">
        <v>32</v>
      </c>
    </row>
    <row r="5069" spans="30:32" x14ac:dyDescent="0.2">
      <c r="AD5069" s="11" t="s">
        <v>9024</v>
      </c>
      <c r="AE5069" s="10" t="s">
        <v>9018</v>
      </c>
      <c r="AF5069" s="10" t="s">
        <v>32</v>
      </c>
    </row>
    <row r="5070" spans="30:32" x14ac:dyDescent="0.2">
      <c r="AD5070" s="11" t="s">
        <v>9025</v>
      </c>
      <c r="AE5070" s="10" t="s">
        <v>9018</v>
      </c>
      <c r="AF5070" s="10" t="s">
        <v>32</v>
      </c>
    </row>
    <row r="5071" spans="30:32" x14ac:dyDescent="0.2">
      <c r="AD5071" s="11" t="s">
        <v>9026</v>
      </c>
      <c r="AE5071" s="10" t="s">
        <v>9018</v>
      </c>
      <c r="AF5071" s="10" t="s">
        <v>32</v>
      </c>
    </row>
    <row r="5072" spans="30:32" x14ac:dyDescent="0.2">
      <c r="AD5072" s="11" t="s">
        <v>9027</v>
      </c>
      <c r="AE5072" s="10" t="s">
        <v>9018</v>
      </c>
      <c r="AF5072" s="10" t="s">
        <v>32</v>
      </c>
    </row>
    <row r="5073" spans="30:32" x14ac:dyDescent="0.2">
      <c r="AD5073" s="11" t="s">
        <v>9028</v>
      </c>
      <c r="AE5073" s="10" t="s">
        <v>9018</v>
      </c>
      <c r="AF5073" s="10" t="s">
        <v>32</v>
      </c>
    </row>
    <row r="5074" spans="30:32" x14ac:dyDescent="0.2">
      <c r="AD5074" s="11" t="s">
        <v>9029</v>
      </c>
      <c r="AE5074" s="10" t="s">
        <v>9018</v>
      </c>
      <c r="AF5074" s="10" t="s">
        <v>32</v>
      </c>
    </row>
    <row r="5075" spans="30:32" x14ac:dyDescent="0.2">
      <c r="AD5075" s="11" t="s">
        <v>9030</v>
      </c>
      <c r="AE5075" s="10" t="s">
        <v>9018</v>
      </c>
      <c r="AF5075" s="10" t="s">
        <v>32</v>
      </c>
    </row>
    <row r="5076" spans="30:32" x14ac:dyDescent="0.2">
      <c r="AD5076" s="11" t="s">
        <v>9031</v>
      </c>
      <c r="AE5076" s="10" t="s">
        <v>9018</v>
      </c>
      <c r="AF5076" s="10" t="s">
        <v>32</v>
      </c>
    </row>
    <row r="5077" spans="30:32" x14ac:dyDescent="0.2">
      <c r="AD5077" s="11" t="s">
        <v>9032</v>
      </c>
      <c r="AE5077" s="10" t="s">
        <v>9018</v>
      </c>
      <c r="AF5077" s="10" t="s">
        <v>32</v>
      </c>
    </row>
    <row r="5078" spans="30:32" x14ac:dyDescent="0.2">
      <c r="AD5078" s="11" t="s">
        <v>9033</v>
      </c>
      <c r="AE5078" s="10" t="s">
        <v>9018</v>
      </c>
      <c r="AF5078" s="10" t="s">
        <v>32</v>
      </c>
    </row>
    <row r="5079" spans="30:32" x14ac:dyDescent="0.2">
      <c r="AD5079" s="11" t="s">
        <v>9034</v>
      </c>
      <c r="AE5079" s="10" t="s">
        <v>9018</v>
      </c>
      <c r="AF5079" s="10" t="s">
        <v>32</v>
      </c>
    </row>
    <row r="5080" spans="30:32" x14ac:dyDescent="0.2">
      <c r="AD5080" s="11" t="s">
        <v>9035</v>
      </c>
      <c r="AE5080" s="10" t="s">
        <v>9018</v>
      </c>
      <c r="AF5080" s="10" t="s">
        <v>32</v>
      </c>
    </row>
    <row r="5081" spans="30:32" x14ac:dyDescent="0.2">
      <c r="AD5081" s="11" t="s">
        <v>9036</v>
      </c>
      <c r="AE5081" s="10" t="s">
        <v>9018</v>
      </c>
      <c r="AF5081" s="10" t="s">
        <v>32</v>
      </c>
    </row>
    <row r="5082" spans="30:32" x14ac:dyDescent="0.2">
      <c r="AD5082" s="11" t="s">
        <v>9037</v>
      </c>
      <c r="AE5082" s="10" t="s">
        <v>9018</v>
      </c>
      <c r="AF5082" s="10" t="s">
        <v>32</v>
      </c>
    </row>
    <row r="5083" spans="30:32" x14ac:dyDescent="0.2">
      <c r="AD5083" s="11" t="s">
        <v>9038</v>
      </c>
      <c r="AE5083" s="10" t="s">
        <v>9018</v>
      </c>
      <c r="AF5083" s="10" t="s">
        <v>32</v>
      </c>
    </row>
    <row r="5084" spans="30:32" x14ac:dyDescent="0.2">
      <c r="AD5084" s="11" t="s">
        <v>9039</v>
      </c>
      <c r="AE5084" s="10" t="s">
        <v>9018</v>
      </c>
      <c r="AF5084" s="10" t="s">
        <v>32</v>
      </c>
    </row>
    <row r="5085" spans="30:32" x14ac:dyDescent="0.2">
      <c r="AD5085" s="11" t="s">
        <v>9040</v>
      </c>
      <c r="AE5085" s="10" t="s">
        <v>9018</v>
      </c>
      <c r="AF5085" s="10" t="s">
        <v>32</v>
      </c>
    </row>
    <row r="5086" spans="30:32" x14ac:dyDescent="0.2">
      <c r="AD5086" s="11" t="s">
        <v>9041</v>
      </c>
      <c r="AE5086" s="10" t="s">
        <v>9018</v>
      </c>
      <c r="AF5086" s="10" t="s">
        <v>32</v>
      </c>
    </row>
    <row r="5087" spans="30:32" x14ac:dyDescent="0.2">
      <c r="AD5087" s="11" t="s">
        <v>9042</v>
      </c>
      <c r="AE5087" s="10" t="s">
        <v>9018</v>
      </c>
      <c r="AF5087" s="10" t="s">
        <v>32</v>
      </c>
    </row>
    <row r="5088" spans="30:32" x14ac:dyDescent="0.2">
      <c r="AD5088" s="11" t="s">
        <v>9043</v>
      </c>
      <c r="AE5088" s="10" t="s">
        <v>9018</v>
      </c>
      <c r="AF5088" s="10" t="s">
        <v>32</v>
      </c>
    </row>
    <row r="5089" spans="30:32" x14ac:dyDescent="0.2">
      <c r="AD5089" s="11" t="s">
        <v>9044</v>
      </c>
      <c r="AE5089" s="10" t="s">
        <v>9018</v>
      </c>
      <c r="AF5089" s="10" t="s">
        <v>32</v>
      </c>
    </row>
    <row r="5090" spans="30:32" x14ac:dyDescent="0.2">
      <c r="AD5090" s="11" t="s">
        <v>9045</v>
      </c>
      <c r="AE5090" s="10" t="s">
        <v>9018</v>
      </c>
      <c r="AF5090" s="10" t="s">
        <v>32</v>
      </c>
    </row>
    <row r="5091" spans="30:32" x14ac:dyDescent="0.2">
      <c r="AD5091" s="11" t="s">
        <v>9046</v>
      </c>
      <c r="AE5091" s="10" t="s">
        <v>9018</v>
      </c>
      <c r="AF5091" s="10" t="s">
        <v>32</v>
      </c>
    </row>
    <row r="5092" spans="30:32" x14ac:dyDescent="0.2">
      <c r="AD5092" s="11" t="s">
        <v>9047</v>
      </c>
      <c r="AE5092" s="10" t="s">
        <v>9018</v>
      </c>
      <c r="AF5092" s="10" t="s">
        <v>32</v>
      </c>
    </row>
    <row r="5093" spans="30:32" x14ac:dyDescent="0.2">
      <c r="AD5093" s="11" t="s">
        <v>9048</v>
      </c>
      <c r="AE5093" s="10" t="s">
        <v>9018</v>
      </c>
      <c r="AF5093" s="10" t="s">
        <v>32</v>
      </c>
    </row>
    <row r="5094" spans="30:32" x14ac:dyDescent="0.2">
      <c r="AD5094" s="11" t="s">
        <v>9049</v>
      </c>
      <c r="AE5094" s="10" t="s">
        <v>9018</v>
      </c>
      <c r="AF5094" s="10" t="s">
        <v>32</v>
      </c>
    </row>
    <row r="5095" spans="30:32" x14ac:dyDescent="0.2">
      <c r="AD5095" s="11" t="s">
        <v>9050</v>
      </c>
      <c r="AE5095" s="10" t="s">
        <v>9018</v>
      </c>
      <c r="AF5095" s="10" t="s">
        <v>32</v>
      </c>
    </row>
    <row r="5096" spans="30:32" x14ac:dyDescent="0.2">
      <c r="AD5096" s="11" t="s">
        <v>9051</v>
      </c>
      <c r="AE5096" s="10" t="s">
        <v>9018</v>
      </c>
      <c r="AF5096" s="10" t="s">
        <v>32</v>
      </c>
    </row>
    <row r="5097" spans="30:32" x14ac:dyDescent="0.2">
      <c r="AD5097" s="11" t="s">
        <v>9052</v>
      </c>
      <c r="AE5097" s="10" t="s">
        <v>9018</v>
      </c>
      <c r="AF5097" s="10" t="s">
        <v>32</v>
      </c>
    </row>
    <row r="5098" spans="30:32" x14ac:dyDescent="0.2">
      <c r="AD5098" s="11" t="s">
        <v>9053</v>
      </c>
      <c r="AE5098" s="10" t="s">
        <v>9018</v>
      </c>
      <c r="AF5098" s="10" t="s">
        <v>32</v>
      </c>
    </row>
    <row r="5099" spans="30:32" x14ac:dyDescent="0.2">
      <c r="AD5099" s="11" t="s">
        <v>9054</v>
      </c>
      <c r="AE5099" s="10" t="s">
        <v>9018</v>
      </c>
      <c r="AF5099" s="10" t="s">
        <v>32</v>
      </c>
    </row>
    <row r="5100" spans="30:32" x14ac:dyDescent="0.2">
      <c r="AD5100" s="11" t="s">
        <v>9055</v>
      </c>
      <c r="AE5100" s="10" t="s">
        <v>9018</v>
      </c>
      <c r="AF5100" s="10" t="s">
        <v>32</v>
      </c>
    </row>
    <row r="5101" spans="30:32" x14ac:dyDescent="0.2">
      <c r="AD5101" s="11" t="s">
        <v>9056</v>
      </c>
      <c r="AE5101" s="10" t="s">
        <v>9018</v>
      </c>
      <c r="AF5101" s="10" t="s">
        <v>32</v>
      </c>
    </row>
    <row r="5102" spans="30:32" x14ac:dyDescent="0.2">
      <c r="AD5102" s="11" t="s">
        <v>9057</v>
      </c>
      <c r="AE5102" s="10" t="s">
        <v>9018</v>
      </c>
      <c r="AF5102" s="10" t="s">
        <v>32</v>
      </c>
    </row>
    <row r="5103" spans="30:32" x14ac:dyDescent="0.2">
      <c r="AD5103" s="11" t="s">
        <v>9058</v>
      </c>
      <c r="AE5103" s="10" t="s">
        <v>9018</v>
      </c>
      <c r="AF5103" s="10" t="s">
        <v>32</v>
      </c>
    </row>
    <row r="5104" spans="30:32" x14ac:dyDescent="0.2">
      <c r="AD5104" s="11" t="s">
        <v>9059</v>
      </c>
      <c r="AE5104" s="10" t="s">
        <v>9018</v>
      </c>
      <c r="AF5104" s="10" t="s">
        <v>32</v>
      </c>
    </row>
    <row r="5105" spans="30:32" x14ac:dyDescent="0.2">
      <c r="AD5105" s="11" t="s">
        <v>9060</v>
      </c>
      <c r="AE5105" s="10" t="s">
        <v>9018</v>
      </c>
      <c r="AF5105" s="10" t="s">
        <v>32</v>
      </c>
    </row>
    <row r="5106" spans="30:32" x14ac:dyDescent="0.2">
      <c r="AD5106" s="11" t="s">
        <v>9061</v>
      </c>
      <c r="AE5106" s="10" t="s">
        <v>9018</v>
      </c>
      <c r="AF5106" s="10" t="s">
        <v>32</v>
      </c>
    </row>
    <row r="5107" spans="30:32" x14ac:dyDescent="0.2">
      <c r="AD5107" s="11" t="s">
        <v>9062</v>
      </c>
      <c r="AE5107" s="10" t="s">
        <v>9063</v>
      </c>
      <c r="AF5107" s="10" t="s">
        <v>32</v>
      </c>
    </row>
    <row r="5108" spans="30:32" x14ac:dyDescent="0.2">
      <c r="AD5108" s="11" t="s">
        <v>9064</v>
      </c>
      <c r="AE5108" s="10" t="s">
        <v>9065</v>
      </c>
      <c r="AF5108" s="10" t="s">
        <v>32</v>
      </c>
    </row>
    <row r="5109" spans="30:32" x14ac:dyDescent="0.2">
      <c r="AD5109" s="11" t="s">
        <v>9066</v>
      </c>
      <c r="AE5109" s="10" t="s">
        <v>9067</v>
      </c>
      <c r="AF5109" s="10" t="s">
        <v>32</v>
      </c>
    </row>
    <row r="5110" spans="30:32" x14ac:dyDescent="0.2">
      <c r="AD5110" s="11" t="s">
        <v>9068</v>
      </c>
      <c r="AE5110" s="10" t="s">
        <v>9069</v>
      </c>
      <c r="AF5110" s="10" t="s">
        <v>32</v>
      </c>
    </row>
    <row r="5111" spans="30:32" x14ac:dyDescent="0.2">
      <c r="AD5111" s="11" t="s">
        <v>9070</v>
      </c>
      <c r="AE5111" s="10" t="s">
        <v>9071</v>
      </c>
      <c r="AF5111" s="10" t="s">
        <v>32</v>
      </c>
    </row>
    <row r="5112" spans="30:32" x14ac:dyDescent="0.2">
      <c r="AD5112" s="11" t="s">
        <v>9072</v>
      </c>
      <c r="AE5112" s="10" t="s">
        <v>9073</v>
      </c>
      <c r="AF5112" s="10" t="s">
        <v>32</v>
      </c>
    </row>
    <row r="5113" spans="30:32" x14ac:dyDescent="0.2">
      <c r="AD5113" s="11" t="s">
        <v>9074</v>
      </c>
      <c r="AE5113" s="10" t="s">
        <v>9075</v>
      </c>
      <c r="AF5113" s="10" t="s">
        <v>32</v>
      </c>
    </row>
    <row r="5114" spans="30:32" x14ac:dyDescent="0.2">
      <c r="AD5114" s="11" t="s">
        <v>9076</v>
      </c>
      <c r="AE5114" s="10" t="s">
        <v>2198</v>
      </c>
      <c r="AF5114" s="10" t="s">
        <v>32</v>
      </c>
    </row>
    <row r="5115" spans="30:32" x14ac:dyDescent="0.2">
      <c r="AD5115" s="11" t="s">
        <v>9077</v>
      </c>
      <c r="AE5115" s="10" t="s">
        <v>9078</v>
      </c>
      <c r="AF5115" s="10" t="s">
        <v>32</v>
      </c>
    </row>
    <row r="5116" spans="30:32" x14ac:dyDescent="0.2">
      <c r="AD5116" s="11" t="s">
        <v>9079</v>
      </c>
      <c r="AE5116" s="10" t="s">
        <v>9080</v>
      </c>
      <c r="AF5116" s="10" t="s">
        <v>32</v>
      </c>
    </row>
    <row r="5117" spans="30:32" x14ac:dyDescent="0.2">
      <c r="AD5117" s="11" t="s">
        <v>9081</v>
      </c>
      <c r="AE5117" s="10" t="s">
        <v>9082</v>
      </c>
      <c r="AF5117" s="10" t="s">
        <v>32</v>
      </c>
    </row>
    <row r="5118" spans="30:32" x14ac:dyDescent="0.2">
      <c r="AD5118" s="11" t="s">
        <v>9083</v>
      </c>
      <c r="AE5118" s="10" t="s">
        <v>9084</v>
      </c>
      <c r="AF5118" s="10" t="s">
        <v>32</v>
      </c>
    </row>
    <row r="5119" spans="30:32" x14ac:dyDescent="0.2">
      <c r="AD5119" s="11" t="s">
        <v>9085</v>
      </c>
      <c r="AE5119" s="10" t="s">
        <v>9086</v>
      </c>
      <c r="AF5119" s="10" t="s">
        <v>32</v>
      </c>
    </row>
    <row r="5120" spans="30:32" x14ac:dyDescent="0.2">
      <c r="AD5120" s="11" t="s">
        <v>9087</v>
      </c>
      <c r="AE5120" s="10" t="s">
        <v>9088</v>
      </c>
      <c r="AF5120" s="10" t="s">
        <v>32</v>
      </c>
    </row>
    <row r="5121" spans="30:32" x14ac:dyDescent="0.2">
      <c r="AD5121" s="11" t="s">
        <v>9089</v>
      </c>
      <c r="AE5121" s="10" t="s">
        <v>9090</v>
      </c>
      <c r="AF5121" s="10" t="s">
        <v>32</v>
      </c>
    </row>
    <row r="5122" spans="30:32" x14ac:dyDescent="0.2">
      <c r="AD5122" s="11" t="s">
        <v>9091</v>
      </c>
      <c r="AE5122" s="10" t="s">
        <v>9092</v>
      </c>
      <c r="AF5122" s="10" t="s">
        <v>32</v>
      </c>
    </row>
    <row r="5123" spans="30:32" x14ac:dyDescent="0.2">
      <c r="AD5123" s="11" t="s">
        <v>9093</v>
      </c>
      <c r="AE5123" s="10" t="s">
        <v>1411</v>
      </c>
      <c r="AF5123" s="10" t="s">
        <v>32</v>
      </c>
    </row>
    <row r="5124" spans="30:32" x14ac:dyDescent="0.2">
      <c r="AD5124" s="11" t="s">
        <v>9094</v>
      </c>
      <c r="AE5124" s="10" t="s">
        <v>9095</v>
      </c>
      <c r="AF5124" s="10" t="s">
        <v>32</v>
      </c>
    </row>
    <row r="5125" spans="30:32" x14ac:dyDescent="0.2">
      <c r="AD5125" s="11" t="s">
        <v>9096</v>
      </c>
      <c r="AE5125" s="10" t="s">
        <v>9097</v>
      </c>
      <c r="AF5125" s="10" t="s">
        <v>32</v>
      </c>
    </row>
    <row r="5126" spans="30:32" x14ac:dyDescent="0.2">
      <c r="AD5126" s="11" t="s">
        <v>9098</v>
      </c>
      <c r="AE5126" s="10" t="s">
        <v>9099</v>
      </c>
      <c r="AF5126" s="10" t="s">
        <v>32</v>
      </c>
    </row>
    <row r="5127" spans="30:32" x14ac:dyDescent="0.2">
      <c r="AD5127" s="11" t="s">
        <v>9100</v>
      </c>
      <c r="AE5127" s="10" t="s">
        <v>9101</v>
      </c>
      <c r="AF5127" s="10" t="s">
        <v>32</v>
      </c>
    </row>
    <row r="5128" spans="30:32" x14ac:dyDescent="0.2">
      <c r="AD5128" s="11" t="s">
        <v>9102</v>
      </c>
      <c r="AE5128" s="10" t="s">
        <v>9103</v>
      </c>
      <c r="AF5128" s="10" t="s">
        <v>32</v>
      </c>
    </row>
    <row r="5129" spans="30:32" x14ac:dyDescent="0.2">
      <c r="AD5129" s="11" t="s">
        <v>9104</v>
      </c>
      <c r="AE5129" s="10" t="s">
        <v>9105</v>
      </c>
      <c r="AF5129" s="10" t="s">
        <v>32</v>
      </c>
    </row>
    <row r="5130" spans="30:32" x14ac:dyDescent="0.2">
      <c r="AD5130" s="11" t="s">
        <v>9106</v>
      </c>
      <c r="AE5130" s="10" t="s">
        <v>9107</v>
      </c>
      <c r="AF5130" s="10" t="s">
        <v>32</v>
      </c>
    </row>
    <row r="5131" spans="30:32" x14ac:dyDescent="0.2">
      <c r="AD5131" s="11" t="s">
        <v>9108</v>
      </c>
      <c r="AE5131" s="10" t="s">
        <v>9109</v>
      </c>
      <c r="AF5131" s="10" t="s">
        <v>32</v>
      </c>
    </row>
    <row r="5132" spans="30:32" x14ac:dyDescent="0.2">
      <c r="AD5132" s="11" t="s">
        <v>9110</v>
      </c>
      <c r="AE5132" s="10" t="s">
        <v>9111</v>
      </c>
      <c r="AF5132" s="10" t="s">
        <v>32</v>
      </c>
    </row>
    <row r="5133" spans="30:32" x14ac:dyDescent="0.2">
      <c r="AD5133" s="11" t="s">
        <v>9112</v>
      </c>
      <c r="AE5133" s="10" t="s">
        <v>9113</v>
      </c>
      <c r="AF5133" s="10" t="s">
        <v>32</v>
      </c>
    </row>
    <row r="5134" spans="30:32" x14ac:dyDescent="0.2">
      <c r="AD5134" s="11" t="s">
        <v>9114</v>
      </c>
      <c r="AE5134" s="10" t="s">
        <v>9115</v>
      </c>
      <c r="AF5134" s="10" t="s">
        <v>32</v>
      </c>
    </row>
    <row r="5135" spans="30:32" x14ac:dyDescent="0.2">
      <c r="AD5135" s="11" t="s">
        <v>9116</v>
      </c>
      <c r="AE5135" s="10" t="s">
        <v>9117</v>
      </c>
      <c r="AF5135" s="10" t="s">
        <v>32</v>
      </c>
    </row>
    <row r="5136" spans="30:32" x14ac:dyDescent="0.2">
      <c r="AD5136" s="11" t="s">
        <v>9118</v>
      </c>
      <c r="AE5136" s="10" t="s">
        <v>9119</v>
      </c>
      <c r="AF5136" s="10" t="s">
        <v>32</v>
      </c>
    </row>
    <row r="5137" spans="30:32" x14ac:dyDescent="0.2">
      <c r="AD5137" s="11" t="s">
        <v>9120</v>
      </c>
      <c r="AE5137" s="10" t="s">
        <v>9121</v>
      </c>
      <c r="AF5137" s="10" t="s">
        <v>32</v>
      </c>
    </row>
    <row r="5138" spans="30:32" x14ac:dyDescent="0.2">
      <c r="AD5138" s="11" t="s">
        <v>9122</v>
      </c>
      <c r="AE5138" s="10" t="s">
        <v>9123</v>
      </c>
      <c r="AF5138" s="10" t="s">
        <v>32</v>
      </c>
    </row>
    <row r="5139" spans="30:32" x14ac:dyDescent="0.2">
      <c r="AD5139" s="11" t="s">
        <v>9124</v>
      </c>
      <c r="AE5139" s="10" t="s">
        <v>9125</v>
      </c>
      <c r="AF5139" s="10" t="s">
        <v>32</v>
      </c>
    </row>
    <row r="5140" spans="30:32" x14ac:dyDescent="0.2">
      <c r="AD5140" s="11" t="s">
        <v>9126</v>
      </c>
      <c r="AE5140" s="10" t="s">
        <v>9127</v>
      </c>
      <c r="AF5140" s="10" t="s">
        <v>32</v>
      </c>
    </row>
    <row r="5141" spans="30:32" x14ac:dyDescent="0.2">
      <c r="AD5141" s="11" t="s">
        <v>9128</v>
      </c>
      <c r="AE5141" s="10" t="s">
        <v>9129</v>
      </c>
      <c r="AF5141" s="10" t="s">
        <v>32</v>
      </c>
    </row>
    <row r="5142" spans="30:32" x14ac:dyDescent="0.2">
      <c r="AD5142" s="11" t="s">
        <v>9130</v>
      </c>
      <c r="AE5142" s="10" t="s">
        <v>9131</v>
      </c>
      <c r="AF5142" s="10" t="s">
        <v>32</v>
      </c>
    </row>
    <row r="5143" spans="30:32" x14ac:dyDescent="0.2">
      <c r="AD5143" s="11" t="s">
        <v>9132</v>
      </c>
      <c r="AE5143" s="10" t="s">
        <v>9133</v>
      </c>
      <c r="AF5143" s="10" t="s">
        <v>32</v>
      </c>
    </row>
    <row r="5144" spans="30:32" x14ac:dyDescent="0.2">
      <c r="AD5144" s="11" t="s">
        <v>9134</v>
      </c>
      <c r="AE5144" s="10" t="s">
        <v>9135</v>
      </c>
      <c r="AF5144" s="10" t="s">
        <v>32</v>
      </c>
    </row>
    <row r="5145" spans="30:32" x14ac:dyDescent="0.2">
      <c r="AD5145" s="11" t="s">
        <v>9136</v>
      </c>
      <c r="AE5145" s="10" t="s">
        <v>9137</v>
      </c>
      <c r="AF5145" s="10" t="s">
        <v>32</v>
      </c>
    </row>
    <row r="5146" spans="30:32" x14ac:dyDescent="0.2">
      <c r="AD5146" s="11" t="s">
        <v>9138</v>
      </c>
      <c r="AE5146" s="10" t="s">
        <v>9139</v>
      </c>
      <c r="AF5146" s="10" t="s">
        <v>32</v>
      </c>
    </row>
    <row r="5147" spans="30:32" x14ac:dyDescent="0.2">
      <c r="AD5147" s="11" t="s">
        <v>9140</v>
      </c>
      <c r="AE5147" s="10" t="s">
        <v>9139</v>
      </c>
      <c r="AF5147" s="10" t="s">
        <v>32</v>
      </c>
    </row>
    <row r="5148" spans="30:32" x14ac:dyDescent="0.2">
      <c r="AD5148" s="11" t="s">
        <v>9141</v>
      </c>
      <c r="AE5148" s="10" t="s">
        <v>9142</v>
      </c>
      <c r="AF5148" s="10" t="s">
        <v>32</v>
      </c>
    </row>
    <row r="5149" spans="30:32" x14ac:dyDescent="0.2">
      <c r="AD5149" s="11" t="s">
        <v>9143</v>
      </c>
      <c r="AE5149" s="10" t="s">
        <v>9144</v>
      </c>
      <c r="AF5149" s="10" t="s">
        <v>32</v>
      </c>
    </row>
    <row r="5150" spans="30:32" x14ac:dyDescent="0.2">
      <c r="AD5150" s="11" t="s">
        <v>9145</v>
      </c>
      <c r="AE5150" s="10" t="s">
        <v>9146</v>
      </c>
      <c r="AF5150" s="10" t="s">
        <v>32</v>
      </c>
    </row>
    <row r="5151" spans="30:32" x14ac:dyDescent="0.2">
      <c r="AD5151" s="11" t="s">
        <v>9147</v>
      </c>
      <c r="AE5151" s="10" t="s">
        <v>4517</v>
      </c>
      <c r="AF5151" s="10" t="s">
        <v>32</v>
      </c>
    </row>
    <row r="5152" spans="30:32" x14ac:dyDescent="0.2">
      <c r="AD5152" s="11" t="s">
        <v>9148</v>
      </c>
      <c r="AE5152" s="10" t="s">
        <v>9149</v>
      </c>
      <c r="AF5152" s="10" t="s">
        <v>32</v>
      </c>
    </row>
    <row r="5153" spans="30:32" x14ac:dyDescent="0.2">
      <c r="AD5153" s="11" t="s">
        <v>9150</v>
      </c>
      <c r="AE5153" s="10" t="s">
        <v>9151</v>
      </c>
      <c r="AF5153" s="10" t="s">
        <v>32</v>
      </c>
    </row>
    <row r="5154" spans="30:32" x14ac:dyDescent="0.2">
      <c r="AD5154" s="11" t="s">
        <v>9152</v>
      </c>
      <c r="AE5154" s="10" t="s">
        <v>4996</v>
      </c>
      <c r="AF5154" s="10" t="s">
        <v>32</v>
      </c>
    </row>
    <row r="5155" spans="30:32" x14ac:dyDescent="0.2">
      <c r="AD5155" s="11" t="s">
        <v>9153</v>
      </c>
      <c r="AE5155" s="10" t="s">
        <v>9154</v>
      </c>
      <c r="AF5155" s="10" t="s">
        <v>32</v>
      </c>
    </row>
    <row r="5156" spans="30:32" x14ac:dyDescent="0.2">
      <c r="AD5156" s="11" t="s">
        <v>9155</v>
      </c>
      <c r="AE5156" s="10" t="s">
        <v>9156</v>
      </c>
      <c r="AF5156" s="10" t="s">
        <v>32</v>
      </c>
    </row>
    <row r="5157" spans="30:32" x14ac:dyDescent="0.2">
      <c r="AD5157" s="11" t="s">
        <v>9157</v>
      </c>
      <c r="AE5157" s="10" t="s">
        <v>3408</v>
      </c>
      <c r="AF5157" s="10" t="s">
        <v>32</v>
      </c>
    </row>
    <row r="5158" spans="30:32" x14ac:dyDescent="0.2">
      <c r="AD5158" s="11" t="s">
        <v>9158</v>
      </c>
      <c r="AE5158" s="10" t="s">
        <v>9159</v>
      </c>
      <c r="AF5158" s="10" t="s">
        <v>32</v>
      </c>
    </row>
    <row r="5159" spans="30:32" x14ac:dyDescent="0.2">
      <c r="AD5159" s="11" t="s">
        <v>9160</v>
      </c>
      <c r="AE5159" s="10" t="s">
        <v>9161</v>
      </c>
      <c r="AF5159" s="10" t="s">
        <v>32</v>
      </c>
    </row>
    <row r="5160" spans="30:32" x14ac:dyDescent="0.2">
      <c r="AD5160" s="11" t="s">
        <v>9162</v>
      </c>
      <c r="AE5160" s="10" t="s">
        <v>2137</v>
      </c>
      <c r="AF5160" s="10" t="s">
        <v>32</v>
      </c>
    </row>
    <row r="5161" spans="30:32" x14ac:dyDescent="0.2">
      <c r="AD5161" s="11" t="s">
        <v>9163</v>
      </c>
      <c r="AE5161" s="10" t="s">
        <v>9164</v>
      </c>
      <c r="AF5161" s="10" t="s">
        <v>32</v>
      </c>
    </row>
    <row r="5162" spans="30:32" x14ac:dyDescent="0.2">
      <c r="AD5162" s="11" t="s">
        <v>9165</v>
      </c>
      <c r="AE5162" s="10" t="s">
        <v>9166</v>
      </c>
      <c r="AF5162" s="10" t="s">
        <v>32</v>
      </c>
    </row>
    <row r="5163" spans="30:32" x14ac:dyDescent="0.2">
      <c r="AD5163" s="11" t="s">
        <v>9167</v>
      </c>
      <c r="AE5163" s="10" t="s">
        <v>9168</v>
      </c>
      <c r="AF5163" s="10" t="s">
        <v>32</v>
      </c>
    </row>
    <row r="5164" spans="30:32" x14ac:dyDescent="0.2">
      <c r="AD5164" s="11" t="s">
        <v>9169</v>
      </c>
      <c r="AE5164" s="10" t="s">
        <v>9170</v>
      </c>
      <c r="AF5164" s="10" t="s">
        <v>32</v>
      </c>
    </row>
    <row r="5165" spans="30:32" x14ac:dyDescent="0.2">
      <c r="AD5165" s="11" t="s">
        <v>9171</v>
      </c>
      <c r="AE5165" s="10" t="s">
        <v>9172</v>
      </c>
      <c r="AF5165" s="10" t="s">
        <v>32</v>
      </c>
    </row>
    <row r="5166" spans="30:32" x14ac:dyDescent="0.2">
      <c r="AD5166" s="11" t="s">
        <v>9173</v>
      </c>
      <c r="AE5166" s="10" t="s">
        <v>9174</v>
      </c>
      <c r="AF5166" s="10" t="s">
        <v>32</v>
      </c>
    </row>
    <row r="5167" spans="30:32" x14ac:dyDescent="0.2">
      <c r="AD5167" s="11" t="s">
        <v>9175</v>
      </c>
      <c r="AE5167" s="10" t="s">
        <v>9176</v>
      </c>
      <c r="AF5167" s="10" t="s">
        <v>32</v>
      </c>
    </row>
    <row r="5168" spans="30:32" x14ac:dyDescent="0.2">
      <c r="AD5168" s="11" t="s">
        <v>9177</v>
      </c>
      <c r="AE5168" s="10" t="s">
        <v>9178</v>
      </c>
      <c r="AF5168" s="10" t="s">
        <v>32</v>
      </c>
    </row>
    <row r="5169" spans="30:32" x14ac:dyDescent="0.2">
      <c r="AD5169" s="11" t="s">
        <v>9179</v>
      </c>
      <c r="AE5169" s="10" t="s">
        <v>9180</v>
      </c>
      <c r="AF5169" s="10" t="s">
        <v>32</v>
      </c>
    </row>
    <row r="5170" spans="30:32" x14ac:dyDescent="0.2">
      <c r="AD5170" s="11" t="s">
        <v>9181</v>
      </c>
      <c r="AE5170" s="10" t="s">
        <v>3447</v>
      </c>
      <c r="AF5170" s="10" t="s">
        <v>32</v>
      </c>
    </row>
    <row r="5171" spans="30:32" x14ac:dyDescent="0.2">
      <c r="AD5171" s="11" t="s">
        <v>9182</v>
      </c>
      <c r="AE5171" s="10" t="s">
        <v>9183</v>
      </c>
      <c r="AF5171" s="10" t="s">
        <v>32</v>
      </c>
    </row>
    <row r="5172" spans="30:32" x14ac:dyDescent="0.2">
      <c r="AD5172" s="11" t="s">
        <v>9184</v>
      </c>
      <c r="AE5172" s="10" t="s">
        <v>9185</v>
      </c>
      <c r="AF5172" s="10" t="s">
        <v>32</v>
      </c>
    </row>
    <row r="5173" spans="30:32" x14ac:dyDescent="0.2">
      <c r="AD5173" s="11" t="s">
        <v>9186</v>
      </c>
      <c r="AE5173" s="10" t="s">
        <v>3457</v>
      </c>
      <c r="AF5173" s="10" t="s">
        <v>32</v>
      </c>
    </row>
    <row r="5174" spans="30:32" x14ac:dyDescent="0.2">
      <c r="AD5174" s="11" t="s">
        <v>9187</v>
      </c>
      <c r="AE5174" s="10" t="s">
        <v>9188</v>
      </c>
      <c r="AF5174" s="10" t="s">
        <v>32</v>
      </c>
    </row>
    <row r="5175" spans="30:32" x14ac:dyDescent="0.2">
      <c r="AD5175" s="11" t="s">
        <v>9189</v>
      </c>
      <c r="AE5175" s="10" t="s">
        <v>9190</v>
      </c>
      <c r="AF5175" s="10" t="s">
        <v>32</v>
      </c>
    </row>
    <row r="5176" spans="30:32" x14ac:dyDescent="0.2">
      <c r="AD5176" s="11" t="s">
        <v>9191</v>
      </c>
      <c r="AE5176" s="10" t="s">
        <v>3970</v>
      </c>
      <c r="AF5176" s="10" t="s">
        <v>32</v>
      </c>
    </row>
    <row r="5177" spans="30:32" x14ac:dyDescent="0.2">
      <c r="AD5177" s="11" t="s">
        <v>9192</v>
      </c>
      <c r="AE5177" s="10" t="s">
        <v>9193</v>
      </c>
      <c r="AF5177" s="10" t="s">
        <v>32</v>
      </c>
    </row>
    <row r="5178" spans="30:32" x14ac:dyDescent="0.2">
      <c r="AD5178" s="11" t="s">
        <v>9194</v>
      </c>
      <c r="AE5178" s="10" t="s">
        <v>9195</v>
      </c>
      <c r="AF5178" s="10" t="s">
        <v>32</v>
      </c>
    </row>
    <row r="5179" spans="30:32" x14ac:dyDescent="0.2">
      <c r="AD5179" s="11" t="s">
        <v>9196</v>
      </c>
      <c r="AE5179" s="10" t="s">
        <v>9195</v>
      </c>
      <c r="AF5179" s="10" t="s">
        <v>32</v>
      </c>
    </row>
    <row r="5180" spans="30:32" x14ac:dyDescent="0.2">
      <c r="AD5180" s="11" t="s">
        <v>9197</v>
      </c>
      <c r="AE5180" s="10" t="s">
        <v>9195</v>
      </c>
      <c r="AF5180" s="10" t="s">
        <v>32</v>
      </c>
    </row>
    <row r="5181" spans="30:32" x14ac:dyDescent="0.2">
      <c r="AD5181" s="11" t="s">
        <v>9198</v>
      </c>
      <c r="AE5181" s="10" t="s">
        <v>9195</v>
      </c>
      <c r="AF5181" s="10" t="s">
        <v>32</v>
      </c>
    </row>
    <row r="5182" spans="30:32" x14ac:dyDescent="0.2">
      <c r="AD5182" s="11" t="s">
        <v>9199</v>
      </c>
      <c r="AE5182" s="10" t="s">
        <v>9195</v>
      </c>
      <c r="AF5182" s="10" t="s">
        <v>32</v>
      </c>
    </row>
    <row r="5183" spans="30:32" x14ac:dyDescent="0.2">
      <c r="AD5183" s="11" t="s">
        <v>9200</v>
      </c>
      <c r="AE5183" s="10" t="s">
        <v>9195</v>
      </c>
      <c r="AF5183" s="10" t="s">
        <v>32</v>
      </c>
    </row>
    <row r="5184" spans="30:32" x14ac:dyDescent="0.2">
      <c r="AD5184" s="11" t="s">
        <v>9201</v>
      </c>
      <c r="AE5184" s="10" t="s">
        <v>9202</v>
      </c>
      <c r="AF5184" s="10" t="s">
        <v>32</v>
      </c>
    </row>
    <row r="5185" spans="30:32" x14ac:dyDescent="0.2">
      <c r="AD5185" s="11" t="s">
        <v>9203</v>
      </c>
      <c r="AE5185" s="10" t="s">
        <v>9204</v>
      </c>
      <c r="AF5185" s="10" t="s">
        <v>32</v>
      </c>
    </row>
    <row r="5186" spans="30:32" x14ac:dyDescent="0.2">
      <c r="AD5186" s="11" t="s">
        <v>9205</v>
      </c>
      <c r="AE5186" s="10" t="s">
        <v>9206</v>
      </c>
      <c r="AF5186" s="10" t="s">
        <v>32</v>
      </c>
    </row>
    <row r="5187" spans="30:32" x14ac:dyDescent="0.2">
      <c r="AD5187" s="11" t="s">
        <v>9207</v>
      </c>
      <c r="AE5187" s="10" t="s">
        <v>9208</v>
      </c>
      <c r="AF5187" s="10" t="s">
        <v>32</v>
      </c>
    </row>
    <row r="5188" spans="30:32" x14ac:dyDescent="0.2">
      <c r="AD5188" s="11" t="s">
        <v>9209</v>
      </c>
      <c r="AE5188" s="10" t="s">
        <v>9210</v>
      </c>
      <c r="AF5188" s="10" t="s">
        <v>32</v>
      </c>
    </row>
    <row r="5189" spans="30:32" x14ac:dyDescent="0.2">
      <c r="AD5189" s="11" t="s">
        <v>9211</v>
      </c>
      <c r="AE5189" s="10" t="s">
        <v>9212</v>
      </c>
      <c r="AF5189" s="10" t="s">
        <v>32</v>
      </c>
    </row>
    <row r="5190" spans="30:32" x14ac:dyDescent="0.2">
      <c r="AD5190" s="11" t="s">
        <v>9213</v>
      </c>
      <c r="AE5190" s="10" t="s">
        <v>9214</v>
      </c>
      <c r="AF5190" s="10" t="s">
        <v>32</v>
      </c>
    </row>
    <row r="5191" spans="30:32" x14ac:dyDescent="0.2">
      <c r="AD5191" s="11" t="s">
        <v>9215</v>
      </c>
      <c r="AE5191" s="10" t="s">
        <v>9216</v>
      </c>
      <c r="AF5191" s="10" t="s">
        <v>32</v>
      </c>
    </row>
    <row r="5192" spans="30:32" x14ac:dyDescent="0.2">
      <c r="AD5192" s="11" t="s">
        <v>9217</v>
      </c>
      <c r="AE5192" s="10" t="s">
        <v>9218</v>
      </c>
      <c r="AF5192" s="10" t="s">
        <v>32</v>
      </c>
    </row>
    <row r="5193" spans="30:32" x14ac:dyDescent="0.2">
      <c r="AD5193" s="11" t="s">
        <v>9219</v>
      </c>
      <c r="AE5193" s="10" t="s">
        <v>9220</v>
      </c>
      <c r="AF5193" s="10" t="s">
        <v>32</v>
      </c>
    </row>
    <row r="5194" spans="30:32" x14ac:dyDescent="0.2">
      <c r="AD5194" s="11" t="s">
        <v>9221</v>
      </c>
      <c r="AE5194" s="10" t="s">
        <v>8552</v>
      </c>
      <c r="AF5194" s="10" t="s">
        <v>32</v>
      </c>
    </row>
    <row r="5195" spans="30:32" x14ac:dyDescent="0.2">
      <c r="AD5195" s="11" t="s">
        <v>9222</v>
      </c>
      <c r="AE5195" s="10" t="s">
        <v>9223</v>
      </c>
      <c r="AF5195" s="10" t="s">
        <v>32</v>
      </c>
    </row>
    <row r="5196" spans="30:32" x14ac:dyDescent="0.2">
      <c r="AD5196" s="11" t="s">
        <v>9224</v>
      </c>
      <c r="AE5196" s="10" t="s">
        <v>2215</v>
      </c>
      <c r="AF5196" s="10" t="s">
        <v>32</v>
      </c>
    </row>
    <row r="5197" spans="30:32" x14ac:dyDescent="0.2">
      <c r="AD5197" s="11" t="s">
        <v>9225</v>
      </c>
      <c r="AE5197" s="10" t="s">
        <v>9226</v>
      </c>
      <c r="AF5197" s="10" t="s">
        <v>32</v>
      </c>
    </row>
    <row r="5198" spans="30:32" x14ac:dyDescent="0.2">
      <c r="AD5198" s="11" t="s">
        <v>9227</v>
      </c>
      <c r="AE5198" s="10" t="s">
        <v>9228</v>
      </c>
      <c r="AF5198" s="10" t="s">
        <v>32</v>
      </c>
    </row>
    <row r="5199" spans="30:32" x14ac:dyDescent="0.2">
      <c r="AD5199" s="11" t="s">
        <v>9229</v>
      </c>
      <c r="AE5199" s="10" t="s">
        <v>2221</v>
      </c>
      <c r="AF5199" s="10" t="s">
        <v>32</v>
      </c>
    </row>
    <row r="5200" spans="30:32" x14ac:dyDescent="0.2">
      <c r="AD5200" s="11" t="s">
        <v>9230</v>
      </c>
      <c r="AE5200" s="10" t="s">
        <v>9231</v>
      </c>
      <c r="AF5200" s="10" t="s">
        <v>32</v>
      </c>
    </row>
    <row r="5201" spans="30:32" x14ac:dyDescent="0.2">
      <c r="AD5201" s="11" t="s">
        <v>9232</v>
      </c>
      <c r="AE5201" s="10" t="s">
        <v>9233</v>
      </c>
      <c r="AF5201" s="10" t="s">
        <v>32</v>
      </c>
    </row>
    <row r="5202" spans="30:32" x14ac:dyDescent="0.2">
      <c r="AD5202" s="11" t="s">
        <v>9234</v>
      </c>
      <c r="AE5202" s="10" t="s">
        <v>9235</v>
      </c>
      <c r="AF5202" s="10" t="s">
        <v>32</v>
      </c>
    </row>
    <row r="5203" spans="30:32" x14ac:dyDescent="0.2">
      <c r="AD5203" s="11" t="s">
        <v>9236</v>
      </c>
      <c r="AE5203" s="10" t="s">
        <v>9237</v>
      </c>
      <c r="AF5203" s="10" t="s">
        <v>32</v>
      </c>
    </row>
    <row r="5204" spans="30:32" x14ac:dyDescent="0.2">
      <c r="AD5204" s="11" t="s">
        <v>9238</v>
      </c>
      <c r="AE5204" s="10" t="s">
        <v>9239</v>
      </c>
      <c r="AF5204" s="10" t="s">
        <v>32</v>
      </c>
    </row>
    <row r="5205" spans="30:32" x14ac:dyDescent="0.2">
      <c r="AD5205" s="11" t="s">
        <v>9240</v>
      </c>
      <c r="AE5205" s="10" t="s">
        <v>9241</v>
      </c>
      <c r="AF5205" s="10" t="s">
        <v>32</v>
      </c>
    </row>
    <row r="5206" spans="30:32" x14ac:dyDescent="0.2">
      <c r="AD5206" s="11" t="s">
        <v>9242</v>
      </c>
      <c r="AE5206" s="10" t="s">
        <v>5093</v>
      </c>
      <c r="AF5206" s="10" t="s">
        <v>32</v>
      </c>
    </row>
    <row r="5207" spans="30:32" x14ac:dyDescent="0.2">
      <c r="AD5207" s="11" t="s">
        <v>9243</v>
      </c>
      <c r="AE5207" s="10" t="s">
        <v>2233</v>
      </c>
      <c r="AF5207" s="10" t="s">
        <v>32</v>
      </c>
    </row>
    <row r="5208" spans="30:32" x14ac:dyDescent="0.2">
      <c r="AD5208" s="11" t="s">
        <v>9244</v>
      </c>
      <c r="AE5208" s="10" t="s">
        <v>9245</v>
      </c>
      <c r="AF5208" s="10" t="s">
        <v>32</v>
      </c>
    </row>
    <row r="5209" spans="30:32" x14ac:dyDescent="0.2">
      <c r="AD5209" s="11" t="s">
        <v>9246</v>
      </c>
      <c r="AE5209" s="10" t="s">
        <v>9247</v>
      </c>
      <c r="AF5209" s="10" t="s">
        <v>32</v>
      </c>
    </row>
    <row r="5210" spans="30:32" x14ac:dyDescent="0.2">
      <c r="AD5210" s="11" t="s">
        <v>9248</v>
      </c>
      <c r="AE5210" s="10" t="s">
        <v>9249</v>
      </c>
      <c r="AF5210" s="10" t="s">
        <v>32</v>
      </c>
    </row>
    <row r="5211" spans="30:32" x14ac:dyDescent="0.2">
      <c r="AD5211" s="11" t="s">
        <v>9250</v>
      </c>
      <c r="AE5211" s="10" t="s">
        <v>9251</v>
      </c>
      <c r="AF5211" s="10" t="s">
        <v>32</v>
      </c>
    </row>
    <row r="5212" spans="30:32" x14ac:dyDescent="0.2">
      <c r="AD5212" s="11" t="s">
        <v>9252</v>
      </c>
      <c r="AE5212" s="10" t="s">
        <v>2360</v>
      </c>
      <c r="AF5212" s="10" t="s">
        <v>32</v>
      </c>
    </row>
    <row r="5213" spans="30:32" x14ac:dyDescent="0.2">
      <c r="AD5213" s="11" t="s">
        <v>9253</v>
      </c>
      <c r="AE5213" s="10" t="s">
        <v>1714</v>
      </c>
      <c r="AF5213" s="10" t="s">
        <v>32</v>
      </c>
    </row>
    <row r="5214" spans="30:32" x14ac:dyDescent="0.2">
      <c r="AD5214" s="11" t="s">
        <v>9254</v>
      </c>
      <c r="AE5214" s="10" t="s">
        <v>9255</v>
      </c>
      <c r="AF5214" s="10" t="s">
        <v>32</v>
      </c>
    </row>
    <row r="5215" spans="30:32" x14ac:dyDescent="0.2">
      <c r="AD5215" s="11" t="s">
        <v>9256</v>
      </c>
      <c r="AE5215" s="10" t="s">
        <v>9257</v>
      </c>
      <c r="AF5215" s="10" t="s">
        <v>32</v>
      </c>
    </row>
    <row r="5216" spans="30:32" x14ac:dyDescent="0.2">
      <c r="AD5216" s="11" t="s">
        <v>9258</v>
      </c>
      <c r="AE5216" s="10" t="s">
        <v>5119</v>
      </c>
      <c r="AF5216" s="10" t="s">
        <v>32</v>
      </c>
    </row>
    <row r="5217" spans="30:32" x14ac:dyDescent="0.2">
      <c r="AD5217" s="11" t="s">
        <v>9259</v>
      </c>
      <c r="AE5217" s="10" t="s">
        <v>9260</v>
      </c>
      <c r="AF5217" s="10" t="s">
        <v>32</v>
      </c>
    </row>
    <row r="5218" spans="30:32" x14ac:dyDescent="0.2">
      <c r="AD5218" s="11" t="s">
        <v>9261</v>
      </c>
      <c r="AE5218" s="10" t="s">
        <v>9262</v>
      </c>
      <c r="AF5218" s="10" t="s">
        <v>32</v>
      </c>
    </row>
    <row r="5219" spans="30:32" x14ac:dyDescent="0.2">
      <c r="AD5219" s="11" t="s">
        <v>9263</v>
      </c>
      <c r="AE5219" s="10" t="s">
        <v>9264</v>
      </c>
      <c r="AF5219" s="10" t="s">
        <v>32</v>
      </c>
    </row>
    <row r="5220" spans="30:32" x14ac:dyDescent="0.2">
      <c r="AD5220" s="11" t="s">
        <v>9265</v>
      </c>
      <c r="AE5220" s="10" t="s">
        <v>9266</v>
      </c>
      <c r="AF5220" s="10" t="s">
        <v>32</v>
      </c>
    </row>
    <row r="5221" spans="30:32" x14ac:dyDescent="0.2">
      <c r="AD5221" s="11" t="s">
        <v>9267</v>
      </c>
      <c r="AE5221" s="10" t="s">
        <v>9268</v>
      </c>
      <c r="AF5221" s="10" t="s">
        <v>32</v>
      </c>
    </row>
    <row r="5222" spans="30:32" x14ac:dyDescent="0.2">
      <c r="AD5222" s="11" t="s">
        <v>9269</v>
      </c>
      <c r="AE5222" s="10" t="s">
        <v>9270</v>
      </c>
      <c r="AF5222" s="10" t="s">
        <v>32</v>
      </c>
    </row>
    <row r="5223" spans="30:32" x14ac:dyDescent="0.2">
      <c r="AD5223" s="11" t="s">
        <v>9271</v>
      </c>
      <c r="AE5223" s="10" t="s">
        <v>9272</v>
      </c>
      <c r="AF5223" s="10" t="s">
        <v>32</v>
      </c>
    </row>
    <row r="5224" spans="30:32" x14ac:dyDescent="0.2">
      <c r="AD5224" s="11" t="s">
        <v>9273</v>
      </c>
      <c r="AE5224" s="10" t="s">
        <v>3033</v>
      </c>
      <c r="AF5224" s="10" t="s">
        <v>32</v>
      </c>
    </row>
    <row r="5225" spans="30:32" x14ac:dyDescent="0.2">
      <c r="AD5225" s="11" t="s">
        <v>9274</v>
      </c>
      <c r="AE5225" s="10" t="s">
        <v>9275</v>
      </c>
      <c r="AF5225" s="10" t="s">
        <v>32</v>
      </c>
    </row>
    <row r="5226" spans="30:32" x14ac:dyDescent="0.2">
      <c r="AD5226" s="11" t="s">
        <v>9276</v>
      </c>
      <c r="AE5226" s="10" t="s">
        <v>3856</v>
      </c>
      <c r="AF5226" s="10" t="s">
        <v>32</v>
      </c>
    </row>
    <row r="5227" spans="30:32" x14ac:dyDescent="0.2">
      <c r="AD5227" s="11" t="s">
        <v>9277</v>
      </c>
      <c r="AE5227" s="10" t="s">
        <v>1662</v>
      </c>
      <c r="AF5227" s="10" t="s">
        <v>32</v>
      </c>
    </row>
    <row r="5228" spans="30:32" x14ac:dyDescent="0.2">
      <c r="AD5228" s="11" t="s">
        <v>9278</v>
      </c>
      <c r="AE5228" s="10" t="s">
        <v>9279</v>
      </c>
      <c r="AF5228" s="10" t="s">
        <v>32</v>
      </c>
    </row>
    <row r="5229" spans="30:32" x14ac:dyDescent="0.2">
      <c r="AD5229" s="11" t="s">
        <v>9280</v>
      </c>
      <c r="AE5229" s="10" t="s">
        <v>9281</v>
      </c>
      <c r="AF5229" s="10" t="s">
        <v>32</v>
      </c>
    </row>
    <row r="5230" spans="30:32" x14ac:dyDescent="0.2">
      <c r="AD5230" s="11" t="s">
        <v>9282</v>
      </c>
      <c r="AE5230" s="10" t="s">
        <v>9283</v>
      </c>
      <c r="AF5230" s="10" t="s">
        <v>32</v>
      </c>
    </row>
    <row r="5231" spans="30:32" x14ac:dyDescent="0.2">
      <c r="AD5231" s="11" t="s">
        <v>9284</v>
      </c>
      <c r="AE5231" s="10" t="s">
        <v>9285</v>
      </c>
      <c r="AF5231" s="10" t="s">
        <v>32</v>
      </c>
    </row>
    <row r="5232" spans="30:32" x14ac:dyDescent="0.2">
      <c r="AD5232" s="11" t="s">
        <v>9286</v>
      </c>
      <c r="AE5232" s="10" t="s">
        <v>9287</v>
      </c>
      <c r="AF5232" s="10" t="s">
        <v>32</v>
      </c>
    </row>
    <row r="5233" spans="30:32" x14ac:dyDescent="0.2">
      <c r="AD5233" s="11" t="s">
        <v>9288</v>
      </c>
      <c r="AE5233" s="10" t="s">
        <v>9289</v>
      </c>
      <c r="AF5233" s="10" t="s">
        <v>32</v>
      </c>
    </row>
    <row r="5234" spans="30:32" x14ac:dyDescent="0.2">
      <c r="AD5234" s="11" t="s">
        <v>9290</v>
      </c>
      <c r="AE5234" s="10" t="s">
        <v>9291</v>
      </c>
      <c r="AF5234" s="10" t="s">
        <v>32</v>
      </c>
    </row>
    <row r="5235" spans="30:32" x14ac:dyDescent="0.2">
      <c r="AD5235" s="11" t="s">
        <v>9292</v>
      </c>
      <c r="AE5235" s="10" t="s">
        <v>9293</v>
      </c>
      <c r="AF5235" s="10" t="s">
        <v>32</v>
      </c>
    </row>
    <row r="5236" spans="30:32" x14ac:dyDescent="0.2">
      <c r="AD5236" s="11" t="s">
        <v>9294</v>
      </c>
      <c r="AE5236" s="10" t="s">
        <v>9295</v>
      </c>
      <c r="AF5236" s="10" t="s">
        <v>32</v>
      </c>
    </row>
    <row r="5237" spans="30:32" x14ac:dyDescent="0.2">
      <c r="AD5237" s="11" t="s">
        <v>9296</v>
      </c>
      <c r="AE5237" s="10" t="s">
        <v>9297</v>
      </c>
      <c r="AF5237" s="10" t="s">
        <v>32</v>
      </c>
    </row>
    <row r="5238" spans="30:32" x14ac:dyDescent="0.2">
      <c r="AD5238" s="11" t="s">
        <v>9298</v>
      </c>
      <c r="AE5238" s="10" t="s">
        <v>9299</v>
      </c>
      <c r="AF5238" s="10" t="s">
        <v>32</v>
      </c>
    </row>
    <row r="5239" spans="30:32" x14ac:dyDescent="0.2">
      <c r="AD5239" s="11" t="s">
        <v>9300</v>
      </c>
      <c r="AE5239" s="10" t="s">
        <v>9301</v>
      </c>
      <c r="AF5239" s="10" t="s">
        <v>32</v>
      </c>
    </row>
    <row r="5240" spans="30:32" x14ac:dyDescent="0.2">
      <c r="AD5240" s="11" t="s">
        <v>9302</v>
      </c>
      <c r="AE5240" s="10" t="s">
        <v>9301</v>
      </c>
      <c r="AF5240" s="10" t="s">
        <v>32</v>
      </c>
    </row>
    <row r="5241" spans="30:32" x14ac:dyDescent="0.2">
      <c r="AD5241" s="11" t="s">
        <v>9303</v>
      </c>
      <c r="AE5241" s="10" t="s">
        <v>9301</v>
      </c>
      <c r="AF5241" s="10" t="s">
        <v>32</v>
      </c>
    </row>
    <row r="5242" spans="30:32" x14ac:dyDescent="0.2">
      <c r="AD5242" s="11" t="s">
        <v>9304</v>
      </c>
      <c r="AE5242" s="10" t="s">
        <v>9301</v>
      </c>
      <c r="AF5242" s="10" t="s">
        <v>32</v>
      </c>
    </row>
    <row r="5243" spans="30:32" x14ac:dyDescent="0.2">
      <c r="AD5243" s="11" t="s">
        <v>9305</v>
      </c>
      <c r="AE5243" s="10" t="s">
        <v>9306</v>
      </c>
      <c r="AF5243" s="10" t="s">
        <v>32</v>
      </c>
    </row>
    <row r="5244" spans="30:32" x14ac:dyDescent="0.2">
      <c r="AD5244" s="11" t="s">
        <v>9307</v>
      </c>
      <c r="AE5244" s="10" t="s">
        <v>3527</v>
      </c>
      <c r="AF5244" s="10" t="s">
        <v>32</v>
      </c>
    </row>
    <row r="5245" spans="30:32" x14ac:dyDescent="0.2">
      <c r="AD5245" s="11" t="s">
        <v>9308</v>
      </c>
      <c r="AE5245" s="10" t="s">
        <v>4816</v>
      </c>
      <c r="AF5245" s="10" t="s">
        <v>32</v>
      </c>
    </row>
    <row r="5246" spans="30:32" x14ac:dyDescent="0.2">
      <c r="AD5246" s="11" t="s">
        <v>9309</v>
      </c>
      <c r="AE5246" s="10" t="s">
        <v>4816</v>
      </c>
      <c r="AF5246" s="10" t="s">
        <v>32</v>
      </c>
    </row>
    <row r="5247" spans="30:32" x14ac:dyDescent="0.2">
      <c r="AD5247" s="11" t="s">
        <v>9310</v>
      </c>
      <c r="AE5247" s="10" t="s">
        <v>9311</v>
      </c>
      <c r="AF5247" s="10" t="s">
        <v>32</v>
      </c>
    </row>
    <row r="5248" spans="30:32" x14ac:dyDescent="0.2">
      <c r="AD5248" s="11" t="s">
        <v>9312</v>
      </c>
      <c r="AE5248" s="10" t="s">
        <v>9313</v>
      </c>
      <c r="AF5248" s="10" t="s">
        <v>32</v>
      </c>
    </row>
    <row r="5249" spans="30:32" x14ac:dyDescent="0.2">
      <c r="AD5249" s="11" t="s">
        <v>9314</v>
      </c>
      <c r="AE5249" s="10" t="s">
        <v>9315</v>
      </c>
      <c r="AF5249" s="10" t="s">
        <v>32</v>
      </c>
    </row>
    <row r="5250" spans="30:32" x14ac:dyDescent="0.2">
      <c r="AD5250" s="11" t="s">
        <v>9316</v>
      </c>
      <c r="AE5250" s="10" t="s">
        <v>9317</v>
      </c>
      <c r="AF5250" s="10" t="s">
        <v>32</v>
      </c>
    </row>
    <row r="5251" spans="30:32" x14ac:dyDescent="0.2">
      <c r="AD5251" s="11" t="s">
        <v>9318</v>
      </c>
      <c r="AE5251" s="10" t="s">
        <v>9319</v>
      </c>
      <c r="AF5251" s="10" t="s">
        <v>32</v>
      </c>
    </row>
    <row r="5252" spans="30:32" x14ac:dyDescent="0.2">
      <c r="AD5252" s="11" t="s">
        <v>9320</v>
      </c>
      <c r="AE5252" s="10" t="s">
        <v>9321</v>
      </c>
      <c r="AF5252" s="10" t="s">
        <v>32</v>
      </c>
    </row>
    <row r="5253" spans="30:32" x14ac:dyDescent="0.2">
      <c r="AD5253" s="11" t="s">
        <v>9322</v>
      </c>
      <c r="AE5253" s="10" t="s">
        <v>4081</v>
      </c>
      <c r="AF5253" s="10" t="s">
        <v>32</v>
      </c>
    </row>
    <row r="5254" spans="30:32" x14ac:dyDescent="0.2">
      <c r="AD5254" s="11" t="s">
        <v>9323</v>
      </c>
      <c r="AE5254" s="10" t="s">
        <v>9324</v>
      </c>
      <c r="AF5254" s="10" t="s">
        <v>32</v>
      </c>
    </row>
    <row r="5255" spans="30:32" x14ac:dyDescent="0.2">
      <c r="AD5255" s="11" t="s">
        <v>9325</v>
      </c>
      <c r="AE5255" s="10" t="s">
        <v>9326</v>
      </c>
      <c r="AF5255" s="10" t="s">
        <v>32</v>
      </c>
    </row>
    <row r="5256" spans="30:32" x14ac:dyDescent="0.2">
      <c r="AD5256" s="11" t="s">
        <v>9327</v>
      </c>
      <c r="AE5256" s="10" t="s">
        <v>9328</v>
      </c>
      <c r="AF5256" s="10" t="s">
        <v>32</v>
      </c>
    </row>
    <row r="5257" spans="30:32" x14ac:dyDescent="0.2">
      <c r="AD5257" s="11" t="s">
        <v>9329</v>
      </c>
      <c r="AE5257" s="10" t="s">
        <v>9330</v>
      </c>
      <c r="AF5257" s="10" t="s">
        <v>32</v>
      </c>
    </row>
    <row r="5258" spans="30:32" x14ac:dyDescent="0.2">
      <c r="AD5258" s="11" t="s">
        <v>9331</v>
      </c>
      <c r="AE5258" s="10" t="s">
        <v>9332</v>
      </c>
      <c r="AF5258" s="10" t="s">
        <v>32</v>
      </c>
    </row>
    <row r="5259" spans="30:32" x14ac:dyDescent="0.2">
      <c r="AD5259" s="11" t="s">
        <v>9333</v>
      </c>
      <c r="AE5259" s="10" t="s">
        <v>1827</v>
      </c>
      <c r="AF5259" s="10" t="s">
        <v>32</v>
      </c>
    </row>
    <row r="5260" spans="30:32" x14ac:dyDescent="0.2">
      <c r="AD5260" s="11" t="s">
        <v>9334</v>
      </c>
      <c r="AE5260" s="10" t="s">
        <v>8615</v>
      </c>
      <c r="AF5260" s="10" t="s">
        <v>32</v>
      </c>
    </row>
    <row r="5261" spans="30:32" x14ac:dyDescent="0.2">
      <c r="AD5261" s="11" t="s">
        <v>9335</v>
      </c>
      <c r="AE5261" s="10" t="s">
        <v>1748</v>
      </c>
      <c r="AF5261" s="10" t="s">
        <v>32</v>
      </c>
    </row>
    <row r="5262" spans="30:32" x14ac:dyDescent="0.2">
      <c r="AD5262" s="11" t="s">
        <v>9336</v>
      </c>
      <c r="AE5262" s="10" t="s">
        <v>9337</v>
      </c>
      <c r="AF5262" s="10" t="s">
        <v>32</v>
      </c>
    </row>
    <row r="5263" spans="30:32" x14ac:dyDescent="0.2">
      <c r="AD5263" s="11" t="s">
        <v>9338</v>
      </c>
      <c r="AE5263" s="10" t="s">
        <v>1759</v>
      </c>
      <c r="AF5263" s="10" t="s">
        <v>32</v>
      </c>
    </row>
    <row r="5264" spans="30:32" x14ac:dyDescent="0.2">
      <c r="AD5264" s="11" t="s">
        <v>9339</v>
      </c>
      <c r="AE5264" s="10" t="s">
        <v>9340</v>
      </c>
      <c r="AF5264" s="10" t="s">
        <v>32</v>
      </c>
    </row>
    <row r="5265" spans="30:32" x14ac:dyDescent="0.2">
      <c r="AD5265" s="11" t="s">
        <v>9341</v>
      </c>
      <c r="AE5265" s="10" t="s">
        <v>2328</v>
      </c>
      <c r="AF5265" s="10" t="s">
        <v>32</v>
      </c>
    </row>
    <row r="5266" spans="30:32" x14ac:dyDescent="0.2">
      <c r="AD5266" s="11" t="s">
        <v>9342</v>
      </c>
      <c r="AE5266" s="10" t="s">
        <v>9343</v>
      </c>
      <c r="AF5266" s="10" t="s">
        <v>32</v>
      </c>
    </row>
    <row r="5267" spans="30:32" x14ac:dyDescent="0.2">
      <c r="AD5267" s="11" t="s">
        <v>9344</v>
      </c>
      <c r="AE5267" s="10" t="s">
        <v>9345</v>
      </c>
      <c r="AF5267" s="10" t="s">
        <v>32</v>
      </c>
    </row>
    <row r="5268" spans="30:32" x14ac:dyDescent="0.2">
      <c r="AD5268" s="11" t="s">
        <v>9346</v>
      </c>
      <c r="AE5268" s="10" t="s">
        <v>9347</v>
      </c>
      <c r="AF5268" s="10" t="s">
        <v>32</v>
      </c>
    </row>
    <row r="5269" spans="30:32" x14ac:dyDescent="0.2">
      <c r="AD5269" s="11" t="s">
        <v>9348</v>
      </c>
      <c r="AE5269" s="10" t="s">
        <v>2336</v>
      </c>
      <c r="AF5269" s="10" t="s">
        <v>32</v>
      </c>
    </row>
    <row r="5270" spans="30:32" x14ac:dyDescent="0.2">
      <c r="AD5270" s="11" t="s">
        <v>9349</v>
      </c>
      <c r="AE5270" s="10" t="s">
        <v>9350</v>
      </c>
      <c r="AF5270" s="10" t="s">
        <v>32</v>
      </c>
    </row>
    <row r="5271" spans="30:32" x14ac:dyDescent="0.2">
      <c r="AD5271" s="11" t="s">
        <v>9351</v>
      </c>
      <c r="AE5271" s="10" t="s">
        <v>9352</v>
      </c>
      <c r="AF5271" s="10" t="s">
        <v>32</v>
      </c>
    </row>
    <row r="5272" spans="30:32" x14ac:dyDescent="0.2">
      <c r="AD5272" s="11" t="s">
        <v>9353</v>
      </c>
      <c r="AE5272" s="10" t="s">
        <v>9354</v>
      </c>
      <c r="AF5272" s="10" t="s">
        <v>32</v>
      </c>
    </row>
    <row r="5273" spans="30:32" x14ac:dyDescent="0.2">
      <c r="AD5273" s="11" t="s">
        <v>9355</v>
      </c>
      <c r="AE5273" s="10" t="s">
        <v>9356</v>
      </c>
      <c r="AF5273" s="10" t="s">
        <v>32</v>
      </c>
    </row>
    <row r="5274" spans="30:32" x14ac:dyDescent="0.2">
      <c r="AD5274" s="11" t="s">
        <v>9357</v>
      </c>
      <c r="AE5274" s="10" t="s">
        <v>9358</v>
      </c>
      <c r="AF5274" s="10" t="s">
        <v>32</v>
      </c>
    </row>
    <row r="5275" spans="30:32" x14ac:dyDescent="0.2">
      <c r="AD5275" s="11" t="s">
        <v>9359</v>
      </c>
      <c r="AE5275" s="10" t="s">
        <v>9360</v>
      </c>
      <c r="AF5275" s="10" t="s">
        <v>32</v>
      </c>
    </row>
    <row r="5276" spans="30:32" x14ac:dyDescent="0.2">
      <c r="AD5276" s="11" t="s">
        <v>9361</v>
      </c>
      <c r="AE5276" s="10" t="s">
        <v>9362</v>
      </c>
      <c r="AF5276" s="10" t="s">
        <v>32</v>
      </c>
    </row>
    <row r="5277" spans="30:32" x14ac:dyDescent="0.2">
      <c r="AD5277" s="11" t="s">
        <v>9363</v>
      </c>
      <c r="AE5277" s="10" t="s">
        <v>9362</v>
      </c>
      <c r="AF5277" s="10" t="s">
        <v>32</v>
      </c>
    </row>
    <row r="5278" spans="30:32" x14ac:dyDescent="0.2">
      <c r="AD5278" s="11" t="s">
        <v>9364</v>
      </c>
      <c r="AE5278" s="10" t="s">
        <v>9365</v>
      </c>
      <c r="AF5278" s="10" t="s">
        <v>32</v>
      </c>
    </row>
    <row r="5279" spans="30:32" x14ac:dyDescent="0.2">
      <c r="AD5279" s="11" t="s">
        <v>9366</v>
      </c>
      <c r="AE5279" s="10" t="s">
        <v>5212</v>
      </c>
      <c r="AF5279" s="10" t="s">
        <v>32</v>
      </c>
    </row>
    <row r="5280" spans="30:32" x14ac:dyDescent="0.2">
      <c r="AD5280" s="11" t="s">
        <v>9367</v>
      </c>
      <c r="AE5280" s="10" t="s">
        <v>9368</v>
      </c>
      <c r="AF5280" s="10" t="s">
        <v>32</v>
      </c>
    </row>
    <row r="5281" spans="30:32" x14ac:dyDescent="0.2">
      <c r="AD5281" s="11" t="s">
        <v>9369</v>
      </c>
      <c r="AE5281" s="10" t="s">
        <v>3552</v>
      </c>
      <c r="AF5281" s="10" t="s">
        <v>32</v>
      </c>
    </row>
    <row r="5282" spans="30:32" x14ac:dyDescent="0.2">
      <c r="AD5282" s="11" t="s">
        <v>9370</v>
      </c>
      <c r="AE5282" s="10" t="s">
        <v>4924</v>
      </c>
      <c r="AF5282" s="10" t="s">
        <v>32</v>
      </c>
    </row>
    <row r="5283" spans="30:32" x14ac:dyDescent="0.2">
      <c r="AD5283" s="11" t="s">
        <v>9371</v>
      </c>
      <c r="AE5283" s="10" t="s">
        <v>9372</v>
      </c>
      <c r="AF5283" s="10" t="s">
        <v>32</v>
      </c>
    </row>
    <row r="5284" spans="30:32" x14ac:dyDescent="0.2">
      <c r="AD5284" s="11" t="s">
        <v>9373</v>
      </c>
      <c r="AE5284" s="10" t="s">
        <v>2368</v>
      </c>
      <c r="AF5284" s="10" t="s">
        <v>32</v>
      </c>
    </row>
    <row r="5285" spans="30:32" x14ac:dyDescent="0.2">
      <c r="AD5285" s="11" t="s">
        <v>9374</v>
      </c>
      <c r="AE5285" s="10" t="s">
        <v>1794</v>
      </c>
      <c r="AF5285" s="10" t="s">
        <v>32</v>
      </c>
    </row>
    <row r="5286" spans="30:32" x14ac:dyDescent="0.2">
      <c r="AD5286" s="11" t="s">
        <v>9375</v>
      </c>
      <c r="AE5286" s="10" t="s">
        <v>9376</v>
      </c>
      <c r="AF5286" s="10" t="s">
        <v>32</v>
      </c>
    </row>
    <row r="5287" spans="30:32" x14ac:dyDescent="0.2">
      <c r="AD5287" s="11" t="s">
        <v>9377</v>
      </c>
      <c r="AE5287" s="10" t="s">
        <v>4094</v>
      </c>
      <c r="AF5287" s="10" t="s">
        <v>32</v>
      </c>
    </row>
    <row r="5288" spans="30:32" x14ac:dyDescent="0.2">
      <c r="AD5288" s="11" t="s">
        <v>9378</v>
      </c>
      <c r="AE5288" s="10" t="s">
        <v>9379</v>
      </c>
      <c r="AF5288" s="10" t="s">
        <v>32</v>
      </c>
    </row>
    <row r="5289" spans="30:32" x14ac:dyDescent="0.2">
      <c r="AD5289" s="11" t="s">
        <v>9380</v>
      </c>
      <c r="AE5289" s="10" t="s">
        <v>9381</v>
      </c>
      <c r="AF5289" s="10" t="s">
        <v>32</v>
      </c>
    </row>
    <row r="5290" spans="30:32" x14ac:dyDescent="0.2">
      <c r="AD5290" s="11" t="s">
        <v>9382</v>
      </c>
      <c r="AE5290" s="10" t="s">
        <v>9383</v>
      </c>
      <c r="AF5290" s="10" t="s">
        <v>32</v>
      </c>
    </row>
    <row r="5291" spans="30:32" x14ac:dyDescent="0.2">
      <c r="AD5291" s="11" t="s">
        <v>9384</v>
      </c>
      <c r="AE5291" s="10" t="s">
        <v>1820</v>
      </c>
      <c r="AF5291" s="10" t="s">
        <v>32</v>
      </c>
    </row>
    <row r="5292" spans="30:32" x14ac:dyDescent="0.2">
      <c r="AD5292" s="11" t="s">
        <v>9385</v>
      </c>
      <c r="AE5292" s="10" t="s">
        <v>9386</v>
      </c>
      <c r="AF5292" s="10" t="s">
        <v>32</v>
      </c>
    </row>
    <row r="5293" spans="30:32" x14ac:dyDescent="0.2">
      <c r="AD5293" s="11" t="s">
        <v>9387</v>
      </c>
      <c r="AE5293" s="10" t="s">
        <v>5231</v>
      </c>
      <c r="AF5293" s="10" t="s">
        <v>32</v>
      </c>
    </row>
    <row r="5294" spans="30:32" x14ac:dyDescent="0.2">
      <c r="AD5294" s="11" t="s">
        <v>9388</v>
      </c>
      <c r="AE5294" s="10" t="s">
        <v>9389</v>
      </c>
      <c r="AF5294" s="10" t="s">
        <v>32</v>
      </c>
    </row>
    <row r="5295" spans="30:32" x14ac:dyDescent="0.2">
      <c r="AD5295" s="11" t="s">
        <v>9390</v>
      </c>
      <c r="AE5295" s="10" t="s">
        <v>9391</v>
      </c>
      <c r="AF5295" s="10" t="s">
        <v>32</v>
      </c>
    </row>
    <row r="5296" spans="30:32" x14ac:dyDescent="0.2">
      <c r="AD5296" s="11" t="s">
        <v>9392</v>
      </c>
      <c r="AE5296" s="10" t="s">
        <v>9393</v>
      </c>
      <c r="AF5296" s="10" t="s">
        <v>32</v>
      </c>
    </row>
    <row r="5297" spans="30:32" x14ac:dyDescent="0.2">
      <c r="AD5297" s="11" t="s">
        <v>9394</v>
      </c>
      <c r="AE5297" s="10" t="s">
        <v>9395</v>
      </c>
      <c r="AF5297" s="10" t="s">
        <v>32</v>
      </c>
    </row>
    <row r="5298" spans="30:32" x14ac:dyDescent="0.2">
      <c r="AD5298" s="11" t="s">
        <v>9396</v>
      </c>
      <c r="AE5298" s="10" t="s">
        <v>9397</v>
      </c>
      <c r="AF5298" s="10" t="s">
        <v>32</v>
      </c>
    </row>
    <row r="5299" spans="30:32" x14ac:dyDescent="0.2">
      <c r="AD5299" s="11" t="s">
        <v>9398</v>
      </c>
      <c r="AE5299" s="10" t="s">
        <v>9399</v>
      </c>
      <c r="AF5299" s="10" t="s">
        <v>32</v>
      </c>
    </row>
    <row r="5300" spans="30:32" x14ac:dyDescent="0.2">
      <c r="AD5300" s="11" t="s">
        <v>9400</v>
      </c>
      <c r="AE5300" s="10" t="s">
        <v>2422</v>
      </c>
      <c r="AF5300" s="10" t="s">
        <v>32</v>
      </c>
    </row>
    <row r="5301" spans="30:32" x14ac:dyDescent="0.2">
      <c r="AD5301" s="11" t="s">
        <v>9401</v>
      </c>
      <c r="AE5301" s="10" t="s">
        <v>5272</v>
      </c>
      <c r="AF5301" s="10" t="s">
        <v>32</v>
      </c>
    </row>
    <row r="5302" spans="30:32" x14ac:dyDescent="0.2">
      <c r="AD5302" s="11" t="s">
        <v>9402</v>
      </c>
      <c r="AE5302" s="10" t="s">
        <v>9403</v>
      </c>
      <c r="AF5302" s="10" t="s">
        <v>32</v>
      </c>
    </row>
    <row r="5303" spans="30:32" x14ac:dyDescent="0.2">
      <c r="AD5303" s="11" t="s">
        <v>9404</v>
      </c>
      <c r="AE5303" s="10" t="s">
        <v>3592</v>
      </c>
      <c r="AF5303" s="10" t="s">
        <v>32</v>
      </c>
    </row>
    <row r="5304" spans="30:32" x14ac:dyDescent="0.2">
      <c r="AD5304" s="11" t="s">
        <v>9405</v>
      </c>
      <c r="AE5304" s="10" t="s">
        <v>2426</v>
      </c>
      <c r="AF5304" s="10" t="s">
        <v>32</v>
      </c>
    </row>
    <row r="5305" spans="30:32" x14ac:dyDescent="0.2">
      <c r="AD5305" s="11" t="s">
        <v>9406</v>
      </c>
      <c r="AE5305" s="10" t="s">
        <v>9407</v>
      </c>
      <c r="AF5305" s="10" t="s">
        <v>32</v>
      </c>
    </row>
    <row r="5306" spans="30:32" x14ac:dyDescent="0.2">
      <c r="AD5306" s="11" t="s">
        <v>9408</v>
      </c>
      <c r="AE5306" s="10" t="s">
        <v>9407</v>
      </c>
      <c r="AF5306" s="10" t="s">
        <v>32</v>
      </c>
    </row>
    <row r="5307" spans="30:32" x14ac:dyDescent="0.2">
      <c r="AD5307" s="11" t="s">
        <v>9409</v>
      </c>
      <c r="AE5307" s="10" t="s">
        <v>9407</v>
      </c>
      <c r="AF5307" s="10" t="s">
        <v>32</v>
      </c>
    </row>
    <row r="5308" spans="30:32" x14ac:dyDescent="0.2">
      <c r="AD5308" s="11" t="s">
        <v>9410</v>
      </c>
      <c r="AE5308" s="10" t="s">
        <v>9407</v>
      </c>
      <c r="AF5308" s="10" t="s">
        <v>32</v>
      </c>
    </row>
    <row r="5309" spans="30:32" x14ac:dyDescent="0.2">
      <c r="AD5309" s="11" t="s">
        <v>9411</v>
      </c>
      <c r="AE5309" s="10" t="s">
        <v>9407</v>
      </c>
      <c r="AF5309" s="10" t="s">
        <v>32</v>
      </c>
    </row>
    <row r="5310" spans="30:32" x14ac:dyDescent="0.2">
      <c r="AD5310" s="11" t="s">
        <v>9412</v>
      </c>
      <c r="AE5310" s="10" t="s">
        <v>9413</v>
      </c>
      <c r="AF5310" s="10" t="s">
        <v>32</v>
      </c>
    </row>
    <row r="5311" spans="30:32" x14ac:dyDescent="0.2">
      <c r="AD5311" s="11" t="s">
        <v>9414</v>
      </c>
      <c r="AE5311" s="10" t="s">
        <v>9415</v>
      </c>
      <c r="AF5311" s="10" t="s">
        <v>32</v>
      </c>
    </row>
    <row r="5312" spans="30:32" x14ac:dyDescent="0.2">
      <c r="AD5312" s="11" t="s">
        <v>9416</v>
      </c>
      <c r="AE5312" s="10" t="s">
        <v>9417</v>
      </c>
      <c r="AF5312" s="10" t="s">
        <v>32</v>
      </c>
    </row>
    <row r="5313" spans="30:32" x14ac:dyDescent="0.2">
      <c r="AD5313" s="11" t="s">
        <v>9418</v>
      </c>
      <c r="AE5313" s="10" t="s">
        <v>9419</v>
      </c>
      <c r="AF5313" s="10" t="s">
        <v>32</v>
      </c>
    </row>
    <row r="5314" spans="30:32" x14ac:dyDescent="0.2">
      <c r="AD5314" s="11" t="s">
        <v>9420</v>
      </c>
      <c r="AE5314" s="10" t="s">
        <v>9421</v>
      </c>
      <c r="AF5314" s="10" t="s">
        <v>32</v>
      </c>
    </row>
    <row r="5315" spans="30:32" x14ac:dyDescent="0.2">
      <c r="AD5315" s="11" t="s">
        <v>9422</v>
      </c>
      <c r="AE5315" s="10" t="s">
        <v>9423</v>
      </c>
      <c r="AF5315" s="10" t="s">
        <v>32</v>
      </c>
    </row>
    <row r="5316" spans="30:32" x14ac:dyDescent="0.2">
      <c r="AD5316" s="11" t="s">
        <v>9424</v>
      </c>
      <c r="AE5316" s="10" t="s">
        <v>9425</v>
      </c>
      <c r="AF5316" s="10" t="s">
        <v>32</v>
      </c>
    </row>
    <row r="5317" spans="30:32" x14ac:dyDescent="0.2">
      <c r="AD5317" s="11" t="s">
        <v>9426</v>
      </c>
      <c r="AE5317" s="10" t="s">
        <v>9427</v>
      </c>
      <c r="AF5317" s="10" t="s">
        <v>32</v>
      </c>
    </row>
    <row r="5318" spans="30:32" x14ac:dyDescent="0.2">
      <c r="AD5318" s="11" t="s">
        <v>9428</v>
      </c>
      <c r="AE5318" s="10" t="s">
        <v>9429</v>
      </c>
      <c r="AF5318" s="10" t="s">
        <v>32</v>
      </c>
    </row>
    <row r="5319" spans="30:32" x14ac:dyDescent="0.2">
      <c r="AD5319" s="11" t="s">
        <v>9430</v>
      </c>
      <c r="AE5319" s="10" t="s">
        <v>9431</v>
      </c>
      <c r="AF5319" s="10" t="s">
        <v>32</v>
      </c>
    </row>
    <row r="5320" spans="30:32" x14ac:dyDescent="0.2">
      <c r="AD5320" s="11" t="s">
        <v>9432</v>
      </c>
      <c r="AE5320" s="10" t="s">
        <v>9433</v>
      </c>
      <c r="AF5320" s="10" t="s">
        <v>32</v>
      </c>
    </row>
    <row r="5321" spans="30:32" x14ac:dyDescent="0.2">
      <c r="AD5321" s="11" t="s">
        <v>9434</v>
      </c>
      <c r="AE5321" s="10" t="s">
        <v>2483</v>
      </c>
      <c r="AF5321" s="10" t="s">
        <v>32</v>
      </c>
    </row>
    <row r="5322" spans="30:32" x14ac:dyDescent="0.2">
      <c r="AD5322" s="11" t="s">
        <v>9435</v>
      </c>
      <c r="AE5322" s="10" t="s">
        <v>9436</v>
      </c>
      <c r="AF5322" s="10" t="s">
        <v>32</v>
      </c>
    </row>
    <row r="5323" spans="30:32" x14ac:dyDescent="0.2">
      <c r="AD5323" s="11" t="s">
        <v>9437</v>
      </c>
      <c r="AE5323" s="10" t="s">
        <v>8332</v>
      </c>
      <c r="AF5323" s="10" t="s">
        <v>32</v>
      </c>
    </row>
    <row r="5324" spans="30:32" x14ac:dyDescent="0.2">
      <c r="AD5324" s="11" t="s">
        <v>9438</v>
      </c>
      <c r="AE5324" s="10" t="s">
        <v>9439</v>
      </c>
      <c r="AF5324" s="10" t="s">
        <v>32</v>
      </c>
    </row>
    <row r="5325" spans="30:32" x14ac:dyDescent="0.2">
      <c r="AD5325" s="11" t="s">
        <v>9440</v>
      </c>
      <c r="AE5325" s="10" t="s">
        <v>9441</v>
      </c>
      <c r="AF5325" s="10" t="s">
        <v>32</v>
      </c>
    </row>
    <row r="5326" spans="30:32" x14ac:dyDescent="0.2">
      <c r="AD5326" s="11" t="s">
        <v>9442</v>
      </c>
      <c r="AE5326" s="10" t="s">
        <v>9443</v>
      </c>
      <c r="AF5326" s="10" t="s">
        <v>32</v>
      </c>
    </row>
    <row r="5327" spans="30:32" x14ac:dyDescent="0.2">
      <c r="AD5327" s="11" t="s">
        <v>9444</v>
      </c>
      <c r="AE5327" s="10" t="s">
        <v>9445</v>
      </c>
      <c r="AF5327" s="10" t="s">
        <v>32</v>
      </c>
    </row>
    <row r="5328" spans="30:32" x14ac:dyDescent="0.2">
      <c r="AD5328" s="11" t="s">
        <v>9446</v>
      </c>
      <c r="AE5328" s="10" t="s">
        <v>9447</v>
      </c>
      <c r="AF5328" s="10" t="s">
        <v>32</v>
      </c>
    </row>
    <row r="5329" spans="30:32" x14ac:dyDescent="0.2">
      <c r="AD5329" s="11" t="s">
        <v>9448</v>
      </c>
      <c r="AE5329" s="10" t="s">
        <v>9449</v>
      </c>
      <c r="AF5329" s="10" t="s">
        <v>32</v>
      </c>
    </row>
    <row r="5330" spans="30:32" x14ac:dyDescent="0.2">
      <c r="AD5330" s="11" t="s">
        <v>9450</v>
      </c>
      <c r="AE5330" s="10" t="s">
        <v>9451</v>
      </c>
      <c r="AF5330" s="10" t="s">
        <v>32</v>
      </c>
    </row>
    <row r="5331" spans="30:32" x14ac:dyDescent="0.2">
      <c r="AD5331" s="11" t="s">
        <v>9452</v>
      </c>
      <c r="AE5331" s="10" t="s">
        <v>9453</v>
      </c>
      <c r="AF5331" s="10" t="s">
        <v>32</v>
      </c>
    </row>
    <row r="5332" spans="30:32" x14ac:dyDescent="0.2">
      <c r="AD5332" s="11" t="s">
        <v>9454</v>
      </c>
      <c r="AE5332" s="10" t="s">
        <v>2515</v>
      </c>
      <c r="AF5332" s="10" t="s">
        <v>32</v>
      </c>
    </row>
    <row r="5333" spans="30:32" x14ac:dyDescent="0.2">
      <c r="AD5333" s="11" t="s">
        <v>9455</v>
      </c>
      <c r="AE5333" s="10" t="s">
        <v>9456</v>
      </c>
      <c r="AF5333" s="10" t="s">
        <v>32</v>
      </c>
    </row>
    <row r="5334" spans="30:32" x14ac:dyDescent="0.2">
      <c r="AD5334" s="11" t="s">
        <v>9457</v>
      </c>
      <c r="AE5334" s="10" t="s">
        <v>1765</v>
      </c>
      <c r="AF5334" s="10" t="s">
        <v>32</v>
      </c>
    </row>
    <row r="5335" spans="30:32" x14ac:dyDescent="0.2">
      <c r="AD5335" s="11" t="s">
        <v>9458</v>
      </c>
      <c r="AE5335" s="10" t="s">
        <v>9459</v>
      </c>
      <c r="AF5335" s="10" t="s">
        <v>32</v>
      </c>
    </row>
    <row r="5336" spans="30:32" x14ac:dyDescent="0.2">
      <c r="AD5336" s="11" t="s">
        <v>9460</v>
      </c>
      <c r="AE5336" s="10" t="s">
        <v>9461</v>
      </c>
      <c r="AF5336" s="10" t="s">
        <v>32</v>
      </c>
    </row>
    <row r="5337" spans="30:32" x14ac:dyDescent="0.2">
      <c r="AD5337" s="11" t="s">
        <v>9462</v>
      </c>
      <c r="AE5337" s="10" t="s">
        <v>9463</v>
      </c>
      <c r="AF5337" s="10" t="s">
        <v>32</v>
      </c>
    </row>
    <row r="5338" spans="30:32" x14ac:dyDescent="0.2">
      <c r="AD5338" s="11" t="s">
        <v>9464</v>
      </c>
      <c r="AE5338" s="10" t="s">
        <v>3642</v>
      </c>
      <c r="AF5338" s="10" t="s">
        <v>32</v>
      </c>
    </row>
    <row r="5339" spans="30:32" x14ac:dyDescent="0.2">
      <c r="AD5339" s="11" t="s">
        <v>9465</v>
      </c>
      <c r="AE5339" s="10" t="s">
        <v>2528</v>
      </c>
      <c r="AF5339" s="10" t="s">
        <v>32</v>
      </c>
    </row>
    <row r="5340" spans="30:32" x14ac:dyDescent="0.2">
      <c r="AD5340" s="11" t="s">
        <v>9466</v>
      </c>
      <c r="AE5340" s="10" t="s">
        <v>9467</v>
      </c>
      <c r="AF5340" s="10" t="s">
        <v>32</v>
      </c>
    </row>
    <row r="5341" spans="30:32" x14ac:dyDescent="0.2">
      <c r="AD5341" s="11" t="s">
        <v>9468</v>
      </c>
      <c r="AE5341" s="10" t="s">
        <v>9469</v>
      </c>
      <c r="AF5341" s="10" t="s">
        <v>32</v>
      </c>
    </row>
    <row r="5342" spans="30:32" x14ac:dyDescent="0.2">
      <c r="AD5342" s="11" t="s">
        <v>9470</v>
      </c>
      <c r="AE5342" s="10" t="s">
        <v>9471</v>
      </c>
      <c r="AF5342" s="10" t="s">
        <v>32</v>
      </c>
    </row>
    <row r="5343" spans="30:32" x14ac:dyDescent="0.2">
      <c r="AD5343" s="11" t="s">
        <v>9472</v>
      </c>
      <c r="AE5343" s="10" t="s">
        <v>3179</v>
      </c>
      <c r="AF5343" s="10" t="s">
        <v>32</v>
      </c>
    </row>
    <row r="5344" spans="30:32" x14ac:dyDescent="0.2">
      <c r="AD5344" s="11" t="s">
        <v>9473</v>
      </c>
      <c r="AE5344" s="10" t="s">
        <v>9474</v>
      </c>
      <c r="AF5344" s="10" t="s">
        <v>32</v>
      </c>
    </row>
    <row r="5345" spans="30:32" x14ac:dyDescent="0.2">
      <c r="AD5345" s="11" t="s">
        <v>9475</v>
      </c>
      <c r="AE5345" s="10" t="s">
        <v>9476</v>
      </c>
      <c r="AF5345" s="10" t="s">
        <v>32</v>
      </c>
    </row>
    <row r="5346" spans="30:32" x14ac:dyDescent="0.2">
      <c r="AD5346" s="11" t="s">
        <v>9477</v>
      </c>
      <c r="AE5346" s="10" t="s">
        <v>3646</v>
      </c>
      <c r="AF5346" s="10" t="s">
        <v>32</v>
      </c>
    </row>
    <row r="5347" spans="30:32" x14ac:dyDescent="0.2">
      <c r="AD5347" s="11" t="s">
        <v>9478</v>
      </c>
      <c r="AE5347" s="10" t="s">
        <v>9479</v>
      </c>
      <c r="AF5347" s="10" t="s">
        <v>32</v>
      </c>
    </row>
    <row r="5348" spans="30:32" x14ac:dyDescent="0.2">
      <c r="AD5348" s="11" t="s">
        <v>9480</v>
      </c>
      <c r="AE5348" s="10" t="s">
        <v>9481</v>
      </c>
      <c r="AF5348" s="10" t="s">
        <v>32</v>
      </c>
    </row>
    <row r="5349" spans="30:32" x14ac:dyDescent="0.2">
      <c r="AD5349" s="11" t="s">
        <v>9482</v>
      </c>
      <c r="AE5349" s="10" t="s">
        <v>2545</v>
      </c>
      <c r="AF5349" s="10" t="s">
        <v>32</v>
      </c>
    </row>
    <row r="5350" spans="30:32" x14ac:dyDescent="0.2">
      <c r="AD5350" s="11" t="s">
        <v>9483</v>
      </c>
      <c r="AE5350" s="10" t="s">
        <v>9484</v>
      </c>
      <c r="AF5350" s="10" t="s">
        <v>32</v>
      </c>
    </row>
    <row r="5351" spans="30:32" x14ac:dyDescent="0.2">
      <c r="AD5351" s="11" t="s">
        <v>9485</v>
      </c>
      <c r="AE5351" s="10" t="s">
        <v>9486</v>
      </c>
      <c r="AF5351" s="10" t="s">
        <v>32</v>
      </c>
    </row>
    <row r="5352" spans="30:32" x14ac:dyDescent="0.2">
      <c r="AD5352" s="11" t="s">
        <v>9487</v>
      </c>
      <c r="AE5352" s="10" t="s">
        <v>9488</v>
      </c>
      <c r="AF5352" s="10" t="s">
        <v>32</v>
      </c>
    </row>
    <row r="5353" spans="30:32" x14ac:dyDescent="0.2">
      <c r="AD5353" s="11" t="s">
        <v>9489</v>
      </c>
      <c r="AE5353" s="10" t="s">
        <v>9490</v>
      </c>
      <c r="AF5353" s="10" t="s">
        <v>32</v>
      </c>
    </row>
    <row r="5354" spans="30:32" x14ac:dyDescent="0.2">
      <c r="AD5354" s="11" t="s">
        <v>9491</v>
      </c>
      <c r="AE5354" s="10" t="s">
        <v>1479</v>
      </c>
      <c r="AF5354" s="10" t="s">
        <v>32</v>
      </c>
    </row>
    <row r="5355" spans="30:32" x14ac:dyDescent="0.2">
      <c r="AD5355" s="11" t="s">
        <v>9492</v>
      </c>
      <c r="AE5355" s="10" t="s">
        <v>9493</v>
      </c>
      <c r="AF5355" s="10" t="s">
        <v>32</v>
      </c>
    </row>
    <row r="5356" spans="30:32" x14ac:dyDescent="0.2">
      <c r="AD5356" s="11" t="s">
        <v>9494</v>
      </c>
      <c r="AE5356" s="10" t="s">
        <v>9495</v>
      </c>
      <c r="AF5356" s="10" t="s">
        <v>32</v>
      </c>
    </row>
    <row r="5357" spans="30:32" x14ac:dyDescent="0.2">
      <c r="AD5357" s="11" t="s">
        <v>9496</v>
      </c>
      <c r="AE5357" s="10" t="s">
        <v>9497</v>
      </c>
      <c r="AF5357" s="10" t="s">
        <v>32</v>
      </c>
    </row>
    <row r="5358" spans="30:32" x14ac:dyDescent="0.2">
      <c r="AD5358" s="11" t="s">
        <v>9498</v>
      </c>
      <c r="AE5358" s="10" t="s">
        <v>9499</v>
      </c>
      <c r="AF5358" s="10" t="s">
        <v>32</v>
      </c>
    </row>
    <row r="5359" spans="30:32" x14ac:dyDescent="0.2">
      <c r="AD5359" s="11" t="s">
        <v>9500</v>
      </c>
      <c r="AE5359" s="10" t="s">
        <v>9501</v>
      </c>
      <c r="AF5359" s="10" t="s">
        <v>32</v>
      </c>
    </row>
    <row r="5360" spans="30:32" x14ac:dyDescent="0.2">
      <c r="AD5360" s="11" t="s">
        <v>9502</v>
      </c>
      <c r="AE5360" s="10" t="s">
        <v>9503</v>
      </c>
      <c r="AF5360" s="10" t="s">
        <v>32</v>
      </c>
    </row>
    <row r="5361" spans="30:32" x14ac:dyDescent="0.2">
      <c r="AD5361" s="11" t="s">
        <v>9504</v>
      </c>
      <c r="AE5361" s="10" t="s">
        <v>3199</v>
      </c>
      <c r="AF5361" s="10" t="s">
        <v>32</v>
      </c>
    </row>
    <row r="5362" spans="30:32" x14ac:dyDescent="0.2">
      <c r="AD5362" s="11" t="s">
        <v>9505</v>
      </c>
      <c r="AE5362" s="10" t="s">
        <v>3199</v>
      </c>
      <c r="AF5362" s="10" t="s">
        <v>32</v>
      </c>
    </row>
    <row r="5363" spans="30:32" x14ac:dyDescent="0.2">
      <c r="AD5363" s="11" t="s">
        <v>9506</v>
      </c>
      <c r="AE5363" s="10" t="s">
        <v>3199</v>
      </c>
      <c r="AF5363" s="10" t="s">
        <v>32</v>
      </c>
    </row>
    <row r="5364" spans="30:32" x14ac:dyDescent="0.2">
      <c r="AD5364" s="11" t="s">
        <v>9507</v>
      </c>
      <c r="AE5364" s="10" t="s">
        <v>3199</v>
      </c>
      <c r="AF5364" s="10" t="s">
        <v>32</v>
      </c>
    </row>
    <row r="5365" spans="30:32" x14ac:dyDescent="0.2">
      <c r="AD5365" s="11" t="s">
        <v>9508</v>
      </c>
      <c r="AE5365" s="10" t="s">
        <v>3199</v>
      </c>
      <c r="AF5365" s="10" t="s">
        <v>32</v>
      </c>
    </row>
    <row r="5366" spans="30:32" x14ac:dyDescent="0.2">
      <c r="AD5366" s="11" t="s">
        <v>9509</v>
      </c>
      <c r="AE5366" s="10" t="s">
        <v>3199</v>
      </c>
      <c r="AF5366" s="10" t="s">
        <v>32</v>
      </c>
    </row>
    <row r="5367" spans="30:32" x14ac:dyDescent="0.2">
      <c r="AD5367" s="11" t="s">
        <v>9510</v>
      </c>
      <c r="AE5367" s="10" t="s">
        <v>3199</v>
      </c>
      <c r="AF5367" s="10" t="s">
        <v>32</v>
      </c>
    </row>
    <row r="5368" spans="30:32" x14ac:dyDescent="0.2">
      <c r="AD5368" s="11" t="s">
        <v>9511</v>
      </c>
      <c r="AE5368" s="10" t="s">
        <v>3199</v>
      </c>
      <c r="AF5368" s="10" t="s">
        <v>32</v>
      </c>
    </row>
    <row r="5369" spans="30:32" x14ac:dyDescent="0.2">
      <c r="AD5369" s="11" t="s">
        <v>9512</v>
      </c>
      <c r="AE5369" s="10" t="s">
        <v>3199</v>
      </c>
      <c r="AF5369" s="10" t="s">
        <v>32</v>
      </c>
    </row>
    <row r="5370" spans="30:32" x14ac:dyDescent="0.2">
      <c r="AD5370" s="11" t="s">
        <v>9513</v>
      </c>
      <c r="AE5370" s="10" t="s">
        <v>3199</v>
      </c>
      <c r="AF5370" s="10" t="s">
        <v>32</v>
      </c>
    </row>
    <row r="5371" spans="30:32" x14ac:dyDescent="0.2">
      <c r="AD5371" s="11" t="s">
        <v>9514</v>
      </c>
      <c r="AE5371" s="10" t="s">
        <v>3199</v>
      </c>
      <c r="AF5371" s="10" t="s">
        <v>32</v>
      </c>
    </row>
    <row r="5372" spans="30:32" x14ac:dyDescent="0.2">
      <c r="AD5372" s="11" t="s">
        <v>9515</v>
      </c>
      <c r="AE5372" s="10" t="s">
        <v>3199</v>
      </c>
      <c r="AF5372" s="10" t="s">
        <v>32</v>
      </c>
    </row>
    <row r="5373" spans="30:32" x14ac:dyDescent="0.2">
      <c r="AD5373" s="11" t="s">
        <v>9516</v>
      </c>
      <c r="AE5373" s="10" t="s">
        <v>3199</v>
      </c>
      <c r="AF5373" s="10" t="s">
        <v>32</v>
      </c>
    </row>
    <row r="5374" spans="30:32" x14ac:dyDescent="0.2">
      <c r="AD5374" s="11" t="s">
        <v>9517</v>
      </c>
      <c r="AE5374" s="10" t="s">
        <v>3199</v>
      </c>
      <c r="AF5374" s="10" t="s">
        <v>32</v>
      </c>
    </row>
    <row r="5375" spans="30:32" x14ac:dyDescent="0.2">
      <c r="AD5375" s="11" t="s">
        <v>9518</v>
      </c>
      <c r="AE5375" s="10" t="s">
        <v>3199</v>
      </c>
      <c r="AF5375" s="10" t="s">
        <v>32</v>
      </c>
    </row>
    <row r="5376" spans="30:32" x14ac:dyDescent="0.2">
      <c r="AD5376" s="11" t="s">
        <v>9519</v>
      </c>
      <c r="AE5376" s="10" t="s">
        <v>3199</v>
      </c>
      <c r="AF5376" s="10" t="s">
        <v>32</v>
      </c>
    </row>
    <row r="5377" spans="30:32" x14ac:dyDescent="0.2">
      <c r="AD5377" s="11" t="s">
        <v>9520</v>
      </c>
      <c r="AE5377" s="10" t="s">
        <v>3199</v>
      </c>
      <c r="AF5377" s="10" t="s">
        <v>32</v>
      </c>
    </row>
    <row r="5378" spans="30:32" x14ac:dyDescent="0.2">
      <c r="AD5378" s="11" t="s">
        <v>9521</v>
      </c>
      <c r="AE5378" s="10" t="s">
        <v>3199</v>
      </c>
      <c r="AF5378" s="10" t="s">
        <v>32</v>
      </c>
    </row>
    <row r="5379" spans="30:32" x14ac:dyDescent="0.2">
      <c r="AD5379" s="11" t="s">
        <v>9522</v>
      </c>
      <c r="AE5379" s="10" t="s">
        <v>3199</v>
      </c>
      <c r="AF5379" s="10" t="s">
        <v>32</v>
      </c>
    </row>
    <row r="5380" spans="30:32" x14ac:dyDescent="0.2">
      <c r="AD5380" s="11" t="s">
        <v>9523</v>
      </c>
      <c r="AE5380" s="10" t="s">
        <v>3199</v>
      </c>
      <c r="AF5380" s="10" t="s">
        <v>32</v>
      </c>
    </row>
    <row r="5381" spans="30:32" x14ac:dyDescent="0.2">
      <c r="AD5381" s="11" t="s">
        <v>9524</v>
      </c>
      <c r="AE5381" s="10" t="s">
        <v>3199</v>
      </c>
      <c r="AF5381" s="10" t="s">
        <v>32</v>
      </c>
    </row>
    <row r="5382" spans="30:32" x14ac:dyDescent="0.2">
      <c r="AD5382" s="11" t="s">
        <v>9525</v>
      </c>
      <c r="AE5382" s="10" t="s">
        <v>3199</v>
      </c>
      <c r="AF5382" s="10" t="s">
        <v>32</v>
      </c>
    </row>
    <row r="5383" spans="30:32" x14ac:dyDescent="0.2">
      <c r="AD5383" s="11" t="s">
        <v>9526</v>
      </c>
      <c r="AE5383" s="10" t="s">
        <v>3199</v>
      </c>
      <c r="AF5383" s="10" t="s">
        <v>32</v>
      </c>
    </row>
    <row r="5384" spans="30:32" x14ac:dyDescent="0.2">
      <c r="AD5384" s="11" t="s">
        <v>9527</v>
      </c>
      <c r="AE5384" s="10" t="s">
        <v>3199</v>
      </c>
      <c r="AF5384" s="10" t="s">
        <v>32</v>
      </c>
    </row>
    <row r="5385" spans="30:32" x14ac:dyDescent="0.2">
      <c r="AD5385" s="11" t="s">
        <v>9528</v>
      </c>
      <c r="AE5385" s="10" t="s">
        <v>3199</v>
      </c>
      <c r="AF5385" s="10" t="s">
        <v>32</v>
      </c>
    </row>
    <row r="5386" spans="30:32" x14ac:dyDescent="0.2">
      <c r="AD5386" s="11" t="s">
        <v>9529</v>
      </c>
      <c r="AE5386" s="10" t="s">
        <v>3199</v>
      </c>
      <c r="AF5386" s="10" t="s">
        <v>32</v>
      </c>
    </row>
    <row r="5387" spans="30:32" x14ac:dyDescent="0.2">
      <c r="AD5387" s="11" t="s">
        <v>9530</v>
      </c>
      <c r="AE5387" s="10" t="s">
        <v>3199</v>
      </c>
      <c r="AF5387" s="10" t="s">
        <v>32</v>
      </c>
    </row>
    <row r="5388" spans="30:32" x14ac:dyDescent="0.2">
      <c r="AD5388" s="11" t="s">
        <v>9531</v>
      </c>
      <c r="AE5388" s="10" t="s">
        <v>3199</v>
      </c>
      <c r="AF5388" s="10" t="s">
        <v>32</v>
      </c>
    </row>
    <row r="5389" spans="30:32" x14ac:dyDescent="0.2">
      <c r="AD5389" s="11" t="s">
        <v>9532</v>
      </c>
      <c r="AE5389" s="10" t="s">
        <v>3199</v>
      </c>
      <c r="AF5389" s="10" t="s">
        <v>32</v>
      </c>
    </row>
    <row r="5390" spans="30:32" x14ac:dyDescent="0.2">
      <c r="AD5390" s="11" t="s">
        <v>9533</v>
      </c>
      <c r="AE5390" s="10" t="s">
        <v>3199</v>
      </c>
      <c r="AF5390" s="10" t="s">
        <v>32</v>
      </c>
    </row>
    <row r="5391" spans="30:32" x14ac:dyDescent="0.2">
      <c r="AD5391" s="11" t="s">
        <v>9534</v>
      </c>
      <c r="AE5391" s="10" t="s">
        <v>3199</v>
      </c>
      <c r="AF5391" s="10" t="s">
        <v>32</v>
      </c>
    </row>
    <row r="5392" spans="30:32" x14ac:dyDescent="0.2">
      <c r="AD5392" s="11" t="s">
        <v>9535</v>
      </c>
      <c r="AE5392" s="10" t="s">
        <v>3199</v>
      </c>
      <c r="AF5392" s="10" t="s">
        <v>32</v>
      </c>
    </row>
    <row r="5393" spans="30:32" x14ac:dyDescent="0.2">
      <c r="AD5393" s="11" t="s">
        <v>9536</v>
      </c>
      <c r="AE5393" s="10" t="s">
        <v>3199</v>
      </c>
      <c r="AF5393" s="10" t="s">
        <v>32</v>
      </c>
    </row>
    <row r="5394" spans="30:32" x14ac:dyDescent="0.2">
      <c r="AD5394" s="11" t="s">
        <v>9537</v>
      </c>
      <c r="AE5394" s="10" t="s">
        <v>3199</v>
      </c>
      <c r="AF5394" s="10" t="s">
        <v>32</v>
      </c>
    </row>
    <row r="5395" spans="30:32" x14ac:dyDescent="0.2">
      <c r="AD5395" s="11" t="s">
        <v>9538</v>
      </c>
      <c r="AE5395" s="10" t="s">
        <v>3199</v>
      </c>
      <c r="AF5395" s="10" t="s">
        <v>32</v>
      </c>
    </row>
    <row r="5396" spans="30:32" x14ac:dyDescent="0.2">
      <c r="AD5396" s="11" t="s">
        <v>9539</v>
      </c>
      <c r="AE5396" s="10" t="s">
        <v>3199</v>
      </c>
      <c r="AF5396" s="10" t="s">
        <v>32</v>
      </c>
    </row>
    <row r="5397" spans="30:32" x14ac:dyDescent="0.2">
      <c r="AD5397" s="11" t="s">
        <v>9540</v>
      </c>
      <c r="AE5397" s="10" t="s">
        <v>3199</v>
      </c>
      <c r="AF5397" s="10" t="s">
        <v>32</v>
      </c>
    </row>
    <row r="5398" spans="30:32" x14ac:dyDescent="0.2">
      <c r="AD5398" s="11" t="s">
        <v>9541</v>
      </c>
      <c r="AE5398" s="10" t="s">
        <v>3199</v>
      </c>
      <c r="AF5398" s="10" t="s">
        <v>32</v>
      </c>
    </row>
    <row r="5399" spans="30:32" x14ac:dyDescent="0.2">
      <c r="AD5399" s="11" t="s">
        <v>9542</v>
      </c>
      <c r="AE5399" s="10" t="s">
        <v>3199</v>
      </c>
      <c r="AF5399" s="10" t="s">
        <v>32</v>
      </c>
    </row>
    <row r="5400" spans="30:32" x14ac:dyDescent="0.2">
      <c r="AD5400" s="11" t="s">
        <v>9543</v>
      </c>
      <c r="AE5400" s="10" t="s">
        <v>3199</v>
      </c>
      <c r="AF5400" s="10" t="s">
        <v>32</v>
      </c>
    </row>
    <row r="5401" spans="30:32" x14ac:dyDescent="0.2">
      <c r="AD5401" s="11" t="s">
        <v>9544</v>
      </c>
      <c r="AE5401" s="10" t="s">
        <v>9545</v>
      </c>
      <c r="AF5401" s="10" t="s">
        <v>32</v>
      </c>
    </row>
    <row r="5402" spans="30:32" x14ac:dyDescent="0.2">
      <c r="AD5402" s="11" t="s">
        <v>9546</v>
      </c>
      <c r="AE5402" s="10" t="s">
        <v>9547</v>
      </c>
      <c r="AF5402" s="10" t="s">
        <v>32</v>
      </c>
    </row>
    <row r="5403" spans="30:32" x14ac:dyDescent="0.2">
      <c r="AD5403" s="11" t="s">
        <v>9548</v>
      </c>
      <c r="AE5403" s="10" t="s">
        <v>9549</v>
      </c>
      <c r="AF5403" s="10" t="s">
        <v>32</v>
      </c>
    </row>
    <row r="5404" spans="30:32" x14ac:dyDescent="0.2">
      <c r="AD5404" s="11" t="s">
        <v>9550</v>
      </c>
      <c r="AE5404" s="10" t="s">
        <v>9551</v>
      </c>
      <c r="AF5404" s="10" t="s">
        <v>32</v>
      </c>
    </row>
    <row r="5405" spans="30:32" x14ac:dyDescent="0.2">
      <c r="AD5405" s="11" t="s">
        <v>9552</v>
      </c>
      <c r="AE5405" s="10" t="s">
        <v>9553</v>
      </c>
      <c r="AF5405" s="10" t="s">
        <v>32</v>
      </c>
    </row>
    <row r="5406" spans="30:32" x14ac:dyDescent="0.2">
      <c r="AD5406" s="11" t="s">
        <v>9554</v>
      </c>
      <c r="AE5406" s="10" t="s">
        <v>9555</v>
      </c>
      <c r="AF5406" s="10" t="s">
        <v>32</v>
      </c>
    </row>
    <row r="5407" spans="30:32" x14ac:dyDescent="0.2">
      <c r="AD5407" s="11" t="s">
        <v>9556</v>
      </c>
      <c r="AE5407" s="10" t="s">
        <v>9557</v>
      </c>
      <c r="AF5407" s="10" t="s">
        <v>32</v>
      </c>
    </row>
    <row r="5408" spans="30:32" x14ac:dyDescent="0.2">
      <c r="AD5408" s="11" t="s">
        <v>9558</v>
      </c>
      <c r="AE5408" s="10" t="s">
        <v>9559</v>
      </c>
      <c r="AF5408" s="10" t="s">
        <v>32</v>
      </c>
    </row>
    <row r="5409" spans="30:32" x14ac:dyDescent="0.2">
      <c r="AD5409" s="11" t="s">
        <v>9560</v>
      </c>
      <c r="AE5409" s="10" t="s">
        <v>9561</v>
      </c>
      <c r="AF5409" s="10" t="s">
        <v>32</v>
      </c>
    </row>
    <row r="5410" spans="30:32" x14ac:dyDescent="0.2">
      <c r="AD5410" s="11" t="s">
        <v>9562</v>
      </c>
      <c r="AE5410" s="10" t="s">
        <v>9563</v>
      </c>
      <c r="AF5410" s="10" t="s">
        <v>32</v>
      </c>
    </row>
    <row r="5411" spans="30:32" x14ac:dyDescent="0.2">
      <c r="AD5411" s="11" t="s">
        <v>9564</v>
      </c>
      <c r="AE5411" s="10" t="s">
        <v>9565</v>
      </c>
      <c r="AF5411" s="10" t="s">
        <v>32</v>
      </c>
    </row>
    <row r="5412" spans="30:32" x14ac:dyDescent="0.2">
      <c r="AD5412" s="11" t="s">
        <v>9566</v>
      </c>
      <c r="AE5412" s="10" t="s">
        <v>9567</v>
      </c>
      <c r="AF5412" s="10" t="s">
        <v>32</v>
      </c>
    </row>
    <row r="5413" spans="30:32" x14ac:dyDescent="0.2">
      <c r="AD5413" s="11" t="s">
        <v>9568</v>
      </c>
      <c r="AE5413" s="10" t="s">
        <v>9569</v>
      </c>
      <c r="AF5413" s="10" t="s">
        <v>32</v>
      </c>
    </row>
    <row r="5414" spans="30:32" x14ac:dyDescent="0.2">
      <c r="AD5414" s="11" t="s">
        <v>9570</v>
      </c>
      <c r="AE5414" s="10" t="s">
        <v>9571</v>
      </c>
      <c r="AF5414" s="10" t="s">
        <v>32</v>
      </c>
    </row>
    <row r="5415" spans="30:32" x14ac:dyDescent="0.2">
      <c r="AD5415" s="11" t="s">
        <v>9572</v>
      </c>
      <c r="AE5415" s="10" t="s">
        <v>2636</v>
      </c>
      <c r="AF5415" s="10" t="s">
        <v>32</v>
      </c>
    </row>
    <row r="5416" spans="30:32" x14ac:dyDescent="0.2">
      <c r="AD5416" s="11" t="s">
        <v>9573</v>
      </c>
      <c r="AE5416" s="10" t="s">
        <v>2638</v>
      </c>
      <c r="AF5416" s="10" t="s">
        <v>32</v>
      </c>
    </row>
    <row r="5417" spans="30:32" x14ac:dyDescent="0.2">
      <c r="AD5417" s="11" t="s">
        <v>9574</v>
      </c>
      <c r="AE5417" s="10" t="s">
        <v>9575</v>
      </c>
      <c r="AF5417" s="10" t="s">
        <v>32</v>
      </c>
    </row>
    <row r="5418" spans="30:32" x14ac:dyDescent="0.2">
      <c r="AD5418" s="11" t="s">
        <v>9576</v>
      </c>
      <c r="AE5418" s="10" t="s">
        <v>9577</v>
      </c>
      <c r="AF5418" s="10" t="s">
        <v>32</v>
      </c>
    </row>
    <row r="5419" spans="30:32" x14ac:dyDescent="0.2">
      <c r="AD5419" s="11" t="s">
        <v>9578</v>
      </c>
      <c r="AE5419" s="10" t="s">
        <v>3224</v>
      </c>
      <c r="AF5419" s="10" t="s">
        <v>32</v>
      </c>
    </row>
    <row r="5420" spans="30:32" x14ac:dyDescent="0.2">
      <c r="AD5420" s="11" t="s">
        <v>9579</v>
      </c>
      <c r="AE5420" s="10" t="s">
        <v>9580</v>
      </c>
      <c r="AF5420" s="10" t="s">
        <v>32</v>
      </c>
    </row>
    <row r="5421" spans="30:32" x14ac:dyDescent="0.2">
      <c r="AD5421" s="11" t="s">
        <v>9581</v>
      </c>
      <c r="AE5421" s="10" t="s">
        <v>9582</v>
      </c>
      <c r="AF5421" s="10" t="s">
        <v>32</v>
      </c>
    </row>
    <row r="5422" spans="30:32" x14ac:dyDescent="0.2">
      <c r="AD5422" s="11" t="s">
        <v>9583</v>
      </c>
      <c r="AE5422" s="10" t="s">
        <v>9584</v>
      </c>
      <c r="AF5422" s="10" t="s">
        <v>32</v>
      </c>
    </row>
    <row r="5423" spans="30:32" x14ac:dyDescent="0.2">
      <c r="AD5423" s="11" t="s">
        <v>9585</v>
      </c>
      <c r="AE5423" s="10" t="s">
        <v>9586</v>
      </c>
      <c r="AF5423" s="10" t="s">
        <v>32</v>
      </c>
    </row>
    <row r="5424" spans="30:32" x14ac:dyDescent="0.2">
      <c r="AD5424" s="11" t="s">
        <v>9587</v>
      </c>
      <c r="AE5424" s="10" t="s">
        <v>9588</v>
      </c>
      <c r="AF5424" s="10" t="s">
        <v>32</v>
      </c>
    </row>
    <row r="5425" spans="30:32" x14ac:dyDescent="0.2">
      <c r="AD5425" s="11" t="s">
        <v>9589</v>
      </c>
      <c r="AE5425" s="10" t="s">
        <v>9590</v>
      </c>
      <c r="AF5425" s="10" t="s">
        <v>32</v>
      </c>
    </row>
    <row r="5426" spans="30:32" x14ac:dyDescent="0.2">
      <c r="AD5426" s="11" t="s">
        <v>9591</v>
      </c>
      <c r="AE5426" s="10" t="s">
        <v>9592</v>
      </c>
      <c r="AF5426" s="10" t="s">
        <v>32</v>
      </c>
    </row>
    <row r="5427" spans="30:32" x14ac:dyDescent="0.2">
      <c r="AD5427" s="11" t="s">
        <v>9593</v>
      </c>
      <c r="AE5427" s="10" t="s">
        <v>9594</v>
      </c>
      <c r="AF5427" s="10" t="s">
        <v>32</v>
      </c>
    </row>
    <row r="5428" spans="30:32" x14ac:dyDescent="0.2">
      <c r="AD5428" s="11" t="s">
        <v>9595</v>
      </c>
      <c r="AE5428" s="10" t="s">
        <v>9596</v>
      </c>
      <c r="AF5428" s="10" t="s">
        <v>32</v>
      </c>
    </row>
    <row r="5429" spans="30:32" x14ac:dyDescent="0.2">
      <c r="AD5429" s="11" t="s">
        <v>9597</v>
      </c>
      <c r="AE5429" s="10" t="s">
        <v>1553</v>
      </c>
      <c r="AF5429" s="10" t="s">
        <v>32</v>
      </c>
    </row>
    <row r="5430" spans="30:32" x14ac:dyDescent="0.2">
      <c r="AD5430" s="11" t="s">
        <v>9598</v>
      </c>
      <c r="AE5430" s="10" t="s">
        <v>9599</v>
      </c>
      <c r="AF5430" s="10" t="s">
        <v>32</v>
      </c>
    </row>
    <row r="5431" spans="30:32" x14ac:dyDescent="0.2">
      <c r="AD5431" s="11" t="s">
        <v>9600</v>
      </c>
      <c r="AE5431" s="10" t="s">
        <v>9601</v>
      </c>
      <c r="AF5431" s="10" t="s">
        <v>32</v>
      </c>
    </row>
    <row r="5432" spans="30:32" x14ac:dyDescent="0.2">
      <c r="AD5432" s="11" t="s">
        <v>9602</v>
      </c>
      <c r="AE5432" s="10" t="s">
        <v>9603</v>
      </c>
      <c r="AF5432" s="10" t="s">
        <v>32</v>
      </c>
    </row>
    <row r="5433" spans="30:32" x14ac:dyDescent="0.2">
      <c r="AD5433" s="11" t="s">
        <v>9604</v>
      </c>
      <c r="AE5433" s="10" t="s">
        <v>9605</v>
      </c>
      <c r="AF5433" s="10" t="s">
        <v>32</v>
      </c>
    </row>
    <row r="5434" spans="30:32" x14ac:dyDescent="0.2">
      <c r="AD5434" s="11" t="s">
        <v>9606</v>
      </c>
      <c r="AE5434" s="10" t="s">
        <v>4311</v>
      </c>
      <c r="AF5434" s="10" t="s">
        <v>32</v>
      </c>
    </row>
    <row r="5435" spans="30:32" x14ac:dyDescent="0.2">
      <c r="AD5435" s="11" t="s">
        <v>9607</v>
      </c>
      <c r="AE5435" s="10" t="s">
        <v>9608</v>
      </c>
      <c r="AF5435" s="10" t="s">
        <v>32</v>
      </c>
    </row>
    <row r="5436" spans="30:32" x14ac:dyDescent="0.2">
      <c r="AD5436" s="11" t="s">
        <v>9609</v>
      </c>
      <c r="AE5436" s="10" t="s">
        <v>9610</v>
      </c>
      <c r="AF5436" s="10" t="s">
        <v>32</v>
      </c>
    </row>
    <row r="5437" spans="30:32" x14ac:dyDescent="0.2">
      <c r="AD5437" s="11" t="s">
        <v>9611</v>
      </c>
      <c r="AE5437" s="10" t="s">
        <v>8831</v>
      </c>
      <c r="AF5437" s="10" t="s">
        <v>32</v>
      </c>
    </row>
    <row r="5438" spans="30:32" x14ac:dyDescent="0.2">
      <c r="AD5438" s="11" t="s">
        <v>9612</v>
      </c>
      <c r="AE5438" s="10" t="s">
        <v>1561</v>
      </c>
      <c r="AF5438" s="10" t="s">
        <v>32</v>
      </c>
    </row>
    <row r="5439" spans="30:32" x14ac:dyDescent="0.2">
      <c r="AD5439" s="11" t="s">
        <v>9613</v>
      </c>
      <c r="AE5439" s="10" t="s">
        <v>9614</v>
      </c>
      <c r="AF5439" s="10" t="s">
        <v>32</v>
      </c>
    </row>
    <row r="5440" spans="30:32" x14ac:dyDescent="0.2">
      <c r="AD5440" s="11" t="s">
        <v>9615</v>
      </c>
      <c r="AE5440" s="10" t="s">
        <v>9616</v>
      </c>
      <c r="AF5440" s="10" t="s">
        <v>32</v>
      </c>
    </row>
    <row r="5441" spans="30:32" x14ac:dyDescent="0.2">
      <c r="AD5441" s="11" t="s">
        <v>9617</v>
      </c>
      <c r="AE5441" s="10" t="s">
        <v>9618</v>
      </c>
      <c r="AF5441" s="10" t="s">
        <v>32</v>
      </c>
    </row>
    <row r="5442" spans="30:32" x14ac:dyDescent="0.2">
      <c r="AD5442" s="11" t="s">
        <v>9619</v>
      </c>
      <c r="AE5442" s="10" t="s">
        <v>9618</v>
      </c>
      <c r="AF5442" s="10" t="s">
        <v>32</v>
      </c>
    </row>
    <row r="5443" spans="30:32" x14ac:dyDescent="0.2">
      <c r="AD5443" s="11" t="s">
        <v>9620</v>
      </c>
      <c r="AE5443" s="10" t="s">
        <v>9621</v>
      </c>
      <c r="AF5443" s="10" t="s">
        <v>32</v>
      </c>
    </row>
    <row r="5444" spans="30:32" x14ac:dyDescent="0.2">
      <c r="AD5444" s="11" t="s">
        <v>9622</v>
      </c>
      <c r="AE5444" s="10" t="s">
        <v>9623</v>
      </c>
      <c r="AF5444" s="10" t="s">
        <v>32</v>
      </c>
    </row>
    <row r="5445" spans="30:32" x14ac:dyDescent="0.2">
      <c r="AD5445" s="11" t="s">
        <v>9624</v>
      </c>
      <c r="AE5445" s="10" t="s">
        <v>9625</v>
      </c>
      <c r="AF5445" s="10" t="s">
        <v>32</v>
      </c>
    </row>
    <row r="5446" spans="30:32" x14ac:dyDescent="0.2">
      <c r="AD5446" s="11" t="s">
        <v>9626</v>
      </c>
      <c r="AE5446" s="10" t="s">
        <v>9627</v>
      </c>
      <c r="AF5446" s="10" t="s">
        <v>32</v>
      </c>
    </row>
    <row r="5447" spans="30:32" x14ac:dyDescent="0.2">
      <c r="AD5447" s="11" t="s">
        <v>9628</v>
      </c>
      <c r="AE5447" s="10" t="s">
        <v>9629</v>
      </c>
      <c r="AF5447" s="10" t="s">
        <v>32</v>
      </c>
    </row>
    <row r="5448" spans="30:32" x14ac:dyDescent="0.2">
      <c r="AD5448" s="11" t="s">
        <v>9630</v>
      </c>
      <c r="AE5448" s="10" t="s">
        <v>9631</v>
      </c>
      <c r="AF5448" s="10" t="s">
        <v>32</v>
      </c>
    </row>
    <row r="5449" spans="30:32" x14ac:dyDescent="0.2">
      <c r="AD5449" s="11" t="s">
        <v>9632</v>
      </c>
      <c r="AE5449" s="10" t="s">
        <v>4377</v>
      </c>
      <c r="AF5449" s="10" t="s">
        <v>32</v>
      </c>
    </row>
    <row r="5450" spans="30:32" x14ac:dyDescent="0.2">
      <c r="AD5450" s="11" t="s">
        <v>9633</v>
      </c>
      <c r="AE5450" s="10" t="s">
        <v>9634</v>
      </c>
      <c r="AF5450" s="10" t="s">
        <v>32</v>
      </c>
    </row>
    <row r="5451" spans="30:32" x14ac:dyDescent="0.2">
      <c r="AD5451" s="11" t="s">
        <v>9635</v>
      </c>
      <c r="AE5451" s="10" t="s">
        <v>9636</v>
      </c>
      <c r="AF5451" s="10" t="s">
        <v>32</v>
      </c>
    </row>
    <row r="5452" spans="30:32" x14ac:dyDescent="0.2">
      <c r="AD5452" s="11" t="s">
        <v>9637</v>
      </c>
      <c r="AE5452" s="10" t="s">
        <v>9638</v>
      </c>
      <c r="AF5452" s="10" t="s">
        <v>32</v>
      </c>
    </row>
    <row r="5453" spans="30:32" x14ac:dyDescent="0.2">
      <c r="AD5453" s="11" t="s">
        <v>9639</v>
      </c>
      <c r="AE5453" s="10" t="s">
        <v>9640</v>
      </c>
      <c r="AF5453" s="10" t="s">
        <v>32</v>
      </c>
    </row>
    <row r="5454" spans="30:32" x14ac:dyDescent="0.2">
      <c r="AD5454" s="11" t="s">
        <v>9641</v>
      </c>
      <c r="AE5454" s="10" t="s">
        <v>9642</v>
      </c>
      <c r="AF5454" s="10" t="s">
        <v>32</v>
      </c>
    </row>
    <row r="5455" spans="30:32" x14ac:dyDescent="0.2">
      <c r="AD5455" s="11" t="s">
        <v>9643</v>
      </c>
      <c r="AE5455" s="10" t="s">
        <v>9644</v>
      </c>
      <c r="AF5455" s="10" t="s">
        <v>32</v>
      </c>
    </row>
    <row r="5456" spans="30:32" x14ac:dyDescent="0.2">
      <c r="AD5456" s="11" t="s">
        <v>9645</v>
      </c>
      <c r="AE5456" s="10" t="s">
        <v>9646</v>
      </c>
      <c r="AF5456" s="10" t="s">
        <v>32</v>
      </c>
    </row>
    <row r="5457" spans="30:32" x14ac:dyDescent="0.2">
      <c r="AD5457" s="11" t="s">
        <v>9647</v>
      </c>
      <c r="AE5457" s="10" t="s">
        <v>1597</v>
      </c>
      <c r="AF5457" s="10" t="s">
        <v>32</v>
      </c>
    </row>
    <row r="5458" spans="30:32" x14ac:dyDescent="0.2">
      <c r="AD5458" s="11" t="s">
        <v>9648</v>
      </c>
      <c r="AE5458" s="10" t="s">
        <v>2763</v>
      </c>
      <c r="AF5458" s="10" t="s">
        <v>32</v>
      </c>
    </row>
    <row r="5459" spans="30:32" x14ac:dyDescent="0.2">
      <c r="AD5459" s="11" t="s">
        <v>9649</v>
      </c>
      <c r="AE5459" s="10" t="s">
        <v>1599</v>
      </c>
      <c r="AF5459" s="10" t="s">
        <v>32</v>
      </c>
    </row>
    <row r="5460" spans="30:32" x14ac:dyDescent="0.2">
      <c r="AD5460" s="11" t="s">
        <v>9650</v>
      </c>
      <c r="AE5460" s="10" t="s">
        <v>9651</v>
      </c>
      <c r="AF5460" s="10" t="s">
        <v>32</v>
      </c>
    </row>
    <row r="5461" spans="30:32" x14ac:dyDescent="0.2">
      <c r="AD5461" s="11" t="s">
        <v>9652</v>
      </c>
      <c r="AE5461" s="10" t="s">
        <v>9653</v>
      </c>
      <c r="AF5461" s="10" t="s">
        <v>32</v>
      </c>
    </row>
    <row r="5462" spans="30:32" x14ac:dyDescent="0.2">
      <c r="AD5462" s="11" t="s">
        <v>9654</v>
      </c>
      <c r="AE5462" s="10" t="s">
        <v>9655</v>
      </c>
      <c r="AF5462" s="10" t="s">
        <v>32</v>
      </c>
    </row>
    <row r="5463" spans="30:32" x14ac:dyDescent="0.2">
      <c r="AD5463" s="11" t="s">
        <v>9656</v>
      </c>
      <c r="AE5463" s="10" t="s">
        <v>9657</v>
      </c>
      <c r="AF5463" s="10" t="s">
        <v>32</v>
      </c>
    </row>
    <row r="5464" spans="30:32" x14ac:dyDescent="0.2">
      <c r="AD5464" s="11" t="s">
        <v>9658</v>
      </c>
      <c r="AE5464" s="10" t="s">
        <v>9659</v>
      </c>
      <c r="AF5464" s="10" t="s">
        <v>32</v>
      </c>
    </row>
    <row r="5465" spans="30:32" x14ac:dyDescent="0.2">
      <c r="AD5465" s="11" t="s">
        <v>9660</v>
      </c>
      <c r="AE5465" s="10" t="s">
        <v>2784</v>
      </c>
      <c r="AF5465" s="10" t="s">
        <v>32</v>
      </c>
    </row>
    <row r="5466" spans="30:32" x14ac:dyDescent="0.2">
      <c r="AD5466" s="11" t="s">
        <v>9661</v>
      </c>
      <c r="AE5466" s="10" t="s">
        <v>9662</v>
      </c>
      <c r="AF5466" s="10" t="s">
        <v>32</v>
      </c>
    </row>
    <row r="5467" spans="30:32" x14ac:dyDescent="0.2">
      <c r="AD5467" s="11" t="s">
        <v>9663</v>
      </c>
      <c r="AE5467" s="10" t="s">
        <v>9664</v>
      </c>
      <c r="AF5467" s="10" t="s">
        <v>32</v>
      </c>
    </row>
    <row r="5468" spans="30:32" x14ac:dyDescent="0.2">
      <c r="AD5468" s="11" t="s">
        <v>9665</v>
      </c>
      <c r="AE5468" s="10" t="s">
        <v>9666</v>
      </c>
      <c r="AF5468" s="10" t="s">
        <v>32</v>
      </c>
    </row>
    <row r="5469" spans="30:32" x14ac:dyDescent="0.2">
      <c r="AD5469" s="11" t="s">
        <v>9667</v>
      </c>
      <c r="AE5469" s="10" t="s">
        <v>9668</v>
      </c>
      <c r="AF5469" s="10" t="s">
        <v>32</v>
      </c>
    </row>
    <row r="5470" spans="30:32" x14ac:dyDescent="0.2">
      <c r="AD5470" s="11" t="s">
        <v>9669</v>
      </c>
      <c r="AE5470" s="10" t="s">
        <v>9670</v>
      </c>
      <c r="AF5470" s="10" t="s">
        <v>32</v>
      </c>
    </row>
    <row r="5471" spans="30:32" x14ac:dyDescent="0.2">
      <c r="AD5471" s="11" t="s">
        <v>9671</v>
      </c>
      <c r="AE5471" s="10" t="s">
        <v>9672</v>
      </c>
      <c r="AF5471" s="10" t="s">
        <v>32</v>
      </c>
    </row>
    <row r="5472" spans="30:32" x14ac:dyDescent="0.2">
      <c r="AD5472" s="11" t="s">
        <v>9673</v>
      </c>
      <c r="AE5472" s="10" t="s">
        <v>9674</v>
      </c>
      <c r="AF5472" s="10" t="s">
        <v>32</v>
      </c>
    </row>
    <row r="5473" spans="30:32" x14ac:dyDescent="0.2">
      <c r="AD5473" s="11" t="s">
        <v>9675</v>
      </c>
      <c r="AE5473" s="10" t="s">
        <v>3832</v>
      </c>
      <c r="AF5473" s="10" t="s">
        <v>32</v>
      </c>
    </row>
    <row r="5474" spans="30:32" x14ac:dyDescent="0.2">
      <c r="AD5474" s="11" t="s">
        <v>9676</v>
      </c>
      <c r="AE5474" s="10" t="s">
        <v>9677</v>
      </c>
      <c r="AF5474" s="10" t="s">
        <v>32</v>
      </c>
    </row>
    <row r="5475" spans="30:32" x14ac:dyDescent="0.2">
      <c r="AD5475" s="11" t="s">
        <v>9678</v>
      </c>
      <c r="AE5475" s="10" t="s">
        <v>4898</v>
      </c>
      <c r="AF5475" s="10" t="s">
        <v>32</v>
      </c>
    </row>
    <row r="5476" spans="30:32" x14ac:dyDescent="0.2">
      <c r="AD5476" s="11" t="s">
        <v>9679</v>
      </c>
      <c r="AE5476" s="10" t="s">
        <v>2831</v>
      </c>
      <c r="AF5476" s="10" t="s">
        <v>32</v>
      </c>
    </row>
    <row r="5477" spans="30:32" x14ac:dyDescent="0.2">
      <c r="AD5477" s="11" t="s">
        <v>9680</v>
      </c>
      <c r="AE5477" s="10" t="s">
        <v>9681</v>
      </c>
      <c r="AF5477" s="10" t="s">
        <v>32</v>
      </c>
    </row>
    <row r="5478" spans="30:32" x14ac:dyDescent="0.2">
      <c r="AD5478" s="11" t="s">
        <v>9682</v>
      </c>
      <c r="AE5478" s="10" t="s">
        <v>9683</v>
      </c>
      <c r="AF5478" s="10" t="s">
        <v>32</v>
      </c>
    </row>
    <row r="5479" spans="30:32" x14ac:dyDescent="0.2">
      <c r="AD5479" s="11" t="s">
        <v>9684</v>
      </c>
      <c r="AE5479" s="10" t="s">
        <v>9685</v>
      </c>
      <c r="AF5479" s="10" t="s">
        <v>712</v>
      </c>
    </row>
    <row r="5480" spans="30:32" x14ac:dyDescent="0.2">
      <c r="AD5480" s="11" t="s">
        <v>9686</v>
      </c>
      <c r="AE5480" s="10" t="s">
        <v>9687</v>
      </c>
      <c r="AF5480" s="10" t="s">
        <v>712</v>
      </c>
    </row>
    <row r="5481" spans="30:32" x14ac:dyDescent="0.2">
      <c r="AD5481" s="11" t="s">
        <v>9688</v>
      </c>
      <c r="AE5481" s="10" t="s">
        <v>9689</v>
      </c>
      <c r="AF5481" s="10" t="s">
        <v>712</v>
      </c>
    </row>
    <row r="5482" spans="30:32" x14ac:dyDescent="0.2">
      <c r="AD5482" s="11" t="s">
        <v>9690</v>
      </c>
      <c r="AE5482" s="10" t="s">
        <v>9691</v>
      </c>
      <c r="AF5482" s="10" t="s">
        <v>712</v>
      </c>
    </row>
    <row r="5483" spans="30:32" x14ac:dyDescent="0.2">
      <c r="AD5483" s="11" t="s">
        <v>9692</v>
      </c>
      <c r="AE5483" s="10" t="s">
        <v>4775</v>
      </c>
      <c r="AF5483" s="10" t="s">
        <v>712</v>
      </c>
    </row>
    <row r="5484" spans="30:32" x14ac:dyDescent="0.2">
      <c r="AD5484" s="11" t="s">
        <v>9693</v>
      </c>
      <c r="AE5484" s="10" t="s">
        <v>1931</v>
      </c>
      <c r="AF5484" s="10" t="s">
        <v>712</v>
      </c>
    </row>
    <row r="5485" spans="30:32" x14ac:dyDescent="0.2">
      <c r="AD5485" s="11" t="s">
        <v>9694</v>
      </c>
      <c r="AE5485" s="10" t="s">
        <v>9695</v>
      </c>
      <c r="AF5485" s="10" t="s">
        <v>712</v>
      </c>
    </row>
    <row r="5486" spans="30:32" x14ac:dyDescent="0.2">
      <c r="AD5486" s="11" t="s">
        <v>9696</v>
      </c>
      <c r="AE5486" s="10" t="s">
        <v>1933</v>
      </c>
      <c r="AF5486" s="10" t="s">
        <v>712</v>
      </c>
    </row>
    <row r="5487" spans="30:32" x14ac:dyDescent="0.2">
      <c r="AD5487" s="11" t="s">
        <v>9697</v>
      </c>
      <c r="AE5487" s="10" t="s">
        <v>1933</v>
      </c>
      <c r="AF5487" s="10" t="s">
        <v>712</v>
      </c>
    </row>
    <row r="5488" spans="30:32" x14ac:dyDescent="0.2">
      <c r="AD5488" s="11" t="s">
        <v>9698</v>
      </c>
      <c r="AE5488" s="10" t="s">
        <v>9699</v>
      </c>
      <c r="AF5488" s="10" t="s">
        <v>712</v>
      </c>
    </row>
    <row r="5489" spans="30:32" x14ac:dyDescent="0.2">
      <c r="AD5489" s="11" t="s">
        <v>9700</v>
      </c>
      <c r="AE5489" s="10" t="s">
        <v>9701</v>
      </c>
      <c r="AF5489" s="10" t="s">
        <v>712</v>
      </c>
    </row>
    <row r="5490" spans="30:32" x14ac:dyDescent="0.2">
      <c r="AD5490" s="11" t="s">
        <v>9702</v>
      </c>
      <c r="AE5490" s="10" t="s">
        <v>9703</v>
      </c>
      <c r="AF5490" s="10" t="s">
        <v>712</v>
      </c>
    </row>
    <row r="5491" spans="30:32" x14ac:dyDescent="0.2">
      <c r="AD5491" s="11" t="s">
        <v>9704</v>
      </c>
      <c r="AE5491" s="10" t="s">
        <v>9705</v>
      </c>
      <c r="AF5491" s="10" t="s">
        <v>712</v>
      </c>
    </row>
    <row r="5492" spans="30:32" x14ac:dyDescent="0.2">
      <c r="AD5492" s="11" t="s">
        <v>9706</v>
      </c>
      <c r="AE5492" s="10" t="s">
        <v>9707</v>
      </c>
      <c r="AF5492" s="10" t="s">
        <v>712</v>
      </c>
    </row>
    <row r="5493" spans="30:32" x14ac:dyDescent="0.2">
      <c r="AD5493" s="11" t="s">
        <v>9708</v>
      </c>
      <c r="AE5493" s="10" t="s">
        <v>9709</v>
      </c>
      <c r="AF5493" s="10" t="s">
        <v>712</v>
      </c>
    </row>
    <row r="5494" spans="30:32" x14ac:dyDescent="0.2">
      <c r="AD5494" s="11" t="s">
        <v>9710</v>
      </c>
      <c r="AE5494" s="10" t="s">
        <v>9711</v>
      </c>
      <c r="AF5494" s="10" t="s">
        <v>712</v>
      </c>
    </row>
    <row r="5495" spans="30:32" x14ac:dyDescent="0.2">
      <c r="AD5495" s="11" t="s">
        <v>9712</v>
      </c>
      <c r="AE5495" s="10" t="s">
        <v>9713</v>
      </c>
      <c r="AF5495" s="10" t="s">
        <v>712</v>
      </c>
    </row>
    <row r="5496" spans="30:32" x14ac:dyDescent="0.2">
      <c r="AD5496" s="11" t="s">
        <v>9714</v>
      </c>
      <c r="AE5496" s="10" t="s">
        <v>9713</v>
      </c>
      <c r="AF5496" s="10" t="s">
        <v>712</v>
      </c>
    </row>
    <row r="5497" spans="30:32" x14ac:dyDescent="0.2">
      <c r="AD5497" s="11" t="s">
        <v>9715</v>
      </c>
      <c r="AE5497" s="10" t="s">
        <v>9713</v>
      </c>
      <c r="AF5497" s="10" t="s">
        <v>712</v>
      </c>
    </row>
    <row r="5498" spans="30:32" x14ac:dyDescent="0.2">
      <c r="AD5498" s="11" t="s">
        <v>9716</v>
      </c>
      <c r="AE5498" s="10" t="s">
        <v>9717</v>
      </c>
      <c r="AF5498" s="10" t="s">
        <v>712</v>
      </c>
    </row>
    <row r="5499" spans="30:32" x14ac:dyDescent="0.2">
      <c r="AD5499" s="11" t="s">
        <v>9718</v>
      </c>
      <c r="AE5499" s="10" t="s">
        <v>9719</v>
      </c>
      <c r="AF5499" s="10" t="s">
        <v>712</v>
      </c>
    </row>
    <row r="5500" spans="30:32" x14ac:dyDescent="0.2">
      <c r="AD5500" s="11" t="s">
        <v>9720</v>
      </c>
      <c r="AE5500" s="10" t="s">
        <v>9721</v>
      </c>
      <c r="AF5500" s="10" t="s">
        <v>712</v>
      </c>
    </row>
    <row r="5501" spans="30:32" x14ac:dyDescent="0.2">
      <c r="AD5501" s="11" t="s">
        <v>9722</v>
      </c>
      <c r="AE5501" s="10" t="s">
        <v>9723</v>
      </c>
      <c r="AF5501" s="10" t="s">
        <v>712</v>
      </c>
    </row>
    <row r="5502" spans="30:32" x14ac:dyDescent="0.2">
      <c r="AD5502" s="11" t="s">
        <v>9724</v>
      </c>
      <c r="AE5502" s="10" t="s">
        <v>9725</v>
      </c>
      <c r="AF5502" s="10" t="s">
        <v>712</v>
      </c>
    </row>
    <row r="5503" spans="30:32" x14ac:dyDescent="0.2">
      <c r="AD5503" s="11" t="s">
        <v>9726</v>
      </c>
      <c r="AE5503" s="10" t="s">
        <v>9727</v>
      </c>
      <c r="AF5503" s="10" t="s">
        <v>712</v>
      </c>
    </row>
    <row r="5504" spans="30:32" x14ac:dyDescent="0.2">
      <c r="AD5504" s="11" t="s">
        <v>9728</v>
      </c>
      <c r="AE5504" s="10" t="s">
        <v>9729</v>
      </c>
      <c r="AF5504" s="10" t="s">
        <v>712</v>
      </c>
    </row>
    <row r="5505" spans="30:32" x14ac:dyDescent="0.2">
      <c r="AD5505" s="11" t="s">
        <v>9730</v>
      </c>
      <c r="AE5505" s="10" t="s">
        <v>9731</v>
      </c>
      <c r="AF5505" s="10" t="s">
        <v>712</v>
      </c>
    </row>
    <row r="5506" spans="30:32" x14ac:dyDescent="0.2">
      <c r="AD5506" s="11" t="s">
        <v>9732</v>
      </c>
      <c r="AE5506" s="10" t="s">
        <v>9733</v>
      </c>
      <c r="AF5506" s="10" t="s">
        <v>712</v>
      </c>
    </row>
    <row r="5507" spans="30:32" x14ac:dyDescent="0.2">
      <c r="AD5507" s="11" t="s">
        <v>9734</v>
      </c>
      <c r="AE5507" s="10" t="s">
        <v>9735</v>
      </c>
      <c r="AF5507" s="10" t="s">
        <v>712</v>
      </c>
    </row>
    <row r="5508" spans="30:32" x14ac:dyDescent="0.2">
      <c r="AD5508" s="11" t="s">
        <v>9736</v>
      </c>
      <c r="AE5508" s="10" t="s">
        <v>9737</v>
      </c>
      <c r="AF5508" s="10" t="s">
        <v>712</v>
      </c>
    </row>
    <row r="5509" spans="30:32" x14ac:dyDescent="0.2">
      <c r="AD5509" s="11" t="s">
        <v>9738</v>
      </c>
      <c r="AE5509" s="10" t="s">
        <v>9739</v>
      </c>
      <c r="AF5509" s="10" t="s">
        <v>712</v>
      </c>
    </row>
    <row r="5510" spans="30:32" x14ac:dyDescent="0.2">
      <c r="AD5510" s="11" t="s">
        <v>9740</v>
      </c>
      <c r="AE5510" s="10" t="s">
        <v>8965</v>
      </c>
      <c r="AF5510" s="10" t="s">
        <v>712</v>
      </c>
    </row>
    <row r="5511" spans="30:32" x14ac:dyDescent="0.2">
      <c r="AD5511" s="11" t="s">
        <v>9741</v>
      </c>
      <c r="AE5511" s="10" t="s">
        <v>9742</v>
      </c>
      <c r="AF5511" s="10" t="s">
        <v>712</v>
      </c>
    </row>
    <row r="5512" spans="30:32" x14ac:dyDescent="0.2">
      <c r="AD5512" s="11" t="s">
        <v>9743</v>
      </c>
      <c r="AE5512" s="10" t="s">
        <v>9744</v>
      </c>
      <c r="AF5512" s="10" t="s">
        <v>712</v>
      </c>
    </row>
    <row r="5513" spans="30:32" x14ac:dyDescent="0.2">
      <c r="AD5513" s="11" t="s">
        <v>9745</v>
      </c>
      <c r="AE5513" s="10" t="s">
        <v>9746</v>
      </c>
      <c r="AF5513" s="10" t="s">
        <v>712</v>
      </c>
    </row>
    <row r="5514" spans="30:32" x14ac:dyDescent="0.2">
      <c r="AD5514" s="11" t="s">
        <v>9747</v>
      </c>
      <c r="AE5514" s="10" t="s">
        <v>9748</v>
      </c>
      <c r="AF5514" s="10" t="s">
        <v>712</v>
      </c>
    </row>
    <row r="5515" spans="30:32" x14ac:dyDescent="0.2">
      <c r="AD5515" s="11" t="s">
        <v>9749</v>
      </c>
      <c r="AE5515" s="10" t="s">
        <v>9750</v>
      </c>
      <c r="AF5515" s="10" t="s">
        <v>712</v>
      </c>
    </row>
    <row r="5516" spans="30:32" x14ac:dyDescent="0.2">
      <c r="AD5516" s="11" t="s">
        <v>9751</v>
      </c>
      <c r="AE5516" s="10" t="s">
        <v>9752</v>
      </c>
      <c r="AF5516" s="10" t="s">
        <v>712</v>
      </c>
    </row>
    <row r="5517" spans="30:32" x14ac:dyDescent="0.2">
      <c r="AD5517" s="11" t="s">
        <v>9753</v>
      </c>
      <c r="AE5517" s="10" t="s">
        <v>9754</v>
      </c>
      <c r="AF5517" s="10" t="s">
        <v>712</v>
      </c>
    </row>
    <row r="5518" spans="30:32" x14ac:dyDescent="0.2">
      <c r="AD5518" s="11" t="s">
        <v>9755</v>
      </c>
      <c r="AE5518" s="10" t="s">
        <v>9756</v>
      </c>
      <c r="AF5518" s="10" t="s">
        <v>712</v>
      </c>
    </row>
    <row r="5519" spans="30:32" x14ac:dyDescent="0.2">
      <c r="AD5519" s="11" t="s">
        <v>9757</v>
      </c>
      <c r="AE5519" s="10" t="s">
        <v>9758</v>
      </c>
      <c r="AF5519" s="10" t="s">
        <v>712</v>
      </c>
    </row>
    <row r="5520" spans="30:32" x14ac:dyDescent="0.2">
      <c r="AD5520" s="11" t="s">
        <v>9759</v>
      </c>
      <c r="AE5520" s="10" t="s">
        <v>9760</v>
      </c>
      <c r="AF5520" s="10" t="s">
        <v>712</v>
      </c>
    </row>
    <row r="5521" spans="30:32" x14ac:dyDescent="0.2">
      <c r="AD5521" s="11" t="s">
        <v>9761</v>
      </c>
      <c r="AE5521" s="10" t="s">
        <v>9762</v>
      </c>
      <c r="AF5521" s="10" t="s">
        <v>712</v>
      </c>
    </row>
    <row r="5522" spans="30:32" x14ac:dyDescent="0.2">
      <c r="AD5522" s="11" t="s">
        <v>9763</v>
      </c>
      <c r="AE5522" s="10" t="s">
        <v>9764</v>
      </c>
      <c r="AF5522" s="10" t="s">
        <v>712</v>
      </c>
    </row>
    <row r="5523" spans="30:32" x14ac:dyDescent="0.2">
      <c r="AD5523" s="11" t="s">
        <v>9765</v>
      </c>
      <c r="AE5523" s="10" t="s">
        <v>9766</v>
      </c>
      <c r="AF5523" s="10" t="s">
        <v>712</v>
      </c>
    </row>
    <row r="5524" spans="30:32" x14ac:dyDescent="0.2">
      <c r="AD5524" s="11" t="s">
        <v>9767</v>
      </c>
      <c r="AE5524" s="10" t="s">
        <v>9768</v>
      </c>
      <c r="AF5524" s="10" t="s">
        <v>712</v>
      </c>
    </row>
    <row r="5525" spans="30:32" x14ac:dyDescent="0.2">
      <c r="AD5525" s="11" t="s">
        <v>9769</v>
      </c>
      <c r="AE5525" s="10" t="s">
        <v>9770</v>
      </c>
      <c r="AF5525" s="10" t="s">
        <v>712</v>
      </c>
    </row>
    <row r="5526" spans="30:32" x14ac:dyDescent="0.2">
      <c r="AD5526" s="11" t="s">
        <v>9771</v>
      </c>
      <c r="AE5526" s="10" t="s">
        <v>6992</v>
      </c>
      <c r="AF5526" s="10" t="s">
        <v>712</v>
      </c>
    </row>
    <row r="5527" spans="30:32" x14ac:dyDescent="0.2">
      <c r="AD5527" s="11" t="s">
        <v>9772</v>
      </c>
      <c r="AE5527" s="10" t="s">
        <v>9773</v>
      </c>
      <c r="AF5527" s="10" t="s">
        <v>712</v>
      </c>
    </row>
    <row r="5528" spans="30:32" x14ac:dyDescent="0.2">
      <c r="AD5528" s="11" t="s">
        <v>9774</v>
      </c>
      <c r="AE5528" s="10" t="s">
        <v>1282</v>
      </c>
      <c r="AF5528" s="10" t="s">
        <v>712</v>
      </c>
    </row>
    <row r="5529" spans="30:32" x14ac:dyDescent="0.2">
      <c r="AD5529" s="11" t="s">
        <v>9775</v>
      </c>
      <c r="AE5529" s="10" t="s">
        <v>9776</v>
      </c>
      <c r="AF5529" s="10" t="s">
        <v>712</v>
      </c>
    </row>
    <row r="5530" spans="30:32" x14ac:dyDescent="0.2">
      <c r="AD5530" s="11" t="s">
        <v>9777</v>
      </c>
      <c r="AE5530" s="10" t="s">
        <v>9778</v>
      </c>
      <c r="AF5530" s="10" t="s">
        <v>712</v>
      </c>
    </row>
    <row r="5531" spans="30:32" x14ac:dyDescent="0.2">
      <c r="AD5531" s="11" t="s">
        <v>9779</v>
      </c>
      <c r="AE5531" s="10" t="s">
        <v>9780</v>
      </c>
      <c r="AF5531" s="10" t="s">
        <v>712</v>
      </c>
    </row>
    <row r="5532" spans="30:32" x14ac:dyDescent="0.2">
      <c r="AD5532" s="11" t="s">
        <v>9781</v>
      </c>
      <c r="AE5532" s="10" t="s">
        <v>9782</v>
      </c>
      <c r="AF5532" s="10" t="s">
        <v>712</v>
      </c>
    </row>
    <row r="5533" spans="30:32" x14ac:dyDescent="0.2">
      <c r="AD5533" s="11" t="s">
        <v>9783</v>
      </c>
      <c r="AE5533" s="10" t="s">
        <v>9784</v>
      </c>
      <c r="AF5533" s="10" t="s">
        <v>712</v>
      </c>
    </row>
    <row r="5534" spans="30:32" x14ac:dyDescent="0.2">
      <c r="AD5534" s="11" t="s">
        <v>9785</v>
      </c>
      <c r="AE5534" s="10" t="s">
        <v>9786</v>
      </c>
      <c r="AF5534" s="10" t="s">
        <v>712</v>
      </c>
    </row>
    <row r="5535" spans="30:32" x14ac:dyDescent="0.2">
      <c r="AD5535" s="11" t="s">
        <v>9787</v>
      </c>
      <c r="AE5535" s="10" t="s">
        <v>9788</v>
      </c>
      <c r="AF5535" s="10" t="s">
        <v>712</v>
      </c>
    </row>
    <row r="5536" spans="30:32" x14ac:dyDescent="0.2">
      <c r="AD5536" s="11" t="s">
        <v>9789</v>
      </c>
      <c r="AE5536" s="10" t="s">
        <v>9790</v>
      </c>
      <c r="AF5536" s="10" t="s">
        <v>712</v>
      </c>
    </row>
    <row r="5537" spans="30:32" x14ac:dyDescent="0.2">
      <c r="AD5537" s="11" t="s">
        <v>9791</v>
      </c>
      <c r="AE5537" s="10" t="s">
        <v>1288</v>
      </c>
      <c r="AF5537" s="10" t="s">
        <v>712</v>
      </c>
    </row>
    <row r="5538" spans="30:32" x14ac:dyDescent="0.2">
      <c r="AD5538" s="11" t="s">
        <v>9792</v>
      </c>
      <c r="AE5538" s="10" t="s">
        <v>9793</v>
      </c>
      <c r="AF5538" s="10" t="s">
        <v>712</v>
      </c>
    </row>
    <row r="5539" spans="30:32" x14ac:dyDescent="0.2">
      <c r="AD5539" s="11" t="s">
        <v>9794</v>
      </c>
      <c r="AE5539" s="10" t="s">
        <v>9795</v>
      </c>
      <c r="AF5539" s="10" t="s">
        <v>712</v>
      </c>
    </row>
    <row r="5540" spans="30:32" x14ac:dyDescent="0.2">
      <c r="AD5540" s="11" t="s">
        <v>9796</v>
      </c>
      <c r="AE5540" s="10" t="s">
        <v>9797</v>
      </c>
      <c r="AF5540" s="10" t="s">
        <v>712</v>
      </c>
    </row>
    <row r="5541" spans="30:32" x14ac:dyDescent="0.2">
      <c r="AD5541" s="11" t="s">
        <v>9798</v>
      </c>
      <c r="AE5541" s="10" t="s">
        <v>9799</v>
      </c>
      <c r="AF5541" s="10" t="s">
        <v>712</v>
      </c>
    </row>
    <row r="5542" spans="30:32" x14ac:dyDescent="0.2">
      <c r="AD5542" s="11" t="s">
        <v>9800</v>
      </c>
      <c r="AE5542" s="10" t="s">
        <v>9801</v>
      </c>
      <c r="AF5542" s="10" t="s">
        <v>712</v>
      </c>
    </row>
    <row r="5543" spans="30:32" x14ac:dyDescent="0.2">
      <c r="AD5543" s="11" t="s">
        <v>9802</v>
      </c>
      <c r="AE5543" s="10" t="s">
        <v>9803</v>
      </c>
      <c r="AF5543" s="10" t="s">
        <v>712</v>
      </c>
    </row>
    <row r="5544" spans="30:32" x14ac:dyDescent="0.2">
      <c r="AD5544" s="11" t="s">
        <v>9804</v>
      </c>
      <c r="AE5544" s="10" t="s">
        <v>9805</v>
      </c>
      <c r="AF5544" s="10" t="s">
        <v>712</v>
      </c>
    </row>
    <row r="5545" spans="30:32" x14ac:dyDescent="0.2">
      <c r="AD5545" s="11" t="s">
        <v>9806</v>
      </c>
      <c r="AE5545" s="10" t="s">
        <v>9807</v>
      </c>
      <c r="AF5545" s="10" t="s">
        <v>712</v>
      </c>
    </row>
    <row r="5546" spans="30:32" x14ac:dyDescent="0.2">
      <c r="AD5546" s="11" t="s">
        <v>9808</v>
      </c>
      <c r="AE5546" s="10" t="s">
        <v>9809</v>
      </c>
      <c r="AF5546" s="10" t="s">
        <v>712</v>
      </c>
    </row>
    <row r="5547" spans="30:32" x14ac:dyDescent="0.2">
      <c r="AD5547" s="11" t="s">
        <v>9810</v>
      </c>
      <c r="AE5547" s="10" t="s">
        <v>9811</v>
      </c>
      <c r="AF5547" s="10" t="s">
        <v>712</v>
      </c>
    </row>
    <row r="5548" spans="30:32" x14ac:dyDescent="0.2">
      <c r="AD5548" s="11" t="s">
        <v>9812</v>
      </c>
      <c r="AE5548" s="10" t="s">
        <v>9813</v>
      </c>
      <c r="AF5548" s="10" t="s">
        <v>712</v>
      </c>
    </row>
    <row r="5549" spans="30:32" x14ac:dyDescent="0.2">
      <c r="AD5549" s="11" t="s">
        <v>9814</v>
      </c>
      <c r="AE5549" s="10" t="s">
        <v>9815</v>
      </c>
      <c r="AF5549" s="10" t="s">
        <v>712</v>
      </c>
    </row>
    <row r="5550" spans="30:32" x14ac:dyDescent="0.2">
      <c r="AD5550" s="11" t="s">
        <v>9816</v>
      </c>
      <c r="AE5550" s="10" t="s">
        <v>9002</v>
      </c>
      <c r="AF5550" s="10" t="s">
        <v>712</v>
      </c>
    </row>
    <row r="5551" spans="30:32" x14ac:dyDescent="0.2">
      <c r="AD5551" s="11" t="s">
        <v>9817</v>
      </c>
      <c r="AE5551" s="10" t="s">
        <v>9818</v>
      </c>
      <c r="AF5551" s="10" t="s">
        <v>712</v>
      </c>
    </row>
    <row r="5552" spans="30:32" x14ac:dyDescent="0.2">
      <c r="AD5552" s="11" t="s">
        <v>9819</v>
      </c>
      <c r="AE5552" s="10" t="s">
        <v>9820</v>
      </c>
      <c r="AF5552" s="10" t="s">
        <v>712</v>
      </c>
    </row>
    <row r="5553" spans="30:32" x14ac:dyDescent="0.2">
      <c r="AD5553" s="11" t="s">
        <v>9821</v>
      </c>
      <c r="AE5553" s="10" t="s">
        <v>9822</v>
      </c>
      <c r="AF5553" s="10" t="s">
        <v>712</v>
      </c>
    </row>
    <row r="5554" spans="30:32" x14ac:dyDescent="0.2">
      <c r="AD5554" s="11" t="s">
        <v>9823</v>
      </c>
      <c r="AE5554" s="10" t="s">
        <v>9824</v>
      </c>
      <c r="AF5554" s="10" t="s">
        <v>712</v>
      </c>
    </row>
    <row r="5555" spans="30:32" x14ac:dyDescent="0.2">
      <c r="AD5555" s="11" t="s">
        <v>9825</v>
      </c>
      <c r="AE5555" s="10" t="s">
        <v>9824</v>
      </c>
      <c r="AF5555" s="10" t="s">
        <v>712</v>
      </c>
    </row>
    <row r="5556" spans="30:32" x14ac:dyDescent="0.2">
      <c r="AD5556" s="11" t="s">
        <v>9826</v>
      </c>
      <c r="AE5556" s="10" t="s">
        <v>9824</v>
      </c>
      <c r="AF5556" s="10" t="s">
        <v>712</v>
      </c>
    </row>
    <row r="5557" spans="30:32" x14ac:dyDescent="0.2">
      <c r="AD5557" s="11" t="s">
        <v>9827</v>
      </c>
      <c r="AE5557" s="10" t="s">
        <v>9824</v>
      </c>
      <c r="AF5557" s="10" t="s">
        <v>712</v>
      </c>
    </row>
    <row r="5558" spans="30:32" x14ac:dyDescent="0.2">
      <c r="AD5558" s="11" t="s">
        <v>9828</v>
      </c>
      <c r="AE5558" s="10" t="s">
        <v>9829</v>
      </c>
      <c r="AF5558" s="10" t="s">
        <v>712</v>
      </c>
    </row>
    <row r="5559" spans="30:32" x14ac:dyDescent="0.2">
      <c r="AD5559" s="11" t="s">
        <v>9830</v>
      </c>
      <c r="AE5559" s="10" t="s">
        <v>9831</v>
      </c>
      <c r="AF5559" s="10" t="s">
        <v>712</v>
      </c>
    </row>
    <row r="5560" spans="30:32" x14ac:dyDescent="0.2">
      <c r="AD5560" s="11" t="s">
        <v>9832</v>
      </c>
      <c r="AE5560" s="10" t="s">
        <v>9833</v>
      </c>
      <c r="AF5560" s="10" t="s">
        <v>712</v>
      </c>
    </row>
    <row r="5561" spans="30:32" x14ac:dyDescent="0.2">
      <c r="AD5561" s="11" t="s">
        <v>9834</v>
      </c>
      <c r="AE5561" s="10" t="s">
        <v>9835</v>
      </c>
      <c r="AF5561" s="10" t="s">
        <v>712</v>
      </c>
    </row>
    <row r="5562" spans="30:32" x14ac:dyDescent="0.2">
      <c r="AD5562" s="11" t="s">
        <v>9836</v>
      </c>
      <c r="AE5562" s="10" t="s">
        <v>2014</v>
      </c>
      <c r="AF5562" s="10" t="s">
        <v>712</v>
      </c>
    </row>
    <row r="5563" spans="30:32" x14ac:dyDescent="0.2">
      <c r="AD5563" s="11" t="s">
        <v>9837</v>
      </c>
      <c r="AE5563" s="10" t="s">
        <v>9838</v>
      </c>
      <c r="AF5563" s="10" t="s">
        <v>712</v>
      </c>
    </row>
    <row r="5564" spans="30:32" x14ac:dyDescent="0.2">
      <c r="AD5564" s="11" t="s">
        <v>9839</v>
      </c>
      <c r="AE5564" s="10" t="s">
        <v>9840</v>
      </c>
      <c r="AF5564" s="10" t="s">
        <v>712</v>
      </c>
    </row>
    <row r="5565" spans="30:32" x14ac:dyDescent="0.2">
      <c r="AD5565" s="11" t="s">
        <v>9841</v>
      </c>
      <c r="AE5565" s="10" t="s">
        <v>9842</v>
      </c>
      <c r="AF5565" s="10" t="s">
        <v>712</v>
      </c>
    </row>
    <row r="5566" spans="30:32" x14ac:dyDescent="0.2">
      <c r="AD5566" s="11" t="s">
        <v>9843</v>
      </c>
      <c r="AE5566" s="10" t="s">
        <v>8257</v>
      </c>
      <c r="AF5566" s="10" t="s">
        <v>712</v>
      </c>
    </row>
    <row r="5567" spans="30:32" x14ac:dyDescent="0.2">
      <c r="AD5567" s="11" t="s">
        <v>9844</v>
      </c>
      <c r="AE5567" s="10" t="s">
        <v>7042</v>
      </c>
      <c r="AF5567" s="10" t="s">
        <v>712</v>
      </c>
    </row>
    <row r="5568" spans="30:32" x14ac:dyDescent="0.2">
      <c r="AD5568" s="11" t="s">
        <v>9845</v>
      </c>
      <c r="AE5568" s="10" t="s">
        <v>9846</v>
      </c>
      <c r="AF5568" s="10" t="s">
        <v>712</v>
      </c>
    </row>
    <row r="5569" spans="30:32" x14ac:dyDescent="0.2">
      <c r="AD5569" s="11" t="s">
        <v>9847</v>
      </c>
      <c r="AE5569" s="10" t="s">
        <v>9848</v>
      </c>
      <c r="AF5569" s="10" t="s">
        <v>712</v>
      </c>
    </row>
    <row r="5570" spans="30:32" x14ac:dyDescent="0.2">
      <c r="AD5570" s="11" t="s">
        <v>9849</v>
      </c>
      <c r="AE5570" s="10" t="s">
        <v>9850</v>
      </c>
      <c r="AF5570" s="10" t="s">
        <v>712</v>
      </c>
    </row>
    <row r="5571" spans="30:32" x14ac:dyDescent="0.2">
      <c r="AD5571" s="11" t="s">
        <v>9851</v>
      </c>
      <c r="AE5571" s="10" t="s">
        <v>9012</v>
      </c>
      <c r="AF5571" s="10" t="s">
        <v>712</v>
      </c>
    </row>
    <row r="5572" spans="30:32" x14ac:dyDescent="0.2">
      <c r="AD5572" s="11" t="s">
        <v>9852</v>
      </c>
      <c r="AE5572" s="10" t="s">
        <v>9853</v>
      </c>
      <c r="AF5572" s="10" t="s">
        <v>712</v>
      </c>
    </row>
    <row r="5573" spans="30:32" x14ac:dyDescent="0.2">
      <c r="AD5573" s="11" t="s">
        <v>9854</v>
      </c>
      <c r="AE5573" s="10" t="s">
        <v>9855</v>
      </c>
      <c r="AF5573" s="10" t="s">
        <v>712</v>
      </c>
    </row>
    <row r="5574" spans="30:32" x14ac:dyDescent="0.2">
      <c r="AD5574" s="11" t="s">
        <v>9856</v>
      </c>
      <c r="AE5574" s="10" t="s">
        <v>9857</v>
      </c>
      <c r="AF5574" s="10" t="s">
        <v>712</v>
      </c>
    </row>
    <row r="5575" spans="30:32" x14ac:dyDescent="0.2">
      <c r="AD5575" s="11" t="s">
        <v>9858</v>
      </c>
      <c r="AE5575" s="10" t="s">
        <v>2035</v>
      </c>
      <c r="AF5575" s="10" t="s">
        <v>712</v>
      </c>
    </row>
    <row r="5576" spans="30:32" x14ac:dyDescent="0.2">
      <c r="AD5576" s="11" t="s">
        <v>9859</v>
      </c>
      <c r="AE5576" s="10" t="s">
        <v>3358</v>
      </c>
      <c r="AF5576" s="10" t="s">
        <v>712</v>
      </c>
    </row>
    <row r="5577" spans="30:32" x14ac:dyDescent="0.2">
      <c r="AD5577" s="11" t="s">
        <v>9860</v>
      </c>
      <c r="AE5577" s="10" t="s">
        <v>9861</v>
      </c>
      <c r="AF5577" s="10" t="s">
        <v>712</v>
      </c>
    </row>
    <row r="5578" spans="30:32" x14ac:dyDescent="0.2">
      <c r="AD5578" s="11" t="s">
        <v>9862</v>
      </c>
      <c r="AE5578" s="10" t="s">
        <v>9863</v>
      </c>
      <c r="AF5578" s="10" t="s">
        <v>712</v>
      </c>
    </row>
    <row r="5579" spans="30:32" x14ac:dyDescent="0.2">
      <c r="AD5579" s="11" t="s">
        <v>9864</v>
      </c>
      <c r="AE5579" s="10" t="s">
        <v>9865</v>
      </c>
      <c r="AF5579" s="10" t="s">
        <v>712</v>
      </c>
    </row>
    <row r="5580" spans="30:32" x14ac:dyDescent="0.2">
      <c r="AD5580" s="11" t="s">
        <v>9866</v>
      </c>
      <c r="AE5580" s="10" t="s">
        <v>9867</v>
      </c>
      <c r="AF5580" s="10" t="s">
        <v>712</v>
      </c>
    </row>
    <row r="5581" spans="30:32" x14ac:dyDescent="0.2">
      <c r="AD5581" s="11" t="s">
        <v>9868</v>
      </c>
      <c r="AE5581" s="10" t="s">
        <v>9869</v>
      </c>
      <c r="AF5581" s="10" t="s">
        <v>712</v>
      </c>
    </row>
    <row r="5582" spans="30:32" x14ac:dyDescent="0.2">
      <c r="AD5582" s="11" t="s">
        <v>9870</v>
      </c>
      <c r="AE5582" s="10" t="s">
        <v>9871</v>
      </c>
      <c r="AF5582" s="10" t="s">
        <v>712</v>
      </c>
    </row>
    <row r="5583" spans="30:32" x14ac:dyDescent="0.2">
      <c r="AD5583" s="11" t="s">
        <v>9872</v>
      </c>
      <c r="AE5583" s="10" t="s">
        <v>9873</v>
      </c>
      <c r="AF5583" s="10" t="s">
        <v>712</v>
      </c>
    </row>
    <row r="5584" spans="30:32" x14ac:dyDescent="0.2">
      <c r="AD5584" s="11" t="s">
        <v>9874</v>
      </c>
      <c r="AE5584" s="10" t="s">
        <v>4960</v>
      </c>
      <c r="AF5584" s="10" t="s">
        <v>712</v>
      </c>
    </row>
    <row r="5585" spans="30:32" x14ac:dyDescent="0.2">
      <c r="AD5585" s="11" t="s">
        <v>9875</v>
      </c>
      <c r="AE5585" s="10" t="s">
        <v>4960</v>
      </c>
      <c r="AF5585" s="10" t="s">
        <v>712</v>
      </c>
    </row>
    <row r="5586" spans="30:32" x14ac:dyDescent="0.2">
      <c r="AD5586" s="11" t="s">
        <v>9876</v>
      </c>
      <c r="AE5586" s="10" t="s">
        <v>4960</v>
      </c>
      <c r="AF5586" s="10" t="s">
        <v>712</v>
      </c>
    </row>
    <row r="5587" spans="30:32" x14ac:dyDescent="0.2">
      <c r="AD5587" s="11" t="s">
        <v>9877</v>
      </c>
      <c r="AE5587" s="10" t="s">
        <v>9878</v>
      </c>
      <c r="AF5587" s="10" t="s">
        <v>712</v>
      </c>
    </row>
    <row r="5588" spans="30:32" x14ac:dyDescent="0.2">
      <c r="AD5588" s="11" t="s">
        <v>9879</v>
      </c>
      <c r="AE5588" s="10" t="s">
        <v>3370</v>
      </c>
      <c r="AF5588" s="10" t="s">
        <v>712</v>
      </c>
    </row>
    <row r="5589" spans="30:32" x14ac:dyDescent="0.2">
      <c r="AD5589" s="11" t="s">
        <v>9880</v>
      </c>
      <c r="AE5589" s="10" t="s">
        <v>9881</v>
      </c>
      <c r="AF5589" s="10" t="s">
        <v>712</v>
      </c>
    </row>
    <row r="5590" spans="30:32" x14ac:dyDescent="0.2">
      <c r="AD5590" s="11" t="s">
        <v>9882</v>
      </c>
      <c r="AE5590" s="10" t="s">
        <v>9883</v>
      </c>
      <c r="AF5590" s="10" t="s">
        <v>712</v>
      </c>
    </row>
    <row r="5591" spans="30:32" x14ac:dyDescent="0.2">
      <c r="AD5591" s="11" t="s">
        <v>9884</v>
      </c>
      <c r="AE5591" s="10" t="s">
        <v>9885</v>
      </c>
      <c r="AF5591" s="10" t="s">
        <v>712</v>
      </c>
    </row>
    <row r="5592" spans="30:32" x14ac:dyDescent="0.2">
      <c r="AD5592" s="11" t="s">
        <v>9886</v>
      </c>
      <c r="AE5592" s="10" t="s">
        <v>9887</v>
      </c>
      <c r="AF5592" s="10" t="s">
        <v>712</v>
      </c>
    </row>
    <row r="5593" spans="30:32" x14ac:dyDescent="0.2">
      <c r="AD5593" s="11" t="s">
        <v>9888</v>
      </c>
      <c r="AE5593" s="10" t="s">
        <v>9889</v>
      </c>
      <c r="AF5593" s="10" t="s">
        <v>712</v>
      </c>
    </row>
    <row r="5594" spans="30:32" x14ac:dyDescent="0.2">
      <c r="AD5594" s="11" t="s">
        <v>9890</v>
      </c>
      <c r="AE5594" s="10" t="s">
        <v>9891</v>
      </c>
      <c r="AF5594" s="10" t="s">
        <v>712</v>
      </c>
    </row>
    <row r="5595" spans="30:32" x14ac:dyDescent="0.2">
      <c r="AD5595" s="11" t="s">
        <v>9892</v>
      </c>
      <c r="AE5595" s="10" t="s">
        <v>9893</v>
      </c>
      <c r="AF5595" s="10" t="s">
        <v>712</v>
      </c>
    </row>
    <row r="5596" spans="30:32" x14ac:dyDescent="0.2">
      <c r="AD5596" s="11" t="s">
        <v>9894</v>
      </c>
      <c r="AE5596" s="10" t="s">
        <v>9895</v>
      </c>
      <c r="AF5596" s="10" t="s">
        <v>712</v>
      </c>
    </row>
    <row r="5597" spans="30:32" x14ac:dyDescent="0.2">
      <c r="AD5597" s="11" t="s">
        <v>9896</v>
      </c>
      <c r="AE5597" s="10" t="s">
        <v>9897</v>
      </c>
      <c r="AF5597" s="10" t="s">
        <v>712</v>
      </c>
    </row>
    <row r="5598" spans="30:32" x14ac:dyDescent="0.2">
      <c r="AD5598" s="11" t="s">
        <v>9898</v>
      </c>
      <c r="AE5598" s="10" t="s">
        <v>9899</v>
      </c>
      <c r="AF5598" s="10" t="s">
        <v>712</v>
      </c>
    </row>
    <row r="5599" spans="30:32" x14ac:dyDescent="0.2">
      <c r="AD5599" s="11" t="s">
        <v>9900</v>
      </c>
      <c r="AE5599" s="10" t="s">
        <v>9901</v>
      </c>
      <c r="AF5599" s="10" t="s">
        <v>712</v>
      </c>
    </row>
    <row r="5600" spans="30:32" x14ac:dyDescent="0.2">
      <c r="AD5600" s="11" t="s">
        <v>9902</v>
      </c>
      <c r="AE5600" s="10" t="s">
        <v>9903</v>
      </c>
      <c r="AF5600" s="10" t="s">
        <v>712</v>
      </c>
    </row>
    <row r="5601" spans="30:32" x14ac:dyDescent="0.2">
      <c r="AD5601" s="11" t="s">
        <v>9904</v>
      </c>
      <c r="AE5601" s="10" t="s">
        <v>9905</v>
      </c>
      <c r="AF5601" s="10" t="s">
        <v>712</v>
      </c>
    </row>
    <row r="5602" spans="30:32" x14ac:dyDescent="0.2">
      <c r="AD5602" s="11" t="s">
        <v>9906</v>
      </c>
      <c r="AE5602" s="10" t="s">
        <v>9907</v>
      </c>
      <c r="AF5602" s="10" t="s">
        <v>712</v>
      </c>
    </row>
    <row r="5603" spans="30:32" x14ac:dyDescent="0.2">
      <c r="AD5603" s="11" t="s">
        <v>9908</v>
      </c>
      <c r="AE5603" s="10" t="s">
        <v>9909</v>
      </c>
      <c r="AF5603" s="10" t="s">
        <v>712</v>
      </c>
    </row>
    <row r="5604" spans="30:32" x14ac:dyDescent="0.2">
      <c r="AD5604" s="11" t="s">
        <v>9910</v>
      </c>
      <c r="AE5604" s="10" t="s">
        <v>9911</v>
      </c>
      <c r="AF5604" s="10" t="s">
        <v>712</v>
      </c>
    </row>
    <row r="5605" spans="30:32" x14ac:dyDescent="0.2">
      <c r="AD5605" s="11" t="s">
        <v>9912</v>
      </c>
      <c r="AE5605" s="10" t="s">
        <v>7087</v>
      </c>
      <c r="AF5605" s="10" t="s">
        <v>712</v>
      </c>
    </row>
    <row r="5606" spans="30:32" x14ac:dyDescent="0.2">
      <c r="AD5606" s="11" t="s">
        <v>9913</v>
      </c>
      <c r="AE5606" s="10" t="s">
        <v>9914</v>
      </c>
      <c r="AF5606" s="10" t="s">
        <v>712</v>
      </c>
    </row>
    <row r="5607" spans="30:32" x14ac:dyDescent="0.2">
      <c r="AD5607" s="11" t="s">
        <v>9915</v>
      </c>
      <c r="AE5607" s="10" t="s">
        <v>1411</v>
      </c>
      <c r="AF5607" s="10" t="s">
        <v>712</v>
      </c>
    </row>
    <row r="5608" spans="30:32" x14ac:dyDescent="0.2">
      <c r="AD5608" s="11" t="s">
        <v>9916</v>
      </c>
      <c r="AE5608" s="10" t="s">
        <v>9917</v>
      </c>
      <c r="AF5608" s="10" t="s">
        <v>712</v>
      </c>
    </row>
    <row r="5609" spans="30:32" x14ac:dyDescent="0.2">
      <c r="AD5609" s="11" t="s">
        <v>9918</v>
      </c>
      <c r="AE5609" s="10" t="s">
        <v>9919</v>
      </c>
      <c r="AF5609" s="10" t="s">
        <v>712</v>
      </c>
    </row>
    <row r="5610" spans="30:32" x14ac:dyDescent="0.2">
      <c r="AD5610" s="11" t="s">
        <v>9920</v>
      </c>
      <c r="AE5610" s="10" t="s">
        <v>9921</v>
      </c>
      <c r="AF5610" s="10" t="s">
        <v>712</v>
      </c>
    </row>
    <row r="5611" spans="30:32" x14ac:dyDescent="0.2">
      <c r="AD5611" s="11" t="s">
        <v>9922</v>
      </c>
      <c r="AE5611" s="10" t="s">
        <v>9923</v>
      </c>
      <c r="AF5611" s="10" t="s">
        <v>712</v>
      </c>
    </row>
    <row r="5612" spans="30:32" x14ac:dyDescent="0.2">
      <c r="AD5612" s="11" t="s">
        <v>9924</v>
      </c>
      <c r="AE5612" s="10" t="s">
        <v>9925</v>
      </c>
      <c r="AF5612" s="10" t="s">
        <v>712</v>
      </c>
    </row>
    <row r="5613" spans="30:32" x14ac:dyDescent="0.2">
      <c r="AD5613" s="11" t="s">
        <v>9926</v>
      </c>
      <c r="AE5613" s="10" t="s">
        <v>9927</v>
      </c>
      <c r="AF5613" s="10" t="s">
        <v>712</v>
      </c>
    </row>
    <row r="5614" spans="30:32" x14ac:dyDescent="0.2">
      <c r="AD5614" s="11" t="s">
        <v>9928</v>
      </c>
      <c r="AE5614" s="10" t="s">
        <v>9929</v>
      </c>
      <c r="AF5614" s="10" t="s">
        <v>712</v>
      </c>
    </row>
    <row r="5615" spans="30:32" x14ac:dyDescent="0.2">
      <c r="AD5615" s="11" t="s">
        <v>9930</v>
      </c>
      <c r="AE5615" s="10" t="s">
        <v>9931</v>
      </c>
      <c r="AF5615" s="10" t="s">
        <v>712</v>
      </c>
    </row>
    <row r="5616" spans="30:32" x14ac:dyDescent="0.2">
      <c r="AD5616" s="11" t="s">
        <v>9932</v>
      </c>
      <c r="AE5616" s="10" t="s">
        <v>9933</v>
      </c>
      <c r="AF5616" s="10" t="s">
        <v>712</v>
      </c>
    </row>
    <row r="5617" spans="30:32" x14ac:dyDescent="0.2">
      <c r="AD5617" s="11" t="s">
        <v>9934</v>
      </c>
      <c r="AE5617" s="10" t="s">
        <v>9935</v>
      </c>
      <c r="AF5617" s="10" t="s">
        <v>712</v>
      </c>
    </row>
    <row r="5618" spans="30:32" x14ac:dyDescent="0.2">
      <c r="AD5618" s="11" t="s">
        <v>9936</v>
      </c>
      <c r="AE5618" s="10" t="s">
        <v>9937</v>
      </c>
      <c r="AF5618" s="10" t="s">
        <v>712</v>
      </c>
    </row>
    <row r="5619" spans="30:32" x14ac:dyDescent="0.2">
      <c r="AD5619" s="11" t="s">
        <v>9938</v>
      </c>
      <c r="AE5619" s="10" t="s">
        <v>9939</v>
      </c>
      <c r="AF5619" s="10" t="s">
        <v>712</v>
      </c>
    </row>
    <row r="5620" spans="30:32" x14ac:dyDescent="0.2">
      <c r="AD5620" s="11" t="s">
        <v>9940</v>
      </c>
      <c r="AE5620" s="10" t="s">
        <v>9941</v>
      </c>
      <c r="AF5620" s="10" t="s">
        <v>712</v>
      </c>
    </row>
    <row r="5621" spans="30:32" x14ac:dyDescent="0.2">
      <c r="AD5621" s="11" t="s">
        <v>9942</v>
      </c>
      <c r="AE5621" s="10" t="s">
        <v>9943</v>
      </c>
      <c r="AF5621" s="10" t="s">
        <v>712</v>
      </c>
    </row>
    <row r="5622" spans="30:32" x14ac:dyDescent="0.2">
      <c r="AD5622" s="11" t="s">
        <v>9944</v>
      </c>
      <c r="AE5622" s="10" t="s">
        <v>9945</v>
      </c>
      <c r="AF5622" s="10" t="s">
        <v>712</v>
      </c>
    </row>
    <row r="5623" spans="30:32" x14ac:dyDescent="0.2">
      <c r="AD5623" s="11" t="s">
        <v>9946</v>
      </c>
      <c r="AE5623" s="10" t="s">
        <v>9107</v>
      </c>
      <c r="AF5623" s="10" t="s">
        <v>712</v>
      </c>
    </row>
    <row r="5624" spans="30:32" x14ac:dyDescent="0.2">
      <c r="AD5624" s="11" t="s">
        <v>9947</v>
      </c>
      <c r="AE5624" s="10" t="s">
        <v>9111</v>
      </c>
      <c r="AF5624" s="10" t="s">
        <v>712</v>
      </c>
    </row>
    <row r="5625" spans="30:32" x14ac:dyDescent="0.2">
      <c r="AD5625" s="11" t="s">
        <v>9948</v>
      </c>
      <c r="AE5625" s="10" t="s">
        <v>9949</v>
      </c>
      <c r="AF5625" s="10" t="s">
        <v>712</v>
      </c>
    </row>
    <row r="5626" spans="30:32" x14ac:dyDescent="0.2">
      <c r="AD5626" s="11" t="s">
        <v>9950</v>
      </c>
      <c r="AE5626" s="10" t="s">
        <v>9951</v>
      </c>
      <c r="AF5626" s="10" t="s">
        <v>712</v>
      </c>
    </row>
    <row r="5627" spans="30:32" x14ac:dyDescent="0.2">
      <c r="AD5627" s="11" t="s">
        <v>9952</v>
      </c>
      <c r="AE5627" s="10" t="s">
        <v>5419</v>
      </c>
      <c r="AF5627" s="10" t="s">
        <v>712</v>
      </c>
    </row>
    <row r="5628" spans="30:32" x14ac:dyDescent="0.2">
      <c r="AD5628" s="11" t="s">
        <v>9953</v>
      </c>
      <c r="AE5628" s="10" t="s">
        <v>9954</v>
      </c>
      <c r="AF5628" s="10" t="s">
        <v>712</v>
      </c>
    </row>
    <row r="5629" spans="30:32" x14ac:dyDescent="0.2">
      <c r="AD5629" s="11" t="s">
        <v>9955</v>
      </c>
      <c r="AE5629" s="10" t="s">
        <v>9956</v>
      </c>
      <c r="AF5629" s="10" t="s">
        <v>712</v>
      </c>
    </row>
    <row r="5630" spans="30:32" x14ac:dyDescent="0.2">
      <c r="AD5630" s="11" t="s">
        <v>9957</v>
      </c>
      <c r="AE5630" s="10" t="s">
        <v>7143</v>
      </c>
      <c r="AF5630" s="10" t="s">
        <v>712</v>
      </c>
    </row>
    <row r="5631" spans="30:32" x14ac:dyDescent="0.2">
      <c r="AD5631" s="11" t="s">
        <v>9958</v>
      </c>
      <c r="AE5631" s="10" t="s">
        <v>9959</v>
      </c>
      <c r="AF5631" s="10" t="s">
        <v>712</v>
      </c>
    </row>
    <row r="5632" spans="30:32" x14ac:dyDescent="0.2">
      <c r="AD5632" s="11" t="s">
        <v>9960</v>
      </c>
      <c r="AE5632" s="10" t="s">
        <v>9961</v>
      </c>
      <c r="AF5632" s="10" t="s">
        <v>712</v>
      </c>
    </row>
    <row r="5633" spans="30:32" x14ac:dyDescent="0.2">
      <c r="AD5633" s="11" t="s">
        <v>9962</v>
      </c>
      <c r="AE5633" s="10" t="s">
        <v>9963</v>
      </c>
      <c r="AF5633" s="10" t="s">
        <v>712</v>
      </c>
    </row>
    <row r="5634" spans="30:32" x14ac:dyDescent="0.2">
      <c r="AD5634" s="11" t="s">
        <v>9964</v>
      </c>
      <c r="AE5634" s="10" t="s">
        <v>9965</v>
      </c>
      <c r="AF5634" s="10" t="s">
        <v>712</v>
      </c>
    </row>
    <row r="5635" spans="30:32" x14ac:dyDescent="0.2">
      <c r="AD5635" s="11" t="s">
        <v>9966</v>
      </c>
      <c r="AE5635" s="10" t="s">
        <v>9967</v>
      </c>
      <c r="AF5635" s="10" t="s">
        <v>712</v>
      </c>
    </row>
    <row r="5636" spans="30:32" x14ac:dyDescent="0.2">
      <c r="AD5636" s="11" t="s">
        <v>9968</v>
      </c>
      <c r="AE5636" s="10" t="s">
        <v>9969</v>
      </c>
      <c r="AF5636" s="10" t="s">
        <v>712</v>
      </c>
    </row>
    <row r="5637" spans="30:32" x14ac:dyDescent="0.2">
      <c r="AD5637" s="11" t="s">
        <v>9970</v>
      </c>
      <c r="AE5637" s="10" t="s">
        <v>1428</v>
      </c>
      <c r="AF5637" s="10" t="s">
        <v>712</v>
      </c>
    </row>
    <row r="5638" spans="30:32" x14ac:dyDescent="0.2">
      <c r="AD5638" s="11" t="s">
        <v>9971</v>
      </c>
      <c r="AE5638" s="10" t="s">
        <v>9972</v>
      </c>
      <c r="AF5638" s="10" t="s">
        <v>712</v>
      </c>
    </row>
    <row r="5639" spans="30:32" x14ac:dyDescent="0.2">
      <c r="AD5639" s="11" t="s">
        <v>9973</v>
      </c>
      <c r="AE5639" s="10" t="s">
        <v>9974</v>
      </c>
      <c r="AF5639" s="10" t="s">
        <v>712</v>
      </c>
    </row>
    <row r="5640" spans="30:32" x14ac:dyDescent="0.2">
      <c r="AD5640" s="11" t="s">
        <v>9975</v>
      </c>
      <c r="AE5640" s="10" t="s">
        <v>9119</v>
      </c>
      <c r="AF5640" s="10" t="s">
        <v>712</v>
      </c>
    </row>
    <row r="5641" spans="30:32" x14ac:dyDescent="0.2">
      <c r="AD5641" s="11" t="s">
        <v>9976</v>
      </c>
      <c r="AE5641" s="10" t="s">
        <v>9977</v>
      </c>
      <c r="AF5641" s="10" t="s">
        <v>712</v>
      </c>
    </row>
    <row r="5642" spans="30:32" x14ac:dyDescent="0.2">
      <c r="AD5642" s="11" t="s">
        <v>9978</v>
      </c>
      <c r="AE5642" s="10" t="s">
        <v>9979</v>
      </c>
      <c r="AF5642" s="10" t="s">
        <v>712</v>
      </c>
    </row>
    <row r="5643" spans="30:32" x14ac:dyDescent="0.2">
      <c r="AD5643" s="11" t="s">
        <v>9980</v>
      </c>
      <c r="AE5643" s="10" t="s">
        <v>9981</v>
      </c>
      <c r="AF5643" s="10" t="s">
        <v>712</v>
      </c>
    </row>
    <row r="5644" spans="30:32" x14ac:dyDescent="0.2">
      <c r="AD5644" s="11" t="s">
        <v>9982</v>
      </c>
      <c r="AE5644" s="10" t="s">
        <v>9983</v>
      </c>
      <c r="AF5644" s="10" t="s">
        <v>712</v>
      </c>
    </row>
    <row r="5645" spans="30:32" x14ac:dyDescent="0.2">
      <c r="AD5645" s="11" t="s">
        <v>9984</v>
      </c>
      <c r="AE5645" s="10" t="s">
        <v>9985</v>
      </c>
      <c r="AF5645" s="10" t="s">
        <v>712</v>
      </c>
    </row>
    <row r="5646" spans="30:32" x14ac:dyDescent="0.2">
      <c r="AD5646" s="11" t="s">
        <v>9986</v>
      </c>
      <c r="AE5646" s="10" t="s">
        <v>9987</v>
      </c>
      <c r="AF5646" s="10" t="s">
        <v>712</v>
      </c>
    </row>
    <row r="5647" spans="30:32" x14ac:dyDescent="0.2">
      <c r="AD5647" s="11" t="s">
        <v>9988</v>
      </c>
      <c r="AE5647" s="10" t="s">
        <v>8505</v>
      </c>
      <c r="AF5647" s="10" t="s">
        <v>712</v>
      </c>
    </row>
    <row r="5648" spans="30:32" x14ac:dyDescent="0.2">
      <c r="AD5648" s="11" t="s">
        <v>9989</v>
      </c>
      <c r="AE5648" s="10" t="s">
        <v>9990</v>
      </c>
      <c r="AF5648" s="10" t="s">
        <v>712</v>
      </c>
    </row>
    <row r="5649" spans="30:32" x14ac:dyDescent="0.2">
      <c r="AD5649" s="11" t="s">
        <v>9991</v>
      </c>
      <c r="AE5649" s="10" t="s">
        <v>9992</v>
      </c>
      <c r="AF5649" s="10" t="s">
        <v>712</v>
      </c>
    </row>
    <row r="5650" spans="30:32" x14ac:dyDescent="0.2">
      <c r="AD5650" s="11" t="s">
        <v>9993</v>
      </c>
      <c r="AE5650" s="10" t="s">
        <v>9994</v>
      </c>
      <c r="AF5650" s="10" t="s">
        <v>712</v>
      </c>
    </row>
    <row r="5651" spans="30:32" x14ac:dyDescent="0.2">
      <c r="AD5651" s="11" t="s">
        <v>9995</v>
      </c>
      <c r="AE5651" s="10" t="s">
        <v>9996</v>
      </c>
      <c r="AF5651" s="10" t="s">
        <v>712</v>
      </c>
    </row>
    <row r="5652" spans="30:32" x14ac:dyDescent="0.2">
      <c r="AD5652" s="11" t="s">
        <v>9997</v>
      </c>
      <c r="AE5652" s="10" t="s">
        <v>9998</v>
      </c>
      <c r="AF5652" s="10" t="s">
        <v>712</v>
      </c>
    </row>
    <row r="5653" spans="30:32" x14ac:dyDescent="0.2">
      <c r="AD5653" s="11" t="s">
        <v>9999</v>
      </c>
      <c r="AE5653" s="10" t="s">
        <v>10000</v>
      </c>
      <c r="AF5653" s="10" t="s">
        <v>712</v>
      </c>
    </row>
    <row r="5654" spans="30:32" x14ac:dyDescent="0.2">
      <c r="AD5654" s="11" t="s">
        <v>10001</v>
      </c>
      <c r="AE5654" s="10" t="s">
        <v>10002</v>
      </c>
      <c r="AF5654" s="10" t="s">
        <v>712</v>
      </c>
    </row>
    <row r="5655" spans="30:32" x14ac:dyDescent="0.2">
      <c r="AD5655" s="11" t="s">
        <v>10003</v>
      </c>
      <c r="AE5655" s="10" t="s">
        <v>10004</v>
      </c>
      <c r="AF5655" s="10" t="s">
        <v>712</v>
      </c>
    </row>
    <row r="5656" spans="30:32" x14ac:dyDescent="0.2">
      <c r="AD5656" s="11" t="s">
        <v>10005</v>
      </c>
      <c r="AE5656" s="10" t="s">
        <v>2918</v>
      </c>
      <c r="AF5656" s="10" t="s">
        <v>712</v>
      </c>
    </row>
    <row r="5657" spans="30:32" x14ac:dyDescent="0.2">
      <c r="AD5657" s="11" t="s">
        <v>10006</v>
      </c>
      <c r="AE5657" s="10" t="s">
        <v>10007</v>
      </c>
      <c r="AF5657" s="10" t="s">
        <v>712</v>
      </c>
    </row>
    <row r="5658" spans="30:32" x14ac:dyDescent="0.2">
      <c r="AD5658" s="11" t="s">
        <v>10008</v>
      </c>
      <c r="AE5658" s="10" t="s">
        <v>7191</v>
      </c>
      <c r="AF5658" s="10" t="s">
        <v>712</v>
      </c>
    </row>
    <row r="5659" spans="30:32" x14ac:dyDescent="0.2">
      <c r="AD5659" s="11" t="s">
        <v>10009</v>
      </c>
      <c r="AE5659" s="10" t="s">
        <v>10010</v>
      </c>
      <c r="AF5659" s="10" t="s">
        <v>712</v>
      </c>
    </row>
    <row r="5660" spans="30:32" x14ac:dyDescent="0.2">
      <c r="AD5660" s="11" t="s">
        <v>10011</v>
      </c>
      <c r="AE5660" s="10" t="s">
        <v>10012</v>
      </c>
      <c r="AF5660" s="10" t="s">
        <v>712</v>
      </c>
    </row>
    <row r="5661" spans="30:32" x14ac:dyDescent="0.2">
      <c r="AD5661" s="11" t="s">
        <v>10013</v>
      </c>
      <c r="AE5661" s="10" t="s">
        <v>10014</v>
      </c>
      <c r="AF5661" s="10" t="s">
        <v>712</v>
      </c>
    </row>
    <row r="5662" spans="30:32" x14ac:dyDescent="0.2">
      <c r="AD5662" s="11" t="s">
        <v>10015</v>
      </c>
      <c r="AE5662" s="10" t="s">
        <v>10016</v>
      </c>
      <c r="AF5662" s="10" t="s">
        <v>712</v>
      </c>
    </row>
    <row r="5663" spans="30:32" x14ac:dyDescent="0.2">
      <c r="AD5663" s="11" t="s">
        <v>10017</v>
      </c>
      <c r="AE5663" s="10" t="s">
        <v>10018</v>
      </c>
      <c r="AF5663" s="10" t="s">
        <v>712</v>
      </c>
    </row>
    <row r="5664" spans="30:32" x14ac:dyDescent="0.2">
      <c r="AD5664" s="11" t="s">
        <v>10019</v>
      </c>
      <c r="AE5664" s="10" t="s">
        <v>10020</v>
      </c>
      <c r="AF5664" s="10" t="s">
        <v>712</v>
      </c>
    </row>
    <row r="5665" spans="30:32" x14ac:dyDescent="0.2">
      <c r="AD5665" s="11" t="s">
        <v>10021</v>
      </c>
      <c r="AE5665" s="10" t="s">
        <v>10022</v>
      </c>
      <c r="AF5665" s="10" t="s">
        <v>712</v>
      </c>
    </row>
    <row r="5666" spans="30:32" x14ac:dyDescent="0.2">
      <c r="AD5666" s="11" t="s">
        <v>10023</v>
      </c>
      <c r="AE5666" s="10" t="s">
        <v>10024</v>
      </c>
      <c r="AF5666" s="10" t="s">
        <v>712</v>
      </c>
    </row>
    <row r="5667" spans="30:32" x14ac:dyDescent="0.2">
      <c r="AD5667" s="11" t="s">
        <v>10025</v>
      </c>
      <c r="AE5667" s="10" t="s">
        <v>10026</v>
      </c>
      <c r="AF5667" s="10" t="s">
        <v>712</v>
      </c>
    </row>
    <row r="5668" spans="30:32" x14ac:dyDescent="0.2">
      <c r="AD5668" s="11" t="s">
        <v>10027</v>
      </c>
      <c r="AE5668" s="10" t="s">
        <v>10028</v>
      </c>
      <c r="AF5668" s="10" t="s">
        <v>712</v>
      </c>
    </row>
    <row r="5669" spans="30:32" x14ac:dyDescent="0.2">
      <c r="AD5669" s="11" t="s">
        <v>10029</v>
      </c>
      <c r="AE5669" s="10" t="s">
        <v>10030</v>
      </c>
      <c r="AF5669" s="10" t="s">
        <v>712</v>
      </c>
    </row>
    <row r="5670" spans="30:32" x14ac:dyDescent="0.2">
      <c r="AD5670" s="11" t="s">
        <v>10031</v>
      </c>
      <c r="AE5670" s="10" t="s">
        <v>10032</v>
      </c>
      <c r="AF5670" s="10" t="s">
        <v>712</v>
      </c>
    </row>
    <row r="5671" spans="30:32" x14ac:dyDescent="0.2">
      <c r="AD5671" s="11" t="s">
        <v>10033</v>
      </c>
      <c r="AE5671" s="10" t="s">
        <v>10032</v>
      </c>
      <c r="AF5671" s="10" t="s">
        <v>712</v>
      </c>
    </row>
    <row r="5672" spans="30:32" x14ac:dyDescent="0.2">
      <c r="AD5672" s="11" t="s">
        <v>10034</v>
      </c>
      <c r="AE5672" s="10" t="s">
        <v>10035</v>
      </c>
      <c r="AF5672" s="10" t="s">
        <v>712</v>
      </c>
    </row>
    <row r="5673" spans="30:32" x14ac:dyDescent="0.2">
      <c r="AD5673" s="11" t="s">
        <v>10036</v>
      </c>
      <c r="AE5673" s="10" t="s">
        <v>10037</v>
      </c>
      <c r="AF5673" s="10" t="s">
        <v>712</v>
      </c>
    </row>
    <row r="5674" spans="30:32" x14ac:dyDescent="0.2">
      <c r="AD5674" s="11" t="s">
        <v>10038</v>
      </c>
      <c r="AE5674" s="10" t="s">
        <v>10039</v>
      </c>
      <c r="AF5674" s="10" t="s">
        <v>712</v>
      </c>
    </row>
    <row r="5675" spans="30:32" x14ac:dyDescent="0.2">
      <c r="AD5675" s="11" t="s">
        <v>10040</v>
      </c>
      <c r="AE5675" s="10" t="s">
        <v>10041</v>
      </c>
      <c r="AF5675" s="10" t="s">
        <v>712</v>
      </c>
    </row>
    <row r="5676" spans="30:32" x14ac:dyDescent="0.2">
      <c r="AD5676" s="11" t="s">
        <v>10042</v>
      </c>
      <c r="AE5676" s="10" t="s">
        <v>10043</v>
      </c>
      <c r="AF5676" s="10" t="s">
        <v>712</v>
      </c>
    </row>
    <row r="5677" spans="30:32" x14ac:dyDescent="0.2">
      <c r="AD5677" s="11" t="s">
        <v>10044</v>
      </c>
      <c r="AE5677" s="10" t="s">
        <v>10045</v>
      </c>
      <c r="AF5677" s="10" t="s">
        <v>712</v>
      </c>
    </row>
    <row r="5678" spans="30:32" x14ac:dyDescent="0.2">
      <c r="AD5678" s="11" t="s">
        <v>10046</v>
      </c>
      <c r="AE5678" s="10" t="s">
        <v>10047</v>
      </c>
      <c r="AF5678" s="10" t="s">
        <v>712</v>
      </c>
    </row>
    <row r="5679" spans="30:32" x14ac:dyDescent="0.2">
      <c r="AD5679" s="11" t="s">
        <v>10048</v>
      </c>
      <c r="AE5679" s="10" t="s">
        <v>10049</v>
      </c>
      <c r="AF5679" s="10" t="s">
        <v>712</v>
      </c>
    </row>
    <row r="5680" spans="30:32" x14ac:dyDescent="0.2">
      <c r="AD5680" s="11" t="s">
        <v>10050</v>
      </c>
      <c r="AE5680" s="10" t="s">
        <v>10051</v>
      </c>
      <c r="AF5680" s="10" t="s">
        <v>712</v>
      </c>
    </row>
    <row r="5681" spans="30:32" x14ac:dyDescent="0.2">
      <c r="AD5681" s="11" t="s">
        <v>10052</v>
      </c>
      <c r="AE5681" s="10" t="s">
        <v>10053</v>
      </c>
      <c r="AF5681" s="10" t="s">
        <v>712</v>
      </c>
    </row>
    <row r="5682" spans="30:32" x14ac:dyDescent="0.2">
      <c r="AD5682" s="11" t="s">
        <v>10054</v>
      </c>
      <c r="AE5682" s="10" t="s">
        <v>10055</v>
      </c>
      <c r="AF5682" s="10" t="s">
        <v>712</v>
      </c>
    </row>
    <row r="5683" spans="30:32" x14ac:dyDescent="0.2">
      <c r="AD5683" s="11" t="s">
        <v>10056</v>
      </c>
      <c r="AE5683" s="10" t="s">
        <v>10057</v>
      </c>
      <c r="AF5683" s="10" t="s">
        <v>712</v>
      </c>
    </row>
    <row r="5684" spans="30:32" x14ac:dyDescent="0.2">
      <c r="AD5684" s="11" t="s">
        <v>10058</v>
      </c>
      <c r="AE5684" s="10" t="s">
        <v>10059</v>
      </c>
      <c r="AF5684" s="10" t="s">
        <v>712</v>
      </c>
    </row>
    <row r="5685" spans="30:32" x14ac:dyDescent="0.2">
      <c r="AD5685" s="11" t="s">
        <v>10060</v>
      </c>
      <c r="AE5685" s="10" t="s">
        <v>10061</v>
      </c>
      <c r="AF5685" s="10" t="s">
        <v>712</v>
      </c>
    </row>
    <row r="5686" spans="30:32" x14ac:dyDescent="0.2">
      <c r="AD5686" s="11" t="s">
        <v>10062</v>
      </c>
      <c r="AE5686" s="10" t="s">
        <v>10063</v>
      </c>
      <c r="AF5686" s="10" t="s">
        <v>712</v>
      </c>
    </row>
    <row r="5687" spans="30:32" x14ac:dyDescent="0.2">
      <c r="AD5687" s="11" t="s">
        <v>10064</v>
      </c>
      <c r="AE5687" s="10" t="s">
        <v>10065</v>
      </c>
      <c r="AF5687" s="10" t="s">
        <v>712</v>
      </c>
    </row>
    <row r="5688" spans="30:32" x14ac:dyDescent="0.2">
      <c r="AD5688" s="11" t="s">
        <v>10066</v>
      </c>
      <c r="AE5688" s="10" t="s">
        <v>10067</v>
      </c>
      <c r="AF5688" s="10" t="s">
        <v>712</v>
      </c>
    </row>
    <row r="5689" spans="30:32" x14ac:dyDescent="0.2">
      <c r="AD5689" s="11" t="s">
        <v>10068</v>
      </c>
      <c r="AE5689" s="10" t="s">
        <v>4996</v>
      </c>
      <c r="AF5689" s="10" t="s">
        <v>712</v>
      </c>
    </row>
    <row r="5690" spans="30:32" x14ac:dyDescent="0.2">
      <c r="AD5690" s="11" t="s">
        <v>10069</v>
      </c>
      <c r="AE5690" s="10" t="s">
        <v>10070</v>
      </c>
      <c r="AF5690" s="10" t="s">
        <v>712</v>
      </c>
    </row>
    <row r="5691" spans="30:32" x14ac:dyDescent="0.2">
      <c r="AD5691" s="11" t="s">
        <v>10071</v>
      </c>
      <c r="AE5691" s="10" t="s">
        <v>10072</v>
      </c>
      <c r="AF5691" s="10" t="s">
        <v>712</v>
      </c>
    </row>
    <row r="5692" spans="30:32" x14ac:dyDescent="0.2">
      <c r="AD5692" s="11" t="s">
        <v>10073</v>
      </c>
      <c r="AE5692" s="10" t="s">
        <v>8520</v>
      </c>
      <c r="AF5692" s="10" t="s">
        <v>712</v>
      </c>
    </row>
    <row r="5693" spans="30:32" x14ac:dyDescent="0.2">
      <c r="AD5693" s="11" t="s">
        <v>10074</v>
      </c>
      <c r="AE5693" s="10" t="s">
        <v>10075</v>
      </c>
      <c r="AF5693" s="10" t="s">
        <v>712</v>
      </c>
    </row>
    <row r="5694" spans="30:32" x14ac:dyDescent="0.2">
      <c r="AD5694" s="11" t="s">
        <v>10076</v>
      </c>
      <c r="AE5694" s="10" t="s">
        <v>10077</v>
      </c>
      <c r="AF5694" s="10" t="s">
        <v>712</v>
      </c>
    </row>
    <row r="5695" spans="30:32" x14ac:dyDescent="0.2">
      <c r="AD5695" s="11" t="s">
        <v>10078</v>
      </c>
      <c r="AE5695" s="10" t="s">
        <v>2928</v>
      </c>
      <c r="AF5695" s="10" t="s">
        <v>712</v>
      </c>
    </row>
    <row r="5696" spans="30:32" x14ac:dyDescent="0.2">
      <c r="AD5696" s="11" t="s">
        <v>10079</v>
      </c>
      <c r="AE5696" s="10" t="s">
        <v>10080</v>
      </c>
      <c r="AF5696" s="10" t="s">
        <v>712</v>
      </c>
    </row>
    <row r="5697" spans="30:32" x14ac:dyDescent="0.2">
      <c r="AD5697" s="11" t="s">
        <v>10081</v>
      </c>
      <c r="AE5697" s="10" t="s">
        <v>10082</v>
      </c>
      <c r="AF5697" s="10" t="s">
        <v>712</v>
      </c>
    </row>
    <row r="5698" spans="30:32" x14ac:dyDescent="0.2">
      <c r="AD5698" s="11" t="s">
        <v>10083</v>
      </c>
      <c r="AE5698" s="10" t="s">
        <v>10084</v>
      </c>
      <c r="AF5698" s="10" t="s">
        <v>712</v>
      </c>
    </row>
    <row r="5699" spans="30:32" x14ac:dyDescent="0.2">
      <c r="AD5699" s="11" t="s">
        <v>10085</v>
      </c>
      <c r="AE5699" s="10" t="s">
        <v>10086</v>
      </c>
      <c r="AF5699" s="10" t="s">
        <v>712</v>
      </c>
    </row>
    <row r="5700" spans="30:32" x14ac:dyDescent="0.2">
      <c r="AD5700" s="11" t="s">
        <v>10087</v>
      </c>
      <c r="AE5700" s="10" t="s">
        <v>10088</v>
      </c>
      <c r="AF5700" s="10" t="s">
        <v>712</v>
      </c>
    </row>
    <row r="5701" spans="30:32" x14ac:dyDescent="0.2">
      <c r="AD5701" s="11" t="s">
        <v>10089</v>
      </c>
      <c r="AE5701" s="10" t="s">
        <v>10090</v>
      </c>
      <c r="AF5701" s="10" t="s">
        <v>712</v>
      </c>
    </row>
    <row r="5702" spans="30:32" x14ac:dyDescent="0.2">
      <c r="AD5702" s="11" t="s">
        <v>10091</v>
      </c>
      <c r="AE5702" s="10" t="s">
        <v>10092</v>
      </c>
      <c r="AF5702" s="10" t="s">
        <v>712</v>
      </c>
    </row>
    <row r="5703" spans="30:32" x14ac:dyDescent="0.2">
      <c r="AD5703" s="11" t="s">
        <v>10093</v>
      </c>
      <c r="AE5703" s="10" t="s">
        <v>10094</v>
      </c>
      <c r="AF5703" s="10" t="s">
        <v>712</v>
      </c>
    </row>
    <row r="5704" spans="30:32" x14ac:dyDescent="0.2">
      <c r="AD5704" s="11" t="s">
        <v>10095</v>
      </c>
      <c r="AE5704" s="10" t="s">
        <v>10096</v>
      </c>
      <c r="AF5704" s="10" t="s">
        <v>712</v>
      </c>
    </row>
    <row r="5705" spans="30:32" x14ac:dyDescent="0.2">
      <c r="AD5705" s="11" t="s">
        <v>10097</v>
      </c>
      <c r="AE5705" s="10" t="s">
        <v>10098</v>
      </c>
      <c r="AF5705" s="10" t="s">
        <v>712</v>
      </c>
    </row>
    <row r="5706" spans="30:32" x14ac:dyDescent="0.2">
      <c r="AD5706" s="11" t="s">
        <v>10099</v>
      </c>
      <c r="AE5706" s="10" t="s">
        <v>10100</v>
      </c>
      <c r="AF5706" s="10" t="s">
        <v>712</v>
      </c>
    </row>
    <row r="5707" spans="30:32" x14ac:dyDescent="0.2">
      <c r="AD5707" s="11" t="s">
        <v>10101</v>
      </c>
      <c r="AE5707" s="10" t="s">
        <v>1601</v>
      </c>
      <c r="AF5707" s="10" t="s">
        <v>712</v>
      </c>
    </row>
    <row r="5708" spans="30:32" x14ac:dyDescent="0.2">
      <c r="AD5708" s="11" t="s">
        <v>10102</v>
      </c>
      <c r="AE5708" s="10" t="s">
        <v>10103</v>
      </c>
      <c r="AF5708" s="10" t="s">
        <v>712</v>
      </c>
    </row>
    <row r="5709" spans="30:32" x14ac:dyDescent="0.2">
      <c r="AD5709" s="11" t="s">
        <v>10104</v>
      </c>
      <c r="AE5709" s="10" t="s">
        <v>10105</v>
      </c>
      <c r="AF5709" s="10" t="s">
        <v>712</v>
      </c>
    </row>
    <row r="5710" spans="30:32" x14ac:dyDescent="0.2">
      <c r="AD5710" s="11" t="s">
        <v>10106</v>
      </c>
      <c r="AE5710" s="10" t="s">
        <v>10107</v>
      </c>
      <c r="AF5710" s="10" t="s">
        <v>712</v>
      </c>
    </row>
    <row r="5711" spans="30:32" x14ac:dyDescent="0.2">
      <c r="AD5711" s="11" t="s">
        <v>10108</v>
      </c>
      <c r="AE5711" s="10" t="s">
        <v>10109</v>
      </c>
      <c r="AF5711" s="10" t="s">
        <v>712</v>
      </c>
    </row>
    <row r="5712" spans="30:32" x14ac:dyDescent="0.2">
      <c r="AD5712" s="11" t="s">
        <v>10110</v>
      </c>
      <c r="AE5712" s="10" t="s">
        <v>10111</v>
      </c>
      <c r="AF5712" s="10" t="s">
        <v>712</v>
      </c>
    </row>
    <row r="5713" spans="30:32" x14ac:dyDescent="0.2">
      <c r="AD5713" s="11" t="s">
        <v>10112</v>
      </c>
      <c r="AE5713" s="10" t="s">
        <v>10113</v>
      </c>
      <c r="AF5713" s="10" t="s">
        <v>712</v>
      </c>
    </row>
    <row r="5714" spans="30:32" x14ac:dyDescent="0.2">
      <c r="AD5714" s="11" t="s">
        <v>10114</v>
      </c>
      <c r="AE5714" s="10" t="s">
        <v>10115</v>
      </c>
      <c r="AF5714" s="10" t="s">
        <v>712</v>
      </c>
    </row>
    <row r="5715" spans="30:32" x14ac:dyDescent="0.2">
      <c r="AD5715" s="11" t="s">
        <v>10116</v>
      </c>
      <c r="AE5715" s="10" t="s">
        <v>10117</v>
      </c>
      <c r="AF5715" s="10" t="s">
        <v>712</v>
      </c>
    </row>
    <row r="5716" spans="30:32" x14ac:dyDescent="0.2">
      <c r="AD5716" s="11" t="s">
        <v>10118</v>
      </c>
      <c r="AE5716" s="10" t="s">
        <v>10119</v>
      </c>
      <c r="AF5716" s="10" t="s">
        <v>712</v>
      </c>
    </row>
    <row r="5717" spans="30:32" x14ac:dyDescent="0.2">
      <c r="AD5717" s="11" t="s">
        <v>10120</v>
      </c>
      <c r="AE5717" s="10" t="s">
        <v>10121</v>
      </c>
      <c r="AF5717" s="10" t="s">
        <v>712</v>
      </c>
    </row>
    <row r="5718" spans="30:32" x14ac:dyDescent="0.2">
      <c r="AD5718" s="11" t="s">
        <v>10122</v>
      </c>
      <c r="AE5718" s="10" t="s">
        <v>10123</v>
      </c>
      <c r="AF5718" s="10" t="s">
        <v>712</v>
      </c>
    </row>
    <row r="5719" spans="30:32" x14ac:dyDescent="0.2">
      <c r="AD5719" s="11" t="s">
        <v>10124</v>
      </c>
      <c r="AE5719" s="10" t="s">
        <v>10125</v>
      </c>
      <c r="AF5719" s="10" t="s">
        <v>712</v>
      </c>
    </row>
    <row r="5720" spans="30:32" x14ac:dyDescent="0.2">
      <c r="AD5720" s="11" t="s">
        <v>10126</v>
      </c>
      <c r="AE5720" s="10" t="s">
        <v>10127</v>
      </c>
      <c r="AF5720" s="10" t="s">
        <v>712</v>
      </c>
    </row>
    <row r="5721" spans="30:32" x14ac:dyDescent="0.2">
      <c r="AD5721" s="11" t="s">
        <v>10128</v>
      </c>
      <c r="AE5721" s="10" t="s">
        <v>10129</v>
      </c>
      <c r="AF5721" s="10" t="s">
        <v>712</v>
      </c>
    </row>
    <row r="5722" spans="30:32" x14ac:dyDescent="0.2">
      <c r="AD5722" s="11" t="s">
        <v>10130</v>
      </c>
      <c r="AE5722" s="10" t="s">
        <v>7891</v>
      </c>
      <c r="AF5722" s="10" t="s">
        <v>712</v>
      </c>
    </row>
    <row r="5723" spans="30:32" x14ac:dyDescent="0.2">
      <c r="AD5723" s="11" t="s">
        <v>10131</v>
      </c>
      <c r="AE5723" s="10" t="s">
        <v>10132</v>
      </c>
      <c r="AF5723" s="10" t="s">
        <v>712</v>
      </c>
    </row>
    <row r="5724" spans="30:32" x14ac:dyDescent="0.2">
      <c r="AD5724" s="11" t="s">
        <v>10133</v>
      </c>
      <c r="AE5724" s="10" t="s">
        <v>10134</v>
      </c>
      <c r="AF5724" s="10" t="s">
        <v>712</v>
      </c>
    </row>
    <row r="5725" spans="30:32" x14ac:dyDescent="0.2">
      <c r="AD5725" s="11" t="s">
        <v>10135</v>
      </c>
      <c r="AE5725" s="10" t="s">
        <v>10136</v>
      </c>
      <c r="AF5725" s="10" t="s">
        <v>712</v>
      </c>
    </row>
    <row r="5726" spans="30:32" x14ac:dyDescent="0.2">
      <c r="AD5726" s="11" t="s">
        <v>10137</v>
      </c>
      <c r="AE5726" s="10" t="s">
        <v>10138</v>
      </c>
      <c r="AF5726" s="10" t="s">
        <v>712</v>
      </c>
    </row>
    <row r="5727" spans="30:32" x14ac:dyDescent="0.2">
      <c r="AD5727" s="11" t="s">
        <v>10139</v>
      </c>
      <c r="AE5727" s="10" t="s">
        <v>10138</v>
      </c>
      <c r="AF5727" s="10" t="s">
        <v>712</v>
      </c>
    </row>
    <row r="5728" spans="30:32" x14ac:dyDescent="0.2">
      <c r="AD5728" s="11" t="s">
        <v>10140</v>
      </c>
      <c r="AE5728" s="10" t="s">
        <v>10141</v>
      </c>
      <c r="AF5728" s="10" t="s">
        <v>712</v>
      </c>
    </row>
    <row r="5729" spans="30:32" x14ac:dyDescent="0.2">
      <c r="AD5729" s="11" t="s">
        <v>10142</v>
      </c>
      <c r="AE5729" s="10" t="s">
        <v>10143</v>
      </c>
      <c r="AF5729" s="10" t="s">
        <v>712</v>
      </c>
    </row>
    <row r="5730" spans="30:32" x14ac:dyDescent="0.2">
      <c r="AD5730" s="11" t="s">
        <v>10144</v>
      </c>
      <c r="AE5730" s="10" t="s">
        <v>10145</v>
      </c>
      <c r="AF5730" s="10" t="s">
        <v>712</v>
      </c>
    </row>
    <row r="5731" spans="30:32" x14ac:dyDescent="0.2">
      <c r="AD5731" s="11" t="s">
        <v>10146</v>
      </c>
      <c r="AE5731" s="10" t="s">
        <v>10147</v>
      </c>
      <c r="AF5731" s="10" t="s">
        <v>712</v>
      </c>
    </row>
    <row r="5732" spans="30:32" x14ac:dyDescent="0.2">
      <c r="AD5732" s="11" t="s">
        <v>10148</v>
      </c>
      <c r="AE5732" s="10" t="s">
        <v>5808</v>
      </c>
      <c r="AF5732" s="10" t="s">
        <v>712</v>
      </c>
    </row>
    <row r="5733" spans="30:32" x14ac:dyDescent="0.2">
      <c r="AD5733" s="11" t="s">
        <v>10149</v>
      </c>
      <c r="AE5733" s="10" t="s">
        <v>10150</v>
      </c>
      <c r="AF5733" s="10" t="s">
        <v>712</v>
      </c>
    </row>
    <row r="5734" spans="30:32" x14ac:dyDescent="0.2">
      <c r="AD5734" s="11" t="s">
        <v>10151</v>
      </c>
      <c r="AE5734" s="10" t="s">
        <v>5031</v>
      </c>
      <c r="AF5734" s="10" t="s">
        <v>712</v>
      </c>
    </row>
    <row r="5735" spans="30:32" x14ac:dyDescent="0.2">
      <c r="AD5735" s="11" t="s">
        <v>10152</v>
      </c>
      <c r="AE5735" s="10" t="s">
        <v>2188</v>
      </c>
      <c r="AF5735" s="10" t="s">
        <v>712</v>
      </c>
    </row>
    <row r="5736" spans="30:32" x14ac:dyDescent="0.2">
      <c r="AD5736" s="11" t="s">
        <v>10153</v>
      </c>
      <c r="AE5736" s="10" t="s">
        <v>10154</v>
      </c>
      <c r="AF5736" s="10" t="s">
        <v>712</v>
      </c>
    </row>
    <row r="5737" spans="30:32" x14ac:dyDescent="0.2">
      <c r="AD5737" s="11" t="s">
        <v>10155</v>
      </c>
      <c r="AE5737" s="10" t="s">
        <v>10156</v>
      </c>
      <c r="AF5737" s="10" t="s">
        <v>712</v>
      </c>
    </row>
    <row r="5738" spans="30:32" x14ac:dyDescent="0.2">
      <c r="AD5738" s="11" t="s">
        <v>10157</v>
      </c>
      <c r="AE5738" s="10" t="s">
        <v>10158</v>
      </c>
      <c r="AF5738" s="10" t="s">
        <v>712</v>
      </c>
    </row>
    <row r="5739" spans="30:32" x14ac:dyDescent="0.2">
      <c r="AD5739" s="11" t="s">
        <v>10159</v>
      </c>
      <c r="AE5739" s="10" t="s">
        <v>10160</v>
      </c>
      <c r="AF5739" s="10" t="s">
        <v>712</v>
      </c>
    </row>
    <row r="5740" spans="30:32" x14ac:dyDescent="0.2">
      <c r="AD5740" s="11" t="s">
        <v>10161</v>
      </c>
      <c r="AE5740" s="10" t="s">
        <v>10162</v>
      </c>
      <c r="AF5740" s="10" t="s">
        <v>712</v>
      </c>
    </row>
    <row r="5741" spans="30:32" x14ac:dyDescent="0.2">
      <c r="AD5741" s="11" t="s">
        <v>10163</v>
      </c>
      <c r="AE5741" s="10" t="s">
        <v>10164</v>
      </c>
      <c r="AF5741" s="10" t="s">
        <v>712</v>
      </c>
    </row>
    <row r="5742" spans="30:32" x14ac:dyDescent="0.2">
      <c r="AD5742" s="11" t="s">
        <v>10165</v>
      </c>
      <c r="AE5742" s="10" t="s">
        <v>10166</v>
      </c>
      <c r="AF5742" s="10" t="s">
        <v>712</v>
      </c>
    </row>
    <row r="5743" spans="30:32" x14ac:dyDescent="0.2">
      <c r="AD5743" s="11" t="s">
        <v>10167</v>
      </c>
      <c r="AE5743" s="10" t="s">
        <v>10168</v>
      </c>
      <c r="AF5743" s="10" t="s">
        <v>712</v>
      </c>
    </row>
    <row r="5744" spans="30:32" x14ac:dyDescent="0.2">
      <c r="AD5744" s="11" t="s">
        <v>10169</v>
      </c>
      <c r="AE5744" s="10" t="s">
        <v>10170</v>
      </c>
      <c r="AF5744" s="10" t="s">
        <v>712</v>
      </c>
    </row>
    <row r="5745" spans="30:32" x14ac:dyDescent="0.2">
      <c r="AD5745" s="11" t="s">
        <v>10171</v>
      </c>
      <c r="AE5745" s="10" t="s">
        <v>10172</v>
      </c>
      <c r="AF5745" s="10" t="s">
        <v>712</v>
      </c>
    </row>
    <row r="5746" spans="30:32" x14ac:dyDescent="0.2">
      <c r="AD5746" s="11" t="s">
        <v>10173</v>
      </c>
      <c r="AE5746" s="10" t="s">
        <v>10174</v>
      </c>
      <c r="AF5746" s="10" t="s">
        <v>712</v>
      </c>
    </row>
    <row r="5747" spans="30:32" x14ac:dyDescent="0.2">
      <c r="AD5747" s="11" t="s">
        <v>10175</v>
      </c>
      <c r="AE5747" s="10" t="s">
        <v>10174</v>
      </c>
      <c r="AF5747" s="10" t="s">
        <v>712</v>
      </c>
    </row>
    <row r="5748" spans="30:32" x14ac:dyDescent="0.2">
      <c r="AD5748" s="11" t="s">
        <v>10176</v>
      </c>
      <c r="AE5748" s="10" t="s">
        <v>10174</v>
      </c>
      <c r="AF5748" s="10" t="s">
        <v>712</v>
      </c>
    </row>
    <row r="5749" spans="30:32" x14ac:dyDescent="0.2">
      <c r="AD5749" s="11" t="s">
        <v>10177</v>
      </c>
      <c r="AE5749" s="10" t="s">
        <v>10174</v>
      </c>
      <c r="AF5749" s="10" t="s">
        <v>712</v>
      </c>
    </row>
    <row r="5750" spans="30:32" x14ac:dyDescent="0.2">
      <c r="AD5750" s="11" t="s">
        <v>10178</v>
      </c>
      <c r="AE5750" s="10" t="s">
        <v>10174</v>
      </c>
      <c r="AF5750" s="10" t="s">
        <v>712</v>
      </c>
    </row>
    <row r="5751" spans="30:32" x14ac:dyDescent="0.2">
      <c r="AD5751" s="11" t="s">
        <v>10179</v>
      </c>
      <c r="AE5751" s="10" t="s">
        <v>10174</v>
      </c>
      <c r="AF5751" s="10" t="s">
        <v>712</v>
      </c>
    </row>
    <row r="5752" spans="30:32" x14ac:dyDescent="0.2">
      <c r="AD5752" s="11" t="s">
        <v>10180</v>
      </c>
      <c r="AE5752" s="10" t="s">
        <v>10174</v>
      </c>
      <c r="AF5752" s="10" t="s">
        <v>712</v>
      </c>
    </row>
    <row r="5753" spans="30:32" x14ac:dyDescent="0.2">
      <c r="AD5753" s="11" t="s">
        <v>10181</v>
      </c>
      <c r="AE5753" s="10" t="s">
        <v>10174</v>
      </c>
      <c r="AF5753" s="10" t="s">
        <v>712</v>
      </c>
    </row>
    <row r="5754" spans="30:32" x14ac:dyDescent="0.2">
      <c r="AD5754" s="11" t="s">
        <v>10182</v>
      </c>
      <c r="AE5754" s="10" t="s">
        <v>10174</v>
      </c>
      <c r="AF5754" s="10" t="s">
        <v>712</v>
      </c>
    </row>
    <row r="5755" spans="30:32" x14ac:dyDescent="0.2">
      <c r="AD5755" s="11" t="s">
        <v>10183</v>
      </c>
      <c r="AE5755" s="10" t="s">
        <v>10174</v>
      </c>
      <c r="AF5755" s="10" t="s">
        <v>712</v>
      </c>
    </row>
    <row r="5756" spans="30:32" x14ac:dyDescent="0.2">
      <c r="AD5756" s="11" t="s">
        <v>10184</v>
      </c>
      <c r="AE5756" s="10" t="s">
        <v>10174</v>
      </c>
      <c r="AF5756" s="10" t="s">
        <v>712</v>
      </c>
    </row>
    <row r="5757" spans="30:32" x14ac:dyDescent="0.2">
      <c r="AD5757" s="11" t="s">
        <v>10185</v>
      </c>
      <c r="AE5757" s="10" t="s">
        <v>10174</v>
      </c>
      <c r="AF5757" s="10" t="s">
        <v>712</v>
      </c>
    </row>
    <row r="5758" spans="30:32" x14ac:dyDescent="0.2">
      <c r="AD5758" s="11" t="s">
        <v>10186</v>
      </c>
      <c r="AE5758" s="10" t="s">
        <v>10174</v>
      </c>
      <c r="AF5758" s="10" t="s">
        <v>712</v>
      </c>
    </row>
    <row r="5759" spans="30:32" x14ac:dyDescent="0.2">
      <c r="AD5759" s="11" t="s">
        <v>10187</v>
      </c>
      <c r="AE5759" s="10" t="s">
        <v>10174</v>
      </c>
      <c r="AF5759" s="10" t="s">
        <v>712</v>
      </c>
    </row>
    <row r="5760" spans="30:32" x14ac:dyDescent="0.2">
      <c r="AD5760" s="11" t="s">
        <v>10188</v>
      </c>
      <c r="AE5760" s="10" t="s">
        <v>10174</v>
      </c>
      <c r="AF5760" s="10" t="s">
        <v>712</v>
      </c>
    </row>
    <row r="5761" spans="30:32" x14ac:dyDescent="0.2">
      <c r="AD5761" s="11" t="s">
        <v>10189</v>
      </c>
      <c r="AE5761" s="10" t="s">
        <v>10174</v>
      </c>
      <c r="AF5761" s="10" t="s">
        <v>712</v>
      </c>
    </row>
    <row r="5762" spans="30:32" x14ac:dyDescent="0.2">
      <c r="AD5762" s="11" t="s">
        <v>10190</v>
      </c>
      <c r="AE5762" s="10" t="s">
        <v>10174</v>
      </c>
      <c r="AF5762" s="10" t="s">
        <v>712</v>
      </c>
    </row>
    <row r="5763" spans="30:32" x14ac:dyDescent="0.2">
      <c r="AD5763" s="11" t="s">
        <v>10191</v>
      </c>
      <c r="AE5763" s="10" t="s">
        <v>10174</v>
      </c>
      <c r="AF5763" s="10" t="s">
        <v>712</v>
      </c>
    </row>
    <row r="5764" spans="30:32" x14ac:dyDescent="0.2">
      <c r="AD5764" s="11" t="s">
        <v>10192</v>
      </c>
      <c r="AE5764" s="10" t="s">
        <v>10174</v>
      </c>
      <c r="AF5764" s="10" t="s">
        <v>712</v>
      </c>
    </row>
    <row r="5765" spans="30:32" x14ac:dyDescent="0.2">
      <c r="AD5765" s="11" t="s">
        <v>10193</v>
      </c>
      <c r="AE5765" s="10" t="s">
        <v>10174</v>
      </c>
      <c r="AF5765" s="10" t="s">
        <v>712</v>
      </c>
    </row>
    <row r="5766" spans="30:32" x14ac:dyDescent="0.2">
      <c r="AD5766" s="11" t="s">
        <v>10194</v>
      </c>
      <c r="AE5766" s="10" t="s">
        <v>10174</v>
      </c>
      <c r="AF5766" s="10" t="s">
        <v>712</v>
      </c>
    </row>
    <row r="5767" spans="30:32" x14ac:dyDescent="0.2">
      <c r="AD5767" s="11" t="s">
        <v>10195</v>
      </c>
      <c r="AE5767" s="10" t="s">
        <v>10174</v>
      </c>
      <c r="AF5767" s="10" t="s">
        <v>712</v>
      </c>
    </row>
    <row r="5768" spans="30:32" x14ac:dyDescent="0.2">
      <c r="AD5768" s="11" t="s">
        <v>10196</v>
      </c>
      <c r="AE5768" s="10" t="s">
        <v>10174</v>
      </c>
      <c r="AF5768" s="10" t="s">
        <v>712</v>
      </c>
    </row>
    <row r="5769" spans="30:32" x14ac:dyDescent="0.2">
      <c r="AD5769" s="11" t="s">
        <v>10197</v>
      </c>
      <c r="AE5769" s="10" t="s">
        <v>10174</v>
      </c>
      <c r="AF5769" s="10" t="s">
        <v>712</v>
      </c>
    </row>
    <row r="5770" spans="30:32" x14ac:dyDescent="0.2">
      <c r="AD5770" s="11" t="s">
        <v>10198</v>
      </c>
      <c r="AE5770" s="10" t="s">
        <v>10174</v>
      </c>
      <c r="AF5770" s="10" t="s">
        <v>712</v>
      </c>
    </row>
    <row r="5771" spans="30:32" x14ac:dyDescent="0.2">
      <c r="AD5771" s="11" t="s">
        <v>10199</v>
      </c>
      <c r="AE5771" s="10" t="s">
        <v>10174</v>
      </c>
      <c r="AF5771" s="10" t="s">
        <v>712</v>
      </c>
    </row>
    <row r="5772" spans="30:32" x14ac:dyDescent="0.2">
      <c r="AD5772" s="11" t="s">
        <v>10200</v>
      </c>
      <c r="AE5772" s="10" t="s">
        <v>10201</v>
      </c>
      <c r="AF5772" s="10" t="s">
        <v>712</v>
      </c>
    </row>
    <row r="5773" spans="30:32" x14ac:dyDescent="0.2">
      <c r="AD5773" s="11" t="s">
        <v>10202</v>
      </c>
      <c r="AE5773" s="10" t="s">
        <v>1172</v>
      </c>
      <c r="AF5773" s="10" t="s">
        <v>712</v>
      </c>
    </row>
    <row r="5774" spans="30:32" x14ac:dyDescent="0.2">
      <c r="AD5774" s="11" t="s">
        <v>10203</v>
      </c>
      <c r="AE5774" s="10" t="s">
        <v>10204</v>
      </c>
      <c r="AF5774" s="10" t="s">
        <v>712</v>
      </c>
    </row>
    <row r="5775" spans="30:32" x14ac:dyDescent="0.2">
      <c r="AD5775" s="11" t="s">
        <v>10205</v>
      </c>
      <c r="AE5775" s="10" t="s">
        <v>10206</v>
      </c>
      <c r="AF5775" s="10" t="s">
        <v>712</v>
      </c>
    </row>
    <row r="5776" spans="30:32" x14ac:dyDescent="0.2">
      <c r="AD5776" s="11" t="s">
        <v>10207</v>
      </c>
      <c r="AE5776" s="10" t="s">
        <v>10208</v>
      </c>
      <c r="AF5776" s="10" t="s">
        <v>712</v>
      </c>
    </row>
    <row r="5777" spans="30:32" x14ac:dyDescent="0.2">
      <c r="AD5777" s="11" t="s">
        <v>10209</v>
      </c>
      <c r="AE5777" s="10" t="s">
        <v>10210</v>
      </c>
      <c r="AF5777" s="10" t="s">
        <v>712</v>
      </c>
    </row>
    <row r="5778" spans="30:32" x14ac:dyDescent="0.2">
      <c r="AD5778" s="11" t="s">
        <v>10211</v>
      </c>
      <c r="AE5778" s="10" t="s">
        <v>10212</v>
      </c>
      <c r="AF5778" s="10" t="s">
        <v>712</v>
      </c>
    </row>
    <row r="5779" spans="30:32" x14ac:dyDescent="0.2">
      <c r="AD5779" s="11" t="s">
        <v>10213</v>
      </c>
      <c r="AE5779" s="10" t="s">
        <v>10214</v>
      </c>
      <c r="AF5779" s="10" t="s">
        <v>712</v>
      </c>
    </row>
    <row r="5780" spans="30:32" x14ac:dyDescent="0.2">
      <c r="AD5780" s="11" t="s">
        <v>10215</v>
      </c>
      <c r="AE5780" s="10" t="s">
        <v>5056</v>
      </c>
      <c r="AF5780" s="10" t="s">
        <v>712</v>
      </c>
    </row>
    <row r="5781" spans="30:32" x14ac:dyDescent="0.2">
      <c r="AD5781" s="11" t="s">
        <v>10216</v>
      </c>
      <c r="AE5781" s="10" t="s">
        <v>10217</v>
      </c>
      <c r="AF5781" s="10" t="s">
        <v>712</v>
      </c>
    </row>
    <row r="5782" spans="30:32" x14ac:dyDescent="0.2">
      <c r="AD5782" s="11" t="s">
        <v>10218</v>
      </c>
      <c r="AE5782" s="10" t="s">
        <v>10219</v>
      </c>
      <c r="AF5782" s="10" t="s">
        <v>712</v>
      </c>
    </row>
    <row r="5783" spans="30:32" x14ac:dyDescent="0.2">
      <c r="AD5783" s="11" t="s">
        <v>10220</v>
      </c>
      <c r="AE5783" s="10" t="s">
        <v>2198</v>
      </c>
      <c r="AF5783" s="10" t="s">
        <v>712</v>
      </c>
    </row>
    <row r="5784" spans="30:32" x14ac:dyDescent="0.2">
      <c r="AD5784" s="11" t="s">
        <v>10221</v>
      </c>
      <c r="AE5784" s="10" t="s">
        <v>10222</v>
      </c>
      <c r="AF5784" s="10" t="s">
        <v>712</v>
      </c>
    </row>
    <row r="5785" spans="30:32" x14ac:dyDescent="0.2">
      <c r="AD5785" s="11" t="s">
        <v>10223</v>
      </c>
      <c r="AE5785" s="10" t="s">
        <v>10224</v>
      </c>
      <c r="AF5785" s="10" t="s">
        <v>712</v>
      </c>
    </row>
    <row r="5786" spans="30:32" x14ac:dyDescent="0.2">
      <c r="AD5786" s="11" t="s">
        <v>10225</v>
      </c>
      <c r="AE5786" s="10" t="s">
        <v>10226</v>
      </c>
      <c r="AF5786" s="10" t="s">
        <v>712</v>
      </c>
    </row>
    <row r="5787" spans="30:32" x14ac:dyDescent="0.2">
      <c r="AD5787" s="11" t="s">
        <v>10227</v>
      </c>
      <c r="AE5787" s="10" t="s">
        <v>10228</v>
      </c>
      <c r="AF5787" s="10" t="s">
        <v>712</v>
      </c>
    </row>
    <row r="5788" spans="30:32" x14ac:dyDescent="0.2">
      <c r="AD5788" s="11" t="s">
        <v>10229</v>
      </c>
      <c r="AE5788" s="10" t="s">
        <v>10230</v>
      </c>
      <c r="AF5788" s="10" t="s">
        <v>712</v>
      </c>
    </row>
    <row r="5789" spans="30:32" x14ac:dyDescent="0.2">
      <c r="AD5789" s="11" t="s">
        <v>10231</v>
      </c>
      <c r="AE5789" s="10" t="s">
        <v>10232</v>
      </c>
      <c r="AF5789" s="10" t="s">
        <v>712</v>
      </c>
    </row>
    <row r="5790" spans="30:32" x14ac:dyDescent="0.2">
      <c r="AD5790" s="11" t="s">
        <v>10233</v>
      </c>
      <c r="AE5790" s="10" t="s">
        <v>10234</v>
      </c>
      <c r="AF5790" s="10" t="s">
        <v>712</v>
      </c>
    </row>
    <row r="5791" spans="30:32" x14ac:dyDescent="0.2">
      <c r="AD5791" s="11" t="s">
        <v>10235</v>
      </c>
      <c r="AE5791" s="10" t="s">
        <v>10236</v>
      </c>
      <c r="AF5791" s="10" t="s">
        <v>712</v>
      </c>
    </row>
    <row r="5792" spans="30:32" x14ac:dyDescent="0.2">
      <c r="AD5792" s="11" t="s">
        <v>10237</v>
      </c>
      <c r="AE5792" s="10" t="s">
        <v>10238</v>
      </c>
      <c r="AF5792" s="10" t="s">
        <v>712</v>
      </c>
    </row>
    <row r="5793" spans="30:32" x14ac:dyDescent="0.2">
      <c r="AD5793" s="11" t="s">
        <v>10239</v>
      </c>
      <c r="AE5793" s="10" t="s">
        <v>10240</v>
      </c>
      <c r="AF5793" s="10" t="s">
        <v>712</v>
      </c>
    </row>
    <row r="5794" spans="30:32" x14ac:dyDescent="0.2">
      <c r="AD5794" s="11" t="s">
        <v>10241</v>
      </c>
      <c r="AE5794" s="10" t="s">
        <v>10242</v>
      </c>
      <c r="AF5794" s="10" t="s">
        <v>712</v>
      </c>
    </row>
    <row r="5795" spans="30:32" x14ac:dyDescent="0.2">
      <c r="AD5795" s="11" t="s">
        <v>10243</v>
      </c>
      <c r="AE5795" s="10" t="s">
        <v>10244</v>
      </c>
      <c r="AF5795" s="10" t="s">
        <v>712</v>
      </c>
    </row>
    <row r="5796" spans="30:32" x14ac:dyDescent="0.2">
      <c r="AD5796" s="11" t="s">
        <v>10245</v>
      </c>
      <c r="AE5796" s="10" t="s">
        <v>10246</v>
      </c>
      <c r="AF5796" s="10" t="s">
        <v>712</v>
      </c>
    </row>
    <row r="5797" spans="30:32" x14ac:dyDescent="0.2">
      <c r="AD5797" s="11" t="s">
        <v>10247</v>
      </c>
      <c r="AE5797" s="10" t="s">
        <v>9220</v>
      </c>
      <c r="AF5797" s="10" t="s">
        <v>712</v>
      </c>
    </row>
    <row r="5798" spans="30:32" x14ac:dyDescent="0.2">
      <c r="AD5798" s="11" t="s">
        <v>10248</v>
      </c>
      <c r="AE5798" s="10" t="s">
        <v>10249</v>
      </c>
      <c r="AF5798" s="10" t="s">
        <v>712</v>
      </c>
    </row>
    <row r="5799" spans="30:32" x14ac:dyDescent="0.2">
      <c r="AD5799" s="11" t="s">
        <v>10250</v>
      </c>
      <c r="AE5799" s="10" t="s">
        <v>10251</v>
      </c>
      <c r="AF5799" s="10" t="s">
        <v>712</v>
      </c>
    </row>
    <row r="5800" spans="30:32" x14ac:dyDescent="0.2">
      <c r="AD5800" s="11" t="s">
        <v>10252</v>
      </c>
      <c r="AE5800" s="10" t="s">
        <v>1676</v>
      </c>
      <c r="AF5800" s="10" t="s">
        <v>712</v>
      </c>
    </row>
    <row r="5801" spans="30:32" x14ac:dyDescent="0.2">
      <c r="AD5801" s="11" t="s">
        <v>10253</v>
      </c>
      <c r="AE5801" s="10" t="s">
        <v>10254</v>
      </c>
      <c r="AF5801" s="10" t="s">
        <v>712</v>
      </c>
    </row>
    <row r="5802" spans="30:32" x14ac:dyDescent="0.2">
      <c r="AD5802" s="11" t="s">
        <v>10255</v>
      </c>
      <c r="AE5802" s="10" t="s">
        <v>9223</v>
      </c>
      <c r="AF5802" s="10" t="s">
        <v>712</v>
      </c>
    </row>
    <row r="5803" spans="30:32" x14ac:dyDescent="0.2">
      <c r="AD5803" s="11" t="s">
        <v>10256</v>
      </c>
      <c r="AE5803" s="10" t="s">
        <v>2215</v>
      </c>
      <c r="AF5803" s="10" t="s">
        <v>712</v>
      </c>
    </row>
    <row r="5804" spans="30:32" x14ac:dyDescent="0.2">
      <c r="AD5804" s="11" t="s">
        <v>10257</v>
      </c>
      <c r="AE5804" s="10" t="s">
        <v>2217</v>
      </c>
      <c r="AF5804" s="10" t="s">
        <v>712</v>
      </c>
    </row>
    <row r="5805" spans="30:32" x14ac:dyDescent="0.2">
      <c r="AD5805" s="11" t="s">
        <v>10258</v>
      </c>
      <c r="AE5805" s="10" t="s">
        <v>2733</v>
      </c>
      <c r="AF5805" s="10" t="s">
        <v>712</v>
      </c>
    </row>
    <row r="5806" spans="30:32" x14ac:dyDescent="0.2">
      <c r="AD5806" s="11" t="s">
        <v>10259</v>
      </c>
      <c r="AE5806" s="10" t="s">
        <v>10260</v>
      </c>
      <c r="AF5806" s="10" t="s">
        <v>712</v>
      </c>
    </row>
    <row r="5807" spans="30:32" x14ac:dyDescent="0.2">
      <c r="AD5807" s="11" t="s">
        <v>10261</v>
      </c>
      <c r="AE5807" s="10" t="s">
        <v>10262</v>
      </c>
      <c r="AF5807" s="10" t="s">
        <v>712</v>
      </c>
    </row>
    <row r="5808" spans="30:32" x14ac:dyDescent="0.2">
      <c r="AD5808" s="11" t="s">
        <v>10263</v>
      </c>
      <c r="AE5808" s="10" t="s">
        <v>10264</v>
      </c>
      <c r="AF5808" s="10" t="s">
        <v>712</v>
      </c>
    </row>
    <row r="5809" spans="30:32" x14ac:dyDescent="0.2">
      <c r="AD5809" s="11" t="s">
        <v>10265</v>
      </c>
      <c r="AE5809" s="10" t="s">
        <v>10266</v>
      </c>
      <c r="AF5809" s="10" t="s">
        <v>712</v>
      </c>
    </row>
    <row r="5810" spans="30:32" x14ac:dyDescent="0.2">
      <c r="AD5810" s="11" t="s">
        <v>10267</v>
      </c>
      <c r="AE5810" s="10" t="s">
        <v>10268</v>
      </c>
      <c r="AF5810" s="10" t="s">
        <v>712</v>
      </c>
    </row>
    <row r="5811" spans="30:32" x14ac:dyDescent="0.2">
      <c r="AD5811" s="11" t="s">
        <v>10269</v>
      </c>
      <c r="AE5811" s="10" t="s">
        <v>10270</v>
      </c>
      <c r="AF5811" s="10" t="s">
        <v>712</v>
      </c>
    </row>
    <row r="5812" spans="30:32" x14ac:dyDescent="0.2">
      <c r="AD5812" s="11" t="s">
        <v>10271</v>
      </c>
      <c r="AE5812" s="10" t="s">
        <v>2230</v>
      </c>
      <c r="AF5812" s="10" t="s">
        <v>712</v>
      </c>
    </row>
    <row r="5813" spans="30:32" x14ac:dyDescent="0.2">
      <c r="AD5813" s="11" t="s">
        <v>10272</v>
      </c>
      <c r="AE5813" s="10" t="s">
        <v>10273</v>
      </c>
      <c r="AF5813" s="10" t="s">
        <v>712</v>
      </c>
    </row>
    <row r="5814" spans="30:32" x14ac:dyDescent="0.2">
      <c r="AD5814" s="11" t="s">
        <v>10274</v>
      </c>
      <c r="AE5814" s="10" t="s">
        <v>10275</v>
      </c>
      <c r="AF5814" s="10" t="s">
        <v>712</v>
      </c>
    </row>
    <row r="5815" spans="30:32" x14ac:dyDescent="0.2">
      <c r="AD5815" s="11" t="s">
        <v>10276</v>
      </c>
      <c r="AE5815" s="10" t="s">
        <v>1712</v>
      </c>
      <c r="AF5815" s="10" t="s">
        <v>712</v>
      </c>
    </row>
    <row r="5816" spans="30:32" x14ac:dyDescent="0.2">
      <c r="AD5816" s="11" t="s">
        <v>10277</v>
      </c>
      <c r="AE5816" s="10" t="s">
        <v>10278</v>
      </c>
      <c r="AF5816" s="10" t="s">
        <v>712</v>
      </c>
    </row>
    <row r="5817" spans="30:32" x14ac:dyDescent="0.2">
      <c r="AD5817" s="11" t="s">
        <v>10279</v>
      </c>
      <c r="AE5817" s="10" t="s">
        <v>10280</v>
      </c>
      <c r="AF5817" s="10" t="s">
        <v>712</v>
      </c>
    </row>
    <row r="5818" spans="30:32" x14ac:dyDescent="0.2">
      <c r="AD5818" s="11" t="s">
        <v>10281</v>
      </c>
      <c r="AE5818" s="10" t="s">
        <v>10282</v>
      </c>
      <c r="AF5818" s="10" t="s">
        <v>712</v>
      </c>
    </row>
    <row r="5819" spans="30:32" x14ac:dyDescent="0.2">
      <c r="AD5819" s="11" t="s">
        <v>10283</v>
      </c>
      <c r="AE5819" s="10" t="s">
        <v>10284</v>
      </c>
      <c r="AF5819" s="10" t="s">
        <v>712</v>
      </c>
    </row>
    <row r="5820" spans="30:32" x14ac:dyDescent="0.2">
      <c r="AD5820" s="11" t="s">
        <v>10285</v>
      </c>
      <c r="AE5820" s="10" t="s">
        <v>10286</v>
      </c>
      <c r="AF5820" s="10" t="s">
        <v>712</v>
      </c>
    </row>
    <row r="5821" spans="30:32" x14ac:dyDescent="0.2">
      <c r="AD5821" s="11" t="s">
        <v>10287</v>
      </c>
      <c r="AE5821" s="10" t="s">
        <v>10288</v>
      </c>
      <c r="AF5821" s="10" t="s">
        <v>712</v>
      </c>
    </row>
    <row r="5822" spans="30:32" x14ac:dyDescent="0.2">
      <c r="AD5822" s="11" t="s">
        <v>10289</v>
      </c>
      <c r="AE5822" s="10" t="s">
        <v>10290</v>
      </c>
      <c r="AF5822" s="10" t="s">
        <v>712</v>
      </c>
    </row>
    <row r="5823" spans="30:32" x14ac:dyDescent="0.2">
      <c r="AD5823" s="11" t="s">
        <v>10291</v>
      </c>
      <c r="AE5823" s="10" t="s">
        <v>10292</v>
      </c>
      <c r="AF5823" s="10" t="s">
        <v>712</v>
      </c>
    </row>
    <row r="5824" spans="30:32" x14ac:dyDescent="0.2">
      <c r="AD5824" s="11" t="s">
        <v>10293</v>
      </c>
      <c r="AE5824" s="10" t="s">
        <v>10294</v>
      </c>
      <c r="AF5824" s="10" t="s">
        <v>712</v>
      </c>
    </row>
    <row r="5825" spans="30:32" x14ac:dyDescent="0.2">
      <c r="AD5825" s="11" t="s">
        <v>10295</v>
      </c>
      <c r="AE5825" s="10" t="s">
        <v>10296</v>
      </c>
      <c r="AF5825" s="10" t="s">
        <v>712</v>
      </c>
    </row>
    <row r="5826" spans="30:32" x14ac:dyDescent="0.2">
      <c r="AD5826" s="11" t="s">
        <v>10297</v>
      </c>
      <c r="AE5826" s="10" t="s">
        <v>10298</v>
      </c>
      <c r="AF5826" s="10" t="s">
        <v>712</v>
      </c>
    </row>
    <row r="5827" spans="30:32" x14ac:dyDescent="0.2">
      <c r="AD5827" s="11" t="s">
        <v>10299</v>
      </c>
      <c r="AE5827" s="10" t="s">
        <v>10300</v>
      </c>
      <c r="AF5827" s="10" t="s">
        <v>712</v>
      </c>
    </row>
    <row r="5828" spans="30:32" x14ac:dyDescent="0.2">
      <c r="AD5828" s="11" t="s">
        <v>10301</v>
      </c>
      <c r="AE5828" s="10" t="s">
        <v>10302</v>
      </c>
      <c r="AF5828" s="10" t="s">
        <v>712</v>
      </c>
    </row>
    <row r="5829" spans="30:32" x14ac:dyDescent="0.2">
      <c r="AD5829" s="11" t="s">
        <v>10303</v>
      </c>
      <c r="AE5829" s="10" t="s">
        <v>2239</v>
      </c>
      <c r="AF5829" s="10" t="s">
        <v>712</v>
      </c>
    </row>
    <row r="5830" spans="30:32" x14ac:dyDescent="0.2">
      <c r="AD5830" s="11" t="s">
        <v>10304</v>
      </c>
      <c r="AE5830" s="10" t="s">
        <v>10305</v>
      </c>
      <c r="AF5830" s="10" t="s">
        <v>712</v>
      </c>
    </row>
    <row r="5831" spans="30:32" x14ac:dyDescent="0.2">
      <c r="AD5831" s="11" t="s">
        <v>10306</v>
      </c>
      <c r="AE5831" s="10" t="s">
        <v>10307</v>
      </c>
      <c r="AF5831" s="10" t="s">
        <v>712</v>
      </c>
    </row>
    <row r="5832" spans="30:32" x14ac:dyDescent="0.2">
      <c r="AD5832" s="11" t="s">
        <v>10308</v>
      </c>
      <c r="AE5832" s="10" t="s">
        <v>3495</v>
      </c>
      <c r="AF5832" s="10" t="s">
        <v>712</v>
      </c>
    </row>
    <row r="5833" spans="30:32" x14ac:dyDescent="0.2">
      <c r="AD5833" s="11" t="s">
        <v>10309</v>
      </c>
      <c r="AE5833" s="10" t="s">
        <v>10310</v>
      </c>
      <c r="AF5833" s="10" t="s">
        <v>712</v>
      </c>
    </row>
    <row r="5834" spans="30:32" x14ac:dyDescent="0.2">
      <c r="AD5834" s="11" t="s">
        <v>10311</v>
      </c>
      <c r="AE5834" s="10" t="s">
        <v>10310</v>
      </c>
      <c r="AF5834" s="10" t="s">
        <v>712</v>
      </c>
    </row>
    <row r="5835" spans="30:32" x14ac:dyDescent="0.2">
      <c r="AD5835" s="11" t="s">
        <v>10312</v>
      </c>
      <c r="AE5835" s="10" t="s">
        <v>10310</v>
      </c>
      <c r="AF5835" s="10" t="s">
        <v>712</v>
      </c>
    </row>
    <row r="5836" spans="30:32" x14ac:dyDescent="0.2">
      <c r="AD5836" s="11" t="s">
        <v>10313</v>
      </c>
      <c r="AE5836" s="10" t="s">
        <v>2243</v>
      </c>
      <c r="AF5836" s="10" t="s">
        <v>712</v>
      </c>
    </row>
    <row r="5837" spans="30:32" x14ac:dyDescent="0.2">
      <c r="AD5837" s="11" t="s">
        <v>10314</v>
      </c>
      <c r="AE5837" s="10" t="s">
        <v>10315</v>
      </c>
      <c r="AF5837" s="10" t="s">
        <v>712</v>
      </c>
    </row>
    <row r="5838" spans="30:32" x14ac:dyDescent="0.2">
      <c r="AD5838" s="11" t="s">
        <v>10316</v>
      </c>
      <c r="AE5838" s="10" t="s">
        <v>10317</v>
      </c>
      <c r="AF5838" s="10" t="s">
        <v>712</v>
      </c>
    </row>
    <row r="5839" spans="30:32" x14ac:dyDescent="0.2">
      <c r="AD5839" s="11" t="s">
        <v>10318</v>
      </c>
      <c r="AE5839" s="10" t="s">
        <v>10319</v>
      </c>
      <c r="AF5839" s="10" t="s">
        <v>712</v>
      </c>
    </row>
    <row r="5840" spans="30:32" x14ac:dyDescent="0.2">
      <c r="AD5840" s="11" t="s">
        <v>10320</v>
      </c>
      <c r="AE5840" s="10" t="s">
        <v>4561</v>
      </c>
      <c r="AF5840" s="10" t="s">
        <v>712</v>
      </c>
    </row>
    <row r="5841" spans="30:32" x14ac:dyDescent="0.2">
      <c r="AD5841" s="11" t="s">
        <v>10321</v>
      </c>
      <c r="AE5841" s="10" t="s">
        <v>1693</v>
      </c>
      <c r="AF5841" s="10" t="s">
        <v>712</v>
      </c>
    </row>
    <row r="5842" spans="30:32" x14ac:dyDescent="0.2">
      <c r="AD5842" s="11" t="s">
        <v>10322</v>
      </c>
      <c r="AE5842" s="10" t="s">
        <v>10323</v>
      </c>
      <c r="AF5842" s="10" t="s">
        <v>712</v>
      </c>
    </row>
    <row r="5843" spans="30:32" x14ac:dyDescent="0.2">
      <c r="AD5843" s="11" t="s">
        <v>10324</v>
      </c>
      <c r="AE5843" s="10" t="s">
        <v>10325</v>
      </c>
      <c r="AF5843" s="10" t="s">
        <v>712</v>
      </c>
    </row>
    <row r="5844" spans="30:32" x14ac:dyDescent="0.2">
      <c r="AD5844" s="11" t="s">
        <v>10326</v>
      </c>
      <c r="AE5844" s="10" t="s">
        <v>10327</v>
      </c>
      <c r="AF5844" s="10" t="s">
        <v>712</v>
      </c>
    </row>
    <row r="5845" spans="30:32" x14ac:dyDescent="0.2">
      <c r="AD5845" s="11" t="s">
        <v>10328</v>
      </c>
      <c r="AE5845" s="10" t="s">
        <v>2258</v>
      </c>
      <c r="AF5845" s="10" t="s">
        <v>712</v>
      </c>
    </row>
    <row r="5846" spans="30:32" x14ac:dyDescent="0.2">
      <c r="AD5846" s="11" t="s">
        <v>10329</v>
      </c>
      <c r="AE5846" s="10" t="s">
        <v>10330</v>
      </c>
      <c r="AF5846" s="10" t="s">
        <v>712</v>
      </c>
    </row>
    <row r="5847" spans="30:32" x14ac:dyDescent="0.2">
      <c r="AD5847" s="11" t="s">
        <v>10331</v>
      </c>
      <c r="AE5847" s="10" t="s">
        <v>3023</v>
      </c>
      <c r="AF5847" s="10" t="s">
        <v>712</v>
      </c>
    </row>
    <row r="5848" spans="30:32" x14ac:dyDescent="0.2">
      <c r="AD5848" s="11" t="s">
        <v>10332</v>
      </c>
      <c r="AE5848" s="10" t="s">
        <v>10333</v>
      </c>
      <c r="AF5848" s="10" t="s">
        <v>712</v>
      </c>
    </row>
    <row r="5849" spans="30:32" x14ac:dyDescent="0.2">
      <c r="AD5849" s="11" t="s">
        <v>10334</v>
      </c>
      <c r="AE5849" s="10" t="s">
        <v>10335</v>
      </c>
      <c r="AF5849" s="10" t="s">
        <v>712</v>
      </c>
    </row>
    <row r="5850" spans="30:32" x14ac:dyDescent="0.2">
      <c r="AD5850" s="11" t="s">
        <v>10336</v>
      </c>
      <c r="AE5850" s="10" t="s">
        <v>7459</v>
      </c>
      <c r="AF5850" s="10" t="s">
        <v>712</v>
      </c>
    </row>
    <row r="5851" spans="30:32" x14ac:dyDescent="0.2">
      <c r="AD5851" s="11" t="s">
        <v>10337</v>
      </c>
      <c r="AE5851" s="10" t="s">
        <v>10338</v>
      </c>
      <c r="AF5851" s="10" t="s">
        <v>712</v>
      </c>
    </row>
    <row r="5852" spans="30:32" x14ac:dyDescent="0.2">
      <c r="AD5852" s="11" t="s">
        <v>10339</v>
      </c>
      <c r="AE5852" s="10" t="s">
        <v>10340</v>
      </c>
      <c r="AF5852" s="10" t="s">
        <v>712</v>
      </c>
    </row>
    <row r="5853" spans="30:32" x14ac:dyDescent="0.2">
      <c r="AD5853" s="11" t="s">
        <v>10341</v>
      </c>
      <c r="AE5853" s="10" t="s">
        <v>10342</v>
      </c>
      <c r="AF5853" s="10" t="s">
        <v>712</v>
      </c>
    </row>
    <row r="5854" spans="30:32" x14ac:dyDescent="0.2">
      <c r="AD5854" s="11" t="s">
        <v>10343</v>
      </c>
      <c r="AE5854" s="10" t="s">
        <v>10344</v>
      </c>
      <c r="AF5854" s="10" t="s">
        <v>712</v>
      </c>
    </row>
    <row r="5855" spans="30:32" x14ac:dyDescent="0.2">
      <c r="AD5855" s="11" t="s">
        <v>10345</v>
      </c>
      <c r="AE5855" s="10" t="s">
        <v>10346</v>
      </c>
      <c r="AF5855" s="10" t="s">
        <v>712</v>
      </c>
    </row>
    <row r="5856" spans="30:32" x14ac:dyDescent="0.2">
      <c r="AD5856" s="11" t="s">
        <v>10347</v>
      </c>
      <c r="AE5856" s="10" t="s">
        <v>10348</v>
      </c>
      <c r="AF5856" s="10" t="s">
        <v>712</v>
      </c>
    </row>
    <row r="5857" spans="30:32" x14ac:dyDescent="0.2">
      <c r="AD5857" s="11" t="s">
        <v>10349</v>
      </c>
      <c r="AE5857" s="10" t="s">
        <v>10350</v>
      </c>
      <c r="AF5857" s="10" t="s">
        <v>712</v>
      </c>
    </row>
    <row r="5858" spans="30:32" x14ac:dyDescent="0.2">
      <c r="AD5858" s="11" t="s">
        <v>10351</v>
      </c>
      <c r="AE5858" s="10" t="s">
        <v>10352</v>
      </c>
      <c r="AF5858" s="10" t="s">
        <v>712</v>
      </c>
    </row>
    <row r="5859" spans="30:32" x14ac:dyDescent="0.2">
      <c r="AD5859" s="11" t="s">
        <v>10353</v>
      </c>
      <c r="AE5859" s="10" t="s">
        <v>10354</v>
      </c>
      <c r="AF5859" s="10" t="s">
        <v>712</v>
      </c>
    </row>
    <row r="5860" spans="30:32" x14ac:dyDescent="0.2">
      <c r="AD5860" s="11" t="s">
        <v>10355</v>
      </c>
      <c r="AE5860" s="10" t="s">
        <v>10356</v>
      </c>
      <c r="AF5860" s="10" t="s">
        <v>712</v>
      </c>
    </row>
    <row r="5861" spans="30:32" x14ac:dyDescent="0.2">
      <c r="AD5861" s="11" t="s">
        <v>10357</v>
      </c>
      <c r="AE5861" s="10" t="s">
        <v>10358</v>
      </c>
      <c r="AF5861" s="10" t="s">
        <v>712</v>
      </c>
    </row>
    <row r="5862" spans="30:32" x14ac:dyDescent="0.2">
      <c r="AD5862" s="11" t="s">
        <v>10359</v>
      </c>
      <c r="AE5862" s="10" t="s">
        <v>10360</v>
      </c>
      <c r="AF5862" s="10" t="s">
        <v>712</v>
      </c>
    </row>
    <row r="5863" spans="30:32" x14ac:dyDescent="0.2">
      <c r="AD5863" s="11" t="s">
        <v>10361</v>
      </c>
      <c r="AE5863" s="10" t="s">
        <v>5140</v>
      </c>
      <c r="AF5863" s="10" t="s">
        <v>712</v>
      </c>
    </row>
    <row r="5864" spans="30:32" x14ac:dyDescent="0.2">
      <c r="AD5864" s="11" t="s">
        <v>10362</v>
      </c>
      <c r="AE5864" s="10" t="s">
        <v>10363</v>
      </c>
      <c r="AF5864" s="10" t="s">
        <v>712</v>
      </c>
    </row>
    <row r="5865" spans="30:32" x14ac:dyDescent="0.2">
      <c r="AD5865" s="11" t="s">
        <v>10364</v>
      </c>
      <c r="AE5865" s="10" t="s">
        <v>1722</v>
      </c>
      <c r="AF5865" s="10" t="s">
        <v>712</v>
      </c>
    </row>
    <row r="5866" spans="30:32" x14ac:dyDescent="0.2">
      <c r="AD5866" s="11" t="s">
        <v>10365</v>
      </c>
      <c r="AE5866" s="10" t="s">
        <v>10366</v>
      </c>
      <c r="AF5866" s="10" t="s">
        <v>712</v>
      </c>
    </row>
    <row r="5867" spans="30:32" x14ac:dyDescent="0.2">
      <c r="AD5867" s="11" t="s">
        <v>10367</v>
      </c>
      <c r="AE5867" s="10" t="s">
        <v>10368</v>
      </c>
      <c r="AF5867" s="10" t="s">
        <v>712</v>
      </c>
    </row>
    <row r="5868" spans="30:32" x14ac:dyDescent="0.2">
      <c r="AD5868" s="11" t="s">
        <v>10369</v>
      </c>
      <c r="AE5868" s="10" t="s">
        <v>10370</v>
      </c>
      <c r="AF5868" s="10" t="s">
        <v>712</v>
      </c>
    </row>
    <row r="5869" spans="30:32" x14ac:dyDescent="0.2">
      <c r="AD5869" s="11" t="s">
        <v>10371</v>
      </c>
      <c r="AE5869" s="10" t="s">
        <v>10372</v>
      </c>
      <c r="AF5869" s="10" t="s">
        <v>712</v>
      </c>
    </row>
    <row r="5870" spans="30:32" x14ac:dyDescent="0.2">
      <c r="AD5870" s="11" t="s">
        <v>10373</v>
      </c>
      <c r="AE5870" s="10" t="s">
        <v>10374</v>
      </c>
      <c r="AF5870" s="10" t="s">
        <v>712</v>
      </c>
    </row>
    <row r="5871" spans="30:32" x14ac:dyDescent="0.2">
      <c r="AD5871" s="11" t="s">
        <v>10375</v>
      </c>
      <c r="AE5871" s="10" t="s">
        <v>10376</v>
      </c>
      <c r="AF5871" s="10" t="s">
        <v>712</v>
      </c>
    </row>
    <row r="5872" spans="30:32" x14ac:dyDescent="0.2">
      <c r="AD5872" s="11" t="s">
        <v>10377</v>
      </c>
      <c r="AE5872" s="10" t="s">
        <v>10378</v>
      </c>
      <c r="AF5872" s="10" t="s">
        <v>712</v>
      </c>
    </row>
    <row r="5873" spans="30:32" x14ac:dyDescent="0.2">
      <c r="AD5873" s="11" t="s">
        <v>10379</v>
      </c>
      <c r="AE5873" s="10" t="s">
        <v>10380</v>
      </c>
      <c r="AF5873" s="10" t="s">
        <v>712</v>
      </c>
    </row>
    <row r="5874" spans="30:32" x14ac:dyDescent="0.2">
      <c r="AD5874" s="11" t="s">
        <v>10381</v>
      </c>
      <c r="AE5874" s="10" t="s">
        <v>10382</v>
      </c>
      <c r="AF5874" s="10" t="s">
        <v>712</v>
      </c>
    </row>
    <row r="5875" spans="30:32" x14ac:dyDescent="0.2">
      <c r="AD5875" s="11" t="s">
        <v>10383</v>
      </c>
      <c r="AE5875" s="10" t="s">
        <v>8593</v>
      </c>
      <c r="AF5875" s="10" t="s">
        <v>712</v>
      </c>
    </row>
    <row r="5876" spans="30:32" x14ac:dyDescent="0.2">
      <c r="AD5876" s="11" t="s">
        <v>10384</v>
      </c>
      <c r="AE5876" s="10" t="s">
        <v>10385</v>
      </c>
      <c r="AF5876" s="10" t="s">
        <v>712</v>
      </c>
    </row>
    <row r="5877" spans="30:32" x14ac:dyDescent="0.2">
      <c r="AD5877" s="11" t="s">
        <v>10386</v>
      </c>
      <c r="AE5877" s="10" t="s">
        <v>10387</v>
      </c>
      <c r="AF5877" s="10" t="s">
        <v>712</v>
      </c>
    </row>
    <row r="5878" spans="30:32" x14ac:dyDescent="0.2">
      <c r="AD5878" s="11" t="s">
        <v>10388</v>
      </c>
      <c r="AE5878" s="10" t="s">
        <v>8295</v>
      </c>
      <c r="AF5878" s="10" t="s">
        <v>712</v>
      </c>
    </row>
    <row r="5879" spans="30:32" x14ac:dyDescent="0.2">
      <c r="AD5879" s="11" t="s">
        <v>10389</v>
      </c>
      <c r="AE5879" s="10" t="s">
        <v>10390</v>
      </c>
      <c r="AF5879" s="10" t="s">
        <v>712</v>
      </c>
    </row>
    <row r="5880" spans="30:32" x14ac:dyDescent="0.2">
      <c r="AD5880" s="11" t="s">
        <v>10391</v>
      </c>
      <c r="AE5880" s="10" t="s">
        <v>10390</v>
      </c>
      <c r="AF5880" s="10" t="s">
        <v>712</v>
      </c>
    </row>
    <row r="5881" spans="30:32" x14ac:dyDescent="0.2">
      <c r="AD5881" s="11" t="s">
        <v>10392</v>
      </c>
      <c r="AE5881" s="10" t="s">
        <v>10393</v>
      </c>
      <c r="AF5881" s="10" t="s">
        <v>712</v>
      </c>
    </row>
    <row r="5882" spans="30:32" x14ac:dyDescent="0.2">
      <c r="AD5882" s="11" t="s">
        <v>10394</v>
      </c>
      <c r="AE5882" s="10" t="s">
        <v>10395</v>
      </c>
      <c r="AF5882" s="10" t="s">
        <v>712</v>
      </c>
    </row>
    <row r="5883" spans="30:32" x14ac:dyDescent="0.2">
      <c r="AD5883" s="11" t="s">
        <v>10396</v>
      </c>
      <c r="AE5883" s="10" t="s">
        <v>10397</v>
      </c>
      <c r="AF5883" s="10" t="s">
        <v>712</v>
      </c>
    </row>
    <row r="5884" spans="30:32" x14ac:dyDescent="0.2">
      <c r="AD5884" s="11" t="s">
        <v>10398</v>
      </c>
      <c r="AE5884" s="10" t="s">
        <v>10397</v>
      </c>
      <c r="AF5884" s="10" t="s">
        <v>712</v>
      </c>
    </row>
    <row r="5885" spans="30:32" x14ac:dyDescent="0.2">
      <c r="AD5885" s="11" t="s">
        <v>10399</v>
      </c>
      <c r="AE5885" s="10" t="s">
        <v>10400</v>
      </c>
      <c r="AF5885" s="10" t="s">
        <v>712</v>
      </c>
    </row>
    <row r="5886" spans="30:32" x14ac:dyDescent="0.2">
      <c r="AD5886" s="11" t="s">
        <v>10401</v>
      </c>
      <c r="AE5886" s="10" t="s">
        <v>10402</v>
      </c>
      <c r="AF5886" s="10" t="s">
        <v>712</v>
      </c>
    </row>
    <row r="5887" spans="30:32" x14ac:dyDescent="0.2">
      <c r="AD5887" s="11" t="s">
        <v>10403</v>
      </c>
      <c r="AE5887" s="10" t="s">
        <v>1339</v>
      </c>
      <c r="AF5887" s="10" t="s">
        <v>712</v>
      </c>
    </row>
    <row r="5888" spans="30:32" x14ac:dyDescent="0.2">
      <c r="AD5888" s="11" t="s">
        <v>10404</v>
      </c>
      <c r="AE5888" s="10" t="s">
        <v>10405</v>
      </c>
      <c r="AF5888" s="10" t="s">
        <v>712</v>
      </c>
    </row>
    <row r="5889" spans="30:32" x14ac:dyDescent="0.2">
      <c r="AD5889" s="11" t="s">
        <v>10406</v>
      </c>
      <c r="AE5889" s="10" t="s">
        <v>10407</v>
      </c>
      <c r="AF5889" s="10" t="s">
        <v>712</v>
      </c>
    </row>
    <row r="5890" spans="30:32" x14ac:dyDescent="0.2">
      <c r="AD5890" s="11" t="s">
        <v>10408</v>
      </c>
      <c r="AE5890" s="10" t="s">
        <v>10409</v>
      </c>
      <c r="AF5890" s="10" t="s">
        <v>712</v>
      </c>
    </row>
    <row r="5891" spans="30:32" x14ac:dyDescent="0.2">
      <c r="AD5891" s="11" t="s">
        <v>10410</v>
      </c>
      <c r="AE5891" s="10" t="s">
        <v>10411</v>
      </c>
      <c r="AF5891" s="10" t="s">
        <v>712</v>
      </c>
    </row>
    <row r="5892" spans="30:32" x14ac:dyDescent="0.2">
      <c r="AD5892" s="11" t="s">
        <v>10412</v>
      </c>
      <c r="AE5892" s="10" t="s">
        <v>10413</v>
      </c>
      <c r="AF5892" s="10" t="s">
        <v>712</v>
      </c>
    </row>
    <row r="5893" spans="30:32" x14ac:dyDescent="0.2">
      <c r="AD5893" s="11" t="s">
        <v>10414</v>
      </c>
      <c r="AE5893" s="10" t="s">
        <v>10415</v>
      </c>
      <c r="AF5893" s="10" t="s">
        <v>712</v>
      </c>
    </row>
    <row r="5894" spans="30:32" x14ac:dyDescent="0.2">
      <c r="AD5894" s="11" t="s">
        <v>10416</v>
      </c>
      <c r="AE5894" s="10" t="s">
        <v>10415</v>
      </c>
      <c r="AF5894" s="10" t="s">
        <v>712</v>
      </c>
    </row>
    <row r="5895" spans="30:32" x14ac:dyDescent="0.2">
      <c r="AD5895" s="11" t="s">
        <v>10417</v>
      </c>
      <c r="AE5895" s="10" t="s">
        <v>10418</v>
      </c>
      <c r="AF5895" s="10" t="s">
        <v>712</v>
      </c>
    </row>
    <row r="5896" spans="30:32" x14ac:dyDescent="0.2">
      <c r="AD5896" s="11" t="s">
        <v>10419</v>
      </c>
      <c r="AE5896" s="10" t="s">
        <v>10420</v>
      </c>
      <c r="AF5896" s="10" t="s">
        <v>712</v>
      </c>
    </row>
    <row r="5897" spans="30:32" x14ac:dyDescent="0.2">
      <c r="AD5897" s="11" t="s">
        <v>10421</v>
      </c>
      <c r="AE5897" s="10" t="s">
        <v>10422</v>
      </c>
      <c r="AF5897" s="10" t="s">
        <v>712</v>
      </c>
    </row>
    <row r="5898" spans="30:32" x14ac:dyDescent="0.2">
      <c r="AD5898" s="11" t="s">
        <v>10423</v>
      </c>
      <c r="AE5898" s="10" t="s">
        <v>10424</v>
      </c>
      <c r="AF5898" s="10" t="s">
        <v>712</v>
      </c>
    </row>
    <row r="5899" spans="30:32" x14ac:dyDescent="0.2">
      <c r="AD5899" s="11" t="s">
        <v>10425</v>
      </c>
      <c r="AE5899" s="10" t="s">
        <v>10426</v>
      </c>
      <c r="AF5899" s="10" t="s">
        <v>712</v>
      </c>
    </row>
    <row r="5900" spans="30:32" x14ac:dyDescent="0.2">
      <c r="AD5900" s="11" t="s">
        <v>10427</v>
      </c>
      <c r="AE5900" s="10" t="s">
        <v>10428</v>
      </c>
      <c r="AF5900" s="10" t="s">
        <v>712</v>
      </c>
    </row>
    <row r="5901" spans="30:32" x14ac:dyDescent="0.2">
      <c r="AD5901" s="11" t="s">
        <v>10429</v>
      </c>
      <c r="AE5901" s="10" t="s">
        <v>10430</v>
      </c>
      <c r="AF5901" s="10" t="s">
        <v>712</v>
      </c>
    </row>
    <row r="5902" spans="30:32" x14ac:dyDescent="0.2">
      <c r="AD5902" s="11" t="s">
        <v>10431</v>
      </c>
      <c r="AE5902" s="10" t="s">
        <v>10432</v>
      </c>
      <c r="AF5902" s="10" t="s">
        <v>712</v>
      </c>
    </row>
    <row r="5903" spans="30:32" x14ac:dyDescent="0.2">
      <c r="AD5903" s="11" t="s">
        <v>10433</v>
      </c>
      <c r="AE5903" s="10" t="s">
        <v>10434</v>
      </c>
      <c r="AF5903" s="10" t="s">
        <v>712</v>
      </c>
    </row>
    <row r="5904" spans="30:32" x14ac:dyDescent="0.2">
      <c r="AD5904" s="11" t="s">
        <v>10435</v>
      </c>
      <c r="AE5904" s="10" t="s">
        <v>10436</v>
      </c>
      <c r="AF5904" s="10" t="s">
        <v>712</v>
      </c>
    </row>
    <row r="5905" spans="30:32" x14ac:dyDescent="0.2">
      <c r="AD5905" s="11" t="s">
        <v>10437</v>
      </c>
      <c r="AE5905" s="10" t="s">
        <v>10438</v>
      </c>
      <c r="AF5905" s="10" t="s">
        <v>712</v>
      </c>
    </row>
    <row r="5906" spans="30:32" x14ac:dyDescent="0.2">
      <c r="AD5906" s="11" t="s">
        <v>10439</v>
      </c>
      <c r="AE5906" s="10" t="s">
        <v>10440</v>
      </c>
      <c r="AF5906" s="10" t="s">
        <v>712</v>
      </c>
    </row>
    <row r="5907" spans="30:32" x14ac:dyDescent="0.2">
      <c r="AD5907" s="11" t="s">
        <v>10441</v>
      </c>
      <c r="AE5907" s="10" t="s">
        <v>10442</v>
      </c>
      <c r="AF5907" s="10" t="s">
        <v>712</v>
      </c>
    </row>
    <row r="5908" spans="30:32" x14ac:dyDescent="0.2">
      <c r="AD5908" s="11" t="s">
        <v>10443</v>
      </c>
      <c r="AE5908" s="10" t="s">
        <v>4816</v>
      </c>
      <c r="AF5908" s="10" t="s">
        <v>712</v>
      </c>
    </row>
    <row r="5909" spans="30:32" x14ac:dyDescent="0.2">
      <c r="AD5909" s="11" t="s">
        <v>10444</v>
      </c>
      <c r="AE5909" s="10" t="s">
        <v>10445</v>
      </c>
      <c r="AF5909" s="10" t="s">
        <v>712</v>
      </c>
    </row>
    <row r="5910" spans="30:32" x14ac:dyDescent="0.2">
      <c r="AD5910" s="11" t="s">
        <v>10446</v>
      </c>
      <c r="AE5910" s="10" t="s">
        <v>1746</v>
      </c>
      <c r="AF5910" s="10" t="s">
        <v>712</v>
      </c>
    </row>
    <row r="5911" spans="30:32" x14ac:dyDescent="0.2">
      <c r="AD5911" s="11" t="s">
        <v>10447</v>
      </c>
      <c r="AE5911" s="10" t="s">
        <v>10448</v>
      </c>
      <c r="AF5911" s="10" t="s">
        <v>712</v>
      </c>
    </row>
    <row r="5912" spans="30:32" x14ac:dyDescent="0.2">
      <c r="AD5912" s="11" t="s">
        <v>10449</v>
      </c>
      <c r="AE5912" s="10" t="s">
        <v>10450</v>
      </c>
      <c r="AF5912" s="10" t="s">
        <v>712</v>
      </c>
    </row>
    <row r="5913" spans="30:32" x14ac:dyDescent="0.2">
      <c r="AD5913" s="11" t="s">
        <v>10451</v>
      </c>
      <c r="AE5913" s="10" t="s">
        <v>10452</v>
      </c>
      <c r="AF5913" s="10" t="s">
        <v>712</v>
      </c>
    </row>
    <row r="5914" spans="30:32" x14ac:dyDescent="0.2">
      <c r="AD5914" s="11" t="s">
        <v>10453</v>
      </c>
      <c r="AE5914" s="10" t="s">
        <v>5170</v>
      </c>
      <c r="AF5914" s="10" t="s">
        <v>712</v>
      </c>
    </row>
    <row r="5915" spans="30:32" x14ac:dyDescent="0.2">
      <c r="AD5915" s="11" t="s">
        <v>10454</v>
      </c>
      <c r="AE5915" s="10" t="s">
        <v>7512</v>
      </c>
      <c r="AF5915" s="10" t="s">
        <v>712</v>
      </c>
    </row>
    <row r="5916" spans="30:32" x14ac:dyDescent="0.2">
      <c r="AD5916" s="11" t="s">
        <v>10455</v>
      </c>
      <c r="AE5916" s="10" t="s">
        <v>7512</v>
      </c>
      <c r="AF5916" s="10" t="s">
        <v>712</v>
      </c>
    </row>
    <row r="5917" spans="30:32" x14ac:dyDescent="0.2">
      <c r="AD5917" s="11" t="s">
        <v>10456</v>
      </c>
      <c r="AE5917" s="10" t="s">
        <v>7512</v>
      </c>
      <c r="AF5917" s="10" t="s">
        <v>712</v>
      </c>
    </row>
    <row r="5918" spans="30:32" x14ac:dyDescent="0.2">
      <c r="AD5918" s="11" t="s">
        <v>10457</v>
      </c>
      <c r="AE5918" s="10" t="s">
        <v>7512</v>
      </c>
      <c r="AF5918" s="10" t="s">
        <v>712</v>
      </c>
    </row>
    <row r="5919" spans="30:32" x14ac:dyDescent="0.2">
      <c r="AD5919" s="11" t="s">
        <v>10458</v>
      </c>
      <c r="AE5919" s="10" t="s">
        <v>7512</v>
      </c>
      <c r="AF5919" s="10" t="s">
        <v>712</v>
      </c>
    </row>
    <row r="5920" spans="30:32" x14ac:dyDescent="0.2">
      <c r="AD5920" s="11" t="s">
        <v>10459</v>
      </c>
      <c r="AE5920" s="10" t="s">
        <v>7512</v>
      </c>
      <c r="AF5920" s="10" t="s">
        <v>712</v>
      </c>
    </row>
    <row r="5921" spans="30:32" x14ac:dyDescent="0.2">
      <c r="AD5921" s="11" t="s">
        <v>10460</v>
      </c>
      <c r="AE5921" s="10" t="s">
        <v>7512</v>
      </c>
      <c r="AF5921" s="10" t="s">
        <v>712</v>
      </c>
    </row>
    <row r="5922" spans="30:32" x14ac:dyDescent="0.2">
      <c r="AD5922" s="11" t="s">
        <v>10461</v>
      </c>
      <c r="AE5922" s="10" t="s">
        <v>7512</v>
      </c>
      <c r="AF5922" s="10" t="s">
        <v>712</v>
      </c>
    </row>
    <row r="5923" spans="30:32" x14ac:dyDescent="0.2">
      <c r="AD5923" s="11" t="s">
        <v>10462</v>
      </c>
      <c r="AE5923" s="10" t="s">
        <v>10463</v>
      </c>
      <c r="AF5923" s="10" t="s">
        <v>712</v>
      </c>
    </row>
    <row r="5924" spans="30:32" x14ac:dyDescent="0.2">
      <c r="AD5924" s="11" t="s">
        <v>10464</v>
      </c>
      <c r="AE5924" s="10" t="s">
        <v>10465</v>
      </c>
      <c r="AF5924" s="10" t="s">
        <v>712</v>
      </c>
    </row>
    <row r="5925" spans="30:32" x14ac:dyDescent="0.2">
      <c r="AD5925" s="11" t="s">
        <v>10466</v>
      </c>
      <c r="AE5925" s="10" t="s">
        <v>10467</v>
      </c>
      <c r="AF5925" s="10" t="s">
        <v>712</v>
      </c>
    </row>
    <row r="5926" spans="30:32" x14ac:dyDescent="0.2">
      <c r="AD5926" s="11" t="s">
        <v>10468</v>
      </c>
      <c r="AE5926" s="10" t="s">
        <v>10469</v>
      </c>
      <c r="AF5926" s="10" t="s">
        <v>712</v>
      </c>
    </row>
    <row r="5927" spans="30:32" x14ac:dyDescent="0.2">
      <c r="AD5927" s="11" t="s">
        <v>10470</v>
      </c>
      <c r="AE5927" s="10" t="s">
        <v>10471</v>
      </c>
      <c r="AF5927" s="10" t="s">
        <v>712</v>
      </c>
    </row>
    <row r="5928" spans="30:32" x14ac:dyDescent="0.2">
      <c r="AD5928" s="11" t="s">
        <v>10472</v>
      </c>
      <c r="AE5928" s="10" t="s">
        <v>10473</v>
      </c>
      <c r="AF5928" s="10" t="s">
        <v>712</v>
      </c>
    </row>
    <row r="5929" spans="30:32" x14ac:dyDescent="0.2">
      <c r="AD5929" s="11" t="s">
        <v>10474</v>
      </c>
      <c r="AE5929" s="10" t="s">
        <v>10475</v>
      </c>
      <c r="AF5929" s="10" t="s">
        <v>712</v>
      </c>
    </row>
    <row r="5930" spans="30:32" x14ac:dyDescent="0.2">
      <c r="AD5930" s="11" t="s">
        <v>10476</v>
      </c>
      <c r="AE5930" s="10" t="s">
        <v>10477</v>
      </c>
      <c r="AF5930" s="10" t="s">
        <v>712</v>
      </c>
    </row>
    <row r="5931" spans="30:32" x14ac:dyDescent="0.2">
      <c r="AD5931" s="11" t="s">
        <v>10478</v>
      </c>
      <c r="AE5931" s="10" t="s">
        <v>10479</v>
      </c>
      <c r="AF5931" s="10" t="s">
        <v>712</v>
      </c>
    </row>
    <row r="5932" spans="30:32" x14ac:dyDescent="0.2">
      <c r="AD5932" s="11" t="s">
        <v>10480</v>
      </c>
      <c r="AE5932" s="10" t="s">
        <v>10481</v>
      </c>
      <c r="AF5932" s="10" t="s">
        <v>712</v>
      </c>
    </row>
    <row r="5933" spans="30:32" x14ac:dyDescent="0.2">
      <c r="AD5933" s="11" t="s">
        <v>10482</v>
      </c>
      <c r="AE5933" s="10" t="s">
        <v>4081</v>
      </c>
      <c r="AF5933" s="10" t="s">
        <v>712</v>
      </c>
    </row>
    <row r="5934" spans="30:32" x14ac:dyDescent="0.2">
      <c r="AD5934" s="11" t="s">
        <v>10483</v>
      </c>
      <c r="AE5934" s="10" t="s">
        <v>10484</v>
      </c>
      <c r="AF5934" s="10" t="s">
        <v>712</v>
      </c>
    </row>
    <row r="5935" spans="30:32" x14ac:dyDescent="0.2">
      <c r="AD5935" s="11" t="s">
        <v>10485</v>
      </c>
      <c r="AE5935" s="10" t="s">
        <v>10486</v>
      </c>
      <c r="AF5935" s="10" t="s">
        <v>712</v>
      </c>
    </row>
    <row r="5936" spans="30:32" x14ac:dyDescent="0.2">
      <c r="AD5936" s="11" t="s">
        <v>10487</v>
      </c>
      <c r="AE5936" s="10" t="s">
        <v>7537</v>
      </c>
      <c r="AF5936" s="10" t="s">
        <v>712</v>
      </c>
    </row>
    <row r="5937" spans="30:32" x14ac:dyDescent="0.2">
      <c r="AD5937" s="11" t="s">
        <v>10488</v>
      </c>
      <c r="AE5937" s="10" t="s">
        <v>10489</v>
      </c>
      <c r="AF5937" s="10" t="s">
        <v>712</v>
      </c>
    </row>
    <row r="5938" spans="30:32" x14ac:dyDescent="0.2">
      <c r="AD5938" s="11" t="s">
        <v>10490</v>
      </c>
      <c r="AE5938" s="10" t="s">
        <v>10491</v>
      </c>
      <c r="AF5938" s="10" t="s">
        <v>712</v>
      </c>
    </row>
    <row r="5939" spans="30:32" x14ac:dyDescent="0.2">
      <c r="AD5939" s="11" t="s">
        <v>10492</v>
      </c>
      <c r="AE5939" s="10" t="s">
        <v>10493</v>
      </c>
      <c r="AF5939" s="10" t="s">
        <v>712</v>
      </c>
    </row>
    <row r="5940" spans="30:32" x14ac:dyDescent="0.2">
      <c r="AD5940" s="11" t="s">
        <v>10494</v>
      </c>
      <c r="AE5940" s="10" t="s">
        <v>10495</v>
      </c>
      <c r="AF5940" s="10" t="s">
        <v>712</v>
      </c>
    </row>
    <row r="5941" spans="30:32" x14ac:dyDescent="0.2">
      <c r="AD5941" s="11" t="s">
        <v>10496</v>
      </c>
      <c r="AE5941" s="10" t="s">
        <v>10497</v>
      </c>
      <c r="AF5941" s="10" t="s">
        <v>712</v>
      </c>
    </row>
    <row r="5942" spans="30:32" x14ac:dyDescent="0.2">
      <c r="AD5942" s="11" t="s">
        <v>10498</v>
      </c>
      <c r="AE5942" s="10" t="s">
        <v>10499</v>
      </c>
      <c r="AF5942" s="10" t="s">
        <v>712</v>
      </c>
    </row>
    <row r="5943" spans="30:32" x14ac:dyDescent="0.2">
      <c r="AD5943" s="11" t="s">
        <v>10500</v>
      </c>
      <c r="AE5943" s="10" t="s">
        <v>10501</v>
      </c>
      <c r="AF5943" s="10" t="s">
        <v>712</v>
      </c>
    </row>
    <row r="5944" spans="30:32" x14ac:dyDescent="0.2">
      <c r="AD5944" s="11" t="s">
        <v>10502</v>
      </c>
      <c r="AE5944" s="10" t="s">
        <v>10503</v>
      </c>
      <c r="AF5944" s="10" t="s">
        <v>712</v>
      </c>
    </row>
    <row r="5945" spans="30:32" x14ac:dyDescent="0.2">
      <c r="AD5945" s="11" t="s">
        <v>10504</v>
      </c>
      <c r="AE5945" s="10" t="s">
        <v>10505</v>
      </c>
      <c r="AF5945" s="10" t="s">
        <v>712</v>
      </c>
    </row>
    <row r="5946" spans="30:32" x14ac:dyDescent="0.2">
      <c r="AD5946" s="11" t="s">
        <v>10506</v>
      </c>
      <c r="AE5946" s="10" t="s">
        <v>10507</v>
      </c>
      <c r="AF5946" s="10" t="s">
        <v>712</v>
      </c>
    </row>
    <row r="5947" spans="30:32" x14ac:dyDescent="0.2">
      <c r="AD5947" s="11" t="s">
        <v>10508</v>
      </c>
      <c r="AE5947" s="10" t="s">
        <v>10509</v>
      </c>
      <c r="AF5947" s="10" t="s">
        <v>712</v>
      </c>
    </row>
    <row r="5948" spans="30:32" x14ac:dyDescent="0.2">
      <c r="AD5948" s="11" t="s">
        <v>10510</v>
      </c>
      <c r="AE5948" s="10" t="s">
        <v>10511</v>
      </c>
      <c r="AF5948" s="10" t="s">
        <v>712</v>
      </c>
    </row>
    <row r="5949" spans="30:32" x14ac:dyDescent="0.2">
      <c r="AD5949" s="11" t="s">
        <v>10512</v>
      </c>
      <c r="AE5949" s="10" t="s">
        <v>10513</v>
      </c>
      <c r="AF5949" s="10" t="s">
        <v>712</v>
      </c>
    </row>
    <row r="5950" spans="30:32" x14ac:dyDescent="0.2">
      <c r="AD5950" s="11" t="s">
        <v>10514</v>
      </c>
      <c r="AE5950" s="10" t="s">
        <v>10515</v>
      </c>
      <c r="AF5950" s="10" t="s">
        <v>712</v>
      </c>
    </row>
    <row r="5951" spans="30:32" x14ac:dyDescent="0.2">
      <c r="AD5951" s="11" t="s">
        <v>10516</v>
      </c>
      <c r="AE5951" s="10" t="s">
        <v>10517</v>
      </c>
      <c r="AF5951" s="10" t="s">
        <v>712</v>
      </c>
    </row>
    <row r="5952" spans="30:32" x14ac:dyDescent="0.2">
      <c r="AD5952" s="11" t="s">
        <v>10518</v>
      </c>
      <c r="AE5952" s="10" t="s">
        <v>1750</v>
      </c>
      <c r="AF5952" s="10" t="s">
        <v>712</v>
      </c>
    </row>
    <row r="5953" spans="30:32" x14ac:dyDescent="0.2">
      <c r="AD5953" s="11" t="s">
        <v>10519</v>
      </c>
      <c r="AE5953" s="10" t="s">
        <v>10520</v>
      </c>
      <c r="AF5953" s="10" t="s">
        <v>712</v>
      </c>
    </row>
    <row r="5954" spans="30:32" x14ac:dyDescent="0.2">
      <c r="AD5954" s="11" t="s">
        <v>10521</v>
      </c>
      <c r="AE5954" s="10" t="s">
        <v>10522</v>
      </c>
      <c r="AF5954" s="10" t="s">
        <v>712</v>
      </c>
    </row>
    <row r="5955" spans="30:32" x14ac:dyDescent="0.2">
      <c r="AD5955" s="11" t="s">
        <v>10523</v>
      </c>
      <c r="AE5955" s="10" t="s">
        <v>10524</v>
      </c>
      <c r="AF5955" s="10" t="s">
        <v>712</v>
      </c>
    </row>
    <row r="5956" spans="30:32" x14ac:dyDescent="0.2">
      <c r="AD5956" s="11" t="s">
        <v>10525</v>
      </c>
      <c r="AE5956" s="10" t="s">
        <v>10526</v>
      </c>
      <c r="AF5956" s="10" t="s">
        <v>712</v>
      </c>
    </row>
    <row r="5957" spans="30:32" x14ac:dyDescent="0.2">
      <c r="AD5957" s="11" t="s">
        <v>10527</v>
      </c>
      <c r="AE5957" s="10" t="s">
        <v>10528</v>
      </c>
      <c r="AF5957" s="10" t="s">
        <v>712</v>
      </c>
    </row>
    <row r="5958" spans="30:32" x14ac:dyDescent="0.2">
      <c r="AD5958" s="11" t="s">
        <v>10529</v>
      </c>
      <c r="AE5958" s="10" t="s">
        <v>10530</v>
      </c>
      <c r="AF5958" s="10" t="s">
        <v>712</v>
      </c>
    </row>
    <row r="5959" spans="30:32" x14ac:dyDescent="0.2">
      <c r="AD5959" s="11" t="s">
        <v>10531</v>
      </c>
      <c r="AE5959" s="10" t="s">
        <v>10532</v>
      </c>
      <c r="AF5959" s="10" t="s">
        <v>712</v>
      </c>
    </row>
    <row r="5960" spans="30:32" x14ac:dyDescent="0.2">
      <c r="AD5960" s="11" t="s">
        <v>10533</v>
      </c>
      <c r="AE5960" s="10" t="s">
        <v>10534</v>
      </c>
      <c r="AF5960" s="10" t="s">
        <v>712</v>
      </c>
    </row>
    <row r="5961" spans="30:32" x14ac:dyDescent="0.2">
      <c r="AD5961" s="11" t="s">
        <v>10535</v>
      </c>
      <c r="AE5961" s="10" t="s">
        <v>10536</v>
      </c>
      <c r="AF5961" s="10" t="s">
        <v>712</v>
      </c>
    </row>
    <row r="5962" spans="30:32" x14ac:dyDescent="0.2">
      <c r="AD5962" s="11" t="s">
        <v>10537</v>
      </c>
      <c r="AE5962" s="10" t="s">
        <v>10538</v>
      </c>
      <c r="AF5962" s="10" t="s">
        <v>712</v>
      </c>
    </row>
    <row r="5963" spans="30:32" x14ac:dyDescent="0.2">
      <c r="AD5963" s="11" t="s">
        <v>10539</v>
      </c>
      <c r="AE5963" s="10" t="s">
        <v>10540</v>
      </c>
      <c r="AF5963" s="10" t="s">
        <v>712</v>
      </c>
    </row>
    <row r="5964" spans="30:32" x14ac:dyDescent="0.2">
      <c r="AD5964" s="11" t="s">
        <v>10541</v>
      </c>
      <c r="AE5964" s="10" t="s">
        <v>2336</v>
      </c>
      <c r="AF5964" s="10" t="s">
        <v>712</v>
      </c>
    </row>
    <row r="5965" spans="30:32" x14ac:dyDescent="0.2">
      <c r="AD5965" s="11" t="s">
        <v>10542</v>
      </c>
      <c r="AE5965" s="10" t="s">
        <v>10543</v>
      </c>
      <c r="AF5965" s="10" t="s">
        <v>712</v>
      </c>
    </row>
    <row r="5966" spans="30:32" x14ac:dyDescent="0.2">
      <c r="AD5966" s="11" t="s">
        <v>10544</v>
      </c>
      <c r="AE5966" s="10" t="s">
        <v>10545</v>
      </c>
      <c r="AF5966" s="10" t="s">
        <v>712</v>
      </c>
    </row>
    <row r="5967" spans="30:32" x14ac:dyDescent="0.2">
      <c r="AD5967" s="11" t="s">
        <v>10546</v>
      </c>
      <c r="AE5967" s="10" t="s">
        <v>10547</v>
      </c>
      <c r="AF5967" s="10" t="s">
        <v>712</v>
      </c>
    </row>
    <row r="5968" spans="30:32" x14ac:dyDescent="0.2">
      <c r="AD5968" s="11" t="s">
        <v>10548</v>
      </c>
      <c r="AE5968" s="10" t="s">
        <v>10549</v>
      </c>
      <c r="AF5968" s="10" t="s">
        <v>712</v>
      </c>
    </row>
    <row r="5969" spans="30:32" x14ac:dyDescent="0.2">
      <c r="AD5969" s="11" t="s">
        <v>10550</v>
      </c>
      <c r="AE5969" s="10" t="s">
        <v>10551</v>
      </c>
      <c r="AF5969" s="10" t="s">
        <v>712</v>
      </c>
    </row>
    <row r="5970" spans="30:32" x14ac:dyDescent="0.2">
      <c r="AD5970" s="11" t="s">
        <v>10552</v>
      </c>
      <c r="AE5970" s="10" t="s">
        <v>10553</v>
      </c>
      <c r="AF5970" s="10" t="s">
        <v>712</v>
      </c>
    </row>
    <row r="5971" spans="30:32" x14ac:dyDescent="0.2">
      <c r="AD5971" s="11" t="s">
        <v>10554</v>
      </c>
      <c r="AE5971" s="10" t="s">
        <v>10555</v>
      </c>
      <c r="AF5971" s="10" t="s">
        <v>712</v>
      </c>
    </row>
    <row r="5972" spans="30:32" x14ac:dyDescent="0.2">
      <c r="AD5972" s="11" t="s">
        <v>10556</v>
      </c>
      <c r="AE5972" s="10" t="s">
        <v>10557</v>
      </c>
      <c r="AF5972" s="10" t="s">
        <v>712</v>
      </c>
    </row>
    <row r="5973" spans="30:32" x14ac:dyDescent="0.2">
      <c r="AD5973" s="11" t="s">
        <v>10558</v>
      </c>
      <c r="AE5973" s="10" t="s">
        <v>3545</v>
      </c>
      <c r="AF5973" s="10" t="s">
        <v>712</v>
      </c>
    </row>
    <row r="5974" spans="30:32" x14ac:dyDescent="0.2">
      <c r="AD5974" s="11" t="s">
        <v>10559</v>
      </c>
      <c r="AE5974" s="10" t="s">
        <v>10560</v>
      </c>
      <c r="AF5974" s="10" t="s">
        <v>712</v>
      </c>
    </row>
    <row r="5975" spans="30:32" x14ac:dyDescent="0.2">
      <c r="AD5975" s="11" t="s">
        <v>10561</v>
      </c>
      <c r="AE5975" s="10" t="s">
        <v>10562</v>
      </c>
      <c r="AF5975" s="10" t="s">
        <v>712</v>
      </c>
    </row>
    <row r="5976" spans="30:32" x14ac:dyDescent="0.2">
      <c r="AD5976" s="11" t="s">
        <v>10563</v>
      </c>
      <c r="AE5976" s="10" t="s">
        <v>10564</v>
      </c>
      <c r="AF5976" s="10" t="s">
        <v>712</v>
      </c>
    </row>
    <row r="5977" spans="30:32" x14ac:dyDescent="0.2">
      <c r="AD5977" s="11" t="s">
        <v>10565</v>
      </c>
      <c r="AE5977" s="10" t="s">
        <v>10566</v>
      </c>
      <c r="AF5977" s="10" t="s">
        <v>712</v>
      </c>
    </row>
    <row r="5978" spans="30:32" x14ac:dyDescent="0.2">
      <c r="AD5978" s="11" t="s">
        <v>10567</v>
      </c>
      <c r="AE5978" s="10" t="s">
        <v>10568</v>
      </c>
      <c r="AF5978" s="10" t="s">
        <v>712</v>
      </c>
    </row>
    <row r="5979" spans="30:32" x14ac:dyDescent="0.2">
      <c r="AD5979" s="11" t="s">
        <v>10569</v>
      </c>
      <c r="AE5979" s="10" t="s">
        <v>10570</v>
      </c>
      <c r="AF5979" s="10" t="s">
        <v>712</v>
      </c>
    </row>
    <row r="5980" spans="30:32" x14ac:dyDescent="0.2">
      <c r="AD5980" s="11" t="s">
        <v>10571</v>
      </c>
      <c r="AE5980" s="10" t="s">
        <v>10572</v>
      </c>
      <c r="AF5980" s="10" t="s">
        <v>712</v>
      </c>
    </row>
    <row r="5981" spans="30:32" x14ac:dyDescent="0.2">
      <c r="AD5981" s="11" t="s">
        <v>10573</v>
      </c>
      <c r="AE5981" s="10" t="s">
        <v>10574</v>
      </c>
      <c r="AF5981" s="10" t="s">
        <v>712</v>
      </c>
    </row>
    <row r="5982" spans="30:32" x14ac:dyDescent="0.2">
      <c r="AD5982" s="11" t="s">
        <v>10575</v>
      </c>
      <c r="AE5982" s="10" t="s">
        <v>10576</v>
      </c>
      <c r="AF5982" s="10" t="s">
        <v>712</v>
      </c>
    </row>
    <row r="5983" spans="30:32" x14ac:dyDescent="0.2">
      <c r="AD5983" s="11" t="s">
        <v>10577</v>
      </c>
      <c r="AE5983" s="10" t="s">
        <v>10578</v>
      </c>
      <c r="AF5983" s="10" t="s">
        <v>712</v>
      </c>
    </row>
    <row r="5984" spans="30:32" x14ac:dyDescent="0.2">
      <c r="AD5984" s="11" t="s">
        <v>10579</v>
      </c>
      <c r="AE5984" s="10" t="s">
        <v>10580</v>
      </c>
      <c r="AF5984" s="10" t="s">
        <v>712</v>
      </c>
    </row>
    <row r="5985" spans="30:32" x14ac:dyDescent="0.2">
      <c r="AD5985" s="11" t="s">
        <v>10581</v>
      </c>
      <c r="AE5985" s="10" t="s">
        <v>10580</v>
      </c>
      <c r="AF5985" s="10" t="s">
        <v>712</v>
      </c>
    </row>
    <row r="5986" spans="30:32" x14ac:dyDescent="0.2">
      <c r="AD5986" s="11" t="s">
        <v>10582</v>
      </c>
      <c r="AE5986" s="10" t="s">
        <v>10580</v>
      </c>
      <c r="AF5986" s="10" t="s">
        <v>712</v>
      </c>
    </row>
    <row r="5987" spans="30:32" x14ac:dyDescent="0.2">
      <c r="AD5987" s="11" t="s">
        <v>10583</v>
      </c>
      <c r="AE5987" s="10" t="s">
        <v>10580</v>
      </c>
      <c r="AF5987" s="10" t="s">
        <v>712</v>
      </c>
    </row>
    <row r="5988" spans="30:32" x14ac:dyDescent="0.2">
      <c r="AD5988" s="11" t="s">
        <v>10584</v>
      </c>
      <c r="AE5988" s="10" t="s">
        <v>10580</v>
      </c>
      <c r="AF5988" s="10" t="s">
        <v>712</v>
      </c>
    </row>
    <row r="5989" spans="30:32" x14ac:dyDescent="0.2">
      <c r="AD5989" s="11" t="s">
        <v>10585</v>
      </c>
      <c r="AE5989" s="10" t="s">
        <v>10586</v>
      </c>
      <c r="AF5989" s="10" t="s">
        <v>712</v>
      </c>
    </row>
    <row r="5990" spans="30:32" x14ac:dyDescent="0.2">
      <c r="AD5990" s="11" t="s">
        <v>10587</v>
      </c>
      <c r="AE5990" s="10" t="s">
        <v>10588</v>
      </c>
      <c r="AF5990" s="10" t="s">
        <v>712</v>
      </c>
    </row>
    <row r="5991" spans="30:32" x14ac:dyDescent="0.2">
      <c r="AD5991" s="11" t="s">
        <v>10589</v>
      </c>
      <c r="AE5991" s="10" t="s">
        <v>10590</v>
      </c>
      <c r="AF5991" s="10" t="s">
        <v>712</v>
      </c>
    </row>
    <row r="5992" spans="30:32" x14ac:dyDescent="0.2">
      <c r="AD5992" s="11" t="s">
        <v>10591</v>
      </c>
      <c r="AE5992" s="10" t="s">
        <v>2376</v>
      </c>
      <c r="AF5992" s="10" t="s">
        <v>712</v>
      </c>
    </row>
    <row r="5993" spans="30:32" x14ac:dyDescent="0.2">
      <c r="AD5993" s="11" t="s">
        <v>10592</v>
      </c>
      <c r="AE5993" s="10" t="s">
        <v>10593</v>
      </c>
      <c r="AF5993" s="10" t="s">
        <v>712</v>
      </c>
    </row>
    <row r="5994" spans="30:32" x14ac:dyDescent="0.2">
      <c r="AD5994" s="11" t="s">
        <v>10594</v>
      </c>
      <c r="AE5994" s="10" t="s">
        <v>10595</v>
      </c>
      <c r="AF5994" s="10" t="s">
        <v>712</v>
      </c>
    </row>
    <row r="5995" spans="30:32" x14ac:dyDescent="0.2">
      <c r="AD5995" s="11" t="s">
        <v>10596</v>
      </c>
      <c r="AE5995" s="10" t="s">
        <v>10597</v>
      </c>
      <c r="AF5995" s="10" t="s">
        <v>712</v>
      </c>
    </row>
    <row r="5996" spans="30:32" x14ac:dyDescent="0.2">
      <c r="AD5996" s="11" t="s">
        <v>10598</v>
      </c>
      <c r="AE5996" s="10" t="s">
        <v>10599</v>
      </c>
      <c r="AF5996" s="10" t="s">
        <v>712</v>
      </c>
    </row>
    <row r="5997" spans="30:32" x14ac:dyDescent="0.2">
      <c r="AD5997" s="11" t="s">
        <v>10600</v>
      </c>
      <c r="AE5997" s="10" t="s">
        <v>10601</v>
      </c>
      <c r="AF5997" s="10" t="s">
        <v>712</v>
      </c>
    </row>
    <row r="5998" spans="30:32" x14ac:dyDescent="0.2">
      <c r="AD5998" s="11" t="s">
        <v>10602</v>
      </c>
      <c r="AE5998" s="10" t="s">
        <v>6727</v>
      </c>
      <c r="AF5998" s="10" t="s">
        <v>712</v>
      </c>
    </row>
    <row r="5999" spans="30:32" x14ac:dyDescent="0.2">
      <c r="AD5999" s="11" t="s">
        <v>10603</v>
      </c>
      <c r="AE5999" s="10" t="s">
        <v>10604</v>
      </c>
      <c r="AF5999" s="10" t="s">
        <v>712</v>
      </c>
    </row>
    <row r="6000" spans="30:32" x14ac:dyDescent="0.2">
      <c r="AD6000" s="11" t="s">
        <v>10605</v>
      </c>
      <c r="AE6000" s="10" t="s">
        <v>10606</v>
      </c>
      <c r="AF6000" s="10" t="s">
        <v>712</v>
      </c>
    </row>
    <row r="6001" spans="30:32" x14ac:dyDescent="0.2">
      <c r="AD6001" s="11" t="s">
        <v>10607</v>
      </c>
      <c r="AE6001" s="10" t="s">
        <v>10608</v>
      </c>
      <c r="AF6001" s="10" t="s">
        <v>712</v>
      </c>
    </row>
    <row r="6002" spans="30:32" x14ac:dyDescent="0.2">
      <c r="AD6002" s="11" t="s">
        <v>10609</v>
      </c>
      <c r="AE6002" s="10" t="s">
        <v>10610</v>
      </c>
      <c r="AF6002" s="10" t="s">
        <v>712</v>
      </c>
    </row>
    <row r="6003" spans="30:32" x14ac:dyDescent="0.2">
      <c r="AD6003" s="11" t="s">
        <v>10611</v>
      </c>
      <c r="AE6003" s="10" t="s">
        <v>10612</v>
      </c>
      <c r="AF6003" s="10" t="s">
        <v>712</v>
      </c>
    </row>
    <row r="6004" spans="30:32" x14ac:dyDescent="0.2">
      <c r="AD6004" s="11" t="s">
        <v>10613</v>
      </c>
      <c r="AE6004" s="10" t="s">
        <v>10614</v>
      </c>
      <c r="AF6004" s="10" t="s">
        <v>712</v>
      </c>
    </row>
    <row r="6005" spans="30:32" x14ac:dyDescent="0.2">
      <c r="AD6005" s="11" t="s">
        <v>10615</v>
      </c>
      <c r="AE6005" s="10" t="s">
        <v>10616</v>
      </c>
      <c r="AF6005" s="10" t="s">
        <v>712</v>
      </c>
    </row>
    <row r="6006" spans="30:32" x14ac:dyDescent="0.2">
      <c r="AD6006" s="11" t="s">
        <v>10617</v>
      </c>
      <c r="AE6006" s="10" t="s">
        <v>10618</v>
      </c>
      <c r="AF6006" s="10" t="s">
        <v>712</v>
      </c>
    </row>
    <row r="6007" spans="30:32" x14ac:dyDescent="0.2">
      <c r="AD6007" s="11" t="s">
        <v>10619</v>
      </c>
      <c r="AE6007" s="10" t="s">
        <v>10620</v>
      </c>
      <c r="AF6007" s="10" t="s">
        <v>712</v>
      </c>
    </row>
    <row r="6008" spans="30:32" x14ac:dyDescent="0.2">
      <c r="AD6008" s="11" t="s">
        <v>10621</v>
      </c>
      <c r="AE6008" s="10" t="s">
        <v>7626</v>
      </c>
      <c r="AF6008" s="10" t="s">
        <v>712</v>
      </c>
    </row>
    <row r="6009" spans="30:32" x14ac:dyDescent="0.2">
      <c r="AD6009" s="11" t="s">
        <v>10622</v>
      </c>
      <c r="AE6009" s="10" t="s">
        <v>10623</v>
      </c>
      <c r="AF6009" s="10" t="s">
        <v>712</v>
      </c>
    </row>
    <row r="6010" spans="30:32" x14ac:dyDescent="0.2">
      <c r="AD6010" s="11" t="s">
        <v>10624</v>
      </c>
      <c r="AE6010" s="10" t="s">
        <v>10625</v>
      </c>
      <c r="AF6010" s="10" t="s">
        <v>712</v>
      </c>
    </row>
    <row r="6011" spans="30:32" x14ac:dyDescent="0.2">
      <c r="AD6011" s="11" t="s">
        <v>10626</v>
      </c>
      <c r="AE6011" s="10" t="s">
        <v>10627</v>
      </c>
      <c r="AF6011" s="10" t="s">
        <v>712</v>
      </c>
    </row>
    <row r="6012" spans="30:32" x14ac:dyDescent="0.2">
      <c r="AD6012" s="11" t="s">
        <v>10628</v>
      </c>
      <c r="AE6012" s="10" t="s">
        <v>10629</v>
      </c>
      <c r="AF6012" s="10" t="s">
        <v>712</v>
      </c>
    </row>
    <row r="6013" spans="30:32" x14ac:dyDescent="0.2">
      <c r="AD6013" s="11" t="s">
        <v>10630</v>
      </c>
      <c r="AE6013" s="10" t="s">
        <v>10631</v>
      </c>
      <c r="AF6013" s="10" t="s">
        <v>712</v>
      </c>
    </row>
    <row r="6014" spans="30:32" x14ac:dyDescent="0.2">
      <c r="AD6014" s="11" t="s">
        <v>10632</v>
      </c>
      <c r="AE6014" s="10" t="s">
        <v>10633</v>
      </c>
      <c r="AF6014" s="10" t="s">
        <v>712</v>
      </c>
    </row>
    <row r="6015" spans="30:32" x14ac:dyDescent="0.2">
      <c r="AD6015" s="11" t="s">
        <v>10634</v>
      </c>
      <c r="AE6015" s="10" t="s">
        <v>10633</v>
      </c>
      <c r="AF6015" s="10" t="s">
        <v>712</v>
      </c>
    </row>
    <row r="6016" spans="30:32" x14ac:dyDescent="0.2">
      <c r="AD6016" s="11" t="s">
        <v>10635</v>
      </c>
      <c r="AE6016" s="10" t="s">
        <v>10636</v>
      </c>
      <c r="AF6016" s="10" t="s">
        <v>712</v>
      </c>
    </row>
    <row r="6017" spans="30:32" x14ac:dyDescent="0.2">
      <c r="AD6017" s="11" t="s">
        <v>10637</v>
      </c>
      <c r="AE6017" s="10" t="s">
        <v>10638</v>
      </c>
      <c r="AF6017" s="10" t="s">
        <v>712</v>
      </c>
    </row>
    <row r="6018" spans="30:32" x14ac:dyDescent="0.2">
      <c r="AD6018" s="11" t="s">
        <v>10639</v>
      </c>
      <c r="AE6018" s="10" t="s">
        <v>10640</v>
      </c>
      <c r="AF6018" s="10" t="s">
        <v>712</v>
      </c>
    </row>
    <row r="6019" spans="30:32" x14ac:dyDescent="0.2">
      <c r="AD6019" s="11" t="s">
        <v>10641</v>
      </c>
      <c r="AE6019" s="10" t="s">
        <v>10642</v>
      </c>
      <c r="AF6019" s="10" t="s">
        <v>712</v>
      </c>
    </row>
    <row r="6020" spans="30:32" x14ac:dyDescent="0.2">
      <c r="AD6020" s="11" t="s">
        <v>10643</v>
      </c>
      <c r="AE6020" s="10" t="s">
        <v>10644</v>
      </c>
      <c r="AF6020" s="10" t="s">
        <v>712</v>
      </c>
    </row>
    <row r="6021" spans="30:32" x14ac:dyDescent="0.2">
      <c r="AD6021" s="11" t="s">
        <v>10645</v>
      </c>
      <c r="AE6021" s="10" t="s">
        <v>10646</v>
      </c>
      <c r="AF6021" s="10" t="s">
        <v>712</v>
      </c>
    </row>
    <row r="6022" spans="30:32" x14ac:dyDescent="0.2">
      <c r="AD6022" s="11" t="s">
        <v>10647</v>
      </c>
      <c r="AE6022" s="10" t="s">
        <v>10648</v>
      </c>
      <c r="AF6022" s="10" t="s">
        <v>712</v>
      </c>
    </row>
    <row r="6023" spans="30:32" x14ac:dyDescent="0.2">
      <c r="AD6023" s="11" t="s">
        <v>10649</v>
      </c>
      <c r="AE6023" s="10" t="s">
        <v>10650</v>
      </c>
      <c r="AF6023" s="10" t="s">
        <v>712</v>
      </c>
    </row>
    <row r="6024" spans="30:32" x14ac:dyDescent="0.2">
      <c r="AD6024" s="11" t="s">
        <v>10651</v>
      </c>
      <c r="AE6024" s="10" t="s">
        <v>10652</v>
      </c>
      <c r="AF6024" s="10" t="s">
        <v>712</v>
      </c>
    </row>
    <row r="6025" spans="30:32" x14ac:dyDescent="0.2">
      <c r="AD6025" s="11" t="s">
        <v>10653</v>
      </c>
      <c r="AE6025" s="10" t="s">
        <v>8310</v>
      </c>
      <c r="AF6025" s="10" t="s">
        <v>712</v>
      </c>
    </row>
    <row r="6026" spans="30:32" x14ac:dyDescent="0.2">
      <c r="AD6026" s="11" t="s">
        <v>10654</v>
      </c>
      <c r="AE6026" s="10" t="s">
        <v>10655</v>
      </c>
      <c r="AF6026" s="10" t="s">
        <v>712</v>
      </c>
    </row>
    <row r="6027" spans="30:32" x14ac:dyDescent="0.2">
      <c r="AD6027" s="11" t="s">
        <v>10656</v>
      </c>
      <c r="AE6027" s="10" t="s">
        <v>10657</v>
      </c>
      <c r="AF6027" s="10" t="s">
        <v>712</v>
      </c>
    </row>
    <row r="6028" spans="30:32" x14ac:dyDescent="0.2">
      <c r="AD6028" s="11" t="s">
        <v>10658</v>
      </c>
      <c r="AE6028" s="10" t="s">
        <v>10659</v>
      </c>
      <c r="AF6028" s="10" t="s">
        <v>712</v>
      </c>
    </row>
    <row r="6029" spans="30:32" x14ac:dyDescent="0.2">
      <c r="AD6029" s="11" t="s">
        <v>10660</v>
      </c>
      <c r="AE6029" s="10" t="s">
        <v>10661</v>
      </c>
      <c r="AF6029" s="10" t="s">
        <v>712</v>
      </c>
    </row>
    <row r="6030" spans="30:32" x14ac:dyDescent="0.2">
      <c r="AD6030" s="11" t="s">
        <v>10662</v>
      </c>
      <c r="AE6030" s="10" t="s">
        <v>10663</v>
      </c>
      <c r="AF6030" s="10" t="s">
        <v>712</v>
      </c>
    </row>
    <row r="6031" spans="30:32" x14ac:dyDescent="0.2">
      <c r="AD6031" s="11" t="s">
        <v>10664</v>
      </c>
      <c r="AE6031" s="10" t="s">
        <v>10665</v>
      </c>
      <c r="AF6031" s="10" t="s">
        <v>712</v>
      </c>
    </row>
    <row r="6032" spans="30:32" x14ac:dyDescent="0.2">
      <c r="AD6032" s="11" t="s">
        <v>10666</v>
      </c>
      <c r="AE6032" s="10" t="s">
        <v>10667</v>
      </c>
      <c r="AF6032" s="10" t="s">
        <v>712</v>
      </c>
    </row>
    <row r="6033" spans="30:32" x14ac:dyDescent="0.2">
      <c r="AD6033" s="11" t="s">
        <v>10668</v>
      </c>
      <c r="AE6033" s="10" t="s">
        <v>10669</v>
      </c>
      <c r="AF6033" s="10" t="s">
        <v>712</v>
      </c>
    </row>
    <row r="6034" spans="30:32" x14ac:dyDescent="0.2">
      <c r="AD6034" s="11" t="s">
        <v>10670</v>
      </c>
      <c r="AE6034" s="10" t="s">
        <v>3583</v>
      </c>
      <c r="AF6034" s="10" t="s">
        <v>712</v>
      </c>
    </row>
    <row r="6035" spans="30:32" x14ac:dyDescent="0.2">
      <c r="AD6035" s="11" t="s">
        <v>10671</v>
      </c>
      <c r="AE6035" s="10" t="s">
        <v>10672</v>
      </c>
      <c r="AF6035" s="10" t="s">
        <v>712</v>
      </c>
    </row>
    <row r="6036" spans="30:32" x14ac:dyDescent="0.2">
      <c r="AD6036" s="11" t="s">
        <v>10673</v>
      </c>
      <c r="AE6036" s="10" t="s">
        <v>10674</v>
      </c>
      <c r="AF6036" s="10" t="s">
        <v>712</v>
      </c>
    </row>
    <row r="6037" spans="30:32" x14ac:dyDescent="0.2">
      <c r="AD6037" s="11" t="s">
        <v>10675</v>
      </c>
      <c r="AE6037" s="10" t="s">
        <v>10676</v>
      </c>
      <c r="AF6037" s="10" t="s">
        <v>712</v>
      </c>
    </row>
    <row r="6038" spans="30:32" x14ac:dyDescent="0.2">
      <c r="AD6038" s="11" t="s">
        <v>10677</v>
      </c>
      <c r="AE6038" s="10" t="s">
        <v>10678</v>
      </c>
      <c r="AF6038" s="10" t="s">
        <v>712</v>
      </c>
    </row>
    <row r="6039" spans="30:32" x14ac:dyDescent="0.2">
      <c r="AD6039" s="11" t="s">
        <v>10679</v>
      </c>
      <c r="AE6039" s="10" t="s">
        <v>10680</v>
      </c>
      <c r="AF6039" s="10" t="s">
        <v>712</v>
      </c>
    </row>
    <row r="6040" spans="30:32" x14ac:dyDescent="0.2">
      <c r="AD6040" s="11" t="s">
        <v>10681</v>
      </c>
      <c r="AE6040" s="10" t="s">
        <v>9397</v>
      </c>
      <c r="AF6040" s="10" t="s">
        <v>712</v>
      </c>
    </row>
    <row r="6041" spans="30:32" x14ac:dyDescent="0.2">
      <c r="AD6041" s="11" t="s">
        <v>10682</v>
      </c>
      <c r="AE6041" s="10" t="s">
        <v>10683</v>
      </c>
      <c r="AF6041" s="10" t="s">
        <v>712</v>
      </c>
    </row>
    <row r="6042" spans="30:32" x14ac:dyDescent="0.2">
      <c r="AD6042" s="11" t="s">
        <v>10684</v>
      </c>
      <c r="AE6042" s="10" t="s">
        <v>10685</v>
      </c>
      <c r="AF6042" s="10" t="s">
        <v>712</v>
      </c>
    </row>
    <row r="6043" spans="30:32" x14ac:dyDescent="0.2">
      <c r="AD6043" s="11" t="s">
        <v>10686</v>
      </c>
      <c r="AE6043" s="10" t="s">
        <v>10687</v>
      </c>
      <c r="AF6043" s="10" t="s">
        <v>712</v>
      </c>
    </row>
    <row r="6044" spans="30:32" x14ac:dyDescent="0.2">
      <c r="AD6044" s="11" t="s">
        <v>10688</v>
      </c>
      <c r="AE6044" s="10" t="s">
        <v>10689</v>
      </c>
      <c r="AF6044" s="10" t="s">
        <v>712</v>
      </c>
    </row>
    <row r="6045" spans="30:32" x14ac:dyDescent="0.2">
      <c r="AD6045" s="11" t="s">
        <v>10690</v>
      </c>
      <c r="AE6045" s="10" t="s">
        <v>10691</v>
      </c>
      <c r="AF6045" s="10" t="s">
        <v>712</v>
      </c>
    </row>
    <row r="6046" spans="30:32" x14ac:dyDescent="0.2">
      <c r="AD6046" s="11" t="s">
        <v>10692</v>
      </c>
      <c r="AE6046" s="10" t="s">
        <v>10693</v>
      </c>
      <c r="AF6046" s="10" t="s">
        <v>712</v>
      </c>
    </row>
    <row r="6047" spans="30:32" x14ac:dyDescent="0.2">
      <c r="AD6047" s="11" t="s">
        <v>10694</v>
      </c>
      <c r="AE6047" s="10" t="s">
        <v>10695</v>
      </c>
      <c r="AF6047" s="10" t="s">
        <v>712</v>
      </c>
    </row>
    <row r="6048" spans="30:32" x14ac:dyDescent="0.2">
      <c r="AD6048" s="11" t="s">
        <v>10696</v>
      </c>
      <c r="AE6048" s="10" t="s">
        <v>7707</v>
      </c>
      <c r="AF6048" s="10" t="s">
        <v>712</v>
      </c>
    </row>
    <row r="6049" spans="30:32" x14ac:dyDescent="0.2">
      <c r="AD6049" s="11" t="s">
        <v>10697</v>
      </c>
      <c r="AE6049" s="10" t="s">
        <v>4608</v>
      </c>
      <c r="AF6049" s="10" t="s">
        <v>712</v>
      </c>
    </row>
    <row r="6050" spans="30:32" x14ac:dyDescent="0.2">
      <c r="AD6050" s="11" t="s">
        <v>10698</v>
      </c>
      <c r="AE6050" s="10" t="s">
        <v>10699</v>
      </c>
      <c r="AF6050" s="10" t="s">
        <v>712</v>
      </c>
    </row>
    <row r="6051" spans="30:32" x14ac:dyDescent="0.2">
      <c r="AD6051" s="11" t="s">
        <v>10700</v>
      </c>
      <c r="AE6051" s="10" t="s">
        <v>10701</v>
      </c>
      <c r="AF6051" s="10" t="s">
        <v>712</v>
      </c>
    </row>
    <row r="6052" spans="30:32" x14ac:dyDescent="0.2">
      <c r="AD6052" s="11" t="s">
        <v>10702</v>
      </c>
      <c r="AE6052" s="10" t="s">
        <v>10703</v>
      </c>
      <c r="AF6052" s="10" t="s">
        <v>712</v>
      </c>
    </row>
    <row r="6053" spans="30:32" x14ac:dyDescent="0.2">
      <c r="AD6053" s="11" t="s">
        <v>10704</v>
      </c>
      <c r="AE6053" s="10" t="s">
        <v>3129</v>
      </c>
      <c r="AF6053" s="10" t="s">
        <v>712</v>
      </c>
    </row>
    <row r="6054" spans="30:32" x14ac:dyDescent="0.2">
      <c r="AD6054" s="11" t="s">
        <v>10705</v>
      </c>
      <c r="AE6054" s="10" t="s">
        <v>3129</v>
      </c>
      <c r="AF6054" s="10" t="s">
        <v>712</v>
      </c>
    </row>
    <row r="6055" spans="30:32" x14ac:dyDescent="0.2">
      <c r="AD6055" s="11" t="s">
        <v>10706</v>
      </c>
      <c r="AE6055" s="10" t="s">
        <v>3129</v>
      </c>
      <c r="AF6055" s="10" t="s">
        <v>712</v>
      </c>
    </row>
    <row r="6056" spans="30:32" x14ac:dyDescent="0.2">
      <c r="AD6056" s="11" t="s">
        <v>10707</v>
      </c>
      <c r="AE6056" s="10" t="s">
        <v>3129</v>
      </c>
      <c r="AF6056" s="10" t="s">
        <v>712</v>
      </c>
    </row>
    <row r="6057" spans="30:32" x14ac:dyDescent="0.2">
      <c r="AD6057" s="11" t="s">
        <v>10708</v>
      </c>
      <c r="AE6057" s="10" t="s">
        <v>3129</v>
      </c>
      <c r="AF6057" s="10" t="s">
        <v>712</v>
      </c>
    </row>
    <row r="6058" spans="30:32" x14ac:dyDescent="0.2">
      <c r="AD6058" s="11" t="s">
        <v>10709</v>
      </c>
      <c r="AE6058" s="10" t="s">
        <v>3129</v>
      </c>
      <c r="AF6058" s="10" t="s">
        <v>712</v>
      </c>
    </row>
    <row r="6059" spans="30:32" x14ac:dyDescent="0.2">
      <c r="AD6059" s="11" t="s">
        <v>10710</v>
      </c>
      <c r="AE6059" s="10" t="s">
        <v>10711</v>
      </c>
      <c r="AF6059" s="10" t="s">
        <v>712</v>
      </c>
    </row>
    <row r="6060" spans="30:32" x14ac:dyDescent="0.2">
      <c r="AD6060" s="11" t="s">
        <v>10712</v>
      </c>
      <c r="AE6060" s="10" t="s">
        <v>10713</v>
      </c>
      <c r="AF6060" s="10" t="s">
        <v>712</v>
      </c>
    </row>
    <row r="6061" spans="30:32" x14ac:dyDescent="0.2">
      <c r="AD6061" s="11" t="s">
        <v>10714</v>
      </c>
      <c r="AE6061" s="10" t="s">
        <v>10715</v>
      </c>
      <c r="AF6061" s="10" t="s">
        <v>712</v>
      </c>
    </row>
    <row r="6062" spans="30:32" x14ac:dyDescent="0.2">
      <c r="AD6062" s="11" t="s">
        <v>10716</v>
      </c>
      <c r="AE6062" s="10" t="s">
        <v>10717</v>
      </c>
      <c r="AF6062" s="10" t="s">
        <v>712</v>
      </c>
    </row>
    <row r="6063" spans="30:32" x14ac:dyDescent="0.2">
      <c r="AD6063" s="11" t="s">
        <v>10718</v>
      </c>
      <c r="AE6063" s="10" t="s">
        <v>10719</v>
      </c>
      <c r="AF6063" s="10" t="s">
        <v>712</v>
      </c>
    </row>
    <row r="6064" spans="30:32" x14ac:dyDescent="0.2">
      <c r="AD6064" s="11" t="s">
        <v>10720</v>
      </c>
      <c r="AE6064" s="10" t="s">
        <v>10721</v>
      </c>
      <c r="AF6064" s="10" t="s">
        <v>712</v>
      </c>
    </row>
    <row r="6065" spans="30:32" x14ac:dyDescent="0.2">
      <c r="AD6065" s="11" t="s">
        <v>10722</v>
      </c>
      <c r="AE6065" s="10" t="s">
        <v>10723</v>
      </c>
      <c r="AF6065" s="10" t="s">
        <v>712</v>
      </c>
    </row>
    <row r="6066" spans="30:32" x14ac:dyDescent="0.2">
      <c r="AD6066" s="11" t="s">
        <v>10724</v>
      </c>
      <c r="AE6066" s="10" t="s">
        <v>10725</v>
      </c>
      <c r="AF6066" s="10" t="s">
        <v>712</v>
      </c>
    </row>
    <row r="6067" spans="30:32" x14ac:dyDescent="0.2">
      <c r="AD6067" s="11" t="s">
        <v>10726</v>
      </c>
      <c r="AE6067" s="10" t="s">
        <v>10727</v>
      </c>
      <c r="AF6067" s="10" t="s">
        <v>712</v>
      </c>
    </row>
    <row r="6068" spans="30:32" x14ac:dyDescent="0.2">
      <c r="AD6068" s="11" t="s">
        <v>10728</v>
      </c>
      <c r="AE6068" s="10" t="s">
        <v>10727</v>
      </c>
      <c r="AF6068" s="10" t="s">
        <v>712</v>
      </c>
    </row>
    <row r="6069" spans="30:32" x14ac:dyDescent="0.2">
      <c r="AD6069" s="11" t="s">
        <v>10729</v>
      </c>
      <c r="AE6069" s="10" t="s">
        <v>10730</v>
      </c>
      <c r="AF6069" s="10" t="s">
        <v>712</v>
      </c>
    </row>
    <row r="6070" spans="30:32" x14ac:dyDescent="0.2">
      <c r="AD6070" s="11" t="s">
        <v>10731</v>
      </c>
      <c r="AE6070" s="10" t="s">
        <v>10732</v>
      </c>
      <c r="AF6070" s="10" t="s">
        <v>712</v>
      </c>
    </row>
    <row r="6071" spans="30:32" x14ac:dyDescent="0.2">
      <c r="AD6071" s="11" t="s">
        <v>10733</v>
      </c>
      <c r="AE6071" s="10" t="s">
        <v>2436</v>
      </c>
      <c r="AF6071" s="10" t="s">
        <v>712</v>
      </c>
    </row>
    <row r="6072" spans="30:32" x14ac:dyDescent="0.2">
      <c r="AD6072" s="11" t="s">
        <v>10734</v>
      </c>
      <c r="AE6072" s="10" t="s">
        <v>4641</v>
      </c>
      <c r="AF6072" s="10" t="s">
        <v>712</v>
      </c>
    </row>
    <row r="6073" spans="30:32" x14ac:dyDescent="0.2">
      <c r="AD6073" s="11" t="s">
        <v>10735</v>
      </c>
      <c r="AE6073" s="10" t="s">
        <v>10736</v>
      </c>
      <c r="AF6073" s="10" t="s">
        <v>712</v>
      </c>
    </row>
    <row r="6074" spans="30:32" x14ac:dyDescent="0.2">
      <c r="AD6074" s="11" t="s">
        <v>10737</v>
      </c>
      <c r="AE6074" s="10" t="s">
        <v>10738</v>
      </c>
      <c r="AF6074" s="10" t="s">
        <v>712</v>
      </c>
    </row>
    <row r="6075" spans="30:32" x14ac:dyDescent="0.2">
      <c r="AD6075" s="11" t="s">
        <v>10739</v>
      </c>
      <c r="AE6075" s="10" t="s">
        <v>10738</v>
      </c>
      <c r="AF6075" s="10" t="s">
        <v>712</v>
      </c>
    </row>
    <row r="6076" spans="30:32" x14ac:dyDescent="0.2">
      <c r="AD6076" s="11" t="s">
        <v>10740</v>
      </c>
      <c r="AE6076" s="10" t="s">
        <v>10741</v>
      </c>
      <c r="AF6076" s="10" t="s">
        <v>712</v>
      </c>
    </row>
    <row r="6077" spans="30:32" x14ac:dyDescent="0.2">
      <c r="AD6077" s="11" t="s">
        <v>10742</v>
      </c>
      <c r="AE6077" s="10" t="s">
        <v>7731</v>
      </c>
      <c r="AF6077" s="10" t="s">
        <v>712</v>
      </c>
    </row>
    <row r="6078" spans="30:32" x14ac:dyDescent="0.2">
      <c r="AD6078" s="11" t="s">
        <v>10743</v>
      </c>
      <c r="AE6078" s="10" t="s">
        <v>10744</v>
      </c>
      <c r="AF6078" s="10" t="s">
        <v>712</v>
      </c>
    </row>
    <row r="6079" spans="30:32" x14ac:dyDescent="0.2">
      <c r="AD6079" s="11" t="s">
        <v>10745</v>
      </c>
      <c r="AE6079" s="10" t="s">
        <v>10746</v>
      </c>
      <c r="AF6079" s="10" t="s">
        <v>712</v>
      </c>
    </row>
    <row r="6080" spans="30:32" x14ac:dyDescent="0.2">
      <c r="AD6080" s="11" t="s">
        <v>10747</v>
      </c>
      <c r="AE6080" s="10" t="s">
        <v>10748</v>
      </c>
      <c r="AF6080" s="10" t="s">
        <v>712</v>
      </c>
    </row>
    <row r="6081" spans="30:32" x14ac:dyDescent="0.2">
      <c r="AD6081" s="11" t="s">
        <v>10749</v>
      </c>
      <c r="AE6081" s="10" t="s">
        <v>3623</v>
      </c>
      <c r="AF6081" s="10" t="s">
        <v>712</v>
      </c>
    </row>
    <row r="6082" spans="30:32" x14ac:dyDescent="0.2">
      <c r="AD6082" s="11" t="s">
        <v>10750</v>
      </c>
      <c r="AE6082" s="10" t="s">
        <v>10751</v>
      </c>
      <c r="AF6082" s="10" t="s">
        <v>712</v>
      </c>
    </row>
    <row r="6083" spans="30:32" x14ac:dyDescent="0.2">
      <c r="AD6083" s="11" t="s">
        <v>10752</v>
      </c>
      <c r="AE6083" s="10" t="s">
        <v>10753</v>
      </c>
      <c r="AF6083" s="10" t="s">
        <v>712</v>
      </c>
    </row>
    <row r="6084" spans="30:32" x14ac:dyDescent="0.2">
      <c r="AD6084" s="11" t="s">
        <v>10754</v>
      </c>
      <c r="AE6084" s="10" t="s">
        <v>10755</v>
      </c>
      <c r="AF6084" s="10" t="s">
        <v>712</v>
      </c>
    </row>
    <row r="6085" spans="30:32" x14ac:dyDescent="0.2">
      <c r="AD6085" s="11" t="s">
        <v>10756</v>
      </c>
      <c r="AE6085" s="10" t="s">
        <v>10757</v>
      </c>
      <c r="AF6085" s="10" t="s">
        <v>712</v>
      </c>
    </row>
    <row r="6086" spans="30:32" x14ac:dyDescent="0.2">
      <c r="AD6086" s="11" t="s">
        <v>10758</v>
      </c>
      <c r="AE6086" s="10" t="s">
        <v>4216</v>
      </c>
      <c r="AF6086" s="10" t="s">
        <v>712</v>
      </c>
    </row>
    <row r="6087" spans="30:32" x14ac:dyDescent="0.2">
      <c r="AD6087" s="11" t="s">
        <v>10759</v>
      </c>
      <c r="AE6087" s="10" t="s">
        <v>10760</v>
      </c>
      <c r="AF6087" s="10" t="s">
        <v>712</v>
      </c>
    </row>
    <row r="6088" spans="30:32" x14ac:dyDescent="0.2">
      <c r="AD6088" s="11" t="s">
        <v>10761</v>
      </c>
      <c r="AE6088" s="10" t="s">
        <v>5324</v>
      </c>
      <c r="AF6088" s="10" t="s">
        <v>712</v>
      </c>
    </row>
    <row r="6089" spans="30:32" x14ac:dyDescent="0.2">
      <c r="AD6089" s="11" t="s">
        <v>10762</v>
      </c>
      <c r="AE6089" s="10" t="s">
        <v>10763</v>
      </c>
      <c r="AF6089" s="10" t="s">
        <v>712</v>
      </c>
    </row>
    <row r="6090" spans="30:32" x14ac:dyDescent="0.2">
      <c r="AD6090" s="11" t="s">
        <v>10764</v>
      </c>
      <c r="AE6090" s="10" t="s">
        <v>10765</v>
      </c>
      <c r="AF6090" s="10" t="s">
        <v>712</v>
      </c>
    </row>
    <row r="6091" spans="30:32" x14ac:dyDescent="0.2">
      <c r="AD6091" s="11" t="s">
        <v>10766</v>
      </c>
      <c r="AE6091" s="10" t="s">
        <v>10767</v>
      </c>
      <c r="AF6091" s="10" t="s">
        <v>712</v>
      </c>
    </row>
    <row r="6092" spans="30:32" x14ac:dyDescent="0.2">
      <c r="AD6092" s="11" t="s">
        <v>10768</v>
      </c>
      <c r="AE6092" s="10" t="s">
        <v>10769</v>
      </c>
      <c r="AF6092" s="10" t="s">
        <v>712</v>
      </c>
    </row>
    <row r="6093" spans="30:32" x14ac:dyDescent="0.2">
      <c r="AD6093" s="11" t="s">
        <v>10770</v>
      </c>
      <c r="AE6093" s="10" t="s">
        <v>10771</v>
      </c>
      <c r="AF6093" s="10" t="s">
        <v>712</v>
      </c>
    </row>
    <row r="6094" spans="30:32" x14ac:dyDescent="0.2">
      <c r="AD6094" s="11" t="s">
        <v>10772</v>
      </c>
      <c r="AE6094" s="10" t="s">
        <v>10773</v>
      </c>
      <c r="AF6094" s="10" t="s">
        <v>712</v>
      </c>
    </row>
    <row r="6095" spans="30:32" x14ac:dyDescent="0.2">
      <c r="AD6095" s="11" t="s">
        <v>10774</v>
      </c>
      <c r="AE6095" s="10" t="s">
        <v>10775</v>
      </c>
      <c r="AF6095" s="10" t="s">
        <v>712</v>
      </c>
    </row>
    <row r="6096" spans="30:32" x14ac:dyDescent="0.2">
      <c r="AD6096" s="11" t="s">
        <v>10776</v>
      </c>
      <c r="AE6096" s="10" t="s">
        <v>10777</v>
      </c>
      <c r="AF6096" s="10" t="s">
        <v>712</v>
      </c>
    </row>
    <row r="6097" spans="30:32" x14ac:dyDescent="0.2">
      <c r="AD6097" s="11" t="s">
        <v>10778</v>
      </c>
      <c r="AE6097" s="10" t="s">
        <v>10779</v>
      </c>
      <c r="AF6097" s="10" t="s">
        <v>712</v>
      </c>
    </row>
    <row r="6098" spans="30:32" x14ac:dyDescent="0.2">
      <c r="AD6098" s="11" t="s">
        <v>10780</v>
      </c>
      <c r="AE6098" s="10" t="s">
        <v>10781</v>
      </c>
      <c r="AF6098" s="10" t="s">
        <v>712</v>
      </c>
    </row>
    <row r="6099" spans="30:32" x14ac:dyDescent="0.2">
      <c r="AD6099" s="11" t="s">
        <v>10782</v>
      </c>
      <c r="AE6099" s="10" t="s">
        <v>10783</v>
      </c>
      <c r="AF6099" s="10" t="s">
        <v>712</v>
      </c>
    </row>
    <row r="6100" spans="30:32" x14ac:dyDescent="0.2">
      <c r="AD6100" s="11" t="s">
        <v>10784</v>
      </c>
      <c r="AE6100" s="10" t="s">
        <v>9461</v>
      </c>
      <c r="AF6100" s="10" t="s">
        <v>712</v>
      </c>
    </row>
    <row r="6101" spans="30:32" x14ac:dyDescent="0.2">
      <c r="AD6101" s="11" t="s">
        <v>10785</v>
      </c>
      <c r="AE6101" s="10" t="s">
        <v>10786</v>
      </c>
      <c r="AF6101" s="10" t="s">
        <v>712</v>
      </c>
    </row>
    <row r="6102" spans="30:32" x14ac:dyDescent="0.2">
      <c r="AD6102" s="11" t="s">
        <v>10787</v>
      </c>
      <c r="AE6102" s="10" t="s">
        <v>10788</v>
      </c>
      <c r="AF6102" s="10" t="s">
        <v>712</v>
      </c>
    </row>
    <row r="6103" spans="30:32" x14ac:dyDescent="0.2">
      <c r="AD6103" s="11" t="s">
        <v>10789</v>
      </c>
      <c r="AE6103" s="10" t="s">
        <v>10790</v>
      </c>
      <c r="AF6103" s="10" t="s">
        <v>712</v>
      </c>
    </row>
    <row r="6104" spans="30:32" x14ac:dyDescent="0.2">
      <c r="AD6104" s="11" t="s">
        <v>10791</v>
      </c>
      <c r="AE6104" s="10" t="s">
        <v>10792</v>
      </c>
      <c r="AF6104" s="10" t="s">
        <v>712</v>
      </c>
    </row>
    <row r="6105" spans="30:32" x14ac:dyDescent="0.2">
      <c r="AD6105" s="11" t="s">
        <v>10793</v>
      </c>
      <c r="AE6105" s="10" t="s">
        <v>7808</v>
      </c>
      <c r="AF6105" s="10" t="s">
        <v>712</v>
      </c>
    </row>
    <row r="6106" spans="30:32" x14ac:dyDescent="0.2">
      <c r="AD6106" s="11" t="s">
        <v>10794</v>
      </c>
      <c r="AE6106" s="10" t="s">
        <v>10795</v>
      </c>
      <c r="AF6106" s="10" t="s">
        <v>712</v>
      </c>
    </row>
    <row r="6107" spans="30:32" x14ac:dyDescent="0.2">
      <c r="AD6107" s="11" t="s">
        <v>10796</v>
      </c>
      <c r="AE6107" s="10" t="s">
        <v>10797</v>
      </c>
      <c r="AF6107" s="10" t="s">
        <v>712</v>
      </c>
    </row>
    <row r="6108" spans="30:32" x14ac:dyDescent="0.2">
      <c r="AD6108" s="11" t="s">
        <v>10798</v>
      </c>
      <c r="AE6108" s="10" t="s">
        <v>10799</v>
      </c>
      <c r="AF6108" s="10" t="s">
        <v>712</v>
      </c>
    </row>
    <row r="6109" spans="30:32" x14ac:dyDescent="0.2">
      <c r="AD6109" s="11" t="s">
        <v>10800</v>
      </c>
      <c r="AE6109" s="10" t="s">
        <v>10801</v>
      </c>
      <c r="AF6109" s="10" t="s">
        <v>712</v>
      </c>
    </row>
    <row r="6110" spans="30:32" x14ac:dyDescent="0.2">
      <c r="AD6110" s="11" t="s">
        <v>10802</v>
      </c>
      <c r="AE6110" s="10" t="s">
        <v>10803</v>
      </c>
      <c r="AF6110" s="10" t="s">
        <v>712</v>
      </c>
    </row>
    <row r="6111" spans="30:32" x14ac:dyDescent="0.2">
      <c r="AD6111" s="11" t="s">
        <v>10804</v>
      </c>
      <c r="AE6111" s="10" t="s">
        <v>10803</v>
      </c>
      <c r="AF6111" s="10" t="s">
        <v>712</v>
      </c>
    </row>
    <row r="6112" spans="30:32" x14ac:dyDescent="0.2">
      <c r="AD6112" s="11" t="s">
        <v>10805</v>
      </c>
      <c r="AE6112" s="10" t="s">
        <v>10806</v>
      </c>
      <c r="AF6112" s="10" t="s">
        <v>712</v>
      </c>
    </row>
    <row r="6113" spans="30:32" x14ac:dyDescent="0.2">
      <c r="AD6113" s="11" t="s">
        <v>10807</v>
      </c>
      <c r="AE6113" s="10" t="s">
        <v>8679</v>
      </c>
      <c r="AF6113" s="10" t="s">
        <v>712</v>
      </c>
    </row>
    <row r="6114" spans="30:32" x14ac:dyDescent="0.2">
      <c r="AD6114" s="11" t="s">
        <v>10808</v>
      </c>
      <c r="AE6114" s="10" t="s">
        <v>10809</v>
      </c>
      <c r="AF6114" s="10" t="s">
        <v>712</v>
      </c>
    </row>
    <row r="6115" spans="30:32" x14ac:dyDescent="0.2">
      <c r="AD6115" s="11" t="s">
        <v>10810</v>
      </c>
      <c r="AE6115" s="10" t="s">
        <v>10809</v>
      </c>
      <c r="AF6115" s="10" t="s">
        <v>712</v>
      </c>
    </row>
    <row r="6116" spans="30:32" x14ac:dyDescent="0.2">
      <c r="AD6116" s="11" t="s">
        <v>10811</v>
      </c>
      <c r="AE6116" s="10" t="s">
        <v>10809</v>
      </c>
      <c r="AF6116" s="10" t="s">
        <v>712</v>
      </c>
    </row>
    <row r="6117" spans="30:32" x14ac:dyDescent="0.2">
      <c r="AD6117" s="11" t="s">
        <v>10812</v>
      </c>
      <c r="AE6117" s="10" t="s">
        <v>10809</v>
      </c>
      <c r="AF6117" s="10" t="s">
        <v>712</v>
      </c>
    </row>
    <row r="6118" spans="30:32" x14ac:dyDescent="0.2">
      <c r="AD6118" s="11" t="s">
        <v>10813</v>
      </c>
      <c r="AE6118" s="10" t="s">
        <v>10809</v>
      </c>
      <c r="AF6118" s="10" t="s">
        <v>712</v>
      </c>
    </row>
    <row r="6119" spans="30:32" x14ac:dyDescent="0.2">
      <c r="AD6119" s="11" t="s">
        <v>10814</v>
      </c>
      <c r="AE6119" s="10" t="s">
        <v>10809</v>
      </c>
      <c r="AF6119" s="10" t="s">
        <v>712</v>
      </c>
    </row>
    <row r="6120" spans="30:32" x14ac:dyDescent="0.2">
      <c r="AD6120" s="11" t="s">
        <v>10815</v>
      </c>
      <c r="AE6120" s="10" t="s">
        <v>10809</v>
      </c>
      <c r="AF6120" s="10" t="s">
        <v>712</v>
      </c>
    </row>
    <row r="6121" spans="30:32" x14ac:dyDescent="0.2">
      <c r="AD6121" s="11" t="s">
        <v>10816</v>
      </c>
      <c r="AE6121" s="10" t="s">
        <v>10809</v>
      </c>
      <c r="AF6121" s="10" t="s">
        <v>712</v>
      </c>
    </row>
    <row r="6122" spans="30:32" x14ac:dyDescent="0.2">
      <c r="AD6122" s="11" t="s">
        <v>10817</v>
      </c>
      <c r="AE6122" s="10" t="s">
        <v>10809</v>
      </c>
      <c r="AF6122" s="10" t="s">
        <v>712</v>
      </c>
    </row>
    <row r="6123" spans="30:32" x14ac:dyDescent="0.2">
      <c r="AD6123" s="11" t="s">
        <v>10818</v>
      </c>
      <c r="AE6123" s="10" t="s">
        <v>10809</v>
      </c>
      <c r="AF6123" s="10" t="s">
        <v>712</v>
      </c>
    </row>
    <row r="6124" spans="30:32" x14ac:dyDescent="0.2">
      <c r="AD6124" s="11" t="s">
        <v>10819</v>
      </c>
      <c r="AE6124" s="10" t="s">
        <v>10809</v>
      </c>
      <c r="AF6124" s="10" t="s">
        <v>712</v>
      </c>
    </row>
    <row r="6125" spans="30:32" x14ac:dyDescent="0.2">
      <c r="AD6125" s="11" t="s">
        <v>10820</v>
      </c>
      <c r="AE6125" s="10" t="s">
        <v>10809</v>
      </c>
      <c r="AF6125" s="10" t="s">
        <v>712</v>
      </c>
    </row>
    <row r="6126" spans="30:32" x14ac:dyDescent="0.2">
      <c r="AD6126" s="11" t="s">
        <v>10821</v>
      </c>
      <c r="AE6126" s="10" t="s">
        <v>10809</v>
      </c>
      <c r="AF6126" s="10" t="s">
        <v>712</v>
      </c>
    </row>
    <row r="6127" spans="30:32" x14ac:dyDescent="0.2">
      <c r="AD6127" s="11" t="s">
        <v>10822</v>
      </c>
      <c r="AE6127" s="10" t="s">
        <v>10809</v>
      </c>
      <c r="AF6127" s="10" t="s">
        <v>712</v>
      </c>
    </row>
    <row r="6128" spans="30:32" x14ac:dyDescent="0.2">
      <c r="AD6128" s="11" t="s">
        <v>10823</v>
      </c>
      <c r="AE6128" s="10" t="s">
        <v>10809</v>
      </c>
      <c r="AF6128" s="10" t="s">
        <v>712</v>
      </c>
    </row>
    <row r="6129" spans="30:32" x14ac:dyDescent="0.2">
      <c r="AD6129" s="11" t="s">
        <v>10824</v>
      </c>
      <c r="AE6129" s="10" t="s">
        <v>10809</v>
      </c>
      <c r="AF6129" s="10" t="s">
        <v>712</v>
      </c>
    </row>
    <row r="6130" spans="30:32" x14ac:dyDescent="0.2">
      <c r="AD6130" s="11" t="s">
        <v>10825</v>
      </c>
      <c r="AE6130" s="10" t="s">
        <v>10809</v>
      </c>
      <c r="AF6130" s="10" t="s">
        <v>712</v>
      </c>
    </row>
    <row r="6131" spans="30:32" x14ac:dyDescent="0.2">
      <c r="AD6131" s="11" t="s">
        <v>10826</v>
      </c>
      <c r="AE6131" s="10" t="s">
        <v>10809</v>
      </c>
      <c r="AF6131" s="10" t="s">
        <v>712</v>
      </c>
    </row>
    <row r="6132" spans="30:32" x14ac:dyDescent="0.2">
      <c r="AD6132" s="11" t="s">
        <v>10827</v>
      </c>
      <c r="AE6132" s="10" t="s">
        <v>10809</v>
      </c>
      <c r="AF6132" s="10" t="s">
        <v>712</v>
      </c>
    </row>
    <row r="6133" spans="30:32" x14ac:dyDescent="0.2">
      <c r="AD6133" s="11" t="s">
        <v>10828</v>
      </c>
      <c r="AE6133" s="10" t="s">
        <v>10809</v>
      </c>
      <c r="AF6133" s="10" t="s">
        <v>712</v>
      </c>
    </row>
    <row r="6134" spans="30:32" x14ac:dyDescent="0.2">
      <c r="AD6134" s="11" t="s">
        <v>10829</v>
      </c>
      <c r="AE6134" s="10" t="s">
        <v>10809</v>
      </c>
      <c r="AF6134" s="10" t="s">
        <v>712</v>
      </c>
    </row>
    <row r="6135" spans="30:32" x14ac:dyDescent="0.2">
      <c r="AD6135" s="11" t="s">
        <v>10830</v>
      </c>
      <c r="AE6135" s="10" t="s">
        <v>10809</v>
      </c>
      <c r="AF6135" s="10" t="s">
        <v>712</v>
      </c>
    </row>
    <row r="6136" spans="30:32" x14ac:dyDescent="0.2">
      <c r="AD6136" s="11" t="s">
        <v>10831</v>
      </c>
      <c r="AE6136" s="10" t="s">
        <v>10809</v>
      </c>
      <c r="AF6136" s="10" t="s">
        <v>712</v>
      </c>
    </row>
    <row r="6137" spans="30:32" x14ac:dyDescent="0.2">
      <c r="AD6137" s="11" t="s">
        <v>10832</v>
      </c>
      <c r="AE6137" s="10" t="s">
        <v>10809</v>
      </c>
      <c r="AF6137" s="10" t="s">
        <v>712</v>
      </c>
    </row>
    <row r="6138" spans="30:32" x14ac:dyDescent="0.2">
      <c r="AD6138" s="11" t="s">
        <v>10833</v>
      </c>
      <c r="AE6138" s="10" t="s">
        <v>10809</v>
      </c>
      <c r="AF6138" s="10" t="s">
        <v>712</v>
      </c>
    </row>
    <row r="6139" spans="30:32" x14ac:dyDescent="0.2">
      <c r="AD6139" s="11" t="s">
        <v>10834</v>
      </c>
      <c r="AE6139" s="10" t="s">
        <v>10809</v>
      </c>
      <c r="AF6139" s="10" t="s">
        <v>712</v>
      </c>
    </row>
    <row r="6140" spans="30:32" x14ac:dyDescent="0.2">
      <c r="AD6140" s="11" t="s">
        <v>10835</v>
      </c>
      <c r="AE6140" s="10" t="s">
        <v>10809</v>
      </c>
      <c r="AF6140" s="10" t="s">
        <v>712</v>
      </c>
    </row>
    <row r="6141" spans="30:32" x14ac:dyDescent="0.2">
      <c r="AD6141" s="11" t="s">
        <v>10836</v>
      </c>
      <c r="AE6141" s="10" t="s">
        <v>10809</v>
      </c>
      <c r="AF6141" s="10" t="s">
        <v>712</v>
      </c>
    </row>
    <row r="6142" spans="30:32" x14ac:dyDescent="0.2">
      <c r="AD6142" s="11" t="s">
        <v>10837</v>
      </c>
      <c r="AE6142" s="10" t="s">
        <v>10809</v>
      </c>
      <c r="AF6142" s="10" t="s">
        <v>712</v>
      </c>
    </row>
    <row r="6143" spans="30:32" x14ac:dyDescent="0.2">
      <c r="AD6143" s="11" t="s">
        <v>10838</v>
      </c>
      <c r="AE6143" s="10" t="s">
        <v>10809</v>
      </c>
      <c r="AF6143" s="10" t="s">
        <v>712</v>
      </c>
    </row>
    <row r="6144" spans="30:32" x14ac:dyDescent="0.2">
      <c r="AD6144" s="11" t="s">
        <v>10839</v>
      </c>
      <c r="AE6144" s="10" t="s">
        <v>10809</v>
      </c>
      <c r="AF6144" s="10" t="s">
        <v>712</v>
      </c>
    </row>
    <row r="6145" spans="30:32" x14ac:dyDescent="0.2">
      <c r="AD6145" s="11" t="s">
        <v>10840</v>
      </c>
      <c r="AE6145" s="10" t="s">
        <v>10809</v>
      </c>
      <c r="AF6145" s="10" t="s">
        <v>712</v>
      </c>
    </row>
    <row r="6146" spans="30:32" x14ac:dyDescent="0.2">
      <c r="AD6146" s="11" t="s">
        <v>10841</v>
      </c>
      <c r="AE6146" s="10" t="s">
        <v>10809</v>
      </c>
      <c r="AF6146" s="10" t="s">
        <v>712</v>
      </c>
    </row>
    <row r="6147" spans="30:32" x14ac:dyDescent="0.2">
      <c r="AD6147" s="11" t="s">
        <v>10842</v>
      </c>
      <c r="AE6147" s="10" t="s">
        <v>10809</v>
      </c>
      <c r="AF6147" s="10" t="s">
        <v>712</v>
      </c>
    </row>
    <row r="6148" spans="30:32" x14ac:dyDescent="0.2">
      <c r="AD6148" s="11" t="s">
        <v>10843</v>
      </c>
      <c r="AE6148" s="10" t="s">
        <v>10809</v>
      </c>
      <c r="AF6148" s="10" t="s">
        <v>712</v>
      </c>
    </row>
    <row r="6149" spans="30:32" x14ac:dyDescent="0.2">
      <c r="AD6149" s="11" t="s">
        <v>10844</v>
      </c>
      <c r="AE6149" s="10" t="s">
        <v>10809</v>
      </c>
      <c r="AF6149" s="10" t="s">
        <v>712</v>
      </c>
    </row>
    <row r="6150" spans="30:32" x14ac:dyDescent="0.2">
      <c r="AD6150" s="11" t="s">
        <v>10845</v>
      </c>
      <c r="AE6150" s="10" t="s">
        <v>10809</v>
      </c>
      <c r="AF6150" s="10" t="s">
        <v>712</v>
      </c>
    </row>
    <row r="6151" spans="30:32" x14ac:dyDescent="0.2">
      <c r="AD6151" s="11" t="s">
        <v>10846</v>
      </c>
      <c r="AE6151" s="10" t="s">
        <v>10809</v>
      </c>
      <c r="AF6151" s="10" t="s">
        <v>712</v>
      </c>
    </row>
    <row r="6152" spans="30:32" x14ac:dyDescent="0.2">
      <c r="AD6152" s="11" t="s">
        <v>10847</v>
      </c>
      <c r="AE6152" s="10" t="s">
        <v>10809</v>
      </c>
      <c r="AF6152" s="10" t="s">
        <v>712</v>
      </c>
    </row>
    <row r="6153" spans="30:32" x14ac:dyDescent="0.2">
      <c r="AD6153" s="11" t="s">
        <v>10848</v>
      </c>
      <c r="AE6153" s="10" t="s">
        <v>10809</v>
      </c>
      <c r="AF6153" s="10" t="s">
        <v>712</v>
      </c>
    </row>
    <row r="6154" spans="30:32" x14ac:dyDescent="0.2">
      <c r="AD6154" s="11" t="s">
        <v>10849</v>
      </c>
      <c r="AE6154" s="10" t="s">
        <v>10809</v>
      </c>
      <c r="AF6154" s="10" t="s">
        <v>712</v>
      </c>
    </row>
    <row r="6155" spans="30:32" x14ac:dyDescent="0.2">
      <c r="AD6155" s="11" t="s">
        <v>10850</v>
      </c>
      <c r="AE6155" s="10" t="s">
        <v>10809</v>
      </c>
      <c r="AF6155" s="10" t="s">
        <v>712</v>
      </c>
    </row>
    <row r="6156" spans="30:32" x14ac:dyDescent="0.2">
      <c r="AD6156" s="11" t="s">
        <v>10851</v>
      </c>
      <c r="AE6156" s="10" t="s">
        <v>10809</v>
      </c>
      <c r="AF6156" s="10" t="s">
        <v>712</v>
      </c>
    </row>
    <row r="6157" spans="30:32" x14ac:dyDescent="0.2">
      <c r="AD6157" s="11" t="s">
        <v>10852</v>
      </c>
      <c r="AE6157" s="10" t="s">
        <v>10809</v>
      </c>
      <c r="AF6157" s="10" t="s">
        <v>712</v>
      </c>
    </row>
    <row r="6158" spans="30:32" x14ac:dyDescent="0.2">
      <c r="AD6158" s="11" t="s">
        <v>10853</v>
      </c>
      <c r="AE6158" s="10" t="s">
        <v>10809</v>
      </c>
      <c r="AF6158" s="10" t="s">
        <v>712</v>
      </c>
    </row>
    <row r="6159" spans="30:32" x14ac:dyDescent="0.2">
      <c r="AD6159" s="11" t="s">
        <v>10854</v>
      </c>
      <c r="AE6159" s="10" t="s">
        <v>10809</v>
      </c>
      <c r="AF6159" s="10" t="s">
        <v>712</v>
      </c>
    </row>
    <row r="6160" spans="30:32" x14ac:dyDescent="0.2">
      <c r="AD6160" s="11" t="s">
        <v>10855</v>
      </c>
      <c r="AE6160" s="10" t="s">
        <v>10809</v>
      </c>
      <c r="AF6160" s="10" t="s">
        <v>712</v>
      </c>
    </row>
    <row r="6161" spans="30:32" x14ac:dyDescent="0.2">
      <c r="AD6161" s="11" t="s">
        <v>10856</v>
      </c>
      <c r="AE6161" s="10" t="s">
        <v>10809</v>
      </c>
      <c r="AF6161" s="10" t="s">
        <v>712</v>
      </c>
    </row>
    <row r="6162" spans="30:32" x14ac:dyDescent="0.2">
      <c r="AD6162" s="11" t="s">
        <v>10857</v>
      </c>
      <c r="AE6162" s="10" t="s">
        <v>10809</v>
      </c>
      <c r="AF6162" s="10" t="s">
        <v>712</v>
      </c>
    </row>
    <row r="6163" spans="30:32" x14ac:dyDescent="0.2">
      <c r="AD6163" s="11" t="s">
        <v>10858</v>
      </c>
      <c r="AE6163" s="10" t="s">
        <v>10809</v>
      </c>
      <c r="AF6163" s="10" t="s">
        <v>712</v>
      </c>
    </row>
    <row r="6164" spans="30:32" x14ac:dyDescent="0.2">
      <c r="AD6164" s="11" t="s">
        <v>10859</v>
      </c>
      <c r="AE6164" s="10" t="s">
        <v>10809</v>
      </c>
      <c r="AF6164" s="10" t="s">
        <v>712</v>
      </c>
    </row>
    <row r="6165" spans="30:32" x14ac:dyDescent="0.2">
      <c r="AD6165" s="11" t="s">
        <v>10860</v>
      </c>
      <c r="AE6165" s="10" t="s">
        <v>10809</v>
      </c>
      <c r="AF6165" s="10" t="s">
        <v>712</v>
      </c>
    </row>
    <row r="6166" spans="30:32" x14ac:dyDescent="0.2">
      <c r="AD6166" s="11" t="s">
        <v>10861</v>
      </c>
      <c r="AE6166" s="10" t="s">
        <v>10809</v>
      </c>
      <c r="AF6166" s="10" t="s">
        <v>712</v>
      </c>
    </row>
    <row r="6167" spans="30:32" x14ac:dyDescent="0.2">
      <c r="AD6167" s="11" t="s">
        <v>10862</v>
      </c>
      <c r="AE6167" s="10" t="s">
        <v>10809</v>
      </c>
      <c r="AF6167" s="10" t="s">
        <v>712</v>
      </c>
    </row>
    <row r="6168" spans="30:32" x14ac:dyDescent="0.2">
      <c r="AD6168" s="11" t="s">
        <v>10863</v>
      </c>
      <c r="AE6168" s="10" t="s">
        <v>10809</v>
      </c>
      <c r="AF6168" s="10" t="s">
        <v>712</v>
      </c>
    </row>
    <row r="6169" spans="30:32" x14ac:dyDescent="0.2">
      <c r="AD6169" s="11" t="s">
        <v>10864</v>
      </c>
      <c r="AE6169" s="10" t="s">
        <v>10809</v>
      </c>
      <c r="AF6169" s="10" t="s">
        <v>712</v>
      </c>
    </row>
    <row r="6170" spans="30:32" x14ac:dyDescent="0.2">
      <c r="AD6170" s="11" t="s">
        <v>10865</v>
      </c>
      <c r="AE6170" s="10" t="s">
        <v>10809</v>
      </c>
      <c r="AF6170" s="10" t="s">
        <v>712</v>
      </c>
    </row>
    <row r="6171" spans="30:32" x14ac:dyDescent="0.2">
      <c r="AD6171" s="11" t="s">
        <v>10866</v>
      </c>
      <c r="AE6171" s="10" t="s">
        <v>10809</v>
      </c>
      <c r="AF6171" s="10" t="s">
        <v>712</v>
      </c>
    </row>
    <row r="6172" spans="30:32" x14ac:dyDescent="0.2">
      <c r="AD6172" s="11" t="s">
        <v>10867</v>
      </c>
      <c r="AE6172" s="10" t="s">
        <v>10809</v>
      </c>
      <c r="AF6172" s="10" t="s">
        <v>712</v>
      </c>
    </row>
    <row r="6173" spans="30:32" x14ac:dyDescent="0.2">
      <c r="AD6173" s="11" t="s">
        <v>10868</v>
      </c>
      <c r="AE6173" s="10" t="s">
        <v>10809</v>
      </c>
      <c r="AF6173" s="10" t="s">
        <v>712</v>
      </c>
    </row>
    <row r="6174" spans="30:32" x14ac:dyDescent="0.2">
      <c r="AD6174" s="11" t="s">
        <v>10869</v>
      </c>
      <c r="AE6174" s="10" t="s">
        <v>10809</v>
      </c>
      <c r="AF6174" s="10" t="s">
        <v>712</v>
      </c>
    </row>
    <row r="6175" spans="30:32" x14ac:dyDescent="0.2">
      <c r="AD6175" s="11" t="s">
        <v>10870</v>
      </c>
      <c r="AE6175" s="10" t="s">
        <v>10809</v>
      </c>
      <c r="AF6175" s="10" t="s">
        <v>712</v>
      </c>
    </row>
    <row r="6176" spans="30:32" x14ac:dyDescent="0.2">
      <c r="AD6176" s="11" t="s">
        <v>10871</v>
      </c>
      <c r="AE6176" s="10" t="s">
        <v>10809</v>
      </c>
      <c r="AF6176" s="10" t="s">
        <v>712</v>
      </c>
    </row>
    <row r="6177" spans="30:32" x14ac:dyDescent="0.2">
      <c r="AD6177" s="11" t="s">
        <v>10872</v>
      </c>
      <c r="AE6177" s="10" t="s">
        <v>10809</v>
      </c>
      <c r="AF6177" s="10" t="s">
        <v>712</v>
      </c>
    </row>
    <row r="6178" spans="30:32" x14ac:dyDescent="0.2">
      <c r="AD6178" s="11" t="s">
        <v>10873</v>
      </c>
      <c r="AE6178" s="10" t="s">
        <v>10809</v>
      </c>
      <c r="AF6178" s="10" t="s">
        <v>712</v>
      </c>
    </row>
    <row r="6179" spans="30:32" x14ac:dyDescent="0.2">
      <c r="AD6179" s="11" t="s">
        <v>10874</v>
      </c>
      <c r="AE6179" s="10" t="s">
        <v>10809</v>
      </c>
      <c r="AF6179" s="10" t="s">
        <v>712</v>
      </c>
    </row>
    <row r="6180" spans="30:32" x14ac:dyDescent="0.2">
      <c r="AD6180" s="11" t="s">
        <v>10875</v>
      </c>
      <c r="AE6180" s="10" t="s">
        <v>10809</v>
      </c>
      <c r="AF6180" s="10" t="s">
        <v>712</v>
      </c>
    </row>
    <row r="6181" spans="30:32" x14ac:dyDescent="0.2">
      <c r="AD6181" s="11" t="s">
        <v>10876</v>
      </c>
      <c r="AE6181" s="10" t="s">
        <v>10809</v>
      </c>
      <c r="AF6181" s="10" t="s">
        <v>712</v>
      </c>
    </row>
    <row r="6182" spans="30:32" x14ac:dyDescent="0.2">
      <c r="AD6182" s="11" t="s">
        <v>10877</v>
      </c>
      <c r="AE6182" s="10" t="s">
        <v>10809</v>
      </c>
      <c r="AF6182" s="10" t="s">
        <v>712</v>
      </c>
    </row>
    <row r="6183" spans="30:32" x14ac:dyDescent="0.2">
      <c r="AD6183" s="11" t="s">
        <v>10878</v>
      </c>
      <c r="AE6183" s="10" t="s">
        <v>10809</v>
      </c>
      <c r="AF6183" s="10" t="s">
        <v>712</v>
      </c>
    </row>
    <row r="6184" spans="30:32" x14ac:dyDescent="0.2">
      <c r="AD6184" s="11" t="s">
        <v>10879</v>
      </c>
      <c r="AE6184" s="10" t="s">
        <v>10809</v>
      </c>
      <c r="AF6184" s="10" t="s">
        <v>712</v>
      </c>
    </row>
    <row r="6185" spans="30:32" x14ac:dyDescent="0.2">
      <c r="AD6185" s="11" t="s">
        <v>10880</v>
      </c>
      <c r="AE6185" s="10" t="s">
        <v>10809</v>
      </c>
      <c r="AF6185" s="10" t="s">
        <v>712</v>
      </c>
    </row>
    <row r="6186" spans="30:32" x14ac:dyDescent="0.2">
      <c r="AD6186" s="11" t="s">
        <v>10881</v>
      </c>
      <c r="AE6186" s="10" t="s">
        <v>10809</v>
      </c>
      <c r="AF6186" s="10" t="s">
        <v>712</v>
      </c>
    </row>
    <row r="6187" spans="30:32" x14ac:dyDescent="0.2">
      <c r="AD6187" s="11" t="s">
        <v>10882</v>
      </c>
      <c r="AE6187" s="10" t="s">
        <v>10809</v>
      </c>
      <c r="AF6187" s="10" t="s">
        <v>712</v>
      </c>
    </row>
    <row r="6188" spans="30:32" x14ac:dyDescent="0.2">
      <c r="AD6188" s="11" t="s">
        <v>10883</v>
      </c>
      <c r="AE6188" s="10" t="s">
        <v>10809</v>
      </c>
      <c r="AF6188" s="10" t="s">
        <v>712</v>
      </c>
    </row>
    <row r="6189" spans="30:32" x14ac:dyDescent="0.2">
      <c r="AD6189" s="11" t="s">
        <v>10884</v>
      </c>
      <c r="AE6189" s="10" t="s">
        <v>2534</v>
      </c>
      <c r="AF6189" s="10" t="s">
        <v>712</v>
      </c>
    </row>
    <row r="6190" spans="30:32" x14ac:dyDescent="0.2">
      <c r="AD6190" s="11" t="s">
        <v>10885</v>
      </c>
      <c r="AE6190" s="10" t="s">
        <v>10886</v>
      </c>
      <c r="AF6190" s="10" t="s">
        <v>712</v>
      </c>
    </row>
    <row r="6191" spans="30:32" x14ac:dyDescent="0.2">
      <c r="AD6191" s="11" t="s">
        <v>10887</v>
      </c>
      <c r="AE6191" s="10" t="s">
        <v>6105</v>
      </c>
      <c r="AF6191" s="10" t="s">
        <v>712</v>
      </c>
    </row>
    <row r="6192" spans="30:32" x14ac:dyDescent="0.2">
      <c r="AD6192" s="11" t="s">
        <v>10888</v>
      </c>
      <c r="AE6192" s="10" t="s">
        <v>10889</v>
      </c>
      <c r="AF6192" s="10" t="s">
        <v>712</v>
      </c>
    </row>
    <row r="6193" spans="30:32" x14ac:dyDescent="0.2">
      <c r="AD6193" s="11" t="s">
        <v>10890</v>
      </c>
      <c r="AE6193" s="10" t="s">
        <v>10891</v>
      </c>
      <c r="AF6193" s="10" t="s">
        <v>712</v>
      </c>
    </row>
    <row r="6194" spans="30:32" x14ac:dyDescent="0.2">
      <c r="AD6194" s="11" t="s">
        <v>10892</v>
      </c>
      <c r="AE6194" s="10" t="s">
        <v>10893</v>
      </c>
      <c r="AF6194" s="10" t="s">
        <v>712</v>
      </c>
    </row>
    <row r="6195" spans="30:32" x14ac:dyDescent="0.2">
      <c r="AD6195" s="11" t="s">
        <v>10894</v>
      </c>
      <c r="AE6195" s="10" t="s">
        <v>10895</v>
      </c>
      <c r="AF6195" s="10" t="s">
        <v>712</v>
      </c>
    </row>
    <row r="6196" spans="30:32" x14ac:dyDescent="0.2">
      <c r="AD6196" s="11" t="s">
        <v>10896</v>
      </c>
      <c r="AE6196" s="10" t="s">
        <v>2539</v>
      </c>
      <c r="AF6196" s="10" t="s">
        <v>712</v>
      </c>
    </row>
    <row r="6197" spans="30:32" x14ac:dyDescent="0.2">
      <c r="AD6197" s="11" t="s">
        <v>10897</v>
      </c>
      <c r="AE6197" s="10" t="s">
        <v>10898</v>
      </c>
      <c r="AF6197" s="10" t="s">
        <v>712</v>
      </c>
    </row>
    <row r="6198" spans="30:32" x14ac:dyDescent="0.2">
      <c r="AD6198" s="11" t="s">
        <v>10899</v>
      </c>
      <c r="AE6198" s="10" t="s">
        <v>10900</v>
      </c>
      <c r="AF6198" s="10" t="s">
        <v>712</v>
      </c>
    </row>
    <row r="6199" spans="30:32" x14ac:dyDescent="0.2">
      <c r="AD6199" s="11" t="s">
        <v>10901</v>
      </c>
      <c r="AE6199" s="10" t="s">
        <v>10902</v>
      </c>
      <c r="AF6199" s="10" t="s">
        <v>712</v>
      </c>
    </row>
    <row r="6200" spans="30:32" x14ac:dyDescent="0.2">
      <c r="AD6200" s="11" t="s">
        <v>10903</v>
      </c>
      <c r="AE6200" s="10" t="s">
        <v>10904</v>
      </c>
      <c r="AF6200" s="10" t="s">
        <v>712</v>
      </c>
    </row>
    <row r="6201" spans="30:32" x14ac:dyDescent="0.2">
      <c r="AD6201" s="11" t="s">
        <v>10905</v>
      </c>
      <c r="AE6201" s="10" t="s">
        <v>10906</v>
      </c>
      <c r="AF6201" s="10" t="s">
        <v>712</v>
      </c>
    </row>
    <row r="6202" spans="30:32" x14ac:dyDescent="0.2">
      <c r="AD6202" s="11" t="s">
        <v>10907</v>
      </c>
      <c r="AE6202" s="10" t="s">
        <v>4398</v>
      </c>
      <c r="AF6202" s="10" t="s">
        <v>712</v>
      </c>
    </row>
    <row r="6203" spans="30:32" x14ac:dyDescent="0.2">
      <c r="AD6203" s="11" t="s">
        <v>10908</v>
      </c>
      <c r="AE6203" s="10" t="s">
        <v>10909</v>
      </c>
      <c r="AF6203" s="10" t="s">
        <v>712</v>
      </c>
    </row>
    <row r="6204" spans="30:32" x14ac:dyDescent="0.2">
      <c r="AD6204" s="11" t="s">
        <v>10910</v>
      </c>
      <c r="AE6204" s="10" t="s">
        <v>7855</v>
      </c>
      <c r="AF6204" s="10" t="s">
        <v>712</v>
      </c>
    </row>
    <row r="6205" spans="30:32" x14ac:dyDescent="0.2">
      <c r="AD6205" s="11" t="s">
        <v>10911</v>
      </c>
      <c r="AE6205" s="10" t="s">
        <v>10912</v>
      </c>
      <c r="AF6205" s="10" t="s">
        <v>712</v>
      </c>
    </row>
    <row r="6206" spans="30:32" x14ac:dyDescent="0.2">
      <c r="AD6206" s="11" t="s">
        <v>10913</v>
      </c>
      <c r="AE6206" s="10" t="s">
        <v>10914</v>
      </c>
      <c r="AF6206" s="10" t="s">
        <v>712</v>
      </c>
    </row>
    <row r="6207" spans="30:32" x14ac:dyDescent="0.2">
      <c r="AD6207" s="11" t="s">
        <v>10915</v>
      </c>
      <c r="AE6207" s="10" t="s">
        <v>10916</v>
      </c>
      <c r="AF6207" s="10" t="s">
        <v>712</v>
      </c>
    </row>
    <row r="6208" spans="30:32" x14ac:dyDescent="0.2">
      <c r="AD6208" s="11" t="s">
        <v>10917</v>
      </c>
      <c r="AE6208" s="10" t="s">
        <v>10918</v>
      </c>
      <c r="AF6208" s="10" t="s">
        <v>712</v>
      </c>
    </row>
    <row r="6209" spans="30:32" x14ac:dyDescent="0.2">
      <c r="AD6209" s="11" t="s">
        <v>10919</v>
      </c>
      <c r="AE6209" s="10" t="s">
        <v>10920</v>
      </c>
      <c r="AF6209" s="10" t="s">
        <v>712</v>
      </c>
    </row>
    <row r="6210" spans="30:32" x14ac:dyDescent="0.2">
      <c r="AD6210" s="11" t="s">
        <v>10921</v>
      </c>
      <c r="AE6210" s="10" t="s">
        <v>10922</v>
      </c>
      <c r="AF6210" s="10" t="s">
        <v>712</v>
      </c>
    </row>
    <row r="6211" spans="30:32" x14ac:dyDescent="0.2">
      <c r="AD6211" s="11" t="s">
        <v>10923</v>
      </c>
      <c r="AE6211" s="10" t="s">
        <v>10924</v>
      </c>
      <c r="AF6211" s="10" t="s">
        <v>712</v>
      </c>
    </row>
    <row r="6212" spans="30:32" x14ac:dyDescent="0.2">
      <c r="AD6212" s="11" t="s">
        <v>10925</v>
      </c>
      <c r="AE6212" s="10" t="s">
        <v>10926</v>
      </c>
      <c r="AF6212" s="10" t="s">
        <v>712</v>
      </c>
    </row>
    <row r="6213" spans="30:32" x14ac:dyDescent="0.2">
      <c r="AD6213" s="11" t="s">
        <v>10927</v>
      </c>
      <c r="AE6213" s="10" t="s">
        <v>10928</v>
      </c>
      <c r="AF6213" s="10" t="s">
        <v>712</v>
      </c>
    </row>
    <row r="6214" spans="30:32" x14ac:dyDescent="0.2">
      <c r="AD6214" s="11" t="s">
        <v>10929</v>
      </c>
      <c r="AE6214" s="10" t="s">
        <v>10930</v>
      </c>
      <c r="AF6214" s="10" t="s">
        <v>712</v>
      </c>
    </row>
    <row r="6215" spans="30:32" x14ac:dyDescent="0.2">
      <c r="AD6215" s="11" t="s">
        <v>10931</v>
      </c>
      <c r="AE6215" s="10" t="s">
        <v>10932</v>
      </c>
      <c r="AF6215" s="10" t="s">
        <v>712</v>
      </c>
    </row>
    <row r="6216" spans="30:32" x14ac:dyDescent="0.2">
      <c r="AD6216" s="11" t="s">
        <v>10933</v>
      </c>
      <c r="AE6216" s="10" t="s">
        <v>10934</v>
      </c>
      <c r="AF6216" s="10" t="s">
        <v>712</v>
      </c>
    </row>
    <row r="6217" spans="30:32" x14ac:dyDescent="0.2">
      <c r="AD6217" s="11" t="s">
        <v>10935</v>
      </c>
      <c r="AE6217" s="10" t="s">
        <v>10936</v>
      </c>
      <c r="AF6217" s="10" t="s">
        <v>712</v>
      </c>
    </row>
    <row r="6218" spans="30:32" x14ac:dyDescent="0.2">
      <c r="AD6218" s="11" t="s">
        <v>10937</v>
      </c>
      <c r="AE6218" s="10" t="s">
        <v>10938</v>
      </c>
      <c r="AF6218" s="10" t="s">
        <v>712</v>
      </c>
    </row>
    <row r="6219" spans="30:32" x14ac:dyDescent="0.2">
      <c r="AD6219" s="11" t="s">
        <v>10939</v>
      </c>
      <c r="AE6219" s="10" t="s">
        <v>10940</v>
      </c>
      <c r="AF6219" s="10" t="s">
        <v>712</v>
      </c>
    </row>
    <row r="6220" spans="30:32" x14ac:dyDescent="0.2">
      <c r="AD6220" s="11" t="s">
        <v>10941</v>
      </c>
      <c r="AE6220" s="10" t="s">
        <v>10942</v>
      </c>
      <c r="AF6220" s="10" t="s">
        <v>712</v>
      </c>
    </row>
    <row r="6221" spans="30:32" x14ac:dyDescent="0.2">
      <c r="AD6221" s="11" t="s">
        <v>10943</v>
      </c>
      <c r="AE6221" s="10" t="s">
        <v>10944</v>
      </c>
      <c r="AF6221" s="10" t="s">
        <v>712</v>
      </c>
    </row>
    <row r="6222" spans="30:32" x14ac:dyDescent="0.2">
      <c r="AD6222" s="11" t="s">
        <v>10945</v>
      </c>
      <c r="AE6222" s="10" t="s">
        <v>10946</v>
      </c>
      <c r="AF6222" s="10" t="s">
        <v>712</v>
      </c>
    </row>
    <row r="6223" spans="30:32" x14ac:dyDescent="0.2">
      <c r="AD6223" s="11" t="s">
        <v>10947</v>
      </c>
      <c r="AE6223" s="10" t="s">
        <v>10948</v>
      </c>
      <c r="AF6223" s="10" t="s">
        <v>712</v>
      </c>
    </row>
    <row r="6224" spans="30:32" x14ac:dyDescent="0.2">
      <c r="AD6224" s="11" t="s">
        <v>10949</v>
      </c>
      <c r="AE6224" s="10" t="s">
        <v>10950</v>
      </c>
      <c r="AF6224" s="10" t="s">
        <v>712</v>
      </c>
    </row>
    <row r="6225" spans="30:32" x14ac:dyDescent="0.2">
      <c r="AD6225" s="11" t="s">
        <v>10951</v>
      </c>
      <c r="AE6225" s="10" t="s">
        <v>10952</v>
      </c>
      <c r="AF6225" s="10" t="s">
        <v>712</v>
      </c>
    </row>
    <row r="6226" spans="30:32" x14ac:dyDescent="0.2">
      <c r="AD6226" s="11" t="s">
        <v>10953</v>
      </c>
      <c r="AE6226" s="10" t="s">
        <v>10954</v>
      </c>
      <c r="AF6226" s="10" t="s">
        <v>712</v>
      </c>
    </row>
    <row r="6227" spans="30:32" x14ac:dyDescent="0.2">
      <c r="AD6227" s="11" t="s">
        <v>10955</v>
      </c>
      <c r="AE6227" s="10" t="s">
        <v>10956</v>
      </c>
      <c r="AF6227" s="10" t="s">
        <v>712</v>
      </c>
    </row>
    <row r="6228" spans="30:32" x14ac:dyDescent="0.2">
      <c r="AD6228" s="11" t="s">
        <v>10957</v>
      </c>
      <c r="AE6228" s="10" t="s">
        <v>10958</v>
      </c>
      <c r="AF6228" s="10" t="s">
        <v>712</v>
      </c>
    </row>
    <row r="6229" spans="30:32" x14ac:dyDescent="0.2">
      <c r="AD6229" s="11" t="s">
        <v>10959</v>
      </c>
      <c r="AE6229" s="10" t="s">
        <v>10960</v>
      </c>
      <c r="AF6229" s="10" t="s">
        <v>712</v>
      </c>
    </row>
    <row r="6230" spans="30:32" x14ac:dyDescent="0.2">
      <c r="AD6230" s="11" t="s">
        <v>10961</v>
      </c>
      <c r="AE6230" s="10" t="s">
        <v>10962</v>
      </c>
      <c r="AF6230" s="10" t="s">
        <v>712</v>
      </c>
    </row>
    <row r="6231" spans="30:32" x14ac:dyDescent="0.2">
      <c r="AD6231" s="11" t="s">
        <v>10963</v>
      </c>
      <c r="AE6231" s="10" t="s">
        <v>3199</v>
      </c>
      <c r="AF6231" s="10" t="s">
        <v>712</v>
      </c>
    </row>
    <row r="6232" spans="30:32" x14ac:dyDescent="0.2">
      <c r="AD6232" s="11" t="s">
        <v>10964</v>
      </c>
      <c r="AE6232" s="10" t="s">
        <v>10965</v>
      </c>
      <c r="AF6232" s="10" t="s">
        <v>712</v>
      </c>
    </row>
    <row r="6233" spans="30:32" x14ac:dyDescent="0.2">
      <c r="AD6233" s="11" t="s">
        <v>10966</v>
      </c>
      <c r="AE6233" s="10" t="s">
        <v>10967</v>
      </c>
      <c r="AF6233" s="10" t="s">
        <v>712</v>
      </c>
    </row>
    <row r="6234" spans="30:32" x14ac:dyDescent="0.2">
      <c r="AD6234" s="11" t="s">
        <v>10968</v>
      </c>
      <c r="AE6234" s="10" t="s">
        <v>10969</v>
      </c>
      <c r="AF6234" s="10" t="s">
        <v>712</v>
      </c>
    </row>
    <row r="6235" spans="30:32" x14ac:dyDescent="0.2">
      <c r="AD6235" s="11" t="s">
        <v>10970</v>
      </c>
      <c r="AE6235" s="10" t="s">
        <v>2588</v>
      </c>
      <c r="AF6235" s="10" t="s">
        <v>712</v>
      </c>
    </row>
    <row r="6236" spans="30:32" x14ac:dyDescent="0.2">
      <c r="AD6236" s="11" t="s">
        <v>10971</v>
      </c>
      <c r="AE6236" s="10" t="s">
        <v>10972</v>
      </c>
      <c r="AF6236" s="10" t="s">
        <v>712</v>
      </c>
    </row>
    <row r="6237" spans="30:32" x14ac:dyDescent="0.2">
      <c r="AD6237" s="11" t="s">
        <v>10973</v>
      </c>
      <c r="AE6237" s="10" t="s">
        <v>10974</v>
      </c>
      <c r="AF6237" s="10" t="s">
        <v>712</v>
      </c>
    </row>
    <row r="6238" spans="30:32" x14ac:dyDescent="0.2">
      <c r="AD6238" s="11" t="s">
        <v>10975</v>
      </c>
      <c r="AE6238" s="10" t="s">
        <v>6154</v>
      </c>
      <c r="AF6238" s="10" t="s">
        <v>712</v>
      </c>
    </row>
    <row r="6239" spans="30:32" x14ac:dyDescent="0.2">
      <c r="AD6239" s="11" t="s">
        <v>10976</v>
      </c>
      <c r="AE6239" s="10" t="s">
        <v>10977</v>
      </c>
      <c r="AF6239" s="10" t="s">
        <v>712</v>
      </c>
    </row>
    <row r="6240" spans="30:32" x14ac:dyDescent="0.2">
      <c r="AD6240" s="11" t="s">
        <v>10978</v>
      </c>
      <c r="AE6240" s="10" t="s">
        <v>10979</v>
      </c>
      <c r="AF6240" s="10" t="s">
        <v>712</v>
      </c>
    </row>
    <row r="6241" spans="30:32" x14ac:dyDescent="0.2">
      <c r="AD6241" s="11" t="s">
        <v>10980</v>
      </c>
      <c r="AE6241" s="10" t="s">
        <v>10981</v>
      </c>
      <c r="AF6241" s="10" t="s">
        <v>712</v>
      </c>
    </row>
    <row r="6242" spans="30:32" x14ac:dyDescent="0.2">
      <c r="AD6242" s="11" t="s">
        <v>10982</v>
      </c>
      <c r="AE6242" s="10" t="s">
        <v>10983</v>
      </c>
      <c r="AF6242" s="10" t="s">
        <v>712</v>
      </c>
    </row>
    <row r="6243" spans="30:32" x14ac:dyDescent="0.2">
      <c r="AD6243" s="11" t="s">
        <v>10984</v>
      </c>
      <c r="AE6243" s="10" t="s">
        <v>10985</v>
      </c>
      <c r="AF6243" s="10" t="s">
        <v>712</v>
      </c>
    </row>
    <row r="6244" spans="30:32" x14ac:dyDescent="0.2">
      <c r="AD6244" s="11" t="s">
        <v>10986</v>
      </c>
      <c r="AE6244" s="10" t="s">
        <v>10987</v>
      </c>
      <c r="AF6244" s="10" t="s">
        <v>712</v>
      </c>
    </row>
    <row r="6245" spans="30:32" x14ac:dyDescent="0.2">
      <c r="AD6245" s="11" t="s">
        <v>10988</v>
      </c>
      <c r="AE6245" s="10" t="s">
        <v>4667</v>
      </c>
      <c r="AF6245" s="10" t="s">
        <v>712</v>
      </c>
    </row>
    <row r="6246" spans="30:32" x14ac:dyDescent="0.2">
      <c r="AD6246" s="11" t="s">
        <v>10989</v>
      </c>
      <c r="AE6246" s="10" t="s">
        <v>10990</v>
      </c>
      <c r="AF6246" s="10" t="s">
        <v>712</v>
      </c>
    </row>
    <row r="6247" spans="30:32" x14ac:dyDescent="0.2">
      <c r="AD6247" s="11" t="s">
        <v>10991</v>
      </c>
      <c r="AE6247" s="10" t="s">
        <v>10992</v>
      </c>
      <c r="AF6247" s="10" t="s">
        <v>712</v>
      </c>
    </row>
    <row r="6248" spans="30:32" x14ac:dyDescent="0.2">
      <c r="AD6248" s="11" t="s">
        <v>10993</v>
      </c>
      <c r="AE6248" s="10" t="s">
        <v>1493</v>
      </c>
      <c r="AF6248" s="10" t="s">
        <v>712</v>
      </c>
    </row>
    <row r="6249" spans="30:32" x14ac:dyDescent="0.2">
      <c r="AD6249" s="11" t="s">
        <v>10994</v>
      </c>
      <c r="AE6249" s="10" t="s">
        <v>10995</v>
      </c>
      <c r="AF6249" s="10" t="s">
        <v>712</v>
      </c>
    </row>
    <row r="6250" spans="30:32" x14ac:dyDescent="0.2">
      <c r="AD6250" s="11" t="s">
        <v>10996</v>
      </c>
      <c r="AE6250" s="10" t="s">
        <v>10997</v>
      </c>
      <c r="AF6250" s="10" t="s">
        <v>712</v>
      </c>
    </row>
    <row r="6251" spans="30:32" x14ac:dyDescent="0.2">
      <c r="AD6251" s="11" t="s">
        <v>10998</v>
      </c>
      <c r="AE6251" s="10" t="s">
        <v>10999</v>
      </c>
      <c r="AF6251" s="10" t="s">
        <v>712</v>
      </c>
    </row>
    <row r="6252" spans="30:32" x14ac:dyDescent="0.2">
      <c r="AD6252" s="11" t="s">
        <v>11000</v>
      </c>
      <c r="AE6252" s="10" t="s">
        <v>11001</v>
      </c>
      <c r="AF6252" s="10" t="s">
        <v>712</v>
      </c>
    </row>
    <row r="6253" spans="30:32" x14ac:dyDescent="0.2">
      <c r="AD6253" s="11" t="s">
        <v>11002</v>
      </c>
      <c r="AE6253" s="10" t="s">
        <v>11003</v>
      </c>
      <c r="AF6253" s="10" t="s">
        <v>712</v>
      </c>
    </row>
    <row r="6254" spans="30:32" x14ac:dyDescent="0.2">
      <c r="AD6254" s="11" t="s">
        <v>11004</v>
      </c>
      <c r="AE6254" s="10" t="s">
        <v>1223</v>
      </c>
      <c r="AF6254" s="10" t="s">
        <v>712</v>
      </c>
    </row>
    <row r="6255" spans="30:32" x14ac:dyDescent="0.2">
      <c r="AD6255" s="11" t="s">
        <v>11005</v>
      </c>
      <c r="AE6255" s="10" t="s">
        <v>11006</v>
      </c>
      <c r="AF6255" s="10" t="s">
        <v>712</v>
      </c>
    </row>
    <row r="6256" spans="30:32" x14ac:dyDescent="0.2">
      <c r="AD6256" s="11" t="s">
        <v>11007</v>
      </c>
      <c r="AE6256" s="10" t="s">
        <v>11008</v>
      </c>
      <c r="AF6256" s="10" t="s">
        <v>712</v>
      </c>
    </row>
    <row r="6257" spans="30:32" x14ac:dyDescent="0.2">
      <c r="AD6257" s="11" t="s">
        <v>11009</v>
      </c>
      <c r="AE6257" s="10" t="s">
        <v>11010</v>
      </c>
      <c r="AF6257" s="10" t="s">
        <v>712</v>
      </c>
    </row>
    <row r="6258" spans="30:32" x14ac:dyDescent="0.2">
      <c r="AD6258" s="11" t="s">
        <v>11011</v>
      </c>
      <c r="AE6258" s="10" t="s">
        <v>11012</v>
      </c>
      <c r="AF6258" s="10" t="s">
        <v>712</v>
      </c>
    </row>
    <row r="6259" spans="30:32" x14ac:dyDescent="0.2">
      <c r="AD6259" s="11" t="s">
        <v>11013</v>
      </c>
      <c r="AE6259" s="10" t="s">
        <v>11014</v>
      </c>
      <c r="AF6259" s="10" t="s">
        <v>712</v>
      </c>
    </row>
    <row r="6260" spans="30:32" x14ac:dyDescent="0.2">
      <c r="AD6260" s="11" t="s">
        <v>11015</v>
      </c>
      <c r="AE6260" s="10" t="s">
        <v>11016</v>
      </c>
      <c r="AF6260" s="10" t="s">
        <v>712</v>
      </c>
    </row>
    <row r="6261" spans="30:32" x14ac:dyDescent="0.2">
      <c r="AD6261" s="11" t="s">
        <v>11017</v>
      </c>
      <c r="AE6261" s="10" t="s">
        <v>11018</v>
      </c>
      <c r="AF6261" s="10" t="s">
        <v>712</v>
      </c>
    </row>
    <row r="6262" spans="30:32" x14ac:dyDescent="0.2">
      <c r="AD6262" s="11" t="s">
        <v>11019</v>
      </c>
      <c r="AE6262" s="10" t="s">
        <v>11020</v>
      </c>
      <c r="AF6262" s="10" t="s">
        <v>712</v>
      </c>
    </row>
    <row r="6263" spans="30:32" x14ac:dyDescent="0.2">
      <c r="AD6263" s="11" t="s">
        <v>11021</v>
      </c>
      <c r="AE6263" s="10" t="s">
        <v>11022</v>
      </c>
      <c r="AF6263" s="10" t="s">
        <v>712</v>
      </c>
    </row>
    <row r="6264" spans="30:32" x14ac:dyDescent="0.2">
      <c r="AD6264" s="11" t="s">
        <v>11023</v>
      </c>
      <c r="AE6264" s="10" t="s">
        <v>11024</v>
      </c>
      <c r="AF6264" s="10" t="s">
        <v>712</v>
      </c>
    </row>
    <row r="6265" spans="30:32" x14ac:dyDescent="0.2">
      <c r="AD6265" s="11" t="s">
        <v>11025</v>
      </c>
      <c r="AE6265" s="10" t="s">
        <v>11026</v>
      </c>
      <c r="AF6265" s="10" t="s">
        <v>712</v>
      </c>
    </row>
    <row r="6266" spans="30:32" x14ac:dyDescent="0.2">
      <c r="AD6266" s="11" t="s">
        <v>11027</v>
      </c>
      <c r="AE6266" s="10" t="s">
        <v>11028</v>
      </c>
      <c r="AF6266" s="10" t="s">
        <v>712</v>
      </c>
    </row>
    <row r="6267" spans="30:32" x14ac:dyDescent="0.2">
      <c r="AD6267" s="11" t="s">
        <v>11029</v>
      </c>
      <c r="AE6267" s="10" t="s">
        <v>11030</v>
      </c>
      <c r="AF6267" s="10" t="s">
        <v>712</v>
      </c>
    </row>
    <row r="6268" spans="30:32" x14ac:dyDescent="0.2">
      <c r="AD6268" s="11" t="s">
        <v>11031</v>
      </c>
      <c r="AE6268" s="10" t="s">
        <v>11032</v>
      </c>
      <c r="AF6268" s="10" t="s">
        <v>712</v>
      </c>
    </row>
    <row r="6269" spans="30:32" x14ac:dyDescent="0.2">
      <c r="AD6269" s="11" t="s">
        <v>11033</v>
      </c>
      <c r="AE6269" s="10" t="s">
        <v>11034</v>
      </c>
      <c r="AF6269" s="10" t="s">
        <v>712</v>
      </c>
    </row>
    <row r="6270" spans="30:32" x14ac:dyDescent="0.2">
      <c r="AD6270" s="11" t="s">
        <v>11035</v>
      </c>
      <c r="AE6270" s="10" t="s">
        <v>11036</v>
      </c>
      <c r="AF6270" s="10" t="s">
        <v>712</v>
      </c>
    </row>
    <row r="6271" spans="30:32" x14ac:dyDescent="0.2">
      <c r="AD6271" s="11" t="s">
        <v>11037</v>
      </c>
      <c r="AE6271" s="10" t="s">
        <v>1510</v>
      </c>
      <c r="AF6271" s="10" t="s">
        <v>712</v>
      </c>
    </row>
    <row r="6272" spans="30:32" x14ac:dyDescent="0.2">
      <c r="AD6272" s="11" t="s">
        <v>11038</v>
      </c>
      <c r="AE6272" s="10" t="s">
        <v>11039</v>
      </c>
      <c r="AF6272" s="10" t="s">
        <v>712</v>
      </c>
    </row>
    <row r="6273" spans="30:32" x14ac:dyDescent="0.2">
      <c r="AD6273" s="11" t="s">
        <v>11040</v>
      </c>
      <c r="AE6273" s="10" t="s">
        <v>11041</v>
      </c>
      <c r="AF6273" s="10" t="s">
        <v>712</v>
      </c>
    </row>
    <row r="6274" spans="30:32" x14ac:dyDescent="0.2">
      <c r="AD6274" s="11" t="s">
        <v>11042</v>
      </c>
      <c r="AE6274" s="10" t="s">
        <v>11043</v>
      </c>
      <c r="AF6274" s="10" t="s">
        <v>712</v>
      </c>
    </row>
    <row r="6275" spans="30:32" x14ac:dyDescent="0.2">
      <c r="AD6275" s="11" t="s">
        <v>11044</v>
      </c>
      <c r="AE6275" s="10" t="s">
        <v>11045</v>
      </c>
      <c r="AF6275" s="10" t="s">
        <v>712</v>
      </c>
    </row>
    <row r="6276" spans="30:32" x14ac:dyDescent="0.2">
      <c r="AD6276" s="11" t="s">
        <v>11046</v>
      </c>
      <c r="AE6276" s="10" t="s">
        <v>3696</v>
      </c>
      <c r="AF6276" s="10" t="s">
        <v>712</v>
      </c>
    </row>
    <row r="6277" spans="30:32" x14ac:dyDescent="0.2">
      <c r="AD6277" s="11" t="s">
        <v>11047</v>
      </c>
      <c r="AE6277" s="10" t="s">
        <v>11048</v>
      </c>
      <c r="AF6277" s="10" t="s">
        <v>712</v>
      </c>
    </row>
    <row r="6278" spans="30:32" x14ac:dyDescent="0.2">
      <c r="AD6278" s="11" t="s">
        <v>11049</v>
      </c>
      <c r="AE6278" s="10" t="s">
        <v>11050</v>
      </c>
      <c r="AF6278" s="10" t="s">
        <v>712</v>
      </c>
    </row>
    <row r="6279" spans="30:32" x14ac:dyDescent="0.2">
      <c r="AD6279" s="11" t="s">
        <v>11051</v>
      </c>
      <c r="AE6279" s="10" t="s">
        <v>11052</v>
      </c>
      <c r="AF6279" s="10" t="s">
        <v>712</v>
      </c>
    </row>
    <row r="6280" spans="30:32" x14ac:dyDescent="0.2">
      <c r="AD6280" s="11" t="s">
        <v>11053</v>
      </c>
      <c r="AE6280" s="10" t="s">
        <v>11054</v>
      </c>
      <c r="AF6280" s="10" t="s">
        <v>712</v>
      </c>
    </row>
    <row r="6281" spans="30:32" x14ac:dyDescent="0.2">
      <c r="AD6281" s="11" t="s">
        <v>11055</v>
      </c>
      <c r="AE6281" s="10" t="s">
        <v>11056</v>
      </c>
      <c r="AF6281" s="10" t="s">
        <v>712</v>
      </c>
    </row>
    <row r="6282" spans="30:32" x14ac:dyDescent="0.2">
      <c r="AD6282" s="11" t="s">
        <v>11057</v>
      </c>
      <c r="AE6282" s="10" t="s">
        <v>11058</v>
      </c>
      <c r="AF6282" s="10" t="s">
        <v>712</v>
      </c>
    </row>
    <row r="6283" spans="30:32" x14ac:dyDescent="0.2">
      <c r="AD6283" s="11" t="s">
        <v>11059</v>
      </c>
      <c r="AE6283" s="10" t="s">
        <v>11060</v>
      </c>
      <c r="AF6283" s="10" t="s">
        <v>712</v>
      </c>
    </row>
    <row r="6284" spans="30:32" x14ac:dyDescent="0.2">
      <c r="AD6284" s="11" t="s">
        <v>11061</v>
      </c>
      <c r="AE6284" s="10" t="s">
        <v>11062</v>
      </c>
      <c r="AF6284" s="10" t="s">
        <v>712</v>
      </c>
    </row>
    <row r="6285" spans="30:32" x14ac:dyDescent="0.2">
      <c r="AD6285" s="11" t="s">
        <v>11063</v>
      </c>
      <c r="AE6285" s="10" t="s">
        <v>11064</v>
      </c>
      <c r="AF6285" s="10" t="s">
        <v>712</v>
      </c>
    </row>
    <row r="6286" spans="30:32" x14ac:dyDescent="0.2">
      <c r="AD6286" s="11" t="s">
        <v>11065</v>
      </c>
      <c r="AE6286" s="10" t="s">
        <v>11066</v>
      </c>
      <c r="AF6286" s="10" t="s">
        <v>712</v>
      </c>
    </row>
    <row r="6287" spans="30:32" x14ac:dyDescent="0.2">
      <c r="AD6287" s="11" t="s">
        <v>11067</v>
      </c>
      <c r="AE6287" s="10" t="s">
        <v>11068</v>
      </c>
      <c r="AF6287" s="10" t="s">
        <v>712</v>
      </c>
    </row>
    <row r="6288" spans="30:32" x14ac:dyDescent="0.2">
      <c r="AD6288" s="11" t="s">
        <v>11069</v>
      </c>
      <c r="AE6288" s="10" t="s">
        <v>11070</v>
      </c>
      <c r="AF6288" s="10" t="s">
        <v>712</v>
      </c>
    </row>
    <row r="6289" spans="30:32" x14ac:dyDescent="0.2">
      <c r="AD6289" s="11" t="s">
        <v>11071</v>
      </c>
      <c r="AE6289" s="10" t="s">
        <v>11072</v>
      </c>
      <c r="AF6289" s="10" t="s">
        <v>712</v>
      </c>
    </row>
    <row r="6290" spans="30:32" x14ac:dyDescent="0.2">
      <c r="AD6290" s="11" t="s">
        <v>11073</v>
      </c>
      <c r="AE6290" s="10" t="s">
        <v>11074</v>
      </c>
      <c r="AF6290" s="10" t="s">
        <v>712</v>
      </c>
    </row>
    <row r="6291" spans="30:32" x14ac:dyDescent="0.2">
      <c r="AD6291" s="11" t="s">
        <v>11075</v>
      </c>
      <c r="AE6291" s="10" t="s">
        <v>11076</v>
      </c>
      <c r="AF6291" s="10" t="s">
        <v>712</v>
      </c>
    </row>
    <row r="6292" spans="30:32" x14ac:dyDescent="0.2">
      <c r="AD6292" s="11" t="s">
        <v>11077</v>
      </c>
      <c r="AE6292" s="10" t="s">
        <v>11078</v>
      </c>
      <c r="AF6292" s="10" t="s">
        <v>712</v>
      </c>
    </row>
    <row r="6293" spans="30:32" x14ac:dyDescent="0.2">
      <c r="AD6293" s="11" t="s">
        <v>11079</v>
      </c>
      <c r="AE6293" s="10" t="s">
        <v>2646</v>
      </c>
      <c r="AF6293" s="10" t="s">
        <v>712</v>
      </c>
    </row>
    <row r="6294" spans="30:32" x14ac:dyDescent="0.2">
      <c r="AD6294" s="11" t="s">
        <v>11080</v>
      </c>
      <c r="AE6294" s="10" t="s">
        <v>11081</v>
      </c>
      <c r="AF6294" s="10" t="s">
        <v>712</v>
      </c>
    </row>
    <row r="6295" spans="30:32" x14ac:dyDescent="0.2">
      <c r="AD6295" s="11" t="s">
        <v>11082</v>
      </c>
      <c r="AE6295" s="10" t="s">
        <v>11083</v>
      </c>
      <c r="AF6295" s="10" t="s">
        <v>712</v>
      </c>
    </row>
    <row r="6296" spans="30:32" x14ac:dyDescent="0.2">
      <c r="AD6296" s="11" t="s">
        <v>11084</v>
      </c>
      <c r="AE6296" s="10" t="s">
        <v>11085</v>
      </c>
      <c r="AF6296" s="10" t="s">
        <v>712</v>
      </c>
    </row>
    <row r="6297" spans="30:32" x14ac:dyDescent="0.2">
      <c r="AD6297" s="11" t="s">
        <v>11086</v>
      </c>
      <c r="AE6297" s="10" t="s">
        <v>11087</v>
      </c>
      <c r="AF6297" s="10" t="s">
        <v>712</v>
      </c>
    </row>
    <row r="6298" spans="30:32" x14ac:dyDescent="0.2">
      <c r="AD6298" s="11" t="s">
        <v>11088</v>
      </c>
      <c r="AE6298" s="10" t="s">
        <v>11089</v>
      </c>
      <c r="AF6298" s="10" t="s">
        <v>712</v>
      </c>
    </row>
    <row r="6299" spans="30:32" x14ac:dyDescent="0.2">
      <c r="AD6299" s="11" t="s">
        <v>11090</v>
      </c>
      <c r="AE6299" s="10" t="s">
        <v>4545</v>
      </c>
      <c r="AF6299" s="10" t="s">
        <v>712</v>
      </c>
    </row>
    <row r="6300" spans="30:32" x14ac:dyDescent="0.2">
      <c r="AD6300" s="11" t="s">
        <v>11091</v>
      </c>
      <c r="AE6300" s="10" t="s">
        <v>11092</v>
      </c>
      <c r="AF6300" s="10" t="s">
        <v>712</v>
      </c>
    </row>
    <row r="6301" spans="30:32" x14ac:dyDescent="0.2">
      <c r="AD6301" s="11" t="s">
        <v>11093</v>
      </c>
      <c r="AE6301" s="10" t="s">
        <v>4545</v>
      </c>
      <c r="AF6301" s="10" t="s">
        <v>712</v>
      </c>
    </row>
    <row r="6302" spans="30:32" x14ac:dyDescent="0.2">
      <c r="AD6302" s="11" t="s">
        <v>11094</v>
      </c>
      <c r="AE6302" s="10" t="s">
        <v>11095</v>
      </c>
      <c r="AF6302" s="10" t="s">
        <v>712</v>
      </c>
    </row>
    <row r="6303" spans="30:32" x14ac:dyDescent="0.2">
      <c r="AD6303" s="11" t="s">
        <v>11096</v>
      </c>
      <c r="AE6303" s="10" t="s">
        <v>11097</v>
      </c>
      <c r="AF6303" s="10" t="s">
        <v>712</v>
      </c>
    </row>
    <row r="6304" spans="30:32" x14ac:dyDescent="0.2">
      <c r="AD6304" s="11" t="s">
        <v>11098</v>
      </c>
      <c r="AE6304" s="10" t="s">
        <v>11099</v>
      </c>
      <c r="AF6304" s="10" t="s">
        <v>712</v>
      </c>
    </row>
    <row r="6305" spans="30:32" x14ac:dyDescent="0.2">
      <c r="AD6305" s="11" t="s">
        <v>11100</v>
      </c>
      <c r="AE6305" s="10" t="s">
        <v>11101</v>
      </c>
      <c r="AF6305" s="10" t="s">
        <v>712</v>
      </c>
    </row>
    <row r="6306" spans="30:32" x14ac:dyDescent="0.2">
      <c r="AD6306" s="11" t="s">
        <v>11102</v>
      </c>
      <c r="AE6306" s="10" t="s">
        <v>11103</v>
      </c>
      <c r="AF6306" s="10" t="s">
        <v>712</v>
      </c>
    </row>
    <row r="6307" spans="30:32" x14ac:dyDescent="0.2">
      <c r="AD6307" s="11" t="s">
        <v>11104</v>
      </c>
      <c r="AE6307" s="10" t="s">
        <v>11105</v>
      </c>
      <c r="AF6307" s="10" t="s">
        <v>712</v>
      </c>
    </row>
    <row r="6308" spans="30:32" x14ac:dyDescent="0.2">
      <c r="AD6308" s="11" t="s">
        <v>11106</v>
      </c>
      <c r="AE6308" s="10" t="s">
        <v>11107</v>
      </c>
      <c r="AF6308" s="10" t="s">
        <v>712</v>
      </c>
    </row>
    <row r="6309" spans="30:32" x14ac:dyDescent="0.2">
      <c r="AD6309" s="11" t="s">
        <v>11108</v>
      </c>
      <c r="AE6309" s="10" t="s">
        <v>11109</v>
      </c>
      <c r="AF6309" s="10" t="s">
        <v>712</v>
      </c>
    </row>
    <row r="6310" spans="30:32" x14ac:dyDescent="0.2">
      <c r="AD6310" s="11" t="s">
        <v>11110</v>
      </c>
      <c r="AE6310" s="10" t="s">
        <v>11111</v>
      </c>
      <c r="AF6310" s="10" t="s">
        <v>712</v>
      </c>
    </row>
    <row r="6311" spans="30:32" x14ac:dyDescent="0.2">
      <c r="AD6311" s="11" t="s">
        <v>11112</v>
      </c>
      <c r="AE6311" s="10" t="s">
        <v>11113</v>
      </c>
      <c r="AF6311" s="10" t="s">
        <v>712</v>
      </c>
    </row>
    <row r="6312" spans="30:32" x14ac:dyDescent="0.2">
      <c r="AD6312" s="11" t="s">
        <v>11114</v>
      </c>
      <c r="AE6312" s="10" t="s">
        <v>11115</v>
      </c>
      <c r="AF6312" s="10" t="s">
        <v>712</v>
      </c>
    </row>
    <row r="6313" spans="30:32" x14ac:dyDescent="0.2">
      <c r="AD6313" s="11" t="s">
        <v>11116</v>
      </c>
      <c r="AE6313" s="10" t="s">
        <v>11117</v>
      </c>
      <c r="AF6313" s="10" t="s">
        <v>712</v>
      </c>
    </row>
    <row r="6314" spans="30:32" x14ac:dyDescent="0.2">
      <c r="AD6314" s="11" t="s">
        <v>11118</v>
      </c>
      <c r="AE6314" s="10" t="s">
        <v>11119</v>
      </c>
      <c r="AF6314" s="10" t="s">
        <v>712</v>
      </c>
    </row>
    <row r="6315" spans="30:32" x14ac:dyDescent="0.2">
      <c r="AD6315" s="11" t="s">
        <v>11120</v>
      </c>
      <c r="AE6315" s="10" t="s">
        <v>11121</v>
      </c>
      <c r="AF6315" s="10" t="s">
        <v>712</v>
      </c>
    </row>
    <row r="6316" spans="30:32" x14ac:dyDescent="0.2">
      <c r="AD6316" s="11" t="s">
        <v>11122</v>
      </c>
      <c r="AE6316" s="10" t="s">
        <v>11123</v>
      </c>
      <c r="AF6316" s="10" t="s">
        <v>712</v>
      </c>
    </row>
    <row r="6317" spans="30:32" x14ac:dyDescent="0.2">
      <c r="AD6317" s="11" t="s">
        <v>11124</v>
      </c>
      <c r="AE6317" s="10" t="s">
        <v>11125</v>
      </c>
      <c r="AF6317" s="10" t="s">
        <v>712</v>
      </c>
    </row>
    <row r="6318" spans="30:32" x14ac:dyDescent="0.2">
      <c r="AD6318" s="11" t="s">
        <v>11126</v>
      </c>
      <c r="AE6318" s="10" t="s">
        <v>11127</v>
      </c>
      <c r="AF6318" s="10" t="s">
        <v>712</v>
      </c>
    </row>
    <row r="6319" spans="30:32" x14ac:dyDescent="0.2">
      <c r="AD6319" s="11" t="s">
        <v>11128</v>
      </c>
      <c r="AE6319" s="10" t="s">
        <v>11129</v>
      </c>
      <c r="AF6319" s="10" t="s">
        <v>712</v>
      </c>
    </row>
    <row r="6320" spans="30:32" x14ac:dyDescent="0.2">
      <c r="AD6320" s="11" t="s">
        <v>11130</v>
      </c>
      <c r="AE6320" s="10" t="s">
        <v>11131</v>
      </c>
      <c r="AF6320" s="10" t="s">
        <v>712</v>
      </c>
    </row>
    <row r="6321" spans="30:32" x14ac:dyDescent="0.2">
      <c r="AD6321" s="11" t="s">
        <v>11132</v>
      </c>
      <c r="AE6321" s="10" t="s">
        <v>11133</v>
      </c>
      <c r="AF6321" s="10" t="s">
        <v>712</v>
      </c>
    </row>
    <row r="6322" spans="30:32" x14ac:dyDescent="0.2">
      <c r="AD6322" s="11" t="s">
        <v>11134</v>
      </c>
      <c r="AE6322" s="10" t="s">
        <v>11131</v>
      </c>
      <c r="AF6322" s="10" t="s">
        <v>712</v>
      </c>
    </row>
    <row r="6323" spans="30:32" x14ac:dyDescent="0.2">
      <c r="AD6323" s="11" t="s">
        <v>11135</v>
      </c>
      <c r="AE6323" s="10" t="s">
        <v>11131</v>
      </c>
      <c r="AF6323" s="10" t="s">
        <v>712</v>
      </c>
    </row>
    <row r="6324" spans="30:32" x14ac:dyDescent="0.2">
      <c r="AD6324" s="11" t="s">
        <v>11136</v>
      </c>
      <c r="AE6324" s="10" t="s">
        <v>11131</v>
      </c>
      <c r="AF6324" s="10" t="s">
        <v>712</v>
      </c>
    </row>
    <row r="6325" spans="30:32" x14ac:dyDescent="0.2">
      <c r="AD6325" s="11" t="s">
        <v>11137</v>
      </c>
      <c r="AE6325" s="10" t="s">
        <v>11138</v>
      </c>
      <c r="AF6325" s="10" t="s">
        <v>712</v>
      </c>
    </row>
    <row r="6326" spans="30:32" x14ac:dyDescent="0.2">
      <c r="AD6326" s="11" t="s">
        <v>11139</v>
      </c>
      <c r="AE6326" s="10" t="s">
        <v>11140</v>
      </c>
      <c r="AF6326" s="10" t="s">
        <v>712</v>
      </c>
    </row>
    <row r="6327" spans="30:32" x14ac:dyDescent="0.2">
      <c r="AD6327" s="11" t="s">
        <v>11141</v>
      </c>
      <c r="AE6327" s="10" t="s">
        <v>11142</v>
      </c>
      <c r="AF6327" s="10" t="s">
        <v>712</v>
      </c>
    </row>
    <row r="6328" spans="30:32" x14ac:dyDescent="0.2">
      <c r="AD6328" s="11" t="s">
        <v>11143</v>
      </c>
      <c r="AE6328" s="10" t="s">
        <v>11144</v>
      </c>
      <c r="AF6328" s="10" t="s">
        <v>712</v>
      </c>
    </row>
    <row r="6329" spans="30:32" x14ac:dyDescent="0.2">
      <c r="AD6329" s="11" t="s">
        <v>11145</v>
      </c>
      <c r="AE6329" s="10" t="s">
        <v>11146</v>
      </c>
      <c r="AF6329" s="10" t="s">
        <v>712</v>
      </c>
    </row>
    <row r="6330" spans="30:32" x14ac:dyDescent="0.2">
      <c r="AD6330" s="11" t="s">
        <v>11147</v>
      </c>
      <c r="AE6330" s="10" t="s">
        <v>11148</v>
      </c>
      <c r="AF6330" s="10" t="s">
        <v>712</v>
      </c>
    </row>
    <row r="6331" spans="30:32" x14ac:dyDescent="0.2">
      <c r="AD6331" s="11" t="s">
        <v>11149</v>
      </c>
      <c r="AE6331" s="10" t="s">
        <v>11150</v>
      </c>
      <c r="AF6331" s="10" t="s">
        <v>712</v>
      </c>
    </row>
    <row r="6332" spans="30:32" x14ac:dyDescent="0.2">
      <c r="AD6332" s="11" t="s">
        <v>11151</v>
      </c>
      <c r="AE6332" s="10" t="s">
        <v>11152</v>
      </c>
      <c r="AF6332" s="10" t="s">
        <v>712</v>
      </c>
    </row>
    <row r="6333" spans="30:32" x14ac:dyDescent="0.2">
      <c r="AD6333" s="11" t="s">
        <v>11153</v>
      </c>
      <c r="AE6333" s="10" t="s">
        <v>11154</v>
      </c>
      <c r="AF6333" s="10" t="s">
        <v>712</v>
      </c>
    </row>
    <row r="6334" spans="30:32" x14ac:dyDescent="0.2">
      <c r="AD6334" s="11" t="s">
        <v>11155</v>
      </c>
      <c r="AE6334" s="10" t="s">
        <v>11156</v>
      </c>
      <c r="AF6334" s="10" t="s">
        <v>712</v>
      </c>
    </row>
    <row r="6335" spans="30:32" x14ac:dyDescent="0.2">
      <c r="AD6335" s="11" t="s">
        <v>11157</v>
      </c>
      <c r="AE6335" s="10" t="s">
        <v>11158</v>
      </c>
      <c r="AF6335" s="10" t="s">
        <v>712</v>
      </c>
    </row>
    <row r="6336" spans="30:32" x14ac:dyDescent="0.2">
      <c r="AD6336" s="11" t="s">
        <v>11159</v>
      </c>
      <c r="AE6336" s="10" t="s">
        <v>11160</v>
      </c>
      <c r="AF6336" s="10" t="s">
        <v>712</v>
      </c>
    </row>
    <row r="6337" spans="30:32" x14ac:dyDescent="0.2">
      <c r="AD6337" s="11" t="s">
        <v>11161</v>
      </c>
      <c r="AE6337" s="10" t="s">
        <v>11162</v>
      </c>
      <c r="AF6337" s="10" t="s">
        <v>712</v>
      </c>
    </row>
    <row r="6338" spans="30:32" x14ac:dyDescent="0.2">
      <c r="AD6338" s="11" t="s">
        <v>11163</v>
      </c>
      <c r="AE6338" s="10" t="s">
        <v>11164</v>
      </c>
      <c r="AF6338" s="10" t="s">
        <v>712</v>
      </c>
    </row>
    <row r="6339" spans="30:32" x14ac:dyDescent="0.2">
      <c r="AD6339" s="11" t="s">
        <v>11165</v>
      </c>
      <c r="AE6339" s="10" t="s">
        <v>11166</v>
      </c>
      <c r="AF6339" s="10" t="s">
        <v>712</v>
      </c>
    </row>
    <row r="6340" spans="30:32" x14ac:dyDescent="0.2">
      <c r="AD6340" s="11" t="s">
        <v>11167</v>
      </c>
      <c r="AE6340" s="10" t="s">
        <v>11168</v>
      </c>
      <c r="AF6340" s="10" t="s">
        <v>712</v>
      </c>
    </row>
    <row r="6341" spans="30:32" x14ac:dyDescent="0.2">
      <c r="AD6341" s="11" t="s">
        <v>11169</v>
      </c>
      <c r="AE6341" s="10" t="s">
        <v>11170</v>
      </c>
      <c r="AF6341" s="10" t="s">
        <v>712</v>
      </c>
    </row>
    <row r="6342" spans="30:32" x14ac:dyDescent="0.2">
      <c r="AD6342" s="11" t="s">
        <v>11171</v>
      </c>
      <c r="AE6342" s="10" t="s">
        <v>1571</v>
      </c>
      <c r="AF6342" s="10" t="s">
        <v>712</v>
      </c>
    </row>
    <row r="6343" spans="30:32" x14ac:dyDescent="0.2">
      <c r="AD6343" s="11" t="s">
        <v>11172</v>
      </c>
      <c r="AE6343" s="10" t="s">
        <v>11173</v>
      </c>
      <c r="AF6343" s="10" t="s">
        <v>712</v>
      </c>
    </row>
    <row r="6344" spans="30:32" x14ac:dyDescent="0.2">
      <c r="AD6344" s="11" t="s">
        <v>11174</v>
      </c>
      <c r="AE6344" s="10" t="s">
        <v>11175</v>
      </c>
      <c r="AF6344" s="10" t="s">
        <v>712</v>
      </c>
    </row>
    <row r="6345" spans="30:32" x14ac:dyDescent="0.2">
      <c r="AD6345" s="11" t="s">
        <v>11176</v>
      </c>
      <c r="AE6345" s="10" t="s">
        <v>11177</v>
      </c>
      <c r="AF6345" s="10" t="s">
        <v>712</v>
      </c>
    </row>
    <row r="6346" spans="30:32" x14ac:dyDescent="0.2">
      <c r="AD6346" s="11" t="s">
        <v>11178</v>
      </c>
      <c r="AE6346" s="10" t="s">
        <v>11179</v>
      </c>
      <c r="AF6346" s="10" t="s">
        <v>712</v>
      </c>
    </row>
    <row r="6347" spans="30:32" x14ac:dyDescent="0.2">
      <c r="AD6347" s="11" t="s">
        <v>11180</v>
      </c>
      <c r="AE6347" s="10" t="s">
        <v>11181</v>
      </c>
      <c r="AF6347" s="10" t="s">
        <v>712</v>
      </c>
    </row>
    <row r="6348" spans="30:32" x14ac:dyDescent="0.2">
      <c r="AD6348" s="11" t="s">
        <v>11182</v>
      </c>
      <c r="AE6348" s="10" t="s">
        <v>11183</v>
      </c>
      <c r="AF6348" s="10" t="s">
        <v>712</v>
      </c>
    </row>
    <row r="6349" spans="30:32" x14ac:dyDescent="0.2">
      <c r="AD6349" s="11" t="s">
        <v>11184</v>
      </c>
      <c r="AE6349" s="10" t="s">
        <v>11185</v>
      </c>
      <c r="AF6349" s="10" t="s">
        <v>712</v>
      </c>
    </row>
    <row r="6350" spans="30:32" x14ac:dyDescent="0.2">
      <c r="AD6350" s="11" t="s">
        <v>11186</v>
      </c>
      <c r="AE6350" s="10" t="s">
        <v>11187</v>
      </c>
      <c r="AF6350" s="10" t="s">
        <v>712</v>
      </c>
    </row>
    <row r="6351" spans="30:32" x14ac:dyDescent="0.2">
      <c r="AD6351" s="11" t="s">
        <v>11188</v>
      </c>
      <c r="AE6351" s="10" t="s">
        <v>8844</v>
      </c>
      <c r="AF6351" s="10" t="s">
        <v>712</v>
      </c>
    </row>
    <row r="6352" spans="30:32" x14ac:dyDescent="0.2">
      <c r="AD6352" s="11" t="s">
        <v>11189</v>
      </c>
      <c r="AE6352" s="10" t="s">
        <v>11190</v>
      </c>
      <c r="AF6352" s="10" t="s">
        <v>712</v>
      </c>
    </row>
    <row r="6353" spans="30:32" x14ac:dyDescent="0.2">
      <c r="AD6353" s="11" t="s">
        <v>11191</v>
      </c>
      <c r="AE6353" s="10" t="s">
        <v>11192</v>
      </c>
      <c r="AF6353" s="10" t="s">
        <v>712</v>
      </c>
    </row>
    <row r="6354" spans="30:32" x14ac:dyDescent="0.2">
      <c r="AD6354" s="11" t="s">
        <v>11193</v>
      </c>
      <c r="AE6354" s="10" t="s">
        <v>11194</v>
      </c>
      <c r="AF6354" s="10" t="s">
        <v>712</v>
      </c>
    </row>
    <row r="6355" spans="30:32" x14ac:dyDescent="0.2">
      <c r="AD6355" s="11" t="s">
        <v>11195</v>
      </c>
      <c r="AE6355" s="10" t="s">
        <v>11196</v>
      </c>
      <c r="AF6355" s="10" t="s">
        <v>712</v>
      </c>
    </row>
    <row r="6356" spans="30:32" x14ac:dyDescent="0.2">
      <c r="AD6356" s="11" t="s">
        <v>11197</v>
      </c>
      <c r="AE6356" s="10" t="s">
        <v>11198</v>
      </c>
      <c r="AF6356" s="10" t="s">
        <v>712</v>
      </c>
    </row>
    <row r="6357" spans="30:32" x14ac:dyDescent="0.2">
      <c r="AD6357" s="11" t="s">
        <v>11199</v>
      </c>
      <c r="AE6357" s="10" t="s">
        <v>11200</v>
      </c>
      <c r="AF6357" s="10" t="s">
        <v>712</v>
      </c>
    </row>
    <row r="6358" spans="30:32" x14ac:dyDescent="0.2">
      <c r="AD6358" s="11" t="s">
        <v>11201</v>
      </c>
      <c r="AE6358" s="10" t="s">
        <v>11202</v>
      </c>
      <c r="AF6358" s="10" t="s">
        <v>712</v>
      </c>
    </row>
    <row r="6359" spans="30:32" x14ac:dyDescent="0.2">
      <c r="AD6359" s="11" t="s">
        <v>11203</v>
      </c>
      <c r="AE6359" s="10" t="s">
        <v>11204</v>
      </c>
      <c r="AF6359" s="10" t="s">
        <v>712</v>
      </c>
    </row>
    <row r="6360" spans="30:32" x14ac:dyDescent="0.2">
      <c r="AD6360" s="11" t="s">
        <v>11205</v>
      </c>
      <c r="AE6360" s="10" t="s">
        <v>11206</v>
      </c>
      <c r="AF6360" s="10" t="s">
        <v>712</v>
      </c>
    </row>
    <row r="6361" spans="30:32" x14ac:dyDescent="0.2">
      <c r="AD6361" s="11" t="s">
        <v>11207</v>
      </c>
      <c r="AE6361" s="10" t="s">
        <v>11208</v>
      </c>
      <c r="AF6361" s="10" t="s">
        <v>712</v>
      </c>
    </row>
    <row r="6362" spans="30:32" x14ac:dyDescent="0.2">
      <c r="AD6362" s="11" t="s">
        <v>11209</v>
      </c>
      <c r="AE6362" s="10" t="s">
        <v>9625</v>
      </c>
      <c r="AF6362" s="10" t="s">
        <v>712</v>
      </c>
    </row>
    <row r="6363" spans="30:32" x14ac:dyDescent="0.2">
      <c r="AD6363" s="11" t="s">
        <v>11210</v>
      </c>
      <c r="AE6363" s="10" t="s">
        <v>11211</v>
      </c>
      <c r="AF6363" s="10" t="s">
        <v>712</v>
      </c>
    </row>
    <row r="6364" spans="30:32" x14ac:dyDescent="0.2">
      <c r="AD6364" s="11" t="s">
        <v>11212</v>
      </c>
      <c r="AE6364" s="10" t="s">
        <v>5532</v>
      </c>
      <c r="AF6364" s="10" t="s">
        <v>712</v>
      </c>
    </row>
    <row r="6365" spans="30:32" x14ac:dyDescent="0.2">
      <c r="AD6365" s="11" t="s">
        <v>11213</v>
      </c>
      <c r="AE6365" s="10" t="s">
        <v>11214</v>
      </c>
      <c r="AF6365" s="10" t="s">
        <v>712</v>
      </c>
    </row>
    <row r="6366" spans="30:32" x14ac:dyDescent="0.2">
      <c r="AD6366" s="11" t="s">
        <v>11215</v>
      </c>
      <c r="AE6366" s="10" t="s">
        <v>11216</v>
      </c>
      <c r="AF6366" s="10" t="s">
        <v>712</v>
      </c>
    </row>
    <row r="6367" spans="30:32" x14ac:dyDescent="0.2">
      <c r="AD6367" s="11" t="s">
        <v>11217</v>
      </c>
      <c r="AE6367" s="10" t="s">
        <v>8132</v>
      </c>
      <c r="AF6367" s="10" t="s">
        <v>712</v>
      </c>
    </row>
    <row r="6368" spans="30:32" x14ac:dyDescent="0.2">
      <c r="AD6368" s="11" t="s">
        <v>11218</v>
      </c>
      <c r="AE6368" s="10" t="s">
        <v>11219</v>
      </c>
      <c r="AF6368" s="10" t="s">
        <v>712</v>
      </c>
    </row>
    <row r="6369" spans="30:32" x14ac:dyDescent="0.2">
      <c r="AD6369" s="11" t="s">
        <v>11220</v>
      </c>
      <c r="AE6369" s="10" t="s">
        <v>11221</v>
      </c>
      <c r="AF6369" s="10" t="s">
        <v>712</v>
      </c>
    </row>
    <row r="6370" spans="30:32" x14ac:dyDescent="0.2">
      <c r="AD6370" s="11" t="s">
        <v>11222</v>
      </c>
      <c r="AE6370" s="10" t="s">
        <v>11223</v>
      </c>
      <c r="AF6370" s="10" t="s">
        <v>712</v>
      </c>
    </row>
    <row r="6371" spans="30:32" x14ac:dyDescent="0.2">
      <c r="AD6371" s="11" t="s">
        <v>11224</v>
      </c>
      <c r="AE6371" s="10" t="s">
        <v>11225</v>
      </c>
      <c r="AF6371" s="10" t="s">
        <v>712</v>
      </c>
    </row>
    <row r="6372" spans="30:32" x14ac:dyDescent="0.2">
      <c r="AD6372" s="11" t="s">
        <v>11226</v>
      </c>
      <c r="AE6372" s="10" t="s">
        <v>11227</v>
      </c>
      <c r="AF6372" s="10" t="s">
        <v>712</v>
      </c>
    </row>
    <row r="6373" spans="30:32" x14ac:dyDescent="0.2">
      <c r="AD6373" s="11" t="s">
        <v>11228</v>
      </c>
      <c r="AE6373" s="10" t="s">
        <v>11229</v>
      </c>
      <c r="AF6373" s="10" t="s">
        <v>712</v>
      </c>
    </row>
    <row r="6374" spans="30:32" x14ac:dyDescent="0.2">
      <c r="AD6374" s="11" t="s">
        <v>11230</v>
      </c>
      <c r="AE6374" s="10" t="s">
        <v>11231</v>
      </c>
      <c r="AF6374" s="10" t="s">
        <v>712</v>
      </c>
    </row>
    <row r="6375" spans="30:32" x14ac:dyDescent="0.2">
      <c r="AD6375" s="11" t="s">
        <v>11232</v>
      </c>
      <c r="AE6375" s="10" t="s">
        <v>11233</v>
      </c>
      <c r="AF6375" s="10" t="s">
        <v>712</v>
      </c>
    </row>
    <row r="6376" spans="30:32" x14ac:dyDescent="0.2">
      <c r="AD6376" s="11" t="s">
        <v>11234</v>
      </c>
      <c r="AE6376" s="10" t="s">
        <v>5249</v>
      </c>
      <c r="AF6376" s="10" t="s">
        <v>712</v>
      </c>
    </row>
    <row r="6377" spans="30:32" x14ac:dyDescent="0.2">
      <c r="AD6377" s="11" t="s">
        <v>11235</v>
      </c>
      <c r="AE6377" s="10" t="s">
        <v>11236</v>
      </c>
      <c r="AF6377" s="10" t="s">
        <v>712</v>
      </c>
    </row>
    <row r="6378" spans="30:32" x14ac:dyDescent="0.2">
      <c r="AD6378" s="11" t="s">
        <v>11237</v>
      </c>
      <c r="AE6378" s="10" t="s">
        <v>11238</v>
      </c>
      <c r="AF6378" s="10" t="s">
        <v>712</v>
      </c>
    </row>
    <row r="6379" spans="30:32" x14ac:dyDescent="0.2">
      <c r="AD6379" s="11" t="s">
        <v>11239</v>
      </c>
      <c r="AE6379" s="10" t="s">
        <v>11240</v>
      </c>
      <c r="AF6379" s="10" t="s">
        <v>712</v>
      </c>
    </row>
    <row r="6380" spans="30:32" x14ac:dyDescent="0.2">
      <c r="AD6380" s="11" t="s">
        <v>11241</v>
      </c>
      <c r="AE6380" s="10" t="s">
        <v>11242</v>
      </c>
      <c r="AF6380" s="10" t="s">
        <v>712</v>
      </c>
    </row>
    <row r="6381" spans="30:32" x14ac:dyDescent="0.2">
      <c r="AD6381" s="11" t="s">
        <v>11243</v>
      </c>
      <c r="AE6381" s="10" t="s">
        <v>11244</v>
      </c>
      <c r="AF6381" s="10" t="s">
        <v>712</v>
      </c>
    </row>
    <row r="6382" spans="30:32" x14ac:dyDescent="0.2">
      <c r="AD6382" s="11" t="s">
        <v>11245</v>
      </c>
      <c r="AE6382" s="10" t="s">
        <v>11246</v>
      </c>
      <c r="AF6382" s="10" t="s">
        <v>712</v>
      </c>
    </row>
    <row r="6383" spans="30:32" x14ac:dyDescent="0.2">
      <c r="AD6383" s="11" t="s">
        <v>11247</v>
      </c>
      <c r="AE6383" s="10" t="s">
        <v>11248</v>
      </c>
      <c r="AF6383" s="10" t="s">
        <v>712</v>
      </c>
    </row>
    <row r="6384" spans="30:32" x14ac:dyDescent="0.2">
      <c r="AD6384" s="11" t="s">
        <v>11249</v>
      </c>
      <c r="AE6384" s="10" t="s">
        <v>11250</v>
      </c>
      <c r="AF6384" s="10" t="s">
        <v>712</v>
      </c>
    </row>
    <row r="6385" spans="30:32" x14ac:dyDescent="0.2">
      <c r="AD6385" s="11" t="s">
        <v>11251</v>
      </c>
      <c r="AE6385" s="10" t="s">
        <v>11252</v>
      </c>
      <c r="AF6385" s="10" t="s">
        <v>712</v>
      </c>
    </row>
    <row r="6386" spans="30:32" x14ac:dyDescent="0.2">
      <c r="AD6386" s="11" t="s">
        <v>11253</v>
      </c>
      <c r="AE6386" s="10" t="s">
        <v>2750</v>
      </c>
      <c r="AF6386" s="10" t="s">
        <v>712</v>
      </c>
    </row>
    <row r="6387" spans="30:32" x14ac:dyDescent="0.2">
      <c r="AD6387" s="11" t="s">
        <v>11254</v>
      </c>
      <c r="AE6387" s="10" t="s">
        <v>2750</v>
      </c>
      <c r="AF6387" s="10" t="s">
        <v>712</v>
      </c>
    </row>
    <row r="6388" spans="30:32" x14ac:dyDescent="0.2">
      <c r="AD6388" s="11" t="s">
        <v>11255</v>
      </c>
      <c r="AE6388" s="10" t="s">
        <v>2750</v>
      </c>
      <c r="AF6388" s="10" t="s">
        <v>712</v>
      </c>
    </row>
    <row r="6389" spans="30:32" x14ac:dyDescent="0.2">
      <c r="AD6389" s="11" t="s">
        <v>11256</v>
      </c>
      <c r="AE6389" s="10" t="s">
        <v>2750</v>
      </c>
      <c r="AF6389" s="10" t="s">
        <v>712</v>
      </c>
    </row>
    <row r="6390" spans="30:32" x14ac:dyDescent="0.2">
      <c r="AD6390" s="11" t="s">
        <v>11257</v>
      </c>
      <c r="AE6390" s="10" t="s">
        <v>2750</v>
      </c>
      <c r="AF6390" s="10" t="s">
        <v>712</v>
      </c>
    </row>
    <row r="6391" spans="30:32" x14ac:dyDescent="0.2">
      <c r="AD6391" s="11" t="s">
        <v>11258</v>
      </c>
      <c r="AE6391" s="10" t="s">
        <v>11259</v>
      </c>
      <c r="AF6391" s="10" t="s">
        <v>712</v>
      </c>
    </row>
    <row r="6392" spans="30:32" x14ac:dyDescent="0.2">
      <c r="AD6392" s="11" t="s">
        <v>11260</v>
      </c>
      <c r="AE6392" s="10" t="s">
        <v>2754</v>
      </c>
      <c r="AF6392" s="10" t="s">
        <v>712</v>
      </c>
    </row>
    <row r="6393" spans="30:32" x14ac:dyDescent="0.2">
      <c r="AD6393" s="11" t="s">
        <v>11261</v>
      </c>
      <c r="AE6393" s="10" t="s">
        <v>11262</v>
      </c>
      <c r="AF6393" s="10" t="s">
        <v>712</v>
      </c>
    </row>
    <row r="6394" spans="30:32" x14ac:dyDescent="0.2">
      <c r="AD6394" s="11" t="s">
        <v>11263</v>
      </c>
      <c r="AE6394" s="10" t="s">
        <v>2758</v>
      </c>
      <c r="AF6394" s="10" t="s">
        <v>712</v>
      </c>
    </row>
    <row r="6395" spans="30:32" x14ac:dyDescent="0.2">
      <c r="AD6395" s="11" t="s">
        <v>11264</v>
      </c>
      <c r="AE6395" s="10" t="s">
        <v>11265</v>
      </c>
      <c r="AF6395" s="10" t="s">
        <v>712</v>
      </c>
    </row>
    <row r="6396" spans="30:32" x14ac:dyDescent="0.2">
      <c r="AD6396" s="11" t="s">
        <v>11266</v>
      </c>
      <c r="AE6396" s="10" t="s">
        <v>11267</v>
      </c>
      <c r="AF6396" s="10" t="s">
        <v>712</v>
      </c>
    </row>
    <row r="6397" spans="30:32" x14ac:dyDescent="0.2">
      <c r="AD6397" s="11" t="s">
        <v>11268</v>
      </c>
      <c r="AE6397" s="10" t="s">
        <v>1599</v>
      </c>
      <c r="AF6397" s="10" t="s">
        <v>712</v>
      </c>
    </row>
    <row r="6398" spans="30:32" x14ac:dyDescent="0.2">
      <c r="AD6398" s="11" t="s">
        <v>11269</v>
      </c>
      <c r="AE6398" s="10" t="s">
        <v>11270</v>
      </c>
      <c r="AF6398" s="10" t="s">
        <v>712</v>
      </c>
    </row>
    <row r="6399" spans="30:32" x14ac:dyDescent="0.2">
      <c r="AD6399" s="11" t="s">
        <v>11271</v>
      </c>
      <c r="AE6399" s="10" t="s">
        <v>11272</v>
      </c>
      <c r="AF6399" s="10" t="s">
        <v>712</v>
      </c>
    </row>
    <row r="6400" spans="30:32" x14ac:dyDescent="0.2">
      <c r="AD6400" s="11" t="s">
        <v>11273</v>
      </c>
      <c r="AE6400" s="10" t="s">
        <v>11274</v>
      </c>
      <c r="AF6400" s="10" t="s">
        <v>712</v>
      </c>
    </row>
    <row r="6401" spans="30:32" x14ac:dyDescent="0.2">
      <c r="AD6401" s="11" t="s">
        <v>11275</v>
      </c>
      <c r="AE6401" s="10" t="s">
        <v>11276</v>
      </c>
      <c r="AF6401" s="10" t="s">
        <v>712</v>
      </c>
    </row>
    <row r="6402" spans="30:32" x14ac:dyDescent="0.2">
      <c r="AD6402" s="11" t="s">
        <v>11277</v>
      </c>
      <c r="AE6402" s="10" t="s">
        <v>11278</v>
      </c>
      <c r="AF6402" s="10" t="s">
        <v>712</v>
      </c>
    </row>
    <row r="6403" spans="30:32" x14ac:dyDescent="0.2">
      <c r="AD6403" s="11" t="s">
        <v>11279</v>
      </c>
      <c r="AE6403" s="10" t="s">
        <v>11280</v>
      </c>
      <c r="AF6403" s="10" t="s">
        <v>712</v>
      </c>
    </row>
    <row r="6404" spans="30:32" x14ac:dyDescent="0.2">
      <c r="AD6404" s="11" t="s">
        <v>11281</v>
      </c>
      <c r="AE6404" s="10" t="s">
        <v>11282</v>
      </c>
      <c r="AF6404" s="10" t="s">
        <v>712</v>
      </c>
    </row>
    <row r="6405" spans="30:32" x14ac:dyDescent="0.2">
      <c r="AD6405" s="11" t="s">
        <v>11283</v>
      </c>
      <c r="AE6405" s="10" t="s">
        <v>11284</v>
      </c>
      <c r="AF6405" s="10" t="s">
        <v>712</v>
      </c>
    </row>
    <row r="6406" spans="30:32" x14ac:dyDescent="0.2">
      <c r="AD6406" s="11" t="s">
        <v>11285</v>
      </c>
      <c r="AE6406" s="10" t="s">
        <v>11286</v>
      </c>
      <c r="AF6406" s="10" t="s">
        <v>712</v>
      </c>
    </row>
    <row r="6407" spans="30:32" x14ac:dyDescent="0.2">
      <c r="AD6407" s="11" t="s">
        <v>11287</v>
      </c>
      <c r="AE6407" s="10" t="s">
        <v>3062</v>
      </c>
      <c r="AF6407" s="10" t="s">
        <v>712</v>
      </c>
    </row>
    <row r="6408" spans="30:32" x14ac:dyDescent="0.2">
      <c r="AD6408" s="11" t="s">
        <v>11288</v>
      </c>
      <c r="AE6408" s="10" t="s">
        <v>11289</v>
      </c>
      <c r="AF6408" s="10" t="s">
        <v>712</v>
      </c>
    </row>
    <row r="6409" spans="30:32" x14ac:dyDescent="0.2">
      <c r="AD6409" s="11" t="s">
        <v>11290</v>
      </c>
      <c r="AE6409" s="10" t="s">
        <v>11291</v>
      </c>
      <c r="AF6409" s="10" t="s">
        <v>712</v>
      </c>
    </row>
    <row r="6410" spans="30:32" x14ac:dyDescent="0.2">
      <c r="AD6410" s="11" t="s">
        <v>11292</v>
      </c>
      <c r="AE6410" s="10" t="s">
        <v>11293</v>
      </c>
      <c r="AF6410" s="10" t="s">
        <v>712</v>
      </c>
    </row>
    <row r="6411" spans="30:32" x14ac:dyDescent="0.2">
      <c r="AD6411" s="11" t="s">
        <v>11294</v>
      </c>
      <c r="AE6411" s="10" t="s">
        <v>11295</v>
      </c>
      <c r="AF6411" s="10" t="s">
        <v>712</v>
      </c>
    </row>
    <row r="6412" spans="30:32" x14ac:dyDescent="0.2">
      <c r="AD6412" s="11" t="s">
        <v>11296</v>
      </c>
      <c r="AE6412" s="10" t="s">
        <v>1071</v>
      </c>
      <c r="AF6412" s="10" t="s">
        <v>712</v>
      </c>
    </row>
    <row r="6413" spans="30:32" x14ac:dyDescent="0.2">
      <c r="AD6413" s="11" t="s">
        <v>11297</v>
      </c>
      <c r="AE6413" s="10" t="s">
        <v>11298</v>
      </c>
      <c r="AF6413" s="10" t="s">
        <v>712</v>
      </c>
    </row>
    <row r="6414" spans="30:32" x14ac:dyDescent="0.2">
      <c r="AD6414" s="11" t="s">
        <v>11299</v>
      </c>
      <c r="AE6414" s="10" t="s">
        <v>11300</v>
      </c>
      <c r="AF6414" s="10" t="s">
        <v>712</v>
      </c>
    </row>
    <row r="6415" spans="30:32" x14ac:dyDescent="0.2">
      <c r="AD6415" s="11" t="s">
        <v>11301</v>
      </c>
      <c r="AE6415" s="10" t="s">
        <v>4756</v>
      </c>
      <c r="AF6415" s="10" t="s">
        <v>712</v>
      </c>
    </row>
    <row r="6416" spans="30:32" x14ac:dyDescent="0.2">
      <c r="AD6416" s="11" t="s">
        <v>11302</v>
      </c>
      <c r="AE6416" s="10" t="s">
        <v>11303</v>
      </c>
      <c r="AF6416" s="10" t="s">
        <v>712</v>
      </c>
    </row>
    <row r="6417" spans="30:32" x14ac:dyDescent="0.2">
      <c r="AD6417" s="11" t="s">
        <v>11304</v>
      </c>
      <c r="AE6417" s="10" t="s">
        <v>11305</v>
      </c>
      <c r="AF6417" s="10" t="s">
        <v>712</v>
      </c>
    </row>
    <row r="6418" spans="30:32" x14ac:dyDescent="0.2">
      <c r="AD6418" s="11" t="s">
        <v>11306</v>
      </c>
      <c r="AE6418" s="10" t="s">
        <v>11307</v>
      </c>
      <c r="AF6418" s="10" t="s">
        <v>712</v>
      </c>
    </row>
    <row r="6419" spans="30:32" x14ac:dyDescent="0.2">
      <c r="AD6419" s="11" t="s">
        <v>11308</v>
      </c>
      <c r="AE6419" s="10" t="s">
        <v>11305</v>
      </c>
      <c r="AF6419" s="10" t="s">
        <v>712</v>
      </c>
    </row>
    <row r="6420" spans="30:32" x14ac:dyDescent="0.2">
      <c r="AD6420" s="11" t="s">
        <v>11309</v>
      </c>
      <c r="AE6420" s="10" t="s">
        <v>11305</v>
      </c>
      <c r="AF6420" s="10" t="s">
        <v>712</v>
      </c>
    </row>
    <row r="6421" spans="30:32" x14ac:dyDescent="0.2">
      <c r="AD6421" s="11" t="s">
        <v>11310</v>
      </c>
      <c r="AE6421" s="10" t="s">
        <v>11311</v>
      </c>
      <c r="AF6421" s="10" t="s">
        <v>712</v>
      </c>
    </row>
    <row r="6422" spans="30:32" x14ac:dyDescent="0.2">
      <c r="AD6422" s="11" t="s">
        <v>11312</v>
      </c>
      <c r="AE6422" s="10" t="s">
        <v>11313</v>
      </c>
      <c r="AF6422" s="10" t="s">
        <v>712</v>
      </c>
    </row>
    <row r="6423" spans="30:32" x14ac:dyDescent="0.2">
      <c r="AD6423" s="11" t="s">
        <v>11314</v>
      </c>
      <c r="AE6423" s="10" t="s">
        <v>11315</v>
      </c>
      <c r="AF6423" s="10" t="s">
        <v>712</v>
      </c>
    </row>
    <row r="6424" spans="30:32" x14ac:dyDescent="0.2">
      <c r="AD6424" s="11" t="s">
        <v>11316</v>
      </c>
      <c r="AE6424" s="10" t="s">
        <v>11317</v>
      </c>
      <c r="AF6424" s="10" t="s">
        <v>712</v>
      </c>
    </row>
    <row r="6425" spans="30:32" x14ac:dyDescent="0.2">
      <c r="AD6425" s="11" t="s">
        <v>11318</v>
      </c>
      <c r="AE6425" s="10" t="s">
        <v>11319</v>
      </c>
      <c r="AF6425" s="10" t="s">
        <v>712</v>
      </c>
    </row>
    <row r="6426" spans="30:32" x14ac:dyDescent="0.2">
      <c r="AD6426" s="11" t="s">
        <v>11320</v>
      </c>
      <c r="AE6426" s="10" t="s">
        <v>8912</v>
      </c>
      <c r="AF6426" s="10" t="s">
        <v>712</v>
      </c>
    </row>
    <row r="6427" spans="30:32" x14ac:dyDescent="0.2">
      <c r="AD6427" s="11" t="s">
        <v>11321</v>
      </c>
      <c r="AE6427" s="10" t="s">
        <v>4767</v>
      </c>
      <c r="AF6427" s="10" t="s">
        <v>712</v>
      </c>
    </row>
    <row r="6428" spans="30:32" x14ac:dyDescent="0.2">
      <c r="AD6428" s="11" t="s">
        <v>11322</v>
      </c>
      <c r="AE6428" s="10" t="s">
        <v>11323</v>
      </c>
      <c r="AF6428" s="10" t="s">
        <v>712</v>
      </c>
    </row>
    <row r="6429" spans="30:32" x14ac:dyDescent="0.2">
      <c r="AD6429" s="11" t="s">
        <v>11324</v>
      </c>
      <c r="AE6429" s="10" t="s">
        <v>11325</v>
      </c>
      <c r="AF6429" s="10" t="s">
        <v>712</v>
      </c>
    </row>
    <row r="6430" spans="30:32" x14ac:dyDescent="0.2">
      <c r="AD6430" s="11" t="s">
        <v>11326</v>
      </c>
      <c r="AE6430" s="10" t="s">
        <v>11327</v>
      </c>
      <c r="AF6430" s="10" t="s">
        <v>712</v>
      </c>
    </row>
    <row r="6431" spans="30:32" x14ac:dyDescent="0.2">
      <c r="AD6431" s="11" t="s">
        <v>11328</v>
      </c>
      <c r="AE6431" s="10" t="s">
        <v>11329</v>
      </c>
      <c r="AF6431" s="10" t="s">
        <v>712</v>
      </c>
    </row>
    <row r="6432" spans="30:32" x14ac:dyDescent="0.2">
      <c r="AD6432" s="11" t="s">
        <v>11330</v>
      </c>
      <c r="AE6432" s="10" t="s">
        <v>11331</v>
      </c>
      <c r="AF6432" s="10" t="s">
        <v>712</v>
      </c>
    </row>
    <row r="6433" spans="30:32" x14ac:dyDescent="0.2">
      <c r="AD6433" s="11" t="s">
        <v>11332</v>
      </c>
      <c r="AE6433" s="10" t="s">
        <v>11333</v>
      </c>
      <c r="AF6433" s="10" t="s">
        <v>712</v>
      </c>
    </row>
    <row r="6434" spans="30:32" x14ac:dyDescent="0.2">
      <c r="AD6434" s="11" t="s">
        <v>11334</v>
      </c>
      <c r="AE6434" s="10" t="s">
        <v>3834</v>
      </c>
      <c r="AF6434" s="10" t="s">
        <v>712</v>
      </c>
    </row>
    <row r="6435" spans="30:32" x14ac:dyDescent="0.2">
      <c r="AD6435" s="11" t="s">
        <v>11335</v>
      </c>
      <c r="AE6435" s="10" t="s">
        <v>11336</v>
      </c>
      <c r="AF6435" s="10" t="s">
        <v>712</v>
      </c>
    </row>
    <row r="6436" spans="30:32" x14ac:dyDescent="0.2">
      <c r="AD6436" s="11" t="s">
        <v>11337</v>
      </c>
      <c r="AE6436" s="10" t="s">
        <v>11338</v>
      </c>
      <c r="AF6436" s="10" t="s">
        <v>712</v>
      </c>
    </row>
    <row r="6437" spans="30:32" x14ac:dyDescent="0.2">
      <c r="AD6437" s="11" t="s">
        <v>11339</v>
      </c>
      <c r="AE6437" s="10" t="s">
        <v>4771</v>
      </c>
      <c r="AF6437" s="10" t="s">
        <v>712</v>
      </c>
    </row>
    <row r="6438" spans="30:32" x14ac:dyDescent="0.2">
      <c r="AD6438" s="11" t="s">
        <v>11340</v>
      </c>
      <c r="AE6438" s="10" t="s">
        <v>11341</v>
      </c>
      <c r="AF6438" s="10" t="s">
        <v>712</v>
      </c>
    </row>
    <row r="6439" spans="30:32" x14ac:dyDescent="0.2">
      <c r="AD6439" s="11" t="s">
        <v>11342</v>
      </c>
      <c r="AE6439" s="10" t="s">
        <v>11343</v>
      </c>
      <c r="AF6439" s="10" t="s">
        <v>712</v>
      </c>
    </row>
    <row r="6440" spans="30:32" x14ac:dyDescent="0.2">
      <c r="AD6440" s="11" t="s">
        <v>11344</v>
      </c>
      <c r="AE6440" s="10" t="s">
        <v>9683</v>
      </c>
      <c r="AF6440" s="10" t="s">
        <v>712</v>
      </c>
    </row>
    <row r="6441" spans="30:32" x14ac:dyDescent="0.2">
      <c r="AD6441" s="11" t="s">
        <v>11345</v>
      </c>
      <c r="AE6441" s="10" t="s">
        <v>6343</v>
      </c>
      <c r="AF6441" s="10" t="s">
        <v>712</v>
      </c>
    </row>
    <row r="6442" spans="30:32" x14ac:dyDescent="0.2">
      <c r="AD6442" s="11" t="s">
        <v>11346</v>
      </c>
      <c r="AE6442" s="10" t="s">
        <v>11347</v>
      </c>
      <c r="AF6442" s="10" t="s">
        <v>712</v>
      </c>
    </row>
    <row r="6443" spans="30:32" x14ac:dyDescent="0.2">
      <c r="AD6443" s="11" t="s">
        <v>11348</v>
      </c>
      <c r="AE6443" s="10" t="s">
        <v>11349</v>
      </c>
      <c r="AF6443" s="10" t="s">
        <v>712</v>
      </c>
    </row>
    <row r="6444" spans="30:32" x14ac:dyDescent="0.2">
      <c r="AD6444" s="11" t="s">
        <v>11350</v>
      </c>
      <c r="AE6444" s="10" t="s">
        <v>11351</v>
      </c>
      <c r="AF6444" s="10" t="s">
        <v>712</v>
      </c>
    </row>
    <row r="6445" spans="30:32" x14ac:dyDescent="0.2">
      <c r="AD6445" s="11" t="s">
        <v>11352</v>
      </c>
      <c r="AE6445" s="10" t="s">
        <v>11353</v>
      </c>
      <c r="AF6445" s="10" t="s">
        <v>741</v>
      </c>
    </row>
    <row r="6446" spans="30:32" x14ac:dyDescent="0.2">
      <c r="AD6446" s="11" t="s">
        <v>11354</v>
      </c>
      <c r="AE6446" s="10" t="s">
        <v>11355</v>
      </c>
      <c r="AF6446" s="10" t="s">
        <v>741</v>
      </c>
    </row>
    <row r="6447" spans="30:32" x14ac:dyDescent="0.2">
      <c r="AD6447" s="11" t="s">
        <v>11356</v>
      </c>
      <c r="AE6447" s="10" t="s">
        <v>4159</v>
      </c>
      <c r="AF6447" s="10" t="s">
        <v>741</v>
      </c>
    </row>
    <row r="6448" spans="30:32" x14ac:dyDescent="0.2">
      <c r="AD6448" s="11" t="s">
        <v>11357</v>
      </c>
      <c r="AE6448" s="10" t="s">
        <v>9069</v>
      </c>
      <c r="AF6448" s="10" t="s">
        <v>741</v>
      </c>
    </row>
    <row r="6449" spans="30:32" x14ac:dyDescent="0.2">
      <c r="AD6449" s="11" t="s">
        <v>11358</v>
      </c>
      <c r="AE6449" s="10" t="s">
        <v>2898</v>
      </c>
      <c r="AF6449" s="10" t="s">
        <v>741</v>
      </c>
    </row>
    <row r="6450" spans="30:32" x14ac:dyDescent="0.2">
      <c r="AD6450" s="11" t="s">
        <v>11359</v>
      </c>
      <c r="AE6450" s="10" t="s">
        <v>11360</v>
      </c>
      <c r="AF6450" s="10" t="s">
        <v>741</v>
      </c>
    </row>
    <row r="6451" spans="30:32" x14ac:dyDescent="0.2">
      <c r="AD6451" s="11" t="s">
        <v>11361</v>
      </c>
      <c r="AE6451" s="10" t="s">
        <v>11362</v>
      </c>
      <c r="AF6451" s="10" t="s">
        <v>741</v>
      </c>
    </row>
    <row r="6452" spans="30:32" x14ac:dyDescent="0.2">
      <c r="AD6452" s="11" t="s">
        <v>11363</v>
      </c>
      <c r="AE6452" s="10" t="s">
        <v>11364</v>
      </c>
      <c r="AF6452" s="10" t="s">
        <v>741</v>
      </c>
    </row>
    <row r="6453" spans="30:32" x14ac:dyDescent="0.2">
      <c r="AD6453" s="11" t="s">
        <v>11365</v>
      </c>
      <c r="AE6453" s="10" t="s">
        <v>11366</v>
      </c>
      <c r="AF6453" s="10" t="s">
        <v>741</v>
      </c>
    </row>
    <row r="6454" spans="30:32" x14ac:dyDescent="0.2">
      <c r="AD6454" s="11" t="s">
        <v>11367</v>
      </c>
      <c r="AE6454" s="10" t="s">
        <v>11368</v>
      </c>
      <c r="AF6454" s="10" t="s">
        <v>741</v>
      </c>
    </row>
    <row r="6455" spans="30:32" x14ac:dyDescent="0.2">
      <c r="AD6455" s="11" t="s">
        <v>11369</v>
      </c>
      <c r="AE6455" s="10" t="s">
        <v>11370</v>
      </c>
      <c r="AF6455" s="10" t="s">
        <v>741</v>
      </c>
    </row>
    <row r="6456" spans="30:32" x14ac:dyDescent="0.2">
      <c r="AD6456" s="11" t="s">
        <v>11371</v>
      </c>
      <c r="AE6456" s="10" t="s">
        <v>11372</v>
      </c>
      <c r="AF6456" s="10" t="s">
        <v>741</v>
      </c>
    </row>
    <row r="6457" spans="30:32" x14ac:dyDescent="0.2">
      <c r="AD6457" s="11" t="s">
        <v>11373</v>
      </c>
      <c r="AE6457" s="10" t="s">
        <v>11374</v>
      </c>
      <c r="AF6457" s="10" t="s">
        <v>741</v>
      </c>
    </row>
    <row r="6458" spans="30:32" x14ac:dyDescent="0.2">
      <c r="AD6458" s="11" t="s">
        <v>11375</v>
      </c>
      <c r="AE6458" s="10" t="s">
        <v>10715</v>
      </c>
      <c r="AF6458" s="10" t="s">
        <v>741</v>
      </c>
    </row>
    <row r="6459" spans="30:32" x14ac:dyDescent="0.2">
      <c r="AD6459" s="11" t="s">
        <v>11376</v>
      </c>
      <c r="AE6459" s="10" t="s">
        <v>11377</v>
      </c>
      <c r="AF6459" s="10" t="s">
        <v>741</v>
      </c>
    </row>
    <row r="6460" spans="30:32" x14ac:dyDescent="0.2">
      <c r="AD6460" s="11" t="s">
        <v>11378</v>
      </c>
      <c r="AE6460" s="10" t="s">
        <v>3657</v>
      </c>
      <c r="AF6460" s="10" t="s">
        <v>741</v>
      </c>
    </row>
    <row r="6461" spans="30:32" x14ac:dyDescent="0.2">
      <c r="AD6461" s="11" t="s">
        <v>11379</v>
      </c>
      <c r="AE6461" s="10" t="s">
        <v>11380</v>
      </c>
      <c r="AF6461" s="10" t="s">
        <v>741</v>
      </c>
    </row>
    <row r="6462" spans="30:32" x14ac:dyDescent="0.2">
      <c r="AD6462" s="11" t="s">
        <v>11381</v>
      </c>
      <c r="AE6462" s="10" t="s">
        <v>11382</v>
      </c>
      <c r="AF6462" s="10" t="s">
        <v>741</v>
      </c>
    </row>
    <row r="6463" spans="30:32" x14ac:dyDescent="0.2">
      <c r="AD6463" s="11" t="s">
        <v>11383</v>
      </c>
      <c r="AE6463" s="10" t="s">
        <v>11384</v>
      </c>
      <c r="AF6463" s="10" t="s">
        <v>741</v>
      </c>
    </row>
    <row r="6464" spans="30:32" x14ac:dyDescent="0.2">
      <c r="AD6464" s="11" t="s">
        <v>11385</v>
      </c>
      <c r="AE6464" s="10" t="s">
        <v>11386</v>
      </c>
      <c r="AF6464" s="10" t="s">
        <v>741</v>
      </c>
    </row>
    <row r="6465" spans="30:32" x14ac:dyDescent="0.2">
      <c r="AD6465" s="11" t="s">
        <v>11387</v>
      </c>
      <c r="AE6465" s="10" t="s">
        <v>9651</v>
      </c>
      <c r="AF6465" s="10" t="s">
        <v>741</v>
      </c>
    </row>
    <row r="6466" spans="30:32" x14ac:dyDescent="0.2">
      <c r="AD6466" s="11" t="s">
        <v>11388</v>
      </c>
      <c r="AE6466" s="10" t="s">
        <v>11389</v>
      </c>
      <c r="AF6466" s="10" t="s">
        <v>741</v>
      </c>
    </row>
    <row r="6467" spans="30:32" x14ac:dyDescent="0.2">
      <c r="AD6467" s="11" t="s">
        <v>11390</v>
      </c>
      <c r="AE6467" s="10" t="s">
        <v>11391</v>
      </c>
      <c r="AF6467" s="10" t="s">
        <v>741</v>
      </c>
    </row>
    <row r="6468" spans="30:32" x14ac:dyDescent="0.2">
      <c r="AD6468" s="11" t="s">
        <v>11392</v>
      </c>
      <c r="AE6468" s="10" t="s">
        <v>11393</v>
      </c>
      <c r="AF6468" s="10" t="s">
        <v>741</v>
      </c>
    </row>
    <row r="6469" spans="30:32" x14ac:dyDescent="0.2">
      <c r="AD6469" s="11" t="s">
        <v>11394</v>
      </c>
      <c r="AE6469" s="10" t="s">
        <v>11395</v>
      </c>
      <c r="AF6469" s="10" t="s">
        <v>712</v>
      </c>
    </row>
    <row r="6470" spans="30:32" x14ac:dyDescent="0.2">
      <c r="AD6470" s="11" t="s">
        <v>11396</v>
      </c>
      <c r="AE6470" s="10" t="s">
        <v>11397</v>
      </c>
      <c r="AF6470" s="10" t="s">
        <v>712</v>
      </c>
    </row>
    <row r="6471" spans="30:32" x14ac:dyDescent="0.2">
      <c r="AD6471" s="11" t="s">
        <v>11398</v>
      </c>
      <c r="AE6471" s="10" t="s">
        <v>11399</v>
      </c>
      <c r="AF6471" s="10" t="s">
        <v>712</v>
      </c>
    </row>
    <row r="6472" spans="30:32" x14ac:dyDescent="0.2">
      <c r="AD6472" s="11" t="s">
        <v>11400</v>
      </c>
      <c r="AE6472" s="10" t="s">
        <v>8933</v>
      </c>
      <c r="AF6472" s="10" t="s">
        <v>712</v>
      </c>
    </row>
    <row r="6473" spans="30:32" x14ac:dyDescent="0.2">
      <c r="AD6473" s="11" t="s">
        <v>11401</v>
      </c>
      <c r="AE6473" s="10" t="s">
        <v>11402</v>
      </c>
      <c r="AF6473" s="10" t="s">
        <v>712</v>
      </c>
    </row>
    <row r="6474" spans="30:32" x14ac:dyDescent="0.2">
      <c r="AD6474" s="11" t="s">
        <v>11403</v>
      </c>
      <c r="AE6474" s="10" t="s">
        <v>11404</v>
      </c>
      <c r="AF6474" s="10" t="s">
        <v>712</v>
      </c>
    </row>
    <row r="6475" spans="30:32" x14ac:dyDescent="0.2">
      <c r="AD6475" s="11" t="s">
        <v>11405</v>
      </c>
      <c r="AE6475" s="10" t="s">
        <v>11406</v>
      </c>
      <c r="AF6475" s="10" t="s">
        <v>712</v>
      </c>
    </row>
    <row r="6476" spans="30:32" x14ac:dyDescent="0.2">
      <c r="AD6476" s="11" t="s">
        <v>11407</v>
      </c>
      <c r="AE6476" s="10" t="s">
        <v>8389</v>
      </c>
      <c r="AF6476" s="10" t="s">
        <v>712</v>
      </c>
    </row>
    <row r="6477" spans="30:32" x14ac:dyDescent="0.2">
      <c r="AD6477" s="11" t="s">
        <v>11408</v>
      </c>
      <c r="AE6477" s="10" t="s">
        <v>8389</v>
      </c>
      <c r="AF6477" s="10" t="s">
        <v>712</v>
      </c>
    </row>
    <row r="6478" spans="30:32" x14ac:dyDescent="0.2">
      <c r="AD6478" s="11" t="s">
        <v>11409</v>
      </c>
      <c r="AE6478" s="10" t="s">
        <v>8389</v>
      </c>
      <c r="AF6478" s="10" t="s">
        <v>712</v>
      </c>
    </row>
    <row r="6479" spans="30:32" x14ac:dyDescent="0.2">
      <c r="AD6479" s="11" t="s">
        <v>11410</v>
      </c>
      <c r="AE6479" s="10" t="s">
        <v>8389</v>
      </c>
      <c r="AF6479" s="10" t="s">
        <v>712</v>
      </c>
    </row>
    <row r="6480" spans="30:32" x14ac:dyDescent="0.2">
      <c r="AD6480" s="11" t="s">
        <v>11411</v>
      </c>
      <c r="AE6480" s="10" t="s">
        <v>8389</v>
      </c>
      <c r="AF6480" s="10" t="s">
        <v>712</v>
      </c>
    </row>
    <row r="6481" spans="30:32" x14ac:dyDescent="0.2">
      <c r="AD6481" s="11" t="s">
        <v>11412</v>
      </c>
      <c r="AE6481" s="10" t="s">
        <v>8389</v>
      </c>
      <c r="AF6481" s="10" t="s">
        <v>712</v>
      </c>
    </row>
    <row r="6482" spans="30:32" x14ac:dyDescent="0.2">
      <c r="AD6482" s="11" t="s">
        <v>11413</v>
      </c>
      <c r="AE6482" s="10" t="s">
        <v>8389</v>
      </c>
      <c r="AF6482" s="10" t="s">
        <v>712</v>
      </c>
    </row>
    <row r="6483" spans="30:32" x14ac:dyDescent="0.2">
      <c r="AD6483" s="11" t="s">
        <v>11414</v>
      </c>
      <c r="AE6483" s="10" t="s">
        <v>8389</v>
      </c>
      <c r="AF6483" s="10" t="s">
        <v>712</v>
      </c>
    </row>
    <row r="6484" spans="30:32" x14ac:dyDescent="0.2">
      <c r="AD6484" s="11" t="s">
        <v>11415</v>
      </c>
      <c r="AE6484" s="10" t="s">
        <v>8391</v>
      </c>
      <c r="AF6484" s="10" t="s">
        <v>712</v>
      </c>
    </row>
    <row r="6485" spans="30:32" x14ac:dyDescent="0.2">
      <c r="AD6485" s="11" t="s">
        <v>11416</v>
      </c>
      <c r="AE6485" s="10" t="s">
        <v>11417</v>
      </c>
      <c r="AF6485" s="10" t="s">
        <v>712</v>
      </c>
    </row>
    <row r="6486" spans="30:32" x14ac:dyDescent="0.2">
      <c r="AD6486" s="11" t="s">
        <v>11418</v>
      </c>
      <c r="AE6486" s="10" t="s">
        <v>11419</v>
      </c>
      <c r="AF6486" s="10" t="s">
        <v>712</v>
      </c>
    </row>
    <row r="6487" spans="30:32" x14ac:dyDescent="0.2">
      <c r="AD6487" s="11" t="s">
        <v>11420</v>
      </c>
      <c r="AE6487" s="10" t="s">
        <v>11421</v>
      </c>
      <c r="AF6487" s="10" t="s">
        <v>712</v>
      </c>
    </row>
    <row r="6488" spans="30:32" x14ac:dyDescent="0.2">
      <c r="AD6488" s="11" t="s">
        <v>11422</v>
      </c>
      <c r="AE6488" s="10" t="s">
        <v>11423</v>
      </c>
      <c r="AF6488" s="10" t="s">
        <v>712</v>
      </c>
    </row>
    <row r="6489" spans="30:32" x14ac:dyDescent="0.2">
      <c r="AD6489" s="11" t="s">
        <v>11424</v>
      </c>
      <c r="AE6489" s="10" t="s">
        <v>11425</v>
      </c>
      <c r="AF6489" s="10" t="s">
        <v>712</v>
      </c>
    </row>
    <row r="6490" spans="30:32" x14ac:dyDescent="0.2">
      <c r="AD6490" s="11" t="s">
        <v>11426</v>
      </c>
      <c r="AE6490" s="10" t="s">
        <v>11427</v>
      </c>
      <c r="AF6490" s="10" t="s">
        <v>712</v>
      </c>
    </row>
    <row r="6491" spans="30:32" x14ac:dyDescent="0.2">
      <c r="AD6491" s="11" t="s">
        <v>11428</v>
      </c>
      <c r="AE6491" s="10" t="s">
        <v>11429</v>
      </c>
      <c r="AF6491" s="10" t="s">
        <v>712</v>
      </c>
    </row>
    <row r="6492" spans="30:32" x14ac:dyDescent="0.2">
      <c r="AD6492" s="11" t="s">
        <v>11430</v>
      </c>
      <c r="AE6492" s="10" t="s">
        <v>11431</v>
      </c>
      <c r="AF6492" s="10" t="s">
        <v>712</v>
      </c>
    </row>
    <row r="6493" spans="30:32" x14ac:dyDescent="0.2">
      <c r="AD6493" s="11" t="s">
        <v>11432</v>
      </c>
      <c r="AE6493" s="10" t="s">
        <v>11433</v>
      </c>
      <c r="AF6493" s="10" t="s">
        <v>712</v>
      </c>
    </row>
    <row r="6494" spans="30:32" x14ac:dyDescent="0.2">
      <c r="AD6494" s="11" t="s">
        <v>11434</v>
      </c>
      <c r="AE6494" s="10" t="s">
        <v>11435</v>
      </c>
      <c r="AF6494" s="10" t="s">
        <v>712</v>
      </c>
    </row>
    <row r="6495" spans="30:32" x14ac:dyDescent="0.2">
      <c r="AD6495" s="11" t="s">
        <v>11436</v>
      </c>
      <c r="AE6495" s="10" t="s">
        <v>11437</v>
      </c>
      <c r="AF6495" s="10" t="s">
        <v>712</v>
      </c>
    </row>
    <row r="6496" spans="30:32" x14ac:dyDescent="0.2">
      <c r="AD6496" s="11" t="s">
        <v>11438</v>
      </c>
      <c r="AE6496" s="10" t="s">
        <v>4465</v>
      </c>
      <c r="AF6496" s="10" t="s">
        <v>712</v>
      </c>
    </row>
    <row r="6497" spans="30:32" x14ac:dyDescent="0.2">
      <c r="AD6497" s="11" t="s">
        <v>11439</v>
      </c>
      <c r="AE6497" s="10" t="s">
        <v>1268</v>
      </c>
      <c r="AF6497" s="10" t="s">
        <v>712</v>
      </c>
    </row>
    <row r="6498" spans="30:32" x14ac:dyDescent="0.2">
      <c r="AD6498" s="11" t="s">
        <v>11440</v>
      </c>
      <c r="AE6498" s="10" t="s">
        <v>11441</v>
      </c>
      <c r="AF6498" s="10" t="s">
        <v>712</v>
      </c>
    </row>
    <row r="6499" spans="30:32" x14ac:dyDescent="0.2">
      <c r="AD6499" s="11" t="s">
        <v>11442</v>
      </c>
      <c r="AE6499" s="10" t="s">
        <v>1943</v>
      </c>
      <c r="AF6499" s="10" t="s">
        <v>712</v>
      </c>
    </row>
    <row r="6500" spans="30:32" x14ac:dyDescent="0.2">
      <c r="AD6500" s="11" t="s">
        <v>11443</v>
      </c>
      <c r="AE6500" s="10" t="s">
        <v>1270</v>
      </c>
      <c r="AF6500" s="10" t="s">
        <v>712</v>
      </c>
    </row>
    <row r="6501" spans="30:32" x14ac:dyDescent="0.2">
      <c r="AD6501" s="11" t="s">
        <v>11444</v>
      </c>
      <c r="AE6501" s="10" t="s">
        <v>11445</v>
      </c>
      <c r="AF6501" s="10" t="s">
        <v>712</v>
      </c>
    </row>
    <row r="6502" spans="30:32" x14ac:dyDescent="0.2">
      <c r="AD6502" s="11" t="s">
        <v>11446</v>
      </c>
      <c r="AE6502" s="10" t="s">
        <v>6979</v>
      </c>
      <c r="AF6502" s="10" t="s">
        <v>712</v>
      </c>
    </row>
    <row r="6503" spans="30:32" x14ac:dyDescent="0.2">
      <c r="AD6503" s="11" t="s">
        <v>11447</v>
      </c>
      <c r="AE6503" s="10" t="s">
        <v>11448</v>
      </c>
      <c r="AF6503" s="10" t="s">
        <v>712</v>
      </c>
    </row>
    <row r="6504" spans="30:32" x14ac:dyDescent="0.2">
      <c r="AD6504" s="11" t="s">
        <v>11449</v>
      </c>
      <c r="AE6504" s="10" t="s">
        <v>11450</v>
      </c>
      <c r="AF6504" s="10" t="s">
        <v>712</v>
      </c>
    </row>
    <row r="6505" spans="30:32" x14ac:dyDescent="0.2">
      <c r="AD6505" s="11" t="s">
        <v>11451</v>
      </c>
      <c r="AE6505" s="10" t="s">
        <v>1958</v>
      </c>
      <c r="AF6505" s="10" t="s">
        <v>712</v>
      </c>
    </row>
    <row r="6506" spans="30:32" x14ac:dyDescent="0.2">
      <c r="AD6506" s="11" t="s">
        <v>11452</v>
      </c>
      <c r="AE6506" s="10" t="s">
        <v>11453</v>
      </c>
      <c r="AF6506" s="10" t="s">
        <v>712</v>
      </c>
    </row>
    <row r="6507" spans="30:32" x14ac:dyDescent="0.2">
      <c r="AD6507" s="11" t="s">
        <v>11454</v>
      </c>
      <c r="AE6507" s="10" t="s">
        <v>11455</v>
      </c>
      <c r="AF6507" s="10" t="s">
        <v>712</v>
      </c>
    </row>
    <row r="6508" spans="30:32" x14ac:dyDescent="0.2">
      <c r="AD6508" s="11" t="s">
        <v>11456</v>
      </c>
      <c r="AE6508" s="10" t="s">
        <v>11457</v>
      </c>
      <c r="AF6508" s="10" t="s">
        <v>712</v>
      </c>
    </row>
    <row r="6509" spans="30:32" x14ac:dyDescent="0.2">
      <c r="AD6509" s="11" t="s">
        <v>11458</v>
      </c>
      <c r="AE6509" s="10" t="s">
        <v>11459</v>
      </c>
      <c r="AF6509" s="10" t="s">
        <v>712</v>
      </c>
    </row>
    <row r="6510" spans="30:32" x14ac:dyDescent="0.2">
      <c r="AD6510" s="11" t="s">
        <v>11460</v>
      </c>
      <c r="AE6510" s="10" t="s">
        <v>11461</v>
      </c>
      <c r="AF6510" s="10" t="s">
        <v>712</v>
      </c>
    </row>
    <row r="6511" spans="30:32" x14ac:dyDescent="0.2">
      <c r="AD6511" s="11" t="s">
        <v>11462</v>
      </c>
      <c r="AE6511" s="10" t="s">
        <v>1969</v>
      </c>
      <c r="AF6511" s="10" t="s">
        <v>712</v>
      </c>
    </row>
    <row r="6512" spans="30:32" x14ac:dyDescent="0.2">
      <c r="AD6512" s="11" t="s">
        <v>11463</v>
      </c>
      <c r="AE6512" s="10" t="s">
        <v>11464</v>
      </c>
      <c r="AF6512" s="10" t="s">
        <v>712</v>
      </c>
    </row>
    <row r="6513" spans="30:32" x14ac:dyDescent="0.2">
      <c r="AD6513" s="11" t="s">
        <v>11465</v>
      </c>
      <c r="AE6513" s="10" t="s">
        <v>8421</v>
      </c>
      <c r="AF6513" s="10" t="s">
        <v>712</v>
      </c>
    </row>
    <row r="6514" spans="30:32" x14ac:dyDescent="0.2">
      <c r="AD6514" s="11" t="s">
        <v>11466</v>
      </c>
      <c r="AE6514" s="10" t="s">
        <v>11467</v>
      </c>
      <c r="AF6514" s="10" t="s">
        <v>712</v>
      </c>
    </row>
    <row r="6515" spans="30:32" x14ac:dyDescent="0.2">
      <c r="AD6515" s="11" t="s">
        <v>11468</v>
      </c>
      <c r="AE6515" s="10" t="s">
        <v>11469</v>
      </c>
      <c r="AF6515" s="10" t="s">
        <v>712</v>
      </c>
    </row>
    <row r="6516" spans="30:32" x14ac:dyDescent="0.2">
      <c r="AD6516" s="11" t="s">
        <v>11470</v>
      </c>
      <c r="AE6516" s="10" t="s">
        <v>11471</v>
      </c>
      <c r="AF6516" s="10" t="s">
        <v>712</v>
      </c>
    </row>
    <row r="6517" spans="30:32" x14ac:dyDescent="0.2">
      <c r="AD6517" s="11" t="s">
        <v>11472</v>
      </c>
      <c r="AE6517" s="10" t="s">
        <v>11471</v>
      </c>
      <c r="AF6517" s="10" t="s">
        <v>712</v>
      </c>
    </row>
    <row r="6518" spans="30:32" x14ac:dyDescent="0.2">
      <c r="AD6518" s="11" t="s">
        <v>11473</v>
      </c>
      <c r="AE6518" s="10" t="s">
        <v>11474</v>
      </c>
      <c r="AF6518" s="10" t="s">
        <v>712</v>
      </c>
    </row>
    <row r="6519" spans="30:32" x14ac:dyDescent="0.2">
      <c r="AD6519" s="11" t="s">
        <v>11475</v>
      </c>
      <c r="AE6519" s="10" t="s">
        <v>11476</v>
      </c>
      <c r="AF6519" s="10" t="s">
        <v>712</v>
      </c>
    </row>
    <row r="6520" spans="30:32" x14ac:dyDescent="0.2">
      <c r="AD6520" s="11" t="s">
        <v>11477</v>
      </c>
      <c r="AE6520" s="10" t="s">
        <v>5281</v>
      </c>
      <c r="AF6520" s="10" t="s">
        <v>712</v>
      </c>
    </row>
    <row r="6521" spans="30:32" x14ac:dyDescent="0.2">
      <c r="AD6521" s="11" t="s">
        <v>11478</v>
      </c>
      <c r="AE6521" s="10" t="s">
        <v>11479</v>
      </c>
      <c r="AF6521" s="10" t="s">
        <v>712</v>
      </c>
    </row>
    <row r="6522" spans="30:32" x14ac:dyDescent="0.2">
      <c r="AD6522" s="11" t="s">
        <v>11480</v>
      </c>
      <c r="AE6522" s="10" t="s">
        <v>11481</v>
      </c>
      <c r="AF6522" s="10" t="s">
        <v>712</v>
      </c>
    </row>
    <row r="6523" spans="30:32" x14ac:dyDescent="0.2">
      <c r="AD6523" s="11" t="s">
        <v>11482</v>
      </c>
      <c r="AE6523" s="10" t="s">
        <v>11483</v>
      </c>
      <c r="AF6523" s="10" t="s">
        <v>712</v>
      </c>
    </row>
    <row r="6524" spans="30:32" x14ac:dyDescent="0.2">
      <c r="AD6524" s="11" t="s">
        <v>11484</v>
      </c>
      <c r="AE6524" s="10" t="s">
        <v>2692</v>
      </c>
      <c r="AF6524" s="10" t="s">
        <v>712</v>
      </c>
    </row>
    <row r="6525" spans="30:32" x14ac:dyDescent="0.2">
      <c r="AD6525" s="11" t="s">
        <v>11485</v>
      </c>
      <c r="AE6525" s="10" t="s">
        <v>11486</v>
      </c>
      <c r="AF6525" s="10" t="s">
        <v>712</v>
      </c>
    </row>
    <row r="6526" spans="30:32" x14ac:dyDescent="0.2">
      <c r="AD6526" s="11" t="s">
        <v>11487</v>
      </c>
      <c r="AE6526" s="10" t="s">
        <v>11488</v>
      </c>
      <c r="AF6526" s="10" t="s">
        <v>712</v>
      </c>
    </row>
    <row r="6527" spans="30:32" x14ac:dyDescent="0.2">
      <c r="AD6527" s="11" t="s">
        <v>11489</v>
      </c>
      <c r="AE6527" s="10" t="s">
        <v>1983</v>
      </c>
      <c r="AF6527" s="10" t="s">
        <v>712</v>
      </c>
    </row>
    <row r="6528" spans="30:32" x14ac:dyDescent="0.2">
      <c r="AD6528" s="11" t="s">
        <v>11490</v>
      </c>
      <c r="AE6528" s="10" t="s">
        <v>1985</v>
      </c>
      <c r="AF6528" s="10" t="s">
        <v>712</v>
      </c>
    </row>
    <row r="6529" spans="30:32" x14ac:dyDescent="0.2">
      <c r="AD6529" s="11" t="s">
        <v>11491</v>
      </c>
      <c r="AE6529" s="10" t="s">
        <v>2869</v>
      </c>
      <c r="AF6529" s="10" t="s">
        <v>712</v>
      </c>
    </row>
    <row r="6530" spans="30:32" x14ac:dyDescent="0.2">
      <c r="AD6530" s="11" t="s">
        <v>11492</v>
      </c>
      <c r="AE6530" s="10" t="s">
        <v>2869</v>
      </c>
      <c r="AF6530" s="10" t="s">
        <v>712</v>
      </c>
    </row>
    <row r="6531" spans="30:32" x14ac:dyDescent="0.2">
      <c r="AD6531" s="11" t="s">
        <v>11493</v>
      </c>
      <c r="AE6531" s="10" t="s">
        <v>2869</v>
      </c>
      <c r="AF6531" s="10" t="s">
        <v>712</v>
      </c>
    </row>
    <row r="6532" spans="30:32" x14ac:dyDescent="0.2">
      <c r="AD6532" s="11" t="s">
        <v>11494</v>
      </c>
      <c r="AE6532" s="10" t="s">
        <v>2869</v>
      </c>
      <c r="AF6532" s="10" t="s">
        <v>712</v>
      </c>
    </row>
    <row r="6533" spans="30:32" x14ac:dyDescent="0.2">
      <c r="AD6533" s="11" t="s">
        <v>11495</v>
      </c>
      <c r="AE6533" s="10" t="s">
        <v>2869</v>
      </c>
      <c r="AF6533" s="10" t="s">
        <v>712</v>
      </c>
    </row>
    <row r="6534" spans="30:32" x14ac:dyDescent="0.2">
      <c r="AD6534" s="11" t="s">
        <v>11496</v>
      </c>
      <c r="AE6534" s="10" t="s">
        <v>2869</v>
      </c>
      <c r="AF6534" s="10" t="s">
        <v>712</v>
      </c>
    </row>
    <row r="6535" spans="30:32" x14ac:dyDescent="0.2">
      <c r="AD6535" s="11" t="s">
        <v>11497</v>
      </c>
      <c r="AE6535" s="10" t="s">
        <v>11498</v>
      </c>
      <c r="AF6535" s="10" t="s">
        <v>712</v>
      </c>
    </row>
    <row r="6536" spans="30:32" x14ac:dyDescent="0.2">
      <c r="AD6536" s="11" t="s">
        <v>11499</v>
      </c>
      <c r="AE6536" s="10" t="s">
        <v>11500</v>
      </c>
      <c r="AF6536" s="10" t="s">
        <v>712</v>
      </c>
    </row>
    <row r="6537" spans="30:32" x14ac:dyDescent="0.2">
      <c r="AD6537" s="11" t="s">
        <v>11501</v>
      </c>
      <c r="AE6537" s="10" t="s">
        <v>11502</v>
      </c>
      <c r="AF6537" s="10" t="s">
        <v>712</v>
      </c>
    </row>
    <row r="6538" spans="30:32" x14ac:dyDescent="0.2">
      <c r="AD6538" s="11" t="s">
        <v>11503</v>
      </c>
      <c r="AE6538" s="10" t="s">
        <v>11504</v>
      </c>
      <c r="AF6538" s="10" t="s">
        <v>712</v>
      </c>
    </row>
    <row r="6539" spans="30:32" x14ac:dyDescent="0.2">
      <c r="AD6539" s="11" t="s">
        <v>11505</v>
      </c>
      <c r="AE6539" s="10" t="s">
        <v>11506</v>
      </c>
      <c r="AF6539" s="10" t="s">
        <v>712</v>
      </c>
    </row>
    <row r="6540" spans="30:32" x14ac:dyDescent="0.2">
      <c r="AD6540" s="11" t="s">
        <v>11507</v>
      </c>
      <c r="AE6540" s="10" t="s">
        <v>11508</v>
      </c>
      <c r="AF6540" s="10" t="s">
        <v>712</v>
      </c>
    </row>
    <row r="6541" spans="30:32" x14ac:dyDescent="0.2">
      <c r="AD6541" s="11" t="s">
        <v>11509</v>
      </c>
      <c r="AE6541" s="10" t="s">
        <v>11510</v>
      </c>
      <c r="AF6541" s="10" t="s">
        <v>712</v>
      </c>
    </row>
    <row r="6542" spans="30:32" x14ac:dyDescent="0.2">
      <c r="AD6542" s="11" t="s">
        <v>11511</v>
      </c>
      <c r="AE6542" s="10" t="s">
        <v>11512</v>
      </c>
      <c r="AF6542" s="10" t="s">
        <v>712</v>
      </c>
    </row>
    <row r="6543" spans="30:32" x14ac:dyDescent="0.2">
      <c r="AD6543" s="11" t="s">
        <v>11513</v>
      </c>
      <c r="AE6543" s="10" t="s">
        <v>11514</v>
      </c>
      <c r="AF6543" s="10" t="s">
        <v>712</v>
      </c>
    </row>
    <row r="6544" spans="30:32" x14ac:dyDescent="0.2">
      <c r="AD6544" s="11" t="s">
        <v>11515</v>
      </c>
      <c r="AE6544" s="10" t="s">
        <v>11516</v>
      </c>
      <c r="AF6544" s="10" t="s">
        <v>712</v>
      </c>
    </row>
    <row r="6545" spans="30:32" x14ac:dyDescent="0.2">
      <c r="AD6545" s="11" t="s">
        <v>11517</v>
      </c>
      <c r="AE6545" s="10" t="s">
        <v>11518</v>
      </c>
      <c r="AF6545" s="10" t="s">
        <v>712</v>
      </c>
    </row>
    <row r="6546" spans="30:32" x14ac:dyDescent="0.2">
      <c r="AD6546" s="11" t="s">
        <v>11519</v>
      </c>
      <c r="AE6546" s="10" t="s">
        <v>11520</v>
      </c>
      <c r="AF6546" s="10" t="s">
        <v>712</v>
      </c>
    </row>
    <row r="6547" spans="30:32" x14ac:dyDescent="0.2">
      <c r="AD6547" s="11" t="s">
        <v>11521</v>
      </c>
      <c r="AE6547" s="10" t="s">
        <v>11522</v>
      </c>
      <c r="AF6547" s="10" t="s">
        <v>712</v>
      </c>
    </row>
    <row r="6548" spans="30:32" x14ac:dyDescent="0.2">
      <c r="AD6548" s="11" t="s">
        <v>11523</v>
      </c>
      <c r="AE6548" s="10" t="s">
        <v>11524</v>
      </c>
      <c r="AF6548" s="10" t="s">
        <v>712</v>
      </c>
    </row>
    <row r="6549" spans="30:32" x14ac:dyDescent="0.2">
      <c r="AD6549" s="11" t="s">
        <v>11525</v>
      </c>
      <c r="AE6549" s="10" t="s">
        <v>11526</v>
      </c>
      <c r="AF6549" s="10" t="s">
        <v>712</v>
      </c>
    </row>
    <row r="6550" spans="30:32" x14ac:dyDescent="0.2">
      <c r="AD6550" s="11" t="s">
        <v>11527</v>
      </c>
      <c r="AE6550" s="10" t="s">
        <v>9005</v>
      </c>
      <c r="AF6550" s="10" t="s">
        <v>712</v>
      </c>
    </row>
    <row r="6551" spans="30:32" x14ac:dyDescent="0.2">
      <c r="AD6551" s="11" t="s">
        <v>11528</v>
      </c>
      <c r="AE6551" s="10" t="s">
        <v>11529</v>
      </c>
      <c r="AF6551" s="10" t="s">
        <v>712</v>
      </c>
    </row>
    <row r="6552" spans="30:32" x14ac:dyDescent="0.2">
      <c r="AD6552" s="11" t="s">
        <v>11530</v>
      </c>
      <c r="AE6552" s="10" t="s">
        <v>11531</v>
      </c>
      <c r="AF6552" s="10" t="s">
        <v>712</v>
      </c>
    </row>
    <row r="6553" spans="30:32" x14ac:dyDescent="0.2">
      <c r="AD6553" s="11" t="s">
        <v>11532</v>
      </c>
      <c r="AE6553" s="10" t="s">
        <v>11533</v>
      </c>
      <c r="AF6553" s="10" t="s">
        <v>712</v>
      </c>
    </row>
    <row r="6554" spans="30:32" x14ac:dyDescent="0.2">
      <c r="AD6554" s="11" t="s">
        <v>11534</v>
      </c>
      <c r="AE6554" s="10" t="s">
        <v>11535</v>
      </c>
      <c r="AF6554" s="10" t="s">
        <v>712</v>
      </c>
    </row>
    <row r="6555" spans="30:32" x14ac:dyDescent="0.2">
      <c r="AD6555" s="11" t="s">
        <v>11536</v>
      </c>
      <c r="AE6555" s="10" t="s">
        <v>1378</v>
      </c>
      <c r="AF6555" s="10" t="s">
        <v>712</v>
      </c>
    </row>
    <row r="6556" spans="30:32" x14ac:dyDescent="0.2">
      <c r="AD6556" s="11" t="s">
        <v>11537</v>
      </c>
      <c r="AE6556" s="10" t="s">
        <v>11538</v>
      </c>
      <c r="AF6556" s="10" t="s">
        <v>712</v>
      </c>
    </row>
    <row r="6557" spans="30:32" x14ac:dyDescent="0.2">
      <c r="AD6557" s="11" t="s">
        <v>11539</v>
      </c>
      <c r="AE6557" s="10" t="s">
        <v>11540</v>
      </c>
      <c r="AF6557" s="10" t="s">
        <v>712</v>
      </c>
    </row>
    <row r="6558" spans="30:32" x14ac:dyDescent="0.2">
      <c r="AD6558" s="11" t="s">
        <v>11541</v>
      </c>
      <c r="AE6558" s="10" t="s">
        <v>3886</v>
      </c>
      <c r="AF6558" s="10" t="s">
        <v>712</v>
      </c>
    </row>
    <row r="6559" spans="30:32" x14ac:dyDescent="0.2">
      <c r="AD6559" s="11" t="s">
        <v>11542</v>
      </c>
      <c r="AE6559" s="10" t="s">
        <v>11543</v>
      </c>
      <c r="AF6559" s="10" t="s">
        <v>712</v>
      </c>
    </row>
    <row r="6560" spans="30:32" x14ac:dyDescent="0.2">
      <c r="AD6560" s="11" t="s">
        <v>11544</v>
      </c>
      <c r="AE6560" s="10" t="s">
        <v>11545</v>
      </c>
      <c r="AF6560" s="10" t="s">
        <v>712</v>
      </c>
    </row>
    <row r="6561" spans="30:32" x14ac:dyDescent="0.2">
      <c r="AD6561" s="11" t="s">
        <v>11546</v>
      </c>
      <c r="AE6561" s="10" t="s">
        <v>1388</v>
      </c>
      <c r="AF6561" s="10" t="s">
        <v>712</v>
      </c>
    </row>
    <row r="6562" spans="30:32" x14ac:dyDescent="0.2">
      <c r="AD6562" s="11" t="s">
        <v>11547</v>
      </c>
      <c r="AE6562" s="10" t="s">
        <v>2050</v>
      </c>
      <c r="AF6562" s="10" t="s">
        <v>712</v>
      </c>
    </row>
    <row r="6563" spans="30:32" x14ac:dyDescent="0.2">
      <c r="AD6563" s="11" t="s">
        <v>11548</v>
      </c>
      <c r="AE6563" s="10" t="s">
        <v>11549</v>
      </c>
      <c r="AF6563" s="10" t="s">
        <v>712</v>
      </c>
    </row>
    <row r="6564" spans="30:32" x14ac:dyDescent="0.2">
      <c r="AD6564" s="11" t="s">
        <v>11550</v>
      </c>
      <c r="AE6564" s="10" t="s">
        <v>11551</v>
      </c>
      <c r="AF6564" s="10" t="s">
        <v>712</v>
      </c>
    </row>
    <row r="6565" spans="30:32" x14ac:dyDescent="0.2">
      <c r="AD6565" s="11" t="s">
        <v>11552</v>
      </c>
      <c r="AE6565" s="10" t="s">
        <v>11553</v>
      </c>
      <c r="AF6565" s="10" t="s">
        <v>712</v>
      </c>
    </row>
    <row r="6566" spans="30:32" x14ac:dyDescent="0.2">
      <c r="AD6566" s="11" t="s">
        <v>11554</v>
      </c>
      <c r="AE6566" s="10" t="s">
        <v>11555</v>
      </c>
      <c r="AF6566" s="10" t="s">
        <v>712</v>
      </c>
    </row>
    <row r="6567" spans="30:32" x14ac:dyDescent="0.2">
      <c r="AD6567" s="11" t="s">
        <v>11556</v>
      </c>
      <c r="AE6567" s="10" t="s">
        <v>11557</v>
      </c>
      <c r="AF6567" s="10" t="s">
        <v>712</v>
      </c>
    </row>
    <row r="6568" spans="30:32" x14ac:dyDescent="0.2">
      <c r="AD6568" s="11" t="s">
        <v>11558</v>
      </c>
      <c r="AE6568" s="10" t="s">
        <v>11559</v>
      </c>
      <c r="AF6568" s="10" t="s">
        <v>712</v>
      </c>
    </row>
    <row r="6569" spans="30:32" x14ac:dyDescent="0.2">
      <c r="AD6569" s="11" t="s">
        <v>11560</v>
      </c>
      <c r="AE6569" s="10" t="s">
        <v>11561</v>
      </c>
      <c r="AF6569" s="10" t="s">
        <v>712</v>
      </c>
    </row>
    <row r="6570" spans="30:32" x14ac:dyDescent="0.2">
      <c r="AD6570" s="11" t="s">
        <v>11562</v>
      </c>
      <c r="AE6570" s="10" t="s">
        <v>11561</v>
      </c>
      <c r="AF6570" s="10" t="s">
        <v>712</v>
      </c>
    </row>
    <row r="6571" spans="30:32" x14ac:dyDescent="0.2">
      <c r="AD6571" s="11" t="s">
        <v>11563</v>
      </c>
      <c r="AE6571" s="10" t="s">
        <v>11561</v>
      </c>
      <c r="AF6571" s="10" t="s">
        <v>712</v>
      </c>
    </row>
    <row r="6572" spans="30:32" x14ac:dyDescent="0.2">
      <c r="AD6572" s="11" t="s">
        <v>11564</v>
      </c>
      <c r="AE6572" s="10" t="s">
        <v>11561</v>
      </c>
      <c r="AF6572" s="10" t="s">
        <v>712</v>
      </c>
    </row>
    <row r="6573" spans="30:32" x14ac:dyDescent="0.2">
      <c r="AD6573" s="11" t="s">
        <v>11565</v>
      </c>
      <c r="AE6573" s="10" t="s">
        <v>11566</v>
      </c>
      <c r="AF6573" s="10" t="s">
        <v>712</v>
      </c>
    </row>
    <row r="6574" spans="30:32" x14ac:dyDescent="0.2">
      <c r="AD6574" s="11" t="s">
        <v>11567</v>
      </c>
      <c r="AE6574" s="10" t="s">
        <v>11568</v>
      </c>
      <c r="AF6574" s="10" t="s">
        <v>712</v>
      </c>
    </row>
    <row r="6575" spans="30:32" x14ac:dyDescent="0.2">
      <c r="AD6575" s="11" t="s">
        <v>11569</v>
      </c>
      <c r="AE6575" s="10" t="s">
        <v>1403</v>
      </c>
      <c r="AF6575" s="10" t="s">
        <v>712</v>
      </c>
    </row>
    <row r="6576" spans="30:32" x14ac:dyDescent="0.2">
      <c r="AD6576" s="11" t="s">
        <v>11570</v>
      </c>
      <c r="AE6576" s="10" t="s">
        <v>11571</v>
      </c>
      <c r="AF6576" s="10" t="s">
        <v>712</v>
      </c>
    </row>
    <row r="6577" spans="30:32" x14ac:dyDescent="0.2">
      <c r="AD6577" s="11" t="s">
        <v>11572</v>
      </c>
      <c r="AE6577" s="10" t="s">
        <v>1405</v>
      </c>
      <c r="AF6577" s="10" t="s">
        <v>712</v>
      </c>
    </row>
    <row r="6578" spans="30:32" x14ac:dyDescent="0.2">
      <c r="AD6578" s="11" t="s">
        <v>11573</v>
      </c>
      <c r="AE6578" s="10" t="s">
        <v>1405</v>
      </c>
      <c r="AF6578" s="10" t="s">
        <v>712</v>
      </c>
    </row>
    <row r="6579" spans="30:32" x14ac:dyDescent="0.2">
      <c r="AD6579" s="11" t="s">
        <v>11574</v>
      </c>
      <c r="AE6579" s="10" t="s">
        <v>11575</v>
      </c>
      <c r="AF6579" s="10" t="s">
        <v>712</v>
      </c>
    </row>
    <row r="6580" spans="30:32" x14ac:dyDescent="0.2">
      <c r="AD6580" s="11" t="s">
        <v>11576</v>
      </c>
      <c r="AE6580" s="10" t="s">
        <v>11577</v>
      </c>
      <c r="AF6580" s="10" t="s">
        <v>712</v>
      </c>
    </row>
    <row r="6581" spans="30:32" x14ac:dyDescent="0.2">
      <c r="AD6581" s="11" t="s">
        <v>11578</v>
      </c>
      <c r="AE6581" s="10" t="s">
        <v>11579</v>
      </c>
      <c r="AF6581" s="10" t="s">
        <v>712</v>
      </c>
    </row>
    <row r="6582" spans="30:32" x14ac:dyDescent="0.2">
      <c r="AD6582" s="11" t="s">
        <v>11580</v>
      </c>
      <c r="AE6582" s="10" t="s">
        <v>11581</v>
      </c>
      <c r="AF6582" s="10" t="s">
        <v>712</v>
      </c>
    </row>
    <row r="6583" spans="30:32" x14ac:dyDescent="0.2">
      <c r="AD6583" s="11" t="s">
        <v>11582</v>
      </c>
      <c r="AE6583" s="10" t="s">
        <v>6606</v>
      </c>
      <c r="AF6583" s="10" t="s">
        <v>712</v>
      </c>
    </row>
    <row r="6584" spans="30:32" x14ac:dyDescent="0.2">
      <c r="AD6584" s="11" t="s">
        <v>11583</v>
      </c>
      <c r="AE6584" s="10" t="s">
        <v>11584</v>
      </c>
      <c r="AF6584" s="10" t="s">
        <v>712</v>
      </c>
    </row>
    <row r="6585" spans="30:32" x14ac:dyDescent="0.2">
      <c r="AD6585" s="11" t="s">
        <v>11585</v>
      </c>
      <c r="AE6585" s="10" t="s">
        <v>11586</v>
      </c>
      <c r="AF6585" s="10" t="s">
        <v>712</v>
      </c>
    </row>
    <row r="6586" spans="30:32" x14ac:dyDescent="0.2">
      <c r="AD6586" s="11" t="s">
        <v>11587</v>
      </c>
      <c r="AE6586" s="10" t="s">
        <v>11586</v>
      </c>
      <c r="AF6586" s="10" t="s">
        <v>712</v>
      </c>
    </row>
    <row r="6587" spans="30:32" x14ac:dyDescent="0.2">
      <c r="AD6587" s="11" t="s">
        <v>11588</v>
      </c>
      <c r="AE6587" s="10" t="s">
        <v>11589</v>
      </c>
      <c r="AF6587" s="10" t="s">
        <v>712</v>
      </c>
    </row>
    <row r="6588" spans="30:32" x14ac:dyDescent="0.2">
      <c r="AD6588" s="11" t="s">
        <v>11590</v>
      </c>
      <c r="AE6588" s="10" t="s">
        <v>11591</v>
      </c>
      <c r="AF6588" s="10" t="s">
        <v>712</v>
      </c>
    </row>
    <row r="6589" spans="30:32" x14ac:dyDescent="0.2">
      <c r="AD6589" s="11" t="s">
        <v>11592</v>
      </c>
      <c r="AE6589" s="10" t="s">
        <v>11593</v>
      </c>
      <c r="AF6589" s="10" t="s">
        <v>712</v>
      </c>
    </row>
    <row r="6590" spans="30:32" x14ac:dyDescent="0.2">
      <c r="AD6590" s="11" t="s">
        <v>11594</v>
      </c>
      <c r="AE6590" s="10" t="s">
        <v>11595</v>
      </c>
      <c r="AF6590" s="10" t="s">
        <v>712</v>
      </c>
    </row>
    <row r="6591" spans="30:32" x14ac:dyDescent="0.2">
      <c r="AD6591" s="11" t="s">
        <v>11596</v>
      </c>
      <c r="AE6591" s="10" t="s">
        <v>11597</v>
      </c>
      <c r="AF6591" s="10" t="s">
        <v>712</v>
      </c>
    </row>
    <row r="6592" spans="30:32" x14ac:dyDescent="0.2">
      <c r="AD6592" s="11" t="s">
        <v>11598</v>
      </c>
      <c r="AE6592" s="10" t="s">
        <v>11599</v>
      </c>
      <c r="AF6592" s="10" t="s">
        <v>712</v>
      </c>
    </row>
    <row r="6593" spans="30:32" x14ac:dyDescent="0.2">
      <c r="AD6593" s="11" t="s">
        <v>11600</v>
      </c>
      <c r="AE6593" s="10" t="s">
        <v>11601</v>
      </c>
      <c r="AF6593" s="10" t="s">
        <v>712</v>
      </c>
    </row>
    <row r="6594" spans="30:32" x14ac:dyDescent="0.2">
      <c r="AD6594" s="11" t="s">
        <v>11602</v>
      </c>
      <c r="AE6594" s="10" t="s">
        <v>11603</v>
      </c>
      <c r="AF6594" s="10" t="s">
        <v>712</v>
      </c>
    </row>
    <row r="6595" spans="30:32" x14ac:dyDescent="0.2">
      <c r="AD6595" s="11" t="s">
        <v>11604</v>
      </c>
      <c r="AE6595" s="10" t="s">
        <v>11605</v>
      </c>
      <c r="AF6595" s="10" t="s">
        <v>712</v>
      </c>
    </row>
    <row r="6596" spans="30:32" x14ac:dyDescent="0.2">
      <c r="AD6596" s="11" t="s">
        <v>11606</v>
      </c>
      <c r="AE6596" s="10" t="s">
        <v>3912</v>
      </c>
      <c r="AF6596" s="10" t="s">
        <v>712</v>
      </c>
    </row>
    <row r="6597" spans="30:32" x14ac:dyDescent="0.2">
      <c r="AD6597" s="11" t="s">
        <v>11607</v>
      </c>
      <c r="AE6597" s="10" t="s">
        <v>11608</v>
      </c>
      <c r="AF6597" s="10" t="s">
        <v>712</v>
      </c>
    </row>
    <row r="6598" spans="30:32" x14ac:dyDescent="0.2">
      <c r="AD6598" s="11" t="s">
        <v>11609</v>
      </c>
      <c r="AE6598" s="10" t="s">
        <v>1432</v>
      </c>
      <c r="AF6598" s="10" t="s">
        <v>712</v>
      </c>
    </row>
    <row r="6599" spans="30:32" x14ac:dyDescent="0.2">
      <c r="AD6599" s="11" t="s">
        <v>11610</v>
      </c>
      <c r="AE6599" s="10" t="s">
        <v>11611</v>
      </c>
      <c r="AF6599" s="10" t="s">
        <v>712</v>
      </c>
    </row>
    <row r="6600" spans="30:32" x14ac:dyDescent="0.2">
      <c r="AD6600" s="11" t="s">
        <v>11612</v>
      </c>
      <c r="AE6600" s="10" t="s">
        <v>11613</v>
      </c>
      <c r="AF6600" s="10" t="s">
        <v>712</v>
      </c>
    </row>
    <row r="6601" spans="30:32" x14ac:dyDescent="0.2">
      <c r="AD6601" s="11" t="s">
        <v>11614</v>
      </c>
      <c r="AE6601" s="10" t="s">
        <v>11615</v>
      </c>
      <c r="AF6601" s="10" t="s">
        <v>712</v>
      </c>
    </row>
    <row r="6602" spans="30:32" x14ac:dyDescent="0.2">
      <c r="AD6602" s="11" t="s">
        <v>11616</v>
      </c>
      <c r="AE6602" s="10" t="s">
        <v>11617</v>
      </c>
      <c r="AF6602" s="10" t="s">
        <v>712</v>
      </c>
    </row>
    <row r="6603" spans="30:32" x14ac:dyDescent="0.2">
      <c r="AD6603" s="11" t="s">
        <v>11618</v>
      </c>
      <c r="AE6603" s="10" t="s">
        <v>3914</v>
      </c>
      <c r="AF6603" s="10" t="s">
        <v>712</v>
      </c>
    </row>
    <row r="6604" spans="30:32" x14ac:dyDescent="0.2">
      <c r="AD6604" s="11" t="s">
        <v>11619</v>
      </c>
      <c r="AE6604" s="10" t="s">
        <v>11620</v>
      </c>
      <c r="AF6604" s="10" t="s">
        <v>712</v>
      </c>
    </row>
    <row r="6605" spans="30:32" x14ac:dyDescent="0.2">
      <c r="AD6605" s="11" t="s">
        <v>11621</v>
      </c>
      <c r="AE6605" s="10" t="s">
        <v>11622</v>
      </c>
      <c r="AF6605" s="10" t="s">
        <v>712</v>
      </c>
    </row>
    <row r="6606" spans="30:32" x14ac:dyDescent="0.2">
      <c r="AD6606" s="11" t="s">
        <v>11623</v>
      </c>
      <c r="AE6606" s="10" t="s">
        <v>11624</v>
      </c>
      <c r="AF6606" s="10" t="s">
        <v>712</v>
      </c>
    </row>
    <row r="6607" spans="30:32" x14ac:dyDescent="0.2">
      <c r="AD6607" s="11" t="s">
        <v>11625</v>
      </c>
      <c r="AE6607" s="10" t="s">
        <v>11626</v>
      </c>
      <c r="AF6607" s="10" t="s">
        <v>712</v>
      </c>
    </row>
    <row r="6608" spans="30:32" x14ac:dyDescent="0.2">
      <c r="AD6608" s="11" t="s">
        <v>11627</v>
      </c>
      <c r="AE6608" s="10" t="s">
        <v>11628</v>
      </c>
      <c r="AF6608" s="10" t="s">
        <v>712</v>
      </c>
    </row>
    <row r="6609" spans="30:32" x14ac:dyDescent="0.2">
      <c r="AD6609" s="11" t="s">
        <v>11629</v>
      </c>
      <c r="AE6609" s="10" t="s">
        <v>11630</v>
      </c>
      <c r="AF6609" s="10" t="s">
        <v>712</v>
      </c>
    </row>
    <row r="6610" spans="30:32" x14ac:dyDescent="0.2">
      <c r="AD6610" s="11" t="s">
        <v>11631</v>
      </c>
      <c r="AE6610" s="10" t="s">
        <v>11632</v>
      </c>
      <c r="AF6610" s="10" t="s">
        <v>712</v>
      </c>
    </row>
    <row r="6611" spans="30:32" x14ac:dyDescent="0.2">
      <c r="AD6611" s="11" t="s">
        <v>11633</v>
      </c>
      <c r="AE6611" s="10" t="s">
        <v>11634</v>
      </c>
      <c r="AF6611" s="10" t="s">
        <v>712</v>
      </c>
    </row>
    <row r="6612" spans="30:32" x14ac:dyDescent="0.2">
      <c r="AD6612" s="11" t="s">
        <v>11635</v>
      </c>
      <c r="AE6612" s="10" t="s">
        <v>11362</v>
      </c>
      <c r="AF6612" s="10" t="s">
        <v>712</v>
      </c>
    </row>
    <row r="6613" spans="30:32" x14ac:dyDescent="0.2">
      <c r="AD6613" s="11" t="s">
        <v>11636</v>
      </c>
      <c r="AE6613" s="10" t="s">
        <v>11362</v>
      </c>
      <c r="AF6613" s="10" t="s">
        <v>712</v>
      </c>
    </row>
    <row r="6614" spans="30:32" x14ac:dyDescent="0.2">
      <c r="AD6614" s="11" t="s">
        <v>11637</v>
      </c>
      <c r="AE6614" s="10" t="s">
        <v>11638</v>
      </c>
      <c r="AF6614" s="10" t="s">
        <v>712</v>
      </c>
    </row>
    <row r="6615" spans="30:32" x14ac:dyDescent="0.2">
      <c r="AD6615" s="11" t="s">
        <v>11639</v>
      </c>
      <c r="AE6615" s="10" t="s">
        <v>11640</v>
      </c>
      <c r="AF6615" s="10" t="s">
        <v>712</v>
      </c>
    </row>
    <row r="6616" spans="30:32" x14ac:dyDescent="0.2">
      <c r="AD6616" s="11" t="s">
        <v>11641</v>
      </c>
      <c r="AE6616" s="10" t="s">
        <v>4517</v>
      </c>
      <c r="AF6616" s="10" t="s">
        <v>712</v>
      </c>
    </row>
    <row r="6617" spans="30:32" x14ac:dyDescent="0.2">
      <c r="AD6617" s="11" t="s">
        <v>11642</v>
      </c>
      <c r="AE6617" s="10" t="s">
        <v>11643</v>
      </c>
      <c r="AF6617" s="10" t="s">
        <v>712</v>
      </c>
    </row>
    <row r="6618" spans="30:32" x14ac:dyDescent="0.2">
      <c r="AD6618" s="11" t="s">
        <v>11644</v>
      </c>
      <c r="AE6618" s="10" t="s">
        <v>11645</v>
      </c>
      <c r="AF6618" s="10" t="s">
        <v>712</v>
      </c>
    </row>
    <row r="6619" spans="30:32" x14ac:dyDescent="0.2">
      <c r="AD6619" s="11" t="s">
        <v>11646</v>
      </c>
      <c r="AE6619" s="10" t="s">
        <v>2117</v>
      </c>
      <c r="AF6619" s="10" t="s">
        <v>712</v>
      </c>
    </row>
    <row r="6620" spans="30:32" x14ac:dyDescent="0.2">
      <c r="AD6620" s="11" t="s">
        <v>11647</v>
      </c>
      <c r="AE6620" s="10" t="s">
        <v>2117</v>
      </c>
      <c r="AF6620" s="10" t="s">
        <v>712</v>
      </c>
    </row>
    <row r="6621" spans="30:32" x14ac:dyDescent="0.2">
      <c r="AD6621" s="11" t="s">
        <v>11648</v>
      </c>
      <c r="AE6621" s="10" t="s">
        <v>11649</v>
      </c>
      <c r="AF6621" s="10" t="s">
        <v>712</v>
      </c>
    </row>
    <row r="6622" spans="30:32" x14ac:dyDescent="0.2">
      <c r="AD6622" s="11" t="s">
        <v>11650</v>
      </c>
      <c r="AE6622" s="10" t="s">
        <v>11651</v>
      </c>
      <c r="AF6622" s="10" t="s">
        <v>712</v>
      </c>
    </row>
    <row r="6623" spans="30:32" x14ac:dyDescent="0.2">
      <c r="AD6623" s="11" t="s">
        <v>11652</v>
      </c>
      <c r="AE6623" s="10" t="s">
        <v>11653</v>
      </c>
      <c r="AF6623" s="10" t="s">
        <v>712</v>
      </c>
    </row>
    <row r="6624" spans="30:32" x14ac:dyDescent="0.2">
      <c r="AD6624" s="11" t="s">
        <v>11654</v>
      </c>
      <c r="AE6624" s="10" t="s">
        <v>11655</v>
      </c>
      <c r="AF6624" s="10" t="s">
        <v>712</v>
      </c>
    </row>
    <row r="6625" spans="30:32" x14ac:dyDescent="0.2">
      <c r="AD6625" s="11" t="s">
        <v>11656</v>
      </c>
      <c r="AE6625" s="10" t="s">
        <v>5800</v>
      </c>
      <c r="AF6625" s="10" t="s">
        <v>712</v>
      </c>
    </row>
    <row r="6626" spans="30:32" x14ac:dyDescent="0.2">
      <c r="AD6626" s="11" t="s">
        <v>11657</v>
      </c>
      <c r="AE6626" s="10" t="s">
        <v>11658</v>
      </c>
      <c r="AF6626" s="10" t="s">
        <v>712</v>
      </c>
    </row>
    <row r="6627" spans="30:32" x14ac:dyDescent="0.2">
      <c r="AD6627" s="11" t="s">
        <v>11659</v>
      </c>
      <c r="AE6627" s="10" t="s">
        <v>11660</v>
      </c>
      <c r="AF6627" s="10" t="s">
        <v>712</v>
      </c>
    </row>
    <row r="6628" spans="30:32" x14ac:dyDescent="0.2">
      <c r="AD6628" s="11" t="s">
        <v>11661</v>
      </c>
      <c r="AE6628" s="10" t="s">
        <v>11662</v>
      </c>
      <c r="AF6628" s="10" t="s">
        <v>712</v>
      </c>
    </row>
    <row r="6629" spans="30:32" x14ac:dyDescent="0.2">
      <c r="AD6629" s="11" t="s">
        <v>11663</v>
      </c>
      <c r="AE6629" s="10" t="s">
        <v>11664</v>
      </c>
      <c r="AF6629" s="10" t="s">
        <v>712</v>
      </c>
    </row>
    <row r="6630" spans="30:32" x14ac:dyDescent="0.2">
      <c r="AD6630" s="11" t="s">
        <v>11665</v>
      </c>
      <c r="AE6630" s="10" t="s">
        <v>11666</v>
      </c>
      <c r="AF6630" s="10" t="s">
        <v>712</v>
      </c>
    </row>
    <row r="6631" spans="30:32" x14ac:dyDescent="0.2">
      <c r="AD6631" s="11" t="s">
        <v>11667</v>
      </c>
      <c r="AE6631" s="10" t="s">
        <v>11668</v>
      </c>
      <c r="AF6631" s="10" t="s">
        <v>712</v>
      </c>
    </row>
    <row r="6632" spans="30:32" x14ac:dyDescent="0.2">
      <c r="AD6632" s="11" t="s">
        <v>11669</v>
      </c>
      <c r="AE6632" s="10" t="s">
        <v>11670</v>
      </c>
      <c r="AF6632" s="10" t="s">
        <v>712</v>
      </c>
    </row>
    <row r="6633" spans="30:32" x14ac:dyDescent="0.2">
      <c r="AD6633" s="11" t="s">
        <v>11671</v>
      </c>
      <c r="AE6633" s="10" t="s">
        <v>11672</v>
      </c>
      <c r="AF6633" s="10" t="s">
        <v>712</v>
      </c>
    </row>
    <row r="6634" spans="30:32" x14ac:dyDescent="0.2">
      <c r="AD6634" s="11" t="s">
        <v>11673</v>
      </c>
      <c r="AE6634" s="10" t="s">
        <v>11674</v>
      </c>
      <c r="AF6634" s="10" t="s">
        <v>712</v>
      </c>
    </row>
    <row r="6635" spans="30:32" x14ac:dyDescent="0.2">
      <c r="AD6635" s="11" t="s">
        <v>11675</v>
      </c>
      <c r="AE6635" s="10" t="s">
        <v>11676</v>
      </c>
      <c r="AF6635" s="10" t="s">
        <v>712</v>
      </c>
    </row>
    <row r="6636" spans="30:32" x14ac:dyDescent="0.2">
      <c r="AD6636" s="11" t="s">
        <v>11677</v>
      </c>
      <c r="AE6636" s="10" t="s">
        <v>11678</v>
      </c>
      <c r="AF6636" s="10" t="s">
        <v>712</v>
      </c>
    </row>
    <row r="6637" spans="30:32" x14ac:dyDescent="0.2">
      <c r="AD6637" s="11" t="s">
        <v>11679</v>
      </c>
      <c r="AE6637" s="10" t="s">
        <v>11680</v>
      </c>
      <c r="AF6637" s="10" t="s">
        <v>712</v>
      </c>
    </row>
    <row r="6638" spans="30:32" x14ac:dyDescent="0.2">
      <c r="AD6638" s="11" t="s">
        <v>11681</v>
      </c>
      <c r="AE6638" s="10" t="s">
        <v>11682</v>
      </c>
      <c r="AF6638" s="10" t="s">
        <v>712</v>
      </c>
    </row>
    <row r="6639" spans="30:32" x14ac:dyDescent="0.2">
      <c r="AD6639" s="11" t="s">
        <v>11683</v>
      </c>
      <c r="AE6639" s="10" t="s">
        <v>2346</v>
      </c>
      <c r="AF6639" s="10" t="s">
        <v>712</v>
      </c>
    </row>
    <row r="6640" spans="30:32" x14ac:dyDescent="0.2">
      <c r="AD6640" s="11" t="s">
        <v>11684</v>
      </c>
      <c r="AE6640" s="10" t="s">
        <v>11685</v>
      </c>
      <c r="AF6640" s="10" t="s">
        <v>712</v>
      </c>
    </row>
    <row r="6641" spans="30:32" x14ac:dyDescent="0.2">
      <c r="AD6641" s="11" t="s">
        <v>11686</v>
      </c>
      <c r="AE6641" s="10" t="s">
        <v>11687</v>
      </c>
      <c r="AF6641" s="10" t="s">
        <v>712</v>
      </c>
    </row>
    <row r="6642" spans="30:32" x14ac:dyDescent="0.2">
      <c r="AD6642" s="11" t="s">
        <v>11688</v>
      </c>
      <c r="AE6642" s="10" t="s">
        <v>7271</v>
      </c>
      <c r="AF6642" s="10" t="s">
        <v>712</v>
      </c>
    </row>
    <row r="6643" spans="30:32" x14ac:dyDescent="0.2">
      <c r="AD6643" s="11" t="s">
        <v>11689</v>
      </c>
      <c r="AE6643" s="10" t="s">
        <v>3943</v>
      </c>
      <c r="AF6643" s="10" t="s">
        <v>712</v>
      </c>
    </row>
    <row r="6644" spans="30:32" x14ac:dyDescent="0.2">
      <c r="AD6644" s="11" t="s">
        <v>11690</v>
      </c>
      <c r="AE6644" s="10" t="s">
        <v>11691</v>
      </c>
      <c r="AF6644" s="10" t="s">
        <v>712</v>
      </c>
    </row>
    <row r="6645" spans="30:32" x14ac:dyDescent="0.2">
      <c r="AD6645" s="11" t="s">
        <v>11692</v>
      </c>
      <c r="AE6645" s="10" t="s">
        <v>11693</v>
      </c>
      <c r="AF6645" s="10" t="s">
        <v>712</v>
      </c>
    </row>
    <row r="6646" spans="30:32" x14ac:dyDescent="0.2">
      <c r="AD6646" s="11" t="s">
        <v>11694</v>
      </c>
      <c r="AE6646" s="10" t="s">
        <v>1637</v>
      </c>
      <c r="AF6646" s="10" t="s">
        <v>712</v>
      </c>
    </row>
    <row r="6647" spans="30:32" x14ac:dyDescent="0.2">
      <c r="AD6647" s="11" t="s">
        <v>11695</v>
      </c>
      <c r="AE6647" s="10" t="s">
        <v>1637</v>
      </c>
      <c r="AF6647" s="10" t="s">
        <v>712</v>
      </c>
    </row>
    <row r="6648" spans="30:32" x14ac:dyDescent="0.2">
      <c r="AD6648" s="11" t="s">
        <v>11696</v>
      </c>
      <c r="AE6648" s="10" t="s">
        <v>1637</v>
      </c>
      <c r="AF6648" s="10" t="s">
        <v>712</v>
      </c>
    </row>
    <row r="6649" spans="30:32" x14ac:dyDescent="0.2">
      <c r="AD6649" s="11" t="s">
        <v>11697</v>
      </c>
      <c r="AE6649" s="10" t="s">
        <v>1637</v>
      </c>
      <c r="AF6649" s="10" t="s">
        <v>712</v>
      </c>
    </row>
    <row r="6650" spans="30:32" x14ac:dyDescent="0.2">
      <c r="AD6650" s="11" t="s">
        <v>11698</v>
      </c>
      <c r="AE6650" s="10" t="s">
        <v>1637</v>
      </c>
      <c r="AF6650" s="10" t="s">
        <v>712</v>
      </c>
    </row>
    <row r="6651" spans="30:32" x14ac:dyDescent="0.2">
      <c r="AD6651" s="11" t="s">
        <v>11699</v>
      </c>
      <c r="AE6651" s="10" t="s">
        <v>11700</v>
      </c>
      <c r="AF6651" s="10" t="s">
        <v>712</v>
      </c>
    </row>
    <row r="6652" spans="30:32" x14ac:dyDescent="0.2">
      <c r="AD6652" s="11" t="s">
        <v>11701</v>
      </c>
      <c r="AE6652" s="10" t="s">
        <v>11702</v>
      </c>
      <c r="AF6652" s="10" t="s">
        <v>712</v>
      </c>
    </row>
    <row r="6653" spans="30:32" x14ac:dyDescent="0.2">
      <c r="AD6653" s="11" t="s">
        <v>11703</v>
      </c>
      <c r="AE6653" s="10" t="s">
        <v>11704</v>
      </c>
      <c r="AF6653" s="10" t="s">
        <v>712</v>
      </c>
    </row>
    <row r="6654" spans="30:32" x14ac:dyDescent="0.2">
      <c r="AD6654" s="11" t="s">
        <v>11705</v>
      </c>
      <c r="AE6654" s="10" t="s">
        <v>11706</v>
      </c>
      <c r="AF6654" s="10" t="s">
        <v>712</v>
      </c>
    </row>
    <row r="6655" spans="30:32" x14ac:dyDescent="0.2">
      <c r="AD6655" s="11" t="s">
        <v>11707</v>
      </c>
      <c r="AE6655" s="10" t="s">
        <v>11706</v>
      </c>
      <c r="AF6655" s="10" t="s">
        <v>712</v>
      </c>
    </row>
    <row r="6656" spans="30:32" x14ac:dyDescent="0.2">
      <c r="AD6656" s="11" t="s">
        <v>11708</v>
      </c>
      <c r="AE6656" s="10" t="s">
        <v>11709</v>
      </c>
      <c r="AF6656" s="10" t="s">
        <v>712</v>
      </c>
    </row>
    <row r="6657" spans="30:32" x14ac:dyDescent="0.2">
      <c r="AD6657" s="11" t="s">
        <v>11710</v>
      </c>
      <c r="AE6657" s="10" t="s">
        <v>11711</v>
      </c>
      <c r="AF6657" s="10" t="s">
        <v>712</v>
      </c>
    </row>
    <row r="6658" spans="30:32" x14ac:dyDescent="0.2">
      <c r="AD6658" s="11" t="s">
        <v>11712</v>
      </c>
      <c r="AE6658" s="10" t="s">
        <v>11713</v>
      </c>
      <c r="AF6658" s="10" t="s">
        <v>712</v>
      </c>
    </row>
    <row r="6659" spans="30:32" x14ac:dyDescent="0.2">
      <c r="AD6659" s="11" t="s">
        <v>11714</v>
      </c>
      <c r="AE6659" s="10" t="s">
        <v>11715</v>
      </c>
      <c r="AF6659" s="10" t="s">
        <v>712</v>
      </c>
    </row>
    <row r="6660" spans="30:32" x14ac:dyDescent="0.2">
      <c r="AD6660" s="11" t="s">
        <v>11716</v>
      </c>
      <c r="AE6660" s="10" t="s">
        <v>7299</v>
      </c>
      <c r="AF6660" s="10" t="s">
        <v>712</v>
      </c>
    </row>
    <row r="6661" spans="30:32" x14ac:dyDescent="0.2">
      <c r="AD6661" s="11" t="s">
        <v>11717</v>
      </c>
      <c r="AE6661" s="10" t="s">
        <v>11718</v>
      </c>
      <c r="AF6661" s="10" t="s">
        <v>712</v>
      </c>
    </row>
    <row r="6662" spans="30:32" x14ac:dyDescent="0.2">
      <c r="AD6662" s="11" t="s">
        <v>11719</v>
      </c>
      <c r="AE6662" s="10" t="s">
        <v>11720</v>
      </c>
      <c r="AF6662" s="10" t="s">
        <v>712</v>
      </c>
    </row>
    <row r="6663" spans="30:32" x14ac:dyDescent="0.2">
      <c r="AD6663" s="11" t="s">
        <v>11721</v>
      </c>
      <c r="AE6663" s="10" t="s">
        <v>11722</v>
      </c>
      <c r="AF6663" s="10" t="s">
        <v>712</v>
      </c>
    </row>
    <row r="6664" spans="30:32" x14ac:dyDescent="0.2">
      <c r="AD6664" s="11" t="s">
        <v>11723</v>
      </c>
      <c r="AE6664" s="10" t="s">
        <v>11724</v>
      </c>
      <c r="AF6664" s="10" t="s">
        <v>712</v>
      </c>
    </row>
    <row r="6665" spans="30:32" x14ac:dyDescent="0.2">
      <c r="AD6665" s="11" t="s">
        <v>11725</v>
      </c>
      <c r="AE6665" s="10" t="s">
        <v>6446</v>
      </c>
      <c r="AF6665" s="10" t="s">
        <v>712</v>
      </c>
    </row>
    <row r="6666" spans="30:32" x14ac:dyDescent="0.2">
      <c r="AD6666" s="11" t="s">
        <v>11726</v>
      </c>
      <c r="AE6666" s="10" t="s">
        <v>11727</v>
      </c>
      <c r="AF6666" s="10" t="s">
        <v>712</v>
      </c>
    </row>
    <row r="6667" spans="30:32" x14ac:dyDescent="0.2">
      <c r="AD6667" s="11" t="s">
        <v>11728</v>
      </c>
      <c r="AE6667" s="10" t="s">
        <v>11729</v>
      </c>
      <c r="AF6667" s="10" t="s">
        <v>712</v>
      </c>
    </row>
    <row r="6668" spans="30:32" x14ac:dyDescent="0.2">
      <c r="AD6668" s="11" t="s">
        <v>11730</v>
      </c>
      <c r="AE6668" s="10" t="s">
        <v>11731</v>
      </c>
      <c r="AF6668" s="10" t="s">
        <v>712</v>
      </c>
    </row>
    <row r="6669" spans="30:32" x14ac:dyDescent="0.2">
      <c r="AD6669" s="11" t="s">
        <v>11732</v>
      </c>
      <c r="AE6669" s="10" t="s">
        <v>11733</v>
      </c>
      <c r="AF6669" s="10" t="s">
        <v>712</v>
      </c>
    </row>
    <row r="6670" spans="30:32" x14ac:dyDescent="0.2">
      <c r="AD6670" s="11" t="s">
        <v>11734</v>
      </c>
      <c r="AE6670" s="10" t="s">
        <v>11733</v>
      </c>
      <c r="AF6670" s="10" t="s">
        <v>712</v>
      </c>
    </row>
    <row r="6671" spans="30:32" x14ac:dyDescent="0.2">
      <c r="AD6671" s="11" t="s">
        <v>11735</v>
      </c>
      <c r="AE6671" s="10" t="s">
        <v>11733</v>
      </c>
      <c r="AF6671" s="10" t="s">
        <v>712</v>
      </c>
    </row>
    <row r="6672" spans="30:32" x14ac:dyDescent="0.2">
      <c r="AD6672" s="11" t="s">
        <v>11736</v>
      </c>
      <c r="AE6672" s="10" t="s">
        <v>11737</v>
      </c>
      <c r="AF6672" s="10" t="s">
        <v>712</v>
      </c>
    </row>
    <row r="6673" spans="30:32" x14ac:dyDescent="0.2">
      <c r="AD6673" s="11" t="s">
        <v>11738</v>
      </c>
      <c r="AE6673" s="10" t="s">
        <v>11739</v>
      </c>
      <c r="AF6673" s="10" t="s">
        <v>712</v>
      </c>
    </row>
    <row r="6674" spans="30:32" x14ac:dyDescent="0.2">
      <c r="AD6674" s="11" t="s">
        <v>11740</v>
      </c>
      <c r="AE6674" s="10" t="s">
        <v>11741</v>
      </c>
      <c r="AF6674" s="10" t="s">
        <v>712</v>
      </c>
    </row>
    <row r="6675" spans="30:32" x14ac:dyDescent="0.2">
      <c r="AD6675" s="11" t="s">
        <v>11742</v>
      </c>
      <c r="AE6675" s="10" t="s">
        <v>11743</v>
      </c>
      <c r="AF6675" s="10" t="s">
        <v>712</v>
      </c>
    </row>
    <row r="6676" spans="30:32" x14ac:dyDescent="0.2">
      <c r="AD6676" s="11" t="s">
        <v>11744</v>
      </c>
      <c r="AE6676" s="10" t="s">
        <v>11745</v>
      </c>
      <c r="AF6676" s="10" t="s">
        <v>712</v>
      </c>
    </row>
    <row r="6677" spans="30:32" x14ac:dyDescent="0.2">
      <c r="AD6677" s="11" t="s">
        <v>11746</v>
      </c>
      <c r="AE6677" s="10" t="s">
        <v>11747</v>
      </c>
      <c r="AF6677" s="10" t="s">
        <v>712</v>
      </c>
    </row>
    <row r="6678" spans="30:32" x14ac:dyDescent="0.2">
      <c r="AD6678" s="11" t="s">
        <v>11748</v>
      </c>
      <c r="AE6678" s="10" t="s">
        <v>2196</v>
      </c>
      <c r="AF6678" s="10" t="s">
        <v>712</v>
      </c>
    </row>
    <row r="6679" spans="30:32" x14ac:dyDescent="0.2">
      <c r="AD6679" s="11" t="s">
        <v>11749</v>
      </c>
      <c r="AE6679" s="10" t="s">
        <v>11750</v>
      </c>
      <c r="AF6679" s="10" t="s">
        <v>712</v>
      </c>
    </row>
    <row r="6680" spans="30:32" x14ac:dyDescent="0.2">
      <c r="AD6680" s="11" t="s">
        <v>11751</v>
      </c>
      <c r="AE6680" s="10" t="s">
        <v>11752</v>
      </c>
      <c r="AF6680" s="10" t="s">
        <v>712</v>
      </c>
    </row>
    <row r="6681" spans="30:32" x14ac:dyDescent="0.2">
      <c r="AD6681" s="11" t="s">
        <v>11753</v>
      </c>
      <c r="AE6681" s="10" t="s">
        <v>11754</v>
      </c>
      <c r="AF6681" s="10" t="s">
        <v>712</v>
      </c>
    </row>
    <row r="6682" spans="30:32" x14ac:dyDescent="0.2">
      <c r="AD6682" s="11" t="s">
        <v>11755</v>
      </c>
      <c r="AE6682" s="10" t="s">
        <v>7328</v>
      </c>
      <c r="AF6682" s="10" t="s">
        <v>712</v>
      </c>
    </row>
    <row r="6683" spans="30:32" x14ac:dyDescent="0.2">
      <c r="AD6683" s="11" t="s">
        <v>11756</v>
      </c>
      <c r="AE6683" s="10" t="s">
        <v>8280</v>
      </c>
      <c r="AF6683" s="10" t="s">
        <v>712</v>
      </c>
    </row>
    <row r="6684" spans="30:32" x14ac:dyDescent="0.2">
      <c r="AD6684" s="11" t="s">
        <v>11757</v>
      </c>
      <c r="AE6684" s="10" t="s">
        <v>11758</v>
      </c>
      <c r="AF6684" s="10" t="s">
        <v>712</v>
      </c>
    </row>
    <row r="6685" spans="30:32" x14ac:dyDescent="0.2">
      <c r="AD6685" s="11" t="s">
        <v>11759</v>
      </c>
      <c r="AE6685" s="10" t="s">
        <v>11760</v>
      </c>
      <c r="AF6685" s="10" t="s">
        <v>712</v>
      </c>
    </row>
    <row r="6686" spans="30:32" x14ac:dyDescent="0.2">
      <c r="AD6686" s="11" t="s">
        <v>11761</v>
      </c>
      <c r="AE6686" s="10" t="s">
        <v>11762</v>
      </c>
      <c r="AF6686" s="10" t="s">
        <v>712</v>
      </c>
    </row>
    <row r="6687" spans="30:32" x14ac:dyDescent="0.2">
      <c r="AD6687" s="11" t="s">
        <v>11763</v>
      </c>
      <c r="AE6687" s="10" t="s">
        <v>11764</v>
      </c>
      <c r="AF6687" s="10" t="s">
        <v>712</v>
      </c>
    </row>
    <row r="6688" spans="30:32" x14ac:dyDescent="0.2">
      <c r="AD6688" s="11" t="s">
        <v>11765</v>
      </c>
      <c r="AE6688" s="10" t="s">
        <v>11766</v>
      </c>
      <c r="AF6688" s="10" t="s">
        <v>712</v>
      </c>
    </row>
    <row r="6689" spans="30:32" x14ac:dyDescent="0.2">
      <c r="AD6689" s="11" t="s">
        <v>11767</v>
      </c>
      <c r="AE6689" s="10" t="s">
        <v>11768</v>
      </c>
      <c r="AF6689" s="10" t="s">
        <v>712</v>
      </c>
    </row>
    <row r="6690" spans="30:32" x14ac:dyDescent="0.2">
      <c r="AD6690" s="11" t="s">
        <v>11769</v>
      </c>
      <c r="AE6690" s="10" t="s">
        <v>11770</v>
      </c>
      <c r="AF6690" s="10" t="s">
        <v>712</v>
      </c>
    </row>
    <row r="6691" spans="30:32" x14ac:dyDescent="0.2">
      <c r="AD6691" s="11" t="s">
        <v>11771</v>
      </c>
      <c r="AE6691" s="10" t="s">
        <v>11772</v>
      </c>
      <c r="AF6691" s="10" t="s">
        <v>712</v>
      </c>
    </row>
    <row r="6692" spans="30:32" x14ac:dyDescent="0.2">
      <c r="AD6692" s="11" t="s">
        <v>11773</v>
      </c>
      <c r="AE6692" s="10" t="s">
        <v>11774</v>
      </c>
      <c r="AF6692" s="10" t="s">
        <v>712</v>
      </c>
    </row>
    <row r="6693" spans="30:32" x14ac:dyDescent="0.2">
      <c r="AD6693" s="11" t="s">
        <v>11775</v>
      </c>
      <c r="AE6693" s="10" t="s">
        <v>11774</v>
      </c>
      <c r="AF6693" s="10" t="s">
        <v>712</v>
      </c>
    </row>
    <row r="6694" spans="30:32" x14ac:dyDescent="0.2">
      <c r="AD6694" s="11" t="s">
        <v>11776</v>
      </c>
      <c r="AE6694" s="10" t="s">
        <v>11777</v>
      </c>
      <c r="AF6694" s="10" t="s">
        <v>712</v>
      </c>
    </row>
    <row r="6695" spans="30:32" x14ac:dyDescent="0.2">
      <c r="AD6695" s="11" t="s">
        <v>11778</v>
      </c>
      <c r="AE6695" s="10" t="s">
        <v>11779</v>
      </c>
      <c r="AF6695" s="10" t="s">
        <v>712</v>
      </c>
    </row>
    <row r="6696" spans="30:32" x14ac:dyDescent="0.2">
      <c r="AD6696" s="11" t="s">
        <v>11780</v>
      </c>
      <c r="AE6696" s="10" t="s">
        <v>11781</v>
      </c>
      <c r="AF6696" s="10" t="s">
        <v>712</v>
      </c>
    </row>
    <row r="6697" spans="30:32" x14ac:dyDescent="0.2">
      <c r="AD6697" s="11" t="s">
        <v>11782</v>
      </c>
      <c r="AE6697" s="10" t="s">
        <v>11783</v>
      </c>
      <c r="AF6697" s="10" t="s">
        <v>712</v>
      </c>
    </row>
    <row r="6698" spans="30:32" x14ac:dyDescent="0.2">
      <c r="AD6698" s="11" t="s">
        <v>11784</v>
      </c>
      <c r="AE6698" s="10" t="s">
        <v>11785</v>
      </c>
      <c r="AF6698" s="10" t="s">
        <v>712</v>
      </c>
    </row>
    <row r="6699" spans="30:32" x14ac:dyDescent="0.2">
      <c r="AD6699" s="11" t="s">
        <v>11786</v>
      </c>
      <c r="AE6699" s="10" t="s">
        <v>11787</v>
      </c>
      <c r="AF6699" s="10" t="s">
        <v>712</v>
      </c>
    </row>
    <row r="6700" spans="30:32" x14ac:dyDescent="0.2">
      <c r="AD6700" s="11" t="s">
        <v>11788</v>
      </c>
      <c r="AE6700" s="10" t="s">
        <v>11789</v>
      </c>
      <c r="AF6700" s="10" t="s">
        <v>712</v>
      </c>
    </row>
    <row r="6701" spans="30:32" x14ac:dyDescent="0.2">
      <c r="AD6701" s="11" t="s">
        <v>11790</v>
      </c>
      <c r="AE6701" s="10" t="s">
        <v>11791</v>
      </c>
      <c r="AF6701" s="10" t="s">
        <v>712</v>
      </c>
    </row>
    <row r="6702" spans="30:32" x14ac:dyDescent="0.2">
      <c r="AD6702" s="11" t="s">
        <v>11792</v>
      </c>
      <c r="AE6702" s="10" t="s">
        <v>11793</v>
      </c>
      <c r="AF6702" s="10" t="s">
        <v>712</v>
      </c>
    </row>
    <row r="6703" spans="30:32" x14ac:dyDescent="0.2">
      <c r="AD6703" s="11" t="s">
        <v>11794</v>
      </c>
      <c r="AE6703" s="10" t="s">
        <v>11795</v>
      </c>
      <c r="AF6703" s="10" t="s">
        <v>712</v>
      </c>
    </row>
    <row r="6704" spans="30:32" x14ac:dyDescent="0.2">
      <c r="AD6704" s="11" t="s">
        <v>11796</v>
      </c>
      <c r="AE6704" s="10" t="s">
        <v>11797</v>
      </c>
      <c r="AF6704" s="10" t="s">
        <v>712</v>
      </c>
    </row>
    <row r="6705" spans="30:32" x14ac:dyDescent="0.2">
      <c r="AD6705" s="11" t="s">
        <v>11798</v>
      </c>
      <c r="AE6705" s="10" t="s">
        <v>11799</v>
      </c>
      <c r="AF6705" s="10" t="s">
        <v>712</v>
      </c>
    </row>
    <row r="6706" spans="30:32" x14ac:dyDescent="0.2">
      <c r="AD6706" s="11" t="s">
        <v>11800</v>
      </c>
      <c r="AE6706" s="10" t="s">
        <v>11801</v>
      </c>
      <c r="AF6706" s="10" t="s">
        <v>712</v>
      </c>
    </row>
    <row r="6707" spans="30:32" x14ac:dyDescent="0.2">
      <c r="AD6707" s="11" t="s">
        <v>11802</v>
      </c>
      <c r="AE6707" s="10" t="s">
        <v>11801</v>
      </c>
      <c r="AF6707" s="10" t="s">
        <v>712</v>
      </c>
    </row>
    <row r="6708" spans="30:32" x14ac:dyDescent="0.2">
      <c r="AD6708" s="11" t="s">
        <v>11803</v>
      </c>
      <c r="AE6708" s="10" t="s">
        <v>11804</v>
      </c>
      <c r="AF6708" s="10" t="s">
        <v>712</v>
      </c>
    </row>
    <row r="6709" spans="30:32" x14ac:dyDescent="0.2">
      <c r="AD6709" s="11" t="s">
        <v>11805</v>
      </c>
      <c r="AE6709" s="10" t="s">
        <v>11806</v>
      </c>
      <c r="AF6709" s="10" t="s">
        <v>712</v>
      </c>
    </row>
    <row r="6710" spans="30:32" x14ac:dyDescent="0.2">
      <c r="AD6710" s="11" t="s">
        <v>11807</v>
      </c>
      <c r="AE6710" s="10" t="s">
        <v>11808</v>
      </c>
      <c r="AF6710" s="10" t="s">
        <v>712</v>
      </c>
    </row>
    <row r="6711" spans="30:32" x14ac:dyDescent="0.2">
      <c r="AD6711" s="11" t="s">
        <v>11809</v>
      </c>
      <c r="AE6711" s="10" t="s">
        <v>11810</v>
      </c>
      <c r="AF6711" s="10" t="s">
        <v>712</v>
      </c>
    </row>
    <row r="6712" spans="30:32" x14ac:dyDescent="0.2">
      <c r="AD6712" s="11" t="s">
        <v>11811</v>
      </c>
      <c r="AE6712" s="10" t="s">
        <v>7391</v>
      </c>
      <c r="AF6712" s="10" t="s">
        <v>712</v>
      </c>
    </row>
    <row r="6713" spans="30:32" x14ac:dyDescent="0.2">
      <c r="AD6713" s="11" t="s">
        <v>11812</v>
      </c>
      <c r="AE6713" s="10" t="s">
        <v>11813</v>
      </c>
      <c r="AF6713" s="10" t="s">
        <v>712</v>
      </c>
    </row>
    <row r="6714" spans="30:32" x14ac:dyDescent="0.2">
      <c r="AD6714" s="11" t="s">
        <v>11814</v>
      </c>
      <c r="AE6714" s="10" t="s">
        <v>11815</v>
      </c>
      <c r="AF6714" s="10" t="s">
        <v>712</v>
      </c>
    </row>
    <row r="6715" spans="30:32" x14ac:dyDescent="0.2">
      <c r="AD6715" s="11" t="s">
        <v>11816</v>
      </c>
      <c r="AE6715" s="10" t="s">
        <v>11817</v>
      </c>
      <c r="AF6715" s="10" t="s">
        <v>712</v>
      </c>
    </row>
    <row r="6716" spans="30:32" x14ac:dyDescent="0.2">
      <c r="AD6716" s="11" t="s">
        <v>11818</v>
      </c>
      <c r="AE6716" s="10" t="s">
        <v>5435</v>
      </c>
      <c r="AF6716" s="10" t="s">
        <v>712</v>
      </c>
    </row>
    <row r="6717" spans="30:32" x14ac:dyDescent="0.2">
      <c r="AD6717" s="11" t="s">
        <v>11819</v>
      </c>
      <c r="AE6717" s="10" t="s">
        <v>11820</v>
      </c>
      <c r="AF6717" s="10" t="s">
        <v>712</v>
      </c>
    </row>
    <row r="6718" spans="30:32" x14ac:dyDescent="0.2">
      <c r="AD6718" s="11" t="s">
        <v>11821</v>
      </c>
      <c r="AE6718" s="10" t="s">
        <v>11822</v>
      </c>
      <c r="AF6718" s="10" t="s">
        <v>712</v>
      </c>
    </row>
    <row r="6719" spans="30:32" x14ac:dyDescent="0.2">
      <c r="AD6719" s="11" t="s">
        <v>11823</v>
      </c>
      <c r="AE6719" s="10" t="s">
        <v>11824</v>
      </c>
      <c r="AF6719" s="10" t="s">
        <v>712</v>
      </c>
    </row>
    <row r="6720" spans="30:32" x14ac:dyDescent="0.2">
      <c r="AD6720" s="11" t="s">
        <v>11825</v>
      </c>
      <c r="AE6720" s="10" t="s">
        <v>11826</v>
      </c>
      <c r="AF6720" s="10" t="s">
        <v>712</v>
      </c>
    </row>
    <row r="6721" spans="30:32" x14ac:dyDescent="0.2">
      <c r="AD6721" s="11" t="s">
        <v>11827</v>
      </c>
      <c r="AE6721" s="10" t="s">
        <v>2235</v>
      </c>
      <c r="AF6721" s="10" t="s">
        <v>712</v>
      </c>
    </row>
    <row r="6722" spans="30:32" x14ac:dyDescent="0.2">
      <c r="AD6722" s="11" t="s">
        <v>11828</v>
      </c>
      <c r="AE6722" s="10" t="s">
        <v>3003</v>
      </c>
      <c r="AF6722" s="10" t="s">
        <v>712</v>
      </c>
    </row>
    <row r="6723" spans="30:32" x14ac:dyDescent="0.2">
      <c r="AD6723" s="11" t="s">
        <v>11829</v>
      </c>
      <c r="AE6723" s="10" t="s">
        <v>11830</v>
      </c>
      <c r="AF6723" s="10" t="s">
        <v>712</v>
      </c>
    </row>
    <row r="6724" spans="30:32" x14ac:dyDescent="0.2">
      <c r="AD6724" s="11" t="s">
        <v>11831</v>
      </c>
      <c r="AE6724" s="10" t="s">
        <v>3493</v>
      </c>
      <c r="AF6724" s="10" t="s">
        <v>712</v>
      </c>
    </row>
    <row r="6725" spans="30:32" x14ac:dyDescent="0.2">
      <c r="AD6725" s="11" t="s">
        <v>11832</v>
      </c>
      <c r="AE6725" s="10" t="s">
        <v>11833</v>
      </c>
      <c r="AF6725" s="10" t="s">
        <v>712</v>
      </c>
    </row>
    <row r="6726" spans="30:32" x14ac:dyDescent="0.2">
      <c r="AD6726" s="11" t="s">
        <v>11834</v>
      </c>
      <c r="AE6726" s="10" t="s">
        <v>11835</v>
      </c>
      <c r="AF6726" s="10" t="s">
        <v>712</v>
      </c>
    </row>
    <row r="6727" spans="30:32" x14ac:dyDescent="0.2">
      <c r="AD6727" s="11" t="s">
        <v>11836</v>
      </c>
      <c r="AE6727" s="10" t="s">
        <v>7417</v>
      </c>
      <c r="AF6727" s="10" t="s">
        <v>712</v>
      </c>
    </row>
    <row r="6728" spans="30:32" x14ac:dyDescent="0.2">
      <c r="AD6728" s="11" t="s">
        <v>11837</v>
      </c>
      <c r="AE6728" s="10" t="s">
        <v>11838</v>
      </c>
      <c r="AF6728" s="10" t="s">
        <v>712</v>
      </c>
    </row>
    <row r="6729" spans="30:32" x14ac:dyDescent="0.2">
      <c r="AD6729" s="11" t="s">
        <v>11839</v>
      </c>
      <c r="AE6729" s="10" t="s">
        <v>11840</v>
      </c>
      <c r="AF6729" s="10" t="s">
        <v>712</v>
      </c>
    </row>
    <row r="6730" spans="30:32" x14ac:dyDescent="0.2">
      <c r="AD6730" s="11" t="s">
        <v>11841</v>
      </c>
      <c r="AE6730" s="10" t="s">
        <v>11842</v>
      </c>
      <c r="AF6730" s="10" t="s">
        <v>712</v>
      </c>
    </row>
    <row r="6731" spans="30:32" x14ac:dyDescent="0.2">
      <c r="AD6731" s="11" t="s">
        <v>11843</v>
      </c>
      <c r="AE6731" s="10" t="s">
        <v>11844</v>
      </c>
      <c r="AF6731" s="10" t="s">
        <v>712</v>
      </c>
    </row>
    <row r="6732" spans="30:32" x14ac:dyDescent="0.2">
      <c r="AD6732" s="11" t="s">
        <v>11845</v>
      </c>
      <c r="AE6732" s="10" t="s">
        <v>11846</v>
      </c>
      <c r="AF6732" s="10" t="s">
        <v>712</v>
      </c>
    </row>
    <row r="6733" spans="30:32" x14ac:dyDescent="0.2">
      <c r="AD6733" s="11" t="s">
        <v>11847</v>
      </c>
      <c r="AE6733" s="10" t="s">
        <v>1691</v>
      </c>
      <c r="AF6733" s="10" t="s">
        <v>712</v>
      </c>
    </row>
    <row r="6734" spans="30:32" x14ac:dyDescent="0.2">
      <c r="AD6734" s="11" t="s">
        <v>11848</v>
      </c>
      <c r="AE6734" s="10" t="s">
        <v>11849</v>
      </c>
      <c r="AF6734" s="10" t="s">
        <v>712</v>
      </c>
    </row>
    <row r="6735" spans="30:32" x14ac:dyDescent="0.2">
      <c r="AD6735" s="11" t="s">
        <v>11850</v>
      </c>
      <c r="AE6735" s="10" t="s">
        <v>5119</v>
      </c>
      <c r="AF6735" s="10" t="s">
        <v>712</v>
      </c>
    </row>
    <row r="6736" spans="30:32" x14ac:dyDescent="0.2">
      <c r="AD6736" s="11" t="s">
        <v>11851</v>
      </c>
      <c r="AE6736" s="10" t="s">
        <v>9260</v>
      </c>
      <c r="AF6736" s="10" t="s">
        <v>712</v>
      </c>
    </row>
    <row r="6737" spans="30:32" x14ac:dyDescent="0.2">
      <c r="AD6737" s="11" t="s">
        <v>11852</v>
      </c>
      <c r="AE6737" s="10" t="s">
        <v>1695</v>
      </c>
      <c r="AF6737" s="10" t="s">
        <v>712</v>
      </c>
    </row>
    <row r="6738" spans="30:32" x14ac:dyDescent="0.2">
      <c r="AD6738" s="11" t="s">
        <v>11853</v>
      </c>
      <c r="AE6738" s="10" t="s">
        <v>1695</v>
      </c>
      <c r="AF6738" s="10" t="s">
        <v>712</v>
      </c>
    </row>
    <row r="6739" spans="30:32" x14ac:dyDescent="0.2">
      <c r="AD6739" s="11" t="s">
        <v>11854</v>
      </c>
      <c r="AE6739" s="10" t="s">
        <v>1695</v>
      </c>
      <c r="AF6739" s="10" t="s">
        <v>712</v>
      </c>
    </row>
    <row r="6740" spans="30:32" x14ac:dyDescent="0.2">
      <c r="AD6740" s="11" t="s">
        <v>11855</v>
      </c>
      <c r="AE6740" s="10" t="s">
        <v>1695</v>
      </c>
      <c r="AF6740" s="10" t="s">
        <v>712</v>
      </c>
    </row>
    <row r="6741" spans="30:32" x14ac:dyDescent="0.2">
      <c r="AD6741" s="11" t="s">
        <v>11856</v>
      </c>
      <c r="AE6741" s="10" t="s">
        <v>1695</v>
      </c>
      <c r="AF6741" s="10" t="s">
        <v>712</v>
      </c>
    </row>
    <row r="6742" spans="30:32" x14ac:dyDescent="0.2">
      <c r="AD6742" s="11" t="s">
        <v>11857</v>
      </c>
      <c r="AE6742" s="10" t="s">
        <v>7895</v>
      </c>
      <c r="AF6742" s="10" t="s">
        <v>712</v>
      </c>
    </row>
    <row r="6743" spans="30:32" x14ac:dyDescent="0.2">
      <c r="AD6743" s="11" t="s">
        <v>11858</v>
      </c>
      <c r="AE6743" s="10" t="s">
        <v>11859</v>
      </c>
      <c r="AF6743" s="10" t="s">
        <v>712</v>
      </c>
    </row>
    <row r="6744" spans="30:32" x14ac:dyDescent="0.2">
      <c r="AD6744" s="11" t="s">
        <v>11860</v>
      </c>
      <c r="AE6744" s="10" t="s">
        <v>11861</v>
      </c>
      <c r="AF6744" s="10" t="s">
        <v>712</v>
      </c>
    </row>
    <row r="6745" spans="30:32" x14ac:dyDescent="0.2">
      <c r="AD6745" s="11" t="s">
        <v>11862</v>
      </c>
      <c r="AE6745" s="10" t="s">
        <v>11861</v>
      </c>
      <c r="AF6745" s="10" t="s">
        <v>712</v>
      </c>
    </row>
    <row r="6746" spans="30:32" x14ac:dyDescent="0.2">
      <c r="AD6746" s="11" t="s">
        <v>11863</v>
      </c>
      <c r="AE6746" s="10" t="s">
        <v>11861</v>
      </c>
      <c r="AF6746" s="10" t="s">
        <v>712</v>
      </c>
    </row>
    <row r="6747" spans="30:32" x14ac:dyDescent="0.2">
      <c r="AD6747" s="11" t="s">
        <v>11864</v>
      </c>
      <c r="AE6747" s="10" t="s">
        <v>11861</v>
      </c>
      <c r="AF6747" s="10" t="s">
        <v>712</v>
      </c>
    </row>
    <row r="6748" spans="30:32" x14ac:dyDescent="0.2">
      <c r="AD6748" s="11" t="s">
        <v>11865</v>
      </c>
      <c r="AE6748" s="10" t="s">
        <v>11861</v>
      </c>
      <c r="AF6748" s="10" t="s">
        <v>712</v>
      </c>
    </row>
    <row r="6749" spans="30:32" x14ac:dyDescent="0.2">
      <c r="AD6749" s="11" t="s">
        <v>11866</v>
      </c>
      <c r="AE6749" s="10" t="s">
        <v>11861</v>
      </c>
      <c r="AF6749" s="10" t="s">
        <v>712</v>
      </c>
    </row>
    <row r="6750" spans="30:32" x14ac:dyDescent="0.2">
      <c r="AD6750" s="11" t="s">
        <v>11867</v>
      </c>
      <c r="AE6750" s="10" t="s">
        <v>11861</v>
      </c>
      <c r="AF6750" s="10" t="s">
        <v>712</v>
      </c>
    </row>
    <row r="6751" spans="30:32" x14ac:dyDescent="0.2">
      <c r="AD6751" s="11" t="s">
        <v>11868</v>
      </c>
      <c r="AE6751" s="10" t="s">
        <v>11861</v>
      </c>
      <c r="AF6751" s="10" t="s">
        <v>712</v>
      </c>
    </row>
    <row r="6752" spans="30:32" x14ac:dyDescent="0.2">
      <c r="AD6752" s="11" t="s">
        <v>11869</v>
      </c>
      <c r="AE6752" s="10" t="s">
        <v>11861</v>
      </c>
      <c r="AF6752" s="10" t="s">
        <v>712</v>
      </c>
    </row>
    <row r="6753" spans="30:32" x14ac:dyDescent="0.2">
      <c r="AD6753" s="11" t="s">
        <v>11870</v>
      </c>
      <c r="AE6753" s="10" t="s">
        <v>11861</v>
      </c>
      <c r="AF6753" s="10" t="s">
        <v>712</v>
      </c>
    </row>
    <row r="6754" spans="30:32" x14ac:dyDescent="0.2">
      <c r="AD6754" s="11" t="s">
        <v>11871</v>
      </c>
      <c r="AE6754" s="10" t="s">
        <v>11861</v>
      </c>
      <c r="AF6754" s="10" t="s">
        <v>712</v>
      </c>
    </row>
    <row r="6755" spans="30:32" x14ac:dyDescent="0.2">
      <c r="AD6755" s="11" t="s">
        <v>11872</v>
      </c>
      <c r="AE6755" s="10" t="s">
        <v>11861</v>
      </c>
      <c r="AF6755" s="10" t="s">
        <v>712</v>
      </c>
    </row>
    <row r="6756" spans="30:32" x14ac:dyDescent="0.2">
      <c r="AD6756" s="11" t="s">
        <v>11873</v>
      </c>
      <c r="AE6756" s="10" t="s">
        <v>11861</v>
      </c>
      <c r="AF6756" s="10" t="s">
        <v>712</v>
      </c>
    </row>
    <row r="6757" spans="30:32" x14ac:dyDescent="0.2">
      <c r="AD6757" s="11" t="s">
        <v>11874</v>
      </c>
      <c r="AE6757" s="10" t="s">
        <v>11861</v>
      </c>
      <c r="AF6757" s="10" t="s">
        <v>712</v>
      </c>
    </row>
    <row r="6758" spans="30:32" x14ac:dyDescent="0.2">
      <c r="AD6758" s="11" t="s">
        <v>11875</v>
      </c>
      <c r="AE6758" s="10" t="s">
        <v>11861</v>
      </c>
      <c r="AF6758" s="10" t="s">
        <v>712</v>
      </c>
    </row>
    <row r="6759" spans="30:32" x14ac:dyDescent="0.2">
      <c r="AD6759" s="11" t="s">
        <v>11876</v>
      </c>
      <c r="AE6759" s="10" t="s">
        <v>11861</v>
      </c>
      <c r="AF6759" s="10" t="s">
        <v>712</v>
      </c>
    </row>
    <row r="6760" spans="30:32" x14ac:dyDescent="0.2">
      <c r="AD6760" s="11" t="s">
        <v>11877</v>
      </c>
      <c r="AE6760" s="10" t="s">
        <v>11861</v>
      </c>
      <c r="AF6760" s="10" t="s">
        <v>712</v>
      </c>
    </row>
    <row r="6761" spans="30:32" x14ac:dyDescent="0.2">
      <c r="AD6761" s="11" t="s">
        <v>11878</v>
      </c>
      <c r="AE6761" s="10" t="s">
        <v>11861</v>
      </c>
      <c r="AF6761" s="10" t="s">
        <v>712</v>
      </c>
    </row>
    <row r="6762" spans="30:32" x14ac:dyDescent="0.2">
      <c r="AD6762" s="11" t="s">
        <v>11879</v>
      </c>
      <c r="AE6762" s="10" t="s">
        <v>11861</v>
      </c>
      <c r="AF6762" s="10" t="s">
        <v>712</v>
      </c>
    </row>
    <row r="6763" spans="30:32" x14ac:dyDescent="0.2">
      <c r="AD6763" s="11" t="s">
        <v>11880</v>
      </c>
      <c r="AE6763" s="10" t="s">
        <v>11861</v>
      </c>
      <c r="AF6763" s="10" t="s">
        <v>712</v>
      </c>
    </row>
    <row r="6764" spans="30:32" x14ac:dyDescent="0.2">
      <c r="AD6764" s="11" t="s">
        <v>11881</v>
      </c>
      <c r="AE6764" s="10" t="s">
        <v>11861</v>
      </c>
      <c r="AF6764" s="10" t="s">
        <v>712</v>
      </c>
    </row>
    <row r="6765" spans="30:32" x14ac:dyDescent="0.2">
      <c r="AD6765" s="11" t="s">
        <v>11882</v>
      </c>
      <c r="AE6765" s="10" t="s">
        <v>11861</v>
      </c>
      <c r="AF6765" s="10" t="s">
        <v>712</v>
      </c>
    </row>
    <row r="6766" spans="30:32" x14ac:dyDescent="0.2">
      <c r="AD6766" s="11" t="s">
        <v>11883</v>
      </c>
      <c r="AE6766" s="10" t="s">
        <v>11861</v>
      </c>
      <c r="AF6766" s="10" t="s">
        <v>712</v>
      </c>
    </row>
    <row r="6767" spans="30:32" x14ac:dyDescent="0.2">
      <c r="AD6767" s="11" t="s">
        <v>11884</v>
      </c>
      <c r="AE6767" s="10" t="s">
        <v>11861</v>
      </c>
      <c r="AF6767" s="10" t="s">
        <v>712</v>
      </c>
    </row>
    <row r="6768" spans="30:32" x14ac:dyDescent="0.2">
      <c r="AD6768" s="11" t="s">
        <v>11885</v>
      </c>
      <c r="AE6768" s="10" t="s">
        <v>11861</v>
      </c>
      <c r="AF6768" s="10" t="s">
        <v>712</v>
      </c>
    </row>
    <row r="6769" spans="30:32" x14ac:dyDescent="0.2">
      <c r="AD6769" s="11" t="s">
        <v>11886</v>
      </c>
      <c r="AE6769" s="10" t="s">
        <v>11861</v>
      </c>
      <c r="AF6769" s="10" t="s">
        <v>712</v>
      </c>
    </row>
    <row r="6770" spans="30:32" x14ac:dyDescent="0.2">
      <c r="AD6770" s="11" t="s">
        <v>11887</v>
      </c>
      <c r="AE6770" s="10" t="s">
        <v>11888</v>
      </c>
      <c r="AF6770" s="10" t="s">
        <v>712</v>
      </c>
    </row>
    <row r="6771" spans="30:32" x14ac:dyDescent="0.2">
      <c r="AD6771" s="11" t="s">
        <v>11889</v>
      </c>
      <c r="AE6771" s="10" t="s">
        <v>11890</v>
      </c>
      <c r="AF6771" s="10" t="s">
        <v>712</v>
      </c>
    </row>
    <row r="6772" spans="30:32" x14ac:dyDescent="0.2">
      <c r="AD6772" s="11" t="s">
        <v>11891</v>
      </c>
      <c r="AE6772" s="10" t="s">
        <v>11892</v>
      </c>
      <c r="AF6772" s="10" t="s">
        <v>712</v>
      </c>
    </row>
    <row r="6773" spans="30:32" x14ac:dyDescent="0.2">
      <c r="AD6773" s="11" t="s">
        <v>11893</v>
      </c>
      <c r="AE6773" s="10" t="s">
        <v>1827</v>
      </c>
      <c r="AF6773" s="10" t="s">
        <v>712</v>
      </c>
    </row>
    <row r="6774" spans="30:32" x14ac:dyDescent="0.2">
      <c r="AD6774" s="11" t="s">
        <v>11894</v>
      </c>
      <c r="AE6774" s="10" t="s">
        <v>11895</v>
      </c>
      <c r="AF6774" s="10" t="s">
        <v>712</v>
      </c>
    </row>
    <row r="6775" spans="30:32" x14ac:dyDescent="0.2">
      <c r="AD6775" s="11" t="s">
        <v>11896</v>
      </c>
      <c r="AE6775" s="10" t="s">
        <v>11895</v>
      </c>
      <c r="AF6775" s="10" t="s">
        <v>712</v>
      </c>
    </row>
    <row r="6776" spans="30:32" x14ac:dyDescent="0.2">
      <c r="AD6776" s="11" t="s">
        <v>11897</v>
      </c>
      <c r="AE6776" s="10" t="s">
        <v>11898</v>
      </c>
      <c r="AF6776" s="10" t="s">
        <v>712</v>
      </c>
    </row>
    <row r="6777" spans="30:32" x14ac:dyDescent="0.2">
      <c r="AD6777" s="11" t="s">
        <v>11899</v>
      </c>
      <c r="AE6777" s="10" t="s">
        <v>11900</v>
      </c>
      <c r="AF6777" s="10" t="s">
        <v>712</v>
      </c>
    </row>
    <row r="6778" spans="30:32" x14ac:dyDescent="0.2">
      <c r="AD6778" s="11" t="s">
        <v>11901</v>
      </c>
      <c r="AE6778" s="10" t="s">
        <v>11902</v>
      </c>
      <c r="AF6778" s="10" t="s">
        <v>712</v>
      </c>
    </row>
    <row r="6779" spans="30:32" x14ac:dyDescent="0.2">
      <c r="AD6779" s="11" t="s">
        <v>11903</v>
      </c>
      <c r="AE6779" s="10" t="s">
        <v>11904</v>
      </c>
      <c r="AF6779" s="10" t="s">
        <v>712</v>
      </c>
    </row>
    <row r="6780" spans="30:32" x14ac:dyDescent="0.2">
      <c r="AD6780" s="11" t="s">
        <v>11905</v>
      </c>
      <c r="AE6780" s="10" t="s">
        <v>11906</v>
      </c>
      <c r="AF6780" s="10" t="s">
        <v>712</v>
      </c>
    </row>
    <row r="6781" spans="30:32" x14ac:dyDescent="0.2">
      <c r="AD6781" s="11" t="s">
        <v>11907</v>
      </c>
      <c r="AE6781" s="10" t="s">
        <v>11908</v>
      </c>
      <c r="AF6781" s="10" t="s">
        <v>712</v>
      </c>
    </row>
    <row r="6782" spans="30:32" x14ac:dyDescent="0.2">
      <c r="AD6782" s="11" t="s">
        <v>11909</v>
      </c>
      <c r="AE6782" s="10" t="s">
        <v>11910</v>
      </c>
      <c r="AF6782" s="10" t="s">
        <v>712</v>
      </c>
    </row>
    <row r="6783" spans="30:32" x14ac:dyDescent="0.2">
      <c r="AD6783" s="11" t="s">
        <v>11911</v>
      </c>
      <c r="AE6783" s="10" t="s">
        <v>11912</v>
      </c>
      <c r="AF6783" s="10" t="s">
        <v>712</v>
      </c>
    </row>
    <row r="6784" spans="30:32" x14ac:dyDescent="0.2">
      <c r="AD6784" s="11" t="s">
        <v>11913</v>
      </c>
      <c r="AE6784" s="10" t="s">
        <v>11914</v>
      </c>
      <c r="AF6784" s="10" t="s">
        <v>712</v>
      </c>
    </row>
    <row r="6785" spans="30:32" x14ac:dyDescent="0.2">
      <c r="AD6785" s="11" t="s">
        <v>11915</v>
      </c>
      <c r="AE6785" s="10" t="s">
        <v>11916</v>
      </c>
      <c r="AF6785" s="10" t="s">
        <v>712</v>
      </c>
    </row>
    <row r="6786" spans="30:32" x14ac:dyDescent="0.2">
      <c r="AD6786" s="11" t="s">
        <v>11917</v>
      </c>
      <c r="AE6786" s="10" t="s">
        <v>11918</v>
      </c>
      <c r="AF6786" s="10" t="s">
        <v>712</v>
      </c>
    </row>
    <row r="6787" spans="30:32" x14ac:dyDescent="0.2">
      <c r="AD6787" s="11" t="s">
        <v>11919</v>
      </c>
      <c r="AE6787" s="10" t="s">
        <v>11920</v>
      </c>
      <c r="AF6787" s="10" t="s">
        <v>712</v>
      </c>
    </row>
    <row r="6788" spans="30:32" x14ac:dyDescent="0.2">
      <c r="AD6788" s="11" t="s">
        <v>11921</v>
      </c>
      <c r="AE6788" s="10" t="s">
        <v>11922</v>
      </c>
      <c r="AF6788" s="10" t="s">
        <v>712</v>
      </c>
    </row>
    <row r="6789" spans="30:32" x14ac:dyDescent="0.2">
      <c r="AD6789" s="11" t="s">
        <v>11923</v>
      </c>
      <c r="AE6789" s="10" t="s">
        <v>11924</v>
      </c>
      <c r="AF6789" s="10" t="s">
        <v>712</v>
      </c>
    </row>
    <row r="6790" spans="30:32" x14ac:dyDescent="0.2">
      <c r="AD6790" s="11" t="s">
        <v>11925</v>
      </c>
      <c r="AE6790" s="10" t="s">
        <v>11926</v>
      </c>
      <c r="AF6790" s="10" t="s">
        <v>712</v>
      </c>
    </row>
    <row r="6791" spans="30:32" x14ac:dyDescent="0.2">
      <c r="AD6791" s="11" t="s">
        <v>11927</v>
      </c>
      <c r="AE6791" s="10" t="s">
        <v>11928</v>
      </c>
      <c r="AF6791" s="10" t="s">
        <v>712</v>
      </c>
    </row>
    <row r="6792" spans="30:32" x14ac:dyDescent="0.2">
      <c r="AD6792" s="11" t="s">
        <v>11929</v>
      </c>
      <c r="AE6792" s="10" t="s">
        <v>11930</v>
      </c>
      <c r="AF6792" s="10" t="s">
        <v>712</v>
      </c>
    </row>
    <row r="6793" spans="30:32" x14ac:dyDescent="0.2">
      <c r="AD6793" s="11" t="s">
        <v>11931</v>
      </c>
      <c r="AE6793" s="10" t="s">
        <v>11932</v>
      </c>
      <c r="AF6793" s="10" t="s">
        <v>712</v>
      </c>
    </row>
    <row r="6794" spans="30:32" x14ac:dyDescent="0.2">
      <c r="AD6794" s="11" t="s">
        <v>11933</v>
      </c>
      <c r="AE6794" s="10" t="s">
        <v>8581</v>
      </c>
      <c r="AF6794" s="10" t="s">
        <v>712</v>
      </c>
    </row>
    <row r="6795" spans="30:32" x14ac:dyDescent="0.2">
      <c r="AD6795" s="11" t="s">
        <v>11934</v>
      </c>
      <c r="AE6795" s="10" t="s">
        <v>11935</v>
      </c>
      <c r="AF6795" s="10" t="s">
        <v>712</v>
      </c>
    </row>
    <row r="6796" spans="30:32" x14ac:dyDescent="0.2">
      <c r="AD6796" s="11" t="s">
        <v>11936</v>
      </c>
      <c r="AE6796" s="10" t="s">
        <v>11937</v>
      </c>
      <c r="AF6796" s="10" t="s">
        <v>712</v>
      </c>
    </row>
    <row r="6797" spans="30:32" x14ac:dyDescent="0.2">
      <c r="AD6797" s="11" t="s">
        <v>11938</v>
      </c>
      <c r="AE6797" s="10" t="s">
        <v>11939</v>
      </c>
      <c r="AF6797" s="10" t="s">
        <v>712</v>
      </c>
    </row>
    <row r="6798" spans="30:32" x14ac:dyDescent="0.2">
      <c r="AD6798" s="11" t="s">
        <v>11940</v>
      </c>
      <c r="AE6798" s="10" t="s">
        <v>11941</v>
      </c>
      <c r="AF6798" s="10" t="s">
        <v>712</v>
      </c>
    </row>
    <row r="6799" spans="30:32" x14ac:dyDescent="0.2">
      <c r="AD6799" s="11" t="s">
        <v>11942</v>
      </c>
      <c r="AE6799" s="10" t="s">
        <v>3043</v>
      </c>
      <c r="AF6799" s="10" t="s">
        <v>712</v>
      </c>
    </row>
    <row r="6800" spans="30:32" x14ac:dyDescent="0.2">
      <c r="AD6800" s="11" t="s">
        <v>11943</v>
      </c>
      <c r="AE6800" s="10" t="s">
        <v>11944</v>
      </c>
      <c r="AF6800" s="10" t="s">
        <v>712</v>
      </c>
    </row>
    <row r="6801" spans="30:32" x14ac:dyDescent="0.2">
      <c r="AD6801" s="11" t="s">
        <v>11945</v>
      </c>
      <c r="AE6801" s="10" t="s">
        <v>11946</v>
      </c>
      <c r="AF6801" s="10" t="s">
        <v>712</v>
      </c>
    </row>
    <row r="6802" spans="30:32" x14ac:dyDescent="0.2">
      <c r="AD6802" s="11" t="s">
        <v>11947</v>
      </c>
      <c r="AE6802" s="10" t="s">
        <v>11948</v>
      </c>
      <c r="AF6802" s="10" t="s">
        <v>712</v>
      </c>
    </row>
    <row r="6803" spans="30:32" x14ac:dyDescent="0.2">
      <c r="AD6803" s="11" t="s">
        <v>11949</v>
      </c>
      <c r="AE6803" s="10" t="s">
        <v>11950</v>
      </c>
      <c r="AF6803" s="10" t="s">
        <v>712</v>
      </c>
    </row>
    <row r="6804" spans="30:32" x14ac:dyDescent="0.2">
      <c r="AD6804" s="11" t="s">
        <v>11951</v>
      </c>
      <c r="AE6804" s="10" t="s">
        <v>11952</v>
      </c>
      <c r="AF6804" s="10" t="s">
        <v>712</v>
      </c>
    </row>
    <row r="6805" spans="30:32" x14ac:dyDescent="0.2">
      <c r="AD6805" s="11" t="s">
        <v>11953</v>
      </c>
      <c r="AE6805" s="10" t="s">
        <v>11954</v>
      </c>
      <c r="AF6805" s="10" t="s">
        <v>712</v>
      </c>
    </row>
    <row r="6806" spans="30:32" x14ac:dyDescent="0.2">
      <c r="AD6806" s="11" t="s">
        <v>11955</v>
      </c>
      <c r="AE6806" s="10" t="s">
        <v>11956</v>
      </c>
      <c r="AF6806" s="10" t="s">
        <v>712</v>
      </c>
    </row>
    <row r="6807" spans="30:32" x14ac:dyDescent="0.2">
      <c r="AD6807" s="11" t="s">
        <v>11957</v>
      </c>
      <c r="AE6807" s="10" t="s">
        <v>11958</v>
      </c>
      <c r="AF6807" s="10" t="s">
        <v>712</v>
      </c>
    </row>
    <row r="6808" spans="30:32" x14ac:dyDescent="0.2">
      <c r="AD6808" s="11" t="s">
        <v>11959</v>
      </c>
      <c r="AE6808" s="10" t="s">
        <v>11960</v>
      </c>
      <c r="AF6808" s="10" t="s">
        <v>712</v>
      </c>
    </row>
    <row r="6809" spans="30:32" x14ac:dyDescent="0.2">
      <c r="AD6809" s="11" t="s">
        <v>11961</v>
      </c>
      <c r="AE6809" s="10" t="s">
        <v>11962</v>
      </c>
      <c r="AF6809" s="10" t="s">
        <v>712</v>
      </c>
    </row>
    <row r="6810" spans="30:32" x14ac:dyDescent="0.2">
      <c r="AD6810" s="11" t="s">
        <v>11963</v>
      </c>
      <c r="AE6810" s="10" t="s">
        <v>11964</v>
      </c>
      <c r="AF6810" s="10" t="s">
        <v>712</v>
      </c>
    </row>
    <row r="6811" spans="30:32" x14ac:dyDescent="0.2">
      <c r="AD6811" s="11" t="s">
        <v>11965</v>
      </c>
      <c r="AE6811" s="10" t="s">
        <v>11966</v>
      </c>
      <c r="AF6811" s="10" t="s">
        <v>712</v>
      </c>
    </row>
    <row r="6812" spans="30:32" x14ac:dyDescent="0.2">
      <c r="AD6812" s="11" t="s">
        <v>11967</v>
      </c>
      <c r="AE6812" s="10" t="s">
        <v>11968</v>
      </c>
      <c r="AF6812" s="10" t="s">
        <v>712</v>
      </c>
    </row>
    <row r="6813" spans="30:32" x14ac:dyDescent="0.2">
      <c r="AD6813" s="11" t="s">
        <v>11969</v>
      </c>
      <c r="AE6813" s="10" t="s">
        <v>7535</v>
      </c>
      <c r="AF6813" s="10" t="s">
        <v>712</v>
      </c>
    </row>
    <row r="6814" spans="30:32" x14ac:dyDescent="0.2">
      <c r="AD6814" s="11" t="s">
        <v>11970</v>
      </c>
      <c r="AE6814" s="10" t="s">
        <v>11971</v>
      </c>
      <c r="AF6814" s="10" t="s">
        <v>712</v>
      </c>
    </row>
    <row r="6815" spans="30:32" x14ac:dyDescent="0.2">
      <c r="AD6815" s="11" t="s">
        <v>11972</v>
      </c>
      <c r="AE6815" s="10" t="s">
        <v>11973</v>
      </c>
      <c r="AF6815" s="10" t="s">
        <v>712</v>
      </c>
    </row>
    <row r="6816" spans="30:32" x14ac:dyDescent="0.2">
      <c r="AD6816" s="11" t="s">
        <v>11974</v>
      </c>
      <c r="AE6816" s="10" t="s">
        <v>11975</v>
      </c>
      <c r="AF6816" s="10" t="s">
        <v>712</v>
      </c>
    </row>
    <row r="6817" spans="30:32" x14ac:dyDescent="0.2">
      <c r="AD6817" s="11" t="s">
        <v>11976</v>
      </c>
      <c r="AE6817" s="10" t="s">
        <v>11977</v>
      </c>
      <c r="AF6817" s="10" t="s">
        <v>712</v>
      </c>
    </row>
    <row r="6818" spans="30:32" x14ac:dyDescent="0.2">
      <c r="AD6818" s="11" t="s">
        <v>11978</v>
      </c>
      <c r="AE6818" s="10" t="s">
        <v>11979</v>
      </c>
      <c r="AF6818" s="10" t="s">
        <v>712</v>
      </c>
    </row>
    <row r="6819" spans="30:32" x14ac:dyDescent="0.2">
      <c r="AD6819" s="11" t="s">
        <v>11980</v>
      </c>
      <c r="AE6819" s="10" t="s">
        <v>11981</v>
      </c>
      <c r="AF6819" s="10" t="s">
        <v>712</v>
      </c>
    </row>
    <row r="6820" spans="30:32" x14ac:dyDescent="0.2">
      <c r="AD6820" s="11" t="s">
        <v>11982</v>
      </c>
      <c r="AE6820" s="10" t="s">
        <v>11983</v>
      </c>
      <c r="AF6820" s="10" t="s">
        <v>712</v>
      </c>
    </row>
    <row r="6821" spans="30:32" x14ac:dyDescent="0.2">
      <c r="AD6821" s="11" t="s">
        <v>11984</v>
      </c>
      <c r="AE6821" s="10" t="s">
        <v>11985</v>
      </c>
      <c r="AF6821" s="10" t="s">
        <v>712</v>
      </c>
    </row>
    <row r="6822" spans="30:32" x14ac:dyDescent="0.2">
      <c r="AD6822" s="11" t="s">
        <v>11986</v>
      </c>
      <c r="AE6822" s="10" t="s">
        <v>11987</v>
      </c>
      <c r="AF6822" s="10" t="s">
        <v>712</v>
      </c>
    </row>
    <row r="6823" spans="30:32" x14ac:dyDescent="0.2">
      <c r="AD6823" s="11" t="s">
        <v>11988</v>
      </c>
      <c r="AE6823" s="10" t="s">
        <v>11989</v>
      </c>
      <c r="AF6823" s="10" t="s">
        <v>712</v>
      </c>
    </row>
    <row r="6824" spans="30:32" x14ac:dyDescent="0.2">
      <c r="AD6824" s="11" t="s">
        <v>11990</v>
      </c>
      <c r="AE6824" s="10" t="s">
        <v>11991</v>
      </c>
      <c r="AF6824" s="10" t="s">
        <v>712</v>
      </c>
    </row>
    <row r="6825" spans="30:32" x14ac:dyDescent="0.2">
      <c r="AD6825" s="11" t="s">
        <v>11992</v>
      </c>
      <c r="AE6825" s="10" t="s">
        <v>11993</v>
      </c>
      <c r="AF6825" s="10" t="s">
        <v>712</v>
      </c>
    </row>
    <row r="6826" spans="30:32" x14ac:dyDescent="0.2">
      <c r="AD6826" s="11" t="s">
        <v>11994</v>
      </c>
      <c r="AE6826" s="10" t="s">
        <v>11995</v>
      </c>
      <c r="AF6826" s="10" t="s">
        <v>712</v>
      </c>
    </row>
    <row r="6827" spans="30:32" x14ac:dyDescent="0.2">
      <c r="AD6827" s="11" t="s">
        <v>11996</v>
      </c>
      <c r="AE6827" s="10" t="s">
        <v>11997</v>
      </c>
      <c r="AF6827" s="10" t="s">
        <v>712</v>
      </c>
    </row>
    <row r="6828" spans="30:32" x14ac:dyDescent="0.2">
      <c r="AD6828" s="11" t="s">
        <v>11998</v>
      </c>
      <c r="AE6828" s="10" t="s">
        <v>11999</v>
      </c>
      <c r="AF6828" s="10" t="s">
        <v>712</v>
      </c>
    </row>
    <row r="6829" spans="30:32" x14ac:dyDescent="0.2">
      <c r="AD6829" s="11" t="s">
        <v>12000</v>
      </c>
      <c r="AE6829" s="10" t="s">
        <v>8615</v>
      </c>
      <c r="AF6829" s="10" t="s">
        <v>712</v>
      </c>
    </row>
    <row r="6830" spans="30:32" x14ac:dyDescent="0.2">
      <c r="AD6830" s="11" t="s">
        <v>12001</v>
      </c>
      <c r="AE6830" s="10" t="s">
        <v>12002</v>
      </c>
      <c r="AF6830" s="10" t="s">
        <v>712</v>
      </c>
    </row>
    <row r="6831" spans="30:32" x14ac:dyDescent="0.2">
      <c r="AD6831" s="11" t="s">
        <v>12003</v>
      </c>
      <c r="AE6831" s="10" t="s">
        <v>1748</v>
      </c>
      <c r="AF6831" s="10" t="s">
        <v>712</v>
      </c>
    </row>
    <row r="6832" spans="30:32" x14ac:dyDescent="0.2">
      <c r="AD6832" s="11" t="s">
        <v>12004</v>
      </c>
      <c r="AE6832" s="10" t="s">
        <v>1748</v>
      </c>
      <c r="AF6832" s="10" t="s">
        <v>712</v>
      </c>
    </row>
    <row r="6833" spans="30:32" x14ac:dyDescent="0.2">
      <c r="AD6833" s="11" t="s">
        <v>12005</v>
      </c>
      <c r="AE6833" s="10" t="s">
        <v>1748</v>
      </c>
      <c r="AF6833" s="10" t="s">
        <v>712</v>
      </c>
    </row>
    <row r="6834" spans="30:32" x14ac:dyDescent="0.2">
      <c r="AD6834" s="11" t="s">
        <v>12006</v>
      </c>
      <c r="AE6834" s="10" t="s">
        <v>1748</v>
      </c>
      <c r="AF6834" s="10" t="s">
        <v>712</v>
      </c>
    </row>
    <row r="6835" spans="30:32" x14ac:dyDescent="0.2">
      <c r="AD6835" s="11" t="s">
        <v>12007</v>
      </c>
      <c r="AE6835" s="10" t="s">
        <v>1748</v>
      </c>
      <c r="AF6835" s="10" t="s">
        <v>712</v>
      </c>
    </row>
    <row r="6836" spans="30:32" x14ac:dyDescent="0.2">
      <c r="AD6836" s="11" t="s">
        <v>12008</v>
      </c>
      <c r="AE6836" s="10" t="s">
        <v>1748</v>
      </c>
      <c r="AF6836" s="10" t="s">
        <v>712</v>
      </c>
    </row>
    <row r="6837" spans="30:32" x14ac:dyDescent="0.2">
      <c r="AD6837" s="11" t="s">
        <v>12009</v>
      </c>
      <c r="AE6837" s="10" t="s">
        <v>1748</v>
      </c>
      <c r="AF6837" s="10" t="s">
        <v>712</v>
      </c>
    </row>
    <row r="6838" spans="30:32" x14ac:dyDescent="0.2">
      <c r="AD6838" s="11" t="s">
        <v>12010</v>
      </c>
      <c r="AE6838" s="10" t="s">
        <v>1748</v>
      </c>
      <c r="AF6838" s="10" t="s">
        <v>712</v>
      </c>
    </row>
    <row r="6839" spans="30:32" x14ac:dyDescent="0.2">
      <c r="AD6839" s="11" t="s">
        <v>12011</v>
      </c>
      <c r="AE6839" s="10" t="s">
        <v>1748</v>
      </c>
      <c r="AF6839" s="10" t="s">
        <v>712</v>
      </c>
    </row>
    <row r="6840" spans="30:32" x14ac:dyDescent="0.2">
      <c r="AD6840" s="11" t="s">
        <v>12012</v>
      </c>
      <c r="AE6840" s="10" t="s">
        <v>1748</v>
      </c>
      <c r="AF6840" s="10" t="s">
        <v>712</v>
      </c>
    </row>
    <row r="6841" spans="30:32" x14ac:dyDescent="0.2">
      <c r="AD6841" s="11" t="s">
        <v>12013</v>
      </c>
      <c r="AE6841" s="10" t="s">
        <v>1748</v>
      </c>
      <c r="AF6841" s="10" t="s">
        <v>712</v>
      </c>
    </row>
    <row r="6842" spans="30:32" x14ac:dyDescent="0.2">
      <c r="AD6842" s="11" t="s">
        <v>12014</v>
      </c>
      <c r="AE6842" s="10" t="s">
        <v>1748</v>
      </c>
      <c r="AF6842" s="10" t="s">
        <v>712</v>
      </c>
    </row>
    <row r="6843" spans="30:32" x14ac:dyDescent="0.2">
      <c r="AD6843" s="11" t="s">
        <v>12015</v>
      </c>
      <c r="AE6843" s="10" t="s">
        <v>12016</v>
      </c>
      <c r="AF6843" s="10" t="s">
        <v>712</v>
      </c>
    </row>
    <row r="6844" spans="30:32" x14ac:dyDescent="0.2">
      <c r="AD6844" s="11" t="s">
        <v>12017</v>
      </c>
      <c r="AE6844" s="10" t="s">
        <v>12018</v>
      </c>
      <c r="AF6844" s="10" t="s">
        <v>712</v>
      </c>
    </row>
    <row r="6845" spans="30:32" x14ac:dyDescent="0.2">
      <c r="AD6845" s="11" t="s">
        <v>12019</v>
      </c>
      <c r="AE6845" s="10" t="s">
        <v>8619</v>
      </c>
      <c r="AF6845" s="10" t="s">
        <v>712</v>
      </c>
    </row>
    <row r="6846" spans="30:32" x14ac:dyDescent="0.2">
      <c r="AD6846" s="11" t="s">
        <v>12020</v>
      </c>
      <c r="AE6846" s="10" t="s">
        <v>4582</v>
      </c>
      <c r="AF6846" s="10" t="s">
        <v>712</v>
      </c>
    </row>
    <row r="6847" spans="30:32" x14ac:dyDescent="0.2">
      <c r="AD6847" s="11" t="s">
        <v>12021</v>
      </c>
      <c r="AE6847" s="10" t="s">
        <v>12022</v>
      </c>
      <c r="AF6847" s="10" t="s">
        <v>712</v>
      </c>
    </row>
    <row r="6848" spans="30:32" x14ac:dyDescent="0.2">
      <c r="AD6848" s="11" t="s">
        <v>12023</v>
      </c>
      <c r="AE6848" s="10" t="s">
        <v>12024</v>
      </c>
      <c r="AF6848" s="10" t="s">
        <v>712</v>
      </c>
    </row>
    <row r="6849" spans="30:32" x14ac:dyDescent="0.2">
      <c r="AD6849" s="11" t="s">
        <v>12025</v>
      </c>
      <c r="AE6849" s="10" t="s">
        <v>12026</v>
      </c>
      <c r="AF6849" s="10" t="s">
        <v>712</v>
      </c>
    </row>
    <row r="6850" spans="30:32" x14ac:dyDescent="0.2">
      <c r="AD6850" s="11" t="s">
        <v>12027</v>
      </c>
      <c r="AE6850" s="10" t="s">
        <v>12028</v>
      </c>
      <c r="AF6850" s="10" t="s">
        <v>712</v>
      </c>
    </row>
    <row r="6851" spans="30:32" x14ac:dyDescent="0.2">
      <c r="AD6851" s="11" t="s">
        <v>12029</v>
      </c>
      <c r="AE6851" s="10" t="s">
        <v>12030</v>
      </c>
      <c r="AF6851" s="10" t="s">
        <v>712</v>
      </c>
    </row>
    <row r="6852" spans="30:32" x14ac:dyDescent="0.2">
      <c r="AD6852" s="11" t="s">
        <v>12031</v>
      </c>
      <c r="AE6852" s="10" t="s">
        <v>12032</v>
      </c>
      <c r="AF6852" s="10" t="s">
        <v>712</v>
      </c>
    </row>
    <row r="6853" spans="30:32" x14ac:dyDescent="0.2">
      <c r="AD6853" s="11" t="s">
        <v>12033</v>
      </c>
      <c r="AE6853" s="10" t="s">
        <v>12034</v>
      </c>
      <c r="AF6853" s="10" t="s">
        <v>712</v>
      </c>
    </row>
    <row r="6854" spans="30:32" x14ac:dyDescent="0.2">
      <c r="AD6854" s="11" t="s">
        <v>12035</v>
      </c>
      <c r="AE6854" s="10" t="s">
        <v>12036</v>
      </c>
      <c r="AF6854" s="10" t="s">
        <v>712</v>
      </c>
    </row>
    <row r="6855" spans="30:32" x14ac:dyDescent="0.2">
      <c r="AD6855" s="11" t="s">
        <v>12037</v>
      </c>
      <c r="AE6855" s="10" t="s">
        <v>7751</v>
      </c>
      <c r="AF6855" s="10" t="s">
        <v>712</v>
      </c>
    </row>
    <row r="6856" spans="30:32" x14ac:dyDescent="0.2">
      <c r="AD6856" s="11" t="s">
        <v>12038</v>
      </c>
      <c r="AE6856" s="10" t="s">
        <v>12039</v>
      </c>
      <c r="AF6856" s="10" t="s">
        <v>712</v>
      </c>
    </row>
    <row r="6857" spans="30:32" x14ac:dyDescent="0.2">
      <c r="AD6857" s="11" t="s">
        <v>12040</v>
      </c>
      <c r="AE6857" s="10" t="s">
        <v>2156</v>
      </c>
      <c r="AF6857" s="10" t="s">
        <v>712</v>
      </c>
    </row>
    <row r="6858" spans="30:32" x14ac:dyDescent="0.2">
      <c r="AD6858" s="11" t="s">
        <v>12041</v>
      </c>
      <c r="AE6858" s="10" t="s">
        <v>2156</v>
      </c>
      <c r="AF6858" s="10" t="s">
        <v>712</v>
      </c>
    </row>
    <row r="6859" spans="30:32" x14ac:dyDescent="0.2">
      <c r="AD6859" s="11" t="s">
        <v>12042</v>
      </c>
      <c r="AE6859" s="10" t="s">
        <v>12043</v>
      </c>
      <c r="AF6859" s="10" t="s">
        <v>712</v>
      </c>
    </row>
    <row r="6860" spans="30:32" x14ac:dyDescent="0.2">
      <c r="AD6860" s="11" t="s">
        <v>12044</v>
      </c>
      <c r="AE6860" s="10" t="s">
        <v>12045</v>
      </c>
      <c r="AF6860" s="10" t="s">
        <v>712</v>
      </c>
    </row>
    <row r="6861" spans="30:32" x14ac:dyDescent="0.2">
      <c r="AD6861" s="11" t="s">
        <v>12046</v>
      </c>
      <c r="AE6861" s="10" t="s">
        <v>12047</v>
      </c>
      <c r="AF6861" s="10" t="s">
        <v>712</v>
      </c>
    </row>
    <row r="6862" spans="30:32" x14ac:dyDescent="0.2">
      <c r="AD6862" s="11" t="s">
        <v>12048</v>
      </c>
      <c r="AE6862" s="10" t="s">
        <v>12047</v>
      </c>
      <c r="AF6862" s="10" t="s">
        <v>712</v>
      </c>
    </row>
    <row r="6863" spans="30:32" x14ac:dyDescent="0.2">
      <c r="AD6863" s="11" t="s">
        <v>12049</v>
      </c>
      <c r="AE6863" s="10" t="s">
        <v>12047</v>
      </c>
      <c r="AF6863" s="10" t="s">
        <v>712</v>
      </c>
    </row>
    <row r="6864" spans="30:32" x14ac:dyDescent="0.2">
      <c r="AD6864" s="11" t="s">
        <v>12050</v>
      </c>
      <c r="AE6864" s="10" t="s">
        <v>12051</v>
      </c>
      <c r="AF6864" s="10" t="s">
        <v>712</v>
      </c>
    </row>
    <row r="6865" spans="30:32" x14ac:dyDescent="0.2">
      <c r="AD6865" s="11" t="s">
        <v>12052</v>
      </c>
      <c r="AE6865" s="10" t="s">
        <v>12053</v>
      </c>
      <c r="AF6865" s="10" t="s">
        <v>712</v>
      </c>
    </row>
    <row r="6866" spans="30:32" x14ac:dyDescent="0.2">
      <c r="AD6866" s="11" t="s">
        <v>12054</v>
      </c>
      <c r="AE6866" s="10" t="s">
        <v>12055</v>
      </c>
      <c r="AF6866" s="10" t="s">
        <v>712</v>
      </c>
    </row>
    <row r="6867" spans="30:32" x14ac:dyDescent="0.2">
      <c r="AD6867" s="11" t="s">
        <v>12056</v>
      </c>
      <c r="AE6867" s="10" t="s">
        <v>12057</v>
      </c>
      <c r="AF6867" s="10" t="s">
        <v>712</v>
      </c>
    </row>
    <row r="6868" spans="30:32" x14ac:dyDescent="0.2">
      <c r="AD6868" s="11" t="s">
        <v>12058</v>
      </c>
      <c r="AE6868" s="10" t="s">
        <v>12059</v>
      </c>
      <c r="AF6868" s="10" t="s">
        <v>712</v>
      </c>
    </row>
    <row r="6869" spans="30:32" x14ac:dyDescent="0.2">
      <c r="AD6869" s="11" t="s">
        <v>12060</v>
      </c>
      <c r="AE6869" s="10" t="s">
        <v>12061</v>
      </c>
      <c r="AF6869" s="10" t="s">
        <v>712</v>
      </c>
    </row>
    <row r="6870" spans="30:32" x14ac:dyDescent="0.2">
      <c r="AD6870" s="11" t="s">
        <v>12062</v>
      </c>
      <c r="AE6870" s="10" t="s">
        <v>12063</v>
      </c>
      <c r="AF6870" s="10" t="s">
        <v>712</v>
      </c>
    </row>
    <row r="6871" spans="30:32" x14ac:dyDescent="0.2">
      <c r="AD6871" s="11" t="s">
        <v>12064</v>
      </c>
      <c r="AE6871" s="10" t="s">
        <v>12065</v>
      </c>
      <c r="AF6871" s="10" t="s">
        <v>712</v>
      </c>
    </row>
    <row r="6872" spans="30:32" x14ac:dyDescent="0.2">
      <c r="AD6872" s="11" t="s">
        <v>12066</v>
      </c>
      <c r="AE6872" s="10" t="s">
        <v>12067</v>
      </c>
      <c r="AF6872" s="10" t="s">
        <v>712</v>
      </c>
    </row>
    <row r="6873" spans="30:32" x14ac:dyDescent="0.2">
      <c r="AD6873" s="11" t="s">
        <v>12068</v>
      </c>
      <c r="AE6873" s="10" t="s">
        <v>2332</v>
      </c>
      <c r="AF6873" s="10" t="s">
        <v>712</v>
      </c>
    </row>
    <row r="6874" spans="30:32" x14ac:dyDescent="0.2">
      <c r="AD6874" s="11" t="s">
        <v>12069</v>
      </c>
      <c r="AE6874" s="10" t="s">
        <v>12070</v>
      </c>
      <c r="AF6874" s="10" t="s">
        <v>712</v>
      </c>
    </row>
    <row r="6875" spans="30:32" x14ac:dyDescent="0.2">
      <c r="AD6875" s="11" t="s">
        <v>12071</v>
      </c>
      <c r="AE6875" s="10" t="s">
        <v>12072</v>
      </c>
      <c r="AF6875" s="10" t="s">
        <v>712</v>
      </c>
    </row>
    <row r="6876" spans="30:32" x14ac:dyDescent="0.2">
      <c r="AD6876" s="11" t="s">
        <v>12073</v>
      </c>
      <c r="AE6876" s="10" t="s">
        <v>5202</v>
      </c>
      <c r="AF6876" s="10" t="s">
        <v>712</v>
      </c>
    </row>
    <row r="6877" spans="30:32" x14ac:dyDescent="0.2">
      <c r="AD6877" s="11" t="s">
        <v>12074</v>
      </c>
      <c r="AE6877" s="10" t="s">
        <v>12075</v>
      </c>
      <c r="AF6877" s="10" t="s">
        <v>712</v>
      </c>
    </row>
    <row r="6878" spans="30:32" x14ac:dyDescent="0.2">
      <c r="AD6878" s="11" t="s">
        <v>12076</v>
      </c>
      <c r="AE6878" s="10" t="s">
        <v>12077</v>
      </c>
      <c r="AF6878" s="10" t="s">
        <v>712</v>
      </c>
    </row>
    <row r="6879" spans="30:32" x14ac:dyDescent="0.2">
      <c r="AD6879" s="11" t="s">
        <v>12078</v>
      </c>
      <c r="AE6879" s="10" t="s">
        <v>12079</v>
      </c>
      <c r="AF6879" s="10" t="s">
        <v>712</v>
      </c>
    </row>
    <row r="6880" spans="30:32" x14ac:dyDescent="0.2">
      <c r="AD6880" s="11" t="s">
        <v>12080</v>
      </c>
      <c r="AE6880" s="10" t="s">
        <v>7572</v>
      </c>
      <c r="AF6880" s="10" t="s">
        <v>712</v>
      </c>
    </row>
    <row r="6881" spans="30:32" x14ac:dyDescent="0.2">
      <c r="AD6881" s="11" t="s">
        <v>12081</v>
      </c>
      <c r="AE6881" s="10" t="s">
        <v>12082</v>
      </c>
      <c r="AF6881" s="10" t="s">
        <v>712</v>
      </c>
    </row>
    <row r="6882" spans="30:32" x14ac:dyDescent="0.2">
      <c r="AD6882" s="11" t="s">
        <v>12083</v>
      </c>
      <c r="AE6882" s="10" t="s">
        <v>12084</v>
      </c>
      <c r="AF6882" s="10" t="s">
        <v>712</v>
      </c>
    </row>
    <row r="6883" spans="30:32" x14ac:dyDescent="0.2">
      <c r="AD6883" s="11" t="s">
        <v>12085</v>
      </c>
      <c r="AE6883" s="10" t="s">
        <v>12086</v>
      </c>
      <c r="AF6883" s="10" t="s">
        <v>712</v>
      </c>
    </row>
    <row r="6884" spans="30:32" x14ac:dyDescent="0.2">
      <c r="AD6884" s="11" t="s">
        <v>12087</v>
      </c>
      <c r="AE6884" s="10" t="s">
        <v>12088</v>
      </c>
      <c r="AF6884" s="10" t="s">
        <v>712</v>
      </c>
    </row>
    <row r="6885" spans="30:32" x14ac:dyDescent="0.2">
      <c r="AD6885" s="11" t="s">
        <v>12089</v>
      </c>
      <c r="AE6885" s="10" t="s">
        <v>12090</v>
      </c>
      <c r="AF6885" s="10" t="s">
        <v>712</v>
      </c>
    </row>
    <row r="6886" spans="30:32" x14ac:dyDescent="0.2">
      <c r="AD6886" s="11" t="s">
        <v>12091</v>
      </c>
      <c r="AE6886" s="10" t="s">
        <v>12092</v>
      </c>
      <c r="AF6886" s="10" t="s">
        <v>712</v>
      </c>
    </row>
    <row r="6887" spans="30:32" x14ac:dyDescent="0.2">
      <c r="AD6887" s="11" t="s">
        <v>12093</v>
      </c>
      <c r="AE6887" s="10" t="s">
        <v>12094</v>
      </c>
      <c r="AF6887" s="10" t="s">
        <v>712</v>
      </c>
    </row>
    <row r="6888" spans="30:32" x14ac:dyDescent="0.2">
      <c r="AD6888" s="11" t="s">
        <v>12095</v>
      </c>
      <c r="AE6888" s="10" t="s">
        <v>12096</v>
      </c>
      <c r="AF6888" s="10" t="s">
        <v>712</v>
      </c>
    </row>
    <row r="6889" spans="30:32" x14ac:dyDescent="0.2">
      <c r="AD6889" s="11" t="s">
        <v>12097</v>
      </c>
      <c r="AE6889" s="10" t="s">
        <v>12098</v>
      </c>
      <c r="AF6889" s="10" t="s">
        <v>712</v>
      </c>
    </row>
    <row r="6890" spans="30:32" x14ac:dyDescent="0.2">
      <c r="AD6890" s="11" t="s">
        <v>12099</v>
      </c>
      <c r="AE6890" s="10" t="s">
        <v>12100</v>
      </c>
      <c r="AF6890" s="10" t="s">
        <v>712</v>
      </c>
    </row>
    <row r="6891" spans="30:32" x14ac:dyDescent="0.2">
      <c r="AD6891" s="11" t="s">
        <v>12101</v>
      </c>
      <c r="AE6891" s="10" t="s">
        <v>12102</v>
      </c>
      <c r="AF6891" s="10" t="s">
        <v>712</v>
      </c>
    </row>
    <row r="6892" spans="30:32" x14ac:dyDescent="0.2">
      <c r="AD6892" s="11" t="s">
        <v>12103</v>
      </c>
      <c r="AE6892" s="10" t="s">
        <v>12104</v>
      </c>
      <c r="AF6892" s="10" t="s">
        <v>712</v>
      </c>
    </row>
    <row r="6893" spans="30:32" x14ac:dyDescent="0.2">
      <c r="AD6893" s="11" t="s">
        <v>12105</v>
      </c>
      <c r="AE6893" s="10" t="s">
        <v>12106</v>
      </c>
      <c r="AF6893" s="10" t="s">
        <v>712</v>
      </c>
    </row>
    <row r="6894" spans="30:32" x14ac:dyDescent="0.2">
      <c r="AD6894" s="11" t="s">
        <v>12107</v>
      </c>
      <c r="AE6894" s="10" t="s">
        <v>12108</v>
      </c>
      <c r="AF6894" s="10" t="s">
        <v>712</v>
      </c>
    </row>
    <row r="6895" spans="30:32" x14ac:dyDescent="0.2">
      <c r="AD6895" s="11" t="s">
        <v>12109</v>
      </c>
      <c r="AE6895" s="10" t="s">
        <v>12110</v>
      </c>
      <c r="AF6895" s="10" t="s">
        <v>712</v>
      </c>
    </row>
    <row r="6896" spans="30:32" x14ac:dyDescent="0.2">
      <c r="AD6896" s="11" t="s">
        <v>12111</v>
      </c>
      <c r="AE6896" s="10" t="s">
        <v>12112</v>
      </c>
      <c r="AF6896" s="10" t="s">
        <v>712</v>
      </c>
    </row>
    <row r="6897" spans="30:32" x14ac:dyDescent="0.2">
      <c r="AD6897" s="11" t="s">
        <v>12113</v>
      </c>
      <c r="AE6897" s="10" t="s">
        <v>12114</v>
      </c>
      <c r="AF6897" s="10" t="s">
        <v>712</v>
      </c>
    </row>
    <row r="6898" spans="30:32" x14ac:dyDescent="0.2">
      <c r="AD6898" s="11" t="s">
        <v>12115</v>
      </c>
      <c r="AE6898" s="10" t="s">
        <v>12116</v>
      </c>
      <c r="AF6898" s="10" t="s">
        <v>712</v>
      </c>
    </row>
    <row r="6899" spans="30:32" x14ac:dyDescent="0.2">
      <c r="AD6899" s="11" t="s">
        <v>12117</v>
      </c>
      <c r="AE6899" s="10" t="s">
        <v>12118</v>
      </c>
      <c r="AF6899" s="10" t="s">
        <v>712</v>
      </c>
    </row>
    <row r="6900" spans="30:32" x14ac:dyDescent="0.2">
      <c r="AD6900" s="11" t="s">
        <v>12119</v>
      </c>
      <c r="AE6900" s="10" t="s">
        <v>12120</v>
      </c>
      <c r="AF6900" s="10" t="s">
        <v>712</v>
      </c>
    </row>
    <row r="6901" spans="30:32" x14ac:dyDescent="0.2">
      <c r="AD6901" s="11" t="s">
        <v>12121</v>
      </c>
      <c r="AE6901" s="10" t="s">
        <v>12122</v>
      </c>
      <c r="AF6901" s="10" t="s">
        <v>712</v>
      </c>
    </row>
    <row r="6902" spans="30:32" x14ac:dyDescent="0.2">
      <c r="AD6902" s="11" t="s">
        <v>12123</v>
      </c>
      <c r="AE6902" s="10" t="s">
        <v>12124</v>
      </c>
      <c r="AF6902" s="10" t="s">
        <v>712</v>
      </c>
    </row>
    <row r="6903" spans="30:32" x14ac:dyDescent="0.2">
      <c r="AD6903" s="11" t="s">
        <v>12125</v>
      </c>
      <c r="AE6903" s="10" t="s">
        <v>12126</v>
      </c>
      <c r="AF6903" s="10" t="s">
        <v>712</v>
      </c>
    </row>
    <row r="6904" spans="30:32" x14ac:dyDescent="0.2">
      <c r="AD6904" s="11" t="s">
        <v>12127</v>
      </c>
      <c r="AE6904" s="10" t="s">
        <v>12128</v>
      </c>
      <c r="AF6904" s="10" t="s">
        <v>712</v>
      </c>
    </row>
    <row r="6905" spans="30:32" x14ac:dyDescent="0.2">
      <c r="AD6905" s="11" t="s">
        <v>12129</v>
      </c>
      <c r="AE6905" s="10" t="s">
        <v>12130</v>
      </c>
      <c r="AF6905" s="10" t="s">
        <v>712</v>
      </c>
    </row>
    <row r="6906" spans="30:32" x14ac:dyDescent="0.2">
      <c r="AD6906" s="11" t="s">
        <v>12131</v>
      </c>
      <c r="AE6906" s="10" t="s">
        <v>12132</v>
      </c>
      <c r="AF6906" s="10" t="s">
        <v>712</v>
      </c>
    </row>
    <row r="6907" spans="30:32" x14ac:dyDescent="0.2">
      <c r="AD6907" s="11" t="s">
        <v>12133</v>
      </c>
      <c r="AE6907" s="10" t="s">
        <v>12134</v>
      </c>
      <c r="AF6907" s="10" t="s">
        <v>712</v>
      </c>
    </row>
    <row r="6908" spans="30:32" x14ac:dyDescent="0.2">
      <c r="AD6908" s="11" t="s">
        <v>12135</v>
      </c>
      <c r="AE6908" s="10" t="s">
        <v>12136</v>
      </c>
      <c r="AF6908" s="10" t="s">
        <v>712</v>
      </c>
    </row>
    <row r="6909" spans="30:32" x14ac:dyDescent="0.2">
      <c r="AD6909" s="11" t="s">
        <v>12137</v>
      </c>
      <c r="AE6909" s="10" t="s">
        <v>1794</v>
      </c>
      <c r="AF6909" s="10" t="s">
        <v>712</v>
      </c>
    </row>
    <row r="6910" spans="30:32" x14ac:dyDescent="0.2">
      <c r="AD6910" s="11" t="s">
        <v>12138</v>
      </c>
      <c r="AE6910" s="10" t="s">
        <v>12139</v>
      </c>
      <c r="AF6910" s="10" t="s">
        <v>712</v>
      </c>
    </row>
    <row r="6911" spans="30:32" x14ac:dyDescent="0.2">
      <c r="AD6911" s="11" t="s">
        <v>12140</v>
      </c>
      <c r="AE6911" s="10" t="s">
        <v>1798</v>
      </c>
      <c r="AF6911" s="10" t="s">
        <v>712</v>
      </c>
    </row>
    <row r="6912" spans="30:32" x14ac:dyDescent="0.2">
      <c r="AD6912" s="11" t="s">
        <v>12141</v>
      </c>
      <c r="AE6912" s="10" t="s">
        <v>12142</v>
      </c>
      <c r="AF6912" s="10" t="s">
        <v>712</v>
      </c>
    </row>
    <row r="6913" spans="30:32" x14ac:dyDescent="0.2">
      <c r="AD6913" s="11" t="s">
        <v>12143</v>
      </c>
      <c r="AE6913" s="10" t="s">
        <v>7624</v>
      </c>
      <c r="AF6913" s="10" t="s">
        <v>712</v>
      </c>
    </row>
    <row r="6914" spans="30:32" x14ac:dyDescent="0.2">
      <c r="AD6914" s="11" t="s">
        <v>12144</v>
      </c>
      <c r="AE6914" s="10" t="s">
        <v>4094</v>
      </c>
      <c r="AF6914" s="10" t="s">
        <v>712</v>
      </c>
    </row>
    <row r="6915" spans="30:32" x14ac:dyDescent="0.2">
      <c r="AD6915" s="11" t="s">
        <v>12145</v>
      </c>
      <c r="AE6915" s="10" t="s">
        <v>12146</v>
      </c>
      <c r="AF6915" s="10" t="s">
        <v>712</v>
      </c>
    </row>
    <row r="6916" spans="30:32" x14ac:dyDescent="0.2">
      <c r="AD6916" s="11" t="s">
        <v>12147</v>
      </c>
      <c r="AE6916" s="10" t="s">
        <v>12148</v>
      </c>
      <c r="AF6916" s="10" t="s">
        <v>712</v>
      </c>
    </row>
    <row r="6917" spans="30:32" x14ac:dyDescent="0.2">
      <c r="AD6917" s="11" t="s">
        <v>12149</v>
      </c>
      <c r="AE6917" s="10" t="s">
        <v>12150</v>
      </c>
      <c r="AF6917" s="10" t="s">
        <v>712</v>
      </c>
    </row>
    <row r="6918" spans="30:32" x14ac:dyDescent="0.2">
      <c r="AD6918" s="11" t="s">
        <v>12151</v>
      </c>
      <c r="AE6918" s="10" t="s">
        <v>12152</v>
      </c>
      <c r="AF6918" s="10" t="s">
        <v>712</v>
      </c>
    </row>
    <row r="6919" spans="30:32" x14ac:dyDescent="0.2">
      <c r="AD6919" s="11" t="s">
        <v>12153</v>
      </c>
      <c r="AE6919" s="10" t="s">
        <v>12154</v>
      </c>
      <c r="AF6919" s="10" t="s">
        <v>712</v>
      </c>
    </row>
    <row r="6920" spans="30:32" x14ac:dyDescent="0.2">
      <c r="AD6920" s="11" t="s">
        <v>12155</v>
      </c>
      <c r="AE6920" s="10" t="s">
        <v>12156</v>
      </c>
      <c r="AF6920" s="10" t="s">
        <v>712</v>
      </c>
    </row>
    <row r="6921" spans="30:32" x14ac:dyDescent="0.2">
      <c r="AD6921" s="11" t="s">
        <v>12157</v>
      </c>
      <c r="AE6921" s="10" t="s">
        <v>12158</v>
      </c>
      <c r="AF6921" s="10" t="s">
        <v>712</v>
      </c>
    </row>
    <row r="6922" spans="30:32" x14ac:dyDescent="0.2">
      <c r="AD6922" s="11" t="s">
        <v>12159</v>
      </c>
      <c r="AE6922" s="10" t="s">
        <v>12160</v>
      </c>
      <c r="AF6922" s="10" t="s">
        <v>712</v>
      </c>
    </row>
    <row r="6923" spans="30:32" x14ac:dyDescent="0.2">
      <c r="AD6923" s="11" t="s">
        <v>12161</v>
      </c>
      <c r="AE6923" s="10" t="s">
        <v>12162</v>
      </c>
      <c r="AF6923" s="10" t="s">
        <v>712</v>
      </c>
    </row>
    <row r="6924" spans="30:32" x14ac:dyDescent="0.2">
      <c r="AD6924" s="11" t="s">
        <v>12163</v>
      </c>
      <c r="AE6924" s="10" t="s">
        <v>12164</v>
      </c>
      <c r="AF6924" s="10" t="s">
        <v>712</v>
      </c>
    </row>
    <row r="6925" spans="30:32" x14ac:dyDescent="0.2">
      <c r="AD6925" s="11" t="s">
        <v>12165</v>
      </c>
      <c r="AE6925" s="10" t="s">
        <v>12166</v>
      </c>
      <c r="AF6925" s="10" t="s">
        <v>712</v>
      </c>
    </row>
    <row r="6926" spans="30:32" x14ac:dyDescent="0.2">
      <c r="AD6926" s="11" t="s">
        <v>12167</v>
      </c>
      <c r="AE6926" s="10" t="s">
        <v>12166</v>
      </c>
      <c r="AF6926" s="10" t="s">
        <v>712</v>
      </c>
    </row>
    <row r="6927" spans="30:32" x14ac:dyDescent="0.2">
      <c r="AD6927" s="11" t="s">
        <v>12168</v>
      </c>
      <c r="AE6927" s="10" t="s">
        <v>12169</v>
      </c>
      <c r="AF6927" s="10" t="s">
        <v>712</v>
      </c>
    </row>
    <row r="6928" spans="30:32" x14ac:dyDescent="0.2">
      <c r="AD6928" s="11" t="s">
        <v>12170</v>
      </c>
      <c r="AE6928" s="10" t="s">
        <v>12171</v>
      </c>
      <c r="AF6928" s="10" t="s">
        <v>712</v>
      </c>
    </row>
    <row r="6929" spans="30:32" x14ac:dyDescent="0.2">
      <c r="AD6929" s="11" t="s">
        <v>12172</v>
      </c>
      <c r="AE6929" s="10" t="s">
        <v>12173</v>
      </c>
      <c r="AF6929" s="10" t="s">
        <v>712</v>
      </c>
    </row>
    <row r="6930" spans="30:32" x14ac:dyDescent="0.2">
      <c r="AD6930" s="11" t="s">
        <v>12174</v>
      </c>
      <c r="AE6930" s="10" t="s">
        <v>12175</v>
      </c>
      <c r="AF6930" s="10" t="s">
        <v>712</v>
      </c>
    </row>
    <row r="6931" spans="30:32" x14ac:dyDescent="0.2">
      <c r="AD6931" s="11" t="s">
        <v>12176</v>
      </c>
      <c r="AE6931" s="10" t="s">
        <v>2394</v>
      </c>
      <c r="AF6931" s="10" t="s">
        <v>712</v>
      </c>
    </row>
    <row r="6932" spans="30:32" x14ac:dyDescent="0.2">
      <c r="AD6932" s="11" t="s">
        <v>12177</v>
      </c>
      <c r="AE6932" s="10" t="s">
        <v>12178</v>
      </c>
      <c r="AF6932" s="10" t="s">
        <v>712</v>
      </c>
    </row>
    <row r="6933" spans="30:32" x14ac:dyDescent="0.2">
      <c r="AD6933" s="11" t="s">
        <v>12179</v>
      </c>
      <c r="AE6933" s="10" t="s">
        <v>12180</v>
      </c>
      <c r="AF6933" s="10" t="s">
        <v>712</v>
      </c>
    </row>
    <row r="6934" spans="30:32" x14ac:dyDescent="0.2">
      <c r="AD6934" s="11" t="s">
        <v>12181</v>
      </c>
      <c r="AE6934" s="10" t="s">
        <v>9386</v>
      </c>
      <c r="AF6934" s="10" t="s">
        <v>712</v>
      </c>
    </row>
    <row r="6935" spans="30:32" x14ac:dyDescent="0.2">
      <c r="AD6935" s="11" t="s">
        <v>12182</v>
      </c>
      <c r="AE6935" s="10" t="s">
        <v>4103</v>
      </c>
      <c r="AF6935" s="10" t="s">
        <v>712</v>
      </c>
    </row>
    <row r="6936" spans="30:32" x14ac:dyDescent="0.2">
      <c r="AD6936" s="11" t="s">
        <v>12183</v>
      </c>
      <c r="AE6936" s="10" t="s">
        <v>12184</v>
      </c>
      <c r="AF6936" s="10" t="s">
        <v>712</v>
      </c>
    </row>
    <row r="6937" spans="30:32" x14ac:dyDescent="0.2">
      <c r="AD6937" s="11" t="s">
        <v>12185</v>
      </c>
      <c r="AE6937" s="10" t="s">
        <v>12186</v>
      </c>
      <c r="AF6937" s="10" t="s">
        <v>712</v>
      </c>
    </row>
    <row r="6938" spans="30:32" x14ac:dyDescent="0.2">
      <c r="AD6938" s="11" t="s">
        <v>12187</v>
      </c>
      <c r="AE6938" s="10" t="s">
        <v>12188</v>
      </c>
      <c r="AF6938" s="10" t="s">
        <v>712</v>
      </c>
    </row>
    <row r="6939" spans="30:32" x14ac:dyDescent="0.2">
      <c r="AD6939" s="11" t="s">
        <v>12189</v>
      </c>
      <c r="AE6939" s="10" t="s">
        <v>12190</v>
      </c>
      <c r="AF6939" s="10" t="s">
        <v>712</v>
      </c>
    </row>
    <row r="6940" spans="30:32" x14ac:dyDescent="0.2">
      <c r="AD6940" s="11" t="s">
        <v>12191</v>
      </c>
      <c r="AE6940" s="10" t="s">
        <v>12192</v>
      </c>
      <c r="AF6940" s="10" t="s">
        <v>712</v>
      </c>
    </row>
    <row r="6941" spans="30:32" x14ac:dyDescent="0.2">
      <c r="AD6941" s="11" t="s">
        <v>12193</v>
      </c>
      <c r="AE6941" s="10" t="s">
        <v>3105</v>
      </c>
      <c r="AF6941" s="10" t="s">
        <v>712</v>
      </c>
    </row>
    <row r="6942" spans="30:32" x14ac:dyDescent="0.2">
      <c r="AD6942" s="11" t="s">
        <v>12194</v>
      </c>
      <c r="AE6942" s="10" t="s">
        <v>12195</v>
      </c>
      <c r="AF6942" s="10" t="s">
        <v>712</v>
      </c>
    </row>
    <row r="6943" spans="30:32" x14ac:dyDescent="0.2">
      <c r="AD6943" s="11" t="s">
        <v>12196</v>
      </c>
      <c r="AE6943" s="10" t="s">
        <v>12197</v>
      </c>
      <c r="AF6943" s="10" t="s">
        <v>712</v>
      </c>
    </row>
    <row r="6944" spans="30:32" x14ac:dyDescent="0.2">
      <c r="AD6944" s="11" t="s">
        <v>12198</v>
      </c>
      <c r="AE6944" s="10" t="s">
        <v>1832</v>
      </c>
      <c r="AF6944" s="10" t="s">
        <v>712</v>
      </c>
    </row>
    <row r="6945" spans="30:32" x14ac:dyDescent="0.2">
      <c r="AD6945" s="11" t="s">
        <v>12199</v>
      </c>
      <c r="AE6945" s="10" t="s">
        <v>12200</v>
      </c>
      <c r="AF6945" s="10" t="s">
        <v>712</v>
      </c>
    </row>
    <row r="6946" spans="30:32" x14ac:dyDescent="0.2">
      <c r="AD6946" s="11" t="s">
        <v>12201</v>
      </c>
      <c r="AE6946" s="10" t="s">
        <v>12202</v>
      </c>
      <c r="AF6946" s="10" t="s">
        <v>712</v>
      </c>
    </row>
    <row r="6947" spans="30:32" x14ac:dyDescent="0.2">
      <c r="AD6947" s="11" t="s">
        <v>12203</v>
      </c>
      <c r="AE6947" s="10" t="s">
        <v>12204</v>
      </c>
      <c r="AF6947" s="10" t="s">
        <v>712</v>
      </c>
    </row>
    <row r="6948" spans="30:32" x14ac:dyDescent="0.2">
      <c r="AD6948" s="11" t="s">
        <v>12205</v>
      </c>
      <c r="AE6948" s="10" t="s">
        <v>12206</v>
      </c>
      <c r="AF6948" s="10" t="s">
        <v>712</v>
      </c>
    </row>
    <row r="6949" spans="30:32" x14ac:dyDescent="0.2">
      <c r="AD6949" s="11" t="s">
        <v>12207</v>
      </c>
      <c r="AE6949" s="10" t="s">
        <v>5990</v>
      </c>
      <c r="AF6949" s="10" t="s">
        <v>712</v>
      </c>
    </row>
    <row r="6950" spans="30:32" x14ac:dyDescent="0.2">
      <c r="AD6950" s="11" t="s">
        <v>12208</v>
      </c>
      <c r="AE6950" s="10" t="s">
        <v>12209</v>
      </c>
      <c r="AF6950" s="10" t="s">
        <v>712</v>
      </c>
    </row>
    <row r="6951" spans="30:32" x14ac:dyDescent="0.2">
      <c r="AD6951" s="11" t="s">
        <v>12210</v>
      </c>
      <c r="AE6951" s="10" t="s">
        <v>12211</v>
      </c>
      <c r="AF6951" s="10" t="s">
        <v>712</v>
      </c>
    </row>
    <row r="6952" spans="30:32" x14ac:dyDescent="0.2">
      <c r="AD6952" s="11" t="s">
        <v>12212</v>
      </c>
      <c r="AE6952" s="10" t="s">
        <v>12213</v>
      </c>
      <c r="AF6952" s="10" t="s">
        <v>712</v>
      </c>
    </row>
    <row r="6953" spans="30:32" x14ac:dyDescent="0.2">
      <c r="AD6953" s="11" t="s">
        <v>12214</v>
      </c>
      <c r="AE6953" s="10" t="s">
        <v>12215</v>
      </c>
      <c r="AF6953" s="10" t="s">
        <v>712</v>
      </c>
    </row>
    <row r="6954" spans="30:32" x14ac:dyDescent="0.2">
      <c r="AD6954" s="11" t="s">
        <v>12216</v>
      </c>
      <c r="AE6954" s="10" t="s">
        <v>12217</v>
      </c>
      <c r="AF6954" s="10" t="s">
        <v>712</v>
      </c>
    </row>
    <row r="6955" spans="30:32" x14ac:dyDescent="0.2">
      <c r="AD6955" s="11" t="s">
        <v>12218</v>
      </c>
      <c r="AE6955" s="10" t="s">
        <v>1204</v>
      </c>
      <c r="AF6955" s="10" t="s">
        <v>712</v>
      </c>
    </row>
    <row r="6956" spans="30:32" x14ac:dyDescent="0.2">
      <c r="AD6956" s="11" t="s">
        <v>12219</v>
      </c>
      <c r="AE6956" s="10" t="s">
        <v>12220</v>
      </c>
      <c r="AF6956" s="10" t="s">
        <v>712</v>
      </c>
    </row>
    <row r="6957" spans="30:32" x14ac:dyDescent="0.2">
      <c r="AD6957" s="11" t="s">
        <v>12221</v>
      </c>
      <c r="AE6957" s="10" t="s">
        <v>12222</v>
      </c>
      <c r="AF6957" s="10" t="s">
        <v>712</v>
      </c>
    </row>
    <row r="6958" spans="30:32" x14ac:dyDescent="0.2">
      <c r="AD6958" s="11" t="s">
        <v>12223</v>
      </c>
      <c r="AE6958" s="10" t="s">
        <v>1142</v>
      </c>
      <c r="AF6958" s="10" t="s">
        <v>712</v>
      </c>
    </row>
    <row r="6959" spans="30:32" x14ac:dyDescent="0.2">
      <c r="AD6959" s="11" t="s">
        <v>12224</v>
      </c>
      <c r="AE6959" s="10" t="s">
        <v>12225</v>
      </c>
      <c r="AF6959" s="10" t="s">
        <v>712</v>
      </c>
    </row>
    <row r="6960" spans="30:32" x14ac:dyDescent="0.2">
      <c r="AD6960" s="11" t="s">
        <v>12226</v>
      </c>
      <c r="AE6960" s="10" t="s">
        <v>12227</v>
      </c>
      <c r="AF6960" s="10" t="s">
        <v>712</v>
      </c>
    </row>
    <row r="6961" spans="30:32" x14ac:dyDescent="0.2">
      <c r="AD6961" s="11" t="s">
        <v>12228</v>
      </c>
      <c r="AE6961" s="10" t="s">
        <v>12229</v>
      </c>
      <c r="AF6961" s="10" t="s">
        <v>712</v>
      </c>
    </row>
    <row r="6962" spans="30:32" x14ac:dyDescent="0.2">
      <c r="AD6962" s="11" t="s">
        <v>12230</v>
      </c>
      <c r="AE6962" s="10" t="s">
        <v>12231</v>
      </c>
      <c r="AF6962" s="10" t="s">
        <v>712</v>
      </c>
    </row>
    <row r="6963" spans="30:32" x14ac:dyDescent="0.2">
      <c r="AD6963" s="11" t="s">
        <v>12232</v>
      </c>
      <c r="AE6963" s="10" t="s">
        <v>12233</v>
      </c>
      <c r="AF6963" s="10" t="s">
        <v>712</v>
      </c>
    </row>
    <row r="6964" spans="30:32" x14ac:dyDescent="0.2">
      <c r="AD6964" s="11" t="s">
        <v>12234</v>
      </c>
      <c r="AE6964" s="10" t="s">
        <v>12235</v>
      </c>
      <c r="AF6964" s="10" t="s">
        <v>712</v>
      </c>
    </row>
    <row r="6965" spans="30:32" x14ac:dyDescent="0.2">
      <c r="AD6965" s="11" t="s">
        <v>12236</v>
      </c>
      <c r="AE6965" s="10" t="s">
        <v>12237</v>
      </c>
      <c r="AF6965" s="10" t="s">
        <v>712</v>
      </c>
    </row>
    <row r="6966" spans="30:32" x14ac:dyDescent="0.2">
      <c r="AD6966" s="11" t="s">
        <v>12238</v>
      </c>
      <c r="AE6966" s="10" t="s">
        <v>12239</v>
      </c>
      <c r="AF6966" s="10" t="s">
        <v>712</v>
      </c>
    </row>
    <row r="6967" spans="30:32" x14ac:dyDescent="0.2">
      <c r="AD6967" s="11" t="s">
        <v>12240</v>
      </c>
      <c r="AE6967" s="10" t="s">
        <v>3569</v>
      </c>
      <c r="AF6967" s="10" t="s">
        <v>712</v>
      </c>
    </row>
    <row r="6968" spans="30:32" x14ac:dyDescent="0.2">
      <c r="AD6968" s="11" t="s">
        <v>12241</v>
      </c>
      <c r="AE6968" s="10" t="s">
        <v>12242</v>
      </c>
      <c r="AF6968" s="10" t="s">
        <v>712</v>
      </c>
    </row>
    <row r="6969" spans="30:32" x14ac:dyDescent="0.2">
      <c r="AD6969" s="11" t="s">
        <v>12243</v>
      </c>
      <c r="AE6969" s="10" t="s">
        <v>6009</v>
      </c>
      <c r="AF6969" s="10" t="s">
        <v>712</v>
      </c>
    </row>
    <row r="6970" spans="30:32" x14ac:dyDescent="0.2">
      <c r="AD6970" s="11" t="s">
        <v>12244</v>
      </c>
      <c r="AE6970" s="10" t="s">
        <v>12245</v>
      </c>
      <c r="AF6970" s="10" t="s">
        <v>712</v>
      </c>
    </row>
    <row r="6971" spans="30:32" x14ac:dyDescent="0.2">
      <c r="AD6971" s="11" t="s">
        <v>12246</v>
      </c>
      <c r="AE6971" s="10" t="s">
        <v>4119</v>
      </c>
      <c r="AF6971" s="10" t="s">
        <v>712</v>
      </c>
    </row>
    <row r="6972" spans="30:32" x14ac:dyDescent="0.2">
      <c r="AD6972" s="11" t="s">
        <v>12247</v>
      </c>
      <c r="AE6972" s="10" t="s">
        <v>12248</v>
      </c>
      <c r="AF6972" s="10" t="s">
        <v>712</v>
      </c>
    </row>
    <row r="6973" spans="30:32" x14ac:dyDescent="0.2">
      <c r="AD6973" s="11" t="s">
        <v>12249</v>
      </c>
      <c r="AE6973" s="10" t="s">
        <v>3727</v>
      </c>
      <c r="AF6973" s="10" t="s">
        <v>712</v>
      </c>
    </row>
    <row r="6974" spans="30:32" x14ac:dyDescent="0.2">
      <c r="AD6974" s="11" t="s">
        <v>12250</v>
      </c>
      <c r="AE6974" s="10" t="s">
        <v>12251</v>
      </c>
      <c r="AF6974" s="10" t="s">
        <v>712</v>
      </c>
    </row>
    <row r="6975" spans="30:32" x14ac:dyDescent="0.2">
      <c r="AD6975" s="11" t="s">
        <v>12252</v>
      </c>
      <c r="AE6975" s="10" t="s">
        <v>12253</v>
      </c>
      <c r="AF6975" s="10" t="s">
        <v>712</v>
      </c>
    </row>
    <row r="6976" spans="30:32" x14ac:dyDescent="0.2">
      <c r="AD6976" s="11" t="s">
        <v>12254</v>
      </c>
      <c r="AE6976" s="10" t="s">
        <v>12255</v>
      </c>
      <c r="AF6976" s="10" t="s">
        <v>712</v>
      </c>
    </row>
    <row r="6977" spans="30:32" x14ac:dyDescent="0.2">
      <c r="AD6977" s="11" t="s">
        <v>12256</v>
      </c>
      <c r="AE6977" s="10" t="s">
        <v>12257</v>
      </c>
      <c r="AF6977" s="10" t="s">
        <v>712</v>
      </c>
    </row>
    <row r="6978" spans="30:32" x14ac:dyDescent="0.2">
      <c r="AD6978" s="11" t="s">
        <v>12258</v>
      </c>
      <c r="AE6978" s="10" t="s">
        <v>12259</v>
      </c>
      <c r="AF6978" s="10" t="s">
        <v>712</v>
      </c>
    </row>
    <row r="6979" spans="30:32" x14ac:dyDescent="0.2">
      <c r="AD6979" s="11" t="s">
        <v>12260</v>
      </c>
      <c r="AE6979" s="10" t="s">
        <v>12261</v>
      </c>
      <c r="AF6979" s="10" t="s">
        <v>712</v>
      </c>
    </row>
    <row r="6980" spans="30:32" x14ac:dyDescent="0.2">
      <c r="AD6980" s="11" t="s">
        <v>12262</v>
      </c>
      <c r="AE6980" s="10" t="s">
        <v>12263</v>
      </c>
      <c r="AF6980" s="10" t="s">
        <v>712</v>
      </c>
    </row>
    <row r="6981" spans="30:32" x14ac:dyDescent="0.2">
      <c r="AD6981" s="11" t="s">
        <v>12264</v>
      </c>
      <c r="AE6981" s="10" t="s">
        <v>12265</v>
      </c>
      <c r="AF6981" s="10" t="s">
        <v>712</v>
      </c>
    </row>
    <row r="6982" spans="30:32" x14ac:dyDescent="0.2">
      <c r="AD6982" s="11" t="s">
        <v>12266</v>
      </c>
      <c r="AE6982" s="10" t="s">
        <v>12267</v>
      </c>
      <c r="AF6982" s="10" t="s">
        <v>712</v>
      </c>
    </row>
    <row r="6983" spans="30:32" x14ac:dyDescent="0.2">
      <c r="AD6983" s="11" t="s">
        <v>12268</v>
      </c>
      <c r="AE6983" s="10" t="s">
        <v>12269</v>
      </c>
      <c r="AF6983" s="10" t="s">
        <v>712</v>
      </c>
    </row>
    <row r="6984" spans="30:32" x14ac:dyDescent="0.2">
      <c r="AD6984" s="11" t="s">
        <v>12270</v>
      </c>
      <c r="AE6984" s="10" t="s">
        <v>12271</v>
      </c>
      <c r="AF6984" s="10" t="s">
        <v>712</v>
      </c>
    </row>
    <row r="6985" spans="30:32" x14ac:dyDescent="0.2">
      <c r="AD6985" s="11" t="s">
        <v>12272</v>
      </c>
      <c r="AE6985" s="10" t="s">
        <v>12273</v>
      </c>
      <c r="AF6985" s="10" t="s">
        <v>712</v>
      </c>
    </row>
    <row r="6986" spans="30:32" x14ac:dyDescent="0.2">
      <c r="AD6986" s="11" t="s">
        <v>12274</v>
      </c>
      <c r="AE6986" s="10" t="s">
        <v>12275</v>
      </c>
      <c r="AF6986" s="10" t="s">
        <v>712</v>
      </c>
    </row>
    <row r="6987" spans="30:32" x14ac:dyDescent="0.2">
      <c r="AD6987" s="11" t="s">
        <v>12276</v>
      </c>
      <c r="AE6987" s="10" t="s">
        <v>12277</v>
      </c>
      <c r="AF6987" s="10" t="s">
        <v>712</v>
      </c>
    </row>
    <row r="6988" spans="30:32" x14ac:dyDescent="0.2">
      <c r="AD6988" s="11" t="s">
        <v>12278</v>
      </c>
      <c r="AE6988" s="10" t="s">
        <v>12279</v>
      </c>
      <c r="AF6988" s="10" t="s">
        <v>712</v>
      </c>
    </row>
    <row r="6989" spans="30:32" x14ac:dyDescent="0.2">
      <c r="AD6989" s="11" t="s">
        <v>12280</v>
      </c>
      <c r="AE6989" s="10" t="s">
        <v>12281</v>
      </c>
      <c r="AF6989" s="10" t="s">
        <v>712</v>
      </c>
    </row>
    <row r="6990" spans="30:32" x14ac:dyDescent="0.2">
      <c r="AD6990" s="11" t="s">
        <v>12282</v>
      </c>
      <c r="AE6990" s="10" t="s">
        <v>12283</v>
      </c>
      <c r="AF6990" s="10" t="s">
        <v>712</v>
      </c>
    </row>
    <row r="6991" spans="30:32" x14ac:dyDescent="0.2">
      <c r="AD6991" s="11" t="s">
        <v>12284</v>
      </c>
      <c r="AE6991" s="10" t="s">
        <v>12285</v>
      </c>
      <c r="AF6991" s="10" t="s">
        <v>712</v>
      </c>
    </row>
    <row r="6992" spans="30:32" x14ac:dyDescent="0.2">
      <c r="AD6992" s="11" t="s">
        <v>12286</v>
      </c>
      <c r="AE6992" s="10" t="s">
        <v>12287</v>
      </c>
      <c r="AF6992" s="10" t="s">
        <v>712</v>
      </c>
    </row>
    <row r="6993" spans="30:32" x14ac:dyDescent="0.2">
      <c r="AD6993" s="11" t="s">
        <v>12288</v>
      </c>
      <c r="AE6993" s="10" t="s">
        <v>12289</v>
      </c>
      <c r="AF6993" s="10" t="s">
        <v>712</v>
      </c>
    </row>
    <row r="6994" spans="30:32" x14ac:dyDescent="0.2">
      <c r="AD6994" s="11" t="s">
        <v>12290</v>
      </c>
      <c r="AE6994" s="10" t="s">
        <v>12291</v>
      </c>
      <c r="AF6994" s="10" t="s">
        <v>712</v>
      </c>
    </row>
    <row r="6995" spans="30:32" x14ac:dyDescent="0.2">
      <c r="AD6995" s="11" t="s">
        <v>12292</v>
      </c>
      <c r="AE6995" s="10" t="s">
        <v>12293</v>
      </c>
      <c r="AF6995" s="10" t="s">
        <v>712</v>
      </c>
    </row>
    <row r="6996" spans="30:32" x14ac:dyDescent="0.2">
      <c r="AD6996" s="11" t="s">
        <v>12294</v>
      </c>
      <c r="AE6996" s="10" t="s">
        <v>12295</v>
      </c>
      <c r="AF6996" s="10" t="s">
        <v>712</v>
      </c>
    </row>
    <row r="6997" spans="30:32" x14ac:dyDescent="0.2">
      <c r="AD6997" s="11" t="s">
        <v>12296</v>
      </c>
      <c r="AE6997" s="10" t="s">
        <v>2949</v>
      </c>
      <c r="AF6997" s="10" t="s">
        <v>712</v>
      </c>
    </row>
    <row r="6998" spans="30:32" x14ac:dyDescent="0.2">
      <c r="AD6998" s="11" t="s">
        <v>12297</v>
      </c>
      <c r="AE6998" s="10" t="s">
        <v>12298</v>
      </c>
      <c r="AF6998" s="10" t="s">
        <v>712</v>
      </c>
    </row>
    <row r="6999" spans="30:32" x14ac:dyDescent="0.2">
      <c r="AD6999" s="11" t="s">
        <v>12299</v>
      </c>
      <c r="AE6999" s="10" t="s">
        <v>12300</v>
      </c>
      <c r="AF6999" s="10" t="s">
        <v>712</v>
      </c>
    </row>
    <row r="7000" spans="30:32" x14ac:dyDescent="0.2">
      <c r="AD7000" s="11" t="s">
        <v>12301</v>
      </c>
      <c r="AE7000" s="10" t="s">
        <v>12302</v>
      </c>
      <c r="AF7000" s="10" t="s">
        <v>712</v>
      </c>
    </row>
    <row r="7001" spans="30:32" x14ac:dyDescent="0.2">
      <c r="AD7001" s="11" t="s">
        <v>12303</v>
      </c>
      <c r="AE7001" s="10" t="s">
        <v>7709</v>
      </c>
      <c r="AF7001" s="10" t="s">
        <v>712</v>
      </c>
    </row>
    <row r="7002" spans="30:32" x14ac:dyDescent="0.2">
      <c r="AD7002" s="11" t="s">
        <v>12304</v>
      </c>
      <c r="AE7002" s="10" t="s">
        <v>12305</v>
      </c>
      <c r="AF7002" s="10" t="s">
        <v>712</v>
      </c>
    </row>
    <row r="7003" spans="30:32" x14ac:dyDescent="0.2">
      <c r="AD7003" s="11" t="s">
        <v>12306</v>
      </c>
      <c r="AE7003" s="10" t="s">
        <v>12307</v>
      </c>
      <c r="AF7003" s="10" t="s">
        <v>712</v>
      </c>
    </row>
    <row r="7004" spans="30:32" x14ac:dyDescent="0.2">
      <c r="AD7004" s="11" t="s">
        <v>12308</v>
      </c>
      <c r="AE7004" s="10" t="s">
        <v>12309</v>
      </c>
      <c r="AF7004" s="10" t="s">
        <v>712</v>
      </c>
    </row>
    <row r="7005" spans="30:32" x14ac:dyDescent="0.2">
      <c r="AD7005" s="11" t="s">
        <v>12310</v>
      </c>
      <c r="AE7005" s="10" t="s">
        <v>12311</v>
      </c>
      <c r="AF7005" s="10" t="s">
        <v>712</v>
      </c>
    </row>
    <row r="7006" spans="30:32" x14ac:dyDescent="0.2">
      <c r="AD7006" s="11" t="s">
        <v>12312</v>
      </c>
      <c r="AE7006" s="10" t="s">
        <v>11374</v>
      </c>
      <c r="AF7006" s="10" t="s">
        <v>712</v>
      </c>
    </row>
    <row r="7007" spans="30:32" x14ac:dyDescent="0.2">
      <c r="AD7007" s="11" t="s">
        <v>12313</v>
      </c>
      <c r="AE7007" s="10" t="s">
        <v>5310</v>
      </c>
      <c r="AF7007" s="10" t="s">
        <v>712</v>
      </c>
    </row>
    <row r="7008" spans="30:32" x14ac:dyDescent="0.2">
      <c r="AD7008" s="11" t="s">
        <v>12314</v>
      </c>
      <c r="AE7008" s="10" t="s">
        <v>12315</v>
      </c>
      <c r="AF7008" s="10" t="s">
        <v>712</v>
      </c>
    </row>
    <row r="7009" spans="30:32" x14ac:dyDescent="0.2">
      <c r="AD7009" s="11" t="s">
        <v>12316</v>
      </c>
      <c r="AE7009" s="10" t="s">
        <v>12317</v>
      </c>
      <c r="AF7009" s="10" t="s">
        <v>712</v>
      </c>
    </row>
    <row r="7010" spans="30:32" x14ac:dyDescent="0.2">
      <c r="AD7010" s="11" t="s">
        <v>12318</v>
      </c>
      <c r="AE7010" s="10" t="s">
        <v>12319</v>
      </c>
      <c r="AF7010" s="10" t="s">
        <v>712</v>
      </c>
    </row>
    <row r="7011" spans="30:32" x14ac:dyDescent="0.2">
      <c r="AD7011" s="11" t="s">
        <v>12320</v>
      </c>
      <c r="AE7011" s="10" t="s">
        <v>12321</v>
      </c>
      <c r="AF7011" s="10" t="s">
        <v>712</v>
      </c>
    </row>
    <row r="7012" spans="30:32" x14ac:dyDescent="0.2">
      <c r="AD7012" s="11" t="s">
        <v>12322</v>
      </c>
      <c r="AE7012" s="10" t="s">
        <v>12323</v>
      </c>
      <c r="AF7012" s="10" t="s">
        <v>712</v>
      </c>
    </row>
    <row r="7013" spans="30:32" x14ac:dyDescent="0.2">
      <c r="AD7013" s="11" t="s">
        <v>12324</v>
      </c>
      <c r="AE7013" s="10" t="s">
        <v>4173</v>
      </c>
      <c r="AF7013" s="10" t="s">
        <v>712</v>
      </c>
    </row>
    <row r="7014" spans="30:32" x14ac:dyDescent="0.2">
      <c r="AD7014" s="11" t="s">
        <v>12325</v>
      </c>
      <c r="AE7014" s="10" t="s">
        <v>12326</v>
      </c>
      <c r="AF7014" s="10" t="s">
        <v>712</v>
      </c>
    </row>
    <row r="7015" spans="30:32" x14ac:dyDescent="0.2">
      <c r="AD7015" s="11" t="s">
        <v>12327</v>
      </c>
      <c r="AE7015" s="10" t="s">
        <v>12328</v>
      </c>
      <c r="AF7015" s="10" t="s">
        <v>712</v>
      </c>
    </row>
    <row r="7016" spans="30:32" x14ac:dyDescent="0.2">
      <c r="AD7016" s="11" t="s">
        <v>12329</v>
      </c>
      <c r="AE7016" s="10" t="s">
        <v>12330</v>
      </c>
      <c r="AF7016" s="10" t="s">
        <v>712</v>
      </c>
    </row>
    <row r="7017" spans="30:32" x14ac:dyDescent="0.2">
      <c r="AD7017" s="11" t="s">
        <v>12331</v>
      </c>
      <c r="AE7017" s="10" t="s">
        <v>2434</v>
      </c>
      <c r="AF7017" s="10" t="s">
        <v>712</v>
      </c>
    </row>
    <row r="7018" spans="30:32" x14ac:dyDescent="0.2">
      <c r="AD7018" s="11" t="s">
        <v>12332</v>
      </c>
      <c r="AE7018" s="10" t="s">
        <v>5313</v>
      </c>
      <c r="AF7018" s="10" t="s">
        <v>712</v>
      </c>
    </row>
    <row r="7019" spans="30:32" x14ac:dyDescent="0.2">
      <c r="AD7019" s="11" t="s">
        <v>12333</v>
      </c>
      <c r="AE7019" s="10" t="s">
        <v>12334</v>
      </c>
      <c r="AF7019" s="10" t="s">
        <v>712</v>
      </c>
    </row>
    <row r="7020" spans="30:32" x14ac:dyDescent="0.2">
      <c r="AD7020" s="11" t="s">
        <v>12335</v>
      </c>
      <c r="AE7020" s="10" t="s">
        <v>12336</v>
      </c>
      <c r="AF7020" s="10" t="s">
        <v>712</v>
      </c>
    </row>
    <row r="7021" spans="30:32" x14ac:dyDescent="0.2">
      <c r="AD7021" s="11" t="s">
        <v>12337</v>
      </c>
      <c r="AE7021" s="10" t="s">
        <v>12338</v>
      </c>
      <c r="AF7021" s="10" t="s">
        <v>712</v>
      </c>
    </row>
    <row r="7022" spans="30:32" x14ac:dyDescent="0.2">
      <c r="AD7022" s="11" t="s">
        <v>12339</v>
      </c>
      <c r="AE7022" s="10" t="s">
        <v>12340</v>
      </c>
      <c r="AF7022" s="10" t="s">
        <v>712</v>
      </c>
    </row>
    <row r="7023" spans="30:32" x14ac:dyDescent="0.2">
      <c r="AD7023" s="11" t="s">
        <v>12341</v>
      </c>
      <c r="AE7023" s="10" t="s">
        <v>12342</v>
      </c>
      <c r="AF7023" s="10" t="s">
        <v>712</v>
      </c>
    </row>
    <row r="7024" spans="30:32" x14ac:dyDescent="0.2">
      <c r="AD7024" s="11" t="s">
        <v>12343</v>
      </c>
      <c r="AE7024" s="10" t="s">
        <v>12344</v>
      </c>
      <c r="AF7024" s="10" t="s">
        <v>712</v>
      </c>
    </row>
    <row r="7025" spans="30:32" x14ac:dyDescent="0.2">
      <c r="AD7025" s="11" t="s">
        <v>12345</v>
      </c>
      <c r="AE7025" s="10" t="s">
        <v>4623</v>
      </c>
      <c r="AF7025" s="10" t="s">
        <v>712</v>
      </c>
    </row>
    <row r="7026" spans="30:32" x14ac:dyDescent="0.2">
      <c r="AD7026" s="11" t="s">
        <v>12346</v>
      </c>
      <c r="AE7026" s="10" t="s">
        <v>12347</v>
      </c>
      <c r="AF7026" s="10" t="s">
        <v>712</v>
      </c>
    </row>
    <row r="7027" spans="30:32" x14ac:dyDescent="0.2">
      <c r="AD7027" s="11" t="s">
        <v>12348</v>
      </c>
      <c r="AE7027" s="10" t="s">
        <v>12349</v>
      </c>
      <c r="AF7027" s="10" t="s">
        <v>712</v>
      </c>
    </row>
    <row r="7028" spans="30:32" x14ac:dyDescent="0.2">
      <c r="AD7028" s="11" t="s">
        <v>12350</v>
      </c>
      <c r="AE7028" s="10" t="s">
        <v>12351</v>
      </c>
      <c r="AF7028" s="10" t="s">
        <v>712</v>
      </c>
    </row>
    <row r="7029" spans="30:32" x14ac:dyDescent="0.2">
      <c r="AD7029" s="11" t="s">
        <v>12352</v>
      </c>
      <c r="AE7029" s="10" t="s">
        <v>12353</v>
      </c>
      <c r="AF7029" s="10" t="s">
        <v>712</v>
      </c>
    </row>
    <row r="7030" spans="30:32" x14ac:dyDescent="0.2">
      <c r="AD7030" s="11" t="s">
        <v>12354</v>
      </c>
      <c r="AE7030" s="10" t="s">
        <v>12355</v>
      </c>
      <c r="AF7030" s="10" t="s">
        <v>712</v>
      </c>
    </row>
    <row r="7031" spans="30:32" x14ac:dyDescent="0.2">
      <c r="AD7031" s="11" t="s">
        <v>12356</v>
      </c>
      <c r="AE7031" s="10" t="s">
        <v>12357</v>
      </c>
      <c r="AF7031" s="10" t="s">
        <v>712</v>
      </c>
    </row>
    <row r="7032" spans="30:32" x14ac:dyDescent="0.2">
      <c r="AD7032" s="11" t="s">
        <v>12358</v>
      </c>
      <c r="AE7032" s="10" t="s">
        <v>12359</v>
      </c>
      <c r="AF7032" s="10" t="s">
        <v>712</v>
      </c>
    </row>
    <row r="7033" spans="30:32" x14ac:dyDescent="0.2">
      <c r="AD7033" s="11" t="s">
        <v>12360</v>
      </c>
      <c r="AE7033" s="10" t="s">
        <v>12361</v>
      </c>
      <c r="AF7033" s="10" t="s">
        <v>712</v>
      </c>
    </row>
    <row r="7034" spans="30:32" x14ac:dyDescent="0.2">
      <c r="AD7034" s="11" t="s">
        <v>12362</v>
      </c>
      <c r="AE7034" s="10" t="s">
        <v>12363</v>
      </c>
      <c r="AF7034" s="10" t="s">
        <v>712</v>
      </c>
    </row>
    <row r="7035" spans="30:32" x14ac:dyDescent="0.2">
      <c r="AD7035" s="11" t="s">
        <v>12364</v>
      </c>
      <c r="AE7035" s="10" t="s">
        <v>12363</v>
      </c>
      <c r="AF7035" s="10" t="s">
        <v>712</v>
      </c>
    </row>
    <row r="7036" spans="30:32" x14ac:dyDescent="0.2">
      <c r="AD7036" s="11" t="s">
        <v>12365</v>
      </c>
      <c r="AE7036" s="10" t="s">
        <v>7774</v>
      </c>
      <c r="AF7036" s="10" t="s">
        <v>712</v>
      </c>
    </row>
    <row r="7037" spans="30:32" x14ac:dyDescent="0.2">
      <c r="AD7037" s="11" t="s">
        <v>12366</v>
      </c>
      <c r="AE7037" s="10" t="s">
        <v>12367</v>
      </c>
      <c r="AF7037" s="10" t="s">
        <v>712</v>
      </c>
    </row>
    <row r="7038" spans="30:32" x14ac:dyDescent="0.2">
      <c r="AD7038" s="11" t="s">
        <v>12368</v>
      </c>
      <c r="AE7038" s="10" t="s">
        <v>12369</v>
      </c>
      <c r="AF7038" s="10" t="s">
        <v>712</v>
      </c>
    </row>
    <row r="7039" spans="30:32" x14ac:dyDescent="0.2">
      <c r="AD7039" s="11" t="s">
        <v>12370</v>
      </c>
      <c r="AE7039" s="10" t="s">
        <v>12371</v>
      </c>
      <c r="AF7039" s="10" t="s">
        <v>712</v>
      </c>
    </row>
    <row r="7040" spans="30:32" x14ac:dyDescent="0.2">
      <c r="AD7040" s="11" t="s">
        <v>12372</v>
      </c>
      <c r="AE7040" s="10" t="s">
        <v>12373</v>
      </c>
      <c r="AF7040" s="10" t="s">
        <v>712</v>
      </c>
    </row>
    <row r="7041" spans="30:32" x14ac:dyDescent="0.2">
      <c r="AD7041" s="11" t="s">
        <v>12374</v>
      </c>
      <c r="AE7041" s="10" t="s">
        <v>12375</v>
      </c>
      <c r="AF7041" s="10" t="s">
        <v>712</v>
      </c>
    </row>
    <row r="7042" spans="30:32" x14ac:dyDescent="0.2">
      <c r="AD7042" s="11" t="s">
        <v>12376</v>
      </c>
      <c r="AE7042" s="10" t="s">
        <v>12377</v>
      </c>
      <c r="AF7042" s="10" t="s">
        <v>712</v>
      </c>
    </row>
    <row r="7043" spans="30:32" x14ac:dyDescent="0.2">
      <c r="AD7043" s="11" t="s">
        <v>12378</v>
      </c>
      <c r="AE7043" s="10" t="s">
        <v>12379</v>
      </c>
      <c r="AF7043" s="10" t="s">
        <v>712</v>
      </c>
    </row>
    <row r="7044" spans="30:32" x14ac:dyDescent="0.2">
      <c r="AD7044" s="11" t="s">
        <v>12380</v>
      </c>
      <c r="AE7044" s="10" t="s">
        <v>12381</v>
      </c>
      <c r="AF7044" s="10" t="s">
        <v>712</v>
      </c>
    </row>
    <row r="7045" spans="30:32" x14ac:dyDescent="0.2">
      <c r="AD7045" s="11" t="s">
        <v>12382</v>
      </c>
      <c r="AE7045" s="10" t="s">
        <v>12383</v>
      </c>
      <c r="AF7045" s="10" t="s">
        <v>712</v>
      </c>
    </row>
    <row r="7046" spans="30:32" x14ac:dyDescent="0.2">
      <c r="AD7046" s="11" t="s">
        <v>12384</v>
      </c>
      <c r="AE7046" s="10" t="s">
        <v>12385</v>
      </c>
      <c r="AF7046" s="10" t="s">
        <v>712</v>
      </c>
    </row>
    <row r="7047" spans="30:32" x14ac:dyDescent="0.2">
      <c r="AD7047" s="11" t="s">
        <v>12386</v>
      </c>
      <c r="AE7047" s="10" t="s">
        <v>12387</v>
      </c>
      <c r="AF7047" s="10" t="s">
        <v>712</v>
      </c>
    </row>
    <row r="7048" spans="30:32" x14ac:dyDescent="0.2">
      <c r="AD7048" s="11" t="s">
        <v>12388</v>
      </c>
      <c r="AE7048" s="10" t="s">
        <v>2515</v>
      </c>
      <c r="AF7048" s="10" t="s">
        <v>712</v>
      </c>
    </row>
    <row r="7049" spans="30:32" x14ac:dyDescent="0.2">
      <c r="AD7049" s="11" t="s">
        <v>12389</v>
      </c>
      <c r="AE7049" s="10" t="s">
        <v>12390</v>
      </c>
      <c r="AF7049" s="10" t="s">
        <v>712</v>
      </c>
    </row>
    <row r="7050" spans="30:32" x14ac:dyDescent="0.2">
      <c r="AD7050" s="11" t="s">
        <v>12391</v>
      </c>
      <c r="AE7050" s="10" t="s">
        <v>12392</v>
      </c>
      <c r="AF7050" s="10" t="s">
        <v>712</v>
      </c>
    </row>
    <row r="7051" spans="30:32" x14ac:dyDescent="0.2">
      <c r="AD7051" s="11" t="s">
        <v>12393</v>
      </c>
      <c r="AE7051" s="10" t="s">
        <v>12394</v>
      </c>
      <c r="AF7051" s="10" t="s">
        <v>712</v>
      </c>
    </row>
    <row r="7052" spans="30:32" x14ac:dyDescent="0.2">
      <c r="AD7052" s="11" t="s">
        <v>12395</v>
      </c>
      <c r="AE7052" s="10" t="s">
        <v>12396</v>
      </c>
      <c r="AF7052" s="10" t="s">
        <v>712</v>
      </c>
    </row>
    <row r="7053" spans="30:32" x14ac:dyDescent="0.2">
      <c r="AD7053" s="11" t="s">
        <v>12397</v>
      </c>
      <c r="AE7053" s="10" t="s">
        <v>12398</v>
      </c>
      <c r="AF7053" s="10" t="s">
        <v>712</v>
      </c>
    </row>
    <row r="7054" spans="30:32" x14ac:dyDescent="0.2">
      <c r="AD7054" s="11" t="s">
        <v>12399</v>
      </c>
      <c r="AE7054" s="10" t="s">
        <v>12400</v>
      </c>
      <c r="AF7054" s="10" t="s">
        <v>712</v>
      </c>
    </row>
    <row r="7055" spans="30:32" x14ac:dyDescent="0.2">
      <c r="AD7055" s="11" t="s">
        <v>12401</v>
      </c>
      <c r="AE7055" s="10" t="s">
        <v>12402</v>
      </c>
      <c r="AF7055" s="10" t="s">
        <v>712</v>
      </c>
    </row>
    <row r="7056" spans="30:32" x14ac:dyDescent="0.2">
      <c r="AD7056" s="11" t="s">
        <v>12403</v>
      </c>
      <c r="AE7056" s="10" t="s">
        <v>12404</v>
      </c>
      <c r="AF7056" s="10" t="s">
        <v>712</v>
      </c>
    </row>
    <row r="7057" spans="30:32" x14ac:dyDescent="0.2">
      <c r="AD7057" s="11" t="s">
        <v>12405</v>
      </c>
      <c r="AE7057" s="10" t="s">
        <v>12406</v>
      </c>
      <c r="AF7057" s="10" t="s">
        <v>712</v>
      </c>
    </row>
    <row r="7058" spans="30:32" x14ac:dyDescent="0.2">
      <c r="AD7058" s="11" t="s">
        <v>12407</v>
      </c>
      <c r="AE7058" s="10" t="s">
        <v>12408</v>
      </c>
      <c r="AF7058" s="10" t="s">
        <v>712</v>
      </c>
    </row>
    <row r="7059" spans="30:32" x14ac:dyDescent="0.2">
      <c r="AD7059" s="11" t="s">
        <v>12409</v>
      </c>
      <c r="AE7059" s="10" t="s">
        <v>12410</v>
      </c>
      <c r="AF7059" s="10" t="s">
        <v>712</v>
      </c>
    </row>
    <row r="7060" spans="30:32" x14ac:dyDescent="0.2">
      <c r="AD7060" s="11" t="s">
        <v>12411</v>
      </c>
      <c r="AE7060" s="10" t="s">
        <v>12412</v>
      </c>
      <c r="AF7060" s="10" t="s">
        <v>712</v>
      </c>
    </row>
    <row r="7061" spans="30:32" x14ac:dyDescent="0.2">
      <c r="AD7061" s="11" t="s">
        <v>12413</v>
      </c>
      <c r="AE7061" s="10" t="s">
        <v>12414</v>
      </c>
      <c r="AF7061" s="10" t="s">
        <v>712</v>
      </c>
    </row>
    <row r="7062" spans="30:32" x14ac:dyDescent="0.2">
      <c r="AD7062" s="11" t="s">
        <v>12415</v>
      </c>
      <c r="AE7062" s="10" t="s">
        <v>12416</v>
      </c>
      <c r="AF7062" s="10" t="s">
        <v>712</v>
      </c>
    </row>
    <row r="7063" spans="30:32" x14ac:dyDescent="0.2">
      <c r="AD7063" s="11" t="s">
        <v>12417</v>
      </c>
      <c r="AE7063" s="10" t="s">
        <v>12418</v>
      </c>
      <c r="AF7063" s="10" t="s">
        <v>712</v>
      </c>
    </row>
    <row r="7064" spans="30:32" x14ac:dyDescent="0.2">
      <c r="AD7064" s="11" t="s">
        <v>12419</v>
      </c>
      <c r="AE7064" s="10" t="s">
        <v>12420</v>
      </c>
      <c r="AF7064" s="10" t="s">
        <v>712</v>
      </c>
    </row>
    <row r="7065" spans="30:32" x14ac:dyDescent="0.2">
      <c r="AD7065" s="11" t="s">
        <v>12421</v>
      </c>
      <c r="AE7065" s="10" t="s">
        <v>8743</v>
      </c>
      <c r="AF7065" s="10" t="s">
        <v>712</v>
      </c>
    </row>
    <row r="7066" spans="30:32" x14ac:dyDescent="0.2">
      <c r="AD7066" s="11" t="s">
        <v>12422</v>
      </c>
      <c r="AE7066" s="10" t="s">
        <v>12423</v>
      </c>
      <c r="AF7066" s="10" t="s">
        <v>712</v>
      </c>
    </row>
    <row r="7067" spans="30:32" x14ac:dyDescent="0.2">
      <c r="AD7067" s="11" t="s">
        <v>12424</v>
      </c>
      <c r="AE7067" s="10" t="s">
        <v>12423</v>
      </c>
      <c r="AF7067" s="10" t="s">
        <v>712</v>
      </c>
    </row>
    <row r="7068" spans="30:32" x14ac:dyDescent="0.2">
      <c r="AD7068" s="11" t="s">
        <v>12425</v>
      </c>
      <c r="AE7068" s="10" t="s">
        <v>12426</v>
      </c>
      <c r="AF7068" s="10" t="s">
        <v>712</v>
      </c>
    </row>
    <row r="7069" spans="30:32" x14ac:dyDescent="0.2">
      <c r="AD7069" s="11" t="s">
        <v>12427</v>
      </c>
      <c r="AE7069" s="10" t="s">
        <v>12423</v>
      </c>
      <c r="AF7069" s="10" t="s">
        <v>712</v>
      </c>
    </row>
    <row r="7070" spans="30:32" x14ac:dyDescent="0.2">
      <c r="AD7070" s="11" t="s">
        <v>12428</v>
      </c>
      <c r="AE7070" s="10" t="s">
        <v>4898</v>
      </c>
      <c r="AF7070" s="10" t="s">
        <v>712</v>
      </c>
    </row>
    <row r="7071" spans="30:32" x14ac:dyDescent="0.2">
      <c r="AD7071" s="11" t="s">
        <v>12429</v>
      </c>
      <c r="AE7071" s="10" t="s">
        <v>3184</v>
      </c>
      <c r="AF7071" s="10" t="s">
        <v>712</v>
      </c>
    </row>
    <row r="7072" spans="30:32" x14ac:dyDescent="0.2">
      <c r="AD7072" s="11" t="s">
        <v>12430</v>
      </c>
      <c r="AE7072" s="10" t="s">
        <v>12431</v>
      </c>
      <c r="AF7072" s="10" t="s">
        <v>712</v>
      </c>
    </row>
    <row r="7073" spans="30:32" x14ac:dyDescent="0.2">
      <c r="AD7073" s="11" t="s">
        <v>12432</v>
      </c>
      <c r="AE7073" s="10" t="s">
        <v>1465</v>
      </c>
      <c r="AF7073" s="10" t="s">
        <v>712</v>
      </c>
    </row>
    <row r="7074" spans="30:32" x14ac:dyDescent="0.2">
      <c r="AD7074" s="11" t="s">
        <v>12433</v>
      </c>
      <c r="AE7074" s="10" t="s">
        <v>12434</v>
      </c>
      <c r="AF7074" s="10" t="s">
        <v>712</v>
      </c>
    </row>
    <row r="7075" spans="30:32" x14ac:dyDescent="0.2">
      <c r="AD7075" s="11" t="s">
        <v>12435</v>
      </c>
      <c r="AE7075" s="10" t="s">
        <v>12436</v>
      </c>
      <c r="AF7075" s="10" t="s">
        <v>712</v>
      </c>
    </row>
    <row r="7076" spans="30:32" x14ac:dyDescent="0.2">
      <c r="AD7076" s="11" t="s">
        <v>12437</v>
      </c>
      <c r="AE7076" s="10" t="s">
        <v>12438</v>
      </c>
      <c r="AF7076" s="10" t="s">
        <v>712</v>
      </c>
    </row>
    <row r="7077" spans="30:32" x14ac:dyDescent="0.2">
      <c r="AD7077" s="11" t="s">
        <v>12439</v>
      </c>
      <c r="AE7077" s="10" t="s">
        <v>12440</v>
      </c>
      <c r="AF7077" s="10" t="s">
        <v>712</v>
      </c>
    </row>
    <row r="7078" spans="30:32" x14ac:dyDescent="0.2">
      <c r="AD7078" s="11" t="s">
        <v>12441</v>
      </c>
      <c r="AE7078" s="10" t="s">
        <v>12442</v>
      </c>
      <c r="AF7078" s="10" t="s">
        <v>712</v>
      </c>
    </row>
    <row r="7079" spans="30:32" x14ac:dyDescent="0.2">
      <c r="AD7079" s="11" t="s">
        <v>12443</v>
      </c>
      <c r="AE7079" s="10" t="s">
        <v>12444</v>
      </c>
      <c r="AF7079" s="10" t="s">
        <v>712</v>
      </c>
    </row>
    <row r="7080" spans="30:32" x14ac:dyDescent="0.2">
      <c r="AD7080" s="11" t="s">
        <v>12445</v>
      </c>
      <c r="AE7080" s="10" t="s">
        <v>12446</v>
      </c>
      <c r="AF7080" s="10" t="s">
        <v>712</v>
      </c>
    </row>
    <row r="7081" spans="30:32" x14ac:dyDescent="0.2">
      <c r="AD7081" s="11" t="s">
        <v>12447</v>
      </c>
      <c r="AE7081" s="10" t="s">
        <v>2545</v>
      </c>
      <c r="AF7081" s="10" t="s">
        <v>712</v>
      </c>
    </row>
    <row r="7082" spans="30:32" x14ac:dyDescent="0.2">
      <c r="AD7082" s="11" t="s">
        <v>12448</v>
      </c>
      <c r="AE7082" s="10" t="s">
        <v>12449</v>
      </c>
      <c r="AF7082" s="10" t="s">
        <v>712</v>
      </c>
    </row>
    <row r="7083" spans="30:32" x14ac:dyDescent="0.2">
      <c r="AD7083" s="11" t="s">
        <v>12450</v>
      </c>
      <c r="AE7083" s="10" t="s">
        <v>12451</v>
      </c>
      <c r="AF7083" s="10" t="s">
        <v>712</v>
      </c>
    </row>
    <row r="7084" spans="30:32" x14ac:dyDescent="0.2">
      <c r="AD7084" s="11" t="s">
        <v>12452</v>
      </c>
      <c r="AE7084" s="10" t="s">
        <v>12453</v>
      </c>
      <c r="AF7084" s="10" t="s">
        <v>712</v>
      </c>
    </row>
    <row r="7085" spans="30:32" x14ac:dyDescent="0.2">
      <c r="AD7085" s="11" t="s">
        <v>12454</v>
      </c>
      <c r="AE7085" s="10" t="s">
        <v>12455</v>
      </c>
      <c r="AF7085" s="10" t="s">
        <v>712</v>
      </c>
    </row>
    <row r="7086" spans="30:32" x14ac:dyDescent="0.2">
      <c r="AD7086" s="11" t="s">
        <v>12456</v>
      </c>
      <c r="AE7086" s="10" t="s">
        <v>12457</v>
      </c>
      <c r="AF7086" s="10" t="s">
        <v>712</v>
      </c>
    </row>
    <row r="7087" spans="30:32" x14ac:dyDescent="0.2">
      <c r="AD7087" s="11" t="s">
        <v>12458</v>
      </c>
      <c r="AE7087" s="10" t="s">
        <v>12459</v>
      </c>
      <c r="AF7087" s="10" t="s">
        <v>712</v>
      </c>
    </row>
    <row r="7088" spans="30:32" x14ac:dyDescent="0.2">
      <c r="AD7088" s="11" t="s">
        <v>12460</v>
      </c>
      <c r="AE7088" s="10" t="s">
        <v>12461</v>
      </c>
      <c r="AF7088" s="10" t="s">
        <v>712</v>
      </c>
    </row>
    <row r="7089" spans="30:32" x14ac:dyDescent="0.2">
      <c r="AD7089" s="11" t="s">
        <v>12462</v>
      </c>
      <c r="AE7089" s="10" t="s">
        <v>12463</v>
      </c>
      <c r="AF7089" s="10" t="s">
        <v>712</v>
      </c>
    </row>
    <row r="7090" spans="30:32" x14ac:dyDescent="0.2">
      <c r="AD7090" s="11" t="s">
        <v>12464</v>
      </c>
      <c r="AE7090" s="10" t="s">
        <v>12465</v>
      </c>
      <c r="AF7090" s="10" t="s">
        <v>712</v>
      </c>
    </row>
    <row r="7091" spans="30:32" x14ac:dyDescent="0.2">
      <c r="AD7091" s="11" t="s">
        <v>12466</v>
      </c>
      <c r="AE7091" s="10" t="s">
        <v>12467</v>
      </c>
      <c r="AF7091" s="10" t="s">
        <v>712</v>
      </c>
    </row>
    <row r="7092" spans="30:32" x14ac:dyDescent="0.2">
      <c r="AD7092" s="11" t="s">
        <v>12468</v>
      </c>
      <c r="AE7092" s="10" t="s">
        <v>1146</v>
      </c>
      <c r="AF7092" s="10" t="s">
        <v>712</v>
      </c>
    </row>
    <row r="7093" spans="30:32" x14ac:dyDescent="0.2">
      <c r="AD7093" s="11" t="s">
        <v>12469</v>
      </c>
      <c r="AE7093" s="10" t="s">
        <v>12470</v>
      </c>
      <c r="AF7093" s="10" t="s">
        <v>712</v>
      </c>
    </row>
    <row r="7094" spans="30:32" x14ac:dyDescent="0.2">
      <c r="AD7094" s="11" t="s">
        <v>12471</v>
      </c>
      <c r="AE7094" s="10" t="s">
        <v>12472</v>
      </c>
      <c r="AF7094" s="10" t="s">
        <v>712</v>
      </c>
    </row>
    <row r="7095" spans="30:32" x14ac:dyDescent="0.2">
      <c r="AD7095" s="11" t="s">
        <v>12473</v>
      </c>
      <c r="AE7095" s="10" t="s">
        <v>12474</v>
      </c>
      <c r="AF7095" s="10" t="s">
        <v>712</v>
      </c>
    </row>
    <row r="7096" spans="30:32" x14ac:dyDescent="0.2">
      <c r="AD7096" s="11" t="s">
        <v>12475</v>
      </c>
      <c r="AE7096" s="10" t="s">
        <v>12476</v>
      </c>
      <c r="AF7096" s="10" t="s">
        <v>712</v>
      </c>
    </row>
    <row r="7097" spans="30:32" x14ac:dyDescent="0.2">
      <c r="AD7097" s="11" t="s">
        <v>12477</v>
      </c>
      <c r="AE7097" s="10" t="s">
        <v>1481</v>
      </c>
      <c r="AF7097" s="10" t="s">
        <v>712</v>
      </c>
    </row>
    <row r="7098" spans="30:32" x14ac:dyDescent="0.2">
      <c r="AD7098" s="11" t="s">
        <v>12478</v>
      </c>
      <c r="AE7098" s="10" t="s">
        <v>1481</v>
      </c>
      <c r="AF7098" s="10" t="s">
        <v>712</v>
      </c>
    </row>
    <row r="7099" spans="30:32" x14ac:dyDescent="0.2">
      <c r="AD7099" s="11" t="s">
        <v>12479</v>
      </c>
      <c r="AE7099" s="10" t="s">
        <v>1481</v>
      </c>
      <c r="AF7099" s="10" t="s">
        <v>712</v>
      </c>
    </row>
    <row r="7100" spans="30:32" x14ac:dyDescent="0.2">
      <c r="AD7100" s="11" t="s">
        <v>12480</v>
      </c>
      <c r="AE7100" s="10" t="s">
        <v>1481</v>
      </c>
      <c r="AF7100" s="10" t="s">
        <v>712</v>
      </c>
    </row>
    <row r="7101" spans="30:32" x14ac:dyDescent="0.2">
      <c r="AD7101" s="11" t="s">
        <v>12481</v>
      </c>
      <c r="AE7101" s="10" t="s">
        <v>1481</v>
      </c>
      <c r="AF7101" s="10" t="s">
        <v>712</v>
      </c>
    </row>
    <row r="7102" spans="30:32" x14ac:dyDescent="0.2">
      <c r="AD7102" s="11" t="s">
        <v>12482</v>
      </c>
      <c r="AE7102" s="10" t="s">
        <v>1481</v>
      </c>
      <c r="AF7102" s="10" t="s">
        <v>712</v>
      </c>
    </row>
    <row r="7103" spans="30:32" x14ac:dyDescent="0.2">
      <c r="AD7103" s="11" t="s">
        <v>12483</v>
      </c>
      <c r="AE7103" s="10" t="s">
        <v>1481</v>
      </c>
      <c r="AF7103" s="10" t="s">
        <v>712</v>
      </c>
    </row>
    <row r="7104" spans="30:32" x14ac:dyDescent="0.2">
      <c r="AD7104" s="11" t="s">
        <v>12484</v>
      </c>
      <c r="AE7104" s="10" t="s">
        <v>1481</v>
      </c>
      <c r="AF7104" s="10" t="s">
        <v>712</v>
      </c>
    </row>
    <row r="7105" spans="30:32" x14ac:dyDescent="0.2">
      <c r="AD7105" s="11" t="s">
        <v>12485</v>
      </c>
      <c r="AE7105" s="10" t="s">
        <v>1481</v>
      </c>
      <c r="AF7105" s="10" t="s">
        <v>712</v>
      </c>
    </row>
    <row r="7106" spans="30:32" x14ac:dyDescent="0.2">
      <c r="AD7106" s="11" t="s">
        <v>12486</v>
      </c>
      <c r="AE7106" s="10" t="s">
        <v>1481</v>
      </c>
      <c r="AF7106" s="10" t="s">
        <v>712</v>
      </c>
    </row>
    <row r="7107" spans="30:32" x14ac:dyDescent="0.2">
      <c r="AD7107" s="11" t="s">
        <v>12487</v>
      </c>
      <c r="AE7107" s="10" t="s">
        <v>1481</v>
      </c>
      <c r="AF7107" s="10" t="s">
        <v>712</v>
      </c>
    </row>
    <row r="7108" spans="30:32" x14ac:dyDescent="0.2">
      <c r="AD7108" s="11" t="s">
        <v>12488</v>
      </c>
      <c r="AE7108" s="10" t="s">
        <v>1481</v>
      </c>
      <c r="AF7108" s="10" t="s">
        <v>712</v>
      </c>
    </row>
    <row r="7109" spans="30:32" x14ac:dyDescent="0.2">
      <c r="AD7109" s="11" t="s">
        <v>12489</v>
      </c>
      <c r="AE7109" s="10" t="s">
        <v>12490</v>
      </c>
      <c r="AF7109" s="10" t="s">
        <v>712</v>
      </c>
    </row>
    <row r="7110" spans="30:32" x14ac:dyDescent="0.2">
      <c r="AD7110" s="11" t="s">
        <v>12491</v>
      </c>
      <c r="AE7110" s="10" t="s">
        <v>12492</v>
      </c>
      <c r="AF7110" s="10" t="s">
        <v>712</v>
      </c>
    </row>
    <row r="7111" spans="30:32" x14ac:dyDescent="0.2">
      <c r="AD7111" s="11" t="s">
        <v>12493</v>
      </c>
      <c r="AE7111" s="10" t="s">
        <v>12494</v>
      </c>
      <c r="AF7111" s="10" t="s">
        <v>712</v>
      </c>
    </row>
    <row r="7112" spans="30:32" x14ac:dyDescent="0.2">
      <c r="AD7112" s="11" t="s">
        <v>12495</v>
      </c>
      <c r="AE7112" s="10" t="s">
        <v>12496</v>
      </c>
      <c r="AF7112" s="10" t="s">
        <v>712</v>
      </c>
    </row>
    <row r="7113" spans="30:32" x14ac:dyDescent="0.2">
      <c r="AD7113" s="11" t="s">
        <v>12497</v>
      </c>
      <c r="AE7113" s="10" t="s">
        <v>12498</v>
      </c>
      <c r="AF7113" s="10" t="s">
        <v>712</v>
      </c>
    </row>
    <row r="7114" spans="30:32" x14ac:dyDescent="0.2">
      <c r="AD7114" s="11" t="s">
        <v>12499</v>
      </c>
      <c r="AE7114" s="10" t="s">
        <v>12500</v>
      </c>
      <c r="AF7114" s="10" t="s">
        <v>712</v>
      </c>
    </row>
    <row r="7115" spans="30:32" x14ac:dyDescent="0.2">
      <c r="AD7115" s="11" t="s">
        <v>12501</v>
      </c>
      <c r="AE7115" s="10" t="s">
        <v>12502</v>
      </c>
      <c r="AF7115" s="10" t="s">
        <v>712</v>
      </c>
    </row>
    <row r="7116" spans="30:32" x14ac:dyDescent="0.2">
      <c r="AD7116" s="11" t="s">
        <v>12503</v>
      </c>
      <c r="AE7116" s="10" t="s">
        <v>12504</v>
      </c>
      <c r="AF7116" s="10" t="s">
        <v>712</v>
      </c>
    </row>
    <row r="7117" spans="30:32" x14ac:dyDescent="0.2">
      <c r="AD7117" s="11" t="s">
        <v>12505</v>
      </c>
      <c r="AE7117" s="10" t="s">
        <v>12506</v>
      </c>
      <c r="AF7117" s="10" t="s">
        <v>712</v>
      </c>
    </row>
    <row r="7118" spans="30:32" x14ac:dyDescent="0.2">
      <c r="AD7118" s="11" t="s">
        <v>12507</v>
      </c>
      <c r="AE7118" s="10" t="s">
        <v>12508</v>
      </c>
      <c r="AF7118" s="10" t="s">
        <v>712</v>
      </c>
    </row>
    <row r="7119" spans="30:32" x14ac:dyDescent="0.2">
      <c r="AD7119" s="11" t="s">
        <v>12509</v>
      </c>
      <c r="AE7119" s="10" t="s">
        <v>12510</v>
      </c>
      <c r="AF7119" s="10" t="s">
        <v>712</v>
      </c>
    </row>
    <row r="7120" spans="30:32" x14ac:dyDescent="0.2">
      <c r="AD7120" s="11" t="s">
        <v>12511</v>
      </c>
      <c r="AE7120" s="10" t="s">
        <v>12512</v>
      </c>
      <c r="AF7120" s="10" t="s">
        <v>712</v>
      </c>
    </row>
    <row r="7121" spans="30:32" x14ac:dyDescent="0.2">
      <c r="AD7121" s="11" t="s">
        <v>12513</v>
      </c>
      <c r="AE7121" s="10" t="s">
        <v>12514</v>
      </c>
      <c r="AF7121" s="10" t="s">
        <v>712</v>
      </c>
    </row>
    <row r="7122" spans="30:32" x14ac:dyDescent="0.2">
      <c r="AD7122" s="11" t="s">
        <v>12515</v>
      </c>
      <c r="AE7122" s="10" t="s">
        <v>12516</v>
      </c>
      <c r="AF7122" s="10" t="s">
        <v>712</v>
      </c>
    </row>
    <row r="7123" spans="30:32" x14ac:dyDescent="0.2">
      <c r="AD7123" s="11" t="s">
        <v>12517</v>
      </c>
      <c r="AE7123" s="10" t="s">
        <v>7898</v>
      </c>
      <c r="AF7123" s="10" t="s">
        <v>712</v>
      </c>
    </row>
    <row r="7124" spans="30:32" x14ac:dyDescent="0.2">
      <c r="AD7124" s="11" t="s">
        <v>12518</v>
      </c>
      <c r="AE7124" s="10" t="s">
        <v>12519</v>
      </c>
      <c r="AF7124" s="10" t="s">
        <v>712</v>
      </c>
    </row>
    <row r="7125" spans="30:32" x14ac:dyDescent="0.2">
      <c r="AD7125" s="11" t="s">
        <v>12520</v>
      </c>
      <c r="AE7125" s="10" t="s">
        <v>12521</v>
      </c>
      <c r="AF7125" s="10" t="s">
        <v>712</v>
      </c>
    </row>
    <row r="7126" spans="30:32" x14ac:dyDescent="0.2">
      <c r="AD7126" s="11" t="s">
        <v>12522</v>
      </c>
      <c r="AE7126" s="10" t="s">
        <v>4263</v>
      </c>
      <c r="AF7126" s="10" t="s">
        <v>712</v>
      </c>
    </row>
    <row r="7127" spans="30:32" x14ac:dyDescent="0.2">
      <c r="AD7127" s="11" t="s">
        <v>12523</v>
      </c>
      <c r="AE7127" s="10" t="s">
        <v>12524</v>
      </c>
      <c r="AF7127" s="10" t="s">
        <v>712</v>
      </c>
    </row>
    <row r="7128" spans="30:32" x14ac:dyDescent="0.2">
      <c r="AD7128" s="11" t="s">
        <v>12525</v>
      </c>
      <c r="AE7128" s="10" t="s">
        <v>12526</v>
      </c>
      <c r="AF7128" s="10" t="s">
        <v>712</v>
      </c>
    </row>
    <row r="7129" spans="30:32" x14ac:dyDescent="0.2">
      <c r="AD7129" s="11" t="s">
        <v>12527</v>
      </c>
      <c r="AE7129" s="10" t="s">
        <v>12528</v>
      </c>
      <c r="AF7129" s="10" t="s">
        <v>712</v>
      </c>
    </row>
    <row r="7130" spans="30:32" x14ac:dyDescent="0.2">
      <c r="AD7130" s="11" t="s">
        <v>12529</v>
      </c>
      <c r="AE7130" s="10" t="s">
        <v>12530</v>
      </c>
      <c r="AF7130" s="10" t="s">
        <v>712</v>
      </c>
    </row>
    <row r="7131" spans="30:32" x14ac:dyDescent="0.2">
      <c r="AD7131" s="11" t="s">
        <v>12531</v>
      </c>
      <c r="AE7131" s="10" t="s">
        <v>7910</v>
      </c>
      <c r="AF7131" s="10" t="s">
        <v>712</v>
      </c>
    </row>
    <row r="7132" spans="30:32" x14ac:dyDescent="0.2">
      <c r="AD7132" s="11" t="s">
        <v>12532</v>
      </c>
      <c r="AE7132" s="10" t="s">
        <v>12533</v>
      </c>
      <c r="AF7132" s="10" t="s">
        <v>712</v>
      </c>
    </row>
    <row r="7133" spans="30:32" x14ac:dyDescent="0.2">
      <c r="AD7133" s="11" t="s">
        <v>12534</v>
      </c>
      <c r="AE7133" s="10" t="s">
        <v>12535</v>
      </c>
      <c r="AF7133" s="10" t="s">
        <v>712</v>
      </c>
    </row>
    <row r="7134" spans="30:32" x14ac:dyDescent="0.2">
      <c r="AD7134" s="11" t="s">
        <v>12536</v>
      </c>
      <c r="AE7134" s="10" t="s">
        <v>12537</v>
      </c>
      <c r="AF7134" s="10" t="s">
        <v>712</v>
      </c>
    </row>
    <row r="7135" spans="30:32" x14ac:dyDescent="0.2">
      <c r="AD7135" s="11" t="s">
        <v>12538</v>
      </c>
      <c r="AE7135" s="10" t="s">
        <v>12539</v>
      </c>
      <c r="AF7135" s="10" t="s">
        <v>712</v>
      </c>
    </row>
    <row r="7136" spans="30:32" x14ac:dyDescent="0.2">
      <c r="AD7136" s="11" t="s">
        <v>12540</v>
      </c>
      <c r="AE7136" s="10" t="s">
        <v>1311</v>
      </c>
      <c r="AF7136" s="10" t="s">
        <v>712</v>
      </c>
    </row>
    <row r="7137" spans="30:32" x14ac:dyDescent="0.2">
      <c r="AD7137" s="11" t="s">
        <v>12541</v>
      </c>
      <c r="AE7137" s="10" t="s">
        <v>12542</v>
      </c>
      <c r="AF7137" s="10" t="s">
        <v>712</v>
      </c>
    </row>
    <row r="7138" spans="30:32" x14ac:dyDescent="0.2">
      <c r="AD7138" s="11" t="s">
        <v>12543</v>
      </c>
      <c r="AE7138" s="10" t="s">
        <v>12544</v>
      </c>
      <c r="AF7138" s="10" t="s">
        <v>712</v>
      </c>
    </row>
    <row r="7139" spans="30:32" x14ac:dyDescent="0.2">
      <c r="AD7139" s="11" t="s">
        <v>12545</v>
      </c>
      <c r="AE7139" s="10" t="s">
        <v>12546</v>
      </c>
      <c r="AF7139" s="10" t="s">
        <v>712</v>
      </c>
    </row>
    <row r="7140" spans="30:32" x14ac:dyDescent="0.2">
      <c r="AD7140" s="11" t="s">
        <v>12547</v>
      </c>
      <c r="AE7140" s="10" t="s">
        <v>12548</v>
      </c>
      <c r="AF7140" s="10" t="s">
        <v>712</v>
      </c>
    </row>
    <row r="7141" spans="30:32" x14ac:dyDescent="0.2">
      <c r="AD7141" s="11" t="s">
        <v>12549</v>
      </c>
      <c r="AE7141" s="10" t="s">
        <v>12550</v>
      </c>
      <c r="AF7141" s="10" t="s">
        <v>712</v>
      </c>
    </row>
    <row r="7142" spans="30:32" x14ac:dyDescent="0.2">
      <c r="AD7142" s="11" t="s">
        <v>12551</v>
      </c>
      <c r="AE7142" s="10" t="s">
        <v>12552</v>
      </c>
      <c r="AF7142" s="10" t="s">
        <v>712</v>
      </c>
    </row>
    <row r="7143" spans="30:32" x14ac:dyDescent="0.2">
      <c r="AD7143" s="11" t="s">
        <v>12553</v>
      </c>
      <c r="AE7143" s="10" t="s">
        <v>12554</v>
      </c>
      <c r="AF7143" s="10" t="s">
        <v>712</v>
      </c>
    </row>
    <row r="7144" spans="30:32" x14ac:dyDescent="0.2">
      <c r="AD7144" s="11" t="s">
        <v>12555</v>
      </c>
      <c r="AE7144" s="10" t="s">
        <v>12556</v>
      </c>
      <c r="AF7144" s="10" t="s">
        <v>712</v>
      </c>
    </row>
    <row r="7145" spans="30:32" x14ac:dyDescent="0.2">
      <c r="AD7145" s="11" t="s">
        <v>12557</v>
      </c>
      <c r="AE7145" s="10" t="s">
        <v>12558</v>
      </c>
      <c r="AF7145" s="10" t="s">
        <v>712</v>
      </c>
    </row>
    <row r="7146" spans="30:32" x14ac:dyDescent="0.2">
      <c r="AD7146" s="11" t="s">
        <v>12559</v>
      </c>
      <c r="AE7146" s="10" t="s">
        <v>12560</v>
      </c>
      <c r="AF7146" s="10" t="s">
        <v>712</v>
      </c>
    </row>
    <row r="7147" spans="30:32" x14ac:dyDescent="0.2">
      <c r="AD7147" s="11" t="s">
        <v>12561</v>
      </c>
      <c r="AE7147" s="10" t="s">
        <v>12562</v>
      </c>
      <c r="AF7147" s="10" t="s">
        <v>712</v>
      </c>
    </row>
    <row r="7148" spans="30:32" x14ac:dyDescent="0.2">
      <c r="AD7148" s="11" t="s">
        <v>12563</v>
      </c>
      <c r="AE7148" s="10" t="s">
        <v>12564</v>
      </c>
      <c r="AF7148" s="10" t="s">
        <v>712</v>
      </c>
    </row>
    <row r="7149" spans="30:32" x14ac:dyDescent="0.2">
      <c r="AD7149" s="11" t="s">
        <v>12565</v>
      </c>
      <c r="AE7149" s="10" t="s">
        <v>4277</v>
      </c>
      <c r="AF7149" s="10" t="s">
        <v>712</v>
      </c>
    </row>
    <row r="7150" spans="30:32" x14ac:dyDescent="0.2">
      <c r="AD7150" s="11" t="s">
        <v>12566</v>
      </c>
      <c r="AE7150" s="10" t="s">
        <v>12567</v>
      </c>
      <c r="AF7150" s="10" t="s">
        <v>712</v>
      </c>
    </row>
    <row r="7151" spans="30:32" x14ac:dyDescent="0.2">
      <c r="AD7151" s="11" t="s">
        <v>12568</v>
      </c>
      <c r="AE7151" s="10" t="s">
        <v>12569</v>
      </c>
      <c r="AF7151" s="10" t="s">
        <v>712</v>
      </c>
    </row>
    <row r="7152" spans="30:32" x14ac:dyDescent="0.2">
      <c r="AD7152" s="11" t="s">
        <v>12570</v>
      </c>
      <c r="AE7152" s="10" t="s">
        <v>12569</v>
      </c>
      <c r="AF7152" s="10" t="s">
        <v>712</v>
      </c>
    </row>
    <row r="7153" spans="30:32" x14ac:dyDescent="0.2">
      <c r="AD7153" s="11" t="s">
        <v>12571</v>
      </c>
      <c r="AE7153" s="10" t="s">
        <v>12569</v>
      </c>
      <c r="AF7153" s="10" t="s">
        <v>712</v>
      </c>
    </row>
    <row r="7154" spans="30:32" x14ac:dyDescent="0.2">
      <c r="AD7154" s="11" t="s">
        <v>12572</v>
      </c>
      <c r="AE7154" s="10" t="s">
        <v>12569</v>
      </c>
      <c r="AF7154" s="10" t="s">
        <v>712</v>
      </c>
    </row>
    <row r="7155" spans="30:32" x14ac:dyDescent="0.2">
      <c r="AD7155" s="11" t="s">
        <v>12573</v>
      </c>
      <c r="AE7155" s="10" t="s">
        <v>12569</v>
      </c>
      <c r="AF7155" s="10" t="s">
        <v>712</v>
      </c>
    </row>
    <row r="7156" spans="30:32" x14ac:dyDescent="0.2">
      <c r="AD7156" s="11" t="s">
        <v>12574</v>
      </c>
      <c r="AE7156" s="10" t="s">
        <v>12575</v>
      </c>
      <c r="AF7156" s="10" t="s">
        <v>712</v>
      </c>
    </row>
    <row r="7157" spans="30:32" x14ac:dyDescent="0.2">
      <c r="AD7157" s="11" t="s">
        <v>12576</v>
      </c>
      <c r="AE7157" s="10" t="s">
        <v>12569</v>
      </c>
      <c r="AF7157" s="10" t="s">
        <v>712</v>
      </c>
    </row>
    <row r="7158" spans="30:32" x14ac:dyDescent="0.2">
      <c r="AD7158" s="11" t="s">
        <v>12577</v>
      </c>
      <c r="AE7158" s="10" t="s">
        <v>12569</v>
      </c>
      <c r="AF7158" s="10" t="s">
        <v>712</v>
      </c>
    </row>
    <row r="7159" spans="30:32" x14ac:dyDescent="0.2">
      <c r="AD7159" s="11" t="s">
        <v>12578</v>
      </c>
      <c r="AE7159" s="10" t="s">
        <v>12569</v>
      </c>
      <c r="AF7159" s="10" t="s">
        <v>712</v>
      </c>
    </row>
    <row r="7160" spans="30:32" x14ac:dyDescent="0.2">
      <c r="AD7160" s="11" t="s">
        <v>12579</v>
      </c>
      <c r="AE7160" s="10" t="s">
        <v>12569</v>
      </c>
      <c r="AF7160" s="10" t="s">
        <v>712</v>
      </c>
    </row>
    <row r="7161" spans="30:32" x14ac:dyDescent="0.2">
      <c r="AD7161" s="11" t="s">
        <v>12580</v>
      </c>
      <c r="AE7161" s="10" t="s">
        <v>12569</v>
      </c>
      <c r="AF7161" s="10" t="s">
        <v>712</v>
      </c>
    </row>
    <row r="7162" spans="30:32" x14ac:dyDescent="0.2">
      <c r="AD7162" s="11" t="s">
        <v>12581</v>
      </c>
      <c r="AE7162" s="10" t="s">
        <v>12582</v>
      </c>
      <c r="AF7162" s="10" t="s">
        <v>712</v>
      </c>
    </row>
    <row r="7163" spans="30:32" x14ac:dyDescent="0.2">
      <c r="AD7163" s="11" t="s">
        <v>12583</v>
      </c>
      <c r="AE7163" s="10" t="s">
        <v>7768</v>
      </c>
      <c r="AF7163" s="10" t="s">
        <v>712</v>
      </c>
    </row>
    <row r="7164" spans="30:32" x14ac:dyDescent="0.2">
      <c r="AD7164" s="11" t="s">
        <v>12584</v>
      </c>
      <c r="AE7164" s="10" t="s">
        <v>12569</v>
      </c>
      <c r="AF7164" s="10" t="s">
        <v>712</v>
      </c>
    </row>
    <row r="7165" spans="30:32" x14ac:dyDescent="0.2">
      <c r="AD7165" s="11" t="s">
        <v>12585</v>
      </c>
      <c r="AE7165" s="10" t="s">
        <v>12569</v>
      </c>
      <c r="AF7165" s="10" t="s">
        <v>712</v>
      </c>
    </row>
    <row r="7166" spans="30:32" x14ac:dyDescent="0.2">
      <c r="AD7166" s="11" t="s">
        <v>12586</v>
      </c>
      <c r="AE7166" s="10" t="s">
        <v>12569</v>
      </c>
      <c r="AF7166" s="10" t="s">
        <v>712</v>
      </c>
    </row>
    <row r="7167" spans="30:32" x14ac:dyDescent="0.2">
      <c r="AD7167" s="11" t="s">
        <v>12587</v>
      </c>
      <c r="AE7167" s="10" t="s">
        <v>12588</v>
      </c>
      <c r="AF7167" s="10" t="s">
        <v>712</v>
      </c>
    </row>
    <row r="7168" spans="30:32" x14ac:dyDescent="0.2">
      <c r="AD7168" s="11" t="s">
        <v>12589</v>
      </c>
      <c r="AE7168" s="10" t="s">
        <v>12590</v>
      </c>
      <c r="AF7168" s="10" t="s">
        <v>712</v>
      </c>
    </row>
    <row r="7169" spans="30:32" x14ac:dyDescent="0.2">
      <c r="AD7169" s="11" t="s">
        <v>12591</v>
      </c>
      <c r="AE7169" s="10" t="s">
        <v>12592</v>
      </c>
      <c r="AF7169" s="10" t="s">
        <v>712</v>
      </c>
    </row>
    <row r="7170" spans="30:32" x14ac:dyDescent="0.2">
      <c r="AD7170" s="11" t="s">
        <v>12593</v>
      </c>
      <c r="AE7170" s="10" t="s">
        <v>12594</v>
      </c>
      <c r="AF7170" s="10" t="s">
        <v>712</v>
      </c>
    </row>
    <row r="7171" spans="30:32" x14ac:dyDescent="0.2">
      <c r="AD7171" s="11" t="s">
        <v>12595</v>
      </c>
      <c r="AE7171" s="10" t="s">
        <v>12596</v>
      </c>
      <c r="AF7171" s="10" t="s">
        <v>712</v>
      </c>
    </row>
    <row r="7172" spans="30:32" x14ac:dyDescent="0.2">
      <c r="AD7172" s="11" t="s">
        <v>12597</v>
      </c>
      <c r="AE7172" s="10" t="s">
        <v>12598</v>
      </c>
      <c r="AF7172" s="10" t="s">
        <v>712</v>
      </c>
    </row>
    <row r="7173" spans="30:32" x14ac:dyDescent="0.2">
      <c r="AD7173" s="11" t="s">
        <v>12599</v>
      </c>
      <c r="AE7173" s="10" t="s">
        <v>12600</v>
      </c>
      <c r="AF7173" s="10" t="s">
        <v>712</v>
      </c>
    </row>
    <row r="7174" spans="30:32" x14ac:dyDescent="0.2">
      <c r="AD7174" s="11" t="s">
        <v>12601</v>
      </c>
      <c r="AE7174" s="10" t="s">
        <v>12602</v>
      </c>
      <c r="AF7174" s="10" t="s">
        <v>712</v>
      </c>
    </row>
    <row r="7175" spans="30:32" x14ac:dyDescent="0.2">
      <c r="AD7175" s="11" t="s">
        <v>12603</v>
      </c>
      <c r="AE7175" s="10" t="s">
        <v>12604</v>
      </c>
      <c r="AF7175" s="10" t="s">
        <v>712</v>
      </c>
    </row>
    <row r="7176" spans="30:32" x14ac:dyDescent="0.2">
      <c r="AD7176" s="11" t="s">
        <v>12605</v>
      </c>
      <c r="AE7176" s="10" t="s">
        <v>12606</v>
      </c>
      <c r="AF7176" s="10" t="s">
        <v>712</v>
      </c>
    </row>
    <row r="7177" spans="30:32" x14ac:dyDescent="0.2">
      <c r="AD7177" s="11" t="s">
        <v>12607</v>
      </c>
      <c r="AE7177" s="10" t="s">
        <v>12608</v>
      </c>
      <c r="AF7177" s="10" t="s">
        <v>712</v>
      </c>
    </row>
    <row r="7178" spans="30:32" x14ac:dyDescent="0.2">
      <c r="AD7178" s="11" t="s">
        <v>12609</v>
      </c>
      <c r="AE7178" s="10" t="s">
        <v>12610</v>
      </c>
      <c r="AF7178" s="10" t="s">
        <v>712</v>
      </c>
    </row>
    <row r="7179" spans="30:32" x14ac:dyDescent="0.2">
      <c r="AD7179" s="11" t="s">
        <v>12611</v>
      </c>
      <c r="AE7179" s="10" t="s">
        <v>12612</v>
      </c>
      <c r="AF7179" s="10" t="s">
        <v>712</v>
      </c>
    </row>
    <row r="7180" spans="30:32" x14ac:dyDescent="0.2">
      <c r="AD7180" s="11" t="s">
        <v>12613</v>
      </c>
      <c r="AE7180" s="10" t="s">
        <v>12614</v>
      </c>
      <c r="AF7180" s="10" t="s">
        <v>712</v>
      </c>
    </row>
    <row r="7181" spans="30:32" x14ac:dyDescent="0.2">
      <c r="AD7181" s="11" t="s">
        <v>12615</v>
      </c>
      <c r="AE7181" s="10" t="s">
        <v>12616</v>
      </c>
      <c r="AF7181" s="10" t="s">
        <v>712</v>
      </c>
    </row>
    <row r="7182" spans="30:32" x14ac:dyDescent="0.2">
      <c r="AD7182" s="11" t="s">
        <v>12617</v>
      </c>
      <c r="AE7182" s="10" t="s">
        <v>12618</v>
      </c>
      <c r="AF7182" s="10" t="s">
        <v>712</v>
      </c>
    </row>
    <row r="7183" spans="30:32" x14ac:dyDescent="0.2">
      <c r="AD7183" s="11" t="s">
        <v>12619</v>
      </c>
      <c r="AE7183" s="10" t="s">
        <v>12620</v>
      </c>
      <c r="AF7183" s="10" t="s">
        <v>712</v>
      </c>
    </row>
    <row r="7184" spans="30:32" x14ac:dyDescent="0.2">
      <c r="AD7184" s="11" t="s">
        <v>12621</v>
      </c>
      <c r="AE7184" s="10" t="s">
        <v>12622</v>
      </c>
      <c r="AF7184" s="10" t="s">
        <v>712</v>
      </c>
    </row>
    <row r="7185" spans="30:32" x14ac:dyDescent="0.2">
      <c r="AD7185" s="11" t="s">
        <v>12623</v>
      </c>
      <c r="AE7185" s="10" t="s">
        <v>1518</v>
      </c>
      <c r="AF7185" s="10" t="s">
        <v>712</v>
      </c>
    </row>
    <row r="7186" spans="30:32" x14ac:dyDescent="0.2">
      <c r="AD7186" s="11" t="s">
        <v>12624</v>
      </c>
      <c r="AE7186" s="10" t="s">
        <v>12625</v>
      </c>
      <c r="AF7186" s="10" t="s">
        <v>712</v>
      </c>
    </row>
    <row r="7187" spans="30:32" x14ac:dyDescent="0.2">
      <c r="AD7187" s="11" t="s">
        <v>12626</v>
      </c>
      <c r="AE7187" s="10" t="s">
        <v>12627</v>
      </c>
      <c r="AF7187" s="10" t="s">
        <v>712</v>
      </c>
    </row>
    <row r="7188" spans="30:32" x14ac:dyDescent="0.2">
      <c r="AD7188" s="11" t="s">
        <v>12628</v>
      </c>
      <c r="AE7188" s="10" t="s">
        <v>12629</v>
      </c>
      <c r="AF7188" s="10" t="s">
        <v>712</v>
      </c>
    </row>
    <row r="7189" spans="30:32" x14ac:dyDescent="0.2">
      <c r="AD7189" s="11" t="s">
        <v>12630</v>
      </c>
      <c r="AE7189" s="10" t="s">
        <v>12631</v>
      </c>
      <c r="AF7189" s="10" t="s">
        <v>712</v>
      </c>
    </row>
    <row r="7190" spans="30:32" x14ac:dyDescent="0.2">
      <c r="AD7190" s="11" t="s">
        <v>12632</v>
      </c>
      <c r="AE7190" s="10" t="s">
        <v>12633</v>
      </c>
      <c r="AF7190" s="10" t="s">
        <v>712</v>
      </c>
    </row>
    <row r="7191" spans="30:32" x14ac:dyDescent="0.2">
      <c r="AD7191" s="11" t="s">
        <v>12634</v>
      </c>
      <c r="AE7191" s="10" t="s">
        <v>12635</v>
      </c>
      <c r="AF7191" s="10" t="s">
        <v>712</v>
      </c>
    </row>
    <row r="7192" spans="30:32" x14ac:dyDescent="0.2">
      <c r="AD7192" s="11" t="s">
        <v>12636</v>
      </c>
      <c r="AE7192" s="10" t="s">
        <v>12637</v>
      </c>
      <c r="AF7192" s="10" t="s">
        <v>712</v>
      </c>
    </row>
    <row r="7193" spans="30:32" x14ac:dyDescent="0.2">
      <c r="AD7193" s="11" t="s">
        <v>12638</v>
      </c>
      <c r="AE7193" s="10" t="s">
        <v>12639</v>
      </c>
      <c r="AF7193" s="10" t="s">
        <v>712</v>
      </c>
    </row>
    <row r="7194" spans="30:32" x14ac:dyDescent="0.2">
      <c r="AD7194" s="11" t="s">
        <v>12640</v>
      </c>
      <c r="AE7194" s="10" t="s">
        <v>12641</v>
      </c>
      <c r="AF7194" s="10" t="s">
        <v>712</v>
      </c>
    </row>
    <row r="7195" spans="30:32" x14ac:dyDescent="0.2">
      <c r="AD7195" s="11" t="s">
        <v>12642</v>
      </c>
      <c r="AE7195" s="10" t="s">
        <v>12643</v>
      </c>
      <c r="AF7195" s="10" t="s">
        <v>712</v>
      </c>
    </row>
    <row r="7196" spans="30:32" x14ac:dyDescent="0.2">
      <c r="AD7196" s="11" t="s">
        <v>12644</v>
      </c>
      <c r="AE7196" s="10" t="s">
        <v>12645</v>
      </c>
      <c r="AF7196" s="10" t="s">
        <v>712</v>
      </c>
    </row>
    <row r="7197" spans="30:32" x14ac:dyDescent="0.2">
      <c r="AD7197" s="11" t="s">
        <v>12646</v>
      </c>
      <c r="AE7197" s="10" t="s">
        <v>12647</v>
      </c>
      <c r="AF7197" s="10" t="s">
        <v>712</v>
      </c>
    </row>
    <row r="7198" spans="30:32" x14ac:dyDescent="0.2">
      <c r="AD7198" s="11" t="s">
        <v>12648</v>
      </c>
      <c r="AE7198" s="10" t="s">
        <v>6201</v>
      </c>
      <c r="AF7198" s="10" t="s">
        <v>712</v>
      </c>
    </row>
    <row r="7199" spans="30:32" x14ac:dyDescent="0.2">
      <c r="AD7199" s="11" t="s">
        <v>12649</v>
      </c>
      <c r="AE7199" s="10" t="s">
        <v>12650</v>
      </c>
      <c r="AF7199" s="10" t="s">
        <v>712</v>
      </c>
    </row>
    <row r="7200" spans="30:32" x14ac:dyDescent="0.2">
      <c r="AD7200" s="11" t="s">
        <v>12651</v>
      </c>
      <c r="AE7200" s="10" t="s">
        <v>12652</v>
      </c>
      <c r="AF7200" s="10" t="s">
        <v>712</v>
      </c>
    </row>
    <row r="7201" spans="30:32" x14ac:dyDescent="0.2">
      <c r="AD7201" s="11" t="s">
        <v>12653</v>
      </c>
      <c r="AE7201" s="10" t="s">
        <v>12654</v>
      </c>
      <c r="AF7201" s="10" t="s">
        <v>712</v>
      </c>
    </row>
    <row r="7202" spans="30:32" x14ac:dyDescent="0.2">
      <c r="AD7202" s="11" t="s">
        <v>12655</v>
      </c>
      <c r="AE7202" s="10" t="s">
        <v>12656</v>
      </c>
      <c r="AF7202" s="10" t="s">
        <v>712</v>
      </c>
    </row>
    <row r="7203" spans="30:32" x14ac:dyDescent="0.2">
      <c r="AD7203" s="11" t="s">
        <v>12657</v>
      </c>
      <c r="AE7203" s="10" t="s">
        <v>9603</v>
      </c>
      <c r="AF7203" s="10" t="s">
        <v>712</v>
      </c>
    </row>
    <row r="7204" spans="30:32" x14ac:dyDescent="0.2">
      <c r="AD7204" s="11" t="s">
        <v>12658</v>
      </c>
      <c r="AE7204" s="10" t="s">
        <v>12659</v>
      </c>
      <c r="AF7204" s="10" t="s">
        <v>712</v>
      </c>
    </row>
    <row r="7205" spans="30:32" x14ac:dyDescent="0.2">
      <c r="AD7205" s="11" t="s">
        <v>12660</v>
      </c>
      <c r="AE7205" s="10" t="s">
        <v>12661</v>
      </c>
      <c r="AF7205" s="10" t="s">
        <v>712</v>
      </c>
    </row>
    <row r="7206" spans="30:32" x14ac:dyDescent="0.2">
      <c r="AD7206" s="11" t="s">
        <v>12662</v>
      </c>
      <c r="AE7206" s="10" t="s">
        <v>12663</v>
      </c>
      <c r="AF7206" s="10" t="s">
        <v>712</v>
      </c>
    </row>
    <row r="7207" spans="30:32" x14ac:dyDescent="0.2">
      <c r="AD7207" s="11" t="s">
        <v>12664</v>
      </c>
      <c r="AE7207" s="10" t="s">
        <v>1555</v>
      </c>
      <c r="AF7207" s="10" t="s">
        <v>712</v>
      </c>
    </row>
    <row r="7208" spans="30:32" x14ac:dyDescent="0.2">
      <c r="AD7208" s="11" t="s">
        <v>12665</v>
      </c>
      <c r="AE7208" s="10" t="s">
        <v>12666</v>
      </c>
      <c r="AF7208" s="10" t="s">
        <v>712</v>
      </c>
    </row>
    <row r="7209" spans="30:32" x14ac:dyDescent="0.2">
      <c r="AD7209" s="11" t="s">
        <v>12667</v>
      </c>
      <c r="AE7209" s="10" t="s">
        <v>12668</v>
      </c>
      <c r="AF7209" s="10" t="s">
        <v>712</v>
      </c>
    </row>
    <row r="7210" spans="30:32" x14ac:dyDescent="0.2">
      <c r="AD7210" s="11" t="s">
        <v>12669</v>
      </c>
      <c r="AE7210" s="10" t="s">
        <v>12670</v>
      </c>
      <c r="AF7210" s="10" t="s">
        <v>712</v>
      </c>
    </row>
    <row r="7211" spans="30:32" x14ac:dyDescent="0.2">
      <c r="AD7211" s="11" t="s">
        <v>12671</v>
      </c>
      <c r="AE7211" s="10" t="s">
        <v>12672</v>
      </c>
      <c r="AF7211" s="10" t="s">
        <v>712</v>
      </c>
    </row>
    <row r="7212" spans="30:32" x14ac:dyDescent="0.2">
      <c r="AD7212" s="11" t="s">
        <v>12673</v>
      </c>
      <c r="AE7212" s="10" t="s">
        <v>12674</v>
      </c>
      <c r="AF7212" s="10" t="s">
        <v>712</v>
      </c>
    </row>
    <row r="7213" spans="30:32" x14ac:dyDescent="0.2">
      <c r="AD7213" s="11" t="s">
        <v>12675</v>
      </c>
      <c r="AE7213" s="10" t="s">
        <v>12676</v>
      </c>
      <c r="AF7213" s="10" t="s">
        <v>712</v>
      </c>
    </row>
    <row r="7214" spans="30:32" x14ac:dyDescent="0.2">
      <c r="AD7214" s="11" t="s">
        <v>12677</v>
      </c>
      <c r="AE7214" s="10" t="s">
        <v>12678</v>
      </c>
      <c r="AF7214" s="10" t="s">
        <v>712</v>
      </c>
    </row>
    <row r="7215" spans="30:32" x14ac:dyDescent="0.2">
      <c r="AD7215" s="11" t="s">
        <v>12679</v>
      </c>
      <c r="AE7215" s="10" t="s">
        <v>12680</v>
      </c>
      <c r="AF7215" s="10" t="s">
        <v>712</v>
      </c>
    </row>
    <row r="7216" spans="30:32" x14ac:dyDescent="0.2">
      <c r="AD7216" s="11" t="s">
        <v>12681</v>
      </c>
      <c r="AE7216" s="10" t="s">
        <v>12682</v>
      </c>
      <c r="AF7216" s="10" t="s">
        <v>712</v>
      </c>
    </row>
    <row r="7217" spans="30:32" x14ac:dyDescent="0.2">
      <c r="AD7217" s="11" t="s">
        <v>12683</v>
      </c>
      <c r="AE7217" s="10" t="s">
        <v>12684</v>
      </c>
      <c r="AF7217" s="10" t="s">
        <v>712</v>
      </c>
    </row>
    <row r="7218" spans="30:32" x14ac:dyDescent="0.2">
      <c r="AD7218" s="11" t="s">
        <v>12685</v>
      </c>
      <c r="AE7218" s="10" t="s">
        <v>12686</v>
      </c>
      <c r="AF7218" s="10" t="s">
        <v>712</v>
      </c>
    </row>
    <row r="7219" spans="30:32" x14ac:dyDescent="0.2">
      <c r="AD7219" s="11" t="s">
        <v>12687</v>
      </c>
      <c r="AE7219" s="10" t="s">
        <v>12688</v>
      </c>
      <c r="AF7219" s="10" t="s">
        <v>712</v>
      </c>
    </row>
    <row r="7220" spans="30:32" x14ac:dyDescent="0.2">
      <c r="AD7220" s="11" t="s">
        <v>12689</v>
      </c>
      <c r="AE7220" s="10" t="s">
        <v>12690</v>
      </c>
      <c r="AF7220" s="10" t="s">
        <v>712</v>
      </c>
    </row>
    <row r="7221" spans="30:32" x14ac:dyDescent="0.2">
      <c r="AD7221" s="11" t="s">
        <v>12691</v>
      </c>
      <c r="AE7221" s="10" t="s">
        <v>12692</v>
      </c>
      <c r="AF7221" s="10" t="s">
        <v>712</v>
      </c>
    </row>
    <row r="7222" spans="30:32" x14ac:dyDescent="0.2">
      <c r="AD7222" s="11" t="s">
        <v>12693</v>
      </c>
      <c r="AE7222" s="10" t="s">
        <v>12694</v>
      </c>
      <c r="AF7222" s="10" t="s">
        <v>712</v>
      </c>
    </row>
    <row r="7223" spans="30:32" x14ac:dyDescent="0.2">
      <c r="AD7223" s="11" t="s">
        <v>12695</v>
      </c>
      <c r="AE7223" s="10" t="s">
        <v>12696</v>
      </c>
      <c r="AF7223" s="10" t="s">
        <v>712</v>
      </c>
    </row>
    <row r="7224" spans="30:32" x14ac:dyDescent="0.2">
      <c r="AD7224" s="11" t="s">
        <v>12697</v>
      </c>
      <c r="AE7224" s="10" t="s">
        <v>12698</v>
      </c>
      <c r="AF7224" s="10" t="s">
        <v>712</v>
      </c>
    </row>
    <row r="7225" spans="30:32" x14ac:dyDescent="0.2">
      <c r="AD7225" s="11" t="s">
        <v>12699</v>
      </c>
      <c r="AE7225" s="10" t="s">
        <v>12700</v>
      </c>
      <c r="AF7225" s="10" t="s">
        <v>712</v>
      </c>
    </row>
    <row r="7226" spans="30:32" x14ac:dyDescent="0.2">
      <c r="AD7226" s="11" t="s">
        <v>12701</v>
      </c>
      <c r="AE7226" s="10" t="s">
        <v>12702</v>
      </c>
      <c r="AF7226" s="10" t="s">
        <v>712</v>
      </c>
    </row>
    <row r="7227" spans="30:32" x14ac:dyDescent="0.2">
      <c r="AD7227" s="11" t="s">
        <v>12703</v>
      </c>
      <c r="AE7227" s="10" t="s">
        <v>12704</v>
      </c>
      <c r="AF7227" s="10" t="s">
        <v>712</v>
      </c>
    </row>
    <row r="7228" spans="30:32" x14ac:dyDescent="0.2">
      <c r="AD7228" s="11" t="s">
        <v>12705</v>
      </c>
      <c r="AE7228" s="10" t="s">
        <v>12706</v>
      </c>
      <c r="AF7228" s="10" t="s">
        <v>712</v>
      </c>
    </row>
    <row r="7229" spans="30:32" x14ac:dyDescent="0.2">
      <c r="AD7229" s="11" t="s">
        <v>12707</v>
      </c>
      <c r="AE7229" s="10" t="s">
        <v>12708</v>
      </c>
      <c r="AF7229" s="10" t="s">
        <v>712</v>
      </c>
    </row>
    <row r="7230" spans="30:32" x14ac:dyDescent="0.2">
      <c r="AD7230" s="11" t="s">
        <v>12709</v>
      </c>
      <c r="AE7230" s="10" t="s">
        <v>12710</v>
      </c>
      <c r="AF7230" s="10" t="s">
        <v>712</v>
      </c>
    </row>
    <row r="7231" spans="30:32" x14ac:dyDescent="0.2">
      <c r="AD7231" s="11" t="s">
        <v>12711</v>
      </c>
      <c r="AE7231" s="10" t="s">
        <v>12712</v>
      </c>
      <c r="AF7231" s="10" t="s">
        <v>712</v>
      </c>
    </row>
    <row r="7232" spans="30:32" x14ac:dyDescent="0.2">
      <c r="AD7232" s="11" t="s">
        <v>12713</v>
      </c>
      <c r="AE7232" s="10" t="s">
        <v>6229</v>
      </c>
      <c r="AF7232" s="10" t="s">
        <v>712</v>
      </c>
    </row>
    <row r="7233" spans="30:32" x14ac:dyDescent="0.2">
      <c r="AD7233" s="11" t="s">
        <v>12714</v>
      </c>
      <c r="AE7233" s="10" t="s">
        <v>12715</v>
      </c>
      <c r="AF7233" s="10" t="s">
        <v>712</v>
      </c>
    </row>
    <row r="7234" spans="30:32" x14ac:dyDescent="0.2">
      <c r="AD7234" s="11" t="s">
        <v>12716</v>
      </c>
      <c r="AE7234" s="10" t="s">
        <v>2712</v>
      </c>
      <c r="AF7234" s="10" t="s">
        <v>712</v>
      </c>
    </row>
    <row r="7235" spans="30:32" x14ac:dyDescent="0.2">
      <c r="AD7235" s="11" t="s">
        <v>12717</v>
      </c>
      <c r="AE7235" s="10" t="s">
        <v>12718</v>
      </c>
      <c r="AF7235" s="10" t="s">
        <v>712</v>
      </c>
    </row>
    <row r="7236" spans="30:32" x14ac:dyDescent="0.2">
      <c r="AD7236" s="11" t="s">
        <v>12719</v>
      </c>
      <c r="AE7236" s="10" t="s">
        <v>12720</v>
      </c>
      <c r="AF7236" s="10" t="s">
        <v>712</v>
      </c>
    </row>
    <row r="7237" spans="30:32" x14ac:dyDescent="0.2">
      <c r="AD7237" s="11" t="s">
        <v>12721</v>
      </c>
      <c r="AE7237" s="10" t="s">
        <v>4360</v>
      </c>
      <c r="AF7237" s="10" t="s">
        <v>712</v>
      </c>
    </row>
    <row r="7238" spans="30:32" x14ac:dyDescent="0.2">
      <c r="AD7238" s="11" t="s">
        <v>12722</v>
      </c>
      <c r="AE7238" s="10" t="s">
        <v>12723</v>
      </c>
      <c r="AF7238" s="10" t="s">
        <v>712</v>
      </c>
    </row>
    <row r="7239" spans="30:32" x14ac:dyDescent="0.2">
      <c r="AD7239" s="11" t="s">
        <v>12724</v>
      </c>
      <c r="AE7239" s="10" t="s">
        <v>12725</v>
      </c>
      <c r="AF7239" s="10" t="s">
        <v>712</v>
      </c>
    </row>
    <row r="7240" spans="30:32" x14ac:dyDescent="0.2">
      <c r="AD7240" s="11" t="s">
        <v>12726</v>
      </c>
      <c r="AE7240" s="10" t="s">
        <v>12727</v>
      </c>
      <c r="AF7240" s="10" t="s">
        <v>712</v>
      </c>
    </row>
    <row r="7241" spans="30:32" x14ac:dyDescent="0.2">
      <c r="AD7241" s="11" t="s">
        <v>12728</v>
      </c>
      <c r="AE7241" s="10" t="s">
        <v>12729</v>
      </c>
      <c r="AF7241" s="10" t="s">
        <v>712</v>
      </c>
    </row>
    <row r="7242" spans="30:32" x14ac:dyDescent="0.2">
      <c r="AD7242" s="11" t="s">
        <v>12730</v>
      </c>
      <c r="AE7242" s="10" t="s">
        <v>12731</v>
      </c>
      <c r="AF7242" s="10" t="s">
        <v>712</v>
      </c>
    </row>
    <row r="7243" spans="30:32" x14ac:dyDescent="0.2">
      <c r="AD7243" s="11" t="s">
        <v>12732</v>
      </c>
      <c r="AE7243" s="10" t="s">
        <v>12733</v>
      </c>
      <c r="AF7243" s="10" t="s">
        <v>712</v>
      </c>
    </row>
    <row r="7244" spans="30:32" x14ac:dyDescent="0.2">
      <c r="AD7244" s="11" t="s">
        <v>12734</v>
      </c>
      <c r="AE7244" s="10" t="s">
        <v>12735</v>
      </c>
      <c r="AF7244" s="10" t="s">
        <v>712</v>
      </c>
    </row>
    <row r="7245" spans="30:32" x14ac:dyDescent="0.2">
      <c r="AD7245" s="11" t="s">
        <v>12736</v>
      </c>
      <c r="AE7245" s="10" t="s">
        <v>12737</v>
      </c>
      <c r="AF7245" s="10" t="s">
        <v>712</v>
      </c>
    </row>
    <row r="7246" spans="30:32" x14ac:dyDescent="0.2">
      <c r="AD7246" s="11" t="s">
        <v>12738</v>
      </c>
      <c r="AE7246" s="10" t="s">
        <v>12739</v>
      </c>
      <c r="AF7246" s="10" t="s">
        <v>712</v>
      </c>
    </row>
    <row r="7247" spans="30:32" x14ac:dyDescent="0.2">
      <c r="AD7247" s="11" t="s">
        <v>12740</v>
      </c>
      <c r="AE7247" s="10" t="s">
        <v>12741</v>
      </c>
      <c r="AF7247" s="10" t="s">
        <v>712</v>
      </c>
    </row>
    <row r="7248" spans="30:32" x14ac:dyDescent="0.2">
      <c r="AD7248" s="11" t="s">
        <v>12742</v>
      </c>
      <c r="AE7248" s="10" t="s">
        <v>12743</v>
      </c>
      <c r="AF7248" s="10" t="s">
        <v>712</v>
      </c>
    </row>
    <row r="7249" spans="30:32" x14ac:dyDescent="0.2">
      <c r="AD7249" s="11" t="s">
        <v>12744</v>
      </c>
      <c r="AE7249" s="10" t="s">
        <v>12745</v>
      </c>
      <c r="AF7249" s="10" t="s">
        <v>712</v>
      </c>
    </row>
    <row r="7250" spans="30:32" x14ac:dyDescent="0.2">
      <c r="AD7250" s="11" t="s">
        <v>12746</v>
      </c>
      <c r="AE7250" s="10" t="s">
        <v>12747</v>
      </c>
      <c r="AF7250" s="10" t="s">
        <v>712</v>
      </c>
    </row>
    <row r="7251" spans="30:32" x14ac:dyDescent="0.2">
      <c r="AD7251" s="11" t="s">
        <v>12748</v>
      </c>
      <c r="AE7251" s="10" t="s">
        <v>12749</v>
      </c>
      <c r="AF7251" s="10" t="s">
        <v>712</v>
      </c>
    </row>
    <row r="7252" spans="30:32" x14ac:dyDescent="0.2">
      <c r="AD7252" s="11" t="s">
        <v>12750</v>
      </c>
      <c r="AE7252" s="10" t="s">
        <v>12751</v>
      </c>
      <c r="AF7252" s="10" t="s">
        <v>712</v>
      </c>
    </row>
    <row r="7253" spans="30:32" x14ac:dyDescent="0.2">
      <c r="AD7253" s="11" t="s">
        <v>12752</v>
      </c>
      <c r="AE7253" s="10" t="s">
        <v>2725</v>
      </c>
      <c r="AF7253" s="10" t="s">
        <v>712</v>
      </c>
    </row>
    <row r="7254" spans="30:32" x14ac:dyDescent="0.2">
      <c r="AD7254" s="11" t="s">
        <v>12753</v>
      </c>
      <c r="AE7254" s="10" t="s">
        <v>12754</v>
      </c>
      <c r="AF7254" s="10" t="s">
        <v>712</v>
      </c>
    </row>
    <row r="7255" spans="30:32" x14ac:dyDescent="0.2">
      <c r="AD7255" s="11" t="s">
        <v>12755</v>
      </c>
      <c r="AE7255" s="10" t="s">
        <v>12756</v>
      </c>
      <c r="AF7255" s="10" t="s">
        <v>712</v>
      </c>
    </row>
    <row r="7256" spans="30:32" x14ac:dyDescent="0.2">
      <c r="AD7256" s="11" t="s">
        <v>12757</v>
      </c>
      <c r="AE7256" s="10" t="s">
        <v>12758</v>
      </c>
      <c r="AF7256" s="10" t="s">
        <v>712</v>
      </c>
    </row>
    <row r="7257" spans="30:32" x14ac:dyDescent="0.2">
      <c r="AD7257" s="11" t="s">
        <v>12759</v>
      </c>
      <c r="AE7257" s="10" t="s">
        <v>12760</v>
      </c>
      <c r="AF7257" s="10" t="s">
        <v>712</v>
      </c>
    </row>
    <row r="7258" spans="30:32" x14ac:dyDescent="0.2">
      <c r="AD7258" s="11" t="s">
        <v>12761</v>
      </c>
      <c r="AE7258" s="10" t="s">
        <v>12762</v>
      </c>
      <c r="AF7258" s="10" t="s">
        <v>712</v>
      </c>
    </row>
    <row r="7259" spans="30:32" x14ac:dyDescent="0.2">
      <c r="AD7259" s="11" t="s">
        <v>12763</v>
      </c>
      <c r="AE7259" s="10" t="s">
        <v>12764</v>
      </c>
      <c r="AF7259" s="10" t="s">
        <v>712</v>
      </c>
    </row>
    <row r="7260" spans="30:32" x14ac:dyDescent="0.2">
      <c r="AD7260" s="11" t="s">
        <v>12765</v>
      </c>
      <c r="AE7260" s="10" t="s">
        <v>12766</v>
      </c>
      <c r="AF7260" s="10" t="s">
        <v>712</v>
      </c>
    </row>
    <row r="7261" spans="30:32" x14ac:dyDescent="0.2">
      <c r="AD7261" s="11" t="s">
        <v>12767</v>
      </c>
      <c r="AE7261" s="10" t="s">
        <v>12768</v>
      </c>
      <c r="AF7261" s="10" t="s">
        <v>712</v>
      </c>
    </row>
    <row r="7262" spans="30:32" x14ac:dyDescent="0.2">
      <c r="AD7262" s="11" t="s">
        <v>12769</v>
      </c>
      <c r="AE7262" s="10" t="s">
        <v>12770</v>
      </c>
      <c r="AF7262" s="10" t="s">
        <v>712</v>
      </c>
    </row>
    <row r="7263" spans="30:32" x14ac:dyDescent="0.2">
      <c r="AD7263" s="11" t="s">
        <v>12771</v>
      </c>
      <c r="AE7263" s="10" t="s">
        <v>12772</v>
      </c>
      <c r="AF7263" s="10" t="s">
        <v>712</v>
      </c>
    </row>
    <row r="7264" spans="30:32" x14ac:dyDescent="0.2">
      <c r="AD7264" s="11" t="s">
        <v>12773</v>
      </c>
      <c r="AE7264" s="10" t="s">
        <v>12774</v>
      </c>
      <c r="AF7264" s="10" t="s">
        <v>712</v>
      </c>
    </row>
    <row r="7265" spans="30:32" x14ac:dyDescent="0.2">
      <c r="AD7265" s="11" t="s">
        <v>12775</v>
      </c>
      <c r="AE7265" s="10" t="s">
        <v>12776</v>
      </c>
      <c r="AF7265" s="10" t="s">
        <v>712</v>
      </c>
    </row>
    <row r="7266" spans="30:32" x14ac:dyDescent="0.2">
      <c r="AD7266" s="11" t="s">
        <v>12777</v>
      </c>
      <c r="AE7266" s="10" t="s">
        <v>12778</v>
      </c>
      <c r="AF7266" s="10" t="s">
        <v>712</v>
      </c>
    </row>
    <row r="7267" spans="30:32" x14ac:dyDescent="0.2">
      <c r="AD7267" s="11" t="s">
        <v>12779</v>
      </c>
      <c r="AE7267" s="10" t="s">
        <v>12780</v>
      </c>
      <c r="AF7267" s="10" t="s">
        <v>712</v>
      </c>
    </row>
    <row r="7268" spans="30:32" x14ac:dyDescent="0.2">
      <c r="AD7268" s="11" t="s">
        <v>12781</v>
      </c>
      <c r="AE7268" s="10" t="s">
        <v>12782</v>
      </c>
      <c r="AF7268" s="10" t="s">
        <v>712</v>
      </c>
    </row>
    <row r="7269" spans="30:32" x14ac:dyDescent="0.2">
      <c r="AD7269" s="11" t="s">
        <v>12783</v>
      </c>
      <c r="AE7269" s="10" t="s">
        <v>12784</v>
      </c>
      <c r="AF7269" s="10" t="s">
        <v>712</v>
      </c>
    </row>
    <row r="7270" spans="30:32" x14ac:dyDescent="0.2">
      <c r="AD7270" s="11" t="s">
        <v>12785</v>
      </c>
      <c r="AE7270" s="10" t="s">
        <v>12786</v>
      </c>
      <c r="AF7270" s="10" t="s">
        <v>712</v>
      </c>
    </row>
    <row r="7271" spans="30:32" x14ac:dyDescent="0.2">
      <c r="AD7271" s="11" t="s">
        <v>12787</v>
      </c>
      <c r="AE7271" s="10" t="s">
        <v>6275</v>
      </c>
      <c r="AF7271" s="10" t="s">
        <v>712</v>
      </c>
    </row>
    <row r="7272" spans="30:32" x14ac:dyDescent="0.2">
      <c r="AD7272" s="11" t="s">
        <v>12788</v>
      </c>
      <c r="AE7272" s="10" t="s">
        <v>2760</v>
      </c>
      <c r="AF7272" s="10" t="s">
        <v>712</v>
      </c>
    </row>
    <row r="7273" spans="30:32" x14ac:dyDescent="0.2">
      <c r="AD7273" s="11" t="s">
        <v>12789</v>
      </c>
      <c r="AE7273" s="10" t="s">
        <v>12790</v>
      </c>
      <c r="AF7273" s="10" t="s">
        <v>712</v>
      </c>
    </row>
    <row r="7274" spans="30:32" x14ac:dyDescent="0.2">
      <c r="AD7274" s="11" t="s">
        <v>12791</v>
      </c>
      <c r="AE7274" s="10" t="s">
        <v>9646</v>
      </c>
      <c r="AF7274" s="10" t="s">
        <v>712</v>
      </c>
    </row>
    <row r="7275" spans="30:32" x14ac:dyDescent="0.2">
      <c r="AD7275" s="11" t="s">
        <v>12792</v>
      </c>
      <c r="AE7275" s="10" t="s">
        <v>12793</v>
      </c>
      <c r="AF7275" s="10" t="s">
        <v>712</v>
      </c>
    </row>
    <row r="7276" spans="30:32" x14ac:dyDescent="0.2">
      <c r="AD7276" s="11" t="s">
        <v>12794</v>
      </c>
      <c r="AE7276" s="10" t="s">
        <v>12795</v>
      </c>
      <c r="AF7276" s="10" t="s">
        <v>712</v>
      </c>
    </row>
    <row r="7277" spans="30:32" x14ac:dyDescent="0.2">
      <c r="AD7277" s="11" t="s">
        <v>12796</v>
      </c>
      <c r="AE7277" s="10" t="s">
        <v>12797</v>
      </c>
      <c r="AF7277" s="10" t="s">
        <v>712</v>
      </c>
    </row>
    <row r="7278" spans="30:32" x14ac:dyDescent="0.2">
      <c r="AD7278" s="11" t="s">
        <v>12798</v>
      </c>
      <c r="AE7278" s="10" t="s">
        <v>12799</v>
      </c>
      <c r="AF7278" s="10" t="s">
        <v>712</v>
      </c>
    </row>
    <row r="7279" spans="30:32" x14ac:dyDescent="0.2">
      <c r="AD7279" s="11" t="s">
        <v>12800</v>
      </c>
      <c r="AE7279" s="10" t="s">
        <v>12801</v>
      </c>
      <c r="AF7279" s="10" t="s">
        <v>712</v>
      </c>
    </row>
    <row r="7280" spans="30:32" x14ac:dyDescent="0.2">
      <c r="AD7280" s="11" t="s">
        <v>12802</v>
      </c>
      <c r="AE7280" s="10" t="s">
        <v>9653</v>
      </c>
      <c r="AF7280" s="10" t="s">
        <v>712</v>
      </c>
    </row>
    <row r="7281" spans="30:32" x14ac:dyDescent="0.2">
      <c r="AD7281" s="11" t="s">
        <v>12803</v>
      </c>
      <c r="AE7281" s="10" t="s">
        <v>12804</v>
      </c>
      <c r="AF7281" s="10" t="s">
        <v>712</v>
      </c>
    </row>
    <row r="7282" spans="30:32" x14ac:dyDescent="0.2">
      <c r="AD7282" s="11" t="s">
        <v>12805</v>
      </c>
      <c r="AE7282" s="10" t="s">
        <v>12806</v>
      </c>
      <c r="AF7282" s="10" t="s">
        <v>712</v>
      </c>
    </row>
    <row r="7283" spans="30:32" x14ac:dyDescent="0.2">
      <c r="AD7283" s="11" t="s">
        <v>12807</v>
      </c>
      <c r="AE7283" s="10" t="s">
        <v>2784</v>
      </c>
      <c r="AF7283" s="10" t="s">
        <v>712</v>
      </c>
    </row>
    <row r="7284" spans="30:32" x14ac:dyDescent="0.2">
      <c r="AD7284" s="11" t="s">
        <v>12808</v>
      </c>
      <c r="AE7284" s="10" t="s">
        <v>12809</v>
      </c>
      <c r="AF7284" s="10" t="s">
        <v>712</v>
      </c>
    </row>
    <row r="7285" spans="30:32" x14ac:dyDescent="0.2">
      <c r="AD7285" s="11" t="s">
        <v>12810</v>
      </c>
      <c r="AE7285" s="10" t="s">
        <v>12811</v>
      </c>
      <c r="AF7285" s="10" t="s">
        <v>712</v>
      </c>
    </row>
    <row r="7286" spans="30:32" x14ac:dyDescent="0.2">
      <c r="AD7286" s="11" t="s">
        <v>12812</v>
      </c>
      <c r="AE7286" s="10" t="s">
        <v>1137</v>
      </c>
      <c r="AF7286" s="10" t="s">
        <v>712</v>
      </c>
    </row>
    <row r="7287" spans="30:32" x14ac:dyDescent="0.2">
      <c r="AD7287" s="11" t="s">
        <v>12813</v>
      </c>
      <c r="AE7287" s="10" t="s">
        <v>4422</v>
      </c>
      <c r="AF7287" s="10" t="s">
        <v>712</v>
      </c>
    </row>
    <row r="7288" spans="30:32" x14ac:dyDescent="0.2">
      <c r="AD7288" s="11" t="s">
        <v>12814</v>
      </c>
      <c r="AE7288" s="10" t="s">
        <v>12815</v>
      </c>
      <c r="AF7288" s="10" t="s">
        <v>712</v>
      </c>
    </row>
    <row r="7289" spans="30:32" x14ac:dyDescent="0.2">
      <c r="AD7289" s="11" t="s">
        <v>12816</v>
      </c>
      <c r="AE7289" s="10" t="s">
        <v>8229</v>
      </c>
      <c r="AF7289" s="10" t="s">
        <v>712</v>
      </c>
    </row>
    <row r="7290" spans="30:32" x14ac:dyDescent="0.2">
      <c r="AD7290" s="11" t="s">
        <v>12817</v>
      </c>
      <c r="AE7290" s="10" t="s">
        <v>12818</v>
      </c>
      <c r="AF7290" s="10" t="s">
        <v>712</v>
      </c>
    </row>
    <row r="7291" spans="30:32" x14ac:dyDescent="0.2">
      <c r="AD7291" s="11" t="s">
        <v>12819</v>
      </c>
      <c r="AE7291" s="10" t="s">
        <v>12820</v>
      </c>
      <c r="AF7291" s="10" t="s">
        <v>712</v>
      </c>
    </row>
    <row r="7292" spans="30:32" x14ac:dyDescent="0.2">
      <c r="AD7292" s="11" t="s">
        <v>12821</v>
      </c>
      <c r="AE7292" s="10" t="s">
        <v>12822</v>
      </c>
      <c r="AF7292" s="10" t="s">
        <v>712</v>
      </c>
    </row>
    <row r="7293" spans="30:32" x14ac:dyDescent="0.2">
      <c r="AD7293" s="11" t="s">
        <v>12823</v>
      </c>
      <c r="AE7293" s="10" t="s">
        <v>12824</v>
      </c>
      <c r="AF7293" s="10" t="s">
        <v>712</v>
      </c>
    </row>
    <row r="7294" spans="30:32" x14ac:dyDescent="0.2">
      <c r="AD7294" s="11" t="s">
        <v>12825</v>
      </c>
      <c r="AE7294" s="10" t="s">
        <v>12826</v>
      </c>
      <c r="AF7294" s="10" t="s">
        <v>712</v>
      </c>
    </row>
    <row r="7295" spans="30:32" x14ac:dyDescent="0.2">
      <c r="AD7295" s="11" t="s">
        <v>12827</v>
      </c>
      <c r="AE7295" s="10" t="s">
        <v>12828</v>
      </c>
      <c r="AF7295" s="10" t="s">
        <v>712</v>
      </c>
    </row>
    <row r="7296" spans="30:32" x14ac:dyDescent="0.2">
      <c r="AD7296" s="11" t="s">
        <v>12829</v>
      </c>
      <c r="AE7296" s="10" t="s">
        <v>12828</v>
      </c>
      <c r="AF7296" s="10" t="s">
        <v>712</v>
      </c>
    </row>
    <row r="7297" spans="30:32" x14ac:dyDescent="0.2">
      <c r="AD7297" s="11" t="s">
        <v>12830</v>
      </c>
      <c r="AE7297" s="10" t="s">
        <v>12828</v>
      </c>
      <c r="AF7297" s="10" t="s">
        <v>712</v>
      </c>
    </row>
    <row r="7298" spans="30:32" x14ac:dyDescent="0.2">
      <c r="AD7298" s="11" t="s">
        <v>12831</v>
      </c>
      <c r="AE7298" s="10" t="s">
        <v>1925</v>
      </c>
      <c r="AF7298" s="10" t="s">
        <v>712</v>
      </c>
    </row>
    <row r="7299" spans="30:32" x14ac:dyDescent="0.2">
      <c r="AD7299" s="11" t="s">
        <v>12832</v>
      </c>
      <c r="AE7299" s="10" t="s">
        <v>12828</v>
      </c>
      <c r="AF7299" s="10" t="s">
        <v>712</v>
      </c>
    </row>
    <row r="7300" spans="30:32" x14ac:dyDescent="0.2">
      <c r="AD7300" s="11" t="s">
        <v>12833</v>
      </c>
      <c r="AE7300" s="10" t="s">
        <v>12828</v>
      </c>
      <c r="AF7300" s="10" t="s">
        <v>712</v>
      </c>
    </row>
    <row r="7301" spans="30:32" x14ac:dyDescent="0.2">
      <c r="AD7301" s="11" t="s">
        <v>12834</v>
      </c>
      <c r="AE7301" s="10" t="s">
        <v>12835</v>
      </c>
      <c r="AF7301" s="10" t="s">
        <v>712</v>
      </c>
    </row>
    <row r="7302" spans="30:32" x14ac:dyDescent="0.2">
      <c r="AD7302" s="11" t="s">
        <v>12836</v>
      </c>
      <c r="AE7302" s="10" t="s">
        <v>12837</v>
      </c>
      <c r="AF7302" s="10" t="s">
        <v>712</v>
      </c>
    </row>
    <row r="7303" spans="30:32" x14ac:dyDescent="0.2">
      <c r="AD7303" s="11" t="s">
        <v>12838</v>
      </c>
      <c r="AE7303" s="10" t="s">
        <v>12839</v>
      </c>
      <c r="AF7303" s="10" t="s">
        <v>712</v>
      </c>
    </row>
    <row r="7304" spans="30:32" x14ac:dyDescent="0.2">
      <c r="AD7304" s="11" t="s">
        <v>12840</v>
      </c>
      <c r="AE7304" s="10" t="s">
        <v>12828</v>
      </c>
      <c r="AF7304" s="10" t="s">
        <v>712</v>
      </c>
    </row>
    <row r="7305" spans="30:32" x14ac:dyDescent="0.2">
      <c r="AD7305" s="11" t="s">
        <v>12841</v>
      </c>
      <c r="AE7305" s="10" t="s">
        <v>12828</v>
      </c>
      <c r="AF7305" s="10" t="s">
        <v>712</v>
      </c>
    </row>
    <row r="7306" spans="30:32" x14ac:dyDescent="0.2">
      <c r="AD7306" s="11" t="s">
        <v>12842</v>
      </c>
      <c r="AE7306" s="10" t="s">
        <v>12828</v>
      </c>
      <c r="AF7306" s="10" t="s">
        <v>712</v>
      </c>
    </row>
    <row r="7307" spans="30:32" x14ac:dyDescent="0.2">
      <c r="AD7307" s="11" t="s">
        <v>12843</v>
      </c>
      <c r="AE7307" s="10" t="s">
        <v>12828</v>
      </c>
      <c r="AF7307" s="10" t="s">
        <v>712</v>
      </c>
    </row>
    <row r="7308" spans="30:32" x14ac:dyDescent="0.2">
      <c r="AD7308" s="11" t="s">
        <v>12844</v>
      </c>
      <c r="AE7308" s="10" t="s">
        <v>12828</v>
      </c>
      <c r="AF7308" s="10" t="s">
        <v>712</v>
      </c>
    </row>
    <row r="7309" spans="30:32" x14ac:dyDescent="0.2">
      <c r="AD7309" s="11" t="s">
        <v>12845</v>
      </c>
      <c r="AE7309" s="10" t="s">
        <v>12828</v>
      </c>
      <c r="AF7309" s="10" t="s">
        <v>712</v>
      </c>
    </row>
    <row r="7310" spans="30:32" x14ac:dyDescent="0.2">
      <c r="AD7310" s="11" t="s">
        <v>12846</v>
      </c>
      <c r="AE7310" s="10" t="s">
        <v>12828</v>
      </c>
      <c r="AF7310" s="10" t="s">
        <v>712</v>
      </c>
    </row>
    <row r="7311" spans="30:32" x14ac:dyDescent="0.2">
      <c r="AD7311" s="11" t="s">
        <v>12847</v>
      </c>
      <c r="AE7311" s="10" t="s">
        <v>12828</v>
      </c>
      <c r="AF7311" s="10" t="s">
        <v>712</v>
      </c>
    </row>
    <row r="7312" spans="30:32" x14ac:dyDescent="0.2">
      <c r="AD7312" s="11" t="s">
        <v>12848</v>
      </c>
      <c r="AE7312" s="10" t="s">
        <v>12828</v>
      </c>
      <c r="AF7312" s="10" t="s">
        <v>712</v>
      </c>
    </row>
    <row r="7313" spans="30:32" x14ac:dyDescent="0.2">
      <c r="AD7313" s="11" t="s">
        <v>12849</v>
      </c>
      <c r="AE7313" s="10" t="s">
        <v>12850</v>
      </c>
      <c r="AF7313" s="10" t="s">
        <v>712</v>
      </c>
    </row>
    <row r="7314" spans="30:32" x14ac:dyDescent="0.2">
      <c r="AD7314" s="11" t="s">
        <v>12851</v>
      </c>
      <c r="AE7314" s="10" t="s">
        <v>12850</v>
      </c>
      <c r="AF7314" s="10" t="s">
        <v>712</v>
      </c>
    </row>
    <row r="7315" spans="30:32" x14ac:dyDescent="0.2">
      <c r="AD7315" s="11" t="s">
        <v>12852</v>
      </c>
      <c r="AE7315" s="10" t="s">
        <v>12850</v>
      </c>
      <c r="AF7315" s="10" t="s">
        <v>712</v>
      </c>
    </row>
    <row r="7316" spans="30:32" x14ac:dyDescent="0.2">
      <c r="AD7316" s="11" t="s">
        <v>12853</v>
      </c>
      <c r="AE7316" s="10" t="s">
        <v>12850</v>
      </c>
      <c r="AF7316" s="10" t="s">
        <v>712</v>
      </c>
    </row>
    <row r="7317" spans="30:32" x14ac:dyDescent="0.2">
      <c r="AD7317" s="11" t="s">
        <v>12854</v>
      </c>
      <c r="AE7317" s="10" t="s">
        <v>3822</v>
      </c>
      <c r="AF7317" s="10" t="s">
        <v>712</v>
      </c>
    </row>
    <row r="7318" spans="30:32" x14ac:dyDescent="0.2">
      <c r="AD7318" s="11" t="s">
        <v>12855</v>
      </c>
      <c r="AE7318" s="10" t="s">
        <v>12856</v>
      </c>
      <c r="AF7318" s="10" t="s">
        <v>712</v>
      </c>
    </row>
    <row r="7319" spans="30:32" x14ac:dyDescent="0.2">
      <c r="AD7319" s="11" t="s">
        <v>12857</v>
      </c>
      <c r="AE7319" s="10" t="s">
        <v>12858</v>
      </c>
      <c r="AF7319" s="10" t="s">
        <v>712</v>
      </c>
    </row>
    <row r="7320" spans="30:32" x14ac:dyDescent="0.2">
      <c r="AD7320" s="11" t="s">
        <v>12859</v>
      </c>
      <c r="AE7320" s="10" t="s">
        <v>12860</v>
      </c>
      <c r="AF7320" s="10" t="s">
        <v>712</v>
      </c>
    </row>
    <row r="7321" spans="30:32" x14ac:dyDescent="0.2">
      <c r="AD7321" s="11" t="s">
        <v>12861</v>
      </c>
      <c r="AE7321" s="10" t="s">
        <v>12862</v>
      </c>
      <c r="AF7321" s="10" t="s">
        <v>712</v>
      </c>
    </row>
    <row r="7322" spans="30:32" x14ac:dyDescent="0.2">
      <c r="AD7322" s="11" t="s">
        <v>12863</v>
      </c>
      <c r="AE7322" s="10" t="s">
        <v>2810</v>
      </c>
      <c r="AF7322" s="10" t="s">
        <v>712</v>
      </c>
    </row>
    <row r="7323" spans="30:32" x14ac:dyDescent="0.2">
      <c r="AD7323" s="11" t="s">
        <v>12864</v>
      </c>
      <c r="AE7323" s="10" t="s">
        <v>12865</v>
      </c>
      <c r="AF7323" s="10" t="s">
        <v>712</v>
      </c>
    </row>
    <row r="7324" spans="30:32" x14ac:dyDescent="0.2">
      <c r="AD7324" s="11" t="s">
        <v>12866</v>
      </c>
      <c r="AE7324" s="10" t="s">
        <v>12867</v>
      </c>
      <c r="AF7324" s="10" t="s">
        <v>712</v>
      </c>
    </row>
    <row r="7325" spans="30:32" x14ac:dyDescent="0.2">
      <c r="AD7325" s="11" t="s">
        <v>12868</v>
      </c>
      <c r="AE7325" s="10" t="s">
        <v>12869</v>
      </c>
      <c r="AF7325" s="10" t="s">
        <v>712</v>
      </c>
    </row>
    <row r="7326" spans="30:32" x14ac:dyDescent="0.2">
      <c r="AD7326" s="11" t="s">
        <v>12870</v>
      </c>
      <c r="AE7326" s="10" t="s">
        <v>12871</v>
      </c>
      <c r="AF7326" s="10" t="s">
        <v>712</v>
      </c>
    </row>
    <row r="7327" spans="30:32" x14ac:dyDescent="0.2">
      <c r="AD7327" s="11" t="s">
        <v>12872</v>
      </c>
      <c r="AE7327" s="10" t="s">
        <v>12873</v>
      </c>
      <c r="AF7327" s="10" t="s">
        <v>712</v>
      </c>
    </row>
    <row r="7328" spans="30:32" x14ac:dyDescent="0.2">
      <c r="AD7328" s="11" t="s">
        <v>12874</v>
      </c>
      <c r="AE7328" s="10" t="s">
        <v>12875</v>
      </c>
      <c r="AF7328" s="10" t="s">
        <v>712</v>
      </c>
    </row>
    <row r="7329" spans="30:32" x14ac:dyDescent="0.2">
      <c r="AD7329" s="11" t="s">
        <v>12876</v>
      </c>
      <c r="AE7329" s="10" t="s">
        <v>12877</v>
      </c>
      <c r="AF7329" s="10" t="s">
        <v>712</v>
      </c>
    </row>
    <row r="7330" spans="30:32" x14ac:dyDescent="0.2">
      <c r="AD7330" s="11" t="s">
        <v>12878</v>
      </c>
      <c r="AE7330" s="10" t="s">
        <v>12879</v>
      </c>
      <c r="AF7330" s="10" t="s">
        <v>712</v>
      </c>
    </row>
    <row r="7331" spans="30:32" x14ac:dyDescent="0.2">
      <c r="AD7331" s="11" t="s">
        <v>12880</v>
      </c>
      <c r="AE7331" s="10" t="s">
        <v>1616</v>
      </c>
      <c r="AF7331" s="10" t="s">
        <v>712</v>
      </c>
    </row>
    <row r="7332" spans="30:32" x14ac:dyDescent="0.2">
      <c r="AD7332" s="11" t="s">
        <v>12881</v>
      </c>
      <c r="AE7332" s="10" t="s">
        <v>2831</v>
      </c>
      <c r="AF7332" s="10" t="s">
        <v>712</v>
      </c>
    </row>
    <row r="7333" spans="30:32" x14ac:dyDescent="0.2">
      <c r="AD7333" s="11" t="s">
        <v>12882</v>
      </c>
      <c r="AE7333" s="10" t="s">
        <v>2831</v>
      </c>
      <c r="AF7333" s="10" t="s">
        <v>712</v>
      </c>
    </row>
    <row r="7334" spans="30:32" x14ac:dyDescent="0.2">
      <c r="AD7334" s="11" t="s">
        <v>12883</v>
      </c>
      <c r="AE7334" s="10" t="s">
        <v>2831</v>
      </c>
      <c r="AF7334" s="10" t="s">
        <v>712</v>
      </c>
    </row>
    <row r="7335" spans="30:32" x14ac:dyDescent="0.2">
      <c r="AD7335" s="11" t="s">
        <v>12884</v>
      </c>
      <c r="AE7335" s="10" t="s">
        <v>2831</v>
      </c>
      <c r="AF7335" s="10" t="s">
        <v>712</v>
      </c>
    </row>
    <row r="7336" spans="30:32" x14ac:dyDescent="0.2">
      <c r="AD7336" s="11" t="s">
        <v>12885</v>
      </c>
      <c r="AE7336" s="10" t="s">
        <v>2831</v>
      </c>
      <c r="AF7336" s="10" t="s">
        <v>712</v>
      </c>
    </row>
    <row r="7337" spans="30:32" x14ac:dyDescent="0.2">
      <c r="AD7337" s="11" t="s">
        <v>12886</v>
      </c>
      <c r="AE7337" s="10" t="s">
        <v>2831</v>
      </c>
      <c r="AF7337" s="10" t="s">
        <v>712</v>
      </c>
    </row>
    <row r="7338" spans="30:32" x14ac:dyDescent="0.2">
      <c r="AD7338" s="11" t="s">
        <v>12887</v>
      </c>
      <c r="AE7338" s="10" t="s">
        <v>2831</v>
      </c>
      <c r="AF7338" s="10" t="s">
        <v>712</v>
      </c>
    </row>
    <row r="7339" spans="30:32" x14ac:dyDescent="0.2">
      <c r="AD7339" s="11" t="s">
        <v>12888</v>
      </c>
      <c r="AE7339" s="10" t="s">
        <v>2831</v>
      </c>
      <c r="AF7339" s="10" t="s">
        <v>712</v>
      </c>
    </row>
    <row r="7340" spans="30:32" x14ac:dyDescent="0.2">
      <c r="AD7340" s="11" t="s">
        <v>12889</v>
      </c>
      <c r="AE7340" s="10" t="s">
        <v>2831</v>
      </c>
      <c r="AF7340" s="10" t="s">
        <v>712</v>
      </c>
    </row>
    <row r="7341" spans="30:32" x14ac:dyDescent="0.2">
      <c r="AD7341" s="11" t="s">
        <v>12890</v>
      </c>
      <c r="AE7341" s="10" t="s">
        <v>12891</v>
      </c>
      <c r="AF7341" s="10" t="s">
        <v>712</v>
      </c>
    </row>
    <row r="7342" spans="30:32" x14ac:dyDescent="0.2">
      <c r="AD7342" s="11" t="s">
        <v>12892</v>
      </c>
      <c r="AE7342" s="10" t="s">
        <v>12893</v>
      </c>
      <c r="AF7342" s="10" t="s">
        <v>712</v>
      </c>
    </row>
    <row r="7343" spans="30:32" x14ac:dyDescent="0.2">
      <c r="AD7343" s="11" t="s">
        <v>12894</v>
      </c>
      <c r="AE7343" s="10" t="s">
        <v>12895</v>
      </c>
      <c r="AF7343" s="10" t="s">
        <v>712</v>
      </c>
    </row>
    <row r="7344" spans="30:32" x14ac:dyDescent="0.2">
      <c r="AD7344" s="11" t="s">
        <v>12896</v>
      </c>
      <c r="AE7344" s="10" t="s">
        <v>12897</v>
      </c>
      <c r="AF7344" s="10" t="s">
        <v>712</v>
      </c>
    </row>
    <row r="7345" spans="30:32" x14ac:dyDescent="0.2">
      <c r="AD7345" s="11" t="s">
        <v>12898</v>
      </c>
      <c r="AE7345" s="10" t="s">
        <v>12899</v>
      </c>
      <c r="AF7345" s="10" t="s">
        <v>712</v>
      </c>
    </row>
    <row r="7346" spans="30:32" x14ac:dyDescent="0.2">
      <c r="AD7346" s="11" t="s">
        <v>12900</v>
      </c>
      <c r="AE7346" s="10" t="s">
        <v>12901</v>
      </c>
      <c r="AF7346" s="10" t="s">
        <v>712</v>
      </c>
    </row>
    <row r="7347" spans="30:32" x14ac:dyDescent="0.2">
      <c r="AD7347" s="11" t="s">
        <v>12902</v>
      </c>
      <c r="AE7347" s="10" t="s">
        <v>1227</v>
      </c>
      <c r="AF7347" s="10" t="s">
        <v>712</v>
      </c>
    </row>
    <row r="7348" spans="30:32" x14ac:dyDescent="0.2">
      <c r="AD7348" s="11" t="s">
        <v>12903</v>
      </c>
      <c r="AE7348" s="10" t="s">
        <v>12904</v>
      </c>
      <c r="AF7348" s="10" t="s">
        <v>712</v>
      </c>
    </row>
    <row r="7349" spans="30:32" x14ac:dyDescent="0.2">
      <c r="AD7349" s="11" t="s">
        <v>12905</v>
      </c>
      <c r="AE7349" s="10" t="s">
        <v>12906</v>
      </c>
      <c r="AF7349" s="10" t="s">
        <v>712</v>
      </c>
    </row>
    <row r="7350" spans="30:32" x14ac:dyDescent="0.2">
      <c r="AD7350" s="11" t="s">
        <v>12907</v>
      </c>
      <c r="AE7350" s="10" t="s">
        <v>12908</v>
      </c>
      <c r="AF7350" s="10" t="s">
        <v>712</v>
      </c>
    </row>
    <row r="7351" spans="30:32" x14ac:dyDescent="0.2">
      <c r="AD7351" s="11" t="s">
        <v>12909</v>
      </c>
      <c r="AE7351" s="10" t="s">
        <v>12910</v>
      </c>
      <c r="AF7351" s="10" t="s">
        <v>712</v>
      </c>
    </row>
    <row r="7352" spans="30:32" x14ac:dyDescent="0.2">
      <c r="AD7352" s="11" t="s">
        <v>12911</v>
      </c>
      <c r="AE7352" s="10" t="s">
        <v>12912</v>
      </c>
      <c r="AF7352" s="10" t="s">
        <v>712</v>
      </c>
    </row>
    <row r="7353" spans="30:32" x14ac:dyDescent="0.2">
      <c r="AD7353" s="11" t="s">
        <v>12913</v>
      </c>
      <c r="AE7353" s="10" t="s">
        <v>12914</v>
      </c>
      <c r="AF7353" s="10" t="s">
        <v>712</v>
      </c>
    </row>
    <row r="7354" spans="30:32" x14ac:dyDescent="0.2">
      <c r="AD7354" s="11" t="s">
        <v>12915</v>
      </c>
      <c r="AE7354" s="10" t="s">
        <v>4928</v>
      </c>
      <c r="AF7354" s="10" t="s">
        <v>712</v>
      </c>
    </row>
    <row r="7355" spans="30:32" x14ac:dyDescent="0.2">
      <c r="AD7355" s="11" t="s">
        <v>12916</v>
      </c>
      <c r="AE7355" s="10" t="s">
        <v>12917</v>
      </c>
      <c r="AF7355" s="10" t="s">
        <v>712</v>
      </c>
    </row>
    <row r="7356" spans="30:32" x14ac:dyDescent="0.2">
      <c r="AD7356" s="11" t="s">
        <v>12918</v>
      </c>
      <c r="AE7356" s="10" t="s">
        <v>12919</v>
      </c>
      <c r="AF7356" s="10" t="s">
        <v>712</v>
      </c>
    </row>
    <row r="7357" spans="30:32" x14ac:dyDescent="0.2">
      <c r="AD7357" s="11" t="s">
        <v>12920</v>
      </c>
      <c r="AE7357" s="10" t="s">
        <v>12921</v>
      </c>
      <c r="AF7357" s="10" t="s">
        <v>712</v>
      </c>
    </row>
    <row r="7358" spans="30:32" x14ac:dyDescent="0.2">
      <c r="AD7358" s="11" t="s">
        <v>12922</v>
      </c>
      <c r="AE7358" s="10" t="s">
        <v>12923</v>
      </c>
      <c r="AF7358" s="10" t="s">
        <v>712</v>
      </c>
    </row>
    <row r="7359" spans="30:32" x14ac:dyDescent="0.2">
      <c r="AD7359" s="11" t="s">
        <v>12924</v>
      </c>
      <c r="AE7359" s="10" t="s">
        <v>12925</v>
      </c>
      <c r="AF7359" s="10" t="s">
        <v>712</v>
      </c>
    </row>
    <row r="7360" spans="30:32" x14ac:dyDescent="0.2">
      <c r="AD7360" s="11" t="s">
        <v>12926</v>
      </c>
      <c r="AE7360" s="10" t="s">
        <v>12927</v>
      </c>
      <c r="AF7360" s="10" t="s">
        <v>712</v>
      </c>
    </row>
    <row r="7361" spans="30:32" x14ac:dyDescent="0.2">
      <c r="AD7361" s="11" t="s">
        <v>12928</v>
      </c>
      <c r="AE7361" s="10" t="s">
        <v>12927</v>
      </c>
      <c r="AF7361" s="10" t="s">
        <v>712</v>
      </c>
    </row>
    <row r="7362" spans="30:32" x14ac:dyDescent="0.2">
      <c r="AD7362" s="11" t="s">
        <v>12929</v>
      </c>
      <c r="AE7362" s="10" t="s">
        <v>12930</v>
      </c>
      <c r="AF7362" s="10" t="s">
        <v>712</v>
      </c>
    </row>
    <row r="7363" spans="30:32" x14ac:dyDescent="0.2">
      <c r="AD7363" s="11" t="s">
        <v>12931</v>
      </c>
      <c r="AE7363" s="10" t="s">
        <v>2023</v>
      </c>
      <c r="AF7363" s="10" t="s">
        <v>712</v>
      </c>
    </row>
    <row r="7364" spans="30:32" x14ac:dyDescent="0.2">
      <c r="AD7364" s="11" t="s">
        <v>12932</v>
      </c>
      <c r="AE7364" s="10" t="s">
        <v>12933</v>
      </c>
      <c r="AF7364" s="10" t="s">
        <v>712</v>
      </c>
    </row>
    <row r="7365" spans="30:32" x14ac:dyDescent="0.2">
      <c r="AD7365" s="11" t="s">
        <v>12934</v>
      </c>
      <c r="AE7365" s="10" t="s">
        <v>12935</v>
      </c>
      <c r="AF7365" s="10" t="s">
        <v>712</v>
      </c>
    </row>
    <row r="7366" spans="30:32" x14ac:dyDescent="0.2">
      <c r="AD7366" s="11" t="s">
        <v>12936</v>
      </c>
      <c r="AE7366" s="10" t="s">
        <v>12937</v>
      </c>
      <c r="AF7366" s="10" t="s">
        <v>712</v>
      </c>
    </row>
    <row r="7367" spans="30:32" x14ac:dyDescent="0.2">
      <c r="AD7367" s="11" t="s">
        <v>12938</v>
      </c>
      <c r="AE7367" s="10" t="s">
        <v>12939</v>
      </c>
      <c r="AF7367" s="10" t="s">
        <v>712</v>
      </c>
    </row>
    <row r="7368" spans="30:32" x14ac:dyDescent="0.2">
      <c r="AD7368" s="11" t="s">
        <v>12940</v>
      </c>
      <c r="AE7368" s="10" t="s">
        <v>12941</v>
      </c>
      <c r="AF7368" s="10" t="s">
        <v>712</v>
      </c>
    </row>
    <row r="7369" spans="30:32" x14ac:dyDescent="0.2">
      <c r="AD7369" s="11" t="s">
        <v>12942</v>
      </c>
      <c r="AE7369" s="10" t="s">
        <v>12943</v>
      </c>
      <c r="AF7369" s="10" t="s">
        <v>712</v>
      </c>
    </row>
    <row r="7370" spans="30:32" x14ac:dyDescent="0.2">
      <c r="AD7370" s="11" t="s">
        <v>12944</v>
      </c>
      <c r="AE7370" s="10" t="s">
        <v>12945</v>
      </c>
      <c r="AF7370" s="10" t="s">
        <v>712</v>
      </c>
    </row>
    <row r="7371" spans="30:32" x14ac:dyDescent="0.2">
      <c r="AD7371" s="11" t="s">
        <v>12946</v>
      </c>
      <c r="AE7371" s="10" t="s">
        <v>12947</v>
      </c>
      <c r="AF7371" s="10" t="s">
        <v>712</v>
      </c>
    </row>
    <row r="7372" spans="30:32" x14ac:dyDescent="0.2">
      <c r="AD7372" s="11" t="s">
        <v>12948</v>
      </c>
      <c r="AE7372" s="10" t="s">
        <v>12949</v>
      </c>
      <c r="AF7372" s="10" t="s">
        <v>712</v>
      </c>
    </row>
    <row r="7373" spans="30:32" x14ac:dyDescent="0.2">
      <c r="AD7373" s="11" t="s">
        <v>12950</v>
      </c>
      <c r="AE7373" s="10" t="s">
        <v>2898</v>
      </c>
      <c r="AF7373" s="10" t="s">
        <v>712</v>
      </c>
    </row>
    <row r="7374" spans="30:32" x14ac:dyDescent="0.2">
      <c r="AD7374" s="11" t="s">
        <v>12951</v>
      </c>
      <c r="AE7374" s="10" t="s">
        <v>12952</v>
      </c>
      <c r="AF7374" s="10" t="s">
        <v>712</v>
      </c>
    </row>
    <row r="7375" spans="30:32" x14ac:dyDescent="0.2">
      <c r="AD7375" s="11" t="s">
        <v>12953</v>
      </c>
      <c r="AE7375" s="10" t="s">
        <v>6594</v>
      </c>
      <c r="AF7375" s="10" t="s">
        <v>712</v>
      </c>
    </row>
    <row r="7376" spans="30:32" x14ac:dyDescent="0.2">
      <c r="AD7376" s="11" t="s">
        <v>12954</v>
      </c>
      <c r="AE7376" s="10" t="s">
        <v>2898</v>
      </c>
      <c r="AF7376" s="10" t="s">
        <v>712</v>
      </c>
    </row>
    <row r="7377" spans="30:32" x14ac:dyDescent="0.2">
      <c r="AD7377" s="11" t="s">
        <v>12955</v>
      </c>
      <c r="AE7377" s="10" t="s">
        <v>12956</v>
      </c>
      <c r="AF7377" s="10" t="s">
        <v>712</v>
      </c>
    </row>
    <row r="7378" spans="30:32" x14ac:dyDescent="0.2">
      <c r="AD7378" s="11" t="s">
        <v>12957</v>
      </c>
      <c r="AE7378" s="10" t="s">
        <v>12958</v>
      </c>
      <c r="AF7378" s="10" t="s">
        <v>712</v>
      </c>
    </row>
    <row r="7379" spans="30:32" x14ac:dyDescent="0.2">
      <c r="AD7379" s="11" t="s">
        <v>12959</v>
      </c>
      <c r="AE7379" s="10" t="s">
        <v>12960</v>
      </c>
      <c r="AF7379" s="10" t="s">
        <v>712</v>
      </c>
    </row>
    <row r="7380" spans="30:32" x14ac:dyDescent="0.2">
      <c r="AD7380" s="11" t="s">
        <v>12961</v>
      </c>
      <c r="AE7380" s="10" t="s">
        <v>12962</v>
      </c>
      <c r="AF7380" s="10" t="s">
        <v>712</v>
      </c>
    </row>
    <row r="7381" spans="30:32" x14ac:dyDescent="0.2">
      <c r="AD7381" s="11" t="s">
        <v>12963</v>
      </c>
      <c r="AE7381" s="10" t="s">
        <v>12964</v>
      </c>
      <c r="AF7381" s="10" t="s">
        <v>712</v>
      </c>
    </row>
    <row r="7382" spans="30:32" x14ac:dyDescent="0.2">
      <c r="AD7382" s="11" t="s">
        <v>12965</v>
      </c>
      <c r="AE7382" s="10" t="s">
        <v>12966</v>
      </c>
      <c r="AF7382" s="10" t="s">
        <v>712</v>
      </c>
    </row>
    <row r="7383" spans="30:32" x14ac:dyDescent="0.2">
      <c r="AD7383" s="11" t="s">
        <v>12967</v>
      </c>
      <c r="AE7383" s="10" t="s">
        <v>12968</v>
      </c>
      <c r="AF7383" s="10" t="s">
        <v>712</v>
      </c>
    </row>
    <row r="7384" spans="30:32" x14ac:dyDescent="0.2">
      <c r="AD7384" s="11" t="s">
        <v>12969</v>
      </c>
      <c r="AE7384" s="10" t="s">
        <v>12970</v>
      </c>
      <c r="AF7384" s="10" t="s">
        <v>712</v>
      </c>
    </row>
    <row r="7385" spans="30:32" x14ac:dyDescent="0.2">
      <c r="AD7385" s="11" t="s">
        <v>12971</v>
      </c>
      <c r="AE7385" s="10" t="s">
        <v>12972</v>
      </c>
      <c r="AF7385" s="10" t="s">
        <v>712</v>
      </c>
    </row>
    <row r="7386" spans="30:32" x14ac:dyDescent="0.2">
      <c r="AD7386" s="11" t="s">
        <v>12973</v>
      </c>
      <c r="AE7386" s="10" t="s">
        <v>12974</v>
      </c>
      <c r="AF7386" s="10" t="s">
        <v>712</v>
      </c>
    </row>
    <row r="7387" spans="30:32" x14ac:dyDescent="0.2">
      <c r="AD7387" s="11" t="s">
        <v>12975</v>
      </c>
      <c r="AE7387" s="10" t="s">
        <v>12976</v>
      </c>
      <c r="AF7387" s="10" t="s">
        <v>712</v>
      </c>
    </row>
    <row r="7388" spans="30:32" x14ac:dyDescent="0.2">
      <c r="AD7388" s="11" t="s">
        <v>12977</v>
      </c>
      <c r="AE7388" s="10" t="s">
        <v>12976</v>
      </c>
      <c r="AF7388" s="10" t="s">
        <v>712</v>
      </c>
    </row>
    <row r="7389" spans="30:32" x14ac:dyDescent="0.2">
      <c r="AD7389" s="11" t="s">
        <v>12978</v>
      </c>
      <c r="AE7389" s="10" t="s">
        <v>12976</v>
      </c>
      <c r="AF7389" s="10" t="s">
        <v>712</v>
      </c>
    </row>
    <row r="7390" spans="30:32" x14ac:dyDescent="0.2">
      <c r="AD7390" s="11" t="s">
        <v>12979</v>
      </c>
      <c r="AE7390" s="10" t="s">
        <v>12980</v>
      </c>
      <c r="AF7390" s="10" t="s">
        <v>712</v>
      </c>
    </row>
    <row r="7391" spans="30:32" x14ac:dyDescent="0.2">
      <c r="AD7391" s="11" t="s">
        <v>12981</v>
      </c>
      <c r="AE7391" s="10" t="s">
        <v>12980</v>
      </c>
      <c r="AF7391" s="10" t="s">
        <v>712</v>
      </c>
    </row>
    <row r="7392" spans="30:32" x14ac:dyDescent="0.2">
      <c r="AD7392" s="11" t="s">
        <v>12982</v>
      </c>
      <c r="AE7392" s="10" t="s">
        <v>12983</v>
      </c>
      <c r="AF7392" s="10" t="s">
        <v>712</v>
      </c>
    </row>
    <row r="7393" spans="30:32" x14ac:dyDescent="0.2">
      <c r="AD7393" s="11" t="s">
        <v>12984</v>
      </c>
      <c r="AE7393" s="10" t="s">
        <v>12983</v>
      </c>
      <c r="AF7393" s="10" t="s">
        <v>712</v>
      </c>
    </row>
    <row r="7394" spans="30:32" x14ac:dyDescent="0.2">
      <c r="AD7394" s="11" t="s">
        <v>12985</v>
      </c>
      <c r="AE7394" s="10" t="s">
        <v>12983</v>
      </c>
      <c r="AF7394" s="10" t="s">
        <v>712</v>
      </c>
    </row>
    <row r="7395" spans="30:32" x14ac:dyDescent="0.2">
      <c r="AD7395" s="11" t="s">
        <v>12986</v>
      </c>
      <c r="AE7395" s="10" t="s">
        <v>12987</v>
      </c>
      <c r="AF7395" s="10" t="s">
        <v>712</v>
      </c>
    </row>
    <row r="7396" spans="30:32" x14ac:dyDescent="0.2">
      <c r="AD7396" s="11" t="s">
        <v>12988</v>
      </c>
      <c r="AE7396" s="10" t="s">
        <v>12989</v>
      </c>
      <c r="AF7396" s="10" t="s">
        <v>712</v>
      </c>
    </row>
    <row r="7397" spans="30:32" x14ac:dyDescent="0.2">
      <c r="AD7397" s="11" t="s">
        <v>12990</v>
      </c>
      <c r="AE7397" s="10" t="s">
        <v>12991</v>
      </c>
      <c r="AF7397" s="10" t="s">
        <v>712</v>
      </c>
    </row>
    <row r="7398" spans="30:32" x14ac:dyDescent="0.2">
      <c r="AD7398" s="11" t="s">
        <v>12992</v>
      </c>
      <c r="AE7398" s="10" t="s">
        <v>12993</v>
      </c>
      <c r="AF7398" s="10" t="s">
        <v>712</v>
      </c>
    </row>
    <row r="7399" spans="30:32" x14ac:dyDescent="0.2">
      <c r="AD7399" s="11" t="s">
        <v>12994</v>
      </c>
      <c r="AE7399" s="10" t="s">
        <v>12995</v>
      </c>
      <c r="AF7399" s="10" t="s">
        <v>712</v>
      </c>
    </row>
    <row r="7400" spans="30:32" x14ac:dyDescent="0.2">
      <c r="AD7400" s="11" t="s">
        <v>12996</v>
      </c>
      <c r="AE7400" s="10" t="s">
        <v>12997</v>
      </c>
      <c r="AF7400" s="10" t="s">
        <v>712</v>
      </c>
    </row>
    <row r="7401" spans="30:32" x14ac:dyDescent="0.2">
      <c r="AD7401" s="11" t="s">
        <v>12998</v>
      </c>
      <c r="AE7401" s="10" t="s">
        <v>12999</v>
      </c>
      <c r="AF7401" s="10" t="s">
        <v>712</v>
      </c>
    </row>
    <row r="7402" spans="30:32" x14ac:dyDescent="0.2">
      <c r="AD7402" s="11" t="s">
        <v>13000</v>
      </c>
      <c r="AE7402" s="10" t="s">
        <v>13001</v>
      </c>
      <c r="AF7402" s="10" t="s">
        <v>712</v>
      </c>
    </row>
    <row r="7403" spans="30:32" x14ac:dyDescent="0.2">
      <c r="AD7403" s="11" t="s">
        <v>13002</v>
      </c>
      <c r="AE7403" s="10" t="s">
        <v>13001</v>
      </c>
      <c r="AF7403" s="10" t="s">
        <v>712</v>
      </c>
    </row>
    <row r="7404" spans="30:32" x14ac:dyDescent="0.2">
      <c r="AD7404" s="11" t="s">
        <v>13003</v>
      </c>
      <c r="AE7404" s="10" t="s">
        <v>13004</v>
      </c>
      <c r="AF7404" s="10" t="s">
        <v>712</v>
      </c>
    </row>
    <row r="7405" spans="30:32" x14ac:dyDescent="0.2">
      <c r="AD7405" s="11" t="s">
        <v>13005</v>
      </c>
      <c r="AE7405" s="10" t="s">
        <v>13006</v>
      </c>
      <c r="AF7405" s="10" t="s">
        <v>712</v>
      </c>
    </row>
    <row r="7406" spans="30:32" x14ac:dyDescent="0.2">
      <c r="AD7406" s="11" t="s">
        <v>13007</v>
      </c>
      <c r="AE7406" s="10" t="s">
        <v>2935</v>
      </c>
      <c r="AF7406" s="10" t="s">
        <v>712</v>
      </c>
    </row>
    <row r="7407" spans="30:32" x14ac:dyDescent="0.2">
      <c r="AD7407" s="11" t="s">
        <v>13008</v>
      </c>
      <c r="AE7407" s="10" t="s">
        <v>13009</v>
      </c>
      <c r="AF7407" s="10" t="s">
        <v>712</v>
      </c>
    </row>
    <row r="7408" spans="30:32" x14ac:dyDescent="0.2">
      <c r="AD7408" s="11" t="s">
        <v>13010</v>
      </c>
      <c r="AE7408" s="10" t="s">
        <v>13011</v>
      </c>
      <c r="AF7408" s="10" t="s">
        <v>712</v>
      </c>
    </row>
    <row r="7409" spans="30:32" x14ac:dyDescent="0.2">
      <c r="AD7409" s="11" t="s">
        <v>13012</v>
      </c>
      <c r="AE7409" s="10" t="s">
        <v>13013</v>
      </c>
      <c r="AF7409" s="10" t="s">
        <v>712</v>
      </c>
    </row>
    <row r="7410" spans="30:32" x14ac:dyDescent="0.2">
      <c r="AD7410" s="11" t="s">
        <v>13014</v>
      </c>
      <c r="AE7410" s="10" t="s">
        <v>13015</v>
      </c>
      <c r="AF7410" s="10" t="s">
        <v>712</v>
      </c>
    </row>
    <row r="7411" spans="30:32" x14ac:dyDescent="0.2">
      <c r="AD7411" s="11" t="s">
        <v>13016</v>
      </c>
      <c r="AE7411" s="10" t="s">
        <v>13017</v>
      </c>
      <c r="AF7411" s="10" t="s">
        <v>712</v>
      </c>
    </row>
    <row r="7412" spans="30:32" x14ac:dyDescent="0.2">
      <c r="AD7412" s="11" t="s">
        <v>13018</v>
      </c>
      <c r="AE7412" s="10" t="s">
        <v>13019</v>
      </c>
      <c r="AF7412" s="10" t="s">
        <v>712</v>
      </c>
    </row>
    <row r="7413" spans="30:32" x14ac:dyDescent="0.2">
      <c r="AD7413" s="11" t="s">
        <v>13020</v>
      </c>
      <c r="AE7413" s="10" t="s">
        <v>13021</v>
      </c>
      <c r="AF7413" s="10" t="s">
        <v>712</v>
      </c>
    </row>
    <row r="7414" spans="30:32" x14ac:dyDescent="0.2">
      <c r="AD7414" s="11" t="s">
        <v>13022</v>
      </c>
      <c r="AE7414" s="10" t="s">
        <v>13023</v>
      </c>
      <c r="AF7414" s="10" t="s">
        <v>712</v>
      </c>
    </row>
    <row r="7415" spans="30:32" x14ac:dyDescent="0.2">
      <c r="AD7415" s="11" t="s">
        <v>13024</v>
      </c>
      <c r="AE7415" s="10" t="s">
        <v>5822</v>
      </c>
      <c r="AF7415" s="10" t="s">
        <v>712</v>
      </c>
    </row>
    <row r="7416" spans="30:32" x14ac:dyDescent="0.2">
      <c r="AD7416" s="11" t="s">
        <v>13025</v>
      </c>
      <c r="AE7416" s="10" t="s">
        <v>13026</v>
      </c>
      <c r="AF7416" s="10" t="s">
        <v>712</v>
      </c>
    </row>
    <row r="7417" spans="30:32" x14ac:dyDescent="0.2">
      <c r="AD7417" s="11" t="s">
        <v>13027</v>
      </c>
      <c r="AE7417" s="10" t="s">
        <v>13028</v>
      </c>
      <c r="AF7417" s="10" t="s">
        <v>712</v>
      </c>
    </row>
    <row r="7418" spans="30:32" x14ac:dyDescent="0.2">
      <c r="AD7418" s="11" t="s">
        <v>13029</v>
      </c>
      <c r="AE7418" s="10" t="s">
        <v>13030</v>
      </c>
      <c r="AF7418" s="10" t="s">
        <v>712</v>
      </c>
    </row>
    <row r="7419" spans="30:32" x14ac:dyDescent="0.2">
      <c r="AD7419" s="11" t="s">
        <v>13031</v>
      </c>
      <c r="AE7419" s="10" t="s">
        <v>13032</v>
      </c>
      <c r="AF7419" s="10" t="s">
        <v>712</v>
      </c>
    </row>
    <row r="7420" spans="30:32" x14ac:dyDescent="0.2">
      <c r="AD7420" s="11" t="s">
        <v>13033</v>
      </c>
      <c r="AE7420" s="10" t="s">
        <v>13034</v>
      </c>
      <c r="AF7420" s="10" t="s">
        <v>712</v>
      </c>
    </row>
    <row r="7421" spans="30:32" x14ac:dyDescent="0.2">
      <c r="AD7421" s="11" t="s">
        <v>13035</v>
      </c>
      <c r="AE7421" s="10" t="s">
        <v>13036</v>
      </c>
      <c r="AF7421" s="10" t="s">
        <v>712</v>
      </c>
    </row>
    <row r="7422" spans="30:32" x14ac:dyDescent="0.2">
      <c r="AD7422" s="11" t="s">
        <v>13037</v>
      </c>
      <c r="AE7422" s="10" t="s">
        <v>13036</v>
      </c>
      <c r="AF7422" s="10" t="s">
        <v>712</v>
      </c>
    </row>
    <row r="7423" spans="30:32" x14ac:dyDescent="0.2">
      <c r="AD7423" s="11" t="s">
        <v>13038</v>
      </c>
      <c r="AE7423" s="10" t="s">
        <v>13036</v>
      </c>
      <c r="AF7423" s="10" t="s">
        <v>712</v>
      </c>
    </row>
    <row r="7424" spans="30:32" x14ac:dyDescent="0.2">
      <c r="AD7424" s="11" t="s">
        <v>13039</v>
      </c>
      <c r="AE7424" s="10" t="s">
        <v>13040</v>
      </c>
      <c r="AF7424" s="10" t="s">
        <v>712</v>
      </c>
    </row>
    <row r="7425" spans="30:32" x14ac:dyDescent="0.2">
      <c r="AD7425" s="11" t="s">
        <v>13041</v>
      </c>
      <c r="AE7425" s="10" t="s">
        <v>13042</v>
      </c>
      <c r="AF7425" s="10" t="s">
        <v>712</v>
      </c>
    </row>
    <row r="7426" spans="30:32" x14ac:dyDescent="0.2">
      <c r="AD7426" s="11" t="s">
        <v>13043</v>
      </c>
      <c r="AE7426" s="10" t="s">
        <v>13044</v>
      </c>
      <c r="AF7426" s="10" t="s">
        <v>712</v>
      </c>
    </row>
    <row r="7427" spans="30:32" x14ac:dyDescent="0.2">
      <c r="AD7427" s="11" t="s">
        <v>13045</v>
      </c>
      <c r="AE7427" s="10" t="s">
        <v>13046</v>
      </c>
      <c r="AF7427" s="10" t="s">
        <v>712</v>
      </c>
    </row>
    <row r="7428" spans="30:32" x14ac:dyDescent="0.2">
      <c r="AD7428" s="11" t="s">
        <v>13047</v>
      </c>
      <c r="AE7428" s="10" t="s">
        <v>13048</v>
      </c>
      <c r="AF7428" s="10" t="s">
        <v>712</v>
      </c>
    </row>
    <row r="7429" spans="30:32" x14ac:dyDescent="0.2">
      <c r="AD7429" s="11" t="s">
        <v>13049</v>
      </c>
      <c r="AE7429" s="10" t="s">
        <v>13050</v>
      </c>
      <c r="AF7429" s="10" t="s">
        <v>712</v>
      </c>
    </row>
    <row r="7430" spans="30:32" x14ac:dyDescent="0.2">
      <c r="AD7430" s="11" t="s">
        <v>13051</v>
      </c>
      <c r="AE7430" s="10" t="s">
        <v>13052</v>
      </c>
      <c r="AF7430" s="10" t="s">
        <v>712</v>
      </c>
    </row>
    <row r="7431" spans="30:32" x14ac:dyDescent="0.2">
      <c r="AD7431" s="11" t="s">
        <v>13053</v>
      </c>
      <c r="AE7431" s="10" t="s">
        <v>13054</v>
      </c>
      <c r="AF7431" s="10" t="s">
        <v>712</v>
      </c>
    </row>
    <row r="7432" spans="30:32" x14ac:dyDescent="0.2">
      <c r="AD7432" s="11" t="s">
        <v>13055</v>
      </c>
      <c r="AE7432" s="10" t="s">
        <v>13056</v>
      </c>
      <c r="AF7432" s="10" t="s">
        <v>712</v>
      </c>
    </row>
    <row r="7433" spans="30:32" x14ac:dyDescent="0.2">
      <c r="AD7433" s="11" t="s">
        <v>13057</v>
      </c>
      <c r="AE7433" s="10" t="s">
        <v>13058</v>
      </c>
      <c r="AF7433" s="10" t="s">
        <v>712</v>
      </c>
    </row>
    <row r="7434" spans="30:32" x14ac:dyDescent="0.2">
      <c r="AD7434" s="11" t="s">
        <v>13059</v>
      </c>
      <c r="AE7434" s="10" t="s">
        <v>13060</v>
      </c>
      <c r="AF7434" s="10" t="s">
        <v>712</v>
      </c>
    </row>
    <row r="7435" spans="30:32" x14ac:dyDescent="0.2">
      <c r="AD7435" s="11" t="s">
        <v>13061</v>
      </c>
      <c r="AE7435" s="10" t="s">
        <v>13062</v>
      </c>
      <c r="AF7435" s="10" t="s">
        <v>712</v>
      </c>
    </row>
    <row r="7436" spans="30:32" x14ac:dyDescent="0.2">
      <c r="AD7436" s="11" t="s">
        <v>13063</v>
      </c>
      <c r="AE7436" s="10" t="s">
        <v>13062</v>
      </c>
      <c r="AF7436" s="10" t="s">
        <v>712</v>
      </c>
    </row>
    <row r="7437" spans="30:32" x14ac:dyDescent="0.2">
      <c r="AD7437" s="11" t="s">
        <v>13064</v>
      </c>
      <c r="AE7437" s="10" t="s">
        <v>13065</v>
      </c>
      <c r="AF7437" s="10" t="s">
        <v>712</v>
      </c>
    </row>
    <row r="7438" spans="30:32" x14ac:dyDescent="0.2">
      <c r="AD7438" s="11" t="s">
        <v>13066</v>
      </c>
      <c r="AE7438" s="10" t="s">
        <v>4565</v>
      </c>
      <c r="AF7438" s="10" t="s">
        <v>712</v>
      </c>
    </row>
    <row r="7439" spans="30:32" x14ac:dyDescent="0.2">
      <c r="AD7439" s="11" t="s">
        <v>13067</v>
      </c>
      <c r="AE7439" s="10" t="s">
        <v>13068</v>
      </c>
      <c r="AF7439" s="10" t="s">
        <v>712</v>
      </c>
    </row>
    <row r="7440" spans="30:32" x14ac:dyDescent="0.2">
      <c r="AD7440" s="11" t="s">
        <v>13069</v>
      </c>
      <c r="AE7440" s="10" t="s">
        <v>13070</v>
      </c>
      <c r="AF7440" s="10" t="s">
        <v>712</v>
      </c>
    </row>
    <row r="7441" spans="30:32" x14ac:dyDescent="0.2">
      <c r="AD7441" s="11" t="s">
        <v>13071</v>
      </c>
      <c r="AE7441" s="10" t="s">
        <v>13072</v>
      </c>
      <c r="AF7441" s="10" t="s">
        <v>712</v>
      </c>
    </row>
    <row r="7442" spans="30:32" x14ac:dyDescent="0.2">
      <c r="AD7442" s="11" t="s">
        <v>13073</v>
      </c>
      <c r="AE7442" s="10" t="s">
        <v>5900</v>
      </c>
      <c r="AF7442" s="10" t="s">
        <v>712</v>
      </c>
    </row>
    <row r="7443" spans="30:32" x14ac:dyDescent="0.2">
      <c r="AD7443" s="11" t="s">
        <v>13074</v>
      </c>
      <c r="AE7443" s="10" t="s">
        <v>5900</v>
      </c>
      <c r="AF7443" s="10" t="s">
        <v>712</v>
      </c>
    </row>
    <row r="7444" spans="30:32" x14ac:dyDescent="0.2">
      <c r="AD7444" s="11" t="s">
        <v>13075</v>
      </c>
      <c r="AE7444" s="10" t="s">
        <v>13076</v>
      </c>
      <c r="AF7444" s="10" t="s">
        <v>712</v>
      </c>
    </row>
    <row r="7445" spans="30:32" x14ac:dyDescent="0.2">
      <c r="AD7445" s="11" t="s">
        <v>13077</v>
      </c>
      <c r="AE7445" s="10" t="s">
        <v>13078</v>
      </c>
      <c r="AF7445" s="10" t="s">
        <v>712</v>
      </c>
    </row>
    <row r="7446" spans="30:32" x14ac:dyDescent="0.2">
      <c r="AD7446" s="11" t="s">
        <v>13079</v>
      </c>
      <c r="AE7446" s="10" t="s">
        <v>13080</v>
      </c>
      <c r="AF7446" s="10" t="s">
        <v>712</v>
      </c>
    </row>
    <row r="7447" spans="30:32" x14ac:dyDescent="0.2">
      <c r="AD7447" s="11" t="s">
        <v>13081</v>
      </c>
      <c r="AE7447" s="10" t="s">
        <v>13082</v>
      </c>
      <c r="AF7447" s="10" t="s">
        <v>712</v>
      </c>
    </row>
    <row r="7448" spans="30:32" x14ac:dyDescent="0.2">
      <c r="AD7448" s="11" t="s">
        <v>13083</v>
      </c>
      <c r="AE7448" s="10" t="s">
        <v>13084</v>
      </c>
      <c r="AF7448" s="10" t="s">
        <v>712</v>
      </c>
    </row>
    <row r="7449" spans="30:32" x14ac:dyDescent="0.2">
      <c r="AD7449" s="11" t="s">
        <v>13085</v>
      </c>
      <c r="AE7449" s="10" t="s">
        <v>13086</v>
      </c>
      <c r="AF7449" s="10" t="s">
        <v>712</v>
      </c>
    </row>
    <row r="7450" spans="30:32" x14ac:dyDescent="0.2">
      <c r="AD7450" s="11" t="s">
        <v>13087</v>
      </c>
      <c r="AE7450" s="10" t="s">
        <v>13088</v>
      </c>
      <c r="AF7450" s="10" t="s">
        <v>712</v>
      </c>
    </row>
    <row r="7451" spans="30:32" x14ac:dyDescent="0.2">
      <c r="AD7451" s="11" t="s">
        <v>13089</v>
      </c>
      <c r="AE7451" s="10" t="s">
        <v>13090</v>
      </c>
      <c r="AF7451" s="10" t="s">
        <v>712</v>
      </c>
    </row>
    <row r="7452" spans="30:32" x14ac:dyDescent="0.2">
      <c r="AD7452" s="11" t="s">
        <v>13091</v>
      </c>
      <c r="AE7452" s="10" t="s">
        <v>13092</v>
      </c>
      <c r="AF7452" s="10" t="s">
        <v>712</v>
      </c>
    </row>
    <row r="7453" spans="30:32" x14ac:dyDescent="0.2">
      <c r="AD7453" s="11" t="s">
        <v>13093</v>
      </c>
      <c r="AE7453" s="10" t="s">
        <v>13094</v>
      </c>
      <c r="AF7453" s="10" t="s">
        <v>712</v>
      </c>
    </row>
    <row r="7454" spans="30:32" x14ac:dyDescent="0.2">
      <c r="AD7454" s="11" t="s">
        <v>13095</v>
      </c>
      <c r="AE7454" s="10" t="s">
        <v>13096</v>
      </c>
      <c r="AF7454" s="10" t="s">
        <v>712</v>
      </c>
    </row>
    <row r="7455" spans="30:32" x14ac:dyDescent="0.2">
      <c r="AD7455" s="11" t="s">
        <v>13097</v>
      </c>
      <c r="AE7455" s="10" t="s">
        <v>13098</v>
      </c>
      <c r="AF7455" s="10" t="s">
        <v>712</v>
      </c>
    </row>
    <row r="7456" spans="30:32" x14ac:dyDescent="0.2">
      <c r="AD7456" s="11" t="s">
        <v>13099</v>
      </c>
      <c r="AE7456" s="10" t="s">
        <v>13100</v>
      </c>
      <c r="AF7456" s="10" t="s">
        <v>712</v>
      </c>
    </row>
    <row r="7457" spans="30:32" x14ac:dyDescent="0.2">
      <c r="AD7457" s="11" t="s">
        <v>13101</v>
      </c>
      <c r="AE7457" s="10" t="s">
        <v>13102</v>
      </c>
      <c r="AF7457" s="10" t="s">
        <v>712</v>
      </c>
    </row>
    <row r="7458" spans="30:32" x14ac:dyDescent="0.2">
      <c r="AD7458" s="11" t="s">
        <v>13103</v>
      </c>
      <c r="AE7458" s="10" t="s">
        <v>13104</v>
      </c>
      <c r="AF7458" s="10" t="s">
        <v>712</v>
      </c>
    </row>
    <row r="7459" spans="30:32" x14ac:dyDescent="0.2">
      <c r="AD7459" s="11" t="s">
        <v>13105</v>
      </c>
      <c r="AE7459" s="10" t="s">
        <v>13106</v>
      </c>
      <c r="AF7459" s="10" t="s">
        <v>712</v>
      </c>
    </row>
    <row r="7460" spans="30:32" x14ac:dyDescent="0.2">
      <c r="AD7460" s="11" t="s">
        <v>13107</v>
      </c>
      <c r="AE7460" s="10" t="s">
        <v>13108</v>
      </c>
      <c r="AF7460" s="10" t="s">
        <v>712</v>
      </c>
    </row>
    <row r="7461" spans="30:32" x14ac:dyDescent="0.2">
      <c r="AD7461" s="11" t="s">
        <v>13109</v>
      </c>
      <c r="AE7461" s="10" t="s">
        <v>13110</v>
      </c>
      <c r="AF7461" s="10" t="s">
        <v>712</v>
      </c>
    </row>
    <row r="7462" spans="30:32" x14ac:dyDescent="0.2">
      <c r="AD7462" s="11" t="s">
        <v>13111</v>
      </c>
      <c r="AE7462" s="10" t="s">
        <v>13112</v>
      </c>
      <c r="AF7462" s="10" t="s">
        <v>712</v>
      </c>
    </row>
    <row r="7463" spans="30:32" x14ac:dyDescent="0.2">
      <c r="AD7463" s="11" t="s">
        <v>13113</v>
      </c>
      <c r="AE7463" s="10" t="s">
        <v>13114</v>
      </c>
      <c r="AF7463" s="10" t="s">
        <v>712</v>
      </c>
    </row>
    <row r="7464" spans="30:32" x14ac:dyDescent="0.2">
      <c r="AD7464" s="11" t="s">
        <v>13115</v>
      </c>
      <c r="AE7464" s="10" t="s">
        <v>13116</v>
      </c>
      <c r="AF7464" s="10" t="s">
        <v>712</v>
      </c>
    </row>
    <row r="7465" spans="30:32" x14ac:dyDescent="0.2">
      <c r="AD7465" s="11" t="s">
        <v>13117</v>
      </c>
      <c r="AE7465" s="10" t="s">
        <v>6715</v>
      </c>
      <c r="AF7465" s="10" t="s">
        <v>712</v>
      </c>
    </row>
    <row r="7466" spans="30:32" x14ac:dyDescent="0.2">
      <c r="AD7466" s="11" t="s">
        <v>13118</v>
      </c>
      <c r="AE7466" s="10" t="s">
        <v>6715</v>
      </c>
      <c r="AF7466" s="10" t="s">
        <v>712</v>
      </c>
    </row>
    <row r="7467" spans="30:32" x14ac:dyDescent="0.2">
      <c r="AD7467" s="11" t="s">
        <v>13119</v>
      </c>
      <c r="AE7467" s="10" t="s">
        <v>6715</v>
      </c>
      <c r="AF7467" s="10" t="s">
        <v>712</v>
      </c>
    </row>
    <row r="7468" spans="30:32" x14ac:dyDescent="0.2">
      <c r="AD7468" s="11" t="s">
        <v>13120</v>
      </c>
      <c r="AE7468" s="10" t="s">
        <v>6715</v>
      </c>
      <c r="AF7468" s="10" t="s">
        <v>712</v>
      </c>
    </row>
    <row r="7469" spans="30:32" x14ac:dyDescent="0.2">
      <c r="AD7469" s="11" t="s">
        <v>13121</v>
      </c>
      <c r="AE7469" s="10" t="s">
        <v>6715</v>
      </c>
      <c r="AF7469" s="10" t="s">
        <v>712</v>
      </c>
    </row>
    <row r="7470" spans="30:32" x14ac:dyDescent="0.2">
      <c r="AD7470" s="11" t="s">
        <v>13122</v>
      </c>
      <c r="AE7470" s="10" t="s">
        <v>13123</v>
      </c>
      <c r="AF7470" s="10" t="s">
        <v>712</v>
      </c>
    </row>
    <row r="7471" spans="30:32" x14ac:dyDescent="0.2">
      <c r="AD7471" s="11" t="s">
        <v>13124</v>
      </c>
      <c r="AE7471" s="10" t="s">
        <v>13125</v>
      </c>
      <c r="AF7471" s="10" t="s">
        <v>712</v>
      </c>
    </row>
    <row r="7472" spans="30:32" x14ac:dyDescent="0.2">
      <c r="AD7472" s="11" t="s">
        <v>13126</v>
      </c>
      <c r="AE7472" s="10" t="s">
        <v>13127</v>
      </c>
      <c r="AF7472" s="10" t="s">
        <v>712</v>
      </c>
    </row>
    <row r="7473" spans="30:32" x14ac:dyDescent="0.2">
      <c r="AD7473" s="11" t="s">
        <v>13128</v>
      </c>
      <c r="AE7473" s="10" t="s">
        <v>13129</v>
      </c>
      <c r="AF7473" s="10" t="s">
        <v>712</v>
      </c>
    </row>
    <row r="7474" spans="30:32" x14ac:dyDescent="0.2">
      <c r="AD7474" s="11" t="s">
        <v>13130</v>
      </c>
      <c r="AE7474" s="10" t="s">
        <v>13131</v>
      </c>
      <c r="AF7474" s="10" t="s">
        <v>712</v>
      </c>
    </row>
    <row r="7475" spans="30:32" x14ac:dyDescent="0.2">
      <c r="AD7475" s="11" t="s">
        <v>13132</v>
      </c>
      <c r="AE7475" s="10" t="s">
        <v>13133</v>
      </c>
      <c r="AF7475" s="10" t="s">
        <v>712</v>
      </c>
    </row>
    <row r="7476" spans="30:32" x14ac:dyDescent="0.2">
      <c r="AD7476" s="11" t="s">
        <v>13134</v>
      </c>
      <c r="AE7476" s="10" t="s">
        <v>13135</v>
      </c>
      <c r="AF7476" s="10" t="s">
        <v>712</v>
      </c>
    </row>
    <row r="7477" spans="30:32" x14ac:dyDescent="0.2">
      <c r="AD7477" s="11" t="s">
        <v>13136</v>
      </c>
      <c r="AE7477" s="10" t="s">
        <v>13137</v>
      </c>
      <c r="AF7477" s="10" t="s">
        <v>712</v>
      </c>
    </row>
    <row r="7478" spans="30:32" x14ac:dyDescent="0.2">
      <c r="AD7478" s="11" t="s">
        <v>13138</v>
      </c>
      <c r="AE7478" s="10" t="s">
        <v>13139</v>
      </c>
      <c r="AF7478" s="10" t="s">
        <v>712</v>
      </c>
    </row>
    <row r="7479" spans="30:32" x14ac:dyDescent="0.2">
      <c r="AD7479" s="11" t="s">
        <v>13140</v>
      </c>
      <c r="AE7479" s="10" t="s">
        <v>13141</v>
      </c>
      <c r="AF7479" s="10" t="s">
        <v>712</v>
      </c>
    </row>
    <row r="7480" spans="30:32" x14ac:dyDescent="0.2">
      <c r="AD7480" s="11" t="s">
        <v>13142</v>
      </c>
      <c r="AE7480" s="10" t="s">
        <v>13143</v>
      </c>
      <c r="AF7480" s="10" t="s">
        <v>712</v>
      </c>
    </row>
    <row r="7481" spans="30:32" x14ac:dyDescent="0.2">
      <c r="AD7481" s="11" t="s">
        <v>13144</v>
      </c>
      <c r="AE7481" s="10" t="s">
        <v>2678</v>
      </c>
      <c r="AF7481" s="10" t="s">
        <v>712</v>
      </c>
    </row>
    <row r="7482" spans="30:32" x14ac:dyDescent="0.2">
      <c r="AD7482" s="11" t="s">
        <v>13145</v>
      </c>
      <c r="AE7482" s="10" t="s">
        <v>13143</v>
      </c>
      <c r="AF7482" s="10" t="s">
        <v>712</v>
      </c>
    </row>
    <row r="7483" spans="30:32" x14ac:dyDescent="0.2">
      <c r="AD7483" s="11" t="s">
        <v>13146</v>
      </c>
      <c r="AE7483" s="10" t="s">
        <v>3762</v>
      </c>
      <c r="AF7483" s="10" t="s">
        <v>712</v>
      </c>
    </row>
    <row r="7484" spans="30:32" x14ac:dyDescent="0.2">
      <c r="AD7484" s="11" t="s">
        <v>13147</v>
      </c>
      <c r="AE7484" s="10" t="s">
        <v>13143</v>
      </c>
      <c r="AF7484" s="10" t="s">
        <v>712</v>
      </c>
    </row>
    <row r="7485" spans="30:32" x14ac:dyDescent="0.2">
      <c r="AD7485" s="11" t="s">
        <v>13148</v>
      </c>
      <c r="AE7485" s="10" t="s">
        <v>13149</v>
      </c>
      <c r="AF7485" s="10" t="s">
        <v>712</v>
      </c>
    </row>
    <row r="7486" spans="30:32" x14ac:dyDescent="0.2">
      <c r="AD7486" s="11" t="s">
        <v>13150</v>
      </c>
      <c r="AE7486" s="10" t="s">
        <v>13151</v>
      </c>
      <c r="AF7486" s="10" t="s">
        <v>712</v>
      </c>
    </row>
    <row r="7487" spans="30:32" x14ac:dyDescent="0.2">
      <c r="AD7487" s="11" t="s">
        <v>13152</v>
      </c>
      <c r="AE7487" s="10" t="s">
        <v>13153</v>
      </c>
      <c r="AF7487" s="10" t="s">
        <v>712</v>
      </c>
    </row>
    <row r="7488" spans="30:32" x14ac:dyDescent="0.2">
      <c r="AD7488" s="11" t="s">
        <v>13154</v>
      </c>
      <c r="AE7488" s="10" t="s">
        <v>5995</v>
      </c>
      <c r="AF7488" s="10" t="s">
        <v>712</v>
      </c>
    </row>
    <row r="7489" spans="30:32" x14ac:dyDescent="0.2">
      <c r="AD7489" s="11" t="s">
        <v>13155</v>
      </c>
      <c r="AE7489" s="10" t="s">
        <v>13156</v>
      </c>
      <c r="AF7489" s="10" t="s">
        <v>712</v>
      </c>
    </row>
    <row r="7490" spans="30:32" x14ac:dyDescent="0.2">
      <c r="AD7490" s="11" t="s">
        <v>13157</v>
      </c>
      <c r="AE7490" s="10" t="s">
        <v>3587</v>
      </c>
      <c r="AF7490" s="10" t="s">
        <v>712</v>
      </c>
    </row>
    <row r="7491" spans="30:32" x14ac:dyDescent="0.2">
      <c r="AD7491" s="11" t="s">
        <v>13158</v>
      </c>
      <c r="AE7491" s="10" t="s">
        <v>9395</v>
      </c>
      <c r="AF7491" s="10" t="s">
        <v>712</v>
      </c>
    </row>
    <row r="7492" spans="30:32" x14ac:dyDescent="0.2">
      <c r="AD7492" s="11" t="s">
        <v>13159</v>
      </c>
      <c r="AE7492" s="10" t="s">
        <v>13160</v>
      </c>
      <c r="AF7492" s="10" t="s">
        <v>712</v>
      </c>
    </row>
    <row r="7493" spans="30:32" x14ac:dyDescent="0.2">
      <c r="AD7493" s="11" t="s">
        <v>13161</v>
      </c>
      <c r="AE7493" s="10" t="s">
        <v>13162</v>
      </c>
      <c r="AF7493" s="10" t="s">
        <v>712</v>
      </c>
    </row>
    <row r="7494" spans="30:32" x14ac:dyDescent="0.2">
      <c r="AD7494" s="11" t="s">
        <v>13163</v>
      </c>
      <c r="AE7494" s="10" t="s">
        <v>3139</v>
      </c>
      <c r="AF7494" s="10" t="s">
        <v>712</v>
      </c>
    </row>
    <row r="7495" spans="30:32" x14ac:dyDescent="0.2">
      <c r="AD7495" s="11" t="s">
        <v>13164</v>
      </c>
      <c r="AE7495" s="10" t="s">
        <v>4175</v>
      </c>
      <c r="AF7495" s="10" t="s">
        <v>712</v>
      </c>
    </row>
    <row r="7496" spans="30:32" x14ac:dyDescent="0.2">
      <c r="AD7496" s="11" t="s">
        <v>13165</v>
      </c>
      <c r="AE7496" s="10" t="s">
        <v>13166</v>
      </c>
      <c r="AF7496" s="10" t="s">
        <v>712</v>
      </c>
    </row>
    <row r="7497" spans="30:32" x14ac:dyDescent="0.2">
      <c r="AD7497" s="11" t="s">
        <v>13167</v>
      </c>
      <c r="AE7497" s="10" t="s">
        <v>13168</v>
      </c>
      <c r="AF7497" s="10" t="s">
        <v>712</v>
      </c>
    </row>
    <row r="7498" spans="30:32" x14ac:dyDescent="0.2">
      <c r="AD7498" s="11" t="s">
        <v>13169</v>
      </c>
      <c r="AE7498" s="10" t="s">
        <v>13168</v>
      </c>
      <c r="AF7498" s="10" t="s">
        <v>712</v>
      </c>
    </row>
    <row r="7499" spans="30:32" x14ac:dyDescent="0.2">
      <c r="AD7499" s="11" t="s">
        <v>13170</v>
      </c>
      <c r="AE7499" s="10" t="s">
        <v>13168</v>
      </c>
      <c r="AF7499" s="10" t="s">
        <v>712</v>
      </c>
    </row>
    <row r="7500" spans="30:32" x14ac:dyDescent="0.2">
      <c r="AD7500" s="11" t="s">
        <v>13171</v>
      </c>
      <c r="AE7500" s="10" t="s">
        <v>3862</v>
      </c>
      <c r="AF7500" s="10" t="s">
        <v>712</v>
      </c>
    </row>
    <row r="7501" spans="30:32" x14ac:dyDescent="0.2">
      <c r="AD7501" s="11" t="s">
        <v>13172</v>
      </c>
      <c r="AE7501" s="10" t="s">
        <v>13173</v>
      </c>
      <c r="AF7501" s="10" t="s">
        <v>712</v>
      </c>
    </row>
    <row r="7502" spans="30:32" x14ac:dyDescent="0.2">
      <c r="AD7502" s="11" t="s">
        <v>13174</v>
      </c>
      <c r="AE7502" s="10" t="s">
        <v>8464</v>
      </c>
      <c r="AF7502" s="10" t="s">
        <v>712</v>
      </c>
    </row>
    <row r="7503" spans="30:32" x14ac:dyDescent="0.2">
      <c r="AD7503" s="11" t="s">
        <v>13175</v>
      </c>
      <c r="AE7503" s="10" t="s">
        <v>13176</v>
      </c>
      <c r="AF7503" s="10" t="s">
        <v>712</v>
      </c>
    </row>
    <row r="7504" spans="30:32" x14ac:dyDescent="0.2">
      <c r="AD7504" s="11" t="s">
        <v>13177</v>
      </c>
      <c r="AE7504" s="10" t="s">
        <v>13178</v>
      </c>
      <c r="AF7504" s="10" t="s">
        <v>712</v>
      </c>
    </row>
    <row r="7505" spans="30:32" x14ac:dyDescent="0.2">
      <c r="AD7505" s="11" t="s">
        <v>13179</v>
      </c>
      <c r="AE7505" s="10" t="s">
        <v>13176</v>
      </c>
      <c r="AF7505" s="10" t="s">
        <v>712</v>
      </c>
    </row>
    <row r="7506" spans="30:32" x14ac:dyDescent="0.2">
      <c r="AD7506" s="11" t="s">
        <v>13180</v>
      </c>
      <c r="AE7506" s="10" t="s">
        <v>13181</v>
      </c>
      <c r="AF7506" s="10" t="s">
        <v>712</v>
      </c>
    </row>
    <row r="7507" spans="30:32" x14ac:dyDescent="0.2">
      <c r="AD7507" s="11" t="s">
        <v>13182</v>
      </c>
      <c r="AE7507" s="10" t="s">
        <v>13183</v>
      </c>
      <c r="AF7507" s="10" t="s">
        <v>712</v>
      </c>
    </row>
    <row r="7508" spans="30:32" x14ac:dyDescent="0.2">
      <c r="AD7508" s="11" t="s">
        <v>13184</v>
      </c>
      <c r="AE7508" s="10" t="s">
        <v>13183</v>
      </c>
      <c r="AF7508" s="10" t="s">
        <v>712</v>
      </c>
    </row>
    <row r="7509" spans="30:32" x14ac:dyDescent="0.2">
      <c r="AD7509" s="11" t="s">
        <v>13185</v>
      </c>
      <c r="AE7509" s="10" t="s">
        <v>13186</v>
      </c>
      <c r="AF7509" s="10" t="s">
        <v>712</v>
      </c>
    </row>
    <row r="7510" spans="30:32" x14ac:dyDescent="0.2">
      <c r="AD7510" s="11" t="s">
        <v>13187</v>
      </c>
      <c r="AE7510" s="10" t="s">
        <v>1442</v>
      </c>
      <c r="AF7510" s="10" t="s">
        <v>712</v>
      </c>
    </row>
    <row r="7511" spans="30:32" x14ac:dyDescent="0.2">
      <c r="AD7511" s="11" t="s">
        <v>13188</v>
      </c>
      <c r="AE7511" s="10" t="s">
        <v>3167</v>
      </c>
      <c r="AF7511" s="10" t="s">
        <v>712</v>
      </c>
    </row>
    <row r="7512" spans="30:32" x14ac:dyDescent="0.2">
      <c r="AD7512" s="11" t="s">
        <v>13189</v>
      </c>
      <c r="AE7512" s="10" t="s">
        <v>13190</v>
      </c>
      <c r="AF7512" s="10" t="s">
        <v>712</v>
      </c>
    </row>
    <row r="7513" spans="30:32" x14ac:dyDescent="0.2">
      <c r="AD7513" s="11" t="s">
        <v>13191</v>
      </c>
      <c r="AE7513" s="10" t="s">
        <v>13192</v>
      </c>
      <c r="AF7513" s="10" t="s">
        <v>712</v>
      </c>
    </row>
    <row r="7514" spans="30:32" x14ac:dyDescent="0.2">
      <c r="AD7514" s="11" t="s">
        <v>13193</v>
      </c>
      <c r="AE7514" s="10" t="s">
        <v>13194</v>
      </c>
      <c r="AF7514" s="10" t="s">
        <v>712</v>
      </c>
    </row>
    <row r="7515" spans="30:32" x14ac:dyDescent="0.2">
      <c r="AD7515" s="11" t="s">
        <v>13195</v>
      </c>
      <c r="AE7515" s="10" t="s">
        <v>1454</v>
      </c>
      <c r="AF7515" s="10" t="s">
        <v>712</v>
      </c>
    </row>
    <row r="7516" spans="30:32" x14ac:dyDescent="0.2">
      <c r="AD7516" s="11" t="s">
        <v>13196</v>
      </c>
      <c r="AE7516" s="10" t="s">
        <v>13197</v>
      </c>
      <c r="AF7516" s="10" t="s">
        <v>712</v>
      </c>
    </row>
    <row r="7517" spans="30:32" x14ac:dyDescent="0.2">
      <c r="AD7517" s="11" t="s">
        <v>13198</v>
      </c>
      <c r="AE7517" s="10" t="s">
        <v>13199</v>
      </c>
      <c r="AF7517" s="10" t="s">
        <v>712</v>
      </c>
    </row>
    <row r="7518" spans="30:32" x14ac:dyDescent="0.2">
      <c r="AD7518" s="11" t="s">
        <v>13200</v>
      </c>
      <c r="AE7518" s="10" t="s">
        <v>13201</v>
      </c>
      <c r="AF7518" s="10" t="s">
        <v>712</v>
      </c>
    </row>
    <row r="7519" spans="30:32" x14ac:dyDescent="0.2">
      <c r="AD7519" s="11" t="s">
        <v>13202</v>
      </c>
      <c r="AE7519" s="10" t="s">
        <v>13203</v>
      </c>
      <c r="AF7519" s="10" t="s">
        <v>712</v>
      </c>
    </row>
    <row r="7520" spans="30:32" x14ac:dyDescent="0.2">
      <c r="AD7520" s="11" t="s">
        <v>13204</v>
      </c>
      <c r="AE7520" s="10" t="s">
        <v>13205</v>
      </c>
      <c r="AF7520" s="10" t="s">
        <v>712</v>
      </c>
    </row>
    <row r="7521" spans="30:32" x14ac:dyDescent="0.2">
      <c r="AD7521" s="11" t="s">
        <v>13206</v>
      </c>
      <c r="AE7521" s="10" t="s">
        <v>7810</v>
      </c>
      <c r="AF7521" s="10" t="s">
        <v>712</v>
      </c>
    </row>
    <row r="7522" spans="30:32" x14ac:dyDescent="0.2">
      <c r="AD7522" s="11" t="s">
        <v>13207</v>
      </c>
      <c r="AE7522" s="10" t="s">
        <v>7810</v>
      </c>
      <c r="AF7522" s="10" t="s">
        <v>712</v>
      </c>
    </row>
    <row r="7523" spans="30:32" x14ac:dyDescent="0.2">
      <c r="AD7523" s="11" t="s">
        <v>13208</v>
      </c>
      <c r="AE7523" s="10" t="s">
        <v>7810</v>
      </c>
      <c r="AF7523" s="10" t="s">
        <v>712</v>
      </c>
    </row>
    <row r="7524" spans="30:32" x14ac:dyDescent="0.2">
      <c r="AD7524" s="11" t="s">
        <v>13209</v>
      </c>
      <c r="AE7524" s="10" t="s">
        <v>7810</v>
      </c>
      <c r="AF7524" s="10" t="s">
        <v>712</v>
      </c>
    </row>
    <row r="7525" spans="30:32" x14ac:dyDescent="0.2">
      <c r="AD7525" s="11" t="s">
        <v>13210</v>
      </c>
      <c r="AE7525" s="10" t="s">
        <v>7810</v>
      </c>
      <c r="AF7525" s="10" t="s">
        <v>712</v>
      </c>
    </row>
    <row r="7526" spans="30:32" x14ac:dyDescent="0.2">
      <c r="AD7526" s="11" t="s">
        <v>13211</v>
      </c>
      <c r="AE7526" s="10" t="s">
        <v>7810</v>
      </c>
      <c r="AF7526" s="10" t="s">
        <v>712</v>
      </c>
    </row>
    <row r="7527" spans="30:32" x14ac:dyDescent="0.2">
      <c r="AD7527" s="11" t="s">
        <v>13212</v>
      </c>
      <c r="AE7527" s="10" t="s">
        <v>7810</v>
      </c>
      <c r="AF7527" s="10" t="s">
        <v>712</v>
      </c>
    </row>
    <row r="7528" spans="30:32" x14ac:dyDescent="0.2">
      <c r="AD7528" s="11" t="s">
        <v>13213</v>
      </c>
      <c r="AE7528" s="10" t="s">
        <v>7810</v>
      </c>
      <c r="AF7528" s="10" t="s">
        <v>712</v>
      </c>
    </row>
    <row r="7529" spans="30:32" x14ac:dyDescent="0.2">
      <c r="AD7529" s="11" t="s">
        <v>13214</v>
      </c>
      <c r="AE7529" s="10" t="s">
        <v>7810</v>
      </c>
      <c r="AF7529" s="10" t="s">
        <v>712</v>
      </c>
    </row>
    <row r="7530" spans="30:32" x14ac:dyDescent="0.2">
      <c r="AD7530" s="11" t="s">
        <v>13215</v>
      </c>
      <c r="AE7530" s="10" t="s">
        <v>7810</v>
      </c>
      <c r="AF7530" s="10" t="s">
        <v>712</v>
      </c>
    </row>
    <row r="7531" spans="30:32" x14ac:dyDescent="0.2">
      <c r="AD7531" s="11" t="s">
        <v>13216</v>
      </c>
      <c r="AE7531" s="10" t="s">
        <v>7810</v>
      </c>
      <c r="AF7531" s="10" t="s">
        <v>712</v>
      </c>
    </row>
    <row r="7532" spans="30:32" x14ac:dyDescent="0.2">
      <c r="AD7532" s="11" t="s">
        <v>13217</v>
      </c>
      <c r="AE7532" s="10" t="s">
        <v>7810</v>
      </c>
      <c r="AF7532" s="10" t="s">
        <v>712</v>
      </c>
    </row>
    <row r="7533" spans="30:32" x14ac:dyDescent="0.2">
      <c r="AD7533" s="11" t="s">
        <v>13218</v>
      </c>
      <c r="AE7533" s="10" t="s">
        <v>7810</v>
      </c>
      <c r="AF7533" s="10" t="s">
        <v>712</v>
      </c>
    </row>
    <row r="7534" spans="30:32" x14ac:dyDescent="0.2">
      <c r="AD7534" s="11" t="s">
        <v>13219</v>
      </c>
      <c r="AE7534" s="10" t="s">
        <v>7810</v>
      </c>
      <c r="AF7534" s="10" t="s">
        <v>712</v>
      </c>
    </row>
    <row r="7535" spans="30:32" x14ac:dyDescent="0.2">
      <c r="AD7535" s="11" t="s">
        <v>13220</v>
      </c>
      <c r="AE7535" s="10" t="s">
        <v>7810</v>
      </c>
      <c r="AF7535" s="10" t="s">
        <v>712</v>
      </c>
    </row>
    <row r="7536" spans="30:32" x14ac:dyDescent="0.2">
      <c r="AD7536" s="11" t="s">
        <v>13221</v>
      </c>
      <c r="AE7536" s="10" t="s">
        <v>7810</v>
      </c>
      <c r="AF7536" s="10" t="s">
        <v>712</v>
      </c>
    </row>
    <row r="7537" spans="30:32" x14ac:dyDescent="0.2">
      <c r="AD7537" s="11" t="s">
        <v>13222</v>
      </c>
      <c r="AE7537" s="10" t="s">
        <v>7810</v>
      </c>
      <c r="AF7537" s="10" t="s">
        <v>712</v>
      </c>
    </row>
    <row r="7538" spans="30:32" x14ac:dyDescent="0.2">
      <c r="AD7538" s="11" t="s">
        <v>13223</v>
      </c>
      <c r="AE7538" s="10" t="s">
        <v>7810</v>
      </c>
      <c r="AF7538" s="10" t="s">
        <v>712</v>
      </c>
    </row>
    <row r="7539" spans="30:32" x14ac:dyDescent="0.2">
      <c r="AD7539" s="11" t="s">
        <v>13224</v>
      </c>
      <c r="AE7539" s="10" t="s">
        <v>7810</v>
      </c>
      <c r="AF7539" s="10" t="s">
        <v>712</v>
      </c>
    </row>
    <row r="7540" spans="30:32" x14ac:dyDescent="0.2">
      <c r="AD7540" s="11" t="s">
        <v>13225</v>
      </c>
      <c r="AE7540" s="10" t="s">
        <v>7810</v>
      </c>
      <c r="AF7540" s="10" t="s">
        <v>712</v>
      </c>
    </row>
    <row r="7541" spans="30:32" x14ac:dyDescent="0.2">
      <c r="AD7541" s="11" t="s">
        <v>13226</v>
      </c>
      <c r="AE7541" s="10" t="s">
        <v>7810</v>
      </c>
      <c r="AF7541" s="10" t="s">
        <v>712</v>
      </c>
    </row>
    <row r="7542" spans="30:32" x14ac:dyDescent="0.2">
      <c r="AD7542" s="11" t="s">
        <v>13227</v>
      </c>
      <c r="AE7542" s="10" t="s">
        <v>7810</v>
      </c>
      <c r="AF7542" s="10" t="s">
        <v>712</v>
      </c>
    </row>
    <row r="7543" spans="30:32" x14ac:dyDescent="0.2">
      <c r="AD7543" s="11" t="s">
        <v>13228</v>
      </c>
      <c r="AE7543" s="10" t="s">
        <v>7810</v>
      </c>
      <c r="AF7543" s="10" t="s">
        <v>712</v>
      </c>
    </row>
    <row r="7544" spans="30:32" x14ac:dyDescent="0.2">
      <c r="AD7544" s="11" t="s">
        <v>13229</v>
      </c>
      <c r="AE7544" s="10" t="s">
        <v>7810</v>
      </c>
      <c r="AF7544" s="10" t="s">
        <v>712</v>
      </c>
    </row>
    <row r="7545" spans="30:32" x14ac:dyDescent="0.2">
      <c r="AD7545" s="11" t="s">
        <v>13230</v>
      </c>
      <c r="AE7545" s="10" t="s">
        <v>7810</v>
      </c>
      <c r="AF7545" s="10" t="s">
        <v>712</v>
      </c>
    </row>
    <row r="7546" spans="30:32" x14ac:dyDescent="0.2">
      <c r="AD7546" s="11" t="s">
        <v>13231</v>
      </c>
      <c r="AE7546" s="10" t="s">
        <v>7810</v>
      </c>
      <c r="AF7546" s="10" t="s">
        <v>712</v>
      </c>
    </row>
    <row r="7547" spans="30:32" x14ac:dyDescent="0.2">
      <c r="AD7547" s="11" t="s">
        <v>13232</v>
      </c>
      <c r="AE7547" s="10" t="s">
        <v>7810</v>
      </c>
      <c r="AF7547" s="10" t="s">
        <v>712</v>
      </c>
    </row>
    <row r="7548" spans="30:32" x14ac:dyDescent="0.2">
      <c r="AD7548" s="11" t="s">
        <v>13233</v>
      </c>
      <c r="AE7548" s="10" t="s">
        <v>7810</v>
      </c>
      <c r="AF7548" s="10" t="s">
        <v>712</v>
      </c>
    </row>
    <row r="7549" spans="30:32" x14ac:dyDescent="0.2">
      <c r="AD7549" s="11" t="s">
        <v>13234</v>
      </c>
      <c r="AE7549" s="10" t="s">
        <v>7810</v>
      </c>
      <c r="AF7549" s="10" t="s">
        <v>712</v>
      </c>
    </row>
    <row r="7550" spans="30:32" x14ac:dyDescent="0.2">
      <c r="AD7550" s="11" t="s">
        <v>13235</v>
      </c>
      <c r="AE7550" s="10" t="s">
        <v>7810</v>
      </c>
      <c r="AF7550" s="10" t="s">
        <v>712</v>
      </c>
    </row>
    <row r="7551" spans="30:32" x14ac:dyDescent="0.2">
      <c r="AD7551" s="11" t="s">
        <v>13236</v>
      </c>
      <c r="AE7551" s="10" t="s">
        <v>7810</v>
      </c>
      <c r="AF7551" s="10" t="s">
        <v>712</v>
      </c>
    </row>
    <row r="7552" spans="30:32" x14ac:dyDescent="0.2">
      <c r="AD7552" s="11" t="s">
        <v>13237</v>
      </c>
      <c r="AE7552" s="10" t="s">
        <v>7810</v>
      </c>
      <c r="AF7552" s="10" t="s">
        <v>712</v>
      </c>
    </row>
    <row r="7553" spans="30:32" x14ac:dyDescent="0.2">
      <c r="AD7553" s="11" t="s">
        <v>13238</v>
      </c>
      <c r="AE7553" s="10" t="s">
        <v>7810</v>
      </c>
      <c r="AF7553" s="10" t="s">
        <v>712</v>
      </c>
    </row>
    <row r="7554" spans="30:32" x14ac:dyDescent="0.2">
      <c r="AD7554" s="11" t="s">
        <v>13239</v>
      </c>
      <c r="AE7554" s="10" t="s">
        <v>7810</v>
      </c>
      <c r="AF7554" s="10" t="s">
        <v>712</v>
      </c>
    </row>
    <row r="7555" spans="30:32" x14ac:dyDescent="0.2">
      <c r="AD7555" s="11" t="s">
        <v>13240</v>
      </c>
      <c r="AE7555" s="10" t="s">
        <v>7810</v>
      </c>
      <c r="AF7555" s="10" t="s">
        <v>712</v>
      </c>
    </row>
    <row r="7556" spans="30:32" x14ac:dyDescent="0.2">
      <c r="AD7556" s="11" t="s">
        <v>13241</v>
      </c>
      <c r="AE7556" s="10" t="s">
        <v>7810</v>
      </c>
      <c r="AF7556" s="10" t="s">
        <v>712</v>
      </c>
    </row>
    <row r="7557" spans="30:32" x14ac:dyDescent="0.2">
      <c r="AD7557" s="11" t="s">
        <v>13242</v>
      </c>
      <c r="AE7557" s="10" t="s">
        <v>7810</v>
      </c>
      <c r="AF7557" s="10" t="s">
        <v>712</v>
      </c>
    </row>
    <row r="7558" spans="30:32" x14ac:dyDescent="0.2">
      <c r="AD7558" s="11" t="s">
        <v>13243</v>
      </c>
      <c r="AE7558" s="10" t="s">
        <v>7810</v>
      </c>
      <c r="AF7558" s="10" t="s">
        <v>712</v>
      </c>
    </row>
    <row r="7559" spans="30:32" x14ac:dyDescent="0.2">
      <c r="AD7559" s="11" t="s">
        <v>13244</v>
      </c>
      <c r="AE7559" s="10" t="s">
        <v>7810</v>
      </c>
      <c r="AF7559" s="10" t="s">
        <v>712</v>
      </c>
    </row>
    <row r="7560" spans="30:32" x14ac:dyDescent="0.2">
      <c r="AD7560" s="11" t="s">
        <v>13245</v>
      </c>
      <c r="AE7560" s="10" t="s">
        <v>7810</v>
      </c>
      <c r="AF7560" s="10" t="s">
        <v>712</v>
      </c>
    </row>
    <row r="7561" spans="30:32" x14ac:dyDescent="0.2">
      <c r="AD7561" s="11" t="s">
        <v>13246</v>
      </c>
      <c r="AE7561" s="10" t="s">
        <v>7810</v>
      </c>
      <c r="AF7561" s="10" t="s">
        <v>712</v>
      </c>
    </row>
    <row r="7562" spans="30:32" x14ac:dyDescent="0.2">
      <c r="AD7562" s="11" t="s">
        <v>13247</v>
      </c>
      <c r="AE7562" s="10" t="s">
        <v>7810</v>
      </c>
      <c r="AF7562" s="10" t="s">
        <v>712</v>
      </c>
    </row>
    <row r="7563" spans="30:32" x14ac:dyDescent="0.2">
      <c r="AD7563" s="11" t="s">
        <v>13248</v>
      </c>
      <c r="AE7563" s="10" t="s">
        <v>7810</v>
      </c>
      <c r="AF7563" s="10" t="s">
        <v>712</v>
      </c>
    </row>
    <row r="7564" spans="30:32" x14ac:dyDescent="0.2">
      <c r="AD7564" s="11" t="s">
        <v>13249</v>
      </c>
      <c r="AE7564" s="10" t="s">
        <v>7810</v>
      </c>
      <c r="AF7564" s="10" t="s">
        <v>712</v>
      </c>
    </row>
    <row r="7565" spans="30:32" x14ac:dyDescent="0.2">
      <c r="AD7565" s="11" t="s">
        <v>13250</v>
      </c>
      <c r="AE7565" s="10" t="s">
        <v>7810</v>
      </c>
      <c r="AF7565" s="10" t="s">
        <v>712</v>
      </c>
    </row>
    <row r="7566" spans="30:32" x14ac:dyDescent="0.2">
      <c r="AD7566" s="11" t="s">
        <v>13251</v>
      </c>
      <c r="AE7566" s="10" t="s">
        <v>7810</v>
      </c>
      <c r="AF7566" s="10" t="s">
        <v>712</v>
      </c>
    </row>
    <row r="7567" spans="30:32" x14ac:dyDescent="0.2">
      <c r="AD7567" s="11" t="s">
        <v>13252</v>
      </c>
      <c r="AE7567" s="10" t="s">
        <v>7810</v>
      </c>
      <c r="AF7567" s="10" t="s">
        <v>712</v>
      </c>
    </row>
    <row r="7568" spans="30:32" x14ac:dyDescent="0.2">
      <c r="AD7568" s="11" t="s">
        <v>13253</v>
      </c>
      <c r="AE7568" s="10" t="s">
        <v>7810</v>
      </c>
      <c r="AF7568" s="10" t="s">
        <v>712</v>
      </c>
    </row>
    <row r="7569" spans="30:32" x14ac:dyDescent="0.2">
      <c r="AD7569" s="11" t="s">
        <v>13254</v>
      </c>
      <c r="AE7569" s="10" t="s">
        <v>7810</v>
      </c>
      <c r="AF7569" s="10" t="s">
        <v>712</v>
      </c>
    </row>
    <row r="7570" spans="30:32" x14ac:dyDescent="0.2">
      <c r="AD7570" s="11" t="s">
        <v>13255</v>
      </c>
      <c r="AE7570" s="10" t="s">
        <v>7810</v>
      </c>
      <c r="AF7570" s="10" t="s">
        <v>712</v>
      </c>
    </row>
    <row r="7571" spans="30:32" x14ac:dyDescent="0.2">
      <c r="AD7571" s="11" t="s">
        <v>13256</v>
      </c>
      <c r="AE7571" s="10" t="s">
        <v>7810</v>
      </c>
      <c r="AF7571" s="10" t="s">
        <v>712</v>
      </c>
    </row>
    <row r="7572" spans="30:32" x14ac:dyDescent="0.2">
      <c r="AD7572" s="11" t="s">
        <v>13257</v>
      </c>
      <c r="AE7572" s="10" t="s">
        <v>7810</v>
      </c>
      <c r="AF7572" s="10" t="s">
        <v>712</v>
      </c>
    </row>
    <row r="7573" spans="30:32" x14ac:dyDescent="0.2">
      <c r="AD7573" s="11" t="s">
        <v>13258</v>
      </c>
      <c r="AE7573" s="10" t="s">
        <v>7810</v>
      </c>
      <c r="AF7573" s="10" t="s">
        <v>712</v>
      </c>
    </row>
    <row r="7574" spans="30:32" x14ac:dyDescent="0.2">
      <c r="AD7574" s="11" t="s">
        <v>13259</v>
      </c>
      <c r="AE7574" s="10" t="s">
        <v>7810</v>
      </c>
      <c r="AF7574" s="10" t="s">
        <v>712</v>
      </c>
    </row>
    <row r="7575" spans="30:32" x14ac:dyDescent="0.2">
      <c r="AD7575" s="11" t="s">
        <v>13260</v>
      </c>
      <c r="AE7575" s="10" t="s">
        <v>7810</v>
      </c>
      <c r="AF7575" s="10" t="s">
        <v>712</v>
      </c>
    </row>
    <row r="7576" spans="30:32" x14ac:dyDescent="0.2">
      <c r="AD7576" s="11" t="s">
        <v>13261</v>
      </c>
      <c r="AE7576" s="10" t="s">
        <v>7810</v>
      </c>
      <c r="AF7576" s="10" t="s">
        <v>712</v>
      </c>
    </row>
    <row r="7577" spans="30:32" x14ac:dyDescent="0.2">
      <c r="AD7577" s="11" t="s">
        <v>13262</v>
      </c>
      <c r="AE7577" s="10" t="s">
        <v>7810</v>
      </c>
      <c r="AF7577" s="10" t="s">
        <v>712</v>
      </c>
    </row>
    <row r="7578" spans="30:32" x14ac:dyDescent="0.2">
      <c r="AD7578" s="11" t="s">
        <v>13263</v>
      </c>
      <c r="AE7578" s="10" t="s">
        <v>7810</v>
      </c>
      <c r="AF7578" s="10" t="s">
        <v>712</v>
      </c>
    </row>
    <row r="7579" spans="30:32" x14ac:dyDescent="0.2">
      <c r="AD7579" s="11" t="s">
        <v>13264</v>
      </c>
      <c r="AE7579" s="10" t="s">
        <v>7810</v>
      </c>
      <c r="AF7579" s="10" t="s">
        <v>712</v>
      </c>
    </row>
    <row r="7580" spans="30:32" x14ac:dyDescent="0.2">
      <c r="AD7580" s="11" t="s">
        <v>13265</v>
      </c>
      <c r="AE7580" s="10" t="s">
        <v>7810</v>
      </c>
      <c r="AF7580" s="10" t="s">
        <v>712</v>
      </c>
    </row>
    <row r="7581" spans="30:32" x14ac:dyDescent="0.2">
      <c r="AD7581" s="11" t="s">
        <v>13266</v>
      </c>
      <c r="AE7581" s="10" t="s">
        <v>7810</v>
      </c>
      <c r="AF7581" s="10" t="s">
        <v>712</v>
      </c>
    </row>
    <row r="7582" spans="30:32" x14ac:dyDescent="0.2">
      <c r="AD7582" s="11" t="s">
        <v>13267</v>
      </c>
      <c r="AE7582" s="10" t="s">
        <v>7810</v>
      </c>
      <c r="AF7582" s="10" t="s">
        <v>712</v>
      </c>
    </row>
    <row r="7583" spans="30:32" x14ac:dyDescent="0.2">
      <c r="AD7583" s="11" t="s">
        <v>13268</v>
      </c>
      <c r="AE7583" s="10" t="s">
        <v>7810</v>
      </c>
      <c r="AF7583" s="10" t="s">
        <v>712</v>
      </c>
    </row>
    <row r="7584" spans="30:32" x14ac:dyDescent="0.2">
      <c r="AD7584" s="11" t="s">
        <v>13269</v>
      </c>
      <c r="AE7584" s="10" t="s">
        <v>7810</v>
      </c>
      <c r="AF7584" s="10" t="s">
        <v>712</v>
      </c>
    </row>
    <row r="7585" spans="30:32" x14ac:dyDescent="0.2">
      <c r="AD7585" s="11" t="s">
        <v>13270</v>
      </c>
      <c r="AE7585" s="10" t="s">
        <v>7810</v>
      </c>
      <c r="AF7585" s="10" t="s">
        <v>712</v>
      </c>
    </row>
    <row r="7586" spans="30:32" x14ac:dyDescent="0.2">
      <c r="AD7586" s="11" t="s">
        <v>13271</v>
      </c>
      <c r="AE7586" s="10" t="s">
        <v>7810</v>
      </c>
      <c r="AF7586" s="10" t="s">
        <v>712</v>
      </c>
    </row>
    <row r="7587" spans="30:32" x14ac:dyDescent="0.2">
      <c r="AD7587" s="11" t="s">
        <v>13272</v>
      </c>
      <c r="AE7587" s="10" t="s">
        <v>7810</v>
      </c>
      <c r="AF7587" s="10" t="s">
        <v>712</v>
      </c>
    </row>
    <row r="7588" spans="30:32" x14ac:dyDescent="0.2">
      <c r="AD7588" s="11" t="s">
        <v>13273</v>
      </c>
      <c r="AE7588" s="10" t="s">
        <v>7810</v>
      </c>
      <c r="AF7588" s="10" t="s">
        <v>712</v>
      </c>
    </row>
    <row r="7589" spans="30:32" x14ac:dyDescent="0.2">
      <c r="AD7589" s="11" t="s">
        <v>13274</v>
      </c>
      <c r="AE7589" s="10" t="s">
        <v>7810</v>
      </c>
      <c r="AF7589" s="10" t="s">
        <v>712</v>
      </c>
    </row>
    <row r="7590" spans="30:32" x14ac:dyDescent="0.2">
      <c r="AD7590" s="11" t="s">
        <v>13275</v>
      </c>
      <c r="AE7590" s="10" t="s">
        <v>7810</v>
      </c>
      <c r="AF7590" s="10" t="s">
        <v>712</v>
      </c>
    </row>
    <row r="7591" spans="30:32" x14ac:dyDescent="0.2">
      <c r="AD7591" s="11" t="s">
        <v>13276</v>
      </c>
      <c r="AE7591" s="10" t="s">
        <v>7810</v>
      </c>
      <c r="AF7591" s="10" t="s">
        <v>712</v>
      </c>
    </row>
    <row r="7592" spans="30:32" x14ac:dyDescent="0.2">
      <c r="AD7592" s="11" t="s">
        <v>13277</v>
      </c>
      <c r="AE7592" s="10" t="s">
        <v>7810</v>
      </c>
      <c r="AF7592" s="10" t="s">
        <v>712</v>
      </c>
    </row>
    <row r="7593" spans="30:32" x14ac:dyDescent="0.2">
      <c r="AD7593" s="11" t="s">
        <v>13278</v>
      </c>
      <c r="AE7593" s="10" t="s">
        <v>7810</v>
      </c>
      <c r="AF7593" s="10" t="s">
        <v>712</v>
      </c>
    </row>
    <row r="7594" spans="30:32" x14ac:dyDescent="0.2">
      <c r="AD7594" s="11" t="s">
        <v>13279</v>
      </c>
      <c r="AE7594" s="10" t="s">
        <v>7810</v>
      </c>
      <c r="AF7594" s="10" t="s">
        <v>712</v>
      </c>
    </row>
    <row r="7595" spans="30:32" x14ac:dyDescent="0.2">
      <c r="AD7595" s="11" t="s">
        <v>13280</v>
      </c>
      <c r="AE7595" s="10" t="s">
        <v>7810</v>
      </c>
      <c r="AF7595" s="10" t="s">
        <v>712</v>
      </c>
    </row>
    <row r="7596" spans="30:32" x14ac:dyDescent="0.2">
      <c r="AD7596" s="11" t="s">
        <v>13281</v>
      </c>
      <c r="AE7596" s="10" t="s">
        <v>7810</v>
      </c>
      <c r="AF7596" s="10" t="s">
        <v>712</v>
      </c>
    </row>
    <row r="7597" spans="30:32" x14ac:dyDescent="0.2">
      <c r="AD7597" s="11" t="s">
        <v>13282</v>
      </c>
      <c r="AE7597" s="10" t="s">
        <v>7810</v>
      </c>
      <c r="AF7597" s="10" t="s">
        <v>712</v>
      </c>
    </row>
    <row r="7598" spans="30:32" x14ac:dyDescent="0.2">
      <c r="AD7598" s="11" t="s">
        <v>13283</v>
      </c>
      <c r="AE7598" s="10" t="s">
        <v>7810</v>
      </c>
      <c r="AF7598" s="10" t="s">
        <v>712</v>
      </c>
    </row>
    <row r="7599" spans="30:32" x14ac:dyDescent="0.2">
      <c r="AD7599" s="11" t="s">
        <v>13284</v>
      </c>
      <c r="AE7599" s="10" t="s">
        <v>7810</v>
      </c>
      <c r="AF7599" s="10" t="s">
        <v>712</v>
      </c>
    </row>
    <row r="7600" spans="30:32" x14ac:dyDescent="0.2">
      <c r="AD7600" s="11" t="s">
        <v>13285</v>
      </c>
      <c r="AE7600" s="10" t="s">
        <v>7810</v>
      </c>
      <c r="AF7600" s="10" t="s">
        <v>712</v>
      </c>
    </row>
    <row r="7601" spans="30:32" x14ac:dyDescent="0.2">
      <c r="AD7601" s="11" t="s">
        <v>13286</v>
      </c>
      <c r="AE7601" s="10" t="s">
        <v>7810</v>
      </c>
      <c r="AF7601" s="10" t="s">
        <v>712</v>
      </c>
    </row>
    <row r="7602" spans="30:32" x14ac:dyDescent="0.2">
      <c r="AD7602" s="11" t="s">
        <v>13287</v>
      </c>
      <c r="AE7602" s="10" t="s">
        <v>7810</v>
      </c>
      <c r="AF7602" s="10" t="s">
        <v>712</v>
      </c>
    </row>
    <row r="7603" spans="30:32" x14ac:dyDescent="0.2">
      <c r="AD7603" s="11" t="s">
        <v>13288</v>
      </c>
      <c r="AE7603" s="10" t="s">
        <v>7810</v>
      </c>
      <c r="AF7603" s="10" t="s">
        <v>712</v>
      </c>
    </row>
    <row r="7604" spans="30:32" x14ac:dyDescent="0.2">
      <c r="AD7604" s="11" t="s">
        <v>13289</v>
      </c>
      <c r="AE7604" s="10" t="s">
        <v>7810</v>
      </c>
      <c r="AF7604" s="10" t="s">
        <v>712</v>
      </c>
    </row>
    <row r="7605" spans="30:32" x14ac:dyDescent="0.2">
      <c r="AD7605" s="11" t="s">
        <v>13290</v>
      </c>
      <c r="AE7605" s="10" t="s">
        <v>7810</v>
      </c>
      <c r="AF7605" s="10" t="s">
        <v>712</v>
      </c>
    </row>
    <row r="7606" spans="30:32" x14ac:dyDescent="0.2">
      <c r="AD7606" s="11" t="s">
        <v>13291</v>
      </c>
      <c r="AE7606" s="10" t="s">
        <v>7810</v>
      </c>
      <c r="AF7606" s="10" t="s">
        <v>712</v>
      </c>
    </row>
    <row r="7607" spans="30:32" x14ac:dyDescent="0.2">
      <c r="AD7607" s="11" t="s">
        <v>13292</v>
      </c>
      <c r="AE7607" s="10" t="s">
        <v>7810</v>
      </c>
      <c r="AF7607" s="10" t="s">
        <v>712</v>
      </c>
    </row>
    <row r="7608" spans="30:32" x14ac:dyDescent="0.2">
      <c r="AD7608" s="11" t="s">
        <v>13293</v>
      </c>
      <c r="AE7608" s="10" t="s">
        <v>13294</v>
      </c>
      <c r="AF7608" s="10" t="s">
        <v>712</v>
      </c>
    </row>
    <row r="7609" spans="30:32" x14ac:dyDescent="0.2">
      <c r="AD7609" s="11" t="s">
        <v>13295</v>
      </c>
      <c r="AE7609" s="10" t="s">
        <v>13296</v>
      </c>
      <c r="AF7609" s="10" t="s">
        <v>712</v>
      </c>
    </row>
    <row r="7610" spans="30:32" x14ac:dyDescent="0.2">
      <c r="AD7610" s="11" t="s">
        <v>13297</v>
      </c>
      <c r="AE7610" s="10" t="s">
        <v>13298</v>
      </c>
      <c r="AF7610" s="10" t="s">
        <v>712</v>
      </c>
    </row>
    <row r="7611" spans="30:32" x14ac:dyDescent="0.2">
      <c r="AD7611" s="11" t="s">
        <v>13299</v>
      </c>
      <c r="AE7611" s="10" t="s">
        <v>13300</v>
      </c>
      <c r="AF7611" s="10" t="s">
        <v>712</v>
      </c>
    </row>
    <row r="7612" spans="30:32" x14ac:dyDescent="0.2">
      <c r="AD7612" s="11" t="s">
        <v>13301</v>
      </c>
      <c r="AE7612" s="10" t="s">
        <v>13302</v>
      </c>
      <c r="AF7612" s="10" t="s">
        <v>712</v>
      </c>
    </row>
    <row r="7613" spans="30:32" x14ac:dyDescent="0.2">
      <c r="AD7613" s="11" t="s">
        <v>13303</v>
      </c>
      <c r="AE7613" s="10" t="s">
        <v>13304</v>
      </c>
      <c r="AF7613" s="10" t="s">
        <v>712</v>
      </c>
    </row>
    <row r="7614" spans="30:32" x14ac:dyDescent="0.2">
      <c r="AD7614" s="11" t="s">
        <v>13305</v>
      </c>
      <c r="AE7614" s="10" t="s">
        <v>13306</v>
      </c>
      <c r="AF7614" s="10" t="s">
        <v>712</v>
      </c>
    </row>
    <row r="7615" spans="30:32" x14ac:dyDescent="0.2">
      <c r="AD7615" s="11" t="s">
        <v>13307</v>
      </c>
      <c r="AE7615" s="10" t="s">
        <v>13308</v>
      </c>
      <c r="AF7615" s="10" t="s">
        <v>712</v>
      </c>
    </row>
    <row r="7616" spans="30:32" x14ac:dyDescent="0.2">
      <c r="AD7616" s="11" t="s">
        <v>13309</v>
      </c>
      <c r="AE7616" s="10" t="s">
        <v>13310</v>
      </c>
      <c r="AF7616" s="10" t="s">
        <v>712</v>
      </c>
    </row>
    <row r="7617" spans="30:32" x14ac:dyDescent="0.2">
      <c r="AD7617" s="11" t="s">
        <v>13311</v>
      </c>
      <c r="AE7617" s="10" t="s">
        <v>13312</v>
      </c>
      <c r="AF7617" s="10" t="s">
        <v>712</v>
      </c>
    </row>
    <row r="7618" spans="30:32" x14ac:dyDescent="0.2">
      <c r="AD7618" s="11" t="s">
        <v>13313</v>
      </c>
      <c r="AE7618" s="10" t="s">
        <v>13312</v>
      </c>
      <c r="AF7618" s="10" t="s">
        <v>712</v>
      </c>
    </row>
    <row r="7619" spans="30:32" x14ac:dyDescent="0.2">
      <c r="AD7619" s="11" t="s">
        <v>13314</v>
      </c>
      <c r="AE7619" s="10" t="s">
        <v>13315</v>
      </c>
      <c r="AF7619" s="10" t="s">
        <v>712</v>
      </c>
    </row>
    <row r="7620" spans="30:32" x14ac:dyDescent="0.2">
      <c r="AD7620" s="11" t="s">
        <v>13316</v>
      </c>
      <c r="AE7620" s="10" t="s">
        <v>5415</v>
      </c>
      <c r="AF7620" s="10" t="s">
        <v>712</v>
      </c>
    </row>
    <row r="7621" spans="30:32" x14ac:dyDescent="0.2">
      <c r="AD7621" s="11" t="s">
        <v>13317</v>
      </c>
      <c r="AE7621" s="10" t="s">
        <v>1176</v>
      </c>
      <c r="AF7621" s="10" t="s">
        <v>712</v>
      </c>
    </row>
    <row r="7622" spans="30:32" x14ac:dyDescent="0.2">
      <c r="AD7622" s="11" t="s">
        <v>13318</v>
      </c>
      <c r="AE7622" s="10" t="s">
        <v>13319</v>
      </c>
      <c r="AF7622" s="10" t="s">
        <v>712</v>
      </c>
    </row>
    <row r="7623" spans="30:32" x14ac:dyDescent="0.2">
      <c r="AD7623" s="11" t="s">
        <v>13320</v>
      </c>
      <c r="AE7623" s="10" t="s">
        <v>13321</v>
      </c>
      <c r="AF7623" s="10" t="s">
        <v>712</v>
      </c>
    </row>
    <row r="7624" spans="30:32" x14ac:dyDescent="0.2">
      <c r="AD7624" s="11" t="s">
        <v>13322</v>
      </c>
      <c r="AE7624" s="10" t="s">
        <v>13323</v>
      </c>
      <c r="AF7624" s="10" t="s">
        <v>712</v>
      </c>
    </row>
    <row r="7625" spans="30:32" x14ac:dyDescent="0.2">
      <c r="AD7625" s="11" t="s">
        <v>13324</v>
      </c>
      <c r="AE7625" s="10" t="s">
        <v>13325</v>
      </c>
      <c r="AF7625" s="10" t="s">
        <v>712</v>
      </c>
    </row>
    <row r="7626" spans="30:32" x14ac:dyDescent="0.2">
      <c r="AD7626" s="11" t="s">
        <v>13326</v>
      </c>
      <c r="AE7626" s="10" t="s">
        <v>13327</v>
      </c>
      <c r="AF7626" s="10" t="s">
        <v>712</v>
      </c>
    </row>
    <row r="7627" spans="30:32" x14ac:dyDescent="0.2">
      <c r="AD7627" s="11" t="s">
        <v>13328</v>
      </c>
      <c r="AE7627" s="10" t="s">
        <v>13329</v>
      </c>
      <c r="AF7627" s="10" t="s">
        <v>712</v>
      </c>
    </row>
    <row r="7628" spans="30:32" x14ac:dyDescent="0.2">
      <c r="AD7628" s="11" t="s">
        <v>13330</v>
      </c>
      <c r="AE7628" s="10" t="s">
        <v>13331</v>
      </c>
      <c r="AF7628" s="10" t="s">
        <v>712</v>
      </c>
    </row>
    <row r="7629" spans="30:32" x14ac:dyDescent="0.2">
      <c r="AD7629" s="11" t="s">
        <v>13332</v>
      </c>
      <c r="AE7629" s="10" t="s">
        <v>13333</v>
      </c>
      <c r="AF7629" s="10" t="s">
        <v>712</v>
      </c>
    </row>
    <row r="7630" spans="30:32" x14ac:dyDescent="0.2">
      <c r="AD7630" s="11" t="s">
        <v>13334</v>
      </c>
      <c r="AE7630" s="10" t="s">
        <v>13335</v>
      </c>
      <c r="AF7630" s="10" t="s">
        <v>712</v>
      </c>
    </row>
    <row r="7631" spans="30:32" x14ac:dyDescent="0.2">
      <c r="AD7631" s="11" t="s">
        <v>13336</v>
      </c>
      <c r="AE7631" s="10" t="s">
        <v>13337</v>
      </c>
      <c r="AF7631" s="10" t="s">
        <v>712</v>
      </c>
    </row>
    <row r="7632" spans="30:32" x14ac:dyDescent="0.2">
      <c r="AD7632" s="11" t="s">
        <v>13338</v>
      </c>
      <c r="AE7632" s="10" t="s">
        <v>13339</v>
      </c>
      <c r="AF7632" s="10" t="s">
        <v>712</v>
      </c>
    </row>
    <row r="7633" spans="30:32" x14ac:dyDescent="0.2">
      <c r="AD7633" s="11" t="s">
        <v>13340</v>
      </c>
      <c r="AE7633" s="10" t="s">
        <v>13341</v>
      </c>
      <c r="AF7633" s="10" t="s">
        <v>712</v>
      </c>
    </row>
    <row r="7634" spans="30:32" x14ac:dyDescent="0.2">
      <c r="AD7634" s="11" t="s">
        <v>13342</v>
      </c>
      <c r="AE7634" s="10" t="s">
        <v>13343</v>
      </c>
      <c r="AF7634" s="10" t="s">
        <v>712</v>
      </c>
    </row>
    <row r="7635" spans="30:32" x14ac:dyDescent="0.2">
      <c r="AD7635" s="11" t="s">
        <v>13344</v>
      </c>
      <c r="AE7635" s="10" t="s">
        <v>13345</v>
      </c>
      <c r="AF7635" s="10" t="s">
        <v>712</v>
      </c>
    </row>
    <row r="7636" spans="30:32" x14ac:dyDescent="0.2">
      <c r="AD7636" s="11" t="s">
        <v>13346</v>
      </c>
      <c r="AE7636" s="10" t="s">
        <v>2976</v>
      </c>
      <c r="AF7636" s="10" t="s">
        <v>712</v>
      </c>
    </row>
    <row r="7637" spans="30:32" x14ac:dyDescent="0.2">
      <c r="AD7637" s="11" t="s">
        <v>13347</v>
      </c>
      <c r="AE7637" s="10" t="s">
        <v>13348</v>
      </c>
      <c r="AF7637" s="10" t="s">
        <v>712</v>
      </c>
    </row>
    <row r="7638" spans="30:32" x14ac:dyDescent="0.2">
      <c r="AD7638" s="11" t="s">
        <v>13349</v>
      </c>
      <c r="AE7638" s="10" t="s">
        <v>13350</v>
      </c>
      <c r="AF7638" s="10" t="s">
        <v>712</v>
      </c>
    </row>
    <row r="7639" spans="30:32" x14ac:dyDescent="0.2">
      <c r="AD7639" s="11" t="s">
        <v>13351</v>
      </c>
      <c r="AE7639" s="10" t="s">
        <v>4680</v>
      </c>
      <c r="AF7639" s="10" t="s">
        <v>712</v>
      </c>
    </row>
    <row r="7640" spans="30:32" x14ac:dyDescent="0.2">
      <c r="AD7640" s="11" t="s">
        <v>13352</v>
      </c>
      <c r="AE7640" s="10" t="s">
        <v>13353</v>
      </c>
      <c r="AF7640" s="10" t="s">
        <v>712</v>
      </c>
    </row>
    <row r="7641" spans="30:32" x14ac:dyDescent="0.2">
      <c r="AD7641" s="11" t="s">
        <v>13354</v>
      </c>
      <c r="AE7641" s="10" t="s">
        <v>13355</v>
      </c>
      <c r="AF7641" s="10" t="s">
        <v>712</v>
      </c>
    </row>
    <row r="7642" spans="30:32" x14ac:dyDescent="0.2">
      <c r="AD7642" s="11" t="s">
        <v>13356</v>
      </c>
      <c r="AE7642" s="10" t="s">
        <v>13357</v>
      </c>
      <c r="AF7642" s="10" t="s">
        <v>712</v>
      </c>
    </row>
    <row r="7643" spans="30:32" x14ac:dyDescent="0.2">
      <c r="AD7643" s="11" t="s">
        <v>13358</v>
      </c>
      <c r="AE7643" s="10" t="s">
        <v>13359</v>
      </c>
      <c r="AF7643" s="10" t="s">
        <v>712</v>
      </c>
    </row>
    <row r="7644" spans="30:32" x14ac:dyDescent="0.2">
      <c r="AD7644" s="11" t="s">
        <v>13360</v>
      </c>
      <c r="AE7644" s="10" t="s">
        <v>13361</v>
      </c>
      <c r="AF7644" s="10" t="s">
        <v>712</v>
      </c>
    </row>
    <row r="7645" spans="30:32" x14ac:dyDescent="0.2">
      <c r="AD7645" s="11" t="s">
        <v>13362</v>
      </c>
      <c r="AE7645" s="10" t="s">
        <v>13363</v>
      </c>
      <c r="AF7645" s="10" t="s">
        <v>712</v>
      </c>
    </row>
    <row r="7646" spans="30:32" x14ac:dyDescent="0.2">
      <c r="AD7646" s="11" t="s">
        <v>13364</v>
      </c>
      <c r="AE7646" s="10" t="s">
        <v>2878</v>
      </c>
      <c r="AF7646" s="10" t="s">
        <v>712</v>
      </c>
    </row>
    <row r="7647" spans="30:32" x14ac:dyDescent="0.2">
      <c r="AD7647" s="11" t="s">
        <v>13365</v>
      </c>
      <c r="AE7647" s="10" t="s">
        <v>13366</v>
      </c>
      <c r="AF7647" s="10" t="s">
        <v>712</v>
      </c>
    </row>
    <row r="7648" spans="30:32" x14ac:dyDescent="0.2">
      <c r="AD7648" s="11" t="s">
        <v>13367</v>
      </c>
      <c r="AE7648" s="10" t="s">
        <v>13368</v>
      </c>
      <c r="AF7648" s="10" t="s">
        <v>712</v>
      </c>
    </row>
    <row r="7649" spans="30:32" x14ac:dyDescent="0.2">
      <c r="AD7649" s="11" t="s">
        <v>13369</v>
      </c>
      <c r="AE7649" s="10" t="s">
        <v>13370</v>
      </c>
      <c r="AF7649" s="10" t="s">
        <v>712</v>
      </c>
    </row>
    <row r="7650" spans="30:32" x14ac:dyDescent="0.2">
      <c r="AD7650" s="11" t="s">
        <v>13371</v>
      </c>
      <c r="AE7650" s="10" t="s">
        <v>4372</v>
      </c>
      <c r="AF7650" s="10" t="s">
        <v>712</v>
      </c>
    </row>
    <row r="7651" spans="30:32" x14ac:dyDescent="0.2">
      <c r="AD7651" s="11" t="s">
        <v>13372</v>
      </c>
      <c r="AE7651" s="10" t="s">
        <v>13373</v>
      </c>
      <c r="AF7651" s="10" t="s">
        <v>712</v>
      </c>
    </row>
    <row r="7652" spans="30:32" x14ac:dyDescent="0.2">
      <c r="AD7652" s="11" t="s">
        <v>13374</v>
      </c>
      <c r="AE7652" s="10" t="s">
        <v>13375</v>
      </c>
      <c r="AF7652" s="10" t="s">
        <v>712</v>
      </c>
    </row>
    <row r="7653" spans="30:32" x14ac:dyDescent="0.2">
      <c r="AD7653" s="11" t="s">
        <v>13376</v>
      </c>
      <c r="AE7653" s="10" t="s">
        <v>13377</v>
      </c>
      <c r="AF7653" s="10" t="s">
        <v>712</v>
      </c>
    </row>
    <row r="7654" spans="30:32" x14ac:dyDescent="0.2">
      <c r="AD7654" s="11" t="s">
        <v>13378</v>
      </c>
      <c r="AE7654" s="10" t="s">
        <v>13379</v>
      </c>
      <c r="AF7654" s="10" t="s">
        <v>712</v>
      </c>
    </row>
    <row r="7655" spans="30:32" x14ac:dyDescent="0.2">
      <c r="AD7655" s="11" t="s">
        <v>13380</v>
      </c>
      <c r="AE7655" s="10" t="s">
        <v>13381</v>
      </c>
      <c r="AF7655" s="10" t="s">
        <v>712</v>
      </c>
    </row>
    <row r="7656" spans="30:32" x14ac:dyDescent="0.2">
      <c r="AD7656" s="11" t="s">
        <v>13382</v>
      </c>
      <c r="AE7656" s="10" t="s">
        <v>13381</v>
      </c>
      <c r="AF7656" s="10" t="s">
        <v>712</v>
      </c>
    </row>
    <row r="7657" spans="30:32" x14ac:dyDescent="0.2">
      <c r="AD7657" s="11" t="s">
        <v>13383</v>
      </c>
      <c r="AE7657" s="10" t="s">
        <v>13381</v>
      </c>
      <c r="AF7657" s="10" t="s">
        <v>712</v>
      </c>
    </row>
    <row r="7658" spans="30:32" x14ac:dyDescent="0.2">
      <c r="AD7658" s="11" t="s">
        <v>13384</v>
      </c>
      <c r="AE7658" s="10" t="s">
        <v>13381</v>
      </c>
      <c r="AF7658" s="10" t="s">
        <v>712</v>
      </c>
    </row>
    <row r="7659" spans="30:32" x14ac:dyDescent="0.2">
      <c r="AD7659" s="11" t="s">
        <v>13385</v>
      </c>
      <c r="AE7659" s="10" t="s">
        <v>13381</v>
      </c>
      <c r="AF7659" s="10" t="s">
        <v>712</v>
      </c>
    </row>
    <row r="7660" spans="30:32" x14ac:dyDescent="0.2">
      <c r="AD7660" s="11" t="s">
        <v>13386</v>
      </c>
      <c r="AE7660" s="10" t="s">
        <v>13381</v>
      </c>
      <c r="AF7660" s="10" t="s">
        <v>712</v>
      </c>
    </row>
    <row r="7661" spans="30:32" x14ac:dyDescent="0.2">
      <c r="AD7661" s="11" t="s">
        <v>13387</v>
      </c>
      <c r="AE7661" s="10" t="s">
        <v>13381</v>
      </c>
      <c r="AF7661" s="10" t="s">
        <v>712</v>
      </c>
    </row>
    <row r="7662" spans="30:32" x14ac:dyDescent="0.2">
      <c r="AD7662" s="11" t="s">
        <v>13388</v>
      </c>
      <c r="AE7662" s="10" t="s">
        <v>13381</v>
      </c>
      <c r="AF7662" s="10" t="s">
        <v>712</v>
      </c>
    </row>
    <row r="7663" spans="30:32" x14ac:dyDescent="0.2">
      <c r="AD7663" s="11" t="s">
        <v>13389</v>
      </c>
      <c r="AE7663" s="10" t="s">
        <v>13390</v>
      </c>
      <c r="AF7663" s="10" t="s">
        <v>712</v>
      </c>
    </row>
    <row r="7664" spans="30:32" x14ac:dyDescent="0.2">
      <c r="AD7664" s="11" t="s">
        <v>13391</v>
      </c>
      <c r="AE7664" s="10" t="s">
        <v>13392</v>
      </c>
      <c r="AF7664" s="10" t="s">
        <v>712</v>
      </c>
    </row>
    <row r="7665" spans="30:32" x14ac:dyDescent="0.2">
      <c r="AD7665" s="11" t="s">
        <v>13393</v>
      </c>
      <c r="AE7665" s="10" t="s">
        <v>13394</v>
      </c>
      <c r="AF7665" s="10" t="s">
        <v>712</v>
      </c>
    </row>
    <row r="7666" spans="30:32" x14ac:dyDescent="0.2">
      <c r="AD7666" s="11" t="s">
        <v>13395</v>
      </c>
      <c r="AE7666" s="10" t="s">
        <v>13394</v>
      </c>
      <c r="AF7666" s="10" t="s">
        <v>712</v>
      </c>
    </row>
    <row r="7667" spans="30:32" x14ac:dyDescent="0.2">
      <c r="AD7667" s="11" t="s">
        <v>13396</v>
      </c>
      <c r="AE7667" s="10" t="s">
        <v>13397</v>
      </c>
      <c r="AF7667" s="10" t="s">
        <v>712</v>
      </c>
    </row>
    <row r="7668" spans="30:32" x14ac:dyDescent="0.2">
      <c r="AD7668" s="11" t="s">
        <v>13398</v>
      </c>
      <c r="AE7668" s="10" t="s">
        <v>13399</v>
      </c>
      <c r="AF7668" s="10" t="s">
        <v>712</v>
      </c>
    </row>
    <row r="7669" spans="30:32" x14ac:dyDescent="0.2">
      <c r="AD7669" s="11" t="s">
        <v>13400</v>
      </c>
      <c r="AE7669" s="10" t="s">
        <v>2763</v>
      </c>
      <c r="AF7669" s="10" t="s">
        <v>712</v>
      </c>
    </row>
    <row r="7670" spans="30:32" x14ac:dyDescent="0.2">
      <c r="AD7670" s="11" t="s">
        <v>13401</v>
      </c>
      <c r="AE7670" s="10" t="s">
        <v>2763</v>
      </c>
      <c r="AF7670" s="10" t="s">
        <v>712</v>
      </c>
    </row>
    <row r="7671" spans="30:32" x14ac:dyDescent="0.2">
      <c r="AD7671" s="11" t="s">
        <v>13402</v>
      </c>
      <c r="AE7671" s="10" t="s">
        <v>2763</v>
      </c>
      <c r="AF7671" s="10" t="s">
        <v>712</v>
      </c>
    </row>
    <row r="7672" spans="30:32" x14ac:dyDescent="0.2">
      <c r="AD7672" s="11" t="s">
        <v>13403</v>
      </c>
      <c r="AE7672" s="10" t="s">
        <v>2763</v>
      </c>
      <c r="AF7672" s="10" t="s">
        <v>712</v>
      </c>
    </row>
    <row r="7673" spans="30:32" x14ac:dyDescent="0.2">
      <c r="AD7673" s="11" t="s">
        <v>13404</v>
      </c>
      <c r="AE7673" s="10" t="s">
        <v>13405</v>
      </c>
      <c r="AF7673" s="10" t="s">
        <v>712</v>
      </c>
    </row>
    <row r="7674" spans="30:32" x14ac:dyDescent="0.2">
      <c r="AD7674" s="11" t="s">
        <v>13406</v>
      </c>
      <c r="AE7674" s="10" t="s">
        <v>13405</v>
      </c>
      <c r="AF7674" s="10" t="s">
        <v>712</v>
      </c>
    </row>
    <row r="7675" spans="30:32" x14ac:dyDescent="0.2">
      <c r="AD7675" s="11" t="s">
        <v>13407</v>
      </c>
      <c r="AE7675" s="10" t="s">
        <v>13405</v>
      </c>
      <c r="AF7675" s="10" t="s">
        <v>712</v>
      </c>
    </row>
    <row r="7676" spans="30:32" x14ac:dyDescent="0.2">
      <c r="AD7676" s="11" t="s">
        <v>13408</v>
      </c>
      <c r="AE7676" s="10" t="s">
        <v>13405</v>
      </c>
      <c r="AF7676" s="10" t="s">
        <v>712</v>
      </c>
    </row>
    <row r="7677" spans="30:32" x14ac:dyDescent="0.2">
      <c r="AD7677" s="11" t="s">
        <v>13409</v>
      </c>
      <c r="AE7677" s="10" t="s">
        <v>13405</v>
      </c>
      <c r="AF7677" s="10" t="s">
        <v>712</v>
      </c>
    </row>
    <row r="7678" spans="30:32" x14ac:dyDescent="0.2">
      <c r="AD7678" s="11" t="s">
        <v>13410</v>
      </c>
      <c r="AE7678" s="10" t="s">
        <v>1420</v>
      </c>
      <c r="AF7678" s="10" t="s">
        <v>712</v>
      </c>
    </row>
    <row r="7679" spans="30:32" x14ac:dyDescent="0.2">
      <c r="AD7679" s="11" t="s">
        <v>13411</v>
      </c>
      <c r="AE7679" s="10" t="s">
        <v>13412</v>
      </c>
      <c r="AF7679" s="10" t="s">
        <v>712</v>
      </c>
    </row>
    <row r="7680" spans="30:32" x14ac:dyDescent="0.2">
      <c r="AD7680" s="11" t="s">
        <v>13413</v>
      </c>
      <c r="AE7680" s="10" t="s">
        <v>6293</v>
      </c>
      <c r="AF7680" s="10" t="s">
        <v>712</v>
      </c>
    </row>
    <row r="7681" spans="30:32" x14ac:dyDescent="0.2">
      <c r="AD7681" s="11" t="s">
        <v>13414</v>
      </c>
      <c r="AE7681" s="10" t="s">
        <v>6298</v>
      </c>
      <c r="AF7681" s="10" t="s">
        <v>712</v>
      </c>
    </row>
    <row r="7682" spans="30:32" x14ac:dyDescent="0.2">
      <c r="AD7682" s="11" t="s">
        <v>13415</v>
      </c>
      <c r="AE7682" s="10" t="s">
        <v>13416</v>
      </c>
      <c r="AF7682" s="10" t="s">
        <v>712</v>
      </c>
    </row>
    <row r="7683" spans="30:32" x14ac:dyDescent="0.2">
      <c r="AD7683" s="11" t="s">
        <v>13417</v>
      </c>
      <c r="AE7683" s="10" t="s">
        <v>13418</v>
      </c>
      <c r="AF7683" s="10" t="s">
        <v>712</v>
      </c>
    </row>
    <row r="7684" spans="30:32" x14ac:dyDescent="0.2">
      <c r="AD7684" s="11" t="s">
        <v>13419</v>
      </c>
      <c r="AE7684" s="10" t="s">
        <v>1900</v>
      </c>
      <c r="AF7684" s="10" t="s">
        <v>712</v>
      </c>
    </row>
    <row r="7685" spans="30:32" x14ac:dyDescent="0.2">
      <c r="AD7685" s="11" t="s">
        <v>13420</v>
      </c>
      <c r="AE7685" s="10" t="s">
        <v>13421</v>
      </c>
      <c r="AF7685" s="10" t="s">
        <v>712</v>
      </c>
    </row>
    <row r="7686" spans="30:32" x14ac:dyDescent="0.2">
      <c r="AD7686" s="11" t="s">
        <v>13422</v>
      </c>
      <c r="AE7686" s="10" t="s">
        <v>13423</v>
      </c>
      <c r="AF7686" s="10" t="s">
        <v>712</v>
      </c>
    </row>
    <row r="7687" spans="30:32" x14ac:dyDescent="0.2">
      <c r="AD7687" s="11" t="s">
        <v>13424</v>
      </c>
      <c r="AE7687" s="10" t="s">
        <v>13425</v>
      </c>
      <c r="AF7687" s="10" t="s">
        <v>712</v>
      </c>
    </row>
    <row r="7688" spans="30:32" x14ac:dyDescent="0.2">
      <c r="AD7688" s="11" t="s">
        <v>13426</v>
      </c>
      <c r="AE7688" s="10" t="s">
        <v>13427</v>
      </c>
      <c r="AF7688" s="10" t="s">
        <v>712</v>
      </c>
    </row>
    <row r="7689" spans="30:32" x14ac:dyDescent="0.2">
      <c r="AD7689" s="11" t="s">
        <v>13428</v>
      </c>
      <c r="AE7689" s="10" t="s">
        <v>13429</v>
      </c>
      <c r="AF7689" s="10" t="s">
        <v>712</v>
      </c>
    </row>
    <row r="7690" spans="30:32" x14ac:dyDescent="0.2">
      <c r="AD7690" s="11" t="s">
        <v>13430</v>
      </c>
      <c r="AE7690" s="10" t="s">
        <v>13431</v>
      </c>
      <c r="AF7690" s="10" t="s">
        <v>712</v>
      </c>
    </row>
    <row r="7691" spans="30:32" x14ac:dyDescent="0.2">
      <c r="AD7691" s="11" t="s">
        <v>13432</v>
      </c>
      <c r="AE7691" s="10" t="s">
        <v>13433</v>
      </c>
      <c r="AF7691" s="10" t="s">
        <v>627</v>
      </c>
    </row>
    <row r="7692" spans="30:32" x14ac:dyDescent="0.2">
      <c r="AD7692" s="11" t="s">
        <v>13434</v>
      </c>
      <c r="AE7692" s="10" t="s">
        <v>2023</v>
      </c>
      <c r="AF7692" s="10" t="s">
        <v>726</v>
      </c>
    </row>
    <row r="7693" spans="30:32" x14ac:dyDescent="0.2">
      <c r="AD7693" s="11" t="s">
        <v>13435</v>
      </c>
      <c r="AE7693" s="10" t="s">
        <v>2023</v>
      </c>
      <c r="AF7693" s="10" t="s">
        <v>726</v>
      </c>
    </row>
    <row r="7694" spans="30:32" x14ac:dyDescent="0.2">
      <c r="AD7694" s="11" t="s">
        <v>13436</v>
      </c>
      <c r="AE7694" s="10" t="s">
        <v>2023</v>
      </c>
      <c r="AF7694" s="10" t="s">
        <v>726</v>
      </c>
    </row>
    <row r="7695" spans="30:32" x14ac:dyDescent="0.2">
      <c r="AD7695" s="11" t="s">
        <v>13437</v>
      </c>
      <c r="AE7695" s="10" t="s">
        <v>13438</v>
      </c>
      <c r="AF7695" s="10" t="s">
        <v>738</v>
      </c>
    </row>
    <row r="7696" spans="30:32" x14ac:dyDescent="0.2">
      <c r="AD7696" s="11" t="s">
        <v>13439</v>
      </c>
      <c r="AE7696" s="10" t="s">
        <v>13438</v>
      </c>
      <c r="AF7696" s="10" t="s">
        <v>738</v>
      </c>
    </row>
    <row r="7697" spans="30:32" x14ac:dyDescent="0.2">
      <c r="AD7697" s="11" t="s">
        <v>13440</v>
      </c>
      <c r="AE7697" s="10" t="s">
        <v>13438</v>
      </c>
      <c r="AF7697" s="10" t="s">
        <v>738</v>
      </c>
    </row>
    <row r="7698" spans="30:32" x14ac:dyDescent="0.2">
      <c r="AD7698" s="11" t="s">
        <v>13441</v>
      </c>
      <c r="AE7698" s="10" t="s">
        <v>13442</v>
      </c>
      <c r="AF7698" s="10" t="s">
        <v>738</v>
      </c>
    </row>
    <row r="7699" spans="30:32" x14ac:dyDescent="0.2">
      <c r="AD7699" s="11" t="s">
        <v>13443</v>
      </c>
      <c r="AE7699" s="10" t="s">
        <v>2843</v>
      </c>
      <c r="AF7699" s="10" t="s">
        <v>738</v>
      </c>
    </row>
    <row r="7700" spans="30:32" x14ac:dyDescent="0.2">
      <c r="AD7700" s="11" t="s">
        <v>13444</v>
      </c>
      <c r="AE7700" s="10" t="s">
        <v>2847</v>
      </c>
      <c r="AF7700" s="10" t="s">
        <v>738</v>
      </c>
    </row>
    <row r="7701" spans="30:32" x14ac:dyDescent="0.2">
      <c r="AD7701" s="11" t="s">
        <v>13445</v>
      </c>
      <c r="AE7701" s="10" t="s">
        <v>13446</v>
      </c>
      <c r="AF7701" s="10" t="s">
        <v>738</v>
      </c>
    </row>
    <row r="7702" spans="30:32" x14ac:dyDescent="0.2">
      <c r="AD7702" s="11" t="s">
        <v>13447</v>
      </c>
      <c r="AE7702" s="10" t="s">
        <v>13448</v>
      </c>
      <c r="AF7702" s="10" t="s">
        <v>738</v>
      </c>
    </row>
    <row r="7703" spans="30:32" x14ac:dyDescent="0.2">
      <c r="AD7703" s="11" t="s">
        <v>13449</v>
      </c>
      <c r="AE7703" s="10" t="s">
        <v>1195</v>
      </c>
      <c r="AF7703" s="10" t="s">
        <v>738</v>
      </c>
    </row>
    <row r="7704" spans="30:32" x14ac:dyDescent="0.2">
      <c r="AD7704" s="11" t="s">
        <v>13450</v>
      </c>
      <c r="AE7704" s="10" t="s">
        <v>13451</v>
      </c>
      <c r="AF7704" s="10" t="s">
        <v>738</v>
      </c>
    </row>
    <row r="7705" spans="30:32" x14ac:dyDescent="0.2">
      <c r="AD7705" s="11" t="s">
        <v>13452</v>
      </c>
      <c r="AE7705" s="10" t="s">
        <v>13453</v>
      </c>
      <c r="AF7705" s="10" t="s">
        <v>738</v>
      </c>
    </row>
    <row r="7706" spans="30:32" x14ac:dyDescent="0.2">
      <c r="AD7706" s="11" t="s">
        <v>13454</v>
      </c>
      <c r="AE7706" s="10" t="s">
        <v>13455</v>
      </c>
      <c r="AF7706" s="10" t="s">
        <v>738</v>
      </c>
    </row>
    <row r="7707" spans="30:32" x14ac:dyDescent="0.2">
      <c r="AD7707" s="11" t="s">
        <v>13456</v>
      </c>
      <c r="AE7707" s="10" t="s">
        <v>13457</v>
      </c>
      <c r="AF7707" s="10" t="s">
        <v>738</v>
      </c>
    </row>
    <row r="7708" spans="30:32" x14ac:dyDescent="0.2">
      <c r="AD7708" s="11" t="s">
        <v>13458</v>
      </c>
      <c r="AE7708" s="10" t="s">
        <v>13459</v>
      </c>
      <c r="AF7708" s="10" t="s">
        <v>738</v>
      </c>
    </row>
    <row r="7709" spans="30:32" x14ac:dyDescent="0.2">
      <c r="AD7709" s="11" t="s">
        <v>13460</v>
      </c>
      <c r="AE7709" s="10" t="s">
        <v>13461</v>
      </c>
      <c r="AF7709" s="10" t="s">
        <v>738</v>
      </c>
    </row>
    <row r="7710" spans="30:32" x14ac:dyDescent="0.2">
      <c r="AD7710" s="11" t="s">
        <v>13462</v>
      </c>
      <c r="AE7710" s="10" t="s">
        <v>13463</v>
      </c>
      <c r="AF7710" s="10" t="s">
        <v>738</v>
      </c>
    </row>
    <row r="7711" spans="30:32" x14ac:dyDescent="0.2">
      <c r="AD7711" s="11" t="s">
        <v>13464</v>
      </c>
      <c r="AE7711" s="10" t="s">
        <v>13465</v>
      </c>
      <c r="AF7711" s="10" t="s">
        <v>738</v>
      </c>
    </row>
    <row r="7712" spans="30:32" x14ac:dyDescent="0.2">
      <c r="AD7712" s="11" t="s">
        <v>13466</v>
      </c>
      <c r="AE7712" s="10" t="s">
        <v>13467</v>
      </c>
      <c r="AF7712" s="10" t="s">
        <v>738</v>
      </c>
    </row>
    <row r="7713" spans="30:32" x14ac:dyDescent="0.2">
      <c r="AD7713" s="11" t="s">
        <v>13468</v>
      </c>
      <c r="AE7713" s="10" t="s">
        <v>13469</v>
      </c>
      <c r="AF7713" s="10" t="s">
        <v>738</v>
      </c>
    </row>
    <row r="7714" spans="30:32" x14ac:dyDescent="0.2">
      <c r="AD7714" s="11" t="s">
        <v>13470</v>
      </c>
      <c r="AE7714" s="10" t="s">
        <v>1282</v>
      </c>
      <c r="AF7714" s="10" t="s">
        <v>738</v>
      </c>
    </row>
    <row r="7715" spans="30:32" x14ac:dyDescent="0.2">
      <c r="AD7715" s="11" t="s">
        <v>13471</v>
      </c>
      <c r="AE7715" s="10" t="s">
        <v>13472</v>
      </c>
      <c r="AF7715" s="10" t="s">
        <v>738</v>
      </c>
    </row>
    <row r="7716" spans="30:32" x14ac:dyDescent="0.2">
      <c r="AD7716" s="11" t="s">
        <v>13473</v>
      </c>
      <c r="AE7716" s="10" t="s">
        <v>13474</v>
      </c>
      <c r="AF7716" s="10" t="s">
        <v>738</v>
      </c>
    </row>
    <row r="7717" spans="30:32" x14ac:dyDescent="0.2">
      <c r="AD7717" s="11" t="s">
        <v>13475</v>
      </c>
      <c r="AE7717" s="10" t="s">
        <v>13476</v>
      </c>
      <c r="AF7717" s="10" t="s">
        <v>738</v>
      </c>
    </row>
    <row r="7718" spans="30:32" x14ac:dyDescent="0.2">
      <c r="AD7718" s="11" t="s">
        <v>13477</v>
      </c>
      <c r="AE7718" s="10" t="s">
        <v>13478</v>
      </c>
      <c r="AF7718" s="10" t="s">
        <v>738</v>
      </c>
    </row>
    <row r="7719" spans="30:32" x14ac:dyDescent="0.2">
      <c r="AD7719" s="11" t="s">
        <v>13479</v>
      </c>
      <c r="AE7719" s="10" t="s">
        <v>13480</v>
      </c>
      <c r="AF7719" s="10" t="s">
        <v>738</v>
      </c>
    </row>
    <row r="7720" spans="30:32" x14ac:dyDescent="0.2">
      <c r="AD7720" s="11" t="s">
        <v>13481</v>
      </c>
      <c r="AE7720" s="10" t="s">
        <v>13482</v>
      </c>
      <c r="AF7720" s="10" t="s">
        <v>738</v>
      </c>
    </row>
    <row r="7721" spans="30:32" x14ac:dyDescent="0.2">
      <c r="AD7721" s="11" t="s">
        <v>13483</v>
      </c>
      <c r="AE7721" s="10" t="s">
        <v>13484</v>
      </c>
      <c r="AF7721" s="10" t="s">
        <v>738</v>
      </c>
    </row>
    <row r="7722" spans="30:32" x14ac:dyDescent="0.2">
      <c r="AD7722" s="11" t="s">
        <v>13485</v>
      </c>
      <c r="AE7722" s="10" t="s">
        <v>13486</v>
      </c>
      <c r="AF7722" s="10" t="s">
        <v>738</v>
      </c>
    </row>
    <row r="7723" spans="30:32" x14ac:dyDescent="0.2">
      <c r="AD7723" s="11" t="s">
        <v>13487</v>
      </c>
      <c r="AE7723" s="10" t="s">
        <v>13488</v>
      </c>
      <c r="AF7723" s="10" t="s">
        <v>738</v>
      </c>
    </row>
    <row r="7724" spans="30:32" x14ac:dyDescent="0.2">
      <c r="AD7724" s="11" t="s">
        <v>13489</v>
      </c>
      <c r="AE7724" s="10" t="s">
        <v>13488</v>
      </c>
      <c r="AF7724" s="10" t="s">
        <v>738</v>
      </c>
    </row>
    <row r="7725" spans="30:32" x14ac:dyDescent="0.2">
      <c r="AD7725" s="11" t="s">
        <v>13490</v>
      </c>
      <c r="AE7725" s="10" t="s">
        <v>13488</v>
      </c>
      <c r="AF7725" s="10" t="s">
        <v>738</v>
      </c>
    </row>
    <row r="7726" spans="30:32" x14ac:dyDescent="0.2">
      <c r="AD7726" s="11" t="s">
        <v>13491</v>
      </c>
      <c r="AE7726" s="10" t="s">
        <v>13488</v>
      </c>
      <c r="AF7726" s="10" t="s">
        <v>738</v>
      </c>
    </row>
    <row r="7727" spans="30:32" x14ac:dyDescent="0.2">
      <c r="AD7727" s="11" t="s">
        <v>13492</v>
      </c>
      <c r="AE7727" s="10" t="s">
        <v>13493</v>
      </c>
      <c r="AF7727" s="10" t="s">
        <v>738</v>
      </c>
    </row>
    <row r="7728" spans="30:32" x14ac:dyDescent="0.2">
      <c r="AD7728" s="11" t="s">
        <v>13494</v>
      </c>
      <c r="AE7728" s="10" t="s">
        <v>13495</v>
      </c>
      <c r="AF7728" s="10" t="s">
        <v>738</v>
      </c>
    </row>
    <row r="7729" spans="30:32" x14ac:dyDescent="0.2">
      <c r="AD7729" s="11" t="s">
        <v>13496</v>
      </c>
      <c r="AE7729" s="10" t="s">
        <v>13497</v>
      </c>
      <c r="AF7729" s="10" t="s">
        <v>738</v>
      </c>
    </row>
    <row r="7730" spans="30:32" x14ac:dyDescent="0.2">
      <c r="AD7730" s="11" t="s">
        <v>13498</v>
      </c>
      <c r="AE7730" s="10" t="s">
        <v>13499</v>
      </c>
      <c r="AF7730" s="10" t="s">
        <v>738</v>
      </c>
    </row>
    <row r="7731" spans="30:32" x14ac:dyDescent="0.2">
      <c r="AD7731" s="11" t="s">
        <v>13500</v>
      </c>
      <c r="AE7731" s="10" t="s">
        <v>13501</v>
      </c>
      <c r="AF7731" s="10" t="s">
        <v>738</v>
      </c>
    </row>
    <row r="7732" spans="30:32" x14ac:dyDescent="0.2">
      <c r="AD7732" s="11" t="s">
        <v>13502</v>
      </c>
      <c r="AE7732" s="10" t="s">
        <v>13503</v>
      </c>
      <c r="AF7732" s="10" t="s">
        <v>738</v>
      </c>
    </row>
    <row r="7733" spans="30:32" x14ac:dyDescent="0.2">
      <c r="AD7733" s="11" t="s">
        <v>13504</v>
      </c>
      <c r="AE7733" s="10" t="s">
        <v>13505</v>
      </c>
      <c r="AF7733" s="10" t="s">
        <v>738</v>
      </c>
    </row>
    <row r="7734" spans="30:32" x14ac:dyDescent="0.2">
      <c r="AD7734" s="11" t="s">
        <v>13506</v>
      </c>
      <c r="AE7734" s="10" t="s">
        <v>13507</v>
      </c>
      <c r="AF7734" s="10" t="s">
        <v>738</v>
      </c>
    </row>
    <row r="7735" spans="30:32" x14ac:dyDescent="0.2">
      <c r="AD7735" s="11" t="s">
        <v>13508</v>
      </c>
      <c r="AE7735" s="10" t="s">
        <v>13509</v>
      </c>
      <c r="AF7735" s="10" t="s">
        <v>738</v>
      </c>
    </row>
    <row r="7736" spans="30:32" x14ac:dyDescent="0.2">
      <c r="AD7736" s="11" t="s">
        <v>13510</v>
      </c>
      <c r="AE7736" s="10" t="s">
        <v>2023</v>
      </c>
      <c r="AF7736" s="10" t="s">
        <v>738</v>
      </c>
    </row>
    <row r="7737" spans="30:32" x14ac:dyDescent="0.2">
      <c r="AD7737" s="11" t="s">
        <v>13511</v>
      </c>
      <c r="AE7737" s="10" t="s">
        <v>2023</v>
      </c>
      <c r="AF7737" s="10" t="s">
        <v>738</v>
      </c>
    </row>
    <row r="7738" spans="30:32" x14ac:dyDescent="0.2">
      <c r="AD7738" s="11" t="s">
        <v>13512</v>
      </c>
      <c r="AE7738" s="10" t="s">
        <v>2023</v>
      </c>
      <c r="AF7738" s="10" t="s">
        <v>738</v>
      </c>
    </row>
    <row r="7739" spans="30:32" x14ac:dyDescent="0.2">
      <c r="AD7739" s="11" t="s">
        <v>13513</v>
      </c>
      <c r="AE7739" s="10" t="s">
        <v>2023</v>
      </c>
      <c r="AF7739" s="10" t="s">
        <v>738</v>
      </c>
    </row>
    <row r="7740" spans="30:32" x14ac:dyDescent="0.2">
      <c r="AD7740" s="11" t="s">
        <v>13514</v>
      </c>
      <c r="AE7740" s="10" t="s">
        <v>2023</v>
      </c>
      <c r="AF7740" s="10" t="s">
        <v>738</v>
      </c>
    </row>
    <row r="7741" spans="30:32" x14ac:dyDescent="0.2">
      <c r="AD7741" s="11" t="s">
        <v>13515</v>
      </c>
      <c r="AE7741" s="10" t="s">
        <v>13516</v>
      </c>
      <c r="AF7741" s="10" t="s">
        <v>738</v>
      </c>
    </row>
    <row r="7742" spans="30:32" x14ac:dyDescent="0.2">
      <c r="AD7742" s="11" t="s">
        <v>13517</v>
      </c>
      <c r="AE7742" s="10" t="s">
        <v>13518</v>
      </c>
      <c r="AF7742" s="10" t="s">
        <v>738</v>
      </c>
    </row>
    <row r="7743" spans="30:32" x14ac:dyDescent="0.2">
      <c r="AD7743" s="11" t="s">
        <v>13519</v>
      </c>
      <c r="AE7743" s="10" t="s">
        <v>5726</v>
      </c>
      <c r="AF7743" s="10" t="s">
        <v>738</v>
      </c>
    </row>
    <row r="7744" spans="30:32" x14ac:dyDescent="0.2">
      <c r="AD7744" s="11" t="s">
        <v>13520</v>
      </c>
      <c r="AE7744" s="10" t="s">
        <v>13521</v>
      </c>
      <c r="AF7744" s="10" t="s">
        <v>738</v>
      </c>
    </row>
    <row r="7745" spans="30:32" x14ac:dyDescent="0.2">
      <c r="AD7745" s="11" t="s">
        <v>13522</v>
      </c>
      <c r="AE7745" s="10" t="s">
        <v>13523</v>
      </c>
      <c r="AF7745" s="10" t="s">
        <v>738</v>
      </c>
    </row>
    <row r="7746" spans="30:32" x14ac:dyDescent="0.2">
      <c r="AD7746" s="11" t="s">
        <v>13524</v>
      </c>
      <c r="AE7746" s="10" t="s">
        <v>13525</v>
      </c>
      <c r="AF7746" s="10" t="s">
        <v>738</v>
      </c>
    </row>
    <row r="7747" spans="30:32" x14ac:dyDescent="0.2">
      <c r="AD7747" s="11" t="s">
        <v>13526</v>
      </c>
      <c r="AE7747" s="10" t="s">
        <v>13527</v>
      </c>
      <c r="AF7747" s="10" t="s">
        <v>738</v>
      </c>
    </row>
    <row r="7748" spans="30:32" x14ac:dyDescent="0.2">
      <c r="AD7748" s="11" t="s">
        <v>13528</v>
      </c>
      <c r="AE7748" s="10" t="s">
        <v>13529</v>
      </c>
      <c r="AF7748" s="10" t="s">
        <v>738</v>
      </c>
    </row>
    <row r="7749" spans="30:32" x14ac:dyDescent="0.2">
      <c r="AD7749" s="11" t="s">
        <v>13530</v>
      </c>
      <c r="AE7749" s="10" t="s">
        <v>13531</v>
      </c>
      <c r="AF7749" s="10" t="s">
        <v>738</v>
      </c>
    </row>
    <row r="7750" spans="30:32" x14ac:dyDescent="0.2">
      <c r="AD7750" s="11" t="s">
        <v>13532</v>
      </c>
      <c r="AE7750" s="10" t="s">
        <v>13533</v>
      </c>
      <c r="AF7750" s="10" t="s">
        <v>738</v>
      </c>
    </row>
    <row r="7751" spans="30:32" x14ac:dyDescent="0.2">
      <c r="AD7751" s="11" t="s">
        <v>13534</v>
      </c>
      <c r="AE7751" s="10" t="s">
        <v>13535</v>
      </c>
      <c r="AF7751" s="10" t="s">
        <v>738</v>
      </c>
    </row>
    <row r="7752" spans="30:32" x14ac:dyDescent="0.2">
      <c r="AD7752" s="11" t="s">
        <v>13536</v>
      </c>
      <c r="AE7752" s="10" t="s">
        <v>9095</v>
      </c>
      <c r="AF7752" s="10" t="s">
        <v>738</v>
      </c>
    </row>
    <row r="7753" spans="30:32" x14ac:dyDescent="0.2">
      <c r="AD7753" s="11" t="s">
        <v>13537</v>
      </c>
      <c r="AE7753" s="10" t="s">
        <v>1420</v>
      </c>
      <c r="AF7753" s="10" t="s">
        <v>738</v>
      </c>
    </row>
    <row r="7754" spans="30:32" x14ac:dyDescent="0.2">
      <c r="AD7754" s="11" t="s">
        <v>13538</v>
      </c>
      <c r="AE7754" s="10" t="s">
        <v>13539</v>
      </c>
      <c r="AF7754" s="10" t="s">
        <v>738</v>
      </c>
    </row>
    <row r="7755" spans="30:32" x14ac:dyDescent="0.2">
      <c r="AD7755" s="11" t="s">
        <v>13540</v>
      </c>
      <c r="AE7755" s="10" t="s">
        <v>13541</v>
      </c>
      <c r="AF7755" s="10" t="s">
        <v>738</v>
      </c>
    </row>
    <row r="7756" spans="30:32" x14ac:dyDescent="0.2">
      <c r="AD7756" s="11" t="s">
        <v>13542</v>
      </c>
      <c r="AE7756" s="10" t="s">
        <v>13543</v>
      </c>
      <c r="AF7756" s="10" t="s">
        <v>738</v>
      </c>
    </row>
    <row r="7757" spans="30:32" x14ac:dyDescent="0.2">
      <c r="AD7757" s="11" t="s">
        <v>13544</v>
      </c>
      <c r="AE7757" s="10" t="s">
        <v>13543</v>
      </c>
      <c r="AF7757" s="10" t="s">
        <v>738</v>
      </c>
    </row>
    <row r="7758" spans="30:32" x14ac:dyDescent="0.2">
      <c r="AD7758" s="11" t="s">
        <v>13545</v>
      </c>
      <c r="AE7758" s="10" t="s">
        <v>13546</v>
      </c>
      <c r="AF7758" s="10" t="s">
        <v>738</v>
      </c>
    </row>
    <row r="7759" spans="30:32" x14ac:dyDescent="0.2">
      <c r="AD7759" s="11" t="s">
        <v>13547</v>
      </c>
      <c r="AE7759" s="10" t="s">
        <v>7154</v>
      </c>
      <c r="AF7759" s="10" t="s">
        <v>738</v>
      </c>
    </row>
    <row r="7760" spans="30:32" x14ac:dyDescent="0.2">
      <c r="AD7760" s="11" t="s">
        <v>13548</v>
      </c>
      <c r="AE7760" s="10" t="s">
        <v>11597</v>
      </c>
      <c r="AF7760" s="10" t="s">
        <v>738</v>
      </c>
    </row>
    <row r="7761" spans="30:32" x14ac:dyDescent="0.2">
      <c r="AD7761" s="11" t="s">
        <v>13549</v>
      </c>
      <c r="AE7761" s="10" t="s">
        <v>13550</v>
      </c>
      <c r="AF7761" s="10" t="s">
        <v>738</v>
      </c>
    </row>
    <row r="7762" spans="30:32" x14ac:dyDescent="0.2">
      <c r="AD7762" s="11" t="s">
        <v>13551</v>
      </c>
      <c r="AE7762" s="10" t="s">
        <v>12112</v>
      </c>
      <c r="AF7762" s="10" t="s">
        <v>738</v>
      </c>
    </row>
    <row r="7763" spans="30:32" x14ac:dyDescent="0.2">
      <c r="AD7763" s="11" t="s">
        <v>13552</v>
      </c>
      <c r="AE7763" s="10" t="s">
        <v>13553</v>
      </c>
      <c r="AF7763" s="10" t="s">
        <v>738</v>
      </c>
    </row>
    <row r="7764" spans="30:32" x14ac:dyDescent="0.2">
      <c r="AD7764" s="11" t="s">
        <v>13554</v>
      </c>
      <c r="AE7764" s="10" t="s">
        <v>13555</v>
      </c>
      <c r="AF7764" s="10" t="s">
        <v>738</v>
      </c>
    </row>
    <row r="7765" spans="30:32" x14ac:dyDescent="0.2">
      <c r="AD7765" s="11" t="s">
        <v>13556</v>
      </c>
      <c r="AE7765" s="10" t="s">
        <v>13557</v>
      </c>
      <c r="AF7765" s="10" t="s">
        <v>738</v>
      </c>
    </row>
    <row r="7766" spans="30:32" x14ac:dyDescent="0.2">
      <c r="AD7766" s="11" t="s">
        <v>13558</v>
      </c>
      <c r="AE7766" s="10" t="s">
        <v>13559</v>
      </c>
      <c r="AF7766" s="10" t="s">
        <v>738</v>
      </c>
    </row>
    <row r="7767" spans="30:32" x14ac:dyDescent="0.2">
      <c r="AD7767" s="11" t="s">
        <v>13560</v>
      </c>
      <c r="AE7767" s="10" t="s">
        <v>13561</v>
      </c>
      <c r="AF7767" s="10" t="s">
        <v>738</v>
      </c>
    </row>
    <row r="7768" spans="30:32" x14ac:dyDescent="0.2">
      <c r="AD7768" s="11" t="s">
        <v>13562</v>
      </c>
      <c r="AE7768" s="10" t="s">
        <v>13563</v>
      </c>
      <c r="AF7768" s="10" t="s">
        <v>738</v>
      </c>
    </row>
    <row r="7769" spans="30:32" x14ac:dyDescent="0.2">
      <c r="AD7769" s="11" t="s">
        <v>13564</v>
      </c>
      <c r="AE7769" s="10" t="s">
        <v>3910</v>
      </c>
      <c r="AF7769" s="10" t="s">
        <v>738</v>
      </c>
    </row>
    <row r="7770" spans="30:32" x14ac:dyDescent="0.2">
      <c r="AD7770" s="11" t="s">
        <v>13565</v>
      </c>
      <c r="AE7770" s="10" t="s">
        <v>1432</v>
      </c>
      <c r="AF7770" s="10" t="s">
        <v>738</v>
      </c>
    </row>
    <row r="7771" spans="30:32" x14ac:dyDescent="0.2">
      <c r="AD7771" s="11" t="s">
        <v>13566</v>
      </c>
      <c r="AE7771" s="10" t="s">
        <v>13567</v>
      </c>
      <c r="AF7771" s="10" t="s">
        <v>738</v>
      </c>
    </row>
    <row r="7772" spans="30:32" x14ac:dyDescent="0.2">
      <c r="AD7772" s="11" t="s">
        <v>13568</v>
      </c>
      <c r="AE7772" s="10" t="s">
        <v>13569</v>
      </c>
      <c r="AF7772" s="10" t="s">
        <v>738</v>
      </c>
    </row>
    <row r="7773" spans="30:32" x14ac:dyDescent="0.2">
      <c r="AD7773" s="11" t="s">
        <v>13570</v>
      </c>
      <c r="AE7773" s="10" t="s">
        <v>13571</v>
      </c>
      <c r="AF7773" s="10" t="s">
        <v>738</v>
      </c>
    </row>
    <row r="7774" spans="30:32" x14ac:dyDescent="0.2">
      <c r="AD7774" s="11" t="s">
        <v>13572</v>
      </c>
      <c r="AE7774" s="10" t="s">
        <v>13573</v>
      </c>
      <c r="AF7774" s="10" t="s">
        <v>738</v>
      </c>
    </row>
    <row r="7775" spans="30:32" x14ac:dyDescent="0.2">
      <c r="AD7775" s="11" t="s">
        <v>13574</v>
      </c>
      <c r="AE7775" s="10" t="s">
        <v>13575</v>
      </c>
      <c r="AF7775" s="10" t="s">
        <v>738</v>
      </c>
    </row>
    <row r="7776" spans="30:32" x14ac:dyDescent="0.2">
      <c r="AD7776" s="11" t="s">
        <v>13576</v>
      </c>
      <c r="AE7776" s="10" t="s">
        <v>13577</v>
      </c>
      <c r="AF7776" s="10" t="s">
        <v>738</v>
      </c>
    </row>
    <row r="7777" spans="30:32" x14ac:dyDescent="0.2">
      <c r="AD7777" s="11" t="s">
        <v>13578</v>
      </c>
      <c r="AE7777" s="10" t="s">
        <v>11643</v>
      </c>
      <c r="AF7777" s="10" t="s">
        <v>738</v>
      </c>
    </row>
    <row r="7778" spans="30:32" x14ac:dyDescent="0.2">
      <c r="AD7778" s="11" t="s">
        <v>13579</v>
      </c>
      <c r="AE7778" s="10" t="s">
        <v>13580</v>
      </c>
      <c r="AF7778" s="10" t="s">
        <v>738</v>
      </c>
    </row>
    <row r="7779" spans="30:32" x14ac:dyDescent="0.2">
      <c r="AD7779" s="11" t="s">
        <v>13581</v>
      </c>
      <c r="AE7779" s="10" t="s">
        <v>2117</v>
      </c>
      <c r="AF7779" s="10" t="s">
        <v>738</v>
      </c>
    </row>
    <row r="7780" spans="30:32" x14ac:dyDescent="0.2">
      <c r="AD7780" s="11" t="s">
        <v>13582</v>
      </c>
      <c r="AE7780" s="10" t="s">
        <v>2117</v>
      </c>
      <c r="AF7780" s="10" t="s">
        <v>738</v>
      </c>
    </row>
    <row r="7781" spans="30:32" x14ac:dyDescent="0.2">
      <c r="AD7781" s="11" t="s">
        <v>13583</v>
      </c>
      <c r="AE7781" s="10" t="s">
        <v>2117</v>
      </c>
      <c r="AF7781" s="10" t="s">
        <v>738</v>
      </c>
    </row>
    <row r="7782" spans="30:32" x14ac:dyDescent="0.2">
      <c r="AD7782" s="11" t="s">
        <v>13584</v>
      </c>
      <c r="AE7782" s="10" t="s">
        <v>13585</v>
      </c>
      <c r="AF7782" s="10" t="s">
        <v>738</v>
      </c>
    </row>
    <row r="7783" spans="30:32" x14ac:dyDescent="0.2">
      <c r="AD7783" s="11" t="s">
        <v>13586</v>
      </c>
      <c r="AE7783" s="10" t="s">
        <v>7218</v>
      </c>
      <c r="AF7783" s="10" t="s">
        <v>738</v>
      </c>
    </row>
    <row r="7784" spans="30:32" x14ac:dyDescent="0.2">
      <c r="AD7784" s="11" t="s">
        <v>13587</v>
      </c>
      <c r="AE7784" s="10" t="s">
        <v>13588</v>
      </c>
      <c r="AF7784" s="10" t="s">
        <v>738</v>
      </c>
    </row>
    <row r="7785" spans="30:32" x14ac:dyDescent="0.2">
      <c r="AD7785" s="11" t="s">
        <v>13589</v>
      </c>
      <c r="AE7785" s="10" t="s">
        <v>13590</v>
      </c>
      <c r="AF7785" s="10" t="s">
        <v>738</v>
      </c>
    </row>
    <row r="7786" spans="30:32" x14ac:dyDescent="0.2">
      <c r="AD7786" s="11" t="s">
        <v>13591</v>
      </c>
      <c r="AE7786" s="10" t="s">
        <v>2139</v>
      </c>
      <c r="AF7786" s="10" t="s">
        <v>738</v>
      </c>
    </row>
    <row r="7787" spans="30:32" x14ac:dyDescent="0.2">
      <c r="AD7787" s="11" t="s">
        <v>13592</v>
      </c>
      <c r="AE7787" s="10" t="s">
        <v>13593</v>
      </c>
      <c r="AF7787" s="10" t="s">
        <v>738</v>
      </c>
    </row>
    <row r="7788" spans="30:32" x14ac:dyDescent="0.2">
      <c r="AD7788" s="11" t="s">
        <v>13594</v>
      </c>
      <c r="AE7788" s="10" t="s">
        <v>2935</v>
      </c>
      <c r="AF7788" s="10" t="s">
        <v>738</v>
      </c>
    </row>
    <row r="7789" spans="30:32" x14ac:dyDescent="0.2">
      <c r="AD7789" s="11" t="s">
        <v>13595</v>
      </c>
      <c r="AE7789" s="10" t="s">
        <v>13596</v>
      </c>
      <c r="AF7789" s="10" t="s">
        <v>738</v>
      </c>
    </row>
    <row r="7790" spans="30:32" x14ac:dyDescent="0.2">
      <c r="AD7790" s="11" t="s">
        <v>13597</v>
      </c>
      <c r="AE7790" s="10" t="s">
        <v>13598</v>
      </c>
      <c r="AF7790" s="10" t="s">
        <v>738</v>
      </c>
    </row>
    <row r="7791" spans="30:32" x14ac:dyDescent="0.2">
      <c r="AD7791" s="11" t="s">
        <v>13599</v>
      </c>
      <c r="AE7791" s="10" t="s">
        <v>13600</v>
      </c>
      <c r="AF7791" s="10" t="s">
        <v>738</v>
      </c>
    </row>
    <row r="7792" spans="30:32" x14ac:dyDescent="0.2">
      <c r="AD7792" s="11" t="s">
        <v>13601</v>
      </c>
      <c r="AE7792" s="10" t="s">
        <v>13602</v>
      </c>
      <c r="AF7792" s="10" t="s">
        <v>738</v>
      </c>
    </row>
    <row r="7793" spans="30:32" x14ac:dyDescent="0.2">
      <c r="AD7793" s="11" t="s">
        <v>13603</v>
      </c>
      <c r="AE7793" s="10" t="s">
        <v>13604</v>
      </c>
      <c r="AF7793" s="10" t="s">
        <v>738</v>
      </c>
    </row>
    <row r="7794" spans="30:32" x14ac:dyDescent="0.2">
      <c r="AD7794" s="11" t="s">
        <v>13605</v>
      </c>
      <c r="AE7794" s="10" t="s">
        <v>13606</v>
      </c>
      <c r="AF7794" s="10" t="s">
        <v>738</v>
      </c>
    </row>
    <row r="7795" spans="30:32" x14ac:dyDescent="0.2">
      <c r="AD7795" s="11" t="s">
        <v>13607</v>
      </c>
      <c r="AE7795" s="10" t="s">
        <v>13608</v>
      </c>
      <c r="AF7795" s="10" t="s">
        <v>738</v>
      </c>
    </row>
    <row r="7796" spans="30:32" x14ac:dyDescent="0.2">
      <c r="AD7796" s="11" t="s">
        <v>13609</v>
      </c>
      <c r="AE7796" s="10" t="s">
        <v>13610</v>
      </c>
      <c r="AF7796" s="10" t="s">
        <v>738</v>
      </c>
    </row>
    <row r="7797" spans="30:32" x14ac:dyDescent="0.2">
      <c r="AD7797" s="11" t="s">
        <v>13611</v>
      </c>
      <c r="AE7797" s="10" t="s">
        <v>13612</v>
      </c>
      <c r="AF7797" s="10" t="s">
        <v>738</v>
      </c>
    </row>
    <row r="7798" spans="30:32" x14ac:dyDescent="0.2">
      <c r="AD7798" s="11" t="s">
        <v>13613</v>
      </c>
      <c r="AE7798" s="10" t="s">
        <v>13614</v>
      </c>
      <c r="AF7798" s="10" t="s">
        <v>738</v>
      </c>
    </row>
    <row r="7799" spans="30:32" x14ac:dyDescent="0.2">
      <c r="AD7799" s="11" t="s">
        <v>13615</v>
      </c>
      <c r="AE7799" s="10" t="s">
        <v>13616</v>
      </c>
      <c r="AF7799" s="10" t="s">
        <v>738</v>
      </c>
    </row>
    <row r="7800" spans="30:32" x14ac:dyDescent="0.2">
      <c r="AD7800" s="11" t="s">
        <v>13617</v>
      </c>
      <c r="AE7800" s="10" t="s">
        <v>13618</v>
      </c>
      <c r="AF7800" s="10" t="s">
        <v>738</v>
      </c>
    </row>
    <row r="7801" spans="30:32" x14ac:dyDescent="0.2">
      <c r="AD7801" s="11" t="s">
        <v>13619</v>
      </c>
      <c r="AE7801" s="10" t="s">
        <v>13620</v>
      </c>
      <c r="AF7801" s="10" t="s">
        <v>738</v>
      </c>
    </row>
    <row r="7802" spans="30:32" x14ac:dyDescent="0.2">
      <c r="AD7802" s="11" t="s">
        <v>13621</v>
      </c>
      <c r="AE7802" s="10" t="s">
        <v>13622</v>
      </c>
      <c r="AF7802" s="10" t="s">
        <v>738</v>
      </c>
    </row>
    <row r="7803" spans="30:32" x14ac:dyDescent="0.2">
      <c r="AD7803" s="11" t="s">
        <v>13623</v>
      </c>
      <c r="AE7803" s="10" t="s">
        <v>13624</v>
      </c>
      <c r="AF7803" s="10" t="s">
        <v>738</v>
      </c>
    </row>
    <row r="7804" spans="30:32" x14ac:dyDescent="0.2">
      <c r="AD7804" s="11" t="s">
        <v>13625</v>
      </c>
      <c r="AE7804" s="10" t="s">
        <v>13626</v>
      </c>
      <c r="AF7804" s="10" t="s">
        <v>738</v>
      </c>
    </row>
    <row r="7805" spans="30:32" x14ac:dyDescent="0.2">
      <c r="AD7805" s="11" t="s">
        <v>13627</v>
      </c>
      <c r="AE7805" s="10" t="s">
        <v>13628</v>
      </c>
      <c r="AF7805" s="10" t="s">
        <v>738</v>
      </c>
    </row>
    <row r="7806" spans="30:32" x14ac:dyDescent="0.2">
      <c r="AD7806" s="11" t="s">
        <v>13629</v>
      </c>
      <c r="AE7806" s="10" t="s">
        <v>13630</v>
      </c>
      <c r="AF7806" s="10" t="s">
        <v>738</v>
      </c>
    </row>
    <row r="7807" spans="30:32" x14ac:dyDescent="0.2">
      <c r="AD7807" s="11" t="s">
        <v>13631</v>
      </c>
      <c r="AE7807" s="10" t="s">
        <v>13632</v>
      </c>
      <c r="AF7807" s="10" t="s">
        <v>738</v>
      </c>
    </row>
    <row r="7808" spans="30:32" x14ac:dyDescent="0.2">
      <c r="AD7808" s="11" t="s">
        <v>13633</v>
      </c>
      <c r="AE7808" s="10" t="s">
        <v>13634</v>
      </c>
      <c r="AF7808" s="10" t="s">
        <v>738</v>
      </c>
    </row>
    <row r="7809" spans="30:32" x14ac:dyDescent="0.2">
      <c r="AD7809" s="11" t="s">
        <v>13635</v>
      </c>
      <c r="AE7809" s="10" t="s">
        <v>13636</v>
      </c>
      <c r="AF7809" s="10" t="s">
        <v>738</v>
      </c>
    </row>
    <row r="7810" spans="30:32" x14ac:dyDescent="0.2">
      <c r="AD7810" s="11" t="s">
        <v>13637</v>
      </c>
      <c r="AE7810" s="10" t="s">
        <v>13638</v>
      </c>
      <c r="AF7810" s="10" t="s">
        <v>738</v>
      </c>
    </row>
    <row r="7811" spans="30:32" x14ac:dyDescent="0.2">
      <c r="AD7811" s="11" t="s">
        <v>13639</v>
      </c>
      <c r="AE7811" s="10" t="s">
        <v>13640</v>
      </c>
      <c r="AF7811" s="10" t="s">
        <v>738</v>
      </c>
    </row>
    <row r="7812" spans="30:32" x14ac:dyDescent="0.2">
      <c r="AD7812" s="11" t="s">
        <v>13641</v>
      </c>
      <c r="AE7812" s="10" t="s">
        <v>13642</v>
      </c>
      <c r="AF7812" s="10" t="s">
        <v>738</v>
      </c>
    </row>
    <row r="7813" spans="30:32" x14ac:dyDescent="0.2">
      <c r="AD7813" s="11" t="s">
        <v>13643</v>
      </c>
      <c r="AE7813" s="10" t="s">
        <v>13644</v>
      </c>
      <c r="AF7813" s="10" t="s">
        <v>738</v>
      </c>
    </row>
    <row r="7814" spans="30:32" x14ac:dyDescent="0.2">
      <c r="AD7814" s="11" t="s">
        <v>13645</v>
      </c>
      <c r="AE7814" s="10" t="s">
        <v>5085</v>
      </c>
      <c r="AF7814" s="10" t="s">
        <v>738</v>
      </c>
    </row>
    <row r="7815" spans="30:32" x14ac:dyDescent="0.2">
      <c r="AD7815" s="11" t="s">
        <v>13646</v>
      </c>
      <c r="AE7815" s="10" t="s">
        <v>13647</v>
      </c>
      <c r="AF7815" s="10" t="s">
        <v>738</v>
      </c>
    </row>
    <row r="7816" spans="30:32" x14ac:dyDescent="0.2">
      <c r="AD7816" s="11" t="s">
        <v>13648</v>
      </c>
      <c r="AE7816" s="10" t="s">
        <v>10288</v>
      </c>
      <c r="AF7816" s="10" t="s">
        <v>738</v>
      </c>
    </row>
    <row r="7817" spans="30:32" x14ac:dyDescent="0.2">
      <c r="AD7817" s="11" t="s">
        <v>13649</v>
      </c>
      <c r="AE7817" s="10" t="s">
        <v>13650</v>
      </c>
      <c r="AF7817" s="10" t="s">
        <v>738</v>
      </c>
    </row>
    <row r="7818" spans="30:32" x14ac:dyDescent="0.2">
      <c r="AD7818" s="11" t="s">
        <v>13651</v>
      </c>
      <c r="AE7818" s="10" t="s">
        <v>13652</v>
      </c>
      <c r="AF7818" s="10" t="s">
        <v>738</v>
      </c>
    </row>
    <row r="7819" spans="30:32" x14ac:dyDescent="0.2">
      <c r="AD7819" s="11" t="s">
        <v>13653</v>
      </c>
      <c r="AE7819" s="10" t="s">
        <v>13654</v>
      </c>
      <c r="AF7819" s="10" t="s">
        <v>738</v>
      </c>
    </row>
    <row r="7820" spans="30:32" x14ac:dyDescent="0.2">
      <c r="AD7820" s="11" t="s">
        <v>13655</v>
      </c>
      <c r="AE7820" s="10" t="s">
        <v>13656</v>
      </c>
      <c r="AF7820" s="10" t="s">
        <v>738</v>
      </c>
    </row>
    <row r="7821" spans="30:32" x14ac:dyDescent="0.2">
      <c r="AD7821" s="11" t="s">
        <v>13657</v>
      </c>
      <c r="AE7821" s="10" t="s">
        <v>13658</v>
      </c>
      <c r="AF7821" s="10" t="s">
        <v>738</v>
      </c>
    </row>
    <row r="7822" spans="30:32" x14ac:dyDescent="0.2">
      <c r="AD7822" s="11" t="s">
        <v>13659</v>
      </c>
      <c r="AE7822" s="10" t="s">
        <v>1691</v>
      </c>
      <c r="AF7822" s="10" t="s">
        <v>738</v>
      </c>
    </row>
    <row r="7823" spans="30:32" x14ac:dyDescent="0.2">
      <c r="AD7823" s="11" t="s">
        <v>13660</v>
      </c>
      <c r="AE7823" s="10" t="s">
        <v>13661</v>
      </c>
      <c r="AF7823" s="10" t="s">
        <v>738</v>
      </c>
    </row>
    <row r="7824" spans="30:32" x14ac:dyDescent="0.2">
      <c r="AD7824" s="11" t="s">
        <v>13662</v>
      </c>
      <c r="AE7824" s="10" t="s">
        <v>13663</v>
      </c>
      <c r="AF7824" s="10" t="s">
        <v>738</v>
      </c>
    </row>
    <row r="7825" spans="30:32" x14ac:dyDescent="0.2">
      <c r="AD7825" s="11" t="s">
        <v>13664</v>
      </c>
      <c r="AE7825" s="10" t="s">
        <v>13665</v>
      </c>
      <c r="AF7825" s="10" t="s">
        <v>738</v>
      </c>
    </row>
    <row r="7826" spans="30:32" x14ac:dyDescent="0.2">
      <c r="AD7826" s="11" t="s">
        <v>13666</v>
      </c>
      <c r="AE7826" s="10" t="s">
        <v>10363</v>
      </c>
      <c r="AF7826" s="10" t="s">
        <v>738</v>
      </c>
    </row>
    <row r="7827" spans="30:32" x14ac:dyDescent="0.2">
      <c r="AD7827" s="11" t="s">
        <v>13667</v>
      </c>
      <c r="AE7827" s="10" t="s">
        <v>13668</v>
      </c>
      <c r="AF7827" s="10" t="s">
        <v>738</v>
      </c>
    </row>
    <row r="7828" spans="30:32" x14ac:dyDescent="0.2">
      <c r="AD7828" s="11" t="s">
        <v>13669</v>
      </c>
      <c r="AE7828" s="10" t="s">
        <v>13670</v>
      </c>
      <c r="AF7828" s="10" t="s">
        <v>738</v>
      </c>
    </row>
    <row r="7829" spans="30:32" x14ac:dyDescent="0.2">
      <c r="AD7829" s="11" t="s">
        <v>13671</v>
      </c>
      <c r="AE7829" s="10" t="s">
        <v>13672</v>
      </c>
      <c r="AF7829" s="10" t="s">
        <v>738</v>
      </c>
    </row>
    <row r="7830" spans="30:32" x14ac:dyDescent="0.2">
      <c r="AD7830" s="11" t="s">
        <v>13673</v>
      </c>
      <c r="AE7830" s="10" t="s">
        <v>13674</v>
      </c>
      <c r="AF7830" s="10" t="s">
        <v>738</v>
      </c>
    </row>
    <row r="7831" spans="30:32" x14ac:dyDescent="0.2">
      <c r="AD7831" s="11" t="s">
        <v>13675</v>
      </c>
      <c r="AE7831" s="10" t="s">
        <v>13676</v>
      </c>
      <c r="AF7831" s="10" t="s">
        <v>738</v>
      </c>
    </row>
    <row r="7832" spans="30:32" x14ac:dyDescent="0.2">
      <c r="AD7832" s="11" t="s">
        <v>13677</v>
      </c>
      <c r="AE7832" s="10" t="s">
        <v>5915</v>
      </c>
      <c r="AF7832" s="10" t="s">
        <v>738</v>
      </c>
    </row>
    <row r="7833" spans="30:32" x14ac:dyDescent="0.2">
      <c r="AD7833" s="11" t="s">
        <v>13678</v>
      </c>
      <c r="AE7833" s="10" t="s">
        <v>13679</v>
      </c>
      <c r="AF7833" s="10" t="s">
        <v>738</v>
      </c>
    </row>
    <row r="7834" spans="30:32" x14ac:dyDescent="0.2">
      <c r="AD7834" s="11" t="s">
        <v>13680</v>
      </c>
      <c r="AE7834" s="10" t="s">
        <v>13681</v>
      </c>
      <c r="AF7834" s="10" t="s">
        <v>738</v>
      </c>
    </row>
    <row r="7835" spans="30:32" x14ac:dyDescent="0.2">
      <c r="AD7835" s="11" t="s">
        <v>13682</v>
      </c>
      <c r="AE7835" s="10" t="s">
        <v>13683</v>
      </c>
      <c r="AF7835" s="10" t="s">
        <v>738</v>
      </c>
    </row>
    <row r="7836" spans="30:32" x14ac:dyDescent="0.2">
      <c r="AD7836" s="11" t="s">
        <v>13684</v>
      </c>
      <c r="AE7836" s="10" t="s">
        <v>13685</v>
      </c>
      <c r="AF7836" s="10" t="s">
        <v>738</v>
      </c>
    </row>
    <row r="7837" spans="30:32" x14ac:dyDescent="0.2">
      <c r="AD7837" s="11" t="s">
        <v>13686</v>
      </c>
      <c r="AE7837" s="10" t="s">
        <v>13687</v>
      </c>
      <c r="AF7837" s="10" t="s">
        <v>738</v>
      </c>
    </row>
    <row r="7838" spans="30:32" x14ac:dyDescent="0.2">
      <c r="AD7838" s="11" t="s">
        <v>13688</v>
      </c>
      <c r="AE7838" s="10" t="s">
        <v>13689</v>
      </c>
      <c r="AF7838" s="10" t="s">
        <v>738</v>
      </c>
    </row>
    <row r="7839" spans="30:32" x14ac:dyDescent="0.2">
      <c r="AD7839" s="11" t="s">
        <v>13690</v>
      </c>
      <c r="AE7839" s="10" t="s">
        <v>3537</v>
      </c>
      <c r="AF7839" s="10" t="s">
        <v>738</v>
      </c>
    </row>
    <row r="7840" spans="30:32" x14ac:dyDescent="0.2">
      <c r="AD7840" s="11" t="s">
        <v>13691</v>
      </c>
      <c r="AE7840" s="10" t="s">
        <v>13692</v>
      </c>
      <c r="AF7840" s="10" t="s">
        <v>738</v>
      </c>
    </row>
    <row r="7841" spans="30:32" x14ac:dyDescent="0.2">
      <c r="AD7841" s="11" t="s">
        <v>13693</v>
      </c>
      <c r="AE7841" s="10" t="s">
        <v>13694</v>
      </c>
      <c r="AF7841" s="10" t="s">
        <v>738</v>
      </c>
    </row>
    <row r="7842" spans="30:32" x14ac:dyDescent="0.2">
      <c r="AD7842" s="11" t="s">
        <v>13695</v>
      </c>
      <c r="AE7842" s="10" t="s">
        <v>13696</v>
      </c>
      <c r="AF7842" s="10" t="s">
        <v>738</v>
      </c>
    </row>
    <row r="7843" spans="30:32" x14ac:dyDescent="0.2">
      <c r="AD7843" s="11" t="s">
        <v>13697</v>
      </c>
      <c r="AE7843" s="10" t="s">
        <v>13698</v>
      </c>
      <c r="AF7843" s="10" t="s">
        <v>738</v>
      </c>
    </row>
    <row r="7844" spans="30:32" x14ac:dyDescent="0.2">
      <c r="AD7844" s="11" t="s">
        <v>13699</v>
      </c>
      <c r="AE7844" s="10" t="s">
        <v>13700</v>
      </c>
      <c r="AF7844" s="10" t="s">
        <v>738</v>
      </c>
    </row>
    <row r="7845" spans="30:32" x14ac:dyDescent="0.2">
      <c r="AD7845" s="11" t="s">
        <v>13701</v>
      </c>
      <c r="AE7845" s="10" t="s">
        <v>2156</v>
      </c>
      <c r="AF7845" s="10" t="s">
        <v>738</v>
      </c>
    </row>
    <row r="7846" spans="30:32" x14ac:dyDescent="0.2">
      <c r="AD7846" s="11" t="s">
        <v>13702</v>
      </c>
      <c r="AE7846" s="10" t="s">
        <v>2362</v>
      </c>
      <c r="AF7846" s="10" t="s">
        <v>738</v>
      </c>
    </row>
    <row r="7847" spans="30:32" x14ac:dyDescent="0.2">
      <c r="AD7847" s="11" t="s">
        <v>13703</v>
      </c>
      <c r="AE7847" s="10" t="s">
        <v>13704</v>
      </c>
      <c r="AF7847" s="10" t="s">
        <v>738</v>
      </c>
    </row>
    <row r="7848" spans="30:32" x14ac:dyDescent="0.2">
      <c r="AD7848" s="11" t="s">
        <v>13705</v>
      </c>
      <c r="AE7848" s="10" t="s">
        <v>13706</v>
      </c>
      <c r="AF7848" s="10" t="s">
        <v>738</v>
      </c>
    </row>
    <row r="7849" spans="30:32" x14ac:dyDescent="0.2">
      <c r="AD7849" s="11" t="s">
        <v>13707</v>
      </c>
      <c r="AE7849" s="10" t="s">
        <v>13706</v>
      </c>
      <c r="AF7849" s="10" t="s">
        <v>738</v>
      </c>
    </row>
    <row r="7850" spans="30:32" x14ac:dyDescent="0.2">
      <c r="AD7850" s="11" t="s">
        <v>13708</v>
      </c>
      <c r="AE7850" s="10" t="s">
        <v>13706</v>
      </c>
      <c r="AF7850" s="10" t="s">
        <v>738</v>
      </c>
    </row>
    <row r="7851" spans="30:32" x14ac:dyDescent="0.2">
      <c r="AD7851" s="11" t="s">
        <v>13709</v>
      </c>
      <c r="AE7851" s="10" t="s">
        <v>13706</v>
      </c>
      <c r="AF7851" s="10" t="s">
        <v>738</v>
      </c>
    </row>
    <row r="7852" spans="30:32" x14ac:dyDescent="0.2">
      <c r="AD7852" s="11" t="s">
        <v>13710</v>
      </c>
      <c r="AE7852" s="10" t="s">
        <v>13706</v>
      </c>
      <c r="AF7852" s="10" t="s">
        <v>738</v>
      </c>
    </row>
    <row r="7853" spans="30:32" x14ac:dyDescent="0.2">
      <c r="AD7853" s="11" t="s">
        <v>13711</v>
      </c>
      <c r="AE7853" s="10" t="s">
        <v>13706</v>
      </c>
      <c r="AF7853" s="10" t="s">
        <v>738</v>
      </c>
    </row>
    <row r="7854" spans="30:32" x14ac:dyDescent="0.2">
      <c r="AD7854" s="11" t="s">
        <v>13712</v>
      </c>
      <c r="AE7854" s="10" t="s">
        <v>13706</v>
      </c>
      <c r="AF7854" s="10" t="s">
        <v>738</v>
      </c>
    </row>
    <row r="7855" spans="30:32" x14ac:dyDescent="0.2">
      <c r="AD7855" s="11" t="s">
        <v>13713</v>
      </c>
      <c r="AE7855" s="10" t="s">
        <v>13706</v>
      </c>
      <c r="AF7855" s="10" t="s">
        <v>738</v>
      </c>
    </row>
    <row r="7856" spans="30:32" x14ac:dyDescent="0.2">
      <c r="AD7856" s="11" t="s">
        <v>13714</v>
      </c>
      <c r="AE7856" s="10" t="s">
        <v>13706</v>
      </c>
      <c r="AF7856" s="10" t="s">
        <v>738</v>
      </c>
    </row>
    <row r="7857" spans="30:32" x14ac:dyDescent="0.2">
      <c r="AD7857" s="11" t="s">
        <v>13715</v>
      </c>
      <c r="AE7857" s="10" t="s">
        <v>13716</v>
      </c>
      <c r="AF7857" s="10" t="s">
        <v>738</v>
      </c>
    </row>
    <row r="7858" spans="30:32" x14ac:dyDescent="0.2">
      <c r="AD7858" s="11" t="s">
        <v>13717</v>
      </c>
      <c r="AE7858" s="10" t="s">
        <v>13718</v>
      </c>
      <c r="AF7858" s="10" t="s">
        <v>738</v>
      </c>
    </row>
    <row r="7859" spans="30:32" x14ac:dyDescent="0.2">
      <c r="AD7859" s="11" t="s">
        <v>13719</v>
      </c>
      <c r="AE7859" s="10" t="s">
        <v>13720</v>
      </c>
      <c r="AF7859" s="10" t="s">
        <v>738</v>
      </c>
    </row>
    <row r="7860" spans="30:32" x14ac:dyDescent="0.2">
      <c r="AD7860" s="11" t="s">
        <v>13721</v>
      </c>
      <c r="AE7860" s="10" t="s">
        <v>4094</v>
      </c>
      <c r="AF7860" s="10" t="s">
        <v>738</v>
      </c>
    </row>
    <row r="7861" spans="30:32" x14ac:dyDescent="0.2">
      <c r="AD7861" s="11" t="s">
        <v>13722</v>
      </c>
      <c r="AE7861" s="10" t="s">
        <v>5225</v>
      </c>
      <c r="AF7861" s="10" t="s">
        <v>738</v>
      </c>
    </row>
    <row r="7862" spans="30:32" x14ac:dyDescent="0.2">
      <c r="AD7862" s="11" t="s">
        <v>13723</v>
      </c>
      <c r="AE7862" s="10" t="s">
        <v>5225</v>
      </c>
      <c r="AF7862" s="10" t="s">
        <v>738</v>
      </c>
    </row>
    <row r="7863" spans="30:32" x14ac:dyDescent="0.2">
      <c r="AD7863" s="11" t="s">
        <v>13724</v>
      </c>
      <c r="AE7863" s="10" t="s">
        <v>5225</v>
      </c>
      <c r="AF7863" s="10" t="s">
        <v>738</v>
      </c>
    </row>
    <row r="7864" spans="30:32" x14ac:dyDescent="0.2">
      <c r="AD7864" s="11" t="s">
        <v>13725</v>
      </c>
      <c r="AE7864" s="10" t="s">
        <v>5225</v>
      </c>
      <c r="AF7864" s="10" t="s">
        <v>738</v>
      </c>
    </row>
    <row r="7865" spans="30:32" x14ac:dyDescent="0.2">
      <c r="AD7865" s="11" t="s">
        <v>13726</v>
      </c>
      <c r="AE7865" s="10" t="s">
        <v>13727</v>
      </c>
      <c r="AF7865" s="10" t="s">
        <v>738</v>
      </c>
    </row>
    <row r="7866" spans="30:32" x14ac:dyDescent="0.2">
      <c r="AD7866" s="11" t="s">
        <v>13728</v>
      </c>
      <c r="AE7866" s="10" t="s">
        <v>13729</v>
      </c>
      <c r="AF7866" s="10" t="s">
        <v>738</v>
      </c>
    </row>
    <row r="7867" spans="30:32" x14ac:dyDescent="0.2">
      <c r="AD7867" s="11" t="s">
        <v>13730</v>
      </c>
      <c r="AE7867" s="10" t="s">
        <v>13731</v>
      </c>
      <c r="AF7867" s="10" t="s">
        <v>738</v>
      </c>
    </row>
    <row r="7868" spans="30:32" x14ac:dyDescent="0.2">
      <c r="AD7868" s="11" t="s">
        <v>13732</v>
      </c>
      <c r="AE7868" s="10" t="s">
        <v>13733</v>
      </c>
      <c r="AF7868" s="10" t="s">
        <v>738</v>
      </c>
    </row>
    <row r="7869" spans="30:32" x14ac:dyDescent="0.2">
      <c r="AD7869" s="11" t="s">
        <v>13734</v>
      </c>
      <c r="AE7869" s="10" t="s">
        <v>13735</v>
      </c>
      <c r="AF7869" s="10" t="s">
        <v>738</v>
      </c>
    </row>
    <row r="7870" spans="30:32" x14ac:dyDescent="0.2">
      <c r="AD7870" s="11" t="s">
        <v>13736</v>
      </c>
      <c r="AE7870" s="10" t="s">
        <v>13737</v>
      </c>
      <c r="AF7870" s="10" t="s">
        <v>738</v>
      </c>
    </row>
    <row r="7871" spans="30:32" x14ac:dyDescent="0.2">
      <c r="AD7871" s="11" t="s">
        <v>13738</v>
      </c>
      <c r="AE7871" s="10" t="s">
        <v>13739</v>
      </c>
      <c r="AF7871" s="10" t="s">
        <v>738</v>
      </c>
    </row>
    <row r="7872" spans="30:32" x14ac:dyDescent="0.2">
      <c r="AD7872" s="11" t="s">
        <v>13740</v>
      </c>
      <c r="AE7872" s="10" t="s">
        <v>2408</v>
      </c>
      <c r="AF7872" s="10" t="s">
        <v>738</v>
      </c>
    </row>
    <row r="7873" spans="30:32" x14ac:dyDescent="0.2">
      <c r="AD7873" s="11" t="s">
        <v>13741</v>
      </c>
      <c r="AE7873" s="10" t="s">
        <v>5251</v>
      </c>
      <c r="AF7873" s="10" t="s">
        <v>738</v>
      </c>
    </row>
    <row r="7874" spans="30:32" x14ac:dyDescent="0.2">
      <c r="AD7874" s="11" t="s">
        <v>13742</v>
      </c>
      <c r="AE7874" s="10" t="s">
        <v>13743</v>
      </c>
      <c r="AF7874" s="10" t="s">
        <v>738</v>
      </c>
    </row>
    <row r="7875" spans="30:32" x14ac:dyDescent="0.2">
      <c r="AD7875" s="11" t="s">
        <v>13744</v>
      </c>
      <c r="AE7875" s="10" t="s">
        <v>13745</v>
      </c>
      <c r="AF7875" s="10" t="s">
        <v>738</v>
      </c>
    </row>
    <row r="7876" spans="30:32" x14ac:dyDescent="0.2">
      <c r="AD7876" s="11" t="s">
        <v>13746</v>
      </c>
      <c r="AE7876" s="10" t="s">
        <v>13747</v>
      </c>
      <c r="AF7876" s="10" t="s">
        <v>738</v>
      </c>
    </row>
    <row r="7877" spans="30:32" x14ac:dyDescent="0.2">
      <c r="AD7877" s="11" t="s">
        <v>13748</v>
      </c>
      <c r="AE7877" s="10" t="s">
        <v>13749</v>
      </c>
      <c r="AF7877" s="10" t="s">
        <v>738</v>
      </c>
    </row>
    <row r="7878" spans="30:32" x14ac:dyDescent="0.2">
      <c r="AD7878" s="11" t="s">
        <v>13750</v>
      </c>
      <c r="AE7878" s="10" t="s">
        <v>7699</v>
      </c>
      <c r="AF7878" s="10" t="s">
        <v>738</v>
      </c>
    </row>
    <row r="7879" spans="30:32" x14ac:dyDescent="0.2">
      <c r="AD7879" s="11" t="s">
        <v>13751</v>
      </c>
      <c r="AE7879" s="10" t="s">
        <v>13752</v>
      </c>
      <c r="AF7879" s="10" t="s">
        <v>738</v>
      </c>
    </row>
    <row r="7880" spans="30:32" x14ac:dyDescent="0.2">
      <c r="AD7880" s="11" t="s">
        <v>13753</v>
      </c>
      <c r="AE7880" s="10" t="s">
        <v>2949</v>
      </c>
      <c r="AF7880" s="10" t="s">
        <v>738</v>
      </c>
    </row>
    <row r="7881" spans="30:32" x14ac:dyDescent="0.2">
      <c r="AD7881" s="11" t="s">
        <v>13754</v>
      </c>
      <c r="AE7881" s="10" t="s">
        <v>13755</v>
      </c>
      <c r="AF7881" s="10" t="s">
        <v>738</v>
      </c>
    </row>
    <row r="7882" spans="30:32" x14ac:dyDescent="0.2">
      <c r="AD7882" s="11" t="s">
        <v>13756</v>
      </c>
      <c r="AE7882" s="10" t="s">
        <v>3129</v>
      </c>
      <c r="AF7882" s="10" t="s">
        <v>738</v>
      </c>
    </row>
    <row r="7883" spans="30:32" x14ac:dyDescent="0.2">
      <c r="AD7883" s="11" t="s">
        <v>13757</v>
      </c>
      <c r="AE7883" s="10" t="s">
        <v>2434</v>
      </c>
      <c r="AF7883" s="10" t="s">
        <v>738</v>
      </c>
    </row>
    <row r="7884" spans="30:32" x14ac:dyDescent="0.2">
      <c r="AD7884" s="11" t="s">
        <v>13758</v>
      </c>
      <c r="AE7884" s="10" t="s">
        <v>13759</v>
      </c>
      <c r="AF7884" s="10" t="s">
        <v>738</v>
      </c>
    </row>
    <row r="7885" spans="30:32" x14ac:dyDescent="0.2">
      <c r="AD7885" s="11" t="s">
        <v>13760</v>
      </c>
      <c r="AE7885" s="10" t="s">
        <v>13761</v>
      </c>
      <c r="AF7885" s="10" t="s">
        <v>738</v>
      </c>
    </row>
    <row r="7886" spans="30:32" x14ac:dyDescent="0.2">
      <c r="AD7886" s="11" t="s">
        <v>13762</v>
      </c>
      <c r="AE7886" s="10" t="s">
        <v>13763</v>
      </c>
      <c r="AF7886" s="10" t="s">
        <v>738</v>
      </c>
    </row>
    <row r="7887" spans="30:32" x14ac:dyDescent="0.2">
      <c r="AD7887" s="11" t="s">
        <v>13764</v>
      </c>
      <c r="AE7887" s="10" t="s">
        <v>13765</v>
      </c>
      <c r="AF7887" s="10" t="s">
        <v>738</v>
      </c>
    </row>
    <row r="7888" spans="30:32" x14ac:dyDescent="0.2">
      <c r="AD7888" s="11" t="s">
        <v>13766</v>
      </c>
      <c r="AE7888" s="10" t="s">
        <v>3629</v>
      </c>
      <c r="AF7888" s="10" t="s">
        <v>738</v>
      </c>
    </row>
    <row r="7889" spans="30:32" x14ac:dyDescent="0.2">
      <c r="AD7889" s="11" t="s">
        <v>13767</v>
      </c>
      <c r="AE7889" s="10" t="s">
        <v>1442</v>
      </c>
      <c r="AF7889" s="10" t="s">
        <v>738</v>
      </c>
    </row>
    <row r="7890" spans="30:32" x14ac:dyDescent="0.2">
      <c r="AD7890" s="11" t="s">
        <v>13768</v>
      </c>
      <c r="AE7890" s="10" t="s">
        <v>13769</v>
      </c>
      <c r="AF7890" s="10" t="s">
        <v>738</v>
      </c>
    </row>
    <row r="7891" spans="30:32" x14ac:dyDescent="0.2">
      <c r="AD7891" s="11" t="s">
        <v>13770</v>
      </c>
      <c r="AE7891" s="10" t="s">
        <v>7778</v>
      </c>
      <c r="AF7891" s="10" t="s">
        <v>738</v>
      </c>
    </row>
    <row r="7892" spans="30:32" x14ac:dyDescent="0.2">
      <c r="AD7892" s="11" t="s">
        <v>13771</v>
      </c>
      <c r="AE7892" s="10" t="s">
        <v>13772</v>
      </c>
      <c r="AF7892" s="10" t="s">
        <v>738</v>
      </c>
    </row>
    <row r="7893" spans="30:32" x14ac:dyDescent="0.2">
      <c r="AD7893" s="11" t="s">
        <v>13773</v>
      </c>
      <c r="AE7893" s="10" t="s">
        <v>13774</v>
      </c>
      <c r="AF7893" s="10" t="s">
        <v>738</v>
      </c>
    </row>
    <row r="7894" spans="30:32" x14ac:dyDescent="0.2">
      <c r="AD7894" s="11" t="s">
        <v>13775</v>
      </c>
      <c r="AE7894" s="10" t="s">
        <v>13776</v>
      </c>
      <c r="AF7894" s="10" t="s">
        <v>738</v>
      </c>
    </row>
    <row r="7895" spans="30:32" x14ac:dyDescent="0.2">
      <c r="AD7895" s="11" t="s">
        <v>13777</v>
      </c>
      <c r="AE7895" s="10" t="s">
        <v>13778</v>
      </c>
      <c r="AF7895" s="10" t="s">
        <v>738</v>
      </c>
    </row>
    <row r="7896" spans="30:32" x14ac:dyDescent="0.2">
      <c r="AD7896" s="11" t="s">
        <v>13779</v>
      </c>
      <c r="AE7896" s="10" t="s">
        <v>1459</v>
      </c>
      <c r="AF7896" s="10" t="s">
        <v>738</v>
      </c>
    </row>
    <row r="7897" spans="30:32" x14ac:dyDescent="0.2">
      <c r="AD7897" s="11" t="s">
        <v>13780</v>
      </c>
      <c r="AE7897" s="10" t="s">
        <v>13781</v>
      </c>
      <c r="AF7897" s="10" t="s">
        <v>738</v>
      </c>
    </row>
    <row r="7898" spans="30:32" x14ac:dyDescent="0.2">
      <c r="AD7898" s="11" t="s">
        <v>13782</v>
      </c>
      <c r="AE7898" s="10" t="s">
        <v>13783</v>
      </c>
      <c r="AF7898" s="10" t="s">
        <v>738</v>
      </c>
    </row>
    <row r="7899" spans="30:32" x14ac:dyDescent="0.2">
      <c r="AD7899" s="11" t="s">
        <v>13784</v>
      </c>
      <c r="AE7899" s="10" t="s">
        <v>13785</v>
      </c>
      <c r="AF7899" s="10" t="s">
        <v>738</v>
      </c>
    </row>
    <row r="7900" spans="30:32" x14ac:dyDescent="0.2">
      <c r="AD7900" s="11" t="s">
        <v>13786</v>
      </c>
      <c r="AE7900" s="10" t="s">
        <v>13787</v>
      </c>
      <c r="AF7900" s="10" t="s">
        <v>738</v>
      </c>
    </row>
    <row r="7901" spans="30:32" x14ac:dyDescent="0.2">
      <c r="AD7901" s="11" t="s">
        <v>13788</v>
      </c>
      <c r="AE7901" s="10" t="s">
        <v>13789</v>
      </c>
      <c r="AF7901" s="10" t="s">
        <v>738</v>
      </c>
    </row>
    <row r="7902" spans="30:32" x14ac:dyDescent="0.2">
      <c r="AD7902" s="11" t="s">
        <v>13790</v>
      </c>
      <c r="AE7902" s="10" t="s">
        <v>13791</v>
      </c>
      <c r="AF7902" s="10" t="s">
        <v>738</v>
      </c>
    </row>
    <row r="7903" spans="30:32" x14ac:dyDescent="0.2">
      <c r="AD7903" s="11" t="s">
        <v>13792</v>
      </c>
      <c r="AE7903" s="10" t="s">
        <v>13793</v>
      </c>
      <c r="AF7903" s="10" t="s">
        <v>738</v>
      </c>
    </row>
    <row r="7904" spans="30:32" x14ac:dyDescent="0.2">
      <c r="AD7904" s="11" t="s">
        <v>13794</v>
      </c>
      <c r="AE7904" s="10" t="s">
        <v>13795</v>
      </c>
      <c r="AF7904" s="10" t="s">
        <v>738</v>
      </c>
    </row>
    <row r="7905" spans="30:32" x14ac:dyDescent="0.2">
      <c r="AD7905" s="11" t="s">
        <v>13796</v>
      </c>
      <c r="AE7905" s="10" t="s">
        <v>13797</v>
      </c>
      <c r="AF7905" s="10" t="s">
        <v>738</v>
      </c>
    </row>
    <row r="7906" spans="30:32" x14ac:dyDescent="0.2">
      <c r="AD7906" s="11" t="s">
        <v>13798</v>
      </c>
      <c r="AE7906" s="10" t="s">
        <v>7855</v>
      </c>
      <c r="AF7906" s="10" t="s">
        <v>738</v>
      </c>
    </row>
    <row r="7907" spans="30:32" x14ac:dyDescent="0.2">
      <c r="AD7907" s="11" t="s">
        <v>13799</v>
      </c>
      <c r="AE7907" s="10" t="s">
        <v>13800</v>
      </c>
      <c r="AF7907" s="10" t="s">
        <v>738</v>
      </c>
    </row>
    <row r="7908" spans="30:32" x14ac:dyDescent="0.2">
      <c r="AD7908" s="11" t="s">
        <v>13801</v>
      </c>
      <c r="AE7908" s="10" t="s">
        <v>13800</v>
      </c>
      <c r="AF7908" s="10" t="s">
        <v>738</v>
      </c>
    </row>
    <row r="7909" spans="30:32" x14ac:dyDescent="0.2">
      <c r="AD7909" s="11" t="s">
        <v>13802</v>
      </c>
      <c r="AE7909" s="10" t="s">
        <v>13800</v>
      </c>
      <c r="AF7909" s="10" t="s">
        <v>738</v>
      </c>
    </row>
    <row r="7910" spans="30:32" x14ac:dyDescent="0.2">
      <c r="AD7910" s="11" t="s">
        <v>13803</v>
      </c>
      <c r="AE7910" s="10" t="s">
        <v>13804</v>
      </c>
      <c r="AF7910" s="10" t="s">
        <v>738</v>
      </c>
    </row>
    <row r="7911" spans="30:32" x14ac:dyDescent="0.2">
      <c r="AD7911" s="11" t="s">
        <v>13805</v>
      </c>
      <c r="AE7911" s="10" t="s">
        <v>13806</v>
      </c>
      <c r="AF7911" s="10" t="s">
        <v>738</v>
      </c>
    </row>
    <row r="7912" spans="30:32" x14ac:dyDescent="0.2">
      <c r="AD7912" s="11" t="s">
        <v>13807</v>
      </c>
      <c r="AE7912" s="10" t="s">
        <v>13808</v>
      </c>
      <c r="AF7912" s="10" t="s">
        <v>738</v>
      </c>
    </row>
    <row r="7913" spans="30:32" x14ac:dyDescent="0.2">
      <c r="AD7913" s="11" t="s">
        <v>13809</v>
      </c>
      <c r="AE7913" s="10" t="s">
        <v>7879</v>
      </c>
      <c r="AF7913" s="10" t="s">
        <v>738</v>
      </c>
    </row>
    <row r="7914" spans="30:32" x14ac:dyDescent="0.2">
      <c r="AD7914" s="11" t="s">
        <v>13810</v>
      </c>
      <c r="AE7914" s="10" t="s">
        <v>13811</v>
      </c>
      <c r="AF7914" s="10" t="s">
        <v>738</v>
      </c>
    </row>
    <row r="7915" spans="30:32" x14ac:dyDescent="0.2">
      <c r="AD7915" s="11" t="s">
        <v>13812</v>
      </c>
      <c r="AE7915" s="10" t="s">
        <v>13813</v>
      </c>
      <c r="AF7915" s="10" t="s">
        <v>738</v>
      </c>
    </row>
    <row r="7916" spans="30:32" x14ac:dyDescent="0.2">
      <c r="AD7916" s="11" t="s">
        <v>13814</v>
      </c>
      <c r="AE7916" s="10" t="s">
        <v>13815</v>
      </c>
      <c r="AF7916" s="10" t="s">
        <v>738</v>
      </c>
    </row>
    <row r="7917" spans="30:32" x14ac:dyDescent="0.2">
      <c r="AD7917" s="11" t="s">
        <v>13816</v>
      </c>
      <c r="AE7917" s="10" t="s">
        <v>13817</v>
      </c>
      <c r="AF7917" s="10" t="s">
        <v>738</v>
      </c>
    </row>
    <row r="7918" spans="30:32" x14ac:dyDescent="0.2">
      <c r="AD7918" s="11" t="s">
        <v>13818</v>
      </c>
      <c r="AE7918" s="10" t="s">
        <v>10918</v>
      </c>
      <c r="AF7918" s="10" t="s">
        <v>738</v>
      </c>
    </row>
    <row r="7919" spans="30:32" x14ac:dyDescent="0.2">
      <c r="AD7919" s="11" t="s">
        <v>13819</v>
      </c>
      <c r="AE7919" s="10" t="s">
        <v>13820</v>
      </c>
      <c r="AF7919" s="10" t="s">
        <v>738</v>
      </c>
    </row>
    <row r="7920" spans="30:32" x14ac:dyDescent="0.2">
      <c r="AD7920" s="11" t="s">
        <v>13821</v>
      </c>
      <c r="AE7920" s="10" t="s">
        <v>13822</v>
      </c>
      <c r="AF7920" s="10" t="s">
        <v>738</v>
      </c>
    </row>
    <row r="7921" spans="30:32" x14ac:dyDescent="0.2">
      <c r="AD7921" s="11" t="s">
        <v>13823</v>
      </c>
      <c r="AE7921" s="10" t="s">
        <v>13822</v>
      </c>
      <c r="AF7921" s="10" t="s">
        <v>738</v>
      </c>
    </row>
    <row r="7922" spans="30:32" x14ac:dyDescent="0.2">
      <c r="AD7922" s="11" t="s">
        <v>13824</v>
      </c>
      <c r="AE7922" s="10" t="s">
        <v>13822</v>
      </c>
      <c r="AF7922" s="10" t="s">
        <v>738</v>
      </c>
    </row>
    <row r="7923" spans="30:32" x14ac:dyDescent="0.2">
      <c r="AD7923" s="11" t="s">
        <v>13825</v>
      </c>
      <c r="AE7923" s="10" t="s">
        <v>13822</v>
      </c>
      <c r="AF7923" s="10" t="s">
        <v>738</v>
      </c>
    </row>
    <row r="7924" spans="30:32" x14ac:dyDescent="0.2">
      <c r="AD7924" s="11" t="s">
        <v>13826</v>
      </c>
      <c r="AE7924" s="10" t="s">
        <v>13822</v>
      </c>
      <c r="AF7924" s="10" t="s">
        <v>738</v>
      </c>
    </row>
    <row r="7925" spans="30:32" x14ac:dyDescent="0.2">
      <c r="AD7925" s="11" t="s">
        <v>13827</v>
      </c>
      <c r="AE7925" s="10" t="s">
        <v>13822</v>
      </c>
      <c r="AF7925" s="10" t="s">
        <v>738</v>
      </c>
    </row>
    <row r="7926" spans="30:32" x14ac:dyDescent="0.2">
      <c r="AD7926" s="11" t="s">
        <v>13828</v>
      </c>
      <c r="AE7926" s="10" t="s">
        <v>13822</v>
      </c>
      <c r="AF7926" s="10" t="s">
        <v>738</v>
      </c>
    </row>
    <row r="7927" spans="30:32" x14ac:dyDescent="0.2">
      <c r="AD7927" s="11" t="s">
        <v>13829</v>
      </c>
      <c r="AE7927" s="10" t="s">
        <v>13822</v>
      </c>
      <c r="AF7927" s="10" t="s">
        <v>738</v>
      </c>
    </row>
    <row r="7928" spans="30:32" x14ac:dyDescent="0.2">
      <c r="AD7928" s="11" t="s">
        <v>13830</v>
      </c>
      <c r="AE7928" s="10" t="s">
        <v>13822</v>
      </c>
      <c r="AF7928" s="10" t="s">
        <v>738</v>
      </c>
    </row>
    <row r="7929" spans="30:32" x14ac:dyDescent="0.2">
      <c r="AD7929" s="11" t="s">
        <v>13831</v>
      </c>
      <c r="AE7929" s="10" t="s">
        <v>13822</v>
      </c>
      <c r="AF7929" s="10" t="s">
        <v>738</v>
      </c>
    </row>
    <row r="7930" spans="30:32" x14ac:dyDescent="0.2">
      <c r="AD7930" s="11" t="s">
        <v>13832</v>
      </c>
      <c r="AE7930" s="10" t="s">
        <v>13822</v>
      </c>
      <c r="AF7930" s="10" t="s">
        <v>738</v>
      </c>
    </row>
    <row r="7931" spans="30:32" x14ac:dyDescent="0.2">
      <c r="AD7931" s="11" t="s">
        <v>13833</v>
      </c>
      <c r="AE7931" s="10" t="s">
        <v>13822</v>
      </c>
      <c r="AF7931" s="10" t="s">
        <v>738</v>
      </c>
    </row>
    <row r="7932" spans="30:32" x14ac:dyDescent="0.2">
      <c r="AD7932" s="11" t="s">
        <v>13834</v>
      </c>
      <c r="AE7932" s="10" t="s">
        <v>13822</v>
      </c>
      <c r="AF7932" s="10" t="s">
        <v>738</v>
      </c>
    </row>
    <row r="7933" spans="30:32" x14ac:dyDescent="0.2">
      <c r="AD7933" s="11" t="s">
        <v>13835</v>
      </c>
      <c r="AE7933" s="10" t="s">
        <v>13822</v>
      </c>
      <c r="AF7933" s="10" t="s">
        <v>738</v>
      </c>
    </row>
    <row r="7934" spans="30:32" x14ac:dyDescent="0.2">
      <c r="AD7934" s="11" t="s">
        <v>13836</v>
      </c>
      <c r="AE7934" s="10" t="s">
        <v>13822</v>
      </c>
      <c r="AF7934" s="10" t="s">
        <v>738</v>
      </c>
    </row>
    <row r="7935" spans="30:32" x14ac:dyDescent="0.2">
      <c r="AD7935" s="11" t="s">
        <v>13837</v>
      </c>
      <c r="AE7935" s="10" t="s">
        <v>13822</v>
      </c>
      <c r="AF7935" s="10" t="s">
        <v>738</v>
      </c>
    </row>
    <row r="7936" spans="30:32" x14ac:dyDescent="0.2">
      <c r="AD7936" s="11" t="s">
        <v>13838</v>
      </c>
      <c r="AE7936" s="10" t="s">
        <v>13822</v>
      </c>
      <c r="AF7936" s="10" t="s">
        <v>738</v>
      </c>
    </row>
    <row r="7937" spans="30:32" x14ac:dyDescent="0.2">
      <c r="AD7937" s="11" t="s">
        <v>13839</v>
      </c>
      <c r="AE7937" s="10" t="s">
        <v>13822</v>
      </c>
      <c r="AF7937" s="10" t="s">
        <v>738</v>
      </c>
    </row>
    <row r="7938" spans="30:32" x14ac:dyDescent="0.2">
      <c r="AD7938" s="11" t="s">
        <v>13840</v>
      </c>
      <c r="AE7938" s="10" t="s">
        <v>13822</v>
      </c>
      <c r="AF7938" s="10" t="s">
        <v>738</v>
      </c>
    </row>
    <row r="7939" spans="30:32" x14ac:dyDescent="0.2">
      <c r="AD7939" s="11" t="s">
        <v>13841</v>
      </c>
      <c r="AE7939" s="10" t="s">
        <v>13822</v>
      </c>
      <c r="AF7939" s="10" t="s">
        <v>738</v>
      </c>
    </row>
    <row r="7940" spans="30:32" x14ac:dyDescent="0.2">
      <c r="AD7940" s="11" t="s">
        <v>13842</v>
      </c>
      <c r="AE7940" s="10" t="s">
        <v>13822</v>
      </c>
      <c r="AF7940" s="10" t="s">
        <v>738</v>
      </c>
    </row>
    <row r="7941" spans="30:32" x14ac:dyDescent="0.2">
      <c r="AD7941" s="11" t="s">
        <v>13843</v>
      </c>
      <c r="AE7941" s="10" t="s">
        <v>13822</v>
      </c>
      <c r="AF7941" s="10" t="s">
        <v>738</v>
      </c>
    </row>
    <row r="7942" spans="30:32" x14ac:dyDescent="0.2">
      <c r="AD7942" s="11" t="s">
        <v>13844</v>
      </c>
      <c r="AE7942" s="10" t="s">
        <v>13822</v>
      </c>
      <c r="AF7942" s="10" t="s">
        <v>738</v>
      </c>
    </row>
    <row r="7943" spans="30:32" x14ac:dyDescent="0.2">
      <c r="AD7943" s="11" t="s">
        <v>13845</v>
      </c>
      <c r="AE7943" s="10" t="s">
        <v>13822</v>
      </c>
      <c r="AF7943" s="10" t="s">
        <v>738</v>
      </c>
    </row>
    <row r="7944" spans="30:32" x14ac:dyDescent="0.2">
      <c r="AD7944" s="11" t="s">
        <v>13846</v>
      </c>
      <c r="AE7944" s="10" t="s">
        <v>13822</v>
      </c>
      <c r="AF7944" s="10" t="s">
        <v>738</v>
      </c>
    </row>
    <row r="7945" spans="30:32" x14ac:dyDescent="0.2">
      <c r="AD7945" s="11" t="s">
        <v>13847</v>
      </c>
      <c r="AE7945" s="10" t="s">
        <v>13822</v>
      </c>
      <c r="AF7945" s="10" t="s">
        <v>738</v>
      </c>
    </row>
    <row r="7946" spans="30:32" x14ac:dyDescent="0.2">
      <c r="AD7946" s="11" t="s">
        <v>13848</v>
      </c>
      <c r="AE7946" s="10" t="s">
        <v>13822</v>
      </c>
      <c r="AF7946" s="10" t="s">
        <v>738</v>
      </c>
    </row>
    <row r="7947" spans="30:32" x14ac:dyDescent="0.2">
      <c r="AD7947" s="11" t="s">
        <v>13849</v>
      </c>
      <c r="AE7947" s="10" t="s">
        <v>13822</v>
      </c>
      <c r="AF7947" s="10" t="s">
        <v>738</v>
      </c>
    </row>
    <row r="7948" spans="30:32" x14ac:dyDescent="0.2">
      <c r="AD7948" s="11" t="s">
        <v>13850</v>
      </c>
      <c r="AE7948" s="10" t="s">
        <v>13822</v>
      </c>
      <c r="AF7948" s="10" t="s">
        <v>738</v>
      </c>
    </row>
    <row r="7949" spans="30:32" x14ac:dyDescent="0.2">
      <c r="AD7949" s="11" t="s">
        <v>13851</v>
      </c>
      <c r="AE7949" s="10" t="s">
        <v>13822</v>
      </c>
      <c r="AF7949" s="10" t="s">
        <v>738</v>
      </c>
    </row>
    <row r="7950" spans="30:32" x14ac:dyDescent="0.2">
      <c r="AD7950" s="11" t="s">
        <v>13852</v>
      </c>
      <c r="AE7950" s="10" t="s">
        <v>13822</v>
      </c>
      <c r="AF7950" s="10" t="s">
        <v>738</v>
      </c>
    </row>
    <row r="7951" spans="30:32" x14ac:dyDescent="0.2">
      <c r="AD7951" s="11" t="s">
        <v>13853</v>
      </c>
      <c r="AE7951" s="10" t="s">
        <v>13822</v>
      </c>
      <c r="AF7951" s="10" t="s">
        <v>738</v>
      </c>
    </row>
    <row r="7952" spans="30:32" x14ac:dyDescent="0.2">
      <c r="AD7952" s="11" t="s">
        <v>13854</v>
      </c>
      <c r="AE7952" s="10" t="s">
        <v>13822</v>
      </c>
      <c r="AF7952" s="10" t="s">
        <v>738</v>
      </c>
    </row>
    <row r="7953" spans="30:32" x14ac:dyDescent="0.2">
      <c r="AD7953" s="11" t="s">
        <v>13855</v>
      </c>
      <c r="AE7953" s="10" t="s">
        <v>13822</v>
      </c>
      <c r="AF7953" s="10" t="s">
        <v>738</v>
      </c>
    </row>
    <row r="7954" spans="30:32" x14ac:dyDescent="0.2">
      <c r="AD7954" s="11" t="s">
        <v>13856</v>
      </c>
      <c r="AE7954" s="10" t="s">
        <v>13822</v>
      </c>
      <c r="AF7954" s="10" t="s">
        <v>738</v>
      </c>
    </row>
    <row r="7955" spans="30:32" x14ac:dyDescent="0.2">
      <c r="AD7955" s="11" t="s">
        <v>13857</v>
      </c>
      <c r="AE7955" s="10" t="s">
        <v>13822</v>
      </c>
      <c r="AF7955" s="10" t="s">
        <v>738</v>
      </c>
    </row>
    <row r="7956" spans="30:32" x14ac:dyDescent="0.2">
      <c r="AD7956" s="11" t="s">
        <v>13858</v>
      </c>
      <c r="AE7956" s="10" t="s">
        <v>13822</v>
      </c>
      <c r="AF7956" s="10" t="s">
        <v>738</v>
      </c>
    </row>
    <row r="7957" spans="30:32" x14ac:dyDescent="0.2">
      <c r="AD7957" s="11" t="s">
        <v>13859</v>
      </c>
      <c r="AE7957" s="10" t="s">
        <v>13822</v>
      </c>
      <c r="AF7957" s="10" t="s">
        <v>738</v>
      </c>
    </row>
    <row r="7958" spans="30:32" x14ac:dyDescent="0.2">
      <c r="AD7958" s="11" t="s">
        <v>13860</v>
      </c>
      <c r="AE7958" s="10" t="s">
        <v>13822</v>
      </c>
      <c r="AF7958" s="10" t="s">
        <v>738</v>
      </c>
    </row>
    <row r="7959" spans="30:32" x14ac:dyDescent="0.2">
      <c r="AD7959" s="11" t="s">
        <v>13861</v>
      </c>
      <c r="AE7959" s="10" t="s">
        <v>13822</v>
      </c>
      <c r="AF7959" s="10" t="s">
        <v>738</v>
      </c>
    </row>
    <row r="7960" spans="30:32" x14ac:dyDescent="0.2">
      <c r="AD7960" s="11" t="s">
        <v>13862</v>
      </c>
      <c r="AE7960" s="10" t="s">
        <v>13822</v>
      </c>
      <c r="AF7960" s="10" t="s">
        <v>738</v>
      </c>
    </row>
    <row r="7961" spans="30:32" x14ac:dyDescent="0.2">
      <c r="AD7961" s="11" t="s">
        <v>13863</v>
      </c>
      <c r="AE7961" s="10" t="s">
        <v>13822</v>
      </c>
      <c r="AF7961" s="10" t="s">
        <v>738</v>
      </c>
    </row>
    <row r="7962" spans="30:32" x14ac:dyDescent="0.2">
      <c r="AD7962" s="11" t="s">
        <v>13864</v>
      </c>
      <c r="AE7962" s="10" t="s">
        <v>13822</v>
      </c>
      <c r="AF7962" s="10" t="s">
        <v>738</v>
      </c>
    </row>
    <row r="7963" spans="30:32" x14ac:dyDescent="0.2">
      <c r="AD7963" s="11" t="s">
        <v>13865</v>
      </c>
      <c r="AE7963" s="10" t="s">
        <v>13866</v>
      </c>
      <c r="AF7963" s="10" t="s">
        <v>738</v>
      </c>
    </row>
    <row r="7964" spans="30:32" x14ac:dyDescent="0.2">
      <c r="AD7964" s="11" t="s">
        <v>13867</v>
      </c>
      <c r="AE7964" s="10" t="s">
        <v>13868</v>
      </c>
      <c r="AF7964" s="10" t="s">
        <v>738</v>
      </c>
    </row>
    <row r="7965" spans="30:32" x14ac:dyDescent="0.2">
      <c r="AD7965" s="11" t="s">
        <v>13869</v>
      </c>
      <c r="AE7965" s="10" t="s">
        <v>6494</v>
      </c>
      <c r="AF7965" s="10" t="s">
        <v>738</v>
      </c>
    </row>
    <row r="7966" spans="30:32" x14ac:dyDescent="0.2">
      <c r="AD7966" s="11" t="s">
        <v>13870</v>
      </c>
      <c r="AE7966" s="10" t="s">
        <v>13871</v>
      </c>
      <c r="AF7966" s="10" t="s">
        <v>738</v>
      </c>
    </row>
    <row r="7967" spans="30:32" x14ac:dyDescent="0.2">
      <c r="AD7967" s="11" t="s">
        <v>13872</v>
      </c>
      <c r="AE7967" s="10" t="s">
        <v>4665</v>
      </c>
      <c r="AF7967" s="10" t="s">
        <v>738</v>
      </c>
    </row>
    <row r="7968" spans="30:32" x14ac:dyDescent="0.2">
      <c r="AD7968" s="11" t="s">
        <v>13873</v>
      </c>
      <c r="AE7968" s="10" t="s">
        <v>13874</v>
      </c>
      <c r="AF7968" s="10" t="s">
        <v>738</v>
      </c>
    </row>
    <row r="7969" spans="30:32" x14ac:dyDescent="0.2">
      <c r="AD7969" s="11" t="s">
        <v>13875</v>
      </c>
      <c r="AE7969" s="10" t="s">
        <v>13876</v>
      </c>
      <c r="AF7969" s="10" t="s">
        <v>738</v>
      </c>
    </row>
    <row r="7970" spans="30:32" x14ac:dyDescent="0.2">
      <c r="AD7970" s="11" t="s">
        <v>13877</v>
      </c>
      <c r="AE7970" s="10" t="s">
        <v>13878</v>
      </c>
      <c r="AF7970" s="10" t="s">
        <v>738</v>
      </c>
    </row>
    <row r="7971" spans="30:32" x14ac:dyDescent="0.2">
      <c r="AD7971" s="11" t="s">
        <v>13879</v>
      </c>
      <c r="AE7971" s="10" t="s">
        <v>13880</v>
      </c>
      <c r="AF7971" s="10" t="s">
        <v>738</v>
      </c>
    </row>
    <row r="7972" spans="30:32" x14ac:dyDescent="0.2">
      <c r="AD7972" s="11" t="s">
        <v>13881</v>
      </c>
      <c r="AE7972" s="10" t="s">
        <v>1497</v>
      </c>
      <c r="AF7972" s="10" t="s">
        <v>738</v>
      </c>
    </row>
    <row r="7973" spans="30:32" x14ac:dyDescent="0.2">
      <c r="AD7973" s="11" t="s">
        <v>13882</v>
      </c>
      <c r="AE7973" s="10" t="s">
        <v>13883</v>
      </c>
      <c r="AF7973" s="10" t="s">
        <v>738</v>
      </c>
    </row>
    <row r="7974" spans="30:32" x14ac:dyDescent="0.2">
      <c r="AD7974" s="11" t="s">
        <v>13884</v>
      </c>
      <c r="AE7974" s="10" t="s">
        <v>9255</v>
      </c>
      <c r="AF7974" s="10" t="s">
        <v>738</v>
      </c>
    </row>
    <row r="7975" spans="30:32" x14ac:dyDescent="0.2">
      <c r="AD7975" s="11" t="s">
        <v>13885</v>
      </c>
      <c r="AE7975" s="10" t="s">
        <v>13886</v>
      </c>
      <c r="AF7975" s="10" t="s">
        <v>738</v>
      </c>
    </row>
    <row r="7976" spans="30:32" x14ac:dyDescent="0.2">
      <c r="AD7976" s="11" t="s">
        <v>13887</v>
      </c>
      <c r="AE7976" s="10" t="s">
        <v>9569</v>
      </c>
      <c r="AF7976" s="10" t="s">
        <v>738</v>
      </c>
    </row>
    <row r="7977" spans="30:32" x14ac:dyDescent="0.2">
      <c r="AD7977" s="11" t="s">
        <v>13888</v>
      </c>
      <c r="AE7977" s="10" t="s">
        <v>13889</v>
      </c>
      <c r="AF7977" s="10" t="s">
        <v>738</v>
      </c>
    </row>
    <row r="7978" spans="30:32" x14ac:dyDescent="0.2">
      <c r="AD7978" s="11" t="s">
        <v>13890</v>
      </c>
      <c r="AE7978" s="10" t="s">
        <v>13891</v>
      </c>
      <c r="AF7978" s="10" t="s">
        <v>738</v>
      </c>
    </row>
    <row r="7979" spans="30:32" x14ac:dyDescent="0.2">
      <c r="AD7979" s="11" t="s">
        <v>13892</v>
      </c>
      <c r="AE7979" s="10" t="s">
        <v>13893</v>
      </c>
      <c r="AF7979" s="10" t="s">
        <v>738</v>
      </c>
    </row>
    <row r="7980" spans="30:32" x14ac:dyDescent="0.2">
      <c r="AD7980" s="11" t="s">
        <v>13894</v>
      </c>
      <c r="AE7980" s="10" t="s">
        <v>1553</v>
      </c>
      <c r="AF7980" s="10" t="s">
        <v>738</v>
      </c>
    </row>
    <row r="7981" spans="30:32" x14ac:dyDescent="0.2">
      <c r="AD7981" s="11" t="s">
        <v>13895</v>
      </c>
      <c r="AE7981" s="10" t="s">
        <v>13896</v>
      </c>
      <c r="AF7981" s="10" t="s">
        <v>738</v>
      </c>
    </row>
    <row r="7982" spans="30:32" x14ac:dyDescent="0.2">
      <c r="AD7982" s="11" t="s">
        <v>13897</v>
      </c>
      <c r="AE7982" s="10" t="s">
        <v>13898</v>
      </c>
      <c r="AF7982" s="10" t="s">
        <v>738</v>
      </c>
    </row>
    <row r="7983" spans="30:32" x14ac:dyDescent="0.2">
      <c r="AD7983" s="11" t="s">
        <v>13899</v>
      </c>
      <c r="AE7983" s="10" t="s">
        <v>13900</v>
      </c>
      <c r="AF7983" s="10" t="s">
        <v>738</v>
      </c>
    </row>
    <row r="7984" spans="30:32" x14ac:dyDescent="0.2">
      <c r="AD7984" s="11" t="s">
        <v>13901</v>
      </c>
      <c r="AE7984" s="10" t="s">
        <v>13902</v>
      </c>
      <c r="AF7984" s="10" t="s">
        <v>738</v>
      </c>
    </row>
    <row r="7985" spans="30:32" x14ac:dyDescent="0.2">
      <c r="AD7985" s="11" t="s">
        <v>13903</v>
      </c>
      <c r="AE7985" s="10" t="s">
        <v>11154</v>
      </c>
      <c r="AF7985" s="10" t="s">
        <v>738</v>
      </c>
    </row>
    <row r="7986" spans="30:32" x14ac:dyDescent="0.2">
      <c r="AD7986" s="11" t="s">
        <v>13904</v>
      </c>
      <c r="AE7986" s="10" t="s">
        <v>13905</v>
      </c>
      <c r="AF7986" s="10" t="s">
        <v>738</v>
      </c>
    </row>
    <row r="7987" spans="30:32" x14ac:dyDescent="0.2">
      <c r="AD7987" s="11" t="s">
        <v>13906</v>
      </c>
      <c r="AE7987" s="10" t="s">
        <v>13907</v>
      </c>
      <c r="AF7987" s="10" t="s">
        <v>738</v>
      </c>
    </row>
    <row r="7988" spans="30:32" x14ac:dyDescent="0.2">
      <c r="AD7988" s="11" t="s">
        <v>13908</v>
      </c>
      <c r="AE7988" s="10" t="s">
        <v>6229</v>
      </c>
      <c r="AF7988" s="10" t="s">
        <v>738</v>
      </c>
    </row>
    <row r="7989" spans="30:32" x14ac:dyDescent="0.2">
      <c r="AD7989" s="11" t="s">
        <v>13909</v>
      </c>
      <c r="AE7989" s="10" t="s">
        <v>13910</v>
      </c>
      <c r="AF7989" s="10" t="s">
        <v>738</v>
      </c>
    </row>
    <row r="7990" spans="30:32" x14ac:dyDescent="0.2">
      <c r="AD7990" s="11" t="s">
        <v>13911</v>
      </c>
      <c r="AE7990" s="10" t="s">
        <v>13912</v>
      </c>
      <c r="AF7990" s="10" t="s">
        <v>738</v>
      </c>
    </row>
    <row r="7991" spans="30:32" x14ac:dyDescent="0.2">
      <c r="AD7991" s="11" t="s">
        <v>13913</v>
      </c>
      <c r="AE7991" s="10" t="s">
        <v>13914</v>
      </c>
      <c r="AF7991" s="10" t="s">
        <v>738</v>
      </c>
    </row>
    <row r="7992" spans="30:32" x14ac:dyDescent="0.2">
      <c r="AD7992" s="11" t="s">
        <v>13915</v>
      </c>
      <c r="AE7992" s="10" t="s">
        <v>13916</v>
      </c>
      <c r="AF7992" s="10" t="s">
        <v>738</v>
      </c>
    </row>
    <row r="7993" spans="30:32" x14ac:dyDescent="0.2">
      <c r="AD7993" s="11" t="s">
        <v>13917</v>
      </c>
      <c r="AE7993" s="10" t="s">
        <v>10562</v>
      </c>
      <c r="AF7993" s="10" t="s">
        <v>738</v>
      </c>
    </row>
    <row r="7994" spans="30:32" x14ac:dyDescent="0.2">
      <c r="AD7994" s="11" t="s">
        <v>13918</v>
      </c>
      <c r="AE7994" s="10" t="s">
        <v>13919</v>
      </c>
      <c r="AF7994" s="10" t="s">
        <v>738</v>
      </c>
    </row>
    <row r="7995" spans="30:32" x14ac:dyDescent="0.2">
      <c r="AD7995" s="11" t="s">
        <v>13920</v>
      </c>
      <c r="AE7995" s="10" t="s">
        <v>13921</v>
      </c>
      <c r="AF7995" s="10" t="s">
        <v>738</v>
      </c>
    </row>
    <row r="7996" spans="30:32" x14ac:dyDescent="0.2">
      <c r="AD7996" s="11" t="s">
        <v>13922</v>
      </c>
      <c r="AE7996" s="10" t="s">
        <v>13923</v>
      </c>
      <c r="AF7996" s="10" t="s">
        <v>738</v>
      </c>
    </row>
    <row r="7997" spans="30:32" x14ac:dyDescent="0.2">
      <c r="AD7997" s="11" t="s">
        <v>13924</v>
      </c>
      <c r="AE7997" s="10" t="s">
        <v>13925</v>
      </c>
      <c r="AF7997" s="10" t="s">
        <v>738</v>
      </c>
    </row>
    <row r="7998" spans="30:32" x14ac:dyDescent="0.2">
      <c r="AD7998" s="11" t="s">
        <v>13926</v>
      </c>
      <c r="AE7998" s="10" t="s">
        <v>13927</v>
      </c>
      <c r="AF7998" s="10" t="s">
        <v>738</v>
      </c>
    </row>
    <row r="7999" spans="30:32" x14ac:dyDescent="0.2">
      <c r="AD7999" s="11" t="s">
        <v>13928</v>
      </c>
      <c r="AE7999" s="10" t="s">
        <v>13929</v>
      </c>
      <c r="AF7999" s="10" t="s">
        <v>738</v>
      </c>
    </row>
    <row r="8000" spans="30:32" x14ac:dyDescent="0.2">
      <c r="AD8000" s="11" t="s">
        <v>13930</v>
      </c>
      <c r="AE8000" s="10" t="s">
        <v>13931</v>
      </c>
      <c r="AF8000" s="10" t="s">
        <v>738</v>
      </c>
    </row>
    <row r="8001" spans="30:32" x14ac:dyDescent="0.2">
      <c r="AD8001" s="11" t="s">
        <v>13932</v>
      </c>
      <c r="AE8001" s="10" t="s">
        <v>13933</v>
      </c>
      <c r="AF8001" s="10" t="s">
        <v>738</v>
      </c>
    </row>
    <row r="8002" spans="30:32" x14ac:dyDescent="0.2">
      <c r="AD8002" s="11" t="s">
        <v>13934</v>
      </c>
      <c r="AE8002" s="10" t="s">
        <v>13935</v>
      </c>
      <c r="AF8002" s="10" t="s">
        <v>738</v>
      </c>
    </row>
    <row r="8003" spans="30:32" x14ac:dyDescent="0.2">
      <c r="AD8003" s="11" t="s">
        <v>13936</v>
      </c>
      <c r="AE8003" s="10" t="s">
        <v>13937</v>
      </c>
      <c r="AF8003" s="10" t="s">
        <v>738</v>
      </c>
    </row>
    <row r="8004" spans="30:32" x14ac:dyDescent="0.2">
      <c r="AD8004" s="11" t="s">
        <v>13938</v>
      </c>
      <c r="AE8004" s="10" t="s">
        <v>13939</v>
      </c>
      <c r="AF8004" s="10" t="s">
        <v>738</v>
      </c>
    </row>
    <row r="8005" spans="30:32" x14ac:dyDescent="0.2">
      <c r="AD8005" s="11" t="s">
        <v>13940</v>
      </c>
      <c r="AE8005" s="10" t="s">
        <v>13941</v>
      </c>
      <c r="AF8005" s="10" t="s">
        <v>738</v>
      </c>
    </row>
    <row r="8006" spans="30:32" x14ac:dyDescent="0.2">
      <c r="AD8006" s="11" t="s">
        <v>13942</v>
      </c>
      <c r="AE8006" s="10" t="s">
        <v>13943</v>
      </c>
      <c r="AF8006" s="10" t="s">
        <v>738</v>
      </c>
    </row>
    <row r="8007" spans="30:32" x14ac:dyDescent="0.2">
      <c r="AD8007" s="11" t="s">
        <v>13944</v>
      </c>
      <c r="AE8007" s="10" t="s">
        <v>13945</v>
      </c>
      <c r="AF8007" s="10" t="s">
        <v>738</v>
      </c>
    </row>
    <row r="8008" spans="30:32" x14ac:dyDescent="0.2">
      <c r="AD8008" s="11" t="s">
        <v>13946</v>
      </c>
      <c r="AE8008" s="10" t="s">
        <v>13947</v>
      </c>
      <c r="AF8008" s="10" t="s">
        <v>738</v>
      </c>
    </row>
    <row r="8009" spans="30:32" x14ac:dyDescent="0.2">
      <c r="AD8009" s="11" t="s">
        <v>13948</v>
      </c>
      <c r="AE8009" s="10" t="s">
        <v>13949</v>
      </c>
      <c r="AF8009" s="10" t="s">
        <v>738</v>
      </c>
    </row>
    <row r="8010" spans="30:32" x14ac:dyDescent="0.2">
      <c r="AD8010" s="11" t="s">
        <v>13950</v>
      </c>
      <c r="AE8010" s="10" t="s">
        <v>13951</v>
      </c>
      <c r="AF8010" s="10" t="s">
        <v>741</v>
      </c>
    </row>
    <row r="8011" spans="30:32" x14ac:dyDescent="0.2">
      <c r="AD8011" s="11" t="s">
        <v>13952</v>
      </c>
      <c r="AE8011" s="10" t="s">
        <v>9695</v>
      </c>
      <c r="AF8011" s="10" t="s">
        <v>741</v>
      </c>
    </row>
    <row r="8012" spans="30:32" x14ac:dyDescent="0.2">
      <c r="AD8012" s="11" t="s">
        <v>13953</v>
      </c>
      <c r="AE8012" s="10" t="s">
        <v>13954</v>
      </c>
      <c r="AF8012" s="10" t="s">
        <v>741</v>
      </c>
    </row>
    <row r="8013" spans="30:32" x14ac:dyDescent="0.2">
      <c r="AD8013" s="11" t="s">
        <v>13955</v>
      </c>
      <c r="AE8013" s="10" t="s">
        <v>13956</v>
      </c>
      <c r="AF8013" s="10" t="s">
        <v>741</v>
      </c>
    </row>
    <row r="8014" spans="30:32" x14ac:dyDescent="0.2">
      <c r="AD8014" s="11" t="s">
        <v>13957</v>
      </c>
      <c r="AE8014" s="10" t="s">
        <v>13958</v>
      </c>
      <c r="AF8014" s="10" t="s">
        <v>741</v>
      </c>
    </row>
    <row r="8015" spans="30:32" x14ac:dyDescent="0.2">
      <c r="AD8015" s="11" t="s">
        <v>13959</v>
      </c>
      <c r="AE8015" s="10" t="s">
        <v>1898</v>
      </c>
      <c r="AF8015" s="10" t="s">
        <v>741</v>
      </c>
    </row>
    <row r="8016" spans="30:32" x14ac:dyDescent="0.2">
      <c r="AD8016" s="11" t="s">
        <v>13960</v>
      </c>
      <c r="AE8016" s="10" t="s">
        <v>13961</v>
      </c>
      <c r="AF8016" s="10" t="s">
        <v>741</v>
      </c>
    </row>
    <row r="8017" spans="30:32" x14ac:dyDescent="0.2">
      <c r="AD8017" s="11" t="s">
        <v>13962</v>
      </c>
      <c r="AE8017" s="10" t="s">
        <v>13963</v>
      </c>
      <c r="AF8017" s="10" t="s">
        <v>741</v>
      </c>
    </row>
    <row r="8018" spans="30:32" x14ac:dyDescent="0.2">
      <c r="AD8018" s="11" t="s">
        <v>13964</v>
      </c>
      <c r="AE8018" s="10" t="s">
        <v>8948</v>
      </c>
      <c r="AF8018" s="10" t="s">
        <v>741</v>
      </c>
    </row>
    <row r="8019" spans="30:32" x14ac:dyDescent="0.2">
      <c r="AD8019" s="11" t="s">
        <v>13965</v>
      </c>
      <c r="AE8019" s="10" t="s">
        <v>13966</v>
      </c>
      <c r="AF8019" s="10" t="s">
        <v>741</v>
      </c>
    </row>
    <row r="8020" spans="30:32" x14ac:dyDescent="0.2">
      <c r="AD8020" s="11" t="s">
        <v>13967</v>
      </c>
      <c r="AE8020" s="10" t="s">
        <v>13968</v>
      </c>
      <c r="AF8020" s="10" t="s">
        <v>741</v>
      </c>
    </row>
    <row r="8021" spans="30:32" x14ac:dyDescent="0.2">
      <c r="AD8021" s="11" t="s">
        <v>13969</v>
      </c>
      <c r="AE8021" s="10" t="s">
        <v>13970</v>
      </c>
      <c r="AF8021" s="10" t="s">
        <v>741</v>
      </c>
    </row>
    <row r="8022" spans="30:32" x14ac:dyDescent="0.2">
      <c r="AD8022" s="11" t="s">
        <v>13971</v>
      </c>
      <c r="AE8022" s="10" t="s">
        <v>13972</v>
      </c>
      <c r="AF8022" s="10" t="s">
        <v>741</v>
      </c>
    </row>
    <row r="8023" spans="30:32" x14ac:dyDescent="0.2">
      <c r="AD8023" s="11" t="s">
        <v>13973</v>
      </c>
      <c r="AE8023" s="10" t="s">
        <v>13974</v>
      </c>
      <c r="AF8023" s="10" t="s">
        <v>741</v>
      </c>
    </row>
    <row r="8024" spans="30:32" x14ac:dyDescent="0.2">
      <c r="AD8024" s="11" t="s">
        <v>13975</v>
      </c>
      <c r="AE8024" s="10" t="s">
        <v>13976</v>
      </c>
      <c r="AF8024" s="10" t="s">
        <v>741</v>
      </c>
    </row>
    <row r="8025" spans="30:32" x14ac:dyDescent="0.2">
      <c r="AD8025" s="11" t="s">
        <v>13977</v>
      </c>
      <c r="AE8025" s="10" t="s">
        <v>13978</v>
      </c>
      <c r="AF8025" s="10" t="s">
        <v>741</v>
      </c>
    </row>
    <row r="8026" spans="30:32" x14ac:dyDescent="0.2">
      <c r="AD8026" s="11" t="s">
        <v>13979</v>
      </c>
      <c r="AE8026" s="10" t="s">
        <v>13980</v>
      </c>
      <c r="AF8026" s="10" t="s">
        <v>741</v>
      </c>
    </row>
    <row r="8027" spans="30:32" x14ac:dyDescent="0.2">
      <c r="AD8027" s="11" t="s">
        <v>13981</v>
      </c>
      <c r="AE8027" s="10" t="s">
        <v>13982</v>
      </c>
      <c r="AF8027" s="10" t="s">
        <v>741</v>
      </c>
    </row>
    <row r="8028" spans="30:32" x14ac:dyDescent="0.2">
      <c r="AD8028" s="11" t="s">
        <v>13983</v>
      </c>
      <c r="AE8028" s="10" t="s">
        <v>13984</v>
      </c>
      <c r="AF8028" s="10" t="s">
        <v>741</v>
      </c>
    </row>
    <row r="8029" spans="30:32" x14ac:dyDescent="0.2">
      <c r="AD8029" s="11" t="s">
        <v>13985</v>
      </c>
      <c r="AE8029" s="10" t="s">
        <v>13986</v>
      </c>
      <c r="AF8029" s="10" t="s">
        <v>741</v>
      </c>
    </row>
    <row r="8030" spans="30:32" x14ac:dyDescent="0.2">
      <c r="AD8030" s="11" t="s">
        <v>13987</v>
      </c>
      <c r="AE8030" s="10" t="s">
        <v>13988</v>
      </c>
      <c r="AF8030" s="10" t="s">
        <v>741</v>
      </c>
    </row>
    <row r="8031" spans="30:32" x14ac:dyDescent="0.2">
      <c r="AD8031" s="11" t="s">
        <v>13989</v>
      </c>
      <c r="AE8031" s="10" t="s">
        <v>13990</v>
      </c>
      <c r="AF8031" s="10" t="s">
        <v>741</v>
      </c>
    </row>
    <row r="8032" spans="30:32" x14ac:dyDescent="0.2">
      <c r="AD8032" s="11" t="s">
        <v>13991</v>
      </c>
      <c r="AE8032" s="10" t="s">
        <v>4915</v>
      </c>
      <c r="AF8032" s="10" t="s">
        <v>741</v>
      </c>
    </row>
    <row r="8033" spans="30:32" x14ac:dyDescent="0.2">
      <c r="AD8033" s="11" t="s">
        <v>13992</v>
      </c>
      <c r="AE8033" s="10" t="s">
        <v>13993</v>
      </c>
      <c r="AF8033" s="10" t="s">
        <v>741</v>
      </c>
    </row>
    <row r="8034" spans="30:32" x14ac:dyDescent="0.2">
      <c r="AD8034" s="11" t="s">
        <v>13994</v>
      </c>
      <c r="AE8034" s="10" t="s">
        <v>1943</v>
      </c>
      <c r="AF8034" s="10" t="s">
        <v>741</v>
      </c>
    </row>
    <row r="8035" spans="30:32" x14ac:dyDescent="0.2">
      <c r="AD8035" s="11" t="s">
        <v>13995</v>
      </c>
      <c r="AE8035" s="10" t="s">
        <v>1270</v>
      </c>
      <c r="AF8035" s="10" t="s">
        <v>741</v>
      </c>
    </row>
    <row r="8036" spans="30:32" x14ac:dyDescent="0.2">
      <c r="AD8036" s="11" t="s">
        <v>13996</v>
      </c>
      <c r="AE8036" s="10" t="s">
        <v>1948</v>
      </c>
      <c r="AF8036" s="10" t="s">
        <v>741</v>
      </c>
    </row>
    <row r="8037" spans="30:32" x14ac:dyDescent="0.2">
      <c r="AD8037" s="11" t="s">
        <v>13997</v>
      </c>
      <c r="AE8037" s="10" t="s">
        <v>1954</v>
      </c>
      <c r="AF8037" s="10" t="s">
        <v>741</v>
      </c>
    </row>
    <row r="8038" spans="30:32" x14ac:dyDescent="0.2">
      <c r="AD8038" s="11" t="s">
        <v>13998</v>
      </c>
      <c r="AE8038" s="10" t="s">
        <v>12912</v>
      </c>
      <c r="AF8038" s="10" t="s">
        <v>741</v>
      </c>
    </row>
    <row r="8039" spans="30:32" x14ac:dyDescent="0.2">
      <c r="AD8039" s="11" t="s">
        <v>13999</v>
      </c>
      <c r="AE8039" s="10" t="s">
        <v>14000</v>
      </c>
      <c r="AF8039" s="10" t="s">
        <v>741</v>
      </c>
    </row>
    <row r="8040" spans="30:32" x14ac:dyDescent="0.2">
      <c r="AD8040" s="11" t="s">
        <v>14001</v>
      </c>
      <c r="AE8040" s="10" t="s">
        <v>14002</v>
      </c>
      <c r="AF8040" s="10" t="s">
        <v>741</v>
      </c>
    </row>
    <row r="8041" spans="30:32" x14ac:dyDescent="0.2">
      <c r="AD8041" s="11" t="s">
        <v>14003</v>
      </c>
      <c r="AE8041" s="10" t="s">
        <v>14004</v>
      </c>
      <c r="AF8041" s="10" t="s">
        <v>741</v>
      </c>
    </row>
    <row r="8042" spans="30:32" x14ac:dyDescent="0.2">
      <c r="AD8042" s="11" t="s">
        <v>14005</v>
      </c>
      <c r="AE8042" s="10" t="s">
        <v>14006</v>
      </c>
      <c r="AF8042" s="10" t="s">
        <v>741</v>
      </c>
    </row>
    <row r="8043" spans="30:32" x14ac:dyDescent="0.2">
      <c r="AD8043" s="11" t="s">
        <v>14007</v>
      </c>
      <c r="AE8043" s="10" t="s">
        <v>14008</v>
      </c>
      <c r="AF8043" s="10" t="s">
        <v>741</v>
      </c>
    </row>
    <row r="8044" spans="30:32" x14ac:dyDescent="0.2">
      <c r="AD8044" s="11" t="s">
        <v>14009</v>
      </c>
      <c r="AE8044" s="10" t="s">
        <v>14010</v>
      </c>
      <c r="AF8044" s="10" t="s">
        <v>741</v>
      </c>
    </row>
    <row r="8045" spans="30:32" x14ac:dyDescent="0.2">
      <c r="AD8045" s="11" t="s">
        <v>14011</v>
      </c>
      <c r="AE8045" s="10" t="s">
        <v>14012</v>
      </c>
      <c r="AF8045" s="10" t="s">
        <v>741</v>
      </c>
    </row>
    <row r="8046" spans="30:32" x14ac:dyDescent="0.2">
      <c r="AD8046" s="11" t="s">
        <v>14013</v>
      </c>
      <c r="AE8046" s="10" t="s">
        <v>14014</v>
      </c>
      <c r="AF8046" s="10" t="s">
        <v>741</v>
      </c>
    </row>
    <row r="8047" spans="30:32" x14ac:dyDescent="0.2">
      <c r="AD8047" s="11" t="s">
        <v>14015</v>
      </c>
      <c r="AE8047" s="10" t="s">
        <v>14016</v>
      </c>
      <c r="AF8047" s="10" t="s">
        <v>741</v>
      </c>
    </row>
    <row r="8048" spans="30:32" x14ac:dyDescent="0.2">
      <c r="AD8048" s="11" t="s">
        <v>14017</v>
      </c>
      <c r="AE8048" s="10" t="s">
        <v>9768</v>
      </c>
      <c r="AF8048" s="10" t="s">
        <v>741</v>
      </c>
    </row>
    <row r="8049" spans="30:32" x14ac:dyDescent="0.2">
      <c r="AD8049" s="11" t="s">
        <v>14018</v>
      </c>
      <c r="AE8049" s="10" t="s">
        <v>14019</v>
      </c>
      <c r="AF8049" s="10" t="s">
        <v>741</v>
      </c>
    </row>
    <row r="8050" spans="30:32" x14ac:dyDescent="0.2">
      <c r="AD8050" s="11" t="s">
        <v>14020</v>
      </c>
      <c r="AE8050" s="10" t="s">
        <v>14019</v>
      </c>
      <c r="AF8050" s="10" t="s">
        <v>741</v>
      </c>
    </row>
    <row r="8051" spans="30:32" x14ac:dyDescent="0.2">
      <c r="AD8051" s="11" t="s">
        <v>14021</v>
      </c>
      <c r="AE8051" s="10" t="s">
        <v>14022</v>
      </c>
      <c r="AF8051" s="10" t="s">
        <v>741</v>
      </c>
    </row>
    <row r="8052" spans="30:32" x14ac:dyDescent="0.2">
      <c r="AD8052" s="11" t="s">
        <v>14023</v>
      </c>
      <c r="AE8052" s="10" t="s">
        <v>14024</v>
      </c>
      <c r="AF8052" s="10" t="s">
        <v>741</v>
      </c>
    </row>
    <row r="8053" spans="30:32" x14ac:dyDescent="0.2">
      <c r="AD8053" s="11" t="s">
        <v>14025</v>
      </c>
      <c r="AE8053" s="10" t="s">
        <v>5281</v>
      </c>
      <c r="AF8053" s="10" t="s">
        <v>741</v>
      </c>
    </row>
    <row r="8054" spans="30:32" x14ac:dyDescent="0.2">
      <c r="AD8054" s="11" t="s">
        <v>14026</v>
      </c>
      <c r="AE8054" s="10" t="s">
        <v>1041</v>
      </c>
      <c r="AF8054" s="10" t="s">
        <v>741</v>
      </c>
    </row>
    <row r="8055" spans="30:32" x14ac:dyDescent="0.2">
      <c r="AD8055" s="11" t="s">
        <v>14027</v>
      </c>
      <c r="AE8055" s="10" t="s">
        <v>14028</v>
      </c>
      <c r="AF8055" s="10" t="s">
        <v>741</v>
      </c>
    </row>
    <row r="8056" spans="30:32" x14ac:dyDescent="0.2">
      <c r="AD8056" s="11" t="s">
        <v>14029</v>
      </c>
      <c r="AE8056" s="10" t="s">
        <v>14030</v>
      </c>
      <c r="AF8056" s="10" t="s">
        <v>741</v>
      </c>
    </row>
    <row r="8057" spans="30:32" x14ac:dyDescent="0.2">
      <c r="AD8057" s="11" t="s">
        <v>14031</v>
      </c>
      <c r="AE8057" s="10" t="s">
        <v>14032</v>
      </c>
      <c r="AF8057" s="10" t="s">
        <v>741</v>
      </c>
    </row>
    <row r="8058" spans="30:32" x14ac:dyDescent="0.2">
      <c r="AD8058" s="11" t="s">
        <v>14033</v>
      </c>
      <c r="AE8058" s="10" t="s">
        <v>14034</v>
      </c>
      <c r="AF8058" s="10" t="s">
        <v>741</v>
      </c>
    </row>
    <row r="8059" spans="30:32" x14ac:dyDescent="0.2">
      <c r="AD8059" s="11" t="s">
        <v>14035</v>
      </c>
      <c r="AE8059" s="10" t="s">
        <v>1290</v>
      </c>
      <c r="AF8059" s="10" t="s">
        <v>741</v>
      </c>
    </row>
    <row r="8060" spans="30:32" x14ac:dyDescent="0.2">
      <c r="AD8060" s="11" t="s">
        <v>14036</v>
      </c>
      <c r="AE8060" s="10" t="s">
        <v>14037</v>
      </c>
      <c r="AF8060" s="10" t="s">
        <v>741</v>
      </c>
    </row>
    <row r="8061" spans="30:32" x14ac:dyDescent="0.2">
      <c r="AD8061" s="11" t="s">
        <v>14038</v>
      </c>
      <c r="AE8061" s="10" t="s">
        <v>14039</v>
      </c>
      <c r="AF8061" s="10" t="s">
        <v>741</v>
      </c>
    </row>
    <row r="8062" spans="30:32" x14ac:dyDescent="0.2">
      <c r="AD8062" s="11" t="s">
        <v>14040</v>
      </c>
      <c r="AE8062" s="10" t="s">
        <v>14041</v>
      </c>
      <c r="AF8062" s="10" t="s">
        <v>741</v>
      </c>
    </row>
    <row r="8063" spans="30:32" x14ac:dyDescent="0.2">
      <c r="AD8063" s="11" t="s">
        <v>14042</v>
      </c>
      <c r="AE8063" s="10" t="s">
        <v>14043</v>
      </c>
      <c r="AF8063" s="10" t="s">
        <v>741</v>
      </c>
    </row>
    <row r="8064" spans="30:32" x14ac:dyDescent="0.2">
      <c r="AD8064" s="11" t="s">
        <v>14044</v>
      </c>
      <c r="AE8064" s="10" t="s">
        <v>14045</v>
      </c>
      <c r="AF8064" s="10" t="s">
        <v>741</v>
      </c>
    </row>
    <row r="8065" spans="30:32" x14ac:dyDescent="0.2">
      <c r="AD8065" s="11" t="s">
        <v>14046</v>
      </c>
      <c r="AE8065" s="10" t="s">
        <v>14047</v>
      </c>
      <c r="AF8065" s="10" t="s">
        <v>741</v>
      </c>
    </row>
    <row r="8066" spans="30:32" x14ac:dyDescent="0.2">
      <c r="AD8066" s="11" t="s">
        <v>14048</v>
      </c>
      <c r="AE8066" s="10" t="s">
        <v>14049</v>
      </c>
      <c r="AF8066" s="10" t="s">
        <v>741</v>
      </c>
    </row>
    <row r="8067" spans="30:32" x14ac:dyDescent="0.2">
      <c r="AD8067" s="11" t="s">
        <v>14050</v>
      </c>
      <c r="AE8067" s="10" t="s">
        <v>14051</v>
      </c>
      <c r="AF8067" s="10" t="s">
        <v>741</v>
      </c>
    </row>
    <row r="8068" spans="30:32" x14ac:dyDescent="0.2">
      <c r="AD8068" s="11" t="s">
        <v>14052</v>
      </c>
      <c r="AE8068" s="10" t="s">
        <v>14053</v>
      </c>
      <c r="AF8068" s="10" t="s">
        <v>741</v>
      </c>
    </row>
    <row r="8069" spans="30:32" x14ac:dyDescent="0.2">
      <c r="AD8069" s="11" t="s">
        <v>14054</v>
      </c>
      <c r="AE8069" s="10" t="s">
        <v>14055</v>
      </c>
      <c r="AF8069" s="10" t="s">
        <v>741</v>
      </c>
    </row>
    <row r="8070" spans="30:32" x14ac:dyDescent="0.2">
      <c r="AD8070" s="11" t="s">
        <v>14056</v>
      </c>
      <c r="AE8070" s="10" t="s">
        <v>14057</v>
      </c>
      <c r="AF8070" s="10" t="s">
        <v>741</v>
      </c>
    </row>
    <row r="8071" spans="30:32" x14ac:dyDescent="0.2">
      <c r="AD8071" s="11" t="s">
        <v>14058</v>
      </c>
      <c r="AE8071" s="10" t="s">
        <v>14059</v>
      </c>
      <c r="AF8071" s="10" t="s">
        <v>741</v>
      </c>
    </row>
    <row r="8072" spans="30:32" x14ac:dyDescent="0.2">
      <c r="AD8072" s="11" t="s">
        <v>14060</v>
      </c>
      <c r="AE8072" s="10" t="s">
        <v>14061</v>
      </c>
      <c r="AF8072" s="10" t="s">
        <v>741</v>
      </c>
    </row>
    <row r="8073" spans="30:32" x14ac:dyDescent="0.2">
      <c r="AD8073" s="11" t="s">
        <v>14062</v>
      </c>
      <c r="AE8073" s="10" t="s">
        <v>13499</v>
      </c>
      <c r="AF8073" s="10" t="s">
        <v>741</v>
      </c>
    </row>
    <row r="8074" spans="30:32" x14ac:dyDescent="0.2">
      <c r="AD8074" s="11" t="s">
        <v>14063</v>
      </c>
      <c r="AE8074" s="10" t="s">
        <v>14064</v>
      </c>
      <c r="AF8074" s="10" t="s">
        <v>741</v>
      </c>
    </row>
    <row r="8075" spans="30:32" x14ac:dyDescent="0.2">
      <c r="AD8075" s="11" t="s">
        <v>14065</v>
      </c>
      <c r="AE8075" s="10" t="s">
        <v>14066</v>
      </c>
      <c r="AF8075" s="10" t="s">
        <v>741</v>
      </c>
    </row>
    <row r="8076" spans="30:32" x14ac:dyDescent="0.2">
      <c r="AD8076" s="11" t="s">
        <v>14067</v>
      </c>
      <c r="AE8076" s="10" t="s">
        <v>14068</v>
      </c>
      <c r="AF8076" s="10" t="s">
        <v>741</v>
      </c>
    </row>
    <row r="8077" spans="30:32" x14ac:dyDescent="0.2">
      <c r="AD8077" s="11" t="s">
        <v>14069</v>
      </c>
      <c r="AE8077" s="10" t="s">
        <v>14070</v>
      </c>
      <c r="AF8077" s="10" t="s">
        <v>741</v>
      </c>
    </row>
    <row r="8078" spans="30:32" x14ac:dyDescent="0.2">
      <c r="AD8078" s="11" t="s">
        <v>14071</v>
      </c>
      <c r="AE8078" s="10" t="s">
        <v>14072</v>
      </c>
      <c r="AF8078" s="10" t="s">
        <v>741</v>
      </c>
    </row>
    <row r="8079" spans="30:32" x14ac:dyDescent="0.2">
      <c r="AD8079" s="11" t="s">
        <v>14073</v>
      </c>
      <c r="AE8079" s="10" t="s">
        <v>14074</v>
      </c>
      <c r="AF8079" s="10" t="s">
        <v>741</v>
      </c>
    </row>
    <row r="8080" spans="30:32" x14ac:dyDescent="0.2">
      <c r="AD8080" s="11" t="s">
        <v>14075</v>
      </c>
      <c r="AE8080" s="10" t="s">
        <v>2016</v>
      </c>
      <c r="AF8080" s="10" t="s">
        <v>741</v>
      </c>
    </row>
    <row r="8081" spans="30:32" x14ac:dyDescent="0.2">
      <c r="AD8081" s="11" t="s">
        <v>14076</v>
      </c>
      <c r="AE8081" s="10" t="s">
        <v>14077</v>
      </c>
      <c r="AF8081" s="10" t="s">
        <v>741</v>
      </c>
    </row>
    <row r="8082" spans="30:32" x14ac:dyDescent="0.2">
      <c r="AD8082" s="11" t="s">
        <v>14078</v>
      </c>
      <c r="AE8082" s="10" t="s">
        <v>14079</v>
      </c>
      <c r="AF8082" s="10" t="s">
        <v>741</v>
      </c>
    </row>
    <row r="8083" spans="30:32" x14ac:dyDescent="0.2">
      <c r="AD8083" s="11" t="s">
        <v>14080</v>
      </c>
      <c r="AE8083" s="10" t="s">
        <v>14081</v>
      </c>
      <c r="AF8083" s="10" t="s">
        <v>741</v>
      </c>
    </row>
    <row r="8084" spans="30:32" x14ac:dyDescent="0.2">
      <c r="AD8084" s="11" t="s">
        <v>14082</v>
      </c>
      <c r="AE8084" s="10" t="s">
        <v>14083</v>
      </c>
      <c r="AF8084" s="10" t="s">
        <v>741</v>
      </c>
    </row>
    <row r="8085" spans="30:32" x14ac:dyDescent="0.2">
      <c r="AD8085" s="11" t="s">
        <v>14084</v>
      </c>
      <c r="AE8085" s="10" t="s">
        <v>14085</v>
      </c>
      <c r="AF8085" s="10" t="s">
        <v>741</v>
      </c>
    </row>
    <row r="8086" spans="30:32" x14ac:dyDescent="0.2">
      <c r="AD8086" s="11" t="s">
        <v>14086</v>
      </c>
      <c r="AE8086" s="10" t="s">
        <v>14087</v>
      </c>
      <c r="AF8086" s="10" t="s">
        <v>741</v>
      </c>
    </row>
    <row r="8087" spans="30:32" x14ac:dyDescent="0.2">
      <c r="AD8087" s="11" t="s">
        <v>14088</v>
      </c>
      <c r="AE8087" s="10" t="s">
        <v>14089</v>
      </c>
      <c r="AF8087" s="10" t="s">
        <v>741</v>
      </c>
    </row>
    <row r="8088" spans="30:32" x14ac:dyDescent="0.2">
      <c r="AD8088" s="11" t="s">
        <v>14090</v>
      </c>
      <c r="AE8088" s="10" t="s">
        <v>14091</v>
      </c>
      <c r="AF8088" s="10" t="s">
        <v>741</v>
      </c>
    </row>
    <row r="8089" spans="30:32" x14ac:dyDescent="0.2">
      <c r="AD8089" s="11" t="s">
        <v>14092</v>
      </c>
      <c r="AE8089" s="10" t="s">
        <v>14093</v>
      </c>
      <c r="AF8089" s="10" t="s">
        <v>741</v>
      </c>
    </row>
    <row r="8090" spans="30:32" x14ac:dyDescent="0.2">
      <c r="AD8090" s="11" t="s">
        <v>14094</v>
      </c>
      <c r="AE8090" s="10" t="s">
        <v>14095</v>
      </c>
      <c r="AF8090" s="10" t="s">
        <v>741</v>
      </c>
    </row>
    <row r="8091" spans="30:32" x14ac:dyDescent="0.2">
      <c r="AD8091" s="11" t="s">
        <v>14096</v>
      </c>
      <c r="AE8091" s="10" t="s">
        <v>3862</v>
      </c>
      <c r="AF8091" s="10" t="s">
        <v>741</v>
      </c>
    </row>
    <row r="8092" spans="30:32" x14ac:dyDescent="0.2">
      <c r="AD8092" s="11" t="s">
        <v>14097</v>
      </c>
      <c r="AE8092" s="10" t="s">
        <v>14098</v>
      </c>
      <c r="AF8092" s="10" t="s">
        <v>741</v>
      </c>
    </row>
    <row r="8093" spans="30:32" x14ac:dyDescent="0.2">
      <c r="AD8093" s="11" t="s">
        <v>14099</v>
      </c>
      <c r="AE8093" s="10" t="s">
        <v>14100</v>
      </c>
      <c r="AF8093" s="10" t="s">
        <v>741</v>
      </c>
    </row>
    <row r="8094" spans="30:32" x14ac:dyDescent="0.2">
      <c r="AD8094" s="11" t="s">
        <v>14101</v>
      </c>
      <c r="AE8094" s="10" t="s">
        <v>14102</v>
      </c>
      <c r="AF8094" s="10" t="s">
        <v>741</v>
      </c>
    </row>
    <row r="8095" spans="30:32" x14ac:dyDescent="0.2">
      <c r="AD8095" s="11" t="s">
        <v>14103</v>
      </c>
      <c r="AE8095" s="10" t="s">
        <v>14104</v>
      </c>
      <c r="AF8095" s="10" t="s">
        <v>741</v>
      </c>
    </row>
    <row r="8096" spans="30:32" x14ac:dyDescent="0.2">
      <c r="AD8096" s="11" t="s">
        <v>14105</v>
      </c>
      <c r="AE8096" s="10" t="s">
        <v>14106</v>
      </c>
      <c r="AF8096" s="10" t="s">
        <v>741</v>
      </c>
    </row>
    <row r="8097" spans="30:32" x14ac:dyDescent="0.2">
      <c r="AD8097" s="11" t="s">
        <v>14107</v>
      </c>
      <c r="AE8097" s="10" t="s">
        <v>14108</v>
      </c>
      <c r="AF8097" s="10" t="s">
        <v>741</v>
      </c>
    </row>
    <row r="8098" spans="30:32" x14ac:dyDescent="0.2">
      <c r="AD8098" s="11" t="s">
        <v>14109</v>
      </c>
      <c r="AE8098" s="10" t="s">
        <v>11906</v>
      </c>
      <c r="AF8098" s="10" t="s">
        <v>741</v>
      </c>
    </row>
    <row r="8099" spans="30:32" x14ac:dyDescent="0.2">
      <c r="AD8099" s="11" t="s">
        <v>14110</v>
      </c>
      <c r="AE8099" s="10" t="s">
        <v>9018</v>
      </c>
      <c r="AF8099" s="10" t="s">
        <v>741</v>
      </c>
    </row>
    <row r="8100" spans="30:32" x14ac:dyDescent="0.2">
      <c r="AD8100" s="11" t="s">
        <v>14111</v>
      </c>
      <c r="AE8100" s="10" t="s">
        <v>14112</v>
      </c>
      <c r="AF8100" s="10" t="s">
        <v>741</v>
      </c>
    </row>
    <row r="8101" spans="30:32" x14ac:dyDescent="0.2">
      <c r="AD8101" s="11" t="s">
        <v>14113</v>
      </c>
      <c r="AE8101" s="10" t="s">
        <v>13815</v>
      </c>
      <c r="AF8101" s="10" t="s">
        <v>741</v>
      </c>
    </row>
    <row r="8102" spans="30:32" x14ac:dyDescent="0.2">
      <c r="AD8102" s="11" t="s">
        <v>14114</v>
      </c>
      <c r="AE8102" s="10" t="s">
        <v>1388</v>
      </c>
      <c r="AF8102" s="10" t="s">
        <v>741</v>
      </c>
    </row>
    <row r="8103" spans="30:32" x14ac:dyDescent="0.2">
      <c r="AD8103" s="11" t="s">
        <v>14115</v>
      </c>
      <c r="AE8103" s="10" t="s">
        <v>14116</v>
      </c>
      <c r="AF8103" s="10" t="s">
        <v>741</v>
      </c>
    </row>
    <row r="8104" spans="30:32" x14ac:dyDescent="0.2">
      <c r="AD8104" s="11" t="s">
        <v>14117</v>
      </c>
      <c r="AE8104" s="10" t="s">
        <v>14118</v>
      </c>
      <c r="AF8104" s="10" t="s">
        <v>741</v>
      </c>
    </row>
    <row r="8105" spans="30:32" x14ac:dyDescent="0.2">
      <c r="AD8105" s="11" t="s">
        <v>14119</v>
      </c>
      <c r="AE8105" s="10" t="s">
        <v>9801</v>
      </c>
      <c r="AF8105" s="10" t="s">
        <v>741</v>
      </c>
    </row>
    <row r="8106" spans="30:32" x14ac:dyDescent="0.2">
      <c r="AD8106" s="11" t="s">
        <v>14120</v>
      </c>
      <c r="AE8106" s="10" t="s">
        <v>14121</v>
      </c>
      <c r="AF8106" s="10" t="s">
        <v>741</v>
      </c>
    </row>
    <row r="8107" spans="30:32" x14ac:dyDescent="0.2">
      <c r="AD8107" s="11" t="s">
        <v>14122</v>
      </c>
      <c r="AE8107" s="10" t="s">
        <v>14123</v>
      </c>
      <c r="AF8107" s="10" t="s">
        <v>741</v>
      </c>
    </row>
    <row r="8108" spans="30:32" x14ac:dyDescent="0.2">
      <c r="AD8108" s="11" t="s">
        <v>14124</v>
      </c>
      <c r="AE8108" s="10" t="s">
        <v>14125</v>
      </c>
      <c r="AF8108" s="10" t="s">
        <v>741</v>
      </c>
    </row>
    <row r="8109" spans="30:32" x14ac:dyDescent="0.2">
      <c r="AD8109" s="11" t="s">
        <v>14126</v>
      </c>
      <c r="AE8109" s="10" t="s">
        <v>14127</v>
      </c>
      <c r="AF8109" s="10" t="s">
        <v>741</v>
      </c>
    </row>
    <row r="8110" spans="30:32" x14ac:dyDescent="0.2">
      <c r="AD8110" s="11" t="s">
        <v>14128</v>
      </c>
      <c r="AE8110" s="10" t="s">
        <v>5732</v>
      </c>
      <c r="AF8110" s="10" t="s">
        <v>741</v>
      </c>
    </row>
    <row r="8111" spans="30:32" x14ac:dyDescent="0.2">
      <c r="AD8111" s="11" t="s">
        <v>14129</v>
      </c>
      <c r="AE8111" s="10" t="s">
        <v>4965</v>
      </c>
      <c r="AF8111" s="10" t="s">
        <v>741</v>
      </c>
    </row>
    <row r="8112" spans="30:32" x14ac:dyDescent="0.2">
      <c r="AD8112" s="11" t="s">
        <v>14130</v>
      </c>
      <c r="AE8112" s="10" t="s">
        <v>9893</v>
      </c>
      <c r="AF8112" s="10" t="s">
        <v>741</v>
      </c>
    </row>
    <row r="8113" spans="30:32" x14ac:dyDescent="0.2">
      <c r="AD8113" s="11" t="s">
        <v>14131</v>
      </c>
      <c r="AE8113" s="10" t="s">
        <v>2055</v>
      </c>
      <c r="AF8113" s="10" t="s">
        <v>741</v>
      </c>
    </row>
    <row r="8114" spans="30:32" x14ac:dyDescent="0.2">
      <c r="AD8114" s="11" t="s">
        <v>14132</v>
      </c>
      <c r="AE8114" s="10" t="s">
        <v>14133</v>
      </c>
      <c r="AF8114" s="10" t="s">
        <v>741</v>
      </c>
    </row>
    <row r="8115" spans="30:32" x14ac:dyDescent="0.2">
      <c r="AD8115" s="11" t="s">
        <v>14134</v>
      </c>
      <c r="AE8115" s="10" t="s">
        <v>14135</v>
      </c>
      <c r="AF8115" s="10" t="s">
        <v>741</v>
      </c>
    </row>
    <row r="8116" spans="30:32" x14ac:dyDescent="0.2">
      <c r="AD8116" s="11" t="s">
        <v>14136</v>
      </c>
      <c r="AE8116" s="10" t="s">
        <v>14137</v>
      </c>
      <c r="AF8116" s="10" t="s">
        <v>741</v>
      </c>
    </row>
    <row r="8117" spans="30:32" x14ac:dyDescent="0.2">
      <c r="AD8117" s="11" t="s">
        <v>14138</v>
      </c>
      <c r="AE8117" s="10" t="s">
        <v>14139</v>
      </c>
      <c r="AF8117" s="10" t="s">
        <v>741</v>
      </c>
    </row>
    <row r="8118" spans="30:32" x14ac:dyDescent="0.2">
      <c r="AD8118" s="11" t="s">
        <v>14140</v>
      </c>
      <c r="AE8118" s="10" t="s">
        <v>14141</v>
      </c>
      <c r="AF8118" s="10" t="s">
        <v>741</v>
      </c>
    </row>
    <row r="8119" spans="30:32" x14ac:dyDescent="0.2">
      <c r="AD8119" s="11" t="s">
        <v>14142</v>
      </c>
      <c r="AE8119" s="10" t="s">
        <v>14143</v>
      </c>
      <c r="AF8119" s="10" t="s">
        <v>741</v>
      </c>
    </row>
    <row r="8120" spans="30:32" x14ac:dyDescent="0.2">
      <c r="AD8120" s="11" t="s">
        <v>14144</v>
      </c>
      <c r="AE8120" s="10" t="s">
        <v>813</v>
      </c>
      <c r="AF8120" s="10" t="s">
        <v>741</v>
      </c>
    </row>
    <row r="8121" spans="30:32" x14ac:dyDescent="0.2">
      <c r="AD8121" s="11" t="s">
        <v>14145</v>
      </c>
      <c r="AE8121" s="10" t="s">
        <v>14146</v>
      </c>
      <c r="AF8121" s="10" t="s">
        <v>741</v>
      </c>
    </row>
    <row r="8122" spans="30:32" x14ac:dyDescent="0.2">
      <c r="AD8122" s="11" t="s">
        <v>14147</v>
      </c>
      <c r="AE8122" s="10" t="s">
        <v>7087</v>
      </c>
      <c r="AF8122" s="10" t="s">
        <v>741</v>
      </c>
    </row>
    <row r="8123" spans="30:32" x14ac:dyDescent="0.2">
      <c r="AD8123" s="11" t="s">
        <v>14148</v>
      </c>
      <c r="AE8123" s="10" t="s">
        <v>4972</v>
      </c>
      <c r="AF8123" s="10" t="s">
        <v>741</v>
      </c>
    </row>
    <row r="8124" spans="30:32" x14ac:dyDescent="0.2">
      <c r="AD8124" s="11" t="s">
        <v>14149</v>
      </c>
      <c r="AE8124" s="10" t="s">
        <v>8482</v>
      </c>
      <c r="AF8124" s="10" t="s">
        <v>741</v>
      </c>
    </row>
    <row r="8125" spans="30:32" x14ac:dyDescent="0.2">
      <c r="AD8125" s="11" t="s">
        <v>14150</v>
      </c>
      <c r="AE8125" s="10" t="s">
        <v>14151</v>
      </c>
      <c r="AF8125" s="10" t="s">
        <v>741</v>
      </c>
    </row>
    <row r="8126" spans="30:32" x14ac:dyDescent="0.2">
      <c r="AD8126" s="11" t="s">
        <v>14152</v>
      </c>
      <c r="AE8126" s="10" t="s">
        <v>14153</v>
      </c>
      <c r="AF8126" s="10" t="s">
        <v>741</v>
      </c>
    </row>
    <row r="8127" spans="30:32" x14ac:dyDescent="0.2">
      <c r="AD8127" s="11" t="s">
        <v>14154</v>
      </c>
      <c r="AE8127" s="10" t="s">
        <v>2080</v>
      </c>
      <c r="AF8127" s="10" t="s">
        <v>741</v>
      </c>
    </row>
    <row r="8128" spans="30:32" x14ac:dyDescent="0.2">
      <c r="AD8128" s="11" t="s">
        <v>14155</v>
      </c>
      <c r="AE8128" s="10" t="s">
        <v>2080</v>
      </c>
      <c r="AF8128" s="10" t="s">
        <v>741</v>
      </c>
    </row>
    <row r="8129" spans="30:32" x14ac:dyDescent="0.2">
      <c r="AD8129" s="11" t="s">
        <v>14156</v>
      </c>
      <c r="AE8129" s="10" t="s">
        <v>2080</v>
      </c>
      <c r="AF8129" s="10" t="s">
        <v>741</v>
      </c>
    </row>
    <row r="8130" spans="30:32" x14ac:dyDescent="0.2">
      <c r="AD8130" s="11" t="s">
        <v>14157</v>
      </c>
      <c r="AE8130" s="10" t="s">
        <v>2080</v>
      </c>
      <c r="AF8130" s="10" t="s">
        <v>741</v>
      </c>
    </row>
    <row r="8131" spans="30:32" x14ac:dyDescent="0.2">
      <c r="AD8131" s="11" t="s">
        <v>14158</v>
      </c>
      <c r="AE8131" s="10" t="s">
        <v>2080</v>
      </c>
      <c r="AF8131" s="10" t="s">
        <v>741</v>
      </c>
    </row>
    <row r="8132" spans="30:32" x14ac:dyDescent="0.2">
      <c r="AD8132" s="11" t="s">
        <v>14159</v>
      </c>
      <c r="AE8132" s="10" t="s">
        <v>2080</v>
      </c>
      <c r="AF8132" s="10" t="s">
        <v>741</v>
      </c>
    </row>
    <row r="8133" spans="30:32" x14ac:dyDescent="0.2">
      <c r="AD8133" s="11" t="s">
        <v>14160</v>
      </c>
      <c r="AE8133" s="10" t="s">
        <v>2080</v>
      </c>
      <c r="AF8133" s="10" t="s">
        <v>741</v>
      </c>
    </row>
    <row r="8134" spans="30:32" x14ac:dyDescent="0.2">
      <c r="AD8134" s="11" t="s">
        <v>14161</v>
      </c>
      <c r="AE8134" s="10" t="s">
        <v>2080</v>
      </c>
      <c r="AF8134" s="10" t="s">
        <v>741</v>
      </c>
    </row>
    <row r="8135" spans="30:32" x14ac:dyDescent="0.2">
      <c r="AD8135" s="11" t="s">
        <v>14162</v>
      </c>
      <c r="AE8135" s="10" t="s">
        <v>2080</v>
      </c>
      <c r="AF8135" s="10" t="s">
        <v>741</v>
      </c>
    </row>
    <row r="8136" spans="30:32" x14ac:dyDescent="0.2">
      <c r="AD8136" s="11" t="s">
        <v>14163</v>
      </c>
      <c r="AE8136" s="10" t="s">
        <v>2080</v>
      </c>
      <c r="AF8136" s="10" t="s">
        <v>741</v>
      </c>
    </row>
    <row r="8137" spans="30:32" x14ac:dyDescent="0.2">
      <c r="AD8137" s="11" t="s">
        <v>14164</v>
      </c>
      <c r="AE8137" s="10" t="s">
        <v>2080</v>
      </c>
      <c r="AF8137" s="10" t="s">
        <v>741</v>
      </c>
    </row>
    <row r="8138" spans="30:32" x14ac:dyDescent="0.2">
      <c r="AD8138" s="11" t="s">
        <v>14165</v>
      </c>
      <c r="AE8138" s="10" t="s">
        <v>2080</v>
      </c>
      <c r="AF8138" s="10" t="s">
        <v>741</v>
      </c>
    </row>
    <row r="8139" spans="30:32" x14ac:dyDescent="0.2">
      <c r="AD8139" s="11" t="s">
        <v>14166</v>
      </c>
      <c r="AE8139" s="10" t="s">
        <v>2080</v>
      </c>
      <c r="AF8139" s="10" t="s">
        <v>741</v>
      </c>
    </row>
    <row r="8140" spans="30:32" x14ac:dyDescent="0.2">
      <c r="AD8140" s="11" t="s">
        <v>14167</v>
      </c>
      <c r="AE8140" s="10" t="s">
        <v>2080</v>
      </c>
      <c r="AF8140" s="10" t="s">
        <v>741</v>
      </c>
    </row>
    <row r="8141" spans="30:32" x14ac:dyDescent="0.2">
      <c r="AD8141" s="11" t="s">
        <v>14168</v>
      </c>
      <c r="AE8141" s="10" t="s">
        <v>2080</v>
      </c>
      <c r="AF8141" s="10" t="s">
        <v>741</v>
      </c>
    </row>
    <row r="8142" spans="30:32" x14ac:dyDescent="0.2">
      <c r="AD8142" s="11" t="s">
        <v>14169</v>
      </c>
      <c r="AE8142" s="10" t="s">
        <v>2080</v>
      </c>
      <c r="AF8142" s="10" t="s">
        <v>741</v>
      </c>
    </row>
    <row r="8143" spans="30:32" x14ac:dyDescent="0.2">
      <c r="AD8143" s="11" t="s">
        <v>14170</v>
      </c>
      <c r="AE8143" s="10" t="s">
        <v>2080</v>
      </c>
      <c r="AF8143" s="10" t="s">
        <v>741</v>
      </c>
    </row>
    <row r="8144" spans="30:32" x14ac:dyDescent="0.2">
      <c r="AD8144" s="11" t="s">
        <v>14171</v>
      </c>
      <c r="AE8144" s="10" t="s">
        <v>2080</v>
      </c>
      <c r="AF8144" s="10" t="s">
        <v>741</v>
      </c>
    </row>
    <row r="8145" spans="30:32" x14ac:dyDescent="0.2">
      <c r="AD8145" s="11" t="s">
        <v>14172</v>
      </c>
      <c r="AE8145" s="10" t="s">
        <v>2080</v>
      </c>
      <c r="AF8145" s="10" t="s">
        <v>741</v>
      </c>
    </row>
    <row r="8146" spans="30:32" x14ac:dyDescent="0.2">
      <c r="AD8146" s="11" t="s">
        <v>14173</v>
      </c>
      <c r="AE8146" s="10" t="s">
        <v>2080</v>
      </c>
      <c r="AF8146" s="10" t="s">
        <v>741</v>
      </c>
    </row>
    <row r="8147" spans="30:32" x14ac:dyDescent="0.2">
      <c r="AD8147" s="11" t="s">
        <v>14174</v>
      </c>
      <c r="AE8147" s="10" t="s">
        <v>2080</v>
      </c>
      <c r="AF8147" s="10" t="s">
        <v>741</v>
      </c>
    </row>
    <row r="8148" spans="30:32" x14ac:dyDescent="0.2">
      <c r="AD8148" s="11" t="s">
        <v>14175</v>
      </c>
      <c r="AE8148" s="10" t="s">
        <v>2080</v>
      </c>
      <c r="AF8148" s="10" t="s">
        <v>741</v>
      </c>
    </row>
    <row r="8149" spans="30:32" x14ac:dyDescent="0.2">
      <c r="AD8149" s="11" t="s">
        <v>14176</v>
      </c>
      <c r="AE8149" s="10" t="s">
        <v>2080</v>
      </c>
      <c r="AF8149" s="10" t="s">
        <v>741</v>
      </c>
    </row>
    <row r="8150" spans="30:32" x14ac:dyDescent="0.2">
      <c r="AD8150" s="11" t="s">
        <v>14177</v>
      </c>
      <c r="AE8150" s="10" t="s">
        <v>2080</v>
      </c>
      <c r="AF8150" s="10" t="s">
        <v>741</v>
      </c>
    </row>
    <row r="8151" spans="30:32" x14ac:dyDescent="0.2">
      <c r="AD8151" s="11" t="s">
        <v>14178</v>
      </c>
      <c r="AE8151" s="10" t="s">
        <v>2080</v>
      </c>
      <c r="AF8151" s="10" t="s">
        <v>741</v>
      </c>
    </row>
    <row r="8152" spans="30:32" x14ac:dyDescent="0.2">
      <c r="AD8152" s="11" t="s">
        <v>14179</v>
      </c>
      <c r="AE8152" s="10" t="s">
        <v>2080</v>
      </c>
      <c r="AF8152" s="10" t="s">
        <v>741</v>
      </c>
    </row>
    <row r="8153" spans="30:32" x14ac:dyDescent="0.2">
      <c r="AD8153" s="11" t="s">
        <v>14180</v>
      </c>
      <c r="AE8153" s="10" t="s">
        <v>2080</v>
      </c>
      <c r="AF8153" s="10" t="s">
        <v>741</v>
      </c>
    </row>
    <row r="8154" spans="30:32" x14ac:dyDescent="0.2">
      <c r="AD8154" s="11" t="s">
        <v>14181</v>
      </c>
      <c r="AE8154" s="10" t="s">
        <v>2080</v>
      </c>
      <c r="AF8154" s="10" t="s">
        <v>741</v>
      </c>
    </row>
    <row r="8155" spans="30:32" x14ac:dyDescent="0.2">
      <c r="AD8155" s="11" t="s">
        <v>14182</v>
      </c>
      <c r="AE8155" s="10" t="s">
        <v>2080</v>
      </c>
      <c r="AF8155" s="10" t="s">
        <v>741</v>
      </c>
    </row>
    <row r="8156" spans="30:32" x14ac:dyDescent="0.2">
      <c r="AD8156" s="11" t="s">
        <v>14183</v>
      </c>
      <c r="AE8156" s="10" t="s">
        <v>2080</v>
      </c>
      <c r="AF8156" s="10" t="s">
        <v>741</v>
      </c>
    </row>
    <row r="8157" spans="30:32" x14ac:dyDescent="0.2">
      <c r="AD8157" s="11" t="s">
        <v>14184</v>
      </c>
      <c r="AE8157" s="10" t="s">
        <v>2080</v>
      </c>
      <c r="AF8157" s="10" t="s">
        <v>741</v>
      </c>
    </row>
    <row r="8158" spans="30:32" x14ac:dyDescent="0.2">
      <c r="AD8158" s="11" t="s">
        <v>14185</v>
      </c>
      <c r="AE8158" s="10" t="s">
        <v>2080</v>
      </c>
      <c r="AF8158" s="10" t="s">
        <v>741</v>
      </c>
    </row>
    <row r="8159" spans="30:32" x14ac:dyDescent="0.2">
      <c r="AD8159" s="11" t="s">
        <v>14186</v>
      </c>
      <c r="AE8159" s="10" t="s">
        <v>2080</v>
      </c>
      <c r="AF8159" s="10" t="s">
        <v>741</v>
      </c>
    </row>
    <row r="8160" spans="30:32" x14ac:dyDescent="0.2">
      <c r="AD8160" s="11" t="s">
        <v>14187</v>
      </c>
      <c r="AE8160" s="10" t="s">
        <v>2080</v>
      </c>
      <c r="AF8160" s="10" t="s">
        <v>741</v>
      </c>
    </row>
    <row r="8161" spans="30:32" x14ac:dyDescent="0.2">
      <c r="AD8161" s="11" t="s">
        <v>14188</v>
      </c>
      <c r="AE8161" s="10" t="s">
        <v>2080</v>
      </c>
      <c r="AF8161" s="10" t="s">
        <v>741</v>
      </c>
    </row>
    <row r="8162" spans="30:32" x14ac:dyDescent="0.2">
      <c r="AD8162" s="11" t="s">
        <v>14189</v>
      </c>
      <c r="AE8162" s="10" t="s">
        <v>2080</v>
      </c>
      <c r="AF8162" s="10" t="s">
        <v>741</v>
      </c>
    </row>
    <row r="8163" spans="30:32" x14ac:dyDescent="0.2">
      <c r="AD8163" s="11" t="s">
        <v>14190</v>
      </c>
      <c r="AE8163" s="10" t="s">
        <v>2080</v>
      </c>
      <c r="AF8163" s="10" t="s">
        <v>741</v>
      </c>
    </row>
    <row r="8164" spans="30:32" x14ac:dyDescent="0.2">
      <c r="AD8164" s="11" t="s">
        <v>14191</v>
      </c>
      <c r="AE8164" s="10" t="s">
        <v>2080</v>
      </c>
      <c r="AF8164" s="10" t="s">
        <v>741</v>
      </c>
    </row>
    <row r="8165" spans="30:32" x14ac:dyDescent="0.2">
      <c r="AD8165" s="11" t="s">
        <v>14192</v>
      </c>
      <c r="AE8165" s="10" t="s">
        <v>2080</v>
      </c>
      <c r="AF8165" s="10" t="s">
        <v>741</v>
      </c>
    </row>
    <row r="8166" spans="30:32" x14ac:dyDescent="0.2">
      <c r="AD8166" s="11" t="s">
        <v>14193</v>
      </c>
      <c r="AE8166" s="10" t="s">
        <v>2080</v>
      </c>
      <c r="AF8166" s="10" t="s">
        <v>741</v>
      </c>
    </row>
    <row r="8167" spans="30:32" x14ac:dyDescent="0.2">
      <c r="AD8167" s="11" t="s">
        <v>14194</v>
      </c>
      <c r="AE8167" s="10" t="s">
        <v>2080</v>
      </c>
      <c r="AF8167" s="10" t="s">
        <v>741</v>
      </c>
    </row>
    <row r="8168" spans="30:32" x14ac:dyDescent="0.2">
      <c r="AD8168" s="11" t="s">
        <v>14195</v>
      </c>
      <c r="AE8168" s="10" t="s">
        <v>2080</v>
      </c>
      <c r="AF8168" s="10" t="s">
        <v>741</v>
      </c>
    </row>
    <row r="8169" spans="30:32" x14ac:dyDescent="0.2">
      <c r="AD8169" s="11" t="s">
        <v>14196</v>
      </c>
      <c r="AE8169" s="10" t="s">
        <v>2080</v>
      </c>
      <c r="AF8169" s="10" t="s">
        <v>741</v>
      </c>
    </row>
    <row r="8170" spans="30:32" x14ac:dyDescent="0.2">
      <c r="AD8170" s="11" t="s">
        <v>14197</v>
      </c>
      <c r="AE8170" s="10" t="s">
        <v>2080</v>
      </c>
      <c r="AF8170" s="10" t="s">
        <v>741</v>
      </c>
    </row>
    <row r="8171" spans="30:32" x14ac:dyDescent="0.2">
      <c r="AD8171" s="11" t="s">
        <v>14198</v>
      </c>
      <c r="AE8171" s="10" t="s">
        <v>2080</v>
      </c>
      <c r="AF8171" s="10" t="s">
        <v>741</v>
      </c>
    </row>
    <row r="8172" spans="30:32" x14ac:dyDescent="0.2">
      <c r="AD8172" s="11" t="s">
        <v>14199</v>
      </c>
      <c r="AE8172" s="10" t="s">
        <v>2080</v>
      </c>
      <c r="AF8172" s="10" t="s">
        <v>741</v>
      </c>
    </row>
    <row r="8173" spans="30:32" x14ac:dyDescent="0.2">
      <c r="AD8173" s="11" t="s">
        <v>14200</v>
      </c>
      <c r="AE8173" s="10" t="s">
        <v>2080</v>
      </c>
      <c r="AF8173" s="10" t="s">
        <v>741</v>
      </c>
    </row>
    <row r="8174" spans="30:32" x14ac:dyDescent="0.2">
      <c r="AD8174" s="11" t="s">
        <v>14201</v>
      </c>
      <c r="AE8174" s="10" t="s">
        <v>14202</v>
      </c>
      <c r="AF8174" s="10" t="s">
        <v>741</v>
      </c>
    </row>
    <row r="8175" spans="30:32" x14ac:dyDescent="0.2">
      <c r="AD8175" s="11" t="s">
        <v>14203</v>
      </c>
      <c r="AE8175" s="10" t="s">
        <v>14204</v>
      </c>
      <c r="AF8175" s="10" t="s">
        <v>741</v>
      </c>
    </row>
    <row r="8176" spans="30:32" x14ac:dyDescent="0.2">
      <c r="AD8176" s="11" t="s">
        <v>14205</v>
      </c>
      <c r="AE8176" s="10" t="s">
        <v>14206</v>
      </c>
      <c r="AF8176" s="10" t="s">
        <v>741</v>
      </c>
    </row>
    <row r="8177" spans="30:32" x14ac:dyDescent="0.2">
      <c r="AD8177" s="11" t="s">
        <v>14207</v>
      </c>
      <c r="AE8177" s="10" t="s">
        <v>14208</v>
      </c>
      <c r="AF8177" s="10" t="s">
        <v>741</v>
      </c>
    </row>
    <row r="8178" spans="30:32" x14ac:dyDescent="0.2">
      <c r="AD8178" s="11" t="s">
        <v>14209</v>
      </c>
      <c r="AE8178" s="10" t="s">
        <v>14210</v>
      </c>
      <c r="AF8178" s="10" t="s">
        <v>741</v>
      </c>
    </row>
    <row r="8179" spans="30:32" x14ac:dyDescent="0.2">
      <c r="AD8179" s="11" t="s">
        <v>14211</v>
      </c>
      <c r="AE8179" s="10" t="s">
        <v>14212</v>
      </c>
      <c r="AF8179" s="10" t="s">
        <v>741</v>
      </c>
    </row>
    <row r="8180" spans="30:32" x14ac:dyDescent="0.2">
      <c r="AD8180" s="11" t="s">
        <v>14213</v>
      </c>
      <c r="AE8180" s="10" t="s">
        <v>5754</v>
      </c>
      <c r="AF8180" s="10" t="s">
        <v>741</v>
      </c>
    </row>
    <row r="8181" spans="30:32" x14ac:dyDescent="0.2">
      <c r="AD8181" s="11" t="s">
        <v>14214</v>
      </c>
      <c r="AE8181" s="10" t="s">
        <v>9954</v>
      </c>
      <c r="AF8181" s="10" t="s">
        <v>741</v>
      </c>
    </row>
    <row r="8182" spans="30:32" x14ac:dyDescent="0.2">
      <c r="AD8182" s="11" t="s">
        <v>14215</v>
      </c>
      <c r="AE8182" s="10" t="s">
        <v>9954</v>
      </c>
      <c r="AF8182" s="10" t="s">
        <v>741</v>
      </c>
    </row>
    <row r="8183" spans="30:32" x14ac:dyDescent="0.2">
      <c r="AD8183" s="11" t="s">
        <v>14216</v>
      </c>
      <c r="AE8183" s="10" t="s">
        <v>9954</v>
      </c>
      <c r="AF8183" s="10" t="s">
        <v>741</v>
      </c>
    </row>
    <row r="8184" spans="30:32" x14ac:dyDescent="0.2">
      <c r="AD8184" s="11" t="s">
        <v>14217</v>
      </c>
      <c r="AE8184" s="10" t="s">
        <v>7147</v>
      </c>
      <c r="AF8184" s="10" t="s">
        <v>741</v>
      </c>
    </row>
    <row r="8185" spans="30:32" x14ac:dyDescent="0.2">
      <c r="AD8185" s="11" t="s">
        <v>14218</v>
      </c>
      <c r="AE8185" s="10" t="s">
        <v>14219</v>
      </c>
      <c r="AF8185" s="10" t="s">
        <v>741</v>
      </c>
    </row>
    <row r="8186" spans="30:32" x14ac:dyDescent="0.2">
      <c r="AD8186" s="11" t="s">
        <v>14220</v>
      </c>
      <c r="AE8186" s="10" t="s">
        <v>14221</v>
      </c>
      <c r="AF8186" s="10" t="s">
        <v>741</v>
      </c>
    </row>
    <row r="8187" spans="30:32" x14ac:dyDescent="0.2">
      <c r="AD8187" s="11" t="s">
        <v>14222</v>
      </c>
      <c r="AE8187" s="10" t="s">
        <v>14223</v>
      </c>
      <c r="AF8187" s="10" t="s">
        <v>741</v>
      </c>
    </row>
    <row r="8188" spans="30:32" x14ac:dyDescent="0.2">
      <c r="AD8188" s="11" t="s">
        <v>14224</v>
      </c>
      <c r="AE8188" s="10" t="s">
        <v>14225</v>
      </c>
      <c r="AF8188" s="10" t="s">
        <v>741</v>
      </c>
    </row>
    <row r="8189" spans="30:32" x14ac:dyDescent="0.2">
      <c r="AD8189" s="11" t="s">
        <v>14226</v>
      </c>
      <c r="AE8189" s="10" t="s">
        <v>14227</v>
      </c>
      <c r="AF8189" s="10" t="s">
        <v>741</v>
      </c>
    </row>
    <row r="8190" spans="30:32" x14ac:dyDescent="0.2">
      <c r="AD8190" s="11" t="s">
        <v>14228</v>
      </c>
      <c r="AE8190" s="10" t="s">
        <v>14229</v>
      </c>
      <c r="AF8190" s="10" t="s">
        <v>741</v>
      </c>
    </row>
    <row r="8191" spans="30:32" x14ac:dyDescent="0.2">
      <c r="AD8191" s="11" t="s">
        <v>14230</v>
      </c>
      <c r="AE8191" s="10" t="s">
        <v>14231</v>
      </c>
      <c r="AF8191" s="10" t="s">
        <v>741</v>
      </c>
    </row>
    <row r="8192" spans="30:32" x14ac:dyDescent="0.2">
      <c r="AD8192" s="11" t="s">
        <v>14232</v>
      </c>
      <c r="AE8192" s="10" t="s">
        <v>14233</v>
      </c>
      <c r="AF8192" s="10" t="s">
        <v>741</v>
      </c>
    </row>
    <row r="8193" spans="30:32" x14ac:dyDescent="0.2">
      <c r="AD8193" s="11" t="s">
        <v>14234</v>
      </c>
      <c r="AE8193" s="10" t="s">
        <v>14235</v>
      </c>
      <c r="AF8193" s="10" t="s">
        <v>741</v>
      </c>
    </row>
    <row r="8194" spans="30:32" x14ac:dyDescent="0.2">
      <c r="AD8194" s="11" t="s">
        <v>14236</v>
      </c>
      <c r="AE8194" s="10" t="s">
        <v>14237</v>
      </c>
      <c r="AF8194" s="10" t="s">
        <v>741</v>
      </c>
    </row>
    <row r="8195" spans="30:32" x14ac:dyDescent="0.2">
      <c r="AD8195" s="11" t="s">
        <v>14238</v>
      </c>
      <c r="AE8195" s="10" t="s">
        <v>14239</v>
      </c>
      <c r="AF8195" s="10" t="s">
        <v>741</v>
      </c>
    </row>
    <row r="8196" spans="30:32" x14ac:dyDescent="0.2">
      <c r="AD8196" s="11" t="s">
        <v>14240</v>
      </c>
      <c r="AE8196" s="10" t="s">
        <v>14241</v>
      </c>
      <c r="AF8196" s="10" t="s">
        <v>741</v>
      </c>
    </row>
    <row r="8197" spans="30:32" x14ac:dyDescent="0.2">
      <c r="AD8197" s="11" t="s">
        <v>14242</v>
      </c>
      <c r="AE8197" s="10" t="s">
        <v>14243</v>
      </c>
      <c r="AF8197" s="10" t="s">
        <v>741</v>
      </c>
    </row>
    <row r="8198" spans="30:32" x14ac:dyDescent="0.2">
      <c r="AD8198" s="11" t="s">
        <v>14244</v>
      </c>
      <c r="AE8198" s="10" t="s">
        <v>14245</v>
      </c>
      <c r="AF8198" s="10" t="s">
        <v>741</v>
      </c>
    </row>
    <row r="8199" spans="30:32" x14ac:dyDescent="0.2">
      <c r="AD8199" s="11" t="s">
        <v>14246</v>
      </c>
      <c r="AE8199" s="10" t="s">
        <v>14247</v>
      </c>
      <c r="AF8199" s="10" t="s">
        <v>741</v>
      </c>
    </row>
    <row r="8200" spans="30:32" x14ac:dyDescent="0.2">
      <c r="AD8200" s="11" t="s">
        <v>14248</v>
      </c>
      <c r="AE8200" s="10" t="s">
        <v>14249</v>
      </c>
      <c r="AF8200" s="10" t="s">
        <v>741</v>
      </c>
    </row>
    <row r="8201" spans="30:32" x14ac:dyDescent="0.2">
      <c r="AD8201" s="11" t="s">
        <v>14250</v>
      </c>
      <c r="AE8201" s="10" t="s">
        <v>14251</v>
      </c>
      <c r="AF8201" s="10" t="s">
        <v>741</v>
      </c>
    </row>
    <row r="8202" spans="30:32" x14ac:dyDescent="0.2">
      <c r="AD8202" s="11" t="s">
        <v>14252</v>
      </c>
      <c r="AE8202" s="10" t="s">
        <v>14253</v>
      </c>
      <c r="AF8202" s="10" t="s">
        <v>741</v>
      </c>
    </row>
    <row r="8203" spans="30:32" x14ac:dyDescent="0.2">
      <c r="AD8203" s="11" t="s">
        <v>14254</v>
      </c>
      <c r="AE8203" s="10" t="s">
        <v>14255</v>
      </c>
      <c r="AF8203" s="10" t="s">
        <v>741</v>
      </c>
    </row>
    <row r="8204" spans="30:32" x14ac:dyDescent="0.2">
      <c r="AD8204" s="11" t="s">
        <v>14256</v>
      </c>
      <c r="AE8204" s="10" t="s">
        <v>14257</v>
      </c>
      <c r="AF8204" s="10" t="s">
        <v>741</v>
      </c>
    </row>
    <row r="8205" spans="30:32" x14ac:dyDescent="0.2">
      <c r="AD8205" s="11" t="s">
        <v>14258</v>
      </c>
      <c r="AE8205" s="10" t="s">
        <v>14259</v>
      </c>
      <c r="AF8205" s="10" t="s">
        <v>741</v>
      </c>
    </row>
    <row r="8206" spans="30:32" x14ac:dyDescent="0.2">
      <c r="AD8206" s="11" t="s">
        <v>14260</v>
      </c>
      <c r="AE8206" s="10" t="s">
        <v>14261</v>
      </c>
      <c r="AF8206" s="10" t="s">
        <v>741</v>
      </c>
    </row>
    <row r="8207" spans="30:32" x14ac:dyDescent="0.2">
      <c r="AD8207" s="11" t="s">
        <v>14262</v>
      </c>
      <c r="AE8207" s="10" t="s">
        <v>14263</v>
      </c>
      <c r="AF8207" s="10" t="s">
        <v>741</v>
      </c>
    </row>
    <row r="8208" spans="30:32" x14ac:dyDescent="0.2">
      <c r="AD8208" s="11" t="s">
        <v>14264</v>
      </c>
      <c r="AE8208" s="10" t="s">
        <v>14265</v>
      </c>
      <c r="AF8208" s="10" t="s">
        <v>741</v>
      </c>
    </row>
    <row r="8209" spans="30:32" x14ac:dyDescent="0.2">
      <c r="AD8209" s="11" t="s">
        <v>14266</v>
      </c>
      <c r="AE8209" s="10" t="s">
        <v>10055</v>
      </c>
      <c r="AF8209" s="10" t="s">
        <v>741</v>
      </c>
    </row>
    <row r="8210" spans="30:32" x14ac:dyDescent="0.2">
      <c r="AD8210" s="11" t="s">
        <v>14267</v>
      </c>
      <c r="AE8210" s="10" t="s">
        <v>14268</v>
      </c>
      <c r="AF8210" s="10" t="s">
        <v>741</v>
      </c>
    </row>
    <row r="8211" spans="30:32" x14ac:dyDescent="0.2">
      <c r="AD8211" s="11" t="s">
        <v>14269</v>
      </c>
      <c r="AE8211" s="10" t="s">
        <v>14270</v>
      </c>
      <c r="AF8211" s="10" t="s">
        <v>741</v>
      </c>
    </row>
    <row r="8212" spans="30:32" x14ac:dyDescent="0.2">
      <c r="AD8212" s="11" t="s">
        <v>14271</v>
      </c>
      <c r="AE8212" s="10" t="s">
        <v>14272</v>
      </c>
      <c r="AF8212" s="10" t="s">
        <v>741</v>
      </c>
    </row>
    <row r="8213" spans="30:32" x14ac:dyDescent="0.2">
      <c r="AD8213" s="11" t="s">
        <v>14273</v>
      </c>
      <c r="AE8213" s="10" t="s">
        <v>2117</v>
      </c>
      <c r="AF8213" s="10" t="s">
        <v>741</v>
      </c>
    </row>
    <row r="8214" spans="30:32" x14ac:dyDescent="0.2">
      <c r="AD8214" s="11" t="s">
        <v>14274</v>
      </c>
      <c r="AE8214" s="10" t="s">
        <v>14275</v>
      </c>
      <c r="AF8214" s="10" t="s">
        <v>741</v>
      </c>
    </row>
    <row r="8215" spans="30:32" x14ac:dyDescent="0.2">
      <c r="AD8215" s="11" t="s">
        <v>14276</v>
      </c>
      <c r="AE8215" s="10" t="s">
        <v>14277</v>
      </c>
      <c r="AF8215" s="10" t="s">
        <v>741</v>
      </c>
    </row>
    <row r="8216" spans="30:32" x14ac:dyDescent="0.2">
      <c r="AD8216" s="11" t="s">
        <v>14278</v>
      </c>
      <c r="AE8216" s="10" t="s">
        <v>14279</v>
      </c>
      <c r="AF8216" s="10" t="s">
        <v>741</v>
      </c>
    </row>
    <row r="8217" spans="30:32" x14ac:dyDescent="0.2">
      <c r="AD8217" s="11" t="s">
        <v>14280</v>
      </c>
      <c r="AE8217" s="10" t="s">
        <v>14281</v>
      </c>
      <c r="AF8217" s="10" t="s">
        <v>741</v>
      </c>
    </row>
    <row r="8218" spans="30:32" x14ac:dyDescent="0.2">
      <c r="AD8218" s="11" t="s">
        <v>14282</v>
      </c>
      <c r="AE8218" s="10" t="s">
        <v>14283</v>
      </c>
      <c r="AF8218" s="10" t="s">
        <v>741</v>
      </c>
    </row>
    <row r="8219" spans="30:32" x14ac:dyDescent="0.2">
      <c r="AD8219" s="11" t="s">
        <v>14284</v>
      </c>
      <c r="AE8219" s="10" t="s">
        <v>14285</v>
      </c>
      <c r="AF8219" s="10" t="s">
        <v>741</v>
      </c>
    </row>
    <row r="8220" spans="30:32" x14ac:dyDescent="0.2">
      <c r="AD8220" s="11" t="s">
        <v>14286</v>
      </c>
      <c r="AE8220" s="10" t="s">
        <v>14287</v>
      </c>
      <c r="AF8220" s="10" t="s">
        <v>741</v>
      </c>
    </row>
    <row r="8221" spans="30:32" x14ac:dyDescent="0.2">
      <c r="AD8221" s="11" t="s">
        <v>14288</v>
      </c>
      <c r="AE8221" s="10" t="s">
        <v>14289</v>
      </c>
      <c r="AF8221" s="10" t="s">
        <v>741</v>
      </c>
    </row>
    <row r="8222" spans="30:32" x14ac:dyDescent="0.2">
      <c r="AD8222" s="11" t="s">
        <v>14290</v>
      </c>
      <c r="AE8222" s="10" t="s">
        <v>14291</v>
      </c>
      <c r="AF8222" s="10" t="s">
        <v>741</v>
      </c>
    </row>
    <row r="8223" spans="30:32" x14ac:dyDescent="0.2">
      <c r="AD8223" s="11" t="s">
        <v>14292</v>
      </c>
      <c r="AE8223" s="10" t="s">
        <v>14293</v>
      </c>
      <c r="AF8223" s="10" t="s">
        <v>741</v>
      </c>
    </row>
    <row r="8224" spans="30:32" x14ac:dyDescent="0.2">
      <c r="AD8224" s="11" t="s">
        <v>14294</v>
      </c>
      <c r="AE8224" s="10" t="s">
        <v>14295</v>
      </c>
      <c r="AF8224" s="10" t="s">
        <v>741</v>
      </c>
    </row>
    <row r="8225" spans="30:32" x14ac:dyDescent="0.2">
      <c r="AD8225" s="11" t="s">
        <v>14296</v>
      </c>
      <c r="AE8225" s="10" t="s">
        <v>14297</v>
      </c>
      <c r="AF8225" s="10" t="s">
        <v>741</v>
      </c>
    </row>
    <row r="8226" spans="30:32" x14ac:dyDescent="0.2">
      <c r="AD8226" s="11" t="s">
        <v>14298</v>
      </c>
      <c r="AE8226" s="10" t="s">
        <v>14299</v>
      </c>
      <c r="AF8226" s="10" t="s">
        <v>741</v>
      </c>
    </row>
    <row r="8227" spans="30:32" x14ac:dyDescent="0.2">
      <c r="AD8227" s="11" t="s">
        <v>14300</v>
      </c>
      <c r="AE8227" s="10" t="s">
        <v>14301</v>
      </c>
      <c r="AF8227" s="10" t="s">
        <v>741</v>
      </c>
    </row>
    <row r="8228" spans="30:32" x14ac:dyDescent="0.2">
      <c r="AD8228" s="11" t="s">
        <v>14302</v>
      </c>
      <c r="AE8228" s="10" t="s">
        <v>8527</v>
      </c>
      <c r="AF8228" s="10" t="s">
        <v>741</v>
      </c>
    </row>
    <row r="8229" spans="30:32" x14ac:dyDescent="0.2">
      <c r="AD8229" s="11" t="s">
        <v>14303</v>
      </c>
      <c r="AE8229" s="10" t="s">
        <v>14304</v>
      </c>
      <c r="AF8229" s="10" t="s">
        <v>741</v>
      </c>
    </row>
    <row r="8230" spans="30:32" x14ac:dyDescent="0.2">
      <c r="AD8230" s="11" t="s">
        <v>14305</v>
      </c>
      <c r="AE8230" s="10" t="s">
        <v>14306</v>
      </c>
      <c r="AF8230" s="10" t="s">
        <v>741</v>
      </c>
    </row>
    <row r="8231" spans="30:32" x14ac:dyDescent="0.2">
      <c r="AD8231" s="11" t="s">
        <v>14307</v>
      </c>
      <c r="AE8231" s="10" t="s">
        <v>14308</v>
      </c>
      <c r="AF8231" s="10" t="s">
        <v>741</v>
      </c>
    </row>
    <row r="8232" spans="30:32" x14ac:dyDescent="0.2">
      <c r="AD8232" s="11" t="s">
        <v>14309</v>
      </c>
      <c r="AE8232" s="10" t="s">
        <v>14310</v>
      </c>
      <c r="AF8232" s="10" t="s">
        <v>741</v>
      </c>
    </row>
    <row r="8233" spans="30:32" x14ac:dyDescent="0.2">
      <c r="AD8233" s="11" t="s">
        <v>14311</v>
      </c>
      <c r="AE8233" s="10" t="s">
        <v>14312</v>
      </c>
      <c r="AF8233" s="10" t="s">
        <v>741</v>
      </c>
    </row>
    <row r="8234" spans="30:32" x14ac:dyDescent="0.2">
      <c r="AD8234" s="11" t="s">
        <v>14313</v>
      </c>
      <c r="AE8234" s="10" t="s">
        <v>10105</v>
      </c>
      <c r="AF8234" s="10" t="s">
        <v>741</v>
      </c>
    </row>
    <row r="8235" spans="30:32" x14ac:dyDescent="0.2">
      <c r="AD8235" s="11" t="s">
        <v>14314</v>
      </c>
      <c r="AE8235" s="10" t="s">
        <v>14315</v>
      </c>
      <c r="AF8235" s="10" t="s">
        <v>741</v>
      </c>
    </row>
    <row r="8236" spans="30:32" x14ac:dyDescent="0.2">
      <c r="AD8236" s="11" t="s">
        <v>14316</v>
      </c>
      <c r="AE8236" s="10" t="s">
        <v>14317</v>
      </c>
      <c r="AF8236" s="10" t="s">
        <v>741</v>
      </c>
    </row>
    <row r="8237" spans="30:32" x14ac:dyDescent="0.2">
      <c r="AD8237" s="11" t="s">
        <v>14318</v>
      </c>
      <c r="AE8237" s="10" t="s">
        <v>14319</v>
      </c>
      <c r="AF8237" s="10" t="s">
        <v>741</v>
      </c>
    </row>
    <row r="8238" spans="30:32" x14ac:dyDescent="0.2">
      <c r="AD8238" s="11" t="s">
        <v>14320</v>
      </c>
      <c r="AE8238" s="10" t="s">
        <v>14321</v>
      </c>
      <c r="AF8238" s="10" t="s">
        <v>741</v>
      </c>
    </row>
    <row r="8239" spans="30:32" x14ac:dyDescent="0.2">
      <c r="AD8239" s="11" t="s">
        <v>14322</v>
      </c>
      <c r="AE8239" s="10" t="s">
        <v>14323</v>
      </c>
      <c r="AF8239" s="10" t="s">
        <v>741</v>
      </c>
    </row>
    <row r="8240" spans="30:32" x14ac:dyDescent="0.2">
      <c r="AD8240" s="11" t="s">
        <v>14324</v>
      </c>
      <c r="AE8240" s="10" t="s">
        <v>14325</v>
      </c>
      <c r="AF8240" s="10" t="s">
        <v>741</v>
      </c>
    </row>
    <row r="8241" spans="30:32" x14ac:dyDescent="0.2">
      <c r="AD8241" s="11" t="s">
        <v>14326</v>
      </c>
      <c r="AE8241" s="10" t="s">
        <v>14327</v>
      </c>
      <c r="AF8241" s="10" t="s">
        <v>741</v>
      </c>
    </row>
    <row r="8242" spans="30:32" x14ac:dyDescent="0.2">
      <c r="AD8242" s="11" t="s">
        <v>14328</v>
      </c>
      <c r="AE8242" s="10" t="s">
        <v>14329</v>
      </c>
      <c r="AF8242" s="10" t="s">
        <v>741</v>
      </c>
    </row>
    <row r="8243" spans="30:32" x14ac:dyDescent="0.2">
      <c r="AD8243" s="11" t="s">
        <v>14330</v>
      </c>
      <c r="AE8243" s="10" t="s">
        <v>14331</v>
      </c>
      <c r="AF8243" s="10" t="s">
        <v>741</v>
      </c>
    </row>
    <row r="8244" spans="30:32" x14ac:dyDescent="0.2">
      <c r="AD8244" s="11" t="s">
        <v>14332</v>
      </c>
      <c r="AE8244" s="10" t="s">
        <v>14333</v>
      </c>
      <c r="AF8244" s="10" t="s">
        <v>741</v>
      </c>
    </row>
    <row r="8245" spans="30:32" x14ac:dyDescent="0.2">
      <c r="AD8245" s="11" t="s">
        <v>14334</v>
      </c>
      <c r="AE8245" s="10" t="s">
        <v>14335</v>
      </c>
      <c r="AF8245" s="10" t="s">
        <v>741</v>
      </c>
    </row>
    <row r="8246" spans="30:32" x14ac:dyDescent="0.2">
      <c r="AD8246" s="11" t="s">
        <v>14336</v>
      </c>
      <c r="AE8246" s="10" t="s">
        <v>14337</v>
      </c>
      <c r="AF8246" s="10" t="s">
        <v>741</v>
      </c>
    </row>
    <row r="8247" spans="30:32" x14ac:dyDescent="0.2">
      <c r="AD8247" s="11" t="s">
        <v>14338</v>
      </c>
      <c r="AE8247" s="10" t="s">
        <v>5031</v>
      </c>
      <c r="AF8247" s="10" t="s">
        <v>741</v>
      </c>
    </row>
    <row r="8248" spans="30:32" x14ac:dyDescent="0.2">
      <c r="AD8248" s="11" t="s">
        <v>14339</v>
      </c>
      <c r="AE8248" s="10" t="s">
        <v>14340</v>
      </c>
      <c r="AF8248" s="10" t="s">
        <v>741</v>
      </c>
    </row>
    <row r="8249" spans="30:32" x14ac:dyDescent="0.2">
      <c r="AD8249" s="11" t="s">
        <v>14341</v>
      </c>
      <c r="AE8249" s="10" t="s">
        <v>14342</v>
      </c>
      <c r="AF8249" s="10" t="s">
        <v>741</v>
      </c>
    </row>
    <row r="8250" spans="30:32" x14ac:dyDescent="0.2">
      <c r="AD8250" s="11" t="s">
        <v>14343</v>
      </c>
      <c r="AE8250" s="10" t="s">
        <v>2955</v>
      </c>
      <c r="AF8250" s="10" t="s">
        <v>741</v>
      </c>
    </row>
    <row r="8251" spans="30:32" x14ac:dyDescent="0.2">
      <c r="AD8251" s="11" t="s">
        <v>14344</v>
      </c>
      <c r="AE8251" s="10" t="s">
        <v>14345</v>
      </c>
      <c r="AF8251" s="10" t="s">
        <v>741</v>
      </c>
    </row>
    <row r="8252" spans="30:32" x14ac:dyDescent="0.2">
      <c r="AD8252" s="11" t="s">
        <v>14346</v>
      </c>
      <c r="AE8252" s="10" t="s">
        <v>14347</v>
      </c>
      <c r="AF8252" s="10" t="s">
        <v>741</v>
      </c>
    </row>
    <row r="8253" spans="30:32" x14ac:dyDescent="0.2">
      <c r="AD8253" s="11" t="s">
        <v>14348</v>
      </c>
      <c r="AE8253" s="10" t="s">
        <v>14349</v>
      </c>
      <c r="AF8253" s="10" t="s">
        <v>741</v>
      </c>
    </row>
    <row r="8254" spans="30:32" x14ac:dyDescent="0.2">
      <c r="AD8254" s="11" t="s">
        <v>14350</v>
      </c>
      <c r="AE8254" s="10" t="s">
        <v>14351</v>
      </c>
      <c r="AF8254" s="10" t="s">
        <v>741</v>
      </c>
    </row>
    <row r="8255" spans="30:32" x14ac:dyDescent="0.2">
      <c r="AD8255" s="11" t="s">
        <v>14352</v>
      </c>
      <c r="AE8255" s="10" t="s">
        <v>14353</v>
      </c>
      <c r="AF8255" s="10" t="s">
        <v>741</v>
      </c>
    </row>
    <row r="8256" spans="30:32" x14ac:dyDescent="0.2">
      <c r="AD8256" s="11" t="s">
        <v>14354</v>
      </c>
      <c r="AE8256" s="10" t="s">
        <v>14355</v>
      </c>
      <c r="AF8256" s="10" t="s">
        <v>741</v>
      </c>
    </row>
    <row r="8257" spans="30:32" x14ac:dyDescent="0.2">
      <c r="AD8257" s="11" t="s">
        <v>14356</v>
      </c>
      <c r="AE8257" s="10" t="s">
        <v>14357</v>
      </c>
      <c r="AF8257" s="10" t="s">
        <v>741</v>
      </c>
    </row>
    <row r="8258" spans="30:32" x14ac:dyDescent="0.2">
      <c r="AD8258" s="11" t="s">
        <v>14358</v>
      </c>
      <c r="AE8258" s="10" t="s">
        <v>14359</v>
      </c>
      <c r="AF8258" s="10" t="s">
        <v>741</v>
      </c>
    </row>
    <row r="8259" spans="30:32" x14ac:dyDescent="0.2">
      <c r="AD8259" s="11" t="s">
        <v>14360</v>
      </c>
      <c r="AE8259" s="10" t="s">
        <v>14361</v>
      </c>
      <c r="AF8259" s="10" t="s">
        <v>741</v>
      </c>
    </row>
    <row r="8260" spans="30:32" x14ac:dyDescent="0.2">
      <c r="AD8260" s="11" t="s">
        <v>14362</v>
      </c>
      <c r="AE8260" s="10" t="s">
        <v>14361</v>
      </c>
      <c r="AF8260" s="10" t="s">
        <v>741</v>
      </c>
    </row>
    <row r="8261" spans="30:32" x14ac:dyDescent="0.2">
      <c r="AD8261" s="11" t="s">
        <v>14363</v>
      </c>
      <c r="AE8261" s="10" t="s">
        <v>5056</v>
      </c>
      <c r="AF8261" s="10" t="s">
        <v>741</v>
      </c>
    </row>
    <row r="8262" spans="30:32" x14ac:dyDescent="0.2">
      <c r="AD8262" s="11" t="s">
        <v>14364</v>
      </c>
      <c r="AE8262" s="10" t="s">
        <v>14365</v>
      </c>
      <c r="AF8262" s="10" t="s">
        <v>741</v>
      </c>
    </row>
    <row r="8263" spans="30:32" x14ac:dyDescent="0.2">
      <c r="AD8263" s="11" t="s">
        <v>14366</v>
      </c>
      <c r="AE8263" s="10" t="s">
        <v>14367</v>
      </c>
      <c r="AF8263" s="10" t="s">
        <v>741</v>
      </c>
    </row>
    <row r="8264" spans="30:32" x14ac:dyDescent="0.2">
      <c r="AD8264" s="11" t="s">
        <v>14368</v>
      </c>
      <c r="AE8264" s="10" t="s">
        <v>2198</v>
      </c>
      <c r="AF8264" s="10" t="s">
        <v>741</v>
      </c>
    </row>
    <row r="8265" spans="30:32" x14ac:dyDescent="0.2">
      <c r="AD8265" s="11" t="s">
        <v>14369</v>
      </c>
      <c r="AE8265" s="10" t="s">
        <v>7328</v>
      </c>
      <c r="AF8265" s="10" t="s">
        <v>741</v>
      </c>
    </row>
    <row r="8266" spans="30:32" x14ac:dyDescent="0.2">
      <c r="AD8266" s="11" t="s">
        <v>14370</v>
      </c>
      <c r="AE8266" s="10" t="s">
        <v>14371</v>
      </c>
      <c r="AF8266" s="10" t="s">
        <v>741</v>
      </c>
    </row>
    <row r="8267" spans="30:32" x14ac:dyDescent="0.2">
      <c r="AD8267" s="11" t="s">
        <v>14372</v>
      </c>
      <c r="AE8267" s="10" t="s">
        <v>10230</v>
      </c>
      <c r="AF8267" s="10" t="s">
        <v>741</v>
      </c>
    </row>
    <row r="8268" spans="30:32" x14ac:dyDescent="0.2">
      <c r="AD8268" s="11" t="s">
        <v>14373</v>
      </c>
      <c r="AE8268" s="10" t="s">
        <v>14374</v>
      </c>
      <c r="AF8268" s="10" t="s">
        <v>741</v>
      </c>
    </row>
    <row r="8269" spans="30:32" x14ac:dyDescent="0.2">
      <c r="AD8269" s="11" t="s">
        <v>14375</v>
      </c>
      <c r="AE8269" s="10" t="s">
        <v>14376</v>
      </c>
      <c r="AF8269" s="10" t="s">
        <v>741</v>
      </c>
    </row>
    <row r="8270" spans="30:32" x14ac:dyDescent="0.2">
      <c r="AD8270" s="11" t="s">
        <v>14377</v>
      </c>
      <c r="AE8270" s="10" t="s">
        <v>5066</v>
      </c>
      <c r="AF8270" s="10" t="s">
        <v>741</v>
      </c>
    </row>
    <row r="8271" spans="30:32" x14ac:dyDescent="0.2">
      <c r="AD8271" s="11" t="s">
        <v>14378</v>
      </c>
      <c r="AE8271" s="10" t="s">
        <v>13030</v>
      </c>
      <c r="AF8271" s="10" t="s">
        <v>741</v>
      </c>
    </row>
    <row r="8272" spans="30:32" x14ac:dyDescent="0.2">
      <c r="AD8272" s="11" t="s">
        <v>14379</v>
      </c>
      <c r="AE8272" s="10" t="s">
        <v>14380</v>
      </c>
      <c r="AF8272" s="10" t="s">
        <v>741</v>
      </c>
    </row>
    <row r="8273" spans="30:32" x14ac:dyDescent="0.2">
      <c r="AD8273" s="11" t="s">
        <v>14381</v>
      </c>
      <c r="AE8273" s="10" t="s">
        <v>14382</v>
      </c>
      <c r="AF8273" s="10" t="s">
        <v>741</v>
      </c>
    </row>
    <row r="8274" spans="30:32" x14ac:dyDescent="0.2">
      <c r="AD8274" s="11" t="s">
        <v>14383</v>
      </c>
      <c r="AE8274" s="10" t="s">
        <v>14384</v>
      </c>
      <c r="AF8274" s="10" t="s">
        <v>741</v>
      </c>
    </row>
    <row r="8275" spans="30:32" x14ac:dyDescent="0.2">
      <c r="AD8275" s="11" t="s">
        <v>14385</v>
      </c>
      <c r="AE8275" s="10" t="s">
        <v>4805</v>
      </c>
      <c r="AF8275" s="10" t="s">
        <v>741</v>
      </c>
    </row>
    <row r="8276" spans="30:32" x14ac:dyDescent="0.2">
      <c r="AD8276" s="11" t="s">
        <v>14386</v>
      </c>
      <c r="AE8276" s="10" t="s">
        <v>14387</v>
      </c>
      <c r="AF8276" s="10" t="s">
        <v>741</v>
      </c>
    </row>
    <row r="8277" spans="30:32" x14ac:dyDescent="0.2">
      <c r="AD8277" s="11" t="s">
        <v>14388</v>
      </c>
      <c r="AE8277" s="10" t="s">
        <v>14389</v>
      </c>
      <c r="AF8277" s="10" t="s">
        <v>741</v>
      </c>
    </row>
    <row r="8278" spans="30:32" x14ac:dyDescent="0.2">
      <c r="AD8278" s="11" t="s">
        <v>14390</v>
      </c>
      <c r="AE8278" s="10" t="s">
        <v>8282</v>
      </c>
      <c r="AF8278" s="10" t="s">
        <v>741</v>
      </c>
    </row>
    <row r="8279" spans="30:32" x14ac:dyDescent="0.2">
      <c r="AD8279" s="11" t="s">
        <v>14391</v>
      </c>
      <c r="AE8279" s="10" t="s">
        <v>1676</v>
      </c>
      <c r="AF8279" s="10" t="s">
        <v>741</v>
      </c>
    </row>
    <row r="8280" spans="30:32" x14ac:dyDescent="0.2">
      <c r="AD8280" s="11" t="s">
        <v>14392</v>
      </c>
      <c r="AE8280" s="10" t="s">
        <v>14393</v>
      </c>
      <c r="AF8280" s="10" t="s">
        <v>741</v>
      </c>
    </row>
    <row r="8281" spans="30:32" x14ac:dyDescent="0.2">
      <c r="AD8281" s="11" t="s">
        <v>14394</v>
      </c>
      <c r="AE8281" s="10" t="s">
        <v>14395</v>
      </c>
      <c r="AF8281" s="10" t="s">
        <v>741</v>
      </c>
    </row>
    <row r="8282" spans="30:32" x14ac:dyDescent="0.2">
      <c r="AD8282" s="11" t="s">
        <v>14396</v>
      </c>
      <c r="AE8282" s="10" t="s">
        <v>14397</v>
      </c>
      <c r="AF8282" s="10" t="s">
        <v>741</v>
      </c>
    </row>
    <row r="8283" spans="30:32" x14ac:dyDescent="0.2">
      <c r="AD8283" s="11" t="s">
        <v>14398</v>
      </c>
      <c r="AE8283" s="10" t="s">
        <v>14399</v>
      </c>
      <c r="AF8283" s="10" t="s">
        <v>741</v>
      </c>
    </row>
    <row r="8284" spans="30:32" x14ac:dyDescent="0.2">
      <c r="AD8284" s="11" t="s">
        <v>14400</v>
      </c>
      <c r="AE8284" s="10" t="s">
        <v>14401</v>
      </c>
      <c r="AF8284" s="10" t="s">
        <v>741</v>
      </c>
    </row>
    <row r="8285" spans="30:32" x14ac:dyDescent="0.2">
      <c r="AD8285" s="11" t="s">
        <v>14402</v>
      </c>
      <c r="AE8285" s="10" t="s">
        <v>14403</v>
      </c>
      <c r="AF8285" s="10" t="s">
        <v>741</v>
      </c>
    </row>
    <row r="8286" spans="30:32" x14ac:dyDescent="0.2">
      <c r="AD8286" s="11" t="s">
        <v>14404</v>
      </c>
      <c r="AE8286" s="10" t="s">
        <v>14405</v>
      </c>
      <c r="AF8286" s="10" t="s">
        <v>741</v>
      </c>
    </row>
    <row r="8287" spans="30:32" x14ac:dyDescent="0.2">
      <c r="AD8287" s="11" t="s">
        <v>14406</v>
      </c>
      <c r="AE8287" s="10" t="s">
        <v>14407</v>
      </c>
      <c r="AF8287" s="10" t="s">
        <v>741</v>
      </c>
    </row>
    <row r="8288" spans="30:32" x14ac:dyDescent="0.2">
      <c r="AD8288" s="11" t="s">
        <v>14408</v>
      </c>
      <c r="AE8288" s="10" t="s">
        <v>14409</v>
      </c>
      <c r="AF8288" s="10" t="s">
        <v>741</v>
      </c>
    </row>
    <row r="8289" spans="30:32" x14ac:dyDescent="0.2">
      <c r="AD8289" s="11" t="s">
        <v>14410</v>
      </c>
      <c r="AE8289" s="10" t="s">
        <v>14411</v>
      </c>
      <c r="AF8289" s="10" t="s">
        <v>741</v>
      </c>
    </row>
    <row r="8290" spans="30:32" x14ac:dyDescent="0.2">
      <c r="AD8290" s="11" t="s">
        <v>14412</v>
      </c>
      <c r="AE8290" s="10" t="s">
        <v>14413</v>
      </c>
      <c r="AF8290" s="10" t="s">
        <v>741</v>
      </c>
    </row>
    <row r="8291" spans="30:32" x14ac:dyDescent="0.2">
      <c r="AD8291" s="11" t="s">
        <v>14414</v>
      </c>
      <c r="AE8291" s="10" t="s">
        <v>14415</v>
      </c>
      <c r="AF8291" s="10" t="s">
        <v>741</v>
      </c>
    </row>
    <row r="8292" spans="30:32" x14ac:dyDescent="0.2">
      <c r="AD8292" s="11" t="s">
        <v>14416</v>
      </c>
      <c r="AE8292" s="10" t="s">
        <v>14417</v>
      </c>
      <c r="AF8292" s="10" t="s">
        <v>741</v>
      </c>
    </row>
    <row r="8293" spans="30:32" x14ac:dyDescent="0.2">
      <c r="AD8293" s="11" t="s">
        <v>14418</v>
      </c>
      <c r="AE8293" s="10" t="s">
        <v>14419</v>
      </c>
      <c r="AF8293" s="10" t="s">
        <v>741</v>
      </c>
    </row>
    <row r="8294" spans="30:32" x14ac:dyDescent="0.2">
      <c r="AD8294" s="11" t="s">
        <v>14420</v>
      </c>
      <c r="AE8294" s="10" t="s">
        <v>14421</v>
      </c>
      <c r="AF8294" s="10" t="s">
        <v>741</v>
      </c>
    </row>
    <row r="8295" spans="30:32" x14ac:dyDescent="0.2">
      <c r="AD8295" s="11" t="s">
        <v>14422</v>
      </c>
      <c r="AE8295" s="10" t="s">
        <v>7386</v>
      </c>
      <c r="AF8295" s="10" t="s">
        <v>741</v>
      </c>
    </row>
    <row r="8296" spans="30:32" x14ac:dyDescent="0.2">
      <c r="AD8296" s="11" t="s">
        <v>14423</v>
      </c>
      <c r="AE8296" s="10" t="s">
        <v>14424</v>
      </c>
      <c r="AF8296" s="10" t="s">
        <v>741</v>
      </c>
    </row>
    <row r="8297" spans="30:32" x14ac:dyDescent="0.2">
      <c r="AD8297" s="11" t="s">
        <v>14425</v>
      </c>
      <c r="AE8297" s="10" t="s">
        <v>7389</v>
      </c>
      <c r="AF8297" s="10" t="s">
        <v>741</v>
      </c>
    </row>
    <row r="8298" spans="30:32" x14ac:dyDescent="0.2">
      <c r="AD8298" s="11" t="s">
        <v>14426</v>
      </c>
      <c r="AE8298" s="10" t="s">
        <v>11810</v>
      </c>
      <c r="AF8298" s="10" t="s">
        <v>741</v>
      </c>
    </row>
    <row r="8299" spans="30:32" x14ac:dyDescent="0.2">
      <c r="AD8299" s="11" t="s">
        <v>14427</v>
      </c>
      <c r="AE8299" s="10" t="s">
        <v>7393</v>
      </c>
      <c r="AF8299" s="10" t="s">
        <v>741</v>
      </c>
    </row>
    <row r="8300" spans="30:32" x14ac:dyDescent="0.2">
      <c r="AD8300" s="11" t="s">
        <v>14428</v>
      </c>
      <c r="AE8300" s="10" t="s">
        <v>14429</v>
      </c>
      <c r="AF8300" s="10" t="s">
        <v>741</v>
      </c>
    </row>
    <row r="8301" spans="30:32" x14ac:dyDescent="0.2">
      <c r="AD8301" s="11" t="s">
        <v>14430</v>
      </c>
      <c r="AE8301" s="10" t="s">
        <v>10288</v>
      </c>
      <c r="AF8301" s="10" t="s">
        <v>741</v>
      </c>
    </row>
    <row r="8302" spans="30:32" x14ac:dyDescent="0.2">
      <c r="AD8302" s="11" t="s">
        <v>14431</v>
      </c>
      <c r="AE8302" s="10" t="s">
        <v>2990</v>
      </c>
      <c r="AF8302" s="10" t="s">
        <v>741</v>
      </c>
    </row>
    <row r="8303" spans="30:32" x14ac:dyDescent="0.2">
      <c r="AD8303" s="11" t="s">
        <v>14432</v>
      </c>
      <c r="AE8303" s="10" t="s">
        <v>14433</v>
      </c>
      <c r="AF8303" s="10" t="s">
        <v>741</v>
      </c>
    </row>
    <row r="8304" spans="30:32" x14ac:dyDescent="0.2">
      <c r="AD8304" s="11" t="s">
        <v>14434</v>
      </c>
      <c r="AE8304" s="10" t="s">
        <v>14435</v>
      </c>
      <c r="AF8304" s="10" t="s">
        <v>741</v>
      </c>
    </row>
    <row r="8305" spans="30:32" x14ac:dyDescent="0.2">
      <c r="AD8305" s="11" t="s">
        <v>14436</v>
      </c>
      <c r="AE8305" s="10" t="s">
        <v>14437</v>
      </c>
      <c r="AF8305" s="10" t="s">
        <v>741</v>
      </c>
    </row>
    <row r="8306" spans="30:32" x14ac:dyDescent="0.2">
      <c r="AD8306" s="11" t="s">
        <v>14438</v>
      </c>
      <c r="AE8306" s="10" t="s">
        <v>14439</v>
      </c>
      <c r="AF8306" s="10" t="s">
        <v>741</v>
      </c>
    </row>
    <row r="8307" spans="30:32" x14ac:dyDescent="0.2">
      <c r="AD8307" s="11" t="s">
        <v>14440</v>
      </c>
      <c r="AE8307" s="10" t="s">
        <v>14441</v>
      </c>
      <c r="AF8307" s="10" t="s">
        <v>741</v>
      </c>
    </row>
    <row r="8308" spans="30:32" x14ac:dyDescent="0.2">
      <c r="AD8308" s="11" t="s">
        <v>14442</v>
      </c>
      <c r="AE8308" s="10" t="s">
        <v>14443</v>
      </c>
      <c r="AF8308" s="10" t="s">
        <v>741</v>
      </c>
    </row>
    <row r="8309" spans="30:32" x14ac:dyDescent="0.2">
      <c r="AD8309" s="11" t="s">
        <v>14444</v>
      </c>
      <c r="AE8309" s="10" t="s">
        <v>14445</v>
      </c>
      <c r="AF8309" s="10" t="s">
        <v>741</v>
      </c>
    </row>
    <row r="8310" spans="30:32" x14ac:dyDescent="0.2">
      <c r="AD8310" s="11" t="s">
        <v>14446</v>
      </c>
      <c r="AE8310" s="10" t="s">
        <v>11820</v>
      </c>
      <c r="AF8310" s="10" t="s">
        <v>741</v>
      </c>
    </row>
    <row r="8311" spans="30:32" x14ac:dyDescent="0.2">
      <c r="AD8311" s="11" t="s">
        <v>14447</v>
      </c>
      <c r="AE8311" s="10" t="s">
        <v>14448</v>
      </c>
      <c r="AF8311" s="10" t="s">
        <v>741</v>
      </c>
    </row>
    <row r="8312" spans="30:32" x14ac:dyDescent="0.2">
      <c r="AD8312" s="11" t="s">
        <v>14449</v>
      </c>
      <c r="AE8312" s="10" t="s">
        <v>5093</v>
      </c>
      <c r="AF8312" s="10" t="s">
        <v>741</v>
      </c>
    </row>
    <row r="8313" spans="30:32" x14ac:dyDescent="0.2">
      <c r="AD8313" s="11" t="s">
        <v>14450</v>
      </c>
      <c r="AE8313" s="10" t="s">
        <v>11824</v>
      </c>
      <c r="AF8313" s="10" t="s">
        <v>741</v>
      </c>
    </row>
    <row r="8314" spans="30:32" x14ac:dyDescent="0.2">
      <c r="AD8314" s="11" t="s">
        <v>14451</v>
      </c>
      <c r="AE8314" s="10" t="s">
        <v>14452</v>
      </c>
      <c r="AF8314" s="10" t="s">
        <v>741</v>
      </c>
    </row>
    <row r="8315" spans="30:32" x14ac:dyDescent="0.2">
      <c r="AD8315" s="11" t="s">
        <v>14453</v>
      </c>
      <c r="AE8315" s="10" t="s">
        <v>1683</v>
      </c>
      <c r="AF8315" s="10" t="s">
        <v>741</v>
      </c>
    </row>
    <row r="8316" spans="30:32" x14ac:dyDescent="0.2">
      <c r="AD8316" s="11" t="s">
        <v>14454</v>
      </c>
      <c r="AE8316" s="10" t="s">
        <v>14455</v>
      </c>
      <c r="AF8316" s="10" t="s">
        <v>741</v>
      </c>
    </row>
    <row r="8317" spans="30:32" x14ac:dyDescent="0.2">
      <c r="AD8317" s="11" t="s">
        <v>14456</v>
      </c>
      <c r="AE8317" s="10" t="s">
        <v>14457</v>
      </c>
      <c r="AF8317" s="10" t="s">
        <v>741</v>
      </c>
    </row>
    <row r="8318" spans="30:32" x14ac:dyDescent="0.2">
      <c r="AD8318" s="11" t="s">
        <v>14458</v>
      </c>
      <c r="AE8318" s="10" t="s">
        <v>3493</v>
      </c>
      <c r="AF8318" s="10" t="s">
        <v>741</v>
      </c>
    </row>
    <row r="8319" spans="30:32" x14ac:dyDescent="0.2">
      <c r="AD8319" s="11" t="s">
        <v>14459</v>
      </c>
      <c r="AE8319" s="10" t="s">
        <v>14460</v>
      </c>
      <c r="AF8319" s="10" t="s">
        <v>741</v>
      </c>
    </row>
    <row r="8320" spans="30:32" x14ac:dyDescent="0.2">
      <c r="AD8320" s="11" t="s">
        <v>14461</v>
      </c>
      <c r="AE8320" s="10" t="s">
        <v>14462</v>
      </c>
      <c r="AF8320" s="10" t="s">
        <v>741</v>
      </c>
    </row>
    <row r="8321" spans="30:32" x14ac:dyDescent="0.2">
      <c r="AD8321" s="11" t="s">
        <v>14463</v>
      </c>
      <c r="AE8321" s="10" t="s">
        <v>14464</v>
      </c>
      <c r="AF8321" s="10" t="s">
        <v>741</v>
      </c>
    </row>
    <row r="8322" spans="30:32" x14ac:dyDescent="0.2">
      <c r="AD8322" s="11" t="s">
        <v>14465</v>
      </c>
      <c r="AE8322" s="10" t="s">
        <v>14466</v>
      </c>
      <c r="AF8322" s="10" t="s">
        <v>741</v>
      </c>
    </row>
    <row r="8323" spans="30:32" x14ac:dyDescent="0.2">
      <c r="AD8323" s="11" t="s">
        <v>14467</v>
      </c>
      <c r="AE8323" s="10" t="s">
        <v>2243</v>
      </c>
      <c r="AF8323" s="10" t="s">
        <v>741</v>
      </c>
    </row>
    <row r="8324" spans="30:32" x14ac:dyDescent="0.2">
      <c r="AD8324" s="11" t="s">
        <v>14468</v>
      </c>
      <c r="AE8324" s="10" t="s">
        <v>14469</v>
      </c>
      <c r="AF8324" s="10" t="s">
        <v>741</v>
      </c>
    </row>
    <row r="8325" spans="30:32" x14ac:dyDescent="0.2">
      <c r="AD8325" s="11" t="s">
        <v>14470</v>
      </c>
      <c r="AE8325" s="10" t="s">
        <v>14471</v>
      </c>
      <c r="AF8325" s="10" t="s">
        <v>741</v>
      </c>
    </row>
    <row r="8326" spans="30:32" x14ac:dyDescent="0.2">
      <c r="AD8326" s="11" t="s">
        <v>14472</v>
      </c>
      <c r="AE8326" s="10" t="s">
        <v>14473</v>
      </c>
      <c r="AF8326" s="10" t="s">
        <v>741</v>
      </c>
    </row>
    <row r="8327" spans="30:32" x14ac:dyDescent="0.2">
      <c r="AD8327" s="11" t="s">
        <v>14474</v>
      </c>
      <c r="AE8327" s="10" t="s">
        <v>14475</v>
      </c>
      <c r="AF8327" s="10" t="s">
        <v>741</v>
      </c>
    </row>
    <row r="8328" spans="30:32" x14ac:dyDescent="0.2">
      <c r="AD8328" s="11" t="s">
        <v>14476</v>
      </c>
      <c r="AE8328" s="10" t="s">
        <v>14477</v>
      </c>
      <c r="AF8328" s="10" t="s">
        <v>741</v>
      </c>
    </row>
    <row r="8329" spans="30:32" x14ac:dyDescent="0.2">
      <c r="AD8329" s="11" t="s">
        <v>14478</v>
      </c>
      <c r="AE8329" s="10" t="s">
        <v>9260</v>
      </c>
      <c r="AF8329" s="10" t="s">
        <v>741</v>
      </c>
    </row>
    <row r="8330" spans="30:32" x14ac:dyDescent="0.2">
      <c r="AD8330" s="11" t="s">
        <v>14479</v>
      </c>
      <c r="AE8330" s="10" t="s">
        <v>14480</v>
      </c>
      <c r="AF8330" s="10" t="s">
        <v>741</v>
      </c>
    </row>
    <row r="8331" spans="30:32" x14ac:dyDescent="0.2">
      <c r="AD8331" s="11" t="s">
        <v>14481</v>
      </c>
      <c r="AE8331" s="10" t="s">
        <v>1695</v>
      </c>
      <c r="AF8331" s="10" t="s">
        <v>741</v>
      </c>
    </row>
    <row r="8332" spans="30:32" x14ac:dyDescent="0.2">
      <c r="AD8332" s="11" t="s">
        <v>14482</v>
      </c>
      <c r="AE8332" s="10" t="s">
        <v>14483</v>
      </c>
      <c r="AF8332" s="10" t="s">
        <v>741</v>
      </c>
    </row>
    <row r="8333" spans="30:32" x14ac:dyDescent="0.2">
      <c r="AD8333" s="11" t="s">
        <v>14484</v>
      </c>
      <c r="AE8333" s="10" t="s">
        <v>14485</v>
      </c>
      <c r="AF8333" s="10" t="s">
        <v>741</v>
      </c>
    </row>
    <row r="8334" spans="30:32" x14ac:dyDescent="0.2">
      <c r="AD8334" s="11" t="s">
        <v>14486</v>
      </c>
      <c r="AE8334" s="10" t="s">
        <v>14487</v>
      </c>
      <c r="AF8334" s="10" t="s">
        <v>741</v>
      </c>
    </row>
    <row r="8335" spans="30:32" x14ac:dyDescent="0.2">
      <c r="AD8335" s="11" t="s">
        <v>14488</v>
      </c>
      <c r="AE8335" s="10" t="s">
        <v>14489</v>
      </c>
      <c r="AF8335" s="10" t="s">
        <v>741</v>
      </c>
    </row>
    <row r="8336" spans="30:32" x14ac:dyDescent="0.2">
      <c r="AD8336" s="11" t="s">
        <v>14490</v>
      </c>
      <c r="AE8336" s="10" t="s">
        <v>14491</v>
      </c>
      <c r="AF8336" s="10" t="s">
        <v>741</v>
      </c>
    </row>
    <row r="8337" spans="30:32" x14ac:dyDescent="0.2">
      <c r="AD8337" s="11" t="s">
        <v>14492</v>
      </c>
      <c r="AE8337" s="10" t="s">
        <v>14493</v>
      </c>
      <c r="AF8337" s="10" t="s">
        <v>741</v>
      </c>
    </row>
    <row r="8338" spans="30:32" x14ac:dyDescent="0.2">
      <c r="AD8338" s="11" t="s">
        <v>14494</v>
      </c>
      <c r="AE8338" s="10" t="s">
        <v>14495</v>
      </c>
      <c r="AF8338" s="10" t="s">
        <v>741</v>
      </c>
    </row>
    <row r="8339" spans="30:32" x14ac:dyDescent="0.2">
      <c r="AD8339" s="11" t="s">
        <v>14496</v>
      </c>
      <c r="AE8339" s="10" t="s">
        <v>3023</v>
      </c>
      <c r="AF8339" s="10" t="s">
        <v>741</v>
      </c>
    </row>
    <row r="8340" spans="30:32" x14ac:dyDescent="0.2">
      <c r="AD8340" s="11" t="s">
        <v>14497</v>
      </c>
      <c r="AE8340" s="10" t="s">
        <v>3505</v>
      </c>
      <c r="AF8340" s="10" t="s">
        <v>741</v>
      </c>
    </row>
    <row r="8341" spans="30:32" x14ac:dyDescent="0.2">
      <c r="AD8341" s="11" t="s">
        <v>14498</v>
      </c>
      <c r="AE8341" s="10" t="s">
        <v>14499</v>
      </c>
      <c r="AF8341" s="10" t="s">
        <v>741</v>
      </c>
    </row>
    <row r="8342" spans="30:32" x14ac:dyDescent="0.2">
      <c r="AD8342" s="11" t="s">
        <v>14500</v>
      </c>
      <c r="AE8342" s="10" t="s">
        <v>14501</v>
      </c>
      <c r="AF8342" s="10" t="s">
        <v>741</v>
      </c>
    </row>
    <row r="8343" spans="30:32" x14ac:dyDescent="0.2">
      <c r="AD8343" s="11" t="s">
        <v>14502</v>
      </c>
      <c r="AE8343" s="10" t="s">
        <v>14503</v>
      </c>
      <c r="AF8343" s="10" t="s">
        <v>741</v>
      </c>
    </row>
    <row r="8344" spans="30:32" x14ac:dyDescent="0.2">
      <c r="AD8344" s="11" t="s">
        <v>14504</v>
      </c>
      <c r="AE8344" s="10" t="s">
        <v>14505</v>
      </c>
      <c r="AF8344" s="10" t="s">
        <v>741</v>
      </c>
    </row>
    <row r="8345" spans="30:32" x14ac:dyDescent="0.2">
      <c r="AD8345" s="11" t="s">
        <v>14506</v>
      </c>
      <c r="AE8345" s="10" t="s">
        <v>14507</v>
      </c>
      <c r="AF8345" s="10" t="s">
        <v>741</v>
      </c>
    </row>
    <row r="8346" spans="30:32" x14ac:dyDescent="0.2">
      <c r="AD8346" s="11" t="s">
        <v>14508</v>
      </c>
      <c r="AE8346" s="10" t="s">
        <v>14509</v>
      </c>
      <c r="AF8346" s="10" t="s">
        <v>741</v>
      </c>
    </row>
    <row r="8347" spans="30:32" x14ac:dyDescent="0.2">
      <c r="AD8347" s="11" t="s">
        <v>14510</v>
      </c>
      <c r="AE8347" s="10" t="s">
        <v>7463</v>
      </c>
      <c r="AF8347" s="10" t="s">
        <v>741</v>
      </c>
    </row>
    <row r="8348" spans="30:32" x14ac:dyDescent="0.2">
      <c r="AD8348" s="11" t="s">
        <v>14511</v>
      </c>
      <c r="AE8348" s="10" t="s">
        <v>14512</v>
      </c>
      <c r="AF8348" s="10" t="s">
        <v>741</v>
      </c>
    </row>
    <row r="8349" spans="30:32" x14ac:dyDescent="0.2">
      <c r="AD8349" s="11" t="s">
        <v>14513</v>
      </c>
      <c r="AE8349" s="10" t="s">
        <v>14514</v>
      </c>
      <c r="AF8349" s="10" t="s">
        <v>741</v>
      </c>
    </row>
    <row r="8350" spans="30:32" x14ac:dyDescent="0.2">
      <c r="AD8350" s="11" t="s">
        <v>14515</v>
      </c>
      <c r="AE8350" s="10" t="s">
        <v>14516</v>
      </c>
      <c r="AF8350" s="10" t="s">
        <v>741</v>
      </c>
    </row>
    <row r="8351" spans="30:32" x14ac:dyDescent="0.2">
      <c r="AD8351" s="11" t="s">
        <v>14517</v>
      </c>
      <c r="AE8351" s="10" t="s">
        <v>14518</v>
      </c>
      <c r="AF8351" s="10" t="s">
        <v>741</v>
      </c>
    </row>
    <row r="8352" spans="30:32" x14ac:dyDescent="0.2">
      <c r="AD8352" s="11" t="s">
        <v>14519</v>
      </c>
      <c r="AE8352" s="10" t="s">
        <v>14520</v>
      </c>
      <c r="AF8352" s="10" t="s">
        <v>741</v>
      </c>
    </row>
    <row r="8353" spans="30:32" x14ac:dyDescent="0.2">
      <c r="AD8353" s="11" t="s">
        <v>14521</v>
      </c>
      <c r="AE8353" s="10" t="s">
        <v>14522</v>
      </c>
      <c r="AF8353" s="10" t="s">
        <v>741</v>
      </c>
    </row>
    <row r="8354" spans="30:32" x14ac:dyDescent="0.2">
      <c r="AD8354" s="11" t="s">
        <v>14523</v>
      </c>
      <c r="AE8354" s="10" t="s">
        <v>14524</v>
      </c>
      <c r="AF8354" s="10" t="s">
        <v>741</v>
      </c>
    </row>
    <row r="8355" spans="30:32" x14ac:dyDescent="0.2">
      <c r="AD8355" s="11" t="s">
        <v>14525</v>
      </c>
      <c r="AE8355" s="10" t="s">
        <v>14526</v>
      </c>
      <c r="AF8355" s="10" t="s">
        <v>741</v>
      </c>
    </row>
    <row r="8356" spans="30:32" x14ac:dyDescent="0.2">
      <c r="AD8356" s="11" t="s">
        <v>14527</v>
      </c>
      <c r="AE8356" s="10" t="s">
        <v>14528</v>
      </c>
      <c r="AF8356" s="10" t="s">
        <v>741</v>
      </c>
    </row>
    <row r="8357" spans="30:32" x14ac:dyDescent="0.2">
      <c r="AD8357" s="11" t="s">
        <v>14529</v>
      </c>
      <c r="AE8357" s="10" t="s">
        <v>14530</v>
      </c>
      <c r="AF8357" s="10" t="s">
        <v>741</v>
      </c>
    </row>
    <row r="8358" spans="30:32" x14ac:dyDescent="0.2">
      <c r="AD8358" s="11" t="s">
        <v>14531</v>
      </c>
      <c r="AE8358" s="10" t="s">
        <v>14532</v>
      </c>
      <c r="AF8358" s="10" t="s">
        <v>741</v>
      </c>
    </row>
    <row r="8359" spans="30:32" x14ac:dyDescent="0.2">
      <c r="AD8359" s="11" t="s">
        <v>14533</v>
      </c>
      <c r="AE8359" s="10" t="s">
        <v>14534</v>
      </c>
      <c r="AF8359" s="10" t="s">
        <v>741</v>
      </c>
    </row>
    <row r="8360" spans="30:32" x14ac:dyDescent="0.2">
      <c r="AD8360" s="11" t="s">
        <v>14535</v>
      </c>
      <c r="AE8360" s="10" t="s">
        <v>1724</v>
      </c>
      <c r="AF8360" s="10" t="s">
        <v>741</v>
      </c>
    </row>
    <row r="8361" spans="30:32" x14ac:dyDescent="0.2">
      <c r="AD8361" s="11" t="s">
        <v>14536</v>
      </c>
      <c r="AE8361" s="10" t="s">
        <v>14537</v>
      </c>
      <c r="AF8361" s="10" t="s">
        <v>741</v>
      </c>
    </row>
    <row r="8362" spans="30:32" x14ac:dyDescent="0.2">
      <c r="AD8362" s="11" t="s">
        <v>14538</v>
      </c>
      <c r="AE8362" s="10" t="s">
        <v>14539</v>
      </c>
      <c r="AF8362" s="10" t="s">
        <v>741</v>
      </c>
    </row>
    <row r="8363" spans="30:32" x14ac:dyDescent="0.2">
      <c r="AD8363" s="11" t="s">
        <v>14540</v>
      </c>
      <c r="AE8363" s="10" t="s">
        <v>14541</v>
      </c>
      <c r="AF8363" s="10" t="s">
        <v>741</v>
      </c>
    </row>
    <row r="8364" spans="30:32" x14ac:dyDescent="0.2">
      <c r="AD8364" s="11" t="s">
        <v>14542</v>
      </c>
      <c r="AE8364" s="10" t="s">
        <v>14543</v>
      </c>
      <c r="AF8364" s="10" t="s">
        <v>741</v>
      </c>
    </row>
    <row r="8365" spans="30:32" x14ac:dyDescent="0.2">
      <c r="AD8365" s="11" t="s">
        <v>14544</v>
      </c>
      <c r="AE8365" s="10" t="s">
        <v>3516</v>
      </c>
      <c r="AF8365" s="10" t="s">
        <v>741</v>
      </c>
    </row>
    <row r="8366" spans="30:32" x14ac:dyDescent="0.2">
      <c r="AD8366" s="11" t="s">
        <v>14545</v>
      </c>
      <c r="AE8366" s="10" t="s">
        <v>3516</v>
      </c>
      <c r="AF8366" s="10" t="s">
        <v>741</v>
      </c>
    </row>
    <row r="8367" spans="30:32" x14ac:dyDescent="0.2">
      <c r="AD8367" s="11" t="s">
        <v>14546</v>
      </c>
      <c r="AE8367" s="10" t="s">
        <v>3516</v>
      </c>
      <c r="AF8367" s="10" t="s">
        <v>741</v>
      </c>
    </row>
    <row r="8368" spans="30:32" x14ac:dyDescent="0.2">
      <c r="AD8368" s="11" t="s">
        <v>14547</v>
      </c>
      <c r="AE8368" s="10" t="s">
        <v>3516</v>
      </c>
      <c r="AF8368" s="10" t="s">
        <v>741</v>
      </c>
    </row>
    <row r="8369" spans="30:32" x14ac:dyDescent="0.2">
      <c r="AD8369" s="11" t="s">
        <v>14548</v>
      </c>
      <c r="AE8369" s="10" t="s">
        <v>3516</v>
      </c>
      <c r="AF8369" s="10" t="s">
        <v>741</v>
      </c>
    </row>
    <row r="8370" spans="30:32" x14ac:dyDescent="0.2">
      <c r="AD8370" s="11" t="s">
        <v>14549</v>
      </c>
      <c r="AE8370" s="10" t="s">
        <v>3516</v>
      </c>
      <c r="AF8370" s="10" t="s">
        <v>741</v>
      </c>
    </row>
    <row r="8371" spans="30:32" x14ac:dyDescent="0.2">
      <c r="AD8371" s="11" t="s">
        <v>14550</v>
      </c>
      <c r="AE8371" s="10" t="s">
        <v>3516</v>
      </c>
      <c r="AF8371" s="10" t="s">
        <v>741</v>
      </c>
    </row>
    <row r="8372" spans="30:32" x14ac:dyDescent="0.2">
      <c r="AD8372" s="11" t="s">
        <v>14551</v>
      </c>
      <c r="AE8372" s="10" t="s">
        <v>3516</v>
      </c>
      <c r="AF8372" s="10" t="s">
        <v>741</v>
      </c>
    </row>
    <row r="8373" spans="30:32" x14ac:dyDescent="0.2">
      <c r="AD8373" s="11" t="s">
        <v>14552</v>
      </c>
      <c r="AE8373" s="10" t="s">
        <v>3516</v>
      </c>
      <c r="AF8373" s="10" t="s">
        <v>741</v>
      </c>
    </row>
    <row r="8374" spans="30:32" x14ac:dyDescent="0.2">
      <c r="AD8374" s="11" t="s">
        <v>14553</v>
      </c>
      <c r="AE8374" s="10" t="s">
        <v>3516</v>
      </c>
      <c r="AF8374" s="10" t="s">
        <v>741</v>
      </c>
    </row>
    <row r="8375" spans="30:32" x14ac:dyDescent="0.2">
      <c r="AD8375" s="11" t="s">
        <v>14554</v>
      </c>
      <c r="AE8375" s="10" t="s">
        <v>3516</v>
      </c>
      <c r="AF8375" s="10" t="s">
        <v>741</v>
      </c>
    </row>
    <row r="8376" spans="30:32" x14ac:dyDescent="0.2">
      <c r="AD8376" s="11" t="s">
        <v>14555</v>
      </c>
      <c r="AE8376" s="10" t="s">
        <v>3516</v>
      </c>
      <c r="AF8376" s="10" t="s">
        <v>741</v>
      </c>
    </row>
    <row r="8377" spans="30:32" x14ac:dyDescent="0.2">
      <c r="AD8377" s="11" t="s">
        <v>14556</v>
      </c>
      <c r="AE8377" s="10" t="s">
        <v>3516</v>
      </c>
      <c r="AF8377" s="10" t="s">
        <v>741</v>
      </c>
    </row>
    <row r="8378" spans="30:32" x14ac:dyDescent="0.2">
      <c r="AD8378" s="11" t="s">
        <v>14557</v>
      </c>
      <c r="AE8378" s="10" t="s">
        <v>3516</v>
      </c>
      <c r="AF8378" s="10" t="s">
        <v>741</v>
      </c>
    </row>
    <row r="8379" spans="30:32" x14ac:dyDescent="0.2">
      <c r="AD8379" s="11" t="s">
        <v>14558</v>
      </c>
      <c r="AE8379" s="10" t="s">
        <v>3516</v>
      </c>
      <c r="AF8379" s="10" t="s">
        <v>741</v>
      </c>
    </row>
    <row r="8380" spans="30:32" x14ac:dyDescent="0.2">
      <c r="AD8380" s="11" t="s">
        <v>14559</v>
      </c>
      <c r="AE8380" s="10" t="s">
        <v>3516</v>
      </c>
      <c r="AF8380" s="10" t="s">
        <v>741</v>
      </c>
    </row>
    <row r="8381" spans="30:32" x14ac:dyDescent="0.2">
      <c r="AD8381" s="11" t="s">
        <v>14560</v>
      </c>
      <c r="AE8381" s="10" t="s">
        <v>3516</v>
      </c>
      <c r="AF8381" s="10" t="s">
        <v>741</v>
      </c>
    </row>
    <row r="8382" spans="30:32" x14ac:dyDescent="0.2">
      <c r="AD8382" s="11" t="s">
        <v>14561</v>
      </c>
      <c r="AE8382" s="10" t="s">
        <v>3516</v>
      </c>
      <c r="AF8382" s="10" t="s">
        <v>741</v>
      </c>
    </row>
    <row r="8383" spans="30:32" x14ac:dyDescent="0.2">
      <c r="AD8383" s="11" t="s">
        <v>14562</v>
      </c>
      <c r="AE8383" s="10" t="s">
        <v>3516</v>
      </c>
      <c r="AF8383" s="10" t="s">
        <v>741</v>
      </c>
    </row>
    <row r="8384" spans="30:32" x14ac:dyDescent="0.2">
      <c r="AD8384" s="11" t="s">
        <v>14563</v>
      </c>
      <c r="AE8384" s="10" t="s">
        <v>3516</v>
      </c>
      <c r="AF8384" s="10" t="s">
        <v>741</v>
      </c>
    </row>
    <row r="8385" spans="30:32" x14ac:dyDescent="0.2">
      <c r="AD8385" s="11" t="s">
        <v>14564</v>
      </c>
      <c r="AE8385" s="10" t="s">
        <v>3516</v>
      </c>
      <c r="AF8385" s="10" t="s">
        <v>741</v>
      </c>
    </row>
    <row r="8386" spans="30:32" x14ac:dyDescent="0.2">
      <c r="AD8386" s="11" t="s">
        <v>14565</v>
      </c>
      <c r="AE8386" s="10" t="s">
        <v>3516</v>
      </c>
      <c r="AF8386" s="10" t="s">
        <v>741</v>
      </c>
    </row>
    <row r="8387" spans="30:32" x14ac:dyDescent="0.2">
      <c r="AD8387" s="11" t="s">
        <v>14566</v>
      </c>
      <c r="AE8387" s="10" t="s">
        <v>3516</v>
      </c>
      <c r="AF8387" s="10" t="s">
        <v>741</v>
      </c>
    </row>
    <row r="8388" spans="30:32" x14ac:dyDescent="0.2">
      <c r="AD8388" s="11" t="s">
        <v>14567</v>
      </c>
      <c r="AE8388" s="10" t="s">
        <v>3516</v>
      </c>
      <c r="AF8388" s="10" t="s">
        <v>741</v>
      </c>
    </row>
    <row r="8389" spans="30:32" x14ac:dyDescent="0.2">
      <c r="AD8389" s="11" t="s">
        <v>14568</v>
      </c>
      <c r="AE8389" s="10" t="s">
        <v>3516</v>
      </c>
      <c r="AF8389" s="10" t="s">
        <v>741</v>
      </c>
    </row>
    <row r="8390" spans="30:32" x14ac:dyDescent="0.2">
      <c r="AD8390" s="11" t="s">
        <v>14569</v>
      </c>
      <c r="AE8390" s="10" t="s">
        <v>3516</v>
      </c>
      <c r="AF8390" s="10" t="s">
        <v>741</v>
      </c>
    </row>
    <row r="8391" spans="30:32" x14ac:dyDescent="0.2">
      <c r="AD8391" s="11" t="s">
        <v>14570</v>
      </c>
      <c r="AE8391" s="10" t="s">
        <v>3516</v>
      </c>
      <c r="AF8391" s="10" t="s">
        <v>741</v>
      </c>
    </row>
    <row r="8392" spans="30:32" x14ac:dyDescent="0.2">
      <c r="AD8392" s="11" t="s">
        <v>14571</v>
      </c>
      <c r="AE8392" s="10" t="s">
        <v>3516</v>
      </c>
      <c r="AF8392" s="10" t="s">
        <v>741</v>
      </c>
    </row>
    <row r="8393" spans="30:32" x14ac:dyDescent="0.2">
      <c r="AD8393" s="11" t="s">
        <v>14572</v>
      </c>
      <c r="AE8393" s="10" t="s">
        <v>3516</v>
      </c>
      <c r="AF8393" s="10" t="s">
        <v>741</v>
      </c>
    </row>
    <row r="8394" spans="30:32" x14ac:dyDescent="0.2">
      <c r="AD8394" s="11" t="s">
        <v>14573</v>
      </c>
      <c r="AE8394" s="10" t="s">
        <v>3516</v>
      </c>
      <c r="AF8394" s="10" t="s">
        <v>741</v>
      </c>
    </row>
    <row r="8395" spans="30:32" x14ac:dyDescent="0.2">
      <c r="AD8395" s="11" t="s">
        <v>14574</v>
      </c>
      <c r="AE8395" s="10" t="s">
        <v>3516</v>
      </c>
      <c r="AF8395" s="10" t="s">
        <v>741</v>
      </c>
    </row>
    <row r="8396" spans="30:32" x14ac:dyDescent="0.2">
      <c r="AD8396" s="11" t="s">
        <v>14575</v>
      </c>
      <c r="AE8396" s="10" t="s">
        <v>3516</v>
      </c>
      <c r="AF8396" s="10" t="s">
        <v>741</v>
      </c>
    </row>
    <row r="8397" spans="30:32" x14ac:dyDescent="0.2">
      <c r="AD8397" s="11" t="s">
        <v>14576</v>
      </c>
      <c r="AE8397" s="10" t="s">
        <v>3516</v>
      </c>
      <c r="AF8397" s="10" t="s">
        <v>741</v>
      </c>
    </row>
    <row r="8398" spans="30:32" x14ac:dyDescent="0.2">
      <c r="AD8398" s="11" t="s">
        <v>14577</v>
      </c>
      <c r="AE8398" s="10" t="s">
        <v>3516</v>
      </c>
      <c r="AF8398" s="10" t="s">
        <v>741</v>
      </c>
    </row>
    <row r="8399" spans="30:32" x14ac:dyDescent="0.2">
      <c r="AD8399" s="11" t="s">
        <v>14578</v>
      </c>
      <c r="AE8399" s="10" t="s">
        <v>3516</v>
      </c>
      <c r="AF8399" s="10" t="s">
        <v>741</v>
      </c>
    </row>
    <row r="8400" spans="30:32" x14ac:dyDescent="0.2">
      <c r="AD8400" s="11" t="s">
        <v>14579</v>
      </c>
      <c r="AE8400" s="10" t="s">
        <v>3516</v>
      </c>
      <c r="AF8400" s="10" t="s">
        <v>741</v>
      </c>
    </row>
    <row r="8401" spans="30:32" x14ac:dyDescent="0.2">
      <c r="AD8401" s="11" t="s">
        <v>14580</v>
      </c>
      <c r="AE8401" s="10" t="s">
        <v>3516</v>
      </c>
      <c r="AF8401" s="10" t="s">
        <v>741</v>
      </c>
    </row>
    <row r="8402" spans="30:32" x14ac:dyDescent="0.2">
      <c r="AD8402" s="11" t="s">
        <v>14581</v>
      </c>
      <c r="AE8402" s="10" t="s">
        <v>3516</v>
      </c>
      <c r="AF8402" s="10" t="s">
        <v>741</v>
      </c>
    </row>
    <row r="8403" spans="30:32" x14ac:dyDescent="0.2">
      <c r="AD8403" s="11" t="s">
        <v>14582</v>
      </c>
      <c r="AE8403" s="10" t="s">
        <v>3516</v>
      </c>
      <c r="AF8403" s="10" t="s">
        <v>741</v>
      </c>
    </row>
    <row r="8404" spans="30:32" x14ac:dyDescent="0.2">
      <c r="AD8404" s="11" t="s">
        <v>14583</v>
      </c>
      <c r="AE8404" s="10" t="s">
        <v>3516</v>
      </c>
      <c r="AF8404" s="10" t="s">
        <v>741</v>
      </c>
    </row>
    <row r="8405" spans="30:32" x14ac:dyDescent="0.2">
      <c r="AD8405" s="11" t="s">
        <v>14584</v>
      </c>
      <c r="AE8405" s="10" t="s">
        <v>14585</v>
      </c>
      <c r="AF8405" s="10" t="s">
        <v>741</v>
      </c>
    </row>
    <row r="8406" spans="30:32" x14ac:dyDescent="0.2">
      <c r="AD8406" s="11" t="s">
        <v>14586</v>
      </c>
      <c r="AE8406" s="10" t="s">
        <v>14587</v>
      </c>
      <c r="AF8406" s="10" t="s">
        <v>741</v>
      </c>
    </row>
    <row r="8407" spans="30:32" x14ac:dyDescent="0.2">
      <c r="AD8407" s="11" t="s">
        <v>14588</v>
      </c>
      <c r="AE8407" s="10" t="s">
        <v>14589</v>
      </c>
      <c r="AF8407" s="10" t="s">
        <v>741</v>
      </c>
    </row>
    <row r="8408" spans="30:32" x14ac:dyDescent="0.2">
      <c r="AD8408" s="11" t="s">
        <v>14590</v>
      </c>
      <c r="AE8408" s="10" t="s">
        <v>14591</v>
      </c>
      <c r="AF8408" s="10" t="s">
        <v>741</v>
      </c>
    </row>
    <row r="8409" spans="30:32" x14ac:dyDescent="0.2">
      <c r="AD8409" s="11" t="s">
        <v>14592</v>
      </c>
      <c r="AE8409" s="10" t="s">
        <v>14593</v>
      </c>
      <c r="AF8409" s="10" t="s">
        <v>741</v>
      </c>
    </row>
    <row r="8410" spans="30:32" x14ac:dyDescent="0.2">
      <c r="AD8410" s="11" t="s">
        <v>14594</v>
      </c>
      <c r="AE8410" s="10" t="s">
        <v>14595</v>
      </c>
      <c r="AF8410" s="10" t="s">
        <v>741</v>
      </c>
    </row>
    <row r="8411" spans="30:32" x14ac:dyDescent="0.2">
      <c r="AD8411" s="11" t="s">
        <v>14596</v>
      </c>
      <c r="AE8411" s="10" t="s">
        <v>14597</v>
      </c>
      <c r="AF8411" s="10" t="s">
        <v>741</v>
      </c>
    </row>
    <row r="8412" spans="30:32" x14ac:dyDescent="0.2">
      <c r="AD8412" s="11" t="s">
        <v>14598</v>
      </c>
      <c r="AE8412" s="10" t="s">
        <v>6394</v>
      </c>
      <c r="AF8412" s="10" t="s">
        <v>741</v>
      </c>
    </row>
    <row r="8413" spans="30:32" x14ac:dyDescent="0.2">
      <c r="AD8413" s="11" t="s">
        <v>14599</v>
      </c>
      <c r="AE8413" s="10" t="s">
        <v>14600</v>
      </c>
      <c r="AF8413" s="10" t="s">
        <v>741</v>
      </c>
    </row>
    <row r="8414" spans="30:32" x14ac:dyDescent="0.2">
      <c r="AD8414" s="11" t="s">
        <v>14601</v>
      </c>
      <c r="AE8414" s="10" t="s">
        <v>14602</v>
      </c>
      <c r="AF8414" s="10" t="s">
        <v>741</v>
      </c>
    </row>
    <row r="8415" spans="30:32" x14ac:dyDescent="0.2">
      <c r="AD8415" s="11" t="s">
        <v>14603</v>
      </c>
      <c r="AE8415" s="10" t="s">
        <v>14604</v>
      </c>
      <c r="AF8415" s="10" t="s">
        <v>741</v>
      </c>
    </row>
    <row r="8416" spans="30:32" x14ac:dyDescent="0.2">
      <c r="AD8416" s="11" t="s">
        <v>14605</v>
      </c>
      <c r="AE8416" s="10" t="s">
        <v>14606</v>
      </c>
      <c r="AF8416" s="10" t="s">
        <v>741</v>
      </c>
    </row>
    <row r="8417" spans="30:32" x14ac:dyDescent="0.2">
      <c r="AD8417" s="11" t="s">
        <v>14607</v>
      </c>
      <c r="AE8417" s="10" t="s">
        <v>14608</v>
      </c>
      <c r="AF8417" s="10" t="s">
        <v>741</v>
      </c>
    </row>
    <row r="8418" spans="30:32" x14ac:dyDescent="0.2">
      <c r="AD8418" s="11" t="s">
        <v>14609</v>
      </c>
      <c r="AE8418" s="10" t="s">
        <v>14610</v>
      </c>
      <c r="AF8418" s="10" t="s">
        <v>741</v>
      </c>
    </row>
    <row r="8419" spans="30:32" x14ac:dyDescent="0.2">
      <c r="AD8419" s="11" t="s">
        <v>14611</v>
      </c>
      <c r="AE8419" s="10" t="s">
        <v>14612</v>
      </c>
      <c r="AF8419" s="10" t="s">
        <v>741</v>
      </c>
    </row>
    <row r="8420" spans="30:32" x14ac:dyDescent="0.2">
      <c r="AD8420" s="11" t="s">
        <v>14613</v>
      </c>
      <c r="AE8420" s="10" t="s">
        <v>14614</v>
      </c>
      <c r="AF8420" s="10" t="s">
        <v>741</v>
      </c>
    </row>
    <row r="8421" spans="30:32" x14ac:dyDescent="0.2">
      <c r="AD8421" s="11" t="s">
        <v>14615</v>
      </c>
      <c r="AE8421" s="10" t="s">
        <v>14616</v>
      </c>
      <c r="AF8421" s="10" t="s">
        <v>741</v>
      </c>
    </row>
    <row r="8422" spans="30:32" x14ac:dyDescent="0.2">
      <c r="AD8422" s="11" t="s">
        <v>14617</v>
      </c>
      <c r="AE8422" s="10" t="s">
        <v>9807</v>
      </c>
      <c r="AF8422" s="10" t="s">
        <v>741</v>
      </c>
    </row>
    <row r="8423" spans="30:32" x14ac:dyDescent="0.2">
      <c r="AD8423" s="11" t="s">
        <v>14618</v>
      </c>
      <c r="AE8423" s="10" t="s">
        <v>10467</v>
      </c>
      <c r="AF8423" s="10" t="s">
        <v>741</v>
      </c>
    </row>
    <row r="8424" spans="30:32" x14ac:dyDescent="0.2">
      <c r="AD8424" s="11" t="s">
        <v>14619</v>
      </c>
      <c r="AE8424" s="10" t="s">
        <v>14620</v>
      </c>
      <c r="AF8424" s="10" t="s">
        <v>741</v>
      </c>
    </row>
    <row r="8425" spans="30:32" x14ac:dyDescent="0.2">
      <c r="AD8425" s="11" t="s">
        <v>14621</v>
      </c>
      <c r="AE8425" s="10" t="s">
        <v>14622</v>
      </c>
      <c r="AF8425" s="10" t="s">
        <v>741</v>
      </c>
    </row>
    <row r="8426" spans="30:32" x14ac:dyDescent="0.2">
      <c r="AD8426" s="11" t="s">
        <v>14623</v>
      </c>
      <c r="AE8426" s="10" t="s">
        <v>14624</v>
      </c>
      <c r="AF8426" s="10" t="s">
        <v>741</v>
      </c>
    </row>
    <row r="8427" spans="30:32" x14ac:dyDescent="0.2">
      <c r="AD8427" s="11" t="s">
        <v>14625</v>
      </c>
      <c r="AE8427" s="10" t="s">
        <v>14626</v>
      </c>
      <c r="AF8427" s="10" t="s">
        <v>741</v>
      </c>
    </row>
    <row r="8428" spans="30:32" x14ac:dyDescent="0.2">
      <c r="AD8428" s="11" t="s">
        <v>14627</v>
      </c>
      <c r="AE8428" s="10" t="s">
        <v>14628</v>
      </c>
      <c r="AF8428" s="10" t="s">
        <v>741</v>
      </c>
    </row>
    <row r="8429" spans="30:32" x14ac:dyDescent="0.2">
      <c r="AD8429" s="11" t="s">
        <v>14629</v>
      </c>
      <c r="AE8429" s="10" t="s">
        <v>14630</v>
      </c>
      <c r="AF8429" s="10" t="s">
        <v>741</v>
      </c>
    </row>
    <row r="8430" spans="30:32" x14ac:dyDescent="0.2">
      <c r="AD8430" s="11" t="s">
        <v>14631</v>
      </c>
      <c r="AE8430" s="10" t="s">
        <v>14632</v>
      </c>
      <c r="AF8430" s="10" t="s">
        <v>741</v>
      </c>
    </row>
    <row r="8431" spans="30:32" x14ac:dyDescent="0.2">
      <c r="AD8431" s="11" t="s">
        <v>14633</v>
      </c>
      <c r="AE8431" s="10" t="s">
        <v>14634</v>
      </c>
      <c r="AF8431" s="10" t="s">
        <v>741</v>
      </c>
    </row>
    <row r="8432" spans="30:32" x14ac:dyDescent="0.2">
      <c r="AD8432" s="11" t="s">
        <v>14635</v>
      </c>
      <c r="AE8432" s="10" t="s">
        <v>14636</v>
      </c>
      <c r="AF8432" s="10" t="s">
        <v>741</v>
      </c>
    </row>
    <row r="8433" spans="30:32" x14ac:dyDescent="0.2">
      <c r="AD8433" s="11" t="s">
        <v>14637</v>
      </c>
      <c r="AE8433" s="10" t="s">
        <v>14638</v>
      </c>
      <c r="AF8433" s="10" t="s">
        <v>741</v>
      </c>
    </row>
    <row r="8434" spans="30:32" x14ac:dyDescent="0.2">
      <c r="AD8434" s="11" t="s">
        <v>14639</v>
      </c>
      <c r="AE8434" s="10" t="s">
        <v>14640</v>
      </c>
      <c r="AF8434" s="10" t="s">
        <v>741</v>
      </c>
    </row>
    <row r="8435" spans="30:32" x14ac:dyDescent="0.2">
      <c r="AD8435" s="11" t="s">
        <v>14641</v>
      </c>
      <c r="AE8435" s="10" t="s">
        <v>14642</v>
      </c>
      <c r="AF8435" s="10" t="s">
        <v>741</v>
      </c>
    </row>
    <row r="8436" spans="30:32" x14ac:dyDescent="0.2">
      <c r="AD8436" s="11" t="s">
        <v>14643</v>
      </c>
      <c r="AE8436" s="10" t="s">
        <v>14644</v>
      </c>
      <c r="AF8436" s="10" t="s">
        <v>741</v>
      </c>
    </row>
    <row r="8437" spans="30:32" x14ac:dyDescent="0.2">
      <c r="AD8437" s="11" t="s">
        <v>14645</v>
      </c>
      <c r="AE8437" s="10" t="s">
        <v>14646</v>
      </c>
      <c r="AF8437" s="10" t="s">
        <v>741</v>
      </c>
    </row>
    <row r="8438" spans="30:32" x14ac:dyDescent="0.2">
      <c r="AD8438" s="11" t="s">
        <v>14647</v>
      </c>
      <c r="AE8438" s="10" t="s">
        <v>14648</v>
      </c>
      <c r="AF8438" s="10" t="s">
        <v>741</v>
      </c>
    </row>
    <row r="8439" spans="30:32" x14ac:dyDescent="0.2">
      <c r="AD8439" s="11" t="s">
        <v>14649</v>
      </c>
      <c r="AE8439" s="10" t="s">
        <v>14650</v>
      </c>
      <c r="AF8439" s="10" t="s">
        <v>741</v>
      </c>
    </row>
    <row r="8440" spans="30:32" x14ac:dyDescent="0.2">
      <c r="AD8440" s="11" t="s">
        <v>14651</v>
      </c>
      <c r="AE8440" s="10" t="s">
        <v>14652</v>
      </c>
      <c r="AF8440" s="10" t="s">
        <v>741</v>
      </c>
    </row>
    <row r="8441" spans="30:32" x14ac:dyDescent="0.2">
      <c r="AD8441" s="11" t="s">
        <v>14653</v>
      </c>
      <c r="AE8441" s="10" t="s">
        <v>14654</v>
      </c>
      <c r="AF8441" s="10" t="s">
        <v>741</v>
      </c>
    </row>
    <row r="8442" spans="30:32" x14ac:dyDescent="0.2">
      <c r="AD8442" s="11" t="s">
        <v>14655</v>
      </c>
      <c r="AE8442" s="10" t="s">
        <v>14656</v>
      </c>
      <c r="AF8442" s="10" t="s">
        <v>741</v>
      </c>
    </row>
    <row r="8443" spans="30:32" x14ac:dyDescent="0.2">
      <c r="AD8443" s="11" t="s">
        <v>14657</v>
      </c>
      <c r="AE8443" s="10" t="s">
        <v>14658</v>
      </c>
      <c r="AF8443" s="10" t="s">
        <v>741</v>
      </c>
    </row>
    <row r="8444" spans="30:32" x14ac:dyDescent="0.2">
      <c r="AD8444" s="11" t="s">
        <v>14659</v>
      </c>
      <c r="AE8444" s="10" t="s">
        <v>14660</v>
      </c>
      <c r="AF8444" s="10" t="s">
        <v>741</v>
      </c>
    </row>
    <row r="8445" spans="30:32" x14ac:dyDescent="0.2">
      <c r="AD8445" s="11" t="s">
        <v>14661</v>
      </c>
      <c r="AE8445" s="10" t="s">
        <v>14662</v>
      </c>
      <c r="AF8445" s="10" t="s">
        <v>741</v>
      </c>
    </row>
    <row r="8446" spans="30:32" x14ac:dyDescent="0.2">
      <c r="AD8446" s="11" t="s">
        <v>14663</v>
      </c>
      <c r="AE8446" s="10" t="s">
        <v>14664</v>
      </c>
      <c r="AF8446" s="10" t="s">
        <v>741</v>
      </c>
    </row>
    <row r="8447" spans="30:32" x14ac:dyDescent="0.2">
      <c r="AD8447" s="11" t="s">
        <v>14665</v>
      </c>
      <c r="AE8447" s="10" t="s">
        <v>14666</v>
      </c>
      <c r="AF8447" s="10" t="s">
        <v>741</v>
      </c>
    </row>
    <row r="8448" spans="30:32" x14ac:dyDescent="0.2">
      <c r="AD8448" s="11" t="s">
        <v>14667</v>
      </c>
      <c r="AE8448" s="10" t="s">
        <v>14668</v>
      </c>
      <c r="AF8448" s="10" t="s">
        <v>741</v>
      </c>
    </row>
    <row r="8449" spans="30:32" x14ac:dyDescent="0.2">
      <c r="AD8449" s="11" t="s">
        <v>14669</v>
      </c>
      <c r="AE8449" s="10" t="s">
        <v>14670</v>
      </c>
      <c r="AF8449" s="10" t="s">
        <v>741</v>
      </c>
    </row>
    <row r="8450" spans="30:32" x14ac:dyDescent="0.2">
      <c r="AD8450" s="11" t="s">
        <v>14671</v>
      </c>
      <c r="AE8450" s="10" t="s">
        <v>14672</v>
      </c>
      <c r="AF8450" s="10" t="s">
        <v>741</v>
      </c>
    </row>
    <row r="8451" spans="30:32" x14ac:dyDescent="0.2">
      <c r="AD8451" s="11" t="s">
        <v>14673</v>
      </c>
      <c r="AE8451" s="10" t="s">
        <v>9306</v>
      </c>
      <c r="AF8451" s="10" t="s">
        <v>741</v>
      </c>
    </row>
    <row r="8452" spans="30:32" x14ac:dyDescent="0.2">
      <c r="AD8452" s="11" t="s">
        <v>14674</v>
      </c>
      <c r="AE8452" s="10" t="s">
        <v>14675</v>
      </c>
      <c r="AF8452" s="10" t="s">
        <v>741</v>
      </c>
    </row>
    <row r="8453" spans="30:32" x14ac:dyDescent="0.2">
      <c r="AD8453" s="11" t="s">
        <v>14676</v>
      </c>
      <c r="AE8453" s="10" t="s">
        <v>14677</v>
      </c>
      <c r="AF8453" s="10" t="s">
        <v>741</v>
      </c>
    </row>
    <row r="8454" spans="30:32" x14ac:dyDescent="0.2">
      <c r="AD8454" s="11" t="s">
        <v>14678</v>
      </c>
      <c r="AE8454" s="10" t="s">
        <v>14679</v>
      </c>
      <c r="AF8454" s="10" t="s">
        <v>741</v>
      </c>
    </row>
    <row r="8455" spans="30:32" x14ac:dyDescent="0.2">
      <c r="AD8455" s="11" t="s">
        <v>14680</v>
      </c>
      <c r="AE8455" s="10" t="s">
        <v>14681</v>
      </c>
      <c r="AF8455" s="10" t="s">
        <v>741</v>
      </c>
    </row>
    <row r="8456" spans="30:32" x14ac:dyDescent="0.2">
      <c r="AD8456" s="11" t="s">
        <v>14682</v>
      </c>
      <c r="AE8456" s="10" t="s">
        <v>14683</v>
      </c>
      <c r="AF8456" s="10" t="s">
        <v>741</v>
      </c>
    </row>
    <row r="8457" spans="30:32" x14ac:dyDescent="0.2">
      <c r="AD8457" s="11" t="s">
        <v>14684</v>
      </c>
      <c r="AE8457" s="10" t="s">
        <v>14685</v>
      </c>
      <c r="AF8457" s="10" t="s">
        <v>741</v>
      </c>
    </row>
    <row r="8458" spans="30:32" x14ac:dyDescent="0.2">
      <c r="AD8458" s="11" t="s">
        <v>14686</v>
      </c>
      <c r="AE8458" s="10" t="s">
        <v>14687</v>
      </c>
      <c r="AF8458" s="10" t="s">
        <v>741</v>
      </c>
    </row>
    <row r="8459" spans="30:32" x14ac:dyDescent="0.2">
      <c r="AD8459" s="11" t="s">
        <v>14688</v>
      </c>
      <c r="AE8459" s="10" t="s">
        <v>9133</v>
      </c>
      <c r="AF8459" s="10" t="s">
        <v>741</v>
      </c>
    </row>
    <row r="8460" spans="30:32" x14ac:dyDescent="0.2">
      <c r="AD8460" s="11" t="s">
        <v>14689</v>
      </c>
      <c r="AE8460" s="10" t="s">
        <v>14690</v>
      </c>
      <c r="AF8460" s="10" t="s">
        <v>741</v>
      </c>
    </row>
    <row r="8461" spans="30:32" x14ac:dyDescent="0.2">
      <c r="AD8461" s="11" t="s">
        <v>14691</v>
      </c>
      <c r="AE8461" s="10" t="s">
        <v>9340</v>
      </c>
      <c r="AF8461" s="10" t="s">
        <v>741</v>
      </c>
    </row>
    <row r="8462" spans="30:32" x14ac:dyDescent="0.2">
      <c r="AD8462" s="11" t="s">
        <v>14692</v>
      </c>
      <c r="AE8462" s="10" t="s">
        <v>14693</v>
      </c>
      <c r="AF8462" s="10" t="s">
        <v>741</v>
      </c>
    </row>
    <row r="8463" spans="30:32" x14ac:dyDescent="0.2">
      <c r="AD8463" s="11" t="s">
        <v>14694</v>
      </c>
      <c r="AE8463" s="10" t="s">
        <v>14695</v>
      </c>
      <c r="AF8463" s="10" t="s">
        <v>741</v>
      </c>
    </row>
    <row r="8464" spans="30:32" x14ac:dyDescent="0.2">
      <c r="AD8464" s="11" t="s">
        <v>14696</v>
      </c>
      <c r="AE8464" s="10" t="s">
        <v>14697</v>
      </c>
      <c r="AF8464" s="10" t="s">
        <v>741</v>
      </c>
    </row>
    <row r="8465" spans="30:32" x14ac:dyDescent="0.2">
      <c r="AD8465" s="11" t="s">
        <v>14698</v>
      </c>
      <c r="AE8465" s="10" t="s">
        <v>14699</v>
      </c>
      <c r="AF8465" s="10" t="s">
        <v>741</v>
      </c>
    </row>
    <row r="8466" spans="30:32" x14ac:dyDescent="0.2">
      <c r="AD8466" s="11" t="s">
        <v>14700</v>
      </c>
      <c r="AE8466" s="10" t="s">
        <v>12065</v>
      </c>
      <c r="AF8466" s="10" t="s">
        <v>741</v>
      </c>
    </row>
    <row r="8467" spans="30:32" x14ac:dyDescent="0.2">
      <c r="AD8467" s="11" t="s">
        <v>14701</v>
      </c>
      <c r="AE8467" s="10" t="s">
        <v>14702</v>
      </c>
      <c r="AF8467" s="10" t="s">
        <v>741</v>
      </c>
    </row>
    <row r="8468" spans="30:32" x14ac:dyDescent="0.2">
      <c r="AD8468" s="11" t="s">
        <v>14703</v>
      </c>
      <c r="AE8468" s="10" t="s">
        <v>2332</v>
      </c>
      <c r="AF8468" s="10" t="s">
        <v>741</v>
      </c>
    </row>
    <row r="8469" spans="30:32" x14ac:dyDescent="0.2">
      <c r="AD8469" s="11" t="s">
        <v>14704</v>
      </c>
      <c r="AE8469" s="10" t="s">
        <v>14705</v>
      </c>
      <c r="AF8469" s="10" t="s">
        <v>741</v>
      </c>
    </row>
    <row r="8470" spans="30:32" x14ac:dyDescent="0.2">
      <c r="AD8470" s="11" t="s">
        <v>14706</v>
      </c>
      <c r="AE8470" s="10" t="s">
        <v>14707</v>
      </c>
      <c r="AF8470" s="10" t="s">
        <v>741</v>
      </c>
    </row>
    <row r="8471" spans="30:32" x14ac:dyDescent="0.2">
      <c r="AD8471" s="11" t="s">
        <v>14708</v>
      </c>
      <c r="AE8471" s="10" t="s">
        <v>14709</v>
      </c>
      <c r="AF8471" s="10" t="s">
        <v>741</v>
      </c>
    </row>
    <row r="8472" spans="30:32" x14ac:dyDescent="0.2">
      <c r="AD8472" s="11" t="s">
        <v>14710</v>
      </c>
      <c r="AE8472" s="10" t="s">
        <v>1767</v>
      </c>
      <c r="AF8472" s="10" t="s">
        <v>741</v>
      </c>
    </row>
    <row r="8473" spans="30:32" x14ac:dyDescent="0.2">
      <c r="AD8473" s="11" t="s">
        <v>14711</v>
      </c>
      <c r="AE8473" s="10" t="s">
        <v>14712</v>
      </c>
      <c r="AF8473" s="10" t="s">
        <v>741</v>
      </c>
    </row>
    <row r="8474" spans="30:32" x14ac:dyDescent="0.2">
      <c r="AD8474" s="11" t="s">
        <v>14713</v>
      </c>
      <c r="AE8474" s="10" t="s">
        <v>14714</v>
      </c>
      <c r="AF8474" s="10" t="s">
        <v>741</v>
      </c>
    </row>
    <row r="8475" spans="30:32" x14ac:dyDescent="0.2">
      <c r="AD8475" s="11" t="s">
        <v>14715</v>
      </c>
      <c r="AE8475" s="10" t="s">
        <v>14716</v>
      </c>
      <c r="AF8475" s="10" t="s">
        <v>741</v>
      </c>
    </row>
    <row r="8476" spans="30:32" x14ac:dyDescent="0.2">
      <c r="AD8476" s="11" t="s">
        <v>14717</v>
      </c>
      <c r="AE8476" s="10" t="s">
        <v>14718</v>
      </c>
      <c r="AF8476" s="10" t="s">
        <v>741</v>
      </c>
    </row>
    <row r="8477" spans="30:32" x14ac:dyDescent="0.2">
      <c r="AD8477" s="11" t="s">
        <v>14719</v>
      </c>
      <c r="AE8477" s="10" t="s">
        <v>14720</v>
      </c>
      <c r="AF8477" s="10" t="s">
        <v>741</v>
      </c>
    </row>
    <row r="8478" spans="30:32" x14ac:dyDescent="0.2">
      <c r="AD8478" s="11" t="s">
        <v>14721</v>
      </c>
      <c r="AE8478" s="10" t="s">
        <v>14722</v>
      </c>
      <c r="AF8478" s="10" t="s">
        <v>741</v>
      </c>
    </row>
    <row r="8479" spans="30:32" x14ac:dyDescent="0.2">
      <c r="AD8479" s="11" t="s">
        <v>14723</v>
      </c>
      <c r="AE8479" s="10" t="s">
        <v>14724</v>
      </c>
      <c r="AF8479" s="10" t="s">
        <v>741</v>
      </c>
    </row>
    <row r="8480" spans="30:32" x14ac:dyDescent="0.2">
      <c r="AD8480" s="11" t="s">
        <v>14725</v>
      </c>
      <c r="AE8480" s="10" t="s">
        <v>14726</v>
      </c>
      <c r="AF8480" s="10" t="s">
        <v>741</v>
      </c>
    </row>
    <row r="8481" spans="30:32" x14ac:dyDescent="0.2">
      <c r="AD8481" s="11" t="s">
        <v>14727</v>
      </c>
      <c r="AE8481" s="10" t="s">
        <v>14728</v>
      </c>
      <c r="AF8481" s="10" t="s">
        <v>741</v>
      </c>
    </row>
    <row r="8482" spans="30:32" x14ac:dyDescent="0.2">
      <c r="AD8482" s="11" t="s">
        <v>14729</v>
      </c>
      <c r="AE8482" s="10" t="s">
        <v>14730</v>
      </c>
      <c r="AF8482" s="10" t="s">
        <v>741</v>
      </c>
    </row>
    <row r="8483" spans="30:32" x14ac:dyDescent="0.2">
      <c r="AD8483" s="11" t="s">
        <v>14731</v>
      </c>
      <c r="AE8483" s="10" t="s">
        <v>14732</v>
      </c>
      <c r="AF8483" s="10" t="s">
        <v>741</v>
      </c>
    </row>
    <row r="8484" spans="30:32" x14ac:dyDescent="0.2">
      <c r="AD8484" s="11" t="s">
        <v>14733</v>
      </c>
      <c r="AE8484" s="10" t="s">
        <v>12098</v>
      </c>
      <c r="AF8484" s="10" t="s">
        <v>741</v>
      </c>
    </row>
    <row r="8485" spans="30:32" x14ac:dyDescent="0.2">
      <c r="AD8485" s="11" t="s">
        <v>14734</v>
      </c>
      <c r="AE8485" s="10" t="s">
        <v>14735</v>
      </c>
      <c r="AF8485" s="10" t="s">
        <v>741</v>
      </c>
    </row>
    <row r="8486" spans="30:32" x14ac:dyDescent="0.2">
      <c r="AD8486" s="11" t="s">
        <v>14736</v>
      </c>
      <c r="AE8486" s="10" t="s">
        <v>14737</v>
      </c>
      <c r="AF8486" s="10" t="s">
        <v>741</v>
      </c>
    </row>
    <row r="8487" spans="30:32" x14ac:dyDescent="0.2">
      <c r="AD8487" s="11" t="s">
        <v>14738</v>
      </c>
      <c r="AE8487" s="10" t="s">
        <v>14739</v>
      </c>
      <c r="AF8487" s="10" t="s">
        <v>741</v>
      </c>
    </row>
    <row r="8488" spans="30:32" x14ac:dyDescent="0.2">
      <c r="AD8488" s="11" t="s">
        <v>14740</v>
      </c>
      <c r="AE8488" s="10" t="s">
        <v>14741</v>
      </c>
      <c r="AF8488" s="10" t="s">
        <v>741</v>
      </c>
    </row>
    <row r="8489" spans="30:32" x14ac:dyDescent="0.2">
      <c r="AD8489" s="11" t="s">
        <v>14742</v>
      </c>
      <c r="AE8489" s="10" t="s">
        <v>14743</v>
      </c>
      <c r="AF8489" s="10" t="s">
        <v>741</v>
      </c>
    </row>
    <row r="8490" spans="30:32" x14ac:dyDescent="0.2">
      <c r="AD8490" s="11" t="s">
        <v>14744</v>
      </c>
      <c r="AE8490" s="10" t="s">
        <v>14745</v>
      </c>
      <c r="AF8490" s="10" t="s">
        <v>741</v>
      </c>
    </row>
    <row r="8491" spans="30:32" x14ac:dyDescent="0.2">
      <c r="AD8491" s="11" t="s">
        <v>14746</v>
      </c>
      <c r="AE8491" s="10" t="s">
        <v>14747</v>
      </c>
      <c r="AF8491" s="10" t="s">
        <v>741</v>
      </c>
    </row>
    <row r="8492" spans="30:32" x14ac:dyDescent="0.2">
      <c r="AD8492" s="11" t="s">
        <v>14748</v>
      </c>
      <c r="AE8492" s="10" t="s">
        <v>14749</v>
      </c>
      <c r="AF8492" s="10" t="s">
        <v>741</v>
      </c>
    </row>
    <row r="8493" spans="30:32" x14ac:dyDescent="0.2">
      <c r="AD8493" s="11" t="s">
        <v>14750</v>
      </c>
      <c r="AE8493" s="10" t="s">
        <v>14751</v>
      </c>
      <c r="AF8493" s="10" t="s">
        <v>741</v>
      </c>
    </row>
    <row r="8494" spans="30:32" x14ac:dyDescent="0.2">
      <c r="AD8494" s="11" t="s">
        <v>14752</v>
      </c>
      <c r="AE8494" s="10" t="s">
        <v>14753</v>
      </c>
      <c r="AF8494" s="10" t="s">
        <v>741</v>
      </c>
    </row>
    <row r="8495" spans="30:32" x14ac:dyDescent="0.2">
      <c r="AD8495" s="11" t="s">
        <v>14754</v>
      </c>
      <c r="AE8495" s="10" t="s">
        <v>14755</v>
      </c>
      <c r="AF8495" s="10" t="s">
        <v>741</v>
      </c>
    </row>
    <row r="8496" spans="30:32" x14ac:dyDescent="0.2">
      <c r="AD8496" s="11" t="s">
        <v>14756</v>
      </c>
      <c r="AE8496" s="10" t="s">
        <v>2376</v>
      </c>
      <c r="AF8496" s="10" t="s">
        <v>741</v>
      </c>
    </row>
    <row r="8497" spans="30:32" x14ac:dyDescent="0.2">
      <c r="AD8497" s="11" t="s">
        <v>14757</v>
      </c>
      <c r="AE8497" s="10" t="s">
        <v>14758</v>
      </c>
      <c r="AF8497" s="10" t="s">
        <v>741</v>
      </c>
    </row>
    <row r="8498" spans="30:32" x14ac:dyDescent="0.2">
      <c r="AD8498" s="11" t="s">
        <v>14759</v>
      </c>
      <c r="AE8498" s="10" t="s">
        <v>7608</v>
      </c>
      <c r="AF8498" s="10" t="s">
        <v>741</v>
      </c>
    </row>
    <row r="8499" spans="30:32" x14ac:dyDescent="0.2">
      <c r="AD8499" s="11" t="s">
        <v>14760</v>
      </c>
      <c r="AE8499" s="10" t="s">
        <v>10597</v>
      </c>
      <c r="AF8499" s="10" t="s">
        <v>741</v>
      </c>
    </row>
    <row r="8500" spans="30:32" x14ac:dyDescent="0.2">
      <c r="AD8500" s="11" t="s">
        <v>14761</v>
      </c>
      <c r="AE8500" s="10" t="s">
        <v>14762</v>
      </c>
      <c r="AF8500" s="10" t="s">
        <v>741</v>
      </c>
    </row>
    <row r="8501" spans="30:32" x14ac:dyDescent="0.2">
      <c r="AD8501" s="11" t="s">
        <v>14763</v>
      </c>
      <c r="AE8501" s="10" t="s">
        <v>14764</v>
      </c>
      <c r="AF8501" s="10" t="s">
        <v>741</v>
      </c>
    </row>
    <row r="8502" spans="30:32" x14ac:dyDescent="0.2">
      <c r="AD8502" s="11" t="s">
        <v>14765</v>
      </c>
      <c r="AE8502" s="10" t="s">
        <v>14766</v>
      </c>
      <c r="AF8502" s="10" t="s">
        <v>741</v>
      </c>
    </row>
    <row r="8503" spans="30:32" x14ac:dyDescent="0.2">
      <c r="AD8503" s="11" t="s">
        <v>14767</v>
      </c>
      <c r="AE8503" s="10" t="s">
        <v>7626</v>
      </c>
      <c r="AF8503" s="10" t="s">
        <v>741</v>
      </c>
    </row>
    <row r="8504" spans="30:32" x14ac:dyDescent="0.2">
      <c r="AD8504" s="11" t="s">
        <v>14768</v>
      </c>
      <c r="AE8504" s="10" t="s">
        <v>7626</v>
      </c>
      <c r="AF8504" s="10" t="s">
        <v>741</v>
      </c>
    </row>
    <row r="8505" spans="30:32" x14ac:dyDescent="0.2">
      <c r="AD8505" s="11" t="s">
        <v>14769</v>
      </c>
      <c r="AE8505" s="10" t="s">
        <v>7626</v>
      </c>
      <c r="AF8505" s="10" t="s">
        <v>741</v>
      </c>
    </row>
    <row r="8506" spans="30:32" x14ac:dyDescent="0.2">
      <c r="AD8506" s="11" t="s">
        <v>14770</v>
      </c>
      <c r="AE8506" s="10" t="s">
        <v>7626</v>
      </c>
      <c r="AF8506" s="10" t="s">
        <v>741</v>
      </c>
    </row>
    <row r="8507" spans="30:32" x14ac:dyDescent="0.2">
      <c r="AD8507" s="11" t="s">
        <v>14771</v>
      </c>
      <c r="AE8507" s="10" t="s">
        <v>7626</v>
      </c>
      <c r="AF8507" s="10" t="s">
        <v>741</v>
      </c>
    </row>
    <row r="8508" spans="30:32" x14ac:dyDescent="0.2">
      <c r="AD8508" s="11" t="s">
        <v>14772</v>
      </c>
      <c r="AE8508" s="10" t="s">
        <v>14773</v>
      </c>
      <c r="AF8508" s="10" t="s">
        <v>741</v>
      </c>
    </row>
    <row r="8509" spans="30:32" x14ac:dyDescent="0.2">
      <c r="AD8509" s="11" t="s">
        <v>14774</v>
      </c>
      <c r="AE8509" s="10" t="s">
        <v>10625</v>
      </c>
      <c r="AF8509" s="10" t="s">
        <v>741</v>
      </c>
    </row>
    <row r="8510" spans="30:32" x14ac:dyDescent="0.2">
      <c r="AD8510" s="11" t="s">
        <v>14775</v>
      </c>
      <c r="AE8510" s="10" t="s">
        <v>14776</v>
      </c>
      <c r="AF8510" s="10" t="s">
        <v>741</v>
      </c>
    </row>
    <row r="8511" spans="30:32" x14ac:dyDescent="0.2">
      <c r="AD8511" s="11" t="s">
        <v>14777</v>
      </c>
      <c r="AE8511" s="10" t="s">
        <v>14778</v>
      </c>
      <c r="AF8511" s="10" t="s">
        <v>741</v>
      </c>
    </row>
    <row r="8512" spans="30:32" x14ac:dyDescent="0.2">
      <c r="AD8512" s="11" t="s">
        <v>14779</v>
      </c>
      <c r="AE8512" s="10" t="s">
        <v>14780</v>
      </c>
      <c r="AF8512" s="10" t="s">
        <v>741</v>
      </c>
    </row>
    <row r="8513" spans="30:32" x14ac:dyDescent="0.2">
      <c r="AD8513" s="11" t="s">
        <v>14781</v>
      </c>
      <c r="AE8513" s="10" t="s">
        <v>14782</v>
      </c>
      <c r="AF8513" s="10" t="s">
        <v>741</v>
      </c>
    </row>
    <row r="8514" spans="30:32" x14ac:dyDescent="0.2">
      <c r="AD8514" s="11" t="s">
        <v>14783</v>
      </c>
      <c r="AE8514" s="10" t="s">
        <v>14784</v>
      </c>
      <c r="AF8514" s="10" t="s">
        <v>741</v>
      </c>
    </row>
    <row r="8515" spans="30:32" x14ac:dyDescent="0.2">
      <c r="AD8515" s="11" t="s">
        <v>14785</v>
      </c>
      <c r="AE8515" s="10" t="s">
        <v>14786</v>
      </c>
      <c r="AF8515" s="10" t="s">
        <v>741</v>
      </c>
    </row>
    <row r="8516" spans="30:32" x14ac:dyDescent="0.2">
      <c r="AD8516" s="11" t="s">
        <v>14787</v>
      </c>
      <c r="AE8516" s="10" t="s">
        <v>14788</v>
      </c>
      <c r="AF8516" s="10" t="s">
        <v>741</v>
      </c>
    </row>
    <row r="8517" spans="30:32" x14ac:dyDescent="0.2">
      <c r="AD8517" s="11" t="s">
        <v>14789</v>
      </c>
      <c r="AE8517" s="10" t="s">
        <v>14790</v>
      </c>
      <c r="AF8517" s="10" t="s">
        <v>741</v>
      </c>
    </row>
    <row r="8518" spans="30:32" x14ac:dyDescent="0.2">
      <c r="AD8518" s="11" t="s">
        <v>14791</v>
      </c>
      <c r="AE8518" s="10" t="s">
        <v>14792</v>
      </c>
      <c r="AF8518" s="10" t="s">
        <v>741</v>
      </c>
    </row>
    <row r="8519" spans="30:32" x14ac:dyDescent="0.2">
      <c r="AD8519" s="11" t="s">
        <v>14793</v>
      </c>
      <c r="AE8519" s="10" t="s">
        <v>14794</v>
      </c>
      <c r="AF8519" s="10" t="s">
        <v>741</v>
      </c>
    </row>
    <row r="8520" spans="30:32" x14ac:dyDescent="0.2">
      <c r="AD8520" s="11" t="s">
        <v>14795</v>
      </c>
      <c r="AE8520" s="10" t="s">
        <v>14796</v>
      </c>
      <c r="AF8520" s="10" t="s">
        <v>741</v>
      </c>
    </row>
    <row r="8521" spans="30:32" x14ac:dyDescent="0.2">
      <c r="AD8521" s="11" t="s">
        <v>14797</v>
      </c>
      <c r="AE8521" s="10" t="s">
        <v>14798</v>
      </c>
      <c r="AF8521" s="10" t="s">
        <v>741</v>
      </c>
    </row>
    <row r="8522" spans="30:32" x14ac:dyDescent="0.2">
      <c r="AD8522" s="11" t="s">
        <v>14799</v>
      </c>
      <c r="AE8522" s="10" t="s">
        <v>14800</v>
      </c>
      <c r="AF8522" s="10" t="s">
        <v>741</v>
      </c>
    </row>
    <row r="8523" spans="30:32" x14ac:dyDescent="0.2">
      <c r="AD8523" s="11" t="s">
        <v>14801</v>
      </c>
      <c r="AE8523" s="10" t="s">
        <v>14802</v>
      </c>
      <c r="AF8523" s="10" t="s">
        <v>741</v>
      </c>
    </row>
    <row r="8524" spans="30:32" x14ac:dyDescent="0.2">
      <c r="AD8524" s="11" t="s">
        <v>14803</v>
      </c>
      <c r="AE8524" s="10" t="s">
        <v>14804</v>
      </c>
      <c r="AF8524" s="10" t="s">
        <v>741</v>
      </c>
    </row>
    <row r="8525" spans="30:32" x14ac:dyDescent="0.2">
      <c r="AD8525" s="11" t="s">
        <v>14805</v>
      </c>
      <c r="AE8525" s="10" t="s">
        <v>14806</v>
      </c>
      <c r="AF8525" s="10" t="s">
        <v>741</v>
      </c>
    </row>
    <row r="8526" spans="30:32" x14ac:dyDescent="0.2">
      <c r="AD8526" s="11" t="s">
        <v>14807</v>
      </c>
      <c r="AE8526" s="10" t="s">
        <v>10646</v>
      </c>
      <c r="AF8526" s="10" t="s">
        <v>741</v>
      </c>
    </row>
    <row r="8527" spans="30:32" x14ac:dyDescent="0.2">
      <c r="AD8527" s="11" t="s">
        <v>14808</v>
      </c>
      <c r="AE8527" s="10" t="s">
        <v>12200</v>
      </c>
      <c r="AF8527" s="10" t="s">
        <v>741</v>
      </c>
    </row>
    <row r="8528" spans="30:32" x14ac:dyDescent="0.2">
      <c r="AD8528" s="11" t="s">
        <v>14809</v>
      </c>
      <c r="AE8528" s="10" t="s">
        <v>14810</v>
      </c>
      <c r="AF8528" s="10" t="s">
        <v>741</v>
      </c>
    </row>
    <row r="8529" spans="30:32" x14ac:dyDescent="0.2">
      <c r="AD8529" s="11" t="s">
        <v>14811</v>
      </c>
      <c r="AE8529" s="10" t="s">
        <v>1204</v>
      </c>
      <c r="AF8529" s="10" t="s">
        <v>741</v>
      </c>
    </row>
    <row r="8530" spans="30:32" x14ac:dyDescent="0.2">
      <c r="AD8530" s="11" t="s">
        <v>14812</v>
      </c>
      <c r="AE8530" s="10" t="s">
        <v>5992</v>
      </c>
      <c r="AF8530" s="10" t="s">
        <v>741</v>
      </c>
    </row>
    <row r="8531" spans="30:32" x14ac:dyDescent="0.2">
      <c r="AD8531" s="11" t="s">
        <v>14813</v>
      </c>
      <c r="AE8531" s="10" t="s">
        <v>1142</v>
      </c>
      <c r="AF8531" s="10" t="s">
        <v>741</v>
      </c>
    </row>
    <row r="8532" spans="30:32" x14ac:dyDescent="0.2">
      <c r="AD8532" s="11" t="s">
        <v>14814</v>
      </c>
      <c r="AE8532" s="10" t="s">
        <v>14815</v>
      </c>
      <c r="AF8532" s="10" t="s">
        <v>741</v>
      </c>
    </row>
    <row r="8533" spans="30:32" x14ac:dyDescent="0.2">
      <c r="AD8533" s="11" t="s">
        <v>14816</v>
      </c>
      <c r="AE8533" s="10" t="s">
        <v>14817</v>
      </c>
      <c r="AF8533" s="10" t="s">
        <v>741</v>
      </c>
    </row>
    <row r="8534" spans="30:32" x14ac:dyDescent="0.2">
      <c r="AD8534" s="11" t="s">
        <v>14818</v>
      </c>
      <c r="AE8534" s="10" t="s">
        <v>14817</v>
      </c>
      <c r="AF8534" s="10" t="s">
        <v>741</v>
      </c>
    </row>
    <row r="8535" spans="30:32" x14ac:dyDescent="0.2">
      <c r="AD8535" s="11" t="s">
        <v>14819</v>
      </c>
      <c r="AE8535" s="10" t="s">
        <v>14817</v>
      </c>
      <c r="AF8535" s="10" t="s">
        <v>741</v>
      </c>
    </row>
    <row r="8536" spans="30:32" x14ac:dyDescent="0.2">
      <c r="AD8536" s="11" t="s">
        <v>14820</v>
      </c>
      <c r="AE8536" s="10" t="s">
        <v>14821</v>
      </c>
      <c r="AF8536" s="10" t="s">
        <v>741</v>
      </c>
    </row>
    <row r="8537" spans="30:32" x14ac:dyDescent="0.2">
      <c r="AD8537" s="11" t="s">
        <v>14822</v>
      </c>
      <c r="AE8537" s="10" t="s">
        <v>14823</v>
      </c>
      <c r="AF8537" s="10" t="s">
        <v>741</v>
      </c>
    </row>
    <row r="8538" spans="30:32" x14ac:dyDescent="0.2">
      <c r="AD8538" s="11" t="s">
        <v>14824</v>
      </c>
      <c r="AE8538" s="10" t="s">
        <v>14825</v>
      </c>
      <c r="AF8538" s="10" t="s">
        <v>741</v>
      </c>
    </row>
    <row r="8539" spans="30:32" x14ac:dyDescent="0.2">
      <c r="AD8539" s="11" t="s">
        <v>14826</v>
      </c>
      <c r="AE8539" s="10" t="s">
        <v>3569</v>
      </c>
      <c r="AF8539" s="10" t="s">
        <v>741</v>
      </c>
    </row>
    <row r="8540" spans="30:32" x14ac:dyDescent="0.2">
      <c r="AD8540" s="11" t="s">
        <v>14827</v>
      </c>
      <c r="AE8540" s="10" t="s">
        <v>6009</v>
      </c>
      <c r="AF8540" s="10" t="s">
        <v>741</v>
      </c>
    </row>
    <row r="8541" spans="30:32" x14ac:dyDescent="0.2">
      <c r="AD8541" s="11" t="s">
        <v>14828</v>
      </c>
      <c r="AE8541" s="10" t="s">
        <v>14829</v>
      </c>
      <c r="AF8541" s="10" t="s">
        <v>741</v>
      </c>
    </row>
    <row r="8542" spans="30:32" x14ac:dyDescent="0.2">
      <c r="AD8542" s="11" t="s">
        <v>14830</v>
      </c>
      <c r="AE8542" s="10" t="s">
        <v>14831</v>
      </c>
      <c r="AF8542" s="10" t="s">
        <v>741</v>
      </c>
    </row>
    <row r="8543" spans="30:32" x14ac:dyDescent="0.2">
      <c r="AD8543" s="11" t="s">
        <v>14832</v>
      </c>
      <c r="AE8543" s="10" t="s">
        <v>12245</v>
      </c>
      <c r="AF8543" s="10" t="s">
        <v>741</v>
      </c>
    </row>
    <row r="8544" spans="30:32" x14ac:dyDescent="0.2">
      <c r="AD8544" s="11" t="s">
        <v>14833</v>
      </c>
      <c r="AE8544" s="10" t="s">
        <v>12245</v>
      </c>
      <c r="AF8544" s="10" t="s">
        <v>741</v>
      </c>
    </row>
    <row r="8545" spans="30:32" x14ac:dyDescent="0.2">
      <c r="AD8545" s="11" t="s">
        <v>14834</v>
      </c>
      <c r="AE8545" s="10" t="s">
        <v>12245</v>
      </c>
      <c r="AF8545" s="10" t="s">
        <v>741</v>
      </c>
    </row>
    <row r="8546" spans="30:32" x14ac:dyDescent="0.2">
      <c r="AD8546" s="11" t="s">
        <v>14835</v>
      </c>
      <c r="AE8546" s="10" t="s">
        <v>12245</v>
      </c>
      <c r="AF8546" s="10" t="s">
        <v>741</v>
      </c>
    </row>
    <row r="8547" spans="30:32" x14ac:dyDescent="0.2">
      <c r="AD8547" s="11" t="s">
        <v>14836</v>
      </c>
      <c r="AE8547" s="10" t="s">
        <v>12245</v>
      </c>
      <c r="AF8547" s="10" t="s">
        <v>741</v>
      </c>
    </row>
    <row r="8548" spans="30:32" x14ac:dyDescent="0.2">
      <c r="AD8548" s="11" t="s">
        <v>14837</v>
      </c>
      <c r="AE8548" s="10" t="s">
        <v>12245</v>
      </c>
      <c r="AF8548" s="10" t="s">
        <v>741</v>
      </c>
    </row>
    <row r="8549" spans="30:32" x14ac:dyDescent="0.2">
      <c r="AD8549" s="11" t="s">
        <v>14838</v>
      </c>
      <c r="AE8549" s="10" t="s">
        <v>12245</v>
      </c>
      <c r="AF8549" s="10" t="s">
        <v>741</v>
      </c>
    </row>
    <row r="8550" spans="30:32" x14ac:dyDescent="0.2">
      <c r="AD8550" s="11" t="s">
        <v>14839</v>
      </c>
      <c r="AE8550" s="10" t="s">
        <v>14840</v>
      </c>
      <c r="AF8550" s="10" t="s">
        <v>741</v>
      </c>
    </row>
    <row r="8551" spans="30:32" x14ac:dyDescent="0.2">
      <c r="AD8551" s="11" t="s">
        <v>14841</v>
      </c>
      <c r="AE8551" s="10" t="s">
        <v>14842</v>
      </c>
      <c r="AF8551" s="10" t="s">
        <v>741</v>
      </c>
    </row>
    <row r="8552" spans="30:32" x14ac:dyDescent="0.2">
      <c r="AD8552" s="11" t="s">
        <v>14843</v>
      </c>
      <c r="AE8552" s="10" t="s">
        <v>14844</v>
      </c>
      <c r="AF8552" s="10" t="s">
        <v>741</v>
      </c>
    </row>
    <row r="8553" spans="30:32" x14ac:dyDescent="0.2">
      <c r="AD8553" s="11" t="s">
        <v>14845</v>
      </c>
      <c r="AE8553" s="10" t="s">
        <v>14846</v>
      </c>
      <c r="AF8553" s="10" t="s">
        <v>741</v>
      </c>
    </row>
    <row r="8554" spans="30:32" x14ac:dyDescent="0.2">
      <c r="AD8554" s="11" t="s">
        <v>14847</v>
      </c>
      <c r="AE8554" s="10" t="s">
        <v>14848</v>
      </c>
      <c r="AF8554" s="10" t="s">
        <v>741</v>
      </c>
    </row>
    <row r="8555" spans="30:32" x14ac:dyDescent="0.2">
      <c r="AD8555" s="11" t="s">
        <v>14849</v>
      </c>
      <c r="AE8555" s="10" t="s">
        <v>14850</v>
      </c>
      <c r="AF8555" s="10" t="s">
        <v>741</v>
      </c>
    </row>
    <row r="8556" spans="30:32" x14ac:dyDescent="0.2">
      <c r="AD8556" s="11" t="s">
        <v>14851</v>
      </c>
      <c r="AE8556" s="10" t="s">
        <v>14852</v>
      </c>
      <c r="AF8556" s="10" t="s">
        <v>741</v>
      </c>
    </row>
    <row r="8557" spans="30:32" x14ac:dyDescent="0.2">
      <c r="AD8557" s="11" t="s">
        <v>14853</v>
      </c>
      <c r="AE8557" s="10" t="s">
        <v>14854</v>
      </c>
      <c r="AF8557" s="10" t="s">
        <v>741</v>
      </c>
    </row>
    <row r="8558" spans="30:32" x14ac:dyDescent="0.2">
      <c r="AD8558" s="11" t="s">
        <v>14855</v>
      </c>
      <c r="AE8558" s="10" t="s">
        <v>14856</v>
      </c>
      <c r="AF8558" s="10" t="s">
        <v>741</v>
      </c>
    </row>
    <row r="8559" spans="30:32" x14ac:dyDescent="0.2">
      <c r="AD8559" s="11" t="s">
        <v>14857</v>
      </c>
      <c r="AE8559" s="10" t="s">
        <v>14858</v>
      </c>
      <c r="AF8559" s="10" t="s">
        <v>741</v>
      </c>
    </row>
    <row r="8560" spans="30:32" x14ac:dyDescent="0.2">
      <c r="AD8560" s="11" t="s">
        <v>14859</v>
      </c>
      <c r="AE8560" s="10" t="s">
        <v>14860</v>
      </c>
      <c r="AF8560" s="10" t="s">
        <v>741</v>
      </c>
    </row>
    <row r="8561" spans="30:32" x14ac:dyDescent="0.2">
      <c r="AD8561" s="11" t="s">
        <v>14861</v>
      </c>
      <c r="AE8561" s="10" t="s">
        <v>14862</v>
      </c>
      <c r="AF8561" s="10" t="s">
        <v>741</v>
      </c>
    </row>
    <row r="8562" spans="30:32" x14ac:dyDescent="0.2">
      <c r="AD8562" s="11" t="s">
        <v>14863</v>
      </c>
      <c r="AE8562" s="10" t="s">
        <v>14864</v>
      </c>
      <c r="AF8562" s="10" t="s">
        <v>741</v>
      </c>
    </row>
    <row r="8563" spans="30:32" x14ac:dyDescent="0.2">
      <c r="AD8563" s="11" t="s">
        <v>14865</v>
      </c>
      <c r="AE8563" s="10" t="s">
        <v>14866</v>
      </c>
      <c r="AF8563" s="10" t="s">
        <v>741</v>
      </c>
    </row>
    <row r="8564" spans="30:32" x14ac:dyDescent="0.2">
      <c r="AD8564" s="11" t="s">
        <v>14867</v>
      </c>
      <c r="AE8564" s="10" t="s">
        <v>4125</v>
      </c>
      <c r="AF8564" s="10" t="s">
        <v>741</v>
      </c>
    </row>
    <row r="8565" spans="30:32" x14ac:dyDescent="0.2">
      <c r="AD8565" s="11" t="s">
        <v>14868</v>
      </c>
      <c r="AE8565" s="10" t="s">
        <v>14869</v>
      </c>
      <c r="AF8565" s="10" t="s">
        <v>741</v>
      </c>
    </row>
    <row r="8566" spans="30:32" x14ac:dyDescent="0.2">
      <c r="AD8566" s="11" t="s">
        <v>14870</v>
      </c>
      <c r="AE8566" s="10" t="s">
        <v>3843</v>
      </c>
      <c r="AF8566" s="10" t="s">
        <v>741</v>
      </c>
    </row>
    <row r="8567" spans="30:32" x14ac:dyDescent="0.2">
      <c r="AD8567" s="11" t="s">
        <v>14871</v>
      </c>
      <c r="AE8567" s="10" t="s">
        <v>14872</v>
      </c>
      <c r="AF8567" s="10" t="s">
        <v>741</v>
      </c>
    </row>
    <row r="8568" spans="30:32" x14ac:dyDescent="0.2">
      <c r="AD8568" s="11" t="s">
        <v>14873</v>
      </c>
      <c r="AE8568" s="10" t="s">
        <v>14874</v>
      </c>
      <c r="AF8568" s="10" t="s">
        <v>741</v>
      </c>
    </row>
    <row r="8569" spans="30:32" x14ac:dyDescent="0.2">
      <c r="AD8569" s="11" t="s">
        <v>14875</v>
      </c>
      <c r="AE8569" s="10" t="s">
        <v>14876</v>
      </c>
      <c r="AF8569" s="10" t="s">
        <v>741</v>
      </c>
    </row>
    <row r="8570" spans="30:32" x14ac:dyDescent="0.2">
      <c r="AD8570" s="11" t="s">
        <v>14877</v>
      </c>
      <c r="AE8570" s="10" t="s">
        <v>14878</v>
      </c>
      <c r="AF8570" s="10" t="s">
        <v>741</v>
      </c>
    </row>
    <row r="8571" spans="30:32" x14ac:dyDescent="0.2">
      <c r="AD8571" s="11" t="s">
        <v>14879</v>
      </c>
      <c r="AE8571" s="10" t="s">
        <v>13681</v>
      </c>
      <c r="AF8571" s="10" t="s">
        <v>741</v>
      </c>
    </row>
    <row r="8572" spans="30:32" x14ac:dyDescent="0.2">
      <c r="AD8572" s="11" t="s">
        <v>14880</v>
      </c>
      <c r="AE8572" s="10" t="s">
        <v>12311</v>
      </c>
      <c r="AF8572" s="10" t="s">
        <v>741</v>
      </c>
    </row>
    <row r="8573" spans="30:32" x14ac:dyDescent="0.2">
      <c r="AD8573" s="11" t="s">
        <v>14881</v>
      </c>
      <c r="AE8573" s="10" t="s">
        <v>14882</v>
      </c>
      <c r="AF8573" s="10" t="s">
        <v>741</v>
      </c>
    </row>
    <row r="8574" spans="30:32" x14ac:dyDescent="0.2">
      <c r="AD8574" s="11" t="s">
        <v>14883</v>
      </c>
      <c r="AE8574" s="10" t="s">
        <v>14884</v>
      </c>
      <c r="AF8574" s="10" t="s">
        <v>741</v>
      </c>
    </row>
    <row r="8575" spans="30:32" x14ac:dyDescent="0.2">
      <c r="AD8575" s="11" t="s">
        <v>14885</v>
      </c>
      <c r="AE8575" s="10" t="s">
        <v>3594</v>
      </c>
      <c r="AF8575" s="10" t="s">
        <v>741</v>
      </c>
    </row>
    <row r="8576" spans="30:32" x14ac:dyDescent="0.2">
      <c r="AD8576" s="11" t="s">
        <v>14886</v>
      </c>
      <c r="AE8576" s="10" t="s">
        <v>14887</v>
      </c>
      <c r="AF8576" s="10" t="s">
        <v>741</v>
      </c>
    </row>
    <row r="8577" spans="30:32" x14ac:dyDescent="0.2">
      <c r="AD8577" s="11" t="s">
        <v>14888</v>
      </c>
      <c r="AE8577" s="10" t="s">
        <v>14889</v>
      </c>
      <c r="AF8577" s="10" t="s">
        <v>741</v>
      </c>
    </row>
    <row r="8578" spans="30:32" x14ac:dyDescent="0.2">
      <c r="AD8578" s="11" t="s">
        <v>14890</v>
      </c>
      <c r="AE8578" s="10" t="s">
        <v>14891</v>
      </c>
      <c r="AF8578" s="10" t="s">
        <v>741</v>
      </c>
    </row>
    <row r="8579" spans="30:32" x14ac:dyDescent="0.2">
      <c r="AD8579" s="11" t="s">
        <v>14892</v>
      </c>
      <c r="AE8579" s="10" t="s">
        <v>14893</v>
      </c>
      <c r="AF8579" s="10" t="s">
        <v>741</v>
      </c>
    </row>
    <row r="8580" spans="30:32" x14ac:dyDescent="0.2">
      <c r="AD8580" s="11" t="s">
        <v>14894</v>
      </c>
      <c r="AE8580" s="10" t="s">
        <v>1059</v>
      </c>
      <c r="AF8580" s="10" t="s">
        <v>741</v>
      </c>
    </row>
    <row r="8581" spans="30:32" x14ac:dyDescent="0.2">
      <c r="AD8581" s="11" t="s">
        <v>14895</v>
      </c>
      <c r="AE8581" s="10" t="s">
        <v>4175</v>
      </c>
      <c r="AF8581" s="10" t="s">
        <v>741</v>
      </c>
    </row>
    <row r="8582" spans="30:32" x14ac:dyDescent="0.2">
      <c r="AD8582" s="11" t="s">
        <v>14896</v>
      </c>
      <c r="AE8582" s="10" t="s">
        <v>14897</v>
      </c>
      <c r="AF8582" s="10" t="s">
        <v>741</v>
      </c>
    </row>
    <row r="8583" spans="30:32" x14ac:dyDescent="0.2">
      <c r="AD8583" s="11" t="s">
        <v>14898</v>
      </c>
      <c r="AE8583" s="10" t="s">
        <v>14899</v>
      </c>
      <c r="AF8583" s="10" t="s">
        <v>741</v>
      </c>
    </row>
    <row r="8584" spans="30:32" x14ac:dyDescent="0.2">
      <c r="AD8584" s="11" t="s">
        <v>14900</v>
      </c>
      <c r="AE8584" s="10" t="s">
        <v>14901</v>
      </c>
      <c r="AF8584" s="10" t="s">
        <v>741</v>
      </c>
    </row>
    <row r="8585" spans="30:32" x14ac:dyDescent="0.2">
      <c r="AD8585" s="11" t="s">
        <v>14902</v>
      </c>
      <c r="AE8585" s="10" t="s">
        <v>14903</v>
      </c>
      <c r="AF8585" s="10" t="s">
        <v>741</v>
      </c>
    </row>
    <row r="8586" spans="30:32" x14ac:dyDescent="0.2">
      <c r="AD8586" s="11" t="s">
        <v>14904</v>
      </c>
      <c r="AE8586" s="10" t="s">
        <v>14905</v>
      </c>
      <c r="AF8586" s="10" t="s">
        <v>741</v>
      </c>
    </row>
    <row r="8587" spans="30:32" x14ac:dyDescent="0.2">
      <c r="AD8587" s="11" t="s">
        <v>14906</v>
      </c>
      <c r="AE8587" s="10" t="s">
        <v>3629</v>
      </c>
      <c r="AF8587" s="10" t="s">
        <v>741</v>
      </c>
    </row>
    <row r="8588" spans="30:32" x14ac:dyDescent="0.2">
      <c r="AD8588" s="11" t="s">
        <v>14907</v>
      </c>
      <c r="AE8588" s="10" t="s">
        <v>6058</v>
      </c>
      <c r="AF8588" s="10" t="s">
        <v>741</v>
      </c>
    </row>
    <row r="8589" spans="30:32" x14ac:dyDescent="0.2">
      <c r="AD8589" s="11" t="s">
        <v>14908</v>
      </c>
      <c r="AE8589" s="10" t="s">
        <v>14909</v>
      </c>
      <c r="AF8589" s="10" t="s">
        <v>741</v>
      </c>
    </row>
    <row r="8590" spans="30:32" x14ac:dyDescent="0.2">
      <c r="AD8590" s="11" t="s">
        <v>14910</v>
      </c>
      <c r="AE8590" s="10" t="s">
        <v>14911</v>
      </c>
      <c r="AF8590" s="10" t="s">
        <v>741</v>
      </c>
    </row>
    <row r="8591" spans="30:32" x14ac:dyDescent="0.2">
      <c r="AD8591" s="11" t="s">
        <v>14912</v>
      </c>
      <c r="AE8591" s="10" t="s">
        <v>14913</v>
      </c>
      <c r="AF8591" s="10" t="s">
        <v>741</v>
      </c>
    </row>
    <row r="8592" spans="30:32" x14ac:dyDescent="0.2">
      <c r="AD8592" s="11" t="s">
        <v>14914</v>
      </c>
      <c r="AE8592" s="10" t="s">
        <v>14915</v>
      </c>
      <c r="AF8592" s="10" t="s">
        <v>741</v>
      </c>
    </row>
    <row r="8593" spans="30:32" x14ac:dyDescent="0.2">
      <c r="AD8593" s="11" t="s">
        <v>14916</v>
      </c>
      <c r="AE8593" s="10" t="s">
        <v>14917</v>
      </c>
      <c r="AF8593" s="10" t="s">
        <v>741</v>
      </c>
    </row>
    <row r="8594" spans="30:32" x14ac:dyDescent="0.2">
      <c r="AD8594" s="11" t="s">
        <v>14918</v>
      </c>
      <c r="AE8594" s="10" t="s">
        <v>14919</v>
      </c>
      <c r="AF8594" s="10" t="s">
        <v>741</v>
      </c>
    </row>
    <row r="8595" spans="30:32" x14ac:dyDescent="0.2">
      <c r="AD8595" s="11" t="s">
        <v>14920</v>
      </c>
      <c r="AE8595" s="10" t="s">
        <v>14921</v>
      </c>
      <c r="AF8595" s="10" t="s">
        <v>741</v>
      </c>
    </row>
    <row r="8596" spans="30:32" x14ac:dyDescent="0.2">
      <c r="AD8596" s="11" t="s">
        <v>14922</v>
      </c>
      <c r="AE8596" s="10" t="s">
        <v>14923</v>
      </c>
      <c r="AF8596" s="10" t="s">
        <v>741</v>
      </c>
    </row>
    <row r="8597" spans="30:32" x14ac:dyDescent="0.2">
      <c r="AD8597" s="11" t="s">
        <v>14924</v>
      </c>
      <c r="AE8597" s="10" t="s">
        <v>14925</v>
      </c>
      <c r="AF8597" s="10" t="s">
        <v>741</v>
      </c>
    </row>
    <row r="8598" spans="30:32" x14ac:dyDescent="0.2">
      <c r="AD8598" s="11" t="s">
        <v>14926</v>
      </c>
      <c r="AE8598" s="10" t="s">
        <v>14927</v>
      </c>
      <c r="AF8598" s="10" t="s">
        <v>741</v>
      </c>
    </row>
    <row r="8599" spans="30:32" x14ac:dyDescent="0.2">
      <c r="AD8599" s="11" t="s">
        <v>14928</v>
      </c>
      <c r="AE8599" s="10" t="s">
        <v>14929</v>
      </c>
      <c r="AF8599" s="10" t="s">
        <v>741</v>
      </c>
    </row>
    <row r="8600" spans="30:32" x14ac:dyDescent="0.2">
      <c r="AD8600" s="11" t="s">
        <v>14930</v>
      </c>
      <c r="AE8600" s="10" t="s">
        <v>14931</v>
      </c>
      <c r="AF8600" s="10" t="s">
        <v>741</v>
      </c>
    </row>
    <row r="8601" spans="30:32" x14ac:dyDescent="0.2">
      <c r="AD8601" s="11" t="s">
        <v>14932</v>
      </c>
      <c r="AE8601" s="10" t="s">
        <v>14933</v>
      </c>
      <c r="AF8601" s="10" t="s">
        <v>741</v>
      </c>
    </row>
    <row r="8602" spans="30:32" x14ac:dyDescent="0.2">
      <c r="AD8602" s="11" t="s">
        <v>14934</v>
      </c>
      <c r="AE8602" s="10" t="s">
        <v>14935</v>
      </c>
      <c r="AF8602" s="10" t="s">
        <v>741</v>
      </c>
    </row>
    <row r="8603" spans="30:32" x14ac:dyDescent="0.2">
      <c r="AD8603" s="11" t="s">
        <v>14936</v>
      </c>
      <c r="AE8603" s="10" t="s">
        <v>14937</v>
      </c>
      <c r="AF8603" s="10" t="s">
        <v>741</v>
      </c>
    </row>
    <row r="8604" spans="30:32" x14ac:dyDescent="0.2">
      <c r="AD8604" s="11" t="s">
        <v>14938</v>
      </c>
      <c r="AE8604" s="10" t="s">
        <v>14939</v>
      </c>
      <c r="AF8604" s="10" t="s">
        <v>741</v>
      </c>
    </row>
    <row r="8605" spans="30:32" x14ac:dyDescent="0.2">
      <c r="AD8605" s="11" t="s">
        <v>14940</v>
      </c>
      <c r="AE8605" s="10" t="s">
        <v>7670</v>
      </c>
      <c r="AF8605" s="10" t="s">
        <v>741</v>
      </c>
    </row>
    <row r="8606" spans="30:32" x14ac:dyDescent="0.2">
      <c r="AD8606" s="11" t="s">
        <v>14941</v>
      </c>
      <c r="AE8606" s="10" t="s">
        <v>14942</v>
      </c>
      <c r="AF8606" s="10" t="s">
        <v>741</v>
      </c>
    </row>
    <row r="8607" spans="30:32" x14ac:dyDescent="0.2">
      <c r="AD8607" s="11" t="s">
        <v>14943</v>
      </c>
      <c r="AE8607" s="10" t="s">
        <v>14944</v>
      </c>
      <c r="AF8607" s="10" t="s">
        <v>741</v>
      </c>
    </row>
    <row r="8608" spans="30:32" x14ac:dyDescent="0.2">
      <c r="AD8608" s="11" t="s">
        <v>14945</v>
      </c>
      <c r="AE8608" s="10" t="s">
        <v>14944</v>
      </c>
      <c r="AF8608" s="10" t="s">
        <v>741</v>
      </c>
    </row>
    <row r="8609" spans="30:32" x14ac:dyDescent="0.2">
      <c r="AD8609" s="11" t="s">
        <v>14946</v>
      </c>
      <c r="AE8609" s="10" t="s">
        <v>14944</v>
      </c>
      <c r="AF8609" s="10" t="s">
        <v>741</v>
      </c>
    </row>
    <row r="8610" spans="30:32" x14ac:dyDescent="0.2">
      <c r="AD8610" s="11" t="s">
        <v>14947</v>
      </c>
      <c r="AE8610" s="10" t="s">
        <v>14944</v>
      </c>
      <c r="AF8610" s="10" t="s">
        <v>741</v>
      </c>
    </row>
    <row r="8611" spans="30:32" x14ac:dyDescent="0.2">
      <c r="AD8611" s="11" t="s">
        <v>14948</v>
      </c>
      <c r="AE8611" s="10" t="s">
        <v>2743</v>
      </c>
      <c r="AF8611" s="10" t="s">
        <v>741</v>
      </c>
    </row>
    <row r="8612" spans="30:32" x14ac:dyDescent="0.2">
      <c r="AD8612" s="11" t="s">
        <v>14949</v>
      </c>
      <c r="AE8612" s="10" t="s">
        <v>14944</v>
      </c>
      <c r="AF8612" s="10" t="s">
        <v>741</v>
      </c>
    </row>
    <row r="8613" spans="30:32" x14ac:dyDescent="0.2">
      <c r="AD8613" s="11" t="s">
        <v>14950</v>
      </c>
      <c r="AE8613" s="10" t="s">
        <v>14951</v>
      </c>
      <c r="AF8613" s="10" t="s">
        <v>741</v>
      </c>
    </row>
    <row r="8614" spans="30:32" x14ac:dyDescent="0.2">
      <c r="AD8614" s="11" t="s">
        <v>14952</v>
      </c>
      <c r="AE8614" s="10" t="s">
        <v>14953</v>
      </c>
      <c r="AF8614" s="10" t="s">
        <v>741</v>
      </c>
    </row>
    <row r="8615" spans="30:32" x14ac:dyDescent="0.2">
      <c r="AD8615" s="11" t="s">
        <v>14954</v>
      </c>
      <c r="AE8615" s="10" t="s">
        <v>14955</v>
      </c>
      <c r="AF8615" s="10" t="s">
        <v>741</v>
      </c>
    </row>
    <row r="8616" spans="30:32" x14ac:dyDescent="0.2">
      <c r="AD8616" s="11" t="s">
        <v>14956</v>
      </c>
      <c r="AE8616" s="10" t="s">
        <v>14957</v>
      </c>
      <c r="AF8616" s="10" t="s">
        <v>741</v>
      </c>
    </row>
    <row r="8617" spans="30:32" x14ac:dyDescent="0.2">
      <c r="AD8617" s="11" t="s">
        <v>14958</v>
      </c>
      <c r="AE8617" s="10" t="s">
        <v>14959</v>
      </c>
      <c r="AF8617" s="10" t="s">
        <v>741</v>
      </c>
    </row>
    <row r="8618" spans="30:32" x14ac:dyDescent="0.2">
      <c r="AD8618" s="11" t="s">
        <v>14960</v>
      </c>
      <c r="AE8618" s="10" t="s">
        <v>14961</v>
      </c>
      <c r="AF8618" s="10" t="s">
        <v>741</v>
      </c>
    </row>
    <row r="8619" spans="30:32" x14ac:dyDescent="0.2">
      <c r="AD8619" s="11" t="s">
        <v>14962</v>
      </c>
      <c r="AE8619" s="10" t="s">
        <v>14963</v>
      </c>
      <c r="AF8619" s="10" t="s">
        <v>741</v>
      </c>
    </row>
    <row r="8620" spans="30:32" x14ac:dyDescent="0.2">
      <c r="AD8620" s="11" t="s">
        <v>14964</v>
      </c>
      <c r="AE8620" s="10" t="s">
        <v>14965</v>
      </c>
      <c r="AF8620" s="10" t="s">
        <v>741</v>
      </c>
    </row>
    <row r="8621" spans="30:32" x14ac:dyDescent="0.2">
      <c r="AD8621" s="11" t="s">
        <v>14966</v>
      </c>
      <c r="AE8621" s="10" t="s">
        <v>14967</v>
      </c>
      <c r="AF8621" s="10" t="s">
        <v>741</v>
      </c>
    </row>
    <row r="8622" spans="30:32" x14ac:dyDescent="0.2">
      <c r="AD8622" s="11" t="s">
        <v>14968</v>
      </c>
      <c r="AE8622" s="10" t="s">
        <v>14969</v>
      </c>
      <c r="AF8622" s="10" t="s">
        <v>741</v>
      </c>
    </row>
    <row r="8623" spans="30:32" x14ac:dyDescent="0.2">
      <c r="AD8623" s="11" t="s">
        <v>14970</v>
      </c>
      <c r="AE8623" s="10" t="s">
        <v>7808</v>
      </c>
      <c r="AF8623" s="10" t="s">
        <v>741</v>
      </c>
    </row>
    <row r="8624" spans="30:32" x14ac:dyDescent="0.2">
      <c r="AD8624" s="11" t="s">
        <v>14971</v>
      </c>
      <c r="AE8624" s="10" t="s">
        <v>14972</v>
      </c>
      <c r="AF8624" s="10" t="s">
        <v>741</v>
      </c>
    </row>
    <row r="8625" spans="30:32" x14ac:dyDescent="0.2">
      <c r="AD8625" s="11" t="s">
        <v>14973</v>
      </c>
      <c r="AE8625" s="10" t="s">
        <v>14974</v>
      </c>
      <c r="AF8625" s="10" t="s">
        <v>741</v>
      </c>
    </row>
    <row r="8626" spans="30:32" x14ac:dyDescent="0.2">
      <c r="AD8626" s="11" t="s">
        <v>14975</v>
      </c>
      <c r="AE8626" s="10" t="s">
        <v>14976</v>
      </c>
      <c r="AF8626" s="10" t="s">
        <v>741</v>
      </c>
    </row>
    <row r="8627" spans="30:32" x14ac:dyDescent="0.2">
      <c r="AD8627" s="11" t="s">
        <v>14977</v>
      </c>
      <c r="AE8627" s="10" t="s">
        <v>14978</v>
      </c>
      <c r="AF8627" s="10" t="s">
        <v>741</v>
      </c>
    </row>
    <row r="8628" spans="30:32" x14ac:dyDescent="0.2">
      <c r="AD8628" s="11" t="s">
        <v>14979</v>
      </c>
      <c r="AE8628" s="10" t="s">
        <v>14980</v>
      </c>
      <c r="AF8628" s="10" t="s">
        <v>741</v>
      </c>
    </row>
    <row r="8629" spans="30:32" x14ac:dyDescent="0.2">
      <c r="AD8629" s="11" t="s">
        <v>14981</v>
      </c>
      <c r="AE8629" s="10" t="s">
        <v>14982</v>
      </c>
      <c r="AF8629" s="10" t="s">
        <v>741</v>
      </c>
    </row>
    <row r="8630" spans="30:32" x14ac:dyDescent="0.2">
      <c r="AD8630" s="11" t="s">
        <v>14983</v>
      </c>
      <c r="AE8630" s="10" t="s">
        <v>12420</v>
      </c>
      <c r="AF8630" s="10" t="s">
        <v>741</v>
      </c>
    </row>
    <row r="8631" spans="30:32" x14ac:dyDescent="0.2">
      <c r="AD8631" s="11" t="s">
        <v>14984</v>
      </c>
      <c r="AE8631" s="10" t="s">
        <v>10606</v>
      </c>
      <c r="AF8631" s="10" t="s">
        <v>741</v>
      </c>
    </row>
    <row r="8632" spans="30:32" x14ac:dyDescent="0.2">
      <c r="AD8632" s="11" t="s">
        <v>14985</v>
      </c>
      <c r="AE8632" s="10" t="s">
        <v>13298</v>
      </c>
      <c r="AF8632" s="10" t="s">
        <v>741</v>
      </c>
    </row>
    <row r="8633" spans="30:32" x14ac:dyDescent="0.2">
      <c r="AD8633" s="11" t="s">
        <v>14986</v>
      </c>
      <c r="AE8633" s="10" t="s">
        <v>14987</v>
      </c>
      <c r="AF8633" s="10" t="s">
        <v>741</v>
      </c>
    </row>
    <row r="8634" spans="30:32" x14ac:dyDescent="0.2">
      <c r="AD8634" s="11" t="s">
        <v>14988</v>
      </c>
      <c r="AE8634" s="10" t="s">
        <v>14989</v>
      </c>
      <c r="AF8634" s="10" t="s">
        <v>741</v>
      </c>
    </row>
    <row r="8635" spans="30:32" x14ac:dyDescent="0.2">
      <c r="AD8635" s="11" t="s">
        <v>14990</v>
      </c>
      <c r="AE8635" s="10" t="s">
        <v>14991</v>
      </c>
      <c r="AF8635" s="10" t="s">
        <v>741</v>
      </c>
    </row>
    <row r="8636" spans="30:32" x14ac:dyDescent="0.2">
      <c r="AD8636" s="11" t="s">
        <v>14992</v>
      </c>
      <c r="AE8636" s="10" t="s">
        <v>13308</v>
      </c>
      <c r="AF8636" s="10" t="s">
        <v>741</v>
      </c>
    </row>
    <row r="8637" spans="30:32" x14ac:dyDescent="0.2">
      <c r="AD8637" s="11" t="s">
        <v>14993</v>
      </c>
      <c r="AE8637" s="10" t="s">
        <v>14994</v>
      </c>
      <c r="AF8637" s="10" t="s">
        <v>741</v>
      </c>
    </row>
    <row r="8638" spans="30:32" x14ac:dyDescent="0.2">
      <c r="AD8638" s="11" t="s">
        <v>14995</v>
      </c>
      <c r="AE8638" s="10" t="s">
        <v>14996</v>
      </c>
      <c r="AF8638" s="10" t="s">
        <v>741</v>
      </c>
    </row>
    <row r="8639" spans="30:32" x14ac:dyDescent="0.2">
      <c r="AD8639" s="11" t="s">
        <v>14997</v>
      </c>
      <c r="AE8639" s="10" t="s">
        <v>14998</v>
      </c>
      <c r="AF8639" s="10" t="s">
        <v>741</v>
      </c>
    </row>
    <row r="8640" spans="30:32" x14ac:dyDescent="0.2">
      <c r="AD8640" s="11" t="s">
        <v>14999</v>
      </c>
      <c r="AE8640" s="10" t="s">
        <v>15000</v>
      </c>
      <c r="AF8640" s="10" t="s">
        <v>741</v>
      </c>
    </row>
    <row r="8641" spans="30:32" x14ac:dyDescent="0.2">
      <c r="AD8641" s="11" t="s">
        <v>15001</v>
      </c>
      <c r="AE8641" s="10" t="s">
        <v>15002</v>
      </c>
      <c r="AF8641" s="10" t="s">
        <v>741</v>
      </c>
    </row>
    <row r="8642" spans="30:32" x14ac:dyDescent="0.2">
      <c r="AD8642" s="11" t="s">
        <v>15003</v>
      </c>
      <c r="AE8642" s="10" t="s">
        <v>15004</v>
      </c>
      <c r="AF8642" s="10" t="s">
        <v>741</v>
      </c>
    </row>
    <row r="8643" spans="30:32" x14ac:dyDescent="0.2">
      <c r="AD8643" s="11" t="s">
        <v>15005</v>
      </c>
      <c r="AE8643" s="10" t="s">
        <v>15006</v>
      </c>
      <c r="AF8643" s="10" t="s">
        <v>741</v>
      </c>
    </row>
    <row r="8644" spans="30:32" x14ac:dyDescent="0.2">
      <c r="AD8644" s="11" t="s">
        <v>15007</v>
      </c>
      <c r="AE8644" s="10" t="s">
        <v>1475</v>
      </c>
      <c r="AF8644" s="10" t="s">
        <v>741</v>
      </c>
    </row>
    <row r="8645" spans="30:32" x14ac:dyDescent="0.2">
      <c r="AD8645" s="11" t="s">
        <v>15008</v>
      </c>
      <c r="AE8645" s="10" t="s">
        <v>1475</v>
      </c>
      <c r="AF8645" s="10" t="s">
        <v>741</v>
      </c>
    </row>
    <row r="8646" spans="30:32" x14ac:dyDescent="0.2">
      <c r="AD8646" s="11" t="s">
        <v>15009</v>
      </c>
      <c r="AE8646" s="10" t="s">
        <v>15010</v>
      </c>
      <c r="AF8646" s="10" t="s">
        <v>741</v>
      </c>
    </row>
    <row r="8647" spans="30:32" x14ac:dyDescent="0.2">
      <c r="AD8647" s="11" t="s">
        <v>15011</v>
      </c>
      <c r="AE8647" s="10" t="s">
        <v>15012</v>
      </c>
      <c r="AF8647" s="10" t="s">
        <v>741</v>
      </c>
    </row>
    <row r="8648" spans="30:32" x14ac:dyDescent="0.2">
      <c r="AD8648" s="11" t="s">
        <v>15013</v>
      </c>
      <c r="AE8648" s="10" t="s">
        <v>10909</v>
      </c>
      <c r="AF8648" s="10" t="s">
        <v>741</v>
      </c>
    </row>
    <row r="8649" spans="30:32" x14ac:dyDescent="0.2">
      <c r="AD8649" s="11" t="s">
        <v>15014</v>
      </c>
      <c r="AE8649" s="10" t="s">
        <v>15015</v>
      </c>
      <c r="AF8649" s="10" t="s">
        <v>741</v>
      </c>
    </row>
    <row r="8650" spans="30:32" x14ac:dyDescent="0.2">
      <c r="AD8650" s="11" t="s">
        <v>15016</v>
      </c>
      <c r="AE8650" s="10" t="s">
        <v>15017</v>
      </c>
      <c r="AF8650" s="10" t="s">
        <v>741</v>
      </c>
    </row>
    <row r="8651" spans="30:32" x14ac:dyDescent="0.2">
      <c r="AD8651" s="11" t="s">
        <v>15018</v>
      </c>
      <c r="AE8651" s="10" t="s">
        <v>15019</v>
      </c>
      <c r="AF8651" s="10" t="s">
        <v>741</v>
      </c>
    </row>
    <row r="8652" spans="30:32" x14ac:dyDescent="0.2">
      <c r="AD8652" s="11" t="s">
        <v>15020</v>
      </c>
      <c r="AE8652" s="10" t="s">
        <v>15021</v>
      </c>
      <c r="AF8652" s="10" t="s">
        <v>741</v>
      </c>
    </row>
    <row r="8653" spans="30:32" x14ac:dyDescent="0.2">
      <c r="AD8653" s="11" t="s">
        <v>15022</v>
      </c>
      <c r="AE8653" s="10" t="s">
        <v>15023</v>
      </c>
      <c r="AF8653" s="10" t="s">
        <v>741</v>
      </c>
    </row>
    <row r="8654" spans="30:32" x14ac:dyDescent="0.2">
      <c r="AD8654" s="11" t="s">
        <v>15024</v>
      </c>
      <c r="AE8654" s="10" t="s">
        <v>15025</v>
      </c>
      <c r="AF8654" s="10" t="s">
        <v>741</v>
      </c>
    </row>
    <row r="8655" spans="30:32" x14ac:dyDescent="0.2">
      <c r="AD8655" s="11" t="s">
        <v>15026</v>
      </c>
      <c r="AE8655" s="10" t="s">
        <v>15027</v>
      </c>
      <c r="AF8655" s="10" t="s">
        <v>741</v>
      </c>
    </row>
    <row r="8656" spans="30:32" x14ac:dyDescent="0.2">
      <c r="AD8656" s="11" t="s">
        <v>15028</v>
      </c>
      <c r="AE8656" s="10" t="s">
        <v>15029</v>
      </c>
      <c r="AF8656" s="10" t="s">
        <v>741</v>
      </c>
    </row>
    <row r="8657" spans="30:32" x14ac:dyDescent="0.2">
      <c r="AD8657" s="11" t="s">
        <v>15030</v>
      </c>
      <c r="AE8657" s="10" t="s">
        <v>15031</v>
      </c>
      <c r="AF8657" s="10" t="s">
        <v>741</v>
      </c>
    </row>
    <row r="8658" spans="30:32" x14ac:dyDescent="0.2">
      <c r="AD8658" s="11" t="s">
        <v>15032</v>
      </c>
      <c r="AE8658" s="10" t="s">
        <v>15033</v>
      </c>
      <c r="AF8658" s="10" t="s">
        <v>741</v>
      </c>
    </row>
    <row r="8659" spans="30:32" x14ac:dyDescent="0.2">
      <c r="AD8659" s="11" t="s">
        <v>15034</v>
      </c>
      <c r="AE8659" s="10" t="s">
        <v>15035</v>
      </c>
      <c r="AF8659" s="10" t="s">
        <v>741</v>
      </c>
    </row>
    <row r="8660" spans="30:32" x14ac:dyDescent="0.2">
      <c r="AD8660" s="11" t="s">
        <v>15036</v>
      </c>
      <c r="AE8660" s="10" t="s">
        <v>15037</v>
      </c>
      <c r="AF8660" s="10" t="s">
        <v>741</v>
      </c>
    </row>
    <row r="8661" spans="30:32" x14ac:dyDescent="0.2">
      <c r="AD8661" s="11" t="s">
        <v>15038</v>
      </c>
      <c r="AE8661" s="10" t="s">
        <v>15039</v>
      </c>
      <c r="AF8661" s="10" t="s">
        <v>741</v>
      </c>
    </row>
    <row r="8662" spans="30:32" x14ac:dyDescent="0.2">
      <c r="AD8662" s="11" t="s">
        <v>15040</v>
      </c>
      <c r="AE8662" s="10" t="s">
        <v>15041</v>
      </c>
      <c r="AF8662" s="10" t="s">
        <v>741</v>
      </c>
    </row>
    <row r="8663" spans="30:32" x14ac:dyDescent="0.2">
      <c r="AD8663" s="11" t="s">
        <v>15042</v>
      </c>
      <c r="AE8663" s="10" t="s">
        <v>15043</v>
      </c>
      <c r="AF8663" s="10" t="s">
        <v>741</v>
      </c>
    </row>
    <row r="8664" spans="30:32" x14ac:dyDescent="0.2">
      <c r="AD8664" s="11" t="s">
        <v>15044</v>
      </c>
      <c r="AE8664" s="10" t="s">
        <v>15045</v>
      </c>
      <c r="AF8664" s="10" t="s">
        <v>741</v>
      </c>
    </row>
    <row r="8665" spans="30:32" x14ac:dyDescent="0.2">
      <c r="AD8665" s="11" t="s">
        <v>15046</v>
      </c>
      <c r="AE8665" s="10" t="s">
        <v>15047</v>
      </c>
      <c r="AF8665" s="10" t="s">
        <v>741</v>
      </c>
    </row>
    <row r="8666" spans="30:32" x14ac:dyDescent="0.2">
      <c r="AD8666" s="11" t="s">
        <v>15048</v>
      </c>
      <c r="AE8666" s="10" t="s">
        <v>7873</v>
      </c>
      <c r="AF8666" s="10" t="s">
        <v>741</v>
      </c>
    </row>
    <row r="8667" spans="30:32" x14ac:dyDescent="0.2">
      <c r="AD8667" s="11" t="s">
        <v>15049</v>
      </c>
      <c r="AE8667" s="10" t="s">
        <v>15050</v>
      </c>
      <c r="AF8667" s="10" t="s">
        <v>741</v>
      </c>
    </row>
    <row r="8668" spans="30:32" x14ac:dyDescent="0.2">
      <c r="AD8668" s="11" t="s">
        <v>15051</v>
      </c>
      <c r="AE8668" s="10" t="s">
        <v>15052</v>
      </c>
      <c r="AF8668" s="10" t="s">
        <v>741</v>
      </c>
    </row>
    <row r="8669" spans="30:32" x14ac:dyDescent="0.2">
      <c r="AD8669" s="11" t="s">
        <v>15053</v>
      </c>
      <c r="AE8669" s="10" t="s">
        <v>12502</v>
      </c>
      <c r="AF8669" s="10" t="s">
        <v>741</v>
      </c>
    </row>
    <row r="8670" spans="30:32" x14ac:dyDescent="0.2">
      <c r="AD8670" s="11" t="s">
        <v>15054</v>
      </c>
      <c r="AE8670" s="10" t="s">
        <v>15055</v>
      </c>
      <c r="AF8670" s="10" t="s">
        <v>741</v>
      </c>
    </row>
    <row r="8671" spans="30:32" x14ac:dyDescent="0.2">
      <c r="AD8671" s="11" t="s">
        <v>15056</v>
      </c>
      <c r="AE8671" s="10" t="s">
        <v>15057</v>
      </c>
      <c r="AF8671" s="10" t="s">
        <v>741</v>
      </c>
    </row>
    <row r="8672" spans="30:32" x14ac:dyDescent="0.2">
      <c r="AD8672" s="11" t="s">
        <v>15058</v>
      </c>
      <c r="AE8672" s="10" t="s">
        <v>10940</v>
      </c>
      <c r="AF8672" s="10" t="s">
        <v>741</v>
      </c>
    </row>
    <row r="8673" spans="30:32" x14ac:dyDescent="0.2">
      <c r="AD8673" s="11" t="s">
        <v>15059</v>
      </c>
      <c r="AE8673" s="10" t="s">
        <v>15060</v>
      </c>
      <c r="AF8673" s="10" t="s">
        <v>741</v>
      </c>
    </row>
    <row r="8674" spans="30:32" x14ac:dyDescent="0.2">
      <c r="AD8674" s="11" t="s">
        <v>15061</v>
      </c>
      <c r="AE8674" s="10" t="s">
        <v>8780</v>
      </c>
      <c r="AF8674" s="10" t="s">
        <v>741</v>
      </c>
    </row>
    <row r="8675" spans="30:32" x14ac:dyDescent="0.2">
      <c r="AD8675" s="11" t="s">
        <v>15062</v>
      </c>
      <c r="AE8675" s="10" t="s">
        <v>15063</v>
      </c>
      <c r="AF8675" s="10" t="s">
        <v>741</v>
      </c>
    </row>
    <row r="8676" spans="30:32" x14ac:dyDescent="0.2">
      <c r="AD8676" s="11" t="s">
        <v>15064</v>
      </c>
      <c r="AE8676" s="10" t="s">
        <v>15065</v>
      </c>
      <c r="AF8676" s="10" t="s">
        <v>741</v>
      </c>
    </row>
    <row r="8677" spans="30:32" x14ac:dyDescent="0.2">
      <c r="AD8677" s="11" t="s">
        <v>15066</v>
      </c>
      <c r="AE8677" s="10" t="s">
        <v>15067</v>
      </c>
      <c r="AF8677" s="10" t="s">
        <v>741</v>
      </c>
    </row>
    <row r="8678" spans="30:32" x14ac:dyDescent="0.2">
      <c r="AD8678" s="11" t="s">
        <v>15068</v>
      </c>
      <c r="AE8678" s="10" t="s">
        <v>9503</v>
      </c>
      <c r="AF8678" s="10" t="s">
        <v>741</v>
      </c>
    </row>
    <row r="8679" spans="30:32" x14ac:dyDescent="0.2">
      <c r="AD8679" s="11" t="s">
        <v>15069</v>
      </c>
      <c r="AE8679" s="10" t="s">
        <v>15070</v>
      </c>
      <c r="AF8679" s="10" t="s">
        <v>741</v>
      </c>
    </row>
    <row r="8680" spans="30:32" x14ac:dyDescent="0.2">
      <c r="AD8680" s="11" t="s">
        <v>15071</v>
      </c>
      <c r="AE8680" s="10" t="s">
        <v>4265</v>
      </c>
      <c r="AF8680" s="10" t="s">
        <v>741</v>
      </c>
    </row>
    <row r="8681" spans="30:32" x14ac:dyDescent="0.2">
      <c r="AD8681" s="11" t="s">
        <v>15072</v>
      </c>
      <c r="AE8681" s="10" t="s">
        <v>15073</v>
      </c>
      <c r="AF8681" s="10" t="s">
        <v>741</v>
      </c>
    </row>
    <row r="8682" spans="30:32" x14ac:dyDescent="0.2">
      <c r="AD8682" s="11" t="s">
        <v>15074</v>
      </c>
      <c r="AE8682" s="10" t="s">
        <v>15075</v>
      </c>
      <c r="AF8682" s="10" t="s">
        <v>741</v>
      </c>
    </row>
    <row r="8683" spans="30:32" x14ac:dyDescent="0.2">
      <c r="AD8683" s="11" t="s">
        <v>15076</v>
      </c>
      <c r="AE8683" s="10" t="s">
        <v>15077</v>
      </c>
      <c r="AF8683" s="10" t="s">
        <v>741</v>
      </c>
    </row>
    <row r="8684" spans="30:32" x14ac:dyDescent="0.2">
      <c r="AD8684" s="11" t="s">
        <v>15078</v>
      </c>
      <c r="AE8684" s="10" t="s">
        <v>15079</v>
      </c>
      <c r="AF8684" s="10" t="s">
        <v>741</v>
      </c>
    </row>
    <row r="8685" spans="30:32" x14ac:dyDescent="0.2">
      <c r="AD8685" s="11" t="s">
        <v>15080</v>
      </c>
      <c r="AE8685" s="10" t="s">
        <v>7154</v>
      </c>
      <c r="AF8685" s="10" t="s">
        <v>741</v>
      </c>
    </row>
    <row r="8686" spans="30:32" x14ac:dyDescent="0.2">
      <c r="AD8686" s="11" t="s">
        <v>15081</v>
      </c>
      <c r="AE8686" s="10" t="s">
        <v>15082</v>
      </c>
      <c r="AF8686" s="10" t="s">
        <v>741</v>
      </c>
    </row>
    <row r="8687" spans="30:32" x14ac:dyDescent="0.2">
      <c r="AD8687" s="11" t="s">
        <v>15083</v>
      </c>
      <c r="AE8687" s="10" t="s">
        <v>8344</v>
      </c>
      <c r="AF8687" s="10" t="s">
        <v>741</v>
      </c>
    </row>
    <row r="8688" spans="30:32" x14ac:dyDescent="0.2">
      <c r="AD8688" s="11" t="s">
        <v>15084</v>
      </c>
      <c r="AE8688" s="10" t="s">
        <v>15085</v>
      </c>
      <c r="AF8688" s="10" t="s">
        <v>741</v>
      </c>
    </row>
    <row r="8689" spans="30:32" x14ac:dyDescent="0.2">
      <c r="AD8689" s="11" t="s">
        <v>15086</v>
      </c>
      <c r="AE8689" s="10" t="s">
        <v>1487</v>
      </c>
      <c r="AF8689" s="10" t="s">
        <v>741</v>
      </c>
    </row>
    <row r="8690" spans="30:32" x14ac:dyDescent="0.2">
      <c r="AD8690" s="11" t="s">
        <v>15087</v>
      </c>
      <c r="AE8690" s="10" t="s">
        <v>15088</v>
      </c>
      <c r="AF8690" s="10" t="s">
        <v>741</v>
      </c>
    </row>
    <row r="8691" spans="30:32" x14ac:dyDescent="0.2">
      <c r="AD8691" s="11" t="s">
        <v>15089</v>
      </c>
      <c r="AE8691" s="10" t="s">
        <v>15090</v>
      </c>
      <c r="AF8691" s="10" t="s">
        <v>741</v>
      </c>
    </row>
    <row r="8692" spans="30:32" x14ac:dyDescent="0.2">
      <c r="AD8692" s="11" t="s">
        <v>15091</v>
      </c>
      <c r="AE8692" s="10" t="s">
        <v>15092</v>
      </c>
      <c r="AF8692" s="10" t="s">
        <v>741</v>
      </c>
    </row>
    <row r="8693" spans="30:32" x14ac:dyDescent="0.2">
      <c r="AD8693" s="11" t="s">
        <v>15093</v>
      </c>
      <c r="AE8693" s="10" t="s">
        <v>15094</v>
      </c>
      <c r="AF8693" s="10" t="s">
        <v>741</v>
      </c>
    </row>
    <row r="8694" spans="30:32" x14ac:dyDescent="0.2">
      <c r="AD8694" s="11" t="s">
        <v>15095</v>
      </c>
      <c r="AE8694" s="10" t="s">
        <v>6494</v>
      </c>
      <c r="AF8694" s="10" t="s">
        <v>741</v>
      </c>
    </row>
    <row r="8695" spans="30:32" x14ac:dyDescent="0.2">
      <c r="AD8695" s="11" t="s">
        <v>15096</v>
      </c>
      <c r="AE8695" s="10" t="s">
        <v>8792</v>
      </c>
      <c r="AF8695" s="10" t="s">
        <v>741</v>
      </c>
    </row>
    <row r="8696" spans="30:32" x14ac:dyDescent="0.2">
      <c r="AD8696" s="11" t="s">
        <v>15097</v>
      </c>
      <c r="AE8696" s="10" t="s">
        <v>15098</v>
      </c>
      <c r="AF8696" s="10" t="s">
        <v>741</v>
      </c>
    </row>
    <row r="8697" spans="30:32" x14ac:dyDescent="0.2">
      <c r="AD8697" s="11" t="s">
        <v>15099</v>
      </c>
      <c r="AE8697" s="10" t="s">
        <v>3678</v>
      </c>
      <c r="AF8697" s="10" t="s">
        <v>741</v>
      </c>
    </row>
    <row r="8698" spans="30:32" x14ac:dyDescent="0.2">
      <c r="AD8698" s="11" t="s">
        <v>15100</v>
      </c>
      <c r="AE8698" s="10" t="s">
        <v>15101</v>
      </c>
      <c r="AF8698" s="10" t="s">
        <v>741</v>
      </c>
    </row>
    <row r="8699" spans="30:32" x14ac:dyDescent="0.2">
      <c r="AD8699" s="11" t="s">
        <v>15102</v>
      </c>
      <c r="AE8699" s="10" t="s">
        <v>2601</v>
      </c>
      <c r="AF8699" s="10" t="s">
        <v>741</v>
      </c>
    </row>
    <row r="8700" spans="30:32" x14ac:dyDescent="0.2">
      <c r="AD8700" s="11" t="s">
        <v>15103</v>
      </c>
      <c r="AE8700" s="10" t="s">
        <v>10997</v>
      </c>
      <c r="AF8700" s="10" t="s">
        <v>741</v>
      </c>
    </row>
    <row r="8701" spans="30:32" x14ac:dyDescent="0.2">
      <c r="AD8701" s="11" t="s">
        <v>15104</v>
      </c>
      <c r="AE8701" s="10" t="s">
        <v>1497</v>
      </c>
      <c r="AF8701" s="10" t="s">
        <v>741</v>
      </c>
    </row>
    <row r="8702" spans="30:32" x14ac:dyDescent="0.2">
      <c r="AD8702" s="11" t="s">
        <v>15105</v>
      </c>
      <c r="AE8702" s="10" t="s">
        <v>15106</v>
      </c>
      <c r="AF8702" s="10" t="s">
        <v>741</v>
      </c>
    </row>
    <row r="8703" spans="30:32" x14ac:dyDescent="0.2">
      <c r="AD8703" s="11" t="s">
        <v>15107</v>
      </c>
      <c r="AE8703" s="10" t="s">
        <v>15108</v>
      </c>
      <c r="AF8703" s="10" t="s">
        <v>741</v>
      </c>
    </row>
    <row r="8704" spans="30:32" x14ac:dyDescent="0.2">
      <c r="AD8704" s="11" t="s">
        <v>15109</v>
      </c>
      <c r="AE8704" s="10" t="s">
        <v>15110</v>
      </c>
      <c r="AF8704" s="10" t="s">
        <v>741</v>
      </c>
    </row>
    <row r="8705" spans="30:32" x14ac:dyDescent="0.2">
      <c r="AD8705" s="11" t="s">
        <v>15111</v>
      </c>
      <c r="AE8705" s="10" t="s">
        <v>15112</v>
      </c>
      <c r="AF8705" s="10" t="s">
        <v>741</v>
      </c>
    </row>
    <row r="8706" spans="30:32" x14ac:dyDescent="0.2">
      <c r="AD8706" s="11" t="s">
        <v>15113</v>
      </c>
      <c r="AE8706" s="10" t="s">
        <v>15114</v>
      </c>
      <c r="AF8706" s="10" t="s">
        <v>741</v>
      </c>
    </row>
    <row r="8707" spans="30:32" x14ac:dyDescent="0.2">
      <c r="AD8707" s="11" t="s">
        <v>15115</v>
      </c>
      <c r="AE8707" s="10" t="s">
        <v>15116</v>
      </c>
      <c r="AF8707" s="10" t="s">
        <v>741</v>
      </c>
    </row>
    <row r="8708" spans="30:32" x14ac:dyDescent="0.2">
      <c r="AD8708" s="11" t="s">
        <v>15117</v>
      </c>
      <c r="AE8708" s="10" t="s">
        <v>15118</v>
      </c>
      <c r="AF8708" s="10" t="s">
        <v>741</v>
      </c>
    </row>
    <row r="8709" spans="30:32" x14ac:dyDescent="0.2">
      <c r="AD8709" s="11" t="s">
        <v>15119</v>
      </c>
      <c r="AE8709" s="10" t="s">
        <v>15120</v>
      </c>
      <c r="AF8709" s="10" t="s">
        <v>741</v>
      </c>
    </row>
    <row r="8710" spans="30:32" x14ac:dyDescent="0.2">
      <c r="AD8710" s="11" t="s">
        <v>15121</v>
      </c>
      <c r="AE8710" s="10" t="s">
        <v>15122</v>
      </c>
      <c r="AF8710" s="10" t="s">
        <v>741</v>
      </c>
    </row>
    <row r="8711" spans="30:32" x14ac:dyDescent="0.2">
      <c r="AD8711" s="11" t="s">
        <v>15123</v>
      </c>
      <c r="AE8711" s="10" t="s">
        <v>15124</v>
      </c>
      <c r="AF8711" s="10" t="s">
        <v>741</v>
      </c>
    </row>
    <row r="8712" spans="30:32" x14ac:dyDescent="0.2">
      <c r="AD8712" s="11" t="s">
        <v>15125</v>
      </c>
      <c r="AE8712" s="10" t="s">
        <v>15126</v>
      </c>
      <c r="AF8712" s="10" t="s">
        <v>741</v>
      </c>
    </row>
    <row r="8713" spans="30:32" x14ac:dyDescent="0.2">
      <c r="AD8713" s="11" t="s">
        <v>15127</v>
      </c>
      <c r="AE8713" s="10" t="s">
        <v>15128</v>
      </c>
      <c r="AF8713" s="10" t="s">
        <v>741</v>
      </c>
    </row>
    <row r="8714" spans="30:32" x14ac:dyDescent="0.2">
      <c r="AD8714" s="11" t="s">
        <v>15129</v>
      </c>
      <c r="AE8714" s="10" t="s">
        <v>15130</v>
      </c>
      <c r="AF8714" s="10" t="s">
        <v>741</v>
      </c>
    </row>
    <row r="8715" spans="30:32" x14ac:dyDescent="0.2">
      <c r="AD8715" s="11" t="s">
        <v>15131</v>
      </c>
      <c r="AE8715" s="10" t="s">
        <v>15132</v>
      </c>
      <c r="AF8715" s="10" t="s">
        <v>741</v>
      </c>
    </row>
    <row r="8716" spans="30:32" x14ac:dyDescent="0.2">
      <c r="AD8716" s="11" t="s">
        <v>15133</v>
      </c>
      <c r="AE8716" s="10" t="s">
        <v>15134</v>
      </c>
      <c r="AF8716" s="10" t="s">
        <v>741</v>
      </c>
    </row>
    <row r="8717" spans="30:32" x14ac:dyDescent="0.2">
      <c r="AD8717" s="11" t="s">
        <v>15135</v>
      </c>
      <c r="AE8717" s="10" t="s">
        <v>15136</v>
      </c>
      <c r="AF8717" s="10" t="s">
        <v>741</v>
      </c>
    </row>
    <row r="8718" spans="30:32" x14ac:dyDescent="0.2">
      <c r="AD8718" s="11" t="s">
        <v>15137</v>
      </c>
      <c r="AE8718" s="10" t="s">
        <v>15138</v>
      </c>
      <c r="AF8718" s="10" t="s">
        <v>741</v>
      </c>
    </row>
    <row r="8719" spans="30:32" x14ac:dyDescent="0.2">
      <c r="AD8719" s="11" t="s">
        <v>15139</v>
      </c>
      <c r="AE8719" s="10" t="s">
        <v>1516</v>
      </c>
      <c r="AF8719" s="10" t="s">
        <v>741</v>
      </c>
    </row>
    <row r="8720" spans="30:32" x14ac:dyDescent="0.2">
      <c r="AD8720" s="11" t="s">
        <v>15140</v>
      </c>
      <c r="AE8720" s="10" t="s">
        <v>15141</v>
      </c>
      <c r="AF8720" s="10" t="s">
        <v>741</v>
      </c>
    </row>
    <row r="8721" spans="30:32" x14ac:dyDescent="0.2">
      <c r="AD8721" s="11" t="s">
        <v>15142</v>
      </c>
      <c r="AE8721" s="10" t="s">
        <v>15143</v>
      </c>
      <c r="AF8721" s="10" t="s">
        <v>741</v>
      </c>
    </row>
    <row r="8722" spans="30:32" x14ac:dyDescent="0.2">
      <c r="AD8722" s="11" t="s">
        <v>15144</v>
      </c>
      <c r="AE8722" s="10" t="s">
        <v>15145</v>
      </c>
      <c r="AF8722" s="10" t="s">
        <v>741</v>
      </c>
    </row>
    <row r="8723" spans="30:32" x14ac:dyDescent="0.2">
      <c r="AD8723" s="11" t="s">
        <v>15146</v>
      </c>
      <c r="AE8723" s="10" t="s">
        <v>15147</v>
      </c>
      <c r="AF8723" s="10" t="s">
        <v>741</v>
      </c>
    </row>
    <row r="8724" spans="30:32" x14ac:dyDescent="0.2">
      <c r="AD8724" s="11" t="s">
        <v>15148</v>
      </c>
      <c r="AE8724" s="10" t="s">
        <v>15149</v>
      </c>
      <c r="AF8724" s="10" t="s">
        <v>741</v>
      </c>
    </row>
    <row r="8725" spans="30:32" x14ac:dyDescent="0.2">
      <c r="AD8725" s="11" t="s">
        <v>15150</v>
      </c>
      <c r="AE8725" s="10" t="s">
        <v>15151</v>
      </c>
      <c r="AF8725" s="10" t="s">
        <v>741</v>
      </c>
    </row>
    <row r="8726" spans="30:32" x14ac:dyDescent="0.2">
      <c r="AD8726" s="11" t="s">
        <v>15152</v>
      </c>
      <c r="AE8726" s="10" t="s">
        <v>15153</v>
      </c>
      <c r="AF8726" s="10" t="s">
        <v>741</v>
      </c>
    </row>
    <row r="8727" spans="30:32" x14ac:dyDescent="0.2">
      <c r="AD8727" s="11" t="s">
        <v>15154</v>
      </c>
      <c r="AE8727" s="10" t="s">
        <v>15155</v>
      </c>
      <c r="AF8727" s="10" t="s">
        <v>741</v>
      </c>
    </row>
    <row r="8728" spans="30:32" x14ac:dyDescent="0.2">
      <c r="AD8728" s="11" t="s">
        <v>15156</v>
      </c>
      <c r="AE8728" s="10" t="s">
        <v>15157</v>
      </c>
      <c r="AF8728" s="10" t="s">
        <v>741</v>
      </c>
    </row>
    <row r="8729" spans="30:32" x14ac:dyDescent="0.2">
      <c r="AD8729" s="11" t="s">
        <v>15158</v>
      </c>
      <c r="AE8729" s="10" t="s">
        <v>15159</v>
      </c>
      <c r="AF8729" s="10" t="s">
        <v>741</v>
      </c>
    </row>
    <row r="8730" spans="30:32" x14ac:dyDescent="0.2">
      <c r="AD8730" s="11" t="s">
        <v>15160</v>
      </c>
      <c r="AE8730" s="10" t="s">
        <v>15161</v>
      </c>
      <c r="AF8730" s="10" t="s">
        <v>741</v>
      </c>
    </row>
    <row r="8731" spans="30:32" x14ac:dyDescent="0.2">
      <c r="AD8731" s="11" t="s">
        <v>15162</v>
      </c>
      <c r="AE8731" s="10" t="s">
        <v>15163</v>
      </c>
      <c r="AF8731" s="10" t="s">
        <v>741</v>
      </c>
    </row>
    <row r="8732" spans="30:32" x14ac:dyDescent="0.2">
      <c r="AD8732" s="11" t="s">
        <v>15164</v>
      </c>
      <c r="AE8732" s="10" t="s">
        <v>15165</v>
      </c>
      <c r="AF8732" s="10" t="s">
        <v>741</v>
      </c>
    </row>
    <row r="8733" spans="30:32" x14ac:dyDescent="0.2">
      <c r="AD8733" s="11" t="s">
        <v>15166</v>
      </c>
      <c r="AE8733" s="10" t="s">
        <v>15167</v>
      </c>
      <c r="AF8733" s="10" t="s">
        <v>741</v>
      </c>
    </row>
    <row r="8734" spans="30:32" x14ac:dyDescent="0.2">
      <c r="AD8734" s="11" t="s">
        <v>15168</v>
      </c>
      <c r="AE8734" s="10" t="s">
        <v>2646</v>
      </c>
      <c r="AF8734" s="10" t="s">
        <v>741</v>
      </c>
    </row>
    <row r="8735" spans="30:32" x14ac:dyDescent="0.2">
      <c r="AD8735" s="11" t="s">
        <v>15169</v>
      </c>
      <c r="AE8735" s="10" t="s">
        <v>15170</v>
      </c>
      <c r="AF8735" s="10" t="s">
        <v>741</v>
      </c>
    </row>
    <row r="8736" spans="30:32" x14ac:dyDescent="0.2">
      <c r="AD8736" s="11" t="s">
        <v>15171</v>
      </c>
      <c r="AE8736" s="10" t="s">
        <v>15172</v>
      </c>
      <c r="AF8736" s="10" t="s">
        <v>741</v>
      </c>
    </row>
    <row r="8737" spans="30:32" x14ac:dyDescent="0.2">
      <c r="AD8737" s="11" t="s">
        <v>15173</v>
      </c>
      <c r="AE8737" s="10" t="s">
        <v>15174</v>
      </c>
      <c r="AF8737" s="10" t="s">
        <v>741</v>
      </c>
    </row>
    <row r="8738" spans="30:32" x14ac:dyDescent="0.2">
      <c r="AD8738" s="11" t="s">
        <v>15175</v>
      </c>
      <c r="AE8738" s="10" t="s">
        <v>15176</v>
      </c>
      <c r="AF8738" s="10" t="s">
        <v>741</v>
      </c>
    </row>
    <row r="8739" spans="30:32" x14ac:dyDescent="0.2">
      <c r="AD8739" s="11" t="s">
        <v>15177</v>
      </c>
      <c r="AE8739" s="10" t="s">
        <v>15178</v>
      </c>
      <c r="AF8739" s="10" t="s">
        <v>741</v>
      </c>
    </row>
    <row r="8740" spans="30:32" x14ac:dyDescent="0.2">
      <c r="AD8740" s="11" t="s">
        <v>15179</v>
      </c>
      <c r="AE8740" s="10" t="s">
        <v>15180</v>
      </c>
      <c r="AF8740" s="10" t="s">
        <v>741</v>
      </c>
    </row>
    <row r="8741" spans="30:32" x14ac:dyDescent="0.2">
      <c r="AD8741" s="11" t="s">
        <v>15181</v>
      </c>
      <c r="AE8741" s="10" t="s">
        <v>15182</v>
      </c>
      <c r="AF8741" s="10" t="s">
        <v>741</v>
      </c>
    </row>
    <row r="8742" spans="30:32" x14ac:dyDescent="0.2">
      <c r="AD8742" s="11" t="s">
        <v>15183</v>
      </c>
      <c r="AE8742" s="10" t="s">
        <v>1553</v>
      </c>
      <c r="AF8742" s="10" t="s">
        <v>741</v>
      </c>
    </row>
    <row r="8743" spans="30:32" x14ac:dyDescent="0.2">
      <c r="AD8743" s="11" t="s">
        <v>15184</v>
      </c>
      <c r="AE8743" s="10" t="s">
        <v>15185</v>
      </c>
      <c r="AF8743" s="10" t="s">
        <v>741</v>
      </c>
    </row>
    <row r="8744" spans="30:32" x14ac:dyDescent="0.2">
      <c r="AD8744" s="11" t="s">
        <v>15186</v>
      </c>
      <c r="AE8744" s="10" t="s">
        <v>2678</v>
      </c>
      <c r="AF8744" s="10" t="s">
        <v>741</v>
      </c>
    </row>
    <row r="8745" spans="30:32" x14ac:dyDescent="0.2">
      <c r="AD8745" s="11" t="s">
        <v>15187</v>
      </c>
      <c r="AE8745" s="10" t="s">
        <v>15188</v>
      </c>
      <c r="AF8745" s="10" t="s">
        <v>741</v>
      </c>
    </row>
    <row r="8746" spans="30:32" x14ac:dyDescent="0.2">
      <c r="AD8746" s="11" t="s">
        <v>15189</v>
      </c>
      <c r="AE8746" s="10" t="s">
        <v>15190</v>
      </c>
      <c r="AF8746" s="10" t="s">
        <v>741</v>
      </c>
    </row>
    <row r="8747" spans="30:32" x14ac:dyDescent="0.2">
      <c r="AD8747" s="11" t="s">
        <v>15191</v>
      </c>
      <c r="AE8747" s="10" t="s">
        <v>15192</v>
      </c>
      <c r="AF8747" s="10" t="s">
        <v>741</v>
      </c>
    </row>
    <row r="8748" spans="30:32" x14ac:dyDescent="0.2">
      <c r="AD8748" s="11" t="s">
        <v>15193</v>
      </c>
      <c r="AE8748" s="10" t="s">
        <v>15194</v>
      </c>
      <c r="AF8748" s="10" t="s">
        <v>741</v>
      </c>
    </row>
    <row r="8749" spans="30:32" x14ac:dyDescent="0.2">
      <c r="AD8749" s="11" t="s">
        <v>15195</v>
      </c>
      <c r="AE8749" s="10" t="s">
        <v>15196</v>
      </c>
      <c r="AF8749" s="10" t="s">
        <v>741</v>
      </c>
    </row>
    <row r="8750" spans="30:32" x14ac:dyDescent="0.2">
      <c r="AD8750" s="11" t="s">
        <v>15197</v>
      </c>
      <c r="AE8750" s="10" t="s">
        <v>11154</v>
      </c>
      <c r="AF8750" s="10" t="s">
        <v>741</v>
      </c>
    </row>
    <row r="8751" spans="30:32" x14ac:dyDescent="0.2">
      <c r="AD8751" s="11" t="s">
        <v>15198</v>
      </c>
      <c r="AE8751" s="10" t="s">
        <v>15199</v>
      </c>
      <c r="AF8751" s="10" t="s">
        <v>741</v>
      </c>
    </row>
    <row r="8752" spans="30:32" x14ac:dyDescent="0.2">
      <c r="AD8752" s="11" t="s">
        <v>15200</v>
      </c>
      <c r="AE8752" s="10" t="s">
        <v>15201</v>
      </c>
      <c r="AF8752" s="10" t="s">
        <v>741</v>
      </c>
    </row>
    <row r="8753" spans="30:32" x14ac:dyDescent="0.2">
      <c r="AD8753" s="11" t="s">
        <v>15202</v>
      </c>
      <c r="AE8753" s="10" t="s">
        <v>15203</v>
      </c>
      <c r="AF8753" s="10" t="s">
        <v>741</v>
      </c>
    </row>
    <row r="8754" spans="30:32" x14ac:dyDescent="0.2">
      <c r="AD8754" s="11" t="s">
        <v>15204</v>
      </c>
      <c r="AE8754" s="10" t="s">
        <v>15205</v>
      </c>
      <c r="AF8754" s="10" t="s">
        <v>741</v>
      </c>
    </row>
    <row r="8755" spans="30:32" x14ac:dyDescent="0.2">
      <c r="AD8755" s="11" t="s">
        <v>15206</v>
      </c>
      <c r="AE8755" s="10" t="s">
        <v>1569</v>
      </c>
      <c r="AF8755" s="10" t="s">
        <v>741</v>
      </c>
    </row>
    <row r="8756" spans="30:32" x14ac:dyDescent="0.2">
      <c r="AD8756" s="11" t="s">
        <v>15207</v>
      </c>
      <c r="AE8756" s="10" t="s">
        <v>15208</v>
      </c>
      <c r="AF8756" s="10" t="s">
        <v>741</v>
      </c>
    </row>
    <row r="8757" spans="30:32" x14ac:dyDescent="0.2">
      <c r="AD8757" s="11" t="s">
        <v>15209</v>
      </c>
      <c r="AE8757" s="10" t="s">
        <v>15210</v>
      </c>
      <c r="AF8757" s="10" t="s">
        <v>741</v>
      </c>
    </row>
    <row r="8758" spans="30:32" x14ac:dyDescent="0.2">
      <c r="AD8758" s="11" t="s">
        <v>15211</v>
      </c>
      <c r="AE8758" s="10" t="s">
        <v>15212</v>
      </c>
      <c r="AF8758" s="10" t="s">
        <v>741</v>
      </c>
    </row>
    <row r="8759" spans="30:32" x14ac:dyDescent="0.2">
      <c r="AD8759" s="11" t="s">
        <v>15213</v>
      </c>
      <c r="AE8759" s="10" t="s">
        <v>15214</v>
      </c>
      <c r="AF8759" s="10" t="s">
        <v>741</v>
      </c>
    </row>
    <row r="8760" spans="30:32" x14ac:dyDescent="0.2">
      <c r="AD8760" s="11" t="s">
        <v>15215</v>
      </c>
      <c r="AE8760" s="10" t="s">
        <v>15216</v>
      </c>
      <c r="AF8760" s="10" t="s">
        <v>741</v>
      </c>
    </row>
    <row r="8761" spans="30:32" x14ac:dyDescent="0.2">
      <c r="AD8761" s="11" t="s">
        <v>15217</v>
      </c>
      <c r="AE8761" s="10" t="s">
        <v>15218</v>
      </c>
      <c r="AF8761" s="10" t="s">
        <v>741</v>
      </c>
    </row>
    <row r="8762" spans="30:32" x14ac:dyDescent="0.2">
      <c r="AD8762" s="11" t="s">
        <v>15219</v>
      </c>
      <c r="AE8762" s="10" t="s">
        <v>15220</v>
      </c>
      <c r="AF8762" s="10" t="s">
        <v>741</v>
      </c>
    </row>
    <row r="8763" spans="30:32" x14ac:dyDescent="0.2">
      <c r="AD8763" s="11" t="s">
        <v>15221</v>
      </c>
      <c r="AE8763" s="10" t="s">
        <v>15222</v>
      </c>
      <c r="AF8763" s="10" t="s">
        <v>741</v>
      </c>
    </row>
    <row r="8764" spans="30:32" x14ac:dyDescent="0.2">
      <c r="AD8764" s="11" t="s">
        <v>15223</v>
      </c>
      <c r="AE8764" s="10" t="s">
        <v>15224</v>
      </c>
      <c r="AF8764" s="10" t="s">
        <v>741</v>
      </c>
    </row>
    <row r="8765" spans="30:32" x14ac:dyDescent="0.2">
      <c r="AD8765" s="11" t="s">
        <v>15225</v>
      </c>
      <c r="AE8765" s="10" t="s">
        <v>15226</v>
      </c>
      <c r="AF8765" s="10" t="s">
        <v>741</v>
      </c>
    </row>
    <row r="8766" spans="30:32" x14ac:dyDescent="0.2">
      <c r="AD8766" s="11" t="s">
        <v>15227</v>
      </c>
      <c r="AE8766" s="10" t="s">
        <v>15228</v>
      </c>
      <c r="AF8766" s="10" t="s">
        <v>741</v>
      </c>
    </row>
    <row r="8767" spans="30:32" x14ac:dyDescent="0.2">
      <c r="AD8767" s="11" t="s">
        <v>15229</v>
      </c>
      <c r="AE8767" s="10" t="s">
        <v>15230</v>
      </c>
      <c r="AF8767" s="10" t="s">
        <v>741</v>
      </c>
    </row>
    <row r="8768" spans="30:32" x14ac:dyDescent="0.2">
      <c r="AD8768" s="11" t="s">
        <v>15231</v>
      </c>
      <c r="AE8768" s="10" t="s">
        <v>2878</v>
      </c>
      <c r="AF8768" s="10" t="s">
        <v>741</v>
      </c>
    </row>
    <row r="8769" spans="30:32" x14ac:dyDescent="0.2">
      <c r="AD8769" s="11" t="s">
        <v>15232</v>
      </c>
      <c r="AE8769" s="10" t="s">
        <v>15233</v>
      </c>
      <c r="AF8769" s="10" t="s">
        <v>741</v>
      </c>
    </row>
    <row r="8770" spans="30:32" x14ac:dyDescent="0.2">
      <c r="AD8770" s="11" t="s">
        <v>15234</v>
      </c>
      <c r="AE8770" s="10" t="s">
        <v>12727</v>
      </c>
      <c r="AF8770" s="10" t="s">
        <v>741</v>
      </c>
    </row>
    <row r="8771" spans="30:32" x14ac:dyDescent="0.2">
      <c r="AD8771" s="11" t="s">
        <v>15235</v>
      </c>
      <c r="AE8771" s="10" t="s">
        <v>15236</v>
      </c>
      <c r="AF8771" s="10" t="s">
        <v>741</v>
      </c>
    </row>
    <row r="8772" spans="30:32" x14ac:dyDescent="0.2">
      <c r="AD8772" s="11" t="s">
        <v>15237</v>
      </c>
      <c r="AE8772" s="10" t="s">
        <v>2725</v>
      </c>
      <c r="AF8772" s="10" t="s">
        <v>741</v>
      </c>
    </row>
    <row r="8773" spans="30:32" x14ac:dyDescent="0.2">
      <c r="AD8773" s="11" t="s">
        <v>15238</v>
      </c>
      <c r="AE8773" s="10" t="s">
        <v>15239</v>
      </c>
      <c r="AF8773" s="10" t="s">
        <v>741</v>
      </c>
    </row>
    <row r="8774" spans="30:32" x14ac:dyDescent="0.2">
      <c r="AD8774" s="11" t="s">
        <v>15240</v>
      </c>
      <c r="AE8774" s="10" t="s">
        <v>11200</v>
      </c>
      <c r="AF8774" s="10" t="s">
        <v>741</v>
      </c>
    </row>
    <row r="8775" spans="30:32" x14ac:dyDescent="0.2">
      <c r="AD8775" s="11" t="s">
        <v>15241</v>
      </c>
      <c r="AE8775" s="10" t="s">
        <v>15242</v>
      </c>
      <c r="AF8775" s="10" t="s">
        <v>741</v>
      </c>
    </row>
    <row r="8776" spans="30:32" x14ac:dyDescent="0.2">
      <c r="AD8776" s="11" t="s">
        <v>15243</v>
      </c>
      <c r="AE8776" s="10" t="s">
        <v>15244</v>
      </c>
      <c r="AF8776" s="10" t="s">
        <v>741</v>
      </c>
    </row>
    <row r="8777" spans="30:32" x14ac:dyDescent="0.2">
      <c r="AD8777" s="11" t="s">
        <v>15245</v>
      </c>
      <c r="AE8777" s="10" t="s">
        <v>2729</v>
      </c>
      <c r="AF8777" s="10" t="s">
        <v>741</v>
      </c>
    </row>
    <row r="8778" spans="30:32" x14ac:dyDescent="0.2">
      <c r="AD8778" s="11" t="s">
        <v>15246</v>
      </c>
      <c r="AE8778" s="10" t="s">
        <v>15247</v>
      </c>
      <c r="AF8778" s="10" t="s">
        <v>741</v>
      </c>
    </row>
    <row r="8779" spans="30:32" x14ac:dyDescent="0.2">
      <c r="AD8779" s="11" t="s">
        <v>15248</v>
      </c>
      <c r="AE8779" s="10" t="s">
        <v>15249</v>
      </c>
      <c r="AF8779" s="10" t="s">
        <v>741</v>
      </c>
    </row>
    <row r="8780" spans="30:32" x14ac:dyDescent="0.2">
      <c r="AD8780" s="11" t="s">
        <v>15250</v>
      </c>
      <c r="AE8780" s="10" t="s">
        <v>15251</v>
      </c>
      <c r="AF8780" s="10" t="s">
        <v>741</v>
      </c>
    </row>
    <row r="8781" spans="30:32" x14ac:dyDescent="0.2">
      <c r="AD8781" s="11" t="s">
        <v>15252</v>
      </c>
      <c r="AE8781" s="10" t="s">
        <v>15253</v>
      </c>
      <c r="AF8781" s="10" t="s">
        <v>741</v>
      </c>
    </row>
    <row r="8782" spans="30:32" x14ac:dyDescent="0.2">
      <c r="AD8782" s="11" t="s">
        <v>15254</v>
      </c>
      <c r="AE8782" s="10" t="s">
        <v>15255</v>
      </c>
      <c r="AF8782" s="10" t="s">
        <v>741</v>
      </c>
    </row>
    <row r="8783" spans="30:32" x14ac:dyDescent="0.2">
      <c r="AD8783" s="11" t="s">
        <v>15256</v>
      </c>
      <c r="AE8783" s="10" t="s">
        <v>15257</v>
      </c>
      <c r="AF8783" s="10" t="s">
        <v>741</v>
      </c>
    </row>
    <row r="8784" spans="30:32" x14ac:dyDescent="0.2">
      <c r="AD8784" s="11" t="s">
        <v>15258</v>
      </c>
      <c r="AE8784" s="10" t="s">
        <v>15259</v>
      </c>
      <c r="AF8784" s="10" t="s">
        <v>741</v>
      </c>
    </row>
    <row r="8785" spans="30:32" x14ac:dyDescent="0.2">
      <c r="AD8785" s="11" t="s">
        <v>15260</v>
      </c>
      <c r="AE8785" s="10" t="s">
        <v>15261</v>
      </c>
      <c r="AF8785" s="10" t="s">
        <v>741</v>
      </c>
    </row>
    <row r="8786" spans="30:32" x14ac:dyDescent="0.2">
      <c r="AD8786" s="11" t="s">
        <v>15262</v>
      </c>
      <c r="AE8786" s="10" t="s">
        <v>15263</v>
      </c>
      <c r="AF8786" s="10" t="s">
        <v>741</v>
      </c>
    </row>
    <row r="8787" spans="30:32" x14ac:dyDescent="0.2">
      <c r="AD8787" s="11" t="s">
        <v>15264</v>
      </c>
      <c r="AE8787" s="10" t="s">
        <v>9634</v>
      </c>
      <c r="AF8787" s="10" t="s">
        <v>741</v>
      </c>
    </row>
    <row r="8788" spans="30:32" x14ac:dyDescent="0.2">
      <c r="AD8788" s="11" t="s">
        <v>15265</v>
      </c>
      <c r="AE8788" s="10" t="s">
        <v>15266</v>
      </c>
      <c r="AF8788" s="10" t="s">
        <v>741</v>
      </c>
    </row>
    <row r="8789" spans="30:32" x14ac:dyDescent="0.2">
      <c r="AD8789" s="11" t="s">
        <v>15267</v>
      </c>
      <c r="AE8789" s="10" t="s">
        <v>15268</v>
      </c>
      <c r="AF8789" s="10" t="s">
        <v>741</v>
      </c>
    </row>
    <row r="8790" spans="30:32" x14ac:dyDescent="0.2">
      <c r="AD8790" s="11" t="s">
        <v>15269</v>
      </c>
      <c r="AE8790" s="10" t="s">
        <v>15270</v>
      </c>
      <c r="AF8790" s="10" t="s">
        <v>741</v>
      </c>
    </row>
    <row r="8791" spans="30:32" x14ac:dyDescent="0.2">
      <c r="AD8791" s="11" t="s">
        <v>15271</v>
      </c>
      <c r="AE8791" s="10" t="s">
        <v>15272</v>
      </c>
      <c r="AF8791" s="10" t="s">
        <v>741</v>
      </c>
    </row>
    <row r="8792" spans="30:32" x14ac:dyDescent="0.2">
      <c r="AD8792" s="11" t="s">
        <v>15273</v>
      </c>
      <c r="AE8792" s="10" t="s">
        <v>15274</v>
      </c>
      <c r="AF8792" s="10" t="s">
        <v>741</v>
      </c>
    </row>
    <row r="8793" spans="30:32" x14ac:dyDescent="0.2">
      <c r="AD8793" s="11" t="s">
        <v>15275</v>
      </c>
      <c r="AE8793" s="10" t="s">
        <v>15276</v>
      </c>
      <c r="AF8793" s="10" t="s">
        <v>741</v>
      </c>
    </row>
    <row r="8794" spans="30:32" x14ac:dyDescent="0.2">
      <c r="AD8794" s="11" t="s">
        <v>15277</v>
      </c>
      <c r="AE8794" s="10" t="s">
        <v>8162</v>
      </c>
      <c r="AF8794" s="10" t="s">
        <v>741</v>
      </c>
    </row>
    <row r="8795" spans="30:32" x14ac:dyDescent="0.2">
      <c r="AD8795" s="11" t="s">
        <v>15278</v>
      </c>
      <c r="AE8795" s="10" t="s">
        <v>15279</v>
      </c>
      <c r="AF8795" s="10" t="s">
        <v>741</v>
      </c>
    </row>
    <row r="8796" spans="30:32" x14ac:dyDescent="0.2">
      <c r="AD8796" s="11" t="s">
        <v>15280</v>
      </c>
      <c r="AE8796" s="10" t="s">
        <v>15281</v>
      </c>
      <c r="AF8796" s="10" t="s">
        <v>741</v>
      </c>
    </row>
    <row r="8797" spans="30:32" x14ac:dyDescent="0.2">
      <c r="AD8797" s="11" t="s">
        <v>15282</v>
      </c>
      <c r="AE8797" s="10" t="s">
        <v>15283</v>
      </c>
      <c r="AF8797" s="10" t="s">
        <v>741</v>
      </c>
    </row>
    <row r="8798" spans="30:32" x14ac:dyDescent="0.2">
      <c r="AD8798" s="11" t="s">
        <v>15284</v>
      </c>
      <c r="AE8798" s="10" t="s">
        <v>15285</v>
      </c>
      <c r="AF8798" s="10" t="s">
        <v>741</v>
      </c>
    </row>
    <row r="8799" spans="30:32" x14ac:dyDescent="0.2">
      <c r="AD8799" s="11" t="s">
        <v>15286</v>
      </c>
      <c r="AE8799" s="10" t="s">
        <v>2754</v>
      </c>
      <c r="AF8799" s="10" t="s">
        <v>741</v>
      </c>
    </row>
    <row r="8800" spans="30:32" x14ac:dyDescent="0.2">
      <c r="AD8800" s="11" t="s">
        <v>15287</v>
      </c>
      <c r="AE8800" s="10" t="s">
        <v>9646</v>
      </c>
      <c r="AF8800" s="10" t="s">
        <v>741</v>
      </c>
    </row>
    <row r="8801" spans="30:32" x14ac:dyDescent="0.2">
      <c r="AD8801" s="11" t="s">
        <v>15288</v>
      </c>
      <c r="AE8801" s="10" t="s">
        <v>2763</v>
      </c>
      <c r="AF8801" s="10" t="s">
        <v>741</v>
      </c>
    </row>
    <row r="8802" spans="30:32" x14ac:dyDescent="0.2">
      <c r="AD8802" s="11" t="s">
        <v>15289</v>
      </c>
      <c r="AE8802" s="10" t="s">
        <v>15290</v>
      </c>
      <c r="AF8802" s="10" t="s">
        <v>741</v>
      </c>
    </row>
    <row r="8803" spans="30:32" x14ac:dyDescent="0.2">
      <c r="AD8803" s="11" t="s">
        <v>15291</v>
      </c>
      <c r="AE8803" s="10" t="s">
        <v>15292</v>
      </c>
      <c r="AF8803" s="10" t="s">
        <v>741</v>
      </c>
    </row>
    <row r="8804" spans="30:32" x14ac:dyDescent="0.2">
      <c r="AD8804" s="11" t="s">
        <v>15293</v>
      </c>
      <c r="AE8804" s="10" t="s">
        <v>15294</v>
      </c>
      <c r="AF8804" s="10" t="s">
        <v>741</v>
      </c>
    </row>
    <row r="8805" spans="30:32" x14ac:dyDescent="0.2">
      <c r="AD8805" s="11" t="s">
        <v>15295</v>
      </c>
      <c r="AE8805" s="10" t="s">
        <v>15296</v>
      </c>
      <c r="AF8805" s="10" t="s">
        <v>741</v>
      </c>
    </row>
    <row r="8806" spans="30:32" x14ac:dyDescent="0.2">
      <c r="AD8806" s="11" t="s">
        <v>15297</v>
      </c>
      <c r="AE8806" s="10" t="s">
        <v>15298</v>
      </c>
      <c r="AF8806" s="10" t="s">
        <v>741</v>
      </c>
    </row>
    <row r="8807" spans="30:32" x14ac:dyDescent="0.2">
      <c r="AD8807" s="11" t="s">
        <v>15299</v>
      </c>
      <c r="AE8807" s="10" t="s">
        <v>5551</v>
      </c>
      <c r="AF8807" s="10" t="s">
        <v>741</v>
      </c>
    </row>
    <row r="8808" spans="30:32" x14ac:dyDescent="0.2">
      <c r="AD8808" s="11" t="s">
        <v>15300</v>
      </c>
      <c r="AE8808" s="10" t="s">
        <v>1137</v>
      </c>
      <c r="AF8808" s="10" t="s">
        <v>741</v>
      </c>
    </row>
    <row r="8809" spans="30:32" x14ac:dyDescent="0.2">
      <c r="AD8809" s="11" t="s">
        <v>15301</v>
      </c>
      <c r="AE8809" s="10" t="s">
        <v>15302</v>
      </c>
      <c r="AF8809" s="10" t="s">
        <v>741</v>
      </c>
    </row>
    <row r="8810" spans="30:32" x14ac:dyDescent="0.2">
      <c r="AD8810" s="11" t="s">
        <v>15303</v>
      </c>
      <c r="AE8810" s="10" t="s">
        <v>15304</v>
      </c>
      <c r="AF8810" s="10" t="s">
        <v>741</v>
      </c>
    </row>
    <row r="8811" spans="30:32" x14ac:dyDescent="0.2">
      <c r="AD8811" s="11" t="s">
        <v>15305</v>
      </c>
      <c r="AE8811" s="10" t="s">
        <v>15306</v>
      </c>
      <c r="AF8811" s="10" t="s">
        <v>741</v>
      </c>
    </row>
    <row r="8812" spans="30:32" x14ac:dyDescent="0.2">
      <c r="AD8812" s="11" t="s">
        <v>15307</v>
      </c>
      <c r="AE8812" s="10" t="s">
        <v>606</v>
      </c>
      <c r="AF8812" s="10" t="s">
        <v>741</v>
      </c>
    </row>
    <row r="8813" spans="30:32" x14ac:dyDescent="0.2">
      <c r="AD8813" s="11" t="s">
        <v>15308</v>
      </c>
      <c r="AE8813" s="10" t="s">
        <v>15309</v>
      </c>
      <c r="AF8813" s="10" t="s">
        <v>741</v>
      </c>
    </row>
    <row r="8814" spans="30:32" x14ac:dyDescent="0.2">
      <c r="AD8814" s="11" t="s">
        <v>15310</v>
      </c>
      <c r="AE8814" s="10" t="s">
        <v>6312</v>
      </c>
      <c r="AF8814" s="10" t="s">
        <v>741</v>
      </c>
    </row>
    <row r="8815" spans="30:32" x14ac:dyDescent="0.2">
      <c r="AD8815" s="11" t="s">
        <v>15311</v>
      </c>
      <c r="AE8815" s="10" t="s">
        <v>15312</v>
      </c>
      <c r="AF8815" s="10" t="s">
        <v>741</v>
      </c>
    </row>
    <row r="8816" spans="30:32" x14ac:dyDescent="0.2">
      <c r="AD8816" s="11" t="s">
        <v>15313</v>
      </c>
      <c r="AE8816" s="10" t="s">
        <v>9668</v>
      </c>
      <c r="AF8816" s="10" t="s">
        <v>741</v>
      </c>
    </row>
    <row r="8817" spans="30:32" x14ac:dyDescent="0.2">
      <c r="AD8817" s="11" t="s">
        <v>15314</v>
      </c>
      <c r="AE8817" s="10" t="s">
        <v>1882</v>
      </c>
      <c r="AF8817" s="10" t="s">
        <v>741</v>
      </c>
    </row>
    <row r="8818" spans="30:32" x14ac:dyDescent="0.2">
      <c r="AD8818" s="11" t="s">
        <v>15315</v>
      </c>
      <c r="AE8818" s="10" t="s">
        <v>15316</v>
      </c>
      <c r="AF8818" s="10" t="s">
        <v>741</v>
      </c>
    </row>
    <row r="8819" spans="30:32" x14ac:dyDescent="0.2">
      <c r="AD8819" s="11" t="s">
        <v>15317</v>
      </c>
      <c r="AE8819" s="10" t="s">
        <v>15318</v>
      </c>
      <c r="AF8819" s="10" t="s">
        <v>741</v>
      </c>
    </row>
    <row r="8820" spans="30:32" x14ac:dyDescent="0.2">
      <c r="AD8820" s="11" t="s">
        <v>15319</v>
      </c>
      <c r="AE8820" s="10" t="s">
        <v>15320</v>
      </c>
      <c r="AF8820" s="10" t="s">
        <v>741</v>
      </c>
    </row>
    <row r="8821" spans="30:32" x14ac:dyDescent="0.2">
      <c r="AD8821" s="11" t="s">
        <v>15321</v>
      </c>
      <c r="AE8821" s="10" t="s">
        <v>15322</v>
      </c>
      <c r="AF8821" s="10" t="s">
        <v>741</v>
      </c>
    </row>
    <row r="8822" spans="30:32" x14ac:dyDescent="0.2">
      <c r="AD8822" s="11" t="s">
        <v>15323</v>
      </c>
      <c r="AE8822" s="10" t="s">
        <v>4767</v>
      </c>
      <c r="AF8822" s="10" t="s">
        <v>741</v>
      </c>
    </row>
    <row r="8823" spans="30:32" x14ac:dyDescent="0.2">
      <c r="AD8823" s="11" t="s">
        <v>15324</v>
      </c>
      <c r="AE8823" s="10" t="s">
        <v>9672</v>
      </c>
      <c r="AF8823" s="10" t="s">
        <v>741</v>
      </c>
    </row>
    <row r="8824" spans="30:32" x14ac:dyDescent="0.2">
      <c r="AD8824" s="11" t="s">
        <v>15325</v>
      </c>
      <c r="AE8824" s="10" t="s">
        <v>3822</v>
      </c>
      <c r="AF8824" s="10" t="s">
        <v>741</v>
      </c>
    </row>
    <row r="8825" spans="30:32" x14ac:dyDescent="0.2">
      <c r="AD8825" s="11" t="s">
        <v>15326</v>
      </c>
      <c r="AE8825" s="10" t="s">
        <v>15327</v>
      </c>
      <c r="AF8825" s="10" t="s">
        <v>741</v>
      </c>
    </row>
    <row r="8826" spans="30:32" x14ac:dyDescent="0.2">
      <c r="AD8826" s="11" t="s">
        <v>15328</v>
      </c>
      <c r="AE8826" s="10" t="s">
        <v>12865</v>
      </c>
      <c r="AF8826" s="10" t="s">
        <v>741</v>
      </c>
    </row>
    <row r="8827" spans="30:32" x14ac:dyDescent="0.2">
      <c r="AD8827" s="11" t="s">
        <v>15329</v>
      </c>
      <c r="AE8827" s="10" t="s">
        <v>15330</v>
      </c>
      <c r="AF8827" s="10" t="s">
        <v>741</v>
      </c>
    </row>
    <row r="8828" spans="30:32" x14ac:dyDescent="0.2">
      <c r="AD8828" s="11" t="s">
        <v>15331</v>
      </c>
      <c r="AE8828" s="10" t="s">
        <v>15332</v>
      </c>
      <c r="AF8828" s="10" t="s">
        <v>741</v>
      </c>
    </row>
    <row r="8829" spans="30:32" x14ac:dyDescent="0.2">
      <c r="AD8829" s="11" t="s">
        <v>15333</v>
      </c>
      <c r="AE8829" s="10" t="s">
        <v>15334</v>
      </c>
      <c r="AF8829" s="10" t="s">
        <v>741</v>
      </c>
    </row>
    <row r="8830" spans="30:32" x14ac:dyDescent="0.2">
      <c r="AD8830" s="11" t="s">
        <v>15335</v>
      </c>
      <c r="AE8830" s="10" t="s">
        <v>4771</v>
      </c>
      <c r="AF8830" s="10" t="s">
        <v>741</v>
      </c>
    </row>
    <row r="8831" spans="30:32" x14ac:dyDescent="0.2">
      <c r="AD8831" s="11" t="s">
        <v>15336</v>
      </c>
      <c r="AE8831" s="10" t="s">
        <v>15337</v>
      </c>
      <c r="AF8831" s="10" t="s">
        <v>741</v>
      </c>
    </row>
    <row r="8832" spans="30:32" x14ac:dyDescent="0.2">
      <c r="AD8832" s="11" t="s">
        <v>15338</v>
      </c>
      <c r="AE8832" s="10" t="s">
        <v>15339</v>
      </c>
      <c r="AF8832" s="10" t="s">
        <v>741</v>
      </c>
    </row>
    <row r="8833" spans="30:32" x14ac:dyDescent="0.2">
      <c r="AD8833" s="11" t="s">
        <v>15340</v>
      </c>
      <c r="AE8833" s="10" t="s">
        <v>4898</v>
      </c>
      <c r="AF8833" s="10" t="s">
        <v>741</v>
      </c>
    </row>
    <row r="8834" spans="30:32" x14ac:dyDescent="0.2">
      <c r="AD8834" s="11" t="s">
        <v>15341</v>
      </c>
      <c r="AE8834" s="10" t="s">
        <v>15342</v>
      </c>
      <c r="AF8834" s="10" t="s">
        <v>741</v>
      </c>
    </row>
    <row r="8835" spans="30:32" x14ac:dyDescent="0.2">
      <c r="AD8835" s="11" t="s">
        <v>15343</v>
      </c>
      <c r="AE8835" s="10" t="s">
        <v>15344</v>
      </c>
      <c r="AF8835" s="10" t="s">
        <v>741</v>
      </c>
    </row>
    <row r="8836" spans="30:32" x14ac:dyDescent="0.2">
      <c r="AD8836" s="11" t="s">
        <v>15345</v>
      </c>
      <c r="AE8836" s="10" t="s">
        <v>15346</v>
      </c>
      <c r="AF8836" s="10" t="s">
        <v>582</v>
      </c>
    </row>
    <row r="8837" spans="30:32" x14ac:dyDescent="0.2">
      <c r="AD8837" s="11" t="s">
        <v>15347</v>
      </c>
      <c r="AE8837" s="10" t="s">
        <v>15346</v>
      </c>
      <c r="AF8837" s="10" t="s">
        <v>582</v>
      </c>
    </row>
    <row r="8838" spans="30:32" x14ac:dyDescent="0.2">
      <c r="AD8838" s="11" t="s">
        <v>15348</v>
      </c>
      <c r="AE8838" s="10" t="s">
        <v>8484</v>
      </c>
      <c r="AF8838" s="10" t="s">
        <v>582</v>
      </c>
    </row>
    <row r="8839" spans="30:32" x14ac:dyDescent="0.2">
      <c r="AD8839" s="11" t="s">
        <v>15349</v>
      </c>
      <c r="AE8839" s="10" t="s">
        <v>15350</v>
      </c>
      <c r="AF8839" s="10" t="s">
        <v>582</v>
      </c>
    </row>
    <row r="8840" spans="30:32" x14ac:dyDescent="0.2">
      <c r="AD8840" s="11" t="s">
        <v>15351</v>
      </c>
      <c r="AE8840" s="10" t="s">
        <v>15352</v>
      </c>
      <c r="AF8840" s="10" t="s">
        <v>582</v>
      </c>
    </row>
    <row r="8841" spans="30:32" x14ac:dyDescent="0.2">
      <c r="AD8841" s="11" t="s">
        <v>15353</v>
      </c>
      <c r="AE8841" s="10" t="s">
        <v>15354</v>
      </c>
      <c r="AF8841" s="10" t="s">
        <v>582</v>
      </c>
    </row>
    <row r="8842" spans="30:32" x14ac:dyDescent="0.2">
      <c r="AD8842" s="11" t="s">
        <v>15355</v>
      </c>
      <c r="AE8842" s="10" t="s">
        <v>15356</v>
      </c>
      <c r="AF8842" s="10" t="s">
        <v>582</v>
      </c>
    </row>
    <row r="8843" spans="30:32" x14ac:dyDescent="0.2">
      <c r="AD8843" s="11" t="s">
        <v>15357</v>
      </c>
      <c r="AE8843" s="10" t="s">
        <v>4517</v>
      </c>
      <c r="AF8843" s="10" t="s">
        <v>582</v>
      </c>
    </row>
    <row r="8844" spans="30:32" x14ac:dyDescent="0.2">
      <c r="AD8844" s="11" t="s">
        <v>15358</v>
      </c>
      <c r="AE8844" s="10" t="s">
        <v>4517</v>
      </c>
      <c r="AF8844" s="10" t="s">
        <v>582</v>
      </c>
    </row>
    <row r="8845" spans="30:32" x14ac:dyDescent="0.2">
      <c r="AD8845" s="11" t="s">
        <v>15359</v>
      </c>
      <c r="AE8845" s="10" t="s">
        <v>4517</v>
      </c>
      <c r="AF8845" s="10" t="s">
        <v>582</v>
      </c>
    </row>
    <row r="8846" spans="30:32" x14ac:dyDescent="0.2">
      <c r="AD8846" s="11" t="s">
        <v>15360</v>
      </c>
      <c r="AE8846" s="10" t="s">
        <v>4517</v>
      </c>
      <c r="AF8846" s="10" t="s">
        <v>582</v>
      </c>
    </row>
    <row r="8847" spans="30:32" x14ac:dyDescent="0.2">
      <c r="AD8847" s="11" t="s">
        <v>15361</v>
      </c>
      <c r="AE8847" s="10" t="s">
        <v>15362</v>
      </c>
      <c r="AF8847" s="10" t="s">
        <v>582</v>
      </c>
    </row>
    <row r="8848" spans="30:32" x14ac:dyDescent="0.2">
      <c r="AD8848" s="11" t="s">
        <v>15363</v>
      </c>
      <c r="AE8848" s="10" t="s">
        <v>15364</v>
      </c>
      <c r="AF8848" s="10" t="s">
        <v>582</v>
      </c>
    </row>
    <row r="8849" spans="30:32" x14ac:dyDescent="0.2">
      <c r="AD8849" s="11" t="s">
        <v>15365</v>
      </c>
      <c r="AE8849" s="10" t="s">
        <v>10305</v>
      </c>
      <c r="AF8849" s="10" t="s">
        <v>582</v>
      </c>
    </row>
    <row r="8850" spans="30:32" x14ac:dyDescent="0.2">
      <c r="AD8850" s="11" t="s">
        <v>15366</v>
      </c>
      <c r="AE8850" s="10" t="s">
        <v>7545</v>
      </c>
      <c r="AF8850" s="10" t="s">
        <v>582</v>
      </c>
    </row>
    <row r="8851" spans="30:32" x14ac:dyDescent="0.2">
      <c r="AD8851" s="11" t="s">
        <v>15367</v>
      </c>
      <c r="AE8851" s="10" t="s">
        <v>15368</v>
      </c>
      <c r="AF8851" s="10" t="s">
        <v>582</v>
      </c>
    </row>
    <row r="8852" spans="30:32" x14ac:dyDescent="0.2">
      <c r="AD8852" s="11" t="s">
        <v>15369</v>
      </c>
      <c r="AE8852" s="10" t="s">
        <v>15370</v>
      </c>
      <c r="AF8852" s="10" t="s">
        <v>582</v>
      </c>
    </row>
    <row r="8853" spans="30:32" x14ac:dyDescent="0.2">
      <c r="AD8853" s="11" t="s">
        <v>15371</v>
      </c>
      <c r="AE8853" s="10" t="s">
        <v>15372</v>
      </c>
      <c r="AF8853" s="10" t="s">
        <v>582</v>
      </c>
    </row>
    <row r="8854" spans="30:32" x14ac:dyDescent="0.2">
      <c r="AD8854" s="11" t="s">
        <v>15373</v>
      </c>
      <c r="AE8854" s="10" t="s">
        <v>4235</v>
      </c>
      <c r="AF8854" s="10" t="s">
        <v>582</v>
      </c>
    </row>
    <row r="8855" spans="30:32" x14ac:dyDescent="0.2">
      <c r="AD8855" s="11" t="s">
        <v>15374</v>
      </c>
      <c r="AE8855" s="10" t="s">
        <v>15035</v>
      </c>
      <c r="AF8855" s="10" t="s">
        <v>582</v>
      </c>
    </row>
    <row r="8856" spans="30:32" x14ac:dyDescent="0.2">
      <c r="AD8856" s="11" t="s">
        <v>15375</v>
      </c>
      <c r="AE8856" s="10" t="s">
        <v>15376</v>
      </c>
      <c r="AF8856" s="10" t="s">
        <v>582</v>
      </c>
    </row>
    <row r="8857" spans="30:32" x14ac:dyDescent="0.2">
      <c r="AD8857" s="11" t="s">
        <v>15377</v>
      </c>
      <c r="AE8857" s="10" t="s">
        <v>10918</v>
      </c>
      <c r="AF8857" s="10" t="s">
        <v>582</v>
      </c>
    </row>
    <row r="8858" spans="30:32" x14ac:dyDescent="0.2">
      <c r="AD8858" s="11" t="s">
        <v>15378</v>
      </c>
      <c r="AE8858" s="10" t="s">
        <v>15379</v>
      </c>
      <c r="AF8858" s="10" t="s">
        <v>582</v>
      </c>
    </row>
    <row r="8859" spans="30:32" x14ac:dyDescent="0.2">
      <c r="AD8859" s="11" t="s">
        <v>15380</v>
      </c>
      <c r="AE8859" s="10" t="s">
        <v>15381</v>
      </c>
      <c r="AF8859" s="10" t="s">
        <v>582</v>
      </c>
    </row>
    <row r="8860" spans="30:32" x14ac:dyDescent="0.2">
      <c r="AD8860" s="11" t="s">
        <v>15382</v>
      </c>
      <c r="AE8860" s="10" t="s">
        <v>15383</v>
      </c>
      <c r="AF8860" s="10" t="s">
        <v>582</v>
      </c>
    </row>
    <row r="8861" spans="30:32" x14ac:dyDescent="0.2">
      <c r="AD8861" s="11" t="s">
        <v>15384</v>
      </c>
      <c r="AE8861" s="10" t="s">
        <v>12535</v>
      </c>
      <c r="AF8861" s="10" t="s">
        <v>582</v>
      </c>
    </row>
    <row r="8862" spans="30:32" x14ac:dyDescent="0.2">
      <c r="AD8862" s="11" t="s">
        <v>15385</v>
      </c>
      <c r="AE8862" s="10" t="s">
        <v>15386</v>
      </c>
      <c r="AF8862" s="10" t="s">
        <v>582</v>
      </c>
    </row>
    <row r="8863" spans="30:32" x14ac:dyDescent="0.2">
      <c r="AD8863" s="11" t="s">
        <v>15387</v>
      </c>
      <c r="AE8863" s="10" t="s">
        <v>15388</v>
      </c>
      <c r="AF8863" s="10" t="s">
        <v>582</v>
      </c>
    </row>
    <row r="8864" spans="30:32" x14ac:dyDescent="0.2">
      <c r="AD8864" s="11" t="s">
        <v>15389</v>
      </c>
      <c r="AE8864" s="10" t="s">
        <v>11158</v>
      </c>
      <c r="AF8864" s="10" t="s">
        <v>582</v>
      </c>
    </row>
    <row r="8865" spans="30:32" x14ac:dyDescent="0.2">
      <c r="AD8865" s="11" t="s">
        <v>15390</v>
      </c>
      <c r="AE8865" s="10" t="s">
        <v>15391</v>
      </c>
      <c r="AF8865" s="10" t="s">
        <v>582</v>
      </c>
    </row>
    <row r="8866" spans="30:32" x14ac:dyDescent="0.2">
      <c r="AD8866" s="11" t="s">
        <v>15392</v>
      </c>
      <c r="AE8866" s="10" t="s">
        <v>8852</v>
      </c>
      <c r="AF8866" s="10" t="s">
        <v>582</v>
      </c>
    </row>
    <row r="8867" spans="30:32" x14ac:dyDescent="0.2">
      <c r="AD8867" s="11" t="s">
        <v>15393</v>
      </c>
      <c r="AE8867" s="10" t="s">
        <v>15394</v>
      </c>
      <c r="AF8867" s="10" t="s">
        <v>582</v>
      </c>
    </row>
    <row r="8868" spans="30:32" x14ac:dyDescent="0.2">
      <c r="AD8868" s="11" t="s">
        <v>15395</v>
      </c>
      <c r="AE8868" s="10" t="s">
        <v>15396</v>
      </c>
      <c r="AF8868" s="10" t="s">
        <v>582</v>
      </c>
    </row>
    <row r="8869" spans="30:32" x14ac:dyDescent="0.2">
      <c r="AD8869" s="11" t="s">
        <v>15397</v>
      </c>
      <c r="AE8869" s="10" t="s">
        <v>15398</v>
      </c>
      <c r="AF8869" s="10" t="s">
        <v>582</v>
      </c>
    </row>
    <row r="8870" spans="30:32" x14ac:dyDescent="0.2">
      <c r="AD8870" s="11" t="s">
        <v>15399</v>
      </c>
      <c r="AE8870" s="10" t="s">
        <v>8912</v>
      </c>
      <c r="AF8870" s="10" t="s">
        <v>582</v>
      </c>
    </row>
    <row r="8871" spans="30:32" x14ac:dyDescent="0.2">
      <c r="AD8871" s="11" t="s">
        <v>15400</v>
      </c>
      <c r="AE8871" s="10" t="s">
        <v>15401</v>
      </c>
      <c r="AF8871" s="10" t="s">
        <v>582</v>
      </c>
    </row>
    <row r="8872" spans="30:32" x14ac:dyDescent="0.2">
      <c r="AD8872" s="11" t="s">
        <v>15402</v>
      </c>
      <c r="AE8872" s="10" t="s">
        <v>4454</v>
      </c>
      <c r="AF8872" s="10" t="s">
        <v>726</v>
      </c>
    </row>
    <row r="8873" spans="30:32" x14ac:dyDescent="0.2">
      <c r="AD8873" s="11" t="s">
        <v>15403</v>
      </c>
      <c r="AE8873" s="10" t="s">
        <v>4775</v>
      </c>
      <c r="AF8873" s="10" t="s">
        <v>726</v>
      </c>
    </row>
    <row r="8874" spans="30:32" x14ac:dyDescent="0.2">
      <c r="AD8874" s="11" t="s">
        <v>15404</v>
      </c>
      <c r="AE8874" s="10" t="s">
        <v>6886</v>
      </c>
      <c r="AF8874" s="10" t="s">
        <v>726</v>
      </c>
    </row>
    <row r="8875" spans="30:32" x14ac:dyDescent="0.2">
      <c r="AD8875" s="11" t="s">
        <v>15405</v>
      </c>
      <c r="AE8875" s="10" t="s">
        <v>15406</v>
      </c>
      <c r="AF8875" s="10" t="s">
        <v>726</v>
      </c>
    </row>
    <row r="8876" spans="30:32" x14ac:dyDescent="0.2">
      <c r="AD8876" s="11" t="s">
        <v>15407</v>
      </c>
      <c r="AE8876" s="10" t="s">
        <v>15408</v>
      </c>
      <c r="AF8876" s="10" t="s">
        <v>726</v>
      </c>
    </row>
    <row r="8877" spans="30:32" x14ac:dyDescent="0.2">
      <c r="AD8877" s="11" t="s">
        <v>15409</v>
      </c>
      <c r="AE8877" s="10" t="s">
        <v>9701</v>
      </c>
      <c r="AF8877" s="10" t="s">
        <v>726</v>
      </c>
    </row>
    <row r="8878" spans="30:32" x14ac:dyDescent="0.2">
      <c r="AD8878" s="11" t="s">
        <v>15410</v>
      </c>
      <c r="AE8878" s="10" t="s">
        <v>15411</v>
      </c>
      <c r="AF8878" s="10" t="s">
        <v>726</v>
      </c>
    </row>
    <row r="8879" spans="30:32" x14ac:dyDescent="0.2">
      <c r="AD8879" s="11" t="s">
        <v>15412</v>
      </c>
      <c r="AE8879" s="10" t="s">
        <v>15413</v>
      </c>
      <c r="AF8879" s="10" t="s">
        <v>726</v>
      </c>
    </row>
    <row r="8880" spans="30:32" x14ac:dyDescent="0.2">
      <c r="AD8880" s="11" t="s">
        <v>15414</v>
      </c>
      <c r="AE8880" s="10" t="s">
        <v>15415</v>
      </c>
      <c r="AF8880" s="10" t="s">
        <v>726</v>
      </c>
    </row>
    <row r="8881" spans="30:32" x14ac:dyDescent="0.2">
      <c r="AD8881" s="11" t="s">
        <v>15416</v>
      </c>
      <c r="AE8881" s="10" t="s">
        <v>4910</v>
      </c>
      <c r="AF8881" s="10" t="s">
        <v>726</v>
      </c>
    </row>
    <row r="8882" spans="30:32" x14ac:dyDescent="0.2">
      <c r="AD8882" s="11" t="s">
        <v>15417</v>
      </c>
      <c r="AE8882" s="10" t="s">
        <v>6944</v>
      </c>
      <c r="AF8882" s="10" t="s">
        <v>726</v>
      </c>
    </row>
    <row r="8883" spans="30:32" x14ac:dyDescent="0.2">
      <c r="AD8883" s="11" t="s">
        <v>15418</v>
      </c>
      <c r="AE8883" s="10" t="s">
        <v>15419</v>
      </c>
      <c r="AF8883" s="10" t="s">
        <v>726</v>
      </c>
    </row>
    <row r="8884" spans="30:32" x14ac:dyDescent="0.2">
      <c r="AD8884" s="11" t="s">
        <v>15420</v>
      </c>
      <c r="AE8884" s="10" t="s">
        <v>15421</v>
      </c>
      <c r="AF8884" s="10" t="s">
        <v>726</v>
      </c>
    </row>
    <row r="8885" spans="30:32" x14ac:dyDescent="0.2">
      <c r="AD8885" s="11" t="s">
        <v>15422</v>
      </c>
      <c r="AE8885" s="10" t="s">
        <v>15421</v>
      </c>
      <c r="AF8885" s="10" t="s">
        <v>726</v>
      </c>
    </row>
    <row r="8886" spans="30:32" x14ac:dyDescent="0.2">
      <c r="AD8886" s="11" t="s">
        <v>15423</v>
      </c>
      <c r="AE8886" s="10" t="s">
        <v>15424</v>
      </c>
      <c r="AF8886" s="10" t="s">
        <v>726</v>
      </c>
    </row>
    <row r="8887" spans="30:32" x14ac:dyDescent="0.2">
      <c r="AD8887" s="11" t="s">
        <v>15425</v>
      </c>
      <c r="AE8887" s="10" t="s">
        <v>12908</v>
      </c>
      <c r="AF8887" s="10" t="s">
        <v>726</v>
      </c>
    </row>
    <row r="8888" spans="30:32" x14ac:dyDescent="0.2">
      <c r="AD8888" s="11" t="s">
        <v>15426</v>
      </c>
      <c r="AE8888" s="10" t="s">
        <v>15427</v>
      </c>
      <c r="AF8888" s="10" t="s">
        <v>726</v>
      </c>
    </row>
    <row r="8889" spans="30:32" x14ac:dyDescent="0.2">
      <c r="AD8889" s="11" t="s">
        <v>15428</v>
      </c>
      <c r="AE8889" s="10" t="s">
        <v>1165</v>
      </c>
      <c r="AF8889" s="10" t="s">
        <v>726</v>
      </c>
    </row>
    <row r="8890" spans="30:32" x14ac:dyDescent="0.2">
      <c r="AD8890" s="11" t="s">
        <v>15429</v>
      </c>
      <c r="AE8890" s="10" t="s">
        <v>15430</v>
      </c>
      <c r="AF8890" s="10" t="s">
        <v>726</v>
      </c>
    </row>
    <row r="8891" spans="30:32" x14ac:dyDescent="0.2">
      <c r="AD8891" s="11" t="s">
        <v>15431</v>
      </c>
      <c r="AE8891" s="10" t="s">
        <v>15432</v>
      </c>
      <c r="AF8891" s="10" t="s">
        <v>726</v>
      </c>
    </row>
    <row r="8892" spans="30:32" x14ac:dyDescent="0.2">
      <c r="AD8892" s="11" t="s">
        <v>15433</v>
      </c>
      <c r="AE8892" s="10" t="s">
        <v>1943</v>
      </c>
      <c r="AF8892" s="10" t="s">
        <v>726</v>
      </c>
    </row>
    <row r="8893" spans="30:32" x14ac:dyDescent="0.2">
      <c r="AD8893" s="11" t="s">
        <v>15434</v>
      </c>
      <c r="AE8893" s="10" t="s">
        <v>1943</v>
      </c>
      <c r="AF8893" s="10" t="s">
        <v>726</v>
      </c>
    </row>
    <row r="8894" spans="30:32" x14ac:dyDescent="0.2">
      <c r="AD8894" s="11" t="s">
        <v>15435</v>
      </c>
      <c r="AE8894" s="10" t="s">
        <v>15436</v>
      </c>
      <c r="AF8894" s="10" t="s">
        <v>726</v>
      </c>
    </row>
    <row r="8895" spans="30:32" x14ac:dyDescent="0.2">
      <c r="AD8895" s="11" t="s">
        <v>15437</v>
      </c>
      <c r="AE8895" s="10" t="s">
        <v>15438</v>
      </c>
      <c r="AF8895" s="10" t="s">
        <v>726</v>
      </c>
    </row>
    <row r="8896" spans="30:32" x14ac:dyDescent="0.2">
      <c r="AD8896" s="11" t="s">
        <v>15439</v>
      </c>
      <c r="AE8896" s="10" t="s">
        <v>15440</v>
      </c>
      <c r="AF8896" s="10" t="s">
        <v>726</v>
      </c>
    </row>
    <row r="8897" spans="30:32" x14ac:dyDescent="0.2">
      <c r="AD8897" s="11" t="s">
        <v>15441</v>
      </c>
      <c r="AE8897" s="10" t="s">
        <v>15442</v>
      </c>
      <c r="AF8897" s="10" t="s">
        <v>726</v>
      </c>
    </row>
    <row r="8898" spans="30:32" x14ac:dyDescent="0.2">
      <c r="AD8898" s="11" t="s">
        <v>15443</v>
      </c>
      <c r="AE8898" s="10" t="s">
        <v>15073</v>
      </c>
      <c r="AF8898" s="10" t="s">
        <v>726</v>
      </c>
    </row>
    <row r="8899" spans="30:32" x14ac:dyDescent="0.2">
      <c r="AD8899" s="11" t="s">
        <v>15444</v>
      </c>
      <c r="AE8899" s="10" t="s">
        <v>15445</v>
      </c>
      <c r="AF8899" s="10" t="s">
        <v>726</v>
      </c>
    </row>
    <row r="8900" spans="30:32" x14ac:dyDescent="0.2">
      <c r="AD8900" s="11" t="s">
        <v>15446</v>
      </c>
      <c r="AE8900" s="10" t="s">
        <v>15447</v>
      </c>
      <c r="AF8900" s="10" t="s">
        <v>726</v>
      </c>
    </row>
    <row r="8901" spans="30:32" x14ac:dyDescent="0.2">
      <c r="AD8901" s="11" t="s">
        <v>15448</v>
      </c>
      <c r="AE8901" s="10" t="s">
        <v>15449</v>
      </c>
      <c r="AF8901" s="10" t="s">
        <v>726</v>
      </c>
    </row>
    <row r="8902" spans="30:32" x14ac:dyDescent="0.2">
      <c r="AD8902" s="11" t="s">
        <v>15450</v>
      </c>
      <c r="AE8902" s="10" t="s">
        <v>15451</v>
      </c>
      <c r="AF8902" s="10" t="s">
        <v>726</v>
      </c>
    </row>
    <row r="8903" spans="30:32" x14ac:dyDescent="0.2">
      <c r="AD8903" s="11" t="s">
        <v>15452</v>
      </c>
      <c r="AE8903" s="10" t="s">
        <v>1973</v>
      </c>
      <c r="AF8903" s="10" t="s">
        <v>726</v>
      </c>
    </row>
    <row r="8904" spans="30:32" x14ac:dyDescent="0.2">
      <c r="AD8904" s="11" t="s">
        <v>15453</v>
      </c>
      <c r="AE8904" s="10" t="s">
        <v>15454</v>
      </c>
      <c r="AF8904" s="10" t="s">
        <v>726</v>
      </c>
    </row>
    <row r="8905" spans="30:32" x14ac:dyDescent="0.2">
      <c r="AD8905" s="11" t="s">
        <v>15455</v>
      </c>
      <c r="AE8905" s="10" t="s">
        <v>15456</v>
      </c>
      <c r="AF8905" s="10" t="s">
        <v>726</v>
      </c>
    </row>
    <row r="8906" spans="30:32" x14ac:dyDescent="0.2">
      <c r="AD8906" s="11" t="s">
        <v>15457</v>
      </c>
      <c r="AE8906" s="10" t="s">
        <v>15458</v>
      </c>
      <c r="AF8906" s="10" t="s">
        <v>726</v>
      </c>
    </row>
    <row r="8907" spans="30:32" x14ac:dyDescent="0.2">
      <c r="AD8907" s="11" t="s">
        <v>15459</v>
      </c>
      <c r="AE8907" s="10" t="s">
        <v>4930</v>
      </c>
      <c r="AF8907" s="10" t="s">
        <v>726</v>
      </c>
    </row>
    <row r="8908" spans="30:32" x14ac:dyDescent="0.2">
      <c r="AD8908" s="11" t="s">
        <v>15460</v>
      </c>
      <c r="AE8908" s="10" t="s">
        <v>11483</v>
      </c>
      <c r="AF8908" s="10" t="s">
        <v>726</v>
      </c>
    </row>
    <row r="8909" spans="30:32" x14ac:dyDescent="0.2">
      <c r="AD8909" s="11" t="s">
        <v>15461</v>
      </c>
      <c r="AE8909" s="10" t="s">
        <v>15462</v>
      </c>
      <c r="AF8909" s="10" t="s">
        <v>726</v>
      </c>
    </row>
    <row r="8910" spans="30:32" x14ac:dyDescent="0.2">
      <c r="AD8910" s="11" t="s">
        <v>15463</v>
      </c>
      <c r="AE8910" s="10" t="s">
        <v>6582</v>
      </c>
      <c r="AF8910" s="10" t="s">
        <v>726</v>
      </c>
    </row>
    <row r="8911" spans="30:32" x14ac:dyDescent="0.2">
      <c r="AD8911" s="11" t="s">
        <v>15464</v>
      </c>
      <c r="AE8911" s="10" t="s">
        <v>13480</v>
      </c>
      <c r="AF8911" s="10" t="s">
        <v>726</v>
      </c>
    </row>
    <row r="8912" spans="30:32" x14ac:dyDescent="0.2">
      <c r="AD8912" s="11" t="s">
        <v>15465</v>
      </c>
      <c r="AE8912" s="10" t="s">
        <v>14045</v>
      </c>
      <c r="AF8912" s="10" t="s">
        <v>726</v>
      </c>
    </row>
    <row r="8913" spans="30:32" x14ac:dyDescent="0.2">
      <c r="AD8913" s="11" t="s">
        <v>15466</v>
      </c>
      <c r="AE8913" s="10" t="s">
        <v>15467</v>
      </c>
      <c r="AF8913" s="10" t="s">
        <v>726</v>
      </c>
    </row>
    <row r="8914" spans="30:32" x14ac:dyDescent="0.2">
      <c r="AD8914" s="11" t="s">
        <v>15468</v>
      </c>
      <c r="AE8914" s="10" t="s">
        <v>1998</v>
      </c>
      <c r="AF8914" s="10" t="s">
        <v>726</v>
      </c>
    </row>
    <row r="8915" spans="30:32" x14ac:dyDescent="0.2">
      <c r="AD8915" s="11" t="s">
        <v>15469</v>
      </c>
      <c r="AE8915" s="10" t="s">
        <v>15470</v>
      </c>
      <c r="AF8915" s="10" t="s">
        <v>726</v>
      </c>
    </row>
    <row r="8916" spans="30:32" x14ac:dyDescent="0.2">
      <c r="AD8916" s="11" t="s">
        <v>15471</v>
      </c>
      <c r="AE8916" s="10" t="s">
        <v>15472</v>
      </c>
      <c r="AF8916" s="10" t="s">
        <v>726</v>
      </c>
    </row>
    <row r="8917" spans="30:32" x14ac:dyDescent="0.2">
      <c r="AD8917" s="11" t="s">
        <v>15473</v>
      </c>
      <c r="AE8917" s="10" t="s">
        <v>15474</v>
      </c>
      <c r="AF8917" s="10" t="s">
        <v>726</v>
      </c>
    </row>
    <row r="8918" spans="30:32" x14ac:dyDescent="0.2">
      <c r="AD8918" s="11" t="s">
        <v>15475</v>
      </c>
      <c r="AE8918" s="10" t="s">
        <v>5104</v>
      </c>
      <c r="AF8918" s="10" t="s">
        <v>726</v>
      </c>
    </row>
    <row r="8919" spans="30:32" x14ac:dyDescent="0.2">
      <c r="AD8919" s="11" t="s">
        <v>15476</v>
      </c>
      <c r="AE8919" s="10" t="s">
        <v>9002</v>
      </c>
      <c r="AF8919" s="10" t="s">
        <v>726</v>
      </c>
    </row>
    <row r="8920" spans="30:32" x14ac:dyDescent="0.2">
      <c r="AD8920" s="11" t="s">
        <v>15477</v>
      </c>
      <c r="AE8920" s="10" t="s">
        <v>15478</v>
      </c>
      <c r="AF8920" s="10" t="s">
        <v>726</v>
      </c>
    </row>
    <row r="8921" spans="30:32" x14ac:dyDescent="0.2">
      <c r="AD8921" s="11" t="s">
        <v>15479</v>
      </c>
      <c r="AE8921" s="10" t="s">
        <v>2014</v>
      </c>
      <c r="AF8921" s="10" t="s">
        <v>726</v>
      </c>
    </row>
    <row r="8922" spans="30:32" x14ac:dyDescent="0.2">
      <c r="AD8922" s="11" t="s">
        <v>15480</v>
      </c>
      <c r="AE8922" s="10" t="s">
        <v>15481</v>
      </c>
      <c r="AF8922" s="10" t="s">
        <v>726</v>
      </c>
    </row>
    <row r="8923" spans="30:32" x14ac:dyDescent="0.2">
      <c r="AD8923" s="11" t="s">
        <v>15482</v>
      </c>
      <c r="AE8923" s="10" t="s">
        <v>6588</v>
      </c>
      <c r="AF8923" s="10" t="s">
        <v>726</v>
      </c>
    </row>
    <row r="8924" spans="30:32" x14ac:dyDescent="0.2">
      <c r="AD8924" s="11" t="s">
        <v>15483</v>
      </c>
      <c r="AE8924" s="10" t="s">
        <v>6588</v>
      </c>
      <c r="AF8924" s="10" t="s">
        <v>726</v>
      </c>
    </row>
    <row r="8925" spans="30:32" x14ac:dyDescent="0.2">
      <c r="AD8925" s="11" t="s">
        <v>15484</v>
      </c>
      <c r="AE8925" s="10" t="s">
        <v>15485</v>
      </c>
      <c r="AF8925" s="10" t="s">
        <v>726</v>
      </c>
    </row>
    <row r="8926" spans="30:32" x14ac:dyDescent="0.2">
      <c r="AD8926" s="11" t="s">
        <v>15486</v>
      </c>
      <c r="AE8926" s="10" t="s">
        <v>1337</v>
      </c>
      <c r="AF8926" s="10" t="s">
        <v>726</v>
      </c>
    </row>
    <row r="8927" spans="30:32" x14ac:dyDescent="0.2">
      <c r="AD8927" s="11" t="s">
        <v>15487</v>
      </c>
      <c r="AE8927" s="10" t="s">
        <v>3358</v>
      </c>
      <c r="AF8927" s="10" t="s">
        <v>726</v>
      </c>
    </row>
    <row r="8928" spans="30:32" x14ac:dyDescent="0.2">
      <c r="AD8928" s="11" t="s">
        <v>15488</v>
      </c>
      <c r="AE8928" s="10" t="s">
        <v>15489</v>
      </c>
      <c r="AF8928" s="10" t="s">
        <v>726</v>
      </c>
    </row>
    <row r="8929" spans="30:32" x14ac:dyDescent="0.2">
      <c r="AD8929" s="11" t="s">
        <v>15490</v>
      </c>
      <c r="AE8929" s="10" t="s">
        <v>2041</v>
      </c>
      <c r="AF8929" s="10" t="s">
        <v>726</v>
      </c>
    </row>
    <row r="8930" spans="30:32" x14ac:dyDescent="0.2">
      <c r="AD8930" s="11" t="s">
        <v>15491</v>
      </c>
      <c r="AE8930" s="10" t="s">
        <v>15492</v>
      </c>
      <c r="AF8930" s="10" t="s">
        <v>726</v>
      </c>
    </row>
    <row r="8931" spans="30:32" x14ac:dyDescent="0.2">
      <c r="AD8931" s="11" t="s">
        <v>15493</v>
      </c>
      <c r="AE8931" s="10" t="s">
        <v>5726</v>
      </c>
      <c r="AF8931" s="10" t="s">
        <v>726</v>
      </c>
    </row>
    <row r="8932" spans="30:32" x14ac:dyDescent="0.2">
      <c r="AD8932" s="11" t="s">
        <v>15494</v>
      </c>
      <c r="AE8932" s="10" t="s">
        <v>9865</v>
      </c>
      <c r="AF8932" s="10" t="s">
        <v>726</v>
      </c>
    </row>
    <row r="8933" spans="30:32" x14ac:dyDescent="0.2">
      <c r="AD8933" s="11" t="s">
        <v>15495</v>
      </c>
      <c r="AE8933" s="10" t="s">
        <v>15496</v>
      </c>
      <c r="AF8933" s="10" t="s">
        <v>726</v>
      </c>
    </row>
    <row r="8934" spans="30:32" x14ac:dyDescent="0.2">
      <c r="AD8934" s="11" t="s">
        <v>15497</v>
      </c>
      <c r="AE8934" s="10" t="s">
        <v>15498</v>
      </c>
      <c r="AF8934" s="10" t="s">
        <v>726</v>
      </c>
    </row>
    <row r="8935" spans="30:32" x14ac:dyDescent="0.2">
      <c r="AD8935" s="11" t="s">
        <v>15499</v>
      </c>
      <c r="AE8935" s="10" t="s">
        <v>15500</v>
      </c>
      <c r="AF8935" s="10" t="s">
        <v>726</v>
      </c>
    </row>
    <row r="8936" spans="30:32" x14ac:dyDescent="0.2">
      <c r="AD8936" s="11" t="s">
        <v>15501</v>
      </c>
      <c r="AE8936" s="10" t="s">
        <v>15502</v>
      </c>
      <c r="AF8936" s="10" t="s">
        <v>726</v>
      </c>
    </row>
    <row r="8937" spans="30:32" x14ac:dyDescent="0.2">
      <c r="AD8937" s="11" t="s">
        <v>15503</v>
      </c>
      <c r="AE8937" s="10" t="s">
        <v>15504</v>
      </c>
      <c r="AF8937" s="10" t="s">
        <v>726</v>
      </c>
    </row>
    <row r="8938" spans="30:32" x14ac:dyDescent="0.2">
      <c r="AD8938" s="11" t="s">
        <v>15505</v>
      </c>
      <c r="AE8938" s="10" t="s">
        <v>4960</v>
      </c>
      <c r="AF8938" s="10" t="s">
        <v>726</v>
      </c>
    </row>
    <row r="8939" spans="30:32" x14ac:dyDescent="0.2">
      <c r="AD8939" s="11" t="s">
        <v>15506</v>
      </c>
      <c r="AE8939" s="10" t="s">
        <v>15507</v>
      </c>
      <c r="AF8939" s="10" t="s">
        <v>726</v>
      </c>
    </row>
    <row r="8940" spans="30:32" x14ac:dyDescent="0.2">
      <c r="AD8940" s="11" t="s">
        <v>15508</v>
      </c>
      <c r="AE8940" s="10" t="s">
        <v>15509</v>
      </c>
      <c r="AF8940" s="10" t="s">
        <v>726</v>
      </c>
    </row>
    <row r="8941" spans="30:32" x14ac:dyDescent="0.2">
      <c r="AD8941" s="11" t="s">
        <v>15510</v>
      </c>
      <c r="AE8941" s="10" t="s">
        <v>15346</v>
      </c>
      <c r="AF8941" s="10" t="s">
        <v>726</v>
      </c>
    </row>
    <row r="8942" spans="30:32" x14ac:dyDescent="0.2">
      <c r="AD8942" s="11" t="s">
        <v>15511</v>
      </c>
      <c r="AE8942" s="10" t="s">
        <v>2055</v>
      </c>
      <c r="AF8942" s="10" t="s">
        <v>726</v>
      </c>
    </row>
    <row r="8943" spans="30:32" x14ac:dyDescent="0.2">
      <c r="AD8943" s="11" t="s">
        <v>15512</v>
      </c>
      <c r="AE8943" s="10" t="s">
        <v>15513</v>
      </c>
      <c r="AF8943" s="10" t="s">
        <v>726</v>
      </c>
    </row>
    <row r="8944" spans="30:32" x14ac:dyDescent="0.2">
      <c r="AD8944" s="11" t="s">
        <v>15514</v>
      </c>
      <c r="AE8944" s="10" t="s">
        <v>7084</v>
      </c>
      <c r="AF8944" s="10" t="s">
        <v>726</v>
      </c>
    </row>
    <row r="8945" spans="30:32" x14ac:dyDescent="0.2">
      <c r="AD8945" s="11" t="s">
        <v>15515</v>
      </c>
      <c r="AE8945" s="10" t="s">
        <v>15516</v>
      </c>
      <c r="AF8945" s="10" t="s">
        <v>726</v>
      </c>
    </row>
    <row r="8946" spans="30:32" x14ac:dyDescent="0.2">
      <c r="AD8946" s="11" t="s">
        <v>15517</v>
      </c>
      <c r="AE8946" s="10" t="s">
        <v>15518</v>
      </c>
      <c r="AF8946" s="10" t="s">
        <v>726</v>
      </c>
    </row>
    <row r="8947" spans="30:32" x14ac:dyDescent="0.2">
      <c r="AD8947" s="11" t="s">
        <v>15519</v>
      </c>
      <c r="AE8947" s="10" t="s">
        <v>4972</v>
      </c>
      <c r="AF8947" s="10" t="s">
        <v>726</v>
      </c>
    </row>
    <row r="8948" spans="30:32" x14ac:dyDescent="0.2">
      <c r="AD8948" s="11" t="s">
        <v>15520</v>
      </c>
      <c r="AE8948" s="10" t="s">
        <v>15521</v>
      </c>
      <c r="AF8948" s="10" t="s">
        <v>726</v>
      </c>
    </row>
    <row r="8949" spans="30:32" x14ac:dyDescent="0.2">
      <c r="AD8949" s="11" t="s">
        <v>15522</v>
      </c>
      <c r="AE8949" s="10" t="s">
        <v>15523</v>
      </c>
      <c r="AF8949" s="10" t="s">
        <v>726</v>
      </c>
    </row>
    <row r="8950" spans="30:32" x14ac:dyDescent="0.2">
      <c r="AD8950" s="11" t="s">
        <v>15524</v>
      </c>
      <c r="AE8950" s="10" t="s">
        <v>1411</v>
      </c>
      <c r="AF8950" s="10" t="s">
        <v>726</v>
      </c>
    </row>
    <row r="8951" spans="30:32" x14ac:dyDescent="0.2">
      <c r="AD8951" s="11" t="s">
        <v>15525</v>
      </c>
      <c r="AE8951" s="10" t="s">
        <v>15526</v>
      </c>
      <c r="AF8951" s="10" t="s">
        <v>726</v>
      </c>
    </row>
    <row r="8952" spans="30:32" x14ac:dyDescent="0.2">
      <c r="AD8952" s="11" t="s">
        <v>15527</v>
      </c>
      <c r="AE8952" s="10" t="s">
        <v>15528</v>
      </c>
      <c r="AF8952" s="10" t="s">
        <v>726</v>
      </c>
    </row>
    <row r="8953" spans="30:32" x14ac:dyDescent="0.2">
      <c r="AD8953" s="11" t="s">
        <v>15529</v>
      </c>
      <c r="AE8953" s="10" t="s">
        <v>2080</v>
      </c>
      <c r="AF8953" s="10" t="s">
        <v>726</v>
      </c>
    </row>
    <row r="8954" spans="30:32" x14ac:dyDescent="0.2">
      <c r="AD8954" s="11" t="s">
        <v>15530</v>
      </c>
      <c r="AE8954" s="10" t="s">
        <v>3383</v>
      </c>
      <c r="AF8954" s="10" t="s">
        <v>726</v>
      </c>
    </row>
    <row r="8955" spans="30:32" x14ac:dyDescent="0.2">
      <c r="AD8955" s="11" t="s">
        <v>15531</v>
      </c>
      <c r="AE8955" s="10" t="s">
        <v>15532</v>
      </c>
      <c r="AF8955" s="10" t="s">
        <v>726</v>
      </c>
    </row>
    <row r="8956" spans="30:32" x14ac:dyDescent="0.2">
      <c r="AD8956" s="11" t="s">
        <v>15533</v>
      </c>
      <c r="AE8956" s="10" t="s">
        <v>15532</v>
      </c>
      <c r="AF8956" s="10" t="s">
        <v>726</v>
      </c>
    </row>
    <row r="8957" spans="30:32" x14ac:dyDescent="0.2">
      <c r="AD8957" s="11" t="s">
        <v>15534</v>
      </c>
      <c r="AE8957" s="10" t="s">
        <v>15532</v>
      </c>
      <c r="AF8957" s="10" t="s">
        <v>726</v>
      </c>
    </row>
    <row r="8958" spans="30:32" x14ac:dyDescent="0.2">
      <c r="AD8958" s="11" t="s">
        <v>15535</v>
      </c>
      <c r="AE8958" s="10" t="s">
        <v>15532</v>
      </c>
      <c r="AF8958" s="10" t="s">
        <v>726</v>
      </c>
    </row>
    <row r="8959" spans="30:32" x14ac:dyDescent="0.2">
      <c r="AD8959" s="11" t="s">
        <v>15536</v>
      </c>
      <c r="AE8959" s="10" t="s">
        <v>15532</v>
      </c>
      <c r="AF8959" s="10" t="s">
        <v>726</v>
      </c>
    </row>
    <row r="8960" spans="30:32" x14ac:dyDescent="0.2">
      <c r="AD8960" s="11" t="s">
        <v>15537</v>
      </c>
      <c r="AE8960" s="10" t="s">
        <v>15532</v>
      </c>
      <c r="AF8960" s="10" t="s">
        <v>726</v>
      </c>
    </row>
    <row r="8961" spans="30:32" x14ac:dyDescent="0.2">
      <c r="AD8961" s="11" t="s">
        <v>15538</v>
      </c>
      <c r="AE8961" s="10" t="s">
        <v>15532</v>
      </c>
      <c r="AF8961" s="10" t="s">
        <v>726</v>
      </c>
    </row>
    <row r="8962" spans="30:32" x14ac:dyDescent="0.2">
      <c r="AD8962" s="11" t="s">
        <v>15539</v>
      </c>
      <c r="AE8962" s="10" t="s">
        <v>15532</v>
      </c>
      <c r="AF8962" s="10" t="s">
        <v>726</v>
      </c>
    </row>
    <row r="8963" spans="30:32" x14ac:dyDescent="0.2">
      <c r="AD8963" s="11" t="s">
        <v>15540</v>
      </c>
      <c r="AE8963" s="10" t="s">
        <v>15532</v>
      </c>
      <c r="AF8963" s="10" t="s">
        <v>726</v>
      </c>
    </row>
    <row r="8964" spans="30:32" x14ac:dyDescent="0.2">
      <c r="AD8964" s="11" t="s">
        <v>15541</v>
      </c>
      <c r="AE8964" s="10" t="s">
        <v>15532</v>
      </c>
      <c r="AF8964" s="10" t="s">
        <v>726</v>
      </c>
    </row>
    <row r="8965" spans="30:32" x14ac:dyDescent="0.2">
      <c r="AD8965" s="11" t="s">
        <v>15542</v>
      </c>
      <c r="AE8965" s="10" t="s">
        <v>15532</v>
      </c>
      <c r="AF8965" s="10" t="s">
        <v>726</v>
      </c>
    </row>
    <row r="8966" spans="30:32" x14ac:dyDescent="0.2">
      <c r="AD8966" s="11" t="s">
        <v>15543</v>
      </c>
      <c r="AE8966" s="10" t="s">
        <v>15532</v>
      </c>
      <c r="AF8966" s="10" t="s">
        <v>726</v>
      </c>
    </row>
    <row r="8967" spans="30:32" x14ac:dyDescent="0.2">
      <c r="AD8967" s="11" t="s">
        <v>15544</v>
      </c>
      <c r="AE8967" s="10" t="s">
        <v>15532</v>
      </c>
      <c r="AF8967" s="10" t="s">
        <v>726</v>
      </c>
    </row>
    <row r="8968" spans="30:32" x14ac:dyDescent="0.2">
      <c r="AD8968" s="11" t="s">
        <v>15545</v>
      </c>
      <c r="AE8968" s="10" t="s">
        <v>15532</v>
      </c>
      <c r="AF8968" s="10" t="s">
        <v>726</v>
      </c>
    </row>
    <row r="8969" spans="30:32" x14ac:dyDescent="0.2">
      <c r="AD8969" s="11" t="s">
        <v>15546</v>
      </c>
      <c r="AE8969" s="10" t="s">
        <v>15532</v>
      </c>
      <c r="AF8969" s="10" t="s">
        <v>726</v>
      </c>
    </row>
    <row r="8970" spans="30:32" x14ac:dyDescent="0.2">
      <c r="AD8970" s="11" t="s">
        <v>15547</v>
      </c>
      <c r="AE8970" s="10" t="s">
        <v>15532</v>
      </c>
      <c r="AF8970" s="10" t="s">
        <v>726</v>
      </c>
    </row>
    <row r="8971" spans="30:32" x14ac:dyDescent="0.2">
      <c r="AD8971" s="11" t="s">
        <v>15548</v>
      </c>
      <c r="AE8971" s="10" t="s">
        <v>15532</v>
      </c>
      <c r="AF8971" s="10" t="s">
        <v>726</v>
      </c>
    </row>
    <row r="8972" spans="30:32" x14ac:dyDescent="0.2">
      <c r="AD8972" s="11" t="s">
        <v>15549</v>
      </c>
      <c r="AE8972" s="10" t="s">
        <v>15532</v>
      </c>
      <c r="AF8972" s="10" t="s">
        <v>726</v>
      </c>
    </row>
    <row r="8973" spans="30:32" x14ac:dyDescent="0.2">
      <c r="AD8973" s="11" t="s">
        <v>15550</v>
      </c>
      <c r="AE8973" s="10" t="s">
        <v>15532</v>
      </c>
      <c r="AF8973" s="10" t="s">
        <v>726</v>
      </c>
    </row>
    <row r="8974" spans="30:32" x14ac:dyDescent="0.2">
      <c r="AD8974" s="11" t="s">
        <v>15551</v>
      </c>
      <c r="AE8974" s="10" t="s">
        <v>15532</v>
      </c>
      <c r="AF8974" s="10" t="s">
        <v>726</v>
      </c>
    </row>
    <row r="8975" spans="30:32" x14ac:dyDescent="0.2">
      <c r="AD8975" s="11" t="s">
        <v>15552</v>
      </c>
      <c r="AE8975" s="10" t="s">
        <v>15553</v>
      </c>
      <c r="AF8975" s="10" t="s">
        <v>726</v>
      </c>
    </row>
    <row r="8976" spans="30:32" x14ac:dyDescent="0.2">
      <c r="AD8976" s="11" t="s">
        <v>15554</v>
      </c>
      <c r="AE8976" s="10" t="s">
        <v>15555</v>
      </c>
      <c r="AF8976" s="10" t="s">
        <v>726</v>
      </c>
    </row>
    <row r="8977" spans="30:32" x14ac:dyDescent="0.2">
      <c r="AD8977" s="11" t="s">
        <v>15556</v>
      </c>
      <c r="AE8977" s="10" t="s">
        <v>11593</v>
      </c>
      <c r="AF8977" s="10" t="s">
        <v>726</v>
      </c>
    </row>
    <row r="8978" spans="30:32" x14ac:dyDescent="0.2">
      <c r="AD8978" s="11" t="s">
        <v>15557</v>
      </c>
      <c r="AE8978" s="10" t="s">
        <v>15558</v>
      </c>
      <c r="AF8978" s="10" t="s">
        <v>726</v>
      </c>
    </row>
    <row r="8979" spans="30:32" x14ac:dyDescent="0.2">
      <c r="AD8979" s="11" t="s">
        <v>15559</v>
      </c>
      <c r="AE8979" s="10" t="s">
        <v>15560</v>
      </c>
      <c r="AF8979" s="10" t="s">
        <v>726</v>
      </c>
    </row>
    <row r="8980" spans="30:32" x14ac:dyDescent="0.2">
      <c r="AD8980" s="11" t="s">
        <v>15561</v>
      </c>
      <c r="AE8980" s="10" t="s">
        <v>12257</v>
      </c>
      <c r="AF8980" s="10" t="s">
        <v>726</v>
      </c>
    </row>
    <row r="8981" spans="30:32" x14ac:dyDescent="0.2">
      <c r="AD8981" s="11" t="s">
        <v>15562</v>
      </c>
      <c r="AE8981" s="10" t="s">
        <v>15563</v>
      </c>
      <c r="AF8981" s="10" t="s">
        <v>726</v>
      </c>
    </row>
    <row r="8982" spans="30:32" x14ac:dyDescent="0.2">
      <c r="AD8982" s="11" t="s">
        <v>15564</v>
      </c>
      <c r="AE8982" s="10" t="s">
        <v>15565</v>
      </c>
      <c r="AF8982" s="10" t="s">
        <v>726</v>
      </c>
    </row>
    <row r="8983" spans="30:32" x14ac:dyDescent="0.2">
      <c r="AD8983" s="11" t="s">
        <v>15566</v>
      </c>
      <c r="AE8983" s="10" t="s">
        <v>15567</v>
      </c>
      <c r="AF8983" s="10" t="s">
        <v>726</v>
      </c>
    </row>
    <row r="8984" spans="30:32" x14ac:dyDescent="0.2">
      <c r="AD8984" s="11" t="s">
        <v>15568</v>
      </c>
      <c r="AE8984" s="10" t="s">
        <v>9954</v>
      </c>
      <c r="AF8984" s="10" t="s">
        <v>726</v>
      </c>
    </row>
    <row r="8985" spans="30:32" x14ac:dyDescent="0.2">
      <c r="AD8985" s="11" t="s">
        <v>15569</v>
      </c>
      <c r="AE8985" s="10" t="s">
        <v>7143</v>
      </c>
      <c r="AF8985" s="10" t="s">
        <v>726</v>
      </c>
    </row>
    <row r="8986" spans="30:32" x14ac:dyDescent="0.2">
      <c r="AD8986" s="11" t="s">
        <v>15570</v>
      </c>
      <c r="AE8986" s="10" t="s">
        <v>7143</v>
      </c>
      <c r="AF8986" s="10" t="s">
        <v>726</v>
      </c>
    </row>
    <row r="8987" spans="30:32" x14ac:dyDescent="0.2">
      <c r="AD8987" s="11" t="s">
        <v>15571</v>
      </c>
      <c r="AE8987" s="10" t="s">
        <v>7143</v>
      </c>
      <c r="AF8987" s="10" t="s">
        <v>726</v>
      </c>
    </row>
    <row r="8988" spans="30:32" x14ac:dyDescent="0.2">
      <c r="AD8988" s="11" t="s">
        <v>15572</v>
      </c>
      <c r="AE8988" s="10" t="s">
        <v>7143</v>
      </c>
      <c r="AF8988" s="10" t="s">
        <v>726</v>
      </c>
    </row>
    <row r="8989" spans="30:32" x14ac:dyDescent="0.2">
      <c r="AD8989" s="11" t="s">
        <v>15573</v>
      </c>
      <c r="AE8989" s="10" t="s">
        <v>7143</v>
      </c>
      <c r="AF8989" s="10" t="s">
        <v>726</v>
      </c>
    </row>
    <row r="8990" spans="30:32" x14ac:dyDescent="0.2">
      <c r="AD8990" s="11" t="s">
        <v>15574</v>
      </c>
      <c r="AE8990" s="10" t="s">
        <v>15178</v>
      </c>
      <c r="AF8990" s="10" t="s">
        <v>726</v>
      </c>
    </row>
    <row r="8991" spans="30:32" x14ac:dyDescent="0.2">
      <c r="AD8991" s="11" t="s">
        <v>15575</v>
      </c>
      <c r="AE8991" s="10" t="s">
        <v>7154</v>
      </c>
      <c r="AF8991" s="10" t="s">
        <v>726</v>
      </c>
    </row>
    <row r="8992" spans="30:32" x14ac:dyDescent="0.2">
      <c r="AD8992" s="11" t="s">
        <v>15576</v>
      </c>
      <c r="AE8992" s="10" t="s">
        <v>7154</v>
      </c>
      <c r="AF8992" s="10" t="s">
        <v>726</v>
      </c>
    </row>
    <row r="8993" spans="30:32" x14ac:dyDescent="0.2">
      <c r="AD8993" s="11" t="s">
        <v>15577</v>
      </c>
      <c r="AE8993" s="10" t="s">
        <v>7154</v>
      </c>
      <c r="AF8993" s="10" t="s">
        <v>726</v>
      </c>
    </row>
    <row r="8994" spans="30:32" x14ac:dyDescent="0.2">
      <c r="AD8994" s="11" t="s">
        <v>15578</v>
      </c>
      <c r="AE8994" s="10" t="s">
        <v>7154</v>
      </c>
      <c r="AF8994" s="10" t="s">
        <v>726</v>
      </c>
    </row>
    <row r="8995" spans="30:32" x14ac:dyDescent="0.2">
      <c r="AD8995" s="11" t="s">
        <v>15579</v>
      </c>
      <c r="AE8995" s="10" t="s">
        <v>7154</v>
      </c>
      <c r="AF8995" s="10" t="s">
        <v>726</v>
      </c>
    </row>
    <row r="8996" spans="30:32" x14ac:dyDescent="0.2">
      <c r="AD8996" s="11" t="s">
        <v>15580</v>
      </c>
      <c r="AE8996" s="10" t="s">
        <v>4982</v>
      </c>
      <c r="AF8996" s="10" t="s">
        <v>726</v>
      </c>
    </row>
    <row r="8997" spans="30:32" x14ac:dyDescent="0.2">
      <c r="AD8997" s="11" t="s">
        <v>15581</v>
      </c>
      <c r="AE8997" s="10" t="s">
        <v>1428</v>
      </c>
      <c r="AF8997" s="10" t="s">
        <v>726</v>
      </c>
    </row>
    <row r="8998" spans="30:32" x14ac:dyDescent="0.2">
      <c r="AD8998" s="11" t="s">
        <v>15582</v>
      </c>
      <c r="AE8998" s="10" t="s">
        <v>1428</v>
      </c>
      <c r="AF8998" s="10" t="s">
        <v>726</v>
      </c>
    </row>
    <row r="8999" spans="30:32" x14ac:dyDescent="0.2">
      <c r="AD8999" s="11" t="s">
        <v>15583</v>
      </c>
      <c r="AE8999" s="10" t="s">
        <v>15584</v>
      </c>
      <c r="AF8999" s="10" t="s">
        <v>726</v>
      </c>
    </row>
    <row r="9000" spans="30:32" x14ac:dyDescent="0.2">
      <c r="AD9000" s="11" t="s">
        <v>15585</v>
      </c>
      <c r="AE9000" s="10" t="s">
        <v>15586</v>
      </c>
      <c r="AF9000" s="10" t="s">
        <v>726</v>
      </c>
    </row>
    <row r="9001" spans="30:32" x14ac:dyDescent="0.2">
      <c r="AD9001" s="11" t="s">
        <v>15587</v>
      </c>
      <c r="AE9001" s="10" t="s">
        <v>15588</v>
      </c>
      <c r="AF9001" s="10" t="s">
        <v>726</v>
      </c>
    </row>
    <row r="9002" spans="30:32" x14ac:dyDescent="0.2">
      <c r="AD9002" s="11" t="s">
        <v>15589</v>
      </c>
      <c r="AE9002" s="10" t="s">
        <v>15590</v>
      </c>
      <c r="AF9002" s="10" t="s">
        <v>726</v>
      </c>
    </row>
    <row r="9003" spans="30:32" x14ac:dyDescent="0.2">
      <c r="AD9003" s="11" t="s">
        <v>15591</v>
      </c>
      <c r="AE9003" s="10" t="s">
        <v>15592</v>
      </c>
      <c r="AF9003" s="10" t="s">
        <v>726</v>
      </c>
    </row>
    <row r="9004" spans="30:32" x14ac:dyDescent="0.2">
      <c r="AD9004" s="11" t="s">
        <v>15593</v>
      </c>
      <c r="AE9004" s="10" t="s">
        <v>15592</v>
      </c>
      <c r="AF9004" s="10" t="s">
        <v>726</v>
      </c>
    </row>
    <row r="9005" spans="30:32" x14ac:dyDescent="0.2">
      <c r="AD9005" s="11" t="s">
        <v>15594</v>
      </c>
      <c r="AE9005" s="10" t="s">
        <v>15595</v>
      </c>
      <c r="AF9005" s="10" t="s">
        <v>726</v>
      </c>
    </row>
    <row r="9006" spans="30:32" x14ac:dyDescent="0.2">
      <c r="AD9006" s="11" t="s">
        <v>15596</v>
      </c>
      <c r="AE9006" s="10" t="s">
        <v>3912</v>
      </c>
      <c r="AF9006" s="10" t="s">
        <v>726</v>
      </c>
    </row>
    <row r="9007" spans="30:32" x14ac:dyDescent="0.2">
      <c r="AD9007" s="11" t="s">
        <v>15597</v>
      </c>
      <c r="AE9007" s="10" t="s">
        <v>3912</v>
      </c>
      <c r="AF9007" s="10" t="s">
        <v>726</v>
      </c>
    </row>
    <row r="9008" spans="30:32" x14ac:dyDescent="0.2">
      <c r="AD9008" s="11" t="s">
        <v>15598</v>
      </c>
      <c r="AE9008" s="10" t="s">
        <v>15599</v>
      </c>
      <c r="AF9008" s="10" t="s">
        <v>726</v>
      </c>
    </row>
    <row r="9009" spans="30:32" x14ac:dyDescent="0.2">
      <c r="AD9009" s="11" t="s">
        <v>15600</v>
      </c>
      <c r="AE9009" s="10" t="s">
        <v>15601</v>
      </c>
      <c r="AF9009" s="10" t="s">
        <v>726</v>
      </c>
    </row>
    <row r="9010" spans="30:32" x14ac:dyDescent="0.2">
      <c r="AD9010" s="11" t="s">
        <v>15602</v>
      </c>
      <c r="AE9010" s="10" t="s">
        <v>15601</v>
      </c>
      <c r="AF9010" s="10" t="s">
        <v>726</v>
      </c>
    </row>
    <row r="9011" spans="30:32" x14ac:dyDescent="0.2">
      <c r="AD9011" s="11" t="s">
        <v>15603</v>
      </c>
      <c r="AE9011" s="10" t="s">
        <v>15601</v>
      </c>
      <c r="AF9011" s="10" t="s">
        <v>726</v>
      </c>
    </row>
    <row r="9012" spans="30:32" x14ac:dyDescent="0.2">
      <c r="AD9012" s="11" t="s">
        <v>15604</v>
      </c>
      <c r="AE9012" s="10" t="s">
        <v>15601</v>
      </c>
      <c r="AF9012" s="10" t="s">
        <v>726</v>
      </c>
    </row>
    <row r="9013" spans="30:32" x14ac:dyDescent="0.2">
      <c r="AD9013" s="11" t="s">
        <v>15605</v>
      </c>
      <c r="AE9013" s="10" t="s">
        <v>15601</v>
      </c>
      <c r="AF9013" s="10" t="s">
        <v>726</v>
      </c>
    </row>
    <row r="9014" spans="30:32" x14ac:dyDescent="0.2">
      <c r="AD9014" s="11" t="s">
        <v>15606</v>
      </c>
      <c r="AE9014" s="10" t="s">
        <v>15607</v>
      </c>
      <c r="AF9014" s="10" t="s">
        <v>726</v>
      </c>
    </row>
    <row r="9015" spans="30:32" x14ac:dyDescent="0.2">
      <c r="AD9015" s="11" t="s">
        <v>15608</v>
      </c>
      <c r="AE9015" s="10" t="s">
        <v>15609</v>
      </c>
      <c r="AF9015" s="10" t="s">
        <v>726</v>
      </c>
    </row>
    <row r="9016" spans="30:32" x14ac:dyDescent="0.2">
      <c r="AD9016" s="11" t="s">
        <v>15610</v>
      </c>
      <c r="AE9016" s="10" t="s">
        <v>15609</v>
      </c>
      <c r="AF9016" s="10" t="s">
        <v>726</v>
      </c>
    </row>
    <row r="9017" spans="30:32" x14ac:dyDescent="0.2">
      <c r="AD9017" s="11" t="s">
        <v>15611</v>
      </c>
      <c r="AE9017" s="10" t="s">
        <v>15609</v>
      </c>
      <c r="AF9017" s="10" t="s">
        <v>726</v>
      </c>
    </row>
    <row r="9018" spans="30:32" x14ac:dyDescent="0.2">
      <c r="AD9018" s="11" t="s">
        <v>15612</v>
      </c>
      <c r="AE9018" s="10" t="s">
        <v>15613</v>
      </c>
      <c r="AF9018" s="10" t="s">
        <v>726</v>
      </c>
    </row>
    <row r="9019" spans="30:32" x14ac:dyDescent="0.2">
      <c r="AD9019" s="11" t="s">
        <v>15614</v>
      </c>
      <c r="AE9019" s="10" t="s">
        <v>15615</v>
      </c>
      <c r="AF9019" s="10" t="s">
        <v>726</v>
      </c>
    </row>
    <row r="9020" spans="30:32" x14ac:dyDescent="0.2">
      <c r="AD9020" s="11" t="s">
        <v>15616</v>
      </c>
      <c r="AE9020" s="10" t="s">
        <v>15617</v>
      </c>
      <c r="AF9020" s="10" t="s">
        <v>726</v>
      </c>
    </row>
    <row r="9021" spans="30:32" x14ac:dyDescent="0.2">
      <c r="AD9021" s="11" t="s">
        <v>15618</v>
      </c>
      <c r="AE9021" s="10" t="s">
        <v>15619</v>
      </c>
      <c r="AF9021" s="10" t="s">
        <v>726</v>
      </c>
    </row>
    <row r="9022" spans="30:32" x14ac:dyDescent="0.2">
      <c r="AD9022" s="11" t="s">
        <v>15620</v>
      </c>
      <c r="AE9022" s="10" t="s">
        <v>15621</v>
      </c>
      <c r="AF9022" s="10" t="s">
        <v>726</v>
      </c>
    </row>
    <row r="9023" spans="30:32" x14ac:dyDescent="0.2">
      <c r="AD9023" s="11" t="s">
        <v>15622</v>
      </c>
      <c r="AE9023" s="10" t="s">
        <v>15623</v>
      </c>
      <c r="AF9023" s="10" t="s">
        <v>726</v>
      </c>
    </row>
    <row r="9024" spans="30:32" x14ac:dyDescent="0.2">
      <c r="AD9024" s="11" t="s">
        <v>15624</v>
      </c>
      <c r="AE9024" s="10" t="s">
        <v>11624</v>
      </c>
      <c r="AF9024" s="10" t="s">
        <v>726</v>
      </c>
    </row>
    <row r="9025" spans="30:32" x14ac:dyDescent="0.2">
      <c r="AD9025" s="11" t="s">
        <v>15625</v>
      </c>
      <c r="AE9025" s="10" t="s">
        <v>15626</v>
      </c>
      <c r="AF9025" s="10" t="s">
        <v>726</v>
      </c>
    </row>
    <row r="9026" spans="30:32" x14ac:dyDescent="0.2">
      <c r="AD9026" s="11" t="s">
        <v>15627</v>
      </c>
      <c r="AE9026" s="10" t="s">
        <v>14255</v>
      </c>
      <c r="AF9026" s="10" t="s">
        <v>726</v>
      </c>
    </row>
    <row r="9027" spans="30:32" x14ac:dyDescent="0.2">
      <c r="AD9027" s="11" t="s">
        <v>15628</v>
      </c>
      <c r="AE9027" s="10" t="s">
        <v>15270</v>
      </c>
      <c r="AF9027" s="10" t="s">
        <v>726</v>
      </c>
    </row>
    <row r="9028" spans="30:32" x14ac:dyDescent="0.2">
      <c r="AD9028" s="11" t="s">
        <v>15629</v>
      </c>
      <c r="AE9028" s="10" t="s">
        <v>15630</v>
      </c>
      <c r="AF9028" s="10" t="s">
        <v>726</v>
      </c>
    </row>
    <row r="9029" spans="30:32" x14ac:dyDescent="0.2">
      <c r="AD9029" s="11" t="s">
        <v>15631</v>
      </c>
      <c r="AE9029" s="10" t="s">
        <v>15632</v>
      </c>
      <c r="AF9029" s="10" t="s">
        <v>726</v>
      </c>
    </row>
    <row r="9030" spans="30:32" x14ac:dyDescent="0.2">
      <c r="AD9030" s="11" t="s">
        <v>15633</v>
      </c>
      <c r="AE9030" s="10" t="s">
        <v>15634</v>
      </c>
      <c r="AF9030" s="10" t="s">
        <v>726</v>
      </c>
    </row>
    <row r="9031" spans="30:32" x14ac:dyDescent="0.2">
      <c r="AD9031" s="11" t="s">
        <v>15635</v>
      </c>
      <c r="AE9031" s="10" t="s">
        <v>15634</v>
      </c>
      <c r="AF9031" s="10" t="s">
        <v>726</v>
      </c>
    </row>
    <row r="9032" spans="30:32" x14ac:dyDescent="0.2">
      <c r="AD9032" s="11" t="s">
        <v>15636</v>
      </c>
      <c r="AE9032" s="10" t="s">
        <v>15634</v>
      </c>
      <c r="AF9032" s="10" t="s">
        <v>726</v>
      </c>
    </row>
    <row r="9033" spans="30:32" x14ac:dyDescent="0.2">
      <c r="AD9033" s="11" t="s">
        <v>15637</v>
      </c>
      <c r="AE9033" s="10" t="s">
        <v>15634</v>
      </c>
      <c r="AF9033" s="10" t="s">
        <v>726</v>
      </c>
    </row>
    <row r="9034" spans="30:32" x14ac:dyDescent="0.2">
      <c r="AD9034" s="11" t="s">
        <v>15638</v>
      </c>
      <c r="AE9034" s="10" t="s">
        <v>15634</v>
      </c>
      <c r="AF9034" s="10" t="s">
        <v>726</v>
      </c>
    </row>
    <row r="9035" spans="30:32" x14ac:dyDescent="0.2">
      <c r="AD9035" s="11" t="s">
        <v>15639</v>
      </c>
      <c r="AE9035" s="10" t="s">
        <v>15640</v>
      </c>
      <c r="AF9035" s="10" t="s">
        <v>726</v>
      </c>
    </row>
    <row r="9036" spans="30:32" x14ac:dyDescent="0.2">
      <c r="AD9036" s="11" t="s">
        <v>15641</v>
      </c>
      <c r="AE9036" s="10" t="s">
        <v>15642</v>
      </c>
      <c r="AF9036" s="10" t="s">
        <v>726</v>
      </c>
    </row>
    <row r="9037" spans="30:32" x14ac:dyDescent="0.2">
      <c r="AD9037" s="11" t="s">
        <v>15643</v>
      </c>
      <c r="AE9037" s="10" t="s">
        <v>15644</v>
      </c>
      <c r="AF9037" s="10" t="s">
        <v>726</v>
      </c>
    </row>
    <row r="9038" spans="30:32" x14ac:dyDescent="0.2">
      <c r="AD9038" s="11" t="s">
        <v>15645</v>
      </c>
      <c r="AE9038" s="10" t="s">
        <v>15646</v>
      </c>
      <c r="AF9038" s="10" t="s">
        <v>726</v>
      </c>
    </row>
    <row r="9039" spans="30:32" x14ac:dyDescent="0.2">
      <c r="AD9039" s="11" t="s">
        <v>15647</v>
      </c>
      <c r="AE9039" s="10" t="s">
        <v>15648</v>
      </c>
      <c r="AF9039" s="10" t="s">
        <v>726</v>
      </c>
    </row>
    <row r="9040" spans="30:32" x14ac:dyDescent="0.2">
      <c r="AD9040" s="11" t="s">
        <v>15649</v>
      </c>
      <c r="AE9040" s="10" t="s">
        <v>15650</v>
      </c>
      <c r="AF9040" s="10" t="s">
        <v>726</v>
      </c>
    </row>
    <row r="9041" spans="30:32" x14ac:dyDescent="0.2">
      <c r="AD9041" s="11" t="s">
        <v>15651</v>
      </c>
      <c r="AE9041" s="10" t="s">
        <v>15652</v>
      </c>
      <c r="AF9041" s="10" t="s">
        <v>726</v>
      </c>
    </row>
    <row r="9042" spans="30:32" x14ac:dyDescent="0.2">
      <c r="AD9042" s="11" t="s">
        <v>15653</v>
      </c>
      <c r="AE9042" s="10" t="s">
        <v>15654</v>
      </c>
      <c r="AF9042" s="10" t="s">
        <v>726</v>
      </c>
    </row>
    <row r="9043" spans="30:32" x14ac:dyDescent="0.2">
      <c r="AD9043" s="11" t="s">
        <v>15655</v>
      </c>
      <c r="AE9043" s="10" t="s">
        <v>4996</v>
      </c>
      <c r="AF9043" s="10" t="s">
        <v>726</v>
      </c>
    </row>
    <row r="9044" spans="30:32" x14ac:dyDescent="0.2">
      <c r="AD9044" s="11" t="s">
        <v>15656</v>
      </c>
      <c r="AE9044" s="10" t="s">
        <v>15657</v>
      </c>
      <c r="AF9044" s="10" t="s">
        <v>726</v>
      </c>
    </row>
    <row r="9045" spans="30:32" x14ac:dyDescent="0.2">
      <c r="AD9045" s="11" t="s">
        <v>15658</v>
      </c>
      <c r="AE9045" s="10" t="s">
        <v>15659</v>
      </c>
      <c r="AF9045" s="10" t="s">
        <v>726</v>
      </c>
    </row>
    <row r="9046" spans="30:32" x14ac:dyDescent="0.2">
      <c r="AD9046" s="11" t="s">
        <v>15660</v>
      </c>
      <c r="AE9046" s="10" t="s">
        <v>15661</v>
      </c>
      <c r="AF9046" s="10" t="s">
        <v>726</v>
      </c>
    </row>
    <row r="9047" spans="30:32" x14ac:dyDescent="0.2">
      <c r="AD9047" s="11" t="s">
        <v>15662</v>
      </c>
      <c r="AE9047" s="10" t="s">
        <v>15663</v>
      </c>
      <c r="AF9047" s="10" t="s">
        <v>726</v>
      </c>
    </row>
    <row r="9048" spans="30:32" x14ac:dyDescent="0.2">
      <c r="AD9048" s="11" t="s">
        <v>15664</v>
      </c>
      <c r="AE9048" s="10" t="s">
        <v>11651</v>
      </c>
      <c r="AF9048" s="10" t="s">
        <v>726</v>
      </c>
    </row>
    <row r="9049" spans="30:32" x14ac:dyDescent="0.2">
      <c r="AD9049" s="11" t="s">
        <v>15665</v>
      </c>
      <c r="AE9049" s="10" t="s">
        <v>15666</v>
      </c>
      <c r="AF9049" s="10" t="s">
        <v>726</v>
      </c>
    </row>
    <row r="9050" spans="30:32" x14ac:dyDescent="0.2">
      <c r="AD9050" s="11" t="s">
        <v>15667</v>
      </c>
      <c r="AE9050" s="10" t="s">
        <v>15668</v>
      </c>
      <c r="AF9050" s="10" t="s">
        <v>726</v>
      </c>
    </row>
    <row r="9051" spans="30:32" x14ac:dyDescent="0.2">
      <c r="AD9051" s="11" t="s">
        <v>15669</v>
      </c>
      <c r="AE9051" s="10" t="s">
        <v>2121</v>
      </c>
      <c r="AF9051" s="10" t="s">
        <v>726</v>
      </c>
    </row>
    <row r="9052" spans="30:32" x14ac:dyDescent="0.2">
      <c r="AD9052" s="11" t="s">
        <v>15670</v>
      </c>
      <c r="AE9052" s="10" t="s">
        <v>15671</v>
      </c>
      <c r="AF9052" s="10" t="s">
        <v>726</v>
      </c>
    </row>
    <row r="9053" spans="30:32" x14ac:dyDescent="0.2">
      <c r="AD9053" s="11" t="s">
        <v>15672</v>
      </c>
      <c r="AE9053" s="10" t="s">
        <v>15671</v>
      </c>
      <c r="AF9053" s="10" t="s">
        <v>726</v>
      </c>
    </row>
    <row r="9054" spans="30:32" x14ac:dyDescent="0.2">
      <c r="AD9054" s="11" t="s">
        <v>15673</v>
      </c>
      <c r="AE9054" s="10" t="s">
        <v>15674</v>
      </c>
      <c r="AF9054" s="10" t="s">
        <v>726</v>
      </c>
    </row>
    <row r="9055" spans="30:32" x14ac:dyDescent="0.2">
      <c r="AD9055" s="11" t="s">
        <v>15675</v>
      </c>
      <c r="AE9055" s="10" t="s">
        <v>1616</v>
      </c>
      <c r="AF9055" s="10" t="s">
        <v>726</v>
      </c>
    </row>
    <row r="9056" spans="30:32" x14ac:dyDescent="0.2">
      <c r="AD9056" s="11" t="s">
        <v>15676</v>
      </c>
      <c r="AE9056" s="10" t="s">
        <v>15677</v>
      </c>
      <c r="AF9056" s="10" t="s">
        <v>726</v>
      </c>
    </row>
    <row r="9057" spans="30:32" x14ac:dyDescent="0.2">
      <c r="AD9057" s="11" t="s">
        <v>15678</v>
      </c>
      <c r="AE9057" s="10" t="s">
        <v>15679</v>
      </c>
      <c r="AF9057" s="10" t="s">
        <v>726</v>
      </c>
    </row>
    <row r="9058" spans="30:32" x14ac:dyDescent="0.2">
      <c r="AD9058" s="11" t="s">
        <v>15680</v>
      </c>
      <c r="AE9058" s="10" t="s">
        <v>2137</v>
      </c>
      <c r="AF9058" s="10" t="s">
        <v>726</v>
      </c>
    </row>
    <row r="9059" spans="30:32" x14ac:dyDescent="0.2">
      <c r="AD9059" s="11" t="s">
        <v>15681</v>
      </c>
      <c r="AE9059" s="10" t="s">
        <v>15682</v>
      </c>
      <c r="AF9059" s="10" t="s">
        <v>726</v>
      </c>
    </row>
    <row r="9060" spans="30:32" x14ac:dyDescent="0.2">
      <c r="AD9060" s="11" t="s">
        <v>15683</v>
      </c>
      <c r="AE9060" s="10" t="s">
        <v>15684</v>
      </c>
      <c r="AF9060" s="10" t="s">
        <v>726</v>
      </c>
    </row>
    <row r="9061" spans="30:32" x14ac:dyDescent="0.2">
      <c r="AD9061" s="11" t="s">
        <v>15685</v>
      </c>
      <c r="AE9061" s="10" t="s">
        <v>15686</v>
      </c>
      <c r="AF9061" s="10" t="s">
        <v>726</v>
      </c>
    </row>
    <row r="9062" spans="30:32" x14ac:dyDescent="0.2">
      <c r="AD9062" s="11" t="s">
        <v>15687</v>
      </c>
      <c r="AE9062" s="10" t="s">
        <v>15688</v>
      </c>
      <c r="AF9062" s="10" t="s">
        <v>726</v>
      </c>
    </row>
    <row r="9063" spans="30:32" x14ac:dyDescent="0.2">
      <c r="AD9063" s="11" t="s">
        <v>15689</v>
      </c>
      <c r="AE9063" s="10" t="s">
        <v>15690</v>
      </c>
      <c r="AF9063" s="10" t="s">
        <v>726</v>
      </c>
    </row>
    <row r="9064" spans="30:32" x14ac:dyDescent="0.2">
      <c r="AD9064" s="11" t="s">
        <v>15691</v>
      </c>
      <c r="AE9064" s="10" t="s">
        <v>15692</v>
      </c>
      <c r="AF9064" s="10" t="s">
        <v>726</v>
      </c>
    </row>
    <row r="9065" spans="30:32" x14ac:dyDescent="0.2">
      <c r="AD9065" s="11" t="s">
        <v>15693</v>
      </c>
      <c r="AE9065" s="10" t="s">
        <v>15694</v>
      </c>
      <c r="AF9065" s="10" t="s">
        <v>726</v>
      </c>
    </row>
    <row r="9066" spans="30:32" x14ac:dyDescent="0.2">
      <c r="AD9066" s="11" t="s">
        <v>15695</v>
      </c>
      <c r="AE9066" s="10" t="s">
        <v>15694</v>
      </c>
      <c r="AF9066" s="10" t="s">
        <v>726</v>
      </c>
    </row>
    <row r="9067" spans="30:32" x14ac:dyDescent="0.2">
      <c r="AD9067" s="11" t="s">
        <v>15696</v>
      </c>
      <c r="AE9067" s="10" t="s">
        <v>15697</v>
      </c>
      <c r="AF9067" s="10" t="s">
        <v>726</v>
      </c>
    </row>
    <row r="9068" spans="30:32" x14ac:dyDescent="0.2">
      <c r="AD9068" s="11" t="s">
        <v>15698</v>
      </c>
      <c r="AE9068" s="10" t="s">
        <v>15699</v>
      </c>
      <c r="AF9068" s="10" t="s">
        <v>726</v>
      </c>
    </row>
    <row r="9069" spans="30:32" x14ac:dyDescent="0.2">
      <c r="AD9069" s="11" t="s">
        <v>15700</v>
      </c>
      <c r="AE9069" s="10" t="s">
        <v>13176</v>
      </c>
      <c r="AF9069" s="10" t="s">
        <v>726</v>
      </c>
    </row>
    <row r="9070" spans="30:32" x14ac:dyDescent="0.2">
      <c r="AD9070" s="11" t="s">
        <v>15701</v>
      </c>
      <c r="AE9070" s="10" t="s">
        <v>7291</v>
      </c>
      <c r="AF9070" s="10" t="s">
        <v>726</v>
      </c>
    </row>
    <row r="9071" spans="30:32" x14ac:dyDescent="0.2">
      <c r="AD9071" s="11" t="s">
        <v>15702</v>
      </c>
      <c r="AE9071" s="10" t="s">
        <v>15703</v>
      </c>
      <c r="AF9071" s="10" t="s">
        <v>726</v>
      </c>
    </row>
    <row r="9072" spans="30:32" x14ac:dyDescent="0.2">
      <c r="AD9072" s="11" t="s">
        <v>15704</v>
      </c>
      <c r="AE9072" s="10" t="s">
        <v>10150</v>
      </c>
      <c r="AF9072" s="10" t="s">
        <v>726</v>
      </c>
    </row>
    <row r="9073" spans="30:32" x14ac:dyDescent="0.2">
      <c r="AD9073" s="11" t="s">
        <v>15705</v>
      </c>
      <c r="AE9073" s="10" t="s">
        <v>15706</v>
      </c>
      <c r="AF9073" s="10" t="s">
        <v>726</v>
      </c>
    </row>
    <row r="9074" spans="30:32" x14ac:dyDescent="0.2">
      <c r="AD9074" s="11" t="s">
        <v>15707</v>
      </c>
      <c r="AE9074" s="10" t="s">
        <v>15708</v>
      </c>
      <c r="AF9074" s="10" t="s">
        <v>726</v>
      </c>
    </row>
    <row r="9075" spans="30:32" x14ac:dyDescent="0.2">
      <c r="AD9075" s="11" t="s">
        <v>15709</v>
      </c>
      <c r="AE9075" s="10" t="s">
        <v>15708</v>
      </c>
      <c r="AF9075" s="10" t="s">
        <v>726</v>
      </c>
    </row>
    <row r="9076" spans="30:32" x14ac:dyDescent="0.2">
      <c r="AD9076" s="11" t="s">
        <v>15710</v>
      </c>
      <c r="AE9076" s="10" t="s">
        <v>15711</v>
      </c>
      <c r="AF9076" s="10" t="s">
        <v>726</v>
      </c>
    </row>
    <row r="9077" spans="30:32" x14ac:dyDescent="0.2">
      <c r="AD9077" s="11" t="s">
        <v>15712</v>
      </c>
      <c r="AE9077" s="10" t="s">
        <v>8278</v>
      </c>
      <c r="AF9077" s="10" t="s">
        <v>726</v>
      </c>
    </row>
    <row r="9078" spans="30:32" x14ac:dyDescent="0.2">
      <c r="AD9078" s="11" t="s">
        <v>15713</v>
      </c>
      <c r="AE9078" s="10" t="s">
        <v>1653</v>
      </c>
      <c r="AF9078" s="10" t="s">
        <v>726</v>
      </c>
    </row>
    <row r="9079" spans="30:32" x14ac:dyDescent="0.2">
      <c r="AD9079" s="11" t="s">
        <v>15714</v>
      </c>
      <c r="AE9079" s="10" t="s">
        <v>15715</v>
      </c>
      <c r="AF9079" s="10" t="s">
        <v>726</v>
      </c>
    </row>
    <row r="9080" spans="30:32" x14ac:dyDescent="0.2">
      <c r="AD9080" s="11" t="s">
        <v>15716</v>
      </c>
      <c r="AE9080" s="10" t="s">
        <v>5048</v>
      </c>
      <c r="AF9080" s="10" t="s">
        <v>726</v>
      </c>
    </row>
    <row r="9081" spans="30:32" x14ac:dyDescent="0.2">
      <c r="AD9081" s="11" t="s">
        <v>15717</v>
      </c>
      <c r="AE9081" s="10" t="s">
        <v>15718</v>
      </c>
      <c r="AF9081" s="10" t="s">
        <v>726</v>
      </c>
    </row>
    <row r="9082" spans="30:32" x14ac:dyDescent="0.2">
      <c r="AD9082" s="11" t="s">
        <v>15719</v>
      </c>
      <c r="AE9082" s="10" t="s">
        <v>9202</v>
      </c>
      <c r="AF9082" s="10" t="s">
        <v>726</v>
      </c>
    </row>
    <row r="9083" spans="30:32" x14ac:dyDescent="0.2">
      <c r="AD9083" s="11" t="s">
        <v>15720</v>
      </c>
      <c r="AE9083" s="10" t="s">
        <v>15721</v>
      </c>
      <c r="AF9083" s="10" t="s">
        <v>726</v>
      </c>
    </row>
    <row r="9084" spans="30:32" x14ac:dyDescent="0.2">
      <c r="AD9084" s="11" t="s">
        <v>15722</v>
      </c>
      <c r="AE9084" s="10" t="s">
        <v>15723</v>
      </c>
      <c r="AF9084" s="10" t="s">
        <v>726</v>
      </c>
    </row>
    <row r="9085" spans="30:32" x14ac:dyDescent="0.2">
      <c r="AD9085" s="11" t="s">
        <v>15724</v>
      </c>
      <c r="AE9085" s="10" t="s">
        <v>15725</v>
      </c>
      <c r="AF9085" s="10" t="s">
        <v>726</v>
      </c>
    </row>
    <row r="9086" spans="30:32" x14ac:dyDescent="0.2">
      <c r="AD9086" s="11" t="s">
        <v>15726</v>
      </c>
      <c r="AE9086" s="10" t="s">
        <v>15727</v>
      </c>
      <c r="AF9086" s="10" t="s">
        <v>726</v>
      </c>
    </row>
    <row r="9087" spans="30:32" x14ac:dyDescent="0.2">
      <c r="AD9087" s="11" t="s">
        <v>15728</v>
      </c>
      <c r="AE9087" s="10" t="s">
        <v>15729</v>
      </c>
      <c r="AF9087" s="10" t="s">
        <v>726</v>
      </c>
    </row>
    <row r="9088" spans="30:32" x14ac:dyDescent="0.2">
      <c r="AD9088" s="11" t="s">
        <v>15730</v>
      </c>
      <c r="AE9088" s="10" t="s">
        <v>15731</v>
      </c>
      <c r="AF9088" s="10" t="s">
        <v>726</v>
      </c>
    </row>
    <row r="9089" spans="30:32" x14ac:dyDescent="0.2">
      <c r="AD9089" s="11" t="s">
        <v>15732</v>
      </c>
      <c r="AE9089" s="10" t="s">
        <v>5056</v>
      </c>
      <c r="AF9089" s="10" t="s">
        <v>726</v>
      </c>
    </row>
    <row r="9090" spans="30:32" x14ac:dyDescent="0.2">
      <c r="AD9090" s="11" t="s">
        <v>15733</v>
      </c>
      <c r="AE9090" s="10" t="s">
        <v>15734</v>
      </c>
      <c r="AF9090" s="10" t="s">
        <v>726</v>
      </c>
    </row>
    <row r="9091" spans="30:32" x14ac:dyDescent="0.2">
      <c r="AD9091" s="11" t="s">
        <v>15735</v>
      </c>
      <c r="AE9091" s="10" t="s">
        <v>15736</v>
      </c>
      <c r="AF9091" s="10" t="s">
        <v>726</v>
      </c>
    </row>
    <row r="9092" spans="30:32" x14ac:dyDescent="0.2">
      <c r="AD9092" s="11" t="s">
        <v>15737</v>
      </c>
      <c r="AE9092" s="10" t="s">
        <v>7328</v>
      </c>
      <c r="AF9092" s="10" t="s">
        <v>726</v>
      </c>
    </row>
    <row r="9093" spans="30:32" x14ac:dyDescent="0.2">
      <c r="AD9093" s="11" t="s">
        <v>15738</v>
      </c>
      <c r="AE9093" s="10" t="s">
        <v>15739</v>
      </c>
      <c r="AF9093" s="10" t="s">
        <v>726</v>
      </c>
    </row>
    <row r="9094" spans="30:32" x14ac:dyDescent="0.2">
      <c r="AD9094" s="11" t="s">
        <v>15740</v>
      </c>
      <c r="AE9094" s="10" t="s">
        <v>15741</v>
      </c>
      <c r="AF9094" s="10" t="s">
        <v>726</v>
      </c>
    </row>
    <row r="9095" spans="30:32" x14ac:dyDescent="0.2">
      <c r="AD9095" s="11" t="s">
        <v>15742</v>
      </c>
      <c r="AE9095" s="10" t="s">
        <v>15743</v>
      </c>
      <c r="AF9095" s="10" t="s">
        <v>726</v>
      </c>
    </row>
    <row r="9096" spans="30:32" x14ac:dyDescent="0.2">
      <c r="AD9096" s="11" t="s">
        <v>15744</v>
      </c>
      <c r="AE9096" s="10" t="s">
        <v>15745</v>
      </c>
      <c r="AF9096" s="10" t="s">
        <v>726</v>
      </c>
    </row>
    <row r="9097" spans="30:32" x14ac:dyDescent="0.2">
      <c r="AD9097" s="11" t="s">
        <v>15746</v>
      </c>
      <c r="AE9097" s="10" t="s">
        <v>15747</v>
      </c>
      <c r="AF9097" s="10" t="s">
        <v>726</v>
      </c>
    </row>
    <row r="9098" spans="30:32" x14ac:dyDescent="0.2">
      <c r="AD9098" s="11" t="s">
        <v>15748</v>
      </c>
      <c r="AE9098" s="10" t="s">
        <v>15749</v>
      </c>
      <c r="AF9098" s="10" t="s">
        <v>726</v>
      </c>
    </row>
    <row r="9099" spans="30:32" x14ac:dyDescent="0.2">
      <c r="AD9099" s="11" t="s">
        <v>15750</v>
      </c>
      <c r="AE9099" s="10" t="s">
        <v>1676</v>
      </c>
      <c r="AF9099" s="10" t="s">
        <v>726</v>
      </c>
    </row>
    <row r="9100" spans="30:32" x14ac:dyDescent="0.2">
      <c r="AD9100" s="11" t="s">
        <v>15751</v>
      </c>
      <c r="AE9100" s="10" t="s">
        <v>1676</v>
      </c>
      <c r="AF9100" s="10" t="s">
        <v>726</v>
      </c>
    </row>
    <row r="9101" spans="30:32" x14ac:dyDescent="0.2">
      <c r="AD9101" s="11" t="s">
        <v>15752</v>
      </c>
      <c r="AE9101" s="10" t="s">
        <v>1676</v>
      </c>
      <c r="AF9101" s="10" t="s">
        <v>726</v>
      </c>
    </row>
    <row r="9102" spans="30:32" x14ac:dyDescent="0.2">
      <c r="AD9102" s="11" t="s">
        <v>15753</v>
      </c>
      <c r="AE9102" s="10" t="s">
        <v>1676</v>
      </c>
      <c r="AF9102" s="10" t="s">
        <v>726</v>
      </c>
    </row>
    <row r="9103" spans="30:32" x14ac:dyDescent="0.2">
      <c r="AD9103" s="11" t="s">
        <v>15754</v>
      </c>
      <c r="AE9103" s="10" t="s">
        <v>1676</v>
      </c>
      <c r="AF9103" s="10" t="s">
        <v>726</v>
      </c>
    </row>
    <row r="9104" spans="30:32" x14ac:dyDescent="0.2">
      <c r="AD9104" s="11" t="s">
        <v>15755</v>
      </c>
      <c r="AE9104" s="10" t="s">
        <v>2221</v>
      </c>
      <c r="AF9104" s="10" t="s">
        <v>726</v>
      </c>
    </row>
    <row r="9105" spans="30:32" x14ac:dyDescent="0.2">
      <c r="AD9105" s="11" t="s">
        <v>15756</v>
      </c>
      <c r="AE9105" s="10" t="s">
        <v>11789</v>
      </c>
      <c r="AF9105" s="10" t="s">
        <v>726</v>
      </c>
    </row>
    <row r="9106" spans="30:32" x14ac:dyDescent="0.2">
      <c r="AD9106" s="11" t="s">
        <v>15757</v>
      </c>
      <c r="AE9106" s="10" t="s">
        <v>15758</v>
      </c>
      <c r="AF9106" s="10" t="s">
        <v>726</v>
      </c>
    </row>
    <row r="9107" spans="30:32" x14ac:dyDescent="0.2">
      <c r="AD9107" s="11" t="s">
        <v>15759</v>
      </c>
      <c r="AE9107" s="10" t="s">
        <v>15760</v>
      </c>
      <c r="AF9107" s="10" t="s">
        <v>726</v>
      </c>
    </row>
    <row r="9108" spans="30:32" x14ac:dyDescent="0.2">
      <c r="AD9108" s="11" t="s">
        <v>15761</v>
      </c>
      <c r="AE9108" s="10" t="s">
        <v>15762</v>
      </c>
      <c r="AF9108" s="10" t="s">
        <v>726</v>
      </c>
    </row>
    <row r="9109" spans="30:32" x14ac:dyDescent="0.2">
      <c r="AD9109" s="11" t="s">
        <v>15763</v>
      </c>
      <c r="AE9109" s="10" t="s">
        <v>15764</v>
      </c>
      <c r="AF9109" s="10" t="s">
        <v>726</v>
      </c>
    </row>
    <row r="9110" spans="30:32" x14ac:dyDescent="0.2">
      <c r="AD9110" s="11" t="s">
        <v>15765</v>
      </c>
      <c r="AE9110" s="10" t="s">
        <v>15766</v>
      </c>
      <c r="AF9110" s="10" t="s">
        <v>726</v>
      </c>
    </row>
    <row r="9111" spans="30:32" x14ac:dyDescent="0.2">
      <c r="AD9111" s="11" t="s">
        <v>15767</v>
      </c>
      <c r="AE9111" s="10" t="s">
        <v>15768</v>
      </c>
      <c r="AF9111" s="10" t="s">
        <v>726</v>
      </c>
    </row>
    <row r="9112" spans="30:32" x14ac:dyDescent="0.2">
      <c r="AD9112" s="11" t="s">
        <v>15769</v>
      </c>
      <c r="AE9112" s="10" t="s">
        <v>15770</v>
      </c>
      <c r="AF9112" s="10" t="s">
        <v>726</v>
      </c>
    </row>
    <row r="9113" spans="30:32" x14ac:dyDescent="0.2">
      <c r="AD9113" s="11" t="s">
        <v>15771</v>
      </c>
      <c r="AE9113" s="10" t="s">
        <v>1712</v>
      </c>
      <c r="AF9113" s="10" t="s">
        <v>726</v>
      </c>
    </row>
    <row r="9114" spans="30:32" x14ac:dyDescent="0.2">
      <c r="AD9114" s="11" t="s">
        <v>15772</v>
      </c>
      <c r="AE9114" s="10" t="s">
        <v>5840</v>
      </c>
      <c r="AF9114" s="10" t="s">
        <v>726</v>
      </c>
    </row>
    <row r="9115" spans="30:32" x14ac:dyDescent="0.2">
      <c r="AD9115" s="11" t="s">
        <v>15773</v>
      </c>
      <c r="AE9115" s="10" t="s">
        <v>5840</v>
      </c>
      <c r="AF9115" s="10" t="s">
        <v>726</v>
      </c>
    </row>
    <row r="9116" spans="30:32" x14ac:dyDescent="0.2">
      <c r="AD9116" s="11" t="s">
        <v>15774</v>
      </c>
      <c r="AE9116" s="10" t="s">
        <v>5840</v>
      </c>
      <c r="AF9116" s="10" t="s">
        <v>726</v>
      </c>
    </row>
    <row r="9117" spans="30:32" x14ac:dyDescent="0.2">
      <c r="AD9117" s="11" t="s">
        <v>15775</v>
      </c>
      <c r="AE9117" s="10" t="s">
        <v>11808</v>
      </c>
      <c r="AF9117" s="10" t="s">
        <v>726</v>
      </c>
    </row>
    <row r="9118" spans="30:32" x14ac:dyDescent="0.2">
      <c r="AD9118" s="11" t="s">
        <v>15776</v>
      </c>
      <c r="AE9118" s="10" t="s">
        <v>15777</v>
      </c>
      <c r="AF9118" s="10" t="s">
        <v>726</v>
      </c>
    </row>
    <row r="9119" spans="30:32" x14ac:dyDescent="0.2">
      <c r="AD9119" s="11" t="s">
        <v>15778</v>
      </c>
      <c r="AE9119" s="10" t="s">
        <v>15779</v>
      </c>
      <c r="AF9119" s="10" t="s">
        <v>726</v>
      </c>
    </row>
    <row r="9120" spans="30:32" x14ac:dyDescent="0.2">
      <c r="AD9120" s="11" t="s">
        <v>15780</v>
      </c>
      <c r="AE9120" s="10" t="s">
        <v>15781</v>
      </c>
      <c r="AF9120" s="10" t="s">
        <v>726</v>
      </c>
    </row>
    <row r="9121" spans="30:32" x14ac:dyDescent="0.2">
      <c r="AD9121" s="11" t="s">
        <v>15782</v>
      </c>
      <c r="AE9121" s="10" t="s">
        <v>15781</v>
      </c>
      <c r="AF9121" s="10" t="s">
        <v>726</v>
      </c>
    </row>
    <row r="9122" spans="30:32" x14ac:dyDescent="0.2">
      <c r="AD9122" s="11" t="s">
        <v>15783</v>
      </c>
      <c r="AE9122" s="10" t="s">
        <v>15784</v>
      </c>
      <c r="AF9122" s="10" t="s">
        <v>726</v>
      </c>
    </row>
    <row r="9123" spans="30:32" x14ac:dyDescent="0.2">
      <c r="AD9123" s="11" t="s">
        <v>15785</v>
      </c>
      <c r="AE9123" s="10" t="s">
        <v>15786</v>
      </c>
      <c r="AF9123" s="10" t="s">
        <v>726</v>
      </c>
    </row>
    <row r="9124" spans="30:32" x14ac:dyDescent="0.2">
      <c r="AD9124" s="11" t="s">
        <v>15787</v>
      </c>
      <c r="AE9124" s="10" t="s">
        <v>15788</v>
      </c>
      <c r="AF9124" s="10" t="s">
        <v>726</v>
      </c>
    </row>
    <row r="9125" spans="30:32" x14ac:dyDescent="0.2">
      <c r="AD9125" s="11" t="s">
        <v>15789</v>
      </c>
      <c r="AE9125" s="10" t="s">
        <v>3493</v>
      </c>
      <c r="AF9125" s="10" t="s">
        <v>726</v>
      </c>
    </row>
    <row r="9126" spans="30:32" x14ac:dyDescent="0.2">
      <c r="AD9126" s="11" t="s">
        <v>15790</v>
      </c>
      <c r="AE9126" s="10" t="s">
        <v>10305</v>
      </c>
      <c r="AF9126" s="10" t="s">
        <v>726</v>
      </c>
    </row>
    <row r="9127" spans="30:32" x14ac:dyDescent="0.2">
      <c r="AD9127" s="11" t="s">
        <v>15791</v>
      </c>
      <c r="AE9127" s="10" t="s">
        <v>15792</v>
      </c>
      <c r="AF9127" s="10" t="s">
        <v>726</v>
      </c>
    </row>
    <row r="9128" spans="30:32" x14ac:dyDescent="0.2">
      <c r="AD9128" s="11" t="s">
        <v>15793</v>
      </c>
      <c r="AE9128" s="10" t="s">
        <v>15794</v>
      </c>
      <c r="AF9128" s="10" t="s">
        <v>726</v>
      </c>
    </row>
    <row r="9129" spans="30:32" x14ac:dyDescent="0.2">
      <c r="AD9129" s="11" t="s">
        <v>15795</v>
      </c>
      <c r="AE9129" s="10" t="s">
        <v>15796</v>
      </c>
      <c r="AF9129" s="10" t="s">
        <v>726</v>
      </c>
    </row>
    <row r="9130" spans="30:32" x14ac:dyDescent="0.2">
      <c r="AD9130" s="11" t="s">
        <v>15797</v>
      </c>
      <c r="AE9130" s="10" t="s">
        <v>15796</v>
      </c>
      <c r="AF9130" s="10" t="s">
        <v>726</v>
      </c>
    </row>
    <row r="9131" spans="30:32" x14ac:dyDescent="0.2">
      <c r="AD9131" s="11" t="s">
        <v>15798</v>
      </c>
      <c r="AE9131" s="10" t="s">
        <v>15796</v>
      </c>
      <c r="AF9131" s="10" t="s">
        <v>726</v>
      </c>
    </row>
    <row r="9132" spans="30:32" x14ac:dyDescent="0.2">
      <c r="AD9132" s="11" t="s">
        <v>15799</v>
      </c>
      <c r="AE9132" s="10" t="s">
        <v>3005</v>
      </c>
      <c r="AF9132" s="10" t="s">
        <v>726</v>
      </c>
    </row>
    <row r="9133" spans="30:32" x14ac:dyDescent="0.2">
      <c r="AD9133" s="11" t="s">
        <v>15800</v>
      </c>
      <c r="AE9133" s="10" t="s">
        <v>15801</v>
      </c>
      <c r="AF9133" s="10" t="s">
        <v>726</v>
      </c>
    </row>
    <row r="9134" spans="30:32" x14ac:dyDescent="0.2">
      <c r="AD9134" s="11" t="s">
        <v>15802</v>
      </c>
      <c r="AE9134" s="10" t="s">
        <v>15803</v>
      </c>
      <c r="AF9134" s="10" t="s">
        <v>726</v>
      </c>
    </row>
    <row r="9135" spans="30:32" x14ac:dyDescent="0.2">
      <c r="AD9135" s="11" t="s">
        <v>15804</v>
      </c>
      <c r="AE9135" s="10" t="s">
        <v>3012</v>
      </c>
      <c r="AF9135" s="10" t="s">
        <v>726</v>
      </c>
    </row>
    <row r="9136" spans="30:32" x14ac:dyDescent="0.2">
      <c r="AD9136" s="11" t="s">
        <v>15805</v>
      </c>
      <c r="AE9136" s="10" t="s">
        <v>15806</v>
      </c>
      <c r="AF9136" s="10" t="s">
        <v>726</v>
      </c>
    </row>
    <row r="9137" spans="30:32" x14ac:dyDescent="0.2">
      <c r="AD9137" s="11" t="s">
        <v>15807</v>
      </c>
      <c r="AE9137" s="10" t="s">
        <v>15808</v>
      </c>
      <c r="AF9137" s="10" t="s">
        <v>726</v>
      </c>
    </row>
    <row r="9138" spans="30:32" x14ac:dyDescent="0.2">
      <c r="AD9138" s="11" t="s">
        <v>15809</v>
      </c>
      <c r="AE9138" s="10" t="s">
        <v>15810</v>
      </c>
      <c r="AF9138" s="10" t="s">
        <v>726</v>
      </c>
    </row>
    <row r="9139" spans="30:32" x14ac:dyDescent="0.2">
      <c r="AD9139" s="11" t="s">
        <v>15811</v>
      </c>
      <c r="AE9139" s="10" t="s">
        <v>3016</v>
      </c>
      <c r="AF9139" s="10" t="s">
        <v>726</v>
      </c>
    </row>
    <row r="9140" spans="30:32" x14ac:dyDescent="0.2">
      <c r="AD9140" s="11" t="s">
        <v>15812</v>
      </c>
      <c r="AE9140" s="10" t="s">
        <v>5871</v>
      </c>
      <c r="AF9140" s="10" t="s">
        <v>726</v>
      </c>
    </row>
    <row r="9141" spans="30:32" x14ac:dyDescent="0.2">
      <c r="AD9141" s="11" t="s">
        <v>15813</v>
      </c>
      <c r="AE9141" s="10" t="s">
        <v>2262</v>
      </c>
      <c r="AF9141" s="10" t="s">
        <v>726</v>
      </c>
    </row>
    <row r="9142" spans="30:32" x14ac:dyDescent="0.2">
      <c r="AD9142" s="11" t="s">
        <v>15814</v>
      </c>
      <c r="AE9142" s="10" t="s">
        <v>15815</v>
      </c>
      <c r="AF9142" s="10" t="s">
        <v>726</v>
      </c>
    </row>
    <row r="9143" spans="30:32" x14ac:dyDescent="0.2">
      <c r="AD9143" s="11" t="s">
        <v>15816</v>
      </c>
      <c r="AE9143" s="10" t="s">
        <v>15817</v>
      </c>
      <c r="AF9143" s="10" t="s">
        <v>726</v>
      </c>
    </row>
    <row r="9144" spans="30:32" x14ac:dyDescent="0.2">
      <c r="AD9144" s="11" t="s">
        <v>15818</v>
      </c>
      <c r="AE9144" s="10" t="s">
        <v>15819</v>
      </c>
      <c r="AF9144" s="10" t="s">
        <v>726</v>
      </c>
    </row>
    <row r="9145" spans="30:32" x14ac:dyDescent="0.2">
      <c r="AD9145" s="11" t="s">
        <v>15820</v>
      </c>
      <c r="AE9145" s="10" t="s">
        <v>3505</v>
      </c>
      <c r="AF9145" s="10" t="s">
        <v>726</v>
      </c>
    </row>
    <row r="9146" spans="30:32" x14ac:dyDescent="0.2">
      <c r="AD9146" s="11" t="s">
        <v>15821</v>
      </c>
      <c r="AE9146" s="10" t="s">
        <v>15822</v>
      </c>
      <c r="AF9146" s="10" t="s">
        <v>726</v>
      </c>
    </row>
    <row r="9147" spans="30:32" x14ac:dyDescent="0.2">
      <c r="AD9147" s="11" t="s">
        <v>15823</v>
      </c>
      <c r="AE9147" s="10" t="s">
        <v>15824</v>
      </c>
      <c r="AF9147" s="10" t="s">
        <v>726</v>
      </c>
    </row>
    <row r="9148" spans="30:32" x14ac:dyDescent="0.2">
      <c r="AD9148" s="11" t="s">
        <v>15825</v>
      </c>
      <c r="AE9148" s="10" t="s">
        <v>15826</v>
      </c>
      <c r="AF9148" s="10" t="s">
        <v>726</v>
      </c>
    </row>
    <row r="9149" spans="30:32" x14ac:dyDescent="0.2">
      <c r="AD9149" s="11" t="s">
        <v>15827</v>
      </c>
      <c r="AE9149" s="10" t="s">
        <v>7463</v>
      </c>
      <c r="AF9149" s="10" t="s">
        <v>726</v>
      </c>
    </row>
    <row r="9150" spans="30:32" x14ac:dyDescent="0.2">
      <c r="AD9150" s="11" t="s">
        <v>15828</v>
      </c>
      <c r="AE9150" s="10" t="s">
        <v>15829</v>
      </c>
      <c r="AF9150" s="10" t="s">
        <v>726</v>
      </c>
    </row>
    <row r="9151" spans="30:32" x14ac:dyDescent="0.2">
      <c r="AD9151" s="11" t="s">
        <v>15830</v>
      </c>
      <c r="AE9151" s="10" t="s">
        <v>9899</v>
      </c>
      <c r="AF9151" s="10" t="s">
        <v>726</v>
      </c>
    </row>
    <row r="9152" spans="30:32" x14ac:dyDescent="0.2">
      <c r="AD9152" s="11" t="s">
        <v>15831</v>
      </c>
      <c r="AE9152" s="10" t="s">
        <v>9899</v>
      </c>
      <c r="AF9152" s="10" t="s">
        <v>726</v>
      </c>
    </row>
    <row r="9153" spans="30:32" x14ac:dyDescent="0.2">
      <c r="AD9153" s="11" t="s">
        <v>15832</v>
      </c>
      <c r="AE9153" s="10" t="s">
        <v>15833</v>
      </c>
      <c r="AF9153" s="10" t="s">
        <v>726</v>
      </c>
    </row>
    <row r="9154" spans="30:32" x14ac:dyDescent="0.2">
      <c r="AD9154" s="11" t="s">
        <v>15834</v>
      </c>
      <c r="AE9154" s="10" t="s">
        <v>13665</v>
      </c>
      <c r="AF9154" s="10" t="s">
        <v>726</v>
      </c>
    </row>
    <row r="9155" spans="30:32" x14ac:dyDescent="0.2">
      <c r="AD9155" s="11" t="s">
        <v>15835</v>
      </c>
      <c r="AE9155" s="10" t="s">
        <v>11039</v>
      </c>
      <c r="AF9155" s="10" t="s">
        <v>726</v>
      </c>
    </row>
    <row r="9156" spans="30:32" x14ac:dyDescent="0.2">
      <c r="AD9156" s="11" t="s">
        <v>15836</v>
      </c>
      <c r="AE9156" s="10" t="s">
        <v>15837</v>
      </c>
      <c r="AF9156" s="10" t="s">
        <v>726</v>
      </c>
    </row>
    <row r="9157" spans="30:32" x14ac:dyDescent="0.2">
      <c r="AD9157" s="11" t="s">
        <v>15838</v>
      </c>
      <c r="AE9157" s="10" t="s">
        <v>1748</v>
      </c>
      <c r="AF9157" s="10" t="s">
        <v>726</v>
      </c>
    </row>
    <row r="9158" spans="30:32" x14ac:dyDescent="0.2">
      <c r="AD9158" s="11" t="s">
        <v>15839</v>
      </c>
      <c r="AE9158" s="10" t="s">
        <v>15840</v>
      </c>
      <c r="AF9158" s="10" t="s">
        <v>726</v>
      </c>
    </row>
    <row r="9159" spans="30:32" x14ac:dyDescent="0.2">
      <c r="AD9159" s="11" t="s">
        <v>15841</v>
      </c>
      <c r="AE9159" s="10" t="s">
        <v>15842</v>
      </c>
      <c r="AF9159" s="10" t="s">
        <v>726</v>
      </c>
    </row>
    <row r="9160" spans="30:32" x14ac:dyDescent="0.2">
      <c r="AD9160" s="11" t="s">
        <v>15843</v>
      </c>
      <c r="AE9160" s="10" t="s">
        <v>14530</v>
      </c>
      <c r="AF9160" s="10" t="s">
        <v>726</v>
      </c>
    </row>
    <row r="9161" spans="30:32" x14ac:dyDescent="0.2">
      <c r="AD9161" s="11" t="s">
        <v>15844</v>
      </c>
      <c r="AE9161" s="10" t="s">
        <v>15845</v>
      </c>
      <c r="AF9161" s="10" t="s">
        <v>726</v>
      </c>
    </row>
    <row r="9162" spans="30:32" x14ac:dyDescent="0.2">
      <c r="AD9162" s="11" t="s">
        <v>15846</v>
      </c>
      <c r="AE9162" s="10" t="s">
        <v>15847</v>
      </c>
      <c r="AF9162" s="10" t="s">
        <v>726</v>
      </c>
    </row>
    <row r="9163" spans="30:32" x14ac:dyDescent="0.2">
      <c r="AD9163" s="11" t="s">
        <v>15848</v>
      </c>
      <c r="AE9163" s="10" t="s">
        <v>15849</v>
      </c>
      <c r="AF9163" s="10" t="s">
        <v>726</v>
      </c>
    </row>
    <row r="9164" spans="30:32" x14ac:dyDescent="0.2">
      <c r="AD9164" s="11" t="s">
        <v>15850</v>
      </c>
      <c r="AE9164" s="10" t="s">
        <v>15851</v>
      </c>
      <c r="AF9164" s="10" t="s">
        <v>726</v>
      </c>
    </row>
    <row r="9165" spans="30:32" x14ac:dyDescent="0.2">
      <c r="AD9165" s="11" t="s">
        <v>15852</v>
      </c>
      <c r="AE9165" s="10" t="s">
        <v>15853</v>
      </c>
      <c r="AF9165" s="10" t="s">
        <v>726</v>
      </c>
    </row>
    <row r="9166" spans="30:32" x14ac:dyDescent="0.2">
      <c r="AD9166" s="11" t="s">
        <v>15854</v>
      </c>
      <c r="AE9166" s="10" t="s">
        <v>15855</v>
      </c>
      <c r="AF9166" s="10" t="s">
        <v>726</v>
      </c>
    </row>
    <row r="9167" spans="30:32" x14ac:dyDescent="0.2">
      <c r="AD9167" s="11" t="s">
        <v>15856</v>
      </c>
      <c r="AE9167" s="10" t="s">
        <v>15857</v>
      </c>
      <c r="AF9167" s="10" t="s">
        <v>726</v>
      </c>
    </row>
    <row r="9168" spans="30:32" x14ac:dyDescent="0.2">
      <c r="AD9168" s="11" t="s">
        <v>15858</v>
      </c>
      <c r="AE9168" s="10" t="s">
        <v>15859</v>
      </c>
      <c r="AF9168" s="10" t="s">
        <v>726</v>
      </c>
    </row>
    <row r="9169" spans="30:32" x14ac:dyDescent="0.2">
      <c r="AD9169" s="11" t="s">
        <v>15860</v>
      </c>
      <c r="AE9169" s="10" t="s">
        <v>10397</v>
      </c>
      <c r="AF9169" s="10" t="s">
        <v>726</v>
      </c>
    </row>
    <row r="9170" spans="30:32" x14ac:dyDescent="0.2">
      <c r="AD9170" s="11" t="s">
        <v>15861</v>
      </c>
      <c r="AE9170" s="10" t="s">
        <v>15862</v>
      </c>
      <c r="AF9170" s="10" t="s">
        <v>726</v>
      </c>
    </row>
    <row r="9171" spans="30:32" x14ac:dyDescent="0.2">
      <c r="AD9171" s="11" t="s">
        <v>15863</v>
      </c>
      <c r="AE9171" s="10" t="s">
        <v>15864</v>
      </c>
      <c r="AF9171" s="10" t="s">
        <v>726</v>
      </c>
    </row>
    <row r="9172" spans="30:32" x14ac:dyDescent="0.2">
      <c r="AD9172" s="11" t="s">
        <v>15865</v>
      </c>
      <c r="AE9172" s="10" t="s">
        <v>15866</v>
      </c>
      <c r="AF9172" s="10" t="s">
        <v>726</v>
      </c>
    </row>
    <row r="9173" spans="30:32" x14ac:dyDescent="0.2">
      <c r="AD9173" s="11" t="s">
        <v>15867</v>
      </c>
      <c r="AE9173" s="10" t="s">
        <v>15868</v>
      </c>
      <c r="AF9173" s="10" t="s">
        <v>726</v>
      </c>
    </row>
    <row r="9174" spans="30:32" x14ac:dyDescent="0.2">
      <c r="AD9174" s="11" t="s">
        <v>15869</v>
      </c>
      <c r="AE9174" s="10" t="s">
        <v>15870</v>
      </c>
      <c r="AF9174" s="10" t="s">
        <v>726</v>
      </c>
    </row>
    <row r="9175" spans="30:32" x14ac:dyDescent="0.2">
      <c r="AD9175" s="11" t="s">
        <v>15871</v>
      </c>
      <c r="AE9175" s="10" t="s">
        <v>15872</v>
      </c>
      <c r="AF9175" s="10" t="s">
        <v>726</v>
      </c>
    </row>
    <row r="9176" spans="30:32" x14ac:dyDescent="0.2">
      <c r="AD9176" s="11" t="s">
        <v>15873</v>
      </c>
      <c r="AE9176" s="10" t="s">
        <v>15874</v>
      </c>
      <c r="AF9176" s="10" t="s">
        <v>726</v>
      </c>
    </row>
    <row r="9177" spans="30:32" x14ac:dyDescent="0.2">
      <c r="AD9177" s="11" t="s">
        <v>15875</v>
      </c>
      <c r="AE9177" s="10" t="s">
        <v>15876</v>
      </c>
      <c r="AF9177" s="10" t="s">
        <v>726</v>
      </c>
    </row>
    <row r="9178" spans="30:32" x14ac:dyDescent="0.2">
      <c r="AD9178" s="11" t="s">
        <v>15877</v>
      </c>
      <c r="AE9178" s="10" t="s">
        <v>15878</v>
      </c>
      <c r="AF9178" s="10" t="s">
        <v>726</v>
      </c>
    </row>
    <row r="9179" spans="30:32" x14ac:dyDescent="0.2">
      <c r="AD9179" s="11" t="s">
        <v>15879</v>
      </c>
      <c r="AE9179" s="10" t="s">
        <v>3043</v>
      </c>
      <c r="AF9179" s="10" t="s">
        <v>726</v>
      </c>
    </row>
    <row r="9180" spans="30:32" x14ac:dyDescent="0.2">
      <c r="AD9180" s="11" t="s">
        <v>15880</v>
      </c>
      <c r="AE9180" s="10" t="s">
        <v>3043</v>
      </c>
      <c r="AF9180" s="10" t="s">
        <v>726</v>
      </c>
    </row>
    <row r="9181" spans="30:32" x14ac:dyDescent="0.2">
      <c r="AD9181" s="11" t="s">
        <v>15881</v>
      </c>
      <c r="AE9181" s="10" t="s">
        <v>3043</v>
      </c>
      <c r="AF9181" s="10" t="s">
        <v>726</v>
      </c>
    </row>
    <row r="9182" spans="30:32" x14ac:dyDescent="0.2">
      <c r="AD9182" s="11" t="s">
        <v>15882</v>
      </c>
      <c r="AE9182" s="10" t="s">
        <v>3043</v>
      </c>
      <c r="AF9182" s="10" t="s">
        <v>726</v>
      </c>
    </row>
    <row r="9183" spans="30:32" x14ac:dyDescent="0.2">
      <c r="AD9183" s="11" t="s">
        <v>15883</v>
      </c>
      <c r="AE9183" s="10" t="s">
        <v>3043</v>
      </c>
      <c r="AF9183" s="10" t="s">
        <v>726</v>
      </c>
    </row>
    <row r="9184" spans="30:32" x14ac:dyDescent="0.2">
      <c r="AD9184" s="11" t="s">
        <v>15884</v>
      </c>
      <c r="AE9184" s="10" t="s">
        <v>3043</v>
      </c>
      <c r="AF9184" s="10" t="s">
        <v>726</v>
      </c>
    </row>
    <row r="9185" spans="30:32" x14ac:dyDescent="0.2">
      <c r="AD9185" s="11" t="s">
        <v>15885</v>
      </c>
      <c r="AE9185" s="10" t="s">
        <v>4816</v>
      </c>
      <c r="AF9185" s="10" t="s">
        <v>726</v>
      </c>
    </row>
    <row r="9186" spans="30:32" x14ac:dyDescent="0.2">
      <c r="AD9186" s="11" t="s">
        <v>15886</v>
      </c>
      <c r="AE9186" s="10" t="s">
        <v>9311</v>
      </c>
      <c r="AF9186" s="10" t="s">
        <v>726</v>
      </c>
    </row>
    <row r="9187" spans="30:32" x14ac:dyDescent="0.2">
      <c r="AD9187" s="11" t="s">
        <v>15887</v>
      </c>
      <c r="AE9187" s="10" t="s">
        <v>15888</v>
      </c>
      <c r="AF9187" s="10" t="s">
        <v>726</v>
      </c>
    </row>
    <row r="9188" spans="30:32" x14ac:dyDescent="0.2">
      <c r="AD9188" s="11" t="s">
        <v>15889</v>
      </c>
      <c r="AE9188" s="10" t="s">
        <v>15890</v>
      </c>
      <c r="AF9188" s="10" t="s">
        <v>726</v>
      </c>
    </row>
    <row r="9189" spans="30:32" x14ac:dyDescent="0.2">
      <c r="AD9189" s="11" t="s">
        <v>15891</v>
      </c>
      <c r="AE9189" s="10" t="s">
        <v>7711</v>
      </c>
      <c r="AF9189" s="10" t="s">
        <v>726</v>
      </c>
    </row>
    <row r="9190" spans="30:32" x14ac:dyDescent="0.2">
      <c r="AD9190" s="11" t="s">
        <v>15892</v>
      </c>
      <c r="AE9190" s="10" t="s">
        <v>15893</v>
      </c>
      <c r="AF9190" s="10" t="s">
        <v>726</v>
      </c>
    </row>
    <row r="9191" spans="30:32" x14ac:dyDescent="0.2">
      <c r="AD9191" s="11" t="s">
        <v>15894</v>
      </c>
      <c r="AE9191" s="10" t="s">
        <v>7508</v>
      </c>
      <c r="AF9191" s="10" t="s">
        <v>726</v>
      </c>
    </row>
    <row r="9192" spans="30:32" x14ac:dyDescent="0.2">
      <c r="AD9192" s="11" t="s">
        <v>15895</v>
      </c>
      <c r="AE9192" s="10" t="s">
        <v>7508</v>
      </c>
      <c r="AF9192" s="10" t="s">
        <v>726</v>
      </c>
    </row>
    <row r="9193" spans="30:32" x14ac:dyDescent="0.2">
      <c r="AD9193" s="11" t="s">
        <v>15896</v>
      </c>
      <c r="AE9193" s="10" t="s">
        <v>7508</v>
      </c>
      <c r="AF9193" s="10" t="s">
        <v>726</v>
      </c>
    </row>
    <row r="9194" spans="30:32" x14ac:dyDescent="0.2">
      <c r="AD9194" s="11" t="s">
        <v>15897</v>
      </c>
      <c r="AE9194" s="10" t="s">
        <v>7508</v>
      </c>
      <c r="AF9194" s="10" t="s">
        <v>726</v>
      </c>
    </row>
    <row r="9195" spans="30:32" x14ac:dyDescent="0.2">
      <c r="AD9195" s="11" t="s">
        <v>15898</v>
      </c>
      <c r="AE9195" s="10" t="s">
        <v>7508</v>
      </c>
      <c r="AF9195" s="10" t="s">
        <v>726</v>
      </c>
    </row>
    <row r="9196" spans="30:32" x14ac:dyDescent="0.2">
      <c r="AD9196" s="11" t="s">
        <v>15899</v>
      </c>
      <c r="AE9196" s="10" t="s">
        <v>7508</v>
      </c>
      <c r="AF9196" s="10" t="s">
        <v>726</v>
      </c>
    </row>
    <row r="9197" spans="30:32" x14ac:dyDescent="0.2">
      <c r="AD9197" s="11" t="s">
        <v>15900</v>
      </c>
      <c r="AE9197" s="10" t="s">
        <v>15901</v>
      </c>
      <c r="AF9197" s="10" t="s">
        <v>726</v>
      </c>
    </row>
    <row r="9198" spans="30:32" x14ac:dyDescent="0.2">
      <c r="AD9198" s="11" t="s">
        <v>15902</v>
      </c>
      <c r="AE9198" s="10" t="s">
        <v>15903</v>
      </c>
      <c r="AF9198" s="10" t="s">
        <v>726</v>
      </c>
    </row>
    <row r="9199" spans="30:32" x14ac:dyDescent="0.2">
      <c r="AD9199" s="11" t="s">
        <v>15904</v>
      </c>
      <c r="AE9199" s="10" t="s">
        <v>8297</v>
      </c>
      <c r="AF9199" s="10" t="s">
        <v>726</v>
      </c>
    </row>
    <row r="9200" spans="30:32" x14ac:dyDescent="0.2">
      <c r="AD9200" s="11" t="s">
        <v>15905</v>
      </c>
      <c r="AE9200" s="10" t="s">
        <v>15906</v>
      </c>
      <c r="AF9200" s="10" t="s">
        <v>726</v>
      </c>
    </row>
    <row r="9201" spans="30:32" x14ac:dyDescent="0.2">
      <c r="AD9201" s="11" t="s">
        <v>15907</v>
      </c>
      <c r="AE9201" s="10" t="s">
        <v>15906</v>
      </c>
      <c r="AF9201" s="10" t="s">
        <v>726</v>
      </c>
    </row>
    <row r="9202" spans="30:32" x14ac:dyDescent="0.2">
      <c r="AD9202" s="11" t="s">
        <v>15908</v>
      </c>
      <c r="AE9202" s="10" t="s">
        <v>15906</v>
      </c>
      <c r="AF9202" s="10" t="s">
        <v>726</v>
      </c>
    </row>
    <row r="9203" spans="30:32" x14ac:dyDescent="0.2">
      <c r="AD9203" s="11" t="s">
        <v>15909</v>
      </c>
      <c r="AE9203" s="10" t="s">
        <v>15906</v>
      </c>
      <c r="AF9203" s="10" t="s">
        <v>726</v>
      </c>
    </row>
    <row r="9204" spans="30:32" x14ac:dyDescent="0.2">
      <c r="AD9204" s="11" t="s">
        <v>15910</v>
      </c>
      <c r="AE9204" s="10" t="s">
        <v>15906</v>
      </c>
      <c r="AF9204" s="10" t="s">
        <v>726</v>
      </c>
    </row>
    <row r="9205" spans="30:32" x14ac:dyDescent="0.2">
      <c r="AD9205" s="11" t="s">
        <v>15911</v>
      </c>
      <c r="AE9205" s="10" t="s">
        <v>15906</v>
      </c>
      <c r="AF9205" s="10" t="s">
        <v>726</v>
      </c>
    </row>
    <row r="9206" spans="30:32" x14ac:dyDescent="0.2">
      <c r="AD9206" s="11" t="s">
        <v>15912</v>
      </c>
      <c r="AE9206" s="10" t="s">
        <v>1925</v>
      </c>
      <c r="AF9206" s="10" t="s">
        <v>726</v>
      </c>
    </row>
    <row r="9207" spans="30:32" x14ac:dyDescent="0.2">
      <c r="AD9207" s="11" t="s">
        <v>15913</v>
      </c>
      <c r="AE9207" s="10" t="s">
        <v>15914</v>
      </c>
      <c r="AF9207" s="10" t="s">
        <v>726</v>
      </c>
    </row>
    <row r="9208" spans="30:32" x14ac:dyDescent="0.2">
      <c r="AD9208" s="11" t="s">
        <v>15915</v>
      </c>
      <c r="AE9208" s="10" t="s">
        <v>11975</v>
      </c>
      <c r="AF9208" s="10" t="s">
        <v>726</v>
      </c>
    </row>
    <row r="9209" spans="30:32" x14ac:dyDescent="0.2">
      <c r="AD9209" s="11" t="s">
        <v>15916</v>
      </c>
      <c r="AE9209" s="10" t="s">
        <v>11975</v>
      </c>
      <c r="AF9209" s="10" t="s">
        <v>726</v>
      </c>
    </row>
    <row r="9210" spans="30:32" x14ac:dyDescent="0.2">
      <c r="AD9210" s="11" t="s">
        <v>15917</v>
      </c>
      <c r="AE9210" s="10" t="s">
        <v>11975</v>
      </c>
      <c r="AF9210" s="10" t="s">
        <v>726</v>
      </c>
    </row>
    <row r="9211" spans="30:32" x14ac:dyDescent="0.2">
      <c r="AD9211" s="11" t="s">
        <v>15918</v>
      </c>
      <c r="AE9211" s="10" t="s">
        <v>11975</v>
      </c>
      <c r="AF9211" s="10" t="s">
        <v>726</v>
      </c>
    </row>
    <row r="9212" spans="30:32" x14ac:dyDescent="0.2">
      <c r="AD9212" s="11" t="s">
        <v>15919</v>
      </c>
      <c r="AE9212" s="10" t="s">
        <v>11975</v>
      </c>
      <c r="AF9212" s="10" t="s">
        <v>726</v>
      </c>
    </row>
    <row r="9213" spans="30:32" x14ac:dyDescent="0.2">
      <c r="AD9213" s="11" t="s">
        <v>15920</v>
      </c>
      <c r="AE9213" s="10" t="s">
        <v>11975</v>
      </c>
      <c r="AF9213" s="10" t="s">
        <v>726</v>
      </c>
    </row>
    <row r="9214" spans="30:32" x14ac:dyDescent="0.2">
      <c r="AD9214" s="11" t="s">
        <v>15921</v>
      </c>
      <c r="AE9214" s="10" t="s">
        <v>11975</v>
      </c>
      <c r="AF9214" s="10" t="s">
        <v>726</v>
      </c>
    </row>
    <row r="9215" spans="30:32" x14ac:dyDescent="0.2">
      <c r="AD9215" s="11" t="s">
        <v>15922</v>
      </c>
      <c r="AE9215" s="10" t="s">
        <v>11975</v>
      </c>
      <c r="AF9215" s="10" t="s">
        <v>726</v>
      </c>
    </row>
    <row r="9216" spans="30:32" x14ac:dyDescent="0.2">
      <c r="AD9216" s="11" t="s">
        <v>15923</v>
      </c>
      <c r="AE9216" s="10" t="s">
        <v>11975</v>
      </c>
      <c r="AF9216" s="10" t="s">
        <v>726</v>
      </c>
    </row>
    <row r="9217" spans="30:32" x14ac:dyDescent="0.2">
      <c r="AD9217" s="11" t="s">
        <v>15924</v>
      </c>
      <c r="AE9217" s="10" t="s">
        <v>11975</v>
      </c>
      <c r="AF9217" s="10" t="s">
        <v>726</v>
      </c>
    </row>
    <row r="9218" spans="30:32" x14ac:dyDescent="0.2">
      <c r="AD9218" s="11" t="s">
        <v>15925</v>
      </c>
      <c r="AE9218" s="10" t="s">
        <v>11975</v>
      </c>
      <c r="AF9218" s="10" t="s">
        <v>726</v>
      </c>
    </row>
    <row r="9219" spans="30:32" x14ac:dyDescent="0.2">
      <c r="AD9219" s="11" t="s">
        <v>15926</v>
      </c>
      <c r="AE9219" s="10" t="s">
        <v>11975</v>
      </c>
      <c r="AF9219" s="10" t="s">
        <v>726</v>
      </c>
    </row>
    <row r="9220" spans="30:32" x14ac:dyDescent="0.2">
      <c r="AD9220" s="11" t="s">
        <v>15927</v>
      </c>
      <c r="AE9220" s="10" t="s">
        <v>11975</v>
      </c>
      <c r="AF9220" s="10" t="s">
        <v>726</v>
      </c>
    </row>
    <row r="9221" spans="30:32" x14ac:dyDescent="0.2">
      <c r="AD9221" s="11" t="s">
        <v>15928</v>
      </c>
      <c r="AE9221" s="10" t="s">
        <v>11975</v>
      </c>
      <c r="AF9221" s="10" t="s">
        <v>726</v>
      </c>
    </row>
    <row r="9222" spans="30:32" x14ac:dyDescent="0.2">
      <c r="AD9222" s="11" t="s">
        <v>15929</v>
      </c>
      <c r="AE9222" s="10" t="s">
        <v>11975</v>
      </c>
      <c r="AF9222" s="10" t="s">
        <v>726</v>
      </c>
    </row>
    <row r="9223" spans="30:32" x14ac:dyDescent="0.2">
      <c r="AD9223" s="11" t="s">
        <v>15930</v>
      </c>
      <c r="AE9223" s="10" t="s">
        <v>11975</v>
      </c>
      <c r="AF9223" s="10" t="s">
        <v>726</v>
      </c>
    </row>
    <row r="9224" spans="30:32" x14ac:dyDescent="0.2">
      <c r="AD9224" s="11" t="s">
        <v>15931</v>
      </c>
      <c r="AE9224" s="10" t="s">
        <v>11975</v>
      </c>
      <c r="AF9224" s="10" t="s">
        <v>726</v>
      </c>
    </row>
    <row r="9225" spans="30:32" x14ac:dyDescent="0.2">
      <c r="AD9225" s="11" t="s">
        <v>15932</v>
      </c>
      <c r="AE9225" s="10" t="s">
        <v>11975</v>
      </c>
      <c r="AF9225" s="10" t="s">
        <v>726</v>
      </c>
    </row>
    <row r="9226" spans="30:32" x14ac:dyDescent="0.2">
      <c r="AD9226" s="11" t="s">
        <v>15933</v>
      </c>
      <c r="AE9226" s="10" t="s">
        <v>11975</v>
      </c>
      <c r="AF9226" s="10" t="s">
        <v>726</v>
      </c>
    </row>
    <row r="9227" spans="30:32" x14ac:dyDescent="0.2">
      <c r="AD9227" s="11" t="s">
        <v>15934</v>
      </c>
      <c r="AE9227" s="10" t="s">
        <v>11975</v>
      </c>
      <c r="AF9227" s="10" t="s">
        <v>726</v>
      </c>
    </row>
    <row r="9228" spans="30:32" x14ac:dyDescent="0.2">
      <c r="AD9228" s="11" t="s">
        <v>15935</v>
      </c>
      <c r="AE9228" s="10" t="s">
        <v>11975</v>
      </c>
      <c r="AF9228" s="10" t="s">
        <v>726</v>
      </c>
    </row>
    <row r="9229" spans="30:32" x14ac:dyDescent="0.2">
      <c r="AD9229" s="11" t="s">
        <v>15936</v>
      </c>
      <c r="AE9229" s="10" t="s">
        <v>11975</v>
      </c>
      <c r="AF9229" s="10" t="s">
        <v>726</v>
      </c>
    </row>
    <row r="9230" spans="30:32" x14ac:dyDescent="0.2">
      <c r="AD9230" s="11" t="s">
        <v>15937</v>
      </c>
      <c r="AE9230" s="10" t="s">
        <v>11975</v>
      </c>
      <c r="AF9230" s="10" t="s">
        <v>726</v>
      </c>
    </row>
    <row r="9231" spans="30:32" x14ac:dyDescent="0.2">
      <c r="AD9231" s="11" t="s">
        <v>15938</v>
      </c>
      <c r="AE9231" s="10" t="s">
        <v>11975</v>
      </c>
      <c r="AF9231" s="10" t="s">
        <v>726</v>
      </c>
    </row>
    <row r="9232" spans="30:32" x14ac:dyDescent="0.2">
      <c r="AD9232" s="11" t="s">
        <v>15939</v>
      </c>
      <c r="AE9232" s="10" t="s">
        <v>11975</v>
      </c>
      <c r="AF9232" s="10" t="s">
        <v>726</v>
      </c>
    </row>
    <row r="9233" spans="30:32" x14ac:dyDescent="0.2">
      <c r="AD9233" s="11" t="s">
        <v>15940</v>
      </c>
      <c r="AE9233" s="10" t="s">
        <v>11975</v>
      </c>
      <c r="AF9233" s="10" t="s">
        <v>726</v>
      </c>
    </row>
    <row r="9234" spans="30:32" x14ac:dyDescent="0.2">
      <c r="AD9234" s="11" t="s">
        <v>15941</v>
      </c>
      <c r="AE9234" s="10" t="s">
        <v>11975</v>
      </c>
      <c r="AF9234" s="10" t="s">
        <v>726</v>
      </c>
    </row>
    <row r="9235" spans="30:32" x14ac:dyDescent="0.2">
      <c r="AD9235" s="11" t="s">
        <v>15942</v>
      </c>
      <c r="AE9235" s="10" t="s">
        <v>11975</v>
      </c>
      <c r="AF9235" s="10" t="s">
        <v>726</v>
      </c>
    </row>
    <row r="9236" spans="30:32" x14ac:dyDescent="0.2">
      <c r="AD9236" s="11" t="s">
        <v>15943</v>
      </c>
      <c r="AE9236" s="10" t="s">
        <v>11975</v>
      </c>
      <c r="AF9236" s="10" t="s">
        <v>726</v>
      </c>
    </row>
    <row r="9237" spans="30:32" x14ac:dyDescent="0.2">
      <c r="AD9237" s="11" t="s">
        <v>15944</v>
      </c>
      <c r="AE9237" s="10" t="s">
        <v>11975</v>
      </c>
      <c r="AF9237" s="10" t="s">
        <v>726</v>
      </c>
    </row>
    <row r="9238" spans="30:32" x14ac:dyDescent="0.2">
      <c r="AD9238" s="11" t="s">
        <v>15945</v>
      </c>
      <c r="AE9238" s="10" t="s">
        <v>11975</v>
      </c>
      <c r="AF9238" s="10" t="s">
        <v>726</v>
      </c>
    </row>
    <row r="9239" spans="30:32" x14ac:dyDescent="0.2">
      <c r="AD9239" s="11" t="s">
        <v>15946</v>
      </c>
      <c r="AE9239" s="10" t="s">
        <v>15947</v>
      </c>
      <c r="AF9239" s="10" t="s">
        <v>726</v>
      </c>
    </row>
    <row r="9240" spans="30:32" x14ac:dyDescent="0.2">
      <c r="AD9240" s="11" t="s">
        <v>15948</v>
      </c>
      <c r="AE9240" s="10" t="s">
        <v>3054</v>
      </c>
      <c r="AF9240" s="10" t="s">
        <v>726</v>
      </c>
    </row>
    <row r="9241" spans="30:32" x14ac:dyDescent="0.2">
      <c r="AD9241" s="11" t="s">
        <v>15949</v>
      </c>
      <c r="AE9241" s="10" t="s">
        <v>5185</v>
      </c>
      <c r="AF9241" s="10" t="s">
        <v>726</v>
      </c>
    </row>
    <row r="9242" spans="30:32" x14ac:dyDescent="0.2">
      <c r="AD9242" s="11" t="s">
        <v>15950</v>
      </c>
      <c r="AE9242" s="10" t="s">
        <v>15951</v>
      </c>
      <c r="AF9242" s="10" t="s">
        <v>726</v>
      </c>
    </row>
    <row r="9243" spans="30:32" x14ac:dyDescent="0.2">
      <c r="AD9243" s="11" t="s">
        <v>15952</v>
      </c>
      <c r="AE9243" s="10" t="s">
        <v>15953</v>
      </c>
      <c r="AF9243" s="10" t="s">
        <v>726</v>
      </c>
    </row>
    <row r="9244" spans="30:32" x14ac:dyDescent="0.2">
      <c r="AD9244" s="11" t="s">
        <v>15954</v>
      </c>
      <c r="AE9244" s="10" t="s">
        <v>15955</v>
      </c>
      <c r="AF9244" s="10" t="s">
        <v>726</v>
      </c>
    </row>
    <row r="9245" spans="30:32" x14ac:dyDescent="0.2">
      <c r="AD9245" s="11" t="s">
        <v>15956</v>
      </c>
      <c r="AE9245" s="10" t="s">
        <v>10501</v>
      </c>
      <c r="AF9245" s="10" t="s">
        <v>726</v>
      </c>
    </row>
    <row r="9246" spans="30:32" x14ac:dyDescent="0.2">
      <c r="AD9246" s="11" t="s">
        <v>15957</v>
      </c>
      <c r="AE9246" s="10" t="s">
        <v>15958</v>
      </c>
      <c r="AF9246" s="10" t="s">
        <v>726</v>
      </c>
    </row>
    <row r="9247" spans="30:32" x14ac:dyDescent="0.2">
      <c r="AD9247" s="11" t="s">
        <v>15959</v>
      </c>
      <c r="AE9247" s="10" t="s">
        <v>15960</v>
      </c>
      <c r="AF9247" s="10" t="s">
        <v>726</v>
      </c>
    </row>
    <row r="9248" spans="30:32" x14ac:dyDescent="0.2">
      <c r="AD9248" s="11" t="s">
        <v>15961</v>
      </c>
      <c r="AE9248" s="10" t="s">
        <v>15962</v>
      </c>
      <c r="AF9248" s="10" t="s">
        <v>726</v>
      </c>
    </row>
    <row r="9249" spans="30:32" x14ac:dyDescent="0.2">
      <c r="AD9249" s="11" t="s">
        <v>15963</v>
      </c>
      <c r="AE9249" s="10" t="s">
        <v>15962</v>
      </c>
      <c r="AF9249" s="10" t="s">
        <v>726</v>
      </c>
    </row>
    <row r="9250" spans="30:32" x14ac:dyDescent="0.2">
      <c r="AD9250" s="11" t="s">
        <v>15964</v>
      </c>
      <c r="AE9250" s="10" t="s">
        <v>15965</v>
      </c>
      <c r="AF9250" s="10" t="s">
        <v>726</v>
      </c>
    </row>
    <row r="9251" spans="30:32" x14ac:dyDescent="0.2">
      <c r="AD9251" s="11" t="s">
        <v>15966</v>
      </c>
      <c r="AE9251" s="10" t="s">
        <v>15967</v>
      </c>
      <c r="AF9251" s="10" t="s">
        <v>726</v>
      </c>
    </row>
    <row r="9252" spans="30:32" x14ac:dyDescent="0.2">
      <c r="AD9252" s="11" t="s">
        <v>15968</v>
      </c>
      <c r="AE9252" s="10" t="s">
        <v>2156</v>
      </c>
      <c r="AF9252" s="10" t="s">
        <v>726</v>
      </c>
    </row>
    <row r="9253" spans="30:32" x14ac:dyDescent="0.2">
      <c r="AD9253" s="11" t="s">
        <v>15969</v>
      </c>
      <c r="AE9253" s="10" t="s">
        <v>2156</v>
      </c>
      <c r="AF9253" s="10" t="s">
        <v>726</v>
      </c>
    </row>
    <row r="9254" spans="30:32" x14ac:dyDescent="0.2">
      <c r="AD9254" s="11" t="s">
        <v>15970</v>
      </c>
      <c r="AE9254" s="10" t="s">
        <v>2156</v>
      </c>
      <c r="AF9254" s="10" t="s">
        <v>726</v>
      </c>
    </row>
    <row r="9255" spans="30:32" x14ac:dyDescent="0.2">
      <c r="AD9255" s="11" t="s">
        <v>15971</v>
      </c>
      <c r="AE9255" s="10" t="s">
        <v>15972</v>
      </c>
      <c r="AF9255" s="10" t="s">
        <v>726</v>
      </c>
    </row>
    <row r="9256" spans="30:32" x14ac:dyDescent="0.2">
      <c r="AD9256" s="11" t="s">
        <v>15973</v>
      </c>
      <c r="AE9256" s="10" t="s">
        <v>15972</v>
      </c>
      <c r="AF9256" s="10" t="s">
        <v>726</v>
      </c>
    </row>
    <row r="9257" spans="30:32" x14ac:dyDescent="0.2">
      <c r="AD9257" s="11" t="s">
        <v>15974</v>
      </c>
      <c r="AE9257" s="10" t="s">
        <v>4588</v>
      </c>
      <c r="AF9257" s="10" t="s">
        <v>726</v>
      </c>
    </row>
    <row r="9258" spans="30:32" x14ac:dyDescent="0.2">
      <c r="AD9258" s="11" t="s">
        <v>15975</v>
      </c>
      <c r="AE9258" s="10" t="s">
        <v>15976</v>
      </c>
      <c r="AF9258" s="10" t="s">
        <v>726</v>
      </c>
    </row>
    <row r="9259" spans="30:32" x14ac:dyDescent="0.2">
      <c r="AD9259" s="11" t="s">
        <v>15977</v>
      </c>
      <c r="AE9259" s="10" t="s">
        <v>12065</v>
      </c>
      <c r="AF9259" s="10" t="s">
        <v>726</v>
      </c>
    </row>
    <row r="9260" spans="30:32" x14ac:dyDescent="0.2">
      <c r="AD9260" s="11" t="s">
        <v>15978</v>
      </c>
      <c r="AE9260" s="10" t="s">
        <v>1050</v>
      </c>
      <c r="AF9260" s="10" t="s">
        <v>726</v>
      </c>
    </row>
    <row r="9261" spans="30:32" x14ac:dyDescent="0.2">
      <c r="AD9261" s="11" t="s">
        <v>15979</v>
      </c>
      <c r="AE9261" s="10" t="s">
        <v>2332</v>
      </c>
      <c r="AF9261" s="10" t="s">
        <v>726</v>
      </c>
    </row>
    <row r="9262" spans="30:32" x14ac:dyDescent="0.2">
      <c r="AD9262" s="11" t="s">
        <v>15980</v>
      </c>
      <c r="AE9262" s="10" t="s">
        <v>2336</v>
      </c>
      <c r="AF9262" s="10" t="s">
        <v>726</v>
      </c>
    </row>
    <row r="9263" spans="30:32" x14ac:dyDescent="0.2">
      <c r="AD9263" s="11" t="s">
        <v>15981</v>
      </c>
      <c r="AE9263" s="10" t="s">
        <v>5202</v>
      </c>
      <c r="AF9263" s="10" t="s">
        <v>726</v>
      </c>
    </row>
    <row r="9264" spans="30:32" x14ac:dyDescent="0.2">
      <c r="AD9264" s="11" t="s">
        <v>15982</v>
      </c>
      <c r="AE9264" s="10" t="s">
        <v>5210</v>
      </c>
      <c r="AF9264" s="10" t="s">
        <v>726</v>
      </c>
    </row>
    <row r="9265" spans="30:32" x14ac:dyDescent="0.2">
      <c r="AD9265" s="11" t="s">
        <v>15983</v>
      </c>
      <c r="AE9265" s="10" t="s">
        <v>15984</v>
      </c>
      <c r="AF9265" s="10" t="s">
        <v>726</v>
      </c>
    </row>
    <row r="9266" spans="30:32" x14ac:dyDescent="0.2">
      <c r="AD9266" s="11" t="s">
        <v>15985</v>
      </c>
      <c r="AE9266" s="10" t="s">
        <v>15401</v>
      </c>
      <c r="AF9266" s="10" t="s">
        <v>726</v>
      </c>
    </row>
    <row r="9267" spans="30:32" x14ac:dyDescent="0.2">
      <c r="AD9267" s="11" t="s">
        <v>15986</v>
      </c>
      <c r="AE9267" s="10" t="s">
        <v>10545</v>
      </c>
      <c r="AF9267" s="10" t="s">
        <v>726</v>
      </c>
    </row>
    <row r="9268" spans="30:32" x14ac:dyDescent="0.2">
      <c r="AD9268" s="11" t="s">
        <v>15987</v>
      </c>
      <c r="AE9268" s="10" t="s">
        <v>2914</v>
      </c>
      <c r="AF9268" s="10" t="s">
        <v>726</v>
      </c>
    </row>
    <row r="9269" spans="30:32" x14ac:dyDescent="0.2">
      <c r="AD9269" s="11" t="s">
        <v>15988</v>
      </c>
      <c r="AE9269" s="10" t="s">
        <v>15989</v>
      </c>
      <c r="AF9269" s="10" t="s">
        <v>726</v>
      </c>
    </row>
    <row r="9270" spans="30:32" x14ac:dyDescent="0.2">
      <c r="AD9270" s="11" t="s">
        <v>15990</v>
      </c>
      <c r="AE9270" s="10" t="s">
        <v>15991</v>
      </c>
      <c r="AF9270" s="10" t="s">
        <v>726</v>
      </c>
    </row>
    <row r="9271" spans="30:32" x14ac:dyDescent="0.2">
      <c r="AD9271" s="11" t="s">
        <v>15992</v>
      </c>
      <c r="AE9271" s="10" t="s">
        <v>15993</v>
      </c>
      <c r="AF9271" s="10" t="s">
        <v>726</v>
      </c>
    </row>
    <row r="9272" spans="30:32" x14ac:dyDescent="0.2">
      <c r="AD9272" s="11" t="s">
        <v>15994</v>
      </c>
      <c r="AE9272" s="10" t="s">
        <v>15995</v>
      </c>
      <c r="AF9272" s="10" t="s">
        <v>726</v>
      </c>
    </row>
    <row r="9273" spans="30:32" x14ac:dyDescent="0.2">
      <c r="AD9273" s="11" t="s">
        <v>15996</v>
      </c>
      <c r="AE9273" s="10" t="s">
        <v>15997</v>
      </c>
      <c r="AF9273" s="10" t="s">
        <v>726</v>
      </c>
    </row>
    <row r="9274" spans="30:32" x14ac:dyDescent="0.2">
      <c r="AD9274" s="11" t="s">
        <v>15998</v>
      </c>
      <c r="AE9274" s="10" t="s">
        <v>13706</v>
      </c>
      <c r="AF9274" s="10" t="s">
        <v>726</v>
      </c>
    </row>
    <row r="9275" spans="30:32" x14ac:dyDescent="0.2">
      <c r="AD9275" s="11" t="s">
        <v>15999</v>
      </c>
      <c r="AE9275" s="10" t="s">
        <v>16000</v>
      </c>
      <c r="AF9275" s="10" t="s">
        <v>726</v>
      </c>
    </row>
    <row r="9276" spans="30:32" x14ac:dyDescent="0.2">
      <c r="AD9276" s="11" t="s">
        <v>16001</v>
      </c>
      <c r="AE9276" s="10" t="s">
        <v>10572</v>
      </c>
      <c r="AF9276" s="10" t="s">
        <v>726</v>
      </c>
    </row>
    <row r="9277" spans="30:32" x14ac:dyDescent="0.2">
      <c r="AD9277" s="11" t="s">
        <v>16002</v>
      </c>
      <c r="AE9277" s="10" t="s">
        <v>16003</v>
      </c>
      <c r="AF9277" s="10" t="s">
        <v>726</v>
      </c>
    </row>
    <row r="9278" spans="30:32" x14ac:dyDescent="0.2">
      <c r="AD9278" s="11" t="s">
        <v>16004</v>
      </c>
      <c r="AE9278" s="10" t="s">
        <v>16005</v>
      </c>
      <c r="AF9278" s="10" t="s">
        <v>726</v>
      </c>
    </row>
    <row r="9279" spans="30:32" x14ac:dyDescent="0.2">
      <c r="AD9279" s="11" t="s">
        <v>16006</v>
      </c>
      <c r="AE9279" s="10" t="s">
        <v>16007</v>
      </c>
      <c r="AF9279" s="10" t="s">
        <v>726</v>
      </c>
    </row>
    <row r="9280" spans="30:32" x14ac:dyDescent="0.2">
      <c r="AD9280" s="11" t="s">
        <v>16008</v>
      </c>
      <c r="AE9280" s="10" t="s">
        <v>16009</v>
      </c>
      <c r="AF9280" s="10" t="s">
        <v>726</v>
      </c>
    </row>
    <row r="9281" spans="30:32" x14ac:dyDescent="0.2">
      <c r="AD9281" s="11" t="s">
        <v>16010</v>
      </c>
      <c r="AE9281" s="10" t="s">
        <v>16009</v>
      </c>
      <c r="AF9281" s="10" t="s">
        <v>726</v>
      </c>
    </row>
    <row r="9282" spans="30:32" x14ac:dyDescent="0.2">
      <c r="AD9282" s="11" t="s">
        <v>16011</v>
      </c>
      <c r="AE9282" s="10" t="s">
        <v>2376</v>
      </c>
      <c r="AF9282" s="10" t="s">
        <v>726</v>
      </c>
    </row>
    <row r="9283" spans="30:32" x14ac:dyDescent="0.2">
      <c r="AD9283" s="11" t="s">
        <v>16012</v>
      </c>
      <c r="AE9283" s="10" t="s">
        <v>2376</v>
      </c>
      <c r="AF9283" s="10" t="s">
        <v>726</v>
      </c>
    </row>
    <row r="9284" spans="30:32" x14ac:dyDescent="0.2">
      <c r="AD9284" s="11" t="s">
        <v>16013</v>
      </c>
      <c r="AE9284" s="10" t="s">
        <v>16014</v>
      </c>
      <c r="AF9284" s="10" t="s">
        <v>726</v>
      </c>
    </row>
    <row r="9285" spans="30:32" x14ac:dyDescent="0.2">
      <c r="AD9285" s="11" t="s">
        <v>16015</v>
      </c>
      <c r="AE9285" s="10" t="s">
        <v>1794</v>
      </c>
      <c r="AF9285" s="10" t="s">
        <v>726</v>
      </c>
    </row>
    <row r="9286" spans="30:32" x14ac:dyDescent="0.2">
      <c r="AD9286" s="11" t="s">
        <v>16016</v>
      </c>
      <c r="AE9286" s="10" t="s">
        <v>1794</v>
      </c>
      <c r="AF9286" s="10" t="s">
        <v>726</v>
      </c>
    </row>
    <row r="9287" spans="30:32" x14ac:dyDescent="0.2">
      <c r="AD9287" s="11" t="s">
        <v>16017</v>
      </c>
      <c r="AE9287" s="10" t="s">
        <v>1798</v>
      </c>
      <c r="AF9287" s="10" t="s">
        <v>726</v>
      </c>
    </row>
    <row r="9288" spans="30:32" x14ac:dyDescent="0.2">
      <c r="AD9288" s="11" t="s">
        <v>16018</v>
      </c>
      <c r="AE9288" s="10" t="s">
        <v>10620</v>
      </c>
      <c r="AF9288" s="10" t="s">
        <v>726</v>
      </c>
    </row>
    <row r="9289" spans="30:32" x14ac:dyDescent="0.2">
      <c r="AD9289" s="11" t="s">
        <v>16019</v>
      </c>
      <c r="AE9289" s="10" t="s">
        <v>10620</v>
      </c>
      <c r="AF9289" s="10" t="s">
        <v>726</v>
      </c>
    </row>
    <row r="9290" spans="30:32" x14ac:dyDescent="0.2">
      <c r="AD9290" s="11" t="s">
        <v>16020</v>
      </c>
      <c r="AE9290" s="10" t="s">
        <v>16021</v>
      </c>
      <c r="AF9290" s="10" t="s">
        <v>726</v>
      </c>
    </row>
    <row r="9291" spans="30:32" x14ac:dyDescent="0.2">
      <c r="AD9291" s="11" t="s">
        <v>16022</v>
      </c>
      <c r="AE9291" s="10" t="s">
        <v>16021</v>
      </c>
      <c r="AF9291" s="10" t="s">
        <v>726</v>
      </c>
    </row>
    <row r="9292" spans="30:32" x14ac:dyDescent="0.2">
      <c r="AD9292" s="11" t="s">
        <v>16023</v>
      </c>
      <c r="AE9292" s="10" t="s">
        <v>16021</v>
      </c>
      <c r="AF9292" s="10" t="s">
        <v>726</v>
      </c>
    </row>
    <row r="9293" spans="30:32" x14ac:dyDescent="0.2">
      <c r="AD9293" s="11" t="s">
        <v>16024</v>
      </c>
      <c r="AE9293" s="10" t="s">
        <v>16021</v>
      </c>
      <c r="AF9293" s="10" t="s">
        <v>726</v>
      </c>
    </row>
    <row r="9294" spans="30:32" x14ac:dyDescent="0.2">
      <c r="AD9294" s="11" t="s">
        <v>16025</v>
      </c>
      <c r="AE9294" s="10" t="s">
        <v>16026</v>
      </c>
      <c r="AF9294" s="10" t="s">
        <v>726</v>
      </c>
    </row>
    <row r="9295" spans="30:32" x14ac:dyDescent="0.2">
      <c r="AD9295" s="11" t="s">
        <v>16027</v>
      </c>
      <c r="AE9295" s="10" t="s">
        <v>16028</v>
      </c>
      <c r="AF9295" s="10" t="s">
        <v>726</v>
      </c>
    </row>
    <row r="9296" spans="30:32" x14ac:dyDescent="0.2">
      <c r="AD9296" s="11" t="s">
        <v>16029</v>
      </c>
      <c r="AE9296" s="10" t="s">
        <v>16030</v>
      </c>
      <c r="AF9296" s="10" t="s">
        <v>726</v>
      </c>
    </row>
    <row r="9297" spans="30:32" x14ac:dyDescent="0.2">
      <c r="AD9297" s="11" t="s">
        <v>16031</v>
      </c>
      <c r="AE9297" s="10" t="s">
        <v>14773</v>
      </c>
      <c r="AF9297" s="10" t="s">
        <v>726</v>
      </c>
    </row>
    <row r="9298" spans="30:32" x14ac:dyDescent="0.2">
      <c r="AD9298" s="11" t="s">
        <v>16032</v>
      </c>
      <c r="AE9298" s="10" t="s">
        <v>16033</v>
      </c>
      <c r="AF9298" s="10" t="s">
        <v>726</v>
      </c>
    </row>
    <row r="9299" spans="30:32" x14ac:dyDescent="0.2">
      <c r="AD9299" s="11" t="s">
        <v>16034</v>
      </c>
      <c r="AE9299" s="10" t="s">
        <v>16035</v>
      </c>
      <c r="AF9299" s="10" t="s">
        <v>726</v>
      </c>
    </row>
    <row r="9300" spans="30:32" x14ac:dyDescent="0.2">
      <c r="AD9300" s="11" t="s">
        <v>16036</v>
      </c>
      <c r="AE9300" s="10" t="s">
        <v>9383</v>
      </c>
      <c r="AF9300" s="10" t="s">
        <v>726</v>
      </c>
    </row>
    <row r="9301" spans="30:32" x14ac:dyDescent="0.2">
      <c r="AD9301" s="11" t="s">
        <v>16037</v>
      </c>
      <c r="AE9301" s="10" t="s">
        <v>16038</v>
      </c>
      <c r="AF9301" s="10" t="s">
        <v>726</v>
      </c>
    </row>
    <row r="9302" spans="30:32" x14ac:dyDescent="0.2">
      <c r="AD9302" s="11" t="s">
        <v>16039</v>
      </c>
      <c r="AE9302" s="10" t="s">
        <v>7643</v>
      </c>
      <c r="AF9302" s="10" t="s">
        <v>726</v>
      </c>
    </row>
    <row r="9303" spans="30:32" x14ac:dyDescent="0.2">
      <c r="AD9303" s="11" t="s">
        <v>16040</v>
      </c>
      <c r="AE9303" s="10" t="s">
        <v>7643</v>
      </c>
      <c r="AF9303" s="10" t="s">
        <v>726</v>
      </c>
    </row>
    <row r="9304" spans="30:32" x14ac:dyDescent="0.2">
      <c r="AD9304" s="11" t="s">
        <v>16041</v>
      </c>
      <c r="AE9304" s="10" t="s">
        <v>7643</v>
      </c>
      <c r="AF9304" s="10" t="s">
        <v>726</v>
      </c>
    </row>
    <row r="9305" spans="30:32" x14ac:dyDescent="0.2">
      <c r="AD9305" s="11" t="s">
        <v>16042</v>
      </c>
      <c r="AE9305" s="10" t="s">
        <v>7643</v>
      </c>
      <c r="AF9305" s="10" t="s">
        <v>726</v>
      </c>
    </row>
    <row r="9306" spans="30:32" x14ac:dyDescent="0.2">
      <c r="AD9306" s="11" t="s">
        <v>16043</v>
      </c>
      <c r="AE9306" s="10" t="s">
        <v>7643</v>
      </c>
      <c r="AF9306" s="10" t="s">
        <v>726</v>
      </c>
    </row>
    <row r="9307" spans="30:32" x14ac:dyDescent="0.2">
      <c r="AD9307" s="11" t="s">
        <v>16044</v>
      </c>
      <c r="AE9307" s="10" t="s">
        <v>7643</v>
      </c>
      <c r="AF9307" s="10" t="s">
        <v>726</v>
      </c>
    </row>
    <row r="9308" spans="30:32" x14ac:dyDescent="0.2">
      <c r="AD9308" s="11" t="s">
        <v>16045</v>
      </c>
      <c r="AE9308" s="10" t="s">
        <v>7643</v>
      </c>
      <c r="AF9308" s="10" t="s">
        <v>726</v>
      </c>
    </row>
    <row r="9309" spans="30:32" x14ac:dyDescent="0.2">
      <c r="AD9309" s="11" t="s">
        <v>16046</v>
      </c>
      <c r="AE9309" s="10" t="s">
        <v>7643</v>
      </c>
      <c r="AF9309" s="10" t="s">
        <v>726</v>
      </c>
    </row>
    <row r="9310" spans="30:32" x14ac:dyDescent="0.2">
      <c r="AD9310" s="11" t="s">
        <v>16047</v>
      </c>
      <c r="AE9310" s="10" t="s">
        <v>7643</v>
      </c>
      <c r="AF9310" s="10" t="s">
        <v>726</v>
      </c>
    </row>
    <row r="9311" spans="30:32" x14ac:dyDescent="0.2">
      <c r="AD9311" s="11" t="s">
        <v>16048</v>
      </c>
      <c r="AE9311" s="10" t="s">
        <v>7643</v>
      </c>
      <c r="AF9311" s="10" t="s">
        <v>726</v>
      </c>
    </row>
    <row r="9312" spans="30:32" x14ac:dyDescent="0.2">
      <c r="AD9312" s="11" t="s">
        <v>16049</v>
      </c>
      <c r="AE9312" s="10" t="s">
        <v>7643</v>
      </c>
      <c r="AF9312" s="10" t="s">
        <v>726</v>
      </c>
    </row>
    <row r="9313" spans="30:32" x14ac:dyDescent="0.2">
      <c r="AD9313" s="11" t="s">
        <v>16050</v>
      </c>
      <c r="AE9313" s="10" t="s">
        <v>7643</v>
      </c>
      <c r="AF9313" s="10" t="s">
        <v>726</v>
      </c>
    </row>
    <row r="9314" spans="30:32" x14ac:dyDescent="0.2">
      <c r="AD9314" s="11" t="s">
        <v>16051</v>
      </c>
      <c r="AE9314" s="10" t="s">
        <v>7643</v>
      </c>
      <c r="AF9314" s="10" t="s">
        <v>726</v>
      </c>
    </row>
    <row r="9315" spans="30:32" x14ac:dyDescent="0.2">
      <c r="AD9315" s="11" t="s">
        <v>16052</v>
      </c>
      <c r="AE9315" s="10" t="s">
        <v>7643</v>
      </c>
      <c r="AF9315" s="10" t="s">
        <v>726</v>
      </c>
    </row>
    <row r="9316" spans="30:32" x14ac:dyDescent="0.2">
      <c r="AD9316" s="11" t="s">
        <v>16053</v>
      </c>
      <c r="AE9316" s="10" t="s">
        <v>7643</v>
      </c>
      <c r="AF9316" s="10" t="s">
        <v>726</v>
      </c>
    </row>
    <row r="9317" spans="30:32" x14ac:dyDescent="0.2">
      <c r="AD9317" s="11" t="s">
        <v>16054</v>
      </c>
      <c r="AE9317" s="10" t="s">
        <v>7643</v>
      </c>
      <c r="AF9317" s="10" t="s">
        <v>726</v>
      </c>
    </row>
    <row r="9318" spans="30:32" x14ac:dyDescent="0.2">
      <c r="AD9318" s="11" t="s">
        <v>16055</v>
      </c>
      <c r="AE9318" s="10" t="s">
        <v>7643</v>
      </c>
      <c r="AF9318" s="10" t="s">
        <v>726</v>
      </c>
    </row>
    <row r="9319" spans="30:32" x14ac:dyDescent="0.2">
      <c r="AD9319" s="11" t="s">
        <v>16056</v>
      </c>
      <c r="AE9319" s="10" t="s">
        <v>7643</v>
      </c>
      <c r="AF9319" s="10" t="s">
        <v>726</v>
      </c>
    </row>
    <row r="9320" spans="30:32" x14ac:dyDescent="0.2">
      <c r="AD9320" s="11" t="s">
        <v>16057</v>
      </c>
      <c r="AE9320" s="10" t="s">
        <v>7643</v>
      </c>
      <c r="AF9320" s="10" t="s">
        <v>726</v>
      </c>
    </row>
    <row r="9321" spans="30:32" x14ac:dyDescent="0.2">
      <c r="AD9321" s="11" t="s">
        <v>16058</v>
      </c>
      <c r="AE9321" s="10" t="s">
        <v>7643</v>
      </c>
      <c r="AF9321" s="10" t="s">
        <v>726</v>
      </c>
    </row>
    <row r="9322" spans="30:32" x14ac:dyDescent="0.2">
      <c r="AD9322" s="11" t="s">
        <v>16059</v>
      </c>
      <c r="AE9322" s="10" t="s">
        <v>7643</v>
      </c>
      <c r="AF9322" s="10" t="s">
        <v>726</v>
      </c>
    </row>
    <row r="9323" spans="30:32" x14ac:dyDescent="0.2">
      <c r="AD9323" s="11" t="s">
        <v>16060</v>
      </c>
      <c r="AE9323" s="10" t="s">
        <v>7643</v>
      </c>
      <c r="AF9323" s="10" t="s">
        <v>726</v>
      </c>
    </row>
    <row r="9324" spans="30:32" x14ac:dyDescent="0.2">
      <c r="AD9324" s="11" t="s">
        <v>16061</v>
      </c>
      <c r="AE9324" s="10" t="s">
        <v>7643</v>
      </c>
      <c r="AF9324" s="10" t="s">
        <v>726</v>
      </c>
    </row>
    <row r="9325" spans="30:32" x14ac:dyDescent="0.2">
      <c r="AD9325" s="11" t="s">
        <v>16062</v>
      </c>
      <c r="AE9325" s="10" t="s">
        <v>7643</v>
      </c>
      <c r="AF9325" s="10" t="s">
        <v>726</v>
      </c>
    </row>
    <row r="9326" spans="30:32" x14ac:dyDescent="0.2">
      <c r="AD9326" s="11" t="s">
        <v>16063</v>
      </c>
      <c r="AE9326" s="10" t="s">
        <v>7643</v>
      </c>
      <c r="AF9326" s="10" t="s">
        <v>726</v>
      </c>
    </row>
    <row r="9327" spans="30:32" x14ac:dyDescent="0.2">
      <c r="AD9327" s="11" t="s">
        <v>16064</v>
      </c>
      <c r="AE9327" s="10" t="s">
        <v>7643</v>
      </c>
      <c r="AF9327" s="10" t="s">
        <v>726</v>
      </c>
    </row>
    <row r="9328" spans="30:32" x14ac:dyDescent="0.2">
      <c r="AD9328" s="11" t="s">
        <v>16065</v>
      </c>
      <c r="AE9328" s="10" t="s">
        <v>7643</v>
      </c>
      <c r="AF9328" s="10" t="s">
        <v>726</v>
      </c>
    </row>
    <row r="9329" spans="30:32" x14ac:dyDescent="0.2">
      <c r="AD9329" s="11" t="s">
        <v>16066</v>
      </c>
      <c r="AE9329" s="10" t="s">
        <v>7643</v>
      </c>
      <c r="AF9329" s="10" t="s">
        <v>726</v>
      </c>
    </row>
    <row r="9330" spans="30:32" x14ac:dyDescent="0.2">
      <c r="AD9330" s="11" t="s">
        <v>16067</v>
      </c>
      <c r="AE9330" s="10" t="s">
        <v>7643</v>
      </c>
      <c r="AF9330" s="10" t="s">
        <v>726</v>
      </c>
    </row>
    <row r="9331" spans="30:32" x14ac:dyDescent="0.2">
      <c r="AD9331" s="11" t="s">
        <v>16068</v>
      </c>
      <c r="AE9331" s="10" t="s">
        <v>7643</v>
      </c>
      <c r="AF9331" s="10" t="s">
        <v>726</v>
      </c>
    </row>
    <row r="9332" spans="30:32" x14ac:dyDescent="0.2">
      <c r="AD9332" s="11" t="s">
        <v>16069</v>
      </c>
      <c r="AE9332" s="10" t="s">
        <v>7643</v>
      </c>
      <c r="AF9332" s="10" t="s">
        <v>726</v>
      </c>
    </row>
    <row r="9333" spans="30:32" x14ac:dyDescent="0.2">
      <c r="AD9333" s="11" t="s">
        <v>16070</v>
      </c>
      <c r="AE9333" s="10" t="s">
        <v>7643</v>
      </c>
      <c r="AF9333" s="10" t="s">
        <v>726</v>
      </c>
    </row>
    <row r="9334" spans="30:32" x14ac:dyDescent="0.2">
      <c r="AD9334" s="11" t="s">
        <v>16071</v>
      </c>
      <c r="AE9334" s="10" t="s">
        <v>7643</v>
      </c>
      <c r="AF9334" s="10" t="s">
        <v>726</v>
      </c>
    </row>
    <row r="9335" spans="30:32" x14ac:dyDescent="0.2">
      <c r="AD9335" s="11" t="s">
        <v>16072</v>
      </c>
      <c r="AE9335" s="10" t="s">
        <v>7643</v>
      </c>
      <c r="AF9335" s="10" t="s">
        <v>726</v>
      </c>
    </row>
    <row r="9336" spans="30:32" x14ac:dyDescent="0.2">
      <c r="AD9336" s="11" t="s">
        <v>16073</v>
      </c>
      <c r="AE9336" s="10" t="s">
        <v>7643</v>
      </c>
      <c r="AF9336" s="10" t="s">
        <v>726</v>
      </c>
    </row>
    <row r="9337" spans="30:32" x14ac:dyDescent="0.2">
      <c r="AD9337" s="11" t="s">
        <v>16074</v>
      </c>
      <c r="AE9337" s="10" t="s">
        <v>7643</v>
      </c>
      <c r="AF9337" s="10" t="s">
        <v>726</v>
      </c>
    </row>
    <row r="9338" spans="30:32" x14ac:dyDescent="0.2">
      <c r="AD9338" s="11" t="s">
        <v>16075</v>
      </c>
      <c r="AE9338" s="10" t="s">
        <v>7643</v>
      </c>
      <c r="AF9338" s="10" t="s">
        <v>726</v>
      </c>
    </row>
    <row r="9339" spans="30:32" x14ac:dyDescent="0.2">
      <c r="AD9339" s="11" t="s">
        <v>16076</v>
      </c>
      <c r="AE9339" s="10" t="s">
        <v>7643</v>
      </c>
      <c r="AF9339" s="10" t="s">
        <v>726</v>
      </c>
    </row>
    <row r="9340" spans="30:32" x14ac:dyDescent="0.2">
      <c r="AD9340" s="11" t="s">
        <v>16077</v>
      </c>
      <c r="AE9340" s="10" t="s">
        <v>7643</v>
      </c>
      <c r="AF9340" s="10" t="s">
        <v>726</v>
      </c>
    </row>
    <row r="9341" spans="30:32" x14ac:dyDescent="0.2">
      <c r="AD9341" s="11" t="s">
        <v>16078</v>
      </c>
      <c r="AE9341" s="10" t="s">
        <v>7643</v>
      </c>
      <c r="AF9341" s="10" t="s">
        <v>726</v>
      </c>
    </row>
    <row r="9342" spans="30:32" x14ac:dyDescent="0.2">
      <c r="AD9342" s="11" t="s">
        <v>16079</v>
      </c>
      <c r="AE9342" s="10" t="s">
        <v>7643</v>
      </c>
      <c r="AF9342" s="10" t="s">
        <v>726</v>
      </c>
    </row>
    <row r="9343" spans="30:32" x14ac:dyDescent="0.2">
      <c r="AD9343" s="11" t="s">
        <v>16080</v>
      </c>
      <c r="AE9343" s="10" t="s">
        <v>7643</v>
      </c>
      <c r="AF9343" s="10" t="s">
        <v>726</v>
      </c>
    </row>
    <row r="9344" spans="30:32" x14ac:dyDescent="0.2">
      <c r="AD9344" s="11" t="s">
        <v>16081</v>
      </c>
      <c r="AE9344" s="10" t="s">
        <v>7643</v>
      </c>
      <c r="AF9344" s="10" t="s">
        <v>726</v>
      </c>
    </row>
    <row r="9345" spans="30:32" x14ac:dyDescent="0.2">
      <c r="AD9345" s="11" t="s">
        <v>16082</v>
      </c>
      <c r="AE9345" s="10" t="s">
        <v>7643</v>
      </c>
      <c r="AF9345" s="10" t="s">
        <v>726</v>
      </c>
    </row>
    <row r="9346" spans="30:32" x14ac:dyDescent="0.2">
      <c r="AD9346" s="11" t="s">
        <v>16083</v>
      </c>
      <c r="AE9346" s="10" t="s">
        <v>7643</v>
      </c>
      <c r="AF9346" s="10" t="s">
        <v>726</v>
      </c>
    </row>
    <row r="9347" spans="30:32" x14ac:dyDescent="0.2">
      <c r="AD9347" s="11" t="s">
        <v>16084</v>
      </c>
      <c r="AE9347" s="10" t="s">
        <v>7643</v>
      </c>
      <c r="AF9347" s="10" t="s">
        <v>726</v>
      </c>
    </row>
    <row r="9348" spans="30:32" x14ac:dyDescent="0.2">
      <c r="AD9348" s="11" t="s">
        <v>16085</v>
      </c>
      <c r="AE9348" s="10" t="s">
        <v>7643</v>
      </c>
      <c r="AF9348" s="10" t="s">
        <v>726</v>
      </c>
    </row>
    <row r="9349" spans="30:32" x14ac:dyDescent="0.2">
      <c r="AD9349" s="11" t="s">
        <v>16086</v>
      </c>
      <c r="AE9349" s="10" t="s">
        <v>7643</v>
      </c>
      <c r="AF9349" s="10" t="s">
        <v>726</v>
      </c>
    </row>
    <row r="9350" spans="30:32" x14ac:dyDescent="0.2">
      <c r="AD9350" s="11" t="s">
        <v>16087</v>
      </c>
      <c r="AE9350" s="10" t="s">
        <v>7643</v>
      </c>
      <c r="AF9350" s="10" t="s">
        <v>726</v>
      </c>
    </row>
    <row r="9351" spans="30:32" x14ac:dyDescent="0.2">
      <c r="AD9351" s="11" t="s">
        <v>16088</v>
      </c>
      <c r="AE9351" s="10" t="s">
        <v>7643</v>
      </c>
      <c r="AF9351" s="10" t="s">
        <v>726</v>
      </c>
    </row>
    <row r="9352" spans="30:32" x14ac:dyDescent="0.2">
      <c r="AD9352" s="11" t="s">
        <v>16089</v>
      </c>
      <c r="AE9352" s="10" t="s">
        <v>7643</v>
      </c>
      <c r="AF9352" s="10" t="s">
        <v>726</v>
      </c>
    </row>
    <row r="9353" spans="30:32" x14ac:dyDescent="0.2">
      <c r="AD9353" s="11" t="s">
        <v>16090</v>
      </c>
      <c r="AE9353" s="10" t="s">
        <v>7643</v>
      </c>
      <c r="AF9353" s="10" t="s">
        <v>726</v>
      </c>
    </row>
    <row r="9354" spans="30:32" x14ac:dyDescent="0.2">
      <c r="AD9354" s="11" t="s">
        <v>16091</v>
      </c>
      <c r="AE9354" s="10" t="s">
        <v>7643</v>
      </c>
      <c r="AF9354" s="10" t="s">
        <v>726</v>
      </c>
    </row>
    <row r="9355" spans="30:32" x14ac:dyDescent="0.2">
      <c r="AD9355" s="11" t="s">
        <v>16092</v>
      </c>
      <c r="AE9355" s="10" t="s">
        <v>7643</v>
      </c>
      <c r="AF9355" s="10" t="s">
        <v>726</v>
      </c>
    </row>
    <row r="9356" spans="30:32" x14ac:dyDescent="0.2">
      <c r="AD9356" s="11" t="s">
        <v>16093</v>
      </c>
      <c r="AE9356" s="10" t="s">
        <v>7643</v>
      </c>
      <c r="AF9356" s="10" t="s">
        <v>726</v>
      </c>
    </row>
    <row r="9357" spans="30:32" x14ac:dyDescent="0.2">
      <c r="AD9357" s="11" t="s">
        <v>16094</v>
      </c>
      <c r="AE9357" s="10" t="s">
        <v>7643</v>
      </c>
      <c r="AF9357" s="10" t="s">
        <v>726</v>
      </c>
    </row>
    <row r="9358" spans="30:32" x14ac:dyDescent="0.2">
      <c r="AD9358" s="11" t="s">
        <v>16095</v>
      </c>
      <c r="AE9358" s="10" t="s">
        <v>7643</v>
      </c>
      <c r="AF9358" s="10" t="s">
        <v>726</v>
      </c>
    </row>
    <row r="9359" spans="30:32" x14ac:dyDescent="0.2">
      <c r="AD9359" s="11" t="s">
        <v>16096</v>
      </c>
      <c r="AE9359" s="10" t="s">
        <v>7643</v>
      </c>
      <c r="AF9359" s="10" t="s">
        <v>726</v>
      </c>
    </row>
    <row r="9360" spans="30:32" x14ac:dyDescent="0.2">
      <c r="AD9360" s="11" t="s">
        <v>16097</v>
      </c>
      <c r="AE9360" s="10" t="s">
        <v>7643</v>
      </c>
      <c r="AF9360" s="10" t="s">
        <v>726</v>
      </c>
    </row>
    <row r="9361" spans="30:32" x14ac:dyDescent="0.2">
      <c r="AD9361" s="11" t="s">
        <v>16098</v>
      </c>
      <c r="AE9361" s="10" t="s">
        <v>7643</v>
      </c>
      <c r="AF9361" s="10" t="s">
        <v>726</v>
      </c>
    </row>
    <row r="9362" spans="30:32" x14ac:dyDescent="0.2">
      <c r="AD9362" s="11" t="s">
        <v>16099</v>
      </c>
      <c r="AE9362" s="10" t="s">
        <v>7643</v>
      </c>
      <c r="AF9362" s="10" t="s">
        <v>726</v>
      </c>
    </row>
    <row r="9363" spans="30:32" x14ac:dyDescent="0.2">
      <c r="AD9363" s="11" t="s">
        <v>16100</v>
      </c>
      <c r="AE9363" s="10" t="s">
        <v>7643</v>
      </c>
      <c r="AF9363" s="10" t="s">
        <v>726</v>
      </c>
    </row>
    <row r="9364" spans="30:32" x14ac:dyDescent="0.2">
      <c r="AD9364" s="11" t="s">
        <v>16101</v>
      </c>
      <c r="AE9364" s="10" t="s">
        <v>10638</v>
      </c>
      <c r="AF9364" s="10" t="s">
        <v>726</v>
      </c>
    </row>
    <row r="9365" spans="30:32" x14ac:dyDescent="0.2">
      <c r="AD9365" s="11" t="s">
        <v>16102</v>
      </c>
      <c r="AE9365" s="10" t="s">
        <v>16103</v>
      </c>
      <c r="AF9365" s="10" t="s">
        <v>726</v>
      </c>
    </row>
    <row r="9366" spans="30:32" x14ac:dyDescent="0.2">
      <c r="AD9366" s="11" t="s">
        <v>16104</v>
      </c>
      <c r="AE9366" s="10" t="s">
        <v>1830</v>
      </c>
      <c r="AF9366" s="10" t="s">
        <v>726</v>
      </c>
    </row>
    <row r="9367" spans="30:32" x14ac:dyDescent="0.2">
      <c r="AD9367" s="11" t="s">
        <v>16105</v>
      </c>
      <c r="AE9367" s="10" t="s">
        <v>3105</v>
      </c>
      <c r="AF9367" s="10" t="s">
        <v>726</v>
      </c>
    </row>
    <row r="9368" spans="30:32" x14ac:dyDescent="0.2">
      <c r="AD9368" s="11" t="s">
        <v>16106</v>
      </c>
      <c r="AE9368" s="10" t="s">
        <v>16107</v>
      </c>
      <c r="AF9368" s="10" t="s">
        <v>726</v>
      </c>
    </row>
    <row r="9369" spans="30:32" x14ac:dyDescent="0.2">
      <c r="AD9369" s="11" t="s">
        <v>16108</v>
      </c>
      <c r="AE9369" s="10" t="s">
        <v>16109</v>
      </c>
      <c r="AF9369" s="10" t="s">
        <v>726</v>
      </c>
    </row>
    <row r="9370" spans="30:32" x14ac:dyDescent="0.2">
      <c r="AD9370" s="11" t="s">
        <v>16110</v>
      </c>
      <c r="AE9370" s="10" t="s">
        <v>5240</v>
      </c>
      <c r="AF9370" s="10" t="s">
        <v>726</v>
      </c>
    </row>
    <row r="9371" spans="30:32" x14ac:dyDescent="0.2">
      <c r="AD9371" s="11" t="s">
        <v>16111</v>
      </c>
      <c r="AE9371" s="10" t="s">
        <v>5240</v>
      </c>
      <c r="AF9371" s="10" t="s">
        <v>726</v>
      </c>
    </row>
    <row r="9372" spans="30:32" x14ac:dyDescent="0.2">
      <c r="AD9372" s="11" t="s">
        <v>16112</v>
      </c>
      <c r="AE9372" s="10" t="s">
        <v>5240</v>
      </c>
      <c r="AF9372" s="10" t="s">
        <v>726</v>
      </c>
    </row>
    <row r="9373" spans="30:32" x14ac:dyDescent="0.2">
      <c r="AD9373" s="11" t="s">
        <v>16113</v>
      </c>
      <c r="AE9373" s="10" t="s">
        <v>5240</v>
      </c>
      <c r="AF9373" s="10" t="s">
        <v>726</v>
      </c>
    </row>
    <row r="9374" spans="30:32" x14ac:dyDescent="0.2">
      <c r="AD9374" s="11" t="s">
        <v>16114</v>
      </c>
      <c r="AE9374" s="10" t="s">
        <v>1142</v>
      </c>
      <c r="AF9374" s="10" t="s">
        <v>726</v>
      </c>
    </row>
    <row r="9375" spans="30:32" x14ac:dyDescent="0.2">
      <c r="AD9375" s="11" t="s">
        <v>16115</v>
      </c>
      <c r="AE9375" s="10" t="s">
        <v>16116</v>
      </c>
      <c r="AF9375" s="10" t="s">
        <v>726</v>
      </c>
    </row>
    <row r="9376" spans="30:32" x14ac:dyDescent="0.2">
      <c r="AD9376" s="11" t="s">
        <v>16117</v>
      </c>
      <c r="AE9376" s="10" t="s">
        <v>16118</v>
      </c>
      <c r="AF9376" s="10" t="s">
        <v>726</v>
      </c>
    </row>
    <row r="9377" spans="30:32" x14ac:dyDescent="0.2">
      <c r="AD9377" s="11" t="s">
        <v>16119</v>
      </c>
      <c r="AE9377" s="10" t="s">
        <v>7670</v>
      </c>
      <c r="AF9377" s="10" t="s">
        <v>726</v>
      </c>
    </row>
    <row r="9378" spans="30:32" x14ac:dyDescent="0.2">
      <c r="AD9378" s="11" t="s">
        <v>16120</v>
      </c>
      <c r="AE9378" s="10" t="s">
        <v>2408</v>
      </c>
      <c r="AF9378" s="10" t="s">
        <v>726</v>
      </c>
    </row>
    <row r="9379" spans="30:32" x14ac:dyDescent="0.2">
      <c r="AD9379" s="11" t="s">
        <v>16121</v>
      </c>
      <c r="AE9379" s="10" t="s">
        <v>16122</v>
      </c>
      <c r="AF9379" s="10" t="s">
        <v>726</v>
      </c>
    </row>
    <row r="9380" spans="30:32" x14ac:dyDescent="0.2">
      <c r="AD9380" s="11" t="s">
        <v>16123</v>
      </c>
      <c r="AE9380" s="10" t="s">
        <v>4604</v>
      </c>
      <c r="AF9380" s="10" t="s">
        <v>726</v>
      </c>
    </row>
    <row r="9381" spans="30:32" x14ac:dyDescent="0.2">
      <c r="AD9381" s="11" t="s">
        <v>16124</v>
      </c>
      <c r="AE9381" s="10" t="s">
        <v>16125</v>
      </c>
      <c r="AF9381" s="10" t="s">
        <v>726</v>
      </c>
    </row>
    <row r="9382" spans="30:32" x14ac:dyDescent="0.2">
      <c r="AD9382" s="11" t="s">
        <v>16126</v>
      </c>
      <c r="AE9382" s="10" t="s">
        <v>16127</v>
      </c>
      <c r="AF9382" s="10" t="s">
        <v>726</v>
      </c>
    </row>
    <row r="9383" spans="30:32" x14ac:dyDescent="0.2">
      <c r="AD9383" s="11" t="s">
        <v>16128</v>
      </c>
      <c r="AE9383" s="10" t="s">
        <v>16129</v>
      </c>
      <c r="AF9383" s="10" t="s">
        <v>726</v>
      </c>
    </row>
    <row r="9384" spans="30:32" x14ac:dyDescent="0.2">
      <c r="AD9384" s="11" t="s">
        <v>16130</v>
      </c>
      <c r="AE9384" s="10" t="s">
        <v>16131</v>
      </c>
      <c r="AF9384" s="10" t="s">
        <v>726</v>
      </c>
    </row>
    <row r="9385" spans="30:32" x14ac:dyDescent="0.2">
      <c r="AD9385" s="11" t="s">
        <v>16132</v>
      </c>
      <c r="AE9385" s="10" t="s">
        <v>5256</v>
      </c>
      <c r="AF9385" s="10" t="s">
        <v>726</v>
      </c>
    </row>
    <row r="9386" spans="30:32" x14ac:dyDescent="0.2">
      <c r="AD9386" s="11" t="s">
        <v>16133</v>
      </c>
      <c r="AE9386" s="10" t="s">
        <v>5256</v>
      </c>
      <c r="AF9386" s="10" t="s">
        <v>726</v>
      </c>
    </row>
    <row r="9387" spans="30:32" x14ac:dyDescent="0.2">
      <c r="AD9387" s="11" t="s">
        <v>16134</v>
      </c>
      <c r="AE9387" s="10" t="s">
        <v>5256</v>
      </c>
      <c r="AF9387" s="10" t="s">
        <v>726</v>
      </c>
    </row>
    <row r="9388" spans="30:32" x14ac:dyDescent="0.2">
      <c r="AD9388" s="11" t="s">
        <v>16135</v>
      </c>
      <c r="AE9388" s="10" t="s">
        <v>5256</v>
      </c>
      <c r="AF9388" s="10" t="s">
        <v>726</v>
      </c>
    </row>
    <row r="9389" spans="30:32" x14ac:dyDescent="0.2">
      <c r="AD9389" s="11" t="s">
        <v>16136</v>
      </c>
      <c r="AE9389" s="10" t="s">
        <v>3727</v>
      </c>
      <c r="AF9389" s="10" t="s">
        <v>726</v>
      </c>
    </row>
    <row r="9390" spans="30:32" x14ac:dyDescent="0.2">
      <c r="AD9390" s="11" t="s">
        <v>16137</v>
      </c>
      <c r="AE9390" s="10" t="s">
        <v>10646</v>
      </c>
      <c r="AF9390" s="10" t="s">
        <v>726</v>
      </c>
    </row>
    <row r="9391" spans="30:32" x14ac:dyDescent="0.2">
      <c r="AD9391" s="11" t="s">
        <v>16138</v>
      </c>
      <c r="AE9391" s="10" t="s">
        <v>16139</v>
      </c>
      <c r="AF9391" s="10" t="s">
        <v>726</v>
      </c>
    </row>
    <row r="9392" spans="30:32" x14ac:dyDescent="0.2">
      <c r="AD9392" s="11" t="s">
        <v>16140</v>
      </c>
      <c r="AE9392" s="10" t="s">
        <v>16141</v>
      </c>
      <c r="AF9392" s="10" t="s">
        <v>726</v>
      </c>
    </row>
    <row r="9393" spans="30:32" x14ac:dyDescent="0.2">
      <c r="AD9393" s="11" t="s">
        <v>16142</v>
      </c>
      <c r="AE9393" s="10" t="s">
        <v>16143</v>
      </c>
      <c r="AF9393" s="10" t="s">
        <v>726</v>
      </c>
    </row>
    <row r="9394" spans="30:32" x14ac:dyDescent="0.2">
      <c r="AD9394" s="11" t="s">
        <v>16144</v>
      </c>
      <c r="AE9394" s="10" t="s">
        <v>16145</v>
      </c>
      <c r="AF9394" s="10" t="s">
        <v>726</v>
      </c>
    </row>
    <row r="9395" spans="30:32" x14ac:dyDescent="0.2">
      <c r="AD9395" s="11" t="s">
        <v>16146</v>
      </c>
      <c r="AE9395" s="10" t="s">
        <v>16147</v>
      </c>
      <c r="AF9395" s="10" t="s">
        <v>726</v>
      </c>
    </row>
    <row r="9396" spans="30:32" x14ac:dyDescent="0.2">
      <c r="AD9396" s="11" t="s">
        <v>16148</v>
      </c>
      <c r="AE9396" s="10" t="s">
        <v>16149</v>
      </c>
      <c r="AF9396" s="10" t="s">
        <v>726</v>
      </c>
    </row>
    <row r="9397" spans="30:32" x14ac:dyDescent="0.2">
      <c r="AD9397" s="11" t="s">
        <v>16150</v>
      </c>
      <c r="AE9397" s="10" t="s">
        <v>16149</v>
      </c>
      <c r="AF9397" s="10" t="s">
        <v>726</v>
      </c>
    </row>
    <row r="9398" spans="30:32" x14ac:dyDescent="0.2">
      <c r="AD9398" s="11" t="s">
        <v>16151</v>
      </c>
      <c r="AE9398" s="10" t="s">
        <v>10683</v>
      </c>
      <c r="AF9398" s="10" t="s">
        <v>726</v>
      </c>
    </row>
    <row r="9399" spans="30:32" x14ac:dyDescent="0.2">
      <c r="AD9399" s="11" t="s">
        <v>16152</v>
      </c>
      <c r="AE9399" s="10" t="s">
        <v>16153</v>
      </c>
      <c r="AF9399" s="10" t="s">
        <v>726</v>
      </c>
    </row>
    <row r="9400" spans="30:32" x14ac:dyDescent="0.2">
      <c r="AD9400" s="11" t="s">
        <v>16154</v>
      </c>
      <c r="AE9400" s="10" t="s">
        <v>16155</v>
      </c>
      <c r="AF9400" s="10" t="s">
        <v>726</v>
      </c>
    </row>
    <row r="9401" spans="30:32" x14ac:dyDescent="0.2">
      <c r="AD9401" s="11" t="s">
        <v>16156</v>
      </c>
      <c r="AE9401" s="10" t="s">
        <v>16157</v>
      </c>
      <c r="AF9401" s="10" t="s">
        <v>726</v>
      </c>
    </row>
    <row r="9402" spans="30:32" x14ac:dyDescent="0.2">
      <c r="AD9402" s="11" t="s">
        <v>16158</v>
      </c>
      <c r="AE9402" s="10" t="s">
        <v>16157</v>
      </c>
      <c r="AF9402" s="10" t="s">
        <v>726</v>
      </c>
    </row>
    <row r="9403" spans="30:32" x14ac:dyDescent="0.2">
      <c r="AD9403" s="11" t="s">
        <v>16159</v>
      </c>
      <c r="AE9403" s="10" t="s">
        <v>16157</v>
      </c>
      <c r="AF9403" s="10" t="s">
        <v>726</v>
      </c>
    </row>
    <row r="9404" spans="30:32" x14ac:dyDescent="0.2">
      <c r="AD9404" s="11" t="s">
        <v>16160</v>
      </c>
      <c r="AE9404" s="10" t="s">
        <v>16157</v>
      </c>
      <c r="AF9404" s="10" t="s">
        <v>726</v>
      </c>
    </row>
    <row r="9405" spans="30:32" x14ac:dyDescent="0.2">
      <c r="AD9405" s="11" t="s">
        <v>16161</v>
      </c>
      <c r="AE9405" s="10" t="s">
        <v>16157</v>
      </c>
      <c r="AF9405" s="10" t="s">
        <v>726</v>
      </c>
    </row>
    <row r="9406" spans="30:32" x14ac:dyDescent="0.2">
      <c r="AD9406" s="11" t="s">
        <v>16162</v>
      </c>
      <c r="AE9406" s="10" t="s">
        <v>16157</v>
      </c>
      <c r="AF9406" s="10" t="s">
        <v>726</v>
      </c>
    </row>
    <row r="9407" spans="30:32" x14ac:dyDescent="0.2">
      <c r="AD9407" s="11" t="s">
        <v>16163</v>
      </c>
      <c r="AE9407" s="10" t="s">
        <v>16157</v>
      </c>
      <c r="AF9407" s="10" t="s">
        <v>726</v>
      </c>
    </row>
    <row r="9408" spans="30:32" x14ac:dyDescent="0.2">
      <c r="AD9408" s="11" t="s">
        <v>16164</v>
      </c>
      <c r="AE9408" s="10" t="s">
        <v>16165</v>
      </c>
      <c r="AF9408" s="10" t="s">
        <v>726</v>
      </c>
    </row>
    <row r="9409" spans="30:32" x14ac:dyDescent="0.2">
      <c r="AD9409" s="11" t="s">
        <v>16166</v>
      </c>
      <c r="AE9409" s="10" t="s">
        <v>16165</v>
      </c>
      <c r="AF9409" s="10" t="s">
        <v>726</v>
      </c>
    </row>
    <row r="9410" spans="30:32" x14ac:dyDescent="0.2">
      <c r="AD9410" s="11" t="s">
        <v>16167</v>
      </c>
      <c r="AE9410" s="10" t="s">
        <v>16165</v>
      </c>
      <c r="AF9410" s="10" t="s">
        <v>726</v>
      </c>
    </row>
    <row r="9411" spans="30:32" x14ac:dyDescent="0.2">
      <c r="AD9411" s="11" t="s">
        <v>16168</v>
      </c>
      <c r="AE9411" s="10" t="s">
        <v>16165</v>
      </c>
      <c r="AF9411" s="10" t="s">
        <v>726</v>
      </c>
    </row>
    <row r="9412" spans="30:32" x14ac:dyDescent="0.2">
      <c r="AD9412" s="11" t="s">
        <v>16169</v>
      </c>
      <c r="AE9412" s="10" t="s">
        <v>16165</v>
      </c>
      <c r="AF9412" s="10" t="s">
        <v>726</v>
      </c>
    </row>
    <row r="9413" spans="30:32" x14ac:dyDescent="0.2">
      <c r="AD9413" s="11" t="s">
        <v>16170</v>
      </c>
      <c r="AE9413" s="10" t="s">
        <v>16165</v>
      </c>
      <c r="AF9413" s="10" t="s">
        <v>726</v>
      </c>
    </row>
    <row r="9414" spans="30:32" x14ac:dyDescent="0.2">
      <c r="AD9414" s="11" t="s">
        <v>16171</v>
      </c>
      <c r="AE9414" s="10" t="s">
        <v>16165</v>
      </c>
      <c r="AF9414" s="10" t="s">
        <v>726</v>
      </c>
    </row>
    <row r="9415" spans="30:32" x14ac:dyDescent="0.2">
      <c r="AD9415" s="11" t="s">
        <v>16172</v>
      </c>
      <c r="AE9415" s="10" t="s">
        <v>16165</v>
      </c>
      <c r="AF9415" s="10" t="s">
        <v>726</v>
      </c>
    </row>
    <row r="9416" spans="30:32" x14ac:dyDescent="0.2">
      <c r="AD9416" s="11" t="s">
        <v>16173</v>
      </c>
      <c r="AE9416" s="10" t="s">
        <v>16165</v>
      </c>
      <c r="AF9416" s="10" t="s">
        <v>726</v>
      </c>
    </row>
    <row r="9417" spans="30:32" x14ac:dyDescent="0.2">
      <c r="AD9417" s="11" t="s">
        <v>16174</v>
      </c>
      <c r="AE9417" s="10" t="s">
        <v>16165</v>
      </c>
      <c r="AF9417" s="10" t="s">
        <v>726</v>
      </c>
    </row>
    <row r="9418" spans="30:32" x14ac:dyDescent="0.2">
      <c r="AD9418" s="11" t="s">
        <v>16175</v>
      </c>
      <c r="AE9418" s="10" t="s">
        <v>16165</v>
      </c>
      <c r="AF9418" s="10" t="s">
        <v>726</v>
      </c>
    </row>
    <row r="9419" spans="30:32" x14ac:dyDescent="0.2">
      <c r="AD9419" s="11" t="s">
        <v>16176</v>
      </c>
      <c r="AE9419" s="10" t="s">
        <v>16165</v>
      </c>
      <c r="AF9419" s="10" t="s">
        <v>726</v>
      </c>
    </row>
    <row r="9420" spans="30:32" x14ac:dyDescent="0.2">
      <c r="AD9420" s="11" t="s">
        <v>16177</v>
      </c>
      <c r="AE9420" s="10" t="s">
        <v>16165</v>
      </c>
      <c r="AF9420" s="10" t="s">
        <v>726</v>
      </c>
    </row>
    <row r="9421" spans="30:32" x14ac:dyDescent="0.2">
      <c r="AD9421" s="11" t="s">
        <v>16178</v>
      </c>
      <c r="AE9421" s="10" t="s">
        <v>16165</v>
      </c>
      <c r="AF9421" s="10" t="s">
        <v>726</v>
      </c>
    </row>
    <row r="9422" spans="30:32" x14ac:dyDescent="0.2">
      <c r="AD9422" s="11" t="s">
        <v>16179</v>
      </c>
      <c r="AE9422" s="10" t="s">
        <v>16165</v>
      </c>
      <c r="AF9422" s="10" t="s">
        <v>726</v>
      </c>
    </row>
    <row r="9423" spans="30:32" x14ac:dyDescent="0.2">
      <c r="AD9423" s="11" t="s">
        <v>16180</v>
      </c>
      <c r="AE9423" s="10" t="s">
        <v>16165</v>
      </c>
      <c r="AF9423" s="10" t="s">
        <v>726</v>
      </c>
    </row>
    <row r="9424" spans="30:32" x14ac:dyDescent="0.2">
      <c r="AD9424" s="11" t="s">
        <v>16181</v>
      </c>
      <c r="AE9424" s="10" t="s">
        <v>16165</v>
      </c>
      <c r="AF9424" s="10" t="s">
        <v>726</v>
      </c>
    </row>
    <row r="9425" spans="30:32" x14ac:dyDescent="0.2">
      <c r="AD9425" s="11" t="s">
        <v>16182</v>
      </c>
      <c r="AE9425" s="10" t="s">
        <v>16165</v>
      </c>
      <c r="AF9425" s="10" t="s">
        <v>726</v>
      </c>
    </row>
    <row r="9426" spans="30:32" x14ac:dyDescent="0.2">
      <c r="AD9426" s="11" t="s">
        <v>16183</v>
      </c>
      <c r="AE9426" s="10" t="s">
        <v>16165</v>
      </c>
      <c r="AF9426" s="10" t="s">
        <v>726</v>
      </c>
    </row>
    <row r="9427" spans="30:32" x14ac:dyDescent="0.2">
      <c r="AD9427" s="11" t="s">
        <v>16184</v>
      </c>
      <c r="AE9427" s="10" t="s">
        <v>16165</v>
      </c>
      <c r="AF9427" s="10" t="s">
        <v>726</v>
      </c>
    </row>
    <row r="9428" spans="30:32" x14ac:dyDescent="0.2">
      <c r="AD9428" s="11" t="s">
        <v>16185</v>
      </c>
      <c r="AE9428" s="10" t="s">
        <v>16165</v>
      </c>
      <c r="AF9428" s="10" t="s">
        <v>726</v>
      </c>
    </row>
    <row r="9429" spans="30:32" x14ac:dyDescent="0.2">
      <c r="AD9429" s="11" t="s">
        <v>16186</v>
      </c>
      <c r="AE9429" s="10" t="s">
        <v>16165</v>
      </c>
      <c r="AF9429" s="10" t="s">
        <v>726</v>
      </c>
    </row>
    <row r="9430" spans="30:32" x14ac:dyDescent="0.2">
      <c r="AD9430" s="11" t="s">
        <v>16187</v>
      </c>
      <c r="AE9430" s="10" t="s">
        <v>16165</v>
      </c>
      <c r="AF9430" s="10" t="s">
        <v>726</v>
      </c>
    </row>
    <row r="9431" spans="30:32" x14ac:dyDescent="0.2">
      <c r="AD9431" s="11" t="s">
        <v>16188</v>
      </c>
      <c r="AE9431" s="10" t="s">
        <v>16165</v>
      </c>
      <c r="AF9431" s="10" t="s">
        <v>726</v>
      </c>
    </row>
    <row r="9432" spans="30:32" x14ac:dyDescent="0.2">
      <c r="AD9432" s="11" t="s">
        <v>16189</v>
      </c>
      <c r="AE9432" s="10" t="s">
        <v>16165</v>
      </c>
      <c r="AF9432" s="10" t="s">
        <v>726</v>
      </c>
    </row>
    <row r="9433" spans="30:32" x14ac:dyDescent="0.2">
      <c r="AD9433" s="11" t="s">
        <v>16190</v>
      </c>
      <c r="AE9433" s="10" t="s">
        <v>16165</v>
      </c>
      <c r="AF9433" s="10" t="s">
        <v>726</v>
      </c>
    </row>
    <row r="9434" spans="30:32" x14ac:dyDescent="0.2">
      <c r="AD9434" s="11" t="s">
        <v>16191</v>
      </c>
      <c r="AE9434" s="10" t="s">
        <v>16165</v>
      </c>
      <c r="AF9434" s="10" t="s">
        <v>726</v>
      </c>
    </row>
    <row r="9435" spans="30:32" x14ac:dyDescent="0.2">
      <c r="AD9435" s="11" t="s">
        <v>16192</v>
      </c>
      <c r="AE9435" s="10" t="s">
        <v>16165</v>
      </c>
      <c r="AF9435" s="10" t="s">
        <v>726</v>
      </c>
    </row>
    <row r="9436" spans="30:32" x14ac:dyDescent="0.2">
      <c r="AD9436" s="11" t="s">
        <v>16193</v>
      </c>
      <c r="AE9436" s="10" t="s">
        <v>16165</v>
      </c>
      <c r="AF9436" s="10" t="s">
        <v>726</v>
      </c>
    </row>
    <row r="9437" spans="30:32" x14ac:dyDescent="0.2">
      <c r="AD9437" s="11" t="s">
        <v>16194</v>
      </c>
      <c r="AE9437" s="10" t="s">
        <v>16165</v>
      </c>
      <c r="AF9437" s="10" t="s">
        <v>726</v>
      </c>
    </row>
    <row r="9438" spans="30:32" x14ac:dyDescent="0.2">
      <c r="AD9438" s="11" t="s">
        <v>16195</v>
      </c>
      <c r="AE9438" s="10" t="s">
        <v>16165</v>
      </c>
      <c r="AF9438" s="10" t="s">
        <v>726</v>
      </c>
    </row>
    <row r="9439" spans="30:32" x14ac:dyDescent="0.2">
      <c r="AD9439" s="11" t="s">
        <v>16196</v>
      </c>
      <c r="AE9439" s="10" t="s">
        <v>16165</v>
      </c>
      <c r="AF9439" s="10" t="s">
        <v>726</v>
      </c>
    </row>
    <row r="9440" spans="30:32" x14ac:dyDescent="0.2">
      <c r="AD9440" s="11" t="s">
        <v>16197</v>
      </c>
      <c r="AE9440" s="10" t="s">
        <v>16165</v>
      </c>
      <c r="AF9440" s="10" t="s">
        <v>726</v>
      </c>
    </row>
    <row r="9441" spans="30:32" x14ac:dyDescent="0.2">
      <c r="AD9441" s="11" t="s">
        <v>16198</v>
      </c>
      <c r="AE9441" s="10" t="s">
        <v>16165</v>
      </c>
      <c r="AF9441" s="10" t="s">
        <v>726</v>
      </c>
    </row>
    <row r="9442" spans="30:32" x14ac:dyDescent="0.2">
      <c r="AD9442" s="11" t="s">
        <v>16199</v>
      </c>
      <c r="AE9442" s="10" t="s">
        <v>16165</v>
      </c>
      <c r="AF9442" s="10" t="s">
        <v>726</v>
      </c>
    </row>
    <row r="9443" spans="30:32" x14ac:dyDescent="0.2">
      <c r="AD9443" s="11" t="s">
        <v>16200</v>
      </c>
      <c r="AE9443" s="10" t="s">
        <v>16165</v>
      </c>
      <c r="AF9443" s="10" t="s">
        <v>726</v>
      </c>
    </row>
    <row r="9444" spans="30:32" x14ac:dyDescent="0.2">
      <c r="AD9444" s="11" t="s">
        <v>16201</v>
      </c>
      <c r="AE9444" s="10" t="s">
        <v>16165</v>
      </c>
      <c r="AF9444" s="10" t="s">
        <v>726</v>
      </c>
    </row>
    <row r="9445" spans="30:32" x14ac:dyDescent="0.2">
      <c r="AD9445" s="11" t="s">
        <v>16202</v>
      </c>
      <c r="AE9445" s="10" t="s">
        <v>16165</v>
      </c>
      <c r="AF9445" s="10" t="s">
        <v>726</v>
      </c>
    </row>
    <row r="9446" spans="30:32" x14ac:dyDescent="0.2">
      <c r="AD9446" s="11" t="s">
        <v>16203</v>
      </c>
      <c r="AE9446" s="10" t="s">
        <v>16165</v>
      </c>
      <c r="AF9446" s="10" t="s">
        <v>726</v>
      </c>
    </row>
    <row r="9447" spans="30:32" x14ac:dyDescent="0.2">
      <c r="AD9447" s="11" t="s">
        <v>16204</v>
      </c>
      <c r="AE9447" s="10" t="s">
        <v>13755</v>
      </c>
      <c r="AF9447" s="10" t="s">
        <v>726</v>
      </c>
    </row>
    <row r="9448" spans="30:32" x14ac:dyDescent="0.2">
      <c r="AD9448" s="11" t="s">
        <v>16205</v>
      </c>
      <c r="AE9448" s="10" t="s">
        <v>16206</v>
      </c>
      <c r="AF9448" s="10" t="s">
        <v>726</v>
      </c>
    </row>
    <row r="9449" spans="30:32" x14ac:dyDescent="0.2">
      <c r="AD9449" s="11" t="s">
        <v>16207</v>
      </c>
      <c r="AE9449" s="10" t="s">
        <v>16208</v>
      </c>
      <c r="AF9449" s="10" t="s">
        <v>726</v>
      </c>
    </row>
    <row r="9450" spans="30:32" x14ac:dyDescent="0.2">
      <c r="AD9450" s="11" t="s">
        <v>16209</v>
      </c>
      <c r="AE9450" s="10" t="s">
        <v>2434</v>
      </c>
      <c r="AF9450" s="10" t="s">
        <v>726</v>
      </c>
    </row>
    <row r="9451" spans="30:32" x14ac:dyDescent="0.2">
      <c r="AD9451" s="11" t="s">
        <v>16210</v>
      </c>
      <c r="AE9451" s="10" t="s">
        <v>2434</v>
      </c>
      <c r="AF9451" s="10" t="s">
        <v>726</v>
      </c>
    </row>
    <row r="9452" spans="30:32" x14ac:dyDescent="0.2">
      <c r="AD9452" s="11" t="s">
        <v>16211</v>
      </c>
      <c r="AE9452" s="10" t="s">
        <v>16212</v>
      </c>
      <c r="AF9452" s="10" t="s">
        <v>726</v>
      </c>
    </row>
    <row r="9453" spans="30:32" x14ac:dyDescent="0.2">
      <c r="AD9453" s="11" t="s">
        <v>16213</v>
      </c>
      <c r="AE9453" s="10" t="s">
        <v>16214</v>
      </c>
      <c r="AF9453" s="10" t="s">
        <v>726</v>
      </c>
    </row>
    <row r="9454" spans="30:32" x14ac:dyDescent="0.2">
      <c r="AD9454" s="11" t="s">
        <v>16215</v>
      </c>
      <c r="AE9454" s="10" t="s">
        <v>16214</v>
      </c>
      <c r="AF9454" s="10" t="s">
        <v>726</v>
      </c>
    </row>
    <row r="9455" spans="30:32" x14ac:dyDescent="0.2">
      <c r="AD9455" s="11" t="s">
        <v>16216</v>
      </c>
      <c r="AE9455" s="10" t="s">
        <v>16217</v>
      </c>
      <c r="AF9455" s="10" t="s">
        <v>726</v>
      </c>
    </row>
    <row r="9456" spans="30:32" x14ac:dyDescent="0.2">
      <c r="AD9456" s="11" t="s">
        <v>16218</v>
      </c>
      <c r="AE9456" s="10" t="s">
        <v>16219</v>
      </c>
      <c r="AF9456" s="10" t="s">
        <v>726</v>
      </c>
    </row>
    <row r="9457" spans="30:32" x14ac:dyDescent="0.2">
      <c r="AD9457" s="11" t="s">
        <v>16220</v>
      </c>
      <c r="AE9457" s="10" t="s">
        <v>16221</v>
      </c>
      <c r="AF9457" s="10" t="s">
        <v>726</v>
      </c>
    </row>
    <row r="9458" spans="30:32" x14ac:dyDescent="0.2">
      <c r="AD9458" s="11" t="s">
        <v>16222</v>
      </c>
      <c r="AE9458" s="10" t="s">
        <v>16223</v>
      </c>
      <c r="AF9458" s="10" t="s">
        <v>726</v>
      </c>
    </row>
    <row r="9459" spans="30:32" x14ac:dyDescent="0.2">
      <c r="AD9459" s="11" t="s">
        <v>16224</v>
      </c>
      <c r="AE9459" s="10" t="s">
        <v>16225</v>
      </c>
      <c r="AF9459" s="10" t="s">
        <v>726</v>
      </c>
    </row>
    <row r="9460" spans="30:32" x14ac:dyDescent="0.2">
      <c r="AD9460" s="11" t="s">
        <v>16226</v>
      </c>
      <c r="AE9460" s="10" t="s">
        <v>16227</v>
      </c>
      <c r="AF9460" s="10" t="s">
        <v>726</v>
      </c>
    </row>
    <row r="9461" spans="30:32" x14ac:dyDescent="0.2">
      <c r="AD9461" s="11" t="s">
        <v>16228</v>
      </c>
      <c r="AE9461" s="10" t="s">
        <v>4216</v>
      </c>
      <c r="AF9461" s="10" t="s">
        <v>726</v>
      </c>
    </row>
    <row r="9462" spans="30:32" x14ac:dyDescent="0.2">
      <c r="AD9462" s="11" t="s">
        <v>16229</v>
      </c>
      <c r="AE9462" s="10" t="s">
        <v>2483</v>
      </c>
      <c r="AF9462" s="10" t="s">
        <v>726</v>
      </c>
    </row>
    <row r="9463" spans="30:32" x14ac:dyDescent="0.2">
      <c r="AD9463" s="11" t="s">
        <v>16230</v>
      </c>
      <c r="AE9463" s="10" t="s">
        <v>16231</v>
      </c>
      <c r="AF9463" s="10" t="s">
        <v>726</v>
      </c>
    </row>
    <row r="9464" spans="30:32" x14ac:dyDescent="0.2">
      <c r="AD9464" s="11" t="s">
        <v>16232</v>
      </c>
      <c r="AE9464" s="10" t="s">
        <v>2485</v>
      </c>
      <c r="AF9464" s="10" t="s">
        <v>726</v>
      </c>
    </row>
    <row r="9465" spans="30:32" x14ac:dyDescent="0.2">
      <c r="AD9465" s="11" t="s">
        <v>16233</v>
      </c>
      <c r="AE9465" s="10" t="s">
        <v>5324</v>
      </c>
      <c r="AF9465" s="10" t="s">
        <v>726</v>
      </c>
    </row>
    <row r="9466" spans="30:32" x14ac:dyDescent="0.2">
      <c r="AD9466" s="11" t="s">
        <v>16234</v>
      </c>
      <c r="AE9466" s="10" t="s">
        <v>5324</v>
      </c>
      <c r="AF9466" s="10" t="s">
        <v>726</v>
      </c>
    </row>
    <row r="9467" spans="30:32" x14ac:dyDescent="0.2">
      <c r="AD9467" s="11" t="s">
        <v>16235</v>
      </c>
      <c r="AE9467" s="10" t="s">
        <v>16236</v>
      </c>
      <c r="AF9467" s="10" t="s">
        <v>726</v>
      </c>
    </row>
    <row r="9468" spans="30:32" x14ac:dyDescent="0.2">
      <c r="AD9468" s="11" t="s">
        <v>16237</v>
      </c>
      <c r="AE9468" s="10" t="s">
        <v>16238</v>
      </c>
      <c r="AF9468" s="10" t="s">
        <v>726</v>
      </c>
    </row>
    <row r="9469" spans="30:32" x14ac:dyDescent="0.2">
      <c r="AD9469" s="11" t="s">
        <v>16239</v>
      </c>
      <c r="AE9469" s="10" t="s">
        <v>16240</v>
      </c>
      <c r="AF9469" s="10" t="s">
        <v>726</v>
      </c>
    </row>
    <row r="9470" spans="30:32" x14ac:dyDescent="0.2">
      <c r="AD9470" s="11" t="s">
        <v>16241</v>
      </c>
      <c r="AE9470" s="10" t="s">
        <v>16242</v>
      </c>
      <c r="AF9470" s="10" t="s">
        <v>726</v>
      </c>
    </row>
    <row r="9471" spans="30:32" x14ac:dyDescent="0.2">
      <c r="AD9471" s="11" t="s">
        <v>16243</v>
      </c>
      <c r="AE9471" s="10" t="s">
        <v>16244</v>
      </c>
      <c r="AF9471" s="10" t="s">
        <v>726</v>
      </c>
    </row>
    <row r="9472" spans="30:32" x14ac:dyDescent="0.2">
      <c r="AD9472" s="11" t="s">
        <v>16245</v>
      </c>
      <c r="AE9472" s="10" t="s">
        <v>16246</v>
      </c>
      <c r="AF9472" s="10" t="s">
        <v>726</v>
      </c>
    </row>
    <row r="9473" spans="30:32" x14ac:dyDescent="0.2">
      <c r="AD9473" s="11" t="s">
        <v>16247</v>
      </c>
      <c r="AE9473" s="10" t="s">
        <v>16248</v>
      </c>
      <c r="AF9473" s="10" t="s">
        <v>726</v>
      </c>
    </row>
    <row r="9474" spans="30:32" x14ac:dyDescent="0.2">
      <c r="AD9474" s="11" t="s">
        <v>16249</v>
      </c>
      <c r="AE9474" s="10" t="s">
        <v>7774</v>
      </c>
      <c r="AF9474" s="10" t="s">
        <v>726</v>
      </c>
    </row>
    <row r="9475" spans="30:32" x14ac:dyDescent="0.2">
      <c r="AD9475" s="11" t="s">
        <v>16250</v>
      </c>
      <c r="AE9475" s="10" t="s">
        <v>16251</v>
      </c>
      <c r="AF9475" s="10" t="s">
        <v>726</v>
      </c>
    </row>
    <row r="9476" spans="30:32" x14ac:dyDescent="0.2">
      <c r="AD9476" s="11" t="s">
        <v>16252</v>
      </c>
      <c r="AE9476" s="10" t="s">
        <v>16253</v>
      </c>
      <c r="AF9476" s="10" t="s">
        <v>726</v>
      </c>
    </row>
    <row r="9477" spans="30:32" x14ac:dyDescent="0.2">
      <c r="AD9477" s="11" t="s">
        <v>16254</v>
      </c>
      <c r="AE9477" s="10" t="s">
        <v>16255</v>
      </c>
      <c r="AF9477" s="10" t="s">
        <v>726</v>
      </c>
    </row>
    <row r="9478" spans="30:32" x14ac:dyDescent="0.2">
      <c r="AD9478" s="11" t="s">
        <v>16256</v>
      </c>
      <c r="AE9478" s="10" t="s">
        <v>16257</v>
      </c>
      <c r="AF9478" s="10" t="s">
        <v>726</v>
      </c>
    </row>
    <row r="9479" spans="30:32" x14ac:dyDescent="0.2">
      <c r="AD9479" s="11" t="s">
        <v>16258</v>
      </c>
      <c r="AE9479" s="10" t="s">
        <v>968</v>
      </c>
      <c r="AF9479" s="10" t="s">
        <v>726</v>
      </c>
    </row>
    <row r="9480" spans="30:32" x14ac:dyDescent="0.2">
      <c r="AD9480" s="11" t="s">
        <v>16259</v>
      </c>
      <c r="AE9480" s="10" t="s">
        <v>16260</v>
      </c>
      <c r="AF9480" s="10" t="s">
        <v>726</v>
      </c>
    </row>
    <row r="9481" spans="30:32" x14ac:dyDescent="0.2">
      <c r="AD9481" s="11" t="s">
        <v>16261</v>
      </c>
      <c r="AE9481" s="10" t="s">
        <v>2515</v>
      </c>
      <c r="AF9481" s="10" t="s">
        <v>726</v>
      </c>
    </row>
    <row r="9482" spans="30:32" x14ac:dyDescent="0.2">
      <c r="AD9482" s="11" t="s">
        <v>16262</v>
      </c>
      <c r="AE9482" s="10" t="s">
        <v>2517</v>
      </c>
      <c r="AF9482" s="10" t="s">
        <v>726</v>
      </c>
    </row>
    <row r="9483" spans="30:32" x14ac:dyDescent="0.2">
      <c r="AD9483" s="11" t="s">
        <v>16263</v>
      </c>
      <c r="AE9483" s="10" t="s">
        <v>16264</v>
      </c>
      <c r="AF9483" s="10" t="s">
        <v>726</v>
      </c>
    </row>
    <row r="9484" spans="30:32" x14ac:dyDescent="0.2">
      <c r="AD9484" s="11" t="s">
        <v>16265</v>
      </c>
      <c r="AE9484" s="10" t="s">
        <v>16266</v>
      </c>
      <c r="AF9484" s="10" t="s">
        <v>726</v>
      </c>
    </row>
    <row r="9485" spans="30:32" x14ac:dyDescent="0.2">
      <c r="AD9485" s="11" t="s">
        <v>16267</v>
      </c>
      <c r="AE9485" s="10" t="s">
        <v>14951</v>
      </c>
      <c r="AF9485" s="10" t="s">
        <v>726</v>
      </c>
    </row>
    <row r="9486" spans="30:32" x14ac:dyDescent="0.2">
      <c r="AD9486" s="11" t="s">
        <v>16268</v>
      </c>
      <c r="AE9486" s="10" t="s">
        <v>16269</v>
      </c>
      <c r="AF9486" s="10" t="s">
        <v>726</v>
      </c>
    </row>
    <row r="9487" spans="30:32" x14ac:dyDescent="0.2">
      <c r="AD9487" s="11" t="s">
        <v>16270</v>
      </c>
      <c r="AE9487" s="10" t="s">
        <v>3173</v>
      </c>
      <c r="AF9487" s="10" t="s">
        <v>726</v>
      </c>
    </row>
    <row r="9488" spans="30:32" x14ac:dyDescent="0.2">
      <c r="AD9488" s="11" t="s">
        <v>16271</v>
      </c>
      <c r="AE9488" s="10" t="s">
        <v>7808</v>
      </c>
      <c r="AF9488" s="10" t="s">
        <v>726</v>
      </c>
    </row>
    <row r="9489" spans="30:32" x14ac:dyDescent="0.2">
      <c r="AD9489" s="11" t="s">
        <v>16272</v>
      </c>
      <c r="AE9489" s="10" t="s">
        <v>16273</v>
      </c>
      <c r="AF9489" s="10" t="s">
        <v>726</v>
      </c>
    </row>
    <row r="9490" spans="30:32" x14ac:dyDescent="0.2">
      <c r="AD9490" s="11" t="s">
        <v>16274</v>
      </c>
      <c r="AE9490" s="10" t="s">
        <v>7810</v>
      </c>
      <c r="AF9490" s="10" t="s">
        <v>726</v>
      </c>
    </row>
    <row r="9491" spans="30:32" x14ac:dyDescent="0.2">
      <c r="AD9491" s="11" t="s">
        <v>16275</v>
      </c>
      <c r="AE9491" s="10" t="s">
        <v>16276</v>
      </c>
      <c r="AF9491" s="10" t="s">
        <v>726</v>
      </c>
    </row>
    <row r="9492" spans="30:32" x14ac:dyDescent="0.2">
      <c r="AD9492" s="11" t="s">
        <v>16277</v>
      </c>
      <c r="AE9492" s="10" t="s">
        <v>16278</v>
      </c>
      <c r="AF9492" s="10" t="s">
        <v>726</v>
      </c>
    </row>
    <row r="9493" spans="30:32" x14ac:dyDescent="0.2">
      <c r="AD9493" s="11" t="s">
        <v>16279</v>
      </c>
      <c r="AE9493" s="10" t="s">
        <v>16280</v>
      </c>
      <c r="AF9493" s="10" t="s">
        <v>726</v>
      </c>
    </row>
    <row r="9494" spans="30:32" x14ac:dyDescent="0.2">
      <c r="AD9494" s="11" t="s">
        <v>16281</v>
      </c>
      <c r="AE9494" s="10" t="s">
        <v>16280</v>
      </c>
      <c r="AF9494" s="10" t="s">
        <v>726</v>
      </c>
    </row>
    <row r="9495" spans="30:32" x14ac:dyDescent="0.2">
      <c r="AD9495" s="11" t="s">
        <v>16282</v>
      </c>
      <c r="AE9495" s="10" t="s">
        <v>16283</v>
      </c>
      <c r="AF9495" s="10" t="s">
        <v>726</v>
      </c>
    </row>
    <row r="9496" spans="30:32" x14ac:dyDescent="0.2">
      <c r="AD9496" s="11" t="s">
        <v>16284</v>
      </c>
      <c r="AE9496" s="10" t="s">
        <v>16285</v>
      </c>
      <c r="AF9496" s="10" t="s">
        <v>726</v>
      </c>
    </row>
    <row r="9497" spans="30:32" x14ac:dyDescent="0.2">
      <c r="AD9497" s="11" t="s">
        <v>16286</v>
      </c>
      <c r="AE9497" s="10" t="s">
        <v>16287</v>
      </c>
      <c r="AF9497" s="10" t="s">
        <v>726</v>
      </c>
    </row>
    <row r="9498" spans="30:32" x14ac:dyDescent="0.2">
      <c r="AD9498" s="11" t="s">
        <v>16288</v>
      </c>
      <c r="AE9498" s="10" t="s">
        <v>16289</v>
      </c>
      <c r="AF9498" s="10" t="s">
        <v>726</v>
      </c>
    </row>
    <row r="9499" spans="30:32" x14ac:dyDescent="0.2">
      <c r="AD9499" s="11" t="s">
        <v>16290</v>
      </c>
      <c r="AE9499" s="10" t="s">
        <v>16291</v>
      </c>
      <c r="AF9499" s="10" t="s">
        <v>726</v>
      </c>
    </row>
    <row r="9500" spans="30:32" x14ac:dyDescent="0.2">
      <c r="AD9500" s="11" t="s">
        <v>16292</v>
      </c>
      <c r="AE9500" s="10" t="s">
        <v>13793</v>
      </c>
      <c r="AF9500" s="10" t="s">
        <v>726</v>
      </c>
    </row>
    <row r="9501" spans="30:32" x14ac:dyDescent="0.2">
      <c r="AD9501" s="11" t="s">
        <v>16293</v>
      </c>
      <c r="AE9501" s="10" t="s">
        <v>2545</v>
      </c>
      <c r="AF9501" s="10" t="s">
        <v>726</v>
      </c>
    </row>
    <row r="9502" spans="30:32" x14ac:dyDescent="0.2">
      <c r="AD9502" s="11" t="s">
        <v>16294</v>
      </c>
      <c r="AE9502" s="10" t="s">
        <v>16295</v>
      </c>
      <c r="AF9502" s="10" t="s">
        <v>726</v>
      </c>
    </row>
    <row r="9503" spans="30:32" x14ac:dyDescent="0.2">
      <c r="AD9503" s="11" t="s">
        <v>16296</v>
      </c>
      <c r="AE9503" s="10" t="s">
        <v>4398</v>
      </c>
      <c r="AF9503" s="10" t="s">
        <v>726</v>
      </c>
    </row>
    <row r="9504" spans="30:32" x14ac:dyDescent="0.2">
      <c r="AD9504" s="11" t="s">
        <v>16297</v>
      </c>
      <c r="AE9504" s="10" t="s">
        <v>7855</v>
      </c>
      <c r="AF9504" s="10" t="s">
        <v>726</v>
      </c>
    </row>
    <row r="9505" spans="30:32" x14ac:dyDescent="0.2">
      <c r="AD9505" s="11" t="s">
        <v>16298</v>
      </c>
      <c r="AE9505" s="10" t="s">
        <v>16299</v>
      </c>
      <c r="AF9505" s="10" t="s">
        <v>726</v>
      </c>
    </row>
    <row r="9506" spans="30:32" x14ac:dyDescent="0.2">
      <c r="AD9506" s="11" t="s">
        <v>16300</v>
      </c>
      <c r="AE9506" s="10" t="s">
        <v>16301</v>
      </c>
      <c r="AF9506" s="10" t="s">
        <v>726</v>
      </c>
    </row>
    <row r="9507" spans="30:32" x14ac:dyDescent="0.2">
      <c r="AD9507" s="11" t="s">
        <v>16302</v>
      </c>
      <c r="AE9507" s="10" t="s">
        <v>16303</v>
      </c>
      <c r="AF9507" s="10" t="s">
        <v>726</v>
      </c>
    </row>
    <row r="9508" spans="30:32" x14ac:dyDescent="0.2">
      <c r="AD9508" s="11" t="s">
        <v>16304</v>
      </c>
      <c r="AE9508" s="10" t="s">
        <v>16305</v>
      </c>
      <c r="AF9508" s="10" t="s">
        <v>726</v>
      </c>
    </row>
    <row r="9509" spans="30:32" x14ac:dyDescent="0.2">
      <c r="AD9509" s="11" t="s">
        <v>16306</v>
      </c>
      <c r="AE9509" s="10" t="s">
        <v>16307</v>
      </c>
      <c r="AF9509" s="10" t="s">
        <v>726</v>
      </c>
    </row>
    <row r="9510" spans="30:32" x14ac:dyDescent="0.2">
      <c r="AD9510" s="11" t="s">
        <v>16308</v>
      </c>
      <c r="AE9510" s="10" t="s">
        <v>16309</v>
      </c>
      <c r="AF9510" s="10" t="s">
        <v>726</v>
      </c>
    </row>
    <row r="9511" spans="30:32" x14ac:dyDescent="0.2">
      <c r="AD9511" s="11" t="s">
        <v>16310</v>
      </c>
      <c r="AE9511" s="10" t="s">
        <v>9917</v>
      </c>
      <c r="AF9511" s="10" t="s">
        <v>726</v>
      </c>
    </row>
    <row r="9512" spans="30:32" x14ac:dyDescent="0.2">
      <c r="AD9512" s="11" t="s">
        <v>16311</v>
      </c>
      <c r="AE9512" s="10" t="s">
        <v>16312</v>
      </c>
      <c r="AF9512" s="10" t="s">
        <v>726</v>
      </c>
    </row>
    <row r="9513" spans="30:32" x14ac:dyDescent="0.2">
      <c r="AD9513" s="11" t="s">
        <v>16313</v>
      </c>
      <c r="AE9513" s="10" t="s">
        <v>16314</v>
      </c>
      <c r="AF9513" s="10" t="s">
        <v>726</v>
      </c>
    </row>
    <row r="9514" spans="30:32" x14ac:dyDescent="0.2">
      <c r="AD9514" s="11" t="s">
        <v>16315</v>
      </c>
      <c r="AE9514" s="10" t="s">
        <v>16316</v>
      </c>
      <c r="AF9514" s="10" t="s">
        <v>726</v>
      </c>
    </row>
    <row r="9515" spans="30:32" x14ac:dyDescent="0.2">
      <c r="AD9515" s="11" t="s">
        <v>16317</v>
      </c>
      <c r="AE9515" s="10" t="s">
        <v>16318</v>
      </c>
      <c r="AF9515" s="10" t="s">
        <v>726</v>
      </c>
    </row>
    <row r="9516" spans="30:32" x14ac:dyDescent="0.2">
      <c r="AD9516" s="11" t="s">
        <v>16319</v>
      </c>
      <c r="AE9516" s="10" t="s">
        <v>9503</v>
      </c>
      <c r="AF9516" s="10" t="s">
        <v>726</v>
      </c>
    </row>
    <row r="9517" spans="30:32" x14ac:dyDescent="0.2">
      <c r="AD9517" s="11" t="s">
        <v>16320</v>
      </c>
      <c r="AE9517" s="10" t="s">
        <v>16321</v>
      </c>
      <c r="AF9517" s="10" t="s">
        <v>726</v>
      </c>
    </row>
    <row r="9518" spans="30:32" x14ac:dyDescent="0.2">
      <c r="AD9518" s="11" t="s">
        <v>16322</v>
      </c>
      <c r="AE9518" s="10" t="s">
        <v>16323</v>
      </c>
      <c r="AF9518" s="10" t="s">
        <v>726</v>
      </c>
    </row>
    <row r="9519" spans="30:32" x14ac:dyDescent="0.2">
      <c r="AD9519" s="11" t="s">
        <v>16324</v>
      </c>
      <c r="AE9519" s="10" t="s">
        <v>16325</v>
      </c>
      <c r="AF9519" s="10" t="s">
        <v>726</v>
      </c>
    </row>
    <row r="9520" spans="30:32" x14ac:dyDescent="0.2">
      <c r="AD9520" s="11" t="s">
        <v>16326</v>
      </c>
      <c r="AE9520" s="10" t="s">
        <v>16327</v>
      </c>
      <c r="AF9520" s="10" t="s">
        <v>726</v>
      </c>
    </row>
    <row r="9521" spans="30:32" x14ac:dyDescent="0.2">
      <c r="AD9521" s="11" t="s">
        <v>16328</v>
      </c>
      <c r="AE9521" s="10" t="s">
        <v>16329</v>
      </c>
      <c r="AF9521" s="10" t="s">
        <v>726</v>
      </c>
    </row>
    <row r="9522" spans="30:32" x14ac:dyDescent="0.2">
      <c r="AD9522" s="11" t="s">
        <v>16330</v>
      </c>
      <c r="AE9522" s="10" t="s">
        <v>16331</v>
      </c>
      <c r="AF9522" s="10" t="s">
        <v>726</v>
      </c>
    </row>
    <row r="9523" spans="30:32" x14ac:dyDescent="0.2">
      <c r="AD9523" s="11" t="s">
        <v>16332</v>
      </c>
      <c r="AE9523" s="10" t="s">
        <v>2588</v>
      </c>
      <c r="AF9523" s="10" t="s">
        <v>726</v>
      </c>
    </row>
    <row r="9524" spans="30:32" x14ac:dyDescent="0.2">
      <c r="AD9524" s="11" t="s">
        <v>16333</v>
      </c>
      <c r="AE9524" s="10" t="s">
        <v>10972</v>
      </c>
      <c r="AF9524" s="10" t="s">
        <v>726</v>
      </c>
    </row>
    <row r="9525" spans="30:32" x14ac:dyDescent="0.2">
      <c r="AD9525" s="11" t="s">
        <v>16334</v>
      </c>
      <c r="AE9525" s="10" t="s">
        <v>12535</v>
      </c>
      <c r="AF9525" s="10" t="s">
        <v>726</v>
      </c>
    </row>
    <row r="9526" spans="30:32" x14ac:dyDescent="0.2">
      <c r="AD9526" s="11" t="s">
        <v>16335</v>
      </c>
      <c r="AE9526" s="10" t="s">
        <v>16336</v>
      </c>
      <c r="AF9526" s="10" t="s">
        <v>726</v>
      </c>
    </row>
    <row r="9527" spans="30:32" x14ac:dyDescent="0.2">
      <c r="AD9527" s="11" t="s">
        <v>16337</v>
      </c>
      <c r="AE9527" s="10" t="s">
        <v>5451</v>
      </c>
      <c r="AF9527" s="10" t="s">
        <v>726</v>
      </c>
    </row>
    <row r="9528" spans="30:32" x14ac:dyDescent="0.2">
      <c r="AD9528" s="11" t="s">
        <v>16338</v>
      </c>
      <c r="AE9528" s="10" t="s">
        <v>16339</v>
      </c>
      <c r="AF9528" s="10" t="s">
        <v>726</v>
      </c>
    </row>
    <row r="9529" spans="30:32" x14ac:dyDescent="0.2">
      <c r="AD9529" s="11" t="s">
        <v>16340</v>
      </c>
      <c r="AE9529" s="10" t="s">
        <v>16341</v>
      </c>
      <c r="AF9529" s="10" t="s">
        <v>726</v>
      </c>
    </row>
    <row r="9530" spans="30:32" x14ac:dyDescent="0.2">
      <c r="AD9530" s="11" t="s">
        <v>16342</v>
      </c>
      <c r="AE9530" s="10" t="s">
        <v>16343</v>
      </c>
      <c r="AF9530" s="10" t="s">
        <v>726</v>
      </c>
    </row>
    <row r="9531" spans="30:32" x14ac:dyDescent="0.2">
      <c r="AD9531" s="11" t="s">
        <v>16344</v>
      </c>
      <c r="AE9531" s="10" t="s">
        <v>16345</v>
      </c>
      <c r="AF9531" s="10" t="s">
        <v>726</v>
      </c>
    </row>
    <row r="9532" spans="30:32" x14ac:dyDescent="0.2">
      <c r="AD9532" s="11" t="s">
        <v>16346</v>
      </c>
      <c r="AE9532" s="10" t="s">
        <v>12552</v>
      </c>
      <c r="AF9532" s="10" t="s">
        <v>726</v>
      </c>
    </row>
    <row r="9533" spans="30:32" x14ac:dyDescent="0.2">
      <c r="AD9533" s="11" t="s">
        <v>16347</v>
      </c>
      <c r="AE9533" s="10" t="s">
        <v>16348</v>
      </c>
      <c r="AF9533" s="10" t="s">
        <v>726</v>
      </c>
    </row>
    <row r="9534" spans="30:32" x14ac:dyDescent="0.2">
      <c r="AD9534" s="11" t="s">
        <v>16349</v>
      </c>
      <c r="AE9534" s="10" t="s">
        <v>16350</v>
      </c>
      <c r="AF9534" s="10" t="s">
        <v>726</v>
      </c>
    </row>
    <row r="9535" spans="30:32" x14ac:dyDescent="0.2">
      <c r="AD9535" s="11" t="s">
        <v>16351</v>
      </c>
      <c r="AE9535" s="10" t="s">
        <v>16352</v>
      </c>
      <c r="AF9535" s="10" t="s">
        <v>726</v>
      </c>
    </row>
    <row r="9536" spans="30:32" x14ac:dyDescent="0.2">
      <c r="AD9536" s="11" t="s">
        <v>16353</v>
      </c>
      <c r="AE9536" s="10" t="s">
        <v>16354</v>
      </c>
      <c r="AF9536" s="10" t="s">
        <v>726</v>
      </c>
    </row>
    <row r="9537" spans="30:32" x14ac:dyDescent="0.2">
      <c r="AD9537" s="11" t="s">
        <v>16355</v>
      </c>
      <c r="AE9537" s="10" t="s">
        <v>7949</v>
      </c>
      <c r="AF9537" s="10" t="s">
        <v>726</v>
      </c>
    </row>
    <row r="9538" spans="30:32" x14ac:dyDescent="0.2">
      <c r="AD9538" s="11" t="s">
        <v>16356</v>
      </c>
      <c r="AE9538" s="10" t="s">
        <v>16357</v>
      </c>
      <c r="AF9538" s="10" t="s">
        <v>726</v>
      </c>
    </row>
    <row r="9539" spans="30:32" x14ac:dyDescent="0.2">
      <c r="AD9539" s="11" t="s">
        <v>16358</v>
      </c>
      <c r="AE9539" s="10" t="s">
        <v>16359</v>
      </c>
      <c r="AF9539" s="10" t="s">
        <v>726</v>
      </c>
    </row>
    <row r="9540" spans="30:32" x14ac:dyDescent="0.2">
      <c r="AD9540" s="11" t="s">
        <v>16360</v>
      </c>
      <c r="AE9540" s="10" t="s">
        <v>16361</v>
      </c>
      <c r="AF9540" s="10" t="s">
        <v>726</v>
      </c>
    </row>
    <row r="9541" spans="30:32" x14ac:dyDescent="0.2">
      <c r="AD9541" s="11" t="s">
        <v>16362</v>
      </c>
      <c r="AE9541" s="10" t="s">
        <v>16363</v>
      </c>
      <c r="AF9541" s="10" t="s">
        <v>726</v>
      </c>
    </row>
    <row r="9542" spans="30:32" x14ac:dyDescent="0.2">
      <c r="AD9542" s="11" t="s">
        <v>16364</v>
      </c>
      <c r="AE9542" s="10" t="s">
        <v>16365</v>
      </c>
      <c r="AF9542" s="10" t="s">
        <v>726</v>
      </c>
    </row>
    <row r="9543" spans="30:32" x14ac:dyDescent="0.2">
      <c r="AD9543" s="11" t="s">
        <v>16366</v>
      </c>
      <c r="AE9543" s="10" t="s">
        <v>16363</v>
      </c>
      <c r="AF9543" s="10" t="s">
        <v>726</v>
      </c>
    </row>
    <row r="9544" spans="30:32" x14ac:dyDescent="0.2">
      <c r="AD9544" s="11" t="s">
        <v>16367</v>
      </c>
      <c r="AE9544" s="10" t="s">
        <v>16365</v>
      </c>
      <c r="AF9544" s="10" t="s">
        <v>726</v>
      </c>
    </row>
    <row r="9545" spans="30:32" x14ac:dyDescent="0.2">
      <c r="AD9545" s="11" t="s">
        <v>16368</v>
      </c>
      <c r="AE9545" s="10" t="s">
        <v>16363</v>
      </c>
      <c r="AF9545" s="10" t="s">
        <v>726</v>
      </c>
    </row>
    <row r="9546" spans="30:32" x14ac:dyDescent="0.2">
      <c r="AD9546" s="11" t="s">
        <v>16369</v>
      </c>
      <c r="AE9546" s="10" t="s">
        <v>16370</v>
      </c>
      <c r="AF9546" s="10" t="s">
        <v>726</v>
      </c>
    </row>
    <row r="9547" spans="30:32" x14ac:dyDescent="0.2">
      <c r="AD9547" s="11" t="s">
        <v>16371</v>
      </c>
      <c r="AE9547" s="10" t="s">
        <v>16370</v>
      </c>
      <c r="AF9547" s="10" t="s">
        <v>726</v>
      </c>
    </row>
    <row r="9548" spans="30:32" x14ac:dyDescent="0.2">
      <c r="AD9548" s="11" t="s">
        <v>16372</v>
      </c>
      <c r="AE9548" s="10" t="s">
        <v>4280</v>
      </c>
      <c r="AF9548" s="10" t="s">
        <v>726</v>
      </c>
    </row>
    <row r="9549" spans="30:32" x14ac:dyDescent="0.2">
      <c r="AD9549" s="11" t="s">
        <v>16373</v>
      </c>
      <c r="AE9549" s="10" t="s">
        <v>16374</v>
      </c>
      <c r="AF9549" s="10" t="s">
        <v>726</v>
      </c>
    </row>
    <row r="9550" spans="30:32" x14ac:dyDescent="0.2">
      <c r="AD9550" s="11" t="s">
        <v>16375</v>
      </c>
      <c r="AE9550" s="10" t="s">
        <v>1510</v>
      </c>
      <c r="AF9550" s="10" t="s">
        <v>726</v>
      </c>
    </row>
    <row r="9551" spans="30:32" x14ac:dyDescent="0.2">
      <c r="AD9551" s="11" t="s">
        <v>16376</v>
      </c>
      <c r="AE9551" s="10" t="s">
        <v>16377</v>
      </c>
      <c r="AF9551" s="10" t="s">
        <v>726</v>
      </c>
    </row>
    <row r="9552" spans="30:32" x14ac:dyDescent="0.2">
      <c r="AD9552" s="11" t="s">
        <v>16378</v>
      </c>
      <c r="AE9552" s="10" t="s">
        <v>16379</v>
      </c>
      <c r="AF9552" s="10" t="s">
        <v>726</v>
      </c>
    </row>
    <row r="9553" spans="30:32" x14ac:dyDescent="0.2">
      <c r="AD9553" s="11" t="s">
        <v>16380</v>
      </c>
      <c r="AE9553" s="10" t="s">
        <v>16379</v>
      </c>
      <c r="AF9553" s="10" t="s">
        <v>726</v>
      </c>
    </row>
    <row r="9554" spans="30:32" x14ac:dyDescent="0.2">
      <c r="AD9554" s="11" t="s">
        <v>16381</v>
      </c>
      <c r="AE9554" s="10" t="s">
        <v>16379</v>
      </c>
      <c r="AF9554" s="10" t="s">
        <v>726</v>
      </c>
    </row>
    <row r="9555" spans="30:32" x14ac:dyDescent="0.2">
      <c r="AD9555" s="11" t="s">
        <v>16382</v>
      </c>
      <c r="AE9555" s="10" t="s">
        <v>16383</v>
      </c>
      <c r="AF9555" s="10" t="s">
        <v>726</v>
      </c>
    </row>
    <row r="9556" spans="30:32" x14ac:dyDescent="0.2">
      <c r="AD9556" s="11" t="s">
        <v>16384</v>
      </c>
      <c r="AE9556" s="10" t="s">
        <v>8813</v>
      </c>
      <c r="AF9556" s="10" t="s">
        <v>726</v>
      </c>
    </row>
    <row r="9557" spans="30:32" x14ac:dyDescent="0.2">
      <c r="AD9557" s="11" t="s">
        <v>16385</v>
      </c>
      <c r="AE9557" s="10" t="s">
        <v>16386</v>
      </c>
      <c r="AF9557" s="10" t="s">
        <v>726</v>
      </c>
    </row>
    <row r="9558" spans="30:32" x14ac:dyDescent="0.2">
      <c r="AD9558" s="11" t="s">
        <v>16387</v>
      </c>
      <c r="AE9558" s="10" t="s">
        <v>16388</v>
      </c>
      <c r="AF9558" s="10" t="s">
        <v>726</v>
      </c>
    </row>
    <row r="9559" spans="30:32" x14ac:dyDescent="0.2">
      <c r="AD9559" s="11" t="s">
        <v>16389</v>
      </c>
      <c r="AE9559" s="10" t="s">
        <v>16390</v>
      </c>
      <c r="AF9559" s="10" t="s">
        <v>726</v>
      </c>
    </row>
    <row r="9560" spans="30:32" x14ac:dyDescent="0.2">
      <c r="AD9560" s="11" t="s">
        <v>16391</v>
      </c>
      <c r="AE9560" s="10" t="s">
        <v>16392</v>
      </c>
      <c r="AF9560" s="10" t="s">
        <v>726</v>
      </c>
    </row>
    <row r="9561" spans="30:32" x14ac:dyDescent="0.2">
      <c r="AD9561" s="11" t="s">
        <v>16393</v>
      </c>
      <c r="AE9561" s="10" t="s">
        <v>15170</v>
      </c>
      <c r="AF9561" s="10" t="s">
        <v>726</v>
      </c>
    </row>
    <row r="9562" spans="30:32" x14ac:dyDescent="0.2">
      <c r="AD9562" s="11" t="s">
        <v>16394</v>
      </c>
      <c r="AE9562" s="10" t="s">
        <v>8015</v>
      </c>
      <c r="AF9562" s="10" t="s">
        <v>726</v>
      </c>
    </row>
    <row r="9563" spans="30:32" x14ac:dyDescent="0.2">
      <c r="AD9563" s="11" t="s">
        <v>16395</v>
      </c>
      <c r="AE9563" s="10" t="s">
        <v>16396</v>
      </c>
      <c r="AF9563" s="10" t="s">
        <v>726</v>
      </c>
    </row>
    <row r="9564" spans="30:32" x14ac:dyDescent="0.2">
      <c r="AD9564" s="11" t="s">
        <v>16397</v>
      </c>
      <c r="AE9564" s="10" t="s">
        <v>16398</v>
      </c>
      <c r="AF9564" s="10" t="s">
        <v>726</v>
      </c>
    </row>
    <row r="9565" spans="30:32" x14ac:dyDescent="0.2">
      <c r="AD9565" s="11" t="s">
        <v>16399</v>
      </c>
      <c r="AE9565" s="10" t="s">
        <v>16400</v>
      </c>
      <c r="AF9565" s="10" t="s">
        <v>726</v>
      </c>
    </row>
    <row r="9566" spans="30:32" x14ac:dyDescent="0.2">
      <c r="AD9566" s="11" t="s">
        <v>16401</v>
      </c>
      <c r="AE9566" s="10" t="s">
        <v>16400</v>
      </c>
      <c r="AF9566" s="10" t="s">
        <v>726</v>
      </c>
    </row>
    <row r="9567" spans="30:32" x14ac:dyDescent="0.2">
      <c r="AD9567" s="11" t="s">
        <v>16402</v>
      </c>
      <c r="AE9567" s="10" t="s">
        <v>1187</v>
      </c>
      <c r="AF9567" s="10" t="s">
        <v>726</v>
      </c>
    </row>
    <row r="9568" spans="30:32" x14ac:dyDescent="0.2">
      <c r="AD9568" s="11" t="s">
        <v>16403</v>
      </c>
      <c r="AE9568" s="10" t="s">
        <v>16404</v>
      </c>
      <c r="AF9568" s="10" t="s">
        <v>726</v>
      </c>
    </row>
    <row r="9569" spans="30:32" x14ac:dyDescent="0.2">
      <c r="AD9569" s="11" t="s">
        <v>16405</v>
      </c>
      <c r="AE9569" s="10" t="s">
        <v>5494</v>
      </c>
      <c r="AF9569" s="10" t="s">
        <v>726</v>
      </c>
    </row>
    <row r="9570" spans="30:32" x14ac:dyDescent="0.2">
      <c r="AD9570" s="11" t="s">
        <v>16406</v>
      </c>
      <c r="AE9570" s="10" t="s">
        <v>13893</v>
      </c>
      <c r="AF9570" s="10" t="s">
        <v>726</v>
      </c>
    </row>
    <row r="9571" spans="30:32" x14ac:dyDescent="0.2">
      <c r="AD9571" s="11" t="s">
        <v>16407</v>
      </c>
      <c r="AE9571" s="10" t="s">
        <v>1553</v>
      </c>
      <c r="AF9571" s="10" t="s">
        <v>726</v>
      </c>
    </row>
    <row r="9572" spans="30:32" x14ac:dyDescent="0.2">
      <c r="AD9572" s="11" t="s">
        <v>16408</v>
      </c>
      <c r="AE9572" s="10" t="s">
        <v>16409</v>
      </c>
      <c r="AF9572" s="10" t="s">
        <v>726</v>
      </c>
    </row>
    <row r="9573" spans="30:32" x14ac:dyDescent="0.2">
      <c r="AD9573" s="11" t="s">
        <v>16410</v>
      </c>
      <c r="AE9573" s="10" t="s">
        <v>13355</v>
      </c>
      <c r="AF9573" s="10" t="s">
        <v>726</v>
      </c>
    </row>
    <row r="9574" spans="30:32" x14ac:dyDescent="0.2">
      <c r="AD9574" s="11" t="s">
        <v>16411</v>
      </c>
      <c r="AE9574" s="10" t="s">
        <v>11115</v>
      </c>
      <c r="AF9574" s="10" t="s">
        <v>726</v>
      </c>
    </row>
    <row r="9575" spans="30:32" x14ac:dyDescent="0.2">
      <c r="AD9575" s="11" t="s">
        <v>16412</v>
      </c>
      <c r="AE9575" s="10" t="s">
        <v>2678</v>
      </c>
      <c r="AF9575" s="10" t="s">
        <v>726</v>
      </c>
    </row>
    <row r="9576" spans="30:32" x14ac:dyDescent="0.2">
      <c r="AD9576" s="11" t="s">
        <v>16413</v>
      </c>
      <c r="AE9576" s="10" t="s">
        <v>16414</v>
      </c>
      <c r="AF9576" s="10" t="s">
        <v>726</v>
      </c>
    </row>
    <row r="9577" spans="30:32" x14ac:dyDescent="0.2">
      <c r="AD9577" s="11" t="s">
        <v>16415</v>
      </c>
      <c r="AE9577" s="10" t="s">
        <v>9603</v>
      </c>
      <c r="AF9577" s="10" t="s">
        <v>726</v>
      </c>
    </row>
    <row r="9578" spans="30:32" x14ac:dyDescent="0.2">
      <c r="AD9578" s="11" t="s">
        <v>16416</v>
      </c>
      <c r="AE9578" s="10" t="s">
        <v>5501</v>
      </c>
      <c r="AF9578" s="10" t="s">
        <v>726</v>
      </c>
    </row>
    <row r="9579" spans="30:32" x14ac:dyDescent="0.2">
      <c r="AD9579" s="11" t="s">
        <v>16417</v>
      </c>
      <c r="AE9579" s="10" t="s">
        <v>16418</v>
      </c>
      <c r="AF9579" s="10" t="s">
        <v>726</v>
      </c>
    </row>
    <row r="9580" spans="30:32" x14ac:dyDescent="0.2">
      <c r="AD9580" s="11" t="s">
        <v>16419</v>
      </c>
      <c r="AE9580" s="10" t="s">
        <v>16420</v>
      </c>
      <c r="AF9580" s="10" t="s">
        <v>726</v>
      </c>
    </row>
    <row r="9581" spans="30:32" x14ac:dyDescent="0.2">
      <c r="AD9581" s="11" t="s">
        <v>16421</v>
      </c>
      <c r="AE9581" s="10" t="s">
        <v>16422</v>
      </c>
      <c r="AF9581" s="10" t="s">
        <v>726</v>
      </c>
    </row>
    <row r="9582" spans="30:32" x14ac:dyDescent="0.2">
      <c r="AD9582" s="11" t="s">
        <v>16423</v>
      </c>
      <c r="AE9582" s="10" t="s">
        <v>16424</v>
      </c>
      <c r="AF9582" s="10" t="s">
        <v>726</v>
      </c>
    </row>
    <row r="9583" spans="30:32" x14ac:dyDescent="0.2">
      <c r="AD9583" s="11" t="s">
        <v>16425</v>
      </c>
      <c r="AE9583" s="10" t="s">
        <v>16426</v>
      </c>
      <c r="AF9583" s="10" t="s">
        <v>726</v>
      </c>
    </row>
    <row r="9584" spans="30:32" x14ac:dyDescent="0.2">
      <c r="AD9584" s="11" t="s">
        <v>16427</v>
      </c>
      <c r="AE9584" s="10" t="s">
        <v>6221</v>
      </c>
      <c r="AF9584" s="10" t="s">
        <v>726</v>
      </c>
    </row>
    <row r="9585" spans="30:32" x14ac:dyDescent="0.2">
      <c r="AD9585" s="11" t="s">
        <v>16428</v>
      </c>
      <c r="AE9585" s="10" t="s">
        <v>16429</v>
      </c>
      <c r="AF9585" s="10" t="s">
        <v>726</v>
      </c>
    </row>
    <row r="9586" spans="30:32" x14ac:dyDescent="0.2">
      <c r="AD9586" s="11" t="s">
        <v>16430</v>
      </c>
      <c r="AE9586" s="10" t="s">
        <v>16431</v>
      </c>
      <c r="AF9586" s="10" t="s">
        <v>726</v>
      </c>
    </row>
    <row r="9587" spans="30:32" x14ac:dyDescent="0.2">
      <c r="AD9587" s="11" t="s">
        <v>16432</v>
      </c>
      <c r="AE9587" s="10" t="s">
        <v>16433</v>
      </c>
      <c r="AF9587" s="10" t="s">
        <v>726</v>
      </c>
    </row>
    <row r="9588" spans="30:32" x14ac:dyDescent="0.2">
      <c r="AD9588" s="11" t="s">
        <v>16434</v>
      </c>
      <c r="AE9588" s="10" t="s">
        <v>16435</v>
      </c>
      <c r="AF9588" s="10" t="s">
        <v>726</v>
      </c>
    </row>
    <row r="9589" spans="30:32" x14ac:dyDescent="0.2">
      <c r="AD9589" s="11" t="s">
        <v>16436</v>
      </c>
      <c r="AE9589" s="10" t="s">
        <v>16437</v>
      </c>
      <c r="AF9589" s="10" t="s">
        <v>726</v>
      </c>
    </row>
    <row r="9590" spans="30:32" x14ac:dyDescent="0.2">
      <c r="AD9590" s="11" t="s">
        <v>16438</v>
      </c>
      <c r="AE9590" s="10" t="s">
        <v>13912</v>
      </c>
      <c r="AF9590" s="10" t="s">
        <v>726</v>
      </c>
    </row>
    <row r="9591" spans="30:32" x14ac:dyDescent="0.2">
      <c r="AD9591" s="11" t="s">
        <v>16439</v>
      </c>
      <c r="AE9591" s="10" t="s">
        <v>13363</v>
      </c>
      <c r="AF9591" s="10" t="s">
        <v>726</v>
      </c>
    </row>
    <row r="9592" spans="30:32" x14ac:dyDescent="0.2">
      <c r="AD9592" s="11" t="s">
        <v>16440</v>
      </c>
      <c r="AE9592" s="10" t="s">
        <v>16441</v>
      </c>
      <c r="AF9592" s="10" t="s">
        <v>726</v>
      </c>
    </row>
    <row r="9593" spans="30:32" x14ac:dyDescent="0.2">
      <c r="AD9593" s="11" t="s">
        <v>16442</v>
      </c>
      <c r="AE9593" s="10" t="s">
        <v>16443</v>
      </c>
      <c r="AF9593" s="10" t="s">
        <v>726</v>
      </c>
    </row>
    <row r="9594" spans="30:32" x14ac:dyDescent="0.2">
      <c r="AD9594" s="11" t="s">
        <v>16444</v>
      </c>
      <c r="AE9594" s="10" t="s">
        <v>16445</v>
      </c>
      <c r="AF9594" s="10" t="s">
        <v>726</v>
      </c>
    </row>
    <row r="9595" spans="30:32" x14ac:dyDescent="0.2">
      <c r="AD9595" s="11" t="s">
        <v>16446</v>
      </c>
      <c r="AE9595" s="10" t="s">
        <v>16447</v>
      </c>
      <c r="AF9595" s="10" t="s">
        <v>726</v>
      </c>
    </row>
    <row r="9596" spans="30:32" x14ac:dyDescent="0.2">
      <c r="AD9596" s="11" t="s">
        <v>16448</v>
      </c>
      <c r="AE9596" s="10" t="s">
        <v>16449</v>
      </c>
      <c r="AF9596" s="10" t="s">
        <v>726</v>
      </c>
    </row>
    <row r="9597" spans="30:32" x14ac:dyDescent="0.2">
      <c r="AD9597" s="11" t="s">
        <v>16450</v>
      </c>
      <c r="AE9597" s="10" t="s">
        <v>16451</v>
      </c>
      <c r="AF9597" s="10" t="s">
        <v>726</v>
      </c>
    </row>
    <row r="9598" spans="30:32" x14ac:dyDescent="0.2">
      <c r="AD9598" s="11" t="s">
        <v>16452</v>
      </c>
      <c r="AE9598" s="10" t="s">
        <v>16453</v>
      </c>
      <c r="AF9598" s="10" t="s">
        <v>726</v>
      </c>
    </row>
    <row r="9599" spans="30:32" x14ac:dyDescent="0.2">
      <c r="AD9599" s="11" t="s">
        <v>16454</v>
      </c>
      <c r="AE9599" s="10" t="s">
        <v>11185</v>
      </c>
      <c r="AF9599" s="10" t="s">
        <v>726</v>
      </c>
    </row>
    <row r="9600" spans="30:32" x14ac:dyDescent="0.2">
      <c r="AD9600" s="11" t="s">
        <v>16455</v>
      </c>
      <c r="AE9600" s="10" t="s">
        <v>16456</v>
      </c>
      <c r="AF9600" s="10" t="s">
        <v>726</v>
      </c>
    </row>
    <row r="9601" spans="30:32" x14ac:dyDescent="0.2">
      <c r="AD9601" s="11" t="s">
        <v>16457</v>
      </c>
      <c r="AE9601" s="10" t="s">
        <v>16458</v>
      </c>
      <c r="AF9601" s="10" t="s">
        <v>726</v>
      </c>
    </row>
    <row r="9602" spans="30:32" x14ac:dyDescent="0.2">
      <c r="AD9602" s="11" t="s">
        <v>16459</v>
      </c>
      <c r="AE9602" s="10" t="s">
        <v>1577</v>
      </c>
      <c r="AF9602" s="10" t="s">
        <v>726</v>
      </c>
    </row>
    <row r="9603" spans="30:32" x14ac:dyDescent="0.2">
      <c r="AD9603" s="11" t="s">
        <v>16460</v>
      </c>
      <c r="AE9603" s="10" t="s">
        <v>16461</v>
      </c>
      <c r="AF9603" s="10" t="s">
        <v>726</v>
      </c>
    </row>
    <row r="9604" spans="30:32" x14ac:dyDescent="0.2">
      <c r="AD9604" s="11" t="s">
        <v>16462</v>
      </c>
      <c r="AE9604" s="10" t="s">
        <v>16463</v>
      </c>
      <c r="AF9604" s="10" t="s">
        <v>726</v>
      </c>
    </row>
    <row r="9605" spans="30:32" x14ac:dyDescent="0.2">
      <c r="AD9605" s="11" t="s">
        <v>16464</v>
      </c>
      <c r="AE9605" s="10" t="s">
        <v>8852</v>
      </c>
      <c r="AF9605" s="10" t="s">
        <v>726</v>
      </c>
    </row>
    <row r="9606" spans="30:32" x14ac:dyDescent="0.2">
      <c r="AD9606" s="11" t="s">
        <v>16465</v>
      </c>
      <c r="AE9606" s="10" t="s">
        <v>16466</v>
      </c>
      <c r="AF9606" s="10" t="s">
        <v>726</v>
      </c>
    </row>
    <row r="9607" spans="30:32" x14ac:dyDescent="0.2">
      <c r="AD9607" s="11" t="s">
        <v>16467</v>
      </c>
      <c r="AE9607" s="10" t="s">
        <v>16468</v>
      </c>
      <c r="AF9607" s="10" t="s">
        <v>726</v>
      </c>
    </row>
    <row r="9608" spans="30:32" x14ac:dyDescent="0.2">
      <c r="AD9608" s="11" t="s">
        <v>16469</v>
      </c>
      <c r="AE9608" s="10" t="s">
        <v>2725</v>
      </c>
      <c r="AF9608" s="10" t="s">
        <v>726</v>
      </c>
    </row>
    <row r="9609" spans="30:32" x14ac:dyDescent="0.2">
      <c r="AD9609" s="11" t="s">
        <v>16470</v>
      </c>
      <c r="AE9609" s="10" t="s">
        <v>16471</v>
      </c>
      <c r="AF9609" s="10" t="s">
        <v>726</v>
      </c>
    </row>
    <row r="9610" spans="30:32" x14ac:dyDescent="0.2">
      <c r="AD9610" s="11" t="s">
        <v>16472</v>
      </c>
      <c r="AE9610" s="10" t="s">
        <v>16473</v>
      </c>
      <c r="AF9610" s="10" t="s">
        <v>726</v>
      </c>
    </row>
    <row r="9611" spans="30:32" x14ac:dyDescent="0.2">
      <c r="AD9611" s="11" t="s">
        <v>16474</v>
      </c>
      <c r="AE9611" s="10" t="s">
        <v>16475</v>
      </c>
      <c r="AF9611" s="10" t="s">
        <v>726</v>
      </c>
    </row>
    <row r="9612" spans="30:32" x14ac:dyDescent="0.2">
      <c r="AD9612" s="11" t="s">
        <v>16476</v>
      </c>
      <c r="AE9612" s="10" t="s">
        <v>16477</v>
      </c>
      <c r="AF9612" s="10" t="s">
        <v>726</v>
      </c>
    </row>
    <row r="9613" spans="30:32" x14ac:dyDescent="0.2">
      <c r="AD9613" s="11" t="s">
        <v>16478</v>
      </c>
      <c r="AE9613" s="10" t="s">
        <v>5532</v>
      </c>
      <c r="AF9613" s="10" t="s">
        <v>726</v>
      </c>
    </row>
    <row r="9614" spans="30:32" x14ac:dyDescent="0.2">
      <c r="AD9614" s="11" t="s">
        <v>16479</v>
      </c>
      <c r="AE9614" s="10" t="s">
        <v>5532</v>
      </c>
      <c r="AF9614" s="10" t="s">
        <v>726</v>
      </c>
    </row>
    <row r="9615" spans="30:32" x14ac:dyDescent="0.2">
      <c r="AD9615" s="11" t="s">
        <v>16480</v>
      </c>
      <c r="AE9615" s="10" t="s">
        <v>4372</v>
      </c>
      <c r="AF9615" s="10" t="s">
        <v>726</v>
      </c>
    </row>
    <row r="9616" spans="30:32" x14ac:dyDescent="0.2">
      <c r="AD9616" s="11" t="s">
        <v>16481</v>
      </c>
      <c r="AE9616" s="10" t="s">
        <v>16482</v>
      </c>
      <c r="AF9616" s="10" t="s">
        <v>726</v>
      </c>
    </row>
    <row r="9617" spans="30:32" x14ac:dyDescent="0.2">
      <c r="AD9617" s="11" t="s">
        <v>16483</v>
      </c>
      <c r="AE9617" s="10" t="s">
        <v>8348</v>
      </c>
      <c r="AF9617" s="10" t="s">
        <v>726</v>
      </c>
    </row>
    <row r="9618" spans="30:32" x14ac:dyDescent="0.2">
      <c r="AD9618" s="11" t="s">
        <v>16484</v>
      </c>
      <c r="AE9618" s="10" t="s">
        <v>16485</v>
      </c>
      <c r="AF9618" s="10" t="s">
        <v>726</v>
      </c>
    </row>
    <row r="9619" spans="30:32" x14ac:dyDescent="0.2">
      <c r="AD9619" s="11" t="s">
        <v>16486</v>
      </c>
      <c r="AE9619" s="10" t="s">
        <v>16487</v>
      </c>
      <c r="AF9619" s="10" t="s">
        <v>726</v>
      </c>
    </row>
    <row r="9620" spans="30:32" x14ac:dyDescent="0.2">
      <c r="AD9620" s="11" t="s">
        <v>16488</v>
      </c>
      <c r="AE9620" s="10" t="s">
        <v>16489</v>
      </c>
      <c r="AF9620" s="10" t="s">
        <v>726</v>
      </c>
    </row>
    <row r="9621" spans="30:32" x14ac:dyDescent="0.2">
      <c r="AD9621" s="11" t="s">
        <v>16490</v>
      </c>
      <c r="AE9621" s="10" t="s">
        <v>16491</v>
      </c>
      <c r="AF9621" s="10" t="s">
        <v>726</v>
      </c>
    </row>
    <row r="9622" spans="30:32" x14ac:dyDescent="0.2">
      <c r="AD9622" s="11" t="s">
        <v>16492</v>
      </c>
      <c r="AE9622" s="10" t="s">
        <v>16493</v>
      </c>
      <c r="AF9622" s="10" t="s">
        <v>726</v>
      </c>
    </row>
    <row r="9623" spans="30:32" x14ac:dyDescent="0.2">
      <c r="AD9623" s="11" t="s">
        <v>16494</v>
      </c>
      <c r="AE9623" s="10" t="s">
        <v>16495</v>
      </c>
      <c r="AF9623" s="10" t="s">
        <v>726</v>
      </c>
    </row>
    <row r="9624" spans="30:32" x14ac:dyDescent="0.2">
      <c r="AD9624" s="11" t="s">
        <v>16496</v>
      </c>
      <c r="AE9624" s="10" t="s">
        <v>2752</v>
      </c>
      <c r="AF9624" s="10" t="s">
        <v>726</v>
      </c>
    </row>
    <row r="9625" spans="30:32" x14ac:dyDescent="0.2">
      <c r="AD9625" s="11" t="s">
        <v>16497</v>
      </c>
      <c r="AE9625" s="10" t="s">
        <v>16498</v>
      </c>
      <c r="AF9625" s="10" t="s">
        <v>726</v>
      </c>
    </row>
    <row r="9626" spans="30:32" x14ac:dyDescent="0.2">
      <c r="AD9626" s="11" t="s">
        <v>16499</v>
      </c>
      <c r="AE9626" s="10" t="s">
        <v>1127</v>
      </c>
      <c r="AF9626" s="10" t="s">
        <v>726</v>
      </c>
    </row>
    <row r="9627" spans="30:32" x14ac:dyDescent="0.2">
      <c r="AD9627" s="11" t="s">
        <v>16500</v>
      </c>
      <c r="AE9627" s="10" t="s">
        <v>9646</v>
      </c>
      <c r="AF9627" s="10" t="s">
        <v>726</v>
      </c>
    </row>
    <row r="9628" spans="30:32" x14ac:dyDescent="0.2">
      <c r="AD9628" s="11" t="s">
        <v>16501</v>
      </c>
      <c r="AE9628" s="10" t="s">
        <v>12795</v>
      </c>
      <c r="AF9628" s="10" t="s">
        <v>726</v>
      </c>
    </row>
    <row r="9629" spans="30:32" x14ac:dyDescent="0.2">
      <c r="AD9629" s="11" t="s">
        <v>16502</v>
      </c>
      <c r="AE9629" s="10" t="s">
        <v>3280</v>
      </c>
      <c r="AF9629" s="10" t="s">
        <v>726</v>
      </c>
    </row>
    <row r="9630" spans="30:32" x14ac:dyDescent="0.2">
      <c r="AD9630" s="11" t="s">
        <v>16503</v>
      </c>
      <c r="AE9630" s="10" t="s">
        <v>16504</v>
      </c>
      <c r="AF9630" s="10" t="s">
        <v>726</v>
      </c>
    </row>
    <row r="9631" spans="30:32" x14ac:dyDescent="0.2">
      <c r="AD9631" s="11" t="s">
        <v>16505</v>
      </c>
      <c r="AE9631" s="10" t="s">
        <v>4422</v>
      </c>
      <c r="AF9631" s="10" t="s">
        <v>726</v>
      </c>
    </row>
    <row r="9632" spans="30:32" x14ac:dyDescent="0.2">
      <c r="AD9632" s="11" t="s">
        <v>16506</v>
      </c>
      <c r="AE9632" s="10" t="s">
        <v>16507</v>
      </c>
      <c r="AF9632" s="10" t="s">
        <v>726</v>
      </c>
    </row>
    <row r="9633" spans="30:32" x14ac:dyDescent="0.2">
      <c r="AD9633" s="11" t="s">
        <v>16508</v>
      </c>
      <c r="AE9633" s="10" t="s">
        <v>16509</v>
      </c>
      <c r="AF9633" s="10" t="s">
        <v>726</v>
      </c>
    </row>
    <row r="9634" spans="30:32" x14ac:dyDescent="0.2">
      <c r="AD9634" s="11" t="s">
        <v>16510</v>
      </c>
      <c r="AE9634" s="10" t="s">
        <v>16511</v>
      </c>
      <c r="AF9634" s="10" t="s">
        <v>726</v>
      </c>
    </row>
    <row r="9635" spans="30:32" x14ac:dyDescent="0.2">
      <c r="AD9635" s="11" t="s">
        <v>16512</v>
      </c>
      <c r="AE9635" s="10" t="s">
        <v>16513</v>
      </c>
      <c r="AF9635" s="10" t="s">
        <v>726</v>
      </c>
    </row>
    <row r="9636" spans="30:32" x14ac:dyDescent="0.2">
      <c r="AD9636" s="11" t="s">
        <v>16514</v>
      </c>
      <c r="AE9636" s="10" t="s">
        <v>16515</v>
      </c>
      <c r="AF9636" s="10" t="s">
        <v>726</v>
      </c>
    </row>
    <row r="9637" spans="30:32" x14ac:dyDescent="0.2">
      <c r="AD9637" s="11" t="s">
        <v>16516</v>
      </c>
      <c r="AE9637" s="10" t="s">
        <v>16517</v>
      </c>
      <c r="AF9637" s="10" t="s">
        <v>726</v>
      </c>
    </row>
    <row r="9638" spans="30:32" x14ac:dyDescent="0.2">
      <c r="AD9638" s="11" t="s">
        <v>16518</v>
      </c>
      <c r="AE9638" s="10" t="s">
        <v>16519</v>
      </c>
      <c r="AF9638" s="10" t="s">
        <v>726</v>
      </c>
    </row>
    <row r="9639" spans="30:32" x14ac:dyDescent="0.2">
      <c r="AD9639" s="11" t="s">
        <v>16520</v>
      </c>
      <c r="AE9639" s="10" t="s">
        <v>16521</v>
      </c>
      <c r="AF9639" s="10" t="s">
        <v>726</v>
      </c>
    </row>
    <row r="9640" spans="30:32" x14ac:dyDescent="0.2">
      <c r="AD9640" s="11" t="s">
        <v>16522</v>
      </c>
      <c r="AE9640" s="10" t="s">
        <v>16523</v>
      </c>
      <c r="AF9640" s="10" t="s">
        <v>726</v>
      </c>
    </row>
    <row r="9641" spans="30:32" x14ac:dyDescent="0.2">
      <c r="AD9641" s="11" t="s">
        <v>16524</v>
      </c>
      <c r="AE9641" s="10" t="s">
        <v>3820</v>
      </c>
      <c r="AF9641" s="10" t="s">
        <v>726</v>
      </c>
    </row>
    <row r="9642" spans="30:32" x14ac:dyDescent="0.2">
      <c r="AD9642" s="11" t="s">
        <v>16525</v>
      </c>
      <c r="AE9642" s="10" t="s">
        <v>16526</v>
      </c>
      <c r="AF9642" s="10" t="s">
        <v>726</v>
      </c>
    </row>
    <row r="9643" spans="30:32" x14ac:dyDescent="0.2">
      <c r="AD9643" s="11" t="s">
        <v>16527</v>
      </c>
      <c r="AE9643" s="10" t="s">
        <v>16528</v>
      </c>
      <c r="AF9643" s="10" t="s">
        <v>726</v>
      </c>
    </row>
    <row r="9644" spans="30:32" x14ac:dyDescent="0.2">
      <c r="AD9644" s="11" t="s">
        <v>16529</v>
      </c>
      <c r="AE9644" s="10" t="s">
        <v>12850</v>
      </c>
      <c r="AF9644" s="10" t="s">
        <v>726</v>
      </c>
    </row>
    <row r="9645" spans="30:32" x14ac:dyDescent="0.2">
      <c r="AD9645" s="11" t="s">
        <v>16530</v>
      </c>
      <c r="AE9645" s="10" t="s">
        <v>3828</v>
      </c>
      <c r="AF9645" s="10" t="s">
        <v>726</v>
      </c>
    </row>
    <row r="9646" spans="30:32" x14ac:dyDescent="0.2">
      <c r="AD9646" s="11" t="s">
        <v>16531</v>
      </c>
      <c r="AE9646" s="10" t="s">
        <v>1890</v>
      </c>
      <c r="AF9646" s="10" t="s">
        <v>726</v>
      </c>
    </row>
    <row r="9647" spans="30:32" x14ac:dyDescent="0.2">
      <c r="AD9647" s="11" t="s">
        <v>16532</v>
      </c>
      <c r="AE9647" s="10" t="s">
        <v>12865</v>
      </c>
      <c r="AF9647" s="10" t="s">
        <v>726</v>
      </c>
    </row>
    <row r="9648" spans="30:32" x14ac:dyDescent="0.2">
      <c r="AD9648" s="11" t="s">
        <v>16533</v>
      </c>
      <c r="AE9648" s="10" t="s">
        <v>3834</v>
      </c>
      <c r="AF9648" s="10" t="s">
        <v>726</v>
      </c>
    </row>
    <row r="9649" spans="30:32" x14ac:dyDescent="0.2">
      <c r="AD9649" s="11" t="s">
        <v>16534</v>
      </c>
      <c r="AE9649" s="10" t="s">
        <v>16535</v>
      </c>
      <c r="AF9649" s="10" t="s">
        <v>726</v>
      </c>
    </row>
    <row r="9650" spans="30:32" x14ac:dyDescent="0.2">
      <c r="AD9650" s="11" t="s">
        <v>16536</v>
      </c>
      <c r="AE9650" s="10" t="s">
        <v>13945</v>
      </c>
      <c r="AF9650" s="10" t="s">
        <v>726</v>
      </c>
    </row>
    <row r="9651" spans="30:32" x14ac:dyDescent="0.2">
      <c r="AD9651" s="11" t="s">
        <v>16537</v>
      </c>
      <c r="AE9651" s="10" t="s">
        <v>16538</v>
      </c>
      <c r="AF9651" s="10" t="s">
        <v>726</v>
      </c>
    </row>
    <row r="9652" spans="30:32" x14ac:dyDescent="0.2">
      <c r="AD9652" s="11" t="s">
        <v>16539</v>
      </c>
      <c r="AE9652" s="10" t="s">
        <v>8250</v>
      </c>
      <c r="AF9652" s="10" t="s">
        <v>726</v>
      </c>
    </row>
    <row r="9653" spans="30:32" x14ac:dyDescent="0.2">
      <c r="AD9653" s="11" t="s">
        <v>16540</v>
      </c>
      <c r="AE9653" s="10" t="s">
        <v>16541</v>
      </c>
      <c r="AF9653" s="10" t="s">
        <v>726</v>
      </c>
    </row>
    <row r="9654" spans="30:32" x14ac:dyDescent="0.2">
      <c r="AD9654" s="11" t="s">
        <v>16542</v>
      </c>
      <c r="AE9654" s="10" t="s">
        <v>9748</v>
      </c>
      <c r="AF9654" s="10" t="s">
        <v>609</v>
      </c>
    </row>
    <row r="9655" spans="30:32" x14ac:dyDescent="0.2">
      <c r="AD9655" s="11" t="s">
        <v>16543</v>
      </c>
      <c r="AE9655" s="10" t="s">
        <v>2869</v>
      </c>
      <c r="AF9655" s="10" t="s">
        <v>609</v>
      </c>
    </row>
    <row r="9656" spans="30:32" x14ac:dyDescent="0.2">
      <c r="AD9656" s="11" t="s">
        <v>16544</v>
      </c>
      <c r="AE9656" s="10" t="s">
        <v>7026</v>
      </c>
      <c r="AF9656" s="10" t="s">
        <v>609</v>
      </c>
    </row>
    <row r="9657" spans="30:32" x14ac:dyDescent="0.2">
      <c r="AD9657" s="11" t="s">
        <v>16545</v>
      </c>
      <c r="AE9657" s="10" t="s">
        <v>16546</v>
      </c>
      <c r="AF9657" s="10" t="s">
        <v>609</v>
      </c>
    </row>
    <row r="9658" spans="30:32" x14ac:dyDescent="0.2">
      <c r="AD9658" s="11" t="s">
        <v>16547</v>
      </c>
      <c r="AE9658" s="10" t="s">
        <v>2014</v>
      </c>
      <c r="AF9658" s="10" t="s">
        <v>609</v>
      </c>
    </row>
    <row r="9659" spans="30:32" x14ac:dyDescent="0.2">
      <c r="AD9659" s="11" t="s">
        <v>16548</v>
      </c>
      <c r="AE9659" s="10" t="s">
        <v>16549</v>
      </c>
      <c r="AF9659" s="10" t="s">
        <v>609</v>
      </c>
    </row>
    <row r="9660" spans="30:32" x14ac:dyDescent="0.2">
      <c r="AD9660" s="11" t="s">
        <v>16550</v>
      </c>
      <c r="AE9660" s="10" t="s">
        <v>16551</v>
      </c>
      <c r="AF9660" s="10" t="s">
        <v>609</v>
      </c>
    </row>
    <row r="9661" spans="30:32" x14ac:dyDescent="0.2">
      <c r="AD9661" s="11" t="s">
        <v>16552</v>
      </c>
      <c r="AE9661" s="10" t="s">
        <v>1326</v>
      </c>
      <c r="AF9661" s="10" t="s">
        <v>609</v>
      </c>
    </row>
    <row r="9662" spans="30:32" x14ac:dyDescent="0.2">
      <c r="AD9662" s="11" t="s">
        <v>16553</v>
      </c>
      <c r="AE9662" s="10" t="s">
        <v>16554</v>
      </c>
      <c r="AF9662" s="10" t="s">
        <v>609</v>
      </c>
    </row>
    <row r="9663" spans="30:32" x14ac:dyDescent="0.2">
      <c r="AD9663" s="11" t="s">
        <v>16555</v>
      </c>
      <c r="AE9663" s="10" t="s">
        <v>16556</v>
      </c>
      <c r="AF9663" s="10" t="s">
        <v>609</v>
      </c>
    </row>
    <row r="9664" spans="30:32" x14ac:dyDescent="0.2">
      <c r="AD9664" s="11" t="s">
        <v>16557</v>
      </c>
      <c r="AE9664" s="10" t="s">
        <v>15356</v>
      </c>
      <c r="AF9664" s="10" t="s">
        <v>609</v>
      </c>
    </row>
    <row r="9665" spans="30:32" x14ac:dyDescent="0.2">
      <c r="AD9665" s="11" t="s">
        <v>16558</v>
      </c>
      <c r="AE9665" s="10" t="s">
        <v>16559</v>
      </c>
      <c r="AF9665" s="10" t="s">
        <v>609</v>
      </c>
    </row>
    <row r="9666" spans="30:32" x14ac:dyDescent="0.2">
      <c r="AD9666" s="11" t="s">
        <v>16560</v>
      </c>
      <c r="AE9666" s="10" t="s">
        <v>16561</v>
      </c>
      <c r="AF9666" s="10" t="s">
        <v>609</v>
      </c>
    </row>
    <row r="9667" spans="30:32" x14ac:dyDescent="0.2">
      <c r="AD9667" s="11" t="s">
        <v>16562</v>
      </c>
      <c r="AE9667" s="10" t="s">
        <v>16563</v>
      </c>
      <c r="AF9667" s="10" t="s">
        <v>609</v>
      </c>
    </row>
    <row r="9668" spans="30:32" x14ac:dyDescent="0.2">
      <c r="AD9668" s="11" t="s">
        <v>16564</v>
      </c>
      <c r="AE9668" s="10" t="s">
        <v>16565</v>
      </c>
      <c r="AF9668" s="10" t="s">
        <v>609</v>
      </c>
    </row>
    <row r="9669" spans="30:32" x14ac:dyDescent="0.2">
      <c r="AD9669" s="11" t="s">
        <v>16566</v>
      </c>
      <c r="AE9669" s="10" t="s">
        <v>16567</v>
      </c>
      <c r="AF9669" s="10" t="s">
        <v>609</v>
      </c>
    </row>
    <row r="9670" spans="30:32" x14ac:dyDescent="0.2">
      <c r="AD9670" s="11" t="s">
        <v>16568</v>
      </c>
      <c r="AE9670" s="10" t="s">
        <v>5031</v>
      </c>
      <c r="AF9670" s="10" t="s">
        <v>609</v>
      </c>
    </row>
    <row r="9671" spans="30:32" x14ac:dyDescent="0.2">
      <c r="AD9671" s="11" t="s">
        <v>16569</v>
      </c>
      <c r="AE9671" s="10" t="s">
        <v>16570</v>
      </c>
      <c r="AF9671" s="10" t="s">
        <v>609</v>
      </c>
    </row>
    <row r="9672" spans="30:32" x14ac:dyDescent="0.2">
      <c r="AD9672" s="11" t="s">
        <v>16571</v>
      </c>
      <c r="AE9672" s="10" t="s">
        <v>16572</v>
      </c>
      <c r="AF9672" s="10" t="s">
        <v>609</v>
      </c>
    </row>
    <row r="9673" spans="30:32" x14ac:dyDescent="0.2">
      <c r="AD9673" s="11" t="s">
        <v>16573</v>
      </c>
      <c r="AE9673" s="10" t="s">
        <v>16574</v>
      </c>
      <c r="AF9673" s="10" t="s">
        <v>609</v>
      </c>
    </row>
    <row r="9674" spans="30:32" x14ac:dyDescent="0.2">
      <c r="AD9674" s="11" t="s">
        <v>16575</v>
      </c>
      <c r="AE9674" s="10" t="s">
        <v>16576</v>
      </c>
      <c r="AF9674" s="10" t="s">
        <v>609</v>
      </c>
    </row>
    <row r="9675" spans="30:32" x14ac:dyDescent="0.2">
      <c r="AD9675" s="11" t="s">
        <v>16577</v>
      </c>
      <c r="AE9675" s="10" t="s">
        <v>16578</v>
      </c>
      <c r="AF9675" s="10" t="s">
        <v>609</v>
      </c>
    </row>
    <row r="9676" spans="30:32" x14ac:dyDescent="0.2">
      <c r="AD9676" s="11" t="s">
        <v>16579</v>
      </c>
      <c r="AE9676" s="10" t="s">
        <v>16578</v>
      </c>
      <c r="AF9676" s="10" t="s">
        <v>609</v>
      </c>
    </row>
    <row r="9677" spans="30:32" x14ac:dyDescent="0.2">
      <c r="AD9677" s="11" t="s">
        <v>16580</v>
      </c>
      <c r="AE9677" s="10" t="s">
        <v>16578</v>
      </c>
      <c r="AF9677" s="10" t="s">
        <v>609</v>
      </c>
    </row>
    <row r="9678" spans="30:32" x14ac:dyDescent="0.2">
      <c r="AD9678" s="11" t="s">
        <v>16581</v>
      </c>
      <c r="AE9678" s="10" t="s">
        <v>16578</v>
      </c>
      <c r="AF9678" s="10" t="s">
        <v>609</v>
      </c>
    </row>
    <row r="9679" spans="30:32" x14ac:dyDescent="0.2">
      <c r="AD9679" s="11" t="s">
        <v>16582</v>
      </c>
      <c r="AE9679" s="10" t="s">
        <v>16578</v>
      </c>
      <c r="AF9679" s="10" t="s">
        <v>609</v>
      </c>
    </row>
    <row r="9680" spans="30:32" x14ac:dyDescent="0.2">
      <c r="AD9680" s="11" t="s">
        <v>16583</v>
      </c>
      <c r="AE9680" s="10" t="s">
        <v>16578</v>
      </c>
      <c r="AF9680" s="10" t="s">
        <v>609</v>
      </c>
    </row>
    <row r="9681" spans="30:32" x14ac:dyDescent="0.2">
      <c r="AD9681" s="11" t="s">
        <v>16584</v>
      </c>
      <c r="AE9681" s="10" t="s">
        <v>16578</v>
      </c>
      <c r="AF9681" s="10" t="s">
        <v>609</v>
      </c>
    </row>
    <row r="9682" spans="30:32" x14ac:dyDescent="0.2">
      <c r="AD9682" s="11" t="s">
        <v>16585</v>
      </c>
      <c r="AE9682" s="10" t="s">
        <v>16578</v>
      </c>
      <c r="AF9682" s="10" t="s">
        <v>609</v>
      </c>
    </row>
    <row r="9683" spans="30:32" x14ac:dyDescent="0.2">
      <c r="AD9683" s="11" t="s">
        <v>16586</v>
      </c>
      <c r="AE9683" s="10" t="s">
        <v>16578</v>
      </c>
      <c r="AF9683" s="10" t="s">
        <v>609</v>
      </c>
    </row>
    <row r="9684" spans="30:32" x14ac:dyDescent="0.2">
      <c r="AD9684" s="11" t="s">
        <v>16587</v>
      </c>
      <c r="AE9684" s="10" t="s">
        <v>16578</v>
      </c>
      <c r="AF9684" s="10" t="s">
        <v>609</v>
      </c>
    </row>
    <row r="9685" spans="30:32" x14ac:dyDescent="0.2">
      <c r="AD9685" s="11" t="s">
        <v>16588</v>
      </c>
      <c r="AE9685" s="10" t="s">
        <v>16578</v>
      </c>
      <c r="AF9685" s="10" t="s">
        <v>609</v>
      </c>
    </row>
    <row r="9686" spans="30:32" x14ac:dyDescent="0.2">
      <c r="AD9686" s="11" t="s">
        <v>16589</v>
      </c>
      <c r="AE9686" s="10" t="s">
        <v>16578</v>
      </c>
      <c r="AF9686" s="10" t="s">
        <v>609</v>
      </c>
    </row>
    <row r="9687" spans="30:32" x14ac:dyDescent="0.2">
      <c r="AD9687" s="11" t="s">
        <v>16590</v>
      </c>
      <c r="AE9687" s="10" t="s">
        <v>16578</v>
      </c>
      <c r="AF9687" s="10" t="s">
        <v>609</v>
      </c>
    </row>
    <row r="9688" spans="30:32" x14ac:dyDescent="0.2">
      <c r="AD9688" s="11" t="s">
        <v>16591</v>
      </c>
      <c r="AE9688" s="10" t="s">
        <v>16578</v>
      </c>
      <c r="AF9688" s="10" t="s">
        <v>609</v>
      </c>
    </row>
    <row r="9689" spans="30:32" x14ac:dyDescent="0.2">
      <c r="AD9689" s="11" t="s">
        <v>16592</v>
      </c>
      <c r="AE9689" s="10" t="s">
        <v>16578</v>
      </c>
      <c r="AF9689" s="10" t="s">
        <v>609</v>
      </c>
    </row>
    <row r="9690" spans="30:32" x14ac:dyDescent="0.2">
      <c r="AD9690" s="11" t="s">
        <v>16593</v>
      </c>
      <c r="AE9690" s="10" t="s">
        <v>16578</v>
      </c>
      <c r="AF9690" s="10" t="s">
        <v>609</v>
      </c>
    </row>
    <row r="9691" spans="30:32" x14ac:dyDescent="0.2">
      <c r="AD9691" s="11" t="s">
        <v>16594</v>
      </c>
      <c r="AE9691" s="10" t="s">
        <v>16578</v>
      </c>
      <c r="AF9691" s="10" t="s">
        <v>609</v>
      </c>
    </row>
    <row r="9692" spans="30:32" x14ac:dyDescent="0.2">
      <c r="AD9692" s="11" t="s">
        <v>16595</v>
      </c>
      <c r="AE9692" s="10" t="s">
        <v>16578</v>
      </c>
      <c r="AF9692" s="10" t="s">
        <v>609</v>
      </c>
    </row>
    <row r="9693" spans="30:32" x14ac:dyDescent="0.2">
      <c r="AD9693" s="11" t="s">
        <v>16596</v>
      </c>
      <c r="AE9693" s="10" t="s">
        <v>16578</v>
      </c>
      <c r="AF9693" s="10" t="s">
        <v>609</v>
      </c>
    </row>
    <row r="9694" spans="30:32" x14ac:dyDescent="0.2">
      <c r="AD9694" s="11" t="s">
        <v>16597</v>
      </c>
      <c r="AE9694" s="10" t="s">
        <v>16578</v>
      </c>
      <c r="AF9694" s="10" t="s">
        <v>609</v>
      </c>
    </row>
    <row r="9695" spans="30:32" x14ac:dyDescent="0.2">
      <c r="AD9695" s="11" t="s">
        <v>16598</v>
      </c>
      <c r="AE9695" s="10" t="s">
        <v>16578</v>
      </c>
      <c r="AF9695" s="10" t="s">
        <v>609</v>
      </c>
    </row>
    <row r="9696" spans="30:32" x14ac:dyDescent="0.2">
      <c r="AD9696" s="11" t="s">
        <v>16599</v>
      </c>
      <c r="AE9696" s="10" t="s">
        <v>16578</v>
      </c>
      <c r="AF9696" s="10" t="s">
        <v>609</v>
      </c>
    </row>
    <row r="9697" spans="30:32" x14ac:dyDescent="0.2">
      <c r="AD9697" s="11" t="s">
        <v>16600</v>
      </c>
      <c r="AE9697" s="10" t="s">
        <v>16578</v>
      </c>
      <c r="AF9697" s="10" t="s">
        <v>609</v>
      </c>
    </row>
    <row r="9698" spans="30:32" x14ac:dyDescent="0.2">
      <c r="AD9698" s="11" t="s">
        <v>16601</v>
      </c>
      <c r="AE9698" s="10" t="s">
        <v>16578</v>
      </c>
      <c r="AF9698" s="10" t="s">
        <v>609</v>
      </c>
    </row>
    <row r="9699" spans="30:32" x14ac:dyDescent="0.2">
      <c r="AD9699" s="11" t="s">
        <v>16602</v>
      </c>
      <c r="AE9699" s="10" t="s">
        <v>16578</v>
      </c>
      <c r="AF9699" s="10" t="s">
        <v>609</v>
      </c>
    </row>
    <row r="9700" spans="30:32" x14ac:dyDescent="0.2">
      <c r="AD9700" s="11" t="s">
        <v>16603</v>
      </c>
      <c r="AE9700" s="10" t="s">
        <v>16578</v>
      </c>
      <c r="AF9700" s="10" t="s">
        <v>609</v>
      </c>
    </row>
    <row r="9701" spans="30:32" x14ac:dyDescent="0.2">
      <c r="AD9701" s="11" t="s">
        <v>16604</v>
      </c>
      <c r="AE9701" s="10" t="s">
        <v>16578</v>
      </c>
      <c r="AF9701" s="10" t="s">
        <v>609</v>
      </c>
    </row>
    <row r="9702" spans="30:32" x14ac:dyDescent="0.2">
      <c r="AD9702" s="11" t="s">
        <v>16605</v>
      </c>
      <c r="AE9702" s="10" t="s">
        <v>16578</v>
      </c>
      <c r="AF9702" s="10" t="s">
        <v>609</v>
      </c>
    </row>
    <row r="9703" spans="30:32" x14ac:dyDescent="0.2">
      <c r="AD9703" s="11" t="s">
        <v>16606</v>
      </c>
      <c r="AE9703" s="10" t="s">
        <v>16578</v>
      </c>
      <c r="AF9703" s="10" t="s">
        <v>609</v>
      </c>
    </row>
    <row r="9704" spans="30:32" x14ac:dyDescent="0.2">
      <c r="AD9704" s="11" t="s">
        <v>16607</v>
      </c>
      <c r="AE9704" s="10" t="s">
        <v>16578</v>
      </c>
      <c r="AF9704" s="10" t="s">
        <v>609</v>
      </c>
    </row>
    <row r="9705" spans="30:32" x14ac:dyDescent="0.2">
      <c r="AD9705" s="11" t="s">
        <v>16608</v>
      </c>
      <c r="AE9705" s="10" t="s">
        <v>16578</v>
      </c>
      <c r="AF9705" s="10" t="s">
        <v>609</v>
      </c>
    </row>
    <row r="9706" spans="30:32" x14ac:dyDescent="0.2">
      <c r="AD9706" s="11" t="s">
        <v>16609</v>
      </c>
      <c r="AE9706" s="10" t="s">
        <v>16578</v>
      </c>
      <c r="AF9706" s="10" t="s">
        <v>609</v>
      </c>
    </row>
    <row r="9707" spans="30:32" x14ac:dyDescent="0.2">
      <c r="AD9707" s="11" t="s">
        <v>16610</v>
      </c>
      <c r="AE9707" s="10" t="s">
        <v>16611</v>
      </c>
      <c r="AF9707" s="10" t="s">
        <v>609</v>
      </c>
    </row>
    <row r="9708" spans="30:32" x14ac:dyDescent="0.2">
      <c r="AD9708" s="11" t="s">
        <v>16612</v>
      </c>
      <c r="AE9708" s="10" t="s">
        <v>16613</v>
      </c>
      <c r="AF9708" s="10" t="s">
        <v>609</v>
      </c>
    </row>
    <row r="9709" spans="30:32" x14ac:dyDescent="0.2">
      <c r="AD9709" s="11" t="s">
        <v>16614</v>
      </c>
      <c r="AE9709" s="10" t="s">
        <v>16615</v>
      </c>
      <c r="AF9709" s="10" t="s">
        <v>609</v>
      </c>
    </row>
    <row r="9710" spans="30:32" x14ac:dyDescent="0.2">
      <c r="AD9710" s="11" t="s">
        <v>16616</v>
      </c>
      <c r="AE9710" s="10" t="s">
        <v>16617</v>
      </c>
      <c r="AF9710" s="10" t="s">
        <v>609</v>
      </c>
    </row>
    <row r="9711" spans="30:32" x14ac:dyDescent="0.2">
      <c r="AD9711" s="11" t="s">
        <v>16618</v>
      </c>
      <c r="AE9711" s="10" t="s">
        <v>11781</v>
      </c>
      <c r="AF9711" s="10" t="s">
        <v>609</v>
      </c>
    </row>
    <row r="9712" spans="30:32" x14ac:dyDescent="0.2">
      <c r="AD9712" s="11" t="s">
        <v>16619</v>
      </c>
      <c r="AE9712" s="10" t="s">
        <v>1712</v>
      </c>
      <c r="AF9712" s="10" t="s">
        <v>609</v>
      </c>
    </row>
    <row r="9713" spans="30:32" x14ac:dyDescent="0.2">
      <c r="AD9713" s="11" t="s">
        <v>16620</v>
      </c>
      <c r="AE9713" s="10" t="s">
        <v>16409</v>
      </c>
      <c r="AF9713" s="10" t="s">
        <v>609</v>
      </c>
    </row>
    <row r="9714" spans="30:32" x14ac:dyDescent="0.2">
      <c r="AD9714" s="11" t="s">
        <v>16621</v>
      </c>
      <c r="AE9714" s="10" t="s">
        <v>2243</v>
      </c>
      <c r="AF9714" s="10" t="s">
        <v>609</v>
      </c>
    </row>
    <row r="9715" spans="30:32" x14ac:dyDescent="0.2">
      <c r="AD9715" s="11" t="s">
        <v>16622</v>
      </c>
      <c r="AE9715" s="10" t="s">
        <v>16623</v>
      </c>
      <c r="AF9715" s="10" t="s">
        <v>609</v>
      </c>
    </row>
    <row r="9716" spans="30:32" x14ac:dyDescent="0.2">
      <c r="AD9716" s="11" t="s">
        <v>16624</v>
      </c>
      <c r="AE9716" s="10" t="s">
        <v>16625</v>
      </c>
      <c r="AF9716" s="10" t="s">
        <v>609</v>
      </c>
    </row>
    <row r="9717" spans="30:32" x14ac:dyDescent="0.2">
      <c r="AD9717" s="11" t="s">
        <v>16626</v>
      </c>
      <c r="AE9717" s="10" t="s">
        <v>4565</v>
      </c>
      <c r="AF9717" s="10" t="s">
        <v>609</v>
      </c>
    </row>
    <row r="9718" spans="30:32" x14ac:dyDescent="0.2">
      <c r="AD9718" s="11" t="s">
        <v>16627</v>
      </c>
      <c r="AE9718" s="10" t="s">
        <v>16628</v>
      </c>
      <c r="AF9718" s="10" t="s">
        <v>609</v>
      </c>
    </row>
    <row r="9719" spans="30:32" x14ac:dyDescent="0.2">
      <c r="AD9719" s="11" t="s">
        <v>16629</v>
      </c>
      <c r="AE9719" s="10" t="s">
        <v>11895</v>
      </c>
      <c r="AF9719" s="10" t="s">
        <v>609</v>
      </c>
    </row>
    <row r="9720" spans="30:32" x14ac:dyDescent="0.2">
      <c r="AD9720" s="11" t="s">
        <v>16630</v>
      </c>
      <c r="AE9720" s="10" t="s">
        <v>11902</v>
      </c>
      <c r="AF9720" s="10" t="s">
        <v>609</v>
      </c>
    </row>
    <row r="9721" spans="30:32" x14ac:dyDescent="0.2">
      <c r="AD9721" s="11" t="s">
        <v>16631</v>
      </c>
      <c r="AE9721" s="10" t="s">
        <v>16632</v>
      </c>
      <c r="AF9721" s="10" t="s">
        <v>609</v>
      </c>
    </row>
    <row r="9722" spans="30:32" x14ac:dyDescent="0.2">
      <c r="AD9722" s="11" t="s">
        <v>16633</v>
      </c>
      <c r="AE9722" s="10" t="s">
        <v>16634</v>
      </c>
      <c r="AF9722" s="10" t="s">
        <v>609</v>
      </c>
    </row>
    <row r="9723" spans="30:32" x14ac:dyDescent="0.2">
      <c r="AD9723" s="11" t="s">
        <v>16635</v>
      </c>
      <c r="AE9723" s="10" t="s">
        <v>7143</v>
      </c>
      <c r="AF9723" s="10" t="s">
        <v>609</v>
      </c>
    </row>
    <row r="9724" spans="30:32" x14ac:dyDescent="0.2">
      <c r="AD9724" s="11" t="s">
        <v>16636</v>
      </c>
      <c r="AE9724" s="10" t="s">
        <v>3531</v>
      </c>
      <c r="AF9724" s="10" t="s">
        <v>609</v>
      </c>
    </row>
    <row r="9725" spans="30:32" x14ac:dyDescent="0.2">
      <c r="AD9725" s="11" t="s">
        <v>16637</v>
      </c>
      <c r="AE9725" s="10" t="s">
        <v>3531</v>
      </c>
      <c r="AF9725" s="10" t="s">
        <v>609</v>
      </c>
    </row>
    <row r="9726" spans="30:32" x14ac:dyDescent="0.2">
      <c r="AD9726" s="11" t="s">
        <v>16638</v>
      </c>
      <c r="AE9726" s="10" t="s">
        <v>3531</v>
      </c>
      <c r="AF9726" s="10" t="s">
        <v>609</v>
      </c>
    </row>
    <row r="9727" spans="30:32" x14ac:dyDescent="0.2">
      <c r="AD9727" s="11" t="s">
        <v>16639</v>
      </c>
      <c r="AE9727" s="10" t="s">
        <v>3531</v>
      </c>
      <c r="AF9727" s="10" t="s">
        <v>609</v>
      </c>
    </row>
    <row r="9728" spans="30:32" x14ac:dyDescent="0.2">
      <c r="AD9728" s="11" t="s">
        <v>16640</v>
      </c>
      <c r="AE9728" s="10" t="s">
        <v>3531</v>
      </c>
      <c r="AF9728" s="10" t="s">
        <v>609</v>
      </c>
    </row>
    <row r="9729" spans="30:32" x14ac:dyDescent="0.2">
      <c r="AD9729" s="11" t="s">
        <v>16641</v>
      </c>
      <c r="AE9729" s="10" t="s">
        <v>3531</v>
      </c>
      <c r="AF9729" s="10" t="s">
        <v>609</v>
      </c>
    </row>
    <row r="9730" spans="30:32" x14ac:dyDescent="0.2">
      <c r="AD9730" s="11" t="s">
        <v>16642</v>
      </c>
      <c r="AE9730" s="10" t="s">
        <v>3531</v>
      </c>
      <c r="AF9730" s="10" t="s">
        <v>609</v>
      </c>
    </row>
    <row r="9731" spans="30:32" x14ac:dyDescent="0.2">
      <c r="AD9731" s="11" t="s">
        <v>16643</v>
      </c>
      <c r="AE9731" s="10" t="s">
        <v>3531</v>
      </c>
      <c r="AF9731" s="10" t="s">
        <v>609</v>
      </c>
    </row>
    <row r="9732" spans="30:32" x14ac:dyDescent="0.2">
      <c r="AD9732" s="11" t="s">
        <v>16644</v>
      </c>
      <c r="AE9732" s="10" t="s">
        <v>3054</v>
      </c>
      <c r="AF9732" s="10" t="s">
        <v>609</v>
      </c>
    </row>
    <row r="9733" spans="30:32" x14ac:dyDescent="0.2">
      <c r="AD9733" s="11" t="s">
        <v>16645</v>
      </c>
      <c r="AE9733" s="10" t="s">
        <v>5949</v>
      </c>
      <c r="AF9733" s="10" t="s">
        <v>609</v>
      </c>
    </row>
    <row r="9734" spans="30:32" x14ac:dyDescent="0.2">
      <c r="AD9734" s="11" t="s">
        <v>16646</v>
      </c>
      <c r="AE9734" s="10" t="s">
        <v>16647</v>
      </c>
      <c r="AF9734" s="10" t="s">
        <v>609</v>
      </c>
    </row>
    <row r="9735" spans="30:32" x14ac:dyDescent="0.2">
      <c r="AD9735" s="11" t="s">
        <v>16648</v>
      </c>
      <c r="AE9735" s="10" t="s">
        <v>1050</v>
      </c>
      <c r="AF9735" s="10" t="s">
        <v>609</v>
      </c>
    </row>
    <row r="9736" spans="30:32" x14ac:dyDescent="0.2">
      <c r="AD9736" s="11" t="s">
        <v>16649</v>
      </c>
      <c r="AE9736" s="10" t="s">
        <v>5208</v>
      </c>
      <c r="AF9736" s="10" t="s">
        <v>609</v>
      </c>
    </row>
    <row r="9737" spans="30:32" x14ac:dyDescent="0.2">
      <c r="AD9737" s="11" t="s">
        <v>16650</v>
      </c>
      <c r="AE9737" s="10" t="s">
        <v>16000</v>
      </c>
      <c r="AF9737" s="10" t="s">
        <v>609</v>
      </c>
    </row>
    <row r="9738" spans="30:32" x14ac:dyDescent="0.2">
      <c r="AD9738" s="11" t="s">
        <v>16651</v>
      </c>
      <c r="AE9738" s="10" t="s">
        <v>16652</v>
      </c>
      <c r="AF9738" s="10" t="s">
        <v>609</v>
      </c>
    </row>
    <row r="9739" spans="30:32" x14ac:dyDescent="0.2">
      <c r="AD9739" s="11" t="s">
        <v>16653</v>
      </c>
      <c r="AE9739" s="10" t="s">
        <v>16654</v>
      </c>
      <c r="AF9739" s="10" t="s">
        <v>609</v>
      </c>
    </row>
    <row r="9740" spans="30:32" x14ac:dyDescent="0.2">
      <c r="AD9740" s="11" t="s">
        <v>16655</v>
      </c>
      <c r="AE9740" s="10" t="s">
        <v>12156</v>
      </c>
      <c r="AF9740" s="10" t="s">
        <v>609</v>
      </c>
    </row>
    <row r="9741" spans="30:32" x14ac:dyDescent="0.2">
      <c r="AD9741" s="11" t="s">
        <v>16656</v>
      </c>
      <c r="AE9741" s="10" t="s">
        <v>16657</v>
      </c>
      <c r="AF9741" s="10" t="s">
        <v>609</v>
      </c>
    </row>
    <row r="9742" spans="30:32" x14ac:dyDescent="0.2">
      <c r="AD9742" s="11" t="s">
        <v>16658</v>
      </c>
      <c r="AE9742" s="10" t="s">
        <v>16659</v>
      </c>
      <c r="AF9742" s="10" t="s">
        <v>609</v>
      </c>
    </row>
    <row r="9743" spans="30:32" x14ac:dyDescent="0.2">
      <c r="AD9743" s="11" t="s">
        <v>16660</v>
      </c>
      <c r="AE9743" s="10" t="s">
        <v>7643</v>
      </c>
      <c r="AF9743" s="10" t="s">
        <v>609</v>
      </c>
    </row>
    <row r="9744" spans="30:32" x14ac:dyDescent="0.2">
      <c r="AD9744" s="11" t="s">
        <v>16661</v>
      </c>
      <c r="AE9744" s="10" t="s">
        <v>5242</v>
      </c>
      <c r="AF9744" s="10" t="s">
        <v>609</v>
      </c>
    </row>
    <row r="9745" spans="30:32" x14ac:dyDescent="0.2">
      <c r="AD9745" s="11" t="s">
        <v>16662</v>
      </c>
      <c r="AE9745" s="10" t="s">
        <v>16663</v>
      </c>
      <c r="AF9745" s="10" t="s">
        <v>609</v>
      </c>
    </row>
    <row r="9746" spans="30:32" x14ac:dyDescent="0.2">
      <c r="AD9746" s="11" t="s">
        <v>16664</v>
      </c>
      <c r="AE9746" s="10" t="s">
        <v>2420</v>
      </c>
      <c r="AF9746" s="10" t="s">
        <v>609</v>
      </c>
    </row>
    <row r="9747" spans="30:32" x14ac:dyDescent="0.2">
      <c r="AD9747" s="11" t="s">
        <v>16665</v>
      </c>
      <c r="AE9747" s="10" t="s">
        <v>16666</v>
      </c>
      <c r="AF9747" s="10" t="s">
        <v>609</v>
      </c>
    </row>
    <row r="9748" spans="30:32" x14ac:dyDescent="0.2">
      <c r="AD9748" s="11" t="s">
        <v>16667</v>
      </c>
      <c r="AE9748" s="10" t="s">
        <v>12302</v>
      </c>
      <c r="AF9748" s="10" t="s">
        <v>609</v>
      </c>
    </row>
    <row r="9749" spans="30:32" x14ac:dyDescent="0.2">
      <c r="AD9749" s="11" t="s">
        <v>16668</v>
      </c>
      <c r="AE9749" s="10" t="s">
        <v>12302</v>
      </c>
      <c r="AF9749" s="10" t="s">
        <v>609</v>
      </c>
    </row>
    <row r="9750" spans="30:32" x14ac:dyDescent="0.2">
      <c r="AD9750" s="11" t="s">
        <v>16669</v>
      </c>
      <c r="AE9750" s="10" t="s">
        <v>5986</v>
      </c>
      <c r="AF9750" s="10" t="s">
        <v>609</v>
      </c>
    </row>
    <row r="9751" spans="30:32" x14ac:dyDescent="0.2">
      <c r="AD9751" s="11" t="s">
        <v>16670</v>
      </c>
      <c r="AE9751" s="10" t="s">
        <v>5986</v>
      </c>
      <c r="AF9751" s="10" t="s">
        <v>609</v>
      </c>
    </row>
    <row r="9752" spans="30:32" x14ac:dyDescent="0.2">
      <c r="AD9752" s="11" t="s">
        <v>16671</v>
      </c>
      <c r="AE9752" s="10" t="s">
        <v>16672</v>
      </c>
      <c r="AF9752" s="10" t="s">
        <v>609</v>
      </c>
    </row>
    <row r="9753" spans="30:32" x14ac:dyDescent="0.2">
      <c r="AD9753" s="11" t="s">
        <v>16673</v>
      </c>
      <c r="AE9753" s="10" t="s">
        <v>16674</v>
      </c>
      <c r="AF9753" s="10" t="s">
        <v>609</v>
      </c>
    </row>
    <row r="9754" spans="30:32" x14ac:dyDescent="0.2">
      <c r="AD9754" s="11" t="s">
        <v>16675</v>
      </c>
      <c r="AE9754" s="10" t="s">
        <v>16676</v>
      </c>
      <c r="AF9754" s="10" t="s">
        <v>609</v>
      </c>
    </row>
    <row r="9755" spans="30:32" x14ac:dyDescent="0.2">
      <c r="AD9755" s="11" t="s">
        <v>16677</v>
      </c>
      <c r="AE9755" s="10" t="s">
        <v>16678</v>
      </c>
      <c r="AF9755" s="10" t="s">
        <v>609</v>
      </c>
    </row>
    <row r="9756" spans="30:32" x14ac:dyDescent="0.2">
      <c r="AD9756" s="11" t="s">
        <v>16679</v>
      </c>
      <c r="AE9756" s="10" t="s">
        <v>16680</v>
      </c>
      <c r="AF9756" s="10" t="s">
        <v>609</v>
      </c>
    </row>
    <row r="9757" spans="30:32" x14ac:dyDescent="0.2">
      <c r="AD9757" s="11" t="s">
        <v>16681</v>
      </c>
      <c r="AE9757" s="10" t="s">
        <v>16682</v>
      </c>
      <c r="AF9757" s="10" t="s">
        <v>609</v>
      </c>
    </row>
    <row r="9758" spans="30:32" x14ac:dyDescent="0.2">
      <c r="AD9758" s="11" t="s">
        <v>16683</v>
      </c>
      <c r="AE9758" s="10" t="s">
        <v>16684</v>
      </c>
      <c r="AF9758" s="10" t="s">
        <v>609</v>
      </c>
    </row>
    <row r="9759" spans="30:32" x14ac:dyDescent="0.2">
      <c r="AD9759" s="11" t="s">
        <v>16685</v>
      </c>
      <c r="AE9759" s="10" t="s">
        <v>2515</v>
      </c>
      <c r="AF9759" s="10" t="s">
        <v>609</v>
      </c>
    </row>
    <row r="9760" spans="30:32" x14ac:dyDescent="0.2">
      <c r="AD9760" s="11" t="s">
        <v>16686</v>
      </c>
      <c r="AE9760" s="10" t="s">
        <v>16687</v>
      </c>
      <c r="AF9760" s="10" t="s">
        <v>609</v>
      </c>
    </row>
    <row r="9761" spans="30:32" x14ac:dyDescent="0.2">
      <c r="AD9761" s="11" t="s">
        <v>16688</v>
      </c>
      <c r="AE9761" s="10" t="s">
        <v>16689</v>
      </c>
      <c r="AF9761" s="10" t="s">
        <v>609</v>
      </c>
    </row>
    <row r="9762" spans="30:32" x14ac:dyDescent="0.2">
      <c r="AD9762" s="11" t="s">
        <v>16690</v>
      </c>
      <c r="AE9762" s="10" t="s">
        <v>16691</v>
      </c>
      <c r="AF9762" s="10" t="s">
        <v>609</v>
      </c>
    </row>
    <row r="9763" spans="30:32" x14ac:dyDescent="0.2">
      <c r="AD9763" s="11" t="s">
        <v>16692</v>
      </c>
      <c r="AE9763" s="10" t="s">
        <v>1475</v>
      </c>
      <c r="AF9763" s="10" t="s">
        <v>609</v>
      </c>
    </row>
    <row r="9764" spans="30:32" x14ac:dyDescent="0.2">
      <c r="AD9764" s="11" t="s">
        <v>16693</v>
      </c>
      <c r="AE9764" s="10" t="s">
        <v>5423</v>
      </c>
      <c r="AF9764" s="10" t="s">
        <v>609</v>
      </c>
    </row>
    <row r="9765" spans="30:32" x14ac:dyDescent="0.2">
      <c r="AD9765" s="11" t="s">
        <v>16694</v>
      </c>
      <c r="AE9765" s="10" t="s">
        <v>7898</v>
      </c>
      <c r="AF9765" s="10" t="s">
        <v>609</v>
      </c>
    </row>
    <row r="9766" spans="30:32" x14ac:dyDescent="0.2">
      <c r="AD9766" s="11" t="s">
        <v>16695</v>
      </c>
      <c r="AE9766" s="10" t="s">
        <v>1487</v>
      </c>
      <c r="AF9766" s="10" t="s">
        <v>609</v>
      </c>
    </row>
    <row r="9767" spans="30:32" x14ac:dyDescent="0.2">
      <c r="AD9767" s="11" t="s">
        <v>16696</v>
      </c>
      <c r="AE9767" s="10" t="s">
        <v>1497</v>
      </c>
      <c r="AF9767" s="10" t="s">
        <v>609</v>
      </c>
    </row>
    <row r="9768" spans="30:32" x14ac:dyDescent="0.2">
      <c r="AD9768" s="11" t="s">
        <v>16697</v>
      </c>
      <c r="AE9768" s="10" t="s">
        <v>9255</v>
      </c>
      <c r="AF9768" s="10" t="s">
        <v>609</v>
      </c>
    </row>
    <row r="9769" spans="30:32" x14ac:dyDescent="0.2">
      <c r="AD9769" s="11" t="s">
        <v>16698</v>
      </c>
      <c r="AE9769" s="10" t="s">
        <v>16699</v>
      </c>
      <c r="AF9769" s="10" t="s">
        <v>609</v>
      </c>
    </row>
    <row r="9770" spans="30:32" x14ac:dyDescent="0.2">
      <c r="AD9770" s="11" t="s">
        <v>16700</v>
      </c>
      <c r="AE9770" s="10" t="s">
        <v>1187</v>
      </c>
      <c r="AF9770" s="10" t="s">
        <v>609</v>
      </c>
    </row>
    <row r="9771" spans="30:32" x14ac:dyDescent="0.2">
      <c r="AD9771" s="11" t="s">
        <v>16701</v>
      </c>
      <c r="AE9771" s="10" t="s">
        <v>16702</v>
      </c>
      <c r="AF9771" s="10" t="s">
        <v>609</v>
      </c>
    </row>
    <row r="9772" spans="30:32" x14ac:dyDescent="0.2">
      <c r="AD9772" s="11" t="s">
        <v>16703</v>
      </c>
      <c r="AE9772" s="10" t="s">
        <v>16704</v>
      </c>
      <c r="AF9772" s="10" t="s">
        <v>609</v>
      </c>
    </row>
    <row r="9773" spans="30:32" x14ac:dyDescent="0.2">
      <c r="AD9773" s="11" t="s">
        <v>16705</v>
      </c>
      <c r="AE9773" s="10" t="s">
        <v>16706</v>
      </c>
      <c r="AF9773" s="10" t="s">
        <v>627</v>
      </c>
    </row>
    <row r="9774" spans="30:32" x14ac:dyDescent="0.2">
      <c r="AD9774" s="11" t="s">
        <v>16707</v>
      </c>
      <c r="AE9774" s="10" t="s">
        <v>16708</v>
      </c>
      <c r="AF9774" s="10" t="s">
        <v>627</v>
      </c>
    </row>
    <row r="9775" spans="30:32" x14ac:dyDescent="0.2">
      <c r="AD9775" s="11" t="s">
        <v>16709</v>
      </c>
      <c r="AE9775" s="10" t="s">
        <v>16710</v>
      </c>
      <c r="AF9775" s="10" t="s">
        <v>627</v>
      </c>
    </row>
    <row r="9776" spans="30:32" x14ac:dyDescent="0.2">
      <c r="AD9776" s="11" t="s">
        <v>16711</v>
      </c>
      <c r="AE9776" s="10" t="s">
        <v>16712</v>
      </c>
      <c r="AF9776" s="10" t="s">
        <v>627</v>
      </c>
    </row>
    <row r="9777" spans="30:32" x14ac:dyDescent="0.2">
      <c r="AD9777" s="11" t="s">
        <v>16713</v>
      </c>
      <c r="AE9777" s="10" t="s">
        <v>3309</v>
      </c>
      <c r="AF9777" s="10" t="s">
        <v>627</v>
      </c>
    </row>
    <row r="9778" spans="30:32" x14ac:dyDescent="0.2">
      <c r="AD9778" s="11" t="s">
        <v>16714</v>
      </c>
      <c r="AE9778" s="10" t="s">
        <v>16715</v>
      </c>
      <c r="AF9778" s="10" t="s">
        <v>627</v>
      </c>
    </row>
    <row r="9779" spans="30:32" x14ac:dyDescent="0.2">
      <c r="AD9779" s="11" t="s">
        <v>16716</v>
      </c>
      <c r="AE9779" s="10" t="s">
        <v>11406</v>
      </c>
      <c r="AF9779" s="10" t="s">
        <v>627</v>
      </c>
    </row>
    <row r="9780" spans="30:32" x14ac:dyDescent="0.2">
      <c r="AD9780" s="11" t="s">
        <v>16717</v>
      </c>
      <c r="AE9780" s="10" t="s">
        <v>16718</v>
      </c>
      <c r="AF9780" s="10" t="s">
        <v>627</v>
      </c>
    </row>
    <row r="9781" spans="30:32" x14ac:dyDescent="0.2">
      <c r="AD9781" s="11" t="s">
        <v>16719</v>
      </c>
      <c r="AE9781" s="10" t="s">
        <v>16720</v>
      </c>
      <c r="AF9781" s="10" t="s">
        <v>627</v>
      </c>
    </row>
    <row r="9782" spans="30:32" x14ac:dyDescent="0.2">
      <c r="AD9782" s="11" t="s">
        <v>16721</v>
      </c>
      <c r="AE9782" s="10" t="s">
        <v>16722</v>
      </c>
      <c r="AF9782" s="10" t="s">
        <v>627</v>
      </c>
    </row>
    <row r="9783" spans="30:32" x14ac:dyDescent="0.2">
      <c r="AD9783" s="11" t="s">
        <v>16723</v>
      </c>
      <c r="AE9783" s="10" t="s">
        <v>11423</v>
      </c>
      <c r="AF9783" s="10" t="s">
        <v>627</v>
      </c>
    </row>
    <row r="9784" spans="30:32" x14ac:dyDescent="0.2">
      <c r="AD9784" s="11" t="s">
        <v>16724</v>
      </c>
      <c r="AE9784" s="10" t="s">
        <v>16725</v>
      </c>
      <c r="AF9784" s="10" t="s">
        <v>627</v>
      </c>
    </row>
    <row r="9785" spans="30:32" x14ac:dyDescent="0.2">
      <c r="AD9785" s="11" t="s">
        <v>16726</v>
      </c>
      <c r="AE9785" s="10" t="s">
        <v>16727</v>
      </c>
      <c r="AF9785" s="10" t="s">
        <v>627</v>
      </c>
    </row>
    <row r="9786" spans="30:32" x14ac:dyDescent="0.2">
      <c r="AD9786" s="11" t="s">
        <v>16728</v>
      </c>
      <c r="AE9786" s="10" t="s">
        <v>1165</v>
      </c>
      <c r="AF9786" s="10" t="s">
        <v>627</v>
      </c>
    </row>
    <row r="9787" spans="30:32" x14ac:dyDescent="0.2">
      <c r="AD9787" s="11" t="s">
        <v>16729</v>
      </c>
      <c r="AE9787" s="10" t="s">
        <v>16730</v>
      </c>
      <c r="AF9787" s="10" t="s">
        <v>627</v>
      </c>
    </row>
    <row r="9788" spans="30:32" x14ac:dyDescent="0.2">
      <c r="AD9788" s="11" t="s">
        <v>16731</v>
      </c>
      <c r="AE9788" s="10" t="s">
        <v>16732</v>
      </c>
      <c r="AF9788" s="10" t="s">
        <v>627</v>
      </c>
    </row>
    <row r="9789" spans="30:32" x14ac:dyDescent="0.2">
      <c r="AD9789" s="11" t="s">
        <v>16733</v>
      </c>
      <c r="AE9789" s="10" t="s">
        <v>16734</v>
      </c>
      <c r="AF9789" s="10" t="s">
        <v>627</v>
      </c>
    </row>
    <row r="9790" spans="30:32" x14ac:dyDescent="0.2">
      <c r="AD9790" s="11" t="s">
        <v>16735</v>
      </c>
      <c r="AE9790" s="10" t="s">
        <v>16736</v>
      </c>
      <c r="AF9790" s="10" t="s">
        <v>627</v>
      </c>
    </row>
    <row r="9791" spans="30:32" x14ac:dyDescent="0.2">
      <c r="AD9791" s="11" t="s">
        <v>16737</v>
      </c>
      <c r="AE9791" s="10" t="s">
        <v>1268</v>
      </c>
      <c r="AF9791" s="10" t="s">
        <v>627</v>
      </c>
    </row>
    <row r="9792" spans="30:32" x14ac:dyDescent="0.2">
      <c r="AD9792" s="11" t="s">
        <v>16738</v>
      </c>
      <c r="AE9792" s="10" t="s">
        <v>1268</v>
      </c>
      <c r="AF9792" s="10" t="s">
        <v>627</v>
      </c>
    </row>
    <row r="9793" spans="30:32" x14ac:dyDescent="0.2">
      <c r="AD9793" s="11" t="s">
        <v>16739</v>
      </c>
      <c r="AE9793" s="10" t="s">
        <v>1268</v>
      </c>
      <c r="AF9793" s="10" t="s">
        <v>627</v>
      </c>
    </row>
    <row r="9794" spans="30:32" x14ac:dyDescent="0.2">
      <c r="AD9794" s="11" t="s">
        <v>16740</v>
      </c>
      <c r="AE9794" s="10" t="s">
        <v>1268</v>
      </c>
      <c r="AF9794" s="10" t="s">
        <v>627</v>
      </c>
    </row>
    <row r="9795" spans="30:32" x14ac:dyDescent="0.2">
      <c r="AD9795" s="11" t="s">
        <v>16741</v>
      </c>
      <c r="AE9795" s="10" t="s">
        <v>1270</v>
      </c>
      <c r="AF9795" s="10" t="s">
        <v>627</v>
      </c>
    </row>
    <row r="9796" spans="30:32" x14ac:dyDescent="0.2">
      <c r="AD9796" s="11" t="s">
        <v>16742</v>
      </c>
      <c r="AE9796" s="10" t="s">
        <v>9748</v>
      </c>
      <c r="AF9796" s="10" t="s">
        <v>627</v>
      </c>
    </row>
    <row r="9797" spans="30:32" x14ac:dyDescent="0.2">
      <c r="AD9797" s="11" t="s">
        <v>16743</v>
      </c>
      <c r="AE9797" s="10" t="s">
        <v>16744</v>
      </c>
      <c r="AF9797" s="10" t="s">
        <v>627</v>
      </c>
    </row>
    <row r="9798" spans="30:32" x14ac:dyDescent="0.2">
      <c r="AD9798" s="11" t="s">
        <v>16745</v>
      </c>
      <c r="AE9798" s="10" t="s">
        <v>16746</v>
      </c>
      <c r="AF9798" s="10" t="s">
        <v>627</v>
      </c>
    </row>
    <row r="9799" spans="30:32" x14ac:dyDescent="0.2">
      <c r="AD9799" s="11" t="s">
        <v>16747</v>
      </c>
      <c r="AE9799" s="10" t="s">
        <v>16748</v>
      </c>
      <c r="AF9799" s="10" t="s">
        <v>627</v>
      </c>
    </row>
    <row r="9800" spans="30:32" x14ac:dyDescent="0.2">
      <c r="AD9800" s="11" t="s">
        <v>16749</v>
      </c>
      <c r="AE9800" s="10" t="s">
        <v>16750</v>
      </c>
      <c r="AF9800" s="10" t="s">
        <v>627</v>
      </c>
    </row>
    <row r="9801" spans="30:32" x14ac:dyDescent="0.2">
      <c r="AD9801" s="11" t="s">
        <v>16751</v>
      </c>
      <c r="AE9801" s="10" t="s">
        <v>16752</v>
      </c>
      <c r="AF9801" s="10" t="s">
        <v>627</v>
      </c>
    </row>
    <row r="9802" spans="30:32" x14ac:dyDescent="0.2">
      <c r="AD9802" s="11" t="s">
        <v>16753</v>
      </c>
      <c r="AE9802" s="10" t="s">
        <v>16754</v>
      </c>
      <c r="AF9802" s="10" t="s">
        <v>627</v>
      </c>
    </row>
    <row r="9803" spans="30:32" x14ac:dyDescent="0.2">
      <c r="AD9803" s="11" t="s">
        <v>16755</v>
      </c>
      <c r="AE9803" s="10" t="s">
        <v>16756</v>
      </c>
      <c r="AF9803" s="10" t="s">
        <v>627</v>
      </c>
    </row>
    <row r="9804" spans="30:32" x14ac:dyDescent="0.2">
      <c r="AD9804" s="11" t="s">
        <v>16757</v>
      </c>
      <c r="AE9804" s="10" t="s">
        <v>16758</v>
      </c>
      <c r="AF9804" s="10" t="s">
        <v>627</v>
      </c>
    </row>
    <row r="9805" spans="30:32" x14ac:dyDescent="0.2">
      <c r="AD9805" s="11" t="s">
        <v>16759</v>
      </c>
      <c r="AE9805" s="10" t="s">
        <v>16760</v>
      </c>
      <c r="AF9805" s="10" t="s">
        <v>627</v>
      </c>
    </row>
    <row r="9806" spans="30:32" x14ac:dyDescent="0.2">
      <c r="AD9806" s="11" t="s">
        <v>16761</v>
      </c>
      <c r="AE9806" s="10" t="s">
        <v>16762</v>
      </c>
      <c r="AF9806" s="10" t="s">
        <v>627</v>
      </c>
    </row>
    <row r="9807" spans="30:32" x14ac:dyDescent="0.2">
      <c r="AD9807" s="11" t="s">
        <v>16763</v>
      </c>
      <c r="AE9807" s="10" t="s">
        <v>16764</v>
      </c>
      <c r="AF9807" s="10" t="s">
        <v>627</v>
      </c>
    </row>
    <row r="9808" spans="30:32" x14ac:dyDescent="0.2">
      <c r="AD9808" s="11" t="s">
        <v>16765</v>
      </c>
      <c r="AE9808" s="10" t="s">
        <v>16766</v>
      </c>
      <c r="AF9808" s="10" t="s">
        <v>627</v>
      </c>
    </row>
    <row r="9809" spans="30:32" x14ac:dyDescent="0.2">
      <c r="AD9809" s="11" t="s">
        <v>16767</v>
      </c>
      <c r="AE9809" s="10" t="s">
        <v>15073</v>
      </c>
      <c r="AF9809" s="10" t="s">
        <v>627</v>
      </c>
    </row>
    <row r="9810" spans="30:32" x14ac:dyDescent="0.2">
      <c r="AD9810" s="11" t="s">
        <v>16768</v>
      </c>
      <c r="AE9810" s="10" t="s">
        <v>16769</v>
      </c>
      <c r="AF9810" s="10" t="s">
        <v>627</v>
      </c>
    </row>
    <row r="9811" spans="30:32" x14ac:dyDescent="0.2">
      <c r="AD9811" s="11" t="s">
        <v>16770</v>
      </c>
      <c r="AE9811" s="10" t="s">
        <v>16771</v>
      </c>
      <c r="AF9811" s="10" t="s">
        <v>627</v>
      </c>
    </row>
    <row r="9812" spans="30:32" x14ac:dyDescent="0.2">
      <c r="AD9812" s="11" t="s">
        <v>16772</v>
      </c>
      <c r="AE9812" s="10" t="s">
        <v>16773</v>
      </c>
      <c r="AF9812" s="10" t="s">
        <v>627</v>
      </c>
    </row>
    <row r="9813" spans="30:32" x14ac:dyDescent="0.2">
      <c r="AD9813" s="11" t="s">
        <v>16774</v>
      </c>
      <c r="AE9813" s="10" t="s">
        <v>9768</v>
      </c>
      <c r="AF9813" s="10" t="s">
        <v>627</v>
      </c>
    </row>
    <row r="9814" spans="30:32" x14ac:dyDescent="0.2">
      <c r="AD9814" s="11" t="s">
        <v>16775</v>
      </c>
      <c r="AE9814" s="10" t="s">
        <v>16776</v>
      </c>
      <c r="AF9814" s="10" t="s">
        <v>627</v>
      </c>
    </row>
    <row r="9815" spans="30:32" x14ac:dyDescent="0.2">
      <c r="AD9815" s="11" t="s">
        <v>16777</v>
      </c>
      <c r="AE9815" s="10" t="s">
        <v>1282</v>
      </c>
      <c r="AF9815" s="10" t="s">
        <v>627</v>
      </c>
    </row>
    <row r="9816" spans="30:32" x14ac:dyDescent="0.2">
      <c r="AD9816" s="11" t="s">
        <v>16778</v>
      </c>
      <c r="AE9816" s="10" t="s">
        <v>16779</v>
      </c>
      <c r="AF9816" s="10" t="s">
        <v>627</v>
      </c>
    </row>
    <row r="9817" spans="30:32" x14ac:dyDescent="0.2">
      <c r="AD9817" s="11" t="s">
        <v>16780</v>
      </c>
      <c r="AE9817" s="10" t="s">
        <v>16781</v>
      </c>
      <c r="AF9817" s="10" t="s">
        <v>627</v>
      </c>
    </row>
    <row r="9818" spans="30:32" x14ac:dyDescent="0.2">
      <c r="AD9818" s="11" t="s">
        <v>16782</v>
      </c>
      <c r="AE9818" s="10" t="s">
        <v>16783</v>
      </c>
      <c r="AF9818" s="10" t="s">
        <v>627</v>
      </c>
    </row>
    <row r="9819" spans="30:32" x14ac:dyDescent="0.2">
      <c r="AD9819" s="11" t="s">
        <v>16784</v>
      </c>
      <c r="AE9819" s="10" t="s">
        <v>16785</v>
      </c>
      <c r="AF9819" s="10" t="s">
        <v>627</v>
      </c>
    </row>
    <row r="9820" spans="30:32" x14ac:dyDescent="0.2">
      <c r="AD9820" s="11" t="s">
        <v>16786</v>
      </c>
      <c r="AE9820" s="10" t="s">
        <v>16787</v>
      </c>
      <c r="AF9820" s="10" t="s">
        <v>627</v>
      </c>
    </row>
    <row r="9821" spans="30:32" x14ac:dyDescent="0.2">
      <c r="AD9821" s="11" t="s">
        <v>16788</v>
      </c>
      <c r="AE9821" s="10" t="s">
        <v>16789</v>
      </c>
      <c r="AF9821" s="10" t="s">
        <v>627</v>
      </c>
    </row>
    <row r="9822" spans="30:32" x14ac:dyDescent="0.2">
      <c r="AD9822" s="11" t="s">
        <v>16790</v>
      </c>
      <c r="AE9822" s="10" t="s">
        <v>16791</v>
      </c>
      <c r="AF9822" s="10" t="s">
        <v>627</v>
      </c>
    </row>
    <row r="9823" spans="30:32" x14ac:dyDescent="0.2">
      <c r="AD9823" s="11" t="s">
        <v>16792</v>
      </c>
      <c r="AE9823" s="10" t="s">
        <v>16793</v>
      </c>
      <c r="AF9823" s="10" t="s">
        <v>627</v>
      </c>
    </row>
    <row r="9824" spans="30:32" x14ac:dyDescent="0.2">
      <c r="AD9824" s="11" t="s">
        <v>16794</v>
      </c>
      <c r="AE9824" s="10" t="s">
        <v>16795</v>
      </c>
      <c r="AF9824" s="10" t="s">
        <v>627</v>
      </c>
    </row>
    <row r="9825" spans="30:32" x14ac:dyDescent="0.2">
      <c r="AD9825" s="11" t="s">
        <v>16796</v>
      </c>
      <c r="AE9825" s="10" t="s">
        <v>11483</v>
      </c>
      <c r="AF9825" s="10" t="s">
        <v>627</v>
      </c>
    </row>
    <row r="9826" spans="30:32" x14ac:dyDescent="0.2">
      <c r="AD9826" s="11" t="s">
        <v>16797</v>
      </c>
      <c r="AE9826" s="10" t="s">
        <v>15015</v>
      </c>
      <c r="AF9826" s="10" t="s">
        <v>627</v>
      </c>
    </row>
    <row r="9827" spans="30:32" x14ac:dyDescent="0.2">
      <c r="AD9827" s="11" t="s">
        <v>16798</v>
      </c>
      <c r="AE9827" s="10" t="s">
        <v>15015</v>
      </c>
      <c r="AF9827" s="10" t="s">
        <v>627</v>
      </c>
    </row>
    <row r="9828" spans="30:32" x14ac:dyDescent="0.2">
      <c r="AD9828" s="11" t="s">
        <v>16799</v>
      </c>
      <c r="AE9828" s="10" t="s">
        <v>16800</v>
      </c>
      <c r="AF9828" s="10" t="s">
        <v>627</v>
      </c>
    </row>
    <row r="9829" spans="30:32" x14ac:dyDescent="0.2">
      <c r="AD9829" s="11" t="s">
        <v>16801</v>
      </c>
      <c r="AE9829" s="10" t="s">
        <v>2869</v>
      </c>
      <c r="AF9829" s="10" t="s">
        <v>627</v>
      </c>
    </row>
    <row r="9830" spans="30:32" x14ac:dyDescent="0.2">
      <c r="AD9830" s="11" t="s">
        <v>16802</v>
      </c>
      <c r="AE9830" s="10" t="s">
        <v>16803</v>
      </c>
      <c r="AF9830" s="10" t="s">
        <v>627</v>
      </c>
    </row>
    <row r="9831" spans="30:32" x14ac:dyDescent="0.2">
      <c r="AD9831" s="11" t="s">
        <v>16804</v>
      </c>
      <c r="AE9831" s="10" t="s">
        <v>1290</v>
      </c>
      <c r="AF9831" s="10" t="s">
        <v>627</v>
      </c>
    </row>
    <row r="9832" spans="30:32" x14ac:dyDescent="0.2">
      <c r="AD9832" s="11" t="s">
        <v>16805</v>
      </c>
      <c r="AE9832" s="10" t="s">
        <v>16806</v>
      </c>
      <c r="AF9832" s="10" t="s">
        <v>627</v>
      </c>
    </row>
    <row r="9833" spans="30:32" x14ac:dyDescent="0.2">
      <c r="AD9833" s="11" t="s">
        <v>16807</v>
      </c>
      <c r="AE9833" s="10" t="s">
        <v>16808</v>
      </c>
      <c r="AF9833" s="10" t="s">
        <v>627</v>
      </c>
    </row>
    <row r="9834" spans="30:32" x14ac:dyDescent="0.2">
      <c r="AD9834" s="11" t="s">
        <v>16809</v>
      </c>
      <c r="AE9834" s="10" t="s">
        <v>14043</v>
      </c>
      <c r="AF9834" s="10" t="s">
        <v>627</v>
      </c>
    </row>
    <row r="9835" spans="30:32" x14ac:dyDescent="0.2">
      <c r="AD9835" s="11" t="s">
        <v>16810</v>
      </c>
      <c r="AE9835" s="10" t="s">
        <v>16811</v>
      </c>
      <c r="AF9835" s="10" t="s">
        <v>627</v>
      </c>
    </row>
    <row r="9836" spans="30:32" x14ac:dyDescent="0.2">
      <c r="AD9836" s="11" t="s">
        <v>16812</v>
      </c>
      <c r="AE9836" s="10" t="s">
        <v>16813</v>
      </c>
      <c r="AF9836" s="10" t="s">
        <v>627</v>
      </c>
    </row>
    <row r="9837" spans="30:32" x14ac:dyDescent="0.2">
      <c r="AD9837" s="11" t="s">
        <v>16814</v>
      </c>
      <c r="AE9837" s="10" t="s">
        <v>16815</v>
      </c>
      <c r="AF9837" s="10" t="s">
        <v>627</v>
      </c>
    </row>
    <row r="9838" spans="30:32" x14ac:dyDescent="0.2">
      <c r="AD9838" s="11" t="s">
        <v>16816</v>
      </c>
      <c r="AE9838" s="10" t="s">
        <v>16817</v>
      </c>
      <c r="AF9838" s="10" t="s">
        <v>627</v>
      </c>
    </row>
    <row r="9839" spans="30:32" x14ac:dyDescent="0.2">
      <c r="AD9839" s="11" t="s">
        <v>16818</v>
      </c>
      <c r="AE9839" s="10" t="s">
        <v>16819</v>
      </c>
      <c r="AF9839" s="10" t="s">
        <v>627</v>
      </c>
    </row>
    <row r="9840" spans="30:32" x14ac:dyDescent="0.2">
      <c r="AD9840" s="11" t="s">
        <v>16820</v>
      </c>
      <c r="AE9840" s="10" t="s">
        <v>1998</v>
      </c>
      <c r="AF9840" s="10" t="s">
        <v>627</v>
      </c>
    </row>
    <row r="9841" spans="30:32" x14ac:dyDescent="0.2">
      <c r="AD9841" s="11" t="s">
        <v>16821</v>
      </c>
      <c r="AE9841" s="10" t="s">
        <v>16822</v>
      </c>
      <c r="AF9841" s="10" t="s">
        <v>627</v>
      </c>
    </row>
    <row r="9842" spans="30:32" x14ac:dyDescent="0.2">
      <c r="AD9842" s="11" t="s">
        <v>16823</v>
      </c>
      <c r="AE9842" s="10" t="s">
        <v>16824</v>
      </c>
      <c r="AF9842" s="10" t="s">
        <v>627</v>
      </c>
    </row>
    <row r="9843" spans="30:32" x14ac:dyDescent="0.2">
      <c r="AD9843" s="11" t="s">
        <v>16825</v>
      </c>
      <c r="AE9843" s="10" t="s">
        <v>16826</v>
      </c>
      <c r="AF9843" s="10" t="s">
        <v>627</v>
      </c>
    </row>
    <row r="9844" spans="30:32" x14ac:dyDescent="0.2">
      <c r="AD9844" s="11" t="s">
        <v>16827</v>
      </c>
      <c r="AE9844" s="10" t="s">
        <v>16828</v>
      </c>
      <c r="AF9844" s="10" t="s">
        <v>627</v>
      </c>
    </row>
    <row r="9845" spans="30:32" x14ac:dyDescent="0.2">
      <c r="AD9845" s="11" t="s">
        <v>16829</v>
      </c>
      <c r="AE9845" s="10" t="s">
        <v>3856</v>
      </c>
      <c r="AF9845" s="10" t="s">
        <v>627</v>
      </c>
    </row>
    <row r="9846" spans="30:32" x14ac:dyDescent="0.2">
      <c r="AD9846" s="11" t="s">
        <v>16830</v>
      </c>
      <c r="AE9846" s="10" t="s">
        <v>16831</v>
      </c>
      <c r="AF9846" s="10" t="s">
        <v>627</v>
      </c>
    </row>
    <row r="9847" spans="30:32" x14ac:dyDescent="0.2">
      <c r="AD9847" s="11" t="s">
        <v>16832</v>
      </c>
      <c r="AE9847" s="10" t="s">
        <v>16833</v>
      </c>
      <c r="AF9847" s="10" t="s">
        <v>627</v>
      </c>
    </row>
    <row r="9848" spans="30:32" x14ac:dyDescent="0.2">
      <c r="AD9848" s="11" t="s">
        <v>16834</v>
      </c>
      <c r="AE9848" s="10" t="s">
        <v>16835</v>
      </c>
      <c r="AF9848" s="10" t="s">
        <v>627</v>
      </c>
    </row>
    <row r="9849" spans="30:32" x14ac:dyDescent="0.2">
      <c r="AD9849" s="11" t="s">
        <v>16836</v>
      </c>
      <c r="AE9849" s="10" t="s">
        <v>16837</v>
      </c>
      <c r="AF9849" s="10" t="s">
        <v>627</v>
      </c>
    </row>
    <row r="9850" spans="30:32" x14ac:dyDescent="0.2">
      <c r="AD9850" s="11" t="s">
        <v>16838</v>
      </c>
      <c r="AE9850" s="10" t="s">
        <v>16839</v>
      </c>
      <c r="AF9850" s="10" t="s">
        <v>627</v>
      </c>
    </row>
    <row r="9851" spans="30:32" x14ac:dyDescent="0.2">
      <c r="AD9851" s="11" t="s">
        <v>16840</v>
      </c>
      <c r="AE9851" s="10" t="s">
        <v>16841</v>
      </c>
      <c r="AF9851" s="10" t="s">
        <v>627</v>
      </c>
    </row>
    <row r="9852" spans="30:32" x14ac:dyDescent="0.2">
      <c r="AD9852" s="11" t="s">
        <v>16842</v>
      </c>
      <c r="AE9852" s="10" t="s">
        <v>16843</v>
      </c>
      <c r="AF9852" s="10" t="s">
        <v>627</v>
      </c>
    </row>
    <row r="9853" spans="30:32" x14ac:dyDescent="0.2">
      <c r="AD9853" s="11" t="s">
        <v>16844</v>
      </c>
      <c r="AE9853" s="10" t="s">
        <v>16845</v>
      </c>
      <c r="AF9853" s="10" t="s">
        <v>627</v>
      </c>
    </row>
    <row r="9854" spans="30:32" x14ac:dyDescent="0.2">
      <c r="AD9854" s="11" t="s">
        <v>16846</v>
      </c>
      <c r="AE9854" s="10" t="s">
        <v>1299</v>
      </c>
      <c r="AF9854" s="10" t="s">
        <v>627</v>
      </c>
    </row>
    <row r="9855" spans="30:32" x14ac:dyDescent="0.2">
      <c r="AD9855" s="11" t="s">
        <v>16847</v>
      </c>
      <c r="AE9855" s="10" t="s">
        <v>16848</v>
      </c>
      <c r="AF9855" s="10" t="s">
        <v>627</v>
      </c>
    </row>
    <row r="9856" spans="30:32" x14ac:dyDescent="0.2">
      <c r="AD9856" s="11" t="s">
        <v>16849</v>
      </c>
      <c r="AE9856" s="10" t="s">
        <v>16848</v>
      </c>
      <c r="AF9856" s="10" t="s">
        <v>627</v>
      </c>
    </row>
    <row r="9857" spans="30:32" x14ac:dyDescent="0.2">
      <c r="AD9857" s="11" t="s">
        <v>16850</v>
      </c>
      <c r="AE9857" s="10" t="s">
        <v>16848</v>
      </c>
      <c r="AF9857" s="10" t="s">
        <v>627</v>
      </c>
    </row>
    <row r="9858" spans="30:32" x14ac:dyDescent="0.2">
      <c r="AD9858" s="11" t="s">
        <v>16851</v>
      </c>
      <c r="AE9858" s="10" t="s">
        <v>16848</v>
      </c>
      <c r="AF9858" s="10" t="s">
        <v>627</v>
      </c>
    </row>
    <row r="9859" spans="30:32" x14ac:dyDescent="0.2">
      <c r="AD9859" s="11" t="s">
        <v>16852</v>
      </c>
      <c r="AE9859" s="10" t="s">
        <v>16853</v>
      </c>
      <c r="AF9859" s="10" t="s">
        <v>627</v>
      </c>
    </row>
    <row r="9860" spans="30:32" x14ac:dyDescent="0.2">
      <c r="AD9860" s="11" t="s">
        <v>16854</v>
      </c>
      <c r="AE9860" s="10" t="s">
        <v>16855</v>
      </c>
      <c r="AF9860" s="10" t="s">
        <v>627</v>
      </c>
    </row>
    <row r="9861" spans="30:32" x14ac:dyDescent="0.2">
      <c r="AD9861" s="11" t="s">
        <v>16856</v>
      </c>
      <c r="AE9861" s="10" t="s">
        <v>16857</v>
      </c>
      <c r="AF9861" s="10" t="s">
        <v>627</v>
      </c>
    </row>
    <row r="9862" spans="30:32" x14ac:dyDescent="0.2">
      <c r="AD9862" s="11" t="s">
        <v>16858</v>
      </c>
      <c r="AE9862" s="10" t="s">
        <v>16859</v>
      </c>
      <c r="AF9862" s="10" t="s">
        <v>627</v>
      </c>
    </row>
    <row r="9863" spans="30:32" x14ac:dyDescent="0.2">
      <c r="AD9863" s="11" t="s">
        <v>16860</v>
      </c>
      <c r="AE9863" s="10" t="s">
        <v>16861</v>
      </c>
      <c r="AF9863" s="10" t="s">
        <v>627</v>
      </c>
    </row>
    <row r="9864" spans="30:32" x14ac:dyDescent="0.2">
      <c r="AD9864" s="11" t="s">
        <v>16862</v>
      </c>
      <c r="AE9864" s="10" t="s">
        <v>2391</v>
      </c>
      <c r="AF9864" s="10" t="s">
        <v>627</v>
      </c>
    </row>
    <row r="9865" spans="30:32" x14ac:dyDescent="0.2">
      <c r="AD9865" s="11" t="s">
        <v>16863</v>
      </c>
      <c r="AE9865" s="10" t="s">
        <v>16864</v>
      </c>
      <c r="AF9865" s="10" t="s">
        <v>627</v>
      </c>
    </row>
    <row r="9866" spans="30:32" x14ac:dyDescent="0.2">
      <c r="AD9866" s="11" t="s">
        <v>16865</v>
      </c>
      <c r="AE9866" s="10" t="s">
        <v>16866</v>
      </c>
      <c r="AF9866" s="10" t="s">
        <v>627</v>
      </c>
    </row>
    <row r="9867" spans="30:32" x14ac:dyDescent="0.2">
      <c r="AD9867" s="11" t="s">
        <v>16867</v>
      </c>
      <c r="AE9867" s="10" t="s">
        <v>2027</v>
      </c>
      <c r="AF9867" s="10" t="s">
        <v>627</v>
      </c>
    </row>
    <row r="9868" spans="30:32" x14ac:dyDescent="0.2">
      <c r="AD9868" s="11" t="s">
        <v>16868</v>
      </c>
      <c r="AE9868" s="10" t="s">
        <v>3358</v>
      </c>
      <c r="AF9868" s="10" t="s">
        <v>627</v>
      </c>
    </row>
    <row r="9869" spans="30:32" x14ac:dyDescent="0.2">
      <c r="AD9869" s="11" t="s">
        <v>16869</v>
      </c>
      <c r="AE9869" s="10" t="s">
        <v>16870</v>
      </c>
      <c r="AF9869" s="10" t="s">
        <v>627</v>
      </c>
    </row>
    <row r="9870" spans="30:32" x14ac:dyDescent="0.2">
      <c r="AD9870" s="11" t="s">
        <v>16871</v>
      </c>
      <c r="AE9870" s="10" t="s">
        <v>16872</v>
      </c>
      <c r="AF9870" s="10" t="s">
        <v>627</v>
      </c>
    </row>
    <row r="9871" spans="30:32" x14ac:dyDescent="0.2">
      <c r="AD9871" s="11" t="s">
        <v>16873</v>
      </c>
      <c r="AE9871" s="10" t="s">
        <v>16874</v>
      </c>
      <c r="AF9871" s="10" t="s">
        <v>627</v>
      </c>
    </row>
    <row r="9872" spans="30:32" x14ac:dyDescent="0.2">
      <c r="AD9872" s="11" t="s">
        <v>16875</v>
      </c>
      <c r="AE9872" s="10" t="s">
        <v>16876</v>
      </c>
      <c r="AF9872" s="10" t="s">
        <v>627</v>
      </c>
    </row>
    <row r="9873" spans="30:32" x14ac:dyDescent="0.2">
      <c r="AD9873" s="11" t="s">
        <v>16877</v>
      </c>
      <c r="AE9873" s="10" t="s">
        <v>9018</v>
      </c>
      <c r="AF9873" s="10" t="s">
        <v>627</v>
      </c>
    </row>
    <row r="9874" spans="30:32" x14ac:dyDescent="0.2">
      <c r="AD9874" s="11" t="s">
        <v>16878</v>
      </c>
      <c r="AE9874" s="10" t="s">
        <v>16879</v>
      </c>
      <c r="AF9874" s="10" t="s">
        <v>627</v>
      </c>
    </row>
    <row r="9875" spans="30:32" x14ac:dyDescent="0.2">
      <c r="AD9875" s="11" t="s">
        <v>16880</v>
      </c>
      <c r="AE9875" s="10" t="s">
        <v>16881</v>
      </c>
      <c r="AF9875" s="10" t="s">
        <v>627</v>
      </c>
    </row>
    <row r="9876" spans="30:32" x14ac:dyDescent="0.2">
      <c r="AD9876" s="11" t="s">
        <v>16882</v>
      </c>
      <c r="AE9876" s="10" t="s">
        <v>16883</v>
      </c>
      <c r="AF9876" s="10" t="s">
        <v>627</v>
      </c>
    </row>
    <row r="9877" spans="30:32" x14ac:dyDescent="0.2">
      <c r="AD9877" s="11" t="s">
        <v>16884</v>
      </c>
      <c r="AE9877" s="10" t="s">
        <v>16885</v>
      </c>
      <c r="AF9877" s="10" t="s">
        <v>627</v>
      </c>
    </row>
    <row r="9878" spans="30:32" x14ac:dyDescent="0.2">
      <c r="AD9878" s="11" t="s">
        <v>16886</v>
      </c>
      <c r="AE9878" s="10" t="s">
        <v>16887</v>
      </c>
      <c r="AF9878" s="10" t="s">
        <v>627</v>
      </c>
    </row>
    <row r="9879" spans="30:32" x14ac:dyDescent="0.2">
      <c r="AD9879" s="11" t="s">
        <v>16888</v>
      </c>
      <c r="AE9879" s="10" t="s">
        <v>9933</v>
      </c>
      <c r="AF9879" s="10" t="s">
        <v>627</v>
      </c>
    </row>
    <row r="9880" spans="30:32" x14ac:dyDescent="0.2">
      <c r="AD9880" s="11" t="s">
        <v>16889</v>
      </c>
      <c r="AE9880" s="10" t="s">
        <v>16890</v>
      </c>
      <c r="AF9880" s="10" t="s">
        <v>627</v>
      </c>
    </row>
    <row r="9881" spans="30:32" x14ac:dyDescent="0.2">
      <c r="AD9881" s="11" t="s">
        <v>16891</v>
      </c>
      <c r="AE9881" s="10" t="s">
        <v>15346</v>
      </c>
      <c r="AF9881" s="10" t="s">
        <v>627</v>
      </c>
    </row>
    <row r="9882" spans="30:32" x14ac:dyDescent="0.2">
      <c r="AD9882" s="11" t="s">
        <v>16892</v>
      </c>
      <c r="AE9882" s="10" t="s">
        <v>16893</v>
      </c>
      <c r="AF9882" s="10" t="s">
        <v>627</v>
      </c>
    </row>
    <row r="9883" spans="30:32" x14ac:dyDescent="0.2">
      <c r="AD9883" s="11" t="s">
        <v>16894</v>
      </c>
      <c r="AE9883" s="10" t="s">
        <v>16895</v>
      </c>
      <c r="AF9883" s="10" t="s">
        <v>627</v>
      </c>
    </row>
    <row r="9884" spans="30:32" x14ac:dyDescent="0.2">
      <c r="AD9884" s="11" t="s">
        <v>16896</v>
      </c>
      <c r="AE9884" s="10" t="s">
        <v>9893</v>
      </c>
      <c r="AF9884" s="10" t="s">
        <v>627</v>
      </c>
    </row>
    <row r="9885" spans="30:32" x14ac:dyDescent="0.2">
      <c r="AD9885" s="11" t="s">
        <v>16897</v>
      </c>
      <c r="AE9885" s="10" t="s">
        <v>16549</v>
      </c>
      <c r="AF9885" s="10" t="s">
        <v>627</v>
      </c>
    </row>
    <row r="9886" spans="30:32" x14ac:dyDescent="0.2">
      <c r="AD9886" s="11" t="s">
        <v>16898</v>
      </c>
      <c r="AE9886" s="10" t="s">
        <v>16899</v>
      </c>
      <c r="AF9886" s="10" t="s">
        <v>627</v>
      </c>
    </row>
    <row r="9887" spans="30:32" x14ac:dyDescent="0.2">
      <c r="AD9887" s="11" t="s">
        <v>16900</v>
      </c>
      <c r="AE9887" s="10" t="s">
        <v>16901</v>
      </c>
      <c r="AF9887" s="10" t="s">
        <v>627</v>
      </c>
    </row>
    <row r="9888" spans="30:32" x14ac:dyDescent="0.2">
      <c r="AD9888" s="11" t="s">
        <v>16902</v>
      </c>
      <c r="AE9888" s="10" t="s">
        <v>16901</v>
      </c>
      <c r="AF9888" s="10" t="s">
        <v>627</v>
      </c>
    </row>
    <row r="9889" spans="30:32" x14ac:dyDescent="0.2">
      <c r="AD9889" s="11" t="s">
        <v>16903</v>
      </c>
      <c r="AE9889" s="10" t="s">
        <v>16904</v>
      </c>
      <c r="AF9889" s="10" t="s">
        <v>627</v>
      </c>
    </row>
    <row r="9890" spans="30:32" x14ac:dyDescent="0.2">
      <c r="AD9890" s="11" t="s">
        <v>16905</v>
      </c>
      <c r="AE9890" s="10" t="s">
        <v>16906</v>
      </c>
      <c r="AF9890" s="10" t="s">
        <v>627</v>
      </c>
    </row>
    <row r="9891" spans="30:32" x14ac:dyDescent="0.2">
      <c r="AD9891" s="11" t="s">
        <v>16907</v>
      </c>
      <c r="AE9891" s="10" t="s">
        <v>2876</v>
      </c>
      <c r="AF9891" s="10" t="s">
        <v>627</v>
      </c>
    </row>
    <row r="9892" spans="30:32" x14ac:dyDescent="0.2">
      <c r="AD9892" s="11" t="s">
        <v>16908</v>
      </c>
      <c r="AE9892" s="10" t="s">
        <v>16909</v>
      </c>
      <c r="AF9892" s="10" t="s">
        <v>627</v>
      </c>
    </row>
    <row r="9893" spans="30:32" x14ac:dyDescent="0.2">
      <c r="AD9893" s="11" t="s">
        <v>16910</v>
      </c>
      <c r="AE9893" s="10" t="s">
        <v>16911</v>
      </c>
      <c r="AF9893" s="10" t="s">
        <v>627</v>
      </c>
    </row>
    <row r="9894" spans="30:32" x14ac:dyDescent="0.2">
      <c r="AD9894" s="11" t="s">
        <v>16912</v>
      </c>
      <c r="AE9894" s="10" t="s">
        <v>16913</v>
      </c>
      <c r="AF9894" s="10" t="s">
        <v>627</v>
      </c>
    </row>
    <row r="9895" spans="30:32" x14ac:dyDescent="0.2">
      <c r="AD9895" s="11" t="s">
        <v>16914</v>
      </c>
      <c r="AE9895" s="10" t="s">
        <v>16915</v>
      </c>
      <c r="AF9895" s="10" t="s">
        <v>627</v>
      </c>
    </row>
    <row r="9896" spans="30:32" x14ac:dyDescent="0.2">
      <c r="AD9896" s="11" t="s">
        <v>16916</v>
      </c>
      <c r="AE9896" s="10" t="s">
        <v>16917</v>
      </c>
      <c r="AF9896" s="10" t="s">
        <v>627</v>
      </c>
    </row>
    <row r="9897" spans="30:32" x14ac:dyDescent="0.2">
      <c r="AD9897" s="11" t="s">
        <v>16918</v>
      </c>
      <c r="AE9897" s="10" t="s">
        <v>16919</v>
      </c>
      <c r="AF9897" s="10" t="s">
        <v>627</v>
      </c>
    </row>
    <row r="9898" spans="30:32" x14ac:dyDescent="0.2">
      <c r="AD9898" s="11" t="s">
        <v>16920</v>
      </c>
      <c r="AE9898" s="10" t="s">
        <v>16921</v>
      </c>
      <c r="AF9898" s="10" t="s">
        <v>627</v>
      </c>
    </row>
    <row r="9899" spans="30:32" x14ac:dyDescent="0.2">
      <c r="AD9899" s="11" t="s">
        <v>16922</v>
      </c>
      <c r="AE9899" s="10" t="s">
        <v>1405</v>
      </c>
      <c r="AF9899" s="10" t="s">
        <v>627</v>
      </c>
    </row>
    <row r="9900" spans="30:32" x14ac:dyDescent="0.2">
      <c r="AD9900" s="11" t="s">
        <v>16923</v>
      </c>
      <c r="AE9900" s="10" t="s">
        <v>14829</v>
      </c>
      <c r="AF9900" s="10" t="s">
        <v>627</v>
      </c>
    </row>
    <row r="9901" spans="30:32" x14ac:dyDescent="0.2">
      <c r="AD9901" s="11" t="s">
        <v>16924</v>
      </c>
      <c r="AE9901" s="10" t="s">
        <v>16925</v>
      </c>
      <c r="AF9901" s="10" t="s">
        <v>627</v>
      </c>
    </row>
    <row r="9902" spans="30:32" x14ac:dyDescent="0.2">
      <c r="AD9902" s="11" t="s">
        <v>16926</v>
      </c>
      <c r="AE9902" s="10" t="s">
        <v>16927</v>
      </c>
      <c r="AF9902" s="10" t="s">
        <v>627</v>
      </c>
    </row>
    <row r="9903" spans="30:32" x14ac:dyDescent="0.2">
      <c r="AD9903" s="11" t="s">
        <v>16928</v>
      </c>
      <c r="AE9903" s="10" t="s">
        <v>16929</v>
      </c>
      <c r="AF9903" s="10" t="s">
        <v>627</v>
      </c>
    </row>
    <row r="9904" spans="30:32" x14ac:dyDescent="0.2">
      <c r="AD9904" s="11" t="s">
        <v>16930</v>
      </c>
      <c r="AE9904" s="10" t="s">
        <v>16931</v>
      </c>
      <c r="AF9904" s="10" t="s">
        <v>627</v>
      </c>
    </row>
    <row r="9905" spans="30:32" x14ac:dyDescent="0.2">
      <c r="AD9905" s="11" t="s">
        <v>16932</v>
      </c>
      <c r="AE9905" s="10" t="s">
        <v>16933</v>
      </c>
      <c r="AF9905" s="10" t="s">
        <v>627</v>
      </c>
    </row>
    <row r="9906" spans="30:32" x14ac:dyDescent="0.2">
      <c r="AD9906" s="11" t="s">
        <v>16934</v>
      </c>
      <c r="AE9906" s="10" t="s">
        <v>16935</v>
      </c>
      <c r="AF9906" s="10" t="s">
        <v>627</v>
      </c>
    </row>
    <row r="9907" spans="30:32" x14ac:dyDescent="0.2">
      <c r="AD9907" s="11" t="s">
        <v>16936</v>
      </c>
      <c r="AE9907" s="10" t="s">
        <v>16937</v>
      </c>
      <c r="AF9907" s="10" t="s">
        <v>627</v>
      </c>
    </row>
    <row r="9908" spans="30:32" x14ac:dyDescent="0.2">
      <c r="AD9908" s="11" t="s">
        <v>16938</v>
      </c>
      <c r="AE9908" s="10" t="s">
        <v>16939</v>
      </c>
      <c r="AF9908" s="10" t="s">
        <v>627</v>
      </c>
    </row>
    <row r="9909" spans="30:32" x14ac:dyDescent="0.2">
      <c r="AD9909" s="11" t="s">
        <v>16940</v>
      </c>
      <c r="AE9909" s="10" t="s">
        <v>9919</v>
      </c>
      <c r="AF9909" s="10" t="s">
        <v>627</v>
      </c>
    </row>
    <row r="9910" spans="30:32" x14ac:dyDescent="0.2">
      <c r="AD9910" s="11" t="s">
        <v>16941</v>
      </c>
      <c r="AE9910" s="10" t="s">
        <v>16942</v>
      </c>
      <c r="AF9910" s="10" t="s">
        <v>627</v>
      </c>
    </row>
    <row r="9911" spans="30:32" x14ac:dyDescent="0.2">
      <c r="AD9911" s="11" t="s">
        <v>16943</v>
      </c>
      <c r="AE9911" s="10" t="s">
        <v>3897</v>
      </c>
      <c r="AF9911" s="10" t="s">
        <v>627</v>
      </c>
    </row>
    <row r="9912" spans="30:32" x14ac:dyDescent="0.2">
      <c r="AD9912" s="11" t="s">
        <v>16944</v>
      </c>
      <c r="AE9912" s="10" t="s">
        <v>16945</v>
      </c>
      <c r="AF9912" s="10" t="s">
        <v>627</v>
      </c>
    </row>
    <row r="9913" spans="30:32" x14ac:dyDescent="0.2">
      <c r="AD9913" s="11" t="s">
        <v>16946</v>
      </c>
      <c r="AE9913" s="10" t="s">
        <v>9113</v>
      </c>
      <c r="AF9913" s="10" t="s">
        <v>627</v>
      </c>
    </row>
    <row r="9914" spans="30:32" x14ac:dyDescent="0.2">
      <c r="AD9914" s="11" t="s">
        <v>16947</v>
      </c>
      <c r="AE9914" s="10" t="s">
        <v>7147</v>
      </c>
      <c r="AF9914" s="10" t="s">
        <v>627</v>
      </c>
    </row>
    <row r="9915" spans="30:32" x14ac:dyDescent="0.2">
      <c r="AD9915" s="11" t="s">
        <v>16948</v>
      </c>
      <c r="AE9915" s="10" t="s">
        <v>16949</v>
      </c>
      <c r="AF9915" s="10" t="s">
        <v>627</v>
      </c>
    </row>
    <row r="9916" spans="30:32" x14ac:dyDescent="0.2">
      <c r="AD9916" s="11" t="s">
        <v>16950</v>
      </c>
      <c r="AE9916" s="10" t="s">
        <v>16951</v>
      </c>
      <c r="AF9916" s="10" t="s">
        <v>627</v>
      </c>
    </row>
    <row r="9917" spans="30:32" x14ac:dyDescent="0.2">
      <c r="AD9917" s="11" t="s">
        <v>16952</v>
      </c>
      <c r="AE9917" s="10" t="s">
        <v>9967</v>
      </c>
      <c r="AF9917" s="10" t="s">
        <v>627</v>
      </c>
    </row>
    <row r="9918" spans="30:32" x14ac:dyDescent="0.2">
      <c r="AD9918" s="11" t="s">
        <v>16953</v>
      </c>
      <c r="AE9918" s="10" t="s">
        <v>16954</v>
      </c>
      <c r="AF9918" s="10" t="s">
        <v>627</v>
      </c>
    </row>
    <row r="9919" spans="30:32" x14ac:dyDescent="0.2">
      <c r="AD9919" s="11" t="s">
        <v>16955</v>
      </c>
      <c r="AE9919" s="10" t="s">
        <v>16956</v>
      </c>
      <c r="AF9919" s="10" t="s">
        <v>627</v>
      </c>
    </row>
    <row r="9920" spans="30:32" x14ac:dyDescent="0.2">
      <c r="AD9920" s="11" t="s">
        <v>16957</v>
      </c>
      <c r="AE9920" s="10" t="s">
        <v>16958</v>
      </c>
      <c r="AF9920" s="10" t="s">
        <v>627</v>
      </c>
    </row>
    <row r="9921" spans="30:32" x14ac:dyDescent="0.2">
      <c r="AD9921" s="11" t="s">
        <v>16959</v>
      </c>
      <c r="AE9921" s="10" t="s">
        <v>1428</v>
      </c>
      <c r="AF9921" s="10" t="s">
        <v>627</v>
      </c>
    </row>
    <row r="9922" spans="30:32" x14ac:dyDescent="0.2">
      <c r="AD9922" s="11" t="s">
        <v>16960</v>
      </c>
      <c r="AE9922" s="10" t="s">
        <v>16961</v>
      </c>
      <c r="AF9922" s="10" t="s">
        <v>627</v>
      </c>
    </row>
    <row r="9923" spans="30:32" x14ac:dyDescent="0.2">
      <c r="AD9923" s="11" t="s">
        <v>16962</v>
      </c>
      <c r="AE9923" s="10" t="s">
        <v>16963</v>
      </c>
      <c r="AF9923" s="10" t="s">
        <v>627</v>
      </c>
    </row>
    <row r="9924" spans="30:32" x14ac:dyDescent="0.2">
      <c r="AD9924" s="11" t="s">
        <v>16964</v>
      </c>
      <c r="AE9924" s="10" t="s">
        <v>16965</v>
      </c>
      <c r="AF9924" s="10" t="s">
        <v>627</v>
      </c>
    </row>
    <row r="9925" spans="30:32" x14ac:dyDescent="0.2">
      <c r="AD9925" s="11" t="s">
        <v>16966</v>
      </c>
      <c r="AE9925" s="10" t="s">
        <v>3912</v>
      </c>
      <c r="AF9925" s="10" t="s">
        <v>627</v>
      </c>
    </row>
    <row r="9926" spans="30:32" x14ac:dyDescent="0.2">
      <c r="AD9926" s="11" t="s">
        <v>16967</v>
      </c>
      <c r="AE9926" s="10" t="s">
        <v>16968</v>
      </c>
      <c r="AF9926" s="10" t="s">
        <v>627</v>
      </c>
    </row>
    <row r="9927" spans="30:32" x14ac:dyDescent="0.2">
      <c r="AD9927" s="11" t="s">
        <v>16969</v>
      </c>
      <c r="AE9927" s="10" t="s">
        <v>8505</v>
      </c>
      <c r="AF9927" s="10" t="s">
        <v>627</v>
      </c>
    </row>
    <row r="9928" spans="30:32" x14ac:dyDescent="0.2">
      <c r="AD9928" s="11" t="s">
        <v>16970</v>
      </c>
      <c r="AE9928" s="10" t="s">
        <v>16971</v>
      </c>
      <c r="AF9928" s="10" t="s">
        <v>627</v>
      </c>
    </row>
    <row r="9929" spans="30:32" x14ac:dyDescent="0.2">
      <c r="AD9929" s="11" t="s">
        <v>16972</v>
      </c>
      <c r="AE9929" s="10" t="s">
        <v>16973</v>
      </c>
      <c r="AF9929" s="10" t="s">
        <v>627</v>
      </c>
    </row>
    <row r="9930" spans="30:32" x14ac:dyDescent="0.2">
      <c r="AD9930" s="11" t="s">
        <v>16974</v>
      </c>
      <c r="AE9930" s="10" t="s">
        <v>16973</v>
      </c>
      <c r="AF9930" s="10" t="s">
        <v>627</v>
      </c>
    </row>
    <row r="9931" spans="30:32" x14ac:dyDescent="0.2">
      <c r="AD9931" s="11" t="s">
        <v>16975</v>
      </c>
      <c r="AE9931" s="10" t="s">
        <v>16976</v>
      </c>
      <c r="AF9931" s="10" t="s">
        <v>627</v>
      </c>
    </row>
    <row r="9932" spans="30:32" x14ac:dyDescent="0.2">
      <c r="AD9932" s="11" t="s">
        <v>16977</v>
      </c>
      <c r="AE9932" s="10" t="s">
        <v>11824</v>
      </c>
      <c r="AF9932" s="10" t="s">
        <v>627</v>
      </c>
    </row>
    <row r="9933" spans="30:32" x14ac:dyDescent="0.2">
      <c r="AD9933" s="11" t="s">
        <v>16978</v>
      </c>
      <c r="AE9933" s="10" t="s">
        <v>16556</v>
      </c>
      <c r="AF9933" s="10" t="s">
        <v>627</v>
      </c>
    </row>
    <row r="9934" spans="30:32" x14ac:dyDescent="0.2">
      <c r="AD9934" s="11" t="s">
        <v>16979</v>
      </c>
      <c r="AE9934" s="10" t="s">
        <v>16980</v>
      </c>
      <c r="AF9934" s="10" t="s">
        <v>627</v>
      </c>
    </row>
    <row r="9935" spans="30:32" x14ac:dyDescent="0.2">
      <c r="AD9935" s="11" t="s">
        <v>16981</v>
      </c>
      <c r="AE9935" s="10" t="s">
        <v>14255</v>
      </c>
      <c r="AF9935" s="10" t="s">
        <v>627</v>
      </c>
    </row>
    <row r="9936" spans="30:32" x14ac:dyDescent="0.2">
      <c r="AD9936" s="11" t="s">
        <v>16982</v>
      </c>
      <c r="AE9936" s="10" t="s">
        <v>16983</v>
      </c>
      <c r="AF9936" s="10" t="s">
        <v>627</v>
      </c>
    </row>
    <row r="9937" spans="30:32" x14ac:dyDescent="0.2">
      <c r="AD9937" s="11" t="s">
        <v>16984</v>
      </c>
      <c r="AE9937" s="10" t="s">
        <v>16985</v>
      </c>
      <c r="AF9937" s="10" t="s">
        <v>627</v>
      </c>
    </row>
    <row r="9938" spans="30:32" x14ac:dyDescent="0.2">
      <c r="AD9938" s="11" t="s">
        <v>16986</v>
      </c>
      <c r="AE9938" s="10" t="s">
        <v>16987</v>
      </c>
      <c r="AF9938" s="10" t="s">
        <v>627</v>
      </c>
    </row>
    <row r="9939" spans="30:32" x14ac:dyDescent="0.2">
      <c r="AD9939" s="11" t="s">
        <v>16988</v>
      </c>
      <c r="AE9939" s="10" t="s">
        <v>13573</v>
      </c>
      <c r="AF9939" s="10" t="s">
        <v>627</v>
      </c>
    </row>
    <row r="9940" spans="30:32" x14ac:dyDescent="0.2">
      <c r="AD9940" s="11" t="s">
        <v>16989</v>
      </c>
      <c r="AE9940" s="10" t="s">
        <v>16990</v>
      </c>
      <c r="AF9940" s="10" t="s">
        <v>627</v>
      </c>
    </row>
    <row r="9941" spans="30:32" x14ac:dyDescent="0.2">
      <c r="AD9941" s="11" t="s">
        <v>16991</v>
      </c>
      <c r="AE9941" s="10" t="s">
        <v>16992</v>
      </c>
      <c r="AF9941" s="10" t="s">
        <v>627</v>
      </c>
    </row>
    <row r="9942" spans="30:32" x14ac:dyDescent="0.2">
      <c r="AD9942" s="11" t="s">
        <v>16993</v>
      </c>
      <c r="AE9942" s="10" t="s">
        <v>3921</v>
      </c>
      <c r="AF9942" s="10" t="s">
        <v>627</v>
      </c>
    </row>
    <row r="9943" spans="30:32" x14ac:dyDescent="0.2">
      <c r="AD9943" s="11" t="s">
        <v>16994</v>
      </c>
      <c r="AE9943" s="10" t="s">
        <v>16995</v>
      </c>
      <c r="AF9943" s="10" t="s">
        <v>627</v>
      </c>
    </row>
    <row r="9944" spans="30:32" x14ac:dyDescent="0.2">
      <c r="AD9944" s="11" t="s">
        <v>16996</v>
      </c>
      <c r="AE9944" s="10" t="s">
        <v>4838</v>
      </c>
      <c r="AF9944" s="10" t="s">
        <v>627</v>
      </c>
    </row>
    <row r="9945" spans="30:32" x14ac:dyDescent="0.2">
      <c r="AD9945" s="11" t="s">
        <v>16997</v>
      </c>
      <c r="AE9945" s="10" t="s">
        <v>15650</v>
      </c>
      <c r="AF9945" s="10" t="s">
        <v>627</v>
      </c>
    </row>
    <row r="9946" spans="30:32" x14ac:dyDescent="0.2">
      <c r="AD9946" s="11" t="s">
        <v>16998</v>
      </c>
      <c r="AE9946" s="10" t="s">
        <v>16999</v>
      </c>
      <c r="AF9946" s="10" t="s">
        <v>627</v>
      </c>
    </row>
    <row r="9947" spans="30:32" x14ac:dyDescent="0.2">
      <c r="AD9947" s="11" t="s">
        <v>17000</v>
      </c>
      <c r="AE9947" s="10" t="s">
        <v>17001</v>
      </c>
      <c r="AF9947" s="10" t="s">
        <v>627</v>
      </c>
    </row>
    <row r="9948" spans="30:32" x14ac:dyDescent="0.2">
      <c r="AD9948" s="11" t="s">
        <v>17002</v>
      </c>
      <c r="AE9948" s="10" t="s">
        <v>2117</v>
      </c>
      <c r="AF9948" s="10" t="s">
        <v>627</v>
      </c>
    </row>
    <row r="9949" spans="30:32" x14ac:dyDescent="0.2">
      <c r="AD9949" s="11" t="s">
        <v>17003</v>
      </c>
      <c r="AE9949" s="10" t="s">
        <v>2117</v>
      </c>
      <c r="AF9949" s="10" t="s">
        <v>627</v>
      </c>
    </row>
    <row r="9950" spans="30:32" x14ac:dyDescent="0.2">
      <c r="AD9950" s="11" t="s">
        <v>17004</v>
      </c>
      <c r="AE9950" s="10" t="s">
        <v>17005</v>
      </c>
      <c r="AF9950" s="10" t="s">
        <v>627</v>
      </c>
    </row>
    <row r="9951" spans="30:32" x14ac:dyDescent="0.2">
      <c r="AD9951" s="11" t="s">
        <v>17006</v>
      </c>
      <c r="AE9951" s="10" t="s">
        <v>17007</v>
      </c>
      <c r="AF9951" s="10" t="s">
        <v>627</v>
      </c>
    </row>
    <row r="9952" spans="30:32" x14ac:dyDescent="0.2">
      <c r="AD9952" s="11" t="s">
        <v>17008</v>
      </c>
      <c r="AE9952" s="10" t="s">
        <v>17009</v>
      </c>
      <c r="AF9952" s="10" t="s">
        <v>627</v>
      </c>
    </row>
    <row r="9953" spans="30:32" x14ac:dyDescent="0.2">
      <c r="AD9953" s="11" t="s">
        <v>17010</v>
      </c>
      <c r="AE9953" s="10" t="s">
        <v>17011</v>
      </c>
      <c r="AF9953" s="10" t="s">
        <v>627</v>
      </c>
    </row>
    <row r="9954" spans="30:32" x14ac:dyDescent="0.2">
      <c r="AD9954" s="11" t="s">
        <v>17012</v>
      </c>
      <c r="AE9954" s="10" t="s">
        <v>17013</v>
      </c>
      <c r="AF9954" s="10" t="s">
        <v>627</v>
      </c>
    </row>
    <row r="9955" spans="30:32" x14ac:dyDescent="0.2">
      <c r="AD9955" s="11" t="s">
        <v>17014</v>
      </c>
      <c r="AE9955" s="10" t="s">
        <v>17015</v>
      </c>
      <c r="AF9955" s="10" t="s">
        <v>627</v>
      </c>
    </row>
    <row r="9956" spans="30:32" x14ac:dyDescent="0.2">
      <c r="AD9956" s="11" t="s">
        <v>17016</v>
      </c>
      <c r="AE9956" s="10" t="s">
        <v>17017</v>
      </c>
      <c r="AF9956" s="10" t="s">
        <v>627</v>
      </c>
    </row>
    <row r="9957" spans="30:32" x14ac:dyDescent="0.2">
      <c r="AD9957" s="11" t="s">
        <v>17018</v>
      </c>
      <c r="AE9957" s="10" t="s">
        <v>17019</v>
      </c>
      <c r="AF9957" s="10" t="s">
        <v>627</v>
      </c>
    </row>
    <row r="9958" spans="30:32" x14ac:dyDescent="0.2">
      <c r="AD9958" s="11" t="s">
        <v>17020</v>
      </c>
      <c r="AE9958" s="10" t="s">
        <v>2127</v>
      </c>
      <c r="AF9958" s="10" t="s">
        <v>627</v>
      </c>
    </row>
    <row r="9959" spans="30:32" x14ac:dyDescent="0.2">
      <c r="AD9959" s="11" t="s">
        <v>17021</v>
      </c>
      <c r="AE9959" s="10" t="s">
        <v>17022</v>
      </c>
      <c r="AF9959" s="10" t="s">
        <v>627</v>
      </c>
    </row>
    <row r="9960" spans="30:32" x14ac:dyDescent="0.2">
      <c r="AD9960" s="11" t="s">
        <v>17023</v>
      </c>
      <c r="AE9960" s="10" t="s">
        <v>17024</v>
      </c>
      <c r="AF9960" s="10" t="s">
        <v>627</v>
      </c>
    </row>
    <row r="9961" spans="30:32" x14ac:dyDescent="0.2">
      <c r="AD9961" s="11" t="s">
        <v>17025</v>
      </c>
      <c r="AE9961" s="10" t="s">
        <v>17026</v>
      </c>
      <c r="AF9961" s="10" t="s">
        <v>627</v>
      </c>
    </row>
    <row r="9962" spans="30:32" x14ac:dyDescent="0.2">
      <c r="AD9962" s="11" t="s">
        <v>17027</v>
      </c>
      <c r="AE9962" s="10" t="s">
        <v>9776</v>
      </c>
      <c r="AF9962" s="10" t="s">
        <v>627</v>
      </c>
    </row>
    <row r="9963" spans="30:32" x14ac:dyDescent="0.2">
      <c r="AD9963" s="11" t="s">
        <v>17028</v>
      </c>
      <c r="AE9963" s="10" t="s">
        <v>17029</v>
      </c>
      <c r="AF9963" s="10" t="s">
        <v>627</v>
      </c>
    </row>
    <row r="9964" spans="30:32" x14ac:dyDescent="0.2">
      <c r="AD9964" s="11" t="s">
        <v>17030</v>
      </c>
      <c r="AE9964" s="10" t="s">
        <v>17031</v>
      </c>
      <c r="AF9964" s="10" t="s">
        <v>627</v>
      </c>
    </row>
    <row r="9965" spans="30:32" x14ac:dyDescent="0.2">
      <c r="AD9965" s="11" t="s">
        <v>17032</v>
      </c>
      <c r="AE9965" s="10" t="s">
        <v>17033</v>
      </c>
      <c r="AF9965" s="10" t="s">
        <v>627</v>
      </c>
    </row>
    <row r="9966" spans="30:32" x14ac:dyDescent="0.2">
      <c r="AD9966" s="11" t="s">
        <v>17034</v>
      </c>
      <c r="AE9966" s="10" t="s">
        <v>10105</v>
      </c>
      <c r="AF9966" s="10" t="s">
        <v>627</v>
      </c>
    </row>
    <row r="9967" spans="30:32" x14ac:dyDescent="0.2">
      <c r="AD9967" s="11" t="s">
        <v>17035</v>
      </c>
      <c r="AE9967" s="10" t="s">
        <v>9164</v>
      </c>
      <c r="AF9967" s="10" t="s">
        <v>627</v>
      </c>
    </row>
    <row r="9968" spans="30:32" x14ac:dyDescent="0.2">
      <c r="AD9968" s="11" t="s">
        <v>17036</v>
      </c>
      <c r="AE9968" s="10" t="s">
        <v>17037</v>
      </c>
      <c r="AF9968" s="10" t="s">
        <v>627</v>
      </c>
    </row>
    <row r="9969" spans="30:32" x14ac:dyDescent="0.2">
      <c r="AD9969" s="11" t="s">
        <v>17038</v>
      </c>
      <c r="AE9969" s="10" t="s">
        <v>17039</v>
      </c>
      <c r="AF9969" s="10" t="s">
        <v>627</v>
      </c>
    </row>
    <row r="9970" spans="30:32" x14ac:dyDescent="0.2">
      <c r="AD9970" s="11" t="s">
        <v>17040</v>
      </c>
      <c r="AE9970" s="10" t="s">
        <v>17041</v>
      </c>
      <c r="AF9970" s="10" t="s">
        <v>627</v>
      </c>
    </row>
    <row r="9971" spans="30:32" x14ac:dyDescent="0.2">
      <c r="AD9971" s="11" t="s">
        <v>17042</v>
      </c>
      <c r="AE9971" s="10" t="s">
        <v>17043</v>
      </c>
      <c r="AF9971" s="10" t="s">
        <v>627</v>
      </c>
    </row>
    <row r="9972" spans="30:32" x14ac:dyDescent="0.2">
      <c r="AD9972" s="11" t="s">
        <v>17044</v>
      </c>
      <c r="AE9972" s="10" t="s">
        <v>17045</v>
      </c>
      <c r="AF9972" s="10" t="s">
        <v>627</v>
      </c>
    </row>
    <row r="9973" spans="30:32" x14ac:dyDescent="0.2">
      <c r="AD9973" s="11" t="s">
        <v>17046</v>
      </c>
      <c r="AE9973" s="10" t="s">
        <v>13009</v>
      </c>
      <c r="AF9973" s="10" t="s">
        <v>627</v>
      </c>
    </row>
    <row r="9974" spans="30:32" x14ac:dyDescent="0.2">
      <c r="AD9974" s="11" t="s">
        <v>17047</v>
      </c>
      <c r="AE9974" s="10" t="s">
        <v>17048</v>
      </c>
      <c r="AF9974" s="10" t="s">
        <v>627</v>
      </c>
    </row>
    <row r="9975" spans="30:32" x14ac:dyDescent="0.2">
      <c r="AD9975" s="11" t="s">
        <v>17049</v>
      </c>
      <c r="AE9975" s="10" t="s">
        <v>17050</v>
      </c>
      <c r="AF9975" s="10" t="s">
        <v>627</v>
      </c>
    </row>
    <row r="9976" spans="30:32" x14ac:dyDescent="0.2">
      <c r="AD9976" s="11" t="s">
        <v>17051</v>
      </c>
      <c r="AE9976" s="10" t="s">
        <v>17052</v>
      </c>
      <c r="AF9976" s="10" t="s">
        <v>627</v>
      </c>
    </row>
    <row r="9977" spans="30:32" x14ac:dyDescent="0.2">
      <c r="AD9977" s="11" t="s">
        <v>17053</v>
      </c>
      <c r="AE9977" s="10" t="s">
        <v>17054</v>
      </c>
      <c r="AF9977" s="10" t="s">
        <v>627</v>
      </c>
    </row>
    <row r="9978" spans="30:32" x14ac:dyDescent="0.2">
      <c r="AD9978" s="11" t="s">
        <v>17055</v>
      </c>
      <c r="AE9978" s="10" t="s">
        <v>17056</v>
      </c>
      <c r="AF9978" s="10" t="s">
        <v>627</v>
      </c>
    </row>
    <row r="9979" spans="30:32" x14ac:dyDescent="0.2">
      <c r="AD9979" s="11" t="s">
        <v>17057</v>
      </c>
      <c r="AE9979" s="10" t="s">
        <v>17058</v>
      </c>
      <c r="AF9979" s="10" t="s">
        <v>627</v>
      </c>
    </row>
    <row r="9980" spans="30:32" x14ac:dyDescent="0.2">
      <c r="AD9980" s="11" t="s">
        <v>17059</v>
      </c>
      <c r="AE9980" s="10" t="s">
        <v>17060</v>
      </c>
      <c r="AF9980" s="10" t="s">
        <v>627</v>
      </c>
    </row>
    <row r="9981" spans="30:32" x14ac:dyDescent="0.2">
      <c r="AD9981" s="11" t="s">
        <v>17061</v>
      </c>
      <c r="AE9981" s="10" t="s">
        <v>7299</v>
      </c>
      <c r="AF9981" s="10" t="s">
        <v>627</v>
      </c>
    </row>
    <row r="9982" spans="30:32" x14ac:dyDescent="0.2">
      <c r="AD9982" s="11" t="s">
        <v>17062</v>
      </c>
      <c r="AE9982" s="10" t="s">
        <v>7299</v>
      </c>
      <c r="AF9982" s="10" t="s">
        <v>627</v>
      </c>
    </row>
    <row r="9983" spans="30:32" x14ac:dyDescent="0.2">
      <c r="AD9983" s="11" t="s">
        <v>17063</v>
      </c>
      <c r="AE9983" s="10" t="s">
        <v>17064</v>
      </c>
      <c r="AF9983" s="10" t="s">
        <v>627</v>
      </c>
    </row>
    <row r="9984" spans="30:32" x14ac:dyDescent="0.2">
      <c r="AD9984" s="11" t="s">
        <v>17065</v>
      </c>
      <c r="AE9984" s="10" t="s">
        <v>14724</v>
      </c>
      <c r="AF9984" s="10" t="s">
        <v>627</v>
      </c>
    </row>
    <row r="9985" spans="30:32" x14ac:dyDescent="0.2">
      <c r="AD9985" s="11" t="s">
        <v>17066</v>
      </c>
      <c r="AE9985" s="10" t="s">
        <v>15711</v>
      </c>
      <c r="AF9985" s="10" t="s">
        <v>627</v>
      </c>
    </row>
    <row r="9986" spans="30:32" x14ac:dyDescent="0.2">
      <c r="AD9986" s="11" t="s">
        <v>17067</v>
      </c>
      <c r="AE9986" s="10" t="s">
        <v>17068</v>
      </c>
      <c r="AF9986" s="10" t="s">
        <v>627</v>
      </c>
    </row>
    <row r="9987" spans="30:32" x14ac:dyDescent="0.2">
      <c r="AD9987" s="11" t="s">
        <v>17069</v>
      </c>
      <c r="AE9987" s="10" t="s">
        <v>17070</v>
      </c>
      <c r="AF9987" s="10" t="s">
        <v>627</v>
      </c>
    </row>
    <row r="9988" spans="30:32" x14ac:dyDescent="0.2">
      <c r="AD9988" s="11" t="s">
        <v>17071</v>
      </c>
      <c r="AE9988" s="10" t="s">
        <v>17072</v>
      </c>
      <c r="AF9988" s="10" t="s">
        <v>627</v>
      </c>
    </row>
    <row r="9989" spans="30:32" x14ac:dyDescent="0.2">
      <c r="AD9989" s="11" t="s">
        <v>17073</v>
      </c>
      <c r="AE9989" s="10" t="s">
        <v>17074</v>
      </c>
      <c r="AF9989" s="10" t="s">
        <v>627</v>
      </c>
    </row>
    <row r="9990" spans="30:32" x14ac:dyDescent="0.2">
      <c r="AD9990" s="11" t="s">
        <v>17075</v>
      </c>
      <c r="AE9990" s="10" t="s">
        <v>17076</v>
      </c>
      <c r="AF9990" s="10" t="s">
        <v>627</v>
      </c>
    </row>
    <row r="9991" spans="30:32" x14ac:dyDescent="0.2">
      <c r="AD9991" s="11" t="s">
        <v>17077</v>
      </c>
      <c r="AE9991" s="10" t="s">
        <v>17078</v>
      </c>
      <c r="AF9991" s="10" t="s">
        <v>627</v>
      </c>
    </row>
    <row r="9992" spans="30:32" x14ac:dyDescent="0.2">
      <c r="AD9992" s="11" t="s">
        <v>17079</v>
      </c>
      <c r="AE9992" s="10" t="s">
        <v>17080</v>
      </c>
      <c r="AF9992" s="10" t="s">
        <v>627</v>
      </c>
    </row>
    <row r="9993" spans="30:32" x14ac:dyDescent="0.2">
      <c r="AD9993" s="11" t="s">
        <v>17081</v>
      </c>
      <c r="AE9993" s="10" t="s">
        <v>17082</v>
      </c>
      <c r="AF9993" s="10" t="s">
        <v>627</v>
      </c>
    </row>
    <row r="9994" spans="30:32" x14ac:dyDescent="0.2">
      <c r="AD9994" s="11" t="s">
        <v>17083</v>
      </c>
      <c r="AE9994" s="10" t="s">
        <v>17084</v>
      </c>
      <c r="AF9994" s="10" t="s">
        <v>627</v>
      </c>
    </row>
    <row r="9995" spans="30:32" x14ac:dyDescent="0.2">
      <c r="AD9995" s="11" t="s">
        <v>17085</v>
      </c>
      <c r="AE9995" s="10" t="s">
        <v>17086</v>
      </c>
      <c r="AF9995" s="10" t="s">
        <v>627</v>
      </c>
    </row>
    <row r="9996" spans="30:32" x14ac:dyDescent="0.2">
      <c r="AD9996" s="11" t="s">
        <v>17087</v>
      </c>
      <c r="AE9996" s="10" t="s">
        <v>17088</v>
      </c>
      <c r="AF9996" s="10" t="s">
        <v>627</v>
      </c>
    </row>
    <row r="9997" spans="30:32" x14ac:dyDescent="0.2">
      <c r="AD9997" s="11" t="s">
        <v>17089</v>
      </c>
      <c r="AE9997" s="10" t="s">
        <v>17090</v>
      </c>
      <c r="AF9997" s="10" t="s">
        <v>627</v>
      </c>
    </row>
    <row r="9998" spans="30:32" x14ac:dyDescent="0.2">
      <c r="AD9998" s="11" t="s">
        <v>17091</v>
      </c>
      <c r="AE9998" s="10" t="s">
        <v>14359</v>
      </c>
      <c r="AF9998" s="10" t="s">
        <v>627</v>
      </c>
    </row>
    <row r="9999" spans="30:32" x14ac:dyDescent="0.2">
      <c r="AD9999" s="11" t="s">
        <v>17092</v>
      </c>
      <c r="AE9999" s="10" t="s">
        <v>2196</v>
      </c>
      <c r="AF9999" s="10" t="s">
        <v>627</v>
      </c>
    </row>
    <row r="10000" spans="30:32" x14ac:dyDescent="0.2">
      <c r="AD10000" s="11" t="s">
        <v>17093</v>
      </c>
      <c r="AE10000" s="10" t="s">
        <v>5056</v>
      </c>
      <c r="AF10000" s="10" t="s">
        <v>627</v>
      </c>
    </row>
    <row r="10001" spans="30:32" x14ac:dyDescent="0.2">
      <c r="AD10001" s="11" t="s">
        <v>17094</v>
      </c>
      <c r="AE10001" s="10" t="s">
        <v>17095</v>
      </c>
      <c r="AF10001" s="10" t="s">
        <v>627</v>
      </c>
    </row>
    <row r="10002" spans="30:32" x14ac:dyDescent="0.2">
      <c r="AD10002" s="11" t="s">
        <v>17096</v>
      </c>
      <c r="AE10002" s="10" t="s">
        <v>17097</v>
      </c>
      <c r="AF10002" s="10" t="s">
        <v>627</v>
      </c>
    </row>
    <row r="10003" spans="30:32" x14ac:dyDescent="0.2">
      <c r="AD10003" s="11" t="s">
        <v>17098</v>
      </c>
      <c r="AE10003" s="10" t="s">
        <v>17099</v>
      </c>
      <c r="AF10003" s="10" t="s">
        <v>627</v>
      </c>
    </row>
    <row r="10004" spans="30:32" x14ac:dyDescent="0.2">
      <c r="AD10004" s="11" t="s">
        <v>17100</v>
      </c>
      <c r="AE10004" s="10" t="s">
        <v>17101</v>
      </c>
      <c r="AF10004" s="10" t="s">
        <v>627</v>
      </c>
    </row>
    <row r="10005" spans="30:32" x14ac:dyDescent="0.2">
      <c r="AD10005" s="11" t="s">
        <v>17102</v>
      </c>
      <c r="AE10005" s="10" t="s">
        <v>17103</v>
      </c>
      <c r="AF10005" s="10" t="s">
        <v>627</v>
      </c>
    </row>
    <row r="10006" spans="30:32" x14ac:dyDescent="0.2">
      <c r="AD10006" s="11" t="s">
        <v>17104</v>
      </c>
      <c r="AE10006" s="10" t="s">
        <v>2198</v>
      </c>
      <c r="AF10006" s="10" t="s">
        <v>627</v>
      </c>
    </row>
    <row r="10007" spans="30:32" x14ac:dyDescent="0.2">
      <c r="AD10007" s="11" t="s">
        <v>17105</v>
      </c>
      <c r="AE10007" s="10" t="s">
        <v>17106</v>
      </c>
      <c r="AF10007" s="10" t="s">
        <v>627</v>
      </c>
    </row>
    <row r="10008" spans="30:32" x14ac:dyDescent="0.2">
      <c r="AD10008" s="11" t="s">
        <v>17107</v>
      </c>
      <c r="AE10008" s="10" t="s">
        <v>17108</v>
      </c>
      <c r="AF10008" s="10" t="s">
        <v>627</v>
      </c>
    </row>
    <row r="10009" spans="30:32" x14ac:dyDescent="0.2">
      <c r="AD10009" s="11" t="s">
        <v>17109</v>
      </c>
      <c r="AE10009" s="10" t="s">
        <v>17110</v>
      </c>
      <c r="AF10009" s="10" t="s">
        <v>627</v>
      </c>
    </row>
    <row r="10010" spans="30:32" x14ac:dyDescent="0.2">
      <c r="AD10010" s="11" t="s">
        <v>17111</v>
      </c>
      <c r="AE10010" s="10" t="s">
        <v>17112</v>
      </c>
      <c r="AF10010" s="10" t="s">
        <v>627</v>
      </c>
    </row>
    <row r="10011" spans="30:32" x14ac:dyDescent="0.2">
      <c r="AD10011" s="11" t="s">
        <v>17113</v>
      </c>
      <c r="AE10011" s="10" t="s">
        <v>17114</v>
      </c>
      <c r="AF10011" s="10" t="s">
        <v>627</v>
      </c>
    </row>
    <row r="10012" spans="30:32" x14ac:dyDescent="0.2">
      <c r="AD10012" s="11" t="s">
        <v>17115</v>
      </c>
      <c r="AE10012" s="10" t="s">
        <v>17116</v>
      </c>
      <c r="AF10012" s="10" t="s">
        <v>627</v>
      </c>
    </row>
    <row r="10013" spans="30:32" x14ac:dyDescent="0.2">
      <c r="AD10013" s="11" t="s">
        <v>17117</v>
      </c>
      <c r="AE10013" s="10" t="s">
        <v>17118</v>
      </c>
      <c r="AF10013" s="10" t="s">
        <v>627</v>
      </c>
    </row>
    <row r="10014" spans="30:32" x14ac:dyDescent="0.2">
      <c r="AD10014" s="11" t="s">
        <v>17119</v>
      </c>
      <c r="AE10014" s="10" t="s">
        <v>15268</v>
      </c>
      <c r="AF10014" s="10" t="s">
        <v>627</v>
      </c>
    </row>
    <row r="10015" spans="30:32" x14ac:dyDescent="0.2">
      <c r="AD10015" s="11" t="s">
        <v>17120</v>
      </c>
      <c r="AE10015" s="10" t="s">
        <v>14376</v>
      </c>
      <c r="AF10015" s="10" t="s">
        <v>627</v>
      </c>
    </row>
    <row r="10016" spans="30:32" x14ac:dyDescent="0.2">
      <c r="AD10016" s="11" t="s">
        <v>17121</v>
      </c>
      <c r="AE10016" s="10" t="s">
        <v>17122</v>
      </c>
      <c r="AF10016" s="10" t="s">
        <v>627</v>
      </c>
    </row>
    <row r="10017" spans="30:32" x14ac:dyDescent="0.2">
      <c r="AD10017" s="11" t="s">
        <v>17123</v>
      </c>
      <c r="AE10017" s="10" t="s">
        <v>17124</v>
      </c>
      <c r="AF10017" s="10" t="s">
        <v>627</v>
      </c>
    </row>
    <row r="10018" spans="30:32" x14ac:dyDescent="0.2">
      <c r="AD10018" s="11" t="s">
        <v>17125</v>
      </c>
      <c r="AE10018" s="10" t="s">
        <v>17126</v>
      </c>
      <c r="AF10018" s="10" t="s">
        <v>627</v>
      </c>
    </row>
    <row r="10019" spans="30:32" x14ac:dyDescent="0.2">
      <c r="AD10019" s="11" t="s">
        <v>17127</v>
      </c>
      <c r="AE10019" s="10" t="s">
        <v>6450</v>
      </c>
      <c r="AF10019" s="10" t="s">
        <v>627</v>
      </c>
    </row>
    <row r="10020" spans="30:32" x14ac:dyDescent="0.2">
      <c r="AD10020" s="11" t="s">
        <v>17128</v>
      </c>
      <c r="AE10020" s="10" t="s">
        <v>17129</v>
      </c>
      <c r="AF10020" s="10" t="s">
        <v>627</v>
      </c>
    </row>
    <row r="10021" spans="30:32" x14ac:dyDescent="0.2">
      <c r="AD10021" s="11" t="s">
        <v>17130</v>
      </c>
      <c r="AE10021" s="10" t="s">
        <v>17131</v>
      </c>
      <c r="AF10021" s="10" t="s">
        <v>627</v>
      </c>
    </row>
    <row r="10022" spans="30:32" x14ac:dyDescent="0.2">
      <c r="AD10022" s="11" t="s">
        <v>17132</v>
      </c>
      <c r="AE10022" s="10" t="s">
        <v>17131</v>
      </c>
      <c r="AF10022" s="10" t="s">
        <v>627</v>
      </c>
    </row>
    <row r="10023" spans="30:32" x14ac:dyDescent="0.2">
      <c r="AD10023" s="11" t="s">
        <v>17133</v>
      </c>
      <c r="AE10023" s="10" t="s">
        <v>17134</v>
      </c>
      <c r="AF10023" s="10" t="s">
        <v>627</v>
      </c>
    </row>
    <row r="10024" spans="30:32" x14ac:dyDescent="0.2">
      <c r="AD10024" s="11" t="s">
        <v>17135</v>
      </c>
      <c r="AE10024" s="10" t="s">
        <v>17136</v>
      </c>
      <c r="AF10024" s="10" t="s">
        <v>627</v>
      </c>
    </row>
    <row r="10025" spans="30:32" x14ac:dyDescent="0.2">
      <c r="AD10025" s="11" t="s">
        <v>17137</v>
      </c>
      <c r="AE10025" s="10" t="s">
        <v>17138</v>
      </c>
      <c r="AF10025" s="10" t="s">
        <v>627</v>
      </c>
    </row>
    <row r="10026" spans="30:32" x14ac:dyDescent="0.2">
      <c r="AD10026" s="11" t="s">
        <v>17139</v>
      </c>
      <c r="AE10026" s="10" t="s">
        <v>2212</v>
      </c>
      <c r="AF10026" s="10" t="s">
        <v>627</v>
      </c>
    </row>
    <row r="10027" spans="30:32" x14ac:dyDescent="0.2">
      <c r="AD10027" s="11" t="s">
        <v>17140</v>
      </c>
      <c r="AE10027" s="10" t="s">
        <v>2212</v>
      </c>
      <c r="AF10027" s="10" t="s">
        <v>627</v>
      </c>
    </row>
    <row r="10028" spans="30:32" x14ac:dyDescent="0.2">
      <c r="AD10028" s="11" t="s">
        <v>17141</v>
      </c>
      <c r="AE10028" s="10" t="s">
        <v>2212</v>
      </c>
      <c r="AF10028" s="10" t="s">
        <v>627</v>
      </c>
    </row>
    <row r="10029" spans="30:32" x14ac:dyDescent="0.2">
      <c r="AD10029" s="11" t="s">
        <v>17142</v>
      </c>
      <c r="AE10029" s="10" t="s">
        <v>2212</v>
      </c>
      <c r="AF10029" s="10" t="s">
        <v>627</v>
      </c>
    </row>
    <row r="10030" spans="30:32" x14ac:dyDescent="0.2">
      <c r="AD10030" s="11" t="s">
        <v>17143</v>
      </c>
      <c r="AE10030" s="10" t="s">
        <v>2212</v>
      </c>
      <c r="AF10030" s="10" t="s">
        <v>627</v>
      </c>
    </row>
    <row r="10031" spans="30:32" x14ac:dyDescent="0.2">
      <c r="AD10031" s="11" t="s">
        <v>17144</v>
      </c>
      <c r="AE10031" s="10" t="s">
        <v>2212</v>
      </c>
      <c r="AF10031" s="10" t="s">
        <v>627</v>
      </c>
    </row>
    <row r="10032" spans="30:32" x14ac:dyDescent="0.2">
      <c r="AD10032" s="11" t="s">
        <v>17145</v>
      </c>
      <c r="AE10032" s="10" t="s">
        <v>2212</v>
      </c>
      <c r="AF10032" s="10" t="s">
        <v>627</v>
      </c>
    </row>
    <row r="10033" spans="30:32" x14ac:dyDescent="0.2">
      <c r="AD10033" s="11" t="s">
        <v>17146</v>
      </c>
      <c r="AE10033" s="10" t="s">
        <v>2212</v>
      </c>
      <c r="AF10033" s="10" t="s">
        <v>627</v>
      </c>
    </row>
    <row r="10034" spans="30:32" x14ac:dyDescent="0.2">
      <c r="AD10034" s="11" t="s">
        <v>17147</v>
      </c>
      <c r="AE10034" s="10" t="s">
        <v>2212</v>
      </c>
      <c r="AF10034" s="10" t="s">
        <v>627</v>
      </c>
    </row>
    <row r="10035" spans="30:32" x14ac:dyDescent="0.2">
      <c r="AD10035" s="11" t="s">
        <v>17148</v>
      </c>
      <c r="AE10035" s="10" t="s">
        <v>1676</v>
      </c>
      <c r="AF10035" s="10" t="s">
        <v>627</v>
      </c>
    </row>
    <row r="10036" spans="30:32" x14ac:dyDescent="0.2">
      <c r="AD10036" s="11" t="s">
        <v>17149</v>
      </c>
      <c r="AE10036" s="10" t="s">
        <v>1676</v>
      </c>
      <c r="AF10036" s="10" t="s">
        <v>627</v>
      </c>
    </row>
    <row r="10037" spans="30:32" x14ac:dyDescent="0.2">
      <c r="AD10037" s="11" t="s">
        <v>17150</v>
      </c>
      <c r="AE10037" s="10" t="s">
        <v>9223</v>
      </c>
      <c r="AF10037" s="10" t="s">
        <v>627</v>
      </c>
    </row>
    <row r="10038" spans="30:32" x14ac:dyDescent="0.2">
      <c r="AD10038" s="11" t="s">
        <v>17151</v>
      </c>
      <c r="AE10038" s="10" t="s">
        <v>17152</v>
      </c>
      <c r="AF10038" s="10" t="s">
        <v>627</v>
      </c>
    </row>
    <row r="10039" spans="30:32" x14ac:dyDescent="0.2">
      <c r="AD10039" s="11" t="s">
        <v>17153</v>
      </c>
      <c r="AE10039" s="10" t="s">
        <v>17154</v>
      </c>
      <c r="AF10039" s="10" t="s">
        <v>627</v>
      </c>
    </row>
    <row r="10040" spans="30:32" x14ac:dyDescent="0.2">
      <c r="AD10040" s="11" t="s">
        <v>17155</v>
      </c>
      <c r="AE10040" s="10" t="s">
        <v>7370</v>
      </c>
      <c r="AF10040" s="10" t="s">
        <v>627</v>
      </c>
    </row>
    <row r="10041" spans="30:32" x14ac:dyDescent="0.2">
      <c r="AD10041" s="11" t="s">
        <v>17156</v>
      </c>
      <c r="AE10041" s="10" t="s">
        <v>17157</v>
      </c>
      <c r="AF10041" s="10" t="s">
        <v>627</v>
      </c>
    </row>
    <row r="10042" spans="30:32" x14ac:dyDescent="0.2">
      <c r="AD10042" s="11" t="s">
        <v>17158</v>
      </c>
      <c r="AE10042" s="10" t="s">
        <v>5079</v>
      </c>
      <c r="AF10042" s="10" t="s">
        <v>627</v>
      </c>
    </row>
    <row r="10043" spans="30:32" x14ac:dyDescent="0.2">
      <c r="AD10043" s="11" t="s">
        <v>17159</v>
      </c>
      <c r="AE10043" s="10" t="s">
        <v>17160</v>
      </c>
      <c r="AF10043" s="10" t="s">
        <v>627</v>
      </c>
    </row>
    <row r="10044" spans="30:32" x14ac:dyDescent="0.2">
      <c r="AD10044" s="11" t="s">
        <v>17161</v>
      </c>
      <c r="AE10044" s="10" t="s">
        <v>17162</v>
      </c>
      <c r="AF10044" s="10" t="s">
        <v>627</v>
      </c>
    </row>
    <row r="10045" spans="30:32" x14ac:dyDescent="0.2">
      <c r="AD10045" s="11" t="s">
        <v>17163</v>
      </c>
      <c r="AE10045" s="10" t="s">
        <v>10273</v>
      </c>
      <c r="AF10045" s="10" t="s">
        <v>627</v>
      </c>
    </row>
    <row r="10046" spans="30:32" x14ac:dyDescent="0.2">
      <c r="AD10046" s="11" t="s">
        <v>17164</v>
      </c>
      <c r="AE10046" s="10" t="s">
        <v>17165</v>
      </c>
      <c r="AF10046" s="10" t="s">
        <v>627</v>
      </c>
    </row>
    <row r="10047" spans="30:32" x14ac:dyDescent="0.2">
      <c r="AD10047" s="11" t="s">
        <v>17166</v>
      </c>
      <c r="AE10047" s="10" t="s">
        <v>5838</v>
      </c>
      <c r="AF10047" s="10" t="s">
        <v>627</v>
      </c>
    </row>
    <row r="10048" spans="30:32" x14ac:dyDescent="0.2">
      <c r="AD10048" s="11" t="s">
        <v>17167</v>
      </c>
      <c r="AE10048" s="10" t="s">
        <v>17168</v>
      </c>
      <c r="AF10048" s="10" t="s">
        <v>627</v>
      </c>
    </row>
    <row r="10049" spans="30:32" x14ac:dyDescent="0.2">
      <c r="AD10049" s="11" t="s">
        <v>17169</v>
      </c>
      <c r="AE10049" s="10" t="s">
        <v>1712</v>
      </c>
      <c r="AF10049" s="10" t="s">
        <v>627</v>
      </c>
    </row>
    <row r="10050" spans="30:32" x14ac:dyDescent="0.2">
      <c r="AD10050" s="11" t="s">
        <v>17170</v>
      </c>
      <c r="AE10050" s="10" t="s">
        <v>7391</v>
      </c>
      <c r="AF10050" s="10" t="s">
        <v>627</v>
      </c>
    </row>
    <row r="10051" spans="30:32" x14ac:dyDescent="0.2">
      <c r="AD10051" s="11" t="s">
        <v>17171</v>
      </c>
      <c r="AE10051" s="10" t="s">
        <v>17172</v>
      </c>
      <c r="AF10051" s="10" t="s">
        <v>627</v>
      </c>
    </row>
    <row r="10052" spans="30:32" x14ac:dyDescent="0.2">
      <c r="AD10052" s="11" t="s">
        <v>17173</v>
      </c>
      <c r="AE10052" s="10" t="s">
        <v>17174</v>
      </c>
      <c r="AF10052" s="10" t="s">
        <v>627</v>
      </c>
    </row>
    <row r="10053" spans="30:32" x14ac:dyDescent="0.2">
      <c r="AD10053" s="11" t="s">
        <v>17175</v>
      </c>
      <c r="AE10053" s="10" t="s">
        <v>10288</v>
      </c>
      <c r="AF10053" s="10" t="s">
        <v>627</v>
      </c>
    </row>
    <row r="10054" spans="30:32" x14ac:dyDescent="0.2">
      <c r="AD10054" s="11" t="s">
        <v>17176</v>
      </c>
      <c r="AE10054" s="10" t="s">
        <v>10288</v>
      </c>
      <c r="AF10054" s="10" t="s">
        <v>627</v>
      </c>
    </row>
    <row r="10055" spans="30:32" x14ac:dyDescent="0.2">
      <c r="AD10055" s="11" t="s">
        <v>17177</v>
      </c>
      <c r="AE10055" s="10" t="s">
        <v>17178</v>
      </c>
      <c r="AF10055" s="10" t="s">
        <v>627</v>
      </c>
    </row>
    <row r="10056" spans="30:32" x14ac:dyDescent="0.2">
      <c r="AD10056" s="11" t="s">
        <v>17179</v>
      </c>
      <c r="AE10056" s="10" t="s">
        <v>4552</v>
      </c>
      <c r="AF10056" s="10" t="s">
        <v>627</v>
      </c>
    </row>
    <row r="10057" spans="30:32" x14ac:dyDescent="0.2">
      <c r="AD10057" s="11" t="s">
        <v>17180</v>
      </c>
      <c r="AE10057" s="10" t="s">
        <v>17181</v>
      </c>
      <c r="AF10057" s="10" t="s">
        <v>627</v>
      </c>
    </row>
    <row r="10058" spans="30:32" x14ac:dyDescent="0.2">
      <c r="AD10058" s="11" t="s">
        <v>17182</v>
      </c>
      <c r="AE10058" s="10" t="s">
        <v>17183</v>
      </c>
      <c r="AF10058" s="10" t="s">
        <v>627</v>
      </c>
    </row>
    <row r="10059" spans="30:32" x14ac:dyDescent="0.2">
      <c r="AD10059" s="11" t="s">
        <v>17184</v>
      </c>
      <c r="AE10059" s="10" t="s">
        <v>3000</v>
      </c>
      <c r="AF10059" s="10" t="s">
        <v>627</v>
      </c>
    </row>
    <row r="10060" spans="30:32" x14ac:dyDescent="0.2">
      <c r="AD10060" s="11" t="s">
        <v>17185</v>
      </c>
      <c r="AE10060" s="10" t="s">
        <v>17186</v>
      </c>
      <c r="AF10060" s="10" t="s">
        <v>627</v>
      </c>
    </row>
    <row r="10061" spans="30:32" x14ac:dyDescent="0.2">
      <c r="AD10061" s="11" t="s">
        <v>17187</v>
      </c>
      <c r="AE10061" s="10" t="s">
        <v>13058</v>
      </c>
      <c r="AF10061" s="10" t="s">
        <v>627</v>
      </c>
    </row>
    <row r="10062" spans="30:32" x14ac:dyDescent="0.2">
      <c r="AD10062" s="11" t="s">
        <v>17188</v>
      </c>
      <c r="AE10062" s="10" t="s">
        <v>17189</v>
      </c>
      <c r="AF10062" s="10" t="s">
        <v>627</v>
      </c>
    </row>
    <row r="10063" spans="30:32" x14ac:dyDescent="0.2">
      <c r="AD10063" s="11" t="s">
        <v>17190</v>
      </c>
      <c r="AE10063" s="10" t="s">
        <v>17191</v>
      </c>
      <c r="AF10063" s="10" t="s">
        <v>627</v>
      </c>
    </row>
    <row r="10064" spans="30:32" x14ac:dyDescent="0.2">
      <c r="AD10064" s="11" t="s">
        <v>17192</v>
      </c>
      <c r="AE10064" s="10" t="s">
        <v>17193</v>
      </c>
      <c r="AF10064" s="10" t="s">
        <v>627</v>
      </c>
    </row>
    <row r="10065" spans="30:32" x14ac:dyDescent="0.2">
      <c r="AD10065" s="11" t="s">
        <v>17194</v>
      </c>
      <c r="AE10065" s="10" t="s">
        <v>17195</v>
      </c>
      <c r="AF10065" s="10" t="s">
        <v>627</v>
      </c>
    </row>
    <row r="10066" spans="30:32" x14ac:dyDescent="0.2">
      <c r="AD10066" s="11" t="s">
        <v>17196</v>
      </c>
      <c r="AE10066" s="10" t="s">
        <v>2239</v>
      </c>
      <c r="AF10066" s="10" t="s">
        <v>627</v>
      </c>
    </row>
    <row r="10067" spans="30:32" x14ac:dyDescent="0.2">
      <c r="AD10067" s="11" t="s">
        <v>17197</v>
      </c>
      <c r="AE10067" s="10" t="s">
        <v>17198</v>
      </c>
      <c r="AF10067" s="10" t="s">
        <v>627</v>
      </c>
    </row>
    <row r="10068" spans="30:32" x14ac:dyDescent="0.2">
      <c r="AD10068" s="11" t="s">
        <v>17199</v>
      </c>
      <c r="AE10068" s="10" t="s">
        <v>17200</v>
      </c>
      <c r="AF10068" s="10" t="s">
        <v>627</v>
      </c>
    </row>
    <row r="10069" spans="30:32" x14ac:dyDescent="0.2">
      <c r="AD10069" s="11" t="s">
        <v>17201</v>
      </c>
      <c r="AE10069" s="10" t="s">
        <v>17202</v>
      </c>
      <c r="AF10069" s="10" t="s">
        <v>627</v>
      </c>
    </row>
    <row r="10070" spans="30:32" x14ac:dyDescent="0.2">
      <c r="AD10070" s="11" t="s">
        <v>17203</v>
      </c>
      <c r="AE10070" s="10" t="s">
        <v>10310</v>
      </c>
      <c r="AF10070" s="10" t="s">
        <v>627</v>
      </c>
    </row>
    <row r="10071" spans="30:32" x14ac:dyDescent="0.2">
      <c r="AD10071" s="11" t="s">
        <v>17204</v>
      </c>
      <c r="AE10071" s="10" t="s">
        <v>17205</v>
      </c>
      <c r="AF10071" s="10" t="s">
        <v>627</v>
      </c>
    </row>
    <row r="10072" spans="30:32" x14ac:dyDescent="0.2">
      <c r="AD10072" s="11" t="s">
        <v>17206</v>
      </c>
      <c r="AE10072" s="10" t="s">
        <v>2243</v>
      </c>
      <c r="AF10072" s="10" t="s">
        <v>627</v>
      </c>
    </row>
    <row r="10073" spans="30:32" x14ac:dyDescent="0.2">
      <c r="AD10073" s="11" t="s">
        <v>17207</v>
      </c>
      <c r="AE10073" s="10" t="s">
        <v>17208</v>
      </c>
      <c r="AF10073" s="10" t="s">
        <v>627</v>
      </c>
    </row>
    <row r="10074" spans="30:32" x14ac:dyDescent="0.2">
      <c r="AD10074" s="11" t="s">
        <v>17209</v>
      </c>
      <c r="AE10074" s="10" t="s">
        <v>17210</v>
      </c>
      <c r="AF10074" s="10" t="s">
        <v>627</v>
      </c>
    </row>
    <row r="10075" spans="30:32" x14ac:dyDescent="0.2">
      <c r="AD10075" s="11" t="s">
        <v>17211</v>
      </c>
      <c r="AE10075" s="10" t="s">
        <v>17212</v>
      </c>
      <c r="AF10075" s="10" t="s">
        <v>627</v>
      </c>
    </row>
    <row r="10076" spans="30:32" x14ac:dyDescent="0.2">
      <c r="AD10076" s="11" t="s">
        <v>17213</v>
      </c>
      <c r="AE10076" s="10" t="s">
        <v>17214</v>
      </c>
      <c r="AF10076" s="10" t="s">
        <v>627</v>
      </c>
    </row>
    <row r="10077" spans="30:32" x14ac:dyDescent="0.2">
      <c r="AD10077" s="11" t="s">
        <v>17215</v>
      </c>
      <c r="AE10077" s="10" t="s">
        <v>17216</v>
      </c>
      <c r="AF10077" s="10" t="s">
        <v>627</v>
      </c>
    </row>
    <row r="10078" spans="30:32" x14ac:dyDescent="0.2">
      <c r="AD10078" s="11" t="s">
        <v>17217</v>
      </c>
      <c r="AE10078" s="10" t="s">
        <v>3016</v>
      </c>
      <c r="AF10078" s="10" t="s">
        <v>627</v>
      </c>
    </row>
    <row r="10079" spans="30:32" x14ac:dyDescent="0.2">
      <c r="AD10079" s="11" t="s">
        <v>17218</v>
      </c>
      <c r="AE10079" s="10" t="s">
        <v>1698</v>
      </c>
      <c r="AF10079" s="10" t="s">
        <v>627</v>
      </c>
    </row>
    <row r="10080" spans="30:32" x14ac:dyDescent="0.2">
      <c r="AD10080" s="11" t="s">
        <v>17219</v>
      </c>
      <c r="AE10080" s="10" t="s">
        <v>17220</v>
      </c>
      <c r="AF10080" s="10" t="s">
        <v>627</v>
      </c>
    </row>
    <row r="10081" spans="30:32" x14ac:dyDescent="0.2">
      <c r="AD10081" s="11" t="s">
        <v>17221</v>
      </c>
      <c r="AE10081" s="10" t="s">
        <v>17222</v>
      </c>
      <c r="AF10081" s="10" t="s">
        <v>627</v>
      </c>
    </row>
    <row r="10082" spans="30:32" x14ac:dyDescent="0.2">
      <c r="AD10082" s="11" t="s">
        <v>17223</v>
      </c>
      <c r="AE10082" s="10" t="s">
        <v>17224</v>
      </c>
      <c r="AF10082" s="10" t="s">
        <v>627</v>
      </c>
    </row>
    <row r="10083" spans="30:32" x14ac:dyDescent="0.2">
      <c r="AD10083" s="11" t="s">
        <v>17225</v>
      </c>
      <c r="AE10083" s="10" t="s">
        <v>16625</v>
      </c>
      <c r="AF10083" s="10" t="s">
        <v>627</v>
      </c>
    </row>
    <row r="10084" spans="30:32" x14ac:dyDescent="0.2">
      <c r="AD10084" s="11" t="s">
        <v>17226</v>
      </c>
      <c r="AE10084" s="10" t="s">
        <v>17227</v>
      </c>
      <c r="AF10084" s="10" t="s">
        <v>627</v>
      </c>
    </row>
    <row r="10085" spans="30:32" x14ac:dyDescent="0.2">
      <c r="AD10085" s="11" t="s">
        <v>17228</v>
      </c>
      <c r="AE10085" s="10" t="s">
        <v>13661</v>
      </c>
      <c r="AF10085" s="10" t="s">
        <v>627</v>
      </c>
    </row>
    <row r="10086" spans="30:32" x14ac:dyDescent="0.2">
      <c r="AD10086" s="11" t="s">
        <v>17229</v>
      </c>
      <c r="AE10086" s="10" t="s">
        <v>17230</v>
      </c>
      <c r="AF10086" s="10" t="s">
        <v>627</v>
      </c>
    </row>
    <row r="10087" spans="30:32" x14ac:dyDescent="0.2">
      <c r="AD10087" s="11" t="s">
        <v>17231</v>
      </c>
      <c r="AE10087" s="10" t="s">
        <v>17232</v>
      </c>
      <c r="AF10087" s="10" t="s">
        <v>627</v>
      </c>
    </row>
    <row r="10088" spans="30:32" x14ac:dyDescent="0.2">
      <c r="AD10088" s="11" t="s">
        <v>17233</v>
      </c>
      <c r="AE10088" s="10" t="s">
        <v>17234</v>
      </c>
      <c r="AF10088" s="10" t="s">
        <v>627</v>
      </c>
    </row>
    <row r="10089" spans="30:32" x14ac:dyDescent="0.2">
      <c r="AD10089" s="11" t="s">
        <v>17235</v>
      </c>
      <c r="AE10089" s="10" t="s">
        <v>17236</v>
      </c>
      <c r="AF10089" s="10" t="s">
        <v>627</v>
      </c>
    </row>
    <row r="10090" spans="30:32" x14ac:dyDescent="0.2">
      <c r="AD10090" s="11" t="s">
        <v>17237</v>
      </c>
      <c r="AE10090" s="10" t="s">
        <v>17238</v>
      </c>
      <c r="AF10090" s="10" t="s">
        <v>627</v>
      </c>
    </row>
    <row r="10091" spans="30:32" x14ac:dyDescent="0.2">
      <c r="AD10091" s="11" t="s">
        <v>17239</v>
      </c>
      <c r="AE10091" s="10" t="s">
        <v>17240</v>
      </c>
      <c r="AF10091" s="10" t="s">
        <v>627</v>
      </c>
    </row>
    <row r="10092" spans="30:32" x14ac:dyDescent="0.2">
      <c r="AD10092" s="11" t="s">
        <v>17241</v>
      </c>
      <c r="AE10092" s="10" t="s">
        <v>17242</v>
      </c>
      <c r="AF10092" s="10" t="s">
        <v>627</v>
      </c>
    </row>
    <row r="10093" spans="30:32" x14ac:dyDescent="0.2">
      <c r="AD10093" s="11" t="s">
        <v>17243</v>
      </c>
      <c r="AE10093" s="10" t="s">
        <v>17244</v>
      </c>
      <c r="AF10093" s="10" t="s">
        <v>627</v>
      </c>
    </row>
    <row r="10094" spans="30:32" x14ac:dyDescent="0.2">
      <c r="AD10094" s="11" t="s">
        <v>17245</v>
      </c>
      <c r="AE10094" s="10" t="s">
        <v>17246</v>
      </c>
      <c r="AF10094" s="10" t="s">
        <v>627</v>
      </c>
    </row>
    <row r="10095" spans="30:32" x14ac:dyDescent="0.2">
      <c r="AD10095" s="11" t="s">
        <v>17247</v>
      </c>
      <c r="AE10095" s="10" t="s">
        <v>17248</v>
      </c>
      <c r="AF10095" s="10" t="s">
        <v>627</v>
      </c>
    </row>
    <row r="10096" spans="30:32" x14ac:dyDescent="0.2">
      <c r="AD10096" s="11" t="s">
        <v>17249</v>
      </c>
      <c r="AE10096" s="10" t="s">
        <v>3505</v>
      </c>
      <c r="AF10096" s="10" t="s">
        <v>627</v>
      </c>
    </row>
    <row r="10097" spans="30:32" x14ac:dyDescent="0.2">
      <c r="AD10097" s="11" t="s">
        <v>17250</v>
      </c>
      <c r="AE10097" s="10" t="s">
        <v>17251</v>
      </c>
      <c r="AF10097" s="10" t="s">
        <v>627</v>
      </c>
    </row>
    <row r="10098" spans="30:32" x14ac:dyDescent="0.2">
      <c r="AD10098" s="11" t="s">
        <v>17252</v>
      </c>
      <c r="AE10098" s="10" t="s">
        <v>17253</v>
      </c>
      <c r="AF10098" s="10" t="s">
        <v>627</v>
      </c>
    </row>
    <row r="10099" spans="30:32" x14ac:dyDescent="0.2">
      <c r="AD10099" s="11" t="s">
        <v>17254</v>
      </c>
      <c r="AE10099" s="10" t="s">
        <v>17255</v>
      </c>
      <c r="AF10099" s="10" t="s">
        <v>627</v>
      </c>
    </row>
    <row r="10100" spans="30:32" x14ac:dyDescent="0.2">
      <c r="AD10100" s="11" t="s">
        <v>17256</v>
      </c>
      <c r="AE10100" s="10" t="s">
        <v>17255</v>
      </c>
      <c r="AF10100" s="10" t="s">
        <v>627</v>
      </c>
    </row>
    <row r="10101" spans="30:32" x14ac:dyDescent="0.2">
      <c r="AD10101" s="11" t="s">
        <v>17257</v>
      </c>
      <c r="AE10101" s="10" t="s">
        <v>17258</v>
      </c>
      <c r="AF10101" s="10" t="s">
        <v>627</v>
      </c>
    </row>
    <row r="10102" spans="30:32" x14ac:dyDescent="0.2">
      <c r="AD10102" s="11" t="s">
        <v>17259</v>
      </c>
      <c r="AE10102" s="10" t="s">
        <v>17260</v>
      </c>
      <c r="AF10102" s="10" t="s">
        <v>627</v>
      </c>
    </row>
    <row r="10103" spans="30:32" x14ac:dyDescent="0.2">
      <c r="AD10103" s="11" t="s">
        <v>17261</v>
      </c>
      <c r="AE10103" s="10" t="s">
        <v>17262</v>
      </c>
      <c r="AF10103" s="10" t="s">
        <v>627</v>
      </c>
    </row>
    <row r="10104" spans="30:32" x14ac:dyDescent="0.2">
      <c r="AD10104" s="11" t="s">
        <v>17263</v>
      </c>
      <c r="AE10104" s="10" t="s">
        <v>17264</v>
      </c>
      <c r="AF10104" s="10" t="s">
        <v>627</v>
      </c>
    </row>
    <row r="10105" spans="30:32" x14ac:dyDescent="0.2">
      <c r="AD10105" s="11" t="s">
        <v>17265</v>
      </c>
      <c r="AE10105" s="10" t="s">
        <v>17266</v>
      </c>
      <c r="AF10105" s="10" t="s">
        <v>627</v>
      </c>
    </row>
    <row r="10106" spans="30:32" x14ac:dyDescent="0.2">
      <c r="AD10106" s="11" t="s">
        <v>17267</v>
      </c>
      <c r="AE10106" s="10" t="s">
        <v>17268</v>
      </c>
      <c r="AF10106" s="10" t="s">
        <v>627</v>
      </c>
    </row>
    <row r="10107" spans="30:32" x14ac:dyDescent="0.2">
      <c r="AD10107" s="11" t="s">
        <v>17269</v>
      </c>
      <c r="AE10107" s="10" t="s">
        <v>7463</v>
      </c>
      <c r="AF10107" s="10" t="s">
        <v>627</v>
      </c>
    </row>
    <row r="10108" spans="30:32" x14ac:dyDescent="0.2">
      <c r="AD10108" s="11" t="s">
        <v>17270</v>
      </c>
      <c r="AE10108" s="10" t="s">
        <v>7463</v>
      </c>
      <c r="AF10108" s="10" t="s">
        <v>627</v>
      </c>
    </row>
    <row r="10109" spans="30:32" x14ac:dyDescent="0.2">
      <c r="AD10109" s="11" t="s">
        <v>17271</v>
      </c>
      <c r="AE10109" s="10" t="s">
        <v>11906</v>
      </c>
      <c r="AF10109" s="10" t="s">
        <v>627</v>
      </c>
    </row>
    <row r="10110" spans="30:32" x14ac:dyDescent="0.2">
      <c r="AD10110" s="11" t="s">
        <v>17272</v>
      </c>
      <c r="AE10110" s="10" t="s">
        <v>15837</v>
      </c>
      <c r="AF10110" s="10" t="s">
        <v>627</v>
      </c>
    </row>
    <row r="10111" spans="30:32" x14ac:dyDescent="0.2">
      <c r="AD10111" s="11" t="s">
        <v>17273</v>
      </c>
      <c r="AE10111" s="10" t="s">
        <v>10356</v>
      </c>
      <c r="AF10111" s="10" t="s">
        <v>627</v>
      </c>
    </row>
    <row r="10112" spans="30:32" x14ac:dyDescent="0.2">
      <c r="AD10112" s="11" t="s">
        <v>17274</v>
      </c>
      <c r="AE10112" s="10" t="s">
        <v>17275</v>
      </c>
      <c r="AF10112" s="10" t="s">
        <v>627</v>
      </c>
    </row>
    <row r="10113" spans="30:32" x14ac:dyDescent="0.2">
      <c r="AD10113" s="11" t="s">
        <v>17276</v>
      </c>
      <c r="AE10113" s="10" t="s">
        <v>17277</v>
      </c>
      <c r="AF10113" s="10" t="s">
        <v>627</v>
      </c>
    </row>
    <row r="10114" spans="30:32" x14ac:dyDescent="0.2">
      <c r="AD10114" s="11" t="s">
        <v>17278</v>
      </c>
      <c r="AE10114" s="10" t="s">
        <v>17279</v>
      </c>
      <c r="AF10114" s="10" t="s">
        <v>627</v>
      </c>
    </row>
    <row r="10115" spans="30:32" x14ac:dyDescent="0.2">
      <c r="AD10115" s="11" t="s">
        <v>17280</v>
      </c>
      <c r="AE10115" s="10" t="s">
        <v>17281</v>
      </c>
      <c r="AF10115" s="10" t="s">
        <v>627</v>
      </c>
    </row>
    <row r="10116" spans="30:32" x14ac:dyDescent="0.2">
      <c r="AD10116" s="11" t="s">
        <v>17282</v>
      </c>
      <c r="AE10116" s="10" t="s">
        <v>17283</v>
      </c>
      <c r="AF10116" s="10" t="s">
        <v>627</v>
      </c>
    </row>
    <row r="10117" spans="30:32" x14ac:dyDescent="0.2">
      <c r="AD10117" s="11" t="s">
        <v>17284</v>
      </c>
      <c r="AE10117" s="10" t="s">
        <v>17285</v>
      </c>
      <c r="AF10117" s="10" t="s">
        <v>627</v>
      </c>
    </row>
    <row r="10118" spans="30:32" x14ac:dyDescent="0.2">
      <c r="AD10118" s="11" t="s">
        <v>17286</v>
      </c>
      <c r="AE10118" s="10" t="s">
        <v>17287</v>
      </c>
      <c r="AF10118" s="10" t="s">
        <v>627</v>
      </c>
    </row>
    <row r="10119" spans="30:32" x14ac:dyDescent="0.2">
      <c r="AD10119" s="11" t="s">
        <v>17288</v>
      </c>
      <c r="AE10119" s="10" t="s">
        <v>17289</v>
      </c>
      <c r="AF10119" s="10" t="s">
        <v>627</v>
      </c>
    </row>
    <row r="10120" spans="30:32" x14ac:dyDescent="0.2">
      <c r="AD10120" s="11" t="s">
        <v>17290</v>
      </c>
      <c r="AE10120" s="10" t="s">
        <v>1662</v>
      </c>
      <c r="AF10120" s="10" t="s">
        <v>627</v>
      </c>
    </row>
    <row r="10121" spans="30:32" x14ac:dyDescent="0.2">
      <c r="AD10121" s="11" t="s">
        <v>17291</v>
      </c>
      <c r="AE10121" s="10" t="s">
        <v>17292</v>
      </c>
      <c r="AF10121" s="10" t="s">
        <v>627</v>
      </c>
    </row>
    <row r="10122" spans="30:32" x14ac:dyDescent="0.2">
      <c r="AD10122" s="11" t="s">
        <v>17293</v>
      </c>
      <c r="AE10122" s="10" t="s">
        <v>17292</v>
      </c>
      <c r="AF10122" s="10" t="s">
        <v>627</v>
      </c>
    </row>
    <row r="10123" spans="30:32" x14ac:dyDescent="0.2">
      <c r="AD10123" s="11" t="s">
        <v>17294</v>
      </c>
      <c r="AE10123" s="10" t="s">
        <v>17295</v>
      </c>
      <c r="AF10123" s="10" t="s">
        <v>627</v>
      </c>
    </row>
    <row r="10124" spans="30:32" x14ac:dyDescent="0.2">
      <c r="AD10124" s="11" t="s">
        <v>17296</v>
      </c>
      <c r="AE10124" s="10" t="s">
        <v>17297</v>
      </c>
      <c r="AF10124" s="10" t="s">
        <v>627</v>
      </c>
    </row>
    <row r="10125" spans="30:32" x14ac:dyDescent="0.2">
      <c r="AD10125" s="11" t="s">
        <v>17298</v>
      </c>
      <c r="AE10125" s="10" t="s">
        <v>17299</v>
      </c>
      <c r="AF10125" s="10" t="s">
        <v>627</v>
      </c>
    </row>
    <row r="10126" spans="30:32" x14ac:dyDescent="0.2">
      <c r="AD10126" s="11" t="s">
        <v>17300</v>
      </c>
      <c r="AE10126" s="10" t="s">
        <v>1734</v>
      </c>
      <c r="AF10126" s="10" t="s">
        <v>627</v>
      </c>
    </row>
    <row r="10127" spans="30:32" x14ac:dyDescent="0.2">
      <c r="AD10127" s="11" t="s">
        <v>17301</v>
      </c>
      <c r="AE10127" s="10" t="s">
        <v>17302</v>
      </c>
      <c r="AF10127" s="10" t="s">
        <v>627</v>
      </c>
    </row>
    <row r="10128" spans="30:32" x14ac:dyDescent="0.2">
      <c r="AD10128" s="11" t="s">
        <v>17303</v>
      </c>
      <c r="AE10128" s="10" t="s">
        <v>17304</v>
      </c>
      <c r="AF10128" s="10" t="s">
        <v>627</v>
      </c>
    </row>
    <row r="10129" spans="30:32" x14ac:dyDescent="0.2">
      <c r="AD10129" s="11" t="s">
        <v>17305</v>
      </c>
      <c r="AE10129" s="10" t="s">
        <v>17306</v>
      </c>
      <c r="AF10129" s="10" t="s">
        <v>627</v>
      </c>
    </row>
    <row r="10130" spans="30:32" x14ac:dyDescent="0.2">
      <c r="AD10130" s="11" t="s">
        <v>17307</v>
      </c>
      <c r="AE10130" s="10" t="s">
        <v>17308</v>
      </c>
      <c r="AF10130" s="10" t="s">
        <v>627</v>
      </c>
    </row>
    <row r="10131" spans="30:32" x14ac:dyDescent="0.2">
      <c r="AD10131" s="11" t="s">
        <v>17309</v>
      </c>
      <c r="AE10131" s="10" t="s">
        <v>17310</v>
      </c>
      <c r="AF10131" s="10" t="s">
        <v>627</v>
      </c>
    </row>
    <row r="10132" spans="30:32" x14ac:dyDescent="0.2">
      <c r="AD10132" s="11" t="s">
        <v>17311</v>
      </c>
      <c r="AE10132" s="10" t="s">
        <v>17312</v>
      </c>
      <c r="AF10132" s="10" t="s">
        <v>627</v>
      </c>
    </row>
    <row r="10133" spans="30:32" x14ac:dyDescent="0.2">
      <c r="AD10133" s="11" t="s">
        <v>17313</v>
      </c>
      <c r="AE10133" s="10" t="s">
        <v>17314</v>
      </c>
      <c r="AF10133" s="10" t="s">
        <v>627</v>
      </c>
    </row>
    <row r="10134" spans="30:32" x14ac:dyDescent="0.2">
      <c r="AD10134" s="11" t="s">
        <v>17315</v>
      </c>
      <c r="AE10134" s="10" t="s">
        <v>17316</v>
      </c>
      <c r="AF10134" s="10" t="s">
        <v>627</v>
      </c>
    </row>
    <row r="10135" spans="30:32" x14ac:dyDescent="0.2">
      <c r="AD10135" s="11" t="s">
        <v>17317</v>
      </c>
      <c r="AE10135" s="10" t="s">
        <v>17318</v>
      </c>
      <c r="AF10135" s="10" t="s">
        <v>627</v>
      </c>
    </row>
    <row r="10136" spans="30:32" x14ac:dyDescent="0.2">
      <c r="AD10136" s="11" t="s">
        <v>17319</v>
      </c>
      <c r="AE10136" s="10" t="s">
        <v>10426</v>
      </c>
      <c r="AF10136" s="10" t="s">
        <v>627</v>
      </c>
    </row>
    <row r="10137" spans="30:32" x14ac:dyDescent="0.2">
      <c r="AD10137" s="11" t="s">
        <v>17320</v>
      </c>
      <c r="AE10137" s="10" t="s">
        <v>17321</v>
      </c>
      <c r="AF10137" s="10" t="s">
        <v>627</v>
      </c>
    </row>
    <row r="10138" spans="30:32" x14ac:dyDescent="0.2">
      <c r="AD10138" s="11" t="s">
        <v>17322</v>
      </c>
      <c r="AE10138" s="10" t="s">
        <v>5285</v>
      </c>
      <c r="AF10138" s="10" t="s">
        <v>627</v>
      </c>
    </row>
    <row r="10139" spans="30:32" x14ac:dyDescent="0.2">
      <c r="AD10139" s="11" t="s">
        <v>17323</v>
      </c>
      <c r="AE10139" s="10" t="s">
        <v>17324</v>
      </c>
      <c r="AF10139" s="10" t="s">
        <v>627</v>
      </c>
    </row>
    <row r="10140" spans="30:32" x14ac:dyDescent="0.2">
      <c r="AD10140" s="11" t="s">
        <v>17325</v>
      </c>
      <c r="AE10140" s="10" t="s">
        <v>17326</v>
      </c>
      <c r="AF10140" s="10" t="s">
        <v>627</v>
      </c>
    </row>
    <row r="10141" spans="30:32" x14ac:dyDescent="0.2">
      <c r="AD10141" s="11" t="s">
        <v>17327</v>
      </c>
      <c r="AE10141" s="10" t="s">
        <v>17328</v>
      </c>
      <c r="AF10141" s="10" t="s">
        <v>627</v>
      </c>
    </row>
    <row r="10142" spans="30:32" x14ac:dyDescent="0.2">
      <c r="AD10142" s="11" t="s">
        <v>17329</v>
      </c>
      <c r="AE10142" s="10" t="s">
        <v>17330</v>
      </c>
      <c r="AF10142" s="10" t="s">
        <v>627</v>
      </c>
    </row>
    <row r="10143" spans="30:32" x14ac:dyDescent="0.2">
      <c r="AD10143" s="11" t="s">
        <v>17331</v>
      </c>
      <c r="AE10143" s="10" t="s">
        <v>17332</v>
      </c>
      <c r="AF10143" s="10" t="s">
        <v>627</v>
      </c>
    </row>
    <row r="10144" spans="30:32" x14ac:dyDescent="0.2">
      <c r="AD10144" s="11" t="s">
        <v>17333</v>
      </c>
      <c r="AE10144" s="10" t="s">
        <v>17334</v>
      </c>
      <c r="AF10144" s="10" t="s">
        <v>627</v>
      </c>
    </row>
    <row r="10145" spans="30:32" x14ac:dyDescent="0.2">
      <c r="AD10145" s="11" t="s">
        <v>17335</v>
      </c>
      <c r="AE10145" s="10" t="s">
        <v>4471</v>
      </c>
      <c r="AF10145" s="10" t="s">
        <v>627</v>
      </c>
    </row>
    <row r="10146" spans="30:32" x14ac:dyDescent="0.2">
      <c r="AD10146" s="11" t="s">
        <v>17336</v>
      </c>
      <c r="AE10146" s="10" t="s">
        <v>17337</v>
      </c>
      <c r="AF10146" s="10" t="s">
        <v>627</v>
      </c>
    </row>
    <row r="10147" spans="30:32" x14ac:dyDescent="0.2">
      <c r="AD10147" s="11" t="s">
        <v>17338</v>
      </c>
      <c r="AE10147" s="10" t="s">
        <v>3043</v>
      </c>
      <c r="AF10147" s="10" t="s">
        <v>627</v>
      </c>
    </row>
    <row r="10148" spans="30:32" x14ac:dyDescent="0.2">
      <c r="AD10148" s="11" t="s">
        <v>17339</v>
      </c>
      <c r="AE10148" s="10" t="s">
        <v>17340</v>
      </c>
      <c r="AF10148" s="10" t="s">
        <v>627</v>
      </c>
    </row>
    <row r="10149" spans="30:32" x14ac:dyDescent="0.2">
      <c r="AD10149" s="11" t="s">
        <v>17341</v>
      </c>
      <c r="AE10149" s="10" t="s">
        <v>17342</v>
      </c>
      <c r="AF10149" s="10" t="s">
        <v>627</v>
      </c>
    </row>
    <row r="10150" spans="30:32" x14ac:dyDescent="0.2">
      <c r="AD10150" s="11" t="s">
        <v>17343</v>
      </c>
      <c r="AE10150" s="10" t="s">
        <v>4816</v>
      </c>
      <c r="AF10150" s="10" t="s">
        <v>627</v>
      </c>
    </row>
    <row r="10151" spans="30:32" x14ac:dyDescent="0.2">
      <c r="AD10151" s="11" t="s">
        <v>17344</v>
      </c>
      <c r="AE10151" s="10" t="s">
        <v>17345</v>
      </c>
      <c r="AF10151" s="10" t="s">
        <v>627</v>
      </c>
    </row>
    <row r="10152" spans="30:32" x14ac:dyDescent="0.2">
      <c r="AD10152" s="11" t="s">
        <v>17346</v>
      </c>
      <c r="AE10152" s="10" t="s">
        <v>17347</v>
      </c>
      <c r="AF10152" s="10" t="s">
        <v>627</v>
      </c>
    </row>
    <row r="10153" spans="30:32" x14ac:dyDescent="0.2">
      <c r="AD10153" s="11" t="s">
        <v>17348</v>
      </c>
      <c r="AE10153" s="10" t="s">
        <v>3531</v>
      </c>
      <c r="AF10153" s="10" t="s">
        <v>627</v>
      </c>
    </row>
    <row r="10154" spans="30:32" x14ac:dyDescent="0.2">
      <c r="AD10154" s="11" t="s">
        <v>17349</v>
      </c>
      <c r="AE10154" s="10" t="s">
        <v>17350</v>
      </c>
      <c r="AF10154" s="10" t="s">
        <v>627</v>
      </c>
    </row>
    <row r="10155" spans="30:32" x14ac:dyDescent="0.2">
      <c r="AD10155" s="11" t="s">
        <v>17351</v>
      </c>
      <c r="AE10155" s="10" t="s">
        <v>17352</v>
      </c>
      <c r="AF10155" s="10" t="s">
        <v>627</v>
      </c>
    </row>
    <row r="10156" spans="30:32" x14ac:dyDescent="0.2">
      <c r="AD10156" s="11" t="s">
        <v>17353</v>
      </c>
      <c r="AE10156" s="10" t="s">
        <v>17354</v>
      </c>
      <c r="AF10156" s="10" t="s">
        <v>627</v>
      </c>
    </row>
    <row r="10157" spans="30:32" x14ac:dyDescent="0.2">
      <c r="AD10157" s="11" t="s">
        <v>17355</v>
      </c>
      <c r="AE10157" s="10" t="s">
        <v>17356</v>
      </c>
      <c r="AF10157" s="10" t="s">
        <v>627</v>
      </c>
    </row>
    <row r="10158" spans="30:32" x14ac:dyDescent="0.2">
      <c r="AD10158" s="11" t="s">
        <v>17357</v>
      </c>
      <c r="AE10158" s="10" t="s">
        <v>17358</v>
      </c>
      <c r="AF10158" s="10" t="s">
        <v>627</v>
      </c>
    </row>
    <row r="10159" spans="30:32" x14ac:dyDescent="0.2">
      <c r="AD10159" s="11" t="s">
        <v>17359</v>
      </c>
      <c r="AE10159" s="10" t="s">
        <v>17360</v>
      </c>
      <c r="AF10159" s="10" t="s">
        <v>627</v>
      </c>
    </row>
    <row r="10160" spans="30:32" x14ac:dyDescent="0.2">
      <c r="AD10160" s="11" t="s">
        <v>17361</v>
      </c>
      <c r="AE10160" s="10" t="s">
        <v>17362</v>
      </c>
      <c r="AF10160" s="10" t="s">
        <v>627</v>
      </c>
    </row>
    <row r="10161" spans="30:32" x14ac:dyDescent="0.2">
      <c r="AD10161" s="11" t="s">
        <v>17363</v>
      </c>
      <c r="AE10161" s="10" t="s">
        <v>3050</v>
      </c>
      <c r="AF10161" s="10" t="s">
        <v>627</v>
      </c>
    </row>
    <row r="10162" spans="30:32" x14ac:dyDescent="0.2">
      <c r="AD10162" s="11" t="s">
        <v>17364</v>
      </c>
      <c r="AE10162" s="10" t="s">
        <v>17365</v>
      </c>
      <c r="AF10162" s="10" t="s">
        <v>627</v>
      </c>
    </row>
    <row r="10163" spans="30:32" x14ac:dyDescent="0.2">
      <c r="AD10163" s="11" t="s">
        <v>17366</v>
      </c>
      <c r="AE10163" s="10" t="s">
        <v>17367</v>
      </c>
      <c r="AF10163" s="10" t="s">
        <v>627</v>
      </c>
    </row>
    <row r="10164" spans="30:32" x14ac:dyDescent="0.2">
      <c r="AD10164" s="11" t="s">
        <v>17368</v>
      </c>
      <c r="AE10164" s="10" t="s">
        <v>17369</v>
      </c>
      <c r="AF10164" s="10" t="s">
        <v>627</v>
      </c>
    </row>
    <row r="10165" spans="30:32" x14ac:dyDescent="0.2">
      <c r="AD10165" s="11" t="s">
        <v>17370</v>
      </c>
      <c r="AE10165" s="10" t="s">
        <v>17371</v>
      </c>
      <c r="AF10165" s="10" t="s">
        <v>627</v>
      </c>
    </row>
    <row r="10166" spans="30:32" x14ac:dyDescent="0.2">
      <c r="AD10166" s="11" t="s">
        <v>17372</v>
      </c>
      <c r="AE10166" s="10" t="s">
        <v>17373</v>
      </c>
      <c r="AF10166" s="10" t="s">
        <v>627</v>
      </c>
    </row>
    <row r="10167" spans="30:32" x14ac:dyDescent="0.2">
      <c r="AD10167" s="11" t="s">
        <v>17374</v>
      </c>
      <c r="AE10167" s="10" t="s">
        <v>17375</v>
      </c>
      <c r="AF10167" s="10" t="s">
        <v>627</v>
      </c>
    </row>
    <row r="10168" spans="30:32" x14ac:dyDescent="0.2">
      <c r="AD10168" s="11" t="s">
        <v>17376</v>
      </c>
      <c r="AE10168" s="10" t="s">
        <v>17377</v>
      </c>
      <c r="AF10168" s="10" t="s">
        <v>627</v>
      </c>
    </row>
    <row r="10169" spans="30:32" x14ac:dyDescent="0.2">
      <c r="AD10169" s="11" t="s">
        <v>17378</v>
      </c>
      <c r="AE10169" s="10" t="s">
        <v>17379</v>
      </c>
      <c r="AF10169" s="10" t="s">
        <v>627</v>
      </c>
    </row>
    <row r="10170" spans="30:32" x14ac:dyDescent="0.2">
      <c r="AD10170" s="11" t="s">
        <v>17380</v>
      </c>
      <c r="AE10170" s="10" t="s">
        <v>17381</v>
      </c>
      <c r="AF10170" s="10" t="s">
        <v>627</v>
      </c>
    </row>
    <row r="10171" spans="30:32" x14ac:dyDescent="0.2">
      <c r="AD10171" s="11" t="s">
        <v>17382</v>
      </c>
      <c r="AE10171" s="10" t="s">
        <v>17383</v>
      </c>
      <c r="AF10171" s="10" t="s">
        <v>627</v>
      </c>
    </row>
    <row r="10172" spans="30:32" x14ac:dyDescent="0.2">
      <c r="AD10172" s="11" t="s">
        <v>17384</v>
      </c>
      <c r="AE10172" s="10" t="s">
        <v>17385</v>
      </c>
      <c r="AF10172" s="10" t="s">
        <v>627</v>
      </c>
    </row>
    <row r="10173" spans="30:32" x14ac:dyDescent="0.2">
      <c r="AD10173" s="11" t="s">
        <v>17386</v>
      </c>
      <c r="AE10173" s="10" t="s">
        <v>17387</v>
      </c>
      <c r="AF10173" s="10" t="s">
        <v>627</v>
      </c>
    </row>
    <row r="10174" spans="30:32" x14ac:dyDescent="0.2">
      <c r="AD10174" s="11" t="s">
        <v>17388</v>
      </c>
      <c r="AE10174" s="10" t="s">
        <v>17389</v>
      </c>
      <c r="AF10174" s="10" t="s">
        <v>627</v>
      </c>
    </row>
    <row r="10175" spans="30:32" x14ac:dyDescent="0.2">
      <c r="AD10175" s="11" t="s">
        <v>17390</v>
      </c>
      <c r="AE10175" s="10" t="s">
        <v>7545</v>
      </c>
      <c r="AF10175" s="10" t="s">
        <v>627</v>
      </c>
    </row>
    <row r="10176" spans="30:32" x14ac:dyDescent="0.2">
      <c r="AD10176" s="11" t="s">
        <v>17391</v>
      </c>
      <c r="AE10176" s="10" t="s">
        <v>15955</v>
      </c>
      <c r="AF10176" s="10" t="s">
        <v>627</v>
      </c>
    </row>
    <row r="10177" spans="30:32" x14ac:dyDescent="0.2">
      <c r="AD10177" s="11" t="s">
        <v>17392</v>
      </c>
      <c r="AE10177" s="10" t="s">
        <v>15955</v>
      </c>
      <c r="AF10177" s="10" t="s">
        <v>627</v>
      </c>
    </row>
    <row r="10178" spans="30:32" x14ac:dyDescent="0.2">
      <c r="AD10178" s="11" t="s">
        <v>17393</v>
      </c>
      <c r="AE10178" s="10" t="s">
        <v>1748</v>
      </c>
      <c r="AF10178" s="10" t="s">
        <v>627</v>
      </c>
    </row>
    <row r="10179" spans="30:32" x14ac:dyDescent="0.2">
      <c r="AD10179" s="11" t="s">
        <v>17394</v>
      </c>
      <c r="AE10179" s="10" t="s">
        <v>1748</v>
      </c>
      <c r="AF10179" s="10" t="s">
        <v>627</v>
      </c>
    </row>
    <row r="10180" spans="30:32" x14ac:dyDescent="0.2">
      <c r="AD10180" s="11" t="s">
        <v>17395</v>
      </c>
      <c r="AE10180" s="10" t="s">
        <v>15967</v>
      </c>
      <c r="AF10180" s="10" t="s">
        <v>627</v>
      </c>
    </row>
    <row r="10181" spans="30:32" x14ac:dyDescent="0.2">
      <c r="AD10181" s="11" t="s">
        <v>17396</v>
      </c>
      <c r="AE10181" s="10" t="s">
        <v>2156</v>
      </c>
      <c r="AF10181" s="10" t="s">
        <v>627</v>
      </c>
    </row>
    <row r="10182" spans="30:32" x14ac:dyDescent="0.2">
      <c r="AD10182" s="11" t="s">
        <v>17397</v>
      </c>
      <c r="AE10182" s="10" t="s">
        <v>17398</v>
      </c>
      <c r="AF10182" s="10" t="s">
        <v>627</v>
      </c>
    </row>
    <row r="10183" spans="30:32" x14ac:dyDescent="0.2">
      <c r="AD10183" s="11" t="s">
        <v>17399</v>
      </c>
      <c r="AE10183" s="10" t="s">
        <v>17400</v>
      </c>
      <c r="AF10183" s="10" t="s">
        <v>627</v>
      </c>
    </row>
    <row r="10184" spans="30:32" x14ac:dyDescent="0.2">
      <c r="AD10184" s="11" t="s">
        <v>17401</v>
      </c>
      <c r="AE10184" s="10" t="s">
        <v>17402</v>
      </c>
      <c r="AF10184" s="10" t="s">
        <v>627</v>
      </c>
    </row>
    <row r="10185" spans="30:32" x14ac:dyDescent="0.2">
      <c r="AD10185" s="11" t="s">
        <v>17403</v>
      </c>
      <c r="AE10185" s="10" t="s">
        <v>17404</v>
      </c>
      <c r="AF10185" s="10" t="s">
        <v>627</v>
      </c>
    </row>
    <row r="10186" spans="30:32" x14ac:dyDescent="0.2">
      <c r="AD10186" s="11" t="s">
        <v>17405</v>
      </c>
      <c r="AE10186" s="10" t="s">
        <v>17404</v>
      </c>
      <c r="AF10186" s="10" t="s">
        <v>627</v>
      </c>
    </row>
    <row r="10187" spans="30:32" x14ac:dyDescent="0.2">
      <c r="AD10187" s="11" t="s">
        <v>17406</v>
      </c>
      <c r="AE10187" s="10" t="s">
        <v>17407</v>
      </c>
      <c r="AF10187" s="10" t="s">
        <v>627</v>
      </c>
    </row>
    <row r="10188" spans="30:32" x14ac:dyDescent="0.2">
      <c r="AD10188" s="11" t="s">
        <v>17408</v>
      </c>
      <c r="AE10188" s="10" t="s">
        <v>12065</v>
      </c>
      <c r="AF10188" s="10" t="s">
        <v>627</v>
      </c>
    </row>
    <row r="10189" spans="30:32" x14ac:dyDescent="0.2">
      <c r="AD10189" s="11" t="s">
        <v>17409</v>
      </c>
      <c r="AE10189" s="10" t="s">
        <v>17410</v>
      </c>
      <c r="AF10189" s="10" t="s">
        <v>627</v>
      </c>
    </row>
    <row r="10190" spans="30:32" x14ac:dyDescent="0.2">
      <c r="AD10190" s="11" t="s">
        <v>17411</v>
      </c>
      <c r="AE10190" s="10" t="s">
        <v>1050</v>
      </c>
      <c r="AF10190" s="10" t="s">
        <v>627</v>
      </c>
    </row>
    <row r="10191" spans="30:32" x14ac:dyDescent="0.2">
      <c r="AD10191" s="11" t="s">
        <v>17412</v>
      </c>
      <c r="AE10191" s="10" t="s">
        <v>1050</v>
      </c>
      <c r="AF10191" s="10" t="s">
        <v>627</v>
      </c>
    </row>
    <row r="10192" spans="30:32" x14ac:dyDescent="0.2">
      <c r="AD10192" s="11" t="s">
        <v>17413</v>
      </c>
      <c r="AE10192" s="10" t="s">
        <v>1050</v>
      </c>
      <c r="AF10192" s="10" t="s">
        <v>627</v>
      </c>
    </row>
    <row r="10193" spans="30:32" x14ac:dyDescent="0.2">
      <c r="AD10193" s="11" t="s">
        <v>17414</v>
      </c>
      <c r="AE10193" s="10" t="s">
        <v>1050</v>
      </c>
      <c r="AF10193" s="10" t="s">
        <v>627</v>
      </c>
    </row>
    <row r="10194" spans="30:32" x14ac:dyDescent="0.2">
      <c r="AD10194" s="11" t="s">
        <v>17415</v>
      </c>
      <c r="AE10194" s="10" t="s">
        <v>1050</v>
      </c>
      <c r="AF10194" s="10" t="s">
        <v>627</v>
      </c>
    </row>
    <row r="10195" spans="30:32" x14ac:dyDescent="0.2">
      <c r="AD10195" s="11" t="s">
        <v>17416</v>
      </c>
      <c r="AE10195" s="10" t="s">
        <v>1050</v>
      </c>
      <c r="AF10195" s="10" t="s">
        <v>627</v>
      </c>
    </row>
    <row r="10196" spans="30:32" x14ac:dyDescent="0.2">
      <c r="AD10196" s="11" t="s">
        <v>17417</v>
      </c>
      <c r="AE10196" s="10" t="s">
        <v>1050</v>
      </c>
      <c r="AF10196" s="10" t="s">
        <v>627</v>
      </c>
    </row>
    <row r="10197" spans="30:32" x14ac:dyDescent="0.2">
      <c r="AD10197" s="11" t="s">
        <v>17418</v>
      </c>
      <c r="AE10197" s="10" t="s">
        <v>1050</v>
      </c>
      <c r="AF10197" s="10" t="s">
        <v>627</v>
      </c>
    </row>
    <row r="10198" spans="30:32" x14ac:dyDescent="0.2">
      <c r="AD10198" s="11" t="s">
        <v>17419</v>
      </c>
      <c r="AE10198" s="10" t="s">
        <v>1050</v>
      </c>
      <c r="AF10198" s="10" t="s">
        <v>627</v>
      </c>
    </row>
    <row r="10199" spans="30:32" x14ac:dyDescent="0.2">
      <c r="AD10199" s="11" t="s">
        <v>17420</v>
      </c>
      <c r="AE10199" s="10" t="s">
        <v>1050</v>
      </c>
      <c r="AF10199" s="10" t="s">
        <v>627</v>
      </c>
    </row>
    <row r="10200" spans="30:32" x14ac:dyDescent="0.2">
      <c r="AD10200" s="11" t="s">
        <v>17421</v>
      </c>
      <c r="AE10200" s="10" t="s">
        <v>1050</v>
      </c>
      <c r="AF10200" s="10" t="s">
        <v>627</v>
      </c>
    </row>
    <row r="10201" spans="30:32" x14ac:dyDescent="0.2">
      <c r="AD10201" s="11" t="s">
        <v>17422</v>
      </c>
      <c r="AE10201" s="10" t="s">
        <v>1050</v>
      </c>
      <c r="AF10201" s="10" t="s">
        <v>627</v>
      </c>
    </row>
    <row r="10202" spans="30:32" x14ac:dyDescent="0.2">
      <c r="AD10202" s="11" t="s">
        <v>17423</v>
      </c>
      <c r="AE10202" s="10" t="s">
        <v>1050</v>
      </c>
      <c r="AF10202" s="10" t="s">
        <v>627</v>
      </c>
    </row>
    <row r="10203" spans="30:32" x14ac:dyDescent="0.2">
      <c r="AD10203" s="11" t="s">
        <v>17424</v>
      </c>
      <c r="AE10203" s="10" t="s">
        <v>1050</v>
      </c>
      <c r="AF10203" s="10" t="s">
        <v>627</v>
      </c>
    </row>
    <row r="10204" spans="30:32" x14ac:dyDescent="0.2">
      <c r="AD10204" s="11" t="s">
        <v>17425</v>
      </c>
      <c r="AE10204" s="10" t="s">
        <v>1050</v>
      </c>
      <c r="AF10204" s="10" t="s">
        <v>627</v>
      </c>
    </row>
    <row r="10205" spans="30:32" x14ac:dyDescent="0.2">
      <c r="AD10205" s="11" t="s">
        <v>17426</v>
      </c>
      <c r="AE10205" s="10" t="s">
        <v>1050</v>
      </c>
      <c r="AF10205" s="10" t="s">
        <v>627</v>
      </c>
    </row>
    <row r="10206" spans="30:32" x14ac:dyDescent="0.2">
      <c r="AD10206" s="11" t="s">
        <v>17427</v>
      </c>
      <c r="AE10206" s="10" t="s">
        <v>1050</v>
      </c>
      <c r="AF10206" s="10" t="s">
        <v>627</v>
      </c>
    </row>
    <row r="10207" spans="30:32" x14ac:dyDescent="0.2">
      <c r="AD10207" s="11" t="s">
        <v>17428</v>
      </c>
      <c r="AE10207" s="10" t="s">
        <v>1050</v>
      </c>
      <c r="AF10207" s="10" t="s">
        <v>627</v>
      </c>
    </row>
    <row r="10208" spans="30:32" x14ac:dyDescent="0.2">
      <c r="AD10208" s="11" t="s">
        <v>17429</v>
      </c>
      <c r="AE10208" s="10" t="s">
        <v>1050</v>
      </c>
      <c r="AF10208" s="10" t="s">
        <v>627</v>
      </c>
    </row>
    <row r="10209" spans="30:32" x14ac:dyDescent="0.2">
      <c r="AD10209" s="11" t="s">
        <v>17430</v>
      </c>
      <c r="AE10209" s="10" t="s">
        <v>1050</v>
      </c>
      <c r="AF10209" s="10" t="s">
        <v>627</v>
      </c>
    </row>
    <row r="10210" spans="30:32" x14ac:dyDescent="0.2">
      <c r="AD10210" s="11" t="s">
        <v>17431</v>
      </c>
      <c r="AE10210" s="10" t="s">
        <v>1050</v>
      </c>
      <c r="AF10210" s="10" t="s">
        <v>627</v>
      </c>
    </row>
    <row r="10211" spans="30:32" x14ac:dyDescent="0.2">
      <c r="AD10211" s="11" t="s">
        <v>17432</v>
      </c>
      <c r="AE10211" s="10" t="s">
        <v>1050</v>
      </c>
      <c r="AF10211" s="10" t="s">
        <v>627</v>
      </c>
    </row>
    <row r="10212" spans="30:32" x14ac:dyDescent="0.2">
      <c r="AD10212" s="11" t="s">
        <v>17433</v>
      </c>
      <c r="AE10212" s="10" t="s">
        <v>1050</v>
      </c>
      <c r="AF10212" s="10" t="s">
        <v>627</v>
      </c>
    </row>
    <row r="10213" spans="30:32" x14ac:dyDescent="0.2">
      <c r="AD10213" s="11" t="s">
        <v>17434</v>
      </c>
      <c r="AE10213" s="10" t="s">
        <v>1050</v>
      </c>
      <c r="AF10213" s="10" t="s">
        <v>627</v>
      </c>
    </row>
    <row r="10214" spans="30:32" x14ac:dyDescent="0.2">
      <c r="AD10214" s="11" t="s">
        <v>17435</v>
      </c>
      <c r="AE10214" s="10" t="s">
        <v>1050</v>
      </c>
      <c r="AF10214" s="10" t="s">
        <v>627</v>
      </c>
    </row>
    <row r="10215" spans="30:32" x14ac:dyDescent="0.2">
      <c r="AD10215" s="11" t="s">
        <v>17436</v>
      </c>
      <c r="AE10215" s="10" t="s">
        <v>1050</v>
      </c>
      <c r="AF10215" s="10" t="s">
        <v>627</v>
      </c>
    </row>
    <row r="10216" spans="30:32" x14ac:dyDescent="0.2">
      <c r="AD10216" s="11" t="s">
        <v>17437</v>
      </c>
      <c r="AE10216" s="10" t="s">
        <v>1050</v>
      </c>
      <c r="AF10216" s="10" t="s">
        <v>627</v>
      </c>
    </row>
    <row r="10217" spans="30:32" x14ac:dyDescent="0.2">
      <c r="AD10217" s="11" t="s">
        <v>17438</v>
      </c>
      <c r="AE10217" s="10" t="s">
        <v>1050</v>
      </c>
      <c r="AF10217" s="10" t="s">
        <v>627</v>
      </c>
    </row>
    <row r="10218" spans="30:32" x14ac:dyDescent="0.2">
      <c r="AD10218" s="11" t="s">
        <v>17439</v>
      </c>
      <c r="AE10218" s="10" t="s">
        <v>1050</v>
      </c>
      <c r="AF10218" s="10" t="s">
        <v>627</v>
      </c>
    </row>
    <row r="10219" spans="30:32" x14ac:dyDescent="0.2">
      <c r="AD10219" s="11" t="s">
        <v>17440</v>
      </c>
      <c r="AE10219" s="10" t="s">
        <v>1050</v>
      </c>
      <c r="AF10219" s="10" t="s">
        <v>627</v>
      </c>
    </row>
    <row r="10220" spans="30:32" x14ac:dyDescent="0.2">
      <c r="AD10220" s="11" t="s">
        <v>17441</v>
      </c>
      <c r="AE10220" s="10" t="s">
        <v>1050</v>
      </c>
      <c r="AF10220" s="10" t="s">
        <v>627</v>
      </c>
    </row>
    <row r="10221" spans="30:32" x14ac:dyDescent="0.2">
      <c r="AD10221" s="11" t="s">
        <v>17442</v>
      </c>
      <c r="AE10221" s="10" t="s">
        <v>1050</v>
      </c>
      <c r="AF10221" s="10" t="s">
        <v>627</v>
      </c>
    </row>
    <row r="10222" spans="30:32" x14ac:dyDescent="0.2">
      <c r="AD10222" s="11" t="s">
        <v>17443</v>
      </c>
      <c r="AE10222" s="10" t="s">
        <v>1050</v>
      </c>
      <c r="AF10222" s="10" t="s">
        <v>627</v>
      </c>
    </row>
    <row r="10223" spans="30:32" x14ac:dyDescent="0.2">
      <c r="AD10223" s="11" t="s">
        <v>17444</v>
      </c>
      <c r="AE10223" s="10" t="s">
        <v>1050</v>
      </c>
      <c r="AF10223" s="10" t="s">
        <v>627</v>
      </c>
    </row>
    <row r="10224" spans="30:32" x14ac:dyDescent="0.2">
      <c r="AD10224" s="11" t="s">
        <v>17445</v>
      </c>
      <c r="AE10224" s="10" t="s">
        <v>1050</v>
      </c>
      <c r="AF10224" s="10" t="s">
        <v>627</v>
      </c>
    </row>
    <row r="10225" spans="30:32" x14ac:dyDescent="0.2">
      <c r="AD10225" s="11" t="s">
        <v>17446</v>
      </c>
      <c r="AE10225" s="10" t="s">
        <v>1050</v>
      </c>
      <c r="AF10225" s="10" t="s">
        <v>627</v>
      </c>
    </row>
    <row r="10226" spans="30:32" x14ac:dyDescent="0.2">
      <c r="AD10226" s="11" t="s">
        <v>17447</v>
      </c>
      <c r="AE10226" s="10" t="s">
        <v>1050</v>
      </c>
      <c r="AF10226" s="10" t="s">
        <v>627</v>
      </c>
    </row>
    <row r="10227" spans="30:32" x14ac:dyDescent="0.2">
      <c r="AD10227" s="11" t="s">
        <v>17448</v>
      </c>
      <c r="AE10227" s="10" t="s">
        <v>1050</v>
      </c>
      <c r="AF10227" s="10" t="s">
        <v>627</v>
      </c>
    </row>
    <row r="10228" spans="30:32" x14ac:dyDescent="0.2">
      <c r="AD10228" s="11" t="s">
        <v>17449</v>
      </c>
      <c r="AE10228" s="10" t="s">
        <v>1050</v>
      </c>
      <c r="AF10228" s="10" t="s">
        <v>627</v>
      </c>
    </row>
    <row r="10229" spans="30:32" x14ac:dyDescent="0.2">
      <c r="AD10229" s="11" t="s">
        <v>17450</v>
      </c>
      <c r="AE10229" s="10" t="s">
        <v>2332</v>
      </c>
      <c r="AF10229" s="10" t="s">
        <v>627</v>
      </c>
    </row>
    <row r="10230" spans="30:32" x14ac:dyDescent="0.2">
      <c r="AD10230" s="11" t="s">
        <v>17451</v>
      </c>
      <c r="AE10230" s="10" t="s">
        <v>17452</v>
      </c>
      <c r="AF10230" s="10" t="s">
        <v>627</v>
      </c>
    </row>
    <row r="10231" spans="30:32" x14ac:dyDescent="0.2">
      <c r="AD10231" s="11" t="s">
        <v>17453</v>
      </c>
      <c r="AE10231" s="10" t="s">
        <v>17454</v>
      </c>
      <c r="AF10231" s="10" t="s">
        <v>627</v>
      </c>
    </row>
    <row r="10232" spans="30:32" x14ac:dyDescent="0.2">
      <c r="AD10232" s="11" t="s">
        <v>17455</v>
      </c>
      <c r="AE10232" s="10" t="s">
        <v>17456</v>
      </c>
      <c r="AF10232" s="10" t="s">
        <v>627</v>
      </c>
    </row>
    <row r="10233" spans="30:32" x14ac:dyDescent="0.2">
      <c r="AD10233" s="11" t="s">
        <v>17457</v>
      </c>
      <c r="AE10233" s="10" t="s">
        <v>2356</v>
      </c>
      <c r="AF10233" s="10" t="s">
        <v>627</v>
      </c>
    </row>
    <row r="10234" spans="30:32" x14ac:dyDescent="0.2">
      <c r="AD10234" s="11" t="s">
        <v>17458</v>
      </c>
      <c r="AE10234" s="10" t="s">
        <v>5210</v>
      </c>
      <c r="AF10234" s="10" t="s">
        <v>627</v>
      </c>
    </row>
    <row r="10235" spans="30:32" x14ac:dyDescent="0.2">
      <c r="AD10235" s="11" t="s">
        <v>17459</v>
      </c>
      <c r="AE10235" s="10" t="s">
        <v>14925</v>
      </c>
      <c r="AF10235" s="10" t="s">
        <v>627</v>
      </c>
    </row>
    <row r="10236" spans="30:32" x14ac:dyDescent="0.2">
      <c r="AD10236" s="11" t="s">
        <v>17460</v>
      </c>
      <c r="AE10236" s="10" t="s">
        <v>17461</v>
      </c>
      <c r="AF10236" s="10" t="s">
        <v>627</v>
      </c>
    </row>
    <row r="10237" spans="30:32" x14ac:dyDescent="0.2">
      <c r="AD10237" s="11" t="s">
        <v>17462</v>
      </c>
      <c r="AE10237" s="10" t="s">
        <v>14722</v>
      </c>
      <c r="AF10237" s="10" t="s">
        <v>627</v>
      </c>
    </row>
    <row r="10238" spans="30:32" x14ac:dyDescent="0.2">
      <c r="AD10238" s="11" t="s">
        <v>17463</v>
      </c>
      <c r="AE10238" s="10" t="s">
        <v>14722</v>
      </c>
      <c r="AF10238" s="10" t="s">
        <v>627</v>
      </c>
    </row>
    <row r="10239" spans="30:32" x14ac:dyDescent="0.2">
      <c r="AD10239" s="11" t="s">
        <v>17464</v>
      </c>
      <c r="AE10239" s="10" t="s">
        <v>14722</v>
      </c>
      <c r="AF10239" s="10" t="s">
        <v>627</v>
      </c>
    </row>
    <row r="10240" spans="30:32" x14ac:dyDescent="0.2">
      <c r="AD10240" s="11" t="s">
        <v>17465</v>
      </c>
      <c r="AE10240" s="10" t="s">
        <v>14722</v>
      </c>
      <c r="AF10240" s="10" t="s">
        <v>627</v>
      </c>
    </row>
    <row r="10241" spans="30:32" x14ac:dyDescent="0.2">
      <c r="AD10241" s="11" t="s">
        <v>17466</v>
      </c>
      <c r="AE10241" s="10" t="s">
        <v>14722</v>
      </c>
      <c r="AF10241" s="10" t="s">
        <v>627</v>
      </c>
    </row>
    <row r="10242" spans="30:32" x14ac:dyDescent="0.2">
      <c r="AD10242" s="11" t="s">
        <v>17467</v>
      </c>
      <c r="AE10242" s="10" t="s">
        <v>17468</v>
      </c>
      <c r="AF10242" s="10" t="s">
        <v>627</v>
      </c>
    </row>
    <row r="10243" spans="30:32" x14ac:dyDescent="0.2">
      <c r="AD10243" s="11" t="s">
        <v>17469</v>
      </c>
      <c r="AE10243" s="10" t="s">
        <v>10545</v>
      </c>
      <c r="AF10243" s="10" t="s">
        <v>627</v>
      </c>
    </row>
    <row r="10244" spans="30:32" x14ac:dyDescent="0.2">
      <c r="AD10244" s="11" t="s">
        <v>17470</v>
      </c>
      <c r="AE10244" s="10" t="s">
        <v>12098</v>
      </c>
      <c r="AF10244" s="10" t="s">
        <v>627</v>
      </c>
    </row>
    <row r="10245" spans="30:32" x14ac:dyDescent="0.2">
      <c r="AD10245" s="11" t="s">
        <v>17471</v>
      </c>
      <c r="AE10245" s="10" t="s">
        <v>4454</v>
      </c>
      <c r="AF10245" s="10" t="s">
        <v>627</v>
      </c>
    </row>
    <row r="10246" spans="30:32" x14ac:dyDescent="0.2">
      <c r="AD10246" s="11" t="s">
        <v>17472</v>
      </c>
      <c r="AE10246" s="10" t="s">
        <v>17473</v>
      </c>
      <c r="AF10246" s="10" t="s">
        <v>627</v>
      </c>
    </row>
    <row r="10247" spans="30:32" x14ac:dyDescent="0.2">
      <c r="AD10247" s="11" t="s">
        <v>17474</v>
      </c>
      <c r="AE10247" s="10" t="s">
        <v>15989</v>
      </c>
      <c r="AF10247" s="10" t="s">
        <v>627</v>
      </c>
    </row>
    <row r="10248" spans="30:32" x14ac:dyDescent="0.2">
      <c r="AD10248" s="11" t="s">
        <v>17475</v>
      </c>
      <c r="AE10248" s="10" t="s">
        <v>15989</v>
      </c>
      <c r="AF10248" s="10" t="s">
        <v>627</v>
      </c>
    </row>
    <row r="10249" spans="30:32" x14ac:dyDescent="0.2">
      <c r="AD10249" s="11" t="s">
        <v>17476</v>
      </c>
      <c r="AE10249" s="10" t="s">
        <v>15989</v>
      </c>
      <c r="AF10249" s="10" t="s">
        <v>627</v>
      </c>
    </row>
    <row r="10250" spans="30:32" x14ac:dyDescent="0.2">
      <c r="AD10250" s="11" t="s">
        <v>17477</v>
      </c>
      <c r="AE10250" s="10" t="s">
        <v>15989</v>
      </c>
      <c r="AF10250" s="10" t="s">
        <v>627</v>
      </c>
    </row>
    <row r="10251" spans="30:32" x14ac:dyDescent="0.2">
      <c r="AD10251" s="11" t="s">
        <v>17478</v>
      </c>
      <c r="AE10251" s="10" t="s">
        <v>15989</v>
      </c>
      <c r="AF10251" s="10" t="s">
        <v>627</v>
      </c>
    </row>
    <row r="10252" spans="30:32" x14ac:dyDescent="0.2">
      <c r="AD10252" s="11" t="s">
        <v>17479</v>
      </c>
      <c r="AE10252" s="10" t="s">
        <v>15989</v>
      </c>
      <c r="AF10252" s="10" t="s">
        <v>627</v>
      </c>
    </row>
    <row r="10253" spans="30:32" x14ac:dyDescent="0.2">
      <c r="AD10253" s="11" t="s">
        <v>17480</v>
      </c>
      <c r="AE10253" s="10" t="s">
        <v>15989</v>
      </c>
      <c r="AF10253" s="10" t="s">
        <v>627</v>
      </c>
    </row>
    <row r="10254" spans="30:32" x14ac:dyDescent="0.2">
      <c r="AD10254" s="11" t="s">
        <v>17481</v>
      </c>
      <c r="AE10254" s="10" t="s">
        <v>15989</v>
      </c>
      <c r="AF10254" s="10" t="s">
        <v>627</v>
      </c>
    </row>
    <row r="10255" spans="30:32" x14ac:dyDescent="0.2">
      <c r="AD10255" s="11" t="s">
        <v>17482</v>
      </c>
      <c r="AE10255" s="10" t="s">
        <v>15989</v>
      </c>
      <c r="AF10255" s="10" t="s">
        <v>627</v>
      </c>
    </row>
    <row r="10256" spans="30:32" x14ac:dyDescent="0.2">
      <c r="AD10256" s="11" t="s">
        <v>17483</v>
      </c>
      <c r="AE10256" s="10" t="s">
        <v>15989</v>
      </c>
      <c r="AF10256" s="10" t="s">
        <v>627</v>
      </c>
    </row>
    <row r="10257" spans="30:32" x14ac:dyDescent="0.2">
      <c r="AD10257" s="11" t="s">
        <v>17484</v>
      </c>
      <c r="AE10257" s="10" t="s">
        <v>15989</v>
      </c>
      <c r="AF10257" s="10" t="s">
        <v>627</v>
      </c>
    </row>
    <row r="10258" spans="30:32" x14ac:dyDescent="0.2">
      <c r="AD10258" s="11" t="s">
        <v>17485</v>
      </c>
      <c r="AE10258" s="10" t="s">
        <v>15989</v>
      </c>
      <c r="AF10258" s="10" t="s">
        <v>627</v>
      </c>
    </row>
    <row r="10259" spans="30:32" x14ac:dyDescent="0.2">
      <c r="AD10259" s="11" t="s">
        <v>17486</v>
      </c>
      <c r="AE10259" s="10" t="s">
        <v>15989</v>
      </c>
      <c r="AF10259" s="10" t="s">
        <v>627</v>
      </c>
    </row>
    <row r="10260" spans="30:32" x14ac:dyDescent="0.2">
      <c r="AD10260" s="11" t="s">
        <v>17487</v>
      </c>
      <c r="AE10260" s="10" t="s">
        <v>15989</v>
      </c>
      <c r="AF10260" s="10" t="s">
        <v>627</v>
      </c>
    </row>
    <row r="10261" spans="30:32" x14ac:dyDescent="0.2">
      <c r="AD10261" s="11" t="s">
        <v>17488</v>
      </c>
      <c r="AE10261" s="10" t="s">
        <v>15989</v>
      </c>
      <c r="AF10261" s="10" t="s">
        <v>627</v>
      </c>
    </row>
    <row r="10262" spans="30:32" x14ac:dyDescent="0.2">
      <c r="AD10262" s="11" t="s">
        <v>17489</v>
      </c>
      <c r="AE10262" s="10" t="s">
        <v>15989</v>
      </c>
      <c r="AF10262" s="10" t="s">
        <v>627</v>
      </c>
    </row>
    <row r="10263" spans="30:32" x14ac:dyDescent="0.2">
      <c r="AD10263" s="11" t="s">
        <v>17490</v>
      </c>
      <c r="AE10263" s="10" t="s">
        <v>15989</v>
      </c>
      <c r="AF10263" s="10" t="s">
        <v>627</v>
      </c>
    </row>
    <row r="10264" spans="30:32" x14ac:dyDescent="0.2">
      <c r="AD10264" s="11" t="s">
        <v>17491</v>
      </c>
      <c r="AE10264" s="10" t="s">
        <v>15989</v>
      </c>
      <c r="AF10264" s="10" t="s">
        <v>627</v>
      </c>
    </row>
    <row r="10265" spans="30:32" x14ac:dyDescent="0.2">
      <c r="AD10265" s="11" t="s">
        <v>17492</v>
      </c>
      <c r="AE10265" s="10" t="s">
        <v>15989</v>
      </c>
      <c r="AF10265" s="10" t="s">
        <v>627</v>
      </c>
    </row>
    <row r="10266" spans="30:32" x14ac:dyDescent="0.2">
      <c r="AD10266" s="11" t="s">
        <v>17493</v>
      </c>
      <c r="AE10266" s="10" t="s">
        <v>15989</v>
      </c>
      <c r="AF10266" s="10" t="s">
        <v>627</v>
      </c>
    </row>
    <row r="10267" spans="30:32" x14ac:dyDescent="0.2">
      <c r="AD10267" s="11" t="s">
        <v>17494</v>
      </c>
      <c r="AE10267" s="10" t="s">
        <v>15989</v>
      </c>
      <c r="AF10267" s="10" t="s">
        <v>627</v>
      </c>
    </row>
    <row r="10268" spans="30:32" x14ac:dyDescent="0.2">
      <c r="AD10268" s="11" t="s">
        <v>17495</v>
      </c>
      <c r="AE10268" s="10" t="s">
        <v>15989</v>
      </c>
      <c r="AF10268" s="10" t="s">
        <v>627</v>
      </c>
    </row>
    <row r="10269" spans="30:32" x14ac:dyDescent="0.2">
      <c r="AD10269" s="11" t="s">
        <v>17496</v>
      </c>
      <c r="AE10269" s="10" t="s">
        <v>15989</v>
      </c>
      <c r="AF10269" s="10" t="s">
        <v>627</v>
      </c>
    </row>
    <row r="10270" spans="30:32" x14ac:dyDescent="0.2">
      <c r="AD10270" s="11" t="s">
        <v>17497</v>
      </c>
      <c r="AE10270" s="10" t="s">
        <v>15989</v>
      </c>
      <c r="AF10270" s="10" t="s">
        <v>627</v>
      </c>
    </row>
    <row r="10271" spans="30:32" x14ac:dyDescent="0.2">
      <c r="AD10271" s="11" t="s">
        <v>17498</v>
      </c>
      <c r="AE10271" s="10" t="s">
        <v>15989</v>
      </c>
      <c r="AF10271" s="10" t="s">
        <v>627</v>
      </c>
    </row>
    <row r="10272" spans="30:32" x14ac:dyDescent="0.2">
      <c r="AD10272" s="11" t="s">
        <v>17499</v>
      </c>
      <c r="AE10272" s="10" t="s">
        <v>15989</v>
      </c>
      <c r="AF10272" s="10" t="s">
        <v>627</v>
      </c>
    </row>
    <row r="10273" spans="30:32" x14ac:dyDescent="0.2">
      <c r="AD10273" s="11" t="s">
        <v>17500</v>
      </c>
      <c r="AE10273" s="10" t="s">
        <v>15989</v>
      </c>
      <c r="AF10273" s="10" t="s">
        <v>627</v>
      </c>
    </row>
    <row r="10274" spans="30:32" x14ac:dyDescent="0.2">
      <c r="AD10274" s="11" t="s">
        <v>17501</v>
      </c>
      <c r="AE10274" s="10" t="s">
        <v>15989</v>
      </c>
      <c r="AF10274" s="10" t="s">
        <v>627</v>
      </c>
    </row>
    <row r="10275" spans="30:32" x14ac:dyDescent="0.2">
      <c r="AD10275" s="11" t="s">
        <v>17502</v>
      </c>
      <c r="AE10275" s="10" t="s">
        <v>15989</v>
      </c>
      <c r="AF10275" s="10" t="s">
        <v>627</v>
      </c>
    </row>
    <row r="10276" spans="30:32" x14ac:dyDescent="0.2">
      <c r="AD10276" s="11" t="s">
        <v>17503</v>
      </c>
      <c r="AE10276" s="10" t="s">
        <v>15989</v>
      </c>
      <c r="AF10276" s="10" t="s">
        <v>627</v>
      </c>
    </row>
    <row r="10277" spans="30:32" x14ac:dyDescent="0.2">
      <c r="AD10277" s="11" t="s">
        <v>17504</v>
      </c>
      <c r="AE10277" s="10" t="s">
        <v>15989</v>
      </c>
      <c r="AF10277" s="10" t="s">
        <v>627</v>
      </c>
    </row>
    <row r="10278" spans="30:32" x14ac:dyDescent="0.2">
      <c r="AD10278" s="11" t="s">
        <v>17505</v>
      </c>
      <c r="AE10278" s="10" t="s">
        <v>15989</v>
      </c>
      <c r="AF10278" s="10" t="s">
        <v>627</v>
      </c>
    </row>
    <row r="10279" spans="30:32" x14ac:dyDescent="0.2">
      <c r="AD10279" s="11" t="s">
        <v>17506</v>
      </c>
      <c r="AE10279" s="10" t="s">
        <v>15989</v>
      </c>
      <c r="AF10279" s="10" t="s">
        <v>627</v>
      </c>
    </row>
    <row r="10280" spans="30:32" x14ac:dyDescent="0.2">
      <c r="AD10280" s="11" t="s">
        <v>17507</v>
      </c>
      <c r="AE10280" s="10" t="s">
        <v>15989</v>
      </c>
      <c r="AF10280" s="10" t="s">
        <v>627</v>
      </c>
    </row>
    <row r="10281" spans="30:32" x14ac:dyDescent="0.2">
      <c r="AD10281" s="11" t="s">
        <v>17508</v>
      </c>
      <c r="AE10281" s="10" t="s">
        <v>15989</v>
      </c>
      <c r="AF10281" s="10" t="s">
        <v>627</v>
      </c>
    </row>
    <row r="10282" spans="30:32" x14ac:dyDescent="0.2">
      <c r="AD10282" s="11" t="s">
        <v>17509</v>
      </c>
      <c r="AE10282" s="10" t="s">
        <v>15989</v>
      </c>
      <c r="AF10282" s="10" t="s">
        <v>627</v>
      </c>
    </row>
    <row r="10283" spans="30:32" x14ac:dyDescent="0.2">
      <c r="AD10283" s="11" t="s">
        <v>17510</v>
      </c>
      <c r="AE10283" s="10" t="s">
        <v>15989</v>
      </c>
      <c r="AF10283" s="10" t="s">
        <v>627</v>
      </c>
    </row>
    <row r="10284" spans="30:32" x14ac:dyDescent="0.2">
      <c r="AD10284" s="11" t="s">
        <v>17511</v>
      </c>
      <c r="AE10284" s="10" t="s">
        <v>15989</v>
      </c>
      <c r="AF10284" s="10" t="s">
        <v>627</v>
      </c>
    </row>
    <row r="10285" spans="30:32" x14ac:dyDescent="0.2">
      <c r="AD10285" s="11" t="s">
        <v>17512</v>
      </c>
      <c r="AE10285" s="10" t="s">
        <v>15989</v>
      </c>
      <c r="AF10285" s="10" t="s">
        <v>627</v>
      </c>
    </row>
    <row r="10286" spans="30:32" x14ac:dyDescent="0.2">
      <c r="AD10286" s="11" t="s">
        <v>17513</v>
      </c>
      <c r="AE10286" s="10" t="s">
        <v>15989</v>
      </c>
      <c r="AF10286" s="10" t="s">
        <v>627</v>
      </c>
    </row>
    <row r="10287" spans="30:32" x14ac:dyDescent="0.2">
      <c r="AD10287" s="11" t="s">
        <v>17514</v>
      </c>
      <c r="AE10287" s="10" t="s">
        <v>15989</v>
      </c>
      <c r="AF10287" s="10" t="s">
        <v>627</v>
      </c>
    </row>
    <row r="10288" spans="30:32" x14ac:dyDescent="0.2">
      <c r="AD10288" s="11" t="s">
        <v>17515</v>
      </c>
      <c r="AE10288" s="10" t="s">
        <v>15989</v>
      </c>
      <c r="AF10288" s="10" t="s">
        <v>627</v>
      </c>
    </row>
    <row r="10289" spans="30:32" x14ac:dyDescent="0.2">
      <c r="AD10289" s="11" t="s">
        <v>17516</v>
      </c>
      <c r="AE10289" s="10" t="s">
        <v>15989</v>
      </c>
      <c r="AF10289" s="10" t="s">
        <v>627</v>
      </c>
    </row>
    <row r="10290" spans="30:32" x14ac:dyDescent="0.2">
      <c r="AD10290" s="11" t="s">
        <v>17517</v>
      </c>
      <c r="AE10290" s="10" t="s">
        <v>15989</v>
      </c>
      <c r="AF10290" s="10" t="s">
        <v>627</v>
      </c>
    </row>
    <row r="10291" spans="30:32" x14ac:dyDescent="0.2">
      <c r="AD10291" s="11" t="s">
        <v>17518</v>
      </c>
      <c r="AE10291" s="10" t="s">
        <v>15989</v>
      </c>
      <c r="AF10291" s="10" t="s">
        <v>627</v>
      </c>
    </row>
    <row r="10292" spans="30:32" x14ac:dyDescent="0.2">
      <c r="AD10292" s="11" t="s">
        <v>17519</v>
      </c>
      <c r="AE10292" s="10" t="s">
        <v>15989</v>
      </c>
      <c r="AF10292" s="10" t="s">
        <v>627</v>
      </c>
    </row>
    <row r="10293" spans="30:32" x14ac:dyDescent="0.2">
      <c r="AD10293" s="11" t="s">
        <v>17520</v>
      </c>
      <c r="AE10293" s="10" t="s">
        <v>15989</v>
      </c>
      <c r="AF10293" s="10" t="s">
        <v>627</v>
      </c>
    </row>
    <row r="10294" spans="30:32" x14ac:dyDescent="0.2">
      <c r="AD10294" s="11" t="s">
        <v>17521</v>
      </c>
      <c r="AE10294" s="10" t="s">
        <v>15989</v>
      </c>
      <c r="AF10294" s="10" t="s">
        <v>627</v>
      </c>
    </row>
    <row r="10295" spans="30:32" x14ac:dyDescent="0.2">
      <c r="AD10295" s="11" t="s">
        <v>17522</v>
      </c>
      <c r="AE10295" s="10" t="s">
        <v>15989</v>
      </c>
      <c r="AF10295" s="10" t="s">
        <v>627</v>
      </c>
    </row>
    <row r="10296" spans="30:32" x14ac:dyDescent="0.2">
      <c r="AD10296" s="11" t="s">
        <v>17523</v>
      </c>
      <c r="AE10296" s="10" t="s">
        <v>15989</v>
      </c>
      <c r="AF10296" s="10" t="s">
        <v>627</v>
      </c>
    </row>
    <row r="10297" spans="30:32" x14ac:dyDescent="0.2">
      <c r="AD10297" s="11" t="s">
        <v>17524</v>
      </c>
      <c r="AE10297" s="10" t="s">
        <v>15989</v>
      </c>
      <c r="AF10297" s="10" t="s">
        <v>627</v>
      </c>
    </row>
    <row r="10298" spans="30:32" x14ac:dyDescent="0.2">
      <c r="AD10298" s="11" t="s">
        <v>17525</v>
      </c>
      <c r="AE10298" s="10" t="s">
        <v>15989</v>
      </c>
      <c r="AF10298" s="10" t="s">
        <v>627</v>
      </c>
    </row>
    <row r="10299" spans="30:32" x14ac:dyDescent="0.2">
      <c r="AD10299" s="11" t="s">
        <v>17526</v>
      </c>
      <c r="AE10299" s="10" t="s">
        <v>15989</v>
      </c>
      <c r="AF10299" s="10" t="s">
        <v>627</v>
      </c>
    </row>
    <row r="10300" spans="30:32" x14ac:dyDescent="0.2">
      <c r="AD10300" s="11" t="s">
        <v>17527</v>
      </c>
      <c r="AE10300" s="10" t="s">
        <v>15989</v>
      </c>
      <c r="AF10300" s="10" t="s">
        <v>627</v>
      </c>
    </row>
    <row r="10301" spans="30:32" x14ac:dyDescent="0.2">
      <c r="AD10301" s="11" t="s">
        <v>17528</v>
      </c>
      <c r="AE10301" s="10" t="s">
        <v>15989</v>
      </c>
      <c r="AF10301" s="10" t="s">
        <v>627</v>
      </c>
    </row>
    <row r="10302" spans="30:32" x14ac:dyDescent="0.2">
      <c r="AD10302" s="11" t="s">
        <v>17529</v>
      </c>
      <c r="AE10302" s="10" t="s">
        <v>15989</v>
      </c>
      <c r="AF10302" s="10" t="s">
        <v>627</v>
      </c>
    </row>
    <row r="10303" spans="30:32" x14ac:dyDescent="0.2">
      <c r="AD10303" s="11" t="s">
        <v>17530</v>
      </c>
      <c r="AE10303" s="10" t="s">
        <v>15989</v>
      </c>
      <c r="AF10303" s="10" t="s">
        <v>627</v>
      </c>
    </row>
    <row r="10304" spans="30:32" x14ac:dyDescent="0.2">
      <c r="AD10304" s="11" t="s">
        <v>17531</v>
      </c>
      <c r="AE10304" s="10" t="s">
        <v>15989</v>
      </c>
      <c r="AF10304" s="10" t="s">
        <v>627</v>
      </c>
    </row>
    <row r="10305" spans="30:32" x14ac:dyDescent="0.2">
      <c r="AD10305" s="11" t="s">
        <v>17532</v>
      </c>
      <c r="AE10305" s="10" t="s">
        <v>15989</v>
      </c>
      <c r="AF10305" s="10" t="s">
        <v>627</v>
      </c>
    </row>
    <row r="10306" spans="30:32" x14ac:dyDescent="0.2">
      <c r="AD10306" s="11" t="s">
        <v>17533</v>
      </c>
      <c r="AE10306" s="10" t="s">
        <v>15989</v>
      </c>
      <c r="AF10306" s="10" t="s">
        <v>627</v>
      </c>
    </row>
    <row r="10307" spans="30:32" x14ac:dyDescent="0.2">
      <c r="AD10307" s="11" t="s">
        <v>17534</v>
      </c>
      <c r="AE10307" s="10" t="s">
        <v>15989</v>
      </c>
      <c r="AF10307" s="10" t="s">
        <v>627</v>
      </c>
    </row>
    <row r="10308" spans="30:32" x14ac:dyDescent="0.2">
      <c r="AD10308" s="11" t="s">
        <v>17535</v>
      </c>
      <c r="AE10308" s="10" t="s">
        <v>15989</v>
      </c>
      <c r="AF10308" s="10" t="s">
        <v>627</v>
      </c>
    </row>
    <row r="10309" spans="30:32" x14ac:dyDescent="0.2">
      <c r="AD10309" s="11" t="s">
        <v>17536</v>
      </c>
      <c r="AE10309" s="10" t="s">
        <v>15989</v>
      </c>
      <c r="AF10309" s="10" t="s">
        <v>627</v>
      </c>
    </row>
    <row r="10310" spans="30:32" x14ac:dyDescent="0.2">
      <c r="AD10310" s="11" t="s">
        <v>17537</v>
      </c>
      <c r="AE10310" s="10" t="s">
        <v>15989</v>
      </c>
      <c r="AF10310" s="10" t="s">
        <v>627</v>
      </c>
    </row>
    <row r="10311" spans="30:32" x14ac:dyDescent="0.2">
      <c r="AD10311" s="11" t="s">
        <v>17538</v>
      </c>
      <c r="AE10311" s="10" t="s">
        <v>15989</v>
      </c>
      <c r="AF10311" s="10" t="s">
        <v>627</v>
      </c>
    </row>
    <row r="10312" spans="30:32" x14ac:dyDescent="0.2">
      <c r="AD10312" s="11" t="s">
        <v>17539</v>
      </c>
      <c r="AE10312" s="10" t="s">
        <v>15989</v>
      </c>
      <c r="AF10312" s="10" t="s">
        <v>627</v>
      </c>
    </row>
    <row r="10313" spans="30:32" x14ac:dyDescent="0.2">
      <c r="AD10313" s="11" t="s">
        <v>17540</v>
      </c>
      <c r="AE10313" s="10" t="s">
        <v>17541</v>
      </c>
      <c r="AF10313" s="10" t="s">
        <v>627</v>
      </c>
    </row>
    <row r="10314" spans="30:32" x14ac:dyDescent="0.2">
      <c r="AD10314" s="11" t="s">
        <v>17542</v>
      </c>
      <c r="AE10314" s="10" t="s">
        <v>17543</v>
      </c>
      <c r="AF10314" s="10" t="s">
        <v>627</v>
      </c>
    </row>
    <row r="10315" spans="30:32" x14ac:dyDescent="0.2">
      <c r="AD10315" s="11" t="s">
        <v>17544</v>
      </c>
      <c r="AE10315" s="10" t="s">
        <v>17545</v>
      </c>
      <c r="AF10315" s="10" t="s">
        <v>627</v>
      </c>
    </row>
    <row r="10316" spans="30:32" x14ac:dyDescent="0.2">
      <c r="AD10316" s="11" t="s">
        <v>17546</v>
      </c>
      <c r="AE10316" s="10" t="s">
        <v>17547</v>
      </c>
      <c r="AF10316" s="10" t="s">
        <v>627</v>
      </c>
    </row>
    <row r="10317" spans="30:32" x14ac:dyDescent="0.2">
      <c r="AD10317" s="11" t="s">
        <v>17548</v>
      </c>
      <c r="AE10317" s="10" t="s">
        <v>17549</v>
      </c>
      <c r="AF10317" s="10" t="s">
        <v>627</v>
      </c>
    </row>
    <row r="10318" spans="30:32" x14ac:dyDescent="0.2">
      <c r="AD10318" s="11" t="s">
        <v>17550</v>
      </c>
      <c r="AE10318" s="10" t="s">
        <v>17551</v>
      </c>
      <c r="AF10318" s="10" t="s">
        <v>627</v>
      </c>
    </row>
    <row r="10319" spans="30:32" x14ac:dyDescent="0.2">
      <c r="AD10319" s="11" t="s">
        <v>17552</v>
      </c>
      <c r="AE10319" s="10" t="s">
        <v>17553</v>
      </c>
      <c r="AF10319" s="10" t="s">
        <v>627</v>
      </c>
    </row>
    <row r="10320" spans="30:32" x14ac:dyDescent="0.2">
      <c r="AD10320" s="11" t="s">
        <v>17554</v>
      </c>
      <c r="AE10320" s="10" t="s">
        <v>16000</v>
      </c>
      <c r="AF10320" s="10" t="s">
        <v>627</v>
      </c>
    </row>
    <row r="10321" spans="30:32" x14ac:dyDescent="0.2">
      <c r="AD10321" s="11" t="s">
        <v>17555</v>
      </c>
      <c r="AE10321" s="10" t="s">
        <v>17556</v>
      </c>
      <c r="AF10321" s="10" t="s">
        <v>627</v>
      </c>
    </row>
    <row r="10322" spans="30:32" x14ac:dyDescent="0.2">
      <c r="AD10322" s="11" t="s">
        <v>17557</v>
      </c>
      <c r="AE10322" s="10" t="s">
        <v>17558</v>
      </c>
      <c r="AF10322" s="10" t="s">
        <v>627</v>
      </c>
    </row>
    <row r="10323" spans="30:32" x14ac:dyDescent="0.2">
      <c r="AD10323" s="11" t="s">
        <v>17559</v>
      </c>
      <c r="AE10323" s="10" t="s">
        <v>12474</v>
      </c>
      <c r="AF10323" s="10" t="s">
        <v>627</v>
      </c>
    </row>
    <row r="10324" spans="30:32" x14ac:dyDescent="0.2">
      <c r="AD10324" s="11" t="s">
        <v>17560</v>
      </c>
      <c r="AE10324" s="10" t="s">
        <v>17561</v>
      </c>
      <c r="AF10324" s="10" t="s">
        <v>627</v>
      </c>
    </row>
    <row r="10325" spans="30:32" x14ac:dyDescent="0.2">
      <c r="AD10325" s="11" t="s">
        <v>17562</v>
      </c>
      <c r="AE10325" s="10" t="s">
        <v>17563</v>
      </c>
      <c r="AF10325" s="10" t="s">
        <v>627</v>
      </c>
    </row>
    <row r="10326" spans="30:32" x14ac:dyDescent="0.2">
      <c r="AD10326" s="11" t="s">
        <v>17564</v>
      </c>
      <c r="AE10326" s="10" t="s">
        <v>17565</v>
      </c>
      <c r="AF10326" s="10" t="s">
        <v>627</v>
      </c>
    </row>
    <row r="10327" spans="30:32" x14ac:dyDescent="0.2">
      <c r="AD10327" s="11" t="s">
        <v>17566</v>
      </c>
      <c r="AE10327" s="10" t="s">
        <v>17567</v>
      </c>
      <c r="AF10327" s="10" t="s">
        <v>627</v>
      </c>
    </row>
    <row r="10328" spans="30:32" x14ac:dyDescent="0.2">
      <c r="AD10328" s="11" t="s">
        <v>17568</v>
      </c>
      <c r="AE10328" s="10" t="s">
        <v>17569</v>
      </c>
      <c r="AF10328" s="10" t="s">
        <v>627</v>
      </c>
    </row>
    <row r="10329" spans="30:32" x14ac:dyDescent="0.2">
      <c r="AD10329" s="11" t="s">
        <v>17570</v>
      </c>
      <c r="AE10329" s="10" t="s">
        <v>17571</v>
      </c>
      <c r="AF10329" s="10" t="s">
        <v>627</v>
      </c>
    </row>
    <row r="10330" spans="30:32" x14ac:dyDescent="0.2">
      <c r="AD10330" s="11" t="s">
        <v>17572</v>
      </c>
      <c r="AE10330" s="10" t="s">
        <v>17573</v>
      </c>
      <c r="AF10330" s="10" t="s">
        <v>627</v>
      </c>
    </row>
    <row r="10331" spans="30:32" x14ac:dyDescent="0.2">
      <c r="AD10331" s="11" t="s">
        <v>17574</v>
      </c>
      <c r="AE10331" s="10" t="s">
        <v>17575</v>
      </c>
      <c r="AF10331" s="10" t="s">
        <v>627</v>
      </c>
    </row>
    <row r="10332" spans="30:32" x14ac:dyDescent="0.2">
      <c r="AD10332" s="11" t="s">
        <v>17576</v>
      </c>
      <c r="AE10332" s="10" t="s">
        <v>17577</v>
      </c>
      <c r="AF10332" s="10" t="s">
        <v>627</v>
      </c>
    </row>
    <row r="10333" spans="30:32" x14ac:dyDescent="0.2">
      <c r="AD10333" s="11" t="s">
        <v>17578</v>
      </c>
      <c r="AE10333" s="10" t="s">
        <v>17579</v>
      </c>
      <c r="AF10333" s="10" t="s">
        <v>627</v>
      </c>
    </row>
    <row r="10334" spans="30:32" x14ac:dyDescent="0.2">
      <c r="AD10334" s="11" t="s">
        <v>17580</v>
      </c>
      <c r="AE10334" s="10" t="s">
        <v>16014</v>
      </c>
      <c r="AF10334" s="10" t="s">
        <v>627</v>
      </c>
    </row>
    <row r="10335" spans="30:32" x14ac:dyDescent="0.2">
      <c r="AD10335" s="11" t="s">
        <v>17581</v>
      </c>
      <c r="AE10335" s="10" t="s">
        <v>8306</v>
      </c>
      <c r="AF10335" s="10" t="s">
        <v>627</v>
      </c>
    </row>
    <row r="10336" spans="30:32" x14ac:dyDescent="0.2">
      <c r="AD10336" s="11" t="s">
        <v>17582</v>
      </c>
      <c r="AE10336" s="10" t="s">
        <v>17583</v>
      </c>
      <c r="AF10336" s="10" t="s">
        <v>627</v>
      </c>
    </row>
    <row r="10337" spans="30:32" x14ac:dyDescent="0.2">
      <c r="AD10337" s="11" t="s">
        <v>17584</v>
      </c>
      <c r="AE10337" s="10" t="s">
        <v>17585</v>
      </c>
      <c r="AF10337" s="10" t="s">
        <v>627</v>
      </c>
    </row>
    <row r="10338" spans="30:32" x14ac:dyDescent="0.2">
      <c r="AD10338" s="11" t="s">
        <v>17586</v>
      </c>
      <c r="AE10338" s="10" t="s">
        <v>7610</v>
      </c>
      <c r="AF10338" s="10" t="s">
        <v>627</v>
      </c>
    </row>
    <row r="10339" spans="30:32" x14ac:dyDescent="0.2">
      <c r="AD10339" s="11" t="s">
        <v>17587</v>
      </c>
      <c r="AE10339" s="10" t="s">
        <v>17588</v>
      </c>
      <c r="AF10339" s="10" t="s">
        <v>627</v>
      </c>
    </row>
    <row r="10340" spans="30:32" x14ac:dyDescent="0.2">
      <c r="AD10340" s="11" t="s">
        <v>17589</v>
      </c>
      <c r="AE10340" s="10" t="s">
        <v>1794</v>
      </c>
      <c r="AF10340" s="10" t="s">
        <v>627</v>
      </c>
    </row>
    <row r="10341" spans="30:32" x14ac:dyDescent="0.2">
      <c r="AD10341" s="11" t="s">
        <v>17590</v>
      </c>
      <c r="AE10341" s="10" t="s">
        <v>17591</v>
      </c>
      <c r="AF10341" s="10" t="s">
        <v>627</v>
      </c>
    </row>
    <row r="10342" spans="30:32" x14ac:dyDescent="0.2">
      <c r="AD10342" s="11" t="s">
        <v>17592</v>
      </c>
      <c r="AE10342" s="10" t="s">
        <v>7616</v>
      </c>
      <c r="AF10342" s="10" t="s">
        <v>627</v>
      </c>
    </row>
    <row r="10343" spans="30:32" x14ac:dyDescent="0.2">
      <c r="AD10343" s="11" t="s">
        <v>17593</v>
      </c>
      <c r="AE10343" s="10" t="s">
        <v>4094</v>
      </c>
      <c r="AF10343" s="10" t="s">
        <v>627</v>
      </c>
    </row>
    <row r="10344" spans="30:32" x14ac:dyDescent="0.2">
      <c r="AD10344" s="11" t="s">
        <v>17594</v>
      </c>
      <c r="AE10344" s="10" t="s">
        <v>17595</v>
      </c>
      <c r="AF10344" s="10" t="s">
        <v>627</v>
      </c>
    </row>
    <row r="10345" spans="30:32" x14ac:dyDescent="0.2">
      <c r="AD10345" s="11" t="s">
        <v>17596</v>
      </c>
      <c r="AE10345" s="10" t="s">
        <v>17597</v>
      </c>
      <c r="AF10345" s="10" t="s">
        <v>627</v>
      </c>
    </row>
    <row r="10346" spans="30:32" x14ac:dyDescent="0.2">
      <c r="AD10346" s="11" t="s">
        <v>17598</v>
      </c>
      <c r="AE10346" s="10" t="s">
        <v>17599</v>
      </c>
      <c r="AF10346" s="10" t="s">
        <v>627</v>
      </c>
    </row>
    <row r="10347" spans="30:32" x14ac:dyDescent="0.2">
      <c r="AD10347" s="11" t="s">
        <v>17600</v>
      </c>
      <c r="AE10347" s="10" t="s">
        <v>10620</v>
      </c>
      <c r="AF10347" s="10" t="s">
        <v>627</v>
      </c>
    </row>
    <row r="10348" spans="30:32" x14ac:dyDescent="0.2">
      <c r="AD10348" s="11" t="s">
        <v>17601</v>
      </c>
      <c r="AE10348" s="10" t="s">
        <v>17602</v>
      </c>
      <c r="AF10348" s="10" t="s">
        <v>627</v>
      </c>
    </row>
    <row r="10349" spans="30:32" x14ac:dyDescent="0.2">
      <c r="AD10349" s="11" t="s">
        <v>17603</v>
      </c>
      <c r="AE10349" s="10" t="s">
        <v>17604</v>
      </c>
      <c r="AF10349" s="10" t="s">
        <v>627</v>
      </c>
    </row>
    <row r="10350" spans="30:32" x14ac:dyDescent="0.2">
      <c r="AD10350" s="11" t="s">
        <v>17605</v>
      </c>
      <c r="AE10350" s="10" t="s">
        <v>17606</v>
      </c>
      <c r="AF10350" s="10" t="s">
        <v>627</v>
      </c>
    </row>
    <row r="10351" spans="30:32" x14ac:dyDescent="0.2">
      <c r="AD10351" s="11" t="s">
        <v>17607</v>
      </c>
      <c r="AE10351" s="10" t="s">
        <v>7636</v>
      </c>
      <c r="AF10351" s="10" t="s">
        <v>627</v>
      </c>
    </row>
    <row r="10352" spans="30:32" x14ac:dyDescent="0.2">
      <c r="AD10352" s="11" t="s">
        <v>17608</v>
      </c>
      <c r="AE10352" s="10" t="s">
        <v>17609</v>
      </c>
      <c r="AF10352" s="10" t="s">
        <v>627</v>
      </c>
    </row>
    <row r="10353" spans="30:32" x14ac:dyDescent="0.2">
      <c r="AD10353" s="11" t="s">
        <v>17610</v>
      </c>
      <c r="AE10353" s="10" t="s">
        <v>14810</v>
      </c>
      <c r="AF10353" s="10" t="s">
        <v>627</v>
      </c>
    </row>
    <row r="10354" spans="30:32" x14ac:dyDescent="0.2">
      <c r="AD10354" s="11" t="s">
        <v>17611</v>
      </c>
      <c r="AE10354" s="10" t="s">
        <v>2878</v>
      </c>
      <c r="AF10354" s="10" t="s">
        <v>627</v>
      </c>
    </row>
    <row r="10355" spans="30:32" x14ac:dyDescent="0.2">
      <c r="AD10355" s="11" t="s">
        <v>17612</v>
      </c>
      <c r="AE10355" s="10" t="s">
        <v>17613</v>
      </c>
      <c r="AF10355" s="10" t="s">
        <v>627</v>
      </c>
    </row>
    <row r="10356" spans="30:32" x14ac:dyDescent="0.2">
      <c r="AD10356" s="11" t="s">
        <v>17614</v>
      </c>
      <c r="AE10356" s="10" t="s">
        <v>2057</v>
      </c>
      <c r="AF10356" s="10" t="s">
        <v>627</v>
      </c>
    </row>
    <row r="10357" spans="30:32" x14ac:dyDescent="0.2">
      <c r="AD10357" s="11" t="s">
        <v>17615</v>
      </c>
      <c r="AE10357" s="10" t="s">
        <v>17616</v>
      </c>
      <c r="AF10357" s="10" t="s">
        <v>627</v>
      </c>
    </row>
    <row r="10358" spans="30:32" x14ac:dyDescent="0.2">
      <c r="AD10358" s="11" t="s">
        <v>17617</v>
      </c>
      <c r="AE10358" s="10" t="s">
        <v>17618</v>
      </c>
      <c r="AF10358" s="10" t="s">
        <v>627</v>
      </c>
    </row>
    <row r="10359" spans="30:32" x14ac:dyDescent="0.2">
      <c r="AD10359" s="11" t="s">
        <v>17619</v>
      </c>
      <c r="AE10359" s="10" t="s">
        <v>17620</v>
      </c>
      <c r="AF10359" s="10" t="s">
        <v>627</v>
      </c>
    </row>
    <row r="10360" spans="30:32" x14ac:dyDescent="0.2">
      <c r="AD10360" s="11" t="s">
        <v>17621</v>
      </c>
      <c r="AE10360" s="10" t="s">
        <v>17622</v>
      </c>
      <c r="AF10360" s="10" t="s">
        <v>627</v>
      </c>
    </row>
    <row r="10361" spans="30:32" x14ac:dyDescent="0.2">
      <c r="AD10361" s="11" t="s">
        <v>17623</v>
      </c>
      <c r="AE10361" s="10" t="s">
        <v>12178</v>
      </c>
      <c r="AF10361" s="10" t="s">
        <v>627</v>
      </c>
    </row>
    <row r="10362" spans="30:32" x14ac:dyDescent="0.2">
      <c r="AD10362" s="11" t="s">
        <v>17624</v>
      </c>
      <c r="AE10362" s="10" t="s">
        <v>17625</v>
      </c>
      <c r="AF10362" s="10" t="s">
        <v>627</v>
      </c>
    </row>
    <row r="10363" spans="30:32" x14ac:dyDescent="0.2">
      <c r="AD10363" s="11" t="s">
        <v>17626</v>
      </c>
      <c r="AE10363" s="10" t="s">
        <v>10646</v>
      </c>
      <c r="AF10363" s="10" t="s">
        <v>627</v>
      </c>
    </row>
    <row r="10364" spans="30:32" x14ac:dyDescent="0.2">
      <c r="AD10364" s="11" t="s">
        <v>17627</v>
      </c>
      <c r="AE10364" s="10" t="s">
        <v>17628</v>
      </c>
      <c r="AF10364" s="10" t="s">
        <v>627</v>
      </c>
    </row>
    <row r="10365" spans="30:32" x14ac:dyDescent="0.2">
      <c r="AD10365" s="11" t="s">
        <v>17629</v>
      </c>
      <c r="AE10365" s="10" t="s">
        <v>12202</v>
      </c>
      <c r="AF10365" s="10" t="s">
        <v>627</v>
      </c>
    </row>
    <row r="10366" spans="30:32" x14ac:dyDescent="0.2">
      <c r="AD10366" s="11" t="s">
        <v>17630</v>
      </c>
      <c r="AE10366" s="10" t="s">
        <v>5992</v>
      </c>
      <c r="AF10366" s="10" t="s">
        <v>627</v>
      </c>
    </row>
    <row r="10367" spans="30:32" x14ac:dyDescent="0.2">
      <c r="AD10367" s="11" t="s">
        <v>17631</v>
      </c>
      <c r="AE10367" s="10" t="s">
        <v>1142</v>
      </c>
      <c r="AF10367" s="10" t="s">
        <v>627</v>
      </c>
    </row>
    <row r="10368" spans="30:32" x14ac:dyDescent="0.2">
      <c r="AD10368" s="11" t="s">
        <v>17632</v>
      </c>
      <c r="AE10368" s="10" t="s">
        <v>17633</v>
      </c>
      <c r="AF10368" s="10" t="s">
        <v>627</v>
      </c>
    </row>
    <row r="10369" spans="30:32" x14ac:dyDescent="0.2">
      <c r="AD10369" s="11" t="s">
        <v>17634</v>
      </c>
      <c r="AE10369" s="10" t="s">
        <v>17635</v>
      </c>
      <c r="AF10369" s="10" t="s">
        <v>627</v>
      </c>
    </row>
    <row r="10370" spans="30:32" x14ac:dyDescent="0.2">
      <c r="AD10370" s="11" t="s">
        <v>17636</v>
      </c>
      <c r="AE10370" s="10" t="s">
        <v>17637</v>
      </c>
      <c r="AF10370" s="10" t="s">
        <v>627</v>
      </c>
    </row>
    <row r="10371" spans="30:32" x14ac:dyDescent="0.2">
      <c r="AD10371" s="11" t="s">
        <v>17638</v>
      </c>
      <c r="AE10371" s="10" t="s">
        <v>2412</v>
      </c>
      <c r="AF10371" s="10" t="s">
        <v>627</v>
      </c>
    </row>
    <row r="10372" spans="30:32" x14ac:dyDescent="0.2">
      <c r="AD10372" s="11" t="s">
        <v>17639</v>
      </c>
      <c r="AE10372" s="10" t="s">
        <v>17640</v>
      </c>
      <c r="AF10372" s="10" t="s">
        <v>627</v>
      </c>
    </row>
    <row r="10373" spans="30:32" x14ac:dyDescent="0.2">
      <c r="AD10373" s="11" t="s">
        <v>17641</v>
      </c>
      <c r="AE10373" s="10" t="s">
        <v>17642</v>
      </c>
      <c r="AF10373" s="10" t="s">
        <v>627</v>
      </c>
    </row>
    <row r="10374" spans="30:32" x14ac:dyDescent="0.2">
      <c r="AD10374" s="11" t="s">
        <v>17643</v>
      </c>
      <c r="AE10374" s="10" t="s">
        <v>12245</v>
      </c>
      <c r="AF10374" s="10" t="s">
        <v>627</v>
      </c>
    </row>
    <row r="10375" spans="30:32" x14ac:dyDescent="0.2">
      <c r="AD10375" s="11" t="s">
        <v>17644</v>
      </c>
      <c r="AE10375" s="10" t="s">
        <v>17645</v>
      </c>
      <c r="AF10375" s="10" t="s">
        <v>627</v>
      </c>
    </row>
    <row r="10376" spans="30:32" x14ac:dyDescent="0.2">
      <c r="AD10376" s="11" t="s">
        <v>17646</v>
      </c>
      <c r="AE10376" s="10" t="s">
        <v>17647</v>
      </c>
      <c r="AF10376" s="10" t="s">
        <v>627</v>
      </c>
    </row>
    <row r="10377" spans="30:32" x14ac:dyDescent="0.2">
      <c r="AD10377" s="11" t="s">
        <v>17648</v>
      </c>
      <c r="AE10377" s="10" t="s">
        <v>17649</v>
      </c>
      <c r="AF10377" s="10" t="s">
        <v>627</v>
      </c>
    </row>
    <row r="10378" spans="30:32" x14ac:dyDescent="0.2">
      <c r="AD10378" s="11" t="s">
        <v>17650</v>
      </c>
      <c r="AE10378" s="10" t="s">
        <v>17651</v>
      </c>
      <c r="AF10378" s="10" t="s">
        <v>627</v>
      </c>
    </row>
    <row r="10379" spans="30:32" x14ac:dyDescent="0.2">
      <c r="AD10379" s="11" t="s">
        <v>17652</v>
      </c>
      <c r="AE10379" s="10" t="s">
        <v>17653</v>
      </c>
      <c r="AF10379" s="10" t="s">
        <v>627</v>
      </c>
    </row>
    <row r="10380" spans="30:32" x14ac:dyDescent="0.2">
      <c r="AD10380" s="11" t="s">
        <v>17654</v>
      </c>
      <c r="AE10380" s="10" t="s">
        <v>2420</v>
      </c>
      <c r="AF10380" s="10" t="s">
        <v>627</v>
      </c>
    </row>
    <row r="10381" spans="30:32" x14ac:dyDescent="0.2">
      <c r="AD10381" s="11" t="s">
        <v>17655</v>
      </c>
      <c r="AE10381" s="10" t="s">
        <v>17656</v>
      </c>
      <c r="AF10381" s="10" t="s">
        <v>627</v>
      </c>
    </row>
    <row r="10382" spans="30:32" x14ac:dyDescent="0.2">
      <c r="AD10382" s="11" t="s">
        <v>17657</v>
      </c>
      <c r="AE10382" s="10" t="s">
        <v>3260</v>
      </c>
      <c r="AF10382" s="10" t="s">
        <v>627</v>
      </c>
    </row>
    <row r="10383" spans="30:32" x14ac:dyDescent="0.2">
      <c r="AD10383" s="11" t="s">
        <v>17658</v>
      </c>
      <c r="AE10383" s="10" t="s">
        <v>17659</v>
      </c>
      <c r="AF10383" s="10" t="s">
        <v>627</v>
      </c>
    </row>
    <row r="10384" spans="30:32" x14ac:dyDescent="0.2">
      <c r="AD10384" s="11" t="s">
        <v>17660</v>
      </c>
      <c r="AE10384" s="10" t="s">
        <v>17661</v>
      </c>
      <c r="AF10384" s="10" t="s">
        <v>627</v>
      </c>
    </row>
    <row r="10385" spans="30:32" x14ac:dyDescent="0.2">
      <c r="AD10385" s="11" t="s">
        <v>17662</v>
      </c>
      <c r="AE10385" s="10" t="s">
        <v>17663</v>
      </c>
      <c r="AF10385" s="10" t="s">
        <v>627</v>
      </c>
    </row>
    <row r="10386" spans="30:32" x14ac:dyDescent="0.2">
      <c r="AD10386" s="11" t="s">
        <v>17664</v>
      </c>
      <c r="AE10386" s="10" t="s">
        <v>17665</v>
      </c>
      <c r="AF10386" s="10" t="s">
        <v>627</v>
      </c>
    </row>
    <row r="10387" spans="30:32" x14ac:dyDescent="0.2">
      <c r="AD10387" s="11" t="s">
        <v>17666</v>
      </c>
      <c r="AE10387" s="10" t="s">
        <v>17667</v>
      </c>
      <c r="AF10387" s="10" t="s">
        <v>627</v>
      </c>
    </row>
    <row r="10388" spans="30:32" x14ac:dyDescent="0.2">
      <c r="AD10388" s="11" t="s">
        <v>17668</v>
      </c>
      <c r="AE10388" s="10" t="s">
        <v>14085</v>
      </c>
      <c r="AF10388" s="10" t="s">
        <v>627</v>
      </c>
    </row>
    <row r="10389" spans="30:32" x14ac:dyDescent="0.2">
      <c r="AD10389" s="11" t="s">
        <v>17669</v>
      </c>
      <c r="AE10389" s="10" t="s">
        <v>17670</v>
      </c>
      <c r="AF10389" s="10" t="s">
        <v>627</v>
      </c>
    </row>
    <row r="10390" spans="30:32" x14ac:dyDescent="0.2">
      <c r="AD10390" s="11" t="s">
        <v>17671</v>
      </c>
      <c r="AE10390" s="10" t="s">
        <v>12287</v>
      </c>
      <c r="AF10390" s="10" t="s">
        <v>627</v>
      </c>
    </row>
    <row r="10391" spans="30:32" x14ac:dyDescent="0.2">
      <c r="AD10391" s="11" t="s">
        <v>17672</v>
      </c>
      <c r="AE10391" s="10" t="s">
        <v>17673</v>
      </c>
      <c r="AF10391" s="10" t="s">
        <v>627</v>
      </c>
    </row>
    <row r="10392" spans="30:32" x14ac:dyDescent="0.2">
      <c r="AD10392" s="11" t="s">
        <v>17674</v>
      </c>
      <c r="AE10392" s="10" t="s">
        <v>17675</v>
      </c>
      <c r="AF10392" s="10" t="s">
        <v>627</v>
      </c>
    </row>
    <row r="10393" spans="30:32" x14ac:dyDescent="0.2">
      <c r="AD10393" s="11" t="s">
        <v>17676</v>
      </c>
      <c r="AE10393" s="10" t="s">
        <v>3129</v>
      </c>
      <c r="AF10393" s="10" t="s">
        <v>627</v>
      </c>
    </row>
    <row r="10394" spans="30:32" x14ac:dyDescent="0.2">
      <c r="AD10394" s="11" t="s">
        <v>17677</v>
      </c>
      <c r="AE10394" s="10" t="s">
        <v>17678</v>
      </c>
      <c r="AF10394" s="10" t="s">
        <v>627</v>
      </c>
    </row>
    <row r="10395" spans="30:32" x14ac:dyDescent="0.2">
      <c r="AD10395" s="11" t="s">
        <v>17679</v>
      </c>
      <c r="AE10395" s="10" t="s">
        <v>3594</v>
      </c>
      <c r="AF10395" s="10" t="s">
        <v>627</v>
      </c>
    </row>
    <row r="10396" spans="30:32" x14ac:dyDescent="0.2">
      <c r="AD10396" s="11" t="s">
        <v>17680</v>
      </c>
      <c r="AE10396" s="10" t="s">
        <v>13162</v>
      </c>
      <c r="AF10396" s="10" t="s">
        <v>627</v>
      </c>
    </row>
    <row r="10397" spans="30:32" x14ac:dyDescent="0.2">
      <c r="AD10397" s="11" t="s">
        <v>17681</v>
      </c>
      <c r="AE10397" s="10" t="s">
        <v>17682</v>
      </c>
      <c r="AF10397" s="10" t="s">
        <v>627</v>
      </c>
    </row>
    <row r="10398" spans="30:32" x14ac:dyDescent="0.2">
      <c r="AD10398" s="11" t="s">
        <v>17683</v>
      </c>
      <c r="AE10398" s="10" t="s">
        <v>17684</v>
      </c>
      <c r="AF10398" s="10" t="s">
        <v>627</v>
      </c>
    </row>
    <row r="10399" spans="30:32" x14ac:dyDescent="0.2">
      <c r="AD10399" s="11" t="s">
        <v>17685</v>
      </c>
      <c r="AE10399" s="10" t="s">
        <v>17684</v>
      </c>
      <c r="AF10399" s="10" t="s">
        <v>627</v>
      </c>
    </row>
    <row r="10400" spans="30:32" x14ac:dyDescent="0.2">
      <c r="AD10400" s="11" t="s">
        <v>17686</v>
      </c>
      <c r="AE10400" s="10" t="s">
        <v>17687</v>
      </c>
      <c r="AF10400" s="10" t="s">
        <v>627</v>
      </c>
    </row>
    <row r="10401" spans="30:32" x14ac:dyDescent="0.2">
      <c r="AD10401" s="11" t="s">
        <v>17688</v>
      </c>
      <c r="AE10401" s="10" t="s">
        <v>17689</v>
      </c>
      <c r="AF10401" s="10" t="s">
        <v>627</v>
      </c>
    </row>
    <row r="10402" spans="30:32" x14ac:dyDescent="0.2">
      <c r="AD10402" s="11" t="s">
        <v>17690</v>
      </c>
      <c r="AE10402" s="10" t="s">
        <v>17691</v>
      </c>
      <c r="AF10402" s="10" t="s">
        <v>627</v>
      </c>
    </row>
    <row r="10403" spans="30:32" x14ac:dyDescent="0.2">
      <c r="AD10403" s="11" t="s">
        <v>17692</v>
      </c>
      <c r="AE10403" s="10" t="s">
        <v>2485</v>
      </c>
      <c r="AF10403" s="10" t="s">
        <v>627</v>
      </c>
    </row>
    <row r="10404" spans="30:32" x14ac:dyDescent="0.2">
      <c r="AD10404" s="11" t="s">
        <v>17693</v>
      </c>
      <c r="AE10404" s="10" t="s">
        <v>17694</v>
      </c>
      <c r="AF10404" s="10" t="s">
        <v>627</v>
      </c>
    </row>
    <row r="10405" spans="30:32" x14ac:dyDescent="0.2">
      <c r="AD10405" s="11" t="s">
        <v>17695</v>
      </c>
      <c r="AE10405" s="10" t="s">
        <v>17696</v>
      </c>
      <c r="AF10405" s="10" t="s">
        <v>627</v>
      </c>
    </row>
    <row r="10406" spans="30:32" x14ac:dyDescent="0.2">
      <c r="AD10406" s="11" t="s">
        <v>17697</v>
      </c>
      <c r="AE10406" s="10" t="s">
        <v>17698</v>
      </c>
      <c r="AF10406" s="10" t="s">
        <v>627</v>
      </c>
    </row>
    <row r="10407" spans="30:32" x14ac:dyDescent="0.2">
      <c r="AD10407" s="11" t="s">
        <v>17699</v>
      </c>
      <c r="AE10407" s="10" t="s">
        <v>17700</v>
      </c>
      <c r="AF10407" s="10" t="s">
        <v>627</v>
      </c>
    </row>
    <row r="10408" spans="30:32" x14ac:dyDescent="0.2">
      <c r="AD10408" s="11" t="s">
        <v>17701</v>
      </c>
      <c r="AE10408" s="10" t="s">
        <v>7774</v>
      </c>
      <c r="AF10408" s="10" t="s">
        <v>627</v>
      </c>
    </row>
    <row r="10409" spans="30:32" x14ac:dyDescent="0.2">
      <c r="AD10409" s="11" t="s">
        <v>17702</v>
      </c>
      <c r="AE10409" s="10" t="s">
        <v>17703</v>
      </c>
      <c r="AF10409" s="10" t="s">
        <v>627</v>
      </c>
    </row>
    <row r="10410" spans="30:32" x14ac:dyDescent="0.2">
      <c r="AD10410" s="11" t="s">
        <v>17704</v>
      </c>
      <c r="AE10410" s="10" t="s">
        <v>17705</v>
      </c>
      <c r="AF10410" s="10" t="s">
        <v>627</v>
      </c>
    </row>
    <row r="10411" spans="30:32" x14ac:dyDescent="0.2">
      <c r="AD10411" s="11" t="s">
        <v>17706</v>
      </c>
      <c r="AE10411" s="10" t="s">
        <v>17707</v>
      </c>
      <c r="AF10411" s="10" t="s">
        <v>627</v>
      </c>
    </row>
    <row r="10412" spans="30:32" x14ac:dyDescent="0.2">
      <c r="AD10412" s="11" t="s">
        <v>17708</v>
      </c>
      <c r="AE10412" s="10" t="s">
        <v>17707</v>
      </c>
      <c r="AF10412" s="10" t="s">
        <v>627</v>
      </c>
    </row>
    <row r="10413" spans="30:32" x14ac:dyDescent="0.2">
      <c r="AD10413" s="11" t="s">
        <v>17709</v>
      </c>
      <c r="AE10413" s="10" t="s">
        <v>17707</v>
      </c>
      <c r="AF10413" s="10" t="s">
        <v>627</v>
      </c>
    </row>
    <row r="10414" spans="30:32" x14ac:dyDescent="0.2">
      <c r="AD10414" s="11" t="s">
        <v>17710</v>
      </c>
      <c r="AE10414" s="10" t="s">
        <v>17707</v>
      </c>
      <c r="AF10414" s="10" t="s">
        <v>627</v>
      </c>
    </row>
    <row r="10415" spans="30:32" x14ac:dyDescent="0.2">
      <c r="AD10415" s="11" t="s">
        <v>17711</v>
      </c>
      <c r="AE10415" s="10" t="s">
        <v>17712</v>
      </c>
      <c r="AF10415" s="10" t="s">
        <v>627</v>
      </c>
    </row>
    <row r="10416" spans="30:32" x14ac:dyDescent="0.2">
      <c r="AD10416" s="11" t="s">
        <v>17713</v>
      </c>
      <c r="AE10416" s="10" t="s">
        <v>17714</v>
      </c>
      <c r="AF10416" s="10" t="s">
        <v>627</v>
      </c>
    </row>
    <row r="10417" spans="30:32" x14ac:dyDescent="0.2">
      <c r="AD10417" s="11" t="s">
        <v>17715</v>
      </c>
      <c r="AE10417" s="10" t="s">
        <v>17716</v>
      </c>
      <c r="AF10417" s="10" t="s">
        <v>627</v>
      </c>
    </row>
    <row r="10418" spans="30:32" x14ac:dyDescent="0.2">
      <c r="AD10418" s="11" t="s">
        <v>17717</v>
      </c>
      <c r="AE10418" s="10" t="s">
        <v>17718</v>
      </c>
      <c r="AF10418" s="10" t="s">
        <v>627</v>
      </c>
    </row>
    <row r="10419" spans="30:32" x14ac:dyDescent="0.2">
      <c r="AD10419" s="11" t="s">
        <v>17719</v>
      </c>
      <c r="AE10419" s="10" t="s">
        <v>4214</v>
      </c>
      <c r="AF10419" s="10" t="s">
        <v>627</v>
      </c>
    </row>
    <row r="10420" spans="30:32" x14ac:dyDescent="0.2">
      <c r="AD10420" s="11" t="s">
        <v>17720</v>
      </c>
      <c r="AE10420" s="10" t="s">
        <v>17721</v>
      </c>
      <c r="AF10420" s="10" t="s">
        <v>627</v>
      </c>
    </row>
    <row r="10421" spans="30:32" x14ac:dyDescent="0.2">
      <c r="AD10421" s="11" t="s">
        <v>17722</v>
      </c>
      <c r="AE10421" s="10" t="s">
        <v>17721</v>
      </c>
      <c r="AF10421" s="10" t="s">
        <v>627</v>
      </c>
    </row>
    <row r="10422" spans="30:32" x14ac:dyDescent="0.2">
      <c r="AD10422" s="11" t="s">
        <v>17723</v>
      </c>
      <c r="AE10422" s="10" t="s">
        <v>17721</v>
      </c>
      <c r="AF10422" s="10" t="s">
        <v>627</v>
      </c>
    </row>
    <row r="10423" spans="30:32" x14ac:dyDescent="0.2">
      <c r="AD10423" s="11" t="s">
        <v>17724</v>
      </c>
      <c r="AE10423" s="10" t="s">
        <v>17725</v>
      </c>
      <c r="AF10423" s="10" t="s">
        <v>627</v>
      </c>
    </row>
    <row r="10424" spans="30:32" x14ac:dyDescent="0.2">
      <c r="AD10424" s="11" t="s">
        <v>17726</v>
      </c>
      <c r="AE10424" s="10" t="s">
        <v>17727</v>
      </c>
      <c r="AF10424" s="10" t="s">
        <v>627</v>
      </c>
    </row>
    <row r="10425" spans="30:32" x14ac:dyDescent="0.2">
      <c r="AD10425" s="11" t="s">
        <v>17728</v>
      </c>
      <c r="AE10425" s="10" t="s">
        <v>17729</v>
      </c>
      <c r="AF10425" s="10" t="s">
        <v>627</v>
      </c>
    </row>
    <row r="10426" spans="30:32" x14ac:dyDescent="0.2">
      <c r="AD10426" s="11" t="s">
        <v>17730</v>
      </c>
      <c r="AE10426" s="10" t="s">
        <v>17731</v>
      </c>
      <c r="AF10426" s="10" t="s">
        <v>627</v>
      </c>
    </row>
    <row r="10427" spans="30:32" x14ac:dyDescent="0.2">
      <c r="AD10427" s="11" t="s">
        <v>17732</v>
      </c>
      <c r="AE10427" s="10" t="s">
        <v>2517</v>
      </c>
      <c r="AF10427" s="10" t="s">
        <v>627</v>
      </c>
    </row>
    <row r="10428" spans="30:32" x14ac:dyDescent="0.2">
      <c r="AD10428" s="11" t="s">
        <v>17733</v>
      </c>
      <c r="AE10428" s="10" t="s">
        <v>2517</v>
      </c>
      <c r="AF10428" s="10" t="s">
        <v>627</v>
      </c>
    </row>
    <row r="10429" spans="30:32" x14ac:dyDescent="0.2">
      <c r="AD10429" s="11" t="s">
        <v>17734</v>
      </c>
      <c r="AE10429" s="10" t="s">
        <v>17735</v>
      </c>
      <c r="AF10429" s="10" t="s">
        <v>627</v>
      </c>
    </row>
    <row r="10430" spans="30:32" x14ac:dyDescent="0.2">
      <c r="AD10430" s="11" t="s">
        <v>17736</v>
      </c>
      <c r="AE10430" s="10" t="s">
        <v>17737</v>
      </c>
      <c r="AF10430" s="10" t="s">
        <v>627</v>
      </c>
    </row>
    <row r="10431" spans="30:32" x14ac:dyDescent="0.2">
      <c r="AD10431" s="11" t="s">
        <v>17738</v>
      </c>
      <c r="AE10431" s="10" t="s">
        <v>6074</v>
      </c>
      <c r="AF10431" s="10" t="s">
        <v>627</v>
      </c>
    </row>
    <row r="10432" spans="30:32" x14ac:dyDescent="0.2">
      <c r="AD10432" s="11" t="s">
        <v>17739</v>
      </c>
      <c r="AE10432" s="10" t="s">
        <v>17740</v>
      </c>
      <c r="AF10432" s="10" t="s">
        <v>627</v>
      </c>
    </row>
    <row r="10433" spans="30:32" x14ac:dyDescent="0.2">
      <c r="AD10433" s="11" t="s">
        <v>17741</v>
      </c>
      <c r="AE10433" s="10" t="s">
        <v>17742</v>
      </c>
      <c r="AF10433" s="10" t="s">
        <v>627</v>
      </c>
    </row>
    <row r="10434" spans="30:32" x14ac:dyDescent="0.2">
      <c r="AD10434" s="11" t="s">
        <v>17743</v>
      </c>
      <c r="AE10434" s="10" t="s">
        <v>17744</v>
      </c>
      <c r="AF10434" s="10" t="s">
        <v>627</v>
      </c>
    </row>
    <row r="10435" spans="30:32" x14ac:dyDescent="0.2">
      <c r="AD10435" s="11" t="s">
        <v>17745</v>
      </c>
      <c r="AE10435" s="10" t="s">
        <v>1459</v>
      </c>
      <c r="AF10435" s="10" t="s">
        <v>627</v>
      </c>
    </row>
    <row r="10436" spans="30:32" x14ac:dyDescent="0.2">
      <c r="AD10436" s="11" t="s">
        <v>17746</v>
      </c>
      <c r="AE10436" s="10" t="s">
        <v>17747</v>
      </c>
      <c r="AF10436" s="10" t="s">
        <v>627</v>
      </c>
    </row>
    <row r="10437" spans="30:32" x14ac:dyDescent="0.2">
      <c r="AD10437" s="11" t="s">
        <v>17748</v>
      </c>
      <c r="AE10437" s="10" t="s">
        <v>17749</v>
      </c>
      <c r="AF10437" s="10" t="s">
        <v>627</v>
      </c>
    </row>
    <row r="10438" spans="30:32" x14ac:dyDescent="0.2">
      <c r="AD10438" s="11" t="s">
        <v>17750</v>
      </c>
      <c r="AE10438" s="10" t="s">
        <v>17751</v>
      </c>
      <c r="AF10438" s="10" t="s">
        <v>627</v>
      </c>
    </row>
    <row r="10439" spans="30:32" x14ac:dyDescent="0.2">
      <c r="AD10439" s="11" t="s">
        <v>17752</v>
      </c>
      <c r="AE10439" s="10" t="s">
        <v>17753</v>
      </c>
      <c r="AF10439" s="10" t="s">
        <v>627</v>
      </c>
    </row>
    <row r="10440" spans="30:32" x14ac:dyDescent="0.2">
      <c r="AD10440" s="11" t="s">
        <v>17754</v>
      </c>
      <c r="AE10440" s="10" t="s">
        <v>9469</v>
      </c>
      <c r="AF10440" s="10" t="s">
        <v>627</v>
      </c>
    </row>
    <row r="10441" spans="30:32" x14ac:dyDescent="0.2">
      <c r="AD10441" s="11" t="s">
        <v>17755</v>
      </c>
      <c r="AE10441" s="10" t="s">
        <v>17756</v>
      </c>
      <c r="AF10441" s="10" t="s">
        <v>627</v>
      </c>
    </row>
    <row r="10442" spans="30:32" x14ac:dyDescent="0.2">
      <c r="AD10442" s="11" t="s">
        <v>17757</v>
      </c>
      <c r="AE10442" s="10" t="s">
        <v>17758</v>
      </c>
      <c r="AF10442" s="10" t="s">
        <v>627</v>
      </c>
    </row>
    <row r="10443" spans="30:32" x14ac:dyDescent="0.2">
      <c r="AD10443" s="11" t="s">
        <v>17759</v>
      </c>
      <c r="AE10443" s="10" t="s">
        <v>16278</v>
      </c>
      <c r="AF10443" s="10" t="s">
        <v>627</v>
      </c>
    </row>
    <row r="10444" spans="30:32" x14ac:dyDescent="0.2">
      <c r="AD10444" s="11" t="s">
        <v>17760</v>
      </c>
      <c r="AE10444" s="10" t="s">
        <v>16278</v>
      </c>
      <c r="AF10444" s="10" t="s">
        <v>627</v>
      </c>
    </row>
    <row r="10445" spans="30:32" x14ac:dyDescent="0.2">
      <c r="AD10445" s="11" t="s">
        <v>17761</v>
      </c>
      <c r="AE10445" s="10" t="s">
        <v>15259</v>
      </c>
      <c r="AF10445" s="10" t="s">
        <v>627</v>
      </c>
    </row>
    <row r="10446" spans="30:32" x14ac:dyDescent="0.2">
      <c r="AD10446" s="11" t="s">
        <v>17762</v>
      </c>
      <c r="AE10446" s="10" t="s">
        <v>17763</v>
      </c>
      <c r="AF10446" s="10" t="s">
        <v>627</v>
      </c>
    </row>
    <row r="10447" spans="30:32" x14ac:dyDescent="0.2">
      <c r="AD10447" s="11" t="s">
        <v>17764</v>
      </c>
      <c r="AE10447" s="10" t="s">
        <v>17765</v>
      </c>
      <c r="AF10447" s="10" t="s">
        <v>627</v>
      </c>
    </row>
    <row r="10448" spans="30:32" x14ac:dyDescent="0.2">
      <c r="AD10448" s="11" t="s">
        <v>17766</v>
      </c>
      <c r="AE10448" s="10" t="s">
        <v>17767</v>
      </c>
      <c r="AF10448" s="10" t="s">
        <v>627</v>
      </c>
    </row>
    <row r="10449" spans="30:32" x14ac:dyDescent="0.2">
      <c r="AD10449" s="11" t="s">
        <v>17768</v>
      </c>
      <c r="AE10449" s="10" t="s">
        <v>13298</v>
      </c>
      <c r="AF10449" s="10" t="s">
        <v>627</v>
      </c>
    </row>
    <row r="10450" spans="30:32" x14ac:dyDescent="0.2">
      <c r="AD10450" s="11" t="s">
        <v>17769</v>
      </c>
      <c r="AE10450" s="10" t="s">
        <v>17770</v>
      </c>
      <c r="AF10450" s="10" t="s">
        <v>627</v>
      </c>
    </row>
    <row r="10451" spans="30:32" x14ac:dyDescent="0.2">
      <c r="AD10451" s="11" t="s">
        <v>17771</v>
      </c>
      <c r="AE10451" s="10" t="s">
        <v>17772</v>
      </c>
      <c r="AF10451" s="10" t="s">
        <v>627</v>
      </c>
    </row>
    <row r="10452" spans="30:32" x14ac:dyDescent="0.2">
      <c r="AD10452" s="11" t="s">
        <v>17773</v>
      </c>
      <c r="AE10452" s="10" t="s">
        <v>13804</v>
      </c>
      <c r="AF10452" s="10" t="s">
        <v>627</v>
      </c>
    </row>
    <row r="10453" spans="30:32" x14ac:dyDescent="0.2">
      <c r="AD10453" s="11" t="s">
        <v>17774</v>
      </c>
      <c r="AE10453" s="10" t="s">
        <v>3181</v>
      </c>
      <c r="AF10453" s="10" t="s">
        <v>627</v>
      </c>
    </row>
    <row r="10454" spans="30:32" x14ac:dyDescent="0.2">
      <c r="AD10454" s="11" t="s">
        <v>17775</v>
      </c>
      <c r="AE10454" s="10" t="s">
        <v>9362</v>
      </c>
      <c r="AF10454" s="10" t="s">
        <v>627</v>
      </c>
    </row>
    <row r="10455" spans="30:32" x14ac:dyDescent="0.2">
      <c r="AD10455" s="11" t="s">
        <v>17776</v>
      </c>
      <c r="AE10455" s="10" t="s">
        <v>17777</v>
      </c>
      <c r="AF10455" s="10" t="s">
        <v>627</v>
      </c>
    </row>
    <row r="10456" spans="30:32" x14ac:dyDescent="0.2">
      <c r="AD10456" s="11" t="s">
        <v>17778</v>
      </c>
      <c r="AE10456" s="10" t="s">
        <v>17779</v>
      </c>
      <c r="AF10456" s="10" t="s">
        <v>627</v>
      </c>
    </row>
    <row r="10457" spans="30:32" x14ac:dyDescent="0.2">
      <c r="AD10457" s="11" t="s">
        <v>17780</v>
      </c>
      <c r="AE10457" s="10" t="s">
        <v>12449</v>
      </c>
      <c r="AF10457" s="10" t="s">
        <v>627</v>
      </c>
    </row>
    <row r="10458" spans="30:32" x14ac:dyDescent="0.2">
      <c r="AD10458" s="11" t="s">
        <v>17781</v>
      </c>
      <c r="AE10458" s="10" t="s">
        <v>17782</v>
      </c>
      <c r="AF10458" s="10" t="s">
        <v>627</v>
      </c>
    </row>
    <row r="10459" spans="30:32" x14ac:dyDescent="0.2">
      <c r="AD10459" s="11" t="s">
        <v>17783</v>
      </c>
      <c r="AE10459" s="10" t="s">
        <v>17784</v>
      </c>
      <c r="AF10459" s="10" t="s">
        <v>627</v>
      </c>
    </row>
    <row r="10460" spans="30:32" x14ac:dyDescent="0.2">
      <c r="AD10460" s="11" t="s">
        <v>17785</v>
      </c>
      <c r="AE10460" s="10" t="s">
        <v>17786</v>
      </c>
      <c r="AF10460" s="10" t="s">
        <v>627</v>
      </c>
    </row>
    <row r="10461" spans="30:32" x14ac:dyDescent="0.2">
      <c r="AD10461" s="11" t="s">
        <v>17787</v>
      </c>
      <c r="AE10461" s="10" t="s">
        <v>17788</v>
      </c>
      <c r="AF10461" s="10" t="s">
        <v>627</v>
      </c>
    </row>
    <row r="10462" spans="30:32" x14ac:dyDescent="0.2">
      <c r="AD10462" s="11" t="s">
        <v>17789</v>
      </c>
      <c r="AE10462" s="10" t="s">
        <v>17790</v>
      </c>
      <c r="AF10462" s="10" t="s">
        <v>627</v>
      </c>
    </row>
    <row r="10463" spans="30:32" x14ac:dyDescent="0.2">
      <c r="AD10463" s="11" t="s">
        <v>17791</v>
      </c>
      <c r="AE10463" s="10" t="s">
        <v>1475</v>
      </c>
      <c r="AF10463" s="10" t="s">
        <v>627</v>
      </c>
    </row>
    <row r="10464" spans="30:32" x14ac:dyDescent="0.2">
      <c r="AD10464" s="11" t="s">
        <v>17792</v>
      </c>
      <c r="AE10464" s="10" t="s">
        <v>17793</v>
      </c>
      <c r="AF10464" s="10" t="s">
        <v>627</v>
      </c>
    </row>
    <row r="10465" spans="30:32" x14ac:dyDescent="0.2">
      <c r="AD10465" s="11" t="s">
        <v>17794</v>
      </c>
      <c r="AE10465" s="10" t="s">
        <v>17795</v>
      </c>
      <c r="AF10465" s="10" t="s">
        <v>627</v>
      </c>
    </row>
    <row r="10466" spans="30:32" x14ac:dyDescent="0.2">
      <c r="AD10466" s="11" t="s">
        <v>17796</v>
      </c>
      <c r="AE10466" s="10" t="s">
        <v>4398</v>
      </c>
      <c r="AF10466" s="10" t="s">
        <v>627</v>
      </c>
    </row>
    <row r="10467" spans="30:32" x14ac:dyDescent="0.2">
      <c r="AD10467" s="11" t="s">
        <v>17797</v>
      </c>
      <c r="AE10467" s="10" t="s">
        <v>14869</v>
      </c>
      <c r="AF10467" s="10" t="s">
        <v>627</v>
      </c>
    </row>
    <row r="10468" spans="30:32" x14ac:dyDescent="0.2">
      <c r="AD10468" s="11" t="s">
        <v>17798</v>
      </c>
      <c r="AE10468" s="10" t="s">
        <v>4842</v>
      </c>
      <c r="AF10468" s="10" t="s">
        <v>627</v>
      </c>
    </row>
    <row r="10469" spans="30:32" x14ac:dyDescent="0.2">
      <c r="AD10469" s="11" t="s">
        <v>17799</v>
      </c>
      <c r="AE10469" s="10" t="s">
        <v>3661</v>
      </c>
      <c r="AF10469" s="10" t="s">
        <v>627</v>
      </c>
    </row>
    <row r="10470" spans="30:32" x14ac:dyDescent="0.2">
      <c r="AD10470" s="11" t="s">
        <v>17800</v>
      </c>
      <c r="AE10470" s="10" t="s">
        <v>1146</v>
      </c>
      <c r="AF10470" s="10" t="s">
        <v>627</v>
      </c>
    </row>
    <row r="10471" spans="30:32" x14ac:dyDescent="0.2">
      <c r="AD10471" s="11" t="s">
        <v>17801</v>
      </c>
      <c r="AE10471" s="10" t="s">
        <v>17802</v>
      </c>
      <c r="AF10471" s="10" t="s">
        <v>627</v>
      </c>
    </row>
    <row r="10472" spans="30:32" x14ac:dyDescent="0.2">
      <c r="AD10472" s="11" t="s">
        <v>17803</v>
      </c>
      <c r="AE10472" s="10" t="s">
        <v>17804</v>
      </c>
      <c r="AF10472" s="10" t="s">
        <v>627</v>
      </c>
    </row>
    <row r="10473" spans="30:32" x14ac:dyDescent="0.2">
      <c r="AD10473" s="11" t="s">
        <v>17805</v>
      </c>
      <c r="AE10473" s="10" t="s">
        <v>17804</v>
      </c>
      <c r="AF10473" s="10" t="s">
        <v>627</v>
      </c>
    </row>
    <row r="10474" spans="30:32" x14ac:dyDescent="0.2">
      <c r="AD10474" s="11" t="s">
        <v>17806</v>
      </c>
      <c r="AE10474" s="10" t="s">
        <v>17807</v>
      </c>
      <c r="AF10474" s="10" t="s">
        <v>627</v>
      </c>
    </row>
    <row r="10475" spans="30:32" x14ac:dyDescent="0.2">
      <c r="AD10475" s="11" t="s">
        <v>17808</v>
      </c>
      <c r="AE10475" s="10" t="s">
        <v>17809</v>
      </c>
      <c r="AF10475" s="10" t="s">
        <v>627</v>
      </c>
    </row>
    <row r="10476" spans="30:32" x14ac:dyDescent="0.2">
      <c r="AD10476" s="11" t="s">
        <v>17810</v>
      </c>
      <c r="AE10476" s="10" t="s">
        <v>17811</v>
      </c>
      <c r="AF10476" s="10" t="s">
        <v>627</v>
      </c>
    </row>
    <row r="10477" spans="30:32" x14ac:dyDescent="0.2">
      <c r="AD10477" s="11" t="s">
        <v>17812</v>
      </c>
      <c r="AE10477" s="10" t="s">
        <v>17813</v>
      </c>
      <c r="AF10477" s="10" t="s">
        <v>627</v>
      </c>
    </row>
    <row r="10478" spans="30:32" x14ac:dyDescent="0.2">
      <c r="AD10478" s="11" t="s">
        <v>17814</v>
      </c>
      <c r="AE10478" s="10" t="s">
        <v>17815</v>
      </c>
      <c r="AF10478" s="10" t="s">
        <v>627</v>
      </c>
    </row>
    <row r="10479" spans="30:32" x14ac:dyDescent="0.2">
      <c r="AD10479" s="11" t="s">
        <v>17816</v>
      </c>
      <c r="AE10479" s="10" t="s">
        <v>17817</v>
      </c>
      <c r="AF10479" s="10" t="s">
        <v>627</v>
      </c>
    </row>
    <row r="10480" spans="30:32" x14ac:dyDescent="0.2">
      <c r="AD10480" s="11" t="s">
        <v>17818</v>
      </c>
      <c r="AE10480" s="10" t="s">
        <v>17819</v>
      </c>
      <c r="AF10480" s="10" t="s">
        <v>627</v>
      </c>
    </row>
    <row r="10481" spans="30:32" x14ac:dyDescent="0.2">
      <c r="AD10481" s="11" t="s">
        <v>17820</v>
      </c>
      <c r="AE10481" s="10" t="s">
        <v>2580</v>
      </c>
      <c r="AF10481" s="10" t="s">
        <v>627</v>
      </c>
    </row>
    <row r="10482" spans="30:32" x14ac:dyDescent="0.2">
      <c r="AD10482" s="11" t="s">
        <v>17821</v>
      </c>
      <c r="AE10482" s="10" t="s">
        <v>2580</v>
      </c>
      <c r="AF10482" s="10" t="s">
        <v>627</v>
      </c>
    </row>
    <row r="10483" spans="30:32" x14ac:dyDescent="0.2">
      <c r="AD10483" s="11" t="s">
        <v>17822</v>
      </c>
      <c r="AE10483" s="10" t="s">
        <v>17823</v>
      </c>
      <c r="AF10483" s="10" t="s">
        <v>627</v>
      </c>
    </row>
    <row r="10484" spans="30:32" x14ac:dyDescent="0.2">
      <c r="AD10484" s="11" t="s">
        <v>17824</v>
      </c>
      <c r="AE10484" s="10" t="s">
        <v>17825</v>
      </c>
      <c r="AF10484" s="10" t="s">
        <v>627</v>
      </c>
    </row>
    <row r="10485" spans="30:32" x14ac:dyDescent="0.2">
      <c r="AD10485" s="11" t="s">
        <v>17826</v>
      </c>
      <c r="AE10485" s="10" t="s">
        <v>17827</v>
      </c>
      <c r="AF10485" s="10" t="s">
        <v>627</v>
      </c>
    </row>
    <row r="10486" spans="30:32" x14ac:dyDescent="0.2">
      <c r="AD10486" s="11" t="s">
        <v>17828</v>
      </c>
      <c r="AE10486" s="10" t="s">
        <v>17829</v>
      </c>
      <c r="AF10486" s="10" t="s">
        <v>627</v>
      </c>
    </row>
    <row r="10487" spans="30:32" x14ac:dyDescent="0.2">
      <c r="AD10487" s="11" t="s">
        <v>17830</v>
      </c>
      <c r="AE10487" s="10" t="s">
        <v>17831</v>
      </c>
      <c r="AF10487" s="10" t="s">
        <v>627</v>
      </c>
    </row>
    <row r="10488" spans="30:32" x14ac:dyDescent="0.2">
      <c r="AD10488" s="11" t="s">
        <v>17832</v>
      </c>
      <c r="AE10488" s="10" t="s">
        <v>3199</v>
      </c>
      <c r="AF10488" s="10" t="s">
        <v>627</v>
      </c>
    </row>
    <row r="10489" spans="30:32" x14ac:dyDescent="0.2">
      <c r="AD10489" s="11" t="s">
        <v>17833</v>
      </c>
      <c r="AE10489" s="10" t="s">
        <v>17834</v>
      </c>
      <c r="AF10489" s="10" t="s">
        <v>627</v>
      </c>
    </row>
    <row r="10490" spans="30:32" x14ac:dyDescent="0.2">
      <c r="AD10490" s="11" t="s">
        <v>17835</v>
      </c>
      <c r="AE10490" s="10" t="s">
        <v>17836</v>
      </c>
      <c r="AF10490" s="10" t="s">
        <v>627</v>
      </c>
    </row>
    <row r="10491" spans="30:32" x14ac:dyDescent="0.2">
      <c r="AD10491" s="11" t="s">
        <v>17837</v>
      </c>
      <c r="AE10491" s="10" t="s">
        <v>17838</v>
      </c>
      <c r="AF10491" s="10" t="s">
        <v>627</v>
      </c>
    </row>
    <row r="10492" spans="30:32" x14ac:dyDescent="0.2">
      <c r="AD10492" s="11" t="s">
        <v>17839</v>
      </c>
      <c r="AE10492" s="10" t="s">
        <v>1487</v>
      </c>
      <c r="AF10492" s="10" t="s">
        <v>627</v>
      </c>
    </row>
    <row r="10493" spans="30:32" x14ac:dyDescent="0.2">
      <c r="AD10493" s="11" t="s">
        <v>17840</v>
      </c>
      <c r="AE10493" s="10" t="s">
        <v>4271</v>
      </c>
      <c r="AF10493" s="10" t="s">
        <v>627</v>
      </c>
    </row>
    <row r="10494" spans="30:32" x14ac:dyDescent="0.2">
      <c r="AD10494" s="11" t="s">
        <v>17841</v>
      </c>
      <c r="AE10494" s="10" t="s">
        <v>4273</v>
      </c>
      <c r="AF10494" s="10" t="s">
        <v>627</v>
      </c>
    </row>
    <row r="10495" spans="30:32" x14ac:dyDescent="0.2">
      <c r="AD10495" s="11" t="s">
        <v>17842</v>
      </c>
      <c r="AE10495" s="10" t="s">
        <v>17843</v>
      </c>
      <c r="AF10495" s="10" t="s">
        <v>627</v>
      </c>
    </row>
    <row r="10496" spans="30:32" x14ac:dyDescent="0.2">
      <c r="AD10496" s="11" t="s">
        <v>17844</v>
      </c>
      <c r="AE10496" s="10" t="s">
        <v>17845</v>
      </c>
      <c r="AF10496" s="10" t="s">
        <v>627</v>
      </c>
    </row>
    <row r="10497" spans="30:32" x14ac:dyDescent="0.2">
      <c r="AD10497" s="11" t="s">
        <v>17846</v>
      </c>
      <c r="AE10497" s="10" t="s">
        <v>17847</v>
      </c>
      <c r="AF10497" s="10" t="s">
        <v>627</v>
      </c>
    </row>
    <row r="10498" spans="30:32" x14ac:dyDescent="0.2">
      <c r="AD10498" s="11" t="s">
        <v>17848</v>
      </c>
      <c r="AE10498" s="10" t="s">
        <v>17849</v>
      </c>
      <c r="AF10498" s="10" t="s">
        <v>627</v>
      </c>
    </row>
    <row r="10499" spans="30:32" x14ac:dyDescent="0.2">
      <c r="AD10499" s="11" t="s">
        <v>17850</v>
      </c>
      <c r="AE10499" s="10" t="s">
        <v>17851</v>
      </c>
      <c r="AF10499" s="10" t="s">
        <v>627</v>
      </c>
    </row>
    <row r="10500" spans="30:32" x14ac:dyDescent="0.2">
      <c r="AD10500" s="11" t="s">
        <v>17852</v>
      </c>
      <c r="AE10500" s="10" t="s">
        <v>9551</v>
      </c>
      <c r="AF10500" s="10" t="s">
        <v>627</v>
      </c>
    </row>
    <row r="10501" spans="30:32" x14ac:dyDescent="0.2">
      <c r="AD10501" s="11" t="s">
        <v>17853</v>
      </c>
      <c r="AE10501" s="10" t="s">
        <v>4667</v>
      </c>
      <c r="AF10501" s="10" t="s">
        <v>627</v>
      </c>
    </row>
    <row r="10502" spans="30:32" x14ac:dyDescent="0.2">
      <c r="AD10502" s="11" t="s">
        <v>17854</v>
      </c>
      <c r="AE10502" s="10" t="s">
        <v>17855</v>
      </c>
      <c r="AF10502" s="10" t="s">
        <v>627</v>
      </c>
    </row>
    <row r="10503" spans="30:32" x14ac:dyDescent="0.2">
      <c r="AD10503" s="11" t="s">
        <v>17856</v>
      </c>
      <c r="AE10503" s="10" t="s">
        <v>16336</v>
      </c>
      <c r="AF10503" s="10" t="s">
        <v>627</v>
      </c>
    </row>
    <row r="10504" spans="30:32" x14ac:dyDescent="0.2">
      <c r="AD10504" s="11" t="s">
        <v>17857</v>
      </c>
      <c r="AE10504" s="10" t="s">
        <v>12544</v>
      </c>
      <c r="AF10504" s="10" t="s">
        <v>627</v>
      </c>
    </row>
    <row r="10505" spans="30:32" x14ac:dyDescent="0.2">
      <c r="AD10505" s="11" t="s">
        <v>17858</v>
      </c>
      <c r="AE10505" s="10" t="s">
        <v>17859</v>
      </c>
      <c r="AF10505" s="10" t="s">
        <v>627</v>
      </c>
    </row>
    <row r="10506" spans="30:32" x14ac:dyDescent="0.2">
      <c r="AD10506" s="11" t="s">
        <v>17860</v>
      </c>
      <c r="AE10506" s="10" t="s">
        <v>17861</v>
      </c>
      <c r="AF10506" s="10" t="s">
        <v>627</v>
      </c>
    </row>
    <row r="10507" spans="30:32" x14ac:dyDescent="0.2">
      <c r="AD10507" s="11" t="s">
        <v>17862</v>
      </c>
      <c r="AE10507" s="10" t="s">
        <v>13878</v>
      </c>
      <c r="AF10507" s="10" t="s">
        <v>627</v>
      </c>
    </row>
    <row r="10508" spans="30:32" x14ac:dyDescent="0.2">
      <c r="AD10508" s="11" t="s">
        <v>17863</v>
      </c>
      <c r="AE10508" s="10" t="s">
        <v>2605</v>
      </c>
      <c r="AF10508" s="10" t="s">
        <v>627</v>
      </c>
    </row>
    <row r="10509" spans="30:32" x14ac:dyDescent="0.2">
      <c r="AD10509" s="11" t="s">
        <v>17864</v>
      </c>
      <c r="AE10509" s="10" t="s">
        <v>17865</v>
      </c>
      <c r="AF10509" s="10" t="s">
        <v>627</v>
      </c>
    </row>
    <row r="10510" spans="30:32" x14ac:dyDescent="0.2">
      <c r="AD10510" s="11" t="s">
        <v>17866</v>
      </c>
      <c r="AE10510" s="10" t="s">
        <v>17867</v>
      </c>
      <c r="AF10510" s="10" t="s">
        <v>627</v>
      </c>
    </row>
    <row r="10511" spans="30:32" x14ac:dyDescent="0.2">
      <c r="AD10511" s="11" t="s">
        <v>17868</v>
      </c>
      <c r="AE10511" s="10" t="s">
        <v>1497</v>
      </c>
      <c r="AF10511" s="10" t="s">
        <v>627</v>
      </c>
    </row>
    <row r="10512" spans="30:32" x14ac:dyDescent="0.2">
      <c r="AD10512" s="11" t="s">
        <v>17869</v>
      </c>
      <c r="AE10512" s="10" t="s">
        <v>17870</v>
      </c>
      <c r="AF10512" s="10" t="s">
        <v>627</v>
      </c>
    </row>
    <row r="10513" spans="30:32" x14ac:dyDescent="0.2">
      <c r="AD10513" s="11" t="s">
        <v>17871</v>
      </c>
      <c r="AE10513" s="10" t="s">
        <v>17872</v>
      </c>
      <c r="AF10513" s="10" t="s">
        <v>627</v>
      </c>
    </row>
    <row r="10514" spans="30:32" x14ac:dyDescent="0.2">
      <c r="AD10514" s="11" t="s">
        <v>17873</v>
      </c>
      <c r="AE10514" s="10" t="s">
        <v>17874</v>
      </c>
      <c r="AF10514" s="10" t="s">
        <v>627</v>
      </c>
    </row>
    <row r="10515" spans="30:32" x14ac:dyDescent="0.2">
      <c r="AD10515" s="11" t="s">
        <v>17875</v>
      </c>
      <c r="AE10515" s="10" t="s">
        <v>17876</v>
      </c>
      <c r="AF10515" s="10" t="s">
        <v>627</v>
      </c>
    </row>
    <row r="10516" spans="30:32" x14ac:dyDescent="0.2">
      <c r="AD10516" s="11" t="s">
        <v>17877</v>
      </c>
      <c r="AE10516" s="10" t="s">
        <v>4177</v>
      </c>
      <c r="AF10516" s="10" t="s">
        <v>627</v>
      </c>
    </row>
    <row r="10517" spans="30:32" x14ac:dyDescent="0.2">
      <c r="AD10517" s="11" t="s">
        <v>17878</v>
      </c>
      <c r="AE10517" s="10" t="s">
        <v>17879</v>
      </c>
      <c r="AF10517" s="10" t="s">
        <v>627</v>
      </c>
    </row>
    <row r="10518" spans="30:32" x14ac:dyDescent="0.2">
      <c r="AD10518" s="11" t="s">
        <v>17880</v>
      </c>
      <c r="AE10518" s="10" t="s">
        <v>17881</v>
      </c>
      <c r="AF10518" s="10" t="s">
        <v>627</v>
      </c>
    </row>
    <row r="10519" spans="30:32" x14ac:dyDescent="0.2">
      <c r="AD10519" s="11" t="s">
        <v>17882</v>
      </c>
      <c r="AE10519" s="10" t="s">
        <v>17883</v>
      </c>
      <c r="AF10519" s="10" t="s">
        <v>627</v>
      </c>
    </row>
    <row r="10520" spans="30:32" x14ac:dyDescent="0.2">
      <c r="AD10520" s="11" t="s">
        <v>17884</v>
      </c>
      <c r="AE10520" s="10" t="s">
        <v>9569</v>
      </c>
      <c r="AF10520" s="10" t="s">
        <v>627</v>
      </c>
    </row>
    <row r="10521" spans="30:32" x14ac:dyDescent="0.2">
      <c r="AD10521" s="11" t="s">
        <v>17885</v>
      </c>
      <c r="AE10521" s="10" t="s">
        <v>17886</v>
      </c>
      <c r="AF10521" s="10" t="s">
        <v>627</v>
      </c>
    </row>
    <row r="10522" spans="30:32" x14ac:dyDescent="0.2">
      <c r="AD10522" s="11" t="s">
        <v>17887</v>
      </c>
      <c r="AE10522" s="10" t="s">
        <v>17888</v>
      </c>
      <c r="AF10522" s="10" t="s">
        <v>627</v>
      </c>
    </row>
    <row r="10523" spans="30:32" x14ac:dyDescent="0.2">
      <c r="AD10523" s="11" t="s">
        <v>17889</v>
      </c>
      <c r="AE10523" s="10" t="s">
        <v>17890</v>
      </c>
      <c r="AF10523" s="10" t="s">
        <v>627</v>
      </c>
    </row>
    <row r="10524" spans="30:32" x14ac:dyDescent="0.2">
      <c r="AD10524" s="11" t="s">
        <v>17891</v>
      </c>
      <c r="AE10524" s="10" t="s">
        <v>17892</v>
      </c>
      <c r="AF10524" s="10" t="s">
        <v>627</v>
      </c>
    </row>
    <row r="10525" spans="30:32" x14ac:dyDescent="0.2">
      <c r="AD10525" s="11" t="s">
        <v>17893</v>
      </c>
      <c r="AE10525" s="10" t="s">
        <v>17894</v>
      </c>
      <c r="AF10525" s="10" t="s">
        <v>627</v>
      </c>
    </row>
    <row r="10526" spans="30:32" x14ac:dyDescent="0.2">
      <c r="AD10526" s="11" t="s">
        <v>17895</v>
      </c>
      <c r="AE10526" s="10" t="s">
        <v>17896</v>
      </c>
      <c r="AF10526" s="10" t="s">
        <v>627</v>
      </c>
    </row>
    <row r="10527" spans="30:32" x14ac:dyDescent="0.2">
      <c r="AD10527" s="11" t="s">
        <v>17897</v>
      </c>
      <c r="AE10527" s="10" t="s">
        <v>16379</v>
      </c>
      <c r="AF10527" s="10" t="s">
        <v>627</v>
      </c>
    </row>
    <row r="10528" spans="30:32" x14ac:dyDescent="0.2">
      <c r="AD10528" s="11" t="s">
        <v>17898</v>
      </c>
      <c r="AE10528" s="10" t="s">
        <v>16379</v>
      </c>
      <c r="AF10528" s="10" t="s">
        <v>627</v>
      </c>
    </row>
    <row r="10529" spans="30:32" x14ac:dyDescent="0.2">
      <c r="AD10529" s="11" t="s">
        <v>17899</v>
      </c>
      <c r="AE10529" s="10" t="s">
        <v>17900</v>
      </c>
      <c r="AF10529" s="10" t="s">
        <v>627</v>
      </c>
    </row>
    <row r="10530" spans="30:32" x14ac:dyDescent="0.2">
      <c r="AD10530" s="11" t="s">
        <v>17901</v>
      </c>
      <c r="AE10530" s="10" t="s">
        <v>7997</v>
      </c>
      <c r="AF10530" s="10" t="s">
        <v>627</v>
      </c>
    </row>
    <row r="10531" spans="30:32" x14ac:dyDescent="0.2">
      <c r="AD10531" s="11" t="s">
        <v>17902</v>
      </c>
      <c r="AE10531" s="10" t="s">
        <v>17903</v>
      </c>
      <c r="AF10531" s="10" t="s">
        <v>627</v>
      </c>
    </row>
    <row r="10532" spans="30:32" x14ac:dyDescent="0.2">
      <c r="AD10532" s="11" t="s">
        <v>17904</v>
      </c>
      <c r="AE10532" s="10" t="s">
        <v>17905</v>
      </c>
      <c r="AF10532" s="10" t="s">
        <v>627</v>
      </c>
    </row>
    <row r="10533" spans="30:32" x14ac:dyDescent="0.2">
      <c r="AD10533" s="11" t="s">
        <v>17906</v>
      </c>
      <c r="AE10533" s="10" t="s">
        <v>17907</v>
      </c>
      <c r="AF10533" s="10" t="s">
        <v>627</v>
      </c>
    </row>
    <row r="10534" spans="30:32" x14ac:dyDescent="0.2">
      <c r="AD10534" s="11" t="s">
        <v>17908</v>
      </c>
      <c r="AE10534" s="10" t="s">
        <v>17909</v>
      </c>
      <c r="AF10534" s="10" t="s">
        <v>627</v>
      </c>
    </row>
    <row r="10535" spans="30:32" x14ac:dyDescent="0.2">
      <c r="AD10535" s="11" t="s">
        <v>17910</v>
      </c>
      <c r="AE10535" s="10" t="s">
        <v>17911</v>
      </c>
      <c r="AF10535" s="10" t="s">
        <v>627</v>
      </c>
    </row>
    <row r="10536" spans="30:32" x14ac:dyDescent="0.2">
      <c r="AD10536" s="11" t="s">
        <v>17912</v>
      </c>
      <c r="AE10536" s="10" t="s">
        <v>2646</v>
      </c>
      <c r="AF10536" s="10" t="s">
        <v>627</v>
      </c>
    </row>
    <row r="10537" spans="30:32" x14ac:dyDescent="0.2">
      <c r="AD10537" s="11" t="s">
        <v>17913</v>
      </c>
      <c r="AE10537" s="10" t="s">
        <v>17914</v>
      </c>
      <c r="AF10537" s="10" t="s">
        <v>627</v>
      </c>
    </row>
    <row r="10538" spans="30:32" x14ac:dyDescent="0.2">
      <c r="AD10538" s="11" t="s">
        <v>17915</v>
      </c>
      <c r="AE10538" s="10" t="s">
        <v>17916</v>
      </c>
      <c r="AF10538" s="10" t="s">
        <v>627</v>
      </c>
    </row>
    <row r="10539" spans="30:32" x14ac:dyDescent="0.2">
      <c r="AD10539" s="11" t="s">
        <v>17917</v>
      </c>
      <c r="AE10539" s="10" t="s">
        <v>17918</v>
      </c>
      <c r="AF10539" s="10" t="s">
        <v>627</v>
      </c>
    </row>
    <row r="10540" spans="30:32" x14ac:dyDescent="0.2">
      <c r="AD10540" s="11" t="s">
        <v>17919</v>
      </c>
      <c r="AE10540" s="10" t="s">
        <v>17920</v>
      </c>
      <c r="AF10540" s="10" t="s">
        <v>627</v>
      </c>
    </row>
    <row r="10541" spans="30:32" x14ac:dyDescent="0.2">
      <c r="AD10541" s="11" t="s">
        <v>17921</v>
      </c>
      <c r="AE10541" s="10" t="s">
        <v>4545</v>
      </c>
      <c r="AF10541" s="10" t="s">
        <v>627</v>
      </c>
    </row>
    <row r="10542" spans="30:32" x14ac:dyDescent="0.2">
      <c r="AD10542" s="11" t="s">
        <v>17922</v>
      </c>
      <c r="AE10542" s="10" t="s">
        <v>4545</v>
      </c>
      <c r="AF10542" s="10" t="s">
        <v>627</v>
      </c>
    </row>
    <row r="10543" spans="30:32" x14ac:dyDescent="0.2">
      <c r="AD10543" s="11" t="s">
        <v>17923</v>
      </c>
      <c r="AE10543" s="10" t="s">
        <v>4545</v>
      </c>
      <c r="AF10543" s="10" t="s">
        <v>627</v>
      </c>
    </row>
    <row r="10544" spans="30:32" x14ac:dyDescent="0.2">
      <c r="AD10544" s="11" t="s">
        <v>17924</v>
      </c>
      <c r="AE10544" s="10" t="s">
        <v>17925</v>
      </c>
      <c r="AF10544" s="10" t="s">
        <v>627</v>
      </c>
    </row>
    <row r="10545" spans="30:32" x14ac:dyDescent="0.2">
      <c r="AD10545" s="11" t="s">
        <v>17926</v>
      </c>
      <c r="AE10545" s="10" t="s">
        <v>17927</v>
      </c>
      <c r="AF10545" s="10" t="s">
        <v>627</v>
      </c>
    </row>
    <row r="10546" spans="30:32" x14ac:dyDescent="0.2">
      <c r="AD10546" s="11" t="s">
        <v>17928</v>
      </c>
      <c r="AE10546" s="10" t="s">
        <v>17929</v>
      </c>
      <c r="AF10546" s="10" t="s">
        <v>627</v>
      </c>
    </row>
    <row r="10547" spans="30:32" x14ac:dyDescent="0.2">
      <c r="AD10547" s="11" t="s">
        <v>17930</v>
      </c>
      <c r="AE10547" s="10" t="s">
        <v>17931</v>
      </c>
      <c r="AF10547" s="10" t="s">
        <v>627</v>
      </c>
    </row>
    <row r="10548" spans="30:32" x14ac:dyDescent="0.2">
      <c r="AD10548" s="11" t="s">
        <v>17932</v>
      </c>
      <c r="AE10548" s="10" t="s">
        <v>17933</v>
      </c>
      <c r="AF10548" s="10" t="s">
        <v>627</v>
      </c>
    </row>
    <row r="10549" spans="30:32" x14ac:dyDescent="0.2">
      <c r="AD10549" s="11" t="s">
        <v>17934</v>
      </c>
      <c r="AE10549" s="10" t="s">
        <v>17935</v>
      </c>
      <c r="AF10549" s="10" t="s">
        <v>627</v>
      </c>
    </row>
    <row r="10550" spans="30:32" x14ac:dyDescent="0.2">
      <c r="AD10550" s="11" t="s">
        <v>17936</v>
      </c>
      <c r="AE10550" s="10" t="s">
        <v>2678</v>
      </c>
      <c r="AF10550" s="10" t="s">
        <v>627</v>
      </c>
    </row>
    <row r="10551" spans="30:32" x14ac:dyDescent="0.2">
      <c r="AD10551" s="11" t="s">
        <v>17937</v>
      </c>
      <c r="AE10551" s="10" t="s">
        <v>13898</v>
      </c>
      <c r="AF10551" s="10" t="s">
        <v>627</v>
      </c>
    </row>
    <row r="10552" spans="30:32" x14ac:dyDescent="0.2">
      <c r="AD10552" s="11" t="s">
        <v>17938</v>
      </c>
      <c r="AE10552" s="10" t="s">
        <v>17939</v>
      </c>
      <c r="AF10552" s="10" t="s">
        <v>627</v>
      </c>
    </row>
    <row r="10553" spans="30:32" x14ac:dyDescent="0.2">
      <c r="AD10553" s="11" t="s">
        <v>17940</v>
      </c>
      <c r="AE10553" s="10" t="s">
        <v>17941</v>
      </c>
      <c r="AF10553" s="10" t="s">
        <v>627</v>
      </c>
    </row>
    <row r="10554" spans="30:32" x14ac:dyDescent="0.2">
      <c r="AD10554" s="11" t="s">
        <v>17942</v>
      </c>
      <c r="AE10554" s="10" t="s">
        <v>5501</v>
      </c>
      <c r="AF10554" s="10" t="s">
        <v>627</v>
      </c>
    </row>
    <row r="10555" spans="30:32" x14ac:dyDescent="0.2">
      <c r="AD10555" s="11" t="s">
        <v>17943</v>
      </c>
      <c r="AE10555" s="10" t="s">
        <v>17944</v>
      </c>
      <c r="AF10555" s="10" t="s">
        <v>627</v>
      </c>
    </row>
    <row r="10556" spans="30:32" x14ac:dyDescent="0.2">
      <c r="AD10556" s="11" t="s">
        <v>17945</v>
      </c>
      <c r="AE10556" s="10" t="s">
        <v>17946</v>
      </c>
      <c r="AF10556" s="10" t="s">
        <v>627</v>
      </c>
    </row>
    <row r="10557" spans="30:32" x14ac:dyDescent="0.2">
      <c r="AD10557" s="11" t="s">
        <v>17947</v>
      </c>
      <c r="AE10557" s="10" t="s">
        <v>17948</v>
      </c>
      <c r="AF10557" s="10" t="s">
        <v>627</v>
      </c>
    </row>
    <row r="10558" spans="30:32" x14ac:dyDescent="0.2">
      <c r="AD10558" s="11" t="s">
        <v>17949</v>
      </c>
      <c r="AE10558" s="10" t="s">
        <v>17950</v>
      </c>
      <c r="AF10558" s="10" t="s">
        <v>627</v>
      </c>
    </row>
    <row r="10559" spans="30:32" x14ac:dyDescent="0.2">
      <c r="AD10559" s="11" t="s">
        <v>17951</v>
      </c>
      <c r="AE10559" s="10" t="s">
        <v>17952</v>
      </c>
      <c r="AF10559" s="10" t="s">
        <v>627</v>
      </c>
    </row>
    <row r="10560" spans="30:32" x14ac:dyDescent="0.2">
      <c r="AD10560" s="11" t="s">
        <v>17953</v>
      </c>
      <c r="AE10560" s="10" t="s">
        <v>17954</v>
      </c>
      <c r="AF10560" s="10" t="s">
        <v>627</v>
      </c>
    </row>
    <row r="10561" spans="30:32" x14ac:dyDescent="0.2">
      <c r="AD10561" s="11" t="s">
        <v>17955</v>
      </c>
      <c r="AE10561" s="10" t="s">
        <v>17956</v>
      </c>
      <c r="AF10561" s="10" t="s">
        <v>627</v>
      </c>
    </row>
    <row r="10562" spans="30:32" x14ac:dyDescent="0.2">
      <c r="AD10562" s="11" t="s">
        <v>17957</v>
      </c>
      <c r="AE10562" s="10" t="s">
        <v>17958</v>
      </c>
      <c r="AF10562" s="10" t="s">
        <v>627</v>
      </c>
    </row>
    <row r="10563" spans="30:32" x14ac:dyDescent="0.2">
      <c r="AD10563" s="11" t="s">
        <v>17959</v>
      </c>
      <c r="AE10563" s="10" t="s">
        <v>17960</v>
      </c>
      <c r="AF10563" s="10" t="s">
        <v>627</v>
      </c>
    </row>
    <row r="10564" spans="30:32" x14ac:dyDescent="0.2">
      <c r="AD10564" s="11" t="s">
        <v>17961</v>
      </c>
      <c r="AE10564" s="10" t="s">
        <v>2465</v>
      </c>
      <c r="AF10564" s="10" t="s">
        <v>627</v>
      </c>
    </row>
    <row r="10565" spans="30:32" x14ac:dyDescent="0.2">
      <c r="AD10565" s="11" t="s">
        <v>17962</v>
      </c>
      <c r="AE10565" s="10" t="s">
        <v>16574</v>
      </c>
      <c r="AF10565" s="10" t="s">
        <v>627</v>
      </c>
    </row>
    <row r="10566" spans="30:32" x14ac:dyDescent="0.2">
      <c r="AD10566" s="11" t="s">
        <v>17963</v>
      </c>
      <c r="AE10566" s="10" t="s">
        <v>17964</v>
      </c>
      <c r="AF10566" s="10" t="s">
        <v>627</v>
      </c>
    </row>
    <row r="10567" spans="30:32" x14ac:dyDescent="0.2">
      <c r="AD10567" s="11" t="s">
        <v>17965</v>
      </c>
      <c r="AE10567" s="10" t="s">
        <v>17966</v>
      </c>
      <c r="AF10567" s="10" t="s">
        <v>627</v>
      </c>
    </row>
    <row r="10568" spans="30:32" x14ac:dyDescent="0.2">
      <c r="AD10568" s="11" t="s">
        <v>17967</v>
      </c>
      <c r="AE10568" s="10" t="s">
        <v>17968</v>
      </c>
      <c r="AF10568" s="10" t="s">
        <v>627</v>
      </c>
    </row>
    <row r="10569" spans="30:32" x14ac:dyDescent="0.2">
      <c r="AD10569" s="11" t="s">
        <v>17969</v>
      </c>
      <c r="AE10569" s="10" t="s">
        <v>15201</v>
      </c>
      <c r="AF10569" s="10" t="s">
        <v>627</v>
      </c>
    </row>
    <row r="10570" spans="30:32" x14ac:dyDescent="0.2">
      <c r="AD10570" s="11" t="s">
        <v>17970</v>
      </c>
      <c r="AE10570" s="10" t="s">
        <v>17971</v>
      </c>
      <c r="AF10570" s="10" t="s">
        <v>627</v>
      </c>
    </row>
    <row r="10571" spans="30:32" x14ac:dyDescent="0.2">
      <c r="AD10571" s="11" t="s">
        <v>17972</v>
      </c>
      <c r="AE10571" s="10" t="s">
        <v>17973</v>
      </c>
      <c r="AF10571" s="10" t="s">
        <v>627</v>
      </c>
    </row>
    <row r="10572" spans="30:32" x14ac:dyDescent="0.2">
      <c r="AD10572" s="11" t="s">
        <v>17974</v>
      </c>
      <c r="AE10572" s="10" t="s">
        <v>17975</v>
      </c>
      <c r="AF10572" s="10" t="s">
        <v>627</v>
      </c>
    </row>
    <row r="10573" spans="30:32" x14ac:dyDescent="0.2">
      <c r="AD10573" s="11" t="s">
        <v>17976</v>
      </c>
      <c r="AE10573" s="10" t="s">
        <v>17977</v>
      </c>
      <c r="AF10573" s="10" t="s">
        <v>627</v>
      </c>
    </row>
    <row r="10574" spans="30:32" x14ac:dyDescent="0.2">
      <c r="AD10574" s="11" t="s">
        <v>17978</v>
      </c>
      <c r="AE10574" s="10" t="s">
        <v>17979</v>
      </c>
      <c r="AF10574" s="10" t="s">
        <v>627</v>
      </c>
    </row>
    <row r="10575" spans="30:32" x14ac:dyDescent="0.2">
      <c r="AD10575" s="11" t="s">
        <v>17980</v>
      </c>
      <c r="AE10575" s="10" t="s">
        <v>17981</v>
      </c>
      <c r="AF10575" s="10" t="s">
        <v>627</v>
      </c>
    </row>
    <row r="10576" spans="30:32" x14ac:dyDescent="0.2">
      <c r="AD10576" s="11" t="s">
        <v>17982</v>
      </c>
      <c r="AE10576" s="10" t="s">
        <v>17983</v>
      </c>
      <c r="AF10576" s="10" t="s">
        <v>627</v>
      </c>
    </row>
    <row r="10577" spans="30:32" x14ac:dyDescent="0.2">
      <c r="AD10577" s="11" t="s">
        <v>17984</v>
      </c>
      <c r="AE10577" s="10" t="s">
        <v>17985</v>
      </c>
      <c r="AF10577" s="10" t="s">
        <v>627</v>
      </c>
    </row>
    <row r="10578" spans="30:32" x14ac:dyDescent="0.2">
      <c r="AD10578" s="11" t="s">
        <v>17986</v>
      </c>
      <c r="AE10578" s="10" t="s">
        <v>17987</v>
      </c>
      <c r="AF10578" s="10" t="s">
        <v>627</v>
      </c>
    </row>
    <row r="10579" spans="30:32" x14ac:dyDescent="0.2">
      <c r="AD10579" s="11" t="s">
        <v>17988</v>
      </c>
      <c r="AE10579" s="10" t="s">
        <v>17989</v>
      </c>
      <c r="AF10579" s="10" t="s">
        <v>627</v>
      </c>
    </row>
    <row r="10580" spans="30:32" x14ac:dyDescent="0.2">
      <c r="AD10580" s="11" t="s">
        <v>17990</v>
      </c>
      <c r="AE10580" s="10" t="s">
        <v>17991</v>
      </c>
      <c r="AF10580" s="10" t="s">
        <v>627</v>
      </c>
    </row>
    <row r="10581" spans="30:32" x14ac:dyDescent="0.2">
      <c r="AD10581" s="11" t="s">
        <v>17992</v>
      </c>
      <c r="AE10581" s="10" t="s">
        <v>17993</v>
      </c>
      <c r="AF10581" s="10" t="s">
        <v>627</v>
      </c>
    </row>
    <row r="10582" spans="30:32" x14ac:dyDescent="0.2">
      <c r="AD10582" s="11" t="s">
        <v>17994</v>
      </c>
      <c r="AE10582" s="10" t="s">
        <v>17995</v>
      </c>
      <c r="AF10582" s="10" t="s">
        <v>627</v>
      </c>
    </row>
    <row r="10583" spans="30:32" x14ac:dyDescent="0.2">
      <c r="AD10583" s="11" t="s">
        <v>17996</v>
      </c>
      <c r="AE10583" s="10" t="s">
        <v>17997</v>
      </c>
      <c r="AF10583" s="10" t="s">
        <v>627</v>
      </c>
    </row>
    <row r="10584" spans="30:32" x14ac:dyDescent="0.2">
      <c r="AD10584" s="11" t="s">
        <v>17998</v>
      </c>
      <c r="AE10584" s="10" t="s">
        <v>17999</v>
      </c>
      <c r="AF10584" s="10" t="s">
        <v>627</v>
      </c>
    </row>
    <row r="10585" spans="30:32" x14ac:dyDescent="0.2">
      <c r="AD10585" s="11" t="s">
        <v>18000</v>
      </c>
      <c r="AE10585" s="10" t="s">
        <v>8852</v>
      </c>
      <c r="AF10585" s="10" t="s">
        <v>627</v>
      </c>
    </row>
    <row r="10586" spans="30:32" x14ac:dyDescent="0.2">
      <c r="AD10586" s="11" t="s">
        <v>18001</v>
      </c>
      <c r="AE10586" s="10" t="s">
        <v>18002</v>
      </c>
      <c r="AF10586" s="10" t="s">
        <v>627</v>
      </c>
    </row>
    <row r="10587" spans="30:32" x14ac:dyDescent="0.2">
      <c r="AD10587" s="11" t="s">
        <v>18003</v>
      </c>
      <c r="AE10587" s="10" t="s">
        <v>18004</v>
      </c>
      <c r="AF10587" s="10" t="s">
        <v>627</v>
      </c>
    </row>
    <row r="10588" spans="30:32" x14ac:dyDescent="0.2">
      <c r="AD10588" s="11" t="s">
        <v>18005</v>
      </c>
      <c r="AE10588" s="10" t="s">
        <v>18006</v>
      </c>
      <c r="AF10588" s="10" t="s">
        <v>627</v>
      </c>
    </row>
    <row r="10589" spans="30:32" x14ac:dyDescent="0.2">
      <c r="AD10589" s="11" t="s">
        <v>18007</v>
      </c>
      <c r="AE10589" s="10" t="s">
        <v>12764</v>
      </c>
      <c r="AF10589" s="10" t="s">
        <v>627</v>
      </c>
    </row>
    <row r="10590" spans="30:32" x14ac:dyDescent="0.2">
      <c r="AD10590" s="11" t="s">
        <v>18008</v>
      </c>
      <c r="AE10590" s="10" t="s">
        <v>11214</v>
      </c>
      <c r="AF10590" s="10" t="s">
        <v>627</v>
      </c>
    </row>
    <row r="10591" spans="30:32" x14ac:dyDescent="0.2">
      <c r="AD10591" s="11" t="s">
        <v>18009</v>
      </c>
      <c r="AE10591" s="10" t="s">
        <v>1873</v>
      </c>
      <c r="AF10591" s="10" t="s">
        <v>627</v>
      </c>
    </row>
    <row r="10592" spans="30:32" x14ac:dyDescent="0.2">
      <c r="AD10592" s="11" t="s">
        <v>18010</v>
      </c>
      <c r="AE10592" s="10" t="s">
        <v>8132</v>
      </c>
      <c r="AF10592" s="10" t="s">
        <v>627</v>
      </c>
    </row>
    <row r="10593" spans="30:32" x14ac:dyDescent="0.2">
      <c r="AD10593" s="11" t="s">
        <v>18011</v>
      </c>
      <c r="AE10593" s="10" t="s">
        <v>5046</v>
      </c>
      <c r="AF10593" s="10" t="s">
        <v>627</v>
      </c>
    </row>
    <row r="10594" spans="30:32" x14ac:dyDescent="0.2">
      <c r="AD10594" s="11" t="s">
        <v>18012</v>
      </c>
      <c r="AE10594" s="10" t="s">
        <v>18013</v>
      </c>
      <c r="AF10594" s="10" t="s">
        <v>627</v>
      </c>
    </row>
    <row r="10595" spans="30:32" x14ac:dyDescent="0.2">
      <c r="AD10595" s="11" t="s">
        <v>18014</v>
      </c>
      <c r="AE10595" s="10" t="s">
        <v>18015</v>
      </c>
      <c r="AF10595" s="10" t="s">
        <v>627</v>
      </c>
    </row>
    <row r="10596" spans="30:32" x14ac:dyDescent="0.2">
      <c r="AD10596" s="11" t="s">
        <v>18016</v>
      </c>
      <c r="AE10596" s="10" t="s">
        <v>18017</v>
      </c>
      <c r="AF10596" s="10" t="s">
        <v>627</v>
      </c>
    </row>
    <row r="10597" spans="30:32" x14ac:dyDescent="0.2">
      <c r="AD10597" s="11" t="s">
        <v>18018</v>
      </c>
      <c r="AE10597" s="10" t="s">
        <v>4377</v>
      </c>
      <c r="AF10597" s="10" t="s">
        <v>627</v>
      </c>
    </row>
    <row r="10598" spans="30:32" x14ac:dyDescent="0.2">
      <c r="AD10598" s="11" t="s">
        <v>18019</v>
      </c>
      <c r="AE10598" s="10" t="s">
        <v>4377</v>
      </c>
      <c r="AF10598" s="10" t="s">
        <v>627</v>
      </c>
    </row>
    <row r="10599" spans="30:32" x14ac:dyDescent="0.2">
      <c r="AD10599" s="11" t="s">
        <v>18020</v>
      </c>
      <c r="AE10599" s="10" t="s">
        <v>18021</v>
      </c>
      <c r="AF10599" s="10" t="s">
        <v>627</v>
      </c>
    </row>
    <row r="10600" spans="30:32" x14ac:dyDescent="0.2">
      <c r="AD10600" s="11" t="s">
        <v>18022</v>
      </c>
      <c r="AE10600" s="10" t="s">
        <v>18023</v>
      </c>
      <c r="AF10600" s="10" t="s">
        <v>627</v>
      </c>
    </row>
    <row r="10601" spans="30:32" x14ac:dyDescent="0.2">
      <c r="AD10601" s="11" t="s">
        <v>18024</v>
      </c>
      <c r="AE10601" s="10" t="s">
        <v>18025</v>
      </c>
      <c r="AF10601" s="10" t="s">
        <v>627</v>
      </c>
    </row>
    <row r="10602" spans="30:32" x14ac:dyDescent="0.2">
      <c r="AD10602" s="11" t="s">
        <v>18026</v>
      </c>
      <c r="AE10602" s="10" t="s">
        <v>18027</v>
      </c>
      <c r="AF10602" s="10" t="s">
        <v>627</v>
      </c>
    </row>
    <row r="10603" spans="30:32" x14ac:dyDescent="0.2">
      <c r="AD10603" s="11" t="s">
        <v>18028</v>
      </c>
      <c r="AE10603" s="10" t="s">
        <v>18029</v>
      </c>
      <c r="AF10603" s="10" t="s">
        <v>627</v>
      </c>
    </row>
    <row r="10604" spans="30:32" x14ac:dyDescent="0.2">
      <c r="AD10604" s="11" t="s">
        <v>18030</v>
      </c>
      <c r="AE10604" s="10" t="s">
        <v>18031</v>
      </c>
      <c r="AF10604" s="10" t="s">
        <v>627</v>
      </c>
    </row>
    <row r="10605" spans="30:32" x14ac:dyDescent="0.2">
      <c r="AD10605" s="11" t="s">
        <v>18032</v>
      </c>
      <c r="AE10605" s="10" t="s">
        <v>18033</v>
      </c>
      <c r="AF10605" s="10" t="s">
        <v>627</v>
      </c>
    </row>
    <row r="10606" spans="30:32" x14ac:dyDescent="0.2">
      <c r="AD10606" s="11" t="s">
        <v>18034</v>
      </c>
      <c r="AE10606" s="10" t="s">
        <v>18035</v>
      </c>
      <c r="AF10606" s="10" t="s">
        <v>627</v>
      </c>
    </row>
    <row r="10607" spans="30:32" x14ac:dyDescent="0.2">
      <c r="AD10607" s="11" t="s">
        <v>18036</v>
      </c>
      <c r="AE10607" s="10" t="s">
        <v>18037</v>
      </c>
      <c r="AF10607" s="10" t="s">
        <v>627</v>
      </c>
    </row>
    <row r="10608" spans="30:32" x14ac:dyDescent="0.2">
      <c r="AD10608" s="11" t="s">
        <v>18038</v>
      </c>
      <c r="AE10608" s="10" t="s">
        <v>18039</v>
      </c>
      <c r="AF10608" s="10" t="s">
        <v>627</v>
      </c>
    </row>
    <row r="10609" spans="30:32" x14ac:dyDescent="0.2">
      <c r="AD10609" s="11" t="s">
        <v>18040</v>
      </c>
      <c r="AE10609" s="10" t="s">
        <v>18041</v>
      </c>
      <c r="AF10609" s="10" t="s">
        <v>627</v>
      </c>
    </row>
    <row r="10610" spans="30:32" x14ac:dyDescent="0.2">
      <c r="AD10610" s="11" t="s">
        <v>18042</v>
      </c>
      <c r="AE10610" s="10" t="s">
        <v>18043</v>
      </c>
      <c r="AF10610" s="10" t="s">
        <v>627</v>
      </c>
    </row>
    <row r="10611" spans="30:32" x14ac:dyDescent="0.2">
      <c r="AD10611" s="11" t="s">
        <v>18044</v>
      </c>
      <c r="AE10611" s="10" t="s">
        <v>9646</v>
      </c>
      <c r="AF10611" s="10" t="s">
        <v>627</v>
      </c>
    </row>
    <row r="10612" spans="30:32" x14ac:dyDescent="0.2">
      <c r="AD10612" s="11" t="s">
        <v>18045</v>
      </c>
      <c r="AE10612" s="10" t="s">
        <v>1597</v>
      </c>
      <c r="AF10612" s="10" t="s">
        <v>627</v>
      </c>
    </row>
    <row r="10613" spans="30:32" x14ac:dyDescent="0.2">
      <c r="AD10613" s="11" t="s">
        <v>18046</v>
      </c>
      <c r="AE10613" s="10" t="s">
        <v>11267</v>
      </c>
      <c r="AF10613" s="10" t="s">
        <v>627</v>
      </c>
    </row>
    <row r="10614" spans="30:32" x14ac:dyDescent="0.2">
      <c r="AD10614" s="11" t="s">
        <v>18047</v>
      </c>
      <c r="AE10614" s="10" t="s">
        <v>18048</v>
      </c>
      <c r="AF10614" s="10" t="s">
        <v>627</v>
      </c>
    </row>
    <row r="10615" spans="30:32" x14ac:dyDescent="0.2">
      <c r="AD10615" s="11" t="s">
        <v>18049</v>
      </c>
      <c r="AE10615" s="10" t="s">
        <v>1599</v>
      </c>
      <c r="AF10615" s="10" t="s">
        <v>627</v>
      </c>
    </row>
    <row r="10616" spans="30:32" x14ac:dyDescent="0.2">
      <c r="AD10616" s="11" t="s">
        <v>18050</v>
      </c>
      <c r="AE10616" s="10" t="s">
        <v>18051</v>
      </c>
      <c r="AF10616" s="10" t="s">
        <v>627</v>
      </c>
    </row>
    <row r="10617" spans="30:32" x14ac:dyDescent="0.2">
      <c r="AD10617" s="11" t="s">
        <v>18052</v>
      </c>
      <c r="AE10617" s="10" t="s">
        <v>18053</v>
      </c>
      <c r="AF10617" s="10" t="s">
        <v>627</v>
      </c>
    </row>
    <row r="10618" spans="30:32" x14ac:dyDescent="0.2">
      <c r="AD10618" s="11" t="s">
        <v>18054</v>
      </c>
      <c r="AE10618" s="10" t="s">
        <v>18055</v>
      </c>
      <c r="AF10618" s="10" t="s">
        <v>627</v>
      </c>
    </row>
    <row r="10619" spans="30:32" x14ac:dyDescent="0.2">
      <c r="AD10619" s="11" t="s">
        <v>18056</v>
      </c>
      <c r="AE10619" s="10" t="s">
        <v>18057</v>
      </c>
      <c r="AF10619" s="10" t="s">
        <v>627</v>
      </c>
    </row>
    <row r="10620" spans="30:32" x14ac:dyDescent="0.2">
      <c r="AD10620" s="11" t="s">
        <v>18058</v>
      </c>
      <c r="AE10620" s="10" t="s">
        <v>11389</v>
      </c>
      <c r="AF10620" s="10" t="s">
        <v>627</v>
      </c>
    </row>
    <row r="10621" spans="30:32" x14ac:dyDescent="0.2">
      <c r="AD10621" s="11" t="s">
        <v>18059</v>
      </c>
      <c r="AE10621" s="10" t="s">
        <v>18060</v>
      </c>
      <c r="AF10621" s="10" t="s">
        <v>627</v>
      </c>
    </row>
    <row r="10622" spans="30:32" x14ac:dyDescent="0.2">
      <c r="AD10622" s="11" t="s">
        <v>18061</v>
      </c>
      <c r="AE10622" s="10" t="s">
        <v>18062</v>
      </c>
      <c r="AF10622" s="10" t="s">
        <v>627</v>
      </c>
    </row>
    <row r="10623" spans="30:32" x14ac:dyDescent="0.2">
      <c r="AD10623" s="11" t="s">
        <v>18063</v>
      </c>
      <c r="AE10623" s="10" t="s">
        <v>18064</v>
      </c>
      <c r="AF10623" s="10" t="s">
        <v>627</v>
      </c>
    </row>
    <row r="10624" spans="30:32" x14ac:dyDescent="0.2">
      <c r="AD10624" s="11" t="s">
        <v>18065</v>
      </c>
      <c r="AE10624" s="10" t="s">
        <v>6293</v>
      </c>
      <c r="AF10624" s="10" t="s">
        <v>627</v>
      </c>
    </row>
    <row r="10625" spans="30:32" x14ac:dyDescent="0.2">
      <c r="AD10625" s="11" t="s">
        <v>18066</v>
      </c>
      <c r="AE10625" s="10" t="s">
        <v>4422</v>
      </c>
      <c r="AF10625" s="10" t="s">
        <v>627</v>
      </c>
    </row>
    <row r="10626" spans="30:32" x14ac:dyDescent="0.2">
      <c r="AD10626" s="11" t="s">
        <v>18067</v>
      </c>
      <c r="AE10626" s="10" t="s">
        <v>18068</v>
      </c>
      <c r="AF10626" s="10" t="s">
        <v>627</v>
      </c>
    </row>
    <row r="10627" spans="30:32" x14ac:dyDescent="0.2">
      <c r="AD10627" s="11" t="s">
        <v>18069</v>
      </c>
      <c r="AE10627" s="10" t="s">
        <v>18070</v>
      </c>
      <c r="AF10627" s="10" t="s">
        <v>627</v>
      </c>
    </row>
    <row r="10628" spans="30:32" x14ac:dyDescent="0.2">
      <c r="AD10628" s="11" t="s">
        <v>18071</v>
      </c>
      <c r="AE10628" s="10" t="s">
        <v>4763</v>
      </c>
      <c r="AF10628" s="10" t="s">
        <v>627</v>
      </c>
    </row>
    <row r="10629" spans="30:32" x14ac:dyDescent="0.2">
      <c r="AD10629" s="11" t="s">
        <v>18072</v>
      </c>
      <c r="AE10629" s="10" t="s">
        <v>12820</v>
      </c>
      <c r="AF10629" s="10" t="s">
        <v>627</v>
      </c>
    </row>
    <row r="10630" spans="30:32" x14ac:dyDescent="0.2">
      <c r="AD10630" s="11" t="s">
        <v>18073</v>
      </c>
      <c r="AE10630" s="10" t="s">
        <v>6302</v>
      </c>
      <c r="AF10630" s="10" t="s">
        <v>627</v>
      </c>
    </row>
    <row r="10631" spans="30:32" x14ac:dyDescent="0.2">
      <c r="AD10631" s="11" t="s">
        <v>18074</v>
      </c>
      <c r="AE10631" s="10" t="s">
        <v>18075</v>
      </c>
      <c r="AF10631" s="10" t="s">
        <v>627</v>
      </c>
    </row>
    <row r="10632" spans="30:32" x14ac:dyDescent="0.2">
      <c r="AD10632" s="11" t="s">
        <v>18076</v>
      </c>
      <c r="AE10632" s="10" t="s">
        <v>16513</v>
      </c>
      <c r="AF10632" s="10" t="s">
        <v>627</v>
      </c>
    </row>
    <row r="10633" spans="30:32" x14ac:dyDescent="0.2">
      <c r="AD10633" s="11" t="s">
        <v>18077</v>
      </c>
      <c r="AE10633" s="10" t="s">
        <v>9668</v>
      </c>
      <c r="AF10633" s="10" t="s">
        <v>627</v>
      </c>
    </row>
    <row r="10634" spans="30:32" x14ac:dyDescent="0.2">
      <c r="AD10634" s="11" t="s">
        <v>18078</v>
      </c>
      <c r="AE10634" s="10" t="s">
        <v>18079</v>
      </c>
      <c r="AF10634" s="10" t="s">
        <v>627</v>
      </c>
    </row>
    <row r="10635" spans="30:32" x14ac:dyDescent="0.2">
      <c r="AD10635" s="11" t="s">
        <v>18080</v>
      </c>
      <c r="AE10635" s="10" t="s">
        <v>18081</v>
      </c>
      <c r="AF10635" s="10" t="s">
        <v>627</v>
      </c>
    </row>
    <row r="10636" spans="30:32" x14ac:dyDescent="0.2">
      <c r="AD10636" s="11" t="s">
        <v>18082</v>
      </c>
      <c r="AE10636" s="10" t="s">
        <v>18083</v>
      </c>
      <c r="AF10636" s="10" t="s">
        <v>627</v>
      </c>
    </row>
    <row r="10637" spans="30:32" x14ac:dyDescent="0.2">
      <c r="AD10637" s="11" t="s">
        <v>18084</v>
      </c>
      <c r="AE10637" s="10" t="s">
        <v>9670</v>
      </c>
      <c r="AF10637" s="10" t="s">
        <v>627</v>
      </c>
    </row>
    <row r="10638" spans="30:32" x14ac:dyDescent="0.2">
      <c r="AD10638" s="11" t="s">
        <v>18085</v>
      </c>
      <c r="AE10638" s="10" t="s">
        <v>4767</v>
      </c>
      <c r="AF10638" s="10" t="s">
        <v>627</v>
      </c>
    </row>
    <row r="10639" spans="30:32" x14ac:dyDescent="0.2">
      <c r="AD10639" s="11" t="s">
        <v>18086</v>
      </c>
      <c r="AE10639" s="10" t="s">
        <v>12850</v>
      </c>
      <c r="AF10639" s="10" t="s">
        <v>627</v>
      </c>
    </row>
    <row r="10640" spans="30:32" x14ac:dyDescent="0.2">
      <c r="AD10640" s="11" t="s">
        <v>18087</v>
      </c>
      <c r="AE10640" s="10" t="s">
        <v>18088</v>
      </c>
      <c r="AF10640" s="10" t="s">
        <v>627</v>
      </c>
    </row>
    <row r="10641" spans="30:32" x14ac:dyDescent="0.2">
      <c r="AD10641" s="11" t="s">
        <v>18089</v>
      </c>
      <c r="AE10641" s="10" t="s">
        <v>11325</v>
      </c>
      <c r="AF10641" s="10" t="s">
        <v>627</v>
      </c>
    </row>
    <row r="10642" spans="30:32" x14ac:dyDescent="0.2">
      <c r="AD10642" s="11" t="s">
        <v>18090</v>
      </c>
      <c r="AE10642" s="10" t="s">
        <v>1890</v>
      </c>
      <c r="AF10642" s="10" t="s">
        <v>627</v>
      </c>
    </row>
    <row r="10643" spans="30:32" x14ac:dyDescent="0.2">
      <c r="AD10643" s="11" t="s">
        <v>18091</v>
      </c>
      <c r="AE10643" s="10" t="s">
        <v>1890</v>
      </c>
      <c r="AF10643" s="10" t="s">
        <v>627</v>
      </c>
    </row>
    <row r="10644" spans="30:32" x14ac:dyDescent="0.2">
      <c r="AD10644" s="11" t="s">
        <v>18092</v>
      </c>
      <c r="AE10644" s="10" t="s">
        <v>2810</v>
      </c>
      <c r="AF10644" s="10" t="s">
        <v>627</v>
      </c>
    </row>
    <row r="10645" spans="30:32" x14ac:dyDescent="0.2">
      <c r="AD10645" s="11" t="s">
        <v>18093</v>
      </c>
      <c r="AE10645" s="10" t="s">
        <v>18094</v>
      </c>
      <c r="AF10645" s="10" t="s">
        <v>627</v>
      </c>
    </row>
    <row r="10646" spans="30:32" x14ac:dyDescent="0.2">
      <c r="AD10646" s="11" t="s">
        <v>18095</v>
      </c>
      <c r="AE10646" s="10" t="s">
        <v>18096</v>
      </c>
      <c r="AF10646" s="10" t="s">
        <v>627</v>
      </c>
    </row>
    <row r="10647" spans="30:32" x14ac:dyDescent="0.2">
      <c r="AD10647" s="11" t="s">
        <v>18097</v>
      </c>
      <c r="AE10647" s="10" t="s">
        <v>18098</v>
      </c>
      <c r="AF10647" s="10" t="s">
        <v>627</v>
      </c>
    </row>
    <row r="10648" spans="30:32" x14ac:dyDescent="0.2">
      <c r="AD10648" s="11" t="s">
        <v>18099</v>
      </c>
      <c r="AE10648" s="10" t="s">
        <v>8920</v>
      </c>
      <c r="AF10648" s="10" t="s">
        <v>627</v>
      </c>
    </row>
    <row r="10649" spans="30:32" x14ac:dyDescent="0.2">
      <c r="AD10649" s="11" t="s">
        <v>18100</v>
      </c>
      <c r="AE10649" s="10" t="s">
        <v>18101</v>
      </c>
      <c r="AF10649" s="10" t="s">
        <v>627</v>
      </c>
    </row>
    <row r="10650" spans="30:32" x14ac:dyDescent="0.2">
      <c r="AD10650" s="11" t="s">
        <v>18102</v>
      </c>
      <c r="AE10650" s="10" t="s">
        <v>3834</v>
      </c>
      <c r="AF10650" s="10" t="s">
        <v>627</v>
      </c>
    </row>
    <row r="10651" spans="30:32" x14ac:dyDescent="0.2">
      <c r="AD10651" s="11" t="s">
        <v>18103</v>
      </c>
      <c r="AE10651" s="10" t="s">
        <v>18104</v>
      </c>
      <c r="AF10651" s="10" t="s">
        <v>627</v>
      </c>
    </row>
    <row r="10652" spans="30:32" x14ac:dyDescent="0.2">
      <c r="AD10652" s="11" t="s">
        <v>18105</v>
      </c>
      <c r="AE10652" s="10" t="s">
        <v>4771</v>
      </c>
      <c r="AF10652" s="10" t="s">
        <v>627</v>
      </c>
    </row>
    <row r="10653" spans="30:32" x14ac:dyDescent="0.2">
      <c r="AD10653" s="11" t="s">
        <v>18106</v>
      </c>
      <c r="AE10653" s="10" t="s">
        <v>18107</v>
      </c>
      <c r="AF10653" s="10" t="s">
        <v>627</v>
      </c>
    </row>
    <row r="10654" spans="30:32" x14ac:dyDescent="0.2">
      <c r="AD10654" s="11" t="s">
        <v>18108</v>
      </c>
      <c r="AE10654" s="10" t="s">
        <v>18109</v>
      </c>
      <c r="AF10654" s="10" t="s">
        <v>627</v>
      </c>
    </row>
    <row r="10655" spans="30:32" x14ac:dyDescent="0.2">
      <c r="AD10655" s="11" t="s">
        <v>18110</v>
      </c>
      <c r="AE10655" s="10" t="s">
        <v>18111</v>
      </c>
      <c r="AF10655" s="10" t="s">
        <v>627</v>
      </c>
    </row>
    <row r="10656" spans="30:32" x14ac:dyDescent="0.2">
      <c r="AD10656" s="11" t="s">
        <v>18112</v>
      </c>
      <c r="AE10656" s="10" t="s">
        <v>18113</v>
      </c>
      <c r="AF10656" s="10" t="s">
        <v>627</v>
      </c>
    </row>
    <row r="10657" spans="30:32" x14ac:dyDescent="0.2">
      <c r="AD10657" s="11" t="s">
        <v>18114</v>
      </c>
      <c r="AE10657" s="10" t="s">
        <v>18115</v>
      </c>
      <c r="AF10657" s="10" t="s">
        <v>726</v>
      </c>
    </row>
    <row r="10658" spans="30:32" x14ac:dyDescent="0.2">
      <c r="AD10658" s="11" t="s">
        <v>18116</v>
      </c>
      <c r="AE10658" s="10" t="s">
        <v>18117</v>
      </c>
      <c r="AF10658" s="10" t="s">
        <v>530</v>
      </c>
    </row>
    <row r="10659" spans="30:32" x14ac:dyDescent="0.2">
      <c r="AD10659" s="11" t="s">
        <v>18118</v>
      </c>
      <c r="AE10659" s="10" t="s">
        <v>18119</v>
      </c>
      <c r="AF10659" s="10" t="s">
        <v>530</v>
      </c>
    </row>
    <row r="10660" spans="30:32" x14ac:dyDescent="0.2">
      <c r="AD10660" s="11" t="s">
        <v>18120</v>
      </c>
      <c r="AE10660" s="10" t="s">
        <v>8933</v>
      </c>
      <c r="AF10660" s="10" t="s">
        <v>530</v>
      </c>
    </row>
    <row r="10661" spans="30:32" x14ac:dyDescent="0.2">
      <c r="AD10661" s="11" t="s">
        <v>18121</v>
      </c>
      <c r="AE10661" s="10" t="s">
        <v>8933</v>
      </c>
      <c r="AF10661" s="10" t="s">
        <v>530</v>
      </c>
    </row>
    <row r="10662" spans="30:32" x14ac:dyDescent="0.2">
      <c r="AD10662" s="11" t="s">
        <v>18122</v>
      </c>
      <c r="AE10662" s="10" t="s">
        <v>8933</v>
      </c>
      <c r="AF10662" s="10" t="s">
        <v>530</v>
      </c>
    </row>
    <row r="10663" spans="30:32" x14ac:dyDescent="0.2">
      <c r="AD10663" s="11" t="s">
        <v>18123</v>
      </c>
      <c r="AE10663" s="10" t="s">
        <v>8933</v>
      </c>
      <c r="AF10663" s="10" t="s">
        <v>530</v>
      </c>
    </row>
    <row r="10664" spans="30:32" x14ac:dyDescent="0.2">
      <c r="AD10664" s="11" t="s">
        <v>18124</v>
      </c>
      <c r="AE10664" s="10" t="s">
        <v>8933</v>
      </c>
      <c r="AF10664" s="10" t="s">
        <v>530</v>
      </c>
    </row>
    <row r="10665" spans="30:32" x14ac:dyDescent="0.2">
      <c r="AD10665" s="11" t="s">
        <v>18125</v>
      </c>
      <c r="AE10665" s="10" t="s">
        <v>8933</v>
      </c>
      <c r="AF10665" s="10" t="s">
        <v>530</v>
      </c>
    </row>
    <row r="10666" spans="30:32" x14ac:dyDescent="0.2">
      <c r="AD10666" s="11" t="s">
        <v>18126</v>
      </c>
      <c r="AE10666" s="10" t="s">
        <v>8933</v>
      </c>
      <c r="AF10666" s="10" t="s">
        <v>530</v>
      </c>
    </row>
    <row r="10667" spans="30:32" x14ac:dyDescent="0.2">
      <c r="AD10667" s="11" t="s">
        <v>18127</v>
      </c>
      <c r="AE10667" s="10" t="s">
        <v>8933</v>
      </c>
      <c r="AF10667" s="10" t="s">
        <v>530</v>
      </c>
    </row>
    <row r="10668" spans="30:32" x14ac:dyDescent="0.2">
      <c r="AD10668" s="11" t="s">
        <v>18128</v>
      </c>
      <c r="AE10668" s="10" t="s">
        <v>8933</v>
      </c>
      <c r="AF10668" s="10" t="s">
        <v>530</v>
      </c>
    </row>
    <row r="10669" spans="30:32" x14ac:dyDescent="0.2">
      <c r="AD10669" s="11" t="s">
        <v>18129</v>
      </c>
      <c r="AE10669" s="10" t="s">
        <v>8933</v>
      </c>
      <c r="AF10669" s="10" t="s">
        <v>530</v>
      </c>
    </row>
    <row r="10670" spans="30:32" x14ac:dyDescent="0.2">
      <c r="AD10670" s="11" t="s">
        <v>18130</v>
      </c>
      <c r="AE10670" s="10" t="s">
        <v>8933</v>
      </c>
      <c r="AF10670" s="10" t="s">
        <v>530</v>
      </c>
    </row>
    <row r="10671" spans="30:32" x14ac:dyDescent="0.2">
      <c r="AD10671" s="11" t="s">
        <v>18131</v>
      </c>
      <c r="AE10671" s="10" t="s">
        <v>8933</v>
      </c>
      <c r="AF10671" s="10" t="s">
        <v>530</v>
      </c>
    </row>
    <row r="10672" spans="30:32" x14ac:dyDescent="0.2">
      <c r="AD10672" s="11" t="s">
        <v>18132</v>
      </c>
      <c r="AE10672" s="10" t="s">
        <v>8933</v>
      </c>
      <c r="AF10672" s="10" t="s">
        <v>530</v>
      </c>
    </row>
    <row r="10673" spans="30:32" x14ac:dyDescent="0.2">
      <c r="AD10673" s="11" t="s">
        <v>18133</v>
      </c>
      <c r="AE10673" s="10" t="s">
        <v>8933</v>
      </c>
      <c r="AF10673" s="10" t="s">
        <v>530</v>
      </c>
    </row>
    <row r="10674" spans="30:32" x14ac:dyDescent="0.2">
      <c r="AD10674" s="11" t="s">
        <v>18134</v>
      </c>
      <c r="AE10674" s="10" t="s">
        <v>8933</v>
      </c>
      <c r="AF10674" s="10" t="s">
        <v>530</v>
      </c>
    </row>
    <row r="10675" spans="30:32" x14ac:dyDescent="0.2">
      <c r="AD10675" s="11" t="s">
        <v>18135</v>
      </c>
      <c r="AE10675" s="10" t="s">
        <v>8933</v>
      </c>
      <c r="AF10675" s="10" t="s">
        <v>530</v>
      </c>
    </row>
    <row r="10676" spans="30:32" x14ac:dyDescent="0.2">
      <c r="AD10676" s="11" t="s">
        <v>18136</v>
      </c>
      <c r="AE10676" s="10" t="s">
        <v>8933</v>
      </c>
      <c r="AF10676" s="10" t="s">
        <v>530</v>
      </c>
    </row>
    <row r="10677" spans="30:32" x14ac:dyDescent="0.2">
      <c r="AD10677" s="11" t="s">
        <v>18137</v>
      </c>
      <c r="AE10677" s="10" t="s">
        <v>8933</v>
      </c>
      <c r="AF10677" s="10" t="s">
        <v>530</v>
      </c>
    </row>
    <row r="10678" spans="30:32" x14ac:dyDescent="0.2">
      <c r="AD10678" s="11" t="s">
        <v>18138</v>
      </c>
      <c r="AE10678" s="10" t="s">
        <v>8933</v>
      </c>
      <c r="AF10678" s="10" t="s">
        <v>530</v>
      </c>
    </row>
    <row r="10679" spans="30:32" x14ac:dyDescent="0.2">
      <c r="AD10679" s="11" t="s">
        <v>18139</v>
      </c>
      <c r="AE10679" s="10" t="s">
        <v>8933</v>
      </c>
      <c r="AF10679" s="10" t="s">
        <v>530</v>
      </c>
    </row>
    <row r="10680" spans="30:32" x14ac:dyDescent="0.2">
      <c r="AD10680" s="11" t="s">
        <v>18140</v>
      </c>
      <c r="AE10680" s="10" t="s">
        <v>8933</v>
      </c>
      <c r="AF10680" s="10" t="s">
        <v>530</v>
      </c>
    </row>
    <row r="10681" spans="30:32" x14ac:dyDescent="0.2">
      <c r="AD10681" s="11" t="s">
        <v>18141</v>
      </c>
      <c r="AE10681" s="10" t="s">
        <v>8933</v>
      </c>
      <c r="AF10681" s="10" t="s">
        <v>530</v>
      </c>
    </row>
    <row r="10682" spans="30:32" x14ac:dyDescent="0.2">
      <c r="AD10682" s="11" t="s">
        <v>18142</v>
      </c>
      <c r="AE10682" s="10" t="s">
        <v>8933</v>
      </c>
      <c r="AF10682" s="10" t="s">
        <v>530</v>
      </c>
    </row>
    <row r="10683" spans="30:32" x14ac:dyDescent="0.2">
      <c r="AD10683" s="11" t="s">
        <v>18143</v>
      </c>
      <c r="AE10683" s="10" t="s">
        <v>8933</v>
      </c>
      <c r="AF10683" s="10" t="s">
        <v>530</v>
      </c>
    </row>
    <row r="10684" spans="30:32" x14ac:dyDescent="0.2">
      <c r="AD10684" s="11" t="s">
        <v>18144</v>
      </c>
      <c r="AE10684" s="10" t="s">
        <v>18145</v>
      </c>
      <c r="AF10684" s="10" t="s">
        <v>530</v>
      </c>
    </row>
    <row r="10685" spans="30:32" x14ac:dyDescent="0.2">
      <c r="AD10685" s="11" t="s">
        <v>18146</v>
      </c>
      <c r="AE10685" s="10" t="s">
        <v>8933</v>
      </c>
      <c r="AF10685" s="10" t="s">
        <v>530</v>
      </c>
    </row>
    <row r="10686" spans="30:32" x14ac:dyDescent="0.2">
      <c r="AD10686" s="11" t="s">
        <v>18147</v>
      </c>
      <c r="AE10686" s="10" t="s">
        <v>8933</v>
      </c>
      <c r="AF10686" s="10" t="s">
        <v>530</v>
      </c>
    </row>
    <row r="10687" spans="30:32" x14ac:dyDescent="0.2">
      <c r="AD10687" s="11" t="s">
        <v>18148</v>
      </c>
      <c r="AE10687" s="10" t="s">
        <v>8933</v>
      </c>
      <c r="AF10687" s="10" t="s">
        <v>530</v>
      </c>
    </row>
    <row r="10688" spans="30:32" x14ac:dyDescent="0.2">
      <c r="AD10688" s="11" t="s">
        <v>18149</v>
      </c>
      <c r="AE10688" s="10" t="s">
        <v>18150</v>
      </c>
      <c r="AF10688" s="10" t="s">
        <v>530</v>
      </c>
    </row>
    <row r="10689" spans="30:32" x14ac:dyDescent="0.2">
      <c r="AD10689" s="11" t="s">
        <v>18151</v>
      </c>
      <c r="AE10689" s="10" t="s">
        <v>18152</v>
      </c>
      <c r="AF10689" s="10" t="s">
        <v>530</v>
      </c>
    </row>
    <row r="10690" spans="30:32" x14ac:dyDescent="0.2">
      <c r="AD10690" s="11" t="s">
        <v>18153</v>
      </c>
      <c r="AE10690" s="10" t="s">
        <v>18154</v>
      </c>
      <c r="AF10690" s="10" t="s">
        <v>530</v>
      </c>
    </row>
    <row r="10691" spans="30:32" x14ac:dyDescent="0.2">
      <c r="AD10691" s="11" t="s">
        <v>18155</v>
      </c>
      <c r="AE10691" s="10" t="s">
        <v>18156</v>
      </c>
      <c r="AF10691" s="10" t="s">
        <v>530</v>
      </c>
    </row>
    <row r="10692" spans="30:32" x14ac:dyDescent="0.2">
      <c r="AD10692" s="11" t="s">
        <v>18157</v>
      </c>
      <c r="AE10692" s="10" t="s">
        <v>18158</v>
      </c>
      <c r="AF10692" s="10" t="s">
        <v>530</v>
      </c>
    </row>
    <row r="10693" spans="30:32" x14ac:dyDescent="0.2">
      <c r="AD10693" s="11" t="s">
        <v>18159</v>
      </c>
      <c r="AE10693" s="10" t="s">
        <v>2847</v>
      </c>
      <c r="AF10693" s="10" t="s">
        <v>530</v>
      </c>
    </row>
    <row r="10694" spans="30:32" x14ac:dyDescent="0.2">
      <c r="AD10694" s="11" t="s">
        <v>18160</v>
      </c>
      <c r="AE10694" s="10" t="s">
        <v>6950</v>
      </c>
      <c r="AF10694" s="10" t="s">
        <v>530</v>
      </c>
    </row>
    <row r="10695" spans="30:32" x14ac:dyDescent="0.2">
      <c r="AD10695" s="11" t="s">
        <v>18161</v>
      </c>
      <c r="AE10695" s="10" t="s">
        <v>1195</v>
      </c>
      <c r="AF10695" s="10" t="s">
        <v>530</v>
      </c>
    </row>
    <row r="10696" spans="30:32" x14ac:dyDescent="0.2">
      <c r="AD10696" s="11" t="s">
        <v>18162</v>
      </c>
      <c r="AE10696" s="10" t="s">
        <v>6956</v>
      </c>
      <c r="AF10696" s="10" t="s">
        <v>530</v>
      </c>
    </row>
    <row r="10697" spans="30:32" x14ac:dyDescent="0.2">
      <c r="AD10697" s="11" t="s">
        <v>18163</v>
      </c>
      <c r="AE10697" s="10" t="s">
        <v>18164</v>
      </c>
      <c r="AF10697" s="10" t="s">
        <v>530</v>
      </c>
    </row>
    <row r="10698" spans="30:32" x14ac:dyDescent="0.2">
      <c r="AD10698" s="11" t="s">
        <v>18165</v>
      </c>
      <c r="AE10698" s="10" t="s">
        <v>9731</v>
      </c>
      <c r="AF10698" s="10" t="s">
        <v>530</v>
      </c>
    </row>
    <row r="10699" spans="30:32" x14ac:dyDescent="0.2">
      <c r="AD10699" s="11" t="s">
        <v>18166</v>
      </c>
      <c r="AE10699" s="10" t="s">
        <v>18167</v>
      </c>
      <c r="AF10699" s="10" t="s">
        <v>530</v>
      </c>
    </row>
    <row r="10700" spans="30:32" x14ac:dyDescent="0.2">
      <c r="AD10700" s="11" t="s">
        <v>18168</v>
      </c>
      <c r="AE10700" s="10" t="s">
        <v>1165</v>
      </c>
      <c r="AF10700" s="10" t="s">
        <v>530</v>
      </c>
    </row>
    <row r="10701" spans="30:32" x14ac:dyDescent="0.2">
      <c r="AD10701" s="11" t="s">
        <v>18169</v>
      </c>
      <c r="AE10701" s="10" t="s">
        <v>3822</v>
      </c>
      <c r="AF10701" s="10" t="s">
        <v>530</v>
      </c>
    </row>
    <row r="10702" spans="30:32" x14ac:dyDescent="0.2">
      <c r="AD10702" s="11" t="s">
        <v>18170</v>
      </c>
      <c r="AE10702" s="10" t="s">
        <v>1268</v>
      </c>
      <c r="AF10702" s="10" t="s">
        <v>530</v>
      </c>
    </row>
    <row r="10703" spans="30:32" x14ac:dyDescent="0.2">
      <c r="AD10703" s="11" t="s">
        <v>18171</v>
      </c>
      <c r="AE10703" s="10" t="s">
        <v>18172</v>
      </c>
      <c r="AF10703" s="10" t="s">
        <v>530</v>
      </c>
    </row>
    <row r="10704" spans="30:32" x14ac:dyDescent="0.2">
      <c r="AD10704" s="11" t="s">
        <v>18173</v>
      </c>
      <c r="AE10704" s="10" t="s">
        <v>18172</v>
      </c>
      <c r="AF10704" s="10" t="s">
        <v>530</v>
      </c>
    </row>
    <row r="10705" spans="30:32" x14ac:dyDescent="0.2">
      <c r="AD10705" s="11" t="s">
        <v>18174</v>
      </c>
      <c r="AE10705" s="10" t="s">
        <v>8971</v>
      </c>
      <c r="AF10705" s="10" t="s">
        <v>530</v>
      </c>
    </row>
    <row r="10706" spans="30:32" x14ac:dyDescent="0.2">
      <c r="AD10706" s="11" t="s">
        <v>18175</v>
      </c>
      <c r="AE10706" s="10" t="s">
        <v>18176</v>
      </c>
      <c r="AF10706" s="10" t="s">
        <v>530</v>
      </c>
    </row>
    <row r="10707" spans="30:32" x14ac:dyDescent="0.2">
      <c r="AD10707" s="11" t="s">
        <v>18177</v>
      </c>
      <c r="AE10707" s="10" t="s">
        <v>1948</v>
      </c>
      <c r="AF10707" s="10" t="s">
        <v>530</v>
      </c>
    </row>
    <row r="10708" spans="30:32" x14ac:dyDescent="0.2">
      <c r="AD10708" s="11" t="s">
        <v>18178</v>
      </c>
      <c r="AE10708" s="10" t="s">
        <v>1954</v>
      </c>
      <c r="AF10708" s="10" t="s">
        <v>530</v>
      </c>
    </row>
    <row r="10709" spans="30:32" x14ac:dyDescent="0.2">
      <c r="AD10709" s="11" t="s">
        <v>18179</v>
      </c>
      <c r="AE10709" s="10" t="s">
        <v>18180</v>
      </c>
      <c r="AF10709" s="10" t="s">
        <v>530</v>
      </c>
    </row>
    <row r="10710" spans="30:32" x14ac:dyDescent="0.2">
      <c r="AD10710" s="11" t="s">
        <v>18181</v>
      </c>
      <c r="AE10710" s="10" t="s">
        <v>1272</v>
      </c>
      <c r="AF10710" s="10" t="s">
        <v>530</v>
      </c>
    </row>
    <row r="10711" spans="30:32" x14ac:dyDescent="0.2">
      <c r="AD10711" s="11" t="s">
        <v>18182</v>
      </c>
      <c r="AE10711" s="10" t="s">
        <v>18183</v>
      </c>
      <c r="AF10711" s="10" t="s">
        <v>530</v>
      </c>
    </row>
    <row r="10712" spans="30:32" x14ac:dyDescent="0.2">
      <c r="AD10712" s="11" t="s">
        <v>18184</v>
      </c>
      <c r="AE10712" s="10" t="s">
        <v>18185</v>
      </c>
      <c r="AF10712" s="10" t="s">
        <v>530</v>
      </c>
    </row>
    <row r="10713" spans="30:32" x14ac:dyDescent="0.2">
      <c r="AD10713" s="11" t="s">
        <v>18186</v>
      </c>
      <c r="AE10713" s="10" t="s">
        <v>18187</v>
      </c>
      <c r="AF10713" s="10" t="s">
        <v>530</v>
      </c>
    </row>
    <row r="10714" spans="30:32" x14ac:dyDescent="0.2">
      <c r="AD10714" s="11" t="s">
        <v>18188</v>
      </c>
      <c r="AE10714" s="10" t="s">
        <v>3324</v>
      </c>
      <c r="AF10714" s="10" t="s">
        <v>530</v>
      </c>
    </row>
    <row r="10715" spans="30:32" x14ac:dyDescent="0.2">
      <c r="AD10715" s="11" t="s">
        <v>18189</v>
      </c>
      <c r="AE10715" s="10" t="s">
        <v>18190</v>
      </c>
      <c r="AF10715" s="10" t="s">
        <v>530</v>
      </c>
    </row>
    <row r="10716" spans="30:32" x14ac:dyDescent="0.2">
      <c r="AD10716" s="11" t="s">
        <v>18191</v>
      </c>
      <c r="AE10716" s="10" t="s">
        <v>1969</v>
      </c>
      <c r="AF10716" s="10" t="s">
        <v>530</v>
      </c>
    </row>
    <row r="10717" spans="30:32" x14ac:dyDescent="0.2">
      <c r="AD10717" s="11" t="s">
        <v>18192</v>
      </c>
      <c r="AE10717" s="10" t="s">
        <v>18193</v>
      </c>
      <c r="AF10717" s="10" t="s">
        <v>530</v>
      </c>
    </row>
    <row r="10718" spans="30:32" x14ac:dyDescent="0.2">
      <c r="AD10718" s="11" t="s">
        <v>18194</v>
      </c>
      <c r="AE10718" s="10" t="s">
        <v>18195</v>
      </c>
      <c r="AF10718" s="10" t="s">
        <v>530</v>
      </c>
    </row>
    <row r="10719" spans="30:32" x14ac:dyDescent="0.2">
      <c r="AD10719" s="11" t="s">
        <v>18196</v>
      </c>
      <c r="AE10719" s="10" t="s">
        <v>18197</v>
      </c>
      <c r="AF10719" s="10" t="s">
        <v>530</v>
      </c>
    </row>
    <row r="10720" spans="30:32" x14ac:dyDescent="0.2">
      <c r="AD10720" s="11" t="s">
        <v>18198</v>
      </c>
      <c r="AE10720" s="10" t="s">
        <v>18199</v>
      </c>
      <c r="AF10720" s="10" t="s">
        <v>530</v>
      </c>
    </row>
    <row r="10721" spans="30:32" x14ac:dyDescent="0.2">
      <c r="AD10721" s="11" t="s">
        <v>18200</v>
      </c>
      <c r="AE10721" s="10" t="s">
        <v>18201</v>
      </c>
      <c r="AF10721" s="10" t="s">
        <v>530</v>
      </c>
    </row>
    <row r="10722" spans="30:32" x14ac:dyDescent="0.2">
      <c r="AD10722" s="11" t="s">
        <v>18202</v>
      </c>
      <c r="AE10722" s="10" t="s">
        <v>18203</v>
      </c>
      <c r="AF10722" s="10" t="s">
        <v>530</v>
      </c>
    </row>
    <row r="10723" spans="30:32" x14ac:dyDescent="0.2">
      <c r="AD10723" s="11" t="s">
        <v>18204</v>
      </c>
      <c r="AE10723" s="10" t="s">
        <v>15015</v>
      </c>
      <c r="AF10723" s="10" t="s">
        <v>530</v>
      </c>
    </row>
    <row r="10724" spans="30:32" x14ac:dyDescent="0.2">
      <c r="AD10724" s="11" t="s">
        <v>18205</v>
      </c>
      <c r="AE10724" s="10" t="s">
        <v>18206</v>
      </c>
      <c r="AF10724" s="10" t="s">
        <v>530</v>
      </c>
    </row>
    <row r="10725" spans="30:32" x14ac:dyDescent="0.2">
      <c r="AD10725" s="11" t="s">
        <v>18207</v>
      </c>
      <c r="AE10725" s="10" t="s">
        <v>18208</v>
      </c>
      <c r="AF10725" s="10" t="s">
        <v>530</v>
      </c>
    </row>
    <row r="10726" spans="30:32" x14ac:dyDescent="0.2">
      <c r="AD10726" s="11" t="s">
        <v>18209</v>
      </c>
      <c r="AE10726" s="10" t="s">
        <v>1288</v>
      </c>
      <c r="AF10726" s="10" t="s">
        <v>530</v>
      </c>
    </row>
    <row r="10727" spans="30:32" x14ac:dyDescent="0.2">
      <c r="AD10727" s="11" t="s">
        <v>18210</v>
      </c>
      <c r="AE10727" s="10" t="s">
        <v>18211</v>
      </c>
      <c r="AF10727" s="10" t="s">
        <v>530</v>
      </c>
    </row>
    <row r="10728" spans="30:32" x14ac:dyDescent="0.2">
      <c r="AD10728" s="11" t="s">
        <v>18212</v>
      </c>
      <c r="AE10728" s="10" t="s">
        <v>18213</v>
      </c>
      <c r="AF10728" s="10" t="s">
        <v>530</v>
      </c>
    </row>
    <row r="10729" spans="30:32" x14ac:dyDescent="0.2">
      <c r="AD10729" s="11" t="s">
        <v>18214</v>
      </c>
      <c r="AE10729" s="10" t="s">
        <v>18215</v>
      </c>
      <c r="AF10729" s="10" t="s">
        <v>530</v>
      </c>
    </row>
    <row r="10730" spans="30:32" x14ac:dyDescent="0.2">
      <c r="AD10730" s="11" t="s">
        <v>18216</v>
      </c>
      <c r="AE10730" s="10" t="s">
        <v>18217</v>
      </c>
      <c r="AF10730" s="10" t="s">
        <v>530</v>
      </c>
    </row>
    <row r="10731" spans="30:32" x14ac:dyDescent="0.2">
      <c r="AD10731" s="11" t="s">
        <v>18218</v>
      </c>
      <c r="AE10731" s="10" t="s">
        <v>8434</v>
      </c>
      <c r="AF10731" s="10" t="s">
        <v>530</v>
      </c>
    </row>
    <row r="10732" spans="30:32" x14ac:dyDescent="0.2">
      <c r="AD10732" s="11" t="s">
        <v>18219</v>
      </c>
      <c r="AE10732" s="10" t="s">
        <v>1998</v>
      </c>
      <c r="AF10732" s="10" t="s">
        <v>530</v>
      </c>
    </row>
    <row r="10733" spans="30:32" x14ac:dyDescent="0.2">
      <c r="AD10733" s="11" t="s">
        <v>18220</v>
      </c>
      <c r="AE10733" s="10" t="s">
        <v>11508</v>
      </c>
      <c r="AF10733" s="10" t="s">
        <v>530</v>
      </c>
    </row>
    <row r="10734" spans="30:32" x14ac:dyDescent="0.2">
      <c r="AD10734" s="11" t="s">
        <v>18221</v>
      </c>
      <c r="AE10734" s="10" t="s">
        <v>18222</v>
      </c>
      <c r="AF10734" s="10" t="s">
        <v>530</v>
      </c>
    </row>
    <row r="10735" spans="30:32" x14ac:dyDescent="0.2">
      <c r="AD10735" s="11" t="s">
        <v>18223</v>
      </c>
      <c r="AE10735" s="10" t="s">
        <v>4941</v>
      </c>
      <c r="AF10735" s="10" t="s">
        <v>530</v>
      </c>
    </row>
    <row r="10736" spans="30:32" x14ac:dyDescent="0.2">
      <c r="AD10736" s="11" t="s">
        <v>18224</v>
      </c>
      <c r="AE10736" s="10" t="s">
        <v>7014</v>
      </c>
      <c r="AF10736" s="10" t="s">
        <v>530</v>
      </c>
    </row>
    <row r="10737" spans="30:32" x14ac:dyDescent="0.2">
      <c r="AD10737" s="11" t="s">
        <v>18225</v>
      </c>
      <c r="AE10737" s="10" t="s">
        <v>18226</v>
      </c>
      <c r="AF10737" s="10" t="s">
        <v>530</v>
      </c>
    </row>
    <row r="10738" spans="30:32" x14ac:dyDescent="0.2">
      <c r="AD10738" s="11" t="s">
        <v>18227</v>
      </c>
      <c r="AE10738" s="10" t="s">
        <v>18228</v>
      </c>
      <c r="AF10738" s="10" t="s">
        <v>530</v>
      </c>
    </row>
    <row r="10739" spans="30:32" x14ac:dyDescent="0.2">
      <c r="AD10739" s="11" t="s">
        <v>18229</v>
      </c>
      <c r="AE10739" s="10" t="s">
        <v>9002</v>
      </c>
      <c r="AF10739" s="10" t="s">
        <v>530</v>
      </c>
    </row>
    <row r="10740" spans="30:32" x14ac:dyDescent="0.2">
      <c r="AD10740" s="11" t="s">
        <v>18230</v>
      </c>
      <c r="AE10740" s="10" t="s">
        <v>18231</v>
      </c>
      <c r="AF10740" s="10" t="s">
        <v>530</v>
      </c>
    </row>
    <row r="10741" spans="30:32" x14ac:dyDescent="0.2">
      <c r="AD10741" s="11" t="s">
        <v>18232</v>
      </c>
      <c r="AE10741" s="10" t="s">
        <v>16848</v>
      </c>
      <c r="AF10741" s="10" t="s">
        <v>530</v>
      </c>
    </row>
    <row r="10742" spans="30:32" x14ac:dyDescent="0.2">
      <c r="AD10742" s="11" t="s">
        <v>18233</v>
      </c>
      <c r="AE10742" s="10" t="s">
        <v>16848</v>
      </c>
      <c r="AF10742" s="10" t="s">
        <v>530</v>
      </c>
    </row>
    <row r="10743" spans="30:32" x14ac:dyDescent="0.2">
      <c r="AD10743" s="11" t="s">
        <v>18234</v>
      </c>
      <c r="AE10743" s="10" t="s">
        <v>18235</v>
      </c>
      <c r="AF10743" s="10" t="s">
        <v>530</v>
      </c>
    </row>
    <row r="10744" spans="30:32" x14ac:dyDescent="0.2">
      <c r="AD10744" s="11" t="s">
        <v>18236</v>
      </c>
      <c r="AE10744" s="10" t="s">
        <v>1373</v>
      </c>
      <c r="AF10744" s="10" t="s">
        <v>530</v>
      </c>
    </row>
    <row r="10745" spans="30:32" x14ac:dyDescent="0.2">
      <c r="AD10745" s="11" t="s">
        <v>18237</v>
      </c>
      <c r="AE10745" s="10" t="s">
        <v>3862</v>
      </c>
      <c r="AF10745" s="10" t="s">
        <v>530</v>
      </c>
    </row>
    <row r="10746" spans="30:32" x14ac:dyDescent="0.2">
      <c r="AD10746" s="11" t="s">
        <v>18238</v>
      </c>
      <c r="AE10746" s="10" t="s">
        <v>18239</v>
      </c>
      <c r="AF10746" s="10" t="s">
        <v>530</v>
      </c>
    </row>
    <row r="10747" spans="30:32" x14ac:dyDescent="0.2">
      <c r="AD10747" s="11" t="s">
        <v>18240</v>
      </c>
      <c r="AE10747" s="10" t="s">
        <v>18241</v>
      </c>
      <c r="AF10747" s="10" t="s">
        <v>530</v>
      </c>
    </row>
    <row r="10748" spans="30:32" x14ac:dyDescent="0.2">
      <c r="AD10748" s="11" t="s">
        <v>18242</v>
      </c>
      <c r="AE10748" s="10" t="s">
        <v>1384</v>
      </c>
      <c r="AF10748" s="10" t="s">
        <v>530</v>
      </c>
    </row>
    <row r="10749" spans="30:32" x14ac:dyDescent="0.2">
      <c r="AD10749" s="11" t="s">
        <v>18243</v>
      </c>
      <c r="AE10749" s="10" t="s">
        <v>2041</v>
      </c>
      <c r="AF10749" s="10" t="s">
        <v>530</v>
      </c>
    </row>
    <row r="10750" spans="30:32" x14ac:dyDescent="0.2">
      <c r="AD10750" s="11" t="s">
        <v>18244</v>
      </c>
      <c r="AE10750" s="10" t="s">
        <v>18245</v>
      </c>
      <c r="AF10750" s="10" t="s">
        <v>530</v>
      </c>
    </row>
    <row r="10751" spans="30:32" x14ac:dyDescent="0.2">
      <c r="AD10751" s="11" t="s">
        <v>18246</v>
      </c>
      <c r="AE10751" s="10" t="s">
        <v>18247</v>
      </c>
      <c r="AF10751" s="10" t="s">
        <v>530</v>
      </c>
    </row>
    <row r="10752" spans="30:32" x14ac:dyDescent="0.2">
      <c r="AD10752" s="11" t="s">
        <v>18248</v>
      </c>
      <c r="AE10752" s="10" t="s">
        <v>18249</v>
      </c>
      <c r="AF10752" s="10" t="s">
        <v>530</v>
      </c>
    </row>
    <row r="10753" spans="30:32" x14ac:dyDescent="0.2">
      <c r="AD10753" s="11" t="s">
        <v>18250</v>
      </c>
      <c r="AE10753" s="10" t="s">
        <v>18251</v>
      </c>
      <c r="AF10753" s="10" t="s">
        <v>530</v>
      </c>
    </row>
    <row r="10754" spans="30:32" x14ac:dyDescent="0.2">
      <c r="AD10754" s="11" t="s">
        <v>18252</v>
      </c>
      <c r="AE10754" s="10" t="s">
        <v>18253</v>
      </c>
      <c r="AF10754" s="10" t="s">
        <v>530</v>
      </c>
    </row>
    <row r="10755" spans="30:32" x14ac:dyDescent="0.2">
      <c r="AD10755" s="11" t="s">
        <v>18254</v>
      </c>
      <c r="AE10755" s="10" t="s">
        <v>14121</v>
      </c>
      <c r="AF10755" s="10" t="s">
        <v>530</v>
      </c>
    </row>
    <row r="10756" spans="30:32" x14ac:dyDescent="0.2">
      <c r="AD10756" s="11" t="s">
        <v>18255</v>
      </c>
      <c r="AE10756" s="10" t="s">
        <v>4960</v>
      </c>
      <c r="AF10756" s="10" t="s">
        <v>530</v>
      </c>
    </row>
    <row r="10757" spans="30:32" x14ac:dyDescent="0.2">
      <c r="AD10757" s="11" t="s">
        <v>18256</v>
      </c>
      <c r="AE10757" s="10" t="s">
        <v>16890</v>
      </c>
      <c r="AF10757" s="10" t="s">
        <v>530</v>
      </c>
    </row>
    <row r="10758" spans="30:32" x14ac:dyDescent="0.2">
      <c r="AD10758" s="11" t="s">
        <v>18257</v>
      </c>
      <c r="AE10758" s="10" t="s">
        <v>5732</v>
      </c>
      <c r="AF10758" s="10" t="s">
        <v>530</v>
      </c>
    </row>
    <row r="10759" spans="30:32" x14ac:dyDescent="0.2">
      <c r="AD10759" s="11" t="s">
        <v>18258</v>
      </c>
      <c r="AE10759" s="10" t="s">
        <v>9069</v>
      </c>
      <c r="AF10759" s="10" t="s">
        <v>530</v>
      </c>
    </row>
    <row r="10760" spans="30:32" x14ac:dyDescent="0.2">
      <c r="AD10760" s="11" t="s">
        <v>18259</v>
      </c>
      <c r="AE10760" s="10" t="s">
        <v>9073</v>
      </c>
      <c r="AF10760" s="10" t="s">
        <v>530</v>
      </c>
    </row>
    <row r="10761" spans="30:32" x14ac:dyDescent="0.2">
      <c r="AD10761" s="11" t="s">
        <v>18260</v>
      </c>
      <c r="AE10761" s="10" t="s">
        <v>18261</v>
      </c>
      <c r="AF10761" s="10" t="s">
        <v>530</v>
      </c>
    </row>
    <row r="10762" spans="30:32" x14ac:dyDescent="0.2">
      <c r="AD10762" s="11" t="s">
        <v>18262</v>
      </c>
      <c r="AE10762" s="10" t="s">
        <v>18263</v>
      </c>
      <c r="AF10762" s="10" t="s">
        <v>530</v>
      </c>
    </row>
    <row r="10763" spans="30:32" x14ac:dyDescent="0.2">
      <c r="AD10763" s="11" t="s">
        <v>18264</v>
      </c>
      <c r="AE10763" s="10" t="s">
        <v>1403</v>
      </c>
      <c r="AF10763" s="10" t="s">
        <v>530</v>
      </c>
    </row>
    <row r="10764" spans="30:32" x14ac:dyDescent="0.2">
      <c r="AD10764" s="11" t="s">
        <v>18265</v>
      </c>
      <c r="AE10764" s="10" t="s">
        <v>1403</v>
      </c>
      <c r="AF10764" s="10" t="s">
        <v>530</v>
      </c>
    </row>
    <row r="10765" spans="30:32" x14ac:dyDescent="0.2">
      <c r="AD10765" s="11" t="s">
        <v>18266</v>
      </c>
      <c r="AE10765" s="10" t="s">
        <v>1403</v>
      </c>
      <c r="AF10765" s="10" t="s">
        <v>530</v>
      </c>
    </row>
    <row r="10766" spans="30:32" x14ac:dyDescent="0.2">
      <c r="AD10766" s="11" t="s">
        <v>18267</v>
      </c>
      <c r="AE10766" s="10" t="s">
        <v>1403</v>
      </c>
      <c r="AF10766" s="10" t="s">
        <v>530</v>
      </c>
    </row>
    <row r="10767" spans="30:32" x14ac:dyDescent="0.2">
      <c r="AD10767" s="11" t="s">
        <v>18268</v>
      </c>
      <c r="AE10767" s="10" t="s">
        <v>1403</v>
      </c>
      <c r="AF10767" s="10" t="s">
        <v>530</v>
      </c>
    </row>
    <row r="10768" spans="30:32" x14ac:dyDescent="0.2">
      <c r="AD10768" s="11" t="s">
        <v>18269</v>
      </c>
      <c r="AE10768" s="10" t="s">
        <v>1403</v>
      </c>
      <c r="AF10768" s="10" t="s">
        <v>530</v>
      </c>
    </row>
    <row r="10769" spans="30:32" x14ac:dyDescent="0.2">
      <c r="AD10769" s="11" t="s">
        <v>18270</v>
      </c>
      <c r="AE10769" s="10" t="s">
        <v>1403</v>
      </c>
      <c r="AF10769" s="10" t="s">
        <v>530</v>
      </c>
    </row>
    <row r="10770" spans="30:32" x14ac:dyDescent="0.2">
      <c r="AD10770" s="11" t="s">
        <v>18271</v>
      </c>
      <c r="AE10770" s="10" t="s">
        <v>1403</v>
      </c>
      <c r="AF10770" s="10" t="s">
        <v>530</v>
      </c>
    </row>
    <row r="10771" spans="30:32" x14ac:dyDescent="0.2">
      <c r="AD10771" s="11" t="s">
        <v>18272</v>
      </c>
      <c r="AE10771" s="10" t="s">
        <v>1403</v>
      </c>
      <c r="AF10771" s="10" t="s">
        <v>530</v>
      </c>
    </row>
    <row r="10772" spans="30:32" x14ac:dyDescent="0.2">
      <c r="AD10772" s="11" t="s">
        <v>18273</v>
      </c>
      <c r="AE10772" s="10" t="s">
        <v>1403</v>
      </c>
      <c r="AF10772" s="10" t="s">
        <v>530</v>
      </c>
    </row>
    <row r="10773" spans="30:32" x14ac:dyDescent="0.2">
      <c r="AD10773" s="11" t="s">
        <v>18274</v>
      </c>
      <c r="AE10773" s="10" t="s">
        <v>1403</v>
      </c>
      <c r="AF10773" s="10" t="s">
        <v>530</v>
      </c>
    </row>
    <row r="10774" spans="30:32" x14ac:dyDescent="0.2">
      <c r="AD10774" s="11" t="s">
        <v>18275</v>
      </c>
      <c r="AE10774" s="10" t="s">
        <v>1403</v>
      </c>
      <c r="AF10774" s="10" t="s">
        <v>530</v>
      </c>
    </row>
    <row r="10775" spans="30:32" x14ac:dyDescent="0.2">
      <c r="AD10775" s="11" t="s">
        <v>18276</v>
      </c>
      <c r="AE10775" s="10" t="s">
        <v>1403</v>
      </c>
      <c r="AF10775" s="10" t="s">
        <v>530</v>
      </c>
    </row>
    <row r="10776" spans="30:32" x14ac:dyDescent="0.2">
      <c r="AD10776" s="11" t="s">
        <v>18277</v>
      </c>
      <c r="AE10776" s="10" t="s">
        <v>4184</v>
      </c>
      <c r="AF10776" s="10" t="s">
        <v>530</v>
      </c>
    </row>
    <row r="10777" spans="30:32" x14ac:dyDescent="0.2">
      <c r="AD10777" s="11" t="s">
        <v>18278</v>
      </c>
      <c r="AE10777" s="10" t="s">
        <v>1403</v>
      </c>
      <c r="AF10777" s="10" t="s">
        <v>530</v>
      </c>
    </row>
    <row r="10778" spans="30:32" x14ac:dyDescent="0.2">
      <c r="AD10778" s="11" t="s">
        <v>18279</v>
      </c>
      <c r="AE10778" s="10" t="s">
        <v>18280</v>
      </c>
      <c r="AF10778" s="10" t="s">
        <v>530</v>
      </c>
    </row>
    <row r="10779" spans="30:32" x14ac:dyDescent="0.2">
      <c r="AD10779" s="11" t="s">
        <v>18281</v>
      </c>
      <c r="AE10779" s="10" t="s">
        <v>1403</v>
      </c>
      <c r="AF10779" s="10" t="s">
        <v>530</v>
      </c>
    </row>
    <row r="10780" spans="30:32" x14ac:dyDescent="0.2">
      <c r="AD10780" s="11" t="s">
        <v>18282</v>
      </c>
      <c r="AE10780" s="10" t="s">
        <v>1403</v>
      </c>
      <c r="AF10780" s="10" t="s">
        <v>530</v>
      </c>
    </row>
    <row r="10781" spans="30:32" x14ac:dyDescent="0.2">
      <c r="AD10781" s="11" t="s">
        <v>18283</v>
      </c>
      <c r="AE10781" s="10" t="s">
        <v>1403</v>
      </c>
      <c r="AF10781" s="10" t="s">
        <v>530</v>
      </c>
    </row>
    <row r="10782" spans="30:32" x14ac:dyDescent="0.2">
      <c r="AD10782" s="11" t="s">
        <v>18284</v>
      </c>
      <c r="AE10782" s="10" t="s">
        <v>1403</v>
      </c>
      <c r="AF10782" s="10" t="s">
        <v>530</v>
      </c>
    </row>
    <row r="10783" spans="30:32" x14ac:dyDescent="0.2">
      <c r="AD10783" s="11" t="s">
        <v>18285</v>
      </c>
      <c r="AE10783" s="10" t="s">
        <v>18286</v>
      </c>
      <c r="AF10783" s="10" t="s">
        <v>530</v>
      </c>
    </row>
    <row r="10784" spans="30:32" x14ac:dyDescent="0.2">
      <c r="AD10784" s="11" t="s">
        <v>18287</v>
      </c>
      <c r="AE10784" s="10" t="s">
        <v>18288</v>
      </c>
      <c r="AF10784" s="10" t="s">
        <v>530</v>
      </c>
    </row>
    <row r="10785" spans="30:32" x14ac:dyDescent="0.2">
      <c r="AD10785" s="11" t="s">
        <v>18289</v>
      </c>
      <c r="AE10785" s="10" t="s">
        <v>9914</v>
      </c>
      <c r="AF10785" s="10" t="s">
        <v>530</v>
      </c>
    </row>
    <row r="10786" spans="30:32" x14ac:dyDescent="0.2">
      <c r="AD10786" s="11" t="s">
        <v>18290</v>
      </c>
      <c r="AE10786" s="10" t="s">
        <v>15523</v>
      </c>
      <c r="AF10786" s="10" t="s">
        <v>530</v>
      </c>
    </row>
    <row r="10787" spans="30:32" x14ac:dyDescent="0.2">
      <c r="AD10787" s="11" t="s">
        <v>18291</v>
      </c>
      <c r="AE10787" s="10" t="s">
        <v>18292</v>
      </c>
      <c r="AF10787" s="10" t="s">
        <v>530</v>
      </c>
    </row>
    <row r="10788" spans="30:32" x14ac:dyDescent="0.2">
      <c r="AD10788" s="11" t="s">
        <v>18293</v>
      </c>
      <c r="AE10788" s="10" t="s">
        <v>18294</v>
      </c>
      <c r="AF10788" s="10" t="s">
        <v>530</v>
      </c>
    </row>
    <row r="10789" spans="30:32" x14ac:dyDescent="0.2">
      <c r="AD10789" s="11" t="s">
        <v>18295</v>
      </c>
      <c r="AE10789" s="10" t="s">
        <v>18294</v>
      </c>
      <c r="AF10789" s="10" t="s">
        <v>530</v>
      </c>
    </row>
    <row r="10790" spans="30:32" x14ac:dyDescent="0.2">
      <c r="AD10790" s="11" t="s">
        <v>18296</v>
      </c>
      <c r="AE10790" s="10" t="s">
        <v>18297</v>
      </c>
      <c r="AF10790" s="10" t="s">
        <v>530</v>
      </c>
    </row>
    <row r="10791" spans="30:32" x14ac:dyDescent="0.2">
      <c r="AD10791" s="11" t="s">
        <v>18298</v>
      </c>
      <c r="AE10791" s="10" t="s">
        <v>18299</v>
      </c>
      <c r="AF10791" s="10" t="s">
        <v>530</v>
      </c>
    </row>
    <row r="10792" spans="30:32" x14ac:dyDescent="0.2">
      <c r="AD10792" s="11" t="s">
        <v>18300</v>
      </c>
      <c r="AE10792" s="10" t="s">
        <v>18301</v>
      </c>
      <c r="AF10792" s="10" t="s">
        <v>530</v>
      </c>
    </row>
    <row r="10793" spans="30:32" x14ac:dyDescent="0.2">
      <c r="AD10793" s="11" t="s">
        <v>18302</v>
      </c>
      <c r="AE10793" s="10" t="s">
        <v>18303</v>
      </c>
      <c r="AF10793" s="10" t="s">
        <v>530</v>
      </c>
    </row>
    <row r="10794" spans="30:32" x14ac:dyDescent="0.2">
      <c r="AD10794" s="11" t="s">
        <v>18304</v>
      </c>
      <c r="AE10794" s="10" t="s">
        <v>18305</v>
      </c>
      <c r="AF10794" s="10" t="s">
        <v>530</v>
      </c>
    </row>
    <row r="10795" spans="30:32" x14ac:dyDescent="0.2">
      <c r="AD10795" s="11" t="s">
        <v>18306</v>
      </c>
      <c r="AE10795" s="10" t="s">
        <v>9857</v>
      </c>
      <c r="AF10795" s="10" t="s">
        <v>530</v>
      </c>
    </row>
    <row r="10796" spans="30:32" x14ac:dyDescent="0.2">
      <c r="AD10796" s="11" t="s">
        <v>18307</v>
      </c>
      <c r="AE10796" s="10" t="s">
        <v>18308</v>
      </c>
      <c r="AF10796" s="10" t="s">
        <v>530</v>
      </c>
    </row>
    <row r="10797" spans="30:32" x14ac:dyDescent="0.2">
      <c r="AD10797" s="11" t="s">
        <v>18309</v>
      </c>
      <c r="AE10797" s="10" t="s">
        <v>7154</v>
      </c>
      <c r="AF10797" s="10" t="s">
        <v>530</v>
      </c>
    </row>
    <row r="10798" spans="30:32" x14ac:dyDescent="0.2">
      <c r="AD10798" s="11" t="s">
        <v>18310</v>
      </c>
      <c r="AE10798" s="10" t="s">
        <v>7154</v>
      </c>
      <c r="AF10798" s="10" t="s">
        <v>530</v>
      </c>
    </row>
    <row r="10799" spans="30:32" x14ac:dyDescent="0.2">
      <c r="AD10799" s="11" t="s">
        <v>18311</v>
      </c>
      <c r="AE10799" s="10" t="s">
        <v>7154</v>
      </c>
      <c r="AF10799" s="10" t="s">
        <v>530</v>
      </c>
    </row>
    <row r="10800" spans="30:32" x14ac:dyDescent="0.2">
      <c r="AD10800" s="11" t="s">
        <v>18312</v>
      </c>
      <c r="AE10800" s="10" t="s">
        <v>7154</v>
      </c>
      <c r="AF10800" s="10" t="s">
        <v>530</v>
      </c>
    </row>
    <row r="10801" spans="30:32" x14ac:dyDescent="0.2">
      <c r="AD10801" s="11" t="s">
        <v>18313</v>
      </c>
      <c r="AE10801" s="10" t="s">
        <v>7154</v>
      </c>
      <c r="AF10801" s="10" t="s">
        <v>530</v>
      </c>
    </row>
    <row r="10802" spans="30:32" x14ac:dyDescent="0.2">
      <c r="AD10802" s="11" t="s">
        <v>18314</v>
      </c>
      <c r="AE10802" s="10" t="s">
        <v>7154</v>
      </c>
      <c r="AF10802" s="10" t="s">
        <v>530</v>
      </c>
    </row>
    <row r="10803" spans="30:32" x14ac:dyDescent="0.2">
      <c r="AD10803" s="11" t="s">
        <v>18315</v>
      </c>
      <c r="AE10803" s="10" t="s">
        <v>8615</v>
      </c>
      <c r="AF10803" s="10" t="s">
        <v>530</v>
      </c>
    </row>
    <row r="10804" spans="30:32" x14ac:dyDescent="0.2">
      <c r="AD10804" s="11" t="s">
        <v>18316</v>
      </c>
      <c r="AE10804" s="10" t="s">
        <v>7154</v>
      </c>
      <c r="AF10804" s="10" t="s">
        <v>530</v>
      </c>
    </row>
    <row r="10805" spans="30:32" x14ac:dyDescent="0.2">
      <c r="AD10805" s="11" t="s">
        <v>18317</v>
      </c>
      <c r="AE10805" s="10" t="s">
        <v>7154</v>
      </c>
      <c r="AF10805" s="10" t="s">
        <v>530</v>
      </c>
    </row>
    <row r="10806" spans="30:32" x14ac:dyDescent="0.2">
      <c r="AD10806" s="11" t="s">
        <v>18318</v>
      </c>
      <c r="AE10806" s="10" t="s">
        <v>7154</v>
      </c>
      <c r="AF10806" s="10" t="s">
        <v>530</v>
      </c>
    </row>
    <row r="10807" spans="30:32" x14ac:dyDescent="0.2">
      <c r="AD10807" s="11" t="s">
        <v>18319</v>
      </c>
      <c r="AE10807" s="10" t="s">
        <v>7154</v>
      </c>
      <c r="AF10807" s="10" t="s">
        <v>530</v>
      </c>
    </row>
    <row r="10808" spans="30:32" x14ac:dyDescent="0.2">
      <c r="AD10808" s="11" t="s">
        <v>18320</v>
      </c>
      <c r="AE10808" s="10" t="s">
        <v>7154</v>
      </c>
      <c r="AF10808" s="10" t="s">
        <v>530</v>
      </c>
    </row>
    <row r="10809" spans="30:32" x14ac:dyDescent="0.2">
      <c r="AD10809" s="11" t="s">
        <v>18321</v>
      </c>
      <c r="AE10809" s="10" t="s">
        <v>7154</v>
      </c>
      <c r="AF10809" s="10" t="s">
        <v>530</v>
      </c>
    </row>
    <row r="10810" spans="30:32" x14ac:dyDescent="0.2">
      <c r="AD10810" s="11" t="s">
        <v>18322</v>
      </c>
      <c r="AE10810" s="10" t="s">
        <v>7154</v>
      </c>
      <c r="AF10810" s="10" t="s">
        <v>530</v>
      </c>
    </row>
    <row r="10811" spans="30:32" x14ac:dyDescent="0.2">
      <c r="AD10811" s="11" t="s">
        <v>18323</v>
      </c>
      <c r="AE10811" s="10" t="s">
        <v>7154</v>
      </c>
      <c r="AF10811" s="10" t="s">
        <v>530</v>
      </c>
    </row>
    <row r="10812" spans="30:32" x14ac:dyDescent="0.2">
      <c r="AD10812" s="11" t="s">
        <v>18324</v>
      </c>
      <c r="AE10812" s="10" t="s">
        <v>18325</v>
      </c>
      <c r="AF10812" s="10" t="s">
        <v>530</v>
      </c>
    </row>
    <row r="10813" spans="30:32" x14ac:dyDescent="0.2">
      <c r="AD10813" s="11" t="s">
        <v>18326</v>
      </c>
      <c r="AE10813" s="10" t="s">
        <v>18327</v>
      </c>
      <c r="AF10813" s="10" t="s">
        <v>530</v>
      </c>
    </row>
    <row r="10814" spans="30:32" x14ac:dyDescent="0.2">
      <c r="AD10814" s="11" t="s">
        <v>18328</v>
      </c>
      <c r="AE10814" s="10" t="s">
        <v>7154</v>
      </c>
      <c r="AF10814" s="10" t="s">
        <v>530</v>
      </c>
    </row>
    <row r="10815" spans="30:32" x14ac:dyDescent="0.2">
      <c r="AD10815" s="11" t="s">
        <v>18329</v>
      </c>
      <c r="AE10815" s="10" t="s">
        <v>7154</v>
      </c>
      <c r="AF10815" s="10" t="s">
        <v>530</v>
      </c>
    </row>
    <row r="10816" spans="30:32" x14ac:dyDescent="0.2">
      <c r="AD10816" s="11" t="s">
        <v>18330</v>
      </c>
      <c r="AE10816" s="10" t="s">
        <v>7154</v>
      </c>
      <c r="AF10816" s="10" t="s">
        <v>530</v>
      </c>
    </row>
    <row r="10817" spans="30:32" x14ac:dyDescent="0.2">
      <c r="AD10817" s="11" t="s">
        <v>18331</v>
      </c>
      <c r="AE10817" s="10" t="s">
        <v>7154</v>
      </c>
      <c r="AF10817" s="10" t="s">
        <v>530</v>
      </c>
    </row>
    <row r="10818" spans="30:32" x14ac:dyDescent="0.2">
      <c r="AD10818" s="11" t="s">
        <v>18332</v>
      </c>
      <c r="AE10818" s="10" t="s">
        <v>8423</v>
      </c>
      <c r="AF10818" s="10" t="s">
        <v>530</v>
      </c>
    </row>
    <row r="10819" spans="30:32" x14ac:dyDescent="0.2">
      <c r="AD10819" s="11" t="s">
        <v>18333</v>
      </c>
      <c r="AE10819" s="10" t="s">
        <v>18327</v>
      </c>
      <c r="AF10819" s="10" t="s">
        <v>530</v>
      </c>
    </row>
    <row r="10820" spans="30:32" x14ac:dyDescent="0.2">
      <c r="AD10820" s="11" t="s">
        <v>18334</v>
      </c>
      <c r="AE10820" s="10" t="s">
        <v>7154</v>
      </c>
      <c r="AF10820" s="10" t="s">
        <v>530</v>
      </c>
    </row>
    <row r="10821" spans="30:32" x14ac:dyDescent="0.2">
      <c r="AD10821" s="11" t="s">
        <v>18335</v>
      </c>
      <c r="AE10821" s="10" t="s">
        <v>7154</v>
      </c>
      <c r="AF10821" s="10" t="s">
        <v>530</v>
      </c>
    </row>
    <row r="10822" spans="30:32" x14ac:dyDescent="0.2">
      <c r="AD10822" s="11" t="s">
        <v>18336</v>
      </c>
      <c r="AE10822" s="10" t="s">
        <v>7154</v>
      </c>
      <c r="AF10822" s="10" t="s">
        <v>530</v>
      </c>
    </row>
    <row r="10823" spans="30:32" x14ac:dyDescent="0.2">
      <c r="AD10823" s="11" t="s">
        <v>18337</v>
      </c>
      <c r="AE10823" s="10" t="s">
        <v>7154</v>
      </c>
      <c r="AF10823" s="10" t="s">
        <v>530</v>
      </c>
    </row>
    <row r="10824" spans="30:32" x14ac:dyDescent="0.2">
      <c r="AD10824" s="11" t="s">
        <v>18338</v>
      </c>
      <c r="AE10824" s="10" t="s">
        <v>7154</v>
      </c>
      <c r="AF10824" s="10" t="s">
        <v>530</v>
      </c>
    </row>
    <row r="10825" spans="30:32" x14ac:dyDescent="0.2">
      <c r="AD10825" s="11" t="s">
        <v>18339</v>
      </c>
      <c r="AE10825" s="10" t="s">
        <v>7154</v>
      </c>
      <c r="AF10825" s="10" t="s">
        <v>530</v>
      </c>
    </row>
    <row r="10826" spans="30:32" x14ac:dyDescent="0.2">
      <c r="AD10826" s="11" t="s">
        <v>18340</v>
      </c>
      <c r="AE10826" s="10" t="s">
        <v>7154</v>
      </c>
      <c r="AF10826" s="10" t="s">
        <v>530</v>
      </c>
    </row>
    <row r="10827" spans="30:32" x14ac:dyDescent="0.2">
      <c r="AD10827" s="11" t="s">
        <v>18341</v>
      </c>
      <c r="AE10827" s="10" t="s">
        <v>13681</v>
      </c>
      <c r="AF10827" s="10" t="s">
        <v>530</v>
      </c>
    </row>
    <row r="10828" spans="30:32" x14ac:dyDescent="0.2">
      <c r="AD10828" s="11" t="s">
        <v>18342</v>
      </c>
      <c r="AE10828" s="10" t="s">
        <v>18327</v>
      </c>
      <c r="AF10828" s="10" t="s">
        <v>530</v>
      </c>
    </row>
    <row r="10829" spans="30:32" x14ac:dyDescent="0.2">
      <c r="AD10829" s="11" t="s">
        <v>18343</v>
      </c>
      <c r="AE10829" s="10" t="s">
        <v>18344</v>
      </c>
      <c r="AF10829" s="10" t="s">
        <v>530</v>
      </c>
    </row>
    <row r="10830" spans="30:32" x14ac:dyDescent="0.2">
      <c r="AD10830" s="11" t="s">
        <v>18345</v>
      </c>
      <c r="AE10830" s="10" t="s">
        <v>7154</v>
      </c>
      <c r="AF10830" s="10" t="s">
        <v>530</v>
      </c>
    </row>
    <row r="10831" spans="30:32" x14ac:dyDescent="0.2">
      <c r="AD10831" s="11" t="s">
        <v>18346</v>
      </c>
      <c r="AE10831" s="10" t="s">
        <v>7154</v>
      </c>
      <c r="AF10831" s="10" t="s">
        <v>530</v>
      </c>
    </row>
    <row r="10832" spans="30:32" x14ac:dyDescent="0.2">
      <c r="AD10832" s="11" t="s">
        <v>18347</v>
      </c>
      <c r="AE10832" s="10" t="s">
        <v>18348</v>
      </c>
      <c r="AF10832" s="10" t="s">
        <v>530</v>
      </c>
    </row>
    <row r="10833" spans="30:32" x14ac:dyDescent="0.2">
      <c r="AD10833" s="11" t="s">
        <v>18349</v>
      </c>
      <c r="AE10833" s="10" t="s">
        <v>18350</v>
      </c>
      <c r="AF10833" s="10" t="s">
        <v>530</v>
      </c>
    </row>
    <row r="10834" spans="30:32" x14ac:dyDescent="0.2">
      <c r="AD10834" s="11" t="s">
        <v>18351</v>
      </c>
      <c r="AE10834" s="10" t="s">
        <v>18352</v>
      </c>
      <c r="AF10834" s="10" t="s">
        <v>530</v>
      </c>
    </row>
    <row r="10835" spans="30:32" x14ac:dyDescent="0.2">
      <c r="AD10835" s="11" t="s">
        <v>18353</v>
      </c>
      <c r="AE10835" s="10" t="s">
        <v>2652</v>
      </c>
      <c r="AF10835" s="10" t="s">
        <v>530</v>
      </c>
    </row>
    <row r="10836" spans="30:32" x14ac:dyDescent="0.2">
      <c r="AD10836" s="11" t="s">
        <v>18354</v>
      </c>
      <c r="AE10836" s="10" t="s">
        <v>18355</v>
      </c>
      <c r="AF10836" s="10" t="s">
        <v>530</v>
      </c>
    </row>
    <row r="10837" spans="30:32" x14ac:dyDescent="0.2">
      <c r="AD10837" s="11" t="s">
        <v>18356</v>
      </c>
      <c r="AE10837" s="10" t="s">
        <v>18357</v>
      </c>
      <c r="AF10837" s="10" t="s">
        <v>530</v>
      </c>
    </row>
    <row r="10838" spans="30:32" x14ac:dyDescent="0.2">
      <c r="AD10838" s="11" t="s">
        <v>18358</v>
      </c>
      <c r="AE10838" s="10" t="s">
        <v>18359</v>
      </c>
      <c r="AF10838" s="10" t="s">
        <v>530</v>
      </c>
    </row>
    <row r="10839" spans="30:32" x14ac:dyDescent="0.2">
      <c r="AD10839" s="11" t="s">
        <v>18360</v>
      </c>
      <c r="AE10839" s="10" t="s">
        <v>7154</v>
      </c>
      <c r="AF10839" s="10" t="s">
        <v>530</v>
      </c>
    </row>
    <row r="10840" spans="30:32" x14ac:dyDescent="0.2">
      <c r="AD10840" s="11" t="s">
        <v>18361</v>
      </c>
      <c r="AE10840" s="10" t="s">
        <v>7154</v>
      </c>
      <c r="AF10840" s="10" t="s">
        <v>530</v>
      </c>
    </row>
    <row r="10841" spans="30:32" x14ac:dyDescent="0.2">
      <c r="AD10841" s="11" t="s">
        <v>18362</v>
      </c>
      <c r="AE10841" s="10" t="s">
        <v>18363</v>
      </c>
      <c r="AF10841" s="10" t="s">
        <v>530</v>
      </c>
    </row>
    <row r="10842" spans="30:32" x14ac:dyDescent="0.2">
      <c r="AD10842" s="11" t="s">
        <v>18364</v>
      </c>
      <c r="AE10842" s="10" t="s">
        <v>1282</v>
      </c>
      <c r="AF10842" s="10" t="s">
        <v>530</v>
      </c>
    </row>
    <row r="10843" spans="30:32" x14ac:dyDescent="0.2">
      <c r="AD10843" s="11" t="s">
        <v>18365</v>
      </c>
      <c r="AE10843" s="10" t="s">
        <v>18366</v>
      </c>
      <c r="AF10843" s="10" t="s">
        <v>530</v>
      </c>
    </row>
    <row r="10844" spans="30:32" x14ac:dyDescent="0.2">
      <c r="AD10844" s="11" t="s">
        <v>18367</v>
      </c>
      <c r="AE10844" s="10" t="s">
        <v>18348</v>
      </c>
      <c r="AF10844" s="10" t="s">
        <v>530</v>
      </c>
    </row>
    <row r="10845" spans="30:32" x14ac:dyDescent="0.2">
      <c r="AD10845" s="11" t="s">
        <v>18368</v>
      </c>
      <c r="AE10845" s="10" t="s">
        <v>7154</v>
      </c>
      <c r="AF10845" s="10" t="s">
        <v>530</v>
      </c>
    </row>
    <row r="10846" spans="30:32" x14ac:dyDescent="0.2">
      <c r="AD10846" s="11" t="s">
        <v>18369</v>
      </c>
      <c r="AE10846" s="10" t="s">
        <v>7154</v>
      </c>
      <c r="AF10846" s="10" t="s">
        <v>530</v>
      </c>
    </row>
    <row r="10847" spans="30:32" x14ac:dyDescent="0.2">
      <c r="AD10847" s="11" t="s">
        <v>18370</v>
      </c>
      <c r="AE10847" s="10" t="s">
        <v>7154</v>
      </c>
      <c r="AF10847" s="10" t="s">
        <v>530</v>
      </c>
    </row>
    <row r="10848" spans="30:32" x14ac:dyDescent="0.2">
      <c r="AD10848" s="11" t="s">
        <v>18371</v>
      </c>
      <c r="AE10848" s="10" t="s">
        <v>7154</v>
      </c>
      <c r="AF10848" s="10" t="s">
        <v>530</v>
      </c>
    </row>
    <row r="10849" spans="30:32" x14ac:dyDescent="0.2">
      <c r="AD10849" s="11" t="s">
        <v>18372</v>
      </c>
      <c r="AE10849" s="10" t="s">
        <v>7154</v>
      </c>
      <c r="AF10849" s="10" t="s">
        <v>530</v>
      </c>
    </row>
    <row r="10850" spans="30:32" x14ac:dyDescent="0.2">
      <c r="AD10850" s="11" t="s">
        <v>18373</v>
      </c>
      <c r="AE10850" s="10" t="s">
        <v>7154</v>
      </c>
      <c r="AF10850" s="10" t="s">
        <v>530</v>
      </c>
    </row>
    <row r="10851" spans="30:32" x14ac:dyDescent="0.2">
      <c r="AD10851" s="11" t="s">
        <v>18374</v>
      </c>
      <c r="AE10851" s="10" t="s">
        <v>7154</v>
      </c>
      <c r="AF10851" s="10" t="s">
        <v>530</v>
      </c>
    </row>
    <row r="10852" spans="30:32" x14ac:dyDescent="0.2">
      <c r="AD10852" s="11" t="s">
        <v>18375</v>
      </c>
      <c r="AE10852" s="10" t="s">
        <v>7154</v>
      </c>
      <c r="AF10852" s="10" t="s">
        <v>530</v>
      </c>
    </row>
    <row r="10853" spans="30:32" x14ac:dyDescent="0.2">
      <c r="AD10853" s="11" t="s">
        <v>18376</v>
      </c>
      <c r="AE10853" s="10" t="s">
        <v>7154</v>
      </c>
      <c r="AF10853" s="10" t="s">
        <v>530</v>
      </c>
    </row>
    <row r="10854" spans="30:32" x14ac:dyDescent="0.2">
      <c r="AD10854" s="11" t="s">
        <v>18377</v>
      </c>
      <c r="AE10854" s="10" t="s">
        <v>7154</v>
      </c>
      <c r="AF10854" s="10" t="s">
        <v>530</v>
      </c>
    </row>
    <row r="10855" spans="30:32" x14ac:dyDescent="0.2">
      <c r="AD10855" s="11" t="s">
        <v>18378</v>
      </c>
      <c r="AE10855" s="10" t="s">
        <v>7154</v>
      </c>
      <c r="AF10855" s="10" t="s">
        <v>530</v>
      </c>
    </row>
    <row r="10856" spans="30:32" x14ac:dyDescent="0.2">
      <c r="AD10856" s="11" t="s">
        <v>18379</v>
      </c>
      <c r="AE10856" s="10" t="s">
        <v>1428</v>
      </c>
      <c r="AF10856" s="10" t="s">
        <v>530</v>
      </c>
    </row>
    <row r="10857" spans="30:32" x14ac:dyDescent="0.2">
      <c r="AD10857" s="11" t="s">
        <v>18380</v>
      </c>
      <c r="AE10857" s="10" t="s">
        <v>13557</v>
      </c>
      <c r="AF10857" s="10" t="s">
        <v>530</v>
      </c>
    </row>
    <row r="10858" spans="30:32" x14ac:dyDescent="0.2">
      <c r="AD10858" s="11" t="s">
        <v>18381</v>
      </c>
      <c r="AE10858" s="10" t="s">
        <v>9117</v>
      </c>
      <c r="AF10858" s="10" t="s">
        <v>530</v>
      </c>
    </row>
    <row r="10859" spans="30:32" x14ac:dyDescent="0.2">
      <c r="AD10859" s="11" t="s">
        <v>18382</v>
      </c>
      <c r="AE10859" s="10" t="s">
        <v>18383</v>
      </c>
      <c r="AF10859" s="10" t="s">
        <v>530</v>
      </c>
    </row>
    <row r="10860" spans="30:32" x14ac:dyDescent="0.2">
      <c r="AD10860" s="11" t="s">
        <v>18384</v>
      </c>
      <c r="AE10860" s="10" t="s">
        <v>18385</v>
      </c>
      <c r="AF10860" s="10" t="s">
        <v>530</v>
      </c>
    </row>
    <row r="10861" spans="30:32" x14ac:dyDescent="0.2">
      <c r="AD10861" s="11" t="s">
        <v>18386</v>
      </c>
      <c r="AE10861" s="10" t="s">
        <v>9125</v>
      </c>
      <c r="AF10861" s="10" t="s">
        <v>530</v>
      </c>
    </row>
    <row r="10862" spans="30:32" x14ac:dyDescent="0.2">
      <c r="AD10862" s="11" t="s">
        <v>18387</v>
      </c>
      <c r="AE10862" s="10" t="s">
        <v>7177</v>
      </c>
      <c r="AF10862" s="10" t="s">
        <v>530</v>
      </c>
    </row>
    <row r="10863" spans="30:32" x14ac:dyDescent="0.2">
      <c r="AD10863" s="11" t="s">
        <v>18388</v>
      </c>
      <c r="AE10863" s="10" t="s">
        <v>18389</v>
      </c>
      <c r="AF10863" s="10" t="s">
        <v>530</v>
      </c>
    </row>
    <row r="10864" spans="30:32" x14ac:dyDescent="0.2">
      <c r="AD10864" s="11" t="s">
        <v>18390</v>
      </c>
      <c r="AE10864" s="10" t="s">
        <v>18391</v>
      </c>
      <c r="AF10864" s="10" t="s">
        <v>530</v>
      </c>
    </row>
    <row r="10865" spans="30:32" x14ac:dyDescent="0.2">
      <c r="AD10865" s="11" t="s">
        <v>18392</v>
      </c>
      <c r="AE10865" s="10" t="s">
        <v>18393</v>
      </c>
      <c r="AF10865" s="10" t="s">
        <v>530</v>
      </c>
    </row>
    <row r="10866" spans="30:32" x14ac:dyDescent="0.2">
      <c r="AD10866" s="11" t="s">
        <v>18394</v>
      </c>
      <c r="AE10866" s="10" t="s">
        <v>18395</v>
      </c>
      <c r="AF10866" s="10" t="s">
        <v>530</v>
      </c>
    </row>
    <row r="10867" spans="30:32" x14ac:dyDescent="0.2">
      <c r="AD10867" s="11" t="s">
        <v>18396</v>
      </c>
      <c r="AE10867" s="10" t="s">
        <v>18397</v>
      </c>
      <c r="AF10867" s="10" t="s">
        <v>530</v>
      </c>
    </row>
    <row r="10868" spans="30:32" x14ac:dyDescent="0.2">
      <c r="AD10868" s="11" t="s">
        <v>18398</v>
      </c>
      <c r="AE10868" s="10" t="s">
        <v>18399</v>
      </c>
      <c r="AF10868" s="10" t="s">
        <v>530</v>
      </c>
    </row>
    <row r="10869" spans="30:32" x14ac:dyDescent="0.2">
      <c r="AD10869" s="11" t="s">
        <v>18400</v>
      </c>
      <c r="AE10869" s="10" t="s">
        <v>18401</v>
      </c>
      <c r="AF10869" s="10" t="s">
        <v>530</v>
      </c>
    </row>
    <row r="10870" spans="30:32" x14ac:dyDescent="0.2">
      <c r="AD10870" s="11" t="s">
        <v>18402</v>
      </c>
      <c r="AE10870" s="10" t="s">
        <v>7200</v>
      </c>
      <c r="AF10870" s="10" t="s">
        <v>530</v>
      </c>
    </row>
    <row r="10871" spans="30:32" x14ac:dyDescent="0.2">
      <c r="AD10871" s="11" t="s">
        <v>18403</v>
      </c>
      <c r="AE10871" s="10" t="s">
        <v>18404</v>
      </c>
      <c r="AF10871" s="10" t="s">
        <v>530</v>
      </c>
    </row>
    <row r="10872" spans="30:32" x14ac:dyDescent="0.2">
      <c r="AD10872" s="11" t="s">
        <v>18405</v>
      </c>
      <c r="AE10872" s="10" t="s">
        <v>14041</v>
      </c>
      <c r="AF10872" s="10" t="s">
        <v>530</v>
      </c>
    </row>
    <row r="10873" spans="30:32" x14ac:dyDescent="0.2">
      <c r="AD10873" s="11" t="s">
        <v>18406</v>
      </c>
      <c r="AE10873" s="10" t="s">
        <v>18407</v>
      </c>
      <c r="AF10873" s="10" t="s">
        <v>530</v>
      </c>
    </row>
    <row r="10874" spans="30:32" x14ac:dyDescent="0.2">
      <c r="AD10874" s="11" t="s">
        <v>18408</v>
      </c>
      <c r="AE10874" s="10" t="s">
        <v>18409</v>
      </c>
      <c r="AF10874" s="10" t="s">
        <v>530</v>
      </c>
    </row>
    <row r="10875" spans="30:32" x14ac:dyDescent="0.2">
      <c r="AD10875" s="11" t="s">
        <v>18410</v>
      </c>
      <c r="AE10875" s="10" t="s">
        <v>18411</v>
      </c>
      <c r="AF10875" s="10" t="s">
        <v>530</v>
      </c>
    </row>
    <row r="10876" spans="30:32" x14ac:dyDescent="0.2">
      <c r="AD10876" s="11" t="s">
        <v>18412</v>
      </c>
      <c r="AE10876" s="10" t="s">
        <v>18413</v>
      </c>
      <c r="AF10876" s="10" t="s">
        <v>530</v>
      </c>
    </row>
    <row r="10877" spans="30:32" x14ac:dyDescent="0.2">
      <c r="AD10877" s="11" t="s">
        <v>18414</v>
      </c>
      <c r="AE10877" s="10" t="s">
        <v>18413</v>
      </c>
      <c r="AF10877" s="10" t="s">
        <v>530</v>
      </c>
    </row>
    <row r="10878" spans="30:32" x14ac:dyDescent="0.2">
      <c r="AD10878" s="11" t="s">
        <v>18415</v>
      </c>
      <c r="AE10878" s="10" t="s">
        <v>18413</v>
      </c>
      <c r="AF10878" s="10" t="s">
        <v>530</v>
      </c>
    </row>
    <row r="10879" spans="30:32" x14ac:dyDescent="0.2">
      <c r="AD10879" s="11" t="s">
        <v>18416</v>
      </c>
      <c r="AE10879" s="10" t="s">
        <v>1561</v>
      </c>
      <c r="AF10879" s="10" t="s">
        <v>530</v>
      </c>
    </row>
    <row r="10880" spans="30:32" x14ac:dyDescent="0.2">
      <c r="AD10880" s="11" t="s">
        <v>18417</v>
      </c>
      <c r="AE10880" s="10" t="s">
        <v>18418</v>
      </c>
      <c r="AF10880" s="10" t="s">
        <v>530</v>
      </c>
    </row>
    <row r="10881" spans="30:32" x14ac:dyDescent="0.2">
      <c r="AD10881" s="11" t="s">
        <v>18419</v>
      </c>
      <c r="AE10881" s="10" t="s">
        <v>4517</v>
      </c>
      <c r="AF10881" s="10" t="s">
        <v>530</v>
      </c>
    </row>
    <row r="10882" spans="30:32" x14ac:dyDescent="0.2">
      <c r="AD10882" s="11" t="s">
        <v>18420</v>
      </c>
      <c r="AE10882" s="10" t="s">
        <v>11643</v>
      </c>
      <c r="AF10882" s="10" t="s">
        <v>530</v>
      </c>
    </row>
    <row r="10883" spans="30:32" x14ac:dyDescent="0.2">
      <c r="AD10883" s="11" t="s">
        <v>18421</v>
      </c>
      <c r="AE10883" s="10" t="s">
        <v>2926</v>
      </c>
      <c r="AF10883" s="10" t="s">
        <v>530</v>
      </c>
    </row>
    <row r="10884" spans="30:32" x14ac:dyDescent="0.2">
      <c r="AD10884" s="11" t="s">
        <v>18422</v>
      </c>
      <c r="AE10884" s="10" t="s">
        <v>18423</v>
      </c>
      <c r="AF10884" s="10" t="s">
        <v>530</v>
      </c>
    </row>
    <row r="10885" spans="30:32" x14ac:dyDescent="0.2">
      <c r="AD10885" s="11" t="s">
        <v>18424</v>
      </c>
      <c r="AE10885" s="10" t="s">
        <v>10070</v>
      </c>
      <c r="AF10885" s="10" t="s">
        <v>530</v>
      </c>
    </row>
    <row r="10886" spans="30:32" x14ac:dyDescent="0.2">
      <c r="AD10886" s="11" t="s">
        <v>18425</v>
      </c>
      <c r="AE10886" s="10" t="s">
        <v>18426</v>
      </c>
      <c r="AF10886" s="10" t="s">
        <v>530</v>
      </c>
    </row>
    <row r="10887" spans="30:32" x14ac:dyDescent="0.2">
      <c r="AD10887" s="11" t="s">
        <v>18427</v>
      </c>
      <c r="AE10887" s="10" t="s">
        <v>18428</v>
      </c>
      <c r="AF10887" s="10" t="s">
        <v>530</v>
      </c>
    </row>
    <row r="10888" spans="30:32" x14ac:dyDescent="0.2">
      <c r="AD10888" s="11" t="s">
        <v>18429</v>
      </c>
      <c r="AE10888" s="10" t="s">
        <v>11655</v>
      </c>
      <c r="AF10888" s="10" t="s">
        <v>530</v>
      </c>
    </row>
    <row r="10889" spans="30:32" x14ac:dyDescent="0.2">
      <c r="AD10889" s="11" t="s">
        <v>18430</v>
      </c>
      <c r="AE10889" s="10" t="s">
        <v>18431</v>
      </c>
      <c r="AF10889" s="10" t="s">
        <v>530</v>
      </c>
    </row>
    <row r="10890" spans="30:32" x14ac:dyDescent="0.2">
      <c r="AD10890" s="11" t="s">
        <v>18432</v>
      </c>
      <c r="AE10890" s="10" t="s">
        <v>18433</v>
      </c>
      <c r="AF10890" s="10" t="s">
        <v>530</v>
      </c>
    </row>
    <row r="10891" spans="30:32" x14ac:dyDescent="0.2">
      <c r="AD10891" s="11" t="s">
        <v>18434</v>
      </c>
      <c r="AE10891" s="10" t="s">
        <v>18435</v>
      </c>
      <c r="AF10891" s="10" t="s">
        <v>530</v>
      </c>
    </row>
    <row r="10892" spans="30:32" x14ac:dyDescent="0.2">
      <c r="AD10892" s="11" t="s">
        <v>18436</v>
      </c>
      <c r="AE10892" s="10" t="s">
        <v>18437</v>
      </c>
      <c r="AF10892" s="10" t="s">
        <v>530</v>
      </c>
    </row>
    <row r="10893" spans="30:32" x14ac:dyDescent="0.2">
      <c r="AD10893" s="11" t="s">
        <v>18438</v>
      </c>
      <c r="AE10893" s="10" t="s">
        <v>18439</v>
      </c>
      <c r="AF10893" s="10" t="s">
        <v>530</v>
      </c>
    </row>
    <row r="10894" spans="30:32" x14ac:dyDescent="0.2">
      <c r="AD10894" s="11" t="s">
        <v>18440</v>
      </c>
      <c r="AE10894" s="10" t="s">
        <v>3412</v>
      </c>
      <c r="AF10894" s="10" t="s">
        <v>530</v>
      </c>
    </row>
    <row r="10895" spans="30:32" x14ac:dyDescent="0.2">
      <c r="AD10895" s="11" t="s">
        <v>18441</v>
      </c>
      <c r="AE10895" s="10" t="s">
        <v>1616</v>
      </c>
      <c r="AF10895" s="10" t="s">
        <v>530</v>
      </c>
    </row>
    <row r="10896" spans="30:32" x14ac:dyDescent="0.2">
      <c r="AD10896" s="11" t="s">
        <v>18442</v>
      </c>
      <c r="AE10896" s="10" t="s">
        <v>13001</v>
      </c>
      <c r="AF10896" s="10" t="s">
        <v>530</v>
      </c>
    </row>
    <row r="10897" spans="30:32" x14ac:dyDescent="0.2">
      <c r="AD10897" s="11" t="s">
        <v>18443</v>
      </c>
      <c r="AE10897" s="10" t="s">
        <v>18444</v>
      </c>
      <c r="AF10897" s="10" t="s">
        <v>530</v>
      </c>
    </row>
    <row r="10898" spans="30:32" x14ac:dyDescent="0.2">
      <c r="AD10898" s="11" t="s">
        <v>18445</v>
      </c>
      <c r="AE10898" s="10" t="s">
        <v>9164</v>
      </c>
      <c r="AF10898" s="10" t="s">
        <v>530</v>
      </c>
    </row>
    <row r="10899" spans="30:32" x14ac:dyDescent="0.2">
      <c r="AD10899" s="11" t="s">
        <v>18446</v>
      </c>
      <c r="AE10899" s="10" t="s">
        <v>9166</v>
      </c>
      <c r="AF10899" s="10" t="s">
        <v>530</v>
      </c>
    </row>
    <row r="10900" spans="30:32" x14ac:dyDescent="0.2">
      <c r="AD10900" s="11" t="s">
        <v>18447</v>
      </c>
      <c r="AE10900" s="10" t="s">
        <v>18448</v>
      </c>
      <c r="AF10900" s="10" t="s">
        <v>530</v>
      </c>
    </row>
    <row r="10901" spans="30:32" x14ac:dyDescent="0.2">
      <c r="AD10901" s="11" t="s">
        <v>18449</v>
      </c>
      <c r="AE10901" s="10" t="s">
        <v>18450</v>
      </c>
      <c r="AF10901" s="10" t="s">
        <v>530</v>
      </c>
    </row>
    <row r="10902" spans="30:32" x14ac:dyDescent="0.2">
      <c r="AD10902" s="11" t="s">
        <v>18451</v>
      </c>
      <c r="AE10902" s="10" t="s">
        <v>18452</v>
      </c>
      <c r="AF10902" s="10" t="s">
        <v>530</v>
      </c>
    </row>
    <row r="10903" spans="30:32" x14ac:dyDescent="0.2">
      <c r="AD10903" s="11" t="s">
        <v>18453</v>
      </c>
      <c r="AE10903" s="10" t="s">
        <v>9183</v>
      </c>
      <c r="AF10903" s="10" t="s">
        <v>530</v>
      </c>
    </row>
    <row r="10904" spans="30:32" x14ac:dyDescent="0.2">
      <c r="AD10904" s="11" t="s">
        <v>18454</v>
      </c>
      <c r="AE10904" s="10" t="s">
        <v>18455</v>
      </c>
      <c r="AF10904" s="10" t="s">
        <v>530</v>
      </c>
    </row>
    <row r="10905" spans="30:32" x14ac:dyDescent="0.2">
      <c r="AD10905" s="11" t="s">
        <v>18456</v>
      </c>
      <c r="AE10905" s="10" t="s">
        <v>7891</v>
      </c>
      <c r="AF10905" s="10" t="s">
        <v>530</v>
      </c>
    </row>
    <row r="10906" spans="30:32" x14ac:dyDescent="0.2">
      <c r="AD10906" s="11" t="s">
        <v>18457</v>
      </c>
      <c r="AE10906" s="10" t="s">
        <v>18458</v>
      </c>
      <c r="AF10906" s="10" t="s">
        <v>530</v>
      </c>
    </row>
    <row r="10907" spans="30:32" x14ac:dyDescent="0.2">
      <c r="AD10907" s="11" t="s">
        <v>18459</v>
      </c>
      <c r="AE10907" s="10" t="s">
        <v>18460</v>
      </c>
      <c r="AF10907" s="10" t="s">
        <v>530</v>
      </c>
    </row>
    <row r="10908" spans="30:32" x14ac:dyDescent="0.2">
      <c r="AD10908" s="11" t="s">
        <v>18461</v>
      </c>
      <c r="AE10908" s="10" t="s">
        <v>10150</v>
      </c>
      <c r="AF10908" s="10" t="s">
        <v>530</v>
      </c>
    </row>
    <row r="10909" spans="30:32" x14ac:dyDescent="0.2">
      <c r="AD10909" s="11" t="s">
        <v>18462</v>
      </c>
      <c r="AE10909" s="10" t="s">
        <v>15711</v>
      </c>
      <c r="AF10909" s="10" t="s">
        <v>530</v>
      </c>
    </row>
    <row r="10910" spans="30:32" x14ac:dyDescent="0.2">
      <c r="AD10910" s="11" t="s">
        <v>18463</v>
      </c>
      <c r="AE10910" s="10" t="s">
        <v>2188</v>
      </c>
      <c r="AF10910" s="10" t="s">
        <v>530</v>
      </c>
    </row>
    <row r="10911" spans="30:32" x14ac:dyDescent="0.2">
      <c r="AD10911" s="11" t="s">
        <v>18464</v>
      </c>
      <c r="AE10911" s="10" t="s">
        <v>18465</v>
      </c>
      <c r="AF10911" s="10" t="s">
        <v>530</v>
      </c>
    </row>
    <row r="10912" spans="30:32" x14ac:dyDescent="0.2">
      <c r="AD10912" s="11" t="s">
        <v>18466</v>
      </c>
      <c r="AE10912" s="10" t="s">
        <v>18467</v>
      </c>
      <c r="AF10912" s="10" t="s">
        <v>530</v>
      </c>
    </row>
    <row r="10913" spans="30:32" x14ac:dyDescent="0.2">
      <c r="AD10913" s="11" t="s">
        <v>18468</v>
      </c>
      <c r="AE10913" s="10" t="s">
        <v>18467</v>
      </c>
      <c r="AF10913" s="10" t="s">
        <v>530</v>
      </c>
    </row>
    <row r="10914" spans="30:32" x14ac:dyDescent="0.2">
      <c r="AD10914" s="11" t="s">
        <v>18469</v>
      </c>
      <c r="AE10914" s="10" t="s">
        <v>18470</v>
      </c>
      <c r="AF10914" s="10" t="s">
        <v>530</v>
      </c>
    </row>
    <row r="10915" spans="30:32" x14ac:dyDescent="0.2">
      <c r="AD10915" s="11" t="s">
        <v>18471</v>
      </c>
      <c r="AE10915" s="10" t="s">
        <v>18472</v>
      </c>
      <c r="AF10915" s="10" t="s">
        <v>530</v>
      </c>
    </row>
    <row r="10916" spans="30:32" x14ac:dyDescent="0.2">
      <c r="AD10916" s="11" t="s">
        <v>18473</v>
      </c>
      <c r="AE10916" s="10" t="s">
        <v>18474</v>
      </c>
      <c r="AF10916" s="10" t="s">
        <v>530</v>
      </c>
    </row>
    <row r="10917" spans="30:32" x14ac:dyDescent="0.2">
      <c r="AD10917" s="11" t="s">
        <v>18475</v>
      </c>
      <c r="AE10917" s="10" t="s">
        <v>18476</v>
      </c>
      <c r="AF10917" s="10" t="s">
        <v>530</v>
      </c>
    </row>
    <row r="10918" spans="30:32" x14ac:dyDescent="0.2">
      <c r="AD10918" s="11" t="s">
        <v>18477</v>
      </c>
      <c r="AE10918" s="10" t="s">
        <v>18478</v>
      </c>
      <c r="AF10918" s="10" t="s">
        <v>530</v>
      </c>
    </row>
    <row r="10919" spans="30:32" x14ac:dyDescent="0.2">
      <c r="AD10919" s="11" t="s">
        <v>18479</v>
      </c>
      <c r="AE10919" s="10" t="s">
        <v>7326</v>
      </c>
      <c r="AF10919" s="10" t="s">
        <v>530</v>
      </c>
    </row>
    <row r="10920" spans="30:32" x14ac:dyDescent="0.2">
      <c r="AD10920" s="11" t="s">
        <v>18480</v>
      </c>
      <c r="AE10920" s="10" t="s">
        <v>18481</v>
      </c>
      <c r="AF10920" s="10" t="s">
        <v>530</v>
      </c>
    </row>
    <row r="10921" spans="30:32" x14ac:dyDescent="0.2">
      <c r="AD10921" s="11" t="s">
        <v>18482</v>
      </c>
      <c r="AE10921" s="10" t="s">
        <v>18481</v>
      </c>
      <c r="AF10921" s="10" t="s">
        <v>530</v>
      </c>
    </row>
    <row r="10922" spans="30:32" x14ac:dyDescent="0.2">
      <c r="AD10922" s="11" t="s">
        <v>18483</v>
      </c>
      <c r="AE10922" s="10" t="s">
        <v>18484</v>
      </c>
      <c r="AF10922" s="10" t="s">
        <v>530</v>
      </c>
    </row>
    <row r="10923" spans="30:32" x14ac:dyDescent="0.2">
      <c r="AD10923" s="11" t="s">
        <v>18485</v>
      </c>
      <c r="AE10923" s="10" t="s">
        <v>6415</v>
      </c>
      <c r="AF10923" s="10" t="s">
        <v>530</v>
      </c>
    </row>
    <row r="10924" spans="30:32" x14ac:dyDescent="0.2">
      <c r="AD10924" s="11" t="s">
        <v>18486</v>
      </c>
      <c r="AE10924" s="10" t="s">
        <v>13630</v>
      </c>
      <c r="AF10924" s="10" t="s">
        <v>530</v>
      </c>
    </row>
    <row r="10925" spans="30:32" x14ac:dyDescent="0.2">
      <c r="AD10925" s="11" t="s">
        <v>18487</v>
      </c>
      <c r="AE10925" s="10" t="s">
        <v>18488</v>
      </c>
      <c r="AF10925" s="10" t="s">
        <v>530</v>
      </c>
    </row>
    <row r="10926" spans="30:32" x14ac:dyDescent="0.2">
      <c r="AD10926" s="11" t="s">
        <v>18489</v>
      </c>
      <c r="AE10926" s="10" t="s">
        <v>18490</v>
      </c>
      <c r="AF10926" s="10" t="s">
        <v>530</v>
      </c>
    </row>
    <row r="10927" spans="30:32" x14ac:dyDescent="0.2">
      <c r="AD10927" s="11" t="s">
        <v>18491</v>
      </c>
      <c r="AE10927" s="10" t="s">
        <v>18492</v>
      </c>
      <c r="AF10927" s="10" t="s">
        <v>530</v>
      </c>
    </row>
    <row r="10928" spans="30:32" x14ac:dyDescent="0.2">
      <c r="AD10928" s="11" t="s">
        <v>18493</v>
      </c>
      <c r="AE10928" s="10" t="s">
        <v>18494</v>
      </c>
      <c r="AF10928" s="10" t="s">
        <v>530</v>
      </c>
    </row>
    <row r="10929" spans="30:32" x14ac:dyDescent="0.2">
      <c r="AD10929" s="11" t="s">
        <v>18495</v>
      </c>
      <c r="AE10929" s="10" t="s">
        <v>18496</v>
      </c>
      <c r="AF10929" s="10" t="s">
        <v>530</v>
      </c>
    </row>
    <row r="10930" spans="30:32" x14ac:dyDescent="0.2">
      <c r="AD10930" s="11" t="s">
        <v>18497</v>
      </c>
      <c r="AE10930" s="10" t="s">
        <v>11781</v>
      </c>
      <c r="AF10930" s="10" t="s">
        <v>530</v>
      </c>
    </row>
    <row r="10931" spans="30:32" x14ac:dyDescent="0.2">
      <c r="AD10931" s="11" t="s">
        <v>18498</v>
      </c>
      <c r="AE10931" s="10" t="s">
        <v>2217</v>
      </c>
      <c r="AF10931" s="10" t="s">
        <v>530</v>
      </c>
    </row>
    <row r="10932" spans="30:32" x14ac:dyDescent="0.2">
      <c r="AD10932" s="11" t="s">
        <v>18499</v>
      </c>
      <c r="AE10932" s="10" t="s">
        <v>2980</v>
      </c>
      <c r="AF10932" s="10" t="s">
        <v>530</v>
      </c>
    </row>
    <row r="10933" spans="30:32" x14ac:dyDescent="0.2">
      <c r="AD10933" s="11" t="s">
        <v>18500</v>
      </c>
      <c r="AE10933" s="10" t="s">
        <v>18501</v>
      </c>
      <c r="AF10933" s="10" t="s">
        <v>530</v>
      </c>
    </row>
    <row r="10934" spans="30:32" x14ac:dyDescent="0.2">
      <c r="AD10934" s="11" t="s">
        <v>18502</v>
      </c>
      <c r="AE10934" s="10" t="s">
        <v>18503</v>
      </c>
      <c r="AF10934" s="10" t="s">
        <v>530</v>
      </c>
    </row>
    <row r="10935" spans="30:32" x14ac:dyDescent="0.2">
      <c r="AD10935" s="11" t="s">
        <v>18504</v>
      </c>
      <c r="AE10935" s="10" t="s">
        <v>18505</v>
      </c>
      <c r="AF10935" s="10" t="s">
        <v>530</v>
      </c>
    </row>
    <row r="10936" spans="30:32" x14ac:dyDescent="0.2">
      <c r="AD10936" s="11" t="s">
        <v>18506</v>
      </c>
      <c r="AE10936" s="10" t="s">
        <v>9237</v>
      </c>
      <c r="AF10936" s="10" t="s">
        <v>530</v>
      </c>
    </row>
    <row r="10937" spans="30:32" x14ac:dyDescent="0.2">
      <c r="AD10937" s="11" t="s">
        <v>18507</v>
      </c>
      <c r="AE10937" s="10" t="s">
        <v>7386</v>
      </c>
      <c r="AF10937" s="10" t="s">
        <v>530</v>
      </c>
    </row>
    <row r="10938" spans="30:32" x14ac:dyDescent="0.2">
      <c r="AD10938" s="11" t="s">
        <v>18508</v>
      </c>
      <c r="AE10938" s="10" t="s">
        <v>18509</v>
      </c>
      <c r="AF10938" s="10" t="s">
        <v>530</v>
      </c>
    </row>
    <row r="10939" spans="30:32" x14ac:dyDescent="0.2">
      <c r="AD10939" s="11" t="s">
        <v>18510</v>
      </c>
      <c r="AE10939" s="10" t="s">
        <v>10286</v>
      </c>
      <c r="AF10939" s="10" t="s">
        <v>530</v>
      </c>
    </row>
    <row r="10940" spans="30:32" x14ac:dyDescent="0.2">
      <c r="AD10940" s="11" t="s">
        <v>18511</v>
      </c>
      <c r="AE10940" s="10" t="s">
        <v>18512</v>
      </c>
      <c r="AF10940" s="10" t="s">
        <v>530</v>
      </c>
    </row>
    <row r="10941" spans="30:32" x14ac:dyDescent="0.2">
      <c r="AD10941" s="11" t="s">
        <v>18513</v>
      </c>
      <c r="AE10941" s="10" t="s">
        <v>18514</v>
      </c>
      <c r="AF10941" s="10" t="s">
        <v>530</v>
      </c>
    </row>
    <row r="10942" spans="30:32" x14ac:dyDescent="0.2">
      <c r="AD10942" s="11" t="s">
        <v>18515</v>
      </c>
      <c r="AE10942" s="10" t="s">
        <v>7403</v>
      </c>
      <c r="AF10942" s="10" t="s">
        <v>530</v>
      </c>
    </row>
    <row r="10943" spans="30:32" x14ac:dyDescent="0.2">
      <c r="AD10943" s="11" t="s">
        <v>18516</v>
      </c>
      <c r="AE10943" s="10" t="s">
        <v>18517</v>
      </c>
      <c r="AF10943" s="10" t="s">
        <v>530</v>
      </c>
    </row>
    <row r="10944" spans="30:32" x14ac:dyDescent="0.2">
      <c r="AD10944" s="11" t="s">
        <v>18518</v>
      </c>
      <c r="AE10944" s="10" t="s">
        <v>1683</v>
      </c>
      <c r="AF10944" s="10" t="s">
        <v>530</v>
      </c>
    </row>
    <row r="10945" spans="30:32" x14ac:dyDescent="0.2">
      <c r="AD10945" s="11" t="s">
        <v>18519</v>
      </c>
      <c r="AE10945" s="10" t="s">
        <v>18520</v>
      </c>
      <c r="AF10945" s="10" t="s">
        <v>530</v>
      </c>
    </row>
    <row r="10946" spans="30:32" x14ac:dyDescent="0.2">
      <c r="AD10946" s="11" t="s">
        <v>18521</v>
      </c>
      <c r="AE10946" s="10" t="s">
        <v>18522</v>
      </c>
      <c r="AF10946" s="10" t="s">
        <v>530</v>
      </c>
    </row>
    <row r="10947" spans="30:32" x14ac:dyDescent="0.2">
      <c r="AD10947" s="11" t="s">
        <v>18523</v>
      </c>
      <c r="AE10947" s="10" t="s">
        <v>18524</v>
      </c>
      <c r="AF10947" s="10" t="s">
        <v>530</v>
      </c>
    </row>
    <row r="10948" spans="30:32" x14ac:dyDescent="0.2">
      <c r="AD10948" s="11" t="s">
        <v>18525</v>
      </c>
      <c r="AE10948" s="10" t="s">
        <v>18526</v>
      </c>
      <c r="AF10948" s="10" t="s">
        <v>530</v>
      </c>
    </row>
    <row r="10949" spans="30:32" x14ac:dyDescent="0.2">
      <c r="AD10949" s="11" t="s">
        <v>18527</v>
      </c>
      <c r="AE10949" s="10" t="s">
        <v>18528</v>
      </c>
      <c r="AF10949" s="10" t="s">
        <v>530</v>
      </c>
    </row>
    <row r="10950" spans="30:32" x14ac:dyDescent="0.2">
      <c r="AD10950" s="11" t="s">
        <v>18529</v>
      </c>
      <c r="AE10950" s="10" t="s">
        <v>18530</v>
      </c>
      <c r="AF10950" s="10" t="s">
        <v>530</v>
      </c>
    </row>
    <row r="10951" spans="30:32" x14ac:dyDescent="0.2">
      <c r="AD10951" s="11" t="s">
        <v>18531</v>
      </c>
      <c r="AE10951" s="10" t="s">
        <v>11844</v>
      </c>
      <c r="AF10951" s="10" t="s">
        <v>530</v>
      </c>
    </row>
    <row r="10952" spans="30:32" x14ac:dyDescent="0.2">
      <c r="AD10952" s="11" t="s">
        <v>18532</v>
      </c>
      <c r="AE10952" s="10" t="s">
        <v>4003</v>
      </c>
      <c r="AF10952" s="10" t="s">
        <v>530</v>
      </c>
    </row>
    <row r="10953" spans="30:32" x14ac:dyDescent="0.2">
      <c r="AD10953" s="11" t="s">
        <v>18533</v>
      </c>
      <c r="AE10953" s="10" t="s">
        <v>18534</v>
      </c>
      <c r="AF10953" s="10" t="s">
        <v>530</v>
      </c>
    </row>
    <row r="10954" spans="30:32" x14ac:dyDescent="0.2">
      <c r="AD10954" s="11" t="s">
        <v>18535</v>
      </c>
      <c r="AE10954" s="10" t="s">
        <v>18536</v>
      </c>
      <c r="AF10954" s="10" t="s">
        <v>530</v>
      </c>
    </row>
    <row r="10955" spans="30:32" x14ac:dyDescent="0.2">
      <c r="AD10955" s="11" t="s">
        <v>18537</v>
      </c>
      <c r="AE10955" s="10" t="s">
        <v>18538</v>
      </c>
      <c r="AF10955" s="10" t="s">
        <v>530</v>
      </c>
    </row>
    <row r="10956" spans="30:32" x14ac:dyDescent="0.2">
      <c r="AD10956" s="11" t="s">
        <v>18539</v>
      </c>
      <c r="AE10956" s="10" t="s">
        <v>18540</v>
      </c>
      <c r="AF10956" s="10" t="s">
        <v>530</v>
      </c>
    </row>
    <row r="10957" spans="30:32" x14ac:dyDescent="0.2">
      <c r="AD10957" s="11" t="s">
        <v>18541</v>
      </c>
      <c r="AE10957" s="10" t="s">
        <v>7447</v>
      </c>
      <c r="AF10957" s="10" t="s">
        <v>530</v>
      </c>
    </row>
    <row r="10958" spans="30:32" x14ac:dyDescent="0.2">
      <c r="AD10958" s="11" t="s">
        <v>18542</v>
      </c>
      <c r="AE10958" s="10" t="s">
        <v>18543</v>
      </c>
      <c r="AF10958" s="10" t="s">
        <v>530</v>
      </c>
    </row>
    <row r="10959" spans="30:32" x14ac:dyDescent="0.2">
      <c r="AD10959" s="11" t="s">
        <v>18544</v>
      </c>
      <c r="AE10959" s="10" t="s">
        <v>18545</v>
      </c>
      <c r="AF10959" s="10" t="s">
        <v>530</v>
      </c>
    </row>
    <row r="10960" spans="30:32" x14ac:dyDescent="0.2">
      <c r="AD10960" s="11" t="s">
        <v>18546</v>
      </c>
      <c r="AE10960" s="10" t="s">
        <v>3023</v>
      </c>
      <c r="AF10960" s="10" t="s">
        <v>530</v>
      </c>
    </row>
    <row r="10961" spans="30:32" x14ac:dyDescent="0.2">
      <c r="AD10961" s="11" t="s">
        <v>18547</v>
      </c>
      <c r="AE10961" s="10" t="s">
        <v>18548</v>
      </c>
      <c r="AF10961" s="10" t="s">
        <v>530</v>
      </c>
    </row>
    <row r="10962" spans="30:32" x14ac:dyDescent="0.2">
      <c r="AD10962" s="11" t="s">
        <v>18549</v>
      </c>
      <c r="AE10962" s="10" t="s">
        <v>3505</v>
      </c>
      <c r="AF10962" s="10" t="s">
        <v>530</v>
      </c>
    </row>
    <row r="10963" spans="30:32" x14ac:dyDescent="0.2">
      <c r="AD10963" s="11" t="s">
        <v>18550</v>
      </c>
      <c r="AE10963" s="10" t="s">
        <v>18551</v>
      </c>
      <c r="AF10963" s="10" t="s">
        <v>530</v>
      </c>
    </row>
    <row r="10964" spans="30:32" x14ac:dyDescent="0.2">
      <c r="AD10964" s="11" t="s">
        <v>18552</v>
      </c>
      <c r="AE10964" s="10" t="s">
        <v>18553</v>
      </c>
      <c r="AF10964" s="10" t="s">
        <v>530</v>
      </c>
    </row>
    <row r="10965" spans="30:32" x14ac:dyDescent="0.2">
      <c r="AD10965" s="11" t="s">
        <v>18554</v>
      </c>
      <c r="AE10965" s="10" t="s">
        <v>18555</v>
      </c>
      <c r="AF10965" s="10" t="s">
        <v>530</v>
      </c>
    </row>
    <row r="10966" spans="30:32" x14ac:dyDescent="0.2">
      <c r="AD10966" s="11" t="s">
        <v>18556</v>
      </c>
      <c r="AE10966" s="10" t="s">
        <v>18557</v>
      </c>
      <c r="AF10966" s="10" t="s">
        <v>530</v>
      </c>
    </row>
    <row r="10967" spans="30:32" x14ac:dyDescent="0.2">
      <c r="AD10967" s="11" t="s">
        <v>18558</v>
      </c>
      <c r="AE10967" s="10" t="s">
        <v>7461</v>
      </c>
      <c r="AF10967" s="10" t="s">
        <v>530</v>
      </c>
    </row>
    <row r="10968" spans="30:32" x14ac:dyDescent="0.2">
      <c r="AD10968" s="11" t="s">
        <v>18559</v>
      </c>
      <c r="AE10968" s="10" t="s">
        <v>6677</v>
      </c>
      <c r="AF10968" s="10" t="s">
        <v>530</v>
      </c>
    </row>
    <row r="10969" spans="30:32" x14ac:dyDescent="0.2">
      <c r="AD10969" s="11" t="s">
        <v>18560</v>
      </c>
      <c r="AE10969" s="10" t="s">
        <v>2268</v>
      </c>
      <c r="AF10969" s="10" t="s">
        <v>530</v>
      </c>
    </row>
    <row r="10970" spans="30:32" x14ac:dyDescent="0.2">
      <c r="AD10970" s="11" t="s">
        <v>18561</v>
      </c>
      <c r="AE10970" s="10" t="s">
        <v>2270</v>
      </c>
      <c r="AF10970" s="10" t="s">
        <v>530</v>
      </c>
    </row>
    <row r="10971" spans="30:32" x14ac:dyDescent="0.2">
      <c r="AD10971" s="11" t="s">
        <v>18562</v>
      </c>
      <c r="AE10971" s="10" t="s">
        <v>18563</v>
      </c>
      <c r="AF10971" s="10" t="s">
        <v>530</v>
      </c>
    </row>
    <row r="10972" spans="30:32" x14ac:dyDescent="0.2">
      <c r="AD10972" s="11" t="s">
        <v>18564</v>
      </c>
      <c r="AE10972" s="10" t="s">
        <v>1662</v>
      </c>
      <c r="AF10972" s="10" t="s">
        <v>530</v>
      </c>
    </row>
    <row r="10973" spans="30:32" x14ac:dyDescent="0.2">
      <c r="AD10973" s="11" t="s">
        <v>18565</v>
      </c>
      <c r="AE10973" s="10" t="s">
        <v>18566</v>
      </c>
      <c r="AF10973" s="10" t="s">
        <v>530</v>
      </c>
    </row>
    <row r="10974" spans="30:32" x14ac:dyDescent="0.2">
      <c r="AD10974" s="11" t="s">
        <v>18567</v>
      </c>
      <c r="AE10974" s="10" t="s">
        <v>18568</v>
      </c>
      <c r="AF10974" s="10" t="s">
        <v>530</v>
      </c>
    </row>
    <row r="10975" spans="30:32" x14ac:dyDescent="0.2">
      <c r="AD10975" s="11" t="s">
        <v>18569</v>
      </c>
      <c r="AE10975" s="10" t="s">
        <v>18570</v>
      </c>
      <c r="AF10975" s="10" t="s">
        <v>530</v>
      </c>
    </row>
    <row r="10976" spans="30:32" x14ac:dyDescent="0.2">
      <c r="AD10976" s="11" t="s">
        <v>18571</v>
      </c>
      <c r="AE10976" s="10" t="s">
        <v>18572</v>
      </c>
      <c r="AF10976" s="10" t="s">
        <v>530</v>
      </c>
    </row>
    <row r="10977" spans="30:32" x14ac:dyDescent="0.2">
      <c r="AD10977" s="11" t="s">
        <v>18573</v>
      </c>
      <c r="AE10977" s="10" t="s">
        <v>1728</v>
      </c>
      <c r="AF10977" s="10" t="s">
        <v>530</v>
      </c>
    </row>
    <row r="10978" spans="30:32" x14ac:dyDescent="0.2">
      <c r="AD10978" s="11" t="s">
        <v>18574</v>
      </c>
      <c r="AE10978" s="10" t="s">
        <v>18575</v>
      </c>
      <c r="AF10978" s="10" t="s">
        <v>530</v>
      </c>
    </row>
    <row r="10979" spans="30:32" x14ac:dyDescent="0.2">
      <c r="AD10979" s="11" t="s">
        <v>18576</v>
      </c>
      <c r="AE10979" s="10" t="s">
        <v>18577</v>
      </c>
      <c r="AF10979" s="10" t="s">
        <v>530</v>
      </c>
    </row>
    <row r="10980" spans="30:32" x14ac:dyDescent="0.2">
      <c r="AD10980" s="11" t="s">
        <v>18578</v>
      </c>
      <c r="AE10980" s="10" t="s">
        <v>1734</v>
      </c>
      <c r="AF10980" s="10" t="s">
        <v>530</v>
      </c>
    </row>
    <row r="10981" spans="30:32" x14ac:dyDescent="0.2">
      <c r="AD10981" s="11" t="s">
        <v>18579</v>
      </c>
      <c r="AE10981" s="10" t="s">
        <v>1734</v>
      </c>
      <c r="AF10981" s="10" t="s">
        <v>530</v>
      </c>
    </row>
    <row r="10982" spans="30:32" x14ac:dyDescent="0.2">
      <c r="AD10982" s="11" t="s">
        <v>18580</v>
      </c>
      <c r="AE10982" s="10" t="s">
        <v>18581</v>
      </c>
      <c r="AF10982" s="10" t="s">
        <v>530</v>
      </c>
    </row>
    <row r="10983" spans="30:32" x14ac:dyDescent="0.2">
      <c r="AD10983" s="11" t="s">
        <v>18582</v>
      </c>
      <c r="AE10983" s="10" t="s">
        <v>15866</v>
      </c>
      <c r="AF10983" s="10" t="s">
        <v>530</v>
      </c>
    </row>
    <row r="10984" spans="30:32" x14ac:dyDescent="0.2">
      <c r="AD10984" s="11" t="s">
        <v>18583</v>
      </c>
      <c r="AE10984" s="10" t="s">
        <v>18584</v>
      </c>
      <c r="AF10984" s="10" t="s">
        <v>530</v>
      </c>
    </row>
    <row r="10985" spans="30:32" x14ac:dyDescent="0.2">
      <c r="AD10985" s="11" t="s">
        <v>18585</v>
      </c>
      <c r="AE10985" s="10" t="s">
        <v>18586</v>
      </c>
      <c r="AF10985" s="10" t="s">
        <v>530</v>
      </c>
    </row>
    <row r="10986" spans="30:32" x14ac:dyDescent="0.2">
      <c r="AD10986" s="11" t="s">
        <v>18587</v>
      </c>
      <c r="AE10986" s="10" t="s">
        <v>18588</v>
      </c>
      <c r="AF10986" s="10" t="s">
        <v>530</v>
      </c>
    </row>
    <row r="10987" spans="30:32" x14ac:dyDescent="0.2">
      <c r="AD10987" s="11" t="s">
        <v>18589</v>
      </c>
      <c r="AE10987" s="10" t="s">
        <v>1746</v>
      </c>
      <c r="AF10987" s="10" t="s">
        <v>530</v>
      </c>
    </row>
    <row r="10988" spans="30:32" x14ac:dyDescent="0.2">
      <c r="AD10988" s="11" t="s">
        <v>18590</v>
      </c>
      <c r="AE10988" s="10" t="s">
        <v>18591</v>
      </c>
      <c r="AF10988" s="10" t="s">
        <v>530</v>
      </c>
    </row>
    <row r="10989" spans="30:32" x14ac:dyDescent="0.2">
      <c r="AD10989" s="11" t="s">
        <v>18592</v>
      </c>
      <c r="AE10989" s="10" t="s">
        <v>18593</v>
      </c>
      <c r="AF10989" s="10" t="s">
        <v>530</v>
      </c>
    </row>
    <row r="10990" spans="30:32" x14ac:dyDescent="0.2">
      <c r="AD10990" s="11" t="s">
        <v>18594</v>
      </c>
      <c r="AE10990" s="10" t="s">
        <v>18595</v>
      </c>
      <c r="AF10990" s="10" t="s">
        <v>530</v>
      </c>
    </row>
    <row r="10991" spans="30:32" x14ac:dyDescent="0.2">
      <c r="AD10991" s="11" t="s">
        <v>18596</v>
      </c>
      <c r="AE10991" s="10" t="s">
        <v>5924</v>
      </c>
      <c r="AF10991" s="10" t="s">
        <v>530</v>
      </c>
    </row>
    <row r="10992" spans="30:32" x14ac:dyDescent="0.2">
      <c r="AD10992" s="11" t="s">
        <v>18597</v>
      </c>
      <c r="AE10992" s="10" t="s">
        <v>18598</v>
      </c>
      <c r="AF10992" s="10" t="s">
        <v>530</v>
      </c>
    </row>
    <row r="10993" spans="30:32" x14ac:dyDescent="0.2">
      <c r="AD10993" s="11" t="s">
        <v>18599</v>
      </c>
      <c r="AE10993" s="10" t="s">
        <v>18600</v>
      </c>
      <c r="AF10993" s="10" t="s">
        <v>530</v>
      </c>
    </row>
    <row r="10994" spans="30:32" x14ac:dyDescent="0.2">
      <c r="AD10994" s="11" t="s">
        <v>18601</v>
      </c>
      <c r="AE10994" s="10" t="s">
        <v>18602</v>
      </c>
      <c r="AF10994" s="10" t="s">
        <v>530</v>
      </c>
    </row>
    <row r="10995" spans="30:32" x14ac:dyDescent="0.2">
      <c r="AD10995" s="11" t="s">
        <v>18603</v>
      </c>
      <c r="AE10995" s="10" t="s">
        <v>18604</v>
      </c>
      <c r="AF10995" s="10" t="s">
        <v>530</v>
      </c>
    </row>
    <row r="10996" spans="30:32" x14ac:dyDescent="0.2">
      <c r="AD10996" s="11" t="s">
        <v>18605</v>
      </c>
      <c r="AE10996" s="10" t="s">
        <v>18606</v>
      </c>
      <c r="AF10996" s="10" t="s">
        <v>530</v>
      </c>
    </row>
    <row r="10997" spans="30:32" x14ac:dyDescent="0.2">
      <c r="AD10997" s="11" t="s">
        <v>18607</v>
      </c>
      <c r="AE10997" s="10" t="s">
        <v>4081</v>
      </c>
      <c r="AF10997" s="10" t="s">
        <v>530</v>
      </c>
    </row>
    <row r="10998" spans="30:32" x14ac:dyDescent="0.2">
      <c r="AD10998" s="11" t="s">
        <v>18608</v>
      </c>
      <c r="AE10998" s="10" t="s">
        <v>18609</v>
      </c>
      <c r="AF10998" s="10" t="s">
        <v>530</v>
      </c>
    </row>
    <row r="10999" spans="30:32" x14ac:dyDescent="0.2">
      <c r="AD10999" s="11" t="s">
        <v>18610</v>
      </c>
      <c r="AE10999" s="10" t="s">
        <v>4081</v>
      </c>
      <c r="AF10999" s="10" t="s">
        <v>530</v>
      </c>
    </row>
    <row r="11000" spans="30:32" x14ac:dyDescent="0.2">
      <c r="AD11000" s="11" t="s">
        <v>18611</v>
      </c>
      <c r="AE11000" s="10" t="s">
        <v>4081</v>
      </c>
      <c r="AF11000" s="10" t="s">
        <v>530</v>
      </c>
    </row>
    <row r="11001" spans="30:32" x14ac:dyDescent="0.2">
      <c r="AD11001" s="11" t="s">
        <v>18612</v>
      </c>
      <c r="AE11001" s="10" t="s">
        <v>18613</v>
      </c>
      <c r="AF11001" s="10" t="s">
        <v>530</v>
      </c>
    </row>
    <row r="11002" spans="30:32" x14ac:dyDescent="0.2">
      <c r="AD11002" s="11" t="s">
        <v>18614</v>
      </c>
      <c r="AE11002" s="10" t="s">
        <v>18615</v>
      </c>
      <c r="AF11002" s="10" t="s">
        <v>530</v>
      </c>
    </row>
    <row r="11003" spans="30:32" x14ac:dyDescent="0.2">
      <c r="AD11003" s="11" t="s">
        <v>18616</v>
      </c>
      <c r="AE11003" s="10" t="s">
        <v>18617</v>
      </c>
      <c r="AF11003" s="10" t="s">
        <v>530</v>
      </c>
    </row>
    <row r="11004" spans="30:32" x14ac:dyDescent="0.2">
      <c r="AD11004" s="11" t="s">
        <v>18618</v>
      </c>
      <c r="AE11004" s="10" t="s">
        <v>18619</v>
      </c>
      <c r="AF11004" s="10" t="s">
        <v>530</v>
      </c>
    </row>
    <row r="11005" spans="30:32" x14ac:dyDescent="0.2">
      <c r="AD11005" s="11" t="s">
        <v>18620</v>
      </c>
      <c r="AE11005" s="10" t="s">
        <v>18621</v>
      </c>
      <c r="AF11005" s="10" t="s">
        <v>530</v>
      </c>
    </row>
    <row r="11006" spans="30:32" x14ac:dyDescent="0.2">
      <c r="AD11006" s="11" t="s">
        <v>18622</v>
      </c>
      <c r="AE11006" s="10" t="s">
        <v>18623</v>
      </c>
      <c r="AF11006" s="10" t="s">
        <v>530</v>
      </c>
    </row>
    <row r="11007" spans="30:32" x14ac:dyDescent="0.2">
      <c r="AD11007" s="11" t="s">
        <v>18624</v>
      </c>
      <c r="AE11007" s="10" t="s">
        <v>18625</v>
      </c>
      <c r="AF11007" s="10" t="s">
        <v>530</v>
      </c>
    </row>
    <row r="11008" spans="30:32" x14ac:dyDescent="0.2">
      <c r="AD11008" s="11" t="s">
        <v>18626</v>
      </c>
      <c r="AE11008" s="10" t="s">
        <v>18627</v>
      </c>
      <c r="AF11008" s="10" t="s">
        <v>530</v>
      </c>
    </row>
    <row r="11009" spans="30:32" x14ac:dyDescent="0.2">
      <c r="AD11009" s="11" t="s">
        <v>18628</v>
      </c>
      <c r="AE11009" s="10" t="s">
        <v>2320</v>
      </c>
      <c r="AF11009" s="10" t="s">
        <v>530</v>
      </c>
    </row>
    <row r="11010" spans="30:32" x14ac:dyDescent="0.2">
      <c r="AD11010" s="11" t="s">
        <v>18629</v>
      </c>
      <c r="AE11010" s="10" t="s">
        <v>18630</v>
      </c>
      <c r="AF11010" s="10" t="s">
        <v>530</v>
      </c>
    </row>
    <row r="11011" spans="30:32" x14ac:dyDescent="0.2">
      <c r="AD11011" s="11" t="s">
        <v>18631</v>
      </c>
      <c r="AE11011" s="10" t="s">
        <v>18632</v>
      </c>
      <c r="AF11011" s="10" t="s">
        <v>530</v>
      </c>
    </row>
    <row r="11012" spans="30:32" x14ac:dyDescent="0.2">
      <c r="AD11012" s="11" t="s">
        <v>18633</v>
      </c>
      <c r="AE11012" s="10" t="s">
        <v>18634</v>
      </c>
      <c r="AF11012" s="10" t="s">
        <v>530</v>
      </c>
    </row>
    <row r="11013" spans="30:32" x14ac:dyDescent="0.2">
      <c r="AD11013" s="11" t="s">
        <v>18635</v>
      </c>
      <c r="AE11013" s="10" t="s">
        <v>1827</v>
      </c>
      <c r="AF11013" s="10" t="s">
        <v>530</v>
      </c>
    </row>
    <row r="11014" spans="30:32" x14ac:dyDescent="0.2">
      <c r="AD11014" s="11" t="s">
        <v>18636</v>
      </c>
      <c r="AE11014" s="10" t="s">
        <v>9306</v>
      </c>
      <c r="AF11014" s="10" t="s">
        <v>530</v>
      </c>
    </row>
    <row r="11015" spans="30:32" x14ac:dyDescent="0.2">
      <c r="AD11015" s="11" t="s">
        <v>18637</v>
      </c>
      <c r="AE11015" s="10" t="s">
        <v>18638</v>
      </c>
      <c r="AF11015" s="10" t="s">
        <v>530</v>
      </c>
    </row>
    <row r="11016" spans="30:32" x14ac:dyDescent="0.2">
      <c r="AD11016" s="11" t="s">
        <v>18639</v>
      </c>
      <c r="AE11016" s="10" t="s">
        <v>18640</v>
      </c>
      <c r="AF11016" s="10" t="s">
        <v>530</v>
      </c>
    </row>
    <row r="11017" spans="30:32" x14ac:dyDescent="0.2">
      <c r="AD11017" s="11" t="s">
        <v>18641</v>
      </c>
      <c r="AE11017" s="10" t="s">
        <v>18642</v>
      </c>
      <c r="AF11017" s="10" t="s">
        <v>530</v>
      </c>
    </row>
    <row r="11018" spans="30:32" x14ac:dyDescent="0.2">
      <c r="AD11018" s="11" t="s">
        <v>18643</v>
      </c>
      <c r="AE11018" s="10" t="s">
        <v>18644</v>
      </c>
      <c r="AF11018" s="10" t="s">
        <v>530</v>
      </c>
    </row>
    <row r="11019" spans="30:32" x14ac:dyDescent="0.2">
      <c r="AD11019" s="11" t="s">
        <v>18645</v>
      </c>
      <c r="AE11019" s="10" t="s">
        <v>18646</v>
      </c>
      <c r="AF11019" s="10" t="s">
        <v>530</v>
      </c>
    </row>
    <row r="11020" spans="30:32" x14ac:dyDescent="0.2">
      <c r="AD11020" s="11" t="s">
        <v>18647</v>
      </c>
      <c r="AE11020" s="10" t="s">
        <v>18648</v>
      </c>
      <c r="AF11020" s="10" t="s">
        <v>530</v>
      </c>
    </row>
    <row r="11021" spans="30:32" x14ac:dyDescent="0.2">
      <c r="AD11021" s="11" t="s">
        <v>18649</v>
      </c>
      <c r="AE11021" s="10" t="s">
        <v>12055</v>
      </c>
      <c r="AF11021" s="10" t="s">
        <v>530</v>
      </c>
    </row>
    <row r="11022" spans="30:32" x14ac:dyDescent="0.2">
      <c r="AD11022" s="11" t="s">
        <v>18650</v>
      </c>
      <c r="AE11022" s="10" t="s">
        <v>18651</v>
      </c>
      <c r="AF11022" s="10" t="s">
        <v>530</v>
      </c>
    </row>
    <row r="11023" spans="30:32" x14ac:dyDescent="0.2">
      <c r="AD11023" s="11" t="s">
        <v>18652</v>
      </c>
      <c r="AE11023" s="10" t="s">
        <v>9347</v>
      </c>
      <c r="AF11023" s="10" t="s">
        <v>530</v>
      </c>
    </row>
    <row r="11024" spans="30:32" x14ac:dyDescent="0.2">
      <c r="AD11024" s="11" t="s">
        <v>18653</v>
      </c>
      <c r="AE11024" s="10" t="s">
        <v>9347</v>
      </c>
      <c r="AF11024" s="10" t="s">
        <v>530</v>
      </c>
    </row>
    <row r="11025" spans="30:32" x14ac:dyDescent="0.2">
      <c r="AD11025" s="11" t="s">
        <v>18654</v>
      </c>
      <c r="AE11025" s="10" t="s">
        <v>9347</v>
      </c>
      <c r="AF11025" s="10" t="s">
        <v>530</v>
      </c>
    </row>
    <row r="11026" spans="30:32" x14ac:dyDescent="0.2">
      <c r="AD11026" s="11" t="s">
        <v>18655</v>
      </c>
      <c r="AE11026" s="10" t="s">
        <v>9347</v>
      </c>
      <c r="AF11026" s="10" t="s">
        <v>530</v>
      </c>
    </row>
    <row r="11027" spans="30:32" x14ac:dyDescent="0.2">
      <c r="AD11027" s="11" t="s">
        <v>18656</v>
      </c>
      <c r="AE11027" s="10" t="s">
        <v>9347</v>
      </c>
      <c r="AF11027" s="10" t="s">
        <v>530</v>
      </c>
    </row>
    <row r="11028" spans="30:32" x14ac:dyDescent="0.2">
      <c r="AD11028" s="11" t="s">
        <v>18657</v>
      </c>
      <c r="AE11028" s="10" t="s">
        <v>9347</v>
      </c>
      <c r="AF11028" s="10" t="s">
        <v>530</v>
      </c>
    </row>
    <row r="11029" spans="30:32" x14ac:dyDescent="0.2">
      <c r="AD11029" s="11" t="s">
        <v>18658</v>
      </c>
      <c r="AE11029" s="10" t="s">
        <v>18659</v>
      </c>
      <c r="AF11029" s="10" t="s">
        <v>530</v>
      </c>
    </row>
    <row r="11030" spans="30:32" x14ac:dyDescent="0.2">
      <c r="AD11030" s="11" t="s">
        <v>18660</v>
      </c>
      <c r="AE11030" s="10" t="s">
        <v>5185</v>
      </c>
      <c r="AF11030" s="10" t="s">
        <v>530</v>
      </c>
    </row>
    <row r="11031" spans="30:32" x14ac:dyDescent="0.2">
      <c r="AD11031" s="11" t="s">
        <v>18661</v>
      </c>
      <c r="AE11031" s="10" t="s">
        <v>18662</v>
      </c>
      <c r="AF11031" s="10" t="s">
        <v>530</v>
      </c>
    </row>
    <row r="11032" spans="30:32" x14ac:dyDescent="0.2">
      <c r="AD11032" s="11" t="s">
        <v>18663</v>
      </c>
      <c r="AE11032" s="10" t="s">
        <v>18664</v>
      </c>
      <c r="AF11032" s="10" t="s">
        <v>530</v>
      </c>
    </row>
    <row r="11033" spans="30:32" x14ac:dyDescent="0.2">
      <c r="AD11033" s="11" t="s">
        <v>18665</v>
      </c>
      <c r="AE11033" s="10" t="s">
        <v>2348</v>
      </c>
      <c r="AF11033" s="10" t="s">
        <v>530</v>
      </c>
    </row>
    <row r="11034" spans="30:32" x14ac:dyDescent="0.2">
      <c r="AD11034" s="11" t="s">
        <v>18666</v>
      </c>
      <c r="AE11034" s="10" t="s">
        <v>6293</v>
      </c>
      <c r="AF11034" s="10" t="s">
        <v>530</v>
      </c>
    </row>
    <row r="11035" spans="30:32" x14ac:dyDescent="0.2">
      <c r="AD11035" s="11" t="s">
        <v>18667</v>
      </c>
      <c r="AE11035" s="10" t="s">
        <v>2352</v>
      </c>
      <c r="AF11035" s="10" t="s">
        <v>530</v>
      </c>
    </row>
    <row r="11036" spans="30:32" x14ac:dyDescent="0.2">
      <c r="AD11036" s="11" t="s">
        <v>18668</v>
      </c>
      <c r="AE11036" s="10" t="s">
        <v>5212</v>
      </c>
      <c r="AF11036" s="10" t="s">
        <v>530</v>
      </c>
    </row>
    <row r="11037" spans="30:32" x14ac:dyDescent="0.2">
      <c r="AD11037" s="11" t="s">
        <v>18669</v>
      </c>
      <c r="AE11037" s="10" t="s">
        <v>18670</v>
      </c>
      <c r="AF11037" s="10" t="s">
        <v>530</v>
      </c>
    </row>
    <row r="11038" spans="30:32" x14ac:dyDescent="0.2">
      <c r="AD11038" s="11" t="s">
        <v>18671</v>
      </c>
      <c r="AE11038" s="10" t="s">
        <v>18670</v>
      </c>
      <c r="AF11038" s="10" t="s">
        <v>530</v>
      </c>
    </row>
    <row r="11039" spans="30:32" x14ac:dyDescent="0.2">
      <c r="AD11039" s="11" t="s">
        <v>18672</v>
      </c>
      <c r="AE11039" s="10" t="s">
        <v>18673</v>
      </c>
      <c r="AF11039" s="10" t="s">
        <v>530</v>
      </c>
    </row>
    <row r="11040" spans="30:32" x14ac:dyDescent="0.2">
      <c r="AD11040" s="11" t="s">
        <v>18674</v>
      </c>
      <c r="AE11040" s="10" t="s">
        <v>18670</v>
      </c>
      <c r="AF11040" s="10" t="s">
        <v>530</v>
      </c>
    </row>
    <row r="11041" spans="30:32" x14ac:dyDescent="0.2">
      <c r="AD11041" s="11" t="s">
        <v>18675</v>
      </c>
      <c r="AE11041" s="10" t="s">
        <v>18676</v>
      </c>
      <c r="AF11041" s="10" t="s">
        <v>530</v>
      </c>
    </row>
    <row r="11042" spans="30:32" x14ac:dyDescent="0.2">
      <c r="AD11042" s="11" t="s">
        <v>18677</v>
      </c>
      <c r="AE11042" s="10" t="s">
        <v>15989</v>
      </c>
      <c r="AF11042" s="10" t="s">
        <v>530</v>
      </c>
    </row>
    <row r="11043" spans="30:32" x14ac:dyDescent="0.2">
      <c r="AD11043" s="11" t="s">
        <v>18678</v>
      </c>
      <c r="AE11043" s="10" t="s">
        <v>18679</v>
      </c>
      <c r="AF11043" s="10" t="s">
        <v>530</v>
      </c>
    </row>
    <row r="11044" spans="30:32" x14ac:dyDescent="0.2">
      <c r="AD11044" s="11" t="s">
        <v>18680</v>
      </c>
      <c r="AE11044" s="10" t="s">
        <v>17178</v>
      </c>
      <c r="AF11044" s="10" t="s">
        <v>530</v>
      </c>
    </row>
    <row r="11045" spans="30:32" x14ac:dyDescent="0.2">
      <c r="AD11045" s="11" t="s">
        <v>18681</v>
      </c>
      <c r="AE11045" s="10" t="s">
        <v>18682</v>
      </c>
      <c r="AF11045" s="10" t="s">
        <v>530</v>
      </c>
    </row>
    <row r="11046" spans="30:32" x14ac:dyDescent="0.2">
      <c r="AD11046" s="11" t="s">
        <v>18683</v>
      </c>
      <c r="AE11046" s="10" t="s">
        <v>4924</v>
      </c>
      <c r="AF11046" s="10" t="s">
        <v>530</v>
      </c>
    </row>
    <row r="11047" spans="30:32" x14ac:dyDescent="0.2">
      <c r="AD11047" s="11" t="s">
        <v>18684</v>
      </c>
      <c r="AE11047" s="10" t="s">
        <v>18685</v>
      </c>
      <c r="AF11047" s="10" t="s">
        <v>530</v>
      </c>
    </row>
    <row r="11048" spans="30:32" x14ac:dyDescent="0.2">
      <c r="AD11048" s="11" t="s">
        <v>18686</v>
      </c>
      <c r="AE11048" s="10" t="s">
        <v>12112</v>
      </c>
      <c r="AF11048" s="10" t="s">
        <v>530</v>
      </c>
    </row>
    <row r="11049" spans="30:32" x14ac:dyDescent="0.2">
      <c r="AD11049" s="11" t="s">
        <v>18687</v>
      </c>
      <c r="AE11049" s="10" t="s">
        <v>18688</v>
      </c>
      <c r="AF11049" s="10" t="s">
        <v>530</v>
      </c>
    </row>
    <row r="11050" spans="30:32" x14ac:dyDescent="0.2">
      <c r="AD11050" s="11" t="s">
        <v>18689</v>
      </c>
      <c r="AE11050" s="10" t="s">
        <v>18690</v>
      </c>
      <c r="AF11050" s="10" t="s">
        <v>530</v>
      </c>
    </row>
    <row r="11051" spans="30:32" x14ac:dyDescent="0.2">
      <c r="AD11051" s="11" t="s">
        <v>18691</v>
      </c>
      <c r="AE11051" s="10" t="s">
        <v>10572</v>
      </c>
      <c r="AF11051" s="10" t="s">
        <v>530</v>
      </c>
    </row>
    <row r="11052" spans="30:32" x14ac:dyDescent="0.2">
      <c r="AD11052" s="11" t="s">
        <v>18692</v>
      </c>
      <c r="AE11052" s="10" t="s">
        <v>18693</v>
      </c>
      <c r="AF11052" s="10" t="s">
        <v>530</v>
      </c>
    </row>
    <row r="11053" spans="30:32" x14ac:dyDescent="0.2">
      <c r="AD11053" s="11" t="s">
        <v>18694</v>
      </c>
      <c r="AE11053" s="10" t="s">
        <v>2376</v>
      </c>
      <c r="AF11053" s="10" t="s">
        <v>530</v>
      </c>
    </row>
    <row r="11054" spans="30:32" x14ac:dyDescent="0.2">
      <c r="AD11054" s="11" t="s">
        <v>18695</v>
      </c>
      <c r="AE11054" s="10" t="s">
        <v>8306</v>
      </c>
      <c r="AF11054" s="10" t="s">
        <v>530</v>
      </c>
    </row>
    <row r="11055" spans="30:32" x14ac:dyDescent="0.2">
      <c r="AD11055" s="11" t="s">
        <v>18696</v>
      </c>
      <c r="AE11055" s="10" t="s">
        <v>18697</v>
      </c>
      <c r="AF11055" s="10" t="s">
        <v>530</v>
      </c>
    </row>
    <row r="11056" spans="30:32" x14ac:dyDescent="0.2">
      <c r="AD11056" s="11" t="s">
        <v>18698</v>
      </c>
      <c r="AE11056" s="10" t="s">
        <v>13133</v>
      </c>
      <c r="AF11056" s="10" t="s">
        <v>530</v>
      </c>
    </row>
    <row r="11057" spans="30:32" x14ac:dyDescent="0.2">
      <c r="AD11057" s="11" t="s">
        <v>18699</v>
      </c>
      <c r="AE11057" s="10" t="s">
        <v>1798</v>
      </c>
      <c r="AF11057" s="10" t="s">
        <v>530</v>
      </c>
    </row>
    <row r="11058" spans="30:32" x14ac:dyDescent="0.2">
      <c r="AD11058" s="11" t="s">
        <v>18700</v>
      </c>
      <c r="AE11058" s="10" t="s">
        <v>1798</v>
      </c>
      <c r="AF11058" s="10" t="s">
        <v>530</v>
      </c>
    </row>
    <row r="11059" spans="30:32" x14ac:dyDescent="0.2">
      <c r="AD11059" s="11" t="s">
        <v>18701</v>
      </c>
      <c r="AE11059" s="10" t="s">
        <v>1798</v>
      </c>
      <c r="AF11059" s="10" t="s">
        <v>530</v>
      </c>
    </row>
    <row r="11060" spans="30:32" x14ac:dyDescent="0.2">
      <c r="AD11060" s="11" t="s">
        <v>18702</v>
      </c>
      <c r="AE11060" s="10" t="s">
        <v>1798</v>
      </c>
      <c r="AF11060" s="10" t="s">
        <v>530</v>
      </c>
    </row>
    <row r="11061" spans="30:32" x14ac:dyDescent="0.2">
      <c r="AD11061" s="11" t="s">
        <v>18703</v>
      </c>
      <c r="AE11061" s="10" t="s">
        <v>1798</v>
      </c>
      <c r="AF11061" s="10" t="s">
        <v>530</v>
      </c>
    </row>
    <row r="11062" spans="30:32" x14ac:dyDescent="0.2">
      <c r="AD11062" s="11" t="s">
        <v>18704</v>
      </c>
      <c r="AE11062" s="10" t="s">
        <v>1798</v>
      </c>
      <c r="AF11062" s="10" t="s">
        <v>530</v>
      </c>
    </row>
    <row r="11063" spans="30:32" x14ac:dyDescent="0.2">
      <c r="AD11063" s="11" t="s">
        <v>18705</v>
      </c>
      <c r="AE11063" s="10" t="s">
        <v>1798</v>
      </c>
      <c r="AF11063" s="10" t="s">
        <v>530</v>
      </c>
    </row>
    <row r="11064" spans="30:32" x14ac:dyDescent="0.2">
      <c r="AD11064" s="11" t="s">
        <v>18706</v>
      </c>
      <c r="AE11064" s="10" t="s">
        <v>8651</v>
      </c>
      <c r="AF11064" s="10" t="s">
        <v>530</v>
      </c>
    </row>
    <row r="11065" spans="30:32" x14ac:dyDescent="0.2">
      <c r="AD11065" s="11" t="s">
        <v>18707</v>
      </c>
      <c r="AE11065" s="10" t="s">
        <v>18708</v>
      </c>
      <c r="AF11065" s="10" t="s">
        <v>530</v>
      </c>
    </row>
    <row r="11066" spans="30:32" x14ac:dyDescent="0.2">
      <c r="AD11066" s="11" t="s">
        <v>18709</v>
      </c>
      <c r="AE11066" s="10" t="s">
        <v>18710</v>
      </c>
      <c r="AF11066" s="10" t="s">
        <v>530</v>
      </c>
    </row>
    <row r="11067" spans="30:32" x14ac:dyDescent="0.2">
      <c r="AD11067" s="11" t="s">
        <v>18711</v>
      </c>
      <c r="AE11067" s="10" t="s">
        <v>18712</v>
      </c>
      <c r="AF11067" s="10" t="s">
        <v>530</v>
      </c>
    </row>
    <row r="11068" spans="30:32" x14ac:dyDescent="0.2">
      <c r="AD11068" s="11" t="s">
        <v>18713</v>
      </c>
      <c r="AE11068" s="10" t="s">
        <v>10620</v>
      </c>
      <c r="AF11068" s="10" t="s">
        <v>530</v>
      </c>
    </row>
    <row r="11069" spans="30:32" x14ac:dyDescent="0.2">
      <c r="AD11069" s="11" t="s">
        <v>18714</v>
      </c>
      <c r="AE11069" s="10" t="s">
        <v>18715</v>
      </c>
      <c r="AF11069" s="10" t="s">
        <v>530</v>
      </c>
    </row>
    <row r="11070" spans="30:32" x14ac:dyDescent="0.2">
      <c r="AD11070" s="11" t="s">
        <v>18716</v>
      </c>
      <c r="AE11070" s="10" t="s">
        <v>18717</v>
      </c>
      <c r="AF11070" s="10" t="s">
        <v>530</v>
      </c>
    </row>
    <row r="11071" spans="30:32" x14ac:dyDescent="0.2">
      <c r="AD11071" s="11" t="s">
        <v>18718</v>
      </c>
      <c r="AE11071" s="10" t="s">
        <v>18717</v>
      </c>
      <c r="AF11071" s="10" t="s">
        <v>530</v>
      </c>
    </row>
    <row r="11072" spans="30:32" x14ac:dyDescent="0.2">
      <c r="AD11072" s="11" t="s">
        <v>18719</v>
      </c>
      <c r="AE11072" s="10" t="s">
        <v>18717</v>
      </c>
      <c r="AF11072" s="10" t="s">
        <v>530</v>
      </c>
    </row>
    <row r="11073" spans="30:32" x14ac:dyDescent="0.2">
      <c r="AD11073" s="11" t="s">
        <v>18720</v>
      </c>
      <c r="AE11073" s="10" t="s">
        <v>18721</v>
      </c>
      <c r="AF11073" s="10" t="s">
        <v>530</v>
      </c>
    </row>
    <row r="11074" spans="30:32" x14ac:dyDescent="0.2">
      <c r="AD11074" s="11" t="s">
        <v>18722</v>
      </c>
      <c r="AE11074" s="10" t="s">
        <v>18723</v>
      </c>
      <c r="AF11074" s="10" t="s">
        <v>530</v>
      </c>
    </row>
    <row r="11075" spans="30:32" x14ac:dyDescent="0.2">
      <c r="AD11075" s="11" t="s">
        <v>18724</v>
      </c>
      <c r="AE11075" s="10" t="s">
        <v>18725</v>
      </c>
      <c r="AF11075" s="10" t="s">
        <v>530</v>
      </c>
    </row>
    <row r="11076" spans="30:32" x14ac:dyDescent="0.2">
      <c r="AD11076" s="11" t="s">
        <v>18726</v>
      </c>
      <c r="AE11076" s="10" t="s">
        <v>1814</v>
      </c>
      <c r="AF11076" s="10" t="s">
        <v>530</v>
      </c>
    </row>
    <row r="11077" spans="30:32" x14ac:dyDescent="0.2">
      <c r="AD11077" s="11" t="s">
        <v>18727</v>
      </c>
      <c r="AE11077" s="10" t="s">
        <v>18728</v>
      </c>
      <c r="AF11077" s="10" t="s">
        <v>530</v>
      </c>
    </row>
    <row r="11078" spans="30:32" x14ac:dyDescent="0.2">
      <c r="AD11078" s="11" t="s">
        <v>18729</v>
      </c>
      <c r="AE11078" s="10" t="s">
        <v>9383</v>
      </c>
      <c r="AF11078" s="10" t="s">
        <v>530</v>
      </c>
    </row>
    <row r="11079" spans="30:32" x14ac:dyDescent="0.2">
      <c r="AD11079" s="11" t="s">
        <v>18730</v>
      </c>
      <c r="AE11079" s="10" t="s">
        <v>9383</v>
      </c>
      <c r="AF11079" s="10" t="s">
        <v>530</v>
      </c>
    </row>
    <row r="11080" spans="30:32" x14ac:dyDescent="0.2">
      <c r="AD11080" s="11" t="s">
        <v>18731</v>
      </c>
      <c r="AE11080" s="10" t="s">
        <v>1180</v>
      </c>
      <c r="AF11080" s="10" t="s">
        <v>530</v>
      </c>
    </row>
    <row r="11081" spans="30:32" x14ac:dyDescent="0.2">
      <c r="AD11081" s="11" t="s">
        <v>18732</v>
      </c>
      <c r="AE11081" s="10" t="s">
        <v>1820</v>
      </c>
      <c r="AF11081" s="10" t="s">
        <v>530</v>
      </c>
    </row>
    <row r="11082" spans="30:32" x14ac:dyDescent="0.2">
      <c r="AD11082" s="11" t="s">
        <v>18733</v>
      </c>
      <c r="AE11082" s="10" t="s">
        <v>18734</v>
      </c>
      <c r="AF11082" s="10" t="s">
        <v>530</v>
      </c>
    </row>
    <row r="11083" spans="30:32" x14ac:dyDescent="0.2">
      <c r="AD11083" s="11" t="s">
        <v>18735</v>
      </c>
      <c r="AE11083" s="10" t="s">
        <v>18734</v>
      </c>
      <c r="AF11083" s="10" t="s">
        <v>530</v>
      </c>
    </row>
    <row r="11084" spans="30:32" x14ac:dyDescent="0.2">
      <c r="AD11084" s="11" t="s">
        <v>18736</v>
      </c>
      <c r="AE11084" s="10" t="s">
        <v>18737</v>
      </c>
      <c r="AF11084" s="10" t="s">
        <v>530</v>
      </c>
    </row>
    <row r="11085" spans="30:32" x14ac:dyDescent="0.2">
      <c r="AD11085" s="11" t="s">
        <v>18738</v>
      </c>
      <c r="AE11085" s="10" t="s">
        <v>18739</v>
      </c>
      <c r="AF11085" s="10" t="s">
        <v>530</v>
      </c>
    </row>
    <row r="11086" spans="30:32" x14ac:dyDescent="0.2">
      <c r="AD11086" s="11" t="s">
        <v>18740</v>
      </c>
      <c r="AE11086" s="10" t="s">
        <v>18741</v>
      </c>
      <c r="AF11086" s="10" t="s">
        <v>530</v>
      </c>
    </row>
    <row r="11087" spans="30:32" x14ac:dyDescent="0.2">
      <c r="AD11087" s="11" t="s">
        <v>18742</v>
      </c>
      <c r="AE11087" s="10" t="s">
        <v>4099</v>
      </c>
      <c r="AF11087" s="10" t="s">
        <v>530</v>
      </c>
    </row>
    <row r="11088" spans="30:32" x14ac:dyDescent="0.2">
      <c r="AD11088" s="11" t="s">
        <v>18743</v>
      </c>
      <c r="AE11088" s="10" t="s">
        <v>18744</v>
      </c>
      <c r="AF11088" s="10" t="s">
        <v>530</v>
      </c>
    </row>
    <row r="11089" spans="30:32" x14ac:dyDescent="0.2">
      <c r="AD11089" s="11" t="s">
        <v>18745</v>
      </c>
      <c r="AE11089" s="10" t="s">
        <v>18746</v>
      </c>
      <c r="AF11089" s="10" t="s">
        <v>530</v>
      </c>
    </row>
    <row r="11090" spans="30:32" x14ac:dyDescent="0.2">
      <c r="AD11090" s="11" t="s">
        <v>18747</v>
      </c>
      <c r="AE11090" s="10" t="s">
        <v>3105</v>
      </c>
      <c r="AF11090" s="10" t="s">
        <v>530</v>
      </c>
    </row>
    <row r="11091" spans="30:32" x14ac:dyDescent="0.2">
      <c r="AD11091" s="11" t="s">
        <v>18748</v>
      </c>
      <c r="AE11091" s="10" t="s">
        <v>1834</v>
      </c>
      <c r="AF11091" s="10" t="s">
        <v>530</v>
      </c>
    </row>
    <row r="11092" spans="30:32" x14ac:dyDescent="0.2">
      <c r="AD11092" s="11" t="s">
        <v>18749</v>
      </c>
      <c r="AE11092" s="10" t="s">
        <v>18750</v>
      </c>
      <c r="AF11092" s="10" t="s">
        <v>530</v>
      </c>
    </row>
    <row r="11093" spans="30:32" x14ac:dyDescent="0.2">
      <c r="AD11093" s="11" t="s">
        <v>18751</v>
      </c>
      <c r="AE11093" s="10" t="s">
        <v>12202</v>
      </c>
      <c r="AF11093" s="10" t="s">
        <v>530</v>
      </c>
    </row>
    <row r="11094" spans="30:32" x14ac:dyDescent="0.2">
      <c r="AD11094" s="11" t="s">
        <v>18752</v>
      </c>
      <c r="AE11094" s="10" t="s">
        <v>18753</v>
      </c>
      <c r="AF11094" s="10" t="s">
        <v>530</v>
      </c>
    </row>
    <row r="11095" spans="30:32" x14ac:dyDescent="0.2">
      <c r="AD11095" s="11" t="s">
        <v>18754</v>
      </c>
      <c r="AE11095" s="10" t="s">
        <v>18755</v>
      </c>
      <c r="AF11095" s="10" t="s">
        <v>530</v>
      </c>
    </row>
    <row r="11096" spans="30:32" x14ac:dyDescent="0.2">
      <c r="AD11096" s="11" t="s">
        <v>18756</v>
      </c>
      <c r="AE11096" s="10" t="s">
        <v>7660</v>
      </c>
      <c r="AF11096" s="10" t="s">
        <v>530</v>
      </c>
    </row>
    <row r="11097" spans="30:32" x14ac:dyDescent="0.2">
      <c r="AD11097" s="11" t="s">
        <v>18757</v>
      </c>
      <c r="AE11097" s="10" t="s">
        <v>18758</v>
      </c>
      <c r="AF11097" s="10" t="s">
        <v>530</v>
      </c>
    </row>
    <row r="11098" spans="30:32" x14ac:dyDescent="0.2">
      <c r="AD11098" s="11" t="s">
        <v>18759</v>
      </c>
      <c r="AE11098" s="10" t="s">
        <v>18760</v>
      </c>
      <c r="AF11098" s="10" t="s">
        <v>530</v>
      </c>
    </row>
    <row r="11099" spans="30:32" x14ac:dyDescent="0.2">
      <c r="AD11099" s="11" t="s">
        <v>18761</v>
      </c>
      <c r="AE11099" s="10" t="s">
        <v>18762</v>
      </c>
      <c r="AF11099" s="10" t="s">
        <v>530</v>
      </c>
    </row>
    <row r="11100" spans="30:32" x14ac:dyDescent="0.2">
      <c r="AD11100" s="11" t="s">
        <v>18763</v>
      </c>
      <c r="AE11100" s="10" t="s">
        <v>18764</v>
      </c>
      <c r="AF11100" s="10" t="s">
        <v>530</v>
      </c>
    </row>
    <row r="11101" spans="30:32" x14ac:dyDescent="0.2">
      <c r="AD11101" s="11" t="s">
        <v>18765</v>
      </c>
      <c r="AE11101" s="10" t="s">
        <v>8679</v>
      </c>
      <c r="AF11101" s="10" t="s">
        <v>530</v>
      </c>
    </row>
    <row r="11102" spans="30:32" x14ac:dyDescent="0.2">
      <c r="AD11102" s="11" t="s">
        <v>18766</v>
      </c>
      <c r="AE11102" s="10" t="s">
        <v>7674</v>
      </c>
      <c r="AF11102" s="10" t="s">
        <v>530</v>
      </c>
    </row>
    <row r="11103" spans="30:32" x14ac:dyDescent="0.2">
      <c r="AD11103" s="11" t="s">
        <v>18767</v>
      </c>
      <c r="AE11103" s="10" t="s">
        <v>3573</v>
      </c>
      <c r="AF11103" s="10" t="s">
        <v>530</v>
      </c>
    </row>
    <row r="11104" spans="30:32" x14ac:dyDescent="0.2">
      <c r="AD11104" s="11" t="s">
        <v>18768</v>
      </c>
      <c r="AE11104" s="10" t="s">
        <v>4111</v>
      </c>
      <c r="AF11104" s="10" t="s">
        <v>530</v>
      </c>
    </row>
    <row r="11105" spans="30:32" x14ac:dyDescent="0.2">
      <c r="AD11105" s="11" t="s">
        <v>18769</v>
      </c>
      <c r="AE11105" s="10" t="s">
        <v>18770</v>
      </c>
      <c r="AF11105" s="10" t="s">
        <v>530</v>
      </c>
    </row>
    <row r="11106" spans="30:32" x14ac:dyDescent="0.2">
      <c r="AD11106" s="11" t="s">
        <v>18771</v>
      </c>
      <c r="AE11106" s="10" t="s">
        <v>18772</v>
      </c>
      <c r="AF11106" s="10" t="s">
        <v>530</v>
      </c>
    </row>
    <row r="11107" spans="30:32" x14ac:dyDescent="0.2">
      <c r="AD11107" s="11" t="s">
        <v>18773</v>
      </c>
      <c r="AE11107" s="10" t="s">
        <v>18774</v>
      </c>
      <c r="AF11107" s="10" t="s">
        <v>530</v>
      </c>
    </row>
    <row r="11108" spans="30:32" x14ac:dyDescent="0.2">
      <c r="AD11108" s="11" t="s">
        <v>18775</v>
      </c>
      <c r="AE11108" s="10" t="s">
        <v>14846</v>
      </c>
      <c r="AF11108" s="10" t="s">
        <v>530</v>
      </c>
    </row>
    <row r="11109" spans="30:32" x14ac:dyDescent="0.2">
      <c r="AD11109" s="11" t="s">
        <v>18776</v>
      </c>
      <c r="AE11109" s="10" t="s">
        <v>10683</v>
      </c>
      <c r="AF11109" s="10" t="s">
        <v>530</v>
      </c>
    </row>
    <row r="11110" spans="30:32" x14ac:dyDescent="0.2">
      <c r="AD11110" s="11" t="s">
        <v>18777</v>
      </c>
      <c r="AE11110" s="10" t="s">
        <v>18778</v>
      </c>
      <c r="AF11110" s="10" t="s">
        <v>530</v>
      </c>
    </row>
    <row r="11111" spans="30:32" x14ac:dyDescent="0.2">
      <c r="AD11111" s="11" t="s">
        <v>18779</v>
      </c>
      <c r="AE11111" s="10" t="s">
        <v>18780</v>
      </c>
      <c r="AF11111" s="10" t="s">
        <v>530</v>
      </c>
    </row>
    <row r="11112" spans="30:32" x14ac:dyDescent="0.2">
      <c r="AD11112" s="11" t="s">
        <v>18781</v>
      </c>
      <c r="AE11112" s="10" t="s">
        <v>18782</v>
      </c>
      <c r="AF11112" s="10" t="s">
        <v>530</v>
      </c>
    </row>
    <row r="11113" spans="30:32" x14ac:dyDescent="0.2">
      <c r="AD11113" s="11" t="s">
        <v>18783</v>
      </c>
      <c r="AE11113" s="10" t="s">
        <v>18784</v>
      </c>
      <c r="AF11113" s="10" t="s">
        <v>530</v>
      </c>
    </row>
    <row r="11114" spans="30:32" x14ac:dyDescent="0.2">
      <c r="AD11114" s="11" t="s">
        <v>18785</v>
      </c>
      <c r="AE11114" s="10" t="s">
        <v>16165</v>
      </c>
      <c r="AF11114" s="10" t="s">
        <v>530</v>
      </c>
    </row>
    <row r="11115" spans="30:32" x14ac:dyDescent="0.2">
      <c r="AD11115" s="11" t="s">
        <v>18786</v>
      </c>
      <c r="AE11115" s="10" t="s">
        <v>18787</v>
      </c>
      <c r="AF11115" s="10" t="s">
        <v>530</v>
      </c>
    </row>
    <row r="11116" spans="30:32" x14ac:dyDescent="0.2">
      <c r="AD11116" s="11" t="s">
        <v>18788</v>
      </c>
      <c r="AE11116" s="10" t="s">
        <v>18789</v>
      </c>
      <c r="AF11116" s="10" t="s">
        <v>530</v>
      </c>
    </row>
    <row r="11117" spans="30:32" x14ac:dyDescent="0.2">
      <c r="AD11117" s="11" t="s">
        <v>18790</v>
      </c>
      <c r="AE11117" s="10" t="s">
        <v>12295</v>
      </c>
      <c r="AF11117" s="10" t="s">
        <v>530</v>
      </c>
    </row>
    <row r="11118" spans="30:32" x14ac:dyDescent="0.2">
      <c r="AD11118" s="11" t="s">
        <v>18791</v>
      </c>
      <c r="AE11118" s="10" t="s">
        <v>18792</v>
      </c>
      <c r="AF11118" s="10" t="s">
        <v>530</v>
      </c>
    </row>
    <row r="11119" spans="30:32" x14ac:dyDescent="0.2">
      <c r="AD11119" s="11" t="s">
        <v>18793</v>
      </c>
      <c r="AE11119" s="10" t="s">
        <v>18794</v>
      </c>
      <c r="AF11119" s="10" t="s">
        <v>530</v>
      </c>
    </row>
    <row r="11120" spans="30:32" x14ac:dyDescent="0.2">
      <c r="AD11120" s="11" t="s">
        <v>18795</v>
      </c>
      <c r="AE11120" s="10" t="s">
        <v>18796</v>
      </c>
      <c r="AF11120" s="10" t="s">
        <v>530</v>
      </c>
    </row>
    <row r="11121" spans="30:32" x14ac:dyDescent="0.2">
      <c r="AD11121" s="11" t="s">
        <v>18797</v>
      </c>
      <c r="AE11121" s="10" t="s">
        <v>18798</v>
      </c>
      <c r="AF11121" s="10" t="s">
        <v>530</v>
      </c>
    </row>
    <row r="11122" spans="30:32" x14ac:dyDescent="0.2">
      <c r="AD11122" s="11" t="s">
        <v>18799</v>
      </c>
      <c r="AE11122" s="10" t="s">
        <v>18800</v>
      </c>
      <c r="AF11122" s="10" t="s">
        <v>530</v>
      </c>
    </row>
    <row r="11123" spans="30:32" x14ac:dyDescent="0.2">
      <c r="AD11123" s="11" t="s">
        <v>18801</v>
      </c>
      <c r="AE11123" s="10" t="s">
        <v>1221</v>
      </c>
      <c r="AF11123" s="10" t="s">
        <v>530</v>
      </c>
    </row>
    <row r="11124" spans="30:32" x14ac:dyDescent="0.2">
      <c r="AD11124" s="11" t="s">
        <v>18802</v>
      </c>
      <c r="AE11124" s="10" t="s">
        <v>18803</v>
      </c>
      <c r="AF11124" s="10" t="s">
        <v>530</v>
      </c>
    </row>
    <row r="11125" spans="30:32" x14ac:dyDescent="0.2">
      <c r="AD11125" s="11" t="s">
        <v>18804</v>
      </c>
      <c r="AE11125" s="10" t="s">
        <v>3594</v>
      </c>
      <c r="AF11125" s="10" t="s">
        <v>530</v>
      </c>
    </row>
    <row r="11126" spans="30:32" x14ac:dyDescent="0.2">
      <c r="AD11126" s="11" t="s">
        <v>18805</v>
      </c>
      <c r="AE11126" s="10" t="s">
        <v>18806</v>
      </c>
      <c r="AF11126" s="10" t="s">
        <v>530</v>
      </c>
    </row>
    <row r="11127" spans="30:32" x14ac:dyDescent="0.2">
      <c r="AD11127" s="11" t="s">
        <v>18807</v>
      </c>
      <c r="AE11127" s="10" t="s">
        <v>3139</v>
      </c>
      <c r="AF11127" s="10" t="s">
        <v>530</v>
      </c>
    </row>
    <row r="11128" spans="30:32" x14ac:dyDescent="0.2">
      <c r="AD11128" s="11" t="s">
        <v>18808</v>
      </c>
      <c r="AE11128" s="10" t="s">
        <v>16674</v>
      </c>
      <c r="AF11128" s="10" t="s">
        <v>530</v>
      </c>
    </row>
    <row r="11129" spans="30:32" x14ac:dyDescent="0.2">
      <c r="AD11129" s="11" t="s">
        <v>18809</v>
      </c>
      <c r="AE11129" s="10" t="s">
        <v>12330</v>
      </c>
      <c r="AF11129" s="10" t="s">
        <v>530</v>
      </c>
    </row>
    <row r="11130" spans="30:32" x14ac:dyDescent="0.2">
      <c r="AD11130" s="11" t="s">
        <v>18810</v>
      </c>
      <c r="AE11130" s="10" t="s">
        <v>18811</v>
      </c>
      <c r="AF11130" s="10" t="s">
        <v>530</v>
      </c>
    </row>
    <row r="11131" spans="30:32" x14ac:dyDescent="0.2">
      <c r="AD11131" s="11" t="s">
        <v>18812</v>
      </c>
      <c r="AE11131" s="10" t="s">
        <v>18813</v>
      </c>
      <c r="AF11131" s="10" t="s">
        <v>530</v>
      </c>
    </row>
    <row r="11132" spans="30:32" x14ac:dyDescent="0.2">
      <c r="AD11132" s="11" t="s">
        <v>18814</v>
      </c>
      <c r="AE11132" s="10" t="s">
        <v>18815</v>
      </c>
      <c r="AF11132" s="10" t="s">
        <v>530</v>
      </c>
    </row>
    <row r="11133" spans="30:32" x14ac:dyDescent="0.2">
      <c r="AD11133" s="11" t="s">
        <v>18816</v>
      </c>
      <c r="AE11133" s="10" t="s">
        <v>7721</v>
      </c>
      <c r="AF11133" s="10" t="s">
        <v>530</v>
      </c>
    </row>
    <row r="11134" spans="30:32" x14ac:dyDescent="0.2">
      <c r="AD11134" s="11" t="s">
        <v>18817</v>
      </c>
      <c r="AE11134" s="10" t="s">
        <v>16678</v>
      </c>
      <c r="AF11134" s="10" t="s">
        <v>530</v>
      </c>
    </row>
    <row r="11135" spans="30:32" x14ac:dyDescent="0.2">
      <c r="AD11135" s="11" t="s">
        <v>18818</v>
      </c>
      <c r="AE11135" s="10" t="s">
        <v>18819</v>
      </c>
      <c r="AF11135" s="10" t="s">
        <v>530</v>
      </c>
    </row>
    <row r="11136" spans="30:32" x14ac:dyDescent="0.2">
      <c r="AD11136" s="11" t="s">
        <v>18820</v>
      </c>
      <c r="AE11136" s="10" t="s">
        <v>18821</v>
      </c>
      <c r="AF11136" s="10" t="s">
        <v>530</v>
      </c>
    </row>
    <row r="11137" spans="30:32" x14ac:dyDescent="0.2">
      <c r="AD11137" s="11" t="s">
        <v>18822</v>
      </c>
      <c r="AE11137" s="10" t="s">
        <v>18823</v>
      </c>
      <c r="AF11137" s="10" t="s">
        <v>530</v>
      </c>
    </row>
    <row r="11138" spans="30:32" x14ac:dyDescent="0.2">
      <c r="AD11138" s="11" t="s">
        <v>18824</v>
      </c>
      <c r="AE11138" s="10" t="s">
        <v>18825</v>
      </c>
      <c r="AF11138" s="10" t="s">
        <v>530</v>
      </c>
    </row>
    <row r="11139" spans="30:32" x14ac:dyDescent="0.2">
      <c r="AD11139" s="11" t="s">
        <v>18826</v>
      </c>
      <c r="AE11139" s="10" t="s">
        <v>18827</v>
      </c>
      <c r="AF11139" s="10" t="s">
        <v>530</v>
      </c>
    </row>
    <row r="11140" spans="30:32" x14ac:dyDescent="0.2">
      <c r="AD11140" s="11" t="s">
        <v>18828</v>
      </c>
      <c r="AE11140" s="10" t="s">
        <v>18829</v>
      </c>
      <c r="AF11140" s="10" t="s">
        <v>530</v>
      </c>
    </row>
    <row r="11141" spans="30:32" x14ac:dyDescent="0.2">
      <c r="AD11141" s="11" t="s">
        <v>18830</v>
      </c>
      <c r="AE11141" s="10" t="s">
        <v>18831</v>
      </c>
      <c r="AF11141" s="10" t="s">
        <v>530</v>
      </c>
    </row>
    <row r="11142" spans="30:32" x14ac:dyDescent="0.2">
      <c r="AD11142" s="11" t="s">
        <v>18832</v>
      </c>
      <c r="AE11142" s="10" t="s">
        <v>18833</v>
      </c>
      <c r="AF11142" s="10" t="s">
        <v>530</v>
      </c>
    </row>
    <row r="11143" spans="30:32" x14ac:dyDescent="0.2">
      <c r="AD11143" s="11" t="s">
        <v>18834</v>
      </c>
      <c r="AE11143" s="10" t="s">
        <v>3609</v>
      </c>
      <c r="AF11143" s="10" t="s">
        <v>530</v>
      </c>
    </row>
    <row r="11144" spans="30:32" x14ac:dyDescent="0.2">
      <c r="AD11144" s="11" t="s">
        <v>18835</v>
      </c>
      <c r="AE11144" s="10" t="s">
        <v>18836</v>
      </c>
      <c r="AF11144" s="10" t="s">
        <v>530</v>
      </c>
    </row>
    <row r="11145" spans="30:32" x14ac:dyDescent="0.2">
      <c r="AD11145" s="11" t="s">
        <v>18837</v>
      </c>
      <c r="AE11145" s="10" t="s">
        <v>18838</v>
      </c>
      <c r="AF11145" s="10" t="s">
        <v>530</v>
      </c>
    </row>
    <row r="11146" spans="30:32" x14ac:dyDescent="0.2">
      <c r="AD11146" s="11" t="s">
        <v>18839</v>
      </c>
      <c r="AE11146" s="10" t="s">
        <v>18840</v>
      </c>
      <c r="AF11146" s="10" t="s">
        <v>530</v>
      </c>
    </row>
    <row r="11147" spans="30:32" x14ac:dyDescent="0.2">
      <c r="AD11147" s="11" t="s">
        <v>18841</v>
      </c>
      <c r="AE11147" s="10" t="s">
        <v>7753</v>
      </c>
      <c r="AF11147" s="10" t="s">
        <v>530</v>
      </c>
    </row>
    <row r="11148" spans="30:32" x14ac:dyDescent="0.2">
      <c r="AD11148" s="11" t="s">
        <v>18842</v>
      </c>
      <c r="AE11148" s="10" t="s">
        <v>18843</v>
      </c>
      <c r="AF11148" s="10" t="s">
        <v>530</v>
      </c>
    </row>
    <row r="11149" spans="30:32" x14ac:dyDescent="0.2">
      <c r="AD11149" s="11" t="s">
        <v>18844</v>
      </c>
      <c r="AE11149" s="10" t="s">
        <v>18845</v>
      </c>
      <c r="AF11149" s="10" t="s">
        <v>530</v>
      </c>
    </row>
    <row r="11150" spans="30:32" x14ac:dyDescent="0.2">
      <c r="AD11150" s="11" t="s">
        <v>18846</v>
      </c>
      <c r="AE11150" s="10" t="s">
        <v>4201</v>
      </c>
      <c r="AF11150" s="10" t="s">
        <v>530</v>
      </c>
    </row>
    <row r="11151" spans="30:32" x14ac:dyDescent="0.2">
      <c r="AD11151" s="11" t="s">
        <v>18847</v>
      </c>
      <c r="AE11151" s="10" t="s">
        <v>18848</v>
      </c>
      <c r="AF11151" s="10" t="s">
        <v>530</v>
      </c>
    </row>
    <row r="11152" spans="30:32" x14ac:dyDescent="0.2">
      <c r="AD11152" s="11" t="s">
        <v>18849</v>
      </c>
      <c r="AE11152" s="10" t="s">
        <v>18850</v>
      </c>
      <c r="AF11152" s="10" t="s">
        <v>530</v>
      </c>
    </row>
    <row r="11153" spans="30:32" x14ac:dyDescent="0.2">
      <c r="AD11153" s="11" t="s">
        <v>18851</v>
      </c>
      <c r="AE11153" s="10" t="s">
        <v>18850</v>
      </c>
      <c r="AF11153" s="10" t="s">
        <v>530</v>
      </c>
    </row>
    <row r="11154" spans="30:32" x14ac:dyDescent="0.2">
      <c r="AD11154" s="11" t="s">
        <v>18852</v>
      </c>
      <c r="AE11154" s="10" t="s">
        <v>18853</v>
      </c>
      <c r="AF11154" s="10" t="s">
        <v>530</v>
      </c>
    </row>
    <row r="11155" spans="30:32" x14ac:dyDescent="0.2">
      <c r="AD11155" s="11" t="s">
        <v>18854</v>
      </c>
      <c r="AE11155" s="10" t="s">
        <v>13769</v>
      </c>
      <c r="AF11155" s="10" t="s">
        <v>530</v>
      </c>
    </row>
    <row r="11156" spans="30:32" x14ac:dyDescent="0.2">
      <c r="AD11156" s="11" t="s">
        <v>18855</v>
      </c>
      <c r="AE11156" s="10" t="s">
        <v>18856</v>
      </c>
      <c r="AF11156" s="10" t="s">
        <v>530</v>
      </c>
    </row>
    <row r="11157" spans="30:32" x14ac:dyDescent="0.2">
      <c r="AD11157" s="11" t="s">
        <v>18857</v>
      </c>
      <c r="AE11157" s="10" t="s">
        <v>18858</v>
      </c>
      <c r="AF11157" s="10" t="s">
        <v>530</v>
      </c>
    </row>
    <row r="11158" spans="30:32" x14ac:dyDescent="0.2">
      <c r="AD11158" s="11" t="s">
        <v>18859</v>
      </c>
      <c r="AE11158" s="10" t="s">
        <v>18860</v>
      </c>
      <c r="AF11158" s="10" t="s">
        <v>530</v>
      </c>
    </row>
    <row r="11159" spans="30:32" x14ac:dyDescent="0.2">
      <c r="AD11159" s="11" t="s">
        <v>18861</v>
      </c>
      <c r="AE11159" s="10" t="s">
        <v>16242</v>
      </c>
      <c r="AF11159" s="10" t="s">
        <v>530</v>
      </c>
    </row>
    <row r="11160" spans="30:32" x14ac:dyDescent="0.2">
      <c r="AD11160" s="11" t="s">
        <v>18862</v>
      </c>
      <c r="AE11160" s="10" t="s">
        <v>9443</v>
      </c>
      <c r="AF11160" s="10" t="s">
        <v>530</v>
      </c>
    </row>
    <row r="11161" spans="30:32" x14ac:dyDescent="0.2">
      <c r="AD11161" s="11" t="s">
        <v>18863</v>
      </c>
      <c r="AE11161" s="10" t="s">
        <v>12369</v>
      </c>
      <c r="AF11161" s="10" t="s">
        <v>530</v>
      </c>
    </row>
    <row r="11162" spans="30:32" x14ac:dyDescent="0.2">
      <c r="AD11162" s="11" t="s">
        <v>18864</v>
      </c>
      <c r="AE11162" s="10" t="s">
        <v>18865</v>
      </c>
      <c r="AF11162" s="10" t="s">
        <v>530</v>
      </c>
    </row>
    <row r="11163" spans="30:32" x14ac:dyDescent="0.2">
      <c r="AD11163" s="11" t="s">
        <v>18866</v>
      </c>
      <c r="AE11163" s="10" t="s">
        <v>3634</v>
      </c>
      <c r="AF11163" s="10" t="s">
        <v>530</v>
      </c>
    </row>
    <row r="11164" spans="30:32" x14ac:dyDescent="0.2">
      <c r="AD11164" s="11" t="s">
        <v>18867</v>
      </c>
      <c r="AE11164" s="10" t="s">
        <v>14931</v>
      </c>
      <c r="AF11164" s="10" t="s">
        <v>530</v>
      </c>
    </row>
    <row r="11165" spans="30:32" x14ac:dyDescent="0.2">
      <c r="AD11165" s="11" t="s">
        <v>18868</v>
      </c>
      <c r="AE11165" s="10" t="s">
        <v>18869</v>
      </c>
      <c r="AF11165" s="10" t="s">
        <v>530</v>
      </c>
    </row>
    <row r="11166" spans="30:32" x14ac:dyDescent="0.2">
      <c r="AD11166" s="11" t="s">
        <v>18870</v>
      </c>
      <c r="AE11166" s="10" t="s">
        <v>18871</v>
      </c>
      <c r="AF11166" s="10" t="s">
        <v>530</v>
      </c>
    </row>
    <row r="11167" spans="30:32" x14ac:dyDescent="0.2">
      <c r="AD11167" s="11" t="s">
        <v>18872</v>
      </c>
      <c r="AE11167" s="10" t="s">
        <v>18873</v>
      </c>
      <c r="AF11167" s="10" t="s">
        <v>530</v>
      </c>
    </row>
    <row r="11168" spans="30:32" x14ac:dyDescent="0.2">
      <c r="AD11168" s="11" t="s">
        <v>18874</v>
      </c>
      <c r="AE11168" s="10" t="s">
        <v>2517</v>
      </c>
      <c r="AF11168" s="10" t="s">
        <v>530</v>
      </c>
    </row>
    <row r="11169" spans="30:32" x14ac:dyDescent="0.2">
      <c r="AD11169" s="11" t="s">
        <v>18875</v>
      </c>
      <c r="AE11169" s="10" t="s">
        <v>18876</v>
      </c>
      <c r="AF11169" s="10" t="s">
        <v>530</v>
      </c>
    </row>
    <row r="11170" spans="30:32" x14ac:dyDescent="0.2">
      <c r="AD11170" s="11" t="s">
        <v>18877</v>
      </c>
      <c r="AE11170" s="10" t="s">
        <v>18878</v>
      </c>
      <c r="AF11170" s="10" t="s">
        <v>530</v>
      </c>
    </row>
    <row r="11171" spans="30:32" x14ac:dyDescent="0.2">
      <c r="AD11171" s="11" t="s">
        <v>18879</v>
      </c>
      <c r="AE11171" s="10" t="s">
        <v>18880</v>
      </c>
      <c r="AF11171" s="10" t="s">
        <v>530</v>
      </c>
    </row>
    <row r="11172" spans="30:32" x14ac:dyDescent="0.2">
      <c r="AD11172" s="11" t="s">
        <v>18881</v>
      </c>
      <c r="AE11172" s="10" t="s">
        <v>18882</v>
      </c>
      <c r="AF11172" s="10" t="s">
        <v>530</v>
      </c>
    </row>
    <row r="11173" spans="30:32" x14ac:dyDescent="0.2">
      <c r="AD11173" s="11" t="s">
        <v>18883</v>
      </c>
      <c r="AE11173" s="10" t="s">
        <v>18884</v>
      </c>
      <c r="AF11173" s="10" t="s">
        <v>530</v>
      </c>
    </row>
    <row r="11174" spans="30:32" x14ac:dyDescent="0.2">
      <c r="AD11174" s="11" t="s">
        <v>18885</v>
      </c>
      <c r="AE11174" s="10" t="s">
        <v>2528</v>
      </c>
      <c r="AF11174" s="10" t="s">
        <v>530</v>
      </c>
    </row>
    <row r="11175" spans="30:32" x14ac:dyDescent="0.2">
      <c r="AD11175" s="11" t="s">
        <v>18886</v>
      </c>
      <c r="AE11175" s="10" t="s">
        <v>9467</v>
      </c>
      <c r="AF11175" s="10" t="s">
        <v>530</v>
      </c>
    </row>
    <row r="11176" spans="30:32" x14ac:dyDescent="0.2">
      <c r="AD11176" s="11" t="s">
        <v>18887</v>
      </c>
      <c r="AE11176" s="10" t="s">
        <v>9467</v>
      </c>
      <c r="AF11176" s="10" t="s">
        <v>530</v>
      </c>
    </row>
    <row r="11177" spans="30:32" x14ac:dyDescent="0.2">
      <c r="AD11177" s="11" t="s">
        <v>18888</v>
      </c>
      <c r="AE11177" s="10" t="s">
        <v>18889</v>
      </c>
      <c r="AF11177" s="10" t="s">
        <v>530</v>
      </c>
    </row>
    <row r="11178" spans="30:32" x14ac:dyDescent="0.2">
      <c r="AD11178" s="11" t="s">
        <v>18890</v>
      </c>
      <c r="AE11178" s="10" t="s">
        <v>7808</v>
      </c>
      <c r="AF11178" s="10" t="s">
        <v>530</v>
      </c>
    </row>
    <row r="11179" spans="30:32" x14ac:dyDescent="0.2">
      <c r="AD11179" s="11" t="s">
        <v>18891</v>
      </c>
      <c r="AE11179" s="10" t="s">
        <v>18892</v>
      </c>
      <c r="AF11179" s="10" t="s">
        <v>530</v>
      </c>
    </row>
    <row r="11180" spans="30:32" x14ac:dyDescent="0.2">
      <c r="AD11180" s="11" t="s">
        <v>18893</v>
      </c>
      <c r="AE11180" s="10" t="s">
        <v>14980</v>
      </c>
      <c r="AF11180" s="10" t="s">
        <v>530</v>
      </c>
    </row>
    <row r="11181" spans="30:32" x14ac:dyDescent="0.2">
      <c r="AD11181" s="11" t="s">
        <v>18894</v>
      </c>
      <c r="AE11181" s="10" t="s">
        <v>18895</v>
      </c>
      <c r="AF11181" s="10" t="s">
        <v>530</v>
      </c>
    </row>
    <row r="11182" spans="30:32" x14ac:dyDescent="0.2">
      <c r="AD11182" s="11" t="s">
        <v>18896</v>
      </c>
      <c r="AE11182" s="10" t="s">
        <v>18897</v>
      </c>
      <c r="AF11182" s="10" t="s">
        <v>530</v>
      </c>
    </row>
    <row r="11183" spans="30:32" x14ac:dyDescent="0.2">
      <c r="AD11183" s="11" t="s">
        <v>18898</v>
      </c>
      <c r="AE11183" s="10" t="s">
        <v>16285</v>
      </c>
      <c r="AF11183" s="10" t="s">
        <v>530</v>
      </c>
    </row>
    <row r="11184" spans="30:32" x14ac:dyDescent="0.2">
      <c r="AD11184" s="11" t="s">
        <v>18899</v>
      </c>
      <c r="AE11184" s="10" t="s">
        <v>1465</v>
      </c>
      <c r="AF11184" s="10" t="s">
        <v>530</v>
      </c>
    </row>
    <row r="11185" spans="30:32" x14ac:dyDescent="0.2">
      <c r="AD11185" s="11" t="s">
        <v>18900</v>
      </c>
      <c r="AE11185" s="10" t="s">
        <v>10895</v>
      </c>
      <c r="AF11185" s="10" t="s">
        <v>530</v>
      </c>
    </row>
    <row r="11186" spans="30:32" x14ac:dyDescent="0.2">
      <c r="AD11186" s="11" t="s">
        <v>18901</v>
      </c>
      <c r="AE11186" s="10" t="s">
        <v>2539</v>
      </c>
      <c r="AF11186" s="10" t="s">
        <v>530</v>
      </c>
    </row>
    <row r="11187" spans="30:32" x14ac:dyDescent="0.2">
      <c r="AD11187" s="11" t="s">
        <v>18902</v>
      </c>
      <c r="AE11187" s="10" t="s">
        <v>18903</v>
      </c>
      <c r="AF11187" s="10" t="s">
        <v>530</v>
      </c>
    </row>
    <row r="11188" spans="30:32" x14ac:dyDescent="0.2">
      <c r="AD11188" s="11" t="s">
        <v>18904</v>
      </c>
      <c r="AE11188" s="10" t="s">
        <v>12446</v>
      </c>
      <c r="AF11188" s="10" t="s">
        <v>530</v>
      </c>
    </row>
    <row r="11189" spans="30:32" x14ac:dyDescent="0.2">
      <c r="AD11189" s="11" t="s">
        <v>18905</v>
      </c>
      <c r="AE11189" s="10" t="s">
        <v>18906</v>
      </c>
      <c r="AF11189" s="10" t="s">
        <v>530</v>
      </c>
    </row>
    <row r="11190" spans="30:32" x14ac:dyDescent="0.2">
      <c r="AD11190" s="11" t="s">
        <v>18907</v>
      </c>
      <c r="AE11190" s="10" t="s">
        <v>18908</v>
      </c>
      <c r="AF11190" s="10" t="s">
        <v>530</v>
      </c>
    </row>
    <row r="11191" spans="30:32" x14ac:dyDescent="0.2">
      <c r="AD11191" s="11" t="s">
        <v>18909</v>
      </c>
      <c r="AE11191" s="10" t="s">
        <v>1479</v>
      </c>
      <c r="AF11191" s="10" t="s">
        <v>530</v>
      </c>
    </row>
    <row r="11192" spans="30:32" x14ac:dyDescent="0.2">
      <c r="AD11192" s="11" t="s">
        <v>18910</v>
      </c>
      <c r="AE11192" s="10" t="s">
        <v>17321</v>
      </c>
      <c r="AF11192" s="10" t="s">
        <v>530</v>
      </c>
    </row>
    <row r="11193" spans="30:32" x14ac:dyDescent="0.2">
      <c r="AD11193" s="11" t="s">
        <v>18911</v>
      </c>
      <c r="AE11193" s="10" t="s">
        <v>18912</v>
      </c>
      <c r="AF11193" s="10" t="s">
        <v>530</v>
      </c>
    </row>
    <row r="11194" spans="30:32" x14ac:dyDescent="0.2">
      <c r="AD11194" s="11" t="s">
        <v>18913</v>
      </c>
      <c r="AE11194" s="10" t="s">
        <v>18914</v>
      </c>
      <c r="AF11194" s="10" t="s">
        <v>530</v>
      </c>
    </row>
    <row r="11195" spans="30:32" x14ac:dyDescent="0.2">
      <c r="AD11195" s="11" t="s">
        <v>18915</v>
      </c>
      <c r="AE11195" s="10" t="s">
        <v>18916</v>
      </c>
      <c r="AF11195" s="10" t="s">
        <v>530</v>
      </c>
    </row>
    <row r="11196" spans="30:32" x14ac:dyDescent="0.2">
      <c r="AD11196" s="11" t="s">
        <v>18917</v>
      </c>
      <c r="AE11196" s="10" t="s">
        <v>10934</v>
      </c>
      <c r="AF11196" s="10" t="s">
        <v>530</v>
      </c>
    </row>
    <row r="11197" spans="30:32" x14ac:dyDescent="0.2">
      <c r="AD11197" s="11" t="s">
        <v>18918</v>
      </c>
      <c r="AE11197" s="10" t="s">
        <v>12516</v>
      </c>
      <c r="AF11197" s="10" t="s">
        <v>530</v>
      </c>
    </row>
    <row r="11198" spans="30:32" x14ac:dyDescent="0.2">
      <c r="AD11198" s="11" t="s">
        <v>18919</v>
      </c>
      <c r="AE11198" s="10" t="s">
        <v>2580</v>
      </c>
      <c r="AF11198" s="10" t="s">
        <v>530</v>
      </c>
    </row>
    <row r="11199" spans="30:32" x14ac:dyDescent="0.2">
      <c r="AD11199" s="11" t="s">
        <v>18920</v>
      </c>
      <c r="AE11199" s="10" t="s">
        <v>18921</v>
      </c>
      <c r="AF11199" s="10" t="s">
        <v>530</v>
      </c>
    </row>
    <row r="11200" spans="30:32" x14ac:dyDescent="0.2">
      <c r="AD11200" s="11" t="s">
        <v>18922</v>
      </c>
      <c r="AE11200" s="10" t="s">
        <v>18923</v>
      </c>
      <c r="AF11200" s="10" t="s">
        <v>530</v>
      </c>
    </row>
    <row r="11201" spans="30:32" x14ac:dyDescent="0.2">
      <c r="AD11201" s="11" t="s">
        <v>18924</v>
      </c>
      <c r="AE11201" s="10" t="s">
        <v>18925</v>
      </c>
      <c r="AF11201" s="10" t="s">
        <v>530</v>
      </c>
    </row>
    <row r="11202" spans="30:32" x14ac:dyDescent="0.2">
      <c r="AD11202" s="11" t="s">
        <v>18926</v>
      </c>
      <c r="AE11202" s="10" t="s">
        <v>18927</v>
      </c>
      <c r="AF11202" s="10" t="s">
        <v>530</v>
      </c>
    </row>
    <row r="11203" spans="30:32" x14ac:dyDescent="0.2">
      <c r="AD11203" s="11" t="s">
        <v>18928</v>
      </c>
      <c r="AE11203" s="10" t="s">
        <v>15085</v>
      </c>
      <c r="AF11203" s="10" t="s">
        <v>530</v>
      </c>
    </row>
    <row r="11204" spans="30:32" x14ac:dyDescent="0.2">
      <c r="AD11204" s="11" t="s">
        <v>18929</v>
      </c>
      <c r="AE11204" s="10" t="s">
        <v>16327</v>
      </c>
      <c r="AF11204" s="10" t="s">
        <v>530</v>
      </c>
    </row>
    <row r="11205" spans="30:32" x14ac:dyDescent="0.2">
      <c r="AD11205" s="11" t="s">
        <v>18930</v>
      </c>
      <c r="AE11205" s="10" t="s">
        <v>18931</v>
      </c>
      <c r="AF11205" s="10" t="s">
        <v>530</v>
      </c>
    </row>
    <row r="11206" spans="30:32" x14ac:dyDescent="0.2">
      <c r="AD11206" s="11" t="s">
        <v>18932</v>
      </c>
      <c r="AE11206" s="10" t="s">
        <v>4273</v>
      </c>
      <c r="AF11206" s="10" t="s">
        <v>530</v>
      </c>
    </row>
    <row r="11207" spans="30:32" x14ac:dyDescent="0.2">
      <c r="AD11207" s="11" t="s">
        <v>18933</v>
      </c>
      <c r="AE11207" s="10" t="s">
        <v>7910</v>
      </c>
      <c r="AF11207" s="10" t="s">
        <v>530</v>
      </c>
    </row>
    <row r="11208" spans="30:32" x14ac:dyDescent="0.2">
      <c r="AD11208" s="11" t="s">
        <v>18934</v>
      </c>
      <c r="AE11208" s="10" t="s">
        <v>18935</v>
      </c>
      <c r="AF11208" s="10" t="s">
        <v>530</v>
      </c>
    </row>
    <row r="11209" spans="30:32" x14ac:dyDescent="0.2">
      <c r="AD11209" s="11" t="s">
        <v>18936</v>
      </c>
      <c r="AE11209" s="10" t="s">
        <v>18937</v>
      </c>
      <c r="AF11209" s="10" t="s">
        <v>530</v>
      </c>
    </row>
    <row r="11210" spans="30:32" x14ac:dyDescent="0.2">
      <c r="AD11210" s="11" t="s">
        <v>18938</v>
      </c>
      <c r="AE11210" s="10" t="s">
        <v>18939</v>
      </c>
      <c r="AF11210" s="10" t="s">
        <v>530</v>
      </c>
    </row>
    <row r="11211" spans="30:32" x14ac:dyDescent="0.2">
      <c r="AD11211" s="11" t="s">
        <v>18940</v>
      </c>
      <c r="AE11211" s="10" t="s">
        <v>12548</v>
      </c>
      <c r="AF11211" s="10" t="s">
        <v>530</v>
      </c>
    </row>
    <row r="11212" spans="30:32" x14ac:dyDescent="0.2">
      <c r="AD11212" s="11" t="s">
        <v>18941</v>
      </c>
      <c r="AE11212" s="10" t="s">
        <v>10997</v>
      </c>
      <c r="AF11212" s="10" t="s">
        <v>530</v>
      </c>
    </row>
    <row r="11213" spans="30:32" x14ac:dyDescent="0.2">
      <c r="AD11213" s="11" t="s">
        <v>18942</v>
      </c>
      <c r="AE11213" s="10" t="s">
        <v>1497</v>
      </c>
      <c r="AF11213" s="10" t="s">
        <v>530</v>
      </c>
    </row>
    <row r="11214" spans="30:32" x14ac:dyDescent="0.2">
      <c r="AD11214" s="11" t="s">
        <v>18943</v>
      </c>
      <c r="AE11214" s="10" t="s">
        <v>18944</v>
      </c>
      <c r="AF11214" s="10" t="s">
        <v>530</v>
      </c>
    </row>
    <row r="11215" spans="30:32" x14ac:dyDescent="0.2">
      <c r="AD11215" s="11" t="s">
        <v>18945</v>
      </c>
      <c r="AE11215" s="10" t="s">
        <v>9226</v>
      </c>
      <c r="AF11215" s="10" t="s">
        <v>530</v>
      </c>
    </row>
    <row r="11216" spans="30:32" x14ac:dyDescent="0.2">
      <c r="AD11216" s="11" t="s">
        <v>18946</v>
      </c>
      <c r="AE11216" s="10" t="s">
        <v>9226</v>
      </c>
      <c r="AF11216" s="10" t="s">
        <v>530</v>
      </c>
    </row>
    <row r="11217" spans="30:32" x14ac:dyDescent="0.2">
      <c r="AD11217" s="11" t="s">
        <v>18947</v>
      </c>
      <c r="AE11217" s="10" t="s">
        <v>15112</v>
      </c>
      <c r="AF11217" s="10" t="s">
        <v>530</v>
      </c>
    </row>
    <row r="11218" spans="30:32" x14ac:dyDescent="0.2">
      <c r="AD11218" s="11" t="s">
        <v>18948</v>
      </c>
      <c r="AE11218" s="10" t="s">
        <v>16352</v>
      </c>
      <c r="AF11218" s="10" t="s">
        <v>530</v>
      </c>
    </row>
    <row r="11219" spans="30:32" x14ac:dyDescent="0.2">
      <c r="AD11219" s="11" t="s">
        <v>18949</v>
      </c>
      <c r="AE11219" s="10" t="s">
        <v>7949</v>
      </c>
      <c r="AF11219" s="10" t="s">
        <v>530</v>
      </c>
    </row>
    <row r="11220" spans="30:32" x14ac:dyDescent="0.2">
      <c r="AD11220" s="11" t="s">
        <v>18950</v>
      </c>
      <c r="AE11220" s="10" t="s">
        <v>9567</v>
      </c>
      <c r="AF11220" s="10" t="s">
        <v>530</v>
      </c>
    </row>
    <row r="11221" spans="30:32" x14ac:dyDescent="0.2">
      <c r="AD11221" s="11" t="s">
        <v>18951</v>
      </c>
      <c r="AE11221" s="10" t="s">
        <v>18952</v>
      </c>
      <c r="AF11221" s="10" t="s">
        <v>530</v>
      </c>
    </row>
    <row r="11222" spans="30:32" x14ac:dyDescent="0.2">
      <c r="AD11222" s="11" t="s">
        <v>18953</v>
      </c>
      <c r="AE11222" s="10" t="s">
        <v>18954</v>
      </c>
      <c r="AF11222" s="10" t="s">
        <v>530</v>
      </c>
    </row>
    <row r="11223" spans="30:32" x14ac:dyDescent="0.2">
      <c r="AD11223" s="11" t="s">
        <v>18955</v>
      </c>
      <c r="AE11223" s="10" t="s">
        <v>18956</v>
      </c>
      <c r="AF11223" s="10" t="s">
        <v>530</v>
      </c>
    </row>
    <row r="11224" spans="30:32" x14ac:dyDescent="0.2">
      <c r="AD11224" s="11" t="s">
        <v>18957</v>
      </c>
      <c r="AE11224" s="10" t="s">
        <v>18958</v>
      </c>
      <c r="AF11224" s="10" t="s">
        <v>530</v>
      </c>
    </row>
    <row r="11225" spans="30:32" x14ac:dyDescent="0.2">
      <c r="AD11225" s="11" t="s">
        <v>18959</v>
      </c>
      <c r="AE11225" s="10" t="s">
        <v>18960</v>
      </c>
      <c r="AF11225" s="10" t="s">
        <v>530</v>
      </c>
    </row>
    <row r="11226" spans="30:32" x14ac:dyDescent="0.2">
      <c r="AD11226" s="11" t="s">
        <v>18961</v>
      </c>
      <c r="AE11226" s="10" t="s">
        <v>18962</v>
      </c>
      <c r="AF11226" s="10" t="s">
        <v>530</v>
      </c>
    </row>
    <row r="11227" spans="30:32" x14ac:dyDescent="0.2">
      <c r="AD11227" s="11" t="s">
        <v>18963</v>
      </c>
      <c r="AE11227" s="10" t="s">
        <v>18964</v>
      </c>
      <c r="AF11227" s="10" t="s">
        <v>530</v>
      </c>
    </row>
    <row r="11228" spans="30:32" x14ac:dyDescent="0.2">
      <c r="AD11228" s="11" t="s">
        <v>18965</v>
      </c>
      <c r="AE11228" s="10" t="s">
        <v>16383</v>
      </c>
      <c r="AF11228" s="10" t="s">
        <v>530</v>
      </c>
    </row>
    <row r="11229" spans="30:32" x14ac:dyDescent="0.2">
      <c r="AD11229" s="11" t="s">
        <v>18966</v>
      </c>
      <c r="AE11229" s="10" t="s">
        <v>8813</v>
      </c>
      <c r="AF11229" s="10" t="s">
        <v>530</v>
      </c>
    </row>
    <row r="11230" spans="30:32" x14ac:dyDescent="0.2">
      <c r="AD11230" s="11" t="s">
        <v>18967</v>
      </c>
      <c r="AE11230" s="10" t="s">
        <v>18968</v>
      </c>
      <c r="AF11230" s="10" t="s">
        <v>530</v>
      </c>
    </row>
    <row r="11231" spans="30:32" x14ac:dyDescent="0.2">
      <c r="AD11231" s="11" t="s">
        <v>18969</v>
      </c>
      <c r="AE11231" s="10" t="s">
        <v>2646</v>
      </c>
      <c r="AF11231" s="10" t="s">
        <v>530</v>
      </c>
    </row>
    <row r="11232" spans="30:32" x14ac:dyDescent="0.2">
      <c r="AD11232" s="11" t="s">
        <v>18970</v>
      </c>
      <c r="AE11232" s="10" t="s">
        <v>15170</v>
      </c>
      <c r="AF11232" s="10" t="s">
        <v>530</v>
      </c>
    </row>
    <row r="11233" spans="30:32" x14ac:dyDescent="0.2">
      <c r="AD11233" s="11" t="s">
        <v>18971</v>
      </c>
      <c r="AE11233" s="10" t="s">
        <v>8819</v>
      </c>
      <c r="AF11233" s="10" t="s">
        <v>530</v>
      </c>
    </row>
    <row r="11234" spans="30:32" x14ac:dyDescent="0.2">
      <c r="AD11234" s="11" t="s">
        <v>18972</v>
      </c>
      <c r="AE11234" s="10" t="s">
        <v>4298</v>
      </c>
      <c r="AF11234" s="10" t="s">
        <v>530</v>
      </c>
    </row>
    <row r="11235" spans="30:32" x14ac:dyDescent="0.2">
      <c r="AD11235" s="11" t="s">
        <v>18973</v>
      </c>
      <c r="AE11235" s="10" t="s">
        <v>1553</v>
      </c>
      <c r="AF11235" s="10" t="s">
        <v>530</v>
      </c>
    </row>
    <row r="11236" spans="30:32" x14ac:dyDescent="0.2">
      <c r="AD11236" s="11" t="s">
        <v>18974</v>
      </c>
      <c r="AE11236" s="10" t="s">
        <v>18975</v>
      </c>
      <c r="AF11236" s="10" t="s">
        <v>530</v>
      </c>
    </row>
    <row r="11237" spans="30:32" x14ac:dyDescent="0.2">
      <c r="AD11237" s="11" t="s">
        <v>18976</v>
      </c>
      <c r="AE11237" s="10" t="s">
        <v>18977</v>
      </c>
      <c r="AF11237" s="10" t="s">
        <v>530</v>
      </c>
    </row>
    <row r="11238" spans="30:32" x14ac:dyDescent="0.2">
      <c r="AD11238" s="11" t="s">
        <v>18978</v>
      </c>
      <c r="AE11238" s="10" t="s">
        <v>1555</v>
      </c>
      <c r="AF11238" s="10" t="s">
        <v>530</v>
      </c>
    </row>
    <row r="11239" spans="30:32" x14ac:dyDescent="0.2">
      <c r="AD11239" s="11" t="s">
        <v>18979</v>
      </c>
      <c r="AE11239" s="10" t="s">
        <v>18980</v>
      </c>
      <c r="AF11239" s="10" t="s">
        <v>530</v>
      </c>
    </row>
    <row r="11240" spans="30:32" x14ac:dyDescent="0.2">
      <c r="AD11240" s="11" t="s">
        <v>18981</v>
      </c>
      <c r="AE11240" s="10" t="s">
        <v>18980</v>
      </c>
      <c r="AF11240" s="10" t="s">
        <v>530</v>
      </c>
    </row>
    <row r="11241" spans="30:32" x14ac:dyDescent="0.2">
      <c r="AD11241" s="11" t="s">
        <v>18982</v>
      </c>
      <c r="AE11241" s="10" t="s">
        <v>18983</v>
      </c>
      <c r="AF11241" s="10" t="s">
        <v>530</v>
      </c>
    </row>
    <row r="11242" spans="30:32" x14ac:dyDescent="0.2">
      <c r="AD11242" s="11" t="s">
        <v>18984</v>
      </c>
      <c r="AE11242" s="10" t="s">
        <v>12674</v>
      </c>
      <c r="AF11242" s="10" t="s">
        <v>530</v>
      </c>
    </row>
    <row r="11243" spans="30:32" x14ac:dyDescent="0.2">
      <c r="AD11243" s="11" t="s">
        <v>18985</v>
      </c>
      <c r="AE11243" s="10" t="s">
        <v>2702</v>
      </c>
      <c r="AF11243" s="10" t="s">
        <v>530</v>
      </c>
    </row>
    <row r="11244" spans="30:32" x14ac:dyDescent="0.2">
      <c r="AD11244" s="11" t="s">
        <v>18986</v>
      </c>
      <c r="AE11244" s="10" t="s">
        <v>18987</v>
      </c>
      <c r="AF11244" s="10" t="s">
        <v>530</v>
      </c>
    </row>
    <row r="11245" spans="30:32" x14ac:dyDescent="0.2">
      <c r="AD11245" s="11" t="s">
        <v>18988</v>
      </c>
      <c r="AE11245" s="10" t="s">
        <v>18989</v>
      </c>
      <c r="AF11245" s="10" t="s">
        <v>530</v>
      </c>
    </row>
    <row r="11246" spans="30:32" x14ac:dyDescent="0.2">
      <c r="AD11246" s="11" t="s">
        <v>18990</v>
      </c>
      <c r="AE11246" s="10" t="s">
        <v>18991</v>
      </c>
      <c r="AF11246" s="10" t="s">
        <v>530</v>
      </c>
    </row>
    <row r="11247" spans="30:32" x14ac:dyDescent="0.2">
      <c r="AD11247" s="11" t="s">
        <v>18992</v>
      </c>
      <c r="AE11247" s="10" t="s">
        <v>18993</v>
      </c>
      <c r="AF11247" s="10" t="s">
        <v>530</v>
      </c>
    </row>
    <row r="11248" spans="30:32" x14ac:dyDescent="0.2">
      <c r="AD11248" s="11" t="s">
        <v>18994</v>
      </c>
      <c r="AE11248" s="10" t="s">
        <v>2465</v>
      </c>
      <c r="AF11248" s="10" t="s">
        <v>530</v>
      </c>
    </row>
    <row r="11249" spans="30:32" x14ac:dyDescent="0.2">
      <c r="AD11249" s="11" t="s">
        <v>18995</v>
      </c>
      <c r="AE11249" s="10" t="s">
        <v>18996</v>
      </c>
      <c r="AF11249" s="10" t="s">
        <v>530</v>
      </c>
    </row>
    <row r="11250" spans="30:32" x14ac:dyDescent="0.2">
      <c r="AD11250" s="11" t="s">
        <v>18997</v>
      </c>
      <c r="AE11250" s="10" t="s">
        <v>18998</v>
      </c>
      <c r="AF11250" s="10" t="s">
        <v>530</v>
      </c>
    </row>
    <row r="11251" spans="30:32" x14ac:dyDescent="0.2">
      <c r="AD11251" s="11" t="s">
        <v>18999</v>
      </c>
      <c r="AE11251" s="10" t="s">
        <v>6221</v>
      </c>
      <c r="AF11251" s="10" t="s">
        <v>530</v>
      </c>
    </row>
    <row r="11252" spans="30:32" x14ac:dyDescent="0.2">
      <c r="AD11252" s="11" t="s">
        <v>19000</v>
      </c>
      <c r="AE11252" s="10" t="s">
        <v>3732</v>
      </c>
      <c r="AF11252" s="10" t="s">
        <v>530</v>
      </c>
    </row>
    <row r="11253" spans="30:32" x14ac:dyDescent="0.2">
      <c r="AD11253" s="11" t="s">
        <v>19001</v>
      </c>
      <c r="AE11253" s="10" t="s">
        <v>11162</v>
      </c>
      <c r="AF11253" s="10" t="s">
        <v>530</v>
      </c>
    </row>
    <row r="11254" spans="30:32" x14ac:dyDescent="0.2">
      <c r="AD11254" s="11" t="s">
        <v>19002</v>
      </c>
      <c r="AE11254" s="10" t="s">
        <v>12706</v>
      </c>
      <c r="AF11254" s="10" t="s">
        <v>530</v>
      </c>
    </row>
    <row r="11255" spans="30:32" x14ac:dyDescent="0.2">
      <c r="AD11255" s="11" t="s">
        <v>19003</v>
      </c>
      <c r="AE11255" s="10" t="s">
        <v>19004</v>
      </c>
      <c r="AF11255" s="10" t="s">
        <v>530</v>
      </c>
    </row>
    <row r="11256" spans="30:32" x14ac:dyDescent="0.2">
      <c r="AD11256" s="11" t="s">
        <v>19005</v>
      </c>
      <c r="AE11256" s="10" t="s">
        <v>4360</v>
      </c>
      <c r="AF11256" s="10" t="s">
        <v>530</v>
      </c>
    </row>
    <row r="11257" spans="30:32" x14ac:dyDescent="0.2">
      <c r="AD11257" s="11" t="s">
        <v>19006</v>
      </c>
      <c r="AE11257" s="10" t="s">
        <v>19007</v>
      </c>
      <c r="AF11257" s="10" t="s">
        <v>530</v>
      </c>
    </row>
    <row r="11258" spans="30:32" x14ac:dyDescent="0.2">
      <c r="AD11258" s="11" t="s">
        <v>19008</v>
      </c>
      <c r="AE11258" s="10" t="s">
        <v>19009</v>
      </c>
      <c r="AF11258" s="10" t="s">
        <v>530</v>
      </c>
    </row>
    <row r="11259" spans="30:32" x14ac:dyDescent="0.2">
      <c r="AD11259" s="11" t="s">
        <v>19010</v>
      </c>
      <c r="AE11259" s="10" t="s">
        <v>19011</v>
      </c>
      <c r="AF11259" s="10" t="s">
        <v>530</v>
      </c>
    </row>
    <row r="11260" spans="30:32" x14ac:dyDescent="0.2">
      <c r="AD11260" s="11" t="s">
        <v>19012</v>
      </c>
      <c r="AE11260" s="10" t="s">
        <v>19013</v>
      </c>
      <c r="AF11260" s="10" t="s">
        <v>530</v>
      </c>
    </row>
    <row r="11261" spans="30:32" x14ac:dyDescent="0.2">
      <c r="AD11261" s="11" t="s">
        <v>19014</v>
      </c>
      <c r="AE11261" s="10" t="s">
        <v>19015</v>
      </c>
      <c r="AF11261" s="10" t="s">
        <v>530</v>
      </c>
    </row>
    <row r="11262" spans="30:32" x14ac:dyDescent="0.2">
      <c r="AD11262" s="11" t="s">
        <v>19016</v>
      </c>
      <c r="AE11262" s="10" t="s">
        <v>19017</v>
      </c>
      <c r="AF11262" s="10" t="s">
        <v>530</v>
      </c>
    </row>
    <row r="11263" spans="30:32" x14ac:dyDescent="0.2">
      <c r="AD11263" s="11" t="s">
        <v>19018</v>
      </c>
      <c r="AE11263" s="10" t="s">
        <v>19017</v>
      </c>
      <c r="AF11263" s="10" t="s">
        <v>530</v>
      </c>
    </row>
    <row r="11264" spans="30:32" x14ac:dyDescent="0.2">
      <c r="AD11264" s="11" t="s">
        <v>19019</v>
      </c>
      <c r="AE11264" s="10" t="s">
        <v>19017</v>
      </c>
      <c r="AF11264" s="10" t="s">
        <v>530</v>
      </c>
    </row>
    <row r="11265" spans="30:32" x14ac:dyDescent="0.2">
      <c r="AD11265" s="11" t="s">
        <v>19020</v>
      </c>
      <c r="AE11265" s="10" t="s">
        <v>19017</v>
      </c>
      <c r="AF11265" s="10" t="s">
        <v>530</v>
      </c>
    </row>
    <row r="11266" spans="30:32" x14ac:dyDescent="0.2">
      <c r="AD11266" s="11" t="s">
        <v>19021</v>
      </c>
      <c r="AE11266" s="10" t="s">
        <v>19017</v>
      </c>
      <c r="AF11266" s="10" t="s">
        <v>530</v>
      </c>
    </row>
    <row r="11267" spans="30:32" x14ac:dyDescent="0.2">
      <c r="AD11267" s="11" t="s">
        <v>19022</v>
      </c>
      <c r="AE11267" s="10" t="s">
        <v>19017</v>
      </c>
      <c r="AF11267" s="10" t="s">
        <v>530</v>
      </c>
    </row>
    <row r="11268" spans="30:32" x14ac:dyDescent="0.2">
      <c r="AD11268" s="11" t="s">
        <v>19023</v>
      </c>
      <c r="AE11268" s="10" t="s">
        <v>19017</v>
      </c>
      <c r="AF11268" s="10" t="s">
        <v>530</v>
      </c>
    </row>
    <row r="11269" spans="30:32" x14ac:dyDescent="0.2">
      <c r="AD11269" s="11" t="s">
        <v>19024</v>
      </c>
      <c r="AE11269" s="10" t="s">
        <v>19017</v>
      </c>
      <c r="AF11269" s="10" t="s">
        <v>530</v>
      </c>
    </row>
    <row r="11270" spans="30:32" x14ac:dyDescent="0.2">
      <c r="AD11270" s="11" t="s">
        <v>19025</v>
      </c>
      <c r="AE11270" s="10" t="s">
        <v>19017</v>
      </c>
      <c r="AF11270" s="10" t="s">
        <v>530</v>
      </c>
    </row>
    <row r="11271" spans="30:32" x14ac:dyDescent="0.2">
      <c r="AD11271" s="11" t="s">
        <v>19026</v>
      </c>
      <c r="AE11271" s="10" t="s">
        <v>19017</v>
      </c>
      <c r="AF11271" s="10" t="s">
        <v>530</v>
      </c>
    </row>
    <row r="11272" spans="30:32" x14ac:dyDescent="0.2">
      <c r="AD11272" s="11" t="s">
        <v>19027</v>
      </c>
      <c r="AE11272" s="10" t="s">
        <v>19017</v>
      </c>
      <c r="AF11272" s="10" t="s">
        <v>530</v>
      </c>
    </row>
    <row r="11273" spans="30:32" x14ac:dyDescent="0.2">
      <c r="AD11273" s="11" t="s">
        <v>19028</v>
      </c>
      <c r="AE11273" s="10" t="s">
        <v>19017</v>
      </c>
      <c r="AF11273" s="10" t="s">
        <v>530</v>
      </c>
    </row>
    <row r="11274" spans="30:32" x14ac:dyDescent="0.2">
      <c r="AD11274" s="11" t="s">
        <v>19029</v>
      </c>
      <c r="AE11274" s="10" t="s">
        <v>19017</v>
      </c>
      <c r="AF11274" s="10" t="s">
        <v>530</v>
      </c>
    </row>
    <row r="11275" spans="30:32" x14ac:dyDescent="0.2">
      <c r="AD11275" s="11" t="s">
        <v>19030</v>
      </c>
      <c r="AE11275" s="10" t="s">
        <v>19017</v>
      </c>
      <c r="AF11275" s="10" t="s">
        <v>530</v>
      </c>
    </row>
    <row r="11276" spans="30:32" x14ac:dyDescent="0.2">
      <c r="AD11276" s="11" t="s">
        <v>19031</v>
      </c>
      <c r="AE11276" s="10" t="s">
        <v>19032</v>
      </c>
      <c r="AF11276" s="10" t="s">
        <v>530</v>
      </c>
    </row>
    <row r="11277" spans="30:32" x14ac:dyDescent="0.2">
      <c r="AD11277" s="11" t="s">
        <v>19033</v>
      </c>
      <c r="AE11277" s="10" t="s">
        <v>19017</v>
      </c>
      <c r="AF11277" s="10" t="s">
        <v>530</v>
      </c>
    </row>
    <row r="11278" spans="30:32" x14ac:dyDescent="0.2">
      <c r="AD11278" s="11" t="s">
        <v>19034</v>
      </c>
      <c r="AE11278" s="10" t="s">
        <v>3161</v>
      </c>
      <c r="AF11278" s="10" t="s">
        <v>530</v>
      </c>
    </row>
    <row r="11279" spans="30:32" x14ac:dyDescent="0.2">
      <c r="AD11279" s="11" t="s">
        <v>19035</v>
      </c>
      <c r="AE11279" s="10" t="s">
        <v>19017</v>
      </c>
      <c r="AF11279" s="10" t="s">
        <v>530</v>
      </c>
    </row>
    <row r="11280" spans="30:32" x14ac:dyDescent="0.2">
      <c r="AD11280" s="11" t="s">
        <v>19036</v>
      </c>
      <c r="AE11280" s="10" t="s">
        <v>19017</v>
      </c>
      <c r="AF11280" s="10" t="s">
        <v>530</v>
      </c>
    </row>
    <row r="11281" spans="30:32" x14ac:dyDescent="0.2">
      <c r="AD11281" s="11" t="s">
        <v>19037</v>
      </c>
      <c r="AE11281" s="10" t="s">
        <v>19017</v>
      </c>
      <c r="AF11281" s="10" t="s">
        <v>530</v>
      </c>
    </row>
    <row r="11282" spans="30:32" x14ac:dyDescent="0.2">
      <c r="AD11282" s="11" t="s">
        <v>19038</v>
      </c>
      <c r="AE11282" s="10" t="s">
        <v>19017</v>
      </c>
      <c r="AF11282" s="10" t="s">
        <v>530</v>
      </c>
    </row>
    <row r="11283" spans="30:32" x14ac:dyDescent="0.2">
      <c r="AD11283" s="11" t="s">
        <v>19039</v>
      </c>
      <c r="AE11283" s="10" t="s">
        <v>19017</v>
      </c>
      <c r="AF11283" s="10" t="s">
        <v>530</v>
      </c>
    </row>
    <row r="11284" spans="30:32" x14ac:dyDescent="0.2">
      <c r="AD11284" s="11" t="s">
        <v>19040</v>
      </c>
      <c r="AE11284" s="10" t="s">
        <v>19017</v>
      </c>
      <c r="AF11284" s="10" t="s">
        <v>530</v>
      </c>
    </row>
    <row r="11285" spans="30:32" x14ac:dyDescent="0.2">
      <c r="AD11285" s="11" t="s">
        <v>19041</v>
      </c>
      <c r="AE11285" s="10" t="s">
        <v>19017</v>
      </c>
      <c r="AF11285" s="10" t="s">
        <v>530</v>
      </c>
    </row>
    <row r="11286" spans="30:32" x14ac:dyDescent="0.2">
      <c r="AD11286" s="11" t="s">
        <v>19042</v>
      </c>
      <c r="AE11286" s="10" t="s">
        <v>19017</v>
      </c>
      <c r="AF11286" s="10" t="s">
        <v>530</v>
      </c>
    </row>
    <row r="11287" spans="30:32" x14ac:dyDescent="0.2">
      <c r="AD11287" s="11" t="s">
        <v>19043</v>
      </c>
      <c r="AE11287" s="10" t="s">
        <v>19017</v>
      </c>
      <c r="AF11287" s="10" t="s">
        <v>530</v>
      </c>
    </row>
    <row r="11288" spans="30:32" x14ac:dyDescent="0.2">
      <c r="AD11288" s="11" t="s">
        <v>19044</v>
      </c>
      <c r="AE11288" s="10" t="s">
        <v>19017</v>
      </c>
      <c r="AF11288" s="10" t="s">
        <v>530</v>
      </c>
    </row>
    <row r="11289" spans="30:32" x14ac:dyDescent="0.2">
      <c r="AD11289" s="11" t="s">
        <v>19045</v>
      </c>
      <c r="AE11289" s="10" t="s">
        <v>19017</v>
      </c>
      <c r="AF11289" s="10" t="s">
        <v>530</v>
      </c>
    </row>
    <row r="11290" spans="30:32" x14ac:dyDescent="0.2">
      <c r="AD11290" s="11" t="s">
        <v>19046</v>
      </c>
      <c r="AE11290" s="10" t="s">
        <v>19017</v>
      </c>
      <c r="AF11290" s="10" t="s">
        <v>530</v>
      </c>
    </row>
    <row r="11291" spans="30:32" x14ac:dyDescent="0.2">
      <c r="AD11291" s="11" t="s">
        <v>19047</v>
      </c>
      <c r="AE11291" s="10" t="s">
        <v>19017</v>
      </c>
      <c r="AF11291" s="10" t="s">
        <v>530</v>
      </c>
    </row>
    <row r="11292" spans="30:32" x14ac:dyDescent="0.2">
      <c r="AD11292" s="11" t="s">
        <v>19048</v>
      </c>
      <c r="AE11292" s="10" t="s">
        <v>19017</v>
      </c>
      <c r="AF11292" s="10" t="s">
        <v>530</v>
      </c>
    </row>
    <row r="11293" spans="30:32" x14ac:dyDescent="0.2">
      <c r="AD11293" s="11" t="s">
        <v>19049</v>
      </c>
      <c r="AE11293" s="10" t="s">
        <v>19017</v>
      </c>
      <c r="AF11293" s="10" t="s">
        <v>530</v>
      </c>
    </row>
    <row r="11294" spans="30:32" x14ac:dyDescent="0.2">
      <c r="AD11294" s="11" t="s">
        <v>19050</v>
      </c>
      <c r="AE11294" s="10" t="s">
        <v>19017</v>
      </c>
      <c r="AF11294" s="10" t="s">
        <v>530</v>
      </c>
    </row>
    <row r="11295" spans="30:32" x14ac:dyDescent="0.2">
      <c r="AD11295" s="11" t="s">
        <v>19051</v>
      </c>
      <c r="AE11295" s="10" t="s">
        <v>19052</v>
      </c>
      <c r="AF11295" s="10" t="s">
        <v>530</v>
      </c>
    </row>
    <row r="11296" spans="30:32" x14ac:dyDescent="0.2">
      <c r="AD11296" s="11" t="s">
        <v>19053</v>
      </c>
      <c r="AE11296" s="10" t="s">
        <v>19054</v>
      </c>
      <c r="AF11296" s="10" t="s">
        <v>530</v>
      </c>
    </row>
    <row r="11297" spans="30:32" x14ac:dyDescent="0.2">
      <c r="AD11297" s="11" t="s">
        <v>19055</v>
      </c>
      <c r="AE11297" s="10" t="s">
        <v>19056</v>
      </c>
      <c r="AF11297" s="10" t="s">
        <v>530</v>
      </c>
    </row>
    <row r="11298" spans="30:32" x14ac:dyDescent="0.2">
      <c r="AD11298" s="11" t="s">
        <v>19057</v>
      </c>
      <c r="AE11298" s="10" t="s">
        <v>19058</v>
      </c>
      <c r="AF11298" s="10" t="s">
        <v>530</v>
      </c>
    </row>
    <row r="11299" spans="30:32" x14ac:dyDescent="0.2">
      <c r="AD11299" s="11" t="s">
        <v>19059</v>
      </c>
      <c r="AE11299" s="10" t="s">
        <v>2692</v>
      </c>
      <c r="AF11299" s="10" t="s">
        <v>530</v>
      </c>
    </row>
    <row r="11300" spans="30:32" x14ac:dyDescent="0.2">
      <c r="AD11300" s="11" t="s">
        <v>19060</v>
      </c>
      <c r="AE11300" s="10" t="s">
        <v>19061</v>
      </c>
      <c r="AF11300" s="10" t="s">
        <v>530</v>
      </c>
    </row>
    <row r="11301" spans="30:32" x14ac:dyDescent="0.2">
      <c r="AD11301" s="11" t="s">
        <v>19062</v>
      </c>
      <c r="AE11301" s="10" t="s">
        <v>19063</v>
      </c>
      <c r="AF11301" s="10" t="s">
        <v>530</v>
      </c>
    </row>
    <row r="11302" spans="30:32" x14ac:dyDescent="0.2">
      <c r="AD11302" s="11" t="s">
        <v>19064</v>
      </c>
      <c r="AE11302" s="10" t="s">
        <v>11214</v>
      </c>
      <c r="AF11302" s="10" t="s">
        <v>530</v>
      </c>
    </row>
    <row r="11303" spans="30:32" x14ac:dyDescent="0.2">
      <c r="AD11303" s="11" t="s">
        <v>19065</v>
      </c>
      <c r="AE11303" s="10" t="s">
        <v>4372</v>
      </c>
      <c r="AF11303" s="10" t="s">
        <v>530</v>
      </c>
    </row>
    <row r="11304" spans="30:32" x14ac:dyDescent="0.2">
      <c r="AD11304" s="11" t="s">
        <v>19066</v>
      </c>
      <c r="AE11304" s="10" t="s">
        <v>19067</v>
      </c>
      <c r="AF11304" s="10" t="s">
        <v>530</v>
      </c>
    </row>
    <row r="11305" spans="30:32" x14ac:dyDescent="0.2">
      <c r="AD11305" s="11" t="s">
        <v>19068</v>
      </c>
      <c r="AE11305" s="10" t="s">
        <v>19069</v>
      </c>
      <c r="AF11305" s="10" t="s">
        <v>530</v>
      </c>
    </row>
    <row r="11306" spans="30:32" x14ac:dyDescent="0.2">
      <c r="AD11306" s="11" t="s">
        <v>19070</v>
      </c>
      <c r="AE11306" s="10" t="s">
        <v>2735</v>
      </c>
      <c r="AF11306" s="10" t="s">
        <v>530</v>
      </c>
    </row>
    <row r="11307" spans="30:32" x14ac:dyDescent="0.2">
      <c r="AD11307" s="11" t="s">
        <v>19071</v>
      </c>
      <c r="AE11307" s="10" t="s">
        <v>19072</v>
      </c>
      <c r="AF11307" s="10" t="s">
        <v>530</v>
      </c>
    </row>
    <row r="11308" spans="30:32" x14ac:dyDescent="0.2">
      <c r="AD11308" s="11" t="s">
        <v>19073</v>
      </c>
      <c r="AE11308" s="10" t="s">
        <v>19074</v>
      </c>
      <c r="AF11308" s="10" t="s">
        <v>530</v>
      </c>
    </row>
    <row r="11309" spans="30:32" x14ac:dyDescent="0.2">
      <c r="AD11309" s="11" t="s">
        <v>19075</v>
      </c>
      <c r="AE11309" s="10" t="s">
        <v>19076</v>
      </c>
      <c r="AF11309" s="10" t="s">
        <v>530</v>
      </c>
    </row>
    <row r="11310" spans="30:32" x14ac:dyDescent="0.2">
      <c r="AD11310" s="11" t="s">
        <v>19077</v>
      </c>
      <c r="AE11310" s="10" t="s">
        <v>19078</v>
      </c>
      <c r="AF11310" s="10" t="s">
        <v>530</v>
      </c>
    </row>
    <row r="11311" spans="30:32" x14ac:dyDescent="0.2">
      <c r="AD11311" s="11" t="s">
        <v>19079</v>
      </c>
      <c r="AE11311" s="10" t="s">
        <v>19080</v>
      </c>
      <c r="AF11311" s="10" t="s">
        <v>530</v>
      </c>
    </row>
    <row r="11312" spans="30:32" x14ac:dyDescent="0.2">
      <c r="AD11312" s="11" t="s">
        <v>19081</v>
      </c>
      <c r="AE11312" s="10" t="s">
        <v>19082</v>
      </c>
      <c r="AF11312" s="10" t="s">
        <v>530</v>
      </c>
    </row>
    <row r="11313" spans="30:32" x14ac:dyDescent="0.2">
      <c r="AD11313" s="11" t="s">
        <v>19083</v>
      </c>
      <c r="AE11313" s="10" t="s">
        <v>2743</v>
      </c>
      <c r="AF11313" s="10" t="s">
        <v>530</v>
      </c>
    </row>
    <row r="11314" spans="30:32" x14ac:dyDescent="0.2">
      <c r="AD11314" s="11" t="s">
        <v>19084</v>
      </c>
      <c r="AE11314" s="10" t="s">
        <v>19085</v>
      </c>
      <c r="AF11314" s="10" t="s">
        <v>530</v>
      </c>
    </row>
    <row r="11315" spans="30:32" x14ac:dyDescent="0.2">
      <c r="AD11315" s="11" t="s">
        <v>19086</v>
      </c>
      <c r="AE11315" s="10" t="s">
        <v>19085</v>
      </c>
      <c r="AF11315" s="10" t="s">
        <v>530</v>
      </c>
    </row>
    <row r="11316" spans="30:32" x14ac:dyDescent="0.2">
      <c r="AD11316" s="11" t="s">
        <v>19087</v>
      </c>
      <c r="AE11316" s="10" t="s">
        <v>19088</v>
      </c>
      <c r="AF11316" s="10" t="s">
        <v>530</v>
      </c>
    </row>
    <row r="11317" spans="30:32" x14ac:dyDescent="0.2">
      <c r="AD11317" s="11" t="s">
        <v>19089</v>
      </c>
      <c r="AE11317" s="10" t="s">
        <v>19090</v>
      </c>
      <c r="AF11317" s="10" t="s">
        <v>530</v>
      </c>
    </row>
    <row r="11318" spans="30:32" x14ac:dyDescent="0.2">
      <c r="AD11318" s="11" t="s">
        <v>19091</v>
      </c>
      <c r="AE11318" s="10" t="s">
        <v>19092</v>
      </c>
      <c r="AF11318" s="10" t="s">
        <v>530</v>
      </c>
    </row>
    <row r="11319" spans="30:32" x14ac:dyDescent="0.2">
      <c r="AD11319" s="11" t="s">
        <v>19093</v>
      </c>
      <c r="AE11319" s="10" t="s">
        <v>4490</v>
      </c>
      <c r="AF11319" s="10" t="s">
        <v>530</v>
      </c>
    </row>
    <row r="11320" spans="30:32" x14ac:dyDescent="0.2">
      <c r="AD11320" s="11" t="s">
        <v>19094</v>
      </c>
      <c r="AE11320" s="10" t="s">
        <v>19095</v>
      </c>
      <c r="AF11320" s="10" t="s">
        <v>530</v>
      </c>
    </row>
    <row r="11321" spans="30:32" x14ac:dyDescent="0.2">
      <c r="AD11321" s="11" t="s">
        <v>19096</v>
      </c>
      <c r="AE11321" s="10" t="s">
        <v>19097</v>
      </c>
      <c r="AF11321" s="10" t="s">
        <v>530</v>
      </c>
    </row>
    <row r="11322" spans="30:32" x14ac:dyDescent="0.2">
      <c r="AD11322" s="11" t="s">
        <v>19098</v>
      </c>
      <c r="AE11322" s="10" t="s">
        <v>2750</v>
      </c>
      <c r="AF11322" s="10" t="s">
        <v>530</v>
      </c>
    </row>
    <row r="11323" spans="30:32" x14ac:dyDescent="0.2">
      <c r="AD11323" s="11" t="s">
        <v>19099</v>
      </c>
      <c r="AE11323" s="10" t="s">
        <v>2750</v>
      </c>
      <c r="AF11323" s="10" t="s">
        <v>530</v>
      </c>
    </row>
    <row r="11324" spans="30:32" x14ac:dyDescent="0.2">
      <c r="AD11324" s="11" t="s">
        <v>19100</v>
      </c>
      <c r="AE11324" s="10" t="s">
        <v>2750</v>
      </c>
      <c r="AF11324" s="10" t="s">
        <v>530</v>
      </c>
    </row>
    <row r="11325" spans="30:32" x14ac:dyDescent="0.2">
      <c r="AD11325" s="11" t="s">
        <v>19101</v>
      </c>
      <c r="AE11325" s="10" t="s">
        <v>2750</v>
      </c>
      <c r="AF11325" s="10" t="s">
        <v>530</v>
      </c>
    </row>
    <row r="11326" spans="30:32" x14ac:dyDescent="0.2">
      <c r="AD11326" s="11" t="s">
        <v>19102</v>
      </c>
      <c r="AE11326" s="10" t="s">
        <v>2750</v>
      </c>
      <c r="AF11326" s="10" t="s">
        <v>530</v>
      </c>
    </row>
    <row r="11327" spans="30:32" x14ac:dyDescent="0.2">
      <c r="AD11327" s="11" t="s">
        <v>19103</v>
      </c>
      <c r="AE11327" s="10" t="s">
        <v>2750</v>
      </c>
      <c r="AF11327" s="10" t="s">
        <v>530</v>
      </c>
    </row>
    <row r="11328" spans="30:32" x14ac:dyDescent="0.2">
      <c r="AD11328" s="11" t="s">
        <v>19104</v>
      </c>
      <c r="AE11328" s="10" t="s">
        <v>2750</v>
      </c>
      <c r="AF11328" s="10" t="s">
        <v>530</v>
      </c>
    </row>
    <row r="11329" spans="30:32" x14ac:dyDescent="0.2">
      <c r="AD11329" s="11" t="s">
        <v>19105</v>
      </c>
      <c r="AE11329" s="10" t="s">
        <v>6275</v>
      </c>
      <c r="AF11329" s="10" t="s">
        <v>530</v>
      </c>
    </row>
    <row r="11330" spans="30:32" x14ac:dyDescent="0.2">
      <c r="AD11330" s="11" t="s">
        <v>19106</v>
      </c>
      <c r="AE11330" s="10" t="s">
        <v>2760</v>
      </c>
      <c r="AF11330" s="10" t="s">
        <v>530</v>
      </c>
    </row>
    <row r="11331" spans="30:32" x14ac:dyDescent="0.2">
      <c r="AD11331" s="11" t="s">
        <v>19107</v>
      </c>
      <c r="AE11331" s="10" t="s">
        <v>19108</v>
      </c>
      <c r="AF11331" s="10" t="s">
        <v>530</v>
      </c>
    </row>
    <row r="11332" spans="30:32" x14ac:dyDescent="0.2">
      <c r="AD11332" s="11" t="s">
        <v>19109</v>
      </c>
      <c r="AE11332" s="10" t="s">
        <v>1597</v>
      </c>
      <c r="AF11332" s="10" t="s">
        <v>530</v>
      </c>
    </row>
    <row r="11333" spans="30:32" x14ac:dyDescent="0.2">
      <c r="AD11333" s="11" t="s">
        <v>19110</v>
      </c>
      <c r="AE11333" s="10" t="s">
        <v>2763</v>
      </c>
      <c r="AF11333" s="10" t="s">
        <v>530</v>
      </c>
    </row>
    <row r="11334" spans="30:32" x14ac:dyDescent="0.2">
      <c r="AD11334" s="11" t="s">
        <v>19111</v>
      </c>
      <c r="AE11334" s="10" t="s">
        <v>11267</v>
      </c>
      <c r="AF11334" s="10" t="s">
        <v>530</v>
      </c>
    </row>
    <row r="11335" spans="30:32" x14ac:dyDescent="0.2">
      <c r="AD11335" s="11" t="s">
        <v>19112</v>
      </c>
      <c r="AE11335" s="10" t="s">
        <v>19113</v>
      </c>
      <c r="AF11335" s="10" t="s">
        <v>530</v>
      </c>
    </row>
    <row r="11336" spans="30:32" x14ac:dyDescent="0.2">
      <c r="AD11336" s="11" t="s">
        <v>19114</v>
      </c>
      <c r="AE11336" s="10" t="s">
        <v>18053</v>
      </c>
      <c r="AF11336" s="10" t="s">
        <v>530</v>
      </c>
    </row>
    <row r="11337" spans="30:32" x14ac:dyDescent="0.2">
      <c r="AD11337" s="11" t="s">
        <v>19115</v>
      </c>
      <c r="AE11337" s="10" t="s">
        <v>9653</v>
      </c>
      <c r="AF11337" s="10" t="s">
        <v>530</v>
      </c>
    </row>
    <row r="11338" spans="30:32" x14ac:dyDescent="0.2">
      <c r="AD11338" s="11" t="s">
        <v>19116</v>
      </c>
      <c r="AE11338" s="10" t="s">
        <v>2782</v>
      </c>
      <c r="AF11338" s="10" t="s">
        <v>530</v>
      </c>
    </row>
    <row r="11339" spans="30:32" x14ac:dyDescent="0.2">
      <c r="AD11339" s="11" t="s">
        <v>19117</v>
      </c>
      <c r="AE11339" s="10" t="s">
        <v>19118</v>
      </c>
      <c r="AF11339" s="10" t="s">
        <v>530</v>
      </c>
    </row>
    <row r="11340" spans="30:32" x14ac:dyDescent="0.2">
      <c r="AD11340" s="11" t="s">
        <v>19119</v>
      </c>
      <c r="AE11340" s="10" t="s">
        <v>19120</v>
      </c>
      <c r="AF11340" s="10" t="s">
        <v>530</v>
      </c>
    </row>
    <row r="11341" spans="30:32" x14ac:dyDescent="0.2">
      <c r="AD11341" s="11" t="s">
        <v>19121</v>
      </c>
      <c r="AE11341" s="10" t="s">
        <v>1137</v>
      </c>
      <c r="AF11341" s="10" t="s">
        <v>530</v>
      </c>
    </row>
    <row r="11342" spans="30:32" x14ac:dyDescent="0.2">
      <c r="AD11342" s="11" t="s">
        <v>19122</v>
      </c>
      <c r="AE11342" s="10" t="s">
        <v>19123</v>
      </c>
      <c r="AF11342" s="10" t="s">
        <v>530</v>
      </c>
    </row>
    <row r="11343" spans="30:32" x14ac:dyDescent="0.2">
      <c r="AD11343" s="11" t="s">
        <v>19124</v>
      </c>
      <c r="AE11343" s="10" t="s">
        <v>19125</v>
      </c>
      <c r="AF11343" s="10" t="s">
        <v>530</v>
      </c>
    </row>
    <row r="11344" spans="30:32" x14ac:dyDescent="0.2">
      <c r="AD11344" s="11" t="s">
        <v>19126</v>
      </c>
      <c r="AE11344" s="10" t="s">
        <v>624</v>
      </c>
      <c r="AF11344" s="10" t="s">
        <v>530</v>
      </c>
    </row>
    <row r="11345" spans="30:32" x14ac:dyDescent="0.2">
      <c r="AD11345" s="11" t="s">
        <v>19127</v>
      </c>
      <c r="AE11345" s="10" t="s">
        <v>18081</v>
      </c>
      <c r="AF11345" s="10" t="s">
        <v>530</v>
      </c>
    </row>
    <row r="11346" spans="30:32" x14ac:dyDescent="0.2">
      <c r="AD11346" s="11" t="s">
        <v>19128</v>
      </c>
      <c r="AE11346" s="10" t="s">
        <v>9670</v>
      </c>
      <c r="AF11346" s="10" t="s">
        <v>530</v>
      </c>
    </row>
    <row r="11347" spans="30:32" x14ac:dyDescent="0.2">
      <c r="AD11347" s="11" t="s">
        <v>19129</v>
      </c>
      <c r="AE11347" s="10" t="s">
        <v>9670</v>
      </c>
      <c r="AF11347" s="10" t="s">
        <v>530</v>
      </c>
    </row>
    <row r="11348" spans="30:32" x14ac:dyDescent="0.2">
      <c r="AD11348" s="11" t="s">
        <v>19130</v>
      </c>
      <c r="AE11348" s="10" t="s">
        <v>19131</v>
      </c>
      <c r="AF11348" s="10" t="s">
        <v>530</v>
      </c>
    </row>
    <row r="11349" spans="30:32" x14ac:dyDescent="0.2">
      <c r="AD11349" s="11" t="s">
        <v>19132</v>
      </c>
      <c r="AE11349" s="10" t="s">
        <v>3828</v>
      </c>
      <c r="AF11349" s="10" t="s">
        <v>530</v>
      </c>
    </row>
    <row r="11350" spans="30:32" x14ac:dyDescent="0.2">
      <c r="AD11350" s="11" t="s">
        <v>19133</v>
      </c>
      <c r="AE11350" s="10" t="s">
        <v>19134</v>
      </c>
      <c r="AF11350" s="10" t="s">
        <v>530</v>
      </c>
    </row>
    <row r="11351" spans="30:32" x14ac:dyDescent="0.2">
      <c r="AD11351" s="11" t="s">
        <v>19135</v>
      </c>
      <c r="AE11351" s="10" t="s">
        <v>19136</v>
      </c>
      <c r="AF11351" s="10" t="s">
        <v>530</v>
      </c>
    </row>
    <row r="11352" spans="30:32" x14ac:dyDescent="0.2">
      <c r="AD11352" s="11" t="s">
        <v>19137</v>
      </c>
      <c r="AE11352" s="10" t="s">
        <v>19134</v>
      </c>
      <c r="AF11352" s="10" t="s">
        <v>530</v>
      </c>
    </row>
    <row r="11353" spans="30:32" x14ac:dyDescent="0.2">
      <c r="AD11353" s="11" t="s">
        <v>19138</v>
      </c>
      <c r="AE11353" s="10" t="s">
        <v>19136</v>
      </c>
      <c r="AF11353" s="10" t="s">
        <v>530</v>
      </c>
    </row>
    <row r="11354" spans="30:32" x14ac:dyDescent="0.2">
      <c r="AD11354" s="11" t="s">
        <v>19139</v>
      </c>
      <c r="AE11354" s="10" t="s">
        <v>19140</v>
      </c>
      <c r="AF11354" s="10" t="s">
        <v>530</v>
      </c>
    </row>
    <row r="11355" spans="30:32" x14ac:dyDescent="0.2">
      <c r="AD11355" s="11" t="s">
        <v>19141</v>
      </c>
      <c r="AE11355" s="10" t="s">
        <v>3294</v>
      </c>
      <c r="AF11355" s="10" t="s">
        <v>530</v>
      </c>
    </row>
    <row r="11356" spans="30:32" x14ac:dyDescent="0.2">
      <c r="AD11356" s="11" t="s">
        <v>19142</v>
      </c>
      <c r="AE11356" s="10" t="s">
        <v>2477</v>
      </c>
      <c r="AF11356" s="10" t="s">
        <v>530</v>
      </c>
    </row>
    <row r="11357" spans="30:32" x14ac:dyDescent="0.2">
      <c r="AD11357" s="11" t="s">
        <v>19143</v>
      </c>
      <c r="AE11357" s="10" t="s">
        <v>2810</v>
      </c>
      <c r="AF11357" s="10" t="s">
        <v>530</v>
      </c>
    </row>
    <row r="11358" spans="30:32" x14ac:dyDescent="0.2">
      <c r="AD11358" s="11" t="s">
        <v>19144</v>
      </c>
      <c r="AE11358" s="10" t="s">
        <v>19145</v>
      </c>
      <c r="AF11358" s="10" t="s">
        <v>530</v>
      </c>
    </row>
    <row r="11359" spans="30:32" x14ac:dyDescent="0.2">
      <c r="AD11359" s="11" t="s">
        <v>19146</v>
      </c>
      <c r="AE11359" s="10" t="s">
        <v>15332</v>
      </c>
      <c r="AF11359" s="10" t="s">
        <v>530</v>
      </c>
    </row>
    <row r="11360" spans="30:32" x14ac:dyDescent="0.2">
      <c r="AD11360" s="11" t="s">
        <v>19147</v>
      </c>
      <c r="AE11360" s="10" t="s">
        <v>19148</v>
      </c>
      <c r="AF11360" s="10" t="s">
        <v>530</v>
      </c>
    </row>
    <row r="11361" spans="30:32" x14ac:dyDescent="0.2">
      <c r="AD11361" s="11" t="s">
        <v>19149</v>
      </c>
      <c r="AE11361" s="10" t="s">
        <v>1898</v>
      </c>
      <c r="AF11361" s="10" t="s">
        <v>530</v>
      </c>
    </row>
    <row r="11362" spans="30:32" x14ac:dyDescent="0.2">
      <c r="AD11362" s="11" t="s">
        <v>19150</v>
      </c>
      <c r="AE11362" s="10" t="s">
        <v>19151</v>
      </c>
      <c r="AF11362" s="10" t="s">
        <v>530</v>
      </c>
    </row>
    <row r="11363" spans="30:32" x14ac:dyDescent="0.2">
      <c r="AD11363" s="11" t="s">
        <v>19152</v>
      </c>
      <c r="AE11363" s="10" t="s">
        <v>19153</v>
      </c>
      <c r="AF11363" s="10" t="s">
        <v>530</v>
      </c>
    </row>
    <row r="11364" spans="30:32" x14ac:dyDescent="0.2">
      <c r="AD11364" s="11" t="s">
        <v>19154</v>
      </c>
      <c r="AE11364" s="10" t="s">
        <v>8250</v>
      </c>
      <c r="AF11364" s="10" t="s">
        <v>530</v>
      </c>
    </row>
    <row r="11365" spans="30:32" x14ac:dyDescent="0.2">
      <c r="AD11365" s="11" t="s">
        <v>19155</v>
      </c>
      <c r="AE11365" s="10" t="s">
        <v>9683</v>
      </c>
      <c r="AF11365" s="10" t="s">
        <v>530</v>
      </c>
    </row>
    <row r="11366" spans="30:32" x14ac:dyDescent="0.2">
      <c r="AD11366" s="11" t="s">
        <v>19156</v>
      </c>
      <c r="AE11366" s="10" t="s">
        <v>9683</v>
      </c>
      <c r="AF11366" s="10" t="s">
        <v>530</v>
      </c>
    </row>
    <row r="11367" spans="30:32" x14ac:dyDescent="0.2">
      <c r="AD11367" s="11" t="s">
        <v>19157</v>
      </c>
      <c r="AE11367" s="10" t="s">
        <v>9683</v>
      </c>
      <c r="AF11367" s="10" t="s">
        <v>530</v>
      </c>
    </row>
    <row r="11368" spans="30:32" x14ac:dyDescent="0.2">
      <c r="AD11368" s="11" t="s">
        <v>19158</v>
      </c>
      <c r="AE11368" s="10" t="s">
        <v>9683</v>
      </c>
      <c r="AF11368" s="10" t="s">
        <v>530</v>
      </c>
    </row>
    <row r="11369" spans="30:32" x14ac:dyDescent="0.2">
      <c r="AD11369" s="11" t="s">
        <v>19159</v>
      </c>
      <c r="AE11369" s="10" t="s">
        <v>9683</v>
      </c>
      <c r="AF11369" s="10" t="s">
        <v>530</v>
      </c>
    </row>
    <row r="11370" spans="30:32" x14ac:dyDescent="0.2">
      <c r="AD11370" s="11" t="s">
        <v>19160</v>
      </c>
      <c r="AE11370" s="10" t="s">
        <v>9683</v>
      </c>
      <c r="AF11370" s="10" t="s">
        <v>530</v>
      </c>
    </row>
    <row r="11371" spans="30:32" x14ac:dyDescent="0.2">
      <c r="AD11371" s="11" t="s">
        <v>19161</v>
      </c>
      <c r="AE11371" s="10" t="s">
        <v>9683</v>
      </c>
      <c r="AF11371" s="10" t="s">
        <v>530</v>
      </c>
    </row>
    <row r="11372" spans="30:32" x14ac:dyDescent="0.2">
      <c r="AD11372" s="11" t="s">
        <v>19162</v>
      </c>
      <c r="AE11372" s="10" t="s">
        <v>9683</v>
      </c>
      <c r="AF11372" s="10" t="s">
        <v>530</v>
      </c>
    </row>
    <row r="11373" spans="30:32" x14ac:dyDescent="0.2">
      <c r="AD11373" s="11" t="s">
        <v>19163</v>
      </c>
      <c r="AE11373" s="10" t="s">
        <v>9683</v>
      </c>
      <c r="AF11373" s="10" t="s">
        <v>530</v>
      </c>
    </row>
    <row r="11374" spans="30:32" x14ac:dyDescent="0.2">
      <c r="AD11374" s="11" t="s">
        <v>19164</v>
      </c>
      <c r="AE11374" s="10" t="s">
        <v>9683</v>
      </c>
      <c r="AF11374" s="10" t="s">
        <v>530</v>
      </c>
    </row>
    <row r="11375" spans="30:32" x14ac:dyDescent="0.2">
      <c r="AD11375" s="11" t="s">
        <v>19165</v>
      </c>
      <c r="AE11375" s="10" t="s">
        <v>9683</v>
      </c>
      <c r="AF11375" s="10" t="s">
        <v>530</v>
      </c>
    </row>
    <row r="11376" spans="30:32" x14ac:dyDescent="0.2">
      <c r="AD11376" s="11" t="s">
        <v>19166</v>
      </c>
      <c r="AE11376" s="10" t="s">
        <v>9683</v>
      </c>
      <c r="AF11376" s="10" t="s">
        <v>530</v>
      </c>
    </row>
    <row r="11377" spans="30:32" x14ac:dyDescent="0.2">
      <c r="AD11377" s="11" t="s">
        <v>19167</v>
      </c>
      <c r="AE11377" s="10" t="s">
        <v>9683</v>
      </c>
      <c r="AF11377" s="10" t="s">
        <v>530</v>
      </c>
    </row>
    <row r="11378" spans="30:32" x14ac:dyDescent="0.2">
      <c r="AD11378" s="11" t="s">
        <v>19168</v>
      </c>
      <c r="AE11378" s="10" t="s">
        <v>9683</v>
      </c>
      <c r="AF11378" s="10" t="s">
        <v>530</v>
      </c>
    </row>
    <row r="11379" spans="30:32" x14ac:dyDescent="0.2">
      <c r="AD11379" s="11" t="s">
        <v>19169</v>
      </c>
      <c r="AE11379" s="10" t="s">
        <v>9683</v>
      </c>
      <c r="AF11379" s="10" t="s">
        <v>530</v>
      </c>
    </row>
    <row r="11380" spans="30:32" x14ac:dyDescent="0.2">
      <c r="AD11380" s="11" t="s">
        <v>19170</v>
      </c>
      <c r="AE11380" s="10" t="s">
        <v>19171</v>
      </c>
      <c r="AF11380" s="10" t="s">
        <v>530</v>
      </c>
    </row>
    <row r="11381" spans="30:32" x14ac:dyDescent="0.2">
      <c r="AD11381" s="11" t="s">
        <v>19172</v>
      </c>
      <c r="AE11381" s="10" t="s">
        <v>1954</v>
      </c>
      <c r="AF11381" s="10" t="s">
        <v>609</v>
      </c>
    </row>
    <row r="11382" spans="30:32" x14ac:dyDescent="0.2">
      <c r="AD11382" s="11" t="s">
        <v>19173</v>
      </c>
      <c r="AE11382" s="10" t="s">
        <v>19174</v>
      </c>
      <c r="AF11382" s="10" t="s">
        <v>609</v>
      </c>
    </row>
    <row r="11383" spans="30:32" x14ac:dyDescent="0.2">
      <c r="AD11383" s="11" t="s">
        <v>19175</v>
      </c>
      <c r="AE11383" s="10" t="s">
        <v>1969</v>
      </c>
      <c r="AF11383" s="10" t="s">
        <v>609</v>
      </c>
    </row>
    <row r="11384" spans="30:32" x14ac:dyDescent="0.2">
      <c r="AD11384" s="11" t="s">
        <v>19176</v>
      </c>
      <c r="AE11384" s="10" t="s">
        <v>9855</v>
      </c>
      <c r="AF11384" s="10" t="s">
        <v>609</v>
      </c>
    </row>
    <row r="11385" spans="30:32" x14ac:dyDescent="0.2">
      <c r="AD11385" s="11" t="s">
        <v>19177</v>
      </c>
      <c r="AE11385" s="10" t="s">
        <v>4972</v>
      </c>
      <c r="AF11385" s="10" t="s">
        <v>609</v>
      </c>
    </row>
    <row r="11386" spans="30:32" x14ac:dyDescent="0.2">
      <c r="AD11386" s="11" t="s">
        <v>19178</v>
      </c>
      <c r="AE11386" s="10" t="s">
        <v>15632</v>
      </c>
      <c r="AF11386" s="10" t="s">
        <v>609</v>
      </c>
    </row>
    <row r="11387" spans="30:32" x14ac:dyDescent="0.2">
      <c r="AD11387" s="11" t="s">
        <v>19179</v>
      </c>
      <c r="AE11387" s="10" t="s">
        <v>19180</v>
      </c>
      <c r="AF11387" s="10" t="s">
        <v>609</v>
      </c>
    </row>
    <row r="11388" spans="30:32" x14ac:dyDescent="0.2">
      <c r="AD11388" s="11" t="s">
        <v>19181</v>
      </c>
      <c r="AE11388" s="10" t="s">
        <v>19182</v>
      </c>
      <c r="AF11388" s="10" t="s">
        <v>609</v>
      </c>
    </row>
    <row r="11389" spans="30:32" x14ac:dyDescent="0.2">
      <c r="AD11389" s="11" t="s">
        <v>19183</v>
      </c>
      <c r="AE11389" s="10" t="s">
        <v>3480</v>
      </c>
      <c r="AF11389" s="10" t="s">
        <v>609</v>
      </c>
    </row>
    <row r="11390" spans="30:32" x14ac:dyDescent="0.2">
      <c r="AD11390" s="11" t="s">
        <v>19184</v>
      </c>
      <c r="AE11390" s="10" t="s">
        <v>2221</v>
      </c>
      <c r="AF11390" s="10" t="s">
        <v>609</v>
      </c>
    </row>
    <row r="11391" spans="30:32" x14ac:dyDescent="0.2">
      <c r="AD11391" s="11" t="s">
        <v>19185</v>
      </c>
      <c r="AE11391" s="10" t="s">
        <v>2249</v>
      </c>
      <c r="AF11391" s="10" t="s">
        <v>609</v>
      </c>
    </row>
    <row r="11392" spans="30:32" x14ac:dyDescent="0.2">
      <c r="AD11392" s="11" t="s">
        <v>19186</v>
      </c>
      <c r="AE11392" s="10" t="s">
        <v>6306</v>
      </c>
      <c r="AF11392" s="10" t="s">
        <v>609</v>
      </c>
    </row>
    <row r="11393" spans="30:32" x14ac:dyDescent="0.2">
      <c r="AD11393" s="11" t="s">
        <v>19187</v>
      </c>
      <c r="AE11393" s="10" t="s">
        <v>19188</v>
      </c>
      <c r="AF11393" s="10" t="s">
        <v>609</v>
      </c>
    </row>
    <row r="11394" spans="30:32" x14ac:dyDescent="0.2">
      <c r="AD11394" s="11" t="s">
        <v>19189</v>
      </c>
      <c r="AE11394" s="10" t="s">
        <v>6712</v>
      </c>
      <c r="AF11394" s="10" t="s">
        <v>609</v>
      </c>
    </row>
    <row r="11395" spans="30:32" x14ac:dyDescent="0.2">
      <c r="AD11395" s="11" t="s">
        <v>19190</v>
      </c>
      <c r="AE11395" s="10" t="s">
        <v>15967</v>
      </c>
      <c r="AF11395" s="10" t="s">
        <v>609</v>
      </c>
    </row>
    <row r="11396" spans="30:32" x14ac:dyDescent="0.2">
      <c r="AD11396" s="11" t="s">
        <v>19191</v>
      </c>
      <c r="AE11396" s="10" t="s">
        <v>18739</v>
      </c>
      <c r="AF11396" s="10" t="s">
        <v>609</v>
      </c>
    </row>
    <row r="11397" spans="30:32" x14ac:dyDescent="0.2">
      <c r="AD11397" s="11" t="s">
        <v>19192</v>
      </c>
      <c r="AE11397" s="10" t="s">
        <v>3105</v>
      </c>
      <c r="AF11397" s="10" t="s">
        <v>609</v>
      </c>
    </row>
    <row r="11398" spans="30:32" x14ac:dyDescent="0.2">
      <c r="AD11398" s="11" t="s">
        <v>19193</v>
      </c>
      <c r="AE11398" s="10" t="s">
        <v>19194</v>
      </c>
      <c r="AF11398" s="10" t="s">
        <v>609</v>
      </c>
    </row>
    <row r="11399" spans="30:32" x14ac:dyDescent="0.2">
      <c r="AD11399" s="11" t="s">
        <v>19195</v>
      </c>
      <c r="AE11399" s="10" t="s">
        <v>4119</v>
      </c>
      <c r="AF11399" s="10" t="s">
        <v>609</v>
      </c>
    </row>
    <row r="11400" spans="30:32" x14ac:dyDescent="0.2">
      <c r="AD11400" s="11" t="s">
        <v>19196</v>
      </c>
      <c r="AE11400" s="10" t="s">
        <v>18782</v>
      </c>
      <c r="AF11400" s="10" t="s">
        <v>609</v>
      </c>
    </row>
    <row r="11401" spans="30:32" x14ac:dyDescent="0.2">
      <c r="AD11401" s="11" t="s">
        <v>19197</v>
      </c>
      <c r="AE11401" s="10" t="s">
        <v>19198</v>
      </c>
      <c r="AF11401" s="10" t="s">
        <v>609</v>
      </c>
    </row>
    <row r="11402" spans="30:32" x14ac:dyDescent="0.2">
      <c r="AD11402" s="11" t="s">
        <v>19199</v>
      </c>
      <c r="AE11402" s="10" t="s">
        <v>19200</v>
      </c>
      <c r="AF11402" s="10" t="s">
        <v>609</v>
      </c>
    </row>
    <row r="11403" spans="30:32" x14ac:dyDescent="0.2">
      <c r="AD11403" s="11" t="s">
        <v>19201</v>
      </c>
      <c r="AE11403" s="10" t="s">
        <v>19202</v>
      </c>
      <c r="AF11403" s="10" t="s">
        <v>609</v>
      </c>
    </row>
    <row r="11404" spans="30:32" x14ac:dyDescent="0.2">
      <c r="AD11404" s="11" t="s">
        <v>19203</v>
      </c>
      <c r="AE11404" s="10" t="s">
        <v>19204</v>
      </c>
      <c r="AF11404" s="10" t="s">
        <v>609</v>
      </c>
    </row>
    <row r="11405" spans="30:32" x14ac:dyDescent="0.2">
      <c r="AD11405" s="11" t="s">
        <v>19205</v>
      </c>
      <c r="AE11405" s="10" t="s">
        <v>19206</v>
      </c>
      <c r="AF11405" s="10" t="s">
        <v>609</v>
      </c>
    </row>
    <row r="11406" spans="30:32" x14ac:dyDescent="0.2">
      <c r="AD11406" s="11" t="s">
        <v>19207</v>
      </c>
      <c r="AE11406" s="10" t="s">
        <v>19208</v>
      </c>
      <c r="AF11406" s="10" t="s">
        <v>609</v>
      </c>
    </row>
    <row r="11407" spans="30:32" x14ac:dyDescent="0.2">
      <c r="AD11407" s="11" t="s">
        <v>19209</v>
      </c>
      <c r="AE11407" s="10" t="s">
        <v>19210</v>
      </c>
      <c r="AF11407" s="10" t="s">
        <v>609</v>
      </c>
    </row>
    <row r="11408" spans="30:32" x14ac:dyDescent="0.2">
      <c r="AD11408" s="11" t="s">
        <v>19211</v>
      </c>
      <c r="AE11408" s="10" t="s">
        <v>4377</v>
      </c>
      <c r="AF11408" s="10" t="s">
        <v>609</v>
      </c>
    </row>
    <row r="11409" spans="30:32" x14ac:dyDescent="0.2">
      <c r="AD11409" s="11" t="s">
        <v>19212</v>
      </c>
      <c r="AE11409" s="10" t="s">
        <v>2866</v>
      </c>
      <c r="AF11409" s="10" t="s">
        <v>609</v>
      </c>
    </row>
    <row r="11410" spans="30:32" x14ac:dyDescent="0.2">
      <c r="AD11410" s="11" t="s">
        <v>19213</v>
      </c>
      <c r="AE11410" s="10" t="s">
        <v>19214</v>
      </c>
      <c r="AF11410" s="10" t="s">
        <v>609</v>
      </c>
    </row>
    <row r="11411" spans="30:32" x14ac:dyDescent="0.2">
      <c r="AD11411" s="11" t="s">
        <v>19215</v>
      </c>
      <c r="AE11411" s="10" t="s">
        <v>19216</v>
      </c>
      <c r="AF11411" s="10" t="s">
        <v>609</v>
      </c>
    </row>
    <row r="11412" spans="30:32" x14ac:dyDescent="0.2">
      <c r="AD11412" s="11" t="s">
        <v>19217</v>
      </c>
      <c r="AE11412" s="10" t="s">
        <v>9701</v>
      </c>
      <c r="AF11412" s="10" t="s">
        <v>627</v>
      </c>
    </row>
    <row r="11413" spans="30:32" x14ac:dyDescent="0.2">
      <c r="AD11413" s="11" t="s">
        <v>19218</v>
      </c>
      <c r="AE11413" s="10" t="s">
        <v>1948</v>
      </c>
      <c r="AF11413" s="10" t="s">
        <v>627</v>
      </c>
    </row>
    <row r="11414" spans="30:32" x14ac:dyDescent="0.2">
      <c r="AD11414" s="11" t="s">
        <v>19219</v>
      </c>
      <c r="AE11414" s="10" t="s">
        <v>19220</v>
      </c>
      <c r="AF11414" s="10" t="s">
        <v>627</v>
      </c>
    </row>
    <row r="11415" spans="30:32" x14ac:dyDescent="0.2">
      <c r="AD11415" s="11" t="s">
        <v>19221</v>
      </c>
      <c r="AE11415" s="10" t="s">
        <v>2029</v>
      </c>
      <c r="AF11415" s="10" t="s">
        <v>627</v>
      </c>
    </row>
    <row r="11416" spans="30:32" x14ac:dyDescent="0.2">
      <c r="AD11416" s="11" t="s">
        <v>19222</v>
      </c>
      <c r="AE11416" s="10" t="s">
        <v>1388</v>
      </c>
      <c r="AF11416" s="10" t="s">
        <v>627</v>
      </c>
    </row>
    <row r="11417" spans="30:32" x14ac:dyDescent="0.2">
      <c r="AD11417" s="11" t="s">
        <v>19223</v>
      </c>
      <c r="AE11417" s="10" t="s">
        <v>4960</v>
      </c>
      <c r="AF11417" s="10" t="s">
        <v>627</v>
      </c>
    </row>
    <row r="11418" spans="30:32" x14ac:dyDescent="0.2">
      <c r="AD11418" s="11" t="s">
        <v>19224</v>
      </c>
      <c r="AE11418" s="10" t="s">
        <v>9885</v>
      </c>
      <c r="AF11418" s="10" t="s">
        <v>627</v>
      </c>
    </row>
    <row r="11419" spans="30:32" x14ac:dyDescent="0.2">
      <c r="AD11419" s="11" t="s">
        <v>19225</v>
      </c>
      <c r="AE11419" s="10" t="s">
        <v>18286</v>
      </c>
      <c r="AF11419" s="10" t="s">
        <v>627</v>
      </c>
    </row>
    <row r="11420" spans="30:32" x14ac:dyDescent="0.2">
      <c r="AD11420" s="11" t="s">
        <v>19226</v>
      </c>
      <c r="AE11420" s="10" t="s">
        <v>7389</v>
      </c>
      <c r="AF11420" s="10" t="s">
        <v>627</v>
      </c>
    </row>
    <row r="11421" spans="30:32" x14ac:dyDescent="0.2">
      <c r="AD11421" s="11" t="s">
        <v>19227</v>
      </c>
      <c r="AE11421" s="10" t="s">
        <v>2149</v>
      </c>
      <c r="AF11421" s="10" t="s">
        <v>627</v>
      </c>
    </row>
    <row r="11422" spans="30:32" x14ac:dyDescent="0.2">
      <c r="AD11422" s="11" t="s">
        <v>19228</v>
      </c>
      <c r="AE11422" s="10" t="s">
        <v>11624</v>
      </c>
      <c r="AF11422" s="10" t="s">
        <v>627</v>
      </c>
    </row>
    <row r="11423" spans="30:32" x14ac:dyDescent="0.2">
      <c r="AD11423" s="11" t="s">
        <v>19229</v>
      </c>
      <c r="AE11423" s="10" t="s">
        <v>11624</v>
      </c>
      <c r="AF11423" s="10" t="s">
        <v>627</v>
      </c>
    </row>
    <row r="11424" spans="30:32" x14ac:dyDescent="0.2">
      <c r="AD11424" s="11" t="s">
        <v>19230</v>
      </c>
      <c r="AE11424" s="10" t="s">
        <v>11624</v>
      </c>
      <c r="AF11424" s="10" t="s">
        <v>627</v>
      </c>
    </row>
    <row r="11425" spans="30:32" x14ac:dyDescent="0.2">
      <c r="AD11425" s="11" t="s">
        <v>19231</v>
      </c>
      <c r="AE11425" s="10" t="s">
        <v>19232</v>
      </c>
      <c r="AF11425" s="10" t="s">
        <v>627</v>
      </c>
    </row>
    <row r="11426" spans="30:32" x14ac:dyDescent="0.2">
      <c r="AD11426" s="11" t="s">
        <v>19233</v>
      </c>
      <c r="AE11426" s="10" t="s">
        <v>11624</v>
      </c>
      <c r="AF11426" s="10" t="s">
        <v>627</v>
      </c>
    </row>
    <row r="11427" spans="30:32" x14ac:dyDescent="0.2">
      <c r="AD11427" s="11" t="s">
        <v>19234</v>
      </c>
      <c r="AE11427" s="10" t="s">
        <v>19235</v>
      </c>
      <c r="AF11427" s="10" t="s">
        <v>627</v>
      </c>
    </row>
    <row r="11428" spans="30:32" x14ac:dyDescent="0.2">
      <c r="AD11428" s="11" t="s">
        <v>19236</v>
      </c>
      <c r="AE11428" s="10" t="s">
        <v>19237</v>
      </c>
      <c r="AF11428" s="10" t="s">
        <v>627</v>
      </c>
    </row>
    <row r="11429" spans="30:32" x14ac:dyDescent="0.2">
      <c r="AD11429" s="11" t="s">
        <v>19238</v>
      </c>
      <c r="AE11429" s="10" t="s">
        <v>11624</v>
      </c>
      <c r="AF11429" s="10" t="s">
        <v>627</v>
      </c>
    </row>
    <row r="11430" spans="30:32" x14ac:dyDescent="0.2">
      <c r="AD11430" s="11" t="s">
        <v>19239</v>
      </c>
      <c r="AE11430" s="10" t="s">
        <v>9142</v>
      </c>
      <c r="AF11430" s="10" t="s">
        <v>627</v>
      </c>
    </row>
    <row r="11431" spans="30:32" x14ac:dyDescent="0.2">
      <c r="AD11431" s="11" t="s">
        <v>19240</v>
      </c>
      <c r="AE11431" s="10" t="s">
        <v>16559</v>
      </c>
      <c r="AF11431" s="10" t="s">
        <v>627</v>
      </c>
    </row>
    <row r="11432" spans="30:32" x14ac:dyDescent="0.2">
      <c r="AD11432" s="11" t="s">
        <v>19241</v>
      </c>
      <c r="AE11432" s="10" t="s">
        <v>19242</v>
      </c>
      <c r="AF11432" s="10" t="s">
        <v>627</v>
      </c>
    </row>
    <row r="11433" spans="30:32" x14ac:dyDescent="0.2">
      <c r="AD11433" s="11" t="s">
        <v>19243</v>
      </c>
      <c r="AE11433" s="10" t="s">
        <v>1616</v>
      </c>
      <c r="AF11433" s="10" t="s">
        <v>627</v>
      </c>
    </row>
    <row r="11434" spans="30:32" x14ac:dyDescent="0.2">
      <c r="AD11434" s="11" t="s">
        <v>19244</v>
      </c>
      <c r="AE11434" s="10" t="s">
        <v>19245</v>
      </c>
      <c r="AF11434" s="10" t="s">
        <v>627</v>
      </c>
    </row>
    <row r="11435" spans="30:32" x14ac:dyDescent="0.2">
      <c r="AD11435" s="11" t="s">
        <v>19246</v>
      </c>
      <c r="AE11435" s="10" t="s">
        <v>5810</v>
      </c>
      <c r="AF11435" s="10" t="s">
        <v>627</v>
      </c>
    </row>
    <row r="11436" spans="30:32" x14ac:dyDescent="0.2">
      <c r="AD11436" s="11" t="s">
        <v>19247</v>
      </c>
      <c r="AE11436" s="10" t="s">
        <v>13616</v>
      </c>
      <c r="AF11436" s="10" t="s">
        <v>627</v>
      </c>
    </row>
    <row r="11437" spans="30:32" x14ac:dyDescent="0.2">
      <c r="AD11437" s="11" t="s">
        <v>19248</v>
      </c>
      <c r="AE11437" s="10" t="s">
        <v>1657</v>
      </c>
      <c r="AF11437" s="10" t="s">
        <v>627</v>
      </c>
    </row>
    <row r="11438" spans="30:32" x14ac:dyDescent="0.2">
      <c r="AD11438" s="11" t="s">
        <v>19249</v>
      </c>
      <c r="AE11438" s="10" t="s">
        <v>19250</v>
      </c>
      <c r="AF11438" s="10" t="s">
        <v>627</v>
      </c>
    </row>
    <row r="11439" spans="30:32" x14ac:dyDescent="0.2">
      <c r="AD11439" s="11" t="s">
        <v>19251</v>
      </c>
      <c r="AE11439" s="10" t="s">
        <v>3480</v>
      </c>
      <c r="AF11439" s="10" t="s">
        <v>627</v>
      </c>
    </row>
    <row r="11440" spans="30:32" x14ac:dyDescent="0.2">
      <c r="AD11440" s="11" t="s">
        <v>19252</v>
      </c>
      <c r="AE11440" s="10" t="s">
        <v>3480</v>
      </c>
      <c r="AF11440" s="10" t="s">
        <v>627</v>
      </c>
    </row>
    <row r="11441" spans="30:32" x14ac:dyDescent="0.2">
      <c r="AD11441" s="11" t="s">
        <v>19253</v>
      </c>
      <c r="AE11441" s="10" t="s">
        <v>4805</v>
      </c>
      <c r="AF11441" s="10" t="s">
        <v>627</v>
      </c>
    </row>
    <row r="11442" spans="30:32" x14ac:dyDescent="0.2">
      <c r="AD11442" s="11" t="s">
        <v>19254</v>
      </c>
      <c r="AE11442" s="10" t="s">
        <v>5840</v>
      </c>
      <c r="AF11442" s="10" t="s">
        <v>627</v>
      </c>
    </row>
    <row r="11443" spans="30:32" x14ac:dyDescent="0.2">
      <c r="AD11443" s="11" t="s">
        <v>19255</v>
      </c>
      <c r="AE11443" s="10" t="s">
        <v>18514</v>
      </c>
      <c r="AF11443" s="10" t="s">
        <v>627</v>
      </c>
    </row>
    <row r="11444" spans="30:32" x14ac:dyDescent="0.2">
      <c r="AD11444" s="11" t="s">
        <v>19256</v>
      </c>
      <c r="AE11444" s="10" t="s">
        <v>2266</v>
      </c>
      <c r="AF11444" s="10" t="s">
        <v>627</v>
      </c>
    </row>
    <row r="11445" spans="30:32" x14ac:dyDescent="0.2">
      <c r="AD11445" s="11" t="s">
        <v>19257</v>
      </c>
      <c r="AE11445" s="10" t="s">
        <v>14530</v>
      </c>
      <c r="AF11445" s="10" t="s">
        <v>627</v>
      </c>
    </row>
    <row r="11446" spans="30:32" x14ac:dyDescent="0.2">
      <c r="AD11446" s="11" t="s">
        <v>19258</v>
      </c>
      <c r="AE11446" s="10" t="s">
        <v>13681</v>
      </c>
      <c r="AF11446" s="10" t="s">
        <v>627</v>
      </c>
    </row>
    <row r="11447" spans="30:32" x14ac:dyDescent="0.2">
      <c r="AD11447" s="11" t="s">
        <v>19259</v>
      </c>
      <c r="AE11447" s="10" t="s">
        <v>3537</v>
      </c>
      <c r="AF11447" s="10" t="s">
        <v>627</v>
      </c>
    </row>
    <row r="11448" spans="30:32" x14ac:dyDescent="0.2">
      <c r="AD11448" s="11" t="s">
        <v>19260</v>
      </c>
      <c r="AE11448" s="10" t="s">
        <v>8297</v>
      </c>
      <c r="AF11448" s="10" t="s">
        <v>627</v>
      </c>
    </row>
    <row r="11449" spans="30:32" x14ac:dyDescent="0.2">
      <c r="AD11449" s="11" t="s">
        <v>19261</v>
      </c>
      <c r="AE11449" s="10" t="s">
        <v>14773</v>
      </c>
      <c r="AF11449" s="10" t="s">
        <v>627</v>
      </c>
    </row>
    <row r="11450" spans="30:32" x14ac:dyDescent="0.2">
      <c r="AD11450" s="11" t="s">
        <v>19262</v>
      </c>
      <c r="AE11450" s="10" t="s">
        <v>19263</v>
      </c>
      <c r="AF11450" s="10" t="s">
        <v>627</v>
      </c>
    </row>
    <row r="11451" spans="30:32" x14ac:dyDescent="0.2">
      <c r="AD11451" s="11" t="s">
        <v>19264</v>
      </c>
      <c r="AE11451" s="10" t="s">
        <v>14790</v>
      </c>
      <c r="AF11451" s="10" t="s">
        <v>627</v>
      </c>
    </row>
    <row r="11452" spans="30:32" x14ac:dyDescent="0.2">
      <c r="AD11452" s="11" t="s">
        <v>19265</v>
      </c>
      <c r="AE11452" s="10" t="s">
        <v>19266</v>
      </c>
      <c r="AF11452" s="10" t="s">
        <v>627</v>
      </c>
    </row>
    <row r="11453" spans="30:32" x14ac:dyDescent="0.2">
      <c r="AD11453" s="11" t="s">
        <v>19267</v>
      </c>
      <c r="AE11453" s="10" t="s">
        <v>1832</v>
      </c>
      <c r="AF11453" s="10" t="s">
        <v>627</v>
      </c>
    </row>
    <row r="11454" spans="30:32" x14ac:dyDescent="0.2">
      <c r="AD11454" s="11" t="s">
        <v>19268</v>
      </c>
      <c r="AE11454" s="10" t="s">
        <v>7660</v>
      </c>
      <c r="AF11454" s="10" t="s">
        <v>627</v>
      </c>
    </row>
    <row r="11455" spans="30:32" x14ac:dyDescent="0.2">
      <c r="AD11455" s="11" t="s">
        <v>19269</v>
      </c>
      <c r="AE11455" s="10" t="s">
        <v>19270</v>
      </c>
      <c r="AF11455" s="10" t="s">
        <v>627</v>
      </c>
    </row>
    <row r="11456" spans="30:32" x14ac:dyDescent="0.2">
      <c r="AD11456" s="11" t="s">
        <v>19271</v>
      </c>
      <c r="AE11456" s="10" t="s">
        <v>19272</v>
      </c>
      <c r="AF11456" s="10" t="s">
        <v>627</v>
      </c>
    </row>
    <row r="11457" spans="30:32" x14ac:dyDescent="0.2">
      <c r="AD11457" s="11" t="s">
        <v>19273</v>
      </c>
      <c r="AE11457" s="10" t="s">
        <v>19274</v>
      </c>
      <c r="AF11457" s="10" t="s">
        <v>627</v>
      </c>
    </row>
    <row r="11458" spans="30:32" x14ac:dyDescent="0.2">
      <c r="AD11458" s="11" t="s">
        <v>19275</v>
      </c>
      <c r="AE11458" s="10" t="s">
        <v>2434</v>
      </c>
      <c r="AF11458" s="10" t="s">
        <v>627</v>
      </c>
    </row>
    <row r="11459" spans="30:32" x14ac:dyDescent="0.2">
      <c r="AD11459" s="11" t="s">
        <v>19276</v>
      </c>
      <c r="AE11459" s="10" t="s">
        <v>2434</v>
      </c>
      <c r="AF11459" s="10" t="s">
        <v>627</v>
      </c>
    </row>
    <row r="11460" spans="30:32" x14ac:dyDescent="0.2">
      <c r="AD11460" s="11" t="s">
        <v>19277</v>
      </c>
      <c r="AE11460" s="10" t="s">
        <v>18197</v>
      </c>
      <c r="AF11460" s="10" t="s">
        <v>627</v>
      </c>
    </row>
    <row r="11461" spans="30:32" x14ac:dyDescent="0.2">
      <c r="AD11461" s="11" t="s">
        <v>19278</v>
      </c>
      <c r="AE11461" s="10" t="s">
        <v>4996</v>
      </c>
      <c r="AF11461" s="10" t="s">
        <v>627</v>
      </c>
    </row>
    <row r="11462" spans="30:32" x14ac:dyDescent="0.2">
      <c r="AD11462" s="11" t="s">
        <v>19279</v>
      </c>
      <c r="AE11462" s="10" t="s">
        <v>19280</v>
      </c>
      <c r="AF11462" s="10" t="s">
        <v>627</v>
      </c>
    </row>
    <row r="11463" spans="30:32" x14ac:dyDescent="0.2">
      <c r="AD11463" s="11" t="s">
        <v>19281</v>
      </c>
      <c r="AE11463" s="10" t="s">
        <v>2434</v>
      </c>
      <c r="AF11463" s="10" t="s">
        <v>627</v>
      </c>
    </row>
    <row r="11464" spans="30:32" x14ac:dyDescent="0.2">
      <c r="AD11464" s="11" t="s">
        <v>19282</v>
      </c>
      <c r="AE11464" s="10" t="s">
        <v>2434</v>
      </c>
      <c r="AF11464" s="10" t="s">
        <v>627</v>
      </c>
    </row>
    <row r="11465" spans="30:32" x14ac:dyDescent="0.2">
      <c r="AD11465" s="11" t="s">
        <v>19283</v>
      </c>
      <c r="AE11465" s="10" t="s">
        <v>7808</v>
      </c>
      <c r="AF11465" s="10" t="s">
        <v>627</v>
      </c>
    </row>
    <row r="11466" spans="30:32" x14ac:dyDescent="0.2">
      <c r="AD11466" s="11" t="s">
        <v>19284</v>
      </c>
      <c r="AE11466" s="10" t="s">
        <v>19285</v>
      </c>
      <c r="AF11466" s="10" t="s">
        <v>627</v>
      </c>
    </row>
    <row r="11467" spans="30:32" x14ac:dyDescent="0.2">
      <c r="AD11467" s="11" t="s">
        <v>19286</v>
      </c>
      <c r="AE11467" s="10" t="s">
        <v>19287</v>
      </c>
      <c r="AF11467" s="10" t="s">
        <v>627</v>
      </c>
    </row>
    <row r="11468" spans="30:32" x14ac:dyDescent="0.2">
      <c r="AD11468" s="11" t="s">
        <v>19288</v>
      </c>
      <c r="AE11468" s="10" t="s">
        <v>19289</v>
      </c>
      <c r="AF11468" s="10" t="s">
        <v>627</v>
      </c>
    </row>
    <row r="11469" spans="30:32" x14ac:dyDescent="0.2">
      <c r="AD11469" s="11" t="s">
        <v>19290</v>
      </c>
      <c r="AE11469" s="10" t="s">
        <v>5494</v>
      </c>
      <c r="AF11469" s="10" t="s">
        <v>627</v>
      </c>
    </row>
    <row r="11470" spans="30:32" x14ac:dyDescent="0.2">
      <c r="AD11470" s="11" t="s">
        <v>19291</v>
      </c>
      <c r="AE11470" s="10" t="s">
        <v>2729</v>
      </c>
      <c r="AF11470" s="10" t="s">
        <v>627</v>
      </c>
    </row>
    <row r="11471" spans="30:32" x14ac:dyDescent="0.2">
      <c r="AD11471" s="11" t="s">
        <v>19292</v>
      </c>
      <c r="AE11471" s="10" t="s">
        <v>5249</v>
      </c>
      <c r="AF11471" s="10" t="s">
        <v>627</v>
      </c>
    </row>
    <row r="11472" spans="30:32" x14ac:dyDescent="0.2">
      <c r="AD11472" s="11" t="s">
        <v>19293</v>
      </c>
      <c r="AE11472" s="10" t="s">
        <v>3762</v>
      </c>
      <c r="AF11472" s="10" t="s">
        <v>627</v>
      </c>
    </row>
    <row r="11473" spans="30:32" x14ac:dyDescent="0.2">
      <c r="AD11473" s="11" t="s">
        <v>19294</v>
      </c>
      <c r="AE11473" s="10" t="s">
        <v>8162</v>
      </c>
      <c r="AF11473" s="10" t="s">
        <v>627</v>
      </c>
    </row>
    <row r="11474" spans="30:32" x14ac:dyDescent="0.2">
      <c r="AD11474" s="11" t="s">
        <v>19295</v>
      </c>
      <c r="AE11474" s="10" t="s">
        <v>9640</v>
      </c>
      <c r="AF11474" s="10" t="s">
        <v>627</v>
      </c>
    </row>
    <row r="11475" spans="30:32" x14ac:dyDescent="0.2">
      <c r="AD11475" s="11" t="s">
        <v>19296</v>
      </c>
      <c r="AE11475" s="10" t="s">
        <v>2754</v>
      </c>
      <c r="AF11475" s="10" t="s">
        <v>627</v>
      </c>
    </row>
    <row r="11476" spans="30:32" x14ac:dyDescent="0.2">
      <c r="AD11476" s="11" t="s">
        <v>19297</v>
      </c>
      <c r="AE11476" s="10" t="s">
        <v>3822</v>
      </c>
      <c r="AF11476" s="10" t="s">
        <v>627</v>
      </c>
    </row>
    <row r="11477" spans="30:32" x14ac:dyDescent="0.2">
      <c r="AD11477" s="11" t="s">
        <v>19298</v>
      </c>
      <c r="AE11477" s="10" t="s">
        <v>10922</v>
      </c>
      <c r="AF11477" s="10" t="s">
        <v>627</v>
      </c>
    </row>
    <row r="11478" spans="30:32" x14ac:dyDescent="0.2">
      <c r="AD11478" s="11" t="s">
        <v>19299</v>
      </c>
      <c r="AE11478" s="10" t="s">
        <v>16706</v>
      </c>
      <c r="AF11478" s="10" t="s">
        <v>530</v>
      </c>
    </row>
    <row r="11479" spans="30:32" x14ac:dyDescent="0.2">
      <c r="AD11479" s="11" t="s">
        <v>19300</v>
      </c>
      <c r="AE11479" s="10" t="s">
        <v>4775</v>
      </c>
      <c r="AF11479" s="10" t="s">
        <v>530</v>
      </c>
    </row>
    <row r="11480" spans="30:32" x14ac:dyDescent="0.2">
      <c r="AD11480" s="11" t="s">
        <v>19301</v>
      </c>
      <c r="AE11480" s="10" t="s">
        <v>19302</v>
      </c>
      <c r="AF11480" s="10" t="s">
        <v>530</v>
      </c>
    </row>
    <row r="11481" spans="30:32" x14ac:dyDescent="0.2">
      <c r="AD11481" s="11" t="s">
        <v>19303</v>
      </c>
      <c r="AE11481" s="10" t="s">
        <v>19304</v>
      </c>
      <c r="AF11481" s="10" t="s">
        <v>530</v>
      </c>
    </row>
    <row r="11482" spans="30:32" x14ac:dyDescent="0.2">
      <c r="AD11482" s="11" t="s">
        <v>19305</v>
      </c>
      <c r="AE11482" s="10" t="s">
        <v>3309</v>
      </c>
      <c r="AF11482" s="10" t="s">
        <v>530</v>
      </c>
    </row>
    <row r="11483" spans="30:32" x14ac:dyDescent="0.2">
      <c r="AD11483" s="11" t="s">
        <v>19306</v>
      </c>
      <c r="AE11483" s="10" t="s">
        <v>19307</v>
      </c>
      <c r="AF11483" s="10" t="s">
        <v>530</v>
      </c>
    </row>
    <row r="11484" spans="30:32" x14ac:dyDescent="0.2">
      <c r="AD11484" s="11" t="s">
        <v>19308</v>
      </c>
      <c r="AE11484" s="10" t="s">
        <v>9701</v>
      </c>
      <c r="AF11484" s="10" t="s">
        <v>530</v>
      </c>
    </row>
    <row r="11485" spans="30:32" x14ac:dyDescent="0.2">
      <c r="AD11485" s="11" t="s">
        <v>19309</v>
      </c>
      <c r="AE11485" s="10" t="s">
        <v>16720</v>
      </c>
      <c r="AF11485" s="10" t="s">
        <v>530</v>
      </c>
    </row>
    <row r="11486" spans="30:32" x14ac:dyDescent="0.2">
      <c r="AD11486" s="11" t="s">
        <v>19310</v>
      </c>
      <c r="AE11486" s="10" t="s">
        <v>19311</v>
      </c>
      <c r="AF11486" s="10" t="s">
        <v>530</v>
      </c>
    </row>
    <row r="11487" spans="30:32" x14ac:dyDescent="0.2">
      <c r="AD11487" s="11" t="s">
        <v>19312</v>
      </c>
      <c r="AE11487" s="10" t="s">
        <v>19313</v>
      </c>
      <c r="AF11487" s="10" t="s">
        <v>530</v>
      </c>
    </row>
    <row r="11488" spans="30:32" x14ac:dyDescent="0.2">
      <c r="AD11488" s="11" t="s">
        <v>19314</v>
      </c>
      <c r="AE11488" s="10" t="s">
        <v>19315</v>
      </c>
      <c r="AF11488" s="10" t="s">
        <v>530</v>
      </c>
    </row>
    <row r="11489" spans="30:32" x14ac:dyDescent="0.2">
      <c r="AD11489" s="11" t="s">
        <v>19316</v>
      </c>
      <c r="AE11489" s="10" t="s">
        <v>17894</v>
      </c>
      <c r="AF11489" s="10" t="s">
        <v>530</v>
      </c>
    </row>
    <row r="11490" spans="30:32" x14ac:dyDescent="0.2">
      <c r="AD11490" s="11" t="s">
        <v>19317</v>
      </c>
      <c r="AE11490" s="10" t="s">
        <v>19318</v>
      </c>
      <c r="AF11490" s="10" t="s">
        <v>530</v>
      </c>
    </row>
    <row r="11491" spans="30:32" x14ac:dyDescent="0.2">
      <c r="AD11491" s="11" t="s">
        <v>19319</v>
      </c>
      <c r="AE11491" s="10" t="s">
        <v>19320</v>
      </c>
      <c r="AF11491" s="10" t="s">
        <v>530</v>
      </c>
    </row>
    <row r="11492" spans="30:32" x14ac:dyDescent="0.2">
      <c r="AD11492" s="11" t="s">
        <v>19321</v>
      </c>
      <c r="AE11492" s="10" t="s">
        <v>3841</v>
      </c>
      <c r="AF11492" s="10" t="s">
        <v>530</v>
      </c>
    </row>
    <row r="11493" spans="30:32" x14ac:dyDescent="0.2">
      <c r="AD11493" s="11" t="s">
        <v>19322</v>
      </c>
      <c r="AE11493" s="10" t="s">
        <v>19323</v>
      </c>
      <c r="AF11493" s="10" t="s">
        <v>530</v>
      </c>
    </row>
    <row r="11494" spans="30:32" x14ac:dyDescent="0.2">
      <c r="AD11494" s="11" t="s">
        <v>19324</v>
      </c>
      <c r="AE11494" s="10" t="s">
        <v>19325</v>
      </c>
      <c r="AF11494" s="10" t="s">
        <v>530</v>
      </c>
    </row>
    <row r="11495" spans="30:32" x14ac:dyDescent="0.2">
      <c r="AD11495" s="11" t="s">
        <v>19326</v>
      </c>
      <c r="AE11495" s="10" t="s">
        <v>8965</v>
      </c>
      <c r="AF11495" s="10" t="s">
        <v>530</v>
      </c>
    </row>
    <row r="11496" spans="30:32" x14ac:dyDescent="0.2">
      <c r="AD11496" s="11" t="s">
        <v>19327</v>
      </c>
      <c r="AE11496" s="10" t="s">
        <v>1943</v>
      </c>
      <c r="AF11496" s="10" t="s">
        <v>530</v>
      </c>
    </row>
    <row r="11497" spans="30:32" x14ac:dyDescent="0.2">
      <c r="AD11497" s="11" t="s">
        <v>19328</v>
      </c>
      <c r="AE11497" s="10" t="s">
        <v>6975</v>
      </c>
      <c r="AF11497" s="10" t="s">
        <v>530</v>
      </c>
    </row>
    <row r="11498" spans="30:32" x14ac:dyDescent="0.2">
      <c r="AD11498" s="11" t="s">
        <v>19329</v>
      </c>
      <c r="AE11498" s="10" t="s">
        <v>6979</v>
      </c>
      <c r="AF11498" s="10" t="s">
        <v>530</v>
      </c>
    </row>
    <row r="11499" spans="30:32" x14ac:dyDescent="0.2">
      <c r="AD11499" s="11" t="s">
        <v>19330</v>
      </c>
      <c r="AE11499" s="10" t="s">
        <v>16559</v>
      </c>
      <c r="AF11499" s="10" t="s">
        <v>530</v>
      </c>
    </row>
    <row r="11500" spans="30:32" x14ac:dyDescent="0.2">
      <c r="AD11500" s="11" t="s">
        <v>19331</v>
      </c>
      <c r="AE11500" s="10" t="s">
        <v>3848</v>
      </c>
      <c r="AF11500" s="10" t="s">
        <v>530</v>
      </c>
    </row>
    <row r="11501" spans="30:32" x14ac:dyDescent="0.2">
      <c r="AD11501" s="11" t="s">
        <v>19332</v>
      </c>
      <c r="AE11501" s="10" t="s">
        <v>19333</v>
      </c>
      <c r="AF11501" s="10" t="s">
        <v>530</v>
      </c>
    </row>
    <row r="11502" spans="30:32" x14ac:dyDescent="0.2">
      <c r="AD11502" s="11" t="s">
        <v>19334</v>
      </c>
      <c r="AE11502" s="10" t="s">
        <v>16762</v>
      </c>
      <c r="AF11502" s="10" t="s">
        <v>530</v>
      </c>
    </row>
    <row r="11503" spans="30:32" x14ac:dyDescent="0.2">
      <c r="AD11503" s="11" t="s">
        <v>19335</v>
      </c>
      <c r="AE11503" s="10" t="s">
        <v>10234</v>
      </c>
      <c r="AF11503" s="10" t="s">
        <v>530</v>
      </c>
    </row>
    <row r="11504" spans="30:32" x14ac:dyDescent="0.2">
      <c r="AD11504" s="11" t="s">
        <v>19336</v>
      </c>
      <c r="AE11504" s="10" t="s">
        <v>11455</v>
      </c>
      <c r="AF11504" s="10" t="s">
        <v>530</v>
      </c>
    </row>
    <row r="11505" spans="30:32" x14ac:dyDescent="0.2">
      <c r="AD11505" s="11" t="s">
        <v>19337</v>
      </c>
      <c r="AE11505" s="10" t="s">
        <v>2862</v>
      </c>
      <c r="AF11505" s="10" t="s">
        <v>530</v>
      </c>
    </row>
    <row r="11506" spans="30:32" x14ac:dyDescent="0.2">
      <c r="AD11506" s="11" t="s">
        <v>19338</v>
      </c>
      <c r="AE11506" s="10" t="s">
        <v>8982</v>
      </c>
      <c r="AF11506" s="10" t="s">
        <v>530</v>
      </c>
    </row>
    <row r="11507" spans="30:32" x14ac:dyDescent="0.2">
      <c r="AD11507" s="11" t="s">
        <v>19339</v>
      </c>
      <c r="AE11507" s="10" t="s">
        <v>9764</v>
      </c>
      <c r="AF11507" s="10" t="s">
        <v>530</v>
      </c>
    </row>
    <row r="11508" spans="30:32" x14ac:dyDescent="0.2">
      <c r="AD11508" s="11" t="s">
        <v>19340</v>
      </c>
      <c r="AE11508" s="10" t="s">
        <v>9768</v>
      </c>
      <c r="AF11508" s="10" t="s">
        <v>530</v>
      </c>
    </row>
    <row r="11509" spans="30:32" x14ac:dyDescent="0.2">
      <c r="AD11509" s="11" t="s">
        <v>19341</v>
      </c>
      <c r="AE11509" s="10" t="s">
        <v>11138</v>
      </c>
      <c r="AF11509" s="10" t="s">
        <v>530</v>
      </c>
    </row>
    <row r="11510" spans="30:32" x14ac:dyDescent="0.2">
      <c r="AD11510" s="11" t="s">
        <v>19342</v>
      </c>
      <c r="AE11510" s="10" t="s">
        <v>19343</v>
      </c>
      <c r="AF11510" s="10" t="s">
        <v>530</v>
      </c>
    </row>
    <row r="11511" spans="30:32" x14ac:dyDescent="0.2">
      <c r="AD11511" s="11" t="s">
        <v>19344</v>
      </c>
      <c r="AE11511" s="10" t="s">
        <v>19345</v>
      </c>
      <c r="AF11511" s="10" t="s">
        <v>530</v>
      </c>
    </row>
    <row r="11512" spans="30:32" x14ac:dyDescent="0.2">
      <c r="AD11512" s="11" t="s">
        <v>19346</v>
      </c>
      <c r="AE11512" s="10" t="s">
        <v>19347</v>
      </c>
      <c r="AF11512" s="10" t="s">
        <v>530</v>
      </c>
    </row>
    <row r="11513" spans="30:32" x14ac:dyDescent="0.2">
      <c r="AD11513" s="11" t="s">
        <v>19348</v>
      </c>
      <c r="AE11513" s="10" t="s">
        <v>19349</v>
      </c>
      <c r="AF11513" s="10" t="s">
        <v>530</v>
      </c>
    </row>
    <row r="11514" spans="30:32" x14ac:dyDescent="0.2">
      <c r="AD11514" s="11" t="s">
        <v>19350</v>
      </c>
      <c r="AE11514" s="10" t="s">
        <v>1041</v>
      </c>
      <c r="AF11514" s="10" t="s">
        <v>530</v>
      </c>
    </row>
    <row r="11515" spans="30:32" x14ac:dyDescent="0.2">
      <c r="AD11515" s="11" t="s">
        <v>19351</v>
      </c>
      <c r="AE11515" s="10" t="s">
        <v>19352</v>
      </c>
      <c r="AF11515" s="10" t="s">
        <v>530</v>
      </c>
    </row>
    <row r="11516" spans="30:32" x14ac:dyDescent="0.2">
      <c r="AD11516" s="11" t="s">
        <v>19353</v>
      </c>
      <c r="AE11516" s="10" t="s">
        <v>19354</v>
      </c>
      <c r="AF11516" s="10" t="s">
        <v>530</v>
      </c>
    </row>
    <row r="11517" spans="30:32" x14ac:dyDescent="0.2">
      <c r="AD11517" s="11" t="s">
        <v>19355</v>
      </c>
      <c r="AE11517" s="10" t="s">
        <v>1985</v>
      </c>
      <c r="AF11517" s="10" t="s">
        <v>530</v>
      </c>
    </row>
    <row r="11518" spans="30:32" x14ac:dyDescent="0.2">
      <c r="AD11518" s="11" t="s">
        <v>19356</v>
      </c>
      <c r="AE11518" s="10" t="s">
        <v>19357</v>
      </c>
      <c r="AF11518" s="10" t="s">
        <v>530</v>
      </c>
    </row>
    <row r="11519" spans="30:32" x14ac:dyDescent="0.2">
      <c r="AD11519" s="11" t="s">
        <v>19358</v>
      </c>
      <c r="AE11519" s="10" t="s">
        <v>1290</v>
      </c>
      <c r="AF11519" s="10" t="s">
        <v>530</v>
      </c>
    </row>
    <row r="11520" spans="30:32" x14ac:dyDescent="0.2">
      <c r="AD11520" s="11" t="s">
        <v>19359</v>
      </c>
      <c r="AE11520" s="10" t="s">
        <v>19360</v>
      </c>
      <c r="AF11520" s="10" t="s">
        <v>530</v>
      </c>
    </row>
    <row r="11521" spans="30:32" x14ac:dyDescent="0.2">
      <c r="AD11521" s="11" t="s">
        <v>19361</v>
      </c>
      <c r="AE11521" s="10" t="s">
        <v>19362</v>
      </c>
      <c r="AF11521" s="10" t="s">
        <v>530</v>
      </c>
    </row>
    <row r="11522" spans="30:32" x14ac:dyDescent="0.2">
      <c r="AD11522" s="11" t="s">
        <v>19363</v>
      </c>
      <c r="AE11522" s="10" t="s">
        <v>19364</v>
      </c>
      <c r="AF11522" s="10" t="s">
        <v>530</v>
      </c>
    </row>
    <row r="11523" spans="30:32" x14ac:dyDescent="0.2">
      <c r="AD11523" s="11" t="s">
        <v>19365</v>
      </c>
      <c r="AE11523" s="10" t="s">
        <v>19366</v>
      </c>
      <c r="AF11523" s="10" t="s">
        <v>530</v>
      </c>
    </row>
    <row r="11524" spans="30:32" x14ac:dyDescent="0.2">
      <c r="AD11524" s="11" t="s">
        <v>19367</v>
      </c>
      <c r="AE11524" s="10" t="s">
        <v>19368</v>
      </c>
      <c r="AF11524" s="10" t="s">
        <v>530</v>
      </c>
    </row>
    <row r="11525" spans="30:32" x14ac:dyDescent="0.2">
      <c r="AD11525" s="11" t="s">
        <v>19369</v>
      </c>
      <c r="AE11525" s="10" t="s">
        <v>5715</v>
      </c>
      <c r="AF11525" s="10" t="s">
        <v>530</v>
      </c>
    </row>
    <row r="11526" spans="30:32" x14ac:dyDescent="0.2">
      <c r="AD11526" s="11" t="s">
        <v>19370</v>
      </c>
      <c r="AE11526" s="10" t="s">
        <v>14061</v>
      </c>
      <c r="AF11526" s="10" t="s">
        <v>530</v>
      </c>
    </row>
    <row r="11527" spans="30:32" x14ac:dyDescent="0.2">
      <c r="AD11527" s="11" t="s">
        <v>19371</v>
      </c>
      <c r="AE11527" s="10" t="s">
        <v>19372</v>
      </c>
      <c r="AF11527" s="10" t="s">
        <v>530</v>
      </c>
    </row>
    <row r="11528" spans="30:32" x14ac:dyDescent="0.2">
      <c r="AD11528" s="11" t="s">
        <v>19373</v>
      </c>
      <c r="AE11528" s="10" t="s">
        <v>19374</v>
      </c>
      <c r="AF11528" s="10" t="s">
        <v>530</v>
      </c>
    </row>
    <row r="11529" spans="30:32" x14ac:dyDescent="0.2">
      <c r="AD11529" s="11" t="s">
        <v>19375</v>
      </c>
      <c r="AE11529" s="10" t="s">
        <v>19376</v>
      </c>
      <c r="AF11529" s="10" t="s">
        <v>530</v>
      </c>
    </row>
    <row r="11530" spans="30:32" x14ac:dyDescent="0.2">
      <c r="AD11530" s="11" t="s">
        <v>19377</v>
      </c>
      <c r="AE11530" s="10" t="s">
        <v>19378</v>
      </c>
      <c r="AF11530" s="10" t="s">
        <v>530</v>
      </c>
    </row>
    <row r="11531" spans="30:32" x14ac:dyDescent="0.2">
      <c r="AD11531" s="11" t="s">
        <v>19379</v>
      </c>
      <c r="AE11531" s="10" t="s">
        <v>2014</v>
      </c>
      <c r="AF11531" s="10" t="s">
        <v>530</v>
      </c>
    </row>
    <row r="11532" spans="30:32" x14ac:dyDescent="0.2">
      <c r="AD11532" s="11" t="s">
        <v>19380</v>
      </c>
      <c r="AE11532" s="10" t="s">
        <v>2391</v>
      </c>
      <c r="AF11532" s="10" t="s">
        <v>530</v>
      </c>
    </row>
    <row r="11533" spans="30:32" x14ac:dyDescent="0.2">
      <c r="AD11533" s="11" t="s">
        <v>19381</v>
      </c>
      <c r="AE11533" s="10" t="s">
        <v>19382</v>
      </c>
      <c r="AF11533" s="10" t="s">
        <v>530</v>
      </c>
    </row>
    <row r="11534" spans="30:32" x14ac:dyDescent="0.2">
      <c r="AD11534" s="11" t="s">
        <v>19383</v>
      </c>
      <c r="AE11534" s="10" t="s">
        <v>19384</v>
      </c>
      <c r="AF11534" s="10" t="s">
        <v>530</v>
      </c>
    </row>
    <row r="11535" spans="30:32" x14ac:dyDescent="0.2">
      <c r="AD11535" s="11" t="s">
        <v>19385</v>
      </c>
      <c r="AE11535" s="10" t="s">
        <v>9855</v>
      </c>
      <c r="AF11535" s="10" t="s">
        <v>530</v>
      </c>
    </row>
    <row r="11536" spans="30:32" x14ac:dyDescent="0.2">
      <c r="AD11536" s="11" t="s">
        <v>19386</v>
      </c>
      <c r="AE11536" s="10" t="s">
        <v>19387</v>
      </c>
      <c r="AF11536" s="10" t="s">
        <v>530</v>
      </c>
    </row>
    <row r="11537" spans="30:32" x14ac:dyDescent="0.2">
      <c r="AD11537" s="11" t="s">
        <v>19388</v>
      </c>
      <c r="AE11537" s="10" t="s">
        <v>19389</v>
      </c>
      <c r="AF11537" s="10" t="s">
        <v>530</v>
      </c>
    </row>
    <row r="11538" spans="30:32" x14ac:dyDescent="0.2">
      <c r="AD11538" s="11" t="s">
        <v>19390</v>
      </c>
      <c r="AE11538" s="10" t="s">
        <v>9018</v>
      </c>
      <c r="AF11538" s="10" t="s">
        <v>530</v>
      </c>
    </row>
    <row r="11539" spans="30:32" x14ac:dyDescent="0.2">
      <c r="AD11539" s="11" t="s">
        <v>19391</v>
      </c>
      <c r="AE11539" s="10" t="s">
        <v>19392</v>
      </c>
      <c r="AF11539" s="10" t="s">
        <v>530</v>
      </c>
    </row>
    <row r="11540" spans="30:32" x14ac:dyDescent="0.2">
      <c r="AD11540" s="11" t="s">
        <v>19393</v>
      </c>
      <c r="AE11540" s="10" t="s">
        <v>19394</v>
      </c>
      <c r="AF11540" s="10" t="s">
        <v>530</v>
      </c>
    </row>
    <row r="11541" spans="30:32" x14ac:dyDescent="0.2">
      <c r="AD11541" s="11" t="s">
        <v>19395</v>
      </c>
      <c r="AE11541" s="10" t="s">
        <v>19396</v>
      </c>
      <c r="AF11541" s="10" t="s">
        <v>530</v>
      </c>
    </row>
    <row r="11542" spans="30:32" x14ac:dyDescent="0.2">
      <c r="AD11542" s="11" t="s">
        <v>19397</v>
      </c>
      <c r="AE11542" s="10" t="s">
        <v>19398</v>
      </c>
      <c r="AF11542" s="10" t="s">
        <v>530</v>
      </c>
    </row>
    <row r="11543" spans="30:32" x14ac:dyDescent="0.2">
      <c r="AD11543" s="11" t="s">
        <v>19399</v>
      </c>
      <c r="AE11543" s="10" t="s">
        <v>4965</v>
      </c>
      <c r="AF11543" s="10" t="s">
        <v>530</v>
      </c>
    </row>
    <row r="11544" spans="30:32" x14ac:dyDescent="0.2">
      <c r="AD11544" s="11" t="s">
        <v>19400</v>
      </c>
      <c r="AE11544" s="10" t="s">
        <v>9067</v>
      </c>
      <c r="AF11544" s="10" t="s">
        <v>530</v>
      </c>
    </row>
    <row r="11545" spans="30:32" x14ac:dyDescent="0.2">
      <c r="AD11545" s="11" t="s">
        <v>19401</v>
      </c>
      <c r="AE11545" s="10" t="s">
        <v>19402</v>
      </c>
      <c r="AF11545" s="10" t="s">
        <v>530</v>
      </c>
    </row>
    <row r="11546" spans="30:32" x14ac:dyDescent="0.2">
      <c r="AD11546" s="11" t="s">
        <v>19403</v>
      </c>
      <c r="AE11546" s="10" t="s">
        <v>1396</v>
      </c>
      <c r="AF11546" s="10" t="s">
        <v>530</v>
      </c>
    </row>
    <row r="11547" spans="30:32" x14ac:dyDescent="0.2">
      <c r="AD11547" s="11" t="s">
        <v>19404</v>
      </c>
      <c r="AE11547" s="10" t="s">
        <v>19405</v>
      </c>
      <c r="AF11547" s="10" t="s">
        <v>530</v>
      </c>
    </row>
    <row r="11548" spans="30:32" x14ac:dyDescent="0.2">
      <c r="AD11548" s="11" t="s">
        <v>19406</v>
      </c>
      <c r="AE11548" s="10" t="s">
        <v>2055</v>
      </c>
      <c r="AF11548" s="10" t="s">
        <v>530</v>
      </c>
    </row>
    <row r="11549" spans="30:32" x14ac:dyDescent="0.2">
      <c r="AD11549" s="11" t="s">
        <v>19407</v>
      </c>
      <c r="AE11549" s="10" t="s">
        <v>19408</v>
      </c>
      <c r="AF11549" s="10" t="s">
        <v>530</v>
      </c>
    </row>
    <row r="11550" spans="30:32" x14ac:dyDescent="0.2">
      <c r="AD11550" s="11" t="s">
        <v>19409</v>
      </c>
      <c r="AE11550" s="10" t="s">
        <v>19410</v>
      </c>
      <c r="AF11550" s="10" t="s">
        <v>530</v>
      </c>
    </row>
    <row r="11551" spans="30:32" x14ac:dyDescent="0.2">
      <c r="AD11551" s="11" t="s">
        <v>19411</v>
      </c>
      <c r="AE11551" s="10" t="s">
        <v>19412</v>
      </c>
      <c r="AF11551" s="10" t="s">
        <v>530</v>
      </c>
    </row>
    <row r="11552" spans="30:32" x14ac:dyDescent="0.2">
      <c r="AD11552" s="11" t="s">
        <v>19413</v>
      </c>
      <c r="AE11552" s="10" t="s">
        <v>19414</v>
      </c>
      <c r="AF11552" s="10" t="s">
        <v>530</v>
      </c>
    </row>
    <row r="11553" spans="30:32" x14ac:dyDescent="0.2">
      <c r="AD11553" s="11" t="s">
        <v>19415</v>
      </c>
      <c r="AE11553" s="10" t="s">
        <v>19416</v>
      </c>
      <c r="AF11553" s="10" t="s">
        <v>530</v>
      </c>
    </row>
    <row r="11554" spans="30:32" x14ac:dyDescent="0.2">
      <c r="AD11554" s="11" t="s">
        <v>19417</v>
      </c>
      <c r="AE11554" s="10" t="s">
        <v>19418</v>
      </c>
      <c r="AF11554" s="10" t="s">
        <v>530</v>
      </c>
    </row>
    <row r="11555" spans="30:32" x14ac:dyDescent="0.2">
      <c r="AD11555" s="11" t="s">
        <v>19419</v>
      </c>
      <c r="AE11555" s="10" t="s">
        <v>13533</v>
      </c>
      <c r="AF11555" s="10" t="s">
        <v>530</v>
      </c>
    </row>
    <row r="11556" spans="30:32" x14ac:dyDescent="0.2">
      <c r="AD11556" s="11" t="s">
        <v>19420</v>
      </c>
      <c r="AE11556" s="10" t="s">
        <v>8482</v>
      </c>
      <c r="AF11556" s="10" t="s">
        <v>530</v>
      </c>
    </row>
    <row r="11557" spans="30:32" x14ac:dyDescent="0.2">
      <c r="AD11557" s="11" t="s">
        <v>19421</v>
      </c>
      <c r="AE11557" s="10" t="s">
        <v>19422</v>
      </c>
      <c r="AF11557" s="10" t="s">
        <v>530</v>
      </c>
    </row>
    <row r="11558" spans="30:32" x14ac:dyDescent="0.2">
      <c r="AD11558" s="11" t="s">
        <v>19423</v>
      </c>
      <c r="AE11558" s="10" t="s">
        <v>19424</v>
      </c>
      <c r="AF11558" s="10" t="s">
        <v>530</v>
      </c>
    </row>
    <row r="11559" spans="30:32" x14ac:dyDescent="0.2">
      <c r="AD11559" s="11" t="s">
        <v>19425</v>
      </c>
      <c r="AE11559" s="10" t="s">
        <v>14718</v>
      </c>
      <c r="AF11559" s="10" t="s">
        <v>530</v>
      </c>
    </row>
    <row r="11560" spans="30:32" x14ac:dyDescent="0.2">
      <c r="AD11560" s="11" t="s">
        <v>19426</v>
      </c>
      <c r="AE11560" s="10" t="s">
        <v>19427</v>
      </c>
      <c r="AF11560" s="10" t="s">
        <v>530</v>
      </c>
    </row>
    <row r="11561" spans="30:32" x14ac:dyDescent="0.2">
      <c r="AD11561" s="11" t="s">
        <v>19428</v>
      </c>
      <c r="AE11561" s="10" t="s">
        <v>19429</v>
      </c>
      <c r="AF11561" s="10" t="s">
        <v>530</v>
      </c>
    </row>
    <row r="11562" spans="30:32" x14ac:dyDescent="0.2">
      <c r="AD11562" s="11" t="s">
        <v>19430</v>
      </c>
      <c r="AE11562" s="10" t="s">
        <v>3899</v>
      </c>
      <c r="AF11562" s="10" t="s">
        <v>530</v>
      </c>
    </row>
    <row r="11563" spans="30:32" x14ac:dyDescent="0.2">
      <c r="AD11563" s="11" t="s">
        <v>19431</v>
      </c>
      <c r="AE11563" s="10" t="s">
        <v>2898</v>
      </c>
      <c r="AF11563" s="10" t="s">
        <v>530</v>
      </c>
    </row>
    <row r="11564" spans="30:32" x14ac:dyDescent="0.2">
      <c r="AD11564" s="11" t="s">
        <v>19432</v>
      </c>
      <c r="AE11564" s="10" t="s">
        <v>19433</v>
      </c>
      <c r="AF11564" s="10" t="s">
        <v>530</v>
      </c>
    </row>
    <row r="11565" spans="30:32" x14ac:dyDescent="0.2">
      <c r="AD11565" s="11" t="s">
        <v>19434</v>
      </c>
      <c r="AE11565" s="10" t="s">
        <v>19435</v>
      </c>
      <c r="AF11565" s="10" t="s">
        <v>530</v>
      </c>
    </row>
    <row r="11566" spans="30:32" x14ac:dyDescent="0.2">
      <c r="AD11566" s="11" t="s">
        <v>19436</v>
      </c>
      <c r="AE11566" s="10" t="s">
        <v>19437</v>
      </c>
      <c r="AF11566" s="10" t="s">
        <v>530</v>
      </c>
    </row>
    <row r="11567" spans="30:32" x14ac:dyDescent="0.2">
      <c r="AD11567" s="11" t="s">
        <v>19438</v>
      </c>
      <c r="AE11567" s="10" t="s">
        <v>19439</v>
      </c>
      <c r="AF11567" s="10" t="s">
        <v>530</v>
      </c>
    </row>
    <row r="11568" spans="30:32" x14ac:dyDescent="0.2">
      <c r="AD11568" s="11" t="s">
        <v>19440</v>
      </c>
      <c r="AE11568" s="10" t="s">
        <v>13543</v>
      </c>
      <c r="AF11568" s="10" t="s">
        <v>530</v>
      </c>
    </row>
    <row r="11569" spans="30:32" x14ac:dyDescent="0.2">
      <c r="AD11569" s="11" t="s">
        <v>19441</v>
      </c>
      <c r="AE11569" s="10" t="s">
        <v>19442</v>
      </c>
      <c r="AF11569" s="10" t="s">
        <v>530</v>
      </c>
    </row>
    <row r="11570" spans="30:32" x14ac:dyDescent="0.2">
      <c r="AD11570" s="11" t="s">
        <v>19443</v>
      </c>
      <c r="AE11570" s="10" t="s">
        <v>19442</v>
      </c>
      <c r="AF11570" s="10" t="s">
        <v>530</v>
      </c>
    </row>
    <row r="11571" spans="30:32" x14ac:dyDescent="0.2">
      <c r="AD11571" s="11" t="s">
        <v>19444</v>
      </c>
      <c r="AE11571" s="10" t="s">
        <v>19442</v>
      </c>
      <c r="AF11571" s="10" t="s">
        <v>530</v>
      </c>
    </row>
    <row r="11572" spans="30:32" x14ac:dyDescent="0.2">
      <c r="AD11572" s="11" t="s">
        <v>19445</v>
      </c>
      <c r="AE11572" s="10" t="s">
        <v>19442</v>
      </c>
      <c r="AF11572" s="10" t="s">
        <v>530</v>
      </c>
    </row>
    <row r="11573" spans="30:32" x14ac:dyDescent="0.2">
      <c r="AD11573" s="11" t="s">
        <v>19446</v>
      </c>
      <c r="AE11573" s="10" t="s">
        <v>19442</v>
      </c>
      <c r="AF11573" s="10" t="s">
        <v>530</v>
      </c>
    </row>
    <row r="11574" spans="30:32" x14ac:dyDescent="0.2">
      <c r="AD11574" s="11" t="s">
        <v>19447</v>
      </c>
      <c r="AE11574" s="10" t="s">
        <v>19442</v>
      </c>
      <c r="AF11574" s="10" t="s">
        <v>530</v>
      </c>
    </row>
    <row r="11575" spans="30:32" x14ac:dyDescent="0.2">
      <c r="AD11575" s="11" t="s">
        <v>19448</v>
      </c>
      <c r="AE11575" s="10" t="s">
        <v>19442</v>
      </c>
      <c r="AF11575" s="10" t="s">
        <v>530</v>
      </c>
    </row>
    <row r="11576" spans="30:32" x14ac:dyDescent="0.2">
      <c r="AD11576" s="11" t="s">
        <v>19449</v>
      </c>
      <c r="AE11576" s="10" t="s">
        <v>19442</v>
      </c>
      <c r="AF11576" s="10" t="s">
        <v>530</v>
      </c>
    </row>
    <row r="11577" spans="30:32" x14ac:dyDescent="0.2">
      <c r="AD11577" s="11" t="s">
        <v>19450</v>
      </c>
      <c r="AE11577" s="10" t="s">
        <v>19442</v>
      </c>
      <c r="AF11577" s="10" t="s">
        <v>530</v>
      </c>
    </row>
    <row r="11578" spans="30:32" x14ac:dyDescent="0.2">
      <c r="AD11578" s="11" t="s">
        <v>19451</v>
      </c>
      <c r="AE11578" s="10" t="s">
        <v>19442</v>
      </c>
      <c r="AF11578" s="10" t="s">
        <v>530</v>
      </c>
    </row>
    <row r="11579" spans="30:32" x14ac:dyDescent="0.2">
      <c r="AD11579" s="11" t="s">
        <v>19452</v>
      </c>
      <c r="AE11579" s="10" t="s">
        <v>19442</v>
      </c>
      <c r="AF11579" s="10" t="s">
        <v>530</v>
      </c>
    </row>
    <row r="11580" spans="30:32" x14ac:dyDescent="0.2">
      <c r="AD11580" s="11" t="s">
        <v>19453</v>
      </c>
      <c r="AE11580" s="10" t="s">
        <v>19442</v>
      </c>
      <c r="AF11580" s="10" t="s">
        <v>530</v>
      </c>
    </row>
    <row r="11581" spans="30:32" x14ac:dyDescent="0.2">
      <c r="AD11581" s="11" t="s">
        <v>19454</v>
      </c>
      <c r="AE11581" s="10" t="s">
        <v>19442</v>
      </c>
      <c r="AF11581" s="10" t="s">
        <v>530</v>
      </c>
    </row>
    <row r="11582" spans="30:32" x14ac:dyDescent="0.2">
      <c r="AD11582" s="11" t="s">
        <v>19455</v>
      </c>
      <c r="AE11582" s="10" t="s">
        <v>19442</v>
      </c>
      <c r="AF11582" s="10" t="s">
        <v>530</v>
      </c>
    </row>
    <row r="11583" spans="30:32" x14ac:dyDescent="0.2">
      <c r="AD11583" s="11" t="s">
        <v>19456</v>
      </c>
      <c r="AE11583" s="10" t="s">
        <v>19442</v>
      </c>
      <c r="AF11583" s="10" t="s">
        <v>530</v>
      </c>
    </row>
    <row r="11584" spans="30:32" x14ac:dyDescent="0.2">
      <c r="AD11584" s="11" t="s">
        <v>19457</v>
      </c>
      <c r="AE11584" s="10" t="s">
        <v>19442</v>
      </c>
      <c r="AF11584" s="10" t="s">
        <v>530</v>
      </c>
    </row>
    <row r="11585" spans="30:32" x14ac:dyDescent="0.2">
      <c r="AD11585" s="11" t="s">
        <v>19458</v>
      </c>
      <c r="AE11585" s="10" t="s">
        <v>19442</v>
      </c>
      <c r="AF11585" s="10" t="s">
        <v>530</v>
      </c>
    </row>
    <row r="11586" spans="30:32" x14ac:dyDescent="0.2">
      <c r="AD11586" s="11" t="s">
        <v>19459</v>
      </c>
      <c r="AE11586" s="10" t="s">
        <v>19442</v>
      </c>
      <c r="AF11586" s="10" t="s">
        <v>530</v>
      </c>
    </row>
    <row r="11587" spans="30:32" x14ac:dyDescent="0.2">
      <c r="AD11587" s="11" t="s">
        <v>19460</v>
      </c>
      <c r="AE11587" s="10" t="s">
        <v>19442</v>
      </c>
      <c r="AF11587" s="10" t="s">
        <v>530</v>
      </c>
    </row>
    <row r="11588" spans="30:32" x14ac:dyDescent="0.2">
      <c r="AD11588" s="11" t="s">
        <v>19461</v>
      </c>
      <c r="AE11588" s="10" t="s">
        <v>19442</v>
      </c>
      <c r="AF11588" s="10" t="s">
        <v>530</v>
      </c>
    </row>
    <row r="11589" spans="30:32" x14ac:dyDescent="0.2">
      <c r="AD11589" s="11" t="s">
        <v>19462</v>
      </c>
      <c r="AE11589" s="10" t="s">
        <v>19442</v>
      </c>
      <c r="AF11589" s="10" t="s">
        <v>530</v>
      </c>
    </row>
    <row r="11590" spans="30:32" x14ac:dyDescent="0.2">
      <c r="AD11590" s="11" t="s">
        <v>19463</v>
      </c>
      <c r="AE11590" s="10" t="s">
        <v>19442</v>
      </c>
      <c r="AF11590" s="10" t="s">
        <v>530</v>
      </c>
    </row>
    <row r="11591" spans="30:32" x14ac:dyDescent="0.2">
      <c r="AD11591" s="11" t="s">
        <v>19464</v>
      </c>
      <c r="AE11591" s="10" t="s">
        <v>19442</v>
      </c>
      <c r="AF11591" s="10" t="s">
        <v>530</v>
      </c>
    </row>
    <row r="11592" spans="30:32" x14ac:dyDescent="0.2">
      <c r="AD11592" s="11" t="s">
        <v>19465</v>
      </c>
      <c r="AE11592" s="10" t="s">
        <v>19442</v>
      </c>
      <c r="AF11592" s="10" t="s">
        <v>530</v>
      </c>
    </row>
    <row r="11593" spans="30:32" x14ac:dyDescent="0.2">
      <c r="AD11593" s="11" t="s">
        <v>19466</v>
      </c>
      <c r="AE11593" s="10" t="s">
        <v>19442</v>
      </c>
      <c r="AF11593" s="10" t="s">
        <v>530</v>
      </c>
    </row>
    <row r="11594" spans="30:32" x14ac:dyDescent="0.2">
      <c r="AD11594" s="11" t="s">
        <v>19467</v>
      </c>
      <c r="AE11594" s="10" t="s">
        <v>19442</v>
      </c>
      <c r="AF11594" s="10" t="s">
        <v>530</v>
      </c>
    </row>
    <row r="11595" spans="30:32" x14ac:dyDescent="0.2">
      <c r="AD11595" s="11" t="s">
        <v>19468</v>
      </c>
      <c r="AE11595" s="10" t="s">
        <v>19442</v>
      </c>
      <c r="AF11595" s="10" t="s">
        <v>530</v>
      </c>
    </row>
    <row r="11596" spans="30:32" x14ac:dyDescent="0.2">
      <c r="AD11596" s="11" t="s">
        <v>19469</v>
      </c>
      <c r="AE11596" s="10" t="s">
        <v>19442</v>
      </c>
      <c r="AF11596" s="10" t="s">
        <v>530</v>
      </c>
    </row>
    <row r="11597" spans="30:32" x14ac:dyDescent="0.2">
      <c r="AD11597" s="11" t="s">
        <v>19470</v>
      </c>
      <c r="AE11597" s="10" t="s">
        <v>19442</v>
      </c>
      <c r="AF11597" s="10" t="s">
        <v>530</v>
      </c>
    </row>
    <row r="11598" spans="30:32" x14ac:dyDescent="0.2">
      <c r="AD11598" s="11" t="s">
        <v>19471</v>
      </c>
      <c r="AE11598" s="10" t="s">
        <v>19442</v>
      </c>
      <c r="AF11598" s="10" t="s">
        <v>530</v>
      </c>
    </row>
    <row r="11599" spans="30:32" x14ac:dyDescent="0.2">
      <c r="AD11599" s="11" t="s">
        <v>19472</v>
      </c>
      <c r="AE11599" s="10" t="s">
        <v>19442</v>
      </c>
      <c r="AF11599" s="10" t="s">
        <v>530</v>
      </c>
    </row>
    <row r="11600" spans="30:32" x14ac:dyDescent="0.2">
      <c r="AD11600" s="11" t="s">
        <v>19473</v>
      </c>
      <c r="AE11600" s="10" t="s">
        <v>19442</v>
      </c>
      <c r="AF11600" s="10" t="s">
        <v>530</v>
      </c>
    </row>
    <row r="11601" spans="30:32" x14ac:dyDescent="0.2">
      <c r="AD11601" s="11" t="s">
        <v>19474</v>
      </c>
      <c r="AE11601" s="10" t="s">
        <v>19442</v>
      </c>
      <c r="AF11601" s="10" t="s">
        <v>530</v>
      </c>
    </row>
    <row r="11602" spans="30:32" x14ac:dyDescent="0.2">
      <c r="AD11602" s="11" t="s">
        <v>19475</v>
      </c>
      <c r="AE11602" s="10" t="s">
        <v>19442</v>
      </c>
      <c r="AF11602" s="10" t="s">
        <v>530</v>
      </c>
    </row>
    <row r="11603" spans="30:32" x14ac:dyDescent="0.2">
      <c r="AD11603" s="11" t="s">
        <v>19476</v>
      </c>
      <c r="AE11603" s="10" t="s">
        <v>19442</v>
      </c>
      <c r="AF11603" s="10" t="s">
        <v>530</v>
      </c>
    </row>
    <row r="11604" spans="30:32" x14ac:dyDescent="0.2">
      <c r="AD11604" s="11" t="s">
        <v>19477</v>
      </c>
      <c r="AE11604" s="10" t="s">
        <v>19442</v>
      </c>
      <c r="AF11604" s="10" t="s">
        <v>530</v>
      </c>
    </row>
    <row r="11605" spans="30:32" x14ac:dyDescent="0.2">
      <c r="AD11605" s="11" t="s">
        <v>19478</v>
      </c>
      <c r="AE11605" s="10" t="s">
        <v>19442</v>
      </c>
      <c r="AF11605" s="10" t="s">
        <v>530</v>
      </c>
    </row>
    <row r="11606" spans="30:32" x14ac:dyDescent="0.2">
      <c r="AD11606" s="11" t="s">
        <v>19479</v>
      </c>
      <c r="AE11606" s="10" t="s">
        <v>19442</v>
      </c>
      <c r="AF11606" s="10" t="s">
        <v>530</v>
      </c>
    </row>
    <row r="11607" spans="30:32" x14ac:dyDescent="0.2">
      <c r="AD11607" s="11" t="s">
        <v>19480</v>
      </c>
      <c r="AE11607" s="10" t="s">
        <v>19442</v>
      </c>
      <c r="AF11607" s="10" t="s">
        <v>530</v>
      </c>
    </row>
    <row r="11608" spans="30:32" x14ac:dyDescent="0.2">
      <c r="AD11608" s="11" t="s">
        <v>19481</v>
      </c>
      <c r="AE11608" s="10" t="s">
        <v>19442</v>
      </c>
      <c r="AF11608" s="10" t="s">
        <v>530</v>
      </c>
    </row>
    <row r="11609" spans="30:32" x14ac:dyDescent="0.2">
      <c r="AD11609" s="11" t="s">
        <v>19482</v>
      </c>
      <c r="AE11609" s="10" t="s">
        <v>19442</v>
      </c>
      <c r="AF11609" s="10" t="s">
        <v>530</v>
      </c>
    </row>
    <row r="11610" spans="30:32" x14ac:dyDescent="0.2">
      <c r="AD11610" s="11" t="s">
        <v>19483</v>
      </c>
      <c r="AE11610" s="10" t="s">
        <v>19442</v>
      </c>
      <c r="AF11610" s="10" t="s">
        <v>530</v>
      </c>
    </row>
    <row r="11611" spans="30:32" x14ac:dyDescent="0.2">
      <c r="AD11611" s="11" t="s">
        <v>19484</v>
      </c>
      <c r="AE11611" s="10" t="s">
        <v>19442</v>
      </c>
      <c r="AF11611" s="10" t="s">
        <v>530</v>
      </c>
    </row>
    <row r="11612" spans="30:32" x14ac:dyDescent="0.2">
      <c r="AD11612" s="11" t="s">
        <v>19485</v>
      </c>
      <c r="AE11612" s="10" t="s">
        <v>19442</v>
      </c>
      <c r="AF11612" s="10" t="s">
        <v>530</v>
      </c>
    </row>
    <row r="11613" spans="30:32" x14ac:dyDescent="0.2">
      <c r="AD11613" s="11" t="s">
        <v>19486</v>
      </c>
      <c r="AE11613" s="10" t="s">
        <v>19442</v>
      </c>
      <c r="AF11613" s="10" t="s">
        <v>530</v>
      </c>
    </row>
    <row r="11614" spans="30:32" x14ac:dyDescent="0.2">
      <c r="AD11614" s="11" t="s">
        <v>19487</v>
      </c>
      <c r="AE11614" s="10" t="s">
        <v>19442</v>
      </c>
      <c r="AF11614" s="10" t="s">
        <v>530</v>
      </c>
    </row>
    <row r="11615" spans="30:32" x14ac:dyDescent="0.2">
      <c r="AD11615" s="11" t="s">
        <v>19488</v>
      </c>
      <c r="AE11615" s="10" t="s">
        <v>19442</v>
      </c>
      <c r="AF11615" s="10" t="s">
        <v>530</v>
      </c>
    </row>
    <row r="11616" spans="30:32" x14ac:dyDescent="0.2">
      <c r="AD11616" s="11" t="s">
        <v>19489</v>
      </c>
      <c r="AE11616" s="10" t="s">
        <v>19442</v>
      </c>
      <c r="AF11616" s="10" t="s">
        <v>530</v>
      </c>
    </row>
    <row r="11617" spans="30:32" x14ac:dyDescent="0.2">
      <c r="AD11617" s="11" t="s">
        <v>19490</v>
      </c>
      <c r="AE11617" s="10" t="s">
        <v>19442</v>
      </c>
      <c r="AF11617" s="10" t="s">
        <v>530</v>
      </c>
    </row>
    <row r="11618" spans="30:32" x14ac:dyDescent="0.2">
      <c r="AD11618" s="11" t="s">
        <v>19491</v>
      </c>
      <c r="AE11618" s="10" t="s">
        <v>19442</v>
      </c>
      <c r="AF11618" s="10" t="s">
        <v>530</v>
      </c>
    </row>
    <row r="11619" spans="30:32" x14ac:dyDescent="0.2">
      <c r="AD11619" s="11" t="s">
        <v>19492</v>
      </c>
      <c r="AE11619" s="10" t="s">
        <v>19442</v>
      </c>
      <c r="AF11619" s="10" t="s">
        <v>530</v>
      </c>
    </row>
    <row r="11620" spans="30:32" x14ac:dyDescent="0.2">
      <c r="AD11620" s="11" t="s">
        <v>19493</v>
      </c>
      <c r="AE11620" s="10" t="s">
        <v>19442</v>
      </c>
      <c r="AF11620" s="10" t="s">
        <v>530</v>
      </c>
    </row>
    <row r="11621" spans="30:32" x14ac:dyDescent="0.2">
      <c r="AD11621" s="11" t="s">
        <v>19494</v>
      </c>
      <c r="AE11621" s="10" t="s">
        <v>19442</v>
      </c>
      <c r="AF11621" s="10" t="s">
        <v>530</v>
      </c>
    </row>
    <row r="11622" spans="30:32" x14ac:dyDescent="0.2">
      <c r="AD11622" s="11" t="s">
        <v>19495</v>
      </c>
      <c r="AE11622" s="10" t="s">
        <v>19442</v>
      </c>
      <c r="AF11622" s="10" t="s">
        <v>530</v>
      </c>
    </row>
    <row r="11623" spans="30:32" x14ac:dyDescent="0.2">
      <c r="AD11623" s="11" t="s">
        <v>19496</v>
      </c>
      <c r="AE11623" s="10" t="s">
        <v>19442</v>
      </c>
      <c r="AF11623" s="10" t="s">
        <v>530</v>
      </c>
    </row>
    <row r="11624" spans="30:32" x14ac:dyDescent="0.2">
      <c r="AD11624" s="11" t="s">
        <v>19497</v>
      </c>
      <c r="AE11624" s="10" t="s">
        <v>19442</v>
      </c>
      <c r="AF11624" s="10" t="s">
        <v>530</v>
      </c>
    </row>
    <row r="11625" spans="30:32" x14ac:dyDescent="0.2">
      <c r="AD11625" s="11" t="s">
        <v>19498</v>
      </c>
      <c r="AE11625" s="10" t="s">
        <v>19442</v>
      </c>
      <c r="AF11625" s="10" t="s">
        <v>530</v>
      </c>
    </row>
    <row r="11626" spans="30:32" x14ac:dyDescent="0.2">
      <c r="AD11626" s="11" t="s">
        <v>19499</v>
      </c>
      <c r="AE11626" s="10" t="s">
        <v>19442</v>
      </c>
      <c r="AF11626" s="10" t="s">
        <v>530</v>
      </c>
    </row>
    <row r="11627" spans="30:32" x14ac:dyDescent="0.2">
      <c r="AD11627" s="11" t="s">
        <v>19500</v>
      </c>
      <c r="AE11627" s="10" t="s">
        <v>19442</v>
      </c>
      <c r="AF11627" s="10" t="s">
        <v>530</v>
      </c>
    </row>
    <row r="11628" spans="30:32" x14ac:dyDescent="0.2">
      <c r="AD11628" s="11" t="s">
        <v>19501</v>
      </c>
      <c r="AE11628" s="10" t="s">
        <v>19442</v>
      </c>
      <c r="AF11628" s="10" t="s">
        <v>530</v>
      </c>
    </row>
    <row r="11629" spans="30:32" x14ac:dyDescent="0.2">
      <c r="AD11629" s="11" t="s">
        <v>19502</v>
      </c>
      <c r="AE11629" s="10" t="s">
        <v>19442</v>
      </c>
      <c r="AF11629" s="10" t="s">
        <v>530</v>
      </c>
    </row>
    <row r="11630" spans="30:32" x14ac:dyDescent="0.2">
      <c r="AD11630" s="11" t="s">
        <v>19503</v>
      </c>
      <c r="AE11630" s="10" t="s">
        <v>19442</v>
      </c>
      <c r="AF11630" s="10" t="s">
        <v>530</v>
      </c>
    </row>
    <row r="11631" spans="30:32" x14ac:dyDescent="0.2">
      <c r="AD11631" s="11" t="s">
        <v>19504</v>
      </c>
      <c r="AE11631" s="10" t="s">
        <v>19442</v>
      </c>
      <c r="AF11631" s="10" t="s">
        <v>530</v>
      </c>
    </row>
    <row r="11632" spans="30:32" x14ac:dyDescent="0.2">
      <c r="AD11632" s="11" t="s">
        <v>19505</v>
      </c>
      <c r="AE11632" s="10" t="s">
        <v>19442</v>
      </c>
      <c r="AF11632" s="10" t="s">
        <v>530</v>
      </c>
    </row>
    <row r="11633" spans="30:32" x14ac:dyDescent="0.2">
      <c r="AD11633" s="11" t="s">
        <v>19506</v>
      </c>
      <c r="AE11633" s="10" t="s">
        <v>19442</v>
      </c>
      <c r="AF11633" s="10" t="s">
        <v>530</v>
      </c>
    </row>
    <row r="11634" spans="30:32" x14ac:dyDescent="0.2">
      <c r="AD11634" s="11" t="s">
        <v>19507</v>
      </c>
      <c r="AE11634" s="10" t="s">
        <v>19442</v>
      </c>
      <c r="AF11634" s="10" t="s">
        <v>530</v>
      </c>
    </row>
    <row r="11635" spans="30:32" x14ac:dyDescent="0.2">
      <c r="AD11635" s="11" t="s">
        <v>19508</v>
      </c>
      <c r="AE11635" s="10" t="s">
        <v>19442</v>
      </c>
      <c r="AF11635" s="10" t="s">
        <v>530</v>
      </c>
    </row>
    <row r="11636" spans="30:32" x14ac:dyDescent="0.2">
      <c r="AD11636" s="11" t="s">
        <v>19509</v>
      </c>
      <c r="AE11636" s="10" t="s">
        <v>19442</v>
      </c>
      <c r="AF11636" s="10" t="s">
        <v>530</v>
      </c>
    </row>
    <row r="11637" spans="30:32" x14ac:dyDescent="0.2">
      <c r="AD11637" s="11" t="s">
        <v>19510</v>
      </c>
      <c r="AE11637" s="10" t="s">
        <v>19442</v>
      </c>
      <c r="AF11637" s="10" t="s">
        <v>530</v>
      </c>
    </row>
    <row r="11638" spans="30:32" x14ac:dyDescent="0.2">
      <c r="AD11638" s="11" t="s">
        <v>19511</v>
      </c>
      <c r="AE11638" s="10" t="s">
        <v>19442</v>
      </c>
      <c r="AF11638" s="10" t="s">
        <v>530</v>
      </c>
    </row>
    <row r="11639" spans="30:32" x14ac:dyDescent="0.2">
      <c r="AD11639" s="11" t="s">
        <v>19512</v>
      </c>
      <c r="AE11639" s="10" t="s">
        <v>19442</v>
      </c>
      <c r="AF11639" s="10" t="s">
        <v>530</v>
      </c>
    </row>
    <row r="11640" spans="30:32" x14ac:dyDescent="0.2">
      <c r="AD11640" s="11" t="s">
        <v>19513</v>
      </c>
      <c r="AE11640" s="10" t="s">
        <v>5754</v>
      </c>
      <c r="AF11640" s="10" t="s">
        <v>530</v>
      </c>
    </row>
    <row r="11641" spans="30:32" x14ac:dyDescent="0.2">
      <c r="AD11641" s="11" t="s">
        <v>19514</v>
      </c>
      <c r="AE11641" s="10" t="s">
        <v>9954</v>
      </c>
      <c r="AF11641" s="10" t="s">
        <v>530</v>
      </c>
    </row>
    <row r="11642" spans="30:32" x14ac:dyDescent="0.2">
      <c r="AD11642" s="11" t="s">
        <v>19515</v>
      </c>
      <c r="AE11642" s="10" t="s">
        <v>7143</v>
      </c>
      <c r="AF11642" s="10" t="s">
        <v>530</v>
      </c>
    </row>
    <row r="11643" spans="30:32" x14ac:dyDescent="0.2">
      <c r="AD11643" s="11" t="s">
        <v>19516</v>
      </c>
      <c r="AE11643" s="10" t="s">
        <v>7149</v>
      </c>
      <c r="AF11643" s="10" t="s">
        <v>530</v>
      </c>
    </row>
    <row r="11644" spans="30:32" x14ac:dyDescent="0.2">
      <c r="AD11644" s="11" t="s">
        <v>19517</v>
      </c>
      <c r="AE11644" s="10" t="s">
        <v>19518</v>
      </c>
      <c r="AF11644" s="10" t="s">
        <v>530</v>
      </c>
    </row>
    <row r="11645" spans="30:32" x14ac:dyDescent="0.2">
      <c r="AD11645" s="11" t="s">
        <v>19519</v>
      </c>
      <c r="AE11645" s="10" t="s">
        <v>19520</v>
      </c>
      <c r="AF11645" s="10" t="s">
        <v>530</v>
      </c>
    </row>
    <row r="11646" spans="30:32" x14ac:dyDescent="0.2">
      <c r="AD11646" s="11" t="s">
        <v>19521</v>
      </c>
      <c r="AE11646" s="10" t="s">
        <v>4982</v>
      </c>
      <c r="AF11646" s="10" t="s">
        <v>530</v>
      </c>
    </row>
    <row r="11647" spans="30:32" x14ac:dyDescent="0.2">
      <c r="AD11647" s="11" t="s">
        <v>19522</v>
      </c>
      <c r="AE11647" s="10" t="s">
        <v>14231</v>
      </c>
      <c r="AF11647" s="10" t="s">
        <v>530</v>
      </c>
    </row>
    <row r="11648" spans="30:32" x14ac:dyDescent="0.2">
      <c r="AD11648" s="11" t="s">
        <v>19523</v>
      </c>
      <c r="AE11648" s="10" t="s">
        <v>19524</v>
      </c>
      <c r="AF11648" s="10" t="s">
        <v>530</v>
      </c>
    </row>
    <row r="11649" spans="30:32" x14ac:dyDescent="0.2">
      <c r="AD11649" s="11" t="s">
        <v>19525</v>
      </c>
      <c r="AE11649" s="10" t="s">
        <v>3910</v>
      </c>
      <c r="AF11649" s="10" t="s">
        <v>530</v>
      </c>
    </row>
    <row r="11650" spans="30:32" x14ac:dyDescent="0.2">
      <c r="AD11650" s="11" t="s">
        <v>19526</v>
      </c>
      <c r="AE11650" s="10" t="s">
        <v>8505</v>
      </c>
      <c r="AF11650" s="10" t="s">
        <v>530</v>
      </c>
    </row>
    <row r="11651" spans="30:32" x14ac:dyDescent="0.2">
      <c r="AD11651" s="11" t="s">
        <v>19527</v>
      </c>
      <c r="AE11651" s="10" t="s">
        <v>8505</v>
      </c>
      <c r="AF11651" s="10" t="s">
        <v>530</v>
      </c>
    </row>
    <row r="11652" spans="30:32" x14ac:dyDescent="0.2">
      <c r="AD11652" s="11" t="s">
        <v>19528</v>
      </c>
      <c r="AE11652" s="10" t="s">
        <v>8505</v>
      </c>
      <c r="AF11652" s="10" t="s">
        <v>530</v>
      </c>
    </row>
    <row r="11653" spans="30:32" x14ac:dyDescent="0.2">
      <c r="AD11653" s="11" t="s">
        <v>19529</v>
      </c>
      <c r="AE11653" s="10" t="s">
        <v>8505</v>
      </c>
      <c r="AF11653" s="10" t="s">
        <v>530</v>
      </c>
    </row>
    <row r="11654" spans="30:32" x14ac:dyDescent="0.2">
      <c r="AD11654" s="11" t="s">
        <v>19530</v>
      </c>
      <c r="AE11654" s="10" t="s">
        <v>8505</v>
      </c>
      <c r="AF11654" s="10" t="s">
        <v>530</v>
      </c>
    </row>
    <row r="11655" spans="30:32" x14ac:dyDescent="0.2">
      <c r="AD11655" s="11" t="s">
        <v>19531</v>
      </c>
      <c r="AE11655" s="10" t="s">
        <v>8505</v>
      </c>
      <c r="AF11655" s="10" t="s">
        <v>530</v>
      </c>
    </row>
    <row r="11656" spans="30:32" x14ac:dyDescent="0.2">
      <c r="AD11656" s="11" t="s">
        <v>19532</v>
      </c>
      <c r="AE11656" s="10" t="s">
        <v>8505</v>
      </c>
      <c r="AF11656" s="10" t="s">
        <v>530</v>
      </c>
    </row>
    <row r="11657" spans="30:32" x14ac:dyDescent="0.2">
      <c r="AD11657" s="11" t="s">
        <v>19533</v>
      </c>
      <c r="AE11657" s="10" t="s">
        <v>8505</v>
      </c>
      <c r="AF11657" s="10" t="s">
        <v>530</v>
      </c>
    </row>
    <row r="11658" spans="30:32" x14ac:dyDescent="0.2">
      <c r="AD11658" s="11" t="s">
        <v>19534</v>
      </c>
      <c r="AE11658" s="10" t="s">
        <v>8505</v>
      </c>
      <c r="AF11658" s="10" t="s">
        <v>530</v>
      </c>
    </row>
    <row r="11659" spans="30:32" x14ac:dyDescent="0.2">
      <c r="AD11659" s="11" t="s">
        <v>19535</v>
      </c>
      <c r="AE11659" s="10" t="s">
        <v>8505</v>
      </c>
      <c r="AF11659" s="10" t="s">
        <v>530</v>
      </c>
    </row>
    <row r="11660" spans="30:32" x14ac:dyDescent="0.2">
      <c r="AD11660" s="11" t="s">
        <v>19536</v>
      </c>
      <c r="AE11660" s="10" t="s">
        <v>8505</v>
      </c>
      <c r="AF11660" s="10" t="s">
        <v>530</v>
      </c>
    </row>
    <row r="11661" spans="30:32" x14ac:dyDescent="0.2">
      <c r="AD11661" s="11" t="s">
        <v>19537</v>
      </c>
      <c r="AE11661" s="10" t="s">
        <v>8505</v>
      </c>
      <c r="AF11661" s="10" t="s">
        <v>530</v>
      </c>
    </row>
    <row r="11662" spans="30:32" x14ac:dyDescent="0.2">
      <c r="AD11662" s="11" t="s">
        <v>19538</v>
      </c>
      <c r="AE11662" s="10" t="s">
        <v>8505</v>
      </c>
      <c r="AF11662" s="10" t="s">
        <v>530</v>
      </c>
    </row>
    <row r="11663" spans="30:32" x14ac:dyDescent="0.2">
      <c r="AD11663" s="11" t="s">
        <v>19539</v>
      </c>
      <c r="AE11663" s="10" t="s">
        <v>8505</v>
      </c>
      <c r="AF11663" s="10" t="s">
        <v>530</v>
      </c>
    </row>
    <row r="11664" spans="30:32" x14ac:dyDescent="0.2">
      <c r="AD11664" s="11" t="s">
        <v>19540</v>
      </c>
      <c r="AE11664" s="10" t="s">
        <v>8505</v>
      </c>
      <c r="AF11664" s="10" t="s">
        <v>530</v>
      </c>
    </row>
    <row r="11665" spans="30:32" x14ac:dyDescent="0.2">
      <c r="AD11665" s="11" t="s">
        <v>19541</v>
      </c>
      <c r="AE11665" s="10" t="s">
        <v>8505</v>
      </c>
      <c r="AF11665" s="10" t="s">
        <v>530</v>
      </c>
    </row>
    <row r="11666" spans="30:32" x14ac:dyDescent="0.2">
      <c r="AD11666" s="11" t="s">
        <v>19542</v>
      </c>
      <c r="AE11666" s="10" t="s">
        <v>8505</v>
      </c>
      <c r="AF11666" s="10" t="s">
        <v>530</v>
      </c>
    </row>
    <row r="11667" spans="30:32" x14ac:dyDescent="0.2">
      <c r="AD11667" s="11" t="s">
        <v>19543</v>
      </c>
      <c r="AE11667" s="10" t="s">
        <v>8505</v>
      </c>
      <c r="AF11667" s="10" t="s">
        <v>530</v>
      </c>
    </row>
    <row r="11668" spans="30:32" x14ac:dyDescent="0.2">
      <c r="AD11668" s="11" t="s">
        <v>19544</v>
      </c>
      <c r="AE11668" s="10" t="s">
        <v>8505</v>
      </c>
      <c r="AF11668" s="10" t="s">
        <v>530</v>
      </c>
    </row>
    <row r="11669" spans="30:32" x14ac:dyDescent="0.2">
      <c r="AD11669" s="11" t="s">
        <v>19545</v>
      </c>
      <c r="AE11669" s="10" t="s">
        <v>8505</v>
      </c>
      <c r="AF11669" s="10" t="s">
        <v>530</v>
      </c>
    </row>
    <row r="11670" spans="30:32" x14ac:dyDescent="0.2">
      <c r="AD11670" s="11" t="s">
        <v>19546</v>
      </c>
      <c r="AE11670" s="10" t="s">
        <v>8505</v>
      </c>
      <c r="AF11670" s="10" t="s">
        <v>530</v>
      </c>
    </row>
    <row r="11671" spans="30:32" x14ac:dyDescent="0.2">
      <c r="AD11671" s="11" t="s">
        <v>19547</v>
      </c>
      <c r="AE11671" s="10" t="s">
        <v>8505</v>
      </c>
      <c r="AF11671" s="10" t="s">
        <v>530</v>
      </c>
    </row>
    <row r="11672" spans="30:32" x14ac:dyDescent="0.2">
      <c r="AD11672" s="11" t="s">
        <v>19548</v>
      </c>
      <c r="AE11672" s="10" t="s">
        <v>8505</v>
      </c>
      <c r="AF11672" s="10" t="s">
        <v>530</v>
      </c>
    </row>
    <row r="11673" spans="30:32" x14ac:dyDescent="0.2">
      <c r="AD11673" s="11" t="s">
        <v>19549</v>
      </c>
      <c r="AE11673" s="10" t="s">
        <v>8505</v>
      </c>
      <c r="AF11673" s="10" t="s">
        <v>530</v>
      </c>
    </row>
    <row r="11674" spans="30:32" x14ac:dyDescent="0.2">
      <c r="AD11674" s="11" t="s">
        <v>19550</v>
      </c>
      <c r="AE11674" s="10" t="s">
        <v>8505</v>
      </c>
      <c r="AF11674" s="10" t="s">
        <v>530</v>
      </c>
    </row>
    <row r="11675" spans="30:32" x14ac:dyDescent="0.2">
      <c r="AD11675" s="11" t="s">
        <v>19551</v>
      </c>
      <c r="AE11675" s="10" t="s">
        <v>8505</v>
      </c>
      <c r="AF11675" s="10" t="s">
        <v>530</v>
      </c>
    </row>
    <row r="11676" spans="30:32" x14ac:dyDescent="0.2">
      <c r="AD11676" s="11" t="s">
        <v>19552</v>
      </c>
      <c r="AE11676" s="10" t="s">
        <v>8505</v>
      </c>
      <c r="AF11676" s="10" t="s">
        <v>530</v>
      </c>
    </row>
    <row r="11677" spans="30:32" x14ac:dyDescent="0.2">
      <c r="AD11677" s="11" t="s">
        <v>19553</v>
      </c>
      <c r="AE11677" s="10" t="s">
        <v>8505</v>
      </c>
      <c r="AF11677" s="10" t="s">
        <v>530</v>
      </c>
    </row>
    <row r="11678" spans="30:32" x14ac:dyDescent="0.2">
      <c r="AD11678" s="11" t="s">
        <v>19554</v>
      </c>
      <c r="AE11678" s="10" t="s">
        <v>8505</v>
      </c>
      <c r="AF11678" s="10" t="s">
        <v>530</v>
      </c>
    </row>
    <row r="11679" spans="30:32" x14ac:dyDescent="0.2">
      <c r="AD11679" s="11" t="s">
        <v>19555</v>
      </c>
      <c r="AE11679" s="10" t="s">
        <v>8505</v>
      </c>
      <c r="AF11679" s="10" t="s">
        <v>530</v>
      </c>
    </row>
    <row r="11680" spans="30:32" x14ac:dyDescent="0.2">
      <c r="AD11680" s="11" t="s">
        <v>19556</v>
      </c>
      <c r="AE11680" s="10" t="s">
        <v>8505</v>
      </c>
      <c r="AF11680" s="10" t="s">
        <v>530</v>
      </c>
    </row>
    <row r="11681" spans="30:32" x14ac:dyDescent="0.2">
      <c r="AD11681" s="11" t="s">
        <v>19557</v>
      </c>
      <c r="AE11681" s="10" t="s">
        <v>8505</v>
      </c>
      <c r="AF11681" s="10" t="s">
        <v>530</v>
      </c>
    </row>
    <row r="11682" spans="30:32" x14ac:dyDescent="0.2">
      <c r="AD11682" s="11" t="s">
        <v>19558</v>
      </c>
      <c r="AE11682" s="10" t="s">
        <v>8505</v>
      </c>
      <c r="AF11682" s="10" t="s">
        <v>530</v>
      </c>
    </row>
    <row r="11683" spans="30:32" x14ac:dyDescent="0.2">
      <c r="AD11683" s="11" t="s">
        <v>19559</v>
      </c>
      <c r="AE11683" s="10" t="s">
        <v>8505</v>
      </c>
      <c r="AF11683" s="10" t="s">
        <v>530</v>
      </c>
    </row>
    <row r="11684" spans="30:32" x14ac:dyDescent="0.2">
      <c r="AD11684" s="11" t="s">
        <v>19560</v>
      </c>
      <c r="AE11684" s="10" t="s">
        <v>8505</v>
      </c>
      <c r="AF11684" s="10" t="s">
        <v>530</v>
      </c>
    </row>
    <row r="11685" spans="30:32" x14ac:dyDescent="0.2">
      <c r="AD11685" s="11" t="s">
        <v>19561</v>
      </c>
      <c r="AE11685" s="10" t="s">
        <v>8505</v>
      </c>
      <c r="AF11685" s="10" t="s">
        <v>530</v>
      </c>
    </row>
    <row r="11686" spans="30:32" x14ac:dyDescent="0.2">
      <c r="AD11686" s="11" t="s">
        <v>19562</v>
      </c>
      <c r="AE11686" s="10" t="s">
        <v>8505</v>
      </c>
      <c r="AF11686" s="10" t="s">
        <v>530</v>
      </c>
    </row>
    <row r="11687" spans="30:32" x14ac:dyDescent="0.2">
      <c r="AD11687" s="11" t="s">
        <v>19563</v>
      </c>
      <c r="AE11687" s="10" t="s">
        <v>8505</v>
      </c>
      <c r="AF11687" s="10" t="s">
        <v>530</v>
      </c>
    </row>
    <row r="11688" spans="30:32" x14ac:dyDescent="0.2">
      <c r="AD11688" s="11" t="s">
        <v>19564</v>
      </c>
      <c r="AE11688" s="10" t="s">
        <v>8505</v>
      </c>
      <c r="AF11688" s="10" t="s">
        <v>530</v>
      </c>
    </row>
    <row r="11689" spans="30:32" x14ac:dyDescent="0.2">
      <c r="AD11689" s="11" t="s">
        <v>19565</v>
      </c>
      <c r="AE11689" s="10" t="s">
        <v>8505</v>
      </c>
      <c r="AF11689" s="10" t="s">
        <v>530</v>
      </c>
    </row>
    <row r="11690" spans="30:32" x14ac:dyDescent="0.2">
      <c r="AD11690" s="11" t="s">
        <v>19566</v>
      </c>
      <c r="AE11690" s="10" t="s">
        <v>8505</v>
      </c>
      <c r="AF11690" s="10" t="s">
        <v>530</v>
      </c>
    </row>
    <row r="11691" spans="30:32" x14ac:dyDescent="0.2">
      <c r="AD11691" s="11" t="s">
        <v>19567</v>
      </c>
      <c r="AE11691" s="10" t="s">
        <v>8505</v>
      </c>
      <c r="AF11691" s="10" t="s">
        <v>530</v>
      </c>
    </row>
    <row r="11692" spans="30:32" x14ac:dyDescent="0.2">
      <c r="AD11692" s="11" t="s">
        <v>19568</v>
      </c>
      <c r="AE11692" s="10" t="s">
        <v>8505</v>
      </c>
      <c r="AF11692" s="10" t="s">
        <v>530</v>
      </c>
    </row>
    <row r="11693" spans="30:32" x14ac:dyDescent="0.2">
      <c r="AD11693" s="11" t="s">
        <v>19569</v>
      </c>
      <c r="AE11693" s="10" t="s">
        <v>8505</v>
      </c>
      <c r="AF11693" s="10" t="s">
        <v>530</v>
      </c>
    </row>
    <row r="11694" spans="30:32" x14ac:dyDescent="0.2">
      <c r="AD11694" s="11" t="s">
        <v>19570</v>
      </c>
      <c r="AE11694" s="10" t="s">
        <v>8505</v>
      </c>
      <c r="AF11694" s="10" t="s">
        <v>530</v>
      </c>
    </row>
    <row r="11695" spans="30:32" x14ac:dyDescent="0.2">
      <c r="AD11695" s="11" t="s">
        <v>19571</v>
      </c>
      <c r="AE11695" s="10" t="s">
        <v>19572</v>
      </c>
      <c r="AF11695" s="10" t="s">
        <v>530</v>
      </c>
    </row>
    <row r="11696" spans="30:32" x14ac:dyDescent="0.2">
      <c r="AD11696" s="11" t="s">
        <v>19573</v>
      </c>
      <c r="AE11696" s="10" t="s">
        <v>19574</v>
      </c>
      <c r="AF11696" s="10" t="s">
        <v>530</v>
      </c>
    </row>
    <row r="11697" spans="30:32" x14ac:dyDescent="0.2">
      <c r="AD11697" s="11" t="s">
        <v>19575</v>
      </c>
      <c r="AE11697" s="10" t="s">
        <v>19576</v>
      </c>
      <c r="AF11697" s="10" t="s">
        <v>530</v>
      </c>
    </row>
    <row r="11698" spans="30:32" x14ac:dyDescent="0.2">
      <c r="AD11698" s="11" t="s">
        <v>19577</v>
      </c>
      <c r="AE11698" s="10" t="s">
        <v>19578</v>
      </c>
      <c r="AF11698" s="10" t="s">
        <v>530</v>
      </c>
    </row>
    <row r="11699" spans="30:32" x14ac:dyDescent="0.2">
      <c r="AD11699" s="11" t="s">
        <v>19579</v>
      </c>
      <c r="AE11699" s="10" t="s">
        <v>19580</v>
      </c>
      <c r="AF11699" s="10" t="s">
        <v>530</v>
      </c>
    </row>
    <row r="11700" spans="30:32" x14ac:dyDescent="0.2">
      <c r="AD11700" s="11" t="s">
        <v>19581</v>
      </c>
      <c r="AE11700" s="10" t="s">
        <v>9139</v>
      </c>
      <c r="AF11700" s="10" t="s">
        <v>530</v>
      </c>
    </row>
    <row r="11701" spans="30:32" x14ac:dyDescent="0.2">
      <c r="AD11701" s="11" t="s">
        <v>19582</v>
      </c>
      <c r="AE11701" s="10" t="s">
        <v>19583</v>
      </c>
      <c r="AF11701" s="10" t="s">
        <v>530</v>
      </c>
    </row>
    <row r="11702" spans="30:32" x14ac:dyDescent="0.2">
      <c r="AD11702" s="11" t="s">
        <v>19584</v>
      </c>
      <c r="AE11702" s="10" t="s">
        <v>3050</v>
      </c>
      <c r="AF11702" s="10" t="s">
        <v>530</v>
      </c>
    </row>
    <row r="11703" spans="30:32" x14ac:dyDescent="0.2">
      <c r="AD11703" s="11" t="s">
        <v>19585</v>
      </c>
      <c r="AE11703" s="10" t="s">
        <v>3184</v>
      </c>
      <c r="AF11703" s="10" t="s">
        <v>530</v>
      </c>
    </row>
    <row r="11704" spans="30:32" x14ac:dyDescent="0.2">
      <c r="AD11704" s="11" t="s">
        <v>19586</v>
      </c>
      <c r="AE11704" s="10" t="s">
        <v>11624</v>
      </c>
      <c r="AF11704" s="10" t="s">
        <v>530</v>
      </c>
    </row>
    <row r="11705" spans="30:32" x14ac:dyDescent="0.2">
      <c r="AD11705" s="11" t="s">
        <v>19587</v>
      </c>
      <c r="AE11705" s="10" t="s">
        <v>19588</v>
      </c>
      <c r="AF11705" s="10" t="s">
        <v>530</v>
      </c>
    </row>
    <row r="11706" spans="30:32" x14ac:dyDescent="0.2">
      <c r="AD11706" s="11" t="s">
        <v>19589</v>
      </c>
      <c r="AE11706" s="10" t="s">
        <v>19590</v>
      </c>
      <c r="AF11706" s="10" t="s">
        <v>530</v>
      </c>
    </row>
    <row r="11707" spans="30:32" x14ac:dyDescent="0.2">
      <c r="AD11707" s="11" t="s">
        <v>19591</v>
      </c>
      <c r="AE11707" s="10" t="s">
        <v>19592</v>
      </c>
      <c r="AF11707" s="10" t="s">
        <v>530</v>
      </c>
    </row>
    <row r="11708" spans="30:32" x14ac:dyDescent="0.2">
      <c r="AD11708" s="11" t="s">
        <v>19593</v>
      </c>
      <c r="AE11708" s="10" t="s">
        <v>9144</v>
      </c>
      <c r="AF11708" s="10" t="s">
        <v>530</v>
      </c>
    </row>
    <row r="11709" spans="30:32" x14ac:dyDescent="0.2">
      <c r="AD11709" s="11" t="s">
        <v>19594</v>
      </c>
      <c r="AE11709" s="10" t="s">
        <v>4838</v>
      </c>
      <c r="AF11709" s="10" t="s">
        <v>530</v>
      </c>
    </row>
    <row r="11710" spans="30:32" x14ac:dyDescent="0.2">
      <c r="AD11710" s="11" t="s">
        <v>19595</v>
      </c>
      <c r="AE11710" s="10" t="s">
        <v>2109</v>
      </c>
      <c r="AF11710" s="10" t="s">
        <v>530</v>
      </c>
    </row>
    <row r="11711" spans="30:32" x14ac:dyDescent="0.2">
      <c r="AD11711" s="11" t="s">
        <v>19596</v>
      </c>
      <c r="AE11711" s="10" t="s">
        <v>2117</v>
      </c>
      <c r="AF11711" s="10" t="s">
        <v>530</v>
      </c>
    </row>
    <row r="11712" spans="30:32" x14ac:dyDescent="0.2">
      <c r="AD11712" s="11" t="s">
        <v>19597</v>
      </c>
      <c r="AE11712" s="10" t="s">
        <v>5532</v>
      </c>
      <c r="AF11712" s="10" t="s">
        <v>530</v>
      </c>
    </row>
    <row r="11713" spans="30:32" x14ac:dyDescent="0.2">
      <c r="AD11713" s="11" t="s">
        <v>19598</v>
      </c>
      <c r="AE11713" s="10" t="s">
        <v>4996</v>
      </c>
      <c r="AF11713" s="10" t="s">
        <v>530</v>
      </c>
    </row>
    <row r="11714" spans="30:32" x14ac:dyDescent="0.2">
      <c r="AD11714" s="11" t="s">
        <v>19599</v>
      </c>
      <c r="AE11714" s="10" t="s">
        <v>4996</v>
      </c>
      <c r="AF11714" s="10" t="s">
        <v>530</v>
      </c>
    </row>
    <row r="11715" spans="30:32" x14ac:dyDescent="0.2">
      <c r="AD11715" s="11" t="s">
        <v>19600</v>
      </c>
      <c r="AE11715" s="10" t="s">
        <v>4996</v>
      </c>
      <c r="AF11715" s="10" t="s">
        <v>530</v>
      </c>
    </row>
    <row r="11716" spans="30:32" x14ac:dyDescent="0.2">
      <c r="AD11716" s="11" t="s">
        <v>19601</v>
      </c>
      <c r="AE11716" s="10" t="s">
        <v>4996</v>
      </c>
      <c r="AF11716" s="10" t="s">
        <v>530</v>
      </c>
    </row>
    <row r="11717" spans="30:32" x14ac:dyDescent="0.2">
      <c r="AD11717" s="11" t="s">
        <v>19602</v>
      </c>
      <c r="AE11717" s="10" t="s">
        <v>4996</v>
      </c>
      <c r="AF11717" s="10" t="s">
        <v>530</v>
      </c>
    </row>
    <row r="11718" spans="30:32" x14ac:dyDescent="0.2">
      <c r="AD11718" s="11" t="s">
        <v>19603</v>
      </c>
      <c r="AE11718" s="10" t="s">
        <v>4996</v>
      </c>
      <c r="AF11718" s="10" t="s">
        <v>530</v>
      </c>
    </row>
    <row r="11719" spans="30:32" x14ac:dyDescent="0.2">
      <c r="AD11719" s="11" t="s">
        <v>19604</v>
      </c>
      <c r="AE11719" s="10" t="s">
        <v>4996</v>
      </c>
      <c r="AF11719" s="10" t="s">
        <v>530</v>
      </c>
    </row>
    <row r="11720" spans="30:32" x14ac:dyDescent="0.2">
      <c r="AD11720" s="11" t="s">
        <v>19605</v>
      </c>
      <c r="AE11720" s="10" t="s">
        <v>4996</v>
      </c>
      <c r="AF11720" s="10" t="s">
        <v>530</v>
      </c>
    </row>
    <row r="11721" spans="30:32" x14ac:dyDescent="0.2">
      <c r="AD11721" s="11" t="s">
        <v>19606</v>
      </c>
      <c r="AE11721" s="10" t="s">
        <v>4996</v>
      </c>
      <c r="AF11721" s="10" t="s">
        <v>530</v>
      </c>
    </row>
    <row r="11722" spans="30:32" x14ac:dyDescent="0.2">
      <c r="AD11722" s="11" t="s">
        <v>19607</v>
      </c>
      <c r="AE11722" s="10" t="s">
        <v>4996</v>
      </c>
      <c r="AF11722" s="10" t="s">
        <v>530</v>
      </c>
    </row>
    <row r="11723" spans="30:32" x14ac:dyDescent="0.2">
      <c r="AD11723" s="11" t="s">
        <v>19608</v>
      </c>
      <c r="AE11723" s="10" t="s">
        <v>4996</v>
      </c>
      <c r="AF11723" s="10" t="s">
        <v>530</v>
      </c>
    </row>
    <row r="11724" spans="30:32" x14ac:dyDescent="0.2">
      <c r="AD11724" s="11" t="s">
        <v>19609</v>
      </c>
      <c r="AE11724" s="10" t="s">
        <v>4996</v>
      </c>
      <c r="AF11724" s="10" t="s">
        <v>530</v>
      </c>
    </row>
    <row r="11725" spans="30:32" x14ac:dyDescent="0.2">
      <c r="AD11725" s="11" t="s">
        <v>19610</v>
      </c>
      <c r="AE11725" s="10" t="s">
        <v>4996</v>
      </c>
      <c r="AF11725" s="10" t="s">
        <v>530</v>
      </c>
    </row>
    <row r="11726" spans="30:32" x14ac:dyDescent="0.2">
      <c r="AD11726" s="11" t="s">
        <v>19611</v>
      </c>
      <c r="AE11726" s="10" t="s">
        <v>4996</v>
      </c>
      <c r="AF11726" s="10" t="s">
        <v>530</v>
      </c>
    </row>
    <row r="11727" spans="30:32" x14ac:dyDescent="0.2">
      <c r="AD11727" s="11" t="s">
        <v>19612</v>
      </c>
      <c r="AE11727" s="10" t="s">
        <v>4996</v>
      </c>
      <c r="AF11727" s="10" t="s">
        <v>530</v>
      </c>
    </row>
    <row r="11728" spans="30:32" x14ac:dyDescent="0.2">
      <c r="AD11728" s="11" t="s">
        <v>19613</v>
      </c>
      <c r="AE11728" s="10" t="s">
        <v>4996</v>
      </c>
      <c r="AF11728" s="10" t="s">
        <v>530</v>
      </c>
    </row>
    <row r="11729" spans="30:32" x14ac:dyDescent="0.2">
      <c r="AD11729" s="11" t="s">
        <v>19614</v>
      </c>
      <c r="AE11729" s="10" t="s">
        <v>4996</v>
      </c>
      <c r="AF11729" s="10" t="s">
        <v>530</v>
      </c>
    </row>
    <row r="11730" spans="30:32" x14ac:dyDescent="0.2">
      <c r="AD11730" s="11" t="s">
        <v>19615</v>
      </c>
      <c r="AE11730" s="10" t="s">
        <v>4996</v>
      </c>
      <c r="AF11730" s="10" t="s">
        <v>530</v>
      </c>
    </row>
    <row r="11731" spans="30:32" x14ac:dyDescent="0.2">
      <c r="AD11731" s="11" t="s">
        <v>19616</v>
      </c>
      <c r="AE11731" s="10" t="s">
        <v>4996</v>
      </c>
      <c r="AF11731" s="10" t="s">
        <v>530</v>
      </c>
    </row>
    <row r="11732" spans="30:32" x14ac:dyDescent="0.2">
      <c r="AD11732" s="11" t="s">
        <v>19617</v>
      </c>
      <c r="AE11732" s="10" t="s">
        <v>4996</v>
      </c>
      <c r="AF11732" s="10" t="s">
        <v>530</v>
      </c>
    </row>
    <row r="11733" spans="30:32" x14ac:dyDescent="0.2">
      <c r="AD11733" s="11" t="s">
        <v>19618</v>
      </c>
      <c r="AE11733" s="10" t="s">
        <v>4996</v>
      </c>
      <c r="AF11733" s="10" t="s">
        <v>530</v>
      </c>
    </row>
    <row r="11734" spans="30:32" x14ac:dyDescent="0.2">
      <c r="AD11734" s="11" t="s">
        <v>19619</v>
      </c>
      <c r="AE11734" s="10" t="s">
        <v>4996</v>
      </c>
      <c r="AF11734" s="10" t="s">
        <v>530</v>
      </c>
    </row>
    <row r="11735" spans="30:32" x14ac:dyDescent="0.2">
      <c r="AD11735" s="11" t="s">
        <v>19620</v>
      </c>
      <c r="AE11735" s="10" t="s">
        <v>4996</v>
      </c>
      <c r="AF11735" s="10" t="s">
        <v>530</v>
      </c>
    </row>
    <row r="11736" spans="30:32" x14ac:dyDescent="0.2">
      <c r="AD11736" s="11" t="s">
        <v>19621</v>
      </c>
      <c r="AE11736" s="10" t="s">
        <v>4996</v>
      </c>
      <c r="AF11736" s="10" t="s">
        <v>530</v>
      </c>
    </row>
    <row r="11737" spans="30:32" x14ac:dyDescent="0.2">
      <c r="AD11737" s="11" t="s">
        <v>19622</v>
      </c>
      <c r="AE11737" s="10" t="s">
        <v>4996</v>
      </c>
      <c r="AF11737" s="10" t="s">
        <v>530</v>
      </c>
    </row>
    <row r="11738" spans="30:32" x14ac:dyDescent="0.2">
      <c r="AD11738" s="11" t="s">
        <v>19623</v>
      </c>
      <c r="AE11738" s="10" t="s">
        <v>4996</v>
      </c>
      <c r="AF11738" s="10" t="s">
        <v>530</v>
      </c>
    </row>
    <row r="11739" spans="30:32" x14ac:dyDescent="0.2">
      <c r="AD11739" s="11" t="s">
        <v>19624</v>
      </c>
      <c r="AE11739" s="10" t="s">
        <v>4996</v>
      </c>
      <c r="AF11739" s="10" t="s">
        <v>530</v>
      </c>
    </row>
    <row r="11740" spans="30:32" x14ac:dyDescent="0.2">
      <c r="AD11740" s="11" t="s">
        <v>19625</v>
      </c>
      <c r="AE11740" s="10" t="s">
        <v>4996</v>
      </c>
      <c r="AF11740" s="10" t="s">
        <v>530</v>
      </c>
    </row>
    <row r="11741" spans="30:32" x14ac:dyDescent="0.2">
      <c r="AD11741" s="11" t="s">
        <v>19626</v>
      </c>
      <c r="AE11741" s="10" t="s">
        <v>4996</v>
      </c>
      <c r="AF11741" s="10" t="s">
        <v>530</v>
      </c>
    </row>
    <row r="11742" spans="30:32" x14ac:dyDescent="0.2">
      <c r="AD11742" s="11" t="s">
        <v>19627</v>
      </c>
      <c r="AE11742" s="10" t="s">
        <v>4996</v>
      </c>
      <c r="AF11742" s="10" t="s">
        <v>530</v>
      </c>
    </row>
    <row r="11743" spans="30:32" x14ac:dyDescent="0.2">
      <c r="AD11743" s="11" t="s">
        <v>19628</v>
      </c>
      <c r="AE11743" s="10" t="s">
        <v>4996</v>
      </c>
      <c r="AF11743" s="10" t="s">
        <v>530</v>
      </c>
    </row>
    <row r="11744" spans="30:32" x14ac:dyDescent="0.2">
      <c r="AD11744" s="11" t="s">
        <v>19629</v>
      </c>
      <c r="AE11744" s="10" t="s">
        <v>4996</v>
      </c>
      <c r="AF11744" s="10" t="s">
        <v>530</v>
      </c>
    </row>
    <row r="11745" spans="30:32" x14ac:dyDescent="0.2">
      <c r="AD11745" s="11" t="s">
        <v>19630</v>
      </c>
      <c r="AE11745" s="10" t="s">
        <v>4996</v>
      </c>
      <c r="AF11745" s="10" t="s">
        <v>530</v>
      </c>
    </row>
    <row r="11746" spans="30:32" x14ac:dyDescent="0.2">
      <c r="AD11746" s="11" t="s">
        <v>19631</v>
      </c>
      <c r="AE11746" s="10" t="s">
        <v>4996</v>
      </c>
      <c r="AF11746" s="10" t="s">
        <v>530</v>
      </c>
    </row>
    <row r="11747" spans="30:32" x14ac:dyDescent="0.2">
      <c r="AD11747" s="11" t="s">
        <v>19632</v>
      </c>
      <c r="AE11747" s="10" t="s">
        <v>4996</v>
      </c>
      <c r="AF11747" s="10" t="s">
        <v>530</v>
      </c>
    </row>
    <row r="11748" spans="30:32" x14ac:dyDescent="0.2">
      <c r="AD11748" s="11" t="s">
        <v>19633</v>
      </c>
      <c r="AE11748" s="10" t="s">
        <v>4996</v>
      </c>
      <c r="AF11748" s="10" t="s">
        <v>530</v>
      </c>
    </row>
    <row r="11749" spans="30:32" x14ac:dyDescent="0.2">
      <c r="AD11749" s="11" t="s">
        <v>19634</v>
      </c>
      <c r="AE11749" s="10" t="s">
        <v>4996</v>
      </c>
      <c r="AF11749" s="10" t="s">
        <v>530</v>
      </c>
    </row>
    <row r="11750" spans="30:32" x14ac:dyDescent="0.2">
      <c r="AD11750" s="11" t="s">
        <v>19635</v>
      </c>
      <c r="AE11750" s="10" t="s">
        <v>4996</v>
      </c>
      <c r="AF11750" s="10" t="s">
        <v>530</v>
      </c>
    </row>
    <row r="11751" spans="30:32" x14ac:dyDescent="0.2">
      <c r="AD11751" s="11" t="s">
        <v>19636</v>
      </c>
      <c r="AE11751" s="10" t="s">
        <v>4996</v>
      </c>
      <c r="AF11751" s="10" t="s">
        <v>530</v>
      </c>
    </row>
    <row r="11752" spans="30:32" x14ac:dyDescent="0.2">
      <c r="AD11752" s="11" t="s">
        <v>19637</v>
      </c>
      <c r="AE11752" s="10" t="s">
        <v>4996</v>
      </c>
      <c r="AF11752" s="10" t="s">
        <v>530</v>
      </c>
    </row>
    <row r="11753" spans="30:32" x14ac:dyDescent="0.2">
      <c r="AD11753" s="11" t="s">
        <v>19638</v>
      </c>
      <c r="AE11753" s="10" t="s">
        <v>4996</v>
      </c>
      <c r="AF11753" s="10" t="s">
        <v>530</v>
      </c>
    </row>
    <row r="11754" spans="30:32" x14ac:dyDescent="0.2">
      <c r="AD11754" s="11" t="s">
        <v>19639</v>
      </c>
      <c r="AE11754" s="10" t="s">
        <v>4996</v>
      </c>
      <c r="AF11754" s="10" t="s">
        <v>530</v>
      </c>
    </row>
    <row r="11755" spans="30:32" x14ac:dyDescent="0.2">
      <c r="AD11755" s="11" t="s">
        <v>19640</v>
      </c>
      <c r="AE11755" s="10" t="s">
        <v>4996</v>
      </c>
      <c r="AF11755" s="10" t="s">
        <v>530</v>
      </c>
    </row>
    <row r="11756" spans="30:32" x14ac:dyDescent="0.2">
      <c r="AD11756" s="11" t="s">
        <v>19641</v>
      </c>
      <c r="AE11756" s="10" t="s">
        <v>4996</v>
      </c>
      <c r="AF11756" s="10" t="s">
        <v>530</v>
      </c>
    </row>
    <row r="11757" spans="30:32" x14ac:dyDescent="0.2">
      <c r="AD11757" s="11" t="s">
        <v>19642</v>
      </c>
      <c r="AE11757" s="10" t="s">
        <v>4996</v>
      </c>
      <c r="AF11757" s="10" t="s">
        <v>530</v>
      </c>
    </row>
    <row r="11758" spans="30:32" x14ac:dyDescent="0.2">
      <c r="AD11758" s="11" t="s">
        <v>19643</v>
      </c>
      <c r="AE11758" s="10" t="s">
        <v>15657</v>
      </c>
      <c r="AF11758" s="10" t="s">
        <v>530</v>
      </c>
    </row>
    <row r="11759" spans="30:32" x14ac:dyDescent="0.2">
      <c r="AD11759" s="11" t="s">
        <v>19644</v>
      </c>
      <c r="AE11759" s="10" t="s">
        <v>19645</v>
      </c>
      <c r="AF11759" s="10" t="s">
        <v>530</v>
      </c>
    </row>
    <row r="11760" spans="30:32" x14ac:dyDescent="0.2">
      <c r="AD11760" s="11" t="s">
        <v>19646</v>
      </c>
      <c r="AE11760" s="10" t="s">
        <v>4998</v>
      </c>
      <c r="AF11760" s="10" t="s">
        <v>530</v>
      </c>
    </row>
    <row r="11761" spans="30:32" x14ac:dyDescent="0.2">
      <c r="AD11761" s="11" t="s">
        <v>19647</v>
      </c>
      <c r="AE11761" s="10" t="s">
        <v>3408</v>
      </c>
      <c r="AF11761" s="10" t="s">
        <v>530</v>
      </c>
    </row>
    <row r="11762" spans="30:32" x14ac:dyDescent="0.2">
      <c r="AD11762" s="11" t="s">
        <v>19648</v>
      </c>
      <c r="AE11762" s="10" t="s">
        <v>19649</v>
      </c>
      <c r="AF11762" s="10" t="s">
        <v>530</v>
      </c>
    </row>
    <row r="11763" spans="30:32" x14ac:dyDescent="0.2">
      <c r="AD11763" s="11" t="s">
        <v>19650</v>
      </c>
      <c r="AE11763" s="10" t="s">
        <v>19651</v>
      </c>
      <c r="AF11763" s="10" t="s">
        <v>530</v>
      </c>
    </row>
    <row r="11764" spans="30:32" x14ac:dyDescent="0.2">
      <c r="AD11764" s="11" t="s">
        <v>19652</v>
      </c>
      <c r="AE11764" s="10" t="s">
        <v>19653</v>
      </c>
      <c r="AF11764" s="10" t="s">
        <v>530</v>
      </c>
    </row>
    <row r="11765" spans="30:32" x14ac:dyDescent="0.2">
      <c r="AD11765" s="11" t="s">
        <v>19654</v>
      </c>
      <c r="AE11765" s="10" t="s">
        <v>2137</v>
      </c>
      <c r="AF11765" s="10" t="s">
        <v>530</v>
      </c>
    </row>
    <row r="11766" spans="30:32" x14ac:dyDescent="0.2">
      <c r="AD11766" s="11" t="s">
        <v>19655</v>
      </c>
      <c r="AE11766" s="10" t="s">
        <v>2935</v>
      </c>
      <c r="AF11766" s="10" t="s">
        <v>530</v>
      </c>
    </row>
    <row r="11767" spans="30:32" x14ac:dyDescent="0.2">
      <c r="AD11767" s="11" t="s">
        <v>19656</v>
      </c>
      <c r="AE11767" s="10" t="s">
        <v>2935</v>
      </c>
      <c r="AF11767" s="10" t="s">
        <v>530</v>
      </c>
    </row>
    <row r="11768" spans="30:32" x14ac:dyDescent="0.2">
      <c r="AD11768" s="11" t="s">
        <v>19657</v>
      </c>
      <c r="AE11768" s="10" t="s">
        <v>19658</v>
      </c>
      <c r="AF11768" s="10" t="s">
        <v>530</v>
      </c>
    </row>
    <row r="11769" spans="30:32" x14ac:dyDescent="0.2">
      <c r="AD11769" s="11" t="s">
        <v>19659</v>
      </c>
      <c r="AE11769" s="10" t="s">
        <v>19660</v>
      </c>
      <c r="AF11769" s="10" t="s">
        <v>530</v>
      </c>
    </row>
    <row r="11770" spans="30:32" x14ac:dyDescent="0.2">
      <c r="AD11770" s="11" t="s">
        <v>19661</v>
      </c>
      <c r="AE11770" s="10" t="s">
        <v>7372</v>
      </c>
      <c r="AF11770" s="10" t="s">
        <v>530</v>
      </c>
    </row>
    <row r="11771" spans="30:32" x14ac:dyDescent="0.2">
      <c r="AD11771" s="11" t="s">
        <v>19662</v>
      </c>
      <c r="AE11771" s="10" t="s">
        <v>19663</v>
      </c>
      <c r="AF11771" s="10" t="s">
        <v>530</v>
      </c>
    </row>
    <row r="11772" spans="30:32" x14ac:dyDescent="0.2">
      <c r="AD11772" s="11" t="s">
        <v>19664</v>
      </c>
      <c r="AE11772" s="10" t="s">
        <v>7291</v>
      </c>
      <c r="AF11772" s="10" t="s">
        <v>530</v>
      </c>
    </row>
    <row r="11773" spans="30:32" x14ac:dyDescent="0.2">
      <c r="AD11773" s="11" t="s">
        <v>19665</v>
      </c>
      <c r="AE11773" s="10" t="s">
        <v>5025</v>
      </c>
      <c r="AF11773" s="10" t="s">
        <v>530</v>
      </c>
    </row>
    <row r="11774" spans="30:32" x14ac:dyDescent="0.2">
      <c r="AD11774" s="11" t="s">
        <v>19666</v>
      </c>
      <c r="AE11774" s="10" t="s">
        <v>19667</v>
      </c>
      <c r="AF11774" s="10" t="s">
        <v>530</v>
      </c>
    </row>
    <row r="11775" spans="30:32" x14ac:dyDescent="0.2">
      <c r="AD11775" s="11" t="s">
        <v>19668</v>
      </c>
      <c r="AE11775" s="10" t="s">
        <v>5048</v>
      </c>
      <c r="AF11775" s="10" t="s">
        <v>530</v>
      </c>
    </row>
    <row r="11776" spans="30:32" x14ac:dyDescent="0.2">
      <c r="AD11776" s="11" t="s">
        <v>19669</v>
      </c>
      <c r="AE11776" s="10" t="s">
        <v>19670</v>
      </c>
      <c r="AF11776" s="10" t="s">
        <v>530</v>
      </c>
    </row>
    <row r="11777" spans="30:32" x14ac:dyDescent="0.2">
      <c r="AD11777" s="11" t="s">
        <v>19671</v>
      </c>
      <c r="AE11777" s="10" t="s">
        <v>2190</v>
      </c>
      <c r="AF11777" s="10" t="s">
        <v>530</v>
      </c>
    </row>
    <row r="11778" spans="30:32" x14ac:dyDescent="0.2">
      <c r="AD11778" s="11" t="s">
        <v>19672</v>
      </c>
      <c r="AE11778" s="10" t="s">
        <v>19673</v>
      </c>
      <c r="AF11778" s="10" t="s">
        <v>530</v>
      </c>
    </row>
    <row r="11779" spans="30:32" x14ac:dyDescent="0.2">
      <c r="AD11779" s="11" t="s">
        <v>19674</v>
      </c>
      <c r="AE11779" s="10" t="s">
        <v>7328</v>
      </c>
      <c r="AF11779" s="10" t="s">
        <v>530</v>
      </c>
    </row>
    <row r="11780" spans="30:32" x14ac:dyDescent="0.2">
      <c r="AD11780" s="11" t="s">
        <v>19675</v>
      </c>
      <c r="AE11780" s="10" t="s">
        <v>19676</v>
      </c>
      <c r="AF11780" s="10" t="s">
        <v>530</v>
      </c>
    </row>
    <row r="11781" spans="30:32" x14ac:dyDescent="0.2">
      <c r="AD11781" s="11" t="s">
        <v>19677</v>
      </c>
      <c r="AE11781" s="10" t="s">
        <v>19678</v>
      </c>
      <c r="AF11781" s="10" t="s">
        <v>530</v>
      </c>
    </row>
    <row r="11782" spans="30:32" x14ac:dyDescent="0.2">
      <c r="AD11782" s="11" t="s">
        <v>19679</v>
      </c>
      <c r="AE11782" s="10" t="s">
        <v>19680</v>
      </c>
      <c r="AF11782" s="10" t="s">
        <v>530</v>
      </c>
    </row>
    <row r="11783" spans="30:32" x14ac:dyDescent="0.2">
      <c r="AD11783" s="11" t="s">
        <v>19681</v>
      </c>
      <c r="AE11783" s="10" t="s">
        <v>2212</v>
      </c>
      <c r="AF11783" s="10" t="s">
        <v>530</v>
      </c>
    </row>
    <row r="11784" spans="30:32" x14ac:dyDescent="0.2">
      <c r="AD11784" s="11" t="s">
        <v>19682</v>
      </c>
      <c r="AE11784" s="10" t="s">
        <v>1676</v>
      </c>
      <c r="AF11784" s="10" t="s">
        <v>530</v>
      </c>
    </row>
    <row r="11785" spans="30:32" x14ac:dyDescent="0.2">
      <c r="AD11785" s="11" t="s">
        <v>19683</v>
      </c>
      <c r="AE11785" s="10" t="s">
        <v>19684</v>
      </c>
      <c r="AF11785" s="10" t="s">
        <v>530</v>
      </c>
    </row>
    <row r="11786" spans="30:32" x14ac:dyDescent="0.2">
      <c r="AD11786" s="11" t="s">
        <v>19685</v>
      </c>
      <c r="AE11786" s="10" t="s">
        <v>19686</v>
      </c>
      <c r="AF11786" s="10" t="s">
        <v>530</v>
      </c>
    </row>
    <row r="11787" spans="30:32" x14ac:dyDescent="0.2">
      <c r="AD11787" s="11" t="s">
        <v>19687</v>
      </c>
      <c r="AE11787" s="10" t="s">
        <v>10254</v>
      </c>
      <c r="AF11787" s="10" t="s">
        <v>530</v>
      </c>
    </row>
    <row r="11788" spans="30:32" x14ac:dyDescent="0.2">
      <c r="AD11788" s="11" t="s">
        <v>19688</v>
      </c>
      <c r="AE11788" s="10" t="s">
        <v>19689</v>
      </c>
      <c r="AF11788" s="10" t="s">
        <v>530</v>
      </c>
    </row>
    <row r="11789" spans="30:32" x14ac:dyDescent="0.2">
      <c r="AD11789" s="11" t="s">
        <v>19690</v>
      </c>
      <c r="AE11789" s="10" t="s">
        <v>2221</v>
      </c>
      <c r="AF11789" s="10" t="s">
        <v>530</v>
      </c>
    </row>
    <row r="11790" spans="30:32" x14ac:dyDescent="0.2">
      <c r="AD11790" s="11" t="s">
        <v>19691</v>
      </c>
      <c r="AE11790" s="10" t="s">
        <v>7370</v>
      </c>
      <c r="AF11790" s="10" t="s">
        <v>530</v>
      </c>
    </row>
    <row r="11791" spans="30:32" x14ac:dyDescent="0.2">
      <c r="AD11791" s="11" t="s">
        <v>19692</v>
      </c>
      <c r="AE11791" s="10" t="s">
        <v>19693</v>
      </c>
      <c r="AF11791" s="10" t="s">
        <v>530</v>
      </c>
    </row>
    <row r="11792" spans="30:32" x14ac:dyDescent="0.2">
      <c r="AD11792" s="11" t="s">
        <v>19694</v>
      </c>
      <c r="AE11792" s="10" t="s">
        <v>19695</v>
      </c>
      <c r="AF11792" s="10" t="s">
        <v>530</v>
      </c>
    </row>
    <row r="11793" spans="30:32" x14ac:dyDescent="0.2">
      <c r="AD11793" s="11" t="s">
        <v>19696</v>
      </c>
      <c r="AE11793" s="10" t="s">
        <v>14405</v>
      </c>
      <c r="AF11793" s="10" t="s">
        <v>530</v>
      </c>
    </row>
    <row r="11794" spans="30:32" x14ac:dyDescent="0.2">
      <c r="AD11794" s="11" t="s">
        <v>19697</v>
      </c>
      <c r="AE11794" s="10" t="s">
        <v>19698</v>
      </c>
      <c r="AF11794" s="10" t="s">
        <v>530</v>
      </c>
    </row>
    <row r="11795" spans="30:32" x14ac:dyDescent="0.2">
      <c r="AD11795" s="11" t="s">
        <v>19699</v>
      </c>
      <c r="AE11795" s="10" t="s">
        <v>1712</v>
      </c>
      <c r="AF11795" s="10" t="s">
        <v>530</v>
      </c>
    </row>
    <row r="11796" spans="30:32" x14ac:dyDescent="0.2">
      <c r="AD11796" s="11" t="s">
        <v>19700</v>
      </c>
      <c r="AE11796" s="10" t="s">
        <v>19701</v>
      </c>
      <c r="AF11796" s="10" t="s">
        <v>530</v>
      </c>
    </row>
    <row r="11797" spans="30:32" x14ac:dyDescent="0.2">
      <c r="AD11797" s="11" t="s">
        <v>19702</v>
      </c>
      <c r="AE11797" s="10" t="s">
        <v>5840</v>
      </c>
      <c r="AF11797" s="10" t="s">
        <v>530</v>
      </c>
    </row>
    <row r="11798" spans="30:32" x14ac:dyDescent="0.2">
      <c r="AD11798" s="11" t="s">
        <v>19703</v>
      </c>
      <c r="AE11798" s="10" t="s">
        <v>11806</v>
      </c>
      <c r="AF11798" s="10" t="s">
        <v>530</v>
      </c>
    </row>
    <row r="11799" spans="30:32" x14ac:dyDescent="0.2">
      <c r="AD11799" s="11" t="s">
        <v>19704</v>
      </c>
      <c r="AE11799" s="10" t="s">
        <v>5844</v>
      </c>
      <c r="AF11799" s="10" t="s">
        <v>530</v>
      </c>
    </row>
    <row r="11800" spans="30:32" x14ac:dyDescent="0.2">
      <c r="AD11800" s="11" t="s">
        <v>19705</v>
      </c>
      <c r="AE11800" s="10" t="s">
        <v>19706</v>
      </c>
      <c r="AF11800" s="10" t="s">
        <v>530</v>
      </c>
    </row>
    <row r="11801" spans="30:32" x14ac:dyDescent="0.2">
      <c r="AD11801" s="11" t="s">
        <v>19707</v>
      </c>
      <c r="AE11801" s="10" t="s">
        <v>19708</v>
      </c>
      <c r="AF11801" s="10" t="s">
        <v>530</v>
      </c>
    </row>
    <row r="11802" spans="30:32" x14ac:dyDescent="0.2">
      <c r="AD11802" s="11" t="s">
        <v>19709</v>
      </c>
      <c r="AE11802" s="10" t="s">
        <v>3000</v>
      </c>
      <c r="AF11802" s="10" t="s">
        <v>530</v>
      </c>
    </row>
    <row r="11803" spans="30:32" x14ac:dyDescent="0.2">
      <c r="AD11803" s="11" t="s">
        <v>19710</v>
      </c>
      <c r="AE11803" s="10" t="s">
        <v>3493</v>
      </c>
      <c r="AF11803" s="10" t="s">
        <v>530</v>
      </c>
    </row>
    <row r="11804" spans="30:32" x14ac:dyDescent="0.2">
      <c r="AD11804" s="11" t="s">
        <v>19711</v>
      </c>
      <c r="AE11804" s="10" t="s">
        <v>19712</v>
      </c>
      <c r="AF11804" s="10" t="s">
        <v>530</v>
      </c>
    </row>
    <row r="11805" spans="30:32" x14ac:dyDescent="0.2">
      <c r="AD11805" s="11" t="s">
        <v>19713</v>
      </c>
      <c r="AE11805" s="10" t="s">
        <v>19714</v>
      </c>
      <c r="AF11805" s="10" t="s">
        <v>530</v>
      </c>
    </row>
    <row r="11806" spans="30:32" x14ac:dyDescent="0.2">
      <c r="AD11806" s="11" t="s">
        <v>19715</v>
      </c>
      <c r="AE11806" s="10" t="s">
        <v>19716</v>
      </c>
      <c r="AF11806" s="10" t="s">
        <v>530</v>
      </c>
    </row>
    <row r="11807" spans="30:32" x14ac:dyDescent="0.2">
      <c r="AD11807" s="11" t="s">
        <v>19717</v>
      </c>
      <c r="AE11807" s="10" t="s">
        <v>3005</v>
      </c>
      <c r="AF11807" s="10" t="s">
        <v>530</v>
      </c>
    </row>
    <row r="11808" spans="30:32" x14ac:dyDescent="0.2">
      <c r="AD11808" s="11" t="s">
        <v>19718</v>
      </c>
      <c r="AE11808" s="10" t="s">
        <v>2243</v>
      </c>
      <c r="AF11808" s="10" t="s">
        <v>530</v>
      </c>
    </row>
    <row r="11809" spans="30:32" x14ac:dyDescent="0.2">
      <c r="AD11809" s="11" t="s">
        <v>19719</v>
      </c>
      <c r="AE11809" s="10" t="s">
        <v>10317</v>
      </c>
      <c r="AF11809" s="10" t="s">
        <v>530</v>
      </c>
    </row>
    <row r="11810" spans="30:32" x14ac:dyDescent="0.2">
      <c r="AD11810" s="11" t="s">
        <v>19720</v>
      </c>
      <c r="AE11810" s="10" t="s">
        <v>19721</v>
      </c>
      <c r="AF11810" s="10" t="s">
        <v>530</v>
      </c>
    </row>
    <row r="11811" spans="30:32" x14ac:dyDescent="0.2">
      <c r="AD11811" s="11" t="s">
        <v>19722</v>
      </c>
      <c r="AE11811" s="10" t="s">
        <v>19721</v>
      </c>
      <c r="AF11811" s="10" t="s">
        <v>530</v>
      </c>
    </row>
    <row r="11812" spans="30:32" x14ac:dyDescent="0.2">
      <c r="AD11812" s="11" t="s">
        <v>19723</v>
      </c>
      <c r="AE11812" s="10" t="s">
        <v>19721</v>
      </c>
      <c r="AF11812" s="10" t="s">
        <v>530</v>
      </c>
    </row>
    <row r="11813" spans="30:32" x14ac:dyDescent="0.2">
      <c r="AD11813" s="11" t="s">
        <v>19724</v>
      </c>
      <c r="AE11813" s="10" t="s">
        <v>19725</v>
      </c>
      <c r="AF11813" s="10" t="s">
        <v>530</v>
      </c>
    </row>
    <row r="11814" spans="30:32" x14ac:dyDescent="0.2">
      <c r="AD11814" s="11" t="s">
        <v>19726</v>
      </c>
      <c r="AE11814" s="10" t="s">
        <v>4149</v>
      </c>
      <c r="AF11814" s="10" t="s">
        <v>530</v>
      </c>
    </row>
    <row r="11815" spans="30:32" x14ac:dyDescent="0.2">
      <c r="AD11815" s="11" t="s">
        <v>19727</v>
      </c>
      <c r="AE11815" s="10" t="s">
        <v>19728</v>
      </c>
      <c r="AF11815" s="10" t="s">
        <v>530</v>
      </c>
    </row>
    <row r="11816" spans="30:32" x14ac:dyDescent="0.2">
      <c r="AD11816" s="11" t="s">
        <v>19729</v>
      </c>
      <c r="AE11816" s="10" t="s">
        <v>1693</v>
      </c>
      <c r="AF11816" s="10" t="s">
        <v>530</v>
      </c>
    </row>
    <row r="11817" spans="30:32" x14ac:dyDescent="0.2">
      <c r="AD11817" s="11" t="s">
        <v>19730</v>
      </c>
      <c r="AE11817" s="10" t="s">
        <v>1693</v>
      </c>
      <c r="AF11817" s="10" t="s">
        <v>530</v>
      </c>
    </row>
    <row r="11818" spans="30:32" x14ac:dyDescent="0.2">
      <c r="AD11818" s="11" t="s">
        <v>19731</v>
      </c>
      <c r="AE11818" s="10" t="s">
        <v>1693</v>
      </c>
      <c r="AF11818" s="10" t="s">
        <v>530</v>
      </c>
    </row>
    <row r="11819" spans="30:32" x14ac:dyDescent="0.2">
      <c r="AD11819" s="11" t="s">
        <v>19732</v>
      </c>
      <c r="AE11819" s="10" t="s">
        <v>2196</v>
      </c>
      <c r="AF11819" s="10" t="s">
        <v>530</v>
      </c>
    </row>
    <row r="11820" spans="30:32" x14ac:dyDescent="0.2">
      <c r="AD11820" s="11" t="s">
        <v>19733</v>
      </c>
      <c r="AE11820" s="10" t="s">
        <v>1693</v>
      </c>
      <c r="AF11820" s="10" t="s">
        <v>530</v>
      </c>
    </row>
    <row r="11821" spans="30:32" x14ac:dyDescent="0.2">
      <c r="AD11821" s="11" t="s">
        <v>19734</v>
      </c>
      <c r="AE11821" s="10" t="s">
        <v>2196</v>
      </c>
      <c r="AF11821" s="10" t="s">
        <v>530</v>
      </c>
    </row>
    <row r="11822" spans="30:32" x14ac:dyDescent="0.2">
      <c r="AD11822" s="11" t="s">
        <v>19735</v>
      </c>
      <c r="AE11822" s="10" t="s">
        <v>1693</v>
      </c>
      <c r="AF11822" s="10" t="s">
        <v>530</v>
      </c>
    </row>
    <row r="11823" spans="30:32" x14ac:dyDescent="0.2">
      <c r="AD11823" s="11" t="s">
        <v>19736</v>
      </c>
      <c r="AE11823" s="10" t="s">
        <v>1693</v>
      </c>
      <c r="AF11823" s="10" t="s">
        <v>530</v>
      </c>
    </row>
    <row r="11824" spans="30:32" x14ac:dyDescent="0.2">
      <c r="AD11824" s="11" t="s">
        <v>19737</v>
      </c>
      <c r="AE11824" s="10" t="s">
        <v>19738</v>
      </c>
      <c r="AF11824" s="10" t="s">
        <v>530</v>
      </c>
    </row>
    <row r="11825" spans="30:32" x14ac:dyDescent="0.2">
      <c r="AD11825" s="11" t="s">
        <v>19739</v>
      </c>
      <c r="AE11825" s="10" t="s">
        <v>11861</v>
      </c>
      <c r="AF11825" s="10" t="s">
        <v>530</v>
      </c>
    </row>
    <row r="11826" spans="30:32" x14ac:dyDescent="0.2">
      <c r="AD11826" s="11" t="s">
        <v>19740</v>
      </c>
      <c r="AE11826" s="10" t="s">
        <v>2262</v>
      </c>
      <c r="AF11826" s="10" t="s">
        <v>530</v>
      </c>
    </row>
    <row r="11827" spans="30:32" x14ac:dyDescent="0.2">
      <c r="AD11827" s="11" t="s">
        <v>19741</v>
      </c>
      <c r="AE11827" s="10" t="s">
        <v>19742</v>
      </c>
      <c r="AF11827" s="10" t="s">
        <v>530</v>
      </c>
    </row>
    <row r="11828" spans="30:32" x14ac:dyDescent="0.2">
      <c r="AD11828" s="11" t="s">
        <v>19743</v>
      </c>
      <c r="AE11828" s="10" t="s">
        <v>1708</v>
      </c>
      <c r="AF11828" s="10" t="s">
        <v>530</v>
      </c>
    </row>
    <row r="11829" spans="30:32" x14ac:dyDescent="0.2">
      <c r="AD11829" s="11" t="s">
        <v>19744</v>
      </c>
      <c r="AE11829" s="10" t="s">
        <v>4569</v>
      </c>
      <c r="AF11829" s="10" t="s">
        <v>530</v>
      </c>
    </row>
    <row r="11830" spans="30:32" x14ac:dyDescent="0.2">
      <c r="AD11830" s="11" t="s">
        <v>19745</v>
      </c>
      <c r="AE11830" s="10" t="s">
        <v>2266</v>
      </c>
      <c r="AF11830" s="10" t="s">
        <v>530</v>
      </c>
    </row>
    <row r="11831" spans="30:32" x14ac:dyDescent="0.2">
      <c r="AD11831" s="11" t="s">
        <v>19746</v>
      </c>
      <c r="AE11831" s="10" t="s">
        <v>19747</v>
      </c>
      <c r="AF11831" s="10" t="s">
        <v>530</v>
      </c>
    </row>
    <row r="11832" spans="30:32" x14ac:dyDescent="0.2">
      <c r="AD11832" s="11" t="s">
        <v>19748</v>
      </c>
      <c r="AE11832" s="10" t="s">
        <v>5885</v>
      </c>
      <c r="AF11832" s="10" t="s">
        <v>530</v>
      </c>
    </row>
    <row r="11833" spans="30:32" x14ac:dyDescent="0.2">
      <c r="AD11833" s="11" t="s">
        <v>19749</v>
      </c>
      <c r="AE11833" s="10" t="s">
        <v>19750</v>
      </c>
      <c r="AF11833" s="10" t="s">
        <v>530</v>
      </c>
    </row>
    <row r="11834" spans="30:32" x14ac:dyDescent="0.2">
      <c r="AD11834" s="11" t="s">
        <v>19751</v>
      </c>
      <c r="AE11834" s="10" t="s">
        <v>14530</v>
      </c>
      <c r="AF11834" s="10" t="s">
        <v>530</v>
      </c>
    </row>
    <row r="11835" spans="30:32" x14ac:dyDescent="0.2">
      <c r="AD11835" s="11" t="s">
        <v>19752</v>
      </c>
      <c r="AE11835" s="10" t="s">
        <v>19753</v>
      </c>
      <c r="AF11835" s="10" t="s">
        <v>530</v>
      </c>
    </row>
    <row r="11836" spans="30:32" x14ac:dyDescent="0.2">
      <c r="AD11836" s="11" t="s">
        <v>19754</v>
      </c>
      <c r="AE11836" s="10" t="s">
        <v>7482</v>
      </c>
      <c r="AF11836" s="10" t="s">
        <v>530</v>
      </c>
    </row>
    <row r="11837" spans="30:32" x14ac:dyDescent="0.2">
      <c r="AD11837" s="11" t="s">
        <v>19755</v>
      </c>
      <c r="AE11837" s="10" t="s">
        <v>8593</v>
      </c>
      <c r="AF11837" s="10" t="s">
        <v>530</v>
      </c>
    </row>
    <row r="11838" spans="30:32" x14ac:dyDescent="0.2">
      <c r="AD11838" s="11" t="s">
        <v>19756</v>
      </c>
      <c r="AE11838" s="10" t="s">
        <v>8295</v>
      </c>
      <c r="AF11838" s="10" t="s">
        <v>530</v>
      </c>
    </row>
    <row r="11839" spans="30:32" x14ac:dyDescent="0.2">
      <c r="AD11839" s="11" t="s">
        <v>19757</v>
      </c>
      <c r="AE11839" s="10" t="s">
        <v>10393</v>
      </c>
      <c r="AF11839" s="10" t="s">
        <v>530</v>
      </c>
    </row>
    <row r="11840" spans="30:32" x14ac:dyDescent="0.2">
      <c r="AD11840" s="11" t="s">
        <v>19758</v>
      </c>
      <c r="AE11840" s="10" t="s">
        <v>15864</v>
      </c>
      <c r="AF11840" s="10" t="s">
        <v>530</v>
      </c>
    </row>
    <row r="11841" spans="30:32" x14ac:dyDescent="0.2">
      <c r="AD11841" s="11" t="s">
        <v>19759</v>
      </c>
      <c r="AE11841" s="10" t="s">
        <v>19760</v>
      </c>
      <c r="AF11841" s="10" t="s">
        <v>530</v>
      </c>
    </row>
    <row r="11842" spans="30:32" x14ac:dyDescent="0.2">
      <c r="AD11842" s="11" t="s">
        <v>19761</v>
      </c>
      <c r="AE11842" s="10" t="s">
        <v>19762</v>
      </c>
      <c r="AF11842" s="10" t="s">
        <v>530</v>
      </c>
    </row>
    <row r="11843" spans="30:32" x14ac:dyDescent="0.2">
      <c r="AD11843" s="11" t="s">
        <v>19763</v>
      </c>
      <c r="AE11843" s="10" t="s">
        <v>10430</v>
      </c>
      <c r="AF11843" s="10" t="s">
        <v>530</v>
      </c>
    </row>
    <row r="11844" spans="30:32" x14ac:dyDescent="0.2">
      <c r="AD11844" s="11" t="s">
        <v>19764</v>
      </c>
      <c r="AE11844" s="10" t="s">
        <v>3043</v>
      </c>
      <c r="AF11844" s="10" t="s">
        <v>530</v>
      </c>
    </row>
    <row r="11845" spans="30:32" x14ac:dyDescent="0.2">
      <c r="AD11845" s="11" t="s">
        <v>19765</v>
      </c>
      <c r="AE11845" s="10" t="s">
        <v>10434</v>
      </c>
      <c r="AF11845" s="10" t="s">
        <v>530</v>
      </c>
    </row>
    <row r="11846" spans="30:32" x14ac:dyDescent="0.2">
      <c r="AD11846" s="11" t="s">
        <v>19766</v>
      </c>
      <c r="AE11846" s="10" t="s">
        <v>19767</v>
      </c>
      <c r="AF11846" s="10" t="s">
        <v>530</v>
      </c>
    </row>
    <row r="11847" spans="30:32" x14ac:dyDescent="0.2">
      <c r="AD11847" s="11" t="s">
        <v>19768</v>
      </c>
      <c r="AE11847" s="10" t="s">
        <v>3527</v>
      </c>
      <c r="AF11847" s="10" t="s">
        <v>530</v>
      </c>
    </row>
    <row r="11848" spans="30:32" x14ac:dyDescent="0.2">
      <c r="AD11848" s="11" t="s">
        <v>19769</v>
      </c>
      <c r="AE11848" s="10" t="s">
        <v>4816</v>
      </c>
      <c r="AF11848" s="10" t="s">
        <v>530</v>
      </c>
    </row>
    <row r="11849" spans="30:32" x14ac:dyDescent="0.2">
      <c r="AD11849" s="11" t="s">
        <v>19770</v>
      </c>
      <c r="AE11849" s="10" t="s">
        <v>9311</v>
      </c>
      <c r="AF11849" s="10" t="s">
        <v>530</v>
      </c>
    </row>
    <row r="11850" spans="30:32" x14ac:dyDescent="0.2">
      <c r="AD11850" s="11" t="s">
        <v>19771</v>
      </c>
      <c r="AE11850" s="10" t="s">
        <v>3531</v>
      </c>
      <c r="AF11850" s="10" t="s">
        <v>530</v>
      </c>
    </row>
    <row r="11851" spans="30:32" x14ac:dyDescent="0.2">
      <c r="AD11851" s="11" t="s">
        <v>19772</v>
      </c>
      <c r="AE11851" s="10" t="s">
        <v>19773</v>
      </c>
      <c r="AF11851" s="10" t="s">
        <v>530</v>
      </c>
    </row>
    <row r="11852" spans="30:32" x14ac:dyDescent="0.2">
      <c r="AD11852" s="11" t="s">
        <v>19774</v>
      </c>
      <c r="AE11852" s="10" t="s">
        <v>8643</v>
      </c>
      <c r="AF11852" s="10" t="s">
        <v>530</v>
      </c>
    </row>
    <row r="11853" spans="30:32" x14ac:dyDescent="0.2">
      <c r="AD11853" s="11" t="s">
        <v>19775</v>
      </c>
      <c r="AE11853" s="10" t="s">
        <v>7512</v>
      </c>
      <c r="AF11853" s="10" t="s">
        <v>530</v>
      </c>
    </row>
    <row r="11854" spans="30:32" x14ac:dyDescent="0.2">
      <c r="AD11854" s="11" t="s">
        <v>19776</v>
      </c>
      <c r="AE11854" s="10" t="s">
        <v>17360</v>
      </c>
      <c r="AF11854" s="10" t="s">
        <v>530</v>
      </c>
    </row>
    <row r="11855" spans="30:32" x14ac:dyDescent="0.2">
      <c r="AD11855" s="11" t="s">
        <v>19777</v>
      </c>
      <c r="AE11855" s="10" t="s">
        <v>8297</v>
      </c>
      <c r="AF11855" s="10" t="s">
        <v>530</v>
      </c>
    </row>
    <row r="11856" spans="30:32" x14ac:dyDescent="0.2">
      <c r="AD11856" s="11" t="s">
        <v>19778</v>
      </c>
      <c r="AE11856" s="10" t="s">
        <v>19779</v>
      </c>
      <c r="AF11856" s="10" t="s">
        <v>530</v>
      </c>
    </row>
    <row r="11857" spans="30:32" x14ac:dyDescent="0.2">
      <c r="AD11857" s="11" t="s">
        <v>19780</v>
      </c>
      <c r="AE11857" s="10" t="s">
        <v>19781</v>
      </c>
      <c r="AF11857" s="10" t="s">
        <v>530</v>
      </c>
    </row>
    <row r="11858" spans="30:32" x14ac:dyDescent="0.2">
      <c r="AD11858" s="11" t="s">
        <v>19782</v>
      </c>
      <c r="AE11858" s="10" t="s">
        <v>19783</v>
      </c>
      <c r="AF11858" s="10" t="s">
        <v>530</v>
      </c>
    </row>
    <row r="11859" spans="30:32" x14ac:dyDescent="0.2">
      <c r="AD11859" s="11" t="s">
        <v>19784</v>
      </c>
      <c r="AE11859" s="10" t="s">
        <v>19785</v>
      </c>
      <c r="AF11859" s="10" t="s">
        <v>530</v>
      </c>
    </row>
    <row r="11860" spans="30:32" x14ac:dyDescent="0.2">
      <c r="AD11860" s="11" t="s">
        <v>19786</v>
      </c>
      <c r="AE11860" s="10" t="s">
        <v>19787</v>
      </c>
      <c r="AF11860" s="10" t="s">
        <v>530</v>
      </c>
    </row>
    <row r="11861" spans="30:32" x14ac:dyDescent="0.2">
      <c r="AD11861" s="11" t="s">
        <v>19788</v>
      </c>
      <c r="AE11861" s="10" t="s">
        <v>19789</v>
      </c>
      <c r="AF11861" s="10" t="s">
        <v>530</v>
      </c>
    </row>
    <row r="11862" spans="30:32" x14ac:dyDescent="0.2">
      <c r="AD11862" s="11" t="s">
        <v>19790</v>
      </c>
      <c r="AE11862" s="10" t="s">
        <v>1925</v>
      </c>
      <c r="AF11862" s="10" t="s">
        <v>530</v>
      </c>
    </row>
    <row r="11863" spans="30:32" x14ac:dyDescent="0.2">
      <c r="AD11863" s="11" t="s">
        <v>19791</v>
      </c>
      <c r="AE11863" s="10" t="s">
        <v>19792</v>
      </c>
      <c r="AF11863" s="10" t="s">
        <v>530</v>
      </c>
    </row>
    <row r="11864" spans="30:32" x14ac:dyDescent="0.2">
      <c r="AD11864" s="11" t="s">
        <v>19793</v>
      </c>
      <c r="AE11864" s="10" t="s">
        <v>19794</v>
      </c>
      <c r="AF11864" s="10" t="s">
        <v>530</v>
      </c>
    </row>
    <row r="11865" spans="30:32" x14ac:dyDescent="0.2">
      <c r="AD11865" s="11" t="s">
        <v>19795</v>
      </c>
      <c r="AE11865" s="10" t="s">
        <v>19796</v>
      </c>
      <c r="AF11865" s="10" t="s">
        <v>530</v>
      </c>
    </row>
    <row r="11866" spans="30:32" x14ac:dyDescent="0.2">
      <c r="AD11866" s="11" t="s">
        <v>19797</v>
      </c>
      <c r="AE11866" s="10" t="s">
        <v>1748</v>
      </c>
      <c r="AF11866" s="10" t="s">
        <v>530</v>
      </c>
    </row>
    <row r="11867" spans="30:32" x14ac:dyDescent="0.2">
      <c r="AD11867" s="11" t="s">
        <v>19798</v>
      </c>
      <c r="AE11867" s="10" t="s">
        <v>19799</v>
      </c>
      <c r="AF11867" s="10" t="s">
        <v>530</v>
      </c>
    </row>
    <row r="11868" spans="30:32" x14ac:dyDescent="0.2">
      <c r="AD11868" s="11" t="s">
        <v>19800</v>
      </c>
      <c r="AE11868" s="10" t="s">
        <v>19801</v>
      </c>
      <c r="AF11868" s="10" t="s">
        <v>530</v>
      </c>
    </row>
    <row r="11869" spans="30:32" x14ac:dyDescent="0.2">
      <c r="AD11869" s="11" t="s">
        <v>19802</v>
      </c>
      <c r="AE11869" s="10" t="s">
        <v>7556</v>
      </c>
      <c r="AF11869" s="10" t="s">
        <v>530</v>
      </c>
    </row>
    <row r="11870" spans="30:32" x14ac:dyDescent="0.2">
      <c r="AD11870" s="11" t="s">
        <v>19803</v>
      </c>
      <c r="AE11870" s="10" t="s">
        <v>19804</v>
      </c>
      <c r="AF11870" s="10" t="s">
        <v>530</v>
      </c>
    </row>
    <row r="11871" spans="30:32" x14ac:dyDescent="0.2">
      <c r="AD11871" s="11" t="s">
        <v>19805</v>
      </c>
      <c r="AE11871" s="10" t="s">
        <v>19806</v>
      </c>
      <c r="AF11871" s="10" t="s">
        <v>530</v>
      </c>
    </row>
    <row r="11872" spans="30:32" x14ac:dyDescent="0.2">
      <c r="AD11872" s="11" t="s">
        <v>19807</v>
      </c>
      <c r="AE11872" s="10" t="s">
        <v>19808</v>
      </c>
      <c r="AF11872" s="10" t="s">
        <v>530</v>
      </c>
    </row>
    <row r="11873" spans="30:32" x14ac:dyDescent="0.2">
      <c r="AD11873" s="11" t="s">
        <v>19809</v>
      </c>
      <c r="AE11873" s="10" t="s">
        <v>19810</v>
      </c>
      <c r="AF11873" s="10" t="s">
        <v>530</v>
      </c>
    </row>
    <row r="11874" spans="30:32" x14ac:dyDescent="0.2">
      <c r="AD11874" s="11" t="s">
        <v>19811</v>
      </c>
      <c r="AE11874" s="10" t="s">
        <v>2156</v>
      </c>
      <c r="AF11874" s="10" t="s">
        <v>530</v>
      </c>
    </row>
    <row r="11875" spans="30:32" x14ac:dyDescent="0.2">
      <c r="AD11875" s="11" t="s">
        <v>19812</v>
      </c>
      <c r="AE11875" s="10" t="s">
        <v>8629</v>
      </c>
      <c r="AF11875" s="10" t="s">
        <v>530</v>
      </c>
    </row>
    <row r="11876" spans="30:32" x14ac:dyDescent="0.2">
      <c r="AD11876" s="11" t="s">
        <v>19813</v>
      </c>
      <c r="AE11876" s="10" t="s">
        <v>19814</v>
      </c>
      <c r="AF11876" s="10" t="s">
        <v>530</v>
      </c>
    </row>
    <row r="11877" spans="30:32" x14ac:dyDescent="0.2">
      <c r="AD11877" s="11" t="s">
        <v>19815</v>
      </c>
      <c r="AE11877" s="10" t="s">
        <v>12065</v>
      </c>
      <c r="AF11877" s="10" t="s">
        <v>530</v>
      </c>
    </row>
    <row r="11878" spans="30:32" x14ac:dyDescent="0.2">
      <c r="AD11878" s="11" t="s">
        <v>19816</v>
      </c>
      <c r="AE11878" s="10" t="s">
        <v>19817</v>
      </c>
      <c r="AF11878" s="10" t="s">
        <v>530</v>
      </c>
    </row>
    <row r="11879" spans="30:32" x14ac:dyDescent="0.2">
      <c r="AD11879" s="11" t="s">
        <v>19818</v>
      </c>
      <c r="AE11879" s="10" t="s">
        <v>12067</v>
      </c>
      <c r="AF11879" s="10" t="s">
        <v>530</v>
      </c>
    </row>
    <row r="11880" spans="30:32" x14ac:dyDescent="0.2">
      <c r="AD11880" s="11" t="s">
        <v>19819</v>
      </c>
      <c r="AE11880" s="10" t="s">
        <v>13123</v>
      </c>
      <c r="AF11880" s="10" t="s">
        <v>530</v>
      </c>
    </row>
    <row r="11881" spans="30:32" x14ac:dyDescent="0.2">
      <c r="AD11881" s="11" t="s">
        <v>19820</v>
      </c>
      <c r="AE11881" s="10" t="s">
        <v>4311</v>
      </c>
      <c r="AF11881" s="10" t="s">
        <v>530</v>
      </c>
    </row>
    <row r="11882" spans="30:32" x14ac:dyDescent="0.2">
      <c r="AD11882" s="11" t="s">
        <v>19821</v>
      </c>
      <c r="AE11882" s="10" t="s">
        <v>19822</v>
      </c>
      <c r="AF11882" s="10" t="s">
        <v>530</v>
      </c>
    </row>
    <row r="11883" spans="30:32" x14ac:dyDescent="0.2">
      <c r="AD11883" s="11" t="s">
        <v>19823</v>
      </c>
      <c r="AE11883" s="10" t="s">
        <v>19824</v>
      </c>
      <c r="AF11883" s="10" t="s">
        <v>530</v>
      </c>
    </row>
    <row r="11884" spans="30:32" x14ac:dyDescent="0.2">
      <c r="AD11884" s="11" t="s">
        <v>19825</v>
      </c>
      <c r="AE11884" s="10" t="s">
        <v>19826</v>
      </c>
      <c r="AF11884" s="10" t="s">
        <v>530</v>
      </c>
    </row>
    <row r="11885" spans="30:32" x14ac:dyDescent="0.2">
      <c r="AD11885" s="11" t="s">
        <v>19827</v>
      </c>
      <c r="AE11885" s="10" t="s">
        <v>19826</v>
      </c>
      <c r="AF11885" s="10" t="s">
        <v>530</v>
      </c>
    </row>
    <row r="11886" spans="30:32" x14ac:dyDescent="0.2">
      <c r="AD11886" s="11" t="s">
        <v>19828</v>
      </c>
      <c r="AE11886" s="10" t="s">
        <v>14716</v>
      </c>
      <c r="AF11886" s="10" t="s">
        <v>530</v>
      </c>
    </row>
    <row r="11887" spans="30:32" x14ac:dyDescent="0.2">
      <c r="AD11887" s="11" t="s">
        <v>19829</v>
      </c>
      <c r="AE11887" s="10" t="s">
        <v>14722</v>
      </c>
      <c r="AF11887" s="10" t="s">
        <v>530</v>
      </c>
    </row>
    <row r="11888" spans="30:32" x14ac:dyDescent="0.2">
      <c r="AD11888" s="11" t="s">
        <v>19830</v>
      </c>
      <c r="AE11888" s="10" t="s">
        <v>3071</v>
      </c>
      <c r="AF11888" s="10" t="s">
        <v>530</v>
      </c>
    </row>
    <row r="11889" spans="30:32" x14ac:dyDescent="0.2">
      <c r="AD11889" s="11" t="s">
        <v>19831</v>
      </c>
      <c r="AE11889" s="10" t="s">
        <v>19832</v>
      </c>
      <c r="AF11889" s="10" t="s">
        <v>530</v>
      </c>
    </row>
    <row r="11890" spans="30:32" x14ac:dyDescent="0.2">
      <c r="AD11890" s="11" t="s">
        <v>19833</v>
      </c>
      <c r="AE11890" s="10" t="s">
        <v>19834</v>
      </c>
      <c r="AF11890" s="10" t="s">
        <v>530</v>
      </c>
    </row>
    <row r="11891" spans="30:32" x14ac:dyDescent="0.2">
      <c r="AD11891" s="11" t="s">
        <v>19835</v>
      </c>
      <c r="AE11891" s="10" t="s">
        <v>19836</v>
      </c>
      <c r="AF11891" s="10" t="s">
        <v>530</v>
      </c>
    </row>
    <row r="11892" spans="30:32" x14ac:dyDescent="0.2">
      <c r="AD11892" s="11" t="s">
        <v>19837</v>
      </c>
      <c r="AE11892" s="10" t="s">
        <v>19838</v>
      </c>
      <c r="AF11892" s="10" t="s">
        <v>530</v>
      </c>
    </row>
    <row r="11893" spans="30:32" x14ac:dyDescent="0.2">
      <c r="AD11893" s="11" t="s">
        <v>19839</v>
      </c>
      <c r="AE11893" s="10" t="s">
        <v>1769</v>
      </c>
      <c r="AF11893" s="10" t="s">
        <v>530</v>
      </c>
    </row>
    <row r="11894" spans="30:32" x14ac:dyDescent="0.2">
      <c r="AD11894" s="11" t="s">
        <v>19840</v>
      </c>
      <c r="AE11894" s="10" t="s">
        <v>19841</v>
      </c>
      <c r="AF11894" s="10" t="s">
        <v>530</v>
      </c>
    </row>
    <row r="11895" spans="30:32" x14ac:dyDescent="0.2">
      <c r="AD11895" s="11" t="s">
        <v>19842</v>
      </c>
      <c r="AE11895" s="10" t="s">
        <v>19843</v>
      </c>
      <c r="AF11895" s="10" t="s">
        <v>530</v>
      </c>
    </row>
    <row r="11896" spans="30:32" x14ac:dyDescent="0.2">
      <c r="AD11896" s="11" t="s">
        <v>19844</v>
      </c>
      <c r="AE11896" s="10" t="s">
        <v>19843</v>
      </c>
      <c r="AF11896" s="10" t="s">
        <v>530</v>
      </c>
    </row>
    <row r="11897" spans="30:32" x14ac:dyDescent="0.2">
      <c r="AD11897" s="11" t="s">
        <v>19845</v>
      </c>
      <c r="AE11897" s="10" t="s">
        <v>19846</v>
      </c>
      <c r="AF11897" s="10" t="s">
        <v>530</v>
      </c>
    </row>
    <row r="11898" spans="30:32" x14ac:dyDescent="0.2">
      <c r="AD11898" s="11" t="s">
        <v>19847</v>
      </c>
      <c r="AE11898" s="10" t="s">
        <v>13706</v>
      </c>
      <c r="AF11898" s="10" t="s">
        <v>530</v>
      </c>
    </row>
    <row r="11899" spans="30:32" x14ac:dyDescent="0.2">
      <c r="AD11899" s="11" t="s">
        <v>19848</v>
      </c>
      <c r="AE11899" s="10" t="s">
        <v>19849</v>
      </c>
      <c r="AF11899" s="10" t="s">
        <v>530</v>
      </c>
    </row>
    <row r="11900" spans="30:32" x14ac:dyDescent="0.2">
      <c r="AD11900" s="11" t="s">
        <v>19850</v>
      </c>
      <c r="AE11900" s="10" t="s">
        <v>19851</v>
      </c>
      <c r="AF11900" s="10" t="s">
        <v>530</v>
      </c>
    </row>
    <row r="11901" spans="30:32" x14ac:dyDescent="0.2">
      <c r="AD11901" s="11" t="s">
        <v>19852</v>
      </c>
      <c r="AE11901" s="10" t="s">
        <v>19853</v>
      </c>
      <c r="AF11901" s="10" t="s">
        <v>530</v>
      </c>
    </row>
    <row r="11902" spans="30:32" x14ac:dyDescent="0.2">
      <c r="AD11902" s="11" t="s">
        <v>19854</v>
      </c>
      <c r="AE11902" s="10" t="s">
        <v>19855</v>
      </c>
      <c r="AF11902" s="10" t="s">
        <v>530</v>
      </c>
    </row>
    <row r="11903" spans="30:32" x14ac:dyDescent="0.2">
      <c r="AD11903" s="11" t="s">
        <v>19856</v>
      </c>
      <c r="AE11903" s="10" t="s">
        <v>19857</v>
      </c>
      <c r="AF11903" s="10" t="s">
        <v>530</v>
      </c>
    </row>
    <row r="11904" spans="30:32" x14ac:dyDescent="0.2">
      <c r="AD11904" s="11" t="s">
        <v>19858</v>
      </c>
      <c r="AE11904" s="10" t="s">
        <v>19859</v>
      </c>
      <c r="AF11904" s="10" t="s">
        <v>530</v>
      </c>
    </row>
    <row r="11905" spans="30:32" x14ac:dyDescent="0.2">
      <c r="AD11905" s="11" t="s">
        <v>19860</v>
      </c>
      <c r="AE11905" s="10" t="s">
        <v>19861</v>
      </c>
      <c r="AF11905" s="10" t="s">
        <v>530</v>
      </c>
    </row>
    <row r="11906" spans="30:32" x14ac:dyDescent="0.2">
      <c r="AD11906" s="11" t="s">
        <v>19862</v>
      </c>
      <c r="AE11906" s="10" t="s">
        <v>19863</v>
      </c>
      <c r="AF11906" s="10" t="s">
        <v>530</v>
      </c>
    </row>
    <row r="11907" spans="30:32" x14ac:dyDescent="0.2">
      <c r="AD11907" s="11" t="s">
        <v>19864</v>
      </c>
      <c r="AE11907" s="10" t="s">
        <v>1794</v>
      </c>
      <c r="AF11907" s="10" t="s">
        <v>530</v>
      </c>
    </row>
    <row r="11908" spans="30:32" x14ac:dyDescent="0.2">
      <c r="AD11908" s="11" t="s">
        <v>19865</v>
      </c>
      <c r="AE11908" s="10" t="s">
        <v>5223</v>
      </c>
      <c r="AF11908" s="10" t="s">
        <v>530</v>
      </c>
    </row>
    <row r="11909" spans="30:32" x14ac:dyDescent="0.2">
      <c r="AD11909" s="11" t="s">
        <v>19866</v>
      </c>
      <c r="AE11909" s="10" t="s">
        <v>7618</v>
      </c>
      <c r="AF11909" s="10" t="s">
        <v>530</v>
      </c>
    </row>
    <row r="11910" spans="30:32" x14ac:dyDescent="0.2">
      <c r="AD11910" s="11" t="s">
        <v>19867</v>
      </c>
      <c r="AE11910" s="10" t="s">
        <v>16654</v>
      </c>
      <c r="AF11910" s="10" t="s">
        <v>530</v>
      </c>
    </row>
    <row r="11911" spans="30:32" x14ac:dyDescent="0.2">
      <c r="AD11911" s="11" t="s">
        <v>19868</v>
      </c>
      <c r="AE11911" s="10" t="s">
        <v>7624</v>
      </c>
      <c r="AF11911" s="10" t="s">
        <v>530</v>
      </c>
    </row>
    <row r="11912" spans="30:32" x14ac:dyDescent="0.2">
      <c r="AD11912" s="11" t="s">
        <v>19869</v>
      </c>
      <c r="AE11912" s="10" t="s">
        <v>4094</v>
      </c>
      <c r="AF11912" s="10" t="s">
        <v>530</v>
      </c>
    </row>
    <row r="11913" spans="30:32" x14ac:dyDescent="0.2">
      <c r="AD11913" s="11" t="s">
        <v>19870</v>
      </c>
      <c r="AE11913" s="10" t="s">
        <v>4094</v>
      </c>
      <c r="AF11913" s="10" t="s">
        <v>530</v>
      </c>
    </row>
    <row r="11914" spans="30:32" x14ac:dyDescent="0.2">
      <c r="AD11914" s="11" t="s">
        <v>19871</v>
      </c>
      <c r="AE11914" s="10" t="s">
        <v>4094</v>
      </c>
      <c r="AF11914" s="10" t="s">
        <v>530</v>
      </c>
    </row>
    <row r="11915" spans="30:32" x14ac:dyDescent="0.2">
      <c r="AD11915" s="11" t="s">
        <v>19872</v>
      </c>
      <c r="AE11915" s="10" t="s">
        <v>7626</v>
      </c>
      <c r="AF11915" s="10" t="s">
        <v>530</v>
      </c>
    </row>
    <row r="11916" spans="30:32" x14ac:dyDescent="0.2">
      <c r="AD11916" s="11" t="s">
        <v>19873</v>
      </c>
      <c r="AE11916" s="10" t="s">
        <v>5225</v>
      </c>
      <c r="AF11916" s="10" t="s">
        <v>530</v>
      </c>
    </row>
    <row r="11917" spans="30:32" x14ac:dyDescent="0.2">
      <c r="AD11917" s="11" t="s">
        <v>19874</v>
      </c>
      <c r="AE11917" s="10" t="s">
        <v>10644</v>
      </c>
      <c r="AF11917" s="10" t="s">
        <v>530</v>
      </c>
    </row>
    <row r="11918" spans="30:32" x14ac:dyDescent="0.2">
      <c r="AD11918" s="11" t="s">
        <v>19875</v>
      </c>
      <c r="AE11918" s="10" t="s">
        <v>12156</v>
      </c>
      <c r="AF11918" s="10" t="s">
        <v>530</v>
      </c>
    </row>
    <row r="11919" spans="30:32" x14ac:dyDescent="0.2">
      <c r="AD11919" s="11" t="s">
        <v>19876</v>
      </c>
      <c r="AE11919" s="10" t="s">
        <v>12156</v>
      </c>
      <c r="AF11919" s="10" t="s">
        <v>530</v>
      </c>
    </row>
    <row r="11920" spans="30:32" x14ac:dyDescent="0.2">
      <c r="AD11920" s="11" t="s">
        <v>19877</v>
      </c>
      <c r="AE11920" s="10" t="s">
        <v>14773</v>
      </c>
      <c r="AF11920" s="10" t="s">
        <v>530</v>
      </c>
    </row>
    <row r="11921" spans="30:32" x14ac:dyDescent="0.2">
      <c r="AD11921" s="11" t="s">
        <v>19878</v>
      </c>
      <c r="AE11921" s="10" t="s">
        <v>12166</v>
      </c>
      <c r="AF11921" s="10" t="s">
        <v>530</v>
      </c>
    </row>
    <row r="11922" spans="30:32" x14ac:dyDescent="0.2">
      <c r="AD11922" s="11" t="s">
        <v>19879</v>
      </c>
      <c r="AE11922" s="10" t="s">
        <v>1818</v>
      </c>
      <c r="AF11922" s="10" t="s">
        <v>530</v>
      </c>
    </row>
    <row r="11923" spans="30:32" x14ac:dyDescent="0.2">
      <c r="AD11923" s="11" t="s">
        <v>19880</v>
      </c>
      <c r="AE11923" s="10" t="s">
        <v>19881</v>
      </c>
      <c r="AF11923" s="10" t="s">
        <v>530</v>
      </c>
    </row>
    <row r="11924" spans="30:32" x14ac:dyDescent="0.2">
      <c r="AD11924" s="11" t="s">
        <v>19882</v>
      </c>
      <c r="AE11924" s="10" t="s">
        <v>19881</v>
      </c>
      <c r="AF11924" s="10" t="s">
        <v>530</v>
      </c>
    </row>
    <row r="11925" spans="30:32" x14ac:dyDescent="0.2">
      <c r="AD11925" s="11" t="s">
        <v>19883</v>
      </c>
      <c r="AE11925" s="10" t="s">
        <v>19884</v>
      </c>
      <c r="AF11925" s="10" t="s">
        <v>530</v>
      </c>
    </row>
    <row r="11926" spans="30:32" x14ac:dyDescent="0.2">
      <c r="AD11926" s="11" t="s">
        <v>19885</v>
      </c>
      <c r="AE11926" s="10" t="s">
        <v>19886</v>
      </c>
      <c r="AF11926" s="10" t="s">
        <v>530</v>
      </c>
    </row>
    <row r="11927" spans="30:32" x14ac:dyDescent="0.2">
      <c r="AD11927" s="11" t="s">
        <v>19887</v>
      </c>
      <c r="AE11927" s="10" t="s">
        <v>12178</v>
      </c>
      <c r="AF11927" s="10" t="s">
        <v>530</v>
      </c>
    </row>
    <row r="11928" spans="30:32" x14ac:dyDescent="0.2">
      <c r="AD11928" s="11" t="s">
        <v>19888</v>
      </c>
      <c r="AE11928" s="10" t="s">
        <v>9386</v>
      </c>
      <c r="AF11928" s="10" t="s">
        <v>530</v>
      </c>
    </row>
    <row r="11929" spans="30:32" x14ac:dyDescent="0.2">
      <c r="AD11929" s="11" t="s">
        <v>19889</v>
      </c>
      <c r="AE11929" s="10" t="s">
        <v>4103</v>
      </c>
      <c r="AF11929" s="10" t="s">
        <v>530</v>
      </c>
    </row>
    <row r="11930" spans="30:32" x14ac:dyDescent="0.2">
      <c r="AD11930" s="11" t="s">
        <v>19890</v>
      </c>
      <c r="AE11930" s="10" t="s">
        <v>4103</v>
      </c>
      <c r="AF11930" s="10" t="s">
        <v>530</v>
      </c>
    </row>
    <row r="11931" spans="30:32" x14ac:dyDescent="0.2">
      <c r="AD11931" s="11" t="s">
        <v>19891</v>
      </c>
      <c r="AE11931" s="10" t="s">
        <v>4103</v>
      </c>
      <c r="AF11931" s="10" t="s">
        <v>530</v>
      </c>
    </row>
    <row r="11932" spans="30:32" x14ac:dyDescent="0.2">
      <c r="AD11932" s="11" t="s">
        <v>19892</v>
      </c>
      <c r="AE11932" s="10" t="s">
        <v>1832</v>
      </c>
      <c r="AF11932" s="10" t="s">
        <v>530</v>
      </c>
    </row>
    <row r="11933" spans="30:32" x14ac:dyDescent="0.2">
      <c r="AD11933" s="11" t="s">
        <v>19893</v>
      </c>
      <c r="AE11933" s="10" t="s">
        <v>19894</v>
      </c>
      <c r="AF11933" s="10" t="s">
        <v>530</v>
      </c>
    </row>
    <row r="11934" spans="30:32" x14ac:dyDescent="0.2">
      <c r="AD11934" s="11" t="s">
        <v>19895</v>
      </c>
      <c r="AE11934" s="10" t="s">
        <v>16107</v>
      </c>
      <c r="AF11934" s="10" t="s">
        <v>530</v>
      </c>
    </row>
    <row r="11935" spans="30:32" x14ac:dyDescent="0.2">
      <c r="AD11935" s="11" t="s">
        <v>19896</v>
      </c>
      <c r="AE11935" s="10" t="s">
        <v>19897</v>
      </c>
      <c r="AF11935" s="10" t="s">
        <v>530</v>
      </c>
    </row>
    <row r="11936" spans="30:32" x14ac:dyDescent="0.2">
      <c r="AD11936" s="11" t="s">
        <v>19898</v>
      </c>
      <c r="AE11936" s="10" t="s">
        <v>19899</v>
      </c>
      <c r="AF11936" s="10" t="s">
        <v>530</v>
      </c>
    </row>
    <row r="11937" spans="30:32" x14ac:dyDescent="0.2">
      <c r="AD11937" s="11" t="s">
        <v>19900</v>
      </c>
      <c r="AE11937" s="10" t="s">
        <v>19901</v>
      </c>
      <c r="AF11937" s="10" t="s">
        <v>530</v>
      </c>
    </row>
    <row r="11938" spans="30:32" x14ac:dyDescent="0.2">
      <c r="AD11938" s="11" t="s">
        <v>19902</v>
      </c>
      <c r="AE11938" s="10" t="s">
        <v>2408</v>
      </c>
      <c r="AF11938" s="10" t="s">
        <v>530</v>
      </c>
    </row>
    <row r="11939" spans="30:32" x14ac:dyDescent="0.2">
      <c r="AD11939" s="11" t="s">
        <v>19903</v>
      </c>
      <c r="AE11939" s="10" t="s">
        <v>19904</v>
      </c>
      <c r="AF11939" s="10" t="s">
        <v>530</v>
      </c>
    </row>
    <row r="11940" spans="30:32" x14ac:dyDescent="0.2">
      <c r="AD11940" s="11" t="s">
        <v>19905</v>
      </c>
      <c r="AE11940" s="10" t="s">
        <v>5256</v>
      </c>
      <c r="AF11940" s="10" t="s">
        <v>530</v>
      </c>
    </row>
    <row r="11941" spans="30:32" x14ac:dyDescent="0.2">
      <c r="AD11941" s="11" t="s">
        <v>19906</v>
      </c>
      <c r="AE11941" s="10" t="s">
        <v>19907</v>
      </c>
      <c r="AF11941" s="10" t="s">
        <v>530</v>
      </c>
    </row>
    <row r="11942" spans="30:32" x14ac:dyDescent="0.2">
      <c r="AD11942" s="11" t="s">
        <v>19908</v>
      </c>
      <c r="AE11942" s="10" t="s">
        <v>3727</v>
      </c>
      <c r="AF11942" s="10" t="s">
        <v>530</v>
      </c>
    </row>
    <row r="11943" spans="30:32" x14ac:dyDescent="0.2">
      <c r="AD11943" s="11" t="s">
        <v>19909</v>
      </c>
      <c r="AE11943" s="10" t="s">
        <v>19910</v>
      </c>
      <c r="AF11943" s="10" t="s">
        <v>530</v>
      </c>
    </row>
    <row r="11944" spans="30:32" x14ac:dyDescent="0.2">
      <c r="AD11944" s="11" t="s">
        <v>19911</v>
      </c>
      <c r="AE11944" s="10" t="s">
        <v>19912</v>
      </c>
      <c r="AF11944" s="10" t="s">
        <v>530</v>
      </c>
    </row>
    <row r="11945" spans="30:32" x14ac:dyDescent="0.2">
      <c r="AD11945" s="11" t="s">
        <v>19913</v>
      </c>
      <c r="AE11945" s="10" t="s">
        <v>19914</v>
      </c>
      <c r="AF11945" s="10" t="s">
        <v>530</v>
      </c>
    </row>
    <row r="11946" spans="30:32" x14ac:dyDescent="0.2">
      <c r="AD11946" s="11" t="s">
        <v>19915</v>
      </c>
      <c r="AE11946" s="10" t="s">
        <v>17653</v>
      </c>
      <c r="AF11946" s="10" t="s">
        <v>530</v>
      </c>
    </row>
    <row r="11947" spans="30:32" x14ac:dyDescent="0.2">
      <c r="AD11947" s="11" t="s">
        <v>19916</v>
      </c>
      <c r="AE11947" s="10" t="s">
        <v>2420</v>
      </c>
      <c r="AF11947" s="10" t="s">
        <v>530</v>
      </c>
    </row>
    <row r="11948" spans="30:32" x14ac:dyDescent="0.2">
      <c r="AD11948" s="11" t="s">
        <v>19917</v>
      </c>
      <c r="AE11948" s="10" t="s">
        <v>19918</v>
      </c>
      <c r="AF11948" s="10" t="s">
        <v>530</v>
      </c>
    </row>
    <row r="11949" spans="30:32" x14ac:dyDescent="0.2">
      <c r="AD11949" s="11" t="s">
        <v>19919</v>
      </c>
      <c r="AE11949" s="10" t="s">
        <v>19920</v>
      </c>
      <c r="AF11949" s="10" t="s">
        <v>530</v>
      </c>
    </row>
    <row r="11950" spans="30:32" x14ac:dyDescent="0.2">
      <c r="AD11950" s="11" t="s">
        <v>19921</v>
      </c>
      <c r="AE11950" s="10" t="s">
        <v>19922</v>
      </c>
      <c r="AF11950" s="10" t="s">
        <v>530</v>
      </c>
    </row>
    <row r="11951" spans="30:32" x14ac:dyDescent="0.2">
      <c r="AD11951" s="11" t="s">
        <v>19923</v>
      </c>
      <c r="AE11951" s="10" t="s">
        <v>19924</v>
      </c>
      <c r="AF11951" s="10" t="s">
        <v>530</v>
      </c>
    </row>
    <row r="11952" spans="30:32" x14ac:dyDescent="0.2">
      <c r="AD11952" s="11" t="s">
        <v>19925</v>
      </c>
      <c r="AE11952" s="10" t="s">
        <v>19926</v>
      </c>
      <c r="AF11952" s="10" t="s">
        <v>530</v>
      </c>
    </row>
    <row r="11953" spans="30:32" x14ac:dyDescent="0.2">
      <c r="AD11953" s="11" t="s">
        <v>19927</v>
      </c>
      <c r="AE11953" s="10" t="s">
        <v>11571</v>
      </c>
      <c r="AF11953" s="10" t="s">
        <v>530</v>
      </c>
    </row>
    <row r="11954" spans="30:32" x14ac:dyDescent="0.2">
      <c r="AD11954" s="11" t="s">
        <v>19928</v>
      </c>
      <c r="AE11954" s="10" t="s">
        <v>19929</v>
      </c>
      <c r="AF11954" s="10" t="s">
        <v>530</v>
      </c>
    </row>
    <row r="11955" spans="30:32" x14ac:dyDescent="0.2">
      <c r="AD11955" s="11" t="s">
        <v>19930</v>
      </c>
      <c r="AE11955" s="10" t="s">
        <v>19931</v>
      </c>
      <c r="AF11955" s="10" t="s">
        <v>530</v>
      </c>
    </row>
    <row r="11956" spans="30:32" x14ac:dyDescent="0.2">
      <c r="AD11956" s="11" t="s">
        <v>19932</v>
      </c>
      <c r="AE11956" s="10" t="s">
        <v>12302</v>
      </c>
      <c r="AF11956" s="10" t="s">
        <v>530</v>
      </c>
    </row>
    <row r="11957" spans="30:32" x14ac:dyDescent="0.2">
      <c r="AD11957" s="11" t="s">
        <v>19933</v>
      </c>
      <c r="AE11957" s="10" t="s">
        <v>5272</v>
      </c>
      <c r="AF11957" s="10" t="s">
        <v>530</v>
      </c>
    </row>
    <row r="11958" spans="30:32" x14ac:dyDescent="0.2">
      <c r="AD11958" s="11" t="s">
        <v>19934</v>
      </c>
      <c r="AE11958" s="10" t="s">
        <v>4496</v>
      </c>
      <c r="AF11958" s="10" t="s">
        <v>530</v>
      </c>
    </row>
    <row r="11959" spans="30:32" x14ac:dyDescent="0.2">
      <c r="AD11959" s="11" t="s">
        <v>19935</v>
      </c>
      <c r="AE11959" s="10" t="s">
        <v>5272</v>
      </c>
      <c r="AF11959" s="10" t="s">
        <v>530</v>
      </c>
    </row>
    <row r="11960" spans="30:32" x14ac:dyDescent="0.2">
      <c r="AD11960" s="11" t="s">
        <v>19936</v>
      </c>
      <c r="AE11960" s="10" t="s">
        <v>5272</v>
      </c>
      <c r="AF11960" s="10" t="s">
        <v>530</v>
      </c>
    </row>
    <row r="11961" spans="30:32" x14ac:dyDescent="0.2">
      <c r="AD11961" s="11" t="s">
        <v>19937</v>
      </c>
      <c r="AE11961" s="10" t="s">
        <v>19938</v>
      </c>
      <c r="AF11961" s="10" t="s">
        <v>530</v>
      </c>
    </row>
    <row r="11962" spans="30:32" x14ac:dyDescent="0.2">
      <c r="AD11962" s="11" t="s">
        <v>19939</v>
      </c>
      <c r="AE11962" s="10" t="s">
        <v>19940</v>
      </c>
      <c r="AF11962" s="10" t="s">
        <v>530</v>
      </c>
    </row>
    <row r="11963" spans="30:32" x14ac:dyDescent="0.2">
      <c r="AD11963" s="11" t="s">
        <v>19941</v>
      </c>
      <c r="AE11963" s="10" t="s">
        <v>19942</v>
      </c>
      <c r="AF11963" s="10" t="s">
        <v>530</v>
      </c>
    </row>
    <row r="11964" spans="30:32" x14ac:dyDescent="0.2">
      <c r="AD11964" s="11" t="s">
        <v>19943</v>
      </c>
      <c r="AE11964" s="10" t="s">
        <v>17678</v>
      </c>
      <c r="AF11964" s="10" t="s">
        <v>530</v>
      </c>
    </row>
    <row r="11965" spans="30:32" x14ac:dyDescent="0.2">
      <c r="AD11965" s="11" t="s">
        <v>19944</v>
      </c>
      <c r="AE11965" s="10" t="s">
        <v>12319</v>
      </c>
      <c r="AF11965" s="10" t="s">
        <v>530</v>
      </c>
    </row>
    <row r="11966" spans="30:32" x14ac:dyDescent="0.2">
      <c r="AD11966" s="11" t="s">
        <v>19945</v>
      </c>
      <c r="AE11966" s="10" t="s">
        <v>7716</v>
      </c>
      <c r="AF11966" s="10" t="s">
        <v>530</v>
      </c>
    </row>
    <row r="11967" spans="30:32" x14ac:dyDescent="0.2">
      <c r="AD11967" s="11" t="s">
        <v>19946</v>
      </c>
      <c r="AE11967" s="10" t="s">
        <v>19947</v>
      </c>
      <c r="AF11967" s="10" t="s">
        <v>530</v>
      </c>
    </row>
    <row r="11968" spans="30:32" x14ac:dyDescent="0.2">
      <c r="AD11968" s="11" t="s">
        <v>19948</v>
      </c>
      <c r="AE11968" s="10" t="s">
        <v>19949</v>
      </c>
      <c r="AF11968" s="10" t="s">
        <v>530</v>
      </c>
    </row>
    <row r="11969" spans="30:32" x14ac:dyDescent="0.2">
      <c r="AD11969" s="11" t="s">
        <v>19950</v>
      </c>
      <c r="AE11969" s="10" t="s">
        <v>19951</v>
      </c>
      <c r="AF11969" s="10" t="s">
        <v>530</v>
      </c>
    </row>
    <row r="11970" spans="30:32" x14ac:dyDescent="0.2">
      <c r="AD11970" s="11" t="s">
        <v>19952</v>
      </c>
      <c r="AE11970" s="10" t="s">
        <v>10305</v>
      </c>
      <c r="AF11970" s="10" t="s">
        <v>530</v>
      </c>
    </row>
    <row r="11971" spans="30:32" x14ac:dyDescent="0.2">
      <c r="AD11971" s="11" t="s">
        <v>19953</v>
      </c>
      <c r="AE11971" s="10" t="s">
        <v>19954</v>
      </c>
      <c r="AF11971" s="10" t="s">
        <v>530</v>
      </c>
    </row>
    <row r="11972" spans="30:32" x14ac:dyDescent="0.2">
      <c r="AD11972" s="11" t="s">
        <v>19955</v>
      </c>
      <c r="AE11972" s="10" t="s">
        <v>19956</v>
      </c>
      <c r="AF11972" s="10" t="s">
        <v>530</v>
      </c>
    </row>
    <row r="11973" spans="30:32" x14ac:dyDescent="0.2">
      <c r="AD11973" s="11" t="s">
        <v>19957</v>
      </c>
      <c r="AE11973" s="10" t="s">
        <v>10732</v>
      </c>
      <c r="AF11973" s="10" t="s">
        <v>530</v>
      </c>
    </row>
    <row r="11974" spans="30:32" x14ac:dyDescent="0.2">
      <c r="AD11974" s="11" t="s">
        <v>19958</v>
      </c>
      <c r="AE11974" s="10" t="s">
        <v>19959</v>
      </c>
      <c r="AF11974" s="10" t="s">
        <v>530</v>
      </c>
    </row>
    <row r="11975" spans="30:32" x14ac:dyDescent="0.2">
      <c r="AD11975" s="11" t="s">
        <v>19960</v>
      </c>
      <c r="AE11975" s="10" t="s">
        <v>19961</v>
      </c>
      <c r="AF11975" s="10" t="s">
        <v>530</v>
      </c>
    </row>
    <row r="11976" spans="30:32" x14ac:dyDescent="0.2">
      <c r="AD11976" s="11" t="s">
        <v>19962</v>
      </c>
      <c r="AE11976" s="10" t="s">
        <v>2434</v>
      </c>
      <c r="AF11976" s="10" t="s">
        <v>530</v>
      </c>
    </row>
    <row r="11977" spans="30:32" x14ac:dyDescent="0.2">
      <c r="AD11977" s="11" t="s">
        <v>19963</v>
      </c>
      <c r="AE11977" s="10" t="s">
        <v>14893</v>
      </c>
      <c r="AF11977" s="10" t="s">
        <v>530</v>
      </c>
    </row>
    <row r="11978" spans="30:32" x14ac:dyDescent="0.2">
      <c r="AD11978" s="11" t="s">
        <v>19964</v>
      </c>
      <c r="AE11978" s="10" t="s">
        <v>19965</v>
      </c>
      <c r="AF11978" s="10" t="s">
        <v>530</v>
      </c>
    </row>
    <row r="11979" spans="30:32" x14ac:dyDescent="0.2">
      <c r="AD11979" s="11" t="s">
        <v>19966</v>
      </c>
      <c r="AE11979" s="10" t="s">
        <v>19967</v>
      </c>
      <c r="AF11979" s="10" t="s">
        <v>530</v>
      </c>
    </row>
    <row r="11980" spans="30:32" x14ac:dyDescent="0.2">
      <c r="AD11980" s="11" t="s">
        <v>19968</v>
      </c>
      <c r="AE11980" s="10" t="s">
        <v>19969</v>
      </c>
      <c r="AF11980" s="10" t="s">
        <v>530</v>
      </c>
    </row>
    <row r="11981" spans="30:32" x14ac:dyDescent="0.2">
      <c r="AD11981" s="11" t="s">
        <v>19970</v>
      </c>
      <c r="AE11981" s="10" t="s">
        <v>19971</v>
      </c>
      <c r="AF11981" s="10" t="s">
        <v>530</v>
      </c>
    </row>
    <row r="11982" spans="30:32" x14ac:dyDescent="0.2">
      <c r="AD11982" s="11" t="s">
        <v>19972</v>
      </c>
      <c r="AE11982" s="10" t="s">
        <v>12347</v>
      </c>
      <c r="AF11982" s="10" t="s">
        <v>530</v>
      </c>
    </row>
    <row r="11983" spans="30:32" x14ac:dyDescent="0.2">
      <c r="AD11983" s="11" t="s">
        <v>19973</v>
      </c>
      <c r="AE11983" s="10" t="s">
        <v>3149</v>
      </c>
      <c r="AF11983" s="10" t="s">
        <v>530</v>
      </c>
    </row>
    <row r="11984" spans="30:32" x14ac:dyDescent="0.2">
      <c r="AD11984" s="11" t="s">
        <v>19974</v>
      </c>
      <c r="AE11984" s="10" t="s">
        <v>19975</v>
      </c>
      <c r="AF11984" s="10" t="s">
        <v>530</v>
      </c>
    </row>
    <row r="11985" spans="30:32" x14ac:dyDescent="0.2">
      <c r="AD11985" s="11" t="s">
        <v>19976</v>
      </c>
      <c r="AE11985" s="10" t="s">
        <v>19977</v>
      </c>
      <c r="AF11985" s="10" t="s">
        <v>530</v>
      </c>
    </row>
    <row r="11986" spans="30:32" x14ac:dyDescent="0.2">
      <c r="AD11986" s="11" t="s">
        <v>19978</v>
      </c>
      <c r="AE11986" s="10" t="s">
        <v>19979</v>
      </c>
      <c r="AF11986" s="10" t="s">
        <v>530</v>
      </c>
    </row>
    <row r="11987" spans="30:32" x14ac:dyDescent="0.2">
      <c r="AD11987" s="11" t="s">
        <v>19980</v>
      </c>
      <c r="AE11987" s="10" t="s">
        <v>3631</v>
      </c>
      <c r="AF11987" s="10" t="s">
        <v>530</v>
      </c>
    </row>
    <row r="11988" spans="30:32" x14ac:dyDescent="0.2">
      <c r="AD11988" s="11" t="s">
        <v>19981</v>
      </c>
      <c r="AE11988" s="10" t="s">
        <v>6058</v>
      </c>
      <c r="AF11988" s="10" t="s">
        <v>530</v>
      </c>
    </row>
    <row r="11989" spans="30:32" x14ac:dyDescent="0.2">
      <c r="AD11989" s="11" t="s">
        <v>19982</v>
      </c>
      <c r="AE11989" s="10" t="s">
        <v>19983</v>
      </c>
      <c r="AF11989" s="10" t="s">
        <v>530</v>
      </c>
    </row>
    <row r="11990" spans="30:32" x14ac:dyDescent="0.2">
      <c r="AD11990" s="11" t="s">
        <v>19984</v>
      </c>
      <c r="AE11990" s="10" t="s">
        <v>19985</v>
      </c>
      <c r="AF11990" s="10" t="s">
        <v>530</v>
      </c>
    </row>
    <row r="11991" spans="30:32" x14ac:dyDescent="0.2">
      <c r="AD11991" s="11" t="s">
        <v>19986</v>
      </c>
      <c r="AE11991" s="10" t="s">
        <v>19987</v>
      </c>
      <c r="AF11991" s="10" t="s">
        <v>530</v>
      </c>
    </row>
    <row r="11992" spans="30:32" x14ac:dyDescent="0.2">
      <c r="AD11992" s="11" t="s">
        <v>19988</v>
      </c>
      <c r="AE11992" s="10" t="s">
        <v>2497</v>
      </c>
      <c r="AF11992" s="10" t="s">
        <v>530</v>
      </c>
    </row>
    <row r="11993" spans="30:32" x14ac:dyDescent="0.2">
      <c r="AD11993" s="11" t="s">
        <v>19989</v>
      </c>
      <c r="AE11993" s="10" t="s">
        <v>19202</v>
      </c>
      <c r="AF11993" s="10" t="s">
        <v>530</v>
      </c>
    </row>
    <row r="11994" spans="30:32" x14ac:dyDescent="0.2">
      <c r="AD11994" s="11" t="s">
        <v>19990</v>
      </c>
      <c r="AE11994" s="10" t="s">
        <v>19991</v>
      </c>
      <c r="AF11994" s="10" t="s">
        <v>530</v>
      </c>
    </row>
    <row r="11995" spans="30:32" x14ac:dyDescent="0.2">
      <c r="AD11995" s="11" t="s">
        <v>19992</v>
      </c>
      <c r="AE11995" s="10" t="s">
        <v>19993</v>
      </c>
      <c r="AF11995" s="10" t="s">
        <v>530</v>
      </c>
    </row>
    <row r="11996" spans="30:32" x14ac:dyDescent="0.2">
      <c r="AD11996" s="11" t="s">
        <v>19994</v>
      </c>
      <c r="AE11996" s="10" t="s">
        <v>19995</v>
      </c>
      <c r="AF11996" s="10" t="s">
        <v>530</v>
      </c>
    </row>
    <row r="11997" spans="30:32" x14ac:dyDescent="0.2">
      <c r="AD11997" s="11" t="s">
        <v>19996</v>
      </c>
      <c r="AE11997" s="10" t="s">
        <v>16684</v>
      </c>
      <c r="AF11997" s="10" t="s">
        <v>530</v>
      </c>
    </row>
    <row r="11998" spans="30:32" x14ac:dyDescent="0.2">
      <c r="AD11998" s="11" t="s">
        <v>19997</v>
      </c>
      <c r="AE11998" s="10" t="s">
        <v>1454</v>
      </c>
      <c r="AF11998" s="10" t="s">
        <v>530</v>
      </c>
    </row>
    <row r="11999" spans="30:32" x14ac:dyDescent="0.2">
      <c r="AD11999" s="11" t="s">
        <v>19998</v>
      </c>
      <c r="AE11999" s="10" t="s">
        <v>14937</v>
      </c>
      <c r="AF11999" s="10" t="s">
        <v>530</v>
      </c>
    </row>
    <row r="12000" spans="30:32" x14ac:dyDescent="0.2">
      <c r="AD12000" s="11" t="s">
        <v>19999</v>
      </c>
      <c r="AE12000" s="10" t="s">
        <v>20000</v>
      </c>
      <c r="AF12000" s="10" t="s">
        <v>530</v>
      </c>
    </row>
    <row r="12001" spans="30:32" x14ac:dyDescent="0.2">
      <c r="AD12001" s="11" t="s">
        <v>20001</v>
      </c>
      <c r="AE12001" s="10" t="s">
        <v>19204</v>
      </c>
      <c r="AF12001" s="10" t="s">
        <v>530</v>
      </c>
    </row>
    <row r="12002" spans="30:32" x14ac:dyDescent="0.2">
      <c r="AD12002" s="11" t="s">
        <v>20002</v>
      </c>
      <c r="AE12002" s="10" t="s">
        <v>20003</v>
      </c>
      <c r="AF12002" s="10" t="s">
        <v>530</v>
      </c>
    </row>
    <row r="12003" spans="30:32" x14ac:dyDescent="0.2">
      <c r="AD12003" s="11" t="s">
        <v>20004</v>
      </c>
      <c r="AE12003" s="10" t="s">
        <v>20005</v>
      </c>
      <c r="AF12003" s="10" t="s">
        <v>530</v>
      </c>
    </row>
    <row r="12004" spans="30:32" x14ac:dyDescent="0.2">
      <c r="AD12004" s="11" t="s">
        <v>20006</v>
      </c>
      <c r="AE12004" s="10" t="s">
        <v>8732</v>
      </c>
      <c r="AF12004" s="10" t="s">
        <v>530</v>
      </c>
    </row>
    <row r="12005" spans="30:32" x14ac:dyDescent="0.2">
      <c r="AD12005" s="11" t="s">
        <v>20007</v>
      </c>
      <c r="AE12005" s="10" t="s">
        <v>5387</v>
      </c>
      <c r="AF12005" s="10" t="s">
        <v>530</v>
      </c>
    </row>
    <row r="12006" spans="30:32" x14ac:dyDescent="0.2">
      <c r="AD12006" s="11" t="s">
        <v>20008</v>
      </c>
      <c r="AE12006" s="10" t="s">
        <v>20009</v>
      </c>
      <c r="AF12006" s="10" t="s">
        <v>530</v>
      </c>
    </row>
    <row r="12007" spans="30:32" x14ac:dyDescent="0.2">
      <c r="AD12007" s="11" t="s">
        <v>20010</v>
      </c>
      <c r="AE12007" s="10" t="s">
        <v>20011</v>
      </c>
      <c r="AF12007" s="10" t="s">
        <v>530</v>
      </c>
    </row>
    <row r="12008" spans="30:32" x14ac:dyDescent="0.2">
      <c r="AD12008" s="11" t="s">
        <v>20012</v>
      </c>
      <c r="AE12008" s="10" t="s">
        <v>20013</v>
      </c>
      <c r="AF12008" s="10" t="s">
        <v>530</v>
      </c>
    </row>
    <row r="12009" spans="30:32" x14ac:dyDescent="0.2">
      <c r="AD12009" s="11" t="s">
        <v>20014</v>
      </c>
      <c r="AE12009" s="10" t="s">
        <v>1591</v>
      </c>
      <c r="AF12009" s="10" t="s">
        <v>530</v>
      </c>
    </row>
    <row r="12010" spans="30:32" x14ac:dyDescent="0.2">
      <c r="AD12010" s="11" t="s">
        <v>20015</v>
      </c>
      <c r="AE12010" s="10" t="s">
        <v>20016</v>
      </c>
      <c r="AF12010" s="10" t="s">
        <v>530</v>
      </c>
    </row>
    <row r="12011" spans="30:32" x14ac:dyDescent="0.2">
      <c r="AD12011" s="11" t="s">
        <v>20017</v>
      </c>
      <c r="AE12011" s="10" t="s">
        <v>20018</v>
      </c>
      <c r="AF12011" s="10" t="s">
        <v>530</v>
      </c>
    </row>
    <row r="12012" spans="30:32" x14ac:dyDescent="0.2">
      <c r="AD12012" s="11" t="s">
        <v>20019</v>
      </c>
      <c r="AE12012" s="10" t="s">
        <v>20020</v>
      </c>
      <c r="AF12012" s="10" t="s">
        <v>530</v>
      </c>
    </row>
    <row r="12013" spans="30:32" x14ac:dyDescent="0.2">
      <c r="AD12013" s="11" t="s">
        <v>20021</v>
      </c>
      <c r="AE12013" s="10" t="s">
        <v>20022</v>
      </c>
      <c r="AF12013" s="10" t="s">
        <v>530</v>
      </c>
    </row>
    <row r="12014" spans="30:32" x14ac:dyDescent="0.2">
      <c r="AD12014" s="11" t="s">
        <v>20023</v>
      </c>
      <c r="AE12014" s="10" t="s">
        <v>16287</v>
      </c>
      <c r="AF12014" s="10" t="s">
        <v>530</v>
      </c>
    </row>
    <row r="12015" spans="30:32" x14ac:dyDescent="0.2">
      <c r="AD12015" s="11" t="s">
        <v>20024</v>
      </c>
      <c r="AE12015" s="10" t="s">
        <v>20025</v>
      </c>
      <c r="AF12015" s="10" t="s">
        <v>530</v>
      </c>
    </row>
    <row r="12016" spans="30:32" x14ac:dyDescent="0.2">
      <c r="AD12016" s="11" t="s">
        <v>20026</v>
      </c>
      <c r="AE12016" s="10" t="s">
        <v>6105</v>
      </c>
      <c r="AF12016" s="10" t="s">
        <v>530</v>
      </c>
    </row>
    <row r="12017" spans="30:32" x14ac:dyDescent="0.2">
      <c r="AD12017" s="11" t="s">
        <v>20027</v>
      </c>
      <c r="AE12017" s="10" t="s">
        <v>13310</v>
      </c>
      <c r="AF12017" s="10" t="s">
        <v>530</v>
      </c>
    </row>
    <row r="12018" spans="30:32" x14ac:dyDescent="0.2">
      <c r="AD12018" s="11" t="s">
        <v>20028</v>
      </c>
      <c r="AE12018" s="10" t="s">
        <v>6776</v>
      </c>
      <c r="AF12018" s="10" t="s">
        <v>530</v>
      </c>
    </row>
    <row r="12019" spans="30:32" x14ac:dyDescent="0.2">
      <c r="AD12019" s="11" t="s">
        <v>20029</v>
      </c>
      <c r="AE12019" s="10" t="s">
        <v>2545</v>
      </c>
      <c r="AF12019" s="10" t="s">
        <v>530</v>
      </c>
    </row>
    <row r="12020" spans="30:32" x14ac:dyDescent="0.2">
      <c r="AD12020" s="11" t="s">
        <v>20030</v>
      </c>
      <c r="AE12020" s="10" t="s">
        <v>3189</v>
      </c>
      <c r="AF12020" s="10" t="s">
        <v>530</v>
      </c>
    </row>
    <row r="12021" spans="30:32" x14ac:dyDescent="0.2">
      <c r="AD12021" s="11" t="s">
        <v>20031</v>
      </c>
      <c r="AE12021" s="10" t="s">
        <v>20032</v>
      </c>
      <c r="AF12021" s="10" t="s">
        <v>530</v>
      </c>
    </row>
    <row r="12022" spans="30:32" x14ac:dyDescent="0.2">
      <c r="AD12022" s="11" t="s">
        <v>20033</v>
      </c>
      <c r="AE12022" s="10" t="s">
        <v>6531</v>
      </c>
      <c r="AF12022" s="10" t="s">
        <v>530</v>
      </c>
    </row>
    <row r="12023" spans="30:32" x14ac:dyDescent="0.2">
      <c r="AD12023" s="11" t="s">
        <v>20034</v>
      </c>
      <c r="AE12023" s="10" t="s">
        <v>20035</v>
      </c>
      <c r="AF12023" s="10" t="s">
        <v>530</v>
      </c>
    </row>
    <row r="12024" spans="30:32" x14ac:dyDescent="0.2">
      <c r="AD12024" s="11" t="s">
        <v>20036</v>
      </c>
      <c r="AE12024" s="10" t="s">
        <v>7848</v>
      </c>
      <c r="AF12024" s="10" t="s">
        <v>530</v>
      </c>
    </row>
    <row r="12025" spans="30:32" x14ac:dyDescent="0.2">
      <c r="AD12025" s="11" t="s">
        <v>20037</v>
      </c>
      <c r="AE12025" s="10" t="s">
        <v>16295</v>
      </c>
      <c r="AF12025" s="10" t="s">
        <v>530</v>
      </c>
    </row>
    <row r="12026" spans="30:32" x14ac:dyDescent="0.2">
      <c r="AD12026" s="11" t="s">
        <v>20038</v>
      </c>
      <c r="AE12026" s="10" t="s">
        <v>20039</v>
      </c>
      <c r="AF12026" s="10" t="s">
        <v>530</v>
      </c>
    </row>
    <row r="12027" spans="30:32" x14ac:dyDescent="0.2">
      <c r="AD12027" s="11" t="s">
        <v>20040</v>
      </c>
      <c r="AE12027" s="10" t="s">
        <v>4398</v>
      </c>
      <c r="AF12027" s="10" t="s">
        <v>530</v>
      </c>
    </row>
    <row r="12028" spans="30:32" x14ac:dyDescent="0.2">
      <c r="AD12028" s="11" t="s">
        <v>20041</v>
      </c>
      <c r="AE12028" s="10" t="s">
        <v>5056</v>
      </c>
      <c r="AF12028" s="10" t="s">
        <v>530</v>
      </c>
    </row>
    <row r="12029" spans="30:32" x14ac:dyDescent="0.2">
      <c r="AD12029" s="11" t="s">
        <v>20042</v>
      </c>
      <c r="AE12029" s="10" t="s">
        <v>20043</v>
      </c>
      <c r="AF12029" s="10" t="s">
        <v>530</v>
      </c>
    </row>
    <row r="12030" spans="30:32" x14ac:dyDescent="0.2">
      <c r="AD12030" s="11" t="s">
        <v>20044</v>
      </c>
      <c r="AE12030" s="10" t="s">
        <v>20045</v>
      </c>
      <c r="AF12030" s="10" t="s">
        <v>530</v>
      </c>
    </row>
    <row r="12031" spans="30:32" x14ac:dyDescent="0.2">
      <c r="AD12031" s="11" t="s">
        <v>20046</v>
      </c>
      <c r="AE12031" s="10" t="s">
        <v>1146</v>
      </c>
      <c r="AF12031" s="10" t="s">
        <v>530</v>
      </c>
    </row>
    <row r="12032" spans="30:32" x14ac:dyDescent="0.2">
      <c r="AD12032" s="11" t="s">
        <v>20047</v>
      </c>
      <c r="AE12032" s="10" t="s">
        <v>15027</v>
      </c>
      <c r="AF12032" s="10" t="s">
        <v>530</v>
      </c>
    </row>
    <row r="12033" spans="30:32" x14ac:dyDescent="0.2">
      <c r="AD12033" s="11" t="s">
        <v>20048</v>
      </c>
      <c r="AE12033" s="10" t="s">
        <v>20049</v>
      </c>
      <c r="AF12033" s="10" t="s">
        <v>530</v>
      </c>
    </row>
    <row r="12034" spans="30:32" x14ac:dyDescent="0.2">
      <c r="AD12034" s="11" t="s">
        <v>20050</v>
      </c>
      <c r="AE12034" s="10" t="s">
        <v>20051</v>
      </c>
      <c r="AF12034" s="10" t="s">
        <v>530</v>
      </c>
    </row>
    <row r="12035" spans="30:32" x14ac:dyDescent="0.2">
      <c r="AD12035" s="11" t="s">
        <v>20052</v>
      </c>
      <c r="AE12035" s="10" t="s">
        <v>20053</v>
      </c>
      <c r="AF12035" s="10" t="s">
        <v>530</v>
      </c>
    </row>
    <row r="12036" spans="30:32" x14ac:dyDescent="0.2">
      <c r="AD12036" s="11" t="s">
        <v>20054</v>
      </c>
      <c r="AE12036" s="10" t="s">
        <v>4954</v>
      </c>
      <c r="AF12036" s="10" t="s">
        <v>530</v>
      </c>
    </row>
    <row r="12037" spans="30:32" x14ac:dyDescent="0.2">
      <c r="AD12037" s="11" t="s">
        <v>20055</v>
      </c>
      <c r="AE12037" s="10" t="s">
        <v>2576</v>
      </c>
      <c r="AF12037" s="10" t="s">
        <v>530</v>
      </c>
    </row>
    <row r="12038" spans="30:32" x14ac:dyDescent="0.2">
      <c r="AD12038" s="11" t="s">
        <v>20056</v>
      </c>
      <c r="AE12038" s="10" t="s">
        <v>12502</v>
      </c>
      <c r="AF12038" s="10" t="s">
        <v>530</v>
      </c>
    </row>
    <row r="12039" spans="30:32" x14ac:dyDescent="0.2">
      <c r="AD12039" s="11" t="s">
        <v>20057</v>
      </c>
      <c r="AE12039" s="10" t="s">
        <v>20058</v>
      </c>
      <c r="AF12039" s="10" t="s">
        <v>530</v>
      </c>
    </row>
    <row r="12040" spans="30:32" x14ac:dyDescent="0.2">
      <c r="AD12040" s="11" t="s">
        <v>20059</v>
      </c>
      <c r="AE12040" s="10" t="s">
        <v>10932</v>
      </c>
      <c r="AF12040" s="10" t="s">
        <v>530</v>
      </c>
    </row>
    <row r="12041" spans="30:32" x14ac:dyDescent="0.2">
      <c r="AD12041" s="11" t="s">
        <v>20060</v>
      </c>
      <c r="AE12041" s="10" t="s">
        <v>20061</v>
      </c>
      <c r="AF12041" s="10" t="s">
        <v>530</v>
      </c>
    </row>
    <row r="12042" spans="30:32" x14ac:dyDescent="0.2">
      <c r="AD12042" s="11" t="s">
        <v>20062</v>
      </c>
      <c r="AE12042" s="10" t="s">
        <v>20061</v>
      </c>
      <c r="AF12042" s="10" t="s">
        <v>530</v>
      </c>
    </row>
    <row r="12043" spans="30:32" x14ac:dyDescent="0.2">
      <c r="AD12043" s="11" t="s">
        <v>20063</v>
      </c>
      <c r="AE12043" s="10" t="s">
        <v>20064</v>
      </c>
      <c r="AF12043" s="10" t="s">
        <v>530</v>
      </c>
    </row>
    <row r="12044" spans="30:32" x14ac:dyDescent="0.2">
      <c r="AD12044" s="11" t="s">
        <v>20065</v>
      </c>
      <c r="AE12044" s="10" t="s">
        <v>8780</v>
      </c>
      <c r="AF12044" s="10" t="s">
        <v>530</v>
      </c>
    </row>
    <row r="12045" spans="30:32" x14ac:dyDescent="0.2">
      <c r="AD12045" s="11" t="s">
        <v>20066</v>
      </c>
      <c r="AE12045" s="10" t="s">
        <v>13815</v>
      </c>
      <c r="AF12045" s="10" t="s">
        <v>530</v>
      </c>
    </row>
    <row r="12046" spans="30:32" x14ac:dyDescent="0.2">
      <c r="AD12046" s="11" t="s">
        <v>20067</v>
      </c>
      <c r="AE12046" s="10" t="s">
        <v>970</v>
      </c>
      <c r="AF12046" s="10" t="s">
        <v>530</v>
      </c>
    </row>
    <row r="12047" spans="30:32" x14ac:dyDescent="0.2">
      <c r="AD12047" s="11" t="s">
        <v>20068</v>
      </c>
      <c r="AE12047" s="10" t="s">
        <v>9503</v>
      </c>
      <c r="AF12047" s="10" t="s">
        <v>530</v>
      </c>
    </row>
    <row r="12048" spans="30:32" x14ac:dyDescent="0.2">
      <c r="AD12048" s="11" t="s">
        <v>20069</v>
      </c>
      <c r="AE12048" s="10" t="s">
        <v>20070</v>
      </c>
      <c r="AF12048" s="10" t="s">
        <v>530</v>
      </c>
    </row>
    <row r="12049" spans="30:32" x14ac:dyDescent="0.2">
      <c r="AD12049" s="11" t="s">
        <v>20071</v>
      </c>
      <c r="AE12049" s="10" t="s">
        <v>20072</v>
      </c>
      <c r="AF12049" s="10" t="s">
        <v>530</v>
      </c>
    </row>
    <row r="12050" spans="30:32" x14ac:dyDescent="0.2">
      <c r="AD12050" s="11" t="s">
        <v>20073</v>
      </c>
      <c r="AE12050" s="10" t="s">
        <v>20074</v>
      </c>
      <c r="AF12050" s="10" t="s">
        <v>530</v>
      </c>
    </row>
    <row r="12051" spans="30:32" x14ac:dyDescent="0.2">
      <c r="AD12051" s="11" t="s">
        <v>20075</v>
      </c>
      <c r="AE12051" s="10" t="s">
        <v>20076</v>
      </c>
      <c r="AF12051" s="10" t="s">
        <v>530</v>
      </c>
    </row>
    <row r="12052" spans="30:32" x14ac:dyDescent="0.2">
      <c r="AD12052" s="11" t="s">
        <v>20077</v>
      </c>
      <c r="AE12052" s="10" t="s">
        <v>20078</v>
      </c>
      <c r="AF12052" s="10" t="s">
        <v>530</v>
      </c>
    </row>
    <row r="12053" spans="30:32" x14ac:dyDescent="0.2">
      <c r="AD12053" s="11" t="s">
        <v>20079</v>
      </c>
      <c r="AE12053" s="10" t="s">
        <v>20080</v>
      </c>
      <c r="AF12053" s="10" t="s">
        <v>530</v>
      </c>
    </row>
    <row r="12054" spans="30:32" x14ac:dyDescent="0.2">
      <c r="AD12054" s="11" t="s">
        <v>20081</v>
      </c>
      <c r="AE12054" s="10" t="s">
        <v>20082</v>
      </c>
      <c r="AF12054" s="10" t="s">
        <v>530</v>
      </c>
    </row>
    <row r="12055" spans="30:32" x14ac:dyDescent="0.2">
      <c r="AD12055" s="11" t="s">
        <v>20083</v>
      </c>
      <c r="AE12055" s="10" t="s">
        <v>20084</v>
      </c>
      <c r="AF12055" s="10" t="s">
        <v>530</v>
      </c>
    </row>
    <row r="12056" spans="30:32" x14ac:dyDescent="0.2">
      <c r="AD12056" s="11" t="s">
        <v>20085</v>
      </c>
      <c r="AE12056" s="10" t="s">
        <v>20086</v>
      </c>
      <c r="AF12056" s="10" t="s">
        <v>530</v>
      </c>
    </row>
    <row r="12057" spans="30:32" x14ac:dyDescent="0.2">
      <c r="AD12057" s="11" t="s">
        <v>20087</v>
      </c>
      <c r="AE12057" s="10" t="s">
        <v>9555</v>
      </c>
      <c r="AF12057" s="10" t="s">
        <v>530</v>
      </c>
    </row>
    <row r="12058" spans="30:32" x14ac:dyDescent="0.2">
      <c r="AD12058" s="11" t="s">
        <v>20088</v>
      </c>
      <c r="AE12058" s="10" t="s">
        <v>20089</v>
      </c>
      <c r="AF12058" s="10" t="s">
        <v>530</v>
      </c>
    </row>
    <row r="12059" spans="30:32" x14ac:dyDescent="0.2">
      <c r="AD12059" s="11" t="s">
        <v>20090</v>
      </c>
      <c r="AE12059" s="10" t="s">
        <v>16336</v>
      </c>
      <c r="AF12059" s="10" t="s">
        <v>530</v>
      </c>
    </row>
    <row r="12060" spans="30:32" x14ac:dyDescent="0.2">
      <c r="AD12060" s="11" t="s">
        <v>20091</v>
      </c>
      <c r="AE12060" s="10" t="s">
        <v>20092</v>
      </c>
      <c r="AF12060" s="10" t="s">
        <v>530</v>
      </c>
    </row>
    <row r="12061" spans="30:32" x14ac:dyDescent="0.2">
      <c r="AD12061" s="11" t="s">
        <v>20093</v>
      </c>
      <c r="AE12061" s="10" t="s">
        <v>1491</v>
      </c>
      <c r="AF12061" s="10" t="s">
        <v>530</v>
      </c>
    </row>
    <row r="12062" spans="30:32" x14ac:dyDescent="0.2">
      <c r="AD12062" s="11" t="s">
        <v>20094</v>
      </c>
      <c r="AE12062" s="10" t="s">
        <v>20095</v>
      </c>
      <c r="AF12062" s="10" t="s">
        <v>530</v>
      </c>
    </row>
    <row r="12063" spans="30:32" x14ac:dyDescent="0.2">
      <c r="AD12063" s="11" t="s">
        <v>20096</v>
      </c>
      <c r="AE12063" s="10" t="s">
        <v>20097</v>
      </c>
      <c r="AF12063" s="10" t="s">
        <v>530</v>
      </c>
    </row>
    <row r="12064" spans="30:32" x14ac:dyDescent="0.2">
      <c r="AD12064" s="11" t="s">
        <v>20098</v>
      </c>
      <c r="AE12064" s="10" t="s">
        <v>20099</v>
      </c>
      <c r="AF12064" s="10" t="s">
        <v>530</v>
      </c>
    </row>
    <row r="12065" spans="30:32" x14ac:dyDescent="0.2">
      <c r="AD12065" s="11" t="s">
        <v>20100</v>
      </c>
      <c r="AE12065" s="10" t="s">
        <v>20101</v>
      </c>
      <c r="AF12065" s="10" t="s">
        <v>530</v>
      </c>
    </row>
    <row r="12066" spans="30:32" x14ac:dyDescent="0.2">
      <c r="AD12066" s="11" t="s">
        <v>20102</v>
      </c>
      <c r="AE12066" s="10" t="s">
        <v>9563</v>
      </c>
      <c r="AF12066" s="10" t="s">
        <v>530</v>
      </c>
    </row>
    <row r="12067" spans="30:32" x14ac:dyDescent="0.2">
      <c r="AD12067" s="11" t="s">
        <v>20103</v>
      </c>
      <c r="AE12067" s="10" t="s">
        <v>20104</v>
      </c>
      <c r="AF12067" s="10" t="s">
        <v>530</v>
      </c>
    </row>
    <row r="12068" spans="30:32" x14ac:dyDescent="0.2">
      <c r="AD12068" s="11" t="s">
        <v>20105</v>
      </c>
      <c r="AE12068" s="10" t="s">
        <v>20106</v>
      </c>
      <c r="AF12068" s="10" t="s">
        <v>530</v>
      </c>
    </row>
    <row r="12069" spans="30:32" x14ac:dyDescent="0.2">
      <c r="AD12069" s="11" t="s">
        <v>20107</v>
      </c>
      <c r="AE12069" s="10" t="s">
        <v>20108</v>
      </c>
      <c r="AF12069" s="10" t="s">
        <v>530</v>
      </c>
    </row>
    <row r="12070" spans="30:32" x14ac:dyDescent="0.2">
      <c r="AD12070" s="11" t="s">
        <v>20109</v>
      </c>
      <c r="AE12070" s="10" t="s">
        <v>17890</v>
      </c>
      <c r="AF12070" s="10" t="s">
        <v>530</v>
      </c>
    </row>
    <row r="12071" spans="30:32" x14ac:dyDescent="0.2">
      <c r="AD12071" s="11" t="s">
        <v>20110</v>
      </c>
      <c r="AE12071" s="10" t="s">
        <v>20111</v>
      </c>
      <c r="AF12071" s="10" t="s">
        <v>530</v>
      </c>
    </row>
    <row r="12072" spans="30:32" x14ac:dyDescent="0.2">
      <c r="AD12072" s="11" t="s">
        <v>20112</v>
      </c>
      <c r="AE12072" s="10" t="s">
        <v>20113</v>
      </c>
      <c r="AF12072" s="10" t="s">
        <v>530</v>
      </c>
    </row>
    <row r="12073" spans="30:32" x14ac:dyDescent="0.2">
      <c r="AD12073" s="11" t="s">
        <v>20114</v>
      </c>
      <c r="AE12073" s="10" t="s">
        <v>20115</v>
      </c>
      <c r="AF12073" s="10" t="s">
        <v>530</v>
      </c>
    </row>
    <row r="12074" spans="30:32" x14ac:dyDescent="0.2">
      <c r="AD12074" s="11" t="s">
        <v>20116</v>
      </c>
      <c r="AE12074" s="10" t="s">
        <v>20117</v>
      </c>
      <c r="AF12074" s="10" t="s">
        <v>530</v>
      </c>
    </row>
    <row r="12075" spans="30:32" x14ac:dyDescent="0.2">
      <c r="AD12075" s="11" t="s">
        <v>20118</v>
      </c>
      <c r="AE12075" s="10" t="s">
        <v>20119</v>
      </c>
      <c r="AF12075" s="10" t="s">
        <v>530</v>
      </c>
    </row>
    <row r="12076" spans="30:32" x14ac:dyDescent="0.2">
      <c r="AD12076" s="11" t="s">
        <v>20120</v>
      </c>
      <c r="AE12076" s="10" t="s">
        <v>7997</v>
      </c>
      <c r="AF12076" s="10" t="s">
        <v>530</v>
      </c>
    </row>
    <row r="12077" spans="30:32" x14ac:dyDescent="0.2">
      <c r="AD12077" s="11" t="s">
        <v>20121</v>
      </c>
      <c r="AE12077" s="10" t="s">
        <v>7997</v>
      </c>
      <c r="AF12077" s="10" t="s">
        <v>530</v>
      </c>
    </row>
    <row r="12078" spans="30:32" x14ac:dyDescent="0.2">
      <c r="AD12078" s="11" t="s">
        <v>20122</v>
      </c>
      <c r="AE12078" s="10" t="s">
        <v>20123</v>
      </c>
      <c r="AF12078" s="10" t="s">
        <v>530</v>
      </c>
    </row>
    <row r="12079" spans="30:32" x14ac:dyDescent="0.2">
      <c r="AD12079" s="11" t="s">
        <v>20124</v>
      </c>
      <c r="AE12079" s="10" t="s">
        <v>4545</v>
      </c>
      <c r="AF12079" s="10" t="s">
        <v>530</v>
      </c>
    </row>
    <row r="12080" spans="30:32" x14ac:dyDescent="0.2">
      <c r="AD12080" s="11" t="s">
        <v>20125</v>
      </c>
      <c r="AE12080" s="10" t="s">
        <v>1187</v>
      </c>
      <c r="AF12080" s="10" t="s">
        <v>530</v>
      </c>
    </row>
    <row r="12081" spans="30:32" x14ac:dyDescent="0.2">
      <c r="AD12081" s="11" t="s">
        <v>20126</v>
      </c>
      <c r="AE12081" s="10" t="s">
        <v>20127</v>
      </c>
      <c r="AF12081" s="10" t="s">
        <v>530</v>
      </c>
    </row>
    <row r="12082" spans="30:32" x14ac:dyDescent="0.2">
      <c r="AD12082" s="11" t="s">
        <v>20128</v>
      </c>
      <c r="AE12082" s="10" t="s">
        <v>20129</v>
      </c>
      <c r="AF12082" s="10" t="s">
        <v>530</v>
      </c>
    </row>
    <row r="12083" spans="30:32" x14ac:dyDescent="0.2">
      <c r="AD12083" s="11" t="s">
        <v>20130</v>
      </c>
      <c r="AE12083" s="10" t="s">
        <v>20131</v>
      </c>
      <c r="AF12083" s="10" t="s">
        <v>530</v>
      </c>
    </row>
    <row r="12084" spans="30:32" x14ac:dyDescent="0.2">
      <c r="AD12084" s="11" t="s">
        <v>20132</v>
      </c>
      <c r="AE12084" s="10" t="s">
        <v>6195</v>
      </c>
      <c r="AF12084" s="10" t="s">
        <v>530</v>
      </c>
    </row>
    <row r="12085" spans="30:32" x14ac:dyDescent="0.2">
      <c r="AD12085" s="11" t="s">
        <v>20133</v>
      </c>
      <c r="AE12085" s="10" t="s">
        <v>20134</v>
      </c>
      <c r="AF12085" s="10" t="s">
        <v>530</v>
      </c>
    </row>
    <row r="12086" spans="30:32" x14ac:dyDescent="0.2">
      <c r="AD12086" s="11" t="s">
        <v>20135</v>
      </c>
      <c r="AE12086" s="10" t="s">
        <v>20136</v>
      </c>
      <c r="AF12086" s="10" t="s">
        <v>530</v>
      </c>
    </row>
    <row r="12087" spans="30:32" x14ac:dyDescent="0.2">
      <c r="AD12087" s="11" t="s">
        <v>20137</v>
      </c>
      <c r="AE12087" s="10" t="s">
        <v>20138</v>
      </c>
      <c r="AF12087" s="10" t="s">
        <v>530</v>
      </c>
    </row>
    <row r="12088" spans="30:32" x14ac:dyDescent="0.2">
      <c r="AD12088" s="11" t="s">
        <v>20139</v>
      </c>
      <c r="AE12088" s="10" t="s">
        <v>5494</v>
      </c>
      <c r="AF12088" s="10" t="s">
        <v>530</v>
      </c>
    </row>
    <row r="12089" spans="30:32" x14ac:dyDescent="0.2">
      <c r="AD12089" s="11" t="s">
        <v>20140</v>
      </c>
      <c r="AE12089" s="10" t="s">
        <v>11111</v>
      </c>
      <c r="AF12089" s="10" t="s">
        <v>530</v>
      </c>
    </row>
    <row r="12090" spans="30:32" x14ac:dyDescent="0.2">
      <c r="AD12090" s="11" t="s">
        <v>20141</v>
      </c>
      <c r="AE12090" s="10" t="s">
        <v>2678</v>
      </c>
      <c r="AF12090" s="10" t="s">
        <v>530</v>
      </c>
    </row>
    <row r="12091" spans="30:32" x14ac:dyDescent="0.2">
      <c r="AD12091" s="11" t="s">
        <v>20142</v>
      </c>
      <c r="AE12091" s="10" t="s">
        <v>2678</v>
      </c>
      <c r="AF12091" s="10" t="s">
        <v>530</v>
      </c>
    </row>
    <row r="12092" spans="30:32" x14ac:dyDescent="0.2">
      <c r="AD12092" s="11" t="s">
        <v>20143</v>
      </c>
      <c r="AE12092" s="10" t="s">
        <v>2678</v>
      </c>
      <c r="AF12092" s="10" t="s">
        <v>530</v>
      </c>
    </row>
    <row r="12093" spans="30:32" x14ac:dyDescent="0.2">
      <c r="AD12093" s="11" t="s">
        <v>20144</v>
      </c>
      <c r="AE12093" s="10" t="s">
        <v>2678</v>
      </c>
      <c r="AF12093" s="10" t="s">
        <v>530</v>
      </c>
    </row>
    <row r="12094" spans="30:32" x14ac:dyDescent="0.2">
      <c r="AD12094" s="11" t="s">
        <v>20145</v>
      </c>
      <c r="AE12094" s="10" t="s">
        <v>2678</v>
      </c>
      <c r="AF12094" s="10" t="s">
        <v>530</v>
      </c>
    </row>
    <row r="12095" spans="30:32" x14ac:dyDescent="0.2">
      <c r="AD12095" s="11" t="s">
        <v>20146</v>
      </c>
      <c r="AE12095" s="10" t="s">
        <v>2678</v>
      </c>
      <c r="AF12095" s="10" t="s">
        <v>530</v>
      </c>
    </row>
    <row r="12096" spans="30:32" x14ac:dyDescent="0.2">
      <c r="AD12096" s="11" t="s">
        <v>20147</v>
      </c>
      <c r="AE12096" s="10" t="s">
        <v>6203</v>
      </c>
      <c r="AF12096" s="10" t="s">
        <v>530</v>
      </c>
    </row>
    <row r="12097" spans="30:32" x14ac:dyDescent="0.2">
      <c r="AD12097" s="11" t="s">
        <v>20148</v>
      </c>
      <c r="AE12097" s="10" t="s">
        <v>16420</v>
      </c>
      <c r="AF12097" s="10" t="s">
        <v>530</v>
      </c>
    </row>
    <row r="12098" spans="30:32" x14ac:dyDescent="0.2">
      <c r="AD12098" s="11" t="s">
        <v>20149</v>
      </c>
      <c r="AE12098" s="10" t="s">
        <v>20150</v>
      </c>
      <c r="AF12098" s="10" t="s">
        <v>530</v>
      </c>
    </row>
    <row r="12099" spans="30:32" x14ac:dyDescent="0.2">
      <c r="AD12099" s="11" t="s">
        <v>20151</v>
      </c>
      <c r="AE12099" s="10" t="s">
        <v>20152</v>
      </c>
      <c r="AF12099" s="10" t="s">
        <v>530</v>
      </c>
    </row>
    <row r="12100" spans="30:32" x14ac:dyDescent="0.2">
      <c r="AD12100" s="11" t="s">
        <v>20153</v>
      </c>
      <c r="AE12100" s="10" t="s">
        <v>20154</v>
      </c>
      <c r="AF12100" s="10" t="s">
        <v>530</v>
      </c>
    </row>
    <row r="12101" spans="30:32" x14ac:dyDescent="0.2">
      <c r="AD12101" s="11" t="s">
        <v>20155</v>
      </c>
      <c r="AE12101" s="10" t="s">
        <v>20156</v>
      </c>
      <c r="AF12101" s="10" t="s">
        <v>530</v>
      </c>
    </row>
    <row r="12102" spans="30:32" x14ac:dyDescent="0.2">
      <c r="AD12102" s="11" t="s">
        <v>20157</v>
      </c>
      <c r="AE12102" s="10" t="s">
        <v>20158</v>
      </c>
      <c r="AF12102" s="10" t="s">
        <v>530</v>
      </c>
    </row>
    <row r="12103" spans="30:32" x14ac:dyDescent="0.2">
      <c r="AD12103" s="11" t="s">
        <v>20159</v>
      </c>
      <c r="AE12103" s="10" t="s">
        <v>11154</v>
      </c>
      <c r="AF12103" s="10" t="s">
        <v>530</v>
      </c>
    </row>
    <row r="12104" spans="30:32" x14ac:dyDescent="0.2">
      <c r="AD12104" s="11" t="s">
        <v>20160</v>
      </c>
      <c r="AE12104" s="10" t="s">
        <v>20161</v>
      </c>
      <c r="AF12104" s="10" t="s">
        <v>530</v>
      </c>
    </row>
    <row r="12105" spans="30:32" x14ac:dyDescent="0.2">
      <c r="AD12105" s="11" t="s">
        <v>20162</v>
      </c>
      <c r="AE12105" s="10" t="s">
        <v>12688</v>
      </c>
      <c r="AF12105" s="10" t="s">
        <v>530</v>
      </c>
    </row>
    <row r="12106" spans="30:32" x14ac:dyDescent="0.2">
      <c r="AD12106" s="11" t="s">
        <v>20163</v>
      </c>
      <c r="AE12106" s="10" t="s">
        <v>12692</v>
      </c>
      <c r="AF12106" s="10" t="s">
        <v>530</v>
      </c>
    </row>
    <row r="12107" spans="30:32" x14ac:dyDescent="0.2">
      <c r="AD12107" s="11" t="s">
        <v>20164</v>
      </c>
      <c r="AE12107" s="10" t="s">
        <v>8063</v>
      </c>
      <c r="AF12107" s="10" t="s">
        <v>530</v>
      </c>
    </row>
    <row r="12108" spans="30:32" x14ac:dyDescent="0.2">
      <c r="AD12108" s="11" t="s">
        <v>20165</v>
      </c>
      <c r="AE12108" s="10" t="s">
        <v>20166</v>
      </c>
      <c r="AF12108" s="10" t="s">
        <v>530</v>
      </c>
    </row>
    <row r="12109" spans="30:32" x14ac:dyDescent="0.2">
      <c r="AD12109" s="11" t="s">
        <v>20167</v>
      </c>
      <c r="AE12109" s="10" t="s">
        <v>20168</v>
      </c>
      <c r="AF12109" s="10" t="s">
        <v>530</v>
      </c>
    </row>
    <row r="12110" spans="30:32" x14ac:dyDescent="0.2">
      <c r="AD12110" s="11" t="s">
        <v>20169</v>
      </c>
      <c r="AE12110" s="10" t="s">
        <v>20170</v>
      </c>
      <c r="AF12110" s="10" t="s">
        <v>530</v>
      </c>
    </row>
    <row r="12111" spans="30:32" x14ac:dyDescent="0.2">
      <c r="AD12111" s="11" t="s">
        <v>20171</v>
      </c>
      <c r="AE12111" s="10" t="s">
        <v>20172</v>
      </c>
      <c r="AF12111" s="10" t="s">
        <v>530</v>
      </c>
    </row>
    <row r="12112" spans="30:32" x14ac:dyDescent="0.2">
      <c r="AD12112" s="11" t="s">
        <v>20173</v>
      </c>
      <c r="AE12112" s="10" t="s">
        <v>20174</v>
      </c>
      <c r="AF12112" s="10" t="s">
        <v>530</v>
      </c>
    </row>
    <row r="12113" spans="30:32" x14ac:dyDescent="0.2">
      <c r="AD12113" s="11" t="s">
        <v>20175</v>
      </c>
      <c r="AE12113" s="10" t="s">
        <v>20176</v>
      </c>
      <c r="AF12113" s="10" t="s">
        <v>530</v>
      </c>
    </row>
    <row r="12114" spans="30:32" x14ac:dyDescent="0.2">
      <c r="AD12114" s="11" t="s">
        <v>20177</v>
      </c>
      <c r="AE12114" s="10" t="s">
        <v>20178</v>
      </c>
      <c r="AF12114" s="10" t="s">
        <v>530</v>
      </c>
    </row>
    <row r="12115" spans="30:32" x14ac:dyDescent="0.2">
      <c r="AD12115" s="11" t="s">
        <v>20179</v>
      </c>
      <c r="AE12115" s="10" t="s">
        <v>8852</v>
      </c>
      <c r="AF12115" s="10" t="s">
        <v>530</v>
      </c>
    </row>
    <row r="12116" spans="30:32" x14ac:dyDescent="0.2">
      <c r="AD12116" s="11" t="s">
        <v>20180</v>
      </c>
      <c r="AE12116" s="10" t="s">
        <v>16468</v>
      </c>
      <c r="AF12116" s="10" t="s">
        <v>530</v>
      </c>
    </row>
    <row r="12117" spans="30:32" x14ac:dyDescent="0.2">
      <c r="AD12117" s="11" t="s">
        <v>20181</v>
      </c>
      <c r="AE12117" s="10" t="s">
        <v>20182</v>
      </c>
      <c r="AF12117" s="10" t="s">
        <v>530</v>
      </c>
    </row>
    <row r="12118" spans="30:32" x14ac:dyDescent="0.2">
      <c r="AD12118" s="11" t="s">
        <v>20183</v>
      </c>
      <c r="AE12118" s="10" t="s">
        <v>2725</v>
      </c>
      <c r="AF12118" s="10" t="s">
        <v>530</v>
      </c>
    </row>
    <row r="12119" spans="30:32" x14ac:dyDescent="0.2">
      <c r="AD12119" s="11" t="s">
        <v>20184</v>
      </c>
      <c r="AE12119" s="10" t="s">
        <v>2725</v>
      </c>
      <c r="AF12119" s="10" t="s">
        <v>530</v>
      </c>
    </row>
    <row r="12120" spans="30:32" x14ac:dyDescent="0.2">
      <c r="AD12120" s="11" t="s">
        <v>20185</v>
      </c>
      <c r="AE12120" s="10" t="s">
        <v>20186</v>
      </c>
      <c r="AF12120" s="10" t="s">
        <v>530</v>
      </c>
    </row>
    <row r="12121" spans="30:32" x14ac:dyDescent="0.2">
      <c r="AD12121" s="11" t="s">
        <v>20187</v>
      </c>
      <c r="AE12121" s="10" t="s">
        <v>20188</v>
      </c>
      <c r="AF12121" s="10" t="s">
        <v>530</v>
      </c>
    </row>
    <row r="12122" spans="30:32" x14ac:dyDescent="0.2">
      <c r="AD12122" s="11" t="s">
        <v>20189</v>
      </c>
      <c r="AE12122" s="10" t="s">
        <v>20190</v>
      </c>
      <c r="AF12122" s="10" t="s">
        <v>530</v>
      </c>
    </row>
    <row r="12123" spans="30:32" x14ac:dyDescent="0.2">
      <c r="AD12123" s="11" t="s">
        <v>20191</v>
      </c>
      <c r="AE12123" s="10" t="s">
        <v>20192</v>
      </c>
      <c r="AF12123" s="10" t="s">
        <v>530</v>
      </c>
    </row>
    <row r="12124" spans="30:32" x14ac:dyDescent="0.2">
      <c r="AD12124" s="11" t="s">
        <v>20193</v>
      </c>
      <c r="AE12124" s="10" t="s">
        <v>20194</v>
      </c>
      <c r="AF12124" s="10" t="s">
        <v>530</v>
      </c>
    </row>
    <row r="12125" spans="30:32" x14ac:dyDescent="0.2">
      <c r="AD12125" s="11" t="s">
        <v>20195</v>
      </c>
      <c r="AE12125" s="10" t="s">
        <v>8132</v>
      </c>
      <c r="AF12125" s="10" t="s">
        <v>530</v>
      </c>
    </row>
    <row r="12126" spans="30:32" x14ac:dyDescent="0.2">
      <c r="AD12126" s="11" t="s">
        <v>20196</v>
      </c>
      <c r="AE12126" s="10" t="s">
        <v>20197</v>
      </c>
      <c r="AF12126" s="10" t="s">
        <v>530</v>
      </c>
    </row>
    <row r="12127" spans="30:32" x14ac:dyDescent="0.2">
      <c r="AD12127" s="11" t="s">
        <v>20198</v>
      </c>
      <c r="AE12127" s="10" t="s">
        <v>5249</v>
      </c>
      <c r="AF12127" s="10" t="s">
        <v>530</v>
      </c>
    </row>
    <row r="12128" spans="30:32" x14ac:dyDescent="0.2">
      <c r="AD12128" s="11" t="s">
        <v>20199</v>
      </c>
      <c r="AE12128" s="10" t="s">
        <v>4377</v>
      </c>
      <c r="AF12128" s="10" t="s">
        <v>530</v>
      </c>
    </row>
    <row r="12129" spans="30:32" x14ac:dyDescent="0.2">
      <c r="AD12129" s="11" t="s">
        <v>20200</v>
      </c>
      <c r="AE12129" s="10" t="s">
        <v>18027</v>
      </c>
      <c r="AF12129" s="10" t="s">
        <v>530</v>
      </c>
    </row>
    <row r="12130" spans="30:32" x14ac:dyDescent="0.2">
      <c r="AD12130" s="11" t="s">
        <v>20201</v>
      </c>
      <c r="AE12130" s="10" t="s">
        <v>13927</v>
      </c>
      <c r="AF12130" s="10" t="s">
        <v>530</v>
      </c>
    </row>
    <row r="12131" spans="30:32" x14ac:dyDescent="0.2">
      <c r="AD12131" s="11" t="s">
        <v>20202</v>
      </c>
      <c r="AE12131" s="10" t="s">
        <v>20203</v>
      </c>
      <c r="AF12131" s="10" t="s">
        <v>530</v>
      </c>
    </row>
    <row r="12132" spans="30:32" x14ac:dyDescent="0.2">
      <c r="AD12132" s="11" t="s">
        <v>20204</v>
      </c>
      <c r="AE12132" s="10" t="s">
        <v>20205</v>
      </c>
      <c r="AF12132" s="10" t="s">
        <v>530</v>
      </c>
    </row>
    <row r="12133" spans="30:32" x14ac:dyDescent="0.2">
      <c r="AD12133" s="11" t="s">
        <v>20206</v>
      </c>
      <c r="AE12133" s="10" t="s">
        <v>20207</v>
      </c>
      <c r="AF12133" s="10" t="s">
        <v>530</v>
      </c>
    </row>
    <row r="12134" spans="30:32" x14ac:dyDescent="0.2">
      <c r="AD12134" s="11" t="s">
        <v>20208</v>
      </c>
      <c r="AE12134" s="10" t="s">
        <v>9640</v>
      </c>
      <c r="AF12134" s="10" t="s">
        <v>530</v>
      </c>
    </row>
    <row r="12135" spans="30:32" x14ac:dyDescent="0.2">
      <c r="AD12135" s="11" t="s">
        <v>20209</v>
      </c>
      <c r="AE12135" s="10" t="s">
        <v>20210</v>
      </c>
      <c r="AF12135" s="10" t="s">
        <v>530</v>
      </c>
    </row>
    <row r="12136" spans="30:32" x14ac:dyDescent="0.2">
      <c r="AD12136" s="11" t="s">
        <v>20211</v>
      </c>
      <c r="AE12136" s="10" t="s">
        <v>2758</v>
      </c>
      <c r="AF12136" s="10" t="s">
        <v>530</v>
      </c>
    </row>
    <row r="12137" spans="30:32" x14ac:dyDescent="0.2">
      <c r="AD12137" s="11" t="s">
        <v>20212</v>
      </c>
      <c r="AE12137" s="10" t="s">
        <v>1127</v>
      </c>
      <c r="AF12137" s="10" t="s">
        <v>530</v>
      </c>
    </row>
    <row r="12138" spans="30:32" x14ac:dyDescent="0.2">
      <c r="AD12138" s="11" t="s">
        <v>20213</v>
      </c>
      <c r="AE12138" s="10" t="s">
        <v>8177</v>
      </c>
      <c r="AF12138" s="10" t="s">
        <v>530</v>
      </c>
    </row>
    <row r="12139" spans="30:32" x14ac:dyDescent="0.2">
      <c r="AD12139" s="11" t="s">
        <v>20214</v>
      </c>
      <c r="AE12139" s="10" t="s">
        <v>9646</v>
      </c>
      <c r="AF12139" s="10" t="s">
        <v>530</v>
      </c>
    </row>
    <row r="12140" spans="30:32" x14ac:dyDescent="0.2">
      <c r="AD12140" s="11" t="s">
        <v>20215</v>
      </c>
      <c r="AE12140" s="10" t="s">
        <v>20216</v>
      </c>
      <c r="AF12140" s="10" t="s">
        <v>530</v>
      </c>
    </row>
    <row r="12141" spans="30:32" x14ac:dyDescent="0.2">
      <c r="AD12141" s="11" t="s">
        <v>20217</v>
      </c>
      <c r="AE12141" s="10" t="s">
        <v>20218</v>
      </c>
      <c r="AF12141" s="10" t="s">
        <v>530</v>
      </c>
    </row>
    <row r="12142" spans="30:32" x14ac:dyDescent="0.2">
      <c r="AD12142" s="11" t="s">
        <v>20219</v>
      </c>
      <c r="AE12142" s="10" t="s">
        <v>20220</v>
      </c>
      <c r="AF12142" s="10" t="s">
        <v>530</v>
      </c>
    </row>
    <row r="12143" spans="30:32" x14ac:dyDescent="0.2">
      <c r="AD12143" s="11" t="s">
        <v>20221</v>
      </c>
      <c r="AE12143" s="10" t="s">
        <v>13405</v>
      </c>
      <c r="AF12143" s="10" t="s">
        <v>530</v>
      </c>
    </row>
    <row r="12144" spans="30:32" x14ac:dyDescent="0.2">
      <c r="AD12144" s="11" t="s">
        <v>20222</v>
      </c>
      <c r="AE12144" s="10" t="s">
        <v>13405</v>
      </c>
      <c r="AF12144" s="10" t="s">
        <v>530</v>
      </c>
    </row>
    <row r="12145" spans="30:32" x14ac:dyDescent="0.2">
      <c r="AD12145" s="11" t="s">
        <v>20223</v>
      </c>
      <c r="AE12145" s="10" t="s">
        <v>20224</v>
      </c>
      <c r="AF12145" s="10" t="s">
        <v>530</v>
      </c>
    </row>
    <row r="12146" spans="30:32" x14ac:dyDescent="0.2">
      <c r="AD12146" s="11" t="s">
        <v>20225</v>
      </c>
      <c r="AE12146" s="10" t="s">
        <v>20226</v>
      </c>
      <c r="AF12146" s="10" t="s">
        <v>530</v>
      </c>
    </row>
    <row r="12147" spans="30:32" x14ac:dyDescent="0.2">
      <c r="AD12147" s="11" t="s">
        <v>20227</v>
      </c>
      <c r="AE12147" s="10" t="s">
        <v>20226</v>
      </c>
      <c r="AF12147" s="10" t="s">
        <v>530</v>
      </c>
    </row>
    <row r="12148" spans="30:32" x14ac:dyDescent="0.2">
      <c r="AD12148" s="11" t="s">
        <v>20228</v>
      </c>
      <c r="AE12148" s="10" t="s">
        <v>20226</v>
      </c>
      <c r="AF12148" s="10" t="s">
        <v>530</v>
      </c>
    </row>
    <row r="12149" spans="30:32" x14ac:dyDescent="0.2">
      <c r="AD12149" s="11" t="s">
        <v>20229</v>
      </c>
      <c r="AE12149" s="10" t="s">
        <v>20230</v>
      </c>
      <c r="AF12149" s="10" t="s">
        <v>530</v>
      </c>
    </row>
    <row r="12150" spans="30:32" x14ac:dyDescent="0.2">
      <c r="AD12150" s="11" t="s">
        <v>20231</v>
      </c>
      <c r="AE12150" s="10" t="s">
        <v>20232</v>
      </c>
      <c r="AF12150" s="10" t="s">
        <v>530</v>
      </c>
    </row>
    <row r="12151" spans="30:32" x14ac:dyDescent="0.2">
      <c r="AD12151" s="11" t="s">
        <v>20233</v>
      </c>
      <c r="AE12151" s="10" t="s">
        <v>11389</v>
      </c>
      <c r="AF12151" s="10" t="s">
        <v>530</v>
      </c>
    </row>
    <row r="12152" spans="30:32" x14ac:dyDescent="0.2">
      <c r="AD12152" s="11" t="s">
        <v>20234</v>
      </c>
      <c r="AE12152" s="10" t="s">
        <v>20235</v>
      </c>
      <c r="AF12152" s="10" t="s">
        <v>530</v>
      </c>
    </row>
    <row r="12153" spans="30:32" x14ac:dyDescent="0.2">
      <c r="AD12153" s="11" t="s">
        <v>20236</v>
      </c>
      <c r="AE12153" s="10" t="s">
        <v>20237</v>
      </c>
      <c r="AF12153" s="10" t="s">
        <v>530</v>
      </c>
    </row>
    <row r="12154" spans="30:32" x14ac:dyDescent="0.2">
      <c r="AD12154" s="11" t="s">
        <v>20238</v>
      </c>
      <c r="AE12154" s="10" t="s">
        <v>12811</v>
      </c>
      <c r="AF12154" s="10" t="s">
        <v>530</v>
      </c>
    </row>
    <row r="12155" spans="30:32" x14ac:dyDescent="0.2">
      <c r="AD12155" s="11" t="s">
        <v>20239</v>
      </c>
      <c r="AE12155" s="10" t="s">
        <v>15304</v>
      </c>
      <c r="AF12155" s="10" t="s">
        <v>530</v>
      </c>
    </row>
    <row r="12156" spans="30:32" x14ac:dyDescent="0.2">
      <c r="AD12156" s="11" t="s">
        <v>20240</v>
      </c>
      <c r="AE12156" s="10" t="s">
        <v>8907</v>
      </c>
      <c r="AF12156" s="10" t="s">
        <v>530</v>
      </c>
    </row>
    <row r="12157" spans="30:32" x14ac:dyDescent="0.2">
      <c r="AD12157" s="11" t="s">
        <v>20241</v>
      </c>
      <c r="AE12157" s="10" t="s">
        <v>20242</v>
      </c>
      <c r="AF12157" s="10" t="s">
        <v>530</v>
      </c>
    </row>
    <row r="12158" spans="30:32" x14ac:dyDescent="0.2">
      <c r="AD12158" s="11" t="s">
        <v>20243</v>
      </c>
      <c r="AE12158" s="10" t="s">
        <v>606</v>
      </c>
      <c r="AF12158" s="10" t="s">
        <v>530</v>
      </c>
    </row>
    <row r="12159" spans="30:32" x14ac:dyDescent="0.2">
      <c r="AD12159" s="11" t="s">
        <v>20244</v>
      </c>
      <c r="AE12159" s="10" t="s">
        <v>20245</v>
      </c>
      <c r="AF12159" s="10" t="s">
        <v>530</v>
      </c>
    </row>
    <row r="12160" spans="30:32" x14ac:dyDescent="0.2">
      <c r="AD12160" s="11" t="s">
        <v>20246</v>
      </c>
      <c r="AE12160" s="10" t="s">
        <v>20247</v>
      </c>
      <c r="AF12160" s="10" t="s">
        <v>530</v>
      </c>
    </row>
    <row r="12161" spans="30:32" x14ac:dyDescent="0.2">
      <c r="AD12161" s="11" t="s">
        <v>20248</v>
      </c>
      <c r="AE12161" s="10" t="s">
        <v>20249</v>
      </c>
      <c r="AF12161" s="10" t="s">
        <v>530</v>
      </c>
    </row>
    <row r="12162" spans="30:32" x14ac:dyDescent="0.2">
      <c r="AD12162" s="11" t="s">
        <v>20250</v>
      </c>
      <c r="AE12162" s="10" t="s">
        <v>20251</v>
      </c>
      <c r="AF12162" s="10" t="s">
        <v>530</v>
      </c>
    </row>
    <row r="12163" spans="30:32" x14ac:dyDescent="0.2">
      <c r="AD12163" s="11" t="s">
        <v>20252</v>
      </c>
      <c r="AE12163" s="10" t="s">
        <v>20253</v>
      </c>
      <c r="AF12163" s="10" t="s">
        <v>530</v>
      </c>
    </row>
    <row r="12164" spans="30:32" x14ac:dyDescent="0.2">
      <c r="AD12164" s="11" t="s">
        <v>20254</v>
      </c>
      <c r="AE12164" s="10" t="s">
        <v>4767</v>
      </c>
      <c r="AF12164" s="10" t="s">
        <v>530</v>
      </c>
    </row>
    <row r="12165" spans="30:32" x14ac:dyDescent="0.2">
      <c r="AD12165" s="11" t="s">
        <v>20255</v>
      </c>
      <c r="AE12165" s="10" t="s">
        <v>12850</v>
      </c>
      <c r="AF12165" s="10" t="s">
        <v>530</v>
      </c>
    </row>
    <row r="12166" spans="30:32" x14ac:dyDescent="0.2">
      <c r="AD12166" s="11" t="s">
        <v>20256</v>
      </c>
      <c r="AE12166" s="10" t="s">
        <v>20257</v>
      </c>
      <c r="AF12166" s="10" t="s">
        <v>530</v>
      </c>
    </row>
    <row r="12167" spans="30:32" x14ac:dyDescent="0.2">
      <c r="AD12167" s="11" t="s">
        <v>20258</v>
      </c>
      <c r="AE12167" s="10" t="s">
        <v>1884</v>
      </c>
      <c r="AF12167" s="10" t="s">
        <v>530</v>
      </c>
    </row>
    <row r="12168" spans="30:32" x14ac:dyDescent="0.2">
      <c r="AD12168" s="11" t="s">
        <v>20259</v>
      </c>
      <c r="AE12168" s="10" t="s">
        <v>1890</v>
      </c>
      <c r="AF12168" s="10" t="s">
        <v>530</v>
      </c>
    </row>
    <row r="12169" spans="30:32" x14ac:dyDescent="0.2">
      <c r="AD12169" s="11" t="s">
        <v>20260</v>
      </c>
      <c r="AE12169" s="10" t="s">
        <v>20261</v>
      </c>
      <c r="AF12169" s="10" t="s">
        <v>530</v>
      </c>
    </row>
    <row r="12170" spans="30:32" x14ac:dyDescent="0.2">
      <c r="AD12170" s="11" t="s">
        <v>20262</v>
      </c>
      <c r="AE12170" s="10" t="s">
        <v>20263</v>
      </c>
      <c r="AF12170" s="10" t="s">
        <v>530</v>
      </c>
    </row>
    <row r="12171" spans="30:32" x14ac:dyDescent="0.2">
      <c r="AD12171" s="11" t="s">
        <v>20264</v>
      </c>
      <c r="AE12171" s="10" t="s">
        <v>3165</v>
      </c>
      <c r="AF12171" s="10" t="s">
        <v>530</v>
      </c>
    </row>
    <row r="12172" spans="30:32" x14ac:dyDescent="0.2">
      <c r="AD12172" s="11" t="s">
        <v>20265</v>
      </c>
      <c r="AE12172" s="10" t="s">
        <v>20266</v>
      </c>
      <c r="AF12172" s="10" t="s">
        <v>530</v>
      </c>
    </row>
    <row r="12173" spans="30:32" x14ac:dyDescent="0.2">
      <c r="AD12173" s="11" t="s">
        <v>20267</v>
      </c>
      <c r="AE12173" s="10" t="s">
        <v>20268</v>
      </c>
      <c r="AF12173" s="10" t="s">
        <v>530</v>
      </c>
    </row>
    <row r="12174" spans="30:32" x14ac:dyDescent="0.2">
      <c r="AD12174" s="11" t="s">
        <v>20269</v>
      </c>
      <c r="AE12174" s="10" t="s">
        <v>9681</v>
      </c>
      <c r="AF12174" s="10" t="s">
        <v>530</v>
      </c>
    </row>
    <row r="12175" spans="30:32" x14ac:dyDescent="0.2">
      <c r="AD12175" s="11" t="s">
        <v>20270</v>
      </c>
      <c r="AE12175" s="10" t="s">
        <v>20271</v>
      </c>
      <c r="AF12175" s="10" t="s">
        <v>530</v>
      </c>
    </row>
    <row r="12176" spans="30:32" x14ac:dyDescent="0.2">
      <c r="AD12176" s="11" t="s">
        <v>20272</v>
      </c>
      <c r="AE12176" s="10" t="s">
        <v>20273</v>
      </c>
      <c r="AF12176" s="10" t="s">
        <v>530</v>
      </c>
    </row>
    <row r="12177" spans="30:32" x14ac:dyDescent="0.2">
      <c r="AD12177" s="11" t="s">
        <v>20274</v>
      </c>
      <c r="AE12177" s="10" t="s">
        <v>20275</v>
      </c>
      <c r="AF12177" s="10" t="s">
        <v>530</v>
      </c>
    </row>
    <row r="12178" spans="30:32" x14ac:dyDescent="0.2">
      <c r="AD12178" s="11" t="s">
        <v>20276</v>
      </c>
      <c r="AE12178" s="10" t="s">
        <v>20275</v>
      </c>
      <c r="AF12178" s="10" t="s">
        <v>530</v>
      </c>
    </row>
    <row r="12179" spans="30:32" x14ac:dyDescent="0.2">
      <c r="AD12179" s="11" t="s">
        <v>20277</v>
      </c>
      <c r="AE12179" s="10" t="s">
        <v>3358</v>
      </c>
      <c r="AF12179" s="10" t="s">
        <v>530</v>
      </c>
    </row>
    <row r="12180" spans="30:32" x14ac:dyDescent="0.2">
      <c r="AD12180" s="11" t="s">
        <v>20278</v>
      </c>
      <c r="AE12180" s="10" t="s">
        <v>3309</v>
      </c>
      <c r="AF12180" s="10" t="s">
        <v>603</v>
      </c>
    </row>
    <row r="12181" spans="30:32" x14ac:dyDescent="0.2">
      <c r="AD12181" s="11" t="s">
        <v>20279</v>
      </c>
      <c r="AE12181" s="10" t="s">
        <v>20280</v>
      </c>
      <c r="AF12181" s="10" t="s">
        <v>603</v>
      </c>
    </row>
    <row r="12182" spans="30:32" x14ac:dyDescent="0.2">
      <c r="AD12182" s="11" t="s">
        <v>20281</v>
      </c>
      <c r="AE12182" s="10" t="s">
        <v>20282</v>
      </c>
      <c r="AF12182" s="10" t="s">
        <v>603</v>
      </c>
    </row>
    <row r="12183" spans="30:32" x14ac:dyDescent="0.2">
      <c r="AD12183" s="11" t="s">
        <v>20283</v>
      </c>
      <c r="AE12183" s="10" t="s">
        <v>1195</v>
      </c>
      <c r="AF12183" s="10" t="s">
        <v>603</v>
      </c>
    </row>
    <row r="12184" spans="30:32" x14ac:dyDescent="0.2">
      <c r="AD12184" s="11" t="s">
        <v>20284</v>
      </c>
      <c r="AE12184" s="10" t="s">
        <v>20285</v>
      </c>
      <c r="AF12184" s="10" t="s">
        <v>603</v>
      </c>
    </row>
    <row r="12185" spans="30:32" x14ac:dyDescent="0.2">
      <c r="AD12185" s="11" t="s">
        <v>20286</v>
      </c>
      <c r="AE12185" s="10" t="s">
        <v>20287</v>
      </c>
      <c r="AF12185" s="10" t="s">
        <v>603</v>
      </c>
    </row>
    <row r="12186" spans="30:32" x14ac:dyDescent="0.2">
      <c r="AD12186" s="11" t="s">
        <v>20288</v>
      </c>
      <c r="AE12186" s="10" t="s">
        <v>2855</v>
      </c>
      <c r="AF12186" s="10" t="s">
        <v>603</v>
      </c>
    </row>
    <row r="12187" spans="30:32" x14ac:dyDescent="0.2">
      <c r="AD12187" s="11" t="s">
        <v>20289</v>
      </c>
      <c r="AE12187" s="10" t="s">
        <v>20290</v>
      </c>
      <c r="AF12187" s="10" t="s">
        <v>603</v>
      </c>
    </row>
    <row r="12188" spans="30:32" x14ac:dyDescent="0.2">
      <c r="AD12188" s="11" t="s">
        <v>20291</v>
      </c>
      <c r="AE12188" s="10" t="s">
        <v>20292</v>
      </c>
      <c r="AF12188" s="10" t="s">
        <v>603</v>
      </c>
    </row>
    <row r="12189" spans="30:32" x14ac:dyDescent="0.2">
      <c r="AD12189" s="11" t="s">
        <v>20293</v>
      </c>
      <c r="AE12189" s="10" t="s">
        <v>1396</v>
      </c>
      <c r="AF12189" s="10" t="s">
        <v>603</v>
      </c>
    </row>
    <row r="12190" spans="30:32" x14ac:dyDescent="0.2">
      <c r="AD12190" s="11" t="s">
        <v>20294</v>
      </c>
      <c r="AE12190" s="10" t="s">
        <v>20295</v>
      </c>
      <c r="AF12190" s="10" t="s">
        <v>603</v>
      </c>
    </row>
    <row r="12191" spans="30:32" x14ac:dyDescent="0.2">
      <c r="AD12191" s="11" t="s">
        <v>20296</v>
      </c>
      <c r="AE12191" s="10" t="s">
        <v>20297</v>
      </c>
      <c r="AF12191" s="10" t="s">
        <v>603</v>
      </c>
    </row>
    <row r="12192" spans="30:32" x14ac:dyDescent="0.2">
      <c r="AD12192" s="11" t="s">
        <v>20298</v>
      </c>
      <c r="AE12192" s="10" t="s">
        <v>20299</v>
      </c>
      <c r="AF12192" s="10" t="s">
        <v>603</v>
      </c>
    </row>
    <row r="12193" spans="30:32" x14ac:dyDescent="0.2">
      <c r="AD12193" s="11" t="s">
        <v>20300</v>
      </c>
      <c r="AE12193" s="10" t="s">
        <v>15609</v>
      </c>
      <c r="AF12193" s="10" t="s">
        <v>603</v>
      </c>
    </row>
    <row r="12194" spans="30:32" x14ac:dyDescent="0.2">
      <c r="AD12194" s="11" t="s">
        <v>20301</v>
      </c>
      <c r="AE12194" s="10" t="s">
        <v>20302</v>
      </c>
      <c r="AF12194" s="10" t="s">
        <v>603</v>
      </c>
    </row>
    <row r="12195" spans="30:32" x14ac:dyDescent="0.2">
      <c r="AD12195" s="11" t="s">
        <v>20303</v>
      </c>
      <c r="AE12195" s="10" t="s">
        <v>20304</v>
      </c>
      <c r="AF12195" s="10" t="s">
        <v>603</v>
      </c>
    </row>
    <row r="12196" spans="30:32" x14ac:dyDescent="0.2">
      <c r="AD12196" s="11" t="s">
        <v>20305</v>
      </c>
      <c r="AE12196" s="10" t="s">
        <v>10174</v>
      </c>
      <c r="AF12196" s="10" t="s">
        <v>603</v>
      </c>
    </row>
    <row r="12197" spans="30:32" x14ac:dyDescent="0.2">
      <c r="AD12197" s="11" t="s">
        <v>20306</v>
      </c>
      <c r="AE12197" s="10" t="s">
        <v>20307</v>
      </c>
      <c r="AF12197" s="10" t="s">
        <v>603</v>
      </c>
    </row>
    <row r="12198" spans="30:32" x14ac:dyDescent="0.2">
      <c r="AD12198" s="11" t="s">
        <v>20308</v>
      </c>
      <c r="AE12198" s="10" t="s">
        <v>7370</v>
      </c>
      <c r="AF12198" s="10" t="s">
        <v>603</v>
      </c>
    </row>
    <row r="12199" spans="30:32" x14ac:dyDescent="0.2">
      <c r="AD12199" s="11" t="s">
        <v>20309</v>
      </c>
      <c r="AE12199" s="10" t="s">
        <v>9235</v>
      </c>
      <c r="AF12199" s="10" t="s">
        <v>603</v>
      </c>
    </row>
    <row r="12200" spans="30:32" x14ac:dyDescent="0.2">
      <c r="AD12200" s="11" t="s">
        <v>20310</v>
      </c>
      <c r="AE12200" s="10" t="s">
        <v>3016</v>
      </c>
      <c r="AF12200" s="10" t="s">
        <v>603</v>
      </c>
    </row>
    <row r="12201" spans="30:32" x14ac:dyDescent="0.2">
      <c r="AD12201" s="11" t="s">
        <v>20311</v>
      </c>
      <c r="AE12201" s="10" t="s">
        <v>5140</v>
      </c>
      <c r="AF12201" s="10" t="s">
        <v>603</v>
      </c>
    </row>
    <row r="12202" spans="30:32" x14ac:dyDescent="0.2">
      <c r="AD12202" s="11" t="s">
        <v>20312</v>
      </c>
      <c r="AE12202" s="10" t="s">
        <v>20313</v>
      </c>
      <c r="AF12202" s="10" t="s">
        <v>603</v>
      </c>
    </row>
    <row r="12203" spans="30:32" x14ac:dyDescent="0.2">
      <c r="AD12203" s="11" t="s">
        <v>20314</v>
      </c>
      <c r="AE12203" s="10" t="s">
        <v>20315</v>
      </c>
      <c r="AF12203" s="10" t="s">
        <v>603</v>
      </c>
    </row>
    <row r="12204" spans="30:32" x14ac:dyDescent="0.2">
      <c r="AD12204" s="11" t="s">
        <v>20316</v>
      </c>
      <c r="AE12204" s="10" t="s">
        <v>3548</v>
      </c>
      <c r="AF12204" s="10" t="s">
        <v>603</v>
      </c>
    </row>
    <row r="12205" spans="30:32" x14ac:dyDescent="0.2">
      <c r="AD12205" s="11" t="s">
        <v>20317</v>
      </c>
      <c r="AE12205" s="10" t="s">
        <v>20318</v>
      </c>
      <c r="AF12205" s="10" t="s">
        <v>603</v>
      </c>
    </row>
    <row r="12206" spans="30:32" x14ac:dyDescent="0.2">
      <c r="AD12206" s="11" t="s">
        <v>20319</v>
      </c>
      <c r="AE12206" s="10" t="s">
        <v>20320</v>
      </c>
      <c r="AF12206" s="10" t="s">
        <v>603</v>
      </c>
    </row>
    <row r="12207" spans="30:32" x14ac:dyDescent="0.2">
      <c r="AD12207" s="11" t="s">
        <v>20321</v>
      </c>
      <c r="AE12207" s="10" t="s">
        <v>3105</v>
      </c>
      <c r="AF12207" s="10" t="s">
        <v>603</v>
      </c>
    </row>
    <row r="12208" spans="30:32" x14ac:dyDescent="0.2">
      <c r="AD12208" s="11" t="s">
        <v>20322</v>
      </c>
      <c r="AE12208" s="10" t="s">
        <v>20323</v>
      </c>
      <c r="AF12208" s="10" t="s">
        <v>603</v>
      </c>
    </row>
    <row r="12209" spans="30:32" x14ac:dyDescent="0.2">
      <c r="AD12209" s="11" t="s">
        <v>20324</v>
      </c>
      <c r="AE12209" s="10" t="s">
        <v>20323</v>
      </c>
      <c r="AF12209" s="10" t="s">
        <v>603</v>
      </c>
    </row>
    <row r="12210" spans="30:32" x14ac:dyDescent="0.2">
      <c r="AD12210" s="11" t="s">
        <v>20325</v>
      </c>
      <c r="AE12210" s="10" t="s">
        <v>16129</v>
      </c>
      <c r="AF12210" s="10" t="s">
        <v>603</v>
      </c>
    </row>
    <row r="12211" spans="30:32" x14ac:dyDescent="0.2">
      <c r="AD12211" s="11" t="s">
        <v>20326</v>
      </c>
      <c r="AE12211" s="10" t="s">
        <v>3124</v>
      </c>
      <c r="AF12211" s="10" t="s">
        <v>603</v>
      </c>
    </row>
    <row r="12212" spans="30:32" x14ac:dyDescent="0.2">
      <c r="AD12212" s="11" t="s">
        <v>20327</v>
      </c>
      <c r="AE12212" s="10" t="s">
        <v>20328</v>
      </c>
      <c r="AF12212" s="10" t="s">
        <v>603</v>
      </c>
    </row>
    <row r="12213" spans="30:32" x14ac:dyDescent="0.2">
      <c r="AD12213" s="11" t="s">
        <v>20329</v>
      </c>
      <c r="AE12213" s="10" t="s">
        <v>20330</v>
      </c>
      <c r="AF12213" s="10" t="s">
        <v>603</v>
      </c>
    </row>
    <row r="12214" spans="30:32" x14ac:dyDescent="0.2">
      <c r="AD12214" s="11" t="s">
        <v>20331</v>
      </c>
      <c r="AE12214" s="10" t="s">
        <v>7834</v>
      </c>
      <c r="AF12214" s="10" t="s">
        <v>603</v>
      </c>
    </row>
    <row r="12215" spans="30:32" x14ac:dyDescent="0.2">
      <c r="AD12215" s="11" t="s">
        <v>20332</v>
      </c>
      <c r="AE12215" s="10" t="s">
        <v>20333</v>
      </c>
      <c r="AF12215" s="10" t="s">
        <v>603</v>
      </c>
    </row>
    <row r="12216" spans="30:32" x14ac:dyDescent="0.2">
      <c r="AD12216" s="11" t="s">
        <v>20334</v>
      </c>
      <c r="AE12216" s="10" t="s">
        <v>20335</v>
      </c>
      <c r="AF12216" s="10" t="s">
        <v>603</v>
      </c>
    </row>
    <row r="12217" spans="30:32" x14ac:dyDescent="0.2">
      <c r="AD12217" s="11" t="s">
        <v>20336</v>
      </c>
      <c r="AE12217" s="10" t="s">
        <v>20337</v>
      </c>
      <c r="AF12217" s="10" t="s">
        <v>603</v>
      </c>
    </row>
    <row r="12218" spans="30:32" x14ac:dyDescent="0.2">
      <c r="AD12218" s="11" t="s">
        <v>20338</v>
      </c>
      <c r="AE12218" s="10" t="s">
        <v>20339</v>
      </c>
      <c r="AF12218" s="10" t="s">
        <v>603</v>
      </c>
    </row>
    <row r="12219" spans="30:32" x14ac:dyDescent="0.2">
      <c r="AD12219" s="11" t="s">
        <v>20340</v>
      </c>
      <c r="AE12219" s="10" t="s">
        <v>16329</v>
      </c>
      <c r="AF12219" s="10" t="s">
        <v>603</v>
      </c>
    </row>
    <row r="12220" spans="30:32" x14ac:dyDescent="0.2">
      <c r="AD12220" s="11" t="s">
        <v>20341</v>
      </c>
      <c r="AE12220" s="10" t="s">
        <v>16329</v>
      </c>
      <c r="AF12220" s="10" t="s">
        <v>603</v>
      </c>
    </row>
    <row r="12221" spans="30:32" x14ac:dyDescent="0.2">
      <c r="AD12221" s="11" t="s">
        <v>20342</v>
      </c>
      <c r="AE12221" s="10" t="s">
        <v>16329</v>
      </c>
      <c r="AF12221" s="10" t="s">
        <v>603</v>
      </c>
    </row>
    <row r="12222" spans="30:32" x14ac:dyDescent="0.2">
      <c r="AD12222" s="11" t="s">
        <v>20343</v>
      </c>
      <c r="AE12222" s="10" t="s">
        <v>20344</v>
      </c>
      <c r="AF12222" s="10" t="s">
        <v>603</v>
      </c>
    </row>
    <row r="12223" spans="30:32" x14ac:dyDescent="0.2">
      <c r="AD12223" s="11" t="s">
        <v>20345</v>
      </c>
      <c r="AE12223" s="10" t="s">
        <v>20346</v>
      </c>
      <c r="AF12223" s="10" t="s">
        <v>603</v>
      </c>
    </row>
    <row r="12224" spans="30:32" x14ac:dyDescent="0.2">
      <c r="AD12224" s="11" t="s">
        <v>20347</v>
      </c>
      <c r="AE12224" s="10" t="s">
        <v>20348</v>
      </c>
      <c r="AF12224" s="10" t="s">
        <v>603</v>
      </c>
    </row>
    <row r="12225" spans="30:32" x14ac:dyDescent="0.2">
      <c r="AD12225" s="11" t="s">
        <v>20349</v>
      </c>
      <c r="AE12225" s="10" t="s">
        <v>20350</v>
      </c>
      <c r="AF12225" s="10" t="s">
        <v>603</v>
      </c>
    </row>
    <row r="12226" spans="30:32" x14ac:dyDescent="0.2">
      <c r="AD12226" s="11" t="s">
        <v>20351</v>
      </c>
      <c r="AE12226" s="10" t="s">
        <v>20352</v>
      </c>
      <c r="AF12226" s="10" t="s">
        <v>603</v>
      </c>
    </row>
    <row r="12227" spans="30:32" x14ac:dyDescent="0.2">
      <c r="AD12227" s="11" t="s">
        <v>20353</v>
      </c>
      <c r="AE12227" s="10" t="s">
        <v>20354</v>
      </c>
      <c r="AF12227" s="10" t="s">
        <v>616</v>
      </c>
    </row>
    <row r="12228" spans="30:32" x14ac:dyDescent="0.2">
      <c r="AD12228" s="11" t="s">
        <v>20355</v>
      </c>
      <c r="AE12228" s="10" t="s">
        <v>20356</v>
      </c>
      <c r="AF12228" s="10" t="s">
        <v>616</v>
      </c>
    </row>
    <row r="12229" spans="30:32" x14ac:dyDescent="0.2">
      <c r="AD12229" s="11" t="s">
        <v>20357</v>
      </c>
      <c r="AE12229" s="10" t="s">
        <v>20358</v>
      </c>
      <c r="AF12229" s="10" t="s">
        <v>616</v>
      </c>
    </row>
    <row r="12230" spans="30:32" x14ac:dyDescent="0.2">
      <c r="AD12230" s="11" t="s">
        <v>20359</v>
      </c>
      <c r="AE12230" s="10" t="s">
        <v>6886</v>
      </c>
      <c r="AF12230" s="10" t="s">
        <v>616</v>
      </c>
    </row>
    <row r="12231" spans="30:32" x14ac:dyDescent="0.2">
      <c r="AD12231" s="11" t="s">
        <v>20360</v>
      </c>
      <c r="AE12231" s="10" t="s">
        <v>20361</v>
      </c>
      <c r="AF12231" s="10" t="s">
        <v>616</v>
      </c>
    </row>
    <row r="12232" spans="30:32" x14ac:dyDescent="0.2">
      <c r="AD12232" s="11" t="s">
        <v>20362</v>
      </c>
      <c r="AE12232" s="10" t="s">
        <v>20363</v>
      </c>
      <c r="AF12232" s="10" t="s">
        <v>616</v>
      </c>
    </row>
    <row r="12233" spans="30:32" x14ac:dyDescent="0.2">
      <c r="AD12233" s="11" t="s">
        <v>20364</v>
      </c>
      <c r="AE12233" s="10" t="s">
        <v>8933</v>
      </c>
      <c r="AF12233" s="10" t="s">
        <v>616</v>
      </c>
    </row>
    <row r="12234" spans="30:32" x14ac:dyDescent="0.2">
      <c r="AD12234" s="11" t="s">
        <v>20365</v>
      </c>
      <c r="AE12234" s="10" t="s">
        <v>20366</v>
      </c>
      <c r="AF12234" s="10" t="s">
        <v>616</v>
      </c>
    </row>
    <row r="12235" spans="30:32" x14ac:dyDescent="0.2">
      <c r="AD12235" s="11" t="s">
        <v>20367</v>
      </c>
      <c r="AE12235" s="10" t="s">
        <v>20368</v>
      </c>
      <c r="AF12235" s="10" t="s">
        <v>616</v>
      </c>
    </row>
    <row r="12236" spans="30:32" x14ac:dyDescent="0.2">
      <c r="AD12236" s="11" t="s">
        <v>20369</v>
      </c>
      <c r="AE12236" s="10" t="s">
        <v>1933</v>
      </c>
      <c r="AF12236" s="10" t="s">
        <v>616</v>
      </c>
    </row>
    <row r="12237" spans="30:32" x14ac:dyDescent="0.2">
      <c r="AD12237" s="11" t="s">
        <v>20370</v>
      </c>
      <c r="AE12237" s="10" t="s">
        <v>20371</v>
      </c>
      <c r="AF12237" s="10" t="s">
        <v>616</v>
      </c>
    </row>
    <row r="12238" spans="30:32" x14ac:dyDescent="0.2">
      <c r="AD12238" s="11" t="s">
        <v>20372</v>
      </c>
      <c r="AE12238" s="10" t="s">
        <v>8938</v>
      </c>
      <c r="AF12238" s="10" t="s">
        <v>616</v>
      </c>
    </row>
    <row r="12239" spans="30:32" x14ac:dyDescent="0.2">
      <c r="AD12239" s="11" t="s">
        <v>20373</v>
      </c>
      <c r="AE12239" s="10" t="s">
        <v>14102</v>
      </c>
      <c r="AF12239" s="10" t="s">
        <v>616</v>
      </c>
    </row>
    <row r="12240" spans="30:32" x14ac:dyDescent="0.2">
      <c r="AD12240" s="11" t="s">
        <v>20374</v>
      </c>
      <c r="AE12240" s="10" t="s">
        <v>20375</v>
      </c>
      <c r="AF12240" s="10" t="s">
        <v>616</v>
      </c>
    </row>
    <row r="12241" spans="30:32" x14ac:dyDescent="0.2">
      <c r="AD12241" s="11" t="s">
        <v>20376</v>
      </c>
      <c r="AE12241" s="10" t="s">
        <v>8940</v>
      </c>
      <c r="AF12241" s="10" t="s">
        <v>616</v>
      </c>
    </row>
    <row r="12242" spans="30:32" x14ac:dyDescent="0.2">
      <c r="AD12242" s="11" t="s">
        <v>20377</v>
      </c>
      <c r="AE12242" s="10" t="s">
        <v>20378</v>
      </c>
      <c r="AF12242" s="10" t="s">
        <v>616</v>
      </c>
    </row>
    <row r="12243" spans="30:32" x14ac:dyDescent="0.2">
      <c r="AD12243" s="11" t="s">
        <v>20379</v>
      </c>
      <c r="AE12243" s="10" t="s">
        <v>20380</v>
      </c>
      <c r="AF12243" s="10" t="s">
        <v>616</v>
      </c>
    </row>
    <row r="12244" spans="30:32" x14ac:dyDescent="0.2">
      <c r="AD12244" s="11" t="s">
        <v>20381</v>
      </c>
      <c r="AE12244" s="10" t="s">
        <v>20382</v>
      </c>
      <c r="AF12244" s="10" t="s">
        <v>616</v>
      </c>
    </row>
    <row r="12245" spans="30:32" x14ac:dyDescent="0.2">
      <c r="AD12245" s="11" t="s">
        <v>20383</v>
      </c>
      <c r="AE12245" s="10" t="s">
        <v>20384</v>
      </c>
      <c r="AF12245" s="10" t="s">
        <v>616</v>
      </c>
    </row>
    <row r="12246" spans="30:32" x14ac:dyDescent="0.2">
      <c r="AD12246" s="11" t="s">
        <v>20385</v>
      </c>
      <c r="AE12246" s="10" t="s">
        <v>9707</v>
      </c>
      <c r="AF12246" s="10" t="s">
        <v>616</v>
      </c>
    </row>
    <row r="12247" spans="30:32" x14ac:dyDescent="0.2">
      <c r="AD12247" s="11" t="s">
        <v>20386</v>
      </c>
      <c r="AE12247" s="10" t="s">
        <v>20387</v>
      </c>
      <c r="AF12247" s="10" t="s">
        <v>616</v>
      </c>
    </row>
    <row r="12248" spans="30:32" x14ac:dyDescent="0.2">
      <c r="AD12248" s="11" t="s">
        <v>20388</v>
      </c>
      <c r="AE12248" s="10" t="s">
        <v>20389</v>
      </c>
      <c r="AF12248" s="10" t="s">
        <v>616</v>
      </c>
    </row>
    <row r="12249" spans="30:32" x14ac:dyDescent="0.2">
      <c r="AD12249" s="11" t="s">
        <v>20390</v>
      </c>
      <c r="AE12249" s="10" t="s">
        <v>2843</v>
      </c>
      <c r="AF12249" s="10" t="s">
        <v>616</v>
      </c>
    </row>
    <row r="12250" spans="30:32" x14ac:dyDescent="0.2">
      <c r="AD12250" s="11" t="s">
        <v>20391</v>
      </c>
      <c r="AE12250" s="10" t="s">
        <v>9713</v>
      </c>
      <c r="AF12250" s="10" t="s">
        <v>616</v>
      </c>
    </row>
    <row r="12251" spans="30:32" x14ac:dyDescent="0.2">
      <c r="AD12251" s="11" t="s">
        <v>20392</v>
      </c>
      <c r="AE12251" s="10" t="s">
        <v>20393</v>
      </c>
      <c r="AF12251" s="10" t="s">
        <v>616</v>
      </c>
    </row>
    <row r="12252" spans="30:32" x14ac:dyDescent="0.2">
      <c r="AD12252" s="11" t="s">
        <v>20394</v>
      </c>
      <c r="AE12252" s="10" t="s">
        <v>20395</v>
      </c>
      <c r="AF12252" s="10" t="s">
        <v>616</v>
      </c>
    </row>
    <row r="12253" spans="30:32" x14ac:dyDescent="0.2">
      <c r="AD12253" s="11" t="s">
        <v>20396</v>
      </c>
      <c r="AE12253" s="10" t="s">
        <v>20395</v>
      </c>
      <c r="AF12253" s="10" t="s">
        <v>616</v>
      </c>
    </row>
    <row r="12254" spans="30:32" x14ac:dyDescent="0.2">
      <c r="AD12254" s="11" t="s">
        <v>20397</v>
      </c>
      <c r="AE12254" s="10" t="s">
        <v>20398</v>
      </c>
      <c r="AF12254" s="10" t="s">
        <v>616</v>
      </c>
    </row>
    <row r="12255" spans="30:32" x14ac:dyDescent="0.2">
      <c r="AD12255" s="11" t="s">
        <v>20399</v>
      </c>
      <c r="AE12255" s="10" t="s">
        <v>20398</v>
      </c>
      <c r="AF12255" s="10" t="s">
        <v>616</v>
      </c>
    </row>
    <row r="12256" spans="30:32" x14ac:dyDescent="0.2">
      <c r="AD12256" s="11" t="s">
        <v>20400</v>
      </c>
      <c r="AE12256" s="10" t="s">
        <v>20398</v>
      </c>
      <c r="AF12256" s="10" t="s">
        <v>616</v>
      </c>
    </row>
    <row r="12257" spans="30:32" x14ac:dyDescent="0.2">
      <c r="AD12257" s="11" t="s">
        <v>20401</v>
      </c>
      <c r="AE12257" s="10" t="s">
        <v>20398</v>
      </c>
      <c r="AF12257" s="10" t="s">
        <v>616</v>
      </c>
    </row>
    <row r="12258" spans="30:32" x14ac:dyDescent="0.2">
      <c r="AD12258" s="11" t="s">
        <v>20402</v>
      </c>
      <c r="AE12258" s="10" t="s">
        <v>20398</v>
      </c>
      <c r="AF12258" s="10" t="s">
        <v>616</v>
      </c>
    </row>
    <row r="12259" spans="30:32" x14ac:dyDescent="0.2">
      <c r="AD12259" s="11" t="s">
        <v>20403</v>
      </c>
      <c r="AE12259" s="10" t="s">
        <v>20404</v>
      </c>
      <c r="AF12259" s="10" t="s">
        <v>616</v>
      </c>
    </row>
    <row r="12260" spans="30:32" x14ac:dyDescent="0.2">
      <c r="AD12260" s="11" t="s">
        <v>20405</v>
      </c>
      <c r="AE12260" s="10" t="s">
        <v>20406</v>
      </c>
      <c r="AF12260" s="10" t="s">
        <v>616</v>
      </c>
    </row>
    <row r="12261" spans="30:32" x14ac:dyDescent="0.2">
      <c r="AD12261" s="11" t="s">
        <v>20407</v>
      </c>
      <c r="AE12261" s="10" t="s">
        <v>1195</v>
      </c>
      <c r="AF12261" s="10" t="s">
        <v>616</v>
      </c>
    </row>
    <row r="12262" spans="30:32" x14ac:dyDescent="0.2">
      <c r="AD12262" s="11" t="s">
        <v>20408</v>
      </c>
      <c r="AE12262" s="10" t="s">
        <v>20409</v>
      </c>
      <c r="AF12262" s="10" t="s">
        <v>616</v>
      </c>
    </row>
    <row r="12263" spans="30:32" x14ac:dyDescent="0.2">
      <c r="AD12263" s="11" t="s">
        <v>20410</v>
      </c>
      <c r="AE12263" s="10" t="s">
        <v>9727</v>
      </c>
      <c r="AF12263" s="10" t="s">
        <v>616</v>
      </c>
    </row>
    <row r="12264" spans="30:32" x14ac:dyDescent="0.2">
      <c r="AD12264" s="11" t="s">
        <v>20411</v>
      </c>
      <c r="AE12264" s="10" t="s">
        <v>20412</v>
      </c>
      <c r="AF12264" s="10" t="s">
        <v>616</v>
      </c>
    </row>
    <row r="12265" spans="30:32" x14ac:dyDescent="0.2">
      <c r="AD12265" s="11" t="s">
        <v>20413</v>
      </c>
      <c r="AE12265" s="10" t="s">
        <v>20412</v>
      </c>
      <c r="AF12265" s="10" t="s">
        <v>616</v>
      </c>
    </row>
    <row r="12266" spans="30:32" x14ac:dyDescent="0.2">
      <c r="AD12266" s="11" t="s">
        <v>20414</v>
      </c>
      <c r="AE12266" s="10" t="s">
        <v>20415</v>
      </c>
      <c r="AF12266" s="10" t="s">
        <v>616</v>
      </c>
    </row>
    <row r="12267" spans="30:32" x14ac:dyDescent="0.2">
      <c r="AD12267" s="11" t="s">
        <v>20416</v>
      </c>
      <c r="AE12267" s="10" t="s">
        <v>20417</v>
      </c>
      <c r="AF12267" s="10" t="s">
        <v>616</v>
      </c>
    </row>
    <row r="12268" spans="30:32" x14ac:dyDescent="0.2">
      <c r="AD12268" s="11" t="s">
        <v>20418</v>
      </c>
      <c r="AE12268" s="10" t="s">
        <v>13459</v>
      </c>
      <c r="AF12268" s="10" t="s">
        <v>616</v>
      </c>
    </row>
    <row r="12269" spans="30:32" x14ac:dyDescent="0.2">
      <c r="AD12269" s="11" t="s">
        <v>20419</v>
      </c>
      <c r="AE12269" s="10" t="s">
        <v>20420</v>
      </c>
      <c r="AF12269" s="10" t="s">
        <v>616</v>
      </c>
    </row>
    <row r="12270" spans="30:32" x14ac:dyDescent="0.2">
      <c r="AD12270" s="11" t="s">
        <v>20421</v>
      </c>
      <c r="AE12270" s="10" t="s">
        <v>9731</v>
      </c>
      <c r="AF12270" s="10" t="s">
        <v>616</v>
      </c>
    </row>
    <row r="12271" spans="30:32" x14ac:dyDescent="0.2">
      <c r="AD12271" s="11" t="s">
        <v>20422</v>
      </c>
      <c r="AE12271" s="10" t="s">
        <v>20423</v>
      </c>
      <c r="AF12271" s="10" t="s">
        <v>616</v>
      </c>
    </row>
    <row r="12272" spans="30:32" x14ac:dyDescent="0.2">
      <c r="AD12272" s="11" t="s">
        <v>20424</v>
      </c>
      <c r="AE12272" s="10" t="s">
        <v>20425</v>
      </c>
      <c r="AF12272" s="10" t="s">
        <v>616</v>
      </c>
    </row>
    <row r="12273" spans="30:32" x14ac:dyDescent="0.2">
      <c r="AD12273" s="11" t="s">
        <v>20426</v>
      </c>
      <c r="AE12273" s="10" t="s">
        <v>6963</v>
      </c>
      <c r="AF12273" s="10" t="s">
        <v>616</v>
      </c>
    </row>
    <row r="12274" spans="30:32" x14ac:dyDescent="0.2">
      <c r="AD12274" s="11" t="s">
        <v>20427</v>
      </c>
      <c r="AE12274" s="10" t="s">
        <v>20428</v>
      </c>
      <c r="AF12274" s="10" t="s">
        <v>616</v>
      </c>
    </row>
    <row r="12275" spans="30:32" x14ac:dyDescent="0.2">
      <c r="AD12275" s="11" t="s">
        <v>20429</v>
      </c>
      <c r="AE12275" s="10" t="s">
        <v>1165</v>
      </c>
      <c r="AF12275" s="10" t="s">
        <v>616</v>
      </c>
    </row>
    <row r="12276" spans="30:32" x14ac:dyDescent="0.2">
      <c r="AD12276" s="11" t="s">
        <v>20430</v>
      </c>
      <c r="AE12276" s="10" t="s">
        <v>20431</v>
      </c>
      <c r="AF12276" s="10" t="s">
        <v>616</v>
      </c>
    </row>
    <row r="12277" spans="30:32" x14ac:dyDescent="0.2">
      <c r="AD12277" s="11" t="s">
        <v>20432</v>
      </c>
      <c r="AE12277" s="10" t="s">
        <v>20433</v>
      </c>
      <c r="AF12277" s="10" t="s">
        <v>616</v>
      </c>
    </row>
    <row r="12278" spans="30:32" x14ac:dyDescent="0.2">
      <c r="AD12278" s="11" t="s">
        <v>20434</v>
      </c>
      <c r="AE12278" s="10" t="s">
        <v>15815</v>
      </c>
      <c r="AF12278" s="10" t="s">
        <v>616</v>
      </c>
    </row>
    <row r="12279" spans="30:32" x14ac:dyDescent="0.2">
      <c r="AD12279" s="11" t="s">
        <v>20435</v>
      </c>
      <c r="AE12279" s="10" t="s">
        <v>13993</v>
      </c>
      <c r="AF12279" s="10" t="s">
        <v>616</v>
      </c>
    </row>
    <row r="12280" spans="30:32" x14ac:dyDescent="0.2">
      <c r="AD12280" s="11" t="s">
        <v>20436</v>
      </c>
      <c r="AE12280" s="10" t="s">
        <v>20437</v>
      </c>
      <c r="AF12280" s="10" t="s">
        <v>616</v>
      </c>
    </row>
    <row r="12281" spans="30:32" x14ac:dyDescent="0.2">
      <c r="AD12281" s="11" t="s">
        <v>20438</v>
      </c>
      <c r="AE12281" s="10" t="s">
        <v>13457</v>
      </c>
      <c r="AF12281" s="10" t="s">
        <v>616</v>
      </c>
    </row>
    <row r="12282" spans="30:32" x14ac:dyDescent="0.2">
      <c r="AD12282" s="11" t="s">
        <v>20439</v>
      </c>
      <c r="AE12282" s="10" t="s">
        <v>9744</v>
      </c>
      <c r="AF12282" s="10" t="s">
        <v>616</v>
      </c>
    </row>
    <row r="12283" spans="30:32" x14ac:dyDescent="0.2">
      <c r="AD12283" s="11" t="s">
        <v>20440</v>
      </c>
      <c r="AE12283" s="10" t="s">
        <v>1270</v>
      </c>
      <c r="AF12283" s="10" t="s">
        <v>616</v>
      </c>
    </row>
    <row r="12284" spans="30:32" x14ac:dyDescent="0.2">
      <c r="AD12284" s="11" t="s">
        <v>20441</v>
      </c>
      <c r="AE12284" s="10" t="s">
        <v>8464</v>
      </c>
      <c r="AF12284" s="10" t="s">
        <v>616</v>
      </c>
    </row>
    <row r="12285" spans="30:32" x14ac:dyDescent="0.2">
      <c r="AD12285" s="11" t="s">
        <v>20442</v>
      </c>
      <c r="AE12285" s="10" t="s">
        <v>20443</v>
      </c>
      <c r="AF12285" s="10" t="s">
        <v>616</v>
      </c>
    </row>
    <row r="12286" spans="30:32" x14ac:dyDescent="0.2">
      <c r="AD12286" s="11" t="s">
        <v>20444</v>
      </c>
      <c r="AE12286" s="10" t="s">
        <v>1954</v>
      </c>
      <c r="AF12286" s="10" t="s">
        <v>616</v>
      </c>
    </row>
    <row r="12287" spans="30:32" x14ac:dyDescent="0.2">
      <c r="AD12287" s="11" t="s">
        <v>20445</v>
      </c>
      <c r="AE12287" s="10" t="s">
        <v>9608</v>
      </c>
      <c r="AF12287" s="10" t="s">
        <v>616</v>
      </c>
    </row>
    <row r="12288" spans="30:32" x14ac:dyDescent="0.2">
      <c r="AD12288" s="11" t="s">
        <v>20446</v>
      </c>
      <c r="AE12288" s="10" t="s">
        <v>20447</v>
      </c>
      <c r="AF12288" s="10" t="s">
        <v>616</v>
      </c>
    </row>
    <row r="12289" spans="30:32" x14ac:dyDescent="0.2">
      <c r="AD12289" s="11" t="s">
        <v>20448</v>
      </c>
      <c r="AE12289" s="10" t="s">
        <v>20449</v>
      </c>
      <c r="AF12289" s="10" t="s">
        <v>616</v>
      </c>
    </row>
    <row r="12290" spans="30:32" x14ac:dyDescent="0.2">
      <c r="AD12290" s="11" t="s">
        <v>20450</v>
      </c>
      <c r="AE12290" s="10" t="s">
        <v>20451</v>
      </c>
      <c r="AF12290" s="10" t="s">
        <v>616</v>
      </c>
    </row>
    <row r="12291" spans="30:32" x14ac:dyDescent="0.2">
      <c r="AD12291" s="11" t="s">
        <v>20452</v>
      </c>
      <c r="AE12291" s="10" t="s">
        <v>6570</v>
      </c>
      <c r="AF12291" s="10" t="s">
        <v>616</v>
      </c>
    </row>
    <row r="12292" spans="30:32" x14ac:dyDescent="0.2">
      <c r="AD12292" s="11" t="s">
        <v>20453</v>
      </c>
      <c r="AE12292" s="10" t="s">
        <v>14006</v>
      </c>
      <c r="AF12292" s="10" t="s">
        <v>616</v>
      </c>
    </row>
    <row r="12293" spans="30:32" x14ac:dyDescent="0.2">
      <c r="AD12293" s="11" t="s">
        <v>20454</v>
      </c>
      <c r="AE12293" s="10" t="s">
        <v>20455</v>
      </c>
      <c r="AF12293" s="10" t="s">
        <v>616</v>
      </c>
    </row>
    <row r="12294" spans="30:32" x14ac:dyDescent="0.2">
      <c r="AD12294" s="11" t="s">
        <v>20456</v>
      </c>
      <c r="AE12294" s="10" t="s">
        <v>20457</v>
      </c>
      <c r="AF12294" s="10" t="s">
        <v>616</v>
      </c>
    </row>
    <row r="12295" spans="30:32" x14ac:dyDescent="0.2">
      <c r="AD12295" s="11" t="s">
        <v>20458</v>
      </c>
      <c r="AE12295" s="10" t="s">
        <v>8982</v>
      </c>
      <c r="AF12295" s="10" t="s">
        <v>616</v>
      </c>
    </row>
    <row r="12296" spans="30:32" x14ac:dyDescent="0.2">
      <c r="AD12296" s="11" t="s">
        <v>20459</v>
      </c>
      <c r="AE12296" s="10" t="s">
        <v>20460</v>
      </c>
      <c r="AF12296" s="10" t="s">
        <v>616</v>
      </c>
    </row>
    <row r="12297" spans="30:32" x14ac:dyDescent="0.2">
      <c r="AD12297" s="11" t="s">
        <v>20461</v>
      </c>
      <c r="AE12297" s="10" t="s">
        <v>15073</v>
      </c>
      <c r="AF12297" s="10" t="s">
        <v>616</v>
      </c>
    </row>
    <row r="12298" spans="30:32" x14ac:dyDescent="0.2">
      <c r="AD12298" s="11" t="s">
        <v>20462</v>
      </c>
      <c r="AE12298" s="10" t="s">
        <v>14016</v>
      </c>
      <c r="AF12298" s="10" t="s">
        <v>616</v>
      </c>
    </row>
    <row r="12299" spans="30:32" x14ac:dyDescent="0.2">
      <c r="AD12299" s="11" t="s">
        <v>20463</v>
      </c>
      <c r="AE12299" s="10" t="s">
        <v>5697</v>
      </c>
      <c r="AF12299" s="10" t="s">
        <v>616</v>
      </c>
    </row>
    <row r="12300" spans="30:32" x14ac:dyDescent="0.2">
      <c r="AD12300" s="11" t="s">
        <v>20464</v>
      </c>
      <c r="AE12300" s="10" t="s">
        <v>20465</v>
      </c>
      <c r="AF12300" s="10" t="s">
        <v>616</v>
      </c>
    </row>
    <row r="12301" spans="30:32" x14ac:dyDescent="0.2">
      <c r="AD12301" s="11" t="s">
        <v>20466</v>
      </c>
      <c r="AE12301" s="10" t="s">
        <v>9768</v>
      </c>
      <c r="AF12301" s="10" t="s">
        <v>616</v>
      </c>
    </row>
    <row r="12302" spans="30:32" x14ac:dyDescent="0.2">
      <c r="AD12302" s="11" t="s">
        <v>20467</v>
      </c>
      <c r="AE12302" s="10" t="s">
        <v>1282</v>
      </c>
      <c r="AF12302" s="10" t="s">
        <v>616</v>
      </c>
    </row>
    <row r="12303" spans="30:32" x14ac:dyDescent="0.2">
      <c r="AD12303" s="11" t="s">
        <v>20468</v>
      </c>
      <c r="AE12303" s="10" t="s">
        <v>20469</v>
      </c>
      <c r="AF12303" s="10" t="s">
        <v>616</v>
      </c>
    </row>
    <row r="12304" spans="30:32" x14ac:dyDescent="0.2">
      <c r="AD12304" s="11" t="s">
        <v>20470</v>
      </c>
      <c r="AE12304" s="10" t="s">
        <v>18197</v>
      </c>
      <c r="AF12304" s="10" t="s">
        <v>616</v>
      </c>
    </row>
    <row r="12305" spans="30:32" x14ac:dyDescent="0.2">
      <c r="AD12305" s="11" t="s">
        <v>20471</v>
      </c>
      <c r="AE12305" s="10" t="s">
        <v>20472</v>
      </c>
      <c r="AF12305" s="10" t="s">
        <v>616</v>
      </c>
    </row>
    <row r="12306" spans="30:32" x14ac:dyDescent="0.2">
      <c r="AD12306" s="11" t="s">
        <v>20473</v>
      </c>
      <c r="AE12306" s="10" t="s">
        <v>20474</v>
      </c>
      <c r="AF12306" s="10" t="s">
        <v>616</v>
      </c>
    </row>
    <row r="12307" spans="30:32" x14ac:dyDescent="0.2">
      <c r="AD12307" s="11" t="s">
        <v>20475</v>
      </c>
      <c r="AE12307" s="10" t="s">
        <v>11483</v>
      </c>
      <c r="AF12307" s="10" t="s">
        <v>616</v>
      </c>
    </row>
    <row r="12308" spans="30:32" x14ac:dyDescent="0.2">
      <c r="AD12308" s="11" t="s">
        <v>20476</v>
      </c>
      <c r="AE12308" s="10" t="s">
        <v>1981</v>
      </c>
      <c r="AF12308" s="10" t="s">
        <v>616</v>
      </c>
    </row>
    <row r="12309" spans="30:32" x14ac:dyDescent="0.2">
      <c r="AD12309" s="11" t="s">
        <v>20477</v>
      </c>
      <c r="AE12309" s="10" t="s">
        <v>1983</v>
      </c>
      <c r="AF12309" s="10" t="s">
        <v>616</v>
      </c>
    </row>
    <row r="12310" spans="30:32" x14ac:dyDescent="0.2">
      <c r="AD12310" s="11" t="s">
        <v>20478</v>
      </c>
      <c r="AE12310" s="10" t="s">
        <v>20479</v>
      </c>
      <c r="AF12310" s="10" t="s">
        <v>616</v>
      </c>
    </row>
    <row r="12311" spans="30:32" x14ac:dyDescent="0.2">
      <c r="AD12311" s="11" t="s">
        <v>20480</v>
      </c>
      <c r="AE12311" s="10" t="s">
        <v>20481</v>
      </c>
      <c r="AF12311" s="10" t="s">
        <v>616</v>
      </c>
    </row>
    <row r="12312" spans="30:32" x14ac:dyDescent="0.2">
      <c r="AD12312" s="11" t="s">
        <v>20482</v>
      </c>
      <c r="AE12312" s="10" t="s">
        <v>8434</v>
      </c>
      <c r="AF12312" s="10" t="s">
        <v>616</v>
      </c>
    </row>
    <row r="12313" spans="30:32" x14ac:dyDescent="0.2">
      <c r="AD12313" s="11" t="s">
        <v>20483</v>
      </c>
      <c r="AE12313" s="10" t="s">
        <v>20484</v>
      </c>
      <c r="AF12313" s="10" t="s">
        <v>616</v>
      </c>
    </row>
    <row r="12314" spans="30:32" x14ac:dyDescent="0.2">
      <c r="AD12314" s="11" t="s">
        <v>20485</v>
      </c>
      <c r="AE12314" s="10" t="s">
        <v>4938</v>
      </c>
      <c r="AF12314" s="10" t="s">
        <v>616</v>
      </c>
    </row>
    <row r="12315" spans="30:32" x14ac:dyDescent="0.2">
      <c r="AD12315" s="11" t="s">
        <v>20486</v>
      </c>
      <c r="AE12315" s="10" t="s">
        <v>12839</v>
      </c>
      <c r="AF12315" s="10" t="s">
        <v>616</v>
      </c>
    </row>
    <row r="12316" spans="30:32" x14ac:dyDescent="0.2">
      <c r="AD12316" s="11" t="s">
        <v>20487</v>
      </c>
      <c r="AE12316" s="10" t="s">
        <v>20488</v>
      </c>
      <c r="AF12316" s="10" t="s">
        <v>616</v>
      </c>
    </row>
    <row r="12317" spans="30:32" x14ac:dyDescent="0.2">
      <c r="AD12317" s="11" t="s">
        <v>20489</v>
      </c>
      <c r="AE12317" s="10" t="s">
        <v>20490</v>
      </c>
      <c r="AF12317" s="10" t="s">
        <v>616</v>
      </c>
    </row>
    <row r="12318" spans="30:32" x14ac:dyDescent="0.2">
      <c r="AD12318" s="11" t="s">
        <v>20491</v>
      </c>
      <c r="AE12318" s="10" t="s">
        <v>3856</v>
      </c>
      <c r="AF12318" s="10" t="s">
        <v>616</v>
      </c>
    </row>
    <row r="12319" spans="30:32" x14ac:dyDescent="0.2">
      <c r="AD12319" s="11" t="s">
        <v>20492</v>
      </c>
      <c r="AE12319" s="10" t="s">
        <v>20493</v>
      </c>
      <c r="AF12319" s="10" t="s">
        <v>616</v>
      </c>
    </row>
    <row r="12320" spans="30:32" x14ac:dyDescent="0.2">
      <c r="AD12320" s="11" t="s">
        <v>20494</v>
      </c>
      <c r="AE12320" s="10" t="s">
        <v>3573</v>
      </c>
      <c r="AF12320" s="10" t="s">
        <v>616</v>
      </c>
    </row>
    <row r="12321" spans="30:32" x14ac:dyDescent="0.2">
      <c r="AD12321" s="11" t="s">
        <v>20495</v>
      </c>
      <c r="AE12321" s="10" t="s">
        <v>20496</v>
      </c>
      <c r="AF12321" s="10" t="s">
        <v>616</v>
      </c>
    </row>
    <row r="12322" spans="30:32" x14ac:dyDescent="0.2">
      <c r="AD12322" s="11" t="s">
        <v>20497</v>
      </c>
      <c r="AE12322" s="10" t="s">
        <v>20498</v>
      </c>
      <c r="AF12322" s="10" t="s">
        <v>616</v>
      </c>
    </row>
    <row r="12323" spans="30:32" x14ac:dyDescent="0.2">
      <c r="AD12323" s="11" t="s">
        <v>20499</v>
      </c>
      <c r="AE12323" s="10" t="s">
        <v>20500</v>
      </c>
      <c r="AF12323" s="10" t="s">
        <v>616</v>
      </c>
    </row>
    <row r="12324" spans="30:32" x14ac:dyDescent="0.2">
      <c r="AD12324" s="11" t="s">
        <v>20501</v>
      </c>
      <c r="AE12324" s="10" t="s">
        <v>20502</v>
      </c>
      <c r="AF12324" s="10" t="s">
        <v>616</v>
      </c>
    </row>
    <row r="12325" spans="30:32" x14ac:dyDescent="0.2">
      <c r="AD12325" s="11" t="s">
        <v>20503</v>
      </c>
      <c r="AE12325" s="10" t="s">
        <v>20502</v>
      </c>
      <c r="AF12325" s="10" t="s">
        <v>616</v>
      </c>
    </row>
    <row r="12326" spans="30:32" x14ac:dyDescent="0.2">
      <c r="AD12326" s="11" t="s">
        <v>20504</v>
      </c>
      <c r="AE12326" s="10" t="s">
        <v>20502</v>
      </c>
      <c r="AF12326" s="10" t="s">
        <v>616</v>
      </c>
    </row>
    <row r="12327" spans="30:32" x14ac:dyDescent="0.2">
      <c r="AD12327" s="11" t="s">
        <v>20505</v>
      </c>
      <c r="AE12327" s="10" t="s">
        <v>16839</v>
      </c>
      <c r="AF12327" s="10" t="s">
        <v>616</v>
      </c>
    </row>
    <row r="12328" spans="30:32" x14ac:dyDescent="0.2">
      <c r="AD12328" s="11" t="s">
        <v>20506</v>
      </c>
      <c r="AE12328" s="10" t="s">
        <v>20507</v>
      </c>
      <c r="AF12328" s="10" t="s">
        <v>616</v>
      </c>
    </row>
    <row r="12329" spans="30:32" x14ac:dyDescent="0.2">
      <c r="AD12329" s="11" t="s">
        <v>20508</v>
      </c>
      <c r="AE12329" s="10" t="s">
        <v>20509</v>
      </c>
      <c r="AF12329" s="10" t="s">
        <v>616</v>
      </c>
    </row>
    <row r="12330" spans="30:32" x14ac:dyDescent="0.2">
      <c r="AD12330" s="11" t="s">
        <v>20510</v>
      </c>
      <c r="AE12330" s="10" t="s">
        <v>20511</v>
      </c>
      <c r="AF12330" s="10" t="s">
        <v>616</v>
      </c>
    </row>
    <row r="12331" spans="30:32" x14ac:dyDescent="0.2">
      <c r="AD12331" s="11" t="s">
        <v>20512</v>
      </c>
      <c r="AE12331" s="10" t="s">
        <v>2014</v>
      </c>
      <c r="AF12331" s="10" t="s">
        <v>616</v>
      </c>
    </row>
    <row r="12332" spans="30:32" x14ac:dyDescent="0.2">
      <c r="AD12332" s="11" t="s">
        <v>20513</v>
      </c>
      <c r="AE12332" s="10" t="s">
        <v>20514</v>
      </c>
      <c r="AF12332" s="10" t="s">
        <v>616</v>
      </c>
    </row>
    <row r="12333" spans="30:32" x14ac:dyDescent="0.2">
      <c r="AD12333" s="11" t="s">
        <v>20515</v>
      </c>
      <c r="AE12333" s="10" t="s">
        <v>3344</v>
      </c>
      <c r="AF12333" s="10" t="s">
        <v>616</v>
      </c>
    </row>
    <row r="12334" spans="30:32" x14ac:dyDescent="0.2">
      <c r="AD12334" s="11" t="s">
        <v>20516</v>
      </c>
      <c r="AE12334" s="10" t="s">
        <v>20517</v>
      </c>
      <c r="AF12334" s="10" t="s">
        <v>616</v>
      </c>
    </row>
    <row r="12335" spans="30:32" x14ac:dyDescent="0.2">
      <c r="AD12335" s="11" t="s">
        <v>20518</v>
      </c>
      <c r="AE12335" s="10" t="s">
        <v>20519</v>
      </c>
      <c r="AF12335" s="10" t="s">
        <v>616</v>
      </c>
    </row>
    <row r="12336" spans="30:32" x14ac:dyDescent="0.2">
      <c r="AD12336" s="11" t="s">
        <v>20520</v>
      </c>
      <c r="AE12336" s="10" t="s">
        <v>1375</v>
      </c>
      <c r="AF12336" s="10" t="s">
        <v>616</v>
      </c>
    </row>
    <row r="12337" spans="30:32" x14ac:dyDescent="0.2">
      <c r="AD12337" s="11" t="s">
        <v>20521</v>
      </c>
      <c r="AE12337" s="10" t="s">
        <v>1337</v>
      </c>
      <c r="AF12337" s="10" t="s">
        <v>616</v>
      </c>
    </row>
    <row r="12338" spans="30:32" x14ac:dyDescent="0.2">
      <c r="AD12338" s="11" t="s">
        <v>20522</v>
      </c>
      <c r="AE12338" s="10" t="s">
        <v>20523</v>
      </c>
      <c r="AF12338" s="10" t="s">
        <v>616</v>
      </c>
    </row>
    <row r="12339" spans="30:32" x14ac:dyDescent="0.2">
      <c r="AD12339" s="11" t="s">
        <v>20524</v>
      </c>
      <c r="AE12339" s="10" t="s">
        <v>20525</v>
      </c>
      <c r="AF12339" s="10" t="s">
        <v>616</v>
      </c>
    </row>
    <row r="12340" spans="30:32" x14ac:dyDescent="0.2">
      <c r="AD12340" s="11" t="s">
        <v>20526</v>
      </c>
      <c r="AE12340" s="10" t="s">
        <v>3886</v>
      </c>
      <c r="AF12340" s="10" t="s">
        <v>616</v>
      </c>
    </row>
    <row r="12341" spans="30:32" x14ac:dyDescent="0.2">
      <c r="AD12341" s="11" t="s">
        <v>20527</v>
      </c>
      <c r="AE12341" s="10" t="s">
        <v>20528</v>
      </c>
      <c r="AF12341" s="10" t="s">
        <v>616</v>
      </c>
    </row>
    <row r="12342" spans="30:32" x14ac:dyDescent="0.2">
      <c r="AD12342" s="11" t="s">
        <v>20529</v>
      </c>
      <c r="AE12342" s="10" t="s">
        <v>7457</v>
      </c>
      <c r="AF12342" s="10" t="s">
        <v>616</v>
      </c>
    </row>
    <row r="12343" spans="30:32" x14ac:dyDescent="0.2">
      <c r="AD12343" s="11" t="s">
        <v>20530</v>
      </c>
      <c r="AE12343" s="10" t="s">
        <v>20531</v>
      </c>
      <c r="AF12343" s="10" t="s">
        <v>616</v>
      </c>
    </row>
    <row r="12344" spans="30:32" x14ac:dyDescent="0.2">
      <c r="AD12344" s="11" t="s">
        <v>20532</v>
      </c>
      <c r="AE12344" s="10" t="s">
        <v>12939</v>
      </c>
      <c r="AF12344" s="10" t="s">
        <v>616</v>
      </c>
    </row>
    <row r="12345" spans="30:32" x14ac:dyDescent="0.2">
      <c r="AD12345" s="11" t="s">
        <v>20533</v>
      </c>
      <c r="AE12345" s="10" t="s">
        <v>9018</v>
      </c>
      <c r="AF12345" s="10" t="s">
        <v>616</v>
      </c>
    </row>
    <row r="12346" spans="30:32" x14ac:dyDescent="0.2">
      <c r="AD12346" s="11" t="s">
        <v>20534</v>
      </c>
      <c r="AE12346" s="10" t="s">
        <v>20535</v>
      </c>
      <c r="AF12346" s="10" t="s">
        <v>616</v>
      </c>
    </row>
    <row r="12347" spans="30:32" x14ac:dyDescent="0.2">
      <c r="AD12347" s="11" t="s">
        <v>20536</v>
      </c>
      <c r="AE12347" s="10" t="s">
        <v>1388</v>
      </c>
      <c r="AF12347" s="10" t="s">
        <v>616</v>
      </c>
    </row>
    <row r="12348" spans="30:32" x14ac:dyDescent="0.2">
      <c r="AD12348" s="11" t="s">
        <v>20537</v>
      </c>
      <c r="AE12348" s="10" t="s">
        <v>9933</v>
      </c>
      <c r="AF12348" s="10" t="s">
        <v>616</v>
      </c>
    </row>
    <row r="12349" spans="30:32" x14ac:dyDescent="0.2">
      <c r="AD12349" s="11" t="s">
        <v>20538</v>
      </c>
      <c r="AE12349" s="10" t="s">
        <v>9403</v>
      </c>
      <c r="AF12349" s="10" t="s">
        <v>616</v>
      </c>
    </row>
    <row r="12350" spans="30:32" x14ac:dyDescent="0.2">
      <c r="AD12350" s="11" t="s">
        <v>20539</v>
      </c>
      <c r="AE12350" s="10" t="s">
        <v>20540</v>
      </c>
      <c r="AF12350" s="10" t="s">
        <v>616</v>
      </c>
    </row>
    <row r="12351" spans="30:32" x14ac:dyDescent="0.2">
      <c r="AD12351" s="11" t="s">
        <v>20541</v>
      </c>
      <c r="AE12351" s="10" t="s">
        <v>20542</v>
      </c>
      <c r="AF12351" s="10" t="s">
        <v>616</v>
      </c>
    </row>
    <row r="12352" spans="30:32" x14ac:dyDescent="0.2">
      <c r="AD12352" s="11" t="s">
        <v>20543</v>
      </c>
      <c r="AE12352" s="10" t="s">
        <v>20544</v>
      </c>
      <c r="AF12352" s="10" t="s">
        <v>616</v>
      </c>
    </row>
    <row r="12353" spans="30:32" x14ac:dyDescent="0.2">
      <c r="AD12353" s="11" t="s">
        <v>20545</v>
      </c>
      <c r="AE12353" s="10" t="s">
        <v>20546</v>
      </c>
      <c r="AF12353" s="10" t="s">
        <v>616</v>
      </c>
    </row>
    <row r="12354" spans="30:32" x14ac:dyDescent="0.2">
      <c r="AD12354" s="11" t="s">
        <v>20547</v>
      </c>
      <c r="AE12354" s="10" t="s">
        <v>9891</v>
      </c>
      <c r="AF12354" s="10" t="s">
        <v>616</v>
      </c>
    </row>
    <row r="12355" spans="30:32" x14ac:dyDescent="0.2">
      <c r="AD12355" s="11" t="s">
        <v>20548</v>
      </c>
      <c r="AE12355" s="10" t="s">
        <v>20549</v>
      </c>
      <c r="AF12355" s="10" t="s">
        <v>616</v>
      </c>
    </row>
    <row r="12356" spans="30:32" x14ac:dyDescent="0.2">
      <c r="AD12356" s="11" t="s">
        <v>20550</v>
      </c>
      <c r="AE12356" s="10" t="s">
        <v>1396</v>
      </c>
      <c r="AF12356" s="10" t="s">
        <v>616</v>
      </c>
    </row>
    <row r="12357" spans="30:32" x14ac:dyDescent="0.2">
      <c r="AD12357" s="11" t="s">
        <v>20551</v>
      </c>
      <c r="AE12357" s="10" t="s">
        <v>20552</v>
      </c>
      <c r="AF12357" s="10" t="s">
        <v>616</v>
      </c>
    </row>
    <row r="12358" spans="30:32" x14ac:dyDescent="0.2">
      <c r="AD12358" s="11" t="s">
        <v>20553</v>
      </c>
      <c r="AE12358" s="10" t="s">
        <v>17653</v>
      </c>
      <c r="AF12358" s="10" t="s">
        <v>616</v>
      </c>
    </row>
    <row r="12359" spans="30:32" x14ac:dyDescent="0.2">
      <c r="AD12359" s="11" t="s">
        <v>20554</v>
      </c>
      <c r="AE12359" s="10" t="s">
        <v>1405</v>
      </c>
      <c r="AF12359" s="10" t="s">
        <v>616</v>
      </c>
    </row>
    <row r="12360" spans="30:32" x14ac:dyDescent="0.2">
      <c r="AD12360" s="11" t="s">
        <v>20555</v>
      </c>
      <c r="AE12360" s="10" t="s">
        <v>19416</v>
      </c>
      <c r="AF12360" s="10" t="s">
        <v>616</v>
      </c>
    </row>
    <row r="12361" spans="30:32" x14ac:dyDescent="0.2">
      <c r="AD12361" s="11" t="s">
        <v>20556</v>
      </c>
      <c r="AE12361" s="10" t="s">
        <v>13529</v>
      </c>
      <c r="AF12361" s="10" t="s">
        <v>616</v>
      </c>
    </row>
    <row r="12362" spans="30:32" x14ac:dyDescent="0.2">
      <c r="AD12362" s="11" t="s">
        <v>20557</v>
      </c>
      <c r="AE12362" s="10" t="s">
        <v>20558</v>
      </c>
      <c r="AF12362" s="10" t="s">
        <v>616</v>
      </c>
    </row>
    <row r="12363" spans="30:32" x14ac:dyDescent="0.2">
      <c r="AD12363" s="11" t="s">
        <v>20559</v>
      </c>
      <c r="AE12363" s="10" t="s">
        <v>18288</v>
      </c>
      <c r="AF12363" s="10" t="s">
        <v>616</v>
      </c>
    </row>
    <row r="12364" spans="30:32" x14ac:dyDescent="0.2">
      <c r="AD12364" s="11" t="s">
        <v>20560</v>
      </c>
      <c r="AE12364" s="10" t="s">
        <v>20561</v>
      </c>
      <c r="AF12364" s="10" t="s">
        <v>616</v>
      </c>
    </row>
    <row r="12365" spans="30:32" x14ac:dyDescent="0.2">
      <c r="AD12365" s="11" t="s">
        <v>20562</v>
      </c>
      <c r="AE12365" s="10" t="s">
        <v>20563</v>
      </c>
      <c r="AF12365" s="10" t="s">
        <v>616</v>
      </c>
    </row>
    <row r="12366" spans="30:32" x14ac:dyDescent="0.2">
      <c r="AD12366" s="11" t="s">
        <v>20564</v>
      </c>
      <c r="AE12366" s="10" t="s">
        <v>20565</v>
      </c>
      <c r="AF12366" s="10" t="s">
        <v>616</v>
      </c>
    </row>
    <row r="12367" spans="30:32" x14ac:dyDescent="0.2">
      <c r="AD12367" s="11" t="s">
        <v>20566</v>
      </c>
      <c r="AE12367" s="10" t="s">
        <v>20565</v>
      </c>
      <c r="AF12367" s="10" t="s">
        <v>616</v>
      </c>
    </row>
    <row r="12368" spans="30:32" x14ac:dyDescent="0.2">
      <c r="AD12368" s="11" t="s">
        <v>20567</v>
      </c>
      <c r="AE12368" s="10" t="s">
        <v>20568</v>
      </c>
      <c r="AF12368" s="10" t="s">
        <v>616</v>
      </c>
    </row>
    <row r="12369" spans="30:32" x14ac:dyDescent="0.2">
      <c r="AD12369" s="11" t="s">
        <v>20569</v>
      </c>
      <c r="AE12369" s="10" t="s">
        <v>20570</v>
      </c>
      <c r="AF12369" s="10" t="s">
        <v>616</v>
      </c>
    </row>
    <row r="12370" spans="30:32" x14ac:dyDescent="0.2">
      <c r="AD12370" s="11" t="s">
        <v>20571</v>
      </c>
      <c r="AE12370" s="10" t="s">
        <v>20570</v>
      </c>
      <c r="AF12370" s="10" t="s">
        <v>616</v>
      </c>
    </row>
    <row r="12371" spans="30:32" x14ac:dyDescent="0.2">
      <c r="AD12371" s="11" t="s">
        <v>20572</v>
      </c>
      <c r="AE12371" s="10" t="s">
        <v>20570</v>
      </c>
      <c r="AF12371" s="10" t="s">
        <v>616</v>
      </c>
    </row>
    <row r="12372" spans="30:32" x14ac:dyDescent="0.2">
      <c r="AD12372" s="11" t="s">
        <v>20573</v>
      </c>
      <c r="AE12372" s="10" t="s">
        <v>20570</v>
      </c>
      <c r="AF12372" s="10" t="s">
        <v>616</v>
      </c>
    </row>
    <row r="12373" spans="30:32" x14ac:dyDescent="0.2">
      <c r="AD12373" s="11" t="s">
        <v>20574</v>
      </c>
      <c r="AE12373" s="10" t="s">
        <v>20570</v>
      </c>
      <c r="AF12373" s="10" t="s">
        <v>616</v>
      </c>
    </row>
    <row r="12374" spans="30:32" x14ac:dyDescent="0.2">
      <c r="AD12374" s="11" t="s">
        <v>20575</v>
      </c>
      <c r="AE12374" s="10" t="s">
        <v>20570</v>
      </c>
      <c r="AF12374" s="10" t="s">
        <v>616</v>
      </c>
    </row>
    <row r="12375" spans="30:32" x14ac:dyDescent="0.2">
      <c r="AD12375" s="11" t="s">
        <v>20576</v>
      </c>
      <c r="AE12375" s="10" t="s">
        <v>20570</v>
      </c>
      <c r="AF12375" s="10" t="s">
        <v>616</v>
      </c>
    </row>
    <row r="12376" spans="30:32" x14ac:dyDescent="0.2">
      <c r="AD12376" s="11" t="s">
        <v>20577</v>
      </c>
      <c r="AE12376" s="10" t="s">
        <v>20570</v>
      </c>
      <c r="AF12376" s="10" t="s">
        <v>616</v>
      </c>
    </row>
    <row r="12377" spans="30:32" x14ac:dyDescent="0.2">
      <c r="AD12377" s="11" t="s">
        <v>20578</v>
      </c>
      <c r="AE12377" s="10" t="s">
        <v>20570</v>
      </c>
      <c r="AF12377" s="10" t="s">
        <v>616</v>
      </c>
    </row>
    <row r="12378" spans="30:32" x14ac:dyDescent="0.2">
      <c r="AD12378" s="11" t="s">
        <v>20579</v>
      </c>
      <c r="AE12378" s="10" t="s">
        <v>20570</v>
      </c>
      <c r="AF12378" s="10" t="s">
        <v>616</v>
      </c>
    </row>
    <row r="12379" spans="30:32" x14ac:dyDescent="0.2">
      <c r="AD12379" s="11" t="s">
        <v>20580</v>
      </c>
      <c r="AE12379" s="10" t="s">
        <v>20570</v>
      </c>
      <c r="AF12379" s="10" t="s">
        <v>616</v>
      </c>
    </row>
    <row r="12380" spans="30:32" x14ac:dyDescent="0.2">
      <c r="AD12380" s="11" t="s">
        <v>20581</v>
      </c>
      <c r="AE12380" s="10" t="s">
        <v>20570</v>
      </c>
      <c r="AF12380" s="10" t="s">
        <v>616</v>
      </c>
    </row>
    <row r="12381" spans="30:32" x14ac:dyDescent="0.2">
      <c r="AD12381" s="11" t="s">
        <v>20582</v>
      </c>
      <c r="AE12381" s="10" t="s">
        <v>20570</v>
      </c>
      <c r="AF12381" s="10" t="s">
        <v>616</v>
      </c>
    </row>
    <row r="12382" spans="30:32" x14ac:dyDescent="0.2">
      <c r="AD12382" s="11" t="s">
        <v>20583</v>
      </c>
      <c r="AE12382" s="10" t="s">
        <v>20570</v>
      </c>
      <c r="AF12382" s="10" t="s">
        <v>616</v>
      </c>
    </row>
    <row r="12383" spans="30:32" x14ac:dyDescent="0.2">
      <c r="AD12383" s="11" t="s">
        <v>20584</v>
      </c>
      <c r="AE12383" s="10" t="s">
        <v>20585</v>
      </c>
      <c r="AF12383" s="10" t="s">
        <v>616</v>
      </c>
    </row>
    <row r="12384" spans="30:32" x14ac:dyDescent="0.2">
      <c r="AD12384" s="11" t="s">
        <v>20586</v>
      </c>
      <c r="AE12384" s="10" t="s">
        <v>15302</v>
      </c>
      <c r="AF12384" s="10" t="s">
        <v>616</v>
      </c>
    </row>
    <row r="12385" spans="30:32" x14ac:dyDescent="0.2">
      <c r="AD12385" s="11" t="s">
        <v>20587</v>
      </c>
      <c r="AE12385" s="10" t="s">
        <v>20588</v>
      </c>
      <c r="AF12385" s="10" t="s">
        <v>616</v>
      </c>
    </row>
    <row r="12386" spans="30:32" x14ac:dyDescent="0.2">
      <c r="AD12386" s="11" t="s">
        <v>20589</v>
      </c>
      <c r="AE12386" s="10" t="s">
        <v>1411</v>
      </c>
      <c r="AF12386" s="10" t="s">
        <v>616</v>
      </c>
    </row>
    <row r="12387" spans="30:32" x14ac:dyDescent="0.2">
      <c r="AD12387" s="11" t="s">
        <v>20590</v>
      </c>
      <c r="AE12387" s="10" t="s">
        <v>9919</v>
      </c>
      <c r="AF12387" s="10" t="s">
        <v>616</v>
      </c>
    </row>
    <row r="12388" spans="30:32" x14ac:dyDescent="0.2">
      <c r="AD12388" s="11" t="s">
        <v>20591</v>
      </c>
      <c r="AE12388" s="10" t="s">
        <v>20592</v>
      </c>
      <c r="AF12388" s="10" t="s">
        <v>616</v>
      </c>
    </row>
    <row r="12389" spans="30:32" x14ac:dyDescent="0.2">
      <c r="AD12389" s="11" t="s">
        <v>20593</v>
      </c>
      <c r="AE12389" s="10" t="s">
        <v>20594</v>
      </c>
      <c r="AF12389" s="10" t="s">
        <v>616</v>
      </c>
    </row>
    <row r="12390" spans="30:32" x14ac:dyDescent="0.2">
      <c r="AD12390" s="11" t="s">
        <v>20595</v>
      </c>
      <c r="AE12390" s="10" t="s">
        <v>20596</v>
      </c>
      <c r="AF12390" s="10" t="s">
        <v>616</v>
      </c>
    </row>
    <row r="12391" spans="30:32" x14ac:dyDescent="0.2">
      <c r="AD12391" s="11" t="s">
        <v>20597</v>
      </c>
      <c r="AE12391" s="10" t="s">
        <v>3383</v>
      </c>
      <c r="AF12391" s="10" t="s">
        <v>616</v>
      </c>
    </row>
    <row r="12392" spans="30:32" x14ac:dyDescent="0.2">
      <c r="AD12392" s="11" t="s">
        <v>20598</v>
      </c>
      <c r="AE12392" s="10" t="s">
        <v>20599</v>
      </c>
      <c r="AF12392" s="10" t="s">
        <v>616</v>
      </c>
    </row>
    <row r="12393" spans="30:32" x14ac:dyDescent="0.2">
      <c r="AD12393" s="11" t="s">
        <v>20600</v>
      </c>
      <c r="AE12393" s="10" t="s">
        <v>1170</v>
      </c>
      <c r="AF12393" s="10" t="s">
        <v>616</v>
      </c>
    </row>
    <row r="12394" spans="30:32" x14ac:dyDescent="0.2">
      <c r="AD12394" s="11" t="s">
        <v>20601</v>
      </c>
      <c r="AE12394" s="10" t="s">
        <v>20602</v>
      </c>
      <c r="AF12394" s="10" t="s">
        <v>616</v>
      </c>
    </row>
    <row r="12395" spans="30:32" x14ac:dyDescent="0.2">
      <c r="AD12395" s="11" t="s">
        <v>20603</v>
      </c>
      <c r="AE12395" s="10" t="s">
        <v>2898</v>
      </c>
      <c r="AF12395" s="10" t="s">
        <v>616</v>
      </c>
    </row>
    <row r="12396" spans="30:32" x14ac:dyDescent="0.2">
      <c r="AD12396" s="11" t="s">
        <v>20604</v>
      </c>
      <c r="AE12396" s="10" t="s">
        <v>19437</v>
      </c>
      <c r="AF12396" s="10" t="s">
        <v>616</v>
      </c>
    </row>
    <row r="12397" spans="30:32" x14ac:dyDescent="0.2">
      <c r="AD12397" s="11" t="s">
        <v>20605</v>
      </c>
      <c r="AE12397" s="10" t="s">
        <v>20606</v>
      </c>
      <c r="AF12397" s="10" t="s">
        <v>616</v>
      </c>
    </row>
    <row r="12398" spans="30:32" x14ac:dyDescent="0.2">
      <c r="AD12398" s="11" t="s">
        <v>20607</v>
      </c>
      <c r="AE12398" s="10" t="s">
        <v>19442</v>
      </c>
      <c r="AF12398" s="10" t="s">
        <v>616</v>
      </c>
    </row>
    <row r="12399" spans="30:32" x14ac:dyDescent="0.2">
      <c r="AD12399" s="11" t="s">
        <v>20608</v>
      </c>
      <c r="AE12399" s="10" t="s">
        <v>20609</v>
      </c>
      <c r="AF12399" s="10" t="s">
        <v>616</v>
      </c>
    </row>
    <row r="12400" spans="30:32" x14ac:dyDescent="0.2">
      <c r="AD12400" s="11" t="s">
        <v>20610</v>
      </c>
      <c r="AE12400" s="10" t="s">
        <v>9107</v>
      </c>
      <c r="AF12400" s="10" t="s">
        <v>616</v>
      </c>
    </row>
    <row r="12401" spans="30:32" x14ac:dyDescent="0.2">
      <c r="AD12401" s="11" t="s">
        <v>20611</v>
      </c>
      <c r="AE12401" s="10" t="s">
        <v>9951</v>
      </c>
      <c r="AF12401" s="10" t="s">
        <v>616</v>
      </c>
    </row>
    <row r="12402" spans="30:32" x14ac:dyDescent="0.2">
      <c r="AD12402" s="11" t="s">
        <v>20612</v>
      </c>
      <c r="AE12402" s="10" t="s">
        <v>9951</v>
      </c>
      <c r="AF12402" s="10" t="s">
        <v>616</v>
      </c>
    </row>
    <row r="12403" spans="30:32" x14ac:dyDescent="0.2">
      <c r="AD12403" s="11" t="s">
        <v>20613</v>
      </c>
      <c r="AE12403" s="10" t="s">
        <v>7143</v>
      </c>
      <c r="AF12403" s="10" t="s">
        <v>616</v>
      </c>
    </row>
    <row r="12404" spans="30:32" x14ac:dyDescent="0.2">
      <c r="AD12404" s="11" t="s">
        <v>20614</v>
      </c>
      <c r="AE12404" s="10" t="s">
        <v>9967</v>
      </c>
      <c r="AF12404" s="10" t="s">
        <v>616</v>
      </c>
    </row>
    <row r="12405" spans="30:32" x14ac:dyDescent="0.2">
      <c r="AD12405" s="11" t="s">
        <v>20615</v>
      </c>
      <c r="AE12405" s="10" t="s">
        <v>20616</v>
      </c>
      <c r="AF12405" s="10" t="s">
        <v>616</v>
      </c>
    </row>
    <row r="12406" spans="30:32" x14ac:dyDescent="0.2">
      <c r="AD12406" s="11" t="s">
        <v>20617</v>
      </c>
      <c r="AE12406" s="10" t="s">
        <v>20618</v>
      </c>
      <c r="AF12406" s="10" t="s">
        <v>616</v>
      </c>
    </row>
    <row r="12407" spans="30:32" x14ac:dyDescent="0.2">
      <c r="AD12407" s="11" t="s">
        <v>20619</v>
      </c>
      <c r="AE12407" s="10" t="s">
        <v>7152</v>
      </c>
      <c r="AF12407" s="10" t="s">
        <v>616</v>
      </c>
    </row>
    <row r="12408" spans="30:32" x14ac:dyDescent="0.2">
      <c r="AD12408" s="11" t="s">
        <v>20620</v>
      </c>
      <c r="AE12408" s="10" t="s">
        <v>16956</v>
      </c>
      <c r="AF12408" s="10" t="s">
        <v>616</v>
      </c>
    </row>
    <row r="12409" spans="30:32" x14ac:dyDescent="0.2">
      <c r="AD12409" s="11" t="s">
        <v>20621</v>
      </c>
      <c r="AE12409" s="10" t="s">
        <v>1428</v>
      </c>
      <c r="AF12409" s="10" t="s">
        <v>616</v>
      </c>
    </row>
    <row r="12410" spans="30:32" x14ac:dyDescent="0.2">
      <c r="AD12410" s="11" t="s">
        <v>20622</v>
      </c>
      <c r="AE12410" s="10" t="s">
        <v>1428</v>
      </c>
      <c r="AF12410" s="10" t="s">
        <v>616</v>
      </c>
    </row>
    <row r="12411" spans="30:32" x14ac:dyDescent="0.2">
      <c r="AD12411" s="11" t="s">
        <v>20623</v>
      </c>
      <c r="AE12411" s="10" t="s">
        <v>1428</v>
      </c>
      <c r="AF12411" s="10" t="s">
        <v>616</v>
      </c>
    </row>
    <row r="12412" spans="30:32" x14ac:dyDescent="0.2">
      <c r="AD12412" s="11" t="s">
        <v>20624</v>
      </c>
      <c r="AE12412" s="10" t="s">
        <v>1428</v>
      </c>
      <c r="AF12412" s="10" t="s">
        <v>616</v>
      </c>
    </row>
    <row r="12413" spans="30:32" x14ac:dyDescent="0.2">
      <c r="AD12413" s="11" t="s">
        <v>20625</v>
      </c>
      <c r="AE12413" s="10" t="s">
        <v>20626</v>
      </c>
      <c r="AF12413" s="10" t="s">
        <v>616</v>
      </c>
    </row>
    <row r="12414" spans="30:32" x14ac:dyDescent="0.2">
      <c r="AD12414" s="11" t="s">
        <v>20627</v>
      </c>
      <c r="AE12414" s="10" t="s">
        <v>20628</v>
      </c>
      <c r="AF12414" s="10" t="s">
        <v>616</v>
      </c>
    </row>
    <row r="12415" spans="30:32" x14ac:dyDescent="0.2">
      <c r="AD12415" s="11" t="s">
        <v>20629</v>
      </c>
      <c r="AE12415" s="10" t="s">
        <v>20630</v>
      </c>
      <c r="AF12415" s="10" t="s">
        <v>616</v>
      </c>
    </row>
    <row r="12416" spans="30:32" x14ac:dyDescent="0.2">
      <c r="AD12416" s="11" t="s">
        <v>20631</v>
      </c>
      <c r="AE12416" s="10" t="s">
        <v>20632</v>
      </c>
      <c r="AF12416" s="10" t="s">
        <v>616</v>
      </c>
    </row>
    <row r="12417" spans="30:32" x14ac:dyDescent="0.2">
      <c r="AD12417" s="11" t="s">
        <v>20633</v>
      </c>
      <c r="AE12417" s="10" t="s">
        <v>14233</v>
      </c>
      <c r="AF12417" s="10" t="s">
        <v>616</v>
      </c>
    </row>
    <row r="12418" spans="30:32" x14ac:dyDescent="0.2">
      <c r="AD12418" s="11" t="s">
        <v>20634</v>
      </c>
      <c r="AE12418" s="10" t="s">
        <v>9125</v>
      </c>
      <c r="AF12418" s="10" t="s">
        <v>616</v>
      </c>
    </row>
    <row r="12419" spans="30:32" x14ac:dyDescent="0.2">
      <c r="AD12419" s="11" t="s">
        <v>20635</v>
      </c>
      <c r="AE12419" s="10" t="s">
        <v>20636</v>
      </c>
      <c r="AF12419" s="10" t="s">
        <v>616</v>
      </c>
    </row>
    <row r="12420" spans="30:32" x14ac:dyDescent="0.2">
      <c r="AD12420" s="11" t="s">
        <v>20637</v>
      </c>
      <c r="AE12420" s="10" t="s">
        <v>20638</v>
      </c>
      <c r="AF12420" s="10" t="s">
        <v>616</v>
      </c>
    </row>
    <row r="12421" spans="30:32" x14ac:dyDescent="0.2">
      <c r="AD12421" s="11" t="s">
        <v>20639</v>
      </c>
      <c r="AE12421" s="10" t="s">
        <v>20640</v>
      </c>
      <c r="AF12421" s="10" t="s">
        <v>616</v>
      </c>
    </row>
    <row r="12422" spans="30:32" x14ac:dyDescent="0.2">
      <c r="AD12422" s="11" t="s">
        <v>20641</v>
      </c>
      <c r="AE12422" s="10" t="s">
        <v>19574</v>
      </c>
      <c r="AF12422" s="10" t="s">
        <v>616</v>
      </c>
    </row>
    <row r="12423" spans="30:32" x14ac:dyDescent="0.2">
      <c r="AD12423" s="11" t="s">
        <v>20642</v>
      </c>
      <c r="AE12423" s="10" t="s">
        <v>20643</v>
      </c>
      <c r="AF12423" s="10" t="s">
        <v>616</v>
      </c>
    </row>
    <row r="12424" spans="30:32" x14ac:dyDescent="0.2">
      <c r="AD12424" s="11" t="s">
        <v>20644</v>
      </c>
      <c r="AE12424" s="10" t="s">
        <v>20645</v>
      </c>
      <c r="AF12424" s="10" t="s">
        <v>616</v>
      </c>
    </row>
    <row r="12425" spans="30:32" x14ac:dyDescent="0.2">
      <c r="AD12425" s="11" t="s">
        <v>20646</v>
      </c>
      <c r="AE12425" s="10" t="s">
        <v>20647</v>
      </c>
      <c r="AF12425" s="10" t="s">
        <v>616</v>
      </c>
    </row>
    <row r="12426" spans="30:32" x14ac:dyDescent="0.2">
      <c r="AD12426" s="11" t="s">
        <v>20648</v>
      </c>
      <c r="AE12426" s="10" t="s">
        <v>20649</v>
      </c>
      <c r="AF12426" s="10" t="s">
        <v>616</v>
      </c>
    </row>
    <row r="12427" spans="30:32" x14ac:dyDescent="0.2">
      <c r="AD12427" s="11" t="s">
        <v>20650</v>
      </c>
      <c r="AE12427" s="10" t="s">
        <v>9139</v>
      </c>
      <c r="AF12427" s="10" t="s">
        <v>616</v>
      </c>
    </row>
    <row r="12428" spans="30:32" x14ac:dyDescent="0.2">
      <c r="AD12428" s="11" t="s">
        <v>20651</v>
      </c>
      <c r="AE12428" s="10" t="s">
        <v>20652</v>
      </c>
      <c r="AF12428" s="10" t="s">
        <v>616</v>
      </c>
    </row>
    <row r="12429" spans="30:32" x14ac:dyDescent="0.2">
      <c r="AD12429" s="11" t="s">
        <v>20653</v>
      </c>
      <c r="AE12429" s="10" t="s">
        <v>20654</v>
      </c>
      <c r="AF12429" s="10" t="s">
        <v>616</v>
      </c>
    </row>
    <row r="12430" spans="30:32" x14ac:dyDescent="0.2">
      <c r="AD12430" s="11" t="s">
        <v>20655</v>
      </c>
      <c r="AE12430" s="10" t="s">
        <v>16556</v>
      </c>
      <c r="AF12430" s="10" t="s">
        <v>616</v>
      </c>
    </row>
    <row r="12431" spans="30:32" x14ac:dyDescent="0.2">
      <c r="AD12431" s="11" t="s">
        <v>20656</v>
      </c>
      <c r="AE12431" s="10" t="s">
        <v>5990</v>
      </c>
      <c r="AF12431" s="10" t="s">
        <v>616</v>
      </c>
    </row>
    <row r="12432" spans="30:32" x14ac:dyDescent="0.2">
      <c r="AD12432" s="11" t="s">
        <v>20657</v>
      </c>
      <c r="AE12432" s="10" t="s">
        <v>20658</v>
      </c>
      <c r="AF12432" s="10" t="s">
        <v>616</v>
      </c>
    </row>
    <row r="12433" spans="30:32" x14ac:dyDescent="0.2">
      <c r="AD12433" s="11" t="s">
        <v>20659</v>
      </c>
      <c r="AE12433" s="10" t="s">
        <v>20660</v>
      </c>
      <c r="AF12433" s="10" t="s">
        <v>616</v>
      </c>
    </row>
    <row r="12434" spans="30:32" x14ac:dyDescent="0.2">
      <c r="AD12434" s="11" t="s">
        <v>20661</v>
      </c>
      <c r="AE12434" s="10" t="s">
        <v>11628</v>
      </c>
      <c r="AF12434" s="10" t="s">
        <v>616</v>
      </c>
    </row>
    <row r="12435" spans="30:32" x14ac:dyDescent="0.2">
      <c r="AD12435" s="11" t="s">
        <v>20662</v>
      </c>
      <c r="AE12435" s="10" t="s">
        <v>14041</v>
      </c>
      <c r="AF12435" s="10" t="s">
        <v>616</v>
      </c>
    </row>
    <row r="12436" spans="30:32" x14ac:dyDescent="0.2">
      <c r="AD12436" s="11" t="s">
        <v>20663</v>
      </c>
      <c r="AE12436" s="10" t="s">
        <v>3921</v>
      </c>
      <c r="AF12436" s="10" t="s">
        <v>616</v>
      </c>
    </row>
    <row r="12437" spans="30:32" x14ac:dyDescent="0.2">
      <c r="AD12437" s="11" t="s">
        <v>20664</v>
      </c>
      <c r="AE12437" s="10" t="s">
        <v>20665</v>
      </c>
      <c r="AF12437" s="10" t="s">
        <v>616</v>
      </c>
    </row>
    <row r="12438" spans="30:32" x14ac:dyDescent="0.2">
      <c r="AD12438" s="11" t="s">
        <v>20666</v>
      </c>
      <c r="AE12438" s="10" t="s">
        <v>4838</v>
      </c>
      <c r="AF12438" s="10" t="s">
        <v>616</v>
      </c>
    </row>
    <row r="12439" spans="30:32" x14ac:dyDescent="0.2">
      <c r="AD12439" s="11" t="s">
        <v>20667</v>
      </c>
      <c r="AE12439" s="10" t="s">
        <v>20668</v>
      </c>
      <c r="AF12439" s="10" t="s">
        <v>616</v>
      </c>
    </row>
    <row r="12440" spans="30:32" x14ac:dyDescent="0.2">
      <c r="AD12440" s="11" t="s">
        <v>20669</v>
      </c>
      <c r="AE12440" s="10" t="s">
        <v>20670</v>
      </c>
      <c r="AF12440" s="10" t="s">
        <v>616</v>
      </c>
    </row>
    <row r="12441" spans="30:32" x14ac:dyDescent="0.2">
      <c r="AD12441" s="11" t="s">
        <v>20671</v>
      </c>
      <c r="AE12441" s="10" t="s">
        <v>2107</v>
      </c>
      <c r="AF12441" s="10" t="s">
        <v>616</v>
      </c>
    </row>
    <row r="12442" spans="30:32" x14ac:dyDescent="0.2">
      <c r="AD12442" s="11" t="s">
        <v>20672</v>
      </c>
      <c r="AE12442" s="10" t="s">
        <v>20673</v>
      </c>
      <c r="AF12442" s="10" t="s">
        <v>616</v>
      </c>
    </row>
    <row r="12443" spans="30:32" x14ac:dyDescent="0.2">
      <c r="AD12443" s="11" t="s">
        <v>20674</v>
      </c>
      <c r="AE12443" s="10" t="s">
        <v>20675</v>
      </c>
      <c r="AF12443" s="10" t="s">
        <v>616</v>
      </c>
    </row>
    <row r="12444" spans="30:32" x14ac:dyDescent="0.2">
      <c r="AD12444" s="11" t="s">
        <v>20676</v>
      </c>
      <c r="AE12444" s="10" t="s">
        <v>20677</v>
      </c>
      <c r="AF12444" s="10" t="s">
        <v>616</v>
      </c>
    </row>
    <row r="12445" spans="30:32" x14ac:dyDescent="0.2">
      <c r="AD12445" s="11" t="s">
        <v>20678</v>
      </c>
      <c r="AE12445" s="10" t="s">
        <v>17001</v>
      </c>
      <c r="AF12445" s="10" t="s">
        <v>616</v>
      </c>
    </row>
    <row r="12446" spans="30:32" x14ac:dyDescent="0.2">
      <c r="AD12446" s="11" t="s">
        <v>20679</v>
      </c>
      <c r="AE12446" s="10" t="s">
        <v>2923</v>
      </c>
      <c r="AF12446" s="10" t="s">
        <v>616</v>
      </c>
    </row>
    <row r="12447" spans="30:32" x14ac:dyDescent="0.2">
      <c r="AD12447" s="11" t="s">
        <v>20680</v>
      </c>
      <c r="AE12447" s="10" t="s">
        <v>2117</v>
      </c>
      <c r="AF12447" s="10" t="s">
        <v>616</v>
      </c>
    </row>
    <row r="12448" spans="30:32" x14ac:dyDescent="0.2">
      <c r="AD12448" s="11" t="s">
        <v>20681</v>
      </c>
      <c r="AE12448" s="10" t="s">
        <v>7218</v>
      </c>
      <c r="AF12448" s="10" t="s">
        <v>616</v>
      </c>
    </row>
    <row r="12449" spans="30:32" x14ac:dyDescent="0.2">
      <c r="AD12449" s="11" t="s">
        <v>20682</v>
      </c>
      <c r="AE12449" s="10" t="s">
        <v>7218</v>
      </c>
      <c r="AF12449" s="10" t="s">
        <v>616</v>
      </c>
    </row>
    <row r="12450" spans="30:32" x14ac:dyDescent="0.2">
      <c r="AD12450" s="11" t="s">
        <v>20683</v>
      </c>
      <c r="AE12450" s="10" t="s">
        <v>7218</v>
      </c>
      <c r="AF12450" s="10" t="s">
        <v>616</v>
      </c>
    </row>
    <row r="12451" spans="30:32" x14ac:dyDescent="0.2">
      <c r="AD12451" s="11" t="s">
        <v>20684</v>
      </c>
      <c r="AE12451" s="10" t="s">
        <v>7218</v>
      </c>
      <c r="AF12451" s="10" t="s">
        <v>616</v>
      </c>
    </row>
    <row r="12452" spans="30:32" x14ac:dyDescent="0.2">
      <c r="AD12452" s="11" t="s">
        <v>20685</v>
      </c>
      <c r="AE12452" s="10" t="s">
        <v>7218</v>
      </c>
      <c r="AF12452" s="10" t="s">
        <v>616</v>
      </c>
    </row>
    <row r="12453" spans="30:32" x14ac:dyDescent="0.2">
      <c r="AD12453" s="11" t="s">
        <v>20686</v>
      </c>
      <c r="AE12453" s="10" t="s">
        <v>7218</v>
      </c>
      <c r="AF12453" s="10" t="s">
        <v>616</v>
      </c>
    </row>
    <row r="12454" spans="30:32" x14ac:dyDescent="0.2">
      <c r="AD12454" s="11" t="s">
        <v>20687</v>
      </c>
      <c r="AE12454" s="10" t="s">
        <v>7218</v>
      </c>
      <c r="AF12454" s="10" t="s">
        <v>616</v>
      </c>
    </row>
    <row r="12455" spans="30:32" x14ac:dyDescent="0.2">
      <c r="AD12455" s="11" t="s">
        <v>20688</v>
      </c>
      <c r="AE12455" s="10" t="s">
        <v>7218</v>
      </c>
      <c r="AF12455" s="10" t="s">
        <v>616</v>
      </c>
    </row>
    <row r="12456" spans="30:32" x14ac:dyDescent="0.2">
      <c r="AD12456" s="11" t="s">
        <v>20689</v>
      </c>
      <c r="AE12456" s="10" t="s">
        <v>7218</v>
      </c>
      <c r="AF12456" s="10" t="s">
        <v>616</v>
      </c>
    </row>
    <row r="12457" spans="30:32" x14ac:dyDescent="0.2">
      <c r="AD12457" s="11" t="s">
        <v>20690</v>
      </c>
      <c r="AE12457" s="10" t="s">
        <v>20691</v>
      </c>
      <c r="AF12457" s="10" t="s">
        <v>616</v>
      </c>
    </row>
    <row r="12458" spans="30:32" x14ac:dyDescent="0.2">
      <c r="AD12458" s="11" t="s">
        <v>20692</v>
      </c>
      <c r="AE12458" s="10" t="s">
        <v>10067</v>
      </c>
      <c r="AF12458" s="10" t="s">
        <v>616</v>
      </c>
    </row>
    <row r="12459" spans="30:32" x14ac:dyDescent="0.2">
      <c r="AD12459" s="11" t="s">
        <v>20693</v>
      </c>
      <c r="AE12459" s="10" t="s">
        <v>4996</v>
      </c>
      <c r="AF12459" s="10" t="s">
        <v>616</v>
      </c>
    </row>
    <row r="12460" spans="30:32" x14ac:dyDescent="0.2">
      <c r="AD12460" s="11" t="s">
        <v>20694</v>
      </c>
      <c r="AE12460" s="10" t="s">
        <v>15657</v>
      </c>
      <c r="AF12460" s="10" t="s">
        <v>616</v>
      </c>
    </row>
    <row r="12461" spans="30:32" x14ac:dyDescent="0.2">
      <c r="AD12461" s="11" t="s">
        <v>20695</v>
      </c>
      <c r="AE12461" s="10" t="s">
        <v>20696</v>
      </c>
      <c r="AF12461" s="10" t="s">
        <v>616</v>
      </c>
    </row>
    <row r="12462" spans="30:32" x14ac:dyDescent="0.2">
      <c r="AD12462" s="11" t="s">
        <v>20697</v>
      </c>
      <c r="AE12462" s="10" t="s">
        <v>1315</v>
      </c>
      <c r="AF12462" s="10" t="s">
        <v>616</v>
      </c>
    </row>
    <row r="12463" spans="30:32" x14ac:dyDescent="0.2">
      <c r="AD12463" s="11" t="s">
        <v>20698</v>
      </c>
      <c r="AE12463" s="10" t="s">
        <v>20699</v>
      </c>
      <c r="AF12463" s="10" t="s">
        <v>616</v>
      </c>
    </row>
    <row r="12464" spans="30:32" x14ac:dyDescent="0.2">
      <c r="AD12464" s="11" t="s">
        <v>20700</v>
      </c>
      <c r="AE12464" s="10" t="s">
        <v>1609</v>
      </c>
      <c r="AF12464" s="10" t="s">
        <v>616</v>
      </c>
    </row>
    <row r="12465" spans="30:32" x14ac:dyDescent="0.2">
      <c r="AD12465" s="11" t="s">
        <v>20701</v>
      </c>
      <c r="AE12465" s="10" t="s">
        <v>3937</v>
      </c>
      <c r="AF12465" s="10" t="s">
        <v>616</v>
      </c>
    </row>
    <row r="12466" spans="30:32" x14ac:dyDescent="0.2">
      <c r="AD12466" s="11" t="s">
        <v>20702</v>
      </c>
      <c r="AE12466" s="10" t="s">
        <v>7232</v>
      </c>
      <c r="AF12466" s="10" t="s">
        <v>616</v>
      </c>
    </row>
    <row r="12467" spans="30:32" x14ac:dyDescent="0.2">
      <c r="AD12467" s="11" t="s">
        <v>20703</v>
      </c>
      <c r="AE12467" s="10" t="s">
        <v>7234</v>
      </c>
      <c r="AF12467" s="10" t="s">
        <v>616</v>
      </c>
    </row>
    <row r="12468" spans="30:32" x14ac:dyDescent="0.2">
      <c r="AD12468" s="11" t="s">
        <v>20704</v>
      </c>
      <c r="AE12468" s="10" t="s">
        <v>20705</v>
      </c>
      <c r="AF12468" s="10" t="s">
        <v>616</v>
      </c>
    </row>
    <row r="12469" spans="30:32" x14ac:dyDescent="0.2">
      <c r="AD12469" s="11" t="s">
        <v>20706</v>
      </c>
      <c r="AE12469" s="10" t="s">
        <v>20707</v>
      </c>
      <c r="AF12469" s="10" t="s">
        <v>616</v>
      </c>
    </row>
    <row r="12470" spans="30:32" x14ac:dyDescent="0.2">
      <c r="AD12470" s="11" t="s">
        <v>20708</v>
      </c>
      <c r="AE12470" s="10" t="s">
        <v>2121</v>
      </c>
      <c r="AF12470" s="10" t="s">
        <v>616</v>
      </c>
    </row>
    <row r="12471" spans="30:32" x14ac:dyDescent="0.2">
      <c r="AD12471" s="11" t="s">
        <v>20709</v>
      </c>
      <c r="AE12471" s="10" t="s">
        <v>5800</v>
      </c>
      <c r="AF12471" s="10" t="s">
        <v>616</v>
      </c>
    </row>
    <row r="12472" spans="30:32" x14ac:dyDescent="0.2">
      <c r="AD12472" s="11" t="s">
        <v>20710</v>
      </c>
      <c r="AE12472" s="10" t="s">
        <v>3408</v>
      </c>
      <c r="AF12472" s="10" t="s">
        <v>616</v>
      </c>
    </row>
    <row r="12473" spans="30:32" x14ac:dyDescent="0.2">
      <c r="AD12473" s="11" t="s">
        <v>20711</v>
      </c>
      <c r="AE12473" s="10" t="s">
        <v>20712</v>
      </c>
      <c r="AF12473" s="10" t="s">
        <v>616</v>
      </c>
    </row>
    <row r="12474" spans="30:32" x14ac:dyDescent="0.2">
      <c r="AD12474" s="11" t="s">
        <v>20713</v>
      </c>
      <c r="AE12474" s="10" t="s">
        <v>20712</v>
      </c>
      <c r="AF12474" s="10" t="s">
        <v>616</v>
      </c>
    </row>
    <row r="12475" spans="30:32" x14ac:dyDescent="0.2">
      <c r="AD12475" s="11" t="s">
        <v>20714</v>
      </c>
      <c r="AE12475" s="10" t="s">
        <v>20712</v>
      </c>
      <c r="AF12475" s="10" t="s">
        <v>616</v>
      </c>
    </row>
    <row r="12476" spans="30:32" x14ac:dyDescent="0.2">
      <c r="AD12476" s="11" t="s">
        <v>20715</v>
      </c>
      <c r="AE12476" s="10" t="s">
        <v>20712</v>
      </c>
      <c r="AF12476" s="10" t="s">
        <v>616</v>
      </c>
    </row>
    <row r="12477" spans="30:32" x14ac:dyDescent="0.2">
      <c r="AD12477" s="11" t="s">
        <v>20716</v>
      </c>
      <c r="AE12477" s="10" t="s">
        <v>20712</v>
      </c>
      <c r="AF12477" s="10" t="s">
        <v>616</v>
      </c>
    </row>
    <row r="12478" spans="30:32" x14ac:dyDescent="0.2">
      <c r="AD12478" s="11" t="s">
        <v>20717</v>
      </c>
      <c r="AE12478" s="10" t="s">
        <v>20712</v>
      </c>
      <c r="AF12478" s="10" t="s">
        <v>616</v>
      </c>
    </row>
    <row r="12479" spans="30:32" x14ac:dyDescent="0.2">
      <c r="AD12479" s="11" t="s">
        <v>20718</v>
      </c>
      <c r="AE12479" s="10" t="s">
        <v>20712</v>
      </c>
      <c r="AF12479" s="10" t="s">
        <v>616</v>
      </c>
    </row>
    <row r="12480" spans="30:32" x14ac:dyDescent="0.2">
      <c r="AD12480" s="11" t="s">
        <v>20719</v>
      </c>
      <c r="AE12480" s="10" t="s">
        <v>20712</v>
      </c>
      <c r="AF12480" s="10" t="s">
        <v>616</v>
      </c>
    </row>
    <row r="12481" spans="30:32" x14ac:dyDescent="0.2">
      <c r="AD12481" s="11" t="s">
        <v>20720</v>
      </c>
      <c r="AE12481" s="10" t="s">
        <v>20712</v>
      </c>
      <c r="AF12481" s="10" t="s">
        <v>616</v>
      </c>
    </row>
    <row r="12482" spans="30:32" x14ac:dyDescent="0.2">
      <c r="AD12482" s="11" t="s">
        <v>20721</v>
      </c>
      <c r="AE12482" s="10" t="s">
        <v>20712</v>
      </c>
      <c r="AF12482" s="10" t="s">
        <v>616</v>
      </c>
    </row>
    <row r="12483" spans="30:32" x14ac:dyDescent="0.2">
      <c r="AD12483" s="11" t="s">
        <v>20722</v>
      </c>
      <c r="AE12483" s="10" t="s">
        <v>20712</v>
      </c>
      <c r="AF12483" s="10" t="s">
        <v>616</v>
      </c>
    </row>
    <row r="12484" spans="30:32" x14ac:dyDescent="0.2">
      <c r="AD12484" s="11" t="s">
        <v>20723</v>
      </c>
      <c r="AE12484" s="10" t="s">
        <v>20712</v>
      </c>
      <c r="AF12484" s="10" t="s">
        <v>616</v>
      </c>
    </row>
    <row r="12485" spans="30:32" x14ac:dyDescent="0.2">
      <c r="AD12485" s="11" t="s">
        <v>20724</v>
      </c>
      <c r="AE12485" s="10" t="s">
        <v>20712</v>
      </c>
      <c r="AF12485" s="10" t="s">
        <v>616</v>
      </c>
    </row>
    <row r="12486" spans="30:32" x14ac:dyDescent="0.2">
      <c r="AD12486" s="11" t="s">
        <v>20725</v>
      </c>
      <c r="AE12486" s="10" t="s">
        <v>20712</v>
      </c>
      <c r="AF12486" s="10" t="s">
        <v>616</v>
      </c>
    </row>
    <row r="12487" spans="30:32" x14ac:dyDescent="0.2">
      <c r="AD12487" s="11" t="s">
        <v>20726</v>
      </c>
      <c r="AE12487" s="10" t="s">
        <v>20712</v>
      </c>
      <c r="AF12487" s="10" t="s">
        <v>616</v>
      </c>
    </row>
    <row r="12488" spans="30:32" x14ac:dyDescent="0.2">
      <c r="AD12488" s="11" t="s">
        <v>20727</v>
      </c>
      <c r="AE12488" s="10" t="s">
        <v>20712</v>
      </c>
      <c r="AF12488" s="10" t="s">
        <v>616</v>
      </c>
    </row>
    <row r="12489" spans="30:32" x14ac:dyDescent="0.2">
      <c r="AD12489" s="11" t="s">
        <v>20728</v>
      </c>
      <c r="AE12489" s="10" t="s">
        <v>20712</v>
      </c>
      <c r="AF12489" s="10" t="s">
        <v>616</v>
      </c>
    </row>
    <row r="12490" spans="30:32" x14ac:dyDescent="0.2">
      <c r="AD12490" s="11" t="s">
        <v>20729</v>
      </c>
      <c r="AE12490" s="10" t="s">
        <v>20712</v>
      </c>
      <c r="AF12490" s="10" t="s">
        <v>616</v>
      </c>
    </row>
    <row r="12491" spans="30:32" x14ac:dyDescent="0.2">
      <c r="AD12491" s="11" t="s">
        <v>20730</v>
      </c>
      <c r="AE12491" s="10" t="s">
        <v>20712</v>
      </c>
      <c r="AF12491" s="10" t="s">
        <v>616</v>
      </c>
    </row>
    <row r="12492" spans="30:32" x14ac:dyDescent="0.2">
      <c r="AD12492" s="11" t="s">
        <v>20731</v>
      </c>
      <c r="AE12492" s="10" t="s">
        <v>20712</v>
      </c>
      <c r="AF12492" s="10" t="s">
        <v>616</v>
      </c>
    </row>
    <row r="12493" spans="30:32" x14ac:dyDescent="0.2">
      <c r="AD12493" s="11" t="s">
        <v>20732</v>
      </c>
      <c r="AE12493" s="10" t="s">
        <v>20712</v>
      </c>
      <c r="AF12493" s="10" t="s">
        <v>616</v>
      </c>
    </row>
    <row r="12494" spans="30:32" x14ac:dyDescent="0.2">
      <c r="AD12494" s="11" t="s">
        <v>20733</v>
      </c>
      <c r="AE12494" s="10" t="s">
        <v>20734</v>
      </c>
      <c r="AF12494" s="10" t="s">
        <v>616</v>
      </c>
    </row>
    <row r="12495" spans="30:32" x14ac:dyDescent="0.2">
      <c r="AD12495" s="11" t="s">
        <v>20735</v>
      </c>
      <c r="AE12495" s="10" t="s">
        <v>20734</v>
      </c>
      <c r="AF12495" s="10" t="s">
        <v>616</v>
      </c>
    </row>
    <row r="12496" spans="30:32" x14ac:dyDescent="0.2">
      <c r="AD12496" s="11" t="s">
        <v>20736</v>
      </c>
      <c r="AE12496" s="10" t="s">
        <v>11393</v>
      </c>
      <c r="AF12496" s="10" t="s">
        <v>616</v>
      </c>
    </row>
    <row r="12497" spans="30:32" x14ac:dyDescent="0.2">
      <c r="AD12497" s="11" t="s">
        <v>20737</v>
      </c>
      <c r="AE12497" s="10" t="s">
        <v>20738</v>
      </c>
      <c r="AF12497" s="10" t="s">
        <v>616</v>
      </c>
    </row>
    <row r="12498" spans="30:32" x14ac:dyDescent="0.2">
      <c r="AD12498" s="11" t="s">
        <v>20739</v>
      </c>
      <c r="AE12498" s="10" t="s">
        <v>16287</v>
      </c>
      <c r="AF12498" s="10" t="s">
        <v>616</v>
      </c>
    </row>
    <row r="12499" spans="30:32" x14ac:dyDescent="0.2">
      <c r="AD12499" s="11" t="s">
        <v>20740</v>
      </c>
      <c r="AE12499" s="10" t="s">
        <v>20712</v>
      </c>
      <c r="AF12499" s="10" t="s">
        <v>616</v>
      </c>
    </row>
    <row r="12500" spans="30:32" x14ac:dyDescent="0.2">
      <c r="AD12500" s="11" t="s">
        <v>20741</v>
      </c>
      <c r="AE12500" s="10" t="s">
        <v>20712</v>
      </c>
      <c r="AF12500" s="10" t="s">
        <v>616</v>
      </c>
    </row>
    <row r="12501" spans="30:32" x14ac:dyDescent="0.2">
      <c r="AD12501" s="11" t="s">
        <v>20742</v>
      </c>
      <c r="AE12501" s="10" t="s">
        <v>20712</v>
      </c>
      <c r="AF12501" s="10" t="s">
        <v>616</v>
      </c>
    </row>
    <row r="12502" spans="30:32" x14ac:dyDescent="0.2">
      <c r="AD12502" s="11" t="s">
        <v>20743</v>
      </c>
      <c r="AE12502" s="10" t="s">
        <v>20712</v>
      </c>
      <c r="AF12502" s="10" t="s">
        <v>616</v>
      </c>
    </row>
    <row r="12503" spans="30:32" x14ac:dyDescent="0.2">
      <c r="AD12503" s="11" t="s">
        <v>20744</v>
      </c>
      <c r="AE12503" s="10" t="s">
        <v>20712</v>
      </c>
      <c r="AF12503" s="10" t="s">
        <v>616</v>
      </c>
    </row>
    <row r="12504" spans="30:32" x14ac:dyDescent="0.2">
      <c r="AD12504" s="11" t="s">
        <v>20745</v>
      </c>
      <c r="AE12504" s="10" t="s">
        <v>20712</v>
      </c>
      <c r="AF12504" s="10" t="s">
        <v>616</v>
      </c>
    </row>
    <row r="12505" spans="30:32" x14ac:dyDescent="0.2">
      <c r="AD12505" s="11" t="s">
        <v>20746</v>
      </c>
      <c r="AE12505" s="10" t="s">
        <v>20712</v>
      </c>
      <c r="AF12505" s="10" t="s">
        <v>616</v>
      </c>
    </row>
    <row r="12506" spans="30:32" x14ac:dyDescent="0.2">
      <c r="AD12506" s="11" t="s">
        <v>20747</v>
      </c>
      <c r="AE12506" s="10" t="s">
        <v>20712</v>
      </c>
      <c r="AF12506" s="10" t="s">
        <v>616</v>
      </c>
    </row>
    <row r="12507" spans="30:32" x14ac:dyDescent="0.2">
      <c r="AD12507" s="11" t="s">
        <v>20748</v>
      </c>
      <c r="AE12507" s="10" t="s">
        <v>20712</v>
      </c>
      <c r="AF12507" s="10" t="s">
        <v>616</v>
      </c>
    </row>
    <row r="12508" spans="30:32" x14ac:dyDescent="0.2">
      <c r="AD12508" s="11" t="s">
        <v>20749</v>
      </c>
      <c r="AE12508" s="10" t="s">
        <v>20712</v>
      </c>
      <c r="AF12508" s="10" t="s">
        <v>616</v>
      </c>
    </row>
    <row r="12509" spans="30:32" x14ac:dyDescent="0.2">
      <c r="AD12509" s="11" t="s">
        <v>20750</v>
      </c>
      <c r="AE12509" s="10" t="s">
        <v>20712</v>
      </c>
      <c r="AF12509" s="10" t="s">
        <v>616</v>
      </c>
    </row>
    <row r="12510" spans="30:32" x14ac:dyDescent="0.2">
      <c r="AD12510" s="11" t="s">
        <v>20751</v>
      </c>
      <c r="AE12510" s="10" t="s">
        <v>20712</v>
      </c>
      <c r="AF12510" s="10" t="s">
        <v>616</v>
      </c>
    </row>
    <row r="12511" spans="30:32" x14ac:dyDescent="0.2">
      <c r="AD12511" s="11" t="s">
        <v>20752</v>
      </c>
      <c r="AE12511" s="10" t="s">
        <v>20712</v>
      </c>
      <c r="AF12511" s="10" t="s">
        <v>616</v>
      </c>
    </row>
    <row r="12512" spans="30:32" x14ac:dyDescent="0.2">
      <c r="AD12512" s="11" t="s">
        <v>20753</v>
      </c>
      <c r="AE12512" s="10" t="s">
        <v>20712</v>
      </c>
      <c r="AF12512" s="10" t="s">
        <v>616</v>
      </c>
    </row>
    <row r="12513" spans="30:32" x14ac:dyDescent="0.2">
      <c r="AD12513" s="11" t="s">
        <v>20754</v>
      </c>
      <c r="AE12513" s="10" t="s">
        <v>20712</v>
      </c>
      <c r="AF12513" s="10" t="s">
        <v>616</v>
      </c>
    </row>
    <row r="12514" spans="30:32" x14ac:dyDescent="0.2">
      <c r="AD12514" s="11" t="s">
        <v>20755</v>
      </c>
      <c r="AE12514" s="10" t="s">
        <v>20712</v>
      </c>
      <c r="AF12514" s="10" t="s">
        <v>616</v>
      </c>
    </row>
    <row r="12515" spans="30:32" x14ac:dyDescent="0.2">
      <c r="AD12515" s="11" t="s">
        <v>20756</v>
      </c>
      <c r="AE12515" s="10" t="s">
        <v>20712</v>
      </c>
      <c r="AF12515" s="10" t="s">
        <v>616</v>
      </c>
    </row>
    <row r="12516" spans="30:32" x14ac:dyDescent="0.2">
      <c r="AD12516" s="11" t="s">
        <v>20757</v>
      </c>
      <c r="AE12516" s="10" t="s">
        <v>20712</v>
      </c>
      <c r="AF12516" s="10" t="s">
        <v>616</v>
      </c>
    </row>
    <row r="12517" spans="30:32" x14ac:dyDescent="0.2">
      <c r="AD12517" s="11" t="s">
        <v>20758</v>
      </c>
      <c r="AE12517" s="10" t="s">
        <v>20712</v>
      </c>
      <c r="AF12517" s="10" t="s">
        <v>616</v>
      </c>
    </row>
    <row r="12518" spans="30:32" x14ac:dyDescent="0.2">
      <c r="AD12518" s="11" t="s">
        <v>20759</v>
      </c>
      <c r="AE12518" s="10" t="s">
        <v>20712</v>
      </c>
      <c r="AF12518" s="10" t="s">
        <v>616</v>
      </c>
    </row>
    <row r="12519" spans="30:32" x14ac:dyDescent="0.2">
      <c r="AD12519" s="11" t="s">
        <v>20760</v>
      </c>
      <c r="AE12519" s="10" t="s">
        <v>20712</v>
      </c>
      <c r="AF12519" s="10" t="s">
        <v>616</v>
      </c>
    </row>
    <row r="12520" spans="30:32" x14ac:dyDescent="0.2">
      <c r="AD12520" s="11" t="s">
        <v>20761</v>
      </c>
      <c r="AE12520" s="10" t="s">
        <v>20712</v>
      </c>
      <c r="AF12520" s="10" t="s">
        <v>616</v>
      </c>
    </row>
    <row r="12521" spans="30:32" x14ac:dyDescent="0.2">
      <c r="AD12521" s="11" t="s">
        <v>20762</v>
      </c>
      <c r="AE12521" s="10" t="s">
        <v>20712</v>
      </c>
      <c r="AF12521" s="10" t="s">
        <v>616</v>
      </c>
    </row>
    <row r="12522" spans="30:32" x14ac:dyDescent="0.2">
      <c r="AD12522" s="11" t="s">
        <v>20763</v>
      </c>
      <c r="AE12522" s="10" t="s">
        <v>20712</v>
      </c>
      <c r="AF12522" s="10" t="s">
        <v>616</v>
      </c>
    </row>
    <row r="12523" spans="30:32" x14ac:dyDescent="0.2">
      <c r="AD12523" s="11" t="s">
        <v>20764</v>
      </c>
      <c r="AE12523" s="10" t="s">
        <v>20712</v>
      </c>
      <c r="AF12523" s="10" t="s">
        <v>616</v>
      </c>
    </row>
    <row r="12524" spans="30:32" x14ac:dyDescent="0.2">
      <c r="AD12524" s="11" t="s">
        <v>20765</v>
      </c>
      <c r="AE12524" s="10" t="s">
        <v>20712</v>
      </c>
      <c r="AF12524" s="10" t="s">
        <v>616</v>
      </c>
    </row>
    <row r="12525" spans="30:32" x14ac:dyDescent="0.2">
      <c r="AD12525" s="11" t="s">
        <v>20766</v>
      </c>
      <c r="AE12525" s="10" t="s">
        <v>20712</v>
      </c>
      <c r="AF12525" s="10" t="s">
        <v>616</v>
      </c>
    </row>
    <row r="12526" spans="30:32" x14ac:dyDescent="0.2">
      <c r="AD12526" s="11" t="s">
        <v>20767</v>
      </c>
      <c r="AE12526" s="10" t="s">
        <v>20712</v>
      </c>
      <c r="AF12526" s="10" t="s">
        <v>616</v>
      </c>
    </row>
    <row r="12527" spans="30:32" x14ac:dyDescent="0.2">
      <c r="AD12527" s="11" t="s">
        <v>20768</v>
      </c>
      <c r="AE12527" s="10" t="s">
        <v>20734</v>
      </c>
      <c r="AF12527" s="10" t="s">
        <v>616</v>
      </c>
    </row>
    <row r="12528" spans="30:32" x14ac:dyDescent="0.2">
      <c r="AD12528" s="11" t="s">
        <v>20769</v>
      </c>
      <c r="AE12528" s="10" t="s">
        <v>20712</v>
      </c>
      <c r="AF12528" s="10" t="s">
        <v>616</v>
      </c>
    </row>
    <row r="12529" spans="30:32" x14ac:dyDescent="0.2">
      <c r="AD12529" s="11" t="s">
        <v>20770</v>
      </c>
      <c r="AE12529" s="10" t="s">
        <v>20712</v>
      </c>
      <c r="AF12529" s="10" t="s">
        <v>616</v>
      </c>
    </row>
    <row r="12530" spans="30:32" x14ac:dyDescent="0.2">
      <c r="AD12530" s="11" t="s">
        <v>20771</v>
      </c>
      <c r="AE12530" s="10" t="s">
        <v>20712</v>
      </c>
      <c r="AF12530" s="10" t="s">
        <v>616</v>
      </c>
    </row>
    <row r="12531" spans="30:32" x14ac:dyDescent="0.2">
      <c r="AD12531" s="11" t="s">
        <v>20772</v>
      </c>
      <c r="AE12531" s="10" t="s">
        <v>20712</v>
      </c>
      <c r="AF12531" s="10" t="s">
        <v>616</v>
      </c>
    </row>
    <row r="12532" spans="30:32" x14ac:dyDescent="0.2">
      <c r="AD12532" s="11" t="s">
        <v>20773</v>
      </c>
      <c r="AE12532" s="10" t="s">
        <v>20712</v>
      </c>
      <c r="AF12532" s="10" t="s">
        <v>616</v>
      </c>
    </row>
    <row r="12533" spans="30:32" x14ac:dyDescent="0.2">
      <c r="AD12533" s="11" t="s">
        <v>20774</v>
      </c>
      <c r="AE12533" s="10" t="s">
        <v>20712</v>
      </c>
      <c r="AF12533" s="10" t="s">
        <v>616</v>
      </c>
    </row>
    <row r="12534" spans="30:32" x14ac:dyDescent="0.2">
      <c r="AD12534" s="11" t="s">
        <v>20775</v>
      </c>
      <c r="AE12534" s="10" t="s">
        <v>20712</v>
      </c>
      <c r="AF12534" s="10" t="s">
        <v>616</v>
      </c>
    </row>
    <row r="12535" spans="30:32" x14ac:dyDescent="0.2">
      <c r="AD12535" s="11" t="s">
        <v>20776</v>
      </c>
      <c r="AE12535" s="10" t="s">
        <v>20712</v>
      </c>
      <c r="AF12535" s="10" t="s">
        <v>616</v>
      </c>
    </row>
    <row r="12536" spans="30:32" x14ac:dyDescent="0.2">
      <c r="AD12536" s="11" t="s">
        <v>20777</v>
      </c>
      <c r="AE12536" s="10" t="s">
        <v>20778</v>
      </c>
      <c r="AF12536" s="10" t="s">
        <v>616</v>
      </c>
    </row>
    <row r="12537" spans="30:32" x14ac:dyDescent="0.2">
      <c r="AD12537" s="11" t="s">
        <v>20779</v>
      </c>
      <c r="AE12537" s="10" t="s">
        <v>20780</v>
      </c>
      <c r="AF12537" s="10" t="s">
        <v>616</v>
      </c>
    </row>
    <row r="12538" spans="30:32" x14ac:dyDescent="0.2">
      <c r="AD12538" s="11" t="s">
        <v>20781</v>
      </c>
      <c r="AE12538" s="10" t="s">
        <v>20782</v>
      </c>
      <c r="AF12538" s="10" t="s">
        <v>616</v>
      </c>
    </row>
    <row r="12539" spans="30:32" x14ac:dyDescent="0.2">
      <c r="AD12539" s="11" t="s">
        <v>20783</v>
      </c>
      <c r="AE12539" s="10" t="s">
        <v>20782</v>
      </c>
      <c r="AF12539" s="10" t="s">
        <v>616</v>
      </c>
    </row>
    <row r="12540" spans="30:32" x14ac:dyDescent="0.2">
      <c r="AD12540" s="11" t="s">
        <v>20784</v>
      </c>
      <c r="AE12540" s="10" t="s">
        <v>20785</v>
      </c>
      <c r="AF12540" s="10" t="s">
        <v>616</v>
      </c>
    </row>
    <row r="12541" spans="30:32" x14ac:dyDescent="0.2">
      <c r="AD12541" s="11" t="s">
        <v>20786</v>
      </c>
      <c r="AE12541" s="10" t="s">
        <v>2127</v>
      </c>
      <c r="AF12541" s="10" t="s">
        <v>616</v>
      </c>
    </row>
    <row r="12542" spans="30:32" x14ac:dyDescent="0.2">
      <c r="AD12542" s="11" t="s">
        <v>20787</v>
      </c>
      <c r="AE12542" s="10" t="s">
        <v>20788</v>
      </c>
      <c r="AF12542" s="10" t="s">
        <v>616</v>
      </c>
    </row>
    <row r="12543" spans="30:32" x14ac:dyDescent="0.2">
      <c r="AD12543" s="11" t="s">
        <v>20789</v>
      </c>
      <c r="AE12543" s="10" t="s">
        <v>20790</v>
      </c>
      <c r="AF12543" s="10" t="s">
        <v>616</v>
      </c>
    </row>
    <row r="12544" spans="30:32" x14ac:dyDescent="0.2">
      <c r="AD12544" s="11" t="s">
        <v>20791</v>
      </c>
      <c r="AE12544" s="10" t="s">
        <v>20792</v>
      </c>
      <c r="AF12544" s="10" t="s">
        <v>616</v>
      </c>
    </row>
    <row r="12545" spans="30:32" x14ac:dyDescent="0.2">
      <c r="AD12545" s="11" t="s">
        <v>20793</v>
      </c>
      <c r="AE12545" s="10" t="s">
        <v>17024</v>
      </c>
      <c r="AF12545" s="10" t="s">
        <v>616</v>
      </c>
    </row>
    <row r="12546" spans="30:32" x14ac:dyDescent="0.2">
      <c r="AD12546" s="11" t="s">
        <v>20794</v>
      </c>
      <c r="AE12546" s="10" t="s">
        <v>20795</v>
      </c>
      <c r="AF12546" s="10" t="s">
        <v>616</v>
      </c>
    </row>
    <row r="12547" spans="30:32" x14ac:dyDescent="0.2">
      <c r="AD12547" s="11" t="s">
        <v>20796</v>
      </c>
      <c r="AE12547" s="10" t="s">
        <v>20797</v>
      </c>
      <c r="AF12547" s="10" t="s">
        <v>616</v>
      </c>
    </row>
    <row r="12548" spans="30:32" x14ac:dyDescent="0.2">
      <c r="AD12548" s="11" t="s">
        <v>20798</v>
      </c>
      <c r="AE12548" s="10" t="s">
        <v>20799</v>
      </c>
      <c r="AF12548" s="10" t="s">
        <v>616</v>
      </c>
    </row>
    <row r="12549" spans="30:32" x14ac:dyDescent="0.2">
      <c r="AD12549" s="11" t="s">
        <v>20800</v>
      </c>
      <c r="AE12549" s="10" t="s">
        <v>20801</v>
      </c>
      <c r="AF12549" s="10" t="s">
        <v>616</v>
      </c>
    </row>
    <row r="12550" spans="30:32" x14ac:dyDescent="0.2">
      <c r="AD12550" s="11" t="s">
        <v>20802</v>
      </c>
      <c r="AE12550" s="10" t="s">
        <v>20803</v>
      </c>
      <c r="AF12550" s="10" t="s">
        <v>616</v>
      </c>
    </row>
    <row r="12551" spans="30:32" x14ac:dyDescent="0.2">
      <c r="AD12551" s="11" t="s">
        <v>20804</v>
      </c>
      <c r="AE12551" s="10" t="s">
        <v>20805</v>
      </c>
      <c r="AF12551" s="10" t="s">
        <v>616</v>
      </c>
    </row>
    <row r="12552" spans="30:32" x14ac:dyDescent="0.2">
      <c r="AD12552" s="11" t="s">
        <v>20806</v>
      </c>
      <c r="AE12552" s="10" t="s">
        <v>20807</v>
      </c>
      <c r="AF12552" s="10" t="s">
        <v>616</v>
      </c>
    </row>
    <row r="12553" spans="30:32" x14ac:dyDescent="0.2">
      <c r="AD12553" s="11" t="s">
        <v>20808</v>
      </c>
      <c r="AE12553" s="10" t="s">
        <v>20809</v>
      </c>
      <c r="AF12553" s="10" t="s">
        <v>616</v>
      </c>
    </row>
    <row r="12554" spans="30:32" x14ac:dyDescent="0.2">
      <c r="AD12554" s="11" t="s">
        <v>20810</v>
      </c>
      <c r="AE12554" s="10" t="s">
        <v>20809</v>
      </c>
      <c r="AF12554" s="10" t="s">
        <v>616</v>
      </c>
    </row>
    <row r="12555" spans="30:32" x14ac:dyDescent="0.2">
      <c r="AD12555" s="11" t="s">
        <v>20811</v>
      </c>
      <c r="AE12555" s="10" t="s">
        <v>20809</v>
      </c>
      <c r="AF12555" s="10" t="s">
        <v>616</v>
      </c>
    </row>
    <row r="12556" spans="30:32" x14ac:dyDescent="0.2">
      <c r="AD12556" s="11" t="s">
        <v>20812</v>
      </c>
      <c r="AE12556" s="10" t="s">
        <v>20809</v>
      </c>
      <c r="AF12556" s="10" t="s">
        <v>616</v>
      </c>
    </row>
    <row r="12557" spans="30:32" x14ac:dyDescent="0.2">
      <c r="AD12557" s="11" t="s">
        <v>20813</v>
      </c>
      <c r="AE12557" s="10" t="s">
        <v>20809</v>
      </c>
      <c r="AF12557" s="10" t="s">
        <v>616</v>
      </c>
    </row>
    <row r="12558" spans="30:32" x14ac:dyDescent="0.2">
      <c r="AD12558" s="11" t="s">
        <v>20814</v>
      </c>
      <c r="AE12558" s="10" t="s">
        <v>20815</v>
      </c>
      <c r="AF12558" s="10" t="s">
        <v>616</v>
      </c>
    </row>
    <row r="12559" spans="30:32" x14ac:dyDescent="0.2">
      <c r="AD12559" s="11" t="s">
        <v>20816</v>
      </c>
      <c r="AE12559" s="10" t="s">
        <v>5011</v>
      </c>
      <c r="AF12559" s="10" t="s">
        <v>616</v>
      </c>
    </row>
    <row r="12560" spans="30:32" x14ac:dyDescent="0.2">
      <c r="AD12560" s="11" t="s">
        <v>20817</v>
      </c>
      <c r="AE12560" s="10" t="s">
        <v>20818</v>
      </c>
      <c r="AF12560" s="10" t="s">
        <v>616</v>
      </c>
    </row>
    <row r="12561" spans="30:32" x14ac:dyDescent="0.2">
      <c r="AD12561" s="11" t="s">
        <v>20819</v>
      </c>
      <c r="AE12561" s="10" t="s">
        <v>9164</v>
      </c>
      <c r="AF12561" s="10" t="s">
        <v>616</v>
      </c>
    </row>
    <row r="12562" spans="30:32" x14ac:dyDescent="0.2">
      <c r="AD12562" s="11" t="s">
        <v>20820</v>
      </c>
      <c r="AE12562" s="10" t="s">
        <v>20821</v>
      </c>
      <c r="AF12562" s="10" t="s">
        <v>616</v>
      </c>
    </row>
    <row r="12563" spans="30:32" x14ac:dyDescent="0.2">
      <c r="AD12563" s="11" t="s">
        <v>20822</v>
      </c>
      <c r="AE12563" s="10" t="s">
        <v>20823</v>
      </c>
      <c r="AF12563" s="10" t="s">
        <v>616</v>
      </c>
    </row>
    <row r="12564" spans="30:32" x14ac:dyDescent="0.2">
      <c r="AD12564" s="11" t="s">
        <v>20824</v>
      </c>
      <c r="AE12564" s="10" t="s">
        <v>20825</v>
      </c>
      <c r="AF12564" s="10" t="s">
        <v>616</v>
      </c>
    </row>
    <row r="12565" spans="30:32" x14ac:dyDescent="0.2">
      <c r="AD12565" s="11" t="s">
        <v>20826</v>
      </c>
      <c r="AE12565" s="10" t="s">
        <v>10115</v>
      </c>
      <c r="AF12565" s="10" t="s">
        <v>616</v>
      </c>
    </row>
    <row r="12566" spans="30:32" x14ac:dyDescent="0.2">
      <c r="AD12566" s="11" t="s">
        <v>20827</v>
      </c>
      <c r="AE12566" s="10" t="s">
        <v>20828</v>
      </c>
      <c r="AF12566" s="10" t="s">
        <v>616</v>
      </c>
    </row>
    <row r="12567" spans="30:32" x14ac:dyDescent="0.2">
      <c r="AD12567" s="11" t="s">
        <v>20829</v>
      </c>
      <c r="AE12567" s="10" t="s">
        <v>20830</v>
      </c>
      <c r="AF12567" s="10" t="s">
        <v>616</v>
      </c>
    </row>
    <row r="12568" spans="30:32" x14ac:dyDescent="0.2">
      <c r="AD12568" s="11" t="s">
        <v>20831</v>
      </c>
      <c r="AE12568" s="10" t="s">
        <v>7271</v>
      </c>
      <c r="AF12568" s="10" t="s">
        <v>616</v>
      </c>
    </row>
    <row r="12569" spans="30:32" x14ac:dyDescent="0.2">
      <c r="AD12569" s="11" t="s">
        <v>20832</v>
      </c>
      <c r="AE12569" s="10" t="s">
        <v>20833</v>
      </c>
      <c r="AF12569" s="10" t="s">
        <v>616</v>
      </c>
    </row>
    <row r="12570" spans="30:32" x14ac:dyDescent="0.2">
      <c r="AD12570" s="11" t="s">
        <v>20834</v>
      </c>
      <c r="AE12570" s="10" t="s">
        <v>17056</v>
      </c>
      <c r="AF12570" s="10" t="s">
        <v>616</v>
      </c>
    </row>
    <row r="12571" spans="30:32" x14ac:dyDescent="0.2">
      <c r="AD12571" s="11" t="s">
        <v>20835</v>
      </c>
      <c r="AE12571" s="10" t="s">
        <v>20836</v>
      </c>
      <c r="AF12571" s="10" t="s">
        <v>616</v>
      </c>
    </row>
    <row r="12572" spans="30:32" x14ac:dyDescent="0.2">
      <c r="AD12572" s="11" t="s">
        <v>20837</v>
      </c>
      <c r="AE12572" s="10" t="s">
        <v>20838</v>
      </c>
      <c r="AF12572" s="10" t="s">
        <v>616</v>
      </c>
    </row>
    <row r="12573" spans="30:32" x14ac:dyDescent="0.2">
      <c r="AD12573" s="11" t="s">
        <v>20839</v>
      </c>
      <c r="AE12573" s="10" t="s">
        <v>20840</v>
      </c>
      <c r="AF12573" s="10" t="s">
        <v>616</v>
      </c>
    </row>
    <row r="12574" spans="30:32" x14ac:dyDescent="0.2">
      <c r="AD12574" s="11" t="s">
        <v>20841</v>
      </c>
      <c r="AE12574" s="10" t="s">
        <v>20842</v>
      </c>
      <c r="AF12574" s="10" t="s">
        <v>616</v>
      </c>
    </row>
    <row r="12575" spans="30:32" x14ac:dyDescent="0.2">
      <c r="AD12575" s="11" t="s">
        <v>20843</v>
      </c>
      <c r="AE12575" s="10" t="s">
        <v>20844</v>
      </c>
      <c r="AF12575" s="10" t="s">
        <v>616</v>
      </c>
    </row>
    <row r="12576" spans="30:32" x14ac:dyDescent="0.2">
      <c r="AD12576" s="11" t="s">
        <v>20845</v>
      </c>
      <c r="AE12576" s="10" t="s">
        <v>20846</v>
      </c>
      <c r="AF12576" s="10" t="s">
        <v>616</v>
      </c>
    </row>
    <row r="12577" spans="30:32" x14ac:dyDescent="0.2">
      <c r="AD12577" s="11" t="s">
        <v>20847</v>
      </c>
      <c r="AE12577" s="10" t="s">
        <v>20848</v>
      </c>
      <c r="AF12577" s="10" t="s">
        <v>616</v>
      </c>
    </row>
    <row r="12578" spans="30:32" x14ac:dyDescent="0.2">
      <c r="AD12578" s="11" t="s">
        <v>20849</v>
      </c>
      <c r="AE12578" s="10" t="s">
        <v>10150</v>
      </c>
      <c r="AF12578" s="10" t="s">
        <v>616</v>
      </c>
    </row>
    <row r="12579" spans="30:32" x14ac:dyDescent="0.2">
      <c r="AD12579" s="11" t="s">
        <v>20850</v>
      </c>
      <c r="AE12579" s="10" t="s">
        <v>20851</v>
      </c>
      <c r="AF12579" s="10" t="s">
        <v>616</v>
      </c>
    </row>
    <row r="12580" spans="30:32" x14ac:dyDescent="0.2">
      <c r="AD12580" s="11" t="s">
        <v>20852</v>
      </c>
      <c r="AE12580" s="10" t="s">
        <v>20853</v>
      </c>
      <c r="AF12580" s="10" t="s">
        <v>616</v>
      </c>
    </row>
    <row r="12581" spans="30:32" x14ac:dyDescent="0.2">
      <c r="AD12581" s="11" t="s">
        <v>20854</v>
      </c>
      <c r="AE12581" s="10" t="s">
        <v>20855</v>
      </c>
      <c r="AF12581" s="10" t="s">
        <v>616</v>
      </c>
    </row>
    <row r="12582" spans="30:32" x14ac:dyDescent="0.2">
      <c r="AD12582" s="11" t="s">
        <v>20856</v>
      </c>
      <c r="AE12582" s="10" t="s">
        <v>2188</v>
      </c>
      <c r="AF12582" s="10" t="s">
        <v>616</v>
      </c>
    </row>
    <row r="12583" spans="30:32" x14ac:dyDescent="0.2">
      <c r="AD12583" s="11" t="s">
        <v>20857</v>
      </c>
      <c r="AE12583" s="10" t="s">
        <v>9193</v>
      </c>
      <c r="AF12583" s="10" t="s">
        <v>616</v>
      </c>
    </row>
    <row r="12584" spans="30:32" x14ac:dyDescent="0.2">
      <c r="AD12584" s="11" t="s">
        <v>20858</v>
      </c>
      <c r="AE12584" s="10" t="s">
        <v>20859</v>
      </c>
      <c r="AF12584" s="10" t="s">
        <v>616</v>
      </c>
    </row>
    <row r="12585" spans="30:32" x14ac:dyDescent="0.2">
      <c r="AD12585" s="11" t="s">
        <v>20860</v>
      </c>
      <c r="AE12585" s="10" t="s">
        <v>20861</v>
      </c>
      <c r="AF12585" s="10" t="s">
        <v>616</v>
      </c>
    </row>
    <row r="12586" spans="30:32" x14ac:dyDescent="0.2">
      <c r="AD12586" s="11" t="s">
        <v>20862</v>
      </c>
      <c r="AE12586" s="10" t="s">
        <v>20863</v>
      </c>
      <c r="AF12586" s="10" t="s">
        <v>616</v>
      </c>
    </row>
    <row r="12587" spans="30:32" x14ac:dyDescent="0.2">
      <c r="AD12587" s="11" t="s">
        <v>20864</v>
      </c>
      <c r="AE12587" s="10" t="s">
        <v>20865</v>
      </c>
      <c r="AF12587" s="10" t="s">
        <v>616</v>
      </c>
    </row>
    <row r="12588" spans="30:32" x14ac:dyDescent="0.2">
      <c r="AD12588" s="11" t="s">
        <v>20866</v>
      </c>
      <c r="AE12588" s="10" t="s">
        <v>20867</v>
      </c>
      <c r="AF12588" s="10" t="s">
        <v>616</v>
      </c>
    </row>
    <row r="12589" spans="30:32" x14ac:dyDescent="0.2">
      <c r="AD12589" s="11" t="s">
        <v>20868</v>
      </c>
      <c r="AE12589" s="10" t="s">
        <v>20869</v>
      </c>
      <c r="AF12589" s="10" t="s">
        <v>616</v>
      </c>
    </row>
    <row r="12590" spans="30:32" x14ac:dyDescent="0.2">
      <c r="AD12590" s="11" t="s">
        <v>20870</v>
      </c>
      <c r="AE12590" s="10" t="s">
        <v>9260</v>
      </c>
      <c r="AF12590" s="10" t="s">
        <v>616</v>
      </c>
    </row>
    <row r="12591" spans="30:32" x14ac:dyDescent="0.2">
      <c r="AD12591" s="11" t="s">
        <v>20871</v>
      </c>
      <c r="AE12591" s="10" t="s">
        <v>20872</v>
      </c>
      <c r="AF12591" s="10" t="s">
        <v>616</v>
      </c>
    </row>
    <row r="12592" spans="30:32" x14ac:dyDescent="0.2">
      <c r="AD12592" s="11" t="s">
        <v>20873</v>
      </c>
      <c r="AE12592" s="10" t="s">
        <v>10208</v>
      </c>
      <c r="AF12592" s="10" t="s">
        <v>616</v>
      </c>
    </row>
    <row r="12593" spans="30:32" x14ac:dyDescent="0.2">
      <c r="AD12593" s="11" t="s">
        <v>20874</v>
      </c>
      <c r="AE12593" s="10" t="s">
        <v>3469</v>
      </c>
      <c r="AF12593" s="10" t="s">
        <v>616</v>
      </c>
    </row>
    <row r="12594" spans="30:32" x14ac:dyDescent="0.2">
      <c r="AD12594" s="11" t="s">
        <v>20875</v>
      </c>
      <c r="AE12594" s="10" t="s">
        <v>2196</v>
      </c>
      <c r="AF12594" s="10" t="s">
        <v>616</v>
      </c>
    </row>
    <row r="12595" spans="30:32" x14ac:dyDescent="0.2">
      <c r="AD12595" s="11" t="s">
        <v>20876</v>
      </c>
      <c r="AE12595" s="10" t="s">
        <v>2196</v>
      </c>
      <c r="AF12595" s="10" t="s">
        <v>616</v>
      </c>
    </row>
    <row r="12596" spans="30:32" x14ac:dyDescent="0.2">
      <c r="AD12596" s="11" t="s">
        <v>20877</v>
      </c>
      <c r="AE12596" s="10" t="s">
        <v>20878</v>
      </c>
      <c r="AF12596" s="10" t="s">
        <v>616</v>
      </c>
    </row>
    <row r="12597" spans="30:32" x14ac:dyDescent="0.2">
      <c r="AD12597" s="11" t="s">
        <v>20879</v>
      </c>
      <c r="AE12597" s="10" t="s">
        <v>20880</v>
      </c>
      <c r="AF12597" s="10" t="s">
        <v>616</v>
      </c>
    </row>
    <row r="12598" spans="30:32" x14ac:dyDescent="0.2">
      <c r="AD12598" s="11" t="s">
        <v>20881</v>
      </c>
      <c r="AE12598" s="10" t="s">
        <v>2198</v>
      </c>
      <c r="AF12598" s="10" t="s">
        <v>616</v>
      </c>
    </row>
    <row r="12599" spans="30:32" x14ac:dyDescent="0.2">
      <c r="AD12599" s="11" t="s">
        <v>20882</v>
      </c>
      <c r="AE12599" s="10" t="s">
        <v>20883</v>
      </c>
      <c r="AF12599" s="10" t="s">
        <v>616</v>
      </c>
    </row>
    <row r="12600" spans="30:32" x14ac:dyDescent="0.2">
      <c r="AD12600" s="11" t="s">
        <v>20884</v>
      </c>
      <c r="AE12600" s="10" t="s">
        <v>7326</v>
      </c>
      <c r="AF12600" s="10" t="s">
        <v>616</v>
      </c>
    </row>
    <row r="12601" spans="30:32" x14ac:dyDescent="0.2">
      <c r="AD12601" s="11" t="s">
        <v>20885</v>
      </c>
      <c r="AE12601" s="10" t="s">
        <v>20307</v>
      </c>
      <c r="AF12601" s="10" t="s">
        <v>616</v>
      </c>
    </row>
    <row r="12602" spans="30:32" x14ac:dyDescent="0.2">
      <c r="AD12602" s="11" t="s">
        <v>20886</v>
      </c>
      <c r="AE12602" s="10" t="s">
        <v>17108</v>
      </c>
      <c r="AF12602" s="10" t="s">
        <v>616</v>
      </c>
    </row>
    <row r="12603" spans="30:32" x14ac:dyDescent="0.2">
      <c r="AD12603" s="11" t="s">
        <v>20887</v>
      </c>
      <c r="AE12603" s="10" t="s">
        <v>20888</v>
      </c>
      <c r="AF12603" s="10" t="s">
        <v>616</v>
      </c>
    </row>
    <row r="12604" spans="30:32" x14ac:dyDescent="0.2">
      <c r="AD12604" s="11" t="s">
        <v>20889</v>
      </c>
      <c r="AE12604" s="10" t="s">
        <v>20890</v>
      </c>
      <c r="AF12604" s="10" t="s">
        <v>616</v>
      </c>
    </row>
    <row r="12605" spans="30:32" x14ac:dyDescent="0.2">
      <c r="AD12605" s="11" t="s">
        <v>20891</v>
      </c>
      <c r="AE12605" s="10" t="s">
        <v>13628</v>
      </c>
      <c r="AF12605" s="10" t="s">
        <v>616</v>
      </c>
    </row>
    <row r="12606" spans="30:32" x14ac:dyDescent="0.2">
      <c r="AD12606" s="11" t="s">
        <v>20892</v>
      </c>
      <c r="AE12606" s="10" t="s">
        <v>7346</v>
      </c>
      <c r="AF12606" s="10" t="s">
        <v>616</v>
      </c>
    </row>
    <row r="12607" spans="30:32" x14ac:dyDescent="0.2">
      <c r="AD12607" s="11" t="s">
        <v>20893</v>
      </c>
      <c r="AE12607" s="10" t="s">
        <v>20894</v>
      </c>
      <c r="AF12607" s="10" t="s">
        <v>616</v>
      </c>
    </row>
    <row r="12608" spans="30:32" x14ac:dyDescent="0.2">
      <c r="AD12608" s="11" t="s">
        <v>20895</v>
      </c>
      <c r="AE12608" s="10" t="s">
        <v>11764</v>
      </c>
      <c r="AF12608" s="10" t="s">
        <v>616</v>
      </c>
    </row>
    <row r="12609" spans="30:32" x14ac:dyDescent="0.2">
      <c r="AD12609" s="11" t="s">
        <v>20896</v>
      </c>
      <c r="AE12609" s="10" t="s">
        <v>20897</v>
      </c>
      <c r="AF12609" s="10" t="s">
        <v>616</v>
      </c>
    </row>
    <row r="12610" spans="30:32" x14ac:dyDescent="0.2">
      <c r="AD12610" s="11" t="s">
        <v>20898</v>
      </c>
      <c r="AE12610" s="10" t="s">
        <v>20899</v>
      </c>
      <c r="AF12610" s="10" t="s">
        <v>616</v>
      </c>
    </row>
    <row r="12611" spans="30:32" x14ac:dyDescent="0.2">
      <c r="AD12611" s="11" t="s">
        <v>20900</v>
      </c>
      <c r="AE12611" s="10" t="s">
        <v>20901</v>
      </c>
      <c r="AF12611" s="10" t="s">
        <v>616</v>
      </c>
    </row>
    <row r="12612" spans="30:32" x14ac:dyDescent="0.2">
      <c r="AD12612" s="11" t="s">
        <v>20902</v>
      </c>
      <c r="AE12612" s="10" t="s">
        <v>20903</v>
      </c>
      <c r="AF12612" s="10" t="s">
        <v>616</v>
      </c>
    </row>
    <row r="12613" spans="30:32" x14ac:dyDescent="0.2">
      <c r="AD12613" s="11" t="s">
        <v>20904</v>
      </c>
      <c r="AE12613" s="10" t="s">
        <v>18494</v>
      </c>
      <c r="AF12613" s="10" t="s">
        <v>616</v>
      </c>
    </row>
    <row r="12614" spans="30:32" x14ac:dyDescent="0.2">
      <c r="AD12614" s="11" t="s">
        <v>20905</v>
      </c>
      <c r="AE12614" s="10" t="s">
        <v>11781</v>
      </c>
      <c r="AF12614" s="10" t="s">
        <v>616</v>
      </c>
    </row>
    <row r="12615" spans="30:32" x14ac:dyDescent="0.2">
      <c r="AD12615" s="11" t="s">
        <v>20906</v>
      </c>
      <c r="AE12615" s="10" t="s">
        <v>20907</v>
      </c>
      <c r="AF12615" s="10" t="s">
        <v>616</v>
      </c>
    </row>
    <row r="12616" spans="30:32" x14ac:dyDescent="0.2">
      <c r="AD12616" s="11" t="s">
        <v>20908</v>
      </c>
      <c r="AE12616" s="10" t="s">
        <v>2980</v>
      </c>
      <c r="AF12616" s="10" t="s">
        <v>616</v>
      </c>
    </row>
    <row r="12617" spans="30:32" x14ac:dyDescent="0.2">
      <c r="AD12617" s="11" t="s">
        <v>20909</v>
      </c>
      <c r="AE12617" s="10" t="s">
        <v>20910</v>
      </c>
      <c r="AF12617" s="10" t="s">
        <v>616</v>
      </c>
    </row>
    <row r="12618" spans="30:32" x14ac:dyDescent="0.2">
      <c r="AD12618" s="11" t="s">
        <v>20911</v>
      </c>
      <c r="AE12618" s="10" t="s">
        <v>20912</v>
      </c>
      <c r="AF12618" s="10" t="s">
        <v>616</v>
      </c>
    </row>
    <row r="12619" spans="30:32" x14ac:dyDescent="0.2">
      <c r="AD12619" s="11" t="s">
        <v>20913</v>
      </c>
      <c r="AE12619" s="10" t="s">
        <v>20914</v>
      </c>
      <c r="AF12619" s="10" t="s">
        <v>616</v>
      </c>
    </row>
    <row r="12620" spans="30:32" x14ac:dyDescent="0.2">
      <c r="AD12620" s="11" t="s">
        <v>20915</v>
      </c>
      <c r="AE12620" s="10" t="s">
        <v>6651</v>
      </c>
      <c r="AF12620" s="10" t="s">
        <v>616</v>
      </c>
    </row>
    <row r="12621" spans="30:32" x14ac:dyDescent="0.2">
      <c r="AD12621" s="11" t="s">
        <v>20916</v>
      </c>
      <c r="AE12621" s="10" t="s">
        <v>20917</v>
      </c>
      <c r="AF12621" s="10" t="s">
        <v>616</v>
      </c>
    </row>
    <row r="12622" spans="30:32" x14ac:dyDescent="0.2">
      <c r="AD12622" s="11" t="s">
        <v>20918</v>
      </c>
      <c r="AE12622" s="10" t="s">
        <v>20919</v>
      </c>
      <c r="AF12622" s="10" t="s">
        <v>616</v>
      </c>
    </row>
    <row r="12623" spans="30:32" x14ac:dyDescent="0.2">
      <c r="AD12623" s="11" t="s">
        <v>20920</v>
      </c>
      <c r="AE12623" s="10" t="s">
        <v>17160</v>
      </c>
      <c r="AF12623" s="10" t="s">
        <v>616</v>
      </c>
    </row>
    <row r="12624" spans="30:32" x14ac:dyDescent="0.2">
      <c r="AD12624" s="11" t="s">
        <v>20921</v>
      </c>
      <c r="AE12624" s="10" t="s">
        <v>5838</v>
      </c>
      <c r="AF12624" s="10" t="s">
        <v>616</v>
      </c>
    </row>
    <row r="12625" spans="30:32" x14ac:dyDescent="0.2">
      <c r="AD12625" s="11" t="s">
        <v>20922</v>
      </c>
      <c r="AE12625" s="10" t="s">
        <v>20923</v>
      </c>
      <c r="AF12625" s="10" t="s">
        <v>616</v>
      </c>
    </row>
    <row r="12626" spans="30:32" x14ac:dyDescent="0.2">
      <c r="AD12626" s="11" t="s">
        <v>20924</v>
      </c>
      <c r="AE12626" s="10" t="s">
        <v>9237</v>
      </c>
      <c r="AF12626" s="10" t="s">
        <v>616</v>
      </c>
    </row>
    <row r="12627" spans="30:32" x14ac:dyDescent="0.2">
      <c r="AD12627" s="11" t="s">
        <v>20925</v>
      </c>
      <c r="AE12627" s="10" t="s">
        <v>20926</v>
      </c>
      <c r="AF12627" s="10" t="s">
        <v>616</v>
      </c>
    </row>
    <row r="12628" spans="30:32" x14ac:dyDescent="0.2">
      <c r="AD12628" s="11" t="s">
        <v>20927</v>
      </c>
      <c r="AE12628" s="10" t="s">
        <v>11808</v>
      </c>
      <c r="AF12628" s="10" t="s">
        <v>616</v>
      </c>
    </row>
    <row r="12629" spans="30:32" x14ac:dyDescent="0.2">
      <c r="AD12629" s="11" t="s">
        <v>20928</v>
      </c>
      <c r="AE12629" s="10" t="s">
        <v>11810</v>
      </c>
      <c r="AF12629" s="10" t="s">
        <v>616</v>
      </c>
    </row>
    <row r="12630" spans="30:32" x14ac:dyDescent="0.2">
      <c r="AD12630" s="11" t="s">
        <v>20929</v>
      </c>
      <c r="AE12630" s="10" t="s">
        <v>4550</v>
      </c>
      <c r="AF12630" s="10" t="s">
        <v>616</v>
      </c>
    </row>
    <row r="12631" spans="30:32" x14ac:dyDescent="0.2">
      <c r="AD12631" s="11" t="s">
        <v>20930</v>
      </c>
      <c r="AE12631" s="10" t="s">
        <v>20931</v>
      </c>
      <c r="AF12631" s="10" t="s">
        <v>616</v>
      </c>
    </row>
    <row r="12632" spans="30:32" x14ac:dyDescent="0.2">
      <c r="AD12632" s="11" t="s">
        <v>20932</v>
      </c>
      <c r="AE12632" s="10" t="s">
        <v>3487</v>
      </c>
      <c r="AF12632" s="10" t="s">
        <v>616</v>
      </c>
    </row>
    <row r="12633" spans="30:32" x14ac:dyDescent="0.2">
      <c r="AD12633" s="11" t="s">
        <v>20933</v>
      </c>
      <c r="AE12633" s="10" t="s">
        <v>20934</v>
      </c>
      <c r="AF12633" s="10" t="s">
        <v>616</v>
      </c>
    </row>
    <row r="12634" spans="30:32" x14ac:dyDescent="0.2">
      <c r="AD12634" s="11" t="s">
        <v>20935</v>
      </c>
      <c r="AE12634" s="10" t="s">
        <v>20936</v>
      </c>
      <c r="AF12634" s="10" t="s">
        <v>616</v>
      </c>
    </row>
    <row r="12635" spans="30:32" x14ac:dyDescent="0.2">
      <c r="AD12635" s="11" t="s">
        <v>20937</v>
      </c>
      <c r="AE12635" s="10" t="s">
        <v>20938</v>
      </c>
      <c r="AF12635" s="10" t="s">
        <v>616</v>
      </c>
    </row>
    <row r="12636" spans="30:32" x14ac:dyDescent="0.2">
      <c r="AD12636" s="11" t="s">
        <v>20939</v>
      </c>
      <c r="AE12636" s="10" t="s">
        <v>20940</v>
      </c>
      <c r="AF12636" s="10" t="s">
        <v>616</v>
      </c>
    </row>
    <row r="12637" spans="30:32" x14ac:dyDescent="0.2">
      <c r="AD12637" s="11" t="s">
        <v>20941</v>
      </c>
      <c r="AE12637" s="10" t="s">
        <v>20942</v>
      </c>
      <c r="AF12637" s="10" t="s">
        <v>616</v>
      </c>
    </row>
    <row r="12638" spans="30:32" x14ac:dyDescent="0.2">
      <c r="AD12638" s="11" t="s">
        <v>20943</v>
      </c>
      <c r="AE12638" s="10" t="s">
        <v>20944</v>
      </c>
      <c r="AF12638" s="10" t="s">
        <v>616</v>
      </c>
    </row>
    <row r="12639" spans="30:32" x14ac:dyDescent="0.2">
      <c r="AD12639" s="11" t="s">
        <v>20945</v>
      </c>
      <c r="AE12639" s="10" t="s">
        <v>20946</v>
      </c>
      <c r="AF12639" s="10" t="s">
        <v>616</v>
      </c>
    </row>
    <row r="12640" spans="30:32" x14ac:dyDescent="0.2">
      <c r="AD12640" s="11" t="s">
        <v>20947</v>
      </c>
      <c r="AE12640" s="10" t="s">
        <v>20948</v>
      </c>
      <c r="AF12640" s="10" t="s">
        <v>616</v>
      </c>
    </row>
    <row r="12641" spans="30:32" x14ac:dyDescent="0.2">
      <c r="AD12641" s="11" t="s">
        <v>20949</v>
      </c>
      <c r="AE12641" s="10" t="s">
        <v>20950</v>
      </c>
      <c r="AF12641" s="10" t="s">
        <v>616</v>
      </c>
    </row>
    <row r="12642" spans="30:32" x14ac:dyDescent="0.2">
      <c r="AD12642" s="11" t="s">
        <v>20951</v>
      </c>
      <c r="AE12642" s="10" t="s">
        <v>1683</v>
      </c>
      <c r="AF12642" s="10" t="s">
        <v>616</v>
      </c>
    </row>
    <row r="12643" spans="30:32" x14ac:dyDescent="0.2">
      <c r="AD12643" s="11" t="s">
        <v>20952</v>
      </c>
      <c r="AE12643" s="10" t="s">
        <v>15788</v>
      </c>
      <c r="AF12643" s="10" t="s">
        <v>616</v>
      </c>
    </row>
    <row r="12644" spans="30:32" x14ac:dyDescent="0.2">
      <c r="AD12644" s="11" t="s">
        <v>20953</v>
      </c>
      <c r="AE12644" s="10" t="s">
        <v>20954</v>
      </c>
      <c r="AF12644" s="10" t="s">
        <v>616</v>
      </c>
    </row>
    <row r="12645" spans="30:32" x14ac:dyDescent="0.2">
      <c r="AD12645" s="11" t="s">
        <v>20955</v>
      </c>
      <c r="AE12645" s="10" t="s">
        <v>18522</v>
      </c>
      <c r="AF12645" s="10" t="s">
        <v>616</v>
      </c>
    </row>
    <row r="12646" spans="30:32" x14ac:dyDescent="0.2">
      <c r="AD12646" s="11" t="s">
        <v>20956</v>
      </c>
      <c r="AE12646" s="10" t="s">
        <v>16409</v>
      </c>
      <c r="AF12646" s="10" t="s">
        <v>616</v>
      </c>
    </row>
    <row r="12647" spans="30:32" x14ac:dyDescent="0.2">
      <c r="AD12647" s="11" t="s">
        <v>20957</v>
      </c>
      <c r="AE12647" s="10" t="s">
        <v>20958</v>
      </c>
      <c r="AF12647" s="10" t="s">
        <v>616</v>
      </c>
    </row>
    <row r="12648" spans="30:32" x14ac:dyDescent="0.2">
      <c r="AD12648" s="11" t="s">
        <v>20959</v>
      </c>
      <c r="AE12648" s="10" t="s">
        <v>20960</v>
      </c>
      <c r="AF12648" s="10" t="s">
        <v>616</v>
      </c>
    </row>
    <row r="12649" spans="30:32" x14ac:dyDescent="0.2">
      <c r="AD12649" s="11" t="s">
        <v>20961</v>
      </c>
      <c r="AE12649" s="10" t="s">
        <v>3493</v>
      </c>
      <c r="AF12649" s="10" t="s">
        <v>616</v>
      </c>
    </row>
    <row r="12650" spans="30:32" x14ac:dyDescent="0.2">
      <c r="AD12650" s="11" t="s">
        <v>20962</v>
      </c>
      <c r="AE12650" s="10" t="s">
        <v>20963</v>
      </c>
      <c r="AF12650" s="10" t="s">
        <v>616</v>
      </c>
    </row>
    <row r="12651" spans="30:32" x14ac:dyDescent="0.2">
      <c r="AD12651" s="11" t="s">
        <v>20964</v>
      </c>
      <c r="AE12651" s="10" t="s">
        <v>2239</v>
      </c>
      <c r="AF12651" s="10" t="s">
        <v>616</v>
      </c>
    </row>
    <row r="12652" spans="30:32" x14ac:dyDescent="0.2">
      <c r="AD12652" s="11" t="s">
        <v>20965</v>
      </c>
      <c r="AE12652" s="10" t="s">
        <v>11838</v>
      </c>
      <c r="AF12652" s="10" t="s">
        <v>616</v>
      </c>
    </row>
    <row r="12653" spans="30:32" x14ac:dyDescent="0.2">
      <c r="AD12653" s="11" t="s">
        <v>20966</v>
      </c>
      <c r="AE12653" s="10" t="s">
        <v>2241</v>
      </c>
      <c r="AF12653" s="10" t="s">
        <v>616</v>
      </c>
    </row>
    <row r="12654" spans="30:32" x14ac:dyDescent="0.2">
      <c r="AD12654" s="11" t="s">
        <v>20967</v>
      </c>
      <c r="AE12654" s="10" t="s">
        <v>3005</v>
      </c>
      <c r="AF12654" s="10" t="s">
        <v>616</v>
      </c>
    </row>
    <row r="12655" spans="30:32" x14ac:dyDescent="0.2">
      <c r="AD12655" s="11" t="s">
        <v>20968</v>
      </c>
      <c r="AE12655" s="10" t="s">
        <v>20969</v>
      </c>
      <c r="AF12655" s="10" t="s">
        <v>616</v>
      </c>
    </row>
    <row r="12656" spans="30:32" x14ac:dyDescent="0.2">
      <c r="AD12656" s="11" t="s">
        <v>20970</v>
      </c>
      <c r="AE12656" s="10" t="s">
        <v>20971</v>
      </c>
      <c r="AF12656" s="10" t="s">
        <v>616</v>
      </c>
    </row>
    <row r="12657" spans="30:32" x14ac:dyDescent="0.2">
      <c r="AD12657" s="11" t="s">
        <v>20972</v>
      </c>
      <c r="AE12657" s="10" t="s">
        <v>20973</v>
      </c>
      <c r="AF12657" s="10" t="s">
        <v>616</v>
      </c>
    </row>
    <row r="12658" spans="30:32" x14ac:dyDescent="0.2">
      <c r="AD12658" s="11" t="s">
        <v>20974</v>
      </c>
      <c r="AE12658" s="10" t="s">
        <v>16129</v>
      </c>
      <c r="AF12658" s="10" t="s">
        <v>616</v>
      </c>
    </row>
    <row r="12659" spans="30:32" x14ac:dyDescent="0.2">
      <c r="AD12659" s="11" t="s">
        <v>20975</v>
      </c>
      <c r="AE12659" s="10" t="s">
        <v>20976</v>
      </c>
      <c r="AF12659" s="10" t="s">
        <v>616</v>
      </c>
    </row>
    <row r="12660" spans="30:32" x14ac:dyDescent="0.2">
      <c r="AD12660" s="11" t="s">
        <v>20977</v>
      </c>
      <c r="AE12660" s="10" t="s">
        <v>20978</v>
      </c>
      <c r="AF12660" s="10" t="s">
        <v>616</v>
      </c>
    </row>
    <row r="12661" spans="30:32" x14ac:dyDescent="0.2">
      <c r="AD12661" s="11" t="s">
        <v>20979</v>
      </c>
      <c r="AE12661" s="10" t="s">
        <v>20980</v>
      </c>
      <c r="AF12661" s="10" t="s">
        <v>616</v>
      </c>
    </row>
    <row r="12662" spans="30:32" x14ac:dyDescent="0.2">
      <c r="AD12662" s="11" t="s">
        <v>20981</v>
      </c>
      <c r="AE12662" s="10" t="s">
        <v>20982</v>
      </c>
      <c r="AF12662" s="10" t="s">
        <v>616</v>
      </c>
    </row>
    <row r="12663" spans="30:32" x14ac:dyDescent="0.2">
      <c r="AD12663" s="11" t="s">
        <v>20983</v>
      </c>
      <c r="AE12663" s="10" t="s">
        <v>20984</v>
      </c>
      <c r="AF12663" s="10" t="s">
        <v>616</v>
      </c>
    </row>
    <row r="12664" spans="30:32" x14ac:dyDescent="0.2">
      <c r="AD12664" s="11" t="s">
        <v>20985</v>
      </c>
      <c r="AE12664" s="10" t="s">
        <v>1693</v>
      </c>
      <c r="AF12664" s="10" t="s">
        <v>616</v>
      </c>
    </row>
    <row r="12665" spans="30:32" x14ac:dyDescent="0.2">
      <c r="AD12665" s="11" t="s">
        <v>20986</v>
      </c>
      <c r="AE12665" s="10" t="s">
        <v>3016</v>
      </c>
      <c r="AF12665" s="10" t="s">
        <v>616</v>
      </c>
    </row>
    <row r="12666" spans="30:32" x14ac:dyDescent="0.2">
      <c r="AD12666" s="11" t="s">
        <v>20987</v>
      </c>
      <c r="AE12666" s="10" t="s">
        <v>20988</v>
      </c>
      <c r="AF12666" s="10" t="s">
        <v>616</v>
      </c>
    </row>
    <row r="12667" spans="30:32" x14ac:dyDescent="0.2">
      <c r="AD12667" s="11" t="s">
        <v>20989</v>
      </c>
      <c r="AE12667" s="10" t="s">
        <v>20990</v>
      </c>
      <c r="AF12667" s="10" t="s">
        <v>616</v>
      </c>
    </row>
    <row r="12668" spans="30:32" x14ac:dyDescent="0.2">
      <c r="AD12668" s="11" t="s">
        <v>20991</v>
      </c>
      <c r="AE12668" s="10" t="s">
        <v>13661</v>
      </c>
      <c r="AF12668" s="10" t="s">
        <v>616</v>
      </c>
    </row>
    <row r="12669" spans="30:32" x14ac:dyDescent="0.2">
      <c r="AD12669" s="11" t="s">
        <v>20992</v>
      </c>
      <c r="AE12669" s="10" t="s">
        <v>14495</v>
      </c>
      <c r="AF12669" s="10" t="s">
        <v>616</v>
      </c>
    </row>
    <row r="12670" spans="30:32" x14ac:dyDescent="0.2">
      <c r="AD12670" s="11" t="s">
        <v>20993</v>
      </c>
      <c r="AE12670" s="10" t="s">
        <v>5873</v>
      </c>
      <c r="AF12670" s="10" t="s">
        <v>616</v>
      </c>
    </row>
    <row r="12671" spans="30:32" x14ac:dyDescent="0.2">
      <c r="AD12671" s="11" t="s">
        <v>20994</v>
      </c>
      <c r="AE12671" s="10" t="s">
        <v>3505</v>
      </c>
      <c r="AF12671" s="10" t="s">
        <v>616</v>
      </c>
    </row>
    <row r="12672" spans="30:32" x14ac:dyDescent="0.2">
      <c r="AD12672" s="11" t="s">
        <v>20995</v>
      </c>
      <c r="AE12672" s="10" t="s">
        <v>20996</v>
      </c>
      <c r="AF12672" s="10" t="s">
        <v>616</v>
      </c>
    </row>
    <row r="12673" spans="30:32" x14ac:dyDescent="0.2">
      <c r="AD12673" s="11" t="s">
        <v>20997</v>
      </c>
      <c r="AE12673" s="10" t="s">
        <v>20998</v>
      </c>
      <c r="AF12673" s="10" t="s">
        <v>616</v>
      </c>
    </row>
    <row r="12674" spans="30:32" x14ac:dyDescent="0.2">
      <c r="AD12674" s="11" t="s">
        <v>20999</v>
      </c>
      <c r="AE12674" s="10" t="s">
        <v>21000</v>
      </c>
      <c r="AF12674" s="10" t="s">
        <v>616</v>
      </c>
    </row>
    <row r="12675" spans="30:32" x14ac:dyDescent="0.2">
      <c r="AD12675" s="11" t="s">
        <v>21001</v>
      </c>
      <c r="AE12675" s="10" t="s">
        <v>21002</v>
      </c>
      <c r="AF12675" s="10" t="s">
        <v>616</v>
      </c>
    </row>
    <row r="12676" spans="30:32" x14ac:dyDescent="0.2">
      <c r="AD12676" s="11" t="s">
        <v>21003</v>
      </c>
      <c r="AE12676" s="10" t="s">
        <v>1708</v>
      </c>
      <c r="AF12676" s="10" t="s">
        <v>616</v>
      </c>
    </row>
    <row r="12677" spans="30:32" x14ac:dyDescent="0.2">
      <c r="AD12677" s="11" t="s">
        <v>21004</v>
      </c>
      <c r="AE12677" s="10" t="s">
        <v>8484</v>
      </c>
      <c r="AF12677" s="10" t="s">
        <v>616</v>
      </c>
    </row>
    <row r="12678" spans="30:32" x14ac:dyDescent="0.2">
      <c r="AD12678" s="11" t="s">
        <v>21005</v>
      </c>
      <c r="AE12678" s="10" t="s">
        <v>21006</v>
      </c>
      <c r="AF12678" s="10" t="s">
        <v>616</v>
      </c>
    </row>
    <row r="12679" spans="30:32" x14ac:dyDescent="0.2">
      <c r="AD12679" s="11" t="s">
        <v>21007</v>
      </c>
      <c r="AE12679" s="10" t="s">
        <v>21008</v>
      </c>
      <c r="AF12679" s="10" t="s">
        <v>616</v>
      </c>
    </row>
    <row r="12680" spans="30:32" x14ac:dyDescent="0.2">
      <c r="AD12680" s="11" t="s">
        <v>21009</v>
      </c>
      <c r="AE12680" s="10" t="s">
        <v>18557</v>
      </c>
      <c r="AF12680" s="10" t="s">
        <v>616</v>
      </c>
    </row>
    <row r="12681" spans="30:32" x14ac:dyDescent="0.2">
      <c r="AD12681" s="11" t="s">
        <v>21010</v>
      </c>
      <c r="AE12681" s="10" t="s">
        <v>11895</v>
      </c>
      <c r="AF12681" s="10" t="s">
        <v>616</v>
      </c>
    </row>
    <row r="12682" spans="30:32" x14ac:dyDescent="0.2">
      <c r="AD12682" s="11" t="s">
        <v>21011</v>
      </c>
      <c r="AE12682" s="10" t="s">
        <v>21012</v>
      </c>
      <c r="AF12682" s="10" t="s">
        <v>616</v>
      </c>
    </row>
    <row r="12683" spans="30:32" x14ac:dyDescent="0.2">
      <c r="AD12683" s="11" t="s">
        <v>21013</v>
      </c>
      <c r="AE12683" s="10" t="s">
        <v>14524</v>
      </c>
      <c r="AF12683" s="10" t="s">
        <v>616</v>
      </c>
    </row>
    <row r="12684" spans="30:32" x14ac:dyDescent="0.2">
      <c r="AD12684" s="11" t="s">
        <v>21014</v>
      </c>
      <c r="AE12684" s="10" t="s">
        <v>21015</v>
      </c>
      <c r="AF12684" s="10" t="s">
        <v>616</v>
      </c>
    </row>
    <row r="12685" spans="30:32" x14ac:dyDescent="0.2">
      <c r="AD12685" s="11" t="s">
        <v>21016</v>
      </c>
      <c r="AE12685" s="10" t="s">
        <v>14530</v>
      </c>
      <c r="AF12685" s="10" t="s">
        <v>616</v>
      </c>
    </row>
    <row r="12686" spans="30:32" x14ac:dyDescent="0.2">
      <c r="AD12686" s="11" t="s">
        <v>21017</v>
      </c>
      <c r="AE12686" s="10" t="s">
        <v>14534</v>
      </c>
      <c r="AF12686" s="10" t="s">
        <v>616</v>
      </c>
    </row>
    <row r="12687" spans="30:32" x14ac:dyDescent="0.2">
      <c r="AD12687" s="11" t="s">
        <v>21018</v>
      </c>
      <c r="AE12687" s="10" t="s">
        <v>1662</v>
      </c>
      <c r="AF12687" s="10" t="s">
        <v>616</v>
      </c>
    </row>
    <row r="12688" spans="30:32" x14ac:dyDescent="0.2">
      <c r="AD12688" s="11" t="s">
        <v>21019</v>
      </c>
      <c r="AE12688" s="10" t="s">
        <v>21020</v>
      </c>
      <c r="AF12688" s="10" t="s">
        <v>616</v>
      </c>
    </row>
    <row r="12689" spans="30:32" x14ac:dyDescent="0.2">
      <c r="AD12689" s="11" t="s">
        <v>21021</v>
      </c>
      <c r="AE12689" s="10" t="s">
        <v>21022</v>
      </c>
      <c r="AF12689" s="10" t="s">
        <v>616</v>
      </c>
    </row>
    <row r="12690" spans="30:32" x14ac:dyDescent="0.2">
      <c r="AD12690" s="11" t="s">
        <v>21023</v>
      </c>
      <c r="AE12690" s="10" t="s">
        <v>21024</v>
      </c>
      <c r="AF12690" s="10" t="s">
        <v>616</v>
      </c>
    </row>
    <row r="12691" spans="30:32" x14ac:dyDescent="0.2">
      <c r="AD12691" s="11" t="s">
        <v>21025</v>
      </c>
      <c r="AE12691" s="10" t="s">
        <v>10378</v>
      </c>
      <c r="AF12691" s="10" t="s">
        <v>616</v>
      </c>
    </row>
    <row r="12692" spans="30:32" x14ac:dyDescent="0.2">
      <c r="AD12692" s="11" t="s">
        <v>21026</v>
      </c>
      <c r="AE12692" s="10" t="s">
        <v>1730</v>
      </c>
      <c r="AF12692" s="10" t="s">
        <v>616</v>
      </c>
    </row>
    <row r="12693" spans="30:32" x14ac:dyDescent="0.2">
      <c r="AD12693" s="11" t="s">
        <v>21027</v>
      </c>
      <c r="AE12693" s="10" t="s">
        <v>21028</v>
      </c>
      <c r="AF12693" s="10" t="s">
        <v>616</v>
      </c>
    </row>
    <row r="12694" spans="30:32" x14ac:dyDescent="0.2">
      <c r="AD12694" s="11" t="s">
        <v>21029</v>
      </c>
      <c r="AE12694" s="10" t="s">
        <v>21030</v>
      </c>
      <c r="AF12694" s="10" t="s">
        <v>616</v>
      </c>
    </row>
    <row r="12695" spans="30:32" x14ac:dyDescent="0.2">
      <c r="AD12695" s="11" t="s">
        <v>21031</v>
      </c>
      <c r="AE12695" s="10" t="s">
        <v>21032</v>
      </c>
      <c r="AF12695" s="10" t="s">
        <v>616</v>
      </c>
    </row>
    <row r="12696" spans="30:32" x14ac:dyDescent="0.2">
      <c r="AD12696" s="11" t="s">
        <v>21033</v>
      </c>
      <c r="AE12696" s="10" t="s">
        <v>9289</v>
      </c>
      <c r="AF12696" s="10" t="s">
        <v>616</v>
      </c>
    </row>
    <row r="12697" spans="30:32" x14ac:dyDescent="0.2">
      <c r="AD12697" s="11" t="s">
        <v>21034</v>
      </c>
      <c r="AE12697" s="10" t="s">
        <v>18577</v>
      </c>
      <c r="AF12697" s="10" t="s">
        <v>616</v>
      </c>
    </row>
    <row r="12698" spans="30:32" x14ac:dyDescent="0.2">
      <c r="AD12698" s="11" t="s">
        <v>21035</v>
      </c>
      <c r="AE12698" s="10" t="s">
        <v>1734</v>
      </c>
      <c r="AF12698" s="10" t="s">
        <v>616</v>
      </c>
    </row>
    <row r="12699" spans="30:32" x14ac:dyDescent="0.2">
      <c r="AD12699" s="11" t="s">
        <v>21036</v>
      </c>
      <c r="AE12699" s="10" t="s">
        <v>1736</v>
      </c>
      <c r="AF12699" s="10" t="s">
        <v>616</v>
      </c>
    </row>
    <row r="12700" spans="30:32" x14ac:dyDescent="0.2">
      <c r="AD12700" s="11" t="s">
        <v>21037</v>
      </c>
      <c r="AE12700" s="10" t="s">
        <v>15859</v>
      </c>
      <c r="AF12700" s="10" t="s">
        <v>616</v>
      </c>
    </row>
    <row r="12701" spans="30:32" x14ac:dyDescent="0.2">
      <c r="AD12701" s="11" t="s">
        <v>21038</v>
      </c>
      <c r="AE12701" s="10" t="s">
        <v>21039</v>
      </c>
      <c r="AF12701" s="10" t="s">
        <v>616</v>
      </c>
    </row>
    <row r="12702" spans="30:32" x14ac:dyDescent="0.2">
      <c r="AD12702" s="11" t="s">
        <v>21040</v>
      </c>
      <c r="AE12702" s="10" t="s">
        <v>21041</v>
      </c>
      <c r="AF12702" s="10" t="s">
        <v>616</v>
      </c>
    </row>
    <row r="12703" spans="30:32" x14ac:dyDescent="0.2">
      <c r="AD12703" s="11" t="s">
        <v>21042</v>
      </c>
      <c r="AE12703" s="10" t="s">
        <v>21043</v>
      </c>
      <c r="AF12703" s="10" t="s">
        <v>616</v>
      </c>
    </row>
    <row r="12704" spans="30:32" x14ac:dyDescent="0.2">
      <c r="AD12704" s="11" t="s">
        <v>21044</v>
      </c>
      <c r="AE12704" s="10" t="s">
        <v>13681</v>
      </c>
      <c r="AF12704" s="10" t="s">
        <v>616</v>
      </c>
    </row>
    <row r="12705" spans="30:32" x14ac:dyDescent="0.2">
      <c r="AD12705" s="11" t="s">
        <v>21045</v>
      </c>
      <c r="AE12705" s="10" t="s">
        <v>10420</v>
      </c>
      <c r="AF12705" s="10" t="s">
        <v>616</v>
      </c>
    </row>
    <row r="12706" spans="30:32" x14ac:dyDescent="0.2">
      <c r="AD12706" s="11" t="s">
        <v>21046</v>
      </c>
      <c r="AE12706" s="10" t="s">
        <v>6394</v>
      </c>
      <c r="AF12706" s="10" t="s">
        <v>616</v>
      </c>
    </row>
    <row r="12707" spans="30:32" x14ac:dyDescent="0.2">
      <c r="AD12707" s="11" t="s">
        <v>21047</v>
      </c>
      <c r="AE12707" s="10" t="s">
        <v>9297</v>
      </c>
      <c r="AF12707" s="10" t="s">
        <v>616</v>
      </c>
    </row>
    <row r="12708" spans="30:32" x14ac:dyDescent="0.2">
      <c r="AD12708" s="11" t="s">
        <v>21048</v>
      </c>
      <c r="AE12708" s="10" t="s">
        <v>21049</v>
      </c>
      <c r="AF12708" s="10" t="s">
        <v>616</v>
      </c>
    </row>
    <row r="12709" spans="30:32" x14ac:dyDescent="0.2">
      <c r="AD12709" s="11" t="s">
        <v>21050</v>
      </c>
      <c r="AE12709" s="10" t="s">
        <v>21051</v>
      </c>
      <c r="AF12709" s="10" t="s">
        <v>616</v>
      </c>
    </row>
    <row r="12710" spans="30:32" x14ac:dyDescent="0.2">
      <c r="AD12710" s="11" t="s">
        <v>21052</v>
      </c>
      <c r="AE12710" s="10" t="s">
        <v>21049</v>
      </c>
      <c r="AF12710" s="10" t="s">
        <v>616</v>
      </c>
    </row>
    <row r="12711" spans="30:32" x14ac:dyDescent="0.2">
      <c r="AD12711" s="11" t="s">
        <v>21053</v>
      </c>
      <c r="AE12711" s="10" t="s">
        <v>21049</v>
      </c>
      <c r="AF12711" s="10" t="s">
        <v>616</v>
      </c>
    </row>
    <row r="12712" spans="30:32" x14ac:dyDescent="0.2">
      <c r="AD12712" s="11" t="s">
        <v>21054</v>
      </c>
      <c r="AE12712" s="10" t="s">
        <v>21049</v>
      </c>
      <c r="AF12712" s="10" t="s">
        <v>616</v>
      </c>
    </row>
    <row r="12713" spans="30:32" x14ac:dyDescent="0.2">
      <c r="AD12713" s="11" t="s">
        <v>21055</v>
      </c>
      <c r="AE12713" s="10" t="s">
        <v>21049</v>
      </c>
      <c r="AF12713" s="10" t="s">
        <v>616</v>
      </c>
    </row>
    <row r="12714" spans="30:32" x14ac:dyDescent="0.2">
      <c r="AD12714" s="11" t="s">
        <v>21056</v>
      </c>
      <c r="AE12714" s="10" t="s">
        <v>21049</v>
      </c>
      <c r="AF12714" s="10" t="s">
        <v>616</v>
      </c>
    </row>
    <row r="12715" spans="30:32" x14ac:dyDescent="0.2">
      <c r="AD12715" s="11" t="s">
        <v>21057</v>
      </c>
      <c r="AE12715" s="10" t="s">
        <v>21058</v>
      </c>
      <c r="AF12715" s="10" t="s">
        <v>616</v>
      </c>
    </row>
    <row r="12716" spans="30:32" x14ac:dyDescent="0.2">
      <c r="AD12716" s="11" t="s">
        <v>21059</v>
      </c>
      <c r="AE12716" s="10" t="s">
        <v>21060</v>
      </c>
      <c r="AF12716" s="10" t="s">
        <v>616</v>
      </c>
    </row>
    <row r="12717" spans="30:32" x14ac:dyDescent="0.2">
      <c r="AD12717" s="11" t="s">
        <v>21061</v>
      </c>
      <c r="AE12717" s="10" t="s">
        <v>10430</v>
      </c>
      <c r="AF12717" s="10" t="s">
        <v>616</v>
      </c>
    </row>
    <row r="12718" spans="30:32" x14ac:dyDescent="0.2">
      <c r="AD12718" s="11" t="s">
        <v>21062</v>
      </c>
      <c r="AE12718" s="10" t="s">
        <v>21063</v>
      </c>
      <c r="AF12718" s="10" t="s">
        <v>616</v>
      </c>
    </row>
    <row r="12719" spans="30:32" x14ac:dyDescent="0.2">
      <c r="AD12719" s="11" t="s">
        <v>21064</v>
      </c>
      <c r="AE12719" s="10" t="s">
        <v>3529</v>
      </c>
      <c r="AF12719" s="10" t="s">
        <v>616</v>
      </c>
    </row>
    <row r="12720" spans="30:32" x14ac:dyDescent="0.2">
      <c r="AD12720" s="11" t="s">
        <v>21065</v>
      </c>
      <c r="AE12720" s="10" t="s">
        <v>21066</v>
      </c>
      <c r="AF12720" s="10" t="s">
        <v>616</v>
      </c>
    </row>
    <row r="12721" spans="30:32" x14ac:dyDescent="0.2">
      <c r="AD12721" s="11" t="s">
        <v>21067</v>
      </c>
      <c r="AE12721" s="10" t="s">
        <v>21068</v>
      </c>
      <c r="AF12721" s="10" t="s">
        <v>616</v>
      </c>
    </row>
    <row r="12722" spans="30:32" x14ac:dyDescent="0.2">
      <c r="AD12722" s="11" t="s">
        <v>21069</v>
      </c>
      <c r="AE12722" s="10" t="s">
        <v>1746</v>
      </c>
      <c r="AF12722" s="10" t="s">
        <v>616</v>
      </c>
    </row>
    <row r="12723" spans="30:32" x14ac:dyDescent="0.2">
      <c r="AD12723" s="11" t="s">
        <v>21070</v>
      </c>
      <c r="AE12723" s="10" t="s">
        <v>21071</v>
      </c>
      <c r="AF12723" s="10" t="s">
        <v>616</v>
      </c>
    </row>
    <row r="12724" spans="30:32" x14ac:dyDescent="0.2">
      <c r="AD12724" s="11" t="s">
        <v>21072</v>
      </c>
      <c r="AE12724" s="10" t="s">
        <v>18595</v>
      </c>
      <c r="AF12724" s="10" t="s">
        <v>616</v>
      </c>
    </row>
    <row r="12725" spans="30:32" x14ac:dyDescent="0.2">
      <c r="AD12725" s="11" t="s">
        <v>21073</v>
      </c>
      <c r="AE12725" s="10" t="s">
        <v>4900</v>
      </c>
      <c r="AF12725" s="10" t="s">
        <v>616</v>
      </c>
    </row>
    <row r="12726" spans="30:32" x14ac:dyDescent="0.2">
      <c r="AD12726" s="11" t="s">
        <v>21074</v>
      </c>
      <c r="AE12726" s="10" t="s">
        <v>21075</v>
      </c>
      <c r="AF12726" s="10" t="s">
        <v>616</v>
      </c>
    </row>
    <row r="12727" spans="30:32" x14ac:dyDescent="0.2">
      <c r="AD12727" s="11" t="s">
        <v>21076</v>
      </c>
      <c r="AE12727" s="10" t="s">
        <v>21077</v>
      </c>
      <c r="AF12727" s="10" t="s">
        <v>616</v>
      </c>
    </row>
    <row r="12728" spans="30:32" x14ac:dyDescent="0.2">
      <c r="AD12728" s="11" t="s">
        <v>21078</v>
      </c>
      <c r="AE12728" s="10" t="s">
        <v>21079</v>
      </c>
      <c r="AF12728" s="10" t="s">
        <v>616</v>
      </c>
    </row>
    <row r="12729" spans="30:32" x14ac:dyDescent="0.2">
      <c r="AD12729" s="11" t="s">
        <v>21080</v>
      </c>
      <c r="AE12729" s="10" t="s">
        <v>21081</v>
      </c>
      <c r="AF12729" s="10" t="s">
        <v>616</v>
      </c>
    </row>
    <row r="12730" spans="30:32" x14ac:dyDescent="0.2">
      <c r="AD12730" s="11" t="s">
        <v>21082</v>
      </c>
      <c r="AE12730" s="10" t="s">
        <v>21083</v>
      </c>
      <c r="AF12730" s="10" t="s">
        <v>616</v>
      </c>
    </row>
    <row r="12731" spans="30:32" x14ac:dyDescent="0.2">
      <c r="AD12731" s="11" t="s">
        <v>21084</v>
      </c>
      <c r="AE12731" s="10" t="s">
        <v>21085</v>
      </c>
      <c r="AF12731" s="10" t="s">
        <v>616</v>
      </c>
    </row>
    <row r="12732" spans="30:32" x14ac:dyDescent="0.2">
      <c r="AD12732" s="11" t="s">
        <v>21086</v>
      </c>
      <c r="AE12732" s="10" t="s">
        <v>21087</v>
      </c>
      <c r="AF12732" s="10" t="s">
        <v>616</v>
      </c>
    </row>
    <row r="12733" spans="30:32" x14ac:dyDescent="0.2">
      <c r="AD12733" s="11" t="s">
        <v>21088</v>
      </c>
      <c r="AE12733" s="10" t="s">
        <v>21089</v>
      </c>
      <c r="AF12733" s="10" t="s">
        <v>616</v>
      </c>
    </row>
    <row r="12734" spans="30:32" x14ac:dyDescent="0.2">
      <c r="AD12734" s="11" t="s">
        <v>21090</v>
      </c>
      <c r="AE12734" s="10" t="s">
        <v>21091</v>
      </c>
      <c r="AF12734" s="10" t="s">
        <v>616</v>
      </c>
    </row>
    <row r="12735" spans="30:32" x14ac:dyDescent="0.2">
      <c r="AD12735" s="11" t="s">
        <v>21092</v>
      </c>
      <c r="AE12735" s="10" t="s">
        <v>21093</v>
      </c>
      <c r="AF12735" s="10" t="s">
        <v>616</v>
      </c>
    </row>
    <row r="12736" spans="30:32" x14ac:dyDescent="0.2">
      <c r="AD12736" s="11" t="s">
        <v>21094</v>
      </c>
      <c r="AE12736" s="10" t="s">
        <v>21095</v>
      </c>
      <c r="AF12736" s="10" t="s">
        <v>616</v>
      </c>
    </row>
    <row r="12737" spans="30:32" x14ac:dyDescent="0.2">
      <c r="AD12737" s="11" t="s">
        <v>21096</v>
      </c>
      <c r="AE12737" s="10" t="s">
        <v>14491</v>
      </c>
      <c r="AF12737" s="10" t="s">
        <v>616</v>
      </c>
    </row>
    <row r="12738" spans="30:32" x14ac:dyDescent="0.2">
      <c r="AD12738" s="11" t="s">
        <v>21097</v>
      </c>
      <c r="AE12738" s="10" t="s">
        <v>21098</v>
      </c>
      <c r="AF12738" s="10" t="s">
        <v>616</v>
      </c>
    </row>
    <row r="12739" spans="30:32" x14ac:dyDescent="0.2">
      <c r="AD12739" s="11" t="s">
        <v>21099</v>
      </c>
      <c r="AE12739" s="10" t="s">
        <v>21100</v>
      </c>
      <c r="AF12739" s="10" t="s">
        <v>616</v>
      </c>
    </row>
    <row r="12740" spans="30:32" x14ac:dyDescent="0.2">
      <c r="AD12740" s="11" t="s">
        <v>21101</v>
      </c>
      <c r="AE12740" s="10" t="s">
        <v>21102</v>
      </c>
      <c r="AF12740" s="10" t="s">
        <v>616</v>
      </c>
    </row>
    <row r="12741" spans="30:32" x14ac:dyDescent="0.2">
      <c r="AD12741" s="11" t="s">
        <v>21103</v>
      </c>
      <c r="AE12741" s="10" t="s">
        <v>21104</v>
      </c>
      <c r="AF12741" s="10" t="s">
        <v>616</v>
      </c>
    </row>
    <row r="12742" spans="30:32" x14ac:dyDescent="0.2">
      <c r="AD12742" s="11" t="s">
        <v>21105</v>
      </c>
      <c r="AE12742" s="10" t="s">
        <v>11966</v>
      </c>
      <c r="AF12742" s="10" t="s">
        <v>616</v>
      </c>
    </row>
    <row r="12743" spans="30:32" x14ac:dyDescent="0.2">
      <c r="AD12743" s="11" t="s">
        <v>21106</v>
      </c>
      <c r="AE12743" s="10" t="s">
        <v>7533</v>
      </c>
      <c r="AF12743" s="10" t="s">
        <v>616</v>
      </c>
    </row>
    <row r="12744" spans="30:32" x14ac:dyDescent="0.2">
      <c r="AD12744" s="11" t="s">
        <v>21107</v>
      </c>
      <c r="AE12744" s="10" t="s">
        <v>21108</v>
      </c>
      <c r="AF12744" s="10" t="s">
        <v>616</v>
      </c>
    </row>
    <row r="12745" spans="30:32" x14ac:dyDescent="0.2">
      <c r="AD12745" s="11" t="s">
        <v>21109</v>
      </c>
      <c r="AE12745" s="10" t="s">
        <v>21110</v>
      </c>
      <c r="AF12745" s="10" t="s">
        <v>616</v>
      </c>
    </row>
    <row r="12746" spans="30:32" x14ac:dyDescent="0.2">
      <c r="AD12746" s="11" t="s">
        <v>21111</v>
      </c>
      <c r="AE12746" s="10" t="s">
        <v>21112</v>
      </c>
      <c r="AF12746" s="10" t="s">
        <v>616</v>
      </c>
    </row>
    <row r="12747" spans="30:32" x14ac:dyDescent="0.2">
      <c r="AD12747" s="11" t="s">
        <v>21113</v>
      </c>
      <c r="AE12747" s="10" t="s">
        <v>11975</v>
      </c>
      <c r="AF12747" s="10" t="s">
        <v>616</v>
      </c>
    </row>
    <row r="12748" spans="30:32" x14ac:dyDescent="0.2">
      <c r="AD12748" s="11" t="s">
        <v>21114</v>
      </c>
      <c r="AE12748" s="10" t="s">
        <v>7541</v>
      </c>
      <c r="AF12748" s="10" t="s">
        <v>616</v>
      </c>
    </row>
    <row r="12749" spans="30:32" x14ac:dyDescent="0.2">
      <c r="AD12749" s="11" t="s">
        <v>21115</v>
      </c>
      <c r="AE12749" s="10" t="s">
        <v>21116</v>
      </c>
      <c r="AF12749" s="10" t="s">
        <v>616</v>
      </c>
    </row>
    <row r="12750" spans="30:32" x14ac:dyDescent="0.2">
      <c r="AD12750" s="11" t="s">
        <v>21117</v>
      </c>
      <c r="AE12750" s="10" t="s">
        <v>10501</v>
      </c>
      <c r="AF12750" s="10" t="s">
        <v>616</v>
      </c>
    </row>
    <row r="12751" spans="30:32" x14ac:dyDescent="0.2">
      <c r="AD12751" s="11" t="s">
        <v>21118</v>
      </c>
      <c r="AE12751" s="10" t="s">
        <v>21119</v>
      </c>
      <c r="AF12751" s="10" t="s">
        <v>616</v>
      </c>
    </row>
    <row r="12752" spans="30:32" x14ac:dyDescent="0.2">
      <c r="AD12752" s="11" t="s">
        <v>21120</v>
      </c>
      <c r="AE12752" s="10" t="s">
        <v>21121</v>
      </c>
      <c r="AF12752" s="10" t="s">
        <v>616</v>
      </c>
    </row>
    <row r="12753" spans="30:32" x14ac:dyDescent="0.2">
      <c r="AD12753" s="11" t="s">
        <v>21122</v>
      </c>
      <c r="AE12753" s="10" t="s">
        <v>9332</v>
      </c>
      <c r="AF12753" s="10" t="s">
        <v>616</v>
      </c>
    </row>
    <row r="12754" spans="30:32" x14ac:dyDescent="0.2">
      <c r="AD12754" s="11" t="s">
        <v>21123</v>
      </c>
      <c r="AE12754" s="10" t="s">
        <v>21124</v>
      </c>
      <c r="AF12754" s="10" t="s">
        <v>616</v>
      </c>
    </row>
    <row r="12755" spans="30:32" x14ac:dyDescent="0.2">
      <c r="AD12755" s="11" t="s">
        <v>21125</v>
      </c>
      <c r="AE12755" s="10" t="s">
        <v>21126</v>
      </c>
      <c r="AF12755" s="10" t="s">
        <v>616</v>
      </c>
    </row>
    <row r="12756" spans="30:32" x14ac:dyDescent="0.2">
      <c r="AD12756" s="11" t="s">
        <v>21127</v>
      </c>
      <c r="AE12756" s="10" t="s">
        <v>21128</v>
      </c>
      <c r="AF12756" s="10" t="s">
        <v>616</v>
      </c>
    </row>
    <row r="12757" spans="30:32" x14ac:dyDescent="0.2">
      <c r="AD12757" s="11" t="s">
        <v>21129</v>
      </c>
      <c r="AE12757" s="10" t="s">
        <v>21130</v>
      </c>
      <c r="AF12757" s="10" t="s">
        <v>616</v>
      </c>
    </row>
    <row r="12758" spans="30:32" x14ac:dyDescent="0.2">
      <c r="AD12758" s="11" t="s">
        <v>21131</v>
      </c>
      <c r="AE12758" s="10" t="s">
        <v>4582</v>
      </c>
      <c r="AF12758" s="10" t="s">
        <v>616</v>
      </c>
    </row>
    <row r="12759" spans="30:32" x14ac:dyDescent="0.2">
      <c r="AD12759" s="11" t="s">
        <v>21132</v>
      </c>
      <c r="AE12759" s="10" t="s">
        <v>9306</v>
      </c>
      <c r="AF12759" s="10" t="s">
        <v>616</v>
      </c>
    </row>
    <row r="12760" spans="30:32" x14ac:dyDescent="0.2">
      <c r="AD12760" s="11" t="s">
        <v>21133</v>
      </c>
      <c r="AE12760" s="10" t="s">
        <v>21134</v>
      </c>
      <c r="AF12760" s="10" t="s">
        <v>616</v>
      </c>
    </row>
    <row r="12761" spans="30:32" x14ac:dyDescent="0.2">
      <c r="AD12761" s="11" t="s">
        <v>21135</v>
      </c>
      <c r="AE12761" s="10" t="s">
        <v>21136</v>
      </c>
      <c r="AF12761" s="10" t="s">
        <v>616</v>
      </c>
    </row>
    <row r="12762" spans="30:32" x14ac:dyDescent="0.2">
      <c r="AD12762" s="11" t="s">
        <v>21137</v>
      </c>
      <c r="AE12762" s="10" t="s">
        <v>21138</v>
      </c>
      <c r="AF12762" s="10" t="s">
        <v>616</v>
      </c>
    </row>
    <row r="12763" spans="30:32" x14ac:dyDescent="0.2">
      <c r="AD12763" s="11" t="s">
        <v>21139</v>
      </c>
      <c r="AE12763" s="10" t="s">
        <v>21140</v>
      </c>
      <c r="AF12763" s="10" t="s">
        <v>616</v>
      </c>
    </row>
    <row r="12764" spans="30:32" x14ac:dyDescent="0.2">
      <c r="AD12764" s="11" t="s">
        <v>21141</v>
      </c>
      <c r="AE12764" s="10" t="s">
        <v>6712</v>
      </c>
      <c r="AF12764" s="10" t="s">
        <v>616</v>
      </c>
    </row>
    <row r="12765" spans="30:32" x14ac:dyDescent="0.2">
      <c r="AD12765" s="11" t="s">
        <v>21142</v>
      </c>
      <c r="AE12765" s="10" t="s">
        <v>7559</v>
      </c>
      <c r="AF12765" s="10" t="s">
        <v>616</v>
      </c>
    </row>
    <row r="12766" spans="30:32" x14ac:dyDescent="0.2">
      <c r="AD12766" s="11" t="s">
        <v>21143</v>
      </c>
      <c r="AE12766" s="10" t="s">
        <v>21144</v>
      </c>
      <c r="AF12766" s="10" t="s">
        <v>616</v>
      </c>
    </row>
    <row r="12767" spans="30:32" x14ac:dyDescent="0.2">
      <c r="AD12767" s="11" t="s">
        <v>21145</v>
      </c>
      <c r="AE12767" s="10" t="s">
        <v>12039</v>
      </c>
      <c r="AF12767" s="10" t="s">
        <v>616</v>
      </c>
    </row>
    <row r="12768" spans="30:32" x14ac:dyDescent="0.2">
      <c r="AD12768" s="11" t="s">
        <v>21146</v>
      </c>
      <c r="AE12768" s="10" t="s">
        <v>21147</v>
      </c>
      <c r="AF12768" s="10" t="s">
        <v>616</v>
      </c>
    </row>
    <row r="12769" spans="30:32" x14ac:dyDescent="0.2">
      <c r="AD12769" s="11" t="s">
        <v>21148</v>
      </c>
      <c r="AE12769" s="10" t="s">
        <v>3991</v>
      </c>
      <c r="AF12769" s="10" t="s">
        <v>616</v>
      </c>
    </row>
    <row r="12770" spans="30:32" x14ac:dyDescent="0.2">
      <c r="AD12770" s="11" t="s">
        <v>21149</v>
      </c>
      <c r="AE12770" s="10" t="s">
        <v>21150</v>
      </c>
      <c r="AF12770" s="10" t="s">
        <v>616</v>
      </c>
    </row>
    <row r="12771" spans="30:32" x14ac:dyDescent="0.2">
      <c r="AD12771" s="11" t="s">
        <v>21151</v>
      </c>
      <c r="AE12771" s="10" t="s">
        <v>21152</v>
      </c>
      <c r="AF12771" s="10" t="s">
        <v>616</v>
      </c>
    </row>
    <row r="12772" spans="30:32" x14ac:dyDescent="0.2">
      <c r="AD12772" s="11" t="s">
        <v>21153</v>
      </c>
      <c r="AE12772" s="10" t="s">
        <v>21154</v>
      </c>
      <c r="AF12772" s="10" t="s">
        <v>616</v>
      </c>
    </row>
    <row r="12773" spans="30:32" x14ac:dyDescent="0.2">
      <c r="AD12773" s="11" t="s">
        <v>21155</v>
      </c>
      <c r="AE12773" s="10" t="s">
        <v>21156</v>
      </c>
      <c r="AF12773" s="10" t="s">
        <v>616</v>
      </c>
    </row>
    <row r="12774" spans="30:32" x14ac:dyDescent="0.2">
      <c r="AD12774" s="11" t="s">
        <v>21157</v>
      </c>
      <c r="AE12774" s="10" t="s">
        <v>21158</v>
      </c>
      <c r="AF12774" s="10" t="s">
        <v>616</v>
      </c>
    </row>
    <row r="12775" spans="30:32" x14ac:dyDescent="0.2">
      <c r="AD12775" s="11" t="s">
        <v>21159</v>
      </c>
      <c r="AE12775" s="10" t="s">
        <v>4588</v>
      </c>
      <c r="AF12775" s="10" t="s">
        <v>616</v>
      </c>
    </row>
    <row r="12776" spans="30:32" x14ac:dyDescent="0.2">
      <c r="AD12776" s="11" t="s">
        <v>21160</v>
      </c>
      <c r="AE12776" s="10" t="s">
        <v>9133</v>
      </c>
      <c r="AF12776" s="10" t="s">
        <v>616</v>
      </c>
    </row>
    <row r="12777" spans="30:32" x14ac:dyDescent="0.2">
      <c r="AD12777" s="11" t="s">
        <v>21161</v>
      </c>
      <c r="AE12777" s="10" t="s">
        <v>14697</v>
      </c>
      <c r="AF12777" s="10" t="s">
        <v>616</v>
      </c>
    </row>
    <row r="12778" spans="30:32" x14ac:dyDescent="0.2">
      <c r="AD12778" s="11" t="s">
        <v>21162</v>
      </c>
      <c r="AE12778" s="10" t="s">
        <v>21163</v>
      </c>
      <c r="AF12778" s="10" t="s">
        <v>616</v>
      </c>
    </row>
    <row r="12779" spans="30:32" x14ac:dyDescent="0.2">
      <c r="AD12779" s="11" t="s">
        <v>21164</v>
      </c>
      <c r="AE12779" s="10" t="s">
        <v>18651</v>
      </c>
      <c r="AF12779" s="10" t="s">
        <v>616</v>
      </c>
    </row>
    <row r="12780" spans="30:32" x14ac:dyDescent="0.2">
      <c r="AD12780" s="11" t="s">
        <v>21165</v>
      </c>
      <c r="AE12780" s="10" t="s">
        <v>21166</v>
      </c>
      <c r="AF12780" s="10" t="s">
        <v>616</v>
      </c>
    </row>
    <row r="12781" spans="30:32" x14ac:dyDescent="0.2">
      <c r="AD12781" s="11" t="s">
        <v>21167</v>
      </c>
      <c r="AE12781" s="10" t="s">
        <v>21168</v>
      </c>
      <c r="AF12781" s="10" t="s">
        <v>616</v>
      </c>
    </row>
    <row r="12782" spans="30:32" x14ac:dyDescent="0.2">
      <c r="AD12782" s="11" t="s">
        <v>21169</v>
      </c>
      <c r="AE12782" s="10" t="s">
        <v>21170</v>
      </c>
      <c r="AF12782" s="10" t="s">
        <v>616</v>
      </c>
    </row>
    <row r="12783" spans="30:32" x14ac:dyDescent="0.2">
      <c r="AD12783" s="11" t="s">
        <v>21171</v>
      </c>
      <c r="AE12783" s="10" t="s">
        <v>1763</v>
      </c>
      <c r="AF12783" s="10" t="s">
        <v>616</v>
      </c>
    </row>
    <row r="12784" spans="30:32" x14ac:dyDescent="0.2">
      <c r="AD12784" s="11" t="s">
        <v>21172</v>
      </c>
      <c r="AE12784" s="10" t="s">
        <v>5202</v>
      </c>
      <c r="AF12784" s="10" t="s">
        <v>616</v>
      </c>
    </row>
    <row r="12785" spans="30:32" x14ac:dyDescent="0.2">
      <c r="AD12785" s="11" t="s">
        <v>21173</v>
      </c>
      <c r="AE12785" s="10" t="s">
        <v>21174</v>
      </c>
      <c r="AF12785" s="10" t="s">
        <v>616</v>
      </c>
    </row>
    <row r="12786" spans="30:32" x14ac:dyDescent="0.2">
      <c r="AD12786" s="11" t="s">
        <v>21175</v>
      </c>
      <c r="AE12786" s="10" t="s">
        <v>21176</v>
      </c>
      <c r="AF12786" s="10" t="s">
        <v>616</v>
      </c>
    </row>
    <row r="12787" spans="30:32" x14ac:dyDescent="0.2">
      <c r="AD12787" s="11" t="s">
        <v>21177</v>
      </c>
      <c r="AE12787" s="10" t="s">
        <v>2348</v>
      </c>
      <c r="AF12787" s="10" t="s">
        <v>616</v>
      </c>
    </row>
    <row r="12788" spans="30:32" x14ac:dyDescent="0.2">
      <c r="AD12788" s="11" t="s">
        <v>21178</v>
      </c>
      <c r="AE12788" s="10" t="s">
        <v>21179</v>
      </c>
      <c r="AF12788" s="10" t="s">
        <v>616</v>
      </c>
    </row>
    <row r="12789" spans="30:32" x14ac:dyDescent="0.2">
      <c r="AD12789" s="11" t="s">
        <v>21180</v>
      </c>
      <c r="AE12789" s="10" t="s">
        <v>21181</v>
      </c>
      <c r="AF12789" s="10" t="s">
        <v>616</v>
      </c>
    </row>
    <row r="12790" spans="30:32" x14ac:dyDescent="0.2">
      <c r="AD12790" s="11" t="s">
        <v>21182</v>
      </c>
      <c r="AE12790" s="10" t="s">
        <v>2356</v>
      </c>
      <c r="AF12790" s="10" t="s">
        <v>616</v>
      </c>
    </row>
    <row r="12791" spans="30:32" x14ac:dyDescent="0.2">
      <c r="AD12791" s="11" t="s">
        <v>21183</v>
      </c>
      <c r="AE12791" s="10" t="s">
        <v>21184</v>
      </c>
      <c r="AF12791" s="10" t="s">
        <v>616</v>
      </c>
    </row>
    <row r="12792" spans="30:32" x14ac:dyDescent="0.2">
      <c r="AD12792" s="11" t="s">
        <v>21185</v>
      </c>
      <c r="AE12792" s="10" t="s">
        <v>21186</v>
      </c>
      <c r="AF12792" s="10" t="s">
        <v>616</v>
      </c>
    </row>
    <row r="12793" spans="30:32" x14ac:dyDescent="0.2">
      <c r="AD12793" s="11" t="s">
        <v>21187</v>
      </c>
      <c r="AE12793" s="10" t="s">
        <v>21188</v>
      </c>
      <c r="AF12793" s="10" t="s">
        <v>616</v>
      </c>
    </row>
    <row r="12794" spans="30:32" x14ac:dyDescent="0.2">
      <c r="AD12794" s="11" t="s">
        <v>21189</v>
      </c>
      <c r="AE12794" s="10" t="s">
        <v>21190</v>
      </c>
      <c r="AF12794" s="10" t="s">
        <v>616</v>
      </c>
    </row>
    <row r="12795" spans="30:32" x14ac:dyDescent="0.2">
      <c r="AD12795" s="11" t="s">
        <v>21191</v>
      </c>
      <c r="AE12795" s="10" t="s">
        <v>21192</v>
      </c>
      <c r="AF12795" s="10" t="s">
        <v>616</v>
      </c>
    </row>
    <row r="12796" spans="30:32" x14ac:dyDescent="0.2">
      <c r="AD12796" s="11" t="s">
        <v>21193</v>
      </c>
      <c r="AE12796" s="10" t="s">
        <v>21194</v>
      </c>
      <c r="AF12796" s="10" t="s">
        <v>616</v>
      </c>
    </row>
    <row r="12797" spans="30:32" x14ac:dyDescent="0.2">
      <c r="AD12797" s="11" t="s">
        <v>21195</v>
      </c>
      <c r="AE12797" s="10" t="s">
        <v>21196</v>
      </c>
      <c r="AF12797" s="10" t="s">
        <v>616</v>
      </c>
    </row>
    <row r="12798" spans="30:32" x14ac:dyDescent="0.2">
      <c r="AD12798" s="11" t="s">
        <v>21197</v>
      </c>
      <c r="AE12798" s="10" t="s">
        <v>3912</v>
      </c>
      <c r="AF12798" s="10" t="s">
        <v>616</v>
      </c>
    </row>
    <row r="12799" spans="30:32" x14ac:dyDescent="0.2">
      <c r="AD12799" s="11" t="s">
        <v>21198</v>
      </c>
      <c r="AE12799" s="10" t="s">
        <v>21199</v>
      </c>
      <c r="AF12799" s="10" t="s">
        <v>616</v>
      </c>
    </row>
    <row r="12800" spans="30:32" x14ac:dyDescent="0.2">
      <c r="AD12800" s="11" t="s">
        <v>21200</v>
      </c>
      <c r="AE12800" s="10" t="s">
        <v>21201</v>
      </c>
      <c r="AF12800" s="10" t="s">
        <v>616</v>
      </c>
    </row>
    <row r="12801" spans="30:32" x14ac:dyDescent="0.2">
      <c r="AD12801" s="11" t="s">
        <v>21202</v>
      </c>
      <c r="AE12801" s="10" t="s">
        <v>21203</v>
      </c>
      <c r="AF12801" s="10" t="s">
        <v>616</v>
      </c>
    </row>
    <row r="12802" spans="30:32" x14ac:dyDescent="0.2">
      <c r="AD12802" s="11" t="s">
        <v>21204</v>
      </c>
      <c r="AE12802" s="10" t="s">
        <v>21205</v>
      </c>
      <c r="AF12802" s="10" t="s">
        <v>616</v>
      </c>
    </row>
    <row r="12803" spans="30:32" x14ac:dyDescent="0.2">
      <c r="AD12803" s="11" t="s">
        <v>21206</v>
      </c>
      <c r="AE12803" s="10" t="s">
        <v>17178</v>
      </c>
      <c r="AF12803" s="10" t="s">
        <v>616</v>
      </c>
    </row>
    <row r="12804" spans="30:32" x14ac:dyDescent="0.2">
      <c r="AD12804" s="11" t="s">
        <v>21207</v>
      </c>
      <c r="AE12804" s="10" t="s">
        <v>21208</v>
      </c>
      <c r="AF12804" s="10" t="s">
        <v>616</v>
      </c>
    </row>
    <row r="12805" spans="30:32" x14ac:dyDescent="0.2">
      <c r="AD12805" s="11" t="s">
        <v>21209</v>
      </c>
      <c r="AE12805" s="10" t="s">
        <v>21210</v>
      </c>
      <c r="AF12805" s="10" t="s">
        <v>616</v>
      </c>
    </row>
    <row r="12806" spans="30:32" x14ac:dyDescent="0.2">
      <c r="AD12806" s="11" t="s">
        <v>21211</v>
      </c>
      <c r="AE12806" s="10" t="s">
        <v>21212</v>
      </c>
      <c r="AF12806" s="10" t="s">
        <v>616</v>
      </c>
    </row>
    <row r="12807" spans="30:32" x14ac:dyDescent="0.2">
      <c r="AD12807" s="11" t="s">
        <v>21213</v>
      </c>
      <c r="AE12807" s="10" t="s">
        <v>16000</v>
      </c>
      <c r="AF12807" s="10" t="s">
        <v>616</v>
      </c>
    </row>
    <row r="12808" spans="30:32" x14ac:dyDescent="0.2">
      <c r="AD12808" s="11" t="s">
        <v>21214</v>
      </c>
      <c r="AE12808" s="10" t="s">
        <v>21215</v>
      </c>
      <c r="AF12808" s="10" t="s">
        <v>616</v>
      </c>
    </row>
    <row r="12809" spans="30:32" x14ac:dyDescent="0.2">
      <c r="AD12809" s="11" t="s">
        <v>21216</v>
      </c>
      <c r="AE12809" s="10" t="s">
        <v>21217</v>
      </c>
      <c r="AF12809" s="10" t="s">
        <v>616</v>
      </c>
    </row>
    <row r="12810" spans="30:32" x14ac:dyDescent="0.2">
      <c r="AD12810" s="11" t="s">
        <v>21218</v>
      </c>
      <c r="AE12810" s="10" t="s">
        <v>21219</v>
      </c>
      <c r="AF12810" s="10" t="s">
        <v>616</v>
      </c>
    </row>
    <row r="12811" spans="30:32" x14ac:dyDescent="0.2">
      <c r="AD12811" s="11" t="s">
        <v>21220</v>
      </c>
      <c r="AE12811" s="10" t="s">
        <v>21221</v>
      </c>
      <c r="AF12811" s="10" t="s">
        <v>616</v>
      </c>
    </row>
    <row r="12812" spans="30:32" x14ac:dyDescent="0.2">
      <c r="AD12812" s="11" t="s">
        <v>21222</v>
      </c>
      <c r="AE12812" s="10" t="s">
        <v>19857</v>
      </c>
      <c r="AF12812" s="10" t="s">
        <v>616</v>
      </c>
    </row>
    <row r="12813" spans="30:32" x14ac:dyDescent="0.2">
      <c r="AD12813" s="11" t="s">
        <v>21223</v>
      </c>
      <c r="AE12813" s="10" t="s">
        <v>7602</v>
      </c>
      <c r="AF12813" s="10" t="s">
        <v>616</v>
      </c>
    </row>
    <row r="12814" spans="30:32" x14ac:dyDescent="0.2">
      <c r="AD12814" s="11" t="s">
        <v>21224</v>
      </c>
      <c r="AE12814" s="10" t="s">
        <v>21225</v>
      </c>
      <c r="AF12814" s="10" t="s">
        <v>616</v>
      </c>
    </row>
    <row r="12815" spans="30:32" x14ac:dyDescent="0.2">
      <c r="AD12815" s="11" t="s">
        <v>21226</v>
      </c>
      <c r="AE12815" s="10" t="s">
        <v>21227</v>
      </c>
      <c r="AF12815" s="10" t="s">
        <v>616</v>
      </c>
    </row>
    <row r="12816" spans="30:32" x14ac:dyDescent="0.2">
      <c r="AD12816" s="11" t="s">
        <v>21228</v>
      </c>
      <c r="AE12816" s="10" t="s">
        <v>4998</v>
      </c>
      <c r="AF12816" s="10" t="s">
        <v>616</v>
      </c>
    </row>
    <row r="12817" spans="30:32" x14ac:dyDescent="0.2">
      <c r="AD12817" s="11" t="s">
        <v>21229</v>
      </c>
      <c r="AE12817" s="10" t="s">
        <v>1794</v>
      </c>
      <c r="AF12817" s="10" t="s">
        <v>616</v>
      </c>
    </row>
    <row r="12818" spans="30:32" x14ac:dyDescent="0.2">
      <c r="AD12818" s="11" t="s">
        <v>21230</v>
      </c>
      <c r="AE12818" s="10" t="s">
        <v>21231</v>
      </c>
      <c r="AF12818" s="10" t="s">
        <v>616</v>
      </c>
    </row>
    <row r="12819" spans="30:32" x14ac:dyDescent="0.2">
      <c r="AD12819" s="11" t="s">
        <v>21232</v>
      </c>
      <c r="AE12819" s="10" t="s">
        <v>21233</v>
      </c>
      <c r="AF12819" s="10" t="s">
        <v>616</v>
      </c>
    </row>
    <row r="12820" spans="30:32" x14ac:dyDescent="0.2">
      <c r="AD12820" s="11" t="s">
        <v>21234</v>
      </c>
      <c r="AE12820" s="10" t="s">
        <v>21235</v>
      </c>
      <c r="AF12820" s="10" t="s">
        <v>616</v>
      </c>
    </row>
    <row r="12821" spans="30:32" x14ac:dyDescent="0.2">
      <c r="AD12821" s="11" t="s">
        <v>21236</v>
      </c>
      <c r="AE12821" s="10" t="s">
        <v>21237</v>
      </c>
      <c r="AF12821" s="10" t="s">
        <v>616</v>
      </c>
    </row>
    <row r="12822" spans="30:32" x14ac:dyDescent="0.2">
      <c r="AD12822" s="11" t="s">
        <v>21238</v>
      </c>
      <c r="AE12822" s="10" t="s">
        <v>2379</v>
      </c>
      <c r="AF12822" s="10" t="s">
        <v>616</v>
      </c>
    </row>
    <row r="12823" spans="30:32" x14ac:dyDescent="0.2">
      <c r="AD12823" s="11" t="s">
        <v>21239</v>
      </c>
      <c r="AE12823" s="10" t="s">
        <v>21240</v>
      </c>
      <c r="AF12823" s="10" t="s">
        <v>616</v>
      </c>
    </row>
    <row r="12824" spans="30:32" x14ac:dyDescent="0.2">
      <c r="AD12824" s="11" t="s">
        <v>21241</v>
      </c>
      <c r="AE12824" s="10" t="s">
        <v>7618</v>
      </c>
      <c r="AF12824" s="10" t="s">
        <v>616</v>
      </c>
    </row>
    <row r="12825" spans="30:32" x14ac:dyDescent="0.2">
      <c r="AD12825" s="11" t="s">
        <v>21242</v>
      </c>
      <c r="AE12825" s="10" t="s">
        <v>21243</v>
      </c>
      <c r="AF12825" s="10" t="s">
        <v>616</v>
      </c>
    </row>
    <row r="12826" spans="30:32" x14ac:dyDescent="0.2">
      <c r="AD12826" s="11" t="s">
        <v>21244</v>
      </c>
      <c r="AE12826" s="10" t="s">
        <v>21245</v>
      </c>
      <c r="AF12826" s="10" t="s">
        <v>616</v>
      </c>
    </row>
    <row r="12827" spans="30:32" x14ac:dyDescent="0.2">
      <c r="AD12827" s="11" t="s">
        <v>21246</v>
      </c>
      <c r="AE12827" s="10" t="s">
        <v>16654</v>
      </c>
      <c r="AF12827" s="10" t="s">
        <v>616</v>
      </c>
    </row>
    <row r="12828" spans="30:32" x14ac:dyDescent="0.2">
      <c r="AD12828" s="11" t="s">
        <v>21247</v>
      </c>
      <c r="AE12828" s="10" t="s">
        <v>4094</v>
      </c>
      <c r="AF12828" s="10" t="s">
        <v>616</v>
      </c>
    </row>
    <row r="12829" spans="30:32" x14ac:dyDescent="0.2">
      <c r="AD12829" s="11" t="s">
        <v>21248</v>
      </c>
      <c r="AE12829" s="10" t="s">
        <v>21249</v>
      </c>
      <c r="AF12829" s="10" t="s">
        <v>616</v>
      </c>
    </row>
    <row r="12830" spans="30:32" x14ac:dyDescent="0.2">
      <c r="AD12830" s="11" t="s">
        <v>21250</v>
      </c>
      <c r="AE12830" s="10" t="s">
        <v>21251</v>
      </c>
      <c r="AF12830" s="10" t="s">
        <v>616</v>
      </c>
    </row>
    <row r="12831" spans="30:32" x14ac:dyDescent="0.2">
      <c r="AD12831" s="11" t="s">
        <v>21252</v>
      </c>
      <c r="AE12831" s="10" t="s">
        <v>21253</v>
      </c>
      <c r="AF12831" s="10" t="s">
        <v>616</v>
      </c>
    </row>
    <row r="12832" spans="30:32" x14ac:dyDescent="0.2">
      <c r="AD12832" s="11" t="s">
        <v>21254</v>
      </c>
      <c r="AE12832" s="10" t="s">
        <v>21255</v>
      </c>
      <c r="AF12832" s="10" t="s">
        <v>616</v>
      </c>
    </row>
    <row r="12833" spans="30:32" x14ac:dyDescent="0.2">
      <c r="AD12833" s="11" t="s">
        <v>21256</v>
      </c>
      <c r="AE12833" s="10" t="s">
        <v>7626</v>
      </c>
      <c r="AF12833" s="10" t="s">
        <v>616</v>
      </c>
    </row>
    <row r="12834" spans="30:32" x14ac:dyDescent="0.2">
      <c r="AD12834" s="11" t="s">
        <v>21257</v>
      </c>
      <c r="AE12834" s="10" t="s">
        <v>21258</v>
      </c>
      <c r="AF12834" s="10" t="s">
        <v>616</v>
      </c>
    </row>
    <row r="12835" spans="30:32" x14ac:dyDescent="0.2">
      <c r="AD12835" s="11" t="s">
        <v>21259</v>
      </c>
      <c r="AE12835" s="10" t="s">
        <v>21258</v>
      </c>
      <c r="AF12835" s="10" t="s">
        <v>616</v>
      </c>
    </row>
    <row r="12836" spans="30:32" x14ac:dyDescent="0.2">
      <c r="AD12836" s="11" t="s">
        <v>21260</v>
      </c>
      <c r="AE12836" s="10" t="s">
        <v>21261</v>
      </c>
      <c r="AF12836" s="10" t="s">
        <v>616</v>
      </c>
    </row>
    <row r="12837" spans="30:32" x14ac:dyDescent="0.2">
      <c r="AD12837" s="11" t="s">
        <v>21262</v>
      </c>
      <c r="AE12837" s="10" t="s">
        <v>7632</v>
      </c>
      <c r="AF12837" s="10" t="s">
        <v>616</v>
      </c>
    </row>
    <row r="12838" spans="30:32" x14ac:dyDescent="0.2">
      <c r="AD12838" s="11" t="s">
        <v>21263</v>
      </c>
      <c r="AE12838" s="10" t="s">
        <v>7634</v>
      </c>
      <c r="AF12838" s="10" t="s">
        <v>616</v>
      </c>
    </row>
    <row r="12839" spans="30:32" x14ac:dyDescent="0.2">
      <c r="AD12839" s="11" t="s">
        <v>21264</v>
      </c>
      <c r="AE12839" s="10" t="s">
        <v>21265</v>
      </c>
      <c r="AF12839" s="10" t="s">
        <v>616</v>
      </c>
    </row>
    <row r="12840" spans="30:32" x14ac:dyDescent="0.2">
      <c r="AD12840" s="11" t="s">
        <v>21266</v>
      </c>
      <c r="AE12840" s="10" t="s">
        <v>21267</v>
      </c>
      <c r="AF12840" s="10" t="s">
        <v>616</v>
      </c>
    </row>
    <row r="12841" spans="30:32" x14ac:dyDescent="0.2">
      <c r="AD12841" s="11" t="s">
        <v>21268</v>
      </c>
      <c r="AE12841" s="10" t="s">
        <v>1814</v>
      </c>
      <c r="AF12841" s="10" t="s">
        <v>616</v>
      </c>
    </row>
    <row r="12842" spans="30:32" x14ac:dyDescent="0.2">
      <c r="AD12842" s="11" t="s">
        <v>21269</v>
      </c>
      <c r="AE12842" s="10" t="s">
        <v>21270</v>
      </c>
      <c r="AF12842" s="10" t="s">
        <v>616</v>
      </c>
    </row>
    <row r="12843" spans="30:32" x14ac:dyDescent="0.2">
      <c r="AD12843" s="11" t="s">
        <v>21271</v>
      </c>
      <c r="AE12843" s="10" t="s">
        <v>13139</v>
      </c>
      <c r="AF12843" s="10" t="s">
        <v>616</v>
      </c>
    </row>
    <row r="12844" spans="30:32" x14ac:dyDescent="0.2">
      <c r="AD12844" s="11" t="s">
        <v>21272</v>
      </c>
      <c r="AE12844" s="10" t="s">
        <v>21273</v>
      </c>
      <c r="AF12844" s="10" t="s">
        <v>616</v>
      </c>
    </row>
    <row r="12845" spans="30:32" x14ac:dyDescent="0.2">
      <c r="AD12845" s="11" t="s">
        <v>21274</v>
      </c>
      <c r="AE12845" s="10" t="s">
        <v>19266</v>
      </c>
      <c r="AF12845" s="10" t="s">
        <v>616</v>
      </c>
    </row>
    <row r="12846" spans="30:32" x14ac:dyDescent="0.2">
      <c r="AD12846" s="11" t="s">
        <v>21275</v>
      </c>
      <c r="AE12846" s="10" t="s">
        <v>21276</v>
      </c>
      <c r="AF12846" s="10" t="s">
        <v>616</v>
      </c>
    </row>
    <row r="12847" spans="30:32" x14ac:dyDescent="0.2">
      <c r="AD12847" s="11" t="s">
        <v>21277</v>
      </c>
      <c r="AE12847" s="10" t="s">
        <v>21276</v>
      </c>
      <c r="AF12847" s="10" t="s">
        <v>616</v>
      </c>
    </row>
    <row r="12848" spans="30:32" x14ac:dyDescent="0.2">
      <c r="AD12848" s="11" t="s">
        <v>21278</v>
      </c>
      <c r="AE12848" s="10" t="s">
        <v>1180</v>
      </c>
      <c r="AF12848" s="10" t="s">
        <v>616</v>
      </c>
    </row>
    <row r="12849" spans="30:32" x14ac:dyDescent="0.2">
      <c r="AD12849" s="11" t="s">
        <v>21279</v>
      </c>
      <c r="AE12849" s="10" t="s">
        <v>17622</v>
      </c>
      <c r="AF12849" s="10" t="s">
        <v>616</v>
      </c>
    </row>
    <row r="12850" spans="30:32" x14ac:dyDescent="0.2">
      <c r="AD12850" s="11" t="s">
        <v>21280</v>
      </c>
      <c r="AE12850" s="10" t="s">
        <v>15370</v>
      </c>
      <c r="AF12850" s="10" t="s">
        <v>616</v>
      </c>
    </row>
    <row r="12851" spans="30:32" x14ac:dyDescent="0.2">
      <c r="AD12851" s="11" t="s">
        <v>21281</v>
      </c>
      <c r="AE12851" s="10" t="s">
        <v>3101</v>
      </c>
      <c r="AF12851" s="10" t="s">
        <v>616</v>
      </c>
    </row>
    <row r="12852" spans="30:32" x14ac:dyDescent="0.2">
      <c r="AD12852" s="11" t="s">
        <v>21282</v>
      </c>
      <c r="AE12852" s="10" t="s">
        <v>21283</v>
      </c>
      <c r="AF12852" s="10" t="s">
        <v>616</v>
      </c>
    </row>
    <row r="12853" spans="30:32" x14ac:dyDescent="0.2">
      <c r="AD12853" s="11" t="s">
        <v>21284</v>
      </c>
      <c r="AE12853" s="10" t="s">
        <v>21285</v>
      </c>
      <c r="AF12853" s="10" t="s">
        <v>616</v>
      </c>
    </row>
    <row r="12854" spans="30:32" x14ac:dyDescent="0.2">
      <c r="AD12854" s="11" t="s">
        <v>21286</v>
      </c>
      <c r="AE12854" s="10" t="s">
        <v>21287</v>
      </c>
      <c r="AF12854" s="10" t="s">
        <v>616</v>
      </c>
    </row>
    <row r="12855" spans="30:32" x14ac:dyDescent="0.2">
      <c r="AD12855" s="11" t="s">
        <v>21288</v>
      </c>
      <c r="AE12855" s="10" t="s">
        <v>4103</v>
      </c>
      <c r="AF12855" s="10" t="s">
        <v>616</v>
      </c>
    </row>
    <row r="12856" spans="30:32" x14ac:dyDescent="0.2">
      <c r="AD12856" s="11" t="s">
        <v>21289</v>
      </c>
      <c r="AE12856" s="10" t="s">
        <v>21290</v>
      </c>
      <c r="AF12856" s="10" t="s">
        <v>616</v>
      </c>
    </row>
    <row r="12857" spans="30:32" x14ac:dyDescent="0.2">
      <c r="AD12857" s="11" t="s">
        <v>21291</v>
      </c>
      <c r="AE12857" s="10" t="s">
        <v>1832</v>
      </c>
      <c r="AF12857" s="10" t="s">
        <v>616</v>
      </c>
    </row>
    <row r="12858" spans="30:32" x14ac:dyDescent="0.2">
      <c r="AD12858" s="11" t="s">
        <v>21292</v>
      </c>
      <c r="AE12858" s="10" t="s">
        <v>12202</v>
      </c>
      <c r="AF12858" s="10" t="s">
        <v>616</v>
      </c>
    </row>
    <row r="12859" spans="30:32" x14ac:dyDescent="0.2">
      <c r="AD12859" s="11" t="s">
        <v>21293</v>
      </c>
      <c r="AE12859" s="10" t="s">
        <v>21294</v>
      </c>
      <c r="AF12859" s="10" t="s">
        <v>616</v>
      </c>
    </row>
    <row r="12860" spans="30:32" x14ac:dyDescent="0.2">
      <c r="AD12860" s="11" t="s">
        <v>21295</v>
      </c>
      <c r="AE12860" s="10" t="s">
        <v>2401</v>
      </c>
      <c r="AF12860" s="10" t="s">
        <v>616</v>
      </c>
    </row>
    <row r="12861" spans="30:32" x14ac:dyDescent="0.2">
      <c r="AD12861" s="11" t="s">
        <v>21296</v>
      </c>
      <c r="AE12861" s="10" t="s">
        <v>1142</v>
      </c>
      <c r="AF12861" s="10" t="s">
        <v>616</v>
      </c>
    </row>
    <row r="12862" spans="30:32" x14ac:dyDescent="0.2">
      <c r="AD12862" s="11" t="s">
        <v>21297</v>
      </c>
      <c r="AE12862" s="10" t="s">
        <v>21298</v>
      </c>
      <c r="AF12862" s="10" t="s">
        <v>616</v>
      </c>
    </row>
    <row r="12863" spans="30:32" x14ac:dyDescent="0.2">
      <c r="AD12863" s="11" t="s">
        <v>21299</v>
      </c>
      <c r="AE12863" s="10" t="s">
        <v>21300</v>
      </c>
      <c r="AF12863" s="10" t="s">
        <v>616</v>
      </c>
    </row>
    <row r="12864" spans="30:32" x14ac:dyDescent="0.2">
      <c r="AD12864" s="11" t="s">
        <v>21301</v>
      </c>
      <c r="AE12864" s="10" t="s">
        <v>19975</v>
      </c>
      <c r="AF12864" s="10" t="s">
        <v>616</v>
      </c>
    </row>
    <row r="12865" spans="30:32" x14ac:dyDescent="0.2">
      <c r="AD12865" s="11" t="s">
        <v>21302</v>
      </c>
      <c r="AE12865" s="10" t="s">
        <v>16118</v>
      </c>
      <c r="AF12865" s="10" t="s">
        <v>616</v>
      </c>
    </row>
    <row r="12866" spans="30:32" x14ac:dyDescent="0.2">
      <c r="AD12866" s="11" t="s">
        <v>21303</v>
      </c>
      <c r="AE12866" s="10" t="s">
        <v>2406</v>
      </c>
      <c r="AF12866" s="10" t="s">
        <v>616</v>
      </c>
    </row>
    <row r="12867" spans="30:32" x14ac:dyDescent="0.2">
      <c r="AD12867" s="11" t="s">
        <v>21304</v>
      </c>
      <c r="AE12867" s="10" t="s">
        <v>21305</v>
      </c>
      <c r="AF12867" s="10" t="s">
        <v>616</v>
      </c>
    </row>
    <row r="12868" spans="30:32" x14ac:dyDescent="0.2">
      <c r="AD12868" s="11" t="s">
        <v>21306</v>
      </c>
      <c r="AE12868" s="10" t="s">
        <v>2760</v>
      </c>
      <c r="AF12868" s="10" t="s">
        <v>616</v>
      </c>
    </row>
    <row r="12869" spans="30:32" x14ac:dyDescent="0.2">
      <c r="AD12869" s="11" t="s">
        <v>21307</v>
      </c>
      <c r="AE12869" s="10" t="s">
        <v>2408</v>
      </c>
      <c r="AF12869" s="10" t="s">
        <v>616</v>
      </c>
    </row>
    <row r="12870" spans="30:32" x14ac:dyDescent="0.2">
      <c r="AD12870" s="11" t="s">
        <v>21308</v>
      </c>
      <c r="AE12870" s="10" t="s">
        <v>7674</v>
      </c>
      <c r="AF12870" s="10" t="s">
        <v>616</v>
      </c>
    </row>
    <row r="12871" spans="30:32" x14ac:dyDescent="0.2">
      <c r="AD12871" s="11" t="s">
        <v>21309</v>
      </c>
      <c r="AE12871" s="10" t="s">
        <v>21310</v>
      </c>
      <c r="AF12871" s="10" t="s">
        <v>616</v>
      </c>
    </row>
    <row r="12872" spans="30:32" x14ac:dyDescent="0.2">
      <c r="AD12872" s="11" t="s">
        <v>21311</v>
      </c>
      <c r="AE12872" s="10" t="s">
        <v>21312</v>
      </c>
      <c r="AF12872" s="10" t="s">
        <v>616</v>
      </c>
    </row>
    <row r="12873" spans="30:32" x14ac:dyDescent="0.2">
      <c r="AD12873" s="11" t="s">
        <v>21313</v>
      </c>
      <c r="AE12873" s="10" t="s">
        <v>2412</v>
      </c>
      <c r="AF12873" s="10" t="s">
        <v>616</v>
      </c>
    </row>
    <row r="12874" spans="30:32" x14ac:dyDescent="0.2">
      <c r="AD12874" s="11" t="s">
        <v>21314</v>
      </c>
      <c r="AE12874" s="10" t="s">
        <v>21315</v>
      </c>
      <c r="AF12874" s="10" t="s">
        <v>616</v>
      </c>
    </row>
    <row r="12875" spans="30:32" x14ac:dyDescent="0.2">
      <c r="AD12875" s="11" t="s">
        <v>21316</v>
      </c>
      <c r="AE12875" s="10" t="s">
        <v>6009</v>
      </c>
      <c r="AF12875" s="10" t="s">
        <v>616</v>
      </c>
    </row>
    <row r="12876" spans="30:32" x14ac:dyDescent="0.2">
      <c r="AD12876" s="11" t="s">
        <v>21317</v>
      </c>
      <c r="AE12876" s="10" t="s">
        <v>21318</v>
      </c>
      <c r="AF12876" s="10" t="s">
        <v>616</v>
      </c>
    </row>
    <row r="12877" spans="30:32" x14ac:dyDescent="0.2">
      <c r="AD12877" s="11" t="s">
        <v>21319</v>
      </c>
      <c r="AE12877" s="10" t="s">
        <v>7680</v>
      </c>
      <c r="AF12877" s="10" t="s">
        <v>616</v>
      </c>
    </row>
    <row r="12878" spans="30:32" x14ac:dyDescent="0.2">
      <c r="AD12878" s="11" t="s">
        <v>21320</v>
      </c>
      <c r="AE12878" s="10" t="s">
        <v>21321</v>
      </c>
      <c r="AF12878" s="10" t="s">
        <v>616</v>
      </c>
    </row>
    <row r="12879" spans="30:32" x14ac:dyDescent="0.2">
      <c r="AD12879" s="11" t="s">
        <v>21322</v>
      </c>
      <c r="AE12879" s="10" t="s">
        <v>3727</v>
      </c>
      <c r="AF12879" s="10" t="s">
        <v>616</v>
      </c>
    </row>
    <row r="12880" spans="30:32" x14ac:dyDescent="0.2">
      <c r="AD12880" s="11" t="s">
        <v>21323</v>
      </c>
      <c r="AE12880" s="10" t="s">
        <v>21324</v>
      </c>
      <c r="AF12880" s="10" t="s">
        <v>616</v>
      </c>
    </row>
    <row r="12881" spans="30:32" x14ac:dyDescent="0.2">
      <c r="AD12881" s="11" t="s">
        <v>21325</v>
      </c>
      <c r="AE12881" s="10" t="s">
        <v>21326</v>
      </c>
      <c r="AF12881" s="10" t="s">
        <v>616</v>
      </c>
    </row>
    <row r="12882" spans="30:32" x14ac:dyDescent="0.2">
      <c r="AD12882" s="11" t="s">
        <v>21327</v>
      </c>
      <c r="AE12882" s="10" t="s">
        <v>21328</v>
      </c>
      <c r="AF12882" s="10" t="s">
        <v>616</v>
      </c>
    </row>
    <row r="12883" spans="30:32" x14ac:dyDescent="0.2">
      <c r="AD12883" s="11" t="s">
        <v>21329</v>
      </c>
      <c r="AE12883" s="10" t="s">
        <v>10683</v>
      </c>
      <c r="AF12883" s="10" t="s">
        <v>616</v>
      </c>
    </row>
    <row r="12884" spans="30:32" x14ac:dyDescent="0.2">
      <c r="AD12884" s="11" t="s">
        <v>21330</v>
      </c>
      <c r="AE12884" s="10" t="s">
        <v>7910</v>
      </c>
      <c r="AF12884" s="10" t="s">
        <v>616</v>
      </c>
    </row>
    <row r="12885" spans="30:32" x14ac:dyDescent="0.2">
      <c r="AD12885" s="11" t="s">
        <v>21331</v>
      </c>
      <c r="AE12885" s="10" t="s">
        <v>12269</v>
      </c>
      <c r="AF12885" s="10" t="s">
        <v>616</v>
      </c>
    </row>
    <row r="12886" spans="30:32" x14ac:dyDescent="0.2">
      <c r="AD12886" s="11" t="s">
        <v>21332</v>
      </c>
      <c r="AE12886" s="10" t="s">
        <v>2827</v>
      </c>
      <c r="AF12886" s="10" t="s">
        <v>616</v>
      </c>
    </row>
    <row r="12887" spans="30:32" x14ac:dyDescent="0.2">
      <c r="AD12887" s="11" t="s">
        <v>21333</v>
      </c>
      <c r="AE12887" s="10" t="s">
        <v>2420</v>
      </c>
      <c r="AF12887" s="10" t="s">
        <v>616</v>
      </c>
    </row>
    <row r="12888" spans="30:32" x14ac:dyDescent="0.2">
      <c r="AD12888" s="11" t="s">
        <v>21334</v>
      </c>
      <c r="AE12888" s="10" t="s">
        <v>21335</v>
      </c>
      <c r="AF12888" s="10" t="s">
        <v>616</v>
      </c>
    </row>
    <row r="12889" spans="30:32" x14ac:dyDescent="0.2">
      <c r="AD12889" s="11" t="s">
        <v>21336</v>
      </c>
      <c r="AE12889" s="10" t="s">
        <v>17667</v>
      </c>
      <c r="AF12889" s="10" t="s">
        <v>616</v>
      </c>
    </row>
    <row r="12890" spans="30:32" x14ac:dyDescent="0.2">
      <c r="AD12890" s="11" t="s">
        <v>21337</v>
      </c>
      <c r="AE12890" s="10" t="s">
        <v>21338</v>
      </c>
      <c r="AF12890" s="10" t="s">
        <v>616</v>
      </c>
    </row>
    <row r="12891" spans="30:32" x14ac:dyDescent="0.2">
      <c r="AD12891" s="11" t="s">
        <v>21339</v>
      </c>
      <c r="AE12891" s="10" t="s">
        <v>4121</v>
      </c>
      <c r="AF12891" s="10" t="s">
        <v>616</v>
      </c>
    </row>
    <row r="12892" spans="30:32" x14ac:dyDescent="0.2">
      <c r="AD12892" s="11" t="s">
        <v>21340</v>
      </c>
      <c r="AE12892" s="10" t="s">
        <v>3118</v>
      </c>
      <c r="AF12892" s="10" t="s">
        <v>616</v>
      </c>
    </row>
    <row r="12893" spans="30:32" x14ac:dyDescent="0.2">
      <c r="AD12893" s="11" t="s">
        <v>21341</v>
      </c>
      <c r="AE12893" s="10" t="s">
        <v>21342</v>
      </c>
      <c r="AF12893" s="10" t="s">
        <v>616</v>
      </c>
    </row>
    <row r="12894" spans="30:32" x14ac:dyDescent="0.2">
      <c r="AD12894" s="11" t="s">
        <v>21343</v>
      </c>
      <c r="AE12894" s="10" t="s">
        <v>18794</v>
      </c>
      <c r="AF12894" s="10" t="s">
        <v>616</v>
      </c>
    </row>
    <row r="12895" spans="30:32" x14ac:dyDescent="0.2">
      <c r="AD12895" s="11" t="s">
        <v>21344</v>
      </c>
      <c r="AE12895" s="10" t="s">
        <v>21345</v>
      </c>
      <c r="AF12895" s="10" t="s">
        <v>616</v>
      </c>
    </row>
    <row r="12896" spans="30:32" x14ac:dyDescent="0.2">
      <c r="AD12896" s="11" t="s">
        <v>21346</v>
      </c>
      <c r="AE12896" s="10" t="s">
        <v>10715</v>
      </c>
      <c r="AF12896" s="10" t="s">
        <v>616</v>
      </c>
    </row>
    <row r="12897" spans="30:32" x14ac:dyDescent="0.2">
      <c r="AD12897" s="11" t="s">
        <v>21347</v>
      </c>
      <c r="AE12897" s="10" t="s">
        <v>14884</v>
      </c>
      <c r="AF12897" s="10" t="s">
        <v>616</v>
      </c>
    </row>
    <row r="12898" spans="30:32" x14ac:dyDescent="0.2">
      <c r="AD12898" s="11" t="s">
        <v>21348</v>
      </c>
      <c r="AE12898" s="10" t="s">
        <v>3135</v>
      </c>
      <c r="AF12898" s="10" t="s">
        <v>616</v>
      </c>
    </row>
    <row r="12899" spans="30:32" x14ac:dyDescent="0.2">
      <c r="AD12899" s="11" t="s">
        <v>21349</v>
      </c>
      <c r="AE12899" s="10" t="s">
        <v>10753</v>
      </c>
      <c r="AF12899" s="10" t="s">
        <v>616</v>
      </c>
    </row>
    <row r="12900" spans="30:32" x14ac:dyDescent="0.2">
      <c r="AD12900" s="11" t="s">
        <v>21350</v>
      </c>
      <c r="AE12900" s="10" t="s">
        <v>4134</v>
      </c>
      <c r="AF12900" s="10" t="s">
        <v>616</v>
      </c>
    </row>
    <row r="12901" spans="30:32" x14ac:dyDescent="0.2">
      <c r="AD12901" s="11" t="s">
        <v>21351</v>
      </c>
      <c r="AE12901" s="10" t="s">
        <v>17682</v>
      </c>
      <c r="AF12901" s="10" t="s">
        <v>616</v>
      </c>
    </row>
    <row r="12902" spans="30:32" x14ac:dyDescent="0.2">
      <c r="AD12902" s="11" t="s">
        <v>21352</v>
      </c>
      <c r="AE12902" s="10" t="s">
        <v>3139</v>
      </c>
      <c r="AF12902" s="10" t="s">
        <v>616</v>
      </c>
    </row>
    <row r="12903" spans="30:32" x14ac:dyDescent="0.2">
      <c r="AD12903" s="11" t="s">
        <v>21353</v>
      </c>
      <c r="AE12903" s="10" t="s">
        <v>5313</v>
      </c>
      <c r="AF12903" s="10" t="s">
        <v>616</v>
      </c>
    </row>
    <row r="12904" spans="30:32" x14ac:dyDescent="0.2">
      <c r="AD12904" s="11" t="s">
        <v>21354</v>
      </c>
      <c r="AE12904" s="10" t="s">
        <v>2438</v>
      </c>
      <c r="AF12904" s="10" t="s">
        <v>616</v>
      </c>
    </row>
    <row r="12905" spans="30:32" x14ac:dyDescent="0.2">
      <c r="AD12905" s="11" t="s">
        <v>21355</v>
      </c>
      <c r="AE12905" s="10" t="s">
        <v>1059</v>
      </c>
      <c r="AF12905" s="10" t="s">
        <v>616</v>
      </c>
    </row>
    <row r="12906" spans="30:32" x14ac:dyDescent="0.2">
      <c r="AD12906" s="11" t="s">
        <v>21356</v>
      </c>
      <c r="AE12906" s="10" t="s">
        <v>19969</v>
      </c>
      <c r="AF12906" s="10" t="s">
        <v>616</v>
      </c>
    </row>
    <row r="12907" spans="30:32" x14ac:dyDescent="0.2">
      <c r="AD12907" s="11" t="s">
        <v>21357</v>
      </c>
      <c r="AE12907" s="10" t="s">
        <v>21358</v>
      </c>
      <c r="AF12907" s="10" t="s">
        <v>616</v>
      </c>
    </row>
    <row r="12908" spans="30:32" x14ac:dyDescent="0.2">
      <c r="AD12908" s="11" t="s">
        <v>21359</v>
      </c>
      <c r="AE12908" s="10" t="s">
        <v>7727</v>
      </c>
      <c r="AF12908" s="10" t="s">
        <v>616</v>
      </c>
    </row>
    <row r="12909" spans="30:32" x14ac:dyDescent="0.2">
      <c r="AD12909" s="11" t="s">
        <v>21360</v>
      </c>
      <c r="AE12909" s="10" t="s">
        <v>21361</v>
      </c>
      <c r="AF12909" s="10" t="s">
        <v>616</v>
      </c>
    </row>
    <row r="12910" spans="30:32" x14ac:dyDescent="0.2">
      <c r="AD12910" s="11" t="s">
        <v>21362</v>
      </c>
      <c r="AE12910" s="10" t="s">
        <v>21363</v>
      </c>
      <c r="AF12910" s="10" t="s">
        <v>616</v>
      </c>
    </row>
    <row r="12911" spans="30:32" x14ac:dyDescent="0.2">
      <c r="AD12911" s="11" t="s">
        <v>21364</v>
      </c>
      <c r="AE12911" s="10" t="s">
        <v>21365</v>
      </c>
      <c r="AF12911" s="10" t="s">
        <v>616</v>
      </c>
    </row>
    <row r="12912" spans="30:32" x14ac:dyDescent="0.2">
      <c r="AD12912" s="11" t="s">
        <v>21366</v>
      </c>
      <c r="AE12912" s="10" t="s">
        <v>21367</v>
      </c>
      <c r="AF12912" s="10" t="s">
        <v>616</v>
      </c>
    </row>
    <row r="12913" spans="30:32" x14ac:dyDescent="0.2">
      <c r="AD12913" s="11" t="s">
        <v>21368</v>
      </c>
      <c r="AE12913" s="10" t="s">
        <v>3161</v>
      </c>
      <c r="AF12913" s="10" t="s">
        <v>616</v>
      </c>
    </row>
    <row r="12914" spans="30:32" x14ac:dyDescent="0.2">
      <c r="AD12914" s="11" t="s">
        <v>21369</v>
      </c>
      <c r="AE12914" s="10" t="s">
        <v>4201</v>
      </c>
      <c r="AF12914" s="10" t="s">
        <v>616</v>
      </c>
    </row>
    <row r="12915" spans="30:32" x14ac:dyDescent="0.2">
      <c r="AD12915" s="11" t="s">
        <v>21370</v>
      </c>
      <c r="AE12915" s="10" t="s">
        <v>2481</v>
      </c>
      <c r="AF12915" s="10" t="s">
        <v>616</v>
      </c>
    </row>
    <row r="12916" spans="30:32" x14ac:dyDescent="0.2">
      <c r="AD12916" s="11" t="s">
        <v>21371</v>
      </c>
      <c r="AE12916" s="10" t="s">
        <v>4410</v>
      </c>
      <c r="AF12916" s="10" t="s">
        <v>616</v>
      </c>
    </row>
    <row r="12917" spans="30:32" x14ac:dyDescent="0.2">
      <c r="AD12917" s="11" t="s">
        <v>21372</v>
      </c>
      <c r="AE12917" s="10" t="s">
        <v>21373</v>
      </c>
      <c r="AF12917" s="10" t="s">
        <v>616</v>
      </c>
    </row>
    <row r="12918" spans="30:32" x14ac:dyDescent="0.2">
      <c r="AD12918" s="11" t="s">
        <v>21374</v>
      </c>
      <c r="AE12918" s="10" t="s">
        <v>21375</v>
      </c>
      <c r="AF12918" s="10" t="s">
        <v>616</v>
      </c>
    </row>
    <row r="12919" spans="30:32" x14ac:dyDescent="0.2">
      <c r="AD12919" s="11" t="s">
        <v>21376</v>
      </c>
      <c r="AE12919" s="10" t="s">
        <v>21377</v>
      </c>
      <c r="AF12919" s="10" t="s">
        <v>616</v>
      </c>
    </row>
    <row r="12920" spans="30:32" x14ac:dyDescent="0.2">
      <c r="AD12920" s="11" t="s">
        <v>21378</v>
      </c>
      <c r="AE12920" s="10" t="s">
        <v>21379</v>
      </c>
      <c r="AF12920" s="10" t="s">
        <v>616</v>
      </c>
    </row>
    <row r="12921" spans="30:32" x14ac:dyDescent="0.2">
      <c r="AD12921" s="11" t="s">
        <v>21380</v>
      </c>
      <c r="AE12921" s="10" t="s">
        <v>21381</v>
      </c>
      <c r="AF12921" s="10" t="s">
        <v>616</v>
      </c>
    </row>
    <row r="12922" spans="30:32" x14ac:dyDescent="0.2">
      <c r="AD12922" s="11" t="s">
        <v>21382</v>
      </c>
      <c r="AE12922" s="10" t="s">
        <v>21383</v>
      </c>
      <c r="AF12922" s="10" t="s">
        <v>616</v>
      </c>
    </row>
    <row r="12923" spans="30:32" x14ac:dyDescent="0.2">
      <c r="AD12923" s="11" t="s">
        <v>21384</v>
      </c>
      <c r="AE12923" s="10" t="s">
        <v>21385</v>
      </c>
      <c r="AF12923" s="10" t="s">
        <v>616</v>
      </c>
    </row>
    <row r="12924" spans="30:32" x14ac:dyDescent="0.2">
      <c r="AD12924" s="11" t="s">
        <v>21386</v>
      </c>
      <c r="AE12924" s="10" t="s">
        <v>21387</v>
      </c>
      <c r="AF12924" s="10" t="s">
        <v>616</v>
      </c>
    </row>
    <row r="12925" spans="30:32" x14ac:dyDescent="0.2">
      <c r="AD12925" s="11" t="s">
        <v>21388</v>
      </c>
      <c r="AE12925" s="10" t="s">
        <v>21389</v>
      </c>
      <c r="AF12925" s="10" t="s">
        <v>616</v>
      </c>
    </row>
    <row r="12926" spans="30:32" x14ac:dyDescent="0.2">
      <c r="AD12926" s="11" t="s">
        <v>21390</v>
      </c>
      <c r="AE12926" s="10" t="s">
        <v>21391</v>
      </c>
      <c r="AF12926" s="10" t="s">
        <v>616</v>
      </c>
    </row>
    <row r="12927" spans="30:32" x14ac:dyDescent="0.2">
      <c r="AD12927" s="11" t="s">
        <v>21392</v>
      </c>
      <c r="AE12927" s="10" t="s">
        <v>21393</v>
      </c>
      <c r="AF12927" s="10" t="s">
        <v>616</v>
      </c>
    </row>
    <row r="12928" spans="30:32" x14ac:dyDescent="0.2">
      <c r="AD12928" s="11" t="s">
        <v>21394</v>
      </c>
      <c r="AE12928" s="10" t="s">
        <v>21395</v>
      </c>
      <c r="AF12928" s="10" t="s">
        <v>616</v>
      </c>
    </row>
    <row r="12929" spans="30:32" x14ac:dyDescent="0.2">
      <c r="AD12929" s="11" t="s">
        <v>21396</v>
      </c>
      <c r="AE12929" s="10" t="s">
        <v>21397</v>
      </c>
      <c r="AF12929" s="10" t="s">
        <v>616</v>
      </c>
    </row>
    <row r="12930" spans="30:32" x14ac:dyDescent="0.2">
      <c r="AD12930" s="11" t="s">
        <v>21398</v>
      </c>
      <c r="AE12930" s="10" t="s">
        <v>2497</v>
      </c>
      <c r="AF12930" s="10" t="s">
        <v>616</v>
      </c>
    </row>
    <row r="12931" spans="30:32" x14ac:dyDescent="0.2">
      <c r="AD12931" s="11" t="s">
        <v>21399</v>
      </c>
      <c r="AE12931" s="10" t="s">
        <v>21400</v>
      </c>
      <c r="AF12931" s="10" t="s">
        <v>616</v>
      </c>
    </row>
    <row r="12932" spans="30:32" x14ac:dyDescent="0.2">
      <c r="AD12932" s="11" t="s">
        <v>21401</v>
      </c>
      <c r="AE12932" s="10" t="s">
        <v>14929</v>
      </c>
      <c r="AF12932" s="10" t="s">
        <v>616</v>
      </c>
    </row>
    <row r="12933" spans="30:32" x14ac:dyDescent="0.2">
      <c r="AD12933" s="11" t="s">
        <v>21402</v>
      </c>
      <c r="AE12933" s="10" t="s">
        <v>12383</v>
      </c>
      <c r="AF12933" s="10" t="s">
        <v>616</v>
      </c>
    </row>
    <row r="12934" spans="30:32" x14ac:dyDescent="0.2">
      <c r="AD12934" s="11" t="s">
        <v>21403</v>
      </c>
      <c r="AE12934" s="10" t="s">
        <v>21404</v>
      </c>
      <c r="AF12934" s="10" t="s">
        <v>616</v>
      </c>
    </row>
    <row r="12935" spans="30:32" x14ac:dyDescent="0.2">
      <c r="AD12935" s="11" t="s">
        <v>21405</v>
      </c>
      <c r="AE12935" s="10" t="s">
        <v>21406</v>
      </c>
      <c r="AF12935" s="10" t="s">
        <v>616</v>
      </c>
    </row>
    <row r="12936" spans="30:32" x14ac:dyDescent="0.2">
      <c r="AD12936" s="11" t="s">
        <v>21407</v>
      </c>
      <c r="AE12936" s="10" t="s">
        <v>21408</v>
      </c>
      <c r="AF12936" s="10" t="s">
        <v>616</v>
      </c>
    </row>
    <row r="12937" spans="30:32" x14ac:dyDescent="0.2">
      <c r="AD12937" s="11" t="s">
        <v>21409</v>
      </c>
      <c r="AE12937" s="10" t="s">
        <v>21410</v>
      </c>
      <c r="AF12937" s="10" t="s">
        <v>616</v>
      </c>
    </row>
    <row r="12938" spans="30:32" x14ac:dyDescent="0.2">
      <c r="AD12938" s="11" t="s">
        <v>21411</v>
      </c>
      <c r="AE12938" s="10" t="s">
        <v>21412</v>
      </c>
      <c r="AF12938" s="10" t="s">
        <v>616</v>
      </c>
    </row>
    <row r="12939" spans="30:32" x14ac:dyDescent="0.2">
      <c r="AD12939" s="11" t="s">
        <v>21413</v>
      </c>
      <c r="AE12939" s="10" t="s">
        <v>21414</v>
      </c>
      <c r="AF12939" s="10" t="s">
        <v>616</v>
      </c>
    </row>
    <row r="12940" spans="30:32" x14ac:dyDescent="0.2">
      <c r="AD12940" s="11" t="s">
        <v>21415</v>
      </c>
      <c r="AE12940" s="10" t="s">
        <v>1454</v>
      </c>
      <c r="AF12940" s="10" t="s">
        <v>616</v>
      </c>
    </row>
    <row r="12941" spans="30:32" x14ac:dyDescent="0.2">
      <c r="AD12941" s="11" t="s">
        <v>21416</v>
      </c>
      <c r="AE12941" s="10" t="s">
        <v>21417</v>
      </c>
      <c r="AF12941" s="10" t="s">
        <v>616</v>
      </c>
    </row>
    <row r="12942" spans="30:32" x14ac:dyDescent="0.2">
      <c r="AD12942" s="11" t="s">
        <v>21418</v>
      </c>
      <c r="AE12942" s="10" t="s">
        <v>21419</v>
      </c>
      <c r="AF12942" s="10" t="s">
        <v>616</v>
      </c>
    </row>
    <row r="12943" spans="30:32" x14ac:dyDescent="0.2">
      <c r="AD12943" s="11" t="s">
        <v>21420</v>
      </c>
      <c r="AE12943" s="10" t="s">
        <v>21421</v>
      </c>
      <c r="AF12943" s="10" t="s">
        <v>616</v>
      </c>
    </row>
    <row r="12944" spans="30:32" x14ac:dyDescent="0.2">
      <c r="AD12944" s="11" t="s">
        <v>21422</v>
      </c>
      <c r="AE12944" s="10" t="s">
        <v>968</v>
      </c>
      <c r="AF12944" s="10" t="s">
        <v>616</v>
      </c>
    </row>
    <row r="12945" spans="30:32" x14ac:dyDescent="0.2">
      <c r="AD12945" s="11" t="s">
        <v>21423</v>
      </c>
      <c r="AE12945" s="10" t="s">
        <v>21424</v>
      </c>
      <c r="AF12945" s="10" t="s">
        <v>616</v>
      </c>
    </row>
    <row r="12946" spans="30:32" x14ac:dyDescent="0.2">
      <c r="AD12946" s="11" t="s">
        <v>21425</v>
      </c>
      <c r="AE12946" s="10" t="s">
        <v>21426</v>
      </c>
      <c r="AF12946" s="10" t="s">
        <v>616</v>
      </c>
    </row>
    <row r="12947" spans="30:32" x14ac:dyDescent="0.2">
      <c r="AD12947" s="11" t="s">
        <v>21427</v>
      </c>
      <c r="AE12947" s="10" t="s">
        <v>14944</v>
      </c>
      <c r="AF12947" s="10" t="s">
        <v>616</v>
      </c>
    </row>
    <row r="12948" spans="30:32" x14ac:dyDescent="0.2">
      <c r="AD12948" s="11" t="s">
        <v>21428</v>
      </c>
      <c r="AE12948" s="10" t="s">
        <v>21429</v>
      </c>
      <c r="AF12948" s="10" t="s">
        <v>616</v>
      </c>
    </row>
    <row r="12949" spans="30:32" x14ac:dyDescent="0.2">
      <c r="AD12949" s="11" t="s">
        <v>21430</v>
      </c>
      <c r="AE12949" s="10" t="s">
        <v>21431</v>
      </c>
      <c r="AF12949" s="10" t="s">
        <v>616</v>
      </c>
    </row>
    <row r="12950" spans="30:32" x14ac:dyDescent="0.2">
      <c r="AD12950" s="11" t="s">
        <v>21432</v>
      </c>
      <c r="AE12950" s="10" t="s">
        <v>6076</v>
      </c>
      <c r="AF12950" s="10" t="s">
        <v>616</v>
      </c>
    </row>
    <row r="12951" spans="30:32" x14ac:dyDescent="0.2">
      <c r="AD12951" s="11" t="s">
        <v>21433</v>
      </c>
      <c r="AE12951" s="10" t="s">
        <v>21434</v>
      </c>
      <c r="AF12951" s="10" t="s">
        <v>616</v>
      </c>
    </row>
    <row r="12952" spans="30:32" x14ac:dyDescent="0.2">
      <c r="AD12952" s="11" t="s">
        <v>21435</v>
      </c>
      <c r="AE12952" s="10" t="s">
        <v>21436</v>
      </c>
      <c r="AF12952" s="10" t="s">
        <v>616</v>
      </c>
    </row>
    <row r="12953" spans="30:32" x14ac:dyDescent="0.2">
      <c r="AD12953" s="11" t="s">
        <v>21437</v>
      </c>
      <c r="AE12953" s="10" t="s">
        <v>21438</v>
      </c>
      <c r="AF12953" s="10" t="s">
        <v>616</v>
      </c>
    </row>
    <row r="12954" spans="30:32" x14ac:dyDescent="0.2">
      <c r="AD12954" s="11" t="s">
        <v>21439</v>
      </c>
      <c r="AE12954" s="10" t="s">
        <v>2528</v>
      </c>
      <c r="AF12954" s="10" t="s">
        <v>616</v>
      </c>
    </row>
    <row r="12955" spans="30:32" x14ac:dyDescent="0.2">
      <c r="AD12955" s="11" t="s">
        <v>21440</v>
      </c>
      <c r="AE12955" s="10" t="s">
        <v>2796</v>
      </c>
      <c r="AF12955" s="10" t="s">
        <v>616</v>
      </c>
    </row>
    <row r="12956" spans="30:32" x14ac:dyDescent="0.2">
      <c r="AD12956" s="11" t="s">
        <v>21441</v>
      </c>
      <c r="AE12956" s="10" t="s">
        <v>21442</v>
      </c>
      <c r="AF12956" s="10" t="s">
        <v>616</v>
      </c>
    </row>
    <row r="12957" spans="30:32" x14ac:dyDescent="0.2">
      <c r="AD12957" s="11" t="s">
        <v>21443</v>
      </c>
      <c r="AE12957" s="10" t="s">
        <v>21444</v>
      </c>
      <c r="AF12957" s="10" t="s">
        <v>616</v>
      </c>
    </row>
    <row r="12958" spans="30:32" x14ac:dyDescent="0.2">
      <c r="AD12958" s="11" t="s">
        <v>21445</v>
      </c>
      <c r="AE12958" s="10" t="s">
        <v>21446</v>
      </c>
      <c r="AF12958" s="10" t="s">
        <v>616</v>
      </c>
    </row>
    <row r="12959" spans="30:32" x14ac:dyDescent="0.2">
      <c r="AD12959" s="11" t="s">
        <v>21447</v>
      </c>
      <c r="AE12959" s="10" t="s">
        <v>21448</v>
      </c>
      <c r="AF12959" s="10" t="s">
        <v>616</v>
      </c>
    </row>
    <row r="12960" spans="30:32" x14ac:dyDescent="0.2">
      <c r="AD12960" s="11" t="s">
        <v>21449</v>
      </c>
      <c r="AE12960" s="10" t="s">
        <v>3184</v>
      </c>
      <c r="AF12960" s="10" t="s">
        <v>616</v>
      </c>
    </row>
    <row r="12961" spans="30:32" x14ac:dyDescent="0.2">
      <c r="AD12961" s="11" t="s">
        <v>21450</v>
      </c>
      <c r="AE12961" s="10" t="s">
        <v>21451</v>
      </c>
      <c r="AF12961" s="10" t="s">
        <v>616</v>
      </c>
    </row>
    <row r="12962" spans="30:32" x14ac:dyDescent="0.2">
      <c r="AD12962" s="11" t="s">
        <v>21452</v>
      </c>
      <c r="AE12962" s="10" t="s">
        <v>6103</v>
      </c>
      <c r="AF12962" s="10" t="s">
        <v>616</v>
      </c>
    </row>
    <row r="12963" spans="30:32" x14ac:dyDescent="0.2">
      <c r="AD12963" s="11" t="s">
        <v>21453</v>
      </c>
      <c r="AE12963" s="10" t="s">
        <v>6105</v>
      </c>
      <c r="AF12963" s="10" t="s">
        <v>616</v>
      </c>
    </row>
    <row r="12964" spans="30:32" x14ac:dyDescent="0.2">
      <c r="AD12964" s="11" t="s">
        <v>21454</v>
      </c>
      <c r="AE12964" s="10" t="s">
        <v>21455</v>
      </c>
      <c r="AF12964" s="10" t="s">
        <v>616</v>
      </c>
    </row>
    <row r="12965" spans="30:32" x14ac:dyDescent="0.2">
      <c r="AD12965" s="11" t="s">
        <v>21456</v>
      </c>
      <c r="AE12965" s="10" t="s">
        <v>1465</v>
      </c>
      <c r="AF12965" s="10" t="s">
        <v>616</v>
      </c>
    </row>
    <row r="12966" spans="30:32" x14ac:dyDescent="0.2">
      <c r="AD12966" s="11" t="s">
        <v>21457</v>
      </c>
      <c r="AE12966" s="10" t="s">
        <v>13793</v>
      </c>
      <c r="AF12966" s="10" t="s">
        <v>616</v>
      </c>
    </row>
    <row r="12967" spans="30:32" x14ac:dyDescent="0.2">
      <c r="AD12967" s="11" t="s">
        <v>21458</v>
      </c>
      <c r="AE12967" s="10" t="s">
        <v>21459</v>
      </c>
      <c r="AF12967" s="10" t="s">
        <v>616</v>
      </c>
    </row>
    <row r="12968" spans="30:32" x14ac:dyDescent="0.2">
      <c r="AD12968" s="11" t="s">
        <v>21460</v>
      </c>
      <c r="AE12968" s="10" t="s">
        <v>13310</v>
      </c>
      <c r="AF12968" s="10" t="s">
        <v>616</v>
      </c>
    </row>
    <row r="12969" spans="30:32" x14ac:dyDescent="0.2">
      <c r="AD12969" s="11" t="s">
        <v>21461</v>
      </c>
      <c r="AE12969" s="10" t="s">
        <v>21462</v>
      </c>
      <c r="AF12969" s="10" t="s">
        <v>616</v>
      </c>
    </row>
    <row r="12970" spans="30:32" x14ac:dyDescent="0.2">
      <c r="AD12970" s="11" t="s">
        <v>21463</v>
      </c>
      <c r="AE12970" s="10" t="s">
        <v>21464</v>
      </c>
      <c r="AF12970" s="10" t="s">
        <v>616</v>
      </c>
    </row>
    <row r="12971" spans="30:32" x14ac:dyDescent="0.2">
      <c r="AD12971" s="11" t="s">
        <v>21465</v>
      </c>
      <c r="AE12971" s="10" t="s">
        <v>21466</v>
      </c>
      <c r="AF12971" s="10" t="s">
        <v>616</v>
      </c>
    </row>
    <row r="12972" spans="30:32" x14ac:dyDescent="0.2">
      <c r="AD12972" s="11" t="s">
        <v>21467</v>
      </c>
      <c r="AE12972" s="10" t="s">
        <v>4214</v>
      </c>
      <c r="AF12972" s="10" t="s">
        <v>616</v>
      </c>
    </row>
    <row r="12973" spans="30:32" x14ac:dyDescent="0.2">
      <c r="AD12973" s="11" t="s">
        <v>21468</v>
      </c>
      <c r="AE12973" s="10" t="s">
        <v>21469</v>
      </c>
      <c r="AF12973" s="10" t="s">
        <v>616</v>
      </c>
    </row>
    <row r="12974" spans="30:32" x14ac:dyDescent="0.2">
      <c r="AD12974" s="11" t="s">
        <v>21470</v>
      </c>
      <c r="AE12974" s="10" t="s">
        <v>21471</v>
      </c>
      <c r="AF12974" s="10" t="s">
        <v>616</v>
      </c>
    </row>
    <row r="12975" spans="30:32" x14ac:dyDescent="0.2">
      <c r="AD12975" s="11" t="s">
        <v>21472</v>
      </c>
      <c r="AE12975" s="10" t="s">
        <v>1475</v>
      </c>
      <c r="AF12975" s="10" t="s">
        <v>616</v>
      </c>
    </row>
    <row r="12976" spans="30:32" x14ac:dyDescent="0.2">
      <c r="AD12976" s="11" t="s">
        <v>21473</v>
      </c>
      <c r="AE12976" s="10" t="s">
        <v>21474</v>
      </c>
      <c r="AF12976" s="10" t="s">
        <v>616</v>
      </c>
    </row>
    <row r="12977" spans="30:32" x14ac:dyDescent="0.2">
      <c r="AD12977" s="11" t="s">
        <v>21475</v>
      </c>
      <c r="AE12977" s="10" t="s">
        <v>21476</v>
      </c>
      <c r="AF12977" s="10" t="s">
        <v>616</v>
      </c>
    </row>
    <row r="12978" spans="30:32" x14ac:dyDescent="0.2">
      <c r="AD12978" s="11" t="s">
        <v>21477</v>
      </c>
      <c r="AE12978" s="10" t="s">
        <v>21478</v>
      </c>
      <c r="AF12978" s="10" t="s">
        <v>616</v>
      </c>
    </row>
    <row r="12979" spans="30:32" x14ac:dyDescent="0.2">
      <c r="AD12979" s="11" t="s">
        <v>21479</v>
      </c>
      <c r="AE12979" s="10" t="s">
        <v>7855</v>
      </c>
      <c r="AF12979" s="10" t="s">
        <v>616</v>
      </c>
    </row>
    <row r="12980" spans="30:32" x14ac:dyDescent="0.2">
      <c r="AD12980" s="11" t="s">
        <v>21480</v>
      </c>
      <c r="AE12980" s="10" t="s">
        <v>21481</v>
      </c>
      <c r="AF12980" s="10" t="s">
        <v>616</v>
      </c>
    </row>
    <row r="12981" spans="30:32" x14ac:dyDescent="0.2">
      <c r="AD12981" s="11" t="s">
        <v>21482</v>
      </c>
      <c r="AE12981" s="10" t="s">
        <v>21483</v>
      </c>
      <c r="AF12981" s="10" t="s">
        <v>616</v>
      </c>
    </row>
    <row r="12982" spans="30:32" x14ac:dyDescent="0.2">
      <c r="AD12982" s="11" t="s">
        <v>21484</v>
      </c>
      <c r="AE12982" s="10" t="s">
        <v>21485</v>
      </c>
      <c r="AF12982" s="10" t="s">
        <v>616</v>
      </c>
    </row>
    <row r="12983" spans="30:32" x14ac:dyDescent="0.2">
      <c r="AD12983" s="11" t="s">
        <v>21486</v>
      </c>
      <c r="AE12983" s="10" t="s">
        <v>21487</v>
      </c>
      <c r="AF12983" s="10" t="s">
        <v>616</v>
      </c>
    </row>
    <row r="12984" spans="30:32" x14ac:dyDescent="0.2">
      <c r="AD12984" s="11" t="s">
        <v>21488</v>
      </c>
      <c r="AE12984" s="10" t="s">
        <v>12472</v>
      </c>
      <c r="AF12984" s="10" t="s">
        <v>616</v>
      </c>
    </row>
    <row r="12985" spans="30:32" x14ac:dyDescent="0.2">
      <c r="AD12985" s="11" t="s">
        <v>21489</v>
      </c>
      <c r="AE12985" s="10" t="s">
        <v>21490</v>
      </c>
      <c r="AF12985" s="10" t="s">
        <v>616</v>
      </c>
    </row>
    <row r="12986" spans="30:32" x14ac:dyDescent="0.2">
      <c r="AD12986" s="11" t="s">
        <v>21491</v>
      </c>
      <c r="AE12986" s="10" t="s">
        <v>2576</v>
      </c>
      <c r="AF12986" s="10" t="s">
        <v>616</v>
      </c>
    </row>
    <row r="12987" spans="30:32" x14ac:dyDescent="0.2">
      <c r="AD12987" s="11" t="s">
        <v>21492</v>
      </c>
      <c r="AE12987" s="10" t="s">
        <v>21493</v>
      </c>
      <c r="AF12987" s="10" t="s">
        <v>616</v>
      </c>
    </row>
    <row r="12988" spans="30:32" x14ac:dyDescent="0.2">
      <c r="AD12988" s="11" t="s">
        <v>21494</v>
      </c>
      <c r="AE12988" s="10" t="s">
        <v>21495</v>
      </c>
      <c r="AF12988" s="10" t="s">
        <v>616</v>
      </c>
    </row>
    <row r="12989" spans="30:32" x14ac:dyDescent="0.2">
      <c r="AD12989" s="11" t="s">
        <v>21496</v>
      </c>
      <c r="AE12989" s="10" t="s">
        <v>4428</v>
      </c>
      <c r="AF12989" s="10" t="s">
        <v>616</v>
      </c>
    </row>
    <row r="12990" spans="30:32" x14ac:dyDescent="0.2">
      <c r="AD12990" s="11" t="s">
        <v>21497</v>
      </c>
      <c r="AE12990" s="10" t="s">
        <v>7875</v>
      </c>
      <c r="AF12990" s="10" t="s">
        <v>616</v>
      </c>
    </row>
    <row r="12991" spans="30:32" x14ac:dyDescent="0.2">
      <c r="AD12991" s="11" t="s">
        <v>21498</v>
      </c>
      <c r="AE12991" s="10" t="s">
        <v>21499</v>
      </c>
      <c r="AF12991" s="10" t="s">
        <v>616</v>
      </c>
    </row>
    <row r="12992" spans="30:32" x14ac:dyDescent="0.2">
      <c r="AD12992" s="11" t="s">
        <v>21500</v>
      </c>
      <c r="AE12992" s="10" t="s">
        <v>21501</v>
      </c>
      <c r="AF12992" s="10" t="s">
        <v>616</v>
      </c>
    </row>
    <row r="12993" spans="30:32" x14ac:dyDescent="0.2">
      <c r="AD12993" s="11" t="s">
        <v>21502</v>
      </c>
      <c r="AE12993" s="10" t="s">
        <v>7881</v>
      </c>
      <c r="AF12993" s="10" t="s">
        <v>616</v>
      </c>
    </row>
    <row r="12994" spans="30:32" x14ac:dyDescent="0.2">
      <c r="AD12994" s="11" t="s">
        <v>21503</v>
      </c>
      <c r="AE12994" s="10" t="s">
        <v>21504</v>
      </c>
      <c r="AF12994" s="10" t="s">
        <v>616</v>
      </c>
    </row>
    <row r="12995" spans="30:32" x14ac:dyDescent="0.2">
      <c r="AD12995" s="11" t="s">
        <v>21505</v>
      </c>
      <c r="AE12995" s="10" t="s">
        <v>21506</v>
      </c>
      <c r="AF12995" s="10" t="s">
        <v>616</v>
      </c>
    </row>
    <row r="12996" spans="30:32" x14ac:dyDescent="0.2">
      <c r="AD12996" s="11" t="s">
        <v>21507</v>
      </c>
      <c r="AE12996" s="10" t="s">
        <v>21508</v>
      </c>
      <c r="AF12996" s="10" t="s">
        <v>616</v>
      </c>
    </row>
    <row r="12997" spans="30:32" x14ac:dyDescent="0.2">
      <c r="AD12997" s="11" t="s">
        <v>21509</v>
      </c>
      <c r="AE12997" s="10" t="s">
        <v>9917</v>
      </c>
      <c r="AF12997" s="10" t="s">
        <v>616</v>
      </c>
    </row>
    <row r="12998" spans="30:32" x14ac:dyDescent="0.2">
      <c r="AD12998" s="11" t="s">
        <v>21510</v>
      </c>
      <c r="AE12998" s="10" t="s">
        <v>7898</v>
      </c>
      <c r="AF12998" s="10" t="s">
        <v>616</v>
      </c>
    </row>
    <row r="12999" spans="30:32" x14ac:dyDescent="0.2">
      <c r="AD12999" s="11" t="s">
        <v>21511</v>
      </c>
      <c r="AE12999" s="10" t="s">
        <v>21512</v>
      </c>
      <c r="AF12999" s="10" t="s">
        <v>616</v>
      </c>
    </row>
    <row r="13000" spans="30:32" x14ac:dyDescent="0.2">
      <c r="AD13000" s="11" t="s">
        <v>21513</v>
      </c>
      <c r="AE13000" s="10" t="s">
        <v>13815</v>
      </c>
      <c r="AF13000" s="10" t="s">
        <v>616</v>
      </c>
    </row>
    <row r="13001" spans="30:32" x14ac:dyDescent="0.2">
      <c r="AD13001" s="11" t="s">
        <v>21514</v>
      </c>
      <c r="AE13001" s="10" t="s">
        <v>21515</v>
      </c>
      <c r="AF13001" s="10" t="s">
        <v>616</v>
      </c>
    </row>
    <row r="13002" spans="30:32" x14ac:dyDescent="0.2">
      <c r="AD13002" s="11" t="s">
        <v>21516</v>
      </c>
      <c r="AE13002" s="10" t="s">
        <v>21517</v>
      </c>
      <c r="AF13002" s="10" t="s">
        <v>616</v>
      </c>
    </row>
    <row r="13003" spans="30:32" x14ac:dyDescent="0.2">
      <c r="AD13003" s="11" t="s">
        <v>21518</v>
      </c>
      <c r="AE13003" s="10" t="s">
        <v>4263</v>
      </c>
      <c r="AF13003" s="10" t="s">
        <v>616</v>
      </c>
    </row>
    <row r="13004" spans="30:32" x14ac:dyDescent="0.2">
      <c r="AD13004" s="11" t="s">
        <v>21519</v>
      </c>
      <c r="AE13004" s="10" t="s">
        <v>16327</v>
      </c>
      <c r="AF13004" s="10" t="s">
        <v>616</v>
      </c>
    </row>
    <row r="13005" spans="30:32" x14ac:dyDescent="0.2">
      <c r="AD13005" s="11" t="s">
        <v>21520</v>
      </c>
      <c r="AE13005" s="10" t="s">
        <v>21521</v>
      </c>
      <c r="AF13005" s="10" t="s">
        <v>616</v>
      </c>
    </row>
    <row r="13006" spans="30:32" x14ac:dyDescent="0.2">
      <c r="AD13006" s="11" t="s">
        <v>21522</v>
      </c>
      <c r="AE13006" s="10" t="s">
        <v>21523</v>
      </c>
      <c r="AF13006" s="10" t="s">
        <v>616</v>
      </c>
    </row>
    <row r="13007" spans="30:32" x14ac:dyDescent="0.2">
      <c r="AD13007" s="11" t="s">
        <v>21524</v>
      </c>
      <c r="AE13007" s="10" t="s">
        <v>21525</v>
      </c>
      <c r="AF13007" s="10" t="s">
        <v>616</v>
      </c>
    </row>
    <row r="13008" spans="30:32" x14ac:dyDescent="0.2">
      <c r="AD13008" s="11" t="s">
        <v>21526</v>
      </c>
      <c r="AE13008" s="10" t="s">
        <v>21527</v>
      </c>
      <c r="AF13008" s="10" t="s">
        <v>616</v>
      </c>
    </row>
    <row r="13009" spans="30:32" x14ac:dyDescent="0.2">
      <c r="AD13009" s="11" t="s">
        <v>21528</v>
      </c>
      <c r="AE13009" s="10" t="s">
        <v>21529</v>
      </c>
      <c r="AF13009" s="10" t="s">
        <v>616</v>
      </c>
    </row>
    <row r="13010" spans="30:32" x14ac:dyDescent="0.2">
      <c r="AD13010" s="11" t="s">
        <v>21530</v>
      </c>
      <c r="AE13010" s="10" t="s">
        <v>21531</v>
      </c>
      <c r="AF13010" s="10" t="s">
        <v>616</v>
      </c>
    </row>
    <row r="13011" spans="30:32" x14ac:dyDescent="0.2">
      <c r="AD13011" s="11" t="s">
        <v>21532</v>
      </c>
      <c r="AE13011" s="10" t="s">
        <v>21533</v>
      </c>
      <c r="AF13011" s="10" t="s">
        <v>616</v>
      </c>
    </row>
    <row r="13012" spans="30:32" x14ac:dyDescent="0.2">
      <c r="AD13012" s="11" t="s">
        <v>21534</v>
      </c>
      <c r="AE13012" s="10" t="s">
        <v>13871</v>
      </c>
      <c r="AF13012" s="10" t="s">
        <v>616</v>
      </c>
    </row>
    <row r="13013" spans="30:32" x14ac:dyDescent="0.2">
      <c r="AD13013" s="11" t="s">
        <v>21535</v>
      </c>
      <c r="AE13013" s="10" t="s">
        <v>21536</v>
      </c>
      <c r="AF13013" s="10" t="s">
        <v>616</v>
      </c>
    </row>
    <row r="13014" spans="30:32" x14ac:dyDescent="0.2">
      <c r="AD13014" s="11" t="s">
        <v>21537</v>
      </c>
      <c r="AE13014" s="10" t="s">
        <v>1489</v>
      </c>
      <c r="AF13014" s="10" t="s">
        <v>616</v>
      </c>
    </row>
    <row r="13015" spans="30:32" x14ac:dyDescent="0.2">
      <c r="AD13015" s="11" t="s">
        <v>21538</v>
      </c>
      <c r="AE13015" s="10" t="s">
        <v>2243</v>
      </c>
      <c r="AF13015" s="10" t="s">
        <v>616</v>
      </c>
    </row>
    <row r="13016" spans="30:32" x14ac:dyDescent="0.2">
      <c r="AD13016" s="11" t="s">
        <v>21539</v>
      </c>
      <c r="AE13016" s="10" t="s">
        <v>21540</v>
      </c>
      <c r="AF13016" s="10" t="s">
        <v>616</v>
      </c>
    </row>
    <row r="13017" spans="30:32" x14ac:dyDescent="0.2">
      <c r="AD13017" s="11" t="s">
        <v>21541</v>
      </c>
      <c r="AE13017" s="10" t="s">
        <v>21542</v>
      </c>
      <c r="AF13017" s="10" t="s">
        <v>616</v>
      </c>
    </row>
    <row r="13018" spans="30:32" x14ac:dyDescent="0.2">
      <c r="AD13018" s="11" t="s">
        <v>21543</v>
      </c>
      <c r="AE13018" s="10" t="s">
        <v>21544</v>
      </c>
      <c r="AF13018" s="10" t="s">
        <v>616</v>
      </c>
    </row>
    <row r="13019" spans="30:32" x14ac:dyDescent="0.2">
      <c r="AD13019" s="11" t="s">
        <v>21545</v>
      </c>
      <c r="AE13019" s="10" t="s">
        <v>4667</v>
      </c>
      <c r="AF13019" s="10" t="s">
        <v>616</v>
      </c>
    </row>
    <row r="13020" spans="30:32" x14ac:dyDescent="0.2">
      <c r="AD13020" s="11" t="s">
        <v>21546</v>
      </c>
      <c r="AE13020" s="10" t="s">
        <v>21547</v>
      </c>
      <c r="AF13020" s="10" t="s">
        <v>616</v>
      </c>
    </row>
    <row r="13021" spans="30:32" x14ac:dyDescent="0.2">
      <c r="AD13021" s="11" t="s">
        <v>21548</v>
      </c>
      <c r="AE13021" s="10" t="s">
        <v>1491</v>
      </c>
      <c r="AF13021" s="10" t="s">
        <v>616</v>
      </c>
    </row>
    <row r="13022" spans="30:32" x14ac:dyDescent="0.2">
      <c r="AD13022" s="11" t="s">
        <v>21549</v>
      </c>
      <c r="AE13022" s="10" t="s">
        <v>21550</v>
      </c>
      <c r="AF13022" s="10" t="s">
        <v>616</v>
      </c>
    </row>
    <row r="13023" spans="30:32" x14ac:dyDescent="0.2">
      <c r="AD13023" s="11" t="s">
        <v>21551</v>
      </c>
      <c r="AE13023" s="10" t="s">
        <v>21552</v>
      </c>
      <c r="AF13023" s="10" t="s">
        <v>616</v>
      </c>
    </row>
    <row r="13024" spans="30:32" x14ac:dyDescent="0.2">
      <c r="AD13024" s="11" t="s">
        <v>21553</v>
      </c>
      <c r="AE13024" s="10" t="s">
        <v>21554</v>
      </c>
      <c r="AF13024" s="10" t="s">
        <v>616</v>
      </c>
    </row>
    <row r="13025" spans="30:32" x14ac:dyDescent="0.2">
      <c r="AD13025" s="11" t="s">
        <v>21555</v>
      </c>
      <c r="AE13025" s="10" t="s">
        <v>21556</v>
      </c>
      <c r="AF13025" s="10" t="s">
        <v>616</v>
      </c>
    </row>
    <row r="13026" spans="30:32" x14ac:dyDescent="0.2">
      <c r="AD13026" s="11" t="s">
        <v>21557</v>
      </c>
      <c r="AE13026" s="10" t="s">
        <v>21558</v>
      </c>
      <c r="AF13026" s="10" t="s">
        <v>616</v>
      </c>
    </row>
    <row r="13027" spans="30:32" x14ac:dyDescent="0.2">
      <c r="AD13027" s="11" t="s">
        <v>21559</v>
      </c>
      <c r="AE13027" s="10" t="s">
        <v>21560</v>
      </c>
      <c r="AF13027" s="10" t="s">
        <v>616</v>
      </c>
    </row>
    <row r="13028" spans="30:32" x14ac:dyDescent="0.2">
      <c r="AD13028" s="11" t="s">
        <v>21561</v>
      </c>
      <c r="AE13028" s="10" t="s">
        <v>21562</v>
      </c>
      <c r="AF13028" s="10" t="s">
        <v>616</v>
      </c>
    </row>
    <row r="13029" spans="30:32" x14ac:dyDescent="0.2">
      <c r="AD13029" s="11" t="s">
        <v>21563</v>
      </c>
      <c r="AE13029" s="10" t="s">
        <v>13878</v>
      </c>
      <c r="AF13029" s="10" t="s">
        <v>616</v>
      </c>
    </row>
    <row r="13030" spans="30:32" x14ac:dyDescent="0.2">
      <c r="AD13030" s="11" t="s">
        <v>21564</v>
      </c>
      <c r="AE13030" s="10" t="s">
        <v>21565</v>
      </c>
      <c r="AF13030" s="10" t="s">
        <v>616</v>
      </c>
    </row>
    <row r="13031" spans="30:32" x14ac:dyDescent="0.2">
      <c r="AD13031" s="11" t="s">
        <v>21566</v>
      </c>
      <c r="AE13031" s="10" t="s">
        <v>21567</v>
      </c>
      <c r="AF13031" s="10" t="s">
        <v>616</v>
      </c>
    </row>
    <row r="13032" spans="30:32" x14ac:dyDescent="0.2">
      <c r="AD13032" s="11" t="s">
        <v>21568</v>
      </c>
      <c r="AE13032" s="10" t="s">
        <v>10997</v>
      </c>
      <c r="AF13032" s="10" t="s">
        <v>616</v>
      </c>
    </row>
    <row r="13033" spans="30:32" x14ac:dyDescent="0.2">
      <c r="AD13033" s="11" t="s">
        <v>21569</v>
      </c>
      <c r="AE13033" s="10" t="s">
        <v>21570</v>
      </c>
      <c r="AF13033" s="10" t="s">
        <v>616</v>
      </c>
    </row>
    <row r="13034" spans="30:32" x14ac:dyDescent="0.2">
      <c r="AD13034" s="11" t="s">
        <v>21571</v>
      </c>
      <c r="AE13034" s="10" t="s">
        <v>1497</v>
      </c>
      <c r="AF13034" s="10" t="s">
        <v>616</v>
      </c>
    </row>
    <row r="13035" spans="30:32" x14ac:dyDescent="0.2">
      <c r="AD13035" s="11" t="s">
        <v>21572</v>
      </c>
      <c r="AE13035" s="10" t="s">
        <v>11008</v>
      </c>
      <c r="AF13035" s="10" t="s">
        <v>616</v>
      </c>
    </row>
    <row r="13036" spans="30:32" x14ac:dyDescent="0.2">
      <c r="AD13036" s="11" t="s">
        <v>21573</v>
      </c>
      <c r="AE13036" s="10" t="s">
        <v>9561</v>
      </c>
      <c r="AF13036" s="10" t="s">
        <v>616</v>
      </c>
    </row>
    <row r="13037" spans="30:32" x14ac:dyDescent="0.2">
      <c r="AD13037" s="11" t="s">
        <v>21574</v>
      </c>
      <c r="AE13037" s="10" t="s">
        <v>21575</v>
      </c>
      <c r="AF13037" s="10" t="s">
        <v>616</v>
      </c>
    </row>
    <row r="13038" spans="30:32" x14ac:dyDescent="0.2">
      <c r="AD13038" s="11" t="s">
        <v>21576</v>
      </c>
      <c r="AE13038" s="10" t="s">
        <v>21577</v>
      </c>
      <c r="AF13038" s="10" t="s">
        <v>616</v>
      </c>
    </row>
    <row r="13039" spans="30:32" x14ac:dyDescent="0.2">
      <c r="AD13039" s="11" t="s">
        <v>21578</v>
      </c>
      <c r="AE13039" s="10" t="s">
        <v>21579</v>
      </c>
      <c r="AF13039" s="10" t="s">
        <v>616</v>
      </c>
    </row>
    <row r="13040" spans="30:32" x14ac:dyDescent="0.2">
      <c r="AD13040" s="11" t="s">
        <v>21580</v>
      </c>
      <c r="AE13040" s="10" t="s">
        <v>12569</v>
      </c>
      <c r="AF13040" s="10" t="s">
        <v>616</v>
      </c>
    </row>
    <row r="13041" spans="30:32" x14ac:dyDescent="0.2">
      <c r="AD13041" s="11" t="s">
        <v>21581</v>
      </c>
      <c r="AE13041" s="10" t="s">
        <v>21582</v>
      </c>
      <c r="AF13041" s="10" t="s">
        <v>616</v>
      </c>
    </row>
    <row r="13042" spans="30:32" x14ac:dyDescent="0.2">
      <c r="AD13042" s="11" t="s">
        <v>21583</v>
      </c>
      <c r="AE13042" s="10" t="s">
        <v>21584</v>
      </c>
      <c r="AF13042" s="10" t="s">
        <v>616</v>
      </c>
    </row>
    <row r="13043" spans="30:32" x14ac:dyDescent="0.2">
      <c r="AD13043" s="11" t="s">
        <v>21585</v>
      </c>
      <c r="AE13043" s="10" t="s">
        <v>4280</v>
      </c>
      <c r="AF13043" s="10" t="s">
        <v>616</v>
      </c>
    </row>
    <row r="13044" spans="30:32" x14ac:dyDescent="0.2">
      <c r="AD13044" s="11" t="s">
        <v>21586</v>
      </c>
      <c r="AE13044" s="10" t="s">
        <v>21587</v>
      </c>
      <c r="AF13044" s="10" t="s">
        <v>616</v>
      </c>
    </row>
    <row r="13045" spans="30:32" x14ac:dyDescent="0.2">
      <c r="AD13045" s="11" t="s">
        <v>21588</v>
      </c>
      <c r="AE13045" s="10" t="s">
        <v>17894</v>
      </c>
      <c r="AF13045" s="10" t="s">
        <v>616</v>
      </c>
    </row>
    <row r="13046" spans="30:32" x14ac:dyDescent="0.2">
      <c r="AD13046" s="11" t="s">
        <v>21589</v>
      </c>
      <c r="AE13046" s="10" t="s">
        <v>21590</v>
      </c>
      <c r="AF13046" s="10" t="s">
        <v>616</v>
      </c>
    </row>
    <row r="13047" spans="30:32" x14ac:dyDescent="0.2">
      <c r="AD13047" s="11" t="s">
        <v>21591</v>
      </c>
      <c r="AE13047" s="10" t="s">
        <v>21592</v>
      </c>
      <c r="AF13047" s="10" t="s">
        <v>616</v>
      </c>
    </row>
    <row r="13048" spans="30:32" x14ac:dyDescent="0.2">
      <c r="AD13048" s="11" t="s">
        <v>21593</v>
      </c>
      <c r="AE13048" s="10" t="s">
        <v>3696</v>
      </c>
      <c r="AF13048" s="10" t="s">
        <v>616</v>
      </c>
    </row>
    <row r="13049" spans="30:32" x14ac:dyDescent="0.2">
      <c r="AD13049" s="11" t="s">
        <v>21594</v>
      </c>
      <c r="AE13049" s="10" t="s">
        <v>21595</v>
      </c>
      <c r="AF13049" s="10" t="s">
        <v>616</v>
      </c>
    </row>
    <row r="13050" spans="30:32" x14ac:dyDescent="0.2">
      <c r="AD13050" s="11" t="s">
        <v>21596</v>
      </c>
      <c r="AE13050" s="10" t="s">
        <v>3700</v>
      </c>
      <c r="AF13050" s="10" t="s">
        <v>616</v>
      </c>
    </row>
    <row r="13051" spans="30:32" x14ac:dyDescent="0.2">
      <c r="AD13051" s="11" t="s">
        <v>21597</v>
      </c>
      <c r="AE13051" s="10" t="s">
        <v>21598</v>
      </c>
      <c r="AF13051" s="10" t="s">
        <v>616</v>
      </c>
    </row>
    <row r="13052" spans="30:32" x14ac:dyDescent="0.2">
      <c r="AD13052" s="11" t="s">
        <v>21599</v>
      </c>
      <c r="AE13052" s="10" t="s">
        <v>21600</v>
      </c>
      <c r="AF13052" s="10" t="s">
        <v>616</v>
      </c>
    </row>
    <row r="13053" spans="30:32" x14ac:dyDescent="0.2">
      <c r="AD13053" s="11" t="s">
        <v>21601</v>
      </c>
      <c r="AE13053" s="10" t="s">
        <v>21602</v>
      </c>
      <c r="AF13053" s="10" t="s">
        <v>616</v>
      </c>
    </row>
    <row r="13054" spans="30:32" x14ac:dyDescent="0.2">
      <c r="AD13054" s="11" t="s">
        <v>21603</v>
      </c>
      <c r="AE13054" s="10" t="s">
        <v>21604</v>
      </c>
      <c r="AF13054" s="10" t="s">
        <v>616</v>
      </c>
    </row>
    <row r="13055" spans="30:32" x14ac:dyDescent="0.2">
      <c r="AD13055" s="11" t="s">
        <v>21605</v>
      </c>
      <c r="AE13055" s="10" t="s">
        <v>7993</v>
      </c>
      <c r="AF13055" s="10" t="s">
        <v>616</v>
      </c>
    </row>
    <row r="13056" spans="30:32" x14ac:dyDescent="0.2">
      <c r="AD13056" s="11" t="s">
        <v>21606</v>
      </c>
      <c r="AE13056" s="10" t="s">
        <v>21607</v>
      </c>
      <c r="AF13056" s="10" t="s">
        <v>616</v>
      </c>
    </row>
    <row r="13057" spans="30:32" x14ac:dyDescent="0.2">
      <c r="AD13057" s="11" t="s">
        <v>21608</v>
      </c>
      <c r="AE13057" s="10" t="s">
        <v>21609</v>
      </c>
      <c r="AF13057" s="10" t="s">
        <v>616</v>
      </c>
    </row>
    <row r="13058" spans="30:32" x14ac:dyDescent="0.2">
      <c r="AD13058" s="11" t="s">
        <v>21610</v>
      </c>
      <c r="AE13058" s="10" t="s">
        <v>21611</v>
      </c>
      <c r="AF13058" s="10" t="s">
        <v>616</v>
      </c>
    </row>
    <row r="13059" spans="30:32" x14ac:dyDescent="0.2">
      <c r="AD13059" s="11" t="s">
        <v>21612</v>
      </c>
      <c r="AE13059" s="10" t="s">
        <v>21613</v>
      </c>
      <c r="AF13059" s="10" t="s">
        <v>616</v>
      </c>
    </row>
    <row r="13060" spans="30:32" x14ac:dyDescent="0.2">
      <c r="AD13060" s="11" t="s">
        <v>21614</v>
      </c>
      <c r="AE13060" s="10" t="s">
        <v>21613</v>
      </c>
      <c r="AF13060" s="10" t="s">
        <v>616</v>
      </c>
    </row>
    <row r="13061" spans="30:32" x14ac:dyDescent="0.2">
      <c r="AD13061" s="11" t="s">
        <v>21615</v>
      </c>
      <c r="AE13061" s="10" t="s">
        <v>21613</v>
      </c>
      <c r="AF13061" s="10" t="s">
        <v>616</v>
      </c>
    </row>
    <row r="13062" spans="30:32" x14ac:dyDescent="0.2">
      <c r="AD13062" s="11" t="s">
        <v>21616</v>
      </c>
      <c r="AE13062" s="10" t="s">
        <v>21613</v>
      </c>
      <c r="AF13062" s="10" t="s">
        <v>616</v>
      </c>
    </row>
    <row r="13063" spans="30:32" x14ac:dyDescent="0.2">
      <c r="AD13063" s="11" t="s">
        <v>21617</v>
      </c>
      <c r="AE13063" s="10" t="s">
        <v>21613</v>
      </c>
      <c r="AF13063" s="10" t="s">
        <v>616</v>
      </c>
    </row>
    <row r="13064" spans="30:32" x14ac:dyDescent="0.2">
      <c r="AD13064" s="11" t="s">
        <v>21618</v>
      </c>
      <c r="AE13064" s="10" t="s">
        <v>21613</v>
      </c>
      <c r="AF13064" s="10" t="s">
        <v>616</v>
      </c>
    </row>
    <row r="13065" spans="30:32" x14ac:dyDescent="0.2">
      <c r="AD13065" s="11" t="s">
        <v>21619</v>
      </c>
      <c r="AE13065" s="10" t="s">
        <v>21613</v>
      </c>
      <c r="AF13065" s="10" t="s">
        <v>616</v>
      </c>
    </row>
    <row r="13066" spans="30:32" x14ac:dyDescent="0.2">
      <c r="AD13066" s="11" t="s">
        <v>21620</v>
      </c>
      <c r="AE13066" s="10" t="s">
        <v>21613</v>
      </c>
      <c r="AF13066" s="10" t="s">
        <v>616</v>
      </c>
    </row>
    <row r="13067" spans="30:32" x14ac:dyDescent="0.2">
      <c r="AD13067" s="11" t="s">
        <v>21621</v>
      </c>
      <c r="AE13067" s="10" t="s">
        <v>21613</v>
      </c>
      <c r="AF13067" s="10" t="s">
        <v>616</v>
      </c>
    </row>
    <row r="13068" spans="30:32" x14ac:dyDescent="0.2">
      <c r="AD13068" s="11" t="s">
        <v>21622</v>
      </c>
      <c r="AE13068" s="10" t="s">
        <v>21623</v>
      </c>
      <c r="AF13068" s="10" t="s">
        <v>616</v>
      </c>
    </row>
    <row r="13069" spans="30:32" x14ac:dyDescent="0.2">
      <c r="AD13069" s="11" t="s">
        <v>21624</v>
      </c>
      <c r="AE13069" s="10" t="s">
        <v>21625</v>
      </c>
      <c r="AF13069" s="10" t="s">
        <v>616</v>
      </c>
    </row>
    <row r="13070" spans="30:32" x14ac:dyDescent="0.2">
      <c r="AD13070" s="11" t="s">
        <v>21626</v>
      </c>
      <c r="AE13070" s="10" t="s">
        <v>21627</v>
      </c>
      <c r="AF13070" s="10" t="s">
        <v>616</v>
      </c>
    </row>
    <row r="13071" spans="30:32" x14ac:dyDescent="0.2">
      <c r="AD13071" s="11" t="s">
        <v>21628</v>
      </c>
      <c r="AE13071" s="10" t="s">
        <v>17914</v>
      </c>
      <c r="AF13071" s="10" t="s">
        <v>616</v>
      </c>
    </row>
    <row r="13072" spans="30:32" x14ac:dyDescent="0.2">
      <c r="AD13072" s="11" t="s">
        <v>21629</v>
      </c>
      <c r="AE13072" s="10" t="s">
        <v>2652</v>
      </c>
      <c r="AF13072" s="10" t="s">
        <v>616</v>
      </c>
    </row>
    <row r="13073" spans="30:32" x14ac:dyDescent="0.2">
      <c r="AD13073" s="11" t="s">
        <v>21630</v>
      </c>
      <c r="AE13073" s="10" t="s">
        <v>4288</v>
      </c>
      <c r="AF13073" s="10" t="s">
        <v>616</v>
      </c>
    </row>
    <row r="13074" spans="30:32" x14ac:dyDescent="0.2">
      <c r="AD13074" s="11" t="s">
        <v>21631</v>
      </c>
      <c r="AE13074" s="10" t="s">
        <v>21632</v>
      </c>
      <c r="AF13074" s="10" t="s">
        <v>616</v>
      </c>
    </row>
    <row r="13075" spans="30:32" x14ac:dyDescent="0.2">
      <c r="AD13075" s="11" t="s">
        <v>21633</v>
      </c>
      <c r="AE13075" s="10" t="s">
        <v>21634</v>
      </c>
      <c r="AF13075" s="10" t="s">
        <v>616</v>
      </c>
    </row>
    <row r="13076" spans="30:32" x14ac:dyDescent="0.2">
      <c r="AD13076" s="11" t="s">
        <v>21635</v>
      </c>
      <c r="AE13076" s="10" t="s">
        <v>1599</v>
      </c>
      <c r="AF13076" s="10" t="s">
        <v>616</v>
      </c>
    </row>
    <row r="13077" spans="30:32" x14ac:dyDescent="0.2">
      <c r="AD13077" s="11" t="s">
        <v>21636</v>
      </c>
      <c r="AE13077" s="10" t="s">
        <v>1553</v>
      </c>
      <c r="AF13077" s="10" t="s">
        <v>616</v>
      </c>
    </row>
    <row r="13078" spans="30:32" x14ac:dyDescent="0.2">
      <c r="AD13078" s="11" t="s">
        <v>21637</v>
      </c>
      <c r="AE13078" s="10" t="s">
        <v>21638</v>
      </c>
      <c r="AF13078" s="10" t="s">
        <v>616</v>
      </c>
    </row>
    <row r="13079" spans="30:32" x14ac:dyDescent="0.2">
      <c r="AD13079" s="11" t="s">
        <v>21639</v>
      </c>
      <c r="AE13079" s="10" t="s">
        <v>21640</v>
      </c>
      <c r="AF13079" s="10" t="s">
        <v>616</v>
      </c>
    </row>
    <row r="13080" spans="30:32" x14ac:dyDescent="0.2">
      <c r="AD13080" s="11" t="s">
        <v>21641</v>
      </c>
      <c r="AE13080" s="10" t="s">
        <v>21642</v>
      </c>
      <c r="AF13080" s="10" t="s">
        <v>616</v>
      </c>
    </row>
    <row r="13081" spans="30:32" x14ac:dyDescent="0.2">
      <c r="AD13081" s="11" t="s">
        <v>21643</v>
      </c>
      <c r="AE13081" s="10" t="s">
        <v>21644</v>
      </c>
      <c r="AF13081" s="10" t="s">
        <v>616</v>
      </c>
    </row>
    <row r="13082" spans="30:32" x14ac:dyDescent="0.2">
      <c r="AD13082" s="11" t="s">
        <v>21645</v>
      </c>
      <c r="AE13082" s="10" t="s">
        <v>9603</v>
      </c>
      <c r="AF13082" s="10" t="s">
        <v>616</v>
      </c>
    </row>
    <row r="13083" spans="30:32" x14ac:dyDescent="0.2">
      <c r="AD13083" s="11" t="s">
        <v>21646</v>
      </c>
      <c r="AE13083" s="10" t="s">
        <v>2640</v>
      </c>
      <c r="AF13083" s="10" t="s">
        <v>616</v>
      </c>
    </row>
    <row r="13084" spans="30:32" x14ac:dyDescent="0.2">
      <c r="AD13084" s="11" t="s">
        <v>21647</v>
      </c>
      <c r="AE13084" s="10" t="s">
        <v>5499</v>
      </c>
      <c r="AF13084" s="10" t="s">
        <v>616</v>
      </c>
    </row>
    <row r="13085" spans="30:32" x14ac:dyDescent="0.2">
      <c r="AD13085" s="11" t="s">
        <v>21648</v>
      </c>
      <c r="AE13085" s="10" t="s">
        <v>21649</v>
      </c>
      <c r="AF13085" s="10" t="s">
        <v>616</v>
      </c>
    </row>
    <row r="13086" spans="30:32" x14ac:dyDescent="0.2">
      <c r="AD13086" s="11" t="s">
        <v>21650</v>
      </c>
      <c r="AE13086" s="10" t="s">
        <v>21651</v>
      </c>
      <c r="AF13086" s="10" t="s">
        <v>616</v>
      </c>
    </row>
    <row r="13087" spans="30:32" x14ac:dyDescent="0.2">
      <c r="AD13087" s="11" t="s">
        <v>21652</v>
      </c>
      <c r="AE13087" s="10" t="s">
        <v>21653</v>
      </c>
      <c r="AF13087" s="10" t="s">
        <v>616</v>
      </c>
    </row>
    <row r="13088" spans="30:32" x14ac:dyDescent="0.2">
      <c r="AD13088" s="11" t="s">
        <v>21654</v>
      </c>
      <c r="AE13088" s="10" t="s">
        <v>20150</v>
      </c>
      <c r="AF13088" s="10" t="s">
        <v>616</v>
      </c>
    </row>
    <row r="13089" spans="30:32" x14ac:dyDescent="0.2">
      <c r="AD13089" s="11" t="s">
        <v>21655</v>
      </c>
      <c r="AE13089" s="10" t="s">
        <v>8831</v>
      </c>
      <c r="AF13089" s="10" t="s">
        <v>616</v>
      </c>
    </row>
    <row r="13090" spans="30:32" x14ac:dyDescent="0.2">
      <c r="AD13090" s="11" t="s">
        <v>21656</v>
      </c>
      <c r="AE13090" s="10" t="s">
        <v>21657</v>
      </c>
      <c r="AF13090" s="10" t="s">
        <v>616</v>
      </c>
    </row>
    <row r="13091" spans="30:32" x14ac:dyDescent="0.2">
      <c r="AD13091" s="11" t="s">
        <v>21658</v>
      </c>
      <c r="AE13091" s="10" t="s">
        <v>21659</v>
      </c>
      <c r="AF13091" s="10" t="s">
        <v>616</v>
      </c>
    </row>
    <row r="13092" spans="30:32" x14ac:dyDescent="0.2">
      <c r="AD13092" s="11" t="s">
        <v>21660</v>
      </c>
      <c r="AE13092" s="10" t="s">
        <v>20156</v>
      </c>
      <c r="AF13092" s="10" t="s">
        <v>616</v>
      </c>
    </row>
    <row r="13093" spans="30:32" x14ac:dyDescent="0.2">
      <c r="AD13093" s="11" t="s">
        <v>21661</v>
      </c>
      <c r="AE13093" s="10" t="s">
        <v>3874</v>
      </c>
      <c r="AF13093" s="10" t="s">
        <v>616</v>
      </c>
    </row>
    <row r="13094" spans="30:32" x14ac:dyDescent="0.2">
      <c r="AD13094" s="11" t="s">
        <v>21662</v>
      </c>
      <c r="AE13094" s="10" t="s">
        <v>21663</v>
      </c>
      <c r="AF13094" s="10" t="s">
        <v>616</v>
      </c>
    </row>
    <row r="13095" spans="30:32" x14ac:dyDescent="0.2">
      <c r="AD13095" s="11" t="s">
        <v>21664</v>
      </c>
      <c r="AE13095" s="10" t="s">
        <v>13902</v>
      </c>
      <c r="AF13095" s="10" t="s">
        <v>616</v>
      </c>
    </row>
    <row r="13096" spans="30:32" x14ac:dyDescent="0.2">
      <c r="AD13096" s="11" t="s">
        <v>21665</v>
      </c>
      <c r="AE13096" s="10" t="s">
        <v>21666</v>
      </c>
      <c r="AF13096" s="10" t="s">
        <v>616</v>
      </c>
    </row>
    <row r="13097" spans="30:32" x14ac:dyDescent="0.2">
      <c r="AD13097" s="11" t="s">
        <v>21667</v>
      </c>
      <c r="AE13097" s="10" t="s">
        <v>2804</v>
      </c>
      <c r="AF13097" s="10" t="s">
        <v>616</v>
      </c>
    </row>
    <row r="13098" spans="30:32" x14ac:dyDescent="0.2">
      <c r="AD13098" s="11" t="s">
        <v>21668</v>
      </c>
      <c r="AE13098" s="10" t="s">
        <v>21669</v>
      </c>
      <c r="AF13098" s="10" t="s">
        <v>616</v>
      </c>
    </row>
    <row r="13099" spans="30:32" x14ac:dyDescent="0.2">
      <c r="AD13099" s="11" t="s">
        <v>21670</v>
      </c>
      <c r="AE13099" s="10" t="s">
        <v>21671</v>
      </c>
      <c r="AF13099" s="10" t="s">
        <v>616</v>
      </c>
    </row>
    <row r="13100" spans="30:32" x14ac:dyDescent="0.2">
      <c r="AD13100" s="11" t="s">
        <v>21672</v>
      </c>
      <c r="AE13100" s="10" t="s">
        <v>21673</v>
      </c>
      <c r="AF13100" s="10" t="s">
        <v>616</v>
      </c>
    </row>
    <row r="13101" spans="30:32" x14ac:dyDescent="0.2">
      <c r="AD13101" s="11" t="s">
        <v>21674</v>
      </c>
      <c r="AE13101" s="10" t="s">
        <v>21675</v>
      </c>
      <c r="AF13101" s="10" t="s">
        <v>616</v>
      </c>
    </row>
    <row r="13102" spans="30:32" x14ac:dyDescent="0.2">
      <c r="AD13102" s="11" t="s">
        <v>21676</v>
      </c>
      <c r="AE13102" s="10" t="s">
        <v>21677</v>
      </c>
      <c r="AF13102" s="10" t="s">
        <v>616</v>
      </c>
    </row>
    <row r="13103" spans="30:32" x14ac:dyDescent="0.2">
      <c r="AD13103" s="11" t="s">
        <v>21678</v>
      </c>
      <c r="AE13103" s="10" t="s">
        <v>21679</v>
      </c>
      <c r="AF13103" s="10" t="s">
        <v>616</v>
      </c>
    </row>
    <row r="13104" spans="30:32" x14ac:dyDescent="0.2">
      <c r="AD13104" s="11" t="s">
        <v>21680</v>
      </c>
      <c r="AE13104" s="10" t="s">
        <v>21681</v>
      </c>
      <c r="AF13104" s="10" t="s">
        <v>616</v>
      </c>
    </row>
    <row r="13105" spans="30:32" x14ac:dyDescent="0.2">
      <c r="AD13105" s="11" t="s">
        <v>21682</v>
      </c>
      <c r="AE13105" s="10" t="s">
        <v>21683</v>
      </c>
      <c r="AF13105" s="10" t="s">
        <v>616</v>
      </c>
    </row>
    <row r="13106" spans="30:32" x14ac:dyDescent="0.2">
      <c r="AD13106" s="11" t="s">
        <v>21684</v>
      </c>
      <c r="AE13106" s="10" t="s">
        <v>1571</v>
      </c>
      <c r="AF13106" s="10" t="s">
        <v>616</v>
      </c>
    </row>
    <row r="13107" spans="30:32" x14ac:dyDescent="0.2">
      <c r="AD13107" s="11" t="s">
        <v>21685</v>
      </c>
      <c r="AE13107" s="10" t="s">
        <v>21686</v>
      </c>
      <c r="AF13107" s="10" t="s">
        <v>616</v>
      </c>
    </row>
    <row r="13108" spans="30:32" x14ac:dyDescent="0.2">
      <c r="AD13108" s="11" t="s">
        <v>21687</v>
      </c>
      <c r="AE13108" s="10" t="s">
        <v>21688</v>
      </c>
      <c r="AF13108" s="10" t="s">
        <v>616</v>
      </c>
    </row>
    <row r="13109" spans="30:32" x14ac:dyDescent="0.2">
      <c r="AD13109" s="11" t="s">
        <v>21689</v>
      </c>
      <c r="AE13109" s="10" t="s">
        <v>4360</v>
      </c>
      <c r="AF13109" s="10" t="s">
        <v>616</v>
      </c>
    </row>
    <row r="13110" spans="30:32" x14ac:dyDescent="0.2">
      <c r="AD13110" s="11" t="s">
        <v>21690</v>
      </c>
      <c r="AE13110" s="10" t="s">
        <v>21691</v>
      </c>
      <c r="AF13110" s="10" t="s">
        <v>616</v>
      </c>
    </row>
    <row r="13111" spans="30:32" x14ac:dyDescent="0.2">
      <c r="AD13111" s="11" t="s">
        <v>21692</v>
      </c>
      <c r="AE13111" s="10" t="s">
        <v>21693</v>
      </c>
      <c r="AF13111" s="10" t="s">
        <v>616</v>
      </c>
    </row>
    <row r="13112" spans="30:32" x14ac:dyDescent="0.2">
      <c r="AD13112" s="11" t="s">
        <v>21694</v>
      </c>
      <c r="AE13112" s="10" t="s">
        <v>2878</v>
      </c>
      <c r="AF13112" s="10" t="s">
        <v>616</v>
      </c>
    </row>
    <row r="13113" spans="30:32" x14ac:dyDescent="0.2">
      <c r="AD13113" s="11" t="s">
        <v>21695</v>
      </c>
      <c r="AE13113" s="10" t="s">
        <v>19009</v>
      </c>
      <c r="AF13113" s="10" t="s">
        <v>616</v>
      </c>
    </row>
    <row r="13114" spans="30:32" x14ac:dyDescent="0.2">
      <c r="AD13114" s="11" t="s">
        <v>21696</v>
      </c>
      <c r="AE13114" s="10" t="s">
        <v>21697</v>
      </c>
      <c r="AF13114" s="10" t="s">
        <v>616</v>
      </c>
    </row>
    <row r="13115" spans="30:32" x14ac:dyDescent="0.2">
      <c r="AD13115" s="11" t="s">
        <v>21698</v>
      </c>
      <c r="AE13115" s="10" t="s">
        <v>11185</v>
      </c>
      <c r="AF13115" s="10" t="s">
        <v>616</v>
      </c>
    </row>
    <row r="13116" spans="30:32" x14ac:dyDescent="0.2">
      <c r="AD13116" s="11" t="s">
        <v>21699</v>
      </c>
      <c r="AE13116" s="10" t="s">
        <v>21700</v>
      </c>
      <c r="AF13116" s="10" t="s">
        <v>616</v>
      </c>
    </row>
    <row r="13117" spans="30:32" x14ac:dyDescent="0.2">
      <c r="AD13117" s="11" t="s">
        <v>21701</v>
      </c>
      <c r="AE13117" s="10" t="s">
        <v>19017</v>
      </c>
      <c r="AF13117" s="10" t="s">
        <v>616</v>
      </c>
    </row>
    <row r="13118" spans="30:32" x14ac:dyDescent="0.2">
      <c r="AD13118" s="11" t="s">
        <v>21702</v>
      </c>
      <c r="AE13118" s="10" t="s">
        <v>21703</v>
      </c>
      <c r="AF13118" s="10" t="s">
        <v>616</v>
      </c>
    </row>
    <row r="13119" spans="30:32" x14ac:dyDescent="0.2">
      <c r="AD13119" s="11" t="s">
        <v>21704</v>
      </c>
      <c r="AE13119" s="10" t="s">
        <v>21705</v>
      </c>
      <c r="AF13119" s="10" t="s">
        <v>616</v>
      </c>
    </row>
    <row r="13120" spans="30:32" x14ac:dyDescent="0.2">
      <c r="AD13120" s="11" t="s">
        <v>21706</v>
      </c>
      <c r="AE13120" s="10" t="s">
        <v>21707</v>
      </c>
      <c r="AF13120" s="10" t="s">
        <v>616</v>
      </c>
    </row>
    <row r="13121" spans="30:32" x14ac:dyDescent="0.2">
      <c r="AD13121" s="11" t="s">
        <v>21708</v>
      </c>
      <c r="AE13121" s="10" t="s">
        <v>21709</v>
      </c>
      <c r="AF13121" s="10" t="s">
        <v>616</v>
      </c>
    </row>
    <row r="13122" spans="30:32" x14ac:dyDescent="0.2">
      <c r="AD13122" s="11" t="s">
        <v>21710</v>
      </c>
      <c r="AE13122" s="10" t="s">
        <v>21711</v>
      </c>
      <c r="AF13122" s="10" t="s">
        <v>616</v>
      </c>
    </row>
    <row r="13123" spans="30:32" x14ac:dyDescent="0.2">
      <c r="AD13123" s="11" t="s">
        <v>21712</v>
      </c>
      <c r="AE13123" s="10" t="s">
        <v>1581</v>
      </c>
      <c r="AF13123" s="10" t="s">
        <v>616</v>
      </c>
    </row>
    <row r="13124" spans="30:32" x14ac:dyDescent="0.2">
      <c r="AD13124" s="11" t="s">
        <v>21713</v>
      </c>
      <c r="AE13124" s="10" t="s">
        <v>21714</v>
      </c>
      <c r="AF13124" s="10" t="s">
        <v>616</v>
      </c>
    </row>
    <row r="13125" spans="30:32" x14ac:dyDescent="0.2">
      <c r="AD13125" s="11" t="s">
        <v>21715</v>
      </c>
      <c r="AE13125" s="10" t="s">
        <v>2729</v>
      </c>
      <c r="AF13125" s="10" t="s">
        <v>616</v>
      </c>
    </row>
    <row r="13126" spans="30:32" x14ac:dyDescent="0.2">
      <c r="AD13126" s="11" t="s">
        <v>21716</v>
      </c>
      <c r="AE13126" s="10" t="s">
        <v>10282</v>
      </c>
      <c r="AF13126" s="10" t="s">
        <v>616</v>
      </c>
    </row>
    <row r="13127" spans="30:32" x14ac:dyDescent="0.2">
      <c r="AD13127" s="11" t="s">
        <v>21717</v>
      </c>
      <c r="AE13127" s="10" t="s">
        <v>4372</v>
      </c>
      <c r="AF13127" s="10" t="s">
        <v>616</v>
      </c>
    </row>
    <row r="13128" spans="30:32" x14ac:dyDescent="0.2">
      <c r="AD13128" s="11" t="s">
        <v>21718</v>
      </c>
      <c r="AE13128" s="10" t="s">
        <v>11133</v>
      </c>
      <c r="AF13128" s="10" t="s">
        <v>616</v>
      </c>
    </row>
    <row r="13129" spans="30:32" x14ac:dyDescent="0.2">
      <c r="AD13129" s="11" t="s">
        <v>21719</v>
      </c>
      <c r="AE13129" s="10" t="s">
        <v>20194</v>
      </c>
      <c r="AF13129" s="10" t="s">
        <v>616</v>
      </c>
    </row>
    <row r="13130" spans="30:32" x14ac:dyDescent="0.2">
      <c r="AD13130" s="11" t="s">
        <v>21720</v>
      </c>
      <c r="AE13130" s="10" t="s">
        <v>21721</v>
      </c>
      <c r="AF13130" s="10" t="s">
        <v>616</v>
      </c>
    </row>
    <row r="13131" spans="30:32" x14ac:dyDescent="0.2">
      <c r="AD13131" s="11" t="s">
        <v>21722</v>
      </c>
      <c r="AE13131" s="10" t="s">
        <v>21723</v>
      </c>
      <c r="AF13131" s="10" t="s">
        <v>616</v>
      </c>
    </row>
    <row r="13132" spans="30:32" x14ac:dyDescent="0.2">
      <c r="AD13132" s="11" t="s">
        <v>21724</v>
      </c>
      <c r="AE13132" s="10" t="s">
        <v>21725</v>
      </c>
      <c r="AF13132" s="10" t="s">
        <v>616</v>
      </c>
    </row>
    <row r="13133" spans="30:32" x14ac:dyDescent="0.2">
      <c r="AD13133" s="11" t="s">
        <v>21726</v>
      </c>
      <c r="AE13133" s="10" t="s">
        <v>21727</v>
      </c>
      <c r="AF13133" s="10" t="s">
        <v>616</v>
      </c>
    </row>
    <row r="13134" spans="30:32" x14ac:dyDescent="0.2">
      <c r="AD13134" s="11" t="s">
        <v>21728</v>
      </c>
      <c r="AE13134" s="10" t="s">
        <v>19074</v>
      </c>
      <c r="AF13134" s="10" t="s">
        <v>616</v>
      </c>
    </row>
    <row r="13135" spans="30:32" x14ac:dyDescent="0.2">
      <c r="AD13135" s="11" t="s">
        <v>21729</v>
      </c>
      <c r="AE13135" s="10" t="s">
        <v>21730</v>
      </c>
      <c r="AF13135" s="10" t="s">
        <v>616</v>
      </c>
    </row>
    <row r="13136" spans="30:32" x14ac:dyDescent="0.2">
      <c r="AD13136" s="11" t="s">
        <v>21731</v>
      </c>
      <c r="AE13136" s="10" t="s">
        <v>21732</v>
      </c>
      <c r="AF13136" s="10" t="s">
        <v>616</v>
      </c>
    </row>
    <row r="13137" spans="30:32" x14ac:dyDescent="0.2">
      <c r="AD13137" s="11" t="s">
        <v>21733</v>
      </c>
      <c r="AE13137" s="10" t="s">
        <v>9634</v>
      </c>
      <c r="AF13137" s="10" t="s">
        <v>616</v>
      </c>
    </row>
    <row r="13138" spans="30:32" x14ac:dyDescent="0.2">
      <c r="AD13138" s="11" t="s">
        <v>21734</v>
      </c>
      <c r="AE13138" s="10" t="s">
        <v>21735</v>
      </c>
      <c r="AF13138" s="10" t="s">
        <v>616</v>
      </c>
    </row>
    <row r="13139" spans="30:32" x14ac:dyDescent="0.2">
      <c r="AD13139" s="11" t="s">
        <v>21736</v>
      </c>
      <c r="AE13139" s="10" t="s">
        <v>18027</v>
      </c>
      <c r="AF13139" s="10" t="s">
        <v>616</v>
      </c>
    </row>
    <row r="13140" spans="30:32" x14ac:dyDescent="0.2">
      <c r="AD13140" s="11" t="s">
        <v>21737</v>
      </c>
      <c r="AE13140" s="10" t="s">
        <v>21738</v>
      </c>
      <c r="AF13140" s="10" t="s">
        <v>616</v>
      </c>
    </row>
    <row r="13141" spans="30:32" x14ac:dyDescent="0.2">
      <c r="AD13141" s="11" t="s">
        <v>21739</v>
      </c>
      <c r="AE13141" s="10" t="s">
        <v>13927</v>
      </c>
      <c r="AF13141" s="10" t="s">
        <v>616</v>
      </c>
    </row>
    <row r="13142" spans="30:32" x14ac:dyDescent="0.2">
      <c r="AD13142" s="11" t="s">
        <v>21740</v>
      </c>
      <c r="AE13142" s="10" t="s">
        <v>15266</v>
      </c>
      <c r="AF13142" s="10" t="s">
        <v>616</v>
      </c>
    </row>
    <row r="13143" spans="30:32" x14ac:dyDescent="0.2">
      <c r="AD13143" s="11" t="s">
        <v>21741</v>
      </c>
      <c r="AE13143" s="10" t="s">
        <v>21742</v>
      </c>
      <c r="AF13143" s="10" t="s">
        <v>616</v>
      </c>
    </row>
    <row r="13144" spans="30:32" x14ac:dyDescent="0.2">
      <c r="AD13144" s="11" t="s">
        <v>21743</v>
      </c>
      <c r="AE13144" s="10" t="s">
        <v>21744</v>
      </c>
      <c r="AF13144" s="10" t="s">
        <v>616</v>
      </c>
    </row>
    <row r="13145" spans="30:32" x14ac:dyDescent="0.2">
      <c r="AD13145" s="11" t="s">
        <v>21745</v>
      </c>
      <c r="AE13145" s="10" t="s">
        <v>21746</v>
      </c>
      <c r="AF13145" s="10" t="s">
        <v>616</v>
      </c>
    </row>
    <row r="13146" spans="30:32" x14ac:dyDescent="0.2">
      <c r="AD13146" s="11" t="s">
        <v>21747</v>
      </c>
      <c r="AE13146" s="10" t="s">
        <v>15268</v>
      </c>
      <c r="AF13146" s="10" t="s">
        <v>616</v>
      </c>
    </row>
    <row r="13147" spans="30:32" x14ac:dyDescent="0.2">
      <c r="AD13147" s="11" t="s">
        <v>21748</v>
      </c>
      <c r="AE13147" s="10" t="s">
        <v>3762</v>
      </c>
      <c r="AF13147" s="10" t="s">
        <v>616</v>
      </c>
    </row>
    <row r="13148" spans="30:32" x14ac:dyDescent="0.2">
      <c r="AD13148" s="11" t="s">
        <v>21749</v>
      </c>
      <c r="AE13148" s="10" t="s">
        <v>21750</v>
      </c>
      <c r="AF13148" s="10" t="s">
        <v>616</v>
      </c>
    </row>
    <row r="13149" spans="30:32" x14ac:dyDescent="0.2">
      <c r="AD13149" s="11" t="s">
        <v>21751</v>
      </c>
      <c r="AE13149" s="10" t="s">
        <v>21752</v>
      </c>
      <c r="AF13149" s="10" t="s">
        <v>616</v>
      </c>
    </row>
    <row r="13150" spans="30:32" x14ac:dyDescent="0.2">
      <c r="AD13150" s="11" t="s">
        <v>21753</v>
      </c>
      <c r="AE13150" s="10" t="s">
        <v>2754</v>
      </c>
      <c r="AF13150" s="10" t="s">
        <v>616</v>
      </c>
    </row>
    <row r="13151" spans="30:32" x14ac:dyDescent="0.2">
      <c r="AD13151" s="11" t="s">
        <v>21754</v>
      </c>
      <c r="AE13151" s="10" t="s">
        <v>21755</v>
      </c>
      <c r="AF13151" s="10" t="s">
        <v>616</v>
      </c>
    </row>
    <row r="13152" spans="30:32" x14ac:dyDescent="0.2">
      <c r="AD13152" s="11" t="s">
        <v>21756</v>
      </c>
      <c r="AE13152" s="10" t="s">
        <v>8177</v>
      </c>
      <c r="AF13152" s="10" t="s">
        <v>616</v>
      </c>
    </row>
    <row r="13153" spans="30:32" x14ac:dyDescent="0.2">
      <c r="AD13153" s="11" t="s">
        <v>21757</v>
      </c>
      <c r="AE13153" s="10" t="s">
        <v>8177</v>
      </c>
      <c r="AF13153" s="10" t="s">
        <v>616</v>
      </c>
    </row>
    <row r="13154" spans="30:32" x14ac:dyDescent="0.2">
      <c r="AD13154" s="11" t="s">
        <v>21758</v>
      </c>
      <c r="AE13154" s="10" t="s">
        <v>8177</v>
      </c>
      <c r="AF13154" s="10" t="s">
        <v>616</v>
      </c>
    </row>
    <row r="13155" spans="30:32" x14ac:dyDescent="0.2">
      <c r="AD13155" s="11" t="s">
        <v>21759</v>
      </c>
      <c r="AE13155" s="10" t="s">
        <v>8177</v>
      </c>
      <c r="AF13155" s="10" t="s">
        <v>616</v>
      </c>
    </row>
    <row r="13156" spans="30:32" x14ac:dyDescent="0.2">
      <c r="AD13156" s="11" t="s">
        <v>21760</v>
      </c>
      <c r="AE13156" s="10" t="s">
        <v>21761</v>
      </c>
      <c r="AF13156" s="10" t="s">
        <v>616</v>
      </c>
    </row>
    <row r="13157" spans="30:32" x14ac:dyDescent="0.2">
      <c r="AD13157" s="11" t="s">
        <v>21762</v>
      </c>
      <c r="AE13157" s="10" t="s">
        <v>21763</v>
      </c>
      <c r="AF13157" s="10" t="s">
        <v>616</v>
      </c>
    </row>
    <row r="13158" spans="30:32" x14ac:dyDescent="0.2">
      <c r="AD13158" s="11" t="s">
        <v>21764</v>
      </c>
      <c r="AE13158" s="10" t="s">
        <v>21765</v>
      </c>
      <c r="AF13158" s="10" t="s">
        <v>616</v>
      </c>
    </row>
    <row r="13159" spans="30:32" x14ac:dyDescent="0.2">
      <c r="AD13159" s="11" t="s">
        <v>21766</v>
      </c>
      <c r="AE13159" s="10" t="s">
        <v>21767</v>
      </c>
      <c r="AF13159" s="10" t="s">
        <v>616</v>
      </c>
    </row>
    <row r="13160" spans="30:32" x14ac:dyDescent="0.2">
      <c r="AD13160" s="11" t="s">
        <v>21768</v>
      </c>
      <c r="AE13160" s="10" t="s">
        <v>21769</v>
      </c>
      <c r="AF13160" s="10" t="s">
        <v>616</v>
      </c>
    </row>
    <row r="13161" spans="30:32" x14ac:dyDescent="0.2">
      <c r="AD13161" s="11" t="s">
        <v>21770</v>
      </c>
      <c r="AE13161" s="10" t="s">
        <v>9646</v>
      </c>
      <c r="AF13161" s="10" t="s">
        <v>616</v>
      </c>
    </row>
    <row r="13162" spans="30:32" x14ac:dyDescent="0.2">
      <c r="AD13162" s="11" t="s">
        <v>21771</v>
      </c>
      <c r="AE13162" s="10" t="s">
        <v>1597</v>
      </c>
      <c r="AF13162" s="10" t="s">
        <v>616</v>
      </c>
    </row>
    <row r="13163" spans="30:32" x14ac:dyDescent="0.2">
      <c r="AD13163" s="11" t="s">
        <v>21772</v>
      </c>
      <c r="AE13163" s="10" t="s">
        <v>21773</v>
      </c>
      <c r="AF13163" s="10" t="s">
        <v>616</v>
      </c>
    </row>
    <row r="13164" spans="30:32" x14ac:dyDescent="0.2">
      <c r="AD13164" s="11" t="s">
        <v>21774</v>
      </c>
      <c r="AE13164" s="10" t="s">
        <v>21775</v>
      </c>
      <c r="AF13164" s="10" t="s">
        <v>616</v>
      </c>
    </row>
    <row r="13165" spans="30:32" x14ac:dyDescent="0.2">
      <c r="AD13165" s="11" t="s">
        <v>21776</v>
      </c>
      <c r="AE13165" s="10" t="s">
        <v>21777</v>
      </c>
      <c r="AF13165" s="10" t="s">
        <v>616</v>
      </c>
    </row>
    <row r="13166" spans="30:32" x14ac:dyDescent="0.2">
      <c r="AD13166" s="11" t="s">
        <v>21778</v>
      </c>
      <c r="AE13166" s="10" t="s">
        <v>21779</v>
      </c>
      <c r="AF13166" s="10" t="s">
        <v>616</v>
      </c>
    </row>
    <row r="13167" spans="30:32" x14ac:dyDescent="0.2">
      <c r="AD13167" s="11" t="s">
        <v>21780</v>
      </c>
      <c r="AE13167" s="10" t="s">
        <v>9651</v>
      </c>
      <c r="AF13167" s="10" t="s">
        <v>616</v>
      </c>
    </row>
    <row r="13168" spans="30:32" x14ac:dyDescent="0.2">
      <c r="AD13168" s="11" t="s">
        <v>21781</v>
      </c>
      <c r="AE13168" s="10" t="s">
        <v>21782</v>
      </c>
      <c r="AF13168" s="10" t="s">
        <v>616</v>
      </c>
    </row>
    <row r="13169" spans="30:32" x14ac:dyDescent="0.2">
      <c r="AD13169" s="11" t="s">
        <v>21783</v>
      </c>
      <c r="AE13169" s="10" t="s">
        <v>2370</v>
      </c>
      <c r="AF13169" s="10" t="s">
        <v>616</v>
      </c>
    </row>
    <row r="13170" spans="30:32" x14ac:dyDescent="0.2">
      <c r="AD13170" s="11" t="s">
        <v>21784</v>
      </c>
      <c r="AE13170" s="10" t="s">
        <v>21785</v>
      </c>
      <c r="AF13170" s="10" t="s">
        <v>616</v>
      </c>
    </row>
    <row r="13171" spans="30:32" x14ac:dyDescent="0.2">
      <c r="AD13171" s="11" t="s">
        <v>21786</v>
      </c>
      <c r="AE13171" s="10" t="s">
        <v>21787</v>
      </c>
      <c r="AF13171" s="10" t="s">
        <v>616</v>
      </c>
    </row>
    <row r="13172" spans="30:32" x14ac:dyDescent="0.2">
      <c r="AD13172" s="11" t="s">
        <v>21788</v>
      </c>
      <c r="AE13172" s="10" t="s">
        <v>8191</v>
      </c>
      <c r="AF13172" s="10" t="s">
        <v>616</v>
      </c>
    </row>
    <row r="13173" spans="30:32" x14ac:dyDescent="0.2">
      <c r="AD13173" s="11" t="s">
        <v>21789</v>
      </c>
      <c r="AE13173" s="10" t="s">
        <v>13405</v>
      </c>
      <c r="AF13173" s="10" t="s">
        <v>616</v>
      </c>
    </row>
    <row r="13174" spans="30:32" x14ac:dyDescent="0.2">
      <c r="AD13174" s="11" t="s">
        <v>21790</v>
      </c>
      <c r="AE13174" s="10" t="s">
        <v>2784</v>
      </c>
      <c r="AF13174" s="10" t="s">
        <v>616</v>
      </c>
    </row>
    <row r="13175" spans="30:32" x14ac:dyDescent="0.2">
      <c r="AD13175" s="11" t="s">
        <v>21791</v>
      </c>
      <c r="AE13175" s="10" t="s">
        <v>11389</v>
      </c>
      <c r="AF13175" s="10" t="s">
        <v>616</v>
      </c>
    </row>
    <row r="13176" spans="30:32" x14ac:dyDescent="0.2">
      <c r="AD13176" s="11" t="s">
        <v>21792</v>
      </c>
      <c r="AE13176" s="10" t="s">
        <v>6293</v>
      </c>
      <c r="AF13176" s="10" t="s">
        <v>616</v>
      </c>
    </row>
    <row r="13177" spans="30:32" x14ac:dyDescent="0.2">
      <c r="AD13177" s="11" t="s">
        <v>21793</v>
      </c>
      <c r="AE13177" s="10" t="s">
        <v>13880</v>
      </c>
      <c r="AF13177" s="10" t="s">
        <v>616</v>
      </c>
    </row>
    <row r="13178" spans="30:32" x14ac:dyDescent="0.2">
      <c r="AD13178" s="11" t="s">
        <v>21794</v>
      </c>
      <c r="AE13178" s="10" t="s">
        <v>21795</v>
      </c>
      <c r="AF13178" s="10" t="s">
        <v>616</v>
      </c>
    </row>
    <row r="13179" spans="30:32" x14ac:dyDescent="0.2">
      <c r="AD13179" s="11" t="s">
        <v>21796</v>
      </c>
      <c r="AE13179" s="10" t="s">
        <v>15304</v>
      </c>
      <c r="AF13179" s="10" t="s">
        <v>616</v>
      </c>
    </row>
    <row r="13180" spans="30:32" x14ac:dyDescent="0.2">
      <c r="AD13180" s="11" t="s">
        <v>21797</v>
      </c>
      <c r="AE13180" s="10" t="s">
        <v>21798</v>
      </c>
      <c r="AF13180" s="10" t="s">
        <v>616</v>
      </c>
    </row>
    <row r="13181" spans="30:32" x14ac:dyDescent="0.2">
      <c r="AD13181" s="11" t="s">
        <v>21799</v>
      </c>
      <c r="AE13181" s="10" t="s">
        <v>21800</v>
      </c>
      <c r="AF13181" s="10" t="s">
        <v>616</v>
      </c>
    </row>
    <row r="13182" spans="30:32" x14ac:dyDescent="0.2">
      <c r="AD13182" s="11" t="s">
        <v>21801</v>
      </c>
      <c r="AE13182" s="10" t="s">
        <v>11655</v>
      </c>
      <c r="AF13182" s="10" t="s">
        <v>616</v>
      </c>
    </row>
    <row r="13183" spans="30:32" x14ac:dyDescent="0.2">
      <c r="AD13183" s="11" t="s">
        <v>21802</v>
      </c>
      <c r="AE13183" s="10" t="s">
        <v>11311</v>
      </c>
      <c r="AF13183" s="10" t="s">
        <v>616</v>
      </c>
    </row>
    <row r="13184" spans="30:32" x14ac:dyDescent="0.2">
      <c r="AD13184" s="11" t="s">
        <v>21803</v>
      </c>
      <c r="AE13184" s="10" t="s">
        <v>2806</v>
      </c>
      <c r="AF13184" s="10" t="s">
        <v>616</v>
      </c>
    </row>
    <row r="13185" spans="30:32" x14ac:dyDescent="0.2">
      <c r="AD13185" s="11" t="s">
        <v>21804</v>
      </c>
      <c r="AE13185" s="10" t="s">
        <v>21805</v>
      </c>
      <c r="AF13185" s="10" t="s">
        <v>616</v>
      </c>
    </row>
    <row r="13186" spans="30:32" x14ac:dyDescent="0.2">
      <c r="AD13186" s="11" t="s">
        <v>21806</v>
      </c>
      <c r="AE13186" s="10" t="s">
        <v>21807</v>
      </c>
      <c r="AF13186" s="10" t="s">
        <v>616</v>
      </c>
    </row>
    <row r="13187" spans="30:32" x14ac:dyDescent="0.2">
      <c r="AD13187" s="11" t="s">
        <v>21808</v>
      </c>
      <c r="AE13187" s="10" t="s">
        <v>21809</v>
      </c>
      <c r="AF13187" s="10" t="s">
        <v>616</v>
      </c>
    </row>
    <row r="13188" spans="30:32" x14ac:dyDescent="0.2">
      <c r="AD13188" s="11" t="s">
        <v>21810</v>
      </c>
      <c r="AE13188" s="10" t="s">
        <v>4767</v>
      </c>
      <c r="AF13188" s="10" t="s">
        <v>616</v>
      </c>
    </row>
    <row r="13189" spans="30:32" x14ac:dyDescent="0.2">
      <c r="AD13189" s="11" t="s">
        <v>21811</v>
      </c>
      <c r="AE13189" s="10" t="s">
        <v>9672</v>
      </c>
      <c r="AF13189" s="10" t="s">
        <v>616</v>
      </c>
    </row>
    <row r="13190" spans="30:32" x14ac:dyDescent="0.2">
      <c r="AD13190" s="11" t="s">
        <v>21812</v>
      </c>
      <c r="AE13190" s="10" t="s">
        <v>2808</v>
      </c>
      <c r="AF13190" s="10" t="s">
        <v>616</v>
      </c>
    </row>
    <row r="13191" spans="30:32" x14ac:dyDescent="0.2">
      <c r="AD13191" s="11" t="s">
        <v>21813</v>
      </c>
      <c r="AE13191" s="10" t="s">
        <v>12865</v>
      </c>
      <c r="AF13191" s="10" t="s">
        <v>616</v>
      </c>
    </row>
    <row r="13192" spans="30:32" x14ac:dyDescent="0.2">
      <c r="AD13192" s="11" t="s">
        <v>21814</v>
      </c>
      <c r="AE13192" s="10" t="s">
        <v>21815</v>
      </c>
      <c r="AF13192" s="10" t="s">
        <v>616</v>
      </c>
    </row>
    <row r="13193" spans="30:32" x14ac:dyDescent="0.2">
      <c r="AD13193" s="11" t="s">
        <v>21816</v>
      </c>
      <c r="AE13193" s="10" t="s">
        <v>1174</v>
      </c>
      <c r="AF13193" s="10" t="s">
        <v>616</v>
      </c>
    </row>
    <row r="13194" spans="30:32" x14ac:dyDescent="0.2">
      <c r="AD13194" s="11" t="s">
        <v>21817</v>
      </c>
      <c r="AE13194" s="10" t="s">
        <v>21818</v>
      </c>
      <c r="AF13194" s="10" t="s">
        <v>616</v>
      </c>
    </row>
    <row r="13195" spans="30:32" x14ac:dyDescent="0.2">
      <c r="AD13195" s="11" t="s">
        <v>21819</v>
      </c>
      <c r="AE13195" s="10" t="s">
        <v>21820</v>
      </c>
      <c r="AF13195" s="10" t="s">
        <v>616</v>
      </c>
    </row>
    <row r="13196" spans="30:32" x14ac:dyDescent="0.2">
      <c r="AD13196" s="11" t="s">
        <v>21821</v>
      </c>
      <c r="AE13196" s="10" t="s">
        <v>18101</v>
      </c>
      <c r="AF13196" s="10" t="s">
        <v>616</v>
      </c>
    </row>
    <row r="13197" spans="30:32" x14ac:dyDescent="0.2">
      <c r="AD13197" s="11" t="s">
        <v>21822</v>
      </c>
      <c r="AE13197" s="10" t="s">
        <v>11338</v>
      </c>
      <c r="AF13197" s="10" t="s">
        <v>616</v>
      </c>
    </row>
    <row r="13198" spans="30:32" x14ac:dyDescent="0.2">
      <c r="AD13198" s="11" t="s">
        <v>21823</v>
      </c>
      <c r="AE13198" s="10" t="s">
        <v>21824</v>
      </c>
      <c r="AF13198" s="10" t="s">
        <v>616</v>
      </c>
    </row>
    <row r="13199" spans="30:32" x14ac:dyDescent="0.2">
      <c r="AD13199" s="11" t="s">
        <v>21825</v>
      </c>
      <c r="AE13199" s="10" t="s">
        <v>4771</v>
      </c>
      <c r="AF13199" s="10" t="s">
        <v>616</v>
      </c>
    </row>
    <row r="13200" spans="30:32" x14ac:dyDescent="0.2">
      <c r="AD13200" s="11" t="s">
        <v>21826</v>
      </c>
      <c r="AE13200" s="10" t="s">
        <v>4898</v>
      </c>
      <c r="AF13200" s="10" t="s">
        <v>616</v>
      </c>
    </row>
    <row r="13201" spans="30:32" x14ac:dyDescent="0.2">
      <c r="AD13201" s="11" t="s">
        <v>21827</v>
      </c>
      <c r="AE13201" s="10" t="s">
        <v>21828</v>
      </c>
      <c r="AF13201" s="10" t="s">
        <v>616</v>
      </c>
    </row>
    <row r="13202" spans="30:32" x14ac:dyDescent="0.2">
      <c r="AD13202" s="11" t="s">
        <v>21829</v>
      </c>
      <c r="AE13202" s="10" t="s">
        <v>21830</v>
      </c>
      <c r="AF13202" s="10" t="s">
        <v>616</v>
      </c>
    </row>
    <row r="13203" spans="30:32" x14ac:dyDescent="0.2">
      <c r="AD13203" s="11" t="s">
        <v>21831</v>
      </c>
      <c r="AE13203" s="10" t="s">
        <v>21832</v>
      </c>
      <c r="AF13203" s="10" t="s">
        <v>616</v>
      </c>
    </row>
    <row r="13204" spans="30:32" x14ac:dyDescent="0.2">
      <c r="AD13204" s="11" t="s">
        <v>21833</v>
      </c>
      <c r="AE13204" s="10" t="s">
        <v>4454</v>
      </c>
      <c r="AF13204" s="10" t="s">
        <v>658</v>
      </c>
    </row>
    <row r="13205" spans="30:32" x14ac:dyDescent="0.2">
      <c r="AD13205" s="11" t="s">
        <v>21834</v>
      </c>
      <c r="AE13205" s="10" t="s">
        <v>9695</v>
      </c>
      <c r="AF13205" s="10" t="s">
        <v>658</v>
      </c>
    </row>
    <row r="13206" spans="30:32" x14ac:dyDescent="0.2">
      <c r="AD13206" s="11" t="s">
        <v>21835</v>
      </c>
      <c r="AE13206" s="10" t="s">
        <v>21836</v>
      </c>
      <c r="AF13206" s="10" t="s">
        <v>658</v>
      </c>
    </row>
    <row r="13207" spans="30:32" x14ac:dyDescent="0.2">
      <c r="AD13207" s="11" t="s">
        <v>21837</v>
      </c>
      <c r="AE13207" s="10" t="s">
        <v>6886</v>
      </c>
      <c r="AF13207" s="10" t="s">
        <v>658</v>
      </c>
    </row>
    <row r="13208" spans="30:32" x14ac:dyDescent="0.2">
      <c r="AD13208" s="11" t="s">
        <v>21838</v>
      </c>
      <c r="AE13208" s="10" t="s">
        <v>21839</v>
      </c>
      <c r="AF13208" s="10" t="s">
        <v>658</v>
      </c>
    </row>
    <row r="13209" spans="30:32" x14ac:dyDescent="0.2">
      <c r="AD13209" s="11" t="s">
        <v>21840</v>
      </c>
      <c r="AE13209" s="10" t="s">
        <v>21841</v>
      </c>
      <c r="AF13209" s="10" t="s">
        <v>658</v>
      </c>
    </row>
    <row r="13210" spans="30:32" x14ac:dyDescent="0.2">
      <c r="AD13210" s="11" t="s">
        <v>21842</v>
      </c>
      <c r="AE13210" s="10" t="s">
        <v>3309</v>
      </c>
      <c r="AF13210" s="10" t="s">
        <v>658</v>
      </c>
    </row>
    <row r="13211" spans="30:32" x14ac:dyDescent="0.2">
      <c r="AD13211" s="11" t="s">
        <v>21843</v>
      </c>
      <c r="AE13211" s="10" t="s">
        <v>21844</v>
      </c>
      <c r="AF13211" s="10" t="s">
        <v>658</v>
      </c>
    </row>
    <row r="13212" spans="30:32" x14ac:dyDescent="0.2">
      <c r="AD13212" s="11" t="s">
        <v>21845</v>
      </c>
      <c r="AE13212" s="10" t="s">
        <v>21846</v>
      </c>
      <c r="AF13212" s="10" t="s">
        <v>658</v>
      </c>
    </row>
    <row r="13213" spans="30:32" x14ac:dyDescent="0.2">
      <c r="AD13213" s="11" t="s">
        <v>21847</v>
      </c>
      <c r="AE13213" s="10" t="s">
        <v>21848</v>
      </c>
      <c r="AF13213" s="10" t="s">
        <v>658</v>
      </c>
    </row>
    <row r="13214" spans="30:32" x14ac:dyDescent="0.2">
      <c r="AD13214" s="11" t="s">
        <v>21849</v>
      </c>
      <c r="AE13214" s="10" t="s">
        <v>8938</v>
      </c>
      <c r="AF13214" s="10" t="s">
        <v>658</v>
      </c>
    </row>
    <row r="13215" spans="30:32" x14ac:dyDescent="0.2">
      <c r="AD13215" s="11" t="s">
        <v>21850</v>
      </c>
      <c r="AE13215" s="10" t="s">
        <v>21851</v>
      </c>
      <c r="AF13215" s="10" t="s">
        <v>658</v>
      </c>
    </row>
    <row r="13216" spans="30:32" x14ac:dyDescent="0.2">
      <c r="AD13216" s="11" t="s">
        <v>21852</v>
      </c>
      <c r="AE13216" s="10" t="s">
        <v>9701</v>
      </c>
      <c r="AF13216" s="10" t="s">
        <v>658</v>
      </c>
    </row>
    <row r="13217" spans="30:32" x14ac:dyDescent="0.2">
      <c r="AD13217" s="11" t="s">
        <v>21853</v>
      </c>
      <c r="AE13217" s="10" t="s">
        <v>16720</v>
      </c>
      <c r="AF13217" s="10" t="s">
        <v>658</v>
      </c>
    </row>
    <row r="13218" spans="30:32" x14ac:dyDescent="0.2">
      <c r="AD13218" s="11" t="s">
        <v>21854</v>
      </c>
      <c r="AE13218" s="10" t="s">
        <v>21855</v>
      </c>
      <c r="AF13218" s="10" t="s">
        <v>658</v>
      </c>
    </row>
    <row r="13219" spans="30:32" x14ac:dyDescent="0.2">
      <c r="AD13219" s="11" t="s">
        <v>21856</v>
      </c>
      <c r="AE13219" s="10" t="s">
        <v>21857</v>
      </c>
      <c r="AF13219" s="10" t="s">
        <v>658</v>
      </c>
    </row>
    <row r="13220" spans="30:32" x14ac:dyDescent="0.2">
      <c r="AD13220" s="11" t="s">
        <v>21858</v>
      </c>
      <c r="AE13220" s="10" t="s">
        <v>21859</v>
      </c>
      <c r="AF13220" s="10" t="s">
        <v>658</v>
      </c>
    </row>
    <row r="13221" spans="30:32" x14ac:dyDescent="0.2">
      <c r="AD13221" s="11" t="s">
        <v>21860</v>
      </c>
      <c r="AE13221" s="10" t="s">
        <v>20523</v>
      </c>
      <c r="AF13221" s="10" t="s">
        <v>658</v>
      </c>
    </row>
    <row r="13222" spans="30:32" x14ac:dyDescent="0.2">
      <c r="AD13222" s="11" t="s">
        <v>21861</v>
      </c>
      <c r="AE13222" s="10" t="s">
        <v>4913</v>
      </c>
      <c r="AF13222" s="10" t="s">
        <v>658</v>
      </c>
    </row>
    <row r="13223" spans="30:32" x14ac:dyDescent="0.2">
      <c r="AD13223" s="11" t="s">
        <v>21862</v>
      </c>
      <c r="AE13223" s="10" t="s">
        <v>21863</v>
      </c>
      <c r="AF13223" s="10" t="s">
        <v>658</v>
      </c>
    </row>
    <row r="13224" spans="30:32" x14ac:dyDescent="0.2">
      <c r="AD13224" s="11" t="s">
        <v>21864</v>
      </c>
      <c r="AE13224" s="10" t="s">
        <v>1195</v>
      </c>
      <c r="AF13224" s="10" t="s">
        <v>658</v>
      </c>
    </row>
    <row r="13225" spans="30:32" x14ac:dyDescent="0.2">
      <c r="AD13225" s="11" t="s">
        <v>21865</v>
      </c>
      <c r="AE13225" s="10" t="s">
        <v>8959</v>
      </c>
      <c r="AF13225" s="10" t="s">
        <v>658</v>
      </c>
    </row>
    <row r="13226" spans="30:32" x14ac:dyDescent="0.2">
      <c r="AD13226" s="11" t="s">
        <v>21866</v>
      </c>
      <c r="AE13226" s="10" t="s">
        <v>21867</v>
      </c>
      <c r="AF13226" s="10" t="s">
        <v>658</v>
      </c>
    </row>
    <row r="13227" spans="30:32" x14ac:dyDescent="0.2">
      <c r="AD13227" s="11" t="s">
        <v>21868</v>
      </c>
      <c r="AE13227" s="10" t="s">
        <v>1165</v>
      </c>
      <c r="AF13227" s="10" t="s">
        <v>658</v>
      </c>
    </row>
    <row r="13228" spans="30:32" x14ac:dyDescent="0.2">
      <c r="AD13228" s="11" t="s">
        <v>21869</v>
      </c>
      <c r="AE13228" s="10" t="s">
        <v>1266</v>
      </c>
      <c r="AF13228" s="10" t="s">
        <v>658</v>
      </c>
    </row>
    <row r="13229" spans="30:32" x14ac:dyDescent="0.2">
      <c r="AD13229" s="11" t="s">
        <v>21870</v>
      </c>
      <c r="AE13229" s="10" t="s">
        <v>21871</v>
      </c>
      <c r="AF13229" s="10" t="s">
        <v>658</v>
      </c>
    </row>
    <row r="13230" spans="30:32" x14ac:dyDescent="0.2">
      <c r="AD13230" s="11" t="s">
        <v>21872</v>
      </c>
      <c r="AE13230" s="10" t="s">
        <v>18176</v>
      </c>
      <c r="AF13230" s="10" t="s">
        <v>658</v>
      </c>
    </row>
    <row r="13231" spans="30:32" x14ac:dyDescent="0.2">
      <c r="AD13231" s="11" t="s">
        <v>21873</v>
      </c>
      <c r="AE13231" s="10" t="s">
        <v>1954</v>
      </c>
      <c r="AF13231" s="10" t="s">
        <v>658</v>
      </c>
    </row>
    <row r="13232" spans="30:32" x14ac:dyDescent="0.2">
      <c r="AD13232" s="11" t="s">
        <v>21874</v>
      </c>
      <c r="AE13232" s="10" t="s">
        <v>9748</v>
      </c>
      <c r="AF13232" s="10" t="s">
        <v>658</v>
      </c>
    </row>
    <row r="13233" spans="30:32" x14ac:dyDescent="0.2">
      <c r="AD13233" s="11" t="s">
        <v>21875</v>
      </c>
      <c r="AE13233" s="10" t="s">
        <v>8975</v>
      </c>
      <c r="AF13233" s="10" t="s">
        <v>658</v>
      </c>
    </row>
    <row r="13234" spans="30:32" x14ac:dyDescent="0.2">
      <c r="AD13234" s="11" t="s">
        <v>21876</v>
      </c>
      <c r="AE13234" s="10" t="s">
        <v>1272</v>
      </c>
      <c r="AF13234" s="10" t="s">
        <v>658</v>
      </c>
    </row>
    <row r="13235" spans="30:32" x14ac:dyDescent="0.2">
      <c r="AD13235" s="11" t="s">
        <v>21877</v>
      </c>
      <c r="AE13235" s="10" t="s">
        <v>21878</v>
      </c>
      <c r="AF13235" s="10" t="s">
        <v>658</v>
      </c>
    </row>
    <row r="13236" spans="30:32" x14ac:dyDescent="0.2">
      <c r="AD13236" s="11" t="s">
        <v>21879</v>
      </c>
      <c r="AE13236" s="10" t="s">
        <v>21880</v>
      </c>
      <c r="AF13236" s="10" t="s">
        <v>658</v>
      </c>
    </row>
    <row r="13237" spans="30:32" x14ac:dyDescent="0.2">
      <c r="AD13237" s="11" t="s">
        <v>21881</v>
      </c>
      <c r="AE13237" s="10" t="s">
        <v>20451</v>
      </c>
      <c r="AF13237" s="10" t="s">
        <v>658</v>
      </c>
    </row>
    <row r="13238" spans="30:32" x14ac:dyDescent="0.2">
      <c r="AD13238" s="11" t="s">
        <v>21882</v>
      </c>
      <c r="AE13238" s="10" t="s">
        <v>21883</v>
      </c>
      <c r="AF13238" s="10" t="s">
        <v>658</v>
      </c>
    </row>
    <row r="13239" spans="30:32" x14ac:dyDescent="0.2">
      <c r="AD13239" s="11" t="s">
        <v>21884</v>
      </c>
      <c r="AE13239" s="10" t="s">
        <v>20457</v>
      </c>
      <c r="AF13239" s="10" t="s">
        <v>658</v>
      </c>
    </row>
    <row r="13240" spans="30:32" x14ac:dyDescent="0.2">
      <c r="AD13240" s="11" t="s">
        <v>21885</v>
      </c>
      <c r="AE13240" s="10" t="s">
        <v>21886</v>
      </c>
      <c r="AF13240" s="10" t="s">
        <v>658</v>
      </c>
    </row>
    <row r="13241" spans="30:32" x14ac:dyDescent="0.2">
      <c r="AD13241" s="11" t="s">
        <v>21887</v>
      </c>
      <c r="AE13241" s="10" t="s">
        <v>21888</v>
      </c>
      <c r="AF13241" s="10" t="s">
        <v>658</v>
      </c>
    </row>
    <row r="13242" spans="30:32" x14ac:dyDescent="0.2">
      <c r="AD13242" s="11" t="s">
        <v>21889</v>
      </c>
      <c r="AE13242" s="10" t="s">
        <v>6572</v>
      </c>
      <c r="AF13242" s="10" t="s">
        <v>658</v>
      </c>
    </row>
    <row r="13243" spans="30:32" x14ac:dyDescent="0.2">
      <c r="AD13243" s="11" t="s">
        <v>21890</v>
      </c>
      <c r="AE13243" s="10" t="s">
        <v>21891</v>
      </c>
      <c r="AF13243" s="10" t="s">
        <v>658</v>
      </c>
    </row>
    <row r="13244" spans="30:32" x14ac:dyDescent="0.2">
      <c r="AD13244" s="11" t="s">
        <v>21892</v>
      </c>
      <c r="AE13244" s="10" t="s">
        <v>21893</v>
      </c>
      <c r="AF13244" s="10" t="s">
        <v>658</v>
      </c>
    </row>
    <row r="13245" spans="30:32" x14ac:dyDescent="0.2">
      <c r="AD13245" s="11" t="s">
        <v>21894</v>
      </c>
      <c r="AE13245" s="10" t="s">
        <v>21895</v>
      </c>
      <c r="AF13245" s="10" t="s">
        <v>658</v>
      </c>
    </row>
    <row r="13246" spans="30:32" x14ac:dyDescent="0.2">
      <c r="AD13246" s="11" t="s">
        <v>21896</v>
      </c>
      <c r="AE13246" s="10" t="s">
        <v>21897</v>
      </c>
      <c r="AF13246" s="10" t="s">
        <v>658</v>
      </c>
    </row>
    <row r="13247" spans="30:32" x14ac:dyDescent="0.2">
      <c r="AD13247" s="11" t="s">
        <v>21898</v>
      </c>
      <c r="AE13247" s="10" t="s">
        <v>1975</v>
      </c>
      <c r="AF13247" s="10" t="s">
        <v>658</v>
      </c>
    </row>
    <row r="13248" spans="30:32" x14ac:dyDescent="0.2">
      <c r="AD13248" s="11" t="s">
        <v>21899</v>
      </c>
      <c r="AE13248" s="10" t="s">
        <v>20469</v>
      </c>
      <c r="AF13248" s="10" t="s">
        <v>658</v>
      </c>
    </row>
    <row r="13249" spans="30:32" x14ac:dyDescent="0.2">
      <c r="AD13249" s="11" t="s">
        <v>21900</v>
      </c>
      <c r="AE13249" s="10" t="s">
        <v>1286</v>
      </c>
      <c r="AF13249" s="10" t="s">
        <v>658</v>
      </c>
    </row>
    <row r="13250" spans="30:32" x14ac:dyDescent="0.2">
      <c r="AD13250" s="11" t="s">
        <v>21901</v>
      </c>
      <c r="AE13250" s="10" t="s">
        <v>21902</v>
      </c>
      <c r="AF13250" s="10" t="s">
        <v>658</v>
      </c>
    </row>
    <row r="13251" spans="30:32" x14ac:dyDescent="0.2">
      <c r="AD13251" s="11" t="s">
        <v>21903</v>
      </c>
      <c r="AE13251" s="10" t="s">
        <v>21904</v>
      </c>
      <c r="AF13251" s="10" t="s">
        <v>658</v>
      </c>
    </row>
    <row r="13252" spans="30:32" x14ac:dyDescent="0.2">
      <c r="AD13252" s="11" t="s">
        <v>21905</v>
      </c>
      <c r="AE13252" s="10" t="s">
        <v>21904</v>
      </c>
      <c r="AF13252" s="10" t="s">
        <v>658</v>
      </c>
    </row>
    <row r="13253" spans="30:32" x14ac:dyDescent="0.2">
      <c r="AD13253" s="11" t="s">
        <v>21906</v>
      </c>
      <c r="AE13253" s="10" t="s">
        <v>21907</v>
      </c>
      <c r="AF13253" s="10" t="s">
        <v>658</v>
      </c>
    </row>
    <row r="13254" spans="30:32" x14ac:dyDescent="0.2">
      <c r="AD13254" s="11" t="s">
        <v>21908</v>
      </c>
      <c r="AE13254" s="10" t="s">
        <v>21909</v>
      </c>
      <c r="AF13254" s="10" t="s">
        <v>658</v>
      </c>
    </row>
    <row r="13255" spans="30:32" x14ac:dyDescent="0.2">
      <c r="AD13255" s="11" t="s">
        <v>21910</v>
      </c>
      <c r="AE13255" s="10" t="s">
        <v>21911</v>
      </c>
      <c r="AF13255" s="10" t="s">
        <v>658</v>
      </c>
    </row>
    <row r="13256" spans="30:32" x14ac:dyDescent="0.2">
      <c r="AD13256" s="11" t="s">
        <v>21912</v>
      </c>
      <c r="AE13256" s="10" t="s">
        <v>3472</v>
      </c>
      <c r="AF13256" s="10" t="s">
        <v>658</v>
      </c>
    </row>
    <row r="13257" spans="30:32" x14ac:dyDescent="0.2">
      <c r="AD13257" s="11" t="s">
        <v>21913</v>
      </c>
      <c r="AE13257" s="10" t="s">
        <v>21914</v>
      </c>
      <c r="AF13257" s="10" t="s">
        <v>658</v>
      </c>
    </row>
    <row r="13258" spans="30:32" x14ac:dyDescent="0.2">
      <c r="AD13258" s="11" t="s">
        <v>21915</v>
      </c>
      <c r="AE13258" s="10" t="s">
        <v>1985</v>
      </c>
      <c r="AF13258" s="10" t="s">
        <v>658</v>
      </c>
    </row>
    <row r="13259" spans="30:32" x14ac:dyDescent="0.2">
      <c r="AD13259" s="11" t="s">
        <v>21916</v>
      </c>
      <c r="AE13259" s="10" t="s">
        <v>21917</v>
      </c>
      <c r="AF13259" s="10" t="s">
        <v>658</v>
      </c>
    </row>
    <row r="13260" spans="30:32" x14ac:dyDescent="0.2">
      <c r="AD13260" s="11" t="s">
        <v>21918</v>
      </c>
      <c r="AE13260" s="10" t="s">
        <v>21919</v>
      </c>
      <c r="AF13260" s="10" t="s">
        <v>658</v>
      </c>
    </row>
    <row r="13261" spans="30:32" x14ac:dyDescent="0.2">
      <c r="AD13261" s="11" t="s">
        <v>21920</v>
      </c>
      <c r="AE13261" s="10" t="s">
        <v>21921</v>
      </c>
      <c r="AF13261" s="10" t="s">
        <v>658</v>
      </c>
    </row>
    <row r="13262" spans="30:32" x14ac:dyDescent="0.2">
      <c r="AD13262" s="11" t="s">
        <v>21922</v>
      </c>
      <c r="AE13262" s="10" t="s">
        <v>21923</v>
      </c>
      <c r="AF13262" s="10" t="s">
        <v>658</v>
      </c>
    </row>
    <row r="13263" spans="30:32" x14ac:dyDescent="0.2">
      <c r="AD13263" s="11" t="s">
        <v>21924</v>
      </c>
      <c r="AE13263" s="10" t="s">
        <v>21925</v>
      </c>
      <c r="AF13263" s="10" t="s">
        <v>658</v>
      </c>
    </row>
    <row r="13264" spans="30:32" x14ac:dyDescent="0.2">
      <c r="AD13264" s="11" t="s">
        <v>21926</v>
      </c>
      <c r="AE13264" s="10" t="s">
        <v>21927</v>
      </c>
      <c r="AF13264" s="10" t="s">
        <v>658</v>
      </c>
    </row>
    <row r="13265" spans="30:32" x14ac:dyDescent="0.2">
      <c r="AD13265" s="11" t="s">
        <v>21928</v>
      </c>
      <c r="AE13265" s="10" t="s">
        <v>21929</v>
      </c>
      <c r="AF13265" s="10" t="s">
        <v>658</v>
      </c>
    </row>
    <row r="13266" spans="30:32" x14ac:dyDescent="0.2">
      <c r="AD13266" s="11" t="s">
        <v>21930</v>
      </c>
      <c r="AE13266" s="10" t="s">
        <v>21931</v>
      </c>
      <c r="AF13266" s="10" t="s">
        <v>658</v>
      </c>
    </row>
    <row r="13267" spans="30:32" x14ac:dyDescent="0.2">
      <c r="AD13267" s="11" t="s">
        <v>21932</v>
      </c>
      <c r="AE13267" s="10" t="s">
        <v>21933</v>
      </c>
      <c r="AF13267" s="10" t="s">
        <v>658</v>
      </c>
    </row>
    <row r="13268" spans="30:32" x14ac:dyDescent="0.2">
      <c r="AD13268" s="11" t="s">
        <v>21934</v>
      </c>
      <c r="AE13268" s="10" t="s">
        <v>8734</v>
      </c>
      <c r="AF13268" s="10" t="s">
        <v>658</v>
      </c>
    </row>
    <row r="13269" spans="30:32" x14ac:dyDescent="0.2">
      <c r="AD13269" s="11" t="s">
        <v>21935</v>
      </c>
      <c r="AE13269" s="10" t="s">
        <v>21936</v>
      </c>
      <c r="AF13269" s="10" t="s">
        <v>658</v>
      </c>
    </row>
    <row r="13270" spans="30:32" x14ac:dyDescent="0.2">
      <c r="AD13270" s="11" t="s">
        <v>21937</v>
      </c>
      <c r="AE13270" s="10" t="s">
        <v>21938</v>
      </c>
      <c r="AF13270" s="10" t="s">
        <v>658</v>
      </c>
    </row>
    <row r="13271" spans="30:32" x14ac:dyDescent="0.2">
      <c r="AD13271" s="11" t="s">
        <v>21939</v>
      </c>
      <c r="AE13271" s="10" t="s">
        <v>21940</v>
      </c>
      <c r="AF13271" s="10" t="s">
        <v>658</v>
      </c>
    </row>
    <row r="13272" spans="30:32" x14ac:dyDescent="0.2">
      <c r="AD13272" s="11" t="s">
        <v>21941</v>
      </c>
      <c r="AE13272" s="10" t="s">
        <v>21942</v>
      </c>
      <c r="AF13272" s="10" t="s">
        <v>658</v>
      </c>
    </row>
    <row r="13273" spans="30:32" x14ac:dyDescent="0.2">
      <c r="AD13273" s="11" t="s">
        <v>21943</v>
      </c>
      <c r="AE13273" s="10" t="s">
        <v>21944</v>
      </c>
      <c r="AF13273" s="10" t="s">
        <v>658</v>
      </c>
    </row>
    <row r="13274" spans="30:32" x14ac:dyDescent="0.2">
      <c r="AD13274" s="11" t="s">
        <v>21945</v>
      </c>
      <c r="AE13274" s="10" t="s">
        <v>21946</v>
      </c>
      <c r="AF13274" s="10" t="s">
        <v>658</v>
      </c>
    </row>
    <row r="13275" spans="30:32" x14ac:dyDescent="0.2">
      <c r="AD13275" s="11" t="s">
        <v>21947</v>
      </c>
      <c r="AE13275" s="10" t="s">
        <v>21948</v>
      </c>
      <c r="AF13275" s="10" t="s">
        <v>658</v>
      </c>
    </row>
    <row r="13276" spans="30:32" x14ac:dyDescent="0.2">
      <c r="AD13276" s="11" t="s">
        <v>21949</v>
      </c>
      <c r="AE13276" s="10" t="s">
        <v>21950</v>
      </c>
      <c r="AF13276" s="10" t="s">
        <v>658</v>
      </c>
    </row>
    <row r="13277" spans="30:32" x14ac:dyDescent="0.2">
      <c r="AD13277" s="11" t="s">
        <v>21951</v>
      </c>
      <c r="AE13277" s="10" t="s">
        <v>21952</v>
      </c>
      <c r="AF13277" s="10" t="s">
        <v>658</v>
      </c>
    </row>
    <row r="13278" spans="30:32" x14ac:dyDescent="0.2">
      <c r="AD13278" s="11" t="s">
        <v>21953</v>
      </c>
      <c r="AE13278" s="10" t="s">
        <v>15073</v>
      </c>
      <c r="AF13278" s="10" t="s">
        <v>658</v>
      </c>
    </row>
    <row r="13279" spans="30:32" x14ac:dyDescent="0.2">
      <c r="AD13279" s="11" t="s">
        <v>21954</v>
      </c>
      <c r="AE13279" s="10" t="s">
        <v>3344</v>
      </c>
      <c r="AF13279" s="10" t="s">
        <v>658</v>
      </c>
    </row>
    <row r="13280" spans="30:32" x14ac:dyDescent="0.2">
      <c r="AD13280" s="11" t="s">
        <v>21955</v>
      </c>
      <c r="AE13280" s="10" t="s">
        <v>1373</v>
      </c>
      <c r="AF13280" s="10" t="s">
        <v>658</v>
      </c>
    </row>
    <row r="13281" spans="30:32" x14ac:dyDescent="0.2">
      <c r="AD13281" s="11" t="s">
        <v>21956</v>
      </c>
      <c r="AE13281" s="10" t="s">
        <v>21957</v>
      </c>
      <c r="AF13281" s="10" t="s">
        <v>658</v>
      </c>
    </row>
    <row r="13282" spans="30:32" x14ac:dyDescent="0.2">
      <c r="AD13282" s="11" t="s">
        <v>21958</v>
      </c>
      <c r="AE13282" s="10" t="s">
        <v>21959</v>
      </c>
      <c r="AF13282" s="10" t="s">
        <v>658</v>
      </c>
    </row>
    <row r="13283" spans="30:32" x14ac:dyDescent="0.2">
      <c r="AD13283" s="11" t="s">
        <v>21960</v>
      </c>
      <c r="AE13283" s="10" t="s">
        <v>21961</v>
      </c>
      <c r="AF13283" s="10" t="s">
        <v>658</v>
      </c>
    </row>
    <row r="13284" spans="30:32" x14ac:dyDescent="0.2">
      <c r="AD13284" s="11" t="s">
        <v>21962</v>
      </c>
      <c r="AE13284" s="10" t="s">
        <v>21963</v>
      </c>
      <c r="AF13284" s="10" t="s">
        <v>658</v>
      </c>
    </row>
    <row r="13285" spans="30:32" x14ac:dyDescent="0.2">
      <c r="AD13285" s="11" t="s">
        <v>21964</v>
      </c>
      <c r="AE13285" s="10" t="s">
        <v>21965</v>
      </c>
      <c r="AF13285" s="10" t="s">
        <v>658</v>
      </c>
    </row>
    <row r="13286" spans="30:32" x14ac:dyDescent="0.2">
      <c r="AD13286" s="11" t="s">
        <v>21966</v>
      </c>
      <c r="AE13286" s="10" t="s">
        <v>21967</v>
      </c>
      <c r="AF13286" s="10" t="s">
        <v>658</v>
      </c>
    </row>
    <row r="13287" spans="30:32" x14ac:dyDescent="0.2">
      <c r="AD13287" s="11" t="s">
        <v>21968</v>
      </c>
      <c r="AE13287" s="10" t="s">
        <v>21969</v>
      </c>
      <c r="AF13287" s="10" t="s">
        <v>658</v>
      </c>
    </row>
    <row r="13288" spans="30:32" x14ac:dyDescent="0.2">
      <c r="AD13288" s="11" t="s">
        <v>21970</v>
      </c>
      <c r="AE13288" s="10" t="s">
        <v>21971</v>
      </c>
      <c r="AF13288" s="10" t="s">
        <v>658</v>
      </c>
    </row>
    <row r="13289" spans="30:32" x14ac:dyDescent="0.2">
      <c r="AD13289" s="11" t="s">
        <v>21972</v>
      </c>
      <c r="AE13289" s="10" t="s">
        <v>3358</v>
      </c>
      <c r="AF13289" s="10" t="s">
        <v>658</v>
      </c>
    </row>
    <row r="13290" spans="30:32" x14ac:dyDescent="0.2">
      <c r="AD13290" s="11" t="s">
        <v>21973</v>
      </c>
      <c r="AE13290" s="10" t="s">
        <v>21974</v>
      </c>
      <c r="AF13290" s="10" t="s">
        <v>658</v>
      </c>
    </row>
    <row r="13291" spans="30:32" x14ac:dyDescent="0.2">
      <c r="AD13291" s="11" t="s">
        <v>21975</v>
      </c>
      <c r="AE13291" s="10" t="s">
        <v>14100</v>
      </c>
      <c r="AF13291" s="10" t="s">
        <v>658</v>
      </c>
    </row>
    <row r="13292" spans="30:32" x14ac:dyDescent="0.2">
      <c r="AD13292" s="11" t="s">
        <v>21976</v>
      </c>
      <c r="AE13292" s="10" t="s">
        <v>9018</v>
      </c>
      <c r="AF13292" s="10" t="s">
        <v>658</v>
      </c>
    </row>
    <row r="13293" spans="30:32" x14ac:dyDescent="0.2">
      <c r="AD13293" s="11" t="s">
        <v>21977</v>
      </c>
      <c r="AE13293" s="10" t="s">
        <v>21978</v>
      </c>
      <c r="AF13293" s="10" t="s">
        <v>658</v>
      </c>
    </row>
    <row r="13294" spans="30:32" x14ac:dyDescent="0.2">
      <c r="AD13294" s="11" t="s">
        <v>21979</v>
      </c>
      <c r="AE13294" s="10" t="s">
        <v>21980</v>
      </c>
      <c r="AF13294" s="10" t="s">
        <v>658</v>
      </c>
    </row>
    <row r="13295" spans="30:32" x14ac:dyDescent="0.2">
      <c r="AD13295" s="11" t="s">
        <v>21981</v>
      </c>
      <c r="AE13295" s="10" t="s">
        <v>21982</v>
      </c>
      <c r="AF13295" s="10" t="s">
        <v>658</v>
      </c>
    </row>
    <row r="13296" spans="30:32" x14ac:dyDescent="0.2">
      <c r="AD13296" s="11" t="s">
        <v>21983</v>
      </c>
      <c r="AE13296" s="10" t="s">
        <v>21984</v>
      </c>
      <c r="AF13296" s="10" t="s">
        <v>658</v>
      </c>
    </row>
    <row r="13297" spans="30:32" x14ac:dyDescent="0.2">
      <c r="AD13297" s="11" t="s">
        <v>21985</v>
      </c>
      <c r="AE13297" s="10" t="s">
        <v>9065</v>
      </c>
      <c r="AF13297" s="10" t="s">
        <v>658</v>
      </c>
    </row>
    <row r="13298" spans="30:32" x14ac:dyDescent="0.2">
      <c r="AD13298" s="11" t="s">
        <v>21986</v>
      </c>
      <c r="AE13298" s="10" t="s">
        <v>9067</v>
      </c>
      <c r="AF13298" s="10" t="s">
        <v>658</v>
      </c>
    </row>
    <row r="13299" spans="30:32" x14ac:dyDescent="0.2">
      <c r="AD13299" s="11" t="s">
        <v>21987</v>
      </c>
      <c r="AE13299" s="10" t="s">
        <v>9891</v>
      </c>
      <c r="AF13299" s="10" t="s">
        <v>658</v>
      </c>
    </row>
    <row r="13300" spans="30:32" x14ac:dyDescent="0.2">
      <c r="AD13300" s="11" t="s">
        <v>21988</v>
      </c>
      <c r="AE13300" s="10" t="s">
        <v>1396</v>
      </c>
      <c r="AF13300" s="10" t="s">
        <v>658</v>
      </c>
    </row>
    <row r="13301" spans="30:32" x14ac:dyDescent="0.2">
      <c r="AD13301" s="11" t="s">
        <v>21989</v>
      </c>
      <c r="AE13301" s="10" t="s">
        <v>21990</v>
      </c>
      <c r="AF13301" s="10" t="s">
        <v>658</v>
      </c>
    </row>
    <row r="13302" spans="30:32" x14ac:dyDescent="0.2">
      <c r="AD13302" s="11" t="s">
        <v>21991</v>
      </c>
      <c r="AE13302" s="10" t="s">
        <v>21992</v>
      </c>
      <c r="AF13302" s="10" t="s">
        <v>658</v>
      </c>
    </row>
    <row r="13303" spans="30:32" x14ac:dyDescent="0.2">
      <c r="AD13303" s="11" t="s">
        <v>21993</v>
      </c>
      <c r="AE13303" s="10" t="s">
        <v>1403</v>
      </c>
      <c r="AF13303" s="10" t="s">
        <v>658</v>
      </c>
    </row>
    <row r="13304" spans="30:32" x14ac:dyDescent="0.2">
      <c r="AD13304" s="11" t="s">
        <v>21994</v>
      </c>
      <c r="AE13304" s="10" t="s">
        <v>21995</v>
      </c>
      <c r="AF13304" s="10" t="s">
        <v>658</v>
      </c>
    </row>
    <row r="13305" spans="30:32" x14ac:dyDescent="0.2">
      <c r="AD13305" s="11" t="s">
        <v>21996</v>
      </c>
      <c r="AE13305" s="10" t="s">
        <v>9903</v>
      </c>
      <c r="AF13305" s="10" t="s">
        <v>658</v>
      </c>
    </row>
    <row r="13306" spans="30:32" x14ac:dyDescent="0.2">
      <c r="AD13306" s="11" t="s">
        <v>21997</v>
      </c>
      <c r="AE13306" s="10" t="s">
        <v>1407</v>
      </c>
      <c r="AF13306" s="10" t="s">
        <v>658</v>
      </c>
    </row>
    <row r="13307" spans="30:32" x14ac:dyDescent="0.2">
      <c r="AD13307" s="11" t="s">
        <v>21998</v>
      </c>
      <c r="AE13307" s="10" t="s">
        <v>21999</v>
      </c>
      <c r="AF13307" s="10" t="s">
        <v>658</v>
      </c>
    </row>
    <row r="13308" spans="30:32" x14ac:dyDescent="0.2">
      <c r="AD13308" s="11" t="s">
        <v>22000</v>
      </c>
      <c r="AE13308" s="10" t="s">
        <v>22001</v>
      </c>
      <c r="AF13308" s="10" t="s">
        <v>658</v>
      </c>
    </row>
    <row r="13309" spans="30:32" x14ac:dyDescent="0.2">
      <c r="AD13309" s="11" t="s">
        <v>22002</v>
      </c>
      <c r="AE13309" s="10" t="s">
        <v>20563</v>
      </c>
      <c r="AF13309" s="10" t="s">
        <v>658</v>
      </c>
    </row>
    <row r="13310" spans="30:32" x14ac:dyDescent="0.2">
      <c r="AD13310" s="11" t="s">
        <v>22003</v>
      </c>
      <c r="AE13310" s="10" t="s">
        <v>22004</v>
      </c>
      <c r="AF13310" s="10" t="s">
        <v>658</v>
      </c>
    </row>
    <row r="13311" spans="30:32" x14ac:dyDescent="0.2">
      <c r="AD13311" s="11" t="s">
        <v>22005</v>
      </c>
      <c r="AE13311" s="10" t="s">
        <v>22006</v>
      </c>
      <c r="AF13311" s="10" t="s">
        <v>658</v>
      </c>
    </row>
    <row r="13312" spans="30:32" x14ac:dyDescent="0.2">
      <c r="AD13312" s="11" t="s">
        <v>22007</v>
      </c>
      <c r="AE13312" s="10" t="s">
        <v>22008</v>
      </c>
      <c r="AF13312" s="10" t="s">
        <v>658</v>
      </c>
    </row>
    <row r="13313" spans="30:32" x14ac:dyDescent="0.2">
      <c r="AD13313" s="11" t="s">
        <v>22009</v>
      </c>
      <c r="AE13313" s="10" t="s">
        <v>22010</v>
      </c>
      <c r="AF13313" s="10" t="s">
        <v>658</v>
      </c>
    </row>
    <row r="13314" spans="30:32" x14ac:dyDescent="0.2">
      <c r="AD13314" s="11" t="s">
        <v>22011</v>
      </c>
      <c r="AE13314" s="10" t="s">
        <v>16551</v>
      </c>
      <c r="AF13314" s="10" t="s">
        <v>658</v>
      </c>
    </row>
    <row r="13315" spans="30:32" x14ac:dyDescent="0.2">
      <c r="AD13315" s="11" t="s">
        <v>22012</v>
      </c>
      <c r="AE13315" s="10" t="s">
        <v>22013</v>
      </c>
      <c r="AF13315" s="10" t="s">
        <v>658</v>
      </c>
    </row>
    <row r="13316" spans="30:32" x14ac:dyDescent="0.2">
      <c r="AD13316" s="11" t="s">
        <v>22014</v>
      </c>
      <c r="AE13316" s="10" t="s">
        <v>22015</v>
      </c>
      <c r="AF13316" s="10" t="s">
        <v>658</v>
      </c>
    </row>
    <row r="13317" spans="30:32" x14ac:dyDescent="0.2">
      <c r="AD13317" s="11" t="s">
        <v>22016</v>
      </c>
      <c r="AE13317" s="10" t="s">
        <v>18301</v>
      </c>
      <c r="AF13317" s="10" t="s">
        <v>658</v>
      </c>
    </row>
    <row r="13318" spans="30:32" x14ac:dyDescent="0.2">
      <c r="AD13318" s="11" t="s">
        <v>22017</v>
      </c>
      <c r="AE13318" s="10" t="s">
        <v>22018</v>
      </c>
      <c r="AF13318" s="10" t="s">
        <v>658</v>
      </c>
    </row>
    <row r="13319" spans="30:32" x14ac:dyDescent="0.2">
      <c r="AD13319" s="11" t="s">
        <v>22019</v>
      </c>
      <c r="AE13319" s="10" t="s">
        <v>22020</v>
      </c>
      <c r="AF13319" s="10" t="s">
        <v>658</v>
      </c>
    </row>
    <row r="13320" spans="30:32" x14ac:dyDescent="0.2">
      <c r="AD13320" s="11" t="s">
        <v>22021</v>
      </c>
      <c r="AE13320" s="10" t="s">
        <v>22022</v>
      </c>
      <c r="AF13320" s="10" t="s">
        <v>658</v>
      </c>
    </row>
    <row r="13321" spans="30:32" x14ac:dyDescent="0.2">
      <c r="AD13321" s="11" t="s">
        <v>22023</v>
      </c>
      <c r="AE13321" s="10" t="s">
        <v>22024</v>
      </c>
      <c r="AF13321" s="10" t="s">
        <v>658</v>
      </c>
    </row>
    <row r="13322" spans="30:32" x14ac:dyDescent="0.2">
      <c r="AD13322" s="11" t="s">
        <v>22025</v>
      </c>
      <c r="AE13322" s="10" t="s">
        <v>22026</v>
      </c>
      <c r="AF13322" s="10" t="s">
        <v>658</v>
      </c>
    </row>
    <row r="13323" spans="30:32" x14ac:dyDescent="0.2">
      <c r="AD13323" s="11" t="s">
        <v>22027</v>
      </c>
      <c r="AE13323" s="10" t="s">
        <v>2904</v>
      </c>
      <c r="AF13323" s="10" t="s">
        <v>658</v>
      </c>
    </row>
    <row r="13324" spans="30:32" x14ac:dyDescent="0.2">
      <c r="AD13324" s="11" t="s">
        <v>22028</v>
      </c>
      <c r="AE13324" s="10" t="s">
        <v>22029</v>
      </c>
      <c r="AF13324" s="10" t="s">
        <v>658</v>
      </c>
    </row>
    <row r="13325" spans="30:32" x14ac:dyDescent="0.2">
      <c r="AD13325" s="11" t="s">
        <v>22030</v>
      </c>
      <c r="AE13325" s="10" t="s">
        <v>22031</v>
      </c>
      <c r="AF13325" s="10" t="s">
        <v>658</v>
      </c>
    </row>
    <row r="13326" spans="30:32" x14ac:dyDescent="0.2">
      <c r="AD13326" s="11" t="s">
        <v>22032</v>
      </c>
      <c r="AE13326" s="10" t="s">
        <v>22033</v>
      </c>
      <c r="AF13326" s="10" t="s">
        <v>658</v>
      </c>
    </row>
    <row r="13327" spans="30:32" x14ac:dyDescent="0.2">
      <c r="AD13327" s="11" t="s">
        <v>22034</v>
      </c>
      <c r="AE13327" s="10" t="s">
        <v>22035</v>
      </c>
      <c r="AF13327" s="10" t="s">
        <v>658</v>
      </c>
    </row>
    <row r="13328" spans="30:32" x14ac:dyDescent="0.2">
      <c r="AD13328" s="11" t="s">
        <v>22036</v>
      </c>
      <c r="AE13328" s="10" t="s">
        <v>22037</v>
      </c>
      <c r="AF13328" s="10" t="s">
        <v>658</v>
      </c>
    </row>
    <row r="13329" spans="30:32" x14ac:dyDescent="0.2">
      <c r="AD13329" s="11" t="s">
        <v>22038</v>
      </c>
      <c r="AE13329" s="10" t="s">
        <v>20616</v>
      </c>
      <c r="AF13329" s="10" t="s">
        <v>658</v>
      </c>
    </row>
    <row r="13330" spans="30:32" x14ac:dyDescent="0.2">
      <c r="AD13330" s="11" t="s">
        <v>22039</v>
      </c>
      <c r="AE13330" s="10" t="s">
        <v>22040</v>
      </c>
      <c r="AF13330" s="10" t="s">
        <v>658</v>
      </c>
    </row>
    <row r="13331" spans="30:32" x14ac:dyDescent="0.2">
      <c r="AD13331" s="11" t="s">
        <v>22041</v>
      </c>
      <c r="AE13331" s="10" t="s">
        <v>22042</v>
      </c>
      <c r="AF13331" s="10" t="s">
        <v>658</v>
      </c>
    </row>
    <row r="13332" spans="30:32" x14ac:dyDescent="0.2">
      <c r="AD13332" s="11" t="s">
        <v>22043</v>
      </c>
      <c r="AE13332" s="10" t="s">
        <v>7154</v>
      </c>
      <c r="AF13332" s="10" t="s">
        <v>658</v>
      </c>
    </row>
    <row r="13333" spans="30:32" x14ac:dyDescent="0.2">
      <c r="AD13333" s="11" t="s">
        <v>22044</v>
      </c>
      <c r="AE13333" s="10" t="s">
        <v>1428</v>
      </c>
      <c r="AF13333" s="10" t="s">
        <v>658</v>
      </c>
    </row>
    <row r="13334" spans="30:32" x14ac:dyDescent="0.2">
      <c r="AD13334" s="11" t="s">
        <v>22045</v>
      </c>
      <c r="AE13334" s="10" t="s">
        <v>22046</v>
      </c>
      <c r="AF13334" s="10" t="s">
        <v>658</v>
      </c>
    </row>
    <row r="13335" spans="30:32" x14ac:dyDescent="0.2">
      <c r="AD13335" s="11" t="s">
        <v>22047</v>
      </c>
      <c r="AE13335" s="10" t="s">
        <v>22048</v>
      </c>
      <c r="AF13335" s="10" t="s">
        <v>658</v>
      </c>
    </row>
    <row r="13336" spans="30:32" x14ac:dyDescent="0.2">
      <c r="AD13336" s="11" t="s">
        <v>22049</v>
      </c>
      <c r="AE13336" s="10" t="s">
        <v>1430</v>
      </c>
      <c r="AF13336" s="10" t="s">
        <v>658</v>
      </c>
    </row>
    <row r="13337" spans="30:32" x14ac:dyDescent="0.2">
      <c r="AD13337" s="11" t="s">
        <v>22050</v>
      </c>
      <c r="AE13337" s="10" t="s">
        <v>22051</v>
      </c>
      <c r="AF13337" s="10" t="s">
        <v>658</v>
      </c>
    </row>
    <row r="13338" spans="30:32" x14ac:dyDescent="0.2">
      <c r="AD13338" s="11" t="s">
        <v>22052</v>
      </c>
      <c r="AE13338" s="10" t="s">
        <v>5768</v>
      </c>
      <c r="AF13338" s="10" t="s">
        <v>658</v>
      </c>
    </row>
    <row r="13339" spans="30:32" x14ac:dyDescent="0.2">
      <c r="AD13339" s="11" t="s">
        <v>22053</v>
      </c>
      <c r="AE13339" s="10" t="s">
        <v>22054</v>
      </c>
      <c r="AF13339" s="10" t="s">
        <v>658</v>
      </c>
    </row>
    <row r="13340" spans="30:32" x14ac:dyDescent="0.2">
      <c r="AD13340" s="11" t="s">
        <v>22055</v>
      </c>
      <c r="AE13340" s="10" t="s">
        <v>12970</v>
      </c>
      <c r="AF13340" s="10" t="s">
        <v>658</v>
      </c>
    </row>
    <row r="13341" spans="30:32" x14ac:dyDescent="0.2">
      <c r="AD13341" s="11" t="s">
        <v>22056</v>
      </c>
      <c r="AE13341" s="10" t="s">
        <v>8501</v>
      </c>
      <c r="AF13341" s="10" t="s">
        <v>658</v>
      </c>
    </row>
    <row r="13342" spans="30:32" x14ac:dyDescent="0.2">
      <c r="AD13342" s="11" t="s">
        <v>22057</v>
      </c>
      <c r="AE13342" s="10" t="s">
        <v>22058</v>
      </c>
      <c r="AF13342" s="10" t="s">
        <v>658</v>
      </c>
    </row>
    <row r="13343" spans="30:32" x14ac:dyDescent="0.2">
      <c r="AD13343" s="11" t="s">
        <v>22059</v>
      </c>
      <c r="AE13343" s="10" t="s">
        <v>22060</v>
      </c>
      <c r="AF13343" s="10" t="s">
        <v>658</v>
      </c>
    </row>
    <row r="13344" spans="30:32" x14ac:dyDescent="0.2">
      <c r="AD13344" s="11" t="s">
        <v>22061</v>
      </c>
      <c r="AE13344" s="10" t="s">
        <v>22062</v>
      </c>
      <c r="AF13344" s="10" t="s">
        <v>658</v>
      </c>
    </row>
    <row r="13345" spans="30:32" x14ac:dyDescent="0.2">
      <c r="AD13345" s="11" t="s">
        <v>22063</v>
      </c>
      <c r="AE13345" s="10" t="s">
        <v>22064</v>
      </c>
      <c r="AF13345" s="10" t="s">
        <v>658</v>
      </c>
    </row>
    <row r="13346" spans="30:32" x14ac:dyDescent="0.2">
      <c r="AD13346" s="11" t="s">
        <v>22065</v>
      </c>
      <c r="AE13346" s="10" t="s">
        <v>22066</v>
      </c>
      <c r="AF13346" s="10" t="s">
        <v>658</v>
      </c>
    </row>
    <row r="13347" spans="30:32" x14ac:dyDescent="0.2">
      <c r="AD13347" s="11" t="s">
        <v>22067</v>
      </c>
      <c r="AE13347" s="10" t="s">
        <v>15619</v>
      </c>
      <c r="AF13347" s="10" t="s">
        <v>658</v>
      </c>
    </row>
    <row r="13348" spans="30:32" x14ac:dyDescent="0.2">
      <c r="AD13348" s="11" t="s">
        <v>22068</v>
      </c>
      <c r="AE13348" s="10" t="s">
        <v>22069</v>
      </c>
      <c r="AF13348" s="10" t="s">
        <v>658</v>
      </c>
    </row>
    <row r="13349" spans="30:32" x14ac:dyDescent="0.2">
      <c r="AD13349" s="11" t="s">
        <v>22070</v>
      </c>
      <c r="AE13349" s="10" t="s">
        <v>22071</v>
      </c>
      <c r="AF13349" s="10" t="s">
        <v>658</v>
      </c>
    </row>
    <row r="13350" spans="30:32" x14ac:dyDescent="0.2">
      <c r="AD13350" s="11" t="s">
        <v>22072</v>
      </c>
      <c r="AE13350" s="10" t="s">
        <v>22073</v>
      </c>
      <c r="AF13350" s="10" t="s">
        <v>658</v>
      </c>
    </row>
    <row r="13351" spans="30:32" x14ac:dyDescent="0.2">
      <c r="AD13351" s="11" t="s">
        <v>22074</v>
      </c>
      <c r="AE13351" s="10" t="s">
        <v>22075</v>
      </c>
      <c r="AF13351" s="10" t="s">
        <v>658</v>
      </c>
    </row>
    <row r="13352" spans="30:32" x14ac:dyDescent="0.2">
      <c r="AD13352" s="11" t="s">
        <v>22076</v>
      </c>
      <c r="AE13352" s="10" t="s">
        <v>22077</v>
      </c>
      <c r="AF13352" s="10" t="s">
        <v>658</v>
      </c>
    </row>
    <row r="13353" spans="30:32" x14ac:dyDescent="0.2">
      <c r="AD13353" s="11" t="s">
        <v>22078</v>
      </c>
      <c r="AE13353" s="10" t="s">
        <v>22079</v>
      </c>
      <c r="AF13353" s="10" t="s">
        <v>658</v>
      </c>
    </row>
    <row r="13354" spans="30:32" x14ac:dyDescent="0.2">
      <c r="AD13354" s="11" t="s">
        <v>22080</v>
      </c>
      <c r="AE13354" s="10" t="s">
        <v>3921</v>
      </c>
      <c r="AF13354" s="10" t="s">
        <v>658</v>
      </c>
    </row>
    <row r="13355" spans="30:32" x14ac:dyDescent="0.2">
      <c r="AD13355" s="11" t="s">
        <v>22081</v>
      </c>
      <c r="AE13355" s="10" t="s">
        <v>10035</v>
      </c>
      <c r="AF13355" s="10" t="s">
        <v>658</v>
      </c>
    </row>
    <row r="13356" spans="30:32" x14ac:dyDescent="0.2">
      <c r="AD13356" s="11" t="s">
        <v>22082</v>
      </c>
      <c r="AE13356" s="10" t="s">
        <v>22083</v>
      </c>
      <c r="AF13356" s="10" t="s">
        <v>658</v>
      </c>
    </row>
    <row r="13357" spans="30:32" x14ac:dyDescent="0.2">
      <c r="AD13357" s="11" t="s">
        <v>22084</v>
      </c>
      <c r="AE13357" s="10" t="s">
        <v>22085</v>
      </c>
      <c r="AF13357" s="10" t="s">
        <v>658</v>
      </c>
    </row>
    <row r="13358" spans="30:32" x14ac:dyDescent="0.2">
      <c r="AD13358" s="11" t="s">
        <v>22086</v>
      </c>
      <c r="AE13358" s="10" t="s">
        <v>22087</v>
      </c>
      <c r="AF13358" s="10" t="s">
        <v>658</v>
      </c>
    </row>
    <row r="13359" spans="30:32" x14ac:dyDescent="0.2">
      <c r="AD13359" s="11" t="s">
        <v>22088</v>
      </c>
      <c r="AE13359" s="10" t="s">
        <v>2107</v>
      </c>
      <c r="AF13359" s="10" t="s">
        <v>658</v>
      </c>
    </row>
    <row r="13360" spans="30:32" x14ac:dyDescent="0.2">
      <c r="AD13360" s="11" t="s">
        <v>22089</v>
      </c>
      <c r="AE13360" s="10" t="s">
        <v>22090</v>
      </c>
      <c r="AF13360" s="10" t="s">
        <v>658</v>
      </c>
    </row>
    <row r="13361" spans="30:32" x14ac:dyDescent="0.2">
      <c r="AD13361" s="11" t="s">
        <v>22091</v>
      </c>
      <c r="AE13361" s="10" t="s">
        <v>22092</v>
      </c>
      <c r="AF13361" s="10" t="s">
        <v>658</v>
      </c>
    </row>
    <row r="13362" spans="30:32" x14ac:dyDescent="0.2">
      <c r="AD13362" s="11" t="s">
        <v>22093</v>
      </c>
      <c r="AE13362" s="10" t="s">
        <v>22094</v>
      </c>
      <c r="AF13362" s="10" t="s">
        <v>658</v>
      </c>
    </row>
    <row r="13363" spans="30:32" x14ac:dyDescent="0.2">
      <c r="AD13363" s="11" t="s">
        <v>22095</v>
      </c>
      <c r="AE13363" s="10" t="s">
        <v>4517</v>
      </c>
      <c r="AF13363" s="10" t="s">
        <v>658</v>
      </c>
    </row>
    <row r="13364" spans="30:32" x14ac:dyDescent="0.2">
      <c r="AD13364" s="11" t="s">
        <v>22096</v>
      </c>
      <c r="AE13364" s="10" t="s">
        <v>22097</v>
      </c>
      <c r="AF13364" s="10" t="s">
        <v>658</v>
      </c>
    </row>
    <row r="13365" spans="30:32" x14ac:dyDescent="0.2">
      <c r="AD13365" s="11" t="s">
        <v>22098</v>
      </c>
      <c r="AE13365" s="10" t="s">
        <v>1607</v>
      </c>
      <c r="AF13365" s="10" t="s">
        <v>658</v>
      </c>
    </row>
    <row r="13366" spans="30:32" x14ac:dyDescent="0.2">
      <c r="AD13366" s="11" t="s">
        <v>22099</v>
      </c>
      <c r="AE13366" s="10" t="s">
        <v>22100</v>
      </c>
      <c r="AF13366" s="10" t="s">
        <v>658</v>
      </c>
    </row>
    <row r="13367" spans="30:32" x14ac:dyDescent="0.2">
      <c r="AD13367" s="11" t="s">
        <v>22101</v>
      </c>
      <c r="AE13367" s="10" t="s">
        <v>22102</v>
      </c>
      <c r="AF13367" s="10" t="s">
        <v>658</v>
      </c>
    </row>
    <row r="13368" spans="30:32" x14ac:dyDescent="0.2">
      <c r="AD13368" s="11" t="s">
        <v>22103</v>
      </c>
      <c r="AE13368" s="10" t="s">
        <v>22104</v>
      </c>
      <c r="AF13368" s="10" t="s">
        <v>658</v>
      </c>
    </row>
    <row r="13369" spans="30:32" x14ac:dyDescent="0.2">
      <c r="AD13369" s="11" t="s">
        <v>22105</v>
      </c>
      <c r="AE13369" s="10" t="s">
        <v>10067</v>
      </c>
      <c r="AF13369" s="10" t="s">
        <v>658</v>
      </c>
    </row>
    <row r="13370" spans="30:32" x14ac:dyDescent="0.2">
      <c r="AD13370" s="11" t="s">
        <v>22106</v>
      </c>
      <c r="AE13370" s="10" t="s">
        <v>4996</v>
      </c>
      <c r="AF13370" s="10" t="s">
        <v>658</v>
      </c>
    </row>
    <row r="13371" spans="30:32" x14ac:dyDescent="0.2">
      <c r="AD13371" s="11" t="s">
        <v>22107</v>
      </c>
      <c r="AE13371" s="10" t="s">
        <v>22108</v>
      </c>
      <c r="AF13371" s="10" t="s">
        <v>658</v>
      </c>
    </row>
    <row r="13372" spans="30:32" x14ac:dyDescent="0.2">
      <c r="AD13372" s="11" t="s">
        <v>22109</v>
      </c>
      <c r="AE13372" s="10" t="s">
        <v>7195</v>
      </c>
      <c r="AF13372" s="10" t="s">
        <v>658</v>
      </c>
    </row>
    <row r="13373" spans="30:32" x14ac:dyDescent="0.2">
      <c r="AD13373" s="11" t="s">
        <v>22110</v>
      </c>
      <c r="AE13373" s="10" t="s">
        <v>22111</v>
      </c>
      <c r="AF13373" s="10" t="s">
        <v>658</v>
      </c>
    </row>
    <row r="13374" spans="30:32" x14ac:dyDescent="0.2">
      <c r="AD13374" s="11" t="s">
        <v>22112</v>
      </c>
      <c r="AE13374" s="10" t="s">
        <v>444</v>
      </c>
      <c r="AF13374" s="10" t="s">
        <v>658</v>
      </c>
    </row>
    <row r="13375" spans="30:32" x14ac:dyDescent="0.2">
      <c r="AD13375" s="11" t="s">
        <v>22113</v>
      </c>
      <c r="AE13375" s="10" t="s">
        <v>22114</v>
      </c>
      <c r="AF13375" s="10" t="s">
        <v>658</v>
      </c>
    </row>
    <row r="13376" spans="30:32" x14ac:dyDescent="0.2">
      <c r="AD13376" s="11" t="s">
        <v>22115</v>
      </c>
      <c r="AE13376" s="10" t="s">
        <v>22116</v>
      </c>
      <c r="AF13376" s="10" t="s">
        <v>658</v>
      </c>
    </row>
    <row r="13377" spans="30:32" x14ac:dyDescent="0.2">
      <c r="AD13377" s="11" t="s">
        <v>22117</v>
      </c>
      <c r="AE13377" s="10" t="s">
        <v>11651</v>
      </c>
      <c r="AF13377" s="10" t="s">
        <v>658</v>
      </c>
    </row>
    <row r="13378" spans="30:32" x14ac:dyDescent="0.2">
      <c r="AD13378" s="11" t="s">
        <v>22118</v>
      </c>
      <c r="AE13378" s="10" t="s">
        <v>22119</v>
      </c>
      <c r="AF13378" s="10" t="s">
        <v>658</v>
      </c>
    </row>
    <row r="13379" spans="30:32" x14ac:dyDescent="0.2">
      <c r="AD13379" s="11" t="s">
        <v>22120</v>
      </c>
      <c r="AE13379" s="10" t="s">
        <v>18431</v>
      </c>
      <c r="AF13379" s="10" t="s">
        <v>658</v>
      </c>
    </row>
    <row r="13380" spans="30:32" x14ac:dyDescent="0.2">
      <c r="AD13380" s="11" t="s">
        <v>22121</v>
      </c>
      <c r="AE13380" s="10" t="s">
        <v>2127</v>
      </c>
      <c r="AF13380" s="10" t="s">
        <v>658</v>
      </c>
    </row>
    <row r="13381" spans="30:32" x14ac:dyDescent="0.2">
      <c r="AD13381" s="11" t="s">
        <v>22122</v>
      </c>
      <c r="AE13381" s="10" t="s">
        <v>15711</v>
      </c>
      <c r="AF13381" s="10" t="s">
        <v>658</v>
      </c>
    </row>
    <row r="13382" spans="30:32" x14ac:dyDescent="0.2">
      <c r="AD13382" s="11" t="s">
        <v>22123</v>
      </c>
      <c r="AE13382" s="10" t="s">
        <v>22124</v>
      </c>
      <c r="AF13382" s="10" t="s">
        <v>658</v>
      </c>
    </row>
    <row r="13383" spans="30:32" x14ac:dyDescent="0.2">
      <c r="AD13383" s="11" t="s">
        <v>22125</v>
      </c>
      <c r="AE13383" s="10" t="s">
        <v>22126</v>
      </c>
      <c r="AF13383" s="10" t="s">
        <v>658</v>
      </c>
    </row>
    <row r="13384" spans="30:32" x14ac:dyDescent="0.2">
      <c r="AD13384" s="11" t="s">
        <v>22127</v>
      </c>
      <c r="AE13384" s="10" t="s">
        <v>1616</v>
      </c>
      <c r="AF13384" s="10" t="s">
        <v>658</v>
      </c>
    </row>
    <row r="13385" spans="30:32" x14ac:dyDescent="0.2">
      <c r="AD13385" s="11" t="s">
        <v>22128</v>
      </c>
      <c r="AE13385" s="10" t="s">
        <v>22129</v>
      </c>
      <c r="AF13385" s="10" t="s">
        <v>658</v>
      </c>
    </row>
    <row r="13386" spans="30:32" x14ac:dyDescent="0.2">
      <c r="AD13386" s="11" t="s">
        <v>22130</v>
      </c>
      <c r="AE13386" s="10" t="s">
        <v>22131</v>
      </c>
      <c r="AF13386" s="10" t="s">
        <v>658</v>
      </c>
    </row>
    <row r="13387" spans="30:32" x14ac:dyDescent="0.2">
      <c r="AD13387" s="11" t="s">
        <v>22132</v>
      </c>
      <c r="AE13387" s="10" t="s">
        <v>22133</v>
      </c>
      <c r="AF13387" s="10" t="s">
        <v>658</v>
      </c>
    </row>
    <row r="13388" spans="30:32" x14ac:dyDescent="0.2">
      <c r="AD13388" s="11" t="s">
        <v>22134</v>
      </c>
      <c r="AE13388" s="10" t="s">
        <v>22133</v>
      </c>
      <c r="AF13388" s="10" t="s">
        <v>658</v>
      </c>
    </row>
    <row r="13389" spans="30:32" x14ac:dyDescent="0.2">
      <c r="AD13389" s="11" t="s">
        <v>22135</v>
      </c>
      <c r="AE13389" s="10" t="s">
        <v>22133</v>
      </c>
      <c r="AF13389" s="10" t="s">
        <v>658</v>
      </c>
    </row>
    <row r="13390" spans="30:32" x14ac:dyDescent="0.2">
      <c r="AD13390" s="11" t="s">
        <v>22136</v>
      </c>
      <c r="AE13390" s="10" t="s">
        <v>22133</v>
      </c>
      <c r="AF13390" s="10" t="s">
        <v>658</v>
      </c>
    </row>
    <row r="13391" spans="30:32" x14ac:dyDescent="0.2">
      <c r="AD13391" s="11" t="s">
        <v>22137</v>
      </c>
      <c r="AE13391" s="10" t="s">
        <v>22133</v>
      </c>
      <c r="AF13391" s="10" t="s">
        <v>658</v>
      </c>
    </row>
    <row r="13392" spans="30:32" x14ac:dyDescent="0.2">
      <c r="AD13392" s="11" t="s">
        <v>22138</v>
      </c>
      <c r="AE13392" s="10" t="s">
        <v>22133</v>
      </c>
      <c r="AF13392" s="10" t="s">
        <v>658</v>
      </c>
    </row>
    <row r="13393" spans="30:32" x14ac:dyDescent="0.2">
      <c r="AD13393" s="11" t="s">
        <v>22139</v>
      </c>
      <c r="AE13393" s="10" t="s">
        <v>22133</v>
      </c>
      <c r="AF13393" s="10" t="s">
        <v>658</v>
      </c>
    </row>
    <row r="13394" spans="30:32" x14ac:dyDescent="0.2">
      <c r="AD13394" s="11" t="s">
        <v>22140</v>
      </c>
      <c r="AE13394" s="10" t="s">
        <v>22133</v>
      </c>
      <c r="AF13394" s="10" t="s">
        <v>658</v>
      </c>
    </row>
    <row r="13395" spans="30:32" x14ac:dyDescent="0.2">
      <c r="AD13395" s="11" t="s">
        <v>22141</v>
      </c>
      <c r="AE13395" s="10" t="s">
        <v>22133</v>
      </c>
      <c r="AF13395" s="10" t="s">
        <v>658</v>
      </c>
    </row>
    <row r="13396" spans="30:32" x14ac:dyDescent="0.2">
      <c r="AD13396" s="11" t="s">
        <v>22142</v>
      </c>
      <c r="AE13396" s="10" t="s">
        <v>22133</v>
      </c>
      <c r="AF13396" s="10" t="s">
        <v>658</v>
      </c>
    </row>
    <row r="13397" spans="30:32" x14ac:dyDescent="0.2">
      <c r="AD13397" s="11" t="s">
        <v>22143</v>
      </c>
      <c r="AE13397" s="10" t="s">
        <v>22133</v>
      </c>
      <c r="AF13397" s="10" t="s">
        <v>658</v>
      </c>
    </row>
    <row r="13398" spans="30:32" x14ac:dyDescent="0.2">
      <c r="AD13398" s="11" t="s">
        <v>22144</v>
      </c>
      <c r="AE13398" s="10" t="s">
        <v>22133</v>
      </c>
      <c r="AF13398" s="10" t="s">
        <v>658</v>
      </c>
    </row>
    <row r="13399" spans="30:32" x14ac:dyDescent="0.2">
      <c r="AD13399" s="11" t="s">
        <v>22145</v>
      </c>
      <c r="AE13399" s="10" t="s">
        <v>22133</v>
      </c>
      <c r="AF13399" s="10" t="s">
        <v>658</v>
      </c>
    </row>
    <row r="13400" spans="30:32" x14ac:dyDescent="0.2">
      <c r="AD13400" s="11" t="s">
        <v>22146</v>
      </c>
      <c r="AE13400" s="10" t="s">
        <v>22133</v>
      </c>
      <c r="AF13400" s="10" t="s">
        <v>658</v>
      </c>
    </row>
    <row r="13401" spans="30:32" x14ac:dyDescent="0.2">
      <c r="AD13401" s="11" t="s">
        <v>22147</v>
      </c>
      <c r="AE13401" s="10" t="s">
        <v>5011</v>
      </c>
      <c r="AF13401" s="10" t="s">
        <v>658</v>
      </c>
    </row>
    <row r="13402" spans="30:32" x14ac:dyDescent="0.2">
      <c r="AD13402" s="11" t="s">
        <v>22148</v>
      </c>
      <c r="AE13402" s="10" t="s">
        <v>22149</v>
      </c>
      <c r="AF13402" s="10" t="s">
        <v>658</v>
      </c>
    </row>
    <row r="13403" spans="30:32" x14ac:dyDescent="0.2">
      <c r="AD13403" s="11" t="s">
        <v>22150</v>
      </c>
      <c r="AE13403" s="10" t="s">
        <v>22151</v>
      </c>
      <c r="AF13403" s="10" t="s">
        <v>658</v>
      </c>
    </row>
    <row r="13404" spans="30:32" x14ac:dyDescent="0.2">
      <c r="AD13404" s="11" t="s">
        <v>22152</v>
      </c>
      <c r="AE13404" s="10" t="s">
        <v>22153</v>
      </c>
      <c r="AF13404" s="10" t="s">
        <v>658</v>
      </c>
    </row>
    <row r="13405" spans="30:32" x14ac:dyDescent="0.2">
      <c r="AD13405" s="11" t="s">
        <v>22154</v>
      </c>
      <c r="AE13405" s="10" t="s">
        <v>2141</v>
      </c>
      <c r="AF13405" s="10" t="s">
        <v>658</v>
      </c>
    </row>
    <row r="13406" spans="30:32" x14ac:dyDescent="0.2">
      <c r="AD13406" s="11" t="s">
        <v>22155</v>
      </c>
      <c r="AE13406" s="10" t="s">
        <v>1637</v>
      </c>
      <c r="AF13406" s="10" t="s">
        <v>658</v>
      </c>
    </row>
    <row r="13407" spans="30:32" x14ac:dyDescent="0.2">
      <c r="AD13407" s="11" t="s">
        <v>22156</v>
      </c>
      <c r="AE13407" s="10" t="s">
        <v>22157</v>
      </c>
      <c r="AF13407" s="10" t="s">
        <v>658</v>
      </c>
    </row>
    <row r="13408" spans="30:32" x14ac:dyDescent="0.2">
      <c r="AD13408" s="11" t="s">
        <v>22158</v>
      </c>
      <c r="AE13408" s="10" t="s">
        <v>22159</v>
      </c>
      <c r="AF13408" s="10" t="s">
        <v>658</v>
      </c>
    </row>
    <row r="13409" spans="30:32" x14ac:dyDescent="0.2">
      <c r="AD13409" s="11" t="s">
        <v>22160</v>
      </c>
      <c r="AE13409" s="10" t="s">
        <v>18458</v>
      </c>
      <c r="AF13409" s="10" t="s">
        <v>658</v>
      </c>
    </row>
    <row r="13410" spans="30:32" x14ac:dyDescent="0.2">
      <c r="AD13410" s="11" t="s">
        <v>22161</v>
      </c>
      <c r="AE13410" s="10" t="s">
        <v>22162</v>
      </c>
      <c r="AF13410" s="10" t="s">
        <v>658</v>
      </c>
    </row>
    <row r="13411" spans="30:32" x14ac:dyDescent="0.2">
      <c r="AD13411" s="11" t="s">
        <v>22163</v>
      </c>
      <c r="AE13411" s="10" t="s">
        <v>10150</v>
      </c>
      <c r="AF13411" s="10" t="s">
        <v>658</v>
      </c>
    </row>
    <row r="13412" spans="30:32" x14ac:dyDescent="0.2">
      <c r="AD13412" s="11" t="s">
        <v>22164</v>
      </c>
      <c r="AE13412" s="10" t="s">
        <v>22165</v>
      </c>
      <c r="AF13412" s="10" t="s">
        <v>658</v>
      </c>
    </row>
    <row r="13413" spans="30:32" x14ac:dyDescent="0.2">
      <c r="AD13413" s="11" t="s">
        <v>22166</v>
      </c>
      <c r="AE13413" s="10" t="s">
        <v>8278</v>
      </c>
      <c r="AF13413" s="10" t="s">
        <v>658</v>
      </c>
    </row>
    <row r="13414" spans="30:32" x14ac:dyDescent="0.2">
      <c r="AD13414" s="11" t="s">
        <v>22167</v>
      </c>
      <c r="AE13414" s="10" t="s">
        <v>2188</v>
      </c>
      <c r="AF13414" s="10" t="s">
        <v>658</v>
      </c>
    </row>
    <row r="13415" spans="30:32" x14ac:dyDescent="0.2">
      <c r="AD13415" s="11" t="s">
        <v>22168</v>
      </c>
      <c r="AE13415" s="10" t="s">
        <v>18465</v>
      </c>
      <c r="AF13415" s="10" t="s">
        <v>658</v>
      </c>
    </row>
    <row r="13416" spans="30:32" x14ac:dyDescent="0.2">
      <c r="AD13416" s="11" t="s">
        <v>22169</v>
      </c>
      <c r="AE13416" s="10" t="s">
        <v>22170</v>
      </c>
      <c r="AF13416" s="10" t="s">
        <v>658</v>
      </c>
    </row>
    <row r="13417" spans="30:32" x14ac:dyDescent="0.2">
      <c r="AD13417" s="11" t="s">
        <v>22171</v>
      </c>
      <c r="AE13417" s="10" t="s">
        <v>20859</v>
      </c>
      <c r="AF13417" s="10" t="s">
        <v>658</v>
      </c>
    </row>
    <row r="13418" spans="30:32" x14ac:dyDescent="0.2">
      <c r="AD13418" s="11" t="s">
        <v>22172</v>
      </c>
      <c r="AE13418" s="10" t="s">
        <v>22173</v>
      </c>
      <c r="AF13418" s="10" t="s">
        <v>658</v>
      </c>
    </row>
    <row r="13419" spans="30:32" x14ac:dyDescent="0.2">
      <c r="AD13419" s="11" t="s">
        <v>22174</v>
      </c>
      <c r="AE13419" s="10" t="s">
        <v>22175</v>
      </c>
      <c r="AF13419" s="10" t="s">
        <v>658</v>
      </c>
    </row>
    <row r="13420" spans="30:32" x14ac:dyDescent="0.2">
      <c r="AD13420" s="11" t="s">
        <v>22176</v>
      </c>
      <c r="AE13420" s="10" t="s">
        <v>22177</v>
      </c>
      <c r="AF13420" s="10" t="s">
        <v>658</v>
      </c>
    </row>
    <row r="13421" spans="30:32" x14ac:dyDescent="0.2">
      <c r="AD13421" s="11" t="s">
        <v>22178</v>
      </c>
      <c r="AE13421" s="10" t="s">
        <v>22179</v>
      </c>
      <c r="AF13421" s="10" t="s">
        <v>658</v>
      </c>
    </row>
    <row r="13422" spans="30:32" x14ac:dyDescent="0.2">
      <c r="AD13422" s="11" t="s">
        <v>22180</v>
      </c>
      <c r="AE13422" s="10" t="s">
        <v>22181</v>
      </c>
      <c r="AF13422" s="10" t="s">
        <v>658</v>
      </c>
    </row>
    <row r="13423" spans="30:32" x14ac:dyDescent="0.2">
      <c r="AD13423" s="11" t="s">
        <v>22182</v>
      </c>
      <c r="AE13423" s="10" t="s">
        <v>22183</v>
      </c>
      <c r="AF13423" s="10" t="s">
        <v>658</v>
      </c>
    </row>
    <row r="13424" spans="30:32" x14ac:dyDescent="0.2">
      <c r="AD13424" s="11" t="s">
        <v>22184</v>
      </c>
      <c r="AE13424" s="10" t="s">
        <v>16578</v>
      </c>
      <c r="AF13424" s="10" t="s">
        <v>658</v>
      </c>
    </row>
    <row r="13425" spans="30:32" x14ac:dyDescent="0.2">
      <c r="AD13425" s="11" t="s">
        <v>22185</v>
      </c>
      <c r="AE13425" s="10" t="s">
        <v>22186</v>
      </c>
      <c r="AF13425" s="10" t="s">
        <v>658</v>
      </c>
    </row>
    <row r="13426" spans="30:32" x14ac:dyDescent="0.2">
      <c r="AD13426" s="11" t="s">
        <v>22187</v>
      </c>
      <c r="AE13426" s="10" t="s">
        <v>22188</v>
      </c>
      <c r="AF13426" s="10" t="s">
        <v>658</v>
      </c>
    </row>
    <row r="13427" spans="30:32" x14ac:dyDescent="0.2">
      <c r="AD13427" s="11" t="s">
        <v>22189</v>
      </c>
      <c r="AE13427" s="10" t="s">
        <v>22190</v>
      </c>
      <c r="AF13427" s="10" t="s">
        <v>658</v>
      </c>
    </row>
    <row r="13428" spans="30:32" x14ac:dyDescent="0.2">
      <c r="AD13428" s="11" t="s">
        <v>22191</v>
      </c>
      <c r="AE13428" s="10" t="s">
        <v>3469</v>
      </c>
      <c r="AF13428" s="10" t="s">
        <v>658</v>
      </c>
    </row>
    <row r="13429" spans="30:32" x14ac:dyDescent="0.2">
      <c r="AD13429" s="11" t="s">
        <v>22192</v>
      </c>
      <c r="AE13429" s="10" t="s">
        <v>14361</v>
      </c>
      <c r="AF13429" s="10" t="s">
        <v>658</v>
      </c>
    </row>
    <row r="13430" spans="30:32" x14ac:dyDescent="0.2">
      <c r="AD13430" s="11" t="s">
        <v>22193</v>
      </c>
      <c r="AE13430" s="10" t="s">
        <v>22194</v>
      </c>
      <c r="AF13430" s="10" t="s">
        <v>658</v>
      </c>
    </row>
    <row r="13431" spans="30:32" x14ac:dyDescent="0.2">
      <c r="AD13431" s="11" t="s">
        <v>22195</v>
      </c>
      <c r="AE13431" s="10" t="s">
        <v>22196</v>
      </c>
      <c r="AF13431" s="10" t="s">
        <v>658</v>
      </c>
    </row>
    <row r="13432" spans="30:32" x14ac:dyDescent="0.2">
      <c r="AD13432" s="11" t="s">
        <v>22197</v>
      </c>
      <c r="AE13432" s="10" t="s">
        <v>2198</v>
      </c>
      <c r="AF13432" s="10" t="s">
        <v>658</v>
      </c>
    </row>
    <row r="13433" spans="30:32" x14ac:dyDescent="0.2">
      <c r="AD13433" s="11" t="s">
        <v>22198</v>
      </c>
      <c r="AE13433" s="10" t="s">
        <v>22199</v>
      </c>
      <c r="AF13433" s="10" t="s">
        <v>658</v>
      </c>
    </row>
    <row r="13434" spans="30:32" x14ac:dyDescent="0.2">
      <c r="AD13434" s="11" t="s">
        <v>22200</v>
      </c>
      <c r="AE13434" s="10" t="s">
        <v>22201</v>
      </c>
      <c r="AF13434" s="10" t="s">
        <v>658</v>
      </c>
    </row>
    <row r="13435" spans="30:32" x14ac:dyDescent="0.2">
      <c r="AD13435" s="11" t="s">
        <v>22202</v>
      </c>
      <c r="AE13435" s="10" t="s">
        <v>22203</v>
      </c>
      <c r="AF13435" s="10" t="s">
        <v>658</v>
      </c>
    </row>
    <row r="13436" spans="30:32" x14ac:dyDescent="0.2">
      <c r="AD13436" s="11" t="s">
        <v>22204</v>
      </c>
      <c r="AE13436" s="10" t="s">
        <v>22205</v>
      </c>
      <c r="AF13436" s="10" t="s">
        <v>658</v>
      </c>
    </row>
    <row r="13437" spans="30:32" x14ac:dyDescent="0.2">
      <c r="AD13437" s="11" t="s">
        <v>22206</v>
      </c>
      <c r="AE13437" s="10" t="s">
        <v>22207</v>
      </c>
      <c r="AF13437" s="10" t="s">
        <v>658</v>
      </c>
    </row>
    <row r="13438" spans="30:32" x14ac:dyDescent="0.2">
      <c r="AD13438" s="11" t="s">
        <v>22208</v>
      </c>
      <c r="AE13438" s="10" t="s">
        <v>22209</v>
      </c>
      <c r="AF13438" s="10" t="s">
        <v>658</v>
      </c>
    </row>
    <row r="13439" spans="30:32" x14ac:dyDescent="0.2">
      <c r="AD13439" s="11" t="s">
        <v>22210</v>
      </c>
      <c r="AE13439" s="10" t="s">
        <v>22211</v>
      </c>
      <c r="AF13439" s="10" t="s">
        <v>658</v>
      </c>
    </row>
    <row r="13440" spans="30:32" x14ac:dyDescent="0.2">
      <c r="AD13440" s="11" t="s">
        <v>22212</v>
      </c>
      <c r="AE13440" s="10" t="s">
        <v>22213</v>
      </c>
      <c r="AF13440" s="10" t="s">
        <v>658</v>
      </c>
    </row>
    <row r="13441" spans="30:32" x14ac:dyDescent="0.2">
      <c r="AD13441" s="11" t="s">
        <v>22214</v>
      </c>
      <c r="AE13441" s="10" t="s">
        <v>22215</v>
      </c>
      <c r="AF13441" s="10" t="s">
        <v>658</v>
      </c>
    </row>
    <row r="13442" spans="30:32" x14ac:dyDescent="0.2">
      <c r="AD13442" s="11" t="s">
        <v>22216</v>
      </c>
      <c r="AE13442" s="10" t="s">
        <v>22217</v>
      </c>
      <c r="AF13442" s="10" t="s">
        <v>658</v>
      </c>
    </row>
    <row r="13443" spans="30:32" x14ac:dyDescent="0.2">
      <c r="AD13443" s="11" t="s">
        <v>22218</v>
      </c>
      <c r="AE13443" s="10" t="s">
        <v>22219</v>
      </c>
      <c r="AF13443" s="10" t="s">
        <v>658</v>
      </c>
    </row>
    <row r="13444" spans="30:32" x14ac:dyDescent="0.2">
      <c r="AD13444" s="11" t="s">
        <v>22220</v>
      </c>
      <c r="AE13444" s="10" t="s">
        <v>22221</v>
      </c>
      <c r="AF13444" s="10" t="s">
        <v>658</v>
      </c>
    </row>
    <row r="13445" spans="30:32" x14ac:dyDescent="0.2">
      <c r="AD13445" s="11" t="s">
        <v>22222</v>
      </c>
      <c r="AE13445" s="10" t="s">
        <v>1676</v>
      </c>
      <c r="AF13445" s="10" t="s">
        <v>658</v>
      </c>
    </row>
    <row r="13446" spans="30:32" x14ac:dyDescent="0.2">
      <c r="AD13446" s="11" t="s">
        <v>22223</v>
      </c>
      <c r="AE13446" s="10" t="s">
        <v>22224</v>
      </c>
      <c r="AF13446" s="10" t="s">
        <v>658</v>
      </c>
    </row>
    <row r="13447" spans="30:32" x14ac:dyDescent="0.2">
      <c r="AD13447" s="11" t="s">
        <v>22225</v>
      </c>
      <c r="AE13447" s="10" t="s">
        <v>2217</v>
      </c>
      <c r="AF13447" s="10" t="s">
        <v>658</v>
      </c>
    </row>
    <row r="13448" spans="30:32" x14ac:dyDescent="0.2">
      <c r="AD13448" s="11" t="s">
        <v>22226</v>
      </c>
      <c r="AE13448" s="10" t="s">
        <v>22227</v>
      </c>
      <c r="AF13448" s="10" t="s">
        <v>658</v>
      </c>
    </row>
    <row r="13449" spans="30:32" x14ac:dyDescent="0.2">
      <c r="AD13449" s="11" t="s">
        <v>22228</v>
      </c>
      <c r="AE13449" s="10" t="s">
        <v>22229</v>
      </c>
      <c r="AF13449" s="10" t="s">
        <v>658</v>
      </c>
    </row>
    <row r="13450" spans="30:32" x14ac:dyDescent="0.2">
      <c r="AD13450" s="11" t="s">
        <v>22230</v>
      </c>
      <c r="AE13450" s="10" t="s">
        <v>22231</v>
      </c>
      <c r="AF13450" s="10" t="s">
        <v>658</v>
      </c>
    </row>
    <row r="13451" spans="30:32" x14ac:dyDescent="0.2">
      <c r="AD13451" s="11" t="s">
        <v>22232</v>
      </c>
      <c r="AE13451" s="10" t="s">
        <v>6651</v>
      </c>
      <c r="AF13451" s="10" t="s">
        <v>658</v>
      </c>
    </row>
    <row r="13452" spans="30:32" x14ac:dyDescent="0.2">
      <c r="AD13452" s="11" t="s">
        <v>22233</v>
      </c>
      <c r="AE13452" s="10" t="s">
        <v>5079</v>
      </c>
      <c r="AF13452" s="10" t="s">
        <v>658</v>
      </c>
    </row>
    <row r="13453" spans="30:32" x14ac:dyDescent="0.2">
      <c r="AD13453" s="11" t="s">
        <v>22234</v>
      </c>
      <c r="AE13453" s="10" t="s">
        <v>5838</v>
      </c>
      <c r="AF13453" s="10" t="s">
        <v>658</v>
      </c>
    </row>
    <row r="13454" spans="30:32" x14ac:dyDescent="0.2">
      <c r="AD13454" s="11" t="s">
        <v>22235</v>
      </c>
      <c r="AE13454" s="10" t="s">
        <v>22236</v>
      </c>
      <c r="AF13454" s="10" t="s">
        <v>658</v>
      </c>
    </row>
    <row r="13455" spans="30:32" x14ac:dyDescent="0.2">
      <c r="AD13455" s="11" t="s">
        <v>22237</v>
      </c>
      <c r="AE13455" s="10" t="s">
        <v>9237</v>
      </c>
      <c r="AF13455" s="10" t="s">
        <v>658</v>
      </c>
    </row>
    <row r="13456" spans="30:32" x14ac:dyDescent="0.2">
      <c r="AD13456" s="11" t="s">
        <v>22238</v>
      </c>
      <c r="AE13456" s="10" t="s">
        <v>7389</v>
      </c>
      <c r="AF13456" s="10" t="s">
        <v>658</v>
      </c>
    </row>
    <row r="13457" spans="30:32" x14ac:dyDescent="0.2">
      <c r="AD13457" s="11" t="s">
        <v>22239</v>
      </c>
      <c r="AE13457" s="10" t="s">
        <v>22240</v>
      </c>
      <c r="AF13457" s="10" t="s">
        <v>658</v>
      </c>
    </row>
    <row r="13458" spans="30:32" x14ac:dyDescent="0.2">
      <c r="AD13458" s="11" t="s">
        <v>22241</v>
      </c>
      <c r="AE13458" s="10" t="s">
        <v>11810</v>
      </c>
      <c r="AF13458" s="10" t="s">
        <v>658</v>
      </c>
    </row>
    <row r="13459" spans="30:32" x14ac:dyDescent="0.2">
      <c r="AD13459" s="11" t="s">
        <v>22242</v>
      </c>
      <c r="AE13459" s="10" t="s">
        <v>3487</v>
      </c>
      <c r="AF13459" s="10" t="s">
        <v>658</v>
      </c>
    </row>
    <row r="13460" spans="30:32" x14ac:dyDescent="0.2">
      <c r="AD13460" s="11" t="s">
        <v>22243</v>
      </c>
      <c r="AE13460" s="10" t="s">
        <v>18514</v>
      </c>
      <c r="AF13460" s="10" t="s">
        <v>658</v>
      </c>
    </row>
    <row r="13461" spans="30:32" x14ac:dyDescent="0.2">
      <c r="AD13461" s="11" t="s">
        <v>22244</v>
      </c>
      <c r="AE13461" s="10" t="s">
        <v>11820</v>
      </c>
      <c r="AF13461" s="10" t="s">
        <v>658</v>
      </c>
    </row>
    <row r="13462" spans="30:32" x14ac:dyDescent="0.2">
      <c r="AD13462" s="11" t="s">
        <v>22245</v>
      </c>
      <c r="AE13462" s="10" t="s">
        <v>5093</v>
      </c>
      <c r="AF13462" s="10" t="s">
        <v>658</v>
      </c>
    </row>
    <row r="13463" spans="30:32" x14ac:dyDescent="0.2">
      <c r="AD13463" s="11" t="s">
        <v>22246</v>
      </c>
      <c r="AE13463" s="10" t="s">
        <v>22247</v>
      </c>
      <c r="AF13463" s="10" t="s">
        <v>658</v>
      </c>
    </row>
    <row r="13464" spans="30:32" x14ac:dyDescent="0.2">
      <c r="AD13464" s="11" t="s">
        <v>22248</v>
      </c>
      <c r="AE13464" s="10" t="s">
        <v>22249</v>
      </c>
      <c r="AF13464" s="10" t="s">
        <v>658</v>
      </c>
    </row>
    <row r="13465" spans="30:32" x14ac:dyDescent="0.2">
      <c r="AD13465" s="11" t="s">
        <v>22250</v>
      </c>
      <c r="AE13465" s="10" t="s">
        <v>22251</v>
      </c>
      <c r="AF13465" s="10" t="s">
        <v>658</v>
      </c>
    </row>
    <row r="13466" spans="30:32" x14ac:dyDescent="0.2">
      <c r="AD13466" s="11" t="s">
        <v>22252</v>
      </c>
      <c r="AE13466" s="10" t="s">
        <v>22253</v>
      </c>
      <c r="AF13466" s="10" t="s">
        <v>658</v>
      </c>
    </row>
    <row r="13467" spans="30:32" x14ac:dyDescent="0.2">
      <c r="AD13467" s="11" t="s">
        <v>22254</v>
      </c>
      <c r="AE13467" s="10" t="s">
        <v>22255</v>
      </c>
      <c r="AF13467" s="10" t="s">
        <v>658</v>
      </c>
    </row>
    <row r="13468" spans="30:32" x14ac:dyDescent="0.2">
      <c r="AD13468" s="11" t="s">
        <v>22256</v>
      </c>
      <c r="AE13468" s="10" t="s">
        <v>22257</v>
      </c>
      <c r="AF13468" s="10" t="s">
        <v>658</v>
      </c>
    </row>
    <row r="13469" spans="30:32" x14ac:dyDescent="0.2">
      <c r="AD13469" s="11" t="s">
        <v>22258</v>
      </c>
      <c r="AE13469" s="10" t="s">
        <v>22259</v>
      </c>
      <c r="AF13469" s="10" t="s">
        <v>658</v>
      </c>
    </row>
    <row r="13470" spans="30:32" x14ac:dyDescent="0.2">
      <c r="AD13470" s="11" t="s">
        <v>22260</v>
      </c>
      <c r="AE13470" s="10" t="s">
        <v>22261</v>
      </c>
      <c r="AF13470" s="10" t="s">
        <v>658</v>
      </c>
    </row>
    <row r="13471" spans="30:32" x14ac:dyDescent="0.2">
      <c r="AD13471" s="11" t="s">
        <v>22262</v>
      </c>
      <c r="AE13471" s="10" t="s">
        <v>22263</v>
      </c>
      <c r="AF13471" s="10" t="s">
        <v>658</v>
      </c>
    </row>
    <row r="13472" spans="30:32" x14ac:dyDescent="0.2">
      <c r="AD13472" s="11" t="s">
        <v>22264</v>
      </c>
      <c r="AE13472" s="10" t="s">
        <v>18520</v>
      </c>
      <c r="AF13472" s="10" t="s">
        <v>658</v>
      </c>
    </row>
    <row r="13473" spans="30:32" x14ac:dyDescent="0.2">
      <c r="AD13473" s="11" t="s">
        <v>22265</v>
      </c>
      <c r="AE13473" s="10" t="s">
        <v>18520</v>
      </c>
      <c r="AF13473" s="10" t="s">
        <v>658</v>
      </c>
    </row>
    <row r="13474" spans="30:32" x14ac:dyDescent="0.2">
      <c r="AD13474" s="11" t="s">
        <v>22266</v>
      </c>
      <c r="AE13474" s="10" t="s">
        <v>18520</v>
      </c>
      <c r="AF13474" s="10" t="s">
        <v>658</v>
      </c>
    </row>
    <row r="13475" spans="30:32" x14ac:dyDescent="0.2">
      <c r="AD13475" s="11" t="s">
        <v>22267</v>
      </c>
      <c r="AE13475" s="10" t="s">
        <v>22268</v>
      </c>
      <c r="AF13475" s="10" t="s">
        <v>658</v>
      </c>
    </row>
    <row r="13476" spans="30:32" x14ac:dyDescent="0.2">
      <c r="AD13476" s="11" t="s">
        <v>22269</v>
      </c>
      <c r="AE13476" s="10" t="s">
        <v>22270</v>
      </c>
      <c r="AF13476" s="10" t="s">
        <v>658</v>
      </c>
    </row>
    <row r="13477" spans="30:32" x14ac:dyDescent="0.2">
      <c r="AD13477" s="11" t="s">
        <v>22271</v>
      </c>
      <c r="AE13477" s="10" t="s">
        <v>22272</v>
      </c>
      <c r="AF13477" s="10" t="s">
        <v>658</v>
      </c>
    </row>
    <row r="13478" spans="30:32" x14ac:dyDescent="0.2">
      <c r="AD13478" s="11" t="s">
        <v>22273</v>
      </c>
      <c r="AE13478" s="10" t="s">
        <v>22274</v>
      </c>
      <c r="AF13478" s="10" t="s">
        <v>658</v>
      </c>
    </row>
    <row r="13479" spans="30:32" x14ac:dyDescent="0.2">
      <c r="AD13479" s="11" t="s">
        <v>22275</v>
      </c>
      <c r="AE13479" s="10" t="s">
        <v>22276</v>
      </c>
      <c r="AF13479" s="10" t="s">
        <v>658</v>
      </c>
    </row>
    <row r="13480" spans="30:32" x14ac:dyDescent="0.2">
      <c r="AD13480" s="11" t="s">
        <v>22277</v>
      </c>
      <c r="AE13480" s="10" t="s">
        <v>22278</v>
      </c>
      <c r="AF13480" s="10" t="s">
        <v>658</v>
      </c>
    </row>
    <row r="13481" spans="30:32" x14ac:dyDescent="0.2">
      <c r="AD13481" s="11" t="s">
        <v>22279</v>
      </c>
      <c r="AE13481" s="10" t="s">
        <v>22280</v>
      </c>
      <c r="AF13481" s="10" t="s">
        <v>658</v>
      </c>
    </row>
    <row r="13482" spans="30:32" x14ac:dyDescent="0.2">
      <c r="AD13482" s="11" t="s">
        <v>22281</v>
      </c>
      <c r="AE13482" s="10" t="s">
        <v>10317</v>
      </c>
      <c r="AF13482" s="10" t="s">
        <v>658</v>
      </c>
    </row>
    <row r="13483" spans="30:32" x14ac:dyDescent="0.2">
      <c r="AD13483" s="11" t="s">
        <v>22282</v>
      </c>
      <c r="AE13483" s="10" t="s">
        <v>22283</v>
      </c>
      <c r="AF13483" s="10" t="s">
        <v>658</v>
      </c>
    </row>
    <row r="13484" spans="30:32" x14ac:dyDescent="0.2">
      <c r="AD13484" s="11" t="s">
        <v>22284</v>
      </c>
      <c r="AE13484" s="10" t="s">
        <v>5101</v>
      </c>
      <c r="AF13484" s="10" t="s">
        <v>658</v>
      </c>
    </row>
    <row r="13485" spans="30:32" x14ac:dyDescent="0.2">
      <c r="AD13485" s="11" t="s">
        <v>22285</v>
      </c>
      <c r="AE13485" s="10" t="s">
        <v>5119</v>
      </c>
      <c r="AF13485" s="10" t="s">
        <v>658</v>
      </c>
    </row>
    <row r="13486" spans="30:32" x14ac:dyDescent="0.2">
      <c r="AD13486" s="11" t="s">
        <v>22286</v>
      </c>
      <c r="AE13486" s="10" t="s">
        <v>22287</v>
      </c>
      <c r="AF13486" s="10" t="s">
        <v>658</v>
      </c>
    </row>
    <row r="13487" spans="30:32" x14ac:dyDescent="0.2">
      <c r="AD13487" s="11" t="s">
        <v>22288</v>
      </c>
      <c r="AE13487" s="10" t="s">
        <v>3016</v>
      </c>
      <c r="AF13487" s="10" t="s">
        <v>658</v>
      </c>
    </row>
    <row r="13488" spans="30:32" x14ac:dyDescent="0.2">
      <c r="AD13488" s="11" t="s">
        <v>22289</v>
      </c>
      <c r="AE13488" s="10" t="s">
        <v>2255</v>
      </c>
      <c r="AF13488" s="10" t="s">
        <v>658</v>
      </c>
    </row>
    <row r="13489" spans="30:32" x14ac:dyDescent="0.2">
      <c r="AD13489" s="11" t="s">
        <v>22290</v>
      </c>
      <c r="AE13489" s="10" t="s">
        <v>22291</v>
      </c>
      <c r="AF13489" s="10" t="s">
        <v>658</v>
      </c>
    </row>
    <row r="13490" spans="30:32" x14ac:dyDescent="0.2">
      <c r="AD13490" s="11" t="s">
        <v>22292</v>
      </c>
      <c r="AE13490" s="10" t="s">
        <v>1695</v>
      </c>
      <c r="AF13490" s="10" t="s">
        <v>658</v>
      </c>
    </row>
    <row r="13491" spans="30:32" x14ac:dyDescent="0.2">
      <c r="AD13491" s="11" t="s">
        <v>22293</v>
      </c>
      <c r="AE13491" s="10" t="s">
        <v>22294</v>
      </c>
      <c r="AF13491" s="10" t="s">
        <v>658</v>
      </c>
    </row>
    <row r="13492" spans="30:32" x14ac:dyDescent="0.2">
      <c r="AD13492" s="11" t="s">
        <v>22295</v>
      </c>
      <c r="AE13492" s="10" t="s">
        <v>3503</v>
      </c>
      <c r="AF13492" s="10" t="s">
        <v>658</v>
      </c>
    </row>
    <row r="13493" spans="30:32" x14ac:dyDescent="0.2">
      <c r="AD13493" s="11" t="s">
        <v>22296</v>
      </c>
      <c r="AE13493" s="10" t="s">
        <v>2258</v>
      </c>
      <c r="AF13493" s="10" t="s">
        <v>658</v>
      </c>
    </row>
    <row r="13494" spans="30:32" x14ac:dyDescent="0.2">
      <c r="AD13494" s="11" t="s">
        <v>22297</v>
      </c>
      <c r="AE13494" s="10" t="s">
        <v>5873</v>
      </c>
      <c r="AF13494" s="10" t="s">
        <v>658</v>
      </c>
    </row>
    <row r="13495" spans="30:32" x14ac:dyDescent="0.2">
      <c r="AD13495" s="11" t="s">
        <v>22298</v>
      </c>
      <c r="AE13495" s="10" t="s">
        <v>2264</v>
      </c>
      <c r="AF13495" s="10" t="s">
        <v>658</v>
      </c>
    </row>
    <row r="13496" spans="30:32" x14ac:dyDescent="0.2">
      <c r="AD13496" s="11" t="s">
        <v>22299</v>
      </c>
      <c r="AE13496" s="10" t="s">
        <v>7459</v>
      </c>
      <c r="AF13496" s="10" t="s">
        <v>658</v>
      </c>
    </row>
    <row r="13497" spans="30:32" x14ac:dyDescent="0.2">
      <c r="AD13497" s="11" t="s">
        <v>22300</v>
      </c>
      <c r="AE13497" s="10" t="s">
        <v>22301</v>
      </c>
      <c r="AF13497" s="10" t="s">
        <v>658</v>
      </c>
    </row>
    <row r="13498" spans="30:32" x14ac:dyDescent="0.2">
      <c r="AD13498" s="11" t="s">
        <v>22302</v>
      </c>
      <c r="AE13498" s="10" t="s">
        <v>22303</v>
      </c>
      <c r="AF13498" s="10" t="s">
        <v>658</v>
      </c>
    </row>
    <row r="13499" spans="30:32" x14ac:dyDescent="0.2">
      <c r="AD13499" s="11" t="s">
        <v>22304</v>
      </c>
      <c r="AE13499" s="10" t="s">
        <v>22305</v>
      </c>
      <c r="AF13499" s="10" t="s">
        <v>658</v>
      </c>
    </row>
    <row r="13500" spans="30:32" x14ac:dyDescent="0.2">
      <c r="AD13500" s="11" t="s">
        <v>22306</v>
      </c>
      <c r="AE13500" s="10" t="s">
        <v>9264</v>
      </c>
      <c r="AF13500" s="10" t="s">
        <v>658</v>
      </c>
    </row>
    <row r="13501" spans="30:32" x14ac:dyDescent="0.2">
      <c r="AD13501" s="11" t="s">
        <v>22307</v>
      </c>
      <c r="AE13501" s="10" t="s">
        <v>7463</v>
      </c>
      <c r="AF13501" s="10" t="s">
        <v>658</v>
      </c>
    </row>
    <row r="13502" spans="30:32" x14ac:dyDescent="0.2">
      <c r="AD13502" s="11" t="s">
        <v>22308</v>
      </c>
      <c r="AE13502" s="10" t="s">
        <v>14512</v>
      </c>
      <c r="AF13502" s="10" t="s">
        <v>658</v>
      </c>
    </row>
    <row r="13503" spans="30:32" x14ac:dyDescent="0.2">
      <c r="AD13503" s="11" t="s">
        <v>22309</v>
      </c>
      <c r="AE13503" s="10" t="s">
        <v>10348</v>
      </c>
      <c r="AF13503" s="10" t="s">
        <v>658</v>
      </c>
    </row>
    <row r="13504" spans="30:32" x14ac:dyDescent="0.2">
      <c r="AD13504" s="11" t="s">
        <v>22310</v>
      </c>
      <c r="AE13504" s="10" t="s">
        <v>22311</v>
      </c>
      <c r="AF13504" s="10" t="s">
        <v>658</v>
      </c>
    </row>
    <row r="13505" spans="30:32" x14ac:dyDescent="0.2">
      <c r="AD13505" s="11" t="s">
        <v>22312</v>
      </c>
      <c r="AE13505" s="10" t="s">
        <v>5131</v>
      </c>
      <c r="AF13505" s="10" t="s">
        <v>658</v>
      </c>
    </row>
    <row r="13506" spans="30:32" x14ac:dyDescent="0.2">
      <c r="AD13506" s="11" t="s">
        <v>22313</v>
      </c>
      <c r="AE13506" s="10" t="s">
        <v>22314</v>
      </c>
      <c r="AF13506" s="10" t="s">
        <v>658</v>
      </c>
    </row>
    <row r="13507" spans="30:32" x14ac:dyDescent="0.2">
      <c r="AD13507" s="11" t="s">
        <v>22315</v>
      </c>
      <c r="AE13507" s="10" t="s">
        <v>22314</v>
      </c>
      <c r="AF13507" s="10" t="s">
        <v>658</v>
      </c>
    </row>
    <row r="13508" spans="30:32" x14ac:dyDescent="0.2">
      <c r="AD13508" s="11" t="s">
        <v>22316</v>
      </c>
      <c r="AE13508" s="10" t="s">
        <v>22317</v>
      </c>
      <c r="AF13508" s="10" t="s">
        <v>658</v>
      </c>
    </row>
    <row r="13509" spans="30:32" x14ac:dyDescent="0.2">
      <c r="AD13509" s="11" t="s">
        <v>22318</v>
      </c>
      <c r="AE13509" s="10" t="s">
        <v>22319</v>
      </c>
      <c r="AF13509" s="10" t="s">
        <v>658</v>
      </c>
    </row>
    <row r="13510" spans="30:32" x14ac:dyDescent="0.2">
      <c r="AD13510" s="11" t="s">
        <v>22320</v>
      </c>
      <c r="AE13510" s="10" t="s">
        <v>21015</v>
      </c>
      <c r="AF13510" s="10" t="s">
        <v>658</v>
      </c>
    </row>
    <row r="13511" spans="30:32" x14ac:dyDescent="0.2">
      <c r="AD13511" s="11" t="s">
        <v>22321</v>
      </c>
      <c r="AE13511" s="10" t="s">
        <v>2268</v>
      </c>
      <c r="AF13511" s="10" t="s">
        <v>658</v>
      </c>
    </row>
    <row r="13512" spans="30:32" x14ac:dyDescent="0.2">
      <c r="AD13512" s="11" t="s">
        <v>22322</v>
      </c>
      <c r="AE13512" s="10" t="s">
        <v>22323</v>
      </c>
      <c r="AF13512" s="10" t="s">
        <v>658</v>
      </c>
    </row>
    <row r="13513" spans="30:32" x14ac:dyDescent="0.2">
      <c r="AD13513" s="11" t="s">
        <v>22324</v>
      </c>
      <c r="AE13513" s="10" t="s">
        <v>22325</v>
      </c>
      <c r="AF13513" s="10" t="s">
        <v>658</v>
      </c>
    </row>
    <row r="13514" spans="30:32" x14ac:dyDescent="0.2">
      <c r="AD13514" s="11" t="s">
        <v>22326</v>
      </c>
      <c r="AE13514" s="10" t="s">
        <v>22327</v>
      </c>
      <c r="AF13514" s="10" t="s">
        <v>658</v>
      </c>
    </row>
    <row r="13515" spans="30:32" x14ac:dyDescent="0.2">
      <c r="AD13515" s="11" t="s">
        <v>22328</v>
      </c>
      <c r="AE13515" s="10" t="s">
        <v>22329</v>
      </c>
      <c r="AF13515" s="10" t="s">
        <v>658</v>
      </c>
    </row>
    <row r="13516" spans="30:32" x14ac:dyDescent="0.2">
      <c r="AD13516" s="11" t="s">
        <v>22330</v>
      </c>
      <c r="AE13516" s="10" t="s">
        <v>1662</v>
      </c>
      <c r="AF13516" s="10" t="s">
        <v>658</v>
      </c>
    </row>
    <row r="13517" spans="30:32" x14ac:dyDescent="0.2">
      <c r="AD13517" s="11" t="s">
        <v>22331</v>
      </c>
      <c r="AE13517" s="10" t="s">
        <v>22332</v>
      </c>
      <c r="AF13517" s="10" t="s">
        <v>658</v>
      </c>
    </row>
    <row r="13518" spans="30:32" x14ac:dyDescent="0.2">
      <c r="AD13518" s="11" t="s">
        <v>22333</v>
      </c>
      <c r="AE13518" s="10" t="s">
        <v>18566</v>
      </c>
      <c r="AF13518" s="10" t="s">
        <v>658</v>
      </c>
    </row>
    <row r="13519" spans="30:32" x14ac:dyDescent="0.2">
      <c r="AD13519" s="11" t="s">
        <v>22334</v>
      </c>
      <c r="AE13519" s="10" t="s">
        <v>22335</v>
      </c>
      <c r="AF13519" s="10" t="s">
        <v>658</v>
      </c>
    </row>
    <row r="13520" spans="30:32" x14ac:dyDescent="0.2">
      <c r="AD13520" s="11" t="s">
        <v>22336</v>
      </c>
      <c r="AE13520" s="10" t="s">
        <v>2057</v>
      </c>
      <c r="AF13520" s="10" t="s">
        <v>658</v>
      </c>
    </row>
    <row r="13521" spans="30:32" x14ac:dyDescent="0.2">
      <c r="AD13521" s="11" t="s">
        <v>22337</v>
      </c>
      <c r="AE13521" s="10" t="s">
        <v>22338</v>
      </c>
      <c r="AF13521" s="10" t="s">
        <v>658</v>
      </c>
    </row>
    <row r="13522" spans="30:32" x14ac:dyDescent="0.2">
      <c r="AD13522" s="11" t="s">
        <v>22339</v>
      </c>
      <c r="AE13522" s="10" t="s">
        <v>22338</v>
      </c>
      <c r="AF13522" s="10" t="s">
        <v>658</v>
      </c>
    </row>
    <row r="13523" spans="30:32" x14ac:dyDescent="0.2">
      <c r="AD13523" s="11" t="s">
        <v>22340</v>
      </c>
      <c r="AE13523" s="10" t="s">
        <v>22341</v>
      </c>
      <c r="AF13523" s="10" t="s">
        <v>658</v>
      </c>
    </row>
    <row r="13524" spans="30:32" x14ac:dyDescent="0.2">
      <c r="AD13524" s="11" t="s">
        <v>22342</v>
      </c>
      <c r="AE13524" s="10" t="s">
        <v>22343</v>
      </c>
      <c r="AF13524" s="10" t="s">
        <v>658</v>
      </c>
    </row>
    <row r="13525" spans="30:32" x14ac:dyDescent="0.2">
      <c r="AD13525" s="11" t="s">
        <v>22344</v>
      </c>
      <c r="AE13525" s="10" t="s">
        <v>22341</v>
      </c>
      <c r="AF13525" s="10" t="s">
        <v>658</v>
      </c>
    </row>
    <row r="13526" spans="30:32" x14ac:dyDescent="0.2">
      <c r="AD13526" s="11" t="s">
        <v>22345</v>
      </c>
      <c r="AE13526" s="10" t="s">
        <v>22341</v>
      </c>
      <c r="AF13526" s="10" t="s">
        <v>658</v>
      </c>
    </row>
    <row r="13527" spans="30:32" x14ac:dyDescent="0.2">
      <c r="AD13527" s="11" t="s">
        <v>22346</v>
      </c>
      <c r="AE13527" s="10" t="s">
        <v>8295</v>
      </c>
      <c r="AF13527" s="10" t="s">
        <v>658</v>
      </c>
    </row>
    <row r="13528" spans="30:32" x14ac:dyDescent="0.2">
      <c r="AD13528" s="11" t="s">
        <v>22347</v>
      </c>
      <c r="AE13528" s="10" t="s">
        <v>22348</v>
      </c>
      <c r="AF13528" s="10" t="s">
        <v>658</v>
      </c>
    </row>
    <row r="13529" spans="30:32" x14ac:dyDescent="0.2">
      <c r="AD13529" s="11" t="s">
        <v>22349</v>
      </c>
      <c r="AE13529" s="10" t="s">
        <v>22350</v>
      </c>
      <c r="AF13529" s="10" t="s">
        <v>658</v>
      </c>
    </row>
    <row r="13530" spans="30:32" x14ac:dyDescent="0.2">
      <c r="AD13530" s="11" t="s">
        <v>22351</v>
      </c>
      <c r="AE13530" s="10" t="s">
        <v>22350</v>
      </c>
      <c r="AF13530" s="10" t="s">
        <v>658</v>
      </c>
    </row>
    <row r="13531" spans="30:32" x14ac:dyDescent="0.2">
      <c r="AD13531" s="11" t="s">
        <v>22352</v>
      </c>
      <c r="AE13531" s="10" t="s">
        <v>22353</v>
      </c>
      <c r="AF13531" s="10" t="s">
        <v>658</v>
      </c>
    </row>
    <row r="13532" spans="30:32" x14ac:dyDescent="0.2">
      <c r="AD13532" s="11" t="s">
        <v>22354</v>
      </c>
      <c r="AE13532" s="10" t="s">
        <v>22355</v>
      </c>
      <c r="AF13532" s="10" t="s">
        <v>658</v>
      </c>
    </row>
    <row r="13533" spans="30:32" x14ac:dyDescent="0.2">
      <c r="AD13533" s="11" t="s">
        <v>22356</v>
      </c>
      <c r="AE13533" s="10" t="s">
        <v>10400</v>
      </c>
      <c r="AF13533" s="10" t="s">
        <v>658</v>
      </c>
    </row>
    <row r="13534" spans="30:32" x14ac:dyDescent="0.2">
      <c r="AD13534" s="11" t="s">
        <v>22357</v>
      </c>
      <c r="AE13534" s="10" t="s">
        <v>22358</v>
      </c>
      <c r="AF13534" s="10" t="s">
        <v>658</v>
      </c>
    </row>
    <row r="13535" spans="30:32" x14ac:dyDescent="0.2">
      <c r="AD13535" s="11" t="s">
        <v>22359</v>
      </c>
      <c r="AE13535" s="10" t="s">
        <v>22360</v>
      </c>
      <c r="AF13535" s="10" t="s">
        <v>658</v>
      </c>
    </row>
    <row r="13536" spans="30:32" x14ac:dyDescent="0.2">
      <c r="AD13536" s="11" t="s">
        <v>22361</v>
      </c>
      <c r="AE13536" s="10" t="s">
        <v>22362</v>
      </c>
      <c r="AF13536" s="10" t="s">
        <v>658</v>
      </c>
    </row>
    <row r="13537" spans="30:32" x14ac:dyDescent="0.2">
      <c r="AD13537" s="11" t="s">
        <v>22363</v>
      </c>
      <c r="AE13537" s="10" t="s">
        <v>19762</v>
      </c>
      <c r="AF13537" s="10" t="s">
        <v>658</v>
      </c>
    </row>
    <row r="13538" spans="30:32" x14ac:dyDescent="0.2">
      <c r="AD13538" s="11" t="s">
        <v>22364</v>
      </c>
      <c r="AE13538" s="10" t="s">
        <v>22365</v>
      </c>
      <c r="AF13538" s="10" t="s">
        <v>658</v>
      </c>
    </row>
    <row r="13539" spans="30:32" x14ac:dyDescent="0.2">
      <c r="AD13539" s="11" t="s">
        <v>22366</v>
      </c>
      <c r="AE13539" s="10" t="s">
        <v>22367</v>
      </c>
      <c r="AF13539" s="10" t="s">
        <v>658</v>
      </c>
    </row>
    <row r="13540" spans="30:32" x14ac:dyDescent="0.2">
      <c r="AD13540" s="11" t="s">
        <v>22368</v>
      </c>
      <c r="AE13540" s="10" t="s">
        <v>13685</v>
      </c>
      <c r="AF13540" s="10" t="s">
        <v>658</v>
      </c>
    </row>
    <row r="13541" spans="30:32" x14ac:dyDescent="0.2">
      <c r="AD13541" s="11" t="s">
        <v>22369</v>
      </c>
      <c r="AE13541" s="10" t="s">
        <v>3043</v>
      </c>
      <c r="AF13541" s="10" t="s">
        <v>658</v>
      </c>
    </row>
    <row r="13542" spans="30:32" x14ac:dyDescent="0.2">
      <c r="AD13542" s="11" t="s">
        <v>22370</v>
      </c>
      <c r="AE13542" s="10" t="s">
        <v>21066</v>
      </c>
      <c r="AF13542" s="10" t="s">
        <v>658</v>
      </c>
    </row>
    <row r="13543" spans="30:32" x14ac:dyDescent="0.2">
      <c r="AD13543" s="11" t="s">
        <v>22371</v>
      </c>
      <c r="AE13543" s="10" t="s">
        <v>9311</v>
      </c>
      <c r="AF13543" s="10" t="s">
        <v>658</v>
      </c>
    </row>
    <row r="13544" spans="30:32" x14ac:dyDescent="0.2">
      <c r="AD13544" s="11" t="s">
        <v>22372</v>
      </c>
      <c r="AE13544" s="10" t="s">
        <v>22373</v>
      </c>
      <c r="AF13544" s="10" t="s">
        <v>658</v>
      </c>
    </row>
    <row r="13545" spans="30:32" x14ac:dyDescent="0.2">
      <c r="AD13545" s="11" t="s">
        <v>22374</v>
      </c>
      <c r="AE13545" s="10" t="s">
        <v>7514</v>
      </c>
      <c r="AF13545" s="10" t="s">
        <v>658</v>
      </c>
    </row>
    <row r="13546" spans="30:32" x14ac:dyDescent="0.2">
      <c r="AD13546" s="11" t="s">
        <v>22375</v>
      </c>
      <c r="AE13546" s="10" t="s">
        <v>22376</v>
      </c>
      <c r="AF13546" s="10" t="s">
        <v>658</v>
      </c>
    </row>
    <row r="13547" spans="30:32" x14ac:dyDescent="0.2">
      <c r="AD13547" s="11" t="s">
        <v>22377</v>
      </c>
      <c r="AE13547" s="10" t="s">
        <v>22378</v>
      </c>
      <c r="AF13547" s="10" t="s">
        <v>658</v>
      </c>
    </row>
    <row r="13548" spans="30:32" x14ac:dyDescent="0.2">
      <c r="AD13548" s="11" t="s">
        <v>22379</v>
      </c>
      <c r="AE13548" s="10" t="s">
        <v>22380</v>
      </c>
      <c r="AF13548" s="10" t="s">
        <v>658</v>
      </c>
    </row>
    <row r="13549" spans="30:32" x14ac:dyDescent="0.2">
      <c r="AD13549" s="11" t="s">
        <v>22381</v>
      </c>
      <c r="AE13549" s="10" t="s">
        <v>22382</v>
      </c>
      <c r="AF13549" s="10" t="s">
        <v>658</v>
      </c>
    </row>
    <row r="13550" spans="30:32" x14ac:dyDescent="0.2">
      <c r="AD13550" s="11" t="s">
        <v>22383</v>
      </c>
      <c r="AE13550" s="10" t="s">
        <v>22384</v>
      </c>
      <c r="AF13550" s="10" t="s">
        <v>658</v>
      </c>
    </row>
    <row r="13551" spans="30:32" x14ac:dyDescent="0.2">
      <c r="AD13551" s="11" t="s">
        <v>22385</v>
      </c>
      <c r="AE13551" s="10" t="s">
        <v>21089</v>
      </c>
      <c r="AF13551" s="10" t="s">
        <v>658</v>
      </c>
    </row>
    <row r="13552" spans="30:32" x14ac:dyDescent="0.2">
      <c r="AD13552" s="11" t="s">
        <v>22386</v>
      </c>
      <c r="AE13552" s="10" t="s">
        <v>22387</v>
      </c>
      <c r="AF13552" s="10" t="s">
        <v>658</v>
      </c>
    </row>
    <row r="13553" spans="30:32" x14ac:dyDescent="0.2">
      <c r="AD13553" s="11" t="s">
        <v>22388</v>
      </c>
      <c r="AE13553" s="10" t="s">
        <v>18604</v>
      </c>
      <c r="AF13553" s="10" t="s">
        <v>658</v>
      </c>
    </row>
    <row r="13554" spans="30:32" x14ac:dyDescent="0.2">
      <c r="AD13554" s="11" t="s">
        <v>22389</v>
      </c>
      <c r="AE13554" s="10" t="s">
        <v>4789</v>
      </c>
      <c r="AF13554" s="10" t="s">
        <v>658</v>
      </c>
    </row>
    <row r="13555" spans="30:32" x14ac:dyDescent="0.2">
      <c r="AD13555" s="11" t="s">
        <v>22390</v>
      </c>
      <c r="AE13555" s="10" t="s">
        <v>22391</v>
      </c>
      <c r="AF13555" s="10" t="s">
        <v>658</v>
      </c>
    </row>
    <row r="13556" spans="30:32" x14ac:dyDescent="0.2">
      <c r="AD13556" s="11" t="s">
        <v>22392</v>
      </c>
      <c r="AE13556" s="10" t="s">
        <v>22393</v>
      </c>
      <c r="AF13556" s="10" t="s">
        <v>658</v>
      </c>
    </row>
    <row r="13557" spans="30:32" x14ac:dyDescent="0.2">
      <c r="AD13557" s="11" t="s">
        <v>22394</v>
      </c>
      <c r="AE13557" s="10" t="s">
        <v>22395</v>
      </c>
      <c r="AF13557" s="10" t="s">
        <v>658</v>
      </c>
    </row>
    <row r="13558" spans="30:32" x14ac:dyDescent="0.2">
      <c r="AD13558" s="11" t="s">
        <v>22396</v>
      </c>
      <c r="AE13558" s="10" t="s">
        <v>22397</v>
      </c>
      <c r="AF13558" s="10" t="s">
        <v>658</v>
      </c>
    </row>
    <row r="13559" spans="30:32" x14ac:dyDescent="0.2">
      <c r="AD13559" s="11" t="s">
        <v>22398</v>
      </c>
      <c r="AE13559" s="10" t="s">
        <v>22399</v>
      </c>
      <c r="AF13559" s="10" t="s">
        <v>658</v>
      </c>
    </row>
    <row r="13560" spans="30:32" x14ac:dyDescent="0.2">
      <c r="AD13560" s="11" t="s">
        <v>22400</v>
      </c>
      <c r="AE13560" s="10" t="s">
        <v>14650</v>
      </c>
      <c r="AF13560" s="10" t="s">
        <v>658</v>
      </c>
    </row>
    <row r="13561" spans="30:32" x14ac:dyDescent="0.2">
      <c r="AD13561" s="11" t="s">
        <v>22401</v>
      </c>
      <c r="AE13561" s="10" t="s">
        <v>22402</v>
      </c>
      <c r="AF13561" s="10" t="s">
        <v>658</v>
      </c>
    </row>
    <row r="13562" spans="30:32" x14ac:dyDescent="0.2">
      <c r="AD13562" s="11" t="s">
        <v>22403</v>
      </c>
      <c r="AE13562" s="10" t="s">
        <v>22404</v>
      </c>
      <c r="AF13562" s="10" t="s">
        <v>658</v>
      </c>
    </row>
    <row r="13563" spans="30:32" x14ac:dyDescent="0.2">
      <c r="AD13563" s="11" t="s">
        <v>22405</v>
      </c>
      <c r="AE13563" s="10" t="s">
        <v>5185</v>
      </c>
      <c r="AF13563" s="10" t="s">
        <v>658</v>
      </c>
    </row>
    <row r="13564" spans="30:32" x14ac:dyDescent="0.2">
      <c r="AD13564" s="11" t="s">
        <v>22406</v>
      </c>
      <c r="AE13564" s="10" t="s">
        <v>22407</v>
      </c>
      <c r="AF13564" s="10" t="s">
        <v>658</v>
      </c>
    </row>
    <row r="13565" spans="30:32" x14ac:dyDescent="0.2">
      <c r="AD13565" s="11" t="s">
        <v>22408</v>
      </c>
      <c r="AE13565" s="10" t="s">
        <v>10501</v>
      </c>
      <c r="AF13565" s="10" t="s">
        <v>658</v>
      </c>
    </row>
    <row r="13566" spans="30:32" x14ac:dyDescent="0.2">
      <c r="AD13566" s="11" t="s">
        <v>22409</v>
      </c>
      <c r="AE13566" s="10" t="s">
        <v>22410</v>
      </c>
      <c r="AF13566" s="10" t="s">
        <v>658</v>
      </c>
    </row>
    <row r="13567" spans="30:32" x14ac:dyDescent="0.2">
      <c r="AD13567" s="11" t="s">
        <v>22411</v>
      </c>
      <c r="AE13567" s="10" t="s">
        <v>22412</v>
      </c>
      <c r="AF13567" s="10" t="s">
        <v>658</v>
      </c>
    </row>
    <row r="13568" spans="30:32" x14ac:dyDescent="0.2">
      <c r="AD13568" s="11" t="s">
        <v>22413</v>
      </c>
      <c r="AE13568" s="10" t="s">
        <v>22414</v>
      </c>
      <c r="AF13568" s="10" t="s">
        <v>658</v>
      </c>
    </row>
    <row r="13569" spans="30:32" x14ac:dyDescent="0.2">
      <c r="AD13569" s="11" t="s">
        <v>22415</v>
      </c>
      <c r="AE13569" s="10" t="s">
        <v>7549</v>
      </c>
      <c r="AF13569" s="10" t="s">
        <v>658</v>
      </c>
    </row>
    <row r="13570" spans="30:32" x14ac:dyDescent="0.2">
      <c r="AD13570" s="11" t="s">
        <v>22416</v>
      </c>
      <c r="AE13570" s="10" t="s">
        <v>22417</v>
      </c>
      <c r="AF13570" s="10" t="s">
        <v>658</v>
      </c>
    </row>
    <row r="13571" spans="30:32" x14ac:dyDescent="0.2">
      <c r="AD13571" s="11" t="s">
        <v>22418</v>
      </c>
      <c r="AE13571" s="10" t="s">
        <v>22419</v>
      </c>
      <c r="AF13571" s="10" t="s">
        <v>658</v>
      </c>
    </row>
    <row r="13572" spans="30:32" x14ac:dyDescent="0.2">
      <c r="AD13572" s="11" t="s">
        <v>22420</v>
      </c>
      <c r="AE13572" s="10" t="s">
        <v>1827</v>
      </c>
      <c r="AF13572" s="10" t="s">
        <v>658</v>
      </c>
    </row>
    <row r="13573" spans="30:32" x14ac:dyDescent="0.2">
      <c r="AD13573" s="11" t="s">
        <v>22421</v>
      </c>
      <c r="AE13573" s="10" t="s">
        <v>22422</v>
      </c>
      <c r="AF13573" s="10" t="s">
        <v>658</v>
      </c>
    </row>
    <row r="13574" spans="30:32" x14ac:dyDescent="0.2">
      <c r="AD13574" s="11" t="s">
        <v>22423</v>
      </c>
      <c r="AE13574" s="10" t="s">
        <v>22424</v>
      </c>
      <c r="AF13574" s="10" t="s">
        <v>658</v>
      </c>
    </row>
    <row r="13575" spans="30:32" x14ac:dyDescent="0.2">
      <c r="AD13575" s="11" t="s">
        <v>22425</v>
      </c>
      <c r="AE13575" s="10" t="s">
        <v>4582</v>
      </c>
      <c r="AF13575" s="10" t="s">
        <v>658</v>
      </c>
    </row>
    <row r="13576" spans="30:32" x14ac:dyDescent="0.2">
      <c r="AD13576" s="11" t="s">
        <v>22426</v>
      </c>
      <c r="AE13576" s="10" t="s">
        <v>9306</v>
      </c>
      <c r="AF13576" s="10" t="s">
        <v>658</v>
      </c>
    </row>
    <row r="13577" spans="30:32" x14ac:dyDescent="0.2">
      <c r="AD13577" s="11" t="s">
        <v>22427</v>
      </c>
      <c r="AE13577" s="10" t="s">
        <v>12026</v>
      </c>
      <c r="AF13577" s="10" t="s">
        <v>658</v>
      </c>
    </row>
    <row r="13578" spans="30:32" x14ac:dyDescent="0.2">
      <c r="AD13578" s="11" t="s">
        <v>22428</v>
      </c>
      <c r="AE13578" s="10" t="s">
        <v>22429</v>
      </c>
      <c r="AF13578" s="10" t="s">
        <v>658</v>
      </c>
    </row>
    <row r="13579" spans="30:32" x14ac:dyDescent="0.2">
      <c r="AD13579" s="11" t="s">
        <v>22430</v>
      </c>
      <c r="AE13579" s="10" t="s">
        <v>22431</v>
      </c>
      <c r="AF13579" s="10" t="s">
        <v>658</v>
      </c>
    </row>
    <row r="13580" spans="30:32" x14ac:dyDescent="0.2">
      <c r="AD13580" s="11" t="s">
        <v>22432</v>
      </c>
      <c r="AE13580" s="10" t="s">
        <v>22433</v>
      </c>
      <c r="AF13580" s="10" t="s">
        <v>658</v>
      </c>
    </row>
    <row r="13581" spans="30:32" x14ac:dyDescent="0.2">
      <c r="AD13581" s="11" t="s">
        <v>22434</v>
      </c>
      <c r="AE13581" s="10" t="s">
        <v>22435</v>
      </c>
      <c r="AF13581" s="10" t="s">
        <v>658</v>
      </c>
    </row>
    <row r="13582" spans="30:32" x14ac:dyDescent="0.2">
      <c r="AD13582" s="11" t="s">
        <v>22436</v>
      </c>
      <c r="AE13582" s="10" t="s">
        <v>9340</v>
      </c>
      <c r="AF13582" s="10" t="s">
        <v>658</v>
      </c>
    </row>
    <row r="13583" spans="30:32" x14ac:dyDescent="0.2">
      <c r="AD13583" s="11" t="s">
        <v>22437</v>
      </c>
      <c r="AE13583" s="10" t="s">
        <v>22438</v>
      </c>
      <c r="AF13583" s="10" t="s">
        <v>658</v>
      </c>
    </row>
    <row r="13584" spans="30:32" x14ac:dyDescent="0.2">
      <c r="AD13584" s="11" t="s">
        <v>22439</v>
      </c>
      <c r="AE13584" s="10" t="s">
        <v>22440</v>
      </c>
      <c r="AF13584" s="10" t="s">
        <v>658</v>
      </c>
    </row>
    <row r="13585" spans="30:32" x14ac:dyDescent="0.2">
      <c r="AD13585" s="11" t="s">
        <v>22441</v>
      </c>
      <c r="AE13585" s="10" t="s">
        <v>2328</v>
      </c>
      <c r="AF13585" s="10" t="s">
        <v>658</v>
      </c>
    </row>
    <row r="13586" spans="30:32" x14ac:dyDescent="0.2">
      <c r="AD13586" s="11" t="s">
        <v>22442</v>
      </c>
      <c r="AE13586" s="10" t="s">
        <v>13123</v>
      </c>
      <c r="AF13586" s="10" t="s">
        <v>658</v>
      </c>
    </row>
    <row r="13587" spans="30:32" x14ac:dyDescent="0.2">
      <c r="AD13587" s="11" t="s">
        <v>22443</v>
      </c>
      <c r="AE13587" s="10" t="s">
        <v>22444</v>
      </c>
      <c r="AF13587" s="10" t="s">
        <v>658</v>
      </c>
    </row>
    <row r="13588" spans="30:32" x14ac:dyDescent="0.2">
      <c r="AD13588" s="11" t="s">
        <v>22445</v>
      </c>
      <c r="AE13588" s="10" t="s">
        <v>22446</v>
      </c>
      <c r="AF13588" s="10" t="s">
        <v>658</v>
      </c>
    </row>
    <row r="13589" spans="30:32" x14ac:dyDescent="0.2">
      <c r="AD13589" s="11" t="s">
        <v>22447</v>
      </c>
      <c r="AE13589" s="10" t="s">
        <v>2352</v>
      </c>
      <c r="AF13589" s="10" t="s">
        <v>658</v>
      </c>
    </row>
    <row r="13590" spans="30:32" x14ac:dyDescent="0.2">
      <c r="AD13590" s="11" t="s">
        <v>22448</v>
      </c>
      <c r="AE13590" s="10" t="s">
        <v>5204</v>
      </c>
      <c r="AF13590" s="10" t="s">
        <v>658</v>
      </c>
    </row>
    <row r="13591" spans="30:32" x14ac:dyDescent="0.2">
      <c r="AD13591" s="11" t="s">
        <v>22449</v>
      </c>
      <c r="AE13591" s="10" t="s">
        <v>22450</v>
      </c>
      <c r="AF13591" s="10" t="s">
        <v>658</v>
      </c>
    </row>
    <row r="13592" spans="30:32" x14ac:dyDescent="0.2">
      <c r="AD13592" s="11" t="s">
        <v>22451</v>
      </c>
      <c r="AE13592" s="10" t="s">
        <v>22452</v>
      </c>
      <c r="AF13592" s="10" t="s">
        <v>658</v>
      </c>
    </row>
    <row r="13593" spans="30:32" x14ac:dyDescent="0.2">
      <c r="AD13593" s="11" t="s">
        <v>22453</v>
      </c>
      <c r="AE13593" s="10" t="s">
        <v>22454</v>
      </c>
      <c r="AF13593" s="10" t="s">
        <v>658</v>
      </c>
    </row>
    <row r="13594" spans="30:32" x14ac:dyDescent="0.2">
      <c r="AD13594" s="11" t="s">
        <v>22455</v>
      </c>
      <c r="AE13594" s="10" t="s">
        <v>7578</v>
      </c>
      <c r="AF13594" s="10" t="s">
        <v>658</v>
      </c>
    </row>
    <row r="13595" spans="30:32" x14ac:dyDescent="0.2">
      <c r="AD13595" s="11" t="s">
        <v>22456</v>
      </c>
      <c r="AE13595" s="10" t="s">
        <v>22457</v>
      </c>
      <c r="AF13595" s="10" t="s">
        <v>658</v>
      </c>
    </row>
    <row r="13596" spans="30:32" x14ac:dyDescent="0.2">
      <c r="AD13596" s="11" t="s">
        <v>22458</v>
      </c>
      <c r="AE13596" s="10" t="s">
        <v>22459</v>
      </c>
      <c r="AF13596" s="10" t="s">
        <v>658</v>
      </c>
    </row>
    <row r="13597" spans="30:32" x14ac:dyDescent="0.2">
      <c r="AD13597" s="11" t="s">
        <v>22460</v>
      </c>
      <c r="AE13597" s="10" t="s">
        <v>22461</v>
      </c>
      <c r="AF13597" s="10" t="s">
        <v>658</v>
      </c>
    </row>
    <row r="13598" spans="30:32" x14ac:dyDescent="0.2">
      <c r="AD13598" s="11" t="s">
        <v>22462</v>
      </c>
      <c r="AE13598" s="10" t="s">
        <v>10545</v>
      </c>
      <c r="AF13598" s="10" t="s">
        <v>658</v>
      </c>
    </row>
    <row r="13599" spans="30:32" x14ac:dyDescent="0.2">
      <c r="AD13599" s="11" t="s">
        <v>22463</v>
      </c>
      <c r="AE13599" s="10" t="s">
        <v>10545</v>
      </c>
      <c r="AF13599" s="10" t="s">
        <v>658</v>
      </c>
    </row>
    <row r="13600" spans="30:32" x14ac:dyDescent="0.2">
      <c r="AD13600" s="11" t="s">
        <v>22464</v>
      </c>
      <c r="AE13600" s="10" t="s">
        <v>10545</v>
      </c>
      <c r="AF13600" s="10" t="s">
        <v>658</v>
      </c>
    </row>
    <row r="13601" spans="30:32" x14ac:dyDescent="0.2">
      <c r="AD13601" s="11" t="s">
        <v>22465</v>
      </c>
      <c r="AE13601" s="10" t="s">
        <v>10545</v>
      </c>
      <c r="AF13601" s="10" t="s">
        <v>658</v>
      </c>
    </row>
    <row r="13602" spans="30:32" x14ac:dyDescent="0.2">
      <c r="AD13602" s="11" t="s">
        <v>22466</v>
      </c>
      <c r="AE13602" s="10" t="s">
        <v>10545</v>
      </c>
      <c r="AF13602" s="10" t="s">
        <v>658</v>
      </c>
    </row>
    <row r="13603" spans="30:32" x14ac:dyDescent="0.2">
      <c r="AD13603" s="11" t="s">
        <v>22467</v>
      </c>
      <c r="AE13603" s="10" t="s">
        <v>10545</v>
      </c>
      <c r="AF13603" s="10" t="s">
        <v>658</v>
      </c>
    </row>
    <row r="13604" spans="30:32" x14ac:dyDescent="0.2">
      <c r="AD13604" s="11" t="s">
        <v>22468</v>
      </c>
      <c r="AE13604" s="10" t="s">
        <v>22469</v>
      </c>
      <c r="AF13604" s="10" t="s">
        <v>658</v>
      </c>
    </row>
    <row r="13605" spans="30:32" x14ac:dyDescent="0.2">
      <c r="AD13605" s="11" t="s">
        <v>22470</v>
      </c>
      <c r="AE13605" s="10" t="s">
        <v>13704</v>
      </c>
      <c r="AF13605" s="10" t="s">
        <v>658</v>
      </c>
    </row>
    <row r="13606" spans="30:32" x14ac:dyDescent="0.2">
      <c r="AD13606" s="11" t="s">
        <v>22471</v>
      </c>
      <c r="AE13606" s="10" t="s">
        <v>22472</v>
      </c>
      <c r="AF13606" s="10" t="s">
        <v>658</v>
      </c>
    </row>
    <row r="13607" spans="30:32" x14ac:dyDescent="0.2">
      <c r="AD13607" s="11" t="s">
        <v>22473</v>
      </c>
      <c r="AE13607" s="10" t="s">
        <v>22474</v>
      </c>
      <c r="AF13607" s="10" t="s">
        <v>658</v>
      </c>
    </row>
    <row r="13608" spans="30:32" x14ac:dyDescent="0.2">
      <c r="AD13608" s="11" t="s">
        <v>22475</v>
      </c>
      <c r="AE13608" s="10" t="s">
        <v>22476</v>
      </c>
      <c r="AF13608" s="10" t="s">
        <v>658</v>
      </c>
    </row>
    <row r="13609" spans="30:32" x14ac:dyDescent="0.2">
      <c r="AD13609" s="11" t="s">
        <v>22477</v>
      </c>
      <c r="AE13609" s="10" t="s">
        <v>22478</v>
      </c>
      <c r="AF13609" s="10" t="s">
        <v>658</v>
      </c>
    </row>
    <row r="13610" spans="30:32" x14ac:dyDescent="0.2">
      <c r="AD13610" s="11" t="s">
        <v>22479</v>
      </c>
      <c r="AE13610" s="10" t="s">
        <v>22480</v>
      </c>
      <c r="AF13610" s="10" t="s">
        <v>658</v>
      </c>
    </row>
    <row r="13611" spans="30:32" x14ac:dyDescent="0.2">
      <c r="AD13611" s="11" t="s">
        <v>22481</v>
      </c>
      <c r="AE13611" s="10" t="s">
        <v>22482</v>
      </c>
      <c r="AF13611" s="10" t="s">
        <v>658</v>
      </c>
    </row>
    <row r="13612" spans="30:32" x14ac:dyDescent="0.2">
      <c r="AD13612" s="11" t="s">
        <v>22483</v>
      </c>
      <c r="AE13612" s="10" t="s">
        <v>22484</v>
      </c>
      <c r="AF13612" s="10" t="s">
        <v>658</v>
      </c>
    </row>
    <row r="13613" spans="30:32" x14ac:dyDescent="0.2">
      <c r="AD13613" s="11" t="s">
        <v>22485</v>
      </c>
      <c r="AE13613" s="10" t="s">
        <v>22486</v>
      </c>
      <c r="AF13613" s="10" t="s">
        <v>658</v>
      </c>
    </row>
    <row r="13614" spans="30:32" x14ac:dyDescent="0.2">
      <c r="AD13614" s="11" t="s">
        <v>22487</v>
      </c>
      <c r="AE13614" s="10" t="s">
        <v>22488</v>
      </c>
      <c r="AF13614" s="10" t="s">
        <v>658</v>
      </c>
    </row>
    <row r="13615" spans="30:32" x14ac:dyDescent="0.2">
      <c r="AD13615" s="11" t="s">
        <v>22489</v>
      </c>
      <c r="AE13615" s="10" t="s">
        <v>2376</v>
      </c>
      <c r="AF13615" s="10" t="s">
        <v>658</v>
      </c>
    </row>
    <row r="13616" spans="30:32" x14ac:dyDescent="0.2">
      <c r="AD13616" s="11" t="s">
        <v>22490</v>
      </c>
      <c r="AE13616" s="10" t="s">
        <v>22491</v>
      </c>
      <c r="AF13616" s="10" t="s">
        <v>658</v>
      </c>
    </row>
    <row r="13617" spans="30:32" x14ac:dyDescent="0.2">
      <c r="AD13617" s="11" t="s">
        <v>22492</v>
      </c>
      <c r="AE13617" s="10" t="s">
        <v>8306</v>
      </c>
      <c r="AF13617" s="10" t="s">
        <v>658</v>
      </c>
    </row>
    <row r="13618" spans="30:32" x14ac:dyDescent="0.2">
      <c r="AD13618" s="11" t="s">
        <v>22493</v>
      </c>
      <c r="AE13618" s="10" t="s">
        <v>22494</v>
      </c>
      <c r="AF13618" s="10" t="s">
        <v>658</v>
      </c>
    </row>
    <row r="13619" spans="30:32" x14ac:dyDescent="0.2">
      <c r="AD13619" s="11" t="s">
        <v>22495</v>
      </c>
      <c r="AE13619" s="10" t="s">
        <v>22496</v>
      </c>
      <c r="AF13619" s="10" t="s">
        <v>658</v>
      </c>
    </row>
    <row r="13620" spans="30:32" x14ac:dyDescent="0.2">
      <c r="AD13620" s="11" t="s">
        <v>22497</v>
      </c>
      <c r="AE13620" s="10" t="s">
        <v>22496</v>
      </c>
      <c r="AF13620" s="10" t="s">
        <v>658</v>
      </c>
    </row>
    <row r="13621" spans="30:32" x14ac:dyDescent="0.2">
      <c r="AD13621" s="11" t="s">
        <v>22498</v>
      </c>
      <c r="AE13621" s="10" t="s">
        <v>22496</v>
      </c>
      <c r="AF13621" s="10" t="s">
        <v>658</v>
      </c>
    </row>
    <row r="13622" spans="30:32" x14ac:dyDescent="0.2">
      <c r="AD13622" s="11" t="s">
        <v>22499</v>
      </c>
      <c r="AE13622" s="10" t="s">
        <v>22496</v>
      </c>
      <c r="AF13622" s="10" t="s">
        <v>658</v>
      </c>
    </row>
    <row r="13623" spans="30:32" x14ac:dyDescent="0.2">
      <c r="AD13623" s="11" t="s">
        <v>22500</v>
      </c>
      <c r="AE13623" s="10" t="s">
        <v>22501</v>
      </c>
      <c r="AF13623" s="10" t="s">
        <v>658</v>
      </c>
    </row>
    <row r="13624" spans="30:32" x14ac:dyDescent="0.2">
      <c r="AD13624" s="11" t="s">
        <v>22502</v>
      </c>
      <c r="AE13624" s="10" t="s">
        <v>22503</v>
      </c>
      <c r="AF13624" s="10" t="s">
        <v>658</v>
      </c>
    </row>
    <row r="13625" spans="30:32" x14ac:dyDescent="0.2">
      <c r="AD13625" s="11" t="s">
        <v>22504</v>
      </c>
      <c r="AE13625" s="10" t="s">
        <v>22505</v>
      </c>
      <c r="AF13625" s="10" t="s">
        <v>658</v>
      </c>
    </row>
    <row r="13626" spans="30:32" x14ac:dyDescent="0.2">
      <c r="AD13626" s="11" t="s">
        <v>22506</v>
      </c>
      <c r="AE13626" s="10" t="s">
        <v>22505</v>
      </c>
      <c r="AF13626" s="10" t="s">
        <v>658</v>
      </c>
    </row>
    <row r="13627" spans="30:32" x14ac:dyDescent="0.2">
      <c r="AD13627" s="11" t="s">
        <v>22507</v>
      </c>
      <c r="AE13627" s="10" t="s">
        <v>22505</v>
      </c>
      <c r="AF13627" s="10" t="s">
        <v>658</v>
      </c>
    </row>
    <row r="13628" spans="30:32" x14ac:dyDescent="0.2">
      <c r="AD13628" s="11" t="s">
        <v>22508</v>
      </c>
      <c r="AE13628" s="10" t="s">
        <v>22505</v>
      </c>
      <c r="AF13628" s="10" t="s">
        <v>658</v>
      </c>
    </row>
    <row r="13629" spans="30:32" x14ac:dyDescent="0.2">
      <c r="AD13629" s="11" t="s">
        <v>22509</v>
      </c>
      <c r="AE13629" s="10" t="s">
        <v>22505</v>
      </c>
      <c r="AF13629" s="10" t="s">
        <v>658</v>
      </c>
    </row>
    <row r="13630" spans="30:32" x14ac:dyDescent="0.2">
      <c r="AD13630" s="11" t="s">
        <v>22510</v>
      </c>
      <c r="AE13630" s="10" t="s">
        <v>22505</v>
      </c>
      <c r="AF13630" s="10" t="s">
        <v>658</v>
      </c>
    </row>
    <row r="13631" spans="30:32" x14ac:dyDescent="0.2">
      <c r="AD13631" s="11" t="s">
        <v>22511</v>
      </c>
      <c r="AE13631" s="10" t="s">
        <v>22505</v>
      </c>
      <c r="AF13631" s="10" t="s">
        <v>658</v>
      </c>
    </row>
    <row r="13632" spans="30:32" x14ac:dyDescent="0.2">
      <c r="AD13632" s="11" t="s">
        <v>22512</v>
      </c>
      <c r="AE13632" s="10" t="s">
        <v>22505</v>
      </c>
      <c r="AF13632" s="10" t="s">
        <v>658</v>
      </c>
    </row>
    <row r="13633" spans="30:32" x14ac:dyDescent="0.2">
      <c r="AD13633" s="11" t="s">
        <v>22513</v>
      </c>
      <c r="AE13633" s="10" t="s">
        <v>22505</v>
      </c>
      <c r="AF13633" s="10" t="s">
        <v>658</v>
      </c>
    </row>
    <row r="13634" spans="30:32" x14ac:dyDescent="0.2">
      <c r="AD13634" s="11" t="s">
        <v>22514</v>
      </c>
      <c r="AE13634" s="10" t="s">
        <v>22505</v>
      </c>
      <c r="AF13634" s="10" t="s">
        <v>658</v>
      </c>
    </row>
    <row r="13635" spans="30:32" x14ac:dyDescent="0.2">
      <c r="AD13635" s="11" t="s">
        <v>22515</v>
      </c>
      <c r="AE13635" s="10" t="s">
        <v>22505</v>
      </c>
      <c r="AF13635" s="10" t="s">
        <v>658</v>
      </c>
    </row>
    <row r="13636" spans="30:32" x14ac:dyDescent="0.2">
      <c r="AD13636" s="11" t="s">
        <v>22516</v>
      </c>
      <c r="AE13636" s="10" t="s">
        <v>2379</v>
      </c>
      <c r="AF13636" s="10" t="s">
        <v>658</v>
      </c>
    </row>
    <row r="13637" spans="30:32" x14ac:dyDescent="0.2">
      <c r="AD13637" s="11" t="s">
        <v>22517</v>
      </c>
      <c r="AE13637" s="10" t="s">
        <v>10604</v>
      </c>
      <c r="AF13637" s="10" t="s">
        <v>658</v>
      </c>
    </row>
    <row r="13638" spans="30:32" x14ac:dyDescent="0.2">
      <c r="AD13638" s="11" t="s">
        <v>22518</v>
      </c>
      <c r="AE13638" s="10" t="s">
        <v>22519</v>
      </c>
      <c r="AF13638" s="10" t="s">
        <v>658</v>
      </c>
    </row>
    <row r="13639" spans="30:32" x14ac:dyDescent="0.2">
      <c r="AD13639" s="11" t="s">
        <v>22520</v>
      </c>
      <c r="AE13639" s="10" t="s">
        <v>7624</v>
      </c>
      <c r="AF13639" s="10" t="s">
        <v>658</v>
      </c>
    </row>
    <row r="13640" spans="30:32" x14ac:dyDescent="0.2">
      <c r="AD13640" s="11" t="s">
        <v>22521</v>
      </c>
      <c r="AE13640" s="10" t="s">
        <v>22522</v>
      </c>
      <c r="AF13640" s="10" t="s">
        <v>658</v>
      </c>
    </row>
    <row r="13641" spans="30:32" x14ac:dyDescent="0.2">
      <c r="AD13641" s="11" t="s">
        <v>22523</v>
      </c>
      <c r="AE13641" s="10" t="s">
        <v>22524</v>
      </c>
      <c r="AF13641" s="10" t="s">
        <v>658</v>
      </c>
    </row>
    <row r="13642" spans="30:32" x14ac:dyDescent="0.2">
      <c r="AD13642" s="11" t="s">
        <v>22525</v>
      </c>
      <c r="AE13642" s="10" t="s">
        <v>22526</v>
      </c>
      <c r="AF13642" s="10" t="s">
        <v>658</v>
      </c>
    </row>
    <row r="13643" spans="30:32" x14ac:dyDescent="0.2">
      <c r="AD13643" s="11" t="s">
        <v>22527</v>
      </c>
      <c r="AE13643" s="10" t="s">
        <v>1814</v>
      </c>
      <c r="AF13643" s="10" t="s">
        <v>658</v>
      </c>
    </row>
    <row r="13644" spans="30:32" x14ac:dyDescent="0.2">
      <c r="AD13644" s="11" t="s">
        <v>22528</v>
      </c>
      <c r="AE13644" s="10" t="s">
        <v>22529</v>
      </c>
      <c r="AF13644" s="10" t="s">
        <v>658</v>
      </c>
    </row>
    <row r="13645" spans="30:32" x14ac:dyDescent="0.2">
      <c r="AD13645" s="11" t="s">
        <v>22530</v>
      </c>
      <c r="AE13645" s="10" t="s">
        <v>22531</v>
      </c>
      <c r="AF13645" s="10" t="s">
        <v>658</v>
      </c>
    </row>
    <row r="13646" spans="30:32" x14ac:dyDescent="0.2">
      <c r="AD13646" s="11" t="s">
        <v>22532</v>
      </c>
      <c r="AE13646" s="10" t="s">
        <v>1182</v>
      </c>
      <c r="AF13646" s="10" t="s">
        <v>658</v>
      </c>
    </row>
    <row r="13647" spans="30:32" x14ac:dyDescent="0.2">
      <c r="AD13647" s="11" t="s">
        <v>22533</v>
      </c>
      <c r="AE13647" s="10" t="s">
        <v>1180</v>
      </c>
      <c r="AF13647" s="10" t="s">
        <v>658</v>
      </c>
    </row>
    <row r="13648" spans="30:32" x14ac:dyDescent="0.2">
      <c r="AD13648" s="11" t="s">
        <v>22534</v>
      </c>
      <c r="AE13648" s="10" t="s">
        <v>22535</v>
      </c>
      <c r="AF13648" s="10" t="s">
        <v>658</v>
      </c>
    </row>
    <row r="13649" spans="30:32" x14ac:dyDescent="0.2">
      <c r="AD13649" s="11" t="s">
        <v>22536</v>
      </c>
      <c r="AE13649" s="10" t="s">
        <v>22537</v>
      </c>
      <c r="AF13649" s="10" t="s">
        <v>658</v>
      </c>
    </row>
    <row r="13650" spans="30:32" x14ac:dyDescent="0.2">
      <c r="AD13650" s="11" t="s">
        <v>22538</v>
      </c>
      <c r="AE13650" s="10" t="s">
        <v>22539</v>
      </c>
      <c r="AF13650" s="10" t="s">
        <v>658</v>
      </c>
    </row>
    <row r="13651" spans="30:32" x14ac:dyDescent="0.2">
      <c r="AD13651" s="11" t="s">
        <v>22540</v>
      </c>
      <c r="AE13651" s="10" t="s">
        <v>22541</v>
      </c>
      <c r="AF13651" s="10" t="s">
        <v>658</v>
      </c>
    </row>
    <row r="13652" spans="30:32" x14ac:dyDescent="0.2">
      <c r="AD13652" s="11" t="s">
        <v>22542</v>
      </c>
      <c r="AE13652" s="10" t="s">
        <v>3105</v>
      </c>
      <c r="AF13652" s="10" t="s">
        <v>658</v>
      </c>
    </row>
    <row r="13653" spans="30:32" x14ac:dyDescent="0.2">
      <c r="AD13653" s="11" t="s">
        <v>22543</v>
      </c>
      <c r="AE13653" s="10" t="s">
        <v>1204</v>
      </c>
      <c r="AF13653" s="10" t="s">
        <v>658</v>
      </c>
    </row>
    <row r="13654" spans="30:32" x14ac:dyDescent="0.2">
      <c r="AD13654" s="11" t="s">
        <v>22544</v>
      </c>
      <c r="AE13654" s="10" t="s">
        <v>12222</v>
      </c>
      <c r="AF13654" s="10" t="s">
        <v>658</v>
      </c>
    </row>
    <row r="13655" spans="30:32" x14ac:dyDescent="0.2">
      <c r="AD13655" s="11" t="s">
        <v>22545</v>
      </c>
      <c r="AE13655" s="10" t="s">
        <v>22546</v>
      </c>
      <c r="AF13655" s="10" t="s">
        <v>658</v>
      </c>
    </row>
    <row r="13656" spans="30:32" x14ac:dyDescent="0.2">
      <c r="AD13656" s="11" t="s">
        <v>22547</v>
      </c>
      <c r="AE13656" s="10" t="s">
        <v>22548</v>
      </c>
      <c r="AF13656" s="10" t="s">
        <v>658</v>
      </c>
    </row>
    <row r="13657" spans="30:32" x14ac:dyDescent="0.2">
      <c r="AD13657" s="11" t="s">
        <v>22549</v>
      </c>
      <c r="AE13657" s="10" t="s">
        <v>22548</v>
      </c>
      <c r="AF13657" s="10" t="s">
        <v>658</v>
      </c>
    </row>
    <row r="13658" spans="30:32" x14ac:dyDescent="0.2">
      <c r="AD13658" s="11" t="s">
        <v>22550</v>
      </c>
      <c r="AE13658" s="10" t="s">
        <v>22548</v>
      </c>
      <c r="AF13658" s="10" t="s">
        <v>658</v>
      </c>
    </row>
    <row r="13659" spans="30:32" x14ac:dyDescent="0.2">
      <c r="AD13659" s="11" t="s">
        <v>22551</v>
      </c>
      <c r="AE13659" s="10" t="s">
        <v>22548</v>
      </c>
      <c r="AF13659" s="10" t="s">
        <v>658</v>
      </c>
    </row>
    <row r="13660" spans="30:32" x14ac:dyDescent="0.2">
      <c r="AD13660" s="11" t="s">
        <v>22552</v>
      </c>
      <c r="AE13660" s="10" t="s">
        <v>22548</v>
      </c>
      <c r="AF13660" s="10" t="s">
        <v>658</v>
      </c>
    </row>
    <row r="13661" spans="30:32" x14ac:dyDescent="0.2">
      <c r="AD13661" s="11" t="s">
        <v>22553</v>
      </c>
      <c r="AE13661" s="10" t="s">
        <v>22548</v>
      </c>
      <c r="AF13661" s="10" t="s">
        <v>658</v>
      </c>
    </row>
    <row r="13662" spans="30:32" x14ac:dyDescent="0.2">
      <c r="AD13662" s="11" t="s">
        <v>22554</v>
      </c>
      <c r="AE13662" s="10" t="s">
        <v>22548</v>
      </c>
      <c r="AF13662" s="10" t="s">
        <v>658</v>
      </c>
    </row>
    <row r="13663" spans="30:32" x14ac:dyDescent="0.2">
      <c r="AD13663" s="11" t="s">
        <v>22555</v>
      </c>
      <c r="AE13663" s="10" t="s">
        <v>22548</v>
      </c>
      <c r="AF13663" s="10" t="s">
        <v>658</v>
      </c>
    </row>
    <row r="13664" spans="30:32" x14ac:dyDescent="0.2">
      <c r="AD13664" s="11" t="s">
        <v>22556</v>
      </c>
      <c r="AE13664" s="10" t="s">
        <v>22548</v>
      </c>
      <c r="AF13664" s="10" t="s">
        <v>658</v>
      </c>
    </row>
    <row r="13665" spans="30:32" x14ac:dyDescent="0.2">
      <c r="AD13665" s="11" t="s">
        <v>22557</v>
      </c>
      <c r="AE13665" s="10" t="s">
        <v>22548</v>
      </c>
      <c r="AF13665" s="10" t="s">
        <v>658</v>
      </c>
    </row>
    <row r="13666" spans="30:32" x14ac:dyDescent="0.2">
      <c r="AD13666" s="11" t="s">
        <v>22558</v>
      </c>
      <c r="AE13666" s="10" t="s">
        <v>22548</v>
      </c>
      <c r="AF13666" s="10" t="s">
        <v>658</v>
      </c>
    </row>
    <row r="13667" spans="30:32" x14ac:dyDescent="0.2">
      <c r="AD13667" s="11" t="s">
        <v>22559</v>
      </c>
      <c r="AE13667" s="10" t="s">
        <v>22548</v>
      </c>
      <c r="AF13667" s="10" t="s">
        <v>658</v>
      </c>
    </row>
    <row r="13668" spans="30:32" x14ac:dyDescent="0.2">
      <c r="AD13668" s="11" t="s">
        <v>22560</v>
      </c>
      <c r="AE13668" s="10" t="s">
        <v>22548</v>
      </c>
      <c r="AF13668" s="10" t="s">
        <v>658</v>
      </c>
    </row>
    <row r="13669" spans="30:32" x14ac:dyDescent="0.2">
      <c r="AD13669" s="11" t="s">
        <v>22561</v>
      </c>
      <c r="AE13669" s="10" t="s">
        <v>22548</v>
      </c>
      <c r="AF13669" s="10" t="s">
        <v>658</v>
      </c>
    </row>
    <row r="13670" spans="30:32" x14ac:dyDescent="0.2">
      <c r="AD13670" s="11" t="s">
        <v>22562</v>
      </c>
      <c r="AE13670" s="10" t="s">
        <v>22548</v>
      </c>
      <c r="AF13670" s="10" t="s">
        <v>658</v>
      </c>
    </row>
    <row r="13671" spans="30:32" x14ac:dyDescent="0.2">
      <c r="AD13671" s="11" t="s">
        <v>22563</v>
      </c>
      <c r="AE13671" s="10" t="s">
        <v>22548</v>
      </c>
      <c r="AF13671" s="10" t="s">
        <v>658</v>
      </c>
    </row>
    <row r="13672" spans="30:32" x14ac:dyDescent="0.2">
      <c r="AD13672" s="11" t="s">
        <v>22564</v>
      </c>
      <c r="AE13672" s="10" t="s">
        <v>22548</v>
      </c>
      <c r="AF13672" s="10" t="s">
        <v>658</v>
      </c>
    </row>
    <row r="13673" spans="30:32" x14ac:dyDescent="0.2">
      <c r="AD13673" s="11" t="s">
        <v>22565</v>
      </c>
      <c r="AE13673" s="10" t="s">
        <v>22548</v>
      </c>
      <c r="AF13673" s="10" t="s">
        <v>658</v>
      </c>
    </row>
    <row r="13674" spans="30:32" x14ac:dyDescent="0.2">
      <c r="AD13674" s="11" t="s">
        <v>22566</v>
      </c>
      <c r="AE13674" s="10" t="s">
        <v>22548</v>
      </c>
      <c r="AF13674" s="10" t="s">
        <v>658</v>
      </c>
    </row>
    <row r="13675" spans="30:32" x14ac:dyDescent="0.2">
      <c r="AD13675" s="11" t="s">
        <v>22567</v>
      </c>
      <c r="AE13675" s="10" t="s">
        <v>22548</v>
      </c>
      <c r="AF13675" s="10" t="s">
        <v>658</v>
      </c>
    </row>
    <row r="13676" spans="30:32" x14ac:dyDescent="0.2">
      <c r="AD13676" s="11" t="s">
        <v>22568</v>
      </c>
      <c r="AE13676" s="10" t="s">
        <v>22548</v>
      </c>
      <c r="AF13676" s="10" t="s">
        <v>658</v>
      </c>
    </row>
    <row r="13677" spans="30:32" x14ac:dyDescent="0.2">
      <c r="AD13677" s="11" t="s">
        <v>22569</v>
      </c>
      <c r="AE13677" s="10" t="s">
        <v>22548</v>
      </c>
      <c r="AF13677" s="10" t="s">
        <v>658</v>
      </c>
    </row>
    <row r="13678" spans="30:32" x14ac:dyDescent="0.2">
      <c r="AD13678" s="11" t="s">
        <v>22570</v>
      </c>
      <c r="AE13678" s="10" t="s">
        <v>22548</v>
      </c>
      <c r="AF13678" s="10" t="s">
        <v>658</v>
      </c>
    </row>
    <row r="13679" spans="30:32" x14ac:dyDescent="0.2">
      <c r="AD13679" s="11" t="s">
        <v>22571</v>
      </c>
      <c r="AE13679" s="10" t="s">
        <v>22548</v>
      </c>
      <c r="AF13679" s="10" t="s">
        <v>658</v>
      </c>
    </row>
    <row r="13680" spans="30:32" x14ac:dyDescent="0.2">
      <c r="AD13680" s="11" t="s">
        <v>22572</v>
      </c>
      <c r="AE13680" s="10" t="s">
        <v>22548</v>
      </c>
      <c r="AF13680" s="10" t="s">
        <v>658</v>
      </c>
    </row>
    <row r="13681" spans="30:32" x14ac:dyDescent="0.2">
      <c r="AD13681" s="11" t="s">
        <v>22573</v>
      </c>
      <c r="AE13681" s="10" t="s">
        <v>22548</v>
      </c>
      <c r="AF13681" s="10" t="s">
        <v>658</v>
      </c>
    </row>
    <row r="13682" spans="30:32" x14ac:dyDescent="0.2">
      <c r="AD13682" s="11" t="s">
        <v>22574</v>
      </c>
      <c r="AE13682" s="10" t="s">
        <v>22548</v>
      </c>
      <c r="AF13682" s="10" t="s">
        <v>658</v>
      </c>
    </row>
    <row r="13683" spans="30:32" x14ac:dyDescent="0.2">
      <c r="AD13683" s="11" t="s">
        <v>22575</v>
      </c>
      <c r="AE13683" s="10" t="s">
        <v>22548</v>
      </c>
      <c r="AF13683" s="10" t="s">
        <v>658</v>
      </c>
    </row>
    <row r="13684" spans="30:32" x14ac:dyDescent="0.2">
      <c r="AD13684" s="11" t="s">
        <v>22576</v>
      </c>
      <c r="AE13684" s="10" t="s">
        <v>22548</v>
      </c>
      <c r="AF13684" s="10" t="s">
        <v>658</v>
      </c>
    </row>
    <row r="13685" spans="30:32" x14ac:dyDescent="0.2">
      <c r="AD13685" s="11" t="s">
        <v>22577</v>
      </c>
      <c r="AE13685" s="10" t="s">
        <v>22548</v>
      </c>
      <c r="AF13685" s="10" t="s">
        <v>658</v>
      </c>
    </row>
    <row r="13686" spans="30:32" x14ac:dyDescent="0.2">
      <c r="AD13686" s="11" t="s">
        <v>22578</v>
      </c>
      <c r="AE13686" s="10" t="s">
        <v>22548</v>
      </c>
      <c r="AF13686" s="10" t="s">
        <v>658</v>
      </c>
    </row>
    <row r="13687" spans="30:32" x14ac:dyDescent="0.2">
      <c r="AD13687" s="11" t="s">
        <v>22579</v>
      </c>
      <c r="AE13687" s="10" t="s">
        <v>22548</v>
      </c>
      <c r="AF13687" s="10" t="s">
        <v>658</v>
      </c>
    </row>
    <row r="13688" spans="30:32" x14ac:dyDescent="0.2">
      <c r="AD13688" s="11" t="s">
        <v>22580</v>
      </c>
      <c r="AE13688" s="10" t="s">
        <v>22548</v>
      </c>
      <c r="AF13688" s="10" t="s">
        <v>658</v>
      </c>
    </row>
    <row r="13689" spans="30:32" x14ac:dyDescent="0.2">
      <c r="AD13689" s="11" t="s">
        <v>22581</v>
      </c>
      <c r="AE13689" s="10" t="s">
        <v>22548</v>
      </c>
      <c r="AF13689" s="10" t="s">
        <v>658</v>
      </c>
    </row>
    <row r="13690" spans="30:32" x14ac:dyDescent="0.2">
      <c r="AD13690" s="11" t="s">
        <v>22582</v>
      </c>
      <c r="AE13690" s="10" t="s">
        <v>22548</v>
      </c>
      <c r="AF13690" s="10" t="s">
        <v>658</v>
      </c>
    </row>
    <row r="13691" spans="30:32" x14ac:dyDescent="0.2">
      <c r="AD13691" s="11" t="s">
        <v>22583</v>
      </c>
      <c r="AE13691" s="10" t="s">
        <v>22548</v>
      </c>
      <c r="AF13691" s="10" t="s">
        <v>658</v>
      </c>
    </row>
    <row r="13692" spans="30:32" x14ac:dyDescent="0.2">
      <c r="AD13692" s="11" t="s">
        <v>22584</v>
      </c>
      <c r="AE13692" s="10" t="s">
        <v>22548</v>
      </c>
      <c r="AF13692" s="10" t="s">
        <v>658</v>
      </c>
    </row>
    <row r="13693" spans="30:32" x14ac:dyDescent="0.2">
      <c r="AD13693" s="11" t="s">
        <v>22585</v>
      </c>
      <c r="AE13693" s="10" t="s">
        <v>22548</v>
      </c>
      <c r="AF13693" s="10" t="s">
        <v>658</v>
      </c>
    </row>
    <row r="13694" spans="30:32" x14ac:dyDescent="0.2">
      <c r="AD13694" s="11" t="s">
        <v>22586</v>
      </c>
      <c r="AE13694" s="10" t="s">
        <v>22548</v>
      </c>
      <c r="AF13694" s="10" t="s">
        <v>658</v>
      </c>
    </row>
    <row r="13695" spans="30:32" x14ac:dyDescent="0.2">
      <c r="AD13695" s="11" t="s">
        <v>22587</v>
      </c>
      <c r="AE13695" s="10" t="s">
        <v>22548</v>
      </c>
      <c r="AF13695" s="10" t="s">
        <v>658</v>
      </c>
    </row>
    <row r="13696" spans="30:32" x14ac:dyDescent="0.2">
      <c r="AD13696" s="11" t="s">
        <v>22588</v>
      </c>
      <c r="AE13696" s="10" t="s">
        <v>22548</v>
      </c>
      <c r="AF13696" s="10" t="s">
        <v>658</v>
      </c>
    </row>
    <row r="13697" spans="30:32" x14ac:dyDescent="0.2">
      <c r="AD13697" s="11" t="s">
        <v>22589</v>
      </c>
      <c r="AE13697" s="10" t="s">
        <v>22548</v>
      </c>
      <c r="AF13697" s="10" t="s">
        <v>658</v>
      </c>
    </row>
    <row r="13698" spans="30:32" x14ac:dyDescent="0.2">
      <c r="AD13698" s="11" t="s">
        <v>22590</v>
      </c>
      <c r="AE13698" s="10" t="s">
        <v>22548</v>
      </c>
      <c r="AF13698" s="10" t="s">
        <v>658</v>
      </c>
    </row>
    <row r="13699" spans="30:32" x14ac:dyDescent="0.2">
      <c r="AD13699" s="11" t="s">
        <v>22591</v>
      </c>
      <c r="AE13699" s="10" t="s">
        <v>22548</v>
      </c>
      <c r="AF13699" s="10" t="s">
        <v>658</v>
      </c>
    </row>
    <row r="13700" spans="30:32" x14ac:dyDescent="0.2">
      <c r="AD13700" s="11" t="s">
        <v>22592</v>
      </c>
      <c r="AE13700" s="10" t="s">
        <v>22548</v>
      </c>
      <c r="AF13700" s="10" t="s">
        <v>658</v>
      </c>
    </row>
    <row r="13701" spans="30:32" x14ac:dyDescent="0.2">
      <c r="AD13701" s="11" t="s">
        <v>22593</v>
      </c>
      <c r="AE13701" s="10" t="s">
        <v>22548</v>
      </c>
      <c r="AF13701" s="10" t="s">
        <v>658</v>
      </c>
    </row>
    <row r="13702" spans="30:32" x14ac:dyDescent="0.2">
      <c r="AD13702" s="11" t="s">
        <v>22594</v>
      </c>
      <c r="AE13702" s="10" t="s">
        <v>22548</v>
      </c>
      <c r="AF13702" s="10" t="s">
        <v>658</v>
      </c>
    </row>
    <row r="13703" spans="30:32" x14ac:dyDescent="0.2">
      <c r="AD13703" s="11" t="s">
        <v>22595</v>
      </c>
      <c r="AE13703" s="10" t="s">
        <v>22548</v>
      </c>
      <c r="AF13703" s="10" t="s">
        <v>658</v>
      </c>
    </row>
    <row r="13704" spans="30:32" x14ac:dyDescent="0.2">
      <c r="AD13704" s="11" t="s">
        <v>22596</v>
      </c>
      <c r="AE13704" s="10" t="s">
        <v>22548</v>
      </c>
      <c r="AF13704" s="10" t="s">
        <v>658</v>
      </c>
    </row>
    <row r="13705" spans="30:32" x14ac:dyDescent="0.2">
      <c r="AD13705" s="11" t="s">
        <v>22597</v>
      </c>
      <c r="AE13705" s="10" t="s">
        <v>22548</v>
      </c>
      <c r="AF13705" s="10" t="s">
        <v>658</v>
      </c>
    </row>
    <row r="13706" spans="30:32" x14ac:dyDescent="0.2">
      <c r="AD13706" s="11" t="s">
        <v>22598</v>
      </c>
      <c r="AE13706" s="10" t="s">
        <v>22548</v>
      </c>
      <c r="AF13706" s="10" t="s">
        <v>658</v>
      </c>
    </row>
    <row r="13707" spans="30:32" x14ac:dyDescent="0.2">
      <c r="AD13707" s="11" t="s">
        <v>22599</v>
      </c>
      <c r="AE13707" s="10" t="s">
        <v>22548</v>
      </c>
      <c r="AF13707" s="10" t="s">
        <v>658</v>
      </c>
    </row>
    <row r="13708" spans="30:32" x14ac:dyDescent="0.2">
      <c r="AD13708" s="11" t="s">
        <v>22600</v>
      </c>
      <c r="AE13708" s="10" t="s">
        <v>22548</v>
      </c>
      <c r="AF13708" s="10" t="s">
        <v>658</v>
      </c>
    </row>
    <row r="13709" spans="30:32" x14ac:dyDescent="0.2">
      <c r="AD13709" s="11" t="s">
        <v>22601</v>
      </c>
      <c r="AE13709" s="10" t="s">
        <v>22548</v>
      </c>
      <c r="AF13709" s="10" t="s">
        <v>658</v>
      </c>
    </row>
    <row r="13710" spans="30:32" x14ac:dyDescent="0.2">
      <c r="AD13710" s="11" t="s">
        <v>22602</v>
      </c>
      <c r="AE13710" s="10" t="s">
        <v>22548</v>
      </c>
      <c r="AF13710" s="10" t="s">
        <v>658</v>
      </c>
    </row>
    <row r="13711" spans="30:32" x14ac:dyDescent="0.2">
      <c r="AD13711" s="11" t="s">
        <v>22603</v>
      </c>
      <c r="AE13711" s="10" t="s">
        <v>22548</v>
      </c>
      <c r="AF13711" s="10" t="s">
        <v>658</v>
      </c>
    </row>
    <row r="13712" spans="30:32" x14ac:dyDescent="0.2">
      <c r="AD13712" s="11" t="s">
        <v>22604</v>
      </c>
      <c r="AE13712" s="10" t="s">
        <v>22548</v>
      </c>
      <c r="AF13712" s="10" t="s">
        <v>658</v>
      </c>
    </row>
    <row r="13713" spans="30:32" x14ac:dyDescent="0.2">
      <c r="AD13713" s="11" t="s">
        <v>22605</v>
      </c>
      <c r="AE13713" s="10" t="s">
        <v>22548</v>
      </c>
      <c r="AF13713" s="10" t="s">
        <v>658</v>
      </c>
    </row>
    <row r="13714" spans="30:32" x14ac:dyDescent="0.2">
      <c r="AD13714" s="11" t="s">
        <v>22606</v>
      </c>
      <c r="AE13714" s="10" t="s">
        <v>22548</v>
      </c>
      <c r="AF13714" s="10" t="s">
        <v>658</v>
      </c>
    </row>
    <row r="13715" spans="30:32" x14ac:dyDescent="0.2">
      <c r="AD13715" s="11" t="s">
        <v>22607</v>
      </c>
      <c r="AE13715" s="10" t="s">
        <v>22548</v>
      </c>
      <c r="AF13715" s="10" t="s">
        <v>658</v>
      </c>
    </row>
    <row r="13716" spans="30:32" x14ac:dyDescent="0.2">
      <c r="AD13716" s="11" t="s">
        <v>22608</v>
      </c>
      <c r="AE13716" s="10" t="s">
        <v>22548</v>
      </c>
      <c r="AF13716" s="10" t="s">
        <v>658</v>
      </c>
    </row>
    <row r="13717" spans="30:32" x14ac:dyDescent="0.2">
      <c r="AD13717" s="11" t="s">
        <v>22609</v>
      </c>
      <c r="AE13717" s="10" t="s">
        <v>22548</v>
      </c>
      <c r="AF13717" s="10" t="s">
        <v>658</v>
      </c>
    </row>
    <row r="13718" spans="30:32" x14ac:dyDescent="0.2">
      <c r="AD13718" s="11" t="s">
        <v>22610</v>
      </c>
      <c r="AE13718" s="10" t="s">
        <v>22548</v>
      </c>
      <c r="AF13718" s="10" t="s">
        <v>658</v>
      </c>
    </row>
    <row r="13719" spans="30:32" x14ac:dyDescent="0.2">
      <c r="AD13719" s="11" t="s">
        <v>22611</v>
      </c>
      <c r="AE13719" s="10" t="s">
        <v>22548</v>
      </c>
      <c r="AF13719" s="10" t="s">
        <v>658</v>
      </c>
    </row>
    <row r="13720" spans="30:32" x14ac:dyDescent="0.2">
      <c r="AD13720" s="11" t="s">
        <v>22612</v>
      </c>
      <c r="AE13720" s="10" t="s">
        <v>22548</v>
      </c>
      <c r="AF13720" s="10" t="s">
        <v>658</v>
      </c>
    </row>
    <row r="13721" spans="30:32" x14ac:dyDescent="0.2">
      <c r="AD13721" s="11" t="s">
        <v>22613</v>
      </c>
      <c r="AE13721" s="10" t="s">
        <v>22548</v>
      </c>
      <c r="AF13721" s="10" t="s">
        <v>658</v>
      </c>
    </row>
    <row r="13722" spans="30:32" x14ac:dyDescent="0.2">
      <c r="AD13722" s="11" t="s">
        <v>22614</v>
      </c>
      <c r="AE13722" s="10" t="s">
        <v>22548</v>
      </c>
      <c r="AF13722" s="10" t="s">
        <v>658</v>
      </c>
    </row>
    <row r="13723" spans="30:32" x14ac:dyDescent="0.2">
      <c r="AD13723" s="11" t="s">
        <v>22615</v>
      </c>
      <c r="AE13723" s="10" t="s">
        <v>22548</v>
      </c>
      <c r="AF13723" s="10" t="s">
        <v>658</v>
      </c>
    </row>
    <row r="13724" spans="30:32" x14ac:dyDescent="0.2">
      <c r="AD13724" s="11" t="s">
        <v>22616</v>
      </c>
      <c r="AE13724" s="10" t="s">
        <v>22548</v>
      </c>
      <c r="AF13724" s="10" t="s">
        <v>658</v>
      </c>
    </row>
    <row r="13725" spans="30:32" x14ac:dyDescent="0.2">
      <c r="AD13725" s="11" t="s">
        <v>22617</v>
      </c>
      <c r="AE13725" s="10" t="s">
        <v>22618</v>
      </c>
      <c r="AF13725" s="10" t="s">
        <v>658</v>
      </c>
    </row>
    <row r="13726" spans="30:32" x14ac:dyDescent="0.2">
      <c r="AD13726" s="11" t="s">
        <v>22619</v>
      </c>
      <c r="AE13726" s="10" t="s">
        <v>22620</v>
      </c>
      <c r="AF13726" s="10" t="s">
        <v>658</v>
      </c>
    </row>
    <row r="13727" spans="30:32" x14ac:dyDescent="0.2">
      <c r="AD13727" s="11" t="s">
        <v>22621</v>
      </c>
      <c r="AE13727" s="10" t="s">
        <v>22622</v>
      </c>
      <c r="AF13727" s="10" t="s">
        <v>658</v>
      </c>
    </row>
    <row r="13728" spans="30:32" x14ac:dyDescent="0.2">
      <c r="AD13728" s="11" t="s">
        <v>22623</v>
      </c>
      <c r="AE13728" s="10" t="s">
        <v>8675</v>
      </c>
      <c r="AF13728" s="10" t="s">
        <v>658</v>
      </c>
    </row>
    <row r="13729" spans="30:32" x14ac:dyDescent="0.2">
      <c r="AD13729" s="11" t="s">
        <v>22624</v>
      </c>
      <c r="AE13729" s="10" t="s">
        <v>22625</v>
      </c>
      <c r="AF13729" s="10" t="s">
        <v>658</v>
      </c>
    </row>
    <row r="13730" spans="30:32" x14ac:dyDescent="0.2">
      <c r="AD13730" s="11" t="s">
        <v>22626</v>
      </c>
      <c r="AE13730" s="10" t="s">
        <v>3569</v>
      </c>
      <c r="AF13730" s="10" t="s">
        <v>658</v>
      </c>
    </row>
    <row r="13731" spans="30:32" x14ac:dyDescent="0.2">
      <c r="AD13731" s="11" t="s">
        <v>22627</v>
      </c>
      <c r="AE13731" s="10" t="s">
        <v>2412</v>
      </c>
      <c r="AF13731" s="10" t="s">
        <v>658</v>
      </c>
    </row>
    <row r="13732" spans="30:32" x14ac:dyDescent="0.2">
      <c r="AD13732" s="11" t="s">
        <v>22628</v>
      </c>
      <c r="AE13732" s="10" t="s">
        <v>2412</v>
      </c>
      <c r="AF13732" s="10" t="s">
        <v>658</v>
      </c>
    </row>
    <row r="13733" spans="30:32" x14ac:dyDescent="0.2">
      <c r="AD13733" s="11" t="s">
        <v>22629</v>
      </c>
      <c r="AE13733" s="10" t="s">
        <v>2412</v>
      </c>
      <c r="AF13733" s="10" t="s">
        <v>658</v>
      </c>
    </row>
    <row r="13734" spans="30:32" x14ac:dyDescent="0.2">
      <c r="AD13734" s="11" t="s">
        <v>22630</v>
      </c>
      <c r="AE13734" s="10" t="s">
        <v>2412</v>
      </c>
      <c r="AF13734" s="10" t="s">
        <v>658</v>
      </c>
    </row>
    <row r="13735" spans="30:32" x14ac:dyDescent="0.2">
      <c r="AD13735" s="11" t="s">
        <v>22631</v>
      </c>
      <c r="AE13735" s="10" t="s">
        <v>2412</v>
      </c>
      <c r="AF13735" s="10" t="s">
        <v>658</v>
      </c>
    </row>
    <row r="13736" spans="30:32" x14ac:dyDescent="0.2">
      <c r="AD13736" s="11" t="s">
        <v>22632</v>
      </c>
      <c r="AE13736" s="10" t="s">
        <v>2412</v>
      </c>
      <c r="AF13736" s="10" t="s">
        <v>658</v>
      </c>
    </row>
    <row r="13737" spans="30:32" x14ac:dyDescent="0.2">
      <c r="AD13737" s="11" t="s">
        <v>22633</v>
      </c>
      <c r="AE13737" s="10" t="s">
        <v>2412</v>
      </c>
      <c r="AF13737" s="10" t="s">
        <v>658</v>
      </c>
    </row>
    <row r="13738" spans="30:32" x14ac:dyDescent="0.2">
      <c r="AD13738" s="11" t="s">
        <v>22634</v>
      </c>
      <c r="AE13738" s="10" t="s">
        <v>2412</v>
      </c>
      <c r="AF13738" s="10" t="s">
        <v>658</v>
      </c>
    </row>
    <row r="13739" spans="30:32" x14ac:dyDescent="0.2">
      <c r="AD13739" s="11" t="s">
        <v>22635</v>
      </c>
      <c r="AE13739" s="10" t="s">
        <v>2412</v>
      </c>
      <c r="AF13739" s="10" t="s">
        <v>658</v>
      </c>
    </row>
    <row r="13740" spans="30:32" x14ac:dyDescent="0.2">
      <c r="AD13740" s="11" t="s">
        <v>22636</v>
      </c>
      <c r="AE13740" s="10" t="s">
        <v>2412</v>
      </c>
      <c r="AF13740" s="10" t="s">
        <v>658</v>
      </c>
    </row>
    <row r="13741" spans="30:32" x14ac:dyDescent="0.2">
      <c r="AD13741" s="11" t="s">
        <v>22637</v>
      </c>
      <c r="AE13741" s="10" t="s">
        <v>2412</v>
      </c>
      <c r="AF13741" s="10" t="s">
        <v>658</v>
      </c>
    </row>
    <row r="13742" spans="30:32" x14ac:dyDescent="0.2">
      <c r="AD13742" s="11" t="s">
        <v>22638</v>
      </c>
      <c r="AE13742" s="10" t="s">
        <v>2412</v>
      </c>
      <c r="AF13742" s="10" t="s">
        <v>658</v>
      </c>
    </row>
    <row r="13743" spans="30:32" x14ac:dyDescent="0.2">
      <c r="AD13743" s="11" t="s">
        <v>22639</v>
      </c>
      <c r="AE13743" s="10" t="s">
        <v>2412</v>
      </c>
      <c r="AF13743" s="10" t="s">
        <v>658</v>
      </c>
    </row>
    <row r="13744" spans="30:32" x14ac:dyDescent="0.2">
      <c r="AD13744" s="11" t="s">
        <v>22640</v>
      </c>
      <c r="AE13744" s="10" t="s">
        <v>2412</v>
      </c>
      <c r="AF13744" s="10" t="s">
        <v>658</v>
      </c>
    </row>
    <row r="13745" spans="30:32" x14ac:dyDescent="0.2">
      <c r="AD13745" s="11" t="s">
        <v>22641</v>
      </c>
      <c r="AE13745" s="10" t="s">
        <v>6009</v>
      </c>
      <c r="AF13745" s="10" t="s">
        <v>658</v>
      </c>
    </row>
    <row r="13746" spans="30:32" x14ac:dyDescent="0.2">
      <c r="AD13746" s="11" t="s">
        <v>22642</v>
      </c>
      <c r="AE13746" s="10" t="s">
        <v>22643</v>
      </c>
      <c r="AF13746" s="10" t="s">
        <v>658</v>
      </c>
    </row>
    <row r="13747" spans="30:32" x14ac:dyDescent="0.2">
      <c r="AD13747" s="11" t="s">
        <v>22644</v>
      </c>
      <c r="AE13747" s="10" t="s">
        <v>22645</v>
      </c>
      <c r="AF13747" s="10" t="s">
        <v>658</v>
      </c>
    </row>
    <row r="13748" spans="30:32" x14ac:dyDescent="0.2">
      <c r="AD13748" s="11" t="s">
        <v>22646</v>
      </c>
      <c r="AE13748" s="10" t="s">
        <v>3583</v>
      </c>
      <c r="AF13748" s="10" t="s">
        <v>658</v>
      </c>
    </row>
    <row r="13749" spans="30:32" x14ac:dyDescent="0.2">
      <c r="AD13749" s="11" t="s">
        <v>22647</v>
      </c>
      <c r="AE13749" s="10" t="s">
        <v>4119</v>
      </c>
      <c r="AF13749" s="10" t="s">
        <v>658</v>
      </c>
    </row>
    <row r="13750" spans="30:32" x14ac:dyDescent="0.2">
      <c r="AD13750" s="11" t="s">
        <v>22648</v>
      </c>
      <c r="AE13750" s="10" t="s">
        <v>5256</v>
      </c>
      <c r="AF13750" s="10" t="s">
        <v>658</v>
      </c>
    </row>
    <row r="13751" spans="30:32" x14ac:dyDescent="0.2">
      <c r="AD13751" s="11" t="s">
        <v>22649</v>
      </c>
      <c r="AE13751" s="10" t="s">
        <v>9395</v>
      </c>
      <c r="AF13751" s="10" t="s">
        <v>658</v>
      </c>
    </row>
    <row r="13752" spans="30:32" x14ac:dyDescent="0.2">
      <c r="AD13752" s="11" t="s">
        <v>22650</v>
      </c>
      <c r="AE13752" s="10" t="s">
        <v>22651</v>
      </c>
      <c r="AF13752" s="10" t="s">
        <v>658</v>
      </c>
    </row>
    <row r="13753" spans="30:32" x14ac:dyDescent="0.2">
      <c r="AD13753" s="11" t="s">
        <v>22652</v>
      </c>
      <c r="AE13753" s="10" t="s">
        <v>22653</v>
      </c>
      <c r="AF13753" s="10" t="s">
        <v>658</v>
      </c>
    </row>
    <row r="13754" spans="30:32" x14ac:dyDescent="0.2">
      <c r="AD13754" s="11" t="s">
        <v>22654</v>
      </c>
      <c r="AE13754" s="10" t="s">
        <v>22655</v>
      </c>
      <c r="AF13754" s="10" t="s">
        <v>658</v>
      </c>
    </row>
    <row r="13755" spans="30:32" x14ac:dyDescent="0.2">
      <c r="AD13755" s="11" t="s">
        <v>22656</v>
      </c>
      <c r="AE13755" s="10" t="s">
        <v>22657</v>
      </c>
      <c r="AF13755" s="10" t="s">
        <v>658</v>
      </c>
    </row>
    <row r="13756" spans="30:32" x14ac:dyDescent="0.2">
      <c r="AD13756" s="11" t="s">
        <v>22658</v>
      </c>
      <c r="AE13756" s="10" t="s">
        <v>22659</v>
      </c>
      <c r="AF13756" s="10" t="s">
        <v>658</v>
      </c>
    </row>
    <row r="13757" spans="30:32" x14ac:dyDescent="0.2">
      <c r="AD13757" s="11" t="s">
        <v>22660</v>
      </c>
      <c r="AE13757" s="10" t="s">
        <v>22661</v>
      </c>
      <c r="AF13757" s="10" t="s">
        <v>658</v>
      </c>
    </row>
    <row r="13758" spans="30:32" x14ac:dyDescent="0.2">
      <c r="AD13758" s="11" t="s">
        <v>22662</v>
      </c>
      <c r="AE13758" s="10" t="s">
        <v>22663</v>
      </c>
      <c r="AF13758" s="10" t="s">
        <v>658</v>
      </c>
    </row>
    <row r="13759" spans="30:32" x14ac:dyDescent="0.2">
      <c r="AD13759" s="11" t="s">
        <v>22664</v>
      </c>
      <c r="AE13759" s="10" t="s">
        <v>2949</v>
      </c>
      <c r="AF13759" s="10" t="s">
        <v>658</v>
      </c>
    </row>
    <row r="13760" spans="30:32" x14ac:dyDescent="0.2">
      <c r="AD13760" s="11" t="s">
        <v>22665</v>
      </c>
      <c r="AE13760" s="10" t="s">
        <v>22666</v>
      </c>
      <c r="AF13760" s="10" t="s">
        <v>658</v>
      </c>
    </row>
    <row r="13761" spans="30:32" x14ac:dyDescent="0.2">
      <c r="AD13761" s="11" t="s">
        <v>22667</v>
      </c>
      <c r="AE13761" s="10" t="s">
        <v>22668</v>
      </c>
      <c r="AF13761" s="10" t="s">
        <v>658</v>
      </c>
    </row>
    <row r="13762" spans="30:32" x14ac:dyDescent="0.2">
      <c r="AD13762" s="11" t="s">
        <v>22669</v>
      </c>
      <c r="AE13762" s="10" t="s">
        <v>22670</v>
      </c>
      <c r="AF13762" s="10" t="s">
        <v>658</v>
      </c>
    </row>
    <row r="13763" spans="30:32" x14ac:dyDescent="0.2">
      <c r="AD13763" s="11" t="s">
        <v>22671</v>
      </c>
      <c r="AE13763" s="10" t="s">
        <v>22672</v>
      </c>
      <c r="AF13763" s="10" t="s">
        <v>658</v>
      </c>
    </row>
    <row r="13764" spans="30:32" x14ac:dyDescent="0.2">
      <c r="AD13764" s="11" t="s">
        <v>22673</v>
      </c>
      <c r="AE13764" s="10" t="s">
        <v>3139</v>
      </c>
      <c r="AF13764" s="10" t="s">
        <v>658</v>
      </c>
    </row>
    <row r="13765" spans="30:32" x14ac:dyDescent="0.2">
      <c r="AD13765" s="11" t="s">
        <v>22674</v>
      </c>
      <c r="AE13765" s="10" t="s">
        <v>22675</v>
      </c>
      <c r="AF13765" s="10" t="s">
        <v>658</v>
      </c>
    </row>
    <row r="13766" spans="30:32" x14ac:dyDescent="0.2">
      <c r="AD13766" s="11" t="s">
        <v>22676</v>
      </c>
      <c r="AE13766" s="10" t="s">
        <v>22675</v>
      </c>
      <c r="AF13766" s="10" t="s">
        <v>658</v>
      </c>
    </row>
    <row r="13767" spans="30:32" x14ac:dyDescent="0.2">
      <c r="AD13767" s="11" t="s">
        <v>22677</v>
      </c>
      <c r="AE13767" s="10" t="s">
        <v>22678</v>
      </c>
      <c r="AF13767" s="10" t="s">
        <v>658</v>
      </c>
    </row>
    <row r="13768" spans="30:32" x14ac:dyDescent="0.2">
      <c r="AD13768" s="11" t="s">
        <v>22679</v>
      </c>
      <c r="AE13768" s="10" t="s">
        <v>2434</v>
      </c>
      <c r="AF13768" s="10" t="s">
        <v>658</v>
      </c>
    </row>
    <row r="13769" spans="30:32" x14ac:dyDescent="0.2">
      <c r="AD13769" s="11" t="s">
        <v>22680</v>
      </c>
      <c r="AE13769" s="10" t="s">
        <v>22681</v>
      </c>
      <c r="AF13769" s="10" t="s">
        <v>658</v>
      </c>
    </row>
    <row r="13770" spans="30:32" x14ac:dyDescent="0.2">
      <c r="AD13770" s="11" t="s">
        <v>22682</v>
      </c>
      <c r="AE13770" s="10" t="s">
        <v>22683</v>
      </c>
      <c r="AF13770" s="10" t="s">
        <v>658</v>
      </c>
    </row>
    <row r="13771" spans="30:32" x14ac:dyDescent="0.2">
      <c r="AD13771" s="11" t="s">
        <v>22684</v>
      </c>
      <c r="AE13771" s="10" t="s">
        <v>22685</v>
      </c>
      <c r="AF13771" s="10" t="s">
        <v>658</v>
      </c>
    </row>
    <row r="13772" spans="30:32" x14ac:dyDescent="0.2">
      <c r="AD13772" s="11" t="s">
        <v>22686</v>
      </c>
      <c r="AE13772" s="10" t="s">
        <v>22687</v>
      </c>
      <c r="AF13772" s="10" t="s">
        <v>658</v>
      </c>
    </row>
    <row r="13773" spans="30:32" x14ac:dyDescent="0.2">
      <c r="AD13773" s="11" t="s">
        <v>22688</v>
      </c>
      <c r="AE13773" s="10" t="s">
        <v>22689</v>
      </c>
      <c r="AF13773" s="10" t="s">
        <v>658</v>
      </c>
    </row>
    <row r="13774" spans="30:32" x14ac:dyDescent="0.2">
      <c r="AD13774" s="11" t="s">
        <v>22690</v>
      </c>
      <c r="AE13774" s="10" t="s">
        <v>22691</v>
      </c>
      <c r="AF13774" s="10" t="s">
        <v>658</v>
      </c>
    </row>
    <row r="13775" spans="30:32" x14ac:dyDescent="0.2">
      <c r="AD13775" s="11" t="s">
        <v>22692</v>
      </c>
      <c r="AE13775" s="10" t="s">
        <v>22693</v>
      </c>
      <c r="AF13775" s="10" t="s">
        <v>658</v>
      </c>
    </row>
    <row r="13776" spans="30:32" x14ac:dyDescent="0.2">
      <c r="AD13776" s="11" t="s">
        <v>22694</v>
      </c>
      <c r="AE13776" s="10" t="s">
        <v>22695</v>
      </c>
      <c r="AF13776" s="10" t="s">
        <v>658</v>
      </c>
    </row>
    <row r="13777" spans="30:32" x14ac:dyDescent="0.2">
      <c r="AD13777" s="11" t="s">
        <v>22696</v>
      </c>
      <c r="AE13777" s="10" t="s">
        <v>22697</v>
      </c>
      <c r="AF13777" s="10" t="s">
        <v>658</v>
      </c>
    </row>
    <row r="13778" spans="30:32" x14ac:dyDescent="0.2">
      <c r="AD13778" s="11" t="s">
        <v>22698</v>
      </c>
      <c r="AE13778" s="10" t="s">
        <v>6052</v>
      </c>
      <c r="AF13778" s="10" t="s">
        <v>658</v>
      </c>
    </row>
    <row r="13779" spans="30:32" x14ac:dyDescent="0.2">
      <c r="AD13779" s="11" t="s">
        <v>22699</v>
      </c>
      <c r="AE13779" s="10" t="s">
        <v>3609</v>
      </c>
      <c r="AF13779" s="10" t="s">
        <v>658</v>
      </c>
    </row>
    <row r="13780" spans="30:32" x14ac:dyDescent="0.2">
      <c r="AD13780" s="11" t="s">
        <v>22700</v>
      </c>
      <c r="AE13780" s="10" t="s">
        <v>22701</v>
      </c>
      <c r="AF13780" s="10" t="s">
        <v>658</v>
      </c>
    </row>
    <row r="13781" spans="30:32" x14ac:dyDescent="0.2">
      <c r="AD13781" s="11" t="s">
        <v>22702</v>
      </c>
      <c r="AE13781" s="10" t="s">
        <v>8332</v>
      </c>
      <c r="AF13781" s="10" t="s">
        <v>658</v>
      </c>
    </row>
    <row r="13782" spans="30:32" x14ac:dyDescent="0.2">
      <c r="AD13782" s="11" t="s">
        <v>22703</v>
      </c>
      <c r="AE13782" s="10" t="s">
        <v>22704</v>
      </c>
      <c r="AF13782" s="10" t="s">
        <v>658</v>
      </c>
    </row>
    <row r="13783" spans="30:32" x14ac:dyDescent="0.2">
      <c r="AD13783" s="11" t="s">
        <v>22705</v>
      </c>
      <c r="AE13783" s="10" t="s">
        <v>22706</v>
      </c>
      <c r="AF13783" s="10" t="s">
        <v>658</v>
      </c>
    </row>
    <row r="13784" spans="30:32" x14ac:dyDescent="0.2">
      <c r="AD13784" s="11" t="s">
        <v>22707</v>
      </c>
      <c r="AE13784" s="10" t="s">
        <v>22708</v>
      </c>
      <c r="AF13784" s="10" t="s">
        <v>658</v>
      </c>
    </row>
    <row r="13785" spans="30:32" x14ac:dyDescent="0.2">
      <c r="AD13785" s="11" t="s">
        <v>22709</v>
      </c>
      <c r="AE13785" s="10" t="s">
        <v>22710</v>
      </c>
      <c r="AF13785" s="10" t="s">
        <v>658</v>
      </c>
    </row>
    <row r="13786" spans="30:32" x14ac:dyDescent="0.2">
      <c r="AD13786" s="11" t="s">
        <v>22711</v>
      </c>
      <c r="AE13786" s="10" t="s">
        <v>22712</v>
      </c>
      <c r="AF13786" s="10" t="s">
        <v>658</v>
      </c>
    </row>
    <row r="13787" spans="30:32" x14ac:dyDescent="0.2">
      <c r="AD13787" s="11" t="s">
        <v>22713</v>
      </c>
      <c r="AE13787" s="10" t="s">
        <v>22714</v>
      </c>
      <c r="AF13787" s="10" t="s">
        <v>658</v>
      </c>
    </row>
    <row r="13788" spans="30:32" x14ac:dyDescent="0.2">
      <c r="AD13788" s="11" t="s">
        <v>22715</v>
      </c>
      <c r="AE13788" s="10" t="s">
        <v>22716</v>
      </c>
      <c r="AF13788" s="10" t="s">
        <v>658</v>
      </c>
    </row>
    <row r="13789" spans="30:32" x14ac:dyDescent="0.2">
      <c r="AD13789" s="11" t="s">
        <v>22717</v>
      </c>
      <c r="AE13789" s="10" t="s">
        <v>22718</v>
      </c>
      <c r="AF13789" s="10" t="s">
        <v>658</v>
      </c>
    </row>
    <row r="13790" spans="30:32" x14ac:dyDescent="0.2">
      <c r="AD13790" s="11" t="s">
        <v>22719</v>
      </c>
      <c r="AE13790" s="10" t="s">
        <v>22720</v>
      </c>
      <c r="AF13790" s="10" t="s">
        <v>658</v>
      </c>
    </row>
    <row r="13791" spans="30:32" x14ac:dyDescent="0.2">
      <c r="AD13791" s="11" t="s">
        <v>22721</v>
      </c>
      <c r="AE13791" s="10" t="s">
        <v>22722</v>
      </c>
      <c r="AF13791" s="10" t="s">
        <v>658</v>
      </c>
    </row>
    <row r="13792" spans="30:32" x14ac:dyDescent="0.2">
      <c r="AD13792" s="11" t="s">
        <v>22723</v>
      </c>
      <c r="AE13792" s="10" t="s">
        <v>22724</v>
      </c>
      <c r="AF13792" s="10" t="s">
        <v>658</v>
      </c>
    </row>
    <row r="13793" spans="30:32" x14ac:dyDescent="0.2">
      <c r="AD13793" s="11" t="s">
        <v>22725</v>
      </c>
      <c r="AE13793" s="10" t="s">
        <v>22726</v>
      </c>
      <c r="AF13793" s="10" t="s">
        <v>658</v>
      </c>
    </row>
    <row r="13794" spans="30:32" x14ac:dyDescent="0.2">
      <c r="AD13794" s="11" t="s">
        <v>22727</v>
      </c>
      <c r="AE13794" s="10" t="s">
        <v>22726</v>
      </c>
      <c r="AF13794" s="10" t="s">
        <v>658</v>
      </c>
    </row>
    <row r="13795" spans="30:32" x14ac:dyDescent="0.2">
      <c r="AD13795" s="11" t="s">
        <v>22728</v>
      </c>
      <c r="AE13795" s="10" t="s">
        <v>22726</v>
      </c>
      <c r="AF13795" s="10" t="s">
        <v>658</v>
      </c>
    </row>
    <row r="13796" spans="30:32" x14ac:dyDescent="0.2">
      <c r="AD13796" s="11" t="s">
        <v>22729</v>
      </c>
      <c r="AE13796" s="10" t="s">
        <v>19991</v>
      </c>
      <c r="AF13796" s="10" t="s">
        <v>658</v>
      </c>
    </row>
    <row r="13797" spans="30:32" x14ac:dyDescent="0.2">
      <c r="AD13797" s="11" t="s">
        <v>22730</v>
      </c>
      <c r="AE13797" s="10" t="s">
        <v>22731</v>
      </c>
      <c r="AF13797" s="10" t="s">
        <v>658</v>
      </c>
    </row>
    <row r="13798" spans="30:32" x14ac:dyDescent="0.2">
      <c r="AD13798" s="11" t="s">
        <v>22732</v>
      </c>
      <c r="AE13798" s="10" t="s">
        <v>22733</v>
      </c>
      <c r="AF13798" s="10" t="s">
        <v>658</v>
      </c>
    </row>
    <row r="13799" spans="30:32" x14ac:dyDescent="0.2">
      <c r="AD13799" s="11" t="s">
        <v>22734</v>
      </c>
      <c r="AE13799" s="10" t="s">
        <v>22735</v>
      </c>
      <c r="AF13799" s="10" t="s">
        <v>658</v>
      </c>
    </row>
    <row r="13800" spans="30:32" x14ac:dyDescent="0.2">
      <c r="AD13800" s="11" t="s">
        <v>22736</v>
      </c>
      <c r="AE13800" s="10" t="s">
        <v>22737</v>
      </c>
      <c r="AF13800" s="10" t="s">
        <v>658</v>
      </c>
    </row>
    <row r="13801" spans="30:32" x14ac:dyDescent="0.2">
      <c r="AD13801" s="11" t="s">
        <v>22738</v>
      </c>
      <c r="AE13801" s="10" t="s">
        <v>22739</v>
      </c>
      <c r="AF13801" s="10" t="s">
        <v>658</v>
      </c>
    </row>
    <row r="13802" spans="30:32" x14ac:dyDescent="0.2">
      <c r="AD13802" s="11" t="s">
        <v>22740</v>
      </c>
      <c r="AE13802" s="10" t="s">
        <v>14959</v>
      </c>
      <c r="AF13802" s="10" t="s">
        <v>658</v>
      </c>
    </row>
    <row r="13803" spans="30:32" x14ac:dyDescent="0.2">
      <c r="AD13803" s="11" t="s">
        <v>22741</v>
      </c>
      <c r="AE13803" s="10" t="s">
        <v>8732</v>
      </c>
      <c r="AF13803" s="10" t="s">
        <v>658</v>
      </c>
    </row>
    <row r="13804" spans="30:32" x14ac:dyDescent="0.2">
      <c r="AD13804" s="11" t="s">
        <v>22742</v>
      </c>
      <c r="AE13804" s="10" t="s">
        <v>22743</v>
      </c>
      <c r="AF13804" s="10" t="s">
        <v>658</v>
      </c>
    </row>
    <row r="13805" spans="30:32" x14ac:dyDescent="0.2">
      <c r="AD13805" s="11" t="s">
        <v>22744</v>
      </c>
      <c r="AE13805" s="10" t="s">
        <v>22745</v>
      </c>
      <c r="AF13805" s="10" t="s">
        <v>658</v>
      </c>
    </row>
    <row r="13806" spans="30:32" x14ac:dyDescent="0.2">
      <c r="AD13806" s="11" t="s">
        <v>22746</v>
      </c>
      <c r="AE13806" s="10" t="s">
        <v>22747</v>
      </c>
      <c r="AF13806" s="10" t="s">
        <v>658</v>
      </c>
    </row>
    <row r="13807" spans="30:32" x14ac:dyDescent="0.2">
      <c r="AD13807" s="11" t="s">
        <v>22748</v>
      </c>
      <c r="AE13807" s="10" t="s">
        <v>21442</v>
      </c>
      <c r="AF13807" s="10" t="s">
        <v>658</v>
      </c>
    </row>
    <row r="13808" spans="30:32" x14ac:dyDescent="0.2">
      <c r="AD13808" s="11" t="s">
        <v>22749</v>
      </c>
      <c r="AE13808" s="10" t="s">
        <v>22750</v>
      </c>
      <c r="AF13808" s="10" t="s">
        <v>658</v>
      </c>
    </row>
    <row r="13809" spans="30:32" x14ac:dyDescent="0.2">
      <c r="AD13809" s="11" t="s">
        <v>22751</v>
      </c>
      <c r="AE13809" s="10" t="s">
        <v>22752</v>
      </c>
      <c r="AF13809" s="10" t="s">
        <v>658</v>
      </c>
    </row>
    <row r="13810" spans="30:32" x14ac:dyDescent="0.2">
      <c r="AD13810" s="11" t="s">
        <v>22753</v>
      </c>
      <c r="AE13810" s="10" t="s">
        <v>22754</v>
      </c>
      <c r="AF13810" s="10" t="s">
        <v>658</v>
      </c>
    </row>
    <row r="13811" spans="30:32" x14ac:dyDescent="0.2">
      <c r="AD13811" s="11" t="s">
        <v>22755</v>
      </c>
      <c r="AE13811" s="10" t="s">
        <v>22756</v>
      </c>
      <c r="AF13811" s="10" t="s">
        <v>658</v>
      </c>
    </row>
    <row r="13812" spans="30:32" x14ac:dyDescent="0.2">
      <c r="AD13812" s="11" t="s">
        <v>22757</v>
      </c>
      <c r="AE13812" s="10" t="s">
        <v>22758</v>
      </c>
      <c r="AF13812" s="10" t="s">
        <v>658</v>
      </c>
    </row>
    <row r="13813" spans="30:32" x14ac:dyDescent="0.2">
      <c r="AD13813" s="11" t="s">
        <v>22759</v>
      </c>
      <c r="AE13813" s="10" t="s">
        <v>9474</v>
      </c>
      <c r="AF13813" s="10" t="s">
        <v>658</v>
      </c>
    </row>
    <row r="13814" spans="30:32" x14ac:dyDescent="0.2">
      <c r="AD13814" s="11" t="s">
        <v>22760</v>
      </c>
      <c r="AE13814" s="10" t="s">
        <v>6097</v>
      </c>
      <c r="AF13814" s="10" t="s">
        <v>658</v>
      </c>
    </row>
    <row r="13815" spans="30:32" x14ac:dyDescent="0.2">
      <c r="AD13815" s="11" t="s">
        <v>22761</v>
      </c>
      <c r="AE13815" s="10" t="s">
        <v>17350</v>
      </c>
      <c r="AF13815" s="10" t="s">
        <v>658</v>
      </c>
    </row>
    <row r="13816" spans="30:32" x14ac:dyDescent="0.2">
      <c r="AD13816" s="11" t="s">
        <v>22762</v>
      </c>
      <c r="AE13816" s="10" t="s">
        <v>22763</v>
      </c>
      <c r="AF13816" s="10" t="s">
        <v>658</v>
      </c>
    </row>
    <row r="13817" spans="30:32" x14ac:dyDescent="0.2">
      <c r="AD13817" s="11" t="s">
        <v>22764</v>
      </c>
      <c r="AE13817" s="10" t="s">
        <v>22765</v>
      </c>
      <c r="AF13817" s="10" t="s">
        <v>658</v>
      </c>
    </row>
    <row r="13818" spans="30:32" x14ac:dyDescent="0.2">
      <c r="AD13818" s="11" t="s">
        <v>22766</v>
      </c>
      <c r="AE13818" s="10" t="s">
        <v>22767</v>
      </c>
      <c r="AF13818" s="10" t="s">
        <v>658</v>
      </c>
    </row>
    <row r="13819" spans="30:32" x14ac:dyDescent="0.2">
      <c r="AD13819" s="11" t="s">
        <v>22768</v>
      </c>
      <c r="AE13819" s="10" t="s">
        <v>6680</v>
      </c>
      <c r="AF13819" s="10" t="s">
        <v>658</v>
      </c>
    </row>
    <row r="13820" spans="30:32" x14ac:dyDescent="0.2">
      <c r="AD13820" s="11" t="s">
        <v>22769</v>
      </c>
      <c r="AE13820" s="10" t="s">
        <v>22770</v>
      </c>
      <c r="AF13820" s="10" t="s">
        <v>658</v>
      </c>
    </row>
    <row r="13821" spans="30:32" x14ac:dyDescent="0.2">
      <c r="AD13821" s="11" t="s">
        <v>22771</v>
      </c>
      <c r="AE13821" s="10" t="s">
        <v>22772</v>
      </c>
      <c r="AF13821" s="10" t="s">
        <v>658</v>
      </c>
    </row>
    <row r="13822" spans="30:32" x14ac:dyDescent="0.2">
      <c r="AD13822" s="11" t="s">
        <v>22773</v>
      </c>
      <c r="AE13822" s="10" t="s">
        <v>2543</v>
      </c>
      <c r="AF13822" s="10" t="s">
        <v>658</v>
      </c>
    </row>
    <row r="13823" spans="30:32" x14ac:dyDescent="0.2">
      <c r="AD13823" s="11" t="s">
        <v>22774</v>
      </c>
      <c r="AE13823" s="10" t="s">
        <v>4214</v>
      </c>
      <c r="AF13823" s="10" t="s">
        <v>658</v>
      </c>
    </row>
    <row r="13824" spans="30:32" x14ac:dyDescent="0.2">
      <c r="AD13824" s="11" t="s">
        <v>22775</v>
      </c>
      <c r="AE13824" s="10" t="s">
        <v>1475</v>
      </c>
      <c r="AF13824" s="10" t="s">
        <v>658</v>
      </c>
    </row>
    <row r="13825" spans="30:32" x14ac:dyDescent="0.2">
      <c r="AD13825" s="11" t="s">
        <v>22776</v>
      </c>
      <c r="AE13825" s="10" t="s">
        <v>22777</v>
      </c>
      <c r="AF13825" s="10" t="s">
        <v>658</v>
      </c>
    </row>
    <row r="13826" spans="30:32" x14ac:dyDescent="0.2">
      <c r="AD13826" s="11" t="s">
        <v>22778</v>
      </c>
      <c r="AE13826" s="10" t="s">
        <v>22779</v>
      </c>
      <c r="AF13826" s="10" t="s">
        <v>658</v>
      </c>
    </row>
    <row r="13827" spans="30:32" x14ac:dyDescent="0.2">
      <c r="AD13827" s="11" t="s">
        <v>22780</v>
      </c>
      <c r="AE13827" s="10" t="s">
        <v>22781</v>
      </c>
      <c r="AF13827" s="10" t="s">
        <v>658</v>
      </c>
    </row>
    <row r="13828" spans="30:32" x14ac:dyDescent="0.2">
      <c r="AD13828" s="11" t="s">
        <v>22782</v>
      </c>
      <c r="AE13828" s="10" t="s">
        <v>22783</v>
      </c>
      <c r="AF13828" s="10" t="s">
        <v>658</v>
      </c>
    </row>
    <row r="13829" spans="30:32" x14ac:dyDescent="0.2">
      <c r="AD13829" s="11" t="s">
        <v>22784</v>
      </c>
      <c r="AE13829" s="10" t="s">
        <v>15027</v>
      </c>
      <c r="AF13829" s="10" t="s">
        <v>658</v>
      </c>
    </row>
    <row r="13830" spans="30:32" x14ac:dyDescent="0.2">
      <c r="AD13830" s="11" t="s">
        <v>22785</v>
      </c>
      <c r="AE13830" s="10" t="s">
        <v>21490</v>
      </c>
      <c r="AF13830" s="10" t="s">
        <v>658</v>
      </c>
    </row>
    <row r="13831" spans="30:32" x14ac:dyDescent="0.2">
      <c r="AD13831" s="11" t="s">
        <v>22786</v>
      </c>
      <c r="AE13831" s="10" t="s">
        <v>1479</v>
      </c>
      <c r="AF13831" s="10" t="s">
        <v>658</v>
      </c>
    </row>
    <row r="13832" spans="30:32" x14ac:dyDescent="0.2">
      <c r="AD13832" s="11" t="s">
        <v>22787</v>
      </c>
      <c r="AE13832" s="10" t="s">
        <v>22788</v>
      </c>
      <c r="AF13832" s="10" t="s">
        <v>658</v>
      </c>
    </row>
    <row r="13833" spans="30:32" x14ac:dyDescent="0.2">
      <c r="AD13833" s="11" t="s">
        <v>22789</v>
      </c>
      <c r="AE13833" s="10" t="s">
        <v>2576</v>
      </c>
      <c r="AF13833" s="10" t="s">
        <v>658</v>
      </c>
    </row>
    <row r="13834" spans="30:32" x14ac:dyDescent="0.2">
      <c r="AD13834" s="11" t="s">
        <v>22790</v>
      </c>
      <c r="AE13834" s="10" t="s">
        <v>22791</v>
      </c>
      <c r="AF13834" s="10" t="s">
        <v>658</v>
      </c>
    </row>
    <row r="13835" spans="30:32" x14ac:dyDescent="0.2">
      <c r="AD13835" s="11" t="s">
        <v>22792</v>
      </c>
      <c r="AE13835" s="10" t="s">
        <v>22793</v>
      </c>
      <c r="AF13835" s="10" t="s">
        <v>658</v>
      </c>
    </row>
    <row r="13836" spans="30:32" x14ac:dyDescent="0.2">
      <c r="AD13836" s="11" t="s">
        <v>22794</v>
      </c>
      <c r="AE13836" s="10" t="s">
        <v>22795</v>
      </c>
      <c r="AF13836" s="10" t="s">
        <v>658</v>
      </c>
    </row>
    <row r="13837" spans="30:32" x14ac:dyDescent="0.2">
      <c r="AD13837" s="11" t="s">
        <v>22796</v>
      </c>
      <c r="AE13837" s="10" t="s">
        <v>22797</v>
      </c>
      <c r="AF13837" s="10" t="s">
        <v>658</v>
      </c>
    </row>
    <row r="13838" spans="30:32" x14ac:dyDescent="0.2">
      <c r="AD13838" s="11" t="s">
        <v>22798</v>
      </c>
      <c r="AE13838" s="10" t="s">
        <v>22799</v>
      </c>
      <c r="AF13838" s="10" t="s">
        <v>658</v>
      </c>
    </row>
    <row r="13839" spans="30:32" x14ac:dyDescent="0.2">
      <c r="AD13839" s="11" t="s">
        <v>22800</v>
      </c>
      <c r="AE13839" s="10" t="s">
        <v>22801</v>
      </c>
      <c r="AF13839" s="10" t="s">
        <v>658</v>
      </c>
    </row>
    <row r="13840" spans="30:32" x14ac:dyDescent="0.2">
      <c r="AD13840" s="11" t="s">
        <v>22802</v>
      </c>
      <c r="AE13840" s="10" t="s">
        <v>1176</v>
      </c>
      <c r="AF13840" s="10" t="s">
        <v>658</v>
      </c>
    </row>
    <row r="13841" spans="30:32" x14ac:dyDescent="0.2">
      <c r="AD13841" s="11" t="s">
        <v>22803</v>
      </c>
      <c r="AE13841" s="10" t="s">
        <v>22804</v>
      </c>
      <c r="AF13841" s="10" t="s">
        <v>658</v>
      </c>
    </row>
    <row r="13842" spans="30:32" x14ac:dyDescent="0.2">
      <c r="AD13842" s="11" t="s">
        <v>22805</v>
      </c>
      <c r="AE13842" s="10" t="s">
        <v>2580</v>
      </c>
      <c r="AF13842" s="10" t="s">
        <v>658</v>
      </c>
    </row>
    <row r="13843" spans="30:32" x14ac:dyDescent="0.2">
      <c r="AD13843" s="11" t="s">
        <v>22806</v>
      </c>
      <c r="AE13843" s="10" t="s">
        <v>6154</v>
      </c>
      <c r="AF13843" s="10" t="s">
        <v>658</v>
      </c>
    </row>
    <row r="13844" spans="30:32" x14ac:dyDescent="0.2">
      <c r="AD13844" s="11" t="s">
        <v>22807</v>
      </c>
      <c r="AE13844" s="10" t="s">
        <v>3199</v>
      </c>
      <c r="AF13844" s="10" t="s">
        <v>658</v>
      </c>
    </row>
    <row r="13845" spans="30:32" x14ac:dyDescent="0.2">
      <c r="AD13845" s="11" t="s">
        <v>22808</v>
      </c>
      <c r="AE13845" s="10" t="s">
        <v>3199</v>
      </c>
      <c r="AF13845" s="10" t="s">
        <v>658</v>
      </c>
    </row>
    <row r="13846" spans="30:32" x14ac:dyDescent="0.2">
      <c r="AD13846" s="11" t="s">
        <v>22809</v>
      </c>
      <c r="AE13846" s="10" t="s">
        <v>3199</v>
      </c>
      <c r="AF13846" s="10" t="s">
        <v>658</v>
      </c>
    </row>
    <row r="13847" spans="30:32" x14ac:dyDescent="0.2">
      <c r="AD13847" s="11" t="s">
        <v>22810</v>
      </c>
      <c r="AE13847" s="10" t="s">
        <v>3199</v>
      </c>
      <c r="AF13847" s="10" t="s">
        <v>658</v>
      </c>
    </row>
    <row r="13848" spans="30:32" x14ac:dyDescent="0.2">
      <c r="AD13848" s="11" t="s">
        <v>22811</v>
      </c>
      <c r="AE13848" s="10" t="s">
        <v>3199</v>
      </c>
      <c r="AF13848" s="10" t="s">
        <v>658</v>
      </c>
    </row>
    <row r="13849" spans="30:32" x14ac:dyDescent="0.2">
      <c r="AD13849" s="11" t="s">
        <v>22812</v>
      </c>
      <c r="AE13849" s="10" t="s">
        <v>3199</v>
      </c>
      <c r="AF13849" s="10" t="s">
        <v>658</v>
      </c>
    </row>
    <row r="13850" spans="30:32" x14ac:dyDescent="0.2">
      <c r="AD13850" s="11" t="s">
        <v>22813</v>
      </c>
      <c r="AE13850" s="10" t="s">
        <v>16327</v>
      </c>
      <c r="AF13850" s="10" t="s">
        <v>658</v>
      </c>
    </row>
    <row r="13851" spans="30:32" x14ac:dyDescent="0.2">
      <c r="AD13851" s="11" t="s">
        <v>22814</v>
      </c>
      <c r="AE13851" s="10" t="s">
        <v>16327</v>
      </c>
      <c r="AF13851" s="10" t="s">
        <v>658</v>
      </c>
    </row>
    <row r="13852" spans="30:32" x14ac:dyDescent="0.2">
      <c r="AD13852" s="11" t="s">
        <v>22815</v>
      </c>
      <c r="AE13852" s="10" t="s">
        <v>16327</v>
      </c>
      <c r="AF13852" s="10" t="s">
        <v>658</v>
      </c>
    </row>
    <row r="13853" spans="30:32" x14ac:dyDescent="0.2">
      <c r="AD13853" s="11" t="s">
        <v>22816</v>
      </c>
      <c r="AE13853" s="10" t="s">
        <v>4862</v>
      </c>
      <c r="AF13853" s="10" t="s">
        <v>658</v>
      </c>
    </row>
    <row r="13854" spans="30:32" x14ac:dyDescent="0.2">
      <c r="AD13854" s="11" t="s">
        <v>22817</v>
      </c>
      <c r="AE13854" s="10" t="s">
        <v>4273</v>
      </c>
      <c r="AF13854" s="10" t="s">
        <v>658</v>
      </c>
    </row>
    <row r="13855" spans="30:32" x14ac:dyDescent="0.2">
      <c r="AD13855" s="11" t="s">
        <v>22818</v>
      </c>
      <c r="AE13855" s="10" t="s">
        <v>22819</v>
      </c>
      <c r="AF13855" s="10" t="s">
        <v>658</v>
      </c>
    </row>
    <row r="13856" spans="30:32" x14ac:dyDescent="0.2">
      <c r="AD13856" s="11" t="s">
        <v>22820</v>
      </c>
      <c r="AE13856" s="10" t="s">
        <v>6795</v>
      </c>
      <c r="AF13856" s="10" t="s">
        <v>658</v>
      </c>
    </row>
    <row r="13857" spans="30:32" x14ac:dyDescent="0.2">
      <c r="AD13857" s="11" t="s">
        <v>22821</v>
      </c>
      <c r="AE13857" s="10" t="s">
        <v>22822</v>
      </c>
      <c r="AF13857" s="10" t="s">
        <v>658</v>
      </c>
    </row>
    <row r="13858" spans="30:32" x14ac:dyDescent="0.2">
      <c r="AD13858" s="11" t="s">
        <v>22823</v>
      </c>
      <c r="AE13858" s="10" t="s">
        <v>22824</v>
      </c>
      <c r="AF13858" s="10" t="s">
        <v>658</v>
      </c>
    </row>
    <row r="13859" spans="30:32" x14ac:dyDescent="0.2">
      <c r="AD13859" s="11" t="s">
        <v>22825</v>
      </c>
      <c r="AE13859" s="10" t="s">
        <v>22826</v>
      </c>
      <c r="AF13859" s="10" t="s">
        <v>658</v>
      </c>
    </row>
    <row r="13860" spans="30:32" x14ac:dyDescent="0.2">
      <c r="AD13860" s="11" t="s">
        <v>22827</v>
      </c>
      <c r="AE13860" s="10" t="s">
        <v>7919</v>
      </c>
      <c r="AF13860" s="10" t="s">
        <v>658</v>
      </c>
    </row>
    <row r="13861" spans="30:32" x14ac:dyDescent="0.2">
      <c r="AD13861" s="11" t="s">
        <v>22828</v>
      </c>
      <c r="AE13861" s="10" t="s">
        <v>17851</v>
      </c>
      <c r="AF13861" s="10" t="s">
        <v>658</v>
      </c>
    </row>
    <row r="13862" spans="30:32" x14ac:dyDescent="0.2">
      <c r="AD13862" s="11" t="s">
        <v>22829</v>
      </c>
      <c r="AE13862" s="10" t="s">
        <v>15085</v>
      </c>
      <c r="AF13862" s="10" t="s">
        <v>658</v>
      </c>
    </row>
    <row r="13863" spans="30:32" x14ac:dyDescent="0.2">
      <c r="AD13863" s="11" t="s">
        <v>22830</v>
      </c>
      <c r="AE13863" s="10" t="s">
        <v>22831</v>
      </c>
      <c r="AF13863" s="10" t="s">
        <v>658</v>
      </c>
    </row>
    <row r="13864" spans="30:32" x14ac:dyDescent="0.2">
      <c r="AD13864" s="11" t="s">
        <v>22832</v>
      </c>
      <c r="AE13864" s="10" t="s">
        <v>9553</v>
      </c>
      <c r="AF13864" s="10" t="s">
        <v>658</v>
      </c>
    </row>
    <row r="13865" spans="30:32" x14ac:dyDescent="0.2">
      <c r="AD13865" s="11" t="s">
        <v>22833</v>
      </c>
      <c r="AE13865" s="10" t="s">
        <v>1481</v>
      </c>
      <c r="AF13865" s="10" t="s">
        <v>658</v>
      </c>
    </row>
    <row r="13866" spans="30:32" x14ac:dyDescent="0.2">
      <c r="AD13866" s="11" t="s">
        <v>22834</v>
      </c>
      <c r="AE13866" s="10" t="s">
        <v>22835</v>
      </c>
      <c r="AF13866" s="10" t="s">
        <v>658</v>
      </c>
    </row>
    <row r="13867" spans="30:32" x14ac:dyDescent="0.2">
      <c r="AD13867" s="11" t="s">
        <v>22836</v>
      </c>
      <c r="AE13867" s="10" t="s">
        <v>4667</v>
      </c>
      <c r="AF13867" s="10" t="s">
        <v>658</v>
      </c>
    </row>
    <row r="13868" spans="30:32" x14ac:dyDescent="0.2">
      <c r="AD13868" s="11" t="s">
        <v>22837</v>
      </c>
      <c r="AE13868" s="10" t="s">
        <v>22838</v>
      </c>
      <c r="AF13868" s="10" t="s">
        <v>658</v>
      </c>
    </row>
    <row r="13869" spans="30:32" x14ac:dyDescent="0.2">
      <c r="AD13869" s="11" t="s">
        <v>22839</v>
      </c>
      <c r="AE13869" s="10" t="s">
        <v>22840</v>
      </c>
      <c r="AF13869" s="10" t="s">
        <v>658</v>
      </c>
    </row>
    <row r="13870" spans="30:32" x14ac:dyDescent="0.2">
      <c r="AD13870" s="11" t="s">
        <v>22841</v>
      </c>
      <c r="AE13870" s="10" t="s">
        <v>22842</v>
      </c>
      <c r="AF13870" s="10" t="s">
        <v>658</v>
      </c>
    </row>
    <row r="13871" spans="30:32" x14ac:dyDescent="0.2">
      <c r="AD13871" s="11" t="s">
        <v>22843</v>
      </c>
      <c r="AE13871" s="10" t="s">
        <v>22844</v>
      </c>
      <c r="AF13871" s="10" t="s">
        <v>658</v>
      </c>
    </row>
    <row r="13872" spans="30:32" x14ac:dyDescent="0.2">
      <c r="AD13872" s="11" t="s">
        <v>22845</v>
      </c>
      <c r="AE13872" s="10" t="s">
        <v>22846</v>
      </c>
      <c r="AF13872" s="10" t="s">
        <v>658</v>
      </c>
    </row>
    <row r="13873" spans="30:32" x14ac:dyDescent="0.2">
      <c r="AD13873" s="11" t="s">
        <v>22847</v>
      </c>
      <c r="AE13873" s="10" t="s">
        <v>22848</v>
      </c>
      <c r="AF13873" s="10" t="s">
        <v>658</v>
      </c>
    </row>
    <row r="13874" spans="30:32" x14ac:dyDescent="0.2">
      <c r="AD13874" s="11" t="s">
        <v>22849</v>
      </c>
      <c r="AE13874" s="10" t="s">
        <v>13878</v>
      </c>
      <c r="AF13874" s="10" t="s">
        <v>658</v>
      </c>
    </row>
    <row r="13875" spans="30:32" x14ac:dyDescent="0.2">
      <c r="AD13875" s="11" t="s">
        <v>22850</v>
      </c>
      <c r="AE13875" s="10" t="s">
        <v>12546</v>
      </c>
      <c r="AF13875" s="10" t="s">
        <v>658</v>
      </c>
    </row>
    <row r="13876" spans="30:32" x14ac:dyDescent="0.2">
      <c r="AD13876" s="11" t="s">
        <v>22851</v>
      </c>
      <c r="AE13876" s="10" t="s">
        <v>22852</v>
      </c>
      <c r="AF13876" s="10" t="s">
        <v>658</v>
      </c>
    </row>
    <row r="13877" spans="30:32" x14ac:dyDescent="0.2">
      <c r="AD13877" s="11" t="s">
        <v>22853</v>
      </c>
      <c r="AE13877" s="10" t="s">
        <v>22852</v>
      </c>
      <c r="AF13877" s="10" t="s">
        <v>658</v>
      </c>
    </row>
    <row r="13878" spans="30:32" x14ac:dyDescent="0.2">
      <c r="AD13878" s="11" t="s">
        <v>22854</v>
      </c>
      <c r="AE13878" s="10" t="s">
        <v>22852</v>
      </c>
      <c r="AF13878" s="10" t="s">
        <v>658</v>
      </c>
    </row>
    <row r="13879" spans="30:32" x14ac:dyDescent="0.2">
      <c r="AD13879" s="11" t="s">
        <v>22855</v>
      </c>
      <c r="AE13879" s="10" t="s">
        <v>22852</v>
      </c>
      <c r="AF13879" s="10" t="s">
        <v>658</v>
      </c>
    </row>
    <row r="13880" spans="30:32" x14ac:dyDescent="0.2">
      <c r="AD13880" s="11" t="s">
        <v>22856</v>
      </c>
      <c r="AE13880" s="10" t="s">
        <v>22852</v>
      </c>
      <c r="AF13880" s="10" t="s">
        <v>658</v>
      </c>
    </row>
    <row r="13881" spans="30:32" x14ac:dyDescent="0.2">
      <c r="AD13881" s="11" t="s">
        <v>22857</v>
      </c>
      <c r="AE13881" s="10" t="s">
        <v>22858</v>
      </c>
      <c r="AF13881" s="10" t="s">
        <v>658</v>
      </c>
    </row>
    <row r="13882" spans="30:32" x14ac:dyDescent="0.2">
      <c r="AD13882" s="11" t="s">
        <v>22859</v>
      </c>
      <c r="AE13882" s="10" t="s">
        <v>22860</v>
      </c>
      <c r="AF13882" s="10" t="s">
        <v>658</v>
      </c>
    </row>
    <row r="13883" spans="30:32" x14ac:dyDescent="0.2">
      <c r="AD13883" s="11" t="s">
        <v>22861</v>
      </c>
      <c r="AE13883" s="10" t="s">
        <v>22860</v>
      </c>
      <c r="AF13883" s="10" t="s">
        <v>658</v>
      </c>
    </row>
    <row r="13884" spans="30:32" x14ac:dyDescent="0.2">
      <c r="AD13884" s="11" t="s">
        <v>22862</v>
      </c>
      <c r="AE13884" s="10" t="s">
        <v>22852</v>
      </c>
      <c r="AF13884" s="10" t="s">
        <v>658</v>
      </c>
    </row>
    <row r="13885" spans="30:32" x14ac:dyDescent="0.2">
      <c r="AD13885" s="11" t="s">
        <v>22863</v>
      </c>
      <c r="AE13885" s="10" t="s">
        <v>22852</v>
      </c>
      <c r="AF13885" s="10" t="s">
        <v>658</v>
      </c>
    </row>
    <row r="13886" spans="30:32" x14ac:dyDescent="0.2">
      <c r="AD13886" s="11" t="s">
        <v>22864</v>
      </c>
      <c r="AE13886" s="10" t="s">
        <v>22852</v>
      </c>
      <c r="AF13886" s="10" t="s">
        <v>658</v>
      </c>
    </row>
    <row r="13887" spans="30:32" x14ac:dyDescent="0.2">
      <c r="AD13887" s="11" t="s">
        <v>22865</v>
      </c>
      <c r="AE13887" s="10" t="s">
        <v>22852</v>
      </c>
      <c r="AF13887" s="10" t="s">
        <v>658</v>
      </c>
    </row>
    <row r="13888" spans="30:32" x14ac:dyDescent="0.2">
      <c r="AD13888" s="11" t="s">
        <v>22866</v>
      </c>
      <c r="AE13888" s="10" t="s">
        <v>22852</v>
      </c>
      <c r="AF13888" s="10" t="s">
        <v>658</v>
      </c>
    </row>
    <row r="13889" spans="30:32" x14ac:dyDescent="0.2">
      <c r="AD13889" s="11" t="s">
        <v>22867</v>
      </c>
      <c r="AE13889" s="10" t="s">
        <v>22852</v>
      </c>
      <c r="AF13889" s="10" t="s">
        <v>658</v>
      </c>
    </row>
    <row r="13890" spans="30:32" x14ac:dyDescent="0.2">
      <c r="AD13890" s="11" t="s">
        <v>22868</v>
      </c>
      <c r="AE13890" s="10" t="s">
        <v>2605</v>
      </c>
      <c r="AF13890" s="10" t="s">
        <v>658</v>
      </c>
    </row>
    <row r="13891" spans="30:32" x14ac:dyDescent="0.2">
      <c r="AD13891" s="11" t="s">
        <v>22869</v>
      </c>
      <c r="AE13891" s="10" t="s">
        <v>6805</v>
      </c>
      <c r="AF13891" s="10" t="s">
        <v>658</v>
      </c>
    </row>
    <row r="13892" spans="30:32" x14ac:dyDescent="0.2">
      <c r="AD13892" s="11" t="s">
        <v>22870</v>
      </c>
      <c r="AE13892" s="10" t="s">
        <v>16341</v>
      </c>
      <c r="AF13892" s="10" t="s">
        <v>658</v>
      </c>
    </row>
    <row r="13893" spans="30:32" x14ac:dyDescent="0.2">
      <c r="AD13893" s="11" t="s">
        <v>22871</v>
      </c>
      <c r="AE13893" s="10" t="s">
        <v>22872</v>
      </c>
      <c r="AF13893" s="10" t="s">
        <v>658</v>
      </c>
    </row>
    <row r="13894" spans="30:32" x14ac:dyDescent="0.2">
      <c r="AD13894" s="11" t="s">
        <v>22873</v>
      </c>
      <c r="AE13894" s="10" t="s">
        <v>22874</v>
      </c>
      <c r="AF13894" s="10" t="s">
        <v>658</v>
      </c>
    </row>
    <row r="13895" spans="30:32" x14ac:dyDescent="0.2">
      <c r="AD13895" s="11" t="s">
        <v>22875</v>
      </c>
      <c r="AE13895" s="10" t="s">
        <v>10999</v>
      </c>
      <c r="AF13895" s="10" t="s">
        <v>658</v>
      </c>
    </row>
    <row r="13896" spans="30:32" x14ac:dyDescent="0.2">
      <c r="AD13896" s="11" t="s">
        <v>22876</v>
      </c>
      <c r="AE13896" s="10" t="s">
        <v>13880</v>
      </c>
      <c r="AF13896" s="10" t="s">
        <v>658</v>
      </c>
    </row>
    <row r="13897" spans="30:32" x14ac:dyDescent="0.2">
      <c r="AD13897" s="11" t="s">
        <v>22877</v>
      </c>
      <c r="AE13897" s="10" t="s">
        <v>13880</v>
      </c>
      <c r="AF13897" s="10" t="s">
        <v>658</v>
      </c>
    </row>
    <row r="13898" spans="30:32" x14ac:dyDescent="0.2">
      <c r="AD13898" s="11" t="s">
        <v>22878</v>
      </c>
      <c r="AE13898" s="10" t="s">
        <v>13880</v>
      </c>
      <c r="AF13898" s="10" t="s">
        <v>658</v>
      </c>
    </row>
    <row r="13899" spans="30:32" x14ac:dyDescent="0.2">
      <c r="AD13899" s="11" t="s">
        <v>22879</v>
      </c>
      <c r="AE13899" s="10" t="s">
        <v>13880</v>
      </c>
      <c r="AF13899" s="10" t="s">
        <v>658</v>
      </c>
    </row>
    <row r="13900" spans="30:32" x14ac:dyDescent="0.2">
      <c r="AD13900" s="11" t="s">
        <v>22880</v>
      </c>
      <c r="AE13900" s="10" t="s">
        <v>13880</v>
      </c>
      <c r="AF13900" s="10" t="s">
        <v>658</v>
      </c>
    </row>
    <row r="13901" spans="30:32" x14ac:dyDescent="0.2">
      <c r="AD13901" s="11" t="s">
        <v>22881</v>
      </c>
      <c r="AE13901" s="10" t="s">
        <v>13880</v>
      </c>
      <c r="AF13901" s="10" t="s">
        <v>658</v>
      </c>
    </row>
    <row r="13902" spans="30:32" x14ac:dyDescent="0.2">
      <c r="AD13902" s="11" t="s">
        <v>22882</v>
      </c>
      <c r="AE13902" s="10" t="s">
        <v>13880</v>
      </c>
      <c r="AF13902" s="10" t="s">
        <v>658</v>
      </c>
    </row>
    <row r="13903" spans="30:32" x14ac:dyDescent="0.2">
      <c r="AD13903" s="11" t="s">
        <v>22883</v>
      </c>
      <c r="AE13903" s="10" t="s">
        <v>13880</v>
      </c>
      <c r="AF13903" s="10" t="s">
        <v>658</v>
      </c>
    </row>
    <row r="13904" spans="30:32" x14ac:dyDescent="0.2">
      <c r="AD13904" s="11" t="s">
        <v>22884</v>
      </c>
      <c r="AE13904" s="10" t="s">
        <v>13880</v>
      </c>
      <c r="AF13904" s="10" t="s">
        <v>658</v>
      </c>
    </row>
    <row r="13905" spans="30:32" x14ac:dyDescent="0.2">
      <c r="AD13905" s="11" t="s">
        <v>22885</v>
      </c>
      <c r="AE13905" s="10" t="s">
        <v>13880</v>
      </c>
      <c r="AF13905" s="10" t="s">
        <v>658</v>
      </c>
    </row>
    <row r="13906" spans="30:32" x14ac:dyDescent="0.2">
      <c r="AD13906" s="11" t="s">
        <v>22886</v>
      </c>
      <c r="AE13906" s="10" t="s">
        <v>13880</v>
      </c>
      <c r="AF13906" s="10" t="s">
        <v>658</v>
      </c>
    </row>
    <row r="13907" spans="30:32" x14ac:dyDescent="0.2">
      <c r="AD13907" s="11" t="s">
        <v>22887</v>
      </c>
      <c r="AE13907" s="10" t="s">
        <v>13880</v>
      </c>
      <c r="AF13907" s="10" t="s">
        <v>658</v>
      </c>
    </row>
    <row r="13908" spans="30:32" x14ac:dyDescent="0.2">
      <c r="AD13908" s="11" t="s">
        <v>22888</v>
      </c>
      <c r="AE13908" s="10" t="s">
        <v>13880</v>
      </c>
      <c r="AF13908" s="10" t="s">
        <v>658</v>
      </c>
    </row>
    <row r="13909" spans="30:32" x14ac:dyDescent="0.2">
      <c r="AD13909" s="11" t="s">
        <v>22889</v>
      </c>
      <c r="AE13909" s="10" t="s">
        <v>13880</v>
      </c>
      <c r="AF13909" s="10" t="s">
        <v>658</v>
      </c>
    </row>
    <row r="13910" spans="30:32" x14ac:dyDescent="0.2">
      <c r="AD13910" s="11" t="s">
        <v>22890</v>
      </c>
      <c r="AE13910" s="10" t="s">
        <v>13880</v>
      </c>
      <c r="AF13910" s="10" t="s">
        <v>658</v>
      </c>
    </row>
    <row r="13911" spans="30:32" x14ac:dyDescent="0.2">
      <c r="AD13911" s="11" t="s">
        <v>22891</v>
      </c>
      <c r="AE13911" s="10" t="s">
        <v>13880</v>
      </c>
      <c r="AF13911" s="10" t="s">
        <v>658</v>
      </c>
    </row>
    <row r="13912" spans="30:32" x14ac:dyDescent="0.2">
      <c r="AD13912" s="11" t="s">
        <v>22892</v>
      </c>
      <c r="AE13912" s="10" t="s">
        <v>13880</v>
      </c>
      <c r="AF13912" s="10" t="s">
        <v>658</v>
      </c>
    </row>
    <row r="13913" spans="30:32" x14ac:dyDescent="0.2">
      <c r="AD13913" s="11" t="s">
        <v>22893</v>
      </c>
      <c r="AE13913" s="10" t="s">
        <v>13880</v>
      </c>
      <c r="AF13913" s="10" t="s">
        <v>658</v>
      </c>
    </row>
    <row r="13914" spans="30:32" x14ac:dyDescent="0.2">
      <c r="AD13914" s="11" t="s">
        <v>22894</v>
      </c>
      <c r="AE13914" s="10" t="s">
        <v>13880</v>
      </c>
      <c r="AF13914" s="10" t="s">
        <v>658</v>
      </c>
    </row>
    <row r="13915" spans="30:32" x14ac:dyDescent="0.2">
      <c r="AD13915" s="11" t="s">
        <v>22895</v>
      </c>
      <c r="AE13915" s="10" t="s">
        <v>13880</v>
      </c>
      <c r="AF13915" s="10" t="s">
        <v>658</v>
      </c>
    </row>
    <row r="13916" spans="30:32" x14ac:dyDescent="0.2">
      <c r="AD13916" s="11" t="s">
        <v>22896</v>
      </c>
      <c r="AE13916" s="10" t="s">
        <v>13880</v>
      </c>
      <c r="AF13916" s="10" t="s">
        <v>658</v>
      </c>
    </row>
    <row r="13917" spans="30:32" x14ac:dyDescent="0.2">
      <c r="AD13917" s="11" t="s">
        <v>22897</v>
      </c>
      <c r="AE13917" s="10" t="s">
        <v>13880</v>
      </c>
      <c r="AF13917" s="10" t="s">
        <v>658</v>
      </c>
    </row>
    <row r="13918" spans="30:32" x14ac:dyDescent="0.2">
      <c r="AD13918" s="11" t="s">
        <v>22898</v>
      </c>
      <c r="AE13918" s="10" t="s">
        <v>13880</v>
      </c>
      <c r="AF13918" s="10" t="s">
        <v>658</v>
      </c>
    </row>
    <row r="13919" spans="30:32" x14ac:dyDescent="0.2">
      <c r="AD13919" s="11" t="s">
        <v>22899</v>
      </c>
      <c r="AE13919" s="10" t="s">
        <v>13880</v>
      </c>
      <c r="AF13919" s="10" t="s">
        <v>658</v>
      </c>
    </row>
    <row r="13920" spans="30:32" x14ac:dyDescent="0.2">
      <c r="AD13920" s="11" t="s">
        <v>22900</v>
      </c>
      <c r="AE13920" s="10" t="s">
        <v>13880</v>
      </c>
      <c r="AF13920" s="10" t="s">
        <v>658</v>
      </c>
    </row>
    <row r="13921" spans="30:32" x14ac:dyDescent="0.2">
      <c r="AD13921" s="11" t="s">
        <v>22901</v>
      </c>
      <c r="AE13921" s="10" t="s">
        <v>13880</v>
      </c>
      <c r="AF13921" s="10" t="s">
        <v>658</v>
      </c>
    </row>
    <row r="13922" spans="30:32" x14ac:dyDescent="0.2">
      <c r="AD13922" s="11" t="s">
        <v>22902</v>
      </c>
      <c r="AE13922" s="10" t="s">
        <v>13880</v>
      </c>
      <c r="AF13922" s="10" t="s">
        <v>658</v>
      </c>
    </row>
    <row r="13923" spans="30:32" x14ac:dyDescent="0.2">
      <c r="AD13923" s="11" t="s">
        <v>22903</v>
      </c>
      <c r="AE13923" s="10" t="s">
        <v>13880</v>
      </c>
      <c r="AF13923" s="10" t="s">
        <v>658</v>
      </c>
    </row>
    <row r="13924" spans="30:32" x14ac:dyDescent="0.2">
      <c r="AD13924" s="11" t="s">
        <v>22904</v>
      </c>
      <c r="AE13924" s="10" t="s">
        <v>13880</v>
      </c>
      <c r="AF13924" s="10" t="s">
        <v>658</v>
      </c>
    </row>
    <row r="13925" spans="30:32" x14ac:dyDescent="0.2">
      <c r="AD13925" s="11" t="s">
        <v>22905</v>
      </c>
      <c r="AE13925" s="10" t="s">
        <v>13880</v>
      </c>
      <c r="AF13925" s="10" t="s">
        <v>658</v>
      </c>
    </row>
    <row r="13926" spans="30:32" x14ac:dyDescent="0.2">
      <c r="AD13926" s="11" t="s">
        <v>22906</v>
      </c>
      <c r="AE13926" s="10" t="s">
        <v>13880</v>
      </c>
      <c r="AF13926" s="10" t="s">
        <v>658</v>
      </c>
    </row>
    <row r="13927" spans="30:32" x14ac:dyDescent="0.2">
      <c r="AD13927" s="11" t="s">
        <v>22907</v>
      </c>
      <c r="AE13927" s="10" t="s">
        <v>13880</v>
      </c>
      <c r="AF13927" s="10" t="s">
        <v>658</v>
      </c>
    </row>
    <row r="13928" spans="30:32" x14ac:dyDescent="0.2">
      <c r="AD13928" s="11" t="s">
        <v>22908</v>
      </c>
      <c r="AE13928" s="10" t="s">
        <v>13880</v>
      </c>
      <c r="AF13928" s="10" t="s">
        <v>658</v>
      </c>
    </row>
    <row r="13929" spans="30:32" x14ac:dyDescent="0.2">
      <c r="AD13929" s="11" t="s">
        <v>22909</v>
      </c>
      <c r="AE13929" s="10" t="s">
        <v>13880</v>
      </c>
      <c r="AF13929" s="10" t="s">
        <v>658</v>
      </c>
    </row>
    <row r="13930" spans="30:32" x14ac:dyDescent="0.2">
      <c r="AD13930" s="11" t="s">
        <v>22910</v>
      </c>
      <c r="AE13930" s="10" t="s">
        <v>13737</v>
      </c>
      <c r="AF13930" s="10" t="s">
        <v>658</v>
      </c>
    </row>
    <row r="13931" spans="30:32" x14ac:dyDescent="0.2">
      <c r="AD13931" s="11" t="s">
        <v>22911</v>
      </c>
      <c r="AE13931" s="10" t="s">
        <v>13880</v>
      </c>
      <c r="AF13931" s="10" t="s">
        <v>658</v>
      </c>
    </row>
    <row r="13932" spans="30:32" x14ac:dyDescent="0.2">
      <c r="AD13932" s="11" t="s">
        <v>22912</v>
      </c>
      <c r="AE13932" s="10" t="s">
        <v>13880</v>
      </c>
      <c r="AF13932" s="10" t="s">
        <v>658</v>
      </c>
    </row>
    <row r="13933" spans="30:32" x14ac:dyDescent="0.2">
      <c r="AD13933" s="11" t="s">
        <v>22913</v>
      </c>
      <c r="AE13933" s="10" t="s">
        <v>13880</v>
      </c>
      <c r="AF13933" s="10" t="s">
        <v>658</v>
      </c>
    </row>
    <row r="13934" spans="30:32" x14ac:dyDescent="0.2">
      <c r="AD13934" s="11" t="s">
        <v>22914</v>
      </c>
      <c r="AE13934" s="10" t="s">
        <v>13880</v>
      </c>
      <c r="AF13934" s="10" t="s">
        <v>658</v>
      </c>
    </row>
    <row r="13935" spans="30:32" x14ac:dyDescent="0.2">
      <c r="AD13935" s="11" t="s">
        <v>22915</v>
      </c>
      <c r="AE13935" s="10" t="s">
        <v>13880</v>
      </c>
      <c r="AF13935" s="10" t="s">
        <v>658</v>
      </c>
    </row>
    <row r="13936" spans="30:32" x14ac:dyDescent="0.2">
      <c r="AD13936" s="11" t="s">
        <v>22916</v>
      </c>
      <c r="AE13936" s="10" t="s">
        <v>13880</v>
      </c>
      <c r="AF13936" s="10" t="s">
        <v>658</v>
      </c>
    </row>
    <row r="13937" spans="30:32" x14ac:dyDescent="0.2">
      <c r="AD13937" s="11" t="s">
        <v>22917</v>
      </c>
      <c r="AE13937" s="10" t="s">
        <v>13880</v>
      </c>
      <c r="AF13937" s="10" t="s">
        <v>658</v>
      </c>
    </row>
    <row r="13938" spans="30:32" x14ac:dyDescent="0.2">
      <c r="AD13938" s="11" t="s">
        <v>22918</v>
      </c>
      <c r="AE13938" s="10" t="s">
        <v>13880</v>
      </c>
      <c r="AF13938" s="10" t="s">
        <v>658</v>
      </c>
    </row>
    <row r="13939" spans="30:32" x14ac:dyDescent="0.2">
      <c r="AD13939" s="11" t="s">
        <v>22919</v>
      </c>
      <c r="AE13939" s="10" t="s">
        <v>13880</v>
      </c>
      <c r="AF13939" s="10" t="s">
        <v>658</v>
      </c>
    </row>
    <row r="13940" spans="30:32" x14ac:dyDescent="0.2">
      <c r="AD13940" s="11" t="s">
        <v>22920</v>
      </c>
      <c r="AE13940" s="10" t="s">
        <v>13880</v>
      </c>
      <c r="AF13940" s="10" t="s">
        <v>658</v>
      </c>
    </row>
    <row r="13941" spans="30:32" x14ac:dyDescent="0.2">
      <c r="AD13941" s="11" t="s">
        <v>22921</v>
      </c>
      <c r="AE13941" s="10" t="s">
        <v>13880</v>
      </c>
      <c r="AF13941" s="10" t="s">
        <v>658</v>
      </c>
    </row>
    <row r="13942" spans="30:32" x14ac:dyDescent="0.2">
      <c r="AD13942" s="11" t="s">
        <v>22922</v>
      </c>
      <c r="AE13942" s="10" t="s">
        <v>22923</v>
      </c>
      <c r="AF13942" s="10" t="s">
        <v>658</v>
      </c>
    </row>
    <row r="13943" spans="30:32" x14ac:dyDescent="0.2">
      <c r="AD13943" s="11" t="s">
        <v>22924</v>
      </c>
      <c r="AE13943" s="10" t="s">
        <v>22925</v>
      </c>
      <c r="AF13943" s="10" t="s">
        <v>658</v>
      </c>
    </row>
    <row r="13944" spans="30:32" x14ac:dyDescent="0.2">
      <c r="AD13944" s="11" t="s">
        <v>22926</v>
      </c>
      <c r="AE13944" s="10" t="s">
        <v>9561</v>
      </c>
      <c r="AF13944" s="10" t="s">
        <v>658</v>
      </c>
    </row>
    <row r="13945" spans="30:32" x14ac:dyDescent="0.2">
      <c r="AD13945" s="11" t="s">
        <v>22927</v>
      </c>
      <c r="AE13945" s="10" t="s">
        <v>15110</v>
      </c>
      <c r="AF13945" s="10" t="s">
        <v>658</v>
      </c>
    </row>
    <row r="13946" spans="30:32" x14ac:dyDescent="0.2">
      <c r="AD13946" s="11" t="s">
        <v>22928</v>
      </c>
      <c r="AE13946" s="10" t="s">
        <v>22929</v>
      </c>
      <c r="AF13946" s="10" t="s">
        <v>658</v>
      </c>
    </row>
    <row r="13947" spans="30:32" x14ac:dyDescent="0.2">
      <c r="AD13947" s="11" t="s">
        <v>22930</v>
      </c>
      <c r="AE13947" s="10" t="s">
        <v>22931</v>
      </c>
      <c r="AF13947" s="10" t="s">
        <v>658</v>
      </c>
    </row>
    <row r="13948" spans="30:32" x14ac:dyDescent="0.2">
      <c r="AD13948" s="11" t="s">
        <v>22932</v>
      </c>
      <c r="AE13948" s="10" t="s">
        <v>15304</v>
      </c>
      <c r="AF13948" s="10" t="s">
        <v>658</v>
      </c>
    </row>
    <row r="13949" spans="30:32" x14ac:dyDescent="0.2">
      <c r="AD13949" s="11" t="s">
        <v>22933</v>
      </c>
      <c r="AE13949" s="10" t="s">
        <v>14116</v>
      </c>
      <c r="AF13949" s="10" t="s">
        <v>658</v>
      </c>
    </row>
    <row r="13950" spans="30:32" x14ac:dyDescent="0.2">
      <c r="AD13950" s="11" t="s">
        <v>22934</v>
      </c>
      <c r="AE13950" s="10" t="s">
        <v>14116</v>
      </c>
      <c r="AF13950" s="10" t="s">
        <v>658</v>
      </c>
    </row>
    <row r="13951" spans="30:32" x14ac:dyDescent="0.2">
      <c r="AD13951" s="11" t="s">
        <v>22935</v>
      </c>
      <c r="AE13951" s="10" t="s">
        <v>22936</v>
      </c>
      <c r="AF13951" s="10" t="s">
        <v>658</v>
      </c>
    </row>
    <row r="13952" spans="30:32" x14ac:dyDescent="0.2">
      <c r="AD13952" s="11" t="s">
        <v>22937</v>
      </c>
      <c r="AE13952" s="10" t="s">
        <v>22938</v>
      </c>
      <c r="AF13952" s="10" t="s">
        <v>658</v>
      </c>
    </row>
    <row r="13953" spans="30:32" x14ac:dyDescent="0.2">
      <c r="AD13953" s="11" t="s">
        <v>22939</v>
      </c>
      <c r="AE13953" s="10" t="s">
        <v>22940</v>
      </c>
      <c r="AF13953" s="10" t="s">
        <v>658</v>
      </c>
    </row>
    <row r="13954" spans="30:32" x14ac:dyDescent="0.2">
      <c r="AD13954" s="11" t="s">
        <v>22941</v>
      </c>
      <c r="AE13954" s="10" t="s">
        <v>22942</v>
      </c>
      <c r="AF13954" s="10" t="s">
        <v>658</v>
      </c>
    </row>
    <row r="13955" spans="30:32" x14ac:dyDescent="0.2">
      <c r="AD13955" s="11" t="s">
        <v>22943</v>
      </c>
      <c r="AE13955" s="10" t="s">
        <v>22944</v>
      </c>
      <c r="AF13955" s="10" t="s">
        <v>658</v>
      </c>
    </row>
    <row r="13956" spans="30:32" x14ac:dyDescent="0.2">
      <c r="AD13956" s="11" t="s">
        <v>22945</v>
      </c>
      <c r="AE13956" s="10" t="s">
        <v>22946</v>
      </c>
      <c r="AF13956" s="10" t="s">
        <v>658</v>
      </c>
    </row>
    <row r="13957" spans="30:32" x14ac:dyDescent="0.2">
      <c r="AD13957" s="11" t="s">
        <v>22947</v>
      </c>
      <c r="AE13957" s="10" t="s">
        <v>22948</v>
      </c>
      <c r="AF13957" s="10" t="s">
        <v>658</v>
      </c>
    </row>
    <row r="13958" spans="30:32" x14ac:dyDescent="0.2">
      <c r="AD13958" s="11" t="s">
        <v>22949</v>
      </c>
      <c r="AE13958" s="10" t="s">
        <v>22950</v>
      </c>
      <c r="AF13958" s="10" t="s">
        <v>658</v>
      </c>
    </row>
    <row r="13959" spans="30:32" x14ac:dyDescent="0.2">
      <c r="AD13959" s="11" t="s">
        <v>22951</v>
      </c>
      <c r="AE13959" s="10" t="s">
        <v>22952</v>
      </c>
      <c r="AF13959" s="10" t="s">
        <v>658</v>
      </c>
    </row>
    <row r="13960" spans="30:32" x14ac:dyDescent="0.2">
      <c r="AD13960" s="11" t="s">
        <v>22953</v>
      </c>
      <c r="AE13960" s="10" t="s">
        <v>22954</v>
      </c>
      <c r="AF13960" s="10" t="s">
        <v>658</v>
      </c>
    </row>
    <row r="13961" spans="30:32" x14ac:dyDescent="0.2">
      <c r="AD13961" s="11" t="s">
        <v>22955</v>
      </c>
      <c r="AE13961" s="10" t="s">
        <v>22956</v>
      </c>
      <c r="AF13961" s="10" t="s">
        <v>658</v>
      </c>
    </row>
    <row r="13962" spans="30:32" x14ac:dyDescent="0.2">
      <c r="AD13962" s="11" t="s">
        <v>22957</v>
      </c>
      <c r="AE13962" s="10" t="s">
        <v>10432</v>
      </c>
      <c r="AF13962" s="10" t="s">
        <v>658</v>
      </c>
    </row>
    <row r="13963" spans="30:32" x14ac:dyDescent="0.2">
      <c r="AD13963" s="11" t="s">
        <v>22958</v>
      </c>
      <c r="AE13963" s="10" t="s">
        <v>8001</v>
      </c>
      <c r="AF13963" s="10" t="s">
        <v>658</v>
      </c>
    </row>
    <row r="13964" spans="30:32" x14ac:dyDescent="0.2">
      <c r="AD13964" s="11" t="s">
        <v>22959</v>
      </c>
      <c r="AE13964" s="10" t="s">
        <v>9577</v>
      </c>
      <c r="AF13964" s="10" t="s">
        <v>658</v>
      </c>
    </row>
    <row r="13965" spans="30:32" x14ac:dyDescent="0.2">
      <c r="AD13965" s="11" t="s">
        <v>22960</v>
      </c>
      <c r="AE13965" s="10" t="s">
        <v>3224</v>
      </c>
      <c r="AF13965" s="10" t="s">
        <v>658</v>
      </c>
    </row>
    <row r="13966" spans="30:32" x14ac:dyDescent="0.2">
      <c r="AD13966" s="11" t="s">
        <v>22961</v>
      </c>
      <c r="AE13966" s="10" t="s">
        <v>22962</v>
      </c>
      <c r="AF13966" s="10" t="s">
        <v>658</v>
      </c>
    </row>
    <row r="13967" spans="30:32" x14ac:dyDescent="0.2">
      <c r="AD13967" s="11" t="s">
        <v>22963</v>
      </c>
      <c r="AE13967" s="10" t="s">
        <v>22964</v>
      </c>
      <c r="AF13967" s="10" t="s">
        <v>658</v>
      </c>
    </row>
    <row r="13968" spans="30:32" x14ac:dyDescent="0.2">
      <c r="AD13968" s="11" t="s">
        <v>22965</v>
      </c>
      <c r="AE13968" s="10" t="s">
        <v>22966</v>
      </c>
      <c r="AF13968" s="10" t="s">
        <v>658</v>
      </c>
    </row>
    <row r="13969" spans="30:32" x14ac:dyDescent="0.2">
      <c r="AD13969" s="11" t="s">
        <v>22967</v>
      </c>
      <c r="AE13969" s="10" t="s">
        <v>2808</v>
      </c>
      <c r="AF13969" s="10" t="s">
        <v>658</v>
      </c>
    </row>
    <row r="13970" spans="30:32" x14ac:dyDescent="0.2">
      <c r="AD13970" s="11" t="s">
        <v>22968</v>
      </c>
      <c r="AE13970" s="10" t="s">
        <v>22969</v>
      </c>
      <c r="AF13970" s="10" t="s">
        <v>658</v>
      </c>
    </row>
    <row r="13971" spans="30:32" x14ac:dyDescent="0.2">
      <c r="AD13971" s="11" t="s">
        <v>22970</v>
      </c>
      <c r="AE13971" s="10" t="s">
        <v>22971</v>
      </c>
      <c r="AF13971" s="10" t="s">
        <v>658</v>
      </c>
    </row>
    <row r="13972" spans="30:32" x14ac:dyDescent="0.2">
      <c r="AD13972" s="11" t="s">
        <v>22972</v>
      </c>
      <c r="AE13972" s="10" t="s">
        <v>22973</v>
      </c>
      <c r="AF13972" s="10" t="s">
        <v>658</v>
      </c>
    </row>
    <row r="13973" spans="30:32" x14ac:dyDescent="0.2">
      <c r="AD13973" s="11" t="s">
        <v>22974</v>
      </c>
      <c r="AE13973" s="10" t="s">
        <v>22975</v>
      </c>
      <c r="AF13973" s="10" t="s">
        <v>658</v>
      </c>
    </row>
    <row r="13974" spans="30:32" x14ac:dyDescent="0.2">
      <c r="AD13974" s="11" t="s">
        <v>22976</v>
      </c>
      <c r="AE13974" s="10" t="s">
        <v>22977</v>
      </c>
      <c r="AF13974" s="10" t="s">
        <v>658</v>
      </c>
    </row>
    <row r="13975" spans="30:32" x14ac:dyDescent="0.2">
      <c r="AD13975" s="11" t="s">
        <v>22978</v>
      </c>
      <c r="AE13975" s="10" t="s">
        <v>22977</v>
      </c>
      <c r="AF13975" s="10" t="s">
        <v>658</v>
      </c>
    </row>
    <row r="13976" spans="30:32" x14ac:dyDescent="0.2">
      <c r="AD13976" s="11" t="s">
        <v>22979</v>
      </c>
      <c r="AE13976" s="10" t="s">
        <v>22980</v>
      </c>
      <c r="AF13976" s="10" t="s">
        <v>658</v>
      </c>
    </row>
    <row r="13977" spans="30:32" x14ac:dyDescent="0.2">
      <c r="AD13977" s="11" t="s">
        <v>22981</v>
      </c>
      <c r="AE13977" s="10" t="s">
        <v>2678</v>
      </c>
      <c r="AF13977" s="10" t="s">
        <v>658</v>
      </c>
    </row>
    <row r="13978" spans="30:32" x14ac:dyDescent="0.2">
      <c r="AD13978" s="11" t="s">
        <v>22982</v>
      </c>
      <c r="AE13978" s="10" t="s">
        <v>12652</v>
      </c>
      <c r="AF13978" s="10" t="s">
        <v>658</v>
      </c>
    </row>
    <row r="13979" spans="30:32" x14ac:dyDescent="0.2">
      <c r="AD13979" s="11" t="s">
        <v>22983</v>
      </c>
      <c r="AE13979" s="10" t="s">
        <v>8829</v>
      </c>
      <c r="AF13979" s="10" t="s">
        <v>658</v>
      </c>
    </row>
    <row r="13980" spans="30:32" x14ac:dyDescent="0.2">
      <c r="AD13980" s="11" t="s">
        <v>22984</v>
      </c>
      <c r="AE13980" s="10" t="s">
        <v>22985</v>
      </c>
      <c r="AF13980" s="10" t="s">
        <v>658</v>
      </c>
    </row>
    <row r="13981" spans="30:32" x14ac:dyDescent="0.2">
      <c r="AD13981" s="11" t="s">
        <v>22986</v>
      </c>
      <c r="AE13981" s="10" t="s">
        <v>6203</v>
      </c>
      <c r="AF13981" s="10" t="s">
        <v>658</v>
      </c>
    </row>
    <row r="13982" spans="30:32" x14ac:dyDescent="0.2">
      <c r="AD13982" s="11" t="s">
        <v>22987</v>
      </c>
      <c r="AE13982" s="10" t="s">
        <v>22988</v>
      </c>
      <c r="AF13982" s="10" t="s">
        <v>658</v>
      </c>
    </row>
    <row r="13983" spans="30:32" x14ac:dyDescent="0.2">
      <c r="AD13983" s="11" t="s">
        <v>22989</v>
      </c>
      <c r="AE13983" s="10" t="s">
        <v>22990</v>
      </c>
      <c r="AF13983" s="10" t="s">
        <v>658</v>
      </c>
    </row>
    <row r="13984" spans="30:32" x14ac:dyDescent="0.2">
      <c r="AD13984" s="11" t="s">
        <v>22991</v>
      </c>
      <c r="AE13984" s="10" t="s">
        <v>22990</v>
      </c>
      <c r="AF13984" s="10" t="s">
        <v>658</v>
      </c>
    </row>
    <row r="13985" spans="30:32" x14ac:dyDescent="0.2">
      <c r="AD13985" s="11" t="s">
        <v>22992</v>
      </c>
      <c r="AE13985" s="10" t="s">
        <v>22993</v>
      </c>
      <c r="AF13985" s="10" t="s">
        <v>658</v>
      </c>
    </row>
    <row r="13986" spans="30:32" x14ac:dyDescent="0.2">
      <c r="AD13986" s="11" t="s">
        <v>22994</v>
      </c>
      <c r="AE13986" s="10" t="s">
        <v>22995</v>
      </c>
      <c r="AF13986" s="10" t="s">
        <v>658</v>
      </c>
    </row>
    <row r="13987" spans="30:32" x14ac:dyDescent="0.2">
      <c r="AD13987" s="11" t="s">
        <v>22996</v>
      </c>
      <c r="AE13987" s="10" t="s">
        <v>22997</v>
      </c>
      <c r="AF13987" s="10" t="s">
        <v>658</v>
      </c>
    </row>
    <row r="13988" spans="30:32" x14ac:dyDescent="0.2">
      <c r="AD13988" s="11" t="s">
        <v>22998</v>
      </c>
      <c r="AE13988" s="10" t="s">
        <v>22999</v>
      </c>
      <c r="AF13988" s="10" t="s">
        <v>658</v>
      </c>
    </row>
    <row r="13989" spans="30:32" x14ac:dyDescent="0.2">
      <c r="AD13989" s="11" t="s">
        <v>23000</v>
      </c>
      <c r="AE13989" s="10" t="s">
        <v>16420</v>
      </c>
      <c r="AF13989" s="10" t="s">
        <v>658</v>
      </c>
    </row>
    <row r="13990" spans="30:32" x14ac:dyDescent="0.2">
      <c r="AD13990" s="11" t="s">
        <v>23001</v>
      </c>
      <c r="AE13990" s="10" t="s">
        <v>23002</v>
      </c>
      <c r="AF13990" s="10" t="s">
        <v>658</v>
      </c>
    </row>
    <row r="13991" spans="30:32" x14ac:dyDescent="0.2">
      <c r="AD13991" s="11" t="s">
        <v>23003</v>
      </c>
      <c r="AE13991" s="10" t="s">
        <v>2692</v>
      </c>
      <c r="AF13991" s="10" t="s">
        <v>658</v>
      </c>
    </row>
    <row r="13992" spans="30:32" x14ac:dyDescent="0.2">
      <c r="AD13992" s="11" t="s">
        <v>23004</v>
      </c>
      <c r="AE13992" s="10" t="s">
        <v>2692</v>
      </c>
      <c r="AF13992" s="10" t="s">
        <v>658</v>
      </c>
    </row>
    <row r="13993" spans="30:32" x14ac:dyDescent="0.2">
      <c r="AD13993" s="11" t="s">
        <v>23005</v>
      </c>
      <c r="AE13993" s="10" t="s">
        <v>23006</v>
      </c>
      <c r="AF13993" s="10" t="s">
        <v>658</v>
      </c>
    </row>
    <row r="13994" spans="30:32" x14ac:dyDescent="0.2">
      <c r="AD13994" s="11" t="s">
        <v>23007</v>
      </c>
      <c r="AE13994" s="10" t="s">
        <v>23008</v>
      </c>
      <c r="AF13994" s="10" t="s">
        <v>658</v>
      </c>
    </row>
    <row r="13995" spans="30:32" x14ac:dyDescent="0.2">
      <c r="AD13995" s="11" t="s">
        <v>23009</v>
      </c>
      <c r="AE13995" s="10" t="s">
        <v>23010</v>
      </c>
      <c r="AF13995" s="10" t="s">
        <v>658</v>
      </c>
    </row>
    <row r="13996" spans="30:32" x14ac:dyDescent="0.2">
      <c r="AD13996" s="11" t="s">
        <v>23011</v>
      </c>
      <c r="AE13996" s="10" t="s">
        <v>23012</v>
      </c>
      <c r="AF13996" s="10" t="s">
        <v>658</v>
      </c>
    </row>
    <row r="13997" spans="30:32" x14ac:dyDescent="0.2">
      <c r="AD13997" s="11" t="s">
        <v>23013</v>
      </c>
      <c r="AE13997" s="10" t="s">
        <v>23014</v>
      </c>
      <c r="AF13997" s="10" t="s">
        <v>658</v>
      </c>
    </row>
    <row r="13998" spans="30:32" x14ac:dyDescent="0.2">
      <c r="AD13998" s="11" t="s">
        <v>23015</v>
      </c>
      <c r="AE13998" s="10" t="s">
        <v>23016</v>
      </c>
      <c r="AF13998" s="10" t="s">
        <v>658</v>
      </c>
    </row>
    <row r="13999" spans="30:32" x14ac:dyDescent="0.2">
      <c r="AD13999" s="11" t="s">
        <v>23017</v>
      </c>
      <c r="AE13999" s="10" t="s">
        <v>23018</v>
      </c>
      <c r="AF13999" s="10" t="s">
        <v>658</v>
      </c>
    </row>
    <row r="14000" spans="30:32" x14ac:dyDescent="0.2">
      <c r="AD14000" s="11" t="s">
        <v>23019</v>
      </c>
      <c r="AE14000" s="10" t="s">
        <v>4728</v>
      </c>
      <c r="AF14000" s="10" t="s">
        <v>658</v>
      </c>
    </row>
    <row r="14001" spans="30:32" x14ac:dyDescent="0.2">
      <c r="AD14001" s="11" t="s">
        <v>23020</v>
      </c>
      <c r="AE14001" s="10" t="s">
        <v>23021</v>
      </c>
      <c r="AF14001" s="10" t="s">
        <v>658</v>
      </c>
    </row>
    <row r="14002" spans="30:32" x14ac:dyDescent="0.2">
      <c r="AD14002" s="11" t="s">
        <v>23022</v>
      </c>
      <c r="AE14002" s="10" t="s">
        <v>23023</v>
      </c>
      <c r="AF14002" s="10" t="s">
        <v>658</v>
      </c>
    </row>
    <row r="14003" spans="30:32" x14ac:dyDescent="0.2">
      <c r="AD14003" s="11" t="s">
        <v>23024</v>
      </c>
      <c r="AE14003" s="10" t="s">
        <v>23025</v>
      </c>
      <c r="AF14003" s="10" t="s">
        <v>658</v>
      </c>
    </row>
    <row r="14004" spans="30:32" x14ac:dyDescent="0.2">
      <c r="AD14004" s="11" t="s">
        <v>23026</v>
      </c>
      <c r="AE14004" s="10" t="s">
        <v>23027</v>
      </c>
      <c r="AF14004" s="10" t="s">
        <v>658</v>
      </c>
    </row>
    <row r="14005" spans="30:32" x14ac:dyDescent="0.2">
      <c r="AD14005" s="11" t="s">
        <v>23028</v>
      </c>
      <c r="AE14005" s="10" t="s">
        <v>23029</v>
      </c>
      <c r="AF14005" s="10" t="s">
        <v>658</v>
      </c>
    </row>
    <row r="14006" spans="30:32" x14ac:dyDescent="0.2">
      <c r="AD14006" s="11" t="s">
        <v>23030</v>
      </c>
      <c r="AE14006" s="10" t="s">
        <v>21703</v>
      </c>
      <c r="AF14006" s="10" t="s">
        <v>658</v>
      </c>
    </row>
    <row r="14007" spans="30:32" x14ac:dyDescent="0.2">
      <c r="AD14007" s="11" t="s">
        <v>23031</v>
      </c>
      <c r="AE14007" s="10" t="s">
        <v>23032</v>
      </c>
      <c r="AF14007" s="10" t="s">
        <v>658</v>
      </c>
    </row>
    <row r="14008" spans="30:32" x14ac:dyDescent="0.2">
      <c r="AD14008" s="11" t="s">
        <v>23033</v>
      </c>
      <c r="AE14008" s="10" t="s">
        <v>23034</v>
      </c>
      <c r="AF14008" s="10" t="s">
        <v>658</v>
      </c>
    </row>
    <row r="14009" spans="30:32" x14ac:dyDescent="0.2">
      <c r="AD14009" s="11" t="s">
        <v>23035</v>
      </c>
      <c r="AE14009" s="10" t="s">
        <v>23036</v>
      </c>
      <c r="AF14009" s="10" t="s">
        <v>658</v>
      </c>
    </row>
    <row r="14010" spans="30:32" x14ac:dyDescent="0.2">
      <c r="AD14010" s="11" t="s">
        <v>23037</v>
      </c>
      <c r="AE14010" s="10" t="s">
        <v>23038</v>
      </c>
      <c r="AF14010" s="10" t="s">
        <v>658</v>
      </c>
    </row>
    <row r="14011" spans="30:32" x14ac:dyDescent="0.2">
      <c r="AD14011" s="11" t="s">
        <v>23039</v>
      </c>
      <c r="AE14011" s="10" t="s">
        <v>23040</v>
      </c>
      <c r="AF14011" s="10" t="s">
        <v>658</v>
      </c>
    </row>
    <row r="14012" spans="30:32" x14ac:dyDescent="0.2">
      <c r="AD14012" s="11" t="s">
        <v>23041</v>
      </c>
      <c r="AE14012" s="10" t="s">
        <v>23042</v>
      </c>
      <c r="AF14012" s="10" t="s">
        <v>658</v>
      </c>
    </row>
    <row r="14013" spans="30:32" x14ac:dyDescent="0.2">
      <c r="AD14013" s="11" t="s">
        <v>23043</v>
      </c>
      <c r="AE14013" s="10" t="s">
        <v>23044</v>
      </c>
      <c r="AF14013" s="10" t="s">
        <v>658</v>
      </c>
    </row>
    <row r="14014" spans="30:32" x14ac:dyDescent="0.2">
      <c r="AD14014" s="11" t="s">
        <v>23045</v>
      </c>
      <c r="AE14014" s="10" t="s">
        <v>8132</v>
      </c>
      <c r="AF14014" s="10" t="s">
        <v>658</v>
      </c>
    </row>
    <row r="14015" spans="30:32" x14ac:dyDescent="0.2">
      <c r="AD14015" s="11" t="s">
        <v>23046</v>
      </c>
      <c r="AE14015" s="10" t="s">
        <v>23047</v>
      </c>
      <c r="AF14015" s="10" t="s">
        <v>658</v>
      </c>
    </row>
    <row r="14016" spans="30:32" x14ac:dyDescent="0.2">
      <c r="AD14016" s="11" t="s">
        <v>23048</v>
      </c>
      <c r="AE14016" s="10" t="s">
        <v>23049</v>
      </c>
      <c r="AF14016" s="10" t="s">
        <v>658</v>
      </c>
    </row>
    <row r="14017" spans="30:32" x14ac:dyDescent="0.2">
      <c r="AD14017" s="11" t="s">
        <v>23050</v>
      </c>
      <c r="AE14017" s="10" t="s">
        <v>8148</v>
      </c>
      <c r="AF14017" s="10" t="s">
        <v>658</v>
      </c>
    </row>
    <row r="14018" spans="30:32" x14ac:dyDescent="0.2">
      <c r="AD14018" s="11" t="s">
        <v>23051</v>
      </c>
      <c r="AE14018" s="10" t="s">
        <v>23052</v>
      </c>
      <c r="AF14018" s="10" t="s">
        <v>658</v>
      </c>
    </row>
    <row r="14019" spans="30:32" x14ac:dyDescent="0.2">
      <c r="AD14019" s="11" t="s">
        <v>23053</v>
      </c>
      <c r="AE14019" s="10" t="s">
        <v>13925</v>
      </c>
      <c r="AF14019" s="10" t="s">
        <v>658</v>
      </c>
    </row>
    <row r="14020" spans="30:32" x14ac:dyDescent="0.2">
      <c r="AD14020" s="11" t="s">
        <v>23054</v>
      </c>
      <c r="AE14020" s="10" t="s">
        <v>23055</v>
      </c>
      <c r="AF14020" s="10" t="s">
        <v>658</v>
      </c>
    </row>
    <row r="14021" spans="30:32" x14ac:dyDescent="0.2">
      <c r="AD14021" s="11" t="s">
        <v>23056</v>
      </c>
      <c r="AE14021" s="10" t="s">
        <v>23057</v>
      </c>
      <c r="AF14021" s="10" t="s">
        <v>658</v>
      </c>
    </row>
    <row r="14022" spans="30:32" x14ac:dyDescent="0.2">
      <c r="AD14022" s="11" t="s">
        <v>23058</v>
      </c>
      <c r="AE14022" s="10" t="s">
        <v>23059</v>
      </c>
      <c r="AF14022" s="10" t="s">
        <v>658</v>
      </c>
    </row>
    <row r="14023" spans="30:32" x14ac:dyDescent="0.2">
      <c r="AD14023" s="11" t="s">
        <v>23060</v>
      </c>
      <c r="AE14023" s="10" t="s">
        <v>23059</v>
      </c>
      <c r="AF14023" s="10" t="s">
        <v>658</v>
      </c>
    </row>
    <row r="14024" spans="30:32" x14ac:dyDescent="0.2">
      <c r="AD14024" s="11" t="s">
        <v>23061</v>
      </c>
      <c r="AE14024" s="10" t="s">
        <v>23062</v>
      </c>
      <c r="AF14024" s="10" t="s">
        <v>658</v>
      </c>
    </row>
    <row r="14025" spans="30:32" x14ac:dyDescent="0.2">
      <c r="AD14025" s="11" t="s">
        <v>23063</v>
      </c>
      <c r="AE14025" s="10" t="s">
        <v>23064</v>
      </c>
      <c r="AF14025" s="10" t="s">
        <v>658</v>
      </c>
    </row>
    <row r="14026" spans="30:32" x14ac:dyDescent="0.2">
      <c r="AD14026" s="11" t="s">
        <v>23065</v>
      </c>
      <c r="AE14026" s="10" t="s">
        <v>23066</v>
      </c>
      <c r="AF14026" s="10" t="s">
        <v>658</v>
      </c>
    </row>
    <row r="14027" spans="30:32" x14ac:dyDescent="0.2">
      <c r="AD14027" s="11" t="s">
        <v>23067</v>
      </c>
      <c r="AE14027" s="10" t="s">
        <v>23068</v>
      </c>
      <c r="AF14027" s="10" t="s">
        <v>658</v>
      </c>
    </row>
    <row r="14028" spans="30:32" x14ac:dyDescent="0.2">
      <c r="AD14028" s="11" t="s">
        <v>23069</v>
      </c>
      <c r="AE14028" s="10" t="s">
        <v>21742</v>
      </c>
      <c r="AF14028" s="10" t="s">
        <v>658</v>
      </c>
    </row>
    <row r="14029" spans="30:32" x14ac:dyDescent="0.2">
      <c r="AD14029" s="11" t="s">
        <v>23070</v>
      </c>
      <c r="AE14029" s="10" t="s">
        <v>23071</v>
      </c>
      <c r="AF14029" s="10" t="s">
        <v>658</v>
      </c>
    </row>
    <row r="14030" spans="30:32" x14ac:dyDescent="0.2">
      <c r="AD14030" s="11" t="s">
        <v>23072</v>
      </c>
      <c r="AE14030" s="10" t="s">
        <v>23073</v>
      </c>
      <c r="AF14030" s="10" t="s">
        <v>658</v>
      </c>
    </row>
    <row r="14031" spans="30:32" x14ac:dyDescent="0.2">
      <c r="AD14031" s="11" t="s">
        <v>23074</v>
      </c>
      <c r="AE14031" s="10" t="s">
        <v>23075</v>
      </c>
      <c r="AF14031" s="10" t="s">
        <v>658</v>
      </c>
    </row>
    <row r="14032" spans="30:32" x14ac:dyDescent="0.2">
      <c r="AD14032" s="11" t="s">
        <v>23076</v>
      </c>
      <c r="AE14032" s="10" t="s">
        <v>23077</v>
      </c>
      <c r="AF14032" s="10" t="s">
        <v>658</v>
      </c>
    </row>
    <row r="14033" spans="30:32" x14ac:dyDescent="0.2">
      <c r="AD14033" s="11" t="s">
        <v>23078</v>
      </c>
      <c r="AE14033" s="10" t="s">
        <v>15268</v>
      </c>
      <c r="AF14033" s="10" t="s">
        <v>658</v>
      </c>
    </row>
    <row r="14034" spans="30:32" x14ac:dyDescent="0.2">
      <c r="AD14034" s="11" t="s">
        <v>23079</v>
      </c>
      <c r="AE14034" s="10" t="s">
        <v>23080</v>
      </c>
      <c r="AF14034" s="10" t="s">
        <v>658</v>
      </c>
    </row>
    <row r="14035" spans="30:32" x14ac:dyDescent="0.2">
      <c r="AD14035" s="11" t="s">
        <v>23081</v>
      </c>
      <c r="AE14035" s="10" t="s">
        <v>1120</v>
      </c>
      <c r="AF14035" s="10" t="s">
        <v>658</v>
      </c>
    </row>
    <row r="14036" spans="30:32" x14ac:dyDescent="0.2">
      <c r="AD14036" s="11" t="s">
        <v>23082</v>
      </c>
      <c r="AE14036" s="10" t="s">
        <v>23083</v>
      </c>
      <c r="AF14036" s="10" t="s">
        <v>658</v>
      </c>
    </row>
    <row r="14037" spans="30:32" x14ac:dyDescent="0.2">
      <c r="AD14037" s="11" t="s">
        <v>23084</v>
      </c>
      <c r="AE14037" s="10" t="s">
        <v>23085</v>
      </c>
      <c r="AF14037" s="10" t="s">
        <v>658</v>
      </c>
    </row>
    <row r="14038" spans="30:32" x14ac:dyDescent="0.2">
      <c r="AD14038" s="11" t="s">
        <v>23086</v>
      </c>
      <c r="AE14038" s="10" t="s">
        <v>23087</v>
      </c>
      <c r="AF14038" s="10" t="s">
        <v>658</v>
      </c>
    </row>
    <row r="14039" spans="30:32" x14ac:dyDescent="0.2">
      <c r="AD14039" s="11" t="s">
        <v>23088</v>
      </c>
      <c r="AE14039" s="10" t="s">
        <v>23089</v>
      </c>
      <c r="AF14039" s="10" t="s">
        <v>658</v>
      </c>
    </row>
    <row r="14040" spans="30:32" x14ac:dyDescent="0.2">
      <c r="AD14040" s="11" t="s">
        <v>23090</v>
      </c>
      <c r="AE14040" s="10" t="s">
        <v>23091</v>
      </c>
      <c r="AF14040" s="10" t="s">
        <v>658</v>
      </c>
    </row>
    <row r="14041" spans="30:32" x14ac:dyDescent="0.2">
      <c r="AD14041" s="11" t="s">
        <v>23092</v>
      </c>
      <c r="AE14041" s="10" t="s">
        <v>23093</v>
      </c>
      <c r="AF14041" s="10" t="s">
        <v>658</v>
      </c>
    </row>
    <row r="14042" spans="30:32" x14ac:dyDescent="0.2">
      <c r="AD14042" s="11" t="s">
        <v>23094</v>
      </c>
      <c r="AE14042" s="10" t="s">
        <v>9640</v>
      </c>
      <c r="AF14042" s="10" t="s">
        <v>658</v>
      </c>
    </row>
    <row r="14043" spans="30:32" x14ac:dyDescent="0.2">
      <c r="AD14043" s="11" t="s">
        <v>23095</v>
      </c>
      <c r="AE14043" s="10" t="s">
        <v>23096</v>
      </c>
      <c r="AF14043" s="10" t="s">
        <v>658</v>
      </c>
    </row>
    <row r="14044" spans="30:32" x14ac:dyDescent="0.2">
      <c r="AD14044" s="11" t="s">
        <v>23097</v>
      </c>
      <c r="AE14044" s="10" t="s">
        <v>23098</v>
      </c>
      <c r="AF14044" s="10" t="s">
        <v>658</v>
      </c>
    </row>
    <row r="14045" spans="30:32" x14ac:dyDescent="0.2">
      <c r="AD14045" s="11" t="s">
        <v>23099</v>
      </c>
      <c r="AE14045" s="10" t="s">
        <v>1127</v>
      </c>
      <c r="AF14045" s="10" t="s">
        <v>658</v>
      </c>
    </row>
    <row r="14046" spans="30:32" x14ac:dyDescent="0.2">
      <c r="AD14046" s="11" t="s">
        <v>23100</v>
      </c>
      <c r="AE14046" s="10" t="s">
        <v>2760</v>
      </c>
      <c r="AF14046" s="10" t="s">
        <v>658</v>
      </c>
    </row>
    <row r="14047" spans="30:32" x14ac:dyDescent="0.2">
      <c r="AD14047" s="11" t="s">
        <v>23101</v>
      </c>
      <c r="AE14047" s="10" t="s">
        <v>21763</v>
      </c>
      <c r="AF14047" s="10" t="s">
        <v>658</v>
      </c>
    </row>
    <row r="14048" spans="30:32" x14ac:dyDescent="0.2">
      <c r="AD14048" s="11" t="s">
        <v>23102</v>
      </c>
      <c r="AE14048" s="10" t="s">
        <v>23103</v>
      </c>
      <c r="AF14048" s="10" t="s">
        <v>658</v>
      </c>
    </row>
    <row r="14049" spans="30:32" x14ac:dyDescent="0.2">
      <c r="AD14049" s="11" t="s">
        <v>23104</v>
      </c>
      <c r="AE14049" s="10" t="s">
        <v>9646</v>
      </c>
      <c r="AF14049" s="10" t="s">
        <v>658</v>
      </c>
    </row>
    <row r="14050" spans="30:32" x14ac:dyDescent="0.2">
      <c r="AD14050" s="11" t="s">
        <v>23105</v>
      </c>
      <c r="AE14050" s="10" t="s">
        <v>23106</v>
      </c>
      <c r="AF14050" s="10" t="s">
        <v>658</v>
      </c>
    </row>
    <row r="14051" spans="30:32" x14ac:dyDescent="0.2">
      <c r="AD14051" s="11" t="s">
        <v>23107</v>
      </c>
      <c r="AE14051" s="10" t="s">
        <v>23108</v>
      </c>
      <c r="AF14051" s="10" t="s">
        <v>658</v>
      </c>
    </row>
    <row r="14052" spans="30:32" x14ac:dyDescent="0.2">
      <c r="AD14052" s="11" t="s">
        <v>23109</v>
      </c>
      <c r="AE14052" s="10" t="s">
        <v>18787</v>
      </c>
      <c r="AF14052" s="10" t="s">
        <v>658</v>
      </c>
    </row>
    <row r="14053" spans="30:32" x14ac:dyDescent="0.2">
      <c r="AD14053" s="11" t="s">
        <v>23110</v>
      </c>
      <c r="AE14053" s="10" t="s">
        <v>1599</v>
      </c>
      <c r="AF14053" s="10" t="s">
        <v>658</v>
      </c>
    </row>
    <row r="14054" spans="30:32" x14ac:dyDescent="0.2">
      <c r="AD14054" s="11" t="s">
        <v>23111</v>
      </c>
      <c r="AE14054" s="10" t="s">
        <v>15294</v>
      </c>
      <c r="AF14054" s="10" t="s">
        <v>658</v>
      </c>
    </row>
    <row r="14055" spans="30:32" x14ac:dyDescent="0.2">
      <c r="AD14055" s="11" t="s">
        <v>23112</v>
      </c>
      <c r="AE14055" s="10" t="s">
        <v>23113</v>
      </c>
      <c r="AF14055" s="10" t="s">
        <v>658</v>
      </c>
    </row>
    <row r="14056" spans="30:32" x14ac:dyDescent="0.2">
      <c r="AD14056" s="11" t="s">
        <v>23114</v>
      </c>
      <c r="AE14056" s="10" t="s">
        <v>2767</v>
      </c>
      <c r="AF14056" s="10" t="s">
        <v>658</v>
      </c>
    </row>
    <row r="14057" spans="30:32" x14ac:dyDescent="0.2">
      <c r="AD14057" s="11" t="s">
        <v>23115</v>
      </c>
      <c r="AE14057" s="10" t="s">
        <v>2775</v>
      </c>
      <c r="AF14057" s="10" t="s">
        <v>658</v>
      </c>
    </row>
    <row r="14058" spans="30:32" x14ac:dyDescent="0.2">
      <c r="AD14058" s="11" t="s">
        <v>23116</v>
      </c>
      <c r="AE14058" s="10" t="s">
        <v>23117</v>
      </c>
      <c r="AF14058" s="10" t="s">
        <v>658</v>
      </c>
    </row>
    <row r="14059" spans="30:32" x14ac:dyDescent="0.2">
      <c r="AD14059" s="11" t="s">
        <v>23118</v>
      </c>
      <c r="AE14059" s="10" t="s">
        <v>23119</v>
      </c>
      <c r="AF14059" s="10" t="s">
        <v>658</v>
      </c>
    </row>
    <row r="14060" spans="30:32" x14ac:dyDescent="0.2">
      <c r="AD14060" s="11" t="s">
        <v>23120</v>
      </c>
      <c r="AE14060" s="10" t="s">
        <v>23121</v>
      </c>
      <c r="AF14060" s="10" t="s">
        <v>658</v>
      </c>
    </row>
    <row r="14061" spans="30:32" x14ac:dyDescent="0.2">
      <c r="AD14061" s="11" t="s">
        <v>23122</v>
      </c>
      <c r="AE14061" s="10" t="s">
        <v>21809</v>
      </c>
      <c r="AF14061" s="10" t="s">
        <v>658</v>
      </c>
    </row>
    <row r="14062" spans="30:32" x14ac:dyDescent="0.2">
      <c r="AD14062" s="11" t="s">
        <v>23123</v>
      </c>
      <c r="AE14062" s="10" t="s">
        <v>23124</v>
      </c>
      <c r="AF14062" s="10" t="s">
        <v>658</v>
      </c>
    </row>
    <row r="14063" spans="30:32" x14ac:dyDescent="0.2">
      <c r="AD14063" s="11" t="s">
        <v>23125</v>
      </c>
      <c r="AE14063" s="10" t="s">
        <v>23126</v>
      </c>
      <c r="AF14063" s="10" t="s">
        <v>658</v>
      </c>
    </row>
    <row r="14064" spans="30:32" x14ac:dyDescent="0.2">
      <c r="AD14064" s="11" t="s">
        <v>23127</v>
      </c>
      <c r="AE14064" s="10" t="s">
        <v>23128</v>
      </c>
      <c r="AF14064" s="10" t="s">
        <v>658</v>
      </c>
    </row>
    <row r="14065" spans="30:32" x14ac:dyDescent="0.2">
      <c r="AD14065" s="11" t="s">
        <v>23129</v>
      </c>
      <c r="AE14065" s="10" t="s">
        <v>23130</v>
      </c>
      <c r="AF14065" s="10" t="s">
        <v>658</v>
      </c>
    </row>
    <row r="14066" spans="30:32" x14ac:dyDescent="0.2">
      <c r="AD14066" s="11" t="s">
        <v>23131</v>
      </c>
      <c r="AE14066" s="10" t="s">
        <v>23132</v>
      </c>
      <c r="AF14066" s="10" t="s">
        <v>658</v>
      </c>
    </row>
    <row r="14067" spans="30:32" x14ac:dyDescent="0.2">
      <c r="AD14067" s="11" t="s">
        <v>23133</v>
      </c>
      <c r="AE14067" s="10" t="s">
        <v>23134</v>
      </c>
      <c r="AF14067" s="10" t="s">
        <v>658</v>
      </c>
    </row>
    <row r="14068" spans="30:32" x14ac:dyDescent="0.2">
      <c r="AD14068" s="11" t="s">
        <v>23135</v>
      </c>
      <c r="AE14068" s="10" t="s">
        <v>23136</v>
      </c>
      <c r="AF14068" s="10" t="s">
        <v>658</v>
      </c>
    </row>
    <row r="14069" spans="30:32" x14ac:dyDescent="0.2">
      <c r="AD14069" s="11" t="s">
        <v>23137</v>
      </c>
      <c r="AE14069" s="10" t="s">
        <v>23138</v>
      </c>
      <c r="AF14069" s="10" t="s">
        <v>658</v>
      </c>
    </row>
    <row r="14070" spans="30:32" x14ac:dyDescent="0.2">
      <c r="AD14070" s="11" t="s">
        <v>23139</v>
      </c>
      <c r="AE14070" s="10" t="s">
        <v>7482</v>
      </c>
      <c r="AF14070" s="10" t="s">
        <v>658</v>
      </c>
    </row>
    <row r="14071" spans="30:32" x14ac:dyDescent="0.2">
      <c r="AD14071" s="11" t="s">
        <v>23140</v>
      </c>
      <c r="AE14071" s="10" t="s">
        <v>15332</v>
      </c>
      <c r="AF14071" s="10" t="s">
        <v>658</v>
      </c>
    </row>
    <row r="14072" spans="30:32" x14ac:dyDescent="0.2">
      <c r="AD14072" s="11" t="s">
        <v>23141</v>
      </c>
      <c r="AE14072" s="10" t="s">
        <v>8831</v>
      </c>
      <c r="AF14072" s="10" t="s">
        <v>658</v>
      </c>
    </row>
    <row r="14073" spans="30:32" x14ac:dyDescent="0.2">
      <c r="AD14073" s="11" t="s">
        <v>23142</v>
      </c>
      <c r="AE14073" s="10" t="s">
        <v>4446</v>
      </c>
      <c r="AF14073" s="10" t="s">
        <v>658</v>
      </c>
    </row>
    <row r="14074" spans="30:32" x14ac:dyDescent="0.2">
      <c r="AD14074" s="11" t="s">
        <v>23143</v>
      </c>
      <c r="AE14074" s="10" t="s">
        <v>1174</v>
      </c>
      <c r="AF14074" s="10" t="s">
        <v>658</v>
      </c>
    </row>
    <row r="14075" spans="30:32" x14ac:dyDescent="0.2">
      <c r="AD14075" s="11" t="s">
        <v>23144</v>
      </c>
      <c r="AE14075" s="10" t="s">
        <v>23145</v>
      </c>
      <c r="AF14075" s="10" t="s">
        <v>658</v>
      </c>
    </row>
    <row r="14076" spans="30:32" x14ac:dyDescent="0.2">
      <c r="AD14076" s="11" t="s">
        <v>23146</v>
      </c>
      <c r="AE14076" s="10" t="s">
        <v>3165</v>
      </c>
      <c r="AF14076" s="10" t="s">
        <v>658</v>
      </c>
    </row>
    <row r="14077" spans="30:32" x14ac:dyDescent="0.2">
      <c r="AD14077" s="11" t="s">
        <v>23147</v>
      </c>
      <c r="AE14077" s="10" t="s">
        <v>4771</v>
      </c>
      <c r="AF14077" s="10" t="s">
        <v>658</v>
      </c>
    </row>
    <row r="14078" spans="30:32" x14ac:dyDescent="0.2">
      <c r="AD14078" s="11" t="s">
        <v>23148</v>
      </c>
      <c r="AE14078" s="10" t="s">
        <v>4572</v>
      </c>
      <c r="AF14078" s="10" t="s">
        <v>658</v>
      </c>
    </row>
    <row r="14079" spans="30:32" x14ac:dyDescent="0.2">
      <c r="AD14079" s="11" t="s">
        <v>23149</v>
      </c>
      <c r="AE14079" s="10" t="s">
        <v>23150</v>
      </c>
      <c r="AF14079" s="10" t="s">
        <v>658</v>
      </c>
    </row>
    <row r="14080" spans="30:32" x14ac:dyDescent="0.2">
      <c r="AD14080" s="11" t="s">
        <v>23151</v>
      </c>
      <c r="AE14080" s="10" t="s">
        <v>23152</v>
      </c>
      <c r="AF14080" s="10" t="s">
        <v>658</v>
      </c>
    </row>
    <row r="14081" spans="30:32" x14ac:dyDescent="0.2">
      <c r="AD14081" s="11" t="s">
        <v>23153</v>
      </c>
      <c r="AE14081" s="10" t="s">
        <v>23154</v>
      </c>
      <c r="AF14081" s="10" t="s">
        <v>658</v>
      </c>
    </row>
    <row r="14082" spans="30:32" x14ac:dyDescent="0.2">
      <c r="AD14082" s="11" t="s">
        <v>23155</v>
      </c>
      <c r="AE14082" s="10" t="s">
        <v>4898</v>
      </c>
      <c r="AF14082" s="10" t="s">
        <v>658</v>
      </c>
    </row>
    <row r="14083" spans="30:32" x14ac:dyDescent="0.2">
      <c r="AD14083" s="11" t="s">
        <v>23156</v>
      </c>
      <c r="AE14083" s="10" t="s">
        <v>23157</v>
      </c>
      <c r="AF14083" s="10" t="s">
        <v>658</v>
      </c>
    </row>
    <row r="14084" spans="30:32" x14ac:dyDescent="0.2">
      <c r="AD14084" s="11" t="s">
        <v>23158</v>
      </c>
      <c r="AE14084" s="10" t="s">
        <v>1442</v>
      </c>
      <c r="AF14084" s="10" t="s">
        <v>658</v>
      </c>
    </row>
    <row r="14085" spans="30:32" x14ac:dyDescent="0.2">
      <c r="AD14085" s="11" t="s">
        <v>23159</v>
      </c>
      <c r="AE14085" s="10" t="s">
        <v>23160</v>
      </c>
      <c r="AF14085" s="10" t="s">
        <v>658</v>
      </c>
    </row>
    <row r="14086" spans="30:32" x14ac:dyDescent="0.2">
      <c r="AD14086" s="11" t="s">
        <v>23161</v>
      </c>
      <c r="AE14086" s="10" t="s">
        <v>23160</v>
      </c>
      <c r="AF14086" s="10" t="s">
        <v>658</v>
      </c>
    </row>
    <row r="14087" spans="30:32" x14ac:dyDescent="0.2">
      <c r="AD14087" s="11" t="s">
        <v>23162</v>
      </c>
      <c r="AE14087" s="10" t="s">
        <v>23160</v>
      </c>
      <c r="AF14087" s="10" t="s">
        <v>658</v>
      </c>
    </row>
    <row r="14088" spans="30:32" x14ac:dyDescent="0.2">
      <c r="AD14088" s="11" t="s">
        <v>23163</v>
      </c>
      <c r="AE14088" s="10" t="s">
        <v>23160</v>
      </c>
      <c r="AF14088" s="10" t="s">
        <v>658</v>
      </c>
    </row>
    <row r="14089" spans="30:32" x14ac:dyDescent="0.2">
      <c r="AD14089" s="11" t="s">
        <v>23164</v>
      </c>
      <c r="AE14089" s="10" t="s">
        <v>23160</v>
      </c>
      <c r="AF14089" s="10" t="s">
        <v>658</v>
      </c>
    </row>
    <row r="14090" spans="30:32" x14ac:dyDescent="0.2">
      <c r="AD14090" s="11" t="s">
        <v>23165</v>
      </c>
      <c r="AE14090" s="10" t="s">
        <v>23160</v>
      </c>
      <c r="AF14090" s="10" t="s">
        <v>658</v>
      </c>
    </row>
    <row r="14091" spans="30:32" x14ac:dyDescent="0.2">
      <c r="AD14091" s="11" t="s">
        <v>23166</v>
      </c>
      <c r="AE14091" s="10" t="s">
        <v>23160</v>
      </c>
      <c r="AF14091" s="10" t="s">
        <v>658</v>
      </c>
    </row>
    <row r="14092" spans="30:32" x14ac:dyDescent="0.2">
      <c r="AD14092" s="11" t="s">
        <v>23167</v>
      </c>
      <c r="AE14092" s="10" t="s">
        <v>1442</v>
      </c>
      <c r="AF14092" s="10" t="s">
        <v>658</v>
      </c>
    </row>
    <row r="14093" spans="30:32" x14ac:dyDescent="0.2">
      <c r="AD14093" s="11" t="s">
        <v>23168</v>
      </c>
      <c r="AE14093" s="10" t="s">
        <v>23160</v>
      </c>
      <c r="AF14093" s="10" t="s">
        <v>658</v>
      </c>
    </row>
    <row r="14094" spans="30:32" x14ac:dyDescent="0.2">
      <c r="AD14094" s="11" t="s">
        <v>23169</v>
      </c>
      <c r="AE14094" s="10" t="s">
        <v>23160</v>
      </c>
      <c r="AF14094" s="10" t="s">
        <v>658</v>
      </c>
    </row>
    <row r="14095" spans="30:32" x14ac:dyDescent="0.2">
      <c r="AD14095" s="11" t="s">
        <v>23170</v>
      </c>
      <c r="AE14095" s="10" t="s">
        <v>23160</v>
      </c>
      <c r="AF14095" s="10" t="s">
        <v>658</v>
      </c>
    </row>
    <row r="14096" spans="30:32" x14ac:dyDescent="0.2">
      <c r="AD14096" s="11" t="s">
        <v>23171</v>
      </c>
      <c r="AE14096" s="10" t="s">
        <v>23160</v>
      </c>
      <c r="AF14096" s="10" t="s">
        <v>658</v>
      </c>
    </row>
    <row r="14097" spans="30:32" x14ac:dyDescent="0.2">
      <c r="AD14097" s="11" t="s">
        <v>23172</v>
      </c>
      <c r="AE14097" s="10" t="s">
        <v>23160</v>
      </c>
      <c r="AF14097" s="10" t="s">
        <v>658</v>
      </c>
    </row>
    <row r="14098" spans="30:32" x14ac:dyDescent="0.2">
      <c r="AD14098" s="11" t="s">
        <v>23173</v>
      </c>
      <c r="AE14098" s="10" t="s">
        <v>23160</v>
      </c>
      <c r="AF14098" s="10" t="s">
        <v>658</v>
      </c>
    </row>
    <row r="14099" spans="30:32" x14ac:dyDescent="0.2">
      <c r="AD14099" s="11" t="s">
        <v>23174</v>
      </c>
      <c r="AE14099" s="10" t="s">
        <v>23160</v>
      </c>
      <c r="AF14099" s="10" t="s">
        <v>658</v>
      </c>
    </row>
    <row r="14100" spans="30:32" x14ac:dyDescent="0.2">
      <c r="AD14100" s="11" t="s">
        <v>23175</v>
      </c>
      <c r="AE14100" s="10" t="s">
        <v>23160</v>
      </c>
      <c r="AF14100" s="10" t="s">
        <v>658</v>
      </c>
    </row>
    <row r="14101" spans="30:32" x14ac:dyDescent="0.2">
      <c r="AD14101" s="11" t="s">
        <v>23176</v>
      </c>
      <c r="AE14101" s="10" t="s">
        <v>23160</v>
      </c>
      <c r="AF14101" s="10" t="s">
        <v>658</v>
      </c>
    </row>
    <row r="14102" spans="30:32" x14ac:dyDescent="0.2">
      <c r="AD14102" s="11" t="s">
        <v>23177</v>
      </c>
      <c r="AE14102" s="10" t="s">
        <v>23160</v>
      </c>
      <c r="AF14102" s="10" t="s">
        <v>658</v>
      </c>
    </row>
    <row r="14103" spans="30:32" x14ac:dyDescent="0.2">
      <c r="AD14103" s="11" t="s">
        <v>23178</v>
      </c>
      <c r="AE14103" s="10" t="s">
        <v>23160</v>
      </c>
      <c r="AF14103" s="10" t="s">
        <v>658</v>
      </c>
    </row>
    <row r="14104" spans="30:32" x14ac:dyDescent="0.2">
      <c r="AD14104" s="11" t="s">
        <v>23179</v>
      </c>
      <c r="AE14104" s="10" t="s">
        <v>23160</v>
      </c>
      <c r="AF14104" s="10" t="s">
        <v>658</v>
      </c>
    </row>
    <row r="14105" spans="30:32" x14ac:dyDescent="0.2">
      <c r="AD14105" s="11" t="s">
        <v>23180</v>
      </c>
      <c r="AE14105" s="10" t="s">
        <v>1442</v>
      </c>
      <c r="AF14105" s="10" t="s">
        <v>658</v>
      </c>
    </row>
    <row r="14106" spans="30:32" x14ac:dyDescent="0.2">
      <c r="AD14106" s="11" t="s">
        <v>23181</v>
      </c>
      <c r="AE14106" s="10" t="s">
        <v>23160</v>
      </c>
      <c r="AF14106" s="10" t="s">
        <v>658</v>
      </c>
    </row>
    <row r="14107" spans="30:32" x14ac:dyDescent="0.2">
      <c r="AD14107" s="11" t="s">
        <v>23182</v>
      </c>
      <c r="AE14107" s="10" t="s">
        <v>23183</v>
      </c>
      <c r="AF14107" s="10" t="s">
        <v>658</v>
      </c>
    </row>
    <row r="14108" spans="30:32" x14ac:dyDescent="0.2">
      <c r="AD14108" s="11" t="s">
        <v>23184</v>
      </c>
      <c r="AE14108" s="10" t="s">
        <v>23185</v>
      </c>
      <c r="AF14108" s="10" t="s">
        <v>658</v>
      </c>
    </row>
    <row r="14109" spans="30:32" x14ac:dyDescent="0.2">
      <c r="AD14109" s="11" t="s">
        <v>23186</v>
      </c>
      <c r="AE14109" s="10" t="s">
        <v>23187</v>
      </c>
      <c r="AF14109" s="10" t="s">
        <v>658</v>
      </c>
    </row>
    <row r="14110" spans="30:32" x14ac:dyDescent="0.2">
      <c r="AD14110" s="11" t="s">
        <v>23188</v>
      </c>
      <c r="AE14110" s="10" t="s">
        <v>8948</v>
      </c>
      <c r="AF14110" s="10" t="s">
        <v>744</v>
      </c>
    </row>
    <row r="14111" spans="30:32" x14ac:dyDescent="0.2">
      <c r="AD14111" s="11" t="s">
        <v>23189</v>
      </c>
      <c r="AE14111" s="10" t="s">
        <v>23190</v>
      </c>
      <c r="AF14111" s="10" t="s">
        <v>744</v>
      </c>
    </row>
    <row r="14112" spans="30:32" x14ac:dyDescent="0.2">
      <c r="AD14112" s="11" t="s">
        <v>23191</v>
      </c>
      <c r="AE14112" s="10" t="s">
        <v>23192</v>
      </c>
      <c r="AF14112" s="10" t="s">
        <v>744</v>
      </c>
    </row>
    <row r="14113" spans="30:32" x14ac:dyDescent="0.2">
      <c r="AD14113" s="11" t="s">
        <v>23193</v>
      </c>
      <c r="AE14113" s="10" t="s">
        <v>9713</v>
      </c>
      <c r="AF14113" s="10" t="s">
        <v>744</v>
      </c>
    </row>
    <row r="14114" spans="30:32" x14ac:dyDescent="0.2">
      <c r="AD14114" s="11" t="s">
        <v>23194</v>
      </c>
      <c r="AE14114" s="10" t="s">
        <v>23195</v>
      </c>
      <c r="AF14114" s="10" t="s">
        <v>744</v>
      </c>
    </row>
    <row r="14115" spans="30:32" x14ac:dyDescent="0.2">
      <c r="AD14115" s="11" t="s">
        <v>23196</v>
      </c>
      <c r="AE14115" s="10" t="s">
        <v>9731</v>
      </c>
      <c r="AF14115" s="10" t="s">
        <v>744</v>
      </c>
    </row>
    <row r="14116" spans="30:32" x14ac:dyDescent="0.2">
      <c r="AD14116" s="11" t="s">
        <v>23197</v>
      </c>
      <c r="AE14116" s="10" t="s">
        <v>23198</v>
      </c>
      <c r="AF14116" s="10" t="s">
        <v>744</v>
      </c>
    </row>
    <row r="14117" spans="30:32" x14ac:dyDescent="0.2">
      <c r="AD14117" s="11" t="s">
        <v>23199</v>
      </c>
      <c r="AE14117" s="10" t="s">
        <v>23200</v>
      </c>
      <c r="AF14117" s="10" t="s">
        <v>744</v>
      </c>
    </row>
    <row r="14118" spans="30:32" x14ac:dyDescent="0.2">
      <c r="AD14118" s="11" t="s">
        <v>23201</v>
      </c>
      <c r="AE14118" s="10" t="s">
        <v>1268</v>
      </c>
      <c r="AF14118" s="10" t="s">
        <v>744</v>
      </c>
    </row>
    <row r="14119" spans="30:32" x14ac:dyDescent="0.2">
      <c r="AD14119" s="11" t="s">
        <v>23202</v>
      </c>
      <c r="AE14119" s="10" t="s">
        <v>1948</v>
      </c>
      <c r="AF14119" s="10" t="s">
        <v>744</v>
      </c>
    </row>
    <row r="14120" spans="30:32" x14ac:dyDescent="0.2">
      <c r="AD14120" s="11" t="s">
        <v>23203</v>
      </c>
      <c r="AE14120" s="10" t="s">
        <v>6570</v>
      </c>
      <c r="AF14120" s="10" t="s">
        <v>744</v>
      </c>
    </row>
    <row r="14121" spans="30:32" x14ac:dyDescent="0.2">
      <c r="AD14121" s="11" t="s">
        <v>23204</v>
      </c>
      <c r="AE14121" s="10" t="s">
        <v>23205</v>
      </c>
      <c r="AF14121" s="10" t="s">
        <v>744</v>
      </c>
    </row>
    <row r="14122" spans="30:32" x14ac:dyDescent="0.2">
      <c r="AD14122" s="11" t="s">
        <v>23206</v>
      </c>
      <c r="AE14122" s="10" t="s">
        <v>1958</v>
      </c>
      <c r="AF14122" s="10" t="s">
        <v>744</v>
      </c>
    </row>
    <row r="14123" spans="30:32" x14ac:dyDescent="0.2">
      <c r="AD14123" s="11" t="s">
        <v>23207</v>
      </c>
      <c r="AE14123" s="10" t="s">
        <v>23208</v>
      </c>
      <c r="AF14123" s="10" t="s">
        <v>744</v>
      </c>
    </row>
    <row r="14124" spans="30:32" x14ac:dyDescent="0.2">
      <c r="AD14124" s="11" t="s">
        <v>23209</v>
      </c>
      <c r="AE14124" s="10" t="s">
        <v>23210</v>
      </c>
      <c r="AF14124" s="10" t="s">
        <v>744</v>
      </c>
    </row>
    <row r="14125" spans="30:32" x14ac:dyDescent="0.2">
      <c r="AD14125" s="11" t="s">
        <v>23211</v>
      </c>
      <c r="AE14125" s="10" t="s">
        <v>23212</v>
      </c>
      <c r="AF14125" s="10" t="s">
        <v>744</v>
      </c>
    </row>
    <row r="14126" spans="30:32" x14ac:dyDescent="0.2">
      <c r="AD14126" s="11" t="s">
        <v>23213</v>
      </c>
      <c r="AE14126" s="10" t="s">
        <v>23214</v>
      </c>
      <c r="AF14126" s="10" t="s">
        <v>744</v>
      </c>
    </row>
    <row r="14127" spans="30:32" x14ac:dyDescent="0.2">
      <c r="AD14127" s="11" t="s">
        <v>23215</v>
      </c>
      <c r="AE14127" s="10" t="s">
        <v>23216</v>
      </c>
      <c r="AF14127" s="10" t="s">
        <v>744</v>
      </c>
    </row>
    <row r="14128" spans="30:32" x14ac:dyDescent="0.2">
      <c r="AD14128" s="11" t="s">
        <v>23217</v>
      </c>
      <c r="AE14128" s="10" t="s">
        <v>15467</v>
      </c>
      <c r="AF14128" s="10" t="s">
        <v>744</v>
      </c>
    </row>
    <row r="14129" spans="30:32" x14ac:dyDescent="0.2">
      <c r="AD14129" s="11" t="s">
        <v>23218</v>
      </c>
      <c r="AE14129" s="10" t="s">
        <v>5023</v>
      </c>
      <c r="AF14129" s="10" t="s">
        <v>744</v>
      </c>
    </row>
    <row r="14130" spans="30:32" x14ac:dyDescent="0.2">
      <c r="AD14130" s="11" t="s">
        <v>23219</v>
      </c>
      <c r="AE14130" s="10" t="s">
        <v>23220</v>
      </c>
      <c r="AF14130" s="10" t="s">
        <v>744</v>
      </c>
    </row>
    <row r="14131" spans="30:32" x14ac:dyDescent="0.2">
      <c r="AD14131" s="11" t="s">
        <v>23221</v>
      </c>
      <c r="AE14131" s="10" t="s">
        <v>23222</v>
      </c>
      <c r="AF14131" s="10" t="s">
        <v>744</v>
      </c>
    </row>
    <row r="14132" spans="30:32" x14ac:dyDescent="0.2">
      <c r="AD14132" s="11" t="s">
        <v>23223</v>
      </c>
      <c r="AE14132" s="10" t="s">
        <v>14055</v>
      </c>
      <c r="AF14132" s="10" t="s">
        <v>744</v>
      </c>
    </row>
    <row r="14133" spans="30:32" x14ac:dyDescent="0.2">
      <c r="AD14133" s="11" t="s">
        <v>23224</v>
      </c>
      <c r="AE14133" s="10" t="s">
        <v>23225</v>
      </c>
      <c r="AF14133" s="10" t="s">
        <v>744</v>
      </c>
    </row>
    <row r="14134" spans="30:32" x14ac:dyDescent="0.2">
      <c r="AD14134" s="11" t="s">
        <v>23226</v>
      </c>
      <c r="AE14134" s="10" t="s">
        <v>23227</v>
      </c>
      <c r="AF14134" s="10" t="s">
        <v>744</v>
      </c>
    </row>
    <row r="14135" spans="30:32" x14ac:dyDescent="0.2">
      <c r="AD14135" s="11" t="s">
        <v>23228</v>
      </c>
      <c r="AE14135" s="10" t="s">
        <v>21948</v>
      </c>
      <c r="AF14135" s="10" t="s">
        <v>744</v>
      </c>
    </row>
    <row r="14136" spans="30:32" x14ac:dyDescent="0.2">
      <c r="AD14136" s="11" t="s">
        <v>23229</v>
      </c>
      <c r="AE14136" s="10" t="s">
        <v>23230</v>
      </c>
      <c r="AF14136" s="10" t="s">
        <v>744</v>
      </c>
    </row>
    <row r="14137" spans="30:32" x14ac:dyDescent="0.2">
      <c r="AD14137" s="11" t="s">
        <v>23231</v>
      </c>
      <c r="AE14137" s="10" t="s">
        <v>23232</v>
      </c>
      <c r="AF14137" s="10" t="s">
        <v>744</v>
      </c>
    </row>
    <row r="14138" spans="30:32" x14ac:dyDescent="0.2">
      <c r="AD14138" s="11" t="s">
        <v>23233</v>
      </c>
      <c r="AE14138" s="10" t="s">
        <v>19398</v>
      </c>
      <c r="AF14138" s="10" t="s">
        <v>744</v>
      </c>
    </row>
    <row r="14139" spans="30:32" x14ac:dyDescent="0.2">
      <c r="AD14139" s="11" t="s">
        <v>23234</v>
      </c>
      <c r="AE14139" s="10" t="s">
        <v>23235</v>
      </c>
      <c r="AF14139" s="10" t="s">
        <v>744</v>
      </c>
    </row>
    <row r="14140" spans="30:32" x14ac:dyDescent="0.2">
      <c r="AD14140" s="11" t="s">
        <v>23236</v>
      </c>
      <c r="AE14140" s="10" t="s">
        <v>9069</v>
      </c>
      <c r="AF14140" s="10" t="s">
        <v>744</v>
      </c>
    </row>
    <row r="14141" spans="30:32" x14ac:dyDescent="0.2">
      <c r="AD14141" s="11" t="s">
        <v>23237</v>
      </c>
      <c r="AE14141" s="10" t="s">
        <v>23238</v>
      </c>
      <c r="AF14141" s="10" t="s">
        <v>744</v>
      </c>
    </row>
    <row r="14142" spans="30:32" x14ac:dyDescent="0.2">
      <c r="AD14142" s="11" t="s">
        <v>23239</v>
      </c>
      <c r="AE14142" s="10" t="s">
        <v>23240</v>
      </c>
      <c r="AF14142" s="10" t="s">
        <v>744</v>
      </c>
    </row>
    <row r="14143" spans="30:32" x14ac:dyDescent="0.2">
      <c r="AD14143" s="11" t="s">
        <v>23241</v>
      </c>
      <c r="AE14143" s="10" t="s">
        <v>23242</v>
      </c>
      <c r="AF14143" s="10" t="s">
        <v>744</v>
      </c>
    </row>
    <row r="14144" spans="30:32" x14ac:dyDescent="0.2">
      <c r="AD14144" s="11" t="s">
        <v>23243</v>
      </c>
      <c r="AE14144" s="10" t="s">
        <v>23244</v>
      </c>
      <c r="AF14144" s="10" t="s">
        <v>744</v>
      </c>
    </row>
    <row r="14145" spans="30:32" x14ac:dyDescent="0.2">
      <c r="AD14145" s="11" t="s">
        <v>23245</v>
      </c>
      <c r="AE14145" s="10" t="s">
        <v>23246</v>
      </c>
      <c r="AF14145" s="10" t="s">
        <v>744</v>
      </c>
    </row>
    <row r="14146" spans="30:32" x14ac:dyDescent="0.2">
      <c r="AD14146" s="11" t="s">
        <v>23247</v>
      </c>
      <c r="AE14146" s="10" t="s">
        <v>23248</v>
      </c>
      <c r="AF14146" s="10" t="s">
        <v>744</v>
      </c>
    </row>
    <row r="14147" spans="30:32" x14ac:dyDescent="0.2">
      <c r="AD14147" s="11" t="s">
        <v>23249</v>
      </c>
      <c r="AE14147" s="10" t="s">
        <v>23250</v>
      </c>
      <c r="AF14147" s="10" t="s">
        <v>744</v>
      </c>
    </row>
    <row r="14148" spans="30:32" x14ac:dyDescent="0.2">
      <c r="AD14148" s="11" t="s">
        <v>23251</v>
      </c>
      <c r="AE14148" s="10" t="s">
        <v>23250</v>
      </c>
      <c r="AF14148" s="10" t="s">
        <v>744</v>
      </c>
    </row>
    <row r="14149" spans="30:32" x14ac:dyDescent="0.2">
      <c r="AD14149" s="11" t="s">
        <v>23252</v>
      </c>
      <c r="AE14149" s="10" t="s">
        <v>7149</v>
      </c>
      <c r="AF14149" s="10" t="s">
        <v>744</v>
      </c>
    </row>
    <row r="14150" spans="30:32" x14ac:dyDescent="0.2">
      <c r="AD14150" s="11" t="s">
        <v>23253</v>
      </c>
      <c r="AE14150" s="10" t="s">
        <v>20616</v>
      </c>
      <c r="AF14150" s="10" t="s">
        <v>744</v>
      </c>
    </row>
    <row r="14151" spans="30:32" x14ac:dyDescent="0.2">
      <c r="AD14151" s="11" t="s">
        <v>23254</v>
      </c>
      <c r="AE14151" s="10" t="s">
        <v>23255</v>
      </c>
      <c r="AF14151" s="10" t="s">
        <v>744</v>
      </c>
    </row>
    <row r="14152" spans="30:32" x14ac:dyDescent="0.2">
      <c r="AD14152" s="11" t="s">
        <v>23256</v>
      </c>
      <c r="AE14152" s="10" t="s">
        <v>14233</v>
      </c>
      <c r="AF14152" s="10" t="s">
        <v>744</v>
      </c>
    </row>
    <row r="14153" spans="30:32" x14ac:dyDescent="0.2">
      <c r="AD14153" s="11" t="s">
        <v>23257</v>
      </c>
      <c r="AE14153" s="10" t="s">
        <v>7181</v>
      </c>
      <c r="AF14153" s="10" t="s">
        <v>744</v>
      </c>
    </row>
    <row r="14154" spans="30:32" x14ac:dyDescent="0.2">
      <c r="AD14154" s="11" t="s">
        <v>23258</v>
      </c>
      <c r="AE14154" s="10" t="s">
        <v>23259</v>
      </c>
      <c r="AF14154" s="10" t="s">
        <v>744</v>
      </c>
    </row>
    <row r="14155" spans="30:32" x14ac:dyDescent="0.2">
      <c r="AD14155" s="11" t="s">
        <v>23260</v>
      </c>
      <c r="AE14155" s="10" t="s">
        <v>23261</v>
      </c>
      <c r="AF14155" s="10" t="s">
        <v>744</v>
      </c>
    </row>
    <row r="14156" spans="30:32" x14ac:dyDescent="0.2">
      <c r="AD14156" s="11" t="s">
        <v>23262</v>
      </c>
      <c r="AE14156" s="10" t="s">
        <v>23263</v>
      </c>
      <c r="AF14156" s="10" t="s">
        <v>744</v>
      </c>
    </row>
    <row r="14157" spans="30:32" x14ac:dyDescent="0.2">
      <c r="AD14157" s="11" t="s">
        <v>23264</v>
      </c>
      <c r="AE14157" s="10" t="s">
        <v>23265</v>
      </c>
      <c r="AF14157" s="10" t="s">
        <v>744</v>
      </c>
    </row>
    <row r="14158" spans="30:32" x14ac:dyDescent="0.2">
      <c r="AD14158" s="11" t="s">
        <v>23266</v>
      </c>
      <c r="AE14158" s="10" t="s">
        <v>23267</v>
      </c>
      <c r="AF14158" s="10" t="s">
        <v>744</v>
      </c>
    </row>
    <row r="14159" spans="30:32" x14ac:dyDescent="0.2">
      <c r="AD14159" s="11" t="s">
        <v>23268</v>
      </c>
      <c r="AE14159" s="10" t="s">
        <v>4838</v>
      </c>
      <c r="AF14159" s="10" t="s">
        <v>744</v>
      </c>
    </row>
    <row r="14160" spans="30:32" x14ac:dyDescent="0.2">
      <c r="AD14160" s="11" t="s">
        <v>23269</v>
      </c>
      <c r="AE14160" s="10" t="s">
        <v>2107</v>
      </c>
      <c r="AF14160" s="10" t="s">
        <v>744</v>
      </c>
    </row>
    <row r="14161" spans="30:32" x14ac:dyDescent="0.2">
      <c r="AD14161" s="11" t="s">
        <v>23270</v>
      </c>
      <c r="AE14161" s="10" t="s">
        <v>11362</v>
      </c>
      <c r="AF14161" s="10" t="s">
        <v>744</v>
      </c>
    </row>
    <row r="14162" spans="30:32" x14ac:dyDescent="0.2">
      <c r="AD14162" s="11" t="s">
        <v>23271</v>
      </c>
      <c r="AE14162" s="10" t="s">
        <v>2923</v>
      </c>
      <c r="AF14162" s="10" t="s">
        <v>744</v>
      </c>
    </row>
    <row r="14163" spans="30:32" x14ac:dyDescent="0.2">
      <c r="AD14163" s="11" t="s">
        <v>23272</v>
      </c>
      <c r="AE14163" s="10" t="s">
        <v>6623</v>
      </c>
      <c r="AF14163" s="10" t="s">
        <v>744</v>
      </c>
    </row>
    <row r="14164" spans="30:32" x14ac:dyDescent="0.2">
      <c r="AD14164" s="11" t="s">
        <v>23273</v>
      </c>
      <c r="AE14164" s="10" t="s">
        <v>20778</v>
      </c>
      <c r="AF14164" s="10" t="s">
        <v>744</v>
      </c>
    </row>
    <row r="14165" spans="30:32" x14ac:dyDescent="0.2">
      <c r="AD14165" s="11" t="s">
        <v>23274</v>
      </c>
      <c r="AE14165" s="10" t="s">
        <v>23275</v>
      </c>
      <c r="AF14165" s="10" t="s">
        <v>744</v>
      </c>
    </row>
    <row r="14166" spans="30:32" x14ac:dyDescent="0.2">
      <c r="AD14166" s="11" t="s">
        <v>23276</v>
      </c>
      <c r="AE14166" s="10" t="s">
        <v>23277</v>
      </c>
      <c r="AF14166" s="10" t="s">
        <v>744</v>
      </c>
    </row>
    <row r="14167" spans="30:32" x14ac:dyDescent="0.2">
      <c r="AD14167" s="11" t="s">
        <v>23278</v>
      </c>
      <c r="AE14167" s="10" t="s">
        <v>7254</v>
      </c>
      <c r="AF14167" s="10" t="s">
        <v>744</v>
      </c>
    </row>
    <row r="14168" spans="30:32" x14ac:dyDescent="0.2">
      <c r="AD14168" s="11" t="s">
        <v>23279</v>
      </c>
      <c r="AE14168" s="10" t="s">
        <v>23280</v>
      </c>
      <c r="AF14168" s="10" t="s">
        <v>744</v>
      </c>
    </row>
    <row r="14169" spans="30:32" x14ac:dyDescent="0.2">
      <c r="AD14169" s="11" t="s">
        <v>23281</v>
      </c>
      <c r="AE14169" s="10" t="s">
        <v>23282</v>
      </c>
      <c r="AF14169" s="10" t="s">
        <v>744</v>
      </c>
    </row>
    <row r="14170" spans="30:32" x14ac:dyDescent="0.2">
      <c r="AD14170" s="11" t="s">
        <v>23283</v>
      </c>
      <c r="AE14170" s="10" t="s">
        <v>23284</v>
      </c>
      <c r="AF14170" s="10" t="s">
        <v>744</v>
      </c>
    </row>
    <row r="14171" spans="30:32" x14ac:dyDescent="0.2">
      <c r="AD14171" s="11" t="s">
        <v>23285</v>
      </c>
      <c r="AE14171" s="10" t="s">
        <v>23286</v>
      </c>
      <c r="AF14171" s="10" t="s">
        <v>744</v>
      </c>
    </row>
    <row r="14172" spans="30:32" x14ac:dyDescent="0.2">
      <c r="AD14172" s="11" t="s">
        <v>23287</v>
      </c>
      <c r="AE14172" s="10" t="s">
        <v>23288</v>
      </c>
      <c r="AF14172" s="10" t="s">
        <v>744</v>
      </c>
    </row>
    <row r="14173" spans="30:32" x14ac:dyDescent="0.2">
      <c r="AD14173" s="11" t="s">
        <v>23289</v>
      </c>
      <c r="AE14173" s="10" t="s">
        <v>2690</v>
      </c>
      <c r="AF14173" s="10" t="s">
        <v>744</v>
      </c>
    </row>
    <row r="14174" spans="30:32" x14ac:dyDescent="0.2">
      <c r="AD14174" s="11" t="s">
        <v>23290</v>
      </c>
      <c r="AE14174" s="10" t="s">
        <v>10134</v>
      </c>
      <c r="AF14174" s="10" t="s">
        <v>744</v>
      </c>
    </row>
    <row r="14175" spans="30:32" x14ac:dyDescent="0.2">
      <c r="AD14175" s="11" t="s">
        <v>23291</v>
      </c>
      <c r="AE14175" s="10" t="s">
        <v>10134</v>
      </c>
      <c r="AF14175" s="10" t="s">
        <v>744</v>
      </c>
    </row>
    <row r="14176" spans="30:32" x14ac:dyDescent="0.2">
      <c r="AD14176" s="11" t="s">
        <v>23292</v>
      </c>
      <c r="AE14176" s="10" t="s">
        <v>10134</v>
      </c>
      <c r="AF14176" s="10" t="s">
        <v>744</v>
      </c>
    </row>
    <row r="14177" spans="30:32" x14ac:dyDescent="0.2">
      <c r="AD14177" s="11" t="s">
        <v>23293</v>
      </c>
      <c r="AE14177" s="10" t="s">
        <v>23294</v>
      </c>
      <c r="AF14177" s="10" t="s">
        <v>744</v>
      </c>
    </row>
    <row r="14178" spans="30:32" x14ac:dyDescent="0.2">
      <c r="AD14178" s="11" t="s">
        <v>23295</v>
      </c>
      <c r="AE14178" s="10" t="s">
        <v>23296</v>
      </c>
      <c r="AF14178" s="10" t="s">
        <v>744</v>
      </c>
    </row>
    <row r="14179" spans="30:32" x14ac:dyDescent="0.2">
      <c r="AD14179" s="11" t="s">
        <v>23297</v>
      </c>
      <c r="AE14179" s="10" t="s">
        <v>23298</v>
      </c>
      <c r="AF14179" s="10" t="s">
        <v>744</v>
      </c>
    </row>
    <row r="14180" spans="30:32" x14ac:dyDescent="0.2">
      <c r="AD14180" s="11" t="s">
        <v>23299</v>
      </c>
      <c r="AE14180" s="10" t="s">
        <v>23300</v>
      </c>
      <c r="AF14180" s="10" t="s">
        <v>744</v>
      </c>
    </row>
    <row r="14181" spans="30:32" x14ac:dyDescent="0.2">
      <c r="AD14181" s="11" t="s">
        <v>23301</v>
      </c>
      <c r="AE14181" s="10" t="s">
        <v>2188</v>
      </c>
      <c r="AF14181" s="10" t="s">
        <v>744</v>
      </c>
    </row>
    <row r="14182" spans="30:32" x14ac:dyDescent="0.2">
      <c r="AD14182" s="11" t="s">
        <v>23302</v>
      </c>
      <c r="AE14182" s="10" t="s">
        <v>1653</v>
      </c>
      <c r="AF14182" s="10" t="s">
        <v>744</v>
      </c>
    </row>
    <row r="14183" spans="30:32" x14ac:dyDescent="0.2">
      <c r="AD14183" s="11" t="s">
        <v>23303</v>
      </c>
      <c r="AE14183" s="10" t="s">
        <v>23304</v>
      </c>
      <c r="AF14183" s="10" t="s">
        <v>744</v>
      </c>
    </row>
    <row r="14184" spans="30:32" x14ac:dyDescent="0.2">
      <c r="AD14184" s="11" t="s">
        <v>23305</v>
      </c>
      <c r="AE14184" s="10" t="s">
        <v>23306</v>
      </c>
      <c r="AF14184" s="10" t="s">
        <v>744</v>
      </c>
    </row>
    <row r="14185" spans="30:32" x14ac:dyDescent="0.2">
      <c r="AD14185" s="11" t="s">
        <v>23307</v>
      </c>
      <c r="AE14185" s="10" t="s">
        <v>23308</v>
      </c>
      <c r="AF14185" s="10" t="s">
        <v>744</v>
      </c>
    </row>
    <row r="14186" spans="30:32" x14ac:dyDescent="0.2">
      <c r="AD14186" s="11" t="s">
        <v>23309</v>
      </c>
      <c r="AE14186" s="10" t="s">
        <v>23310</v>
      </c>
      <c r="AF14186" s="10" t="s">
        <v>744</v>
      </c>
    </row>
    <row r="14187" spans="30:32" x14ac:dyDescent="0.2">
      <c r="AD14187" s="11" t="s">
        <v>23311</v>
      </c>
      <c r="AE14187" s="10" t="s">
        <v>23312</v>
      </c>
      <c r="AF14187" s="10" t="s">
        <v>744</v>
      </c>
    </row>
    <row r="14188" spans="30:32" x14ac:dyDescent="0.2">
      <c r="AD14188" s="11" t="s">
        <v>23313</v>
      </c>
      <c r="AE14188" s="10" t="s">
        <v>23314</v>
      </c>
      <c r="AF14188" s="10" t="s">
        <v>744</v>
      </c>
    </row>
    <row r="14189" spans="30:32" x14ac:dyDescent="0.2">
      <c r="AD14189" s="11" t="s">
        <v>23315</v>
      </c>
      <c r="AE14189" s="10" t="s">
        <v>23316</v>
      </c>
      <c r="AF14189" s="10" t="s">
        <v>744</v>
      </c>
    </row>
    <row r="14190" spans="30:32" x14ac:dyDescent="0.2">
      <c r="AD14190" s="11" t="s">
        <v>23317</v>
      </c>
      <c r="AE14190" s="10" t="s">
        <v>23318</v>
      </c>
      <c r="AF14190" s="10" t="s">
        <v>744</v>
      </c>
    </row>
    <row r="14191" spans="30:32" x14ac:dyDescent="0.2">
      <c r="AD14191" s="11" t="s">
        <v>23319</v>
      </c>
      <c r="AE14191" s="10" t="s">
        <v>23320</v>
      </c>
      <c r="AF14191" s="10" t="s">
        <v>744</v>
      </c>
    </row>
    <row r="14192" spans="30:32" x14ac:dyDescent="0.2">
      <c r="AD14192" s="11" t="s">
        <v>23321</v>
      </c>
      <c r="AE14192" s="10" t="s">
        <v>7386</v>
      </c>
      <c r="AF14192" s="10" t="s">
        <v>744</v>
      </c>
    </row>
    <row r="14193" spans="30:32" x14ac:dyDescent="0.2">
      <c r="AD14193" s="11" t="s">
        <v>23322</v>
      </c>
      <c r="AE14193" s="10" t="s">
        <v>2984</v>
      </c>
      <c r="AF14193" s="10" t="s">
        <v>744</v>
      </c>
    </row>
    <row r="14194" spans="30:32" x14ac:dyDescent="0.2">
      <c r="AD14194" s="11" t="s">
        <v>23323</v>
      </c>
      <c r="AE14194" s="10" t="s">
        <v>23324</v>
      </c>
      <c r="AF14194" s="10" t="s">
        <v>744</v>
      </c>
    </row>
    <row r="14195" spans="30:32" x14ac:dyDescent="0.2">
      <c r="AD14195" s="11" t="s">
        <v>23325</v>
      </c>
      <c r="AE14195" s="10" t="s">
        <v>11824</v>
      </c>
      <c r="AF14195" s="10" t="s">
        <v>744</v>
      </c>
    </row>
    <row r="14196" spans="30:32" x14ac:dyDescent="0.2">
      <c r="AD14196" s="11" t="s">
        <v>23326</v>
      </c>
      <c r="AE14196" s="10" t="s">
        <v>23327</v>
      </c>
      <c r="AF14196" s="10" t="s">
        <v>744</v>
      </c>
    </row>
    <row r="14197" spans="30:32" x14ac:dyDescent="0.2">
      <c r="AD14197" s="11" t="s">
        <v>23328</v>
      </c>
      <c r="AE14197" s="10" t="s">
        <v>23329</v>
      </c>
      <c r="AF14197" s="10" t="s">
        <v>744</v>
      </c>
    </row>
    <row r="14198" spans="30:32" x14ac:dyDescent="0.2">
      <c r="AD14198" s="11" t="s">
        <v>23330</v>
      </c>
      <c r="AE14198" s="10" t="s">
        <v>16572</v>
      </c>
      <c r="AF14198" s="10" t="s">
        <v>744</v>
      </c>
    </row>
    <row r="14199" spans="30:32" x14ac:dyDescent="0.2">
      <c r="AD14199" s="11" t="s">
        <v>23331</v>
      </c>
      <c r="AE14199" s="10" t="s">
        <v>23332</v>
      </c>
      <c r="AF14199" s="10" t="s">
        <v>744</v>
      </c>
    </row>
    <row r="14200" spans="30:32" x14ac:dyDescent="0.2">
      <c r="AD14200" s="11" t="s">
        <v>23333</v>
      </c>
      <c r="AE14200" s="10" t="s">
        <v>7439</v>
      </c>
      <c r="AF14200" s="10" t="s">
        <v>744</v>
      </c>
    </row>
    <row r="14201" spans="30:32" x14ac:dyDescent="0.2">
      <c r="AD14201" s="11" t="s">
        <v>23334</v>
      </c>
      <c r="AE14201" s="10" t="s">
        <v>23335</v>
      </c>
      <c r="AF14201" s="10" t="s">
        <v>744</v>
      </c>
    </row>
    <row r="14202" spans="30:32" x14ac:dyDescent="0.2">
      <c r="AD14202" s="11" t="s">
        <v>23336</v>
      </c>
      <c r="AE14202" s="10" t="s">
        <v>23337</v>
      </c>
      <c r="AF14202" s="10" t="s">
        <v>744</v>
      </c>
    </row>
    <row r="14203" spans="30:32" x14ac:dyDescent="0.2">
      <c r="AD14203" s="11" t="s">
        <v>23338</v>
      </c>
      <c r="AE14203" s="10" t="s">
        <v>5360</v>
      </c>
      <c r="AF14203" s="10" t="s">
        <v>744</v>
      </c>
    </row>
    <row r="14204" spans="30:32" x14ac:dyDescent="0.2">
      <c r="AD14204" s="11" t="s">
        <v>23339</v>
      </c>
      <c r="AE14204" s="10" t="s">
        <v>22305</v>
      </c>
      <c r="AF14204" s="10" t="s">
        <v>744</v>
      </c>
    </row>
    <row r="14205" spans="30:32" x14ac:dyDescent="0.2">
      <c r="AD14205" s="11" t="s">
        <v>23340</v>
      </c>
      <c r="AE14205" s="10" t="s">
        <v>23341</v>
      </c>
      <c r="AF14205" s="10" t="s">
        <v>744</v>
      </c>
    </row>
    <row r="14206" spans="30:32" x14ac:dyDescent="0.2">
      <c r="AD14206" s="11" t="s">
        <v>23342</v>
      </c>
      <c r="AE14206" s="10" t="s">
        <v>5135</v>
      </c>
      <c r="AF14206" s="10" t="s">
        <v>744</v>
      </c>
    </row>
    <row r="14207" spans="30:32" x14ac:dyDescent="0.2">
      <c r="AD14207" s="11" t="s">
        <v>23343</v>
      </c>
      <c r="AE14207" s="10" t="s">
        <v>16654</v>
      </c>
      <c r="AF14207" s="10" t="s">
        <v>744</v>
      </c>
    </row>
    <row r="14208" spans="30:32" x14ac:dyDescent="0.2">
      <c r="AD14208" s="11" t="s">
        <v>23344</v>
      </c>
      <c r="AE14208" s="10" t="s">
        <v>14530</v>
      </c>
      <c r="AF14208" s="10" t="s">
        <v>744</v>
      </c>
    </row>
    <row r="14209" spans="30:32" x14ac:dyDescent="0.2">
      <c r="AD14209" s="11" t="s">
        <v>23345</v>
      </c>
      <c r="AE14209" s="10" t="s">
        <v>23346</v>
      </c>
      <c r="AF14209" s="10" t="s">
        <v>744</v>
      </c>
    </row>
    <row r="14210" spans="30:32" x14ac:dyDescent="0.2">
      <c r="AD14210" s="11" t="s">
        <v>23347</v>
      </c>
      <c r="AE14210" s="10" t="s">
        <v>23348</v>
      </c>
      <c r="AF14210" s="10" t="s">
        <v>744</v>
      </c>
    </row>
    <row r="14211" spans="30:32" x14ac:dyDescent="0.2">
      <c r="AD14211" s="11" t="s">
        <v>23349</v>
      </c>
      <c r="AE14211" s="10" t="s">
        <v>23350</v>
      </c>
      <c r="AF14211" s="10" t="s">
        <v>744</v>
      </c>
    </row>
    <row r="14212" spans="30:32" x14ac:dyDescent="0.2">
      <c r="AD14212" s="11" t="s">
        <v>23351</v>
      </c>
      <c r="AE14212" s="10" t="s">
        <v>1734</v>
      </c>
      <c r="AF14212" s="10" t="s">
        <v>744</v>
      </c>
    </row>
    <row r="14213" spans="30:32" x14ac:dyDescent="0.2">
      <c r="AD14213" s="11" t="s">
        <v>23352</v>
      </c>
      <c r="AE14213" s="10" t="s">
        <v>2274</v>
      </c>
      <c r="AF14213" s="10" t="s">
        <v>744</v>
      </c>
    </row>
    <row r="14214" spans="30:32" x14ac:dyDescent="0.2">
      <c r="AD14214" s="11" t="s">
        <v>23353</v>
      </c>
      <c r="AE14214" s="10" t="s">
        <v>23354</v>
      </c>
      <c r="AF14214" s="10" t="s">
        <v>744</v>
      </c>
    </row>
    <row r="14215" spans="30:32" x14ac:dyDescent="0.2">
      <c r="AD14215" s="11" t="s">
        <v>23355</v>
      </c>
      <c r="AE14215" s="10" t="s">
        <v>13681</v>
      </c>
      <c r="AF14215" s="10" t="s">
        <v>744</v>
      </c>
    </row>
    <row r="14216" spans="30:32" x14ac:dyDescent="0.2">
      <c r="AD14216" s="11" t="s">
        <v>23356</v>
      </c>
      <c r="AE14216" s="10" t="s">
        <v>23357</v>
      </c>
      <c r="AF14216" s="10" t="s">
        <v>744</v>
      </c>
    </row>
    <row r="14217" spans="30:32" x14ac:dyDescent="0.2">
      <c r="AD14217" s="11" t="s">
        <v>23358</v>
      </c>
      <c r="AE14217" s="10" t="s">
        <v>23359</v>
      </c>
      <c r="AF14217" s="10" t="s">
        <v>744</v>
      </c>
    </row>
    <row r="14218" spans="30:32" x14ac:dyDescent="0.2">
      <c r="AD14218" s="11" t="s">
        <v>23360</v>
      </c>
      <c r="AE14218" s="10" t="s">
        <v>9319</v>
      </c>
      <c r="AF14218" s="10" t="s">
        <v>744</v>
      </c>
    </row>
    <row r="14219" spans="30:32" x14ac:dyDescent="0.2">
      <c r="AD14219" s="11" t="s">
        <v>23361</v>
      </c>
      <c r="AE14219" s="10" t="s">
        <v>23362</v>
      </c>
      <c r="AF14219" s="10" t="s">
        <v>744</v>
      </c>
    </row>
    <row r="14220" spans="30:32" x14ac:dyDescent="0.2">
      <c r="AD14220" s="11" t="s">
        <v>23363</v>
      </c>
      <c r="AE14220" s="10" t="s">
        <v>23364</v>
      </c>
      <c r="AF14220" s="10" t="s">
        <v>744</v>
      </c>
    </row>
    <row r="14221" spans="30:32" x14ac:dyDescent="0.2">
      <c r="AD14221" s="11" t="s">
        <v>23365</v>
      </c>
      <c r="AE14221" s="10" t="s">
        <v>23364</v>
      </c>
      <c r="AF14221" s="10" t="s">
        <v>744</v>
      </c>
    </row>
    <row r="14222" spans="30:32" x14ac:dyDescent="0.2">
      <c r="AD14222" s="11" t="s">
        <v>23366</v>
      </c>
      <c r="AE14222" s="10" t="s">
        <v>23364</v>
      </c>
      <c r="AF14222" s="10" t="s">
        <v>744</v>
      </c>
    </row>
    <row r="14223" spans="30:32" x14ac:dyDescent="0.2">
      <c r="AD14223" s="11" t="s">
        <v>23367</v>
      </c>
      <c r="AE14223" s="10" t="s">
        <v>23368</v>
      </c>
      <c r="AF14223" s="10" t="s">
        <v>744</v>
      </c>
    </row>
    <row r="14224" spans="30:32" x14ac:dyDescent="0.2">
      <c r="AD14224" s="11" t="s">
        <v>23369</v>
      </c>
      <c r="AE14224" s="10" t="s">
        <v>23370</v>
      </c>
      <c r="AF14224" s="10" t="s">
        <v>744</v>
      </c>
    </row>
    <row r="14225" spans="30:32" x14ac:dyDescent="0.2">
      <c r="AD14225" s="11" t="s">
        <v>23371</v>
      </c>
      <c r="AE14225" s="10" t="s">
        <v>23372</v>
      </c>
      <c r="AF14225" s="10" t="s">
        <v>744</v>
      </c>
    </row>
    <row r="14226" spans="30:32" x14ac:dyDescent="0.2">
      <c r="AD14226" s="11" t="s">
        <v>23373</v>
      </c>
      <c r="AE14226" s="10" t="s">
        <v>23374</v>
      </c>
      <c r="AF14226" s="10" t="s">
        <v>744</v>
      </c>
    </row>
    <row r="14227" spans="30:32" x14ac:dyDescent="0.2">
      <c r="AD14227" s="11" t="s">
        <v>23375</v>
      </c>
      <c r="AE14227" s="10" t="s">
        <v>23376</v>
      </c>
      <c r="AF14227" s="10" t="s">
        <v>744</v>
      </c>
    </row>
    <row r="14228" spans="30:32" x14ac:dyDescent="0.2">
      <c r="AD14228" s="11" t="s">
        <v>23377</v>
      </c>
      <c r="AE14228" s="10" t="s">
        <v>23378</v>
      </c>
      <c r="AF14228" s="10" t="s">
        <v>744</v>
      </c>
    </row>
    <row r="14229" spans="30:32" x14ac:dyDescent="0.2">
      <c r="AD14229" s="11" t="s">
        <v>23379</v>
      </c>
      <c r="AE14229" s="10" t="s">
        <v>23380</v>
      </c>
      <c r="AF14229" s="10" t="s">
        <v>744</v>
      </c>
    </row>
    <row r="14230" spans="30:32" x14ac:dyDescent="0.2">
      <c r="AD14230" s="11" t="s">
        <v>23381</v>
      </c>
      <c r="AE14230" s="10" t="s">
        <v>23382</v>
      </c>
      <c r="AF14230" s="10" t="s">
        <v>744</v>
      </c>
    </row>
    <row r="14231" spans="30:32" x14ac:dyDescent="0.2">
      <c r="AD14231" s="11" t="s">
        <v>23383</v>
      </c>
      <c r="AE14231" s="10" t="s">
        <v>14773</v>
      </c>
      <c r="AF14231" s="10" t="s">
        <v>744</v>
      </c>
    </row>
    <row r="14232" spans="30:32" x14ac:dyDescent="0.2">
      <c r="AD14232" s="11" t="s">
        <v>23384</v>
      </c>
      <c r="AE14232" s="10" t="s">
        <v>10627</v>
      </c>
      <c r="AF14232" s="10" t="s">
        <v>744</v>
      </c>
    </row>
    <row r="14233" spans="30:32" x14ac:dyDescent="0.2">
      <c r="AD14233" s="11" t="s">
        <v>23385</v>
      </c>
      <c r="AE14233" s="10" t="s">
        <v>1180</v>
      </c>
      <c r="AF14233" s="10" t="s">
        <v>744</v>
      </c>
    </row>
    <row r="14234" spans="30:32" x14ac:dyDescent="0.2">
      <c r="AD14234" s="11" t="s">
        <v>23386</v>
      </c>
      <c r="AE14234" s="10" t="s">
        <v>23387</v>
      </c>
      <c r="AF14234" s="10" t="s">
        <v>744</v>
      </c>
    </row>
    <row r="14235" spans="30:32" x14ac:dyDescent="0.2">
      <c r="AD14235" s="11" t="s">
        <v>23388</v>
      </c>
      <c r="AE14235" s="10" t="s">
        <v>23389</v>
      </c>
      <c r="AF14235" s="10" t="s">
        <v>744</v>
      </c>
    </row>
    <row r="14236" spans="30:32" x14ac:dyDescent="0.2">
      <c r="AD14236" s="11" t="s">
        <v>23390</v>
      </c>
      <c r="AE14236" s="10" t="s">
        <v>23391</v>
      </c>
      <c r="AF14236" s="10" t="s">
        <v>744</v>
      </c>
    </row>
    <row r="14237" spans="30:32" x14ac:dyDescent="0.2">
      <c r="AD14237" s="11" t="s">
        <v>23392</v>
      </c>
      <c r="AE14237" s="10" t="s">
        <v>5242</v>
      </c>
      <c r="AF14237" s="10" t="s">
        <v>744</v>
      </c>
    </row>
    <row r="14238" spans="30:32" x14ac:dyDescent="0.2">
      <c r="AD14238" s="11" t="s">
        <v>23393</v>
      </c>
      <c r="AE14238" s="10" t="s">
        <v>23394</v>
      </c>
      <c r="AF14238" s="10" t="s">
        <v>744</v>
      </c>
    </row>
    <row r="14239" spans="30:32" x14ac:dyDescent="0.2">
      <c r="AD14239" s="11" t="s">
        <v>23395</v>
      </c>
      <c r="AE14239" s="10" t="s">
        <v>23396</v>
      </c>
      <c r="AF14239" s="10" t="s">
        <v>744</v>
      </c>
    </row>
    <row r="14240" spans="30:32" x14ac:dyDescent="0.2">
      <c r="AD14240" s="11" t="s">
        <v>23397</v>
      </c>
      <c r="AE14240" s="10" t="s">
        <v>23398</v>
      </c>
      <c r="AF14240" s="10" t="s">
        <v>744</v>
      </c>
    </row>
    <row r="14241" spans="30:32" x14ac:dyDescent="0.2">
      <c r="AD14241" s="11" t="s">
        <v>23399</v>
      </c>
      <c r="AE14241" s="10" t="s">
        <v>21261</v>
      </c>
      <c r="AF14241" s="10" t="s">
        <v>744</v>
      </c>
    </row>
    <row r="14242" spans="30:32" x14ac:dyDescent="0.2">
      <c r="AD14242" s="11" t="s">
        <v>23400</v>
      </c>
      <c r="AE14242" s="10" t="s">
        <v>17653</v>
      </c>
      <c r="AF14242" s="10" t="s">
        <v>744</v>
      </c>
    </row>
    <row r="14243" spans="30:32" x14ac:dyDescent="0.2">
      <c r="AD14243" s="11" t="s">
        <v>23401</v>
      </c>
      <c r="AE14243" s="10" t="s">
        <v>23402</v>
      </c>
      <c r="AF14243" s="10" t="s">
        <v>744</v>
      </c>
    </row>
    <row r="14244" spans="30:32" x14ac:dyDescent="0.2">
      <c r="AD14244" s="11" t="s">
        <v>23403</v>
      </c>
      <c r="AE14244" s="10" t="s">
        <v>2949</v>
      </c>
      <c r="AF14244" s="10" t="s">
        <v>744</v>
      </c>
    </row>
    <row r="14245" spans="30:32" x14ac:dyDescent="0.2">
      <c r="AD14245" s="11" t="s">
        <v>23404</v>
      </c>
      <c r="AE14245" s="10" t="s">
        <v>22670</v>
      </c>
      <c r="AF14245" s="10" t="s">
        <v>744</v>
      </c>
    </row>
    <row r="14246" spans="30:32" x14ac:dyDescent="0.2">
      <c r="AD14246" s="11" t="s">
        <v>23405</v>
      </c>
      <c r="AE14246" s="10" t="s">
        <v>14893</v>
      </c>
      <c r="AF14246" s="10" t="s">
        <v>744</v>
      </c>
    </row>
    <row r="14247" spans="30:32" x14ac:dyDescent="0.2">
      <c r="AD14247" s="11" t="s">
        <v>23406</v>
      </c>
      <c r="AE14247" s="10" t="s">
        <v>4201</v>
      </c>
      <c r="AF14247" s="10" t="s">
        <v>744</v>
      </c>
    </row>
    <row r="14248" spans="30:32" x14ac:dyDescent="0.2">
      <c r="AD14248" s="11" t="s">
        <v>23407</v>
      </c>
      <c r="AE14248" s="10" t="s">
        <v>4216</v>
      </c>
      <c r="AF14248" s="10" t="s">
        <v>744</v>
      </c>
    </row>
    <row r="14249" spans="30:32" x14ac:dyDescent="0.2">
      <c r="AD14249" s="11" t="s">
        <v>23408</v>
      </c>
      <c r="AE14249" s="10" t="s">
        <v>23409</v>
      </c>
      <c r="AF14249" s="10" t="s">
        <v>744</v>
      </c>
    </row>
    <row r="14250" spans="30:32" x14ac:dyDescent="0.2">
      <c r="AD14250" s="11" t="s">
        <v>23410</v>
      </c>
      <c r="AE14250" s="10" t="s">
        <v>23411</v>
      </c>
      <c r="AF14250" s="10" t="s">
        <v>744</v>
      </c>
    </row>
    <row r="14251" spans="30:32" x14ac:dyDescent="0.2">
      <c r="AD14251" s="11" t="s">
        <v>23412</v>
      </c>
      <c r="AE14251" s="10" t="s">
        <v>9443</v>
      </c>
      <c r="AF14251" s="10" t="s">
        <v>744</v>
      </c>
    </row>
    <row r="14252" spans="30:32" x14ac:dyDescent="0.2">
      <c r="AD14252" s="11" t="s">
        <v>23413</v>
      </c>
      <c r="AE14252" s="10" t="s">
        <v>12383</v>
      </c>
      <c r="AF14252" s="10" t="s">
        <v>744</v>
      </c>
    </row>
    <row r="14253" spans="30:32" x14ac:dyDescent="0.2">
      <c r="AD14253" s="11" t="s">
        <v>23414</v>
      </c>
      <c r="AE14253" s="10" t="s">
        <v>22726</v>
      </c>
      <c r="AF14253" s="10" t="s">
        <v>744</v>
      </c>
    </row>
    <row r="14254" spans="30:32" x14ac:dyDescent="0.2">
      <c r="AD14254" s="11" t="s">
        <v>23415</v>
      </c>
      <c r="AE14254" s="10" t="s">
        <v>23416</v>
      </c>
      <c r="AF14254" s="10" t="s">
        <v>744</v>
      </c>
    </row>
    <row r="14255" spans="30:32" x14ac:dyDescent="0.2">
      <c r="AD14255" s="11" t="s">
        <v>23417</v>
      </c>
      <c r="AE14255" s="10" t="s">
        <v>23418</v>
      </c>
      <c r="AF14255" s="10" t="s">
        <v>744</v>
      </c>
    </row>
    <row r="14256" spans="30:32" x14ac:dyDescent="0.2">
      <c r="AD14256" s="11" t="s">
        <v>23419</v>
      </c>
      <c r="AE14256" s="10" t="s">
        <v>23420</v>
      </c>
      <c r="AF14256" s="10" t="s">
        <v>744</v>
      </c>
    </row>
    <row r="14257" spans="30:32" x14ac:dyDescent="0.2">
      <c r="AD14257" s="11" t="s">
        <v>23421</v>
      </c>
      <c r="AE14257" s="10" t="s">
        <v>23422</v>
      </c>
      <c r="AF14257" s="10" t="s">
        <v>744</v>
      </c>
    </row>
    <row r="14258" spans="30:32" x14ac:dyDescent="0.2">
      <c r="AD14258" s="11" t="s">
        <v>23423</v>
      </c>
      <c r="AE14258" s="10" t="s">
        <v>23424</v>
      </c>
      <c r="AF14258" s="10" t="s">
        <v>744</v>
      </c>
    </row>
    <row r="14259" spans="30:32" x14ac:dyDescent="0.2">
      <c r="AD14259" s="11" t="s">
        <v>23425</v>
      </c>
      <c r="AE14259" s="10" t="s">
        <v>23426</v>
      </c>
      <c r="AF14259" s="10" t="s">
        <v>744</v>
      </c>
    </row>
    <row r="14260" spans="30:32" x14ac:dyDescent="0.2">
      <c r="AD14260" s="11" t="s">
        <v>23427</v>
      </c>
      <c r="AE14260" s="10" t="s">
        <v>21466</v>
      </c>
      <c r="AF14260" s="10" t="s">
        <v>744</v>
      </c>
    </row>
    <row r="14261" spans="30:32" x14ac:dyDescent="0.2">
      <c r="AD14261" s="11" t="s">
        <v>23428</v>
      </c>
      <c r="AE14261" s="10" t="s">
        <v>23429</v>
      </c>
      <c r="AF14261" s="10" t="s">
        <v>744</v>
      </c>
    </row>
    <row r="14262" spans="30:32" x14ac:dyDescent="0.2">
      <c r="AD14262" s="11" t="s">
        <v>23430</v>
      </c>
      <c r="AE14262" s="10" t="s">
        <v>23431</v>
      </c>
      <c r="AF14262" s="10" t="s">
        <v>744</v>
      </c>
    </row>
    <row r="14263" spans="30:32" x14ac:dyDescent="0.2">
      <c r="AD14263" s="11" t="s">
        <v>23432</v>
      </c>
      <c r="AE14263" s="10" t="s">
        <v>23433</v>
      </c>
      <c r="AF14263" s="10" t="s">
        <v>744</v>
      </c>
    </row>
    <row r="14264" spans="30:32" x14ac:dyDescent="0.2">
      <c r="AD14264" s="11" t="s">
        <v>23434</v>
      </c>
      <c r="AE14264" s="10" t="s">
        <v>23435</v>
      </c>
      <c r="AF14264" s="10" t="s">
        <v>744</v>
      </c>
    </row>
    <row r="14265" spans="30:32" x14ac:dyDescent="0.2">
      <c r="AD14265" s="11" t="s">
        <v>23436</v>
      </c>
      <c r="AE14265" s="10" t="s">
        <v>23437</v>
      </c>
      <c r="AF14265" s="10" t="s">
        <v>744</v>
      </c>
    </row>
    <row r="14266" spans="30:32" x14ac:dyDescent="0.2">
      <c r="AD14266" s="11" t="s">
        <v>23438</v>
      </c>
      <c r="AE14266" s="10" t="s">
        <v>23439</v>
      </c>
      <c r="AF14266" s="10" t="s">
        <v>744</v>
      </c>
    </row>
    <row r="14267" spans="30:32" x14ac:dyDescent="0.2">
      <c r="AD14267" s="11" t="s">
        <v>23440</v>
      </c>
      <c r="AE14267" s="10" t="s">
        <v>1485</v>
      </c>
      <c r="AF14267" s="10" t="s">
        <v>744</v>
      </c>
    </row>
    <row r="14268" spans="30:32" x14ac:dyDescent="0.2">
      <c r="AD14268" s="11" t="s">
        <v>23441</v>
      </c>
      <c r="AE14268" s="10" t="s">
        <v>23442</v>
      </c>
      <c r="AF14268" s="10" t="s">
        <v>744</v>
      </c>
    </row>
    <row r="14269" spans="30:32" x14ac:dyDescent="0.2">
      <c r="AD14269" s="11" t="s">
        <v>23443</v>
      </c>
      <c r="AE14269" s="10" t="s">
        <v>23444</v>
      </c>
      <c r="AF14269" s="10" t="s">
        <v>744</v>
      </c>
    </row>
    <row r="14270" spans="30:32" x14ac:dyDescent="0.2">
      <c r="AD14270" s="11" t="s">
        <v>23445</v>
      </c>
      <c r="AE14270" s="10" t="s">
        <v>23446</v>
      </c>
      <c r="AF14270" s="10" t="s">
        <v>744</v>
      </c>
    </row>
    <row r="14271" spans="30:32" x14ac:dyDescent="0.2">
      <c r="AD14271" s="11" t="s">
        <v>23447</v>
      </c>
      <c r="AE14271" s="10" t="s">
        <v>11030</v>
      </c>
      <c r="AF14271" s="10" t="s">
        <v>744</v>
      </c>
    </row>
    <row r="14272" spans="30:32" x14ac:dyDescent="0.2">
      <c r="AD14272" s="11" t="s">
        <v>23448</v>
      </c>
      <c r="AE14272" s="10" t="s">
        <v>3700</v>
      </c>
      <c r="AF14272" s="10" t="s">
        <v>744</v>
      </c>
    </row>
    <row r="14273" spans="30:32" x14ac:dyDescent="0.2">
      <c r="AD14273" s="11" t="s">
        <v>23449</v>
      </c>
      <c r="AE14273" s="10" t="s">
        <v>23450</v>
      </c>
      <c r="AF14273" s="10" t="s">
        <v>744</v>
      </c>
    </row>
    <row r="14274" spans="30:32" x14ac:dyDescent="0.2">
      <c r="AD14274" s="11" t="s">
        <v>23451</v>
      </c>
      <c r="AE14274" s="10" t="s">
        <v>23452</v>
      </c>
      <c r="AF14274" s="10" t="s">
        <v>744</v>
      </c>
    </row>
    <row r="14275" spans="30:32" x14ac:dyDescent="0.2">
      <c r="AD14275" s="11" t="s">
        <v>23453</v>
      </c>
      <c r="AE14275" s="10" t="s">
        <v>23454</v>
      </c>
      <c r="AF14275" s="10" t="s">
        <v>744</v>
      </c>
    </row>
    <row r="14276" spans="30:32" x14ac:dyDescent="0.2">
      <c r="AD14276" s="11" t="s">
        <v>23455</v>
      </c>
      <c r="AE14276" s="10" t="s">
        <v>23456</v>
      </c>
      <c r="AF14276" s="10" t="s">
        <v>744</v>
      </c>
    </row>
    <row r="14277" spans="30:32" x14ac:dyDescent="0.2">
      <c r="AD14277" s="11" t="s">
        <v>23457</v>
      </c>
      <c r="AE14277" s="10" t="s">
        <v>23458</v>
      </c>
      <c r="AF14277" s="10" t="s">
        <v>744</v>
      </c>
    </row>
    <row r="14278" spans="30:32" x14ac:dyDescent="0.2">
      <c r="AD14278" s="11" t="s">
        <v>23459</v>
      </c>
      <c r="AE14278" s="10" t="s">
        <v>4545</v>
      </c>
      <c r="AF14278" s="10" t="s">
        <v>744</v>
      </c>
    </row>
    <row r="14279" spans="30:32" x14ac:dyDescent="0.2">
      <c r="AD14279" s="11" t="s">
        <v>23460</v>
      </c>
      <c r="AE14279" s="10" t="s">
        <v>23461</v>
      </c>
      <c r="AF14279" s="10" t="s">
        <v>744</v>
      </c>
    </row>
    <row r="14280" spans="30:32" x14ac:dyDescent="0.2">
      <c r="AD14280" s="11" t="s">
        <v>23462</v>
      </c>
      <c r="AE14280" s="10" t="s">
        <v>23463</v>
      </c>
      <c r="AF14280" s="10" t="s">
        <v>744</v>
      </c>
    </row>
    <row r="14281" spans="30:32" x14ac:dyDescent="0.2">
      <c r="AD14281" s="11" t="s">
        <v>23464</v>
      </c>
      <c r="AE14281" s="10" t="s">
        <v>5494</v>
      </c>
      <c r="AF14281" s="10" t="s">
        <v>744</v>
      </c>
    </row>
    <row r="14282" spans="30:32" x14ac:dyDescent="0.2">
      <c r="AD14282" s="11" t="s">
        <v>23465</v>
      </c>
      <c r="AE14282" s="10" t="s">
        <v>23466</v>
      </c>
      <c r="AF14282" s="10" t="s">
        <v>744</v>
      </c>
    </row>
    <row r="14283" spans="30:32" x14ac:dyDescent="0.2">
      <c r="AD14283" s="11" t="s">
        <v>23467</v>
      </c>
      <c r="AE14283" s="10" t="s">
        <v>21644</v>
      </c>
      <c r="AF14283" s="10" t="s">
        <v>744</v>
      </c>
    </row>
    <row r="14284" spans="30:32" x14ac:dyDescent="0.2">
      <c r="AD14284" s="11" t="s">
        <v>23468</v>
      </c>
      <c r="AE14284" s="10" t="s">
        <v>6203</v>
      </c>
      <c r="AF14284" s="10" t="s">
        <v>744</v>
      </c>
    </row>
    <row r="14285" spans="30:32" x14ac:dyDescent="0.2">
      <c r="AD14285" s="11" t="s">
        <v>23469</v>
      </c>
      <c r="AE14285" s="10" t="s">
        <v>9608</v>
      </c>
      <c r="AF14285" s="10" t="s">
        <v>744</v>
      </c>
    </row>
    <row r="14286" spans="30:32" x14ac:dyDescent="0.2">
      <c r="AD14286" s="11" t="s">
        <v>23470</v>
      </c>
      <c r="AE14286" s="10" t="s">
        <v>23471</v>
      </c>
      <c r="AF14286" s="10" t="s">
        <v>744</v>
      </c>
    </row>
    <row r="14287" spans="30:32" x14ac:dyDescent="0.2">
      <c r="AD14287" s="11" t="s">
        <v>23472</v>
      </c>
      <c r="AE14287" s="10" t="s">
        <v>2694</v>
      </c>
      <c r="AF14287" s="10" t="s">
        <v>744</v>
      </c>
    </row>
    <row r="14288" spans="30:32" x14ac:dyDescent="0.2">
      <c r="AD14288" s="11" t="s">
        <v>23473</v>
      </c>
      <c r="AE14288" s="10" t="s">
        <v>3095</v>
      </c>
      <c r="AF14288" s="10" t="s">
        <v>744</v>
      </c>
    </row>
    <row r="14289" spans="30:32" x14ac:dyDescent="0.2">
      <c r="AD14289" s="11" t="s">
        <v>23474</v>
      </c>
      <c r="AE14289" s="10" t="s">
        <v>23475</v>
      </c>
      <c r="AF14289" s="10" t="s">
        <v>744</v>
      </c>
    </row>
    <row r="14290" spans="30:32" x14ac:dyDescent="0.2">
      <c r="AD14290" s="11" t="s">
        <v>23476</v>
      </c>
      <c r="AE14290" s="10" t="s">
        <v>23477</v>
      </c>
      <c r="AF14290" s="10" t="s">
        <v>744</v>
      </c>
    </row>
    <row r="14291" spans="30:32" x14ac:dyDescent="0.2">
      <c r="AD14291" s="11" t="s">
        <v>23478</v>
      </c>
      <c r="AE14291" s="10" t="s">
        <v>1668</v>
      </c>
      <c r="AF14291" s="10" t="s">
        <v>744</v>
      </c>
    </row>
    <row r="14292" spans="30:32" x14ac:dyDescent="0.2">
      <c r="AD14292" s="11" t="s">
        <v>23479</v>
      </c>
      <c r="AE14292" s="10" t="s">
        <v>21671</v>
      </c>
      <c r="AF14292" s="10" t="s">
        <v>744</v>
      </c>
    </row>
    <row r="14293" spans="30:32" x14ac:dyDescent="0.2">
      <c r="AD14293" s="11" t="s">
        <v>23480</v>
      </c>
      <c r="AE14293" s="10" t="s">
        <v>12582</v>
      </c>
      <c r="AF14293" s="10" t="s">
        <v>744</v>
      </c>
    </row>
    <row r="14294" spans="30:32" x14ac:dyDescent="0.2">
      <c r="AD14294" s="11" t="s">
        <v>23481</v>
      </c>
      <c r="AE14294" s="10" t="s">
        <v>23482</v>
      </c>
      <c r="AF14294" s="10" t="s">
        <v>744</v>
      </c>
    </row>
    <row r="14295" spans="30:32" x14ac:dyDescent="0.2">
      <c r="AD14295" s="11" t="s">
        <v>23483</v>
      </c>
      <c r="AE14295" s="10" t="s">
        <v>23484</v>
      </c>
      <c r="AF14295" s="10" t="s">
        <v>744</v>
      </c>
    </row>
    <row r="14296" spans="30:32" x14ac:dyDescent="0.2">
      <c r="AD14296" s="11" t="s">
        <v>23485</v>
      </c>
      <c r="AE14296" s="10" t="s">
        <v>23486</v>
      </c>
      <c r="AF14296" s="10" t="s">
        <v>744</v>
      </c>
    </row>
    <row r="14297" spans="30:32" x14ac:dyDescent="0.2">
      <c r="AD14297" s="11" t="s">
        <v>23487</v>
      </c>
      <c r="AE14297" s="10" t="s">
        <v>23488</v>
      </c>
      <c r="AF14297" s="10" t="s">
        <v>744</v>
      </c>
    </row>
    <row r="14298" spans="30:32" x14ac:dyDescent="0.2">
      <c r="AD14298" s="11" t="s">
        <v>23489</v>
      </c>
      <c r="AE14298" s="10" t="s">
        <v>23490</v>
      </c>
      <c r="AF14298" s="10" t="s">
        <v>744</v>
      </c>
    </row>
    <row r="14299" spans="30:32" x14ac:dyDescent="0.2">
      <c r="AD14299" s="11" t="s">
        <v>23491</v>
      </c>
      <c r="AE14299" s="10" t="s">
        <v>23492</v>
      </c>
      <c r="AF14299" s="10" t="s">
        <v>744</v>
      </c>
    </row>
    <row r="14300" spans="30:32" x14ac:dyDescent="0.2">
      <c r="AD14300" s="11" t="s">
        <v>23493</v>
      </c>
      <c r="AE14300" s="10" t="s">
        <v>8348</v>
      </c>
      <c r="AF14300" s="10" t="s">
        <v>744</v>
      </c>
    </row>
    <row r="14301" spans="30:32" x14ac:dyDescent="0.2">
      <c r="AD14301" s="11" t="s">
        <v>23494</v>
      </c>
      <c r="AE14301" s="10" t="s">
        <v>23495</v>
      </c>
      <c r="AF14301" s="10" t="s">
        <v>744</v>
      </c>
    </row>
    <row r="14302" spans="30:32" x14ac:dyDescent="0.2">
      <c r="AD14302" s="11" t="s">
        <v>23496</v>
      </c>
      <c r="AE14302" s="10" t="s">
        <v>23497</v>
      </c>
      <c r="AF14302" s="10" t="s">
        <v>744</v>
      </c>
    </row>
    <row r="14303" spans="30:32" x14ac:dyDescent="0.2">
      <c r="AD14303" s="11" t="s">
        <v>23498</v>
      </c>
      <c r="AE14303" s="10" t="s">
        <v>2752</v>
      </c>
      <c r="AF14303" s="10" t="s">
        <v>744</v>
      </c>
    </row>
    <row r="14304" spans="30:32" x14ac:dyDescent="0.2">
      <c r="AD14304" s="11" t="s">
        <v>23499</v>
      </c>
      <c r="AE14304" s="10" t="s">
        <v>1599</v>
      </c>
      <c r="AF14304" s="10" t="s">
        <v>744</v>
      </c>
    </row>
    <row r="14305" spans="30:32" x14ac:dyDescent="0.2">
      <c r="AD14305" s="11" t="s">
        <v>23500</v>
      </c>
      <c r="AE14305" s="10" t="s">
        <v>23501</v>
      </c>
      <c r="AF14305" s="10" t="s">
        <v>744</v>
      </c>
    </row>
    <row r="14306" spans="30:32" x14ac:dyDescent="0.2">
      <c r="AD14306" s="11" t="s">
        <v>23502</v>
      </c>
      <c r="AE14306" s="10" t="s">
        <v>19123</v>
      </c>
      <c r="AF14306" s="10" t="s">
        <v>744</v>
      </c>
    </row>
    <row r="14307" spans="30:32" x14ac:dyDescent="0.2">
      <c r="AD14307" s="11" t="s">
        <v>23503</v>
      </c>
      <c r="AE14307" s="10" t="s">
        <v>23504</v>
      </c>
      <c r="AF14307" s="10" t="s">
        <v>744</v>
      </c>
    </row>
    <row r="14308" spans="30:32" x14ac:dyDescent="0.2">
      <c r="AD14308" s="11" t="s">
        <v>23505</v>
      </c>
      <c r="AE14308" s="10" t="s">
        <v>23506</v>
      </c>
      <c r="AF14308" s="10" t="s">
        <v>744</v>
      </c>
    </row>
    <row r="14309" spans="30:32" x14ac:dyDescent="0.2">
      <c r="AD14309" s="11" t="s">
        <v>23507</v>
      </c>
      <c r="AE14309" s="10" t="s">
        <v>8229</v>
      </c>
      <c r="AF14309" s="10" t="s">
        <v>744</v>
      </c>
    </row>
    <row r="14310" spans="30:32" x14ac:dyDescent="0.2">
      <c r="AD14310" s="11" t="s">
        <v>23508</v>
      </c>
      <c r="AE14310" s="10" t="s">
        <v>9674</v>
      </c>
      <c r="AF14310" s="10" t="s">
        <v>744</v>
      </c>
    </row>
    <row r="14311" spans="30:32" x14ac:dyDescent="0.2">
      <c r="AD14311" s="11" t="s">
        <v>23509</v>
      </c>
      <c r="AE14311" s="10" t="s">
        <v>2808</v>
      </c>
      <c r="AF14311" s="10" t="s">
        <v>744</v>
      </c>
    </row>
    <row r="14312" spans="30:32" x14ac:dyDescent="0.2">
      <c r="AD14312" s="11" t="s">
        <v>23510</v>
      </c>
      <c r="AE14312" s="10" t="s">
        <v>23511</v>
      </c>
      <c r="AF14312" s="10" t="s">
        <v>744</v>
      </c>
    </row>
    <row r="14313" spans="30:32" x14ac:dyDescent="0.2">
      <c r="AD14313" s="11" t="s">
        <v>23512</v>
      </c>
      <c r="AE14313" s="10" t="s">
        <v>23513</v>
      </c>
      <c r="AF14313" s="10" t="s">
        <v>744</v>
      </c>
    </row>
    <row r="14314" spans="30:32" x14ac:dyDescent="0.2">
      <c r="AD14314" s="11" t="s">
        <v>23514</v>
      </c>
      <c r="AE14314" s="10" t="s">
        <v>1898</v>
      </c>
      <c r="AF14314" s="10" t="s">
        <v>744</v>
      </c>
    </row>
    <row r="14315" spans="30:32" x14ac:dyDescent="0.2">
      <c r="AD14315" s="11" t="s">
        <v>23515</v>
      </c>
      <c r="AE14315" s="10" t="s">
        <v>18117</v>
      </c>
      <c r="AF14315" s="10" t="s">
        <v>658</v>
      </c>
    </row>
    <row r="14316" spans="30:32" x14ac:dyDescent="0.2">
      <c r="AD14316" s="11" t="s">
        <v>23516</v>
      </c>
      <c r="AE14316" s="10" t="s">
        <v>23517</v>
      </c>
      <c r="AF14316" s="10" t="s">
        <v>658</v>
      </c>
    </row>
    <row r="14317" spans="30:32" x14ac:dyDescent="0.2">
      <c r="AD14317" s="11" t="s">
        <v>23518</v>
      </c>
      <c r="AE14317" s="10" t="s">
        <v>23519</v>
      </c>
      <c r="AF14317" s="10" t="s">
        <v>658</v>
      </c>
    </row>
    <row r="14318" spans="30:32" x14ac:dyDescent="0.2">
      <c r="AD14318" s="11" t="s">
        <v>23520</v>
      </c>
      <c r="AE14318" s="10" t="s">
        <v>6963</v>
      </c>
      <c r="AF14318" s="10" t="s">
        <v>658</v>
      </c>
    </row>
    <row r="14319" spans="30:32" x14ac:dyDescent="0.2">
      <c r="AD14319" s="11" t="s">
        <v>23521</v>
      </c>
      <c r="AE14319" s="10" t="s">
        <v>8464</v>
      </c>
      <c r="AF14319" s="10" t="s">
        <v>658</v>
      </c>
    </row>
    <row r="14320" spans="30:32" x14ac:dyDescent="0.2">
      <c r="AD14320" s="11" t="s">
        <v>23522</v>
      </c>
      <c r="AE14320" s="10" t="s">
        <v>20449</v>
      </c>
      <c r="AF14320" s="10" t="s">
        <v>658</v>
      </c>
    </row>
    <row r="14321" spans="30:32" x14ac:dyDescent="0.2">
      <c r="AD14321" s="11" t="s">
        <v>23523</v>
      </c>
      <c r="AE14321" s="10" t="s">
        <v>11455</v>
      </c>
      <c r="AF14321" s="10" t="s">
        <v>658</v>
      </c>
    </row>
    <row r="14322" spans="30:32" x14ac:dyDescent="0.2">
      <c r="AD14322" s="11" t="s">
        <v>23524</v>
      </c>
      <c r="AE14322" s="10" t="s">
        <v>23525</v>
      </c>
      <c r="AF14322" s="10" t="s">
        <v>658</v>
      </c>
    </row>
    <row r="14323" spans="30:32" x14ac:dyDescent="0.2">
      <c r="AD14323" s="11" t="s">
        <v>23526</v>
      </c>
      <c r="AE14323" s="10" t="s">
        <v>23527</v>
      </c>
      <c r="AF14323" s="10" t="s">
        <v>658</v>
      </c>
    </row>
    <row r="14324" spans="30:32" x14ac:dyDescent="0.2">
      <c r="AD14324" s="11" t="s">
        <v>23528</v>
      </c>
      <c r="AE14324" s="10" t="s">
        <v>23529</v>
      </c>
      <c r="AF14324" s="10" t="s">
        <v>658</v>
      </c>
    </row>
    <row r="14325" spans="30:32" x14ac:dyDescent="0.2">
      <c r="AD14325" s="11" t="s">
        <v>23530</v>
      </c>
      <c r="AE14325" s="10" t="s">
        <v>18228</v>
      </c>
      <c r="AF14325" s="10" t="s">
        <v>658</v>
      </c>
    </row>
    <row r="14326" spans="30:32" x14ac:dyDescent="0.2">
      <c r="AD14326" s="11" t="s">
        <v>23531</v>
      </c>
      <c r="AE14326" s="10" t="s">
        <v>23532</v>
      </c>
      <c r="AF14326" s="10" t="s">
        <v>658</v>
      </c>
    </row>
    <row r="14327" spans="30:32" x14ac:dyDescent="0.2">
      <c r="AD14327" s="11" t="s">
        <v>23533</v>
      </c>
      <c r="AE14327" s="10" t="s">
        <v>23534</v>
      </c>
      <c r="AF14327" s="10" t="s">
        <v>658</v>
      </c>
    </row>
    <row r="14328" spans="30:32" x14ac:dyDescent="0.2">
      <c r="AD14328" s="11" t="s">
        <v>23535</v>
      </c>
      <c r="AE14328" s="10" t="s">
        <v>2027</v>
      </c>
      <c r="AF14328" s="10" t="s">
        <v>658</v>
      </c>
    </row>
    <row r="14329" spans="30:32" x14ac:dyDescent="0.2">
      <c r="AD14329" s="11" t="s">
        <v>23536</v>
      </c>
      <c r="AE14329" s="10" t="s">
        <v>13525</v>
      </c>
      <c r="AF14329" s="10" t="s">
        <v>658</v>
      </c>
    </row>
    <row r="14330" spans="30:32" x14ac:dyDescent="0.2">
      <c r="AD14330" s="11" t="s">
        <v>23537</v>
      </c>
      <c r="AE14330" s="10" t="s">
        <v>9073</v>
      </c>
      <c r="AF14330" s="10" t="s">
        <v>658</v>
      </c>
    </row>
    <row r="14331" spans="30:32" x14ac:dyDescent="0.2">
      <c r="AD14331" s="11" t="s">
        <v>23538</v>
      </c>
      <c r="AE14331" s="10" t="s">
        <v>3118</v>
      </c>
      <c r="AF14331" s="10" t="s">
        <v>658</v>
      </c>
    </row>
    <row r="14332" spans="30:32" x14ac:dyDescent="0.2">
      <c r="AD14332" s="11" t="s">
        <v>23539</v>
      </c>
      <c r="AE14332" s="10" t="s">
        <v>23540</v>
      </c>
      <c r="AF14332" s="10" t="s">
        <v>658</v>
      </c>
    </row>
    <row r="14333" spans="30:32" x14ac:dyDescent="0.2">
      <c r="AD14333" s="11" t="s">
        <v>23541</v>
      </c>
      <c r="AE14333" s="10" t="s">
        <v>7160</v>
      </c>
      <c r="AF14333" s="10" t="s">
        <v>658</v>
      </c>
    </row>
    <row r="14334" spans="30:32" x14ac:dyDescent="0.2">
      <c r="AD14334" s="11" t="s">
        <v>23542</v>
      </c>
      <c r="AE14334" s="10" t="s">
        <v>23543</v>
      </c>
      <c r="AF14334" s="10" t="s">
        <v>658</v>
      </c>
    </row>
    <row r="14335" spans="30:32" x14ac:dyDescent="0.2">
      <c r="AD14335" s="11" t="s">
        <v>23544</v>
      </c>
      <c r="AE14335" s="10" t="s">
        <v>7181</v>
      </c>
      <c r="AF14335" s="10" t="s">
        <v>658</v>
      </c>
    </row>
    <row r="14336" spans="30:32" x14ac:dyDescent="0.2">
      <c r="AD14336" s="11" t="s">
        <v>23545</v>
      </c>
      <c r="AE14336" s="10" t="s">
        <v>23546</v>
      </c>
      <c r="AF14336" s="10" t="s">
        <v>658</v>
      </c>
    </row>
    <row r="14337" spans="30:32" x14ac:dyDescent="0.2">
      <c r="AD14337" s="11" t="s">
        <v>23547</v>
      </c>
      <c r="AE14337" s="10" t="s">
        <v>23548</v>
      </c>
      <c r="AF14337" s="10" t="s">
        <v>658</v>
      </c>
    </row>
    <row r="14338" spans="30:32" x14ac:dyDescent="0.2">
      <c r="AD14338" s="11" t="s">
        <v>23549</v>
      </c>
      <c r="AE14338" s="10" t="s">
        <v>23550</v>
      </c>
      <c r="AF14338" s="10" t="s">
        <v>658</v>
      </c>
    </row>
    <row r="14339" spans="30:32" x14ac:dyDescent="0.2">
      <c r="AD14339" s="11" t="s">
        <v>23551</v>
      </c>
      <c r="AE14339" s="10" t="s">
        <v>23552</v>
      </c>
      <c r="AF14339" s="10" t="s">
        <v>658</v>
      </c>
    </row>
    <row r="14340" spans="30:32" x14ac:dyDescent="0.2">
      <c r="AD14340" s="11" t="s">
        <v>23553</v>
      </c>
      <c r="AE14340" s="10" t="s">
        <v>23552</v>
      </c>
      <c r="AF14340" s="10" t="s">
        <v>658</v>
      </c>
    </row>
    <row r="14341" spans="30:32" x14ac:dyDescent="0.2">
      <c r="AD14341" s="11" t="s">
        <v>23554</v>
      </c>
      <c r="AE14341" s="10" t="s">
        <v>8780</v>
      </c>
      <c r="AF14341" s="10" t="s">
        <v>658</v>
      </c>
    </row>
    <row r="14342" spans="30:32" x14ac:dyDescent="0.2">
      <c r="AD14342" s="11" t="s">
        <v>23555</v>
      </c>
      <c r="AE14342" s="10" t="s">
        <v>23556</v>
      </c>
      <c r="AF14342" s="10" t="s">
        <v>658</v>
      </c>
    </row>
    <row r="14343" spans="30:32" x14ac:dyDescent="0.2">
      <c r="AD14343" s="11" t="s">
        <v>23557</v>
      </c>
      <c r="AE14343" s="10" t="s">
        <v>23558</v>
      </c>
      <c r="AF14343" s="10" t="s">
        <v>658</v>
      </c>
    </row>
    <row r="14344" spans="30:32" x14ac:dyDescent="0.2">
      <c r="AD14344" s="11" t="s">
        <v>23559</v>
      </c>
      <c r="AE14344" s="10" t="s">
        <v>23560</v>
      </c>
      <c r="AF14344" s="10" t="s">
        <v>658</v>
      </c>
    </row>
    <row r="14345" spans="30:32" x14ac:dyDescent="0.2">
      <c r="AD14345" s="11" t="s">
        <v>23561</v>
      </c>
      <c r="AE14345" s="10" t="s">
        <v>23562</v>
      </c>
      <c r="AF14345" s="10" t="s">
        <v>658</v>
      </c>
    </row>
    <row r="14346" spans="30:32" x14ac:dyDescent="0.2">
      <c r="AD14346" s="11" t="s">
        <v>23563</v>
      </c>
      <c r="AE14346" s="10" t="s">
        <v>23564</v>
      </c>
      <c r="AF14346" s="10" t="s">
        <v>658</v>
      </c>
    </row>
    <row r="14347" spans="30:32" x14ac:dyDescent="0.2">
      <c r="AD14347" s="11" t="s">
        <v>23565</v>
      </c>
      <c r="AE14347" s="10" t="s">
        <v>23566</v>
      </c>
      <c r="AF14347" s="10" t="s">
        <v>658</v>
      </c>
    </row>
    <row r="14348" spans="30:32" x14ac:dyDescent="0.2">
      <c r="AD14348" s="11" t="s">
        <v>23567</v>
      </c>
      <c r="AE14348" s="10" t="s">
        <v>23568</v>
      </c>
      <c r="AF14348" s="10" t="s">
        <v>658</v>
      </c>
    </row>
    <row r="14349" spans="30:32" x14ac:dyDescent="0.2">
      <c r="AD14349" s="11" t="s">
        <v>23569</v>
      </c>
      <c r="AE14349" s="10" t="s">
        <v>18327</v>
      </c>
      <c r="AF14349" s="10" t="s">
        <v>658</v>
      </c>
    </row>
    <row r="14350" spans="30:32" x14ac:dyDescent="0.2">
      <c r="AD14350" s="11" t="s">
        <v>23570</v>
      </c>
      <c r="AE14350" s="10" t="s">
        <v>8280</v>
      </c>
      <c r="AF14350" s="10" t="s">
        <v>658</v>
      </c>
    </row>
    <row r="14351" spans="30:32" x14ac:dyDescent="0.2">
      <c r="AD14351" s="11" t="s">
        <v>23571</v>
      </c>
      <c r="AE14351" s="10" t="s">
        <v>5031</v>
      </c>
      <c r="AF14351" s="10" t="s">
        <v>658</v>
      </c>
    </row>
    <row r="14352" spans="30:32" x14ac:dyDescent="0.2">
      <c r="AD14352" s="11" t="s">
        <v>23572</v>
      </c>
      <c r="AE14352" s="10" t="s">
        <v>23573</v>
      </c>
      <c r="AF14352" s="10" t="s">
        <v>658</v>
      </c>
    </row>
    <row r="14353" spans="30:32" x14ac:dyDescent="0.2">
      <c r="AD14353" s="11" t="s">
        <v>23574</v>
      </c>
      <c r="AE14353" s="10" t="s">
        <v>23573</v>
      </c>
      <c r="AF14353" s="10" t="s">
        <v>658</v>
      </c>
    </row>
    <row r="14354" spans="30:32" x14ac:dyDescent="0.2">
      <c r="AD14354" s="11" t="s">
        <v>23575</v>
      </c>
      <c r="AE14354" s="10" t="s">
        <v>20888</v>
      </c>
      <c r="AF14354" s="10" t="s">
        <v>658</v>
      </c>
    </row>
    <row r="14355" spans="30:32" x14ac:dyDescent="0.2">
      <c r="AD14355" s="11" t="s">
        <v>23576</v>
      </c>
      <c r="AE14355" s="10" t="s">
        <v>10230</v>
      </c>
      <c r="AF14355" s="10" t="s">
        <v>658</v>
      </c>
    </row>
    <row r="14356" spans="30:32" x14ac:dyDescent="0.2">
      <c r="AD14356" s="11" t="s">
        <v>23577</v>
      </c>
      <c r="AE14356" s="10" t="s">
        <v>23578</v>
      </c>
      <c r="AF14356" s="10" t="s">
        <v>658</v>
      </c>
    </row>
    <row r="14357" spans="30:32" x14ac:dyDescent="0.2">
      <c r="AD14357" s="11" t="s">
        <v>23579</v>
      </c>
      <c r="AE14357" s="10" t="s">
        <v>23580</v>
      </c>
      <c r="AF14357" s="10" t="s">
        <v>658</v>
      </c>
    </row>
    <row r="14358" spans="30:32" x14ac:dyDescent="0.2">
      <c r="AD14358" s="11" t="s">
        <v>23581</v>
      </c>
      <c r="AE14358" s="10" t="s">
        <v>23582</v>
      </c>
      <c r="AF14358" s="10" t="s">
        <v>658</v>
      </c>
    </row>
    <row r="14359" spans="30:32" x14ac:dyDescent="0.2">
      <c r="AD14359" s="11" t="s">
        <v>23583</v>
      </c>
      <c r="AE14359" s="10" t="s">
        <v>23584</v>
      </c>
      <c r="AF14359" s="10" t="s">
        <v>658</v>
      </c>
    </row>
    <row r="14360" spans="30:32" x14ac:dyDescent="0.2">
      <c r="AD14360" s="11" t="s">
        <v>23585</v>
      </c>
      <c r="AE14360" s="10" t="s">
        <v>23586</v>
      </c>
      <c r="AF14360" s="10" t="s">
        <v>658</v>
      </c>
    </row>
    <row r="14361" spans="30:32" x14ac:dyDescent="0.2">
      <c r="AD14361" s="11" t="s">
        <v>23587</v>
      </c>
      <c r="AE14361" s="10" t="s">
        <v>14413</v>
      </c>
      <c r="AF14361" s="10" t="s">
        <v>658</v>
      </c>
    </row>
    <row r="14362" spans="30:32" x14ac:dyDescent="0.2">
      <c r="AD14362" s="11" t="s">
        <v>23588</v>
      </c>
      <c r="AE14362" s="10" t="s">
        <v>1712</v>
      </c>
      <c r="AF14362" s="10" t="s">
        <v>658</v>
      </c>
    </row>
    <row r="14363" spans="30:32" x14ac:dyDescent="0.2">
      <c r="AD14363" s="11" t="s">
        <v>23589</v>
      </c>
      <c r="AE14363" s="10" t="s">
        <v>23590</v>
      </c>
      <c r="AF14363" s="10" t="s">
        <v>658</v>
      </c>
    </row>
    <row r="14364" spans="30:32" x14ac:dyDescent="0.2">
      <c r="AD14364" s="11" t="s">
        <v>23591</v>
      </c>
      <c r="AE14364" s="10" t="s">
        <v>23592</v>
      </c>
      <c r="AF14364" s="10" t="s">
        <v>658</v>
      </c>
    </row>
    <row r="14365" spans="30:32" x14ac:dyDescent="0.2">
      <c r="AD14365" s="11" t="s">
        <v>23593</v>
      </c>
      <c r="AE14365" s="10" t="s">
        <v>1502</v>
      </c>
      <c r="AF14365" s="10" t="s">
        <v>658</v>
      </c>
    </row>
    <row r="14366" spans="30:32" x14ac:dyDescent="0.2">
      <c r="AD14366" s="11" t="s">
        <v>23594</v>
      </c>
      <c r="AE14366" s="10" t="s">
        <v>23595</v>
      </c>
      <c r="AF14366" s="10" t="s">
        <v>658</v>
      </c>
    </row>
    <row r="14367" spans="30:32" x14ac:dyDescent="0.2">
      <c r="AD14367" s="11" t="s">
        <v>23596</v>
      </c>
      <c r="AE14367" s="10" t="s">
        <v>23597</v>
      </c>
      <c r="AF14367" s="10" t="s">
        <v>658</v>
      </c>
    </row>
    <row r="14368" spans="30:32" x14ac:dyDescent="0.2">
      <c r="AD14368" s="11" t="s">
        <v>23598</v>
      </c>
      <c r="AE14368" s="10" t="s">
        <v>23599</v>
      </c>
      <c r="AF14368" s="10" t="s">
        <v>658</v>
      </c>
    </row>
    <row r="14369" spans="30:32" x14ac:dyDescent="0.2">
      <c r="AD14369" s="11" t="s">
        <v>23600</v>
      </c>
      <c r="AE14369" s="10" t="s">
        <v>23601</v>
      </c>
      <c r="AF14369" s="10" t="s">
        <v>658</v>
      </c>
    </row>
    <row r="14370" spans="30:32" x14ac:dyDescent="0.2">
      <c r="AD14370" s="11" t="s">
        <v>23602</v>
      </c>
      <c r="AE14370" s="10" t="s">
        <v>23603</v>
      </c>
      <c r="AF14370" s="10" t="s">
        <v>658</v>
      </c>
    </row>
    <row r="14371" spans="30:32" x14ac:dyDescent="0.2">
      <c r="AD14371" s="11" t="s">
        <v>23604</v>
      </c>
      <c r="AE14371" s="10" t="s">
        <v>11892</v>
      </c>
      <c r="AF14371" s="10" t="s">
        <v>658</v>
      </c>
    </row>
    <row r="14372" spans="30:32" x14ac:dyDescent="0.2">
      <c r="AD14372" s="11" t="s">
        <v>23605</v>
      </c>
      <c r="AE14372" s="10" t="s">
        <v>23606</v>
      </c>
      <c r="AF14372" s="10" t="s">
        <v>658</v>
      </c>
    </row>
    <row r="14373" spans="30:32" x14ac:dyDescent="0.2">
      <c r="AD14373" s="11" t="s">
        <v>23607</v>
      </c>
      <c r="AE14373" s="10" t="s">
        <v>15833</v>
      </c>
      <c r="AF14373" s="10" t="s">
        <v>658</v>
      </c>
    </row>
    <row r="14374" spans="30:32" x14ac:dyDescent="0.2">
      <c r="AD14374" s="11" t="s">
        <v>23608</v>
      </c>
      <c r="AE14374" s="10" t="s">
        <v>23609</v>
      </c>
      <c r="AF14374" s="10" t="s">
        <v>658</v>
      </c>
    </row>
    <row r="14375" spans="30:32" x14ac:dyDescent="0.2">
      <c r="AD14375" s="11" t="s">
        <v>23610</v>
      </c>
      <c r="AE14375" s="10" t="s">
        <v>15859</v>
      </c>
      <c r="AF14375" s="10" t="s">
        <v>658</v>
      </c>
    </row>
    <row r="14376" spans="30:32" x14ac:dyDescent="0.2">
      <c r="AD14376" s="11" t="s">
        <v>23611</v>
      </c>
      <c r="AE14376" s="10" t="s">
        <v>23612</v>
      </c>
      <c r="AF14376" s="10" t="s">
        <v>658</v>
      </c>
    </row>
    <row r="14377" spans="30:32" x14ac:dyDescent="0.2">
      <c r="AD14377" s="11" t="s">
        <v>23613</v>
      </c>
      <c r="AE14377" s="10" t="s">
        <v>23614</v>
      </c>
      <c r="AF14377" s="10" t="s">
        <v>658</v>
      </c>
    </row>
    <row r="14378" spans="30:32" x14ac:dyDescent="0.2">
      <c r="AD14378" s="11" t="s">
        <v>23615</v>
      </c>
      <c r="AE14378" s="10" t="s">
        <v>9321</v>
      </c>
      <c r="AF14378" s="10" t="s">
        <v>658</v>
      </c>
    </row>
    <row r="14379" spans="30:32" x14ac:dyDescent="0.2">
      <c r="AD14379" s="11" t="s">
        <v>23616</v>
      </c>
      <c r="AE14379" s="10" t="s">
        <v>4081</v>
      </c>
      <c r="AF14379" s="10" t="s">
        <v>658</v>
      </c>
    </row>
    <row r="14380" spans="30:32" x14ac:dyDescent="0.2">
      <c r="AD14380" s="11" t="s">
        <v>23617</v>
      </c>
      <c r="AE14380" s="10" t="s">
        <v>23618</v>
      </c>
      <c r="AF14380" s="10" t="s">
        <v>658</v>
      </c>
    </row>
    <row r="14381" spans="30:32" x14ac:dyDescent="0.2">
      <c r="AD14381" s="11" t="s">
        <v>23619</v>
      </c>
      <c r="AE14381" s="10" t="s">
        <v>21121</v>
      </c>
      <c r="AF14381" s="10" t="s">
        <v>658</v>
      </c>
    </row>
    <row r="14382" spans="30:32" x14ac:dyDescent="0.2">
      <c r="AD14382" s="11" t="s">
        <v>23620</v>
      </c>
      <c r="AE14382" s="10" t="s">
        <v>1748</v>
      </c>
      <c r="AF14382" s="10" t="s">
        <v>658</v>
      </c>
    </row>
    <row r="14383" spans="30:32" x14ac:dyDescent="0.2">
      <c r="AD14383" s="11" t="s">
        <v>23621</v>
      </c>
      <c r="AE14383" s="10" t="s">
        <v>23622</v>
      </c>
      <c r="AF14383" s="10" t="s">
        <v>658</v>
      </c>
    </row>
    <row r="14384" spans="30:32" x14ac:dyDescent="0.2">
      <c r="AD14384" s="11" t="s">
        <v>23623</v>
      </c>
      <c r="AE14384" s="10" t="s">
        <v>23624</v>
      </c>
      <c r="AF14384" s="10" t="s">
        <v>658</v>
      </c>
    </row>
    <row r="14385" spans="30:32" x14ac:dyDescent="0.2">
      <c r="AD14385" s="11" t="s">
        <v>23625</v>
      </c>
      <c r="AE14385" s="10" t="s">
        <v>18734</v>
      </c>
      <c r="AF14385" s="10" t="s">
        <v>658</v>
      </c>
    </row>
    <row r="14386" spans="30:32" x14ac:dyDescent="0.2">
      <c r="AD14386" s="11" t="s">
        <v>23626</v>
      </c>
      <c r="AE14386" s="10" t="s">
        <v>23627</v>
      </c>
      <c r="AF14386" s="10" t="s">
        <v>658</v>
      </c>
    </row>
    <row r="14387" spans="30:32" x14ac:dyDescent="0.2">
      <c r="AD14387" s="11" t="s">
        <v>23628</v>
      </c>
      <c r="AE14387" s="10" t="s">
        <v>23629</v>
      </c>
      <c r="AF14387" s="10" t="s">
        <v>658</v>
      </c>
    </row>
    <row r="14388" spans="30:32" x14ac:dyDescent="0.2">
      <c r="AD14388" s="11" t="s">
        <v>23630</v>
      </c>
      <c r="AE14388" s="10" t="s">
        <v>23631</v>
      </c>
      <c r="AF14388" s="10" t="s">
        <v>658</v>
      </c>
    </row>
    <row r="14389" spans="30:32" x14ac:dyDescent="0.2">
      <c r="AD14389" s="11" t="s">
        <v>23632</v>
      </c>
      <c r="AE14389" s="10" t="s">
        <v>23631</v>
      </c>
      <c r="AF14389" s="10" t="s">
        <v>658</v>
      </c>
    </row>
    <row r="14390" spans="30:32" x14ac:dyDescent="0.2">
      <c r="AD14390" s="11" t="s">
        <v>23633</v>
      </c>
      <c r="AE14390" s="10" t="s">
        <v>23631</v>
      </c>
      <c r="AF14390" s="10" t="s">
        <v>658</v>
      </c>
    </row>
    <row r="14391" spans="30:32" x14ac:dyDescent="0.2">
      <c r="AD14391" s="11" t="s">
        <v>23634</v>
      </c>
      <c r="AE14391" s="10" t="s">
        <v>23631</v>
      </c>
      <c r="AF14391" s="10" t="s">
        <v>658</v>
      </c>
    </row>
    <row r="14392" spans="30:32" x14ac:dyDescent="0.2">
      <c r="AD14392" s="11" t="s">
        <v>23635</v>
      </c>
      <c r="AE14392" s="10" t="s">
        <v>23636</v>
      </c>
      <c r="AF14392" s="10" t="s">
        <v>658</v>
      </c>
    </row>
    <row r="14393" spans="30:32" x14ac:dyDescent="0.2">
      <c r="AD14393" s="11" t="s">
        <v>23637</v>
      </c>
      <c r="AE14393" s="10" t="s">
        <v>23638</v>
      </c>
      <c r="AF14393" s="10" t="s">
        <v>658</v>
      </c>
    </row>
    <row r="14394" spans="30:32" x14ac:dyDescent="0.2">
      <c r="AD14394" s="11" t="s">
        <v>23639</v>
      </c>
      <c r="AE14394" s="10" t="s">
        <v>7725</v>
      </c>
      <c r="AF14394" s="10" t="s">
        <v>658</v>
      </c>
    </row>
    <row r="14395" spans="30:32" x14ac:dyDescent="0.2">
      <c r="AD14395" s="11" t="s">
        <v>23640</v>
      </c>
      <c r="AE14395" s="10" t="s">
        <v>23641</v>
      </c>
      <c r="AF14395" s="10" t="s">
        <v>658</v>
      </c>
    </row>
    <row r="14396" spans="30:32" x14ac:dyDescent="0.2">
      <c r="AD14396" s="11" t="s">
        <v>23642</v>
      </c>
      <c r="AE14396" s="10" t="s">
        <v>23643</v>
      </c>
      <c r="AF14396" s="10" t="s">
        <v>658</v>
      </c>
    </row>
    <row r="14397" spans="30:32" x14ac:dyDescent="0.2">
      <c r="AD14397" s="11" t="s">
        <v>23644</v>
      </c>
      <c r="AE14397" s="10" t="s">
        <v>23645</v>
      </c>
      <c r="AF14397" s="10" t="s">
        <v>658</v>
      </c>
    </row>
    <row r="14398" spans="30:32" x14ac:dyDescent="0.2">
      <c r="AD14398" s="11" t="s">
        <v>23646</v>
      </c>
      <c r="AE14398" s="10" t="s">
        <v>14929</v>
      </c>
      <c r="AF14398" s="10" t="s">
        <v>658</v>
      </c>
    </row>
    <row r="14399" spans="30:32" x14ac:dyDescent="0.2">
      <c r="AD14399" s="11" t="s">
        <v>23647</v>
      </c>
      <c r="AE14399" s="10" t="s">
        <v>23648</v>
      </c>
      <c r="AF14399" s="10" t="s">
        <v>658</v>
      </c>
    </row>
    <row r="14400" spans="30:32" x14ac:dyDescent="0.2">
      <c r="AD14400" s="11" t="s">
        <v>23649</v>
      </c>
      <c r="AE14400" s="10" t="s">
        <v>23650</v>
      </c>
      <c r="AF14400" s="10" t="s">
        <v>658</v>
      </c>
    </row>
    <row r="14401" spans="30:32" x14ac:dyDescent="0.2">
      <c r="AD14401" s="11" t="s">
        <v>23651</v>
      </c>
      <c r="AE14401" s="10" t="s">
        <v>23652</v>
      </c>
      <c r="AF14401" s="10" t="s">
        <v>658</v>
      </c>
    </row>
    <row r="14402" spans="30:32" x14ac:dyDescent="0.2">
      <c r="AD14402" s="11" t="s">
        <v>23653</v>
      </c>
      <c r="AE14402" s="10" t="s">
        <v>2526</v>
      </c>
      <c r="AF14402" s="10" t="s">
        <v>658</v>
      </c>
    </row>
    <row r="14403" spans="30:32" x14ac:dyDescent="0.2">
      <c r="AD14403" s="11" t="s">
        <v>23654</v>
      </c>
      <c r="AE14403" s="10" t="s">
        <v>23655</v>
      </c>
      <c r="AF14403" s="10" t="s">
        <v>658</v>
      </c>
    </row>
    <row r="14404" spans="30:32" x14ac:dyDescent="0.2">
      <c r="AD14404" s="11" t="s">
        <v>23656</v>
      </c>
      <c r="AE14404" s="10" t="s">
        <v>23657</v>
      </c>
      <c r="AF14404" s="10" t="s">
        <v>658</v>
      </c>
    </row>
    <row r="14405" spans="30:32" x14ac:dyDescent="0.2">
      <c r="AD14405" s="11" t="s">
        <v>23658</v>
      </c>
      <c r="AE14405" s="10" t="s">
        <v>23659</v>
      </c>
      <c r="AF14405" s="10" t="s">
        <v>658</v>
      </c>
    </row>
    <row r="14406" spans="30:32" x14ac:dyDescent="0.2">
      <c r="AD14406" s="11" t="s">
        <v>23660</v>
      </c>
      <c r="AE14406" s="10" t="s">
        <v>23661</v>
      </c>
      <c r="AF14406" s="10" t="s">
        <v>658</v>
      </c>
    </row>
    <row r="14407" spans="30:32" x14ac:dyDescent="0.2">
      <c r="AD14407" s="11" t="s">
        <v>23662</v>
      </c>
      <c r="AE14407" s="10" t="s">
        <v>7902</v>
      </c>
      <c r="AF14407" s="10" t="s">
        <v>658</v>
      </c>
    </row>
    <row r="14408" spans="30:32" x14ac:dyDescent="0.2">
      <c r="AD14408" s="11" t="s">
        <v>23663</v>
      </c>
      <c r="AE14408" s="10" t="s">
        <v>23664</v>
      </c>
      <c r="AF14408" s="10" t="s">
        <v>658</v>
      </c>
    </row>
    <row r="14409" spans="30:32" x14ac:dyDescent="0.2">
      <c r="AD14409" s="11" t="s">
        <v>23665</v>
      </c>
      <c r="AE14409" s="10" t="s">
        <v>23666</v>
      </c>
      <c r="AF14409" s="10" t="s">
        <v>658</v>
      </c>
    </row>
    <row r="14410" spans="30:32" x14ac:dyDescent="0.2">
      <c r="AD14410" s="11" t="s">
        <v>23667</v>
      </c>
      <c r="AE14410" s="10" t="s">
        <v>23668</v>
      </c>
      <c r="AF14410" s="10" t="s">
        <v>658</v>
      </c>
    </row>
    <row r="14411" spans="30:32" x14ac:dyDescent="0.2">
      <c r="AD14411" s="11" t="s">
        <v>23669</v>
      </c>
      <c r="AE14411" s="10" t="s">
        <v>23670</v>
      </c>
      <c r="AF14411" s="10" t="s">
        <v>658</v>
      </c>
    </row>
    <row r="14412" spans="30:32" x14ac:dyDescent="0.2">
      <c r="AD14412" s="11" t="s">
        <v>23671</v>
      </c>
      <c r="AE14412" s="10" t="s">
        <v>23672</v>
      </c>
      <c r="AF14412" s="10" t="s">
        <v>658</v>
      </c>
    </row>
    <row r="14413" spans="30:32" x14ac:dyDescent="0.2">
      <c r="AD14413" s="11" t="s">
        <v>23673</v>
      </c>
      <c r="AE14413" s="10" t="s">
        <v>23674</v>
      </c>
      <c r="AF14413" s="10" t="s">
        <v>658</v>
      </c>
    </row>
    <row r="14414" spans="30:32" x14ac:dyDescent="0.2">
      <c r="AD14414" s="11" t="s">
        <v>23675</v>
      </c>
      <c r="AE14414" s="10" t="s">
        <v>23676</v>
      </c>
      <c r="AF14414" s="10" t="s">
        <v>658</v>
      </c>
    </row>
    <row r="14415" spans="30:32" x14ac:dyDescent="0.2">
      <c r="AD14415" s="11" t="s">
        <v>23677</v>
      </c>
      <c r="AE14415" s="10" t="s">
        <v>23678</v>
      </c>
      <c r="AF14415" s="10" t="s">
        <v>658</v>
      </c>
    </row>
    <row r="14416" spans="30:32" x14ac:dyDescent="0.2">
      <c r="AD14416" s="11" t="s">
        <v>23679</v>
      </c>
      <c r="AE14416" s="10" t="s">
        <v>23680</v>
      </c>
      <c r="AF14416" s="10" t="s">
        <v>658</v>
      </c>
    </row>
    <row r="14417" spans="30:32" x14ac:dyDescent="0.2">
      <c r="AD14417" s="11" t="s">
        <v>23681</v>
      </c>
      <c r="AE14417" s="10" t="s">
        <v>23682</v>
      </c>
      <c r="AF14417" s="10" t="s">
        <v>658</v>
      </c>
    </row>
    <row r="14418" spans="30:32" x14ac:dyDescent="0.2">
      <c r="AD14418" s="11" t="s">
        <v>23683</v>
      </c>
      <c r="AE14418" s="10" t="s">
        <v>23684</v>
      </c>
      <c r="AF14418" s="10" t="s">
        <v>658</v>
      </c>
    </row>
    <row r="14419" spans="30:32" x14ac:dyDescent="0.2">
      <c r="AD14419" s="11" t="s">
        <v>23685</v>
      </c>
      <c r="AE14419" s="10" t="s">
        <v>16632</v>
      </c>
      <c r="AF14419" s="10" t="s">
        <v>658</v>
      </c>
    </row>
    <row r="14420" spans="30:32" x14ac:dyDescent="0.2">
      <c r="AD14420" s="11" t="s">
        <v>23686</v>
      </c>
      <c r="AE14420" s="10" t="s">
        <v>23687</v>
      </c>
      <c r="AF14420" s="10" t="s">
        <v>658</v>
      </c>
    </row>
    <row r="14421" spans="30:32" x14ac:dyDescent="0.2">
      <c r="AD14421" s="11" t="s">
        <v>23688</v>
      </c>
      <c r="AE14421" s="10" t="s">
        <v>23689</v>
      </c>
      <c r="AF14421" s="10" t="s">
        <v>658</v>
      </c>
    </row>
    <row r="14422" spans="30:32" x14ac:dyDescent="0.2">
      <c r="AD14422" s="11" t="s">
        <v>23690</v>
      </c>
      <c r="AE14422" s="10" t="s">
        <v>21738</v>
      </c>
      <c r="AF14422" s="10" t="s">
        <v>658</v>
      </c>
    </row>
    <row r="14423" spans="30:32" x14ac:dyDescent="0.2">
      <c r="AD14423" s="11" t="s">
        <v>23691</v>
      </c>
      <c r="AE14423" s="10" t="s">
        <v>23692</v>
      </c>
      <c r="AF14423" s="10" t="s">
        <v>658</v>
      </c>
    </row>
    <row r="14424" spans="30:32" x14ac:dyDescent="0.2">
      <c r="AD14424" s="11" t="s">
        <v>23693</v>
      </c>
      <c r="AE14424" s="10" t="s">
        <v>2750</v>
      </c>
      <c r="AF14424" s="10" t="s">
        <v>658</v>
      </c>
    </row>
    <row r="14425" spans="30:32" x14ac:dyDescent="0.2">
      <c r="AD14425" s="11" t="s">
        <v>23694</v>
      </c>
      <c r="AE14425" s="10" t="s">
        <v>23695</v>
      </c>
      <c r="AF14425" s="10" t="s">
        <v>658</v>
      </c>
    </row>
    <row r="14426" spans="30:32" x14ac:dyDescent="0.2">
      <c r="AD14426" s="11" t="s">
        <v>23696</v>
      </c>
      <c r="AE14426" s="10" t="s">
        <v>23697</v>
      </c>
      <c r="AF14426" s="10" t="s">
        <v>658</v>
      </c>
    </row>
    <row r="14427" spans="30:32" x14ac:dyDescent="0.2">
      <c r="AD14427" s="11" t="s">
        <v>23698</v>
      </c>
      <c r="AE14427" s="10" t="s">
        <v>23699</v>
      </c>
      <c r="AF14427" s="10" t="s">
        <v>658</v>
      </c>
    </row>
    <row r="14428" spans="30:32" x14ac:dyDescent="0.2">
      <c r="AD14428" s="11" t="s">
        <v>23700</v>
      </c>
      <c r="AE14428" s="10" t="s">
        <v>23701</v>
      </c>
      <c r="AF14428" s="10" t="s">
        <v>658</v>
      </c>
    </row>
    <row r="14429" spans="30:32" x14ac:dyDescent="0.2">
      <c r="AD14429" s="11" t="s">
        <v>23702</v>
      </c>
      <c r="AE14429" s="10" t="s">
        <v>4747</v>
      </c>
      <c r="AF14429" s="10" t="s">
        <v>658</v>
      </c>
    </row>
    <row r="14430" spans="30:32" x14ac:dyDescent="0.2">
      <c r="AD14430" s="11" t="s">
        <v>23703</v>
      </c>
      <c r="AE14430" s="10" t="s">
        <v>23704</v>
      </c>
      <c r="AF14430" s="10" t="s">
        <v>658</v>
      </c>
    </row>
    <row r="14431" spans="30:32" x14ac:dyDescent="0.2">
      <c r="AD14431" s="11" t="s">
        <v>23705</v>
      </c>
      <c r="AE14431" s="10" t="s">
        <v>23706</v>
      </c>
      <c r="AF14431" s="10" t="s">
        <v>658</v>
      </c>
    </row>
    <row r="14432" spans="30:32" x14ac:dyDescent="0.2">
      <c r="AD14432" s="11" t="s">
        <v>23707</v>
      </c>
      <c r="AE14432" s="10" t="s">
        <v>23708</v>
      </c>
      <c r="AF14432" s="10" t="s">
        <v>658</v>
      </c>
    </row>
    <row r="14433" spans="30:32" x14ac:dyDescent="0.2">
      <c r="AD14433" s="11" t="s">
        <v>23709</v>
      </c>
      <c r="AE14433" s="10" t="s">
        <v>23710</v>
      </c>
      <c r="AF14433" s="10" t="s">
        <v>670</v>
      </c>
    </row>
    <row r="14434" spans="30:32" x14ac:dyDescent="0.2">
      <c r="AD14434" s="11" t="s">
        <v>23711</v>
      </c>
      <c r="AE14434" s="10" t="s">
        <v>23712</v>
      </c>
      <c r="AF14434" s="10" t="s">
        <v>670</v>
      </c>
    </row>
    <row r="14435" spans="30:32" x14ac:dyDescent="0.2">
      <c r="AD14435" s="11" t="s">
        <v>23713</v>
      </c>
      <c r="AE14435" s="10" t="s">
        <v>23714</v>
      </c>
      <c r="AF14435" s="10" t="s">
        <v>670</v>
      </c>
    </row>
    <row r="14436" spans="30:32" x14ac:dyDescent="0.2">
      <c r="AD14436" s="11" t="s">
        <v>23715</v>
      </c>
      <c r="AE14436" s="10" t="s">
        <v>23716</v>
      </c>
      <c r="AF14436" s="10" t="s">
        <v>670</v>
      </c>
    </row>
    <row r="14437" spans="30:32" x14ac:dyDescent="0.2">
      <c r="AD14437" s="11" t="s">
        <v>23717</v>
      </c>
      <c r="AE14437" s="10" t="s">
        <v>23718</v>
      </c>
      <c r="AF14437" s="10" t="s">
        <v>670</v>
      </c>
    </row>
    <row r="14438" spans="30:32" x14ac:dyDescent="0.2">
      <c r="AD14438" s="11" t="s">
        <v>23719</v>
      </c>
      <c r="AE14438" s="10" t="s">
        <v>23720</v>
      </c>
      <c r="AF14438" s="10" t="s">
        <v>670</v>
      </c>
    </row>
    <row r="14439" spans="30:32" x14ac:dyDescent="0.2">
      <c r="AD14439" s="11" t="s">
        <v>23721</v>
      </c>
      <c r="AE14439" s="10" t="s">
        <v>23722</v>
      </c>
      <c r="AF14439" s="10" t="s">
        <v>670</v>
      </c>
    </row>
    <row r="14440" spans="30:32" x14ac:dyDescent="0.2">
      <c r="AD14440" s="11" t="s">
        <v>23723</v>
      </c>
      <c r="AE14440" s="10" t="s">
        <v>23724</v>
      </c>
      <c r="AF14440" s="10" t="s">
        <v>670</v>
      </c>
    </row>
    <row r="14441" spans="30:32" x14ac:dyDescent="0.2">
      <c r="AD14441" s="11" t="s">
        <v>23725</v>
      </c>
      <c r="AE14441" s="10" t="s">
        <v>23726</v>
      </c>
      <c r="AF14441" s="10" t="s">
        <v>670</v>
      </c>
    </row>
    <row r="14442" spans="30:32" x14ac:dyDescent="0.2">
      <c r="AD14442" s="11" t="s">
        <v>23727</v>
      </c>
      <c r="AE14442" s="10" t="s">
        <v>23728</v>
      </c>
      <c r="AF14442" s="10" t="s">
        <v>670</v>
      </c>
    </row>
    <row r="14443" spans="30:32" x14ac:dyDescent="0.2">
      <c r="AD14443" s="11" t="s">
        <v>23729</v>
      </c>
      <c r="AE14443" s="10" t="s">
        <v>1268</v>
      </c>
      <c r="AF14443" s="10" t="s">
        <v>670</v>
      </c>
    </row>
    <row r="14444" spans="30:32" x14ac:dyDescent="0.2">
      <c r="AD14444" s="11" t="s">
        <v>23730</v>
      </c>
      <c r="AE14444" s="10" t="s">
        <v>1268</v>
      </c>
      <c r="AF14444" s="10" t="s">
        <v>670</v>
      </c>
    </row>
    <row r="14445" spans="30:32" x14ac:dyDescent="0.2">
      <c r="AD14445" s="11" t="s">
        <v>23731</v>
      </c>
      <c r="AE14445" s="10" t="s">
        <v>1948</v>
      </c>
      <c r="AF14445" s="10" t="s">
        <v>670</v>
      </c>
    </row>
    <row r="14446" spans="30:32" x14ac:dyDescent="0.2">
      <c r="AD14446" s="11" t="s">
        <v>23732</v>
      </c>
      <c r="AE14446" s="10" t="s">
        <v>1272</v>
      </c>
      <c r="AF14446" s="10" t="s">
        <v>670</v>
      </c>
    </row>
    <row r="14447" spans="30:32" x14ac:dyDescent="0.2">
      <c r="AD14447" s="11" t="s">
        <v>23733</v>
      </c>
      <c r="AE14447" s="10" t="s">
        <v>23734</v>
      </c>
      <c r="AF14447" s="10" t="s">
        <v>670</v>
      </c>
    </row>
    <row r="14448" spans="30:32" x14ac:dyDescent="0.2">
      <c r="AD14448" s="11" t="s">
        <v>23735</v>
      </c>
      <c r="AE14448" s="10" t="s">
        <v>23736</v>
      </c>
      <c r="AF14448" s="10" t="s">
        <v>670</v>
      </c>
    </row>
    <row r="14449" spans="30:32" x14ac:dyDescent="0.2">
      <c r="AD14449" s="11" t="s">
        <v>23737</v>
      </c>
      <c r="AE14449" s="10" t="s">
        <v>14002</v>
      </c>
      <c r="AF14449" s="10" t="s">
        <v>670</v>
      </c>
    </row>
    <row r="14450" spans="30:32" x14ac:dyDescent="0.2">
      <c r="AD14450" s="11" t="s">
        <v>23738</v>
      </c>
      <c r="AE14450" s="10" t="s">
        <v>9670</v>
      </c>
      <c r="AF14450" s="10" t="s">
        <v>670</v>
      </c>
    </row>
    <row r="14451" spans="30:32" x14ac:dyDescent="0.2">
      <c r="AD14451" s="11" t="s">
        <v>23739</v>
      </c>
      <c r="AE14451" s="10" t="s">
        <v>23740</v>
      </c>
      <c r="AF14451" s="10" t="s">
        <v>670</v>
      </c>
    </row>
    <row r="14452" spans="30:32" x14ac:dyDescent="0.2">
      <c r="AD14452" s="11" t="s">
        <v>23741</v>
      </c>
      <c r="AE14452" s="10" t="s">
        <v>23742</v>
      </c>
      <c r="AF14452" s="10" t="s">
        <v>670</v>
      </c>
    </row>
    <row r="14453" spans="30:32" x14ac:dyDescent="0.2">
      <c r="AD14453" s="11" t="s">
        <v>23743</v>
      </c>
      <c r="AE14453" s="10" t="s">
        <v>23744</v>
      </c>
      <c r="AF14453" s="10" t="s">
        <v>670</v>
      </c>
    </row>
    <row r="14454" spans="30:32" x14ac:dyDescent="0.2">
      <c r="AD14454" s="11" t="s">
        <v>23745</v>
      </c>
      <c r="AE14454" s="10" t="s">
        <v>16789</v>
      </c>
      <c r="AF14454" s="10" t="s">
        <v>670</v>
      </c>
    </row>
    <row r="14455" spans="30:32" x14ac:dyDescent="0.2">
      <c r="AD14455" s="11" t="s">
        <v>23746</v>
      </c>
      <c r="AE14455" s="10" t="s">
        <v>1975</v>
      </c>
      <c r="AF14455" s="10" t="s">
        <v>670</v>
      </c>
    </row>
    <row r="14456" spans="30:32" x14ac:dyDescent="0.2">
      <c r="AD14456" s="11" t="s">
        <v>23747</v>
      </c>
      <c r="AE14456" s="10" t="s">
        <v>23748</v>
      </c>
      <c r="AF14456" s="10" t="s">
        <v>670</v>
      </c>
    </row>
    <row r="14457" spans="30:32" x14ac:dyDescent="0.2">
      <c r="AD14457" s="11" t="s">
        <v>23749</v>
      </c>
      <c r="AE14457" s="10" t="s">
        <v>23750</v>
      </c>
      <c r="AF14457" s="10" t="s">
        <v>670</v>
      </c>
    </row>
    <row r="14458" spans="30:32" x14ac:dyDescent="0.2">
      <c r="AD14458" s="11" t="s">
        <v>23751</v>
      </c>
      <c r="AE14458" s="10" t="s">
        <v>23752</v>
      </c>
      <c r="AF14458" s="10" t="s">
        <v>670</v>
      </c>
    </row>
    <row r="14459" spans="30:32" x14ac:dyDescent="0.2">
      <c r="AD14459" s="11" t="s">
        <v>23753</v>
      </c>
      <c r="AE14459" s="10" t="s">
        <v>21921</v>
      </c>
      <c r="AF14459" s="10" t="s">
        <v>670</v>
      </c>
    </row>
    <row r="14460" spans="30:32" x14ac:dyDescent="0.2">
      <c r="AD14460" s="11" t="s">
        <v>23754</v>
      </c>
      <c r="AE14460" s="10" t="s">
        <v>23755</v>
      </c>
      <c r="AF14460" s="10" t="s">
        <v>670</v>
      </c>
    </row>
    <row r="14461" spans="30:32" x14ac:dyDescent="0.2">
      <c r="AD14461" s="11" t="s">
        <v>23756</v>
      </c>
      <c r="AE14461" s="10" t="s">
        <v>14045</v>
      </c>
      <c r="AF14461" s="10" t="s">
        <v>670</v>
      </c>
    </row>
    <row r="14462" spans="30:32" x14ac:dyDescent="0.2">
      <c r="AD14462" s="11" t="s">
        <v>23757</v>
      </c>
      <c r="AE14462" s="10" t="s">
        <v>23758</v>
      </c>
      <c r="AF14462" s="10" t="s">
        <v>670</v>
      </c>
    </row>
    <row r="14463" spans="30:32" x14ac:dyDescent="0.2">
      <c r="AD14463" s="11" t="s">
        <v>23759</v>
      </c>
      <c r="AE14463" s="10" t="s">
        <v>5711</v>
      </c>
      <c r="AF14463" s="10" t="s">
        <v>670</v>
      </c>
    </row>
    <row r="14464" spans="30:32" x14ac:dyDescent="0.2">
      <c r="AD14464" s="11" t="s">
        <v>23760</v>
      </c>
      <c r="AE14464" s="10" t="s">
        <v>5711</v>
      </c>
      <c r="AF14464" s="10" t="s">
        <v>670</v>
      </c>
    </row>
    <row r="14465" spans="30:32" x14ac:dyDescent="0.2">
      <c r="AD14465" s="11" t="s">
        <v>23761</v>
      </c>
      <c r="AE14465" s="10" t="s">
        <v>5711</v>
      </c>
      <c r="AF14465" s="10" t="s">
        <v>670</v>
      </c>
    </row>
    <row r="14466" spans="30:32" x14ac:dyDescent="0.2">
      <c r="AD14466" s="11" t="s">
        <v>23762</v>
      </c>
      <c r="AE14466" s="10" t="s">
        <v>5711</v>
      </c>
      <c r="AF14466" s="10" t="s">
        <v>670</v>
      </c>
    </row>
    <row r="14467" spans="30:32" x14ac:dyDescent="0.2">
      <c r="AD14467" s="11" t="s">
        <v>23763</v>
      </c>
      <c r="AE14467" s="10" t="s">
        <v>5711</v>
      </c>
      <c r="AF14467" s="10" t="s">
        <v>670</v>
      </c>
    </row>
    <row r="14468" spans="30:32" x14ac:dyDescent="0.2">
      <c r="AD14468" s="11" t="s">
        <v>23764</v>
      </c>
      <c r="AE14468" s="10" t="s">
        <v>5711</v>
      </c>
      <c r="AF14468" s="10" t="s">
        <v>670</v>
      </c>
    </row>
    <row r="14469" spans="30:32" x14ac:dyDescent="0.2">
      <c r="AD14469" s="11" t="s">
        <v>23765</v>
      </c>
      <c r="AE14469" s="10" t="s">
        <v>5711</v>
      </c>
      <c r="AF14469" s="10" t="s">
        <v>670</v>
      </c>
    </row>
    <row r="14470" spans="30:32" x14ac:dyDescent="0.2">
      <c r="AD14470" s="11" t="s">
        <v>23766</v>
      </c>
      <c r="AE14470" s="10" t="s">
        <v>5711</v>
      </c>
      <c r="AF14470" s="10" t="s">
        <v>670</v>
      </c>
    </row>
    <row r="14471" spans="30:32" x14ac:dyDescent="0.2">
      <c r="AD14471" s="11" t="s">
        <v>23767</v>
      </c>
      <c r="AE14471" s="10" t="s">
        <v>5711</v>
      </c>
      <c r="AF14471" s="10" t="s">
        <v>670</v>
      </c>
    </row>
    <row r="14472" spans="30:32" x14ac:dyDescent="0.2">
      <c r="AD14472" s="11" t="s">
        <v>23768</v>
      </c>
      <c r="AE14472" s="10" t="s">
        <v>5711</v>
      </c>
      <c r="AF14472" s="10" t="s">
        <v>670</v>
      </c>
    </row>
    <row r="14473" spans="30:32" x14ac:dyDescent="0.2">
      <c r="AD14473" s="11" t="s">
        <v>23769</v>
      </c>
      <c r="AE14473" s="10" t="s">
        <v>5711</v>
      </c>
      <c r="AF14473" s="10" t="s">
        <v>670</v>
      </c>
    </row>
    <row r="14474" spans="30:32" x14ac:dyDescent="0.2">
      <c r="AD14474" s="11" t="s">
        <v>23770</v>
      </c>
      <c r="AE14474" s="10" t="s">
        <v>5711</v>
      </c>
      <c r="AF14474" s="10" t="s">
        <v>670</v>
      </c>
    </row>
    <row r="14475" spans="30:32" x14ac:dyDescent="0.2">
      <c r="AD14475" s="11" t="s">
        <v>23771</v>
      </c>
      <c r="AE14475" s="10" t="s">
        <v>5711</v>
      </c>
      <c r="AF14475" s="10" t="s">
        <v>670</v>
      </c>
    </row>
    <row r="14476" spans="30:32" x14ac:dyDescent="0.2">
      <c r="AD14476" s="11" t="s">
        <v>23772</v>
      </c>
      <c r="AE14476" s="10" t="s">
        <v>5711</v>
      </c>
      <c r="AF14476" s="10" t="s">
        <v>670</v>
      </c>
    </row>
    <row r="14477" spans="30:32" x14ac:dyDescent="0.2">
      <c r="AD14477" s="11" t="s">
        <v>23773</v>
      </c>
      <c r="AE14477" s="10" t="s">
        <v>23774</v>
      </c>
      <c r="AF14477" s="10" t="s">
        <v>670</v>
      </c>
    </row>
    <row r="14478" spans="30:32" x14ac:dyDescent="0.2">
      <c r="AD14478" s="11" t="s">
        <v>23775</v>
      </c>
      <c r="AE14478" s="10" t="s">
        <v>3856</v>
      </c>
      <c r="AF14478" s="10" t="s">
        <v>670</v>
      </c>
    </row>
    <row r="14479" spans="30:32" x14ac:dyDescent="0.2">
      <c r="AD14479" s="11" t="s">
        <v>23776</v>
      </c>
      <c r="AE14479" s="10" t="s">
        <v>23777</v>
      </c>
      <c r="AF14479" s="10" t="s">
        <v>670</v>
      </c>
    </row>
    <row r="14480" spans="30:32" x14ac:dyDescent="0.2">
      <c r="AD14480" s="11" t="s">
        <v>23778</v>
      </c>
      <c r="AE14480" s="10" t="s">
        <v>23779</v>
      </c>
      <c r="AF14480" s="10" t="s">
        <v>670</v>
      </c>
    </row>
    <row r="14481" spans="30:32" x14ac:dyDescent="0.2">
      <c r="AD14481" s="11" t="s">
        <v>23780</v>
      </c>
      <c r="AE14481" s="10" t="s">
        <v>23781</v>
      </c>
      <c r="AF14481" s="10" t="s">
        <v>670</v>
      </c>
    </row>
    <row r="14482" spans="30:32" x14ac:dyDescent="0.2">
      <c r="AD14482" s="11" t="s">
        <v>23782</v>
      </c>
      <c r="AE14482" s="10" t="s">
        <v>23783</v>
      </c>
      <c r="AF14482" s="10" t="s">
        <v>670</v>
      </c>
    </row>
    <row r="14483" spans="30:32" x14ac:dyDescent="0.2">
      <c r="AD14483" s="11" t="s">
        <v>23784</v>
      </c>
      <c r="AE14483" s="10" t="s">
        <v>23785</v>
      </c>
      <c r="AF14483" s="10" t="s">
        <v>670</v>
      </c>
    </row>
    <row r="14484" spans="30:32" x14ac:dyDescent="0.2">
      <c r="AD14484" s="11" t="s">
        <v>23786</v>
      </c>
      <c r="AE14484" s="10" t="s">
        <v>23787</v>
      </c>
      <c r="AF14484" s="10" t="s">
        <v>670</v>
      </c>
    </row>
    <row r="14485" spans="30:32" x14ac:dyDescent="0.2">
      <c r="AD14485" s="11" t="s">
        <v>23788</v>
      </c>
      <c r="AE14485" s="10" t="s">
        <v>23785</v>
      </c>
      <c r="AF14485" s="10" t="s">
        <v>670</v>
      </c>
    </row>
    <row r="14486" spans="30:32" x14ac:dyDescent="0.2">
      <c r="AD14486" s="11" t="s">
        <v>23789</v>
      </c>
      <c r="AE14486" s="10" t="s">
        <v>23785</v>
      </c>
      <c r="AF14486" s="10" t="s">
        <v>670</v>
      </c>
    </row>
    <row r="14487" spans="30:32" x14ac:dyDescent="0.2">
      <c r="AD14487" s="11" t="s">
        <v>23790</v>
      </c>
      <c r="AE14487" s="10" t="s">
        <v>23785</v>
      </c>
      <c r="AF14487" s="10" t="s">
        <v>670</v>
      </c>
    </row>
    <row r="14488" spans="30:32" x14ac:dyDescent="0.2">
      <c r="AD14488" s="11" t="s">
        <v>23791</v>
      </c>
      <c r="AE14488" s="10" t="s">
        <v>23785</v>
      </c>
      <c r="AF14488" s="10" t="s">
        <v>670</v>
      </c>
    </row>
    <row r="14489" spans="30:32" x14ac:dyDescent="0.2">
      <c r="AD14489" s="11" t="s">
        <v>23792</v>
      </c>
      <c r="AE14489" s="10" t="s">
        <v>23785</v>
      </c>
      <c r="AF14489" s="10" t="s">
        <v>670</v>
      </c>
    </row>
    <row r="14490" spans="30:32" x14ac:dyDescent="0.2">
      <c r="AD14490" s="11" t="s">
        <v>23793</v>
      </c>
      <c r="AE14490" s="10" t="s">
        <v>23794</v>
      </c>
      <c r="AF14490" s="10" t="s">
        <v>670</v>
      </c>
    </row>
    <row r="14491" spans="30:32" x14ac:dyDescent="0.2">
      <c r="AD14491" s="11" t="s">
        <v>23795</v>
      </c>
      <c r="AE14491" s="10" t="s">
        <v>23796</v>
      </c>
      <c r="AF14491" s="10" t="s">
        <v>670</v>
      </c>
    </row>
    <row r="14492" spans="30:32" x14ac:dyDescent="0.2">
      <c r="AD14492" s="11" t="s">
        <v>23797</v>
      </c>
      <c r="AE14492" s="10" t="s">
        <v>23798</v>
      </c>
      <c r="AF14492" s="10" t="s">
        <v>670</v>
      </c>
    </row>
    <row r="14493" spans="30:32" x14ac:dyDescent="0.2">
      <c r="AD14493" s="11" t="s">
        <v>23799</v>
      </c>
      <c r="AE14493" s="10" t="s">
        <v>23800</v>
      </c>
      <c r="AF14493" s="10" t="s">
        <v>670</v>
      </c>
    </row>
    <row r="14494" spans="30:32" x14ac:dyDescent="0.2">
      <c r="AD14494" s="11" t="s">
        <v>23801</v>
      </c>
      <c r="AE14494" s="10" t="s">
        <v>23802</v>
      </c>
      <c r="AF14494" s="10" t="s">
        <v>670</v>
      </c>
    </row>
    <row r="14495" spans="30:32" x14ac:dyDescent="0.2">
      <c r="AD14495" s="11" t="s">
        <v>23803</v>
      </c>
      <c r="AE14495" s="10" t="s">
        <v>1378</v>
      </c>
      <c r="AF14495" s="10" t="s">
        <v>670</v>
      </c>
    </row>
    <row r="14496" spans="30:32" x14ac:dyDescent="0.2">
      <c r="AD14496" s="11" t="s">
        <v>23804</v>
      </c>
      <c r="AE14496" s="10" t="s">
        <v>9853</v>
      </c>
      <c r="AF14496" s="10" t="s">
        <v>670</v>
      </c>
    </row>
    <row r="14497" spans="30:32" x14ac:dyDescent="0.2">
      <c r="AD14497" s="11" t="s">
        <v>23805</v>
      </c>
      <c r="AE14497" s="10" t="s">
        <v>23806</v>
      </c>
      <c r="AF14497" s="10" t="s">
        <v>670</v>
      </c>
    </row>
    <row r="14498" spans="30:32" x14ac:dyDescent="0.2">
      <c r="AD14498" s="11" t="s">
        <v>23807</v>
      </c>
      <c r="AE14498" s="10" t="s">
        <v>23808</v>
      </c>
      <c r="AF14498" s="10" t="s">
        <v>670</v>
      </c>
    </row>
    <row r="14499" spans="30:32" x14ac:dyDescent="0.2">
      <c r="AD14499" s="11" t="s">
        <v>23809</v>
      </c>
      <c r="AE14499" s="10" t="s">
        <v>9018</v>
      </c>
      <c r="AF14499" s="10" t="s">
        <v>670</v>
      </c>
    </row>
    <row r="14500" spans="30:32" x14ac:dyDescent="0.2">
      <c r="AD14500" s="11" t="s">
        <v>23810</v>
      </c>
      <c r="AE14500" s="10" t="s">
        <v>23811</v>
      </c>
      <c r="AF14500" s="10" t="s">
        <v>670</v>
      </c>
    </row>
    <row r="14501" spans="30:32" x14ac:dyDescent="0.2">
      <c r="AD14501" s="11" t="s">
        <v>23812</v>
      </c>
      <c r="AE14501" s="10" t="s">
        <v>23813</v>
      </c>
      <c r="AF14501" s="10" t="s">
        <v>670</v>
      </c>
    </row>
    <row r="14502" spans="30:32" x14ac:dyDescent="0.2">
      <c r="AD14502" s="11" t="s">
        <v>23814</v>
      </c>
      <c r="AE14502" s="10" t="s">
        <v>23813</v>
      </c>
      <c r="AF14502" s="10" t="s">
        <v>670</v>
      </c>
    </row>
    <row r="14503" spans="30:32" x14ac:dyDescent="0.2">
      <c r="AD14503" s="11" t="s">
        <v>23815</v>
      </c>
      <c r="AE14503" s="10" t="s">
        <v>23813</v>
      </c>
      <c r="AF14503" s="10" t="s">
        <v>670</v>
      </c>
    </row>
    <row r="14504" spans="30:32" x14ac:dyDescent="0.2">
      <c r="AD14504" s="11" t="s">
        <v>23816</v>
      </c>
      <c r="AE14504" s="10" t="s">
        <v>23813</v>
      </c>
      <c r="AF14504" s="10" t="s">
        <v>670</v>
      </c>
    </row>
    <row r="14505" spans="30:32" x14ac:dyDescent="0.2">
      <c r="AD14505" s="11" t="s">
        <v>23817</v>
      </c>
      <c r="AE14505" s="10" t="s">
        <v>23813</v>
      </c>
      <c r="AF14505" s="10" t="s">
        <v>670</v>
      </c>
    </row>
    <row r="14506" spans="30:32" x14ac:dyDescent="0.2">
      <c r="AD14506" s="11" t="s">
        <v>23818</v>
      </c>
      <c r="AE14506" s="10" t="s">
        <v>23819</v>
      </c>
      <c r="AF14506" s="10" t="s">
        <v>670</v>
      </c>
    </row>
    <row r="14507" spans="30:32" x14ac:dyDescent="0.2">
      <c r="AD14507" s="11" t="s">
        <v>23820</v>
      </c>
      <c r="AE14507" s="10" t="s">
        <v>9069</v>
      </c>
      <c r="AF14507" s="10" t="s">
        <v>670</v>
      </c>
    </row>
    <row r="14508" spans="30:32" x14ac:dyDescent="0.2">
      <c r="AD14508" s="11" t="s">
        <v>23821</v>
      </c>
      <c r="AE14508" s="10" t="s">
        <v>23822</v>
      </c>
      <c r="AF14508" s="10" t="s">
        <v>670</v>
      </c>
    </row>
    <row r="14509" spans="30:32" x14ac:dyDescent="0.2">
      <c r="AD14509" s="11" t="s">
        <v>23823</v>
      </c>
      <c r="AE14509" s="10" t="s">
        <v>16927</v>
      </c>
      <c r="AF14509" s="10" t="s">
        <v>670</v>
      </c>
    </row>
    <row r="14510" spans="30:32" x14ac:dyDescent="0.2">
      <c r="AD14510" s="11" t="s">
        <v>23824</v>
      </c>
      <c r="AE14510" s="10" t="s">
        <v>23825</v>
      </c>
      <c r="AF14510" s="10" t="s">
        <v>670</v>
      </c>
    </row>
    <row r="14511" spans="30:32" x14ac:dyDescent="0.2">
      <c r="AD14511" s="11" t="s">
        <v>23826</v>
      </c>
      <c r="AE14511" s="10" t="s">
        <v>13529</v>
      </c>
      <c r="AF14511" s="10" t="s">
        <v>670</v>
      </c>
    </row>
    <row r="14512" spans="30:32" x14ac:dyDescent="0.2">
      <c r="AD14512" s="11" t="s">
        <v>23827</v>
      </c>
      <c r="AE14512" s="10" t="s">
        <v>23828</v>
      </c>
      <c r="AF14512" s="10" t="s">
        <v>670</v>
      </c>
    </row>
    <row r="14513" spans="30:32" x14ac:dyDescent="0.2">
      <c r="AD14513" s="11" t="s">
        <v>23829</v>
      </c>
      <c r="AE14513" s="10" t="s">
        <v>2898</v>
      </c>
      <c r="AF14513" s="10" t="s">
        <v>670</v>
      </c>
    </row>
    <row r="14514" spans="30:32" x14ac:dyDescent="0.2">
      <c r="AD14514" s="11" t="s">
        <v>23830</v>
      </c>
      <c r="AE14514" s="10" t="s">
        <v>23831</v>
      </c>
      <c r="AF14514" s="10" t="s">
        <v>670</v>
      </c>
    </row>
    <row r="14515" spans="30:32" x14ac:dyDescent="0.2">
      <c r="AD14515" s="11" t="s">
        <v>23832</v>
      </c>
      <c r="AE14515" s="10" t="s">
        <v>23833</v>
      </c>
      <c r="AF14515" s="10" t="s">
        <v>670</v>
      </c>
    </row>
    <row r="14516" spans="30:32" x14ac:dyDescent="0.2">
      <c r="AD14516" s="11" t="s">
        <v>23834</v>
      </c>
      <c r="AE14516" s="10" t="s">
        <v>23835</v>
      </c>
      <c r="AF14516" s="10" t="s">
        <v>670</v>
      </c>
    </row>
    <row r="14517" spans="30:32" x14ac:dyDescent="0.2">
      <c r="AD14517" s="11" t="s">
        <v>23836</v>
      </c>
      <c r="AE14517" s="10" t="s">
        <v>23837</v>
      </c>
      <c r="AF14517" s="10" t="s">
        <v>670</v>
      </c>
    </row>
    <row r="14518" spans="30:32" x14ac:dyDescent="0.2">
      <c r="AD14518" s="11" t="s">
        <v>23838</v>
      </c>
      <c r="AE14518" s="10" t="s">
        <v>23839</v>
      </c>
      <c r="AF14518" s="10" t="s">
        <v>670</v>
      </c>
    </row>
    <row r="14519" spans="30:32" x14ac:dyDescent="0.2">
      <c r="AD14519" s="11" t="s">
        <v>23840</v>
      </c>
      <c r="AE14519" s="10" t="s">
        <v>1428</v>
      </c>
      <c r="AF14519" s="10" t="s">
        <v>670</v>
      </c>
    </row>
    <row r="14520" spans="30:32" x14ac:dyDescent="0.2">
      <c r="AD14520" s="11" t="s">
        <v>23841</v>
      </c>
      <c r="AE14520" s="10" t="s">
        <v>23842</v>
      </c>
      <c r="AF14520" s="10" t="s">
        <v>670</v>
      </c>
    </row>
    <row r="14521" spans="30:32" x14ac:dyDescent="0.2">
      <c r="AD14521" s="11" t="s">
        <v>23843</v>
      </c>
      <c r="AE14521" s="10" t="s">
        <v>23844</v>
      </c>
      <c r="AF14521" s="10" t="s">
        <v>670</v>
      </c>
    </row>
    <row r="14522" spans="30:32" x14ac:dyDescent="0.2">
      <c r="AD14522" s="11" t="s">
        <v>23845</v>
      </c>
      <c r="AE14522" s="10" t="s">
        <v>23846</v>
      </c>
      <c r="AF14522" s="10" t="s">
        <v>670</v>
      </c>
    </row>
    <row r="14523" spans="30:32" x14ac:dyDescent="0.2">
      <c r="AD14523" s="11" t="s">
        <v>23847</v>
      </c>
      <c r="AE14523" s="10" t="s">
        <v>23848</v>
      </c>
      <c r="AF14523" s="10" t="s">
        <v>670</v>
      </c>
    </row>
    <row r="14524" spans="30:32" x14ac:dyDescent="0.2">
      <c r="AD14524" s="11" t="s">
        <v>23849</v>
      </c>
      <c r="AE14524" s="10" t="s">
        <v>2091</v>
      </c>
      <c r="AF14524" s="10" t="s">
        <v>670</v>
      </c>
    </row>
    <row r="14525" spans="30:32" x14ac:dyDescent="0.2">
      <c r="AD14525" s="11" t="s">
        <v>23850</v>
      </c>
      <c r="AE14525" s="10" t="s">
        <v>6619</v>
      </c>
      <c r="AF14525" s="10" t="s">
        <v>670</v>
      </c>
    </row>
    <row r="14526" spans="30:32" x14ac:dyDescent="0.2">
      <c r="AD14526" s="11" t="s">
        <v>23851</v>
      </c>
      <c r="AE14526" s="10" t="s">
        <v>23852</v>
      </c>
      <c r="AF14526" s="10" t="s">
        <v>670</v>
      </c>
    </row>
    <row r="14527" spans="30:32" x14ac:dyDescent="0.2">
      <c r="AD14527" s="11" t="s">
        <v>23853</v>
      </c>
      <c r="AE14527" s="10" t="s">
        <v>23854</v>
      </c>
      <c r="AF14527" s="10" t="s">
        <v>670</v>
      </c>
    </row>
    <row r="14528" spans="30:32" x14ac:dyDescent="0.2">
      <c r="AD14528" s="11" t="s">
        <v>23855</v>
      </c>
      <c r="AE14528" s="10" t="s">
        <v>23856</v>
      </c>
      <c r="AF14528" s="10" t="s">
        <v>670</v>
      </c>
    </row>
    <row r="14529" spans="30:32" x14ac:dyDescent="0.2">
      <c r="AD14529" s="11" t="s">
        <v>23857</v>
      </c>
      <c r="AE14529" s="10" t="s">
        <v>8505</v>
      </c>
      <c r="AF14529" s="10" t="s">
        <v>670</v>
      </c>
    </row>
    <row r="14530" spans="30:32" x14ac:dyDescent="0.2">
      <c r="AD14530" s="11" t="s">
        <v>23858</v>
      </c>
      <c r="AE14530" s="10" t="s">
        <v>23859</v>
      </c>
      <c r="AF14530" s="10" t="s">
        <v>670</v>
      </c>
    </row>
    <row r="14531" spans="30:32" x14ac:dyDescent="0.2">
      <c r="AD14531" s="11" t="s">
        <v>23860</v>
      </c>
      <c r="AE14531" s="10" t="s">
        <v>23861</v>
      </c>
      <c r="AF14531" s="10" t="s">
        <v>670</v>
      </c>
    </row>
    <row r="14532" spans="30:32" x14ac:dyDescent="0.2">
      <c r="AD14532" s="11" t="s">
        <v>23862</v>
      </c>
      <c r="AE14532" s="10" t="s">
        <v>20643</v>
      </c>
      <c r="AF14532" s="10" t="s">
        <v>670</v>
      </c>
    </row>
    <row r="14533" spans="30:32" x14ac:dyDescent="0.2">
      <c r="AD14533" s="11" t="s">
        <v>23863</v>
      </c>
      <c r="AE14533" s="10" t="s">
        <v>23864</v>
      </c>
      <c r="AF14533" s="10" t="s">
        <v>670</v>
      </c>
    </row>
    <row r="14534" spans="30:32" x14ac:dyDescent="0.2">
      <c r="AD14534" s="11" t="s">
        <v>23865</v>
      </c>
      <c r="AE14534" s="10" t="s">
        <v>23866</v>
      </c>
      <c r="AF14534" s="10" t="s">
        <v>670</v>
      </c>
    </row>
    <row r="14535" spans="30:32" x14ac:dyDescent="0.2">
      <c r="AD14535" s="11" t="s">
        <v>23867</v>
      </c>
      <c r="AE14535" s="10" t="s">
        <v>23868</v>
      </c>
      <c r="AF14535" s="10" t="s">
        <v>670</v>
      </c>
    </row>
    <row r="14536" spans="30:32" x14ac:dyDescent="0.2">
      <c r="AD14536" s="11" t="s">
        <v>23869</v>
      </c>
      <c r="AE14536" s="10" t="s">
        <v>23870</v>
      </c>
      <c r="AF14536" s="10" t="s">
        <v>670</v>
      </c>
    </row>
    <row r="14537" spans="30:32" x14ac:dyDescent="0.2">
      <c r="AD14537" s="11" t="s">
        <v>23871</v>
      </c>
      <c r="AE14537" s="10" t="s">
        <v>23872</v>
      </c>
      <c r="AF14537" s="10" t="s">
        <v>670</v>
      </c>
    </row>
    <row r="14538" spans="30:32" x14ac:dyDescent="0.2">
      <c r="AD14538" s="11" t="s">
        <v>23873</v>
      </c>
      <c r="AE14538" s="10" t="s">
        <v>23874</v>
      </c>
      <c r="AF14538" s="10" t="s">
        <v>670</v>
      </c>
    </row>
    <row r="14539" spans="30:32" x14ac:dyDescent="0.2">
      <c r="AD14539" s="11" t="s">
        <v>23875</v>
      </c>
      <c r="AE14539" s="10" t="s">
        <v>23876</v>
      </c>
      <c r="AF14539" s="10" t="s">
        <v>670</v>
      </c>
    </row>
    <row r="14540" spans="30:32" x14ac:dyDescent="0.2">
      <c r="AD14540" s="11" t="s">
        <v>23877</v>
      </c>
      <c r="AE14540" s="10" t="s">
        <v>16999</v>
      </c>
      <c r="AF14540" s="10" t="s">
        <v>670</v>
      </c>
    </row>
    <row r="14541" spans="30:32" x14ac:dyDescent="0.2">
      <c r="AD14541" s="11" t="s">
        <v>23878</v>
      </c>
      <c r="AE14541" s="10" t="s">
        <v>23879</v>
      </c>
      <c r="AF14541" s="10" t="s">
        <v>670</v>
      </c>
    </row>
    <row r="14542" spans="30:32" x14ac:dyDescent="0.2">
      <c r="AD14542" s="11" t="s">
        <v>23880</v>
      </c>
      <c r="AE14542" s="10" t="s">
        <v>23881</v>
      </c>
      <c r="AF14542" s="10" t="s">
        <v>670</v>
      </c>
    </row>
    <row r="14543" spans="30:32" x14ac:dyDescent="0.2">
      <c r="AD14543" s="11" t="s">
        <v>23882</v>
      </c>
      <c r="AE14543" s="10" t="s">
        <v>12991</v>
      </c>
      <c r="AF14543" s="10" t="s">
        <v>670</v>
      </c>
    </row>
    <row r="14544" spans="30:32" x14ac:dyDescent="0.2">
      <c r="AD14544" s="11" t="s">
        <v>23883</v>
      </c>
      <c r="AE14544" s="10" t="s">
        <v>4996</v>
      </c>
      <c r="AF14544" s="10" t="s">
        <v>670</v>
      </c>
    </row>
    <row r="14545" spans="30:32" x14ac:dyDescent="0.2">
      <c r="AD14545" s="11" t="s">
        <v>23884</v>
      </c>
      <c r="AE14545" s="10" t="s">
        <v>3657</v>
      </c>
      <c r="AF14545" s="10" t="s">
        <v>670</v>
      </c>
    </row>
    <row r="14546" spans="30:32" x14ac:dyDescent="0.2">
      <c r="AD14546" s="11" t="s">
        <v>23885</v>
      </c>
      <c r="AE14546" s="10" t="s">
        <v>23886</v>
      </c>
      <c r="AF14546" s="10" t="s">
        <v>670</v>
      </c>
    </row>
    <row r="14547" spans="30:32" x14ac:dyDescent="0.2">
      <c r="AD14547" s="11" t="s">
        <v>23887</v>
      </c>
      <c r="AE14547" s="10" t="s">
        <v>15663</v>
      </c>
      <c r="AF14547" s="10" t="s">
        <v>670</v>
      </c>
    </row>
    <row r="14548" spans="30:32" x14ac:dyDescent="0.2">
      <c r="AD14548" s="11" t="s">
        <v>23888</v>
      </c>
      <c r="AE14548" s="10" t="s">
        <v>5838</v>
      </c>
      <c r="AF14548" s="10" t="s">
        <v>670</v>
      </c>
    </row>
    <row r="14549" spans="30:32" x14ac:dyDescent="0.2">
      <c r="AD14549" s="11" t="s">
        <v>23889</v>
      </c>
      <c r="AE14549" s="10" t="s">
        <v>23890</v>
      </c>
      <c r="AF14549" s="10" t="s">
        <v>670</v>
      </c>
    </row>
    <row r="14550" spans="30:32" x14ac:dyDescent="0.2">
      <c r="AD14550" s="11" t="s">
        <v>23891</v>
      </c>
      <c r="AE14550" s="10" t="s">
        <v>17285</v>
      </c>
      <c r="AF14550" s="10" t="s">
        <v>670</v>
      </c>
    </row>
    <row r="14551" spans="30:32" x14ac:dyDescent="0.2">
      <c r="AD14551" s="11" t="s">
        <v>23892</v>
      </c>
      <c r="AE14551" s="10" t="s">
        <v>23893</v>
      </c>
      <c r="AF14551" s="10" t="s">
        <v>670</v>
      </c>
    </row>
    <row r="14552" spans="30:32" x14ac:dyDescent="0.2">
      <c r="AD14552" s="11" t="s">
        <v>23894</v>
      </c>
      <c r="AE14552" s="10" t="s">
        <v>23895</v>
      </c>
      <c r="AF14552" s="10" t="s">
        <v>670</v>
      </c>
    </row>
    <row r="14553" spans="30:32" x14ac:dyDescent="0.2">
      <c r="AD14553" s="11" t="s">
        <v>23896</v>
      </c>
      <c r="AE14553" s="10" t="s">
        <v>2990</v>
      </c>
      <c r="AF14553" s="10" t="s">
        <v>670</v>
      </c>
    </row>
    <row r="14554" spans="30:32" x14ac:dyDescent="0.2">
      <c r="AD14554" s="11" t="s">
        <v>23897</v>
      </c>
      <c r="AE14554" s="10" t="s">
        <v>23898</v>
      </c>
      <c r="AF14554" s="10" t="s">
        <v>670</v>
      </c>
    </row>
    <row r="14555" spans="30:32" x14ac:dyDescent="0.2">
      <c r="AD14555" s="11" t="s">
        <v>23899</v>
      </c>
      <c r="AE14555" s="10" t="s">
        <v>23900</v>
      </c>
      <c r="AF14555" s="10" t="s">
        <v>670</v>
      </c>
    </row>
    <row r="14556" spans="30:32" x14ac:dyDescent="0.2">
      <c r="AD14556" s="11" t="s">
        <v>23901</v>
      </c>
      <c r="AE14556" s="10" t="s">
        <v>17024</v>
      </c>
      <c r="AF14556" s="10" t="s">
        <v>670</v>
      </c>
    </row>
    <row r="14557" spans="30:32" x14ac:dyDescent="0.2">
      <c r="AD14557" s="11" t="s">
        <v>23902</v>
      </c>
      <c r="AE14557" s="10" t="s">
        <v>23903</v>
      </c>
      <c r="AF14557" s="10" t="s">
        <v>670</v>
      </c>
    </row>
    <row r="14558" spans="30:32" x14ac:dyDescent="0.2">
      <c r="AD14558" s="11" t="s">
        <v>23904</v>
      </c>
      <c r="AE14558" s="10" t="s">
        <v>23282</v>
      </c>
      <c r="AF14558" s="10" t="s">
        <v>670</v>
      </c>
    </row>
    <row r="14559" spans="30:32" x14ac:dyDescent="0.2">
      <c r="AD14559" s="11" t="s">
        <v>23905</v>
      </c>
      <c r="AE14559" s="10" t="s">
        <v>23906</v>
      </c>
      <c r="AF14559" s="10" t="s">
        <v>670</v>
      </c>
    </row>
    <row r="14560" spans="30:32" x14ac:dyDescent="0.2">
      <c r="AD14560" s="11" t="s">
        <v>23907</v>
      </c>
      <c r="AE14560" s="10" t="s">
        <v>23908</v>
      </c>
      <c r="AF14560" s="10" t="s">
        <v>670</v>
      </c>
    </row>
    <row r="14561" spans="30:32" x14ac:dyDescent="0.2">
      <c r="AD14561" s="11" t="s">
        <v>23909</v>
      </c>
      <c r="AE14561" s="10" t="s">
        <v>23910</v>
      </c>
      <c r="AF14561" s="10" t="s">
        <v>670</v>
      </c>
    </row>
    <row r="14562" spans="30:32" x14ac:dyDescent="0.2">
      <c r="AD14562" s="11" t="s">
        <v>23911</v>
      </c>
      <c r="AE14562" s="10" t="s">
        <v>23912</v>
      </c>
      <c r="AF14562" s="10" t="s">
        <v>670</v>
      </c>
    </row>
    <row r="14563" spans="30:32" x14ac:dyDescent="0.2">
      <c r="AD14563" s="11" t="s">
        <v>23913</v>
      </c>
      <c r="AE14563" s="10" t="s">
        <v>23914</v>
      </c>
      <c r="AF14563" s="10" t="s">
        <v>670</v>
      </c>
    </row>
    <row r="14564" spans="30:32" x14ac:dyDescent="0.2">
      <c r="AD14564" s="11" t="s">
        <v>23915</v>
      </c>
      <c r="AE14564" s="10" t="s">
        <v>23916</v>
      </c>
      <c r="AF14564" s="10" t="s">
        <v>670</v>
      </c>
    </row>
    <row r="14565" spans="30:32" x14ac:dyDescent="0.2">
      <c r="AD14565" s="11" t="s">
        <v>23917</v>
      </c>
      <c r="AE14565" s="10" t="s">
        <v>23918</v>
      </c>
      <c r="AF14565" s="10" t="s">
        <v>670</v>
      </c>
    </row>
    <row r="14566" spans="30:32" x14ac:dyDescent="0.2">
      <c r="AD14566" s="11" t="s">
        <v>23919</v>
      </c>
      <c r="AE14566" s="10" t="s">
        <v>13610</v>
      </c>
      <c r="AF14566" s="10" t="s">
        <v>670</v>
      </c>
    </row>
    <row r="14567" spans="30:32" x14ac:dyDescent="0.2">
      <c r="AD14567" s="11" t="s">
        <v>23920</v>
      </c>
      <c r="AE14567" s="10" t="s">
        <v>23921</v>
      </c>
      <c r="AF14567" s="10" t="s">
        <v>670</v>
      </c>
    </row>
    <row r="14568" spans="30:32" x14ac:dyDescent="0.2">
      <c r="AD14568" s="11" t="s">
        <v>23922</v>
      </c>
      <c r="AE14568" s="10" t="s">
        <v>23923</v>
      </c>
      <c r="AF14568" s="10" t="s">
        <v>670</v>
      </c>
    </row>
    <row r="14569" spans="30:32" x14ac:dyDescent="0.2">
      <c r="AD14569" s="11" t="s">
        <v>23924</v>
      </c>
      <c r="AE14569" s="10" t="s">
        <v>23925</v>
      </c>
      <c r="AF14569" s="10" t="s">
        <v>670</v>
      </c>
    </row>
    <row r="14570" spans="30:32" x14ac:dyDescent="0.2">
      <c r="AD14570" s="11" t="s">
        <v>23926</v>
      </c>
      <c r="AE14570" s="10" t="s">
        <v>15725</v>
      </c>
      <c r="AF14570" s="10" t="s">
        <v>670</v>
      </c>
    </row>
    <row r="14571" spans="30:32" x14ac:dyDescent="0.2">
      <c r="AD14571" s="11" t="s">
        <v>23927</v>
      </c>
      <c r="AE14571" s="10" t="s">
        <v>23928</v>
      </c>
      <c r="AF14571" s="10" t="s">
        <v>670</v>
      </c>
    </row>
    <row r="14572" spans="30:32" x14ac:dyDescent="0.2">
      <c r="AD14572" s="11" t="s">
        <v>23929</v>
      </c>
      <c r="AE14572" s="10" t="s">
        <v>2196</v>
      </c>
      <c r="AF14572" s="10" t="s">
        <v>670</v>
      </c>
    </row>
    <row r="14573" spans="30:32" x14ac:dyDescent="0.2">
      <c r="AD14573" s="11" t="s">
        <v>23930</v>
      </c>
      <c r="AE14573" s="10" t="s">
        <v>5056</v>
      </c>
      <c r="AF14573" s="10" t="s">
        <v>670</v>
      </c>
    </row>
    <row r="14574" spans="30:32" x14ac:dyDescent="0.2">
      <c r="AD14574" s="11" t="s">
        <v>23931</v>
      </c>
      <c r="AE14574" s="10" t="s">
        <v>23932</v>
      </c>
      <c r="AF14574" s="10" t="s">
        <v>670</v>
      </c>
    </row>
    <row r="14575" spans="30:32" x14ac:dyDescent="0.2">
      <c r="AD14575" s="11" t="s">
        <v>23933</v>
      </c>
      <c r="AE14575" s="10" t="s">
        <v>12197</v>
      </c>
      <c r="AF14575" s="10" t="s">
        <v>670</v>
      </c>
    </row>
    <row r="14576" spans="30:32" x14ac:dyDescent="0.2">
      <c r="AD14576" s="11" t="s">
        <v>23934</v>
      </c>
      <c r="AE14576" s="10" t="s">
        <v>23935</v>
      </c>
      <c r="AF14576" s="10" t="s">
        <v>670</v>
      </c>
    </row>
    <row r="14577" spans="30:32" x14ac:dyDescent="0.2">
      <c r="AD14577" s="11" t="s">
        <v>23936</v>
      </c>
      <c r="AE14577" s="10" t="s">
        <v>23937</v>
      </c>
      <c r="AF14577" s="10" t="s">
        <v>670</v>
      </c>
    </row>
    <row r="14578" spans="30:32" x14ac:dyDescent="0.2">
      <c r="AD14578" s="11" t="s">
        <v>23938</v>
      </c>
      <c r="AE14578" s="10" t="s">
        <v>3480</v>
      </c>
      <c r="AF14578" s="10" t="s">
        <v>670</v>
      </c>
    </row>
    <row r="14579" spans="30:32" x14ac:dyDescent="0.2">
      <c r="AD14579" s="11" t="s">
        <v>23939</v>
      </c>
      <c r="AE14579" s="10" t="s">
        <v>23940</v>
      </c>
      <c r="AF14579" s="10" t="s">
        <v>670</v>
      </c>
    </row>
    <row r="14580" spans="30:32" x14ac:dyDescent="0.2">
      <c r="AD14580" s="11" t="s">
        <v>23941</v>
      </c>
      <c r="AE14580" s="10" t="s">
        <v>23942</v>
      </c>
      <c r="AF14580" s="10" t="s">
        <v>670</v>
      </c>
    </row>
    <row r="14581" spans="30:32" x14ac:dyDescent="0.2">
      <c r="AD14581" s="11" t="s">
        <v>23943</v>
      </c>
      <c r="AE14581" s="10" t="s">
        <v>23944</v>
      </c>
      <c r="AF14581" s="10" t="s">
        <v>670</v>
      </c>
    </row>
    <row r="14582" spans="30:32" x14ac:dyDescent="0.2">
      <c r="AD14582" s="11" t="s">
        <v>23945</v>
      </c>
      <c r="AE14582" s="10" t="s">
        <v>23946</v>
      </c>
      <c r="AF14582" s="10" t="s">
        <v>670</v>
      </c>
    </row>
    <row r="14583" spans="30:32" x14ac:dyDescent="0.2">
      <c r="AD14583" s="11" t="s">
        <v>23947</v>
      </c>
      <c r="AE14583" s="10" t="s">
        <v>23948</v>
      </c>
      <c r="AF14583" s="10" t="s">
        <v>670</v>
      </c>
    </row>
    <row r="14584" spans="30:32" x14ac:dyDescent="0.2">
      <c r="AD14584" s="11" t="s">
        <v>23949</v>
      </c>
      <c r="AE14584" s="10" t="s">
        <v>23950</v>
      </c>
      <c r="AF14584" s="10" t="s">
        <v>670</v>
      </c>
    </row>
    <row r="14585" spans="30:32" x14ac:dyDescent="0.2">
      <c r="AD14585" s="11" t="s">
        <v>23951</v>
      </c>
      <c r="AE14585" s="10" t="s">
        <v>23952</v>
      </c>
      <c r="AF14585" s="10" t="s">
        <v>670</v>
      </c>
    </row>
    <row r="14586" spans="30:32" x14ac:dyDescent="0.2">
      <c r="AD14586" s="11" t="s">
        <v>23953</v>
      </c>
      <c r="AE14586" s="10" t="s">
        <v>5077</v>
      </c>
      <c r="AF14586" s="10" t="s">
        <v>670</v>
      </c>
    </row>
    <row r="14587" spans="30:32" x14ac:dyDescent="0.2">
      <c r="AD14587" s="11" t="s">
        <v>23954</v>
      </c>
      <c r="AE14587" s="10" t="s">
        <v>23955</v>
      </c>
      <c r="AF14587" s="10" t="s">
        <v>670</v>
      </c>
    </row>
    <row r="14588" spans="30:32" x14ac:dyDescent="0.2">
      <c r="AD14588" s="11" t="s">
        <v>23956</v>
      </c>
      <c r="AE14588" s="10" t="s">
        <v>23957</v>
      </c>
      <c r="AF14588" s="10" t="s">
        <v>670</v>
      </c>
    </row>
    <row r="14589" spans="30:32" x14ac:dyDescent="0.2">
      <c r="AD14589" s="11" t="s">
        <v>23958</v>
      </c>
      <c r="AE14589" s="10" t="s">
        <v>10378</v>
      </c>
      <c r="AF14589" s="10" t="s">
        <v>670</v>
      </c>
    </row>
    <row r="14590" spans="30:32" x14ac:dyDescent="0.2">
      <c r="AD14590" s="11" t="s">
        <v>23959</v>
      </c>
      <c r="AE14590" s="10" t="s">
        <v>23960</v>
      </c>
      <c r="AF14590" s="10" t="s">
        <v>670</v>
      </c>
    </row>
    <row r="14591" spans="30:32" x14ac:dyDescent="0.2">
      <c r="AD14591" s="11" t="s">
        <v>23961</v>
      </c>
      <c r="AE14591" s="10" t="s">
        <v>23962</v>
      </c>
      <c r="AF14591" s="10" t="s">
        <v>670</v>
      </c>
    </row>
    <row r="14592" spans="30:32" x14ac:dyDescent="0.2">
      <c r="AD14592" s="11" t="s">
        <v>23963</v>
      </c>
      <c r="AE14592" s="10" t="s">
        <v>23964</v>
      </c>
      <c r="AF14592" s="10" t="s">
        <v>670</v>
      </c>
    </row>
    <row r="14593" spans="30:32" x14ac:dyDescent="0.2">
      <c r="AD14593" s="11" t="s">
        <v>23965</v>
      </c>
      <c r="AE14593" s="10" t="s">
        <v>2227</v>
      </c>
      <c r="AF14593" s="10" t="s">
        <v>670</v>
      </c>
    </row>
    <row r="14594" spans="30:32" x14ac:dyDescent="0.2">
      <c r="AD14594" s="11" t="s">
        <v>23966</v>
      </c>
      <c r="AE14594" s="10" t="s">
        <v>23967</v>
      </c>
      <c r="AF14594" s="10" t="s">
        <v>670</v>
      </c>
    </row>
    <row r="14595" spans="30:32" x14ac:dyDescent="0.2">
      <c r="AD14595" s="11" t="s">
        <v>23968</v>
      </c>
      <c r="AE14595" s="10" t="s">
        <v>23969</v>
      </c>
      <c r="AF14595" s="10" t="s">
        <v>670</v>
      </c>
    </row>
    <row r="14596" spans="30:32" x14ac:dyDescent="0.2">
      <c r="AD14596" s="11" t="s">
        <v>23970</v>
      </c>
      <c r="AE14596" s="10" t="s">
        <v>23971</v>
      </c>
      <c r="AF14596" s="10" t="s">
        <v>670</v>
      </c>
    </row>
    <row r="14597" spans="30:32" x14ac:dyDescent="0.2">
      <c r="AD14597" s="11" t="s">
        <v>23972</v>
      </c>
      <c r="AE14597" s="10" t="s">
        <v>23973</v>
      </c>
      <c r="AF14597" s="10" t="s">
        <v>670</v>
      </c>
    </row>
    <row r="14598" spans="30:32" x14ac:dyDescent="0.2">
      <c r="AD14598" s="11" t="s">
        <v>23974</v>
      </c>
      <c r="AE14598" s="10" t="s">
        <v>10288</v>
      </c>
      <c r="AF14598" s="10" t="s">
        <v>670</v>
      </c>
    </row>
    <row r="14599" spans="30:32" x14ac:dyDescent="0.2">
      <c r="AD14599" s="11" t="s">
        <v>23975</v>
      </c>
      <c r="AE14599" s="10" t="s">
        <v>23976</v>
      </c>
      <c r="AF14599" s="10" t="s">
        <v>670</v>
      </c>
    </row>
    <row r="14600" spans="30:32" x14ac:dyDescent="0.2">
      <c r="AD14600" s="11" t="s">
        <v>23977</v>
      </c>
      <c r="AE14600" s="10" t="s">
        <v>23978</v>
      </c>
      <c r="AF14600" s="10" t="s">
        <v>670</v>
      </c>
    </row>
    <row r="14601" spans="30:32" x14ac:dyDescent="0.2">
      <c r="AD14601" s="11" t="s">
        <v>23979</v>
      </c>
      <c r="AE14601" s="10" t="s">
        <v>23980</v>
      </c>
      <c r="AF14601" s="10" t="s">
        <v>670</v>
      </c>
    </row>
    <row r="14602" spans="30:32" x14ac:dyDescent="0.2">
      <c r="AD14602" s="11" t="s">
        <v>23981</v>
      </c>
      <c r="AE14602" s="10" t="s">
        <v>23982</v>
      </c>
      <c r="AF14602" s="10" t="s">
        <v>670</v>
      </c>
    </row>
    <row r="14603" spans="30:32" x14ac:dyDescent="0.2">
      <c r="AD14603" s="11" t="s">
        <v>23983</v>
      </c>
      <c r="AE14603" s="10" t="s">
        <v>23984</v>
      </c>
      <c r="AF14603" s="10" t="s">
        <v>670</v>
      </c>
    </row>
    <row r="14604" spans="30:32" x14ac:dyDescent="0.2">
      <c r="AD14604" s="11" t="s">
        <v>23985</v>
      </c>
      <c r="AE14604" s="10" t="s">
        <v>23986</v>
      </c>
      <c r="AF14604" s="10" t="s">
        <v>670</v>
      </c>
    </row>
    <row r="14605" spans="30:32" x14ac:dyDescent="0.2">
      <c r="AD14605" s="11" t="s">
        <v>23987</v>
      </c>
      <c r="AE14605" s="10" t="s">
        <v>23984</v>
      </c>
      <c r="AF14605" s="10" t="s">
        <v>670</v>
      </c>
    </row>
    <row r="14606" spans="30:32" x14ac:dyDescent="0.2">
      <c r="AD14606" s="11" t="s">
        <v>23988</v>
      </c>
      <c r="AE14606" s="10" t="s">
        <v>23984</v>
      </c>
      <c r="AF14606" s="10" t="s">
        <v>670</v>
      </c>
    </row>
    <row r="14607" spans="30:32" x14ac:dyDescent="0.2">
      <c r="AD14607" s="11" t="s">
        <v>23989</v>
      </c>
      <c r="AE14607" s="10" t="s">
        <v>23984</v>
      </c>
      <c r="AF14607" s="10" t="s">
        <v>670</v>
      </c>
    </row>
    <row r="14608" spans="30:32" x14ac:dyDescent="0.2">
      <c r="AD14608" s="11" t="s">
        <v>23990</v>
      </c>
      <c r="AE14608" s="10" t="s">
        <v>23984</v>
      </c>
      <c r="AF14608" s="10" t="s">
        <v>670</v>
      </c>
    </row>
    <row r="14609" spans="30:32" x14ac:dyDescent="0.2">
      <c r="AD14609" s="11" t="s">
        <v>23991</v>
      </c>
      <c r="AE14609" s="10" t="s">
        <v>23992</v>
      </c>
      <c r="AF14609" s="10" t="s">
        <v>670</v>
      </c>
    </row>
    <row r="14610" spans="30:32" x14ac:dyDescent="0.2">
      <c r="AD14610" s="11" t="s">
        <v>23993</v>
      </c>
      <c r="AE14610" s="10" t="s">
        <v>23994</v>
      </c>
      <c r="AF14610" s="10" t="s">
        <v>670</v>
      </c>
    </row>
    <row r="14611" spans="30:32" x14ac:dyDescent="0.2">
      <c r="AD14611" s="11" t="s">
        <v>23995</v>
      </c>
      <c r="AE14611" s="10" t="s">
        <v>9257</v>
      </c>
      <c r="AF14611" s="10" t="s">
        <v>670</v>
      </c>
    </row>
    <row r="14612" spans="30:32" x14ac:dyDescent="0.2">
      <c r="AD14612" s="11" t="s">
        <v>23996</v>
      </c>
      <c r="AE14612" s="10" t="s">
        <v>23997</v>
      </c>
      <c r="AF14612" s="10" t="s">
        <v>670</v>
      </c>
    </row>
    <row r="14613" spans="30:32" x14ac:dyDescent="0.2">
      <c r="AD14613" s="11" t="s">
        <v>23998</v>
      </c>
      <c r="AE14613" s="10" t="s">
        <v>1693</v>
      </c>
      <c r="AF14613" s="10" t="s">
        <v>670</v>
      </c>
    </row>
    <row r="14614" spans="30:32" x14ac:dyDescent="0.2">
      <c r="AD14614" s="11" t="s">
        <v>23999</v>
      </c>
      <c r="AE14614" s="10" t="s">
        <v>24000</v>
      </c>
      <c r="AF14614" s="10" t="s">
        <v>670</v>
      </c>
    </row>
    <row r="14615" spans="30:32" x14ac:dyDescent="0.2">
      <c r="AD14615" s="11" t="s">
        <v>24001</v>
      </c>
      <c r="AE14615" s="10" t="s">
        <v>7439</v>
      </c>
      <c r="AF14615" s="10" t="s">
        <v>670</v>
      </c>
    </row>
    <row r="14616" spans="30:32" x14ac:dyDescent="0.2">
      <c r="AD14616" s="11" t="s">
        <v>24002</v>
      </c>
      <c r="AE14616" s="10" t="s">
        <v>17224</v>
      </c>
      <c r="AF14616" s="10" t="s">
        <v>670</v>
      </c>
    </row>
    <row r="14617" spans="30:32" x14ac:dyDescent="0.2">
      <c r="AD14617" s="11" t="s">
        <v>24003</v>
      </c>
      <c r="AE14617" s="10" t="s">
        <v>24004</v>
      </c>
      <c r="AF14617" s="10" t="s">
        <v>670</v>
      </c>
    </row>
    <row r="14618" spans="30:32" x14ac:dyDescent="0.2">
      <c r="AD14618" s="11" t="s">
        <v>24005</v>
      </c>
      <c r="AE14618" s="10" t="s">
        <v>24006</v>
      </c>
      <c r="AF14618" s="10" t="s">
        <v>670</v>
      </c>
    </row>
    <row r="14619" spans="30:32" x14ac:dyDescent="0.2">
      <c r="AD14619" s="11" t="s">
        <v>24007</v>
      </c>
      <c r="AE14619" s="10" t="s">
        <v>24008</v>
      </c>
      <c r="AF14619" s="10" t="s">
        <v>670</v>
      </c>
    </row>
    <row r="14620" spans="30:32" x14ac:dyDescent="0.2">
      <c r="AD14620" s="11" t="s">
        <v>24009</v>
      </c>
      <c r="AE14620" s="10" t="s">
        <v>2262</v>
      </c>
      <c r="AF14620" s="10" t="s">
        <v>670</v>
      </c>
    </row>
    <row r="14621" spans="30:32" x14ac:dyDescent="0.2">
      <c r="AD14621" s="11" t="s">
        <v>24010</v>
      </c>
      <c r="AE14621" s="10" t="s">
        <v>24011</v>
      </c>
      <c r="AF14621" s="10" t="s">
        <v>670</v>
      </c>
    </row>
    <row r="14622" spans="30:32" x14ac:dyDescent="0.2">
      <c r="AD14622" s="11" t="s">
        <v>24012</v>
      </c>
      <c r="AE14622" s="10" t="s">
        <v>24013</v>
      </c>
      <c r="AF14622" s="10" t="s">
        <v>670</v>
      </c>
    </row>
    <row r="14623" spans="30:32" x14ac:dyDescent="0.2">
      <c r="AD14623" s="11" t="s">
        <v>24014</v>
      </c>
      <c r="AE14623" s="10" t="s">
        <v>24015</v>
      </c>
      <c r="AF14623" s="10" t="s">
        <v>670</v>
      </c>
    </row>
    <row r="14624" spans="30:32" x14ac:dyDescent="0.2">
      <c r="AD14624" s="11" t="s">
        <v>24016</v>
      </c>
      <c r="AE14624" s="10" t="s">
        <v>7461</v>
      </c>
      <c r="AF14624" s="10" t="s">
        <v>670</v>
      </c>
    </row>
    <row r="14625" spans="30:32" x14ac:dyDescent="0.2">
      <c r="AD14625" s="11" t="s">
        <v>24017</v>
      </c>
      <c r="AE14625" s="10" t="s">
        <v>7461</v>
      </c>
      <c r="AF14625" s="10" t="s">
        <v>670</v>
      </c>
    </row>
    <row r="14626" spans="30:32" x14ac:dyDescent="0.2">
      <c r="AD14626" s="11" t="s">
        <v>24018</v>
      </c>
      <c r="AE14626" s="10" t="s">
        <v>7461</v>
      </c>
      <c r="AF14626" s="10" t="s">
        <v>670</v>
      </c>
    </row>
    <row r="14627" spans="30:32" x14ac:dyDescent="0.2">
      <c r="AD14627" s="11" t="s">
        <v>24019</v>
      </c>
      <c r="AE14627" s="10" t="s">
        <v>7461</v>
      </c>
      <c r="AF14627" s="10" t="s">
        <v>670</v>
      </c>
    </row>
    <row r="14628" spans="30:32" x14ac:dyDescent="0.2">
      <c r="AD14628" s="11" t="s">
        <v>24020</v>
      </c>
      <c r="AE14628" s="10" t="s">
        <v>7461</v>
      </c>
      <c r="AF14628" s="10" t="s">
        <v>670</v>
      </c>
    </row>
    <row r="14629" spans="30:32" x14ac:dyDescent="0.2">
      <c r="AD14629" s="11" t="s">
        <v>24021</v>
      </c>
      <c r="AE14629" s="10" t="s">
        <v>7461</v>
      </c>
      <c r="AF14629" s="10" t="s">
        <v>670</v>
      </c>
    </row>
    <row r="14630" spans="30:32" x14ac:dyDescent="0.2">
      <c r="AD14630" s="11" t="s">
        <v>24022</v>
      </c>
      <c r="AE14630" s="10" t="s">
        <v>7461</v>
      </c>
      <c r="AF14630" s="10" t="s">
        <v>670</v>
      </c>
    </row>
    <row r="14631" spans="30:32" x14ac:dyDescent="0.2">
      <c r="AD14631" s="11" t="s">
        <v>24023</v>
      </c>
      <c r="AE14631" s="10" t="s">
        <v>7461</v>
      </c>
      <c r="AF14631" s="10" t="s">
        <v>670</v>
      </c>
    </row>
    <row r="14632" spans="30:32" x14ac:dyDescent="0.2">
      <c r="AD14632" s="11" t="s">
        <v>24024</v>
      </c>
      <c r="AE14632" s="10" t="s">
        <v>24025</v>
      </c>
      <c r="AF14632" s="10" t="s">
        <v>670</v>
      </c>
    </row>
    <row r="14633" spans="30:32" x14ac:dyDescent="0.2">
      <c r="AD14633" s="11" t="s">
        <v>24026</v>
      </c>
      <c r="AE14633" s="10" t="s">
        <v>24027</v>
      </c>
      <c r="AF14633" s="10" t="s">
        <v>670</v>
      </c>
    </row>
    <row r="14634" spans="30:32" x14ac:dyDescent="0.2">
      <c r="AD14634" s="11" t="s">
        <v>24028</v>
      </c>
      <c r="AE14634" s="10" t="s">
        <v>24029</v>
      </c>
      <c r="AF14634" s="10" t="s">
        <v>670</v>
      </c>
    </row>
    <row r="14635" spans="30:32" x14ac:dyDescent="0.2">
      <c r="AD14635" s="11" t="s">
        <v>24030</v>
      </c>
      <c r="AE14635" s="10" t="s">
        <v>24031</v>
      </c>
      <c r="AF14635" s="10" t="s">
        <v>670</v>
      </c>
    </row>
    <row r="14636" spans="30:32" x14ac:dyDescent="0.2">
      <c r="AD14636" s="11" t="s">
        <v>24032</v>
      </c>
      <c r="AE14636" s="10" t="s">
        <v>24033</v>
      </c>
      <c r="AF14636" s="10" t="s">
        <v>670</v>
      </c>
    </row>
    <row r="14637" spans="30:32" x14ac:dyDescent="0.2">
      <c r="AD14637" s="11" t="s">
        <v>24034</v>
      </c>
      <c r="AE14637" s="10" t="s">
        <v>1719</v>
      </c>
      <c r="AF14637" s="10" t="s">
        <v>670</v>
      </c>
    </row>
    <row r="14638" spans="30:32" x14ac:dyDescent="0.2">
      <c r="AD14638" s="11" t="s">
        <v>24035</v>
      </c>
      <c r="AE14638" s="10" t="s">
        <v>3033</v>
      </c>
      <c r="AF14638" s="10" t="s">
        <v>670</v>
      </c>
    </row>
    <row r="14639" spans="30:32" x14ac:dyDescent="0.2">
      <c r="AD14639" s="11" t="s">
        <v>24036</v>
      </c>
      <c r="AE14639" s="10" t="s">
        <v>24037</v>
      </c>
      <c r="AF14639" s="10" t="s">
        <v>670</v>
      </c>
    </row>
    <row r="14640" spans="30:32" x14ac:dyDescent="0.2">
      <c r="AD14640" s="11" t="s">
        <v>24038</v>
      </c>
      <c r="AE14640" s="10" t="s">
        <v>24039</v>
      </c>
      <c r="AF14640" s="10" t="s">
        <v>670</v>
      </c>
    </row>
    <row r="14641" spans="30:32" x14ac:dyDescent="0.2">
      <c r="AD14641" s="11" t="s">
        <v>24040</v>
      </c>
      <c r="AE14641" s="10" t="s">
        <v>24041</v>
      </c>
      <c r="AF14641" s="10" t="s">
        <v>670</v>
      </c>
    </row>
    <row r="14642" spans="30:32" x14ac:dyDescent="0.2">
      <c r="AD14642" s="11" t="s">
        <v>24042</v>
      </c>
      <c r="AE14642" s="10" t="s">
        <v>24043</v>
      </c>
      <c r="AF14642" s="10" t="s">
        <v>670</v>
      </c>
    </row>
    <row r="14643" spans="30:32" x14ac:dyDescent="0.2">
      <c r="AD14643" s="11" t="s">
        <v>24044</v>
      </c>
      <c r="AE14643" s="10" t="s">
        <v>23136</v>
      </c>
      <c r="AF14643" s="10" t="s">
        <v>670</v>
      </c>
    </row>
    <row r="14644" spans="30:32" x14ac:dyDescent="0.2">
      <c r="AD14644" s="11" t="s">
        <v>24045</v>
      </c>
      <c r="AE14644" s="10" t="s">
        <v>24046</v>
      </c>
      <c r="AF14644" s="10" t="s">
        <v>670</v>
      </c>
    </row>
    <row r="14645" spans="30:32" x14ac:dyDescent="0.2">
      <c r="AD14645" s="11" t="s">
        <v>24047</v>
      </c>
      <c r="AE14645" s="10" t="s">
        <v>19287</v>
      </c>
      <c r="AF14645" s="10" t="s">
        <v>670</v>
      </c>
    </row>
    <row r="14646" spans="30:32" x14ac:dyDescent="0.2">
      <c r="AD14646" s="11" t="s">
        <v>24048</v>
      </c>
      <c r="AE14646" s="10" t="s">
        <v>10424</v>
      </c>
      <c r="AF14646" s="10" t="s">
        <v>670</v>
      </c>
    </row>
    <row r="14647" spans="30:32" x14ac:dyDescent="0.2">
      <c r="AD14647" s="11" t="s">
        <v>24049</v>
      </c>
      <c r="AE14647" s="10" t="s">
        <v>24050</v>
      </c>
      <c r="AF14647" s="10" t="s">
        <v>670</v>
      </c>
    </row>
    <row r="14648" spans="30:32" x14ac:dyDescent="0.2">
      <c r="AD14648" s="11" t="s">
        <v>24051</v>
      </c>
      <c r="AE14648" s="10" t="s">
        <v>24052</v>
      </c>
      <c r="AF14648" s="10" t="s">
        <v>670</v>
      </c>
    </row>
    <row r="14649" spans="30:32" x14ac:dyDescent="0.2">
      <c r="AD14649" s="11" t="s">
        <v>24053</v>
      </c>
      <c r="AE14649" s="10" t="s">
        <v>3043</v>
      </c>
      <c r="AF14649" s="10" t="s">
        <v>670</v>
      </c>
    </row>
    <row r="14650" spans="30:32" x14ac:dyDescent="0.2">
      <c r="AD14650" s="11" t="s">
        <v>24054</v>
      </c>
      <c r="AE14650" s="10" t="s">
        <v>15888</v>
      </c>
      <c r="AF14650" s="10" t="s">
        <v>670</v>
      </c>
    </row>
    <row r="14651" spans="30:32" x14ac:dyDescent="0.2">
      <c r="AD14651" s="11" t="s">
        <v>24055</v>
      </c>
      <c r="AE14651" s="10" t="s">
        <v>24056</v>
      </c>
      <c r="AF14651" s="10" t="s">
        <v>670</v>
      </c>
    </row>
    <row r="14652" spans="30:32" x14ac:dyDescent="0.2">
      <c r="AD14652" s="11" t="s">
        <v>24057</v>
      </c>
      <c r="AE14652" s="10" t="s">
        <v>24058</v>
      </c>
      <c r="AF14652" s="10" t="s">
        <v>670</v>
      </c>
    </row>
    <row r="14653" spans="30:32" x14ac:dyDescent="0.2">
      <c r="AD14653" s="11" t="s">
        <v>24059</v>
      </c>
      <c r="AE14653" s="10" t="s">
        <v>7514</v>
      </c>
      <c r="AF14653" s="10" t="s">
        <v>670</v>
      </c>
    </row>
    <row r="14654" spans="30:32" x14ac:dyDescent="0.2">
      <c r="AD14654" s="11" t="s">
        <v>24060</v>
      </c>
      <c r="AE14654" s="10" t="s">
        <v>24061</v>
      </c>
      <c r="AF14654" s="10" t="s">
        <v>670</v>
      </c>
    </row>
    <row r="14655" spans="30:32" x14ac:dyDescent="0.2">
      <c r="AD14655" s="11" t="s">
        <v>24062</v>
      </c>
      <c r="AE14655" s="10" t="s">
        <v>24063</v>
      </c>
      <c r="AF14655" s="10" t="s">
        <v>670</v>
      </c>
    </row>
    <row r="14656" spans="30:32" x14ac:dyDescent="0.2">
      <c r="AD14656" s="11" t="s">
        <v>24064</v>
      </c>
      <c r="AE14656" s="10" t="s">
        <v>24063</v>
      </c>
      <c r="AF14656" s="10" t="s">
        <v>670</v>
      </c>
    </row>
    <row r="14657" spans="30:32" x14ac:dyDescent="0.2">
      <c r="AD14657" s="11" t="s">
        <v>24065</v>
      </c>
      <c r="AE14657" s="10" t="s">
        <v>24063</v>
      </c>
      <c r="AF14657" s="10" t="s">
        <v>670</v>
      </c>
    </row>
    <row r="14658" spans="30:32" x14ac:dyDescent="0.2">
      <c r="AD14658" s="11" t="s">
        <v>24066</v>
      </c>
      <c r="AE14658" s="10" t="s">
        <v>24067</v>
      </c>
      <c r="AF14658" s="10" t="s">
        <v>670</v>
      </c>
    </row>
    <row r="14659" spans="30:32" x14ac:dyDescent="0.2">
      <c r="AD14659" s="11" t="s">
        <v>24068</v>
      </c>
      <c r="AE14659" s="10" t="s">
        <v>24069</v>
      </c>
      <c r="AF14659" s="10" t="s">
        <v>670</v>
      </c>
    </row>
    <row r="14660" spans="30:32" x14ac:dyDescent="0.2">
      <c r="AD14660" s="11" t="s">
        <v>24070</v>
      </c>
      <c r="AE14660" s="10" t="s">
        <v>24071</v>
      </c>
      <c r="AF14660" s="10" t="s">
        <v>670</v>
      </c>
    </row>
    <row r="14661" spans="30:32" x14ac:dyDescent="0.2">
      <c r="AD14661" s="11" t="s">
        <v>24072</v>
      </c>
      <c r="AE14661" s="10" t="s">
        <v>24073</v>
      </c>
      <c r="AF14661" s="10" t="s">
        <v>670</v>
      </c>
    </row>
    <row r="14662" spans="30:32" x14ac:dyDescent="0.2">
      <c r="AD14662" s="11" t="s">
        <v>24074</v>
      </c>
      <c r="AE14662" s="10" t="s">
        <v>24075</v>
      </c>
      <c r="AF14662" s="10" t="s">
        <v>670</v>
      </c>
    </row>
    <row r="14663" spans="30:32" x14ac:dyDescent="0.2">
      <c r="AD14663" s="11" t="s">
        <v>24076</v>
      </c>
      <c r="AE14663" s="10" t="s">
        <v>4117</v>
      </c>
      <c r="AF14663" s="10" t="s">
        <v>670</v>
      </c>
    </row>
    <row r="14664" spans="30:32" x14ac:dyDescent="0.2">
      <c r="AD14664" s="11" t="s">
        <v>24077</v>
      </c>
      <c r="AE14664" s="10" t="s">
        <v>24078</v>
      </c>
      <c r="AF14664" s="10" t="s">
        <v>670</v>
      </c>
    </row>
    <row r="14665" spans="30:32" x14ac:dyDescent="0.2">
      <c r="AD14665" s="11" t="s">
        <v>24079</v>
      </c>
      <c r="AE14665" s="10" t="s">
        <v>24080</v>
      </c>
      <c r="AF14665" s="10" t="s">
        <v>670</v>
      </c>
    </row>
    <row r="14666" spans="30:32" x14ac:dyDescent="0.2">
      <c r="AD14666" s="11" t="s">
        <v>24081</v>
      </c>
      <c r="AE14666" s="10" t="s">
        <v>24082</v>
      </c>
      <c r="AF14666" s="10" t="s">
        <v>670</v>
      </c>
    </row>
    <row r="14667" spans="30:32" x14ac:dyDescent="0.2">
      <c r="AD14667" s="11" t="s">
        <v>24083</v>
      </c>
      <c r="AE14667" s="10" t="s">
        <v>24084</v>
      </c>
      <c r="AF14667" s="10" t="s">
        <v>670</v>
      </c>
    </row>
    <row r="14668" spans="30:32" x14ac:dyDescent="0.2">
      <c r="AD14668" s="11" t="s">
        <v>24085</v>
      </c>
      <c r="AE14668" s="10" t="s">
        <v>6712</v>
      </c>
      <c r="AF14668" s="10" t="s">
        <v>670</v>
      </c>
    </row>
    <row r="14669" spans="30:32" x14ac:dyDescent="0.2">
      <c r="AD14669" s="11" t="s">
        <v>24086</v>
      </c>
      <c r="AE14669" s="10" t="s">
        <v>24087</v>
      </c>
      <c r="AF14669" s="10" t="s">
        <v>670</v>
      </c>
    </row>
    <row r="14670" spans="30:32" x14ac:dyDescent="0.2">
      <c r="AD14670" s="11" t="s">
        <v>24088</v>
      </c>
      <c r="AE14670" s="10" t="s">
        <v>13032</v>
      </c>
      <c r="AF14670" s="10" t="s">
        <v>670</v>
      </c>
    </row>
    <row r="14671" spans="30:32" x14ac:dyDescent="0.2">
      <c r="AD14671" s="11" t="s">
        <v>24089</v>
      </c>
      <c r="AE14671" s="10" t="s">
        <v>12067</v>
      </c>
      <c r="AF14671" s="10" t="s">
        <v>670</v>
      </c>
    </row>
    <row r="14672" spans="30:32" x14ac:dyDescent="0.2">
      <c r="AD14672" s="11" t="s">
        <v>24090</v>
      </c>
      <c r="AE14672" s="10" t="s">
        <v>24091</v>
      </c>
      <c r="AF14672" s="10" t="s">
        <v>670</v>
      </c>
    </row>
    <row r="14673" spans="30:32" x14ac:dyDescent="0.2">
      <c r="AD14673" s="11" t="s">
        <v>24092</v>
      </c>
      <c r="AE14673" s="10" t="s">
        <v>9347</v>
      </c>
      <c r="AF14673" s="10" t="s">
        <v>670</v>
      </c>
    </row>
    <row r="14674" spans="30:32" x14ac:dyDescent="0.2">
      <c r="AD14674" s="11" t="s">
        <v>24093</v>
      </c>
      <c r="AE14674" s="10" t="s">
        <v>1763</v>
      </c>
      <c r="AF14674" s="10" t="s">
        <v>670</v>
      </c>
    </row>
    <row r="14675" spans="30:32" x14ac:dyDescent="0.2">
      <c r="AD14675" s="11" t="s">
        <v>24094</v>
      </c>
      <c r="AE14675" s="10" t="s">
        <v>24095</v>
      </c>
      <c r="AF14675" s="10" t="s">
        <v>670</v>
      </c>
    </row>
    <row r="14676" spans="30:32" x14ac:dyDescent="0.2">
      <c r="AD14676" s="11" t="s">
        <v>24096</v>
      </c>
      <c r="AE14676" s="10" t="s">
        <v>5210</v>
      </c>
      <c r="AF14676" s="10" t="s">
        <v>670</v>
      </c>
    </row>
    <row r="14677" spans="30:32" x14ac:dyDescent="0.2">
      <c r="AD14677" s="11" t="s">
        <v>24097</v>
      </c>
      <c r="AE14677" s="10" t="s">
        <v>11117</v>
      </c>
      <c r="AF14677" s="10" t="s">
        <v>670</v>
      </c>
    </row>
    <row r="14678" spans="30:32" x14ac:dyDescent="0.2">
      <c r="AD14678" s="11" t="s">
        <v>24098</v>
      </c>
      <c r="AE14678" s="10" t="s">
        <v>24099</v>
      </c>
      <c r="AF14678" s="10" t="s">
        <v>670</v>
      </c>
    </row>
    <row r="14679" spans="30:32" x14ac:dyDescent="0.2">
      <c r="AD14679" s="11" t="s">
        <v>24100</v>
      </c>
      <c r="AE14679" s="10" t="s">
        <v>24101</v>
      </c>
      <c r="AF14679" s="10" t="s">
        <v>670</v>
      </c>
    </row>
    <row r="14680" spans="30:32" x14ac:dyDescent="0.2">
      <c r="AD14680" s="11" t="s">
        <v>24102</v>
      </c>
      <c r="AE14680" s="10" t="s">
        <v>24103</v>
      </c>
      <c r="AF14680" s="10" t="s">
        <v>670</v>
      </c>
    </row>
    <row r="14681" spans="30:32" x14ac:dyDescent="0.2">
      <c r="AD14681" s="11" t="s">
        <v>24104</v>
      </c>
      <c r="AE14681" s="10" t="s">
        <v>24105</v>
      </c>
      <c r="AF14681" s="10" t="s">
        <v>670</v>
      </c>
    </row>
    <row r="14682" spans="30:32" x14ac:dyDescent="0.2">
      <c r="AD14682" s="11" t="s">
        <v>24106</v>
      </c>
      <c r="AE14682" s="10" t="s">
        <v>24107</v>
      </c>
      <c r="AF14682" s="10" t="s">
        <v>670</v>
      </c>
    </row>
    <row r="14683" spans="30:32" x14ac:dyDescent="0.2">
      <c r="AD14683" s="11" t="s">
        <v>24108</v>
      </c>
      <c r="AE14683" s="10" t="s">
        <v>24109</v>
      </c>
      <c r="AF14683" s="10" t="s">
        <v>670</v>
      </c>
    </row>
    <row r="14684" spans="30:32" x14ac:dyDescent="0.2">
      <c r="AD14684" s="11" t="s">
        <v>24110</v>
      </c>
      <c r="AE14684" s="10" t="s">
        <v>19863</v>
      </c>
      <c r="AF14684" s="10" t="s">
        <v>670</v>
      </c>
    </row>
    <row r="14685" spans="30:32" x14ac:dyDescent="0.2">
      <c r="AD14685" s="11" t="s">
        <v>24111</v>
      </c>
      <c r="AE14685" s="10" t="s">
        <v>24112</v>
      </c>
      <c r="AF14685" s="10" t="s">
        <v>670</v>
      </c>
    </row>
    <row r="14686" spans="30:32" x14ac:dyDescent="0.2">
      <c r="AD14686" s="11" t="s">
        <v>24113</v>
      </c>
      <c r="AE14686" s="10" t="s">
        <v>4094</v>
      </c>
      <c r="AF14686" s="10" t="s">
        <v>670</v>
      </c>
    </row>
    <row r="14687" spans="30:32" x14ac:dyDescent="0.2">
      <c r="AD14687" s="11" t="s">
        <v>24114</v>
      </c>
      <c r="AE14687" s="10" t="s">
        <v>24115</v>
      </c>
      <c r="AF14687" s="10" t="s">
        <v>670</v>
      </c>
    </row>
    <row r="14688" spans="30:32" x14ac:dyDescent="0.2">
      <c r="AD14688" s="11" t="s">
        <v>24116</v>
      </c>
      <c r="AE14688" s="10" t="s">
        <v>12156</v>
      </c>
      <c r="AF14688" s="10" t="s">
        <v>670</v>
      </c>
    </row>
    <row r="14689" spans="30:32" x14ac:dyDescent="0.2">
      <c r="AD14689" s="11" t="s">
        <v>24117</v>
      </c>
      <c r="AE14689" s="10" t="s">
        <v>24118</v>
      </c>
      <c r="AF14689" s="10" t="s">
        <v>670</v>
      </c>
    </row>
    <row r="14690" spans="30:32" x14ac:dyDescent="0.2">
      <c r="AD14690" s="11" t="s">
        <v>24119</v>
      </c>
      <c r="AE14690" s="10" t="s">
        <v>1180</v>
      </c>
      <c r="AF14690" s="10" t="s">
        <v>670</v>
      </c>
    </row>
    <row r="14691" spans="30:32" x14ac:dyDescent="0.2">
      <c r="AD14691" s="11" t="s">
        <v>24120</v>
      </c>
      <c r="AE14691" s="10" t="s">
        <v>24121</v>
      </c>
      <c r="AF14691" s="10" t="s">
        <v>670</v>
      </c>
    </row>
    <row r="14692" spans="30:32" x14ac:dyDescent="0.2">
      <c r="AD14692" s="11" t="s">
        <v>24122</v>
      </c>
      <c r="AE14692" s="10" t="s">
        <v>6695</v>
      </c>
      <c r="AF14692" s="10" t="s">
        <v>670</v>
      </c>
    </row>
    <row r="14693" spans="30:32" x14ac:dyDescent="0.2">
      <c r="AD14693" s="11" t="s">
        <v>24123</v>
      </c>
      <c r="AE14693" s="10" t="s">
        <v>24124</v>
      </c>
      <c r="AF14693" s="10" t="s">
        <v>670</v>
      </c>
    </row>
    <row r="14694" spans="30:32" x14ac:dyDescent="0.2">
      <c r="AD14694" s="11" t="s">
        <v>24125</v>
      </c>
      <c r="AE14694" s="10" t="s">
        <v>24126</v>
      </c>
      <c r="AF14694" s="10" t="s">
        <v>670</v>
      </c>
    </row>
    <row r="14695" spans="30:32" x14ac:dyDescent="0.2">
      <c r="AD14695" s="11" t="s">
        <v>24127</v>
      </c>
      <c r="AE14695" s="10" t="s">
        <v>24128</v>
      </c>
      <c r="AF14695" s="10" t="s">
        <v>670</v>
      </c>
    </row>
    <row r="14696" spans="30:32" x14ac:dyDescent="0.2">
      <c r="AD14696" s="11" t="s">
        <v>24129</v>
      </c>
      <c r="AE14696" s="10" t="s">
        <v>5242</v>
      </c>
      <c r="AF14696" s="10" t="s">
        <v>670</v>
      </c>
    </row>
    <row r="14697" spans="30:32" x14ac:dyDescent="0.2">
      <c r="AD14697" s="11" t="s">
        <v>24130</v>
      </c>
      <c r="AE14697" s="10" t="s">
        <v>24131</v>
      </c>
      <c r="AF14697" s="10" t="s">
        <v>670</v>
      </c>
    </row>
    <row r="14698" spans="30:32" x14ac:dyDescent="0.2">
      <c r="AD14698" s="11" t="s">
        <v>24132</v>
      </c>
      <c r="AE14698" s="10" t="s">
        <v>24131</v>
      </c>
      <c r="AF14698" s="10" t="s">
        <v>670</v>
      </c>
    </row>
    <row r="14699" spans="30:32" x14ac:dyDescent="0.2">
      <c r="AD14699" s="11" t="s">
        <v>24133</v>
      </c>
      <c r="AE14699" s="10" t="s">
        <v>24131</v>
      </c>
      <c r="AF14699" s="10" t="s">
        <v>670</v>
      </c>
    </row>
    <row r="14700" spans="30:32" x14ac:dyDescent="0.2">
      <c r="AD14700" s="11" t="s">
        <v>24134</v>
      </c>
      <c r="AE14700" s="10" t="s">
        <v>24131</v>
      </c>
      <c r="AF14700" s="10" t="s">
        <v>670</v>
      </c>
    </row>
    <row r="14701" spans="30:32" x14ac:dyDescent="0.2">
      <c r="AD14701" s="11" t="s">
        <v>24135</v>
      </c>
      <c r="AE14701" s="10" t="s">
        <v>24131</v>
      </c>
      <c r="AF14701" s="10" t="s">
        <v>670</v>
      </c>
    </row>
    <row r="14702" spans="30:32" x14ac:dyDescent="0.2">
      <c r="AD14702" s="11" t="s">
        <v>24136</v>
      </c>
      <c r="AE14702" s="10" t="s">
        <v>24131</v>
      </c>
      <c r="AF14702" s="10" t="s">
        <v>670</v>
      </c>
    </row>
    <row r="14703" spans="30:32" x14ac:dyDescent="0.2">
      <c r="AD14703" s="11" t="s">
        <v>24137</v>
      </c>
      <c r="AE14703" s="10" t="s">
        <v>24131</v>
      </c>
      <c r="AF14703" s="10" t="s">
        <v>670</v>
      </c>
    </row>
    <row r="14704" spans="30:32" x14ac:dyDescent="0.2">
      <c r="AD14704" s="11" t="s">
        <v>24138</v>
      </c>
      <c r="AE14704" s="10" t="s">
        <v>24131</v>
      </c>
      <c r="AF14704" s="10" t="s">
        <v>670</v>
      </c>
    </row>
    <row r="14705" spans="30:32" x14ac:dyDescent="0.2">
      <c r="AD14705" s="11" t="s">
        <v>24139</v>
      </c>
      <c r="AE14705" s="10" t="s">
        <v>24140</v>
      </c>
      <c r="AF14705" s="10" t="s">
        <v>670</v>
      </c>
    </row>
    <row r="14706" spans="30:32" x14ac:dyDescent="0.2">
      <c r="AD14706" s="11" t="s">
        <v>24141</v>
      </c>
      <c r="AE14706" s="10" t="s">
        <v>1163</v>
      </c>
      <c r="AF14706" s="10" t="s">
        <v>670</v>
      </c>
    </row>
    <row r="14707" spans="30:32" x14ac:dyDescent="0.2">
      <c r="AD14707" s="11" t="s">
        <v>24142</v>
      </c>
      <c r="AE14707" s="10" t="s">
        <v>24143</v>
      </c>
      <c r="AF14707" s="10" t="s">
        <v>670</v>
      </c>
    </row>
    <row r="14708" spans="30:32" x14ac:dyDescent="0.2">
      <c r="AD14708" s="11" t="s">
        <v>24144</v>
      </c>
      <c r="AE14708" s="10" t="s">
        <v>24145</v>
      </c>
      <c r="AF14708" s="10" t="s">
        <v>670</v>
      </c>
    </row>
    <row r="14709" spans="30:32" x14ac:dyDescent="0.2">
      <c r="AD14709" s="11" t="s">
        <v>24146</v>
      </c>
      <c r="AE14709" s="10" t="s">
        <v>24147</v>
      </c>
      <c r="AF14709" s="10" t="s">
        <v>670</v>
      </c>
    </row>
    <row r="14710" spans="30:32" x14ac:dyDescent="0.2">
      <c r="AD14710" s="11" t="s">
        <v>24148</v>
      </c>
      <c r="AE14710" s="10" t="s">
        <v>24149</v>
      </c>
      <c r="AF14710" s="10" t="s">
        <v>670</v>
      </c>
    </row>
    <row r="14711" spans="30:32" x14ac:dyDescent="0.2">
      <c r="AD14711" s="11" t="s">
        <v>24150</v>
      </c>
      <c r="AE14711" s="10" t="s">
        <v>3118</v>
      </c>
      <c r="AF14711" s="10" t="s">
        <v>670</v>
      </c>
    </row>
    <row r="14712" spans="30:32" x14ac:dyDescent="0.2">
      <c r="AD14712" s="11" t="s">
        <v>24151</v>
      </c>
      <c r="AE14712" s="10" t="s">
        <v>24152</v>
      </c>
      <c r="AF14712" s="10" t="s">
        <v>670</v>
      </c>
    </row>
    <row r="14713" spans="30:32" x14ac:dyDescent="0.2">
      <c r="AD14713" s="11" t="s">
        <v>24153</v>
      </c>
      <c r="AE14713" s="10" t="s">
        <v>16225</v>
      </c>
      <c r="AF14713" s="10" t="s">
        <v>670</v>
      </c>
    </row>
    <row r="14714" spans="30:32" x14ac:dyDescent="0.2">
      <c r="AD14714" s="11" t="s">
        <v>24154</v>
      </c>
      <c r="AE14714" s="10" t="s">
        <v>24155</v>
      </c>
      <c r="AF14714" s="10" t="s">
        <v>670</v>
      </c>
    </row>
    <row r="14715" spans="30:32" x14ac:dyDescent="0.2">
      <c r="AD14715" s="11" t="s">
        <v>24156</v>
      </c>
      <c r="AE14715" s="10" t="s">
        <v>24157</v>
      </c>
      <c r="AF14715" s="10" t="s">
        <v>670</v>
      </c>
    </row>
    <row r="14716" spans="30:32" x14ac:dyDescent="0.2">
      <c r="AD14716" s="11" t="s">
        <v>24158</v>
      </c>
      <c r="AE14716" s="10" t="s">
        <v>24159</v>
      </c>
      <c r="AF14716" s="10" t="s">
        <v>670</v>
      </c>
    </row>
    <row r="14717" spans="30:32" x14ac:dyDescent="0.2">
      <c r="AD14717" s="11" t="s">
        <v>24160</v>
      </c>
      <c r="AE14717" s="10" t="s">
        <v>24161</v>
      </c>
      <c r="AF14717" s="10" t="s">
        <v>670</v>
      </c>
    </row>
    <row r="14718" spans="30:32" x14ac:dyDescent="0.2">
      <c r="AD14718" s="11" t="s">
        <v>24162</v>
      </c>
      <c r="AE14718" s="10" t="s">
        <v>24163</v>
      </c>
      <c r="AF14718" s="10" t="s">
        <v>670</v>
      </c>
    </row>
    <row r="14719" spans="30:32" x14ac:dyDescent="0.2">
      <c r="AD14719" s="11" t="s">
        <v>24164</v>
      </c>
      <c r="AE14719" s="10" t="s">
        <v>24165</v>
      </c>
      <c r="AF14719" s="10" t="s">
        <v>670</v>
      </c>
    </row>
    <row r="14720" spans="30:32" x14ac:dyDescent="0.2">
      <c r="AD14720" s="11" t="s">
        <v>24166</v>
      </c>
      <c r="AE14720" s="10" t="s">
        <v>24167</v>
      </c>
      <c r="AF14720" s="10" t="s">
        <v>670</v>
      </c>
    </row>
    <row r="14721" spans="30:32" x14ac:dyDescent="0.2">
      <c r="AD14721" s="11" t="s">
        <v>24168</v>
      </c>
      <c r="AE14721" s="10" t="s">
        <v>12390</v>
      </c>
      <c r="AF14721" s="10" t="s">
        <v>670</v>
      </c>
    </row>
    <row r="14722" spans="30:32" x14ac:dyDescent="0.2">
      <c r="AD14722" s="11" t="s">
        <v>24169</v>
      </c>
      <c r="AE14722" s="10" t="s">
        <v>17735</v>
      </c>
      <c r="AF14722" s="10" t="s">
        <v>670</v>
      </c>
    </row>
    <row r="14723" spans="30:32" x14ac:dyDescent="0.2">
      <c r="AD14723" s="11" t="s">
        <v>24170</v>
      </c>
      <c r="AE14723" s="10" t="s">
        <v>24171</v>
      </c>
      <c r="AF14723" s="10" t="s">
        <v>670</v>
      </c>
    </row>
    <row r="14724" spans="30:32" x14ac:dyDescent="0.2">
      <c r="AD14724" s="11" t="s">
        <v>24172</v>
      </c>
      <c r="AE14724" s="10" t="s">
        <v>24173</v>
      </c>
      <c r="AF14724" s="10" t="s">
        <v>670</v>
      </c>
    </row>
    <row r="14725" spans="30:32" x14ac:dyDescent="0.2">
      <c r="AD14725" s="11" t="s">
        <v>24174</v>
      </c>
      <c r="AE14725" s="10" t="s">
        <v>10799</v>
      </c>
      <c r="AF14725" s="10" t="s">
        <v>670</v>
      </c>
    </row>
    <row r="14726" spans="30:32" x14ac:dyDescent="0.2">
      <c r="AD14726" s="11" t="s">
        <v>24175</v>
      </c>
      <c r="AE14726" s="10" t="s">
        <v>24176</v>
      </c>
      <c r="AF14726" s="10" t="s">
        <v>670</v>
      </c>
    </row>
    <row r="14727" spans="30:32" x14ac:dyDescent="0.2">
      <c r="AD14727" s="11" t="s">
        <v>24177</v>
      </c>
      <c r="AE14727" s="10" t="s">
        <v>24178</v>
      </c>
      <c r="AF14727" s="10" t="s">
        <v>670</v>
      </c>
    </row>
    <row r="14728" spans="30:32" x14ac:dyDescent="0.2">
      <c r="AD14728" s="11" t="s">
        <v>24179</v>
      </c>
      <c r="AE14728" s="10" t="s">
        <v>24180</v>
      </c>
      <c r="AF14728" s="10" t="s">
        <v>670</v>
      </c>
    </row>
    <row r="14729" spans="30:32" x14ac:dyDescent="0.2">
      <c r="AD14729" s="11" t="s">
        <v>24181</v>
      </c>
      <c r="AE14729" s="10" t="s">
        <v>24182</v>
      </c>
      <c r="AF14729" s="10" t="s">
        <v>670</v>
      </c>
    </row>
    <row r="14730" spans="30:32" x14ac:dyDescent="0.2">
      <c r="AD14730" s="11" t="s">
        <v>24183</v>
      </c>
      <c r="AE14730" s="10" t="s">
        <v>24184</v>
      </c>
      <c r="AF14730" s="10" t="s">
        <v>670</v>
      </c>
    </row>
    <row r="14731" spans="30:32" x14ac:dyDescent="0.2">
      <c r="AD14731" s="11" t="s">
        <v>24185</v>
      </c>
      <c r="AE14731" s="10" t="s">
        <v>24186</v>
      </c>
      <c r="AF14731" s="10" t="s">
        <v>670</v>
      </c>
    </row>
    <row r="14732" spans="30:32" x14ac:dyDescent="0.2">
      <c r="AD14732" s="11" t="s">
        <v>24187</v>
      </c>
      <c r="AE14732" s="10" t="s">
        <v>23422</v>
      </c>
      <c r="AF14732" s="10" t="s">
        <v>670</v>
      </c>
    </row>
    <row r="14733" spans="30:32" x14ac:dyDescent="0.2">
      <c r="AD14733" s="11" t="s">
        <v>24188</v>
      </c>
      <c r="AE14733" s="10" t="s">
        <v>24189</v>
      </c>
      <c r="AF14733" s="10" t="s">
        <v>670</v>
      </c>
    </row>
    <row r="14734" spans="30:32" x14ac:dyDescent="0.2">
      <c r="AD14734" s="11" t="s">
        <v>24190</v>
      </c>
      <c r="AE14734" s="10" t="s">
        <v>24191</v>
      </c>
      <c r="AF14734" s="10" t="s">
        <v>670</v>
      </c>
    </row>
    <row r="14735" spans="30:32" x14ac:dyDescent="0.2">
      <c r="AD14735" s="11" t="s">
        <v>24192</v>
      </c>
      <c r="AE14735" s="10" t="s">
        <v>24193</v>
      </c>
      <c r="AF14735" s="10" t="s">
        <v>670</v>
      </c>
    </row>
    <row r="14736" spans="30:32" x14ac:dyDescent="0.2">
      <c r="AD14736" s="11" t="s">
        <v>24194</v>
      </c>
      <c r="AE14736" s="10" t="s">
        <v>24195</v>
      </c>
      <c r="AF14736" s="10" t="s">
        <v>670</v>
      </c>
    </row>
    <row r="14737" spans="30:32" x14ac:dyDescent="0.2">
      <c r="AD14737" s="11" t="s">
        <v>24196</v>
      </c>
      <c r="AE14737" s="10" t="s">
        <v>24197</v>
      </c>
      <c r="AF14737" s="10" t="s">
        <v>670</v>
      </c>
    </row>
    <row r="14738" spans="30:32" x14ac:dyDescent="0.2">
      <c r="AD14738" s="11" t="s">
        <v>24198</v>
      </c>
      <c r="AE14738" s="10" t="s">
        <v>2576</v>
      </c>
      <c r="AF14738" s="10" t="s">
        <v>670</v>
      </c>
    </row>
    <row r="14739" spans="30:32" x14ac:dyDescent="0.2">
      <c r="AD14739" s="11" t="s">
        <v>24199</v>
      </c>
      <c r="AE14739" s="10" t="s">
        <v>24200</v>
      </c>
      <c r="AF14739" s="10" t="s">
        <v>670</v>
      </c>
    </row>
    <row r="14740" spans="30:32" x14ac:dyDescent="0.2">
      <c r="AD14740" s="11" t="s">
        <v>24201</v>
      </c>
      <c r="AE14740" s="10" t="s">
        <v>24202</v>
      </c>
      <c r="AF14740" s="10" t="s">
        <v>670</v>
      </c>
    </row>
    <row r="14741" spans="30:32" x14ac:dyDescent="0.2">
      <c r="AD14741" s="11" t="s">
        <v>24203</v>
      </c>
      <c r="AE14741" s="10" t="s">
        <v>24204</v>
      </c>
      <c r="AF14741" s="10" t="s">
        <v>670</v>
      </c>
    </row>
    <row r="14742" spans="30:32" x14ac:dyDescent="0.2">
      <c r="AD14742" s="11" t="s">
        <v>24205</v>
      </c>
      <c r="AE14742" s="10" t="s">
        <v>24206</v>
      </c>
      <c r="AF14742" s="10" t="s">
        <v>670</v>
      </c>
    </row>
    <row r="14743" spans="30:32" x14ac:dyDescent="0.2">
      <c r="AD14743" s="11" t="s">
        <v>24207</v>
      </c>
      <c r="AE14743" s="10" t="s">
        <v>24208</v>
      </c>
      <c r="AF14743" s="10" t="s">
        <v>670</v>
      </c>
    </row>
    <row r="14744" spans="30:32" x14ac:dyDescent="0.2">
      <c r="AD14744" s="11" t="s">
        <v>24209</v>
      </c>
      <c r="AE14744" s="10" t="s">
        <v>7889</v>
      </c>
      <c r="AF14744" s="10" t="s">
        <v>670</v>
      </c>
    </row>
    <row r="14745" spans="30:32" x14ac:dyDescent="0.2">
      <c r="AD14745" s="11" t="s">
        <v>24210</v>
      </c>
      <c r="AE14745" s="10" t="s">
        <v>24211</v>
      </c>
      <c r="AF14745" s="10" t="s">
        <v>670</v>
      </c>
    </row>
    <row r="14746" spans="30:32" x14ac:dyDescent="0.2">
      <c r="AD14746" s="11" t="s">
        <v>24212</v>
      </c>
      <c r="AE14746" s="10" t="s">
        <v>24213</v>
      </c>
      <c r="AF14746" s="10" t="s">
        <v>670</v>
      </c>
    </row>
    <row r="14747" spans="30:32" x14ac:dyDescent="0.2">
      <c r="AD14747" s="11" t="s">
        <v>24214</v>
      </c>
      <c r="AE14747" s="10" t="s">
        <v>7898</v>
      </c>
      <c r="AF14747" s="10" t="s">
        <v>670</v>
      </c>
    </row>
    <row r="14748" spans="30:32" x14ac:dyDescent="0.2">
      <c r="AD14748" s="11" t="s">
        <v>24215</v>
      </c>
      <c r="AE14748" s="10" t="s">
        <v>24216</v>
      </c>
      <c r="AF14748" s="10" t="s">
        <v>670</v>
      </c>
    </row>
    <row r="14749" spans="30:32" x14ac:dyDescent="0.2">
      <c r="AD14749" s="11" t="s">
        <v>24217</v>
      </c>
      <c r="AE14749" s="10" t="s">
        <v>21948</v>
      </c>
      <c r="AF14749" s="10" t="s">
        <v>670</v>
      </c>
    </row>
    <row r="14750" spans="30:32" x14ac:dyDescent="0.2">
      <c r="AD14750" s="11" t="s">
        <v>24218</v>
      </c>
      <c r="AE14750" s="10" t="s">
        <v>23439</v>
      </c>
      <c r="AF14750" s="10" t="s">
        <v>670</v>
      </c>
    </row>
    <row r="14751" spans="30:32" x14ac:dyDescent="0.2">
      <c r="AD14751" s="11" t="s">
        <v>24219</v>
      </c>
      <c r="AE14751" s="10" t="s">
        <v>24220</v>
      </c>
      <c r="AF14751" s="10" t="s">
        <v>670</v>
      </c>
    </row>
    <row r="14752" spans="30:32" x14ac:dyDescent="0.2">
      <c r="AD14752" s="11" t="s">
        <v>24221</v>
      </c>
      <c r="AE14752" s="10" t="s">
        <v>6154</v>
      </c>
      <c r="AF14752" s="10" t="s">
        <v>670</v>
      </c>
    </row>
    <row r="14753" spans="30:32" x14ac:dyDescent="0.2">
      <c r="AD14753" s="11" t="s">
        <v>24222</v>
      </c>
      <c r="AE14753" s="10" t="s">
        <v>24223</v>
      </c>
      <c r="AF14753" s="10" t="s">
        <v>670</v>
      </c>
    </row>
    <row r="14754" spans="30:32" x14ac:dyDescent="0.2">
      <c r="AD14754" s="11" t="s">
        <v>24224</v>
      </c>
      <c r="AE14754" s="10" t="s">
        <v>24225</v>
      </c>
      <c r="AF14754" s="10" t="s">
        <v>670</v>
      </c>
    </row>
    <row r="14755" spans="30:32" x14ac:dyDescent="0.2">
      <c r="AD14755" s="11" t="s">
        <v>24226</v>
      </c>
      <c r="AE14755" s="10" t="s">
        <v>24225</v>
      </c>
      <c r="AF14755" s="10" t="s">
        <v>670</v>
      </c>
    </row>
    <row r="14756" spans="30:32" x14ac:dyDescent="0.2">
      <c r="AD14756" s="11" t="s">
        <v>24227</v>
      </c>
      <c r="AE14756" s="10" t="s">
        <v>24228</v>
      </c>
      <c r="AF14756" s="10" t="s">
        <v>670</v>
      </c>
    </row>
    <row r="14757" spans="30:32" x14ac:dyDescent="0.2">
      <c r="AD14757" s="11" t="s">
        <v>24229</v>
      </c>
      <c r="AE14757" s="10" t="s">
        <v>24230</v>
      </c>
      <c r="AF14757" s="10" t="s">
        <v>670</v>
      </c>
    </row>
    <row r="14758" spans="30:32" x14ac:dyDescent="0.2">
      <c r="AD14758" s="11" t="s">
        <v>24231</v>
      </c>
      <c r="AE14758" s="10" t="s">
        <v>24232</v>
      </c>
      <c r="AF14758" s="10" t="s">
        <v>670</v>
      </c>
    </row>
    <row r="14759" spans="30:32" x14ac:dyDescent="0.2">
      <c r="AD14759" s="11" t="s">
        <v>24233</v>
      </c>
      <c r="AE14759" s="10" t="s">
        <v>2597</v>
      </c>
      <c r="AF14759" s="10" t="s">
        <v>670</v>
      </c>
    </row>
    <row r="14760" spans="30:32" x14ac:dyDescent="0.2">
      <c r="AD14760" s="11" t="s">
        <v>24234</v>
      </c>
      <c r="AE14760" s="10" t="s">
        <v>24235</v>
      </c>
      <c r="AF14760" s="10" t="s">
        <v>670</v>
      </c>
    </row>
    <row r="14761" spans="30:32" x14ac:dyDescent="0.2">
      <c r="AD14761" s="11" t="s">
        <v>24236</v>
      </c>
      <c r="AE14761" s="10" t="s">
        <v>24237</v>
      </c>
      <c r="AF14761" s="10" t="s">
        <v>670</v>
      </c>
    </row>
    <row r="14762" spans="30:32" x14ac:dyDescent="0.2">
      <c r="AD14762" s="11" t="s">
        <v>24238</v>
      </c>
      <c r="AE14762" s="10" t="s">
        <v>24239</v>
      </c>
      <c r="AF14762" s="10" t="s">
        <v>670</v>
      </c>
    </row>
    <row r="14763" spans="30:32" x14ac:dyDescent="0.2">
      <c r="AD14763" s="11" t="s">
        <v>24240</v>
      </c>
      <c r="AE14763" s="10" t="s">
        <v>24241</v>
      </c>
      <c r="AF14763" s="10" t="s">
        <v>670</v>
      </c>
    </row>
    <row r="14764" spans="30:32" x14ac:dyDescent="0.2">
      <c r="AD14764" s="11" t="s">
        <v>24242</v>
      </c>
      <c r="AE14764" s="10" t="s">
        <v>24243</v>
      </c>
      <c r="AF14764" s="10" t="s">
        <v>670</v>
      </c>
    </row>
    <row r="14765" spans="30:32" x14ac:dyDescent="0.2">
      <c r="AD14765" s="11" t="s">
        <v>24244</v>
      </c>
      <c r="AE14765" s="10" t="s">
        <v>24245</v>
      </c>
      <c r="AF14765" s="10" t="s">
        <v>670</v>
      </c>
    </row>
    <row r="14766" spans="30:32" x14ac:dyDescent="0.2">
      <c r="AD14766" s="11" t="s">
        <v>24246</v>
      </c>
      <c r="AE14766" s="10" t="s">
        <v>24247</v>
      </c>
      <c r="AF14766" s="10" t="s">
        <v>670</v>
      </c>
    </row>
    <row r="14767" spans="30:32" x14ac:dyDescent="0.2">
      <c r="AD14767" s="11" t="s">
        <v>24248</v>
      </c>
      <c r="AE14767" s="10" t="s">
        <v>24249</v>
      </c>
      <c r="AF14767" s="10" t="s">
        <v>670</v>
      </c>
    </row>
    <row r="14768" spans="30:32" x14ac:dyDescent="0.2">
      <c r="AD14768" s="11" t="s">
        <v>24250</v>
      </c>
      <c r="AE14768" s="10" t="s">
        <v>22936</v>
      </c>
      <c r="AF14768" s="10" t="s">
        <v>670</v>
      </c>
    </row>
    <row r="14769" spans="30:32" x14ac:dyDescent="0.2">
      <c r="AD14769" s="11" t="s">
        <v>24251</v>
      </c>
      <c r="AE14769" s="10" t="s">
        <v>24252</v>
      </c>
      <c r="AF14769" s="10" t="s">
        <v>670</v>
      </c>
    </row>
    <row r="14770" spans="30:32" x14ac:dyDescent="0.2">
      <c r="AD14770" s="11" t="s">
        <v>24253</v>
      </c>
      <c r="AE14770" s="10" t="s">
        <v>24254</v>
      </c>
      <c r="AF14770" s="10" t="s">
        <v>670</v>
      </c>
    </row>
    <row r="14771" spans="30:32" x14ac:dyDescent="0.2">
      <c r="AD14771" s="11" t="s">
        <v>24255</v>
      </c>
      <c r="AE14771" s="10" t="s">
        <v>2634</v>
      </c>
      <c r="AF14771" s="10" t="s">
        <v>670</v>
      </c>
    </row>
    <row r="14772" spans="30:32" x14ac:dyDescent="0.2">
      <c r="AD14772" s="11" t="s">
        <v>24256</v>
      </c>
      <c r="AE14772" s="10" t="s">
        <v>24257</v>
      </c>
      <c r="AF14772" s="10" t="s">
        <v>670</v>
      </c>
    </row>
    <row r="14773" spans="30:32" x14ac:dyDescent="0.2">
      <c r="AD14773" s="11" t="s">
        <v>24258</v>
      </c>
      <c r="AE14773" s="10" t="s">
        <v>18962</v>
      </c>
      <c r="AF14773" s="10" t="s">
        <v>670</v>
      </c>
    </row>
    <row r="14774" spans="30:32" x14ac:dyDescent="0.2">
      <c r="AD14774" s="11" t="s">
        <v>24259</v>
      </c>
      <c r="AE14774" s="10" t="s">
        <v>24260</v>
      </c>
      <c r="AF14774" s="10" t="s">
        <v>670</v>
      </c>
    </row>
    <row r="14775" spans="30:32" x14ac:dyDescent="0.2">
      <c r="AD14775" s="11" t="s">
        <v>24261</v>
      </c>
      <c r="AE14775" s="10" t="s">
        <v>2636</v>
      </c>
      <c r="AF14775" s="10" t="s">
        <v>670</v>
      </c>
    </row>
    <row r="14776" spans="30:32" x14ac:dyDescent="0.2">
      <c r="AD14776" s="11" t="s">
        <v>24262</v>
      </c>
      <c r="AE14776" s="10" t="s">
        <v>7997</v>
      </c>
      <c r="AF14776" s="10" t="s">
        <v>670</v>
      </c>
    </row>
    <row r="14777" spans="30:32" x14ac:dyDescent="0.2">
      <c r="AD14777" s="11" t="s">
        <v>24263</v>
      </c>
      <c r="AE14777" s="10" t="s">
        <v>24264</v>
      </c>
      <c r="AF14777" s="10" t="s">
        <v>670</v>
      </c>
    </row>
    <row r="14778" spans="30:32" x14ac:dyDescent="0.2">
      <c r="AD14778" s="11" t="s">
        <v>24265</v>
      </c>
      <c r="AE14778" s="10" t="s">
        <v>4288</v>
      </c>
      <c r="AF14778" s="10" t="s">
        <v>670</v>
      </c>
    </row>
    <row r="14779" spans="30:32" x14ac:dyDescent="0.2">
      <c r="AD14779" s="11" t="s">
        <v>24266</v>
      </c>
      <c r="AE14779" s="10" t="s">
        <v>17941</v>
      </c>
      <c r="AF14779" s="10" t="s">
        <v>670</v>
      </c>
    </row>
    <row r="14780" spans="30:32" x14ac:dyDescent="0.2">
      <c r="AD14780" s="11" t="s">
        <v>24267</v>
      </c>
      <c r="AE14780" s="10" t="s">
        <v>12668</v>
      </c>
      <c r="AF14780" s="10" t="s">
        <v>670</v>
      </c>
    </row>
    <row r="14781" spans="30:32" x14ac:dyDescent="0.2">
      <c r="AD14781" s="11" t="s">
        <v>24268</v>
      </c>
      <c r="AE14781" s="10" t="s">
        <v>24269</v>
      </c>
      <c r="AF14781" s="10" t="s">
        <v>670</v>
      </c>
    </row>
    <row r="14782" spans="30:32" x14ac:dyDescent="0.2">
      <c r="AD14782" s="11" t="s">
        <v>24270</v>
      </c>
      <c r="AE14782" s="10" t="s">
        <v>18991</v>
      </c>
      <c r="AF14782" s="10" t="s">
        <v>670</v>
      </c>
    </row>
    <row r="14783" spans="30:32" x14ac:dyDescent="0.2">
      <c r="AD14783" s="11" t="s">
        <v>24271</v>
      </c>
      <c r="AE14783" s="10" t="s">
        <v>24272</v>
      </c>
      <c r="AF14783" s="10" t="s">
        <v>670</v>
      </c>
    </row>
    <row r="14784" spans="30:32" x14ac:dyDescent="0.2">
      <c r="AD14784" s="11" t="s">
        <v>24273</v>
      </c>
      <c r="AE14784" s="10" t="s">
        <v>24274</v>
      </c>
      <c r="AF14784" s="10" t="s">
        <v>670</v>
      </c>
    </row>
    <row r="14785" spans="30:32" x14ac:dyDescent="0.2">
      <c r="AD14785" s="11" t="s">
        <v>24275</v>
      </c>
      <c r="AE14785" s="10" t="s">
        <v>24276</v>
      </c>
      <c r="AF14785" s="10" t="s">
        <v>670</v>
      </c>
    </row>
    <row r="14786" spans="30:32" x14ac:dyDescent="0.2">
      <c r="AD14786" s="11" t="s">
        <v>24277</v>
      </c>
      <c r="AE14786" s="10" t="s">
        <v>24278</v>
      </c>
      <c r="AF14786" s="10" t="s">
        <v>670</v>
      </c>
    </row>
    <row r="14787" spans="30:32" x14ac:dyDescent="0.2">
      <c r="AD14787" s="11" t="s">
        <v>24279</v>
      </c>
      <c r="AE14787" s="10" t="s">
        <v>21671</v>
      </c>
      <c r="AF14787" s="10" t="s">
        <v>670</v>
      </c>
    </row>
    <row r="14788" spans="30:32" x14ac:dyDescent="0.2">
      <c r="AD14788" s="11" t="s">
        <v>24280</v>
      </c>
      <c r="AE14788" s="10" t="s">
        <v>24281</v>
      </c>
      <c r="AF14788" s="10" t="s">
        <v>670</v>
      </c>
    </row>
    <row r="14789" spans="30:32" x14ac:dyDescent="0.2">
      <c r="AD14789" s="11" t="s">
        <v>24282</v>
      </c>
      <c r="AE14789" s="10" t="s">
        <v>24283</v>
      </c>
      <c r="AF14789" s="10" t="s">
        <v>670</v>
      </c>
    </row>
    <row r="14790" spans="30:32" x14ac:dyDescent="0.2">
      <c r="AD14790" s="11" t="s">
        <v>24284</v>
      </c>
      <c r="AE14790" s="10" t="s">
        <v>24285</v>
      </c>
      <c r="AF14790" s="10" t="s">
        <v>670</v>
      </c>
    </row>
    <row r="14791" spans="30:32" x14ac:dyDescent="0.2">
      <c r="AD14791" s="11" t="s">
        <v>24286</v>
      </c>
      <c r="AE14791" s="10" t="s">
        <v>24287</v>
      </c>
      <c r="AF14791" s="10" t="s">
        <v>670</v>
      </c>
    </row>
    <row r="14792" spans="30:32" x14ac:dyDescent="0.2">
      <c r="AD14792" s="11" t="s">
        <v>24288</v>
      </c>
      <c r="AE14792" s="10" t="s">
        <v>24289</v>
      </c>
      <c r="AF14792" s="10" t="s">
        <v>670</v>
      </c>
    </row>
    <row r="14793" spans="30:32" x14ac:dyDescent="0.2">
      <c r="AD14793" s="11" t="s">
        <v>24290</v>
      </c>
      <c r="AE14793" s="10" t="s">
        <v>24291</v>
      </c>
      <c r="AF14793" s="10" t="s">
        <v>670</v>
      </c>
    </row>
    <row r="14794" spans="30:32" x14ac:dyDescent="0.2">
      <c r="AD14794" s="11" t="s">
        <v>24292</v>
      </c>
      <c r="AE14794" s="10" t="s">
        <v>1577</v>
      </c>
      <c r="AF14794" s="10" t="s">
        <v>670</v>
      </c>
    </row>
    <row r="14795" spans="30:32" x14ac:dyDescent="0.2">
      <c r="AD14795" s="11" t="s">
        <v>24293</v>
      </c>
      <c r="AE14795" s="10" t="s">
        <v>23486</v>
      </c>
      <c r="AF14795" s="10" t="s">
        <v>670</v>
      </c>
    </row>
    <row r="14796" spans="30:32" x14ac:dyDescent="0.2">
      <c r="AD14796" s="11" t="s">
        <v>24294</v>
      </c>
      <c r="AE14796" s="10" t="s">
        <v>8108</v>
      </c>
      <c r="AF14796" s="10" t="s">
        <v>670</v>
      </c>
    </row>
    <row r="14797" spans="30:32" x14ac:dyDescent="0.2">
      <c r="AD14797" s="11" t="s">
        <v>24295</v>
      </c>
      <c r="AE14797" s="10" t="s">
        <v>2725</v>
      </c>
      <c r="AF14797" s="10" t="s">
        <v>670</v>
      </c>
    </row>
    <row r="14798" spans="30:32" x14ac:dyDescent="0.2">
      <c r="AD14798" s="11" t="s">
        <v>24296</v>
      </c>
      <c r="AE14798" s="10" t="s">
        <v>2727</v>
      </c>
      <c r="AF14798" s="10" t="s">
        <v>670</v>
      </c>
    </row>
    <row r="14799" spans="30:32" x14ac:dyDescent="0.2">
      <c r="AD14799" s="11" t="s">
        <v>24297</v>
      </c>
      <c r="AE14799" s="10" t="s">
        <v>24298</v>
      </c>
      <c r="AF14799" s="10" t="s">
        <v>670</v>
      </c>
    </row>
    <row r="14800" spans="30:32" x14ac:dyDescent="0.2">
      <c r="AD14800" s="11" t="s">
        <v>24299</v>
      </c>
      <c r="AE14800" s="10" t="s">
        <v>24300</v>
      </c>
      <c r="AF14800" s="10" t="s">
        <v>670</v>
      </c>
    </row>
    <row r="14801" spans="30:32" x14ac:dyDescent="0.2">
      <c r="AD14801" s="11" t="s">
        <v>24301</v>
      </c>
      <c r="AE14801" s="10" t="s">
        <v>24302</v>
      </c>
      <c r="AF14801" s="10" t="s">
        <v>670</v>
      </c>
    </row>
    <row r="14802" spans="30:32" x14ac:dyDescent="0.2">
      <c r="AD14802" s="11" t="s">
        <v>24303</v>
      </c>
      <c r="AE14802" s="10" t="s">
        <v>24304</v>
      </c>
      <c r="AF14802" s="10" t="s">
        <v>670</v>
      </c>
    </row>
    <row r="14803" spans="30:32" x14ac:dyDescent="0.2">
      <c r="AD14803" s="11" t="s">
        <v>24305</v>
      </c>
      <c r="AE14803" s="10" t="s">
        <v>11221</v>
      </c>
      <c r="AF14803" s="10" t="s">
        <v>670</v>
      </c>
    </row>
    <row r="14804" spans="30:32" x14ac:dyDescent="0.2">
      <c r="AD14804" s="11" t="s">
        <v>24306</v>
      </c>
      <c r="AE14804" s="10" t="s">
        <v>20197</v>
      </c>
      <c r="AF14804" s="10" t="s">
        <v>670</v>
      </c>
    </row>
    <row r="14805" spans="30:32" x14ac:dyDescent="0.2">
      <c r="AD14805" s="11" t="s">
        <v>24307</v>
      </c>
      <c r="AE14805" s="10" t="s">
        <v>24308</v>
      </c>
      <c r="AF14805" s="10" t="s">
        <v>670</v>
      </c>
    </row>
    <row r="14806" spans="30:32" x14ac:dyDescent="0.2">
      <c r="AD14806" s="11" t="s">
        <v>24309</v>
      </c>
      <c r="AE14806" s="10" t="s">
        <v>9634</v>
      </c>
      <c r="AF14806" s="10" t="s">
        <v>670</v>
      </c>
    </row>
    <row r="14807" spans="30:32" x14ac:dyDescent="0.2">
      <c r="AD14807" s="11" t="s">
        <v>24310</v>
      </c>
      <c r="AE14807" s="10" t="s">
        <v>24311</v>
      </c>
      <c r="AF14807" s="10" t="s">
        <v>670</v>
      </c>
    </row>
    <row r="14808" spans="30:32" x14ac:dyDescent="0.2">
      <c r="AD14808" s="11" t="s">
        <v>24312</v>
      </c>
      <c r="AE14808" s="10" t="s">
        <v>24313</v>
      </c>
      <c r="AF14808" s="10" t="s">
        <v>670</v>
      </c>
    </row>
    <row r="14809" spans="30:32" x14ac:dyDescent="0.2">
      <c r="AD14809" s="11" t="s">
        <v>24314</v>
      </c>
      <c r="AE14809" s="10" t="s">
        <v>24315</v>
      </c>
      <c r="AF14809" s="10" t="s">
        <v>670</v>
      </c>
    </row>
    <row r="14810" spans="30:32" x14ac:dyDescent="0.2">
      <c r="AD14810" s="11" t="s">
        <v>24316</v>
      </c>
      <c r="AE14810" s="10" t="s">
        <v>24317</v>
      </c>
      <c r="AF14810" s="10" t="s">
        <v>670</v>
      </c>
    </row>
    <row r="14811" spans="30:32" x14ac:dyDescent="0.2">
      <c r="AD14811" s="11" t="s">
        <v>24318</v>
      </c>
      <c r="AE14811" s="10" t="s">
        <v>23501</v>
      </c>
      <c r="AF14811" s="10" t="s">
        <v>670</v>
      </c>
    </row>
    <row r="14812" spans="30:32" x14ac:dyDescent="0.2">
      <c r="AD14812" s="11" t="s">
        <v>24319</v>
      </c>
      <c r="AE14812" s="10" t="s">
        <v>1655</v>
      </c>
      <c r="AF14812" s="10" t="s">
        <v>670</v>
      </c>
    </row>
    <row r="14813" spans="30:32" x14ac:dyDescent="0.2">
      <c r="AD14813" s="11" t="s">
        <v>24320</v>
      </c>
      <c r="AE14813" s="10" t="s">
        <v>24321</v>
      </c>
      <c r="AF14813" s="10" t="s">
        <v>670</v>
      </c>
    </row>
    <row r="14814" spans="30:32" x14ac:dyDescent="0.2">
      <c r="AD14814" s="11" t="s">
        <v>24322</v>
      </c>
      <c r="AE14814" s="10" t="s">
        <v>24323</v>
      </c>
      <c r="AF14814" s="10" t="s">
        <v>670</v>
      </c>
    </row>
    <row r="14815" spans="30:32" x14ac:dyDescent="0.2">
      <c r="AD14815" s="11" t="s">
        <v>24324</v>
      </c>
      <c r="AE14815" s="10" t="s">
        <v>24325</v>
      </c>
      <c r="AF14815" s="10" t="s">
        <v>670</v>
      </c>
    </row>
    <row r="14816" spans="30:32" x14ac:dyDescent="0.2">
      <c r="AD14816" s="11" t="s">
        <v>24326</v>
      </c>
      <c r="AE14816" s="10" t="s">
        <v>24327</v>
      </c>
      <c r="AF14816" s="10" t="s">
        <v>670</v>
      </c>
    </row>
    <row r="14817" spans="30:32" x14ac:dyDescent="0.2">
      <c r="AD14817" s="11" t="s">
        <v>24328</v>
      </c>
      <c r="AE14817" s="10" t="s">
        <v>8229</v>
      </c>
      <c r="AF14817" s="10" t="s">
        <v>670</v>
      </c>
    </row>
    <row r="14818" spans="30:32" x14ac:dyDescent="0.2">
      <c r="AD14818" s="11" t="s">
        <v>24329</v>
      </c>
      <c r="AE14818" s="10" t="s">
        <v>6312</v>
      </c>
      <c r="AF14818" s="10" t="s">
        <v>670</v>
      </c>
    </row>
    <row r="14819" spans="30:32" x14ac:dyDescent="0.2">
      <c r="AD14819" s="11" t="s">
        <v>24330</v>
      </c>
      <c r="AE14819" s="10" t="s">
        <v>24331</v>
      </c>
      <c r="AF14819" s="10" t="s">
        <v>670</v>
      </c>
    </row>
    <row r="14820" spans="30:32" x14ac:dyDescent="0.2">
      <c r="AD14820" s="11" t="s">
        <v>24332</v>
      </c>
      <c r="AE14820" s="10" t="s">
        <v>24333</v>
      </c>
      <c r="AF14820" s="10" t="s">
        <v>670</v>
      </c>
    </row>
    <row r="14821" spans="30:32" x14ac:dyDescent="0.2">
      <c r="AD14821" s="11" t="s">
        <v>24334</v>
      </c>
      <c r="AE14821" s="10" t="s">
        <v>24335</v>
      </c>
      <c r="AF14821" s="10" t="s">
        <v>670</v>
      </c>
    </row>
    <row r="14822" spans="30:32" x14ac:dyDescent="0.2">
      <c r="AD14822" s="11" t="s">
        <v>24336</v>
      </c>
      <c r="AE14822" s="10" t="s">
        <v>24337</v>
      </c>
      <c r="AF14822" s="10" t="s">
        <v>670</v>
      </c>
    </row>
    <row r="14823" spans="30:32" x14ac:dyDescent="0.2">
      <c r="AD14823" s="11" t="s">
        <v>24338</v>
      </c>
      <c r="AE14823" s="10" t="s">
        <v>24339</v>
      </c>
      <c r="AF14823" s="10" t="s">
        <v>670</v>
      </c>
    </row>
    <row r="14824" spans="30:32" x14ac:dyDescent="0.2">
      <c r="AD14824" s="11" t="s">
        <v>24340</v>
      </c>
      <c r="AE14824" s="10" t="s">
        <v>24341</v>
      </c>
      <c r="AF14824" s="10" t="s">
        <v>670</v>
      </c>
    </row>
    <row r="14825" spans="30:32" x14ac:dyDescent="0.2">
      <c r="AD14825" s="11" t="s">
        <v>24342</v>
      </c>
      <c r="AE14825" s="10" t="s">
        <v>24343</v>
      </c>
      <c r="AF14825" s="10" t="s">
        <v>670</v>
      </c>
    </row>
    <row r="14826" spans="30:32" x14ac:dyDescent="0.2">
      <c r="AD14826" s="11" t="s">
        <v>24344</v>
      </c>
      <c r="AE14826" s="10" t="s">
        <v>24345</v>
      </c>
      <c r="AF14826" s="10" t="s">
        <v>670</v>
      </c>
    </row>
    <row r="14827" spans="30:32" x14ac:dyDescent="0.2">
      <c r="AD14827" s="11" t="s">
        <v>24346</v>
      </c>
      <c r="AE14827" s="10" t="s">
        <v>24347</v>
      </c>
      <c r="AF14827" s="10" t="s">
        <v>670</v>
      </c>
    </row>
    <row r="14828" spans="30:32" x14ac:dyDescent="0.2">
      <c r="AD14828" s="11" t="s">
        <v>24348</v>
      </c>
      <c r="AE14828" s="10" t="s">
        <v>24349</v>
      </c>
      <c r="AF14828" s="10" t="s">
        <v>670</v>
      </c>
    </row>
    <row r="14829" spans="30:32" x14ac:dyDescent="0.2">
      <c r="AD14829" s="11" t="s">
        <v>24350</v>
      </c>
      <c r="AE14829" s="10" t="s">
        <v>24351</v>
      </c>
      <c r="AF14829" s="10" t="s">
        <v>670</v>
      </c>
    </row>
    <row r="14830" spans="30:32" x14ac:dyDescent="0.2">
      <c r="AD14830" s="11" t="s">
        <v>24352</v>
      </c>
      <c r="AE14830" s="10" t="s">
        <v>24353</v>
      </c>
      <c r="AF14830" s="10" t="s">
        <v>670</v>
      </c>
    </row>
    <row r="14831" spans="30:32" x14ac:dyDescent="0.2">
      <c r="AD14831" s="11" t="s">
        <v>24354</v>
      </c>
      <c r="AE14831" s="10" t="s">
        <v>24355</v>
      </c>
      <c r="AF14831" s="10" t="s">
        <v>670</v>
      </c>
    </row>
    <row r="14832" spans="30:32" x14ac:dyDescent="0.2">
      <c r="AD14832" s="11" t="s">
        <v>24356</v>
      </c>
      <c r="AE14832" s="10" t="s">
        <v>24357</v>
      </c>
      <c r="AF14832" s="10" t="s">
        <v>670</v>
      </c>
    </row>
    <row r="14833" spans="30:32" x14ac:dyDescent="0.2">
      <c r="AD14833" s="11" t="s">
        <v>24358</v>
      </c>
      <c r="AE14833" s="10" t="s">
        <v>24359</v>
      </c>
      <c r="AF14833" s="10" t="s">
        <v>670</v>
      </c>
    </row>
    <row r="14834" spans="30:32" x14ac:dyDescent="0.2">
      <c r="AD14834" s="11" t="s">
        <v>24360</v>
      </c>
      <c r="AE14834" s="10" t="s">
        <v>24361</v>
      </c>
      <c r="AF14834" s="10" t="s">
        <v>670</v>
      </c>
    </row>
    <row r="14835" spans="30:32" x14ac:dyDescent="0.2">
      <c r="AD14835" s="11" t="s">
        <v>24362</v>
      </c>
      <c r="AE14835" s="10" t="s">
        <v>24363</v>
      </c>
      <c r="AF14835" s="10" t="s">
        <v>670</v>
      </c>
    </row>
    <row r="14836" spans="30:32" x14ac:dyDescent="0.2">
      <c r="AD14836" s="11" t="s">
        <v>24364</v>
      </c>
      <c r="AE14836" s="10" t="s">
        <v>24365</v>
      </c>
      <c r="AF14836" s="10" t="s">
        <v>670</v>
      </c>
    </row>
    <row r="14837" spans="30:32" x14ac:dyDescent="0.2">
      <c r="AD14837" s="11" t="s">
        <v>24366</v>
      </c>
      <c r="AE14837" s="10" t="s">
        <v>24367</v>
      </c>
      <c r="AF14837" s="10" t="s">
        <v>518</v>
      </c>
    </row>
    <row r="14838" spans="30:32" x14ac:dyDescent="0.2">
      <c r="AD14838" s="11" t="s">
        <v>24368</v>
      </c>
      <c r="AE14838" s="10" t="s">
        <v>4454</v>
      </c>
      <c r="AF14838" s="10" t="s">
        <v>518</v>
      </c>
    </row>
    <row r="14839" spans="30:32" x14ac:dyDescent="0.2">
      <c r="AD14839" s="11" t="s">
        <v>24369</v>
      </c>
      <c r="AE14839" s="10" t="s">
        <v>15406</v>
      </c>
      <c r="AF14839" s="10" t="s">
        <v>518</v>
      </c>
    </row>
    <row r="14840" spans="30:32" x14ac:dyDescent="0.2">
      <c r="AD14840" s="11" t="s">
        <v>24370</v>
      </c>
      <c r="AE14840" s="10" t="s">
        <v>8940</v>
      </c>
      <c r="AF14840" s="10" t="s">
        <v>518</v>
      </c>
    </row>
    <row r="14841" spans="30:32" x14ac:dyDescent="0.2">
      <c r="AD14841" s="11" t="s">
        <v>24371</v>
      </c>
      <c r="AE14841" s="10" t="s">
        <v>24372</v>
      </c>
      <c r="AF14841" s="10" t="s">
        <v>518</v>
      </c>
    </row>
    <row r="14842" spans="30:32" x14ac:dyDescent="0.2">
      <c r="AD14842" s="11" t="s">
        <v>24373</v>
      </c>
      <c r="AE14842" s="10" t="s">
        <v>24374</v>
      </c>
      <c r="AF14842" s="10" t="s">
        <v>518</v>
      </c>
    </row>
    <row r="14843" spans="30:32" x14ac:dyDescent="0.2">
      <c r="AD14843" s="11" t="s">
        <v>24375</v>
      </c>
      <c r="AE14843" s="10" t="s">
        <v>24376</v>
      </c>
      <c r="AF14843" s="10" t="s">
        <v>518</v>
      </c>
    </row>
    <row r="14844" spans="30:32" x14ac:dyDescent="0.2">
      <c r="AD14844" s="11" t="s">
        <v>24377</v>
      </c>
      <c r="AE14844" s="10" t="s">
        <v>24378</v>
      </c>
      <c r="AF14844" s="10" t="s">
        <v>518</v>
      </c>
    </row>
    <row r="14845" spans="30:32" x14ac:dyDescent="0.2">
      <c r="AD14845" s="11" t="s">
        <v>24379</v>
      </c>
      <c r="AE14845" s="10" t="s">
        <v>10620</v>
      </c>
      <c r="AF14845" s="10" t="s">
        <v>518</v>
      </c>
    </row>
    <row r="14846" spans="30:32" x14ac:dyDescent="0.2">
      <c r="AD14846" s="11" t="s">
        <v>24380</v>
      </c>
      <c r="AE14846" s="10" t="s">
        <v>24381</v>
      </c>
      <c r="AF14846" s="10" t="s">
        <v>518</v>
      </c>
    </row>
    <row r="14847" spans="30:32" x14ac:dyDescent="0.2">
      <c r="AD14847" s="11" t="s">
        <v>24382</v>
      </c>
      <c r="AE14847" s="10" t="s">
        <v>24383</v>
      </c>
      <c r="AF14847" s="10" t="s">
        <v>518</v>
      </c>
    </row>
    <row r="14848" spans="30:32" x14ac:dyDescent="0.2">
      <c r="AD14848" s="11" t="s">
        <v>24384</v>
      </c>
      <c r="AE14848" s="10" t="s">
        <v>24385</v>
      </c>
      <c r="AF14848" s="10" t="s">
        <v>518</v>
      </c>
    </row>
    <row r="14849" spans="30:32" x14ac:dyDescent="0.2">
      <c r="AD14849" s="11" t="s">
        <v>24386</v>
      </c>
      <c r="AE14849" s="10" t="s">
        <v>15815</v>
      </c>
      <c r="AF14849" s="10" t="s">
        <v>518</v>
      </c>
    </row>
    <row r="14850" spans="30:32" x14ac:dyDescent="0.2">
      <c r="AD14850" s="11" t="s">
        <v>24387</v>
      </c>
      <c r="AE14850" s="10" t="s">
        <v>24388</v>
      </c>
      <c r="AF14850" s="10" t="s">
        <v>518</v>
      </c>
    </row>
    <row r="14851" spans="30:32" x14ac:dyDescent="0.2">
      <c r="AD14851" s="11" t="s">
        <v>24389</v>
      </c>
      <c r="AE14851" s="10" t="s">
        <v>19325</v>
      </c>
      <c r="AF14851" s="10" t="s">
        <v>518</v>
      </c>
    </row>
    <row r="14852" spans="30:32" x14ac:dyDescent="0.2">
      <c r="AD14852" s="11" t="s">
        <v>24390</v>
      </c>
      <c r="AE14852" s="10" t="s">
        <v>6570</v>
      </c>
      <c r="AF14852" s="10" t="s">
        <v>518</v>
      </c>
    </row>
    <row r="14853" spans="30:32" x14ac:dyDescent="0.2">
      <c r="AD14853" s="11" t="s">
        <v>24391</v>
      </c>
      <c r="AE14853" s="10" t="s">
        <v>24392</v>
      </c>
      <c r="AF14853" s="10" t="s">
        <v>518</v>
      </c>
    </row>
    <row r="14854" spans="30:32" x14ac:dyDescent="0.2">
      <c r="AD14854" s="11" t="s">
        <v>24393</v>
      </c>
      <c r="AE14854" s="10" t="s">
        <v>24394</v>
      </c>
      <c r="AF14854" s="10" t="s">
        <v>518</v>
      </c>
    </row>
    <row r="14855" spans="30:32" x14ac:dyDescent="0.2">
      <c r="AD14855" s="11" t="s">
        <v>24395</v>
      </c>
      <c r="AE14855" s="10" t="s">
        <v>24396</v>
      </c>
      <c r="AF14855" s="10" t="s">
        <v>518</v>
      </c>
    </row>
    <row r="14856" spans="30:32" x14ac:dyDescent="0.2">
      <c r="AD14856" s="11" t="s">
        <v>24397</v>
      </c>
      <c r="AE14856" s="10" t="s">
        <v>24398</v>
      </c>
      <c r="AF14856" s="10" t="s">
        <v>518</v>
      </c>
    </row>
    <row r="14857" spans="30:32" x14ac:dyDescent="0.2">
      <c r="AD14857" s="11" t="s">
        <v>24399</v>
      </c>
      <c r="AE14857" s="10" t="s">
        <v>24400</v>
      </c>
      <c r="AF14857" s="10" t="s">
        <v>518</v>
      </c>
    </row>
    <row r="14858" spans="30:32" x14ac:dyDescent="0.2">
      <c r="AD14858" s="11" t="s">
        <v>24401</v>
      </c>
      <c r="AE14858" s="10" t="s">
        <v>2196</v>
      </c>
      <c r="AF14858" s="10" t="s">
        <v>518</v>
      </c>
    </row>
    <row r="14859" spans="30:32" x14ac:dyDescent="0.2">
      <c r="AD14859" s="11" t="s">
        <v>24402</v>
      </c>
      <c r="AE14859" s="10" t="s">
        <v>23077</v>
      </c>
      <c r="AF14859" s="10" t="s">
        <v>518</v>
      </c>
    </row>
    <row r="14860" spans="30:32" x14ac:dyDescent="0.2">
      <c r="AD14860" s="11" t="s">
        <v>24403</v>
      </c>
      <c r="AE14860" s="10" t="s">
        <v>24404</v>
      </c>
      <c r="AF14860" s="10" t="s">
        <v>518</v>
      </c>
    </row>
    <row r="14861" spans="30:32" x14ac:dyDescent="0.2">
      <c r="AD14861" s="11" t="s">
        <v>24405</v>
      </c>
      <c r="AE14861" s="10" t="s">
        <v>24406</v>
      </c>
      <c r="AF14861" s="10" t="s">
        <v>518</v>
      </c>
    </row>
    <row r="14862" spans="30:32" x14ac:dyDescent="0.2">
      <c r="AD14862" s="11" t="s">
        <v>24407</v>
      </c>
      <c r="AE14862" s="10" t="s">
        <v>24408</v>
      </c>
      <c r="AF14862" s="10" t="s">
        <v>518</v>
      </c>
    </row>
    <row r="14863" spans="30:32" x14ac:dyDescent="0.2">
      <c r="AD14863" s="11" t="s">
        <v>24409</v>
      </c>
      <c r="AE14863" s="10" t="s">
        <v>1569</v>
      </c>
      <c r="AF14863" s="10" t="s">
        <v>518</v>
      </c>
    </row>
    <row r="14864" spans="30:32" x14ac:dyDescent="0.2">
      <c r="AD14864" s="11" t="s">
        <v>24410</v>
      </c>
      <c r="AE14864" s="10" t="s">
        <v>24411</v>
      </c>
      <c r="AF14864" s="10" t="s">
        <v>518</v>
      </c>
    </row>
    <row r="14865" spans="30:32" x14ac:dyDescent="0.2">
      <c r="AD14865" s="11" t="s">
        <v>24412</v>
      </c>
      <c r="AE14865" s="10" t="s">
        <v>24413</v>
      </c>
      <c r="AF14865" s="10" t="s">
        <v>518</v>
      </c>
    </row>
    <row r="14866" spans="30:32" x14ac:dyDescent="0.2">
      <c r="AD14866" s="11" t="s">
        <v>24414</v>
      </c>
      <c r="AE14866" s="10" t="s">
        <v>24415</v>
      </c>
      <c r="AF14866" s="10" t="s">
        <v>518</v>
      </c>
    </row>
    <row r="14867" spans="30:32" x14ac:dyDescent="0.2">
      <c r="AD14867" s="11" t="s">
        <v>24416</v>
      </c>
      <c r="AE14867" s="10" t="s">
        <v>24415</v>
      </c>
      <c r="AF14867" s="10" t="s">
        <v>518</v>
      </c>
    </row>
    <row r="14868" spans="30:32" x14ac:dyDescent="0.2">
      <c r="AD14868" s="11" t="s">
        <v>24417</v>
      </c>
      <c r="AE14868" s="10" t="s">
        <v>24415</v>
      </c>
      <c r="AF14868" s="10" t="s">
        <v>518</v>
      </c>
    </row>
    <row r="14869" spans="30:32" x14ac:dyDescent="0.2">
      <c r="AD14869" s="11" t="s">
        <v>24418</v>
      </c>
      <c r="AE14869" s="10" t="s">
        <v>24415</v>
      </c>
      <c r="AF14869" s="10" t="s">
        <v>518</v>
      </c>
    </row>
    <row r="14870" spans="30:32" x14ac:dyDescent="0.2">
      <c r="AD14870" s="11" t="s">
        <v>24419</v>
      </c>
      <c r="AE14870" s="10" t="s">
        <v>24415</v>
      </c>
      <c r="AF14870" s="10" t="s">
        <v>518</v>
      </c>
    </row>
    <row r="14871" spans="30:32" x14ac:dyDescent="0.2">
      <c r="AD14871" s="11" t="s">
        <v>24420</v>
      </c>
      <c r="AE14871" s="10" t="s">
        <v>24415</v>
      </c>
      <c r="AF14871" s="10" t="s">
        <v>518</v>
      </c>
    </row>
    <row r="14872" spans="30:32" x14ac:dyDescent="0.2">
      <c r="AD14872" s="11" t="s">
        <v>24421</v>
      </c>
      <c r="AE14872" s="10" t="s">
        <v>24415</v>
      </c>
      <c r="AF14872" s="10" t="s">
        <v>518</v>
      </c>
    </row>
    <row r="14873" spans="30:32" x14ac:dyDescent="0.2">
      <c r="AD14873" s="11" t="s">
        <v>24422</v>
      </c>
      <c r="AE14873" s="10" t="s">
        <v>24423</v>
      </c>
      <c r="AF14873" s="10" t="s">
        <v>518</v>
      </c>
    </row>
    <row r="14874" spans="30:32" x14ac:dyDescent="0.2">
      <c r="AD14874" s="11" t="s">
        <v>24424</v>
      </c>
      <c r="AE14874" s="10" t="s">
        <v>24425</v>
      </c>
      <c r="AF14874" s="10" t="s">
        <v>518</v>
      </c>
    </row>
    <row r="14875" spans="30:32" x14ac:dyDescent="0.2">
      <c r="AD14875" s="11" t="s">
        <v>24426</v>
      </c>
      <c r="AE14875" s="10" t="s">
        <v>24427</v>
      </c>
      <c r="AF14875" s="10" t="s">
        <v>518</v>
      </c>
    </row>
    <row r="14876" spans="30:32" x14ac:dyDescent="0.2">
      <c r="AD14876" s="11" t="s">
        <v>24428</v>
      </c>
      <c r="AE14876" s="10" t="s">
        <v>24429</v>
      </c>
      <c r="AF14876" s="10" t="s">
        <v>518</v>
      </c>
    </row>
    <row r="14877" spans="30:32" x14ac:dyDescent="0.2">
      <c r="AD14877" s="11" t="s">
        <v>24430</v>
      </c>
      <c r="AE14877" s="10" t="s">
        <v>24431</v>
      </c>
      <c r="AF14877" s="10" t="s">
        <v>518</v>
      </c>
    </row>
    <row r="14878" spans="30:32" x14ac:dyDescent="0.2">
      <c r="AD14878" s="11" t="s">
        <v>24432</v>
      </c>
      <c r="AE14878" s="10" t="s">
        <v>24433</v>
      </c>
      <c r="AF14878" s="10" t="s">
        <v>518</v>
      </c>
    </row>
    <row r="14879" spans="30:32" x14ac:dyDescent="0.2">
      <c r="AD14879" s="11" t="s">
        <v>24434</v>
      </c>
      <c r="AE14879" s="10" t="s">
        <v>5726</v>
      </c>
      <c r="AF14879" s="10" t="s">
        <v>518</v>
      </c>
    </row>
    <row r="14880" spans="30:32" x14ac:dyDescent="0.2">
      <c r="AD14880" s="11" t="s">
        <v>24435</v>
      </c>
      <c r="AE14880" s="10" t="s">
        <v>9018</v>
      </c>
      <c r="AF14880" s="10" t="s">
        <v>518</v>
      </c>
    </row>
    <row r="14881" spans="30:32" x14ac:dyDescent="0.2">
      <c r="AD14881" s="11" t="s">
        <v>24436</v>
      </c>
      <c r="AE14881" s="10" t="s">
        <v>1388</v>
      </c>
      <c r="AF14881" s="10" t="s">
        <v>518</v>
      </c>
    </row>
    <row r="14882" spans="30:32" x14ac:dyDescent="0.2">
      <c r="AD14882" s="11" t="s">
        <v>24437</v>
      </c>
      <c r="AE14882" s="10" t="s">
        <v>23813</v>
      </c>
      <c r="AF14882" s="10" t="s">
        <v>518</v>
      </c>
    </row>
    <row r="14883" spans="30:32" x14ac:dyDescent="0.2">
      <c r="AD14883" s="11" t="s">
        <v>24438</v>
      </c>
      <c r="AE14883" s="10" t="s">
        <v>2778</v>
      </c>
      <c r="AF14883" s="10" t="s">
        <v>518</v>
      </c>
    </row>
    <row r="14884" spans="30:32" x14ac:dyDescent="0.2">
      <c r="AD14884" s="11" t="s">
        <v>24439</v>
      </c>
      <c r="AE14884" s="10" t="s">
        <v>9067</v>
      </c>
      <c r="AF14884" s="10" t="s">
        <v>518</v>
      </c>
    </row>
    <row r="14885" spans="30:32" x14ac:dyDescent="0.2">
      <c r="AD14885" s="11" t="s">
        <v>24440</v>
      </c>
      <c r="AE14885" s="10" t="s">
        <v>24441</v>
      </c>
      <c r="AF14885" s="10" t="s">
        <v>518</v>
      </c>
    </row>
    <row r="14886" spans="30:32" x14ac:dyDescent="0.2">
      <c r="AD14886" s="11" t="s">
        <v>24442</v>
      </c>
      <c r="AE14886" s="10" t="s">
        <v>24443</v>
      </c>
      <c r="AF14886" s="10" t="s">
        <v>518</v>
      </c>
    </row>
    <row r="14887" spans="30:32" x14ac:dyDescent="0.2">
      <c r="AD14887" s="11" t="s">
        <v>24444</v>
      </c>
      <c r="AE14887" s="10" t="s">
        <v>24445</v>
      </c>
      <c r="AF14887" s="10" t="s">
        <v>518</v>
      </c>
    </row>
    <row r="14888" spans="30:32" x14ac:dyDescent="0.2">
      <c r="AD14888" s="11" t="s">
        <v>24446</v>
      </c>
      <c r="AE14888" s="10" t="s">
        <v>24447</v>
      </c>
      <c r="AF14888" s="10" t="s">
        <v>518</v>
      </c>
    </row>
    <row r="14889" spans="30:32" x14ac:dyDescent="0.2">
      <c r="AD14889" s="11" t="s">
        <v>24448</v>
      </c>
      <c r="AE14889" s="10" t="s">
        <v>24449</v>
      </c>
      <c r="AF14889" s="10" t="s">
        <v>518</v>
      </c>
    </row>
    <row r="14890" spans="30:32" x14ac:dyDescent="0.2">
      <c r="AD14890" s="11" t="s">
        <v>24450</v>
      </c>
      <c r="AE14890" s="10" t="s">
        <v>24451</v>
      </c>
      <c r="AF14890" s="10" t="s">
        <v>518</v>
      </c>
    </row>
    <row r="14891" spans="30:32" x14ac:dyDescent="0.2">
      <c r="AD14891" s="11" t="s">
        <v>24452</v>
      </c>
      <c r="AE14891" s="10" t="s">
        <v>5676</v>
      </c>
      <c r="AF14891" s="10" t="s">
        <v>518</v>
      </c>
    </row>
    <row r="14892" spans="30:32" x14ac:dyDescent="0.2">
      <c r="AD14892" s="11" t="s">
        <v>24453</v>
      </c>
      <c r="AE14892" s="10" t="s">
        <v>24454</v>
      </c>
      <c r="AF14892" s="10" t="s">
        <v>518</v>
      </c>
    </row>
    <row r="14893" spans="30:32" x14ac:dyDescent="0.2">
      <c r="AD14893" s="11" t="s">
        <v>24455</v>
      </c>
      <c r="AE14893" s="10" t="s">
        <v>11311</v>
      </c>
      <c r="AF14893" s="10" t="s">
        <v>518</v>
      </c>
    </row>
    <row r="14894" spans="30:32" x14ac:dyDescent="0.2">
      <c r="AD14894" s="11" t="s">
        <v>24456</v>
      </c>
      <c r="AE14894" s="10" t="s">
        <v>24457</v>
      </c>
      <c r="AF14894" s="10" t="s">
        <v>518</v>
      </c>
    </row>
    <row r="14895" spans="30:32" x14ac:dyDescent="0.2">
      <c r="AD14895" s="11" t="s">
        <v>24458</v>
      </c>
      <c r="AE14895" s="10" t="s">
        <v>24459</v>
      </c>
      <c r="AF14895" s="10" t="s">
        <v>518</v>
      </c>
    </row>
    <row r="14896" spans="30:32" x14ac:dyDescent="0.2">
      <c r="AD14896" s="11" t="s">
        <v>24460</v>
      </c>
      <c r="AE14896" s="10" t="s">
        <v>24461</v>
      </c>
      <c r="AF14896" s="10" t="s">
        <v>518</v>
      </c>
    </row>
    <row r="14897" spans="30:32" x14ac:dyDescent="0.2">
      <c r="AD14897" s="11" t="s">
        <v>24462</v>
      </c>
      <c r="AE14897" s="10" t="s">
        <v>7097</v>
      </c>
      <c r="AF14897" s="10" t="s">
        <v>518</v>
      </c>
    </row>
    <row r="14898" spans="30:32" x14ac:dyDescent="0.2">
      <c r="AD14898" s="11" t="s">
        <v>24463</v>
      </c>
      <c r="AE14898" s="10" t="s">
        <v>16937</v>
      </c>
      <c r="AF14898" s="10" t="s">
        <v>518</v>
      </c>
    </row>
    <row r="14899" spans="30:32" x14ac:dyDescent="0.2">
      <c r="AD14899" s="11" t="s">
        <v>24464</v>
      </c>
      <c r="AE14899" s="10" t="s">
        <v>24465</v>
      </c>
      <c r="AF14899" s="10" t="s">
        <v>518</v>
      </c>
    </row>
    <row r="14900" spans="30:32" x14ac:dyDescent="0.2">
      <c r="AD14900" s="11" t="s">
        <v>24466</v>
      </c>
      <c r="AE14900" s="10" t="s">
        <v>24467</v>
      </c>
      <c r="AF14900" s="10" t="s">
        <v>518</v>
      </c>
    </row>
    <row r="14901" spans="30:32" x14ac:dyDescent="0.2">
      <c r="AD14901" s="11" t="s">
        <v>24468</v>
      </c>
      <c r="AE14901" s="10" t="s">
        <v>7154</v>
      </c>
      <c r="AF14901" s="10" t="s">
        <v>518</v>
      </c>
    </row>
    <row r="14902" spans="30:32" x14ac:dyDescent="0.2">
      <c r="AD14902" s="11" t="s">
        <v>24469</v>
      </c>
      <c r="AE14902" s="10" t="s">
        <v>11597</v>
      </c>
      <c r="AF14902" s="10" t="s">
        <v>518</v>
      </c>
    </row>
    <row r="14903" spans="30:32" x14ac:dyDescent="0.2">
      <c r="AD14903" s="11" t="s">
        <v>24470</v>
      </c>
      <c r="AE14903" s="10" t="s">
        <v>24471</v>
      </c>
      <c r="AF14903" s="10" t="s">
        <v>518</v>
      </c>
    </row>
    <row r="14904" spans="30:32" x14ac:dyDescent="0.2">
      <c r="AD14904" s="11" t="s">
        <v>24472</v>
      </c>
      <c r="AE14904" s="10" t="s">
        <v>24473</v>
      </c>
      <c r="AF14904" s="10" t="s">
        <v>518</v>
      </c>
    </row>
    <row r="14905" spans="30:32" x14ac:dyDescent="0.2">
      <c r="AD14905" s="11" t="s">
        <v>24474</v>
      </c>
      <c r="AE14905" s="10" t="s">
        <v>14233</v>
      </c>
      <c r="AF14905" s="10" t="s">
        <v>518</v>
      </c>
    </row>
    <row r="14906" spans="30:32" x14ac:dyDescent="0.2">
      <c r="AD14906" s="11" t="s">
        <v>24475</v>
      </c>
      <c r="AE14906" s="10" t="s">
        <v>8505</v>
      </c>
      <c r="AF14906" s="10" t="s">
        <v>518</v>
      </c>
    </row>
    <row r="14907" spans="30:32" x14ac:dyDescent="0.2">
      <c r="AD14907" s="11" t="s">
        <v>24476</v>
      </c>
      <c r="AE14907" s="10" t="s">
        <v>7191</v>
      </c>
      <c r="AF14907" s="10" t="s">
        <v>518</v>
      </c>
    </row>
    <row r="14908" spans="30:32" x14ac:dyDescent="0.2">
      <c r="AD14908" s="11" t="s">
        <v>24477</v>
      </c>
      <c r="AE14908" s="10" t="s">
        <v>24478</v>
      </c>
      <c r="AF14908" s="10" t="s">
        <v>518</v>
      </c>
    </row>
    <row r="14909" spans="30:32" x14ac:dyDescent="0.2">
      <c r="AD14909" s="11" t="s">
        <v>24479</v>
      </c>
      <c r="AE14909" s="10" t="s">
        <v>24480</v>
      </c>
      <c r="AF14909" s="10" t="s">
        <v>518</v>
      </c>
    </row>
    <row r="14910" spans="30:32" x14ac:dyDescent="0.2">
      <c r="AD14910" s="11" t="s">
        <v>24481</v>
      </c>
      <c r="AE14910" s="10" t="s">
        <v>10035</v>
      </c>
      <c r="AF14910" s="10" t="s">
        <v>518</v>
      </c>
    </row>
    <row r="14911" spans="30:32" x14ac:dyDescent="0.2">
      <c r="AD14911" s="11" t="s">
        <v>24482</v>
      </c>
      <c r="AE14911" s="10" t="s">
        <v>24483</v>
      </c>
      <c r="AF14911" s="10" t="s">
        <v>518</v>
      </c>
    </row>
    <row r="14912" spans="30:32" x14ac:dyDescent="0.2">
      <c r="AD14912" s="11" t="s">
        <v>24484</v>
      </c>
      <c r="AE14912" s="10" t="s">
        <v>7218</v>
      </c>
      <c r="AF14912" s="10" t="s">
        <v>518</v>
      </c>
    </row>
    <row r="14913" spans="30:32" x14ac:dyDescent="0.2">
      <c r="AD14913" s="11" t="s">
        <v>24485</v>
      </c>
      <c r="AE14913" s="10" t="s">
        <v>10067</v>
      </c>
      <c r="AF14913" s="10" t="s">
        <v>518</v>
      </c>
    </row>
    <row r="14914" spans="30:32" x14ac:dyDescent="0.2">
      <c r="AD14914" s="11" t="s">
        <v>24486</v>
      </c>
      <c r="AE14914" s="10" t="s">
        <v>24487</v>
      </c>
      <c r="AF14914" s="10" t="s">
        <v>518</v>
      </c>
    </row>
    <row r="14915" spans="30:32" x14ac:dyDescent="0.2">
      <c r="AD14915" s="11" t="s">
        <v>24488</v>
      </c>
      <c r="AE14915" s="10" t="s">
        <v>24489</v>
      </c>
      <c r="AF14915" s="10" t="s">
        <v>518</v>
      </c>
    </row>
    <row r="14916" spans="30:32" x14ac:dyDescent="0.2">
      <c r="AD14916" s="11" t="s">
        <v>24490</v>
      </c>
      <c r="AE14916" s="10" t="s">
        <v>24491</v>
      </c>
      <c r="AF14916" s="10" t="s">
        <v>518</v>
      </c>
    </row>
    <row r="14917" spans="30:32" x14ac:dyDescent="0.2">
      <c r="AD14917" s="11" t="s">
        <v>24492</v>
      </c>
      <c r="AE14917" s="10" t="s">
        <v>24493</v>
      </c>
      <c r="AF14917" s="10" t="s">
        <v>518</v>
      </c>
    </row>
    <row r="14918" spans="30:32" x14ac:dyDescent="0.2">
      <c r="AD14918" s="11" t="s">
        <v>24494</v>
      </c>
      <c r="AE14918" s="10" t="s">
        <v>24495</v>
      </c>
      <c r="AF14918" s="10" t="s">
        <v>518</v>
      </c>
    </row>
    <row r="14919" spans="30:32" x14ac:dyDescent="0.2">
      <c r="AD14919" s="11" t="s">
        <v>24496</v>
      </c>
      <c r="AE14919" s="10" t="s">
        <v>10786</v>
      </c>
      <c r="AF14919" s="10" t="s">
        <v>518</v>
      </c>
    </row>
    <row r="14920" spans="30:32" x14ac:dyDescent="0.2">
      <c r="AD14920" s="11" t="s">
        <v>24497</v>
      </c>
      <c r="AE14920" s="10" t="s">
        <v>1599</v>
      </c>
      <c r="AF14920" s="10" t="s">
        <v>518</v>
      </c>
    </row>
    <row r="14921" spans="30:32" x14ac:dyDescent="0.2">
      <c r="AD14921" s="11" t="s">
        <v>24498</v>
      </c>
      <c r="AE14921" s="10" t="s">
        <v>24499</v>
      </c>
      <c r="AF14921" s="10" t="s">
        <v>518</v>
      </c>
    </row>
    <row r="14922" spans="30:32" x14ac:dyDescent="0.2">
      <c r="AD14922" s="11" t="s">
        <v>24500</v>
      </c>
      <c r="AE14922" s="10" t="s">
        <v>24499</v>
      </c>
      <c r="AF14922" s="10" t="s">
        <v>518</v>
      </c>
    </row>
    <row r="14923" spans="30:32" x14ac:dyDescent="0.2">
      <c r="AD14923" s="11" t="s">
        <v>24501</v>
      </c>
      <c r="AE14923" s="10" t="s">
        <v>23275</v>
      </c>
      <c r="AF14923" s="10" t="s">
        <v>518</v>
      </c>
    </row>
    <row r="14924" spans="30:32" x14ac:dyDescent="0.2">
      <c r="AD14924" s="11" t="s">
        <v>24502</v>
      </c>
      <c r="AE14924" s="10" t="s">
        <v>24503</v>
      </c>
      <c r="AF14924" s="10" t="s">
        <v>518</v>
      </c>
    </row>
    <row r="14925" spans="30:32" x14ac:dyDescent="0.2">
      <c r="AD14925" s="11" t="s">
        <v>24504</v>
      </c>
      <c r="AE14925" s="10" t="s">
        <v>1631</v>
      </c>
      <c r="AF14925" s="10" t="s">
        <v>518</v>
      </c>
    </row>
    <row r="14926" spans="30:32" x14ac:dyDescent="0.2">
      <c r="AD14926" s="11" t="s">
        <v>24505</v>
      </c>
      <c r="AE14926" s="10" t="s">
        <v>24506</v>
      </c>
      <c r="AF14926" s="10" t="s">
        <v>518</v>
      </c>
    </row>
    <row r="14927" spans="30:32" x14ac:dyDescent="0.2">
      <c r="AD14927" s="11" t="s">
        <v>24507</v>
      </c>
      <c r="AE14927" s="10" t="s">
        <v>16853</v>
      </c>
      <c r="AF14927" s="10" t="s">
        <v>518</v>
      </c>
    </row>
    <row r="14928" spans="30:32" x14ac:dyDescent="0.2">
      <c r="AD14928" s="11" t="s">
        <v>24508</v>
      </c>
      <c r="AE14928" s="10" t="s">
        <v>24509</v>
      </c>
      <c r="AF14928" s="10" t="s">
        <v>518</v>
      </c>
    </row>
    <row r="14929" spans="30:32" x14ac:dyDescent="0.2">
      <c r="AD14929" s="11" t="s">
        <v>24510</v>
      </c>
      <c r="AE14929" s="10" t="s">
        <v>24511</v>
      </c>
      <c r="AF14929" s="10" t="s">
        <v>518</v>
      </c>
    </row>
    <row r="14930" spans="30:32" x14ac:dyDescent="0.2">
      <c r="AD14930" s="11" t="s">
        <v>24512</v>
      </c>
      <c r="AE14930" s="10" t="s">
        <v>24513</v>
      </c>
      <c r="AF14930" s="10" t="s">
        <v>518</v>
      </c>
    </row>
    <row r="14931" spans="30:32" x14ac:dyDescent="0.2">
      <c r="AD14931" s="11" t="s">
        <v>24514</v>
      </c>
      <c r="AE14931" s="10" t="s">
        <v>24515</v>
      </c>
      <c r="AF14931" s="10" t="s">
        <v>518</v>
      </c>
    </row>
    <row r="14932" spans="30:32" x14ac:dyDescent="0.2">
      <c r="AD14932" s="11" t="s">
        <v>24516</v>
      </c>
      <c r="AE14932" s="10" t="s">
        <v>10141</v>
      </c>
      <c r="AF14932" s="10" t="s">
        <v>518</v>
      </c>
    </row>
    <row r="14933" spans="30:32" x14ac:dyDescent="0.2">
      <c r="AD14933" s="11" t="s">
        <v>24517</v>
      </c>
      <c r="AE14933" s="10" t="s">
        <v>24518</v>
      </c>
      <c r="AF14933" s="10" t="s">
        <v>518</v>
      </c>
    </row>
    <row r="14934" spans="30:32" x14ac:dyDescent="0.2">
      <c r="AD14934" s="11" t="s">
        <v>24519</v>
      </c>
      <c r="AE14934" s="10" t="s">
        <v>24520</v>
      </c>
      <c r="AF14934" s="10" t="s">
        <v>518</v>
      </c>
    </row>
    <row r="14935" spans="30:32" x14ac:dyDescent="0.2">
      <c r="AD14935" s="11" t="s">
        <v>24521</v>
      </c>
      <c r="AE14935" s="10" t="s">
        <v>10150</v>
      </c>
      <c r="AF14935" s="10" t="s">
        <v>518</v>
      </c>
    </row>
    <row r="14936" spans="30:32" x14ac:dyDescent="0.2">
      <c r="AD14936" s="11" t="s">
        <v>24522</v>
      </c>
      <c r="AE14936" s="10" t="s">
        <v>8278</v>
      </c>
      <c r="AF14936" s="10" t="s">
        <v>518</v>
      </c>
    </row>
    <row r="14937" spans="30:32" x14ac:dyDescent="0.2">
      <c r="AD14937" s="11" t="s">
        <v>24523</v>
      </c>
      <c r="AE14937" s="10" t="s">
        <v>24524</v>
      </c>
      <c r="AF14937" s="10" t="s">
        <v>518</v>
      </c>
    </row>
    <row r="14938" spans="30:32" x14ac:dyDescent="0.2">
      <c r="AD14938" s="11" t="s">
        <v>24525</v>
      </c>
      <c r="AE14938" s="10" t="s">
        <v>24526</v>
      </c>
      <c r="AF14938" s="10" t="s">
        <v>518</v>
      </c>
    </row>
    <row r="14939" spans="30:32" x14ac:dyDescent="0.2">
      <c r="AD14939" s="11" t="s">
        <v>24527</v>
      </c>
      <c r="AE14939" s="10" t="s">
        <v>2961</v>
      </c>
      <c r="AF14939" s="10" t="s">
        <v>518</v>
      </c>
    </row>
    <row r="14940" spans="30:32" x14ac:dyDescent="0.2">
      <c r="AD14940" s="11" t="s">
        <v>24528</v>
      </c>
      <c r="AE14940" s="10" t="s">
        <v>24529</v>
      </c>
      <c r="AF14940" s="10" t="s">
        <v>518</v>
      </c>
    </row>
    <row r="14941" spans="30:32" x14ac:dyDescent="0.2">
      <c r="AD14941" s="11" t="s">
        <v>24530</v>
      </c>
      <c r="AE14941" s="10" t="s">
        <v>10174</v>
      </c>
      <c r="AF14941" s="10" t="s">
        <v>518</v>
      </c>
    </row>
    <row r="14942" spans="30:32" x14ac:dyDescent="0.2">
      <c r="AD14942" s="11" t="s">
        <v>24531</v>
      </c>
      <c r="AE14942" s="10" t="s">
        <v>24532</v>
      </c>
      <c r="AF14942" s="10" t="s">
        <v>518</v>
      </c>
    </row>
    <row r="14943" spans="30:32" x14ac:dyDescent="0.2">
      <c r="AD14943" s="11" t="s">
        <v>24533</v>
      </c>
      <c r="AE14943" s="10" t="s">
        <v>14359</v>
      </c>
      <c r="AF14943" s="10" t="s">
        <v>518</v>
      </c>
    </row>
    <row r="14944" spans="30:32" x14ac:dyDescent="0.2">
      <c r="AD14944" s="11" t="s">
        <v>24534</v>
      </c>
      <c r="AE14944" s="10" t="s">
        <v>24535</v>
      </c>
      <c r="AF14944" s="10" t="s">
        <v>518</v>
      </c>
    </row>
    <row r="14945" spans="30:32" x14ac:dyDescent="0.2">
      <c r="AD14945" s="11" t="s">
        <v>24536</v>
      </c>
      <c r="AE14945" s="10" t="s">
        <v>24537</v>
      </c>
      <c r="AF14945" s="10" t="s">
        <v>518</v>
      </c>
    </row>
    <row r="14946" spans="30:32" x14ac:dyDescent="0.2">
      <c r="AD14946" s="11" t="s">
        <v>24538</v>
      </c>
      <c r="AE14946" s="10" t="s">
        <v>24537</v>
      </c>
      <c r="AF14946" s="10" t="s">
        <v>518</v>
      </c>
    </row>
    <row r="14947" spans="30:32" x14ac:dyDescent="0.2">
      <c r="AD14947" s="11" t="s">
        <v>24539</v>
      </c>
      <c r="AE14947" s="10" t="s">
        <v>24537</v>
      </c>
      <c r="AF14947" s="10" t="s">
        <v>518</v>
      </c>
    </row>
    <row r="14948" spans="30:32" x14ac:dyDescent="0.2">
      <c r="AD14948" s="11" t="s">
        <v>24540</v>
      </c>
      <c r="AE14948" s="10" t="s">
        <v>24537</v>
      </c>
      <c r="AF14948" s="10" t="s">
        <v>518</v>
      </c>
    </row>
    <row r="14949" spans="30:32" x14ac:dyDescent="0.2">
      <c r="AD14949" s="11" t="s">
        <v>24541</v>
      </c>
      <c r="AE14949" s="10" t="s">
        <v>24537</v>
      </c>
      <c r="AF14949" s="10" t="s">
        <v>518</v>
      </c>
    </row>
    <row r="14950" spans="30:32" x14ac:dyDescent="0.2">
      <c r="AD14950" s="11" t="s">
        <v>24542</v>
      </c>
      <c r="AE14950" s="10" t="s">
        <v>24537</v>
      </c>
      <c r="AF14950" s="10" t="s">
        <v>518</v>
      </c>
    </row>
    <row r="14951" spans="30:32" x14ac:dyDescent="0.2">
      <c r="AD14951" s="11" t="s">
        <v>24543</v>
      </c>
      <c r="AE14951" s="10" t="s">
        <v>24537</v>
      </c>
      <c r="AF14951" s="10" t="s">
        <v>518</v>
      </c>
    </row>
    <row r="14952" spans="30:32" x14ac:dyDescent="0.2">
      <c r="AD14952" s="11" t="s">
        <v>24544</v>
      </c>
      <c r="AE14952" s="10" t="s">
        <v>24537</v>
      </c>
      <c r="AF14952" s="10" t="s">
        <v>518</v>
      </c>
    </row>
    <row r="14953" spans="30:32" x14ac:dyDescent="0.2">
      <c r="AD14953" s="11" t="s">
        <v>24545</v>
      </c>
      <c r="AE14953" s="10" t="s">
        <v>24537</v>
      </c>
      <c r="AF14953" s="10" t="s">
        <v>518</v>
      </c>
    </row>
    <row r="14954" spans="30:32" x14ac:dyDescent="0.2">
      <c r="AD14954" s="11" t="s">
        <v>24546</v>
      </c>
      <c r="AE14954" s="10" t="s">
        <v>24537</v>
      </c>
      <c r="AF14954" s="10" t="s">
        <v>518</v>
      </c>
    </row>
    <row r="14955" spans="30:32" x14ac:dyDescent="0.2">
      <c r="AD14955" s="11" t="s">
        <v>24547</v>
      </c>
      <c r="AE14955" s="10" t="s">
        <v>24537</v>
      </c>
      <c r="AF14955" s="10" t="s">
        <v>518</v>
      </c>
    </row>
    <row r="14956" spans="30:32" x14ac:dyDescent="0.2">
      <c r="AD14956" s="11" t="s">
        <v>24548</v>
      </c>
      <c r="AE14956" s="10" t="s">
        <v>24537</v>
      </c>
      <c r="AF14956" s="10" t="s">
        <v>518</v>
      </c>
    </row>
    <row r="14957" spans="30:32" x14ac:dyDescent="0.2">
      <c r="AD14957" s="11" t="s">
        <v>24549</v>
      </c>
      <c r="AE14957" s="10" t="s">
        <v>24537</v>
      </c>
      <c r="AF14957" s="10" t="s">
        <v>518</v>
      </c>
    </row>
    <row r="14958" spans="30:32" x14ac:dyDescent="0.2">
      <c r="AD14958" s="11" t="s">
        <v>24550</v>
      </c>
      <c r="AE14958" s="10" t="s">
        <v>24551</v>
      </c>
      <c r="AF14958" s="10" t="s">
        <v>518</v>
      </c>
    </row>
    <row r="14959" spans="30:32" x14ac:dyDescent="0.2">
      <c r="AD14959" s="11" t="s">
        <v>24552</v>
      </c>
      <c r="AE14959" s="10" t="s">
        <v>24553</v>
      </c>
      <c r="AF14959" s="10" t="s">
        <v>518</v>
      </c>
    </row>
    <row r="14960" spans="30:32" x14ac:dyDescent="0.2">
      <c r="AD14960" s="11" t="s">
        <v>24554</v>
      </c>
      <c r="AE14960" s="10" t="s">
        <v>15741</v>
      </c>
      <c r="AF14960" s="10" t="s">
        <v>518</v>
      </c>
    </row>
    <row r="14961" spans="30:32" x14ac:dyDescent="0.2">
      <c r="AD14961" s="11" t="s">
        <v>24555</v>
      </c>
      <c r="AE14961" s="10" t="s">
        <v>24556</v>
      </c>
      <c r="AF14961" s="10" t="s">
        <v>518</v>
      </c>
    </row>
    <row r="14962" spans="30:32" x14ac:dyDescent="0.2">
      <c r="AD14962" s="11" t="s">
        <v>24557</v>
      </c>
      <c r="AE14962" s="10" t="s">
        <v>15033</v>
      </c>
      <c r="AF14962" s="10" t="s">
        <v>518</v>
      </c>
    </row>
    <row r="14963" spans="30:32" x14ac:dyDescent="0.2">
      <c r="AD14963" s="11" t="s">
        <v>24558</v>
      </c>
      <c r="AE14963" s="10" t="s">
        <v>24559</v>
      </c>
      <c r="AF14963" s="10" t="s">
        <v>518</v>
      </c>
    </row>
    <row r="14964" spans="30:32" x14ac:dyDescent="0.2">
      <c r="AD14964" s="11" t="s">
        <v>24560</v>
      </c>
      <c r="AE14964" s="10" t="s">
        <v>24561</v>
      </c>
      <c r="AF14964" s="10" t="s">
        <v>518</v>
      </c>
    </row>
    <row r="14965" spans="30:32" x14ac:dyDescent="0.2">
      <c r="AD14965" s="11" t="s">
        <v>24562</v>
      </c>
      <c r="AE14965" s="10" t="s">
        <v>22213</v>
      </c>
      <c r="AF14965" s="10" t="s">
        <v>518</v>
      </c>
    </row>
    <row r="14966" spans="30:32" x14ac:dyDescent="0.2">
      <c r="AD14966" s="11" t="s">
        <v>24563</v>
      </c>
      <c r="AE14966" s="10" t="s">
        <v>24564</v>
      </c>
      <c r="AF14966" s="10" t="s">
        <v>518</v>
      </c>
    </row>
    <row r="14967" spans="30:32" x14ac:dyDescent="0.2">
      <c r="AD14967" s="11" t="s">
        <v>24565</v>
      </c>
      <c r="AE14967" s="10" t="s">
        <v>24566</v>
      </c>
      <c r="AF14967" s="10" t="s">
        <v>518</v>
      </c>
    </row>
    <row r="14968" spans="30:32" x14ac:dyDescent="0.2">
      <c r="AD14968" s="11" t="s">
        <v>24567</v>
      </c>
      <c r="AE14968" s="10" t="s">
        <v>24568</v>
      </c>
      <c r="AF14968" s="10" t="s">
        <v>518</v>
      </c>
    </row>
    <row r="14969" spans="30:32" x14ac:dyDescent="0.2">
      <c r="AD14969" s="11" t="s">
        <v>24569</v>
      </c>
      <c r="AE14969" s="10" t="s">
        <v>24570</v>
      </c>
      <c r="AF14969" s="10" t="s">
        <v>518</v>
      </c>
    </row>
    <row r="14970" spans="30:32" x14ac:dyDescent="0.2">
      <c r="AD14970" s="11" t="s">
        <v>24571</v>
      </c>
      <c r="AE14970" s="10" t="s">
        <v>24572</v>
      </c>
      <c r="AF14970" s="10" t="s">
        <v>518</v>
      </c>
    </row>
    <row r="14971" spans="30:32" x14ac:dyDescent="0.2">
      <c r="AD14971" s="11" t="s">
        <v>24573</v>
      </c>
      <c r="AE14971" s="10" t="s">
        <v>24574</v>
      </c>
      <c r="AF14971" s="10" t="s">
        <v>518</v>
      </c>
    </row>
    <row r="14972" spans="30:32" x14ac:dyDescent="0.2">
      <c r="AD14972" s="11" t="s">
        <v>24575</v>
      </c>
      <c r="AE14972" s="10" t="s">
        <v>24576</v>
      </c>
      <c r="AF14972" s="10" t="s">
        <v>518</v>
      </c>
    </row>
    <row r="14973" spans="30:32" x14ac:dyDescent="0.2">
      <c r="AD14973" s="11" t="s">
        <v>24577</v>
      </c>
      <c r="AE14973" s="10" t="s">
        <v>24578</v>
      </c>
      <c r="AF14973" s="10" t="s">
        <v>518</v>
      </c>
    </row>
    <row r="14974" spans="30:32" x14ac:dyDescent="0.2">
      <c r="AD14974" s="11" t="s">
        <v>24579</v>
      </c>
      <c r="AE14974" s="10" t="s">
        <v>24580</v>
      </c>
      <c r="AF14974" s="10" t="s">
        <v>518</v>
      </c>
    </row>
    <row r="14975" spans="30:32" x14ac:dyDescent="0.2">
      <c r="AD14975" s="11" t="s">
        <v>24581</v>
      </c>
      <c r="AE14975" s="10" t="s">
        <v>24582</v>
      </c>
      <c r="AF14975" s="10" t="s">
        <v>518</v>
      </c>
    </row>
    <row r="14976" spans="30:32" x14ac:dyDescent="0.2">
      <c r="AD14976" s="11" t="s">
        <v>24583</v>
      </c>
      <c r="AE14976" s="10" t="s">
        <v>24584</v>
      </c>
      <c r="AF14976" s="10" t="s">
        <v>518</v>
      </c>
    </row>
    <row r="14977" spans="30:32" x14ac:dyDescent="0.2">
      <c r="AD14977" s="11" t="s">
        <v>24585</v>
      </c>
      <c r="AE14977" s="10" t="s">
        <v>1678</v>
      </c>
      <c r="AF14977" s="10" t="s">
        <v>518</v>
      </c>
    </row>
    <row r="14978" spans="30:32" x14ac:dyDescent="0.2">
      <c r="AD14978" s="11" t="s">
        <v>24586</v>
      </c>
      <c r="AE14978" s="10" t="s">
        <v>5838</v>
      </c>
      <c r="AF14978" s="10" t="s">
        <v>518</v>
      </c>
    </row>
    <row r="14979" spans="30:32" x14ac:dyDescent="0.2">
      <c r="AD14979" s="11" t="s">
        <v>24587</v>
      </c>
      <c r="AE14979" s="10" t="s">
        <v>24588</v>
      </c>
      <c r="AF14979" s="10" t="s">
        <v>518</v>
      </c>
    </row>
    <row r="14980" spans="30:32" x14ac:dyDescent="0.2">
      <c r="AD14980" s="11" t="s">
        <v>24589</v>
      </c>
      <c r="AE14980" s="10" t="s">
        <v>5085</v>
      </c>
      <c r="AF14980" s="10" t="s">
        <v>518</v>
      </c>
    </row>
    <row r="14981" spans="30:32" x14ac:dyDescent="0.2">
      <c r="AD14981" s="11" t="s">
        <v>24590</v>
      </c>
      <c r="AE14981" s="10" t="s">
        <v>24591</v>
      </c>
      <c r="AF14981" s="10" t="s">
        <v>518</v>
      </c>
    </row>
    <row r="14982" spans="30:32" x14ac:dyDescent="0.2">
      <c r="AD14982" s="11" t="s">
        <v>24592</v>
      </c>
      <c r="AE14982" s="10" t="s">
        <v>24593</v>
      </c>
      <c r="AF14982" s="10" t="s">
        <v>518</v>
      </c>
    </row>
    <row r="14983" spans="30:32" x14ac:dyDescent="0.2">
      <c r="AD14983" s="11" t="s">
        <v>24594</v>
      </c>
      <c r="AE14983" s="10" t="s">
        <v>7399</v>
      </c>
      <c r="AF14983" s="10" t="s">
        <v>518</v>
      </c>
    </row>
    <row r="14984" spans="30:32" x14ac:dyDescent="0.2">
      <c r="AD14984" s="11" t="s">
        <v>24595</v>
      </c>
      <c r="AE14984" s="10" t="s">
        <v>24596</v>
      </c>
      <c r="AF14984" s="10" t="s">
        <v>518</v>
      </c>
    </row>
    <row r="14985" spans="30:32" x14ac:dyDescent="0.2">
      <c r="AD14985" s="11" t="s">
        <v>24597</v>
      </c>
      <c r="AE14985" s="10" t="s">
        <v>24598</v>
      </c>
      <c r="AF14985" s="10" t="s">
        <v>518</v>
      </c>
    </row>
    <row r="14986" spans="30:32" x14ac:dyDescent="0.2">
      <c r="AD14986" s="11" t="s">
        <v>24599</v>
      </c>
      <c r="AE14986" s="10" t="s">
        <v>24600</v>
      </c>
      <c r="AF14986" s="10" t="s">
        <v>518</v>
      </c>
    </row>
    <row r="14987" spans="30:32" x14ac:dyDescent="0.2">
      <c r="AD14987" s="11" t="s">
        <v>24601</v>
      </c>
      <c r="AE14987" s="10" t="s">
        <v>24602</v>
      </c>
      <c r="AF14987" s="10" t="s">
        <v>518</v>
      </c>
    </row>
    <row r="14988" spans="30:32" x14ac:dyDescent="0.2">
      <c r="AD14988" s="11" t="s">
        <v>24603</v>
      </c>
      <c r="AE14988" s="10" t="s">
        <v>24604</v>
      </c>
      <c r="AF14988" s="10" t="s">
        <v>518</v>
      </c>
    </row>
    <row r="14989" spans="30:32" x14ac:dyDescent="0.2">
      <c r="AD14989" s="11" t="s">
        <v>24605</v>
      </c>
      <c r="AE14989" s="10" t="s">
        <v>24606</v>
      </c>
      <c r="AF14989" s="10" t="s">
        <v>518</v>
      </c>
    </row>
    <row r="14990" spans="30:32" x14ac:dyDescent="0.2">
      <c r="AD14990" s="11" t="s">
        <v>24607</v>
      </c>
      <c r="AE14990" s="10" t="s">
        <v>1683</v>
      </c>
      <c r="AF14990" s="10" t="s">
        <v>518</v>
      </c>
    </row>
    <row r="14991" spans="30:32" x14ac:dyDescent="0.2">
      <c r="AD14991" s="11" t="s">
        <v>24608</v>
      </c>
      <c r="AE14991" s="10" t="s">
        <v>24609</v>
      </c>
      <c r="AF14991" s="10" t="s">
        <v>518</v>
      </c>
    </row>
    <row r="14992" spans="30:32" x14ac:dyDescent="0.2">
      <c r="AD14992" s="11" t="s">
        <v>24610</v>
      </c>
      <c r="AE14992" s="10" t="s">
        <v>24609</v>
      </c>
      <c r="AF14992" s="10" t="s">
        <v>518</v>
      </c>
    </row>
    <row r="14993" spans="30:32" x14ac:dyDescent="0.2">
      <c r="AD14993" s="11" t="s">
        <v>24611</v>
      </c>
      <c r="AE14993" s="10" t="s">
        <v>24609</v>
      </c>
      <c r="AF14993" s="10" t="s">
        <v>518</v>
      </c>
    </row>
    <row r="14994" spans="30:32" x14ac:dyDescent="0.2">
      <c r="AD14994" s="11" t="s">
        <v>24612</v>
      </c>
      <c r="AE14994" s="10" t="s">
        <v>24613</v>
      </c>
      <c r="AF14994" s="10" t="s">
        <v>518</v>
      </c>
    </row>
    <row r="14995" spans="30:32" x14ac:dyDescent="0.2">
      <c r="AD14995" s="11" t="s">
        <v>24614</v>
      </c>
      <c r="AE14995" s="10" t="s">
        <v>24613</v>
      </c>
      <c r="AF14995" s="10" t="s">
        <v>518</v>
      </c>
    </row>
    <row r="14996" spans="30:32" x14ac:dyDescent="0.2">
      <c r="AD14996" s="11" t="s">
        <v>24615</v>
      </c>
      <c r="AE14996" s="10" t="s">
        <v>24609</v>
      </c>
      <c r="AF14996" s="10" t="s">
        <v>518</v>
      </c>
    </row>
    <row r="14997" spans="30:32" x14ac:dyDescent="0.2">
      <c r="AD14997" s="11" t="s">
        <v>24616</v>
      </c>
      <c r="AE14997" s="10" t="s">
        <v>24609</v>
      </c>
      <c r="AF14997" s="10" t="s">
        <v>518</v>
      </c>
    </row>
    <row r="14998" spans="30:32" x14ac:dyDescent="0.2">
      <c r="AD14998" s="11" t="s">
        <v>24617</v>
      </c>
      <c r="AE14998" s="10" t="s">
        <v>24609</v>
      </c>
      <c r="AF14998" s="10" t="s">
        <v>518</v>
      </c>
    </row>
    <row r="14999" spans="30:32" x14ac:dyDescent="0.2">
      <c r="AD14999" s="11" t="s">
        <v>24618</v>
      </c>
      <c r="AE14999" s="10" t="s">
        <v>24619</v>
      </c>
      <c r="AF14999" s="10" t="s">
        <v>518</v>
      </c>
    </row>
    <row r="15000" spans="30:32" x14ac:dyDescent="0.2">
      <c r="AD15000" s="11" t="s">
        <v>24620</v>
      </c>
      <c r="AE15000" s="10" t="s">
        <v>3493</v>
      </c>
      <c r="AF15000" s="10" t="s">
        <v>518</v>
      </c>
    </row>
    <row r="15001" spans="30:32" x14ac:dyDescent="0.2">
      <c r="AD15001" s="11" t="s">
        <v>24621</v>
      </c>
      <c r="AE15001" s="10" t="s">
        <v>24622</v>
      </c>
      <c r="AF15001" s="10" t="s">
        <v>518</v>
      </c>
    </row>
    <row r="15002" spans="30:32" x14ac:dyDescent="0.2">
      <c r="AD15002" s="11" t="s">
        <v>24623</v>
      </c>
      <c r="AE15002" s="10" t="s">
        <v>24624</v>
      </c>
      <c r="AF15002" s="10" t="s">
        <v>518</v>
      </c>
    </row>
    <row r="15003" spans="30:32" x14ac:dyDescent="0.2">
      <c r="AD15003" s="11" t="s">
        <v>24625</v>
      </c>
      <c r="AE15003" s="10" t="s">
        <v>24626</v>
      </c>
      <c r="AF15003" s="10" t="s">
        <v>518</v>
      </c>
    </row>
    <row r="15004" spans="30:32" x14ac:dyDescent="0.2">
      <c r="AD15004" s="11" t="s">
        <v>24627</v>
      </c>
      <c r="AE15004" s="10" t="s">
        <v>24628</v>
      </c>
      <c r="AF15004" s="10" t="s">
        <v>518</v>
      </c>
    </row>
    <row r="15005" spans="30:32" x14ac:dyDescent="0.2">
      <c r="AD15005" s="11" t="s">
        <v>24629</v>
      </c>
      <c r="AE15005" s="10" t="s">
        <v>7433</v>
      </c>
      <c r="AF15005" s="10" t="s">
        <v>518</v>
      </c>
    </row>
    <row r="15006" spans="30:32" x14ac:dyDescent="0.2">
      <c r="AD15006" s="11" t="s">
        <v>24630</v>
      </c>
      <c r="AE15006" s="10" t="s">
        <v>24631</v>
      </c>
      <c r="AF15006" s="10" t="s">
        <v>518</v>
      </c>
    </row>
    <row r="15007" spans="30:32" x14ac:dyDescent="0.2">
      <c r="AD15007" s="11" t="s">
        <v>24632</v>
      </c>
      <c r="AE15007" s="10" t="s">
        <v>1693</v>
      </c>
      <c r="AF15007" s="10" t="s">
        <v>518</v>
      </c>
    </row>
    <row r="15008" spans="30:32" x14ac:dyDescent="0.2">
      <c r="AD15008" s="11" t="s">
        <v>24633</v>
      </c>
      <c r="AE15008" s="10" t="s">
        <v>2253</v>
      </c>
      <c r="AF15008" s="10" t="s">
        <v>518</v>
      </c>
    </row>
    <row r="15009" spans="30:32" x14ac:dyDescent="0.2">
      <c r="AD15009" s="11" t="s">
        <v>24634</v>
      </c>
      <c r="AE15009" s="10" t="s">
        <v>24635</v>
      </c>
      <c r="AF15009" s="10" t="s">
        <v>518</v>
      </c>
    </row>
    <row r="15010" spans="30:32" x14ac:dyDescent="0.2">
      <c r="AD15010" s="11" t="s">
        <v>24636</v>
      </c>
      <c r="AE15010" s="10" t="s">
        <v>24637</v>
      </c>
      <c r="AF15010" s="10" t="s">
        <v>518</v>
      </c>
    </row>
    <row r="15011" spans="30:32" x14ac:dyDescent="0.2">
      <c r="AD15011" s="11" t="s">
        <v>24638</v>
      </c>
      <c r="AE15011" s="10" t="s">
        <v>21000</v>
      </c>
      <c r="AF15011" s="10" t="s">
        <v>518</v>
      </c>
    </row>
    <row r="15012" spans="30:32" x14ac:dyDescent="0.2">
      <c r="AD15012" s="11" t="s">
        <v>24639</v>
      </c>
      <c r="AE15012" s="10" t="s">
        <v>24640</v>
      </c>
      <c r="AF15012" s="10" t="s">
        <v>518</v>
      </c>
    </row>
    <row r="15013" spans="30:32" x14ac:dyDescent="0.2">
      <c r="AD15013" s="11" t="s">
        <v>24641</v>
      </c>
      <c r="AE15013" s="10" t="s">
        <v>24642</v>
      </c>
      <c r="AF15013" s="10" t="s">
        <v>518</v>
      </c>
    </row>
    <row r="15014" spans="30:32" x14ac:dyDescent="0.2">
      <c r="AD15014" s="11" t="s">
        <v>24643</v>
      </c>
      <c r="AE15014" s="10" t="s">
        <v>24644</v>
      </c>
      <c r="AF15014" s="10" t="s">
        <v>518</v>
      </c>
    </row>
    <row r="15015" spans="30:32" x14ac:dyDescent="0.2">
      <c r="AD15015" s="11" t="s">
        <v>24645</v>
      </c>
      <c r="AE15015" s="10" t="s">
        <v>24646</v>
      </c>
      <c r="AF15015" s="10" t="s">
        <v>518</v>
      </c>
    </row>
    <row r="15016" spans="30:32" x14ac:dyDescent="0.2">
      <c r="AD15016" s="11" t="s">
        <v>24647</v>
      </c>
      <c r="AE15016" s="10" t="s">
        <v>24648</v>
      </c>
      <c r="AF15016" s="10" t="s">
        <v>518</v>
      </c>
    </row>
    <row r="15017" spans="30:32" x14ac:dyDescent="0.2">
      <c r="AD15017" s="11" t="s">
        <v>24649</v>
      </c>
      <c r="AE15017" s="10" t="s">
        <v>24650</v>
      </c>
      <c r="AF15017" s="10" t="s">
        <v>518</v>
      </c>
    </row>
    <row r="15018" spans="30:32" x14ac:dyDescent="0.2">
      <c r="AD15018" s="11" t="s">
        <v>24651</v>
      </c>
      <c r="AE15018" s="10" t="s">
        <v>2266</v>
      </c>
      <c r="AF15018" s="10" t="s">
        <v>518</v>
      </c>
    </row>
    <row r="15019" spans="30:32" x14ac:dyDescent="0.2">
      <c r="AD15019" s="11" t="s">
        <v>24652</v>
      </c>
      <c r="AE15019" s="10" t="s">
        <v>24653</v>
      </c>
      <c r="AF15019" s="10" t="s">
        <v>518</v>
      </c>
    </row>
    <row r="15020" spans="30:32" x14ac:dyDescent="0.2">
      <c r="AD15020" s="11" t="s">
        <v>24654</v>
      </c>
      <c r="AE15020" s="10" t="s">
        <v>24655</v>
      </c>
      <c r="AF15020" s="10" t="s">
        <v>518</v>
      </c>
    </row>
    <row r="15021" spans="30:32" x14ac:dyDescent="0.2">
      <c r="AD15021" s="11" t="s">
        <v>24656</v>
      </c>
      <c r="AE15021" s="10" t="s">
        <v>9809</v>
      </c>
      <c r="AF15021" s="10" t="s">
        <v>518</v>
      </c>
    </row>
    <row r="15022" spans="30:32" x14ac:dyDescent="0.2">
      <c r="AD15022" s="11" t="s">
        <v>24657</v>
      </c>
      <c r="AE15022" s="10" t="s">
        <v>14530</v>
      </c>
      <c r="AF15022" s="10" t="s">
        <v>518</v>
      </c>
    </row>
    <row r="15023" spans="30:32" x14ac:dyDescent="0.2">
      <c r="AD15023" s="11" t="s">
        <v>24658</v>
      </c>
      <c r="AE15023" s="10" t="s">
        <v>24659</v>
      </c>
      <c r="AF15023" s="10" t="s">
        <v>518</v>
      </c>
    </row>
    <row r="15024" spans="30:32" x14ac:dyDescent="0.2">
      <c r="AD15024" s="11" t="s">
        <v>24660</v>
      </c>
      <c r="AE15024" s="10" t="s">
        <v>2057</v>
      </c>
      <c r="AF15024" s="10" t="s">
        <v>518</v>
      </c>
    </row>
    <row r="15025" spans="30:32" x14ac:dyDescent="0.2">
      <c r="AD15025" s="11" t="s">
        <v>24661</v>
      </c>
      <c r="AE15025" s="10" t="s">
        <v>22476</v>
      </c>
      <c r="AF15025" s="10" t="s">
        <v>518</v>
      </c>
    </row>
    <row r="15026" spans="30:32" x14ac:dyDescent="0.2">
      <c r="AD15026" s="11" t="s">
        <v>24662</v>
      </c>
      <c r="AE15026" s="10" t="s">
        <v>24663</v>
      </c>
      <c r="AF15026" s="10" t="s">
        <v>518</v>
      </c>
    </row>
    <row r="15027" spans="30:32" x14ac:dyDescent="0.2">
      <c r="AD15027" s="11" t="s">
        <v>24664</v>
      </c>
      <c r="AE15027" s="10" t="s">
        <v>24665</v>
      </c>
      <c r="AF15027" s="10" t="s">
        <v>518</v>
      </c>
    </row>
    <row r="15028" spans="30:32" x14ac:dyDescent="0.2">
      <c r="AD15028" s="11" t="s">
        <v>24666</v>
      </c>
      <c r="AE15028" s="10" t="s">
        <v>24667</v>
      </c>
      <c r="AF15028" s="10" t="s">
        <v>518</v>
      </c>
    </row>
    <row r="15029" spans="30:32" x14ac:dyDescent="0.2">
      <c r="AD15029" s="11" t="s">
        <v>24668</v>
      </c>
      <c r="AE15029" s="10" t="s">
        <v>5913</v>
      </c>
      <c r="AF15029" s="10" t="s">
        <v>518</v>
      </c>
    </row>
    <row r="15030" spans="30:32" x14ac:dyDescent="0.2">
      <c r="AD15030" s="11" t="s">
        <v>24669</v>
      </c>
      <c r="AE15030" s="10" t="s">
        <v>24670</v>
      </c>
      <c r="AF15030" s="10" t="s">
        <v>518</v>
      </c>
    </row>
    <row r="15031" spans="30:32" x14ac:dyDescent="0.2">
      <c r="AD15031" s="11" t="s">
        <v>24671</v>
      </c>
      <c r="AE15031" s="10" t="s">
        <v>24672</v>
      </c>
      <c r="AF15031" s="10" t="s">
        <v>518</v>
      </c>
    </row>
    <row r="15032" spans="30:32" x14ac:dyDescent="0.2">
      <c r="AD15032" s="11" t="s">
        <v>24673</v>
      </c>
      <c r="AE15032" s="10" t="s">
        <v>4816</v>
      </c>
      <c r="AF15032" s="10" t="s">
        <v>518</v>
      </c>
    </row>
    <row r="15033" spans="30:32" x14ac:dyDescent="0.2">
      <c r="AD15033" s="11" t="s">
        <v>24674</v>
      </c>
      <c r="AE15033" s="10" t="s">
        <v>4816</v>
      </c>
      <c r="AF15033" s="10" t="s">
        <v>518</v>
      </c>
    </row>
    <row r="15034" spans="30:32" x14ac:dyDescent="0.2">
      <c r="AD15034" s="11" t="s">
        <v>24675</v>
      </c>
      <c r="AE15034" s="10" t="s">
        <v>4816</v>
      </c>
      <c r="AF15034" s="10" t="s">
        <v>518</v>
      </c>
    </row>
    <row r="15035" spans="30:32" x14ac:dyDescent="0.2">
      <c r="AD15035" s="11" t="s">
        <v>24676</v>
      </c>
      <c r="AE15035" s="10" t="s">
        <v>24677</v>
      </c>
      <c r="AF15035" s="10" t="s">
        <v>518</v>
      </c>
    </row>
    <row r="15036" spans="30:32" x14ac:dyDescent="0.2">
      <c r="AD15036" s="11" t="s">
        <v>24678</v>
      </c>
      <c r="AE15036" s="10" t="s">
        <v>24679</v>
      </c>
      <c r="AF15036" s="10" t="s">
        <v>518</v>
      </c>
    </row>
    <row r="15037" spans="30:32" x14ac:dyDescent="0.2">
      <c r="AD15037" s="11" t="s">
        <v>24680</v>
      </c>
      <c r="AE15037" s="10" t="s">
        <v>24681</v>
      </c>
      <c r="AF15037" s="10" t="s">
        <v>518</v>
      </c>
    </row>
    <row r="15038" spans="30:32" x14ac:dyDescent="0.2">
      <c r="AD15038" s="11" t="s">
        <v>24682</v>
      </c>
      <c r="AE15038" s="10" t="s">
        <v>24683</v>
      </c>
      <c r="AF15038" s="10" t="s">
        <v>518</v>
      </c>
    </row>
    <row r="15039" spans="30:32" x14ac:dyDescent="0.2">
      <c r="AD15039" s="11" t="s">
        <v>24684</v>
      </c>
      <c r="AE15039" s="10" t="s">
        <v>3050</v>
      </c>
      <c r="AF15039" s="10" t="s">
        <v>518</v>
      </c>
    </row>
    <row r="15040" spans="30:32" x14ac:dyDescent="0.2">
      <c r="AD15040" s="11" t="s">
        <v>24685</v>
      </c>
      <c r="AE15040" s="10" t="s">
        <v>24686</v>
      </c>
      <c r="AF15040" s="10" t="s">
        <v>518</v>
      </c>
    </row>
    <row r="15041" spans="30:32" x14ac:dyDescent="0.2">
      <c r="AD15041" s="11" t="s">
        <v>24687</v>
      </c>
      <c r="AE15041" s="10" t="s">
        <v>24688</v>
      </c>
      <c r="AF15041" s="10" t="s">
        <v>518</v>
      </c>
    </row>
    <row r="15042" spans="30:32" x14ac:dyDescent="0.2">
      <c r="AD15042" s="11" t="s">
        <v>24689</v>
      </c>
      <c r="AE15042" s="10" t="s">
        <v>24690</v>
      </c>
      <c r="AF15042" s="10" t="s">
        <v>518</v>
      </c>
    </row>
    <row r="15043" spans="30:32" x14ac:dyDescent="0.2">
      <c r="AD15043" s="11" t="s">
        <v>24691</v>
      </c>
      <c r="AE15043" s="10" t="s">
        <v>24692</v>
      </c>
      <c r="AF15043" s="10" t="s">
        <v>518</v>
      </c>
    </row>
    <row r="15044" spans="30:32" x14ac:dyDescent="0.2">
      <c r="AD15044" s="11" t="s">
        <v>24693</v>
      </c>
      <c r="AE15044" s="10" t="s">
        <v>7537</v>
      </c>
      <c r="AF15044" s="10" t="s">
        <v>518</v>
      </c>
    </row>
    <row r="15045" spans="30:32" x14ac:dyDescent="0.2">
      <c r="AD15045" s="11" t="s">
        <v>24694</v>
      </c>
      <c r="AE15045" s="10" t="s">
        <v>24695</v>
      </c>
      <c r="AF15045" s="10" t="s">
        <v>518</v>
      </c>
    </row>
    <row r="15046" spans="30:32" x14ac:dyDescent="0.2">
      <c r="AD15046" s="11" t="s">
        <v>24696</v>
      </c>
      <c r="AE15046" s="10" t="s">
        <v>9223</v>
      </c>
      <c r="AF15046" s="10" t="s">
        <v>518</v>
      </c>
    </row>
    <row r="15047" spans="30:32" x14ac:dyDescent="0.2">
      <c r="AD15047" s="11" t="s">
        <v>24697</v>
      </c>
      <c r="AE15047" s="10" t="s">
        <v>24698</v>
      </c>
      <c r="AF15047" s="10" t="s">
        <v>518</v>
      </c>
    </row>
    <row r="15048" spans="30:32" x14ac:dyDescent="0.2">
      <c r="AD15048" s="11" t="s">
        <v>24699</v>
      </c>
      <c r="AE15048" s="10" t="s">
        <v>21124</v>
      </c>
      <c r="AF15048" s="10" t="s">
        <v>518</v>
      </c>
    </row>
    <row r="15049" spans="30:32" x14ac:dyDescent="0.2">
      <c r="AD15049" s="11" t="s">
        <v>24700</v>
      </c>
      <c r="AE15049" s="10" t="s">
        <v>1288</v>
      </c>
      <c r="AF15049" s="10" t="s">
        <v>518</v>
      </c>
    </row>
    <row r="15050" spans="30:32" x14ac:dyDescent="0.2">
      <c r="AD15050" s="11" t="s">
        <v>24701</v>
      </c>
      <c r="AE15050" s="10" t="s">
        <v>24702</v>
      </c>
      <c r="AF15050" s="10" t="s">
        <v>518</v>
      </c>
    </row>
    <row r="15051" spans="30:32" x14ac:dyDescent="0.2">
      <c r="AD15051" s="11" t="s">
        <v>24703</v>
      </c>
      <c r="AE15051" s="10" t="s">
        <v>24704</v>
      </c>
      <c r="AF15051" s="10" t="s">
        <v>518</v>
      </c>
    </row>
    <row r="15052" spans="30:32" x14ac:dyDescent="0.2">
      <c r="AD15052" s="11" t="s">
        <v>24705</v>
      </c>
      <c r="AE15052" s="10" t="s">
        <v>24706</v>
      </c>
      <c r="AF15052" s="10" t="s">
        <v>518</v>
      </c>
    </row>
    <row r="15053" spans="30:32" x14ac:dyDescent="0.2">
      <c r="AD15053" s="11" t="s">
        <v>24707</v>
      </c>
      <c r="AE15053" s="10" t="s">
        <v>24708</v>
      </c>
      <c r="AF15053" s="10" t="s">
        <v>518</v>
      </c>
    </row>
    <row r="15054" spans="30:32" x14ac:dyDescent="0.2">
      <c r="AD15054" s="11" t="s">
        <v>24709</v>
      </c>
      <c r="AE15054" s="10" t="s">
        <v>4740</v>
      </c>
      <c r="AF15054" s="10" t="s">
        <v>518</v>
      </c>
    </row>
    <row r="15055" spans="30:32" x14ac:dyDescent="0.2">
      <c r="AD15055" s="11" t="s">
        <v>24710</v>
      </c>
      <c r="AE15055" s="10" t="s">
        <v>24711</v>
      </c>
      <c r="AF15055" s="10" t="s">
        <v>518</v>
      </c>
    </row>
    <row r="15056" spans="30:32" x14ac:dyDescent="0.2">
      <c r="AD15056" s="11" t="s">
        <v>24712</v>
      </c>
      <c r="AE15056" s="10" t="s">
        <v>12022</v>
      </c>
      <c r="AF15056" s="10" t="s">
        <v>518</v>
      </c>
    </row>
    <row r="15057" spans="30:32" x14ac:dyDescent="0.2">
      <c r="AD15057" s="11" t="s">
        <v>24713</v>
      </c>
      <c r="AE15057" s="10" t="s">
        <v>24714</v>
      </c>
      <c r="AF15057" s="10" t="s">
        <v>518</v>
      </c>
    </row>
    <row r="15058" spans="30:32" x14ac:dyDescent="0.2">
      <c r="AD15058" s="11" t="s">
        <v>24715</v>
      </c>
      <c r="AE15058" s="10" t="s">
        <v>12039</v>
      </c>
      <c r="AF15058" s="10" t="s">
        <v>518</v>
      </c>
    </row>
    <row r="15059" spans="30:32" x14ac:dyDescent="0.2">
      <c r="AD15059" s="11" t="s">
        <v>24716</v>
      </c>
      <c r="AE15059" s="10" t="s">
        <v>2324</v>
      </c>
      <c r="AF15059" s="10" t="s">
        <v>518</v>
      </c>
    </row>
    <row r="15060" spans="30:32" x14ac:dyDescent="0.2">
      <c r="AD15060" s="11" t="s">
        <v>24717</v>
      </c>
      <c r="AE15060" s="10" t="s">
        <v>24718</v>
      </c>
      <c r="AF15060" s="10" t="s">
        <v>518</v>
      </c>
    </row>
    <row r="15061" spans="30:32" x14ac:dyDescent="0.2">
      <c r="AD15061" s="11" t="s">
        <v>24719</v>
      </c>
      <c r="AE15061" s="10" t="s">
        <v>22037</v>
      </c>
      <c r="AF15061" s="10" t="s">
        <v>518</v>
      </c>
    </row>
    <row r="15062" spans="30:32" x14ac:dyDescent="0.2">
      <c r="AD15062" s="11" t="s">
        <v>24720</v>
      </c>
      <c r="AE15062" s="10" t="s">
        <v>24721</v>
      </c>
      <c r="AF15062" s="10" t="s">
        <v>518</v>
      </c>
    </row>
    <row r="15063" spans="30:32" x14ac:dyDescent="0.2">
      <c r="AD15063" s="11" t="s">
        <v>24722</v>
      </c>
      <c r="AE15063" s="10" t="s">
        <v>24723</v>
      </c>
      <c r="AF15063" s="10" t="s">
        <v>518</v>
      </c>
    </row>
    <row r="15064" spans="30:32" x14ac:dyDescent="0.2">
      <c r="AD15064" s="11" t="s">
        <v>24724</v>
      </c>
      <c r="AE15064" s="10" t="s">
        <v>24725</v>
      </c>
      <c r="AF15064" s="10" t="s">
        <v>518</v>
      </c>
    </row>
    <row r="15065" spans="30:32" x14ac:dyDescent="0.2">
      <c r="AD15065" s="11" t="s">
        <v>24726</v>
      </c>
      <c r="AE15065" s="10" t="s">
        <v>2348</v>
      </c>
      <c r="AF15065" s="10" t="s">
        <v>518</v>
      </c>
    </row>
    <row r="15066" spans="30:32" x14ac:dyDescent="0.2">
      <c r="AD15066" s="11" t="s">
        <v>24727</v>
      </c>
      <c r="AE15066" s="10" t="s">
        <v>24728</v>
      </c>
      <c r="AF15066" s="10" t="s">
        <v>518</v>
      </c>
    </row>
    <row r="15067" spans="30:32" x14ac:dyDescent="0.2">
      <c r="AD15067" s="11" t="s">
        <v>24729</v>
      </c>
      <c r="AE15067" s="10" t="s">
        <v>24730</v>
      </c>
      <c r="AF15067" s="10" t="s">
        <v>518</v>
      </c>
    </row>
    <row r="15068" spans="30:32" x14ac:dyDescent="0.2">
      <c r="AD15068" s="11" t="s">
        <v>24731</v>
      </c>
      <c r="AE15068" s="10" t="s">
        <v>22484</v>
      </c>
      <c r="AF15068" s="10" t="s">
        <v>518</v>
      </c>
    </row>
    <row r="15069" spans="30:32" x14ac:dyDescent="0.2">
      <c r="AD15069" s="11" t="s">
        <v>24732</v>
      </c>
      <c r="AE15069" s="10" t="s">
        <v>24733</v>
      </c>
      <c r="AF15069" s="10" t="s">
        <v>518</v>
      </c>
    </row>
    <row r="15070" spans="30:32" x14ac:dyDescent="0.2">
      <c r="AD15070" s="11" t="s">
        <v>24734</v>
      </c>
      <c r="AE15070" s="10" t="s">
        <v>24735</v>
      </c>
      <c r="AF15070" s="10" t="s">
        <v>518</v>
      </c>
    </row>
    <row r="15071" spans="30:32" x14ac:dyDescent="0.2">
      <c r="AD15071" s="11" t="s">
        <v>24736</v>
      </c>
      <c r="AE15071" s="10" t="s">
        <v>24737</v>
      </c>
      <c r="AF15071" s="10" t="s">
        <v>518</v>
      </c>
    </row>
    <row r="15072" spans="30:32" x14ac:dyDescent="0.2">
      <c r="AD15072" s="11" t="s">
        <v>24738</v>
      </c>
      <c r="AE15072" s="10" t="s">
        <v>24739</v>
      </c>
      <c r="AF15072" s="10" t="s">
        <v>518</v>
      </c>
    </row>
    <row r="15073" spans="30:32" x14ac:dyDescent="0.2">
      <c r="AD15073" s="11" t="s">
        <v>24740</v>
      </c>
      <c r="AE15073" s="10" t="s">
        <v>24741</v>
      </c>
      <c r="AF15073" s="10" t="s">
        <v>518</v>
      </c>
    </row>
    <row r="15074" spans="30:32" x14ac:dyDescent="0.2">
      <c r="AD15074" s="11" t="s">
        <v>24742</v>
      </c>
      <c r="AE15074" s="10" t="s">
        <v>24743</v>
      </c>
      <c r="AF15074" s="10" t="s">
        <v>518</v>
      </c>
    </row>
    <row r="15075" spans="30:32" x14ac:dyDescent="0.2">
      <c r="AD15075" s="11" t="s">
        <v>24744</v>
      </c>
      <c r="AE15075" s="10" t="s">
        <v>21562</v>
      </c>
      <c r="AF15075" s="10" t="s">
        <v>518</v>
      </c>
    </row>
    <row r="15076" spans="30:32" x14ac:dyDescent="0.2">
      <c r="AD15076" s="11" t="s">
        <v>24745</v>
      </c>
      <c r="AE15076" s="10" t="s">
        <v>24746</v>
      </c>
      <c r="AF15076" s="10" t="s">
        <v>518</v>
      </c>
    </row>
    <row r="15077" spans="30:32" x14ac:dyDescent="0.2">
      <c r="AD15077" s="11" t="s">
        <v>24747</v>
      </c>
      <c r="AE15077" s="10" t="s">
        <v>21235</v>
      </c>
      <c r="AF15077" s="10" t="s">
        <v>518</v>
      </c>
    </row>
    <row r="15078" spans="30:32" x14ac:dyDescent="0.2">
      <c r="AD15078" s="11" t="s">
        <v>24748</v>
      </c>
      <c r="AE15078" s="10" t="s">
        <v>24749</v>
      </c>
      <c r="AF15078" s="10" t="s">
        <v>518</v>
      </c>
    </row>
    <row r="15079" spans="30:32" x14ac:dyDescent="0.2">
      <c r="AD15079" s="11" t="s">
        <v>24750</v>
      </c>
      <c r="AE15079" s="10" t="s">
        <v>24751</v>
      </c>
      <c r="AF15079" s="10" t="s">
        <v>518</v>
      </c>
    </row>
    <row r="15080" spans="30:32" x14ac:dyDescent="0.2">
      <c r="AD15080" s="11" t="s">
        <v>24752</v>
      </c>
      <c r="AE15080" s="10" t="s">
        <v>2379</v>
      </c>
      <c r="AF15080" s="10" t="s">
        <v>518</v>
      </c>
    </row>
    <row r="15081" spans="30:32" x14ac:dyDescent="0.2">
      <c r="AD15081" s="11" t="s">
        <v>24753</v>
      </c>
      <c r="AE15081" s="10" t="s">
        <v>4094</v>
      </c>
      <c r="AF15081" s="10" t="s">
        <v>518</v>
      </c>
    </row>
    <row r="15082" spans="30:32" x14ac:dyDescent="0.2">
      <c r="AD15082" s="11" t="s">
        <v>24754</v>
      </c>
      <c r="AE15082" s="10" t="s">
        <v>444</v>
      </c>
      <c r="AF15082" s="10" t="s">
        <v>518</v>
      </c>
    </row>
    <row r="15083" spans="30:32" x14ac:dyDescent="0.2">
      <c r="AD15083" s="11" t="s">
        <v>24755</v>
      </c>
      <c r="AE15083" s="10" t="s">
        <v>24756</v>
      </c>
      <c r="AF15083" s="10" t="s">
        <v>518</v>
      </c>
    </row>
    <row r="15084" spans="30:32" x14ac:dyDescent="0.2">
      <c r="AD15084" s="11" t="s">
        <v>24757</v>
      </c>
      <c r="AE15084" s="10" t="s">
        <v>9379</v>
      </c>
      <c r="AF15084" s="10" t="s">
        <v>518</v>
      </c>
    </row>
    <row r="15085" spans="30:32" x14ac:dyDescent="0.2">
      <c r="AD15085" s="11" t="s">
        <v>24758</v>
      </c>
      <c r="AE15085" s="10" t="s">
        <v>9383</v>
      </c>
      <c r="AF15085" s="10" t="s">
        <v>518</v>
      </c>
    </row>
    <row r="15086" spans="30:32" x14ac:dyDescent="0.2">
      <c r="AD15086" s="11" t="s">
        <v>24759</v>
      </c>
      <c r="AE15086" s="10" t="s">
        <v>24760</v>
      </c>
      <c r="AF15086" s="10" t="s">
        <v>518</v>
      </c>
    </row>
    <row r="15087" spans="30:32" x14ac:dyDescent="0.2">
      <c r="AD15087" s="11" t="s">
        <v>24761</v>
      </c>
      <c r="AE15087" s="10" t="s">
        <v>24762</v>
      </c>
      <c r="AF15087" s="10" t="s">
        <v>518</v>
      </c>
    </row>
    <row r="15088" spans="30:32" x14ac:dyDescent="0.2">
      <c r="AD15088" s="11" t="s">
        <v>24763</v>
      </c>
      <c r="AE15088" s="10" t="s">
        <v>24764</v>
      </c>
      <c r="AF15088" s="10" t="s">
        <v>518</v>
      </c>
    </row>
    <row r="15089" spans="30:32" x14ac:dyDescent="0.2">
      <c r="AD15089" s="11" t="s">
        <v>24765</v>
      </c>
      <c r="AE15089" s="10" t="s">
        <v>10638</v>
      </c>
      <c r="AF15089" s="10" t="s">
        <v>518</v>
      </c>
    </row>
    <row r="15090" spans="30:32" x14ac:dyDescent="0.2">
      <c r="AD15090" s="11" t="s">
        <v>24766</v>
      </c>
      <c r="AE15090" s="10" t="s">
        <v>24767</v>
      </c>
      <c r="AF15090" s="10" t="s">
        <v>518</v>
      </c>
    </row>
    <row r="15091" spans="30:32" x14ac:dyDescent="0.2">
      <c r="AD15091" s="11" t="s">
        <v>24768</v>
      </c>
      <c r="AE15091" s="10" t="s">
        <v>24769</v>
      </c>
      <c r="AF15091" s="10" t="s">
        <v>518</v>
      </c>
    </row>
    <row r="15092" spans="30:32" x14ac:dyDescent="0.2">
      <c r="AD15092" s="11" t="s">
        <v>24770</v>
      </c>
      <c r="AE15092" s="10" t="s">
        <v>24771</v>
      </c>
      <c r="AF15092" s="10" t="s">
        <v>518</v>
      </c>
    </row>
    <row r="15093" spans="30:32" x14ac:dyDescent="0.2">
      <c r="AD15093" s="11" t="s">
        <v>24772</v>
      </c>
      <c r="AE15093" s="10" t="s">
        <v>1142</v>
      </c>
      <c r="AF15093" s="10" t="s">
        <v>518</v>
      </c>
    </row>
    <row r="15094" spans="30:32" x14ac:dyDescent="0.2">
      <c r="AD15094" s="11" t="s">
        <v>24773</v>
      </c>
      <c r="AE15094" s="10" t="s">
        <v>24774</v>
      </c>
      <c r="AF15094" s="10" t="s">
        <v>518</v>
      </c>
    </row>
    <row r="15095" spans="30:32" x14ac:dyDescent="0.2">
      <c r="AD15095" s="11" t="s">
        <v>24775</v>
      </c>
      <c r="AE15095" s="10" t="s">
        <v>1504</v>
      </c>
      <c r="AF15095" s="10" t="s">
        <v>518</v>
      </c>
    </row>
    <row r="15096" spans="30:32" x14ac:dyDescent="0.2">
      <c r="AD15096" s="11" t="s">
        <v>24776</v>
      </c>
      <c r="AE15096" s="10" t="s">
        <v>1504</v>
      </c>
      <c r="AF15096" s="10" t="s">
        <v>518</v>
      </c>
    </row>
    <row r="15097" spans="30:32" x14ac:dyDescent="0.2">
      <c r="AD15097" s="11" t="s">
        <v>24777</v>
      </c>
      <c r="AE15097" s="10" t="s">
        <v>1504</v>
      </c>
      <c r="AF15097" s="10" t="s">
        <v>518</v>
      </c>
    </row>
    <row r="15098" spans="30:32" x14ac:dyDescent="0.2">
      <c r="AD15098" s="11" t="s">
        <v>24778</v>
      </c>
      <c r="AE15098" s="10" t="s">
        <v>24779</v>
      </c>
      <c r="AF15098" s="10" t="s">
        <v>518</v>
      </c>
    </row>
    <row r="15099" spans="30:32" x14ac:dyDescent="0.2">
      <c r="AD15099" s="11" t="s">
        <v>24780</v>
      </c>
      <c r="AE15099" s="10" t="s">
        <v>24779</v>
      </c>
      <c r="AF15099" s="10" t="s">
        <v>518</v>
      </c>
    </row>
    <row r="15100" spans="30:32" x14ac:dyDescent="0.2">
      <c r="AD15100" s="11" t="s">
        <v>24781</v>
      </c>
      <c r="AE15100" s="10" t="s">
        <v>1504</v>
      </c>
      <c r="AF15100" s="10" t="s">
        <v>518</v>
      </c>
    </row>
    <row r="15101" spans="30:32" x14ac:dyDescent="0.2">
      <c r="AD15101" s="11" t="s">
        <v>24782</v>
      </c>
      <c r="AE15101" s="10" t="s">
        <v>3631</v>
      </c>
      <c r="AF15101" s="10" t="s">
        <v>518</v>
      </c>
    </row>
    <row r="15102" spans="30:32" x14ac:dyDescent="0.2">
      <c r="AD15102" s="11" t="s">
        <v>24783</v>
      </c>
      <c r="AE15102" s="10" t="s">
        <v>24784</v>
      </c>
      <c r="AF15102" s="10" t="s">
        <v>518</v>
      </c>
    </row>
    <row r="15103" spans="30:32" x14ac:dyDescent="0.2">
      <c r="AD15103" s="11" t="s">
        <v>24785</v>
      </c>
      <c r="AE15103" s="10" t="s">
        <v>9833</v>
      </c>
      <c r="AF15103" s="10" t="s">
        <v>518</v>
      </c>
    </row>
    <row r="15104" spans="30:32" x14ac:dyDescent="0.2">
      <c r="AD15104" s="11" t="s">
        <v>24786</v>
      </c>
      <c r="AE15104" s="10" t="s">
        <v>24787</v>
      </c>
      <c r="AF15104" s="10" t="s">
        <v>518</v>
      </c>
    </row>
    <row r="15105" spans="30:32" x14ac:dyDescent="0.2">
      <c r="AD15105" s="11" t="s">
        <v>24788</v>
      </c>
      <c r="AE15105" s="10" t="s">
        <v>24789</v>
      </c>
      <c r="AF15105" s="10" t="s">
        <v>518</v>
      </c>
    </row>
    <row r="15106" spans="30:32" x14ac:dyDescent="0.2">
      <c r="AD15106" s="11" t="s">
        <v>24790</v>
      </c>
      <c r="AE15106" s="10" t="s">
        <v>3573</v>
      </c>
      <c r="AF15106" s="10" t="s">
        <v>518</v>
      </c>
    </row>
    <row r="15107" spans="30:32" x14ac:dyDescent="0.2">
      <c r="AD15107" s="11" t="s">
        <v>24791</v>
      </c>
      <c r="AE15107" s="10" t="s">
        <v>24792</v>
      </c>
      <c r="AF15107" s="10" t="s">
        <v>518</v>
      </c>
    </row>
    <row r="15108" spans="30:32" x14ac:dyDescent="0.2">
      <c r="AD15108" s="11" t="s">
        <v>24793</v>
      </c>
      <c r="AE15108" s="10" t="s">
        <v>24794</v>
      </c>
      <c r="AF15108" s="10" t="s">
        <v>518</v>
      </c>
    </row>
    <row r="15109" spans="30:32" x14ac:dyDescent="0.2">
      <c r="AD15109" s="11" t="s">
        <v>24795</v>
      </c>
      <c r="AE15109" s="10" t="s">
        <v>24796</v>
      </c>
      <c r="AF15109" s="10" t="s">
        <v>518</v>
      </c>
    </row>
    <row r="15110" spans="30:32" x14ac:dyDescent="0.2">
      <c r="AD15110" s="11" t="s">
        <v>24797</v>
      </c>
      <c r="AE15110" s="10" t="s">
        <v>24798</v>
      </c>
      <c r="AF15110" s="10" t="s">
        <v>518</v>
      </c>
    </row>
    <row r="15111" spans="30:32" x14ac:dyDescent="0.2">
      <c r="AD15111" s="11" t="s">
        <v>24799</v>
      </c>
      <c r="AE15111" s="10" t="s">
        <v>9893</v>
      </c>
      <c r="AF15111" s="10" t="s">
        <v>518</v>
      </c>
    </row>
    <row r="15112" spans="30:32" x14ac:dyDescent="0.2">
      <c r="AD15112" s="11" t="s">
        <v>24800</v>
      </c>
      <c r="AE15112" s="10" t="s">
        <v>24801</v>
      </c>
      <c r="AF15112" s="10" t="s">
        <v>518</v>
      </c>
    </row>
    <row r="15113" spans="30:32" x14ac:dyDescent="0.2">
      <c r="AD15113" s="11" t="s">
        <v>24802</v>
      </c>
      <c r="AE15113" s="10" t="s">
        <v>24803</v>
      </c>
      <c r="AF15113" s="10" t="s">
        <v>518</v>
      </c>
    </row>
    <row r="15114" spans="30:32" x14ac:dyDescent="0.2">
      <c r="AD15114" s="11" t="s">
        <v>24804</v>
      </c>
      <c r="AE15114" s="10" t="s">
        <v>24805</v>
      </c>
      <c r="AF15114" s="10" t="s">
        <v>518</v>
      </c>
    </row>
    <row r="15115" spans="30:32" x14ac:dyDescent="0.2">
      <c r="AD15115" s="11" t="s">
        <v>24806</v>
      </c>
      <c r="AE15115" s="10" t="s">
        <v>24807</v>
      </c>
      <c r="AF15115" s="10" t="s">
        <v>518</v>
      </c>
    </row>
    <row r="15116" spans="30:32" x14ac:dyDescent="0.2">
      <c r="AD15116" s="11" t="s">
        <v>24808</v>
      </c>
      <c r="AE15116" s="10" t="s">
        <v>18782</v>
      </c>
      <c r="AF15116" s="10" t="s">
        <v>518</v>
      </c>
    </row>
    <row r="15117" spans="30:32" x14ac:dyDescent="0.2">
      <c r="AD15117" s="11" t="s">
        <v>24809</v>
      </c>
      <c r="AE15117" s="10" t="s">
        <v>24810</v>
      </c>
      <c r="AF15117" s="10" t="s">
        <v>518</v>
      </c>
    </row>
    <row r="15118" spans="30:32" x14ac:dyDescent="0.2">
      <c r="AD15118" s="11" t="s">
        <v>24811</v>
      </c>
      <c r="AE15118" s="10" t="s">
        <v>24812</v>
      </c>
      <c r="AF15118" s="10" t="s">
        <v>518</v>
      </c>
    </row>
    <row r="15119" spans="30:32" x14ac:dyDescent="0.2">
      <c r="AD15119" s="11" t="s">
        <v>24813</v>
      </c>
      <c r="AE15119" s="10" t="s">
        <v>12311</v>
      </c>
      <c r="AF15119" s="10" t="s">
        <v>518</v>
      </c>
    </row>
    <row r="15120" spans="30:32" x14ac:dyDescent="0.2">
      <c r="AD15120" s="11" t="s">
        <v>24814</v>
      </c>
      <c r="AE15120" s="10" t="s">
        <v>24815</v>
      </c>
      <c r="AF15120" s="10" t="s">
        <v>518</v>
      </c>
    </row>
    <row r="15121" spans="30:32" x14ac:dyDescent="0.2">
      <c r="AD15121" s="11" t="s">
        <v>24816</v>
      </c>
      <c r="AE15121" s="10" t="s">
        <v>24817</v>
      </c>
      <c r="AF15121" s="10" t="s">
        <v>518</v>
      </c>
    </row>
    <row r="15122" spans="30:32" x14ac:dyDescent="0.2">
      <c r="AD15122" s="11" t="s">
        <v>24818</v>
      </c>
      <c r="AE15122" s="10" t="s">
        <v>24819</v>
      </c>
      <c r="AF15122" s="10" t="s">
        <v>518</v>
      </c>
    </row>
    <row r="15123" spans="30:32" x14ac:dyDescent="0.2">
      <c r="AD15123" s="11" t="s">
        <v>24820</v>
      </c>
      <c r="AE15123" s="10" t="s">
        <v>4641</v>
      </c>
      <c r="AF15123" s="10" t="s">
        <v>518</v>
      </c>
    </row>
    <row r="15124" spans="30:32" x14ac:dyDescent="0.2">
      <c r="AD15124" s="11" t="s">
        <v>24821</v>
      </c>
      <c r="AE15124" s="10" t="s">
        <v>1057</v>
      </c>
      <c r="AF15124" s="10" t="s">
        <v>518</v>
      </c>
    </row>
    <row r="15125" spans="30:32" x14ac:dyDescent="0.2">
      <c r="AD15125" s="11" t="s">
        <v>24822</v>
      </c>
      <c r="AE15125" s="10" t="s">
        <v>24823</v>
      </c>
      <c r="AF15125" s="10" t="s">
        <v>518</v>
      </c>
    </row>
    <row r="15126" spans="30:32" x14ac:dyDescent="0.2">
      <c r="AD15126" s="11" t="s">
        <v>24824</v>
      </c>
      <c r="AE15126" s="10" t="s">
        <v>24825</v>
      </c>
      <c r="AF15126" s="10" t="s">
        <v>518</v>
      </c>
    </row>
    <row r="15127" spans="30:32" x14ac:dyDescent="0.2">
      <c r="AD15127" s="11" t="s">
        <v>24826</v>
      </c>
      <c r="AE15127" s="10" t="s">
        <v>24827</v>
      </c>
      <c r="AF15127" s="10" t="s">
        <v>518</v>
      </c>
    </row>
    <row r="15128" spans="30:32" x14ac:dyDescent="0.2">
      <c r="AD15128" s="11" t="s">
        <v>24828</v>
      </c>
      <c r="AE15128" s="10" t="s">
        <v>3161</v>
      </c>
      <c r="AF15128" s="10" t="s">
        <v>518</v>
      </c>
    </row>
    <row r="15129" spans="30:32" x14ac:dyDescent="0.2">
      <c r="AD15129" s="11" t="s">
        <v>24829</v>
      </c>
      <c r="AE15129" s="10" t="s">
        <v>24830</v>
      </c>
      <c r="AF15129" s="10" t="s">
        <v>518</v>
      </c>
    </row>
    <row r="15130" spans="30:32" x14ac:dyDescent="0.2">
      <c r="AD15130" s="11" t="s">
        <v>24831</v>
      </c>
      <c r="AE15130" s="10" t="s">
        <v>24832</v>
      </c>
      <c r="AF15130" s="10" t="s">
        <v>518</v>
      </c>
    </row>
    <row r="15131" spans="30:32" x14ac:dyDescent="0.2">
      <c r="AD15131" s="11" t="s">
        <v>24833</v>
      </c>
      <c r="AE15131" s="10" t="s">
        <v>24834</v>
      </c>
      <c r="AF15131" s="10" t="s">
        <v>518</v>
      </c>
    </row>
    <row r="15132" spans="30:32" x14ac:dyDescent="0.2">
      <c r="AD15132" s="11" t="s">
        <v>24835</v>
      </c>
      <c r="AE15132" s="10" t="s">
        <v>24836</v>
      </c>
      <c r="AF15132" s="10" t="s">
        <v>518</v>
      </c>
    </row>
    <row r="15133" spans="30:32" x14ac:dyDescent="0.2">
      <c r="AD15133" s="11" t="s">
        <v>24837</v>
      </c>
      <c r="AE15133" s="10" t="s">
        <v>14656</v>
      </c>
      <c r="AF15133" s="10" t="s">
        <v>518</v>
      </c>
    </row>
    <row r="15134" spans="30:32" x14ac:dyDescent="0.2">
      <c r="AD15134" s="11" t="s">
        <v>24838</v>
      </c>
      <c r="AE15134" s="10" t="s">
        <v>2513</v>
      </c>
      <c r="AF15134" s="10" t="s">
        <v>518</v>
      </c>
    </row>
    <row r="15135" spans="30:32" x14ac:dyDescent="0.2">
      <c r="AD15135" s="11" t="s">
        <v>24839</v>
      </c>
      <c r="AE15135" s="10" t="s">
        <v>24840</v>
      </c>
      <c r="AF15135" s="10" t="s">
        <v>518</v>
      </c>
    </row>
    <row r="15136" spans="30:32" x14ac:dyDescent="0.2">
      <c r="AD15136" s="11" t="s">
        <v>24841</v>
      </c>
      <c r="AE15136" s="10" t="s">
        <v>24842</v>
      </c>
      <c r="AF15136" s="10" t="s">
        <v>518</v>
      </c>
    </row>
    <row r="15137" spans="30:32" x14ac:dyDescent="0.2">
      <c r="AD15137" s="11" t="s">
        <v>24843</v>
      </c>
      <c r="AE15137" s="10" t="s">
        <v>16689</v>
      </c>
      <c r="AF15137" s="10" t="s">
        <v>518</v>
      </c>
    </row>
    <row r="15138" spans="30:32" x14ac:dyDescent="0.2">
      <c r="AD15138" s="11" t="s">
        <v>24844</v>
      </c>
      <c r="AE15138" s="10" t="s">
        <v>24845</v>
      </c>
      <c r="AF15138" s="10" t="s">
        <v>518</v>
      </c>
    </row>
    <row r="15139" spans="30:32" x14ac:dyDescent="0.2">
      <c r="AD15139" s="11" t="s">
        <v>24846</v>
      </c>
      <c r="AE15139" s="10" t="s">
        <v>7808</v>
      </c>
      <c r="AF15139" s="10" t="s">
        <v>518</v>
      </c>
    </row>
    <row r="15140" spans="30:32" x14ac:dyDescent="0.2">
      <c r="AD15140" s="11" t="s">
        <v>24847</v>
      </c>
      <c r="AE15140" s="10" t="s">
        <v>24848</v>
      </c>
      <c r="AF15140" s="10" t="s">
        <v>518</v>
      </c>
    </row>
    <row r="15141" spans="30:32" x14ac:dyDescent="0.2">
      <c r="AD15141" s="11" t="s">
        <v>24849</v>
      </c>
      <c r="AE15141" s="10" t="s">
        <v>24850</v>
      </c>
      <c r="AF15141" s="10" t="s">
        <v>518</v>
      </c>
    </row>
    <row r="15142" spans="30:32" x14ac:dyDescent="0.2">
      <c r="AD15142" s="11" t="s">
        <v>24851</v>
      </c>
      <c r="AE15142" s="10" t="s">
        <v>24852</v>
      </c>
      <c r="AF15142" s="10" t="s">
        <v>518</v>
      </c>
    </row>
    <row r="15143" spans="30:32" x14ac:dyDescent="0.2">
      <c r="AD15143" s="11" t="s">
        <v>24853</v>
      </c>
      <c r="AE15143" s="10" t="s">
        <v>24854</v>
      </c>
      <c r="AF15143" s="10" t="s">
        <v>518</v>
      </c>
    </row>
    <row r="15144" spans="30:32" x14ac:dyDescent="0.2">
      <c r="AD15144" s="11" t="s">
        <v>24855</v>
      </c>
      <c r="AE15144" s="10" t="s">
        <v>2545</v>
      </c>
      <c r="AF15144" s="10" t="s">
        <v>518</v>
      </c>
    </row>
    <row r="15145" spans="30:32" x14ac:dyDescent="0.2">
      <c r="AD15145" s="11" t="s">
        <v>24856</v>
      </c>
      <c r="AE15145" s="10" t="s">
        <v>24857</v>
      </c>
      <c r="AF15145" s="10" t="s">
        <v>518</v>
      </c>
    </row>
    <row r="15146" spans="30:32" x14ac:dyDescent="0.2">
      <c r="AD15146" s="11" t="s">
        <v>24858</v>
      </c>
      <c r="AE15146" s="10" t="s">
        <v>20053</v>
      </c>
      <c r="AF15146" s="10" t="s">
        <v>518</v>
      </c>
    </row>
    <row r="15147" spans="30:32" x14ac:dyDescent="0.2">
      <c r="AD15147" s="11" t="s">
        <v>24859</v>
      </c>
      <c r="AE15147" s="10" t="s">
        <v>24860</v>
      </c>
      <c r="AF15147" s="10" t="s">
        <v>518</v>
      </c>
    </row>
    <row r="15148" spans="30:32" x14ac:dyDescent="0.2">
      <c r="AD15148" s="11" t="s">
        <v>24861</v>
      </c>
      <c r="AE15148" s="10" t="s">
        <v>24862</v>
      </c>
      <c r="AF15148" s="10" t="s">
        <v>518</v>
      </c>
    </row>
    <row r="15149" spans="30:32" x14ac:dyDescent="0.2">
      <c r="AD15149" s="11" t="s">
        <v>24863</v>
      </c>
      <c r="AE15149" s="10" t="s">
        <v>20339</v>
      </c>
      <c r="AF15149" s="10" t="s">
        <v>518</v>
      </c>
    </row>
    <row r="15150" spans="30:32" x14ac:dyDescent="0.2">
      <c r="AD15150" s="11" t="s">
        <v>24864</v>
      </c>
      <c r="AE15150" s="10" t="s">
        <v>24865</v>
      </c>
      <c r="AF15150" s="10" t="s">
        <v>518</v>
      </c>
    </row>
    <row r="15151" spans="30:32" x14ac:dyDescent="0.2">
      <c r="AD15151" s="11" t="s">
        <v>24866</v>
      </c>
      <c r="AE15151" s="10" t="s">
        <v>24867</v>
      </c>
      <c r="AF15151" s="10" t="s">
        <v>518</v>
      </c>
    </row>
    <row r="15152" spans="30:32" x14ac:dyDescent="0.2">
      <c r="AD15152" s="11" t="s">
        <v>24868</v>
      </c>
      <c r="AE15152" s="10" t="s">
        <v>22524</v>
      </c>
      <c r="AF15152" s="10" t="s">
        <v>518</v>
      </c>
    </row>
    <row r="15153" spans="30:32" x14ac:dyDescent="0.2">
      <c r="AD15153" s="11" t="s">
        <v>24869</v>
      </c>
      <c r="AE15153" s="10" t="s">
        <v>24870</v>
      </c>
      <c r="AF15153" s="10" t="s">
        <v>518</v>
      </c>
    </row>
    <row r="15154" spans="30:32" x14ac:dyDescent="0.2">
      <c r="AD15154" s="11" t="s">
        <v>24871</v>
      </c>
      <c r="AE15154" s="10" t="s">
        <v>5439</v>
      </c>
      <c r="AF15154" s="10" t="s">
        <v>518</v>
      </c>
    </row>
    <row r="15155" spans="30:32" x14ac:dyDescent="0.2">
      <c r="AD15155" s="11" t="s">
        <v>24872</v>
      </c>
      <c r="AE15155" s="10" t="s">
        <v>10962</v>
      </c>
      <c r="AF15155" s="10" t="s">
        <v>518</v>
      </c>
    </row>
    <row r="15156" spans="30:32" x14ac:dyDescent="0.2">
      <c r="AD15156" s="11" t="s">
        <v>24873</v>
      </c>
      <c r="AE15156" s="10" t="s">
        <v>24874</v>
      </c>
      <c r="AF15156" s="10" t="s">
        <v>518</v>
      </c>
    </row>
    <row r="15157" spans="30:32" x14ac:dyDescent="0.2">
      <c r="AD15157" s="11" t="s">
        <v>24875</v>
      </c>
      <c r="AE15157" s="10" t="s">
        <v>24876</v>
      </c>
      <c r="AF15157" s="10" t="s">
        <v>518</v>
      </c>
    </row>
    <row r="15158" spans="30:32" x14ac:dyDescent="0.2">
      <c r="AD15158" s="11" t="s">
        <v>24877</v>
      </c>
      <c r="AE15158" s="10" t="s">
        <v>24878</v>
      </c>
      <c r="AF15158" s="10" t="s">
        <v>518</v>
      </c>
    </row>
    <row r="15159" spans="30:32" x14ac:dyDescent="0.2">
      <c r="AD15159" s="11" t="s">
        <v>24879</v>
      </c>
      <c r="AE15159" s="10" t="s">
        <v>24880</v>
      </c>
      <c r="AF15159" s="10" t="s">
        <v>518</v>
      </c>
    </row>
    <row r="15160" spans="30:32" x14ac:dyDescent="0.2">
      <c r="AD15160" s="11" t="s">
        <v>24881</v>
      </c>
      <c r="AE15160" s="10" t="s">
        <v>24882</v>
      </c>
      <c r="AF15160" s="10" t="s">
        <v>518</v>
      </c>
    </row>
    <row r="15161" spans="30:32" x14ac:dyDescent="0.2">
      <c r="AD15161" s="11" t="s">
        <v>24883</v>
      </c>
      <c r="AE15161" s="10" t="s">
        <v>20078</v>
      </c>
      <c r="AF15161" s="10" t="s">
        <v>518</v>
      </c>
    </row>
    <row r="15162" spans="30:32" x14ac:dyDescent="0.2">
      <c r="AD15162" s="11" t="s">
        <v>24884</v>
      </c>
      <c r="AE15162" s="10" t="s">
        <v>24885</v>
      </c>
      <c r="AF15162" s="10" t="s">
        <v>518</v>
      </c>
    </row>
    <row r="15163" spans="30:32" x14ac:dyDescent="0.2">
      <c r="AD15163" s="11" t="s">
        <v>24886</v>
      </c>
      <c r="AE15163" s="10" t="s">
        <v>15706</v>
      </c>
      <c r="AF15163" s="10" t="s">
        <v>518</v>
      </c>
    </row>
    <row r="15164" spans="30:32" x14ac:dyDescent="0.2">
      <c r="AD15164" s="11" t="s">
        <v>24887</v>
      </c>
      <c r="AE15164" s="10" t="s">
        <v>1491</v>
      </c>
      <c r="AF15164" s="10" t="s">
        <v>518</v>
      </c>
    </row>
    <row r="15165" spans="30:32" x14ac:dyDescent="0.2">
      <c r="AD15165" s="11" t="s">
        <v>24888</v>
      </c>
      <c r="AE15165" s="10" t="s">
        <v>24889</v>
      </c>
      <c r="AF15165" s="10" t="s">
        <v>518</v>
      </c>
    </row>
    <row r="15166" spans="30:32" x14ac:dyDescent="0.2">
      <c r="AD15166" s="11" t="s">
        <v>24890</v>
      </c>
      <c r="AE15166" s="10" t="s">
        <v>24891</v>
      </c>
      <c r="AF15166" s="10" t="s">
        <v>518</v>
      </c>
    </row>
    <row r="15167" spans="30:32" x14ac:dyDescent="0.2">
      <c r="AD15167" s="11" t="s">
        <v>24892</v>
      </c>
      <c r="AE15167" s="10" t="s">
        <v>10999</v>
      </c>
      <c r="AF15167" s="10" t="s">
        <v>518</v>
      </c>
    </row>
    <row r="15168" spans="30:32" x14ac:dyDescent="0.2">
      <c r="AD15168" s="11" t="s">
        <v>24893</v>
      </c>
      <c r="AE15168" s="10" t="s">
        <v>12550</v>
      </c>
      <c r="AF15168" s="10" t="s">
        <v>518</v>
      </c>
    </row>
    <row r="15169" spans="30:32" x14ac:dyDescent="0.2">
      <c r="AD15169" s="11" t="s">
        <v>24894</v>
      </c>
      <c r="AE15169" s="10" t="s">
        <v>4273</v>
      </c>
      <c r="AF15169" s="10" t="s">
        <v>518</v>
      </c>
    </row>
    <row r="15170" spans="30:32" x14ac:dyDescent="0.2">
      <c r="AD15170" s="11" t="s">
        <v>24895</v>
      </c>
      <c r="AE15170" s="10" t="s">
        <v>9561</v>
      </c>
      <c r="AF15170" s="10" t="s">
        <v>518</v>
      </c>
    </row>
    <row r="15171" spans="30:32" x14ac:dyDescent="0.2">
      <c r="AD15171" s="11" t="s">
        <v>24896</v>
      </c>
      <c r="AE15171" s="10" t="s">
        <v>24897</v>
      </c>
      <c r="AF15171" s="10" t="s">
        <v>518</v>
      </c>
    </row>
    <row r="15172" spans="30:32" x14ac:dyDescent="0.2">
      <c r="AD15172" s="11" t="s">
        <v>24898</v>
      </c>
      <c r="AE15172" s="10" t="s">
        <v>22938</v>
      </c>
      <c r="AF15172" s="10" t="s">
        <v>518</v>
      </c>
    </row>
    <row r="15173" spans="30:32" x14ac:dyDescent="0.2">
      <c r="AD15173" s="11" t="s">
        <v>24899</v>
      </c>
      <c r="AE15173" s="10" t="s">
        <v>12569</v>
      </c>
      <c r="AF15173" s="10" t="s">
        <v>518</v>
      </c>
    </row>
    <row r="15174" spans="30:32" x14ac:dyDescent="0.2">
      <c r="AD15174" s="11" t="s">
        <v>24900</v>
      </c>
      <c r="AE15174" s="10" t="s">
        <v>24901</v>
      </c>
      <c r="AF15174" s="10" t="s">
        <v>518</v>
      </c>
    </row>
    <row r="15175" spans="30:32" x14ac:dyDescent="0.2">
      <c r="AD15175" s="11" t="s">
        <v>24902</v>
      </c>
      <c r="AE15175" s="10" t="s">
        <v>24903</v>
      </c>
      <c r="AF15175" s="10" t="s">
        <v>518</v>
      </c>
    </row>
    <row r="15176" spans="30:32" x14ac:dyDescent="0.2">
      <c r="AD15176" s="11" t="s">
        <v>24904</v>
      </c>
      <c r="AE15176" s="10" t="s">
        <v>1510</v>
      </c>
      <c r="AF15176" s="10" t="s">
        <v>518</v>
      </c>
    </row>
    <row r="15177" spans="30:32" x14ac:dyDescent="0.2">
      <c r="AD15177" s="11" t="s">
        <v>24905</v>
      </c>
      <c r="AE15177" s="10" t="s">
        <v>3700</v>
      </c>
      <c r="AF15177" s="10" t="s">
        <v>518</v>
      </c>
    </row>
    <row r="15178" spans="30:32" x14ac:dyDescent="0.2">
      <c r="AD15178" s="11" t="s">
        <v>24906</v>
      </c>
      <c r="AE15178" s="10" t="s">
        <v>16383</v>
      </c>
      <c r="AF15178" s="10" t="s">
        <v>518</v>
      </c>
    </row>
    <row r="15179" spans="30:32" x14ac:dyDescent="0.2">
      <c r="AD15179" s="11" t="s">
        <v>24907</v>
      </c>
      <c r="AE15179" s="10" t="s">
        <v>24908</v>
      </c>
      <c r="AF15179" s="10" t="s">
        <v>518</v>
      </c>
    </row>
    <row r="15180" spans="30:32" x14ac:dyDescent="0.2">
      <c r="AD15180" s="11" t="s">
        <v>24909</v>
      </c>
      <c r="AE15180" s="10" t="s">
        <v>24910</v>
      </c>
      <c r="AF15180" s="10" t="s">
        <v>518</v>
      </c>
    </row>
    <row r="15181" spans="30:32" x14ac:dyDescent="0.2">
      <c r="AD15181" s="11" t="s">
        <v>24911</v>
      </c>
      <c r="AE15181" s="10" t="s">
        <v>24912</v>
      </c>
      <c r="AF15181" s="10" t="s">
        <v>518</v>
      </c>
    </row>
    <row r="15182" spans="30:32" x14ac:dyDescent="0.2">
      <c r="AD15182" s="11" t="s">
        <v>24913</v>
      </c>
      <c r="AE15182" s="10" t="s">
        <v>24914</v>
      </c>
      <c r="AF15182" s="10" t="s">
        <v>518</v>
      </c>
    </row>
    <row r="15183" spans="30:32" x14ac:dyDescent="0.2">
      <c r="AD15183" s="11" t="s">
        <v>24915</v>
      </c>
      <c r="AE15183" s="10" t="s">
        <v>24916</v>
      </c>
      <c r="AF15183" s="10" t="s">
        <v>518</v>
      </c>
    </row>
    <row r="15184" spans="30:32" x14ac:dyDescent="0.2">
      <c r="AD15184" s="11" t="s">
        <v>24917</v>
      </c>
      <c r="AE15184" s="10" t="s">
        <v>9608</v>
      </c>
      <c r="AF15184" s="10" t="s">
        <v>518</v>
      </c>
    </row>
    <row r="15185" spans="30:32" x14ac:dyDescent="0.2">
      <c r="AD15185" s="11" t="s">
        <v>24918</v>
      </c>
      <c r="AE15185" s="10" t="s">
        <v>23704</v>
      </c>
      <c r="AF15185" s="10" t="s">
        <v>518</v>
      </c>
    </row>
    <row r="15186" spans="30:32" x14ac:dyDescent="0.2">
      <c r="AD15186" s="11" t="s">
        <v>24919</v>
      </c>
      <c r="AE15186" s="10" t="s">
        <v>5501</v>
      </c>
      <c r="AF15186" s="10" t="s">
        <v>518</v>
      </c>
    </row>
    <row r="15187" spans="30:32" x14ac:dyDescent="0.2">
      <c r="AD15187" s="11" t="s">
        <v>24920</v>
      </c>
      <c r="AE15187" s="10" t="s">
        <v>24921</v>
      </c>
      <c r="AF15187" s="10" t="s">
        <v>518</v>
      </c>
    </row>
    <row r="15188" spans="30:32" x14ac:dyDescent="0.2">
      <c r="AD15188" s="11" t="s">
        <v>24922</v>
      </c>
      <c r="AE15188" s="10" t="s">
        <v>17948</v>
      </c>
      <c r="AF15188" s="10" t="s">
        <v>518</v>
      </c>
    </row>
    <row r="15189" spans="30:32" x14ac:dyDescent="0.2">
      <c r="AD15189" s="11" t="s">
        <v>24923</v>
      </c>
      <c r="AE15189" s="10" t="s">
        <v>24924</v>
      </c>
      <c r="AF15189" s="10" t="s">
        <v>518</v>
      </c>
    </row>
    <row r="15190" spans="30:32" x14ac:dyDescent="0.2">
      <c r="AD15190" s="11" t="s">
        <v>24925</v>
      </c>
      <c r="AE15190" s="10" t="s">
        <v>1555</v>
      </c>
      <c r="AF15190" s="10" t="s">
        <v>518</v>
      </c>
    </row>
    <row r="15191" spans="30:32" x14ac:dyDescent="0.2">
      <c r="AD15191" s="11" t="s">
        <v>24926</v>
      </c>
      <c r="AE15191" s="10" t="s">
        <v>12674</v>
      </c>
      <c r="AF15191" s="10" t="s">
        <v>518</v>
      </c>
    </row>
    <row r="15192" spans="30:32" x14ac:dyDescent="0.2">
      <c r="AD15192" s="11" t="s">
        <v>24927</v>
      </c>
      <c r="AE15192" s="10" t="s">
        <v>24928</v>
      </c>
      <c r="AF15192" s="10" t="s">
        <v>518</v>
      </c>
    </row>
    <row r="15193" spans="30:32" x14ac:dyDescent="0.2">
      <c r="AD15193" s="11" t="s">
        <v>24929</v>
      </c>
      <c r="AE15193" s="10" t="s">
        <v>24930</v>
      </c>
      <c r="AF15193" s="10" t="s">
        <v>518</v>
      </c>
    </row>
    <row r="15194" spans="30:32" x14ac:dyDescent="0.2">
      <c r="AD15194" s="11" t="s">
        <v>24931</v>
      </c>
      <c r="AE15194" s="10" t="s">
        <v>24932</v>
      </c>
      <c r="AF15194" s="10" t="s">
        <v>518</v>
      </c>
    </row>
    <row r="15195" spans="30:32" x14ac:dyDescent="0.2">
      <c r="AD15195" s="11" t="s">
        <v>24933</v>
      </c>
      <c r="AE15195" s="10" t="s">
        <v>24934</v>
      </c>
      <c r="AF15195" s="10" t="s">
        <v>518</v>
      </c>
    </row>
    <row r="15196" spans="30:32" x14ac:dyDescent="0.2">
      <c r="AD15196" s="11" t="s">
        <v>24935</v>
      </c>
      <c r="AE15196" s="10" t="s">
        <v>12582</v>
      </c>
      <c r="AF15196" s="10" t="s">
        <v>518</v>
      </c>
    </row>
    <row r="15197" spans="30:32" x14ac:dyDescent="0.2">
      <c r="AD15197" s="11" t="s">
        <v>24936</v>
      </c>
      <c r="AE15197" s="10" t="s">
        <v>4360</v>
      </c>
      <c r="AF15197" s="10" t="s">
        <v>518</v>
      </c>
    </row>
    <row r="15198" spans="30:32" x14ac:dyDescent="0.2">
      <c r="AD15198" s="11" t="s">
        <v>24937</v>
      </c>
      <c r="AE15198" s="10" t="s">
        <v>12727</v>
      </c>
      <c r="AF15198" s="10" t="s">
        <v>518</v>
      </c>
    </row>
    <row r="15199" spans="30:32" x14ac:dyDescent="0.2">
      <c r="AD15199" s="11" t="s">
        <v>24938</v>
      </c>
      <c r="AE15199" s="10" t="s">
        <v>24939</v>
      </c>
      <c r="AF15199" s="10" t="s">
        <v>518</v>
      </c>
    </row>
    <row r="15200" spans="30:32" x14ac:dyDescent="0.2">
      <c r="AD15200" s="11" t="s">
        <v>24940</v>
      </c>
      <c r="AE15200" s="10" t="s">
        <v>24941</v>
      </c>
      <c r="AF15200" s="10" t="s">
        <v>518</v>
      </c>
    </row>
    <row r="15201" spans="30:32" x14ac:dyDescent="0.2">
      <c r="AD15201" s="11" t="s">
        <v>24942</v>
      </c>
      <c r="AE15201" s="10" t="s">
        <v>24943</v>
      </c>
      <c r="AF15201" s="10" t="s">
        <v>518</v>
      </c>
    </row>
    <row r="15202" spans="30:32" x14ac:dyDescent="0.2">
      <c r="AD15202" s="11" t="s">
        <v>24944</v>
      </c>
      <c r="AE15202" s="10" t="s">
        <v>12735</v>
      </c>
      <c r="AF15202" s="10" t="s">
        <v>518</v>
      </c>
    </row>
    <row r="15203" spans="30:32" x14ac:dyDescent="0.2">
      <c r="AD15203" s="11" t="s">
        <v>24945</v>
      </c>
      <c r="AE15203" s="10" t="s">
        <v>24946</v>
      </c>
      <c r="AF15203" s="10" t="s">
        <v>518</v>
      </c>
    </row>
    <row r="15204" spans="30:32" x14ac:dyDescent="0.2">
      <c r="AD15204" s="11" t="s">
        <v>24947</v>
      </c>
      <c r="AE15204" s="10" t="s">
        <v>8852</v>
      </c>
      <c r="AF15204" s="10" t="s">
        <v>518</v>
      </c>
    </row>
    <row r="15205" spans="30:32" x14ac:dyDescent="0.2">
      <c r="AD15205" s="11" t="s">
        <v>24948</v>
      </c>
      <c r="AE15205" s="10" t="s">
        <v>23492</v>
      </c>
      <c r="AF15205" s="10" t="s">
        <v>518</v>
      </c>
    </row>
    <row r="15206" spans="30:32" x14ac:dyDescent="0.2">
      <c r="AD15206" s="11" t="s">
        <v>24949</v>
      </c>
      <c r="AE15206" s="10" t="s">
        <v>24950</v>
      </c>
      <c r="AF15206" s="10" t="s">
        <v>518</v>
      </c>
    </row>
    <row r="15207" spans="30:32" x14ac:dyDescent="0.2">
      <c r="AD15207" s="11" t="s">
        <v>24951</v>
      </c>
      <c r="AE15207" s="10" t="s">
        <v>16632</v>
      </c>
      <c r="AF15207" s="10" t="s">
        <v>518</v>
      </c>
    </row>
    <row r="15208" spans="30:32" x14ac:dyDescent="0.2">
      <c r="AD15208" s="11" t="s">
        <v>24952</v>
      </c>
      <c r="AE15208" s="10" t="s">
        <v>24953</v>
      </c>
      <c r="AF15208" s="10" t="s">
        <v>518</v>
      </c>
    </row>
    <row r="15209" spans="30:32" x14ac:dyDescent="0.2">
      <c r="AD15209" s="11" t="s">
        <v>24954</v>
      </c>
      <c r="AE15209" s="10" t="s">
        <v>19069</v>
      </c>
      <c r="AF15209" s="10" t="s">
        <v>518</v>
      </c>
    </row>
    <row r="15210" spans="30:32" x14ac:dyDescent="0.2">
      <c r="AD15210" s="11" t="s">
        <v>24955</v>
      </c>
      <c r="AE15210" s="10" t="s">
        <v>24956</v>
      </c>
      <c r="AF15210" s="10" t="s">
        <v>518</v>
      </c>
    </row>
    <row r="15211" spans="30:32" x14ac:dyDescent="0.2">
      <c r="AD15211" s="11" t="s">
        <v>24957</v>
      </c>
      <c r="AE15211" s="10" t="s">
        <v>24958</v>
      </c>
      <c r="AF15211" s="10" t="s">
        <v>518</v>
      </c>
    </row>
    <row r="15212" spans="30:32" x14ac:dyDescent="0.2">
      <c r="AD15212" s="11" t="s">
        <v>24959</v>
      </c>
      <c r="AE15212" s="10" t="s">
        <v>5249</v>
      </c>
      <c r="AF15212" s="10" t="s">
        <v>518</v>
      </c>
    </row>
    <row r="15213" spans="30:32" x14ac:dyDescent="0.2">
      <c r="AD15213" s="11" t="s">
        <v>24960</v>
      </c>
      <c r="AE15213" s="10" t="s">
        <v>24961</v>
      </c>
      <c r="AF15213" s="10" t="s">
        <v>518</v>
      </c>
    </row>
    <row r="15214" spans="30:32" x14ac:dyDescent="0.2">
      <c r="AD15214" s="11" t="s">
        <v>24962</v>
      </c>
      <c r="AE15214" s="10" t="s">
        <v>24963</v>
      </c>
      <c r="AF15214" s="10" t="s">
        <v>518</v>
      </c>
    </row>
    <row r="15215" spans="30:32" x14ac:dyDescent="0.2">
      <c r="AD15215" s="11" t="s">
        <v>24964</v>
      </c>
      <c r="AE15215" s="10" t="s">
        <v>24963</v>
      </c>
      <c r="AF15215" s="10" t="s">
        <v>518</v>
      </c>
    </row>
    <row r="15216" spans="30:32" x14ac:dyDescent="0.2">
      <c r="AD15216" s="11" t="s">
        <v>24965</v>
      </c>
      <c r="AE15216" s="10" t="s">
        <v>24963</v>
      </c>
      <c r="AF15216" s="10" t="s">
        <v>518</v>
      </c>
    </row>
    <row r="15217" spans="30:32" x14ac:dyDescent="0.2">
      <c r="AD15217" s="11" t="s">
        <v>24966</v>
      </c>
      <c r="AE15217" s="10" t="s">
        <v>21744</v>
      </c>
      <c r="AF15217" s="10" t="s">
        <v>518</v>
      </c>
    </row>
    <row r="15218" spans="30:32" x14ac:dyDescent="0.2">
      <c r="AD15218" s="11" t="s">
        <v>24967</v>
      </c>
      <c r="AE15218" s="10" t="s">
        <v>24968</v>
      </c>
      <c r="AF15218" s="10" t="s">
        <v>518</v>
      </c>
    </row>
    <row r="15219" spans="30:32" x14ac:dyDescent="0.2">
      <c r="AD15219" s="11" t="s">
        <v>24969</v>
      </c>
      <c r="AE15219" s="10" t="s">
        <v>24970</v>
      </c>
      <c r="AF15219" s="10" t="s">
        <v>518</v>
      </c>
    </row>
    <row r="15220" spans="30:32" x14ac:dyDescent="0.2">
      <c r="AD15220" s="11" t="s">
        <v>24971</v>
      </c>
      <c r="AE15220" s="10" t="s">
        <v>4644</v>
      </c>
      <c r="AF15220" s="10" t="s">
        <v>518</v>
      </c>
    </row>
    <row r="15221" spans="30:32" x14ac:dyDescent="0.2">
      <c r="AD15221" s="11" t="s">
        <v>24972</v>
      </c>
      <c r="AE15221" s="10" t="s">
        <v>2752</v>
      </c>
      <c r="AF15221" s="10" t="s">
        <v>518</v>
      </c>
    </row>
    <row r="15222" spans="30:32" x14ac:dyDescent="0.2">
      <c r="AD15222" s="11" t="s">
        <v>24973</v>
      </c>
      <c r="AE15222" s="10" t="s">
        <v>24974</v>
      </c>
      <c r="AF15222" s="10" t="s">
        <v>518</v>
      </c>
    </row>
    <row r="15223" spans="30:32" x14ac:dyDescent="0.2">
      <c r="AD15223" s="11" t="s">
        <v>24975</v>
      </c>
      <c r="AE15223" s="10" t="s">
        <v>24976</v>
      </c>
      <c r="AF15223" s="10" t="s">
        <v>518</v>
      </c>
    </row>
    <row r="15224" spans="30:32" x14ac:dyDescent="0.2">
      <c r="AD15224" s="11" t="s">
        <v>24977</v>
      </c>
      <c r="AE15224" s="10" t="s">
        <v>24978</v>
      </c>
      <c r="AF15224" s="10" t="s">
        <v>518</v>
      </c>
    </row>
    <row r="15225" spans="30:32" x14ac:dyDescent="0.2">
      <c r="AD15225" s="11" t="s">
        <v>24979</v>
      </c>
      <c r="AE15225" s="10" t="s">
        <v>24980</v>
      </c>
      <c r="AF15225" s="10" t="s">
        <v>518</v>
      </c>
    </row>
    <row r="15226" spans="30:32" x14ac:dyDescent="0.2">
      <c r="AD15226" s="11" t="s">
        <v>24981</v>
      </c>
      <c r="AE15226" s="10" t="s">
        <v>3828</v>
      </c>
      <c r="AF15226" s="10" t="s">
        <v>518</v>
      </c>
    </row>
    <row r="15227" spans="30:32" x14ac:dyDescent="0.2">
      <c r="AD15227" s="11" t="s">
        <v>24982</v>
      </c>
      <c r="AE15227" s="10" t="s">
        <v>3828</v>
      </c>
      <c r="AF15227" s="10" t="s">
        <v>518</v>
      </c>
    </row>
    <row r="15228" spans="30:32" x14ac:dyDescent="0.2">
      <c r="AD15228" s="11" t="s">
        <v>24983</v>
      </c>
      <c r="AE15228" s="10" t="s">
        <v>24984</v>
      </c>
      <c r="AF15228" s="10" t="s">
        <v>518</v>
      </c>
    </row>
    <row r="15229" spans="30:32" x14ac:dyDescent="0.2">
      <c r="AD15229" s="11" t="s">
        <v>24985</v>
      </c>
      <c r="AE15229" s="10" t="s">
        <v>2808</v>
      </c>
      <c r="AF15229" s="10" t="s">
        <v>518</v>
      </c>
    </row>
    <row r="15230" spans="30:32" x14ac:dyDescent="0.2">
      <c r="AD15230" s="11" t="s">
        <v>24986</v>
      </c>
      <c r="AE15230" s="10" t="s">
        <v>24987</v>
      </c>
      <c r="AF15230" s="10" t="s">
        <v>518</v>
      </c>
    </row>
    <row r="15231" spans="30:32" x14ac:dyDescent="0.2">
      <c r="AD15231" s="11" t="s">
        <v>24988</v>
      </c>
      <c r="AE15231" s="10" t="s">
        <v>24989</v>
      </c>
      <c r="AF15231" s="10" t="s">
        <v>518</v>
      </c>
    </row>
    <row r="15232" spans="30:32" x14ac:dyDescent="0.2">
      <c r="AD15232" s="11" t="s">
        <v>24990</v>
      </c>
      <c r="AE15232" s="10" t="s">
        <v>24991</v>
      </c>
      <c r="AF15232" s="10" t="s">
        <v>518</v>
      </c>
    </row>
    <row r="15233" spans="30:32" x14ac:dyDescent="0.2">
      <c r="AD15233" s="11" t="s">
        <v>24992</v>
      </c>
      <c r="AE15233" s="10" t="s">
        <v>24993</v>
      </c>
      <c r="AF15233" s="10" t="s">
        <v>518</v>
      </c>
    </row>
    <row r="15234" spans="30:32" x14ac:dyDescent="0.2">
      <c r="AD15234" s="11" t="s">
        <v>24994</v>
      </c>
      <c r="AE15234" s="10" t="s">
        <v>13943</v>
      </c>
      <c r="AF15234" s="10" t="s">
        <v>518</v>
      </c>
    </row>
    <row r="15235" spans="30:32" x14ac:dyDescent="0.2">
      <c r="AD15235" s="11" t="s">
        <v>24995</v>
      </c>
      <c r="AE15235" s="10" t="s">
        <v>24996</v>
      </c>
      <c r="AF15235" s="10" t="s">
        <v>518</v>
      </c>
    </row>
    <row r="15236" spans="30:32" x14ac:dyDescent="0.2">
      <c r="AD15236" s="11" t="s">
        <v>24997</v>
      </c>
      <c r="AE15236" s="10" t="s">
        <v>24998</v>
      </c>
      <c r="AF15236" s="10" t="s">
        <v>518</v>
      </c>
    </row>
    <row r="15237" spans="30:32" x14ac:dyDescent="0.2">
      <c r="AD15237" s="11" t="s">
        <v>24999</v>
      </c>
      <c r="AE15237" s="10" t="s">
        <v>25000</v>
      </c>
      <c r="AF15237" s="10" t="s">
        <v>518</v>
      </c>
    </row>
    <row r="15238" spans="30:32" x14ac:dyDescent="0.2">
      <c r="AD15238" s="11" t="s">
        <v>25001</v>
      </c>
      <c r="AE15238" s="10" t="s">
        <v>2831</v>
      </c>
      <c r="AF15238" s="10" t="s">
        <v>518</v>
      </c>
    </row>
    <row r="15239" spans="30:32" x14ac:dyDescent="0.2">
      <c r="AD15239" s="11" t="s">
        <v>25002</v>
      </c>
      <c r="AE15239" s="10" t="s">
        <v>25003</v>
      </c>
      <c r="AF15239" s="10" t="s">
        <v>518</v>
      </c>
    </row>
    <row r="15240" spans="30:32" x14ac:dyDescent="0.2">
      <c r="AD15240" s="11" t="s">
        <v>25004</v>
      </c>
      <c r="AE15240" s="10" t="s">
        <v>25005</v>
      </c>
      <c r="AF15240" s="10" t="s">
        <v>518</v>
      </c>
    </row>
    <row r="15241" spans="30:32" x14ac:dyDescent="0.2">
      <c r="AD15241" s="11" t="s">
        <v>25006</v>
      </c>
      <c r="AE15241" s="10" t="s">
        <v>25007</v>
      </c>
      <c r="AF15241" s="10" t="s">
        <v>518</v>
      </c>
    </row>
    <row r="15242" spans="30:32" x14ac:dyDescent="0.2">
      <c r="AD15242" s="11" t="s">
        <v>25008</v>
      </c>
      <c r="AE15242" s="10" t="s">
        <v>25009</v>
      </c>
      <c r="AF15242" s="10" t="s">
        <v>518</v>
      </c>
    </row>
    <row r="15243" spans="30:32" x14ac:dyDescent="0.2">
      <c r="AD15243" s="11" t="s">
        <v>25010</v>
      </c>
      <c r="AE15243" s="10" t="s">
        <v>16706</v>
      </c>
      <c r="AF15243" s="10" t="s">
        <v>723</v>
      </c>
    </row>
    <row r="15244" spans="30:32" x14ac:dyDescent="0.2">
      <c r="AD15244" s="11" t="s">
        <v>25011</v>
      </c>
      <c r="AE15244" s="10" t="s">
        <v>16706</v>
      </c>
      <c r="AF15244" s="10" t="s">
        <v>723</v>
      </c>
    </row>
    <row r="15245" spans="30:32" x14ac:dyDescent="0.2">
      <c r="AD15245" s="11" t="s">
        <v>25012</v>
      </c>
      <c r="AE15245" s="10" t="s">
        <v>3874</v>
      </c>
      <c r="AF15245" s="10" t="s">
        <v>723</v>
      </c>
    </row>
    <row r="15246" spans="30:32" x14ac:dyDescent="0.2">
      <c r="AD15246" s="11" t="s">
        <v>25013</v>
      </c>
      <c r="AE15246" s="10" t="s">
        <v>25014</v>
      </c>
      <c r="AF15246" s="10" t="s">
        <v>723</v>
      </c>
    </row>
    <row r="15247" spans="30:32" x14ac:dyDescent="0.2">
      <c r="AD15247" s="11" t="s">
        <v>25015</v>
      </c>
      <c r="AE15247" s="10" t="s">
        <v>25016</v>
      </c>
      <c r="AF15247" s="10" t="s">
        <v>723</v>
      </c>
    </row>
    <row r="15248" spans="30:32" x14ac:dyDescent="0.2">
      <c r="AD15248" s="11" t="s">
        <v>25017</v>
      </c>
      <c r="AE15248" s="10" t="s">
        <v>9701</v>
      </c>
      <c r="AF15248" s="10" t="s">
        <v>723</v>
      </c>
    </row>
    <row r="15249" spans="30:32" x14ac:dyDescent="0.2">
      <c r="AD15249" s="11" t="s">
        <v>25018</v>
      </c>
      <c r="AE15249" s="10" t="s">
        <v>16715</v>
      </c>
      <c r="AF15249" s="10" t="s">
        <v>723</v>
      </c>
    </row>
    <row r="15250" spans="30:32" x14ac:dyDescent="0.2">
      <c r="AD15250" s="11" t="s">
        <v>25019</v>
      </c>
      <c r="AE15250" s="10" t="s">
        <v>25020</v>
      </c>
      <c r="AF15250" s="10" t="s">
        <v>723</v>
      </c>
    </row>
    <row r="15251" spans="30:32" x14ac:dyDescent="0.2">
      <c r="AD15251" s="11" t="s">
        <v>25021</v>
      </c>
      <c r="AE15251" s="10" t="s">
        <v>25022</v>
      </c>
      <c r="AF15251" s="10" t="s">
        <v>723</v>
      </c>
    </row>
    <row r="15252" spans="30:32" x14ac:dyDescent="0.2">
      <c r="AD15252" s="11" t="s">
        <v>25023</v>
      </c>
      <c r="AE15252" s="10" t="s">
        <v>1195</v>
      </c>
      <c r="AF15252" s="10" t="s">
        <v>723</v>
      </c>
    </row>
    <row r="15253" spans="30:32" x14ac:dyDescent="0.2">
      <c r="AD15253" s="11" t="s">
        <v>25024</v>
      </c>
      <c r="AE15253" s="10" t="s">
        <v>1165</v>
      </c>
      <c r="AF15253" s="10" t="s">
        <v>723</v>
      </c>
    </row>
    <row r="15254" spans="30:32" x14ac:dyDescent="0.2">
      <c r="AD15254" s="11" t="s">
        <v>25025</v>
      </c>
      <c r="AE15254" s="10" t="s">
        <v>25026</v>
      </c>
      <c r="AF15254" s="10" t="s">
        <v>723</v>
      </c>
    </row>
    <row r="15255" spans="30:32" x14ac:dyDescent="0.2">
      <c r="AD15255" s="11" t="s">
        <v>25027</v>
      </c>
      <c r="AE15255" s="10" t="s">
        <v>25028</v>
      </c>
      <c r="AF15255" s="10" t="s">
        <v>723</v>
      </c>
    </row>
    <row r="15256" spans="30:32" x14ac:dyDescent="0.2">
      <c r="AD15256" s="11" t="s">
        <v>25029</v>
      </c>
      <c r="AE15256" s="10" t="s">
        <v>25030</v>
      </c>
      <c r="AF15256" s="10" t="s">
        <v>723</v>
      </c>
    </row>
    <row r="15257" spans="30:32" x14ac:dyDescent="0.2">
      <c r="AD15257" s="11" t="s">
        <v>25031</v>
      </c>
      <c r="AE15257" s="10" t="s">
        <v>13993</v>
      </c>
      <c r="AF15257" s="10" t="s">
        <v>723</v>
      </c>
    </row>
    <row r="15258" spans="30:32" x14ac:dyDescent="0.2">
      <c r="AD15258" s="11" t="s">
        <v>25032</v>
      </c>
      <c r="AE15258" s="10" t="s">
        <v>6517</v>
      </c>
      <c r="AF15258" s="10" t="s">
        <v>723</v>
      </c>
    </row>
    <row r="15259" spans="30:32" x14ac:dyDescent="0.2">
      <c r="AD15259" s="11" t="s">
        <v>25033</v>
      </c>
      <c r="AE15259" s="10" t="s">
        <v>1954</v>
      </c>
      <c r="AF15259" s="10" t="s">
        <v>723</v>
      </c>
    </row>
    <row r="15260" spans="30:32" x14ac:dyDescent="0.2">
      <c r="AD15260" s="11" t="s">
        <v>25034</v>
      </c>
      <c r="AE15260" s="10" t="s">
        <v>1272</v>
      </c>
      <c r="AF15260" s="10" t="s">
        <v>723</v>
      </c>
    </row>
    <row r="15261" spans="30:32" x14ac:dyDescent="0.2">
      <c r="AD15261" s="11" t="s">
        <v>25035</v>
      </c>
      <c r="AE15261" s="10" t="s">
        <v>20449</v>
      </c>
      <c r="AF15261" s="10" t="s">
        <v>723</v>
      </c>
    </row>
    <row r="15262" spans="30:32" x14ac:dyDescent="0.2">
      <c r="AD15262" s="11" t="s">
        <v>25036</v>
      </c>
      <c r="AE15262" s="10" t="s">
        <v>3848</v>
      </c>
      <c r="AF15262" s="10" t="s">
        <v>723</v>
      </c>
    </row>
    <row r="15263" spans="30:32" x14ac:dyDescent="0.2">
      <c r="AD15263" s="11" t="s">
        <v>25037</v>
      </c>
      <c r="AE15263" s="10" t="s">
        <v>3318</v>
      </c>
      <c r="AF15263" s="10" t="s">
        <v>723</v>
      </c>
    </row>
    <row r="15264" spans="30:32" x14ac:dyDescent="0.2">
      <c r="AD15264" s="11" t="s">
        <v>25038</v>
      </c>
      <c r="AE15264" s="10" t="s">
        <v>25039</v>
      </c>
      <c r="AF15264" s="10" t="s">
        <v>723</v>
      </c>
    </row>
    <row r="15265" spans="30:32" x14ac:dyDescent="0.2">
      <c r="AD15265" s="11" t="s">
        <v>25040</v>
      </c>
      <c r="AE15265" s="10" t="s">
        <v>1969</v>
      </c>
      <c r="AF15265" s="10" t="s">
        <v>723</v>
      </c>
    </row>
    <row r="15266" spans="30:32" x14ac:dyDescent="0.2">
      <c r="AD15266" s="11" t="s">
        <v>25041</v>
      </c>
      <c r="AE15266" s="10" t="s">
        <v>25042</v>
      </c>
      <c r="AF15266" s="10" t="s">
        <v>723</v>
      </c>
    </row>
    <row r="15267" spans="30:32" x14ac:dyDescent="0.2">
      <c r="AD15267" s="11" t="s">
        <v>25043</v>
      </c>
      <c r="AE15267" s="10" t="s">
        <v>4930</v>
      </c>
      <c r="AF15267" s="10" t="s">
        <v>723</v>
      </c>
    </row>
    <row r="15268" spans="30:32" x14ac:dyDescent="0.2">
      <c r="AD15268" s="11" t="s">
        <v>25044</v>
      </c>
      <c r="AE15268" s="10" t="s">
        <v>25045</v>
      </c>
      <c r="AF15268" s="10" t="s">
        <v>723</v>
      </c>
    </row>
    <row r="15269" spans="30:32" x14ac:dyDescent="0.2">
      <c r="AD15269" s="11" t="s">
        <v>25046</v>
      </c>
      <c r="AE15269" s="10" t="s">
        <v>25047</v>
      </c>
      <c r="AF15269" s="10" t="s">
        <v>723</v>
      </c>
    </row>
    <row r="15270" spans="30:32" x14ac:dyDescent="0.2">
      <c r="AD15270" s="11" t="s">
        <v>25048</v>
      </c>
      <c r="AE15270" s="10" t="s">
        <v>25049</v>
      </c>
      <c r="AF15270" s="10" t="s">
        <v>723</v>
      </c>
    </row>
    <row r="15271" spans="30:32" x14ac:dyDescent="0.2">
      <c r="AD15271" s="11" t="s">
        <v>25050</v>
      </c>
      <c r="AE15271" s="10" t="s">
        <v>21464</v>
      </c>
      <c r="AF15271" s="10" t="s">
        <v>723</v>
      </c>
    </row>
    <row r="15272" spans="30:32" x14ac:dyDescent="0.2">
      <c r="AD15272" s="11" t="s">
        <v>25051</v>
      </c>
      <c r="AE15272" s="10" t="s">
        <v>25052</v>
      </c>
      <c r="AF15272" s="10" t="s">
        <v>723</v>
      </c>
    </row>
    <row r="15273" spans="30:32" x14ac:dyDescent="0.2">
      <c r="AD15273" s="11" t="s">
        <v>25053</v>
      </c>
      <c r="AE15273" s="10" t="s">
        <v>25054</v>
      </c>
      <c r="AF15273" s="10" t="s">
        <v>723</v>
      </c>
    </row>
    <row r="15274" spans="30:32" x14ac:dyDescent="0.2">
      <c r="AD15274" s="11" t="s">
        <v>25055</v>
      </c>
      <c r="AE15274" s="10" t="s">
        <v>25056</v>
      </c>
      <c r="AF15274" s="10" t="s">
        <v>723</v>
      </c>
    </row>
    <row r="15275" spans="30:32" x14ac:dyDescent="0.2">
      <c r="AD15275" s="11" t="s">
        <v>25057</v>
      </c>
      <c r="AE15275" s="10" t="s">
        <v>25058</v>
      </c>
      <c r="AF15275" s="10" t="s">
        <v>723</v>
      </c>
    </row>
    <row r="15276" spans="30:32" x14ac:dyDescent="0.2">
      <c r="AD15276" s="11" t="s">
        <v>25059</v>
      </c>
      <c r="AE15276" s="10" t="s">
        <v>25060</v>
      </c>
      <c r="AF15276" s="10" t="s">
        <v>723</v>
      </c>
    </row>
    <row r="15277" spans="30:32" x14ac:dyDescent="0.2">
      <c r="AD15277" s="11" t="s">
        <v>25061</v>
      </c>
      <c r="AE15277" s="10" t="s">
        <v>25062</v>
      </c>
      <c r="AF15277" s="10" t="s">
        <v>723</v>
      </c>
    </row>
    <row r="15278" spans="30:32" x14ac:dyDescent="0.2">
      <c r="AD15278" s="11" t="s">
        <v>25063</v>
      </c>
      <c r="AE15278" s="10" t="s">
        <v>23781</v>
      </c>
      <c r="AF15278" s="10" t="s">
        <v>723</v>
      </c>
    </row>
    <row r="15279" spans="30:32" x14ac:dyDescent="0.2">
      <c r="AD15279" s="11" t="s">
        <v>25064</v>
      </c>
      <c r="AE15279" s="10" t="s">
        <v>2016</v>
      </c>
      <c r="AF15279" s="10" t="s">
        <v>723</v>
      </c>
    </row>
    <row r="15280" spans="30:32" x14ac:dyDescent="0.2">
      <c r="AD15280" s="11" t="s">
        <v>25065</v>
      </c>
      <c r="AE15280" s="10" t="s">
        <v>3344</v>
      </c>
      <c r="AF15280" s="10" t="s">
        <v>723</v>
      </c>
    </row>
    <row r="15281" spans="30:32" x14ac:dyDescent="0.2">
      <c r="AD15281" s="11" t="s">
        <v>25066</v>
      </c>
      <c r="AE15281" s="10" t="s">
        <v>25067</v>
      </c>
      <c r="AF15281" s="10" t="s">
        <v>723</v>
      </c>
    </row>
    <row r="15282" spans="30:32" x14ac:dyDescent="0.2">
      <c r="AD15282" s="11" t="s">
        <v>25068</v>
      </c>
      <c r="AE15282" s="10" t="s">
        <v>25069</v>
      </c>
      <c r="AF15282" s="10" t="s">
        <v>723</v>
      </c>
    </row>
    <row r="15283" spans="30:32" x14ac:dyDescent="0.2">
      <c r="AD15283" s="11" t="s">
        <v>25070</v>
      </c>
      <c r="AE15283" s="10" t="s">
        <v>1375</v>
      </c>
      <c r="AF15283" s="10" t="s">
        <v>723</v>
      </c>
    </row>
    <row r="15284" spans="30:32" x14ac:dyDescent="0.2">
      <c r="AD15284" s="11" t="s">
        <v>25071</v>
      </c>
      <c r="AE15284" s="10" t="s">
        <v>2023</v>
      </c>
      <c r="AF15284" s="10" t="s">
        <v>723</v>
      </c>
    </row>
    <row r="15285" spans="30:32" x14ac:dyDescent="0.2">
      <c r="AD15285" s="11" t="s">
        <v>25072</v>
      </c>
      <c r="AE15285" s="10" t="s">
        <v>25073</v>
      </c>
      <c r="AF15285" s="10" t="s">
        <v>723</v>
      </c>
    </row>
    <row r="15286" spans="30:32" x14ac:dyDescent="0.2">
      <c r="AD15286" s="11" t="s">
        <v>25074</v>
      </c>
      <c r="AE15286" s="10" t="s">
        <v>25075</v>
      </c>
      <c r="AF15286" s="10" t="s">
        <v>723</v>
      </c>
    </row>
    <row r="15287" spans="30:32" x14ac:dyDescent="0.2">
      <c r="AD15287" s="11" t="s">
        <v>25076</v>
      </c>
      <c r="AE15287" s="10" t="s">
        <v>25075</v>
      </c>
      <c r="AF15287" s="10" t="s">
        <v>723</v>
      </c>
    </row>
    <row r="15288" spans="30:32" x14ac:dyDescent="0.2">
      <c r="AD15288" s="11" t="s">
        <v>25077</v>
      </c>
      <c r="AE15288" s="10" t="s">
        <v>23230</v>
      </c>
      <c r="AF15288" s="10" t="s">
        <v>723</v>
      </c>
    </row>
    <row r="15289" spans="30:32" x14ac:dyDescent="0.2">
      <c r="AD15289" s="11" t="s">
        <v>25078</v>
      </c>
      <c r="AE15289" s="10" t="s">
        <v>20944</v>
      </c>
      <c r="AF15289" s="10" t="s">
        <v>723</v>
      </c>
    </row>
    <row r="15290" spans="30:32" x14ac:dyDescent="0.2">
      <c r="AD15290" s="11" t="s">
        <v>25079</v>
      </c>
      <c r="AE15290" s="10" t="s">
        <v>9018</v>
      </c>
      <c r="AF15290" s="10" t="s">
        <v>723</v>
      </c>
    </row>
    <row r="15291" spans="30:32" x14ac:dyDescent="0.2">
      <c r="AD15291" s="11" t="s">
        <v>25080</v>
      </c>
      <c r="AE15291" s="10" t="s">
        <v>3545</v>
      </c>
      <c r="AF15291" s="10" t="s">
        <v>723</v>
      </c>
    </row>
    <row r="15292" spans="30:32" x14ac:dyDescent="0.2">
      <c r="AD15292" s="11" t="s">
        <v>25081</v>
      </c>
      <c r="AE15292" s="10" t="s">
        <v>25082</v>
      </c>
      <c r="AF15292" s="10" t="s">
        <v>723</v>
      </c>
    </row>
    <row r="15293" spans="30:32" x14ac:dyDescent="0.2">
      <c r="AD15293" s="11" t="s">
        <v>25083</v>
      </c>
      <c r="AE15293" s="10" t="s">
        <v>25084</v>
      </c>
      <c r="AF15293" s="10" t="s">
        <v>723</v>
      </c>
    </row>
    <row r="15294" spans="30:32" x14ac:dyDescent="0.2">
      <c r="AD15294" s="11" t="s">
        <v>25085</v>
      </c>
      <c r="AE15294" s="10" t="s">
        <v>7051</v>
      </c>
      <c r="AF15294" s="10" t="s">
        <v>723</v>
      </c>
    </row>
    <row r="15295" spans="30:32" x14ac:dyDescent="0.2">
      <c r="AD15295" s="11" t="s">
        <v>25086</v>
      </c>
      <c r="AE15295" s="10" t="s">
        <v>25087</v>
      </c>
      <c r="AF15295" s="10" t="s">
        <v>723</v>
      </c>
    </row>
    <row r="15296" spans="30:32" x14ac:dyDescent="0.2">
      <c r="AD15296" s="11" t="s">
        <v>25088</v>
      </c>
      <c r="AE15296" s="10" t="s">
        <v>25089</v>
      </c>
      <c r="AF15296" s="10" t="s">
        <v>723</v>
      </c>
    </row>
    <row r="15297" spans="30:32" x14ac:dyDescent="0.2">
      <c r="AD15297" s="11" t="s">
        <v>25090</v>
      </c>
      <c r="AE15297" s="10" t="s">
        <v>25091</v>
      </c>
      <c r="AF15297" s="10" t="s">
        <v>723</v>
      </c>
    </row>
    <row r="15298" spans="30:32" x14ac:dyDescent="0.2">
      <c r="AD15298" s="11" t="s">
        <v>25092</v>
      </c>
      <c r="AE15298" s="10" t="s">
        <v>1403</v>
      </c>
      <c r="AF15298" s="10" t="s">
        <v>723</v>
      </c>
    </row>
    <row r="15299" spans="30:32" x14ac:dyDescent="0.2">
      <c r="AD15299" s="11" t="s">
        <v>25093</v>
      </c>
      <c r="AE15299" s="10" t="s">
        <v>25094</v>
      </c>
      <c r="AF15299" s="10" t="s">
        <v>723</v>
      </c>
    </row>
    <row r="15300" spans="30:32" x14ac:dyDescent="0.2">
      <c r="AD15300" s="11" t="s">
        <v>25095</v>
      </c>
      <c r="AE15300" s="10" t="s">
        <v>21556</v>
      </c>
      <c r="AF15300" s="10" t="s">
        <v>723</v>
      </c>
    </row>
    <row r="15301" spans="30:32" x14ac:dyDescent="0.2">
      <c r="AD15301" s="11" t="s">
        <v>25096</v>
      </c>
      <c r="AE15301" s="10" t="s">
        <v>7084</v>
      </c>
      <c r="AF15301" s="10" t="s">
        <v>723</v>
      </c>
    </row>
    <row r="15302" spans="30:32" x14ac:dyDescent="0.2">
      <c r="AD15302" s="11" t="s">
        <v>25097</v>
      </c>
      <c r="AE15302" s="10" t="s">
        <v>13531</v>
      </c>
      <c r="AF15302" s="10" t="s">
        <v>723</v>
      </c>
    </row>
    <row r="15303" spans="30:32" x14ac:dyDescent="0.2">
      <c r="AD15303" s="11" t="s">
        <v>25098</v>
      </c>
      <c r="AE15303" s="10" t="s">
        <v>25099</v>
      </c>
      <c r="AF15303" s="10" t="s">
        <v>723</v>
      </c>
    </row>
    <row r="15304" spans="30:32" x14ac:dyDescent="0.2">
      <c r="AD15304" s="11" t="s">
        <v>25100</v>
      </c>
      <c r="AE15304" s="10" t="s">
        <v>1411</v>
      </c>
      <c r="AF15304" s="10" t="s">
        <v>723</v>
      </c>
    </row>
    <row r="15305" spans="30:32" x14ac:dyDescent="0.2">
      <c r="AD15305" s="11" t="s">
        <v>25101</v>
      </c>
      <c r="AE15305" s="10" t="s">
        <v>2078</v>
      </c>
      <c r="AF15305" s="10" t="s">
        <v>723</v>
      </c>
    </row>
    <row r="15306" spans="30:32" x14ac:dyDescent="0.2">
      <c r="AD15306" s="11" t="s">
        <v>25102</v>
      </c>
      <c r="AE15306" s="10" t="s">
        <v>2078</v>
      </c>
      <c r="AF15306" s="10" t="s">
        <v>723</v>
      </c>
    </row>
    <row r="15307" spans="30:32" x14ac:dyDescent="0.2">
      <c r="AD15307" s="11" t="s">
        <v>25103</v>
      </c>
      <c r="AE15307" s="10" t="s">
        <v>25104</v>
      </c>
      <c r="AF15307" s="10" t="s">
        <v>723</v>
      </c>
    </row>
    <row r="15308" spans="30:32" x14ac:dyDescent="0.2">
      <c r="AD15308" s="11" t="s">
        <v>25105</v>
      </c>
      <c r="AE15308" s="10" t="s">
        <v>2898</v>
      </c>
      <c r="AF15308" s="10" t="s">
        <v>723</v>
      </c>
    </row>
    <row r="15309" spans="30:32" x14ac:dyDescent="0.2">
      <c r="AD15309" s="11" t="s">
        <v>25106</v>
      </c>
      <c r="AE15309" s="10" t="s">
        <v>25107</v>
      </c>
      <c r="AF15309" s="10" t="s">
        <v>723</v>
      </c>
    </row>
    <row r="15310" spans="30:32" x14ac:dyDescent="0.2">
      <c r="AD15310" s="11" t="s">
        <v>25108</v>
      </c>
      <c r="AE15310" s="10" t="s">
        <v>2847</v>
      </c>
      <c r="AF15310" s="10" t="s">
        <v>723</v>
      </c>
    </row>
    <row r="15311" spans="30:32" x14ac:dyDescent="0.2">
      <c r="AD15311" s="11" t="s">
        <v>25109</v>
      </c>
      <c r="AE15311" s="10" t="s">
        <v>2904</v>
      </c>
      <c r="AF15311" s="10" t="s">
        <v>723</v>
      </c>
    </row>
    <row r="15312" spans="30:32" x14ac:dyDescent="0.2">
      <c r="AD15312" s="11" t="s">
        <v>25110</v>
      </c>
      <c r="AE15312" s="10" t="s">
        <v>5419</v>
      </c>
      <c r="AF15312" s="10" t="s">
        <v>723</v>
      </c>
    </row>
    <row r="15313" spans="30:32" x14ac:dyDescent="0.2">
      <c r="AD15313" s="11" t="s">
        <v>25111</v>
      </c>
      <c r="AE15313" s="10" t="s">
        <v>20616</v>
      </c>
      <c r="AF15313" s="10" t="s">
        <v>723</v>
      </c>
    </row>
    <row r="15314" spans="30:32" x14ac:dyDescent="0.2">
      <c r="AD15314" s="11" t="s">
        <v>25112</v>
      </c>
      <c r="AE15314" s="10" t="s">
        <v>25113</v>
      </c>
      <c r="AF15314" s="10" t="s">
        <v>723</v>
      </c>
    </row>
    <row r="15315" spans="30:32" x14ac:dyDescent="0.2">
      <c r="AD15315" s="11" t="s">
        <v>25114</v>
      </c>
      <c r="AE15315" s="10" t="s">
        <v>25115</v>
      </c>
      <c r="AF15315" s="10" t="s">
        <v>723</v>
      </c>
    </row>
    <row r="15316" spans="30:32" x14ac:dyDescent="0.2">
      <c r="AD15316" s="11" t="s">
        <v>25116</v>
      </c>
      <c r="AE15316" s="10" t="s">
        <v>7177</v>
      </c>
      <c r="AF15316" s="10" t="s">
        <v>723</v>
      </c>
    </row>
    <row r="15317" spans="30:32" x14ac:dyDescent="0.2">
      <c r="AD15317" s="11" t="s">
        <v>25117</v>
      </c>
      <c r="AE15317" s="10" t="s">
        <v>3912</v>
      </c>
      <c r="AF15317" s="10" t="s">
        <v>723</v>
      </c>
    </row>
    <row r="15318" spans="30:32" x14ac:dyDescent="0.2">
      <c r="AD15318" s="11" t="s">
        <v>25118</v>
      </c>
      <c r="AE15318" s="10" t="s">
        <v>9289</v>
      </c>
      <c r="AF15318" s="10" t="s">
        <v>723</v>
      </c>
    </row>
    <row r="15319" spans="30:32" x14ac:dyDescent="0.2">
      <c r="AD15319" s="11" t="s">
        <v>25119</v>
      </c>
      <c r="AE15319" s="10" t="s">
        <v>25120</v>
      </c>
      <c r="AF15319" s="10" t="s">
        <v>723</v>
      </c>
    </row>
    <row r="15320" spans="30:32" x14ac:dyDescent="0.2">
      <c r="AD15320" s="11" t="s">
        <v>25121</v>
      </c>
      <c r="AE15320" s="10" t="s">
        <v>6438</v>
      </c>
      <c r="AF15320" s="10" t="s">
        <v>723</v>
      </c>
    </row>
    <row r="15321" spans="30:32" x14ac:dyDescent="0.2">
      <c r="AD15321" s="11" t="s">
        <v>25122</v>
      </c>
      <c r="AE15321" s="10" t="s">
        <v>10016</v>
      </c>
      <c r="AF15321" s="10" t="s">
        <v>723</v>
      </c>
    </row>
    <row r="15322" spans="30:32" x14ac:dyDescent="0.2">
      <c r="AD15322" s="11" t="s">
        <v>25123</v>
      </c>
      <c r="AE15322" s="10" t="s">
        <v>2262</v>
      </c>
      <c r="AF15322" s="10" t="s">
        <v>723</v>
      </c>
    </row>
    <row r="15323" spans="30:32" x14ac:dyDescent="0.2">
      <c r="AD15323" s="11" t="s">
        <v>25124</v>
      </c>
      <c r="AE15323" s="10" t="s">
        <v>25125</v>
      </c>
      <c r="AF15323" s="10" t="s">
        <v>723</v>
      </c>
    </row>
    <row r="15324" spans="30:32" x14ac:dyDescent="0.2">
      <c r="AD15324" s="11" t="s">
        <v>25126</v>
      </c>
      <c r="AE15324" s="10" t="s">
        <v>25127</v>
      </c>
      <c r="AF15324" s="10" t="s">
        <v>723</v>
      </c>
    </row>
    <row r="15325" spans="30:32" x14ac:dyDescent="0.2">
      <c r="AD15325" s="11" t="s">
        <v>25128</v>
      </c>
      <c r="AE15325" s="10" t="s">
        <v>25129</v>
      </c>
      <c r="AF15325" s="10" t="s">
        <v>723</v>
      </c>
    </row>
    <row r="15326" spans="30:32" x14ac:dyDescent="0.2">
      <c r="AD15326" s="11" t="s">
        <v>25130</v>
      </c>
      <c r="AE15326" s="10" t="s">
        <v>16999</v>
      </c>
      <c r="AF15326" s="10" t="s">
        <v>723</v>
      </c>
    </row>
    <row r="15327" spans="30:32" x14ac:dyDescent="0.2">
      <c r="AD15327" s="11" t="s">
        <v>25131</v>
      </c>
      <c r="AE15327" s="10" t="s">
        <v>14277</v>
      </c>
      <c r="AF15327" s="10" t="s">
        <v>723</v>
      </c>
    </row>
    <row r="15328" spans="30:32" x14ac:dyDescent="0.2">
      <c r="AD15328" s="11" t="s">
        <v>25132</v>
      </c>
      <c r="AE15328" s="10" t="s">
        <v>25133</v>
      </c>
      <c r="AF15328" s="10" t="s">
        <v>723</v>
      </c>
    </row>
    <row r="15329" spans="30:32" x14ac:dyDescent="0.2">
      <c r="AD15329" s="11" t="s">
        <v>25134</v>
      </c>
      <c r="AE15329" s="10" t="s">
        <v>25135</v>
      </c>
      <c r="AF15329" s="10" t="s">
        <v>723</v>
      </c>
    </row>
    <row r="15330" spans="30:32" x14ac:dyDescent="0.2">
      <c r="AD15330" s="11" t="s">
        <v>25136</v>
      </c>
      <c r="AE15330" s="10" t="s">
        <v>8520</v>
      </c>
      <c r="AF15330" s="10" t="s">
        <v>723</v>
      </c>
    </row>
    <row r="15331" spans="30:32" x14ac:dyDescent="0.2">
      <c r="AD15331" s="11" t="s">
        <v>25137</v>
      </c>
      <c r="AE15331" s="10" t="s">
        <v>25138</v>
      </c>
      <c r="AF15331" s="10" t="s">
        <v>723</v>
      </c>
    </row>
    <row r="15332" spans="30:32" x14ac:dyDescent="0.2">
      <c r="AD15332" s="11" t="s">
        <v>25139</v>
      </c>
      <c r="AE15332" s="10" t="s">
        <v>11662</v>
      </c>
      <c r="AF15332" s="10" t="s">
        <v>723</v>
      </c>
    </row>
    <row r="15333" spans="30:32" x14ac:dyDescent="0.2">
      <c r="AD15333" s="11" t="s">
        <v>25140</v>
      </c>
      <c r="AE15333" s="10" t="s">
        <v>25141</v>
      </c>
      <c r="AF15333" s="10" t="s">
        <v>723</v>
      </c>
    </row>
    <row r="15334" spans="30:32" x14ac:dyDescent="0.2">
      <c r="AD15334" s="11" t="s">
        <v>25142</v>
      </c>
      <c r="AE15334" s="10" t="s">
        <v>13590</v>
      </c>
      <c r="AF15334" s="10" t="s">
        <v>723</v>
      </c>
    </row>
    <row r="15335" spans="30:32" x14ac:dyDescent="0.2">
      <c r="AD15335" s="11" t="s">
        <v>25143</v>
      </c>
      <c r="AE15335" s="10" t="s">
        <v>9103</v>
      </c>
      <c r="AF15335" s="10" t="s">
        <v>723</v>
      </c>
    </row>
    <row r="15336" spans="30:32" x14ac:dyDescent="0.2">
      <c r="AD15336" s="11" t="s">
        <v>25144</v>
      </c>
      <c r="AE15336" s="10" t="s">
        <v>25145</v>
      </c>
      <c r="AF15336" s="10" t="s">
        <v>723</v>
      </c>
    </row>
    <row r="15337" spans="30:32" x14ac:dyDescent="0.2">
      <c r="AD15337" s="11" t="s">
        <v>25146</v>
      </c>
      <c r="AE15337" s="10" t="s">
        <v>25147</v>
      </c>
      <c r="AF15337" s="10" t="s">
        <v>723</v>
      </c>
    </row>
    <row r="15338" spans="30:32" x14ac:dyDescent="0.2">
      <c r="AD15338" s="11" t="s">
        <v>25148</v>
      </c>
      <c r="AE15338" s="10" t="s">
        <v>3457</v>
      </c>
      <c r="AF15338" s="10" t="s">
        <v>723</v>
      </c>
    </row>
    <row r="15339" spans="30:32" x14ac:dyDescent="0.2">
      <c r="AD15339" s="11" t="s">
        <v>25149</v>
      </c>
      <c r="AE15339" s="10" t="s">
        <v>13011</v>
      </c>
      <c r="AF15339" s="10" t="s">
        <v>723</v>
      </c>
    </row>
    <row r="15340" spans="30:32" x14ac:dyDescent="0.2">
      <c r="AD15340" s="11" t="s">
        <v>25150</v>
      </c>
      <c r="AE15340" s="10" t="s">
        <v>25151</v>
      </c>
      <c r="AF15340" s="10" t="s">
        <v>723</v>
      </c>
    </row>
    <row r="15341" spans="30:32" x14ac:dyDescent="0.2">
      <c r="AD15341" s="11" t="s">
        <v>25152</v>
      </c>
      <c r="AE15341" s="10" t="s">
        <v>15711</v>
      </c>
      <c r="AF15341" s="10" t="s">
        <v>723</v>
      </c>
    </row>
    <row r="15342" spans="30:32" x14ac:dyDescent="0.2">
      <c r="AD15342" s="11" t="s">
        <v>25153</v>
      </c>
      <c r="AE15342" s="10" t="s">
        <v>25154</v>
      </c>
      <c r="AF15342" s="10" t="s">
        <v>723</v>
      </c>
    </row>
    <row r="15343" spans="30:32" x14ac:dyDescent="0.2">
      <c r="AD15343" s="11" t="s">
        <v>25155</v>
      </c>
      <c r="AE15343" s="10" t="s">
        <v>25156</v>
      </c>
      <c r="AF15343" s="10" t="s">
        <v>723</v>
      </c>
    </row>
    <row r="15344" spans="30:32" x14ac:dyDescent="0.2">
      <c r="AD15344" s="11" t="s">
        <v>25157</v>
      </c>
      <c r="AE15344" s="10" t="s">
        <v>25158</v>
      </c>
      <c r="AF15344" s="10" t="s">
        <v>723</v>
      </c>
    </row>
    <row r="15345" spans="30:32" x14ac:dyDescent="0.2">
      <c r="AD15345" s="11" t="s">
        <v>25159</v>
      </c>
      <c r="AE15345" s="10" t="s">
        <v>25160</v>
      </c>
      <c r="AF15345" s="10" t="s">
        <v>723</v>
      </c>
    </row>
    <row r="15346" spans="30:32" x14ac:dyDescent="0.2">
      <c r="AD15346" s="11" t="s">
        <v>25161</v>
      </c>
      <c r="AE15346" s="10" t="s">
        <v>23928</v>
      </c>
      <c r="AF15346" s="10" t="s">
        <v>723</v>
      </c>
    </row>
    <row r="15347" spans="30:32" x14ac:dyDescent="0.2">
      <c r="AD15347" s="11" t="s">
        <v>25162</v>
      </c>
      <c r="AE15347" s="10" t="s">
        <v>25163</v>
      </c>
      <c r="AF15347" s="10" t="s">
        <v>723</v>
      </c>
    </row>
    <row r="15348" spans="30:32" x14ac:dyDescent="0.2">
      <c r="AD15348" s="11" t="s">
        <v>25164</v>
      </c>
      <c r="AE15348" s="10" t="s">
        <v>3469</v>
      </c>
      <c r="AF15348" s="10" t="s">
        <v>723</v>
      </c>
    </row>
    <row r="15349" spans="30:32" x14ac:dyDescent="0.2">
      <c r="AD15349" s="11" t="s">
        <v>25165</v>
      </c>
      <c r="AE15349" s="10" t="s">
        <v>5056</v>
      </c>
      <c r="AF15349" s="10" t="s">
        <v>723</v>
      </c>
    </row>
    <row r="15350" spans="30:32" x14ac:dyDescent="0.2">
      <c r="AD15350" s="11" t="s">
        <v>25166</v>
      </c>
      <c r="AE15350" s="10" t="s">
        <v>25167</v>
      </c>
      <c r="AF15350" s="10" t="s">
        <v>723</v>
      </c>
    </row>
    <row r="15351" spans="30:32" x14ac:dyDescent="0.2">
      <c r="AD15351" s="11" t="s">
        <v>25168</v>
      </c>
      <c r="AE15351" s="10" t="s">
        <v>25169</v>
      </c>
      <c r="AF15351" s="10" t="s">
        <v>723</v>
      </c>
    </row>
    <row r="15352" spans="30:32" x14ac:dyDescent="0.2">
      <c r="AD15352" s="11" t="s">
        <v>25170</v>
      </c>
      <c r="AE15352" s="10" t="s">
        <v>25171</v>
      </c>
      <c r="AF15352" s="10" t="s">
        <v>723</v>
      </c>
    </row>
    <row r="15353" spans="30:32" x14ac:dyDescent="0.2">
      <c r="AD15353" s="11" t="s">
        <v>25172</v>
      </c>
      <c r="AE15353" s="10" t="s">
        <v>25173</v>
      </c>
      <c r="AF15353" s="10" t="s">
        <v>723</v>
      </c>
    </row>
    <row r="15354" spans="30:32" x14ac:dyDescent="0.2">
      <c r="AD15354" s="11" t="s">
        <v>25174</v>
      </c>
      <c r="AE15354" s="10" t="s">
        <v>3480</v>
      </c>
      <c r="AF15354" s="10" t="s">
        <v>723</v>
      </c>
    </row>
    <row r="15355" spans="30:32" x14ac:dyDescent="0.2">
      <c r="AD15355" s="11" t="s">
        <v>25175</v>
      </c>
      <c r="AE15355" s="10" t="s">
        <v>25176</v>
      </c>
      <c r="AF15355" s="10" t="s">
        <v>723</v>
      </c>
    </row>
    <row r="15356" spans="30:32" x14ac:dyDescent="0.2">
      <c r="AD15356" s="11" t="s">
        <v>25177</v>
      </c>
      <c r="AE15356" s="10" t="s">
        <v>25178</v>
      </c>
      <c r="AF15356" s="10" t="s">
        <v>723</v>
      </c>
    </row>
    <row r="15357" spans="30:32" x14ac:dyDescent="0.2">
      <c r="AD15357" s="11" t="s">
        <v>25179</v>
      </c>
      <c r="AE15357" s="10" t="s">
        <v>25180</v>
      </c>
      <c r="AF15357" s="10" t="s">
        <v>723</v>
      </c>
    </row>
    <row r="15358" spans="30:32" x14ac:dyDescent="0.2">
      <c r="AD15358" s="11" t="s">
        <v>25181</v>
      </c>
      <c r="AE15358" s="10" t="s">
        <v>25182</v>
      </c>
      <c r="AF15358" s="10" t="s">
        <v>723</v>
      </c>
    </row>
    <row r="15359" spans="30:32" x14ac:dyDescent="0.2">
      <c r="AD15359" s="11" t="s">
        <v>25183</v>
      </c>
      <c r="AE15359" s="10" t="s">
        <v>2212</v>
      </c>
      <c r="AF15359" s="10" t="s">
        <v>723</v>
      </c>
    </row>
    <row r="15360" spans="30:32" x14ac:dyDescent="0.2">
      <c r="AD15360" s="11" t="s">
        <v>25184</v>
      </c>
      <c r="AE15360" s="10" t="s">
        <v>13042</v>
      </c>
      <c r="AF15360" s="10" t="s">
        <v>723</v>
      </c>
    </row>
    <row r="15361" spans="30:32" x14ac:dyDescent="0.2">
      <c r="AD15361" s="11" t="s">
        <v>25185</v>
      </c>
      <c r="AE15361" s="10" t="s">
        <v>14081</v>
      </c>
      <c r="AF15361" s="10" t="s">
        <v>723</v>
      </c>
    </row>
    <row r="15362" spans="30:32" x14ac:dyDescent="0.2">
      <c r="AD15362" s="11" t="s">
        <v>25186</v>
      </c>
      <c r="AE15362" s="10" t="s">
        <v>7370</v>
      </c>
      <c r="AF15362" s="10" t="s">
        <v>723</v>
      </c>
    </row>
    <row r="15363" spans="30:32" x14ac:dyDescent="0.2">
      <c r="AD15363" s="11" t="s">
        <v>25187</v>
      </c>
      <c r="AE15363" s="10" t="s">
        <v>25188</v>
      </c>
      <c r="AF15363" s="10" t="s">
        <v>723</v>
      </c>
    </row>
    <row r="15364" spans="30:32" x14ac:dyDescent="0.2">
      <c r="AD15364" s="11" t="s">
        <v>25189</v>
      </c>
      <c r="AE15364" s="10" t="s">
        <v>6651</v>
      </c>
      <c r="AF15364" s="10" t="s">
        <v>723</v>
      </c>
    </row>
    <row r="15365" spans="30:32" x14ac:dyDescent="0.2">
      <c r="AD15365" s="11" t="s">
        <v>25190</v>
      </c>
      <c r="AE15365" s="10" t="s">
        <v>25191</v>
      </c>
      <c r="AF15365" s="10" t="s">
        <v>723</v>
      </c>
    </row>
    <row r="15366" spans="30:32" x14ac:dyDescent="0.2">
      <c r="AD15366" s="11" t="s">
        <v>25192</v>
      </c>
      <c r="AE15366" s="10" t="s">
        <v>14413</v>
      </c>
      <c r="AF15366" s="10" t="s">
        <v>723</v>
      </c>
    </row>
    <row r="15367" spans="30:32" x14ac:dyDescent="0.2">
      <c r="AD15367" s="11" t="s">
        <v>25193</v>
      </c>
      <c r="AE15367" s="10" t="s">
        <v>25194</v>
      </c>
      <c r="AF15367" s="10" t="s">
        <v>723</v>
      </c>
    </row>
    <row r="15368" spans="30:32" x14ac:dyDescent="0.2">
      <c r="AD15368" s="11" t="s">
        <v>25195</v>
      </c>
      <c r="AE15368" s="10" t="s">
        <v>25196</v>
      </c>
      <c r="AF15368" s="10" t="s">
        <v>723</v>
      </c>
    </row>
    <row r="15369" spans="30:32" x14ac:dyDescent="0.2">
      <c r="AD15369" s="11" t="s">
        <v>25197</v>
      </c>
      <c r="AE15369" s="10" t="s">
        <v>11806</v>
      </c>
      <c r="AF15369" s="10" t="s">
        <v>723</v>
      </c>
    </row>
    <row r="15370" spans="30:32" x14ac:dyDescent="0.2">
      <c r="AD15370" s="11" t="s">
        <v>25198</v>
      </c>
      <c r="AE15370" s="10" t="s">
        <v>2156</v>
      </c>
      <c r="AF15370" s="10" t="s">
        <v>723</v>
      </c>
    </row>
    <row r="15371" spans="30:32" x14ac:dyDescent="0.2">
      <c r="AD15371" s="11" t="s">
        <v>25199</v>
      </c>
      <c r="AE15371" s="10" t="s">
        <v>5846</v>
      </c>
      <c r="AF15371" s="10" t="s">
        <v>723</v>
      </c>
    </row>
    <row r="15372" spans="30:32" x14ac:dyDescent="0.2">
      <c r="AD15372" s="11" t="s">
        <v>25200</v>
      </c>
      <c r="AE15372" s="10" t="s">
        <v>25201</v>
      </c>
      <c r="AF15372" s="10" t="s">
        <v>723</v>
      </c>
    </row>
    <row r="15373" spans="30:32" x14ac:dyDescent="0.2">
      <c r="AD15373" s="11" t="s">
        <v>25202</v>
      </c>
      <c r="AE15373" s="10" t="s">
        <v>11362</v>
      </c>
      <c r="AF15373" s="10" t="s">
        <v>723</v>
      </c>
    </row>
    <row r="15374" spans="30:32" x14ac:dyDescent="0.2">
      <c r="AD15374" s="11" t="s">
        <v>25203</v>
      </c>
      <c r="AE15374" s="10" t="s">
        <v>25204</v>
      </c>
      <c r="AF15374" s="10" t="s">
        <v>723</v>
      </c>
    </row>
    <row r="15375" spans="30:32" x14ac:dyDescent="0.2">
      <c r="AD15375" s="11" t="s">
        <v>25205</v>
      </c>
      <c r="AE15375" s="10" t="s">
        <v>25206</v>
      </c>
      <c r="AF15375" s="10" t="s">
        <v>723</v>
      </c>
    </row>
    <row r="15376" spans="30:32" x14ac:dyDescent="0.2">
      <c r="AD15376" s="11" t="s">
        <v>25207</v>
      </c>
      <c r="AE15376" s="10" t="s">
        <v>25208</v>
      </c>
      <c r="AF15376" s="10" t="s">
        <v>723</v>
      </c>
    </row>
    <row r="15377" spans="30:32" x14ac:dyDescent="0.2">
      <c r="AD15377" s="11" t="s">
        <v>25209</v>
      </c>
      <c r="AE15377" s="10" t="s">
        <v>1687</v>
      </c>
      <c r="AF15377" s="10" t="s">
        <v>723</v>
      </c>
    </row>
    <row r="15378" spans="30:32" x14ac:dyDescent="0.2">
      <c r="AD15378" s="11" t="s">
        <v>25210</v>
      </c>
      <c r="AE15378" s="10" t="s">
        <v>25211</v>
      </c>
      <c r="AF15378" s="10" t="s">
        <v>723</v>
      </c>
    </row>
    <row r="15379" spans="30:32" x14ac:dyDescent="0.2">
      <c r="AD15379" s="11" t="s">
        <v>25212</v>
      </c>
      <c r="AE15379" s="10" t="s">
        <v>11861</v>
      </c>
      <c r="AF15379" s="10" t="s">
        <v>723</v>
      </c>
    </row>
    <row r="15380" spans="30:32" x14ac:dyDescent="0.2">
      <c r="AD15380" s="11" t="s">
        <v>25213</v>
      </c>
      <c r="AE15380" s="10" t="s">
        <v>25214</v>
      </c>
      <c r="AF15380" s="10" t="s">
        <v>723</v>
      </c>
    </row>
    <row r="15381" spans="30:32" x14ac:dyDescent="0.2">
      <c r="AD15381" s="11" t="s">
        <v>25215</v>
      </c>
      <c r="AE15381" s="10" t="s">
        <v>3505</v>
      </c>
      <c r="AF15381" s="10" t="s">
        <v>723</v>
      </c>
    </row>
    <row r="15382" spans="30:32" x14ac:dyDescent="0.2">
      <c r="AD15382" s="11" t="s">
        <v>25216</v>
      </c>
      <c r="AE15382" s="10" t="s">
        <v>25217</v>
      </c>
      <c r="AF15382" s="10" t="s">
        <v>723</v>
      </c>
    </row>
    <row r="15383" spans="30:32" x14ac:dyDescent="0.2">
      <c r="AD15383" s="11" t="s">
        <v>25218</v>
      </c>
      <c r="AE15383" s="10" t="s">
        <v>17260</v>
      </c>
      <c r="AF15383" s="10" t="s">
        <v>723</v>
      </c>
    </row>
    <row r="15384" spans="30:32" x14ac:dyDescent="0.2">
      <c r="AD15384" s="11" t="s">
        <v>25219</v>
      </c>
      <c r="AE15384" s="10" t="s">
        <v>25220</v>
      </c>
      <c r="AF15384" s="10" t="s">
        <v>723</v>
      </c>
    </row>
    <row r="15385" spans="30:32" x14ac:dyDescent="0.2">
      <c r="AD15385" s="11" t="s">
        <v>25221</v>
      </c>
      <c r="AE15385" s="10" t="s">
        <v>13665</v>
      </c>
      <c r="AF15385" s="10" t="s">
        <v>723</v>
      </c>
    </row>
    <row r="15386" spans="30:32" x14ac:dyDescent="0.2">
      <c r="AD15386" s="11" t="s">
        <v>25222</v>
      </c>
      <c r="AE15386" s="10" t="s">
        <v>25223</v>
      </c>
      <c r="AF15386" s="10" t="s">
        <v>723</v>
      </c>
    </row>
    <row r="15387" spans="30:32" x14ac:dyDescent="0.2">
      <c r="AD15387" s="11" t="s">
        <v>25224</v>
      </c>
      <c r="AE15387" s="10" t="s">
        <v>25225</v>
      </c>
      <c r="AF15387" s="10" t="s">
        <v>723</v>
      </c>
    </row>
    <row r="15388" spans="30:32" x14ac:dyDescent="0.2">
      <c r="AD15388" s="11" t="s">
        <v>25226</v>
      </c>
      <c r="AE15388" s="10" t="s">
        <v>25227</v>
      </c>
      <c r="AF15388" s="10" t="s">
        <v>723</v>
      </c>
    </row>
    <row r="15389" spans="30:32" x14ac:dyDescent="0.2">
      <c r="AD15389" s="11" t="s">
        <v>25228</v>
      </c>
      <c r="AE15389" s="10" t="s">
        <v>13878</v>
      </c>
      <c r="AF15389" s="10" t="s">
        <v>723</v>
      </c>
    </row>
    <row r="15390" spans="30:32" x14ac:dyDescent="0.2">
      <c r="AD15390" s="11" t="s">
        <v>25229</v>
      </c>
      <c r="AE15390" s="10" t="s">
        <v>25230</v>
      </c>
      <c r="AF15390" s="10" t="s">
        <v>723</v>
      </c>
    </row>
    <row r="15391" spans="30:32" x14ac:dyDescent="0.2">
      <c r="AD15391" s="11" t="s">
        <v>25231</v>
      </c>
      <c r="AE15391" s="10" t="s">
        <v>25232</v>
      </c>
      <c r="AF15391" s="10" t="s">
        <v>723</v>
      </c>
    </row>
    <row r="15392" spans="30:32" x14ac:dyDescent="0.2">
      <c r="AD15392" s="11" t="s">
        <v>25233</v>
      </c>
      <c r="AE15392" s="10" t="s">
        <v>25234</v>
      </c>
      <c r="AF15392" s="10" t="s">
        <v>723</v>
      </c>
    </row>
    <row r="15393" spans="30:32" x14ac:dyDescent="0.2">
      <c r="AD15393" s="11" t="s">
        <v>25235</v>
      </c>
      <c r="AE15393" s="10" t="s">
        <v>22317</v>
      </c>
      <c r="AF15393" s="10" t="s">
        <v>723</v>
      </c>
    </row>
    <row r="15394" spans="30:32" x14ac:dyDescent="0.2">
      <c r="AD15394" s="11" t="s">
        <v>25236</v>
      </c>
      <c r="AE15394" s="10" t="s">
        <v>25237</v>
      </c>
      <c r="AF15394" s="10" t="s">
        <v>723</v>
      </c>
    </row>
    <row r="15395" spans="30:32" x14ac:dyDescent="0.2">
      <c r="AD15395" s="11" t="s">
        <v>25238</v>
      </c>
      <c r="AE15395" s="10" t="s">
        <v>25239</v>
      </c>
      <c r="AF15395" s="10" t="s">
        <v>723</v>
      </c>
    </row>
    <row r="15396" spans="30:32" x14ac:dyDescent="0.2">
      <c r="AD15396" s="11" t="s">
        <v>25240</v>
      </c>
      <c r="AE15396" s="10" t="s">
        <v>24041</v>
      </c>
      <c r="AF15396" s="10" t="s">
        <v>723</v>
      </c>
    </row>
    <row r="15397" spans="30:32" x14ac:dyDescent="0.2">
      <c r="AD15397" s="11" t="s">
        <v>25241</v>
      </c>
      <c r="AE15397" s="10" t="s">
        <v>25242</v>
      </c>
      <c r="AF15397" s="10" t="s">
        <v>723</v>
      </c>
    </row>
    <row r="15398" spans="30:32" x14ac:dyDescent="0.2">
      <c r="AD15398" s="11" t="s">
        <v>25243</v>
      </c>
      <c r="AE15398" s="10" t="s">
        <v>10393</v>
      </c>
      <c r="AF15398" s="10" t="s">
        <v>723</v>
      </c>
    </row>
    <row r="15399" spans="30:32" x14ac:dyDescent="0.2">
      <c r="AD15399" s="11" t="s">
        <v>25244</v>
      </c>
      <c r="AE15399" s="10" t="s">
        <v>25245</v>
      </c>
      <c r="AF15399" s="10" t="s">
        <v>723</v>
      </c>
    </row>
    <row r="15400" spans="30:32" x14ac:dyDescent="0.2">
      <c r="AD15400" s="11" t="s">
        <v>25246</v>
      </c>
      <c r="AE15400" s="10" t="s">
        <v>1734</v>
      </c>
      <c r="AF15400" s="10" t="s">
        <v>723</v>
      </c>
    </row>
    <row r="15401" spans="30:32" x14ac:dyDescent="0.2">
      <c r="AD15401" s="11" t="s">
        <v>25247</v>
      </c>
      <c r="AE15401" s="10" t="s">
        <v>15859</v>
      </c>
      <c r="AF15401" s="10" t="s">
        <v>723</v>
      </c>
    </row>
    <row r="15402" spans="30:32" x14ac:dyDescent="0.2">
      <c r="AD15402" s="11" t="s">
        <v>25248</v>
      </c>
      <c r="AE15402" s="10" t="s">
        <v>5915</v>
      </c>
      <c r="AF15402" s="10" t="s">
        <v>723</v>
      </c>
    </row>
    <row r="15403" spans="30:32" x14ac:dyDescent="0.2">
      <c r="AD15403" s="11" t="s">
        <v>25249</v>
      </c>
      <c r="AE15403" s="10" t="s">
        <v>15866</v>
      </c>
      <c r="AF15403" s="10" t="s">
        <v>723</v>
      </c>
    </row>
    <row r="15404" spans="30:32" x14ac:dyDescent="0.2">
      <c r="AD15404" s="11" t="s">
        <v>25250</v>
      </c>
      <c r="AE15404" s="10" t="s">
        <v>15866</v>
      </c>
      <c r="AF15404" s="10" t="s">
        <v>723</v>
      </c>
    </row>
    <row r="15405" spans="30:32" x14ac:dyDescent="0.2">
      <c r="AD15405" s="11" t="s">
        <v>25251</v>
      </c>
      <c r="AE15405" s="10" t="s">
        <v>25252</v>
      </c>
      <c r="AF15405" s="10" t="s">
        <v>723</v>
      </c>
    </row>
    <row r="15406" spans="30:32" x14ac:dyDescent="0.2">
      <c r="AD15406" s="11" t="s">
        <v>25253</v>
      </c>
      <c r="AE15406" s="10" t="s">
        <v>1744</v>
      </c>
      <c r="AF15406" s="10" t="s">
        <v>723</v>
      </c>
    </row>
    <row r="15407" spans="30:32" x14ac:dyDescent="0.2">
      <c r="AD15407" s="11" t="s">
        <v>25254</v>
      </c>
      <c r="AE15407" s="10" t="s">
        <v>25255</v>
      </c>
      <c r="AF15407" s="10" t="s">
        <v>723</v>
      </c>
    </row>
    <row r="15408" spans="30:32" x14ac:dyDescent="0.2">
      <c r="AD15408" s="11" t="s">
        <v>25256</v>
      </c>
      <c r="AE15408" s="10" t="s">
        <v>25257</v>
      </c>
      <c r="AF15408" s="10" t="s">
        <v>723</v>
      </c>
    </row>
    <row r="15409" spans="30:32" x14ac:dyDescent="0.2">
      <c r="AD15409" s="11" t="s">
        <v>25258</v>
      </c>
      <c r="AE15409" s="10" t="s">
        <v>25259</v>
      </c>
      <c r="AF15409" s="10" t="s">
        <v>723</v>
      </c>
    </row>
    <row r="15410" spans="30:32" x14ac:dyDescent="0.2">
      <c r="AD15410" s="11" t="s">
        <v>25260</v>
      </c>
      <c r="AE15410" s="10" t="s">
        <v>13687</v>
      </c>
      <c r="AF15410" s="10" t="s">
        <v>723</v>
      </c>
    </row>
    <row r="15411" spans="30:32" x14ac:dyDescent="0.2">
      <c r="AD15411" s="11" t="s">
        <v>25261</v>
      </c>
      <c r="AE15411" s="10" t="s">
        <v>1746</v>
      </c>
      <c r="AF15411" s="10" t="s">
        <v>723</v>
      </c>
    </row>
    <row r="15412" spans="30:32" x14ac:dyDescent="0.2">
      <c r="AD15412" s="11" t="s">
        <v>25262</v>
      </c>
      <c r="AE15412" s="10" t="s">
        <v>25263</v>
      </c>
      <c r="AF15412" s="10" t="s">
        <v>723</v>
      </c>
    </row>
    <row r="15413" spans="30:32" x14ac:dyDescent="0.2">
      <c r="AD15413" s="11" t="s">
        <v>25264</v>
      </c>
      <c r="AE15413" s="10" t="s">
        <v>25265</v>
      </c>
      <c r="AF15413" s="10" t="s">
        <v>723</v>
      </c>
    </row>
    <row r="15414" spans="30:32" x14ac:dyDescent="0.2">
      <c r="AD15414" s="11" t="s">
        <v>25266</v>
      </c>
      <c r="AE15414" s="10" t="s">
        <v>25267</v>
      </c>
      <c r="AF15414" s="10" t="s">
        <v>723</v>
      </c>
    </row>
    <row r="15415" spans="30:32" x14ac:dyDescent="0.2">
      <c r="AD15415" s="11" t="s">
        <v>25268</v>
      </c>
      <c r="AE15415" s="10" t="s">
        <v>21102</v>
      </c>
      <c r="AF15415" s="10" t="s">
        <v>723</v>
      </c>
    </row>
    <row r="15416" spans="30:32" x14ac:dyDescent="0.2">
      <c r="AD15416" s="11" t="s">
        <v>25269</v>
      </c>
      <c r="AE15416" s="10" t="s">
        <v>14650</v>
      </c>
      <c r="AF15416" s="10" t="s">
        <v>723</v>
      </c>
    </row>
    <row r="15417" spans="30:32" x14ac:dyDescent="0.2">
      <c r="AD15417" s="11" t="s">
        <v>25270</v>
      </c>
      <c r="AE15417" s="10" t="s">
        <v>25271</v>
      </c>
      <c r="AF15417" s="10" t="s">
        <v>723</v>
      </c>
    </row>
    <row r="15418" spans="30:32" x14ac:dyDescent="0.2">
      <c r="AD15418" s="11" t="s">
        <v>25272</v>
      </c>
      <c r="AE15418" s="10" t="s">
        <v>14666</v>
      </c>
      <c r="AF15418" s="10" t="s">
        <v>723</v>
      </c>
    </row>
    <row r="15419" spans="30:32" x14ac:dyDescent="0.2">
      <c r="AD15419" s="11" t="s">
        <v>25273</v>
      </c>
      <c r="AE15419" s="10" t="s">
        <v>25274</v>
      </c>
      <c r="AF15419" s="10" t="s">
        <v>723</v>
      </c>
    </row>
    <row r="15420" spans="30:32" x14ac:dyDescent="0.2">
      <c r="AD15420" s="11" t="s">
        <v>25275</v>
      </c>
      <c r="AE15420" s="10" t="s">
        <v>10501</v>
      </c>
      <c r="AF15420" s="10" t="s">
        <v>723</v>
      </c>
    </row>
    <row r="15421" spans="30:32" x14ac:dyDescent="0.2">
      <c r="AD15421" s="11" t="s">
        <v>25276</v>
      </c>
      <c r="AE15421" s="10" t="s">
        <v>25277</v>
      </c>
      <c r="AF15421" s="10" t="s">
        <v>723</v>
      </c>
    </row>
    <row r="15422" spans="30:32" x14ac:dyDescent="0.2">
      <c r="AD15422" s="11" t="s">
        <v>25278</v>
      </c>
      <c r="AE15422" s="10" t="s">
        <v>15721</v>
      </c>
      <c r="AF15422" s="10" t="s">
        <v>723</v>
      </c>
    </row>
    <row r="15423" spans="30:32" x14ac:dyDescent="0.2">
      <c r="AD15423" s="11" t="s">
        <v>25279</v>
      </c>
      <c r="AE15423" s="10" t="s">
        <v>25280</v>
      </c>
      <c r="AF15423" s="10" t="s">
        <v>723</v>
      </c>
    </row>
    <row r="15424" spans="30:32" x14ac:dyDescent="0.2">
      <c r="AD15424" s="11" t="s">
        <v>25281</v>
      </c>
      <c r="AE15424" s="10" t="s">
        <v>25282</v>
      </c>
      <c r="AF15424" s="10" t="s">
        <v>723</v>
      </c>
    </row>
    <row r="15425" spans="30:32" x14ac:dyDescent="0.2">
      <c r="AD15425" s="11" t="s">
        <v>25283</v>
      </c>
      <c r="AE15425" s="10" t="s">
        <v>25284</v>
      </c>
      <c r="AF15425" s="10" t="s">
        <v>723</v>
      </c>
    </row>
    <row r="15426" spans="30:32" x14ac:dyDescent="0.2">
      <c r="AD15426" s="11" t="s">
        <v>25285</v>
      </c>
      <c r="AE15426" s="10" t="s">
        <v>25286</v>
      </c>
      <c r="AF15426" s="10" t="s">
        <v>723</v>
      </c>
    </row>
    <row r="15427" spans="30:32" x14ac:dyDescent="0.2">
      <c r="AD15427" s="11" t="s">
        <v>25287</v>
      </c>
      <c r="AE15427" s="10" t="s">
        <v>25288</v>
      </c>
      <c r="AF15427" s="10" t="s">
        <v>723</v>
      </c>
    </row>
    <row r="15428" spans="30:32" x14ac:dyDescent="0.2">
      <c r="AD15428" s="11" t="s">
        <v>25289</v>
      </c>
      <c r="AE15428" s="10" t="s">
        <v>25290</v>
      </c>
      <c r="AF15428" s="10" t="s">
        <v>723</v>
      </c>
    </row>
    <row r="15429" spans="30:32" x14ac:dyDescent="0.2">
      <c r="AD15429" s="11" t="s">
        <v>25291</v>
      </c>
      <c r="AE15429" s="10" t="s">
        <v>12059</v>
      </c>
      <c r="AF15429" s="10" t="s">
        <v>723</v>
      </c>
    </row>
    <row r="15430" spans="30:32" x14ac:dyDescent="0.2">
      <c r="AD15430" s="11" t="s">
        <v>25292</v>
      </c>
      <c r="AE15430" s="10" t="s">
        <v>25293</v>
      </c>
      <c r="AF15430" s="10" t="s">
        <v>723</v>
      </c>
    </row>
    <row r="15431" spans="30:32" x14ac:dyDescent="0.2">
      <c r="AD15431" s="11" t="s">
        <v>25294</v>
      </c>
      <c r="AE15431" s="10" t="s">
        <v>16819</v>
      </c>
      <c r="AF15431" s="10" t="s">
        <v>723</v>
      </c>
    </row>
    <row r="15432" spans="30:32" x14ac:dyDescent="0.2">
      <c r="AD15432" s="11" t="s">
        <v>25295</v>
      </c>
      <c r="AE15432" s="10" t="s">
        <v>25296</v>
      </c>
      <c r="AF15432" s="10" t="s">
        <v>723</v>
      </c>
    </row>
    <row r="15433" spans="30:32" x14ac:dyDescent="0.2">
      <c r="AD15433" s="11" t="s">
        <v>25297</v>
      </c>
      <c r="AE15433" s="10" t="s">
        <v>7578</v>
      </c>
      <c r="AF15433" s="10" t="s">
        <v>723</v>
      </c>
    </row>
    <row r="15434" spans="30:32" x14ac:dyDescent="0.2">
      <c r="AD15434" s="11" t="s">
        <v>25298</v>
      </c>
      <c r="AE15434" s="10" t="s">
        <v>25299</v>
      </c>
      <c r="AF15434" s="10" t="s">
        <v>723</v>
      </c>
    </row>
    <row r="15435" spans="30:32" x14ac:dyDescent="0.2">
      <c r="AD15435" s="11" t="s">
        <v>25300</v>
      </c>
      <c r="AE15435" s="10" t="s">
        <v>4924</v>
      </c>
      <c r="AF15435" s="10" t="s">
        <v>723</v>
      </c>
    </row>
    <row r="15436" spans="30:32" x14ac:dyDescent="0.2">
      <c r="AD15436" s="11" t="s">
        <v>25301</v>
      </c>
      <c r="AE15436" s="10" t="s">
        <v>25302</v>
      </c>
      <c r="AF15436" s="10" t="s">
        <v>723</v>
      </c>
    </row>
    <row r="15437" spans="30:32" x14ac:dyDescent="0.2">
      <c r="AD15437" s="11" t="s">
        <v>25303</v>
      </c>
      <c r="AE15437" s="10" t="s">
        <v>25304</v>
      </c>
      <c r="AF15437" s="10" t="s">
        <v>723</v>
      </c>
    </row>
    <row r="15438" spans="30:32" x14ac:dyDescent="0.2">
      <c r="AD15438" s="11" t="s">
        <v>25305</v>
      </c>
      <c r="AE15438" s="10" t="s">
        <v>2376</v>
      </c>
      <c r="AF15438" s="10" t="s">
        <v>723</v>
      </c>
    </row>
    <row r="15439" spans="30:32" x14ac:dyDescent="0.2">
      <c r="AD15439" s="11" t="s">
        <v>25306</v>
      </c>
      <c r="AE15439" s="10" t="s">
        <v>25307</v>
      </c>
      <c r="AF15439" s="10" t="s">
        <v>723</v>
      </c>
    </row>
    <row r="15440" spans="30:32" x14ac:dyDescent="0.2">
      <c r="AD15440" s="11" t="s">
        <v>25308</v>
      </c>
      <c r="AE15440" s="10" t="s">
        <v>1798</v>
      </c>
      <c r="AF15440" s="10" t="s">
        <v>723</v>
      </c>
    </row>
    <row r="15441" spans="30:32" x14ac:dyDescent="0.2">
      <c r="AD15441" s="11" t="s">
        <v>25309</v>
      </c>
      <c r="AE15441" s="10" t="s">
        <v>4094</v>
      </c>
      <c r="AF15441" s="10" t="s">
        <v>723</v>
      </c>
    </row>
    <row r="15442" spans="30:32" x14ac:dyDescent="0.2">
      <c r="AD15442" s="11" t="s">
        <v>25310</v>
      </c>
      <c r="AE15442" s="10" t="s">
        <v>2408</v>
      </c>
      <c r="AF15442" s="10" t="s">
        <v>723</v>
      </c>
    </row>
    <row r="15443" spans="30:32" x14ac:dyDescent="0.2">
      <c r="AD15443" s="11" t="s">
        <v>25311</v>
      </c>
      <c r="AE15443" s="10" t="s">
        <v>5214</v>
      </c>
      <c r="AF15443" s="10" t="s">
        <v>723</v>
      </c>
    </row>
    <row r="15444" spans="30:32" x14ac:dyDescent="0.2">
      <c r="AD15444" s="11" t="s">
        <v>25312</v>
      </c>
      <c r="AE15444" s="10" t="s">
        <v>10620</v>
      </c>
      <c r="AF15444" s="10" t="s">
        <v>723</v>
      </c>
    </row>
    <row r="15445" spans="30:32" x14ac:dyDescent="0.2">
      <c r="AD15445" s="11" t="s">
        <v>25313</v>
      </c>
      <c r="AE15445" s="10" t="s">
        <v>25314</v>
      </c>
      <c r="AF15445" s="10" t="s">
        <v>723</v>
      </c>
    </row>
    <row r="15446" spans="30:32" x14ac:dyDescent="0.2">
      <c r="AD15446" s="11" t="s">
        <v>25315</v>
      </c>
      <c r="AE15446" s="10" t="s">
        <v>25316</v>
      </c>
      <c r="AF15446" s="10" t="s">
        <v>723</v>
      </c>
    </row>
    <row r="15447" spans="30:32" x14ac:dyDescent="0.2">
      <c r="AD15447" s="11" t="s">
        <v>25317</v>
      </c>
      <c r="AE15447" s="10" t="s">
        <v>25318</v>
      </c>
      <c r="AF15447" s="10" t="s">
        <v>723</v>
      </c>
    </row>
    <row r="15448" spans="30:32" x14ac:dyDescent="0.2">
      <c r="AD15448" s="11" t="s">
        <v>25319</v>
      </c>
      <c r="AE15448" s="10" t="s">
        <v>25320</v>
      </c>
      <c r="AF15448" s="10" t="s">
        <v>723</v>
      </c>
    </row>
    <row r="15449" spans="30:32" x14ac:dyDescent="0.2">
      <c r="AD15449" s="11" t="s">
        <v>25321</v>
      </c>
      <c r="AE15449" s="10" t="s">
        <v>25322</v>
      </c>
      <c r="AF15449" s="10" t="s">
        <v>723</v>
      </c>
    </row>
    <row r="15450" spans="30:32" x14ac:dyDescent="0.2">
      <c r="AD15450" s="11" t="s">
        <v>25323</v>
      </c>
      <c r="AE15450" s="10" t="s">
        <v>10644</v>
      </c>
      <c r="AF15450" s="10" t="s">
        <v>723</v>
      </c>
    </row>
    <row r="15451" spans="30:32" x14ac:dyDescent="0.2">
      <c r="AD15451" s="11" t="s">
        <v>25324</v>
      </c>
      <c r="AE15451" s="10" t="s">
        <v>25325</v>
      </c>
      <c r="AF15451" s="10" t="s">
        <v>723</v>
      </c>
    </row>
    <row r="15452" spans="30:32" x14ac:dyDescent="0.2">
      <c r="AD15452" s="11" t="s">
        <v>25326</v>
      </c>
      <c r="AE15452" s="10" t="s">
        <v>25327</v>
      </c>
      <c r="AF15452" s="10" t="s">
        <v>723</v>
      </c>
    </row>
    <row r="15453" spans="30:32" x14ac:dyDescent="0.2">
      <c r="AD15453" s="11" t="s">
        <v>25328</v>
      </c>
      <c r="AE15453" s="10" t="s">
        <v>25327</v>
      </c>
      <c r="AF15453" s="10" t="s">
        <v>723</v>
      </c>
    </row>
    <row r="15454" spans="30:32" x14ac:dyDescent="0.2">
      <c r="AD15454" s="11" t="s">
        <v>25329</v>
      </c>
      <c r="AE15454" s="10" t="s">
        <v>25330</v>
      </c>
      <c r="AF15454" s="10" t="s">
        <v>723</v>
      </c>
    </row>
    <row r="15455" spans="30:32" x14ac:dyDescent="0.2">
      <c r="AD15455" s="11" t="s">
        <v>25331</v>
      </c>
      <c r="AE15455" s="10" t="s">
        <v>25332</v>
      </c>
      <c r="AF15455" s="10" t="s">
        <v>723</v>
      </c>
    </row>
    <row r="15456" spans="30:32" x14ac:dyDescent="0.2">
      <c r="AD15456" s="11" t="s">
        <v>25333</v>
      </c>
      <c r="AE15456" s="10" t="s">
        <v>25334</v>
      </c>
      <c r="AF15456" s="10" t="s">
        <v>723</v>
      </c>
    </row>
    <row r="15457" spans="30:32" x14ac:dyDescent="0.2">
      <c r="AD15457" s="11" t="s">
        <v>25335</v>
      </c>
      <c r="AE15457" s="10" t="s">
        <v>25336</v>
      </c>
      <c r="AF15457" s="10" t="s">
        <v>723</v>
      </c>
    </row>
    <row r="15458" spans="30:32" x14ac:dyDescent="0.2">
      <c r="AD15458" s="11" t="s">
        <v>25337</v>
      </c>
      <c r="AE15458" s="10" t="s">
        <v>25338</v>
      </c>
      <c r="AF15458" s="10" t="s">
        <v>723</v>
      </c>
    </row>
    <row r="15459" spans="30:32" x14ac:dyDescent="0.2">
      <c r="AD15459" s="11" t="s">
        <v>25339</v>
      </c>
      <c r="AE15459" s="10" t="s">
        <v>25340</v>
      </c>
      <c r="AF15459" s="10" t="s">
        <v>723</v>
      </c>
    </row>
    <row r="15460" spans="30:32" x14ac:dyDescent="0.2">
      <c r="AD15460" s="11" t="s">
        <v>25341</v>
      </c>
      <c r="AE15460" s="10" t="s">
        <v>15268</v>
      </c>
      <c r="AF15460" s="10" t="s">
        <v>723</v>
      </c>
    </row>
    <row r="15461" spans="30:32" x14ac:dyDescent="0.2">
      <c r="AD15461" s="11" t="s">
        <v>25342</v>
      </c>
      <c r="AE15461" s="10" t="s">
        <v>6009</v>
      </c>
      <c r="AF15461" s="10" t="s">
        <v>723</v>
      </c>
    </row>
    <row r="15462" spans="30:32" x14ac:dyDescent="0.2">
      <c r="AD15462" s="11" t="s">
        <v>25343</v>
      </c>
      <c r="AE15462" s="10" t="s">
        <v>25344</v>
      </c>
      <c r="AF15462" s="10" t="s">
        <v>723</v>
      </c>
    </row>
    <row r="15463" spans="30:32" x14ac:dyDescent="0.2">
      <c r="AD15463" s="11" t="s">
        <v>25345</v>
      </c>
      <c r="AE15463" s="10" t="s">
        <v>5256</v>
      </c>
      <c r="AF15463" s="10" t="s">
        <v>723</v>
      </c>
    </row>
    <row r="15464" spans="30:32" x14ac:dyDescent="0.2">
      <c r="AD15464" s="11" t="s">
        <v>25346</v>
      </c>
      <c r="AE15464" s="10" t="s">
        <v>16498</v>
      </c>
      <c r="AF15464" s="10" t="s">
        <v>723</v>
      </c>
    </row>
    <row r="15465" spans="30:32" x14ac:dyDescent="0.2">
      <c r="AD15465" s="11" t="s">
        <v>25347</v>
      </c>
      <c r="AE15465" s="10" t="s">
        <v>25348</v>
      </c>
      <c r="AF15465" s="10" t="s">
        <v>723</v>
      </c>
    </row>
    <row r="15466" spans="30:32" x14ac:dyDescent="0.2">
      <c r="AD15466" s="11" t="s">
        <v>25349</v>
      </c>
      <c r="AE15466" s="10" t="s">
        <v>2420</v>
      </c>
      <c r="AF15466" s="10" t="s">
        <v>723</v>
      </c>
    </row>
    <row r="15467" spans="30:32" x14ac:dyDescent="0.2">
      <c r="AD15467" s="11" t="s">
        <v>25350</v>
      </c>
      <c r="AE15467" s="10" t="s">
        <v>25351</v>
      </c>
      <c r="AF15467" s="10" t="s">
        <v>723</v>
      </c>
    </row>
    <row r="15468" spans="30:32" x14ac:dyDescent="0.2">
      <c r="AD15468" s="11" t="s">
        <v>25352</v>
      </c>
      <c r="AE15468" s="10" t="s">
        <v>25353</v>
      </c>
      <c r="AF15468" s="10" t="s">
        <v>723</v>
      </c>
    </row>
    <row r="15469" spans="30:32" x14ac:dyDescent="0.2">
      <c r="AD15469" s="11" t="s">
        <v>25354</v>
      </c>
      <c r="AE15469" s="10" t="s">
        <v>25355</v>
      </c>
      <c r="AF15469" s="10" t="s">
        <v>723</v>
      </c>
    </row>
    <row r="15470" spans="30:32" x14ac:dyDescent="0.2">
      <c r="AD15470" s="11" t="s">
        <v>25356</v>
      </c>
      <c r="AE15470" s="10" t="s">
        <v>25357</v>
      </c>
      <c r="AF15470" s="10" t="s">
        <v>723</v>
      </c>
    </row>
    <row r="15471" spans="30:32" x14ac:dyDescent="0.2">
      <c r="AD15471" s="11" t="s">
        <v>25358</v>
      </c>
      <c r="AE15471" s="10" t="s">
        <v>25359</v>
      </c>
      <c r="AF15471" s="10" t="s">
        <v>723</v>
      </c>
    </row>
    <row r="15472" spans="30:32" x14ac:dyDescent="0.2">
      <c r="AD15472" s="11" t="s">
        <v>25360</v>
      </c>
      <c r="AE15472" s="10" t="s">
        <v>10715</v>
      </c>
      <c r="AF15472" s="10" t="s">
        <v>723</v>
      </c>
    </row>
    <row r="15473" spans="30:32" x14ac:dyDescent="0.2">
      <c r="AD15473" s="11" t="s">
        <v>25361</v>
      </c>
      <c r="AE15473" s="10" t="s">
        <v>12319</v>
      </c>
      <c r="AF15473" s="10" t="s">
        <v>723</v>
      </c>
    </row>
    <row r="15474" spans="30:32" x14ac:dyDescent="0.2">
      <c r="AD15474" s="11" t="s">
        <v>25362</v>
      </c>
      <c r="AE15474" s="10" t="s">
        <v>25363</v>
      </c>
      <c r="AF15474" s="10" t="s">
        <v>723</v>
      </c>
    </row>
    <row r="15475" spans="30:32" x14ac:dyDescent="0.2">
      <c r="AD15475" s="11" t="s">
        <v>25364</v>
      </c>
      <c r="AE15475" s="10" t="s">
        <v>25365</v>
      </c>
      <c r="AF15475" s="10" t="s">
        <v>723</v>
      </c>
    </row>
    <row r="15476" spans="30:32" x14ac:dyDescent="0.2">
      <c r="AD15476" s="11" t="s">
        <v>25366</v>
      </c>
      <c r="AE15476" s="10" t="s">
        <v>16225</v>
      </c>
      <c r="AF15476" s="10" t="s">
        <v>723</v>
      </c>
    </row>
    <row r="15477" spans="30:32" x14ac:dyDescent="0.2">
      <c r="AD15477" s="11" t="s">
        <v>25367</v>
      </c>
      <c r="AE15477" s="10" t="s">
        <v>25368</v>
      </c>
      <c r="AF15477" s="10" t="s">
        <v>723</v>
      </c>
    </row>
    <row r="15478" spans="30:32" x14ac:dyDescent="0.2">
      <c r="AD15478" s="11" t="s">
        <v>25369</v>
      </c>
      <c r="AE15478" s="10" t="s">
        <v>7761</v>
      </c>
      <c r="AF15478" s="10" t="s">
        <v>723</v>
      </c>
    </row>
    <row r="15479" spans="30:32" x14ac:dyDescent="0.2">
      <c r="AD15479" s="11" t="s">
        <v>25370</v>
      </c>
      <c r="AE15479" s="10" t="s">
        <v>9433</v>
      </c>
      <c r="AF15479" s="10" t="s">
        <v>723</v>
      </c>
    </row>
    <row r="15480" spans="30:32" x14ac:dyDescent="0.2">
      <c r="AD15480" s="11" t="s">
        <v>25371</v>
      </c>
      <c r="AE15480" s="10" t="s">
        <v>1491</v>
      </c>
      <c r="AF15480" s="10" t="s">
        <v>723</v>
      </c>
    </row>
    <row r="15481" spans="30:32" x14ac:dyDescent="0.2">
      <c r="AD15481" s="11" t="s">
        <v>25372</v>
      </c>
      <c r="AE15481" s="10" t="s">
        <v>25373</v>
      </c>
      <c r="AF15481" s="10" t="s">
        <v>723</v>
      </c>
    </row>
    <row r="15482" spans="30:32" x14ac:dyDescent="0.2">
      <c r="AD15482" s="11" t="s">
        <v>25374</v>
      </c>
      <c r="AE15482" s="10" t="s">
        <v>25375</v>
      </c>
      <c r="AF15482" s="10" t="s">
        <v>723</v>
      </c>
    </row>
    <row r="15483" spans="30:32" x14ac:dyDescent="0.2">
      <c r="AD15483" s="11" t="s">
        <v>25376</v>
      </c>
      <c r="AE15483" s="10" t="s">
        <v>25377</v>
      </c>
      <c r="AF15483" s="10" t="s">
        <v>723</v>
      </c>
    </row>
    <row r="15484" spans="30:32" x14ac:dyDescent="0.2">
      <c r="AD15484" s="11" t="s">
        <v>25378</v>
      </c>
      <c r="AE15484" s="10" t="s">
        <v>25379</v>
      </c>
      <c r="AF15484" s="10" t="s">
        <v>723</v>
      </c>
    </row>
    <row r="15485" spans="30:32" x14ac:dyDescent="0.2">
      <c r="AD15485" s="11" t="s">
        <v>25380</v>
      </c>
      <c r="AE15485" s="10" t="s">
        <v>25381</v>
      </c>
      <c r="AF15485" s="10" t="s">
        <v>723</v>
      </c>
    </row>
    <row r="15486" spans="30:32" x14ac:dyDescent="0.2">
      <c r="AD15486" s="11" t="s">
        <v>25382</v>
      </c>
      <c r="AE15486" s="10" t="s">
        <v>25383</v>
      </c>
      <c r="AF15486" s="10" t="s">
        <v>723</v>
      </c>
    </row>
    <row r="15487" spans="30:32" x14ac:dyDescent="0.2">
      <c r="AD15487" s="11" t="s">
        <v>25384</v>
      </c>
      <c r="AE15487" s="10" t="s">
        <v>25385</v>
      </c>
      <c r="AF15487" s="10" t="s">
        <v>723</v>
      </c>
    </row>
    <row r="15488" spans="30:32" x14ac:dyDescent="0.2">
      <c r="AD15488" s="11" t="s">
        <v>25386</v>
      </c>
      <c r="AE15488" s="10" t="s">
        <v>25387</v>
      </c>
      <c r="AF15488" s="10" t="s">
        <v>723</v>
      </c>
    </row>
    <row r="15489" spans="30:32" x14ac:dyDescent="0.2">
      <c r="AD15489" s="11" t="s">
        <v>25388</v>
      </c>
      <c r="AE15489" s="10" t="s">
        <v>25389</v>
      </c>
      <c r="AF15489" s="10" t="s">
        <v>723</v>
      </c>
    </row>
    <row r="15490" spans="30:32" x14ac:dyDescent="0.2">
      <c r="AD15490" s="11" t="s">
        <v>25390</v>
      </c>
      <c r="AE15490" s="10" t="s">
        <v>25391</v>
      </c>
      <c r="AF15490" s="10" t="s">
        <v>723</v>
      </c>
    </row>
    <row r="15491" spans="30:32" x14ac:dyDescent="0.2">
      <c r="AD15491" s="11" t="s">
        <v>25392</v>
      </c>
      <c r="AE15491" s="10" t="s">
        <v>25393</v>
      </c>
      <c r="AF15491" s="10" t="s">
        <v>723</v>
      </c>
    </row>
    <row r="15492" spans="30:32" x14ac:dyDescent="0.2">
      <c r="AD15492" s="11" t="s">
        <v>25394</v>
      </c>
      <c r="AE15492" s="10" t="s">
        <v>2497</v>
      </c>
      <c r="AF15492" s="10" t="s">
        <v>723</v>
      </c>
    </row>
    <row r="15493" spans="30:32" x14ac:dyDescent="0.2">
      <c r="AD15493" s="11" t="s">
        <v>25395</v>
      </c>
      <c r="AE15493" s="10" t="s">
        <v>10781</v>
      </c>
      <c r="AF15493" s="10" t="s">
        <v>723</v>
      </c>
    </row>
    <row r="15494" spans="30:32" x14ac:dyDescent="0.2">
      <c r="AD15494" s="11" t="s">
        <v>25396</v>
      </c>
      <c r="AE15494" s="10" t="s">
        <v>25397</v>
      </c>
      <c r="AF15494" s="10" t="s">
        <v>723</v>
      </c>
    </row>
    <row r="15495" spans="30:32" x14ac:dyDescent="0.2">
      <c r="AD15495" s="11" t="s">
        <v>25398</v>
      </c>
      <c r="AE15495" s="10" t="s">
        <v>25399</v>
      </c>
      <c r="AF15495" s="10" t="s">
        <v>723</v>
      </c>
    </row>
    <row r="15496" spans="30:32" x14ac:dyDescent="0.2">
      <c r="AD15496" s="11" t="s">
        <v>25400</v>
      </c>
      <c r="AE15496" s="10" t="s">
        <v>25401</v>
      </c>
      <c r="AF15496" s="10" t="s">
        <v>723</v>
      </c>
    </row>
    <row r="15497" spans="30:32" x14ac:dyDescent="0.2">
      <c r="AD15497" s="11" t="s">
        <v>25402</v>
      </c>
      <c r="AE15497" s="10" t="s">
        <v>25403</v>
      </c>
      <c r="AF15497" s="10" t="s">
        <v>723</v>
      </c>
    </row>
    <row r="15498" spans="30:32" x14ac:dyDescent="0.2">
      <c r="AD15498" s="11" t="s">
        <v>25404</v>
      </c>
      <c r="AE15498" s="10" t="s">
        <v>25405</v>
      </c>
      <c r="AF15498" s="10" t="s">
        <v>723</v>
      </c>
    </row>
    <row r="15499" spans="30:32" x14ac:dyDescent="0.2">
      <c r="AD15499" s="11" t="s">
        <v>25406</v>
      </c>
      <c r="AE15499" s="10" t="s">
        <v>14980</v>
      </c>
      <c r="AF15499" s="10" t="s">
        <v>723</v>
      </c>
    </row>
    <row r="15500" spans="30:32" x14ac:dyDescent="0.2">
      <c r="AD15500" s="11" t="s">
        <v>25407</v>
      </c>
      <c r="AE15500" s="10" t="s">
        <v>18895</v>
      </c>
      <c r="AF15500" s="10" t="s">
        <v>723</v>
      </c>
    </row>
    <row r="15501" spans="30:32" x14ac:dyDescent="0.2">
      <c r="AD15501" s="11" t="s">
        <v>25408</v>
      </c>
      <c r="AE15501" s="10" t="s">
        <v>25409</v>
      </c>
      <c r="AF15501" s="10" t="s">
        <v>723</v>
      </c>
    </row>
    <row r="15502" spans="30:32" x14ac:dyDescent="0.2">
      <c r="AD15502" s="11" t="s">
        <v>25410</v>
      </c>
      <c r="AE15502" s="10" t="s">
        <v>16909</v>
      </c>
      <c r="AF15502" s="10" t="s">
        <v>723</v>
      </c>
    </row>
    <row r="15503" spans="30:32" x14ac:dyDescent="0.2">
      <c r="AD15503" s="11" t="s">
        <v>25411</v>
      </c>
      <c r="AE15503" s="10" t="s">
        <v>25412</v>
      </c>
      <c r="AF15503" s="10" t="s">
        <v>723</v>
      </c>
    </row>
    <row r="15504" spans="30:32" x14ac:dyDescent="0.2">
      <c r="AD15504" s="11" t="s">
        <v>25413</v>
      </c>
      <c r="AE15504" s="10" t="s">
        <v>25414</v>
      </c>
      <c r="AF15504" s="10" t="s">
        <v>723</v>
      </c>
    </row>
    <row r="15505" spans="30:32" x14ac:dyDescent="0.2">
      <c r="AD15505" s="11" t="s">
        <v>25415</v>
      </c>
      <c r="AE15505" s="10" t="s">
        <v>25416</v>
      </c>
      <c r="AF15505" s="10" t="s">
        <v>723</v>
      </c>
    </row>
    <row r="15506" spans="30:32" x14ac:dyDescent="0.2">
      <c r="AD15506" s="11" t="s">
        <v>25417</v>
      </c>
      <c r="AE15506" s="10" t="s">
        <v>25418</v>
      </c>
      <c r="AF15506" s="10" t="s">
        <v>723</v>
      </c>
    </row>
    <row r="15507" spans="30:32" x14ac:dyDescent="0.2">
      <c r="AD15507" s="11" t="s">
        <v>25419</v>
      </c>
      <c r="AE15507" s="10" t="s">
        <v>25420</v>
      </c>
      <c r="AF15507" s="10" t="s">
        <v>723</v>
      </c>
    </row>
    <row r="15508" spans="30:32" x14ac:dyDescent="0.2">
      <c r="AD15508" s="11" t="s">
        <v>25421</v>
      </c>
      <c r="AE15508" s="10" t="s">
        <v>25422</v>
      </c>
      <c r="AF15508" s="10" t="s">
        <v>723</v>
      </c>
    </row>
    <row r="15509" spans="30:32" x14ac:dyDescent="0.2">
      <c r="AD15509" s="11" t="s">
        <v>25423</v>
      </c>
      <c r="AE15509" s="10" t="s">
        <v>25424</v>
      </c>
      <c r="AF15509" s="10" t="s">
        <v>723</v>
      </c>
    </row>
    <row r="15510" spans="30:32" x14ac:dyDescent="0.2">
      <c r="AD15510" s="11" t="s">
        <v>25425</v>
      </c>
      <c r="AE15510" s="10" t="s">
        <v>25426</v>
      </c>
      <c r="AF15510" s="10" t="s">
        <v>723</v>
      </c>
    </row>
    <row r="15511" spans="30:32" x14ac:dyDescent="0.2">
      <c r="AD15511" s="11" t="s">
        <v>25427</v>
      </c>
      <c r="AE15511" s="10" t="s">
        <v>25428</v>
      </c>
      <c r="AF15511" s="10" t="s">
        <v>723</v>
      </c>
    </row>
    <row r="15512" spans="30:32" x14ac:dyDescent="0.2">
      <c r="AD15512" s="11" t="s">
        <v>25429</v>
      </c>
      <c r="AE15512" s="10" t="s">
        <v>25430</v>
      </c>
      <c r="AF15512" s="10" t="s">
        <v>723</v>
      </c>
    </row>
    <row r="15513" spans="30:32" x14ac:dyDescent="0.2">
      <c r="AD15513" s="11" t="s">
        <v>25431</v>
      </c>
      <c r="AE15513" s="10" t="s">
        <v>25430</v>
      </c>
      <c r="AF15513" s="10" t="s">
        <v>723</v>
      </c>
    </row>
    <row r="15514" spans="30:32" x14ac:dyDescent="0.2">
      <c r="AD15514" s="11" t="s">
        <v>25432</v>
      </c>
      <c r="AE15514" s="10" t="s">
        <v>25430</v>
      </c>
      <c r="AF15514" s="10" t="s">
        <v>723</v>
      </c>
    </row>
    <row r="15515" spans="30:32" x14ac:dyDescent="0.2">
      <c r="AD15515" s="11" t="s">
        <v>25433</v>
      </c>
      <c r="AE15515" s="10" t="s">
        <v>25430</v>
      </c>
      <c r="AF15515" s="10" t="s">
        <v>723</v>
      </c>
    </row>
    <row r="15516" spans="30:32" x14ac:dyDescent="0.2">
      <c r="AD15516" s="11" t="s">
        <v>25434</v>
      </c>
      <c r="AE15516" s="10" t="s">
        <v>2576</v>
      </c>
      <c r="AF15516" s="10" t="s">
        <v>723</v>
      </c>
    </row>
    <row r="15517" spans="30:32" x14ac:dyDescent="0.2">
      <c r="AD15517" s="11" t="s">
        <v>25435</v>
      </c>
      <c r="AE15517" s="10" t="s">
        <v>7875</v>
      </c>
      <c r="AF15517" s="10" t="s">
        <v>723</v>
      </c>
    </row>
    <row r="15518" spans="30:32" x14ac:dyDescent="0.2">
      <c r="AD15518" s="11" t="s">
        <v>25436</v>
      </c>
      <c r="AE15518" s="10" t="s">
        <v>25437</v>
      </c>
      <c r="AF15518" s="10" t="s">
        <v>723</v>
      </c>
    </row>
    <row r="15519" spans="30:32" x14ac:dyDescent="0.2">
      <c r="AD15519" s="11" t="s">
        <v>25438</v>
      </c>
      <c r="AE15519" s="10" t="s">
        <v>25439</v>
      </c>
      <c r="AF15519" s="10" t="s">
        <v>723</v>
      </c>
    </row>
    <row r="15520" spans="30:32" x14ac:dyDescent="0.2">
      <c r="AD15520" s="11" t="s">
        <v>25440</v>
      </c>
      <c r="AE15520" s="10" t="s">
        <v>15666</v>
      </c>
      <c r="AF15520" s="10" t="s">
        <v>723</v>
      </c>
    </row>
    <row r="15521" spans="30:32" x14ac:dyDescent="0.2">
      <c r="AD15521" s="11" t="s">
        <v>25441</v>
      </c>
      <c r="AE15521" s="10" t="s">
        <v>25442</v>
      </c>
      <c r="AF15521" s="10" t="s">
        <v>723</v>
      </c>
    </row>
    <row r="15522" spans="30:32" x14ac:dyDescent="0.2">
      <c r="AD15522" s="11" t="s">
        <v>25443</v>
      </c>
      <c r="AE15522" s="10" t="s">
        <v>25444</v>
      </c>
      <c r="AF15522" s="10" t="s">
        <v>723</v>
      </c>
    </row>
    <row r="15523" spans="30:32" x14ac:dyDescent="0.2">
      <c r="AD15523" s="11" t="s">
        <v>25445</v>
      </c>
      <c r="AE15523" s="10" t="s">
        <v>15065</v>
      </c>
      <c r="AF15523" s="10" t="s">
        <v>723</v>
      </c>
    </row>
    <row r="15524" spans="30:32" x14ac:dyDescent="0.2">
      <c r="AD15524" s="11" t="s">
        <v>25446</v>
      </c>
      <c r="AE15524" s="10" t="s">
        <v>25447</v>
      </c>
      <c r="AF15524" s="10" t="s">
        <v>723</v>
      </c>
    </row>
    <row r="15525" spans="30:32" x14ac:dyDescent="0.2">
      <c r="AD15525" s="11" t="s">
        <v>25448</v>
      </c>
      <c r="AE15525" s="10" t="s">
        <v>6154</v>
      </c>
      <c r="AF15525" s="10" t="s">
        <v>723</v>
      </c>
    </row>
    <row r="15526" spans="30:32" x14ac:dyDescent="0.2">
      <c r="AD15526" s="11" t="s">
        <v>25449</v>
      </c>
      <c r="AE15526" s="10" t="s">
        <v>24223</v>
      </c>
      <c r="AF15526" s="10" t="s">
        <v>723</v>
      </c>
    </row>
    <row r="15527" spans="30:32" x14ac:dyDescent="0.2">
      <c r="AD15527" s="11" t="s">
        <v>25450</v>
      </c>
      <c r="AE15527" s="10" t="s">
        <v>25451</v>
      </c>
      <c r="AF15527" s="10" t="s">
        <v>723</v>
      </c>
    </row>
    <row r="15528" spans="30:32" x14ac:dyDescent="0.2">
      <c r="AD15528" s="11" t="s">
        <v>25452</v>
      </c>
      <c r="AE15528" s="10" t="s">
        <v>6797</v>
      </c>
      <c r="AF15528" s="10" t="s">
        <v>723</v>
      </c>
    </row>
    <row r="15529" spans="30:32" x14ac:dyDescent="0.2">
      <c r="AD15529" s="11" t="s">
        <v>25453</v>
      </c>
      <c r="AE15529" s="10" t="s">
        <v>2605</v>
      </c>
      <c r="AF15529" s="10" t="s">
        <v>723</v>
      </c>
    </row>
    <row r="15530" spans="30:32" x14ac:dyDescent="0.2">
      <c r="AD15530" s="11" t="s">
        <v>25454</v>
      </c>
      <c r="AE15530" s="10" t="s">
        <v>25455</v>
      </c>
      <c r="AF15530" s="10" t="s">
        <v>723</v>
      </c>
    </row>
    <row r="15531" spans="30:32" x14ac:dyDescent="0.2">
      <c r="AD15531" s="11" t="s">
        <v>25456</v>
      </c>
      <c r="AE15531" s="10" t="s">
        <v>25457</v>
      </c>
      <c r="AF15531" s="10" t="s">
        <v>723</v>
      </c>
    </row>
    <row r="15532" spans="30:32" x14ac:dyDescent="0.2">
      <c r="AD15532" s="11" t="s">
        <v>25458</v>
      </c>
      <c r="AE15532" s="10" t="s">
        <v>1497</v>
      </c>
      <c r="AF15532" s="10" t="s">
        <v>723</v>
      </c>
    </row>
    <row r="15533" spans="30:32" x14ac:dyDescent="0.2">
      <c r="AD15533" s="11" t="s">
        <v>25459</v>
      </c>
      <c r="AE15533" s="10" t="s">
        <v>25460</v>
      </c>
      <c r="AF15533" s="10" t="s">
        <v>723</v>
      </c>
    </row>
    <row r="15534" spans="30:32" x14ac:dyDescent="0.2">
      <c r="AD15534" s="11" t="s">
        <v>25461</v>
      </c>
      <c r="AE15534" s="10" t="s">
        <v>4277</v>
      </c>
      <c r="AF15534" s="10" t="s">
        <v>723</v>
      </c>
    </row>
    <row r="15535" spans="30:32" x14ac:dyDescent="0.2">
      <c r="AD15535" s="11" t="s">
        <v>25462</v>
      </c>
      <c r="AE15535" s="10" t="s">
        <v>25463</v>
      </c>
      <c r="AF15535" s="10" t="s">
        <v>723</v>
      </c>
    </row>
    <row r="15536" spans="30:32" x14ac:dyDescent="0.2">
      <c r="AD15536" s="11" t="s">
        <v>25464</v>
      </c>
      <c r="AE15536" s="10" t="s">
        <v>25465</v>
      </c>
      <c r="AF15536" s="10" t="s">
        <v>723</v>
      </c>
    </row>
    <row r="15537" spans="30:32" x14ac:dyDescent="0.2">
      <c r="AD15537" s="11" t="s">
        <v>25466</v>
      </c>
      <c r="AE15537" s="10" t="s">
        <v>11030</v>
      </c>
      <c r="AF15537" s="10" t="s">
        <v>723</v>
      </c>
    </row>
    <row r="15538" spans="30:32" x14ac:dyDescent="0.2">
      <c r="AD15538" s="11" t="s">
        <v>25467</v>
      </c>
      <c r="AE15538" s="10" t="s">
        <v>25468</v>
      </c>
      <c r="AF15538" s="10" t="s">
        <v>723</v>
      </c>
    </row>
    <row r="15539" spans="30:32" x14ac:dyDescent="0.2">
      <c r="AD15539" s="11" t="s">
        <v>25469</v>
      </c>
      <c r="AE15539" s="10" t="s">
        <v>25470</v>
      </c>
      <c r="AF15539" s="10" t="s">
        <v>723</v>
      </c>
    </row>
    <row r="15540" spans="30:32" x14ac:dyDescent="0.2">
      <c r="AD15540" s="11" t="s">
        <v>25471</v>
      </c>
      <c r="AE15540" s="10" t="s">
        <v>25470</v>
      </c>
      <c r="AF15540" s="10" t="s">
        <v>723</v>
      </c>
    </row>
    <row r="15541" spans="30:32" x14ac:dyDescent="0.2">
      <c r="AD15541" s="11" t="s">
        <v>25472</v>
      </c>
      <c r="AE15541" s="10" t="s">
        <v>25470</v>
      </c>
      <c r="AF15541" s="10" t="s">
        <v>723</v>
      </c>
    </row>
    <row r="15542" spans="30:32" x14ac:dyDescent="0.2">
      <c r="AD15542" s="11" t="s">
        <v>25473</v>
      </c>
      <c r="AE15542" s="10" t="s">
        <v>25470</v>
      </c>
      <c r="AF15542" s="10" t="s">
        <v>723</v>
      </c>
    </row>
    <row r="15543" spans="30:32" x14ac:dyDescent="0.2">
      <c r="AD15543" s="11" t="s">
        <v>25474</v>
      </c>
      <c r="AE15543" s="10" t="s">
        <v>25470</v>
      </c>
      <c r="AF15543" s="10" t="s">
        <v>723</v>
      </c>
    </row>
    <row r="15544" spans="30:32" x14ac:dyDescent="0.2">
      <c r="AD15544" s="11" t="s">
        <v>25475</v>
      </c>
      <c r="AE15544" s="10" t="s">
        <v>25470</v>
      </c>
      <c r="AF15544" s="10" t="s">
        <v>723</v>
      </c>
    </row>
    <row r="15545" spans="30:32" x14ac:dyDescent="0.2">
      <c r="AD15545" s="11" t="s">
        <v>25476</v>
      </c>
      <c r="AE15545" s="10" t="s">
        <v>25470</v>
      </c>
      <c r="AF15545" s="10" t="s">
        <v>723</v>
      </c>
    </row>
    <row r="15546" spans="30:32" x14ac:dyDescent="0.2">
      <c r="AD15546" s="11" t="s">
        <v>25477</v>
      </c>
      <c r="AE15546" s="10" t="s">
        <v>25470</v>
      </c>
      <c r="AF15546" s="10" t="s">
        <v>723</v>
      </c>
    </row>
    <row r="15547" spans="30:32" x14ac:dyDescent="0.2">
      <c r="AD15547" s="11" t="s">
        <v>25478</v>
      </c>
      <c r="AE15547" s="10" t="s">
        <v>25470</v>
      </c>
      <c r="AF15547" s="10" t="s">
        <v>723</v>
      </c>
    </row>
    <row r="15548" spans="30:32" x14ac:dyDescent="0.2">
      <c r="AD15548" s="11" t="s">
        <v>25479</v>
      </c>
      <c r="AE15548" s="10" t="s">
        <v>25470</v>
      </c>
      <c r="AF15548" s="10" t="s">
        <v>723</v>
      </c>
    </row>
    <row r="15549" spans="30:32" x14ac:dyDescent="0.2">
      <c r="AD15549" s="11" t="s">
        <v>25480</v>
      </c>
      <c r="AE15549" s="10" t="s">
        <v>25470</v>
      </c>
      <c r="AF15549" s="10" t="s">
        <v>723</v>
      </c>
    </row>
    <row r="15550" spans="30:32" x14ac:dyDescent="0.2">
      <c r="AD15550" s="11" t="s">
        <v>25481</v>
      </c>
      <c r="AE15550" s="10" t="s">
        <v>25470</v>
      </c>
      <c r="AF15550" s="10" t="s">
        <v>723</v>
      </c>
    </row>
    <row r="15551" spans="30:32" x14ac:dyDescent="0.2">
      <c r="AD15551" s="11" t="s">
        <v>25482</v>
      </c>
      <c r="AE15551" s="10" t="s">
        <v>25470</v>
      </c>
      <c r="AF15551" s="10" t="s">
        <v>723</v>
      </c>
    </row>
    <row r="15552" spans="30:32" x14ac:dyDescent="0.2">
      <c r="AD15552" s="11" t="s">
        <v>25483</v>
      </c>
      <c r="AE15552" s="10" t="s">
        <v>25470</v>
      </c>
      <c r="AF15552" s="10" t="s">
        <v>723</v>
      </c>
    </row>
    <row r="15553" spans="30:32" x14ac:dyDescent="0.2">
      <c r="AD15553" s="11" t="s">
        <v>25484</v>
      </c>
      <c r="AE15553" s="10" t="s">
        <v>25470</v>
      </c>
      <c r="AF15553" s="10" t="s">
        <v>723</v>
      </c>
    </row>
    <row r="15554" spans="30:32" x14ac:dyDescent="0.2">
      <c r="AD15554" s="11" t="s">
        <v>25485</v>
      </c>
      <c r="AE15554" s="10" t="s">
        <v>25486</v>
      </c>
      <c r="AF15554" s="10" t="s">
        <v>723</v>
      </c>
    </row>
    <row r="15555" spans="30:32" x14ac:dyDescent="0.2">
      <c r="AD15555" s="11" t="s">
        <v>25487</v>
      </c>
      <c r="AE15555" s="10" t="s">
        <v>17933</v>
      </c>
      <c r="AF15555" s="10" t="s">
        <v>723</v>
      </c>
    </row>
    <row r="15556" spans="30:32" x14ac:dyDescent="0.2">
      <c r="AD15556" s="11" t="s">
        <v>25488</v>
      </c>
      <c r="AE15556" s="10" t="s">
        <v>25489</v>
      </c>
      <c r="AF15556" s="10" t="s">
        <v>723</v>
      </c>
    </row>
    <row r="15557" spans="30:32" x14ac:dyDescent="0.2">
      <c r="AD15557" s="11" t="s">
        <v>25490</v>
      </c>
      <c r="AE15557" s="10" t="s">
        <v>25489</v>
      </c>
      <c r="AF15557" s="10" t="s">
        <v>723</v>
      </c>
    </row>
    <row r="15558" spans="30:32" x14ac:dyDescent="0.2">
      <c r="AD15558" s="11" t="s">
        <v>25491</v>
      </c>
      <c r="AE15558" s="10" t="s">
        <v>1553</v>
      </c>
      <c r="AF15558" s="10" t="s">
        <v>723</v>
      </c>
    </row>
    <row r="15559" spans="30:32" x14ac:dyDescent="0.2">
      <c r="AD15559" s="11" t="s">
        <v>25492</v>
      </c>
      <c r="AE15559" s="10" t="s">
        <v>2678</v>
      </c>
      <c r="AF15559" s="10" t="s">
        <v>723</v>
      </c>
    </row>
    <row r="15560" spans="30:32" x14ac:dyDescent="0.2">
      <c r="AD15560" s="11" t="s">
        <v>25493</v>
      </c>
      <c r="AE15560" s="10" t="s">
        <v>25494</v>
      </c>
      <c r="AF15560" s="10" t="s">
        <v>723</v>
      </c>
    </row>
    <row r="15561" spans="30:32" x14ac:dyDescent="0.2">
      <c r="AD15561" s="11" t="s">
        <v>25495</v>
      </c>
      <c r="AE15561" s="10" t="s">
        <v>2694</v>
      </c>
      <c r="AF15561" s="10" t="s">
        <v>723</v>
      </c>
    </row>
    <row r="15562" spans="30:32" x14ac:dyDescent="0.2">
      <c r="AD15562" s="11" t="s">
        <v>25496</v>
      </c>
      <c r="AE15562" s="10" t="s">
        <v>25497</v>
      </c>
      <c r="AF15562" s="10" t="s">
        <v>723</v>
      </c>
    </row>
    <row r="15563" spans="30:32" x14ac:dyDescent="0.2">
      <c r="AD15563" s="11" t="s">
        <v>25498</v>
      </c>
      <c r="AE15563" s="10" t="s">
        <v>17960</v>
      </c>
      <c r="AF15563" s="10" t="s">
        <v>723</v>
      </c>
    </row>
    <row r="15564" spans="30:32" x14ac:dyDescent="0.2">
      <c r="AD15564" s="11" t="s">
        <v>25499</v>
      </c>
      <c r="AE15564" s="10" t="s">
        <v>686</v>
      </c>
      <c r="AF15564" s="10" t="s">
        <v>723</v>
      </c>
    </row>
    <row r="15565" spans="30:32" x14ac:dyDescent="0.2">
      <c r="AD15565" s="11" t="s">
        <v>25500</v>
      </c>
      <c r="AE15565" s="10" t="s">
        <v>25501</v>
      </c>
      <c r="AF15565" s="10" t="s">
        <v>723</v>
      </c>
    </row>
    <row r="15566" spans="30:32" x14ac:dyDescent="0.2">
      <c r="AD15566" s="11" t="s">
        <v>25502</v>
      </c>
      <c r="AE15566" s="10" t="s">
        <v>25503</v>
      </c>
      <c r="AF15566" s="10" t="s">
        <v>723</v>
      </c>
    </row>
    <row r="15567" spans="30:32" x14ac:dyDescent="0.2">
      <c r="AD15567" s="11" t="s">
        <v>25504</v>
      </c>
      <c r="AE15567" s="10" t="s">
        <v>25505</v>
      </c>
      <c r="AF15567" s="10" t="s">
        <v>723</v>
      </c>
    </row>
    <row r="15568" spans="30:32" x14ac:dyDescent="0.2">
      <c r="AD15568" s="11" t="s">
        <v>25506</v>
      </c>
      <c r="AE15568" s="10" t="s">
        <v>25507</v>
      </c>
      <c r="AF15568" s="10" t="s">
        <v>723</v>
      </c>
    </row>
    <row r="15569" spans="30:32" x14ac:dyDescent="0.2">
      <c r="AD15569" s="11" t="s">
        <v>25508</v>
      </c>
      <c r="AE15569" s="10" t="s">
        <v>25509</v>
      </c>
      <c r="AF15569" s="10" t="s">
        <v>723</v>
      </c>
    </row>
    <row r="15570" spans="30:32" x14ac:dyDescent="0.2">
      <c r="AD15570" s="11" t="s">
        <v>25510</v>
      </c>
      <c r="AE15570" s="10" t="s">
        <v>19054</v>
      </c>
      <c r="AF15570" s="10" t="s">
        <v>723</v>
      </c>
    </row>
    <row r="15571" spans="30:32" x14ac:dyDescent="0.2">
      <c r="AD15571" s="11" t="s">
        <v>25511</v>
      </c>
      <c r="AE15571" s="10" t="s">
        <v>25512</v>
      </c>
      <c r="AF15571" s="10" t="s">
        <v>723</v>
      </c>
    </row>
    <row r="15572" spans="30:32" x14ac:dyDescent="0.2">
      <c r="AD15572" s="11" t="s">
        <v>25513</v>
      </c>
      <c r="AE15572" s="10" t="s">
        <v>25514</v>
      </c>
      <c r="AF15572" s="10" t="s">
        <v>723</v>
      </c>
    </row>
    <row r="15573" spans="30:32" x14ac:dyDescent="0.2">
      <c r="AD15573" s="11" t="s">
        <v>25515</v>
      </c>
      <c r="AE15573" s="10" t="s">
        <v>25516</v>
      </c>
      <c r="AF15573" s="10" t="s">
        <v>723</v>
      </c>
    </row>
    <row r="15574" spans="30:32" x14ac:dyDescent="0.2">
      <c r="AD15574" s="11" t="s">
        <v>25517</v>
      </c>
      <c r="AE15574" s="10" t="s">
        <v>25518</v>
      </c>
      <c r="AF15574" s="10" t="s">
        <v>723</v>
      </c>
    </row>
    <row r="15575" spans="30:32" x14ac:dyDescent="0.2">
      <c r="AD15575" s="11" t="s">
        <v>25519</v>
      </c>
      <c r="AE15575" s="10" t="s">
        <v>25520</v>
      </c>
      <c r="AF15575" s="10" t="s">
        <v>723</v>
      </c>
    </row>
    <row r="15576" spans="30:32" x14ac:dyDescent="0.2">
      <c r="AD15576" s="11" t="s">
        <v>25521</v>
      </c>
      <c r="AE15576" s="10" t="s">
        <v>25522</v>
      </c>
      <c r="AF15576" s="10" t="s">
        <v>723</v>
      </c>
    </row>
    <row r="15577" spans="30:32" x14ac:dyDescent="0.2">
      <c r="AD15577" s="11" t="s">
        <v>25523</v>
      </c>
      <c r="AE15577" s="10" t="s">
        <v>25524</v>
      </c>
      <c r="AF15577" s="10" t="s">
        <v>723</v>
      </c>
    </row>
    <row r="15578" spans="30:32" x14ac:dyDescent="0.2">
      <c r="AD15578" s="11" t="s">
        <v>25525</v>
      </c>
      <c r="AE15578" s="10" t="s">
        <v>25526</v>
      </c>
      <c r="AF15578" s="10" t="s">
        <v>723</v>
      </c>
    </row>
    <row r="15579" spans="30:32" x14ac:dyDescent="0.2">
      <c r="AD15579" s="11" t="s">
        <v>25527</v>
      </c>
      <c r="AE15579" s="10" t="s">
        <v>8132</v>
      </c>
      <c r="AF15579" s="10" t="s">
        <v>723</v>
      </c>
    </row>
    <row r="15580" spans="30:32" x14ac:dyDescent="0.2">
      <c r="AD15580" s="11" t="s">
        <v>25528</v>
      </c>
      <c r="AE15580" s="10" t="s">
        <v>25529</v>
      </c>
      <c r="AF15580" s="10" t="s">
        <v>723</v>
      </c>
    </row>
    <row r="15581" spans="30:32" x14ac:dyDescent="0.2">
      <c r="AD15581" s="11" t="s">
        <v>25530</v>
      </c>
      <c r="AE15581" s="10" t="s">
        <v>25531</v>
      </c>
      <c r="AF15581" s="10" t="s">
        <v>723</v>
      </c>
    </row>
    <row r="15582" spans="30:32" x14ac:dyDescent="0.2">
      <c r="AD15582" s="11" t="s">
        <v>25532</v>
      </c>
      <c r="AE15582" s="10" t="s">
        <v>25533</v>
      </c>
      <c r="AF15582" s="10" t="s">
        <v>723</v>
      </c>
    </row>
    <row r="15583" spans="30:32" x14ac:dyDescent="0.2">
      <c r="AD15583" s="11" t="s">
        <v>25534</v>
      </c>
      <c r="AE15583" s="10" t="s">
        <v>18249</v>
      </c>
      <c r="AF15583" s="10" t="s">
        <v>723</v>
      </c>
    </row>
    <row r="15584" spans="30:32" x14ac:dyDescent="0.2">
      <c r="AD15584" s="11" t="s">
        <v>25535</v>
      </c>
      <c r="AE15584" s="10" t="s">
        <v>23047</v>
      </c>
      <c r="AF15584" s="10" t="s">
        <v>723</v>
      </c>
    </row>
    <row r="15585" spans="30:32" x14ac:dyDescent="0.2">
      <c r="AD15585" s="11" t="s">
        <v>25536</v>
      </c>
      <c r="AE15585" s="10" t="s">
        <v>25537</v>
      </c>
      <c r="AF15585" s="10" t="s">
        <v>723</v>
      </c>
    </row>
    <row r="15586" spans="30:32" x14ac:dyDescent="0.2">
      <c r="AD15586" s="11" t="s">
        <v>25538</v>
      </c>
      <c r="AE15586" s="10" t="s">
        <v>25539</v>
      </c>
      <c r="AF15586" s="10" t="s">
        <v>723</v>
      </c>
    </row>
    <row r="15587" spans="30:32" x14ac:dyDescent="0.2">
      <c r="AD15587" s="11" t="s">
        <v>25540</v>
      </c>
      <c r="AE15587" s="10" t="s">
        <v>15266</v>
      </c>
      <c r="AF15587" s="10" t="s">
        <v>723</v>
      </c>
    </row>
    <row r="15588" spans="30:32" x14ac:dyDescent="0.2">
      <c r="AD15588" s="11" t="s">
        <v>25541</v>
      </c>
      <c r="AE15588" s="10" t="s">
        <v>25542</v>
      </c>
      <c r="AF15588" s="10" t="s">
        <v>723</v>
      </c>
    </row>
    <row r="15589" spans="30:32" x14ac:dyDescent="0.2">
      <c r="AD15589" s="11" t="s">
        <v>25543</v>
      </c>
      <c r="AE15589" s="10" t="s">
        <v>13580</v>
      </c>
      <c r="AF15589" s="10" t="s">
        <v>723</v>
      </c>
    </row>
    <row r="15590" spans="30:32" x14ac:dyDescent="0.2">
      <c r="AD15590" s="11" t="s">
        <v>25544</v>
      </c>
      <c r="AE15590" s="10" t="s">
        <v>25545</v>
      </c>
      <c r="AF15590" s="10" t="s">
        <v>723</v>
      </c>
    </row>
    <row r="15591" spans="30:32" x14ac:dyDescent="0.2">
      <c r="AD15591" s="11" t="s">
        <v>25546</v>
      </c>
      <c r="AE15591" s="10" t="s">
        <v>25547</v>
      </c>
      <c r="AF15591" s="10" t="s">
        <v>723</v>
      </c>
    </row>
    <row r="15592" spans="30:32" x14ac:dyDescent="0.2">
      <c r="AD15592" s="11" t="s">
        <v>25548</v>
      </c>
      <c r="AE15592" s="10" t="s">
        <v>25549</v>
      </c>
      <c r="AF15592" s="10" t="s">
        <v>723</v>
      </c>
    </row>
    <row r="15593" spans="30:32" x14ac:dyDescent="0.2">
      <c r="AD15593" s="11" t="s">
        <v>25550</v>
      </c>
      <c r="AE15593" s="10" t="s">
        <v>25551</v>
      </c>
      <c r="AF15593" s="10" t="s">
        <v>723</v>
      </c>
    </row>
    <row r="15594" spans="30:32" x14ac:dyDescent="0.2">
      <c r="AD15594" s="11" t="s">
        <v>25552</v>
      </c>
      <c r="AE15594" s="10" t="s">
        <v>25553</v>
      </c>
      <c r="AF15594" s="10" t="s">
        <v>723</v>
      </c>
    </row>
    <row r="15595" spans="30:32" x14ac:dyDescent="0.2">
      <c r="AD15595" s="11" t="s">
        <v>25554</v>
      </c>
      <c r="AE15595" s="10" t="s">
        <v>25555</v>
      </c>
      <c r="AF15595" s="10" t="s">
        <v>723</v>
      </c>
    </row>
    <row r="15596" spans="30:32" x14ac:dyDescent="0.2">
      <c r="AD15596" s="11" t="s">
        <v>25556</v>
      </c>
      <c r="AE15596" s="10" t="s">
        <v>15274</v>
      </c>
      <c r="AF15596" s="10" t="s">
        <v>723</v>
      </c>
    </row>
    <row r="15597" spans="30:32" x14ac:dyDescent="0.2">
      <c r="AD15597" s="11" t="s">
        <v>25557</v>
      </c>
      <c r="AE15597" s="10" t="s">
        <v>25558</v>
      </c>
      <c r="AF15597" s="10" t="s">
        <v>723</v>
      </c>
    </row>
    <row r="15598" spans="30:32" x14ac:dyDescent="0.2">
      <c r="AD15598" s="11" t="s">
        <v>25559</v>
      </c>
      <c r="AE15598" s="10" t="s">
        <v>3270</v>
      </c>
      <c r="AF15598" s="10" t="s">
        <v>723</v>
      </c>
    </row>
    <row r="15599" spans="30:32" x14ac:dyDescent="0.2">
      <c r="AD15599" s="11" t="s">
        <v>25560</v>
      </c>
      <c r="AE15599" s="10" t="s">
        <v>25561</v>
      </c>
      <c r="AF15599" s="10" t="s">
        <v>723</v>
      </c>
    </row>
    <row r="15600" spans="30:32" x14ac:dyDescent="0.2">
      <c r="AD15600" s="11" t="s">
        <v>25562</v>
      </c>
      <c r="AE15600" s="10" t="s">
        <v>25563</v>
      </c>
      <c r="AF15600" s="10" t="s">
        <v>723</v>
      </c>
    </row>
    <row r="15601" spans="30:32" x14ac:dyDescent="0.2">
      <c r="AD15601" s="11" t="s">
        <v>25564</v>
      </c>
      <c r="AE15601" s="10" t="s">
        <v>1127</v>
      </c>
      <c r="AF15601" s="10" t="s">
        <v>723</v>
      </c>
    </row>
    <row r="15602" spans="30:32" x14ac:dyDescent="0.2">
      <c r="AD15602" s="11" t="s">
        <v>25565</v>
      </c>
      <c r="AE15602" s="10" t="s">
        <v>25566</v>
      </c>
      <c r="AF15602" s="10" t="s">
        <v>723</v>
      </c>
    </row>
    <row r="15603" spans="30:32" x14ac:dyDescent="0.2">
      <c r="AD15603" s="11" t="s">
        <v>25567</v>
      </c>
      <c r="AE15603" s="10" t="s">
        <v>25568</v>
      </c>
      <c r="AF15603" s="10" t="s">
        <v>723</v>
      </c>
    </row>
    <row r="15604" spans="30:32" x14ac:dyDescent="0.2">
      <c r="AD15604" s="11" t="s">
        <v>25569</v>
      </c>
      <c r="AE15604" s="10" t="s">
        <v>1599</v>
      </c>
      <c r="AF15604" s="10" t="s">
        <v>723</v>
      </c>
    </row>
    <row r="15605" spans="30:32" x14ac:dyDescent="0.2">
      <c r="AD15605" s="11" t="s">
        <v>25570</v>
      </c>
      <c r="AE15605" s="10" t="s">
        <v>3276</v>
      </c>
      <c r="AF15605" s="10" t="s">
        <v>723</v>
      </c>
    </row>
    <row r="15606" spans="30:32" x14ac:dyDescent="0.2">
      <c r="AD15606" s="11" t="s">
        <v>25571</v>
      </c>
      <c r="AE15606" s="10" t="s">
        <v>25572</v>
      </c>
      <c r="AF15606" s="10" t="s">
        <v>723</v>
      </c>
    </row>
    <row r="15607" spans="30:32" x14ac:dyDescent="0.2">
      <c r="AD15607" s="11" t="s">
        <v>25573</v>
      </c>
      <c r="AE15607" s="10" t="s">
        <v>25574</v>
      </c>
      <c r="AF15607" s="10" t="s">
        <v>723</v>
      </c>
    </row>
    <row r="15608" spans="30:32" x14ac:dyDescent="0.2">
      <c r="AD15608" s="11" t="s">
        <v>25575</v>
      </c>
      <c r="AE15608" s="10" t="s">
        <v>4422</v>
      </c>
      <c r="AF15608" s="10" t="s">
        <v>723</v>
      </c>
    </row>
    <row r="15609" spans="30:32" x14ac:dyDescent="0.2">
      <c r="AD15609" s="11" t="s">
        <v>25576</v>
      </c>
      <c r="AE15609" s="10" t="s">
        <v>11313</v>
      </c>
      <c r="AF15609" s="10" t="s">
        <v>723</v>
      </c>
    </row>
    <row r="15610" spans="30:32" x14ac:dyDescent="0.2">
      <c r="AD15610" s="11" t="s">
        <v>25577</v>
      </c>
      <c r="AE15610" s="10" t="s">
        <v>25578</v>
      </c>
      <c r="AF15610" s="10" t="s">
        <v>723</v>
      </c>
    </row>
    <row r="15611" spans="30:32" x14ac:dyDescent="0.2">
      <c r="AD15611" s="11" t="s">
        <v>25579</v>
      </c>
      <c r="AE15611" s="10" t="s">
        <v>6300</v>
      </c>
      <c r="AF15611" s="10" t="s">
        <v>723</v>
      </c>
    </row>
    <row r="15612" spans="30:32" x14ac:dyDescent="0.2">
      <c r="AD15612" s="11" t="s">
        <v>25580</v>
      </c>
      <c r="AE15612" s="10" t="s">
        <v>25581</v>
      </c>
      <c r="AF15612" s="10" t="s">
        <v>723</v>
      </c>
    </row>
    <row r="15613" spans="30:32" x14ac:dyDescent="0.2">
      <c r="AD15613" s="11" t="s">
        <v>25582</v>
      </c>
      <c r="AE15613" s="10" t="s">
        <v>25583</v>
      </c>
      <c r="AF15613" s="10" t="s">
        <v>723</v>
      </c>
    </row>
    <row r="15614" spans="30:32" x14ac:dyDescent="0.2">
      <c r="AD15614" s="11" t="s">
        <v>25584</v>
      </c>
      <c r="AE15614" s="10" t="s">
        <v>13933</v>
      </c>
      <c r="AF15614" s="10" t="s">
        <v>723</v>
      </c>
    </row>
    <row r="15615" spans="30:32" x14ac:dyDescent="0.2">
      <c r="AD15615" s="11" t="s">
        <v>25585</v>
      </c>
      <c r="AE15615" s="10" t="s">
        <v>2743</v>
      </c>
      <c r="AF15615" s="10" t="s">
        <v>723</v>
      </c>
    </row>
    <row r="15616" spans="30:32" x14ac:dyDescent="0.2">
      <c r="AD15616" s="11" t="s">
        <v>25586</v>
      </c>
      <c r="AE15616" s="10" t="s">
        <v>25587</v>
      </c>
      <c r="AF15616" s="10" t="s">
        <v>723</v>
      </c>
    </row>
    <row r="15617" spans="30:32" x14ac:dyDescent="0.2">
      <c r="AD15617" s="11" t="s">
        <v>25588</v>
      </c>
      <c r="AE15617" s="10" t="s">
        <v>3294</v>
      </c>
      <c r="AF15617" s="10" t="s">
        <v>723</v>
      </c>
    </row>
    <row r="15618" spans="30:32" x14ac:dyDescent="0.2">
      <c r="AD15618" s="11" t="s">
        <v>25589</v>
      </c>
      <c r="AE15618" s="10" t="s">
        <v>25590</v>
      </c>
      <c r="AF15618" s="10" t="s">
        <v>723</v>
      </c>
    </row>
    <row r="15619" spans="30:32" x14ac:dyDescent="0.2">
      <c r="AD15619" s="11" t="s">
        <v>25591</v>
      </c>
      <c r="AE15619" s="10" t="s">
        <v>25592</v>
      </c>
      <c r="AF15619" s="10" t="s">
        <v>723</v>
      </c>
    </row>
    <row r="15620" spans="30:32" x14ac:dyDescent="0.2">
      <c r="AD15620" s="11" t="s">
        <v>25593</v>
      </c>
      <c r="AE15620" s="10" t="s">
        <v>25594</v>
      </c>
      <c r="AF15620" s="10" t="s">
        <v>723</v>
      </c>
    </row>
    <row r="15621" spans="30:32" x14ac:dyDescent="0.2">
      <c r="AD15621" s="11" t="s">
        <v>25595</v>
      </c>
      <c r="AE15621" s="10" t="s">
        <v>25596</v>
      </c>
      <c r="AF15621" s="10" t="s">
        <v>723</v>
      </c>
    </row>
    <row r="15622" spans="30:32" x14ac:dyDescent="0.2">
      <c r="AD15622" s="11" t="s">
        <v>25597</v>
      </c>
      <c r="AE15622" s="10" t="s">
        <v>11333</v>
      </c>
      <c r="AF15622" s="10" t="s">
        <v>723</v>
      </c>
    </row>
    <row r="15623" spans="30:32" x14ac:dyDescent="0.2">
      <c r="AD15623" s="11" t="s">
        <v>25598</v>
      </c>
      <c r="AE15623" s="10" t="s">
        <v>25599</v>
      </c>
      <c r="AF15623" s="10" t="s">
        <v>723</v>
      </c>
    </row>
    <row r="15624" spans="30:32" x14ac:dyDescent="0.2">
      <c r="AD15624" s="11" t="s">
        <v>25600</v>
      </c>
      <c r="AE15624" s="10" t="s">
        <v>4894</v>
      </c>
      <c r="AF15624" s="10" t="s">
        <v>723</v>
      </c>
    </row>
    <row r="15625" spans="30:32" x14ac:dyDescent="0.2">
      <c r="AD15625" s="11" t="s">
        <v>25601</v>
      </c>
      <c r="AE15625" s="10" t="s">
        <v>25602</v>
      </c>
      <c r="AF15625" s="10" t="s">
        <v>723</v>
      </c>
    </row>
    <row r="15626" spans="30:32" x14ac:dyDescent="0.2">
      <c r="AD15626" s="11" t="s">
        <v>25603</v>
      </c>
      <c r="AE15626" s="10" t="s">
        <v>25604</v>
      </c>
      <c r="AF15626" s="10" t="s">
        <v>723</v>
      </c>
    </row>
    <row r="15627" spans="30:32" x14ac:dyDescent="0.2">
      <c r="AD15627" s="11" t="s">
        <v>25605</v>
      </c>
      <c r="AE15627" s="10" t="s">
        <v>21828</v>
      </c>
      <c r="AF15627" s="10" t="s">
        <v>723</v>
      </c>
    </row>
    <row r="15628" spans="30:32" x14ac:dyDescent="0.2">
      <c r="AD15628" s="11" t="s">
        <v>25606</v>
      </c>
      <c r="AE15628" s="10" t="s">
        <v>25607</v>
      </c>
      <c r="AF15628" s="10" t="s">
        <v>723</v>
      </c>
    </row>
    <row r="15629" spans="30:32" x14ac:dyDescent="0.2">
      <c r="AD15629" s="11" t="s">
        <v>25608</v>
      </c>
      <c r="AE15629" s="10" t="s">
        <v>9713</v>
      </c>
      <c r="AF15629" s="10" t="s">
        <v>621</v>
      </c>
    </row>
    <row r="15630" spans="30:32" x14ac:dyDescent="0.2">
      <c r="AD15630" s="11" t="s">
        <v>25609</v>
      </c>
      <c r="AE15630" s="10" t="s">
        <v>9731</v>
      </c>
      <c r="AF15630" s="10" t="s">
        <v>621</v>
      </c>
    </row>
    <row r="15631" spans="30:32" x14ac:dyDescent="0.2">
      <c r="AD15631" s="11" t="s">
        <v>25610</v>
      </c>
      <c r="AE15631" s="10" t="s">
        <v>2230</v>
      </c>
      <c r="AF15631" s="10" t="s">
        <v>621</v>
      </c>
    </row>
    <row r="15632" spans="30:32" x14ac:dyDescent="0.2">
      <c r="AD15632" s="11" t="s">
        <v>25611</v>
      </c>
      <c r="AE15632" s="10" t="s">
        <v>25612</v>
      </c>
      <c r="AF15632" s="10" t="s">
        <v>621</v>
      </c>
    </row>
    <row r="15633" spans="30:32" x14ac:dyDescent="0.2">
      <c r="AD15633" s="11" t="s">
        <v>25613</v>
      </c>
      <c r="AE15633" s="10" t="s">
        <v>1676</v>
      </c>
      <c r="AF15633" s="10" t="s">
        <v>621</v>
      </c>
    </row>
    <row r="15634" spans="30:32" x14ac:dyDescent="0.2">
      <c r="AD15634" s="11" t="s">
        <v>25614</v>
      </c>
      <c r="AE15634" s="10" t="s">
        <v>25615</v>
      </c>
      <c r="AF15634" s="10" t="s">
        <v>621</v>
      </c>
    </row>
    <row r="15635" spans="30:32" x14ac:dyDescent="0.2">
      <c r="AD15635" s="11" t="s">
        <v>25616</v>
      </c>
      <c r="AE15635" s="10" t="s">
        <v>25617</v>
      </c>
      <c r="AF15635" s="10" t="s">
        <v>621</v>
      </c>
    </row>
    <row r="15636" spans="30:32" x14ac:dyDescent="0.2">
      <c r="AD15636" s="11" t="s">
        <v>25618</v>
      </c>
      <c r="AE15636" s="10" t="s">
        <v>25619</v>
      </c>
      <c r="AF15636" s="10" t="s">
        <v>621</v>
      </c>
    </row>
    <row r="15637" spans="30:32" x14ac:dyDescent="0.2">
      <c r="AD15637" s="11" t="s">
        <v>25620</v>
      </c>
      <c r="AE15637" s="10" t="s">
        <v>25621</v>
      </c>
      <c r="AF15637" s="10" t="s">
        <v>621</v>
      </c>
    </row>
    <row r="15638" spans="30:32" x14ac:dyDescent="0.2">
      <c r="AD15638" s="11" t="s">
        <v>25622</v>
      </c>
      <c r="AE15638" s="10" t="s">
        <v>25623</v>
      </c>
      <c r="AF15638" s="10" t="s">
        <v>621</v>
      </c>
    </row>
    <row r="15639" spans="30:32" x14ac:dyDescent="0.2">
      <c r="AD15639" s="11" t="s">
        <v>25624</v>
      </c>
      <c r="AE15639" s="10" t="s">
        <v>25625</v>
      </c>
      <c r="AF15639" s="10" t="s">
        <v>621</v>
      </c>
    </row>
    <row r="15640" spans="30:32" x14ac:dyDescent="0.2">
      <c r="AD15640" s="11" t="s">
        <v>25626</v>
      </c>
      <c r="AE15640" s="10" t="s">
        <v>23077</v>
      </c>
      <c r="AF15640" s="10" t="s">
        <v>621</v>
      </c>
    </row>
    <row r="15641" spans="30:32" x14ac:dyDescent="0.2">
      <c r="AD15641" s="11" t="s">
        <v>25627</v>
      </c>
      <c r="AE15641" s="10" t="s">
        <v>25628</v>
      </c>
      <c r="AF15641" s="10" t="s">
        <v>621</v>
      </c>
    </row>
    <row r="15642" spans="30:32" x14ac:dyDescent="0.2">
      <c r="AD15642" s="11" t="s">
        <v>25629</v>
      </c>
      <c r="AE15642" s="10" t="s">
        <v>25630</v>
      </c>
      <c r="AF15642" s="10" t="s">
        <v>621</v>
      </c>
    </row>
    <row r="15643" spans="30:32" x14ac:dyDescent="0.2">
      <c r="AD15643" s="11" t="s">
        <v>25631</v>
      </c>
      <c r="AE15643" s="10" t="s">
        <v>20525</v>
      </c>
      <c r="AF15643" s="10" t="s">
        <v>621</v>
      </c>
    </row>
    <row r="15644" spans="30:32" x14ac:dyDescent="0.2">
      <c r="AD15644" s="11" t="s">
        <v>25632</v>
      </c>
      <c r="AE15644" s="10" t="s">
        <v>18247</v>
      </c>
      <c r="AF15644" s="10" t="s">
        <v>621</v>
      </c>
    </row>
    <row r="15645" spans="30:32" x14ac:dyDescent="0.2">
      <c r="AD15645" s="11" t="s">
        <v>25633</v>
      </c>
      <c r="AE15645" s="10" t="s">
        <v>9018</v>
      </c>
      <c r="AF15645" s="10" t="s">
        <v>621</v>
      </c>
    </row>
    <row r="15646" spans="30:32" x14ac:dyDescent="0.2">
      <c r="AD15646" s="11" t="s">
        <v>25634</v>
      </c>
      <c r="AE15646" s="10" t="s">
        <v>1411</v>
      </c>
      <c r="AF15646" s="10" t="s">
        <v>621</v>
      </c>
    </row>
    <row r="15647" spans="30:32" x14ac:dyDescent="0.2">
      <c r="AD15647" s="11" t="s">
        <v>25635</v>
      </c>
      <c r="AE15647" s="10" t="s">
        <v>25636</v>
      </c>
      <c r="AF15647" s="10" t="s">
        <v>621</v>
      </c>
    </row>
    <row r="15648" spans="30:32" x14ac:dyDescent="0.2">
      <c r="AD15648" s="11" t="s">
        <v>25637</v>
      </c>
      <c r="AE15648" s="10" t="s">
        <v>20602</v>
      </c>
      <c r="AF15648" s="10" t="s">
        <v>621</v>
      </c>
    </row>
    <row r="15649" spans="30:32" x14ac:dyDescent="0.2">
      <c r="AD15649" s="11" t="s">
        <v>25638</v>
      </c>
      <c r="AE15649" s="10" t="s">
        <v>25639</v>
      </c>
      <c r="AF15649" s="10" t="s">
        <v>621</v>
      </c>
    </row>
    <row r="15650" spans="30:32" x14ac:dyDescent="0.2">
      <c r="AD15650" s="11" t="s">
        <v>25640</v>
      </c>
      <c r="AE15650" s="10" t="s">
        <v>8505</v>
      </c>
      <c r="AF15650" s="10" t="s">
        <v>621</v>
      </c>
    </row>
    <row r="15651" spans="30:32" x14ac:dyDescent="0.2">
      <c r="AD15651" s="11" t="s">
        <v>25641</v>
      </c>
      <c r="AE15651" s="10" t="s">
        <v>18404</v>
      </c>
      <c r="AF15651" s="10" t="s">
        <v>621</v>
      </c>
    </row>
    <row r="15652" spans="30:32" x14ac:dyDescent="0.2">
      <c r="AD15652" s="11" t="s">
        <v>25642</v>
      </c>
      <c r="AE15652" s="10" t="s">
        <v>24441</v>
      </c>
      <c r="AF15652" s="10" t="s">
        <v>621</v>
      </c>
    </row>
    <row r="15653" spans="30:32" x14ac:dyDescent="0.2">
      <c r="AD15653" s="11" t="s">
        <v>25643</v>
      </c>
      <c r="AE15653" s="10" t="s">
        <v>17285</v>
      </c>
      <c r="AF15653" s="10" t="s">
        <v>621</v>
      </c>
    </row>
    <row r="15654" spans="30:32" x14ac:dyDescent="0.2">
      <c r="AD15654" s="11" t="s">
        <v>25644</v>
      </c>
      <c r="AE15654" s="10" t="s">
        <v>20778</v>
      </c>
      <c r="AF15654" s="10" t="s">
        <v>621</v>
      </c>
    </row>
    <row r="15655" spans="30:32" x14ac:dyDescent="0.2">
      <c r="AD15655" s="11" t="s">
        <v>25645</v>
      </c>
      <c r="AE15655" s="10" t="s">
        <v>25646</v>
      </c>
      <c r="AF15655" s="10" t="s">
        <v>621</v>
      </c>
    </row>
    <row r="15656" spans="30:32" x14ac:dyDescent="0.2">
      <c r="AD15656" s="11" t="s">
        <v>25647</v>
      </c>
      <c r="AE15656" s="10" t="s">
        <v>1637</v>
      </c>
      <c r="AF15656" s="10" t="s">
        <v>621</v>
      </c>
    </row>
    <row r="15657" spans="30:32" x14ac:dyDescent="0.2">
      <c r="AD15657" s="11" t="s">
        <v>25648</v>
      </c>
      <c r="AE15657" s="10" t="s">
        <v>18458</v>
      </c>
      <c r="AF15657" s="10" t="s">
        <v>621</v>
      </c>
    </row>
    <row r="15658" spans="30:32" x14ac:dyDescent="0.2">
      <c r="AD15658" s="11" t="s">
        <v>25649</v>
      </c>
      <c r="AE15658" s="10" t="s">
        <v>3228</v>
      </c>
      <c r="AF15658" s="10" t="s">
        <v>621</v>
      </c>
    </row>
    <row r="15659" spans="30:32" x14ac:dyDescent="0.2">
      <c r="AD15659" s="11" t="s">
        <v>25650</v>
      </c>
      <c r="AE15659" s="10" t="s">
        <v>8536</v>
      </c>
      <c r="AF15659" s="10" t="s">
        <v>621</v>
      </c>
    </row>
    <row r="15660" spans="30:32" x14ac:dyDescent="0.2">
      <c r="AD15660" s="11" t="s">
        <v>25651</v>
      </c>
      <c r="AE15660" s="10" t="s">
        <v>10174</v>
      </c>
      <c r="AF15660" s="10" t="s">
        <v>621</v>
      </c>
    </row>
    <row r="15661" spans="30:32" x14ac:dyDescent="0.2">
      <c r="AD15661" s="11" t="s">
        <v>25652</v>
      </c>
      <c r="AE15661" s="10" t="s">
        <v>25653</v>
      </c>
      <c r="AF15661" s="10" t="s">
        <v>621</v>
      </c>
    </row>
    <row r="15662" spans="30:32" x14ac:dyDescent="0.2">
      <c r="AD15662" s="11" t="s">
        <v>25654</v>
      </c>
      <c r="AE15662" s="10" t="s">
        <v>25655</v>
      </c>
      <c r="AF15662" s="10" t="s">
        <v>621</v>
      </c>
    </row>
    <row r="15663" spans="30:32" x14ac:dyDescent="0.2">
      <c r="AD15663" s="11" t="s">
        <v>25656</v>
      </c>
      <c r="AE15663" s="10" t="s">
        <v>25657</v>
      </c>
      <c r="AF15663" s="10" t="s">
        <v>621</v>
      </c>
    </row>
    <row r="15664" spans="30:32" x14ac:dyDescent="0.2">
      <c r="AD15664" s="11" t="s">
        <v>25658</v>
      </c>
      <c r="AE15664" s="10" t="s">
        <v>25659</v>
      </c>
      <c r="AF15664" s="10" t="s">
        <v>621</v>
      </c>
    </row>
    <row r="15665" spans="30:32" x14ac:dyDescent="0.2">
      <c r="AD15665" s="11" t="s">
        <v>25660</v>
      </c>
      <c r="AE15665" s="10" t="s">
        <v>9223</v>
      </c>
      <c r="AF15665" s="10" t="s">
        <v>621</v>
      </c>
    </row>
    <row r="15666" spans="30:32" x14ac:dyDescent="0.2">
      <c r="AD15666" s="11" t="s">
        <v>25661</v>
      </c>
      <c r="AE15666" s="10" t="s">
        <v>19693</v>
      </c>
      <c r="AF15666" s="10" t="s">
        <v>621</v>
      </c>
    </row>
    <row r="15667" spans="30:32" x14ac:dyDescent="0.2">
      <c r="AD15667" s="11" t="s">
        <v>25662</v>
      </c>
      <c r="AE15667" s="10" t="s">
        <v>24584</v>
      </c>
      <c r="AF15667" s="10" t="s">
        <v>621</v>
      </c>
    </row>
    <row r="15668" spans="30:32" x14ac:dyDescent="0.2">
      <c r="AD15668" s="11" t="s">
        <v>25663</v>
      </c>
      <c r="AE15668" s="10" t="s">
        <v>1678</v>
      </c>
      <c r="AF15668" s="10" t="s">
        <v>621</v>
      </c>
    </row>
    <row r="15669" spans="30:32" x14ac:dyDescent="0.2">
      <c r="AD15669" s="11" t="s">
        <v>25664</v>
      </c>
      <c r="AE15669" s="10" t="s">
        <v>25665</v>
      </c>
      <c r="AF15669" s="10" t="s">
        <v>621</v>
      </c>
    </row>
    <row r="15670" spans="30:32" x14ac:dyDescent="0.2">
      <c r="AD15670" s="11" t="s">
        <v>25666</v>
      </c>
      <c r="AE15670" s="10" t="s">
        <v>25667</v>
      </c>
      <c r="AF15670" s="10" t="s">
        <v>621</v>
      </c>
    </row>
    <row r="15671" spans="30:32" x14ac:dyDescent="0.2">
      <c r="AD15671" s="11" t="s">
        <v>25668</v>
      </c>
      <c r="AE15671" s="10" t="s">
        <v>10286</v>
      </c>
      <c r="AF15671" s="10" t="s">
        <v>621</v>
      </c>
    </row>
    <row r="15672" spans="30:32" x14ac:dyDescent="0.2">
      <c r="AD15672" s="11" t="s">
        <v>25669</v>
      </c>
      <c r="AE15672" s="10" t="s">
        <v>11838</v>
      </c>
      <c r="AF15672" s="10" t="s">
        <v>621</v>
      </c>
    </row>
    <row r="15673" spans="30:32" x14ac:dyDescent="0.2">
      <c r="AD15673" s="11" t="s">
        <v>25670</v>
      </c>
      <c r="AE15673" s="10" t="s">
        <v>25671</v>
      </c>
      <c r="AF15673" s="10" t="s">
        <v>621</v>
      </c>
    </row>
    <row r="15674" spans="30:32" x14ac:dyDescent="0.2">
      <c r="AD15674" s="11" t="s">
        <v>25672</v>
      </c>
      <c r="AE15674" s="10" t="s">
        <v>5885</v>
      </c>
      <c r="AF15674" s="10" t="s">
        <v>621</v>
      </c>
    </row>
    <row r="15675" spans="30:32" x14ac:dyDescent="0.2">
      <c r="AD15675" s="11" t="s">
        <v>25673</v>
      </c>
      <c r="AE15675" s="10" t="s">
        <v>5140</v>
      </c>
      <c r="AF15675" s="10" t="s">
        <v>621</v>
      </c>
    </row>
    <row r="15676" spans="30:32" x14ac:dyDescent="0.2">
      <c r="AD15676" s="11" t="s">
        <v>25674</v>
      </c>
      <c r="AE15676" s="10" t="s">
        <v>15859</v>
      </c>
      <c r="AF15676" s="10" t="s">
        <v>621</v>
      </c>
    </row>
    <row r="15677" spans="30:32" x14ac:dyDescent="0.2">
      <c r="AD15677" s="11" t="s">
        <v>25675</v>
      </c>
      <c r="AE15677" s="10" t="s">
        <v>25676</v>
      </c>
      <c r="AF15677" s="10" t="s">
        <v>621</v>
      </c>
    </row>
    <row r="15678" spans="30:32" x14ac:dyDescent="0.2">
      <c r="AD15678" s="11" t="s">
        <v>25677</v>
      </c>
      <c r="AE15678" s="10" t="s">
        <v>25678</v>
      </c>
      <c r="AF15678" s="10" t="s">
        <v>621</v>
      </c>
    </row>
    <row r="15679" spans="30:32" x14ac:dyDescent="0.2">
      <c r="AD15679" s="11" t="s">
        <v>25679</v>
      </c>
      <c r="AE15679" s="10" t="s">
        <v>25678</v>
      </c>
      <c r="AF15679" s="10" t="s">
        <v>621</v>
      </c>
    </row>
    <row r="15680" spans="30:32" x14ac:dyDescent="0.2">
      <c r="AD15680" s="11" t="s">
        <v>25680</v>
      </c>
      <c r="AE15680" s="10" t="s">
        <v>25678</v>
      </c>
      <c r="AF15680" s="10" t="s">
        <v>621</v>
      </c>
    </row>
    <row r="15681" spans="30:32" x14ac:dyDescent="0.2">
      <c r="AD15681" s="11" t="s">
        <v>25681</v>
      </c>
      <c r="AE15681" s="10" t="s">
        <v>25678</v>
      </c>
      <c r="AF15681" s="10" t="s">
        <v>621</v>
      </c>
    </row>
    <row r="15682" spans="30:32" x14ac:dyDescent="0.2">
      <c r="AD15682" s="11" t="s">
        <v>25682</v>
      </c>
      <c r="AE15682" s="10" t="s">
        <v>25678</v>
      </c>
      <c r="AF15682" s="10" t="s">
        <v>621</v>
      </c>
    </row>
    <row r="15683" spans="30:32" x14ac:dyDescent="0.2">
      <c r="AD15683" s="11" t="s">
        <v>25683</v>
      </c>
      <c r="AE15683" s="10" t="s">
        <v>25678</v>
      </c>
      <c r="AF15683" s="10" t="s">
        <v>621</v>
      </c>
    </row>
    <row r="15684" spans="30:32" x14ac:dyDescent="0.2">
      <c r="AD15684" s="11" t="s">
        <v>25684</v>
      </c>
      <c r="AE15684" s="10" t="s">
        <v>25678</v>
      </c>
      <c r="AF15684" s="10" t="s">
        <v>621</v>
      </c>
    </row>
    <row r="15685" spans="30:32" x14ac:dyDescent="0.2">
      <c r="AD15685" s="11" t="s">
        <v>25685</v>
      </c>
      <c r="AE15685" s="10" t="s">
        <v>25678</v>
      </c>
      <c r="AF15685" s="10" t="s">
        <v>621</v>
      </c>
    </row>
    <row r="15686" spans="30:32" x14ac:dyDescent="0.2">
      <c r="AD15686" s="11" t="s">
        <v>25686</v>
      </c>
      <c r="AE15686" s="10" t="s">
        <v>25678</v>
      </c>
      <c r="AF15686" s="10" t="s">
        <v>621</v>
      </c>
    </row>
    <row r="15687" spans="30:32" x14ac:dyDescent="0.2">
      <c r="AD15687" s="11" t="s">
        <v>25687</v>
      </c>
      <c r="AE15687" s="10" t="s">
        <v>25678</v>
      </c>
      <c r="AF15687" s="10" t="s">
        <v>621</v>
      </c>
    </row>
    <row r="15688" spans="30:32" x14ac:dyDescent="0.2">
      <c r="AD15688" s="11" t="s">
        <v>25688</v>
      </c>
      <c r="AE15688" s="10" t="s">
        <v>25689</v>
      </c>
      <c r="AF15688" s="10" t="s">
        <v>621</v>
      </c>
    </row>
    <row r="15689" spans="30:32" x14ac:dyDescent="0.2">
      <c r="AD15689" s="11" t="s">
        <v>25690</v>
      </c>
      <c r="AE15689" s="10" t="s">
        <v>25678</v>
      </c>
      <c r="AF15689" s="10" t="s">
        <v>621</v>
      </c>
    </row>
    <row r="15690" spans="30:32" x14ac:dyDescent="0.2">
      <c r="AD15690" s="11" t="s">
        <v>25691</v>
      </c>
      <c r="AE15690" s="10" t="s">
        <v>25678</v>
      </c>
      <c r="AF15690" s="10" t="s">
        <v>621</v>
      </c>
    </row>
    <row r="15691" spans="30:32" x14ac:dyDescent="0.2">
      <c r="AD15691" s="11" t="s">
        <v>25692</v>
      </c>
      <c r="AE15691" s="10" t="s">
        <v>25678</v>
      </c>
      <c r="AF15691" s="10" t="s">
        <v>621</v>
      </c>
    </row>
    <row r="15692" spans="30:32" x14ac:dyDescent="0.2">
      <c r="AD15692" s="11" t="s">
        <v>25693</v>
      </c>
      <c r="AE15692" s="10" t="s">
        <v>25678</v>
      </c>
      <c r="AF15692" s="10" t="s">
        <v>621</v>
      </c>
    </row>
    <row r="15693" spans="30:32" x14ac:dyDescent="0.2">
      <c r="AD15693" s="11" t="s">
        <v>25694</v>
      </c>
      <c r="AE15693" s="10" t="s">
        <v>25678</v>
      </c>
      <c r="AF15693" s="10" t="s">
        <v>621</v>
      </c>
    </row>
    <row r="15694" spans="30:32" x14ac:dyDescent="0.2">
      <c r="AD15694" s="11" t="s">
        <v>25695</v>
      </c>
      <c r="AE15694" s="10" t="s">
        <v>14654</v>
      </c>
      <c r="AF15694" s="10" t="s">
        <v>621</v>
      </c>
    </row>
    <row r="15695" spans="30:32" x14ac:dyDescent="0.2">
      <c r="AD15695" s="11" t="s">
        <v>25696</v>
      </c>
      <c r="AE15695" s="10" t="s">
        <v>25697</v>
      </c>
      <c r="AF15695" s="10" t="s">
        <v>621</v>
      </c>
    </row>
    <row r="15696" spans="30:32" x14ac:dyDescent="0.2">
      <c r="AD15696" s="11" t="s">
        <v>25698</v>
      </c>
      <c r="AE15696" s="10" t="s">
        <v>25699</v>
      </c>
      <c r="AF15696" s="10" t="s">
        <v>621</v>
      </c>
    </row>
    <row r="15697" spans="30:32" x14ac:dyDescent="0.2">
      <c r="AD15697" s="11" t="s">
        <v>25700</v>
      </c>
      <c r="AE15697" s="10" t="s">
        <v>1748</v>
      </c>
      <c r="AF15697" s="10" t="s">
        <v>621</v>
      </c>
    </row>
    <row r="15698" spans="30:32" x14ac:dyDescent="0.2">
      <c r="AD15698" s="11" t="s">
        <v>25701</v>
      </c>
      <c r="AE15698" s="10" t="s">
        <v>25599</v>
      </c>
      <c r="AF15698" s="10" t="s">
        <v>621</v>
      </c>
    </row>
    <row r="15699" spans="30:32" x14ac:dyDescent="0.2">
      <c r="AD15699" s="11" t="s">
        <v>25702</v>
      </c>
      <c r="AE15699" s="10" t="s">
        <v>1750</v>
      </c>
      <c r="AF15699" s="10" t="s">
        <v>621</v>
      </c>
    </row>
    <row r="15700" spans="30:32" x14ac:dyDescent="0.2">
      <c r="AD15700" s="11" t="s">
        <v>25703</v>
      </c>
      <c r="AE15700" s="10" t="s">
        <v>1750</v>
      </c>
      <c r="AF15700" s="10" t="s">
        <v>621</v>
      </c>
    </row>
    <row r="15701" spans="30:32" x14ac:dyDescent="0.2">
      <c r="AD15701" s="11" t="s">
        <v>25704</v>
      </c>
      <c r="AE15701" s="10" t="s">
        <v>1750</v>
      </c>
      <c r="AF15701" s="10" t="s">
        <v>621</v>
      </c>
    </row>
    <row r="15702" spans="30:32" x14ac:dyDescent="0.2">
      <c r="AD15702" s="11" t="s">
        <v>25705</v>
      </c>
      <c r="AE15702" s="10" t="s">
        <v>1750</v>
      </c>
      <c r="AF15702" s="10" t="s">
        <v>621</v>
      </c>
    </row>
    <row r="15703" spans="30:32" x14ac:dyDescent="0.2">
      <c r="AD15703" s="11" t="s">
        <v>25706</v>
      </c>
      <c r="AE15703" s="10" t="s">
        <v>1750</v>
      </c>
      <c r="AF15703" s="10" t="s">
        <v>621</v>
      </c>
    </row>
    <row r="15704" spans="30:32" x14ac:dyDescent="0.2">
      <c r="AD15704" s="11" t="s">
        <v>25707</v>
      </c>
      <c r="AE15704" s="10" t="s">
        <v>25708</v>
      </c>
      <c r="AF15704" s="10" t="s">
        <v>621</v>
      </c>
    </row>
    <row r="15705" spans="30:32" x14ac:dyDescent="0.2">
      <c r="AD15705" s="11" t="s">
        <v>25709</v>
      </c>
      <c r="AE15705" s="10" t="s">
        <v>9306</v>
      </c>
      <c r="AF15705" s="10" t="s">
        <v>621</v>
      </c>
    </row>
    <row r="15706" spans="30:32" x14ac:dyDescent="0.2">
      <c r="AD15706" s="11" t="s">
        <v>25710</v>
      </c>
      <c r="AE15706" s="10" t="s">
        <v>16647</v>
      </c>
      <c r="AF15706" s="10" t="s">
        <v>621</v>
      </c>
    </row>
    <row r="15707" spans="30:32" x14ac:dyDescent="0.2">
      <c r="AD15707" s="11" t="s">
        <v>25711</v>
      </c>
      <c r="AE15707" s="10" t="s">
        <v>25712</v>
      </c>
      <c r="AF15707" s="10" t="s">
        <v>621</v>
      </c>
    </row>
    <row r="15708" spans="30:32" x14ac:dyDescent="0.2">
      <c r="AD15708" s="11" t="s">
        <v>25713</v>
      </c>
      <c r="AE15708" s="10" t="s">
        <v>1765</v>
      </c>
      <c r="AF15708" s="10" t="s">
        <v>621</v>
      </c>
    </row>
    <row r="15709" spans="30:32" x14ac:dyDescent="0.2">
      <c r="AD15709" s="11" t="s">
        <v>25714</v>
      </c>
      <c r="AE15709" s="10" t="s">
        <v>25715</v>
      </c>
      <c r="AF15709" s="10" t="s">
        <v>621</v>
      </c>
    </row>
    <row r="15710" spans="30:32" x14ac:dyDescent="0.2">
      <c r="AD15710" s="11" t="s">
        <v>25716</v>
      </c>
      <c r="AE15710" s="10" t="s">
        <v>25717</v>
      </c>
      <c r="AF15710" s="10" t="s">
        <v>621</v>
      </c>
    </row>
    <row r="15711" spans="30:32" x14ac:dyDescent="0.2">
      <c r="AD15711" s="11" t="s">
        <v>25718</v>
      </c>
      <c r="AE15711" s="10" t="s">
        <v>25719</v>
      </c>
      <c r="AF15711" s="10" t="s">
        <v>621</v>
      </c>
    </row>
    <row r="15712" spans="30:32" x14ac:dyDescent="0.2">
      <c r="AD15712" s="11" t="s">
        <v>25720</v>
      </c>
      <c r="AE15712" s="10" t="s">
        <v>2379</v>
      </c>
      <c r="AF15712" s="10" t="s">
        <v>621</v>
      </c>
    </row>
    <row r="15713" spans="30:32" x14ac:dyDescent="0.2">
      <c r="AD15713" s="11" t="s">
        <v>25721</v>
      </c>
      <c r="AE15713" s="10" t="s">
        <v>25722</v>
      </c>
      <c r="AF15713" s="10" t="s">
        <v>621</v>
      </c>
    </row>
    <row r="15714" spans="30:32" x14ac:dyDescent="0.2">
      <c r="AD15714" s="11" t="s">
        <v>25723</v>
      </c>
      <c r="AE15714" s="10" t="s">
        <v>25724</v>
      </c>
      <c r="AF15714" s="10" t="s">
        <v>621</v>
      </c>
    </row>
    <row r="15715" spans="30:32" x14ac:dyDescent="0.2">
      <c r="AD15715" s="11" t="s">
        <v>25725</v>
      </c>
      <c r="AE15715" s="10" t="s">
        <v>25348</v>
      </c>
      <c r="AF15715" s="10" t="s">
        <v>621</v>
      </c>
    </row>
    <row r="15716" spans="30:32" x14ac:dyDescent="0.2">
      <c r="AD15716" s="11" t="s">
        <v>25726</v>
      </c>
      <c r="AE15716" s="10" t="s">
        <v>16153</v>
      </c>
      <c r="AF15716" s="10" t="s">
        <v>621</v>
      </c>
    </row>
    <row r="15717" spans="30:32" x14ac:dyDescent="0.2">
      <c r="AD15717" s="11" t="s">
        <v>25727</v>
      </c>
      <c r="AE15717" s="10" t="s">
        <v>25728</v>
      </c>
      <c r="AF15717" s="10" t="s">
        <v>621</v>
      </c>
    </row>
    <row r="15718" spans="30:32" x14ac:dyDescent="0.2">
      <c r="AD15718" s="11" t="s">
        <v>25729</v>
      </c>
      <c r="AE15718" s="10" t="s">
        <v>25730</v>
      </c>
      <c r="AF15718" s="10" t="s">
        <v>621</v>
      </c>
    </row>
    <row r="15719" spans="30:32" x14ac:dyDescent="0.2">
      <c r="AD15719" s="11" t="s">
        <v>25731</v>
      </c>
      <c r="AE15719" s="10" t="s">
        <v>25732</v>
      </c>
      <c r="AF15719" s="10" t="s">
        <v>621</v>
      </c>
    </row>
    <row r="15720" spans="30:32" x14ac:dyDescent="0.2">
      <c r="AD15720" s="11" t="s">
        <v>25733</v>
      </c>
      <c r="AE15720" s="10" t="s">
        <v>12302</v>
      </c>
      <c r="AF15720" s="10" t="s">
        <v>621</v>
      </c>
    </row>
    <row r="15721" spans="30:32" x14ac:dyDescent="0.2">
      <c r="AD15721" s="11" t="s">
        <v>25734</v>
      </c>
      <c r="AE15721" s="10" t="s">
        <v>17689</v>
      </c>
      <c r="AF15721" s="10" t="s">
        <v>621</v>
      </c>
    </row>
    <row r="15722" spans="30:32" x14ac:dyDescent="0.2">
      <c r="AD15722" s="11" t="s">
        <v>25735</v>
      </c>
      <c r="AE15722" s="10" t="s">
        <v>25736</v>
      </c>
      <c r="AF15722" s="10" t="s">
        <v>621</v>
      </c>
    </row>
    <row r="15723" spans="30:32" x14ac:dyDescent="0.2">
      <c r="AD15723" s="11" t="s">
        <v>25737</v>
      </c>
      <c r="AE15723" s="10" t="s">
        <v>25738</v>
      </c>
      <c r="AF15723" s="10" t="s">
        <v>621</v>
      </c>
    </row>
    <row r="15724" spans="30:32" x14ac:dyDescent="0.2">
      <c r="AD15724" s="11" t="s">
        <v>25739</v>
      </c>
      <c r="AE15724" s="10" t="s">
        <v>25738</v>
      </c>
      <c r="AF15724" s="10" t="s">
        <v>621</v>
      </c>
    </row>
    <row r="15725" spans="30:32" x14ac:dyDescent="0.2">
      <c r="AD15725" s="11" t="s">
        <v>25740</v>
      </c>
      <c r="AE15725" s="10" t="s">
        <v>25738</v>
      </c>
      <c r="AF15725" s="10" t="s">
        <v>621</v>
      </c>
    </row>
    <row r="15726" spans="30:32" x14ac:dyDescent="0.2">
      <c r="AD15726" s="11" t="s">
        <v>25741</v>
      </c>
      <c r="AE15726" s="10" t="s">
        <v>25738</v>
      </c>
      <c r="AF15726" s="10" t="s">
        <v>621</v>
      </c>
    </row>
    <row r="15727" spans="30:32" x14ac:dyDescent="0.2">
      <c r="AD15727" s="11" t="s">
        <v>25742</v>
      </c>
      <c r="AE15727" s="10" t="s">
        <v>25743</v>
      </c>
      <c r="AF15727" s="10" t="s">
        <v>621</v>
      </c>
    </row>
    <row r="15728" spans="30:32" x14ac:dyDescent="0.2">
      <c r="AD15728" s="11" t="s">
        <v>25744</v>
      </c>
      <c r="AE15728" s="10" t="s">
        <v>25745</v>
      </c>
      <c r="AF15728" s="10" t="s">
        <v>621</v>
      </c>
    </row>
    <row r="15729" spans="30:32" x14ac:dyDescent="0.2">
      <c r="AD15729" s="11" t="s">
        <v>25746</v>
      </c>
      <c r="AE15729" s="10" t="s">
        <v>21404</v>
      </c>
      <c r="AF15729" s="10" t="s">
        <v>621</v>
      </c>
    </row>
    <row r="15730" spans="30:32" x14ac:dyDescent="0.2">
      <c r="AD15730" s="11" t="s">
        <v>25747</v>
      </c>
      <c r="AE15730" s="10" t="s">
        <v>14931</v>
      </c>
      <c r="AF15730" s="10" t="s">
        <v>621</v>
      </c>
    </row>
    <row r="15731" spans="30:32" x14ac:dyDescent="0.2">
      <c r="AD15731" s="11" t="s">
        <v>25748</v>
      </c>
      <c r="AE15731" s="10" t="s">
        <v>25749</v>
      </c>
      <c r="AF15731" s="10" t="s">
        <v>621</v>
      </c>
    </row>
    <row r="15732" spans="30:32" x14ac:dyDescent="0.2">
      <c r="AD15732" s="11" t="s">
        <v>25750</v>
      </c>
      <c r="AE15732" s="10" t="s">
        <v>25751</v>
      </c>
      <c r="AF15732" s="10" t="s">
        <v>621</v>
      </c>
    </row>
    <row r="15733" spans="30:32" x14ac:dyDescent="0.2">
      <c r="AD15733" s="11" t="s">
        <v>25752</v>
      </c>
      <c r="AE15733" s="10" t="s">
        <v>10781</v>
      </c>
      <c r="AF15733" s="10" t="s">
        <v>621</v>
      </c>
    </row>
    <row r="15734" spans="30:32" x14ac:dyDescent="0.2">
      <c r="AD15734" s="11" t="s">
        <v>25753</v>
      </c>
      <c r="AE15734" s="10" t="s">
        <v>2528</v>
      </c>
      <c r="AF15734" s="10" t="s">
        <v>621</v>
      </c>
    </row>
    <row r="15735" spans="30:32" x14ac:dyDescent="0.2">
      <c r="AD15735" s="11" t="s">
        <v>25754</v>
      </c>
      <c r="AE15735" s="10" t="s">
        <v>20016</v>
      </c>
      <c r="AF15735" s="10" t="s">
        <v>621</v>
      </c>
    </row>
    <row r="15736" spans="30:32" x14ac:dyDescent="0.2">
      <c r="AD15736" s="11" t="s">
        <v>25755</v>
      </c>
      <c r="AE15736" s="10" t="s">
        <v>3181</v>
      </c>
      <c r="AF15736" s="10" t="s">
        <v>621</v>
      </c>
    </row>
    <row r="15737" spans="30:32" x14ac:dyDescent="0.2">
      <c r="AD15737" s="11" t="s">
        <v>25756</v>
      </c>
      <c r="AE15737" s="10" t="s">
        <v>22227</v>
      </c>
      <c r="AF15737" s="10" t="s">
        <v>621</v>
      </c>
    </row>
    <row r="15738" spans="30:32" x14ac:dyDescent="0.2">
      <c r="AD15738" s="11" t="s">
        <v>25757</v>
      </c>
      <c r="AE15738" s="10" t="s">
        <v>25758</v>
      </c>
      <c r="AF15738" s="10" t="s">
        <v>621</v>
      </c>
    </row>
    <row r="15739" spans="30:32" x14ac:dyDescent="0.2">
      <c r="AD15739" s="11" t="s">
        <v>25759</v>
      </c>
      <c r="AE15739" s="10" t="s">
        <v>6107</v>
      </c>
      <c r="AF15739" s="10" t="s">
        <v>621</v>
      </c>
    </row>
    <row r="15740" spans="30:32" x14ac:dyDescent="0.2">
      <c r="AD15740" s="11" t="s">
        <v>25760</v>
      </c>
      <c r="AE15740" s="10" t="s">
        <v>7370</v>
      </c>
      <c r="AF15740" s="10" t="s">
        <v>621</v>
      </c>
    </row>
    <row r="15741" spans="30:32" x14ac:dyDescent="0.2">
      <c r="AD15741" s="11" t="s">
        <v>25761</v>
      </c>
      <c r="AE15741" s="10" t="s">
        <v>21466</v>
      </c>
      <c r="AF15741" s="10" t="s">
        <v>621</v>
      </c>
    </row>
    <row r="15742" spans="30:32" x14ac:dyDescent="0.2">
      <c r="AD15742" s="11" t="s">
        <v>25762</v>
      </c>
      <c r="AE15742" s="10" t="s">
        <v>1475</v>
      </c>
      <c r="AF15742" s="10" t="s">
        <v>621</v>
      </c>
    </row>
    <row r="15743" spans="30:32" x14ac:dyDescent="0.2">
      <c r="AD15743" s="11" t="s">
        <v>25763</v>
      </c>
      <c r="AE15743" s="10" t="s">
        <v>25764</v>
      </c>
      <c r="AF15743" s="10" t="s">
        <v>621</v>
      </c>
    </row>
    <row r="15744" spans="30:32" x14ac:dyDescent="0.2">
      <c r="AD15744" s="11" t="s">
        <v>25765</v>
      </c>
      <c r="AE15744" s="10" t="s">
        <v>7875</v>
      </c>
      <c r="AF15744" s="10" t="s">
        <v>621</v>
      </c>
    </row>
    <row r="15745" spans="30:32" x14ac:dyDescent="0.2">
      <c r="AD15745" s="11" t="s">
        <v>25766</v>
      </c>
      <c r="AE15745" s="10" t="s">
        <v>2580</v>
      </c>
      <c r="AF15745" s="10" t="s">
        <v>621</v>
      </c>
    </row>
    <row r="15746" spans="30:32" x14ac:dyDescent="0.2">
      <c r="AD15746" s="11" t="s">
        <v>25767</v>
      </c>
      <c r="AE15746" s="10" t="s">
        <v>4265</v>
      </c>
      <c r="AF15746" s="10" t="s">
        <v>621</v>
      </c>
    </row>
    <row r="15747" spans="30:32" x14ac:dyDescent="0.2">
      <c r="AD15747" s="11" t="s">
        <v>25768</v>
      </c>
      <c r="AE15747" s="10" t="s">
        <v>13880</v>
      </c>
      <c r="AF15747" s="10" t="s">
        <v>621</v>
      </c>
    </row>
    <row r="15748" spans="30:32" x14ac:dyDescent="0.2">
      <c r="AD15748" s="11" t="s">
        <v>25769</v>
      </c>
      <c r="AE15748" s="10" t="s">
        <v>25770</v>
      </c>
      <c r="AF15748" s="10" t="s">
        <v>621</v>
      </c>
    </row>
    <row r="15749" spans="30:32" x14ac:dyDescent="0.2">
      <c r="AD15749" s="11" t="s">
        <v>25771</v>
      </c>
      <c r="AE15749" s="10" t="s">
        <v>25334</v>
      </c>
      <c r="AF15749" s="10" t="s">
        <v>621</v>
      </c>
    </row>
    <row r="15750" spans="30:32" x14ac:dyDescent="0.2">
      <c r="AD15750" s="11" t="s">
        <v>25772</v>
      </c>
      <c r="AE15750" s="10" t="s">
        <v>25334</v>
      </c>
      <c r="AF15750" s="10" t="s">
        <v>621</v>
      </c>
    </row>
    <row r="15751" spans="30:32" x14ac:dyDescent="0.2">
      <c r="AD15751" s="11" t="s">
        <v>25773</v>
      </c>
      <c r="AE15751" s="10" t="s">
        <v>20119</v>
      </c>
      <c r="AF15751" s="10" t="s">
        <v>621</v>
      </c>
    </row>
    <row r="15752" spans="30:32" x14ac:dyDescent="0.2">
      <c r="AD15752" s="11" t="s">
        <v>25774</v>
      </c>
      <c r="AE15752" s="10" t="s">
        <v>25775</v>
      </c>
      <c r="AF15752" s="10" t="s">
        <v>621</v>
      </c>
    </row>
    <row r="15753" spans="30:32" x14ac:dyDescent="0.2">
      <c r="AD15753" s="11" t="s">
        <v>25776</v>
      </c>
      <c r="AE15753" s="10" t="s">
        <v>25334</v>
      </c>
      <c r="AF15753" s="10" t="s">
        <v>621</v>
      </c>
    </row>
    <row r="15754" spans="30:32" x14ac:dyDescent="0.2">
      <c r="AD15754" s="11" t="s">
        <v>25777</v>
      </c>
      <c r="AE15754" s="10" t="s">
        <v>25778</v>
      </c>
      <c r="AF15754" s="10" t="s">
        <v>621</v>
      </c>
    </row>
    <row r="15755" spans="30:32" x14ac:dyDescent="0.2">
      <c r="AD15755" s="11" t="s">
        <v>25779</v>
      </c>
      <c r="AE15755" s="10" t="s">
        <v>25775</v>
      </c>
      <c r="AF15755" s="10" t="s">
        <v>621</v>
      </c>
    </row>
    <row r="15756" spans="30:32" x14ac:dyDescent="0.2">
      <c r="AD15756" s="11" t="s">
        <v>25780</v>
      </c>
      <c r="AE15756" s="10" t="s">
        <v>25781</v>
      </c>
      <c r="AF15756" s="10" t="s">
        <v>621</v>
      </c>
    </row>
    <row r="15757" spans="30:32" x14ac:dyDescent="0.2">
      <c r="AD15757" s="11" t="s">
        <v>25782</v>
      </c>
      <c r="AE15757" s="10" t="s">
        <v>25778</v>
      </c>
      <c r="AF15757" s="10" t="s">
        <v>621</v>
      </c>
    </row>
    <row r="15758" spans="30:32" x14ac:dyDescent="0.2">
      <c r="AD15758" s="11" t="s">
        <v>25783</v>
      </c>
      <c r="AE15758" s="10" t="s">
        <v>25775</v>
      </c>
      <c r="AF15758" s="10" t="s">
        <v>621</v>
      </c>
    </row>
    <row r="15759" spans="30:32" x14ac:dyDescent="0.2">
      <c r="AD15759" s="11" t="s">
        <v>25784</v>
      </c>
      <c r="AE15759" s="10" t="s">
        <v>25778</v>
      </c>
      <c r="AF15759" s="10" t="s">
        <v>621</v>
      </c>
    </row>
    <row r="15760" spans="30:32" x14ac:dyDescent="0.2">
      <c r="AD15760" s="11" t="s">
        <v>25785</v>
      </c>
      <c r="AE15760" s="10" t="s">
        <v>25775</v>
      </c>
      <c r="AF15760" s="10" t="s">
        <v>621</v>
      </c>
    </row>
    <row r="15761" spans="30:32" x14ac:dyDescent="0.2">
      <c r="AD15761" s="11" t="s">
        <v>25786</v>
      </c>
      <c r="AE15761" s="10" t="s">
        <v>25775</v>
      </c>
      <c r="AF15761" s="10" t="s">
        <v>621</v>
      </c>
    </row>
    <row r="15762" spans="30:32" x14ac:dyDescent="0.2">
      <c r="AD15762" s="11" t="s">
        <v>25787</v>
      </c>
      <c r="AE15762" s="10" t="s">
        <v>25775</v>
      </c>
      <c r="AF15762" s="10" t="s">
        <v>621</v>
      </c>
    </row>
    <row r="15763" spans="30:32" x14ac:dyDescent="0.2">
      <c r="AD15763" s="11" t="s">
        <v>25788</v>
      </c>
      <c r="AE15763" s="10" t="s">
        <v>25789</v>
      </c>
      <c r="AF15763" s="10" t="s">
        <v>621</v>
      </c>
    </row>
    <row r="15764" spans="30:32" x14ac:dyDescent="0.2">
      <c r="AD15764" s="11" t="s">
        <v>25790</v>
      </c>
      <c r="AE15764" s="10" t="s">
        <v>20119</v>
      </c>
      <c r="AF15764" s="10" t="s">
        <v>621</v>
      </c>
    </row>
    <row r="15765" spans="30:32" x14ac:dyDescent="0.2">
      <c r="AD15765" s="11" t="s">
        <v>25791</v>
      </c>
      <c r="AE15765" s="10" t="s">
        <v>20119</v>
      </c>
      <c r="AF15765" s="10" t="s">
        <v>621</v>
      </c>
    </row>
    <row r="15766" spans="30:32" x14ac:dyDescent="0.2">
      <c r="AD15766" s="11" t="s">
        <v>25792</v>
      </c>
      <c r="AE15766" s="10" t="s">
        <v>20119</v>
      </c>
      <c r="AF15766" s="10" t="s">
        <v>621</v>
      </c>
    </row>
    <row r="15767" spans="30:32" x14ac:dyDescent="0.2">
      <c r="AD15767" s="11" t="s">
        <v>25793</v>
      </c>
      <c r="AE15767" s="10" t="s">
        <v>25789</v>
      </c>
      <c r="AF15767" s="10" t="s">
        <v>621</v>
      </c>
    </row>
    <row r="15768" spans="30:32" x14ac:dyDescent="0.2">
      <c r="AD15768" s="11" t="s">
        <v>25794</v>
      </c>
      <c r="AE15768" s="10" t="s">
        <v>25789</v>
      </c>
      <c r="AF15768" s="10" t="s">
        <v>621</v>
      </c>
    </row>
    <row r="15769" spans="30:32" x14ac:dyDescent="0.2">
      <c r="AD15769" s="11" t="s">
        <v>25795</v>
      </c>
      <c r="AE15769" s="10" t="s">
        <v>25775</v>
      </c>
      <c r="AF15769" s="10" t="s">
        <v>621</v>
      </c>
    </row>
    <row r="15770" spans="30:32" x14ac:dyDescent="0.2">
      <c r="AD15770" s="11" t="s">
        <v>25796</v>
      </c>
      <c r="AE15770" s="10" t="s">
        <v>25334</v>
      </c>
      <c r="AF15770" s="10" t="s">
        <v>621</v>
      </c>
    </row>
    <row r="15771" spans="30:32" x14ac:dyDescent="0.2">
      <c r="AD15771" s="11" t="s">
        <v>25797</v>
      </c>
      <c r="AE15771" s="10" t="s">
        <v>25775</v>
      </c>
      <c r="AF15771" s="10" t="s">
        <v>621</v>
      </c>
    </row>
    <row r="15772" spans="30:32" x14ac:dyDescent="0.2">
      <c r="AD15772" s="11" t="s">
        <v>25798</v>
      </c>
      <c r="AE15772" s="10" t="s">
        <v>25775</v>
      </c>
      <c r="AF15772" s="10" t="s">
        <v>621</v>
      </c>
    </row>
    <row r="15773" spans="30:32" x14ac:dyDescent="0.2">
      <c r="AD15773" s="11" t="s">
        <v>25799</v>
      </c>
      <c r="AE15773" s="10" t="s">
        <v>25775</v>
      </c>
      <c r="AF15773" s="10" t="s">
        <v>621</v>
      </c>
    </row>
    <row r="15774" spans="30:32" x14ac:dyDescent="0.2">
      <c r="AD15774" s="11" t="s">
        <v>25800</v>
      </c>
      <c r="AE15774" s="10" t="s">
        <v>20119</v>
      </c>
      <c r="AF15774" s="10" t="s">
        <v>621</v>
      </c>
    </row>
    <row r="15775" spans="30:32" x14ac:dyDescent="0.2">
      <c r="AD15775" s="11" t="s">
        <v>25801</v>
      </c>
      <c r="AE15775" s="10" t="s">
        <v>25789</v>
      </c>
      <c r="AF15775" s="10" t="s">
        <v>621</v>
      </c>
    </row>
    <row r="15776" spans="30:32" x14ac:dyDescent="0.2">
      <c r="AD15776" s="11" t="s">
        <v>25802</v>
      </c>
      <c r="AE15776" s="10" t="s">
        <v>25803</v>
      </c>
      <c r="AF15776" s="10" t="s">
        <v>621</v>
      </c>
    </row>
    <row r="15777" spans="30:32" x14ac:dyDescent="0.2">
      <c r="AD15777" s="11" t="s">
        <v>25804</v>
      </c>
      <c r="AE15777" s="10" t="s">
        <v>25775</v>
      </c>
      <c r="AF15777" s="10" t="s">
        <v>621</v>
      </c>
    </row>
    <row r="15778" spans="30:32" x14ac:dyDescent="0.2">
      <c r="AD15778" s="11" t="s">
        <v>25805</v>
      </c>
      <c r="AE15778" s="10" t="s">
        <v>25803</v>
      </c>
      <c r="AF15778" s="10" t="s">
        <v>621</v>
      </c>
    </row>
    <row r="15779" spans="30:32" x14ac:dyDescent="0.2">
      <c r="AD15779" s="11" t="s">
        <v>25806</v>
      </c>
      <c r="AE15779" s="10" t="s">
        <v>25775</v>
      </c>
      <c r="AF15779" s="10" t="s">
        <v>621</v>
      </c>
    </row>
    <row r="15780" spans="30:32" x14ac:dyDescent="0.2">
      <c r="AD15780" s="11" t="s">
        <v>25807</v>
      </c>
      <c r="AE15780" s="10" t="s">
        <v>25775</v>
      </c>
      <c r="AF15780" s="10" t="s">
        <v>621</v>
      </c>
    </row>
    <row r="15781" spans="30:32" x14ac:dyDescent="0.2">
      <c r="AD15781" s="11" t="s">
        <v>25808</v>
      </c>
      <c r="AE15781" s="10" t="s">
        <v>25789</v>
      </c>
      <c r="AF15781" s="10" t="s">
        <v>621</v>
      </c>
    </row>
    <row r="15782" spans="30:32" x14ac:dyDescent="0.2">
      <c r="AD15782" s="11" t="s">
        <v>25809</v>
      </c>
      <c r="AE15782" s="10" t="s">
        <v>20119</v>
      </c>
      <c r="AF15782" s="10" t="s">
        <v>621</v>
      </c>
    </row>
    <row r="15783" spans="30:32" x14ac:dyDescent="0.2">
      <c r="AD15783" s="11" t="s">
        <v>25810</v>
      </c>
      <c r="AE15783" s="10" t="s">
        <v>16414</v>
      </c>
      <c r="AF15783" s="10" t="s">
        <v>621</v>
      </c>
    </row>
    <row r="15784" spans="30:32" x14ac:dyDescent="0.2">
      <c r="AD15784" s="11" t="s">
        <v>25811</v>
      </c>
      <c r="AE15784" s="10" t="s">
        <v>25812</v>
      </c>
      <c r="AF15784" s="10" t="s">
        <v>621</v>
      </c>
    </row>
    <row r="15785" spans="30:32" x14ac:dyDescent="0.2">
      <c r="AD15785" s="11" t="s">
        <v>25813</v>
      </c>
      <c r="AE15785" s="10" t="s">
        <v>25814</v>
      </c>
      <c r="AF15785" s="10" t="s">
        <v>621</v>
      </c>
    </row>
    <row r="15786" spans="30:32" x14ac:dyDescent="0.2">
      <c r="AD15786" s="11" t="s">
        <v>25815</v>
      </c>
      <c r="AE15786" s="10" t="s">
        <v>25816</v>
      </c>
      <c r="AF15786" s="10" t="s">
        <v>621</v>
      </c>
    </row>
    <row r="15787" spans="30:32" x14ac:dyDescent="0.2">
      <c r="AD15787" s="11" t="s">
        <v>25817</v>
      </c>
      <c r="AE15787" s="10" t="s">
        <v>21688</v>
      </c>
      <c r="AF15787" s="10" t="s">
        <v>621</v>
      </c>
    </row>
    <row r="15788" spans="30:32" x14ac:dyDescent="0.2">
      <c r="AD15788" s="11" t="s">
        <v>25818</v>
      </c>
      <c r="AE15788" s="10" t="s">
        <v>25819</v>
      </c>
      <c r="AF15788" s="10" t="s">
        <v>621</v>
      </c>
    </row>
    <row r="15789" spans="30:32" x14ac:dyDescent="0.2">
      <c r="AD15789" s="11" t="s">
        <v>25820</v>
      </c>
      <c r="AE15789" s="10" t="s">
        <v>19054</v>
      </c>
      <c r="AF15789" s="10" t="s">
        <v>621</v>
      </c>
    </row>
    <row r="15790" spans="30:32" x14ac:dyDescent="0.2">
      <c r="AD15790" s="11" t="s">
        <v>25821</v>
      </c>
      <c r="AE15790" s="10" t="s">
        <v>2725</v>
      </c>
      <c r="AF15790" s="10" t="s">
        <v>621</v>
      </c>
    </row>
    <row r="15791" spans="30:32" x14ac:dyDescent="0.2">
      <c r="AD15791" s="11" t="s">
        <v>25822</v>
      </c>
      <c r="AE15791" s="10" t="s">
        <v>11214</v>
      </c>
      <c r="AF15791" s="10" t="s">
        <v>621</v>
      </c>
    </row>
    <row r="15792" spans="30:32" x14ac:dyDescent="0.2">
      <c r="AD15792" s="11" t="s">
        <v>25823</v>
      </c>
      <c r="AE15792" s="10" t="s">
        <v>8141</v>
      </c>
      <c r="AF15792" s="10" t="s">
        <v>621</v>
      </c>
    </row>
    <row r="15793" spans="30:32" x14ac:dyDescent="0.2">
      <c r="AD15793" s="11" t="s">
        <v>25824</v>
      </c>
      <c r="AE15793" s="10" t="s">
        <v>25825</v>
      </c>
      <c r="AF15793" s="10" t="s">
        <v>621</v>
      </c>
    </row>
    <row r="15794" spans="30:32" x14ac:dyDescent="0.2">
      <c r="AD15794" s="11" t="s">
        <v>25826</v>
      </c>
      <c r="AE15794" s="10" t="s">
        <v>25827</v>
      </c>
      <c r="AF15794" s="10" t="s">
        <v>621</v>
      </c>
    </row>
    <row r="15795" spans="30:32" x14ac:dyDescent="0.2">
      <c r="AD15795" s="11" t="s">
        <v>25828</v>
      </c>
      <c r="AE15795" s="10" t="s">
        <v>25829</v>
      </c>
      <c r="AF15795" s="10" t="s">
        <v>621</v>
      </c>
    </row>
    <row r="15796" spans="30:32" x14ac:dyDescent="0.2">
      <c r="AD15796" s="11" t="s">
        <v>25830</v>
      </c>
      <c r="AE15796" s="10" t="s">
        <v>25831</v>
      </c>
      <c r="AF15796" s="10" t="s">
        <v>621</v>
      </c>
    </row>
    <row r="15797" spans="30:32" x14ac:dyDescent="0.2">
      <c r="AD15797" s="11" t="s">
        <v>25832</v>
      </c>
      <c r="AE15797" s="10" t="s">
        <v>9653</v>
      </c>
      <c r="AF15797" s="10" t="s">
        <v>621</v>
      </c>
    </row>
    <row r="15798" spans="30:32" x14ac:dyDescent="0.2">
      <c r="AD15798" s="11" t="s">
        <v>25833</v>
      </c>
      <c r="AE15798" s="10" t="s">
        <v>25834</v>
      </c>
      <c r="AF15798" s="10" t="s">
        <v>621</v>
      </c>
    </row>
    <row r="15799" spans="30:32" x14ac:dyDescent="0.2">
      <c r="AD15799" s="11" t="s">
        <v>25835</v>
      </c>
      <c r="AE15799" s="10" t="s">
        <v>25836</v>
      </c>
      <c r="AF15799" s="10" t="s">
        <v>621</v>
      </c>
    </row>
    <row r="15800" spans="30:32" x14ac:dyDescent="0.2">
      <c r="AD15800" s="11" t="s">
        <v>25837</v>
      </c>
      <c r="AE15800" s="10" t="s">
        <v>25838</v>
      </c>
      <c r="AF15800" s="10" t="s">
        <v>621</v>
      </c>
    </row>
    <row r="15801" spans="30:32" x14ac:dyDescent="0.2">
      <c r="AD15801" s="11" t="s">
        <v>25839</v>
      </c>
      <c r="AE15801" s="10" t="s">
        <v>4767</v>
      </c>
      <c r="AF15801" s="10" t="s">
        <v>621</v>
      </c>
    </row>
    <row r="15802" spans="30:32" x14ac:dyDescent="0.2">
      <c r="AD15802" s="11" t="s">
        <v>25840</v>
      </c>
      <c r="AE15802" s="10" t="s">
        <v>1890</v>
      </c>
      <c r="AF15802" s="10" t="s">
        <v>621</v>
      </c>
    </row>
    <row r="15803" spans="30:32" x14ac:dyDescent="0.2">
      <c r="AD15803" s="11" t="s">
        <v>25841</v>
      </c>
      <c r="AE15803" s="10" t="s">
        <v>25842</v>
      </c>
      <c r="AF15803" s="10" t="s">
        <v>621</v>
      </c>
    </row>
    <row r="15804" spans="30:32" x14ac:dyDescent="0.2">
      <c r="AD15804" s="11" t="s">
        <v>25843</v>
      </c>
      <c r="AE15804" s="10" t="s">
        <v>9695</v>
      </c>
      <c r="AF15804" s="10" t="s">
        <v>666</v>
      </c>
    </row>
    <row r="15805" spans="30:32" x14ac:dyDescent="0.2">
      <c r="AD15805" s="11" t="s">
        <v>25844</v>
      </c>
      <c r="AE15805" s="10" t="s">
        <v>25845</v>
      </c>
      <c r="AF15805" s="10" t="s">
        <v>666</v>
      </c>
    </row>
    <row r="15806" spans="30:32" x14ac:dyDescent="0.2">
      <c r="AD15806" s="11" t="s">
        <v>25846</v>
      </c>
      <c r="AE15806" s="10" t="s">
        <v>20361</v>
      </c>
      <c r="AF15806" s="10" t="s">
        <v>666</v>
      </c>
    </row>
    <row r="15807" spans="30:32" x14ac:dyDescent="0.2">
      <c r="AD15807" s="11" t="s">
        <v>25847</v>
      </c>
      <c r="AE15807" s="10" t="s">
        <v>12751</v>
      </c>
      <c r="AF15807" s="10" t="s">
        <v>666</v>
      </c>
    </row>
    <row r="15808" spans="30:32" x14ac:dyDescent="0.2">
      <c r="AD15808" s="11" t="s">
        <v>25848</v>
      </c>
      <c r="AE15808" s="10" t="s">
        <v>3309</v>
      </c>
      <c r="AF15808" s="10" t="s">
        <v>666</v>
      </c>
    </row>
    <row r="15809" spans="30:32" x14ac:dyDescent="0.2">
      <c r="AD15809" s="11" t="s">
        <v>25849</v>
      </c>
      <c r="AE15809" s="10" t="s">
        <v>21851</v>
      </c>
      <c r="AF15809" s="10" t="s">
        <v>666</v>
      </c>
    </row>
    <row r="15810" spans="30:32" x14ac:dyDescent="0.2">
      <c r="AD15810" s="11" t="s">
        <v>25850</v>
      </c>
      <c r="AE15810" s="10" t="s">
        <v>4908</v>
      </c>
      <c r="AF15810" s="10" t="s">
        <v>666</v>
      </c>
    </row>
    <row r="15811" spans="30:32" x14ac:dyDescent="0.2">
      <c r="AD15811" s="11" t="s">
        <v>25851</v>
      </c>
      <c r="AE15811" s="10" t="s">
        <v>8948</v>
      </c>
      <c r="AF15811" s="10" t="s">
        <v>666</v>
      </c>
    </row>
    <row r="15812" spans="30:32" x14ac:dyDescent="0.2">
      <c r="AD15812" s="11" t="s">
        <v>25852</v>
      </c>
      <c r="AE15812" s="10" t="s">
        <v>6944</v>
      </c>
      <c r="AF15812" s="10" t="s">
        <v>666</v>
      </c>
    </row>
    <row r="15813" spans="30:32" x14ac:dyDescent="0.2">
      <c r="AD15813" s="11" t="s">
        <v>25853</v>
      </c>
      <c r="AE15813" s="10" t="s">
        <v>25854</v>
      </c>
      <c r="AF15813" s="10" t="s">
        <v>666</v>
      </c>
    </row>
    <row r="15814" spans="30:32" x14ac:dyDescent="0.2">
      <c r="AD15814" s="11" t="s">
        <v>25855</v>
      </c>
      <c r="AE15814" s="10" t="s">
        <v>2843</v>
      </c>
      <c r="AF15814" s="10" t="s">
        <v>666</v>
      </c>
    </row>
    <row r="15815" spans="30:32" x14ac:dyDescent="0.2">
      <c r="AD15815" s="11" t="s">
        <v>25856</v>
      </c>
      <c r="AE15815" s="10" t="s">
        <v>25857</v>
      </c>
      <c r="AF15815" s="10" t="s">
        <v>666</v>
      </c>
    </row>
    <row r="15816" spans="30:32" x14ac:dyDescent="0.2">
      <c r="AD15816" s="11" t="s">
        <v>25858</v>
      </c>
      <c r="AE15816" s="10" t="s">
        <v>25859</v>
      </c>
      <c r="AF15816" s="10" t="s">
        <v>666</v>
      </c>
    </row>
    <row r="15817" spans="30:32" x14ac:dyDescent="0.2">
      <c r="AD15817" s="11" t="s">
        <v>25860</v>
      </c>
      <c r="AE15817" s="10" t="s">
        <v>9725</v>
      </c>
      <c r="AF15817" s="10" t="s">
        <v>666</v>
      </c>
    </row>
    <row r="15818" spans="30:32" x14ac:dyDescent="0.2">
      <c r="AD15818" s="11" t="s">
        <v>25861</v>
      </c>
      <c r="AE15818" s="10" t="s">
        <v>25862</v>
      </c>
      <c r="AF15818" s="10" t="s">
        <v>666</v>
      </c>
    </row>
    <row r="15819" spans="30:32" x14ac:dyDescent="0.2">
      <c r="AD15819" s="11" t="s">
        <v>25863</v>
      </c>
      <c r="AE15819" s="10" t="s">
        <v>6950</v>
      </c>
      <c r="AF15819" s="10" t="s">
        <v>666</v>
      </c>
    </row>
    <row r="15820" spans="30:32" x14ac:dyDescent="0.2">
      <c r="AD15820" s="11" t="s">
        <v>25864</v>
      </c>
      <c r="AE15820" s="10" t="s">
        <v>25865</v>
      </c>
      <c r="AF15820" s="10" t="s">
        <v>666</v>
      </c>
    </row>
    <row r="15821" spans="30:32" x14ac:dyDescent="0.2">
      <c r="AD15821" s="11" t="s">
        <v>25866</v>
      </c>
      <c r="AE15821" s="10" t="s">
        <v>25867</v>
      </c>
      <c r="AF15821" s="10" t="s">
        <v>666</v>
      </c>
    </row>
    <row r="15822" spans="30:32" x14ac:dyDescent="0.2">
      <c r="AD15822" s="11" t="s">
        <v>25868</v>
      </c>
      <c r="AE15822" s="10" t="s">
        <v>25869</v>
      </c>
      <c r="AF15822" s="10" t="s">
        <v>666</v>
      </c>
    </row>
    <row r="15823" spans="30:32" x14ac:dyDescent="0.2">
      <c r="AD15823" s="11" t="s">
        <v>25870</v>
      </c>
      <c r="AE15823" s="10" t="s">
        <v>25871</v>
      </c>
      <c r="AF15823" s="10" t="s">
        <v>666</v>
      </c>
    </row>
    <row r="15824" spans="30:32" x14ac:dyDescent="0.2">
      <c r="AD15824" s="11" t="s">
        <v>25872</v>
      </c>
      <c r="AE15824" s="10" t="s">
        <v>25873</v>
      </c>
      <c r="AF15824" s="10" t="s">
        <v>666</v>
      </c>
    </row>
    <row r="15825" spans="30:32" x14ac:dyDescent="0.2">
      <c r="AD15825" s="11" t="s">
        <v>25874</v>
      </c>
      <c r="AE15825" s="10" t="s">
        <v>9731</v>
      </c>
      <c r="AF15825" s="10" t="s">
        <v>666</v>
      </c>
    </row>
    <row r="15826" spans="30:32" x14ac:dyDescent="0.2">
      <c r="AD15826" s="11" t="s">
        <v>25875</v>
      </c>
      <c r="AE15826" s="10" t="s">
        <v>25876</v>
      </c>
      <c r="AF15826" s="10" t="s">
        <v>666</v>
      </c>
    </row>
    <row r="15827" spans="30:32" x14ac:dyDescent="0.2">
      <c r="AD15827" s="11" t="s">
        <v>25877</v>
      </c>
      <c r="AE15827" s="10" t="s">
        <v>12906</v>
      </c>
      <c r="AF15827" s="10" t="s">
        <v>666</v>
      </c>
    </row>
    <row r="15828" spans="30:32" x14ac:dyDescent="0.2">
      <c r="AD15828" s="11" t="s">
        <v>25878</v>
      </c>
      <c r="AE15828" s="10" t="s">
        <v>4915</v>
      </c>
      <c r="AF15828" s="10" t="s">
        <v>666</v>
      </c>
    </row>
    <row r="15829" spans="30:32" x14ac:dyDescent="0.2">
      <c r="AD15829" s="11" t="s">
        <v>25879</v>
      </c>
      <c r="AE15829" s="10" t="s">
        <v>25880</v>
      </c>
      <c r="AF15829" s="10" t="s">
        <v>666</v>
      </c>
    </row>
    <row r="15830" spans="30:32" x14ac:dyDescent="0.2">
      <c r="AD15830" s="11" t="s">
        <v>25881</v>
      </c>
      <c r="AE15830" s="10" t="s">
        <v>1954</v>
      </c>
      <c r="AF15830" s="10" t="s">
        <v>666</v>
      </c>
    </row>
    <row r="15831" spans="30:32" x14ac:dyDescent="0.2">
      <c r="AD15831" s="11" t="s">
        <v>25882</v>
      </c>
      <c r="AE15831" s="10" t="s">
        <v>6975</v>
      </c>
      <c r="AF15831" s="10" t="s">
        <v>666</v>
      </c>
    </row>
    <row r="15832" spans="30:32" x14ac:dyDescent="0.2">
      <c r="AD15832" s="11" t="s">
        <v>25883</v>
      </c>
      <c r="AE15832" s="10" t="s">
        <v>25884</v>
      </c>
      <c r="AF15832" s="10" t="s">
        <v>666</v>
      </c>
    </row>
    <row r="15833" spans="30:32" x14ac:dyDescent="0.2">
      <c r="AD15833" s="11" t="s">
        <v>25885</v>
      </c>
      <c r="AE15833" s="10" t="s">
        <v>25886</v>
      </c>
      <c r="AF15833" s="10" t="s">
        <v>666</v>
      </c>
    </row>
    <row r="15834" spans="30:32" x14ac:dyDescent="0.2">
      <c r="AD15834" s="11" t="s">
        <v>25887</v>
      </c>
      <c r="AE15834" s="10" t="s">
        <v>25888</v>
      </c>
      <c r="AF15834" s="10" t="s">
        <v>666</v>
      </c>
    </row>
    <row r="15835" spans="30:32" x14ac:dyDescent="0.2">
      <c r="AD15835" s="11" t="s">
        <v>25889</v>
      </c>
      <c r="AE15835" s="10" t="s">
        <v>3316</v>
      </c>
      <c r="AF15835" s="10" t="s">
        <v>666</v>
      </c>
    </row>
    <row r="15836" spans="30:32" x14ac:dyDescent="0.2">
      <c r="AD15836" s="11" t="s">
        <v>25890</v>
      </c>
      <c r="AE15836" s="10" t="s">
        <v>25891</v>
      </c>
      <c r="AF15836" s="10" t="s">
        <v>666</v>
      </c>
    </row>
    <row r="15837" spans="30:32" x14ac:dyDescent="0.2">
      <c r="AD15837" s="11" t="s">
        <v>25892</v>
      </c>
      <c r="AE15837" s="10" t="s">
        <v>3318</v>
      </c>
      <c r="AF15837" s="10" t="s">
        <v>666</v>
      </c>
    </row>
    <row r="15838" spans="30:32" x14ac:dyDescent="0.2">
      <c r="AD15838" s="11" t="s">
        <v>25893</v>
      </c>
      <c r="AE15838" s="10" t="s">
        <v>25894</v>
      </c>
      <c r="AF15838" s="10" t="s">
        <v>666</v>
      </c>
    </row>
    <row r="15839" spans="30:32" x14ac:dyDescent="0.2">
      <c r="AD15839" s="11" t="s">
        <v>25895</v>
      </c>
      <c r="AE15839" s="10" t="s">
        <v>1975</v>
      </c>
      <c r="AF15839" s="10" t="s">
        <v>666</v>
      </c>
    </row>
    <row r="15840" spans="30:32" x14ac:dyDescent="0.2">
      <c r="AD15840" s="11" t="s">
        <v>25896</v>
      </c>
      <c r="AE15840" s="10" t="s">
        <v>25897</v>
      </c>
      <c r="AF15840" s="10" t="s">
        <v>666</v>
      </c>
    </row>
    <row r="15841" spans="30:32" x14ac:dyDescent="0.2">
      <c r="AD15841" s="11" t="s">
        <v>25898</v>
      </c>
      <c r="AE15841" s="10" t="s">
        <v>25899</v>
      </c>
      <c r="AF15841" s="10" t="s">
        <v>666</v>
      </c>
    </row>
    <row r="15842" spans="30:32" x14ac:dyDescent="0.2">
      <c r="AD15842" s="11" t="s">
        <v>25900</v>
      </c>
      <c r="AE15842" s="10" t="s">
        <v>16783</v>
      </c>
      <c r="AF15842" s="10" t="s">
        <v>666</v>
      </c>
    </row>
    <row r="15843" spans="30:32" x14ac:dyDescent="0.2">
      <c r="AD15843" s="11" t="s">
        <v>25901</v>
      </c>
      <c r="AE15843" s="10" t="s">
        <v>11483</v>
      </c>
      <c r="AF15843" s="10" t="s">
        <v>666</v>
      </c>
    </row>
    <row r="15844" spans="30:32" x14ac:dyDescent="0.2">
      <c r="AD15844" s="11" t="s">
        <v>25902</v>
      </c>
      <c r="AE15844" s="10" t="s">
        <v>25903</v>
      </c>
      <c r="AF15844" s="10" t="s">
        <v>666</v>
      </c>
    </row>
    <row r="15845" spans="30:32" x14ac:dyDescent="0.2">
      <c r="AD15845" s="11" t="s">
        <v>25904</v>
      </c>
      <c r="AE15845" s="10" t="s">
        <v>25905</v>
      </c>
      <c r="AF15845" s="10" t="s">
        <v>666</v>
      </c>
    </row>
    <row r="15846" spans="30:32" x14ac:dyDescent="0.2">
      <c r="AD15846" s="11" t="s">
        <v>25906</v>
      </c>
      <c r="AE15846" s="10" t="s">
        <v>4159</v>
      </c>
      <c r="AF15846" s="10" t="s">
        <v>666</v>
      </c>
    </row>
    <row r="15847" spans="30:32" x14ac:dyDescent="0.2">
      <c r="AD15847" s="11" t="s">
        <v>25907</v>
      </c>
      <c r="AE15847" s="10" t="s">
        <v>5711</v>
      </c>
      <c r="AF15847" s="10" t="s">
        <v>666</v>
      </c>
    </row>
    <row r="15848" spans="30:32" x14ac:dyDescent="0.2">
      <c r="AD15848" s="11" t="s">
        <v>25908</v>
      </c>
      <c r="AE15848" s="10" t="s">
        <v>25909</v>
      </c>
      <c r="AF15848" s="10" t="s">
        <v>666</v>
      </c>
    </row>
    <row r="15849" spans="30:32" x14ac:dyDescent="0.2">
      <c r="AD15849" s="11" t="s">
        <v>25910</v>
      </c>
      <c r="AE15849" s="10" t="s">
        <v>24415</v>
      </c>
      <c r="AF15849" s="10" t="s">
        <v>666</v>
      </c>
    </row>
    <row r="15850" spans="30:32" x14ac:dyDescent="0.2">
      <c r="AD15850" s="11" t="s">
        <v>25911</v>
      </c>
      <c r="AE15850" s="10" t="s">
        <v>25912</v>
      </c>
      <c r="AF15850" s="10" t="s">
        <v>666</v>
      </c>
    </row>
    <row r="15851" spans="30:32" x14ac:dyDescent="0.2">
      <c r="AD15851" s="11" t="s">
        <v>25913</v>
      </c>
      <c r="AE15851" s="10" t="s">
        <v>25914</v>
      </c>
      <c r="AF15851" s="10" t="s">
        <v>666</v>
      </c>
    </row>
    <row r="15852" spans="30:32" x14ac:dyDescent="0.2">
      <c r="AD15852" s="11" t="s">
        <v>25915</v>
      </c>
      <c r="AE15852" s="10" t="s">
        <v>4938</v>
      </c>
      <c r="AF15852" s="10" t="s">
        <v>666</v>
      </c>
    </row>
    <row r="15853" spans="30:32" x14ac:dyDescent="0.2">
      <c r="AD15853" s="11" t="s">
        <v>25916</v>
      </c>
      <c r="AE15853" s="10" t="s">
        <v>25917</v>
      </c>
      <c r="AF15853" s="10" t="s">
        <v>666</v>
      </c>
    </row>
    <row r="15854" spans="30:32" x14ac:dyDescent="0.2">
      <c r="AD15854" s="11" t="s">
        <v>25918</v>
      </c>
      <c r="AE15854" s="10" t="s">
        <v>3856</v>
      </c>
      <c r="AF15854" s="10" t="s">
        <v>666</v>
      </c>
    </row>
    <row r="15855" spans="30:32" x14ac:dyDescent="0.2">
      <c r="AD15855" s="11" t="s">
        <v>25919</v>
      </c>
      <c r="AE15855" s="10" t="s">
        <v>25920</v>
      </c>
      <c r="AF15855" s="10" t="s">
        <v>666</v>
      </c>
    </row>
    <row r="15856" spans="30:32" x14ac:dyDescent="0.2">
      <c r="AD15856" s="11" t="s">
        <v>25921</v>
      </c>
      <c r="AE15856" s="10" t="s">
        <v>25922</v>
      </c>
      <c r="AF15856" s="10" t="s">
        <v>666</v>
      </c>
    </row>
    <row r="15857" spans="30:32" x14ac:dyDescent="0.2">
      <c r="AD15857" s="11" t="s">
        <v>25923</v>
      </c>
      <c r="AE15857" s="10" t="s">
        <v>25924</v>
      </c>
      <c r="AF15857" s="10" t="s">
        <v>666</v>
      </c>
    </row>
    <row r="15858" spans="30:32" x14ac:dyDescent="0.2">
      <c r="AD15858" s="11" t="s">
        <v>25925</v>
      </c>
      <c r="AE15858" s="10" t="s">
        <v>25924</v>
      </c>
      <c r="AF15858" s="10" t="s">
        <v>666</v>
      </c>
    </row>
    <row r="15859" spans="30:32" x14ac:dyDescent="0.2">
      <c r="AD15859" s="11" t="s">
        <v>25926</v>
      </c>
      <c r="AE15859" s="10" t="s">
        <v>25924</v>
      </c>
      <c r="AF15859" s="10" t="s">
        <v>666</v>
      </c>
    </row>
    <row r="15860" spans="30:32" x14ac:dyDescent="0.2">
      <c r="AD15860" s="11" t="s">
        <v>25927</v>
      </c>
      <c r="AE15860" s="10" t="s">
        <v>25928</v>
      </c>
      <c r="AF15860" s="10" t="s">
        <v>666</v>
      </c>
    </row>
    <row r="15861" spans="30:32" x14ac:dyDescent="0.2">
      <c r="AD15861" s="11" t="s">
        <v>25929</v>
      </c>
      <c r="AE15861" s="10" t="s">
        <v>25930</v>
      </c>
      <c r="AF15861" s="10" t="s">
        <v>666</v>
      </c>
    </row>
    <row r="15862" spans="30:32" x14ac:dyDescent="0.2">
      <c r="AD15862" s="11" t="s">
        <v>25931</v>
      </c>
      <c r="AE15862" s="10" t="s">
        <v>25932</v>
      </c>
      <c r="AF15862" s="10" t="s">
        <v>666</v>
      </c>
    </row>
    <row r="15863" spans="30:32" x14ac:dyDescent="0.2">
      <c r="AD15863" s="11" t="s">
        <v>25933</v>
      </c>
      <c r="AE15863" s="10" t="s">
        <v>25934</v>
      </c>
      <c r="AF15863" s="10" t="s">
        <v>666</v>
      </c>
    </row>
    <row r="15864" spans="30:32" x14ac:dyDescent="0.2">
      <c r="AD15864" s="11" t="s">
        <v>25935</v>
      </c>
      <c r="AE15864" s="10" t="s">
        <v>9002</v>
      </c>
      <c r="AF15864" s="10" t="s">
        <v>666</v>
      </c>
    </row>
    <row r="15865" spans="30:32" x14ac:dyDescent="0.2">
      <c r="AD15865" s="11" t="s">
        <v>25936</v>
      </c>
      <c r="AE15865" s="10" t="s">
        <v>10895</v>
      </c>
      <c r="AF15865" s="10" t="s">
        <v>666</v>
      </c>
    </row>
    <row r="15866" spans="30:32" x14ac:dyDescent="0.2">
      <c r="AD15866" s="11" t="s">
        <v>25937</v>
      </c>
      <c r="AE15866" s="10" t="s">
        <v>25938</v>
      </c>
      <c r="AF15866" s="10" t="s">
        <v>666</v>
      </c>
    </row>
    <row r="15867" spans="30:32" x14ac:dyDescent="0.2">
      <c r="AD15867" s="11" t="s">
        <v>25939</v>
      </c>
      <c r="AE15867" s="10" t="s">
        <v>25940</v>
      </c>
      <c r="AF15867" s="10" t="s">
        <v>666</v>
      </c>
    </row>
    <row r="15868" spans="30:32" x14ac:dyDescent="0.2">
      <c r="AD15868" s="11" t="s">
        <v>25941</v>
      </c>
      <c r="AE15868" s="10" t="s">
        <v>25942</v>
      </c>
      <c r="AF15868" s="10" t="s">
        <v>666</v>
      </c>
    </row>
    <row r="15869" spans="30:32" x14ac:dyDescent="0.2">
      <c r="AD15869" s="11" t="s">
        <v>25943</v>
      </c>
      <c r="AE15869" s="10" t="s">
        <v>25944</v>
      </c>
      <c r="AF15869" s="10" t="s">
        <v>666</v>
      </c>
    </row>
    <row r="15870" spans="30:32" x14ac:dyDescent="0.2">
      <c r="AD15870" s="11" t="s">
        <v>25945</v>
      </c>
      <c r="AE15870" s="10" t="s">
        <v>25946</v>
      </c>
      <c r="AF15870" s="10" t="s">
        <v>666</v>
      </c>
    </row>
    <row r="15871" spans="30:32" x14ac:dyDescent="0.2">
      <c r="AD15871" s="11" t="s">
        <v>25947</v>
      </c>
      <c r="AE15871" s="10" t="s">
        <v>25948</v>
      </c>
      <c r="AF15871" s="10" t="s">
        <v>666</v>
      </c>
    </row>
    <row r="15872" spans="30:32" x14ac:dyDescent="0.2">
      <c r="AD15872" s="11" t="s">
        <v>25949</v>
      </c>
      <c r="AE15872" s="10" t="s">
        <v>25950</v>
      </c>
      <c r="AF15872" s="10" t="s">
        <v>666</v>
      </c>
    </row>
    <row r="15873" spans="30:32" x14ac:dyDescent="0.2">
      <c r="AD15873" s="11" t="s">
        <v>25951</v>
      </c>
      <c r="AE15873" s="10" t="s">
        <v>25952</v>
      </c>
      <c r="AF15873" s="10" t="s">
        <v>666</v>
      </c>
    </row>
    <row r="15874" spans="30:32" x14ac:dyDescent="0.2">
      <c r="AD15874" s="11" t="s">
        <v>25953</v>
      </c>
      <c r="AE15874" s="10" t="s">
        <v>25954</v>
      </c>
      <c r="AF15874" s="10" t="s">
        <v>666</v>
      </c>
    </row>
    <row r="15875" spans="30:32" x14ac:dyDescent="0.2">
      <c r="AD15875" s="11" t="s">
        <v>25955</v>
      </c>
      <c r="AE15875" s="10" t="s">
        <v>25954</v>
      </c>
      <c r="AF15875" s="10" t="s">
        <v>666</v>
      </c>
    </row>
    <row r="15876" spans="30:32" x14ac:dyDescent="0.2">
      <c r="AD15876" s="11" t="s">
        <v>25956</v>
      </c>
      <c r="AE15876" s="10" t="s">
        <v>25957</v>
      </c>
      <c r="AF15876" s="10" t="s">
        <v>666</v>
      </c>
    </row>
    <row r="15877" spans="30:32" x14ac:dyDescent="0.2">
      <c r="AD15877" s="11" t="s">
        <v>25958</v>
      </c>
      <c r="AE15877" s="10" t="s">
        <v>25959</v>
      </c>
      <c r="AF15877" s="10" t="s">
        <v>666</v>
      </c>
    </row>
    <row r="15878" spans="30:32" x14ac:dyDescent="0.2">
      <c r="AD15878" s="11" t="s">
        <v>25960</v>
      </c>
      <c r="AE15878" s="10" t="s">
        <v>23534</v>
      </c>
      <c r="AF15878" s="10" t="s">
        <v>666</v>
      </c>
    </row>
    <row r="15879" spans="30:32" x14ac:dyDescent="0.2">
      <c r="AD15879" s="11" t="s">
        <v>25961</v>
      </c>
      <c r="AE15879" s="10" t="s">
        <v>1337</v>
      </c>
      <c r="AF15879" s="10" t="s">
        <v>666</v>
      </c>
    </row>
    <row r="15880" spans="30:32" x14ac:dyDescent="0.2">
      <c r="AD15880" s="11" t="s">
        <v>25962</v>
      </c>
      <c r="AE15880" s="10" t="s">
        <v>25963</v>
      </c>
      <c r="AF15880" s="10" t="s">
        <v>666</v>
      </c>
    </row>
    <row r="15881" spans="30:32" x14ac:dyDescent="0.2">
      <c r="AD15881" s="11" t="s">
        <v>25964</v>
      </c>
      <c r="AE15881" s="10" t="s">
        <v>25965</v>
      </c>
      <c r="AF15881" s="10" t="s">
        <v>666</v>
      </c>
    </row>
    <row r="15882" spans="30:32" x14ac:dyDescent="0.2">
      <c r="AD15882" s="11" t="s">
        <v>25966</v>
      </c>
      <c r="AE15882" s="10" t="s">
        <v>25967</v>
      </c>
      <c r="AF15882" s="10" t="s">
        <v>666</v>
      </c>
    </row>
    <row r="15883" spans="30:32" x14ac:dyDescent="0.2">
      <c r="AD15883" s="11" t="s">
        <v>25968</v>
      </c>
      <c r="AE15883" s="10" t="s">
        <v>1384</v>
      </c>
      <c r="AF15883" s="10" t="s">
        <v>666</v>
      </c>
    </row>
    <row r="15884" spans="30:32" x14ac:dyDescent="0.2">
      <c r="AD15884" s="11" t="s">
        <v>25969</v>
      </c>
      <c r="AE15884" s="10" t="s">
        <v>1045</v>
      </c>
      <c r="AF15884" s="10" t="s">
        <v>666</v>
      </c>
    </row>
    <row r="15885" spans="30:32" x14ac:dyDescent="0.2">
      <c r="AD15885" s="11" t="s">
        <v>25970</v>
      </c>
      <c r="AE15885" s="10" t="s">
        <v>25971</v>
      </c>
      <c r="AF15885" s="10" t="s">
        <v>666</v>
      </c>
    </row>
    <row r="15886" spans="30:32" x14ac:dyDescent="0.2">
      <c r="AD15886" s="11" t="s">
        <v>25972</v>
      </c>
      <c r="AE15886" s="10" t="s">
        <v>23806</v>
      </c>
      <c r="AF15886" s="10" t="s">
        <v>666</v>
      </c>
    </row>
    <row r="15887" spans="30:32" x14ac:dyDescent="0.2">
      <c r="AD15887" s="11" t="s">
        <v>25973</v>
      </c>
      <c r="AE15887" s="10" t="s">
        <v>25974</v>
      </c>
      <c r="AF15887" s="10" t="s">
        <v>666</v>
      </c>
    </row>
    <row r="15888" spans="30:32" x14ac:dyDescent="0.2">
      <c r="AD15888" s="11" t="s">
        <v>25975</v>
      </c>
      <c r="AE15888" s="10" t="s">
        <v>25976</v>
      </c>
      <c r="AF15888" s="10" t="s">
        <v>666</v>
      </c>
    </row>
    <row r="15889" spans="30:32" x14ac:dyDescent="0.2">
      <c r="AD15889" s="11" t="s">
        <v>25977</v>
      </c>
      <c r="AE15889" s="10" t="s">
        <v>25978</v>
      </c>
      <c r="AF15889" s="10" t="s">
        <v>666</v>
      </c>
    </row>
    <row r="15890" spans="30:32" x14ac:dyDescent="0.2">
      <c r="AD15890" s="11" t="s">
        <v>25979</v>
      </c>
      <c r="AE15890" s="10" t="s">
        <v>16876</v>
      </c>
      <c r="AF15890" s="10" t="s">
        <v>666</v>
      </c>
    </row>
    <row r="15891" spans="30:32" x14ac:dyDescent="0.2">
      <c r="AD15891" s="11" t="s">
        <v>25980</v>
      </c>
      <c r="AE15891" s="10" t="s">
        <v>18247</v>
      </c>
      <c r="AF15891" s="10" t="s">
        <v>666</v>
      </c>
    </row>
    <row r="15892" spans="30:32" x14ac:dyDescent="0.2">
      <c r="AD15892" s="11" t="s">
        <v>25981</v>
      </c>
      <c r="AE15892" s="10" t="s">
        <v>9018</v>
      </c>
      <c r="AF15892" s="10" t="s">
        <v>666</v>
      </c>
    </row>
    <row r="15893" spans="30:32" x14ac:dyDescent="0.2">
      <c r="AD15893" s="11" t="s">
        <v>25982</v>
      </c>
      <c r="AE15893" s="10" t="s">
        <v>25983</v>
      </c>
      <c r="AF15893" s="10" t="s">
        <v>666</v>
      </c>
    </row>
    <row r="15894" spans="30:32" x14ac:dyDescent="0.2">
      <c r="AD15894" s="11" t="s">
        <v>25984</v>
      </c>
      <c r="AE15894" s="10" t="s">
        <v>25985</v>
      </c>
      <c r="AF15894" s="10" t="s">
        <v>666</v>
      </c>
    </row>
    <row r="15895" spans="30:32" x14ac:dyDescent="0.2">
      <c r="AD15895" s="11" t="s">
        <v>25986</v>
      </c>
      <c r="AE15895" s="10" t="s">
        <v>25987</v>
      </c>
      <c r="AF15895" s="10" t="s">
        <v>666</v>
      </c>
    </row>
    <row r="15896" spans="30:32" x14ac:dyDescent="0.2">
      <c r="AD15896" s="11" t="s">
        <v>25988</v>
      </c>
      <c r="AE15896" s="10" t="s">
        <v>25989</v>
      </c>
      <c r="AF15896" s="10" t="s">
        <v>666</v>
      </c>
    </row>
    <row r="15897" spans="30:32" x14ac:dyDescent="0.2">
      <c r="AD15897" s="11" t="s">
        <v>25990</v>
      </c>
      <c r="AE15897" s="10" t="s">
        <v>4960</v>
      </c>
      <c r="AF15897" s="10" t="s">
        <v>666</v>
      </c>
    </row>
    <row r="15898" spans="30:32" x14ac:dyDescent="0.2">
      <c r="AD15898" s="11" t="s">
        <v>25991</v>
      </c>
      <c r="AE15898" s="10" t="s">
        <v>25992</v>
      </c>
      <c r="AF15898" s="10" t="s">
        <v>666</v>
      </c>
    </row>
    <row r="15899" spans="30:32" x14ac:dyDescent="0.2">
      <c r="AD15899" s="11" t="s">
        <v>25993</v>
      </c>
      <c r="AE15899" s="10" t="s">
        <v>25994</v>
      </c>
      <c r="AF15899" s="10" t="s">
        <v>666</v>
      </c>
    </row>
    <row r="15900" spans="30:32" x14ac:dyDescent="0.2">
      <c r="AD15900" s="11" t="s">
        <v>25995</v>
      </c>
      <c r="AE15900" s="10" t="s">
        <v>25996</v>
      </c>
      <c r="AF15900" s="10" t="s">
        <v>666</v>
      </c>
    </row>
    <row r="15901" spans="30:32" x14ac:dyDescent="0.2">
      <c r="AD15901" s="11" t="s">
        <v>25997</v>
      </c>
      <c r="AE15901" s="10" t="s">
        <v>25998</v>
      </c>
      <c r="AF15901" s="10" t="s">
        <v>666</v>
      </c>
    </row>
    <row r="15902" spans="30:32" x14ac:dyDescent="0.2">
      <c r="AD15902" s="11" t="s">
        <v>25999</v>
      </c>
      <c r="AE15902" s="10" t="s">
        <v>9067</v>
      </c>
      <c r="AF15902" s="10" t="s">
        <v>666</v>
      </c>
    </row>
    <row r="15903" spans="30:32" x14ac:dyDescent="0.2">
      <c r="AD15903" s="11" t="s">
        <v>26000</v>
      </c>
      <c r="AE15903" s="10" t="s">
        <v>2055</v>
      </c>
      <c r="AF15903" s="10" t="s">
        <v>666</v>
      </c>
    </row>
    <row r="15904" spans="30:32" x14ac:dyDescent="0.2">
      <c r="AD15904" s="11" t="s">
        <v>26001</v>
      </c>
      <c r="AE15904" s="10" t="s">
        <v>26002</v>
      </c>
      <c r="AF15904" s="10" t="s">
        <v>666</v>
      </c>
    </row>
    <row r="15905" spans="30:32" x14ac:dyDescent="0.2">
      <c r="AD15905" s="11" t="s">
        <v>26003</v>
      </c>
      <c r="AE15905" s="10" t="s">
        <v>9069</v>
      </c>
      <c r="AF15905" s="10" t="s">
        <v>666</v>
      </c>
    </row>
    <row r="15906" spans="30:32" x14ac:dyDescent="0.2">
      <c r="AD15906" s="11" t="s">
        <v>26004</v>
      </c>
      <c r="AE15906" s="10" t="s">
        <v>9073</v>
      </c>
      <c r="AF15906" s="10" t="s">
        <v>666</v>
      </c>
    </row>
    <row r="15907" spans="30:32" x14ac:dyDescent="0.2">
      <c r="AD15907" s="11" t="s">
        <v>26005</v>
      </c>
      <c r="AE15907" s="10" t="s">
        <v>26006</v>
      </c>
      <c r="AF15907" s="10" t="s">
        <v>666</v>
      </c>
    </row>
    <row r="15908" spans="30:32" x14ac:dyDescent="0.2">
      <c r="AD15908" s="11" t="s">
        <v>26007</v>
      </c>
      <c r="AE15908" s="10" t="s">
        <v>26008</v>
      </c>
      <c r="AF15908" s="10" t="s">
        <v>666</v>
      </c>
    </row>
    <row r="15909" spans="30:32" x14ac:dyDescent="0.2">
      <c r="AD15909" s="11" t="s">
        <v>26009</v>
      </c>
      <c r="AE15909" s="10" t="s">
        <v>26010</v>
      </c>
      <c r="AF15909" s="10" t="s">
        <v>666</v>
      </c>
    </row>
    <row r="15910" spans="30:32" x14ac:dyDescent="0.2">
      <c r="AD15910" s="11" t="s">
        <v>26011</v>
      </c>
      <c r="AE15910" s="10" t="s">
        <v>26010</v>
      </c>
      <c r="AF15910" s="10" t="s">
        <v>666</v>
      </c>
    </row>
    <row r="15911" spans="30:32" x14ac:dyDescent="0.2">
      <c r="AD15911" s="11" t="s">
        <v>26012</v>
      </c>
      <c r="AE15911" s="10" t="s">
        <v>26010</v>
      </c>
      <c r="AF15911" s="10" t="s">
        <v>666</v>
      </c>
    </row>
    <row r="15912" spans="30:32" x14ac:dyDescent="0.2">
      <c r="AD15912" s="11" t="s">
        <v>26013</v>
      </c>
      <c r="AE15912" s="10" t="s">
        <v>23822</v>
      </c>
      <c r="AF15912" s="10" t="s">
        <v>666</v>
      </c>
    </row>
    <row r="15913" spans="30:32" x14ac:dyDescent="0.2">
      <c r="AD15913" s="11" t="s">
        <v>26014</v>
      </c>
      <c r="AE15913" s="10" t="s">
        <v>26015</v>
      </c>
      <c r="AF15913" s="10" t="s">
        <v>666</v>
      </c>
    </row>
    <row r="15914" spans="30:32" x14ac:dyDescent="0.2">
      <c r="AD15914" s="11" t="s">
        <v>26016</v>
      </c>
      <c r="AE15914" s="10" t="s">
        <v>18286</v>
      </c>
      <c r="AF15914" s="10" t="s">
        <v>666</v>
      </c>
    </row>
    <row r="15915" spans="30:32" x14ac:dyDescent="0.2">
      <c r="AD15915" s="11" t="s">
        <v>26017</v>
      </c>
      <c r="AE15915" s="10" t="s">
        <v>26018</v>
      </c>
      <c r="AF15915" s="10" t="s">
        <v>666</v>
      </c>
    </row>
    <row r="15916" spans="30:32" x14ac:dyDescent="0.2">
      <c r="AD15916" s="11" t="s">
        <v>26019</v>
      </c>
      <c r="AE15916" s="10" t="s">
        <v>7084</v>
      </c>
      <c r="AF15916" s="10" t="s">
        <v>666</v>
      </c>
    </row>
    <row r="15917" spans="30:32" x14ac:dyDescent="0.2">
      <c r="AD15917" s="11" t="s">
        <v>26020</v>
      </c>
      <c r="AE15917" s="10" t="s">
        <v>26021</v>
      </c>
      <c r="AF15917" s="10" t="s">
        <v>666</v>
      </c>
    </row>
    <row r="15918" spans="30:32" x14ac:dyDescent="0.2">
      <c r="AD15918" s="11" t="s">
        <v>26022</v>
      </c>
      <c r="AE15918" s="10" t="s">
        <v>13529</v>
      </c>
      <c r="AF15918" s="10" t="s">
        <v>666</v>
      </c>
    </row>
    <row r="15919" spans="30:32" x14ac:dyDescent="0.2">
      <c r="AD15919" s="11" t="s">
        <v>26023</v>
      </c>
      <c r="AE15919" s="10" t="s">
        <v>21984</v>
      </c>
      <c r="AF15919" s="10" t="s">
        <v>666</v>
      </c>
    </row>
    <row r="15920" spans="30:32" x14ac:dyDescent="0.2">
      <c r="AD15920" s="11" t="s">
        <v>26024</v>
      </c>
      <c r="AE15920" s="10" t="s">
        <v>7087</v>
      </c>
      <c r="AF15920" s="10" t="s">
        <v>666</v>
      </c>
    </row>
    <row r="15921" spans="30:32" x14ac:dyDescent="0.2">
      <c r="AD15921" s="11" t="s">
        <v>26025</v>
      </c>
      <c r="AE15921" s="10" t="s">
        <v>26026</v>
      </c>
      <c r="AF15921" s="10" t="s">
        <v>666</v>
      </c>
    </row>
    <row r="15922" spans="30:32" x14ac:dyDescent="0.2">
      <c r="AD15922" s="11" t="s">
        <v>26027</v>
      </c>
      <c r="AE15922" s="10" t="s">
        <v>26028</v>
      </c>
      <c r="AF15922" s="10" t="s">
        <v>666</v>
      </c>
    </row>
    <row r="15923" spans="30:32" x14ac:dyDescent="0.2">
      <c r="AD15923" s="11" t="s">
        <v>26029</v>
      </c>
      <c r="AE15923" s="10" t="s">
        <v>26030</v>
      </c>
      <c r="AF15923" s="10" t="s">
        <v>666</v>
      </c>
    </row>
    <row r="15924" spans="30:32" x14ac:dyDescent="0.2">
      <c r="AD15924" s="11" t="s">
        <v>26031</v>
      </c>
      <c r="AE15924" s="10" t="s">
        <v>26032</v>
      </c>
      <c r="AF15924" s="10" t="s">
        <v>666</v>
      </c>
    </row>
    <row r="15925" spans="30:32" x14ac:dyDescent="0.2">
      <c r="AD15925" s="11" t="s">
        <v>26033</v>
      </c>
      <c r="AE15925" s="10" t="s">
        <v>1411</v>
      </c>
      <c r="AF15925" s="10" t="s">
        <v>666</v>
      </c>
    </row>
    <row r="15926" spans="30:32" x14ac:dyDescent="0.2">
      <c r="AD15926" s="11" t="s">
        <v>26034</v>
      </c>
      <c r="AE15926" s="10" t="s">
        <v>26035</v>
      </c>
      <c r="AF15926" s="10" t="s">
        <v>666</v>
      </c>
    </row>
    <row r="15927" spans="30:32" x14ac:dyDescent="0.2">
      <c r="AD15927" s="11" t="s">
        <v>26036</v>
      </c>
      <c r="AE15927" s="10" t="s">
        <v>5838</v>
      </c>
      <c r="AF15927" s="10" t="s">
        <v>666</v>
      </c>
    </row>
    <row r="15928" spans="30:32" x14ac:dyDescent="0.2">
      <c r="AD15928" s="11" t="s">
        <v>26037</v>
      </c>
      <c r="AE15928" s="10" t="s">
        <v>9097</v>
      </c>
      <c r="AF15928" s="10" t="s">
        <v>666</v>
      </c>
    </row>
    <row r="15929" spans="30:32" x14ac:dyDescent="0.2">
      <c r="AD15929" s="11" t="s">
        <v>26038</v>
      </c>
      <c r="AE15929" s="10" t="s">
        <v>2080</v>
      </c>
      <c r="AF15929" s="10" t="s">
        <v>666</v>
      </c>
    </row>
    <row r="15930" spans="30:32" x14ac:dyDescent="0.2">
      <c r="AD15930" s="11" t="s">
        <v>26039</v>
      </c>
      <c r="AE15930" s="10" t="s">
        <v>11589</v>
      </c>
      <c r="AF15930" s="10" t="s">
        <v>666</v>
      </c>
    </row>
    <row r="15931" spans="30:32" x14ac:dyDescent="0.2">
      <c r="AD15931" s="11" t="s">
        <v>26040</v>
      </c>
      <c r="AE15931" s="10" t="s">
        <v>26041</v>
      </c>
      <c r="AF15931" s="10" t="s">
        <v>666</v>
      </c>
    </row>
    <row r="15932" spans="30:32" x14ac:dyDescent="0.2">
      <c r="AD15932" s="11" t="s">
        <v>26042</v>
      </c>
      <c r="AE15932" s="10" t="s">
        <v>19437</v>
      </c>
      <c r="AF15932" s="10" t="s">
        <v>666</v>
      </c>
    </row>
    <row r="15933" spans="30:32" x14ac:dyDescent="0.2">
      <c r="AD15933" s="11" t="s">
        <v>26043</v>
      </c>
      <c r="AE15933" s="10" t="s">
        <v>26044</v>
      </c>
      <c r="AF15933" s="10" t="s">
        <v>666</v>
      </c>
    </row>
    <row r="15934" spans="30:32" x14ac:dyDescent="0.2">
      <c r="AD15934" s="11" t="s">
        <v>26045</v>
      </c>
      <c r="AE15934" s="10" t="s">
        <v>26046</v>
      </c>
      <c r="AF15934" s="10" t="s">
        <v>666</v>
      </c>
    </row>
    <row r="15935" spans="30:32" x14ac:dyDescent="0.2">
      <c r="AD15935" s="11" t="s">
        <v>26047</v>
      </c>
      <c r="AE15935" s="10" t="s">
        <v>26048</v>
      </c>
      <c r="AF15935" s="10" t="s">
        <v>666</v>
      </c>
    </row>
    <row r="15936" spans="30:32" x14ac:dyDescent="0.2">
      <c r="AD15936" s="11" t="s">
        <v>26049</v>
      </c>
      <c r="AE15936" s="10" t="s">
        <v>26050</v>
      </c>
      <c r="AF15936" s="10" t="s">
        <v>666</v>
      </c>
    </row>
    <row r="15937" spans="30:32" x14ac:dyDescent="0.2">
      <c r="AD15937" s="11" t="s">
        <v>26051</v>
      </c>
      <c r="AE15937" s="10" t="s">
        <v>26052</v>
      </c>
      <c r="AF15937" s="10" t="s">
        <v>666</v>
      </c>
    </row>
    <row r="15938" spans="30:32" x14ac:dyDescent="0.2">
      <c r="AD15938" s="11" t="s">
        <v>26053</v>
      </c>
      <c r="AE15938" s="10" t="s">
        <v>7154</v>
      </c>
      <c r="AF15938" s="10" t="s">
        <v>666</v>
      </c>
    </row>
    <row r="15939" spans="30:32" x14ac:dyDescent="0.2">
      <c r="AD15939" s="11" t="s">
        <v>26054</v>
      </c>
      <c r="AE15939" s="10" t="s">
        <v>26055</v>
      </c>
      <c r="AF15939" s="10" t="s">
        <v>666</v>
      </c>
    </row>
    <row r="15940" spans="30:32" x14ac:dyDescent="0.2">
      <c r="AD15940" s="11" t="s">
        <v>26056</v>
      </c>
      <c r="AE15940" s="10" t="s">
        <v>1428</v>
      </c>
      <c r="AF15940" s="10" t="s">
        <v>666</v>
      </c>
    </row>
    <row r="15941" spans="30:32" x14ac:dyDescent="0.2">
      <c r="AD15941" s="11" t="s">
        <v>26057</v>
      </c>
      <c r="AE15941" s="10" t="s">
        <v>9117</v>
      </c>
      <c r="AF15941" s="10" t="s">
        <v>666</v>
      </c>
    </row>
    <row r="15942" spans="30:32" x14ac:dyDescent="0.2">
      <c r="AD15942" s="11" t="s">
        <v>26058</v>
      </c>
      <c r="AE15942" s="10" t="s">
        <v>26059</v>
      </c>
      <c r="AF15942" s="10" t="s">
        <v>666</v>
      </c>
    </row>
    <row r="15943" spans="30:32" x14ac:dyDescent="0.2">
      <c r="AD15943" s="11" t="s">
        <v>26060</v>
      </c>
      <c r="AE15943" s="10" t="s">
        <v>9125</v>
      </c>
      <c r="AF15943" s="10" t="s">
        <v>666</v>
      </c>
    </row>
    <row r="15944" spans="30:32" x14ac:dyDescent="0.2">
      <c r="AD15944" s="11" t="s">
        <v>26061</v>
      </c>
      <c r="AE15944" s="10" t="s">
        <v>26062</v>
      </c>
      <c r="AF15944" s="10" t="s">
        <v>666</v>
      </c>
    </row>
    <row r="15945" spans="30:32" x14ac:dyDescent="0.2">
      <c r="AD15945" s="11" t="s">
        <v>26063</v>
      </c>
      <c r="AE15945" s="10" t="s">
        <v>26064</v>
      </c>
      <c r="AF15945" s="10" t="s">
        <v>666</v>
      </c>
    </row>
    <row r="15946" spans="30:32" x14ac:dyDescent="0.2">
      <c r="AD15946" s="11" t="s">
        <v>26065</v>
      </c>
      <c r="AE15946" s="10" t="s">
        <v>26066</v>
      </c>
      <c r="AF15946" s="10" t="s">
        <v>666</v>
      </c>
    </row>
    <row r="15947" spans="30:32" x14ac:dyDescent="0.2">
      <c r="AD15947" s="11" t="s">
        <v>26067</v>
      </c>
      <c r="AE15947" s="10" t="s">
        <v>26068</v>
      </c>
      <c r="AF15947" s="10" t="s">
        <v>666</v>
      </c>
    </row>
    <row r="15948" spans="30:32" x14ac:dyDescent="0.2">
      <c r="AD15948" s="11" t="s">
        <v>26069</v>
      </c>
      <c r="AE15948" s="10" t="s">
        <v>2918</v>
      </c>
      <c r="AF15948" s="10" t="s">
        <v>666</v>
      </c>
    </row>
    <row r="15949" spans="30:32" x14ac:dyDescent="0.2">
      <c r="AD15949" s="11" t="s">
        <v>26070</v>
      </c>
      <c r="AE15949" s="10" t="s">
        <v>26071</v>
      </c>
      <c r="AF15949" s="10" t="s">
        <v>666</v>
      </c>
    </row>
    <row r="15950" spans="30:32" x14ac:dyDescent="0.2">
      <c r="AD15950" s="11" t="s">
        <v>26072</v>
      </c>
      <c r="AE15950" s="10" t="s">
        <v>26073</v>
      </c>
      <c r="AF15950" s="10" t="s">
        <v>666</v>
      </c>
    </row>
    <row r="15951" spans="30:32" x14ac:dyDescent="0.2">
      <c r="AD15951" s="11" t="s">
        <v>26074</v>
      </c>
      <c r="AE15951" s="10" t="s">
        <v>15617</v>
      </c>
      <c r="AF15951" s="10" t="s">
        <v>666</v>
      </c>
    </row>
    <row r="15952" spans="30:32" x14ac:dyDescent="0.2">
      <c r="AD15952" s="11" t="s">
        <v>26075</v>
      </c>
      <c r="AE15952" s="10" t="s">
        <v>26076</v>
      </c>
      <c r="AF15952" s="10" t="s">
        <v>666</v>
      </c>
    </row>
    <row r="15953" spans="30:32" x14ac:dyDescent="0.2">
      <c r="AD15953" s="11" t="s">
        <v>26077</v>
      </c>
      <c r="AE15953" s="10" t="s">
        <v>26078</v>
      </c>
      <c r="AF15953" s="10" t="s">
        <v>666</v>
      </c>
    </row>
    <row r="15954" spans="30:32" x14ac:dyDescent="0.2">
      <c r="AD15954" s="11" t="s">
        <v>26079</v>
      </c>
      <c r="AE15954" s="10" t="s">
        <v>23872</v>
      </c>
      <c r="AF15954" s="10" t="s">
        <v>666</v>
      </c>
    </row>
    <row r="15955" spans="30:32" x14ac:dyDescent="0.2">
      <c r="AD15955" s="11" t="s">
        <v>26080</v>
      </c>
      <c r="AE15955" s="10" t="s">
        <v>10030</v>
      </c>
      <c r="AF15955" s="10" t="s">
        <v>666</v>
      </c>
    </row>
    <row r="15956" spans="30:32" x14ac:dyDescent="0.2">
      <c r="AD15956" s="11" t="s">
        <v>26081</v>
      </c>
      <c r="AE15956" s="10" t="s">
        <v>26082</v>
      </c>
      <c r="AF15956" s="10" t="s">
        <v>666</v>
      </c>
    </row>
    <row r="15957" spans="30:32" x14ac:dyDescent="0.2">
      <c r="AD15957" s="11" t="s">
        <v>26083</v>
      </c>
      <c r="AE15957" s="10" t="s">
        <v>26084</v>
      </c>
      <c r="AF15957" s="10" t="s">
        <v>666</v>
      </c>
    </row>
    <row r="15958" spans="30:32" x14ac:dyDescent="0.2">
      <c r="AD15958" s="11" t="s">
        <v>26085</v>
      </c>
      <c r="AE15958" s="10" t="s">
        <v>9144</v>
      </c>
      <c r="AF15958" s="10" t="s">
        <v>666</v>
      </c>
    </row>
    <row r="15959" spans="30:32" x14ac:dyDescent="0.2">
      <c r="AD15959" s="11" t="s">
        <v>26086</v>
      </c>
      <c r="AE15959" s="10" t="s">
        <v>26087</v>
      </c>
      <c r="AF15959" s="10" t="s">
        <v>666</v>
      </c>
    </row>
    <row r="15960" spans="30:32" x14ac:dyDescent="0.2">
      <c r="AD15960" s="11" t="s">
        <v>26088</v>
      </c>
      <c r="AE15960" s="10" t="s">
        <v>26089</v>
      </c>
      <c r="AF15960" s="10" t="s">
        <v>666</v>
      </c>
    </row>
    <row r="15961" spans="30:32" x14ac:dyDescent="0.2">
      <c r="AD15961" s="11" t="s">
        <v>26090</v>
      </c>
      <c r="AE15961" s="10" t="s">
        <v>10061</v>
      </c>
      <c r="AF15961" s="10" t="s">
        <v>666</v>
      </c>
    </row>
    <row r="15962" spans="30:32" x14ac:dyDescent="0.2">
      <c r="AD15962" s="11" t="s">
        <v>26091</v>
      </c>
      <c r="AE15962" s="10" t="s">
        <v>14279</v>
      </c>
      <c r="AF15962" s="10" t="s">
        <v>666</v>
      </c>
    </row>
    <row r="15963" spans="30:32" x14ac:dyDescent="0.2">
      <c r="AD15963" s="11" t="s">
        <v>26092</v>
      </c>
      <c r="AE15963" s="10" t="s">
        <v>26093</v>
      </c>
      <c r="AF15963" s="10" t="s">
        <v>666</v>
      </c>
    </row>
    <row r="15964" spans="30:32" x14ac:dyDescent="0.2">
      <c r="AD15964" s="11" t="s">
        <v>26094</v>
      </c>
      <c r="AE15964" s="10" t="s">
        <v>26095</v>
      </c>
      <c r="AF15964" s="10" t="s">
        <v>666</v>
      </c>
    </row>
    <row r="15965" spans="30:32" x14ac:dyDescent="0.2">
      <c r="AD15965" s="11" t="s">
        <v>26096</v>
      </c>
      <c r="AE15965" s="10" t="s">
        <v>8516</v>
      </c>
      <c r="AF15965" s="10" t="s">
        <v>666</v>
      </c>
    </row>
    <row r="15966" spans="30:32" x14ac:dyDescent="0.2">
      <c r="AD15966" s="11" t="s">
        <v>26097</v>
      </c>
      <c r="AE15966" s="10" t="s">
        <v>2926</v>
      </c>
      <c r="AF15966" s="10" t="s">
        <v>666</v>
      </c>
    </row>
    <row r="15967" spans="30:32" x14ac:dyDescent="0.2">
      <c r="AD15967" s="11" t="s">
        <v>26098</v>
      </c>
      <c r="AE15967" s="10" t="s">
        <v>24489</v>
      </c>
      <c r="AF15967" s="10" t="s">
        <v>666</v>
      </c>
    </row>
    <row r="15968" spans="30:32" x14ac:dyDescent="0.2">
      <c r="AD15968" s="11" t="s">
        <v>26099</v>
      </c>
      <c r="AE15968" s="10" t="s">
        <v>26100</v>
      </c>
      <c r="AF15968" s="10" t="s">
        <v>666</v>
      </c>
    </row>
    <row r="15969" spans="30:32" x14ac:dyDescent="0.2">
      <c r="AD15969" s="11" t="s">
        <v>26101</v>
      </c>
      <c r="AE15969" s="10" t="s">
        <v>11655</v>
      </c>
      <c r="AF15969" s="10" t="s">
        <v>666</v>
      </c>
    </row>
    <row r="15970" spans="30:32" x14ac:dyDescent="0.2">
      <c r="AD15970" s="11" t="s">
        <v>26102</v>
      </c>
      <c r="AE15970" s="10" t="s">
        <v>5800</v>
      </c>
      <c r="AF15970" s="10" t="s">
        <v>666</v>
      </c>
    </row>
    <row r="15971" spans="30:32" x14ac:dyDescent="0.2">
      <c r="AD15971" s="11" t="s">
        <v>26103</v>
      </c>
      <c r="AE15971" s="10" t="s">
        <v>26104</v>
      </c>
      <c r="AF15971" s="10" t="s">
        <v>666</v>
      </c>
    </row>
    <row r="15972" spans="30:32" x14ac:dyDescent="0.2">
      <c r="AD15972" s="11" t="s">
        <v>26105</v>
      </c>
      <c r="AE15972" s="10" t="s">
        <v>26106</v>
      </c>
      <c r="AF15972" s="10" t="s">
        <v>666</v>
      </c>
    </row>
    <row r="15973" spans="30:32" x14ac:dyDescent="0.2">
      <c r="AD15973" s="11" t="s">
        <v>26107</v>
      </c>
      <c r="AE15973" s="10" t="s">
        <v>20785</v>
      </c>
      <c r="AF15973" s="10" t="s">
        <v>666</v>
      </c>
    </row>
    <row r="15974" spans="30:32" x14ac:dyDescent="0.2">
      <c r="AD15974" s="11" t="s">
        <v>26108</v>
      </c>
      <c r="AE15974" s="10" t="s">
        <v>2127</v>
      </c>
      <c r="AF15974" s="10" t="s">
        <v>666</v>
      </c>
    </row>
    <row r="15975" spans="30:32" x14ac:dyDescent="0.2">
      <c r="AD15975" s="11" t="s">
        <v>26109</v>
      </c>
      <c r="AE15975" s="10" t="s">
        <v>18435</v>
      </c>
      <c r="AF15975" s="10" t="s">
        <v>666</v>
      </c>
    </row>
    <row r="15976" spans="30:32" x14ac:dyDescent="0.2">
      <c r="AD15976" s="11" t="s">
        <v>26110</v>
      </c>
      <c r="AE15976" s="10" t="s">
        <v>26111</v>
      </c>
      <c r="AF15976" s="10" t="s">
        <v>666</v>
      </c>
    </row>
    <row r="15977" spans="30:32" x14ac:dyDescent="0.2">
      <c r="AD15977" s="11" t="s">
        <v>26112</v>
      </c>
      <c r="AE15977" s="10" t="s">
        <v>17024</v>
      </c>
      <c r="AF15977" s="10" t="s">
        <v>666</v>
      </c>
    </row>
    <row r="15978" spans="30:32" x14ac:dyDescent="0.2">
      <c r="AD15978" s="11" t="s">
        <v>26113</v>
      </c>
      <c r="AE15978" s="10" t="s">
        <v>26114</v>
      </c>
      <c r="AF15978" s="10" t="s">
        <v>666</v>
      </c>
    </row>
    <row r="15979" spans="30:32" x14ac:dyDescent="0.2">
      <c r="AD15979" s="11" t="s">
        <v>26115</v>
      </c>
      <c r="AE15979" s="10" t="s">
        <v>26116</v>
      </c>
      <c r="AF15979" s="10" t="s">
        <v>666</v>
      </c>
    </row>
    <row r="15980" spans="30:32" x14ac:dyDescent="0.2">
      <c r="AD15980" s="11" t="s">
        <v>26117</v>
      </c>
      <c r="AE15980" s="10" t="s">
        <v>26118</v>
      </c>
      <c r="AF15980" s="10" t="s">
        <v>666</v>
      </c>
    </row>
    <row r="15981" spans="30:32" x14ac:dyDescent="0.2">
      <c r="AD15981" s="11" t="s">
        <v>26119</v>
      </c>
      <c r="AE15981" s="10" t="s">
        <v>26120</v>
      </c>
      <c r="AF15981" s="10" t="s">
        <v>666</v>
      </c>
    </row>
    <row r="15982" spans="30:32" x14ac:dyDescent="0.2">
      <c r="AD15982" s="11" t="s">
        <v>26121</v>
      </c>
      <c r="AE15982" s="10" t="s">
        <v>26122</v>
      </c>
      <c r="AF15982" s="10" t="s">
        <v>666</v>
      </c>
    </row>
    <row r="15983" spans="30:32" x14ac:dyDescent="0.2">
      <c r="AD15983" s="11" t="s">
        <v>26123</v>
      </c>
      <c r="AE15983" s="10" t="s">
        <v>1616</v>
      </c>
      <c r="AF15983" s="10" t="s">
        <v>666</v>
      </c>
    </row>
    <row r="15984" spans="30:32" x14ac:dyDescent="0.2">
      <c r="AD15984" s="11" t="s">
        <v>26124</v>
      </c>
      <c r="AE15984" s="10" t="s">
        <v>26125</v>
      </c>
      <c r="AF15984" s="10" t="s">
        <v>666</v>
      </c>
    </row>
    <row r="15985" spans="30:32" x14ac:dyDescent="0.2">
      <c r="AD15985" s="11" t="s">
        <v>26126</v>
      </c>
      <c r="AE15985" s="10" t="s">
        <v>1601</v>
      </c>
      <c r="AF15985" s="10" t="s">
        <v>666</v>
      </c>
    </row>
    <row r="15986" spans="30:32" x14ac:dyDescent="0.2">
      <c r="AD15986" s="11" t="s">
        <v>26127</v>
      </c>
      <c r="AE15986" s="10" t="s">
        <v>26128</v>
      </c>
      <c r="AF15986" s="10" t="s">
        <v>666</v>
      </c>
    </row>
    <row r="15987" spans="30:32" x14ac:dyDescent="0.2">
      <c r="AD15987" s="11" t="s">
        <v>26129</v>
      </c>
      <c r="AE15987" s="10" t="s">
        <v>26130</v>
      </c>
      <c r="AF15987" s="10" t="s">
        <v>666</v>
      </c>
    </row>
    <row r="15988" spans="30:32" x14ac:dyDescent="0.2">
      <c r="AD15988" s="11" t="s">
        <v>26131</v>
      </c>
      <c r="AE15988" s="10" t="s">
        <v>26132</v>
      </c>
      <c r="AF15988" s="10" t="s">
        <v>666</v>
      </c>
    </row>
    <row r="15989" spans="30:32" x14ac:dyDescent="0.2">
      <c r="AD15989" s="11" t="s">
        <v>26133</v>
      </c>
      <c r="AE15989" s="10" t="s">
        <v>13602</v>
      </c>
      <c r="AF15989" s="10" t="s">
        <v>666</v>
      </c>
    </row>
    <row r="15990" spans="30:32" x14ac:dyDescent="0.2">
      <c r="AD15990" s="11" t="s">
        <v>26134</v>
      </c>
      <c r="AE15990" s="10" t="s">
        <v>13176</v>
      </c>
      <c r="AF15990" s="10" t="s">
        <v>666</v>
      </c>
    </row>
    <row r="15991" spans="30:32" x14ac:dyDescent="0.2">
      <c r="AD15991" s="11" t="s">
        <v>26135</v>
      </c>
      <c r="AE15991" s="10" t="s">
        <v>26136</v>
      </c>
      <c r="AF15991" s="10" t="s">
        <v>666</v>
      </c>
    </row>
    <row r="15992" spans="30:32" x14ac:dyDescent="0.2">
      <c r="AD15992" s="11" t="s">
        <v>26137</v>
      </c>
      <c r="AE15992" s="10" t="s">
        <v>1637</v>
      </c>
      <c r="AF15992" s="10" t="s">
        <v>666</v>
      </c>
    </row>
    <row r="15993" spans="30:32" x14ac:dyDescent="0.2">
      <c r="AD15993" s="11" t="s">
        <v>26138</v>
      </c>
      <c r="AE15993" s="10" t="s">
        <v>26139</v>
      </c>
      <c r="AF15993" s="10" t="s">
        <v>666</v>
      </c>
    </row>
    <row r="15994" spans="30:32" x14ac:dyDescent="0.2">
      <c r="AD15994" s="11" t="s">
        <v>26140</v>
      </c>
      <c r="AE15994" s="10" t="s">
        <v>24406</v>
      </c>
      <c r="AF15994" s="10" t="s">
        <v>666</v>
      </c>
    </row>
    <row r="15995" spans="30:32" x14ac:dyDescent="0.2">
      <c r="AD15995" s="11" t="s">
        <v>26141</v>
      </c>
      <c r="AE15995" s="10" t="s">
        <v>26142</v>
      </c>
      <c r="AF15995" s="10" t="s">
        <v>666</v>
      </c>
    </row>
    <row r="15996" spans="30:32" x14ac:dyDescent="0.2">
      <c r="AD15996" s="11" t="s">
        <v>26143</v>
      </c>
      <c r="AE15996" s="10" t="s">
        <v>18458</v>
      </c>
      <c r="AF15996" s="10" t="s">
        <v>666</v>
      </c>
    </row>
    <row r="15997" spans="30:32" x14ac:dyDescent="0.2">
      <c r="AD15997" s="11" t="s">
        <v>26144</v>
      </c>
      <c r="AE15997" s="10" t="s">
        <v>26145</v>
      </c>
      <c r="AF15997" s="10" t="s">
        <v>666</v>
      </c>
    </row>
    <row r="15998" spans="30:32" x14ac:dyDescent="0.2">
      <c r="AD15998" s="11" t="s">
        <v>26146</v>
      </c>
      <c r="AE15998" s="10" t="s">
        <v>20848</v>
      </c>
      <c r="AF15998" s="10" t="s">
        <v>666</v>
      </c>
    </row>
    <row r="15999" spans="30:32" x14ac:dyDescent="0.2">
      <c r="AD15999" s="11" t="s">
        <v>26147</v>
      </c>
      <c r="AE15999" s="10" t="s">
        <v>13608</v>
      </c>
      <c r="AF15999" s="10" t="s">
        <v>666</v>
      </c>
    </row>
    <row r="16000" spans="30:32" x14ac:dyDescent="0.2">
      <c r="AD16000" s="11" t="s">
        <v>26148</v>
      </c>
      <c r="AE16000" s="10" t="s">
        <v>11720</v>
      </c>
      <c r="AF16000" s="10" t="s">
        <v>666</v>
      </c>
    </row>
    <row r="16001" spans="30:32" x14ac:dyDescent="0.2">
      <c r="AD16001" s="11" t="s">
        <v>26149</v>
      </c>
      <c r="AE16001" s="10" t="s">
        <v>3970</v>
      </c>
      <c r="AF16001" s="10" t="s">
        <v>666</v>
      </c>
    </row>
    <row r="16002" spans="30:32" x14ac:dyDescent="0.2">
      <c r="AD16002" s="11" t="s">
        <v>26150</v>
      </c>
      <c r="AE16002" s="10" t="s">
        <v>26151</v>
      </c>
      <c r="AF16002" s="10" t="s">
        <v>666</v>
      </c>
    </row>
    <row r="16003" spans="30:32" x14ac:dyDescent="0.2">
      <c r="AD16003" s="11" t="s">
        <v>26152</v>
      </c>
      <c r="AE16003" s="10" t="s">
        <v>23921</v>
      </c>
      <c r="AF16003" s="10" t="s">
        <v>666</v>
      </c>
    </row>
    <row r="16004" spans="30:32" x14ac:dyDescent="0.2">
      <c r="AD16004" s="11" t="s">
        <v>26153</v>
      </c>
      <c r="AE16004" s="10" t="s">
        <v>17072</v>
      </c>
      <c r="AF16004" s="10" t="s">
        <v>666</v>
      </c>
    </row>
    <row r="16005" spans="30:32" x14ac:dyDescent="0.2">
      <c r="AD16005" s="11" t="s">
        <v>26154</v>
      </c>
      <c r="AE16005" s="10" t="s">
        <v>1655</v>
      </c>
      <c r="AF16005" s="10" t="s">
        <v>666</v>
      </c>
    </row>
    <row r="16006" spans="30:32" x14ac:dyDescent="0.2">
      <c r="AD16006" s="11" t="s">
        <v>26155</v>
      </c>
      <c r="AE16006" s="10" t="s">
        <v>26156</v>
      </c>
      <c r="AF16006" s="10" t="s">
        <v>666</v>
      </c>
    </row>
    <row r="16007" spans="30:32" x14ac:dyDescent="0.2">
      <c r="AD16007" s="11" t="s">
        <v>26157</v>
      </c>
      <c r="AE16007" s="10" t="s">
        <v>11349</v>
      </c>
      <c r="AF16007" s="10" t="s">
        <v>666</v>
      </c>
    </row>
    <row r="16008" spans="30:32" x14ac:dyDescent="0.2">
      <c r="AD16008" s="11" t="s">
        <v>26158</v>
      </c>
      <c r="AE16008" s="10" t="s">
        <v>26159</v>
      </c>
      <c r="AF16008" s="10" t="s">
        <v>666</v>
      </c>
    </row>
    <row r="16009" spans="30:32" x14ac:dyDescent="0.2">
      <c r="AD16009" s="11" t="s">
        <v>26160</v>
      </c>
      <c r="AE16009" s="10" t="s">
        <v>26161</v>
      </c>
      <c r="AF16009" s="10" t="s">
        <v>666</v>
      </c>
    </row>
    <row r="16010" spans="30:32" x14ac:dyDescent="0.2">
      <c r="AD16010" s="11" t="s">
        <v>26162</v>
      </c>
      <c r="AE16010" s="10" t="s">
        <v>24345</v>
      </c>
      <c r="AF16010" s="10" t="s">
        <v>666</v>
      </c>
    </row>
    <row r="16011" spans="30:32" x14ac:dyDescent="0.2">
      <c r="AD16011" s="11" t="s">
        <v>26163</v>
      </c>
      <c r="AE16011" s="10" t="s">
        <v>2194</v>
      </c>
      <c r="AF16011" s="10" t="s">
        <v>666</v>
      </c>
    </row>
    <row r="16012" spans="30:32" x14ac:dyDescent="0.2">
      <c r="AD16012" s="11" t="s">
        <v>26164</v>
      </c>
      <c r="AE16012" s="10" t="s">
        <v>26165</v>
      </c>
      <c r="AF16012" s="10" t="s">
        <v>666</v>
      </c>
    </row>
    <row r="16013" spans="30:32" x14ac:dyDescent="0.2">
      <c r="AD16013" s="11" t="s">
        <v>26166</v>
      </c>
      <c r="AE16013" s="10" t="s">
        <v>3469</v>
      </c>
      <c r="AF16013" s="10" t="s">
        <v>666</v>
      </c>
    </row>
    <row r="16014" spans="30:32" x14ac:dyDescent="0.2">
      <c r="AD16014" s="11" t="s">
        <v>26167</v>
      </c>
      <c r="AE16014" s="10" t="s">
        <v>26168</v>
      </c>
      <c r="AF16014" s="10" t="s">
        <v>666</v>
      </c>
    </row>
    <row r="16015" spans="30:32" x14ac:dyDescent="0.2">
      <c r="AD16015" s="11" t="s">
        <v>26169</v>
      </c>
      <c r="AE16015" s="10" t="s">
        <v>26170</v>
      </c>
      <c r="AF16015" s="10" t="s">
        <v>666</v>
      </c>
    </row>
    <row r="16016" spans="30:32" x14ac:dyDescent="0.2">
      <c r="AD16016" s="11" t="s">
        <v>26171</v>
      </c>
      <c r="AE16016" s="10" t="s">
        <v>5056</v>
      </c>
      <c r="AF16016" s="10" t="s">
        <v>666</v>
      </c>
    </row>
    <row r="16017" spans="30:32" x14ac:dyDescent="0.2">
      <c r="AD16017" s="11" t="s">
        <v>26172</v>
      </c>
      <c r="AE16017" s="10" t="s">
        <v>17095</v>
      </c>
      <c r="AF16017" s="10" t="s">
        <v>666</v>
      </c>
    </row>
    <row r="16018" spans="30:32" x14ac:dyDescent="0.2">
      <c r="AD16018" s="11" t="s">
        <v>26173</v>
      </c>
      <c r="AE16018" s="10" t="s">
        <v>20878</v>
      </c>
      <c r="AF16018" s="10" t="s">
        <v>666</v>
      </c>
    </row>
    <row r="16019" spans="30:32" x14ac:dyDescent="0.2">
      <c r="AD16019" s="11" t="s">
        <v>26174</v>
      </c>
      <c r="AE16019" s="10" t="s">
        <v>2198</v>
      </c>
      <c r="AF16019" s="10" t="s">
        <v>666</v>
      </c>
    </row>
    <row r="16020" spans="30:32" x14ac:dyDescent="0.2">
      <c r="AD16020" s="11" t="s">
        <v>26175</v>
      </c>
      <c r="AE16020" s="10" t="s">
        <v>26176</v>
      </c>
      <c r="AF16020" s="10" t="s">
        <v>666</v>
      </c>
    </row>
    <row r="16021" spans="30:32" x14ac:dyDescent="0.2">
      <c r="AD16021" s="11" t="s">
        <v>26177</v>
      </c>
      <c r="AE16021" s="10" t="s">
        <v>26178</v>
      </c>
      <c r="AF16021" s="10" t="s">
        <v>666</v>
      </c>
    </row>
    <row r="16022" spans="30:32" x14ac:dyDescent="0.2">
      <c r="AD16022" s="11" t="s">
        <v>26179</v>
      </c>
      <c r="AE16022" s="10" t="s">
        <v>9214</v>
      </c>
      <c r="AF16022" s="10" t="s">
        <v>666</v>
      </c>
    </row>
    <row r="16023" spans="30:32" x14ac:dyDescent="0.2">
      <c r="AD16023" s="11" t="s">
        <v>26180</v>
      </c>
      <c r="AE16023" s="10" t="s">
        <v>26181</v>
      </c>
      <c r="AF16023" s="10" t="s">
        <v>666</v>
      </c>
    </row>
    <row r="16024" spans="30:32" x14ac:dyDescent="0.2">
      <c r="AD16024" s="11" t="s">
        <v>26182</v>
      </c>
      <c r="AE16024" s="10" t="s">
        <v>26183</v>
      </c>
      <c r="AF16024" s="10" t="s">
        <v>666</v>
      </c>
    </row>
    <row r="16025" spans="30:32" x14ac:dyDescent="0.2">
      <c r="AD16025" s="11" t="s">
        <v>26184</v>
      </c>
      <c r="AE16025" s="10" t="s">
        <v>26185</v>
      </c>
      <c r="AF16025" s="10" t="s">
        <v>666</v>
      </c>
    </row>
    <row r="16026" spans="30:32" x14ac:dyDescent="0.2">
      <c r="AD16026" s="11" t="s">
        <v>26186</v>
      </c>
      <c r="AE16026" s="10" t="s">
        <v>5066</v>
      </c>
      <c r="AF16026" s="10" t="s">
        <v>666</v>
      </c>
    </row>
    <row r="16027" spans="30:32" x14ac:dyDescent="0.2">
      <c r="AD16027" s="11" t="s">
        <v>26187</v>
      </c>
      <c r="AE16027" s="10" t="s">
        <v>26188</v>
      </c>
      <c r="AF16027" s="10" t="s">
        <v>666</v>
      </c>
    </row>
    <row r="16028" spans="30:32" x14ac:dyDescent="0.2">
      <c r="AD16028" s="11" t="s">
        <v>26189</v>
      </c>
      <c r="AE16028" s="10" t="s">
        <v>11764</v>
      </c>
      <c r="AF16028" s="10" t="s">
        <v>666</v>
      </c>
    </row>
    <row r="16029" spans="30:32" x14ac:dyDescent="0.2">
      <c r="AD16029" s="11" t="s">
        <v>26190</v>
      </c>
      <c r="AE16029" s="10" t="s">
        <v>23940</v>
      </c>
      <c r="AF16029" s="10" t="s">
        <v>666</v>
      </c>
    </row>
    <row r="16030" spans="30:32" x14ac:dyDescent="0.2">
      <c r="AD16030" s="11" t="s">
        <v>26191</v>
      </c>
      <c r="AE16030" s="10" t="s">
        <v>26192</v>
      </c>
      <c r="AF16030" s="10" t="s">
        <v>666</v>
      </c>
    </row>
    <row r="16031" spans="30:32" x14ac:dyDescent="0.2">
      <c r="AD16031" s="11" t="s">
        <v>26193</v>
      </c>
      <c r="AE16031" s="10" t="s">
        <v>26194</v>
      </c>
      <c r="AF16031" s="10" t="s">
        <v>666</v>
      </c>
    </row>
    <row r="16032" spans="30:32" x14ac:dyDescent="0.2">
      <c r="AD16032" s="11" t="s">
        <v>26195</v>
      </c>
      <c r="AE16032" s="10" t="s">
        <v>4805</v>
      </c>
      <c r="AF16032" s="10" t="s">
        <v>666</v>
      </c>
    </row>
    <row r="16033" spans="30:32" x14ac:dyDescent="0.2">
      <c r="AD16033" s="11" t="s">
        <v>26196</v>
      </c>
      <c r="AE16033" s="10" t="s">
        <v>10254</v>
      </c>
      <c r="AF16033" s="10" t="s">
        <v>666</v>
      </c>
    </row>
    <row r="16034" spans="30:32" x14ac:dyDescent="0.2">
      <c r="AD16034" s="11" t="s">
        <v>26197</v>
      </c>
      <c r="AE16034" s="10" t="s">
        <v>14081</v>
      </c>
      <c r="AF16034" s="10" t="s">
        <v>666</v>
      </c>
    </row>
    <row r="16035" spans="30:32" x14ac:dyDescent="0.2">
      <c r="AD16035" s="11" t="s">
        <v>26198</v>
      </c>
      <c r="AE16035" s="10" t="s">
        <v>26199</v>
      </c>
      <c r="AF16035" s="10" t="s">
        <v>666</v>
      </c>
    </row>
    <row r="16036" spans="30:32" x14ac:dyDescent="0.2">
      <c r="AD16036" s="11" t="s">
        <v>26200</v>
      </c>
      <c r="AE16036" s="10" t="s">
        <v>2980</v>
      </c>
      <c r="AF16036" s="10" t="s">
        <v>666</v>
      </c>
    </row>
    <row r="16037" spans="30:32" x14ac:dyDescent="0.2">
      <c r="AD16037" s="11" t="s">
        <v>26201</v>
      </c>
      <c r="AE16037" s="10" t="s">
        <v>26202</v>
      </c>
      <c r="AF16037" s="10" t="s">
        <v>666</v>
      </c>
    </row>
    <row r="16038" spans="30:32" x14ac:dyDescent="0.2">
      <c r="AD16038" s="11" t="s">
        <v>26203</v>
      </c>
      <c r="AE16038" s="10" t="s">
        <v>9231</v>
      </c>
      <c r="AF16038" s="10" t="s">
        <v>666</v>
      </c>
    </row>
    <row r="16039" spans="30:32" x14ac:dyDescent="0.2">
      <c r="AD16039" s="11" t="s">
        <v>26204</v>
      </c>
      <c r="AE16039" s="10" t="s">
        <v>19693</v>
      </c>
      <c r="AF16039" s="10" t="s">
        <v>666</v>
      </c>
    </row>
    <row r="16040" spans="30:32" x14ac:dyDescent="0.2">
      <c r="AD16040" s="11" t="s">
        <v>26205</v>
      </c>
      <c r="AE16040" s="10" t="s">
        <v>15764</v>
      </c>
      <c r="AF16040" s="10" t="s">
        <v>666</v>
      </c>
    </row>
    <row r="16041" spans="30:32" x14ac:dyDescent="0.2">
      <c r="AD16041" s="11" t="s">
        <v>26206</v>
      </c>
      <c r="AE16041" s="10" t="s">
        <v>20912</v>
      </c>
      <c r="AF16041" s="10" t="s">
        <v>666</v>
      </c>
    </row>
    <row r="16042" spans="30:32" x14ac:dyDescent="0.2">
      <c r="AD16042" s="11" t="s">
        <v>26207</v>
      </c>
      <c r="AE16042" s="10" t="s">
        <v>6651</v>
      </c>
      <c r="AF16042" s="10" t="s">
        <v>666</v>
      </c>
    </row>
    <row r="16043" spans="30:32" x14ac:dyDescent="0.2">
      <c r="AD16043" s="11" t="s">
        <v>26208</v>
      </c>
      <c r="AE16043" s="10" t="s">
        <v>26209</v>
      </c>
      <c r="AF16043" s="10" t="s">
        <v>666</v>
      </c>
    </row>
    <row r="16044" spans="30:32" x14ac:dyDescent="0.2">
      <c r="AD16044" s="11" t="s">
        <v>26210</v>
      </c>
      <c r="AE16044" s="10" t="s">
        <v>11808</v>
      </c>
      <c r="AF16044" s="10" t="s">
        <v>666</v>
      </c>
    </row>
    <row r="16045" spans="30:32" x14ac:dyDescent="0.2">
      <c r="AD16045" s="11" t="s">
        <v>26211</v>
      </c>
      <c r="AE16045" s="10" t="s">
        <v>26212</v>
      </c>
      <c r="AF16045" s="10" t="s">
        <v>666</v>
      </c>
    </row>
    <row r="16046" spans="30:32" x14ac:dyDescent="0.2">
      <c r="AD16046" s="11" t="s">
        <v>26213</v>
      </c>
      <c r="AE16046" s="10" t="s">
        <v>26214</v>
      </c>
      <c r="AF16046" s="10" t="s">
        <v>666</v>
      </c>
    </row>
    <row r="16047" spans="30:32" x14ac:dyDescent="0.2">
      <c r="AD16047" s="11" t="s">
        <v>26215</v>
      </c>
      <c r="AE16047" s="10" t="s">
        <v>10284</v>
      </c>
      <c r="AF16047" s="10" t="s">
        <v>666</v>
      </c>
    </row>
    <row r="16048" spans="30:32" x14ac:dyDescent="0.2">
      <c r="AD16048" s="11" t="s">
        <v>26216</v>
      </c>
      <c r="AE16048" s="10" t="s">
        <v>26217</v>
      </c>
      <c r="AF16048" s="10" t="s">
        <v>666</v>
      </c>
    </row>
    <row r="16049" spans="30:32" x14ac:dyDescent="0.2">
      <c r="AD16049" s="11" t="s">
        <v>26218</v>
      </c>
      <c r="AE16049" s="10" t="s">
        <v>26219</v>
      </c>
      <c r="AF16049" s="10" t="s">
        <v>666</v>
      </c>
    </row>
    <row r="16050" spans="30:32" x14ac:dyDescent="0.2">
      <c r="AD16050" s="11" t="s">
        <v>26220</v>
      </c>
      <c r="AE16050" s="10" t="s">
        <v>26221</v>
      </c>
      <c r="AF16050" s="10" t="s">
        <v>666</v>
      </c>
    </row>
    <row r="16051" spans="30:32" x14ac:dyDescent="0.2">
      <c r="AD16051" s="11" t="s">
        <v>26222</v>
      </c>
      <c r="AE16051" s="10" t="s">
        <v>26223</v>
      </c>
      <c r="AF16051" s="10" t="s">
        <v>666</v>
      </c>
    </row>
    <row r="16052" spans="30:32" x14ac:dyDescent="0.2">
      <c r="AD16052" s="11" t="s">
        <v>26224</v>
      </c>
      <c r="AE16052" s="10" t="s">
        <v>26225</v>
      </c>
      <c r="AF16052" s="10" t="s">
        <v>666</v>
      </c>
    </row>
    <row r="16053" spans="30:32" x14ac:dyDescent="0.2">
      <c r="AD16053" s="11" t="s">
        <v>26226</v>
      </c>
      <c r="AE16053" s="10" t="s">
        <v>11826</v>
      </c>
      <c r="AF16053" s="10" t="s">
        <v>666</v>
      </c>
    </row>
    <row r="16054" spans="30:32" x14ac:dyDescent="0.2">
      <c r="AD16054" s="11" t="s">
        <v>26227</v>
      </c>
      <c r="AE16054" s="10" t="s">
        <v>26228</v>
      </c>
      <c r="AF16054" s="10" t="s">
        <v>666</v>
      </c>
    </row>
    <row r="16055" spans="30:32" x14ac:dyDescent="0.2">
      <c r="AD16055" s="11" t="s">
        <v>26229</v>
      </c>
      <c r="AE16055" s="10" t="s">
        <v>26230</v>
      </c>
      <c r="AF16055" s="10" t="s">
        <v>666</v>
      </c>
    </row>
    <row r="16056" spans="30:32" x14ac:dyDescent="0.2">
      <c r="AD16056" s="11" t="s">
        <v>26231</v>
      </c>
      <c r="AE16056" s="10" t="s">
        <v>17189</v>
      </c>
      <c r="AF16056" s="10" t="s">
        <v>666</v>
      </c>
    </row>
    <row r="16057" spans="30:32" x14ac:dyDescent="0.2">
      <c r="AD16057" s="11" t="s">
        <v>26232</v>
      </c>
      <c r="AE16057" s="10" t="s">
        <v>26233</v>
      </c>
      <c r="AF16057" s="10" t="s">
        <v>666</v>
      </c>
    </row>
    <row r="16058" spans="30:32" x14ac:dyDescent="0.2">
      <c r="AD16058" s="11" t="s">
        <v>26234</v>
      </c>
      <c r="AE16058" s="10" t="s">
        <v>3603</v>
      </c>
      <c r="AF16058" s="10" t="s">
        <v>666</v>
      </c>
    </row>
    <row r="16059" spans="30:32" x14ac:dyDescent="0.2">
      <c r="AD16059" s="11" t="s">
        <v>26235</v>
      </c>
      <c r="AE16059" s="10" t="s">
        <v>24619</v>
      </c>
      <c r="AF16059" s="10" t="s">
        <v>666</v>
      </c>
    </row>
    <row r="16060" spans="30:32" x14ac:dyDescent="0.2">
      <c r="AD16060" s="11" t="s">
        <v>26236</v>
      </c>
      <c r="AE16060" s="10" t="s">
        <v>16409</v>
      </c>
      <c r="AF16060" s="10" t="s">
        <v>666</v>
      </c>
    </row>
    <row r="16061" spans="30:32" x14ac:dyDescent="0.2">
      <c r="AD16061" s="11" t="s">
        <v>26237</v>
      </c>
      <c r="AE16061" s="10" t="s">
        <v>26238</v>
      </c>
      <c r="AF16061" s="10" t="s">
        <v>666</v>
      </c>
    </row>
    <row r="16062" spans="30:32" x14ac:dyDescent="0.2">
      <c r="AD16062" s="11" t="s">
        <v>26239</v>
      </c>
      <c r="AE16062" s="10" t="s">
        <v>4565</v>
      </c>
      <c r="AF16062" s="10" t="s">
        <v>666</v>
      </c>
    </row>
    <row r="16063" spans="30:32" x14ac:dyDescent="0.2">
      <c r="AD16063" s="11" t="s">
        <v>26240</v>
      </c>
      <c r="AE16063" s="10" t="s">
        <v>26241</v>
      </c>
      <c r="AF16063" s="10" t="s">
        <v>666</v>
      </c>
    </row>
    <row r="16064" spans="30:32" x14ac:dyDescent="0.2">
      <c r="AD16064" s="11" t="s">
        <v>26242</v>
      </c>
      <c r="AE16064" s="10" t="s">
        <v>3005</v>
      </c>
      <c r="AF16064" s="10" t="s">
        <v>666</v>
      </c>
    </row>
    <row r="16065" spans="30:32" x14ac:dyDescent="0.2">
      <c r="AD16065" s="11" t="s">
        <v>26243</v>
      </c>
      <c r="AE16065" s="10" t="s">
        <v>2243</v>
      </c>
      <c r="AF16065" s="10" t="s">
        <v>666</v>
      </c>
    </row>
    <row r="16066" spans="30:32" x14ac:dyDescent="0.2">
      <c r="AD16066" s="11" t="s">
        <v>26244</v>
      </c>
      <c r="AE16066" s="10" t="s">
        <v>26245</v>
      </c>
      <c r="AF16066" s="10" t="s">
        <v>666</v>
      </c>
    </row>
    <row r="16067" spans="30:32" x14ac:dyDescent="0.2">
      <c r="AD16067" s="11" t="s">
        <v>26246</v>
      </c>
      <c r="AE16067" s="10" t="s">
        <v>2360</v>
      </c>
      <c r="AF16067" s="10" t="s">
        <v>666</v>
      </c>
    </row>
    <row r="16068" spans="30:32" x14ac:dyDescent="0.2">
      <c r="AD16068" s="11" t="s">
        <v>26247</v>
      </c>
      <c r="AE16068" s="10" t="s">
        <v>26248</v>
      </c>
      <c r="AF16068" s="10" t="s">
        <v>666</v>
      </c>
    </row>
    <row r="16069" spans="30:32" x14ac:dyDescent="0.2">
      <c r="AD16069" s="11" t="s">
        <v>26249</v>
      </c>
      <c r="AE16069" s="10" t="s">
        <v>2249</v>
      </c>
      <c r="AF16069" s="10" t="s">
        <v>666</v>
      </c>
    </row>
    <row r="16070" spans="30:32" x14ac:dyDescent="0.2">
      <c r="AD16070" s="11" t="s">
        <v>26250</v>
      </c>
      <c r="AE16070" s="10" t="s">
        <v>26251</v>
      </c>
      <c r="AF16070" s="10" t="s">
        <v>666</v>
      </c>
    </row>
    <row r="16071" spans="30:32" x14ac:dyDescent="0.2">
      <c r="AD16071" s="11" t="s">
        <v>26252</v>
      </c>
      <c r="AE16071" s="10" t="s">
        <v>26253</v>
      </c>
      <c r="AF16071" s="10" t="s">
        <v>666</v>
      </c>
    </row>
    <row r="16072" spans="30:32" x14ac:dyDescent="0.2">
      <c r="AD16072" s="11" t="s">
        <v>26254</v>
      </c>
      <c r="AE16072" s="10" t="s">
        <v>14475</v>
      </c>
      <c r="AF16072" s="10" t="s">
        <v>666</v>
      </c>
    </row>
    <row r="16073" spans="30:32" x14ac:dyDescent="0.2">
      <c r="AD16073" s="11" t="s">
        <v>26255</v>
      </c>
      <c r="AE16073" s="10" t="s">
        <v>1693</v>
      </c>
      <c r="AF16073" s="10" t="s">
        <v>666</v>
      </c>
    </row>
    <row r="16074" spans="30:32" x14ac:dyDescent="0.2">
      <c r="AD16074" s="11" t="s">
        <v>26256</v>
      </c>
      <c r="AE16074" s="10" t="s">
        <v>26257</v>
      </c>
      <c r="AF16074" s="10" t="s">
        <v>666</v>
      </c>
    </row>
    <row r="16075" spans="30:32" x14ac:dyDescent="0.2">
      <c r="AD16075" s="11" t="s">
        <v>26258</v>
      </c>
      <c r="AE16075" s="10" t="s">
        <v>17224</v>
      </c>
      <c r="AF16075" s="10" t="s">
        <v>666</v>
      </c>
    </row>
    <row r="16076" spans="30:32" x14ac:dyDescent="0.2">
      <c r="AD16076" s="11" t="s">
        <v>26259</v>
      </c>
      <c r="AE16076" s="10" t="s">
        <v>8581</v>
      </c>
      <c r="AF16076" s="10" t="s">
        <v>666</v>
      </c>
    </row>
    <row r="16077" spans="30:32" x14ac:dyDescent="0.2">
      <c r="AD16077" s="11" t="s">
        <v>26260</v>
      </c>
      <c r="AE16077" s="10" t="s">
        <v>26261</v>
      </c>
      <c r="AF16077" s="10" t="s">
        <v>666</v>
      </c>
    </row>
    <row r="16078" spans="30:32" x14ac:dyDescent="0.2">
      <c r="AD16078" s="11" t="s">
        <v>26262</v>
      </c>
      <c r="AE16078" s="10" t="s">
        <v>18551</v>
      </c>
      <c r="AF16078" s="10" t="s">
        <v>666</v>
      </c>
    </row>
    <row r="16079" spans="30:32" x14ac:dyDescent="0.2">
      <c r="AD16079" s="11" t="s">
        <v>26263</v>
      </c>
      <c r="AE16079" s="10" t="s">
        <v>26264</v>
      </c>
      <c r="AF16079" s="10" t="s">
        <v>666</v>
      </c>
    </row>
    <row r="16080" spans="30:32" x14ac:dyDescent="0.2">
      <c r="AD16080" s="11" t="s">
        <v>26265</v>
      </c>
      <c r="AE16080" s="10" t="s">
        <v>24642</v>
      </c>
      <c r="AF16080" s="10" t="s">
        <v>666</v>
      </c>
    </row>
    <row r="16081" spans="30:32" x14ac:dyDescent="0.2">
      <c r="AD16081" s="11" t="s">
        <v>26266</v>
      </c>
      <c r="AE16081" s="10" t="s">
        <v>25217</v>
      </c>
      <c r="AF16081" s="10" t="s">
        <v>666</v>
      </c>
    </row>
    <row r="16082" spans="30:32" x14ac:dyDescent="0.2">
      <c r="AD16082" s="11" t="s">
        <v>26267</v>
      </c>
      <c r="AE16082" s="10" t="s">
        <v>7461</v>
      </c>
      <c r="AF16082" s="10" t="s">
        <v>666</v>
      </c>
    </row>
    <row r="16083" spans="30:32" x14ac:dyDescent="0.2">
      <c r="AD16083" s="11" t="s">
        <v>26268</v>
      </c>
      <c r="AE16083" s="10" t="s">
        <v>9268</v>
      </c>
      <c r="AF16083" s="10" t="s">
        <v>666</v>
      </c>
    </row>
    <row r="16084" spans="30:32" x14ac:dyDescent="0.2">
      <c r="AD16084" s="11" t="s">
        <v>26269</v>
      </c>
      <c r="AE16084" s="10" t="s">
        <v>11039</v>
      </c>
      <c r="AF16084" s="10" t="s">
        <v>666</v>
      </c>
    </row>
    <row r="16085" spans="30:32" x14ac:dyDescent="0.2">
      <c r="AD16085" s="11" t="s">
        <v>26270</v>
      </c>
      <c r="AE16085" s="10" t="s">
        <v>26271</v>
      </c>
      <c r="AF16085" s="10" t="s">
        <v>666</v>
      </c>
    </row>
    <row r="16086" spans="30:32" x14ac:dyDescent="0.2">
      <c r="AD16086" s="11" t="s">
        <v>26272</v>
      </c>
      <c r="AE16086" s="10" t="s">
        <v>20699</v>
      </c>
      <c r="AF16086" s="10" t="s">
        <v>666</v>
      </c>
    </row>
    <row r="16087" spans="30:32" x14ac:dyDescent="0.2">
      <c r="AD16087" s="11" t="s">
        <v>26273</v>
      </c>
      <c r="AE16087" s="10" t="s">
        <v>26274</v>
      </c>
      <c r="AF16087" s="10" t="s">
        <v>666</v>
      </c>
    </row>
    <row r="16088" spans="30:32" x14ac:dyDescent="0.2">
      <c r="AD16088" s="11" t="s">
        <v>26275</v>
      </c>
      <c r="AE16088" s="10" t="s">
        <v>1724</v>
      </c>
      <c r="AF16088" s="10" t="s">
        <v>666</v>
      </c>
    </row>
    <row r="16089" spans="30:32" x14ac:dyDescent="0.2">
      <c r="AD16089" s="11" t="s">
        <v>26276</v>
      </c>
      <c r="AE16089" s="10" t="s">
        <v>1662</v>
      </c>
      <c r="AF16089" s="10" t="s">
        <v>666</v>
      </c>
    </row>
    <row r="16090" spans="30:32" x14ac:dyDescent="0.2">
      <c r="AD16090" s="11" t="s">
        <v>26277</v>
      </c>
      <c r="AE16090" s="10" t="s">
        <v>26278</v>
      </c>
      <c r="AF16090" s="10" t="s">
        <v>666</v>
      </c>
    </row>
    <row r="16091" spans="30:32" x14ac:dyDescent="0.2">
      <c r="AD16091" s="11" t="s">
        <v>26279</v>
      </c>
      <c r="AE16091" s="10" t="s">
        <v>26278</v>
      </c>
      <c r="AF16091" s="10" t="s">
        <v>666</v>
      </c>
    </row>
    <row r="16092" spans="30:32" x14ac:dyDescent="0.2">
      <c r="AD16092" s="11" t="s">
        <v>26280</v>
      </c>
      <c r="AE16092" s="10" t="s">
        <v>26281</v>
      </c>
      <c r="AF16092" s="10" t="s">
        <v>666</v>
      </c>
    </row>
    <row r="16093" spans="30:32" x14ac:dyDescent="0.2">
      <c r="AD16093" s="11" t="s">
        <v>26282</v>
      </c>
      <c r="AE16093" s="10" t="s">
        <v>22338</v>
      </c>
      <c r="AF16093" s="10" t="s">
        <v>666</v>
      </c>
    </row>
    <row r="16094" spans="30:32" x14ac:dyDescent="0.2">
      <c r="AD16094" s="11" t="s">
        <v>26283</v>
      </c>
      <c r="AE16094" s="10" t="s">
        <v>26284</v>
      </c>
      <c r="AF16094" s="10" t="s">
        <v>666</v>
      </c>
    </row>
    <row r="16095" spans="30:32" x14ac:dyDescent="0.2">
      <c r="AD16095" s="11" t="s">
        <v>26285</v>
      </c>
      <c r="AE16095" s="10" t="s">
        <v>8295</v>
      </c>
      <c r="AF16095" s="10" t="s">
        <v>666</v>
      </c>
    </row>
    <row r="16096" spans="30:32" x14ac:dyDescent="0.2">
      <c r="AD16096" s="11" t="s">
        <v>26286</v>
      </c>
      <c r="AE16096" s="10" t="s">
        <v>26287</v>
      </c>
      <c r="AF16096" s="10" t="s">
        <v>666</v>
      </c>
    </row>
    <row r="16097" spans="30:32" x14ac:dyDescent="0.2">
      <c r="AD16097" s="11" t="s">
        <v>26288</v>
      </c>
      <c r="AE16097" s="10" t="s">
        <v>26289</v>
      </c>
      <c r="AF16097" s="10" t="s">
        <v>666</v>
      </c>
    </row>
    <row r="16098" spans="30:32" x14ac:dyDescent="0.2">
      <c r="AD16098" s="11" t="s">
        <v>26290</v>
      </c>
      <c r="AE16098" s="10" t="s">
        <v>26291</v>
      </c>
      <c r="AF16098" s="10" t="s">
        <v>666</v>
      </c>
    </row>
    <row r="16099" spans="30:32" x14ac:dyDescent="0.2">
      <c r="AD16099" s="11" t="s">
        <v>26292</v>
      </c>
      <c r="AE16099" s="10" t="s">
        <v>9291</v>
      </c>
      <c r="AF16099" s="10" t="s">
        <v>666</v>
      </c>
    </row>
    <row r="16100" spans="30:32" x14ac:dyDescent="0.2">
      <c r="AD16100" s="11" t="s">
        <v>26293</v>
      </c>
      <c r="AE16100" s="10" t="s">
        <v>26294</v>
      </c>
      <c r="AF16100" s="10" t="s">
        <v>666</v>
      </c>
    </row>
    <row r="16101" spans="30:32" x14ac:dyDescent="0.2">
      <c r="AD16101" s="11" t="s">
        <v>26295</v>
      </c>
      <c r="AE16101" s="10" t="s">
        <v>5915</v>
      </c>
      <c r="AF16101" s="10" t="s">
        <v>666</v>
      </c>
    </row>
    <row r="16102" spans="30:32" x14ac:dyDescent="0.2">
      <c r="AD16102" s="11" t="s">
        <v>26296</v>
      </c>
      <c r="AE16102" s="10" t="s">
        <v>19760</v>
      </c>
      <c r="AF16102" s="10" t="s">
        <v>666</v>
      </c>
    </row>
    <row r="16103" spans="30:32" x14ac:dyDescent="0.2">
      <c r="AD16103" s="11" t="s">
        <v>26297</v>
      </c>
      <c r="AE16103" s="10" t="s">
        <v>13681</v>
      </c>
      <c r="AF16103" s="10" t="s">
        <v>666</v>
      </c>
    </row>
    <row r="16104" spans="30:32" x14ac:dyDescent="0.2">
      <c r="AD16104" s="11" t="s">
        <v>26298</v>
      </c>
      <c r="AE16104" s="10" t="s">
        <v>13681</v>
      </c>
      <c r="AF16104" s="10" t="s">
        <v>666</v>
      </c>
    </row>
    <row r="16105" spans="30:32" x14ac:dyDescent="0.2">
      <c r="AD16105" s="11" t="s">
        <v>26299</v>
      </c>
      <c r="AE16105" s="10" t="s">
        <v>13681</v>
      </c>
      <c r="AF16105" s="10" t="s">
        <v>666</v>
      </c>
    </row>
    <row r="16106" spans="30:32" x14ac:dyDescent="0.2">
      <c r="AD16106" s="11" t="s">
        <v>26300</v>
      </c>
      <c r="AE16106" s="10" t="s">
        <v>13681</v>
      </c>
      <c r="AF16106" s="10" t="s">
        <v>666</v>
      </c>
    </row>
    <row r="16107" spans="30:32" x14ac:dyDescent="0.2">
      <c r="AD16107" s="11" t="s">
        <v>26301</v>
      </c>
      <c r="AE16107" s="10" t="s">
        <v>13681</v>
      </c>
      <c r="AF16107" s="10" t="s">
        <v>666</v>
      </c>
    </row>
    <row r="16108" spans="30:32" x14ac:dyDescent="0.2">
      <c r="AD16108" s="11" t="s">
        <v>26302</v>
      </c>
      <c r="AE16108" s="10" t="s">
        <v>13681</v>
      </c>
      <c r="AF16108" s="10" t="s">
        <v>666</v>
      </c>
    </row>
    <row r="16109" spans="30:32" x14ac:dyDescent="0.2">
      <c r="AD16109" s="11" t="s">
        <v>26303</v>
      </c>
      <c r="AE16109" s="10" t="s">
        <v>13681</v>
      </c>
      <c r="AF16109" s="10" t="s">
        <v>666</v>
      </c>
    </row>
    <row r="16110" spans="30:32" x14ac:dyDescent="0.2">
      <c r="AD16110" s="11" t="s">
        <v>26304</v>
      </c>
      <c r="AE16110" s="10" t="s">
        <v>13681</v>
      </c>
      <c r="AF16110" s="10" t="s">
        <v>666</v>
      </c>
    </row>
    <row r="16111" spans="30:32" x14ac:dyDescent="0.2">
      <c r="AD16111" s="11" t="s">
        <v>26305</v>
      </c>
      <c r="AE16111" s="10" t="s">
        <v>13681</v>
      </c>
      <c r="AF16111" s="10" t="s">
        <v>666</v>
      </c>
    </row>
    <row r="16112" spans="30:32" x14ac:dyDescent="0.2">
      <c r="AD16112" s="11" t="s">
        <v>26306</v>
      </c>
      <c r="AE16112" s="10" t="s">
        <v>18584</v>
      </c>
      <c r="AF16112" s="10" t="s">
        <v>666</v>
      </c>
    </row>
    <row r="16113" spans="30:32" x14ac:dyDescent="0.2">
      <c r="AD16113" s="11" t="s">
        <v>26307</v>
      </c>
      <c r="AE16113" s="10" t="s">
        <v>19762</v>
      </c>
      <c r="AF16113" s="10" t="s">
        <v>666</v>
      </c>
    </row>
    <row r="16114" spans="30:32" x14ac:dyDescent="0.2">
      <c r="AD16114" s="11" t="s">
        <v>26308</v>
      </c>
      <c r="AE16114" s="10" t="s">
        <v>10432</v>
      </c>
      <c r="AF16114" s="10" t="s">
        <v>666</v>
      </c>
    </row>
    <row r="16115" spans="30:32" x14ac:dyDescent="0.2">
      <c r="AD16115" s="11" t="s">
        <v>26309</v>
      </c>
      <c r="AE16115" s="10" t="s">
        <v>3043</v>
      </c>
      <c r="AF16115" s="10" t="s">
        <v>666</v>
      </c>
    </row>
    <row r="16116" spans="30:32" x14ac:dyDescent="0.2">
      <c r="AD16116" s="11" t="s">
        <v>26310</v>
      </c>
      <c r="AE16116" s="10" t="s">
        <v>26311</v>
      </c>
      <c r="AF16116" s="10" t="s">
        <v>666</v>
      </c>
    </row>
    <row r="16117" spans="30:32" x14ac:dyDescent="0.2">
      <c r="AD16117" s="11" t="s">
        <v>26312</v>
      </c>
      <c r="AE16117" s="10" t="s">
        <v>26313</v>
      </c>
      <c r="AF16117" s="10" t="s">
        <v>666</v>
      </c>
    </row>
    <row r="16118" spans="30:32" x14ac:dyDescent="0.2">
      <c r="AD16118" s="11" t="s">
        <v>26314</v>
      </c>
      <c r="AE16118" s="10" t="s">
        <v>6704</v>
      </c>
      <c r="AF16118" s="10" t="s">
        <v>666</v>
      </c>
    </row>
    <row r="16119" spans="30:32" x14ac:dyDescent="0.2">
      <c r="AD16119" s="11" t="s">
        <v>26315</v>
      </c>
      <c r="AE16119" s="10" t="s">
        <v>9311</v>
      </c>
      <c r="AF16119" s="10" t="s">
        <v>666</v>
      </c>
    </row>
    <row r="16120" spans="30:32" x14ac:dyDescent="0.2">
      <c r="AD16120" s="11" t="s">
        <v>26316</v>
      </c>
      <c r="AE16120" s="10" t="s">
        <v>26317</v>
      </c>
      <c r="AF16120" s="10" t="s">
        <v>666</v>
      </c>
    </row>
    <row r="16121" spans="30:32" x14ac:dyDescent="0.2">
      <c r="AD16121" s="11" t="s">
        <v>26318</v>
      </c>
      <c r="AE16121" s="10" t="s">
        <v>24058</v>
      </c>
      <c r="AF16121" s="10" t="s">
        <v>666</v>
      </c>
    </row>
    <row r="16122" spans="30:32" x14ac:dyDescent="0.2">
      <c r="AD16122" s="11" t="s">
        <v>26319</v>
      </c>
      <c r="AE16122" s="10" t="s">
        <v>24058</v>
      </c>
      <c r="AF16122" s="10" t="s">
        <v>666</v>
      </c>
    </row>
    <row r="16123" spans="30:32" x14ac:dyDescent="0.2">
      <c r="AD16123" s="11" t="s">
        <v>26320</v>
      </c>
      <c r="AE16123" s="10" t="s">
        <v>24058</v>
      </c>
      <c r="AF16123" s="10" t="s">
        <v>666</v>
      </c>
    </row>
    <row r="16124" spans="30:32" x14ac:dyDescent="0.2">
      <c r="AD16124" s="11" t="s">
        <v>26321</v>
      </c>
      <c r="AE16124" s="10" t="s">
        <v>24058</v>
      </c>
      <c r="AF16124" s="10" t="s">
        <v>666</v>
      </c>
    </row>
    <row r="16125" spans="30:32" x14ac:dyDescent="0.2">
      <c r="AD16125" s="11" t="s">
        <v>26322</v>
      </c>
      <c r="AE16125" s="10" t="s">
        <v>25678</v>
      </c>
      <c r="AF16125" s="10" t="s">
        <v>666</v>
      </c>
    </row>
    <row r="16126" spans="30:32" x14ac:dyDescent="0.2">
      <c r="AD16126" s="11" t="s">
        <v>26323</v>
      </c>
      <c r="AE16126" s="10" t="s">
        <v>25678</v>
      </c>
      <c r="AF16126" s="10" t="s">
        <v>666</v>
      </c>
    </row>
    <row r="16127" spans="30:32" x14ac:dyDescent="0.2">
      <c r="AD16127" s="11" t="s">
        <v>26324</v>
      </c>
      <c r="AE16127" s="10" t="s">
        <v>25678</v>
      </c>
      <c r="AF16127" s="10" t="s">
        <v>666</v>
      </c>
    </row>
    <row r="16128" spans="30:32" x14ac:dyDescent="0.2">
      <c r="AD16128" s="11" t="s">
        <v>26325</v>
      </c>
      <c r="AE16128" s="10" t="s">
        <v>25678</v>
      </c>
      <c r="AF16128" s="10" t="s">
        <v>666</v>
      </c>
    </row>
    <row r="16129" spans="30:32" x14ac:dyDescent="0.2">
      <c r="AD16129" s="11" t="s">
        <v>26326</v>
      </c>
      <c r="AE16129" s="10" t="s">
        <v>25678</v>
      </c>
      <c r="AF16129" s="10" t="s">
        <v>666</v>
      </c>
    </row>
    <row r="16130" spans="30:32" x14ac:dyDescent="0.2">
      <c r="AD16130" s="11" t="s">
        <v>26327</v>
      </c>
      <c r="AE16130" s="10" t="s">
        <v>25678</v>
      </c>
      <c r="AF16130" s="10" t="s">
        <v>666</v>
      </c>
    </row>
    <row r="16131" spans="30:32" x14ac:dyDescent="0.2">
      <c r="AD16131" s="11" t="s">
        <v>26328</v>
      </c>
      <c r="AE16131" s="10" t="s">
        <v>25678</v>
      </c>
      <c r="AF16131" s="10" t="s">
        <v>666</v>
      </c>
    </row>
    <row r="16132" spans="30:32" x14ac:dyDescent="0.2">
      <c r="AD16132" s="11" t="s">
        <v>26329</v>
      </c>
      <c r="AE16132" s="10" t="s">
        <v>25678</v>
      </c>
      <c r="AF16132" s="10" t="s">
        <v>666</v>
      </c>
    </row>
    <row r="16133" spans="30:32" x14ac:dyDescent="0.2">
      <c r="AD16133" s="11" t="s">
        <v>26330</v>
      </c>
      <c r="AE16133" s="10" t="s">
        <v>25678</v>
      </c>
      <c r="AF16133" s="10" t="s">
        <v>666</v>
      </c>
    </row>
    <row r="16134" spans="30:32" x14ac:dyDescent="0.2">
      <c r="AD16134" s="11" t="s">
        <v>26331</v>
      </c>
      <c r="AE16134" s="10" t="s">
        <v>25678</v>
      </c>
      <c r="AF16134" s="10" t="s">
        <v>666</v>
      </c>
    </row>
    <row r="16135" spans="30:32" x14ac:dyDescent="0.2">
      <c r="AD16135" s="11" t="s">
        <v>26332</v>
      </c>
      <c r="AE16135" s="10" t="s">
        <v>25678</v>
      </c>
      <c r="AF16135" s="10" t="s">
        <v>666</v>
      </c>
    </row>
    <row r="16136" spans="30:32" x14ac:dyDescent="0.2">
      <c r="AD16136" s="11" t="s">
        <v>26333</v>
      </c>
      <c r="AE16136" s="10" t="s">
        <v>25678</v>
      </c>
      <c r="AF16136" s="10" t="s">
        <v>666</v>
      </c>
    </row>
    <row r="16137" spans="30:32" x14ac:dyDescent="0.2">
      <c r="AD16137" s="11" t="s">
        <v>26334</v>
      </c>
      <c r="AE16137" s="10" t="s">
        <v>25678</v>
      </c>
      <c r="AF16137" s="10" t="s">
        <v>666</v>
      </c>
    </row>
    <row r="16138" spans="30:32" x14ac:dyDescent="0.2">
      <c r="AD16138" s="11" t="s">
        <v>26335</v>
      </c>
      <c r="AE16138" s="10" t="s">
        <v>25678</v>
      </c>
      <c r="AF16138" s="10" t="s">
        <v>666</v>
      </c>
    </row>
    <row r="16139" spans="30:32" x14ac:dyDescent="0.2">
      <c r="AD16139" s="11" t="s">
        <v>26336</v>
      </c>
      <c r="AE16139" s="10" t="s">
        <v>25678</v>
      </c>
      <c r="AF16139" s="10" t="s">
        <v>666</v>
      </c>
    </row>
    <row r="16140" spans="30:32" x14ac:dyDescent="0.2">
      <c r="AD16140" s="11" t="s">
        <v>26337</v>
      </c>
      <c r="AE16140" s="10" t="s">
        <v>25678</v>
      </c>
      <c r="AF16140" s="10" t="s">
        <v>666</v>
      </c>
    </row>
    <row r="16141" spans="30:32" x14ac:dyDescent="0.2">
      <c r="AD16141" s="11" t="s">
        <v>26338</v>
      </c>
      <c r="AE16141" s="10" t="s">
        <v>25678</v>
      </c>
      <c r="AF16141" s="10" t="s">
        <v>666</v>
      </c>
    </row>
    <row r="16142" spans="30:32" x14ac:dyDescent="0.2">
      <c r="AD16142" s="11" t="s">
        <v>26339</v>
      </c>
      <c r="AE16142" s="10" t="s">
        <v>25678</v>
      </c>
      <c r="AF16142" s="10" t="s">
        <v>666</v>
      </c>
    </row>
    <row r="16143" spans="30:32" x14ac:dyDescent="0.2">
      <c r="AD16143" s="11" t="s">
        <v>26340</v>
      </c>
      <c r="AE16143" s="10" t="s">
        <v>25678</v>
      </c>
      <c r="AF16143" s="10" t="s">
        <v>666</v>
      </c>
    </row>
    <row r="16144" spans="30:32" x14ac:dyDescent="0.2">
      <c r="AD16144" s="11" t="s">
        <v>26341</v>
      </c>
      <c r="AE16144" s="10" t="s">
        <v>25678</v>
      </c>
      <c r="AF16144" s="10" t="s">
        <v>666</v>
      </c>
    </row>
    <row r="16145" spans="30:32" x14ac:dyDescent="0.2">
      <c r="AD16145" s="11" t="s">
        <v>26342</v>
      </c>
      <c r="AE16145" s="10" t="s">
        <v>25678</v>
      </c>
      <c r="AF16145" s="10" t="s">
        <v>666</v>
      </c>
    </row>
    <row r="16146" spans="30:32" x14ac:dyDescent="0.2">
      <c r="AD16146" s="11" t="s">
        <v>26343</v>
      </c>
      <c r="AE16146" s="10" t="s">
        <v>25678</v>
      </c>
      <c r="AF16146" s="10" t="s">
        <v>666</v>
      </c>
    </row>
    <row r="16147" spans="30:32" x14ac:dyDescent="0.2">
      <c r="AD16147" s="11" t="s">
        <v>26344</v>
      </c>
      <c r="AE16147" s="10" t="s">
        <v>25678</v>
      </c>
      <c r="AF16147" s="10" t="s">
        <v>666</v>
      </c>
    </row>
    <row r="16148" spans="30:32" x14ac:dyDescent="0.2">
      <c r="AD16148" s="11" t="s">
        <v>26345</v>
      </c>
      <c r="AE16148" s="10" t="s">
        <v>25678</v>
      </c>
      <c r="AF16148" s="10" t="s">
        <v>666</v>
      </c>
    </row>
    <row r="16149" spans="30:32" x14ac:dyDescent="0.2">
      <c r="AD16149" s="11" t="s">
        <v>26346</v>
      </c>
      <c r="AE16149" s="10" t="s">
        <v>25678</v>
      </c>
      <c r="AF16149" s="10" t="s">
        <v>666</v>
      </c>
    </row>
    <row r="16150" spans="30:32" x14ac:dyDescent="0.2">
      <c r="AD16150" s="11" t="s">
        <v>26347</v>
      </c>
      <c r="AE16150" s="10" t="s">
        <v>25678</v>
      </c>
      <c r="AF16150" s="10" t="s">
        <v>666</v>
      </c>
    </row>
    <row r="16151" spans="30:32" x14ac:dyDescent="0.2">
      <c r="AD16151" s="11" t="s">
        <v>26348</v>
      </c>
      <c r="AE16151" s="10" t="s">
        <v>25678</v>
      </c>
      <c r="AF16151" s="10" t="s">
        <v>666</v>
      </c>
    </row>
    <row r="16152" spans="30:32" x14ac:dyDescent="0.2">
      <c r="AD16152" s="11" t="s">
        <v>26349</v>
      </c>
      <c r="AE16152" s="10" t="s">
        <v>25678</v>
      </c>
      <c r="AF16152" s="10" t="s">
        <v>666</v>
      </c>
    </row>
    <row r="16153" spans="30:32" x14ac:dyDescent="0.2">
      <c r="AD16153" s="11" t="s">
        <v>26350</v>
      </c>
      <c r="AE16153" s="10" t="s">
        <v>25678</v>
      </c>
      <c r="AF16153" s="10" t="s">
        <v>666</v>
      </c>
    </row>
    <row r="16154" spans="30:32" x14ac:dyDescent="0.2">
      <c r="AD16154" s="11" t="s">
        <v>26351</v>
      </c>
      <c r="AE16154" s="10" t="s">
        <v>25678</v>
      </c>
      <c r="AF16154" s="10" t="s">
        <v>666</v>
      </c>
    </row>
    <row r="16155" spans="30:32" x14ac:dyDescent="0.2">
      <c r="AD16155" s="11" t="s">
        <v>26352</v>
      </c>
      <c r="AE16155" s="10" t="s">
        <v>25678</v>
      </c>
      <c r="AF16155" s="10" t="s">
        <v>666</v>
      </c>
    </row>
    <row r="16156" spans="30:32" x14ac:dyDescent="0.2">
      <c r="AD16156" s="11" t="s">
        <v>26353</v>
      </c>
      <c r="AE16156" s="10" t="s">
        <v>25678</v>
      </c>
      <c r="AF16156" s="10" t="s">
        <v>666</v>
      </c>
    </row>
    <row r="16157" spans="30:32" x14ac:dyDescent="0.2">
      <c r="AD16157" s="11" t="s">
        <v>26354</v>
      </c>
      <c r="AE16157" s="10" t="s">
        <v>25678</v>
      </c>
      <c r="AF16157" s="10" t="s">
        <v>666</v>
      </c>
    </row>
    <row r="16158" spans="30:32" x14ac:dyDescent="0.2">
      <c r="AD16158" s="11" t="s">
        <v>26355</v>
      </c>
      <c r="AE16158" s="10" t="s">
        <v>25678</v>
      </c>
      <c r="AF16158" s="10" t="s">
        <v>666</v>
      </c>
    </row>
    <row r="16159" spans="30:32" x14ac:dyDescent="0.2">
      <c r="AD16159" s="11" t="s">
        <v>26356</v>
      </c>
      <c r="AE16159" s="10" t="s">
        <v>25678</v>
      </c>
      <c r="AF16159" s="10" t="s">
        <v>666</v>
      </c>
    </row>
    <row r="16160" spans="30:32" x14ac:dyDescent="0.2">
      <c r="AD16160" s="11" t="s">
        <v>26357</v>
      </c>
      <c r="AE16160" s="10" t="s">
        <v>25678</v>
      </c>
      <c r="AF16160" s="10" t="s">
        <v>666</v>
      </c>
    </row>
    <row r="16161" spans="30:32" x14ac:dyDescent="0.2">
      <c r="AD16161" s="11" t="s">
        <v>26358</v>
      </c>
      <c r="AE16161" s="10" t="s">
        <v>25678</v>
      </c>
      <c r="AF16161" s="10" t="s">
        <v>666</v>
      </c>
    </row>
    <row r="16162" spans="30:32" x14ac:dyDescent="0.2">
      <c r="AD16162" s="11" t="s">
        <v>26359</v>
      </c>
      <c r="AE16162" s="10" t="s">
        <v>25678</v>
      </c>
      <c r="AF16162" s="10" t="s">
        <v>666</v>
      </c>
    </row>
    <row r="16163" spans="30:32" x14ac:dyDescent="0.2">
      <c r="AD16163" s="11" t="s">
        <v>26360</v>
      </c>
      <c r="AE16163" s="10" t="s">
        <v>25678</v>
      </c>
      <c r="AF16163" s="10" t="s">
        <v>666</v>
      </c>
    </row>
    <row r="16164" spans="30:32" x14ac:dyDescent="0.2">
      <c r="AD16164" s="11" t="s">
        <v>26361</v>
      </c>
      <c r="AE16164" s="10" t="s">
        <v>25678</v>
      </c>
      <c r="AF16164" s="10" t="s">
        <v>666</v>
      </c>
    </row>
    <row r="16165" spans="30:32" x14ac:dyDescent="0.2">
      <c r="AD16165" s="11" t="s">
        <v>26362</v>
      </c>
      <c r="AE16165" s="10" t="s">
        <v>4263</v>
      </c>
      <c r="AF16165" s="10" t="s">
        <v>666</v>
      </c>
    </row>
    <row r="16166" spans="30:32" x14ac:dyDescent="0.2">
      <c r="AD16166" s="11" t="s">
        <v>26363</v>
      </c>
      <c r="AE16166" s="10" t="s">
        <v>25678</v>
      </c>
      <c r="AF16166" s="10" t="s">
        <v>666</v>
      </c>
    </row>
    <row r="16167" spans="30:32" x14ac:dyDescent="0.2">
      <c r="AD16167" s="11" t="s">
        <v>26364</v>
      </c>
      <c r="AE16167" s="10" t="s">
        <v>25678</v>
      </c>
      <c r="AF16167" s="10" t="s">
        <v>666</v>
      </c>
    </row>
    <row r="16168" spans="30:32" x14ac:dyDescent="0.2">
      <c r="AD16168" s="11" t="s">
        <v>26365</v>
      </c>
      <c r="AE16168" s="10" t="s">
        <v>25678</v>
      </c>
      <c r="AF16168" s="10" t="s">
        <v>666</v>
      </c>
    </row>
    <row r="16169" spans="30:32" x14ac:dyDescent="0.2">
      <c r="AD16169" s="11" t="s">
        <v>26366</v>
      </c>
      <c r="AE16169" s="10" t="s">
        <v>25678</v>
      </c>
      <c r="AF16169" s="10" t="s">
        <v>666</v>
      </c>
    </row>
    <row r="16170" spans="30:32" x14ac:dyDescent="0.2">
      <c r="AD16170" s="11" t="s">
        <v>26367</v>
      </c>
      <c r="AE16170" s="10" t="s">
        <v>25678</v>
      </c>
      <c r="AF16170" s="10" t="s">
        <v>666</v>
      </c>
    </row>
    <row r="16171" spans="30:32" x14ac:dyDescent="0.2">
      <c r="AD16171" s="11" t="s">
        <v>26368</v>
      </c>
      <c r="AE16171" s="10" t="s">
        <v>25678</v>
      </c>
      <c r="AF16171" s="10" t="s">
        <v>666</v>
      </c>
    </row>
    <row r="16172" spans="30:32" x14ac:dyDescent="0.2">
      <c r="AD16172" s="11" t="s">
        <v>26369</v>
      </c>
      <c r="AE16172" s="10" t="s">
        <v>25678</v>
      </c>
      <c r="AF16172" s="10" t="s">
        <v>666</v>
      </c>
    </row>
    <row r="16173" spans="30:32" x14ac:dyDescent="0.2">
      <c r="AD16173" s="11" t="s">
        <v>26370</v>
      </c>
      <c r="AE16173" s="10" t="s">
        <v>25678</v>
      </c>
      <c r="AF16173" s="10" t="s">
        <v>666</v>
      </c>
    </row>
    <row r="16174" spans="30:32" x14ac:dyDescent="0.2">
      <c r="AD16174" s="11" t="s">
        <v>26371</v>
      </c>
      <c r="AE16174" s="10" t="s">
        <v>25678</v>
      </c>
      <c r="AF16174" s="10" t="s">
        <v>666</v>
      </c>
    </row>
    <row r="16175" spans="30:32" x14ac:dyDescent="0.2">
      <c r="AD16175" s="11" t="s">
        <v>26372</v>
      </c>
      <c r="AE16175" s="10" t="s">
        <v>25678</v>
      </c>
      <c r="AF16175" s="10" t="s">
        <v>666</v>
      </c>
    </row>
    <row r="16176" spans="30:32" x14ac:dyDescent="0.2">
      <c r="AD16176" s="11" t="s">
        <v>26373</v>
      </c>
      <c r="AE16176" s="10" t="s">
        <v>25678</v>
      </c>
      <c r="AF16176" s="10" t="s">
        <v>666</v>
      </c>
    </row>
    <row r="16177" spans="30:32" x14ac:dyDescent="0.2">
      <c r="AD16177" s="11" t="s">
        <v>26374</v>
      </c>
      <c r="AE16177" s="10" t="s">
        <v>25678</v>
      </c>
      <c r="AF16177" s="10" t="s">
        <v>666</v>
      </c>
    </row>
    <row r="16178" spans="30:32" x14ac:dyDescent="0.2">
      <c r="AD16178" s="11" t="s">
        <v>26375</v>
      </c>
      <c r="AE16178" s="10" t="s">
        <v>25678</v>
      </c>
      <c r="AF16178" s="10" t="s">
        <v>666</v>
      </c>
    </row>
    <row r="16179" spans="30:32" x14ac:dyDescent="0.2">
      <c r="AD16179" s="11" t="s">
        <v>26376</v>
      </c>
      <c r="AE16179" s="10" t="s">
        <v>25678</v>
      </c>
      <c r="AF16179" s="10" t="s">
        <v>666</v>
      </c>
    </row>
    <row r="16180" spans="30:32" x14ac:dyDescent="0.2">
      <c r="AD16180" s="11" t="s">
        <v>26377</v>
      </c>
      <c r="AE16180" s="10" t="s">
        <v>25678</v>
      </c>
      <c r="AF16180" s="10" t="s">
        <v>666</v>
      </c>
    </row>
    <row r="16181" spans="30:32" x14ac:dyDescent="0.2">
      <c r="AD16181" s="11" t="s">
        <v>26378</v>
      </c>
      <c r="AE16181" s="10" t="s">
        <v>25678</v>
      </c>
      <c r="AF16181" s="10" t="s">
        <v>666</v>
      </c>
    </row>
    <row r="16182" spans="30:32" x14ac:dyDescent="0.2">
      <c r="AD16182" s="11" t="s">
        <v>26379</v>
      </c>
      <c r="AE16182" s="10" t="s">
        <v>25678</v>
      </c>
      <c r="AF16182" s="10" t="s">
        <v>666</v>
      </c>
    </row>
    <row r="16183" spans="30:32" x14ac:dyDescent="0.2">
      <c r="AD16183" s="11" t="s">
        <v>26380</v>
      </c>
      <c r="AE16183" s="10" t="s">
        <v>25678</v>
      </c>
      <c r="AF16183" s="10" t="s">
        <v>666</v>
      </c>
    </row>
    <row r="16184" spans="30:32" x14ac:dyDescent="0.2">
      <c r="AD16184" s="11" t="s">
        <v>26381</v>
      </c>
      <c r="AE16184" s="10" t="s">
        <v>25678</v>
      </c>
      <c r="AF16184" s="10" t="s">
        <v>666</v>
      </c>
    </row>
    <row r="16185" spans="30:32" x14ac:dyDescent="0.2">
      <c r="AD16185" s="11" t="s">
        <v>26382</v>
      </c>
      <c r="AE16185" s="10" t="s">
        <v>25678</v>
      </c>
      <c r="AF16185" s="10" t="s">
        <v>666</v>
      </c>
    </row>
    <row r="16186" spans="30:32" x14ac:dyDescent="0.2">
      <c r="AD16186" s="11" t="s">
        <v>26383</v>
      </c>
      <c r="AE16186" s="10" t="s">
        <v>25678</v>
      </c>
      <c r="AF16186" s="10" t="s">
        <v>666</v>
      </c>
    </row>
    <row r="16187" spans="30:32" x14ac:dyDescent="0.2">
      <c r="AD16187" s="11" t="s">
        <v>26384</v>
      </c>
      <c r="AE16187" s="10" t="s">
        <v>25678</v>
      </c>
      <c r="AF16187" s="10" t="s">
        <v>666</v>
      </c>
    </row>
    <row r="16188" spans="30:32" x14ac:dyDescent="0.2">
      <c r="AD16188" s="11" t="s">
        <v>26385</v>
      </c>
      <c r="AE16188" s="10" t="s">
        <v>25678</v>
      </c>
      <c r="AF16188" s="10" t="s">
        <v>666</v>
      </c>
    </row>
    <row r="16189" spans="30:32" x14ac:dyDescent="0.2">
      <c r="AD16189" s="11" t="s">
        <v>26386</v>
      </c>
      <c r="AE16189" s="10" t="s">
        <v>25678</v>
      </c>
      <c r="AF16189" s="10" t="s">
        <v>666</v>
      </c>
    </row>
    <row r="16190" spans="30:32" x14ac:dyDescent="0.2">
      <c r="AD16190" s="11" t="s">
        <v>26387</v>
      </c>
      <c r="AE16190" s="10" t="s">
        <v>25678</v>
      </c>
      <c r="AF16190" s="10" t="s">
        <v>666</v>
      </c>
    </row>
    <row r="16191" spans="30:32" x14ac:dyDescent="0.2">
      <c r="AD16191" s="11" t="s">
        <v>26388</v>
      </c>
      <c r="AE16191" s="10" t="s">
        <v>25678</v>
      </c>
      <c r="AF16191" s="10" t="s">
        <v>666</v>
      </c>
    </row>
    <row r="16192" spans="30:32" x14ac:dyDescent="0.2">
      <c r="AD16192" s="11" t="s">
        <v>26389</v>
      </c>
      <c r="AE16192" s="10" t="s">
        <v>25678</v>
      </c>
      <c r="AF16192" s="10" t="s">
        <v>666</v>
      </c>
    </row>
    <row r="16193" spans="30:32" x14ac:dyDescent="0.2">
      <c r="AD16193" s="11" t="s">
        <v>26390</v>
      </c>
      <c r="AE16193" s="10" t="s">
        <v>25678</v>
      </c>
      <c r="AF16193" s="10" t="s">
        <v>666</v>
      </c>
    </row>
    <row r="16194" spans="30:32" x14ac:dyDescent="0.2">
      <c r="AD16194" s="11" t="s">
        <v>26391</v>
      </c>
      <c r="AE16194" s="10" t="s">
        <v>25678</v>
      </c>
      <c r="AF16194" s="10" t="s">
        <v>666</v>
      </c>
    </row>
    <row r="16195" spans="30:32" x14ac:dyDescent="0.2">
      <c r="AD16195" s="11" t="s">
        <v>26392</v>
      </c>
      <c r="AE16195" s="10" t="s">
        <v>25678</v>
      </c>
      <c r="AF16195" s="10" t="s">
        <v>666</v>
      </c>
    </row>
    <row r="16196" spans="30:32" x14ac:dyDescent="0.2">
      <c r="AD16196" s="11" t="s">
        <v>26393</v>
      </c>
      <c r="AE16196" s="10" t="s">
        <v>26394</v>
      </c>
      <c r="AF16196" s="10" t="s">
        <v>666</v>
      </c>
    </row>
    <row r="16197" spans="30:32" x14ac:dyDescent="0.2">
      <c r="AD16197" s="11" t="s">
        <v>26395</v>
      </c>
      <c r="AE16197" s="10" t="s">
        <v>15903</v>
      </c>
      <c r="AF16197" s="10" t="s">
        <v>666</v>
      </c>
    </row>
    <row r="16198" spans="30:32" x14ac:dyDescent="0.2">
      <c r="AD16198" s="11" t="s">
        <v>26396</v>
      </c>
      <c r="AE16198" s="10" t="s">
        <v>26397</v>
      </c>
      <c r="AF16198" s="10" t="s">
        <v>666</v>
      </c>
    </row>
    <row r="16199" spans="30:32" x14ac:dyDescent="0.2">
      <c r="AD16199" s="11" t="s">
        <v>26398</v>
      </c>
      <c r="AE16199" s="10" t="s">
        <v>26399</v>
      </c>
      <c r="AF16199" s="10" t="s">
        <v>666</v>
      </c>
    </row>
    <row r="16200" spans="30:32" x14ac:dyDescent="0.2">
      <c r="AD16200" s="11" t="s">
        <v>26400</v>
      </c>
      <c r="AE16200" s="10" t="s">
        <v>26401</v>
      </c>
      <c r="AF16200" s="10" t="s">
        <v>666</v>
      </c>
    </row>
    <row r="16201" spans="30:32" x14ac:dyDescent="0.2">
      <c r="AD16201" s="11" t="s">
        <v>26402</v>
      </c>
      <c r="AE16201" s="10" t="s">
        <v>26403</v>
      </c>
      <c r="AF16201" s="10" t="s">
        <v>666</v>
      </c>
    </row>
    <row r="16202" spans="30:32" x14ac:dyDescent="0.2">
      <c r="AD16202" s="11" t="s">
        <v>26404</v>
      </c>
      <c r="AE16202" s="10" t="s">
        <v>26405</v>
      </c>
      <c r="AF16202" s="10" t="s">
        <v>666</v>
      </c>
    </row>
    <row r="16203" spans="30:32" x14ac:dyDescent="0.2">
      <c r="AD16203" s="11" t="s">
        <v>26406</v>
      </c>
      <c r="AE16203" s="10" t="s">
        <v>1925</v>
      </c>
      <c r="AF16203" s="10" t="s">
        <v>666</v>
      </c>
    </row>
    <row r="16204" spans="30:32" x14ac:dyDescent="0.2">
      <c r="AD16204" s="11" t="s">
        <v>26407</v>
      </c>
      <c r="AE16204" s="10" t="s">
        <v>18617</v>
      </c>
      <c r="AF16204" s="10" t="s">
        <v>666</v>
      </c>
    </row>
    <row r="16205" spans="30:32" x14ac:dyDescent="0.2">
      <c r="AD16205" s="11" t="s">
        <v>26408</v>
      </c>
      <c r="AE16205" s="10" t="s">
        <v>26409</v>
      </c>
      <c r="AF16205" s="10" t="s">
        <v>666</v>
      </c>
    </row>
    <row r="16206" spans="30:32" x14ac:dyDescent="0.2">
      <c r="AD16206" s="11" t="s">
        <v>26410</v>
      </c>
      <c r="AE16206" s="10" t="s">
        <v>26411</v>
      </c>
      <c r="AF16206" s="10" t="s">
        <v>666</v>
      </c>
    </row>
    <row r="16207" spans="30:32" x14ac:dyDescent="0.2">
      <c r="AD16207" s="11" t="s">
        <v>26412</v>
      </c>
      <c r="AE16207" s="10" t="s">
        <v>17381</v>
      </c>
      <c r="AF16207" s="10" t="s">
        <v>666</v>
      </c>
    </row>
    <row r="16208" spans="30:32" x14ac:dyDescent="0.2">
      <c r="AD16208" s="11" t="s">
        <v>26413</v>
      </c>
      <c r="AE16208" s="10" t="s">
        <v>26414</v>
      </c>
      <c r="AF16208" s="10" t="s">
        <v>666</v>
      </c>
    </row>
    <row r="16209" spans="30:32" x14ac:dyDescent="0.2">
      <c r="AD16209" s="11" t="s">
        <v>26415</v>
      </c>
      <c r="AE16209" s="10" t="s">
        <v>26416</v>
      </c>
      <c r="AF16209" s="10" t="s">
        <v>666</v>
      </c>
    </row>
    <row r="16210" spans="30:32" x14ac:dyDescent="0.2">
      <c r="AD16210" s="11" t="s">
        <v>26417</v>
      </c>
      <c r="AE16210" s="10" t="s">
        <v>26418</v>
      </c>
      <c r="AF16210" s="10" t="s">
        <v>666</v>
      </c>
    </row>
    <row r="16211" spans="30:32" x14ac:dyDescent="0.2">
      <c r="AD16211" s="11" t="s">
        <v>26419</v>
      </c>
      <c r="AE16211" s="10" t="s">
        <v>10505</v>
      </c>
      <c r="AF16211" s="10" t="s">
        <v>666</v>
      </c>
    </row>
    <row r="16212" spans="30:32" x14ac:dyDescent="0.2">
      <c r="AD16212" s="11" t="s">
        <v>26420</v>
      </c>
      <c r="AE16212" s="10" t="s">
        <v>1832</v>
      </c>
      <c r="AF16212" s="10" t="s">
        <v>666</v>
      </c>
    </row>
    <row r="16213" spans="30:32" x14ac:dyDescent="0.2">
      <c r="AD16213" s="11" t="s">
        <v>26421</v>
      </c>
      <c r="AE16213" s="10" t="s">
        <v>26422</v>
      </c>
      <c r="AF16213" s="10" t="s">
        <v>666</v>
      </c>
    </row>
    <row r="16214" spans="30:32" x14ac:dyDescent="0.2">
      <c r="AD16214" s="11" t="s">
        <v>26423</v>
      </c>
      <c r="AE16214" s="10" t="s">
        <v>26424</v>
      </c>
      <c r="AF16214" s="10" t="s">
        <v>666</v>
      </c>
    </row>
    <row r="16215" spans="30:32" x14ac:dyDescent="0.2">
      <c r="AD16215" s="11" t="s">
        <v>26425</v>
      </c>
      <c r="AE16215" s="10" t="s">
        <v>26426</v>
      </c>
      <c r="AF16215" s="10" t="s">
        <v>666</v>
      </c>
    </row>
    <row r="16216" spans="30:32" x14ac:dyDescent="0.2">
      <c r="AD16216" s="11" t="s">
        <v>26427</v>
      </c>
      <c r="AE16216" s="10" t="s">
        <v>26428</v>
      </c>
      <c r="AF16216" s="10" t="s">
        <v>666</v>
      </c>
    </row>
    <row r="16217" spans="30:32" x14ac:dyDescent="0.2">
      <c r="AD16217" s="11" t="s">
        <v>26429</v>
      </c>
      <c r="AE16217" s="10" t="s">
        <v>26430</v>
      </c>
      <c r="AF16217" s="10" t="s">
        <v>666</v>
      </c>
    </row>
    <row r="16218" spans="30:32" x14ac:dyDescent="0.2">
      <c r="AD16218" s="11" t="s">
        <v>26431</v>
      </c>
      <c r="AE16218" s="10" t="s">
        <v>26432</v>
      </c>
      <c r="AF16218" s="10" t="s">
        <v>666</v>
      </c>
    </row>
    <row r="16219" spans="30:32" x14ac:dyDescent="0.2">
      <c r="AD16219" s="11" t="s">
        <v>26433</v>
      </c>
      <c r="AE16219" s="10" t="s">
        <v>26434</v>
      </c>
      <c r="AF16219" s="10" t="s">
        <v>666</v>
      </c>
    </row>
    <row r="16220" spans="30:32" x14ac:dyDescent="0.2">
      <c r="AD16220" s="11" t="s">
        <v>26435</v>
      </c>
      <c r="AE16220" s="10" t="s">
        <v>26436</v>
      </c>
      <c r="AF16220" s="10" t="s">
        <v>666</v>
      </c>
    </row>
    <row r="16221" spans="30:32" x14ac:dyDescent="0.2">
      <c r="AD16221" s="11" t="s">
        <v>26437</v>
      </c>
      <c r="AE16221" s="10" t="s">
        <v>2156</v>
      </c>
      <c r="AF16221" s="10" t="s">
        <v>666</v>
      </c>
    </row>
    <row r="16222" spans="30:32" x14ac:dyDescent="0.2">
      <c r="AD16222" s="11" t="s">
        <v>26438</v>
      </c>
      <c r="AE16222" s="10" t="s">
        <v>26439</v>
      </c>
      <c r="AF16222" s="10" t="s">
        <v>666</v>
      </c>
    </row>
    <row r="16223" spans="30:32" x14ac:dyDescent="0.2">
      <c r="AD16223" s="11" t="s">
        <v>26440</v>
      </c>
      <c r="AE16223" s="10" t="s">
        <v>26439</v>
      </c>
      <c r="AF16223" s="10" t="s">
        <v>666</v>
      </c>
    </row>
    <row r="16224" spans="30:32" x14ac:dyDescent="0.2">
      <c r="AD16224" s="11" t="s">
        <v>26441</v>
      </c>
      <c r="AE16224" s="10" t="s">
        <v>26439</v>
      </c>
      <c r="AF16224" s="10" t="s">
        <v>666</v>
      </c>
    </row>
    <row r="16225" spans="30:32" x14ac:dyDescent="0.2">
      <c r="AD16225" s="11" t="s">
        <v>26442</v>
      </c>
      <c r="AE16225" s="10" t="s">
        <v>26439</v>
      </c>
      <c r="AF16225" s="10" t="s">
        <v>666</v>
      </c>
    </row>
    <row r="16226" spans="30:32" x14ac:dyDescent="0.2">
      <c r="AD16226" s="11" t="s">
        <v>26443</v>
      </c>
      <c r="AE16226" s="10" t="s">
        <v>26439</v>
      </c>
      <c r="AF16226" s="10" t="s">
        <v>666</v>
      </c>
    </row>
    <row r="16227" spans="30:32" x14ac:dyDescent="0.2">
      <c r="AD16227" s="11" t="s">
        <v>26444</v>
      </c>
      <c r="AE16227" s="10" t="s">
        <v>26439</v>
      </c>
      <c r="AF16227" s="10" t="s">
        <v>666</v>
      </c>
    </row>
    <row r="16228" spans="30:32" x14ac:dyDescent="0.2">
      <c r="AD16228" s="11" t="s">
        <v>26445</v>
      </c>
      <c r="AE16228" s="10" t="s">
        <v>26439</v>
      </c>
      <c r="AF16228" s="10" t="s">
        <v>666</v>
      </c>
    </row>
    <row r="16229" spans="30:32" x14ac:dyDescent="0.2">
      <c r="AD16229" s="11" t="s">
        <v>26446</v>
      </c>
      <c r="AE16229" s="10" t="s">
        <v>26447</v>
      </c>
      <c r="AF16229" s="10" t="s">
        <v>666</v>
      </c>
    </row>
    <row r="16230" spans="30:32" x14ac:dyDescent="0.2">
      <c r="AD16230" s="11" t="s">
        <v>26448</v>
      </c>
      <c r="AE16230" s="10" t="s">
        <v>26449</v>
      </c>
      <c r="AF16230" s="10" t="s">
        <v>666</v>
      </c>
    </row>
    <row r="16231" spans="30:32" x14ac:dyDescent="0.2">
      <c r="AD16231" s="11" t="s">
        <v>26450</v>
      </c>
      <c r="AE16231" s="10" t="s">
        <v>25293</v>
      </c>
      <c r="AF16231" s="10" t="s">
        <v>666</v>
      </c>
    </row>
    <row r="16232" spans="30:32" x14ac:dyDescent="0.2">
      <c r="AD16232" s="11" t="s">
        <v>26451</v>
      </c>
      <c r="AE16232" s="10" t="s">
        <v>26452</v>
      </c>
      <c r="AF16232" s="10" t="s">
        <v>666</v>
      </c>
    </row>
    <row r="16233" spans="30:32" x14ac:dyDescent="0.2">
      <c r="AD16233" s="11" t="s">
        <v>26453</v>
      </c>
      <c r="AE16233" s="10" t="s">
        <v>1050</v>
      </c>
      <c r="AF16233" s="10" t="s">
        <v>666</v>
      </c>
    </row>
    <row r="16234" spans="30:32" x14ac:dyDescent="0.2">
      <c r="AD16234" s="11" t="s">
        <v>26454</v>
      </c>
      <c r="AE16234" s="10" t="s">
        <v>26455</v>
      </c>
      <c r="AF16234" s="10" t="s">
        <v>666</v>
      </c>
    </row>
    <row r="16235" spans="30:32" x14ac:dyDescent="0.2">
      <c r="AD16235" s="11" t="s">
        <v>26456</v>
      </c>
      <c r="AE16235" s="10" t="s">
        <v>2332</v>
      </c>
      <c r="AF16235" s="10" t="s">
        <v>666</v>
      </c>
    </row>
    <row r="16236" spans="30:32" x14ac:dyDescent="0.2">
      <c r="AD16236" s="11" t="s">
        <v>26457</v>
      </c>
      <c r="AE16236" s="10" t="s">
        <v>2332</v>
      </c>
      <c r="AF16236" s="10" t="s">
        <v>666</v>
      </c>
    </row>
    <row r="16237" spans="30:32" x14ac:dyDescent="0.2">
      <c r="AD16237" s="11" t="s">
        <v>26458</v>
      </c>
      <c r="AE16237" s="10" t="s">
        <v>26459</v>
      </c>
      <c r="AF16237" s="10" t="s">
        <v>666</v>
      </c>
    </row>
    <row r="16238" spans="30:32" x14ac:dyDescent="0.2">
      <c r="AD16238" s="11" t="s">
        <v>26460</v>
      </c>
      <c r="AE16238" s="10" t="s">
        <v>26461</v>
      </c>
      <c r="AF16238" s="10" t="s">
        <v>666</v>
      </c>
    </row>
    <row r="16239" spans="30:32" x14ac:dyDescent="0.2">
      <c r="AD16239" s="11" t="s">
        <v>26462</v>
      </c>
      <c r="AE16239" s="10" t="s">
        <v>26463</v>
      </c>
      <c r="AF16239" s="10" t="s">
        <v>666</v>
      </c>
    </row>
    <row r="16240" spans="30:32" x14ac:dyDescent="0.2">
      <c r="AD16240" s="11" t="s">
        <v>26464</v>
      </c>
      <c r="AE16240" s="10" t="s">
        <v>9365</v>
      </c>
      <c r="AF16240" s="10" t="s">
        <v>666</v>
      </c>
    </row>
    <row r="16241" spans="30:32" x14ac:dyDescent="0.2">
      <c r="AD16241" s="11" t="s">
        <v>26465</v>
      </c>
      <c r="AE16241" s="10" t="s">
        <v>5212</v>
      </c>
      <c r="AF16241" s="10" t="s">
        <v>666</v>
      </c>
    </row>
    <row r="16242" spans="30:32" x14ac:dyDescent="0.2">
      <c r="AD16242" s="11" t="s">
        <v>26466</v>
      </c>
      <c r="AE16242" s="10" t="s">
        <v>26467</v>
      </c>
      <c r="AF16242" s="10" t="s">
        <v>666</v>
      </c>
    </row>
    <row r="16243" spans="30:32" x14ac:dyDescent="0.2">
      <c r="AD16243" s="11" t="s">
        <v>26468</v>
      </c>
      <c r="AE16243" s="10" t="s">
        <v>26469</v>
      </c>
      <c r="AF16243" s="10" t="s">
        <v>666</v>
      </c>
    </row>
    <row r="16244" spans="30:32" x14ac:dyDescent="0.2">
      <c r="AD16244" s="11" t="s">
        <v>26470</v>
      </c>
      <c r="AE16244" s="10" t="s">
        <v>25715</v>
      </c>
      <c r="AF16244" s="10" t="s">
        <v>666</v>
      </c>
    </row>
    <row r="16245" spans="30:32" x14ac:dyDescent="0.2">
      <c r="AD16245" s="11" t="s">
        <v>26471</v>
      </c>
      <c r="AE16245" s="10" t="s">
        <v>26472</v>
      </c>
      <c r="AF16245" s="10" t="s">
        <v>666</v>
      </c>
    </row>
    <row r="16246" spans="30:32" x14ac:dyDescent="0.2">
      <c r="AD16246" s="11" t="s">
        <v>26473</v>
      </c>
      <c r="AE16246" s="10" t="s">
        <v>26474</v>
      </c>
      <c r="AF16246" s="10" t="s">
        <v>666</v>
      </c>
    </row>
    <row r="16247" spans="30:32" x14ac:dyDescent="0.2">
      <c r="AD16247" s="11" t="s">
        <v>26475</v>
      </c>
      <c r="AE16247" s="10" t="s">
        <v>26476</v>
      </c>
      <c r="AF16247" s="10" t="s">
        <v>666</v>
      </c>
    </row>
    <row r="16248" spans="30:32" x14ac:dyDescent="0.2">
      <c r="AD16248" s="11" t="s">
        <v>26477</v>
      </c>
      <c r="AE16248" s="10" t="s">
        <v>3545</v>
      </c>
      <c r="AF16248" s="10" t="s">
        <v>666</v>
      </c>
    </row>
    <row r="16249" spans="30:32" x14ac:dyDescent="0.2">
      <c r="AD16249" s="11" t="s">
        <v>26478</v>
      </c>
      <c r="AE16249" s="10" t="s">
        <v>26479</v>
      </c>
      <c r="AF16249" s="10" t="s">
        <v>666</v>
      </c>
    </row>
    <row r="16250" spans="30:32" x14ac:dyDescent="0.2">
      <c r="AD16250" s="11" t="s">
        <v>26480</v>
      </c>
      <c r="AE16250" s="10" t="s">
        <v>26481</v>
      </c>
      <c r="AF16250" s="10" t="s">
        <v>666</v>
      </c>
    </row>
    <row r="16251" spans="30:32" x14ac:dyDescent="0.2">
      <c r="AD16251" s="11" t="s">
        <v>26482</v>
      </c>
      <c r="AE16251" s="10" t="s">
        <v>26483</v>
      </c>
      <c r="AF16251" s="10" t="s">
        <v>666</v>
      </c>
    </row>
    <row r="16252" spans="30:32" x14ac:dyDescent="0.2">
      <c r="AD16252" s="11" t="s">
        <v>26484</v>
      </c>
      <c r="AE16252" s="10" t="s">
        <v>26485</v>
      </c>
      <c r="AF16252" s="10" t="s">
        <v>666</v>
      </c>
    </row>
    <row r="16253" spans="30:32" x14ac:dyDescent="0.2">
      <c r="AD16253" s="11" t="s">
        <v>26486</v>
      </c>
      <c r="AE16253" s="10" t="s">
        <v>26487</v>
      </c>
      <c r="AF16253" s="10" t="s">
        <v>666</v>
      </c>
    </row>
    <row r="16254" spans="30:32" x14ac:dyDescent="0.2">
      <c r="AD16254" s="11" t="s">
        <v>26488</v>
      </c>
      <c r="AE16254" s="10" t="s">
        <v>1178</v>
      </c>
      <c r="AF16254" s="10" t="s">
        <v>666</v>
      </c>
    </row>
    <row r="16255" spans="30:32" x14ac:dyDescent="0.2">
      <c r="AD16255" s="11" t="s">
        <v>26489</v>
      </c>
      <c r="AE16255" s="10" t="s">
        <v>1798</v>
      </c>
      <c r="AF16255" s="10" t="s">
        <v>666</v>
      </c>
    </row>
    <row r="16256" spans="30:32" x14ac:dyDescent="0.2">
      <c r="AD16256" s="11" t="s">
        <v>26490</v>
      </c>
      <c r="AE16256" s="10" t="s">
        <v>26491</v>
      </c>
      <c r="AF16256" s="10" t="s">
        <v>666</v>
      </c>
    </row>
    <row r="16257" spans="30:32" x14ac:dyDescent="0.2">
      <c r="AD16257" s="11" t="s">
        <v>26492</v>
      </c>
      <c r="AE16257" s="10" t="s">
        <v>26493</v>
      </c>
      <c r="AF16257" s="10" t="s">
        <v>666</v>
      </c>
    </row>
    <row r="16258" spans="30:32" x14ac:dyDescent="0.2">
      <c r="AD16258" s="11" t="s">
        <v>26494</v>
      </c>
      <c r="AE16258" s="10" t="s">
        <v>26495</v>
      </c>
      <c r="AF16258" s="10" t="s">
        <v>666</v>
      </c>
    </row>
    <row r="16259" spans="30:32" x14ac:dyDescent="0.2">
      <c r="AD16259" s="11" t="s">
        <v>26496</v>
      </c>
      <c r="AE16259" s="10" t="s">
        <v>26497</v>
      </c>
      <c r="AF16259" s="10" t="s">
        <v>666</v>
      </c>
    </row>
    <row r="16260" spans="30:32" x14ac:dyDescent="0.2">
      <c r="AD16260" s="11" t="s">
        <v>26498</v>
      </c>
      <c r="AE16260" s="10" t="s">
        <v>1804</v>
      </c>
      <c r="AF16260" s="10" t="s">
        <v>666</v>
      </c>
    </row>
    <row r="16261" spans="30:32" x14ac:dyDescent="0.2">
      <c r="AD16261" s="11" t="s">
        <v>26499</v>
      </c>
      <c r="AE16261" s="10" t="s">
        <v>26500</v>
      </c>
      <c r="AF16261" s="10" t="s">
        <v>666</v>
      </c>
    </row>
    <row r="16262" spans="30:32" x14ac:dyDescent="0.2">
      <c r="AD16262" s="11" t="s">
        <v>26501</v>
      </c>
      <c r="AE16262" s="10" t="s">
        <v>5225</v>
      </c>
      <c r="AF16262" s="10" t="s">
        <v>666</v>
      </c>
    </row>
    <row r="16263" spans="30:32" x14ac:dyDescent="0.2">
      <c r="AD16263" s="11" t="s">
        <v>26502</v>
      </c>
      <c r="AE16263" s="10" t="s">
        <v>16021</v>
      </c>
      <c r="AF16263" s="10" t="s">
        <v>666</v>
      </c>
    </row>
    <row r="16264" spans="30:32" x14ac:dyDescent="0.2">
      <c r="AD16264" s="11" t="s">
        <v>26503</v>
      </c>
      <c r="AE16264" s="10" t="s">
        <v>26504</v>
      </c>
      <c r="AF16264" s="10" t="s">
        <v>666</v>
      </c>
    </row>
    <row r="16265" spans="30:32" x14ac:dyDescent="0.2">
      <c r="AD16265" s="11" t="s">
        <v>26505</v>
      </c>
      <c r="AE16265" s="10" t="s">
        <v>14790</v>
      </c>
      <c r="AF16265" s="10" t="s">
        <v>666</v>
      </c>
    </row>
    <row r="16266" spans="30:32" x14ac:dyDescent="0.2">
      <c r="AD16266" s="11" t="s">
        <v>26506</v>
      </c>
      <c r="AE16266" s="10" t="s">
        <v>26507</v>
      </c>
      <c r="AF16266" s="10" t="s">
        <v>666</v>
      </c>
    </row>
    <row r="16267" spans="30:32" x14ac:dyDescent="0.2">
      <c r="AD16267" s="11" t="s">
        <v>26508</v>
      </c>
      <c r="AE16267" s="10" t="s">
        <v>10633</v>
      </c>
      <c r="AF16267" s="10" t="s">
        <v>666</v>
      </c>
    </row>
    <row r="16268" spans="30:32" x14ac:dyDescent="0.2">
      <c r="AD16268" s="11" t="s">
        <v>26509</v>
      </c>
      <c r="AE16268" s="10" t="s">
        <v>1820</v>
      </c>
      <c r="AF16268" s="10" t="s">
        <v>666</v>
      </c>
    </row>
    <row r="16269" spans="30:32" x14ac:dyDescent="0.2">
      <c r="AD16269" s="11" t="s">
        <v>26510</v>
      </c>
      <c r="AE16269" s="10" t="s">
        <v>10638</v>
      </c>
      <c r="AF16269" s="10" t="s">
        <v>666</v>
      </c>
    </row>
    <row r="16270" spans="30:32" x14ac:dyDescent="0.2">
      <c r="AD16270" s="11" t="s">
        <v>26511</v>
      </c>
      <c r="AE16270" s="10" t="s">
        <v>14800</v>
      </c>
      <c r="AF16270" s="10" t="s">
        <v>666</v>
      </c>
    </row>
    <row r="16271" spans="30:32" x14ac:dyDescent="0.2">
      <c r="AD16271" s="11" t="s">
        <v>26512</v>
      </c>
      <c r="AE16271" s="10" t="s">
        <v>26513</v>
      </c>
      <c r="AF16271" s="10" t="s">
        <v>666</v>
      </c>
    </row>
    <row r="16272" spans="30:32" x14ac:dyDescent="0.2">
      <c r="AD16272" s="11" t="s">
        <v>26514</v>
      </c>
      <c r="AE16272" s="10" t="s">
        <v>25332</v>
      </c>
      <c r="AF16272" s="10" t="s">
        <v>666</v>
      </c>
    </row>
    <row r="16273" spans="30:32" x14ac:dyDescent="0.2">
      <c r="AD16273" s="11" t="s">
        <v>26515</v>
      </c>
      <c r="AE16273" s="10" t="s">
        <v>12206</v>
      </c>
      <c r="AF16273" s="10" t="s">
        <v>666</v>
      </c>
    </row>
    <row r="16274" spans="30:32" x14ac:dyDescent="0.2">
      <c r="AD16274" s="11" t="s">
        <v>26516</v>
      </c>
      <c r="AE16274" s="10" t="s">
        <v>26517</v>
      </c>
      <c r="AF16274" s="10" t="s">
        <v>666</v>
      </c>
    </row>
    <row r="16275" spans="30:32" x14ac:dyDescent="0.2">
      <c r="AD16275" s="11" t="s">
        <v>26518</v>
      </c>
      <c r="AE16275" s="10" t="s">
        <v>2401</v>
      </c>
      <c r="AF16275" s="10" t="s">
        <v>666</v>
      </c>
    </row>
    <row r="16276" spans="30:32" x14ac:dyDescent="0.2">
      <c r="AD16276" s="11" t="s">
        <v>26519</v>
      </c>
      <c r="AE16276" s="10" t="s">
        <v>26520</v>
      </c>
      <c r="AF16276" s="10" t="s">
        <v>666</v>
      </c>
    </row>
    <row r="16277" spans="30:32" x14ac:dyDescent="0.2">
      <c r="AD16277" s="11" t="s">
        <v>26521</v>
      </c>
      <c r="AE16277" s="10" t="s">
        <v>10657</v>
      </c>
      <c r="AF16277" s="10" t="s">
        <v>666</v>
      </c>
    </row>
    <row r="16278" spans="30:32" x14ac:dyDescent="0.2">
      <c r="AD16278" s="11" t="s">
        <v>26522</v>
      </c>
      <c r="AE16278" s="10" t="s">
        <v>26523</v>
      </c>
      <c r="AF16278" s="10" t="s">
        <v>666</v>
      </c>
    </row>
    <row r="16279" spans="30:32" x14ac:dyDescent="0.2">
      <c r="AD16279" s="11" t="s">
        <v>26524</v>
      </c>
      <c r="AE16279" s="10" t="s">
        <v>26525</v>
      </c>
      <c r="AF16279" s="10" t="s">
        <v>666</v>
      </c>
    </row>
    <row r="16280" spans="30:32" x14ac:dyDescent="0.2">
      <c r="AD16280" s="11" t="s">
        <v>26526</v>
      </c>
      <c r="AE16280" s="10" t="s">
        <v>26527</v>
      </c>
      <c r="AF16280" s="10" t="s">
        <v>666</v>
      </c>
    </row>
    <row r="16281" spans="30:32" x14ac:dyDescent="0.2">
      <c r="AD16281" s="11" t="s">
        <v>26528</v>
      </c>
      <c r="AE16281" s="10" t="s">
        <v>26529</v>
      </c>
      <c r="AF16281" s="10" t="s">
        <v>666</v>
      </c>
    </row>
    <row r="16282" spans="30:32" x14ac:dyDescent="0.2">
      <c r="AD16282" s="11" t="s">
        <v>26530</v>
      </c>
      <c r="AE16282" s="10" t="s">
        <v>6009</v>
      </c>
      <c r="AF16282" s="10" t="s">
        <v>666</v>
      </c>
    </row>
    <row r="16283" spans="30:32" x14ac:dyDescent="0.2">
      <c r="AD16283" s="11" t="s">
        <v>26531</v>
      </c>
      <c r="AE16283" s="10" t="s">
        <v>2414</v>
      </c>
      <c r="AF16283" s="10" t="s">
        <v>666</v>
      </c>
    </row>
    <row r="16284" spans="30:32" x14ac:dyDescent="0.2">
      <c r="AD16284" s="11" t="s">
        <v>26532</v>
      </c>
      <c r="AE16284" s="10" t="s">
        <v>26533</v>
      </c>
      <c r="AF16284" s="10" t="s">
        <v>666</v>
      </c>
    </row>
    <row r="16285" spans="30:32" x14ac:dyDescent="0.2">
      <c r="AD16285" s="11" t="s">
        <v>26534</v>
      </c>
      <c r="AE16285" s="10" t="s">
        <v>26535</v>
      </c>
      <c r="AF16285" s="10" t="s">
        <v>666</v>
      </c>
    </row>
    <row r="16286" spans="30:32" x14ac:dyDescent="0.2">
      <c r="AD16286" s="11" t="s">
        <v>26536</v>
      </c>
      <c r="AE16286" s="10" t="s">
        <v>20406</v>
      </c>
      <c r="AF16286" s="10" t="s">
        <v>666</v>
      </c>
    </row>
    <row r="16287" spans="30:32" x14ac:dyDescent="0.2">
      <c r="AD16287" s="11" t="s">
        <v>26537</v>
      </c>
      <c r="AE16287" s="10" t="s">
        <v>25653</v>
      </c>
      <c r="AF16287" s="10" t="s">
        <v>666</v>
      </c>
    </row>
    <row r="16288" spans="30:32" x14ac:dyDescent="0.2">
      <c r="AD16288" s="11" t="s">
        <v>26538</v>
      </c>
      <c r="AE16288" s="10" t="s">
        <v>3587</v>
      </c>
      <c r="AF16288" s="10" t="s">
        <v>666</v>
      </c>
    </row>
    <row r="16289" spans="30:32" x14ac:dyDescent="0.2">
      <c r="AD16289" s="11" t="s">
        <v>26539</v>
      </c>
      <c r="AE16289" s="10" t="s">
        <v>25348</v>
      </c>
      <c r="AF16289" s="10" t="s">
        <v>666</v>
      </c>
    </row>
    <row r="16290" spans="30:32" x14ac:dyDescent="0.2">
      <c r="AD16290" s="11" t="s">
        <v>26540</v>
      </c>
      <c r="AE16290" s="10" t="s">
        <v>26541</v>
      </c>
      <c r="AF16290" s="10" t="s">
        <v>666</v>
      </c>
    </row>
    <row r="16291" spans="30:32" x14ac:dyDescent="0.2">
      <c r="AD16291" s="11" t="s">
        <v>26542</v>
      </c>
      <c r="AE16291" s="10" t="s">
        <v>4494</v>
      </c>
      <c r="AF16291" s="10" t="s">
        <v>666</v>
      </c>
    </row>
    <row r="16292" spans="30:32" x14ac:dyDescent="0.2">
      <c r="AD16292" s="11" t="s">
        <v>26543</v>
      </c>
      <c r="AE16292" s="10" t="s">
        <v>26544</v>
      </c>
      <c r="AF16292" s="10" t="s">
        <v>666</v>
      </c>
    </row>
    <row r="16293" spans="30:32" x14ac:dyDescent="0.2">
      <c r="AD16293" s="11" t="s">
        <v>26545</v>
      </c>
      <c r="AE16293" s="10" t="s">
        <v>26546</v>
      </c>
      <c r="AF16293" s="10" t="s">
        <v>666</v>
      </c>
    </row>
    <row r="16294" spans="30:32" x14ac:dyDescent="0.2">
      <c r="AD16294" s="11" t="s">
        <v>26547</v>
      </c>
      <c r="AE16294" s="10" t="s">
        <v>26548</v>
      </c>
      <c r="AF16294" s="10" t="s">
        <v>666</v>
      </c>
    </row>
    <row r="16295" spans="30:32" x14ac:dyDescent="0.2">
      <c r="AD16295" s="11" t="s">
        <v>26549</v>
      </c>
      <c r="AE16295" s="10" t="s">
        <v>2420</v>
      </c>
      <c r="AF16295" s="10" t="s">
        <v>666</v>
      </c>
    </row>
    <row r="16296" spans="30:32" x14ac:dyDescent="0.2">
      <c r="AD16296" s="11" t="s">
        <v>26550</v>
      </c>
      <c r="AE16296" s="10" t="s">
        <v>26551</v>
      </c>
      <c r="AF16296" s="10" t="s">
        <v>666</v>
      </c>
    </row>
    <row r="16297" spans="30:32" x14ac:dyDescent="0.2">
      <c r="AD16297" s="11" t="s">
        <v>26552</v>
      </c>
      <c r="AE16297" s="10" t="s">
        <v>18782</v>
      </c>
      <c r="AF16297" s="10" t="s">
        <v>666</v>
      </c>
    </row>
    <row r="16298" spans="30:32" x14ac:dyDescent="0.2">
      <c r="AD16298" s="11" t="s">
        <v>26553</v>
      </c>
      <c r="AE16298" s="10" t="s">
        <v>26554</v>
      </c>
      <c r="AF16298" s="10" t="s">
        <v>666</v>
      </c>
    </row>
    <row r="16299" spans="30:32" x14ac:dyDescent="0.2">
      <c r="AD16299" s="11" t="s">
        <v>26555</v>
      </c>
      <c r="AE16299" s="10" t="s">
        <v>26556</v>
      </c>
      <c r="AF16299" s="10" t="s">
        <v>666</v>
      </c>
    </row>
    <row r="16300" spans="30:32" x14ac:dyDescent="0.2">
      <c r="AD16300" s="11" t="s">
        <v>26557</v>
      </c>
      <c r="AE16300" s="10" t="s">
        <v>26558</v>
      </c>
      <c r="AF16300" s="10" t="s">
        <v>666</v>
      </c>
    </row>
    <row r="16301" spans="30:32" x14ac:dyDescent="0.2">
      <c r="AD16301" s="11" t="s">
        <v>26559</v>
      </c>
      <c r="AE16301" s="10" t="s">
        <v>26560</v>
      </c>
      <c r="AF16301" s="10" t="s">
        <v>666</v>
      </c>
    </row>
    <row r="16302" spans="30:32" x14ac:dyDescent="0.2">
      <c r="AD16302" s="11" t="s">
        <v>26561</v>
      </c>
      <c r="AE16302" s="10" t="s">
        <v>18794</v>
      </c>
      <c r="AF16302" s="10" t="s">
        <v>666</v>
      </c>
    </row>
    <row r="16303" spans="30:32" x14ac:dyDescent="0.2">
      <c r="AD16303" s="11" t="s">
        <v>26562</v>
      </c>
      <c r="AE16303" s="10" t="s">
        <v>26563</v>
      </c>
      <c r="AF16303" s="10" t="s">
        <v>666</v>
      </c>
    </row>
    <row r="16304" spans="30:32" x14ac:dyDescent="0.2">
      <c r="AD16304" s="11" t="s">
        <v>26564</v>
      </c>
      <c r="AE16304" s="10" t="s">
        <v>10450</v>
      </c>
      <c r="AF16304" s="10" t="s">
        <v>666</v>
      </c>
    </row>
    <row r="16305" spans="30:32" x14ac:dyDescent="0.2">
      <c r="AD16305" s="11" t="s">
        <v>26565</v>
      </c>
      <c r="AE16305" s="10" t="s">
        <v>12311</v>
      </c>
      <c r="AF16305" s="10" t="s">
        <v>666</v>
      </c>
    </row>
    <row r="16306" spans="30:32" x14ac:dyDescent="0.2">
      <c r="AD16306" s="11" t="s">
        <v>26566</v>
      </c>
      <c r="AE16306" s="10" t="s">
        <v>3135</v>
      </c>
      <c r="AF16306" s="10" t="s">
        <v>666</v>
      </c>
    </row>
    <row r="16307" spans="30:32" x14ac:dyDescent="0.2">
      <c r="AD16307" s="11" t="s">
        <v>26567</v>
      </c>
      <c r="AE16307" s="10" t="s">
        <v>26568</v>
      </c>
      <c r="AF16307" s="10" t="s">
        <v>666</v>
      </c>
    </row>
    <row r="16308" spans="30:32" x14ac:dyDescent="0.2">
      <c r="AD16308" s="11" t="s">
        <v>26569</v>
      </c>
      <c r="AE16308" s="10" t="s">
        <v>5873</v>
      </c>
      <c r="AF16308" s="10" t="s">
        <v>666</v>
      </c>
    </row>
    <row r="16309" spans="30:32" x14ac:dyDescent="0.2">
      <c r="AD16309" s="11" t="s">
        <v>26570</v>
      </c>
      <c r="AE16309" s="10" t="s">
        <v>4175</v>
      </c>
      <c r="AF16309" s="10" t="s">
        <v>666</v>
      </c>
    </row>
    <row r="16310" spans="30:32" x14ac:dyDescent="0.2">
      <c r="AD16310" s="11" t="s">
        <v>26571</v>
      </c>
      <c r="AE16310" s="10" t="s">
        <v>26572</v>
      </c>
      <c r="AF16310" s="10" t="s">
        <v>666</v>
      </c>
    </row>
    <row r="16311" spans="30:32" x14ac:dyDescent="0.2">
      <c r="AD16311" s="11" t="s">
        <v>26573</v>
      </c>
      <c r="AE16311" s="10" t="s">
        <v>26574</v>
      </c>
      <c r="AF16311" s="10" t="s">
        <v>666</v>
      </c>
    </row>
    <row r="16312" spans="30:32" x14ac:dyDescent="0.2">
      <c r="AD16312" s="11" t="s">
        <v>26575</v>
      </c>
      <c r="AE16312" s="10" t="s">
        <v>26576</v>
      </c>
      <c r="AF16312" s="10" t="s">
        <v>666</v>
      </c>
    </row>
    <row r="16313" spans="30:32" x14ac:dyDescent="0.2">
      <c r="AD16313" s="11" t="s">
        <v>26577</v>
      </c>
      <c r="AE16313" s="10" t="s">
        <v>26578</v>
      </c>
      <c r="AF16313" s="10" t="s">
        <v>666</v>
      </c>
    </row>
    <row r="16314" spans="30:32" x14ac:dyDescent="0.2">
      <c r="AD16314" s="11" t="s">
        <v>26579</v>
      </c>
      <c r="AE16314" s="10" t="s">
        <v>26580</v>
      </c>
      <c r="AF16314" s="10" t="s">
        <v>666</v>
      </c>
    </row>
    <row r="16315" spans="30:32" x14ac:dyDescent="0.2">
      <c r="AD16315" s="11" t="s">
        <v>26581</v>
      </c>
      <c r="AE16315" s="10" t="s">
        <v>1442</v>
      </c>
      <c r="AF16315" s="10" t="s">
        <v>666</v>
      </c>
    </row>
    <row r="16316" spans="30:32" x14ac:dyDescent="0.2">
      <c r="AD16316" s="11" t="s">
        <v>26582</v>
      </c>
      <c r="AE16316" s="10" t="s">
        <v>17691</v>
      </c>
      <c r="AF16316" s="10" t="s">
        <v>666</v>
      </c>
    </row>
    <row r="16317" spans="30:32" x14ac:dyDescent="0.2">
      <c r="AD16317" s="11" t="s">
        <v>26583</v>
      </c>
      <c r="AE16317" s="10" t="s">
        <v>5324</v>
      </c>
      <c r="AF16317" s="10" t="s">
        <v>666</v>
      </c>
    </row>
    <row r="16318" spans="30:32" x14ac:dyDescent="0.2">
      <c r="AD16318" s="11" t="s">
        <v>26584</v>
      </c>
      <c r="AE16318" s="10" t="s">
        <v>8332</v>
      </c>
      <c r="AF16318" s="10" t="s">
        <v>666</v>
      </c>
    </row>
    <row r="16319" spans="30:32" x14ac:dyDescent="0.2">
      <c r="AD16319" s="11" t="s">
        <v>26585</v>
      </c>
      <c r="AE16319" s="10" t="s">
        <v>26586</v>
      </c>
      <c r="AF16319" s="10" t="s">
        <v>666</v>
      </c>
    </row>
    <row r="16320" spans="30:32" x14ac:dyDescent="0.2">
      <c r="AD16320" s="11" t="s">
        <v>26587</v>
      </c>
      <c r="AE16320" s="10" t="s">
        <v>26588</v>
      </c>
      <c r="AF16320" s="10" t="s">
        <v>666</v>
      </c>
    </row>
    <row r="16321" spans="30:32" x14ac:dyDescent="0.2">
      <c r="AD16321" s="11" t="s">
        <v>26589</v>
      </c>
      <c r="AE16321" s="10" t="s">
        <v>21393</v>
      </c>
      <c r="AF16321" s="10" t="s">
        <v>666</v>
      </c>
    </row>
    <row r="16322" spans="30:32" x14ac:dyDescent="0.2">
      <c r="AD16322" s="11" t="s">
        <v>26590</v>
      </c>
      <c r="AE16322" s="10" t="s">
        <v>19032</v>
      </c>
      <c r="AF16322" s="10" t="s">
        <v>666</v>
      </c>
    </row>
    <row r="16323" spans="30:32" x14ac:dyDescent="0.2">
      <c r="AD16323" s="11" t="s">
        <v>26591</v>
      </c>
      <c r="AE16323" s="10" t="s">
        <v>26592</v>
      </c>
      <c r="AF16323" s="10" t="s">
        <v>666</v>
      </c>
    </row>
    <row r="16324" spans="30:32" x14ac:dyDescent="0.2">
      <c r="AD16324" s="11" t="s">
        <v>26593</v>
      </c>
      <c r="AE16324" s="10" t="s">
        <v>26594</v>
      </c>
      <c r="AF16324" s="10" t="s">
        <v>666</v>
      </c>
    </row>
    <row r="16325" spans="30:32" x14ac:dyDescent="0.2">
      <c r="AD16325" s="11" t="s">
        <v>26595</v>
      </c>
      <c r="AE16325" s="10" t="s">
        <v>26596</v>
      </c>
      <c r="AF16325" s="10" t="s">
        <v>666</v>
      </c>
    </row>
    <row r="16326" spans="30:32" x14ac:dyDescent="0.2">
      <c r="AD16326" s="11" t="s">
        <v>26597</v>
      </c>
      <c r="AE16326" s="10" t="s">
        <v>12383</v>
      </c>
      <c r="AF16326" s="10" t="s">
        <v>666</v>
      </c>
    </row>
    <row r="16327" spans="30:32" x14ac:dyDescent="0.2">
      <c r="AD16327" s="11" t="s">
        <v>26598</v>
      </c>
      <c r="AE16327" s="10" t="s">
        <v>26599</v>
      </c>
      <c r="AF16327" s="10" t="s">
        <v>666</v>
      </c>
    </row>
    <row r="16328" spans="30:32" x14ac:dyDescent="0.2">
      <c r="AD16328" s="11" t="s">
        <v>26600</v>
      </c>
      <c r="AE16328" s="10" t="s">
        <v>26601</v>
      </c>
      <c r="AF16328" s="10" t="s">
        <v>666</v>
      </c>
    </row>
    <row r="16329" spans="30:32" x14ac:dyDescent="0.2">
      <c r="AD16329" s="11" t="s">
        <v>26602</v>
      </c>
      <c r="AE16329" s="10" t="s">
        <v>26603</v>
      </c>
      <c r="AF16329" s="10" t="s">
        <v>666</v>
      </c>
    </row>
    <row r="16330" spans="30:32" x14ac:dyDescent="0.2">
      <c r="AD16330" s="11" t="s">
        <v>26604</v>
      </c>
      <c r="AE16330" s="10" t="s">
        <v>21429</v>
      </c>
      <c r="AF16330" s="10" t="s">
        <v>666</v>
      </c>
    </row>
    <row r="16331" spans="30:32" x14ac:dyDescent="0.2">
      <c r="AD16331" s="11" t="s">
        <v>26605</v>
      </c>
      <c r="AE16331" s="10" t="s">
        <v>6076</v>
      </c>
      <c r="AF16331" s="10" t="s">
        <v>666</v>
      </c>
    </row>
    <row r="16332" spans="30:32" x14ac:dyDescent="0.2">
      <c r="AD16332" s="11" t="s">
        <v>26606</v>
      </c>
      <c r="AE16332" s="10" t="s">
        <v>10783</v>
      </c>
      <c r="AF16332" s="10" t="s">
        <v>666</v>
      </c>
    </row>
    <row r="16333" spans="30:32" x14ac:dyDescent="0.2">
      <c r="AD16333" s="11" t="s">
        <v>26607</v>
      </c>
      <c r="AE16333" s="10" t="s">
        <v>26608</v>
      </c>
      <c r="AF16333" s="10" t="s">
        <v>666</v>
      </c>
    </row>
    <row r="16334" spans="30:32" x14ac:dyDescent="0.2">
      <c r="AD16334" s="11" t="s">
        <v>26609</v>
      </c>
      <c r="AE16334" s="10" t="s">
        <v>26610</v>
      </c>
      <c r="AF16334" s="10" t="s">
        <v>666</v>
      </c>
    </row>
    <row r="16335" spans="30:32" x14ac:dyDescent="0.2">
      <c r="AD16335" s="11" t="s">
        <v>26611</v>
      </c>
      <c r="AE16335" s="10" t="s">
        <v>26612</v>
      </c>
      <c r="AF16335" s="10" t="s">
        <v>666</v>
      </c>
    </row>
    <row r="16336" spans="30:32" x14ac:dyDescent="0.2">
      <c r="AD16336" s="11" t="s">
        <v>26613</v>
      </c>
      <c r="AE16336" s="10" t="s">
        <v>26614</v>
      </c>
      <c r="AF16336" s="10" t="s">
        <v>666</v>
      </c>
    </row>
    <row r="16337" spans="30:32" x14ac:dyDescent="0.2">
      <c r="AD16337" s="11" t="s">
        <v>26615</v>
      </c>
      <c r="AE16337" s="10" t="s">
        <v>26616</v>
      </c>
      <c r="AF16337" s="10" t="s">
        <v>666</v>
      </c>
    </row>
    <row r="16338" spans="30:32" x14ac:dyDescent="0.2">
      <c r="AD16338" s="11" t="s">
        <v>26617</v>
      </c>
      <c r="AE16338" s="10" t="s">
        <v>17751</v>
      </c>
      <c r="AF16338" s="10" t="s">
        <v>666</v>
      </c>
    </row>
    <row r="16339" spans="30:32" x14ac:dyDescent="0.2">
      <c r="AD16339" s="11" t="s">
        <v>26618</v>
      </c>
      <c r="AE16339" s="10" t="s">
        <v>26619</v>
      </c>
      <c r="AF16339" s="10" t="s">
        <v>666</v>
      </c>
    </row>
    <row r="16340" spans="30:32" x14ac:dyDescent="0.2">
      <c r="AD16340" s="11" t="s">
        <v>26620</v>
      </c>
      <c r="AE16340" s="10" t="s">
        <v>11214</v>
      </c>
      <c r="AF16340" s="10" t="s">
        <v>666</v>
      </c>
    </row>
    <row r="16341" spans="30:32" x14ac:dyDescent="0.2">
      <c r="AD16341" s="11" t="s">
        <v>26621</v>
      </c>
      <c r="AE16341" s="10" t="s">
        <v>5387</v>
      </c>
      <c r="AF16341" s="10" t="s">
        <v>666</v>
      </c>
    </row>
    <row r="16342" spans="30:32" x14ac:dyDescent="0.2">
      <c r="AD16342" s="11" t="s">
        <v>26622</v>
      </c>
      <c r="AE16342" s="10" t="s">
        <v>26623</v>
      </c>
      <c r="AF16342" s="10" t="s">
        <v>666</v>
      </c>
    </row>
    <row r="16343" spans="30:32" x14ac:dyDescent="0.2">
      <c r="AD16343" s="11" t="s">
        <v>26624</v>
      </c>
      <c r="AE16343" s="10" t="s">
        <v>14980</v>
      </c>
      <c r="AF16343" s="10" t="s">
        <v>666</v>
      </c>
    </row>
    <row r="16344" spans="30:32" x14ac:dyDescent="0.2">
      <c r="AD16344" s="11" t="s">
        <v>26625</v>
      </c>
      <c r="AE16344" s="10" t="s">
        <v>26626</v>
      </c>
      <c r="AF16344" s="10" t="s">
        <v>666</v>
      </c>
    </row>
    <row r="16345" spans="30:32" x14ac:dyDescent="0.2">
      <c r="AD16345" s="11" t="s">
        <v>26627</v>
      </c>
      <c r="AE16345" s="10" t="s">
        <v>26628</v>
      </c>
      <c r="AF16345" s="10" t="s">
        <v>666</v>
      </c>
    </row>
    <row r="16346" spans="30:32" x14ac:dyDescent="0.2">
      <c r="AD16346" s="11" t="s">
        <v>26629</v>
      </c>
      <c r="AE16346" s="10" t="s">
        <v>13298</v>
      </c>
      <c r="AF16346" s="10" t="s">
        <v>666</v>
      </c>
    </row>
    <row r="16347" spans="30:32" x14ac:dyDescent="0.2">
      <c r="AD16347" s="11" t="s">
        <v>26630</v>
      </c>
      <c r="AE16347" s="10" t="s">
        <v>3181</v>
      </c>
      <c r="AF16347" s="10" t="s">
        <v>666</v>
      </c>
    </row>
    <row r="16348" spans="30:32" x14ac:dyDescent="0.2">
      <c r="AD16348" s="11" t="s">
        <v>26631</v>
      </c>
      <c r="AE16348" s="10" t="s">
        <v>13706</v>
      </c>
      <c r="AF16348" s="10" t="s">
        <v>666</v>
      </c>
    </row>
    <row r="16349" spans="30:32" x14ac:dyDescent="0.2">
      <c r="AD16349" s="11" t="s">
        <v>26632</v>
      </c>
      <c r="AE16349" s="10" t="s">
        <v>22770</v>
      </c>
      <c r="AF16349" s="10" t="s">
        <v>666</v>
      </c>
    </row>
    <row r="16350" spans="30:32" x14ac:dyDescent="0.2">
      <c r="AD16350" s="11" t="s">
        <v>26633</v>
      </c>
      <c r="AE16350" s="10" t="s">
        <v>26634</v>
      </c>
      <c r="AF16350" s="10" t="s">
        <v>666</v>
      </c>
    </row>
    <row r="16351" spans="30:32" x14ac:dyDescent="0.2">
      <c r="AD16351" s="11" t="s">
        <v>26635</v>
      </c>
      <c r="AE16351" s="10" t="s">
        <v>26636</v>
      </c>
      <c r="AF16351" s="10" t="s">
        <v>666</v>
      </c>
    </row>
    <row r="16352" spans="30:32" x14ac:dyDescent="0.2">
      <c r="AD16352" s="11" t="s">
        <v>26637</v>
      </c>
      <c r="AE16352" s="10" t="s">
        <v>16287</v>
      </c>
      <c r="AF16352" s="10" t="s">
        <v>666</v>
      </c>
    </row>
    <row r="16353" spans="30:32" x14ac:dyDescent="0.2">
      <c r="AD16353" s="11" t="s">
        <v>26638</v>
      </c>
      <c r="AE16353" s="10" t="s">
        <v>26639</v>
      </c>
      <c r="AF16353" s="10" t="s">
        <v>666</v>
      </c>
    </row>
    <row r="16354" spans="30:32" x14ac:dyDescent="0.2">
      <c r="AD16354" s="11" t="s">
        <v>26640</v>
      </c>
      <c r="AE16354" s="10" t="s">
        <v>13793</v>
      </c>
      <c r="AF16354" s="10" t="s">
        <v>666</v>
      </c>
    </row>
    <row r="16355" spans="30:32" x14ac:dyDescent="0.2">
      <c r="AD16355" s="11" t="s">
        <v>26641</v>
      </c>
      <c r="AE16355" s="10" t="s">
        <v>6772</v>
      </c>
      <c r="AF16355" s="10" t="s">
        <v>666</v>
      </c>
    </row>
    <row r="16356" spans="30:32" x14ac:dyDescent="0.2">
      <c r="AD16356" s="11" t="s">
        <v>26642</v>
      </c>
      <c r="AE16356" s="10" t="s">
        <v>26643</v>
      </c>
      <c r="AF16356" s="10" t="s">
        <v>666</v>
      </c>
    </row>
    <row r="16357" spans="30:32" x14ac:dyDescent="0.2">
      <c r="AD16357" s="11" t="s">
        <v>26644</v>
      </c>
      <c r="AE16357" s="10" t="s">
        <v>6107</v>
      </c>
      <c r="AF16357" s="10" t="s">
        <v>666</v>
      </c>
    </row>
    <row r="16358" spans="30:32" x14ac:dyDescent="0.2">
      <c r="AD16358" s="11" t="s">
        <v>26645</v>
      </c>
      <c r="AE16358" s="10" t="s">
        <v>26646</v>
      </c>
      <c r="AF16358" s="10" t="s">
        <v>666</v>
      </c>
    </row>
    <row r="16359" spans="30:32" x14ac:dyDescent="0.2">
      <c r="AD16359" s="11" t="s">
        <v>26647</v>
      </c>
      <c r="AE16359" s="10" t="s">
        <v>26648</v>
      </c>
      <c r="AF16359" s="10" t="s">
        <v>666</v>
      </c>
    </row>
    <row r="16360" spans="30:32" x14ac:dyDescent="0.2">
      <c r="AD16360" s="11" t="s">
        <v>26649</v>
      </c>
      <c r="AE16360" s="10" t="s">
        <v>26650</v>
      </c>
      <c r="AF16360" s="10" t="s">
        <v>666</v>
      </c>
    </row>
    <row r="16361" spans="30:32" x14ac:dyDescent="0.2">
      <c r="AD16361" s="11" t="s">
        <v>26651</v>
      </c>
      <c r="AE16361" s="10" t="s">
        <v>26650</v>
      </c>
      <c r="AF16361" s="10" t="s">
        <v>666</v>
      </c>
    </row>
    <row r="16362" spans="30:32" x14ac:dyDescent="0.2">
      <c r="AD16362" s="11" t="s">
        <v>26652</v>
      </c>
      <c r="AE16362" s="10" t="s">
        <v>9479</v>
      </c>
      <c r="AF16362" s="10" t="s">
        <v>666</v>
      </c>
    </row>
    <row r="16363" spans="30:32" x14ac:dyDescent="0.2">
      <c r="AD16363" s="11" t="s">
        <v>26653</v>
      </c>
      <c r="AE16363" s="10" t="s">
        <v>26654</v>
      </c>
      <c r="AF16363" s="10" t="s">
        <v>666</v>
      </c>
    </row>
    <row r="16364" spans="30:32" x14ac:dyDescent="0.2">
      <c r="AD16364" s="11" t="s">
        <v>26655</v>
      </c>
      <c r="AE16364" s="10" t="s">
        <v>5413</v>
      </c>
      <c r="AF16364" s="10" t="s">
        <v>666</v>
      </c>
    </row>
    <row r="16365" spans="30:32" x14ac:dyDescent="0.2">
      <c r="AD16365" s="11" t="s">
        <v>26656</v>
      </c>
      <c r="AE16365" s="10" t="s">
        <v>16295</v>
      </c>
      <c r="AF16365" s="10" t="s">
        <v>666</v>
      </c>
    </row>
    <row r="16366" spans="30:32" x14ac:dyDescent="0.2">
      <c r="AD16366" s="11" t="s">
        <v>26657</v>
      </c>
      <c r="AE16366" s="10" t="s">
        <v>26658</v>
      </c>
      <c r="AF16366" s="10" t="s">
        <v>666</v>
      </c>
    </row>
    <row r="16367" spans="30:32" x14ac:dyDescent="0.2">
      <c r="AD16367" s="11" t="s">
        <v>26659</v>
      </c>
      <c r="AE16367" s="10" t="s">
        <v>26660</v>
      </c>
      <c r="AF16367" s="10" t="s">
        <v>666</v>
      </c>
    </row>
    <row r="16368" spans="30:32" x14ac:dyDescent="0.2">
      <c r="AD16368" s="11" t="s">
        <v>26661</v>
      </c>
      <c r="AE16368" s="10" t="s">
        <v>4214</v>
      </c>
      <c r="AF16368" s="10" t="s">
        <v>666</v>
      </c>
    </row>
    <row r="16369" spans="30:32" x14ac:dyDescent="0.2">
      <c r="AD16369" s="11" t="s">
        <v>26662</v>
      </c>
      <c r="AE16369" s="10" t="s">
        <v>1475</v>
      </c>
      <c r="AF16369" s="10" t="s">
        <v>666</v>
      </c>
    </row>
    <row r="16370" spans="30:32" x14ac:dyDescent="0.2">
      <c r="AD16370" s="11" t="s">
        <v>26663</v>
      </c>
      <c r="AE16370" s="10" t="s">
        <v>26664</v>
      </c>
      <c r="AF16370" s="10" t="s">
        <v>666</v>
      </c>
    </row>
    <row r="16371" spans="30:32" x14ac:dyDescent="0.2">
      <c r="AD16371" s="11" t="s">
        <v>26665</v>
      </c>
      <c r="AE16371" s="10" t="s">
        <v>26666</v>
      </c>
      <c r="AF16371" s="10" t="s">
        <v>666</v>
      </c>
    </row>
    <row r="16372" spans="30:32" x14ac:dyDescent="0.2">
      <c r="AD16372" s="11" t="s">
        <v>26667</v>
      </c>
      <c r="AE16372" s="10" t="s">
        <v>26668</v>
      </c>
      <c r="AF16372" s="10" t="s">
        <v>666</v>
      </c>
    </row>
    <row r="16373" spans="30:32" x14ac:dyDescent="0.2">
      <c r="AD16373" s="11" t="s">
        <v>26669</v>
      </c>
      <c r="AE16373" s="10" t="s">
        <v>26670</v>
      </c>
      <c r="AF16373" s="10" t="s">
        <v>666</v>
      </c>
    </row>
    <row r="16374" spans="30:32" x14ac:dyDescent="0.2">
      <c r="AD16374" s="11" t="s">
        <v>26671</v>
      </c>
      <c r="AE16374" s="10" t="s">
        <v>26672</v>
      </c>
      <c r="AF16374" s="10" t="s">
        <v>666</v>
      </c>
    </row>
    <row r="16375" spans="30:32" x14ac:dyDescent="0.2">
      <c r="AD16375" s="11" t="s">
        <v>26673</v>
      </c>
      <c r="AE16375" s="10" t="s">
        <v>1146</v>
      </c>
      <c r="AF16375" s="10" t="s">
        <v>666</v>
      </c>
    </row>
    <row r="16376" spans="30:32" x14ac:dyDescent="0.2">
      <c r="AD16376" s="11" t="s">
        <v>26674</v>
      </c>
      <c r="AE16376" s="10" t="s">
        <v>26675</v>
      </c>
      <c r="AF16376" s="10" t="s">
        <v>666</v>
      </c>
    </row>
    <row r="16377" spans="30:32" x14ac:dyDescent="0.2">
      <c r="AD16377" s="11" t="s">
        <v>26676</v>
      </c>
      <c r="AE16377" s="10" t="s">
        <v>26677</v>
      </c>
      <c r="AF16377" s="10" t="s">
        <v>666</v>
      </c>
    </row>
    <row r="16378" spans="30:32" x14ac:dyDescent="0.2">
      <c r="AD16378" s="11" t="s">
        <v>26678</v>
      </c>
      <c r="AE16378" s="10" t="s">
        <v>15027</v>
      </c>
      <c r="AF16378" s="10" t="s">
        <v>666</v>
      </c>
    </row>
    <row r="16379" spans="30:32" x14ac:dyDescent="0.2">
      <c r="AD16379" s="11" t="s">
        <v>26679</v>
      </c>
      <c r="AE16379" s="10" t="s">
        <v>26680</v>
      </c>
      <c r="AF16379" s="10" t="s">
        <v>666</v>
      </c>
    </row>
    <row r="16380" spans="30:32" x14ac:dyDescent="0.2">
      <c r="AD16380" s="11" t="s">
        <v>26681</v>
      </c>
      <c r="AE16380" s="10" t="s">
        <v>7871</v>
      </c>
      <c r="AF16380" s="10" t="s">
        <v>666</v>
      </c>
    </row>
    <row r="16381" spans="30:32" x14ac:dyDescent="0.2">
      <c r="AD16381" s="11" t="s">
        <v>26682</v>
      </c>
      <c r="AE16381" s="10" t="s">
        <v>26683</v>
      </c>
      <c r="AF16381" s="10" t="s">
        <v>666</v>
      </c>
    </row>
    <row r="16382" spans="30:32" x14ac:dyDescent="0.2">
      <c r="AD16382" s="11" t="s">
        <v>26684</v>
      </c>
      <c r="AE16382" s="10" t="s">
        <v>26685</v>
      </c>
      <c r="AF16382" s="10" t="s">
        <v>666</v>
      </c>
    </row>
    <row r="16383" spans="30:32" x14ac:dyDescent="0.2">
      <c r="AD16383" s="11" t="s">
        <v>26686</v>
      </c>
      <c r="AE16383" s="10" t="s">
        <v>26687</v>
      </c>
      <c r="AF16383" s="10" t="s">
        <v>666</v>
      </c>
    </row>
    <row r="16384" spans="30:32" x14ac:dyDescent="0.2">
      <c r="AD16384" s="11" t="s">
        <v>26688</v>
      </c>
      <c r="AE16384" s="10" t="s">
        <v>7877</v>
      </c>
      <c r="AF16384" s="10" t="s">
        <v>666</v>
      </c>
    </row>
    <row r="16385" spans="30:32" x14ac:dyDescent="0.2">
      <c r="AD16385" s="11" t="s">
        <v>26689</v>
      </c>
      <c r="AE16385" s="10" t="s">
        <v>26690</v>
      </c>
      <c r="AF16385" s="10" t="s">
        <v>666</v>
      </c>
    </row>
    <row r="16386" spans="30:32" x14ac:dyDescent="0.2">
      <c r="AD16386" s="11" t="s">
        <v>26691</v>
      </c>
      <c r="AE16386" s="10" t="s">
        <v>26692</v>
      </c>
      <c r="AF16386" s="10" t="s">
        <v>666</v>
      </c>
    </row>
    <row r="16387" spans="30:32" x14ac:dyDescent="0.2">
      <c r="AD16387" s="11" t="s">
        <v>26693</v>
      </c>
      <c r="AE16387" s="10" t="s">
        <v>10934</v>
      </c>
      <c r="AF16387" s="10" t="s">
        <v>666</v>
      </c>
    </row>
    <row r="16388" spans="30:32" x14ac:dyDescent="0.2">
      <c r="AD16388" s="11" t="s">
        <v>26694</v>
      </c>
      <c r="AE16388" s="10" t="s">
        <v>20339</v>
      </c>
      <c r="AF16388" s="10" t="s">
        <v>666</v>
      </c>
    </row>
    <row r="16389" spans="30:32" x14ac:dyDescent="0.2">
      <c r="AD16389" s="11" t="s">
        <v>26695</v>
      </c>
      <c r="AE16389" s="10" t="s">
        <v>26696</v>
      </c>
      <c r="AF16389" s="10" t="s">
        <v>666</v>
      </c>
    </row>
    <row r="16390" spans="30:32" x14ac:dyDescent="0.2">
      <c r="AD16390" s="11" t="s">
        <v>26697</v>
      </c>
      <c r="AE16390" s="10" t="s">
        <v>26698</v>
      </c>
      <c r="AF16390" s="10" t="s">
        <v>666</v>
      </c>
    </row>
    <row r="16391" spans="30:32" x14ac:dyDescent="0.2">
      <c r="AD16391" s="11" t="s">
        <v>26699</v>
      </c>
      <c r="AE16391" s="10" t="s">
        <v>7898</v>
      </c>
      <c r="AF16391" s="10" t="s">
        <v>666</v>
      </c>
    </row>
    <row r="16392" spans="30:32" x14ac:dyDescent="0.2">
      <c r="AD16392" s="11" t="s">
        <v>26700</v>
      </c>
      <c r="AE16392" s="10" t="s">
        <v>2580</v>
      </c>
      <c r="AF16392" s="10" t="s">
        <v>666</v>
      </c>
    </row>
    <row r="16393" spans="30:32" x14ac:dyDescent="0.2">
      <c r="AD16393" s="11" t="s">
        <v>26701</v>
      </c>
      <c r="AE16393" s="10" t="s">
        <v>26702</v>
      </c>
      <c r="AF16393" s="10" t="s">
        <v>666</v>
      </c>
    </row>
    <row r="16394" spans="30:32" x14ac:dyDescent="0.2">
      <c r="AD16394" s="11" t="s">
        <v>26703</v>
      </c>
      <c r="AE16394" s="10" t="s">
        <v>13815</v>
      </c>
      <c r="AF16394" s="10" t="s">
        <v>666</v>
      </c>
    </row>
    <row r="16395" spans="30:32" x14ac:dyDescent="0.2">
      <c r="AD16395" s="11" t="s">
        <v>26704</v>
      </c>
      <c r="AE16395" s="10" t="s">
        <v>26705</v>
      </c>
      <c r="AF16395" s="10" t="s">
        <v>666</v>
      </c>
    </row>
    <row r="16396" spans="30:32" x14ac:dyDescent="0.2">
      <c r="AD16396" s="11" t="s">
        <v>26706</v>
      </c>
      <c r="AE16396" s="10" t="s">
        <v>16321</v>
      </c>
      <c r="AF16396" s="10" t="s">
        <v>666</v>
      </c>
    </row>
    <row r="16397" spans="30:32" x14ac:dyDescent="0.2">
      <c r="AD16397" s="11" t="s">
        <v>26707</v>
      </c>
      <c r="AE16397" s="10" t="s">
        <v>26708</v>
      </c>
      <c r="AF16397" s="10" t="s">
        <v>666</v>
      </c>
    </row>
    <row r="16398" spans="30:32" x14ac:dyDescent="0.2">
      <c r="AD16398" s="11" t="s">
        <v>26709</v>
      </c>
      <c r="AE16398" s="10" t="s">
        <v>26710</v>
      </c>
      <c r="AF16398" s="10" t="s">
        <v>666</v>
      </c>
    </row>
    <row r="16399" spans="30:32" x14ac:dyDescent="0.2">
      <c r="AD16399" s="11" t="s">
        <v>26711</v>
      </c>
      <c r="AE16399" s="10" t="s">
        <v>26712</v>
      </c>
      <c r="AF16399" s="10" t="s">
        <v>666</v>
      </c>
    </row>
    <row r="16400" spans="30:32" x14ac:dyDescent="0.2">
      <c r="AD16400" s="11" t="s">
        <v>26713</v>
      </c>
      <c r="AE16400" s="10" t="s">
        <v>20070</v>
      </c>
      <c r="AF16400" s="10" t="s">
        <v>666</v>
      </c>
    </row>
    <row r="16401" spans="30:32" x14ac:dyDescent="0.2">
      <c r="AD16401" s="11" t="s">
        <v>26714</v>
      </c>
      <c r="AE16401" s="10" t="s">
        <v>26715</v>
      </c>
      <c r="AF16401" s="10" t="s">
        <v>666</v>
      </c>
    </row>
    <row r="16402" spans="30:32" x14ac:dyDescent="0.2">
      <c r="AD16402" s="11" t="s">
        <v>26716</v>
      </c>
      <c r="AE16402" s="10" t="s">
        <v>23103</v>
      </c>
      <c r="AF16402" s="10" t="s">
        <v>666</v>
      </c>
    </row>
    <row r="16403" spans="30:32" x14ac:dyDescent="0.2">
      <c r="AD16403" s="11" t="s">
        <v>26717</v>
      </c>
      <c r="AE16403" s="10" t="s">
        <v>4862</v>
      </c>
      <c r="AF16403" s="10" t="s">
        <v>666</v>
      </c>
    </row>
    <row r="16404" spans="30:32" x14ac:dyDescent="0.2">
      <c r="AD16404" s="11" t="s">
        <v>26718</v>
      </c>
      <c r="AE16404" s="10" t="s">
        <v>26719</v>
      </c>
      <c r="AF16404" s="10" t="s">
        <v>666</v>
      </c>
    </row>
    <row r="16405" spans="30:32" x14ac:dyDescent="0.2">
      <c r="AD16405" s="11" t="s">
        <v>26720</v>
      </c>
      <c r="AE16405" s="10" t="s">
        <v>10972</v>
      </c>
      <c r="AF16405" s="10" t="s">
        <v>666</v>
      </c>
    </row>
    <row r="16406" spans="30:32" x14ac:dyDescent="0.2">
      <c r="AD16406" s="11" t="s">
        <v>26721</v>
      </c>
      <c r="AE16406" s="10" t="s">
        <v>24880</v>
      </c>
      <c r="AF16406" s="10" t="s">
        <v>666</v>
      </c>
    </row>
    <row r="16407" spans="30:32" x14ac:dyDescent="0.2">
      <c r="AD16407" s="11" t="s">
        <v>26722</v>
      </c>
      <c r="AE16407" s="10" t="s">
        <v>24880</v>
      </c>
      <c r="AF16407" s="10" t="s">
        <v>666</v>
      </c>
    </row>
    <row r="16408" spans="30:32" x14ac:dyDescent="0.2">
      <c r="AD16408" s="11" t="s">
        <v>26723</v>
      </c>
      <c r="AE16408" s="10" t="s">
        <v>24880</v>
      </c>
      <c r="AF16408" s="10" t="s">
        <v>666</v>
      </c>
    </row>
    <row r="16409" spans="30:32" x14ac:dyDescent="0.2">
      <c r="AD16409" s="11" t="s">
        <v>26724</v>
      </c>
      <c r="AE16409" s="10" t="s">
        <v>4588</v>
      </c>
      <c r="AF16409" s="10" t="s">
        <v>666</v>
      </c>
    </row>
    <row r="16410" spans="30:32" x14ac:dyDescent="0.2">
      <c r="AD16410" s="11" t="s">
        <v>26725</v>
      </c>
      <c r="AE16410" s="10" t="s">
        <v>26726</v>
      </c>
      <c r="AF16410" s="10" t="s">
        <v>666</v>
      </c>
    </row>
    <row r="16411" spans="30:32" x14ac:dyDescent="0.2">
      <c r="AD16411" s="11" t="s">
        <v>26727</v>
      </c>
      <c r="AE16411" s="10" t="s">
        <v>6154</v>
      </c>
      <c r="AF16411" s="10" t="s">
        <v>666</v>
      </c>
    </row>
    <row r="16412" spans="30:32" x14ac:dyDescent="0.2">
      <c r="AD16412" s="11" t="s">
        <v>26728</v>
      </c>
      <c r="AE16412" s="10" t="s">
        <v>6156</v>
      </c>
      <c r="AF16412" s="10" t="s">
        <v>666</v>
      </c>
    </row>
    <row r="16413" spans="30:32" x14ac:dyDescent="0.2">
      <c r="AD16413" s="11" t="s">
        <v>26729</v>
      </c>
      <c r="AE16413" s="10" t="s">
        <v>26730</v>
      </c>
      <c r="AF16413" s="10" t="s">
        <v>666</v>
      </c>
    </row>
    <row r="16414" spans="30:32" x14ac:dyDescent="0.2">
      <c r="AD16414" s="11" t="s">
        <v>26731</v>
      </c>
      <c r="AE16414" s="10" t="s">
        <v>26732</v>
      </c>
      <c r="AF16414" s="10" t="s">
        <v>666</v>
      </c>
    </row>
    <row r="16415" spans="30:32" x14ac:dyDescent="0.2">
      <c r="AD16415" s="11" t="s">
        <v>26733</v>
      </c>
      <c r="AE16415" s="10" t="s">
        <v>9555</v>
      </c>
      <c r="AF16415" s="10" t="s">
        <v>666</v>
      </c>
    </row>
    <row r="16416" spans="30:32" x14ac:dyDescent="0.2">
      <c r="AD16416" s="11" t="s">
        <v>26734</v>
      </c>
      <c r="AE16416" s="10" t="s">
        <v>22844</v>
      </c>
      <c r="AF16416" s="10" t="s">
        <v>666</v>
      </c>
    </row>
    <row r="16417" spans="30:32" x14ac:dyDescent="0.2">
      <c r="AD16417" s="11" t="s">
        <v>26735</v>
      </c>
      <c r="AE16417" s="10" t="s">
        <v>26736</v>
      </c>
      <c r="AF16417" s="10" t="s">
        <v>666</v>
      </c>
    </row>
    <row r="16418" spans="30:32" x14ac:dyDescent="0.2">
      <c r="AD16418" s="11" t="s">
        <v>26737</v>
      </c>
      <c r="AE16418" s="10" t="s">
        <v>6805</v>
      </c>
      <c r="AF16418" s="10" t="s">
        <v>666</v>
      </c>
    </row>
    <row r="16419" spans="30:32" x14ac:dyDescent="0.2">
      <c r="AD16419" s="11" t="s">
        <v>26738</v>
      </c>
      <c r="AE16419" s="10" t="s">
        <v>16341</v>
      </c>
      <c r="AF16419" s="10" t="s">
        <v>666</v>
      </c>
    </row>
    <row r="16420" spans="30:32" x14ac:dyDescent="0.2">
      <c r="AD16420" s="11" t="s">
        <v>26739</v>
      </c>
      <c r="AE16420" s="10" t="s">
        <v>16341</v>
      </c>
      <c r="AF16420" s="10" t="s">
        <v>666</v>
      </c>
    </row>
    <row r="16421" spans="30:32" x14ac:dyDescent="0.2">
      <c r="AD16421" s="11" t="s">
        <v>26740</v>
      </c>
      <c r="AE16421" s="10" t="s">
        <v>16341</v>
      </c>
      <c r="AF16421" s="10" t="s">
        <v>666</v>
      </c>
    </row>
    <row r="16422" spans="30:32" x14ac:dyDescent="0.2">
      <c r="AD16422" s="11" t="s">
        <v>26741</v>
      </c>
      <c r="AE16422" s="10" t="s">
        <v>16341</v>
      </c>
      <c r="AF16422" s="10" t="s">
        <v>666</v>
      </c>
    </row>
    <row r="16423" spans="30:32" x14ac:dyDescent="0.2">
      <c r="AD16423" s="11" t="s">
        <v>26742</v>
      </c>
      <c r="AE16423" s="10" t="s">
        <v>16341</v>
      </c>
      <c r="AF16423" s="10" t="s">
        <v>666</v>
      </c>
    </row>
    <row r="16424" spans="30:32" x14ac:dyDescent="0.2">
      <c r="AD16424" s="11" t="s">
        <v>26743</v>
      </c>
      <c r="AE16424" s="10" t="s">
        <v>16341</v>
      </c>
      <c r="AF16424" s="10" t="s">
        <v>666</v>
      </c>
    </row>
    <row r="16425" spans="30:32" x14ac:dyDescent="0.2">
      <c r="AD16425" s="11" t="s">
        <v>26744</v>
      </c>
      <c r="AE16425" s="10" t="s">
        <v>16341</v>
      </c>
      <c r="AF16425" s="10" t="s">
        <v>666</v>
      </c>
    </row>
    <row r="16426" spans="30:32" x14ac:dyDescent="0.2">
      <c r="AD16426" s="11" t="s">
        <v>26745</v>
      </c>
      <c r="AE16426" s="10" t="s">
        <v>16341</v>
      </c>
      <c r="AF16426" s="10" t="s">
        <v>666</v>
      </c>
    </row>
    <row r="16427" spans="30:32" x14ac:dyDescent="0.2">
      <c r="AD16427" s="11" t="s">
        <v>26746</v>
      </c>
      <c r="AE16427" s="10" t="s">
        <v>17867</v>
      </c>
      <c r="AF16427" s="10" t="s">
        <v>666</v>
      </c>
    </row>
    <row r="16428" spans="30:32" x14ac:dyDescent="0.2">
      <c r="AD16428" s="11" t="s">
        <v>26747</v>
      </c>
      <c r="AE16428" s="10" t="s">
        <v>26748</v>
      </c>
      <c r="AF16428" s="10" t="s">
        <v>666</v>
      </c>
    </row>
    <row r="16429" spans="30:32" x14ac:dyDescent="0.2">
      <c r="AD16429" s="11" t="s">
        <v>26749</v>
      </c>
      <c r="AE16429" s="10" t="s">
        <v>1497</v>
      </c>
      <c r="AF16429" s="10" t="s">
        <v>666</v>
      </c>
    </row>
    <row r="16430" spans="30:32" x14ac:dyDescent="0.2">
      <c r="AD16430" s="11" t="s">
        <v>26750</v>
      </c>
      <c r="AE16430" s="10" t="s">
        <v>26751</v>
      </c>
      <c r="AF16430" s="10" t="s">
        <v>666</v>
      </c>
    </row>
    <row r="16431" spans="30:32" x14ac:dyDescent="0.2">
      <c r="AD16431" s="11" t="s">
        <v>26752</v>
      </c>
      <c r="AE16431" s="10" t="s">
        <v>7949</v>
      </c>
      <c r="AF16431" s="10" t="s">
        <v>666</v>
      </c>
    </row>
    <row r="16432" spans="30:32" x14ac:dyDescent="0.2">
      <c r="AD16432" s="11" t="s">
        <v>26753</v>
      </c>
      <c r="AE16432" s="10" t="s">
        <v>26754</v>
      </c>
      <c r="AF16432" s="10" t="s">
        <v>666</v>
      </c>
    </row>
    <row r="16433" spans="30:32" x14ac:dyDescent="0.2">
      <c r="AD16433" s="11" t="s">
        <v>26755</v>
      </c>
      <c r="AE16433" s="10" t="s">
        <v>26756</v>
      </c>
      <c r="AF16433" s="10" t="s">
        <v>666</v>
      </c>
    </row>
    <row r="16434" spans="30:32" x14ac:dyDescent="0.2">
      <c r="AD16434" s="11" t="s">
        <v>26757</v>
      </c>
      <c r="AE16434" s="10" t="s">
        <v>26758</v>
      </c>
      <c r="AF16434" s="10" t="s">
        <v>666</v>
      </c>
    </row>
    <row r="16435" spans="30:32" x14ac:dyDescent="0.2">
      <c r="AD16435" s="11" t="s">
        <v>26759</v>
      </c>
      <c r="AE16435" s="10" t="s">
        <v>26760</v>
      </c>
      <c r="AF16435" s="10" t="s">
        <v>666</v>
      </c>
    </row>
    <row r="16436" spans="30:32" x14ac:dyDescent="0.2">
      <c r="AD16436" s="11" t="s">
        <v>26761</v>
      </c>
      <c r="AE16436" s="10" t="s">
        <v>26762</v>
      </c>
      <c r="AF16436" s="10" t="s">
        <v>666</v>
      </c>
    </row>
    <row r="16437" spans="30:32" x14ac:dyDescent="0.2">
      <c r="AD16437" s="11" t="s">
        <v>26763</v>
      </c>
      <c r="AE16437" s="10" t="s">
        <v>11030</v>
      </c>
      <c r="AF16437" s="10" t="s">
        <v>666</v>
      </c>
    </row>
    <row r="16438" spans="30:32" x14ac:dyDescent="0.2">
      <c r="AD16438" s="11" t="s">
        <v>26764</v>
      </c>
      <c r="AE16438" s="10" t="s">
        <v>4280</v>
      </c>
      <c r="AF16438" s="10" t="s">
        <v>666</v>
      </c>
    </row>
    <row r="16439" spans="30:32" x14ac:dyDescent="0.2">
      <c r="AD16439" s="11" t="s">
        <v>26765</v>
      </c>
      <c r="AE16439" s="10" t="s">
        <v>3700</v>
      </c>
      <c r="AF16439" s="10" t="s">
        <v>666</v>
      </c>
    </row>
    <row r="16440" spans="30:32" x14ac:dyDescent="0.2">
      <c r="AD16440" s="11" t="s">
        <v>26766</v>
      </c>
      <c r="AE16440" s="10" t="s">
        <v>26767</v>
      </c>
      <c r="AF16440" s="10" t="s">
        <v>666</v>
      </c>
    </row>
    <row r="16441" spans="30:32" x14ac:dyDescent="0.2">
      <c r="AD16441" s="11" t="s">
        <v>26768</v>
      </c>
      <c r="AE16441" s="10" t="s">
        <v>2636</v>
      </c>
      <c r="AF16441" s="10" t="s">
        <v>666</v>
      </c>
    </row>
    <row r="16442" spans="30:32" x14ac:dyDescent="0.2">
      <c r="AD16442" s="11" t="s">
        <v>26769</v>
      </c>
      <c r="AE16442" s="10" t="s">
        <v>21607</v>
      </c>
      <c r="AF16442" s="10" t="s">
        <v>666</v>
      </c>
    </row>
    <row r="16443" spans="30:32" x14ac:dyDescent="0.2">
      <c r="AD16443" s="11" t="s">
        <v>26770</v>
      </c>
      <c r="AE16443" s="10" t="s">
        <v>26771</v>
      </c>
      <c r="AF16443" s="10" t="s">
        <v>666</v>
      </c>
    </row>
    <row r="16444" spans="30:32" x14ac:dyDescent="0.2">
      <c r="AD16444" s="11" t="s">
        <v>26772</v>
      </c>
      <c r="AE16444" s="10" t="s">
        <v>26773</v>
      </c>
      <c r="AF16444" s="10" t="s">
        <v>666</v>
      </c>
    </row>
    <row r="16445" spans="30:32" x14ac:dyDescent="0.2">
      <c r="AD16445" s="11" t="s">
        <v>26774</v>
      </c>
      <c r="AE16445" s="10" t="s">
        <v>26775</v>
      </c>
      <c r="AF16445" s="10" t="s">
        <v>666</v>
      </c>
    </row>
    <row r="16446" spans="30:32" x14ac:dyDescent="0.2">
      <c r="AD16446" s="11" t="s">
        <v>26776</v>
      </c>
      <c r="AE16446" s="10" t="s">
        <v>26777</v>
      </c>
      <c r="AF16446" s="10" t="s">
        <v>666</v>
      </c>
    </row>
    <row r="16447" spans="30:32" x14ac:dyDescent="0.2">
      <c r="AD16447" s="11" t="s">
        <v>26778</v>
      </c>
      <c r="AE16447" s="10" t="s">
        <v>15170</v>
      </c>
      <c r="AF16447" s="10" t="s">
        <v>666</v>
      </c>
    </row>
    <row r="16448" spans="30:32" x14ac:dyDescent="0.2">
      <c r="AD16448" s="11" t="s">
        <v>26779</v>
      </c>
      <c r="AE16448" s="10" t="s">
        <v>26780</v>
      </c>
      <c r="AF16448" s="10" t="s">
        <v>666</v>
      </c>
    </row>
    <row r="16449" spans="30:32" x14ac:dyDescent="0.2">
      <c r="AD16449" s="11" t="s">
        <v>26781</v>
      </c>
      <c r="AE16449" s="10" t="s">
        <v>26782</v>
      </c>
      <c r="AF16449" s="10" t="s">
        <v>666</v>
      </c>
    </row>
    <row r="16450" spans="30:32" x14ac:dyDescent="0.2">
      <c r="AD16450" s="11" t="s">
        <v>26783</v>
      </c>
      <c r="AE16450" s="10" t="s">
        <v>5494</v>
      </c>
      <c r="AF16450" s="10" t="s">
        <v>666</v>
      </c>
    </row>
    <row r="16451" spans="30:32" x14ac:dyDescent="0.2">
      <c r="AD16451" s="11" t="s">
        <v>26784</v>
      </c>
      <c r="AE16451" s="10" t="s">
        <v>26785</v>
      </c>
      <c r="AF16451" s="10" t="s">
        <v>666</v>
      </c>
    </row>
    <row r="16452" spans="30:32" x14ac:dyDescent="0.2">
      <c r="AD16452" s="11" t="s">
        <v>26786</v>
      </c>
      <c r="AE16452" s="10" t="s">
        <v>26787</v>
      </c>
      <c r="AF16452" s="10" t="s">
        <v>666</v>
      </c>
    </row>
    <row r="16453" spans="30:32" x14ac:dyDescent="0.2">
      <c r="AD16453" s="11" t="s">
        <v>26788</v>
      </c>
      <c r="AE16453" s="10" t="s">
        <v>26789</v>
      </c>
      <c r="AF16453" s="10" t="s">
        <v>666</v>
      </c>
    </row>
    <row r="16454" spans="30:32" x14ac:dyDescent="0.2">
      <c r="AD16454" s="11" t="s">
        <v>26790</v>
      </c>
      <c r="AE16454" s="10" t="s">
        <v>2678</v>
      </c>
      <c r="AF16454" s="10" t="s">
        <v>666</v>
      </c>
    </row>
    <row r="16455" spans="30:32" x14ac:dyDescent="0.2">
      <c r="AD16455" s="11" t="s">
        <v>26791</v>
      </c>
      <c r="AE16455" s="10" t="s">
        <v>2678</v>
      </c>
      <c r="AF16455" s="10" t="s">
        <v>666</v>
      </c>
    </row>
    <row r="16456" spans="30:32" x14ac:dyDescent="0.2">
      <c r="AD16456" s="11" t="s">
        <v>26792</v>
      </c>
      <c r="AE16456" s="10" t="s">
        <v>2678</v>
      </c>
      <c r="AF16456" s="10" t="s">
        <v>666</v>
      </c>
    </row>
    <row r="16457" spans="30:32" x14ac:dyDescent="0.2">
      <c r="AD16457" s="11" t="s">
        <v>26793</v>
      </c>
      <c r="AE16457" s="10" t="s">
        <v>2678</v>
      </c>
      <c r="AF16457" s="10" t="s">
        <v>666</v>
      </c>
    </row>
    <row r="16458" spans="30:32" x14ac:dyDescent="0.2">
      <c r="AD16458" s="11" t="s">
        <v>26794</v>
      </c>
      <c r="AE16458" s="10" t="s">
        <v>2678</v>
      </c>
      <c r="AF16458" s="10" t="s">
        <v>666</v>
      </c>
    </row>
    <row r="16459" spans="30:32" x14ac:dyDescent="0.2">
      <c r="AD16459" s="11" t="s">
        <v>26795</v>
      </c>
      <c r="AE16459" s="10" t="s">
        <v>2678</v>
      </c>
      <c r="AF16459" s="10" t="s">
        <v>666</v>
      </c>
    </row>
    <row r="16460" spans="30:32" x14ac:dyDescent="0.2">
      <c r="AD16460" s="11" t="s">
        <v>26796</v>
      </c>
      <c r="AE16460" s="10" t="s">
        <v>2678</v>
      </c>
      <c r="AF16460" s="10" t="s">
        <v>666</v>
      </c>
    </row>
    <row r="16461" spans="30:32" x14ac:dyDescent="0.2">
      <c r="AD16461" s="11" t="s">
        <v>26797</v>
      </c>
      <c r="AE16461" s="10" t="s">
        <v>2678</v>
      </c>
      <c r="AF16461" s="10" t="s">
        <v>666</v>
      </c>
    </row>
    <row r="16462" spans="30:32" x14ac:dyDescent="0.2">
      <c r="AD16462" s="11" t="s">
        <v>26798</v>
      </c>
      <c r="AE16462" s="10" t="s">
        <v>2678</v>
      </c>
      <c r="AF16462" s="10" t="s">
        <v>666</v>
      </c>
    </row>
    <row r="16463" spans="30:32" x14ac:dyDescent="0.2">
      <c r="AD16463" s="11" t="s">
        <v>26799</v>
      </c>
      <c r="AE16463" s="10" t="s">
        <v>2678</v>
      </c>
      <c r="AF16463" s="10" t="s">
        <v>666</v>
      </c>
    </row>
    <row r="16464" spans="30:32" x14ac:dyDescent="0.2">
      <c r="AD16464" s="11" t="s">
        <v>26800</v>
      </c>
      <c r="AE16464" s="10" t="s">
        <v>2678</v>
      </c>
      <c r="AF16464" s="10" t="s">
        <v>666</v>
      </c>
    </row>
    <row r="16465" spans="30:32" x14ac:dyDescent="0.2">
      <c r="AD16465" s="11" t="s">
        <v>26801</v>
      </c>
      <c r="AE16465" s="10" t="s">
        <v>2678</v>
      </c>
      <c r="AF16465" s="10" t="s">
        <v>666</v>
      </c>
    </row>
    <row r="16466" spans="30:32" x14ac:dyDescent="0.2">
      <c r="AD16466" s="11" t="s">
        <v>26802</v>
      </c>
      <c r="AE16466" s="10" t="s">
        <v>2678</v>
      </c>
      <c r="AF16466" s="10" t="s">
        <v>666</v>
      </c>
    </row>
    <row r="16467" spans="30:32" x14ac:dyDescent="0.2">
      <c r="AD16467" s="11" t="s">
        <v>26803</v>
      </c>
      <c r="AE16467" s="10" t="s">
        <v>2678</v>
      </c>
      <c r="AF16467" s="10" t="s">
        <v>666</v>
      </c>
    </row>
    <row r="16468" spans="30:32" x14ac:dyDescent="0.2">
      <c r="AD16468" s="11" t="s">
        <v>26804</v>
      </c>
      <c r="AE16468" s="10" t="s">
        <v>2678</v>
      </c>
      <c r="AF16468" s="10" t="s">
        <v>666</v>
      </c>
    </row>
    <row r="16469" spans="30:32" x14ac:dyDescent="0.2">
      <c r="AD16469" s="11" t="s">
        <v>26805</v>
      </c>
      <c r="AE16469" s="10" t="s">
        <v>2678</v>
      </c>
      <c r="AF16469" s="10" t="s">
        <v>666</v>
      </c>
    </row>
    <row r="16470" spans="30:32" x14ac:dyDescent="0.2">
      <c r="AD16470" s="11" t="s">
        <v>26806</v>
      </c>
      <c r="AE16470" s="10" t="s">
        <v>26807</v>
      </c>
      <c r="AF16470" s="10" t="s">
        <v>666</v>
      </c>
    </row>
    <row r="16471" spans="30:32" x14ac:dyDescent="0.2">
      <c r="AD16471" s="11" t="s">
        <v>26808</v>
      </c>
      <c r="AE16471" s="10" t="s">
        <v>26809</v>
      </c>
      <c r="AF16471" s="10" t="s">
        <v>666</v>
      </c>
    </row>
    <row r="16472" spans="30:32" x14ac:dyDescent="0.2">
      <c r="AD16472" s="11" t="s">
        <v>26810</v>
      </c>
      <c r="AE16472" s="10" t="s">
        <v>26811</v>
      </c>
      <c r="AF16472" s="10" t="s">
        <v>666</v>
      </c>
    </row>
    <row r="16473" spans="30:32" x14ac:dyDescent="0.2">
      <c r="AD16473" s="11" t="s">
        <v>26812</v>
      </c>
      <c r="AE16473" s="10" t="s">
        <v>26813</v>
      </c>
      <c r="AF16473" s="10" t="s">
        <v>666</v>
      </c>
    </row>
    <row r="16474" spans="30:32" x14ac:dyDescent="0.2">
      <c r="AD16474" s="11" t="s">
        <v>26814</v>
      </c>
      <c r="AE16474" s="10" t="s">
        <v>17948</v>
      </c>
      <c r="AF16474" s="10" t="s">
        <v>666</v>
      </c>
    </row>
    <row r="16475" spans="30:32" x14ac:dyDescent="0.2">
      <c r="AD16475" s="11" t="s">
        <v>26815</v>
      </c>
      <c r="AE16475" s="10" t="s">
        <v>26816</v>
      </c>
      <c r="AF16475" s="10" t="s">
        <v>666</v>
      </c>
    </row>
    <row r="16476" spans="30:32" x14ac:dyDescent="0.2">
      <c r="AD16476" s="11" t="s">
        <v>26817</v>
      </c>
      <c r="AE16476" s="10" t="s">
        <v>26818</v>
      </c>
      <c r="AF16476" s="10" t="s">
        <v>666</v>
      </c>
    </row>
    <row r="16477" spans="30:32" x14ac:dyDescent="0.2">
      <c r="AD16477" s="11" t="s">
        <v>26819</v>
      </c>
      <c r="AE16477" s="10" t="s">
        <v>26820</v>
      </c>
      <c r="AF16477" s="10" t="s">
        <v>666</v>
      </c>
    </row>
    <row r="16478" spans="30:32" x14ac:dyDescent="0.2">
      <c r="AD16478" s="11" t="s">
        <v>26821</v>
      </c>
      <c r="AE16478" s="10" t="s">
        <v>5503</v>
      </c>
      <c r="AF16478" s="10" t="s">
        <v>666</v>
      </c>
    </row>
    <row r="16479" spans="30:32" x14ac:dyDescent="0.2">
      <c r="AD16479" s="11" t="s">
        <v>26822</v>
      </c>
      <c r="AE16479" s="10" t="s">
        <v>26823</v>
      </c>
      <c r="AF16479" s="10" t="s">
        <v>666</v>
      </c>
    </row>
    <row r="16480" spans="30:32" x14ac:dyDescent="0.2">
      <c r="AD16480" s="11" t="s">
        <v>26824</v>
      </c>
      <c r="AE16480" s="10" t="s">
        <v>8831</v>
      </c>
      <c r="AF16480" s="10" t="s">
        <v>666</v>
      </c>
    </row>
    <row r="16481" spans="30:32" x14ac:dyDescent="0.2">
      <c r="AD16481" s="11" t="s">
        <v>26825</v>
      </c>
      <c r="AE16481" s="10" t="s">
        <v>26826</v>
      </c>
      <c r="AF16481" s="10" t="s">
        <v>666</v>
      </c>
    </row>
    <row r="16482" spans="30:32" x14ac:dyDescent="0.2">
      <c r="AD16482" s="11" t="s">
        <v>26827</v>
      </c>
      <c r="AE16482" s="10" t="s">
        <v>26828</v>
      </c>
      <c r="AF16482" s="10" t="s">
        <v>666</v>
      </c>
    </row>
    <row r="16483" spans="30:32" x14ac:dyDescent="0.2">
      <c r="AD16483" s="11" t="s">
        <v>26829</v>
      </c>
      <c r="AE16483" s="10" t="s">
        <v>3240</v>
      </c>
      <c r="AF16483" s="10" t="s">
        <v>666</v>
      </c>
    </row>
    <row r="16484" spans="30:32" x14ac:dyDescent="0.2">
      <c r="AD16484" s="11" t="s">
        <v>26830</v>
      </c>
      <c r="AE16484" s="10" t="s">
        <v>12674</v>
      </c>
      <c r="AF16484" s="10" t="s">
        <v>666</v>
      </c>
    </row>
    <row r="16485" spans="30:32" x14ac:dyDescent="0.2">
      <c r="AD16485" s="11" t="s">
        <v>26831</v>
      </c>
      <c r="AE16485" s="10" t="s">
        <v>26832</v>
      </c>
      <c r="AF16485" s="10" t="s">
        <v>666</v>
      </c>
    </row>
    <row r="16486" spans="30:32" x14ac:dyDescent="0.2">
      <c r="AD16486" s="11" t="s">
        <v>26833</v>
      </c>
      <c r="AE16486" s="10" t="s">
        <v>26834</v>
      </c>
      <c r="AF16486" s="10" t="s">
        <v>666</v>
      </c>
    </row>
    <row r="16487" spans="30:32" x14ac:dyDescent="0.2">
      <c r="AD16487" s="11" t="s">
        <v>26835</v>
      </c>
      <c r="AE16487" s="10" t="s">
        <v>15201</v>
      </c>
      <c r="AF16487" s="10" t="s">
        <v>666</v>
      </c>
    </row>
    <row r="16488" spans="30:32" x14ac:dyDescent="0.2">
      <c r="AD16488" s="11" t="s">
        <v>26836</v>
      </c>
      <c r="AE16488" s="10" t="s">
        <v>2804</v>
      </c>
      <c r="AF16488" s="10" t="s">
        <v>666</v>
      </c>
    </row>
    <row r="16489" spans="30:32" x14ac:dyDescent="0.2">
      <c r="AD16489" s="11" t="s">
        <v>26837</v>
      </c>
      <c r="AE16489" s="10" t="s">
        <v>26838</v>
      </c>
      <c r="AF16489" s="10" t="s">
        <v>666</v>
      </c>
    </row>
    <row r="16490" spans="30:32" x14ac:dyDescent="0.2">
      <c r="AD16490" s="11" t="s">
        <v>26839</v>
      </c>
      <c r="AE16490" s="10" t="s">
        <v>26840</v>
      </c>
      <c r="AF16490" s="10" t="s">
        <v>666</v>
      </c>
    </row>
    <row r="16491" spans="30:32" x14ac:dyDescent="0.2">
      <c r="AD16491" s="11" t="s">
        <v>26841</v>
      </c>
      <c r="AE16491" s="10" t="s">
        <v>26842</v>
      </c>
      <c r="AF16491" s="10" t="s">
        <v>666</v>
      </c>
    </row>
    <row r="16492" spans="30:32" x14ac:dyDescent="0.2">
      <c r="AD16492" s="11" t="s">
        <v>26843</v>
      </c>
      <c r="AE16492" s="10" t="s">
        <v>26844</v>
      </c>
      <c r="AF16492" s="10" t="s">
        <v>666</v>
      </c>
    </row>
    <row r="16493" spans="30:32" x14ac:dyDescent="0.2">
      <c r="AD16493" s="11" t="s">
        <v>26845</v>
      </c>
      <c r="AE16493" s="10" t="s">
        <v>21688</v>
      </c>
      <c r="AF16493" s="10" t="s">
        <v>666</v>
      </c>
    </row>
    <row r="16494" spans="30:32" x14ac:dyDescent="0.2">
      <c r="AD16494" s="11" t="s">
        <v>26846</v>
      </c>
      <c r="AE16494" s="10" t="s">
        <v>26847</v>
      </c>
      <c r="AF16494" s="10" t="s">
        <v>666</v>
      </c>
    </row>
    <row r="16495" spans="30:32" x14ac:dyDescent="0.2">
      <c r="AD16495" s="11" t="s">
        <v>26848</v>
      </c>
      <c r="AE16495" s="10" t="s">
        <v>26849</v>
      </c>
      <c r="AF16495" s="10" t="s">
        <v>666</v>
      </c>
    </row>
    <row r="16496" spans="30:32" x14ac:dyDescent="0.2">
      <c r="AD16496" s="11" t="s">
        <v>26850</v>
      </c>
      <c r="AE16496" s="10" t="s">
        <v>26851</v>
      </c>
      <c r="AF16496" s="10" t="s">
        <v>666</v>
      </c>
    </row>
    <row r="16497" spans="30:32" x14ac:dyDescent="0.2">
      <c r="AD16497" s="11" t="s">
        <v>26852</v>
      </c>
      <c r="AE16497" s="10" t="s">
        <v>26853</v>
      </c>
      <c r="AF16497" s="10" t="s">
        <v>666</v>
      </c>
    </row>
    <row r="16498" spans="30:32" x14ac:dyDescent="0.2">
      <c r="AD16498" s="11" t="s">
        <v>26854</v>
      </c>
      <c r="AE16498" s="10" t="s">
        <v>26855</v>
      </c>
      <c r="AF16498" s="10" t="s">
        <v>666</v>
      </c>
    </row>
    <row r="16499" spans="30:32" x14ac:dyDescent="0.2">
      <c r="AD16499" s="11" t="s">
        <v>26856</v>
      </c>
      <c r="AE16499" s="10" t="s">
        <v>8852</v>
      </c>
      <c r="AF16499" s="10" t="s">
        <v>666</v>
      </c>
    </row>
    <row r="16500" spans="30:32" x14ac:dyDescent="0.2">
      <c r="AD16500" s="11" t="s">
        <v>26857</v>
      </c>
      <c r="AE16500" s="10" t="s">
        <v>16468</v>
      </c>
      <c r="AF16500" s="10" t="s">
        <v>666</v>
      </c>
    </row>
    <row r="16501" spans="30:32" x14ac:dyDescent="0.2">
      <c r="AD16501" s="11" t="s">
        <v>26858</v>
      </c>
      <c r="AE16501" s="10" t="s">
        <v>26859</v>
      </c>
      <c r="AF16501" s="10" t="s">
        <v>666</v>
      </c>
    </row>
    <row r="16502" spans="30:32" x14ac:dyDescent="0.2">
      <c r="AD16502" s="11" t="s">
        <v>26860</v>
      </c>
      <c r="AE16502" s="10" t="s">
        <v>26861</v>
      </c>
      <c r="AF16502" s="10" t="s">
        <v>666</v>
      </c>
    </row>
    <row r="16503" spans="30:32" x14ac:dyDescent="0.2">
      <c r="AD16503" s="11" t="s">
        <v>26862</v>
      </c>
      <c r="AE16503" s="10" t="s">
        <v>26863</v>
      </c>
      <c r="AF16503" s="10" t="s">
        <v>666</v>
      </c>
    </row>
    <row r="16504" spans="30:32" x14ac:dyDescent="0.2">
      <c r="AD16504" s="11" t="s">
        <v>26864</v>
      </c>
      <c r="AE16504" s="10" t="s">
        <v>17227</v>
      </c>
      <c r="AF16504" s="10" t="s">
        <v>666</v>
      </c>
    </row>
    <row r="16505" spans="30:32" x14ac:dyDescent="0.2">
      <c r="AD16505" s="11" t="s">
        <v>26865</v>
      </c>
      <c r="AE16505" s="10" t="s">
        <v>20194</v>
      </c>
      <c r="AF16505" s="10" t="s">
        <v>666</v>
      </c>
    </row>
    <row r="16506" spans="30:32" x14ac:dyDescent="0.2">
      <c r="AD16506" s="11" t="s">
        <v>26866</v>
      </c>
      <c r="AE16506" s="10" t="s">
        <v>26867</v>
      </c>
      <c r="AF16506" s="10" t="s">
        <v>666</v>
      </c>
    </row>
    <row r="16507" spans="30:32" x14ac:dyDescent="0.2">
      <c r="AD16507" s="11" t="s">
        <v>26868</v>
      </c>
      <c r="AE16507" s="10" t="s">
        <v>8132</v>
      </c>
      <c r="AF16507" s="10" t="s">
        <v>666</v>
      </c>
    </row>
    <row r="16508" spans="30:32" x14ac:dyDescent="0.2">
      <c r="AD16508" s="11" t="s">
        <v>26869</v>
      </c>
      <c r="AE16508" s="10" t="s">
        <v>2735</v>
      </c>
      <c r="AF16508" s="10" t="s">
        <v>666</v>
      </c>
    </row>
    <row r="16509" spans="30:32" x14ac:dyDescent="0.2">
      <c r="AD16509" s="11" t="s">
        <v>26870</v>
      </c>
      <c r="AE16509" s="10" t="s">
        <v>26871</v>
      </c>
      <c r="AF16509" s="10" t="s">
        <v>666</v>
      </c>
    </row>
    <row r="16510" spans="30:32" x14ac:dyDescent="0.2">
      <c r="AD16510" s="11" t="s">
        <v>26872</v>
      </c>
      <c r="AE16510" s="10" t="s">
        <v>5249</v>
      </c>
      <c r="AF16510" s="10" t="s">
        <v>666</v>
      </c>
    </row>
    <row r="16511" spans="30:32" x14ac:dyDescent="0.2">
      <c r="AD16511" s="11" t="s">
        <v>26873</v>
      </c>
      <c r="AE16511" s="10" t="s">
        <v>26874</v>
      </c>
      <c r="AF16511" s="10" t="s">
        <v>666</v>
      </c>
    </row>
    <row r="16512" spans="30:32" x14ac:dyDescent="0.2">
      <c r="AD16512" s="11" t="s">
        <v>26875</v>
      </c>
      <c r="AE16512" s="10" t="s">
        <v>2743</v>
      </c>
      <c r="AF16512" s="10" t="s">
        <v>666</v>
      </c>
    </row>
    <row r="16513" spans="30:32" x14ac:dyDescent="0.2">
      <c r="AD16513" s="11" t="s">
        <v>26876</v>
      </c>
      <c r="AE16513" s="10" t="s">
        <v>26877</v>
      </c>
      <c r="AF16513" s="10" t="s">
        <v>666</v>
      </c>
    </row>
    <row r="16514" spans="30:32" x14ac:dyDescent="0.2">
      <c r="AD16514" s="11" t="s">
        <v>26878</v>
      </c>
      <c r="AE16514" s="10" t="s">
        <v>18033</v>
      </c>
      <c r="AF16514" s="10" t="s">
        <v>666</v>
      </c>
    </row>
    <row r="16515" spans="30:32" x14ac:dyDescent="0.2">
      <c r="AD16515" s="11" t="s">
        <v>26879</v>
      </c>
      <c r="AE16515" s="10" t="s">
        <v>26880</v>
      </c>
      <c r="AF16515" s="10" t="s">
        <v>666</v>
      </c>
    </row>
    <row r="16516" spans="30:32" x14ac:dyDescent="0.2">
      <c r="AD16516" s="11" t="s">
        <v>26881</v>
      </c>
      <c r="AE16516" s="10" t="s">
        <v>15268</v>
      </c>
      <c r="AF16516" s="10" t="s">
        <v>666</v>
      </c>
    </row>
    <row r="16517" spans="30:32" x14ac:dyDescent="0.2">
      <c r="AD16517" s="11" t="s">
        <v>26882</v>
      </c>
      <c r="AE16517" s="10" t="s">
        <v>23080</v>
      </c>
      <c r="AF16517" s="10" t="s">
        <v>666</v>
      </c>
    </row>
    <row r="16518" spans="30:32" x14ac:dyDescent="0.2">
      <c r="AD16518" s="11" t="s">
        <v>26883</v>
      </c>
      <c r="AE16518" s="10" t="s">
        <v>26884</v>
      </c>
      <c r="AF16518" s="10" t="s">
        <v>666</v>
      </c>
    </row>
    <row r="16519" spans="30:32" x14ac:dyDescent="0.2">
      <c r="AD16519" s="11" t="s">
        <v>26885</v>
      </c>
      <c r="AE16519" s="10" t="s">
        <v>26886</v>
      </c>
      <c r="AF16519" s="10" t="s">
        <v>666</v>
      </c>
    </row>
    <row r="16520" spans="30:32" x14ac:dyDescent="0.2">
      <c r="AD16520" s="11" t="s">
        <v>26887</v>
      </c>
      <c r="AE16520" s="10" t="s">
        <v>26888</v>
      </c>
      <c r="AF16520" s="10" t="s">
        <v>666</v>
      </c>
    </row>
    <row r="16521" spans="30:32" x14ac:dyDescent="0.2">
      <c r="AD16521" s="11" t="s">
        <v>26889</v>
      </c>
      <c r="AE16521" s="10" t="s">
        <v>8172</v>
      </c>
      <c r="AF16521" s="10" t="s">
        <v>666</v>
      </c>
    </row>
    <row r="16522" spans="30:32" x14ac:dyDescent="0.2">
      <c r="AD16522" s="11" t="s">
        <v>26890</v>
      </c>
      <c r="AE16522" s="10" t="s">
        <v>2752</v>
      </c>
      <c r="AF16522" s="10" t="s">
        <v>666</v>
      </c>
    </row>
    <row r="16523" spans="30:32" x14ac:dyDescent="0.2">
      <c r="AD16523" s="11" t="s">
        <v>26891</v>
      </c>
      <c r="AE16523" s="10" t="s">
        <v>26892</v>
      </c>
      <c r="AF16523" s="10" t="s">
        <v>666</v>
      </c>
    </row>
    <row r="16524" spans="30:32" x14ac:dyDescent="0.2">
      <c r="AD16524" s="11" t="s">
        <v>26893</v>
      </c>
      <c r="AE16524" s="10" t="s">
        <v>9646</v>
      </c>
      <c r="AF16524" s="10" t="s">
        <v>666</v>
      </c>
    </row>
    <row r="16525" spans="30:32" x14ac:dyDescent="0.2">
      <c r="AD16525" s="11" t="s">
        <v>26894</v>
      </c>
      <c r="AE16525" s="10" t="s">
        <v>20216</v>
      </c>
      <c r="AF16525" s="10" t="s">
        <v>666</v>
      </c>
    </row>
    <row r="16526" spans="30:32" x14ac:dyDescent="0.2">
      <c r="AD16526" s="11" t="s">
        <v>26895</v>
      </c>
      <c r="AE16526" s="10" t="s">
        <v>26896</v>
      </c>
      <c r="AF16526" s="10" t="s">
        <v>666</v>
      </c>
    </row>
    <row r="16527" spans="30:32" x14ac:dyDescent="0.2">
      <c r="AD16527" s="11" t="s">
        <v>26897</v>
      </c>
      <c r="AE16527" s="10" t="s">
        <v>26898</v>
      </c>
      <c r="AF16527" s="10" t="s">
        <v>666</v>
      </c>
    </row>
    <row r="16528" spans="30:32" x14ac:dyDescent="0.2">
      <c r="AD16528" s="11" t="s">
        <v>26899</v>
      </c>
      <c r="AE16528" s="10" t="s">
        <v>26900</v>
      </c>
      <c r="AF16528" s="10" t="s">
        <v>666</v>
      </c>
    </row>
    <row r="16529" spans="30:32" x14ac:dyDescent="0.2">
      <c r="AD16529" s="11" t="s">
        <v>26901</v>
      </c>
      <c r="AE16529" s="10" t="s">
        <v>18053</v>
      </c>
      <c r="AF16529" s="10" t="s">
        <v>666</v>
      </c>
    </row>
    <row r="16530" spans="30:32" x14ac:dyDescent="0.2">
      <c r="AD16530" s="11" t="s">
        <v>26902</v>
      </c>
      <c r="AE16530" s="10" t="s">
        <v>3276</v>
      </c>
      <c r="AF16530" s="10" t="s">
        <v>666</v>
      </c>
    </row>
    <row r="16531" spans="30:32" x14ac:dyDescent="0.2">
      <c r="AD16531" s="11" t="s">
        <v>26903</v>
      </c>
      <c r="AE16531" s="10" t="s">
        <v>26904</v>
      </c>
      <c r="AF16531" s="10" t="s">
        <v>666</v>
      </c>
    </row>
    <row r="16532" spans="30:32" x14ac:dyDescent="0.2">
      <c r="AD16532" s="11" t="s">
        <v>26905</v>
      </c>
      <c r="AE16532" s="10" t="s">
        <v>26906</v>
      </c>
      <c r="AF16532" s="10" t="s">
        <v>666</v>
      </c>
    </row>
    <row r="16533" spans="30:32" x14ac:dyDescent="0.2">
      <c r="AD16533" s="11" t="s">
        <v>26907</v>
      </c>
      <c r="AE16533" s="10" t="s">
        <v>1137</v>
      </c>
      <c r="AF16533" s="10" t="s">
        <v>666</v>
      </c>
    </row>
    <row r="16534" spans="30:32" x14ac:dyDescent="0.2">
      <c r="AD16534" s="11" t="s">
        <v>26908</v>
      </c>
      <c r="AE16534" s="10" t="s">
        <v>26909</v>
      </c>
      <c r="AF16534" s="10" t="s">
        <v>666</v>
      </c>
    </row>
    <row r="16535" spans="30:32" x14ac:dyDescent="0.2">
      <c r="AD16535" s="11" t="s">
        <v>26910</v>
      </c>
      <c r="AE16535" s="10" t="s">
        <v>11097</v>
      </c>
      <c r="AF16535" s="10" t="s">
        <v>666</v>
      </c>
    </row>
    <row r="16536" spans="30:32" x14ac:dyDescent="0.2">
      <c r="AD16536" s="11" t="s">
        <v>26911</v>
      </c>
      <c r="AE16536" s="10" t="s">
        <v>11311</v>
      </c>
      <c r="AF16536" s="10" t="s">
        <v>666</v>
      </c>
    </row>
    <row r="16537" spans="30:32" x14ac:dyDescent="0.2">
      <c r="AD16537" s="11" t="s">
        <v>26912</v>
      </c>
      <c r="AE16537" s="10" t="s">
        <v>23119</v>
      </c>
      <c r="AF16537" s="10" t="s">
        <v>666</v>
      </c>
    </row>
    <row r="16538" spans="30:32" x14ac:dyDescent="0.2">
      <c r="AD16538" s="11" t="s">
        <v>26913</v>
      </c>
      <c r="AE16538" s="10" t="s">
        <v>11391</v>
      </c>
      <c r="AF16538" s="10" t="s">
        <v>666</v>
      </c>
    </row>
    <row r="16539" spans="30:32" x14ac:dyDescent="0.2">
      <c r="AD16539" s="11" t="s">
        <v>26914</v>
      </c>
      <c r="AE16539" s="10" t="s">
        <v>26915</v>
      </c>
      <c r="AF16539" s="10" t="s">
        <v>666</v>
      </c>
    </row>
    <row r="16540" spans="30:32" x14ac:dyDescent="0.2">
      <c r="AD16540" s="11" t="s">
        <v>26916</v>
      </c>
      <c r="AE16540" s="10" t="s">
        <v>24333</v>
      </c>
      <c r="AF16540" s="10" t="s">
        <v>666</v>
      </c>
    </row>
    <row r="16541" spans="30:32" x14ac:dyDescent="0.2">
      <c r="AD16541" s="11" t="s">
        <v>26917</v>
      </c>
      <c r="AE16541" s="10" t="s">
        <v>9670</v>
      </c>
      <c r="AF16541" s="10" t="s">
        <v>666</v>
      </c>
    </row>
    <row r="16542" spans="30:32" x14ac:dyDescent="0.2">
      <c r="AD16542" s="11" t="s">
        <v>26918</v>
      </c>
      <c r="AE16542" s="10" t="s">
        <v>3826</v>
      </c>
      <c r="AF16542" s="10" t="s">
        <v>666</v>
      </c>
    </row>
    <row r="16543" spans="30:32" x14ac:dyDescent="0.2">
      <c r="AD16543" s="11" t="s">
        <v>26919</v>
      </c>
      <c r="AE16543" s="10" t="s">
        <v>26920</v>
      </c>
      <c r="AF16543" s="10" t="s">
        <v>666</v>
      </c>
    </row>
    <row r="16544" spans="30:32" x14ac:dyDescent="0.2">
      <c r="AD16544" s="11" t="s">
        <v>26921</v>
      </c>
      <c r="AE16544" s="10" t="s">
        <v>15332</v>
      </c>
      <c r="AF16544" s="10" t="s">
        <v>666</v>
      </c>
    </row>
    <row r="16545" spans="30:32" x14ac:dyDescent="0.2">
      <c r="AD16545" s="11" t="s">
        <v>26922</v>
      </c>
      <c r="AE16545" s="10" t="s">
        <v>23914</v>
      </c>
      <c r="AF16545" s="10" t="s">
        <v>666</v>
      </c>
    </row>
    <row r="16546" spans="30:32" x14ac:dyDescent="0.2">
      <c r="AD16546" s="11" t="s">
        <v>26923</v>
      </c>
      <c r="AE16546" s="10" t="s">
        <v>26924</v>
      </c>
      <c r="AF16546" s="10" t="s">
        <v>666</v>
      </c>
    </row>
    <row r="16547" spans="30:32" x14ac:dyDescent="0.2">
      <c r="AD16547" s="11" t="s">
        <v>26925</v>
      </c>
      <c r="AE16547" s="10" t="s">
        <v>26926</v>
      </c>
      <c r="AF16547" s="10" t="s">
        <v>666</v>
      </c>
    </row>
    <row r="16548" spans="30:32" x14ac:dyDescent="0.2">
      <c r="AD16548" s="11" t="s">
        <v>26927</v>
      </c>
      <c r="AE16548" s="10" t="s">
        <v>15337</v>
      </c>
      <c r="AF16548" s="10" t="s">
        <v>666</v>
      </c>
    </row>
    <row r="16549" spans="30:32" x14ac:dyDescent="0.2">
      <c r="AD16549" s="11" t="s">
        <v>26928</v>
      </c>
      <c r="AE16549" s="10" t="s">
        <v>26929</v>
      </c>
      <c r="AF16549" s="10" t="s">
        <v>666</v>
      </c>
    </row>
    <row r="16550" spans="30:32" x14ac:dyDescent="0.2">
      <c r="AD16550" s="11" t="s">
        <v>26930</v>
      </c>
      <c r="AE16550" s="10" t="s">
        <v>26931</v>
      </c>
      <c r="AF16550" s="10" t="s">
        <v>666</v>
      </c>
    </row>
    <row r="16551" spans="30:32" x14ac:dyDescent="0.2">
      <c r="AD16551" s="11" t="s">
        <v>26932</v>
      </c>
      <c r="AE16551" s="10" t="s">
        <v>8975</v>
      </c>
      <c r="AF16551" s="10" t="s">
        <v>616</v>
      </c>
    </row>
    <row r="16552" spans="30:32" x14ac:dyDescent="0.2">
      <c r="AD16552" s="11" t="s">
        <v>26933</v>
      </c>
      <c r="AE16552" s="10" t="s">
        <v>9809</v>
      </c>
      <c r="AF16552" s="10" t="s">
        <v>616</v>
      </c>
    </row>
    <row r="16553" spans="30:32" x14ac:dyDescent="0.2">
      <c r="AD16553" s="11" t="s">
        <v>26934</v>
      </c>
      <c r="AE16553" s="10" t="s">
        <v>26935</v>
      </c>
      <c r="AF16553" s="10" t="s">
        <v>616</v>
      </c>
    </row>
    <row r="16554" spans="30:32" x14ac:dyDescent="0.2">
      <c r="AD16554" s="11" t="s">
        <v>26936</v>
      </c>
      <c r="AE16554" s="10" t="s">
        <v>26937</v>
      </c>
      <c r="AF16554" s="10" t="s">
        <v>616</v>
      </c>
    </row>
    <row r="16555" spans="30:32" x14ac:dyDescent="0.2">
      <c r="AD16555" s="11" t="s">
        <v>26938</v>
      </c>
      <c r="AE16555" s="10" t="s">
        <v>26939</v>
      </c>
      <c r="AF16555" s="10" t="s">
        <v>616</v>
      </c>
    </row>
    <row r="16556" spans="30:32" x14ac:dyDescent="0.2">
      <c r="AD16556" s="11" t="s">
        <v>26940</v>
      </c>
      <c r="AE16556" s="10" t="s">
        <v>24449</v>
      </c>
      <c r="AF16556" s="10" t="s">
        <v>616</v>
      </c>
    </row>
    <row r="16557" spans="30:32" x14ac:dyDescent="0.2">
      <c r="AD16557" s="11" t="s">
        <v>26941</v>
      </c>
      <c r="AE16557" s="10" t="s">
        <v>26942</v>
      </c>
      <c r="AF16557" s="10" t="s">
        <v>616</v>
      </c>
    </row>
    <row r="16558" spans="30:32" x14ac:dyDescent="0.2">
      <c r="AD16558" s="11" t="s">
        <v>26943</v>
      </c>
      <c r="AE16558" s="10" t="s">
        <v>26944</v>
      </c>
      <c r="AF16558" s="10" t="s">
        <v>616</v>
      </c>
    </row>
    <row r="16559" spans="30:32" x14ac:dyDescent="0.2">
      <c r="AD16559" s="11" t="s">
        <v>26945</v>
      </c>
      <c r="AE16559" s="10" t="s">
        <v>26946</v>
      </c>
      <c r="AF16559" s="10" t="s">
        <v>616</v>
      </c>
    </row>
    <row r="16560" spans="30:32" x14ac:dyDescent="0.2">
      <c r="AD16560" s="11" t="s">
        <v>26947</v>
      </c>
      <c r="AE16560" s="10" t="s">
        <v>26948</v>
      </c>
      <c r="AF16560" s="10" t="s">
        <v>616</v>
      </c>
    </row>
    <row r="16561" spans="30:32" x14ac:dyDescent="0.2">
      <c r="AD16561" s="11" t="s">
        <v>26949</v>
      </c>
      <c r="AE16561" s="10" t="s">
        <v>26948</v>
      </c>
      <c r="AF16561" s="10" t="s">
        <v>616</v>
      </c>
    </row>
    <row r="16562" spans="30:32" x14ac:dyDescent="0.2">
      <c r="AD16562" s="11" t="s">
        <v>26950</v>
      </c>
      <c r="AE16562" s="10" t="s">
        <v>26948</v>
      </c>
      <c r="AF16562" s="10" t="s">
        <v>616</v>
      </c>
    </row>
    <row r="16563" spans="30:32" x14ac:dyDescent="0.2">
      <c r="AD16563" s="11" t="s">
        <v>26951</v>
      </c>
      <c r="AE16563" s="10" t="s">
        <v>10296</v>
      </c>
      <c r="AF16563" s="10" t="s">
        <v>616</v>
      </c>
    </row>
    <row r="16564" spans="30:32" x14ac:dyDescent="0.2">
      <c r="AD16564" s="11" t="s">
        <v>26952</v>
      </c>
      <c r="AE16564" s="10" t="s">
        <v>26953</v>
      </c>
      <c r="AF16564" s="10" t="s">
        <v>616</v>
      </c>
    </row>
    <row r="16565" spans="30:32" x14ac:dyDescent="0.2">
      <c r="AD16565" s="11" t="s">
        <v>26954</v>
      </c>
      <c r="AE16565" s="10" t="s">
        <v>10070</v>
      </c>
      <c r="AF16565" s="10" t="s">
        <v>616</v>
      </c>
    </row>
    <row r="16566" spans="30:32" x14ac:dyDescent="0.2">
      <c r="AD16566" s="11" t="s">
        <v>26955</v>
      </c>
      <c r="AE16566" s="10" t="s">
        <v>26956</v>
      </c>
      <c r="AF16566" s="10" t="s">
        <v>616</v>
      </c>
    </row>
    <row r="16567" spans="30:32" x14ac:dyDescent="0.2">
      <c r="AD16567" s="11" t="s">
        <v>26957</v>
      </c>
      <c r="AE16567" s="10" t="s">
        <v>26958</v>
      </c>
      <c r="AF16567" s="10" t="s">
        <v>616</v>
      </c>
    </row>
    <row r="16568" spans="30:32" x14ac:dyDescent="0.2">
      <c r="AD16568" s="11" t="s">
        <v>26959</v>
      </c>
      <c r="AE16568" s="10" t="s">
        <v>15690</v>
      </c>
      <c r="AF16568" s="10" t="s">
        <v>616</v>
      </c>
    </row>
    <row r="16569" spans="30:32" x14ac:dyDescent="0.2">
      <c r="AD16569" s="11" t="s">
        <v>26960</v>
      </c>
      <c r="AE16569" s="10" t="s">
        <v>26961</v>
      </c>
      <c r="AF16569" s="10" t="s">
        <v>616</v>
      </c>
    </row>
    <row r="16570" spans="30:32" x14ac:dyDescent="0.2">
      <c r="AD16570" s="11" t="s">
        <v>26962</v>
      </c>
      <c r="AE16570" s="10" t="s">
        <v>16904</v>
      </c>
      <c r="AF16570" s="10" t="s">
        <v>616</v>
      </c>
    </row>
    <row r="16571" spans="30:32" x14ac:dyDescent="0.2">
      <c r="AD16571" s="11" t="s">
        <v>26963</v>
      </c>
      <c r="AE16571" s="10" t="s">
        <v>26964</v>
      </c>
      <c r="AF16571" s="10" t="s">
        <v>616</v>
      </c>
    </row>
    <row r="16572" spans="30:32" x14ac:dyDescent="0.2">
      <c r="AD16572" s="11" t="s">
        <v>26965</v>
      </c>
      <c r="AE16572" s="10" t="s">
        <v>5046</v>
      </c>
      <c r="AF16572" s="10" t="s">
        <v>616</v>
      </c>
    </row>
    <row r="16573" spans="30:32" x14ac:dyDescent="0.2">
      <c r="AD16573" s="11" t="s">
        <v>26966</v>
      </c>
      <c r="AE16573" s="10" t="s">
        <v>1655</v>
      </c>
      <c r="AF16573" s="10" t="s">
        <v>616</v>
      </c>
    </row>
    <row r="16574" spans="30:32" x14ac:dyDescent="0.2">
      <c r="AD16574" s="11" t="s">
        <v>26967</v>
      </c>
      <c r="AE16574" s="10" t="s">
        <v>26968</v>
      </c>
      <c r="AF16574" s="10" t="s">
        <v>616</v>
      </c>
    </row>
    <row r="16575" spans="30:32" x14ac:dyDescent="0.2">
      <c r="AD16575" s="11" t="s">
        <v>26969</v>
      </c>
      <c r="AE16575" s="10" t="s">
        <v>26970</v>
      </c>
      <c r="AF16575" s="10" t="s">
        <v>616</v>
      </c>
    </row>
    <row r="16576" spans="30:32" x14ac:dyDescent="0.2">
      <c r="AD16576" s="11" t="s">
        <v>26971</v>
      </c>
      <c r="AE16576" s="10" t="s">
        <v>5093</v>
      </c>
      <c r="AF16576" s="10" t="s">
        <v>616</v>
      </c>
    </row>
    <row r="16577" spans="30:32" x14ac:dyDescent="0.2">
      <c r="AD16577" s="11" t="s">
        <v>26972</v>
      </c>
      <c r="AE16577" s="10" t="s">
        <v>26973</v>
      </c>
      <c r="AF16577" s="10" t="s">
        <v>616</v>
      </c>
    </row>
    <row r="16578" spans="30:32" x14ac:dyDescent="0.2">
      <c r="AD16578" s="11" t="s">
        <v>26974</v>
      </c>
      <c r="AE16578" s="10" t="s">
        <v>5119</v>
      </c>
      <c r="AF16578" s="10" t="s">
        <v>616</v>
      </c>
    </row>
    <row r="16579" spans="30:32" x14ac:dyDescent="0.2">
      <c r="AD16579" s="11" t="s">
        <v>26975</v>
      </c>
      <c r="AE16579" s="10" t="s">
        <v>2255</v>
      </c>
      <c r="AF16579" s="10" t="s">
        <v>616</v>
      </c>
    </row>
    <row r="16580" spans="30:32" x14ac:dyDescent="0.2">
      <c r="AD16580" s="11" t="s">
        <v>26976</v>
      </c>
      <c r="AE16580" s="10" t="s">
        <v>17234</v>
      </c>
      <c r="AF16580" s="10" t="s">
        <v>616</v>
      </c>
    </row>
    <row r="16581" spans="30:32" x14ac:dyDescent="0.2">
      <c r="AD16581" s="11" t="s">
        <v>26977</v>
      </c>
      <c r="AE16581" s="10" t="s">
        <v>17234</v>
      </c>
      <c r="AF16581" s="10" t="s">
        <v>616</v>
      </c>
    </row>
    <row r="16582" spans="30:32" x14ac:dyDescent="0.2">
      <c r="AD16582" s="11" t="s">
        <v>26978</v>
      </c>
      <c r="AE16582" s="10" t="s">
        <v>7459</v>
      </c>
      <c r="AF16582" s="10" t="s">
        <v>616</v>
      </c>
    </row>
    <row r="16583" spans="30:32" x14ac:dyDescent="0.2">
      <c r="AD16583" s="11" t="s">
        <v>26979</v>
      </c>
      <c r="AE16583" s="10" t="s">
        <v>26980</v>
      </c>
      <c r="AF16583" s="10" t="s">
        <v>616</v>
      </c>
    </row>
    <row r="16584" spans="30:32" x14ac:dyDescent="0.2">
      <c r="AD16584" s="11" t="s">
        <v>26981</v>
      </c>
      <c r="AE16584" s="10" t="s">
        <v>7565</v>
      </c>
      <c r="AF16584" s="10" t="s">
        <v>616</v>
      </c>
    </row>
    <row r="16585" spans="30:32" x14ac:dyDescent="0.2">
      <c r="AD16585" s="11" t="s">
        <v>26982</v>
      </c>
      <c r="AE16585" s="10" t="s">
        <v>14716</v>
      </c>
      <c r="AF16585" s="10" t="s">
        <v>616</v>
      </c>
    </row>
    <row r="16586" spans="30:32" x14ac:dyDescent="0.2">
      <c r="AD16586" s="11" t="s">
        <v>26983</v>
      </c>
      <c r="AE16586" s="10" t="s">
        <v>8306</v>
      </c>
      <c r="AF16586" s="10" t="s">
        <v>616</v>
      </c>
    </row>
    <row r="16587" spans="30:32" x14ac:dyDescent="0.2">
      <c r="AD16587" s="11" t="s">
        <v>26984</v>
      </c>
      <c r="AE16587" s="10" t="s">
        <v>7463</v>
      </c>
      <c r="AF16587" s="10" t="s">
        <v>616</v>
      </c>
    </row>
    <row r="16588" spans="30:32" x14ac:dyDescent="0.2">
      <c r="AD16588" s="11" t="s">
        <v>26985</v>
      </c>
      <c r="AE16588" s="10" t="s">
        <v>18833</v>
      </c>
      <c r="AF16588" s="10" t="s">
        <v>616</v>
      </c>
    </row>
    <row r="16589" spans="30:32" x14ac:dyDescent="0.2">
      <c r="AD16589" s="11" t="s">
        <v>26986</v>
      </c>
      <c r="AE16589" s="10" t="s">
        <v>13133</v>
      </c>
      <c r="AF16589" s="10" t="s">
        <v>616</v>
      </c>
    </row>
    <row r="16590" spans="30:32" x14ac:dyDescent="0.2">
      <c r="AD16590" s="11" t="s">
        <v>26987</v>
      </c>
      <c r="AE16590" s="10" t="s">
        <v>26988</v>
      </c>
      <c r="AF16590" s="10" t="s">
        <v>616</v>
      </c>
    </row>
    <row r="16591" spans="30:32" x14ac:dyDescent="0.2">
      <c r="AD16591" s="11" t="s">
        <v>26989</v>
      </c>
      <c r="AE16591" s="10" t="s">
        <v>14815</v>
      </c>
      <c r="AF16591" s="10" t="s">
        <v>616</v>
      </c>
    </row>
    <row r="16592" spans="30:32" x14ac:dyDescent="0.2">
      <c r="AD16592" s="11" t="s">
        <v>26990</v>
      </c>
      <c r="AE16592" s="10" t="s">
        <v>6748</v>
      </c>
      <c r="AF16592" s="10" t="s">
        <v>616</v>
      </c>
    </row>
    <row r="16593" spans="30:32" x14ac:dyDescent="0.2">
      <c r="AD16593" s="11" t="s">
        <v>26991</v>
      </c>
      <c r="AE16593" s="10" t="s">
        <v>26992</v>
      </c>
      <c r="AF16593" s="10" t="s">
        <v>616</v>
      </c>
    </row>
    <row r="16594" spans="30:32" x14ac:dyDescent="0.2">
      <c r="AD16594" s="11" t="s">
        <v>26993</v>
      </c>
      <c r="AE16594" s="10" t="s">
        <v>26994</v>
      </c>
      <c r="AF16594" s="10" t="s">
        <v>616</v>
      </c>
    </row>
    <row r="16595" spans="30:32" x14ac:dyDescent="0.2">
      <c r="AD16595" s="11" t="s">
        <v>26995</v>
      </c>
      <c r="AE16595" s="10" t="s">
        <v>26996</v>
      </c>
      <c r="AF16595" s="10" t="s">
        <v>616</v>
      </c>
    </row>
    <row r="16596" spans="30:32" x14ac:dyDescent="0.2">
      <c r="AD16596" s="11" t="s">
        <v>26997</v>
      </c>
      <c r="AE16596" s="10" t="s">
        <v>26998</v>
      </c>
      <c r="AF16596" s="10" t="s">
        <v>616</v>
      </c>
    </row>
    <row r="16597" spans="30:32" x14ac:dyDescent="0.2">
      <c r="AD16597" s="11" t="s">
        <v>26999</v>
      </c>
      <c r="AE16597" s="10" t="s">
        <v>23631</v>
      </c>
      <c r="AF16597" s="10" t="s">
        <v>616</v>
      </c>
    </row>
    <row r="16598" spans="30:32" x14ac:dyDescent="0.2">
      <c r="AD16598" s="11" t="s">
        <v>27000</v>
      </c>
      <c r="AE16598" s="10" t="s">
        <v>27001</v>
      </c>
      <c r="AF16598" s="10" t="s">
        <v>616</v>
      </c>
    </row>
    <row r="16599" spans="30:32" x14ac:dyDescent="0.2">
      <c r="AD16599" s="11" t="s">
        <v>27002</v>
      </c>
      <c r="AE16599" s="10" t="s">
        <v>16208</v>
      </c>
      <c r="AF16599" s="10" t="s">
        <v>616</v>
      </c>
    </row>
    <row r="16600" spans="30:32" x14ac:dyDescent="0.2">
      <c r="AD16600" s="11" t="s">
        <v>27003</v>
      </c>
      <c r="AE16600" s="10" t="s">
        <v>2485</v>
      </c>
      <c r="AF16600" s="10" t="s">
        <v>616</v>
      </c>
    </row>
    <row r="16601" spans="30:32" x14ac:dyDescent="0.2">
      <c r="AD16601" s="11" t="s">
        <v>27004</v>
      </c>
      <c r="AE16601" s="10" t="s">
        <v>27005</v>
      </c>
      <c r="AF16601" s="10" t="s">
        <v>616</v>
      </c>
    </row>
    <row r="16602" spans="30:32" x14ac:dyDescent="0.2">
      <c r="AD16602" s="11" t="s">
        <v>27006</v>
      </c>
      <c r="AE16602" s="10" t="s">
        <v>9456</v>
      </c>
      <c r="AF16602" s="10" t="s">
        <v>616</v>
      </c>
    </row>
    <row r="16603" spans="30:32" x14ac:dyDescent="0.2">
      <c r="AD16603" s="11" t="s">
        <v>27007</v>
      </c>
      <c r="AE16603" s="10" t="s">
        <v>25836</v>
      </c>
      <c r="AF16603" s="10" t="s">
        <v>616</v>
      </c>
    </row>
    <row r="16604" spans="30:32" x14ac:dyDescent="0.2">
      <c r="AD16604" s="11" t="s">
        <v>27008</v>
      </c>
      <c r="AE16604" s="10" t="s">
        <v>27009</v>
      </c>
      <c r="AF16604" s="10" t="s">
        <v>616</v>
      </c>
    </row>
    <row r="16605" spans="30:32" x14ac:dyDescent="0.2">
      <c r="AD16605" s="11" t="s">
        <v>27010</v>
      </c>
      <c r="AE16605" s="10" t="s">
        <v>27011</v>
      </c>
      <c r="AF16605" s="10" t="s">
        <v>616</v>
      </c>
    </row>
    <row r="16606" spans="30:32" x14ac:dyDescent="0.2">
      <c r="AD16606" s="11" t="s">
        <v>27012</v>
      </c>
      <c r="AE16606" s="10" t="s">
        <v>27013</v>
      </c>
      <c r="AF16606" s="10" t="s">
        <v>616</v>
      </c>
    </row>
    <row r="16607" spans="30:32" x14ac:dyDescent="0.2">
      <c r="AD16607" s="11" t="s">
        <v>27014</v>
      </c>
      <c r="AE16607" s="10" t="s">
        <v>3189</v>
      </c>
      <c r="AF16607" s="10" t="s">
        <v>616</v>
      </c>
    </row>
    <row r="16608" spans="30:32" x14ac:dyDescent="0.2">
      <c r="AD16608" s="11" t="s">
        <v>27015</v>
      </c>
      <c r="AE16608" s="10" t="s">
        <v>1479</v>
      </c>
      <c r="AF16608" s="10" t="s">
        <v>616</v>
      </c>
    </row>
    <row r="16609" spans="30:32" x14ac:dyDescent="0.2">
      <c r="AD16609" s="11" t="s">
        <v>27016</v>
      </c>
      <c r="AE16609" s="10" t="s">
        <v>27017</v>
      </c>
      <c r="AF16609" s="10" t="s">
        <v>616</v>
      </c>
    </row>
    <row r="16610" spans="30:32" x14ac:dyDescent="0.2">
      <c r="AD16610" s="11" t="s">
        <v>27018</v>
      </c>
      <c r="AE16610" s="10" t="s">
        <v>27017</v>
      </c>
      <c r="AF16610" s="10" t="s">
        <v>616</v>
      </c>
    </row>
    <row r="16611" spans="30:32" x14ac:dyDescent="0.2">
      <c r="AD16611" s="11" t="s">
        <v>27019</v>
      </c>
      <c r="AE16611" s="10" t="s">
        <v>4265</v>
      </c>
      <c r="AF16611" s="10" t="s">
        <v>616</v>
      </c>
    </row>
    <row r="16612" spans="30:32" x14ac:dyDescent="0.2">
      <c r="AD16612" s="11" t="s">
        <v>27020</v>
      </c>
      <c r="AE16612" s="10" t="s">
        <v>27021</v>
      </c>
      <c r="AF16612" s="10" t="s">
        <v>616</v>
      </c>
    </row>
    <row r="16613" spans="30:32" x14ac:dyDescent="0.2">
      <c r="AD16613" s="11" t="s">
        <v>27022</v>
      </c>
      <c r="AE16613" s="10" t="s">
        <v>18962</v>
      </c>
      <c r="AF16613" s="10" t="s">
        <v>616</v>
      </c>
    </row>
    <row r="16614" spans="30:32" x14ac:dyDescent="0.2">
      <c r="AD16614" s="11" t="s">
        <v>27023</v>
      </c>
      <c r="AE16614" s="10" t="s">
        <v>12608</v>
      </c>
      <c r="AF16614" s="10" t="s">
        <v>616</v>
      </c>
    </row>
    <row r="16615" spans="30:32" x14ac:dyDescent="0.2">
      <c r="AD16615" s="11" t="s">
        <v>27024</v>
      </c>
      <c r="AE16615" s="10" t="s">
        <v>12608</v>
      </c>
      <c r="AF16615" s="10" t="s">
        <v>616</v>
      </c>
    </row>
    <row r="16616" spans="30:32" x14ac:dyDescent="0.2">
      <c r="AD16616" s="11" t="s">
        <v>27025</v>
      </c>
      <c r="AE16616" s="10" t="s">
        <v>12608</v>
      </c>
      <c r="AF16616" s="10" t="s">
        <v>616</v>
      </c>
    </row>
    <row r="16617" spans="30:32" x14ac:dyDescent="0.2">
      <c r="AD16617" s="11" t="s">
        <v>27026</v>
      </c>
      <c r="AE16617" s="10" t="s">
        <v>7997</v>
      </c>
      <c r="AF16617" s="10" t="s">
        <v>616</v>
      </c>
    </row>
    <row r="16618" spans="30:32" x14ac:dyDescent="0.2">
      <c r="AD16618" s="11" t="s">
        <v>27027</v>
      </c>
      <c r="AE16618" s="10" t="s">
        <v>27028</v>
      </c>
      <c r="AF16618" s="10" t="s">
        <v>616</v>
      </c>
    </row>
    <row r="16619" spans="30:32" x14ac:dyDescent="0.2">
      <c r="AD16619" s="11" t="s">
        <v>27029</v>
      </c>
      <c r="AE16619" s="10" t="s">
        <v>17920</v>
      </c>
      <c r="AF16619" s="10" t="s">
        <v>616</v>
      </c>
    </row>
    <row r="16620" spans="30:32" x14ac:dyDescent="0.2">
      <c r="AD16620" s="11" t="s">
        <v>27030</v>
      </c>
      <c r="AE16620" s="10" t="s">
        <v>5501</v>
      </c>
      <c r="AF16620" s="10" t="s">
        <v>616</v>
      </c>
    </row>
    <row r="16621" spans="30:32" x14ac:dyDescent="0.2">
      <c r="AD16621" s="11" t="s">
        <v>27031</v>
      </c>
      <c r="AE16621" s="10" t="s">
        <v>25501</v>
      </c>
      <c r="AF16621" s="10" t="s">
        <v>616</v>
      </c>
    </row>
    <row r="16622" spans="30:32" x14ac:dyDescent="0.2">
      <c r="AD16622" s="11" t="s">
        <v>27032</v>
      </c>
      <c r="AE16622" s="10" t="s">
        <v>20172</v>
      </c>
      <c r="AF16622" s="10" t="s">
        <v>616</v>
      </c>
    </row>
    <row r="16623" spans="30:32" x14ac:dyDescent="0.2">
      <c r="AD16623" s="11" t="s">
        <v>27033</v>
      </c>
      <c r="AE16623" s="10" t="s">
        <v>27034</v>
      </c>
      <c r="AF16623" s="10" t="s">
        <v>616</v>
      </c>
    </row>
    <row r="16624" spans="30:32" x14ac:dyDescent="0.2">
      <c r="AD16624" s="11" t="s">
        <v>27035</v>
      </c>
      <c r="AE16624" s="10" t="s">
        <v>27036</v>
      </c>
      <c r="AF16624" s="10" t="s">
        <v>616</v>
      </c>
    </row>
    <row r="16625" spans="30:32" x14ac:dyDescent="0.2">
      <c r="AD16625" s="11" t="s">
        <v>27037</v>
      </c>
      <c r="AE16625" s="10" t="s">
        <v>16632</v>
      </c>
      <c r="AF16625" s="10" t="s">
        <v>616</v>
      </c>
    </row>
    <row r="16626" spans="30:32" x14ac:dyDescent="0.2">
      <c r="AD16626" s="11" t="s">
        <v>27038</v>
      </c>
      <c r="AE16626" s="10" t="s">
        <v>25825</v>
      </c>
      <c r="AF16626" s="10" t="s">
        <v>616</v>
      </c>
    </row>
    <row r="16627" spans="30:32" x14ac:dyDescent="0.2">
      <c r="AD16627" s="11" t="s">
        <v>27039</v>
      </c>
      <c r="AE16627" s="10" t="s">
        <v>8920</v>
      </c>
      <c r="AF16627" s="10" t="s">
        <v>616</v>
      </c>
    </row>
    <row r="16628" spans="30:32" x14ac:dyDescent="0.2">
      <c r="AD16628" s="11" t="s">
        <v>27040</v>
      </c>
      <c r="AE16628" s="10" t="s">
        <v>27041</v>
      </c>
      <c r="AF16628" s="10" t="s">
        <v>616</v>
      </c>
    </row>
    <row r="16629" spans="30:32" x14ac:dyDescent="0.2">
      <c r="AD16629" s="11" t="s">
        <v>27042</v>
      </c>
      <c r="AE16629" s="10" t="s">
        <v>27043</v>
      </c>
      <c r="AF16629" s="10" t="s">
        <v>616</v>
      </c>
    </row>
    <row r="16630" spans="30:32" x14ac:dyDescent="0.2">
      <c r="AD16630" s="11" t="s">
        <v>27044</v>
      </c>
      <c r="AE16630" s="10" t="s">
        <v>27045</v>
      </c>
      <c r="AF16630" s="10" t="s">
        <v>621</v>
      </c>
    </row>
    <row r="16631" spans="30:32" x14ac:dyDescent="0.2">
      <c r="AD16631" s="11" t="s">
        <v>27046</v>
      </c>
      <c r="AE16631" s="10" t="s">
        <v>24180</v>
      </c>
      <c r="AF16631" s="10" t="s">
        <v>621</v>
      </c>
    </row>
    <row r="16632" spans="30:32" x14ac:dyDescent="0.2">
      <c r="AD16632" s="11" t="s">
        <v>27047</v>
      </c>
      <c r="AE16632" s="10" t="s">
        <v>27048</v>
      </c>
      <c r="AF16632" s="10" t="s">
        <v>621</v>
      </c>
    </row>
    <row r="16633" spans="30:32" x14ac:dyDescent="0.2">
      <c r="AD16633" s="11" t="s">
        <v>27049</v>
      </c>
      <c r="AE16633" s="10" t="s">
        <v>27050</v>
      </c>
      <c r="AF16633" s="10" t="s">
        <v>621</v>
      </c>
    </row>
    <row r="16634" spans="30:32" x14ac:dyDescent="0.2">
      <c r="AD16634" s="11" t="s">
        <v>27051</v>
      </c>
      <c r="AE16634" s="10" t="s">
        <v>27052</v>
      </c>
      <c r="AF16634" s="10" t="s">
        <v>621</v>
      </c>
    </row>
    <row r="16635" spans="30:32" x14ac:dyDescent="0.2">
      <c r="AD16635" s="11" t="s">
        <v>27053</v>
      </c>
      <c r="AE16635" s="10" t="s">
        <v>27054</v>
      </c>
      <c r="AF16635" s="10" t="s">
        <v>621</v>
      </c>
    </row>
    <row r="16636" spans="30:32" x14ac:dyDescent="0.2">
      <c r="AD16636" s="11" t="s">
        <v>27055</v>
      </c>
      <c r="AE16636" s="10" t="s">
        <v>8938</v>
      </c>
      <c r="AF16636" s="10" t="s">
        <v>621</v>
      </c>
    </row>
    <row r="16637" spans="30:32" x14ac:dyDescent="0.2">
      <c r="AD16637" s="11" t="s">
        <v>27056</v>
      </c>
      <c r="AE16637" s="10" t="s">
        <v>8940</v>
      </c>
      <c r="AF16637" s="10" t="s">
        <v>621</v>
      </c>
    </row>
    <row r="16638" spans="30:32" x14ac:dyDescent="0.2">
      <c r="AD16638" s="11" t="s">
        <v>27057</v>
      </c>
      <c r="AE16638" s="10" t="s">
        <v>16715</v>
      </c>
      <c r="AF16638" s="10" t="s">
        <v>621</v>
      </c>
    </row>
    <row r="16639" spans="30:32" x14ac:dyDescent="0.2">
      <c r="AD16639" s="11" t="s">
        <v>27058</v>
      </c>
      <c r="AE16639" s="10" t="s">
        <v>8948</v>
      </c>
      <c r="AF16639" s="10" t="s">
        <v>621</v>
      </c>
    </row>
    <row r="16640" spans="30:32" x14ac:dyDescent="0.2">
      <c r="AD16640" s="11" t="s">
        <v>27059</v>
      </c>
      <c r="AE16640" s="10" t="s">
        <v>27060</v>
      </c>
      <c r="AF16640" s="10" t="s">
        <v>621</v>
      </c>
    </row>
    <row r="16641" spans="30:32" x14ac:dyDescent="0.2">
      <c r="AD16641" s="11" t="s">
        <v>27061</v>
      </c>
      <c r="AE16641" s="10" t="s">
        <v>23192</v>
      </c>
      <c r="AF16641" s="10" t="s">
        <v>621</v>
      </c>
    </row>
    <row r="16642" spans="30:32" x14ac:dyDescent="0.2">
      <c r="AD16642" s="11" t="s">
        <v>27062</v>
      </c>
      <c r="AE16642" s="10" t="s">
        <v>6944</v>
      </c>
      <c r="AF16642" s="10" t="s">
        <v>621</v>
      </c>
    </row>
    <row r="16643" spans="30:32" x14ac:dyDescent="0.2">
      <c r="AD16643" s="11" t="s">
        <v>27063</v>
      </c>
      <c r="AE16643" s="10" t="s">
        <v>20389</v>
      </c>
      <c r="AF16643" s="10" t="s">
        <v>621</v>
      </c>
    </row>
    <row r="16644" spans="30:32" x14ac:dyDescent="0.2">
      <c r="AD16644" s="11" t="s">
        <v>27064</v>
      </c>
      <c r="AE16644" s="10" t="s">
        <v>2843</v>
      </c>
      <c r="AF16644" s="10" t="s">
        <v>621</v>
      </c>
    </row>
    <row r="16645" spans="30:32" x14ac:dyDescent="0.2">
      <c r="AD16645" s="11" t="s">
        <v>27065</v>
      </c>
      <c r="AE16645" s="10" t="s">
        <v>27066</v>
      </c>
      <c r="AF16645" s="10" t="s">
        <v>621</v>
      </c>
    </row>
    <row r="16646" spans="30:32" x14ac:dyDescent="0.2">
      <c r="AD16646" s="11" t="s">
        <v>27067</v>
      </c>
      <c r="AE16646" s="10" t="s">
        <v>27068</v>
      </c>
      <c r="AF16646" s="10" t="s">
        <v>621</v>
      </c>
    </row>
    <row r="16647" spans="30:32" x14ac:dyDescent="0.2">
      <c r="AD16647" s="11" t="s">
        <v>27069</v>
      </c>
      <c r="AE16647" s="10" t="s">
        <v>1195</v>
      </c>
      <c r="AF16647" s="10" t="s">
        <v>621</v>
      </c>
    </row>
    <row r="16648" spans="30:32" x14ac:dyDescent="0.2">
      <c r="AD16648" s="11" t="s">
        <v>27070</v>
      </c>
      <c r="AE16648" s="10" t="s">
        <v>27071</v>
      </c>
      <c r="AF16648" s="10" t="s">
        <v>621</v>
      </c>
    </row>
    <row r="16649" spans="30:32" x14ac:dyDescent="0.2">
      <c r="AD16649" s="11" t="s">
        <v>27072</v>
      </c>
      <c r="AE16649" s="10" t="s">
        <v>26880</v>
      </c>
      <c r="AF16649" s="10" t="s">
        <v>621</v>
      </c>
    </row>
    <row r="16650" spans="30:32" x14ac:dyDescent="0.2">
      <c r="AD16650" s="11" t="s">
        <v>27073</v>
      </c>
      <c r="AE16650" s="10" t="s">
        <v>27074</v>
      </c>
      <c r="AF16650" s="10" t="s">
        <v>621</v>
      </c>
    </row>
    <row r="16651" spans="30:32" x14ac:dyDescent="0.2">
      <c r="AD16651" s="11" t="s">
        <v>27075</v>
      </c>
      <c r="AE16651" s="10" t="s">
        <v>27076</v>
      </c>
      <c r="AF16651" s="10" t="s">
        <v>621</v>
      </c>
    </row>
    <row r="16652" spans="30:32" x14ac:dyDescent="0.2">
      <c r="AD16652" s="11" t="s">
        <v>27077</v>
      </c>
      <c r="AE16652" s="10" t="s">
        <v>1165</v>
      </c>
      <c r="AF16652" s="10" t="s">
        <v>621</v>
      </c>
    </row>
    <row r="16653" spans="30:32" x14ac:dyDescent="0.2">
      <c r="AD16653" s="11" t="s">
        <v>27078</v>
      </c>
      <c r="AE16653" s="10" t="s">
        <v>1268</v>
      </c>
      <c r="AF16653" s="10" t="s">
        <v>621</v>
      </c>
    </row>
    <row r="16654" spans="30:32" x14ac:dyDescent="0.2">
      <c r="AD16654" s="11" t="s">
        <v>27079</v>
      </c>
      <c r="AE16654" s="10" t="s">
        <v>27080</v>
      </c>
      <c r="AF16654" s="10" t="s">
        <v>621</v>
      </c>
    </row>
    <row r="16655" spans="30:32" x14ac:dyDescent="0.2">
      <c r="AD16655" s="11" t="s">
        <v>27081</v>
      </c>
      <c r="AE16655" s="10" t="s">
        <v>4471</v>
      </c>
      <c r="AF16655" s="10" t="s">
        <v>621</v>
      </c>
    </row>
    <row r="16656" spans="30:32" x14ac:dyDescent="0.2">
      <c r="AD16656" s="11" t="s">
        <v>27082</v>
      </c>
      <c r="AE16656" s="10" t="s">
        <v>8969</v>
      </c>
      <c r="AF16656" s="10" t="s">
        <v>621</v>
      </c>
    </row>
    <row r="16657" spans="30:32" x14ac:dyDescent="0.2">
      <c r="AD16657" s="11" t="s">
        <v>27083</v>
      </c>
      <c r="AE16657" s="10" t="s">
        <v>8971</v>
      </c>
      <c r="AF16657" s="10" t="s">
        <v>621</v>
      </c>
    </row>
    <row r="16658" spans="30:32" x14ac:dyDescent="0.2">
      <c r="AD16658" s="11" t="s">
        <v>27084</v>
      </c>
      <c r="AE16658" s="10" t="s">
        <v>15438</v>
      </c>
      <c r="AF16658" s="10" t="s">
        <v>621</v>
      </c>
    </row>
    <row r="16659" spans="30:32" x14ac:dyDescent="0.2">
      <c r="AD16659" s="11" t="s">
        <v>27085</v>
      </c>
      <c r="AE16659" s="10" t="s">
        <v>27086</v>
      </c>
      <c r="AF16659" s="10" t="s">
        <v>621</v>
      </c>
    </row>
    <row r="16660" spans="30:32" x14ac:dyDescent="0.2">
      <c r="AD16660" s="11" t="s">
        <v>27087</v>
      </c>
      <c r="AE16660" s="10" t="s">
        <v>1270</v>
      </c>
      <c r="AF16660" s="10" t="s">
        <v>621</v>
      </c>
    </row>
    <row r="16661" spans="30:32" x14ac:dyDescent="0.2">
      <c r="AD16661" s="11" t="s">
        <v>27088</v>
      </c>
      <c r="AE16661" s="10" t="s">
        <v>1948</v>
      </c>
      <c r="AF16661" s="10" t="s">
        <v>621</v>
      </c>
    </row>
    <row r="16662" spans="30:32" x14ac:dyDescent="0.2">
      <c r="AD16662" s="11" t="s">
        <v>27089</v>
      </c>
      <c r="AE16662" s="10" t="s">
        <v>1954</v>
      </c>
      <c r="AF16662" s="10" t="s">
        <v>621</v>
      </c>
    </row>
    <row r="16663" spans="30:32" x14ac:dyDescent="0.2">
      <c r="AD16663" s="11" t="s">
        <v>27090</v>
      </c>
      <c r="AE16663" s="10" t="s">
        <v>27091</v>
      </c>
      <c r="AF16663" s="10" t="s">
        <v>621</v>
      </c>
    </row>
    <row r="16664" spans="30:32" x14ac:dyDescent="0.2">
      <c r="AD16664" s="11" t="s">
        <v>27092</v>
      </c>
      <c r="AE16664" s="10" t="s">
        <v>2821</v>
      </c>
      <c r="AF16664" s="10" t="s">
        <v>621</v>
      </c>
    </row>
    <row r="16665" spans="30:32" x14ac:dyDescent="0.2">
      <c r="AD16665" s="11" t="s">
        <v>27093</v>
      </c>
      <c r="AE16665" s="10" t="s">
        <v>3318</v>
      </c>
      <c r="AF16665" s="10" t="s">
        <v>621</v>
      </c>
    </row>
    <row r="16666" spans="30:32" x14ac:dyDescent="0.2">
      <c r="AD16666" s="11" t="s">
        <v>27094</v>
      </c>
      <c r="AE16666" s="10" t="s">
        <v>27095</v>
      </c>
      <c r="AF16666" s="10" t="s">
        <v>621</v>
      </c>
    </row>
    <row r="16667" spans="30:32" x14ac:dyDescent="0.2">
      <c r="AD16667" s="11" t="s">
        <v>27096</v>
      </c>
      <c r="AE16667" s="10" t="s">
        <v>2862</v>
      </c>
      <c r="AF16667" s="10" t="s">
        <v>621</v>
      </c>
    </row>
    <row r="16668" spans="30:32" x14ac:dyDescent="0.2">
      <c r="AD16668" s="11" t="s">
        <v>27097</v>
      </c>
      <c r="AE16668" s="10" t="s">
        <v>27098</v>
      </c>
      <c r="AF16668" s="10" t="s">
        <v>621</v>
      </c>
    </row>
    <row r="16669" spans="30:32" x14ac:dyDescent="0.2">
      <c r="AD16669" s="11" t="s">
        <v>27099</v>
      </c>
      <c r="AE16669" s="10" t="s">
        <v>27100</v>
      </c>
      <c r="AF16669" s="10" t="s">
        <v>621</v>
      </c>
    </row>
    <row r="16670" spans="30:32" x14ac:dyDescent="0.2">
      <c r="AD16670" s="11" t="s">
        <v>27101</v>
      </c>
      <c r="AE16670" s="10" t="s">
        <v>20469</v>
      </c>
      <c r="AF16670" s="10" t="s">
        <v>621</v>
      </c>
    </row>
    <row r="16671" spans="30:32" x14ac:dyDescent="0.2">
      <c r="AD16671" s="11" t="s">
        <v>27102</v>
      </c>
      <c r="AE16671" s="10" t="s">
        <v>5281</v>
      </c>
      <c r="AF16671" s="10" t="s">
        <v>621</v>
      </c>
    </row>
    <row r="16672" spans="30:32" x14ac:dyDescent="0.2">
      <c r="AD16672" s="11" t="s">
        <v>27103</v>
      </c>
      <c r="AE16672" s="10" t="s">
        <v>18201</v>
      </c>
      <c r="AF16672" s="10" t="s">
        <v>621</v>
      </c>
    </row>
    <row r="16673" spans="30:32" x14ac:dyDescent="0.2">
      <c r="AD16673" s="11" t="s">
        <v>27104</v>
      </c>
      <c r="AE16673" s="10" t="s">
        <v>19352</v>
      </c>
      <c r="AF16673" s="10" t="s">
        <v>621</v>
      </c>
    </row>
    <row r="16674" spans="30:32" x14ac:dyDescent="0.2">
      <c r="AD16674" s="11" t="s">
        <v>27105</v>
      </c>
      <c r="AE16674" s="10" t="s">
        <v>27106</v>
      </c>
      <c r="AF16674" s="10" t="s">
        <v>621</v>
      </c>
    </row>
    <row r="16675" spans="30:32" x14ac:dyDescent="0.2">
      <c r="AD16675" s="11" t="s">
        <v>27107</v>
      </c>
      <c r="AE16675" s="10" t="s">
        <v>2866</v>
      </c>
      <c r="AF16675" s="10" t="s">
        <v>621</v>
      </c>
    </row>
    <row r="16676" spans="30:32" x14ac:dyDescent="0.2">
      <c r="AD16676" s="11" t="s">
        <v>27108</v>
      </c>
      <c r="AE16676" s="10" t="s">
        <v>27109</v>
      </c>
      <c r="AF16676" s="10" t="s">
        <v>621</v>
      </c>
    </row>
    <row r="16677" spans="30:32" x14ac:dyDescent="0.2">
      <c r="AD16677" s="11" t="s">
        <v>27110</v>
      </c>
      <c r="AE16677" s="10" t="s">
        <v>11483</v>
      </c>
      <c r="AF16677" s="10" t="s">
        <v>621</v>
      </c>
    </row>
    <row r="16678" spans="30:32" x14ac:dyDescent="0.2">
      <c r="AD16678" s="11" t="s">
        <v>27111</v>
      </c>
      <c r="AE16678" s="10" t="s">
        <v>27112</v>
      </c>
      <c r="AF16678" s="10" t="s">
        <v>621</v>
      </c>
    </row>
    <row r="16679" spans="30:32" x14ac:dyDescent="0.2">
      <c r="AD16679" s="11" t="s">
        <v>27113</v>
      </c>
      <c r="AE16679" s="10" t="s">
        <v>27114</v>
      </c>
      <c r="AF16679" s="10" t="s">
        <v>621</v>
      </c>
    </row>
    <row r="16680" spans="30:32" x14ac:dyDescent="0.2">
      <c r="AD16680" s="11" t="s">
        <v>27115</v>
      </c>
      <c r="AE16680" s="10" t="s">
        <v>1290</v>
      </c>
      <c r="AF16680" s="10" t="s">
        <v>621</v>
      </c>
    </row>
    <row r="16681" spans="30:32" x14ac:dyDescent="0.2">
      <c r="AD16681" s="11" t="s">
        <v>27116</v>
      </c>
      <c r="AE16681" s="10" t="s">
        <v>27117</v>
      </c>
      <c r="AF16681" s="10" t="s">
        <v>621</v>
      </c>
    </row>
    <row r="16682" spans="30:32" x14ac:dyDescent="0.2">
      <c r="AD16682" s="11" t="s">
        <v>27118</v>
      </c>
      <c r="AE16682" s="10" t="s">
        <v>25049</v>
      </c>
      <c r="AF16682" s="10" t="s">
        <v>621</v>
      </c>
    </row>
    <row r="16683" spans="30:32" x14ac:dyDescent="0.2">
      <c r="AD16683" s="11" t="s">
        <v>27119</v>
      </c>
      <c r="AE16683" s="10" t="s">
        <v>27120</v>
      </c>
      <c r="AF16683" s="10" t="s">
        <v>621</v>
      </c>
    </row>
    <row r="16684" spans="30:32" x14ac:dyDescent="0.2">
      <c r="AD16684" s="11" t="s">
        <v>27121</v>
      </c>
      <c r="AE16684" s="10" t="s">
        <v>15474</v>
      </c>
      <c r="AF16684" s="10" t="s">
        <v>621</v>
      </c>
    </row>
    <row r="16685" spans="30:32" x14ac:dyDescent="0.2">
      <c r="AD16685" s="11" t="s">
        <v>27122</v>
      </c>
      <c r="AE16685" s="10" t="s">
        <v>27123</v>
      </c>
      <c r="AF16685" s="10" t="s">
        <v>621</v>
      </c>
    </row>
    <row r="16686" spans="30:32" x14ac:dyDescent="0.2">
      <c r="AD16686" s="11" t="s">
        <v>27124</v>
      </c>
      <c r="AE16686" s="10" t="s">
        <v>2391</v>
      </c>
      <c r="AF16686" s="10" t="s">
        <v>621</v>
      </c>
    </row>
    <row r="16687" spans="30:32" x14ac:dyDescent="0.2">
      <c r="AD16687" s="11" t="s">
        <v>27125</v>
      </c>
      <c r="AE16687" s="10" t="s">
        <v>1373</v>
      </c>
      <c r="AF16687" s="10" t="s">
        <v>621</v>
      </c>
    </row>
    <row r="16688" spans="30:32" x14ac:dyDescent="0.2">
      <c r="AD16688" s="11" t="s">
        <v>27126</v>
      </c>
      <c r="AE16688" s="10" t="s">
        <v>2326</v>
      </c>
      <c r="AF16688" s="10" t="s">
        <v>621</v>
      </c>
    </row>
    <row r="16689" spans="30:32" x14ac:dyDescent="0.2">
      <c r="AD16689" s="11" t="s">
        <v>27127</v>
      </c>
      <c r="AE16689" s="10" t="s">
        <v>9855</v>
      </c>
      <c r="AF16689" s="10" t="s">
        <v>621</v>
      </c>
    </row>
    <row r="16690" spans="30:32" x14ac:dyDescent="0.2">
      <c r="AD16690" s="11" t="s">
        <v>27128</v>
      </c>
      <c r="AE16690" s="10" t="s">
        <v>27129</v>
      </c>
      <c r="AF16690" s="10" t="s">
        <v>621</v>
      </c>
    </row>
    <row r="16691" spans="30:32" x14ac:dyDescent="0.2">
      <c r="AD16691" s="11" t="s">
        <v>27130</v>
      </c>
      <c r="AE16691" s="10" t="s">
        <v>25978</v>
      </c>
      <c r="AF16691" s="10" t="s">
        <v>621</v>
      </c>
    </row>
    <row r="16692" spans="30:32" x14ac:dyDescent="0.2">
      <c r="AD16692" s="11" t="s">
        <v>27131</v>
      </c>
      <c r="AE16692" s="10" t="s">
        <v>27132</v>
      </c>
      <c r="AF16692" s="10" t="s">
        <v>621</v>
      </c>
    </row>
    <row r="16693" spans="30:32" x14ac:dyDescent="0.2">
      <c r="AD16693" s="11" t="s">
        <v>27133</v>
      </c>
      <c r="AE16693" s="10" t="s">
        <v>14112</v>
      </c>
      <c r="AF16693" s="10" t="s">
        <v>621</v>
      </c>
    </row>
    <row r="16694" spans="30:32" x14ac:dyDescent="0.2">
      <c r="AD16694" s="11" t="s">
        <v>27134</v>
      </c>
      <c r="AE16694" s="10" t="s">
        <v>27135</v>
      </c>
      <c r="AF16694" s="10" t="s">
        <v>621</v>
      </c>
    </row>
    <row r="16695" spans="30:32" x14ac:dyDescent="0.2">
      <c r="AD16695" s="11" t="s">
        <v>27136</v>
      </c>
      <c r="AE16695" s="10" t="s">
        <v>9063</v>
      </c>
      <c r="AF16695" s="10" t="s">
        <v>621</v>
      </c>
    </row>
    <row r="16696" spans="30:32" x14ac:dyDescent="0.2">
      <c r="AD16696" s="11" t="s">
        <v>27137</v>
      </c>
      <c r="AE16696" s="10" t="s">
        <v>27138</v>
      </c>
      <c r="AF16696" s="10" t="s">
        <v>621</v>
      </c>
    </row>
    <row r="16697" spans="30:32" x14ac:dyDescent="0.2">
      <c r="AD16697" s="11" t="s">
        <v>27139</v>
      </c>
      <c r="AE16697" s="10" t="s">
        <v>27140</v>
      </c>
      <c r="AF16697" s="10" t="s">
        <v>621</v>
      </c>
    </row>
    <row r="16698" spans="30:32" x14ac:dyDescent="0.2">
      <c r="AD16698" s="11" t="s">
        <v>27141</v>
      </c>
      <c r="AE16698" s="10" t="s">
        <v>1388</v>
      </c>
      <c r="AF16698" s="10" t="s">
        <v>621</v>
      </c>
    </row>
    <row r="16699" spans="30:32" x14ac:dyDescent="0.2">
      <c r="AD16699" s="11" t="s">
        <v>27142</v>
      </c>
      <c r="AE16699" s="10" t="s">
        <v>15504</v>
      </c>
      <c r="AF16699" s="10" t="s">
        <v>621</v>
      </c>
    </row>
    <row r="16700" spans="30:32" x14ac:dyDescent="0.2">
      <c r="AD16700" s="11" t="s">
        <v>27143</v>
      </c>
      <c r="AE16700" s="10" t="s">
        <v>27144</v>
      </c>
      <c r="AF16700" s="10" t="s">
        <v>621</v>
      </c>
    </row>
    <row r="16701" spans="30:32" x14ac:dyDescent="0.2">
      <c r="AD16701" s="11" t="s">
        <v>27145</v>
      </c>
      <c r="AE16701" s="10" t="s">
        <v>27146</v>
      </c>
      <c r="AF16701" s="10" t="s">
        <v>621</v>
      </c>
    </row>
    <row r="16702" spans="30:32" x14ac:dyDescent="0.2">
      <c r="AD16702" s="11" t="s">
        <v>27147</v>
      </c>
      <c r="AE16702" s="10" t="s">
        <v>27148</v>
      </c>
      <c r="AF16702" s="10" t="s">
        <v>621</v>
      </c>
    </row>
    <row r="16703" spans="30:32" x14ac:dyDescent="0.2">
      <c r="AD16703" s="11" t="s">
        <v>27149</v>
      </c>
      <c r="AE16703" s="10" t="s">
        <v>4965</v>
      </c>
      <c r="AF16703" s="10" t="s">
        <v>621</v>
      </c>
    </row>
    <row r="16704" spans="30:32" x14ac:dyDescent="0.2">
      <c r="AD16704" s="11" t="s">
        <v>27150</v>
      </c>
      <c r="AE16704" s="10" t="s">
        <v>1396</v>
      </c>
      <c r="AF16704" s="10" t="s">
        <v>621</v>
      </c>
    </row>
    <row r="16705" spans="30:32" x14ac:dyDescent="0.2">
      <c r="AD16705" s="11" t="s">
        <v>27151</v>
      </c>
      <c r="AE16705" s="10" t="s">
        <v>27152</v>
      </c>
      <c r="AF16705" s="10" t="s">
        <v>621</v>
      </c>
    </row>
    <row r="16706" spans="30:32" x14ac:dyDescent="0.2">
      <c r="AD16706" s="11" t="s">
        <v>27153</v>
      </c>
      <c r="AE16706" s="10" t="s">
        <v>1403</v>
      </c>
      <c r="AF16706" s="10" t="s">
        <v>621</v>
      </c>
    </row>
    <row r="16707" spans="30:32" x14ac:dyDescent="0.2">
      <c r="AD16707" s="11" t="s">
        <v>27154</v>
      </c>
      <c r="AE16707" s="10" t="s">
        <v>11571</v>
      </c>
      <c r="AF16707" s="10" t="s">
        <v>621</v>
      </c>
    </row>
    <row r="16708" spans="30:32" x14ac:dyDescent="0.2">
      <c r="AD16708" s="11" t="s">
        <v>27155</v>
      </c>
      <c r="AE16708" s="10" t="s">
        <v>27156</v>
      </c>
      <c r="AF16708" s="10" t="s">
        <v>621</v>
      </c>
    </row>
    <row r="16709" spans="30:32" x14ac:dyDescent="0.2">
      <c r="AD16709" s="11" t="s">
        <v>27157</v>
      </c>
      <c r="AE16709" s="10" t="s">
        <v>27158</v>
      </c>
      <c r="AF16709" s="10" t="s">
        <v>621</v>
      </c>
    </row>
    <row r="16710" spans="30:32" x14ac:dyDescent="0.2">
      <c r="AD16710" s="11" t="s">
        <v>27159</v>
      </c>
      <c r="AE16710" s="10" t="s">
        <v>27160</v>
      </c>
      <c r="AF16710" s="10" t="s">
        <v>621</v>
      </c>
    </row>
    <row r="16711" spans="30:32" x14ac:dyDescent="0.2">
      <c r="AD16711" s="11" t="s">
        <v>27161</v>
      </c>
      <c r="AE16711" s="10" t="s">
        <v>27162</v>
      </c>
      <c r="AF16711" s="10" t="s">
        <v>621</v>
      </c>
    </row>
    <row r="16712" spans="30:32" x14ac:dyDescent="0.2">
      <c r="AD16712" s="11" t="s">
        <v>27163</v>
      </c>
      <c r="AE16712" s="10" t="s">
        <v>20563</v>
      </c>
      <c r="AF16712" s="10" t="s">
        <v>621</v>
      </c>
    </row>
    <row r="16713" spans="30:32" x14ac:dyDescent="0.2">
      <c r="AD16713" s="11" t="s">
        <v>27164</v>
      </c>
      <c r="AE16713" s="10" t="s">
        <v>27165</v>
      </c>
      <c r="AF16713" s="10" t="s">
        <v>621</v>
      </c>
    </row>
    <row r="16714" spans="30:32" x14ac:dyDescent="0.2">
      <c r="AD16714" s="11" t="s">
        <v>27166</v>
      </c>
      <c r="AE16714" s="10" t="s">
        <v>27167</v>
      </c>
      <c r="AF16714" s="10" t="s">
        <v>621</v>
      </c>
    </row>
    <row r="16715" spans="30:32" x14ac:dyDescent="0.2">
      <c r="AD16715" s="11" t="s">
        <v>27168</v>
      </c>
      <c r="AE16715" s="10" t="s">
        <v>27169</v>
      </c>
      <c r="AF16715" s="10" t="s">
        <v>621</v>
      </c>
    </row>
    <row r="16716" spans="30:32" x14ac:dyDescent="0.2">
      <c r="AD16716" s="11" t="s">
        <v>27170</v>
      </c>
      <c r="AE16716" s="10" t="s">
        <v>27171</v>
      </c>
      <c r="AF16716" s="10" t="s">
        <v>621</v>
      </c>
    </row>
    <row r="16717" spans="30:32" x14ac:dyDescent="0.2">
      <c r="AD16717" s="11" t="s">
        <v>27172</v>
      </c>
      <c r="AE16717" s="10" t="s">
        <v>27173</v>
      </c>
      <c r="AF16717" s="10" t="s">
        <v>621</v>
      </c>
    </row>
    <row r="16718" spans="30:32" x14ac:dyDescent="0.2">
      <c r="AD16718" s="11" t="s">
        <v>27174</v>
      </c>
      <c r="AE16718" s="10" t="s">
        <v>9099</v>
      </c>
      <c r="AF16718" s="10" t="s">
        <v>621</v>
      </c>
    </row>
    <row r="16719" spans="30:32" x14ac:dyDescent="0.2">
      <c r="AD16719" s="11" t="s">
        <v>27175</v>
      </c>
      <c r="AE16719" s="10" t="s">
        <v>27176</v>
      </c>
      <c r="AF16719" s="10" t="s">
        <v>621</v>
      </c>
    </row>
    <row r="16720" spans="30:32" x14ac:dyDescent="0.2">
      <c r="AD16720" s="11" t="s">
        <v>27177</v>
      </c>
      <c r="AE16720" s="10" t="s">
        <v>27178</v>
      </c>
      <c r="AF16720" s="10" t="s">
        <v>621</v>
      </c>
    </row>
    <row r="16721" spans="30:32" x14ac:dyDescent="0.2">
      <c r="AD16721" s="11" t="s">
        <v>27179</v>
      </c>
      <c r="AE16721" s="10" t="s">
        <v>27180</v>
      </c>
      <c r="AF16721" s="10" t="s">
        <v>621</v>
      </c>
    </row>
    <row r="16722" spans="30:32" x14ac:dyDescent="0.2">
      <c r="AD16722" s="11" t="s">
        <v>27181</v>
      </c>
      <c r="AE16722" s="10" t="s">
        <v>27182</v>
      </c>
      <c r="AF16722" s="10" t="s">
        <v>621</v>
      </c>
    </row>
    <row r="16723" spans="30:32" x14ac:dyDescent="0.2">
      <c r="AD16723" s="11" t="s">
        <v>27183</v>
      </c>
      <c r="AE16723" s="10" t="s">
        <v>5754</v>
      </c>
      <c r="AF16723" s="10" t="s">
        <v>621</v>
      </c>
    </row>
    <row r="16724" spans="30:32" x14ac:dyDescent="0.2">
      <c r="AD16724" s="11" t="s">
        <v>27184</v>
      </c>
      <c r="AE16724" s="10" t="s">
        <v>27185</v>
      </c>
      <c r="AF16724" s="10" t="s">
        <v>621</v>
      </c>
    </row>
    <row r="16725" spans="30:32" x14ac:dyDescent="0.2">
      <c r="AD16725" s="11" t="s">
        <v>27186</v>
      </c>
      <c r="AE16725" s="10" t="s">
        <v>18308</v>
      </c>
      <c r="AF16725" s="10" t="s">
        <v>621</v>
      </c>
    </row>
    <row r="16726" spans="30:32" x14ac:dyDescent="0.2">
      <c r="AD16726" s="11" t="s">
        <v>27187</v>
      </c>
      <c r="AE16726" s="10" t="s">
        <v>22040</v>
      </c>
      <c r="AF16726" s="10" t="s">
        <v>621</v>
      </c>
    </row>
    <row r="16727" spans="30:32" x14ac:dyDescent="0.2">
      <c r="AD16727" s="11" t="s">
        <v>27188</v>
      </c>
      <c r="AE16727" s="10" t="s">
        <v>4982</v>
      </c>
      <c r="AF16727" s="10" t="s">
        <v>621</v>
      </c>
    </row>
    <row r="16728" spans="30:32" x14ac:dyDescent="0.2">
      <c r="AD16728" s="11" t="s">
        <v>27189</v>
      </c>
      <c r="AE16728" s="10" t="s">
        <v>27190</v>
      </c>
      <c r="AF16728" s="10" t="s">
        <v>621</v>
      </c>
    </row>
    <row r="16729" spans="30:32" x14ac:dyDescent="0.2">
      <c r="AD16729" s="11" t="s">
        <v>27191</v>
      </c>
      <c r="AE16729" s="10" t="s">
        <v>9117</v>
      </c>
      <c r="AF16729" s="10" t="s">
        <v>621</v>
      </c>
    </row>
    <row r="16730" spans="30:32" x14ac:dyDescent="0.2">
      <c r="AD16730" s="11" t="s">
        <v>27192</v>
      </c>
      <c r="AE16730" s="10" t="s">
        <v>27193</v>
      </c>
      <c r="AF16730" s="10" t="s">
        <v>621</v>
      </c>
    </row>
    <row r="16731" spans="30:32" x14ac:dyDescent="0.2">
      <c r="AD16731" s="11" t="s">
        <v>27194</v>
      </c>
      <c r="AE16731" s="10" t="s">
        <v>27195</v>
      </c>
      <c r="AF16731" s="10" t="s">
        <v>621</v>
      </c>
    </row>
    <row r="16732" spans="30:32" x14ac:dyDescent="0.2">
      <c r="AD16732" s="11" t="s">
        <v>27196</v>
      </c>
      <c r="AE16732" s="10" t="s">
        <v>27197</v>
      </c>
      <c r="AF16732" s="10" t="s">
        <v>621</v>
      </c>
    </row>
    <row r="16733" spans="30:32" x14ac:dyDescent="0.2">
      <c r="AD16733" s="11" t="s">
        <v>27198</v>
      </c>
      <c r="AE16733" s="10" t="s">
        <v>18383</v>
      </c>
      <c r="AF16733" s="10" t="s">
        <v>621</v>
      </c>
    </row>
    <row r="16734" spans="30:32" x14ac:dyDescent="0.2">
      <c r="AD16734" s="11" t="s">
        <v>27199</v>
      </c>
      <c r="AE16734" s="10" t="s">
        <v>27200</v>
      </c>
      <c r="AF16734" s="10" t="s">
        <v>621</v>
      </c>
    </row>
    <row r="16735" spans="30:32" x14ac:dyDescent="0.2">
      <c r="AD16735" s="11" t="s">
        <v>27201</v>
      </c>
      <c r="AE16735" s="10" t="s">
        <v>27202</v>
      </c>
      <c r="AF16735" s="10" t="s">
        <v>621</v>
      </c>
    </row>
    <row r="16736" spans="30:32" x14ac:dyDescent="0.2">
      <c r="AD16736" s="11" t="s">
        <v>27203</v>
      </c>
      <c r="AE16736" s="10" t="s">
        <v>26068</v>
      </c>
      <c r="AF16736" s="10" t="s">
        <v>621</v>
      </c>
    </row>
    <row r="16737" spans="30:32" x14ac:dyDescent="0.2">
      <c r="AD16737" s="11" t="s">
        <v>27204</v>
      </c>
      <c r="AE16737" s="10" t="s">
        <v>27205</v>
      </c>
      <c r="AF16737" s="10" t="s">
        <v>621</v>
      </c>
    </row>
    <row r="16738" spans="30:32" x14ac:dyDescent="0.2">
      <c r="AD16738" s="11" t="s">
        <v>27206</v>
      </c>
      <c r="AE16738" s="10" t="s">
        <v>27207</v>
      </c>
      <c r="AF16738" s="10" t="s">
        <v>621</v>
      </c>
    </row>
    <row r="16739" spans="30:32" x14ac:dyDescent="0.2">
      <c r="AD16739" s="11" t="s">
        <v>27208</v>
      </c>
      <c r="AE16739" s="10" t="s">
        <v>27209</v>
      </c>
      <c r="AF16739" s="10" t="s">
        <v>621</v>
      </c>
    </row>
    <row r="16740" spans="30:32" x14ac:dyDescent="0.2">
      <c r="AD16740" s="11" t="s">
        <v>27210</v>
      </c>
      <c r="AE16740" s="10" t="s">
        <v>27211</v>
      </c>
      <c r="AF16740" s="10" t="s">
        <v>621</v>
      </c>
    </row>
    <row r="16741" spans="30:32" x14ac:dyDescent="0.2">
      <c r="AD16741" s="11" t="s">
        <v>27212</v>
      </c>
      <c r="AE16741" s="10" t="s">
        <v>27213</v>
      </c>
      <c r="AF16741" s="10" t="s">
        <v>621</v>
      </c>
    </row>
    <row r="16742" spans="30:32" x14ac:dyDescent="0.2">
      <c r="AD16742" s="11" t="s">
        <v>27214</v>
      </c>
      <c r="AE16742" s="10" t="s">
        <v>27215</v>
      </c>
      <c r="AF16742" s="10" t="s">
        <v>621</v>
      </c>
    </row>
    <row r="16743" spans="30:32" x14ac:dyDescent="0.2">
      <c r="AD16743" s="11" t="s">
        <v>27216</v>
      </c>
      <c r="AE16743" s="10" t="s">
        <v>22077</v>
      </c>
      <c r="AF16743" s="10" t="s">
        <v>621</v>
      </c>
    </row>
    <row r="16744" spans="30:32" x14ac:dyDescent="0.2">
      <c r="AD16744" s="11" t="s">
        <v>27217</v>
      </c>
      <c r="AE16744" s="10" t="s">
        <v>9144</v>
      </c>
      <c r="AF16744" s="10" t="s">
        <v>621</v>
      </c>
    </row>
    <row r="16745" spans="30:32" x14ac:dyDescent="0.2">
      <c r="AD16745" s="11" t="s">
        <v>27218</v>
      </c>
      <c r="AE16745" s="10" t="s">
        <v>15650</v>
      </c>
      <c r="AF16745" s="10" t="s">
        <v>621</v>
      </c>
    </row>
    <row r="16746" spans="30:32" x14ac:dyDescent="0.2">
      <c r="AD16746" s="11" t="s">
        <v>27219</v>
      </c>
      <c r="AE16746" s="10" t="s">
        <v>27220</v>
      </c>
      <c r="AF16746" s="10" t="s">
        <v>621</v>
      </c>
    </row>
    <row r="16747" spans="30:32" x14ac:dyDescent="0.2">
      <c r="AD16747" s="11" t="s">
        <v>27221</v>
      </c>
      <c r="AE16747" s="10" t="s">
        <v>2117</v>
      </c>
      <c r="AF16747" s="10" t="s">
        <v>621</v>
      </c>
    </row>
    <row r="16748" spans="30:32" x14ac:dyDescent="0.2">
      <c r="AD16748" s="11" t="s">
        <v>27222</v>
      </c>
      <c r="AE16748" s="10" t="s">
        <v>27223</v>
      </c>
      <c r="AF16748" s="10" t="s">
        <v>621</v>
      </c>
    </row>
    <row r="16749" spans="30:32" x14ac:dyDescent="0.2">
      <c r="AD16749" s="11" t="s">
        <v>27224</v>
      </c>
      <c r="AE16749" s="10" t="s">
        <v>2926</v>
      </c>
      <c r="AF16749" s="10" t="s">
        <v>621</v>
      </c>
    </row>
    <row r="16750" spans="30:32" x14ac:dyDescent="0.2">
      <c r="AD16750" s="11" t="s">
        <v>27225</v>
      </c>
      <c r="AE16750" s="10" t="s">
        <v>27226</v>
      </c>
      <c r="AF16750" s="10" t="s">
        <v>621</v>
      </c>
    </row>
    <row r="16751" spans="30:32" x14ac:dyDescent="0.2">
      <c r="AD16751" s="11" t="s">
        <v>27227</v>
      </c>
      <c r="AE16751" s="10" t="s">
        <v>18428</v>
      </c>
      <c r="AF16751" s="10" t="s">
        <v>621</v>
      </c>
    </row>
    <row r="16752" spans="30:32" x14ac:dyDescent="0.2">
      <c r="AD16752" s="11" t="s">
        <v>27228</v>
      </c>
      <c r="AE16752" s="10" t="s">
        <v>20707</v>
      </c>
      <c r="AF16752" s="10" t="s">
        <v>621</v>
      </c>
    </row>
    <row r="16753" spans="30:32" x14ac:dyDescent="0.2">
      <c r="AD16753" s="11" t="s">
        <v>27229</v>
      </c>
      <c r="AE16753" s="10" t="s">
        <v>1612</v>
      </c>
      <c r="AF16753" s="10" t="s">
        <v>621</v>
      </c>
    </row>
    <row r="16754" spans="30:32" x14ac:dyDescent="0.2">
      <c r="AD16754" s="11" t="s">
        <v>27230</v>
      </c>
      <c r="AE16754" s="10" t="s">
        <v>3408</v>
      </c>
      <c r="AF16754" s="10" t="s">
        <v>621</v>
      </c>
    </row>
    <row r="16755" spans="30:32" x14ac:dyDescent="0.2">
      <c r="AD16755" s="11" t="s">
        <v>27231</v>
      </c>
      <c r="AE16755" s="10" t="s">
        <v>2127</v>
      </c>
      <c r="AF16755" s="10" t="s">
        <v>621</v>
      </c>
    </row>
    <row r="16756" spans="30:32" x14ac:dyDescent="0.2">
      <c r="AD16756" s="11" t="s">
        <v>27232</v>
      </c>
      <c r="AE16756" s="10" t="s">
        <v>27233</v>
      </c>
      <c r="AF16756" s="10" t="s">
        <v>621</v>
      </c>
    </row>
    <row r="16757" spans="30:32" x14ac:dyDescent="0.2">
      <c r="AD16757" s="11" t="s">
        <v>27234</v>
      </c>
      <c r="AE16757" s="10" t="s">
        <v>4521</v>
      </c>
      <c r="AF16757" s="10" t="s">
        <v>621</v>
      </c>
    </row>
    <row r="16758" spans="30:32" x14ac:dyDescent="0.2">
      <c r="AD16758" s="11" t="s">
        <v>27235</v>
      </c>
      <c r="AE16758" s="10" t="s">
        <v>27236</v>
      </c>
      <c r="AF16758" s="10" t="s">
        <v>621</v>
      </c>
    </row>
    <row r="16759" spans="30:32" x14ac:dyDescent="0.2">
      <c r="AD16759" s="11" t="s">
        <v>27237</v>
      </c>
      <c r="AE16759" s="10" t="s">
        <v>20899</v>
      </c>
      <c r="AF16759" s="10" t="s">
        <v>621</v>
      </c>
    </row>
    <row r="16760" spans="30:32" x14ac:dyDescent="0.2">
      <c r="AD16760" s="11" t="s">
        <v>27238</v>
      </c>
      <c r="AE16760" s="10" t="s">
        <v>27239</v>
      </c>
      <c r="AF16760" s="10" t="s">
        <v>621</v>
      </c>
    </row>
    <row r="16761" spans="30:32" x14ac:dyDescent="0.2">
      <c r="AD16761" s="11" t="s">
        <v>27240</v>
      </c>
      <c r="AE16761" s="10" t="s">
        <v>27241</v>
      </c>
      <c r="AF16761" s="10" t="s">
        <v>621</v>
      </c>
    </row>
    <row r="16762" spans="30:32" x14ac:dyDescent="0.2">
      <c r="AD16762" s="11" t="s">
        <v>27242</v>
      </c>
      <c r="AE16762" s="10" t="s">
        <v>1616</v>
      </c>
      <c r="AF16762" s="10" t="s">
        <v>621</v>
      </c>
    </row>
    <row r="16763" spans="30:32" x14ac:dyDescent="0.2">
      <c r="AD16763" s="11" t="s">
        <v>27243</v>
      </c>
      <c r="AE16763" s="10" t="s">
        <v>27244</v>
      </c>
      <c r="AF16763" s="10" t="s">
        <v>621</v>
      </c>
    </row>
    <row r="16764" spans="30:32" x14ac:dyDescent="0.2">
      <c r="AD16764" s="11" t="s">
        <v>27245</v>
      </c>
      <c r="AE16764" s="10" t="s">
        <v>2346</v>
      </c>
      <c r="AF16764" s="10" t="s">
        <v>621</v>
      </c>
    </row>
    <row r="16765" spans="30:32" x14ac:dyDescent="0.2">
      <c r="AD16765" s="11" t="s">
        <v>27246</v>
      </c>
      <c r="AE16765" s="10" t="s">
        <v>27247</v>
      </c>
      <c r="AF16765" s="10" t="s">
        <v>621</v>
      </c>
    </row>
    <row r="16766" spans="30:32" x14ac:dyDescent="0.2">
      <c r="AD16766" s="11" t="s">
        <v>27248</v>
      </c>
      <c r="AE16766" s="10" t="s">
        <v>27249</v>
      </c>
      <c r="AF16766" s="10" t="s">
        <v>621</v>
      </c>
    </row>
    <row r="16767" spans="30:32" x14ac:dyDescent="0.2">
      <c r="AD16767" s="11" t="s">
        <v>27250</v>
      </c>
      <c r="AE16767" s="10" t="s">
        <v>27251</v>
      </c>
      <c r="AF16767" s="10" t="s">
        <v>621</v>
      </c>
    </row>
    <row r="16768" spans="30:32" x14ac:dyDescent="0.2">
      <c r="AD16768" s="11" t="s">
        <v>27252</v>
      </c>
      <c r="AE16768" s="10" t="s">
        <v>27253</v>
      </c>
      <c r="AF16768" s="10" t="s">
        <v>621</v>
      </c>
    </row>
    <row r="16769" spans="30:32" x14ac:dyDescent="0.2">
      <c r="AD16769" s="11" t="s">
        <v>27254</v>
      </c>
      <c r="AE16769" s="10" t="s">
        <v>27255</v>
      </c>
      <c r="AF16769" s="10" t="s">
        <v>621</v>
      </c>
    </row>
    <row r="16770" spans="30:32" x14ac:dyDescent="0.2">
      <c r="AD16770" s="11" t="s">
        <v>27256</v>
      </c>
      <c r="AE16770" s="10" t="s">
        <v>27257</v>
      </c>
      <c r="AF16770" s="10" t="s">
        <v>621</v>
      </c>
    </row>
    <row r="16771" spans="30:32" x14ac:dyDescent="0.2">
      <c r="AD16771" s="11" t="s">
        <v>27258</v>
      </c>
      <c r="AE16771" s="10" t="s">
        <v>27259</v>
      </c>
      <c r="AF16771" s="10" t="s">
        <v>621</v>
      </c>
    </row>
    <row r="16772" spans="30:32" x14ac:dyDescent="0.2">
      <c r="AD16772" s="11" t="s">
        <v>27260</v>
      </c>
      <c r="AE16772" s="10" t="s">
        <v>20853</v>
      </c>
      <c r="AF16772" s="10" t="s">
        <v>621</v>
      </c>
    </row>
    <row r="16773" spans="30:32" x14ac:dyDescent="0.2">
      <c r="AD16773" s="11" t="s">
        <v>27261</v>
      </c>
      <c r="AE16773" s="10" t="s">
        <v>27262</v>
      </c>
      <c r="AF16773" s="10" t="s">
        <v>621</v>
      </c>
    </row>
    <row r="16774" spans="30:32" x14ac:dyDescent="0.2">
      <c r="AD16774" s="11" t="s">
        <v>27263</v>
      </c>
      <c r="AE16774" s="10" t="s">
        <v>27264</v>
      </c>
      <c r="AF16774" s="10" t="s">
        <v>621</v>
      </c>
    </row>
    <row r="16775" spans="30:32" x14ac:dyDescent="0.2">
      <c r="AD16775" s="11" t="s">
        <v>27265</v>
      </c>
      <c r="AE16775" s="10" t="s">
        <v>27266</v>
      </c>
      <c r="AF16775" s="10" t="s">
        <v>621</v>
      </c>
    </row>
    <row r="16776" spans="30:32" x14ac:dyDescent="0.2">
      <c r="AD16776" s="11" t="s">
        <v>27267</v>
      </c>
      <c r="AE16776" s="10" t="s">
        <v>2188</v>
      </c>
      <c r="AF16776" s="10" t="s">
        <v>621</v>
      </c>
    </row>
    <row r="16777" spans="30:32" x14ac:dyDescent="0.2">
      <c r="AD16777" s="11" t="s">
        <v>27268</v>
      </c>
      <c r="AE16777" s="10" t="s">
        <v>27269</v>
      </c>
      <c r="AF16777" s="10" t="s">
        <v>621</v>
      </c>
    </row>
    <row r="16778" spans="30:32" x14ac:dyDescent="0.2">
      <c r="AD16778" s="11" t="s">
        <v>27270</v>
      </c>
      <c r="AE16778" s="10" t="s">
        <v>27271</v>
      </c>
      <c r="AF16778" s="10" t="s">
        <v>621</v>
      </c>
    </row>
    <row r="16779" spans="30:32" x14ac:dyDescent="0.2">
      <c r="AD16779" s="11" t="s">
        <v>27272</v>
      </c>
      <c r="AE16779" s="10" t="s">
        <v>27273</v>
      </c>
      <c r="AF16779" s="10" t="s">
        <v>621</v>
      </c>
    </row>
    <row r="16780" spans="30:32" x14ac:dyDescent="0.2">
      <c r="AD16780" s="11" t="s">
        <v>27274</v>
      </c>
      <c r="AE16780" s="10" t="s">
        <v>5048</v>
      </c>
      <c r="AF16780" s="10" t="s">
        <v>621</v>
      </c>
    </row>
    <row r="16781" spans="30:32" x14ac:dyDescent="0.2">
      <c r="AD16781" s="11" t="s">
        <v>27275</v>
      </c>
      <c r="AE16781" s="10" t="s">
        <v>27276</v>
      </c>
      <c r="AF16781" s="10" t="s">
        <v>621</v>
      </c>
    </row>
    <row r="16782" spans="30:32" x14ac:dyDescent="0.2">
      <c r="AD16782" s="11" t="s">
        <v>27277</v>
      </c>
      <c r="AE16782" s="10" t="s">
        <v>14349</v>
      </c>
      <c r="AF16782" s="10" t="s">
        <v>621</v>
      </c>
    </row>
    <row r="16783" spans="30:32" x14ac:dyDescent="0.2">
      <c r="AD16783" s="11" t="s">
        <v>27278</v>
      </c>
      <c r="AE16783" s="10" t="s">
        <v>27279</v>
      </c>
      <c r="AF16783" s="10" t="s">
        <v>621</v>
      </c>
    </row>
    <row r="16784" spans="30:32" x14ac:dyDescent="0.2">
      <c r="AD16784" s="11" t="s">
        <v>27280</v>
      </c>
      <c r="AE16784" s="10" t="s">
        <v>27281</v>
      </c>
      <c r="AF16784" s="10" t="s">
        <v>621</v>
      </c>
    </row>
    <row r="16785" spans="30:32" x14ac:dyDescent="0.2">
      <c r="AD16785" s="11" t="s">
        <v>27282</v>
      </c>
      <c r="AE16785" s="10" t="s">
        <v>17964</v>
      </c>
      <c r="AF16785" s="10" t="s">
        <v>621</v>
      </c>
    </row>
    <row r="16786" spans="30:32" x14ac:dyDescent="0.2">
      <c r="AD16786" s="11" t="s">
        <v>27283</v>
      </c>
      <c r="AE16786" s="10" t="s">
        <v>23928</v>
      </c>
      <c r="AF16786" s="10" t="s">
        <v>621</v>
      </c>
    </row>
    <row r="16787" spans="30:32" x14ac:dyDescent="0.2">
      <c r="AD16787" s="11" t="s">
        <v>27284</v>
      </c>
      <c r="AE16787" s="10" t="s">
        <v>27285</v>
      </c>
      <c r="AF16787" s="10" t="s">
        <v>621</v>
      </c>
    </row>
    <row r="16788" spans="30:32" x14ac:dyDescent="0.2">
      <c r="AD16788" s="11" t="s">
        <v>27286</v>
      </c>
      <c r="AE16788" s="10" t="s">
        <v>5056</v>
      </c>
      <c r="AF16788" s="10" t="s">
        <v>621</v>
      </c>
    </row>
    <row r="16789" spans="30:32" x14ac:dyDescent="0.2">
      <c r="AD16789" s="11" t="s">
        <v>27287</v>
      </c>
      <c r="AE16789" s="10" t="s">
        <v>4539</v>
      </c>
      <c r="AF16789" s="10" t="s">
        <v>621</v>
      </c>
    </row>
    <row r="16790" spans="30:32" x14ac:dyDescent="0.2">
      <c r="AD16790" s="11" t="s">
        <v>27288</v>
      </c>
      <c r="AE16790" s="10" t="s">
        <v>27289</v>
      </c>
      <c r="AF16790" s="10" t="s">
        <v>621</v>
      </c>
    </row>
    <row r="16791" spans="30:32" x14ac:dyDescent="0.2">
      <c r="AD16791" s="11" t="s">
        <v>27290</v>
      </c>
      <c r="AE16791" s="10" t="s">
        <v>3480</v>
      </c>
      <c r="AF16791" s="10" t="s">
        <v>621</v>
      </c>
    </row>
    <row r="16792" spans="30:32" x14ac:dyDescent="0.2">
      <c r="AD16792" s="11" t="s">
        <v>27291</v>
      </c>
      <c r="AE16792" s="10" t="s">
        <v>301</v>
      </c>
      <c r="AF16792" s="10" t="s">
        <v>621</v>
      </c>
    </row>
    <row r="16793" spans="30:32" x14ac:dyDescent="0.2">
      <c r="AD16793" s="11" t="s">
        <v>27292</v>
      </c>
      <c r="AE16793" s="10" t="s">
        <v>27293</v>
      </c>
      <c r="AF16793" s="10" t="s">
        <v>621</v>
      </c>
    </row>
    <row r="16794" spans="30:32" x14ac:dyDescent="0.2">
      <c r="AD16794" s="11" t="s">
        <v>27294</v>
      </c>
      <c r="AE16794" s="10" t="s">
        <v>18496</v>
      </c>
      <c r="AF16794" s="10" t="s">
        <v>621</v>
      </c>
    </row>
    <row r="16795" spans="30:32" x14ac:dyDescent="0.2">
      <c r="AD16795" s="11" t="s">
        <v>27295</v>
      </c>
      <c r="AE16795" s="10" t="s">
        <v>2212</v>
      </c>
      <c r="AF16795" s="10" t="s">
        <v>621</v>
      </c>
    </row>
    <row r="16796" spans="30:32" x14ac:dyDescent="0.2">
      <c r="AD16796" s="11" t="s">
        <v>27296</v>
      </c>
      <c r="AE16796" s="10" t="s">
        <v>2217</v>
      </c>
      <c r="AF16796" s="10" t="s">
        <v>621</v>
      </c>
    </row>
    <row r="16797" spans="30:32" x14ac:dyDescent="0.2">
      <c r="AD16797" s="11" t="s">
        <v>27297</v>
      </c>
      <c r="AE16797" s="10" t="s">
        <v>20914</v>
      </c>
      <c r="AF16797" s="10" t="s">
        <v>621</v>
      </c>
    </row>
    <row r="16798" spans="30:32" x14ac:dyDescent="0.2">
      <c r="AD16798" s="11" t="s">
        <v>27298</v>
      </c>
      <c r="AE16798" s="10" t="s">
        <v>6651</v>
      </c>
      <c r="AF16798" s="10" t="s">
        <v>621</v>
      </c>
    </row>
    <row r="16799" spans="30:32" x14ac:dyDescent="0.2">
      <c r="AD16799" s="11" t="s">
        <v>27299</v>
      </c>
      <c r="AE16799" s="10" t="s">
        <v>19206</v>
      </c>
      <c r="AF16799" s="10" t="s">
        <v>621</v>
      </c>
    </row>
    <row r="16800" spans="30:32" x14ac:dyDescent="0.2">
      <c r="AD16800" s="11" t="s">
        <v>27300</v>
      </c>
      <c r="AE16800" s="10" t="s">
        <v>27301</v>
      </c>
      <c r="AF16800" s="10" t="s">
        <v>621</v>
      </c>
    </row>
    <row r="16801" spans="30:32" x14ac:dyDescent="0.2">
      <c r="AD16801" s="11" t="s">
        <v>27302</v>
      </c>
      <c r="AE16801" s="10" t="s">
        <v>5079</v>
      </c>
      <c r="AF16801" s="10" t="s">
        <v>621</v>
      </c>
    </row>
    <row r="16802" spans="30:32" x14ac:dyDescent="0.2">
      <c r="AD16802" s="11" t="s">
        <v>27303</v>
      </c>
      <c r="AE16802" s="10" t="s">
        <v>22236</v>
      </c>
      <c r="AF16802" s="10" t="s">
        <v>621</v>
      </c>
    </row>
    <row r="16803" spans="30:32" x14ac:dyDescent="0.2">
      <c r="AD16803" s="11" t="s">
        <v>27304</v>
      </c>
      <c r="AE16803" s="10" t="s">
        <v>9235</v>
      </c>
      <c r="AF16803" s="10" t="s">
        <v>621</v>
      </c>
    </row>
    <row r="16804" spans="30:32" x14ac:dyDescent="0.2">
      <c r="AD16804" s="11" t="s">
        <v>27305</v>
      </c>
      <c r="AE16804" s="10" t="s">
        <v>27306</v>
      </c>
      <c r="AF16804" s="10" t="s">
        <v>621</v>
      </c>
    </row>
    <row r="16805" spans="30:32" x14ac:dyDescent="0.2">
      <c r="AD16805" s="11" t="s">
        <v>27307</v>
      </c>
      <c r="AE16805" s="10" t="s">
        <v>5842</v>
      </c>
      <c r="AF16805" s="10" t="s">
        <v>621</v>
      </c>
    </row>
    <row r="16806" spans="30:32" x14ac:dyDescent="0.2">
      <c r="AD16806" s="11" t="s">
        <v>27308</v>
      </c>
      <c r="AE16806" s="10" t="s">
        <v>27309</v>
      </c>
      <c r="AF16806" s="10" t="s">
        <v>621</v>
      </c>
    </row>
    <row r="16807" spans="30:32" x14ac:dyDescent="0.2">
      <c r="AD16807" s="11" t="s">
        <v>27310</v>
      </c>
      <c r="AE16807" s="10" t="s">
        <v>27311</v>
      </c>
      <c r="AF16807" s="10" t="s">
        <v>621</v>
      </c>
    </row>
    <row r="16808" spans="30:32" x14ac:dyDescent="0.2">
      <c r="AD16808" s="11" t="s">
        <v>27312</v>
      </c>
      <c r="AE16808" s="10" t="s">
        <v>27313</v>
      </c>
      <c r="AF16808" s="10" t="s">
        <v>621</v>
      </c>
    </row>
    <row r="16809" spans="30:32" x14ac:dyDescent="0.2">
      <c r="AD16809" s="11" t="s">
        <v>27314</v>
      </c>
      <c r="AE16809" s="10" t="s">
        <v>9139</v>
      </c>
      <c r="AF16809" s="10" t="s">
        <v>621</v>
      </c>
    </row>
    <row r="16810" spans="30:32" x14ac:dyDescent="0.2">
      <c r="AD16810" s="11" t="s">
        <v>27315</v>
      </c>
      <c r="AE16810" s="10" t="s">
        <v>27316</v>
      </c>
      <c r="AF16810" s="10" t="s">
        <v>621</v>
      </c>
    </row>
    <row r="16811" spans="30:32" x14ac:dyDescent="0.2">
      <c r="AD16811" s="11" t="s">
        <v>27317</v>
      </c>
      <c r="AE16811" s="10" t="s">
        <v>23087</v>
      </c>
      <c r="AF16811" s="10" t="s">
        <v>621</v>
      </c>
    </row>
    <row r="16812" spans="30:32" x14ac:dyDescent="0.2">
      <c r="AD16812" s="11" t="s">
        <v>27318</v>
      </c>
      <c r="AE16812" s="10" t="s">
        <v>2233</v>
      </c>
      <c r="AF16812" s="10" t="s">
        <v>621</v>
      </c>
    </row>
    <row r="16813" spans="30:32" x14ac:dyDescent="0.2">
      <c r="AD16813" s="11" t="s">
        <v>27319</v>
      </c>
      <c r="AE16813" s="10" t="s">
        <v>27320</v>
      </c>
      <c r="AF16813" s="10" t="s">
        <v>621</v>
      </c>
    </row>
    <row r="16814" spans="30:32" x14ac:dyDescent="0.2">
      <c r="AD16814" s="11" t="s">
        <v>27321</v>
      </c>
      <c r="AE16814" s="10" t="s">
        <v>27322</v>
      </c>
      <c r="AF16814" s="10" t="s">
        <v>621</v>
      </c>
    </row>
    <row r="16815" spans="30:32" x14ac:dyDescent="0.2">
      <c r="AD16815" s="11" t="s">
        <v>27323</v>
      </c>
      <c r="AE16815" s="10" t="s">
        <v>11830</v>
      </c>
      <c r="AF16815" s="10" t="s">
        <v>621</v>
      </c>
    </row>
    <row r="16816" spans="30:32" x14ac:dyDescent="0.2">
      <c r="AD16816" s="11" t="s">
        <v>27324</v>
      </c>
      <c r="AE16816" s="10" t="s">
        <v>7417</v>
      </c>
      <c r="AF16816" s="10" t="s">
        <v>621</v>
      </c>
    </row>
    <row r="16817" spans="30:32" x14ac:dyDescent="0.2">
      <c r="AD16817" s="11" t="s">
        <v>27325</v>
      </c>
      <c r="AE16817" s="10" t="s">
        <v>18528</v>
      </c>
      <c r="AF16817" s="10" t="s">
        <v>621</v>
      </c>
    </row>
    <row r="16818" spans="30:32" x14ac:dyDescent="0.2">
      <c r="AD16818" s="11" t="s">
        <v>27326</v>
      </c>
      <c r="AE16818" s="10" t="s">
        <v>27327</v>
      </c>
      <c r="AF16818" s="10" t="s">
        <v>621</v>
      </c>
    </row>
    <row r="16819" spans="30:32" x14ac:dyDescent="0.2">
      <c r="AD16819" s="11" t="s">
        <v>27328</v>
      </c>
      <c r="AE16819" s="10" t="s">
        <v>10310</v>
      </c>
      <c r="AF16819" s="10" t="s">
        <v>621</v>
      </c>
    </row>
    <row r="16820" spans="30:32" x14ac:dyDescent="0.2">
      <c r="AD16820" s="11" t="s">
        <v>27329</v>
      </c>
      <c r="AE16820" s="10" t="s">
        <v>27330</v>
      </c>
      <c r="AF16820" s="10" t="s">
        <v>621</v>
      </c>
    </row>
    <row r="16821" spans="30:32" x14ac:dyDescent="0.2">
      <c r="AD16821" s="11" t="s">
        <v>27331</v>
      </c>
      <c r="AE16821" s="10" t="s">
        <v>27332</v>
      </c>
      <c r="AF16821" s="10" t="s">
        <v>621</v>
      </c>
    </row>
    <row r="16822" spans="30:32" x14ac:dyDescent="0.2">
      <c r="AD16822" s="11" t="s">
        <v>27333</v>
      </c>
      <c r="AE16822" s="10" t="s">
        <v>20971</v>
      </c>
      <c r="AF16822" s="10" t="s">
        <v>621</v>
      </c>
    </row>
    <row r="16823" spans="30:32" x14ac:dyDescent="0.2">
      <c r="AD16823" s="11" t="s">
        <v>27334</v>
      </c>
      <c r="AE16823" s="10" t="s">
        <v>18536</v>
      </c>
      <c r="AF16823" s="10" t="s">
        <v>621</v>
      </c>
    </row>
    <row r="16824" spans="30:32" x14ac:dyDescent="0.2">
      <c r="AD16824" s="11" t="s">
        <v>27335</v>
      </c>
      <c r="AE16824" s="10" t="s">
        <v>4012</v>
      </c>
      <c r="AF16824" s="10" t="s">
        <v>621</v>
      </c>
    </row>
    <row r="16825" spans="30:32" x14ac:dyDescent="0.2">
      <c r="AD16825" s="11" t="s">
        <v>27336</v>
      </c>
      <c r="AE16825" s="10" t="s">
        <v>27337</v>
      </c>
      <c r="AF16825" s="10" t="s">
        <v>621</v>
      </c>
    </row>
    <row r="16826" spans="30:32" x14ac:dyDescent="0.2">
      <c r="AD16826" s="11" t="s">
        <v>27338</v>
      </c>
      <c r="AE16826" s="10" t="s">
        <v>1693</v>
      </c>
      <c r="AF16826" s="10" t="s">
        <v>621</v>
      </c>
    </row>
    <row r="16827" spans="30:32" x14ac:dyDescent="0.2">
      <c r="AD16827" s="11" t="s">
        <v>27339</v>
      </c>
      <c r="AE16827" s="10" t="s">
        <v>1695</v>
      </c>
      <c r="AF16827" s="10" t="s">
        <v>621</v>
      </c>
    </row>
    <row r="16828" spans="30:32" x14ac:dyDescent="0.2">
      <c r="AD16828" s="11" t="s">
        <v>27340</v>
      </c>
      <c r="AE16828" s="10" t="s">
        <v>27341</v>
      </c>
      <c r="AF16828" s="10" t="s">
        <v>621</v>
      </c>
    </row>
    <row r="16829" spans="30:32" x14ac:dyDescent="0.2">
      <c r="AD16829" s="11" t="s">
        <v>27342</v>
      </c>
      <c r="AE16829" s="10" t="s">
        <v>27343</v>
      </c>
      <c r="AF16829" s="10" t="s">
        <v>621</v>
      </c>
    </row>
    <row r="16830" spans="30:32" x14ac:dyDescent="0.2">
      <c r="AD16830" s="11" t="s">
        <v>27344</v>
      </c>
      <c r="AE16830" s="10" t="s">
        <v>14491</v>
      </c>
      <c r="AF16830" s="10" t="s">
        <v>621</v>
      </c>
    </row>
    <row r="16831" spans="30:32" x14ac:dyDescent="0.2">
      <c r="AD16831" s="11" t="s">
        <v>27345</v>
      </c>
      <c r="AE16831" s="10" t="s">
        <v>3505</v>
      </c>
      <c r="AF16831" s="10" t="s">
        <v>621</v>
      </c>
    </row>
    <row r="16832" spans="30:32" x14ac:dyDescent="0.2">
      <c r="AD16832" s="11" t="s">
        <v>27346</v>
      </c>
      <c r="AE16832" s="10" t="s">
        <v>27347</v>
      </c>
      <c r="AF16832" s="10" t="s">
        <v>621</v>
      </c>
    </row>
    <row r="16833" spans="30:32" x14ac:dyDescent="0.2">
      <c r="AD16833" s="11" t="s">
        <v>27348</v>
      </c>
      <c r="AE16833" s="10" t="s">
        <v>24646</v>
      </c>
      <c r="AF16833" s="10" t="s">
        <v>621</v>
      </c>
    </row>
    <row r="16834" spans="30:32" x14ac:dyDescent="0.2">
      <c r="AD16834" s="11" t="s">
        <v>27349</v>
      </c>
      <c r="AE16834" s="10" t="s">
        <v>27350</v>
      </c>
      <c r="AF16834" s="10" t="s">
        <v>621</v>
      </c>
    </row>
    <row r="16835" spans="30:32" x14ac:dyDescent="0.2">
      <c r="AD16835" s="11" t="s">
        <v>27351</v>
      </c>
      <c r="AE16835" s="10" t="s">
        <v>18555</v>
      </c>
      <c r="AF16835" s="10" t="s">
        <v>621</v>
      </c>
    </row>
    <row r="16836" spans="30:32" x14ac:dyDescent="0.2">
      <c r="AD16836" s="11" t="s">
        <v>27352</v>
      </c>
      <c r="AE16836" s="10" t="s">
        <v>24013</v>
      </c>
      <c r="AF16836" s="10" t="s">
        <v>621</v>
      </c>
    </row>
    <row r="16837" spans="30:32" x14ac:dyDescent="0.2">
      <c r="AD16837" s="11" t="s">
        <v>27353</v>
      </c>
      <c r="AE16837" s="10" t="s">
        <v>27354</v>
      </c>
      <c r="AF16837" s="10" t="s">
        <v>621</v>
      </c>
    </row>
    <row r="16838" spans="30:32" x14ac:dyDescent="0.2">
      <c r="AD16838" s="11" t="s">
        <v>27355</v>
      </c>
      <c r="AE16838" s="10" t="s">
        <v>27356</v>
      </c>
      <c r="AF16838" s="10" t="s">
        <v>621</v>
      </c>
    </row>
    <row r="16839" spans="30:32" x14ac:dyDescent="0.2">
      <c r="AD16839" s="11" t="s">
        <v>27357</v>
      </c>
      <c r="AE16839" s="10" t="s">
        <v>27358</v>
      </c>
      <c r="AF16839" s="10" t="s">
        <v>621</v>
      </c>
    </row>
    <row r="16840" spans="30:32" x14ac:dyDescent="0.2">
      <c r="AD16840" s="11" t="s">
        <v>27359</v>
      </c>
      <c r="AE16840" s="10" t="s">
        <v>27360</v>
      </c>
      <c r="AF16840" s="10" t="s">
        <v>621</v>
      </c>
    </row>
    <row r="16841" spans="30:32" x14ac:dyDescent="0.2">
      <c r="AD16841" s="11" t="s">
        <v>27361</v>
      </c>
      <c r="AE16841" s="10" t="s">
        <v>27362</v>
      </c>
      <c r="AF16841" s="10" t="s">
        <v>621</v>
      </c>
    </row>
    <row r="16842" spans="30:32" x14ac:dyDescent="0.2">
      <c r="AD16842" s="11" t="s">
        <v>27363</v>
      </c>
      <c r="AE16842" s="10" t="s">
        <v>11906</v>
      </c>
      <c r="AF16842" s="10" t="s">
        <v>621</v>
      </c>
    </row>
    <row r="16843" spans="30:32" x14ac:dyDescent="0.2">
      <c r="AD16843" s="11" t="s">
        <v>27364</v>
      </c>
      <c r="AE16843" s="10" t="s">
        <v>10352</v>
      </c>
      <c r="AF16843" s="10" t="s">
        <v>621</v>
      </c>
    </row>
    <row r="16844" spans="30:32" x14ac:dyDescent="0.2">
      <c r="AD16844" s="11" t="s">
        <v>27365</v>
      </c>
      <c r="AE16844" s="10" t="s">
        <v>14524</v>
      </c>
      <c r="AF16844" s="10" t="s">
        <v>621</v>
      </c>
    </row>
    <row r="16845" spans="30:32" x14ac:dyDescent="0.2">
      <c r="AD16845" s="11" t="s">
        <v>27366</v>
      </c>
      <c r="AE16845" s="10" t="s">
        <v>22317</v>
      </c>
      <c r="AF16845" s="10" t="s">
        <v>621</v>
      </c>
    </row>
    <row r="16846" spans="30:32" x14ac:dyDescent="0.2">
      <c r="AD16846" s="11" t="s">
        <v>27367</v>
      </c>
      <c r="AE16846" s="10" t="s">
        <v>27368</v>
      </c>
      <c r="AF16846" s="10" t="s">
        <v>621</v>
      </c>
    </row>
    <row r="16847" spans="30:32" x14ac:dyDescent="0.2">
      <c r="AD16847" s="11" t="s">
        <v>27369</v>
      </c>
      <c r="AE16847" s="10" t="s">
        <v>14530</v>
      </c>
      <c r="AF16847" s="10" t="s">
        <v>621</v>
      </c>
    </row>
    <row r="16848" spans="30:32" x14ac:dyDescent="0.2">
      <c r="AD16848" s="11" t="s">
        <v>27370</v>
      </c>
      <c r="AE16848" s="10" t="s">
        <v>27371</v>
      </c>
      <c r="AF16848" s="10" t="s">
        <v>621</v>
      </c>
    </row>
    <row r="16849" spans="30:32" x14ac:dyDescent="0.2">
      <c r="AD16849" s="11" t="s">
        <v>27372</v>
      </c>
      <c r="AE16849" s="10" t="s">
        <v>26274</v>
      </c>
      <c r="AF16849" s="10" t="s">
        <v>621</v>
      </c>
    </row>
    <row r="16850" spans="30:32" x14ac:dyDescent="0.2">
      <c r="AD16850" s="11" t="s">
        <v>27373</v>
      </c>
      <c r="AE16850" s="10" t="s">
        <v>27374</v>
      </c>
      <c r="AF16850" s="10" t="s">
        <v>621</v>
      </c>
    </row>
    <row r="16851" spans="30:32" x14ac:dyDescent="0.2">
      <c r="AD16851" s="11" t="s">
        <v>27375</v>
      </c>
      <c r="AE16851" s="10" t="s">
        <v>19188</v>
      </c>
      <c r="AF16851" s="10" t="s">
        <v>621</v>
      </c>
    </row>
    <row r="16852" spans="30:32" x14ac:dyDescent="0.2">
      <c r="AD16852" s="11" t="s">
        <v>27376</v>
      </c>
      <c r="AE16852" s="10" t="s">
        <v>27377</v>
      </c>
      <c r="AF16852" s="10" t="s">
        <v>621</v>
      </c>
    </row>
    <row r="16853" spans="30:32" x14ac:dyDescent="0.2">
      <c r="AD16853" s="11" t="s">
        <v>27378</v>
      </c>
      <c r="AE16853" s="10" t="s">
        <v>10372</v>
      </c>
      <c r="AF16853" s="10" t="s">
        <v>621</v>
      </c>
    </row>
    <row r="16854" spans="30:32" x14ac:dyDescent="0.2">
      <c r="AD16854" s="11" t="s">
        <v>27379</v>
      </c>
      <c r="AE16854" s="10" t="s">
        <v>2057</v>
      </c>
      <c r="AF16854" s="10" t="s">
        <v>621</v>
      </c>
    </row>
    <row r="16855" spans="30:32" x14ac:dyDescent="0.2">
      <c r="AD16855" s="11" t="s">
        <v>27380</v>
      </c>
      <c r="AE16855" s="10" t="s">
        <v>27381</v>
      </c>
      <c r="AF16855" s="10" t="s">
        <v>621</v>
      </c>
    </row>
    <row r="16856" spans="30:32" x14ac:dyDescent="0.2">
      <c r="AD16856" s="11" t="s">
        <v>27382</v>
      </c>
      <c r="AE16856" s="10" t="s">
        <v>10393</v>
      </c>
      <c r="AF16856" s="10" t="s">
        <v>621</v>
      </c>
    </row>
    <row r="16857" spans="30:32" x14ac:dyDescent="0.2">
      <c r="AD16857" s="11" t="s">
        <v>27383</v>
      </c>
      <c r="AE16857" s="10" t="s">
        <v>27384</v>
      </c>
      <c r="AF16857" s="10" t="s">
        <v>621</v>
      </c>
    </row>
    <row r="16858" spans="30:32" x14ac:dyDescent="0.2">
      <c r="AD16858" s="11" t="s">
        <v>27385</v>
      </c>
      <c r="AE16858" s="10" t="s">
        <v>27386</v>
      </c>
      <c r="AF16858" s="10" t="s">
        <v>621</v>
      </c>
    </row>
    <row r="16859" spans="30:32" x14ac:dyDescent="0.2">
      <c r="AD16859" s="11" t="s">
        <v>27387</v>
      </c>
      <c r="AE16859" s="10" t="s">
        <v>1734</v>
      </c>
      <c r="AF16859" s="10" t="s">
        <v>621</v>
      </c>
    </row>
    <row r="16860" spans="30:32" x14ac:dyDescent="0.2">
      <c r="AD16860" s="11" t="s">
        <v>27388</v>
      </c>
      <c r="AE16860" s="10" t="s">
        <v>27389</v>
      </c>
      <c r="AF16860" s="10" t="s">
        <v>621</v>
      </c>
    </row>
    <row r="16861" spans="30:32" x14ac:dyDescent="0.2">
      <c r="AD16861" s="11" t="s">
        <v>27390</v>
      </c>
      <c r="AE16861" s="10" t="s">
        <v>5913</v>
      </c>
      <c r="AF16861" s="10" t="s">
        <v>621</v>
      </c>
    </row>
    <row r="16862" spans="30:32" x14ac:dyDescent="0.2">
      <c r="AD16862" s="11" t="s">
        <v>27391</v>
      </c>
      <c r="AE16862" s="10" t="s">
        <v>10400</v>
      </c>
      <c r="AF16862" s="10" t="s">
        <v>621</v>
      </c>
    </row>
    <row r="16863" spans="30:32" x14ac:dyDescent="0.2">
      <c r="AD16863" s="11" t="s">
        <v>27392</v>
      </c>
      <c r="AE16863" s="10" t="s">
        <v>10400</v>
      </c>
      <c r="AF16863" s="10" t="s">
        <v>621</v>
      </c>
    </row>
    <row r="16864" spans="30:32" x14ac:dyDescent="0.2">
      <c r="AD16864" s="11" t="s">
        <v>27393</v>
      </c>
      <c r="AE16864" s="10" t="s">
        <v>10400</v>
      </c>
      <c r="AF16864" s="10" t="s">
        <v>621</v>
      </c>
    </row>
    <row r="16865" spans="30:32" x14ac:dyDescent="0.2">
      <c r="AD16865" s="11" t="s">
        <v>27394</v>
      </c>
      <c r="AE16865" s="10" t="s">
        <v>27395</v>
      </c>
      <c r="AF16865" s="10" t="s">
        <v>621</v>
      </c>
    </row>
    <row r="16866" spans="30:32" x14ac:dyDescent="0.2">
      <c r="AD16866" s="11" t="s">
        <v>27396</v>
      </c>
      <c r="AE16866" s="10" t="s">
        <v>13681</v>
      </c>
      <c r="AF16866" s="10" t="s">
        <v>621</v>
      </c>
    </row>
    <row r="16867" spans="30:32" x14ac:dyDescent="0.2">
      <c r="AD16867" s="11" t="s">
        <v>27397</v>
      </c>
      <c r="AE16867" s="10" t="s">
        <v>27398</v>
      </c>
      <c r="AF16867" s="10" t="s">
        <v>621</v>
      </c>
    </row>
    <row r="16868" spans="30:32" x14ac:dyDescent="0.2">
      <c r="AD16868" s="11" t="s">
        <v>27399</v>
      </c>
      <c r="AE16868" s="10" t="s">
        <v>27400</v>
      </c>
      <c r="AF16868" s="10" t="s">
        <v>621</v>
      </c>
    </row>
    <row r="16869" spans="30:32" x14ac:dyDescent="0.2">
      <c r="AD16869" s="11" t="s">
        <v>27401</v>
      </c>
      <c r="AE16869" s="10" t="s">
        <v>25259</v>
      </c>
      <c r="AF16869" s="10" t="s">
        <v>621</v>
      </c>
    </row>
    <row r="16870" spans="30:32" x14ac:dyDescent="0.2">
      <c r="AD16870" s="11" t="s">
        <v>27402</v>
      </c>
      <c r="AE16870" s="10" t="s">
        <v>27403</v>
      </c>
      <c r="AF16870" s="10" t="s">
        <v>621</v>
      </c>
    </row>
    <row r="16871" spans="30:32" x14ac:dyDescent="0.2">
      <c r="AD16871" s="11" t="s">
        <v>27404</v>
      </c>
      <c r="AE16871" s="10" t="s">
        <v>4816</v>
      </c>
      <c r="AF16871" s="10" t="s">
        <v>621</v>
      </c>
    </row>
    <row r="16872" spans="30:32" x14ac:dyDescent="0.2">
      <c r="AD16872" s="11" t="s">
        <v>27405</v>
      </c>
      <c r="AE16872" s="10" t="s">
        <v>2137</v>
      </c>
      <c r="AF16872" s="10" t="s">
        <v>621</v>
      </c>
    </row>
    <row r="16873" spans="30:32" x14ac:dyDescent="0.2">
      <c r="AD16873" s="11" t="s">
        <v>27406</v>
      </c>
      <c r="AE16873" s="10" t="s">
        <v>27407</v>
      </c>
      <c r="AF16873" s="10" t="s">
        <v>621</v>
      </c>
    </row>
    <row r="16874" spans="30:32" x14ac:dyDescent="0.2">
      <c r="AD16874" s="11" t="s">
        <v>27408</v>
      </c>
      <c r="AE16874" s="10" t="s">
        <v>27409</v>
      </c>
      <c r="AF16874" s="10" t="s">
        <v>621</v>
      </c>
    </row>
    <row r="16875" spans="30:32" x14ac:dyDescent="0.2">
      <c r="AD16875" s="11" t="s">
        <v>27410</v>
      </c>
      <c r="AE16875" s="10" t="s">
        <v>18595</v>
      </c>
      <c r="AF16875" s="10" t="s">
        <v>621</v>
      </c>
    </row>
    <row r="16876" spans="30:32" x14ac:dyDescent="0.2">
      <c r="AD16876" s="11" t="s">
        <v>27411</v>
      </c>
      <c r="AE16876" s="10" t="s">
        <v>3535</v>
      </c>
      <c r="AF16876" s="10" t="s">
        <v>621</v>
      </c>
    </row>
    <row r="16877" spans="30:32" x14ac:dyDescent="0.2">
      <c r="AD16877" s="11" t="s">
        <v>27412</v>
      </c>
      <c r="AE16877" s="10" t="s">
        <v>17360</v>
      </c>
      <c r="AF16877" s="10" t="s">
        <v>621</v>
      </c>
    </row>
    <row r="16878" spans="30:32" x14ac:dyDescent="0.2">
      <c r="AD16878" s="11" t="s">
        <v>27413</v>
      </c>
      <c r="AE16878" s="10" t="s">
        <v>27414</v>
      </c>
      <c r="AF16878" s="10" t="s">
        <v>621</v>
      </c>
    </row>
    <row r="16879" spans="30:32" x14ac:dyDescent="0.2">
      <c r="AD16879" s="11" t="s">
        <v>27415</v>
      </c>
      <c r="AE16879" s="10" t="s">
        <v>27416</v>
      </c>
      <c r="AF16879" s="10" t="s">
        <v>621</v>
      </c>
    </row>
    <row r="16880" spans="30:32" x14ac:dyDescent="0.2">
      <c r="AD16880" s="11" t="s">
        <v>27417</v>
      </c>
      <c r="AE16880" s="10" t="s">
        <v>27418</v>
      </c>
      <c r="AF16880" s="10" t="s">
        <v>621</v>
      </c>
    </row>
    <row r="16881" spans="30:32" x14ac:dyDescent="0.2">
      <c r="AD16881" s="11" t="s">
        <v>27419</v>
      </c>
      <c r="AE16881" s="10" t="s">
        <v>27420</v>
      </c>
      <c r="AF16881" s="10" t="s">
        <v>621</v>
      </c>
    </row>
    <row r="16882" spans="30:32" x14ac:dyDescent="0.2">
      <c r="AD16882" s="11" t="s">
        <v>27421</v>
      </c>
      <c r="AE16882" s="10" t="s">
        <v>9319</v>
      </c>
      <c r="AF16882" s="10" t="s">
        <v>621</v>
      </c>
    </row>
    <row r="16883" spans="30:32" x14ac:dyDescent="0.2">
      <c r="AD16883" s="11" t="s">
        <v>27422</v>
      </c>
      <c r="AE16883" s="10" t="s">
        <v>18604</v>
      </c>
      <c r="AF16883" s="10" t="s">
        <v>621</v>
      </c>
    </row>
    <row r="16884" spans="30:32" x14ac:dyDescent="0.2">
      <c r="AD16884" s="11" t="s">
        <v>27423</v>
      </c>
      <c r="AE16884" s="10" t="s">
        <v>2314</v>
      </c>
      <c r="AF16884" s="10" t="s">
        <v>621</v>
      </c>
    </row>
    <row r="16885" spans="30:32" x14ac:dyDescent="0.2">
      <c r="AD16885" s="11" t="s">
        <v>27424</v>
      </c>
      <c r="AE16885" s="10" t="s">
        <v>27425</v>
      </c>
      <c r="AF16885" s="10" t="s">
        <v>621</v>
      </c>
    </row>
    <row r="16886" spans="30:32" x14ac:dyDescent="0.2">
      <c r="AD16886" s="11" t="s">
        <v>27426</v>
      </c>
      <c r="AE16886" s="10" t="s">
        <v>24648</v>
      </c>
      <c r="AF16886" s="10" t="s">
        <v>621</v>
      </c>
    </row>
    <row r="16887" spans="30:32" x14ac:dyDescent="0.2">
      <c r="AD16887" s="11" t="s">
        <v>27427</v>
      </c>
      <c r="AE16887" s="10" t="s">
        <v>27428</v>
      </c>
      <c r="AF16887" s="10" t="s">
        <v>621</v>
      </c>
    </row>
    <row r="16888" spans="30:32" x14ac:dyDescent="0.2">
      <c r="AD16888" s="11" t="s">
        <v>27429</v>
      </c>
      <c r="AE16888" s="10" t="s">
        <v>27430</v>
      </c>
      <c r="AF16888" s="10" t="s">
        <v>621</v>
      </c>
    </row>
    <row r="16889" spans="30:32" x14ac:dyDescent="0.2">
      <c r="AD16889" s="11" t="s">
        <v>27431</v>
      </c>
      <c r="AE16889" s="10" t="s">
        <v>27432</v>
      </c>
      <c r="AF16889" s="10" t="s">
        <v>621</v>
      </c>
    </row>
    <row r="16890" spans="30:32" x14ac:dyDescent="0.2">
      <c r="AD16890" s="11" t="s">
        <v>27433</v>
      </c>
      <c r="AE16890" s="10" t="s">
        <v>23364</v>
      </c>
      <c r="AF16890" s="10" t="s">
        <v>621</v>
      </c>
    </row>
    <row r="16891" spans="30:32" x14ac:dyDescent="0.2">
      <c r="AD16891" s="11" t="s">
        <v>27434</v>
      </c>
      <c r="AE16891" s="10" t="s">
        <v>27435</v>
      </c>
      <c r="AF16891" s="10" t="s">
        <v>621</v>
      </c>
    </row>
    <row r="16892" spans="30:32" x14ac:dyDescent="0.2">
      <c r="AD16892" s="11" t="s">
        <v>27436</v>
      </c>
      <c r="AE16892" s="10" t="s">
        <v>27437</v>
      </c>
      <c r="AF16892" s="10" t="s">
        <v>621</v>
      </c>
    </row>
    <row r="16893" spans="30:32" x14ac:dyDescent="0.2">
      <c r="AD16893" s="11" t="s">
        <v>27438</v>
      </c>
      <c r="AE16893" s="10" t="s">
        <v>27439</v>
      </c>
      <c r="AF16893" s="10" t="s">
        <v>621</v>
      </c>
    </row>
    <row r="16894" spans="30:32" x14ac:dyDescent="0.2">
      <c r="AD16894" s="11" t="s">
        <v>27440</v>
      </c>
      <c r="AE16894" s="10" t="s">
        <v>7556</v>
      </c>
      <c r="AF16894" s="10" t="s">
        <v>621</v>
      </c>
    </row>
    <row r="16895" spans="30:32" x14ac:dyDescent="0.2">
      <c r="AD16895" s="11" t="s">
        <v>27441</v>
      </c>
      <c r="AE16895" s="10" t="s">
        <v>2156</v>
      </c>
      <c r="AF16895" s="10" t="s">
        <v>621</v>
      </c>
    </row>
    <row r="16896" spans="30:32" x14ac:dyDescent="0.2">
      <c r="AD16896" s="11" t="s">
        <v>27442</v>
      </c>
      <c r="AE16896" s="10" t="s">
        <v>27443</v>
      </c>
      <c r="AF16896" s="10" t="s">
        <v>621</v>
      </c>
    </row>
    <row r="16897" spans="30:32" x14ac:dyDescent="0.2">
      <c r="AD16897" s="11" t="s">
        <v>27444</v>
      </c>
      <c r="AE16897" s="10" t="s">
        <v>21152</v>
      </c>
      <c r="AF16897" s="10" t="s">
        <v>621</v>
      </c>
    </row>
    <row r="16898" spans="30:32" x14ac:dyDescent="0.2">
      <c r="AD16898" s="11" t="s">
        <v>27445</v>
      </c>
      <c r="AE16898" s="10" t="s">
        <v>7149</v>
      </c>
      <c r="AF16898" s="10" t="s">
        <v>621</v>
      </c>
    </row>
    <row r="16899" spans="30:32" x14ac:dyDescent="0.2">
      <c r="AD16899" s="11" t="s">
        <v>27446</v>
      </c>
      <c r="AE16899" s="10" t="s">
        <v>27447</v>
      </c>
      <c r="AF16899" s="10" t="s">
        <v>621</v>
      </c>
    </row>
    <row r="16900" spans="30:32" x14ac:dyDescent="0.2">
      <c r="AD16900" s="11" t="s">
        <v>27448</v>
      </c>
      <c r="AE16900" s="10" t="s">
        <v>9133</v>
      </c>
      <c r="AF16900" s="10" t="s">
        <v>621</v>
      </c>
    </row>
    <row r="16901" spans="30:32" x14ac:dyDescent="0.2">
      <c r="AD16901" s="11" t="s">
        <v>27449</v>
      </c>
      <c r="AE16901" s="10" t="s">
        <v>27450</v>
      </c>
      <c r="AF16901" s="10" t="s">
        <v>621</v>
      </c>
    </row>
    <row r="16902" spans="30:32" x14ac:dyDescent="0.2">
      <c r="AD16902" s="11" t="s">
        <v>27451</v>
      </c>
      <c r="AE16902" s="10" t="s">
        <v>27452</v>
      </c>
      <c r="AF16902" s="10" t="s">
        <v>621</v>
      </c>
    </row>
    <row r="16903" spans="30:32" x14ac:dyDescent="0.2">
      <c r="AD16903" s="11" t="s">
        <v>27453</v>
      </c>
      <c r="AE16903" s="10" t="s">
        <v>9340</v>
      </c>
      <c r="AF16903" s="10" t="s">
        <v>621</v>
      </c>
    </row>
    <row r="16904" spans="30:32" x14ac:dyDescent="0.2">
      <c r="AD16904" s="11" t="s">
        <v>27454</v>
      </c>
      <c r="AE16904" s="10" t="s">
        <v>7565</v>
      </c>
      <c r="AF16904" s="10" t="s">
        <v>621</v>
      </c>
    </row>
    <row r="16905" spans="30:32" x14ac:dyDescent="0.2">
      <c r="AD16905" s="11" t="s">
        <v>27455</v>
      </c>
      <c r="AE16905" s="10" t="s">
        <v>26455</v>
      </c>
      <c r="AF16905" s="10" t="s">
        <v>621</v>
      </c>
    </row>
    <row r="16906" spans="30:32" x14ac:dyDescent="0.2">
      <c r="AD16906" s="11" t="s">
        <v>27456</v>
      </c>
      <c r="AE16906" s="10" t="s">
        <v>26455</v>
      </c>
      <c r="AF16906" s="10" t="s">
        <v>621</v>
      </c>
    </row>
    <row r="16907" spans="30:32" x14ac:dyDescent="0.2">
      <c r="AD16907" s="11" t="s">
        <v>27457</v>
      </c>
      <c r="AE16907" s="10" t="s">
        <v>2332</v>
      </c>
      <c r="AF16907" s="10" t="s">
        <v>621</v>
      </c>
    </row>
    <row r="16908" spans="30:32" x14ac:dyDescent="0.2">
      <c r="AD16908" s="11" t="s">
        <v>27458</v>
      </c>
      <c r="AE16908" s="10" t="s">
        <v>1763</v>
      </c>
      <c r="AF16908" s="10" t="s">
        <v>621</v>
      </c>
    </row>
    <row r="16909" spans="30:32" x14ac:dyDescent="0.2">
      <c r="AD16909" s="11" t="s">
        <v>27459</v>
      </c>
      <c r="AE16909" s="10" t="s">
        <v>2342</v>
      </c>
      <c r="AF16909" s="10" t="s">
        <v>621</v>
      </c>
    </row>
    <row r="16910" spans="30:32" x14ac:dyDescent="0.2">
      <c r="AD16910" s="11" t="s">
        <v>27460</v>
      </c>
      <c r="AE16910" s="10" t="s">
        <v>27461</v>
      </c>
      <c r="AF16910" s="10" t="s">
        <v>621</v>
      </c>
    </row>
    <row r="16911" spans="30:32" x14ac:dyDescent="0.2">
      <c r="AD16911" s="11" t="s">
        <v>27462</v>
      </c>
      <c r="AE16911" s="10" t="s">
        <v>14707</v>
      </c>
      <c r="AF16911" s="10" t="s">
        <v>621</v>
      </c>
    </row>
    <row r="16912" spans="30:32" x14ac:dyDescent="0.2">
      <c r="AD16912" s="11" t="s">
        <v>27463</v>
      </c>
      <c r="AE16912" s="10" t="s">
        <v>27464</v>
      </c>
      <c r="AF16912" s="10" t="s">
        <v>621</v>
      </c>
    </row>
    <row r="16913" spans="30:32" x14ac:dyDescent="0.2">
      <c r="AD16913" s="11" t="s">
        <v>27465</v>
      </c>
      <c r="AE16913" s="10" t="s">
        <v>14716</v>
      </c>
      <c r="AF16913" s="10" t="s">
        <v>621</v>
      </c>
    </row>
    <row r="16914" spans="30:32" x14ac:dyDescent="0.2">
      <c r="AD16914" s="11" t="s">
        <v>27466</v>
      </c>
      <c r="AE16914" s="10" t="s">
        <v>27467</v>
      </c>
      <c r="AF16914" s="10" t="s">
        <v>621</v>
      </c>
    </row>
    <row r="16915" spans="30:32" x14ac:dyDescent="0.2">
      <c r="AD16915" s="11" t="s">
        <v>27468</v>
      </c>
      <c r="AE16915" s="10" t="s">
        <v>2362</v>
      </c>
      <c r="AF16915" s="10" t="s">
        <v>621</v>
      </c>
    </row>
    <row r="16916" spans="30:32" x14ac:dyDescent="0.2">
      <c r="AD16916" s="11" t="s">
        <v>27469</v>
      </c>
      <c r="AE16916" s="10" t="s">
        <v>27470</v>
      </c>
      <c r="AF16916" s="10" t="s">
        <v>621</v>
      </c>
    </row>
    <row r="16917" spans="30:32" x14ac:dyDescent="0.2">
      <c r="AD16917" s="11" t="s">
        <v>27471</v>
      </c>
      <c r="AE16917" s="10" t="s">
        <v>7580</v>
      </c>
      <c r="AF16917" s="10" t="s">
        <v>621</v>
      </c>
    </row>
    <row r="16918" spans="30:32" x14ac:dyDescent="0.2">
      <c r="AD16918" s="11" t="s">
        <v>27472</v>
      </c>
      <c r="AE16918" s="10" t="s">
        <v>27473</v>
      </c>
      <c r="AF16918" s="10" t="s">
        <v>621</v>
      </c>
    </row>
    <row r="16919" spans="30:32" x14ac:dyDescent="0.2">
      <c r="AD16919" s="11" t="s">
        <v>27474</v>
      </c>
      <c r="AE16919" s="10" t="s">
        <v>17178</v>
      </c>
      <c r="AF16919" s="10" t="s">
        <v>621</v>
      </c>
    </row>
    <row r="16920" spans="30:32" x14ac:dyDescent="0.2">
      <c r="AD16920" s="11" t="s">
        <v>27475</v>
      </c>
      <c r="AE16920" s="10" t="s">
        <v>15991</v>
      </c>
      <c r="AF16920" s="10" t="s">
        <v>621</v>
      </c>
    </row>
    <row r="16921" spans="30:32" x14ac:dyDescent="0.2">
      <c r="AD16921" s="11" t="s">
        <v>27476</v>
      </c>
      <c r="AE16921" s="10" t="s">
        <v>3548</v>
      </c>
      <c r="AF16921" s="10" t="s">
        <v>621</v>
      </c>
    </row>
    <row r="16922" spans="30:32" x14ac:dyDescent="0.2">
      <c r="AD16922" s="11" t="s">
        <v>27477</v>
      </c>
      <c r="AE16922" s="10" t="s">
        <v>4924</v>
      </c>
      <c r="AF16922" s="10" t="s">
        <v>621</v>
      </c>
    </row>
    <row r="16923" spans="30:32" x14ac:dyDescent="0.2">
      <c r="AD16923" s="11" t="s">
        <v>27478</v>
      </c>
      <c r="AE16923" s="10" t="s">
        <v>27479</v>
      </c>
      <c r="AF16923" s="10" t="s">
        <v>621</v>
      </c>
    </row>
    <row r="16924" spans="30:32" x14ac:dyDescent="0.2">
      <c r="AD16924" s="11" t="s">
        <v>27480</v>
      </c>
      <c r="AE16924" s="10" t="s">
        <v>10572</v>
      </c>
      <c r="AF16924" s="10" t="s">
        <v>621</v>
      </c>
    </row>
    <row r="16925" spans="30:32" x14ac:dyDescent="0.2">
      <c r="AD16925" s="11" t="s">
        <v>27481</v>
      </c>
      <c r="AE16925" s="10" t="s">
        <v>27482</v>
      </c>
      <c r="AF16925" s="10" t="s">
        <v>621</v>
      </c>
    </row>
    <row r="16926" spans="30:32" x14ac:dyDescent="0.2">
      <c r="AD16926" s="11" t="s">
        <v>27483</v>
      </c>
      <c r="AE16926" s="10" t="s">
        <v>27484</v>
      </c>
      <c r="AF16926" s="10" t="s">
        <v>621</v>
      </c>
    </row>
    <row r="16927" spans="30:32" x14ac:dyDescent="0.2">
      <c r="AD16927" s="11" t="s">
        <v>27485</v>
      </c>
      <c r="AE16927" s="10" t="s">
        <v>21128</v>
      </c>
      <c r="AF16927" s="10" t="s">
        <v>621</v>
      </c>
    </row>
    <row r="16928" spans="30:32" x14ac:dyDescent="0.2">
      <c r="AD16928" s="11" t="s">
        <v>27486</v>
      </c>
      <c r="AE16928" s="10" t="s">
        <v>2376</v>
      </c>
      <c r="AF16928" s="10" t="s">
        <v>621</v>
      </c>
    </row>
    <row r="16929" spans="30:32" x14ac:dyDescent="0.2">
      <c r="AD16929" s="11" t="s">
        <v>27487</v>
      </c>
      <c r="AE16929" s="10" t="s">
        <v>27488</v>
      </c>
      <c r="AF16929" s="10" t="s">
        <v>621</v>
      </c>
    </row>
    <row r="16930" spans="30:32" x14ac:dyDescent="0.2">
      <c r="AD16930" s="11" t="s">
        <v>27489</v>
      </c>
      <c r="AE16930" s="10" t="s">
        <v>27490</v>
      </c>
      <c r="AF16930" s="10" t="s">
        <v>621</v>
      </c>
    </row>
    <row r="16931" spans="30:32" x14ac:dyDescent="0.2">
      <c r="AD16931" s="11" t="s">
        <v>27491</v>
      </c>
      <c r="AE16931" s="10" t="s">
        <v>24112</v>
      </c>
      <c r="AF16931" s="10" t="s">
        <v>621</v>
      </c>
    </row>
    <row r="16932" spans="30:32" x14ac:dyDescent="0.2">
      <c r="AD16932" s="11" t="s">
        <v>27492</v>
      </c>
      <c r="AE16932" s="10" t="s">
        <v>24112</v>
      </c>
      <c r="AF16932" s="10" t="s">
        <v>621</v>
      </c>
    </row>
    <row r="16933" spans="30:32" x14ac:dyDescent="0.2">
      <c r="AD16933" s="11" t="s">
        <v>27493</v>
      </c>
      <c r="AE16933" s="10" t="s">
        <v>24112</v>
      </c>
      <c r="AF16933" s="10" t="s">
        <v>621</v>
      </c>
    </row>
    <row r="16934" spans="30:32" x14ac:dyDescent="0.2">
      <c r="AD16934" s="11" t="s">
        <v>27494</v>
      </c>
      <c r="AE16934" s="10" t="s">
        <v>24112</v>
      </c>
      <c r="AF16934" s="10" t="s">
        <v>621</v>
      </c>
    </row>
    <row r="16935" spans="30:32" x14ac:dyDescent="0.2">
      <c r="AD16935" s="11" t="s">
        <v>27495</v>
      </c>
      <c r="AE16935" s="10" t="s">
        <v>22496</v>
      </c>
      <c r="AF16935" s="10" t="s">
        <v>621</v>
      </c>
    </row>
    <row r="16936" spans="30:32" x14ac:dyDescent="0.2">
      <c r="AD16936" s="11" t="s">
        <v>27496</v>
      </c>
      <c r="AE16936" s="10" t="s">
        <v>27497</v>
      </c>
      <c r="AF16936" s="10" t="s">
        <v>621</v>
      </c>
    </row>
    <row r="16937" spans="30:32" x14ac:dyDescent="0.2">
      <c r="AD16937" s="11" t="s">
        <v>27498</v>
      </c>
      <c r="AE16937" s="10" t="s">
        <v>27499</v>
      </c>
      <c r="AF16937" s="10" t="s">
        <v>621</v>
      </c>
    </row>
    <row r="16938" spans="30:32" x14ac:dyDescent="0.2">
      <c r="AD16938" s="11" t="s">
        <v>27500</v>
      </c>
      <c r="AE16938" s="10" t="s">
        <v>27501</v>
      </c>
      <c r="AF16938" s="10" t="s">
        <v>621</v>
      </c>
    </row>
    <row r="16939" spans="30:32" x14ac:dyDescent="0.2">
      <c r="AD16939" s="11" t="s">
        <v>27502</v>
      </c>
      <c r="AE16939" s="10" t="s">
        <v>4094</v>
      </c>
      <c r="AF16939" s="10" t="s">
        <v>621</v>
      </c>
    </row>
    <row r="16940" spans="30:32" x14ac:dyDescent="0.2">
      <c r="AD16940" s="11" t="s">
        <v>27503</v>
      </c>
      <c r="AE16940" s="10" t="s">
        <v>21249</v>
      </c>
      <c r="AF16940" s="10" t="s">
        <v>621</v>
      </c>
    </row>
    <row r="16941" spans="30:32" x14ac:dyDescent="0.2">
      <c r="AD16941" s="11" t="s">
        <v>27504</v>
      </c>
      <c r="AE16941" s="10" t="s">
        <v>12156</v>
      </c>
      <c r="AF16941" s="10" t="s">
        <v>621</v>
      </c>
    </row>
    <row r="16942" spans="30:32" x14ac:dyDescent="0.2">
      <c r="AD16942" s="11" t="s">
        <v>27505</v>
      </c>
      <c r="AE16942" s="10" t="s">
        <v>27506</v>
      </c>
      <c r="AF16942" s="10" t="s">
        <v>621</v>
      </c>
    </row>
    <row r="16943" spans="30:32" x14ac:dyDescent="0.2">
      <c r="AD16943" s="11" t="s">
        <v>27507</v>
      </c>
      <c r="AE16943" s="10" t="s">
        <v>7636</v>
      </c>
      <c r="AF16943" s="10" t="s">
        <v>621</v>
      </c>
    </row>
    <row r="16944" spans="30:32" x14ac:dyDescent="0.2">
      <c r="AD16944" s="11" t="s">
        <v>27508</v>
      </c>
      <c r="AE16944" s="10" t="s">
        <v>27509</v>
      </c>
      <c r="AF16944" s="10" t="s">
        <v>621</v>
      </c>
    </row>
    <row r="16945" spans="30:32" x14ac:dyDescent="0.2">
      <c r="AD16945" s="11" t="s">
        <v>27510</v>
      </c>
      <c r="AE16945" s="10" t="s">
        <v>10501</v>
      </c>
      <c r="AF16945" s="10" t="s">
        <v>621</v>
      </c>
    </row>
    <row r="16946" spans="30:32" x14ac:dyDescent="0.2">
      <c r="AD16946" s="11" t="s">
        <v>27511</v>
      </c>
      <c r="AE16946" s="10" t="s">
        <v>27512</v>
      </c>
      <c r="AF16946" s="10" t="s">
        <v>621</v>
      </c>
    </row>
    <row r="16947" spans="30:32" x14ac:dyDescent="0.2">
      <c r="AD16947" s="11" t="s">
        <v>27513</v>
      </c>
      <c r="AE16947" s="10" t="s">
        <v>27514</v>
      </c>
      <c r="AF16947" s="10" t="s">
        <v>621</v>
      </c>
    </row>
    <row r="16948" spans="30:32" x14ac:dyDescent="0.2">
      <c r="AD16948" s="11" t="s">
        <v>27515</v>
      </c>
      <c r="AE16948" s="10" t="s">
        <v>3101</v>
      </c>
      <c r="AF16948" s="10" t="s">
        <v>621</v>
      </c>
    </row>
    <row r="16949" spans="30:32" x14ac:dyDescent="0.2">
      <c r="AD16949" s="11" t="s">
        <v>27516</v>
      </c>
      <c r="AE16949" s="10" t="s">
        <v>3105</v>
      </c>
      <c r="AF16949" s="10" t="s">
        <v>621</v>
      </c>
    </row>
    <row r="16950" spans="30:32" x14ac:dyDescent="0.2">
      <c r="AD16950" s="11" t="s">
        <v>27517</v>
      </c>
      <c r="AE16950" s="10" t="s">
        <v>1832</v>
      </c>
      <c r="AF16950" s="10" t="s">
        <v>621</v>
      </c>
    </row>
    <row r="16951" spans="30:32" x14ac:dyDescent="0.2">
      <c r="AD16951" s="11" t="s">
        <v>27518</v>
      </c>
      <c r="AE16951" s="10" t="s">
        <v>1142</v>
      </c>
      <c r="AF16951" s="10" t="s">
        <v>621</v>
      </c>
    </row>
    <row r="16952" spans="30:32" x14ac:dyDescent="0.2">
      <c r="AD16952" s="11" t="s">
        <v>27519</v>
      </c>
      <c r="AE16952" s="10" t="s">
        <v>3631</v>
      </c>
      <c r="AF16952" s="10" t="s">
        <v>621</v>
      </c>
    </row>
    <row r="16953" spans="30:32" x14ac:dyDescent="0.2">
      <c r="AD16953" s="11" t="s">
        <v>27520</v>
      </c>
      <c r="AE16953" s="10" t="s">
        <v>27521</v>
      </c>
      <c r="AF16953" s="10" t="s">
        <v>621</v>
      </c>
    </row>
    <row r="16954" spans="30:32" x14ac:dyDescent="0.2">
      <c r="AD16954" s="11" t="s">
        <v>27522</v>
      </c>
      <c r="AE16954" s="10" t="s">
        <v>22548</v>
      </c>
      <c r="AF16954" s="10" t="s">
        <v>621</v>
      </c>
    </row>
    <row r="16955" spans="30:32" x14ac:dyDescent="0.2">
      <c r="AD16955" s="11" t="s">
        <v>27523</v>
      </c>
      <c r="AE16955" s="10" t="s">
        <v>27524</v>
      </c>
      <c r="AF16955" s="10" t="s">
        <v>621</v>
      </c>
    </row>
    <row r="16956" spans="30:32" x14ac:dyDescent="0.2">
      <c r="AD16956" s="11" t="s">
        <v>27525</v>
      </c>
      <c r="AE16956" s="10" t="s">
        <v>20323</v>
      </c>
      <c r="AF16956" s="10" t="s">
        <v>621</v>
      </c>
    </row>
    <row r="16957" spans="30:32" x14ac:dyDescent="0.2">
      <c r="AD16957" s="11" t="s">
        <v>27526</v>
      </c>
      <c r="AE16957" s="10" t="s">
        <v>7674</v>
      </c>
      <c r="AF16957" s="10" t="s">
        <v>621</v>
      </c>
    </row>
    <row r="16958" spans="30:32" x14ac:dyDescent="0.2">
      <c r="AD16958" s="11" t="s">
        <v>27527</v>
      </c>
      <c r="AE16958" s="10" t="s">
        <v>8683</v>
      </c>
      <c r="AF16958" s="10" t="s">
        <v>621</v>
      </c>
    </row>
    <row r="16959" spans="30:32" x14ac:dyDescent="0.2">
      <c r="AD16959" s="11" t="s">
        <v>27528</v>
      </c>
      <c r="AE16959" s="10" t="s">
        <v>27529</v>
      </c>
      <c r="AF16959" s="10" t="s">
        <v>621</v>
      </c>
    </row>
    <row r="16960" spans="30:32" x14ac:dyDescent="0.2">
      <c r="AD16960" s="11" t="s">
        <v>27530</v>
      </c>
      <c r="AE16960" s="10" t="s">
        <v>2416</v>
      </c>
      <c r="AF16960" s="10" t="s">
        <v>621</v>
      </c>
    </row>
    <row r="16961" spans="30:32" x14ac:dyDescent="0.2">
      <c r="AD16961" s="11" t="s">
        <v>27531</v>
      </c>
      <c r="AE16961" s="10" t="s">
        <v>27532</v>
      </c>
      <c r="AF16961" s="10" t="s">
        <v>621</v>
      </c>
    </row>
    <row r="16962" spans="30:32" x14ac:dyDescent="0.2">
      <c r="AD16962" s="11" t="s">
        <v>27533</v>
      </c>
      <c r="AE16962" s="10" t="s">
        <v>3727</v>
      </c>
      <c r="AF16962" s="10" t="s">
        <v>621</v>
      </c>
    </row>
    <row r="16963" spans="30:32" x14ac:dyDescent="0.2">
      <c r="AD16963" s="11" t="s">
        <v>27534</v>
      </c>
      <c r="AE16963" s="10" t="s">
        <v>27535</v>
      </c>
      <c r="AF16963" s="10" t="s">
        <v>621</v>
      </c>
    </row>
    <row r="16964" spans="30:32" x14ac:dyDescent="0.2">
      <c r="AD16964" s="11" t="s">
        <v>27536</v>
      </c>
      <c r="AE16964" s="10" t="s">
        <v>27537</v>
      </c>
      <c r="AF16964" s="10" t="s">
        <v>621</v>
      </c>
    </row>
    <row r="16965" spans="30:32" x14ac:dyDescent="0.2">
      <c r="AD16965" s="11" t="s">
        <v>27538</v>
      </c>
      <c r="AE16965" s="10" t="s">
        <v>14846</v>
      </c>
      <c r="AF16965" s="10" t="s">
        <v>621</v>
      </c>
    </row>
    <row r="16966" spans="30:32" x14ac:dyDescent="0.2">
      <c r="AD16966" s="11" t="s">
        <v>27539</v>
      </c>
      <c r="AE16966" s="10" t="s">
        <v>27540</v>
      </c>
      <c r="AF16966" s="10" t="s">
        <v>621</v>
      </c>
    </row>
    <row r="16967" spans="30:32" x14ac:dyDescent="0.2">
      <c r="AD16967" s="11" t="s">
        <v>27541</v>
      </c>
      <c r="AE16967" s="10" t="s">
        <v>27542</v>
      </c>
      <c r="AF16967" s="10" t="s">
        <v>621</v>
      </c>
    </row>
    <row r="16968" spans="30:32" x14ac:dyDescent="0.2">
      <c r="AD16968" s="11" t="s">
        <v>27543</v>
      </c>
      <c r="AE16968" s="10" t="s">
        <v>27544</v>
      </c>
      <c r="AF16968" s="10" t="s">
        <v>621</v>
      </c>
    </row>
    <row r="16969" spans="30:32" x14ac:dyDescent="0.2">
      <c r="AD16969" s="11" t="s">
        <v>27545</v>
      </c>
      <c r="AE16969" s="10" t="s">
        <v>22661</v>
      </c>
      <c r="AF16969" s="10" t="s">
        <v>621</v>
      </c>
    </row>
    <row r="16970" spans="30:32" x14ac:dyDescent="0.2">
      <c r="AD16970" s="11" t="s">
        <v>27546</v>
      </c>
      <c r="AE16970" s="10" t="s">
        <v>27547</v>
      </c>
      <c r="AF16970" s="10" t="s">
        <v>621</v>
      </c>
    </row>
    <row r="16971" spans="30:32" x14ac:dyDescent="0.2">
      <c r="AD16971" s="11" t="s">
        <v>27548</v>
      </c>
      <c r="AE16971" s="10" t="s">
        <v>16165</v>
      </c>
      <c r="AF16971" s="10" t="s">
        <v>621</v>
      </c>
    </row>
    <row r="16972" spans="30:32" x14ac:dyDescent="0.2">
      <c r="AD16972" s="11" t="s">
        <v>27549</v>
      </c>
      <c r="AE16972" s="10" t="s">
        <v>27550</v>
      </c>
      <c r="AF16972" s="10" t="s">
        <v>621</v>
      </c>
    </row>
    <row r="16973" spans="30:32" x14ac:dyDescent="0.2">
      <c r="AD16973" s="11" t="s">
        <v>27551</v>
      </c>
      <c r="AE16973" s="10" t="s">
        <v>27552</v>
      </c>
      <c r="AF16973" s="10" t="s">
        <v>621</v>
      </c>
    </row>
    <row r="16974" spans="30:32" x14ac:dyDescent="0.2">
      <c r="AD16974" s="11" t="s">
        <v>27553</v>
      </c>
      <c r="AE16974" s="10" t="s">
        <v>27554</v>
      </c>
      <c r="AF16974" s="10" t="s">
        <v>621</v>
      </c>
    </row>
    <row r="16975" spans="30:32" x14ac:dyDescent="0.2">
      <c r="AD16975" s="11" t="s">
        <v>27555</v>
      </c>
      <c r="AE16975" s="10" t="s">
        <v>27556</v>
      </c>
      <c r="AF16975" s="10" t="s">
        <v>621</v>
      </c>
    </row>
    <row r="16976" spans="30:32" x14ac:dyDescent="0.2">
      <c r="AD16976" s="11" t="s">
        <v>27557</v>
      </c>
      <c r="AE16976" s="10" t="s">
        <v>27558</v>
      </c>
      <c r="AF16976" s="10" t="s">
        <v>621</v>
      </c>
    </row>
    <row r="16977" spans="30:32" x14ac:dyDescent="0.2">
      <c r="AD16977" s="11" t="s">
        <v>27559</v>
      </c>
      <c r="AE16977" s="10" t="s">
        <v>27560</v>
      </c>
      <c r="AF16977" s="10" t="s">
        <v>621</v>
      </c>
    </row>
    <row r="16978" spans="30:32" x14ac:dyDescent="0.2">
      <c r="AD16978" s="11" t="s">
        <v>27561</v>
      </c>
      <c r="AE16978" s="10" t="s">
        <v>27562</v>
      </c>
      <c r="AF16978" s="10" t="s">
        <v>621</v>
      </c>
    </row>
    <row r="16979" spans="30:32" x14ac:dyDescent="0.2">
      <c r="AD16979" s="11" t="s">
        <v>27563</v>
      </c>
      <c r="AE16979" s="10" t="s">
        <v>1059</v>
      </c>
      <c r="AF16979" s="10" t="s">
        <v>621</v>
      </c>
    </row>
    <row r="16980" spans="30:32" x14ac:dyDescent="0.2">
      <c r="AD16980" s="11" t="s">
        <v>27564</v>
      </c>
      <c r="AE16980" s="10" t="s">
        <v>27565</v>
      </c>
      <c r="AF16980" s="10" t="s">
        <v>621</v>
      </c>
    </row>
    <row r="16981" spans="30:32" x14ac:dyDescent="0.2">
      <c r="AD16981" s="11" t="s">
        <v>27566</v>
      </c>
      <c r="AE16981" s="10" t="s">
        <v>27567</v>
      </c>
      <c r="AF16981" s="10" t="s">
        <v>621</v>
      </c>
    </row>
    <row r="16982" spans="30:32" x14ac:dyDescent="0.2">
      <c r="AD16982" s="11" t="s">
        <v>27568</v>
      </c>
      <c r="AE16982" s="10" t="s">
        <v>27569</v>
      </c>
      <c r="AF16982" s="10" t="s">
        <v>621</v>
      </c>
    </row>
    <row r="16983" spans="30:32" x14ac:dyDescent="0.2">
      <c r="AD16983" s="11" t="s">
        <v>27570</v>
      </c>
      <c r="AE16983" s="10" t="s">
        <v>27571</v>
      </c>
      <c r="AF16983" s="10" t="s">
        <v>621</v>
      </c>
    </row>
    <row r="16984" spans="30:32" x14ac:dyDescent="0.2">
      <c r="AD16984" s="11" t="s">
        <v>27572</v>
      </c>
      <c r="AE16984" s="10" t="s">
        <v>3629</v>
      </c>
      <c r="AF16984" s="10" t="s">
        <v>621</v>
      </c>
    </row>
    <row r="16985" spans="30:32" x14ac:dyDescent="0.2">
      <c r="AD16985" s="11" t="s">
        <v>27573</v>
      </c>
      <c r="AE16985" s="10" t="s">
        <v>27574</v>
      </c>
      <c r="AF16985" s="10" t="s">
        <v>621</v>
      </c>
    </row>
    <row r="16986" spans="30:32" x14ac:dyDescent="0.2">
      <c r="AD16986" s="11" t="s">
        <v>27575</v>
      </c>
      <c r="AE16986" s="10" t="s">
        <v>18856</v>
      </c>
      <c r="AF16986" s="10" t="s">
        <v>621</v>
      </c>
    </row>
    <row r="16987" spans="30:32" x14ac:dyDescent="0.2">
      <c r="AD16987" s="11" t="s">
        <v>27576</v>
      </c>
      <c r="AE16987" s="10" t="s">
        <v>27577</v>
      </c>
      <c r="AF16987" s="10" t="s">
        <v>621</v>
      </c>
    </row>
    <row r="16988" spans="30:32" x14ac:dyDescent="0.2">
      <c r="AD16988" s="11" t="s">
        <v>27578</v>
      </c>
      <c r="AE16988" s="10" t="s">
        <v>21379</v>
      </c>
      <c r="AF16988" s="10" t="s">
        <v>621</v>
      </c>
    </row>
    <row r="16989" spans="30:32" x14ac:dyDescent="0.2">
      <c r="AD16989" s="11" t="s">
        <v>27579</v>
      </c>
      <c r="AE16989" s="10" t="s">
        <v>27580</v>
      </c>
      <c r="AF16989" s="10" t="s">
        <v>621</v>
      </c>
    </row>
    <row r="16990" spans="30:32" x14ac:dyDescent="0.2">
      <c r="AD16990" s="11" t="s">
        <v>27581</v>
      </c>
      <c r="AE16990" s="10" t="s">
        <v>27582</v>
      </c>
      <c r="AF16990" s="10" t="s">
        <v>621</v>
      </c>
    </row>
    <row r="16991" spans="30:32" x14ac:dyDescent="0.2">
      <c r="AD16991" s="11" t="s">
        <v>27583</v>
      </c>
      <c r="AE16991" s="10" t="s">
        <v>27584</v>
      </c>
      <c r="AF16991" s="10" t="s">
        <v>621</v>
      </c>
    </row>
    <row r="16992" spans="30:32" x14ac:dyDescent="0.2">
      <c r="AD16992" s="11" t="s">
        <v>27585</v>
      </c>
      <c r="AE16992" s="10" t="s">
        <v>27586</v>
      </c>
      <c r="AF16992" s="10" t="s">
        <v>621</v>
      </c>
    </row>
    <row r="16993" spans="30:32" x14ac:dyDescent="0.2">
      <c r="AD16993" s="11" t="s">
        <v>27587</v>
      </c>
      <c r="AE16993" s="10" t="s">
        <v>27588</v>
      </c>
      <c r="AF16993" s="10" t="s">
        <v>621</v>
      </c>
    </row>
    <row r="16994" spans="30:32" x14ac:dyDescent="0.2">
      <c r="AD16994" s="11" t="s">
        <v>27589</v>
      </c>
      <c r="AE16994" s="10" t="s">
        <v>7774</v>
      </c>
      <c r="AF16994" s="10" t="s">
        <v>621</v>
      </c>
    </row>
    <row r="16995" spans="30:32" x14ac:dyDescent="0.2">
      <c r="AD16995" s="11" t="s">
        <v>27590</v>
      </c>
      <c r="AE16995" s="10" t="s">
        <v>27591</v>
      </c>
      <c r="AF16995" s="10" t="s">
        <v>621</v>
      </c>
    </row>
    <row r="16996" spans="30:32" x14ac:dyDescent="0.2">
      <c r="AD16996" s="11" t="s">
        <v>27592</v>
      </c>
      <c r="AE16996" s="10" t="s">
        <v>27593</v>
      </c>
      <c r="AF16996" s="10" t="s">
        <v>621</v>
      </c>
    </row>
    <row r="16997" spans="30:32" x14ac:dyDescent="0.2">
      <c r="AD16997" s="11" t="s">
        <v>27594</v>
      </c>
      <c r="AE16997" s="10" t="s">
        <v>7783</v>
      </c>
      <c r="AF16997" s="10" t="s">
        <v>621</v>
      </c>
    </row>
    <row r="16998" spans="30:32" x14ac:dyDescent="0.2">
      <c r="AD16998" s="11" t="s">
        <v>27595</v>
      </c>
      <c r="AE16998" s="10" t="s">
        <v>4646</v>
      </c>
      <c r="AF16998" s="10" t="s">
        <v>621</v>
      </c>
    </row>
    <row r="16999" spans="30:32" x14ac:dyDescent="0.2">
      <c r="AD16999" s="11" t="s">
        <v>27596</v>
      </c>
      <c r="AE16999" s="10" t="s">
        <v>27597</v>
      </c>
      <c r="AF16999" s="10" t="s">
        <v>621</v>
      </c>
    </row>
    <row r="17000" spans="30:32" x14ac:dyDescent="0.2">
      <c r="AD17000" s="11" t="s">
        <v>27598</v>
      </c>
      <c r="AE17000" s="10" t="s">
        <v>1454</v>
      </c>
      <c r="AF17000" s="10" t="s">
        <v>621</v>
      </c>
    </row>
    <row r="17001" spans="30:32" x14ac:dyDescent="0.2">
      <c r="AD17001" s="11" t="s">
        <v>27599</v>
      </c>
      <c r="AE17001" s="10" t="s">
        <v>27600</v>
      </c>
      <c r="AF17001" s="10" t="s">
        <v>621</v>
      </c>
    </row>
    <row r="17002" spans="30:32" x14ac:dyDescent="0.2">
      <c r="AD17002" s="11" t="s">
        <v>27601</v>
      </c>
      <c r="AE17002" s="10" t="s">
        <v>968</v>
      </c>
      <c r="AF17002" s="10" t="s">
        <v>621</v>
      </c>
    </row>
    <row r="17003" spans="30:32" x14ac:dyDescent="0.2">
      <c r="AD17003" s="11" t="s">
        <v>27602</v>
      </c>
      <c r="AE17003" s="10" t="s">
        <v>12390</v>
      </c>
      <c r="AF17003" s="10" t="s">
        <v>621</v>
      </c>
    </row>
    <row r="17004" spans="30:32" x14ac:dyDescent="0.2">
      <c r="AD17004" s="11" t="s">
        <v>27603</v>
      </c>
      <c r="AE17004" s="10" t="s">
        <v>27604</v>
      </c>
      <c r="AF17004" s="10" t="s">
        <v>621</v>
      </c>
    </row>
    <row r="17005" spans="30:32" x14ac:dyDescent="0.2">
      <c r="AD17005" s="11" t="s">
        <v>27605</v>
      </c>
      <c r="AE17005" s="10" t="s">
        <v>14951</v>
      </c>
      <c r="AF17005" s="10" t="s">
        <v>621</v>
      </c>
    </row>
    <row r="17006" spans="30:32" x14ac:dyDescent="0.2">
      <c r="AD17006" s="11" t="s">
        <v>27606</v>
      </c>
      <c r="AE17006" s="10" t="s">
        <v>17740</v>
      </c>
      <c r="AF17006" s="10" t="s">
        <v>621</v>
      </c>
    </row>
    <row r="17007" spans="30:32" x14ac:dyDescent="0.2">
      <c r="AD17007" s="11" t="s">
        <v>27607</v>
      </c>
      <c r="AE17007" s="10" t="s">
        <v>27608</v>
      </c>
      <c r="AF17007" s="10" t="s">
        <v>621</v>
      </c>
    </row>
    <row r="17008" spans="30:32" x14ac:dyDescent="0.2">
      <c r="AD17008" s="11" t="s">
        <v>27609</v>
      </c>
      <c r="AE17008" s="10" t="s">
        <v>27610</v>
      </c>
      <c r="AF17008" s="10" t="s">
        <v>621</v>
      </c>
    </row>
    <row r="17009" spans="30:32" x14ac:dyDescent="0.2">
      <c r="AD17009" s="11" t="s">
        <v>27611</v>
      </c>
      <c r="AE17009" s="10" t="s">
        <v>1456</v>
      </c>
      <c r="AF17009" s="10" t="s">
        <v>621</v>
      </c>
    </row>
    <row r="17010" spans="30:32" x14ac:dyDescent="0.2">
      <c r="AD17010" s="11" t="s">
        <v>27612</v>
      </c>
      <c r="AE17010" s="10" t="s">
        <v>27613</v>
      </c>
      <c r="AF17010" s="10" t="s">
        <v>621</v>
      </c>
    </row>
    <row r="17011" spans="30:32" x14ac:dyDescent="0.2">
      <c r="AD17011" s="11" t="s">
        <v>27614</v>
      </c>
      <c r="AE17011" s="10" t="s">
        <v>2796</v>
      </c>
      <c r="AF17011" s="10" t="s">
        <v>621</v>
      </c>
    </row>
    <row r="17012" spans="30:32" x14ac:dyDescent="0.2">
      <c r="AD17012" s="11" t="s">
        <v>27615</v>
      </c>
      <c r="AE17012" s="10" t="s">
        <v>27616</v>
      </c>
      <c r="AF17012" s="10" t="s">
        <v>621</v>
      </c>
    </row>
    <row r="17013" spans="30:32" x14ac:dyDescent="0.2">
      <c r="AD17013" s="11" t="s">
        <v>27617</v>
      </c>
      <c r="AE17013" s="10" t="s">
        <v>5387</v>
      </c>
      <c r="AF17013" s="10" t="s">
        <v>621</v>
      </c>
    </row>
    <row r="17014" spans="30:32" x14ac:dyDescent="0.2">
      <c r="AD17014" s="11" t="s">
        <v>27618</v>
      </c>
      <c r="AE17014" s="10" t="s">
        <v>14980</v>
      </c>
      <c r="AF17014" s="10" t="s">
        <v>621</v>
      </c>
    </row>
    <row r="17015" spans="30:32" x14ac:dyDescent="0.2">
      <c r="AD17015" s="11" t="s">
        <v>27619</v>
      </c>
      <c r="AE17015" s="10" t="s">
        <v>24176</v>
      </c>
      <c r="AF17015" s="10" t="s">
        <v>621</v>
      </c>
    </row>
    <row r="17016" spans="30:32" x14ac:dyDescent="0.2">
      <c r="AD17016" s="11" t="s">
        <v>27620</v>
      </c>
      <c r="AE17016" s="10" t="s">
        <v>4235</v>
      </c>
      <c r="AF17016" s="10" t="s">
        <v>621</v>
      </c>
    </row>
    <row r="17017" spans="30:32" x14ac:dyDescent="0.2">
      <c r="AD17017" s="11" t="s">
        <v>27621</v>
      </c>
      <c r="AE17017" s="10" t="s">
        <v>27622</v>
      </c>
      <c r="AF17017" s="10" t="s">
        <v>621</v>
      </c>
    </row>
    <row r="17018" spans="30:32" x14ac:dyDescent="0.2">
      <c r="AD17018" s="11" t="s">
        <v>27623</v>
      </c>
      <c r="AE17018" s="10" t="s">
        <v>27624</v>
      </c>
      <c r="AF17018" s="10" t="s">
        <v>621</v>
      </c>
    </row>
    <row r="17019" spans="30:32" x14ac:dyDescent="0.2">
      <c r="AD17019" s="11" t="s">
        <v>27625</v>
      </c>
      <c r="AE17019" s="10" t="s">
        <v>27626</v>
      </c>
      <c r="AF17019" s="10" t="s">
        <v>621</v>
      </c>
    </row>
    <row r="17020" spans="30:32" x14ac:dyDescent="0.2">
      <c r="AD17020" s="11" t="s">
        <v>27627</v>
      </c>
      <c r="AE17020" s="10" t="s">
        <v>27628</v>
      </c>
      <c r="AF17020" s="10" t="s">
        <v>621</v>
      </c>
    </row>
    <row r="17021" spans="30:32" x14ac:dyDescent="0.2">
      <c r="AD17021" s="11" t="s">
        <v>27629</v>
      </c>
      <c r="AE17021" s="10" t="s">
        <v>27630</v>
      </c>
      <c r="AF17021" s="10" t="s">
        <v>621</v>
      </c>
    </row>
    <row r="17022" spans="30:32" x14ac:dyDescent="0.2">
      <c r="AD17022" s="11" t="s">
        <v>27631</v>
      </c>
      <c r="AE17022" s="10" t="s">
        <v>15000</v>
      </c>
      <c r="AF17022" s="10" t="s">
        <v>621</v>
      </c>
    </row>
    <row r="17023" spans="30:32" x14ac:dyDescent="0.2">
      <c r="AD17023" s="11" t="s">
        <v>27632</v>
      </c>
      <c r="AE17023" s="10" t="s">
        <v>27633</v>
      </c>
      <c r="AF17023" s="10" t="s">
        <v>621</v>
      </c>
    </row>
    <row r="17024" spans="30:32" x14ac:dyDescent="0.2">
      <c r="AD17024" s="11" t="s">
        <v>27634</v>
      </c>
      <c r="AE17024" s="10" t="s">
        <v>27635</v>
      </c>
      <c r="AF17024" s="10" t="s">
        <v>621</v>
      </c>
    </row>
    <row r="17025" spans="30:32" x14ac:dyDescent="0.2">
      <c r="AD17025" s="11" t="s">
        <v>27636</v>
      </c>
      <c r="AE17025" s="10" t="s">
        <v>27637</v>
      </c>
      <c r="AF17025" s="10" t="s">
        <v>621</v>
      </c>
    </row>
    <row r="17026" spans="30:32" x14ac:dyDescent="0.2">
      <c r="AD17026" s="11" t="s">
        <v>27638</v>
      </c>
      <c r="AE17026" s="10" t="s">
        <v>27639</v>
      </c>
      <c r="AF17026" s="10" t="s">
        <v>621</v>
      </c>
    </row>
    <row r="17027" spans="30:32" x14ac:dyDescent="0.2">
      <c r="AD17027" s="11" t="s">
        <v>27640</v>
      </c>
      <c r="AE17027" s="10" t="s">
        <v>25428</v>
      </c>
      <c r="AF17027" s="10" t="s">
        <v>621</v>
      </c>
    </row>
    <row r="17028" spans="30:32" x14ac:dyDescent="0.2">
      <c r="AD17028" s="11" t="s">
        <v>27641</v>
      </c>
      <c r="AE17028" s="10" t="s">
        <v>27642</v>
      </c>
      <c r="AF17028" s="10" t="s">
        <v>621</v>
      </c>
    </row>
    <row r="17029" spans="30:32" x14ac:dyDescent="0.2">
      <c r="AD17029" s="11" t="s">
        <v>27643</v>
      </c>
      <c r="AE17029" s="10" t="s">
        <v>21490</v>
      </c>
      <c r="AF17029" s="10" t="s">
        <v>621</v>
      </c>
    </row>
    <row r="17030" spans="30:32" x14ac:dyDescent="0.2">
      <c r="AD17030" s="11" t="s">
        <v>27644</v>
      </c>
      <c r="AE17030" s="10" t="s">
        <v>1479</v>
      </c>
      <c r="AF17030" s="10" t="s">
        <v>621</v>
      </c>
    </row>
    <row r="17031" spans="30:32" x14ac:dyDescent="0.2">
      <c r="AD17031" s="11" t="s">
        <v>27645</v>
      </c>
      <c r="AE17031" s="10" t="s">
        <v>27646</v>
      </c>
      <c r="AF17031" s="10" t="s">
        <v>621</v>
      </c>
    </row>
    <row r="17032" spans="30:32" x14ac:dyDescent="0.2">
      <c r="AD17032" s="11" t="s">
        <v>27647</v>
      </c>
      <c r="AE17032" s="10" t="s">
        <v>12474</v>
      </c>
      <c r="AF17032" s="10" t="s">
        <v>621</v>
      </c>
    </row>
    <row r="17033" spans="30:32" x14ac:dyDescent="0.2">
      <c r="AD17033" s="11" t="s">
        <v>27648</v>
      </c>
      <c r="AE17033" s="10" t="s">
        <v>2576</v>
      </c>
      <c r="AF17033" s="10" t="s">
        <v>621</v>
      </c>
    </row>
    <row r="17034" spans="30:32" x14ac:dyDescent="0.2">
      <c r="AD17034" s="11" t="s">
        <v>27649</v>
      </c>
      <c r="AE17034" s="10" t="s">
        <v>1481</v>
      </c>
      <c r="AF17034" s="10" t="s">
        <v>621</v>
      </c>
    </row>
    <row r="17035" spans="30:32" x14ac:dyDescent="0.2">
      <c r="AD17035" s="11" t="s">
        <v>27650</v>
      </c>
      <c r="AE17035" s="10" t="s">
        <v>10934</v>
      </c>
      <c r="AF17035" s="10" t="s">
        <v>621</v>
      </c>
    </row>
    <row r="17036" spans="30:32" x14ac:dyDescent="0.2">
      <c r="AD17036" s="11" t="s">
        <v>27651</v>
      </c>
      <c r="AE17036" s="10" t="s">
        <v>27652</v>
      </c>
      <c r="AF17036" s="10" t="s">
        <v>621</v>
      </c>
    </row>
    <row r="17037" spans="30:32" x14ac:dyDescent="0.2">
      <c r="AD17037" s="11" t="s">
        <v>27653</v>
      </c>
      <c r="AE17037" s="10" t="s">
        <v>7889</v>
      </c>
      <c r="AF17037" s="10" t="s">
        <v>621</v>
      </c>
    </row>
    <row r="17038" spans="30:32" x14ac:dyDescent="0.2">
      <c r="AD17038" s="11" t="s">
        <v>27654</v>
      </c>
      <c r="AE17038" s="10" t="s">
        <v>12516</v>
      </c>
      <c r="AF17038" s="10" t="s">
        <v>621</v>
      </c>
    </row>
    <row r="17039" spans="30:32" x14ac:dyDescent="0.2">
      <c r="AD17039" s="11" t="s">
        <v>27655</v>
      </c>
      <c r="AE17039" s="10" t="s">
        <v>27656</v>
      </c>
      <c r="AF17039" s="10" t="s">
        <v>621</v>
      </c>
    </row>
    <row r="17040" spans="30:32" x14ac:dyDescent="0.2">
      <c r="AD17040" s="11" t="s">
        <v>27657</v>
      </c>
      <c r="AE17040" s="10" t="s">
        <v>10962</v>
      </c>
      <c r="AF17040" s="10" t="s">
        <v>621</v>
      </c>
    </row>
    <row r="17041" spans="30:32" x14ac:dyDescent="0.2">
      <c r="AD17041" s="11" t="s">
        <v>27658</v>
      </c>
      <c r="AE17041" s="10" t="s">
        <v>15079</v>
      </c>
      <c r="AF17041" s="10" t="s">
        <v>621</v>
      </c>
    </row>
    <row r="17042" spans="30:32" x14ac:dyDescent="0.2">
      <c r="AD17042" s="11" t="s">
        <v>27659</v>
      </c>
      <c r="AE17042" s="10" t="s">
        <v>24880</v>
      </c>
      <c r="AF17042" s="10" t="s">
        <v>621</v>
      </c>
    </row>
    <row r="17043" spans="30:32" x14ac:dyDescent="0.2">
      <c r="AD17043" s="11" t="s">
        <v>27660</v>
      </c>
      <c r="AE17043" s="10" t="s">
        <v>27661</v>
      </c>
      <c r="AF17043" s="10" t="s">
        <v>621</v>
      </c>
    </row>
    <row r="17044" spans="30:32" x14ac:dyDescent="0.2">
      <c r="AD17044" s="11" t="s">
        <v>27662</v>
      </c>
      <c r="AE17044" s="10" t="s">
        <v>13871</v>
      </c>
      <c r="AF17044" s="10" t="s">
        <v>621</v>
      </c>
    </row>
    <row r="17045" spans="30:32" x14ac:dyDescent="0.2">
      <c r="AD17045" s="11" t="s">
        <v>27663</v>
      </c>
      <c r="AE17045" s="10" t="s">
        <v>12535</v>
      </c>
      <c r="AF17045" s="10" t="s">
        <v>621</v>
      </c>
    </row>
    <row r="17046" spans="30:32" x14ac:dyDescent="0.2">
      <c r="AD17046" s="11" t="s">
        <v>27664</v>
      </c>
      <c r="AE17046" s="10" t="s">
        <v>1311</v>
      </c>
      <c r="AF17046" s="10" t="s">
        <v>621</v>
      </c>
    </row>
    <row r="17047" spans="30:32" x14ac:dyDescent="0.2">
      <c r="AD17047" s="11" t="s">
        <v>27665</v>
      </c>
      <c r="AE17047" s="10" t="s">
        <v>27666</v>
      </c>
      <c r="AF17047" s="10" t="s">
        <v>621</v>
      </c>
    </row>
    <row r="17048" spans="30:32" x14ac:dyDescent="0.2">
      <c r="AD17048" s="11" t="s">
        <v>27667</v>
      </c>
      <c r="AE17048" s="10" t="s">
        <v>24812</v>
      </c>
      <c r="AF17048" s="10" t="s">
        <v>621</v>
      </c>
    </row>
    <row r="17049" spans="30:32" x14ac:dyDescent="0.2">
      <c r="AD17049" s="11" t="s">
        <v>27668</v>
      </c>
      <c r="AE17049" s="10" t="s">
        <v>27669</v>
      </c>
      <c r="AF17049" s="10" t="s">
        <v>621</v>
      </c>
    </row>
    <row r="17050" spans="30:32" x14ac:dyDescent="0.2">
      <c r="AD17050" s="11" t="s">
        <v>27670</v>
      </c>
      <c r="AE17050" s="10" t="s">
        <v>4667</v>
      </c>
      <c r="AF17050" s="10" t="s">
        <v>621</v>
      </c>
    </row>
    <row r="17051" spans="30:32" x14ac:dyDescent="0.2">
      <c r="AD17051" s="11" t="s">
        <v>27671</v>
      </c>
      <c r="AE17051" s="10" t="s">
        <v>27672</v>
      </c>
      <c r="AF17051" s="10" t="s">
        <v>621</v>
      </c>
    </row>
    <row r="17052" spans="30:32" x14ac:dyDescent="0.2">
      <c r="AD17052" s="11" t="s">
        <v>27673</v>
      </c>
      <c r="AE17052" s="10" t="s">
        <v>2605</v>
      </c>
      <c r="AF17052" s="10" t="s">
        <v>621</v>
      </c>
    </row>
    <row r="17053" spans="30:32" x14ac:dyDescent="0.2">
      <c r="AD17053" s="11" t="s">
        <v>27674</v>
      </c>
      <c r="AE17053" s="10" t="s">
        <v>27675</v>
      </c>
      <c r="AF17053" s="10" t="s">
        <v>621</v>
      </c>
    </row>
    <row r="17054" spans="30:32" x14ac:dyDescent="0.2">
      <c r="AD17054" s="11" t="s">
        <v>27676</v>
      </c>
      <c r="AE17054" s="10" t="s">
        <v>24891</v>
      </c>
      <c r="AF17054" s="10" t="s">
        <v>621</v>
      </c>
    </row>
    <row r="17055" spans="30:32" x14ac:dyDescent="0.2">
      <c r="AD17055" s="11" t="s">
        <v>27677</v>
      </c>
      <c r="AE17055" s="10" t="s">
        <v>10997</v>
      </c>
      <c r="AF17055" s="10" t="s">
        <v>621</v>
      </c>
    </row>
    <row r="17056" spans="30:32" x14ac:dyDescent="0.2">
      <c r="AD17056" s="11" t="s">
        <v>27678</v>
      </c>
      <c r="AE17056" s="10" t="s">
        <v>11003</v>
      </c>
      <c r="AF17056" s="10" t="s">
        <v>621</v>
      </c>
    </row>
    <row r="17057" spans="30:32" x14ac:dyDescent="0.2">
      <c r="AD17057" s="11" t="s">
        <v>27679</v>
      </c>
      <c r="AE17057" s="10" t="s">
        <v>11003</v>
      </c>
      <c r="AF17057" s="10" t="s">
        <v>621</v>
      </c>
    </row>
    <row r="17058" spans="30:32" x14ac:dyDescent="0.2">
      <c r="AD17058" s="11" t="s">
        <v>27680</v>
      </c>
      <c r="AE17058" s="10" t="s">
        <v>27681</v>
      </c>
      <c r="AF17058" s="10" t="s">
        <v>621</v>
      </c>
    </row>
    <row r="17059" spans="30:32" x14ac:dyDescent="0.2">
      <c r="AD17059" s="11" t="s">
        <v>27682</v>
      </c>
      <c r="AE17059" s="10" t="s">
        <v>22938</v>
      </c>
      <c r="AF17059" s="10" t="s">
        <v>621</v>
      </c>
    </row>
    <row r="17060" spans="30:32" x14ac:dyDescent="0.2">
      <c r="AD17060" s="11" t="s">
        <v>27683</v>
      </c>
      <c r="AE17060" s="10" t="s">
        <v>2481</v>
      </c>
      <c r="AF17060" s="10" t="s">
        <v>621</v>
      </c>
    </row>
    <row r="17061" spans="30:32" x14ac:dyDescent="0.2">
      <c r="AD17061" s="11" t="s">
        <v>27684</v>
      </c>
      <c r="AE17061" s="10" t="s">
        <v>22940</v>
      </c>
      <c r="AF17061" s="10" t="s">
        <v>621</v>
      </c>
    </row>
    <row r="17062" spans="30:32" x14ac:dyDescent="0.2">
      <c r="AD17062" s="11" t="s">
        <v>27685</v>
      </c>
      <c r="AE17062" s="10" t="s">
        <v>26756</v>
      </c>
      <c r="AF17062" s="10" t="s">
        <v>621</v>
      </c>
    </row>
    <row r="17063" spans="30:32" x14ac:dyDescent="0.2">
      <c r="AD17063" s="11" t="s">
        <v>27686</v>
      </c>
      <c r="AE17063" s="10" t="s">
        <v>12569</v>
      </c>
      <c r="AF17063" s="10" t="s">
        <v>621</v>
      </c>
    </row>
    <row r="17064" spans="30:32" x14ac:dyDescent="0.2">
      <c r="AD17064" s="11" t="s">
        <v>27687</v>
      </c>
      <c r="AE17064" s="10" t="s">
        <v>27688</v>
      </c>
      <c r="AF17064" s="10" t="s">
        <v>621</v>
      </c>
    </row>
    <row r="17065" spans="30:32" x14ac:dyDescent="0.2">
      <c r="AD17065" s="11" t="s">
        <v>27689</v>
      </c>
      <c r="AE17065" s="10" t="s">
        <v>2630</v>
      </c>
      <c r="AF17065" s="10" t="s">
        <v>621</v>
      </c>
    </row>
    <row r="17066" spans="30:32" x14ac:dyDescent="0.2">
      <c r="AD17066" s="11" t="s">
        <v>27690</v>
      </c>
      <c r="AE17066" s="10" t="s">
        <v>6813</v>
      </c>
      <c r="AF17066" s="10" t="s">
        <v>621</v>
      </c>
    </row>
    <row r="17067" spans="30:32" x14ac:dyDescent="0.2">
      <c r="AD17067" s="11" t="s">
        <v>27691</v>
      </c>
      <c r="AE17067" s="10" t="s">
        <v>11030</v>
      </c>
      <c r="AF17067" s="10" t="s">
        <v>621</v>
      </c>
    </row>
    <row r="17068" spans="30:32" x14ac:dyDescent="0.2">
      <c r="AD17068" s="11" t="s">
        <v>27692</v>
      </c>
      <c r="AE17068" s="10" t="s">
        <v>27693</v>
      </c>
      <c r="AF17068" s="10" t="s">
        <v>621</v>
      </c>
    </row>
    <row r="17069" spans="30:32" x14ac:dyDescent="0.2">
      <c r="AD17069" s="11" t="s">
        <v>27694</v>
      </c>
      <c r="AE17069" s="10" t="s">
        <v>1510</v>
      </c>
      <c r="AF17069" s="10" t="s">
        <v>621</v>
      </c>
    </row>
    <row r="17070" spans="30:32" x14ac:dyDescent="0.2">
      <c r="AD17070" s="11" t="s">
        <v>27695</v>
      </c>
      <c r="AE17070" s="10" t="s">
        <v>7989</v>
      </c>
      <c r="AF17070" s="10" t="s">
        <v>621</v>
      </c>
    </row>
    <row r="17071" spans="30:32" x14ac:dyDescent="0.2">
      <c r="AD17071" s="11" t="s">
        <v>27696</v>
      </c>
      <c r="AE17071" s="10" t="s">
        <v>15274</v>
      </c>
      <c r="AF17071" s="10" t="s">
        <v>621</v>
      </c>
    </row>
    <row r="17072" spans="30:32" x14ac:dyDescent="0.2">
      <c r="AD17072" s="11" t="s">
        <v>27697</v>
      </c>
      <c r="AE17072" s="10" t="s">
        <v>3224</v>
      </c>
      <c r="AF17072" s="10" t="s">
        <v>621</v>
      </c>
    </row>
    <row r="17073" spans="30:32" x14ac:dyDescent="0.2">
      <c r="AD17073" s="11" t="s">
        <v>27698</v>
      </c>
      <c r="AE17073" s="10" t="s">
        <v>15147</v>
      </c>
      <c r="AF17073" s="10" t="s">
        <v>621</v>
      </c>
    </row>
    <row r="17074" spans="30:32" x14ac:dyDescent="0.2">
      <c r="AD17074" s="11" t="s">
        <v>27699</v>
      </c>
      <c r="AE17074" s="10" t="s">
        <v>27700</v>
      </c>
      <c r="AF17074" s="10" t="s">
        <v>621</v>
      </c>
    </row>
    <row r="17075" spans="30:32" x14ac:dyDescent="0.2">
      <c r="AD17075" s="11" t="s">
        <v>27701</v>
      </c>
      <c r="AE17075" s="10" t="s">
        <v>27702</v>
      </c>
      <c r="AF17075" s="10" t="s">
        <v>621</v>
      </c>
    </row>
    <row r="17076" spans="30:32" x14ac:dyDescent="0.2">
      <c r="AD17076" s="11" t="s">
        <v>27703</v>
      </c>
      <c r="AE17076" s="10" t="s">
        <v>17920</v>
      </c>
      <c r="AF17076" s="10" t="s">
        <v>621</v>
      </c>
    </row>
    <row r="17077" spans="30:32" x14ac:dyDescent="0.2">
      <c r="AD17077" s="11" t="s">
        <v>27704</v>
      </c>
      <c r="AE17077" s="10" t="s">
        <v>27705</v>
      </c>
      <c r="AF17077" s="10" t="s">
        <v>621</v>
      </c>
    </row>
    <row r="17078" spans="30:32" x14ac:dyDescent="0.2">
      <c r="AD17078" s="11" t="s">
        <v>27706</v>
      </c>
      <c r="AE17078" s="10" t="s">
        <v>22971</v>
      </c>
      <c r="AF17078" s="10" t="s">
        <v>621</v>
      </c>
    </row>
    <row r="17079" spans="30:32" x14ac:dyDescent="0.2">
      <c r="AD17079" s="11" t="s">
        <v>27707</v>
      </c>
      <c r="AE17079" s="10" t="s">
        <v>27708</v>
      </c>
      <c r="AF17079" s="10" t="s">
        <v>621</v>
      </c>
    </row>
    <row r="17080" spans="30:32" x14ac:dyDescent="0.2">
      <c r="AD17080" s="11" t="s">
        <v>27709</v>
      </c>
      <c r="AE17080" s="10" t="s">
        <v>27710</v>
      </c>
      <c r="AF17080" s="10" t="s">
        <v>621</v>
      </c>
    </row>
    <row r="17081" spans="30:32" x14ac:dyDescent="0.2">
      <c r="AD17081" s="11" t="s">
        <v>27711</v>
      </c>
      <c r="AE17081" s="10" t="s">
        <v>4311</v>
      </c>
      <c r="AF17081" s="10" t="s">
        <v>621</v>
      </c>
    </row>
    <row r="17082" spans="30:32" x14ac:dyDescent="0.2">
      <c r="AD17082" s="11" t="s">
        <v>27712</v>
      </c>
      <c r="AE17082" s="10" t="s">
        <v>1555</v>
      </c>
      <c r="AF17082" s="10" t="s">
        <v>621</v>
      </c>
    </row>
    <row r="17083" spans="30:32" x14ac:dyDescent="0.2">
      <c r="AD17083" s="11" t="s">
        <v>27713</v>
      </c>
      <c r="AE17083" s="10" t="s">
        <v>8831</v>
      </c>
      <c r="AF17083" s="10" t="s">
        <v>621</v>
      </c>
    </row>
    <row r="17084" spans="30:32" x14ac:dyDescent="0.2">
      <c r="AD17084" s="11" t="s">
        <v>27714</v>
      </c>
      <c r="AE17084" s="10" t="s">
        <v>27715</v>
      </c>
      <c r="AF17084" s="10" t="s">
        <v>621</v>
      </c>
    </row>
    <row r="17085" spans="30:32" x14ac:dyDescent="0.2">
      <c r="AD17085" s="11" t="s">
        <v>27716</v>
      </c>
      <c r="AE17085" s="10" t="s">
        <v>27717</v>
      </c>
      <c r="AF17085" s="10" t="s">
        <v>621</v>
      </c>
    </row>
    <row r="17086" spans="30:32" x14ac:dyDescent="0.2">
      <c r="AD17086" s="11" t="s">
        <v>27718</v>
      </c>
      <c r="AE17086" s="10" t="s">
        <v>20161</v>
      </c>
      <c r="AF17086" s="10" t="s">
        <v>621</v>
      </c>
    </row>
    <row r="17087" spans="30:32" x14ac:dyDescent="0.2">
      <c r="AD17087" s="11" t="s">
        <v>27719</v>
      </c>
      <c r="AE17087" s="10" t="s">
        <v>27720</v>
      </c>
      <c r="AF17087" s="10" t="s">
        <v>621</v>
      </c>
    </row>
    <row r="17088" spans="30:32" x14ac:dyDescent="0.2">
      <c r="AD17088" s="11" t="s">
        <v>27721</v>
      </c>
      <c r="AE17088" s="10" t="s">
        <v>11162</v>
      </c>
      <c r="AF17088" s="10" t="s">
        <v>621</v>
      </c>
    </row>
    <row r="17089" spans="30:32" x14ac:dyDescent="0.2">
      <c r="AD17089" s="11" t="s">
        <v>27722</v>
      </c>
      <c r="AE17089" s="10" t="s">
        <v>27723</v>
      </c>
      <c r="AF17089" s="10" t="s">
        <v>621</v>
      </c>
    </row>
    <row r="17090" spans="30:32" x14ac:dyDescent="0.2">
      <c r="AD17090" s="11" t="s">
        <v>27724</v>
      </c>
      <c r="AE17090" s="10" t="s">
        <v>27725</v>
      </c>
      <c r="AF17090" s="10" t="s">
        <v>621</v>
      </c>
    </row>
    <row r="17091" spans="30:32" x14ac:dyDescent="0.2">
      <c r="AD17091" s="11" t="s">
        <v>27726</v>
      </c>
      <c r="AE17091" s="10" t="s">
        <v>8063</v>
      </c>
      <c r="AF17091" s="10" t="s">
        <v>621</v>
      </c>
    </row>
    <row r="17092" spans="30:32" x14ac:dyDescent="0.2">
      <c r="AD17092" s="11" t="s">
        <v>27727</v>
      </c>
      <c r="AE17092" s="10" t="s">
        <v>12710</v>
      </c>
      <c r="AF17092" s="10" t="s">
        <v>621</v>
      </c>
    </row>
    <row r="17093" spans="30:32" x14ac:dyDescent="0.2">
      <c r="AD17093" s="11" t="s">
        <v>27728</v>
      </c>
      <c r="AE17093" s="10" t="s">
        <v>26844</v>
      </c>
      <c r="AF17093" s="10" t="s">
        <v>621</v>
      </c>
    </row>
    <row r="17094" spans="30:32" x14ac:dyDescent="0.2">
      <c r="AD17094" s="11" t="s">
        <v>27729</v>
      </c>
      <c r="AE17094" s="10" t="s">
        <v>27730</v>
      </c>
      <c r="AF17094" s="10" t="s">
        <v>621</v>
      </c>
    </row>
    <row r="17095" spans="30:32" x14ac:dyDescent="0.2">
      <c r="AD17095" s="11" t="s">
        <v>27731</v>
      </c>
      <c r="AE17095" s="10" t="s">
        <v>11185</v>
      </c>
      <c r="AF17095" s="10" t="s">
        <v>621</v>
      </c>
    </row>
    <row r="17096" spans="30:32" x14ac:dyDescent="0.2">
      <c r="AD17096" s="11" t="s">
        <v>27732</v>
      </c>
      <c r="AE17096" s="10" t="s">
        <v>27733</v>
      </c>
      <c r="AF17096" s="10" t="s">
        <v>621</v>
      </c>
    </row>
    <row r="17097" spans="30:32" x14ac:dyDescent="0.2">
      <c r="AD17097" s="11" t="s">
        <v>27734</v>
      </c>
      <c r="AE17097" s="10" t="s">
        <v>27733</v>
      </c>
      <c r="AF17097" s="10" t="s">
        <v>621</v>
      </c>
    </row>
    <row r="17098" spans="30:32" x14ac:dyDescent="0.2">
      <c r="AD17098" s="11" t="s">
        <v>27735</v>
      </c>
      <c r="AE17098" s="10" t="s">
        <v>27733</v>
      </c>
      <c r="AF17098" s="10" t="s">
        <v>621</v>
      </c>
    </row>
    <row r="17099" spans="30:32" x14ac:dyDescent="0.2">
      <c r="AD17099" s="11" t="s">
        <v>27736</v>
      </c>
      <c r="AE17099" s="10" t="s">
        <v>27733</v>
      </c>
      <c r="AF17099" s="10" t="s">
        <v>621</v>
      </c>
    </row>
    <row r="17100" spans="30:32" x14ac:dyDescent="0.2">
      <c r="AD17100" s="11" t="s">
        <v>27737</v>
      </c>
      <c r="AE17100" s="10" t="s">
        <v>27733</v>
      </c>
      <c r="AF17100" s="10" t="s">
        <v>621</v>
      </c>
    </row>
    <row r="17101" spans="30:32" x14ac:dyDescent="0.2">
      <c r="AD17101" s="11" t="s">
        <v>27738</v>
      </c>
      <c r="AE17101" s="10" t="s">
        <v>27733</v>
      </c>
      <c r="AF17101" s="10" t="s">
        <v>621</v>
      </c>
    </row>
    <row r="17102" spans="30:32" x14ac:dyDescent="0.2">
      <c r="AD17102" s="11" t="s">
        <v>27739</v>
      </c>
      <c r="AE17102" s="10" t="s">
        <v>27733</v>
      </c>
      <c r="AF17102" s="10" t="s">
        <v>621</v>
      </c>
    </row>
    <row r="17103" spans="30:32" x14ac:dyDescent="0.2">
      <c r="AD17103" s="11" t="s">
        <v>27740</v>
      </c>
      <c r="AE17103" s="10" t="s">
        <v>27733</v>
      </c>
      <c r="AF17103" s="10" t="s">
        <v>621</v>
      </c>
    </row>
    <row r="17104" spans="30:32" x14ac:dyDescent="0.2">
      <c r="AD17104" s="11" t="s">
        <v>27741</v>
      </c>
      <c r="AE17104" s="10" t="s">
        <v>27733</v>
      </c>
      <c r="AF17104" s="10" t="s">
        <v>621</v>
      </c>
    </row>
    <row r="17105" spans="30:32" x14ac:dyDescent="0.2">
      <c r="AD17105" s="11" t="s">
        <v>27742</v>
      </c>
      <c r="AE17105" s="10" t="s">
        <v>27733</v>
      </c>
      <c r="AF17105" s="10" t="s">
        <v>621</v>
      </c>
    </row>
    <row r="17106" spans="30:32" x14ac:dyDescent="0.2">
      <c r="AD17106" s="11" t="s">
        <v>27743</v>
      </c>
      <c r="AE17106" s="10" t="s">
        <v>27733</v>
      </c>
      <c r="AF17106" s="10" t="s">
        <v>621</v>
      </c>
    </row>
    <row r="17107" spans="30:32" x14ac:dyDescent="0.2">
      <c r="AD17107" s="11" t="s">
        <v>27744</v>
      </c>
      <c r="AE17107" s="10" t="s">
        <v>27733</v>
      </c>
      <c r="AF17107" s="10" t="s">
        <v>621</v>
      </c>
    </row>
    <row r="17108" spans="30:32" x14ac:dyDescent="0.2">
      <c r="AD17108" s="11" t="s">
        <v>27745</v>
      </c>
      <c r="AE17108" s="10" t="s">
        <v>27733</v>
      </c>
      <c r="AF17108" s="10" t="s">
        <v>621</v>
      </c>
    </row>
    <row r="17109" spans="30:32" x14ac:dyDescent="0.2">
      <c r="AD17109" s="11" t="s">
        <v>27746</v>
      </c>
      <c r="AE17109" s="10" t="s">
        <v>27733</v>
      </c>
      <c r="AF17109" s="10" t="s">
        <v>621</v>
      </c>
    </row>
    <row r="17110" spans="30:32" x14ac:dyDescent="0.2">
      <c r="AD17110" s="11" t="s">
        <v>27747</v>
      </c>
      <c r="AE17110" s="10" t="s">
        <v>27733</v>
      </c>
      <c r="AF17110" s="10" t="s">
        <v>621</v>
      </c>
    </row>
    <row r="17111" spans="30:32" x14ac:dyDescent="0.2">
      <c r="AD17111" s="11" t="s">
        <v>27748</v>
      </c>
      <c r="AE17111" s="10" t="s">
        <v>27733</v>
      </c>
      <c r="AF17111" s="10" t="s">
        <v>621</v>
      </c>
    </row>
    <row r="17112" spans="30:32" x14ac:dyDescent="0.2">
      <c r="AD17112" s="11" t="s">
        <v>27749</v>
      </c>
      <c r="AE17112" s="10" t="s">
        <v>27733</v>
      </c>
      <c r="AF17112" s="10" t="s">
        <v>621</v>
      </c>
    </row>
    <row r="17113" spans="30:32" x14ac:dyDescent="0.2">
      <c r="AD17113" s="11" t="s">
        <v>27750</v>
      </c>
      <c r="AE17113" s="10" t="s">
        <v>27733</v>
      </c>
      <c r="AF17113" s="10" t="s">
        <v>621</v>
      </c>
    </row>
    <row r="17114" spans="30:32" x14ac:dyDescent="0.2">
      <c r="AD17114" s="11" t="s">
        <v>27751</v>
      </c>
      <c r="AE17114" s="10" t="s">
        <v>27733</v>
      </c>
      <c r="AF17114" s="10" t="s">
        <v>621</v>
      </c>
    </row>
    <row r="17115" spans="30:32" x14ac:dyDescent="0.2">
      <c r="AD17115" s="11" t="s">
        <v>27752</v>
      </c>
      <c r="AE17115" s="10" t="s">
        <v>27733</v>
      </c>
      <c r="AF17115" s="10" t="s">
        <v>621</v>
      </c>
    </row>
    <row r="17116" spans="30:32" x14ac:dyDescent="0.2">
      <c r="AD17116" s="11" t="s">
        <v>27753</v>
      </c>
      <c r="AE17116" s="10" t="s">
        <v>27733</v>
      </c>
      <c r="AF17116" s="10" t="s">
        <v>621</v>
      </c>
    </row>
    <row r="17117" spans="30:32" x14ac:dyDescent="0.2">
      <c r="AD17117" s="11" t="s">
        <v>27754</v>
      </c>
      <c r="AE17117" s="10" t="s">
        <v>27733</v>
      </c>
      <c r="AF17117" s="10" t="s">
        <v>621</v>
      </c>
    </row>
    <row r="17118" spans="30:32" x14ac:dyDescent="0.2">
      <c r="AD17118" s="11" t="s">
        <v>27755</v>
      </c>
      <c r="AE17118" s="10" t="s">
        <v>27733</v>
      </c>
      <c r="AF17118" s="10" t="s">
        <v>621</v>
      </c>
    </row>
    <row r="17119" spans="30:32" x14ac:dyDescent="0.2">
      <c r="AD17119" s="11" t="s">
        <v>27756</v>
      </c>
      <c r="AE17119" s="10" t="s">
        <v>27733</v>
      </c>
      <c r="AF17119" s="10" t="s">
        <v>621</v>
      </c>
    </row>
    <row r="17120" spans="30:32" x14ac:dyDescent="0.2">
      <c r="AD17120" s="11" t="s">
        <v>27757</v>
      </c>
      <c r="AE17120" s="10" t="s">
        <v>27733</v>
      </c>
      <c r="AF17120" s="10" t="s">
        <v>621</v>
      </c>
    </row>
    <row r="17121" spans="30:32" x14ac:dyDescent="0.2">
      <c r="AD17121" s="11" t="s">
        <v>27758</v>
      </c>
      <c r="AE17121" s="10" t="s">
        <v>27733</v>
      </c>
      <c r="AF17121" s="10" t="s">
        <v>621</v>
      </c>
    </row>
    <row r="17122" spans="30:32" x14ac:dyDescent="0.2">
      <c r="AD17122" s="11" t="s">
        <v>27759</v>
      </c>
      <c r="AE17122" s="10" t="s">
        <v>27733</v>
      </c>
      <c r="AF17122" s="10" t="s">
        <v>621</v>
      </c>
    </row>
    <row r="17123" spans="30:32" x14ac:dyDescent="0.2">
      <c r="AD17123" s="11" t="s">
        <v>27760</v>
      </c>
      <c r="AE17123" s="10" t="s">
        <v>27733</v>
      </c>
      <c r="AF17123" s="10" t="s">
        <v>621</v>
      </c>
    </row>
    <row r="17124" spans="30:32" x14ac:dyDescent="0.2">
      <c r="AD17124" s="11" t="s">
        <v>27761</v>
      </c>
      <c r="AE17124" s="10" t="s">
        <v>27733</v>
      </c>
      <c r="AF17124" s="10" t="s">
        <v>621</v>
      </c>
    </row>
    <row r="17125" spans="30:32" x14ac:dyDescent="0.2">
      <c r="AD17125" s="11" t="s">
        <v>27762</v>
      </c>
      <c r="AE17125" s="10" t="s">
        <v>27733</v>
      </c>
      <c r="AF17125" s="10" t="s">
        <v>621</v>
      </c>
    </row>
    <row r="17126" spans="30:32" x14ac:dyDescent="0.2">
      <c r="AD17126" s="11" t="s">
        <v>27763</v>
      </c>
      <c r="AE17126" s="10" t="s">
        <v>27733</v>
      </c>
      <c r="AF17126" s="10" t="s">
        <v>621</v>
      </c>
    </row>
    <row r="17127" spans="30:32" x14ac:dyDescent="0.2">
      <c r="AD17127" s="11" t="s">
        <v>27764</v>
      </c>
      <c r="AE17127" s="10" t="s">
        <v>12733</v>
      </c>
      <c r="AF17127" s="10" t="s">
        <v>621</v>
      </c>
    </row>
    <row r="17128" spans="30:32" x14ac:dyDescent="0.2">
      <c r="AD17128" s="11" t="s">
        <v>27765</v>
      </c>
      <c r="AE17128" s="10" t="s">
        <v>27766</v>
      </c>
      <c r="AF17128" s="10" t="s">
        <v>621</v>
      </c>
    </row>
    <row r="17129" spans="30:32" x14ac:dyDescent="0.2">
      <c r="AD17129" s="11" t="s">
        <v>27767</v>
      </c>
      <c r="AE17129" s="10" t="s">
        <v>27768</v>
      </c>
      <c r="AF17129" s="10" t="s">
        <v>621</v>
      </c>
    </row>
    <row r="17130" spans="30:32" x14ac:dyDescent="0.2">
      <c r="AD17130" s="11" t="s">
        <v>27769</v>
      </c>
      <c r="AE17130" s="10" t="s">
        <v>27770</v>
      </c>
      <c r="AF17130" s="10" t="s">
        <v>621</v>
      </c>
    </row>
    <row r="17131" spans="30:32" x14ac:dyDescent="0.2">
      <c r="AD17131" s="11" t="s">
        <v>27771</v>
      </c>
      <c r="AE17131" s="10" t="s">
        <v>25891</v>
      </c>
      <c r="AF17131" s="10" t="s">
        <v>621</v>
      </c>
    </row>
    <row r="17132" spans="30:32" x14ac:dyDescent="0.2">
      <c r="AD17132" s="11" t="s">
        <v>27772</v>
      </c>
      <c r="AE17132" s="10" t="s">
        <v>12764</v>
      </c>
      <c r="AF17132" s="10" t="s">
        <v>621</v>
      </c>
    </row>
    <row r="17133" spans="30:32" x14ac:dyDescent="0.2">
      <c r="AD17133" s="11" t="s">
        <v>27773</v>
      </c>
      <c r="AE17133" s="10" t="s">
        <v>8132</v>
      </c>
      <c r="AF17133" s="10" t="s">
        <v>621</v>
      </c>
    </row>
    <row r="17134" spans="30:32" x14ac:dyDescent="0.2">
      <c r="AD17134" s="11" t="s">
        <v>27774</v>
      </c>
      <c r="AE17134" s="10" t="s">
        <v>27775</v>
      </c>
      <c r="AF17134" s="10" t="s">
        <v>621</v>
      </c>
    </row>
    <row r="17135" spans="30:32" x14ac:dyDescent="0.2">
      <c r="AD17135" s="11" t="s">
        <v>27776</v>
      </c>
      <c r="AE17135" s="10" t="s">
        <v>27777</v>
      </c>
      <c r="AF17135" s="10" t="s">
        <v>621</v>
      </c>
    </row>
    <row r="17136" spans="30:32" x14ac:dyDescent="0.2">
      <c r="AD17136" s="11" t="s">
        <v>27778</v>
      </c>
      <c r="AE17136" s="10" t="s">
        <v>23047</v>
      </c>
      <c r="AF17136" s="10" t="s">
        <v>621</v>
      </c>
    </row>
    <row r="17137" spans="30:32" x14ac:dyDescent="0.2">
      <c r="AD17137" s="11" t="s">
        <v>27779</v>
      </c>
      <c r="AE17137" s="10" t="s">
        <v>23055</v>
      </c>
      <c r="AF17137" s="10" t="s">
        <v>621</v>
      </c>
    </row>
    <row r="17138" spans="30:32" x14ac:dyDescent="0.2">
      <c r="AD17138" s="11" t="s">
        <v>27780</v>
      </c>
      <c r="AE17138" s="10" t="s">
        <v>15268</v>
      </c>
      <c r="AF17138" s="10" t="s">
        <v>621</v>
      </c>
    </row>
    <row r="17139" spans="30:32" x14ac:dyDescent="0.2">
      <c r="AD17139" s="11" t="s">
        <v>27781</v>
      </c>
      <c r="AE17139" s="10" t="s">
        <v>8348</v>
      </c>
      <c r="AF17139" s="10" t="s">
        <v>621</v>
      </c>
    </row>
    <row r="17140" spans="30:32" x14ac:dyDescent="0.2">
      <c r="AD17140" s="11" t="s">
        <v>27782</v>
      </c>
      <c r="AE17140" s="10" t="s">
        <v>25022</v>
      </c>
      <c r="AF17140" s="10" t="s">
        <v>621</v>
      </c>
    </row>
    <row r="17141" spans="30:32" x14ac:dyDescent="0.2">
      <c r="AD17141" s="11" t="s">
        <v>27783</v>
      </c>
      <c r="AE17141" s="10" t="s">
        <v>27784</v>
      </c>
      <c r="AF17141" s="10" t="s">
        <v>621</v>
      </c>
    </row>
    <row r="17142" spans="30:32" x14ac:dyDescent="0.2">
      <c r="AD17142" s="11" t="s">
        <v>27785</v>
      </c>
      <c r="AE17142" s="10" t="s">
        <v>27786</v>
      </c>
      <c r="AF17142" s="10" t="s">
        <v>621</v>
      </c>
    </row>
    <row r="17143" spans="30:32" x14ac:dyDescent="0.2">
      <c r="AD17143" s="11" t="s">
        <v>27787</v>
      </c>
      <c r="AE17143" s="10" t="s">
        <v>1591</v>
      </c>
      <c r="AF17143" s="10" t="s">
        <v>621</v>
      </c>
    </row>
    <row r="17144" spans="30:32" x14ac:dyDescent="0.2">
      <c r="AD17144" s="11" t="s">
        <v>27788</v>
      </c>
      <c r="AE17144" s="10" t="s">
        <v>20203</v>
      </c>
      <c r="AF17144" s="10" t="s">
        <v>621</v>
      </c>
    </row>
    <row r="17145" spans="30:32" x14ac:dyDescent="0.2">
      <c r="AD17145" s="11" t="s">
        <v>27789</v>
      </c>
      <c r="AE17145" s="10" t="s">
        <v>8162</v>
      </c>
      <c r="AF17145" s="10" t="s">
        <v>621</v>
      </c>
    </row>
    <row r="17146" spans="30:32" x14ac:dyDescent="0.2">
      <c r="AD17146" s="11" t="s">
        <v>27790</v>
      </c>
      <c r="AE17146" s="10" t="s">
        <v>27791</v>
      </c>
      <c r="AF17146" s="10" t="s">
        <v>621</v>
      </c>
    </row>
    <row r="17147" spans="30:32" x14ac:dyDescent="0.2">
      <c r="AD17147" s="11" t="s">
        <v>27792</v>
      </c>
      <c r="AE17147" s="10" t="s">
        <v>2754</v>
      </c>
      <c r="AF17147" s="10" t="s">
        <v>621</v>
      </c>
    </row>
    <row r="17148" spans="30:32" x14ac:dyDescent="0.2">
      <c r="AD17148" s="11" t="s">
        <v>27793</v>
      </c>
      <c r="AE17148" s="10" t="s">
        <v>2760</v>
      </c>
      <c r="AF17148" s="10" t="s">
        <v>621</v>
      </c>
    </row>
    <row r="17149" spans="30:32" x14ac:dyDescent="0.2">
      <c r="AD17149" s="11" t="s">
        <v>27794</v>
      </c>
      <c r="AE17149" s="10" t="s">
        <v>9646</v>
      </c>
      <c r="AF17149" s="10" t="s">
        <v>621</v>
      </c>
    </row>
    <row r="17150" spans="30:32" x14ac:dyDescent="0.2">
      <c r="AD17150" s="11" t="s">
        <v>27795</v>
      </c>
      <c r="AE17150" s="10" t="s">
        <v>27796</v>
      </c>
      <c r="AF17150" s="10" t="s">
        <v>621</v>
      </c>
    </row>
    <row r="17151" spans="30:32" x14ac:dyDescent="0.2">
      <c r="AD17151" s="11" t="s">
        <v>27797</v>
      </c>
      <c r="AE17151" s="10" t="s">
        <v>18053</v>
      </c>
      <c r="AF17151" s="10" t="s">
        <v>621</v>
      </c>
    </row>
    <row r="17152" spans="30:32" x14ac:dyDescent="0.2">
      <c r="AD17152" s="11" t="s">
        <v>27798</v>
      </c>
      <c r="AE17152" s="10" t="s">
        <v>27799</v>
      </c>
      <c r="AF17152" s="10" t="s">
        <v>621</v>
      </c>
    </row>
    <row r="17153" spans="30:32" x14ac:dyDescent="0.2">
      <c r="AD17153" s="11" t="s">
        <v>27800</v>
      </c>
      <c r="AE17153" s="10" t="s">
        <v>18494</v>
      </c>
      <c r="AF17153" s="10" t="s">
        <v>621</v>
      </c>
    </row>
    <row r="17154" spans="30:32" x14ac:dyDescent="0.2">
      <c r="AD17154" s="11" t="s">
        <v>27801</v>
      </c>
      <c r="AE17154" s="10" t="s">
        <v>3280</v>
      </c>
      <c r="AF17154" s="10" t="s">
        <v>621</v>
      </c>
    </row>
    <row r="17155" spans="30:32" x14ac:dyDescent="0.2">
      <c r="AD17155" s="11" t="s">
        <v>27802</v>
      </c>
      <c r="AE17155" s="10" t="s">
        <v>27803</v>
      </c>
      <c r="AF17155" s="10" t="s">
        <v>621</v>
      </c>
    </row>
    <row r="17156" spans="30:32" x14ac:dyDescent="0.2">
      <c r="AD17156" s="11" t="s">
        <v>27804</v>
      </c>
      <c r="AE17156" s="10" t="s">
        <v>27805</v>
      </c>
      <c r="AF17156" s="10" t="s">
        <v>621</v>
      </c>
    </row>
    <row r="17157" spans="30:32" x14ac:dyDescent="0.2">
      <c r="AD17157" s="11" t="s">
        <v>27806</v>
      </c>
      <c r="AE17157" s="10" t="s">
        <v>24333</v>
      </c>
      <c r="AF17157" s="10" t="s">
        <v>621</v>
      </c>
    </row>
    <row r="17158" spans="30:32" x14ac:dyDescent="0.2">
      <c r="AD17158" s="11" t="s">
        <v>27807</v>
      </c>
      <c r="AE17158" s="10" t="s">
        <v>2806</v>
      </c>
      <c r="AF17158" s="10" t="s">
        <v>621</v>
      </c>
    </row>
    <row r="17159" spans="30:32" x14ac:dyDescent="0.2">
      <c r="AD17159" s="11" t="s">
        <v>27808</v>
      </c>
      <c r="AE17159" s="10" t="s">
        <v>4003</v>
      </c>
      <c r="AF17159" s="10" t="s">
        <v>621</v>
      </c>
    </row>
    <row r="17160" spans="30:32" x14ac:dyDescent="0.2">
      <c r="AD17160" s="11" t="s">
        <v>27809</v>
      </c>
      <c r="AE17160" s="10" t="s">
        <v>27810</v>
      </c>
      <c r="AF17160" s="10" t="s">
        <v>621</v>
      </c>
    </row>
    <row r="17161" spans="30:32" x14ac:dyDescent="0.2">
      <c r="AD17161" s="11" t="s">
        <v>27811</v>
      </c>
      <c r="AE17161" s="10" t="s">
        <v>27810</v>
      </c>
      <c r="AF17161" s="10" t="s">
        <v>621</v>
      </c>
    </row>
    <row r="17162" spans="30:32" x14ac:dyDescent="0.2">
      <c r="AD17162" s="11" t="s">
        <v>27812</v>
      </c>
      <c r="AE17162" s="10" t="s">
        <v>27810</v>
      </c>
      <c r="AF17162" s="10" t="s">
        <v>621</v>
      </c>
    </row>
    <row r="17163" spans="30:32" x14ac:dyDescent="0.2">
      <c r="AD17163" s="11" t="s">
        <v>27813</v>
      </c>
      <c r="AE17163" s="10" t="s">
        <v>27810</v>
      </c>
      <c r="AF17163" s="10" t="s">
        <v>621</v>
      </c>
    </row>
    <row r="17164" spans="30:32" x14ac:dyDescent="0.2">
      <c r="AD17164" s="11" t="s">
        <v>27814</v>
      </c>
      <c r="AE17164" s="10" t="s">
        <v>27810</v>
      </c>
      <c r="AF17164" s="10" t="s">
        <v>621</v>
      </c>
    </row>
    <row r="17165" spans="30:32" x14ac:dyDescent="0.2">
      <c r="AD17165" s="11" t="s">
        <v>27815</v>
      </c>
      <c r="AE17165" s="10" t="s">
        <v>27810</v>
      </c>
      <c r="AF17165" s="10" t="s">
        <v>621</v>
      </c>
    </row>
    <row r="17166" spans="30:32" x14ac:dyDescent="0.2">
      <c r="AD17166" s="11" t="s">
        <v>27816</v>
      </c>
      <c r="AE17166" s="10" t="s">
        <v>27810</v>
      </c>
      <c r="AF17166" s="10" t="s">
        <v>621</v>
      </c>
    </row>
    <row r="17167" spans="30:32" x14ac:dyDescent="0.2">
      <c r="AD17167" s="11" t="s">
        <v>27817</v>
      </c>
      <c r="AE17167" s="10" t="s">
        <v>27810</v>
      </c>
      <c r="AF17167" s="10" t="s">
        <v>621</v>
      </c>
    </row>
    <row r="17168" spans="30:32" x14ac:dyDescent="0.2">
      <c r="AD17168" s="11" t="s">
        <v>27818</v>
      </c>
      <c r="AE17168" s="10" t="s">
        <v>27810</v>
      </c>
      <c r="AF17168" s="10" t="s">
        <v>621</v>
      </c>
    </row>
    <row r="17169" spans="30:32" x14ac:dyDescent="0.2">
      <c r="AD17169" s="11" t="s">
        <v>27819</v>
      </c>
      <c r="AE17169" s="10" t="s">
        <v>27810</v>
      </c>
      <c r="AF17169" s="10" t="s">
        <v>621</v>
      </c>
    </row>
    <row r="17170" spans="30:32" x14ac:dyDescent="0.2">
      <c r="AD17170" s="11" t="s">
        <v>27820</v>
      </c>
      <c r="AE17170" s="10" t="s">
        <v>27810</v>
      </c>
      <c r="AF17170" s="10" t="s">
        <v>621</v>
      </c>
    </row>
    <row r="17171" spans="30:32" x14ac:dyDescent="0.2">
      <c r="AD17171" s="11" t="s">
        <v>27821</v>
      </c>
      <c r="AE17171" s="10" t="s">
        <v>27810</v>
      </c>
      <c r="AF17171" s="10" t="s">
        <v>621</v>
      </c>
    </row>
    <row r="17172" spans="30:32" x14ac:dyDescent="0.2">
      <c r="AD17172" s="11" t="s">
        <v>27822</v>
      </c>
      <c r="AE17172" s="10" t="s">
        <v>27810</v>
      </c>
      <c r="AF17172" s="10" t="s">
        <v>621</v>
      </c>
    </row>
    <row r="17173" spans="30:32" x14ac:dyDescent="0.2">
      <c r="AD17173" s="11" t="s">
        <v>27823</v>
      </c>
      <c r="AE17173" s="10" t="s">
        <v>27810</v>
      </c>
      <c r="AF17173" s="10" t="s">
        <v>621</v>
      </c>
    </row>
    <row r="17174" spans="30:32" x14ac:dyDescent="0.2">
      <c r="AD17174" s="11" t="s">
        <v>27824</v>
      </c>
      <c r="AE17174" s="10" t="s">
        <v>27810</v>
      </c>
      <c r="AF17174" s="10" t="s">
        <v>621</v>
      </c>
    </row>
    <row r="17175" spans="30:32" x14ac:dyDescent="0.2">
      <c r="AD17175" s="11" t="s">
        <v>27825</v>
      </c>
      <c r="AE17175" s="10" t="s">
        <v>27810</v>
      </c>
      <c r="AF17175" s="10" t="s">
        <v>621</v>
      </c>
    </row>
    <row r="17176" spans="30:32" x14ac:dyDescent="0.2">
      <c r="AD17176" s="11" t="s">
        <v>27826</v>
      </c>
      <c r="AE17176" s="10" t="s">
        <v>27810</v>
      </c>
      <c r="AF17176" s="10" t="s">
        <v>621</v>
      </c>
    </row>
    <row r="17177" spans="30:32" x14ac:dyDescent="0.2">
      <c r="AD17177" s="11" t="s">
        <v>27827</v>
      </c>
      <c r="AE17177" s="10" t="s">
        <v>27810</v>
      </c>
      <c r="AF17177" s="10" t="s">
        <v>621</v>
      </c>
    </row>
    <row r="17178" spans="30:32" x14ac:dyDescent="0.2">
      <c r="AD17178" s="11" t="s">
        <v>27828</v>
      </c>
      <c r="AE17178" s="10" t="s">
        <v>27810</v>
      </c>
      <c r="AF17178" s="10" t="s">
        <v>621</v>
      </c>
    </row>
    <row r="17179" spans="30:32" x14ac:dyDescent="0.2">
      <c r="AD17179" s="11" t="s">
        <v>27829</v>
      </c>
      <c r="AE17179" s="10" t="s">
        <v>27810</v>
      </c>
      <c r="AF17179" s="10" t="s">
        <v>621</v>
      </c>
    </row>
    <row r="17180" spans="30:32" x14ac:dyDescent="0.2">
      <c r="AD17180" s="11" t="s">
        <v>27830</v>
      </c>
      <c r="AE17180" s="10" t="s">
        <v>27831</v>
      </c>
      <c r="AF17180" s="10" t="s">
        <v>621</v>
      </c>
    </row>
    <row r="17181" spans="30:32" x14ac:dyDescent="0.2">
      <c r="AD17181" s="11" t="s">
        <v>27832</v>
      </c>
      <c r="AE17181" s="10" t="s">
        <v>27810</v>
      </c>
      <c r="AF17181" s="10" t="s">
        <v>621</v>
      </c>
    </row>
    <row r="17182" spans="30:32" x14ac:dyDescent="0.2">
      <c r="AD17182" s="11" t="s">
        <v>27833</v>
      </c>
      <c r="AE17182" s="10" t="s">
        <v>27810</v>
      </c>
      <c r="AF17182" s="10" t="s">
        <v>621</v>
      </c>
    </row>
    <row r="17183" spans="30:32" x14ac:dyDescent="0.2">
      <c r="AD17183" s="11" t="s">
        <v>27834</v>
      </c>
      <c r="AE17183" s="10" t="s">
        <v>27810</v>
      </c>
      <c r="AF17183" s="10" t="s">
        <v>621</v>
      </c>
    </row>
    <row r="17184" spans="30:32" x14ac:dyDescent="0.2">
      <c r="AD17184" s="11" t="s">
        <v>27835</v>
      </c>
      <c r="AE17184" s="10" t="s">
        <v>27810</v>
      </c>
      <c r="AF17184" s="10" t="s">
        <v>621</v>
      </c>
    </row>
    <row r="17185" spans="30:32" x14ac:dyDescent="0.2">
      <c r="AD17185" s="11" t="s">
        <v>27836</v>
      </c>
      <c r="AE17185" s="10" t="s">
        <v>27810</v>
      </c>
      <c r="AF17185" s="10" t="s">
        <v>621</v>
      </c>
    </row>
    <row r="17186" spans="30:32" x14ac:dyDescent="0.2">
      <c r="AD17186" s="11" t="s">
        <v>27837</v>
      </c>
      <c r="AE17186" s="10" t="s">
        <v>27810</v>
      </c>
      <c r="AF17186" s="10" t="s">
        <v>621</v>
      </c>
    </row>
    <row r="17187" spans="30:32" x14ac:dyDescent="0.2">
      <c r="AD17187" s="11" t="s">
        <v>27838</v>
      </c>
      <c r="AE17187" s="10" t="s">
        <v>27810</v>
      </c>
      <c r="AF17187" s="10" t="s">
        <v>621</v>
      </c>
    </row>
    <row r="17188" spans="30:32" x14ac:dyDescent="0.2">
      <c r="AD17188" s="11" t="s">
        <v>27839</v>
      </c>
      <c r="AE17188" s="10" t="s">
        <v>27810</v>
      </c>
      <c r="AF17188" s="10" t="s">
        <v>621</v>
      </c>
    </row>
    <row r="17189" spans="30:32" x14ac:dyDescent="0.2">
      <c r="AD17189" s="11" t="s">
        <v>27840</v>
      </c>
      <c r="AE17189" s="10" t="s">
        <v>27810</v>
      </c>
      <c r="AF17189" s="10" t="s">
        <v>621</v>
      </c>
    </row>
    <row r="17190" spans="30:32" x14ac:dyDescent="0.2">
      <c r="AD17190" s="11" t="s">
        <v>27841</v>
      </c>
      <c r="AE17190" s="10" t="s">
        <v>27810</v>
      </c>
      <c r="AF17190" s="10" t="s">
        <v>621</v>
      </c>
    </row>
    <row r="17191" spans="30:32" x14ac:dyDescent="0.2">
      <c r="AD17191" s="11" t="s">
        <v>27842</v>
      </c>
      <c r="AE17191" s="10" t="s">
        <v>27810</v>
      </c>
      <c r="AF17191" s="10" t="s">
        <v>621</v>
      </c>
    </row>
    <row r="17192" spans="30:32" x14ac:dyDescent="0.2">
      <c r="AD17192" s="11" t="s">
        <v>27843</v>
      </c>
      <c r="AE17192" s="10" t="s">
        <v>27810</v>
      </c>
      <c r="AF17192" s="10" t="s">
        <v>621</v>
      </c>
    </row>
    <row r="17193" spans="30:32" x14ac:dyDescent="0.2">
      <c r="AD17193" s="11" t="s">
        <v>27844</v>
      </c>
      <c r="AE17193" s="10" t="s">
        <v>11325</v>
      </c>
      <c r="AF17193" s="10" t="s">
        <v>621</v>
      </c>
    </row>
    <row r="17194" spans="30:32" x14ac:dyDescent="0.2">
      <c r="AD17194" s="11" t="s">
        <v>27845</v>
      </c>
      <c r="AE17194" s="10" t="s">
        <v>9674</v>
      </c>
      <c r="AF17194" s="10" t="s">
        <v>621</v>
      </c>
    </row>
    <row r="17195" spans="30:32" x14ac:dyDescent="0.2">
      <c r="AD17195" s="11" t="s">
        <v>27846</v>
      </c>
      <c r="AE17195" s="10" t="s">
        <v>23130</v>
      </c>
      <c r="AF17195" s="10" t="s">
        <v>621</v>
      </c>
    </row>
    <row r="17196" spans="30:32" x14ac:dyDescent="0.2">
      <c r="AD17196" s="11" t="s">
        <v>27847</v>
      </c>
      <c r="AE17196" s="10" t="s">
        <v>12865</v>
      </c>
      <c r="AF17196" s="10" t="s">
        <v>621</v>
      </c>
    </row>
    <row r="17197" spans="30:32" x14ac:dyDescent="0.2">
      <c r="AD17197" s="11" t="s">
        <v>27848</v>
      </c>
      <c r="AE17197" s="10" t="s">
        <v>27849</v>
      </c>
      <c r="AF17197" s="10" t="s">
        <v>621</v>
      </c>
    </row>
    <row r="17198" spans="30:32" x14ac:dyDescent="0.2">
      <c r="AD17198" s="11" t="s">
        <v>27850</v>
      </c>
      <c r="AE17198" s="10" t="s">
        <v>15332</v>
      </c>
      <c r="AF17198" s="10" t="s">
        <v>621</v>
      </c>
    </row>
    <row r="17199" spans="30:32" x14ac:dyDescent="0.2">
      <c r="AD17199" s="11" t="s">
        <v>27851</v>
      </c>
      <c r="AE17199" s="10" t="s">
        <v>8920</v>
      </c>
      <c r="AF17199" s="10" t="s">
        <v>621</v>
      </c>
    </row>
    <row r="17200" spans="30:32" x14ac:dyDescent="0.2">
      <c r="AD17200" s="11" t="s">
        <v>27852</v>
      </c>
      <c r="AE17200" s="10" t="s">
        <v>27853</v>
      </c>
      <c r="AF17200" s="10" t="s">
        <v>621</v>
      </c>
    </row>
    <row r="17201" spans="30:32" x14ac:dyDescent="0.2">
      <c r="AD17201" s="11" t="s">
        <v>27854</v>
      </c>
      <c r="AE17201" s="10" t="s">
        <v>23152</v>
      </c>
      <c r="AF17201" s="10" t="s">
        <v>621</v>
      </c>
    </row>
    <row r="17202" spans="30:32" x14ac:dyDescent="0.2">
      <c r="AD17202" s="11" t="s">
        <v>27855</v>
      </c>
      <c r="AE17202" s="10" t="s">
        <v>27856</v>
      </c>
      <c r="AF17202" s="10" t="s">
        <v>621</v>
      </c>
    </row>
    <row r="17203" spans="30:32" x14ac:dyDescent="0.2">
      <c r="AD17203" s="11" t="s">
        <v>27857</v>
      </c>
      <c r="AE17203" s="10" t="s">
        <v>27858</v>
      </c>
      <c r="AF17203" s="10" t="s">
        <v>621</v>
      </c>
    </row>
    <row r="17204" spans="30:32" x14ac:dyDescent="0.2">
      <c r="AD17204" s="11" t="s">
        <v>27859</v>
      </c>
      <c r="AE17204" s="10" t="s">
        <v>4454</v>
      </c>
      <c r="AF17204" s="10" t="s">
        <v>674</v>
      </c>
    </row>
    <row r="17205" spans="30:32" x14ac:dyDescent="0.2">
      <c r="AD17205" s="11" t="s">
        <v>27860</v>
      </c>
      <c r="AE17205" s="10" t="s">
        <v>20363</v>
      </c>
      <c r="AF17205" s="10" t="s">
        <v>674</v>
      </c>
    </row>
    <row r="17206" spans="30:32" x14ac:dyDescent="0.2">
      <c r="AD17206" s="11" t="s">
        <v>27861</v>
      </c>
      <c r="AE17206" s="10" t="s">
        <v>1933</v>
      </c>
      <c r="AF17206" s="10" t="s">
        <v>674</v>
      </c>
    </row>
    <row r="17207" spans="30:32" x14ac:dyDescent="0.2">
      <c r="AD17207" s="11" t="s">
        <v>27862</v>
      </c>
      <c r="AE17207" s="10" t="s">
        <v>17790</v>
      </c>
      <c r="AF17207" s="10" t="s">
        <v>674</v>
      </c>
    </row>
    <row r="17208" spans="30:32" x14ac:dyDescent="0.2">
      <c r="AD17208" s="11" t="s">
        <v>27863</v>
      </c>
      <c r="AE17208" s="10" t="s">
        <v>27864</v>
      </c>
      <c r="AF17208" s="10" t="s">
        <v>674</v>
      </c>
    </row>
    <row r="17209" spans="30:32" x14ac:dyDescent="0.2">
      <c r="AD17209" s="11" t="s">
        <v>27865</v>
      </c>
      <c r="AE17209" s="10" t="s">
        <v>9701</v>
      </c>
      <c r="AF17209" s="10" t="s">
        <v>674</v>
      </c>
    </row>
    <row r="17210" spans="30:32" x14ac:dyDescent="0.2">
      <c r="AD17210" s="11" t="s">
        <v>27866</v>
      </c>
      <c r="AE17210" s="10" t="s">
        <v>16715</v>
      </c>
      <c r="AF17210" s="10" t="s">
        <v>674</v>
      </c>
    </row>
    <row r="17211" spans="30:32" x14ac:dyDescent="0.2">
      <c r="AD17211" s="11" t="s">
        <v>27867</v>
      </c>
      <c r="AE17211" s="10" t="s">
        <v>18154</v>
      </c>
      <c r="AF17211" s="10" t="s">
        <v>674</v>
      </c>
    </row>
    <row r="17212" spans="30:32" x14ac:dyDescent="0.2">
      <c r="AD17212" s="11" t="s">
        <v>27868</v>
      </c>
      <c r="AE17212" s="10" t="s">
        <v>8948</v>
      </c>
      <c r="AF17212" s="10" t="s">
        <v>674</v>
      </c>
    </row>
    <row r="17213" spans="30:32" x14ac:dyDescent="0.2">
      <c r="AD17213" s="11" t="s">
        <v>27869</v>
      </c>
      <c r="AE17213" s="10" t="s">
        <v>27870</v>
      </c>
      <c r="AF17213" s="10" t="s">
        <v>674</v>
      </c>
    </row>
    <row r="17214" spans="30:32" x14ac:dyDescent="0.2">
      <c r="AD17214" s="11" t="s">
        <v>27871</v>
      </c>
      <c r="AE17214" s="10" t="s">
        <v>2847</v>
      </c>
      <c r="AF17214" s="10" t="s">
        <v>674</v>
      </c>
    </row>
    <row r="17215" spans="30:32" x14ac:dyDescent="0.2">
      <c r="AD17215" s="11" t="s">
        <v>27872</v>
      </c>
      <c r="AE17215" s="10" t="s">
        <v>21859</v>
      </c>
      <c r="AF17215" s="10" t="s">
        <v>674</v>
      </c>
    </row>
    <row r="17216" spans="30:32" x14ac:dyDescent="0.2">
      <c r="AD17216" s="11" t="s">
        <v>27873</v>
      </c>
      <c r="AE17216" s="10" t="s">
        <v>27874</v>
      </c>
      <c r="AF17216" s="10" t="s">
        <v>674</v>
      </c>
    </row>
    <row r="17217" spans="30:32" x14ac:dyDescent="0.2">
      <c r="AD17217" s="11" t="s">
        <v>27875</v>
      </c>
      <c r="AE17217" s="10" t="s">
        <v>27876</v>
      </c>
      <c r="AF17217" s="10" t="s">
        <v>674</v>
      </c>
    </row>
    <row r="17218" spans="30:32" x14ac:dyDescent="0.2">
      <c r="AD17218" s="11" t="s">
        <v>27877</v>
      </c>
      <c r="AE17218" s="10" t="s">
        <v>27878</v>
      </c>
      <c r="AF17218" s="10" t="s">
        <v>674</v>
      </c>
    </row>
    <row r="17219" spans="30:32" x14ac:dyDescent="0.2">
      <c r="AD17219" s="11" t="s">
        <v>27879</v>
      </c>
      <c r="AE17219" s="10" t="s">
        <v>9731</v>
      </c>
      <c r="AF17219" s="10" t="s">
        <v>674</v>
      </c>
    </row>
    <row r="17220" spans="30:32" x14ac:dyDescent="0.2">
      <c r="AD17220" s="11" t="s">
        <v>27880</v>
      </c>
      <c r="AE17220" s="10" t="s">
        <v>1165</v>
      </c>
      <c r="AF17220" s="10" t="s">
        <v>674</v>
      </c>
    </row>
    <row r="17221" spans="30:32" x14ac:dyDescent="0.2">
      <c r="AD17221" s="11" t="s">
        <v>27881</v>
      </c>
      <c r="AE17221" s="10" t="s">
        <v>27646</v>
      </c>
      <c r="AF17221" s="10" t="s">
        <v>674</v>
      </c>
    </row>
    <row r="17222" spans="30:32" x14ac:dyDescent="0.2">
      <c r="AD17222" s="11" t="s">
        <v>27882</v>
      </c>
      <c r="AE17222" s="10" t="s">
        <v>15815</v>
      </c>
      <c r="AF17222" s="10" t="s">
        <v>674</v>
      </c>
    </row>
    <row r="17223" spans="30:32" x14ac:dyDescent="0.2">
      <c r="AD17223" s="11" t="s">
        <v>27883</v>
      </c>
      <c r="AE17223" s="10" t="s">
        <v>1266</v>
      </c>
      <c r="AF17223" s="10" t="s">
        <v>674</v>
      </c>
    </row>
    <row r="17224" spans="30:32" x14ac:dyDescent="0.2">
      <c r="AD17224" s="11" t="s">
        <v>27884</v>
      </c>
      <c r="AE17224" s="10" t="s">
        <v>1994</v>
      </c>
      <c r="AF17224" s="10" t="s">
        <v>674</v>
      </c>
    </row>
    <row r="17225" spans="30:32" x14ac:dyDescent="0.2">
      <c r="AD17225" s="11" t="s">
        <v>27885</v>
      </c>
      <c r="AE17225" s="10" t="s">
        <v>1268</v>
      </c>
      <c r="AF17225" s="10" t="s">
        <v>674</v>
      </c>
    </row>
    <row r="17226" spans="30:32" x14ac:dyDescent="0.2">
      <c r="AD17226" s="11" t="s">
        <v>27886</v>
      </c>
      <c r="AE17226" s="10" t="s">
        <v>7643</v>
      </c>
      <c r="AF17226" s="10" t="s">
        <v>674</v>
      </c>
    </row>
    <row r="17227" spans="30:32" x14ac:dyDescent="0.2">
      <c r="AD17227" s="11" t="s">
        <v>27887</v>
      </c>
      <c r="AE17227" s="10" t="s">
        <v>13993</v>
      </c>
      <c r="AF17227" s="10" t="s">
        <v>674</v>
      </c>
    </row>
    <row r="17228" spans="30:32" x14ac:dyDescent="0.2">
      <c r="AD17228" s="11" t="s">
        <v>27888</v>
      </c>
      <c r="AE17228" s="10" t="s">
        <v>19313</v>
      </c>
      <c r="AF17228" s="10" t="s">
        <v>674</v>
      </c>
    </row>
    <row r="17229" spans="30:32" x14ac:dyDescent="0.2">
      <c r="AD17229" s="11" t="s">
        <v>27889</v>
      </c>
      <c r="AE17229" s="10" t="s">
        <v>2855</v>
      </c>
      <c r="AF17229" s="10" t="s">
        <v>674</v>
      </c>
    </row>
    <row r="17230" spans="30:32" x14ac:dyDescent="0.2">
      <c r="AD17230" s="11" t="s">
        <v>27890</v>
      </c>
      <c r="AE17230" s="10" t="s">
        <v>27891</v>
      </c>
      <c r="AF17230" s="10" t="s">
        <v>674</v>
      </c>
    </row>
    <row r="17231" spans="30:32" x14ac:dyDescent="0.2">
      <c r="AD17231" s="11" t="s">
        <v>27892</v>
      </c>
      <c r="AE17231" s="10" t="s">
        <v>1270</v>
      </c>
      <c r="AF17231" s="10" t="s">
        <v>674</v>
      </c>
    </row>
    <row r="17232" spans="30:32" x14ac:dyDescent="0.2">
      <c r="AD17232" s="11" t="s">
        <v>27893</v>
      </c>
      <c r="AE17232" s="10" t="s">
        <v>1954</v>
      </c>
      <c r="AF17232" s="10" t="s">
        <v>674</v>
      </c>
    </row>
    <row r="17233" spans="30:32" x14ac:dyDescent="0.2">
      <c r="AD17233" s="11" t="s">
        <v>27894</v>
      </c>
      <c r="AE17233" s="10" t="s">
        <v>8975</v>
      </c>
      <c r="AF17233" s="10" t="s">
        <v>674</v>
      </c>
    </row>
    <row r="17234" spans="30:32" x14ac:dyDescent="0.2">
      <c r="AD17234" s="11" t="s">
        <v>27895</v>
      </c>
      <c r="AE17234" s="10" t="s">
        <v>27091</v>
      </c>
      <c r="AF17234" s="10" t="s">
        <v>674</v>
      </c>
    </row>
    <row r="17235" spans="30:32" x14ac:dyDescent="0.2">
      <c r="AD17235" s="11" t="s">
        <v>27896</v>
      </c>
      <c r="AE17235" s="10" t="s">
        <v>24529</v>
      </c>
      <c r="AF17235" s="10" t="s">
        <v>674</v>
      </c>
    </row>
    <row r="17236" spans="30:32" x14ac:dyDescent="0.2">
      <c r="AD17236" s="11" t="s">
        <v>27897</v>
      </c>
      <c r="AE17236" s="10" t="s">
        <v>14006</v>
      </c>
      <c r="AF17236" s="10" t="s">
        <v>674</v>
      </c>
    </row>
    <row r="17237" spans="30:32" x14ac:dyDescent="0.2">
      <c r="AD17237" s="11" t="s">
        <v>27898</v>
      </c>
      <c r="AE17237" s="10" t="s">
        <v>2862</v>
      </c>
      <c r="AF17237" s="10" t="s">
        <v>674</v>
      </c>
    </row>
    <row r="17238" spans="30:32" x14ac:dyDescent="0.2">
      <c r="AD17238" s="11" t="s">
        <v>27899</v>
      </c>
      <c r="AE17238" s="10" t="s">
        <v>14012</v>
      </c>
      <c r="AF17238" s="10" t="s">
        <v>674</v>
      </c>
    </row>
    <row r="17239" spans="30:32" x14ac:dyDescent="0.2">
      <c r="AD17239" s="11" t="s">
        <v>27900</v>
      </c>
      <c r="AE17239" s="10" t="s">
        <v>13467</v>
      </c>
      <c r="AF17239" s="10" t="s">
        <v>674</v>
      </c>
    </row>
    <row r="17240" spans="30:32" x14ac:dyDescent="0.2">
      <c r="AD17240" s="11" t="s">
        <v>27901</v>
      </c>
      <c r="AE17240" s="10" t="s">
        <v>20460</v>
      </c>
      <c r="AF17240" s="10" t="s">
        <v>674</v>
      </c>
    </row>
    <row r="17241" spans="30:32" x14ac:dyDescent="0.2">
      <c r="AD17241" s="11" t="s">
        <v>27902</v>
      </c>
      <c r="AE17241" s="10" t="s">
        <v>14016</v>
      </c>
      <c r="AF17241" s="10" t="s">
        <v>674</v>
      </c>
    </row>
    <row r="17242" spans="30:32" x14ac:dyDescent="0.2">
      <c r="AD17242" s="11" t="s">
        <v>27903</v>
      </c>
      <c r="AE17242" s="10" t="s">
        <v>27904</v>
      </c>
      <c r="AF17242" s="10" t="s">
        <v>674</v>
      </c>
    </row>
    <row r="17243" spans="30:32" x14ac:dyDescent="0.2">
      <c r="AD17243" s="11" t="s">
        <v>27905</v>
      </c>
      <c r="AE17243" s="10" t="s">
        <v>27906</v>
      </c>
      <c r="AF17243" s="10" t="s">
        <v>674</v>
      </c>
    </row>
    <row r="17244" spans="30:32" x14ac:dyDescent="0.2">
      <c r="AD17244" s="11" t="s">
        <v>27907</v>
      </c>
      <c r="AE17244" s="10" t="s">
        <v>23059</v>
      </c>
      <c r="AF17244" s="10" t="s">
        <v>674</v>
      </c>
    </row>
    <row r="17245" spans="30:32" x14ac:dyDescent="0.2">
      <c r="AD17245" s="11" t="s">
        <v>27908</v>
      </c>
      <c r="AE17245" s="10" t="s">
        <v>27909</v>
      </c>
      <c r="AF17245" s="10" t="s">
        <v>674</v>
      </c>
    </row>
    <row r="17246" spans="30:32" x14ac:dyDescent="0.2">
      <c r="AD17246" s="11" t="s">
        <v>27910</v>
      </c>
      <c r="AE17246" s="10" t="s">
        <v>27911</v>
      </c>
      <c r="AF17246" s="10" t="s">
        <v>674</v>
      </c>
    </row>
    <row r="17247" spans="30:32" x14ac:dyDescent="0.2">
      <c r="AD17247" s="11" t="s">
        <v>27912</v>
      </c>
      <c r="AE17247" s="10" t="s">
        <v>27913</v>
      </c>
      <c r="AF17247" s="10" t="s">
        <v>674</v>
      </c>
    </row>
    <row r="17248" spans="30:32" x14ac:dyDescent="0.2">
      <c r="AD17248" s="11" t="s">
        <v>27914</v>
      </c>
      <c r="AE17248" s="10" t="s">
        <v>13585</v>
      </c>
      <c r="AF17248" s="10" t="s">
        <v>674</v>
      </c>
    </row>
    <row r="17249" spans="30:32" x14ac:dyDescent="0.2">
      <c r="AD17249" s="11" t="s">
        <v>27915</v>
      </c>
      <c r="AE17249" s="10" t="s">
        <v>27916</v>
      </c>
      <c r="AF17249" s="10" t="s">
        <v>674</v>
      </c>
    </row>
    <row r="17250" spans="30:32" x14ac:dyDescent="0.2">
      <c r="AD17250" s="11" t="s">
        <v>27917</v>
      </c>
      <c r="AE17250" s="10" t="s">
        <v>27918</v>
      </c>
      <c r="AF17250" s="10" t="s">
        <v>674</v>
      </c>
    </row>
    <row r="17251" spans="30:32" x14ac:dyDescent="0.2">
      <c r="AD17251" s="11" t="s">
        <v>27919</v>
      </c>
      <c r="AE17251" s="10" t="s">
        <v>18197</v>
      </c>
      <c r="AF17251" s="10" t="s">
        <v>674</v>
      </c>
    </row>
    <row r="17252" spans="30:32" x14ac:dyDescent="0.2">
      <c r="AD17252" s="11" t="s">
        <v>27920</v>
      </c>
      <c r="AE17252" s="10" t="s">
        <v>18197</v>
      </c>
      <c r="AF17252" s="10" t="s">
        <v>674</v>
      </c>
    </row>
    <row r="17253" spans="30:32" x14ac:dyDescent="0.2">
      <c r="AD17253" s="11" t="s">
        <v>27921</v>
      </c>
      <c r="AE17253" s="10" t="s">
        <v>18197</v>
      </c>
      <c r="AF17253" s="10" t="s">
        <v>674</v>
      </c>
    </row>
    <row r="17254" spans="30:32" x14ac:dyDescent="0.2">
      <c r="AD17254" s="11" t="s">
        <v>27922</v>
      </c>
      <c r="AE17254" s="10" t="s">
        <v>9784</v>
      </c>
      <c r="AF17254" s="10" t="s">
        <v>674</v>
      </c>
    </row>
    <row r="17255" spans="30:32" x14ac:dyDescent="0.2">
      <c r="AD17255" s="11" t="s">
        <v>27923</v>
      </c>
      <c r="AE17255" s="10" t="s">
        <v>23077</v>
      </c>
      <c r="AF17255" s="10" t="s">
        <v>674</v>
      </c>
    </row>
    <row r="17256" spans="30:32" x14ac:dyDescent="0.2">
      <c r="AD17256" s="11" t="s">
        <v>27924</v>
      </c>
      <c r="AE17256" s="10" t="s">
        <v>27925</v>
      </c>
      <c r="AF17256" s="10" t="s">
        <v>674</v>
      </c>
    </row>
    <row r="17257" spans="30:32" x14ac:dyDescent="0.2">
      <c r="AD17257" s="11" t="s">
        <v>27926</v>
      </c>
      <c r="AE17257" s="10" t="s">
        <v>27927</v>
      </c>
      <c r="AF17257" s="10" t="s">
        <v>674</v>
      </c>
    </row>
    <row r="17258" spans="30:32" x14ac:dyDescent="0.2">
      <c r="AD17258" s="11" t="s">
        <v>27928</v>
      </c>
      <c r="AE17258" s="10" t="s">
        <v>2866</v>
      </c>
      <c r="AF17258" s="10" t="s">
        <v>674</v>
      </c>
    </row>
    <row r="17259" spans="30:32" x14ac:dyDescent="0.2">
      <c r="AD17259" s="11" t="s">
        <v>27929</v>
      </c>
      <c r="AE17259" s="10" t="s">
        <v>2754</v>
      </c>
      <c r="AF17259" s="10" t="s">
        <v>674</v>
      </c>
    </row>
    <row r="17260" spans="30:32" x14ac:dyDescent="0.2">
      <c r="AD17260" s="11" t="s">
        <v>27930</v>
      </c>
      <c r="AE17260" s="10" t="s">
        <v>25905</v>
      </c>
      <c r="AF17260" s="10" t="s">
        <v>674</v>
      </c>
    </row>
    <row r="17261" spans="30:32" x14ac:dyDescent="0.2">
      <c r="AD17261" s="11" t="s">
        <v>27931</v>
      </c>
      <c r="AE17261" s="10" t="s">
        <v>14047</v>
      </c>
      <c r="AF17261" s="10" t="s">
        <v>674</v>
      </c>
    </row>
    <row r="17262" spans="30:32" x14ac:dyDescent="0.2">
      <c r="AD17262" s="11" t="s">
        <v>27932</v>
      </c>
      <c r="AE17262" s="10" t="s">
        <v>27933</v>
      </c>
      <c r="AF17262" s="10" t="s">
        <v>674</v>
      </c>
    </row>
    <row r="17263" spans="30:32" x14ac:dyDescent="0.2">
      <c r="AD17263" s="11" t="s">
        <v>27934</v>
      </c>
      <c r="AE17263" s="10" t="s">
        <v>14055</v>
      </c>
      <c r="AF17263" s="10" t="s">
        <v>674</v>
      </c>
    </row>
    <row r="17264" spans="30:32" x14ac:dyDescent="0.2">
      <c r="AD17264" s="11" t="s">
        <v>27935</v>
      </c>
      <c r="AE17264" s="10" t="s">
        <v>14055</v>
      </c>
      <c r="AF17264" s="10" t="s">
        <v>674</v>
      </c>
    </row>
    <row r="17265" spans="30:32" x14ac:dyDescent="0.2">
      <c r="AD17265" s="11" t="s">
        <v>27936</v>
      </c>
      <c r="AE17265" s="10" t="s">
        <v>3856</v>
      </c>
      <c r="AF17265" s="10" t="s">
        <v>674</v>
      </c>
    </row>
    <row r="17266" spans="30:32" x14ac:dyDescent="0.2">
      <c r="AD17266" s="11" t="s">
        <v>27937</v>
      </c>
      <c r="AE17266" s="10" t="s">
        <v>5719</v>
      </c>
      <c r="AF17266" s="10" t="s">
        <v>674</v>
      </c>
    </row>
    <row r="17267" spans="30:32" x14ac:dyDescent="0.2">
      <c r="AD17267" s="11" t="s">
        <v>27938</v>
      </c>
      <c r="AE17267" s="10" t="s">
        <v>2000</v>
      </c>
      <c r="AF17267" s="10" t="s">
        <v>674</v>
      </c>
    </row>
    <row r="17268" spans="30:32" x14ac:dyDescent="0.2">
      <c r="AD17268" s="11" t="s">
        <v>27939</v>
      </c>
      <c r="AE17268" s="10" t="s">
        <v>25924</v>
      </c>
      <c r="AF17268" s="10" t="s">
        <v>674</v>
      </c>
    </row>
    <row r="17269" spans="30:32" x14ac:dyDescent="0.2">
      <c r="AD17269" s="11" t="s">
        <v>27940</v>
      </c>
      <c r="AE17269" s="10" t="s">
        <v>27941</v>
      </c>
      <c r="AF17269" s="10" t="s">
        <v>674</v>
      </c>
    </row>
    <row r="17270" spans="30:32" x14ac:dyDescent="0.2">
      <c r="AD17270" s="11" t="s">
        <v>27942</v>
      </c>
      <c r="AE17270" s="10" t="s">
        <v>27943</v>
      </c>
      <c r="AF17270" s="10" t="s">
        <v>674</v>
      </c>
    </row>
    <row r="17271" spans="30:32" x14ac:dyDescent="0.2">
      <c r="AD17271" s="11" t="s">
        <v>27944</v>
      </c>
      <c r="AE17271" s="10" t="s">
        <v>14077</v>
      </c>
      <c r="AF17271" s="10" t="s">
        <v>674</v>
      </c>
    </row>
    <row r="17272" spans="30:32" x14ac:dyDescent="0.2">
      <c r="AD17272" s="11" t="s">
        <v>27945</v>
      </c>
      <c r="AE17272" s="10" t="s">
        <v>23794</v>
      </c>
      <c r="AF17272" s="10" t="s">
        <v>674</v>
      </c>
    </row>
    <row r="17273" spans="30:32" x14ac:dyDescent="0.2">
      <c r="AD17273" s="11" t="s">
        <v>27946</v>
      </c>
      <c r="AE17273" s="10" t="s">
        <v>7030</v>
      </c>
      <c r="AF17273" s="10" t="s">
        <v>674</v>
      </c>
    </row>
    <row r="17274" spans="30:32" x14ac:dyDescent="0.2">
      <c r="AD17274" s="11" t="s">
        <v>27947</v>
      </c>
      <c r="AE17274" s="10" t="s">
        <v>3862</v>
      </c>
      <c r="AF17274" s="10" t="s">
        <v>674</v>
      </c>
    </row>
    <row r="17275" spans="30:32" x14ac:dyDescent="0.2">
      <c r="AD17275" s="11" t="s">
        <v>27948</v>
      </c>
      <c r="AE17275" s="10" t="s">
        <v>20815</v>
      </c>
      <c r="AF17275" s="10" t="s">
        <v>674</v>
      </c>
    </row>
    <row r="17276" spans="30:32" x14ac:dyDescent="0.2">
      <c r="AD17276" s="11" t="s">
        <v>27949</v>
      </c>
      <c r="AE17276" s="10" t="s">
        <v>27950</v>
      </c>
      <c r="AF17276" s="10" t="s">
        <v>674</v>
      </c>
    </row>
    <row r="17277" spans="30:32" x14ac:dyDescent="0.2">
      <c r="AD17277" s="11" t="s">
        <v>27951</v>
      </c>
      <c r="AE17277" s="10" t="s">
        <v>27952</v>
      </c>
      <c r="AF17277" s="10" t="s">
        <v>674</v>
      </c>
    </row>
    <row r="17278" spans="30:32" x14ac:dyDescent="0.2">
      <c r="AD17278" s="11" t="s">
        <v>27953</v>
      </c>
      <c r="AE17278" s="10" t="s">
        <v>2037</v>
      </c>
      <c r="AF17278" s="10" t="s">
        <v>674</v>
      </c>
    </row>
    <row r="17279" spans="30:32" x14ac:dyDescent="0.2">
      <c r="AD17279" s="11" t="s">
        <v>27954</v>
      </c>
      <c r="AE17279" s="10" t="s">
        <v>23232</v>
      </c>
      <c r="AF17279" s="10" t="s">
        <v>674</v>
      </c>
    </row>
    <row r="17280" spans="30:32" x14ac:dyDescent="0.2">
      <c r="AD17280" s="11" t="s">
        <v>27955</v>
      </c>
      <c r="AE17280" s="10" t="s">
        <v>27956</v>
      </c>
      <c r="AF17280" s="10" t="s">
        <v>674</v>
      </c>
    </row>
    <row r="17281" spans="30:32" x14ac:dyDescent="0.2">
      <c r="AD17281" s="11" t="s">
        <v>27957</v>
      </c>
      <c r="AE17281" s="10" t="s">
        <v>27958</v>
      </c>
      <c r="AF17281" s="10" t="s">
        <v>674</v>
      </c>
    </row>
    <row r="17282" spans="30:32" x14ac:dyDescent="0.2">
      <c r="AD17282" s="11" t="s">
        <v>27959</v>
      </c>
      <c r="AE17282" s="10" t="s">
        <v>27960</v>
      </c>
      <c r="AF17282" s="10" t="s">
        <v>674</v>
      </c>
    </row>
    <row r="17283" spans="30:32" x14ac:dyDescent="0.2">
      <c r="AD17283" s="11" t="s">
        <v>27961</v>
      </c>
      <c r="AE17283" s="10" t="s">
        <v>14100</v>
      </c>
      <c r="AF17283" s="10" t="s">
        <v>674</v>
      </c>
    </row>
    <row r="17284" spans="30:32" x14ac:dyDescent="0.2">
      <c r="AD17284" s="11" t="s">
        <v>27962</v>
      </c>
      <c r="AE17284" s="10" t="s">
        <v>1765</v>
      </c>
      <c r="AF17284" s="10" t="s">
        <v>674</v>
      </c>
    </row>
    <row r="17285" spans="30:32" x14ac:dyDescent="0.2">
      <c r="AD17285" s="11" t="s">
        <v>27963</v>
      </c>
      <c r="AE17285" s="10" t="s">
        <v>2041</v>
      </c>
      <c r="AF17285" s="10" t="s">
        <v>674</v>
      </c>
    </row>
    <row r="17286" spans="30:32" x14ac:dyDescent="0.2">
      <c r="AD17286" s="11" t="s">
        <v>27964</v>
      </c>
      <c r="AE17286" s="10" t="s">
        <v>27965</v>
      </c>
      <c r="AF17286" s="10" t="s">
        <v>674</v>
      </c>
    </row>
    <row r="17287" spans="30:32" x14ac:dyDescent="0.2">
      <c r="AD17287" s="11" t="s">
        <v>27966</v>
      </c>
      <c r="AE17287" s="10" t="s">
        <v>2328</v>
      </c>
      <c r="AF17287" s="10" t="s">
        <v>674</v>
      </c>
    </row>
    <row r="17288" spans="30:32" x14ac:dyDescent="0.2">
      <c r="AD17288" s="11" t="s">
        <v>27967</v>
      </c>
      <c r="AE17288" s="10" t="s">
        <v>2332</v>
      </c>
      <c r="AF17288" s="10" t="s">
        <v>674</v>
      </c>
    </row>
    <row r="17289" spans="30:32" x14ac:dyDescent="0.2">
      <c r="AD17289" s="11" t="s">
        <v>27968</v>
      </c>
      <c r="AE17289" s="10" t="s">
        <v>27969</v>
      </c>
      <c r="AF17289" s="10" t="s">
        <v>674</v>
      </c>
    </row>
    <row r="17290" spans="30:32" x14ac:dyDescent="0.2">
      <c r="AD17290" s="11" t="s">
        <v>27970</v>
      </c>
      <c r="AE17290" s="10" t="s">
        <v>18467</v>
      </c>
      <c r="AF17290" s="10" t="s">
        <v>674</v>
      </c>
    </row>
    <row r="17291" spans="30:32" x14ac:dyDescent="0.2">
      <c r="AD17291" s="11" t="s">
        <v>27971</v>
      </c>
      <c r="AE17291" s="10" t="s">
        <v>27972</v>
      </c>
      <c r="AF17291" s="10" t="s">
        <v>674</v>
      </c>
    </row>
    <row r="17292" spans="30:32" x14ac:dyDescent="0.2">
      <c r="AD17292" s="11" t="s">
        <v>27973</v>
      </c>
      <c r="AE17292" s="10" t="s">
        <v>23813</v>
      </c>
      <c r="AF17292" s="10" t="s">
        <v>674</v>
      </c>
    </row>
    <row r="17293" spans="30:32" x14ac:dyDescent="0.2">
      <c r="AD17293" s="11" t="s">
        <v>27974</v>
      </c>
      <c r="AE17293" s="10" t="s">
        <v>9065</v>
      </c>
      <c r="AF17293" s="10" t="s">
        <v>674</v>
      </c>
    </row>
    <row r="17294" spans="30:32" x14ac:dyDescent="0.2">
      <c r="AD17294" s="11" t="s">
        <v>27975</v>
      </c>
      <c r="AE17294" s="10" t="s">
        <v>5732</v>
      </c>
      <c r="AF17294" s="10" t="s">
        <v>674</v>
      </c>
    </row>
    <row r="17295" spans="30:32" x14ac:dyDescent="0.2">
      <c r="AD17295" s="11" t="s">
        <v>27976</v>
      </c>
      <c r="AE17295" s="10" t="s">
        <v>13525</v>
      </c>
      <c r="AF17295" s="10" t="s">
        <v>674</v>
      </c>
    </row>
    <row r="17296" spans="30:32" x14ac:dyDescent="0.2">
      <c r="AD17296" s="11" t="s">
        <v>27977</v>
      </c>
      <c r="AE17296" s="10" t="s">
        <v>1396</v>
      </c>
      <c r="AF17296" s="10" t="s">
        <v>674</v>
      </c>
    </row>
    <row r="17297" spans="30:32" x14ac:dyDescent="0.2">
      <c r="AD17297" s="11" t="s">
        <v>27978</v>
      </c>
      <c r="AE17297" s="10" t="s">
        <v>9073</v>
      </c>
      <c r="AF17297" s="10" t="s">
        <v>674</v>
      </c>
    </row>
    <row r="17298" spans="30:32" x14ac:dyDescent="0.2">
      <c r="AD17298" s="11" t="s">
        <v>27979</v>
      </c>
      <c r="AE17298" s="10" t="s">
        <v>27980</v>
      </c>
      <c r="AF17298" s="10" t="s">
        <v>674</v>
      </c>
    </row>
    <row r="17299" spans="30:32" x14ac:dyDescent="0.2">
      <c r="AD17299" s="11" t="s">
        <v>27981</v>
      </c>
      <c r="AE17299" s="10" t="s">
        <v>19416</v>
      </c>
      <c r="AF17299" s="10" t="s">
        <v>674</v>
      </c>
    </row>
    <row r="17300" spans="30:32" x14ac:dyDescent="0.2">
      <c r="AD17300" s="11" t="s">
        <v>27982</v>
      </c>
      <c r="AE17300" s="10" t="s">
        <v>27983</v>
      </c>
      <c r="AF17300" s="10" t="s">
        <v>674</v>
      </c>
    </row>
    <row r="17301" spans="30:32" x14ac:dyDescent="0.2">
      <c r="AD17301" s="11" t="s">
        <v>27984</v>
      </c>
      <c r="AE17301" s="10" t="s">
        <v>27985</v>
      </c>
      <c r="AF17301" s="10" t="s">
        <v>674</v>
      </c>
    </row>
    <row r="17302" spans="30:32" x14ac:dyDescent="0.2">
      <c r="AD17302" s="11" t="s">
        <v>27986</v>
      </c>
      <c r="AE17302" s="10" t="s">
        <v>1975</v>
      </c>
      <c r="AF17302" s="10" t="s">
        <v>674</v>
      </c>
    </row>
    <row r="17303" spans="30:32" x14ac:dyDescent="0.2">
      <c r="AD17303" s="11" t="s">
        <v>27987</v>
      </c>
      <c r="AE17303" s="10" t="s">
        <v>20570</v>
      </c>
      <c r="AF17303" s="10" t="s">
        <v>674</v>
      </c>
    </row>
    <row r="17304" spans="30:32" x14ac:dyDescent="0.2">
      <c r="AD17304" s="11" t="s">
        <v>27988</v>
      </c>
      <c r="AE17304" s="10" t="s">
        <v>16937</v>
      </c>
      <c r="AF17304" s="10" t="s">
        <v>674</v>
      </c>
    </row>
    <row r="17305" spans="30:32" x14ac:dyDescent="0.2">
      <c r="AD17305" s="11" t="s">
        <v>27989</v>
      </c>
      <c r="AE17305" s="10" t="s">
        <v>9919</v>
      </c>
      <c r="AF17305" s="10" t="s">
        <v>674</v>
      </c>
    </row>
    <row r="17306" spans="30:32" x14ac:dyDescent="0.2">
      <c r="AD17306" s="11" t="s">
        <v>27990</v>
      </c>
      <c r="AE17306" s="10" t="s">
        <v>27991</v>
      </c>
      <c r="AF17306" s="10" t="s">
        <v>674</v>
      </c>
    </row>
    <row r="17307" spans="30:32" x14ac:dyDescent="0.2">
      <c r="AD17307" s="11" t="s">
        <v>27992</v>
      </c>
      <c r="AE17307" s="10" t="s">
        <v>27993</v>
      </c>
      <c r="AF17307" s="10" t="s">
        <v>674</v>
      </c>
    </row>
    <row r="17308" spans="30:32" x14ac:dyDescent="0.2">
      <c r="AD17308" s="11" t="s">
        <v>27994</v>
      </c>
      <c r="AE17308" s="10" t="s">
        <v>27995</v>
      </c>
      <c r="AF17308" s="10" t="s">
        <v>674</v>
      </c>
    </row>
    <row r="17309" spans="30:32" x14ac:dyDescent="0.2">
      <c r="AD17309" s="11" t="s">
        <v>27996</v>
      </c>
      <c r="AE17309" s="10" t="s">
        <v>9927</v>
      </c>
      <c r="AF17309" s="10" t="s">
        <v>674</v>
      </c>
    </row>
    <row r="17310" spans="30:32" x14ac:dyDescent="0.2">
      <c r="AD17310" s="11" t="s">
        <v>27997</v>
      </c>
      <c r="AE17310" s="10" t="s">
        <v>27171</v>
      </c>
      <c r="AF17310" s="10" t="s">
        <v>674</v>
      </c>
    </row>
    <row r="17311" spans="30:32" x14ac:dyDescent="0.2">
      <c r="AD17311" s="11" t="s">
        <v>27998</v>
      </c>
      <c r="AE17311" s="10" t="s">
        <v>16828</v>
      </c>
      <c r="AF17311" s="10" t="s">
        <v>674</v>
      </c>
    </row>
    <row r="17312" spans="30:32" x14ac:dyDescent="0.2">
      <c r="AD17312" s="11" t="s">
        <v>27999</v>
      </c>
      <c r="AE17312" s="10" t="s">
        <v>2898</v>
      </c>
      <c r="AF17312" s="10" t="s">
        <v>674</v>
      </c>
    </row>
    <row r="17313" spans="30:32" x14ac:dyDescent="0.2">
      <c r="AD17313" s="11" t="s">
        <v>28000</v>
      </c>
      <c r="AE17313" s="10" t="s">
        <v>28001</v>
      </c>
      <c r="AF17313" s="10" t="s">
        <v>674</v>
      </c>
    </row>
    <row r="17314" spans="30:32" x14ac:dyDescent="0.2">
      <c r="AD17314" s="11" t="s">
        <v>28002</v>
      </c>
      <c r="AE17314" s="10" t="s">
        <v>20339</v>
      </c>
      <c r="AF17314" s="10" t="s">
        <v>674</v>
      </c>
    </row>
    <row r="17315" spans="30:32" x14ac:dyDescent="0.2">
      <c r="AD17315" s="11" t="s">
        <v>28003</v>
      </c>
      <c r="AE17315" s="10" t="s">
        <v>28004</v>
      </c>
      <c r="AF17315" s="10" t="s">
        <v>674</v>
      </c>
    </row>
    <row r="17316" spans="30:32" x14ac:dyDescent="0.2">
      <c r="AD17316" s="11" t="s">
        <v>28005</v>
      </c>
      <c r="AE17316" s="10" t="s">
        <v>9113</v>
      </c>
      <c r="AF17316" s="10" t="s">
        <v>674</v>
      </c>
    </row>
    <row r="17317" spans="30:32" x14ac:dyDescent="0.2">
      <c r="AD17317" s="11" t="s">
        <v>28006</v>
      </c>
      <c r="AE17317" s="10" t="s">
        <v>28007</v>
      </c>
      <c r="AF17317" s="10" t="s">
        <v>674</v>
      </c>
    </row>
    <row r="17318" spans="30:32" x14ac:dyDescent="0.2">
      <c r="AD17318" s="11" t="s">
        <v>28008</v>
      </c>
      <c r="AE17318" s="10" t="s">
        <v>18308</v>
      </c>
      <c r="AF17318" s="10" t="s">
        <v>674</v>
      </c>
    </row>
    <row r="17319" spans="30:32" x14ac:dyDescent="0.2">
      <c r="AD17319" s="11" t="s">
        <v>28009</v>
      </c>
      <c r="AE17319" s="10" t="s">
        <v>22040</v>
      </c>
      <c r="AF17319" s="10" t="s">
        <v>674</v>
      </c>
    </row>
    <row r="17320" spans="30:32" x14ac:dyDescent="0.2">
      <c r="AD17320" s="11" t="s">
        <v>28010</v>
      </c>
      <c r="AE17320" s="10" t="s">
        <v>28011</v>
      </c>
      <c r="AF17320" s="10" t="s">
        <v>674</v>
      </c>
    </row>
    <row r="17321" spans="30:32" x14ac:dyDescent="0.2">
      <c r="AD17321" s="11" t="s">
        <v>28012</v>
      </c>
      <c r="AE17321" s="10" t="s">
        <v>28013</v>
      </c>
      <c r="AF17321" s="10" t="s">
        <v>674</v>
      </c>
    </row>
    <row r="17322" spans="30:32" x14ac:dyDescent="0.2">
      <c r="AD17322" s="11" t="s">
        <v>28014</v>
      </c>
      <c r="AE17322" s="10" t="s">
        <v>28015</v>
      </c>
      <c r="AF17322" s="10" t="s">
        <v>674</v>
      </c>
    </row>
    <row r="17323" spans="30:32" x14ac:dyDescent="0.2">
      <c r="AD17323" s="11" t="s">
        <v>28016</v>
      </c>
      <c r="AE17323" s="10" t="s">
        <v>28017</v>
      </c>
      <c r="AF17323" s="10" t="s">
        <v>674</v>
      </c>
    </row>
    <row r="17324" spans="30:32" x14ac:dyDescent="0.2">
      <c r="AD17324" s="11" t="s">
        <v>28018</v>
      </c>
      <c r="AE17324" s="10" t="s">
        <v>8505</v>
      </c>
      <c r="AF17324" s="10" t="s">
        <v>674</v>
      </c>
    </row>
    <row r="17325" spans="30:32" x14ac:dyDescent="0.2">
      <c r="AD17325" s="11" t="s">
        <v>28019</v>
      </c>
      <c r="AE17325" s="10" t="s">
        <v>8505</v>
      </c>
      <c r="AF17325" s="10" t="s">
        <v>674</v>
      </c>
    </row>
    <row r="17326" spans="30:32" x14ac:dyDescent="0.2">
      <c r="AD17326" s="11" t="s">
        <v>28020</v>
      </c>
      <c r="AE17326" s="10" t="s">
        <v>7181</v>
      </c>
      <c r="AF17326" s="10" t="s">
        <v>674</v>
      </c>
    </row>
    <row r="17327" spans="30:32" x14ac:dyDescent="0.2">
      <c r="AD17327" s="11" t="s">
        <v>28021</v>
      </c>
      <c r="AE17327" s="10" t="s">
        <v>20226</v>
      </c>
      <c r="AF17327" s="10" t="s">
        <v>674</v>
      </c>
    </row>
    <row r="17328" spans="30:32" x14ac:dyDescent="0.2">
      <c r="AD17328" s="11" t="s">
        <v>28022</v>
      </c>
      <c r="AE17328" s="10" t="s">
        <v>1432</v>
      </c>
      <c r="AF17328" s="10" t="s">
        <v>674</v>
      </c>
    </row>
    <row r="17329" spans="30:32" x14ac:dyDescent="0.2">
      <c r="AD17329" s="11" t="s">
        <v>28023</v>
      </c>
      <c r="AE17329" s="10" t="s">
        <v>22062</v>
      </c>
      <c r="AF17329" s="10" t="s">
        <v>674</v>
      </c>
    </row>
    <row r="17330" spans="30:32" x14ac:dyDescent="0.2">
      <c r="AD17330" s="11" t="s">
        <v>28024</v>
      </c>
      <c r="AE17330" s="10" t="s">
        <v>15609</v>
      </c>
      <c r="AF17330" s="10" t="s">
        <v>674</v>
      </c>
    </row>
    <row r="17331" spans="30:32" x14ac:dyDescent="0.2">
      <c r="AD17331" s="11" t="s">
        <v>28025</v>
      </c>
      <c r="AE17331" s="10" t="s">
        <v>7200</v>
      </c>
      <c r="AF17331" s="10" t="s">
        <v>674</v>
      </c>
    </row>
    <row r="17332" spans="30:32" x14ac:dyDescent="0.2">
      <c r="AD17332" s="11" t="s">
        <v>28026</v>
      </c>
      <c r="AE17332" s="10" t="s">
        <v>28027</v>
      </c>
      <c r="AF17332" s="10" t="s">
        <v>674</v>
      </c>
    </row>
    <row r="17333" spans="30:32" x14ac:dyDescent="0.2">
      <c r="AD17333" s="11" t="s">
        <v>28028</v>
      </c>
      <c r="AE17333" s="10" t="s">
        <v>28029</v>
      </c>
      <c r="AF17333" s="10" t="s">
        <v>674</v>
      </c>
    </row>
    <row r="17334" spans="30:32" x14ac:dyDescent="0.2">
      <c r="AD17334" s="11" t="s">
        <v>28030</v>
      </c>
      <c r="AE17334" s="10" t="s">
        <v>14255</v>
      </c>
      <c r="AF17334" s="10" t="s">
        <v>674</v>
      </c>
    </row>
    <row r="17335" spans="30:32" x14ac:dyDescent="0.2">
      <c r="AD17335" s="11" t="s">
        <v>28031</v>
      </c>
      <c r="AE17335" s="10" t="s">
        <v>26078</v>
      </c>
      <c r="AF17335" s="10" t="s">
        <v>674</v>
      </c>
    </row>
    <row r="17336" spans="30:32" x14ac:dyDescent="0.2">
      <c r="AD17336" s="11" t="s">
        <v>28032</v>
      </c>
      <c r="AE17336" s="10" t="s">
        <v>15270</v>
      </c>
      <c r="AF17336" s="10" t="s">
        <v>674</v>
      </c>
    </row>
    <row r="17337" spans="30:32" x14ac:dyDescent="0.2">
      <c r="AD17337" s="11" t="s">
        <v>28033</v>
      </c>
      <c r="AE17337" s="10" t="s">
        <v>10030</v>
      </c>
      <c r="AF17337" s="10" t="s">
        <v>674</v>
      </c>
    </row>
    <row r="17338" spans="30:32" x14ac:dyDescent="0.2">
      <c r="AD17338" s="11" t="s">
        <v>28034</v>
      </c>
      <c r="AE17338" s="10" t="s">
        <v>28035</v>
      </c>
      <c r="AF17338" s="10" t="s">
        <v>674</v>
      </c>
    </row>
    <row r="17339" spans="30:32" x14ac:dyDescent="0.2">
      <c r="AD17339" s="11" t="s">
        <v>28036</v>
      </c>
      <c r="AE17339" s="10" t="s">
        <v>14041</v>
      </c>
      <c r="AF17339" s="10" t="s">
        <v>674</v>
      </c>
    </row>
    <row r="17340" spans="30:32" x14ac:dyDescent="0.2">
      <c r="AD17340" s="11" t="s">
        <v>28037</v>
      </c>
      <c r="AE17340" s="10" t="s">
        <v>28038</v>
      </c>
      <c r="AF17340" s="10" t="s">
        <v>674</v>
      </c>
    </row>
    <row r="17341" spans="30:32" x14ac:dyDescent="0.2">
      <c r="AD17341" s="11" t="s">
        <v>28039</v>
      </c>
      <c r="AE17341" s="10" t="s">
        <v>16990</v>
      </c>
      <c r="AF17341" s="10" t="s">
        <v>674</v>
      </c>
    </row>
    <row r="17342" spans="30:32" x14ac:dyDescent="0.2">
      <c r="AD17342" s="11" t="s">
        <v>28040</v>
      </c>
      <c r="AE17342" s="10" t="s">
        <v>23546</v>
      </c>
      <c r="AF17342" s="10" t="s">
        <v>674</v>
      </c>
    </row>
    <row r="17343" spans="30:32" x14ac:dyDescent="0.2">
      <c r="AD17343" s="11" t="s">
        <v>28041</v>
      </c>
      <c r="AE17343" s="10" t="s">
        <v>23876</v>
      </c>
      <c r="AF17343" s="10" t="s">
        <v>674</v>
      </c>
    </row>
    <row r="17344" spans="30:32" x14ac:dyDescent="0.2">
      <c r="AD17344" s="11" t="s">
        <v>28042</v>
      </c>
      <c r="AE17344" s="10" t="s">
        <v>28043</v>
      </c>
      <c r="AF17344" s="10" t="s">
        <v>674</v>
      </c>
    </row>
    <row r="17345" spans="30:32" x14ac:dyDescent="0.2">
      <c r="AD17345" s="11" t="s">
        <v>28044</v>
      </c>
      <c r="AE17345" s="10" t="s">
        <v>20675</v>
      </c>
      <c r="AF17345" s="10" t="s">
        <v>674</v>
      </c>
    </row>
    <row r="17346" spans="30:32" x14ac:dyDescent="0.2">
      <c r="AD17346" s="11" t="s">
        <v>28045</v>
      </c>
      <c r="AE17346" s="10" t="s">
        <v>4517</v>
      </c>
      <c r="AF17346" s="10" t="s">
        <v>674</v>
      </c>
    </row>
    <row r="17347" spans="30:32" x14ac:dyDescent="0.2">
      <c r="AD17347" s="11" t="s">
        <v>28046</v>
      </c>
      <c r="AE17347" s="10" t="s">
        <v>2923</v>
      </c>
      <c r="AF17347" s="10" t="s">
        <v>674</v>
      </c>
    </row>
    <row r="17348" spans="30:32" x14ac:dyDescent="0.2">
      <c r="AD17348" s="11" t="s">
        <v>28047</v>
      </c>
      <c r="AE17348" s="10" t="s">
        <v>28048</v>
      </c>
      <c r="AF17348" s="10" t="s">
        <v>674</v>
      </c>
    </row>
    <row r="17349" spans="30:32" x14ac:dyDescent="0.2">
      <c r="AD17349" s="11" t="s">
        <v>28049</v>
      </c>
      <c r="AE17349" s="10" t="s">
        <v>7218</v>
      </c>
      <c r="AF17349" s="10" t="s">
        <v>674</v>
      </c>
    </row>
    <row r="17350" spans="30:32" x14ac:dyDescent="0.2">
      <c r="AD17350" s="11" t="s">
        <v>28050</v>
      </c>
      <c r="AE17350" s="10" t="s">
        <v>28051</v>
      </c>
      <c r="AF17350" s="10" t="s">
        <v>674</v>
      </c>
    </row>
    <row r="17351" spans="30:32" x14ac:dyDescent="0.2">
      <c r="AD17351" s="11" t="s">
        <v>28052</v>
      </c>
      <c r="AE17351" s="10" t="s">
        <v>28053</v>
      </c>
      <c r="AF17351" s="10" t="s">
        <v>674</v>
      </c>
    </row>
    <row r="17352" spans="30:32" x14ac:dyDescent="0.2">
      <c r="AD17352" s="11" t="s">
        <v>28054</v>
      </c>
      <c r="AE17352" s="10" t="s">
        <v>10067</v>
      </c>
      <c r="AF17352" s="10" t="s">
        <v>674</v>
      </c>
    </row>
    <row r="17353" spans="30:32" x14ac:dyDescent="0.2">
      <c r="AD17353" s="11" t="s">
        <v>28055</v>
      </c>
      <c r="AE17353" s="10" t="s">
        <v>28056</v>
      </c>
      <c r="AF17353" s="10" t="s">
        <v>674</v>
      </c>
    </row>
    <row r="17354" spans="30:32" x14ac:dyDescent="0.2">
      <c r="AD17354" s="11" t="s">
        <v>28057</v>
      </c>
      <c r="AE17354" s="10" t="s">
        <v>15657</v>
      </c>
      <c r="AF17354" s="10" t="s">
        <v>674</v>
      </c>
    </row>
    <row r="17355" spans="30:32" x14ac:dyDescent="0.2">
      <c r="AD17355" s="11" t="s">
        <v>28058</v>
      </c>
      <c r="AE17355" s="10" t="s">
        <v>17285</v>
      </c>
      <c r="AF17355" s="10" t="s">
        <v>674</v>
      </c>
    </row>
    <row r="17356" spans="30:32" x14ac:dyDescent="0.2">
      <c r="AD17356" s="11" t="s">
        <v>28059</v>
      </c>
      <c r="AE17356" s="10" t="s">
        <v>18433</v>
      </c>
      <c r="AF17356" s="10" t="s">
        <v>674</v>
      </c>
    </row>
    <row r="17357" spans="30:32" x14ac:dyDescent="0.2">
      <c r="AD17357" s="11" t="s">
        <v>28060</v>
      </c>
      <c r="AE17357" s="10" t="s">
        <v>28061</v>
      </c>
      <c r="AF17357" s="10" t="s">
        <v>674</v>
      </c>
    </row>
    <row r="17358" spans="30:32" x14ac:dyDescent="0.2">
      <c r="AD17358" s="11" t="s">
        <v>28062</v>
      </c>
      <c r="AE17358" s="10" t="s">
        <v>20785</v>
      </c>
      <c r="AF17358" s="10" t="s">
        <v>674</v>
      </c>
    </row>
    <row r="17359" spans="30:32" x14ac:dyDescent="0.2">
      <c r="AD17359" s="11" t="s">
        <v>28063</v>
      </c>
      <c r="AE17359" s="10" t="s">
        <v>28064</v>
      </c>
      <c r="AF17359" s="10" t="s">
        <v>674</v>
      </c>
    </row>
    <row r="17360" spans="30:32" x14ac:dyDescent="0.2">
      <c r="AD17360" s="11" t="s">
        <v>28065</v>
      </c>
      <c r="AE17360" s="10" t="s">
        <v>28066</v>
      </c>
      <c r="AF17360" s="10" t="s">
        <v>674</v>
      </c>
    </row>
    <row r="17361" spans="30:32" x14ac:dyDescent="0.2">
      <c r="AD17361" s="11" t="s">
        <v>28067</v>
      </c>
      <c r="AE17361" s="10" t="s">
        <v>28068</v>
      </c>
      <c r="AF17361" s="10" t="s">
        <v>674</v>
      </c>
    </row>
    <row r="17362" spans="30:32" x14ac:dyDescent="0.2">
      <c r="AD17362" s="11" t="s">
        <v>28069</v>
      </c>
      <c r="AE17362" s="10" t="s">
        <v>17024</v>
      </c>
      <c r="AF17362" s="10" t="s">
        <v>674</v>
      </c>
    </row>
    <row r="17363" spans="30:32" x14ac:dyDescent="0.2">
      <c r="AD17363" s="11" t="s">
        <v>28070</v>
      </c>
      <c r="AE17363" s="10" t="s">
        <v>23275</v>
      </c>
      <c r="AF17363" s="10" t="s">
        <v>674</v>
      </c>
    </row>
    <row r="17364" spans="30:32" x14ac:dyDescent="0.2">
      <c r="AD17364" s="11" t="s">
        <v>28071</v>
      </c>
      <c r="AE17364" s="10" t="s">
        <v>26118</v>
      </c>
      <c r="AF17364" s="10" t="s">
        <v>674</v>
      </c>
    </row>
    <row r="17365" spans="30:32" x14ac:dyDescent="0.2">
      <c r="AD17365" s="11" t="s">
        <v>28072</v>
      </c>
      <c r="AE17365" s="10" t="s">
        <v>1315</v>
      </c>
      <c r="AF17365" s="10" t="s">
        <v>674</v>
      </c>
    </row>
    <row r="17366" spans="30:32" x14ac:dyDescent="0.2">
      <c r="AD17366" s="11" t="s">
        <v>28073</v>
      </c>
      <c r="AE17366" s="10" t="s">
        <v>1631</v>
      </c>
      <c r="AF17366" s="10" t="s">
        <v>674</v>
      </c>
    </row>
    <row r="17367" spans="30:32" x14ac:dyDescent="0.2">
      <c r="AD17367" s="11" t="s">
        <v>28074</v>
      </c>
      <c r="AE17367" s="10" t="s">
        <v>10100</v>
      </c>
      <c r="AF17367" s="10" t="s">
        <v>674</v>
      </c>
    </row>
    <row r="17368" spans="30:32" x14ac:dyDescent="0.2">
      <c r="AD17368" s="11" t="s">
        <v>28075</v>
      </c>
      <c r="AE17368" s="10" t="s">
        <v>10105</v>
      </c>
      <c r="AF17368" s="10" t="s">
        <v>674</v>
      </c>
    </row>
    <row r="17369" spans="30:32" x14ac:dyDescent="0.2">
      <c r="AD17369" s="11" t="s">
        <v>28076</v>
      </c>
      <c r="AE17369" s="10" t="s">
        <v>28077</v>
      </c>
      <c r="AF17369" s="10" t="s">
        <v>674</v>
      </c>
    </row>
    <row r="17370" spans="30:32" x14ac:dyDescent="0.2">
      <c r="AD17370" s="11" t="s">
        <v>28078</v>
      </c>
      <c r="AE17370" s="10" t="s">
        <v>28079</v>
      </c>
      <c r="AF17370" s="10" t="s">
        <v>674</v>
      </c>
    </row>
    <row r="17371" spans="30:32" x14ac:dyDescent="0.2">
      <c r="AD17371" s="11" t="s">
        <v>28080</v>
      </c>
      <c r="AE17371" s="10" t="s">
        <v>1373</v>
      </c>
      <c r="AF17371" s="10" t="s">
        <v>674</v>
      </c>
    </row>
    <row r="17372" spans="30:32" x14ac:dyDescent="0.2">
      <c r="AD17372" s="11" t="s">
        <v>28081</v>
      </c>
      <c r="AE17372" s="10" t="s">
        <v>28082</v>
      </c>
      <c r="AF17372" s="10" t="s">
        <v>674</v>
      </c>
    </row>
    <row r="17373" spans="30:32" x14ac:dyDescent="0.2">
      <c r="AD17373" s="11" t="s">
        <v>28083</v>
      </c>
      <c r="AE17373" s="10" t="s">
        <v>27247</v>
      </c>
      <c r="AF17373" s="10" t="s">
        <v>674</v>
      </c>
    </row>
    <row r="17374" spans="30:32" x14ac:dyDescent="0.2">
      <c r="AD17374" s="11" t="s">
        <v>28084</v>
      </c>
      <c r="AE17374" s="10" t="s">
        <v>28085</v>
      </c>
      <c r="AF17374" s="10" t="s">
        <v>674</v>
      </c>
    </row>
    <row r="17375" spans="30:32" x14ac:dyDescent="0.2">
      <c r="AD17375" s="11" t="s">
        <v>28086</v>
      </c>
      <c r="AE17375" s="10" t="s">
        <v>23916</v>
      </c>
      <c r="AF17375" s="10" t="s">
        <v>674</v>
      </c>
    </row>
    <row r="17376" spans="30:32" x14ac:dyDescent="0.2">
      <c r="AD17376" s="11" t="s">
        <v>28087</v>
      </c>
      <c r="AE17376" s="10" t="s">
        <v>5025</v>
      </c>
      <c r="AF17376" s="10" t="s">
        <v>674</v>
      </c>
    </row>
    <row r="17377" spans="30:32" x14ac:dyDescent="0.2">
      <c r="AD17377" s="11" t="s">
        <v>28088</v>
      </c>
      <c r="AE17377" s="10" t="s">
        <v>9188</v>
      </c>
      <c r="AF17377" s="10" t="s">
        <v>674</v>
      </c>
    </row>
    <row r="17378" spans="30:32" x14ac:dyDescent="0.2">
      <c r="AD17378" s="11" t="s">
        <v>28089</v>
      </c>
      <c r="AE17378" s="10" t="s">
        <v>10150</v>
      </c>
      <c r="AF17378" s="10" t="s">
        <v>674</v>
      </c>
    </row>
    <row r="17379" spans="30:32" x14ac:dyDescent="0.2">
      <c r="AD17379" s="11" t="s">
        <v>28090</v>
      </c>
      <c r="AE17379" s="10" t="s">
        <v>13608</v>
      </c>
      <c r="AF17379" s="10" t="s">
        <v>674</v>
      </c>
    </row>
    <row r="17380" spans="30:32" x14ac:dyDescent="0.2">
      <c r="AD17380" s="11" t="s">
        <v>28091</v>
      </c>
      <c r="AE17380" s="10" t="s">
        <v>14342</v>
      </c>
      <c r="AF17380" s="10" t="s">
        <v>674</v>
      </c>
    </row>
    <row r="17381" spans="30:32" x14ac:dyDescent="0.2">
      <c r="AD17381" s="11" t="s">
        <v>28092</v>
      </c>
      <c r="AE17381" s="10" t="s">
        <v>2188</v>
      </c>
      <c r="AF17381" s="10" t="s">
        <v>674</v>
      </c>
    </row>
    <row r="17382" spans="30:32" x14ac:dyDescent="0.2">
      <c r="AD17382" s="11" t="s">
        <v>28093</v>
      </c>
      <c r="AE17382" s="10" t="s">
        <v>28094</v>
      </c>
      <c r="AF17382" s="10" t="s">
        <v>674</v>
      </c>
    </row>
    <row r="17383" spans="30:32" x14ac:dyDescent="0.2">
      <c r="AD17383" s="11" t="s">
        <v>28095</v>
      </c>
      <c r="AE17383" s="10" t="s">
        <v>8332</v>
      </c>
      <c r="AF17383" s="10" t="s">
        <v>674</v>
      </c>
    </row>
    <row r="17384" spans="30:32" x14ac:dyDescent="0.2">
      <c r="AD17384" s="11" t="s">
        <v>28096</v>
      </c>
      <c r="AE17384" s="10" t="s">
        <v>1653</v>
      </c>
      <c r="AF17384" s="10" t="s">
        <v>674</v>
      </c>
    </row>
    <row r="17385" spans="30:32" x14ac:dyDescent="0.2">
      <c r="AD17385" s="11" t="s">
        <v>28097</v>
      </c>
      <c r="AE17385" s="10" t="s">
        <v>28098</v>
      </c>
      <c r="AF17385" s="10" t="s">
        <v>674</v>
      </c>
    </row>
    <row r="17386" spans="30:32" x14ac:dyDescent="0.2">
      <c r="AD17386" s="11" t="s">
        <v>28099</v>
      </c>
      <c r="AE17386" s="10" t="s">
        <v>8536</v>
      </c>
      <c r="AF17386" s="10" t="s">
        <v>674</v>
      </c>
    </row>
    <row r="17387" spans="30:32" x14ac:dyDescent="0.2">
      <c r="AD17387" s="11" t="s">
        <v>28100</v>
      </c>
      <c r="AE17387" s="10" t="s">
        <v>2646</v>
      </c>
      <c r="AF17387" s="10" t="s">
        <v>674</v>
      </c>
    </row>
    <row r="17388" spans="30:32" x14ac:dyDescent="0.2">
      <c r="AD17388" s="11" t="s">
        <v>28101</v>
      </c>
      <c r="AE17388" s="10" t="s">
        <v>5046</v>
      </c>
      <c r="AF17388" s="10" t="s">
        <v>674</v>
      </c>
    </row>
    <row r="17389" spans="30:32" x14ac:dyDescent="0.2">
      <c r="AD17389" s="11" t="s">
        <v>28102</v>
      </c>
      <c r="AE17389" s="10" t="s">
        <v>28103</v>
      </c>
      <c r="AF17389" s="10" t="s">
        <v>674</v>
      </c>
    </row>
    <row r="17390" spans="30:32" x14ac:dyDescent="0.2">
      <c r="AD17390" s="11" t="s">
        <v>28104</v>
      </c>
      <c r="AE17390" s="10" t="s">
        <v>7309</v>
      </c>
      <c r="AF17390" s="10" t="s">
        <v>674</v>
      </c>
    </row>
    <row r="17391" spans="30:32" x14ac:dyDescent="0.2">
      <c r="AD17391" s="11" t="s">
        <v>28105</v>
      </c>
      <c r="AE17391" s="10" t="s">
        <v>28106</v>
      </c>
      <c r="AF17391" s="10" t="s">
        <v>674</v>
      </c>
    </row>
    <row r="17392" spans="30:32" x14ac:dyDescent="0.2">
      <c r="AD17392" s="11" t="s">
        <v>28107</v>
      </c>
      <c r="AE17392" s="10" t="s">
        <v>2192</v>
      </c>
      <c r="AF17392" s="10" t="s">
        <v>674</v>
      </c>
    </row>
    <row r="17393" spans="30:32" x14ac:dyDescent="0.2">
      <c r="AD17393" s="11" t="s">
        <v>28108</v>
      </c>
      <c r="AE17393" s="10" t="s">
        <v>13616</v>
      </c>
      <c r="AF17393" s="10" t="s">
        <v>674</v>
      </c>
    </row>
    <row r="17394" spans="30:32" x14ac:dyDescent="0.2">
      <c r="AD17394" s="11" t="s">
        <v>28109</v>
      </c>
      <c r="AE17394" s="10" t="s">
        <v>2194</v>
      </c>
      <c r="AF17394" s="10" t="s">
        <v>674</v>
      </c>
    </row>
    <row r="17395" spans="30:32" x14ac:dyDescent="0.2">
      <c r="AD17395" s="11" t="s">
        <v>28110</v>
      </c>
      <c r="AE17395" s="10" t="s">
        <v>28111</v>
      </c>
      <c r="AF17395" s="10" t="s">
        <v>674</v>
      </c>
    </row>
    <row r="17396" spans="30:32" x14ac:dyDescent="0.2">
      <c r="AD17396" s="11" t="s">
        <v>28112</v>
      </c>
      <c r="AE17396" s="10" t="s">
        <v>2196</v>
      </c>
      <c r="AF17396" s="10" t="s">
        <v>674</v>
      </c>
    </row>
    <row r="17397" spans="30:32" x14ac:dyDescent="0.2">
      <c r="AD17397" s="11" t="s">
        <v>28113</v>
      </c>
      <c r="AE17397" s="10" t="s">
        <v>14361</v>
      </c>
      <c r="AF17397" s="10" t="s">
        <v>674</v>
      </c>
    </row>
    <row r="17398" spans="30:32" x14ac:dyDescent="0.2">
      <c r="AD17398" s="11" t="s">
        <v>28114</v>
      </c>
      <c r="AE17398" s="10" t="s">
        <v>28115</v>
      </c>
      <c r="AF17398" s="10" t="s">
        <v>674</v>
      </c>
    </row>
    <row r="17399" spans="30:32" x14ac:dyDescent="0.2">
      <c r="AD17399" s="11" t="s">
        <v>28116</v>
      </c>
      <c r="AE17399" s="10" t="s">
        <v>1497</v>
      </c>
      <c r="AF17399" s="10" t="s">
        <v>674</v>
      </c>
    </row>
    <row r="17400" spans="30:32" x14ac:dyDescent="0.2">
      <c r="AD17400" s="11" t="s">
        <v>28117</v>
      </c>
      <c r="AE17400" s="10" t="s">
        <v>28118</v>
      </c>
      <c r="AF17400" s="10" t="s">
        <v>674</v>
      </c>
    </row>
    <row r="17401" spans="30:32" x14ac:dyDescent="0.2">
      <c r="AD17401" s="11" t="s">
        <v>28119</v>
      </c>
      <c r="AE17401" s="10" t="s">
        <v>22469</v>
      </c>
      <c r="AF17401" s="10" t="s">
        <v>674</v>
      </c>
    </row>
    <row r="17402" spans="30:32" x14ac:dyDescent="0.2">
      <c r="AD17402" s="11" t="s">
        <v>28120</v>
      </c>
      <c r="AE17402" s="10" t="s">
        <v>28121</v>
      </c>
      <c r="AF17402" s="10" t="s">
        <v>674</v>
      </c>
    </row>
    <row r="17403" spans="30:32" x14ac:dyDescent="0.2">
      <c r="AD17403" s="11" t="s">
        <v>28122</v>
      </c>
      <c r="AE17403" s="10" t="s">
        <v>28123</v>
      </c>
      <c r="AF17403" s="10" t="s">
        <v>674</v>
      </c>
    </row>
    <row r="17404" spans="30:32" x14ac:dyDescent="0.2">
      <c r="AD17404" s="11" t="s">
        <v>28124</v>
      </c>
      <c r="AE17404" s="10" t="s">
        <v>28125</v>
      </c>
      <c r="AF17404" s="10" t="s">
        <v>674</v>
      </c>
    </row>
    <row r="17405" spans="30:32" x14ac:dyDescent="0.2">
      <c r="AD17405" s="11" t="s">
        <v>28126</v>
      </c>
      <c r="AE17405" s="10" t="s">
        <v>28127</v>
      </c>
      <c r="AF17405" s="10" t="s">
        <v>674</v>
      </c>
    </row>
    <row r="17406" spans="30:32" x14ac:dyDescent="0.2">
      <c r="AD17406" s="11" t="s">
        <v>28128</v>
      </c>
      <c r="AE17406" s="10" t="s">
        <v>1676</v>
      </c>
      <c r="AF17406" s="10" t="s">
        <v>674</v>
      </c>
    </row>
    <row r="17407" spans="30:32" x14ac:dyDescent="0.2">
      <c r="AD17407" s="11" t="s">
        <v>28129</v>
      </c>
      <c r="AE17407" s="10" t="s">
        <v>2980</v>
      </c>
      <c r="AF17407" s="10" t="s">
        <v>674</v>
      </c>
    </row>
    <row r="17408" spans="30:32" x14ac:dyDescent="0.2">
      <c r="AD17408" s="11" t="s">
        <v>28130</v>
      </c>
      <c r="AE17408" s="10" t="s">
        <v>2980</v>
      </c>
      <c r="AF17408" s="10" t="s">
        <v>674</v>
      </c>
    </row>
    <row r="17409" spans="30:32" x14ac:dyDescent="0.2">
      <c r="AD17409" s="11" t="s">
        <v>28131</v>
      </c>
      <c r="AE17409" s="10" t="s">
        <v>28132</v>
      </c>
      <c r="AF17409" s="10" t="s">
        <v>674</v>
      </c>
    </row>
    <row r="17410" spans="30:32" x14ac:dyDescent="0.2">
      <c r="AD17410" s="11" t="s">
        <v>28133</v>
      </c>
      <c r="AE17410" s="10" t="s">
        <v>24580</v>
      </c>
      <c r="AF17410" s="10" t="s">
        <v>674</v>
      </c>
    </row>
    <row r="17411" spans="30:32" x14ac:dyDescent="0.2">
      <c r="AD17411" s="11" t="s">
        <v>28134</v>
      </c>
      <c r="AE17411" s="10" t="s">
        <v>28135</v>
      </c>
      <c r="AF17411" s="10" t="s">
        <v>674</v>
      </c>
    </row>
    <row r="17412" spans="30:32" x14ac:dyDescent="0.2">
      <c r="AD17412" s="11" t="s">
        <v>28136</v>
      </c>
      <c r="AE17412" s="10" t="s">
        <v>2230</v>
      </c>
      <c r="AF17412" s="10" t="s">
        <v>674</v>
      </c>
    </row>
    <row r="17413" spans="30:32" x14ac:dyDescent="0.2">
      <c r="AD17413" s="11" t="s">
        <v>28137</v>
      </c>
      <c r="AE17413" s="10" t="s">
        <v>9237</v>
      </c>
      <c r="AF17413" s="10" t="s">
        <v>674</v>
      </c>
    </row>
    <row r="17414" spans="30:32" x14ac:dyDescent="0.2">
      <c r="AD17414" s="11" t="s">
        <v>28138</v>
      </c>
      <c r="AE17414" s="10" t="s">
        <v>7386</v>
      </c>
      <c r="AF17414" s="10" t="s">
        <v>674</v>
      </c>
    </row>
    <row r="17415" spans="30:32" x14ac:dyDescent="0.2">
      <c r="AD17415" s="11" t="s">
        <v>28139</v>
      </c>
      <c r="AE17415" s="10" t="s">
        <v>28140</v>
      </c>
      <c r="AF17415" s="10" t="s">
        <v>674</v>
      </c>
    </row>
    <row r="17416" spans="30:32" x14ac:dyDescent="0.2">
      <c r="AD17416" s="11" t="s">
        <v>28141</v>
      </c>
      <c r="AE17416" s="10" t="s">
        <v>22240</v>
      </c>
      <c r="AF17416" s="10" t="s">
        <v>674</v>
      </c>
    </row>
    <row r="17417" spans="30:32" x14ac:dyDescent="0.2">
      <c r="AD17417" s="11" t="s">
        <v>28142</v>
      </c>
      <c r="AE17417" s="10" t="s">
        <v>28143</v>
      </c>
      <c r="AF17417" s="10" t="s">
        <v>674</v>
      </c>
    </row>
    <row r="17418" spans="30:32" x14ac:dyDescent="0.2">
      <c r="AD17418" s="11" t="s">
        <v>28144</v>
      </c>
      <c r="AE17418" s="10" t="s">
        <v>28145</v>
      </c>
      <c r="AF17418" s="10" t="s">
        <v>674</v>
      </c>
    </row>
    <row r="17419" spans="30:32" x14ac:dyDescent="0.2">
      <c r="AD17419" s="11" t="s">
        <v>28146</v>
      </c>
      <c r="AE17419" s="10" t="s">
        <v>28147</v>
      </c>
      <c r="AF17419" s="10" t="s">
        <v>674</v>
      </c>
    </row>
    <row r="17420" spans="30:32" x14ac:dyDescent="0.2">
      <c r="AD17420" s="11" t="s">
        <v>28148</v>
      </c>
      <c r="AE17420" s="10" t="s">
        <v>11824</v>
      </c>
      <c r="AF17420" s="10" t="s">
        <v>674</v>
      </c>
    </row>
    <row r="17421" spans="30:32" x14ac:dyDescent="0.2">
      <c r="AD17421" s="11" t="s">
        <v>28149</v>
      </c>
      <c r="AE17421" s="10" t="s">
        <v>28150</v>
      </c>
      <c r="AF17421" s="10" t="s">
        <v>674</v>
      </c>
    </row>
    <row r="17422" spans="30:32" x14ac:dyDescent="0.2">
      <c r="AD17422" s="11" t="s">
        <v>28151</v>
      </c>
      <c r="AE17422" s="10" t="s">
        <v>1683</v>
      </c>
      <c r="AF17422" s="10" t="s">
        <v>674</v>
      </c>
    </row>
    <row r="17423" spans="30:32" x14ac:dyDescent="0.2">
      <c r="AD17423" s="11" t="s">
        <v>28152</v>
      </c>
      <c r="AE17423" s="10" t="s">
        <v>9247</v>
      </c>
      <c r="AF17423" s="10" t="s">
        <v>674</v>
      </c>
    </row>
    <row r="17424" spans="30:32" x14ac:dyDescent="0.2">
      <c r="AD17424" s="11" t="s">
        <v>28153</v>
      </c>
      <c r="AE17424" s="10" t="s">
        <v>9247</v>
      </c>
      <c r="AF17424" s="10" t="s">
        <v>674</v>
      </c>
    </row>
    <row r="17425" spans="30:32" x14ac:dyDescent="0.2">
      <c r="AD17425" s="11" t="s">
        <v>28154</v>
      </c>
      <c r="AE17425" s="10" t="s">
        <v>9247</v>
      </c>
      <c r="AF17425" s="10" t="s">
        <v>674</v>
      </c>
    </row>
    <row r="17426" spans="30:32" x14ac:dyDescent="0.2">
      <c r="AD17426" s="11" t="s">
        <v>28155</v>
      </c>
      <c r="AE17426" s="10" t="s">
        <v>20960</v>
      </c>
      <c r="AF17426" s="10" t="s">
        <v>674</v>
      </c>
    </row>
    <row r="17427" spans="30:32" x14ac:dyDescent="0.2">
      <c r="AD17427" s="11" t="s">
        <v>28156</v>
      </c>
      <c r="AE17427" s="10" t="s">
        <v>11838</v>
      </c>
      <c r="AF17427" s="10" t="s">
        <v>674</v>
      </c>
    </row>
    <row r="17428" spans="30:32" x14ac:dyDescent="0.2">
      <c r="AD17428" s="11" t="s">
        <v>28157</v>
      </c>
      <c r="AE17428" s="10" t="s">
        <v>2360</v>
      </c>
      <c r="AF17428" s="10" t="s">
        <v>674</v>
      </c>
    </row>
    <row r="17429" spans="30:32" x14ac:dyDescent="0.2">
      <c r="AD17429" s="11" t="s">
        <v>28158</v>
      </c>
      <c r="AE17429" s="10" t="s">
        <v>28159</v>
      </c>
      <c r="AF17429" s="10" t="s">
        <v>674</v>
      </c>
    </row>
    <row r="17430" spans="30:32" x14ac:dyDescent="0.2">
      <c r="AD17430" s="11" t="s">
        <v>28160</v>
      </c>
      <c r="AE17430" s="10" t="s">
        <v>13656</v>
      </c>
      <c r="AF17430" s="10" t="s">
        <v>674</v>
      </c>
    </row>
    <row r="17431" spans="30:32" x14ac:dyDescent="0.2">
      <c r="AD17431" s="11" t="s">
        <v>28161</v>
      </c>
      <c r="AE17431" s="10" t="s">
        <v>28162</v>
      </c>
      <c r="AF17431" s="10" t="s">
        <v>674</v>
      </c>
    </row>
    <row r="17432" spans="30:32" x14ac:dyDescent="0.2">
      <c r="AD17432" s="11" t="s">
        <v>28163</v>
      </c>
      <c r="AE17432" s="10" t="s">
        <v>28164</v>
      </c>
      <c r="AF17432" s="10" t="s">
        <v>674</v>
      </c>
    </row>
    <row r="17433" spans="30:32" x14ac:dyDescent="0.2">
      <c r="AD17433" s="11" t="s">
        <v>28165</v>
      </c>
      <c r="AE17433" s="10" t="s">
        <v>28166</v>
      </c>
      <c r="AF17433" s="10" t="s">
        <v>674</v>
      </c>
    </row>
    <row r="17434" spans="30:32" x14ac:dyDescent="0.2">
      <c r="AD17434" s="11" t="s">
        <v>28167</v>
      </c>
      <c r="AE17434" s="10" t="s">
        <v>28168</v>
      </c>
      <c r="AF17434" s="10" t="s">
        <v>674</v>
      </c>
    </row>
    <row r="17435" spans="30:32" x14ac:dyDescent="0.2">
      <c r="AD17435" s="11" t="s">
        <v>28169</v>
      </c>
      <c r="AE17435" s="10" t="s">
        <v>28170</v>
      </c>
      <c r="AF17435" s="10" t="s">
        <v>674</v>
      </c>
    </row>
    <row r="17436" spans="30:32" x14ac:dyDescent="0.2">
      <c r="AD17436" s="11" t="s">
        <v>28171</v>
      </c>
      <c r="AE17436" s="10" t="s">
        <v>3016</v>
      </c>
      <c r="AF17436" s="10" t="s">
        <v>674</v>
      </c>
    </row>
    <row r="17437" spans="30:32" x14ac:dyDescent="0.2">
      <c r="AD17437" s="11" t="s">
        <v>28172</v>
      </c>
      <c r="AE17437" s="10" t="s">
        <v>13661</v>
      </c>
      <c r="AF17437" s="10" t="s">
        <v>674</v>
      </c>
    </row>
    <row r="17438" spans="30:32" x14ac:dyDescent="0.2">
      <c r="AD17438" s="11" t="s">
        <v>28173</v>
      </c>
      <c r="AE17438" s="10" t="s">
        <v>11861</v>
      </c>
      <c r="AF17438" s="10" t="s">
        <v>674</v>
      </c>
    </row>
    <row r="17439" spans="30:32" x14ac:dyDescent="0.2">
      <c r="AD17439" s="11" t="s">
        <v>28174</v>
      </c>
      <c r="AE17439" s="10" t="s">
        <v>2262</v>
      </c>
      <c r="AF17439" s="10" t="s">
        <v>674</v>
      </c>
    </row>
    <row r="17440" spans="30:32" x14ac:dyDescent="0.2">
      <c r="AD17440" s="11" t="s">
        <v>28175</v>
      </c>
      <c r="AE17440" s="10" t="s">
        <v>28176</v>
      </c>
      <c r="AF17440" s="10" t="s">
        <v>674</v>
      </c>
    </row>
    <row r="17441" spans="30:32" x14ac:dyDescent="0.2">
      <c r="AD17441" s="11" t="s">
        <v>28177</v>
      </c>
      <c r="AE17441" s="10" t="s">
        <v>1700</v>
      </c>
      <c r="AF17441" s="10" t="s">
        <v>674</v>
      </c>
    </row>
    <row r="17442" spans="30:32" x14ac:dyDescent="0.2">
      <c r="AD17442" s="11" t="s">
        <v>28178</v>
      </c>
      <c r="AE17442" s="10" t="s">
        <v>28179</v>
      </c>
      <c r="AF17442" s="10" t="s">
        <v>674</v>
      </c>
    </row>
    <row r="17443" spans="30:32" x14ac:dyDescent="0.2">
      <c r="AD17443" s="11" t="s">
        <v>28180</v>
      </c>
      <c r="AE17443" s="10" t="s">
        <v>7459</v>
      </c>
      <c r="AF17443" s="10" t="s">
        <v>674</v>
      </c>
    </row>
    <row r="17444" spans="30:32" x14ac:dyDescent="0.2">
      <c r="AD17444" s="11" t="s">
        <v>28181</v>
      </c>
      <c r="AE17444" s="10" t="s">
        <v>7459</v>
      </c>
      <c r="AF17444" s="10" t="s">
        <v>674</v>
      </c>
    </row>
    <row r="17445" spans="30:32" x14ac:dyDescent="0.2">
      <c r="AD17445" s="11" t="s">
        <v>28182</v>
      </c>
      <c r="AE17445" s="10" t="s">
        <v>28183</v>
      </c>
      <c r="AF17445" s="10" t="s">
        <v>674</v>
      </c>
    </row>
    <row r="17446" spans="30:32" x14ac:dyDescent="0.2">
      <c r="AD17446" s="11" t="s">
        <v>28184</v>
      </c>
      <c r="AE17446" s="10" t="s">
        <v>28185</v>
      </c>
      <c r="AF17446" s="10" t="s">
        <v>674</v>
      </c>
    </row>
    <row r="17447" spans="30:32" x14ac:dyDescent="0.2">
      <c r="AD17447" s="11" t="s">
        <v>28186</v>
      </c>
      <c r="AE17447" s="10" t="s">
        <v>11315</v>
      </c>
      <c r="AF17447" s="10" t="s">
        <v>674</v>
      </c>
    </row>
    <row r="17448" spans="30:32" x14ac:dyDescent="0.2">
      <c r="AD17448" s="11" t="s">
        <v>28187</v>
      </c>
      <c r="AE17448" s="10" t="s">
        <v>28188</v>
      </c>
      <c r="AF17448" s="10" t="s">
        <v>674</v>
      </c>
    </row>
    <row r="17449" spans="30:32" x14ac:dyDescent="0.2">
      <c r="AD17449" s="11" t="s">
        <v>28189</v>
      </c>
      <c r="AE17449" s="10" t="s">
        <v>4930</v>
      </c>
      <c r="AF17449" s="10" t="s">
        <v>674</v>
      </c>
    </row>
    <row r="17450" spans="30:32" x14ac:dyDescent="0.2">
      <c r="AD17450" s="11" t="s">
        <v>28190</v>
      </c>
      <c r="AE17450" s="10" t="s">
        <v>28191</v>
      </c>
      <c r="AF17450" s="10" t="s">
        <v>674</v>
      </c>
    </row>
    <row r="17451" spans="30:32" x14ac:dyDescent="0.2">
      <c r="AD17451" s="11" t="s">
        <v>28192</v>
      </c>
      <c r="AE17451" s="10" t="s">
        <v>2266</v>
      </c>
      <c r="AF17451" s="10" t="s">
        <v>674</v>
      </c>
    </row>
    <row r="17452" spans="30:32" x14ac:dyDescent="0.2">
      <c r="AD17452" s="11" t="s">
        <v>28193</v>
      </c>
      <c r="AE17452" s="10" t="s">
        <v>28194</v>
      </c>
      <c r="AF17452" s="10" t="s">
        <v>674</v>
      </c>
    </row>
    <row r="17453" spans="30:32" x14ac:dyDescent="0.2">
      <c r="AD17453" s="11" t="s">
        <v>28195</v>
      </c>
      <c r="AE17453" s="10" t="s">
        <v>28196</v>
      </c>
      <c r="AF17453" s="10" t="s">
        <v>674</v>
      </c>
    </row>
    <row r="17454" spans="30:32" x14ac:dyDescent="0.2">
      <c r="AD17454" s="11" t="s">
        <v>28197</v>
      </c>
      <c r="AE17454" s="10" t="s">
        <v>7463</v>
      </c>
      <c r="AF17454" s="10" t="s">
        <v>674</v>
      </c>
    </row>
    <row r="17455" spans="30:32" x14ac:dyDescent="0.2">
      <c r="AD17455" s="11" t="s">
        <v>28198</v>
      </c>
      <c r="AE17455" s="10" t="s">
        <v>10348</v>
      </c>
      <c r="AF17455" s="10" t="s">
        <v>674</v>
      </c>
    </row>
    <row r="17456" spans="30:32" x14ac:dyDescent="0.2">
      <c r="AD17456" s="11" t="s">
        <v>28199</v>
      </c>
      <c r="AE17456" s="10" t="s">
        <v>11908</v>
      </c>
      <c r="AF17456" s="10" t="s">
        <v>674</v>
      </c>
    </row>
    <row r="17457" spans="30:32" x14ac:dyDescent="0.2">
      <c r="AD17457" s="11" t="s">
        <v>28200</v>
      </c>
      <c r="AE17457" s="10" t="s">
        <v>15837</v>
      </c>
      <c r="AF17457" s="10" t="s">
        <v>674</v>
      </c>
    </row>
    <row r="17458" spans="30:32" x14ac:dyDescent="0.2">
      <c r="AD17458" s="11" t="s">
        <v>28201</v>
      </c>
      <c r="AE17458" s="10" t="s">
        <v>28202</v>
      </c>
      <c r="AF17458" s="10" t="s">
        <v>674</v>
      </c>
    </row>
    <row r="17459" spans="30:32" x14ac:dyDescent="0.2">
      <c r="AD17459" s="11" t="s">
        <v>28203</v>
      </c>
      <c r="AE17459" s="10" t="s">
        <v>1722</v>
      </c>
      <c r="AF17459" s="10" t="s">
        <v>674</v>
      </c>
    </row>
    <row r="17460" spans="30:32" x14ac:dyDescent="0.2">
      <c r="AD17460" s="11" t="s">
        <v>28204</v>
      </c>
      <c r="AE17460" s="10" t="s">
        <v>8969</v>
      </c>
      <c r="AF17460" s="10" t="s">
        <v>674</v>
      </c>
    </row>
    <row r="17461" spans="30:32" x14ac:dyDescent="0.2">
      <c r="AD17461" s="11" t="s">
        <v>28205</v>
      </c>
      <c r="AE17461" s="10" t="s">
        <v>28206</v>
      </c>
      <c r="AF17461" s="10" t="s">
        <v>674</v>
      </c>
    </row>
    <row r="17462" spans="30:32" x14ac:dyDescent="0.2">
      <c r="AD17462" s="11" t="s">
        <v>28207</v>
      </c>
      <c r="AE17462" s="10" t="s">
        <v>28208</v>
      </c>
      <c r="AF17462" s="10" t="s">
        <v>674</v>
      </c>
    </row>
    <row r="17463" spans="30:32" x14ac:dyDescent="0.2">
      <c r="AD17463" s="11" t="s">
        <v>28209</v>
      </c>
      <c r="AE17463" s="10" t="s">
        <v>21020</v>
      </c>
      <c r="AF17463" s="10" t="s">
        <v>674</v>
      </c>
    </row>
    <row r="17464" spans="30:32" x14ac:dyDescent="0.2">
      <c r="AD17464" s="11" t="s">
        <v>28210</v>
      </c>
      <c r="AE17464" s="10" t="s">
        <v>7482</v>
      </c>
      <c r="AF17464" s="10" t="s">
        <v>674</v>
      </c>
    </row>
    <row r="17465" spans="30:32" x14ac:dyDescent="0.2">
      <c r="AD17465" s="11" t="s">
        <v>28211</v>
      </c>
      <c r="AE17465" s="10" t="s">
        <v>28212</v>
      </c>
      <c r="AF17465" s="10" t="s">
        <v>674</v>
      </c>
    </row>
    <row r="17466" spans="30:32" x14ac:dyDescent="0.2">
      <c r="AD17466" s="11" t="s">
        <v>28213</v>
      </c>
      <c r="AE17466" s="10" t="s">
        <v>28214</v>
      </c>
      <c r="AF17466" s="10" t="s">
        <v>674</v>
      </c>
    </row>
    <row r="17467" spans="30:32" x14ac:dyDescent="0.2">
      <c r="AD17467" s="11" t="s">
        <v>28215</v>
      </c>
      <c r="AE17467" s="10" t="s">
        <v>28216</v>
      </c>
      <c r="AF17467" s="10" t="s">
        <v>674</v>
      </c>
    </row>
    <row r="17468" spans="30:32" x14ac:dyDescent="0.2">
      <c r="AD17468" s="11" t="s">
        <v>28217</v>
      </c>
      <c r="AE17468" s="10" t="s">
        <v>5906</v>
      </c>
      <c r="AF17468" s="10" t="s">
        <v>674</v>
      </c>
    </row>
    <row r="17469" spans="30:32" x14ac:dyDescent="0.2">
      <c r="AD17469" s="11" t="s">
        <v>28218</v>
      </c>
      <c r="AE17469" s="10" t="s">
        <v>18577</v>
      </c>
      <c r="AF17469" s="10" t="s">
        <v>674</v>
      </c>
    </row>
    <row r="17470" spans="30:32" x14ac:dyDescent="0.2">
      <c r="AD17470" s="11" t="s">
        <v>28219</v>
      </c>
      <c r="AE17470" s="10" t="s">
        <v>15859</v>
      </c>
      <c r="AF17470" s="10" t="s">
        <v>674</v>
      </c>
    </row>
    <row r="17471" spans="30:32" x14ac:dyDescent="0.2">
      <c r="AD17471" s="11" t="s">
        <v>28220</v>
      </c>
      <c r="AE17471" s="10" t="s">
        <v>28221</v>
      </c>
      <c r="AF17471" s="10" t="s">
        <v>674</v>
      </c>
    </row>
    <row r="17472" spans="30:32" x14ac:dyDescent="0.2">
      <c r="AD17472" s="11" t="s">
        <v>28222</v>
      </c>
      <c r="AE17472" s="10" t="s">
        <v>1740</v>
      </c>
      <c r="AF17472" s="10" t="s">
        <v>674</v>
      </c>
    </row>
    <row r="17473" spans="30:32" x14ac:dyDescent="0.2">
      <c r="AD17473" s="11" t="s">
        <v>28223</v>
      </c>
      <c r="AE17473" s="10" t="s">
        <v>10413</v>
      </c>
      <c r="AF17473" s="10" t="s">
        <v>674</v>
      </c>
    </row>
    <row r="17474" spans="30:32" x14ac:dyDescent="0.2">
      <c r="AD17474" s="11" t="s">
        <v>28224</v>
      </c>
      <c r="AE17474" s="10" t="s">
        <v>10420</v>
      </c>
      <c r="AF17474" s="10" t="s">
        <v>674</v>
      </c>
    </row>
    <row r="17475" spans="30:32" x14ac:dyDescent="0.2">
      <c r="AD17475" s="11" t="s">
        <v>28225</v>
      </c>
      <c r="AE17475" s="10" t="s">
        <v>27400</v>
      </c>
      <c r="AF17475" s="10" t="s">
        <v>674</v>
      </c>
    </row>
    <row r="17476" spans="30:32" x14ac:dyDescent="0.2">
      <c r="AD17476" s="11" t="s">
        <v>28226</v>
      </c>
      <c r="AE17476" s="10" t="s">
        <v>9301</v>
      </c>
      <c r="AF17476" s="10" t="s">
        <v>674</v>
      </c>
    </row>
    <row r="17477" spans="30:32" x14ac:dyDescent="0.2">
      <c r="AD17477" s="11" t="s">
        <v>28227</v>
      </c>
      <c r="AE17477" s="10" t="s">
        <v>3043</v>
      </c>
      <c r="AF17477" s="10" t="s">
        <v>674</v>
      </c>
    </row>
    <row r="17478" spans="30:32" x14ac:dyDescent="0.2">
      <c r="AD17478" s="11" t="s">
        <v>28228</v>
      </c>
      <c r="AE17478" s="10" t="s">
        <v>28229</v>
      </c>
      <c r="AF17478" s="10" t="s">
        <v>674</v>
      </c>
    </row>
    <row r="17479" spans="30:32" x14ac:dyDescent="0.2">
      <c r="AD17479" s="11" t="s">
        <v>28230</v>
      </c>
      <c r="AE17479" s="10" t="s">
        <v>3535</v>
      </c>
      <c r="AF17479" s="10" t="s">
        <v>674</v>
      </c>
    </row>
    <row r="17480" spans="30:32" x14ac:dyDescent="0.2">
      <c r="AD17480" s="11" t="s">
        <v>28231</v>
      </c>
      <c r="AE17480" s="10" t="s">
        <v>10467</v>
      </c>
      <c r="AF17480" s="10" t="s">
        <v>674</v>
      </c>
    </row>
    <row r="17481" spans="30:32" x14ac:dyDescent="0.2">
      <c r="AD17481" s="11" t="s">
        <v>28232</v>
      </c>
      <c r="AE17481" s="10" t="s">
        <v>7512</v>
      </c>
      <c r="AF17481" s="10" t="s">
        <v>674</v>
      </c>
    </row>
    <row r="17482" spans="30:32" x14ac:dyDescent="0.2">
      <c r="AD17482" s="11" t="s">
        <v>28233</v>
      </c>
      <c r="AE17482" s="10" t="s">
        <v>28234</v>
      </c>
      <c r="AF17482" s="10" t="s">
        <v>674</v>
      </c>
    </row>
    <row r="17483" spans="30:32" x14ac:dyDescent="0.2">
      <c r="AD17483" s="11" t="s">
        <v>28235</v>
      </c>
      <c r="AE17483" s="10" t="s">
        <v>26394</v>
      </c>
      <c r="AF17483" s="10" t="s">
        <v>674</v>
      </c>
    </row>
    <row r="17484" spans="30:32" x14ac:dyDescent="0.2">
      <c r="AD17484" s="11" t="s">
        <v>28236</v>
      </c>
      <c r="AE17484" s="10" t="s">
        <v>26394</v>
      </c>
      <c r="AF17484" s="10" t="s">
        <v>674</v>
      </c>
    </row>
    <row r="17485" spans="30:32" x14ac:dyDescent="0.2">
      <c r="AD17485" s="11" t="s">
        <v>28237</v>
      </c>
      <c r="AE17485" s="10" t="s">
        <v>26394</v>
      </c>
      <c r="AF17485" s="10" t="s">
        <v>674</v>
      </c>
    </row>
    <row r="17486" spans="30:32" x14ac:dyDescent="0.2">
      <c r="AD17486" s="11" t="s">
        <v>28238</v>
      </c>
      <c r="AE17486" s="10" t="s">
        <v>26394</v>
      </c>
      <c r="AF17486" s="10" t="s">
        <v>674</v>
      </c>
    </row>
    <row r="17487" spans="30:32" x14ac:dyDescent="0.2">
      <c r="AD17487" s="11" t="s">
        <v>28239</v>
      </c>
      <c r="AE17487" s="10" t="s">
        <v>28240</v>
      </c>
      <c r="AF17487" s="10" t="s">
        <v>674</v>
      </c>
    </row>
    <row r="17488" spans="30:32" x14ac:dyDescent="0.2">
      <c r="AD17488" s="11" t="s">
        <v>28241</v>
      </c>
      <c r="AE17488" s="10" t="s">
        <v>28242</v>
      </c>
      <c r="AF17488" s="10" t="s">
        <v>674</v>
      </c>
    </row>
    <row r="17489" spans="30:32" x14ac:dyDescent="0.2">
      <c r="AD17489" s="11" t="s">
        <v>28243</v>
      </c>
      <c r="AE17489" s="10" t="s">
        <v>21102</v>
      </c>
      <c r="AF17489" s="10" t="s">
        <v>674</v>
      </c>
    </row>
    <row r="17490" spans="30:32" x14ac:dyDescent="0.2">
      <c r="AD17490" s="11" t="s">
        <v>28244</v>
      </c>
      <c r="AE17490" s="10" t="s">
        <v>28245</v>
      </c>
      <c r="AF17490" s="10" t="s">
        <v>674</v>
      </c>
    </row>
    <row r="17491" spans="30:32" x14ac:dyDescent="0.2">
      <c r="AD17491" s="11" t="s">
        <v>28246</v>
      </c>
      <c r="AE17491" s="10" t="s">
        <v>14650</v>
      </c>
      <c r="AF17491" s="10" t="s">
        <v>674</v>
      </c>
    </row>
    <row r="17492" spans="30:32" x14ac:dyDescent="0.2">
      <c r="AD17492" s="11" t="s">
        <v>28247</v>
      </c>
      <c r="AE17492" s="10" t="s">
        <v>4117</v>
      </c>
      <c r="AF17492" s="10" t="s">
        <v>674</v>
      </c>
    </row>
    <row r="17493" spans="30:32" x14ac:dyDescent="0.2">
      <c r="AD17493" s="11" t="s">
        <v>28248</v>
      </c>
      <c r="AE17493" s="10" t="s">
        <v>6712</v>
      </c>
      <c r="AF17493" s="10" t="s">
        <v>674</v>
      </c>
    </row>
    <row r="17494" spans="30:32" x14ac:dyDescent="0.2">
      <c r="AD17494" s="11" t="s">
        <v>28249</v>
      </c>
      <c r="AE17494" s="10" t="s">
        <v>1750</v>
      </c>
      <c r="AF17494" s="10" t="s">
        <v>674</v>
      </c>
    </row>
    <row r="17495" spans="30:32" x14ac:dyDescent="0.2">
      <c r="AD17495" s="11" t="s">
        <v>28250</v>
      </c>
      <c r="AE17495" s="10" t="s">
        <v>28251</v>
      </c>
      <c r="AF17495" s="10" t="s">
        <v>674</v>
      </c>
    </row>
    <row r="17496" spans="30:32" x14ac:dyDescent="0.2">
      <c r="AD17496" s="11" t="s">
        <v>28252</v>
      </c>
      <c r="AE17496" s="10" t="s">
        <v>12055</v>
      </c>
      <c r="AF17496" s="10" t="s">
        <v>674</v>
      </c>
    </row>
    <row r="17497" spans="30:32" x14ac:dyDescent="0.2">
      <c r="AD17497" s="11" t="s">
        <v>28253</v>
      </c>
      <c r="AE17497" s="10" t="s">
        <v>28254</v>
      </c>
      <c r="AF17497" s="10" t="s">
        <v>674</v>
      </c>
    </row>
    <row r="17498" spans="30:32" x14ac:dyDescent="0.2">
      <c r="AD17498" s="11" t="s">
        <v>28255</v>
      </c>
      <c r="AE17498" s="10" t="s">
        <v>1050</v>
      </c>
      <c r="AF17498" s="10" t="s">
        <v>674</v>
      </c>
    </row>
    <row r="17499" spans="30:32" x14ac:dyDescent="0.2">
      <c r="AD17499" s="11" t="s">
        <v>28256</v>
      </c>
      <c r="AE17499" s="10" t="s">
        <v>1763</v>
      </c>
      <c r="AF17499" s="10" t="s">
        <v>674</v>
      </c>
    </row>
    <row r="17500" spans="30:32" x14ac:dyDescent="0.2">
      <c r="AD17500" s="11" t="s">
        <v>28257</v>
      </c>
      <c r="AE17500" s="10" t="s">
        <v>1763</v>
      </c>
      <c r="AF17500" s="10" t="s">
        <v>674</v>
      </c>
    </row>
    <row r="17501" spans="30:32" x14ac:dyDescent="0.2">
      <c r="AD17501" s="11" t="s">
        <v>28258</v>
      </c>
      <c r="AE17501" s="10" t="s">
        <v>1763</v>
      </c>
      <c r="AF17501" s="10" t="s">
        <v>674</v>
      </c>
    </row>
    <row r="17502" spans="30:32" x14ac:dyDescent="0.2">
      <c r="AD17502" s="11" t="s">
        <v>28259</v>
      </c>
      <c r="AE17502" s="10" t="s">
        <v>1763</v>
      </c>
      <c r="AF17502" s="10" t="s">
        <v>674</v>
      </c>
    </row>
    <row r="17503" spans="30:32" x14ac:dyDescent="0.2">
      <c r="AD17503" s="11" t="s">
        <v>28260</v>
      </c>
      <c r="AE17503" s="10" t="s">
        <v>1763</v>
      </c>
      <c r="AF17503" s="10" t="s">
        <v>674</v>
      </c>
    </row>
    <row r="17504" spans="30:32" x14ac:dyDescent="0.2">
      <c r="AD17504" s="11" t="s">
        <v>28261</v>
      </c>
      <c r="AE17504" s="10" t="s">
        <v>1763</v>
      </c>
      <c r="AF17504" s="10" t="s">
        <v>674</v>
      </c>
    </row>
    <row r="17505" spans="30:32" x14ac:dyDescent="0.2">
      <c r="AD17505" s="11" t="s">
        <v>28262</v>
      </c>
      <c r="AE17505" s="10" t="s">
        <v>1763</v>
      </c>
      <c r="AF17505" s="10" t="s">
        <v>674</v>
      </c>
    </row>
    <row r="17506" spans="30:32" x14ac:dyDescent="0.2">
      <c r="AD17506" s="11" t="s">
        <v>28263</v>
      </c>
      <c r="AE17506" s="10" t="s">
        <v>1763</v>
      </c>
      <c r="AF17506" s="10" t="s">
        <v>674</v>
      </c>
    </row>
    <row r="17507" spans="30:32" x14ac:dyDescent="0.2">
      <c r="AD17507" s="11" t="s">
        <v>28264</v>
      </c>
      <c r="AE17507" s="10" t="s">
        <v>1763</v>
      </c>
      <c r="AF17507" s="10" t="s">
        <v>674</v>
      </c>
    </row>
    <row r="17508" spans="30:32" x14ac:dyDescent="0.2">
      <c r="AD17508" s="11" t="s">
        <v>28265</v>
      </c>
      <c r="AE17508" s="10" t="s">
        <v>1763</v>
      </c>
      <c r="AF17508" s="10" t="s">
        <v>674</v>
      </c>
    </row>
    <row r="17509" spans="30:32" x14ac:dyDescent="0.2">
      <c r="AD17509" s="11" t="s">
        <v>28266</v>
      </c>
      <c r="AE17509" s="10" t="s">
        <v>1763</v>
      </c>
      <c r="AF17509" s="10" t="s">
        <v>674</v>
      </c>
    </row>
    <row r="17510" spans="30:32" x14ac:dyDescent="0.2">
      <c r="AD17510" s="11" t="s">
        <v>28267</v>
      </c>
      <c r="AE17510" s="10" t="s">
        <v>1763</v>
      </c>
      <c r="AF17510" s="10" t="s">
        <v>674</v>
      </c>
    </row>
    <row r="17511" spans="30:32" x14ac:dyDescent="0.2">
      <c r="AD17511" s="11" t="s">
        <v>28268</v>
      </c>
      <c r="AE17511" s="10" t="s">
        <v>1763</v>
      </c>
      <c r="AF17511" s="10" t="s">
        <v>674</v>
      </c>
    </row>
    <row r="17512" spans="30:32" x14ac:dyDescent="0.2">
      <c r="AD17512" s="11" t="s">
        <v>28269</v>
      </c>
      <c r="AE17512" s="10" t="s">
        <v>1763</v>
      </c>
      <c r="AF17512" s="10" t="s">
        <v>674</v>
      </c>
    </row>
    <row r="17513" spans="30:32" x14ac:dyDescent="0.2">
      <c r="AD17513" s="11" t="s">
        <v>28270</v>
      </c>
      <c r="AE17513" s="10" t="s">
        <v>1763</v>
      </c>
      <c r="AF17513" s="10" t="s">
        <v>674</v>
      </c>
    </row>
    <row r="17514" spans="30:32" x14ac:dyDescent="0.2">
      <c r="AD17514" s="11" t="s">
        <v>28271</v>
      </c>
      <c r="AE17514" s="10" t="s">
        <v>1763</v>
      </c>
      <c r="AF17514" s="10" t="s">
        <v>674</v>
      </c>
    </row>
    <row r="17515" spans="30:32" x14ac:dyDescent="0.2">
      <c r="AD17515" s="11" t="s">
        <v>28272</v>
      </c>
      <c r="AE17515" s="10" t="s">
        <v>1763</v>
      </c>
      <c r="AF17515" s="10" t="s">
        <v>674</v>
      </c>
    </row>
    <row r="17516" spans="30:32" x14ac:dyDescent="0.2">
      <c r="AD17516" s="11" t="s">
        <v>28273</v>
      </c>
      <c r="AE17516" s="10" t="s">
        <v>1763</v>
      </c>
      <c r="AF17516" s="10" t="s">
        <v>674</v>
      </c>
    </row>
    <row r="17517" spans="30:32" x14ac:dyDescent="0.2">
      <c r="AD17517" s="11" t="s">
        <v>28274</v>
      </c>
      <c r="AE17517" s="10" t="s">
        <v>1763</v>
      </c>
      <c r="AF17517" s="10" t="s">
        <v>674</v>
      </c>
    </row>
    <row r="17518" spans="30:32" x14ac:dyDescent="0.2">
      <c r="AD17518" s="11" t="s">
        <v>28275</v>
      </c>
      <c r="AE17518" s="10" t="s">
        <v>1763</v>
      </c>
      <c r="AF17518" s="10" t="s">
        <v>674</v>
      </c>
    </row>
    <row r="17519" spans="30:32" x14ac:dyDescent="0.2">
      <c r="AD17519" s="11" t="s">
        <v>28276</v>
      </c>
      <c r="AE17519" s="10" t="s">
        <v>1763</v>
      </c>
      <c r="AF17519" s="10" t="s">
        <v>674</v>
      </c>
    </row>
    <row r="17520" spans="30:32" x14ac:dyDescent="0.2">
      <c r="AD17520" s="11" t="s">
        <v>28277</v>
      </c>
      <c r="AE17520" s="10" t="s">
        <v>1763</v>
      </c>
      <c r="AF17520" s="10" t="s">
        <v>674</v>
      </c>
    </row>
    <row r="17521" spans="30:32" x14ac:dyDescent="0.2">
      <c r="AD17521" s="11" t="s">
        <v>28278</v>
      </c>
      <c r="AE17521" s="10" t="s">
        <v>1763</v>
      </c>
      <c r="AF17521" s="10" t="s">
        <v>674</v>
      </c>
    </row>
    <row r="17522" spans="30:32" x14ac:dyDescent="0.2">
      <c r="AD17522" s="11" t="s">
        <v>28279</v>
      </c>
      <c r="AE17522" s="10" t="s">
        <v>1763</v>
      </c>
      <c r="AF17522" s="10" t="s">
        <v>674</v>
      </c>
    </row>
    <row r="17523" spans="30:32" x14ac:dyDescent="0.2">
      <c r="AD17523" s="11" t="s">
        <v>28280</v>
      </c>
      <c r="AE17523" s="10" t="s">
        <v>1763</v>
      </c>
      <c r="AF17523" s="10" t="s">
        <v>674</v>
      </c>
    </row>
    <row r="17524" spans="30:32" x14ac:dyDescent="0.2">
      <c r="AD17524" s="11" t="s">
        <v>28281</v>
      </c>
      <c r="AE17524" s="10" t="s">
        <v>1763</v>
      </c>
      <c r="AF17524" s="10" t="s">
        <v>674</v>
      </c>
    </row>
    <row r="17525" spans="30:32" x14ac:dyDescent="0.2">
      <c r="AD17525" s="11" t="s">
        <v>28282</v>
      </c>
      <c r="AE17525" s="10" t="s">
        <v>1763</v>
      </c>
      <c r="AF17525" s="10" t="s">
        <v>674</v>
      </c>
    </row>
    <row r="17526" spans="30:32" x14ac:dyDescent="0.2">
      <c r="AD17526" s="11" t="s">
        <v>28283</v>
      </c>
      <c r="AE17526" s="10" t="s">
        <v>1763</v>
      </c>
      <c r="AF17526" s="10" t="s">
        <v>674</v>
      </c>
    </row>
    <row r="17527" spans="30:32" x14ac:dyDescent="0.2">
      <c r="AD17527" s="11" t="s">
        <v>28284</v>
      </c>
      <c r="AE17527" s="10" t="s">
        <v>24095</v>
      </c>
      <c r="AF17527" s="10" t="s">
        <v>674</v>
      </c>
    </row>
    <row r="17528" spans="30:32" x14ac:dyDescent="0.2">
      <c r="AD17528" s="11" t="s">
        <v>28285</v>
      </c>
      <c r="AE17528" s="10" t="s">
        <v>28286</v>
      </c>
      <c r="AF17528" s="10" t="s">
        <v>674</v>
      </c>
    </row>
    <row r="17529" spans="30:32" x14ac:dyDescent="0.2">
      <c r="AD17529" s="11" t="s">
        <v>28287</v>
      </c>
      <c r="AE17529" s="10" t="s">
        <v>2352</v>
      </c>
      <c r="AF17529" s="10" t="s">
        <v>674</v>
      </c>
    </row>
    <row r="17530" spans="30:32" x14ac:dyDescent="0.2">
      <c r="AD17530" s="11" t="s">
        <v>28288</v>
      </c>
      <c r="AE17530" s="10" t="s">
        <v>25351</v>
      </c>
      <c r="AF17530" s="10" t="s">
        <v>674</v>
      </c>
    </row>
    <row r="17531" spans="30:32" x14ac:dyDescent="0.2">
      <c r="AD17531" s="11" t="s">
        <v>28289</v>
      </c>
      <c r="AE17531" s="10" t="s">
        <v>28290</v>
      </c>
      <c r="AF17531" s="10" t="s">
        <v>674</v>
      </c>
    </row>
    <row r="17532" spans="30:32" x14ac:dyDescent="0.2">
      <c r="AD17532" s="11" t="s">
        <v>28291</v>
      </c>
      <c r="AE17532" s="10" t="s">
        <v>28292</v>
      </c>
      <c r="AF17532" s="10" t="s">
        <v>674</v>
      </c>
    </row>
    <row r="17533" spans="30:32" x14ac:dyDescent="0.2">
      <c r="AD17533" s="11" t="s">
        <v>28293</v>
      </c>
      <c r="AE17533" s="10" t="s">
        <v>15989</v>
      </c>
      <c r="AF17533" s="10" t="s">
        <v>674</v>
      </c>
    </row>
    <row r="17534" spans="30:32" x14ac:dyDescent="0.2">
      <c r="AD17534" s="11" t="s">
        <v>28294</v>
      </c>
      <c r="AE17534" s="10" t="s">
        <v>28295</v>
      </c>
      <c r="AF17534" s="10" t="s">
        <v>674</v>
      </c>
    </row>
    <row r="17535" spans="30:32" x14ac:dyDescent="0.2">
      <c r="AD17535" s="11" t="s">
        <v>28296</v>
      </c>
      <c r="AE17535" s="10" t="s">
        <v>28297</v>
      </c>
      <c r="AF17535" s="10" t="s">
        <v>674</v>
      </c>
    </row>
    <row r="17536" spans="30:32" x14ac:dyDescent="0.2">
      <c r="AD17536" s="11" t="s">
        <v>28298</v>
      </c>
      <c r="AE17536" s="10" t="s">
        <v>17553</v>
      </c>
      <c r="AF17536" s="10" t="s">
        <v>674</v>
      </c>
    </row>
    <row r="17537" spans="30:32" x14ac:dyDescent="0.2">
      <c r="AD17537" s="11" t="s">
        <v>28299</v>
      </c>
      <c r="AE17537" s="10" t="s">
        <v>4924</v>
      </c>
      <c r="AF17537" s="10" t="s">
        <v>674</v>
      </c>
    </row>
    <row r="17538" spans="30:32" x14ac:dyDescent="0.2">
      <c r="AD17538" s="11" t="s">
        <v>28300</v>
      </c>
      <c r="AE17538" s="10" t="s">
        <v>28301</v>
      </c>
      <c r="AF17538" s="10" t="s">
        <v>674</v>
      </c>
    </row>
    <row r="17539" spans="30:32" x14ac:dyDescent="0.2">
      <c r="AD17539" s="11" t="s">
        <v>28302</v>
      </c>
      <c r="AE17539" s="10" t="s">
        <v>28303</v>
      </c>
      <c r="AF17539" s="10" t="s">
        <v>674</v>
      </c>
    </row>
    <row r="17540" spans="30:32" x14ac:dyDescent="0.2">
      <c r="AD17540" s="11" t="s">
        <v>28304</v>
      </c>
      <c r="AE17540" s="10" t="s">
        <v>28305</v>
      </c>
      <c r="AF17540" s="10" t="s">
        <v>674</v>
      </c>
    </row>
    <row r="17541" spans="30:32" x14ac:dyDescent="0.2">
      <c r="AD17541" s="11" t="s">
        <v>28306</v>
      </c>
      <c r="AE17541" s="10" t="s">
        <v>2376</v>
      </c>
      <c r="AF17541" s="10" t="s">
        <v>674</v>
      </c>
    </row>
    <row r="17542" spans="30:32" x14ac:dyDescent="0.2">
      <c r="AD17542" s="11" t="s">
        <v>28307</v>
      </c>
      <c r="AE17542" s="10" t="s">
        <v>7602</v>
      </c>
      <c r="AF17542" s="10" t="s">
        <v>674</v>
      </c>
    </row>
    <row r="17543" spans="30:32" x14ac:dyDescent="0.2">
      <c r="AD17543" s="11" t="s">
        <v>28308</v>
      </c>
      <c r="AE17543" s="10" t="s">
        <v>28309</v>
      </c>
      <c r="AF17543" s="10" t="s">
        <v>674</v>
      </c>
    </row>
    <row r="17544" spans="30:32" x14ac:dyDescent="0.2">
      <c r="AD17544" s="11" t="s">
        <v>28310</v>
      </c>
      <c r="AE17544" s="10" t="s">
        <v>28311</v>
      </c>
      <c r="AF17544" s="10" t="s">
        <v>674</v>
      </c>
    </row>
    <row r="17545" spans="30:32" x14ac:dyDescent="0.2">
      <c r="AD17545" s="11" t="s">
        <v>28312</v>
      </c>
      <c r="AE17545" s="10" t="s">
        <v>28313</v>
      </c>
      <c r="AF17545" s="10" t="s">
        <v>674</v>
      </c>
    </row>
    <row r="17546" spans="30:32" x14ac:dyDescent="0.2">
      <c r="AD17546" s="11" t="s">
        <v>28314</v>
      </c>
      <c r="AE17546" s="10" t="s">
        <v>28315</v>
      </c>
      <c r="AF17546" s="10" t="s">
        <v>674</v>
      </c>
    </row>
    <row r="17547" spans="30:32" x14ac:dyDescent="0.2">
      <c r="AD17547" s="11" t="s">
        <v>28316</v>
      </c>
      <c r="AE17547" s="10" t="s">
        <v>21249</v>
      </c>
      <c r="AF17547" s="10" t="s">
        <v>674</v>
      </c>
    </row>
    <row r="17548" spans="30:32" x14ac:dyDescent="0.2">
      <c r="AD17548" s="11" t="s">
        <v>28317</v>
      </c>
      <c r="AE17548" s="10" t="s">
        <v>28318</v>
      </c>
      <c r="AF17548" s="10" t="s">
        <v>674</v>
      </c>
    </row>
    <row r="17549" spans="30:32" x14ac:dyDescent="0.2">
      <c r="AD17549" s="11" t="s">
        <v>28319</v>
      </c>
      <c r="AE17549" s="10" t="s">
        <v>21258</v>
      </c>
      <c r="AF17549" s="10" t="s">
        <v>674</v>
      </c>
    </row>
    <row r="17550" spans="30:32" x14ac:dyDescent="0.2">
      <c r="AD17550" s="11" t="s">
        <v>28320</v>
      </c>
      <c r="AE17550" s="10" t="s">
        <v>444</v>
      </c>
      <c r="AF17550" s="10" t="s">
        <v>674</v>
      </c>
    </row>
    <row r="17551" spans="30:32" x14ac:dyDescent="0.2">
      <c r="AD17551" s="11" t="s">
        <v>28321</v>
      </c>
      <c r="AE17551" s="10" t="s">
        <v>21267</v>
      </c>
      <c r="AF17551" s="10" t="s">
        <v>674</v>
      </c>
    </row>
    <row r="17552" spans="30:32" x14ac:dyDescent="0.2">
      <c r="AD17552" s="11" t="s">
        <v>28322</v>
      </c>
      <c r="AE17552" s="10" t="s">
        <v>5112</v>
      </c>
      <c r="AF17552" s="10" t="s">
        <v>674</v>
      </c>
    </row>
    <row r="17553" spans="30:32" x14ac:dyDescent="0.2">
      <c r="AD17553" s="11" t="s">
        <v>28323</v>
      </c>
      <c r="AE17553" s="10" t="s">
        <v>28324</v>
      </c>
      <c r="AF17553" s="10" t="s">
        <v>674</v>
      </c>
    </row>
    <row r="17554" spans="30:32" x14ac:dyDescent="0.2">
      <c r="AD17554" s="11" t="s">
        <v>28325</v>
      </c>
      <c r="AE17554" s="10" t="s">
        <v>28326</v>
      </c>
      <c r="AF17554" s="10" t="s">
        <v>674</v>
      </c>
    </row>
    <row r="17555" spans="30:32" x14ac:dyDescent="0.2">
      <c r="AD17555" s="11" t="s">
        <v>28327</v>
      </c>
      <c r="AE17555" s="10" t="s">
        <v>28328</v>
      </c>
      <c r="AF17555" s="10" t="s">
        <v>674</v>
      </c>
    </row>
    <row r="17556" spans="30:32" x14ac:dyDescent="0.2">
      <c r="AD17556" s="11" t="s">
        <v>28329</v>
      </c>
      <c r="AE17556" s="10" t="s">
        <v>28330</v>
      </c>
      <c r="AF17556" s="10" t="s">
        <v>674</v>
      </c>
    </row>
    <row r="17557" spans="30:32" x14ac:dyDescent="0.2">
      <c r="AD17557" s="11" t="s">
        <v>28331</v>
      </c>
      <c r="AE17557" s="10" t="s">
        <v>28332</v>
      </c>
      <c r="AF17557" s="10" t="s">
        <v>674</v>
      </c>
    </row>
    <row r="17558" spans="30:32" x14ac:dyDescent="0.2">
      <c r="AD17558" s="11" t="s">
        <v>28333</v>
      </c>
      <c r="AE17558" s="10" t="s">
        <v>1832</v>
      </c>
      <c r="AF17558" s="10" t="s">
        <v>674</v>
      </c>
    </row>
    <row r="17559" spans="30:32" x14ac:dyDescent="0.2">
      <c r="AD17559" s="11" t="s">
        <v>28334</v>
      </c>
      <c r="AE17559" s="10" t="s">
        <v>25332</v>
      </c>
      <c r="AF17559" s="10" t="s">
        <v>674</v>
      </c>
    </row>
    <row r="17560" spans="30:32" x14ac:dyDescent="0.2">
      <c r="AD17560" s="11" t="s">
        <v>28335</v>
      </c>
      <c r="AE17560" s="10" t="s">
        <v>28336</v>
      </c>
      <c r="AF17560" s="10" t="s">
        <v>674</v>
      </c>
    </row>
    <row r="17561" spans="30:32" x14ac:dyDescent="0.2">
      <c r="AD17561" s="11" t="s">
        <v>28337</v>
      </c>
      <c r="AE17561" s="10" t="s">
        <v>28338</v>
      </c>
      <c r="AF17561" s="10" t="s">
        <v>674</v>
      </c>
    </row>
    <row r="17562" spans="30:32" x14ac:dyDescent="0.2">
      <c r="AD17562" s="11" t="s">
        <v>28339</v>
      </c>
      <c r="AE17562" s="10" t="s">
        <v>14815</v>
      </c>
      <c r="AF17562" s="10" t="s">
        <v>674</v>
      </c>
    </row>
    <row r="17563" spans="30:32" x14ac:dyDescent="0.2">
      <c r="AD17563" s="11" t="s">
        <v>28340</v>
      </c>
      <c r="AE17563" s="10" t="s">
        <v>25338</v>
      </c>
      <c r="AF17563" s="10" t="s">
        <v>674</v>
      </c>
    </row>
    <row r="17564" spans="30:32" x14ac:dyDescent="0.2">
      <c r="AD17564" s="11" t="s">
        <v>28341</v>
      </c>
      <c r="AE17564" s="10" t="s">
        <v>2408</v>
      </c>
      <c r="AF17564" s="10" t="s">
        <v>674</v>
      </c>
    </row>
    <row r="17565" spans="30:32" x14ac:dyDescent="0.2">
      <c r="AD17565" s="11" t="s">
        <v>28342</v>
      </c>
      <c r="AE17565" s="10" t="s">
        <v>14829</v>
      </c>
      <c r="AF17565" s="10" t="s">
        <v>674</v>
      </c>
    </row>
    <row r="17566" spans="30:32" x14ac:dyDescent="0.2">
      <c r="AD17566" s="11" t="s">
        <v>28343</v>
      </c>
      <c r="AE17566" s="10" t="s">
        <v>2416</v>
      </c>
      <c r="AF17566" s="10" t="s">
        <v>674</v>
      </c>
    </row>
    <row r="17567" spans="30:32" x14ac:dyDescent="0.2">
      <c r="AD17567" s="11" t="s">
        <v>28344</v>
      </c>
      <c r="AE17567" s="10" t="s">
        <v>28345</v>
      </c>
      <c r="AF17567" s="10" t="s">
        <v>674</v>
      </c>
    </row>
    <row r="17568" spans="30:32" x14ac:dyDescent="0.2">
      <c r="AD17568" s="11" t="s">
        <v>28346</v>
      </c>
      <c r="AE17568" s="10" t="s">
        <v>28347</v>
      </c>
      <c r="AF17568" s="10" t="s">
        <v>674</v>
      </c>
    </row>
    <row r="17569" spans="30:32" x14ac:dyDescent="0.2">
      <c r="AD17569" s="11" t="s">
        <v>28348</v>
      </c>
      <c r="AE17569" s="10" t="s">
        <v>22661</v>
      </c>
      <c r="AF17569" s="10" t="s">
        <v>674</v>
      </c>
    </row>
    <row r="17570" spans="30:32" x14ac:dyDescent="0.2">
      <c r="AD17570" s="11" t="s">
        <v>28349</v>
      </c>
      <c r="AE17570" s="10" t="s">
        <v>17667</v>
      </c>
      <c r="AF17570" s="10" t="s">
        <v>674</v>
      </c>
    </row>
    <row r="17571" spans="30:32" x14ac:dyDescent="0.2">
      <c r="AD17571" s="11" t="s">
        <v>28350</v>
      </c>
      <c r="AE17571" s="10" t="s">
        <v>28351</v>
      </c>
      <c r="AF17571" s="10" t="s">
        <v>674</v>
      </c>
    </row>
    <row r="17572" spans="30:32" x14ac:dyDescent="0.2">
      <c r="AD17572" s="11" t="s">
        <v>28352</v>
      </c>
      <c r="AE17572" s="10" t="s">
        <v>28353</v>
      </c>
      <c r="AF17572" s="10" t="s">
        <v>674</v>
      </c>
    </row>
    <row r="17573" spans="30:32" x14ac:dyDescent="0.2">
      <c r="AD17573" s="11" t="s">
        <v>28354</v>
      </c>
      <c r="AE17573" s="10" t="s">
        <v>28355</v>
      </c>
      <c r="AF17573" s="10" t="s">
        <v>674</v>
      </c>
    </row>
    <row r="17574" spans="30:32" x14ac:dyDescent="0.2">
      <c r="AD17574" s="11" t="s">
        <v>28356</v>
      </c>
      <c r="AE17574" s="10" t="s">
        <v>28357</v>
      </c>
      <c r="AF17574" s="10" t="s">
        <v>674</v>
      </c>
    </row>
    <row r="17575" spans="30:32" x14ac:dyDescent="0.2">
      <c r="AD17575" s="11" t="s">
        <v>28358</v>
      </c>
      <c r="AE17575" s="10" t="s">
        <v>28359</v>
      </c>
      <c r="AF17575" s="10" t="s">
        <v>674</v>
      </c>
    </row>
    <row r="17576" spans="30:32" x14ac:dyDescent="0.2">
      <c r="AD17576" s="11" t="s">
        <v>28360</v>
      </c>
      <c r="AE17576" s="10" t="s">
        <v>2949</v>
      </c>
      <c r="AF17576" s="10" t="s">
        <v>674</v>
      </c>
    </row>
    <row r="17577" spans="30:32" x14ac:dyDescent="0.2">
      <c r="AD17577" s="11" t="s">
        <v>28361</v>
      </c>
      <c r="AE17577" s="10" t="s">
        <v>28362</v>
      </c>
      <c r="AF17577" s="10" t="s">
        <v>674</v>
      </c>
    </row>
    <row r="17578" spans="30:32" x14ac:dyDescent="0.2">
      <c r="AD17578" s="11" t="s">
        <v>28363</v>
      </c>
      <c r="AE17578" s="10" t="s">
        <v>21342</v>
      </c>
      <c r="AF17578" s="10" t="s">
        <v>674</v>
      </c>
    </row>
    <row r="17579" spans="30:32" x14ac:dyDescent="0.2">
      <c r="AD17579" s="11" t="s">
        <v>28364</v>
      </c>
      <c r="AE17579" s="10" t="s">
        <v>28365</v>
      </c>
      <c r="AF17579" s="10" t="s">
        <v>674</v>
      </c>
    </row>
    <row r="17580" spans="30:32" x14ac:dyDescent="0.2">
      <c r="AD17580" s="11" t="s">
        <v>28366</v>
      </c>
      <c r="AE17580" s="10" t="s">
        <v>2424</v>
      </c>
      <c r="AF17580" s="10" t="s">
        <v>674</v>
      </c>
    </row>
    <row r="17581" spans="30:32" x14ac:dyDescent="0.2">
      <c r="AD17581" s="11" t="s">
        <v>28367</v>
      </c>
      <c r="AE17581" s="10" t="s">
        <v>28368</v>
      </c>
      <c r="AF17581" s="10" t="s">
        <v>674</v>
      </c>
    </row>
    <row r="17582" spans="30:32" x14ac:dyDescent="0.2">
      <c r="AD17582" s="11" t="s">
        <v>28369</v>
      </c>
      <c r="AE17582" s="10" t="s">
        <v>2434</v>
      </c>
      <c r="AF17582" s="10" t="s">
        <v>674</v>
      </c>
    </row>
    <row r="17583" spans="30:32" x14ac:dyDescent="0.2">
      <c r="AD17583" s="11" t="s">
        <v>28370</v>
      </c>
      <c r="AE17583" s="10" t="s">
        <v>27565</v>
      </c>
      <c r="AF17583" s="10" t="s">
        <v>674</v>
      </c>
    </row>
    <row r="17584" spans="30:32" x14ac:dyDescent="0.2">
      <c r="AD17584" s="11" t="s">
        <v>28371</v>
      </c>
      <c r="AE17584" s="10" t="s">
        <v>28372</v>
      </c>
      <c r="AF17584" s="10" t="s">
        <v>674</v>
      </c>
    </row>
    <row r="17585" spans="30:32" x14ac:dyDescent="0.2">
      <c r="AD17585" s="11" t="s">
        <v>28373</v>
      </c>
      <c r="AE17585" s="10" t="s">
        <v>1225</v>
      </c>
      <c r="AF17585" s="10" t="s">
        <v>674</v>
      </c>
    </row>
    <row r="17586" spans="30:32" x14ac:dyDescent="0.2">
      <c r="AD17586" s="11" t="s">
        <v>28374</v>
      </c>
      <c r="AE17586" s="10" t="s">
        <v>1225</v>
      </c>
      <c r="AF17586" s="10" t="s">
        <v>674</v>
      </c>
    </row>
    <row r="17587" spans="30:32" x14ac:dyDescent="0.2">
      <c r="AD17587" s="11" t="s">
        <v>28375</v>
      </c>
      <c r="AE17587" s="10" t="s">
        <v>28376</v>
      </c>
      <c r="AF17587" s="10" t="s">
        <v>674</v>
      </c>
    </row>
    <row r="17588" spans="30:32" x14ac:dyDescent="0.2">
      <c r="AD17588" s="11" t="s">
        <v>28377</v>
      </c>
      <c r="AE17588" s="10" t="s">
        <v>20398</v>
      </c>
      <c r="AF17588" s="10" t="s">
        <v>674</v>
      </c>
    </row>
    <row r="17589" spans="30:32" x14ac:dyDescent="0.2">
      <c r="AD17589" s="11" t="s">
        <v>28378</v>
      </c>
      <c r="AE17589" s="10" t="s">
        <v>12347</v>
      </c>
      <c r="AF17589" s="10" t="s">
        <v>674</v>
      </c>
    </row>
    <row r="17590" spans="30:32" x14ac:dyDescent="0.2">
      <c r="AD17590" s="11" t="s">
        <v>28379</v>
      </c>
      <c r="AE17590" s="10" t="s">
        <v>4273</v>
      </c>
      <c r="AF17590" s="10" t="s">
        <v>674</v>
      </c>
    </row>
    <row r="17591" spans="30:32" x14ac:dyDescent="0.2">
      <c r="AD17591" s="11" t="s">
        <v>28380</v>
      </c>
      <c r="AE17591" s="10" t="s">
        <v>28381</v>
      </c>
      <c r="AF17591" s="10" t="s">
        <v>674</v>
      </c>
    </row>
    <row r="17592" spans="30:32" x14ac:dyDescent="0.2">
      <c r="AD17592" s="11" t="s">
        <v>28382</v>
      </c>
      <c r="AE17592" s="10" t="s">
        <v>28383</v>
      </c>
      <c r="AF17592" s="10" t="s">
        <v>674</v>
      </c>
    </row>
    <row r="17593" spans="30:32" x14ac:dyDescent="0.2">
      <c r="AD17593" s="11" t="s">
        <v>28384</v>
      </c>
      <c r="AE17593" s="10" t="s">
        <v>28383</v>
      </c>
      <c r="AF17593" s="10" t="s">
        <v>674</v>
      </c>
    </row>
    <row r="17594" spans="30:32" x14ac:dyDescent="0.2">
      <c r="AD17594" s="11" t="s">
        <v>28385</v>
      </c>
      <c r="AE17594" s="10" t="s">
        <v>4216</v>
      </c>
      <c r="AF17594" s="10" t="s">
        <v>674</v>
      </c>
    </row>
    <row r="17595" spans="30:32" x14ac:dyDescent="0.2">
      <c r="AD17595" s="11" t="s">
        <v>28386</v>
      </c>
      <c r="AE17595" s="10" t="s">
        <v>2485</v>
      </c>
      <c r="AF17595" s="10" t="s">
        <v>674</v>
      </c>
    </row>
    <row r="17596" spans="30:32" x14ac:dyDescent="0.2">
      <c r="AD17596" s="11" t="s">
        <v>28387</v>
      </c>
      <c r="AE17596" s="10" t="s">
        <v>28388</v>
      </c>
      <c r="AF17596" s="10" t="s">
        <v>674</v>
      </c>
    </row>
    <row r="17597" spans="30:32" x14ac:dyDescent="0.2">
      <c r="AD17597" s="11" t="s">
        <v>28389</v>
      </c>
      <c r="AE17597" s="10" t="s">
        <v>28390</v>
      </c>
      <c r="AF17597" s="10" t="s">
        <v>674</v>
      </c>
    </row>
    <row r="17598" spans="30:32" x14ac:dyDescent="0.2">
      <c r="AD17598" s="11" t="s">
        <v>28391</v>
      </c>
      <c r="AE17598" s="10" t="s">
        <v>28392</v>
      </c>
      <c r="AF17598" s="10" t="s">
        <v>674</v>
      </c>
    </row>
    <row r="17599" spans="30:32" x14ac:dyDescent="0.2">
      <c r="AD17599" s="11" t="s">
        <v>28393</v>
      </c>
      <c r="AE17599" s="10" t="s">
        <v>28394</v>
      </c>
      <c r="AF17599" s="10" t="s">
        <v>674</v>
      </c>
    </row>
    <row r="17600" spans="30:32" x14ac:dyDescent="0.2">
      <c r="AD17600" s="11" t="s">
        <v>28395</v>
      </c>
      <c r="AE17600" s="10" t="s">
        <v>28396</v>
      </c>
      <c r="AF17600" s="10" t="s">
        <v>674</v>
      </c>
    </row>
    <row r="17601" spans="30:32" x14ac:dyDescent="0.2">
      <c r="AD17601" s="11" t="s">
        <v>28397</v>
      </c>
      <c r="AE17601" s="10" t="s">
        <v>28398</v>
      </c>
      <c r="AF17601" s="10" t="s">
        <v>674</v>
      </c>
    </row>
    <row r="17602" spans="30:32" x14ac:dyDescent="0.2">
      <c r="AD17602" s="11" t="s">
        <v>28399</v>
      </c>
      <c r="AE17602" s="10" t="s">
        <v>28400</v>
      </c>
      <c r="AF17602" s="10" t="s">
        <v>674</v>
      </c>
    </row>
    <row r="17603" spans="30:32" x14ac:dyDescent="0.2">
      <c r="AD17603" s="11" t="s">
        <v>28401</v>
      </c>
      <c r="AE17603" s="10" t="s">
        <v>28400</v>
      </c>
      <c r="AF17603" s="10" t="s">
        <v>674</v>
      </c>
    </row>
    <row r="17604" spans="30:32" x14ac:dyDescent="0.2">
      <c r="AD17604" s="11" t="s">
        <v>28402</v>
      </c>
      <c r="AE17604" s="10" t="s">
        <v>28400</v>
      </c>
      <c r="AF17604" s="10" t="s">
        <v>674</v>
      </c>
    </row>
    <row r="17605" spans="30:32" x14ac:dyDescent="0.2">
      <c r="AD17605" s="11" t="s">
        <v>28403</v>
      </c>
      <c r="AE17605" s="10" t="s">
        <v>28400</v>
      </c>
      <c r="AF17605" s="10" t="s">
        <v>674</v>
      </c>
    </row>
    <row r="17606" spans="30:32" x14ac:dyDescent="0.2">
      <c r="AD17606" s="11" t="s">
        <v>28404</v>
      </c>
      <c r="AE17606" s="10" t="s">
        <v>28400</v>
      </c>
      <c r="AF17606" s="10" t="s">
        <v>674</v>
      </c>
    </row>
    <row r="17607" spans="30:32" x14ac:dyDescent="0.2">
      <c r="AD17607" s="11" t="s">
        <v>28405</v>
      </c>
      <c r="AE17607" s="10" t="s">
        <v>28400</v>
      </c>
      <c r="AF17607" s="10" t="s">
        <v>674</v>
      </c>
    </row>
    <row r="17608" spans="30:32" x14ac:dyDescent="0.2">
      <c r="AD17608" s="11" t="s">
        <v>28406</v>
      </c>
      <c r="AE17608" s="10" t="s">
        <v>28400</v>
      </c>
      <c r="AF17608" s="10" t="s">
        <v>674</v>
      </c>
    </row>
    <row r="17609" spans="30:32" x14ac:dyDescent="0.2">
      <c r="AD17609" s="11" t="s">
        <v>28407</v>
      </c>
      <c r="AE17609" s="10" t="s">
        <v>28400</v>
      </c>
      <c r="AF17609" s="10" t="s">
        <v>674</v>
      </c>
    </row>
    <row r="17610" spans="30:32" x14ac:dyDescent="0.2">
      <c r="AD17610" s="11" t="s">
        <v>28408</v>
      </c>
      <c r="AE17610" s="10" t="s">
        <v>28400</v>
      </c>
      <c r="AF17610" s="10" t="s">
        <v>674</v>
      </c>
    </row>
    <row r="17611" spans="30:32" x14ac:dyDescent="0.2">
      <c r="AD17611" s="11" t="s">
        <v>28409</v>
      </c>
      <c r="AE17611" s="10" t="s">
        <v>28400</v>
      </c>
      <c r="AF17611" s="10" t="s">
        <v>674</v>
      </c>
    </row>
    <row r="17612" spans="30:32" x14ac:dyDescent="0.2">
      <c r="AD17612" s="11" t="s">
        <v>28410</v>
      </c>
      <c r="AE17612" s="10" t="s">
        <v>28400</v>
      </c>
      <c r="AF17612" s="10" t="s">
        <v>674</v>
      </c>
    </row>
    <row r="17613" spans="30:32" x14ac:dyDescent="0.2">
      <c r="AD17613" s="11" t="s">
        <v>28411</v>
      </c>
      <c r="AE17613" s="10" t="s">
        <v>28400</v>
      </c>
      <c r="AF17613" s="10" t="s">
        <v>674</v>
      </c>
    </row>
    <row r="17614" spans="30:32" x14ac:dyDescent="0.2">
      <c r="AD17614" s="11" t="s">
        <v>28412</v>
      </c>
      <c r="AE17614" s="10" t="s">
        <v>28413</v>
      </c>
      <c r="AF17614" s="10" t="s">
        <v>674</v>
      </c>
    </row>
    <row r="17615" spans="30:32" x14ac:dyDescent="0.2">
      <c r="AD17615" s="11" t="s">
        <v>28414</v>
      </c>
      <c r="AE17615" s="10" t="s">
        <v>28400</v>
      </c>
      <c r="AF17615" s="10" t="s">
        <v>674</v>
      </c>
    </row>
    <row r="17616" spans="30:32" x14ac:dyDescent="0.2">
      <c r="AD17616" s="11" t="s">
        <v>28415</v>
      </c>
      <c r="AE17616" s="10" t="s">
        <v>28400</v>
      </c>
      <c r="AF17616" s="10" t="s">
        <v>674</v>
      </c>
    </row>
    <row r="17617" spans="30:32" x14ac:dyDescent="0.2">
      <c r="AD17617" s="11" t="s">
        <v>28416</v>
      </c>
      <c r="AE17617" s="10" t="s">
        <v>28400</v>
      </c>
      <c r="AF17617" s="10" t="s">
        <v>674</v>
      </c>
    </row>
    <row r="17618" spans="30:32" x14ac:dyDescent="0.2">
      <c r="AD17618" s="11" t="s">
        <v>28417</v>
      </c>
      <c r="AE17618" s="10" t="s">
        <v>28400</v>
      </c>
      <c r="AF17618" s="10" t="s">
        <v>674</v>
      </c>
    </row>
    <row r="17619" spans="30:32" x14ac:dyDescent="0.2">
      <c r="AD17619" s="11" t="s">
        <v>28418</v>
      </c>
      <c r="AE17619" s="10" t="s">
        <v>28400</v>
      </c>
      <c r="AF17619" s="10" t="s">
        <v>674</v>
      </c>
    </row>
    <row r="17620" spans="30:32" x14ac:dyDescent="0.2">
      <c r="AD17620" s="11" t="s">
        <v>28419</v>
      </c>
      <c r="AE17620" s="10" t="s">
        <v>28400</v>
      </c>
      <c r="AF17620" s="10" t="s">
        <v>674</v>
      </c>
    </row>
    <row r="17621" spans="30:32" x14ac:dyDescent="0.2">
      <c r="AD17621" s="11" t="s">
        <v>28420</v>
      </c>
      <c r="AE17621" s="10" t="s">
        <v>28400</v>
      </c>
      <c r="AF17621" s="10" t="s">
        <v>674</v>
      </c>
    </row>
    <row r="17622" spans="30:32" x14ac:dyDescent="0.2">
      <c r="AD17622" s="11" t="s">
        <v>28421</v>
      </c>
      <c r="AE17622" s="10" t="s">
        <v>28400</v>
      </c>
      <c r="AF17622" s="10" t="s">
        <v>674</v>
      </c>
    </row>
    <row r="17623" spans="30:32" x14ac:dyDescent="0.2">
      <c r="AD17623" s="11" t="s">
        <v>28422</v>
      </c>
      <c r="AE17623" s="10" t="s">
        <v>28400</v>
      </c>
      <c r="AF17623" s="10" t="s">
        <v>674</v>
      </c>
    </row>
    <row r="17624" spans="30:32" x14ac:dyDescent="0.2">
      <c r="AD17624" s="11" t="s">
        <v>28423</v>
      </c>
      <c r="AE17624" s="10" t="s">
        <v>28424</v>
      </c>
      <c r="AF17624" s="10" t="s">
        <v>674</v>
      </c>
    </row>
    <row r="17625" spans="30:32" x14ac:dyDescent="0.2">
      <c r="AD17625" s="11" t="s">
        <v>28425</v>
      </c>
      <c r="AE17625" s="10" t="s">
        <v>28400</v>
      </c>
      <c r="AF17625" s="10" t="s">
        <v>674</v>
      </c>
    </row>
    <row r="17626" spans="30:32" x14ac:dyDescent="0.2">
      <c r="AD17626" s="11" t="s">
        <v>28426</v>
      </c>
      <c r="AE17626" s="10" t="s">
        <v>28400</v>
      </c>
      <c r="AF17626" s="10" t="s">
        <v>674</v>
      </c>
    </row>
    <row r="17627" spans="30:32" x14ac:dyDescent="0.2">
      <c r="AD17627" s="11" t="s">
        <v>28427</v>
      </c>
      <c r="AE17627" s="10" t="s">
        <v>28400</v>
      </c>
      <c r="AF17627" s="10" t="s">
        <v>674</v>
      </c>
    </row>
    <row r="17628" spans="30:32" x14ac:dyDescent="0.2">
      <c r="AD17628" s="11" t="s">
        <v>28428</v>
      </c>
      <c r="AE17628" s="10" t="s">
        <v>28396</v>
      </c>
      <c r="AF17628" s="10" t="s">
        <v>674</v>
      </c>
    </row>
    <row r="17629" spans="30:32" x14ac:dyDescent="0.2">
      <c r="AD17629" s="11" t="s">
        <v>28429</v>
      </c>
      <c r="AE17629" s="10" t="s">
        <v>28400</v>
      </c>
      <c r="AF17629" s="10" t="s">
        <v>674</v>
      </c>
    </row>
    <row r="17630" spans="30:32" x14ac:dyDescent="0.2">
      <c r="AD17630" s="11" t="s">
        <v>28430</v>
      </c>
      <c r="AE17630" s="10" t="s">
        <v>28400</v>
      </c>
      <c r="AF17630" s="10" t="s">
        <v>674</v>
      </c>
    </row>
    <row r="17631" spans="30:32" x14ac:dyDescent="0.2">
      <c r="AD17631" s="11" t="s">
        <v>28431</v>
      </c>
      <c r="AE17631" s="10" t="s">
        <v>28400</v>
      </c>
      <c r="AF17631" s="10" t="s">
        <v>674</v>
      </c>
    </row>
    <row r="17632" spans="30:32" x14ac:dyDescent="0.2">
      <c r="AD17632" s="11" t="s">
        <v>28432</v>
      </c>
      <c r="AE17632" s="10" t="s">
        <v>28400</v>
      </c>
      <c r="AF17632" s="10" t="s">
        <v>674</v>
      </c>
    </row>
    <row r="17633" spans="30:32" x14ac:dyDescent="0.2">
      <c r="AD17633" s="11" t="s">
        <v>28433</v>
      </c>
      <c r="AE17633" s="10" t="s">
        <v>28400</v>
      </c>
      <c r="AF17633" s="10" t="s">
        <v>674</v>
      </c>
    </row>
    <row r="17634" spans="30:32" x14ac:dyDescent="0.2">
      <c r="AD17634" s="11" t="s">
        <v>28434</v>
      </c>
      <c r="AE17634" s="10" t="s">
        <v>28400</v>
      </c>
      <c r="AF17634" s="10" t="s">
        <v>674</v>
      </c>
    </row>
    <row r="17635" spans="30:32" x14ac:dyDescent="0.2">
      <c r="AD17635" s="11" t="s">
        <v>28435</v>
      </c>
      <c r="AE17635" s="10" t="s">
        <v>28400</v>
      </c>
      <c r="AF17635" s="10" t="s">
        <v>674</v>
      </c>
    </row>
    <row r="17636" spans="30:32" x14ac:dyDescent="0.2">
      <c r="AD17636" s="11" t="s">
        <v>28436</v>
      </c>
      <c r="AE17636" s="10" t="s">
        <v>28400</v>
      </c>
      <c r="AF17636" s="10" t="s">
        <v>674</v>
      </c>
    </row>
    <row r="17637" spans="30:32" x14ac:dyDescent="0.2">
      <c r="AD17637" s="11" t="s">
        <v>28437</v>
      </c>
      <c r="AE17637" s="10" t="s">
        <v>28400</v>
      </c>
      <c r="AF17637" s="10" t="s">
        <v>674</v>
      </c>
    </row>
    <row r="17638" spans="30:32" x14ac:dyDescent="0.2">
      <c r="AD17638" s="11" t="s">
        <v>28438</v>
      </c>
      <c r="AE17638" s="10" t="s">
        <v>28400</v>
      </c>
      <c r="AF17638" s="10" t="s">
        <v>674</v>
      </c>
    </row>
    <row r="17639" spans="30:32" x14ac:dyDescent="0.2">
      <c r="AD17639" s="11" t="s">
        <v>28439</v>
      </c>
      <c r="AE17639" s="10" t="s">
        <v>28400</v>
      </c>
      <c r="AF17639" s="10" t="s">
        <v>674</v>
      </c>
    </row>
    <row r="17640" spans="30:32" x14ac:dyDescent="0.2">
      <c r="AD17640" s="11" t="s">
        <v>28440</v>
      </c>
      <c r="AE17640" s="10" t="s">
        <v>28400</v>
      </c>
      <c r="AF17640" s="10" t="s">
        <v>674</v>
      </c>
    </row>
    <row r="17641" spans="30:32" x14ac:dyDescent="0.2">
      <c r="AD17641" s="11" t="s">
        <v>28441</v>
      </c>
      <c r="AE17641" s="10" t="s">
        <v>28400</v>
      </c>
      <c r="AF17641" s="10" t="s">
        <v>674</v>
      </c>
    </row>
    <row r="17642" spans="30:32" x14ac:dyDescent="0.2">
      <c r="AD17642" s="11" t="s">
        <v>28442</v>
      </c>
      <c r="AE17642" s="10" t="s">
        <v>28400</v>
      </c>
      <c r="AF17642" s="10" t="s">
        <v>674</v>
      </c>
    </row>
    <row r="17643" spans="30:32" x14ac:dyDescent="0.2">
      <c r="AD17643" s="11" t="s">
        <v>28443</v>
      </c>
      <c r="AE17643" s="10" t="s">
        <v>28400</v>
      </c>
      <c r="AF17643" s="10" t="s">
        <v>674</v>
      </c>
    </row>
    <row r="17644" spans="30:32" x14ac:dyDescent="0.2">
      <c r="AD17644" s="11" t="s">
        <v>28444</v>
      </c>
      <c r="AE17644" s="10" t="s">
        <v>28400</v>
      </c>
      <c r="AF17644" s="10" t="s">
        <v>674</v>
      </c>
    </row>
    <row r="17645" spans="30:32" x14ac:dyDescent="0.2">
      <c r="AD17645" s="11" t="s">
        <v>28445</v>
      </c>
      <c r="AE17645" s="10" t="s">
        <v>28400</v>
      </c>
      <c r="AF17645" s="10" t="s">
        <v>674</v>
      </c>
    </row>
    <row r="17646" spans="30:32" x14ac:dyDescent="0.2">
      <c r="AD17646" s="11" t="s">
        <v>28446</v>
      </c>
      <c r="AE17646" s="10" t="s">
        <v>28400</v>
      </c>
      <c r="AF17646" s="10" t="s">
        <v>674</v>
      </c>
    </row>
    <row r="17647" spans="30:32" x14ac:dyDescent="0.2">
      <c r="AD17647" s="11" t="s">
        <v>28447</v>
      </c>
      <c r="AE17647" s="10" t="s">
        <v>28400</v>
      </c>
      <c r="AF17647" s="10" t="s">
        <v>674</v>
      </c>
    </row>
    <row r="17648" spans="30:32" x14ac:dyDescent="0.2">
      <c r="AD17648" s="11" t="s">
        <v>28448</v>
      </c>
      <c r="AE17648" s="10" t="s">
        <v>28400</v>
      </c>
      <c r="AF17648" s="10" t="s">
        <v>674</v>
      </c>
    </row>
    <row r="17649" spans="30:32" x14ac:dyDescent="0.2">
      <c r="AD17649" s="11" t="s">
        <v>28449</v>
      </c>
      <c r="AE17649" s="10" t="s">
        <v>28400</v>
      </c>
      <c r="AF17649" s="10" t="s">
        <v>674</v>
      </c>
    </row>
    <row r="17650" spans="30:32" x14ac:dyDescent="0.2">
      <c r="AD17650" s="11" t="s">
        <v>28450</v>
      </c>
      <c r="AE17650" s="10" t="s">
        <v>28400</v>
      </c>
      <c r="AF17650" s="10" t="s">
        <v>674</v>
      </c>
    </row>
    <row r="17651" spans="30:32" x14ac:dyDescent="0.2">
      <c r="AD17651" s="11" t="s">
        <v>28451</v>
      </c>
      <c r="AE17651" s="10" t="s">
        <v>28400</v>
      </c>
      <c r="AF17651" s="10" t="s">
        <v>674</v>
      </c>
    </row>
    <row r="17652" spans="30:32" x14ac:dyDescent="0.2">
      <c r="AD17652" s="11" t="s">
        <v>28452</v>
      </c>
      <c r="AE17652" s="10" t="s">
        <v>28400</v>
      </c>
      <c r="AF17652" s="10" t="s">
        <v>674</v>
      </c>
    </row>
    <row r="17653" spans="30:32" x14ac:dyDescent="0.2">
      <c r="AD17653" s="11" t="s">
        <v>28453</v>
      </c>
      <c r="AE17653" s="10" t="s">
        <v>28454</v>
      </c>
      <c r="AF17653" s="10" t="s">
        <v>674</v>
      </c>
    </row>
    <row r="17654" spans="30:32" x14ac:dyDescent="0.2">
      <c r="AD17654" s="11" t="s">
        <v>28455</v>
      </c>
      <c r="AE17654" s="10" t="s">
        <v>21397</v>
      </c>
      <c r="AF17654" s="10" t="s">
        <v>674</v>
      </c>
    </row>
    <row r="17655" spans="30:32" x14ac:dyDescent="0.2">
      <c r="AD17655" s="11" t="s">
        <v>28456</v>
      </c>
      <c r="AE17655" s="10" t="s">
        <v>28457</v>
      </c>
      <c r="AF17655" s="10" t="s">
        <v>674</v>
      </c>
    </row>
    <row r="17656" spans="30:32" x14ac:dyDescent="0.2">
      <c r="AD17656" s="11" t="s">
        <v>28458</v>
      </c>
      <c r="AE17656" s="10" t="s">
        <v>1450</v>
      </c>
      <c r="AF17656" s="10" t="s">
        <v>674</v>
      </c>
    </row>
    <row r="17657" spans="30:32" x14ac:dyDescent="0.2">
      <c r="AD17657" s="11" t="s">
        <v>28459</v>
      </c>
      <c r="AE17657" s="10" t="s">
        <v>12383</v>
      </c>
      <c r="AF17657" s="10" t="s">
        <v>674</v>
      </c>
    </row>
    <row r="17658" spans="30:32" x14ac:dyDescent="0.2">
      <c r="AD17658" s="11" t="s">
        <v>28460</v>
      </c>
      <c r="AE17658" s="10" t="s">
        <v>28461</v>
      </c>
      <c r="AF17658" s="10" t="s">
        <v>674</v>
      </c>
    </row>
    <row r="17659" spans="30:32" x14ac:dyDescent="0.2">
      <c r="AD17659" s="11" t="s">
        <v>28462</v>
      </c>
      <c r="AE17659" s="10" t="s">
        <v>28461</v>
      </c>
      <c r="AF17659" s="10" t="s">
        <v>674</v>
      </c>
    </row>
    <row r="17660" spans="30:32" x14ac:dyDescent="0.2">
      <c r="AD17660" s="11" t="s">
        <v>28463</v>
      </c>
      <c r="AE17660" s="10" t="s">
        <v>28464</v>
      </c>
      <c r="AF17660" s="10" t="s">
        <v>674</v>
      </c>
    </row>
    <row r="17661" spans="30:32" x14ac:dyDescent="0.2">
      <c r="AD17661" s="11" t="s">
        <v>28465</v>
      </c>
      <c r="AE17661" s="10" t="s">
        <v>28466</v>
      </c>
      <c r="AF17661" s="10" t="s">
        <v>674</v>
      </c>
    </row>
    <row r="17662" spans="30:32" x14ac:dyDescent="0.2">
      <c r="AD17662" s="11" t="s">
        <v>28467</v>
      </c>
      <c r="AE17662" s="10" t="s">
        <v>28468</v>
      </c>
      <c r="AF17662" s="10" t="s">
        <v>674</v>
      </c>
    </row>
    <row r="17663" spans="30:32" x14ac:dyDescent="0.2">
      <c r="AD17663" s="11" t="s">
        <v>28469</v>
      </c>
      <c r="AE17663" s="10" t="s">
        <v>17056</v>
      </c>
      <c r="AF17663" s="10" t="s">
        <v>674</v>
      </c>
    </row>
    <row r="17664" spans="30:32" x14ac:dyDescent="0.2">
      <c r="AD17664" s="11" t="s">
        <v>28470</v>
      </c>
      <c r="AE17664" s="10" t="s">
        <v>28471</v>
      </c>
      <c r="AF17664" s="10" t="s">
        <v>674</v>
      </c>
    </row>
    <row r="17665" spans="30:32" x14ac:dyDescent="0.2">
      <c r="AD17665" s="11" t="s">
        <v>28472</v>
      </c>
      <c r="AE17665" s="10" t="s">
        <v>1454</v>
      </c>
      <c r="AF17665" s="10" t="s">
        <v>674</v>
      </c>
    </row>
    <row r="17666" spans="30:32" x14ac:dyDescent="0.2">
      <c r="AD17666" s="11" t="s">
        <v>28473</v>
      </c>
      <c r="AE17666" s="10" t="s">
        <v>14656</v>
      </c>
      <c r="AF17666" s="10" t="s">
        <v>674</v>
      </c>
    </row>
    <row r="17667" spans="30:32" x14ac:dyDescent="0.2">
      <c r="AD17667" s="11" t="s">
        <v>28474</v>
      </c>
      <c r="AE17667" s="10" t="s">
        <v>22735</v>
      </c>
      <c r="AF17667" s="10" t="s">
        <v>674</v>
      </c>
    </row>
    <row r="17668" spans="30:32" x14ac:dyDescent="0.2">
      <c r="AD17668" s="11" t="s">
        <v>28475</v>
      </c>
      <c r="AE17668" s="10" t="s">
        <v>20423</v>
      </c>
      <c r="AF17668" s="10" t="s">
        <v>674</v>
      </c>
    </row>
    <row r="17669" spans="30:32" x14ac:dyDescent="0.2">
      <c r="AD17669" s="11" t="s">
        <v>28476</v>
      </c>
      <c r="AE17669" s="10" t="s">
        <v>968</v>
      </c>
      <c r="AF17669" s="10" t="s">
        <v>674</v>
      </c>
    </row>
    <row r="17670" spans="30:32" x14ac:dyDescent="0.2">
      <c r="AD17670" s="11" t="s">
        <v>28477</v>
      </c>
      <c r="AE17670" s="10" t="s">
        <v>2515</v>
      </c>
      <c r="AF17670" s="10" t="s">
        <v>674</v>
      </c>
    </row>
    <row r="17671" spans="30:32" x14ac:dyDescent="0.2">
      <c r="AD17671" s="11" t="s">
        <v>28478</v>
      </c>
      <c r="AE17671" s="10" t="s">
        <v>9456</v>
      </c>
      <c r="AF17671" s="10" t="s">
        <v>674</v>
      </c>
    </row>
    <row r="17672" spans="30:32" x14ac:dyDescent="0.2">
      <c r="AD17672" s="11" t="s">
        <v>28479</v>
      </c>
      <c r="AE17672" s="10" t="s">
        <v>28480</v>
      </c>
      <c r="AF17672" s="10" t="s">
        <v>674</v>
      </c>
    </row>
    <row r="17673" spans="30:32" x14ac:dyDescent="0.2">
      <c r="AD17673" s="11" t="s">
        <v>28481</v>
      </c>
      <c r="AE17673" s="10" t="s">
        <v>28482</v>
      </c>
      <c r="AF17673" s="10" t="s">
        <v>674</v>
      </c>
    </row>
    <row r="17674" spans="30:32" x14ac:dyDescent="0.2">
      <c r="AD17674" s="11" t="s">
        <v>28483</v>
      </c>
      <c r="AE17674" s="10" t="s">
        <v>28484</v>
      </c>
      <c r="AF17674" s="10" t="s">
        <v>674</v>
      </c>
    </row>
    <row r="17675" spans="30:32" x14ac:dyDescent="0.2">
      <c r="AD17675" s="11" t="s">
        <v>28485</v>
      </c>
      <c r="AE17675" s="10" t="s">
        <v>1913</v>
      </c>
      <c r="AF17675" s="10" t="s">
        <v>674</v>
      </c>
    </row>
    <row r="17676" spans="30:32" x14ac:dyDescent="0.2">
      <c r="AD17676" s="11" t="s">
        <v>28486</v>
      </c>
      <c r="AE17676" s="10" t="s">
        <v>28487</v>
      </c>
      <c r="AF17676" s="10" t="s">
        <v>674</v>
      </c>
    </row>
    <row r="17677" spans="30:32" x14ac:dyDescent="0.2">
      <c r="AD17677" s="11" t="s">
        <v>28488</v>
      </c>
      <c r="AE17677" s="10" t="s">
        <v>2796</v>
      </c>
      <c r="AF17677" s="10" t="s">
        <v>674</v>
      </c>
    </row>
    <row r="17678" spans="30:32" x14ac:dyDescent="0.2">
      <c r="AD17678" s="11" t="s">
        <v>28489</v>
      </c>
      <c r="AE17678" s="10" t="s">
        <v>7808</v>
      </c>
      <c r="AF17678" s="10" t="s">
        <v>674</v>
      </c>
    </row>
    <row r="17679" spans="30:32" x14ac:dyDescent="0.2">
      <c r="AD17679" s="11" t="s">
        <v>28490</v>
      </c>
      <c r="AE17679" s="10" t="s">
        <v>2530</v>
      </c>
      <c r="AF17679" s="10" t="s">
        <v>674</v>
      </c>
    </row>
    <row r="17680" spans="30:32" x14ac:dyDescent="0.2">
      <c r="AD17680" s="11" t="s">
        <v>28491</v>
      </c>
      <c r="AE17680" s="10" t="s">
        <v>28492</v>
      </c>
      <c r="AF17680" s="10" t="s">
        <v>674</v>
      </c>
    </row>
    <row r="17681" spans="30:32" x14ac:dyDescent="0.2">
      <c r="AD17681" s="11" t="s">
        <v>28493</v>
      </c>
      <c r="AE17681" s="10" t="s">
        <v>28494</v>
      </c>
      <c r="AF17681" s="10" t="s">
        <v>674</v>
      </c>
    </row>
    <row r="17682" spans="30:32" x14ac:dyDescent="0.2">
      <c r="AD17682" s="11" t="s">
        <v>28495</v>
      </c>
      <c r="AE17682" s="10" t="s">
        <v>28496</v>
      </c>
      <c r="AF17682" s="10" t="s">
        <v>674</v>
      </c>
    </row>
    <row r="17683" spans="30:32" x14ac:dyDescent="0.2">
      <c r="AD17683" s="11" t="s">
        <v>28497</v>
      </c>
      <c r="AE17683" s="10" t="s">
        <v>6680</v>
      </c>
      <c r="AF17683" s="10" t="s">
        <v>674</v>
      </c>
    </row>
    <row r="17684" spans="30:32" x14ac:dyDescent="0.2">
      <c r="AD17684" s="11" t="s">
        <v>28498</v>
      </c>
      <c r="AE17684" s="10" t="s">
        <v>28499</v>
      </c>
      <c r="AF17684" s="10" t="s">
        <v>674</v>
      </c>
    </row>
    <row r="17685" spans="30:32" x14ac:dyDescent="0.2">
      <c r="AD17685" s="11" t="s">
        <v>28500</v>
      </c>
      <c r="AE17685" s="10" t="s">
        <v>28501</v>
      </c>
      <c r="AF17685" s="10" t="s">
        <v>674</v>
      </c>
    </row>
    <row r="17686" spans="30:32" x14ac:dyDescent="0.2">
      <c r="AD17686" s="11" t="s">
        <v>28502</v>
      </c>
      <c r="AE17686" s="10" t="s">
        <v>28503</v>
      </c>
      <c r="AF17686" s="10" t="s">
        <v>674</v>
      </c>
    </row>
    <row r="17687" spans="30:32" x14ac:dyDescent="0.2">
      <c r="AD17687" s="11" t="s">
        <v>28504</v>
      </c>
      <c r="AE17687" s="10" t="s">
        <v>25758</v>
      </c>
      <c r="AF17687" s="10" t="s">
        <v>674</v>
      </c>
    </row>
    <row r="17688" spans="30:32" x14ac:dyDescent="0.2">
      <c r="AD17688" s="11" t="s">
        <v>28505</v>
      </c>
      <c r="AE17688" s="10" t="s">
        <v>1465</v>
      </c>
      <c r="AF17688" s="10" t="s">
        <v>674</v>
      </c>
    </row>
    <row r="17689" spans="30:32" x14ac:dyDescent="0.2">
      <c r="AD17689" s="11" t="s">
        <v>28506</v>
      </c>
      <c r="AE17689" s="10" t="s">
        <v>10895</v>
      </c>
      <c r="AF17689" s="10" t="s">
        <v>674</v>
      </c>
    </row>
    <row r="17690" spans="30:32" x14ac:dyDescent="0.2">
      <c r="AD17690" s="11" t="s">
        <v>28507</v>
      </c>
      <c r="AE17690" s="10" t="s">
        <v>28508</v>
      </c>
      <c r="AF17690" s="10" t="s">
        <v>674</v>
      </c>
    </row>
    <row r="17691" spans="30:32" x14ac:dyDescent="0.2">
      <c r="AD17691" s="11" t="s">
        <v>28509</v>
      </c>
      <c r="AE17691" s="10" t="s">
        <v>28510</v>
      </c>
      <c r="AF17691" s="10" t="s">
        <v>674</v>
      </c>
    </row>
    <row r="17692" spans="30:32" x14ac:dyDescent="0.2">
      <c r="AD17692" s="11" t="s">
        <v>28511</v>
      </c>
      <c r="AE17692" s="10" t="s">
        <v>28512</v>
      </c>
      <c r="AF17692" s="10" t="s">
        <v>674</v>
      </c>
    </row>
    <row r="17693" spans="30:32" x14ac:dyDescent="0.2">
      <c r="AD17693" s="11" t="s">
        <v>28513</v>
      </c>
      <c r="AE17693" s="10" t="s">
        <v>28514</v>
      </c>
      <c r="AF17693" s="10" t="s">
        <v>674</v>
      </c>
    </row>
    <row r="17694" spans="30:32" x14ac:dyDescent="0.2">
      <c r="AD17694" s="11" t="s">
        <v>28515</v>
      </c>
      <c r="AE17694" s="10" t="s">
        <v>28516</v>
      </c>
      <c r="AF17694" s="10" t="s">
        <v>674</v>
      </c>
    </row>
    <row r="17695" spans="30:32" x14ac:dyDescent="0.2">
      <c r="AD17695" s="11" t="s">
        <v>28517</v>
      </c>
      <c r="AE17695" s="10" t="s">
        <v>1479</v>
      </c>
      <c r="AF17695" s="10" t="s">
        <v>674</v>
      </c>
    </row>
    <row r="17696" spans="30:32" x14ac:dyDescent="0.2">
      <c r="AD17696" s="11" t="s">
        <v>28518</v>
      </c>
      <c r="AE17696" s="10" t="s">
        <v>17255</v>
      </c>
      <c r="AF17696" s="10" t="s">
        <v>674</v>
      </c>
    </row>
    <row r="17697" spans="30:32" x14ac:dyDescent="0.2">
      <c r="AD17697" s="11" t="s">
        <v>28519</v>
      </c>
      <c r="AE17697" s="10" t="s">
        <v>17321</v>
      </c>
      <c r="AF17697" s="10" t="s">
        <v>674</v>
      </c>
    </row>
    <row r="17698" spans="30:32" x14ac:dyDescent="0.2">
      <c r="AD17698" s="11" t="s">
        <v>28520</v>
      </c>
      <c r="AE17698" s="10" t="s">
        <v>2576</v>
      </c>
      <c r="AF17698" s="10" t="s">
        <v>674</v>
      </c>
    </row>
    <row r="17699" spans="30:32" x14ac:dyDescent="0.2">
      <c r="AD17699" s="11" t="s">
        <v>28521</v>
      </c>
      <c r="AE17699" s="10" t="s">
        <v>28522</v>
      </c>
      <c r="AF17699" s="10" t="s">
        <v>674</v>
      </c>
    </row>
    <row r="17700" spans="30:32" x14ac:dyDescent="0.2">
      <c r="AD17700" s="11" t="s">
        <v>28523</v>
      </c>
      <c r="AE17700" s="10" t="s">
        <v>28524</v>
      </c>
      <c r="AF17700" s="10" t="s">
        <v>674</v>
      </c>
    </row>
    <row r="17701" spans="30:32" x14ac:dyDescent="0.2">
      <c r="AD17701" s="11" t="s">
        <v>28525</v>
      </c>
      <c r="AE17701" s="10" t="s">
        <v>28526</v>
      </c>
      <c r="AF17701" s="10" t="s">
        <v>674</v>
      </c>
    </row>
    <row r="17702" spans="30:32" x14ac:dyDescent="0.2">
      <c r="AD17702" s="11" t="s">
        <v>28527</v>
      </c>
      <c r="AE17702" s="10" t="s">
        <v>5439</v>
      </c>
      <c r="AF17702" s="10" t="s">
        <v>674</v>
      </c>
    </row>
    <row r="17703" spans="30:32" x14ac:dyDescent="0.2">
      <c r="AD17703" s="11" t="s">
        <v>28528</v>
      </c>
      <c r="AE17703" s="10" t="s">
        <v>28529</v>
      </c>
      <c r="AF17703" s="10" t="s">
        <v>674</v>
      </c>
    </row>
    <row r="17704" spans="30:32" x14ac:dyDescent="0.2">
      <c r="AD17704" s="11" t="s">
        <v>28530</v>
      </c>
      <c r="AE17704" s="10" t="s">
        <v>4265</v>
      </c>
      <c r="AF17704" s="10" t="s">
        <v>674</v>
      </c>
    </row>
    <row r="17705" spans="30:32" x14ac:dyDescent="0.2">
      <c r="AD17705" s="11" t="s">
        <v>28531</v>
      </c>
      <c r="AE17705" s="10" t="s">
        <v>28532</v>
      </c>
      <c r="AF17705" s="10" t="s">
        <v>674</v>
      </c>
    </row>
    <row r="17706" spans="30:32" x14ac:dyDescent="0.2">
      <c r="AD17706" s="11" t="s">
        <v>28533</v>
      </c>
      <c r="AE17706" s="10" t="s">
        <v>4862</v>
      </c>
      <c r="AF17706" s="10" t="s">
        <v>674</v>
      </c>
    </row>
    <row r="17707" spans="30:32" x14ac:dyDescent="0.2">
      <c r="AD17707" s="11" t="s">
        <v>28534</v>
      </c>
      <c r="AE17707" s="10" t="s">
        <v>28535</v>
      </c>
      <c r="AF17707" s="10" t="s">
        <v>674</v>
      </c>
    </row>
    <row r="17708" spans="30:32" x14ac:dyDescent="0.2">
      <c r="AD17708" s="11" t="s">
        <v>28536</v>
      </c>
      <c r="AE17708" s="10" t="s">
        <v>5449</v>
      </c>
      <c r="AF17708" s="10" t="s">
        <v>674</v>
      </c>
    </row>
    <row r="17709" spans="30:32" x14ac:dyDescent="0.2">
      <c r="AD17709" s="11" t="s">
        <v>28537</v>
      </c>
      <c r="AE17709" s="10" t="s">
        <v>21540</v>
      </c>
      <c r="AF17709" s="10" t="s">
        <v>674</v>
      </c>
    </row>
    <row r="17710" spans="30:32" x14ac:dyDescent="0.2">
      <c r="AD17710" s="11" t="s">
        <v>28538</v>
      </c>
      <c r="AE17710" s="10" t="s">
        <v>28539</v>
      </c>
      <c r="AF17710" s="10" t="s">
        <v>674</v>
      </c>
    </row>
    <row r="17711" spans="30:32" x14ac:dyDescent="0.2">
      <c r="AD17711" s="11" t="s">
        <v>28540</v>
      </c>
      <c r="AE17711" s="10" t="s">
        <v>9555</v>
      </c>
      <c r="AF17711" s="10" t="s">
        <v>674</v>
      </c>
    </row>
    <row r="17712" spans="30:32" x14ac:dyDescent="0.2">
      <c r="AD17712" s="11" t="s">
        <v>28541</v>
      </c>
      <c r="AE17712" s="10" t="s">
        <v>28542</v>
      </c>
      <c r="AF17712" s="10" t="s">
        <v>674</v>
      </c>
    </row>
    <row r="17713" spans="30:32" x14ac:dyDescent="0.2">
      <c r="AD17713" s="11" t="s">
        <v>28543</v>
      </c>
      <c r="AE17713" s="10" t="s">
        <v>28544</v>
      </c>
      <c r="AF17713" s="10" t="s">
        <v>674</v>
      </c>
    </row>
    <row r="17714" spans="30:32" x14ac:dyDescent="0.2">
      <c r="AD17714" s="11" t="s">
        <v>28545</v>
      </c>
      <c r="AE17714" s="10" t="s">
        <v>28546</v>
      </c>
      <c r="AF17714" s="10" t="s">
        <v>674</v>
      </c>
    </row>
    <row r="17715" spans="30:32" x14ac:dyDescent="0.2">
      <c r="AD17715" s="11" t="s">
        <v>28547</v>
      </c>
      <c r="AE17715" s="10" t="s">
        <v>28548</v>
      </c>
      <c r="AF17715" s="10" t="s">
        <v>674</v>
      </c>
    </row>
    <row r="17716" spans="30:32" x14ac:dyDescent="0.2">
      <c r="AD17716" s="11" t="s">
        <v>28549</v>
      </c>
      <c r="AE17716" s="10" t="s">
        <v>28550</v>
      </c>
      <c r="AF17716" s="10" t="s">
        <v>674</v>
      </c>
    </row>
    <row r="17717" spans="30:32" x14ac:dyDescent="0.2">
      <c r="AD17717" s="11" t="s">
        <v>28551</v>
      </c>
      <c r="AE17717" s="10" t="s">
        <v>13880</v>
      </c>
      <c r="AF17717" s="10" t="s">
        <v>674</v>
      </c>
    </row>
    <row r="17718" spans="30:32" x14ac:dyDescent="0.2">
      <c r="AD17718" s="11" t="s">
        <v>28552</v>
      </c>
      <c r="AE17718" s="10" t="s">
        <v>28553</v>
      </c>
      <c r="AF17718" s="10" t="s">
        <v>674</v>
      </c>
    </row>
    <row r="17719" spans="30:32" x14ac:dyDescent="0.2">
      <c r="AD17719" s="11" t="s">
        <v>28554</v>
      </c>
      <c r="AE17719" s="10" t="s">
        <v>28555</v>
      </c>
      <c r="AF17719" s="10" t="s">
        <v>674</v>
      </c>
    </row>
    <row r="17720" spans="30:32" x14ac:dyDescent="0.2">
      <c r="AD17720" s="11" t="s">
        <v>28556</v>
      </c>
      <c r="AE17720" s="10" t="s">
        <v>28557</v>
      </c>
      <c r="AF17720" s="10" t="s">
        <v>674</v>
      </c>
    </row>
    <row r="17721" spans="30:32" x14ac:dyDescent="0.2">
      <c r="AD17721" s="11" t="s">
        <v>28558</v>
      </c>
      <c r="AE17721" s="10" t="s">
        <v>28559</v>
      </c>
      <c r="AF17721" s="10" t="s">
        <v>674</v>
      </c>
    </row>
    <row r="17722" spans="30:32" x14ac:dyDescent="0.2">
      <c r="AD17722" s="11" t="s">
        <v>28560</v>
      </c>
      <c r="AE17722" s="10" t="s">
        <v>28559</v>
      </c>
      <c r="AF17722" s="10" t="s">
        <v>674</v>
      </c>
    </row>
    <row r="17723" spans="30:32" x14ac:dyDescent="0.2">
      <c r="AD17723" s="11" t="s">
        <v>28561</v>
      </c>
      <c r="AE17723" s="10" t="s">
        <v>28562</v>
      </c>
      <c r="AF17723" s="10" t="s">
        <v>674</v>
      </c>
    </row>
    <row r="17724" spans="30:32" x14ac:dyDescent="0.2">
      <c r="AD17724" s="11" t="s">
        <v>28563</v>
      </c>
      <c r="AE17724" s="10" t="s">
        <v>11030</v>
      </c>
      <c r="AF17724" s="10" t="s">
        <v>674</v>
      </c>
    </row>
    <row r="17725" spans="30:32" x14ac:dyDescent="0.2">
      <c r="AD17725" s="11" t="s">
        <v>28564</v>
      </c>
      <c r="AE17725" s="10" t="s">
        <v>11032</v>
      </c>
      <c r="AF17725" s="10" t="s">
        <v>674</v>
      </c>
    </row>
    <row r="17726" spans="30:32" x14ac:dyDescent="0.2">
      <c r="AD17726" s="11" t="s">
        <v>28565</v>
      </c>
      <c r="AE17726" s="10" t="s">
        <v>18962</v>
      </c>
      <c r="AF17726" s="10" t="s">
        <v>674</v>
      </c>
    </row>
    <row r="17727" spans="30:32" x14ac:dyDescent="0.2">
      <c r="AD17727" s="11" t="s">
        <v>28566</v>
      </c>
      <c r="AE17727" s="10" t="s">
        <v>4283</v>
      </c>
      <c r="AF17727" s="10" t="s">
        <v>674</v>
      </c>
    </row>
    <row r="17728" spans="30:32" x14ac:dyDescent="0.2">
      <c r="AD17728" s="11" t="s">
        <v>28567</v>
      </c>
      <c r="AE17728" s="10" t="s">
        <v>28568</v>
      </c>
      <c r="AF17728" s="10" t="s">
        <v>674</v>
      </c>
    </row>
    <row r="17729" spans="30:32" x14ac:dyDescent="0.2">
      <c r="AD17729" s="11" t="s">
        <v>28569</v>
      </c>
      <c r="AE17729" s="10" t="s">
        <v>28570</v>
      </c>
      <c r="AF17729" s="10" t="s">
        <v>674</v>
      </c>
    </row>
    <row r="17730" spans="30:32" x14ac:dyDescent="0.2">
      <c r="AD17730" s="11" t="s">
        <v>28571</v>
      </c>
      <c r="AE17730" s="10" t="s">
        <v>28572</v>
      </c>
      <c r="AF17730" s="10" t="s">
        <v>674</v>
      </c>
    </row>
    <row r="17731" spans="30:32" x14ac:dyDescent="0.2">
      <c r="AD17731" s="11" t="s">
        <v>28573</v>
      </c>
      <c r="AE17731" s="10" t="s">
        <v>7997</v>
      </c>
      <c r="AF17731" s="10" t="s">
        <v>674</v>
      </c>
    </row>
    <row r="17732" spans="30:32" x14ac:dyDescent="0.2">
      <c r="AD17732" s="11" t="s">
        <v>28574</v>
      </c>
      <c r="AE17732" s="10" t="s">
        <v>7997</v>
      </c>
      <c r="AF17732" s="10" t="s">
        <v>674</v>
      </c>
    </row>
    <row r="17733" spans="30:32" x14ac:dyDescent="0.2">
      <c r="AD17733" s="11" t="s">
        <v>28575</v>
      </c>
      <c r="AE17733" s="10" t="s">
        <v>9577</v>
      </c>
      <c r="AF17733" s="10" t="s">
        <v>674</v>
      </c>
    </row>
    <row r="17734" spans="30:32" x14ac:dyDescent="0.2">
      <c r="AD17734" s="11" t="s">
        <v>28576</v>
      </c>
      <c r="AE17734" s="10" t="s">
        <v>28577</v>
      </c>
      <c r="AF17734" s="10" t="s">
        <v>674</v>
      </c>
    </row>
    <row r="17735" spans="30:32" x14ac:dyDescent="0.2">
      <c r="AD17735" s="11" t="s">
        <v>28578</v>
      </c>
      <c r="AE17735" s="10" t="s">
        <v>28579</v>
      </c>
      <c r="AF17735" s="10" t="s">
        <v>674</v>
      </c>
    </row>
    <row r="17736" spans="30:32" x14ac:dyDescent="0.2">
      <c r="AD17736" s="11" t="s">
        <v>28580</v>
      </c>
      <c r="AE17736" s="10" t="s">
        <v>28581</v>
      </c>
      <c r="AF17736" s="10" t="s">
        <v>674</v>
      </c>
    </row>
    <row r="17737" spans="30:32" x14ac:dyDescent="0.2">
      <c r="AD17737" s="11" t="s">
        <v>28582</v>
      </c>
      <c r="AE17737" s="10" t="s">
        <v>28583</v>
      </c>
      <c r="AF17737" s="10" t="s">
        <v>674</v>
      </c>
    </row>
    <row r="17738" spans="30:32" x14ac:dyDescent="0.2">
      <c r="AD17738" s="11" t="s">
        <v>28584</v>
      </c>
      <c r="AE17738" s="10" t="s">
        <v>1553</v>
      </c>
      <c r="AF17738" s="10" t="s">
        <v>674</v>
      </c>
    </row>
    <row r="17739" spans="30:32" x14ac:dyDescent="0.2">
      <c r="AD17739" s="11" t="s">
        <v>28585</v>
      </c>
      <c r="AE17739" s="10" t="s">
        <v>28586</v>
      </c>
      <c r="AF17739" s="10" t="s">
        <v>674</v>
      </c>
    </row>
    <row r="17740" spans="30:32" x14ac:dyDescent="0.2">
      <c r="AD17740" s="11" t="s">
        <v>28587</v>
      </c>
      <c r="AE17740" s="10" t="s">
        <v>2678</v>
      </c>
      <c r="AF17740" s="10" t="s">
        <v>674</v>
      </c>
    </row>
    <row r="17741" spans="30:32" x14ac:dyDescent="0.2">
      <c r="AD17741" s="11" t="s">
        <v>28588</v>
      </c>
      <c r="AE17741" s="10" t="s">
        <v>12217</v>
      </c>
      <c r="AF17741" s="10" t="s">
        <v>674</v>
      </c>
    </row>
    <row r="17742" spans="30:32" x14ac:dyDescent="0.2">
      <c r="AD17742" s="11" t="s">
        <v>28589</v>
      </c>
      <c r="AE17742" s="10" t="s">
        <v>28590</v>
      </c>
      <c r="AF17742" s="10" t="s">
        <v>674</v>
      </c>
    </row>
    <row r="17743" spans="30:32" x14ac:dyDescent="0.2">
      <c r="AD17743" s="11" t="s">
        <v>28591</v>
      </c>
      <c r="AE17743" s="10" t="s">
        <v>3671</v>
      </c>
      <c r="AF17743" s="10" t="s">
        <v>674</v>
      </c>
    </row>
    <row r="17744" spans="30:32" x14ac:dyDescent="0.2">
      <c r="AD17744" s="11" t="s">
        <v>28592</v>
      </c>
      <c r="AE17744" s="10" t="s">
        <v>5501</v>
      </c>
      <c r="AF17744" s="10" t="s">
        <v>674</v>
      </c>
    </row>
    <row r="17745" spans="30:32" x14ac:dyDescent="0.2">
      <c r="AD17745" s="11" t="s">
        <v>28593</v>
      </c>
      <c r="AE17745" s="10" t="s">
        <v>28594</v>
      </c>
      <c r="AF17745" s="10" t="s">
        <v>674</v>
      </c>
    </row>
    <row r="17746" spans="30:32" x14ac:dyDescent="0.2">
      <c r="AD17746" s="11" t="s">
        <v>28595</v>
      </c>
      <c r="AE17746" s="10" t="s">
        <v>28596</v>
      </c>
      <c r="AF17746" s="10" t="s">
        <v>674</v>
      </c>
    </row>
    <row r="17747" spans="30:32" x14ac:dyDescent="0.2">
      <c r="AD17747" s="11" t="s">
        <v>28597</v>
      </c>
      <c r="AE17747" s="10" t="s">
        <v>26820</v>
      </c>
      <c r="AF17747" s="10" t="s">
        <v>674</v>
      </c>
    </row>
    <row r="17748" spans="30:32" x14ac:dyDescent="0.2">
      <c r="AD17748" s="11" t="s">
        <v>28598</v>
      </c>
      <c r="AE17748" s="10" t="s">
        <v>28599</v>
      </c>
      <c r="AF17748" s="10" t="s">
        <v>674</v>
      </c>
    </row>
    <row r="17749" spans="30:32" x14ac:dyDescent="0.2">
      <c r="AD17749" s="11" t="s">
        <v>28600</v>
      </c>
      <c r="AE17749" s="10" t="s">
        <v>1555</v>
      </c>
      <c r="AF17749" s="10" t="s">
        <v>674</v>
      </c>
    </row>
    <row r="17750" spans="30:32" x14ac:dyDescent="0.2">
      <c r="AD17750" s="11" t="s">
        <v>28601</v>
      </c>
      <c r="AE17750" s="10" t="s">
        <v>28602</v>
      </c>
      <c r="AF17750" s="10" t="s">
        <v>674</v>
      </c>
    </row>
    <row r="17751" spans="30:32" x14ac:dyDescent="0.2">
      <c r="AD17751" s="11" t="s">
        <v>28603</v>
      </c>
      <c r="AE17751" s="10" t="s">
        <v>2702</v>
      </c>
      <c r="AF17751" s="10" t="s">
        <v>674</v>
      </c>
    </row>
    <row r="17752" spans="30:32" x14ac:dyDescent="0.2">
      <c r="AD17752" s="11" t="s">
        <v>28604</v>
      </c>
      <c r="AE17752" s="10" t="s">
        <v>28605</v>
      </c>
      <c r="AF17752" s="10" t="s">
        <v>674</v>
      </c>
    </row>
    <row r="17753" spans="30:32" x14ac:dyDescent="0.2">
      <c r="AD17753" s="11" t="s">
        <v>28606</v>
      </c>
      <c r="AE17753" s="10" t="s">
        <v>13902</v>
      </c>
      <c r="AF17753" s="10" t="s">
        <v>674</v>
      </c>
    </row>
    <row r="17754" spans="30:32" x14ac:dyDescent="0.2">
      <c r="AD17754" s="11" t="s">
        <v>28607</v>
      </c>
      <c r="AE17754" s="10" t="s">
        <v>2804</v>
      </c>
      <c r="AF17754" s="10" t="s">
        <v>674</v>
      </c>
    </row>
    <row r="17755" spans="30:32" x14ac:dyDescent="0.2">
      <c r="AD17755" s="11" t="s">
        <v>28608</v>
      </c>
      <c r="AE17755" s="10" t="s">
        <v>21671</v>
      </c>
      <c r="AF17755" s="10" t="s">
        <v>674</v>
      </c>
    </row>
    <row r="17756" spans="30:32" x14ac:dyDescent="0.2">
      <c r="AD17756" s="11" t="s">
        <v>28609</v>
      </c>
      <c r="AE17756" s="10" t="s">
        <v>21673</v>
      </c>
      <c r="AF17756" s="10" t="s">
        <v>674</v>
      </c>
    </row>
    <row r="17757" spans="30:32" x14ac:dyDescent="0.2">
      <c r="AD17757" s="11" t="s">
        <v>28610</v>
      </c>
      <c r="AE17757" s="10" t="s">
        <v>28611</v>
      </c>
      <c r="AF17757" s="10" t="s">
        <v>674</v>
      </c>
    </row>
    <row r="17758" spans="30:32" x14ac:dyDescent="0.2">
      <c r="AD17758" s="11" t="s">
        <v>28612</v>
      </c>
      <c r="AE17758" s="10" t="s">
        <v>1569</v>
      </c>
      <c r="AF17758" s="10" t="s">
        <v>674</v>
      </c>
    </row>
    <row r="17759" spans="30:32" x14ac:dyDescent="0.2">
      <c r="AD17759" s="11" t="s">
        <v>28613</v>
      </c>
      <c r="AE17759" s="10" t="s">
        <v>3732</v>
      </c>
      <c r="AF17759" s="10" t="s">
        <v>674</v>
      </c>
    </row>
    <row r="17760" spans="30:32" x14ac:dyDescent="0.2">
      <c r="AD17760" s="11" t="s">
        <v>28614</v>
      </c>
      <c r="AE17760" s="10" t="s">
        <v>8063</v>
      </c>
      <c r="AF17760" s="10" t="s">
        <v>674</v>
      </c>
    </row>
    <row r="17761" spans="30:32" x14ac:dyDescent="0.2">
      <c r="AD17761" s="11" t="s">
        <v>28615</v>
      </c>
      <c r="AE17761" s="10" t="s">
        <v>28616</v>
      </c>
      <c r="AF17761" s="10" t="s">
        <v>674</v>
      </c>
    </row>
    <row r="17762" spans="30:32" x14ac:dyDescent="0.2">
      <c r="AD17762" s="11" t="s">
        <v>28617</v>
      </c>
      <c r="AE17762" s="10" t="s">
        <v>28618</v>
      </c>
      <c r="AF17762" s="10" t="s">
        <v>674</v>
      </c>
    </row>
    <row r="17763" spans="30:32" x14ac:dyDescent="0.2">
      <c r="AD17763" s="11" t="s">
        <v>28619</v>
      </c>
      <c r="AE17763" s="10" t="s">
        <v>12710</v>
      </c>
      <c r="AF17763" s="10" t="s">
        <v>674</v>
      </c>
    </row>
    <row r="17764" spans="30:32" x14ac:dyDescent="0.2">
      <c r="AD17764" s="11" t="s">
        <v>28620</v>
      </c>
      <c r="AE17764" s="10" t="s">
        <v>12582</v>
      </c>
      <c r="AF17764" s="10" t="s">
        <v>674</v>
      </c>
    </row>
    <row r="17765" spans="30:32" x14ac:dyDescent="0.2">
      <c r="AD17765" s="11" t="s">
        <v>28621</v>
      </c>
      <c r="AE17765" s="10" t="s">
        <v>26844</v>
      </c>
      <c r="AF17765" s="10" t="s">
        <v>674</v>
      </c>
    </row>
    <row r="17766" spans="30:32" x14ac:dyDescent="0.2">
      <c r="AD17766" s="11" t="s">
        <v>28622</v>
      </c>
      <c r="AE17766" s="10" t="s">
        <v>28623</v>
      </c>
      <c r="AF17766" s="10" t="s">
        <v>674</v>
      </c>
    </row>
    <row r="17767" spans="30:32" x14ac:dyDescent="0.2">
      <c r="AD17767" s="11" t="s">
        <v>28624</v>
      </c>
      <c r="AE17767" s="10" t="s">
        <v>28625</v>
      </c>
      <c r="AF17767" s="10" t="s">
        <v>674</v>
      </c>
    </row>
    <row r="17768" spans="30:32" x14ac:dyDescent="0.2">
      <c r="AD17768" s="11" t="s">
        <v>28626</v>
      </c>
      <c r="AE17768" s="10" t="s">
        <v>20174</v>
      </c>
      <c r="AF17768" s="10" t="s">
        <v>674</v>
      </c>
    </row>
    <row r="17769" spans="30:32" x14ac:dyDescent="0.2">
      <c r="AD17769" s="11" t="s">
        <v>28627</v>
      </c>
      <c r="AE17769" s="10" t="s">
        <v>28628</v>
      </c>
      <c r="AF17769" s="10" t="s">
        <v>674</v>
      </c>
    </row>
    <row r="17770" spans="30:32" x14ac:dyDescent="0.2">
      <c r="AD17770" s="11" t="s">
        <v>28629</v>
      </c>
      <c r="AE17770" s="10" t="s">
        <v>28630</v>
      </c>
      <c r="AF17770" s="10" t="s">
        <v>674</v>
      </c>
    </row>
    <row r="17771" spans="30:32" x14ac:dyDescent="0.2">
      <c r="AD17771" s="11" t="s">
        <v>28631</v>
      </c>
      <c r="AE17771" s="10" t="s">
        <v>8852</v>
      </c>
      <c r="AF17771" s="10" t="s">
        <v>674</v>
      </c>
    </row>
    <row r="17772" spans="30:32" x14ac:dyDescent="0.2">
      <c r="AD17772" s="11" t="s">
        <v>28632</v>
      </c>
      <c r="AE17772" s="10" t="s">
        <v>3871</v>
      </c>
      <c r="AF17772" s="10" t="s">
        <v>674</v>
      </c>
    </row>
    <row r="17773" spans="30:32" x14ac:dyDescent="0.2">
      <c r="AD17773" s="11" t="s">
        <v>28633</v>
      </c>
      <c r="AE17773" s="10" t="s">
        <v>28634</v>
      </c>
      <c r="AF17773" s="10" t="s">
        <v>674</v>
      </c>
    </row>
    <row r="17774" spans="30:32" x14ac:dyDescent="0.2">
      <c r="AD17774" s="11" t="s">
        <v>28635</v>
      </c>
      <c r="AE17774" s="10" t="s">
        <v>28636</v>
      </c>
      <c r="AF17774" s="10" t="s">
        <v>674</v>
      </c>
    </row>
    <row r="17775" spans="30:32" x14ac:dyDescent="0.2">
      <c r="AD17775" s="11" t="s">
        <v>28637</v>
      </c>
      <c r="AE17775" s="10" t="s">
        <v>7269</v>
      </c>
      <c r="AF17775" s="10" t="s">
        <v>674</v>
      </c>
    </row>
    <row r="17776" spans="30:32" x14ac:dyDescent="0.2">
      <c r="AD17776" s="11" t="s">
        <v>28638</v>
      </c>
      <c r="AE17776" s="10" t="s">
        <v>12764</v>
      </c>
      <c r="AF17776" s="10" t="s">
        <v>674</v>
      </c>
    </row>
    <row r="17777" spans="30:32" x14ac:dyDescent="0.2">
      <c r="AD17777" s="11" t="s">
        <v>28639</v>
      </c>
      <c r="AE17777" s="10" t="s">
        <v>8126</v>
      </c>
      <c r="AF17777" s="10" t="s">
        <v>674</v>
      </c>
    </row>
    <row r="17778" spans="30:32" x14ac:dyDescent="0.2">
      <c r="AD17778" s="11" t="s">
        <v>28640</v>
      </c>
      <c r="AE17778" s="10" t="s">
        <v>2729</v>
      </c>
      <c r="AF17778" s="10" t="s">
        <v>674</v>
      </c>
    </row>
    <row r="17779" spans="30:32" x14ac:dyDescent="0.2">
      <c r="AD17779" s="11" t="s">
        <v>28641</v>
      </c>
      <c r="AE17779" s="10" t="s">
        <v>28642</v>
      </c>
      <c r="AF17779" s="10" t="s">
        <v>674</v>
      </c>
    </row>
    <row r="17780" spans="30:32" x14ac:dyDescent="0.2">
      <c r="AD17780" s="11" t="s">
        <v>28643</v>
      </c>
      <c r="AE17780" s="10" t="s">
        <v>8132</v>
      </c>
      <c r="AF17780" s="10" t="s">
        <v>674</v>
      </c>
    </row>
    <row r="17781" spans="30:32" x14ac:dyDescent="0.2">
      <c r="AD17781" s="11" t="s">
        <v>28644</v>
      </c>
      <c r="AE17781" s="10" t="s">
        <v>28645</v>
      </c>
      <c r="AF17781" s="10" t="s">
        <v>674</v>
      </c>
    </row>
    <row r="17782" spans="30:32" x14ac:dyDescent="0.2">
      <c r="AD17782" s="11" t="s">
        <v>28646</v>
      </c>
      <c r="AE17782" s="10" t="s">
        <v>28647</v>
      </c>
      <c r="AF17782" s="10" t="s">
        <v>674</v>
      </c>
    </row>
    <row r="17783" spans="30:32" x14ac:dyDescent="0.2">
      <c r="AD17783" s="11" t="s">
        <v>28648</v>
      </c>
      <c r="AE17783" s="10" t="s">
        <v>28649</v>
      </c>
      <c r="AF17783" s="10" t="s">
        <v>674</v>
      </c>
    </row>
    <row r="17784" spans="30:32" x14ac:dyDescent="0.2">
      <c r="AD17784" s="11" t="s">
        <v>28650</v>
      </c>
      <c r="AE17784" s="10" t="s">
        <v>28651</v>
      </c>
      <c r="AF17784" s="10" t="s">
        <v>674</v>
      </c>
    </row>
    <row r="17785" spans="30:32" x14ac:dyDescent="0.2">
      <c r="AD17785" s="11" t="s">
        <v>28652</v>
      </c>
      <c r="AE17785" s="10" t="s">
        <v>11229</v>
      </c>
      <c r="AF17785" s="10" t="s">
        <v>674</v>
      </c>
    </row>
    <row r="17786" spans="30:32" x14ac:dyDescent="0.2">
      <c r="AD17786" s="11" t="s">
        <v>28653</v>
      </c>
      <c r="AE17786" s="10" t="s">
        <v>28654</v>
      </c>
      <c r="AF17786" s="10" t="s">
        <v>674</v>
      </c>
    </row>
    <row r="17787" spans="30:32" x14ac:dyDescent="0.2">
      <c r="AD17787" s="11" t="s">
        <v>28655</v>
      </c>
      <c r="AE17787" s="10" t="s">
        <v>28656</v>
      </c>
      <c r="AF17787" s="10" t="s">
        <v>674</v>
      </c>
    </row>
    <row r="17788" spans="30:32" x14ac:dyDescent="0.2">
      <c r="AD17788" s="11" t="s">
        <v>28657</v>
      </c>
      <c r="AE17788" s="10" t="s">
        <v>18033</v>
      </c>
      <c r="AF17788" s="10" t="s">
        <v>674</v>
      </c>
    </row>
    <row r="17789" spans="30:32" x14ac:dyDescent="0.2">
      <c r="AD17789" s="11" t="s">
        <v>28658</v>
      </c>
      <c r="AE17789" s="10" t="s">
        <v>28659</v>
      </c>
      <c r="AF17789" s="10" t="s">
        <v>674</v>
      </c>
    </row>
    <row r="17790" spans="30:32" x14ac:dyDescent="0.2">
      <c r="AD17790" s="11" t="s">
        <v>28660</v>
      </c>
      <c r="AE17790" s="10" t="s">
        <v>1591</v>
      </c>
      <c r="AF17790" s="10" t="s">
        <v>674</v>
      </c>
    </row>
    <row r="17791" spans="30:32" x14ac:dyDescent="0.2">
      <c r="AD17791" s="11" t="s">
        <v>28661</v>
      </c>
      <c r="AE17791" s="10" t="s">
        <v>15274</v>
      </c>
      <c r="AF17791" s="10" t="s">
        <v>674</v>
      </c>
    </row>
    <row r="17792" spans="30:32" x14ac:dyDescent="0.2">
      <c r="AD17792" s="11" t="s">
        <v>28662</v>
      </c>
      <c r="AE17792" s="10" t="s">
        <v>28663</v>
      </c>
      <c r="AF17792" s="10" t="s">
        <v>674</v>
      </c>
    </row>
    <row r="17793" spans="30:32" x14ac:dyDescent="0.2">
      <c r="AD17793" s="11" t="s">
        <v>28664</v>
      </c>
      <c r="AE17793" s="10" t="s">
        <v>8162</v>
      </c>
      <c r="AF17793" s="10" t="s">
        <v>674</v>
      </c>
    </row>
    <row r="17794" spans="30:32" x14ac:dyDescent="0.2">
      <c r="AD17794" s="11" t="s">
        <v>28665</v>
      </c>
      <c r="AE17794" s="10" t="s">
        <v>3768</v>
      </c>
      <c r="AF17794" s="10" t="s">
        <v>674</v>
      </c>
    </row>
    <row r="17795" spans="30:32" x14ac:dyDescent="0.2">
      <c r="AD17795" s="11" t="s">
        <v>28666</v>
      </c>
      <c r="AE17795" s="10" t="s">
        <v>8177</v>
      </c>
      <c r="AF17795" s="10" t="s">
        <v>674</v>
      </c>
    </row>
    <row r="17796" spans="30:32" x14ac:dyDescent="0.2">
      <c r="AD17796" s="11" t="s">
        <v>28667</v>
      </c>
      <c r="AE17796" s="10" t="s">
        <v>28668</v>
      </c>
      <c r="AF17796" s="10" t="s">
        <v>674</v>
      </c>
    </row>
    <row r="17797" spans="30:32" x14ac:dyDescent="0.2">
      <c r="AD17797" s="11" t="s">
        <v>28669</v>
      </c>
      <c r="AE17797" s="10" t="s">
        <v>28670</v>
      </c>
      <c r="AF17797" s="10" t="s">
        <v>674</v>
      </c>
    </row>
    <row r="17798" spans="30:32" x14ac:dyDescent="0.2">
      <c r="AD17798" s="11" t="s">
        <v>28671</v>
      </c>
      <c r="AE17798" s="10" t="s">
        <v>9646</v>
      </c>
      <c r="AF17798" s="10" t="s">
        <v>674</v>
      </c>
    </row>
    <row r="17799" spans="30:32" x14ac:dyDescent="0.2">
      <c r="AD17799" s="11" t="s">
        <v>28672</v>
      </c>
      <c r="AE17799" s="10" t="s">
        <v>2763</v>
      </c>
      <c r="AF17799" s="10" t="s">
        <v>674</v>
      </c>
    </row>
    <row r="17800" spans="30:32" x14ac:dyDescent="0.2">
      <c r="AD17800" s="11" t="s">
        <v>28673</v>
      </c>
      <c r="AE17800" s="10" t="s">
        <v>28674</v>
      </c>
      <c r="AF17800" s="10" t="s">
        <v>674</v>
      </c>
    </row>
    <row r="17801" spans="30:32" x14ac:dyDescent="0.2">
      <c r="AD17801" s="11" t="s">
        <v>28675</v>
      </c>
      <c r="AE17801" s="10" t="s">
        <v>20790</v>
      </c>
      <c r="AF17801" s="10" t="s">
        <v>674</v>
      </c>
    </row>
    <row r="17802" spans="30:32" x14ac:dyDescent="0.2">
      <c r="AD17802" s="11" t="s">
        <v>28676</v>
      </c>
      <c r="AE17802" s="10" t="s">
        <v>1603</v>
      </c>
      <c r="AF17802" s="10" t="s">
        <v>674</v>
      </c>
    </row>
    <row r="17803" spans="30:32" x14ac:dyDescent="0.2">
      <c r="AD17803" s="11" t="s">
        <v>28677</v>
      </c>
      <c r="AE17803" s="10" t="s">
        <v>28678</v>
      </c>
      <c r="AF17803" s="10" t="s">
        <v>674</v>
      </c>
    </row>
    <row r="17804" spans="30:32" x14ac:dyDescent="0.2">
      <c r="AD17804" s="11" t="s">
        <v>28679</v>
      </c>
      <c r="AE17804" s="10" t="s">
        <v>1137</v>
      </c>
      <c r="AF17804" s="10" t="s">
        <v>674</v>
      </c>
    </row>
    <row r="17805" spans="30:32" x14ac:dyDescent="0.2">
      <c r="AD17805" s="11" t="s">
        <v>28680</v>
      </c>
      <c r="AE17805" s="10" t="s">
        <v>6293</v>
      </c>
      <c r="AF17805" s="10" t="s">
        <v>674</v>
      </c>
    </row>
    <row r="17806" spans="30:32" x14ac:dyDescent="0.2">
      <c r="AD17806" s="11" t="s">
        <v>28681</v>
      </c>
      <c r="AE17806" s="10" t="s">
        <v>1882</v>
      </c>
      <c r="AF17806" s="10" t="s">
        <v>674</v>
      </c>
    </row>
    <row r="17807" spans="30:32" x14ac:dyDescent="0.2">
      <c r="AD17807" s="11" t="s">
        <v>28682</v>
      </c>
      <c r="AE17807" s="10" t="s">
        <v>28683</v>
      </c>
      <c r="AF17807" s="10" t="s">
        <v>674</v>
      </c>
    </row>
    <row r="17808" spans="30:32" x14ac:dyDescent="0.2">
      <c r="AD17808" s="11" t="s">
        <v>28684</v>
      </c>
      <c r="AE17808" s="10" t="s">
        <v>11319</v>
      </c>
      <c r="AF17808" s="10" t="s">
        <v>674</v>
      </c>
    </row>
    <row r="17809" spans="30:32" x14ac:dyDescent="0.2">
      <c r="AD17809" s="11" t="s">
        <v>28685</v>
      </c>
      <c r="AE17809" s="10" t="s">
        <v>2156</v>
      </c>
      <c r="AF17809" s="10" t="s">
        <v>674</v>
      </c>
    </row>
    <row r="17810" spans="30:32" x14ac:dyDescent="0.2">
      <c r="AD17810" s="11" t="s">
        <v>28686</v>
      </c>
      <c r="AE17810" s="10" t="s">
        <v>28687</v>
      </c>
      <c r="AF17810" s="10" t="s">
        <v>674</v>
      </c>
    </row>
    <row r="17811" spans="30:32" x14ac:dyDescent="0.2">
      <c r="AD17811" s="11" t="s">
        <v>28688</v>
      </c>
      <c r="AE17811" s="10" t="s">
        <v>23138</v>
      </c>
      <c r="AF17811" s="10" t="s">
        <v>674</v>
      </c>
    </row>
    <row r="17812" spans="30:32" x14ac:dyDescent="0.2">
      <c r="AD17812" s="11" t="s">
        <v>28689</v>
      </c>
      <c r="AE17812" s="10" t="s">
        <v>28690</v>
      </c>
      <c r="AF17812" s="10" t="s">
        <v>674</v>
      </c>
    </row>
    <row r="17813" spans="30:32" x14ac:dyDescent="0.2">
      <c r="AD17813" s="11" t="s">
        <v>28691</v>
      </c>
      <c r="AE17813" s="10" t="s">
        <v>8918</v>
      </c>
      <c r="AF17813" s="10" t="s">
        <v>674</v>
      </c>
    </row>
    <row r="17814" spans="30:32" x14ac:dyDescent="0.2">
      <c r="AD17814" s="11" t="s">
        <v>28692</v>
      </c>
      <c r="AE17814" s="10" t="s">
        <v>28693</v>
      </c>
      <c r="AF17814" s="10" t="s">
        <v>674</v>
      </c>
    </row>
    <row r="17815" spans="30:32" x14ac:dyDescent="0.2">
      <c r="AD17815" s="11" t="s">
        <v>28694</v>
      </c>
      <c r="AE17815" s="10" t="s">
        <v>28695</v>
      </c>
      <c r="AF17815" s="10" t="s">
        <v>674</v>
      </c>
    </row>
    <row r="17816" spans="30:32" x14ac:dyDescent="0.2">
      <c r="AD17816" s="11" t="s">
        <v>28696</v>
      </c>
      <c r="AE17816" s="10" t="s">
        <v>23145</v>
      </c>
      <c r="AF17816" s="10" t="s">
        <v>674</v>
      </c>
    </row>
    <row r="17817" spans="30:32" x14ac:dyDescent="0.2">
      <c r="AD17817" s="11" t="s">
        <v>28697</v>
      </c>
      <c r="AE17817" s="10" t="s">
        <v>28698</v>
      </c>
      <c r="AF17817" s="10" t="s">
        <v>674</v>
      </c>
    </row>
    <row r="17818" spans="30:32" x14ac:dyDescent="0.2">
      <c r="AD17818" s="11" t="s">
        <v>28699</v>
      </c>
      <c r="AE17818" s="10" t="s">
        <v>28700</v>
      </c>
      <c r="AF17818" s="10" t="s">
        <v>674</v>
      </c>
    </row>
    <row r="17819" spans="30:32" x14ac:dyDescent="0.2">
      <c r="AD17819" s="11" t="s">
        <v>28701</v>
      </c>
      <c r="AE17819" s="10" t="s">
        <v>28702</v>
      </c>
      <c r="AF17819" s="10" t="s">
        <v>674</v>
      </c>
    </row>
    <row r="17820" spans="30:32" x14ac:dyDescent="0.2">
      <c r="AD17820" s="11" t="s">
        <v>28703</v>
      </c>
      <c r="AE17820" s="10" t="s">
        <v>28704</v>
      </c>
      <c r="AF17820" s="10" t="s">
        <v>674</v>
      </c>
    </row>
    <row r="17821" spans="30:32" x14ac:dyDescent="0.2">
      <c r="AD17821" s="11" t="s">
        <v>28705</v>
      </c>
      <c r="AE17821" s="10" t="s">
        <v>2831</v>
      </c>
      <c r="AF17821" s="10" t="s">
        <v>674</v>
      </c>
    </row>
    <row r="17822" spans="30:32" x14ac:dyDescent="0.2">
      <c r="AD17822" s="11" t="s">
        <v>28706</v>
      </c>
      <c r="AE17822" s="10" t="s">
        <v>28707</v>
      </c>
      <c r="AF17822" s="10" t="s">
        <v>674</v>
      </c>
    </row>
    <row r="17823" spans="30:32" x14ac:dyDescent="0.2">
      <c r="AD17823" s="11" t="s">
        <v>28708</v>
      </c>
      <c r="AE17823" s="10" t="s">
        <v>24411</v>
      </c>
      <c r="AF17823" s="10" t="s">
        <v>546</v>
      </c>
    </row>
    <row r="17824" spans="30:32" x14ac:dyDescent="0.2">
      <c r="AD17824" s="11" t="s">
        <v>28709</v>
      </c>
      <c r="AE17824" s="10" t="s">
        <v>28710</v>
      </c>
      <c r="AF17824" s="10" t="s">
        <v>546</v>
      </c>
    </row>
    <row r="17825" spans="30:32" x14ac:dyDescent="0.2">
      <c r="AD17825" s="11" t="s">
        <v>28711</v>
      </c>
      <c r="AE17825" s="10" t="s">
        <v>8933</v>
      </c>
      <c r="AF17825" s="10" t="s">
        <v>546</v>
      </c>
    </row>
    <row r="17826" spans="30:32" x14ac:dyDescent="0.2">
      <c r="AD17826" s="11" t="s">
        <v>28712</v>
      </c>
      <c r="AE17826" s="10" t="s">
        <v>28713</v>
      </c>
      <c r="AF17826" s="10" t="s">
        <v>546</v>
      </c>
    </row>
    <row r="17827" spans="30:32" x14ac:dyDescent="0.2">
      <c r="AD17827" s="11" t="s">
        <v>28714</v>
      </c>
      <c r="AE17827" s="10" t="s">
        <v>28713</v>
      </c>
      <c r="AF17827" s="10" t="s">
        <v>546</v>
      </c>
    </row>
    <row r="17828" spans="30:32" x14ac:dyDescent="0.2">
      <c r="AD17828" s="11" t="s">
        <v>28715</v>
      </c>
      <c r="AE17828" s="10" t="s">
        <v>28716</v>
      </c>
      <c r="AF17828" s="10" t="s">
        <v>546</v>
      </c>
    </row>
    <row r="17829" spans="30:32" x14ac:dyDescent="0.2">
      <c r="AD17829" s="11" t="s">
        <v>28717</v>
      </c>
      <c r="AE17829" s="10" t="s">
        <v>8948</v>
      </c>
      <c r="AF17829" s="10" t="s">
        <v>546</v>
      </c>
    </row>
    <row r="17830" spans="30:32" x14ac:dyDescent="0.2">
      <c r="AD17830" s="11" t="s">
        <v>28718</v>
      </c>
      <c r="AE17830" s="10" t="s">
        <v>24372</v>
      </c>
      <c r="AF17830" s="10" t="s">
        <v>546</v>
      </c>
    </row>
    <row r="17831" spans="30:32" x14ac:dyDescent="0.2">
      <c r="AD17831" s="11" t="s">
        <v>28719</v>
      </c>
      <c r="AE17831" s="10" t="s">
        <v>2847</v>
      </c>
      <c r="AF17831" s="10" t="s">
        <v>546</v>
      </c>
    </row>
    <row r="17832" spans="30:32" x14ac:dyDescent="0.2">
      <c r="AD17832" s="11" t="s">
        <v>28720</v>
      </c>
      <c r="AE17832" s="10" t="s">
        <v>28721</v>
      </c>
      <c r="AF17832" s="10" t="s">
        <v>546</v>
      </c>
    </row>
    <row r="17833" spans="30:32" x14ac:dyDescent="0.2">
      <c r="AD17833" s="11" t="s">
        <v>28722</v>
      </c>
      <c r="AE17833" s="10" t="s">
        <v>28723</v>
      </c>
      <c r="AF17833" s="10" t="s">
        <v>546</v>
      </c>
    </row>
    <row r="17834" spans="30:32" x14ac:dyDescent="0.2">
      <c r="AD17834" s="11" t="s">
        <v>28724</v>
      </c>
      <c r="AE17834" s="10" t="s">
        <v>27878</v>
      </c>
      <c r="AF17834" s="10" t="s">
        <v>546</v>
      </c>
    </row>
    <row r="17835" spans="30:32" x14ac:dyDescent="0.2">
      <c r="AD17835" s="11" t="s">
        <v>28725</v>
      </c>
      <c r="AE17835" s="10" t="s">
        <v>28726</v>
      </c>
      <c r="AF17835" s="10" t="s">
        <v>546</v>
      </c>
    </row>
    <row r="17836" spans="30:32" x14ac:dyDescent="0.2">
      <c r="AD17836" s="11" t="s">
        <v>28727</v>
      </c>
      <c r="AE17836" s="10" t="s">
        <v>1165</v>
      </c>
      <c r="AF17836" s="10" t="s">
        <v>546</v>
      </c>
    </row>
    <row r="17837" spans="30:32" x14ac:dyDescent="0.2">
      <c r="AD17837" s="11" t="s">
        <v>28728</v>
      </c>
      <c r="AE17837" s="10" t="s">
        <v>28729</v>
      </c>
      <c r="AF17837" s="10" t="s">
        <v>546</v>
      </c>
    </row>
    <row r="17838" spans="30:32" x14ac:dyDescent="0.2">
      <c r="AD17838" s="11" t="s">
        <v>28730</v>
      </c>
      <c r="AE17838" s="10" t="s">
        <v>28731</v>
      </c>
      <c r="AF17838" s="10" t="s">
        <v>546</v>
      </c>
    </row>
    <row r="17839" spans="30:32" x14ac:dyDescent="0.2">
      <c r="AD17839" s="11" t="s">
        <v>28732</v>
      </c>
      <c r="AE17839" s="10" t="s">
        <v>28731</v>
      </c>
      <c r="AF17839" s="10" t="s">
        <v>546</v>
      </c>
    </row>
    <row r="17840" spans="30:32" x14ac:dyDescent="0.2">
      <c r="AD17840" s="11" t="s">
        <v>28733</v>
      </c>
      <c r="AE17840" s="10" t="s">
        <v>28731</v>
      </c>
      <c r="AF17840" s="10" t="s">
        <v>546</v>
      </c>
    </row>
    <row r="17841" spans="30:32" x14ac:dyDescent="0.2">
      <c r="AD17841" s="11" t="s">
        <v>28734</v>
      </c>
      <c r="AE17841" s="10" t="s">
        <v>28731</v>
      </c>
      <c r="AF17841" s="10" t="s">
        <v>546</v>
      </c>
    </row>
    <row r="17842" spans="30:32" x14ac:dyDescent="0.2">
      <c r="AD17842" s="11" t="s">
        <v>28735</v>
      </c>
      <c r="AE17842" s="10" t="s">
        <v>28731</v>
      </c>
      <c r="AF17842" s="10" t="s">
        <v>546</v>
      </c>
    </row>
    <row r="17843" spans="30:32" x14ac:dyDescent="0.2">
      <c r="AD17843" s="11" t="s">
        <v>28736</v>
      </c>
      <c r="AE17843" s="10" t="s">
        <v>28731</v>
      </c>
      <c r="AF17843" s="10" t="s">
        <v>546</v>
      </c>
    </row>
    <row r="17844" spans="30:32" x14ac:dyDescent="0.2">
      <c r="AD17844" s="11" t="s">
        <v>28737</v>
      </c>
      <c r="AE17844" s="10" t="s">
        <v>28731</v>
      </c>
      <c r="AF17844" s="10" t="s">
        <v>546</v>
      </c>
    </row>
    <row r="17845" spans="30:32" x14ac:dyDescent="0.2">
      <c r="AD17845" s="11" t="s">
        <v>28738</v>
      </c>
      <c r="AE17845" s="10" t="s">
        <v>28739</v>
      </c>
      <c r="AF17845" s="10" t="s">
        <v>546</v>
      </c>
    </row>
    <row r="17846" spans="30:32" x14ac:dyDescent="0.2">
      <c r="AD17846" s="11" t="s">
        <v>28740</v>
      </c>
      <c r="AE17846" s="10" t="s">
        <v>28739</v>
      </c>
      <c r="AF17846" s="10" t="s">
        <v>546</v>
      </c>
    </row>
    <row r="17847" spans="30:32" x14ac:dyDescent="0.2">
      <c r="AD17847" s="11" t="s">
        <v>28741</v>
      </c>
      <c r="AE17847" s="10" t="s">
        <v>28742</v>
      </c>
      <c r="AF17847" s="10" t="s">
        <v>546</v>
      </c>
    </row>
    <row r="17848" spans="30:32" x14ac:dyDescent="0.2">
      <c r="AD17848" s="11" t="s">
        <v>28743</v>
      </c>
      <c r="AE17848" s="10" t="s">
        <v>15438</v>
      </c>
      <c r="AF17848" s="10" t="s">
        <v>546</v>
      </c>
    </row>
    <row r="17849" spans="30:32" x14ac:dyDescent="0.2">
      <c r="AD17849" s="11" t="s">
        <v>28744</v>
      </c>
      <c r="AE17849" s="10" t="s">
        <v>28745</v>
      </c>
      <c r="AF17849" s="10" t="s">
        <v>546</v>
      </c>
    </row>
    <row r="17850" spans="30:32" x14ac:dyDescent="0.2">
      <c r="AD17850" s="11" t="s">
        <v>28746</v>
      </c>
      <c r="AE17850" s="10" t="s">
        <v>1954</v>
      </c>
      <c r="AF17850" s="10" t="s">
        <v>546</v>
      </c>
    </row>
    <row r="17851" spans="30:32" x14ac:dyDescent="0.2">
      <c r="AD17851" s="11" t="s">
        <v>28747</v>
      </c>
      <c r="AE17851" s="10" t="s">
        <v>1954</v>
      </c>
      <c r="AF17851" s="10" t="s">
        <v>546</v>
      </c>
    </row>
    <row r="17852" spans="30:32" x14ac:dyDescent="0.2">
      <c r="AD17852" s="11" t="s">
        <v>28748</v>
      </c>
      <c r="AE17852" s="10" t="s">
        <v>1954</v>
      </c>
      <c r="AF17852" s="10" t="s">
        <v>546</v>
      </c>
    </row>
    <row r="17853" spans="30:32" x14ac:dyDescent="0.2">
      <c r="AD17853" s="11" t="s">
        <v>28749</v>
      </c>
      <c r="AE17853" s="10" t="s">
        <v>1954</v>
      </c>
      <c r="AF17853" s="10" t="s">
        <v>546</v>
      </c>
    </row>
    <row r="17854" spans="30:32" x14ac:dyDescent="0.2">
      <c r="AD17854" s="11" t="s">
        <v>28750</v>
      </c>
      <c r="AE17854" s="10" t="s">
        <v>1954</v>
      </c>
      <c r="AF17854" s="10" t="s">
        <v>546</v>
      </c>
    </row>
    <row r="17855" spans="30:32" x14ac:dyDescent="0.2">
      <c r="AD17855" s="11" t="s">
        <v>28751</v>
      </c>
      <c r="AE17855" s="10" t="s">
        <v>1954</v>
      </c>
      <c r="AF17855" s="10" t="s">
        <v>546</v>
      </c>
    </row>
    <row r="17856" spans="30:32" x14ac:dyDescent="0.2">
      <c r="AD17856" s="11" t="s">
        <v>28752</v>
      </c>
      <c r="AE17856" s="10" t="s">
        <v>1954</v>
      </c>
      <c r="AF17856" s="10" t="s">
        <v>546</v>
      </c>
    </row>
    <row r="17857" spans="30:32" x14ac:dyDescent="0.2">
      <c r="AD17857" s="11" t="s">
        <v>28753</v>
      </c>
      <c r="AE17857" s="10" t="s">
        <v>1954</v>
      </c>
      <c r="AF17857" s="10" t="s">
        <v>546</v>
      </c>
    </row>
    <row r="17858" spans="30:32" x14ac:dyDescent="0.2">
      <c r="AD17858" s="11" t="s">
        <v>28754</v>
      </c>
      <c r="AE17858" s="10" t="s">
        <v>1954</v>
      </c>
      <c r="AF17858" s="10" t="s">
        <v>546</v>
      </c>
    </row>
    <row r="17859" spans="30:32" x14ac:dyDescent="0.2">
      <c r="AD17859" s="11" t="s">
        <v>28755</v>
      </c>
      <c r="AE17859" s="10" t="s">
        <v>1954</v>
      </c>
      <c r="AF17859" s="10" t="s">
        <v>546</v>
      </c>
    </row>
    <row r="17860" spans="30:32" x14ac:dyDescent="0.2">
      <c r="AD17860" s="11" t="s">
        <v>28756</v>
      </c>
      <c r="AE17860" s="10" t="s">
        <v>1954</v>
      </c>
      <c r="AF17860" s="10" t="s">
        <v>546</v>
      </c>
    </row>
    <row r="17861" spans="30:32" x14ac:dyDescent="0.2">
      <c r="AD17861" s="11" t="s">
        <v>28757</v>
      </c>
      <c r="AE17861" s="10" t="s">
        <v>1954</v>
      </c>
      <c r="AF17861" s="10" t="s">
        <v>546</v>
      </c>
    </row>
    <row r="17862" spans="30:32" x14ac:dyDescent="0.2">
      <c r="AD17862" s="11" t="s">
        <v>28758</v>
      </c>
      <c r="AE17862" s="10" t="s">
        <v>1954</v>
      </c>
      <c r="AF17862" s="10" t="s">
        <v>546</v>
      </c>
    </row>
    <row r="17863" spans="30:32" x14ac:dyDescent="0.2">
      <c r="AD17863" s="11" t="s">
        <v>28759</v>
      </c>
      <c r="AE17863" s="10" t="s">
        <v>1954</v>
      </c>
      <c r="AF17863" s="10" t="s">
        <v>546</v>
      </c>
    </row>
    <row r="17864" spans="30:32" x14ac:dyDescent="0.2">
      <c r="AD17864" s="11" t="s">
        <v>28760</v>
      </c>
      <c r="AE17864" s="10" t="s">
        <v>1954</v>
      </c>
      <c r="AF17864" s="10" t="s">
        <v>546</v>
      </c>
    </row>
    <row r="17865" spans="30:32" x14ac:dyDescent="0.2">
      <c r="AD17865" s="11" t="s">
        <v>28761</v>
      </c>
      <c r="AE17865" s="10" t="s">
        <v>1954</v>
      </c>
      <c r="AF17865" s="10" t="s">
        <v>546</v>
      </c>
    </row>
    <row r="17866" spans="30:32" x14ac:dyDescent="0.2">
      <c r="AD17866" s="11" t="s">
        <v>28762</v>
      </c>
      <c r="AE17866" s="10" t="s">
        <v>1954</v>
      </c>
      <c r="AF17866" s="10" t="s">
        <v>546</v>
      </c>
    </row>
    <row r="17867" spans="30:32" x14ac:dyDescent="0.2">
      <c r="AD17867" s="11" t="s">
        <v>28763</v>
      </c>
      <c r="AE17867" s="10" t="s">
        <v>9748</v>
      </c>
      <c r="AF17867" s="10" t="s">
        <v>546</v>
      </c>
    </row>
    <row r="17868" spans="30:32" x14ac:dyDescent="0.2">
      <c r="AD17868" s="11" t="s">
        <v>28764</v>
      </c>
      <c r="AE17868" s="10" t="s">
        <v>1272</v>
      </c>
      <c r="AF17868" s="10" t="s">
        <v>546</v>
      </c>
    </row>
    <row r="17869" spans="30:32" x14ac:dyDescent="0.2">
      <c r="AD17869" s="11" t="s">
        <v>28765</v>
      </c>
      <c r="AE17869" s="10" t="s">
        <v>12912</v>
      </c>
      <c r="AF17869" s="10" t="s">
        <v>546</v>
      </c>
    </row>
    <row r="17870" spans="30:32" x14ac:dyDescent="0.2">
      <c r="AD17870" s="11" t="s">
        <v>28766</v>
      </c>
      <c r="AE17870" s="10" t="s">
        <v>28767</v>
      </c>
      <c r="AF17870" s="10" t="s">
        <v>546</v>
      </c>
    </row>
    <row r="17871" spans="30:32" x14ac:dyDescent="0.2">
      <c r="AD17871" s="11" t="s">
        <v>28768</v>
      </c>
      <c r="AE17871" s="10" t="s">
        <v>28769</v>
      </c>
      <c r="AF17871" s="10" t="s">
        <v>546</v>
      </c>
    </row>
    <row r="17872" spans="30:32" x14ac:dyDescent="0.2">
      <c r="AD17872" s="11" t="s">
        <v>28770</v>
      </c>
      <c r="AE17872" s="10" t="s">
        <v>23214</v>
      </c>
      <c r="AF17872" s="10" t="s">
        <v>546</v>
      </c>
    </row>
    <row r="17873" spans="30:32" x14ac:dyDescent="0.2">
      <c r="AD17873" s="11" t="s">
        <v>28771</v>
      </c>
      <c r="AE17873" s="10" t="s">
        <v>28772</v>
      </c>
      <c r="AF17873" s="10" t="s">
        <v>546</v>
      </c>
    </row>
    <row r="17874" spans="30:32" x14ac:dyDescent="0.2">
      <c r="AD17874" s="11" t="s">
        <v>28773</v>
      </c>
      <c r="AE17874" s="10" t="s">
        <v>28774</v>
      </c>
      <c r="AF17874" s="10" t="s">
        <v>546</v>
      </c>
    </row>
    <row r="17875" spans="30:32" x14ac:dyDescent="0.2">
      <c r="AD17875" s="11" t="s">
        <v>28775</v>
      </c>
      <c r="AE17875" s="10" t="s">
        <v>20474</v>
      </c>
      <c r="AF17875" s="10" t="s">
        <v>546</v>
      </c>
    </row>
    <row r="17876" spans="30:32" x14ac:dyDescent="0.2">
      <c r="AD17876" s="11" t="s">
        <v>28776</v>
      </c>
      <c r="AE17876" s="10" t="s">
        <v>28777</v>
      </c>
      <c r="AF17876" s="10" t="s">
        <v>546</v>
      </c>
    </row>
    <row r="17877" spans="30:32" x14ac:dyDescent="0.2">
      <c r="AD17877" s="11" t="s">
        <v>28778</v>
      </c>
      <c r="AE17877" s="10" t="s">
        <v>28779</v>
      </c>
      <c r="AF17877" s="10" t="s">
        <v>546</v>
      </c>
    </row>
    <row r="17878" spans="30:32" x14ac:dyDescent="0.2">
      <c r="AD17878" s="11" t="s">
        <v>28780</v>
      </c>
      <c r="AE17878" s="10" t="s">
        <v>24406</v>
      </c>
      <c r="AF17878" s="10" t="s">
        <v>546</v>
      </c>
    </row>
    <row r="17879" spans="30:32" x14ac:dyDescent="0.2">
      <c r="AD17879" s="11" t="s">
        <v>28781</v>
      </c>
      <c r="AE17879" s="10" t="s">
        <v>25054</v>
      </c>
      <c r="AF17879" s="10" t="s">
        <v>546</v>
      </c>
    </row>
    <row r="17880" spans="30:32" x14ac:dyDescent="0.2">
      <c r="AD17880" s="11" t="s">
        <v>28782</v>
      </c>
      <c r="AE17880" s="10" t="s">
        <v>28783</v>
      </c>
      <c r="AF17880" s="10" t="s">
        <v>546</v>
      </c>
    </row>
    <row r="17881" spans="30:32" x14ac:dyDescent="0.2">
      <c r="AD17881" s="11" t="s">
        <v>28784</v>
      </c>
      <c r="AE17881" s="10" t="s">
        <v>28785</v>
      </c>
      <c r="AF17881" s="10" t="s">
        <v>546</v>
      </c>
    </row>
    <row r="17882" spans="30:32" x14ac:dyDescent="0.2">
      <c r="AD17882" s="11" t="s">
        <v>28786</v>
      </c>
      <c r="AE17882" s="10" t="s">
        <v>28787</v>
      </c>
      <c r="AF17882" s="10" t="s">
        <v>546</v>
      </c>
    </row>
    <row r="17883" spans="30:32" x14ac:dyDescent="0.2">
      <c r="AD17883" s="11" t="s">
        <v>28788</v>
      </c>
      <c r="AE17883" s="10" t="s">
        <v>20502</v>
      </c>
      <c r="AF17883" s="10" t="s">
        <v>546</v>
      </c>
    </row>
    <row r="17884" spans="30:32" x14ac:dyDescent="0.2">
      <c r="AD17884" s="11" t="s">
        <v>28789</v>
      </c>
      <c r="AE17884" s="10" t="s">
        <v>23779</v>
      </c>
      <c r="AF17884" s="10" t="s">
        <v>546</v>
      </c>
    </row>
    <row r="17885" spans="30:32" x14ac:dyDescent="0.2">
      <c r="AD17885" s="11" t="s">
        <v>28790</v>
      </c>
      <c r="AE17885" s="10" t="s">
        <v>23779</v>
      </c>
      <c r="AF17885" s="10" t="s">
        <v>546</v>
      </c>
    </row>
    <row r="17886" spans="30:32" x14ac:dyDescent="0.2">
      <c r="AD17886" s="11" t="s">
        <v>28791</v>
      </c>
      <c r="AE17886" s="10" t="s">
        <v>23779</v>
      </c>
      <c r="AF17886" s="10" t="s">
        <v>546</v>
      </c>
    </row>
    <row r="17887" spans="30:32" x14ac:dyDescent="0.2">
      <c r="AD17887" s="11" t="s">
        <v>28792</v>
      </c>
      <c r="AE17887" s="10" t="s">
        <v>23779</v>
      </c>
      <c r="AF17887" s="10" t="s">
        <v>546</v>
      </c>
    </row>
    <row r="17888" spans="30:32" x14ac:dyDescent="0.2">
      <c r="AD17888" s="11" t="s">
        <v>28793</v>
      </c>
      <c r="AE17888" s="10" t="s">
        <v>23779</v>
      </c>
      <c r="AF17888" s="10" t="s">
        <v>546</v>
      </c>
    </row>
    <row r="17889" spans="30:32" x14ac:dyDescent="0.2">
      <c r="AD17889" s="11" t="s">
        <v>28794</v>
      </c>
      <c r="AE17889" s="10" t="s">
        <v>23779</v>
      </c>
      <c r="AF17889" s="10" t="s">
        <v>546</v>
      </c>
    </row>
    <row r="17890" spans="30:32" x14ac:dyDescent="0.2">
      <c r="AD17890" s="11" t="s">
        <v>28795</v>
      </c>
      <c r="AE17890" s="10" t="s">
        <v>23779</v>
      </c>
      <c r="AF17890" s="10" t="s">
        <v>546</v>
      </c>
    </row>
    <row r="17891" spans="30:32" x14ac:dyDescent="0.2">
      <c r="AD17891" s="11" t="s">
        <v>28796</v>
      </c>
      <c r="AE17891" s="10" t="s">
        <v>23779</v>
      </c>
      <c r="AF17891" s="10" t="s">
        <v>546</v>
      </c>
    </row>
    <row r="17892" spans="30:32" x14ac:dyDescent="0.2">
      <c r="AD17892" s="11" t="s">
        <v>28797</v>
      </c>
      <c r="AE17892" s="10" t="s">
        <v>23779</v>
      </c>
      <c r="AF17892" s="10" t="s">
        <v>546</v>
      </c>
    </row>
    <row r="17893" spans="30:32" x14ac:dyDescent="0.2">
      <c r="AD17893" s="11" t="s">
        <v>28798</v>
      </c>
      <c r="AE17893" s="10" t="s">
        <v>23779</v>
      </c>
      <c r="AF17893" s="10" t="s">
        <v>546</v>
      </c>
    </row>
    <row r="17894" spans="30:32" x14ac:dyDescent="0.2">
      <c r="AD17894" s="11" t="s">
        <v>28799</v>
      </c>
      <c r="AE17894" s="10" t="s">
        <v>23779</v>
      </c>
      <c r="AF17894" s="10" t="s">
        <v>546</v>
      </c>
    </row>
    <row r="17895" spans="30:32" x14ac:dyDescent="0.2">
      <c r="AD17895" s="11" t="s">
        <v>28800</v>
      </c>
      <c r="AE17895" s="10" t="s">
        <v>23779</v>
      </c>
      <c r="AF17895" s="10" t="s">
        <v>546</v>
      </c>
    </row>
    <row r="17896" spans="30:32" x14ac:dyDescent="0.2">
      <c r="AD17896" s="11" t="s">
        <v>28801</v>
      </c>
      <c r="AE17896" s="10" t="s">
        <v>23779</v>
      </c>
      <c r="AF17896" s="10" t="s">
        <v>546</v>
      </c>
    </row>
    <row r="17897" spans="30:32" x14ac:dyDescent="0.2">
      <c r="AD17897" s="11" t="s">
        <v>28802</v>
      </c>
      <c r="AE17897" s="10" t="s">
        <v>23779</v>
      </c>
      <c r="AF17897" s="10" t="s">
        <v>546</v>
      </c>
    </row>
    <row r="17898" spans="30:32" x14ac:dyDescent="0.2">
      <c r="AD17898" s="11" t="s">
        <v>28803</v>
      </c>
      <c r="AE17898" s="10" t="s">
        <v>23779</v>
      </c>
      <c r="AF17898" s="10" t="s">
        <v>546</v>
      </c>
    </row>
    <row r="17899" spans="30:32" x14ac:dyDescent="0.2">
      <c r="AD17899" s="11" t="s">
        <v>28804</v>
      </c>
      <c r="AE17899" s="10" t="s">
        <v>23779</v>
      </c>
      <c r="AF17899" s="10" t="s">
        <v>546</v>
      </c>
    </row>
    <row r="17900" spans="30:32" x14ac:dyDescent="0.2">
      <c r="AD17900" s="11" t="s">
        <v>28805</v>
      </c>
      <c r="AE17900" s="10" t="s">
        <v>25954</v>
      </c>
      <c r="AF17900" s="10" t="s">
        <v>546</v>
      </c>
    </row>
    <row r="17901" spans="30:32" x14ac:dyDescent="0.2">
      <c r="AD17901" s="11" t="s">
        <v>28806</v>
      </c>
      <c r="AE17901" s="10" t="s">
        <v>23534</v>
      </c>
      <c r="AF17901" s="10" t="s">
        <v>546</v>
      </c>
    </row>
    <row r="17902" spans="30:32" x14ac:dyDescent="0.2">
      <c r="AD17902" s="11" t="s">
        <v>28807</v>
      </c>
      <c r="AE17902" s="10" t="s">
        <v>28808</v>
      </c>
      <c r="AF17902" s="10" t="s">
        <v>546</v>
      </c>
    </row>
    <row r="17903" spans="30:32" x14ac:dyDescent="0.2">
      <c r="AD17903" s="11" t="s">
        <v>28809</v>
      </c>
      <c r="AE17903" s="10" t="s">
        <v>1337</v>
      </c>
      <c r="AF17903" s="10" t="s">
        <v>546</v>
      </c>
    </row>
    <row r="17904" spans="30:32" x14ac:dyDescent="0.2">
      <c r="AD17904" s="11" t="s">
        <v>28810</v>
      </c>
      <c r="AE17904" s="10" t="s">
        <v>1337</v>
      </c>
      <c r="AF17904" s="10" t="s">
        <v>546</v>
      </c>
    </row>
    <row r="17905" spans="30:32" x14ac:dyDescent="0.2">
      <c r="AD17905" s="11" t="s">
        <v>28811</v>
      </c>
      <c r="AE17905" s="10" t="s">
        <v>1337</v>
      </c>
      <c r="AF17905" s="10" t="s">
        <v>546</v>
      </c>
    </row>
    <row r="17906" spans="30:32" x14ac:dyDescent="0.2">
      <c r="AD17906" s="11" t="s">
        <v>28812</v>
      </c>
      <c r="AE17906" s="10" t="s">
        <v>28813</v>
      </c>
      <c r="AF17906" s="10" t="s">
        <v>546</v>
      </c>
    </row>
    <row r="17907" spans="30:32" x14ac:dyDescent="0.2">
      <c r="AD17907" s="11" t="s">
        <v>28814</v>
      </c>
      <c r="AE17907" s="10" t="s">
        <v>28813</v>
      </c>
      <c r="AF17907" s="10" t="s">
        <v>546</v>
      </c>
    </row>
    <row r="17908" spans="30:32" x14ac:dyDescent="0.2">
      <c r="AD17908" s="11" t="s">
        <v>28815</v>
      </c>
      <c r="AE17908" s="10" t="s">
        <v>28813</v>
      </c>
      <c r="AF17908" s="10" t="s">
        <v>546</v>
      </c>
    </row>
    <row r="17909" spans="30:32" x14ac:dyDescent="0.2">
      <c r="AD17909" s="11" t="s">
        <v>28816</v>
      </c>
      <c r="AE17909" s="10" t="s">
        <v>28813</v>
      </c>
      <c r="AF17909" s="10" t="s">
        <v>546</v>
      </c>
    </row>
    <row r="17910" spans="30:32" x14ac:dyDescent="0.2">
      <c r="AD17910" s="11" t="s">
        <v>28817</v>
      </c>
      <c r="AE17910" s="10" t="s">
        <v>28818</v>
      </c>
      <c r="AF17910" s="10" t="s">
        <v>546</v>
      </c>
    </row>
    <row r="17911" spans="30:32" x14ac:dyDescent="0.2">
      <c r="AD17911" s="11" t="s">
        <v>28819</v>
      </c>
      <c r="AE17911" s="10" t="s">
        <v>9865</v>
      </c>
      <c r="AF17911" s="10" t="s">
        <v>546</v>
      </c>
    </row>
    <row r="17912" spans="30:32" x14ac:dyDescent="0.2">
      <c r="AD17912" s="11" t="s">
        <v>28820</v>
      </c>
      <c r="AE17912" s="10" t="s">
        <v>28821</v>
      </c>
      <c r="AF17912" s="10" t="s">
        <v>546</v>
      </c>
    </row>
    <row r="17913" spans="30:32" x14ac:dyDescent="0.2">
      <c r="AD17913" s="11" t="s">
        <v>28822</v>
      </c>
      <c r="AE17913" s="10" t="s">
        <v>23038</v>
      </c>
      <c r="AF17913" s="10" t="s">
        <v>546</v>
      </c>
    </row>
    <row r="17914" spans="30:32" x14ac:dyDescent="0.2">
      <c r="AD17914" s="11" t="s">
        <v>28823</v>
      </c>
      <c r="AE17914" s="10" t="s">
        <v>1388</v>
      </c>
      <c r="AF17914" s="10" t="s">
        <v>546</v>
      </c>
    </row>
    <row r="17915" spans="30:32" x14ac:dyDescent="0.2">
      <c r="AD17915" s="11" t="s">
        <v>28824</v>
      </c>
      <c r="AE17915" s="10" t="s">
        <v>15504</v>
      </c>
      <c r="AF17915" s="10" t="s">
        <v>546</v>
      </c>
    </row>
    <row r="17916" spans="30:32" x14ac:dyDescent="0.2">
      <c r="AD17916" s="11" t="s">
        <v>28825</v>
      </c>
      <c r="AE17916" s="10" t="s">
        <v>27630</v>
      </c>
      <c r="AF17916" s="10" t="s">
        <v>546</v>
      </c>
    </row>
    <row r="17917" spans="30:32" x14ac:dyDescent="0.2">
      <c r="AD17917" s="11" t="s">
        <v>28826</v>
      </c>
      <c r="AE17917" s="10" t="s">
        <v>28827</v>
      </c>
      <c r="AF17917" s="10" t="s">
        <v>546</v>
      </c>
    </row>
    <row r="17918" spans="30:32" x14ac:dyDescent="0.2">
      <c r="AD17918" s="11" t="s">
        <v>28828</v>
      </c>
      <c r="AE17918" s="10" t="s">
        <v>28829</v>
      </c>
      <c r="AF17918" s="10" t="s">
        <v>546</v>
      </c>
    </row>
    <row r="17919" spans="30:32" x14ac:dyDescent="0.2">
      <c r="AD17919" s="11" t="s">
        <v>28830</v>
      </c>
      <c r="AE17919" s="10" t="s">
        <v>28831</v>
      </c>
      <c r="AF17919" s="10" t="s">
        <v>546</v>
      </c>
    </row>
    <row r="17920" spans="30:32" x14ac:dyDescent="0.2">
      <c r="AD17920" s="11" t="s">
        <v>28832</v>
      </c>
      <c r="AE17920" s="10" t="s">
        <v>28833</v>
      </c>
      <c r="AF17920" s="10" t="s">
        <v>546</v>
      </c>
    </row>
    <row r="17921" spans="30:32" x14ac:dyDescent="0.2">
      <c r="AD17921" s="11" t="s">
        <v>28834</v>
      </c>
      <c r="AE17921" s="10" t="s">
        <v>28833</v>
      </c>
      <c r="AF17921" s="10" t="s">
        <v>546</v>
      </c>
    </row>
    <row r="17922" spans="30:32" x14ac:dyDescent="0.2">
      <c r="AD17922" s="11" t="s">
        <v>28835</v>
      </c>
      <c r="AE17922" s="10" t="s">
        <v>28836</v>
      </c>
      <c r="AF17922" s="10" t="s">
        <v>546</v>
      </c>
    </row>
    <row r="17923" spans="30:32" x14ac:dyDescent="0.2">
      <c r="AD17923" s="11" t="s">
        <v>28837</v>
      </c>
      <c r="AE17923" s="10" t="s">
        <v>11571</v>
      </c>
      <c r="AF17923" s="10" t="s">
        <v>546</v>
      </c>
    </row>
    <row r="17924" spans="30:32" x14ac:dyDescent="0.2">
      <c r="AD17924" s="11" t="s">
        <v>28838</v>
      </c>
      <c r="AE17924" s="10" t="s">
        <v>28839</v>
      </c>
      <c r="AF17924" s="10" t="s">
        <v>546</v>
      </c>
    </row>
    <row r="17925" spans="30:32" x14ac:dyDescent="0.2">
      <c r="AD17925" s="11" t="s">
        <v>28840</v>
      </c>
      <c r="AE17925" s="10" t="s">
        <v>13529</v>
      </c>
      <c r="AF17925" s="10" t="s">
        <v>546</v>
      </c>
    </row>
    <row r="17926" spans="30:32" x14ac:dyDescent="0.2">
      <c r="AD17926" s="11" t="s">
        <v>28841</v>
      </c>
      <c r="AE17926" s="10" t="s">
        <v>22001</v>
      </c>
      <c r="AF17926" s="10" t="s">
        <v>546</v>
      </c>
    </row>
    <row r="17927" spans="30:32" x14ac:dyDescent="0.2">
      <c r="AD17927" s="11" t="s">
        <v>28842</v>
      </c>
      <c r="AE17927" s="10" t="s">
        <v>22001</v>
      </c>
      <c r="AF17927" s="10" t="s">
        <v>546</v>
      </c>
    </row>
    <row r="17928" spans="30:32" x14ac:dyDescent="0.2">
      <c r="AD17928" s="11" t="s">
        <v>28843</v>
      </c>
      <c r="AE17928" s="10" t="s">
        <v>22001</v>
      </c>
      <c r="AF17928" s="10" t="s">
        <v>546</v>
      </c>
    </row>
    <row r="17929" spans="30:32" x14ac:dyDescent="0.2">
      <c r="AD17929" s="11" t="s">
        <v>28844</v>
      </c>
      <c r="AE17929" s="10" t="s">
        <v>28845</v>
      </c>
      <c r="AF17929" s="10" t="s">
        <v>546</v>
      </c>
    </row>
    <row r="17930" spans="30:32" x14ac:dyDescent="0.2">
      <c r="AD17930" s="11" t="s">
        <v>28846</v>
      </c>
      <c r="AE17930" s="10" t="s">
        <v>16937</v>
      </c>
      <c r="AF17930" s="10" t="s">
        <v>546</v>
      </c>
    </row>
    <row r="17931" spans="30:32" x14ac:dyDescent="0.2">
      <c r="AD17931" s="11" t="s">
        <v>28847</v>
      </c>
      <c r="AE17931" s="10" t="s">
        <v>9919</v>
      </c>
      <c r="AF17931" s="10" t="s">
        <v>546</v>
      </c>
    </row>
    <row r="17932" spans="30:32" x14ac:dyDescent="0.2">
      <c r="AD17932" s="11" t="s">
        <v>28848</v>
      </c>
      <c r="AE17932" s="10" t="s">
        <v>28849</v>
      </c>
      <c r="AF17932" s="10" t="s">
        <v>546</v>
      </c>
    </row>
    <row r="17933" spans="30:32" x14ac:dyDescent="0.2">
      <c r="AD17933" s="11" t="s">
        <v>28850</v>
      </c>
      <c r="AE17933" s="10" t="s">
        <v>28851</v>
      </c>
      <c r="AF17933" s="10" t="s">
        <v>546</v>
      </c>
    </row>
    <row r="17934" spans="30:32" x14ac:dyDescent="0.2">
      <c r="AD17934" s="11" t="s">
        <v>28852</v>
      </c>
      <c r="AE17934" s="10" t="s">
        <v>28853</v>
      </c>
      <c r="AF17934" s="10" t="s">
        <v>546</v>
      </c>
    </row>
    <row r="17935" spans="30:32" x14ac:dyDescent="0.2">
      <c r="AD17935" s="11" t="s">
        <v>28854</v>
      </c>
      <c r="AE17935" s="10" t="s">
        <v>28855</v>
      </c>
      <c r="AF17935" s="10" t="s">
        <v>546</v>
      </c>
    </row>
    <row r="17936" spans="30:32" x14ac:dyDescent="0.2">
      <c r="AD17936" s="11" t="s">
        <v>28856</v>
      </c>
      <c r="AE17936" s="10" t="s">
        <v>27182</v>
      </c>
      <c r="AF17936" s="10" t="s">
        <v>546</v>
      </c>
    </row>
    <row r="17937" spans="30:32" x14ac:dyDescent="0.2">
      <c r="AD17937" s="11" t="s">
        <v>28857</v>
      </c>
      <c r="AE17937" s="10" t="s">
        <v>5419</v>
      </c>
      <c r="AF17937" s="10" t="s">
        <v>546</v>
      </c>
    </row>
    <row r="17938" spans="30:32" x14ac:dyDescent="0.2">
      <c r="AD17938" s="11" t="s">
        <v>28858</v>
      </c>
      <c r="AE17938" s="10" t="s">
        <v>4982</v>
      </c>
      <c r="AF17938" s="10" t="s">
        <v>546</v>
      </c>
    </row>
    <row r="17939" spans="30:32" x14ac:dyDescent="0.2">
      <c r="AD17939" s="11" t="s">
        <v>28859</v>
      </c>
      <c r="AE17939" s="10" t="s">
        <v>28860</v>
      </c>
      <c r="AF17939" s="10" t="s">
        <v>546</v>
      </c>
    </row>
    <row r="17940" spans="30:32" x14ac:dyDescent="0.2">
      <c r="AD17940" s="11" t="s">
        <v>28861</v>
      </c>
      <c r="AE17940" s="10" t="s">
        <v>11599</v>
      </c>
      <c r="AF17940" s="10" t="s">
        <v>546</v>
      </c>
    </row>
    <row r="17941" spans="30:32" x14ac:dyDescent="0.2">
      <c r="AD17941" s="11" t="s">
        <v>28862</v>
      </c>
      <c r="AE17941" s="10" t="s">
        <v>28863</v>
      </c>
      <c r="AF17941" s="10" t="s">
        <v>546</v>
      </c>
    </row>
    <row r="17942" spans="30:32" x14ac:dyDescent="0.2">
      <c r="AD17942" s="11" t="s">
        <v>28864</v>
      </c>
      <c r="AE17942" s="10" t="s">
        <v>28865</v>
      </c>
      <c r="AF17942" s="10" t="s">
        <v>546</v>
      </c>
    </row>
    <row r="17943" spans="30:32" x14ac:dyDescent="0.2">
      <c r="AD17943" s="11" t="s">
        <v>28866</v>
      </c>
      <c r="AE17943" s="10" t="s">
        <v>28865</v>
      </c>
      <c r="AF17943" s="10" t="s">
        <v>546</v>
      </c>
    </row>
    <row r="17944" spans="30:32" x14ac:dyDescent="0.2">
      <c r="AD17944" s="11" t="s">
        <v>28867</v>
      </c>
      <c r="AE17944" s="10" t="s">
        <v>28865</v>
      </c>
      <c r="AF17944" s="10" t="s">
        <v>546</v>
      </c>
    </row>
    <row r="17945" spans="30:32" x14ac:dyDescent="0.2">
      <c r="AD17945" s="11" t="s">
        <v>28868</v>
      </c>
      <c r="AE17945" s="10" t="s">
        <v>28865</v>
      </c>
      <c r="AF17945" s="10" t="s">
        <v>546</v>
      </c>
    </row>
    <row r="17946" spans="30:32" x14ac:dyDescent="0.2">
      <c r="AD17946" s="11" t="s">
        <v>28869</v>
      </c>
      <c r="AE17946" s="10" t="s">
        <v>28865</v>
      </c>
      <c r="AF17946" s="10" t="s">
        <v>546</v>
      </c>
    </row>
    <row r="17947" spans="30:32" x14ac:dyDescent="0.2">
      <c r="AD17947" s="11" t="s">
        <v>28870</v>
      </c>
      <c r="AE17947" s="10" t="s">
        <v>28865</v>
      </c>
      <c r="AF17947" s="10" t="s">
        <v>546</v>
      </c>
    </row>
    <row r="17948" spans="30:32" x14ac:dyDescent="0.2">
      <c r="AD17948" s="11" t="s">
        <v>28871</v>
      </c>
      <c r="AE17948" s="10" t="s">
        <v>28865</v>
      </c>
      <c r="AF17948" s="10" t="s">
        <v>546</v>
      </c>
    </row>
    <row r="17949" spans="30:32" x14ac:dyDescent="0.2">
      <c r="AD17949" s="11" t="s">
        <v>28872</v>
      </c>
      <c r="AE17949" s="10" t="s">
        <v>28865</v>
      </c>
      <c r="AF17949" s="10" t="s">
        <v>546</v>
      </c>
    </row>
    <row r="17950" spans="30:32" x14ac:dyDescent="0.2">
      <c r="AD17950" s="11" t="s">
        <v>28873</v>
      </c>
      <c r="AE17950" s="10" t="s">
        <v>28865</v>
      </c>
      <c r="AF17950" s="10" t="s">
        <v>546</v>
      </c>
    </row>
    <row r="17951" spans="30:32" x14ac:dyDescent="0.2">
      <c r="AD17951" s="11" t="s">
        <v>28874</v>
      </c>
      <c r="AE17951" s="10" t="s">
        <v>28865</v>
      </c>
      <c r="AF17951" s="10" t="s">
        <v>546</v>
      </c>
    </row>
    <row r="17952" spans="30:32" x14ac:dyDescent="0.2">
      <c r="AD17952" s="11" t="s">
        <v>28875</v>
      </c>
      <c r="AE17952" s="10" t="s">
        <v>28865</v>
      </c>
      <c r="AF17952" s="10" t="s">
        <v>546</v>
      </c>
    </row>
    <row r="17953" spans="30:32" x14ac:dyDescent="0.2">
      <c r="AD17953" s="11" t="s">
        <v>28876</v>
      </c>
      <c r="AE17953" s="10" t="s">
        <v>28865</v>
      </c>
      <c r="AF17953" s="10" t="s">
        <v>546</v>
      </c>
    </row>
    <row r="17954" spans="30:32" x14ac:dyDescent="0.2">
      <c r="AD17954" s="11" t="s">
        <v>28877</v>
      </c>
      <c r="AE17954" s="10" t="s">
        <v>28865</v>
      </c>
      <c r="AF17954" s="10" t="s">
        <v>546</v>
      </c>
    </row>
    <row r="17955" spans="30:32" x14ac:dyDescent="0.2">
      <c r="AD17955" s="11" t="s">
        <v>28878</v>
      </c>
      <c r="AE17955" s="10" t="s">
        <v>28865</v>
      </c>
      <c r="AF17955" s="10" t="s">
        <v>546</v>
      </c>
    </row>
    <row r="17956" spans="30:32" x14ac:dyDescent="0.2">
      <c r="AD17956" s="11" t="s">
        <v>28879</v>
      </c>
      <c r="AE17956" s="10" t="s">
        <v>28865</v>
      </c>
      <c r="AF17956" s="10" t="s">
        <v>546</v>
      </c>
    </row>
    <row r="17957" spans="30:32" x14ac:dyDescent="0.2">
      <c r="AD17957" s="11" t="s">
        <v>28880</v>
      </c>
      <c r="AE17957" s="10" t="s">
        <v>28865</v>
      </c>
      <c r="AF17957" s="10" t="s">
        <v>546</v>
      </c>
    </row>
    <row r="17958" spans="30:32" x14ac:dyDescent="0.2">
      <c r="AD17958" s="11" t="s">
        <v>28881</v>
      </c>
      <c r="AE17958" s="10" t="s">
        <v>28865</v>
      </c>
      <c r="AF17958" s="10" t="s">
        <v>546</v>
      </c>
    </row>
    <row r="17959" spans="30:32" x14ac:dyDescent="0.2">
      <c r="AD17959" s="11" t="s">
        <v>28882</v>
      </c>
      <c r="AE17959" s="10" t="s">
        <v>28865</v>
      </c>
      <c r="AF17959" s="10" t="s">
        <v>546</v>
      </c>
    </row>
    <row r="17960" spans="30:32" x14ac:dyDescent="0.2">
      <c r="AD17960" s="11" t="s">
        <v>28883</v>
      </c>
      <c r="AE17960" s="10" t="s">
        <v>28865</v>
      </c>
      <c r="AF17960" s="10" t="s">
        <v>546</v>
      </c>
    </row>
    <row r="17961" spans="30:32" x14ac:dyDescent="0.2">
      <c r="AD17961" s="11" t="s">
        <v>28884</v>
      </c>
      <c r="AE17961" s="10" t="s">
        <v>28865</v>
      </c>
      <c r="AF17961" s="10" t="s">
        <v>546</v>
      </c>
    </row>
    <row r="17962" spans="30:32" x14ac:dyDescent="0.2">
      <c r="AD17962" s="11" t="s">
        <v>28885</v>
      </c>
      <c r="AE17962" s="10" t="s">
        <v>28865</v>
      </c>
      <c r="AF17962" s="10" t="s">
        <v>546</v>
      </c>
    </row>
    <row r="17963" spans="30:32" x14ac:dyDescent="0.2">
      <c r="AD17963" s="11" t="s">
        <v>28886</v>
      </c>
      <c r="AE17963" s="10" t="s">
        <v>28865</v>
      </c>
      <c r="AF17963" s="10" t="s">
        <v>546</v>
      </c>
    </row>
    <row r="17964" spans="30:32" x14ac:dyDescent="0.2">
      <c r="AD17964" s="11" t="s">
        <v>28887</v>
      </c>
      <c r="AE17964" s="10" t="s">
        <v>28865</v>
      </c>
      <c r="AF17964" s="10" t="s">
        <v>546</v>
      </c>
    </row>
    <row r="17965" spans="30:32" x14ac:dyDescent="0.2">
      <c r="AD17965" s="11" t="s">
        <v>28888</v>
      </c>
      <c r="AE17965" s="10" t="s">
        <v>28865</v>
      </c>
      <c r="AF17965" s="10" t="s">
        <v>546</v>
      </c>
    </row>
    <row r="17966" spans="30:32" x14ac:dyDescent="0.2">
      <c r="AD17966" s="11" t="s">
        <v>28889</v>
      </c>
      <c r="AE17966" s="10" t="s">
        <v>28865</v>
      </c>
      <c r="AF17966" s="10" t="s">
        <v>546</v>
      </c>
    </row>
    <row r="17967" spans="30:32" x14ac:dyDescent="0.2">
      <c r="AD17967" s="11" t="s">
        <v>28890</v>
      </c>
      <c r="AE17967" s="10" t="s">
        <v>28865</v>
      </c>
      <c r="AF17967" s="10" t="s">
        <v>546</v>
      </c>
    </row>
    <row r="17968" spans="30:32" x14ac:dyDescent="0.2">
      <c r="AD17968" s="11" t="s">
        <v>28891</v>
      </c>
      <c r="AE17968" s="10" t="s">
        <v>28865</v>
      </c>
      <c r="AF17968" s="10" t="s">
        <v>546</v>
      </c>
    </row>
    <row r="17969" spans="30:32" x14ac:dyDescent="0.2">
      <c r="AD17969" s="11" t="s">
        <v>28892</v>
      </c>
      <c r="AE17969" s="10" t="s">
        <v>28865</v>
      </c>
      <c r="AF17969" s="10" t="s">
        <v>546</v>
      </c>
    </row>
    <row r="17970" spans="30:32" x14ac:dyDescent="0.2">
      <c r="AD17970" s="11" t="s">
        <v>28893</v>
      </c>
      <c r="AE17970" s="10" t="s">
        <v>28865</v>
      </c>
      <c r="AF17970" s="10" t="s">
        <v>546</v>
      </c>
    </row>
    <row r="17971" spans="30:32" x14ac:dyDescent="0.2">
      <c r="AD17971" s="11" t="s">
        <v>28894</v>
      </c>
      <c r="AE17971" s="10" t="s">
        <v>28865</v>
      </c>
      <c r="AF17971" s="10" t="s">
        <v>546</v>
      </c>
    </row>
    <row r="17972" spans="30:32" x14ac:dyDescent="0.2">
      <c r="AD17972" s="11" t="s">
        <v>28895</v>
      </c>
      <c r="AE17972" s="10" t="s">
        <v>28865</v>
      </c>
      <c r="AF17972" s="10" t="s">
        <v>546</v>
      </c>
    </row>
    <row r="17973" spans="30:32" x14ac:dyDescent="0.2">
      <c r="AD17973" s="11" t="s">
        <v>28896</v>
      </c>
      <c r="AE17973" s="10" t="s">
        <v>28865</v>
      </c>
      <c r="AF17973" s="10" t="s">
        <v>546</v>
      </c>
    </row>
    <row r="17974" spans="30:32" x14ac:dyDescent="0.2">
      <c r="AD17974" s="11" t="s">
        <v>28897</v>
      </c>
      <c r="AE17974" s="10" t="s">
        <v>28865</v>
      </c>
      <c r="AF17974" s="10" t="s">
        <v>546</v>
      </c>
    </row>
    <row r="17975" spans="30:32" x14ac:dyDescent="0.2">
      <c r="AD17975" s="11" t="s">
        <v>28898</v>
      </c>
      <c r="AE17975" s="10" t="s">
        <v>28865</v>
      </c>
      <c r="AF17975" s="10" t="s">
        <v>546</v>
      </c>
    </row>
    <row r="17976" spans="30:32" x14ac:dyDescent="0.2">
      <c r="AD17976" s="11" t="s">
        <v>28899</v>
      </c>
      <c r="AE17976" s="10" t="s">
        <v>28865</v>
      </c>
      <c r="AF17976" s="10" t="s">
        <v>546</v>
      </c>
    </row>
    <row r="17977" spans="30:32" x14ac:dyDescent="0.2">
      <c r="AD17977" s="11" t="s">
        <v>28900</v>
      </c>
      <c r="AE17977" s="10" t="s">
        <v>28865</v>
      </c>
      <c r="AF17977" s="10" t="s">
        <v>546</v>
      </c>
    </row>
    <row r="17978" spans="30:32" x14ac:dyDescent="0.2">
      <c r="AD17978" s="11" t="s">
        <v>28901</v>
      </c>
      <c r="AE17978" s="10" t="s">
        <v>28865</v>
      </c>
      <c r="AF17978" s="10" t="s">
        <v>546</v>
      </c>
    </row>
    <row r="17979" spans="30:32" x14ac:dyDescent="0.2">
      <c r="AD17979" s="11" t="s">
        <v>28902</v>
      </c>
      <c r="AE17979" s="10" t="s">
        <v>28865</v>
      </c>
      <c r="AF17979" s="10" t="s">
        <v>546</v>
      </c>
    </row>
    <row r="17980" spans="30:32" x14ac:dyDescent="0.2">
      <c r="AD17980" s="11" t="s">
        <v>28903</v>
      </c>
      <c r="AE17980" s="10" t="s">
        <v>28865</v>
      </c>
      <c r="AF17980" s="10" t="s">
        <v>546</v>
      </c>
    </row>
    <row r="17981" spans="30:32" x14ac:dyDescent="0.2">
      <c r="AD17981" s="11" t="s">
        <v>28904</v>
      </c>
      <c r="AE17981" s="10" t="s">
        <v>28865</v>
      </c>
      <c r="AF17981" s="10" t="s">
        <v>546</v>
      </c>
    </row>
    <row r="17982" spans="30:32" x14ac:dyDescent="0.2">
      <c r="AD17982" s="11" t="s">
        <v>28905</v>
      </c>
      <c r="AE17982" s="10" t="s">
        <v>28865</v>
      </c>
      <c r="AF17982" s="10" t="s">
        <v>546</v>
      </c>
    </row>
    <row r="17983" spans="30:32" x14ac:dyDescent="0.2">
      <c r="AD17983" s="11" t="s">
        <v>28906</v>
      </c>
      <c r="AE17983" s="10" t="s">
        <v>28865</v>
      </c>
      <c r="AF17983" s="10" t="s">
        <v>546</v>
      </c>
    </row>
    <row r="17984" spans="30:32" x14ac:dyDescent="0.2">
      <c r="AD17984" s="11" t="s">
        <v>28907</v>
      </c>
      <c r="AE17984" s="10" t="s">
        <v>28865</v>
      </c>
      <c r="AF17984" s="10" t="s">
        <v>546</v>
      </c>
    </row>
    <row r="17985" spans="30:32" x14ac:dyDescent="0.2">
      <c r="AD17985" s="11" t="s">
        <v>28908</v>
      </c>
      <c r="AE17985" s="10" t="s">
        <v>28865</v>
      </c>
      <c r="AF17985" s="10" t="s">
        <v>546</v>
      </c>
    </row>
    <row r="17986" spans="30:32" x14ac:dyDescent="0.2">
      <c r="AD17986" s="11" t="s">
        <v>28909</v>
      </c>
      <c r="AE17986" s="10" t="s">
        <v>28865</v>
      </c>
      <c r="AF17986" s="10" t="s">
        <v>546</v>
      </c>
    </row>
    <row r="17987" spans="30:32" x14ac:dyDescent="0.2">
      <c r="AD17987" s="11" t="s">
        <v>28910</v>
      </c>
      <c r="AE17987" s="10" t="s">
        <v>28865</v>
      </c>
      <c r="AF17987" s="10" t="s">
        <v>546</v>
      </c>
    </row>
    <row r="17988" spans="30:32" x14ac:dyDescent="0.2">
      <c r="AD17988" s="11" t="s">
        <v>28911</v>
      </c>
      <c r="AE17988" s="10" t="s">
        <v>28865</v>
      </c>
      <c r="AF17988" s="10" t="s">
        <v>546</v>
      </c>
    </row>
    <row r="17989" spans="30:32" x14ac:dyDescent="0.2">
      <c r="AD17989" s="11" t="s">
        <v>28912</v>
      </c>
      <c r="AE17989" s="10" t="s">
        <v>28865</v>
      </c>
      <c r="AF17989" s="10" t="s">
        <v>546</v>
      </c>
    </row>
    <row r="17990" spans="30:32" x14ac:dyDescent="0.2">
      <c r="AD17990" s="11" t="s">
        <v>28913</v>
      </c>
      <c r="AE17990" s="10" t="s">
        <v>28865</v>
      </c>
      <c r="AF17990" s="10" t="s">
        <v>546</v>
      </c>
    </row>
    <row r="17991" spans="30:32" x14ac:dyDescent="0.2">
      <c r="AD17991" s="11" t="s">
        <v>28914</v>
      </c>
      <c r="AE17991" s="10" t="s">
        <v>28865</v>
      </c>
      <c r="AF17991" s="10" t="s">
        <v>546</v>
      </c>
    </row>
    <row r="17992" spans="30:32" x14ac:dyDescent="0.2">
      <c r="AD17992" s="11" t="s">
        <v>28915</v>
      </c>
      <c r="AE17992" s="10" t="s">
        <v>28865</v>
      </c>
      <c r="AF17992" s="10" t="s">
        <v>546</v>
      </c>
    </row>
    <row r="17993" spans="30:32" x14ac:dyDescent="0.2">
      <c r="AD17993" s="11" t="s">
        <v>28916</v>
      </c>
      <c r="AE17993" s="10" t="s">
        <v>28865</v>
      </c>
      <c r="AF17993" s="10" t="s">
        <v>546</v>
      </c>
    </row>
    <row r="17994" spans="30:32" x14ac:dyDescent="0.2">
      <c r="AD17994" s="11" t="s">
        <v>28917</v>
      </c>
      <c r="AE17994" s="10" t="s">
        <v>28865</v>
      </c>
      <c r="AF17994" s="10" t="s">
        <v>546</v>
      </c>
    </row>
    <row r="17995" spans="30:32" x14ac:dyDescent="0.2">
      <c r="AD17995" s="11" t="s">
        <v>28918</v>
      </c>
      <c r="AE17995" s="10" t="s">
        <v>28865</v>
      </c>
      <c r="AF17995" s="10" t="s">
        <v>546</v>
      </c>
    </row>
    <row r="17996" spans="30:32" x14ac:dyDescent="0.2">
      <c r="AD17996" s="11" t="s">
        <v>28919</v>
      </c>
      <c r="AE17996" s="10" t="s">
        <v>28865</v>
      </c>
      <c r="AF17996" s="10" t="s">
        <v>546</v>
      </c>
    </row>
    <row r="17997" spans="30:32" x14ac:dyDescent="0.2">
      <c r="AD17997" s="11" t="s">
        <v>28920</v>
      </c>
      <c r="AE17997" s="10" t="s">
        <v>28921</v>
      </c>
      <c r="AF17997" s="10" t="s">
        <v>546</v>
      </c>
    </row>
    <row r="17998" spans="30:32" x14ac:dyDescent="0.2">
      <c r="AD17998" s="11" t="s">
        <v>28922</v>
      </c>
      <c r="AE17998" s="10" t="s">
        <v>28921</v>
      </c>
      <c r="AF17998" s="10" t="s">
        <v>546</v>
      </c>
    </row>
    <row r="17999" spans="30:32" x14ac:dyDescent="0.2">
      <c r="AD17999" s="11" t="s">
        <v>28923</v>
      </c>
      <c r="AE17999" s="10" t="s">
        <v>28924</v>
      </c>
      <c r="AF17999" s="10" t="s">
        <v>546</v>
      </c>
    </row>
    <row r="18000" spans="30:32" x14ac:dyDescent="0.2">
      <c r="AD18000" s="11" t="s">
        <v>28925</v>
      </c>
      <c r="AE18000" s="10" t="s">
        <v>28926</v>
      </c>
      <c r="AF18000" s="10" t="s">
        <v>546</v>
      </c>
    </row>
    <row r="18001" spans="30:32" x14ac:dyDescent="0.2">
      <c r="AD18001" s="11" t="s">
        <v>28927</v>
      </c>
      <c r="AE18001" s="10" t="s">
        <v>28928</v>
      </c>
      <c r="AF18001" s="10" t="s">
        <v>546</v>
      </c>
    </row>
    <row r="18002" spans="30:32" x14ac:dyDescent="0.2">
      <c r="AD18002" s="11" t="s">
        <v>28929</v>
      </c>
      <c r="AE18002" s="10" t="s">
        <v>28930</v>
      </c>
      <c r="AF18002" s="10" t="s">
        <v>546</v>
      </c>
    </row>
    <row r="18003" spans="30:32" x14ac:dyDescent="0.2">
      <c r="AD18003" s="11" t="s">
        <v>28931</v>
      </c>
      <c r="AE18003" s="10" t="s">
        <v>28932</v>
      </c>
      <c r="AF18003" s="10" t="s">
        <v>546</v>
      </c>
    </row>
    <row r="18004" spans="30:32" x14ac:dyDescent="0.2">
      <c r="AD18004" s="11" t="s">
        <v>28933</v>
      </c>
      <c r="AE18004" s="10" t="s">
        <v>28934</v>
      </c>
      <c r="AF18004" s="10" t="s">
        <v>546</v>
      </c>
    </row>
    <row r="18005" spans="30:32" x14ac:dyDescent="0.2">
      <c r="AD18005" s="11" t="s">
        <v>28935</v>
      </c>
      <c r="AE18005" s="10" t="s">
        <v>28936</v>
      </c>
      <c r="AF18005" s="10" t="s">
        <v>546</v>
      </c>
    </row>
    <row r="18006" spans="30:32" x14ac:dyDescent="0.2">
      <c r="AD18006" s="11" t="s">
        <v>28937</v>
      </c>
      <c r="AE18006" s="10" t="s">
        <v>26078</v>
      </c>
      <c r="AF18006" s="10" t="s">
        <v>546</v>
      </c>
    </row>
    <row r="18007" spans="30:32" x14ac:dyDescent="0.2">
      <c r="AD18007" s="11" t="s">
        <v>28938</v>
      </c>
      <c r="AE18007" s="10" t="s">
        <v>26078</v>
      </c>
      <c r="AF18007" s="10" t="s">
        <v>546</v>
      </c>
    </row>
    <row r="18008" spans="30:32" x14ac:dyDescent="0.2">
      <c r="AD18008" s="11" t="s">
        <v>28939</v>
      </c>
      <c r="AE18008" s="10" t="s">
        <v>15270</v>
      </c>
      <c r="AF18008" s="10" t="s">
        <v>546</v>
      </c>
    </row>
    <row r="18009" spans="30:32" x14ac:dyDescent="0.2">
      <c r="AD18009" s="11" t="s">
        <v>28940</v>
      </c>
      <c r="AE18009" s="10" t="s">
        <v>28941</v>
      </c>
      <c r="AF18009" s="10" t="s">
        <v>546</v>
      </c>
    </row>
    <row r="18010" spans="30:32" x14ac:dyDescent="0.2">
      <c r="AD18010" s="11" t="s">
        <v>28942</v>
      </c>
      <c r="AE18010" s="10" t="s">
        <v>28943</v>
      </c>
      <c r="AF18010" s="10" t="s">
        <v>546</v>
      </c>
    </row>
    <row r="18011" spans="30:32" x14ac:dyDescent="0.2">
      <c r="AD18011" s="11" t="s">
        <v>28944</v>
      </c>
      <c r="AE18011" s="10" t="s">
        <v>28943</v>
      </c>
      <c r="AF18011" s="10" t="s">
        <v>546</v>
      </c>
    </row>
    <row r="18012" spans="30:32" x14ac:dyDescent="0.2">
      <c r="AD18012" s="11" t="s">
        <v>28945</v>
      </c>
      <c r="AE18012" s="10" t="s">
        <v>28946</v>
      </c>
      <c r="AF18012" s="10" t="s">
        <v>546</v>
      </c>
    </row>
    <row r="18013" spans="30:32" x14ac:dyDescent="0.2">
      <c r="AD18013" s="11" t="s">
        <v>28947</v>
      </c>
      <c r="AE18013" s="10" t="s">
        <v>13569</v>
      </c>
      <c r="AF18013" s="10" t="s">
        <v>546</v>
      </c>
    </row>
    <row r="18014" spans="30:32" x14ac:dyDescent="0.2">
      <c r="AD18014" s="11" t="s">
        <v>28948</v>
      </c>
      <c r="AE18014" s="10" t="s">
        <v>28949</v>
      </c>
      <c r="AF18014" s="10" t="s">
        <v>546</v>
      </c>
    </row>
    <row r="18015" spans="30:32" x14ac:dyDescent="0.2">
      <c r="AD18015" s="11" t="s">
        <v>28950</v>
      </c>
      <c r="AE18015" s="10" t="s">
        <v>28951</v>
      </c>
      <c r="AF18015" s="10" t="s">
        <v>546</v>
      </c>
    </row>
    <row r="18016" spans="30:32" x14ac:dyDescent="0.2">
      <c r="AD18016" s="11" t="s">
        <v>28952</v>
      </c>
      <c r="AE18016" s="10" t="s">
        <v>28951</v>
      </c>
      <c r="AF18016" s="10" t="s">
        <v>546</v>
      </c>
    </row>
    <row r="18017" spans="30:32" x14ac:dyDescent="0.2">
      <c r="AD18017" s="11" t="s">
        <v>28953</v>
      </c>
      <c r="AE18017" s="10" t="s">
        <v>28954</v>
      </c>
      <c r="AF18017" s="10" t="s">
        <v>546</v>
      </c>
    </row>
    <row r="18018" spans="30:32" x14ac:dyDescent="0.2">
      <c r="AD18018" s="11" t="s">
        <v>28955</v>
      </c>
      <c r="AE18018" s="10" t="s">
        <v>28956</v>
      </c>
      <c r="AF18018" s="10" t="s">
        <v>546</v>
      </c>
    </row>
    <row r="18019" spans="30:32" x14ac:dyDescent="0.2">
      <c r="AD18019" s="11" t="s">
        <v>28957</v>
      </c>
      <c r="AE18019" s="10" t="s">
        <v>28958</v>
      </c>
      <c r="AF18019" s="10" t="s">
        <v>546</v>
      </c>
    </row>
    <row r="18020" spans="30:32" x14ac:dyDescent="0.2">
      <c r="AD18020" s="11" t="s">
        <v>28959</v>
      </c>
      <c r="AE18020" s="10" t="s">
        <v>28960</v>
      </c>
      <c r="AF18020" s="10" t="s">
        <v>546</v>
      </c>
    </row>
    <row r="18021" spans="30:32" x14ac:dyDescent="0.2">
      <c r="AD18021" s="11" t="s">
        <v>28961</v>
      </c>
      <c r="AE18021" s="10" t="s">
        <v>11655</v>
      </c>
      <c r="AF18021" s="10" t="s">
        <v>546</v>
      </c>
    </row>
    <row r="18022" spans="30:32" x14ac:dyDescent="0.2">
      <c r="AD18022" s="11" t="s">
        <v>28962</v>
      </c>
      <c r="AE18022" s="10" t="s">
        <v>5800</v>
      </c>
      <c r="AF18022" s="10" t="s">
        <v>546</v>
      </c>
    </row>
    <row r="18023" spans="30:32" x14ac:dyDescent="0.2">
      <c r="AD18023" s="11" t="s">
        <v>28963</v>
      </c>
      <c r="AE18023" s="10" t="s">
        <v>5800</v>
      </c>
      <c r="AF18023" s="10" t="s">
        <v>546</v>
      </c>
    </row>
    <row r="18024" spans="30:32" x14ac:dyDescent="0.2">
      <c r="AD18024" s="11" t="s">
        <v>28964</v>
      </c>
      <c r="AE18024" s="10" t="s">
        <v>5800</v>
      </c>
      <c r="AF18024" s="10" t="s">
        <v>546</v>
      </c>
    </row>
    <row r="18025" spans="30:32" x14ac:dyDescent="0.2">
      <c r="AD18025" s="11" t="s">
        <v>28965</v>
      </c>
      <c r="AE18025" s="10" t="s">
        <v>5800</v>
      </c>
      <c r="AF18025" s="10" t="s">
        <v>546</v>
      </c>
    </row>
    <row r="18026" spans="30:32" x14ac:dyDescent="0.2">
      <c r="AD18026" s="11" t="s">
        <v>28966</v>
      </c>
      <c r="AE18026" s="10" t="s">
        <v>5800</v>
      </c>
      <c r="AF18026" s="10" t="s">
        <v>546</v>
      </c>
    </row>
    <row r="18027" spans="30:32" x14ac:dyDescent="0.2">
      <c r="AD18027" s="11" t="s">
        <v>28967</v>
      </c>
      <c r="AE18027" s="10" t="s">
        <v>5800</v>
      </c>
      <c r="AF18027" s="10" t="s">
        <v>546</v>
      </c>
    </row>
    <row r="18028" spans="30:32" x14ac:dyDescent="0.2">
      <c r="AD18028" s="11" t="s">
        <v>28968</v>
      </c>
      <c r="AE18028" s="10" t="s">
        <v>5800</v>
      </c>
      <c r="AF18028" s="10" t="s">
        <v>546</v>
      </c>
    </row>
    <row r="18029" spans="30:32" x14ac:dyDescent="0.2">
      <c r="AD18029" s="11" t="s">
        <v>28969</v>
      </c>
      <c r="AE18029" s="10" t="s">
        <v>5800</v>
      </c>
      <c r="AF18029" s="10" t="s">
        <v>546</v>
      </c>
    </row>
    <row r="18030" spans="30:32" x14ac:dyDescent="0.2">
      <c r="AD18030" s="11" t="s">
        <v>28970</v>
      </c>
      <c r="AE18030" s="10" t="s">
        <v>5800</v>
      </c>
      <c r="AF18030" s="10" t="s">
        <v>546</v>
      </c>
    </row>
    <row r="18031" spans="30:32" x14ac:dyDescent="0.2">
      <c r="AD18031" s="11" t="s">
        <v>28971</v>
      </c>
      <c r="AE18031" s="10" t="s">
        <v>5800</v>
      </c>
      <c r="AF18031" s="10" t="s">
        <v>546</v>
      </c>
    </row>
    <row r="18032" spans="30:32" x14ac:dyDescent="0.2">
      <c r="AD18032" s="11" t="s">
        <v>28972</v>
      </c>
      <c r="AE18032" s="10" t="s">
        <v>5800</v>
      </c>
      <c r="AF18032" s="10" t="s">
        <v>546</v>
      </c>
    </row>
    <row r="18033" spans="30:32" x14ac:dyDescent="0.2">
      <c r="AD18033" s="11" t="s">
        <v>28973</v>
      </c>
      <c r="AE18033" s="10" t="s">
        <v>5800</v>
      </c>
      <c r="AF18033" s="10" t="s">
        <v>546</v>
      </c>
    </row>
    <row r="18034" spans="30:32" x14ac:dyDescent="0.2">
      <c r="AD18034" s="11" t="s">
        <v>28974</v>
      </c>
      <c r="AE18034" s="10" t="s">
        <v>5800</v>
      </c>
      <c r="AF18034" s="10" t="s">
        <v>546</v>
      </c>
    </row>
    <row r="18035" spans="30:32" x14ac:dyDescent="0.2">
      <c r="AD18035" s="11" t="s">
        <v>28975</v>
      </c>
      <c r="AE18035" s="10" t="s">
        <v>5800</v>
      </c>
      <c r="AF18035" s="10" t="s">
        <v>546</v>
      </c>
    </row>
    <row r="18036" spans="30:32" x14ac:dyDescent="0.2">
      <c r="AD18036" s="11" t="s">
        <v>28976</v>
      </c>
      <c r="AE18036" s="10" t="s">
        <v>5800</v>
      </c>
      <c r="AF18036" s="10" t="s">
        <v>546</v>
      </c>
    </row>
    <row r="18037" spans="30:32" x14ac:dyDescent="0.2">
      <c r="AD18037" s="11" t="s">
        <v>28977</v>
      </c>
      <c r="AE18037" s="10" t="s">
        <v>5800</v>
      </c>
      <c r="AF18037" s="10" t="s">
        <v>546</v>
      </c>
    </row>
    <row r="18038" spans="30:32" x14ac:dyDescent="0.2">
      <c r="AD18038" s="11" t="s">
        <v>28978</v>
      </c>
      <c r="AE18038" s="10" t="s">
        <v>5800</v>
      </c>
      <c r="AF18038" s="10" t="s">
        <v>546</v>
      </c>
    </row>
    <row r="18039" spans="30:32" x14ac:dyDescent="0.2">
      <c r="AD18039" s="11" t="s">
        <v>28979</v>
      </c>
      <c r="AE18039" s="10" t="s">
        <v>5800</v>
      </c>
      <c r="AF18039" s="10" t="s">
        <v>546</v>
      </c>
    </row>
    <row r="18040" spans="30:32" x14ac:dyDescent="0.2">
      <c r="AD18040" s="11" t="s">
        <v>28980</v>
      </c>
      <c r="AE18040" s="10" t="s">
        <v>5800</v>
      </c>
      <c r="AF18040" s="10" t="s">
        <v>546</v>
      </c>
    </row>
    <row r="18041" spans="30:32" x14ac:dyDescent="0.2">
      <c r="AD18041" s="11" t="s">
        <v>28981</v>
      </c>
      <c r="AE18041" s="10" t="s">
        <v>5800</v>
      </c>
      <c r="AF18041" s="10" t="s">
        <v>546</v>
      </c>
    </row>
    <row r="18042" spans="30:32" x14ac:dyDescent="0.2">
      <c r="AD18042" s="11" t="s">
        <v>28982</v>
      </c>
      <c r="AE18042" s="10" t="s">
        <v>5800</v>
      </c>
      <c r="AF18042" s="10" t="s">
        <v>546</v>
      </c>
    </row>
    <row r="18043" spans="30:32" x14ac:dyDescent="0.2">
      <c r="AD18043" s="11" t="s">
        <v>28983</v>
      </c>
      <c r="AE18043" s="10" t="s">
        <v>5800</v>
      </c>
      <c r="AF18043" s="10" t="s">
        <v>546</v>
      </c>
    </row>
    <row r="18044" spans="30:32" x14ac:dyDescent="0.2">
      <c r="AD18044" s="11" t="s">
        <v>28984</v>
      </c>
      <c r="AE18044" s="10" t="s">
        <v>5800</v>
      </c>
      <c r="AF18044" s="10" t="s">
        <v>546</v>
      </c>
    </row>
    <row r="18045" spans="30:32" x14ac:dyDescent="0.2">
      <c r="AD18045" s="11" t="s">
        <v>28985</v>
      </c>
      <c r="AE18045" s="10" t="s">
        <v>5800</v>
      </c>
      <c r="AF18045" s="10" t="s">
        <v>546</v>
      </c>
    </row>
    <row r="18046" spans="30:32" x14ac:dyDescent="0.2">
      <c r="AD18046" s="11" t="s">
        <v>28986</v>
      </c>
      <c r="AE18046" s="10" t="s">
        <v>5800</v>
      </c>
      <c r="AF18046" s="10" t="s">
        <v>546</v>
      </c>
    </row>
    <row r="18047" spans="30:32" x14ac:dyDescent="0.2">
      <c r="AD18047" s="11" t="s">
        <v>28987</v>
      </c>
      <c r="AE18047" s="10" t="s">
        <v>5800</v>
      </c>
      <c r="AF18047" s="10" t="s">
        <v>546</v>
      </c>
    </row>
    <row r="18048" spans="30:32" x14ac:dyDescent="0.2">
      <c r="AD18048" s="11" t="s">
        <v>28988</v>
      </c>
      <c r="AE18048" s="10" t="s">
        <v>5800</v>
      </c>
      <c r="AF18048" s="10" t="s">
        <v>546</v>
      </c>
    </row>
    <row r="18049" spans="30:32" x14ac:dyDescent="0.2">
      <c r="AD18049" s="11" t="s">
        <v>28989</v>
      </c>
      <c r="AE18049" s="10" t="s">
        <v>5800</v>
      </c>
      <c r="AF18049" s="10" t="s">
        <v>546</v>
      </c>
    </row>
    <row r="18050" spans="30:32" x14ac:dyDescent="0.2">
      <c r="AD18050" s="11" t="s">
        <v>28990</v>
      </c>
      <c r="AE18050" s="10" t="s">
        <v>5800</v>
      </c>
      <c r="AF18050" s="10" t="s">
        <v>546</v>
      </c>
    </row>
    <row r="18051" spans="30:32" x14ac:dyDescent="0.2">
      <c r="AD18051" s="11" t="s">
        <v>28991</v>
      </c>
      <c r="AE18051" s="10" t="s">
        <v>5800</v>
      </c>
      <c r="AF18051" s="10" t="s">
        <v>546</v>
      </c>
    </row>
    <row r="18052" spans="30:32" x14ac:dyDescent="0.2">
      <c r="AD18052" s="11" t="s">
        <v>28992</v>
      </c>
      <c r="AE18052" s="10" t="s">
        <v>5800</v>
      </c>
      <c r="AF18052" s="10" t="s">
        <v>546</v>
      </c>
    </row>
    <row r="18053" spans="30:32" x14ac:dyDescent="0.2">
      <c r="AD18053" s="11" t="s">
        <v>28993</v>
      </c>
      <c r="AE18053" s="10" t="s">
        <v>5800</v>
      </c>
      <c r="AF18053" s="10" t="s">
        <v>546</v>
      </c>
    </row>
    <row r="18054" spans="30:32" x14ac:dyDescent="0.2">
      <c r="AD18054" s="11" t="s">
        <v>28994</v>
      </c>
      <c r="AE18054" s="10" t="s">
        <v>5800</v>
      </c>
      <c r="AF18054" s="10" t="s">
        <v>546</v>
      </c>
    </row>
    <row r="18055" spans="30:32" x14ac:dyDescent="0.2">
      <c r="AD18055" s="11" t="s">
        <v>28995</v>
      </c>
      <c r="AE18055" s="10" t="s">
        <v>5800</v>
      </c>
      <c r="AF18055" s="10" t="s">
        <v>546</v>
      </c>
    </row>
    <row r="18056" spans="30:32" x14ac:dyDescent="0.2">
      <c r="AD18056" s="11" t="s">
        <v>28996</v>
      </c>
      <c r="AE18056" s="10" t="s">
        <v>5800</v>
      </c>
      <c r="AF18056" s="10" t="s">
        <v>546</v>
      </c>
    </row>
    <row r="18057" spans="30:32" x14ac:dyDescent="0.2">
      <c r="AD18057" s="11" t="s">
        <v>28997</v>
      </c>
      <c r="AE18057" s="10" t="s">
        <v>5800</v>
      </c>
      <c r="AF18057" s="10" t="s">
        <v>546</v>
      </c>
    </row>
    <row r="18058" spans="30:32" x14ac:dyDescent="0.2">
      <c r="AD18058" s="11" t="s">
        <v>28998</v>
      </c>
      <c r="AE18058" s="10" t="s">
        <v>5800</v>
      </c>
      <c r="AF18058" s="10" t="s">
        <v>546</v>
      </c>
    </row>
    <row r="18059" spans="30:32" x14ac:dyDescent="0.2">
      <c r="AD18059" s="11" t="s">
        <v>28999</v>
      </c>
      <c r="AE18059" s="10" t="s">
        <v>5800</v>
      </c>
      <c r="AF18059" s="10" t="s">
        <v>546</v>
      </c>
    </row>
    <row r="18060" spans="30:32" x14ac:dyDescent="0.2">
      <c r="AD18060" s="11" t="s">
        <v>29000</v>
      </c>
      <c r="AE18060" s="10" t="s">
        <v>2878</v>
      </c>
      <c r="AF18060" s="10" t="s">
        <v>546</v>
      </c>
    </row>
    <row r="18061" spans="30:32" x14ac:dyDescent="0.2">
      <c r="AD18061" s="11" t="s">
        <v>29001</v>
      </c>
      <c r="AE18061" s="10" t="s">
        <v>5800</v>
      </c>
      <c r="AF18061" s="10" t="s">
        <v>546</v>
      </c>
    </row>
    <row r="18062" spans="30:32" x14ac:dyDescent="0.2">
      <c r="AD18062" s="11" t="s">
        <v>29002</v>
      </c>
      <c r="AE18062" s="10" t="s">
        <v>5800</v>
      </c>
      <c r="AF18062" s="10" t="s">
        <v>546</v>
      </c>
    </row>
    <row r="18063" spans="30:32" x14ac:dyDescent="0.2">
      <c r="AD18063" s="11" t="s">
        <v>29003</v>
      </c>
      <c r="AE18063" s="10" t="s">
        <v>5800</v>
      </c>
      <c r="AF18063" s="10" t="s">
        <v>546</v>
      </c>
    </row>
    <row r="18064" spans="30:32" x14ac:dyDescent="0.2">
      <c r="AD18064" s="11" t="s">
        <v>29004</v>
      </c>
      <c r="AE18064" s="10" t="s">
        <v>5800</v>
      </c>
      <c r="AF18064" s="10" t="s">
        <v>546</v>
      </c>
    </row>
    <row r="18065" spans="30:32" x14ac:dyDescent="0.2">
      <c r="AD18065" s="11" t="s">
        <v>29005</v>
      </c>
      <c r="AE18065" s="10" t="s">
        <v>5800</v>
      </c>
      <c r="AF18065" s="10" t="s">
        <v>546</v>
      </c>
    </row>
    <row r="18066" spans="30:32" x14ac:dyDescent="0.2">
      <c r="AD18066" s="11" t="s">
        <v>29006</v>
      </c>
      <c r="AE18066" s="10" t="s">
        <v>5800</v>
      </c>
      <c r="AF18066" s="10" t="s">
        <v>546</v>
      </c>
    </row>
    <row r="18067" spans="30:32" x14ac:dyDescent="0.2">
      <c r="AD18067" s="11" t="s">
        <v>29007</v>
      </c>
      <c r="AE18067" s="10" t="s">
        <v>5800</v>
      </c>
      <c r="AF18067" s="10" t="s">
        <v>546</v>
      </c>
    </row>
    <row r="18068" spans="30:32" x14ac:dyDescent="0.2">
      <c r="AD18068" s="11" t="s">
        <v>29008</v>
      </c>
      <c r="AE18068" s="10" t="s">
        <v>5800</v>
      </c>
      <c r="AF18068" s="10" t="s">
        <v>546</v>
      </c>
    </row>
    <row r="18069" spans="30:32" x14ac:dyDescent="0.2">
      <c r="AD18069" s="11" t="s">
        <v>29009</v>
      </c>
      <c r="AE18069" s="10" t="s">
        <v>5800</v>
      </c>
      <c r="AF18069" s="10" t="s">
        <v>546</v>
      </c>
    </row>
    <row r="18070" spans="30:32" x14ac:dyDescent="0.2">
      <c r="AD18070" s="11" t="s">
        <v>29010</v>
      </c>
      <c r="AE18070" s="10" t="s">
        <v>5800</v>
      </c>
      <c r="AF18070" s="10" t="s">
        <v>546</v>
      </c>
    </row>
    <row r="18071" spans="30:32" x14ac:dyDescent="0.2">
      <c r="AD18071" s="11" t="s">
        <v>29011</v>
      </c>
      <c r="AE18071" s="10" t="s">
        <v>5800</v>
      </c>
      <c r="AF18071" s="10" t="s">
        <v>546</v>
      </c>
    </row>
    <row r="18072" spans="30:32" x14ac:dyDescent="0.2">
      <c r="AD18072" s="11" t="s">
        <v>29012</v>
      </c>
      <c r="AE18072" s="10" t="s">
        <v>5800</v>
      </c>
      <c r="AF18072" s="10" t="s">
        <v>546</v>
      </c>
    </row>
    <row r="18073" spans="30:32" x14ac:dyDescent="0.2">
      <c r="AD18073" s="11" t="s">
        <v>29013</v>
      </c>
      <c r="AE18073" s="10" t="s">
        <v>5800</v>
      </c>
      <c r="AF18073" s="10" t="s">
        <v>546</v>
      </c>
    </row>
    <row r="18074" spans="30:32" x14ac:dyDescent="0.2">
      <c r="AD18074" s="11" t="s">
        <v>29014</v>
      </c>
      <c r="AE18074" s="10" t="s">
        <v>5800</v>
      </c>
      <c r="AF18074" s="10" t="s">
        <v>546</v>
      </c>
    </row>
    <row r="18075" spans="30:32" x14ac:dyDescent="0.2">
      <c r="AD18075" s="11" t="s">
        <v>29015</v>
      </c>
      <c r="AE18075" s="10" t="s">
        <v>5800</v>
      </c>
      <c r="AF18075" s="10" t="s">
        <v>546</v>
      </c>
    </row>
    <row r="18076" spans="30:32" x14ac:dyDescent="0.2">
      <c r="AD18076" s="11" t="s">
        <v>29016</v>
      </c>
      <c r="AE18076" s="10" t="s">
        <v>5800</v>
      </c>
      <c r="AF18076" s="10" t="s">
        <v>546</v>
      </c>
    </row>
    <row r="18077" spans="30:32" x14ac:dyDescent="0.2">
      <c r="AD18077" s="11" t="s">
        <v>29017</v>
      </c>
      <c r="AE18077" s="10" t="s">
        <v>5800</v>
      </c>
      <c r="AF18077" s="10" t="s">
        <v>546</v>
      </c>
    </row>
    <row r="18078" spans="30:32" x14ac:dyDescent="0.2">
      <c r="AD18078" s="11" t="s">
        <v>29018</v>
      </c>
      <c r="AE18078" s="10" t="s">
        <v>5800</v>
      </c>
      <c r="AF18078" s="10" t="s">
        <v>546</v>
      </c>
    </row>
    <row r="18079" spans="30:32" x14ac:dyDescent="0.2">
      <c r="AD18079" s="11" t="s">
        <v>29019</v>
      </c>
      <c r="AE18079" s="10" t="s">
        <v>5800</v>
      </c>
      <c r="AF18079" s="10" t="s">
        <v>546</v>
      </c>
    </row>
    <row r="18080" spans="30:32" x14ac:dyDescent="0.2">
      <c r="AD18080" s="11" t="s">
        <v>29020</v>
      </c>
      <c r="AE18080" s="10" t="s">
        <v>5800</v>
      </c>
      <c r="AF18080" s="10" t="s">
        <v>546</v>
      </c>
    </row>
    <row r="18081" spans="30:32" x14ac:dyDescent="0.2">
      <c r="AD18081" s="11" t="s">
        <v>29021</v>
      </c>
      <c r="AE18081" s="10" t="s">
        <v>5800</v>
      </c>
      <c r="AF18081" s="10" t="s">
        <v>546</v>
      </c>
    </row>
    <row r="18082" spans="30:32" x14ac:dyDescent="0.2">
      <c r="AD18082" s="11" t="s">
        <v>29022</v>
      </c>
      <c r="AE18082" s="10" t="s">
        <v>5800</v>
      </c>
      <c r="AF18082" s="10" t="s">
        <v>546</v>
      </c>
    </row>
    <row r="18083" spans="30:32" x14ac:dyDescent="0.2">
      <c r="AD18083" s="11" t="s">
        <v>29023</v>
      </c>
      <c r="AE18083" s="10" t="s">
        <v>5800</v>
      </c>
      <c r="AF18083" s="10" t="s">
        <v>546</v>
      </c>
    </row>
    <row r="18084" spans="30:32" x14ac:dyDescent="0.2">
      <c r="AD18084" s="11" t="s">
        <v>29024</v>
      </c>
      <c r="AE18084" s="10" t="s">
        <v>5800</v>
      </c>
      <c r="AF18084" s="10" t="s">
        <v>546</v>
      </c>
    </row>
    <row r="18085" spans="30:32" x14ac:dyDescent="0.2">
      <c r="AD18085" s="11" t="s">
        <v>29025</v>
      </c>
      <c r="AE18085" s="10" t="s">
        <v>5800</v>
      </c>
      <c r="AF18085" s="10" t="s">
        <v>546</v>
      </c>
    </row>
    <row r="18086" spans="30:32" x14ac:dyDescent="0.2">
      <c r="AD18086" s="11" t="s">
        <v>29026</v>
      </c>
      <c r="AE18086" s="10" t="s">
        <v>5800</v>
      </c>
      <c r="AF18086" s="10" t="s">
        <v>546</v>
      </c>
    </row>
    <row r="18087" spans="30:32" x14ac:dyDescent="0.2">
      <c r="AD18087" s="11" t="s">
        <v>29027</v>
      </c>
      <c r="AE18087" s="10" t="s">
        <v>5800</v>
      </c>
      <c r="AF18087" s="10" t="s">
        <v>546</v>
      </c>
    </row>
    <row r="18088" spans="30:32" x14ac:dyDescent="0.2">
      <c r="AD18088" s="11" t="s">
        <v>29028</v>
      </c>
      <c r="AE18088" s="10" t="s">
        <v>5800</v>
      </c>
      <c r="AF18088" s="10" t="s">
        <v>546</v>
      </c>
    </row>
    <row r="18089" spans="30:32" x14ac:dyDescent="0.2">
      <c r="AD18089" s="11" t="s">
        <v>29029</v>
      </c>
      <c r="AE18089" s="10" t="s">
        <v>5800</v>
      </c>
      <c r="AF18089" s="10" t="s">
        <v>546</v>
      </c>
    </row>
    <row r="18090" spans="30:32" x14ac:dyDescent="0.2">
      <c r="AD18090" s="11" t="s">
        <v>29030</v>
      </c>
      <c r="AE18090" s="10" t="s">
        <v>5800</v>
      </c>
      <c r="AF18090" s="10" t="s">
        <v>546</v>
      </c>
    </row>
    <row r="18091" spans="30:32" x14ac:dyDescent="0.2">
      <c r="AD18091" s="11" t="s">
        <v>29031</v>
      </c>
      <c r="AE18091" s="10" t="s">
        <v>5800</v>
      </c>
      <c r="AF18091" s="10" t="s">
        <v>546</v>
      </c>
    </row>
    <row r="18092" spans="30:32" x14ac:dyDescent="0.2">
      <c r="AD18092" s="11" t="s">
        <v>29032</v>
      </c>
      <c r="AE18092" s="10" t="s">
        <v>23895</v>
      </c>
      <c r="AF18092" s="10" t="s">
        <v>546</v>
      </c>
    </row>
    <row r="18093" spans="30:32" x14ac:dyDescent="0.2">
      <c r="AD18093" s="11" t="s">
        <v>29033</v>
      </c>
      <c r="AE18093" s="10" t="s">
        <v>29034</v>
      </c>
      <c r="AF18093" s="10" t="s">
        <v>546</v>
      </c>
    </row>
    <row r="18094" spans="30:32" x14ac:dyDescent="0.2">
      <c r="AD18094" s="11" t="s">
        <v>29035</v>
      </c>
      <c r="AE18094" s="10" t="s">
        <v>29034</v>
      </c>
      <c r="AF18094" s="10" t="s">
        <v>546</v>
      </c>
    </row>
    <row r="18095" spans="30:32" x14ac:dyDescent="0.2">
      <c r="AD18095" s="11" t="s">
        <v>29036</v>
      </c>
      <c r="AE18095" s="10" t="s">
        <v>29037</v>
      </c>
      <c r="AF18095" s="10" t="s">
        <v>546</v>
      </c>
    </row>
    <row r="18096" spans="30:32" x14ac:dyDescent="0.2">
      <c r="AD18096" s="11" t="s">
        <v>29038</v>
      </c>
      <c r="AE18096" s="10" t="s">
        <v>29037</v>
      </c>
      <c r="AF18096" s="10" t="s">
        <v>546</v>
      </c>
    </row>
    <row r="18097" spans="30:32" x14ac:dyDescent="0.2">
      <c r="AD18097" s="11" t="s">
        <v>29039</v>
      </c>
      <c r="AE18097" s="10" t="s">
        <v>23900</v>
      </c>
      <c r="AF18097" s="10" t="s">
        <v>546</v>
      </c>
    </row>
    <row r="18098" spans="30:32" x14ac:dyDescent="0.2">
      <c r="AD18098" s="11" t="s">
        <v>29040</v>
      </c>
      <c r="AE18098" s="10" t="s">
        <v>29041</v>
      </c>
      <c r="AF18098" s="10" t="s">
        <v>546</v>
      </c>
    </row>
    <row r="18099" spans="30:32" x14ac:dyDescent="0.2">
      <c r="AD18099" s="11" t="s">
        <v>29042</v>
      </c>
      <c r="AE18099" s="10" t="s">
        <v>29043</v>
      </c>
      <c r="AF18099" s="10" t="s">
        <v>546</v>
      </c>
    </row>
    <row r="18100" spans="30:32" x14ac:dyDescent="0.2">
      <c r="AD18100" s="11" t="s">
        <v>29044</v>
      </c>
      <c r="AE18100" s="10" t="s">
        <v>16853</v>
      </c>
      <c r="AF18100" s="10" t="s">
        <v>546</v>
      </c>
    </row>
    <row r="18101" spans="30:32" x14ac:dyDescent="0.2">
      <c r="AD18101" s="11" t="s">
        <v>29045</v>
      </c>
      <c r="AE18101" s="10" t="s">
        <v>5011</v>
      </c>
      <c r="AF18101" s="10" t="s">
        <v>546</v>
      </c>
    </row>
    <row r="18102" spans="30:32" x14ac:dyDescent="0.2">
      <c r="AD18102" s="11" t="s">
        <v>29046</v>
      </c>
      <c r="AE18102" s="10" t="s">
        <v>18399</v>
      </c>
      <c r="AF18102" s="10" t="s">
        <v>546</v>
      </c>
    </row>
    <row r="18103" spans="30:32" x14ac:dyDescent="0.2">
      <c r="AD18103" s="11" t="s">
        <v>29047</v>
      </c>
      <c r="AE18103" s="10" t="s">
        <v>21604</v>
      </c>
      <c r="AF18103" s="10" t="s">
        <v>546</v>
      </c>
    </row>
    <row r="18104" spans="30:32" x14ac:dyDescent="0.2">
      <c r="AD18104" s="11" t="s">
        <v>29048</v>
      </c>
      <c r="AE18104" s="10" t="s">
        <v>21604</v>
      </c>
      <c r="AF18104" s="10" t="s">
        <v>546</v>
      </c>
    </row>
    <row r="18105" spans="30:32" x14ac:dyDescent="0.2">
      <c r="AD18105" s="11" t="s">
        <v>29049</v>
      </c>
      <c r="AE18105" s="10" t="s">
        <v>21604</v>
      </c>
      <c r="AF18105" s="10" t="s">
        <v>546</v>
      </c>
    </row>
    <row r="18106" spans="30:32" x14ac:dyDescent="0.2">
      <c r="AD18106" s="11" t="s">
        <v>29050</v>
      </c>
      <c r="AE18106" s="10" t="s">
        <v>15697</v>
      </c>
      <c r="AF18106" s="10" t="s">
        <v>546</v>
      </c>
    </row>
    <row r="18107" spans="30:32" x14ac:dyDescent="0.2">
      <c r="AD18107" s="11" t="s">
        <v>29051</v>
      </c>
      <c r="AE18107" s="10" t="s">
        <v>28085</v>
      </c>
      <c r="AF18107" s="10" t="s">
        <v>546</v>
      </c>
    </row>
    <row r="18108" spans="30:32" x14ac:dyDescent="0.2">
      <c r="AD18108" s="11" t="s">
        <v>29052</v>
      </c>
      <c r="AE18108" s="10" t="s">
        <v>19136</v>
      </c>
      <c r="AF18108" s="10" t="s">
        <v>546</v>
      </c>
    </row>
    <row r="18109" spans="30:32" x14ac:dyDescent="0.2">
      <c r="AD18109" s="11" t="s">
        <v>29053</v>
      </c>
      <c r="AE18109" s="10" t="s">
        <v>7291</v>
      </c>
      <c r="AF18109" s="10" t="s">
        <v>546</v>
      </c>
    </row>
    <row r="18110" spans="30:32" x14ac:dyDescent="0.2">
      <c r="AD18110" s="11" t="s">
        <v>29054</v>
      </c>
      <c r="AE18110" s="10" t="s">
        <v>29055</v>
      </c>
      <c r="AF18110" s="10" t="s">
        <v>546</v>
      </c>
    </row>
    <row r="18111" spans="30:32" x14ac:dyDescent="0.2">
      <c r="AD18111" s="11" t="s">
        <v>29056</v>
      </c>
      <c r="AE18111" s="10" t="s">
        <v>29057</v>
      </c>
      <c r="AF18111" s="10" t="s">
        <v>546</v>
      </c>
    </row>
    <row r="18112" spans="30:32" x14ac:dyDescent="0.2">
      <c r="AD18112" s="11" t="s">
        <v>29058</v>
      </c>
      <c r="AE18112" s="10" t="s">
        <v>7295</v>
      </c>
      <c r="AF18112" s="10" t="s">
        <v>546</v>
      </c>
    </row>
    <row r="18113" spans="30:32" x14ac:dyDescent="0.2">
      <c r="AD18113" s="11" t="s">
        <v>29059</v>
      </c>
      <c r="AE18113" s="10" t="s">
        <v>29060</v>
      </c>
      <c r="AF18113" s="10" t="s">
        <v>546</v>
      </c>
    </row>
    <row r="18114" spans="30:32" x14ac:dyDescent="0.2">
      <c r="AD18114" s="11" t="s">
        <v>29061</v>
      </c>
      <c r="AE18114" s="10" t="s">
        <v>14335</v>
      </c>
      <c r="AF18114" s="10" t="s">
        <v>546</v>
      </c>
    </row>
    <row r="18115" spans="30:32" x14ac:dyDescent="0.2">
      <c r="AD18115" s="11" t="s">
        <v>29062</v>
      </c>
      <c r="AE18115" s="10" t="s">
        <v>29063</v>
      </c>
      <c r="AF18115" s="10" t="s">
        <v>546</v>
      </c>
    </row>
    <row r="18116" spans="30:32" x14ac:dyDescent="0.2">
      <c r="AD18116" s="11" t="s">
        <v>29064</v>
      </c>
      <c r="AE18116" s="10" t="s">
        <v>5031</v>
      </c>
      <c r="AF18116" s="10" t="s">
        <v>546</v>
      </c>
    </row>
    <row r="18117" spans="30:32" x14ac:dyDescent="0.2">
      <c r="AD18117" s="11" t="s">
        <v>29065</v>
      </c>
      <c r="AE18117" s="10" t="s">
        <v>18472</v>
      </c>
      <c r="AF18117" s="10" t="s">
        <v>546</v>
      </c>
    </row>
    <row r="18118" spans="30:32" x14ac:dyDescent="0.2">
      <c r="AD18118" s="11" t="s">
        <v>29066</v>
      </c>
      <c r="AE18118" s="10" t="s">
        <v>5048</v>
      </c>
      <c r="AF18118" s="10" t="s">
        <v>546</v>
      </c>
    </row>
    <row r="18119" spans="30:32" x14ac:dyDescent="0.2">
      <c r="AD18119" s="11" t="s">
        <v>29067</v>
      </c>
      <c r="AE18119" s="10" t="s">
        <v>5048</v>
      </c>
      <c r="AF18119" s="10" t="s">
        <v>546</v>
      </c>
    </row>
    <row r="18120" spans="30:32" x14ac:dyDescent="0.2">
      <c r="AD18120" s="11" t="s">
        <v>29068</v>
      </c>
      <c r="AE18120" s="10" t="s">
        <v>5048</v>
      </c>
      <c r="AF18120" s="10" t="s">
        <v>546</v>
      </c>
    </row>
    <row r="18121" spans="30:32" x14ac:dyDescent="0.2">
      <c r="AD18121" s="11" t="s">
        <v>29069</v>
      </c>
      <c r="AE18121" s="10" t="s">
        <v>5048</v>
      </c>
      <c r="AF18121" s="10" t="s">
        <v>546</v>
      </c>
    </row>
    <row r="18122" spans="30:32" x14ac:dyDescent="0.2">
      <c r="AD18122" s="11" t="s">
        <v>29070</v>
      </c>
      <c r="AE18122" s="10" t="s">
        <v>5048</v>
      </c>
      <c r="AF18122" s="10" t="s">
        <v>546</v>
      </c>
    </row>
    <row r="18123" spans="30:32" x14ac:dyDescent="0.2">
      <c r="AD18123" s="11" t="s">
        <v>29071</v>
      </c>
      <c r="AE18123" s="10" t="s">
        <v>5048</v>
      </c>
      <c r="AF18123" s="10" t="s">
        <v>546</v>
      </c>
    </row>
    <row r="18124" spans="30:32" x14ac:dyDescent="0.2">
      <c r="AD18124" s="11" t="s">
        <v>29072</v>
      </c>
      <c r="AE18124" s="10" t="s">
        <v>5048</v>
      </c>
      <c r="AF18124" s="10" t="s">
        <v>546</v>
      </c>
    </row>
    <row r="18125" spans="30:32" x14ac:dyDescent="0.2">
      <c r="AD18125" s="11" t="s">
        <v>29073</v>
      </c>
      <c r="AE18125" s="10" t="s">
        <v>10174</v>
      </c>
      <c r="AF18125" s="10" t="s">
        <v>546</v>
      </c>
    </row>
    <row r="18126" spans="30:32" x14ac:dyDescent="0.2">
      <c r="AD18126" s="11" t="s">
        <v>29074</v>
      </c>
      <c r="AE18126" s="10" t="s">
        <v>29075</v>
      </c>
      <c r="AF18126" s="10" t="s">
        <v>546</v>
      </c>
    </row>
    <row r="18127" spans="30:32" x14ac:dyDescent="0.2">
      <c r="AD18127" s="11" t="s">
        <v>29076</v>
      </c>
      <c r="AE18127" s="10" t="s">
        <v>29075</v>
      </c>
      <c r="AF18127" s="10" t="s">
        <v>546</v>
      </c>
    </row>
    <row r="18128" spans="30:32" x14ac:dyDescent="0.2">
      <c r="AD18128" s="11" t="s">
        <v>29077</v>
      </c>
      <c r="AE18128" s="10" t="s">
        <v>14357</v>
      </c>
      <c r="AF18128" s="10" t="s">
        <v>546</v>
      </c>
    </row>
    <row r="18129" spans="30:32" x14ac:dyDescent="0.2">
      <c r="AD18129" s="11" t="s">
        <v>29078</v>
      </c>
      <c r="AE18129" s="10" t="s">
        <v>29079</v>
      </c>
      <c r="AF18129" s="10" t="s">
        <v>546</v>
      </c>
    </row>
    <row r="18130" spans="30:32" x14ac:dyDescent="0.2">
      <c r="AD18130" s="11" t="s">
        <v>29080</v>
      </c>
      <c r="AE18130" s="10" t="s">
        <v>29079</v>
      </c>
      <c r="AF18130" s="10" t="s">
        <v>546</v>
      </c>
    </row>
    <row r="18131" spans="30:32" x14ac:dyDescent="0.2">
      <c r="AD18131" s="11" t="s">
        <v>29081</v>
      </c>
      <c r="AE18131" s="10" t="s">
        <v>15599</v>
      </c>
      <c r="AF18131" s="10" t="s">
        <v>546</v>
      </c>
    </row>
    <row r="18132" spans="30:32" x14ac:dyDescent="0.2">
      <c r="AD18132" s="11" t="s">
        <v>29082</v>
      </c>
      <c r="AE18132" s="10" t="s">
        <v>29083</v>
      </c>
      <c r="AF18132" s="10" t="s">
        <v>546</v>
      </c>
    </row>
    <row r="18133" spans="30:32" x14ac:dyDescent="0.2">
      <c r="AD18133" s="11" t="s">
        <v>29084</v>
      </c>
      <c r="AE18133" s="10" t="s">
        <v>1746</v>
      </c>
      <c r="AF18133" s="10" t="s">
        <v>546</v>
      </c>
    </row>
    <row r="18134" spans="30:32" x14ac:dyDescent="0.2">
      <c r="AD18134" s="11" t="s">
        <v>29085</v>
      </c>
      <c r="AE18134" s="10" t="s">
        <v>29086</v>
      </c>
      <c r="AF18134" s="10" t="s">
        <v>546</v>
      </c>
    </row>
    <row r="18135" spans="30:32" x14ac:dyDescent="0.2">
      <c r="AD18135" s="11" t="s">
        <v>29087</v>
      </c>
      <c r="AE18135" s="10" t="s">
        <v>29088</v>
      </c>
      <c r="AF18135" s="10" t="s">
        <v>546</v>
      </c>
    </row>
    <row r="18136" spans="30:32" x14ac:dyDescent="0.2">
      <c r="AD18136" s="11" t="s">
        <v>29089</v>
      </c>
      <c r="AE18136" s="10" t="s">
        <v>10234</v>
      </c>
      <c r="AF18136" s="10" t="s">
        <v>546</v>
      </c>
    </row>
    <row r="18137" spans="30:32" x14ac:dyDescent="0.2">
      <c r="AD18137" s="11" t="s">
        <v>29090</v>
      </c>
      <c r="AE18137" s="10" t="s">
        <v>3480</v>
      </c>
      <c r="AF18137" s="10" t="s">
        <v>546</v>
      </c>
    </row>
    <row r="18138" spans="30:32" x14ac:dyDescent="0.2">
      <c r="AD18138" s="11" t="s">
        <v>29091</v>
      </c>
      <c r="AE18138" s="10" t="s">
        <v>3480</v>
      </c>
      <c r="AF18138" s="10" t="s">
        <v>546</v>
      </c>
    </row>
    <row r="18139" spans="30:32" x14ac:dyDescent="0.2">
      <c r="AD18139" s="11" t="s">
        <v>29092</v>
      </c>
      <c r="AE18139" s="10" t="s">
        <v>29093</v>
      </c>
      <c r="AF18139" s="10" t="s">
        <v>546</v>
      </c>
    </row>
    <row r="18140" spans="30:32" x14ac:dyDescent="0.2">
      <c r="AD18140" s="11" t="s">
        <v>29094</v>
      </c>
      <c r="AE18140" s="10" t="s">
        <v>29095</v>
      </c>
      <c r="AF18140" s="10" t="s">
        <v>546</v>
      </c>
    </row>
    <row r="18141" spans="30:32" x14ac:dyDescent="0.2">
      <c r="AD18141" s="11" t="s">
        <v>29096</v>
      </c>
      <c r="AE18141" s="10" t="s">
        <v>29095</v>
      </c>
      <c r="AF18141" s="10" t="s">
        <v>546</v>
      </c>
    </row>
    <row r="18142" spans="30:32" x14ac:dyDescent="0.2">
      <c r="AD18142" s="11" t="s">
        <v>29097</v>
      </c>
      <c r="AE18142" s="10" t="s">
        <v>29095</v>
      </c>
      <c r="AF18142" s="10" t="s">
        <v>546</v>
      </c>
    </row>
    <row r="18143" spans="30:32" x14ac:dyDescent="0.2">
      <c r="AD18143" s="11" t="s">
        <v>29098</v>
      </c>
      <c r="AE18143" s="10" t="s">
        <v>29095</v>
      </c>
      <c r="AF18143" s="10" t="s">
        <v>546</v>
      </c>
    </row>
    <row r="18144" spans="30:32" x14ac:dyDescent="0.2">
      <c r="AD18144" s="11" t="s">
        <v>29099</v>
      </c>
      <c r="AE18144" s="10" t="s">
        <v>29095</v>
      </c>
      <c r="AF18144" s="10" t="s">
        <v>546</v>
      </c>
    </row>
    <row r="18145" spans="30:32" x14ac:dyDescent="0.2">
      <c r="AD18145" s="11" t="s">
        <v>29100</v>
      </c>
      <c r="AE18145" s="10" t="s">
        <v>29095</v>
      </c>
      <c r="AF18145" s="10" t="s">
        <v>546</v>
      </c>
    </row>
    <row r="18146" spans="30:32" x14ac:dyDescent="0.2">
      <c r="AD18146" s="11" t="s">
        <v>29101</v>
      </c>
      <c r="AE18146" s="10" t="s">
        <v>29095</v>
      </c>
      <c r="AF18146" s="10" t="s">
        <v>546</v>
      </c>
    </row>
    <row r="18147" spans="30:32" x14ac:dyDescent="0.2">
      <c r="AD18147" s="11" t="s">
        <v>29102</v>
      </c>
      <c r="AE18147" s="10" t="s">
        <v>29095</v>
      </c>
      <c r="AF18147" s="10" t="s">
        <v>546</v>
      </c>
    </row>
    <row r="18148" spans="30:32" x14ac:dyDescent="0.2">
      <c r="AD18148" s="11" t="s">
        <v>29103</v>
      </c>
      <c r="AE18148" s="10" t="s">
        <v>29095</v>
      </c>
      <c r="AF18148" s="10" t="s">
        <v>546</v>
      </c>
    </row>
    <row r="18149" spans="30:32" x14ac:dyDescent="0.2">
      <c r="AD18149" s="11" t="s">
        <v>29104</v>
      </c>
      <c r="AE18149" s="10" t="s">
        <v>29105</v>
      </c>
      <c r="AF18149" s="10" t="s">
        <v>546</v>
      </c>
    </row>
    <row r="18150" spans="30:32" x14ac:dyDescent="0.2">
      <c r="AD18150" s="11" t="s">
        <v>29106</v>
      </c>
      <c r="AE18150" s="10" t="s">
        <v>29107</v>
      </c>
      <c r="AF18150" s="10" t="s">
        <v>546</v>
      </c>
    </row>
    <row r="18151" spans="30:32" x14ac:dyDescent="0.2">
      <c r="AD18151" s="11" t="s">
        <v>29108</v>
      </c>
      <c r="AE18151" s="10" t="s">
        <v>29109</v>
      </c>
      <c r="AF18151" s="10" t="s">
        <v>546</v>
      </c>
    </row>
    <row r="18152" spans="30:32" x14ac:dyDescent="0.2">
      <c r="AD18152" s="11" t="s">
        <v>29110</v>
      </c>
      <c r="AE18152" s="10" t="s">
        <v>29111</v>
      </c>
      <c r="AF18152" s="10" t="s">
        <v>546</v>
      </c>
    </row>
    <row r="18153" spans="30:32" x14ac:dyDescent="0.2">
      <c r="AD18153" s="11" t="s">
        <v>29112</v>
      </c>
      <c r="AE18153" s="10" t="s">
        <v>22221</v>
      </c>
      <c r="AF18153" s="10" t="s">
        <v>546</v>
      </c>
    </row>
    <row r="18154" spans="30:32" x14ac:dyDescent="0.2">
      <c r="AD18154" s="11" t="s">
        <v>29113</v>
      </c>
      <c r="AE18154" s="10" t="s">
        <v>18496</v>
      </c>
      <c r="AF18154" s="10" t="s">
        <v>546</v>
      </c>
    </row>
    <row r="18155" spans="30:32" x14ac:dyDescent="0.2">
      <c r="AD18155" s="11" t="s">
        <v>29114</v>
      </c>
      <c r="AE18155" s="10" t="s">
        <v>29115</v>
      </c>
      <c r="AF18155" s="10" t="s">
        <v>546</v>
      </c>
    </row>
    <row r="18156" spans="30:32" x14ac:dyDescent="0.2">
      <c r="AD18156" s="11" t="s">
        <v>29116</v>
      </c>
      <c r="AE18156" s="10" t="s">
        <v>29117</v>
      </c>
      <c r="AF18156" s="10" t="s">
        <v>546</v>
      </c>
    </row>
    <row r="18157" spans="30:32" x14ac:dyDescent="0.2">
      <c r="AD18157" s="11" t="s">
        <v>29118</v>
      </c>
      <c r="AE18157" s="10" t="s">
        <v>13042</v>
      </c>
      <c r="AF18157" s="10" t="s">
        <v>546</v>
      </c>
    </row>
    <row r="18158" spans="30:32" x14ac:dyDescent="0.2">
      <c r="AD18158" s="11" t="s">
        <v>29119</v>
      </c>
      <c r="AE18158" s="10" t="s">
        <v>29120</v>
      </c>
      <c r="AF18158" s="10" t="s">
        <v>546</v>
      </c>
    </row>
    <row r="18159" spans="30:32" x14ac:dyDescent="0.2">
      <c r="AD18159" s="11" t="s">
        <v>29121</v>
      </c>
      <c r="AE18159" s="10" t="s">
        <v>29122</v>
      </c>
      <c r="AF18159" s="10" t="s">
        <v>546</v>
      </c>
    </row>
    <row r="18160" spans="30:32" x14ac:dyDescent="0.2">
      <c r="AD18160" s="11" t="s">
        <v>29123</v>
      </c>
      <c r="AE18160" s="10" t="s">
        <v>11793</v>
      </c>
      <c r="AF18160" s="10" t="s">
        <v>546</v>
      </c>
    </row>
    <row r="18161" spans="30:32" x14ac:dyDescent="0.2">
      <c r="AD18161" s="11" t="s">
        <v>29124</v>
      </c>
      <c r="AE18161" s="10" t="s">
        <v>1678</v>
      </c>
      <c r="AF18161" s="10" t="s">
        <v>546</v>
      </c>
    </row>
    <row r="18162" spans="30:32" x14ac:dyDescent="0.2">
      <c r="AD18162" s="11" t="s">
        <v>29125</v>
      </c>
      <c r="AE18162" s="10" t="s">
        <v>29126</v>
      </c>
      <c r="AF18162" s="10" t="s">
        <v>546</v>
      </c>
    </row>
    <row r="18163" spans="30:32" x14ac:dyDescent="0.2">
      <c r="AD18163" s="11" t="s">
        <v>29127</v>
      </c>
      <c r="AE18163" s="10" t="s">
        <v>7386</v>
      </c>
      <c r="AF18163" s="10" t="s">
        <v>546</v>
      </c>
    </row>
    <row r="18164" spans="30:32" x14ac:dyDescent="0.2">
      <c r="AD18164" s="11" t="s">
        <v>29128</v>
      </c>
      <c r="AE18164" s="10" t="s">
        <v>1712</v>
      </c>
      <c r="AF18164" s="10" t="s">
        <v>546</v>
      </c>
    </row>
    <row r="18165" spans="30:32" x14ac:dyDescent="0.2">
      <c r="AD18165" s="11" t="s">
        <v>29129</v>
      </c>
      <c r="AE18165" s="10" t="s">
        <v>29130</v>
      </c>
      <c r="AF18165" s="10" t="s">
        <v>546</v>
      </c>
    </row>
    <row r="18166" spans="30:32" x14ac:dyDescent="0.2">
      <c r="AD18166" s="11" t="s">
        <v>29131</v>
      </c>
      <c r="AE18166" s="10" t="s">
        <v>4736</v>
      </c>
      <c r="AF18166" s="10" t="s">
        <v>546</v>
      </c>
    </row>
    <row r="18167" spans="30:32" x14ac:dyDescent="0.2">
      <c r="AD18167" s="11" t="s">
        <v>29132</v>
      </c>
      <c r="AE18167" s="10" t="s">
        <v>29133</v>
      </c>
      <c r="AF18167" s="10" t="s">
        <v>546</v>
      </c>
    </row>
    <row r="18168" spans="30:32" x14ac:dyDescent="0.2">
      <c r="AD18168" s="11" t="s">
        <v>29134</v>
      </c>
      <c r="AE18168" s="10" t="s">
        <v>29135</v>
      </c>
      <c r="AF18168" s="10" t="s">
        <v>546</v>
      </c>
    </row>
    <row r="18169" spans="30:32" x14ac:dyDescent="0.2">
      <c r="AD18169" s="11" t="s">
        <v>29136</v>
      </c>
      <c r="AE18169" s="10" t="s">
        <v>29135</v>
      </c>
      <c r="AF18169" s="10" t="s">
        <v>546</v>
      </c>
    </row>
    <row r="18170" spans="30:32" x14ac:dyDescent="0.2">
      <c r="AD18170" s="11" t="s">
        <v>29137</v>
      </c>
      <c r="AE18170" s="10" t="s">
        <v>26221</v>
      </c>
      <c r="AF18170" s="10" t="s">
        <v>546</v>
      </c>
    </row>
    <row r="18171" spans="30:32" x14ac:dyDescent="0.2">
      <c r="AD18171" s="11" t="s">
        <v>29138</v>
      </c>
      <c r="AE18171" s="10" t="s">
        <v>26221</v>
      </c>
      <c r="AF18171" s="10" t="s">
        <v>546</v>
      </c>
    </row>
    <row r="18172" spans="30:32" x14ac:dyDescent="0.2">
      <c r="AD18172" s="11" t="s">
        <v>29139</v>
      </c>
      <c r="AE18172" s="10" t="s">
        <v>26221</v>
      </c>
      <c r="AF18172" s="10" t="s">
        <v>546</v>
      </c>
    </row>
    <row r="18173" spans="30:32" x14ac:dyDescent="0.2">
      <c r="AD18173" s="11" t="s">
        <v>29140</v>
      </c>
      <c r="AE18173" s="10" t="s">
        <v>26221</v>
      </c>
      <c r="AF18173" s="10" t="s">
        <v>546</v>
      </c>
    </row>
    <row r="18174" spans="30:32" x14ac:dyDescent="0.2">
      <c r="AD18174" s="11" t="s">
        <v>29141</v>
      </c>
      <c r="AE18174" s="10" t="s">
        <v>22257</v>
      </c>
      <c r="AF18174" s="10" t="s">
        <v>546</v>
      </c>
    </row>
    <row r="18175" spans="30:32" x14ac:dyDescent="0.2">
      <c r="AD18175" s="11" t="s">
        <v>29142</v>
      </c>
      <c r="AE18175" s="10" t="s">
        <v>3603</v>
      </c>
      <c r="AF18175" s="10" t="s">
        <v>546</v>
      </c>
    </row>
    <row r="18176" spans="30:32" x14ac:dyDescent="0.2">
      <c r="AD18176" s="11" t="s">
        <v>29143</v>
      </c>
      <c r="AE18176" s="10" t="s">
        <v>15788</v>
      </c>
      <c r="AF18176" s="10" t="s">
        <v>546</v>
      </c>
    </row>
    <row r="18177" spans="30:32" x14ac:dyDescent="0.2">
      <c r="AD18177" s="11" t="s">
        <v>29144</v>
      </c>
      <c r="AE18177" s="10" t="s">
        <v>15788</v>
      </c>
      <c r="AF18177" s="10" t="s">
        <v>546</v>
      </c>
    </row>
    <row r="18178" spans="30:32" x14ac:dyDescent="0.2">
      <c r="AD18178" s="11" t="s">
        <v>29145</v>
      </c>
      <c r="AE18178" s="10" t="s">
        <v>15788</v>
      </c>
      <c r="AF18178" s="10" t="s">
        <v>546</v>
      </c>
    </row>
    <row r="18179" spans="30:32" x14ac:dyDescent="0.2">
      <c r="AD18179" s="11" t="s">
        <v>29146</v>
      </c>
      <c r="AE18179" s="10" t="s">
        <v>15788</v>
      </c>
      <c r="AF18179" s="10" t="s">
        <v>546</v>
      </c>
    </row>
    <row r="18180" spans="30:32" x14ac:dyDescent="0.2">
      <c r="AD18180" s="11" t="s">
        <v>29147</v>
      </c>
      <c r="AE18180" s="10" t="s">
        <v>15788</v>
      </c>
      <c r="AF18180" s="10" t="s">
        <v>546</v>
      </c>
    </row>
    <row r="18181" spans="30:32" x14ac:dyDescent="0.2">
      <c r="AD18181" s="11" t="s">
        <v>29148</v>
      </c>
      <c r="AE18181" s="10" t="s">
        <v>15788</v>
      </c>
      <c r="AF18181" s="10" t="s">
        <v>546</v>
      </c>
    </row>
    <row r="18182" spans="30:32" x14ac:dyDescent="0.2">
      <c r="AD18182" s="11" t="s">
        <v>29149</v>
      </c>
      <c r="AE18182" s="10" t="s">
        <v>15788</v>
      </c>
      <c r="AF18182" s="10" t="s">
        <v>546</v>
      </c>
    </row>
    <row r="18183" spans="30:32" x14ac:dyDescent="0.2">
      <c r="AD18183" s="11" t="s">
        <v>29150</v>
      </c>
      <c r="AE18183" s="10" t="s">
        <v>29151</v>
      </c>
      <c r="AF18183" s="10" t="s">
        <v>546</v>
      </c>
    </row>
    <row r="18184" spans="30:32" x14ac:dyDescent="0.2">
      <c r="AD18184" s="11" t="s">
        <v>29152</v>
      </c>
      <c r="AE18184" s="10" t="s">
        <v>29153</v>
      </c>
      <c r="AF18184" s="10" t="s">
        <v>546</v>
      </c>
    </row>
    <row r="18185" spans="30:32" x14ac:dyDescent="0.2">
      <c r="AD18185" s="11" t="s">
        <v>29154</v>
      </c>
      <c r="AE18185" s="10" t="s">
        <v>11838</v>
      </c>
      <c r="AF18185" s="10" t="s">
        <v>546</v>
      </c>
    </row>
    <row r="18186" spans="30:32" x14ac:dyDescent="0.2">
      <c r="AD18186" s="11" t="s">
        <v>29155</v>
      </c>
      <c r="AE18186" s="10" t="s">
        <v>11838</v>
      </c>
      <c r="AF18186" s="10" t="s">
        <v>546</v>
      </c>
    </row>
    <row r="18187" spans="30:32" x14ac:dyDescent="0.2">
      <c r="AD18187" s="11" t="s">
        <v>29156</v>
      </c>
      <c r="AE18187" s="10" t="s">
        <v>11838</v>
      </c>
      <c r="AF18187" s="10" t="s">
        <v>546</v>
      </c>
    </row>
    <row r="18188" spans="30:32" x14ac:dyDescent="0.2">
      <c r="AD18188" s="11" t="s">
        <v>29157</v>
      </c>
      <c r="AE18188" s="10" t="s">
        <v>11838</v>
      </c>
      <c r="AF18188" s="10" t="s">
        <v>546</v>
      </c>
    </row>
    <row r="18189" spans="30:32" x14ac:dyDescent="0.2">
      <c r="AD18189" s="11" t="s">
        <v>29158</v>
      </c>
      <c r="AE18189" s="10" t="s">
        <v>11838</v>
      </c>
      <c r="AF18189" s="10" t="s">
        <v>546</v>
      </c>
    </row>
    <row r="18190" spans="30:32" x14ac:dyDescent="0.2">
      <c r="AD18190" s="11" t="s">
        <v>29159</v>
      </c>
      <c r="AE18190" s="10" t="s">
        <v>11838</v>
      </c>
      <c r="AF18190" s="10" t="s">
        <v>546</v>
      </c>
    </row>
    <row r="18191" spans="30:32" x14ac:dyDescent="0.2">
      <c r="AD18191" s="11" t="s">
        <v>29160</v>
      </c>
      <c r="AE18191" s="10" t="s">
        <v>29161</v>
      </c>
      <c r="AF18191" s="10" t="s">
        <v>546</v>
      </c>
    </row>
    <row r="18192" spans="30:32" x14ac:dyDescent="0.2">
      <c r="AD18192" s="11" t="s">
        <v>29162</v>
      </c>
      <c r="AE18192" s="10" t="s">
        <v>11846</v>
      </c>
      <c r="AF18192" s="10" t="s">
        <v>546</v>
      </c>
    </row>
    <row r="18193" spans="30:32" x14ac:dyDescent="0.2">
      <c r="AD18193" s="11" t="s">
        <v>29163</v>
      </c>
      <c r="AE18193" s="10" t="s">
        <v>29164</v>
      </c>
      <c r="AF18193" s="10" t="s">
        <v>546</v>
      </c>
    </row>
    <row r="18194" spans="30:32" x14ac:dyDescent="0.2">
      <c r="AD18194" s="11" t="s">
        <v>29165</v>
      </c>
      <c r="AE18194" s="10" t="s">
        <v>29166</v>
      </c>
      <c r="AF18194" s="10" t="s">
        <v>546</v>
      </c>
    </row>
    <row r="18195" spans="30:32" x14ac:dyDescent="0.2">
      <c r="AD18195" s="11" t="s">
        <v>29167</v>
      </c>
      <c r="AE18195" s="10" t="s">
        <v>29166</v>
      </c>
      <c r="AF18195" s="10" t="s">
        <v>546</v>
      </c>
    </row>
    <row r="18196" spans="30:32" x14ac:dyDescent="0.2">
      <c r="AD18196" s="11" t="s">
        <v>29168</v>
      </c>
      <c r="AE18196" s="10" t="s">
        <v>29166</v>
      </c>
      <c r="AF18196" s="10" t="s">
        <v>546</v>
      </c>
    </row>
    <row r="18197" spans="30:32" x14ac:dyDescent="0.2">
      <c r="AD18197" s="11" t="s">
        <v>29169</v>
      </c>
      <c r="AE18197" s="10" t="s">
        <v>18536</v>
      </c>
      <c r="AF18197" s="10" t="s">
        <v>546</v>
      </c>
    </row>
    <row r="18198" spans="30:32" x14ac:dyDescent="0.2">
      <c r="AD18198" s="11" t="s">
        <v>29170</v>
      </c>
      <c r="AE18198" s="10" t="s">
        <v>1693</v>
      </c>
      <c r="AF18198" s="10" t="s">
        <v>546</v>
      </c>
    </row>
    <row r="18199" spans="30:32" x14ac:dyDescent="0.2">
      <c r="AD18199" s="11" t="s">
        <v>29171</v>
      </c>
      <c r="AE18199" s="10" t="s">
        <v>29172</v>
      </c>
      <c r="AF18199" s="10" t="s">
        <v>546</v>
      </c>
    </row>
    <row r="18200" spans="30:32" x14ac:dyDescent="0.2">
      <c r="AD18200" s="11" t="s">
        <v>29173</v>
      </c>
      <c r="AE18200" s="10" t="s">
        <v>29174</v>
      </c>
      <c r="AF18200" s="10" t="s">
        <v>546</v>
      </c>
    </row>
    <row r="18201" spans="30:32" x14ac:dyDescent="0.2">
      <c r="AD18201" s="11" t="s">
        <v>29175</v>
      </c>
      <c r="AE18201" s="10" t="s">
        <v>29176</v>
      </c>
      <c r="AF18201" s="10" t="s">
        <v>546</v>
      </c>
    </row>
    <row r="18202" spans="30:32" x14ac:dyDescent="0.2">
      <c r="AD18202" s="11" t="s">
        <v>29177</v>
      </c>
      <c r="AE18202" s="10" t="s">
        <v>29178</v>
      </c>
      <c r="AF18202" s="10" t="s">
        <v>546</v>
      </c>
    </row>
    <row r="18203" spans="30:32" x14ac:dyDescent="0.2">
      <c r="AD18203" s="11" t="s">
        <v>29179</v>
      </c>
      <c r="AE18203" s="10" t="s">
        <v>29180</v>
      </c>
      <c r="AF18203" s="10" t="s">
        <v>546</v>
      </c>
    </row>
    <row r="18204" spans="30:32" x14ac:dyDescent="0.2">
      <c r="AD18204" s="11" t="s">
        <v>29181</v>
      </c>
      <c r="AE18204" s="10" t="s">
        <v>29182</v>
      </c>
      <c r="AF18204" s="10" t="s">
        <v>546</v>
      </c>
    </row>
    <row r="18205" spans="30:32" x14ac:dyDescent="0.2">
      <c r="AD18205" s="11" t="s">
        <v>29183</v>
      </c>
      <c r="AE18205" s="10" t="s">
        <v>7463</v>
      </c>
      <c r="AF18205" s="10" t="s">
        <v>546</v>
      </c>
    </row>
    <row r="18206" spans="30:32" x14ac:dyDescent="0.2">
      <c r="AD18206" s="11" t="s">
        <v>29184</v>
      </c>
      <c r="AE18206" s="10" t="s">
        <v>11904</v>
      </c>
      <c r="AF18206" s="10" t="s">
        <v>546</v>
      </c>
    </row>
    <row r="18207" spans="30:32" x14ac:dyDescent="0.2">
      <c r="AD18207" s="11" t="s">
        <v>29185</v>
      </c>
      <c r="AE18207" s="10" t="s">
        <v>29186</v>
      </c>
      <c r="AF18207" s="10" t="s">
        <v>546</v>
      </c>
    </row>
    <row r="18208" spans="30:32" x14ac:dyDescent="0.2">
      <c r="AD18208" s="11" t="s">
        <v>29187</v>
      </c>
      <c r="AE18208" s="10" t="s">
        <v>29188</v>
      </c>
      <c r="AF18208" s="10" t="s">
        <v>546</v>
      </c>
    </row>
    <row r="18209" spans="30:32" x14ac:dyDescent="0.2">
      <c r="AD18209" s="11" t="s">
        <v>29189</v>
      </c>
      <c r="AE18209" s="10" t="s">
        <v>29190</v>
      </c>
      <c r="AF18209" s="10" t="s">
        <v>546</v>
      </c>
    </row>
    <row r="18210" spans="30:32" x14ac:dyDescent="0.2">
      <c r="AD18210" s="11" t="s">
        <v>29191</v>
      </c>
      <c r="AE18210" s="10" t="s">
        <v>29192</v>
      </c>
      <c r="AF18210" s="10" t="s">
        <v>546</v>
      </c>
    </row>
    <row r="18211" spans="30:32" x14ac:dyDescent="0.2">
      <c r="AD18211" s="11" t="s">
        <v>29193</v>
      </c>
      <c r="AE18211" s="10" t="s">
        <v>4572</v>
      </c>
      <c r="AF18211" s="10" t="s">
        <v>546</v>
      </c>
    </row>
    <row r="18212" spans="30:32" x14ac:dyDescent="0.2">
      <c r="AD18212" s="11" t="s">
        <v>29194</v>
      </c>
      <c r="AE18212" s="10" t="s">
        <v>28212</v>
      </c>
      <c r="AF18212" s="10" t="s">
        <v>546</v>
      </c>
    </row>
    <row r="18213" spans="30:32" x14ac:dyDescent="0.2">
      <c r="AD18213" s="11" t="s">
        <v>29195</v>
      </c>
      <c r="AE18213" s="10" t="s">
        <v>29196</v>
      </c>
      <c r="AF18213" s="10" t="s">
        <v>546</v>
      </c>
    </row>
    <row r="18214" spans="30:32" x14ac:dyDescent="0.2">
      <c r="AD18214" s="11" t="s">
        <v>29197</v>
      </c>
      <c r="AE18214" s="10" t="s">
        <v>29198</v>
      </c>
      <c r="AF18214" s="10" t="s">
        <v>546</v>
      </c>
    </row>
    <row r="18215" spans="30:32" x14ac:dyDescent="0.2">
      <c r="AD18215" s="11" t="s">
        <v>29199</v>
      </c>
      <c r="AE18215" s="10" t="s">
        <v>10393</v>
      </c>
      <c r="AF18215" s="10" t="s">
        <v>546</v>
      </c>
    </row>
    <row r="18216" spans="30:32" x14ac:dyDescent="0.2">
      <c r="AD18216" s="11" t="s">
        <v>29200</v>
      </c>
      <c r="AE18216" s="10" t="s">
        <v>1734</v>
      </c>
      <c r="AF18216" s="10" t="s">
        <v>546</v>
      </c>
    </row>
    <row r="18217" spans="30:32" x14ac:dyDescent="0.2">
      <c r="AD18217" s="11" t="s">
        <v>29201</v>
      </c>
      <c r="AE18217" s="10" t="s">
        <v>22355</v>
      </c>
      <c r="AF18217" s="10" t="s">
        <v>546</v>
      </c>
    </row>
    <row r="18218" spans="30:32" x14ac:dyDescent="0.2">
      <c r="AD18218" s="11" t="s">
        <v>29202</v>
      </c>
      <c r="AE18218" s="10" t="s">
        <v>29203</v>
      </c>
      <c r="AF18218" s="10" t="s">
        <v>546</v>
      </c>
    </row>
    <row r="18219" spans="30:32" x14ac:dyDescent="0.2">
      <c r="AD18219" s="11" t="s">
        <v>29204</v>
      </c>
      <c r="AE18219" s="10" t="s">
        <v>29205</v>
      </c>
      <c r="AF18219" s="10" t="s">
        <v>546</v>
      </c>
    </row>
    <row r="18220" spans="30:32" x14ac:dyDescent="0.2">
      <c r="AD18220" s="11" t="s">
        <v>29206</v>
      </c>
      <c r="AE18220" s="10" t="s">
        <v>29207</v>
      </c>
      <c r="AF18220" s="10" t="s">
        <v>546</v>
      </c>
    </row>
    <row r="18221" spans="30:32" x14ac:dyDescent="0.2">
      <c r="AD18221" s="11" t="s">
        <v>29208</v>
      </c>
      <c r="AE18221" s="10" t="s">
        <v>29209</v>
      </c>
      <c r="AF18221" s="10" t="s">
        <v>546</v>
      </c>
    </row>
    <row r="18222" spans="30:32" x14ac:dyDescent="0.2">
      <c r="AD18222" s="11" t="s">
        <v>29210</v>
      </c>
      <c r="AE18222" s="10" t="s">
        <v>29211</v>
      </c>
      <c r="AF18222" s="10" t="s">
        <v>546</v>
      </c>
    </row>
    <row r="18223" spans="30:32" x14ac:dyDescent="0.2">
      <c r="AD18223" s="11" t="s">
        <v>29212</v>
      </c>
      <c r="AE18223" s="10" t="s">
        <v>29213</v>
      </c>
      <c r="AF18223" s="10" t="s">
        <v>546</v>
      </c>
    </row>
    <row r="18224" spans="30:32" x14ac:dyDescent="0.2">
      <c r="AD18224" s="11" t="s">
        <v>29214</v>
      </c>
      <c r="AE18224" s="10" t="s">
        <v>29215</v>
      </c>
      <c r="AF18224" s="10" t="s">
        <v>546</v>
      </c>
    </row>
    <row r="18225" spans="30:32" x14ac:dyDescent="0.2">
      <c r="AD18225" s="11" t="s">
        <v>29216</v>
      </c>
      <c r="AE18225" s="10" t="s">
        <v>4816</v>
      </c>
      <c r="AF18225" s="10" t="s">
        <v>546</v>
      </c>
    </row>
    <row r="18226" spans="30:32" x14ac:dyDescent="0.2">
      <c r="AD18226" s="11" t="s">
        <v>29217</v>
      </c>
      <c r="AE18226" s="10" t="s">
        <v>29218</v>
      </c>
      <c r="AF18226" s="10" t="s">
        <v>546</v>
      </c>
    </row>
    <row r="18227" spans="30:32" x14ac:dyDescent="0.2">
      <c r="AD18227" s="11" t="s">
        <v>29219</v>
      </c>
      <c r="AE18227" s="10" t="s">
        <v>29220</v>
      </c>
      <c r="AF18227" s="10" t="s">
        <v>546</v>
      </c>
    </row>
    <row r="18228" spans="30:32" x14ac:dyDescent="0.2">
      <c r="AD18228" s="11" t="s">
        <v>29221</v>
      </c>
      <c r="AE18228" s="10" t="s">
        <v>7512</v>
      </c>
      <c r="AF18228" s="10" t="s">
        <v>546</v>
      </c>
    </row>
    <row r="18229" spans="30:32" x14ac:dyDescent="0.2">
      <c r="AD18229" s="11" t="s">
        <v>29222</v>
      </c>
      <c r="AE18229" s="10" t="s">
        <v>29223</v>
      </c>
      <c r="AF18229" s="10" t="s">
        <v>546</v>
      </c>
    </row>
    <row r="18230" spans="30:32" x14ac:dyDescent="0.2">
      <c r="AD18230" s="11" t="s">
        <v>29224</v>
      </c>
      <c r="AE18230" s="10" t="s">
        <v>29225</v>
      </c>
      <c r="AF18230" s="10" t="s">
        <v>546</v>
      </c>
    </row>
    <row r="18231" spans="30:32" x14ac:dyDescent="0.2">
      <c r="AD18231" s="11" t="s">
        <v>29226</v>
      </c>
      <c r="AE18231" s="10" t="s">
        <v>29227</v>
      </c>
      <c r="AF18231" s="10" t="s">
        <v>546</v>
      </c>
    </row>
    <row r="18232" spans="30:32" x14ac:dyDescent="0.2">
      <c r="AD18232" s="11" t="s">
        <v>29228</v>
      </c>
      <c r="AE18232" s="10" t="s">
        <v>10484</v>
      </c>
      <c r="AF18232" s="10" t="s">
        <v>546</v>
      </c>
    </row>
    <row r="18233" spans="30:32" x14ac:dyDescent="0.2">
      <c r="AD18233" s="11" t="s">
        <v>29229</v>
      </c>
      <c r="AE18233" s="10" t="s">
        <v>29230</v>
      </c>
      <c r="AF18233" s="10" t="s">
        <v>546</v>
      </c>
    </row>
    <row r="18234" spans="30:32" x14ac:dyDescent="0.2">
      <c r="AD18234" s="11" t="s">
        <v>29231</v>
      </c>
      <c r="AE18234" s="10" t="s">
        <v>27428</v>
      </c>
      <c r="AF18234" s="10" t="s">
        <v>546</v>
      </c>
    </row>
    <row r="18235" spans="30:32" x14ac:dyDescent="0.2">
      <c r="AD18235" s="11" t="s">
        <v>29232</v>
      </c>
      <c r="AE18235" s="10" t="s">
        <v>29233</v>
      </c>
      <c r="AF18235" s="10" t="s">
        <v>546</v>
      </c>
    </row>
    <row r="18236" spans="30:32" x14ac:dyDescent="0.2">
      <c r="AD18236" s="11" t="s">
        <v>29234</v>
      </c>
      <c r="AE18236" s="10" t="s">
        <v>29235</v>
      </c>
      <c r="AF18236" s="10" t="s">
        <v>546</v>
      </c>
    </row>
    <row r="18237" spans="30:32" x14ac:dyDescent="0.2">
      <c r="AD18237" s="11" t="s">
        <v>29236</v>
      </c>
      <c r="AE18237" s="10" t="s">
        <v>29237</v>
      </c>
      <c r="AF18237" s="10" t="s">
        <v>546</v>
      </c>
    </row>
    <row r="18238" spans="30:32" x14ac:dyDescent="0.2">
      <c r="AD18238" s="11" t="s">
        <v>29238</v>
      </c>
      <c r="AE18238" s="10" t="s">
        <v>29239</v>
      </c>
      <c r="AF18238" s="10" t="s">
        <v>546</v>
      </c>
    </row>
    <row r="18239" spans="30:32" x14ac:dyDescent="0.2">
      <c r="AD18239" s="11" t="s">
        <v>29240</v>
      </c>
      <c r="AE18239" s="10" t="s">
        <v>5185</v>
      </c>
      <c r="AF18239" s="10" t="s">
        <v>546</v>
      </c>
    </row>
    <row r="18240" spans="30:32" x14ac:dyDescent="0.2">
      <c r="AD18240" s="11" t="s">
        <v>29241</v>
      </c>
      <c r="AE18240" s="10" t="s">
        <v>29242</v>
      </c>
      <c r="AF18240" s="10" t="s">
        <v>546</v>
      </c>
    </row>
    <row r="18241" spans="30:32" x14ac:dyDescent="0.2">
      <c r="AD18241" s="11" t="s">
        <v>29243</v>
      </c>
      <c r="AE18241" s="10" t="s">
        <v>29244</v>
      </c>
      <c r="AF18241" s="10" t="s">
        <v>546</v>
      </c>
    </row>
    <row r="18242" spans="30:32" x14ac:dyDescent="0.2">
      <c r="AD18242" s="11" t="s">
        <v>29245</v>
      </c>
      <c r="AE18242" s="10" t="s">
        <v>10501</v>
      </c>
      <c r="AF18242" s="10" t="s">
        <v>546</v>
      </c>
    </row>
    <row r="18243" spans="30:32" x14ac:dyDescent="0.2">
      <c r="AD18243" s="11" t="s">
        <v>29246</v>
      </c>
      <c r="AE18243" s="10" t="s">
        <v>7549</v>
      </c>
      <c r="AF18243" s="10" t="s">
        <v>546</v>
      </c>
    </row>
    <row r="18244" spans="30:32" x14ac:dyDescent="0.2">
      <c r="AD18244" s="11" t="s">
        <v>29247</v>
      </c>
      <c r="AE18244" s="10" t="s">
        <v>10505</v>
      </c>
      <c r="AF18244" s="10" t="s">
        <v>546</v>
      </c>
    </row>
    <row r="18245" spans="30:32" x14ac:dyDescent="0.2">
      <c r="AD18245" s="11" t="s">
        <v>29248</v>
      </c>
      <c r="AE18245" s="10" t="s">
        <v>12026</v>
      </c>
      <c r="AF18245" s="10" t="s">
        <v>546</v>
      </c>
    </row>
    <row r="18246" spans="30:32" x14ac:dyDescent="0.2">
      <c r="AD18246" s="11" t="s">
        <v>29249</v>
      </c>
      <c r="AE18246" s="10" t="s">
        <v>29250</v>
      </c>
      <c r="AF18246" s="10" t="s">
        <v>546</v>
      </c>
    </row>
    <row r="18247" spans="30:32" x14ac:dyDescent="0.2">
      <c r="AD18247" s="11" t="s">
        <v>29251</v>
      </c>
      <c r="AE18247" s="10" t="s">
        <v>22429</v>
      </c>
      <c r="AF18247" s="10" t="s">
        <v>546</v>
      </c>
    </row>
    <row r="18248" spans="30:32" x14ac:dyDescent="0.2">
      <c r="AD18248" s="11" t="s">
        <v>29252</v>
      </c>
      <c r="AE18248" s="10" t="s">
        <v>29253</v>
      </c>
      <c r="AF18248" s="10" t="s">
        <v>546</v>
      </c>
    </row>
    <row r="18249" spans="30:32" x14ac:dyDescent="0.2">
      <c r="AD18249" s="11" t="s">
        <v>29254</v>
      </c>
      <c r="AE18249" s="10" t="s">
        <v>29255</v>
      </c>
      <c r="AF18249" s="10" t="s">
        <v>546</v>
      </c>
    </row>
    <row r="18250" spans="30:32" x14ac:dyDescent="0.2">
      <c r="AD18250" s="11" t="s">
        <v>29256</v>
      </c>
      <c r="AE18250" s="10" t="s">
        <v>29257</v>
      </c>
      <c r="AF18250" s="10" t="s">
        <v>546</v>
      </c>
    </row>
    <row r="18251" spans="30:32" x14ac:dyDescent="0.2">
      <c r="AD18251" s="11" t="s">
        <v>29258</v>
      </c>
      <c r="AE18251" s="10" t="s">
        <v>29259</v>
      </c>
      <c r="AF18251" s="10" t="s">
        <v>546</v>
      </c>
    </row>
    <row r="18252" spans="30:32" x14ac:dyDescent="0.2">
      <c r="AD18252" s="11" t="s">
        <v>29260</v>
      </c>
      <c r="AE18252" s="10" t="s">
        <v>7160</v>
      </c>
      <c r="AF18252" s="10" t="s">
        <v>546</v>
      </c>
    </row>
    <row r="18253" spans="30:32" x14ac:dyDescent="0.2">
      <c r="AD18253" s="11" t="s">
        <v>29261</v>
      </c>
      <c r="AE18253" s="10" t="s">
        <v>29262</v>
      </c>
      <c r="AF18253" s="10" t="s">
        <v>546</v>
      </c>
    </row>
    <row r="18254" spans="30:32" x14ac:dyDescent="0.2">
      <c r="AD18254" s="11" t="s">
        <v>29263</v>
      </c>
      <c r="AE18254" s="10" t="s">
        <v>7565</v>
      </c>
      <c r="AF18254" s="10" t="s">
        <v>546</v>
      </c>
    </row>
    <row r="18255" spans="30:32" x14ac:dyDescent="0.2">
      <c r="AD18255" s="11" t="s">
        <v>29264</v>
      </c>
      <c r="AE18255" s="10" t="s">
        <v>29265</v>
      </c>
      <c r="AF18255" s="10" t="s">
        <v>546</v>
      </c>
    </row>
    <row r="18256" spans="30:32" x14ac:dyDescent="0.2">
      <c r="AD18256" s="11" t="s">
        <v>29266</v>
      </c>
      <c r="AE18256" s="10" t="s">
        <v>29265</v>
      </c>
      <c r="AF18256" s="10" t="s">
        <v>546</v>
      </c>
    </row>
    <row r="18257" spans="30:32" x14ac:dyDescent="0.2">
      <c r="AD18257" s="11" t="s">
        <v>29267</v>
      </c>
      <c r="AE18257" s="10" t="s">
        <v>29268</v>
      </c>
      <c r="AF18257" s="10" t="s">
        <v>546</v>
      </c>
    </row>
    <row r="18258" spans="30:32" x14ac:dyDescent="0.2">
      <c r="AD18258" s="11" t="s">
        <v>29269</v>
      </c>
      <c r="AE18258" s="10" t="s">
        <v>1767</v>
      </c>
      <c r="AF18258" s="10" t="s">
        <v>546</v>
      </c>
    </row>
    <row r="18259" spans="30:32" x14ac:dyDescent="0.2">
      <c r="AD18259" s="11" t="s">
        <v>29270</v>
      </c>
      <c r="AE18259" s="10" t="s">
        <v>1767</v>
      </c>
      <c r="AF18259" s="10" t="s">
        <v>546</v>
      </c>
    </row>
    <row r="18260" spans="30:32" x14ac:dyDescent="0.2">
      <c r="AD18260" s="11" t="s">
        <v>29271</v>
      </c>
      <c r="AE18260" s="10" t="s">
        <v>1767</v>
      </c>
      <c r="AF18260" s="10" t="s">
        <v>546</v>
      </c>
    </row>
    <row r="18261" spans="30:32" x14ac:dyDescent="0.2">
      <c r="AD18261" s="11" t="s">
        <v>29272</v>
      </c>
      <c r="AE18261" s="10" t="s">
        <v>1767</v>
      </c>
      <c r="AF18261" s="10" t="s">
        <v>546</v>
      </c>
    </row>
    <row r="18262" spans="30:32" x14ac:dyDescent="0.2">
      <c r="AD18262" s="11" t="s">
        <v>29273</v>
      </c>
      <c r="AE18262" s="10" t="s">
        <v>21190</v>
      </c>
      <c r="AF18262" s="10" t="s">
        <v>546</v>
      </c>
    </row>
    <row r="18263" spans="30:32" x14ac:dyDescent="0.2">
      <c r="AD18263" s="11" t="s">
        <v>29274</v>
      </c>
      <c r="AE18263" s="10" t="s">
        <v>1767</v>
      </c>
      <c r="AF18263" s="10" t="s">
        <v>546</v>
      </c>
    </row>
    <row r="18264" spans="30:32" x14ac:dyDescent="0.2">
      <c r="AD18264" s="11" t="s">
        <v>29275</v>
      </c>
      <c r="AE18264" s="10" t="s">
        <v>1767</v>
      </c>
      <c r="AF18264" s="10" t="s">
        <v>546</v>
      </c>
    </row>
    <row r="18265" spans="30:32" x14ac:dyDescent="0.2">
      <c r="AD18265" s="11" t="s">
        <v>29276</v>
      </c>
      <c r="AE18265" s="10" t="s">
        <v>1767</v>
      </c>
      <c r="AF18265" s="10" t="s">
        <v>546</v>
      </c>
    </row>
    <row r="18266" spans="30:32" x14ac:dyDescent="0.2">
      <c r="AD18266" s="11" t="s">
        <v>29277</v>
      </c>
      <c r="AE18266" s="10" t="s">
        <v>1767</v>
      </c>
      <c r="AF18266" s="10" t="s">
        <v>546</v>
      </c>
    </row>
    <row r="18267" spans="30:32" x14ac:dyDescent="0.2">
      <c r="AD18267" s="11" t="s">
        <v>29278</v>
      </c>
      <c r="AE18267" s="10" t="s">
        <v>1767</v>
      </c>
      <c r="AF18267" s="10" t="s">
        <v>546</v>
      </c>
    </row>
    <row r="18268" spans="30:32" x14ac:dyDescent="0.2">
      <c r="AD18268" s="11" t="s">
        <v>29279</v>
      </c>
      <c r="AE18268" s="10" t="s">
        <v>1767</v>
      </c>
      <c r="AF18268" s="10" t="s">
        <v>546</v>
      </c>
    </row>
    <row r="18269" spans="30:32" x14ac:dyDescent="0.2">
      <c r="AD18269" s="11" t="s">
        <v>29280</v>
      </c>
      <c r="AE18269" s="10" t="s">
        <v>1767</v>
      </c>
      <c r="AF18269" s="10" t="s">
        <v>546</v>
      </c>
    </row>
    <row r="18270" spans="30:32" x14ac:dyDescent="0.2">
      <c r="AD18270" s="11" t="s">
        <v>29281</v>
      </c>
      <c r="AE18270" s="10" t="s">
        <v>1767</v>
      </c>
      <c r="AF18270" s="10" t="s">
        <v>546</v>
      </c>
    </row>
    <row r="18271" spans="30:32" x14ac:dyDescent="0.2">
      <c r="AD18271" s="11" t="s">
        <v>29282</v>
      </c>
      <c r="AE18271" s="10" t="s">
        <v>1767</v>
      </c>
      <c r="AF18271" s="10" t="s">
        <v>546</v>
      </c>
    </row>
    <row r="18272" spans="30:32" x14ac:dyDescent="0.2">
      <c r="AD18272" s="11" t="s">
        <v>29283</v>
      </c>
      <c r="AE18272" s="10" t="s">
        <v>1767</v>
      </c>
      <c r="AF18272" s="10" t="s">
        <v>546</v>
      </c>
    </row>
    <row r="18273" spans="30:32" x14ac:dyDescent="0.2">
      <c r="AD18273" s="11" t="s">
        <v>29284</v>
      </c>
      <c r="AE18273" s="10" t="s">
        <v>1767</v>
      </c>
      <c r="AF18273" s="10" t="s">
        <v>546</v>
      </c>
    </row>
    <row r="18274" spans="30:32" x14ac:dyDescent="0.2">
      <c r="AD18274" s="11" t="s">
        <v>29285</v>
      </c>
      <c r="AE18274" s="10" t="s">
        <v>1767</v>
      </c>
      <c r="AF18274" s="10" t="s">
        <v>546</v>
      </c>
    </row>
    <row r="18275" spans="30:32" x14ac:dyDescent="0.2">
      <c r="AD18275" s="11" t="s">
        <v>29286</v>
      </c>
      <c r="AE18275" s="10" t="s">
        <v>2356</v>
      </c>
      <c r="AF18275" s="10" t="s">
        <v>546</v>
      </c>
    </row>
    <row r="18276" spans="30:32" x14ac:dyDescent="0.2">
      <c r="AD18276" s="11" t="s">
        <v>29287</v>
      </c>
      <c r="AE18276" s="10" t="s">
        <v>24103</v>
      </c>
      <c r="AF18276" s="10" t="s">
        <v>546</v>
      </c>
    </row>
    <row r="18277" spans="30:32" x14ac:dyDescent="0.2">
      <c r="AD18277" s="11" t="s">
        <v>29288</v>
      </c>
      <c r="AE18277" s="10" t="s">
        <v>29289</v>
      </c>
      <c r="AF18277" s="10" t="s">
        <v>546</v>
      </c>
    </row>
    <row r="18278" spans="30:32" x14ac:dyDescent="0.2">
      <c r="AD18278" s="11" t="s">
        <v>29290</v>
      </c>
      <c r="AE18278" s="10" t="s">
        <v>29289</v>
      </c>
      <c r="AF18278" s="10" t="s">
        <v>546</v>
      </c>
    </row>
    <row r="18279" spans="30:32" x14ac:dyDescent="0.2">
      <c r="AD18279" s="11" t="s">
        <v>29291</v>
      </c>
      <c r="AE18279" s="10" t="s">
        <v>29289</v>
      </c>
      <c r="AF18279" s="10" t="s">
        <v>546</v>
      </c>
    </row>
    <row r="18280" spans="30:32" x14ac:dyDescent="0.2">
      <c r="AD18280" s="11" t="s">
        <v>29292</v>
      </c>
      <c r="AE18280" s="10" t="s">
        <v>29289</v>
      </c>
      <c r="AF18280" s="10" t="s">
        <v>546</v>
      </c>
    </row>
    <row r="18281" spans="30:32" x14ac:dyDescent="0.2">
      <c r="AD18281" s="11" t="s">
        <v>29293</v>
      </c>
      <c r="AE18281" s="10" t="s">
        <v>15989</v>
      </c>
      <c r="AF18281" s="10" t="s">
        <v>546</v>
      </c>
    </row>
    <row r="18282" spans="30:32" x14ac:dyDescent="0.2">
      <c r="AD18282" s="11" t="s">
        <v>29294</v>
      </c>
      <c r="AE18282" s="10" t="s">
        <v>29295</v>
      </c>
      <c r="AF18282" s="10" t="s">
        <v>546</v>
      </c>
    </row>
    <row r="18283" spans="30:32" x14ac:dyDescent="0.2">
      <c r="AD18283" s="11" t="s">
        <v>29296</v>
      </c>
      <c r="AE18283" s="10" t="s">
        <v>19838</v>
      </c>
      <c r="AF18283" s="10" t="s">
        <v>546</v>
      </c>
    </row>
    <row r="18284" spans="30:32" x14ac:dyDescent="0.2">
      <c r="AD18284" s="11" t="s">
        <v>29297</v>
      </c>
      <c r="AE18284" s="10" t="s">
        <v>19838</v>
      </c>
      <c r="AF18284" s="10" t="s">
        <v>546</v>
      </c>
    </row>
    <row r="18285" spans="30:32" x14ac:dyDescent="0.2">
      <c r="AD18285" s="11" t="s">
        <v>29298</v>
      </c>
      <c r="AE18285" s="10" t="s">
        <v>19838</v>
      </c>
      <c r="AF18285" s="10" t="s">
        <v>546</v>
      </c>
    </row>
    <row r="18286" spans="30:32" x14ac:dyDescent="0.2">
      <c r="AD18286" s="11" t="s">
        <v>29299</v>
      </c>
      <c r="AE18286" s="10" t="s">
        <v>26476</v>
      </c>
      <c r="AF18286" s="10" t="s">
        <v>546</v>
      </c>
    </row>
    <row r="18287" spans="30:32" x14ac:dyDescent="0.2">
      <c r="AD18287" s="11" t="s">
        <v>29300</v>
      </c>
      <c r="AE18287" s="10" t="s">
        <v>4924</v>
      </c>
      <c r="AF18287" s="10" t="s">
        <v>546</v>
      </c>
    </row>
    <row r="18288" spans="30:32" x14ac:dyDescent="0.2">
      <c r="AD18288" s="11" t="s">
        <v>29301</v>
      </c>
      <c r="AE18288" s="10" t="s">
        <v>29302</v>
      </c>
      <c r="AF18288" s="10" t="s">
        <v>546</v>
      </c>
    </row>
    <row r="18289" spans="30:32" x14ac:dyDescent="0.2">
      <c r="AD18289" s="11" t="s">
        <v>29303</v>
      </c>
      <c r="AE18289" s="10" t="s">
        <v>13718</v>
      </c>
      <c r="AF18289" s="10" t="s">
        <v>546</v>
      </c>
    </row>
    <row r="18290" spans="30:32" x14ac:dyDescent="0.2">
      <c r="AD18290" s="11" t="s">
        <v>29304</v>
      </c>
      <c r="AE18290" s="10" t="s">
        <v>307</v>
      </c>
      <c r="AF18290" s="10" t="s">
        <v>546</v>
      </c>
    </row>
    <row r="18291" spans="30:32" x14ac:dyDescent="0.2">
      <c r="AD18291" s="11" t="s">
        <v>29305</v>
      </c>
      <c r="AE18291" s="10" t="s">
        <v>29306</v>
      </c>
      <c r="AF18291" s="10" t="s">
        <v>546</v>
      </c>
    </row>
    <row r="18292" spans="30:32" x14ac:dyDescent="0.2">
      <c r="AD18292" s="11" t="s">
        <v>29307</v>
      </c>
      <c r="AE18292" s="10" t="s">
        <v>29308</v>
      </c>
      <c r="AF18292" s="10" t="s">
        <v>546</v>
      </c>
    </row>
    <row r="18293" spans="30:32" x14ac:dyDescent="0.2">
      <c r="AD18293" s="11" t="s">
        <v>29309</v>
      </c>
      <c r="AE18293" s="10" t="s">
        <v>29310</v>
      </c>
      <c r="AF18293" s="10" t="s">
        <v>546</v>
      </c>
    </row>
    <row r="18294" spans="30:32" x14ac:dyDescent="0.2">
      <c r="AD18294" s="11" t="s">
        <v>29311</v>
      </c>
      <c r="AE18294" s="10" t="s">
        <v>29312</v>
      </c>
      <c r="AF18294" s="10" t="s">
        <v>546</v>
      </c>
    </row>
    <row r="18295" spans="30:32" x14ac:dyDescent="0.2">
      <c r="AD18295" s="11" t="s">
        <v>29313</v>
      </c>
      <c r="AE18295" s="10" t="s">
        <v>29314</v>
      </c>
      <c r="AF18295" s="10" t="s">
        <v>546</v>
      </c>
    </row>
    <row r="18296" spans="30:32" x14ac:dyDescent="0.2">
      <c r="AD18296" s="11" t="s">
        <v>29315</v>
      </c>
      <c r="AE18296" s="10" t="s">
        <v>7632</v>
      </c>
      <c r="AF18296" s="10" t="s">
        <v>546</v>
      </c>
    </row>
    <row r="18297" spans="30:32" x14ac:dyDescent="0.2">
      <c r="AD18297" s="11" t="s">
        <v>29316</v>
      </c>
      <c r="AE18297" s="10" t="s">
        <v>29317</v>
      </c>
      <c r="AF18297" s="10" t="s">
        <v>546</v>
      </c>
    </row>
    <row r="18298" spans="30:32" x14ac:dyDescent="0.2">
      <c r="AD18298" s="11" t="s">
        <v>29318</v>
      </c>
      <c r="AE18298" s="10" t="s">
        <v>29319</v>
      </c>
      <c r="AF18298" s="10" t="s">
        <v>546</v>
      </c>
    </row>
    <row r="18299" spans="30:32" x14ac:dyDescent="0.2">
      <c r="AD18299" s="11" t="s">
        <v>29320</v>
      </c>
      <c r="AE18299" s="10" t="s">
        <v>28324</v>
      </c>
      <c r="AF18299" s="10" t="s">
        <v>546</v>
      </c>
    </row>
    <row r="18300" spans="30:32" x14ac:dyDescent="0.2">
      <c r="AD18300" s="11" t="s">
        <v>29321</v>
      </c>
      <c r="AE18300" s="10" t="s">
        <v>29322</v>
      </c>
      <c r="AF18300" s="10" t="s">
        <v>546</v>
      </c>
    </row>
    <row r="18301" spans="30:32" x14ac:dyDescent="0.2">
      <c r="AD18301" s="11" t="s">
        <v>29323</v>
      </c>
      <c r="AE18301" s="10" t="s">
        <v>3099</v>
      </c>
      <c r="AF18301" s="10" t="s">
        <v>546</v>
      </c>
    </row>
    <row r="18302" spans="30:32" x14ac:dyDescent="0.2">
      <c r="AD18302" s="11" t="s">
        <v>29324</v>
      </c>
      <c r="AE18302" s="10" t="s">
        <v>29325</v>
      </c>
      <c r="AF18302" s="10" t="s">
        <v>546</v>
      </c>
    </row>
    <row r="18303" spans="30:32" x14ac:dyDescent="0.2">
      <c r="AD18303" s="11" t="s">
        <v>29326</v>
      </c>
      <c r="AE18303" s="10" t="s">
        <v>29327</v>
      </c>
      <c r="AF18303" s="10" t="s">
        <v>546</v>
      </c>
    </row>
    <row r="18304" spans="30:32" x14ac:dyDescent="0.2">
      <c r="AD18304" s="11" t="s">
        <v>29328</v>
      </c>
      <c r="AE18304" s="10" t="s">
        <v>29329</v>
      </c>
      <c r="AF18304" s="10" t="s">
        <v>546</v>
      </c>
    </row>
    <row r="18305" spans="30:32" x14ac:dyDescent="0.2">
      <c r="AD18305" s="11" t="s">
        <v>29330</v>
      </c>
      <c r="AE18305" s="10" t="s">
        <v>29331</v>
      </c>
      <c r="AF18305" s="10" t="s">
        <v>546</v>
      </c>
    </row>
    <row r="18306" spans="30:32" x14ac:dyDescent="0.2">
      <c r="AD18306" s="11" t="s">
        <v>29332</v>
      </c>
      <c r="AE18306" s="10" t="s">
        <v>29333</v>
      </c>
      <c r="AF18306" s="10" t="s">
        <v>546</v>
      </c>
    </row>
    <row r="18307" spans="30:32" x14ac:dyDescent="0.2">
      <c r="AD18307" s="11" t="s">
        <v>29334</v>
      </c>
      <c r="AE18307" s="10" t="s">
        <v>29335</v>
      </c>
      <c r="AF18307" s="10" t="s">
        <v>546</v>
      </c>
    </row>
    <row r="18308" spans="30:32" x14ac:dyDescent="0.2">
      <c r="AD18308" s="11" t="s">
        <v>29336</v>
      </c>
      <c r="AE18308" s="10" t="s">
        <v>29337</v>
      </c>
      <c r="AF18308" s="10" t="s">
        <v>546</v>
      </c>
    </row>
    <row r="18309" spans="30:32" x14ac:dyDescent="0.2">
      <c r="AD18309" s="11" t="s">
        <v>29338</v>
      </c>
      <c r="AE18309" s="10" t="s">
        <v>29339</v>
      </c>
      <c r="AF18309" s="10" t="s">
        <v>546</v>
      </c>
    </row>
    <row r="18310" spans="30:32" x14ac:dyDescent="0.2">
      <c r="AD18310" s="11" t="s">
        <v>29340</v>
      </c>
      <c r="AE18310" s="10" t="s">
        <v>29341</v>
      </c>
      <c r="AF18310" s="10" t="s">
        <v>546</v>
      </c>
    </row>
    <row r="18311" spans="30:32" x14ac:dyDescent="0.2">
      <c r="AD18311" s="11" t="s">
        <v>29342</v>
      </c>
      <c r="AE18311" s="10" t="s">
        <v>29343</v>
      </c>
      <c r="AF18311" s="10" t="s">
        <v>546</v>
      </c>
    </row>
    <row r="18312" spans="30:32" x14ac:dyDescent="0.2">
      <c r="AD18312" s="11" t="s">
        <v>29344</v>
      </c>
      <c r="AE18312" s="10" t="s">
        <v>6009</v>
      </c>
      <c r="AF18312" s="10" t="s">
        <v>546</v>
      </c>
    </row>
    <row r="18313" spans="30:32" x14ac:dyDescent="0.2">
      <c r="AD18313" s="11" t="s">
        <v>29345</v>
      </c>
      <c r="AE18313" s="10" t="s">
        <v>6009</v>
      </c>
      <c r="AF18313" s="10" t="s">
        <v>546</v>
      </c>
    </row>
    <row r="18314" spans="30:32" x14ac:dyDescent="0.2">
      <c r="AD18314" s="11" t="s">
        <v>29346</v>
      </c>
      <c r="AE18314" s="10" t="s">
        <v>6009</v>
      </c>
      <c r="AF18314" s="10" t="s">
        <v>546</v>
      </c>
    </row>
    <row r="18315" spans="30:32" x14ac:dyDescent="0.2">
      <c r="AD18315" s="11" t="s">
        <v>29347</v>
      </c>
      <c r="AE18315" s="10" t="s">
        <v>27849</v>
      </c>
      <c r="AF18315" s="10" t="s">
        <v>546</v>
      </c>
    </row>
    <row r="18316" spans="30:32" x14ac:dyDescent="0.2">
      <c r="AD18316" s="11" t="s">
        <v>29348</v>
      </c>
      <c r="AE18316" s="10" t="s">
        <v>16129</v>
      </c>
      <c r="AF18316" s="10" t="s">
        <v>546</v>
      </c>
    </row>
    <row r="18317" spans="30:32" x14ac:dyDescent="0.2">
      <c r="AD18317" s="11" t="s">
        <v>29349</v>
      </c>
      <c r="AE18317" s="10" t="s">
        <v>29350</v>
      </c>
      <c r="AF18317" s="10" t="s">
        <v>546</v>
      </c>
    </row>
    <row r="18318" spans="30:32" x14ac:dyDescent="0.2">
      <c r="AD18318" s="11" t="s">
        <v>29351</v>
      </c>
      <c r="AE18318" s="10" t="s">
        <v>29352</v>
      </c>
      <c r="AF18318" s="10" t="s">
        <v>546</v>
      </c>
    </row>
    <row r="18319" spans="30:32" x14ac:dyDescent="0.2">
      <c r="AD18319" s="11" t="s">
        <v>29353</v>
      </c>
      <c r="AE18319" s="10" t="s">
        <v>29354</v>
      </c>
      <c r="AF18319" s="10" t="s">
        <v>546</v>
      </c>
    </row>
    <row r="18320" spans="30:32" x14ac:dyDescent="0.2">
      <c r="AD18320" s="11" t="s">
        <v>29355</v>
      </c>
      <c r="AE18320" s="10" t="s">
        <v>29356</v>
      </c>
      <c r="AF18320" s="10" t="s">
        <v>546</v>
      </c>
    </row>
    <row r="18321" spans="30:32" x14ac:dyDescent="0.2">
      <c r="AD18321" s="11" t="s">
        <v>29357</v>
      </c>
      <c r="AE18321" s="10" t="s">
        <v>3129</v>
      </c>
      <c r="AF18321" s="10" t="s">
        <v>546</v>
      </c>
    </row>
    <row r="18322" spans="30:32" x14ac:dyDescent="0.2">
      <c r="AD18322" s="11" t="s">
        <v>29358</v>
      </c>
      <c r="AE18322" s="10" t="s">
        <v>29359</v>
      </c>
      <c r="AF18322" s="10" t="s">
        <v>546</v>
      </c>
    </row>
    <row r="18323" spans="30:32" x14ac:dyDescent="0.2">
      <c r="AD18323" s="11" t="s">
        <v>29360</v>
      </c>
      <c r="AE18323" s="10" t="s">
        <v>29361</v>
      </c>
      <c r="AF18323" s="10" t="s">
        <v>546</v>
      </c>
    </row>
    <row r="18324" spans="30:32" x14ac:dyDescent="0.2">
      <c r="AD18324" s="11" t="s">
        <v>29362</v>
      </c>
      <c r="AE18324" s="10" t="s">
        <v>1442</v>
      </c>
      <c r="AF18324" s="10" t="s">
        <v>546</v>
      </c>
    </row>
    <row r="18325" spans="30:32" x14ac:dyDescent="0.2">
      <c r="AD18325" s="11" t="s">
        <v>29363</v>
      </c>
      <c r="AE18325" s="10" t="s">
        <v>29364</v>
      </c>
      <c r="AF18325" s="10" t="s">
        <v>546</v>
      </c>
    </row>
    <row r="18326" spans="30:32" x14ac:dyDescent="0.2">
      <c r="AD18326" s="11" t="s">
        <v>29365</v>
      </c>
      <c r="AE18326" s="10" t="s">
        <v>29366</v>
      </c>
      <c r="AF18326" s="10" t="s">
        <v>546</v>
      </c>
    </row>
    <row r="18327" spans="30:32" x14ac:dyDescent="0.2">
      <c r="AD18327" s="11" t="s">
        <v>29367</v>
      </c>
      <c r="AE18327" s="10" t="s">
        <v>29368</v>
      </c>
      <c r="AF18327" s="10" t="s">
        <v>546</v>
      </c>
    </row>
    <row r="18328" spans="30:32" x14ac:dyDescent="0.2">
      <c r="AD18328" s="11" t="s">
        <v>29369</v>
      </c>
      <c r="AE18328" s="10" t="s">
        <v>25738</v>
      </c>
      <c r="AF18328" s="10" t="s">
        <v>546</v>
      </c>
    </row>
    <row r="18329" spans="30:32" x14ac:dyDescent="0.2">
      <c r="AD18329" s="11" t="s">
        <v>29370</v>
      </c>
      <c r="AE18329" s="10" t="s">
        <v>29371</v>
      </c>
      <c r="AF18329" s="10" t="s">
        <v>546</v>
      </c>
    </row>
    <row r="18330" spans="30:32" x14ac:dyDescent="0.2">
      <c r="AD18330" s="11" t="s">
        <v>29372</v>
      </c>
      <c r="AE18330" s="10" t="s">
        <v>17705</v>
      </c>
      <c r="AF18330" s="10" t="s">
        <v>546</v>
      </c>
    </row>
    <row r="18331" spans="30:32" x14ac:dyDescent="0.2">
      <c r="AD18331" s="11" t="s">
        <v>29373</v>
      </c>
      <c r="AE18331" s="10" t="s">
        <v>21397</v>
      </c>
      <c r="AF18331" s="10" t="s">
        <v>546</v>
      </c>
    </row>
    <row r="18332" spans="30:32" x14ac:dyDescent="0.2">
      <c r="AD18332" s="11" t="s">
        <v>29374</v>
      </c>
      <c r="AE18332" s="10" t="s">
        <v>29375</v>
      </c>
      <c r="AF18332" s="10" t="s">
        <v>546</v>
      </c>
    </row>
    <row r="18333" spans="30:32" x14ac:dyDescent="0.2">
      <c r="AD18333" s="11" t="s">
        <v>29376</v>
      </c>
      <c r="AE18333" s="10" t="s">
        <v>4646</v>
      </c>
      <c r="AF18333" s="10" t="s">
        <v>546</v>
      </c>
    </row>
    <row r="18334" spans="30:32" x14ac:dyDescent="0.2">
      <c r="AD18334" s="11" t="s">
        <v>29377</v>
      </c>
      <c r="AE18334" s="10" t="s">
        <v>29378</v>
      </c>
      <c r="AF18334" s="10" t="s">
        <v>546</v>
      </c>
    </row>
    <row r="18335" spans="30:32" x14ac:dyDescent="0.2">
      <c r="AD18335" s="11" t="s">
        <v>29379</v>
      </c>
      <c r="AE18335" s="10" t="s">
        <v>9451</v>
      </c>
      <c r="AF18335" s="10" t="s">
        <v>546</v>
      </c>
    </row>
    <row r="18336" spans="30:32" x14ac:dyDescent="0.2">
      <c r="AD18336" s="11" t="s">
        <v>29380</v>
      </c>
      <c r="AE18336" s="10" t="s">
        <v>29381</v>
      </c>
      <c r="AF18336" s="10" t="s">
        <v>546</v>
      </c>
    </row>
    <row r="18337" spans="30:32" x14ac:dyDescent="0.2">
      <c r="AD18337" s="11" t="s">
        <v>29382</v>
      </c>
      <c r="AE18337" s="10" t="s">
        <v>29383</v>
      </c>
      <c r="AF18337" s="10" t="s">
        <v>546</v>
      </c>
    </row>
    <row r="18338" spans="30:32" x14ac:dyDescent="0.2">
      <c r="AD18338" s="11" t="s">
        <v>29384</v>
      </c>
      <c r="AE18338" s="10" t="s">
        <v>29383</v>
      </c>
      <c r="AF18338" s="10" t="s">
        <v>546</v>
      </c>
    </row>
    <row r="18339" spans="30:32" x14ac:dyDescent="0.2">
      <c r="AD18339" s="11" t="s">
        <v>29385</v>
      </c>
      <c r="AE18339" s="10" t="s">
        <v>22735</v>
      </c>
      <c r="AF18339" s="10" t="s">
        <v>546</v>
      </c>
    </row>
    <row r="18340" spans="30:32" x14ac:dyDescent="0.2">
      <c r="AD18340" s="11" t="s">
        <v>29386</v>
      </c>
      <c r="AE18340" s="10" t="s">
        <v>29387</v>
      </c>
      <c r="AF18340" s="10" t="s">
        <v>546</v>
      </c>
    </row>
    <row r="18341" spans="30:32" x14ac:dyDescent="0.2">
      <c r="AD18341" s="11" t="s">
        <v>29388</v>
      </c>
      <c r="AE18341" s="10" t="s">
        <v>13197</v>
      </c>
      <c r="AF18341" s="10" t="s">
        <v>546</v>
      </c>
    </row>
    <row r="18342" spans="30:32" x14ac:dyDescent="0.2">
      <c r="AD18342" s="11" t="s">
        <v>29389</v>
      </c>
      <c r="AE18342" s="10" t="s">
        <v>29390</v>
      </c>
      <c r="AF18342" s="10" t="s">
        <v>546</v>
      </c>
    </row>
    <row r="18343" spans="30:32" x14ac:dyDescent="0.2">
      <c r="AD18343" s="11" t="s">
        <v>29391</v>
      </c>
      <c r="AE18343" s="10" t="s">
        <v>29392</v>
      </c>
      <c r="AF18343" s="10" t="s">
        <v>546</v>
      </c>
    </row>
    <row r="18344" spans="30:32" x14ac:dyDescent="0.2">
      <c r="AD18344" s="11" t="s">
        <v>29393</v>
      </c>
      <c r="AE18344" s="10" t="s">
        <v>29394</v>
      </c>
      <c r="AF18344" s="10" t="s">
        <v>546</v>
      </c>
    </row>
    <row r="18345" spans="30:32" x14ac:dyDescent="0.2">
      <c r="AD18345" s="11" t="s">
        <v>29395</v>
      </c>
      <c r="AE18345" s="10" t="s">
        <v>8100</v>
      </c>
      <c r="AF18345" s="10" t="s">
        <v>546</v>
      </c>
    </row>
    <row r="18346" spans="30:32" x14ac:dyDescent="0.2">
      <c r="AD18346" s="11" t="s">
        <v>29396</v>
      </c>
      <c r="AE18346" s="10" t="s">
        <v>10781</v>
      </c>
      <c r="AF18346" s="10" t="s">
        <v>546</v>
      </c>
    </row>
    <row r="18347" spans="30:32" x14ac:dyDescent="0.2">
      <c r="AD18347" s="11" t="s">
        <v>29397</v>
      </c>
      <c r="AE18347" s="10" t="s">
        <v>10781</v>
      </c>
      <c r="AF18347" s="10" t="s">
        <v>546</v>
      </c>
    </row>
    <row r="18348" spans="30:32" x14ac:dyDescent="0.2">
      <c r="AD18348" s="11" t="s">
        <v>29398</v>
      </c>
      <c r="AE18348" s="10" t="s">
        <v>18860</v>
      </c>
      <c r="AF18348" s="10" t="s">
        <v>546</v>
      </c>
    </row>
    <row r="18349" spans="30:32" x14ac:dyDescent="0.2">
      <c r="AD18349" s="11" t="s">
        <v>29399</v>
      </c>
      <c r="AE18349" s="10" t="s">
        <v>5346</v>
      </c>
      <c r="AF18349" s="10" t="s">
        <v>546</v>
      </c>
    </row>
    <row r="18350" spans="30:32" x14ac:dyDescent="0.2">
      <c r="AD18350" s="11" t="s">
        <v>29400</v>
      </c>
      <c r="AE18350" s="10" t="s">
        <v>24842</v>
      </c>
      <c r="AF18350" s="10" t="s">
        <v>546</v>
      </c>
    </row>
    <row r="18351" spans="30:32" x14ac:dyDescent="0.2">
      <c r="AD18351" s="11" t="s">
        <v>29401</v>
      </c>
      <c r="AE18351" s="10" t="s">
        <v>29402</v>
      </c>
      <c r="AF18351" s="10" t="s">
        <v>546</v>
      </c>
    </row>
    <row r="18352" spans="30:32" x14ac:dyDescent="0.2">
      <c r="AD18352" s="11" t="s">
        <v>29403</v>
      </c>
      <c r="AE18352" s="10" t="s">
        <v>29404</v>
      </c>
      <c r="AF18352" s="10" t="s">
        <v>546</v>
      </c>
    </row>
    <row r="18353" spans="30:32" x14ac:dyDescent="0.2">
      <c r="AD18353" s="11" t="s">
        <v>29405</v>
      </c>
      <c r="AE18353" s="10" t="s">
        <v>29406</v>
      </c>
      <c r="AF18353" s="10" t="s">
        <v>546</v>
      </c>
    </row>
    <row r="18354" spans="30:32" x14ac:dyDescent="0.2">
      <c r="AD18354" s="11" t="s">
        <v>29407</v>
      </c>
      <c r="AE18354" s="10" t="s">
        <v>2532</v>
      </c>
      <c r="AF18354" s="10" t="s">
        <v>546</v>
      </c>
    </row>
    <row r="18355" spans="30:32" x14ac:dyDescent="0.2">
      <c r="AD18355" s="11" t="s">
        <v>29408</v>
      </c>
      <c r="AE18355" s="10" t="s">
        <v>28494</v>
      </c>
      <c r="AF18355" s="10" t="s">
        <v>546</v>
      </c>
    </row>
    <row r="18356" spans="30:32" x14ac:dyDescent="0.2">
      <c r="AD18356" s="11" t="s">
        <v>29409</v>
      </c>
      <c r="AE18356" s="10" t="s">
        <v>29410</v>
      </c>
      <c r="AF18356" s="10" t="s">
        <v>546</v>
      </c>
    </row>
    <row r="18357" spans="30:32" x14ac:dyDescent="0.2">
      <c r="AD18357" s="11" t="s">
        <v>29411</v>
      </c>
      <c r="AE18357" s="10" t="s">
        <v>29412</v>
      </c>
      <c r="AF18357" s="10" t="s">
        <v>546</v>
      </c>
    </row>
    <row r="18358" spans="30:32" x14ac:dyDescent="0.2">
      <c r="AD18358" s="11" t="s">
        <v>29413</v>
      </c>
      <c r="AE18358" s="10" t="s">
        <v>29414</v>
      </c>
      <c r="AF18358" s="10" t="s">
        <v>546</v>
      </c>
    </row>
    <row r="18359" spans="30:32" x14ac:dyDescent="0.2">
      <c r="AD18359" s="11" t="s">
        <v>29415</v>
      </c>
      <c r="AE18359" s="10" t="s">
        <v>29416</v>
      </c>
      <c r="AF18359" s="10" t="s">
        <v>546</v>
      </c>
    </row>
    <row r="18360" spans="30:32" x14ac:dyDescent="0.2">
      <c r="AD18360" s="11" t="s">
        <v>29417</v>
      </c>
      <c r="AE18360" s="10" t="s">
        <v>29418</v>
      </c>
      <c r="AF18360" s="10" t="s">
        <v>546</v>
      </c>
    </row>
    <row r="18361" spans="30:32" x14ac:dyDescent="0.2">
      <c r="AD18361" s="11" t="s">
        <v>29419</v>
      </c>
      <c r="AE18361" s="10" t="s">
        <v>29420</v>
      </c>
      <c r="AF18361" s="10" t="s">
        <v>546</v>
      </c>
    </row>
    <row r="18362" spans="30:32" x14ac:dyDescent="0.2">
      <c r="AD18362" s="11" t="s">
        <v>29421</v>
      </c>
      <c r="AE18362" s="10" t="s">
        <v>16291</v>
      </c>
      <c r="AF18362" s="10" t="s">
        <v>546</v>
      </c>
    </row>
    <row r="18363" spans="30:32" x14ac:dyDescent="0.2">
      <c r="AD18363" s="11" t="s">
        <v>29422</v>
      </c>
      <c r="AE18363" s="10" t="s">
        <v>29423</v>
      </c>
      <c r="AF18363" s="10" t="s">
        <v>546</v>
      </c>
    </row>
    <row r="18364" spans="30:32" x14ac:dyDescent="0.2">
      <c r="AD18364" s="11" t="s">
        <v>29424</v>
      </c>
      <c r="AE18364" s="10" t="s">
        <v>29425</v>
      </c>
      <c r="AF18364" s="10" t="s">
        <v>546</v>
      </c>
    </row>
    <row r="18365" spans="30:32" x14ac:dyDescent="0.2">
      <c r="AD18365" s="11" t="s">
        <v>29426</v>
      </c>
      <c r="AE18365" s="10" t="s">
        <v>29427</v>
      </c>
      <c r="AF18365" s="10" t="s">
        <v>546</v>
      </c>
    </row>
    <row r="18366" spans="30:32" x14ac:dyDescent="0.2">
      <c r="AD18366" s="11" t="s">
        <v>29428</v>
      </c>
      <c r="AE18366" s="10" t="s">
        <v>29429</v>
      </c>
      <c r="AF18366" s="10" t="s">
        <v>546</v>
      </c>
    </row>
    <row r="18367" spans="30:32" x14ac:dyDescent="0.2">
      <c r="AD18367" s="11" t="s">
        <v>29430</v>
      </c>
      <c r="AE18367" s="10" t="s">
        <v>29429</v>
      </c>
      <c r="AF18367" s="10" t="s">
        <v>546</v>
      </c>
    </row>
    <row r="18368" spans="30:32" x14ac:dyDescent="0.2">
      <c r="AD18368" s="11" t="s">
        <v>29431</v>
      </c>
      <c r="AE18368" s="10" t="s">
        <v>29429</v>
      </c>
      <c r="AF18368" s="10" t="s">
        <v>546</v>
      </c>
    </row>
    <row r="18369" spans="30:32" x14ac:dyDescent="0.2">
      <c r="AD18369" s="11" t="s">
        <v>29432</v>
      </c>
      <c r="AE18369" s="10" t="s">
        <v>29429</v>
      </c>
      <c r="AF18369" s="10" t="s">
        <v>546</v>
      </c>
    </row>
    <row r="18370" spans="30:32" x14ac:dyDescent="0.2">
      <c r="AD18370" s="11" t="s">
        <v>29433</v>
      </c>
      <c r="AE18370" s="10" t="s">
        <v>29429</v>
      </c>
      <c r="AF18370" s="10" t="s">
        <v>546</v>
      </c>
    </row>
    <row r="18371" spans="30:32" x14ac:dyDescent="0.2">
      <c r="AD18371" s="11" t="s">
        <v>29434</v>
      </c>
      <c r="AE18371" s="10" t="s">
        <v>29429</v>
      </c>
      <c r="AF18371" s="10" t="s">
        <v>546</v>
      </c>
    </row>
    <row r="18372" spans="30:32" x14ac:dyDescent="0.2">
      <c r="AD18372" s="11" t="s">
        <v>29435</v>
      </c>
      <c r="AE18372" s="10" t="s">
        <v>29429</v>
      </c>
      <c r="AF18372" s="10" t="s">
        <v>546</v>
      </c>
    </row>
    <row r="18373" spans="30:32" x14ac:dyDescent="0.2">
      <c r="AD18373" s="11" t="s">
        <v>29436</v>
      </c>
      <c r="AE18373" s="10" t="s">
        <v>29429</v>
      </c>
      <c r="AF18373" s="10" t="s">
        <v>546</v>
      </c>
    </row>
    <row r="18374" spans="30:32" x14ac:dyDescent="0.2">
      <c r="AD18374" s="11" t="s">
        <v>29437</v>
      </c>
      <c r="AE18374" s="10" t="s">
        <v>29429</v>
      </c>
      <c r="AF18374" s="10" t="s">
        <v>546</v>
      </c>
    </row>
    <row r="18375" spans="30:32" x14ac:dyDescent="0.2">
      <c r="AD18375" s="11" t="s">
        <v>29438</v>
      </c>
      <c r="AE18375" s="10" t="s">
        <v>29429</v>
      </c>
      <c r="AF18375" s="10" t="s">
        <v>546</v>
      </c>
    </row>
    <row r="18376" spans="30:32" x14ac:dyDescent="0.2">
      <c r="AD18376" s="11" t="s">
        <v>29439</v>
      </c>
      <c r="AE18376" s="10" t="s">
        <v>29429</v>
      </c>
      <c r="AF18376" s="10" t="s">
        <v>546</v>
      </c>
    </row>
    <row r="18377" spans="30:32" x14ac:dyDescent="0.2">
      <c r="AD18377" s="11" t="s">
        <v>29440</v>
      </c>
      <c r="AE18377" s="10" t="s">
        <v>29429</v>
      </c>
      <c r="AF18377" s="10" t="s">
        <v>546</v>
      </c>
    </row>
    <row r="18378" spans="30:32" x14ac:dyDescent="0.2">
      <c r="AD18378" s="11" t="s">
        <v>29441</v>
      </c>
      <c r="AE18378" s="10" t="s">
        <v>29442</v>
      </c>
      <c r="AF18378" s="10" t="s">
        <v>546</v>
      </c>
    </row>
    <row r="18379" spans="30:32" x14ac:dyDescent="0.2">
      <c r="AD18379" s="11" t="s">
        <v>29443</v>
      </c>
      <c r="AE18379" s="10" t="s">
        <v>29444</v>
      </c>
      <c r="AF18379" s="10" t="s">
        <v>546</v>
      </c>
    </row>
    <row r="18380" spans="30:32" x14ac:dyDescent="0.2">
      <c r="AD18380" s="11" t="s">
        <v>29445</v>
      </c>
      <c r="AE18380" s="10" t="s">
        <v>29446</v>
      </c>
      <c r="AF18380" s="10" t="s">
        <v>546</v>
      </c>
    </row>
    <row r="18381" spans="30:32" x14ac:dyDescent="0.2">
      <c r="AD18381" s="11" t="s">
        <v>29447</v>
      </c>
      <c r="AE18381" s="10" t="s">
        <v>29448</v>
      </c>
      <c r="AF18381" s="10" t="s">
        <v>546</v>
      </c>
    </row>
    <row r="18382" spans="30:32" x14ac:dyDescent="0.2">
      <c r="AD18382" s="11" t="s">
        <v>29449</v>
      </c>
      <c r="AE18382" s="10" t="s">
        <v>29450</v>
      </c>
      <c r="AF18382" s="10" t="s">
        <v>546</v>
      </c>
    </row>
    <row r="18383" spans="30:32" x14ac:dyDescent="0.2">
      <c r="AD18383" s="11" t="s">
        <v>29451</v>
      </c>
      <c r="AE18383" s="10" t="s">
        <v>29452</v>
      </c>
      <c r="AF18383" s="10" t="s">
        <v>546</v>
      </c>
    </row>
    <row r="18384" spans="30:32" x14ac:dyDescent="0.2">
      <c r="AD18384" s="11" t="s">
        <v>29453</v>
      </c>
      <c r="AE18384" s="10" t="s">
        <v>29454</v>
      </c>
      <c r="AF18384" s="10" t="s">
        <v>546</v>
      </c>
    </row>
    <row r="18385" spans="30:32" x14ac:dyDescent="0.2">
      <c r="AD18385" s="11" t="s">
        <v>29455</v>
      </c>
      <c r="AE18385" s="10" t="s">
        <v>29456</v>
      </c>
      <c r="AF18385" s="10" t="s">
        <v>546</v>
      </c>
    </row>
    <row r="18386" spans="30:32" x14ac:dyDescent="0.2">
      <c r="AD18386" s="11" t="s">
        <v>29457</v>
      </c>
      <c r="AE18386" s="10" t="s">
        <v>10950</v>
      </c>
      <c r="AF18386" s="10" t="s">
        <v>546</v>
      </c>
    </row>
    <row r="18387" spans="30:32" x14ac:dyDescent="0.2">
      <c r="AD18387" s="11" t="s">
        <v>29458</v>
      </c>
      <c r="AE18387" s="10" t="s">
        <v>29459</v>
      </c>
      <c r="AF18387" s="10" t="s">
        <v>546</v>
      </c>
    </row>
    <row r="18388" spans="30:32" x14ac:dyDescent="0.2">
      <c r="AD18388" s="11" t="s">
        <v>29460</v>
      </c>
      <c r="AE18388" s="10" t="s">
        <v>16331</v>
      </c>
      <c r="AF18388" s="10" t="s">
        <v>546</v>
      </c>
    </row>
    <row r="18389" spans="30:32" x14ac:dyDescent="0.2">
      <c r="AD18389" s="11" t="s">
        <v>29461</v>
      </c>
      <c r="AE18389" s="10" t="s">
        <v>29462</v>
      </c>
      <c r="AF18389" s="10" t="s">
        <v>546</v>
      </c>
    </row>
    <row r="18390" spans="30:32" x14ac:dyDescent="0.2">
      <c r="AD18390" s="11" t="s">
        <v>29463</v>
      </c>
      <c r="AE18390" s="10" t="s">
        <v>29464</v>
      </c>
      <c r="AF18390" s="10" t="s">
        <v>546</v>
      </c>
    </row>
    <row r="18391" spans="30:32" x14ac:dyDescent="0.2">
      <c r="AD18391" s="11" t="s">
        <v>29465</v>
      </c>
      <c r="AE18391" s="10" t="s">
        <v>29466</v>
      </c>
      <c r="AF18391" s="10" t="s">
        <v>546</v>
      </c>
    </row>
    <row r="18392" spans="30:32" x14ac:dyDescent="0.2">
      <c r="AD18392" s="11" t="s">
        <v>29467</v>
      </c>
      <c r="AE18392" s="10" t="s">
        <v>29468</v>
      </c>
      <c r="AF18392" s="10" t="s">
        <v>546</v>
      </c>
    </row>
    <row r="18393" spans="30:32" x14ac:dyDescent="0.2">
      <c r="AD18393" s="11" t="s">
        <v>29469</v>
      </c>
      <c r="AE18393" s="10" t="s">
        <v>9551</v>
      </c>
      <c r="AF18393" s="10" t="s">
        <v>546</v>
      </c>
    </row>
    <row r="18394" spans="30:32" x14ac:dyDescent="0.2">
      <c r="AD18394" s="11" t="s">
        <v>29470</v>
      </c>
      <c r="AE18394" s="10" t="s">
        <v>3210</v>
      </c>
      <c r="AF18394" s="10" t="s">
        <v>546</v>
      </c>
    </row>
    <row r="18395" spans="30:32" x14ac:dyDescent="0.2">
      <c r="AD18395" s="11" t="s">
        <v>29471</v>
      </c>
      <c r="AE18395" s="10" t="s">
        <v>29472</v>
      </c>
      <c r="AF18395" s="10" t="s">
        <v>546</v>
      </c>
    </row>
    <row r="18396" spans="30:32" x14ac:dyDescent="0.2">
      <c r="AD18396" s="11" t="s">
        <v>29473</v>
      </c>
      <c r="AE18396" s="10" t="s">
        <v>29474</v>
      </c>
      <c r="AF18396" s="10" t="s">
        <v>546</v>
      </c>
    </row>
    <row r="18397" spans="30:32" x14ac:dyDescent="0.2">
      <c r="AD18397" s="11" t="s">
        <v>29475</v>
      </c>
      <c r="AE18397" s="10" t="s">
        <v>24145</v>
      </c>
      <c r="AF18397" s="10" t="s">
        <v>546</v>
      </c>
    </row>
    <row r="18398" spans="30:32" x14ac:dyDescent="0.2">
      <c r="AD18398" s="11" t="s">
        <v>29476</v>
      </c>
      <c r="AE18398" s="10" t="s">
        <v>5038</v>
      </c>
      <c r="AF18398" s="10" t="s">
        <v>546</v>
      </c>
    </row>
    <row r="18399" spans="30:32" x14ac:dyDescent="0.2">
      <c r="AD18399" s="11" t="s">
        <v>29477</v>
      </c>
      <c r="AE18399" s="10" t="s">
        <v>2611</v>
      </c>
      <c r="AF18399" s="10" t="s">
        <v>546</v>
      </c>
    </row>
    <row r="18400" spans="30:32" x14ac:dyDescent="0.2">
      <c r="AD18400" s="11" t="s">
        <v>29478</v>
      </c>
      <c r="AE18400" s="10" t="s">
        <v>29479</v>
      </c>
      <c r="AF18400" s="10" t="s">
        <v>546</v>
      </c>
    </row>
    <row r="18401" spans="30:32" x14ac:dyDescent="0.2">
      <c r="AD18401" s="11" t="s">
        <v>29480</v>
      </c>
      <c r="AE18401" s="10" t="s">
        <v>29481</v>
      </c>
      <c r="AF18401" s="10" t="s">
        <v>546</v>
      </c>
    </row>
    <row r="18402" spans="30:32" x14ac:dyDescent="0.2">
      <c r="AD18402" s="11" t="s">
        <v>29482</v>
      </c>
      <c r="AE18402" s="10" t="s">
        <v>17890</v>
      </c>
      <c r="AF18402" s="10" t="s">
        <v>546</v>
      </c>
    </row>
    <row r="18403" spans="30:32" x14ac:dyDescent="0.2">
      <c r="AD18403" s="11" t="s">
        <v>29483</v>
      </c>
      <c r="AE18403" s="10" t="s">
        <v>2630</v>
      </c>
      <c r="AF18403" s="10" t="s">
        <v>546</v>
      </c>
    </row>
    <row r="18404" spans="30:32" x14ac:dyDescent="0.2">
      <c r="AD18404" s="11" t="s">
        <v>29484</v>
      </c>
      <c r="AE18404" s="10" t="s">
        <v>29485</v>
      </c>
      <c r="AF18404" s="10" t="s">
        <v>546</v>
      </c>
    </row>
    <row r="18405" spans="30:32" x14ac:dyDescent="0.2">
      <c r="AD18405" s="11" t="s">
        <v>29486</v>
      </c>
      <c r="AE18405" s="10" t="s">
        <v>7987</v>
      </c>
      <c r="AF18405" s="10" t="s">
        <v>546</v>
      </c>
    </row>
    <row r="18406" spans="30:32" x14ac:dyDescent="0.2">
      <c r="AD18406" s="11" t="s">
        <v>29487</v>
      </c>
      <c r="AE18406" s="10" t="s">
        <v>20960</v>
      </c>
      <c r="AF18406" s="10" t="s">
        <v>546</v>
      </c>
    </row>
    <row r="18407" spans="30:32" x14ac:dyDescent="0.2">
      <c r="AD18407" s="11" t="s">
        <v>29488</v>
      </c>
      <c r="AE18407" s="10" t="s">
        <v>20119</v>
      </c>
      <c r="AF18407" s="10" t="s">
        <v>546</v>
      </c>
    </row>
    <row r="18408" spans="30:32" x14ac:dyDescent="0.2">
      <c r="AD18408" s="11" t="s">
        <v>29489</v>
      </c>
      <c r="AE18408" s="10" t="s">
        <v>29490</v>
      </c>
      <c r="AF18408" s="10" t="s">
        <v>546</v>
      </c>
    </row>
    <row r="18409" spans="30:32" x14ac:dyDescent="0.2">
      <c r="AD18409" s="11" t="s">
        <v>29491</v>
      </c>
      <c r="AE18409" s="10" t="s">
        <v>29492</v>
      </c>
      <c r="AF18409" s="10" t="s">
        <v>546</v>
      </c>
    </row>
    <row r="18410" spans="30:32" x14ac:dyDescent="0.2">
      <c r="AD18410" s="11" t="s">
        <v>29493</v>
      </c>
      <c r="AE18410" s="10" t="s">
        <v>29494</v>
      </c>
      <c r="AF18410" s="10" t="s">
        <v>546</v>
      </c>
    </row>
    <row r="18411" spans="30:32" x14ac:dyDescent="0.2">
      <c r="AD18411" s="11" t="s">
        <v>29495</v>
      </c>
      <c r="AE18411" s="10" t="s">
        <v>29496</v>
      </c>
      <c r="AF18411" s="10" t="s">
        <v>546</v>
      </c>
    </row>
    <row r="18412" spans="30:32" x14ac:dyDescent="0.2">
      <c r="AD18412" s="11" t="s">
        <v>29497</v>
      </c>
      <c r="AE18412" s="10" t="s">
        <v>29498</v>
      </c>
      <c r="AF18412" s="10" t="s">
        <v>546</v>
      </c>
    </row>
    <row r="18413" spans="30:32" x14ac:dyDescent="0.2">
      <c r="AD18413" s="11" t="s">
        <v>29499</v>
      </c>
      <c r="AE18413" s="10" t="s">
        <v>21625</v>
      </c>
      <c r="AF18413" s="10" t="s">
        <v>546</v>
      </c>
    </row>
    <row r="18414" spans="30:32" x14ac:dyDescent="0.2">
      <c r="AD18414" s="11" t="s">
        <v>29500</v>
      </c>
      <c r="AE18414" s="10" t="s">
        <v>29501</v>
      </c>
      <c r="AF18414" s="10" t="s">
        <v>546</v>
      </c>
    </row>
    <row r="18415" spans="30:32" x14ac:dyDescent="0.2">
      <c r="AD18415" s="11" t="s">
        <v>29502</v>
      </c>
      <c r="AE18415" s="10" t="s">
        <v>28577</v>
      </c>
      <c r="AF18415" s="10" t="s">
        <v>546</v>
      </c>
    </row>
    <row r="18416" spans="30:32" x14ac:dyDescent="0.2">
      <c r="AD18416" s="11" t="s">
        <v>29503</v>
      </c>
      <c r="AE18416" s="10" t="s">
        <v>4545</v>
      </c>
      <c r="AF18416" s="10" t="s">
        <v>546</v>
      </c>
    </row>
    <row r="18417" spans="30:32" x14ac:dyDescent="0.2">
      <c r="AD18417" s="11" t="s">
        <v>29504</v>
      </c>
      <c r="AE18417" s="10" t="s">
        <v>11097</v>
      </c>
      <c r="AF18417" s="10" t="s">
        <v>546</v>
      </c>
    </row>
    <row r="18418" spans="30:32" x14ac:dyDescent="0.2">
      <c r="AD18418" s="11" t="s">
        <v>29505</v>
      </c>
      <c r="AE18418" s="10" t="s">
        <v>2678</v>
      </c>
      <c r="AF18418" s="10" t="s">
        <v>546</v>
      </c>
    </row>
    <row r="18419" spans="30:32" x14ac:dyDescent="0.2">
      <c r="AD18419" s="11" t="s">
        <v>29506</v>
      </c>
      <c r="AE18419" s="10" t="s">
        <v>29507</v>
      </c>
      <c r="AF18419" s="10" t="s">
        <v>546</v>
      </c>
    </row>
    <row r="18420" spans="30:32" x14ac:dyDescent="0.2">
      <c r="AD18420" s="11" t="s">
        <v>29508</v>
      </c>
      <c r="AE18420" s="10" t="s">
        <v>29507</v>
      </c>
      <c r="AF18420" s="10" t="s">
        <v>546</v>
      </c>
    </row>
    <row r="18421" spans="30:32" x14ac:dyDescent="0.2">
      <c r="AD18421" s="11" t="s">
        <v>29509</v>
      </c>
      <c r="AE18421" s="10" t="s">
        <v>29507</v>
      </c>
      <c r="AF18421" s="10" t="s">
        <v>546</v>
      </c>
    </row>
    <row r="18422" spans="30:32" x14ac:dyDescent="0.2">
      <c r="AD18422" s="11" t="s">
        <v>29510</v>
      </c>
      <c r="AE18422" s="10" t="s">
        <v>1555</v>
      </c>
      <c r="AF18422" s="10" t="s">
        <v>546</v>
      </c>
    </row>
    <row r="18423" spans="30:32" x14ac:dyDescent="0.2">
      <c r="AD18423" s="11" t="s">
        <v>29511</v>
      </c>
      <c r="AE18423" s="10" t="s">
        <v>1191</v>
      </c>
      <c r="AF18423" s="10" t="s">
        <v>546</v>
      </c>
    </row>
    <row r="18424" spans="30:32" x14ac:dyDescent="0.2">
      <c r="AD18424" s="11" t="s">
        <v>29512</v>
      </c>
      <c r="AE18424" s="10" t="s">
        <v>12674</v>
      </c>
      <c r="AF18424" s="10" t="s">
        <v>546</v>
      </c>
    </row>
    <row r="18425" spans="30:32" x14ac:dyDescent="0.2">
      <c r="AD18425" s="11" t="s">
        <v>29513</v>
      </c>
      <c r="AE18425" s="10" t="s">
        <v>2702</v>
      </c>
      <c r="AF18425" s="10" t="s">
        <v>546</v>
      </c>
    </row>
    <row r="18426" spans="30:32" x14ac:dyDescent="0.2">
      <c r="AD18426" s="11" t="s">
        <v>29514</v>
      </c>
      <c r="AE18426" s="10" t="s">
        <v>29515</v>
      </c>
      <c r="AF18426" s="10" t="s">
        <v>546</v>
      </c>
    </row>
    <row r="18427" spans="30:32" x14ac:dyDescent="0.2">
      <c r="AD18427" s="11" t="s">
        <v>29516</v>
      </c>
      <c r="AE18427" s="10" t="s">
        <v>29517</v>
      </c>
      <c r="AF18427" s="10" t="s">
        <v>546</v>
      </c>
    </row>
    <row r="18428" spans="30:32" x14ac:dyDescent="0.2">
      <c r="AD18428" s="11" t="s">
        <v>29518</v>
      </c>
      <c r="AE18428" s="10" t="s">
        <v>29519</v>
      </c>
      <c r="AF18428" s="10" t="s">
        <v>546</v>
      </c>
    </row>
    <row r="18429" spans="30:32" x14ac:dyDescent="0.2">
      <c r="AD18429" s="11" t="s">
        <v>29520</v>
      </c>
      <c r="AE18429" s="10" t="s">
        <v>29521</v>
      </c>
      <c r="AF18429" s="10" t="s">
        <v>546</v>
      </c>
    </row>
    <row r="18430" spans="30:32" x14ac:dyDescent="0.2">
      <c r="AD18430" s="11" t="s">
        <v>29522</v>
      </c>
      <c r="AE18430" s="10" t="s">
        <v>29523</v>
      </c>
      <c r="AF18430" s="10" t="s">
        <v>546</v>
      </c>
    </row>
    <row r="18431" spans="30:32" x14ac:dyDescent="0.2">
      <c r="AD18431" s="11" t="s">
        <v>29524</v>
      </c>
      <c r="AE18431" s="10" t="s">
        <v>29525</v>
      </c>
      <c r="AF18431" s="10" t="s">
        <v>546</v>
      </c>
    </row>
    <row r="18432" spans="30:32" x14ac:dyDescent="0.2">
      <c r="AD18432" s="11" t="s">
        <v>29526</v>
      </c>
      <c r="AE18432" s="10" t="s">
        <v>29527</v>
      </c>
      <c r="AF18432" s="10" t="s">
        <v>546</v>
      </c>
    </row>
    <row r="18433" spans="30:32" x14ac:dyDescent="0.2">
      <c r="AD18433" s="11" t="s">
        <v>29528</v>
      </c>
      <c r="AE18433" s="10" t="s">
        <v>29529</v>
      </c>
      <c r="AF18433" s="10" t="s">
        <v>546</v>
      </c>
    </row>
    <row r="18434" spans="30:32" x14ac:dyDescent="0.2">
      <c r="AD18434" s="11" t="s">
        <v>29530</v>
      </c>
      <c r="AE18434" s="10" t="s">
        <v>29531</v>
      </c>
      <c r="AF18434" s="10" t="s">
        <v>546</v>
      </c>
    </row>
    <row r="18435" spans="30:32" x14ac:dyDescent="0.2">
      <c r="AD18435" s="11" t="s">
        <v>29532</v>
      </c>
      <c r="AE18435" s="10" t="s">
        <v>29533</v>
      </c>
      <c r="AF18435" s="10" t="s">
        <v>546</v>
      </c>
    </row>
    <row r="18436" spans="30:32" x14ac:dyDescent="0.2">
      <c r="AD18436" s="11" t="s">
        <v>29534</v>
      </c>
      <c r="AE18436" s="10" t="s">
        <v>29535</v>
      </c>
      <c r="AF18436" s="10" t="s">
        <v>546</v>
      </c>
    </row>
    <row r="18437" spans="30:32" x14ac:dyDescent="0.2">
      <c r="AD18437" s="11" t="s">
        <v>29536</v>
      </c>
      <c r="AE18437" s="10" t="s">
        <v>29535</v>
      </c>
      <c r="AF18437" s="10" t="s">
        <v>546</v>
      </c>
    </row>
    <row r="18438" spans="30:32" x14ac:dyDescent="0.2">
      <c r="AD18438" s="11" t="s">
        <v>29537</v>
      </c>
      <c r="AE18438" s="10" t="s">
        <v>21723</v>
      </c>
      <c r="AF18438" s="10" t="s">
        <v>546</v>
      </c>
    </row>
    <row r="18439" spans="30:32" x14ac:dyDescent="0.2">
      <c r="AD18439" s="11" t="s">
        <v>29538</v>
      </c>
      <c r="AE18439" s="10" t="s">
        <v>21723</v>
      </c>
      <c r="AF18439" s="10" t="s">
        <v>546</v>
      </c>
    </row>
    <row r="18440" spans="30:32" x14ac:dyDescent="0.2">
      <c r="AD18440" s="11" t="s">
        <v>29539</v>
      </c>
      <c r="AE18440" s="10" t="s">
        <v>3756</v>
      </c>
      <c r="AF18440" s="10" t="s">
        <v>546</v>
      </c>
    </row>
    <row r="18441" spans="30:32" x14ac:dyDescent="0.2">
      <c r="AD18441" s="11" t="s">
        <v>29540</v>
      </c>
      <c r="AE18441" s="10" t="s">
        <v>9634</v>
      </c>
      <c r="AF18441" s="10" t="s">
        <v>546</v>
      </c>
    </row>
    <row r="18442" spans="30:32" x14ac:dyDescent="0.2">
      <c r="AD18442" s="11" t="s">
        <v>29541</v>
      </c>
      <c r="AE18442" s="10" t="s">
        <v>29542</v>
      </c>
      <c r="AF18442" s="10" t="s">
        <v>546</v>
      </c>
    </row>
    <row r="18443" spans="30:32" x14ac:dyDescent="0.2">
      <c r="AD18443" s="11" t="s">
        <v>29543</v>
      </c>
      <c r="AE18443" s="10" t="s">
        <v>29544</v>
      </c>
      <c r="AF18443" s="10" t="s">
        <v>546</v>
      </c>
    </row>
    <row r="18444" spans="30:32" x14ac:dyDescent="0.2">
      <c r="AD18444" s="11" t="s">
        <v>29545</v>
      </c>
      <c r="AE18444" s="10" t="s">
        <v>29546</v>
      </c>
      <c r="AF18444" s="10" t="s">
        <v>546</v>
      </c>
    </row>
    <row r="18445" spans="30:32" x14ac:dyDescent="0.2">
      <c r="AD18445" s="11" t="s">
        <v>29547</v>
      </c>
      <c r="AE18445" s="10" t="s">
        <v>15586</v>
      </c>
      <c r="AF18445" s="10" t="s">
        <v>546</v>
      </c>
    </row>
    <row r="18446" spans="30:32" x14ac:dyDescent="0.2">
      <c r="AD18446" s="11" t="s">
        <v>29548</v>
      </c>
      <c r="AE18446" s="10" t="s">
        <v>6266</v>
      </c>
      <c r="AF18446" s="10" t="s">
        <v>546</v>
      </c>
    </row>
    <row r="18447" spans="30:32" x14ac:dyDescent="0.2">
      <c r="AD18447" s="11" t="s">
        <v>29549</v>
      </c>
      <c r="AE18447" s="10" t="s">
        <v>29550</v>
      </c>
      <c r="AF18447" s="10" t="s">
        <v>546</v>
      </c>
    </row>
    <row r="18448" spans="30:32" x14ac:dyDescent="0.2">
      <c r="AD18448" s="11" t="s">
        <v>29551</v>
      </c>
      <c r="AE18448" s="10" t="s">
        <v>29552</v>
      </c>
      <c r="AF18448" s="10" t="s">
        <v>546</v>
      </c>
    </row>
    <row r="18449" spans="30:32" x14ac:dyDescent="0.2">
      <c r="AD18449" s="11" t="s">
        <v>29553</v>
      </c>
      <c r="AE18449" s="10" t="s">
        <v>29554</v>
      </c>
      <c r="AF18449" s="10" t="s">
        <v>546</v>
      </c>
    </row>
    <row r="18450" spans="30:32" x14ac:dyDescent="0.2">
      <c r="AD18450" s="11" t="s">
        <v>29555</v>
      </c>
      <c r="AE18450" s="10" t="s">
        <v>21763</v>
      </c>
      <c r="AF18450" s="10" t="s">
        <v>546</v>
      </c>
    </row>
    <row r="18451" spans="30:32" x14ac:dyDescent="0.2">
      <c r="AD18451" s="11" t="s">
        <v>29556</v>
      </c>
      <c r="AE18451" s="10" t="s">
        <v>29557</v>
      </c>
      <c r="AF18451" s="10" t="s">
        <v>546</v>
      </c>
    </row>
    <row r="18452" spans="30:32" x14ac:dyDescent="0.2">
      <c r="AD18452" s="11" t="s">
        <v>29558</v>
      </c>
      <c r="AE18452" s="10" t="s">
        <v>18053</v>
      </c>
      <c r="AF18452" s="10" t="s">
        <v>546</v>
      </c>
    </row>
    <row r="18453" spans="30:32" x14ac:dyDescent="0.2">
      <c r="AD18453" s="11" t="s">
        <v>29559</v>
      </c>
      <c r="AE18453" s="10" t="s">
        <v>29560</v>
      </c>
      <c r="AF18453" s="10" t="s">
        <v>546</v>
      </c>
    </row>
    <row r="18454" spans="30:32" x14ac:dyDescent="0.2">
      <c r="AD18454" s="11" t="s">
        <v>29561</v>
      </c>
      <c r="AE18454" s="10" t="s">
        <v>1866</v>
      </c>
      <c r="AF18454" s="10" t="s">
        <v>546</v>
      </c>
    </row>
    <row r="18455" spans="30:32" x14ac:dyDescent="0.2">
      <c r="AD18455" s="11" t="s">
        <v>29562</v>
      </c>
      <c r="AE18455" s="10" t="s">
        <v>1866</v>
      </c>
      <c r="AF18455" s="10" t="s">
        <v>546</v>
      </c>
    </row>
    <row r="18456" spans="30:32" x14ac:dyDescent="0.2">
      <c r="AD18456" s="11" t="s">
        <v>29563</v>
      </c>
      <c r="AE18456" s="10" t="s">
        <v>1866</v>
      </c>
      <c r="AF18456" s="10" t="s">
        <v>546</v>
      </c>
    </row>
    <row r="18457" spans="30:32" x14ac:dyDescent="0.2">
      <c r="AD18457" s="11" t="s">
        <v>29564</v>
      </c>
      <c r="AE18457" s="10" t="s">
        <v>1866</v>
      </c>
      <c r="AF18457" s="10" t="s">
        <v>546</v>
      </c>
    </row>
    <row r="18458" spans="30:32" x14ac:dyDescent="0.2">
      <c r="AD18458" s="11" t="s">
        <v>29565</v>
      </c>
      <c r="AE18458" s="10" t="s">
        <v>1137</v>
      </c>
      <c r="AF18458" s="10" t="s">
        <v>546</v>
      </c>
    </row>
    <row r="18459" spans="30:32" x14ac:dyDescent="0.2">
      <c r="AD18459" s="11" t="s">
        <v>29566</v>
      </c>
      <c r="AE18459" s="10" t="s">
        <v>27803</v>
      </c>
      <c r="AF18459" s="10" t="s">
        <v>546</v>
      </c>
    </row>
    <row r="18460" spans="30:32" x14ac:dyDescent="0.2">
      <c r="AD18460" s="11" t="s">
        <v>29567</v>
      </c>
      <c r="AE18460" s="10" t="s">
        <v>29568</v>
      </c>
      <c r="AF18460" s="10" t="s">
        <v>546</v>
      </c>
    </row>
    <row r="18461" spans="30:32" x14ac:dyDescent="0.2">
      <c r="AD18461" s="11" t="s">
        <v>29569</v>
      </c>
      <c r="AE18461" s="10" t="s">
        <v>29568</v>
      </c>
      <c r="AF18461" s="10" t="s">
        <v>546</v>
      </c>
    </row>
    <row r="18462" spans="30:32" x14ac:dyDescent="0.2">
      <c r="AD18462" s="11" t="s">
        <v>29570</v>
      </c>
      <c r="AE18462" s="10" t="s">
        <v>24333</v>
      </c>
      <c r="AF18462" s="10" t="s">
        <v>546</v>
      </c>
    </row>
    <row r="18463" spans="30:32" x14ac:dyDescent="0.2">
      <c r="AD18463" s="11" t="s">
        <v>29571</v>
      </c>
      <c r="AE18463" s="10" t="s">
        <v>29572</v>
      </c>
      <c r="AF18463" s="10" t="s">
        <v>546</v>
      </c>
    </row>
    <row r="18464" spans="30:32" x14ac:dyDescent="0.2">
      <c r="AD18464" s="11" t="s">
        <v>29573</v>
      </c>
      <c r="AE18464" s="10" t="s">
        <v>29574</v>
      </c>
      <c r="AF18464" s="10" t="s">
        <v>546</v>
      </c>
    </row>
    <row r="18465" spans="30:32" x14ac:dyDescent="0.2">
      <c r="AD18465" s="11" t="s">
        <v>29575</v>
      </c>
      <c r="AE18465" s="10" t="s">
        <v>29576</v>
      </c>
      <c r="AF18465" s="10" t="s">
        <v>546</v>
      </c>
    </row>
    <row r="18466" spans="30:32" x14ac:dyDescent="0.2">
      <c r="AD18466" s="11" t="s">
        <v>29577</v>
      </c>
      <c r="AE18466" s="10" t="s">
        <v>2810</v>
      </c>
      <c r="AF18466" s="10" t="s">
        <v>546</v>
      </c>
    </row>
    <row r="18467" spans="30:32" x14ac:dyDescent="0.2">
      <c r="AD18467" s="11" t="s">
        <v>29578</v>
      </c>
      <c r="AE18467" s="10" t="s">
        <v>2810</v>
      </c>
      <c r="AF18467" s="10" t="s">
        <v>546</v>
      </c>
    </row>
    <row r="18468" spans="30:32" x14ac:dyDescent="0.2">
      <c r="AD18468" s="11" t="s">
        <v>29579</v>
      </c>
      <c r="AE18468" s="10" t="s">
        <v>29580</v>
      </c>
      <c r="AF18468" s="10" t="s">
        <v>546</v>
      </c>
    </row>
    <row r="18469" spans="30:32" x14ac:dyDescent="0.2">
      <c r="AD18469" s="11" t="s">
        <v>29581</v>
      </c>
      <c r="AE18469" s="10" t="s">
        <v>3832</v>
      </c>
      <c r="AF18469" s="10" t="s">
        <v>546</v>
      </c>
    </row>
    <row r="18470" spans="30:32" x14ac:dyDescent="0.2">
      <c r="AD18470" s="11" t="s">
        <v>29582</v>
      </c>
      <c r="AE18470" s="10" t="s">
        <v>29583</v>
      </c>
      <c r="AF18470" s="10" t="s">
        <v>546</v>
      </c>
    </row>
    <row r="18471" spans="30:32" x14ac:dyDescent="0.2">
      <c r="AD18471" s="11" t="s">
        <v>29584</v>
      </c>
      <c r="AE18471" s="10" t="s">
        <v>29583</v>
      </c>
      <c r="AF18471" s="10" t="s">
        <v>546</v>
      </c>
    </row>
    <row r="18472" spans="30:32" x14ac:dyDescent="0.2">
      <c r="AD18472" s="11" t="s">
        <v>29585</v>
      </c>
      <c r="AE18472" s="10" t="s">
        <v>29586</v>
      </c>
      <c r="AF18472" s="10" t="s">
        <v>546</v>
      </c>
    </row>
    <row r="18473" spans="30:32" x14ac:dyDescent="0.2">
      <c r="AD18473" s="11" t="s">
        <v>29587</v>
      </c>
      <c r="AE18473" s="10" t="s">
        <v>29588</v>
      </c>
      <c r="AF18473" s="10" t="s">
        <v>546</v>
      </c>
    </row>
    <row r="18474" spans="30:32" x14ac:dyDescent="0.2">
      <c r="AD18474" s="11" t="s">
        <v>29589</v>
      </c>
      <c r="AE18474" s="10" t="s">
        <v>29590</v>
      </c>
      <c r="AF18474" s="10" t="s">
        <v>546</v>
      </c>
    </row>
    <row r="18475" spans="30:32" x14ac:dyDescent="0.2">
      <c r="AD18475" s="11" t="s">
        <v>29591</v>
      </c>
      <c r="AE18475" s="10" t="s">
        <v>29592</v>
      </c>
      <c r="AF18475" s="10" t="s">
        <v>546</v>
      </c>
    </row>
    <row r="18476" spans="30:32" x14ac:dyDescent="0.2">
      <c r="AD18476" s="11" t="s">
        <v>29593</v>
      </c>
      <c r="AE18476" s="10" t="s">
        <v>29594</v>
      </c>
      <c r="AF18476" s="10" t="s">
        <v>546</v>
      </c>
    </row>
    <row r="18477" spans="30:32" x14ac:dyDescent="0.2">
      <c r="AD18477" s="11" t="s">
        <v>29595</v>
      </c>
      <c r="AE18477" s="10" t="s">
        <v>27856</v>
      </c>
      <c r="AF18477" s="10" t="s">
        <v>546</v>
      </c>
    </row>
    <row r="18478" spans="30:32" x14ac:dyDescent="0.2">
      <c r="AD18478" s="11" t="s">
        <v>29596</v>
      </c>
      <c r="AE18478" s="10" t="s">
        <v>16541</v>
      </c>
      <c r="AF18478" s="10" t="s">
        <v>546</v>
      </c>
    </row>
    <row r="18479" spans="30:32" x14ac:dyDescent="0.2">
      <c r="AD18479" s="11" t="s">
        <v>29597</v>
      </c>
      <c r="AE18479" s="10" t="s">
        <v>6886</v>
      </c>
      <c r="AF18479" s="10" t="s">
        <v>566</v>
      </c>
    </row>
    <row r="18480" spans="30:32" x14ac:dyDescent="0.2">
      <c r="AD18480" s="11" t="s">
        <v>29598</v>
      </c>
      <c r="AE18480" s="10" t="s">
        <v>1282</v>
      </c>
      <c r="AF18480" s="10" t="s">
        <v>566</v>
      </c>
    </row>
    <row r="18481" spans="30:32" x14ac:dyDescent="0.2">
      <c r="AD18481" s="11" t="s">
        <v>29599</v>
      </c>
      <c r="AE18481" s="10" t="s">
        <v>2190</v>
      </c>
      <c r="AF18481" s="10" t="s">
        <v>566</v>
      </c>
    </row>
    <row r="18482" spans="30:32" x14ac:dyDescent="0.2">
      <c r="AD18482" s="11" t="s">
        <v>29600</v>
      </c>
      <c r="AE18482" s="10" t="s">
        <v>4910</v>
      </c>
      <c r="AF18482" s="10" t="s">
        <v>566</v>
      </c>
    </row>
    <row r="18483" spans="30:32" x14ac:dyDescent="0.2">
      <c r="AD18483" s="11" t="s">
        <v>29601</v>
      </c>
      <c r="AE18483" s="10" t="s">
        <v>29602</v>
      </c>
      <c r="AF18483" s="10" t="s">
        <v>566</v>
      </c>
    </row>
    <row r="18484" spans="30:32" x14ac:dyDescent="0.2">
      <c r="AD18484" s="11" t="s">
        <v>29603</v>
      </c>
      <c r="AE18484" s="10" t="s">
        <v>29604</v>
      </c>
      <c r="AF18484" s="10" t="s">
        <v>566</v>
      </c>
    </row>
    <row r="18485" spans="30:32" x14ac:dyDescent="0.2">
      <c r="AD18485" s="11" t="s">
        <v>29605</v>
      </c>
      <c r="AE18485" s="10" t="s">
        <v>29606</v>
      </c>
      <c r="AF18485" s="10" t="s">
        <v>566</v>
      </c>
    </row>
    <row r="18486" spans="30:32" x14ac:dyDescent="0.2">
      <c r="AD18486" s="11" t="s">
        <v>29607</v>
      </c>
      <c r="AE18486" s="10" t="s">
        <v>28731</v>
      </c>
      <c r="AF18486" s="10" t="s">
        <v>566</v>
      </c>
    </row>
    <row r="18487" spans="30:32" x14ac:dyDescent="0.2">
      <c r="AD18487" s="11" t="s">
        <v>29608</v>
      </c>
      <c r="AE18487" s="10" t="s">
        <v>1270</v>
      </c>
      <c r="AF18487" s="10" t="s">
        <v>566</v>
      </c>
    </row>
    <row r="18488" spans="30:32" x14ac:dyDescent="0.2">
      <c r="AD18488" s="11" t="s">
        <v>29609</v>
      </c>
      <c r="AE18488" s="10" t="s">
        <v>29610</v>
      </c>
      <c r="AF18488" s="10" t="s">
        <v>566</v>
      </c>
    </row>
    <row r="18489" spans="30:32" x14ac:dyDescent="0.2">
      <c r="AD18489" s="11" t="s">
        <v>29611</v>
      </c>
      <c r="AE18489" s="10" t="s">
        <v>29612</v>
      </c>
      <c r="AF18489" s="10" t="s">
        <v>566</v>
      </c>
    </row>
    <row r="18490" spans="30:32" x14ac:dyDescent="0.2">
      <c r="AD18490" s="11" t="s">
        <v>29613</v>
      </c>
      <c r="AE18490" s="10" t="s">
        <v>23742</v>
      </c>
      <c r="AF18490" s="10" t="s">
        <v>566</v>
      </c>
    </row>
    <row r="18491" spans="30:32" x14ac:dyDescent="0.2">
      <c r="AD18491" s="11" t="s">
        <v>29614</v>
      </c>
      <c r="AE18491" s="10" t="s">
        <v>24406</v>
      </c>
      <c r="AF18491" s="10" t="s">
        <v>566</v>
      </c>
    </row>
    <row r="18492" spans="30:32" x14ac:dyDescent="0.2">
      <c r="AD18492" s="11" t="s">
        <v>29615</v>
      </c>
      <c r="AE18492" s="10" t="s">
        <v>29616</v>
      </c>
      <c r="AF18492" s="10" t="s">
        <v>566</v>
      </c>
    </row>
    <row r="18493" spans="30:32" x14ac:dyDescent="0.2">
      <c r="AD18493" s="11" t="s">
        <v>29617</v>
      </c>
      <c r="AE18493" s="10" t="s">
        <v>29618</v>
      </c>
      <c r="AF18493" s="10" t="s">
        <v>566</v>
      </c>
    </row>
    <row r="18494" spans="30:32" x14ac:dyDescent="0.2">
      <c r="AD18494" s="11" t="s">
        <v>29619</v>
      </c>
      <c r="AE18494" s="10" t="s">
        <v>20500</v>
      </c>
      <c r="AF18494" s="10" t="s">
        <v>566</v>
      </c>
    </row>
    <row r="18495" spans="30:32" x14ac:dyDescent="0.2">
      <c r="AD18495" s="11" t="s">
        <v>29620</v>
      </c>
      <c r="AE18495" s="10" t="s">
        <v>23779</v>
      </c>
      <c r="AF18495" s="10" t="s">
        <v>566</v>
      </c>
    </row>
    <row r="18496" spans="30:32" x14ac:dyDescent="0.2">
      <c r="AD18496" s="11" t="s">
        <v>29621</v>
      </c>
      <c r="AE18496" s="10" t="s">
        <v>9018</v>
      </c>
      <c r="AF18496" s="10" t="s">
        <v>566</v>
      </c>
    </row>
    <row r="18497" spans="30:32" x14ac:dyDescent="0.2">
      <c r="AD18497" s="11" t="s">
        <v>29622</v>
      </c>
      <c r="AE18497" s="10" t="s">
        <v>29623</v>
      </c>
      <c r="AF18497" s="10" t="s">
        <v>566</v>
      </c>
    </row>
    <row r="18498" spans="30:32" x14ac:dyDescent="0.2">
      <c r="AD18498" s="11" t="s">
        <v>29624</v>
      </c>
      <c r="AE18498" s="10" t="s">
        <v>1388</v>
      </c>
      <c r="AF18498" s="10" t="s">
        <v>566</v>
      </c>
    </row>
    <row r="18499" spans="30:32" x14ac:dyDescent="0.2">
      <c r="AD18499" s="11" t="s">
        <v>29625</v>
      </c>
      <c r="AE18499" s="10" t="s">
        <v>15504</v>
      </c>
      <c r="AF18499" s="10" t="s">
        <v>566</v>
      </c>
    </row>
    <row r="18500" spans="30:32" x14ac:dyDescent="0.2">
      <c r="AD18500" s="11" t="s">
        <v>29626</v>
      </c>
      <c r="AE18500" s="10" t="s">
        <v>9065</v>
      </c>
      <c r="AF18500" s="10" t="s">
        <v>566</v>
      </c>
    </row>
    <row r="18501" spans="30:32" x14ac:dyDescent="0.2">
      <c r="AD18501" s="11" t="s">
        <v>29627</v>
      </c>
      <c r="AE18501" s="10" t="s">
        <v>21556</v>
      </c>
      <c r="AF18501" s="10" t="s">
        <v>566</v>
      </c>
    </row>
    <row r="18502" spans="30:32" x14ac:dyDescent="0.2">
      <c r="AD18502" s="11" t="s">
        <v>29628</v>
      </c>
      <c r="AE18502" s="10" t="s">
        <v>29629</v>
      </c>
      <c r="AF18502" s="10" t="s">
        <v>566</v>
      </c>
    </row>
    <row r="18503" spans="30:32" x14ac:dyDescent="0.2">
      <c r="AD18503" s="11" t="s">
        <v>29630</v>
      </c>
      <c r="AE18503" s="10" t="s">
        <v>29629</v>
      </c>
      <c r="AF18503" s="10" t="s">
        <v>566</v>
      </c>
    </row>
    <row r="18504" spans="30:32" x14ac:dyDescent="0.2">
      <c r="AD18504" s="11" t="s">
        <v>29631</v>
      </c>
      <c r="AE18504" s="10" t="s">
        <v>29629</v>
      </c>
      <c r="AF18504" s="10" t="s">
        <v>566</v>
      </c>
    </row>
    <row r="18505" spans="30:32" x14ac:dyDescent="0.2">
      <c r="AD18505" s="11" t="s">
        <v>29632</v>
      </c>
      <c r="AE18505" s="10" t="s">
        <v>29629</v>
      </c>
      <c r="AF18505" s="10" t="s">
        <v>566</v>
      </c>
    </row>
    <row r="18506" spans="30:32" x14ac:dyDescent="0.2">
      <c r="AD18506" s="11" t="s">
        <v>29633</v>
      </c>
      <c r="AE18506" s="10" t="s">
        <v>29629</v>
      </c>
      <c r="AF18506" s="10" t="s">
        <v>566</v>
      </c>
    </row>
    <row r="18507" spans="30:32" x14ac:dyDescent="0.2">
      <c r="AD18507" s="11" t="s">
        <v>29634</v>
      </c>
      <c r="AE18507" s="10" t="s">
        <v>29635</v>
      </c>
      <c r="AF18507" s="10" t="s">
        <v>566</v>
      </c>
    </row>
    <row r="18508" spans="30:32" x14ac:dyDescent="0.2">
      <c r="AD18508" s="11" t="s">
        <v>29636</v>
      </c>
      <c r="AE18508" s="10" t="s">
        <v>29637</v>
      </c>
      <c r="AF18508" s="10" t="s">
        <v>566</v>
      </c>
    </row>
    <row r="18509" spans="30:32" x14ac:dyDescent="0.2">
      <c r="AD18509" s="11" t="s">
        <v>29638</v>
      </c>
      <c r="AE18509" s="10" t="s">
        <v>29639</v>
      </c>
      <c r="AF18509" s="10" t="s">
        <v>566</v>
      </c>
    </row>
    <row r="18510" spans="30:32" x14ac:dyDescent="0.2">
      <c r="AD18510" s="11" t="s">
        <v>29640</v>
      </c>
      <c r="AE18510" s="10" t="s">
        <v>29641</v>
      </c>
      <c r="AF18510" s="10" t="s">
        <v>566</v>
      </c>
    </row>
    <row r="18511" spans="30:32" x14ac:dyDescent="0.2">
      <c r="AD18511" s="11" t="s">
        <v>29642</v>
      </c>
      <c r="AE18511" s="10" t="s">
        <v>29643</v>
      </c>
      <c r="AF18511" s="10" t="s">
        <v>566</v>
      </c>
    </row>
    <row r="18512" spans="30:32" x14ac:dyDescent="0.2">
      <c r="AD18512" s="11" t="s">
        <v>29644</v>
      </c>
      <c r="AE18512" s="10" t="s">
        <v>29645</v>
      </c>
      <c r="AF18512" s="10" t="s">
        <v>566</v>
      </c>
    </row>
    <row r="18513" spans="30:32" x14ac:dyDescent="0.2">
      <c r="AD18513" s="11" t="s">
        <v>29646</v>
      </c>
      <c r="AE18513" s="10" t="s">
        <v>29645</v>
      </c>
      <c r="AF18513" s="10" t="s">
        <v>566</v>
      </c>
    </row>
    <row r="18514" spans="30:32" x14ac:dyDescent="0.2">
      <c r="AD18514" s="11" t="s">
        <v>29647</v>
      </c>
      <c r="AE18514" s="10" t="s">
        <v>29645</v>
      </c>
      <c r="AF18514" s="10" t="s">
        <v>566</v>
      </c>
    </row>
    <row r="18515" spans="30:32" x14ac:dyDescent="0.2">
      <c r="AD18515" s="11" t="s">
        <v>29648</v>
      </c>
      <c r="AE18515" s="10" t="s">
        <v>29649</v>
      </c>
      <c r="AF18515" s="10" t="s">
        <v>566</v>
      </c>
    </row>
    <row r="18516" spans="30:32" x14ac:dyDescent="0.2">
      <c r="AD18516" s="11" t="s">
        <v>29650</v>
      </c>
      <c r="AE18516" s="10" t="s">
        <v>29645</v>
      </c>
      <c r="AF18516" s="10" t="s">
        <v>566</v>
      </c>
    </row>
    <row r="18517" spans="30:32" x14ac:dyDescent="0.2">
      <c r="AD18517" s="11" t="s">
        <v>29651</v>
      </c>
      <c r="AE18517" s="10" t="s">
        <v>29645</v>
      </c>
      <c r="AF18517" s="10" t="s">
        <v>566</v>
      </c>
    </row>
    <row r="18518" spans="30:32" x14ac:dyDescent="0.2">
      <c r="AD18518" s="11" t="s">
        <v>29652</v>
      </c>
      <c r="AE18518" s="10" t="s">
        <v>29645</v>
      </c>
      <c r="AF18518" s="10" t="s">
        <v>566</v>
      </c>
    </row>
    <row r="18519" spans="30:32" x14ac:dyDescent="0.2">
      <c r="AD18519" s="11" t="s">
        <v>29653</v>
      </c>
      <c r="AE18519" s="10" t="s">
        <v>29645</v>
      </c>
      <c r="AF18519" s="10" t="s">
        <v>566</v>
      </c>
    </row>
    <row r="18520" spans="30:32" x14ac:dyDescent="0.2">
      <c r="AD18520" s="11" t="s">
        <v>29654</v>
      </c>
      <c r="AE18520" s="10" t="s">
        <v>29645</v>
      </c>
      <c r="AF18520" s="10" t="s">
        <v>566</v>
      </c>
    </row>
    <row r="18521" spans="30:32" x14ac:dyDescent="0.2">
      <c r="AD18521" s="11" t="s">
        <v>29655</v>
      </c>
      <c r="AE18521" s="10" t="s">
        <v>19392</v>
      </c>
      <c r="AF18521" s="10" t="s">
        <v>566</v>
      </c>
    </row>
    <row r="18522" spans="30:32" x14ac:dyDescent="0.2">
      <c r="AD18522" s="11" t="s">
        <v>29656</v>
      </c>
      <c r="AE18522" s="10" t="s">
        <v>29657</v>
      </c>
      <c r="AF18522" s="10" t="s">
        <v>566</v>
      </c>
    </row>
    <row r="18523" spans="30:32" x14ac:dyDescent="0.2">
      <c r="AD18523" s="11" t="s">
        <v>29658</v>
      </c>
      <c r="AE18523" s="10" t="s">
        <v>29659</v>
      </c>
      <c r="AF18523" s="10" t="s">
        <v>566</v>
      </c>
    </row>
    <row r="18524" spans="30:32" x14ac:dyDescent="0.2">
      <c r="AD18524" s="11" t="s">
        <v>29660</v>
      </c>
      <c r="AE18524" s="10" t="s">
        <v>26052</v>
      </c>
      <c r="AF18524" s="10" t="s">
        <v>566</v>
      </c>
    </row>
    <row r="18525" spans="30:32" x14ac:dyDescent="0.2">
      <c r="AD18525" s="11" t="s">
        <v>29661</v>
      </c>
      <c r="AE18525" s="10" t="s">
        <v>28011</v>
      </c>
      <c r="AF18525" s="10" t="s">
        <v>566</v>
      </c>
    </row>
    <row r="18526" spans="30:32" x14ac:dyDescent="0.2">
      <c r="AD18526" s="11" t="s">
        <v>29662</v>
      </c>
      <c r="AE18526" s="10" t="s">
        <v>29663</v>
      </c>
      <c r="AF18526" s="10" t="s">
        <v>566</v>
      </c>
    </row>
    <row r="18527" spans="30:32" x14ac:dyDescent="0.2">
      <c r="AD18527" s="11" t="s">
        <v>29664</v>
      </c>
      <c r="AE18527" s="10" t="s">
        <v>14239</v>
      </c>
      <c r="AF18527" s="10" t="s">
        <v>566</v>
      </c>
    </row>
    <row r="18528" spans="30:32" x14ac:dyDescent="0.2">
      <c r="AD18528" s="11" t="s">
        <v>29665</v>
      </c>
      <c r="AE18528" s="10" t="s">
        <v>29666</v>
      </c>
      <c r="AF18528" s="10" t="s">
        <v>566</v>
      </c>
    </row>
    <row r="18529" spans="30:32" x14ac:dyDescent="0.2">
      <c r="AD18529" s="11" t="s">
        <v>29667</v>
      </c>
      <c r="AE18529" s="10" t="s">
        <v>29668</v>
      </c>
      <c r="AF18529" s="10" t="s">
        <v>566</v>
      </c>
    </row>
    <row r="18530" spans="30:32" x14ac:dyDescent="0.2">
      <c r="AD18530" s="11" t="s">
        <v>29669</v>
      </c>
      <c r="AE18530" s="10" t="s">
        <v>29670</v>
      </c>
      <c r="AF18530" s="10" t="s">
        <v>566</v>
      </c>
    </row>
    <row r="18531" spans="30:32" x14ac:dyDescent="0.2">
      <c r="AD18531" s="11" t="s">
        <v>29671</v>
      </c>
      <c r="AE18531" s="10" t="s">
        <v>4996</v>
      </c>
      <c r="AF18531" s="10" t="s">
        <v>566</v>
      </c>
    </row>
    <row r="18532" spans="30:32" x14ac:dyDescent="0.2">
      <c r="AD18532" s="11" t="s">
        <v>29672</v>
      </c>
      <c r="AE18532" s="10" t="s">
        <v>29673</v>
      </c>
      <c r="AF18532" s="10" t="s">
        <v>566</v>
      </c>
    </row>
    <row r="18533" spans="30:32" x14ac:dyDescent="0.2">
      <c r="AD18533" s="11" t="s">
        <v>29674</v>
      </c>
      <c r="AE18533" s="10" t="s">
        <v>29675</v>
      </c>
      <c r="AF18533" s="10" t="s">
        <v>566</v>
      </c>
    </row>
    <row r="18534" spans="30:32" x14ac:dyDescent="0.2">
      <c r="AD18534" s="11" t="s">
        <v>29676</v>
      </c>
      <c r="AE18534" s="10" t="s">
        <v>29677</v>
      </c>
      <c r="AF18534" s="10" t="s">
        <v>566</v>
      </c>
    </row>
    <row r="18535" spans="30:32" x14ac:dyDescent="0.2">
      <c r="AD18535" s="11" t="s">
        <v>29678</v>
      </c>
      <c r="AE18535" s="10" t="s">
        <v>17024</v>
      </c>
      <c r="AF18535" s="10" t="s">
        <v>566</v>
      </c>
    </row>
    <row r="18536" spans="30:32" x14ac:dyDescent="0.2">
      <c r="AD18536" s="11" t="s">
        <v>29679</v>
      </c>
      <c r="AE18536" s="10" t="s">
        <v>1631</v>
      </c>
      <c r="AF18536" s="10" t="s">
        <v>566</v>
      </c>
    </row>
    <row r="18537" spans="30:32" x14ac:dyDescent="0.2">
      <c r="AD18537" s="11" t="s">
        <v>29680</v>
      </c>
      <c r="AE18537" s="10" t="s">
        <v>29681</v>
      </c>
      <c r="AF18537" s="10" t="s">
        <v>566</v>
      </c>
    </row>
    <row r="18538" spans="30:32" x14ac:dyDescent="0.2">
      <c r="AD18538" s="11" t="s">
        <v>29682</v>
      </c>
      <c r="AE18538" s="10" t="s">
        <v>18458</v>
      </c>
      <c r="AF18538" s="10" t="s">
        <v>566</v>
      </c>
    </row>
    <row r="18539" spans="30:32" x14ac:dyDescent="0.2">
      <c r="AD18539" s="11" t="s">
        <v>29683</v>
      </c>
      <c r="AE18539" s="10" t="s">
        <v>29684</v>
      </c>
      <c r="AF18539" s="10" t="s">
        <v>566</v>
      </c>
    </row>
    <row r="18540" spans="30:32" x14ac:dyDescent="0.2">
      <c r="AD18540" s="11" t="s">
        <v>29685</v>
      </c>
      <c r="AE18540" s="10" t="s">
        <v>29686</v>
      </c>
      <c r="AF18540" s="10" t="s">
        <v>566</v>
      </c>
    </row>
    <row r="18541" spans="30:32" x14ac:dyDescent="0.2">
      <c r="AD18541" s="11" t="s">
        <v>29687</v>
      </c>
      <c r="AE18541" s="10" t="s">
        <v>29688</v>
      </c>
      <c r="AF18541" s="10" t="s">
        <v>566</v>
      </c>
    </row>
    <row r="18542" spans="30:32" x14ac:dyDescent="0.2">
      <c r="AD18542" s="11" t="s">
        <v>29689</v>
      </c>
      <c r="AE18542" s="10" t="s">
        <v>29690</v>
      </c>
      <c r="AF18542" s="10" t="s">
        <v>566</v>
      </c>
    </row>
    <row r="18543" spans="30:32" x14ac:dyDescent="0.2">
      <c r="AD18543" s="11" t="s">
        <v>29691</v>
      </c>
      <c r="AE18543" s="10" t="s">
        <v>29690</v>
      </c>
      <c r="AF18543" s="10" t="s">
        <v>566</v>
      </c>
    </row>
    <row r="18544" spans="30:32" x14ac:dyDescent="0.2">
      <c r="AD18544" s="11" t="s">
        <v>29692</v>
      </c>
      <c r="AE18544" s="10" t="s">
        <v>16578</v>
      </c>
      <c r="AF18544" s="10" t="s">
        <v>566</v>
      </c>
    </row>
    <row r="18545" spans="30:32" x14ac:dyDescent="0.2">
      <c r="AD18545" s="11" t="s">
        <v>29693</v>
      </c>
      <c r="AE18545" s="10" t="s">
        <v>5056</v>
      </c>
      <c r="AF18545" s="10" t="s">
        <v>566</v>
      </c>
    </row>
    <row r="18546" spans="30:32" x14ac:dyDescent="0.2">
      <c r="AD18546" s="11" t="s">
        <v>29694</v>
      </c>
      <c r="AE18546" s="10" t="s">
        <v>29695</v>
      </c>
      <c r="AF18546" s="10" t="s">
        <v>566</v>
      </c>
    </row>
    <row r="18547" spans="30:32" x14ac:dyDescent="0.2">
      <c r="AD18547" s="11" t="s">
        <v>29696</v>
      </c>
      <c r="AE18547" s="10" t="s">
        <v>29697</v>
      </c>
      <c r="AF18547" s="10" t="s">
        <v>566</v>
      </c>
    </row>
    <row r="18548" spans="30:32" x14ac:dyDescent="0.2">
      <c r="AD18548" s="11" t="s">
        <v>29698</v>
      </c>
      <c r="AE18548" s="10" t="s">
        <v>29699</v>
      </c>
      <c r="AF18548" s="10" t="s">
        <v>566</v>
      </c>
    </row>
    <row r="18549" spans="30:32" x14ac:dyDescent="0.2">
      <c r="AD18549" s="11" t="s">
        <v>29700</v>
      </c>
      <c r="AE18549" s="10" t="s">
        <v>29701</v>
      </c>
      <c r="AF18549" s="10" t="s">
        <v>566</v>
      </c>
    </row>
    <row r="18550" spans="30:32" x14ac:dyDescent="0.2">
      <c r="AD18550" s="11" t="s">
        <v>29702</v>
      </c>
      <c r="AE18550" s="10" t="s">
        <v>29703</v>
      </c>
      <c r="AF18550" s="10" t="s">
        <v>566</v>
      </c>
    </row>
    <row r="18551" spans="30:32" x14ac:dyDescent="0.2">
      <c r="AD18551" s="11" t="s">
        <v>29704</v>
      </c>
      <c r="AE18551" s="10" t="s">
        <v>2215</v>
      </c>
      <c r="AF18551" s="10" t="s">
        <v>566</v>
      </c>
    </row>
    <row r="18552" spans="30:32" x14ac:dyDescent="0.2">
      <c r="AD18552" s="11" t="s">
        <v>29705</v>
      </c>
      <c r="AE18552" s="10" t="s">
        <v>29706</v>
      </c>
      <c r="AF18552" s="10" t="s">
        <v>566</v>
      </c>
    </row>
    <row r="18553" spans="30:32" x14ac:dyDescent="0.2">
      <c r="AD18553" s="11" t="s">
        <v>29707</v>
      </c>
      <c r="AE18553" s="10" t="s">
        <v>5083</v>
      </c>
      <c r="AF18553" s="10" t="s">
        <v>566</v>
      </c>
    </row>
    <row r="18554" spans="30:32" x14ac:dyDescent="0.2">
      <c r="AD18554" s="11" t="s">
        <v>29708</v>
      </c>
      <c r="AE18554" s="10" t="s">
        <v>5083</v>
      </c>
      <c r="AF18554" s="10" t="s">
        <v>566</v>
      </c>
    </row>
    <row r="18555" spans="30:32" x14ac:dyDescent="0.2">
      <c r="AD18555" s="11" t="s">
        <v>29709</v>
      </c>
      <c r="AE18555" s="10" t="s">
        <v>5083</v>
      </c>
      <c r="AF18555" s="10" t="s">
        <v>566</v>
      </c>
    </row>
    <row r="18556" spans="30:32" x14ac:dyDescent="0.2">
      <c r="AD18556" s="11" t="s">
        <v>29710</v>
      </c>
      <c r="AE18556" s="10" t="s">
        <v>1137</v>
      </c>
      <c r="AF18556" s="10" t="s">
        <v>566</v>
      </c>
    </row>
    <row r="18557" spans="30:32" x14ac:dyDescent="0.2">
      <c r="AD18557" s="11" t="s">
        <v>29711</v>
      </c>
      <c r="AE18557" s="10" t="s">
        <v>23152</v>
      </c>
      <c r="AF18557" s="10" t="s">
        <v>566</v>
      </c>
    </row>
    <row r="18558" spans="30:32" x14ac:dyDescent="0.2">
      <c r="AD18558" s="11" t="s">
        <v>29712</v>
      </c>
      <c r="AE18558" s="10" t="s">
        <v>29713</v>
      </c>
      <c r="AF18558" s="10" t="s">
        <v>566</v>
      </c>
    </row>
    <row r="18559" spans="30:32" x14ac:dyDescent="0.2">
      <c r="AD18559" s="11" t="s">
        <v>29714</v>
      </c>
      <c r="AE18559" s="10" t="s">
        <v>29715</v>
      </c>
      <c r="AF18559" s="10" t="s">
        <v>566</v>
      </c>
    </row>
    <row r="18560" spans="30:32" x14ac:dyDescent="0.2">
      <c r="AD18560" s="11" t="s">
        <v>29716</v>
      </c>
      <c r="AE18560" s="10" t="s">
        <v>20958</v>
      </c>
      <c r="AF18560" s="10" t="s">
        <v>566</v>
      </c>
    </row>
    <row r="18561" spans="30:32" x14ac:dyDescent="0.2">
      <c r="AD18561" s="11" t="s">
        <v>29717</v>
      </c>
      <c r="AE18561" s="10" t="s">
        <v>29718</v>
      </c>
      <c r="AF18561" s="10" t="s">
        <v>566</v>
      </c>
    </row>
    <row r="18562" spans="30:32" x14ac:dyDescent="0.2">
      <c r="AD18562" s="11" t="s">
        <v>29719</v>
      </c>
      <c r="AE18562" s="10" t="s">
        <v>29720</v>
      </c>
      <c r="AF18562" s="10" t="s">
        <v>566</v>
      </c>
    </row>
    <row r="18563" spans="30:32" x14ac:dyDescent="0.2">
      <c r="AD18563" s="11" t="s">
        <v>29721</v>
      </c>
      <c r="AE18563" s="10" t="s">
        <v>29722</v>
      </c>
      <c r="AF18563" s="10" t="s">
        <v>566</v>
      </c>
    </row>
    <row r="18564" spans="30:32" x14ac:dyDescent="0.2">
      <c r="AD18564" s="11" t="s">
        <v>29723</v>
      </c>
      <c r="AE18564" s="10" t="s">
        <v>11846</v>
      </c>
      <c r="AF18564" s="10" t="s">
        <v>566</v>
      </c>
    </row>
    <row r="18565" spans="30:32" x14ac:dyDescent="0.2">
      <c r="AD18565" s="11" t="s">
        <v>29724</v>
      </c>
      <c r="AE18565" s="10" t="s">
        <v>20528</v>
      </c>
      <c r="AF18565" s="10" t="s">
        <v>566</v>
      </c>
    </row>
    <row r="18566" spans="30:32" x14ac:dyDescent="0.2">
      <c r="AD18566" s="11" t="s">
        <v>29725</v>
      </c>
      <c r="AE18566" s="10" t="s">
        <v>29726</v>
      </c>
      <c r="AF18566" s="10" t="s">
        <v>566</v>
      </c>
    </row>
    <row r="18567" spans="30:32" x14ac:dyDescent="0.2">
      <c r="AD18567" s="11" t="s">
        <v>29727</v>
      </c>
      <c r="AE18567" s="10" t="s">
        <v>18551</v>
      </c>
      <c r="AF18567" s="10" t="s">
        <v>566</v>
      </c>
    </row>
    <row r="18568" spans="30:32" x14ac:dyDescent="0.2">
      <c r="AD18568" s="11" t="s">
        <v>29728</v>
      </c>
      <c r="AE18568" s="10" t="s">
        <v>29729</v>
      </c>
      <c r="AF18568" s="10" t="s">
        <v>566</v>
      </c>
    </row>
    <row r="18569" spans="30:32" x14ac:dyDescent="0.2">
      <c r="AD18569" s="11" t="s">
        <v>29730</v>
      </c>
      <c r="AE18569" s="10" t="s">
        <v>5140</v>
      </c>
      <c r="AF18569" s="10" t="s">
        <v>566</v>
      </c>
    </row>
    <row r="18570" spans="30:32" x14ac:dyDescent="0.2">
      <c r="AD18570" s="11" t="s">
        <v>29731</v>
      </c>
      <c r="AE18570" s="10" t="s">
        <v>29732</v>
      </c>
      <c r="AF18570" s="10" t="s">
        <v>566</v>
      </c>
    </row>
    <row r="18571" spans="30:32" x14ac:dyDescent="0.2">
      <c r="AD18571" s="11" t="s">
        <v>29733</v>
      </c>
      <c r="AE18571" s="10" t="s">
        <v>1734</v>
      </c>
      <c r="AF18571" s="10" t="s">
        <v>566</v>
      </c>
    </row>
    <row r="18572" spans="30:32" x14ac:dyDescent="0.2">
      <c r="AD18572" s="11" t="s">
        <v>29734</v>
      </c>
      <c r="AE18572" s="10" t="s">
        <v>29735</v>
      </c>
      <c r="AF18572" s="10" t="s">
        <v>566</v>
      </c>
    </row>
    <row r="18573" spans="30:32" x14ac:dyDescent="0.2">
      <c r="AD18573" s="11" t="s">
        <v>29736</v>
      </c>
      <c r="AE18573" s="10" t="s">
        <v>23136</v>
      </c>
      <c r="AF18573" s="10" t="s">
        <v>566</v>
      </c>
    </row>
    <row r="18574" spans="30:32" x14ac:dyDescent="0.2">
      <c r="AD18574" s="11" t="s">
        <v>29737</v>
      </c>
      <c r="AE18574" s="10" t="s">
        <v>29738</v>
      </c>
      <c r="AF18574" s="10" t="s">
        <v>566</v>
      </c>
    </row>
    <row r="18575" spans="30:32" x14ac:dyDescent="0.2">
      <c r="AD18575" s="11" t="s">
        <v>29739</v>
      </c>
      <c r="AE18575" s="10" t="s">
        <v>3043</v>
      </c>
      <c r="AF18575" s="10" t="s">
        <v>566</v>
      </c>
    </row>
    <row r="18576" spans="30:32" x14ac:dyDescent="0.2">
      <c r="AD18576" s="11" t="s">
        <v>29740</v>
      </c>
      <c r="AE18576" s="10" t="s">
        <v>3043</v>
      </c>
      <c r="AF18576" s="10" t="s">
        <v>566</v>
      </c>
    </row>
    <row r="18577" spans="30:32" x14ac:dyDescent="0.2">
      <c r="AD18577" s="11" t="s">
        <v>29741</v>
      </c>
      <c r="AE18577" s="10" t="s">
        <v>29742</v>
      </c>
      <c r="AF18577" s="10" t="s">
        <v>566</v>
      </c>
    </row>
    <row r="18578" spans="30:32" x14ac:dyDescent="0.2">
      <c r="AD18578" s="11" t="s">
        <v>29743</v>
      </c>
      <c r="AE18578" s="10" t="s">
        <v>29744</v>
      </c>
      <c r="AF18578" s="10" t="s">
        <v>566</v>
      </c>
    </row>
    <row r="18579" spans="30:32" x14ac:dyDescent="0.2">
      <c r="AD18579" s="11" t="s">
        <v>29745</v>
      </c>
      <c r="AE18579" s="10" t="s">
        <v>29746</v>
      </c>
      <c r="AF18579" s="10" t="s">
        <v>566</v>
      </c>
    </row>
    <row r="18580" spans="30:32" x14ac:dyDescent="0.2">
      <c r="AD18580" s="11" t="s">
        <v>29747</v>
      </c>
      <c r="AE18580" s="10" t="s">
        <v>29748</v>
      </c>
      <c r="AF18580" s="10" t="s">
        <v>566</v>
      </c>
    </row>
    <row r="18581" spans="30:32" x14ac:dyDescent="0.2">
      <c r="AD18581" s="11" t="s">
        <v>29749</v>
      </c>
      <c r="AE18581" s="10" t="s">
        <v>29750</v>
      </c>
      <c r="AF18581" s="10" t="s">
        <v>566</v>
      </c>
    </row>
    <row r="18582" spans="30:32" x14ac:dyDescent="0.2">
      <c r="AD18582" s="11" t="s">
        <v>29751</v>
      </c>
      <c r="AE18582" s="10" t="s">
        <v>29752</v>
      </c>
      <c r="AF18582" s="10" t="s">
        <v>566</v>
      </c>
    </row>
    <row r="18583" spans="30:32" x14ac:dyDescent="0.2">
      <c r="AD18583" s="11" t="s">
        <v>29753</v>
      </c>
      <c r="AE18583" s="10" t="s">
        <v>29754</v>
      </c>
      <c r="AF18583" s="10" t="s">
        <v>566</v>
      </c>
    </row>
    <row r="18584" spans="30:32" x14ac:dyDescent="0.2">
      <c r="AD18584" s="11" t="s">
        <v>29755</v>
      </c>
      <c r="AE18584" s="10" t="s">
        <v>2320</v>
      </c>
      <c r="AF18584" s="10" t="s">
        <v>566</v>
      </c>
    </row>
    <row r="18585" spans="30:32" x14ac:dyDescent="0.2">
      <c r="AD18585" s="11" t="s">
        <v>29756</v>
      </c>
      <c r="AE18585" s="10" t="s">
        <v>29757</v>
      </c>
      <c r="AF18585" s="10" t="s">
        <v>566</v>
      </c>
    </row>
    <row r="18586" spans="30:32" x14ac:dyDescent="0.2">
      <c r="AD18586" s="11" t="s">
        <v>29758</v>
      </c>
      <c r="AE18586" s="10" t="s">
        <v>29759</v>
      </c>
      <c r="AF18586" s="10" t="s">
        <v>566</v>
      </c>
    </row>
    <row r="18587" spans="30:32" x14ac:dyDescent="0.2">
      <c r="AD18587" s="11" t="s">
        <v>29760</v>
      </c>
      <c r="AE18587" s="10" t="s">
        <v>29761</v>
      </c>
      <c r="AF18587" s="10" t="s">
        <v>566</v>
      </c>
    </row>
    <row r="18588" spans="30:32" x14ac:dyDescent="0.2">
      <c r="AD18588" s="11" t="s">
        <v>29762</v>
      </c>
      <c r="AE18588" s="10" t="s">
        <v>29763</v>
      </c>
      <c r="AF18588" s="10" t="s">
        <v>566</v>
      </c>
    </row>
    <row r="18589" spans="30:32" x14ac:dyDescent="0.2">
      <c r="AD18589" s="11" t="s">
        <v>29764</v>
      </c>
      <c r="AE18589" s="10" t="s">
        <v>29765</v>
      </c>
      <c r="AF18589" s="10" t="s">
        <v>566</v>
      </c>
    </row>
    <row r="18590" spans="30:32" x14ac:dyDescent="0.2">
      <c r="AD18590" s="11" t="s">
        <v>29766</v>
      </c>
      <c r="AE18590" s="10" t="s">
        <v>29765</v>
      </c>
      <c r="AF18590" s="10" t="s">
        <v>566</v>
      </c>
    </row>
    <row r="18591" spans="30:32" x14ac:dyDescent="0.2">
      <c r="AD18591" s="11" t="s">
        <v>29767</v>
      </c>
      <c r="AE18591" s="10" t="s">
        <v>29765</v>
      </c>
      <c r="AF18591" s="10" t="s">
        <v>566</v>
      </c>
    </row>
    <row r="18592" spans="30:32" x14ac:dyDescent="0.2">
      <c r="AD18592" s="11" t="s">
        <v>29768</v>
      </c>
      <c r="AE18592" s="10" t="s">
        <v>29765</v>
      </c>
      <c r="AF18592" s="10" t="s">
        <v>566</v>
      </c>
    </row>
    <row r="18593" spans="30:32" x14ac:dyDescent="0.2">
      <c r="AD18593" s="11" t="s">
        <v>29769</v>
      </c>
      <c r="AE18593" s="10" t="s">
        <v>29770</v>
      </c>
      <c r="AF18593" s="10" t="s">
        <v>566</v>
      </c>
    </row>
    <row r="18594" spans="30:32" x14ac:dyDescent="0.2">
      <c r="AD18594" s="11" t="s">
        <v>29771</v>
      </c>
      <c r="AE18594" s="10" t="s">
        <v>29772</v>
      </c>
      <c r="AF18594" s="10" t="s">
        <v>566</v>
      </c>
    </row>
    <row r="18595" spans="30:32" x14ac:dyDescent="0.2">
      <c r="AD18595" s="11" t="s">
        <v>29773</v>
      </c>
      <c r="AE18595" s="10" t="s">
        <v>29774</v>
      </c>
      <c r="AF18595" s="10" t="s">
        <v>566</v>
      </c>
    </row>
    <row r="18596" spans="30:32" x14ac:dyDescent="0.2">
      <c r="AD18596" s="11" t="s">
        <v>29775</v>
      </c>
      <c r="AE18596" s="10" t="s">
        <v>29776</v>
      </c>
      <c r="AF18596" s="10" t="s">
        <v>566</v>
      </c>
    </row>
    <row r="18597" spans="30:32" x14ac:dyDescent="0.2">
      <c r="AD18597" s="11" t="s">
        <v>29777</v>
      </c>
      <c r="AE18597" s="10" t="s">
        <v>27473</v>
      </c>
      <c r="AF18597" s="10" t="s">
        <v>566</v>
      </c>
    </row>
    <row r="18598" spans="30:32" x14ac:dyDescent="0.2">
      <c r="AD18598" s="11" t="s">
        <v>29778</v>
      </c>
      <c r="AE18598" s="10" t="s">
        <v>20119</v>
      </c>
      <c r="AF18598" s="10" t="s">
        <v>566</v>
      </c>
    </row>
    <row r="18599" spans="30:32" x14ac:dyDescent="0.2">
      <c r="AD18599" s="11" t="s">
        <v>29779</v>
      </c>
      <c r="AE18599" s="10" t="s">
        <v>2364</v>
      </c>
      <c r="AF18599" s="10" t="s">
        <v>566</v>
      </c>
    </row>
    <row r="18600" spans="30:32" x14ac:dyDescent="0.2">
      <c r="AD18600" s="11" t="s">
        <v>29780</v>
      </c>
      <c r="AE18600" s="10" t="s">
        <v>29781</v>
      </c>
      <c r="AF18600" s="10" t="s">
        <v>566</v>
      </c>
    </row>
    <row r="18601" spans="30:32" x14ac:dyDescent="0.2">
      <c r="AD18601" s="11" t="s">
        <v>29782</v>
      </c>
      <c r="AE18601" s="10" t="s">
        <v>28297</v>
      </c>
      <c r="AF18601" s="10" t="s">
        <v>566</v>
      </c>
    </row>
    <row r="18602" spans="30:32" x14ac:dyDescent="0.2">
      <c r="AD18602" s="11" t="s">
        <v>29783</v>
      </c>
      <c r="AE18602" s="10" t="s">
        <v>29784</v>
      </c>
      <c r="AF18602" s="10" t="s">
        <v>566</v>
      </c>
    </row>
    <row r="18603" spans="30:32" x14ac:dyDescent="0.2">
      <c r="AD18603" s="11" t="s">
        <v>29785</v>
      </c>
      <c r="AE18603" s="10" t="s">
        <v>25307</v>
      </c>
      <c r="AF18603" s="10" t="s">
        <v>566</v>
      </c>
    </row>
    <row r="18604" spans="30:32" x14ac:dyDescent="0.2">
      <c r="AD18604" s="11" t="s">
        <v>29786</v>
      </c>
      <c r="AE18604" s="10" t="s">
        <v>4820</v>
      </c>
      <c r="AF18604" s="10" t="s">
        <v>566</v>
      </c>
    </row>
    <row r="18605" spans="30:32" x14ac:dyDescent="0.2">
      <c r="AD18605" s="11" t="s">
        <v>29787</v>
      </c>
      <c r="AE18605" s="10" t="s">
        <v>29788</v>
      </c>
      <c r="AF18605" s="10" t="s">
        <v>566</v>
      </c>
    </row>
    <row r="18606" spans="30:32" x14ac:dyDescent="0.2">
      <c r="AD18606" s="11" t="s">
        <v>29789</v>
      </c>
      <c r="AE18606" s="10" t="s">
        <v>29790</v>
      </c>
      <c r="AF18606" s="10" t="s">
        <v>566</v>
      </c>
    </row>
    <row r="18607" spans="30:32" x14ac:dyDescent="0.2">
      <c r="AD18607" s="11" t="s">
        <v>29791</v>
      </c>
      <c r="AE18607" s="10" t="s">
        <v>3101</v>
      </c>
      <c r="AF18607" s="10" t="s">
        <v>566</v>
      </c>
    </row>
    <row r="18608" spans="30:32" x14ac:dyDescent="0.2">
      <c r="AD18608" s="11" t="s">
        <v>29792</v>
      </c>
      <c r="AE18608" s="10" t="s">
        <v>29793</v>
      </c>
      <c r="AF18608" s="10" t="s">
        <v>566</v>
      </c>
    </row>
    <row r="18609" spans="30:32" x14ac:dyDescent="0.2">
      <c r="AD18609" s="11" t="s">
        <v>29794</v>
      </c>
      <c r="AE18609" s="10" t="s">
        <v>12217</v>
      </c>
      <c r="AF18609" s="10" t="s">
        <v>566</v>
      </c>
    </row>
    <row r="18610" spans="30:32" x14ac:dyDescent="0.2">
      <c r="AD18610" s="11" t="s">
        <v>29795</v>
      </c>
      <c r="AE18610" s="10" t="s">
        <v>29796</v>
      </c>
      <c r="AF18610" s="10" t="s">
        <v>566</v>
      </c>
    </row>
    <row r="18611" spans="30:32" x14ac:dyDescent="0.2">
      <c r="AD18611" s="11" t="s">
        <v>29797</v>
      </c>
      <c r="AE18611" s="10" t="s">
        <v>29798</v>
      </c>
      <c r="AF18611" s="10" t="s">
        <v>566</v>
      </c>
    </row>
    <row r="18612" spans="30:32" x14ac:dyDescent="0.2">
      <c r="AD18612" s="11" t="s">
        <v>29799</v>
      </c>
      <c r="AE18612" s="10" t="s">
        <v>25724</v>
      </c>
      <c r="AF18612" s="10" t="s">
        <v>566</v>
      </c>
    </row>
    <row r="18613" spans="30:32" x14ac:dyDescent="0.2">
      <c r="AD18613" s="11" t="s">
        <v>29800</v>
      </c>
      <c r="AE18613" s="10" t="s">
        <v>29801</v>
      </c>
      <c r="AF18613" s="10" t="s">
        <v>566</v>
      </c>
    </row>
    <row r="18614" spans="30:32" x14ac:dyDescent="0.2">
      <c r="AD18614" s="11" t="s">
        <v>29802</v>
      </c>
      <c r="AE18614" s="10" t="s">
        <v>26548</v>
      </c>
      <c r="AF18614" s="10" t="s">
        <v>566</v>
      </c>
    </row>
    <row r="18615" spans="30:32" x14ac:dyDescent="0.2">
      <c r="AD18615" s="11" t="s">
        <v>29803</v>
      </c>
      <c r="AE18615" s="10" t="s">
        <v>2424</v>
      </c>
      <c r="AF18615" s="10" t="s">
        <v>566</v>
      </c>
    </row>
    <row r="18616" spans="30:32" x14ac:dyDescent="0.2">
      <c r="AD18616" s="11" t="s">
        <v>29804</v>
      </c>
      <c r="AE18616" s="10" t="s">
        <v>29805</v>
      </c>
      <c r="AF18616" s="10" t="s">
        <v>566</v>
      </c>
    </row>
    <row r="18617" spans="30:32" x14ac:dyDescent="0.2">
      <c r="AD18617" s="11" t="s">
        <v>29806</v>
      </c>
      <c r="AE18617" s="10" t="s">
        <v>29807</v>
      </c>
      <c r="AF18617" s="10" t="s">
        <v>566</v>
      </c>
    </row>
    <row r="18618" spans="30:32" x14ac:dyDescent="0.2">
      <c r="AD18618" s="11" t="s">
        <v>29808</v>
      </c>
      <c r="AE18618" s="10" t="s">
        <v>14929</v>
      </c>
      <c r="AF18618" s="10" t="s">
        <v>566</v>
      </c>
    </row>
    <row r="18619" spans="30:32" x14ac:dyDescent="0.2">
      <c r="AD18619" s="11" t="s">
        <v>29809</v>
      </c>
      <c r="AE18619" s="10" t="s">
        <v>9449</v>
      </c>
      <c r="AF18619" s="10" t="s">
        <v>566</v>
      </c>
    </row>
    <row r="18620" spans="30:32" x14ac:dyDescent="0.2">
      <c r="AD18620" s="11" t="s">
        <v>29810</v>
      </c>
      <c r="AE18620" s="10" t="s">
        <v>18876</v>
      </c>
      <c r="AF18620" s="10" t="s">
        <v>566</v>
      </c>
    </row>
    <row r="18621" spans="30:32" x14ac:dyDescent="0.2">
      <c r="AD18621" s="11" t="s">
        <v>29811</v>
      </c>
      <c r="AE18621" s="10" t="s">
        <v>29812</v>
      </c>
      <c r="AF18621" s="10" t="s">
        <v>566</v>
      </c>
    </row>
    <row r="18622" spans="30:32" x14ac:dyDescent="0.2">
      <c r="AD18622" s="11" t="s">
        <v>29813</v>
      </c>
      <c r="AE18622" s="10" t="s">
        <v>29814</v>
      </c>
      <c r="AF18622" s="10" t="s">
        <v>566</v>
      </c>
    </row>
    <row r="18623" spans="30:32" x14ac:dyDescent="0.2">
      <c r="AD18623" s="11" t="s">
        <v>29815</v>
      </c>
      <c r="AE18623" s="10" t="s">
        <v>29816</v>
      </c>
      <c r="AF18623" s="10" t="s">
        <v>566</v>
      </c>
    </row>
    <row r="18624" spans="30:32" x14ac:dyDescent="0.2">
      <c r="AD18624" s="11" t="s">
        <v>29817</v>
      </c>
      <c r="AE18624" s="10" t="s">
        <v>29818</v>
      </c>
      <c r="AF18624" s="10" t="s">
        <v>566</v>
      </c>
    </row>
    <row r="18625" spans="30:32" x14ac:dyDescent="0.2">
      <c r="AD18625" s="11" t="s">
        <v>29819</v>
      </c>
      <c r="AE18625" s="10" t="s">
        <v>16295</v>
      </c>
      <c r="AF18625" s="10" t="s">
        <v>566</v>
      </c>
    </row>
    <row r="18626" spans="30:32" x14ac:dyDescent="0.2">
      <c r="AD18626" s="11" t="s">
        <v>29820</v>
      </c>
      <c r="AE18626" s="10" t="s">
        <v>12472</v>
      </c>
      <c r="AF18626" s="10" t="s">
        <v>566</v>
      </c>
    </row>
    <row r="18627" spans="30:32" x14ac:dyDescent="0.2">
      <c r="AD18627" s="11" t="s">
        <v>29821</v>
      </c>
      <c r="AE18627" s="10" t="s">
        <v>29822</v>
      </c>
      <c r="AF18627" s="10" t="s">
        <v>566</v>
      </c>
    </row>
    <row r="18628" spans="30:32" x14ac:dyDescent="0.2">
      <c r="AD18628" s="11" t="s">
        <v>29823</v>
      </c>
      <c r="AE18628" s="10" t="s">
        <v>29824</v>
      </c>
      <c r="AF18628" s="10" t="s">
        <v>566</v>
      </c>
    </row>
    <row r="18629" spans="30:32" x14ac:dyDescent="0.2">
      <c r="AD18629" s="11" t="s">
        <v>29825</v>
      </c>
      <c r="AE18629" s="10" t="s">
        <v>29826</v>
      </c>
      <c r="AF18629" s="10" t="s">
        <v>566</v>
      </c>
    </row>
    <row r="18630" spans="30:32" x14ac:dyDescent="0.2">
      <c r="AD18630" s="11" t="s">
        <v>29827</v>
      </c>
      <c r="AE18630" s="10" t="s">
        <v>29828</v>
      </c>
      <c r="AF18630" s="10" t="s">
        <v>566</v>
      </c>
    </row>
    <row r="18631" spans="30:32" x14ac:dyDescent="0.2">
      <c r="AD18631" s="11" t="s">
        <v>29829</v>
      </c>
      <c r="AE18631" s="10" t="s">
        <v>21744</v>
      </c>
      <c r="AF18631" s="10" t="s">
        <v>566</v>
      </c>
    </row>
    <row r="18632" spans="30:32" x14ac:dyDescent="0.2">
      <c r="AD18632" s="11" t="s">
        <v>29830</v>
      </c>
      <c r="AE18632" s="10" t="s">
        <v>29831</v>
      </c>
      <c r="AF18632" s="10" t="s">
        <v>566</v>
      </c>
    </row>
    <row r="18633" spans="30:32" x14ac:dyDescent="0.2">
      <c r="AD18633" s="11" t="s">
        <v>29832</v>
      </c>
      <c r="AE18633" s="10" t="s">
        <v>15666</v>
      </c>
      <c r="AF18633" s="10" t="s">
        <v>566</v>
      </c>
    </row>
    <row r="18634" spans="30:32" x14ac:dyDescent="0.2">
      <c r="AD18634" s="11" t="s">
        <v>29833</v>
      </c>
      <c r="AE18634" s="10" t="s">
        <v>4265</v>
      </c>
      <c r="AF18634" s="10" t="s">
        <v>566</v>
      </c>
    </row>
    <row r="18635" spans="30:32" x14ac:dyDescent="0.2">
      <c r="AD18635" s="11" t="s">
        <v>29834</v>
      </c>
      <c r="AE18635" s="10" t="s">
        <v>27878</v>
      </c>
      <c r="AF18635" s="10" t="s">
        <v>566</v>
      </c>
    </row>
    <row r="18636" spans="30:32" x14ac:dyDescent="0.2">
      <c r="AD18636" s="11" t="s">
        <v>29835</v>
      </c>
      <c r="AE18636" s="10" t="s">
        <v>29836</v>
      </c>
      <c r="AF18636" s="10" t="s">
        <v>566</v>
      </c>
    </row>
    <row r="18637" spans="30:32" x14ac:dyDescent="0.2">
      <c r="AD18637" s="11" t="s">
        <v>29837</v>
      </c>
      <c r="AE18637" s="10" t="s">
        <v>10273</v>
      </c>
      <c r="AF18637" s="10" t="s">
        <v>566</v>
      </c>
    </row>
    <row r="18638" spans="30:32" x14ac:dyDescent="0.2">
      <c r="AD18638" s="11" t="s">
        <v>29838</v>
      </c>
      <c r="AE18638" s="10" t="s">
        <v>29839</v>
      </c>
      <c r="AF18638" s="10" t="s">
        <v>566</v>
      </c>
    </row>
    <row r="18639" spans="30:32" x14ac:dyDescent="0.2">
      <c r="AD18639" s="11" t="s">
        <v>29840</v>
      </c>
      <c r="AE18639" s="10" t="s">
        <v>29841</v>
      </c>
      <c r="AF18639" s="10" t="s">
        <v>566</v>
      </c>
    </row>
    <row r="18640" spans="30:32" x14ac:dyDescent="0.2">
      <c r="AD18640" s="11" t="s">
        <v>29842</v>
      </c>
      <c r="AE18640" s="10" t="s">
        <v>29841</v>
      </c>
      <c r="AF18640" s="10" t="s">
        <v>566</v>
      </c>
    </row>
    <row r="18641" spans="30:32" x14ac:dyDescent="0.2">
      <c r="AD18641" s="11" t="s">
        <v>29843</v>
      </c>
      <c r="AE18641" s="10" t="s">
        <v>29844</v>
      </c>
      <c r="AF18641" s="10" t="s">
        <v>566</v>
      </c>
    </row>
    <row r="18642" spans="30:32" x14ac:dyDescent="0.2">
      <c r="AD18642" s="11" t="s">
        <v>29845</v>
      </c>
      <c r="AE18642" s="10" t="s">
        <v>29846</v>
      </c>
      <c r="AF18642" s="10" t="s">
        <v>566</v>
      </c>
    </row>
    <row r="18643" spans="30:32" x14ac:dyDescent="0.2">
      <c r="AD18643" s="11" t="s">
        <v>29847</v>
      </c>
      <c r="AE18643" s="10" t="s">
        <v>29848</v>
      </c>
      <c r="AF18643" s="10" t="s">
        <v>566</v>
      </c>
    </row>
    <row r="18644" spans="30:32" x14ac:dyDescent="0.2">
      <c r="AD18644" s="11" t="s">
        <v>29849</v>
      </c>
      <c r="AE18644" s="10" t="s">
        <v>29850</v>
      </c>
      <c r="AF18644" s="10" t="s">
        <v>566</v>
      </c>
    </row>
    <row r="18645" spans="30:32" x14ac:dyDescent="0.2">
      <c r="AD18645" s="11" t="s">
        <v>29851</v>
      </c>
      <c r="AE18645" s="10" t="s">
        <v>29852</v>
      </c>
      <c r="AF18645" s="10" t="s">
        <v>566</v>
      </c>
    </row>
    <row r="18646" spans="30:32" x14ac:dyDescent="0.2">
      <c r="AD18646" s="11" t="s">
        <v>29853</v>
      </c>
      <c r="AE18646" s="10" t="s">
        <v>29854</v>
      </c>
      <c r="AF18646" s="10" t="s">
        <v>566</v>
      </c>
    </row>
    <row r="18647" spans="30:32" x14ac:dyDescent="0.2">
      <c r="AD18647" s="11" t="s">
        <v>29855</v>
      </c>
      <c r="AE18647" s="10" t="s">
        <v>2636</v>
      </c>
      <c r="AF18647" s="10" t="s">
        <v>566</v>
      </c>
    </row>
    <row r="18648" spans="30:32" x14ac:dyDescent="0.2">
      <c r="AD18648" s="11" t="s">
        <v>29856</v>
      </c>
      <c r="AE18648" s="10" t="s">
        <v>29857</v>
      </c>
      <c r="AF18648" s="10" t="s">
        <v>566</v>
      </c>
    </row>
    <row r="18649" spans="30:32" x14ac:dyDescent="0.2">
      <c r="AD18649" s="11" t="s">
        <v>29858</v>
      </c>
      <c r="AE18649" s="10" t="s">
        <v>2642</v>
      </c>
      <c r="AF18649" s="10" t="s">
        <v>566</v>
      </c>
    </row>
    <row r="18650" spans="30:32" x14ac:dyDescent="0.2">
      <c r="AD18650" s="11" t="s">
        <v>29859</v>
      </c>
      <c r="AE18650" s="10" t="s">
        <v>15172</v>
      </c>
      <c r="AF18650" s="10" t="s">
        <v>566</v>
      </c>
    </row>
    <row r="18651" spans="30:32" x14ac:dyDescent="0.2">
      <c r="AD18651" s="11" t="s">
        <v>29860</v>
      </c>
      <c r="AE18651" s="10" t="s">
        <v>16752</v>
      </c>
      <c r="AF18651" s="10" t="s">
        <v>566</v>
      </c>
    </row>
    <row r="18652" spans="30:32" x14ac:dyDescent="0.2">
      <c r="AD18652" s="11" t="s">
        <v>29861</v>
      </c>
      <c r="AE18652" s="10" t="s">
        <v>29862</v>
      </c>
      <c r="AF18652" s="10" t="s">
        <v>566</v>
      </c>
    </row>
    <row r="18653" spans="30:32" x14ac:dyDescent="0.2">
      <c r="AD18653" s="11" t="s">
        <v>29863</v>
      </c>
      <c r="AE18653" s="10" t="s">
        <v>29864</v>
      </c>
      <c r="AF18653" s="10" t="s">
        <v>566</v>
      </c>
    </row>
    <row r="18654" spans="30:32" x14ac:dyDescent="0.2">
      <c r="AD18654" s="11" t="s">
        <v>29865</v>
      </c>
      <c r="AE18654" s="10" t="s">
        <v>29866</v>
      </c>
      <c r="AF18654" s="10" t="s">
        <v>566</v>
      </c>
    </row>
    <row r="18655" spans="30:32" x14ac:dyDescent="0.2">
      <c r="AD18655" s="11" t="s">
        <v>29867</v>
      </c>
      <c r="AE18655" s="10" t="s">
        <v>21671</v>
      </c>
      <c r="AF18655" s="10" t="s">
        <v>566</v>
      </c>
    </row>
    <row r="18656" spans="30:32" x14ac:dyDescent="0.2">
      <c r="AD18656" s="11" t="s">
        <v>29868</v>
      </c>
      <c r="AE18656" s="10" t="s">
        <v>29869</v>
      </c>
      <c r="AF18656" s="10" t="s">
        <v>566</v>
      </c>
    </row>
    <row r="18657" spans="30:32" x14ac:dyDescent="0.2">
      <c r="AD18657" s="11" t="s">
        <v>29870</v>
      </c>
      <c r="AE18657" s="10" t="s">
        <v>29871</v>
      </c>
      <c r="AF18657" s="10" t="s">
        <v>566</v>
      </c>
    </row>
    <row r="18658" spans="30:32" x14ac:dyDescent="0.2">
      <c r="AD18658" s="11" t="s">
        <v>29872</v>
      </c>
      <c r="AE18658" s="10" t="s">
        <v>20242</v>
      </c>
      <c r="AF18658" s="10" t="s">
        <v>566</v>
      </c>
    </row>
    <row r="18659" spans="30:32" x14ac:dyDescent="0.2">
      <c r="AD18659" s="11" t="s">
        <v>29873</v>
      </c>
      <c r="AE18659" s="10" t="s">
        <v>29874</v>
      </c>
      <c r="AF18659" s="10" t="s">
        <v>566</v>
      </c>
    </row>
    <row r="18660" spans="30:32" x14ac:dyDescent="0.2">
      <c r="AD18660" s="11" t="s">
        <v>29875</v>
      </c>
      <c r="AE18660" s="10" t="s">
        <v>29876</v>
      </c>
      <c r="AF18660" s="10" t="s">
        <v>566</v>
      </c>
    </row>
    <row r="18661" spans="30:32" x14ac:dyDescent="0.2">
      <c r="AD18661" s="11" t="s">
        <v>29877</v>
      </c>
      <c r="AE18661" s="10" t="s">
        <v>4364</v>
      </c>
      <c r="AF18661" s="10" t="s">
        <v>566</v>
      </c>
    </row>
    <row r="18662" spans="30:32" x14ac:dyDescent="0.2">
      <c r="AD18662" s="11" t="s">
        <v>29878</v>
      </c>
      <c r="AE18662" s="10" t="s">
        <v>1873</v>
      </c>
      <c r="AF18662" s="10" t="s">
        <v>566</v>
      </c>
    </row>
    <row r="18663" spans="30:32" x14ac:dyDescent="0.2">
      <c r="AD18663" s="11" t="s">
        <v>29879</v>
      </c>
      <c r="AE18663" s="10" t="s">
        <v>29880</v>
      </c>
      <c r="AF18663" s="10" t="s">
        <v>566</v>
      </c>
    </row>
    <row r="18664" spans="30:32" x14ac:dyDescent="0.2">
      <c r="AD18664" s="11" t="s">
        <v>29881</v>
      </c>
      <c r="AE18664" s="10" t="s">
        <v>29882</v>
      </c>
      <c r="AF18664" s="10" t="s">
        <v>566</v>
      </c>
    </row>
    <row r="18665" spans="30:32" x14ac:dyDescent="0.2">
      <c r="AD18665" s="11" t="s">
        <v>29883</v>
      </c>
      <c r="AE18665" s="10" t="s">
        <v>29884</v>
      </c>
      <c r="AF18665" s="10" t="s">
        <v>566</v>
      </c>
    </row>
    <row r="18666" spans="30:32" x14ac:dyDescent="0.2">
      <c r="AD18666" s="11" t="s">
        <v>29885</v>
      </c>
      <c r="AE18666" s="10" t="s">
        <v>29886</v>
      </c>
      <c r="AF18666" s="10" t="s">
        <v>566</v>
      </c>
    </row>
    <row r="18667" spans="30:32" x14ac:dyDescent="0.2">
      <c r="AD18667" s="11" t="s">
        <v>29887</v>
      </c>
      <c r="AE18667" s="10" t="s">
        <v>11311</v>
      </c>
      <c r="AF18667" s="10" t="s">
        <v>566</v>
      </c>
    </row>
    <row r="18668" spans="30:32" x14ac:dyDescent="0.2">
      <c r="AD18668" s="11" t="s">
        <v>29888</v>
      </c>
      <c r="AE18668" s="10" t="s">
        <v>9674</v>
      </c>
      <c r="AF18668" s="10" t="s">
        <v>566</v>
      </c>
    </row>
    <row r="18669" spans="30:32" x14ac:dyDescent="0.2">
      <c r="AD18669" s="11" t="s">
        <v>29889</v>
      </c>
      <c r="AE18669" s="10" t="s">
        <v>29890</v>
      </c>
      <c r="AF18669" s="10" t="s">
        <v>566</v>
      </c>
    </row>
    <row r="18670" spans="30:32" x14ac:dyDescent="0.2">
      <c r="AD18670" s="11" t="s">
        <v>29891</v>
      </c>
      <c r="AE18670" s="10" t="s">
        <v>29892</v>
      </c>
      <c r="AF18670" s="10" t="s">
        <v>566</v>
      </c>
    </row>
    <row r="18671" spans="30:32" x14ac:dyDescent="0.2">
      <c r="AD18671" s="11" t="s">
        <v>29893</v>
      </c>
      <c r="AE18671" s="10" t="s">
        <v>29894</v>
      </c>
      <c r="AF18671" s="10" t="s">
        <v>566</v>
      </c>
    </row>
    <row r="18672" spans="30:32" x14ac:dyDescent="0.2">
      <c r="AD18672" s="11" t="s">
        <v>29895</v>
      </c>
      <c r="AE18672" s="10" t="s">
        <v>27856</v>
      </c>
      <c r="AF18672" s="10" t="s">
        <v>566</v>
      </c>
    </row>
    <row r="18673" spans="30:32" x14ac:dyDescent="0.2">
      <c r="AD18673" s="11" t="s">
        <v>29896</v>
      </c>
      <c r="AE18673" s="10" t="s">
        <v>16706</v>
      </c>
      <c r="AF18673" s="10" t="s">
        <v>596</v>
      </c>
    </row>
    <row r="18674" spans="30:32" x14ac:dyDescent="0.2">
      <c r="AD18674" s="11" t="s">
        <v>29897</v>
      </c>
      <c r="AE18674" s="10" t="s">
        <v>1933</v>
      </c>
      <c r="AF18674" s="10" t="s">
        <v>596</v>
      </c>
    </row>
    <row r="18675" spans="30:32" x14ac:dyDescent="0.2">
      <c r="AD18675" s="11" t="s">
        <v>29898</v>
      </c>
      <c r="AE18675" s="10" t="s">
        <v>16718</v>
      </c>
      <c r="AF18675" s="10" t="s">
        <v>596</v>
      </c>
    </row>
    <row r="18676" spans="30:32" x14ac:dyDescent="0.2">
      <c r="AD18676" s="11" t="s">
        <v>29899</v>
      </c>
      <c r="AE18676" s="10" t="s">
        <v>29900</v>
      </c>
      <c r="AF18676" s="10" t="s">
        <v>596</v>
      </c>
    </row>
    <row r="18677" spans="30:32" x14ac:dyDescent="0.2">
      <c r="AD18677" s="11" t="s">
        <v>29901</v>
      </c>
      <c r="AE18677" s="10" t="s">
        <v>29902</v>
      </c>
      <c r="AF18677" s="10" t="s">
        <v>596</v>
      </c>
    </row>
    <row r="18678" spans="30:32" x14ac:dyDescent="0.2">
      <c r="AD18678" s="11" t="s">
        <v>29903</v>
      </c>
      <c r="AE18678" s="10" t="s">
        <v>21867</v>
      </c>
      <c r="AF18678" s="10" t="s">
        <v>596</v>
      </c>
    </row>
    <row r="18679" spans="30:32" x14ac:dyDescent="0.2">
      <c r="AD18679" s="11" t="s">
        <v>29904</v>
      </c>
      <c r="AE18679" s="10" t="s">
        <v>29905</v>
      </c>
      <c r="AF18679" s="10" t="s">
        <v>596</v>
      </c>
    </row>
    <row r="18680" spans="30:32" x14ac:dyDescent="0.2">
      <c r="AD18680" s="11" t="s">
        <v>29906</v>
      </c>
      <c r="AE18680" s="10" t="s">
        <v>13993</v>
      </c>
      <c r="AF18680" s="10" t="s">
        <v>596</v>
      </c>
    </row>
    <row r="18681" spans="30:32" x14ac:dyDescent="0.2">
      <c r="AD18681" s="11" t="s">
        <v>29907</v>
      </c>
      <c r="AE18681" s="10" t="s">
        <v>14006</v>
      </c>
      <c r="AF18681" s="10" t="s">
        <v>596</v>
      </c>
    </row>
    <row r="18682" spans="30:32" x14ac:dyDescent="0.2">
      <c r="AD18682" s="11" t="s">
        <v>29908</v>
      </c>
      <c r="AE18682" s="10" t="s">
        <v>29909</v>
      </c>
      <c r="AF18682" s="10" t="s">
        <v>596</v>
      </c>
    </row>
    <row r="18683" spans="30:32" x14ac:dyDescent="0.2">
      <c r="AD18683" s="11" t="s">
        <v>29910</v>
      </c>
      <c r="AE18683" s="10" t="s">
        <v>28769</v>
      </c>
      <c r="AF18683" s="10" t="s">
        <v>596</v>
      </c>
    </row>
    <row r="18684" spans="30:32" x14ac:dyDescent="0.2">
      <c r="AD18684" s="11" t="s">
        <v>29911</v>
      </c>
      <c r="AE18684" s="10" t="s">
        <v>18197</v>
      </c>
      <c r="AF18684" s="10" t="s">
        <v>596</v>
      </c>
    </row>
    <row r="18685" spans="30:32" x14ac:dyDescent="0.2">
      <c r="AD18685" s="11" t="s">
        <v>29912</v>
      </c>
      <c r="AE18685" s="10" t="s">
        <v>29913</v>
      </c>
      <c r="AF18685" s="10" t="s">
        <v>596</v>
      </c>
    </row>
    <row r="18686" spans="30:32" x14ac:dyDescent="0.2">
      <c r="AD18686" s="11" t="s">
        <v>29914</v>
      </c>
      <c r="AE18686" s="10" t="s">
        <v>29915</v>
      </c>
      <c r="AF18686" s="10" t="s">
        <v>596</v>
      </c>
    </row>
    <row r="18687" spans="30:32" x14ac:dyDescent="0.2">
      <c r="AD18687" s="11" t="s">
        <v>29916</v>
      </c>
      <c r="AE18687" s="10" t="s">
        <v>9000</v>
      </c>
      <c r="AF18687" s="10" t="s">
        <v>596</v>
      </c>
    </row>
    <row r="18688" spans="30:32" x14ac:dyDescent="0.2">
      <c r="AD18688" s="11" t="s">
        <v>29917</v>
      </c>
      <c r="AE18688" s="10" t="s">
        <v>5719</v>
      </c>
      <c r="AF18688" s="10" t="s">
        <v>596</v>
      </c>
    </row>
    <row r="18689" spans="30:32" x14ac:dyDescent="0.2">
      <c r="AD18689" s="11" t="s">
        <v>29918</v>
      </c>
      <c r="AE18689" s="10" t="s">
        <v>8969</v>
      </c>
      <c r="AF18689" s="10" t="s">
        <v>596</v>
      </c>
    </row>
    <row r="18690" spans="30:32" x14ac:dyDescent="0.2">
      <c r="AD18690" s="11" t="s">
        <v>29919</v>
      </c>
      <c r="AE18690" s="10" t="s">
        <v>29920</v>
      </c>
      <c r="AF18690" s="10" t="s">
        <v>596</v>
      </c>
    </row>
    <row r="18691" spans="30:32" x14ac:dyDescent="0.2">
      <c r="AD18691" s="11" t="s">
        <v>29921</v>
      </c>
      <c r="AE18691" s="10" t="s">
        <v>29920</v>
      </c>
      <c r="AF18691" s="10" t="s">
        <v>596</v>
      </c>
    </row>
    <row r="18692" spans="30:32" x14ac:dyDescent="0.2">
      <c r="AD18692" s="11" t="s">
        <v>29922</v>
      </c>
      <c r="AE18692" s="10" t="s">
        <v>29920</v>
      </c>
      <c r="AF18692" s="10" t="s">
        <v>596</v>
      </c>
    </row>
    <row r="18693" spans="30:32" x14ac:dyDescent="0.2">
      <c r="AD18693" s="11" t="s">
        <v>29923</v>
      </c>
      <c r="AE18693" s="10" t="s">
        <v>29920</v>
      </c>
      <c r="AF18693" s="10" t="s">
        <v>596</v>
      </c>
    </row>
    <row r="18694" spans="30:32" x14ac:dyDescent="0.2">
      <c r="AD18694" s="11" t="s">
        <v>29924</v>
      </c>
      <c r="AE18694" s="10" t="s">
        <v>29920</v>
      </c>
      <c r="AF18694" s="10" t="s">
        <v>596</v>
      </c>
    </row>
    <row r="18695" spans="30:32" x14ac:dyDescent="0.2">
      <c r="AD18695" s="11" t="s">
        <v>29925</v>
      </c>
      <c r="AE18695" s="10" t="s">
        <v>29920</v>
      </c>
      <c r="AF18695" s="10" t="s">
        <v>596</v>
      </c>
    </row>
    <row r="18696" spans="30:32" x14ac:dyDescent="0.2">
      <c r="AD18696" s="11" t="s">
        <v>29926</v>
      </c>
      <c r="AE18696" s="10" t="s">
        <v>29920</v>
      </c>
      <c r="AF18696" s="10" t="s">
        <v>596</v>
      </c>
    </row>
    <row r="18697" spans="30:32" x14ac:dyDescent="0.2">
      <c r="AD18697" s="11" t="s">
        <v>29927</v>
      </c>
      <c r="AE18697" s="10" t="s">
        <v>29920</v>
      </c>
      <c r="AF18697" s="10" t="s">
        <v>596</v>
      </c>
    </row>
    <row r="18698" spans="30:32" x14ac:dyDescent="0.2">
      <c r="AD18698" s="11" t="s">
        <v>29928</v>
      </c>
      <c r="AE18698" s="10" t="s">
        <v>29920</v>
      </c>
      <c r="AF18698" s="10" t="s">
        <v>596</v>
      </c>
    </row>
    <row r="18699" spans="30:32" x14ac:dyDescent="0.2">
      <c r="AD18699" s="11" t="s">
        <v>29929</v>
      </c>
      <c r="AE18699" s="10" t="s">
        <v>29920</v>
      </c>
      <c r="AF18699" s="10" t="s">
        <v>596</v>
      </c>
    </row>
    <row r="18700" spans="30:32" x14ac:dyDescent="0.2">
      <c r="AD18700" s="11" t="s">
        <v>29930</v>
      </c>
      <c r="AE18700" s="10" t="s">
        <v>29920</v>
      </c>
      <c r="AF18700" s="10" t="s">
        <v>596</v>
      </c>
    </row>
    <row r="18701" spans="30:32" x14ac:dyDescent="0.2">
      <c r="AD18701" s="11" t="s">
        <v>29931</v>
      </c>
      <c r="AE18701" s="10" t="s">
        <v>29920</v>
      </c>
      <c r="AF18701" s="10" t="s">
        <v>596</v>
      </c>
    </row>
    <row r="18702" spans="30:32" x14ac:dyDescent="0.2">
      <c r="AD18702" s="11" t="s">
        <v>29932</v>
      </c>
      <c r="AE18702" s="10" t="s">
        <v>6651</v>
      </c>
      <c r="AF18702" s="10" t="s">
        <v>596</v>
      </c>
    </row>
    <row r="18703" spans="30:32" x14ac:dyDescent="0.2">
      <c r="AD18703" s="11" t="s">
        <v>29933</v>
      </c>
      <c r="AE18703" s="10" t="s">
        <v>29920</v>
      </c>
      <c r="AF18703" s="10" t="s">
        <v>596</v>
      </c>
    </row>
    <row r="18704" spans="30:32" x14ac:dyDescent="0.2">
      <c r="AD18704" s="11" t="s">
        <v>29934</v>
      </c>
      <c r="AE18704" s="10" t="s">
        <v>29920</v>
      </c>
      <c r="AF18704" s="10" t="s">
        <v>596</v>
      </c>
    </row>
    <row r="18705" spans="30:32" x14ac:dyDescent="0.2">
      <c r="AD18705" s="11" t="s">
        <v>29935</v>
      </c>
      <c r="AE18705" s="10" t="s">
        <v>29920</v>
      </c>
      <c r="AF18705" s="10" t="s">
        <v>596</v>
      </c>
    </row>
    <row r="18706" spans="30:32" x14ac:dyDescent="0.2">
      <c r="AD18706" s="11" t="s">
        <v>29936</v>
      </c>
      <c r="AE18706" s="10" t="s">
        <v>29920</v>
      </c>
      <c r="AF18706" s="10" t="s">
        <v>596</v>
      </c>
    </row>
    <row r="18707" spans="30:32" x14ac:dyDescent="0.2">
      <c r="AD18707" s="11" t="s">
        <v>29937</v>
      </c>
      <c r="AE18707" s="10" t="s">
        <v>29920</v>
      </c>
      <c r="AF18707" s="10" t="s">
        <v>596</v>
      </c>
    </row>
    <row r="18708" spans="30:32" x14ac:dyDescent="0.2">
      <c r="AD18708" s="11" t="s">
        <v>29938</v>
      </c>
      <c r="AE18708" s="10" t="s">
        <v>29920</v>
      </c>
      <c r="AF18708" s="10" t="s">
        <v>596</v>
      </c>
    </row>
    <row r="18709" spans="30:32" x14ac:dyDescent="0.2">
      <c r="AD18709" s="11" t="s">
        <v>29939</v>
      </c>
      <c r="AE18709" s="10" t="s">
        <v>29920</v>
      </c>
      <c r="AF18709" s="10" t="s">
        <v>596</v>
      </c>
    </row>
    <row r="18710" spans="30:32" x14ac:dyDescent="0.2">
      <c r="AD18710" s="11" t="s">
        <v>29940</v>
      </c>
      <c r="AE18710" s="10" t="s">
        <v>29920</v>
      </c>
      <c r="AF18710" s="10" t="s">
        <v>596</v>
      </c>
    </row>
    <row r="18711" spans="30:32" x14ac:dyDescent="0.2">
      <c r="AD18711" s="11" t="s">
        <v>29941</v>
      </c>
      <c r="AE18711" s="10" t="s">
        <v>29920</v>
      </c>
      <c r="AF18711" s="10" t="s">
        <v>596</v>
      </c>
    </row>
    <row r="18712" spans="30:32" x14ac:dyDescent="0.2">
      <c r="AD18712" s="11" t="s">
        <v>29942</v>
      </c>
      <c r="AE18712" s="10" t="s">
        <v>29920</v>
      </c>
      <c r="AF18712" s="10" t="s">
        <v>596</v>
      </c>
    </row>
    <row r="18713" spans="30:32" x14ac:dyDescent="0.2">
      <c r="AD18713" s="11" t="s">
        <v>29943</v>
      </c>
      <c r="AE18713" s="10" t="s">
        <v>29920</v>
      </c>
      <c r="AF18713" s="10" t="s">
        <v>596</v>
      </c>
    </row>
    <row r="18714" spans="30:32" x14ac:dyDescent="0.2">
      <c r="AD18714" s="11" t="s">
        <v>29944</v>
      </c>
      <c r="AE18714" s="10" t="s">
        <v>29920</v>
      </c>
      <c r="AF18714" s="10" t="s">
        <v>596</v>
      </c>
    </row>
    <row r="18715" spans="30:32" x14ac:dyDescent="0.2">
      <c r="AD18715" s="11" t="s">
        <v>29945</v>
      </c>
      <c r="AE18715" s="10" t="s">
        <v>29920</v>
      </c>
      <c r="AF18715" s="10" t="s">
        <v>596</v>
      </c>
    </row>
    <row r="18716" spans="30:32" x14ac:dyDescent="0.2">
      <c r="AD18716" s="11" t="s">
        <v>29946</v>
      </c>
      <c r="AE18716" s="10" t="s">
        <v>29920</v>
      </c>
      <c r="AF18716" s="10" t="s">
        <v>596</v>
      </c>
    </row>
    <row r="18717" spans="30:32" x14ac:dyDescent="0.2">
      <c r="AD18717" s="11" t="s">
        <v>29947</v>
      </c>
      <c r="AE18717" s="10" t="s">
        <v>29920</v>
      </c>
      <c r="AF18717" s="10" t="s">
        <v>596</v>
      </c>
    </row>
    <row r="18718" spans="30:32" x14ac:dyDescent="0.2">
      <c r="AD18718" s="11" t="s">
        <v>29948</v>
      </c>
      <c r="AE18718" s="10" t="s">
        <v>29920</v>
      </c>
      <c r="AF18718" s="10" t="s">
        <v>596</v>
      </c>
    </row>
    <row r="18719" spans="30:32" x14ac:dyDescent="0.2">
      <c r="AD18719" s="11" t="s">
        <v>29949</v>
      </c>
      <c r="AE18719" s="10" t="s">
        <v>29950</v>
      </c>
      <c r="AF18719" s="10" t="s">
        <v>596</v>
      </c>
    </row>
    <row r="18720" spans="30:32" x14ac:dyDescent="0.2">
      <c r="AD18720" s="11" t="s">
        <v>29951</v>
      </c>
      <c r="AE18720" s="10" t="s">
        <v>21980</v>
      </c>
      <c r="AF18720" s="10" t="s">
        <v>596</v>
      </c>
    </row>
    <row r="18721" spans="30:32" x14ac:dyDescent="0.2">
      <c r="AD18721" s="11" t="s">
        <v>29952</v>
      </c>
      <c r="AE18721" s="10" t="s">
        <v>29953</v>
      </c>
      <c r="AF18721" s="10" t="s">
        <v>596</v>
      </c>
    </row>
    <row r="18722" spans="30:32" x14ac:dyDescent="0.2">
      <c r="AD18722" s="11" t="s">
        <v>29954</v>
      </c>
      <c r="AE18722" s="10" t="s">
        <v>4965</v>
      </c>
      <c r="AF18722" s="10" t="s">
        <v>596</v>
      </c>
    </row>
    <row r="18723" spans="30:32" x14ac:dyDescent="0.2">
      <c r="AD18723" s="11" t="s">
        <v>29955</v>
      </c>
      <c r="AE18723" s="10" t="s">
        <v>4965</v>
      </c>
      <c r="AF18723" s="10" t="s">
        <v>596</v>
      </c>
    </row>
    <row r="18724" spans="30:32" x14ac:dyDescent="0.2">
      <c r="AD18724" s="11" t="s">
        <v>29956</v>
      </c>
      <c r="AE18724" s="10" t="s">
        <v>4965</v>
      </c>
      <c r="AF18724" s="10" t="s">
        <v>596</v>
      </c>
    </row>
    <row r="18725" spans="30:32" x14ac:dyDescent="0.2">
      <c r="AD18725" s="11" t="s">
        <v>29957</v>
      </c>
      <c r="AE18725" s="10" t="s">
        <v>1396</v>
      </c>
      <c r="AF18725" s="10" t="s">
        <v>596</v>
      </c>
    </row>
    <row r="18726" spans="30:32" x14ac:dyDescent="0.2">
      <c r="AD18726" s="11" t="s">
        <v>29958</v>
      </c>
      <c r="AE18726" s="10" t="s">
        <v>29327</v>
      </c>
      <c r="AF18726" s="10" t="s">
        <v>596</v>
      </c>
    </row>
    <row r="18727" spans="30:32" x14ac:dyDescent="0.2">
      <c r="AD18727" s="11" t="s">
        <v>29959</v>
      </c>
      <c r="AE18727" s="10" t="s">
        <v>19414</v>
      </c>
      <c r="AF18727" s="10" t="s">
        <v>596</v>
      </c>
    </row>
    <row r="18728" spans="30:32" x14ac:dyDescent="0.2">
      <c r="AD18728" s="11" t="s">
        <v>29960</v>
      </c>
      <c r="AE18728" s="10" t="s">
        <v>29961</v>
      </c>
      <c r="AF18728" s="10" t="s">
        <v>596</v>
      </c>
    </row>
    <row r="18729" spans="30:32" x14ac:dyDescent="0.2">
      <c r="AD18729" s="11" t="s">
        <v>29962</v>
      </c>
      <c r="AE18729" s="10" t="s">
        <v>13529</v>
      </c>
      <c r="AF18729" s="10" t="s">
        <v>596</v>
      </c>
    </row>
    <row r="18730" spans="30:32" x14ac:dyDescent="0.2">
      <c r="AD18730" s="11" t="s">
        <v>29963</v>
      </c>
      <c r="AE18730" s="10" t="s">
        <v>29964</v>
      </c>
      <c r="AF18730" s="10" t="s">
        <v>596</v>
      </c>
    </row>
    <row r="18731" spans="30:32" x14ac:dyDescent="0.2">
      <c r="AD18731" s="11" t="s">
        <v>29965</v>
      </c>
      <c r="AE18731" s="10" t="s">
        <v>29966</v>
      </c>
      <c r="AF18731" s="10" t="s">
        <v>596</v>
      </c>
    </row>
    <row r="18732" spans="30:32" x14ac:dyDescent="0.2">
      <c r="AD18732" s="11" t="s">
        <v>29967</v>
      </c>
      <c r="AE18732" s="10" t="s">
        <v>3905</v>
      </c>
      <c r="AF18732" s="10" t="s">
        <v>596</v>
      </c>
    </row>
    <row r="18733" spans="30:32" x14ac:dyDescent="0.2">
      <c r="AD18733" s="11" t="s">
        <v>29968</v>
      </c>
      <c r="AE18733" s="10" t="s">
        <v>2898</v>
      </c>
      <c r="AF18733" s="10" t="s">
        <v>596</v>
      </c>
    </row>
    <row r="18734" spans="30:32" x14ac:dyDescent="0.2">
      <c r="AD18734" s="11" t="s">
        <v>29969</v>
      </c>
      <c r="AE18734" s="10" t="s">
        <v>7149</v>
      </c>
      <c r="AF18734" s="10" t="s">
        <v>596</v>
      </c>
    </row>
    <row r="18735" spans="30:32" x14ac:dyDescent="0.2">
      <c r="AD18735" s="11" t="s">
        <v>29970</v>
      </c>
      <c r="AE18735" s="10" t="s">
        <v>4982</v>
      </c>
      <c r="AF18735" s="10" t="s">
        <v>596</v>
      </c>
    </row>
    <row r="18736" spans="30:32" x14ac:dyDescent="0.2">
      <c r="AD18736" s="11" t="s">
        <v>29971</v>
      </c>
      <c r="AE18736" s="10" t="s">
        <v>29972</v>
      </c>
      <c r="AF18736" s="10" t="s">
        <v>596</v>
      </c>
    </row>
    <row r="18737" spans="30:32" x14ac:dyDescent="0.2">
      <c r="AD18737" s="11" t="s">
        <v>29973</v>
      </c>
      <c r="AE18737" s="10" t="s">
        <v>4996</v>
      </c>
      <c r="AF18737" s="10" t="s">
        <v>596</v>
      </c>
    </row>
    <row r="18738" spans="30:32" x14ac:dyDescent="0.2">
      <c r="AD18738" s="11" t="s">
        <v>29974</v>
      </c>
      <c r="AE18738" s="10" t="s">
        <v>29975</v>
      </c>
      <c r="AF18738" s="10" t="s">
        <v>596</v>
      </c>
    </row>
    <row r="18739" spans="30:32" x14ac:dyDescent="0.2">
      <c r="AD18739" s="11" t="s">
        <v>29976</v>
      </c>
      <c r="AE18739" s="10" t="s">
        <v>22126</v>
      </c>
      <c r="AF18739" s="10" t="s">
        <v>596</v>
      </c>
    </row>
    <row r="18740" spans="30:32" x14ac:dyDescent="0.2">
      <c r="AD18740" s="11" t="s">
        <v>29977</v>
      </c>
      <c r="AE18740" s="10" t="s">
        <v>29978</v>
      </c>
      <c r="AF18740" s="10" t="s">
        <v>596</v>
      </c>
    </row>
    <row r="18741" spans="30:32" x14ac:dyDescent="0.2">
      <c r="AD18741" s="11" t="s">
        <v>29979</v>
      </c>
      <c r="AE18741" s="10" t="s">
        <v>29980</v>
      </c>
      <c r="AF18741" s="10" t="s">
        <v>596</v>
      </c>
    </row>
    <row r="18742" spans="30:32" x14ac:dyDescent="0.2">
      <c r="AD18742" s="11" t="s">
        <v>29981</v>
      </c>
      <c r="AE18742" s="10" t="s">
        <v>29681</v>
      </c>
      <c r="AF18742" s="10" t="s">
        <v>596</v>
      </c>
    </row>
    <row r="18743" spans="30:32" x14ac:dyDescent="0.2">
      <c r="AD18743" s="11" t="s">
        <v>29982</v>
      </c>
      <c r="AE18743" s="10" t="s">
        <v>1553</v>
      </c>
      <c r="AF18743" s="10" t="s">
        <v>596</v>
      </c>
    </row>
    <row r="18744" spans="30:32" x14ac:dyDescent="0.2">
      <c r="AD18744" s="11" t="s">
        <v>29983</v>
      </c>
      <c r="AE18744" s="10" t="s">
        <v>28085</v>
      </c>
      <c r="AF18744" s="10" t="s">
        <v>596</v>
      </c>
    </row>
    <row r="18745" spans="30:32" x14ac:dyDescent="0.2">
      <c r="AD18745" s="11" t="s">
        <v>29984</v>
      </c>
      <c r="AE18745" s="10" t="s">
        <v>3457</v>
      </c>
      <c r="AF18745" s="10" t="s">
        <v>596</v>
      </c>
    </row>
    <row r="18746" spans="30:32" x14ac:dyDescent="0.2">
      <c r="AD18746" s="11" t="s">
        <v>29985</v>
      </c>
      <c r="AE18746" s="10" t="s">
        <v>27264</v>
      </c>
      <c r="AF18746" s="10" t="s">
        <v>596</v>
      </c>
    </row>
    <row r="18747" spans="30:32" x14ac:dyDescent="0.2">
      <c r="AD18747" s="11" t="s">
        <v>29986</v>
      </c>
      <c r="AE18747" s="10" t="s">
        <v>27271</v>
      </c>
      <c r="AF18747" s="10" t="s">
        <v>596</v>
      </c>
    </row>
    <row r="18748" spans="30:32" x14ac:dyDescent="0.2">
      <c r="AD18748" s="11" t="s">
        <v>29987</v>
      </c>
      <c r="AE18748" s="10" t="s">
        <v>29988</v>
      </c>
      <c r="AF18748" s="10" t="s">
        <v>596</v>
      </c>
    </row>
    <row r="18749" spans="30:32" x14ac:dyDescent="0.2">
      <c r="AD18749" s="11" t="s">
        <v>29989</v>
      </c>
      <c r="AE18749" s="10" t="s">
        <v>2196</v>
      </c>
      <c r="AF18749" s="10" t="s">
        <v>596</v>
      </c>
    </row>
    <row r="18750" spans="30:32" x14ac:dyDescent="0.2">
      <c r="AD18750" s="11" t="s">
        <v>29990</v>
      </c>
      <c r="AE18750" s="10" t="s">
        <v>29991</v>
      </c>
      <c r="AF18750" s="10" t="s">
        <v>596</v>
      </c>
    </row>
    <row r="18751" spans="30:32" x14ac:dyDescent="0.2">
      <c r="AD18751" s="11" t="s">
        <v>29992</v>
      </c>
      <c r="AE18751" s="10" t="s">
        <v>28123</v>
      </c>
      <c r="AF18751" s="10" t="s">
        <v>596</v>
      </c>
    </row>
    <row r="18752" spans="30:32" x14ac:dyDescent="0.2">
      <c r="AD18752" s="11" t="s">
        <v>29993</v>
      </c>
      <c r="AE18752" s="10" t="s">
        <v>1676</v>
      </c>
      <c r="AF18752" s="10" t="s">
        <v>596</v>
      </c>
    </row>
    <row r="18753" spans="30:32" x14ac:dyDescent="0.2">
      <c r="AD18753" s="11" t="s">
        <v>29994</v>
      </c>
      <c r="AE18753" s="10" t="s">
        <v>20910</v>
      </c>
      <c r="AF18753" s="10" t="s">
        <v>596</v>
      </c>
    </row>
    <row r="18754" spans="30:32" x14ac:dyDescent="0.2">
      <c r="AD18754" s="11" t="s">
        <v>29995</v>
      </c>
      <c r="AE18754" s="10" t="s">
        <v>29996</v>
      </c>
      <c r="AF18754" s="10" t="s">
        <v>596</v>
      </c>
    </row>
    <row r="18755" spans="30:32" x14ac:dyDescent="0.2">
      <c r="AD18755" s="11" t="s">
        <v>29997</v>
      </c>
      <c r="AE18755" s="10" t="s">
        <v>9368</v>
      </c>
      <c r="AF18755" s="10" t="s">
        <v>596</v>
      </c>
    </row>
    <row r="18756" spans="30:32" x14ac:dyDescent="0.2">
      <c r="AD18756" s="11" t="s">
        <v>29998</v>
      </c>
      <c r="AE18756" s="10" t="s">
        <v>9237</v>
      </c>
      <c r="AF18756" s="10" t="s">
        <v>596</v>
      </c>
    </row>
    <row r="18757" spans="30:32" x14ac:dyDescent="0.2">
      <c r="AD18757" s="11" t="s">
        <v>29999</v>
      </c>
      <c r="AE18757" s="10" t="s">
        <v>1712</v>
      </c>
      <c r="AF18757" s="10" t="s">
        <v>596</v>
      </c>
    </row>
    <row r="18758" spans="30:32" x14ac:dyDescent="0.2">
      <c r="AD18758" s="11" t="s">
        <v>30000</v>
      </c>
      <c r="AE18758" s="10" t="s">
        <v>30001</v>
      </c>
      <c r="AF18758" s="10" t="s">
        <v>596</v>
      </c>
    </row>
    <row r="18759" spans="30:32" x14ac:dyDescent="0.2">
      <c r="AD18759" s="11" t="s">
        <v>30002</v>
      </c>
      <c r="AE18759" s="10" t="s">
        <v>30003</v>
      </c>
      <c r="AF18759" s="10" t="s">
        <v>596</v>
      </c>
    </row>
    <row r="18760" spans="30:32" x14ac:dyDescent="0.2">
      <c r="AD18760" s="11" t="s">
        <v>30004</v>
      </c>
      <c r="AE18760" s="10" t="s">
        <v>30005</v>
      </c>
      <c r="AF18760" s="10" t="s">
        <v>596</v>
      </c>
    </row>
    <row r="18761" spans="30:32" x14ac:dyDescent="0.2">
      <c r="AD18761" s="11" t="s">
        <v>30006</v>
      </c>
      <c r="AE18761" s="10" t="s">
        <v>30007</v>
      </c>
      <c r="AF18761" s="10" t="s">
        <v>596</v>
      </c>
    </row>
    <row r="18762" spans="30:32" x14ac:dyDescent="0.2">
      <c r="AD18762" s="11" t="s">
        <v>30008</v>
      </c>
      <c r="AE18762" s="10" t="s">
        <v>22317</v>
      </c>
      <c r="AF18762" s="10" t="s">
        <v>596</v>
      </c>
    </row>
    <row r="18763" spans="30:32" x14ac:dyDescent="0.2">
      <c r="AD18763" s="11" t="s">
        <v>30009</v>
      </c>
      <c r="AE18763" s="10" t="s">
        <v>30010</v>
      </c>
      <c r="AF18763" s="10" t="s">
        <v>596</v>
      </c>
    </row>
    <row r="18764" spans="30:32" x14ac:dyDescent="0.2">
      <c r="AD18764" s="11" t="s">
        <v>30011</v>
      </c>
      <c r="AE18764" s="10" t="s">
        <v>30012</v>
      </c>
      <c r="AF18764" s="10" t="s">
        <v>596</v>
      </c>
    </row>
    <row r="18765" spans="30:32" x14ac:dyDescent="0.2">
      <c r="AD18765" s="11" t="s">
        <v>30013</v>
      </c>
      <c r="AE18765" s="10" t="s">
        <v>23329</v>
      </c>
      <c r="AF18765" s="10" t="s">
        <v>596</v>
      </c>
    </row>
    <row r="18766" spans="30:32" x14ac:dyDescent="0.2">
      <c r="AD18766" s="11" t="s">
        <v>30014</v>
      </c>
      <c r="AE18766" s="10" t="s">
        <v>27327</v>
      </c>
      <c r="AF18766" s="10" t="s">
        <v>596</v>
      </c>
    </row>
    <row r="18767" spans="30:32" x14ac:dyDescent="0.2">
      <c r="AD18767" s="11" t="s">
        <v>30015</v>
      </c>
      <c r="AE18767" s="10" t="s">
        <v>30016</v>
      </c>
      <c r="AF18767" s="10" t="s">
        <v>596</v>
      </c>
    </row>
    <row r="18768" spans="30:32" x14ac:dyDescent="0.2">
      <c r="AD18768" s="11" t="s">
        <v>30017</v>
      </c>
      <c r="AE18768" s="10" t="s">
        <v>30018</v>
      </c>
      <c r="AF18768" s="10" t="s">
        <v>596</v>
      </c>
    </row>
    <row r="18769" spans="30:32" x14ac:dyDescent="0.2">
      <c r="AD18769" s="11" t="s">
        <v>30019</v>
      </c>
      <c r="AE18769" s="10" t="s">
        <v>30020</v>
      </c>
      <c r="AF18769" s="10" t="s">
        <v>596</v>
      </c>
    </row>
    <row r="18770" spans="30:32" x14ac:dyDescent="0.2">
      <c r="AD18770" s="11" t="s">
        <v>30021</v>
      </c>
      <c r="AE18770" s="10" t="s">
        <v>30022</v>
      </c>
      <c r="AF18770" s="10" t="s">
        <v>596</v>
      </c>
    </row>
    <row r="18771" spans="30:32" x14ac:dyDescent="0.2">
      <c r="AD18771" s="11" t="s">
        <v>30023</v>
      </c>
      <c r="AE18771" s="10" t="s">
        <v>30024</v>
      </c>
      <c r="AF18771" s="10" t="s">
        <v>596</v>
      </c>
    </row>
    <row r="18772" spans="30:32" x14ac:dyDescent="0.2">
      <c r="AD18772" s="11" t="s">
        <v>30025</v>
      </c>
      <c r="AE18772" s="10" t="s">
        <v>30026</v>
      </c>
      <c r="AF18772" s="10" t="s">
        <v>596</v>
      </c>
    </row>
    <row r="18773" spans="30:32" x14ac:dyDescent="0.2">
      <c r="AD18773" s="11" t="s">
        <v>30027</v>
      </c>
      <c r="AE18773" s="10" t="s">
        <v>24648</v>
      </c>
      <c r="AF18773" s="10" t="s">
        <v>596</v>
      </c>
    </row>
    <row r="18774" spans="30:32" x14ac:dyDescent="0.2">
      <c r="AD18774" s="11" t="s">
        <v>30028</v>
      </c>
      <c r="AE18774" s="10" t="s">
        <v>30029</v>
      </c>
      <c r="AF18774" s="10" t="s">
        <v>596</v>
      </c>
    </row>
    <row r="18775" spans="30:32" x14ac:dyDescent="0.2">
      <c r="AD18775" s="11" t="s">
        <v>30030</v>
      </c>
      <c r="AE18775" s="10" t="s">
        <v>30031</v>
      </c>
      <c r="AF18775" s="10" t="s">
        <v>596</v>
      </c>
    </row>
    <row r="18776" spans="30:32" x14ac:dyDescent="0.2">
      <c r="AD18776" s="11" t="s">
        <v>30032</v>
      </c>
      <c r="AE18776" s="10" t="s">
        <v>30033</v>
      </c>
      <c r="AF18776" s="10" t="s">
        <v>596</v>
      </c>
    </row>
    <row r="18777" spans="30:32" x14ac:dyDescent="0.2">
      <c r="AD18777" s="11" t="s">
        <v>30034</v>
      </c>
      <c r="AE18777" s="10" t="s">
        <v>30035</v>
      </c>
      <c r="AF18777" s="10" t="s">
        <v>596</v>
      </c>
    </row>
    <row r="18778" spans="30:32" x14ac:dyDescent="0.2">
      <c r="AD18778" s="11" t="s">
        <v>30036</v>
      </c>
      <c r="AE18778" s="10" t="s">
        <v>30037</v>
      </c>
      <c r="AF18778" s="10" t="s">
        <v>596</v>
      </c>
    </row>
    <row r="18779" spans="30:32" x14ac:dyDescent="0.2">
      <c r="AD18779" s="11" t="s">
        <v>30038</v>
      </c>
      <c r="AE18779" s="10" t="s">
        <v>30039</v>
      </c>
      <c r="AF18779" s="10" t="s">
        <v>596</v>
      </c>
    </row>
    <row r="18780" spans="30:32" x14ac:dyDescent="0.2">
      <c r="AD18780" s="11" t="s">
        <v>30040</v>
      </c>
      <c r="AE18780" s="10" t="s">
        <v>30041</v>
      </c>
      <c r="AF18780" s="10" t="s">
        <v>596</v>
      </c>
    </row>
    <row r="18781" spans="30:32" x14ac:dyDescent="0.2">
      <c r="AD18781" s="11" t="s">
        <v>30042</v>
      </c>
      <c r="AE18781" s="10" t="s">
        <v>29418</v>
      </c>
      <c r="AF18781" s="10" t="s">
        <v>596</v>
      </c>
    </row>
    <row r="18782" spans="30:32" x14ac:dyDescent="0.2">
      <c r="AD18782" s="11" t="s">
        <v>30043</v>
      </c>
      <c r="AE18782" s="10" t="s">
        <v>30044</v>
      </c>
      <c r="AF18782" s="10" t="s">
        <v>596</v>
      </c>
    </row>
    <row r="18783" spans="30:32" x14ac:dyDescent="0.2">
      <c r="AD18783" s="11" t="s">
        <v>30045</v>
      </c>
      <c r="AE18783" s="10" t="s">
        <v>30044</v>
      </c>
      <c r="AF18783" s="10" t="s">
        <v>596</v>
      </c>
    </row>
    <row r="18784" spans="30:32" x14ac:dyDescent="0.2">
      <c r="AD18784" s="11" t="s">
        <v>30046</v>
      </c>
      <c r="AE18784" s="10" t="s">
        <v>30044</v>
      </c>
      <c r="AF18784" s="10" t="s">
        <v>596</v>
      </c>
    </row>
    <row r="18785" spans="30:32" x14ac:dyDescent="0.2">
      <c r="AD18785" s="11" t="s">
        <v>30047</v>
      </c>
      <c r="AE18785" s="10" t="s">
        <v>30044</v>
      </c>
      <c r="AF18785" s="10" t="s">
        <v>596</v>
      </c>
    </row>
    <row r="18786" spans="30:32" x14ac:dyDescent="0.2">
      <c r="AD18786" s="11" t="s">
        <v>30048</v>
      </c>
      <c r="AE18786" s="10" t="s">
        <v>30044</v>
      </c>
      <c r="AF18786" s="10" t="s">
        <v>596</v>
      </c>
    </row>
    <row r="18787" spans="30:32" x14ac:dyDescent="0.2">
      <c r="AD18787" s="11" t="s">
        <v>30049</v>
      </c>
      <c r="AE18787" s="10" t="s">
        <v>30044</v>
      </c>
      <c r="AF18787" s="10" t="s">
        <v>596</v>
      </c>
    </row>
    <row r="18788" spans="30:32" x14ac:dyDescent="0.2">
      <c r="AD18788" s="11" t="s">
        <v>30050</v>
      </c>
      <c r="AE18788" s="10" t="s">
        <v>30044</v>
      </c>
      <c r="AF18788" s="10" t="s">
        <v>596</v>
      </c>
    </row>
    <row r="18789" spans="30:32" x14ac:dyDescent="0.2">
      <c r="AD18789" s="11" t="s">
        <v>30051</v>
      </c>
      <c r="AE18789" s="10" t="s">
        <v>13683</v>
      </c>
      <c r="AF18789" s="10" t="s">
        <v>596</v>
      </c>
    </row>
    <row r="18790" spans="30:32" x14ac:dyDescent="0.2">
      <c r="AD18790" s="11" t="s">
        <v>30052</v>
      </c>
      <c r="AE18790" s="10" t="s">
        <v>30053</v>
      </c>
      <c r="AF18790" s="10" t="s">
        <v>596</v>
      </c>
    </row>
    <row r="18791" spans="30:32" x14ac:dyDescent="0.2">
      <c r="AD18791" s="11" t="s">
        <v>30054</v>
      </c>
      <c r="AE18791" s="10" t="s">
        <v>22360</v>
      </c>
      <c r="AF18791" s="10" t="s">
        <v>596</v>
      </c>
    </row>
    <row r="18792" spans="30:32" x14ac:dyDescent="0.2">
      <c r="AD18792" s="11" t="s">
        <v>30055</v>
      </c>
      <c r="AE18792" s="10" t="s">
        <v>10430</v>
      </c>
      <c r="AF18792" s="10" t="s">
        <v>596</v>
      </c>
    </row>
    <row r="18793" spans="30:32" x14ac:dyDescent="0.2">
      <c r="AD18793" s="11" t="s">
        <v>30056</v>
      </c>
      <c r="AE18793" s="10" t="s">
        <v>6698</v>
      </c>
      <c r="AF18793" s="10" t="s">
        <v>596</v>
      </c>
    </row>
    <row r="18794" spans="30:32" x14ac:dyDescent="0.2">
      <c r="AD18794" s="11" t="s">
        <v>30057</v>
      </c>
      <c r="AE18794" s="10" t="s">
        <v>30058</v>
      </c>
      <c r="AF18794" s="10" t="s">
        <v>596</v>
      </c>
    </row>
    <row r="18795" spans="30:32" x14ac:dyDescent="0.2">
      <c r="AD18795" s="11" t="s">
        <v>30059</v>
      </c>
      <c r="AE18795" s="10" t="s">
        <v>10450</v>
      </c>
      <c r="AF18795" s="10" t="s">
        <v>596</v>
      </c>
    </row>
    <row r="18796" spans="30:32" x14ac:dyDescent="0.2">
      <c r="AD18796" s="11" t="s">
        <v>30060</v>
      </c>
      <c r="AE18796" s="10" t="s">
        <v>30061</v>
      </c>
      <c r="AF18796" s="10" t="s">
        <v>596</v>
      </c>
    </row>
    <row r="18797" spans="30:32" x14ac:dyDescent="0.2">
      <c r="AD18797" s="11" t="s">
        <v>30062</v>
      </c>
      <c r="AE18797" s="10" t="s">
        <v>14652</v>
      </c>
      <c r="AF18797" s="10" t="s">
        <v>596</v>
      </c>
    </row>
    <row r="18798" spans="30:32" x14ac:dyDescent="0.2">
      <c r="AD18798" s="11" t="s">
        <v>30063</v>
      </c>
      <c r="AE18798" s="10" t="s">
        <v>30064</v>
      </c>
      <c r="AF18798" s="10" t="s">
        <v>596</v>
      </c>
    </row>
    <row r="18799" spans="30:32" x14ac:dyDescent="0.2">
      <c r="AD18799" s="11" t="s">
        <v>30065</v>
      </c>
      <c r="AE18799" s="10" t="s">
        <v>30066</v>
      </c>
      <c r="AF18799" s="10" t="s">
        <v>596</v>
      </c>
    </row>
    <row r="18800" spans="30:32" x14ac:dyDescent="0.2">
      <c r="AD18800" s="11" t="s">
        <v>30067</v>
      </c>
      <c r="AE18800" s="10" t="s">
        <v>30068</v>
      </c>
      <c r="AF18800" s="10" t="s">
        <v>596</v>
      </c>
    </row>
    <row r="18801" spans="30:32" x14ac:dyDescent="0.2">
      <c r="AD18801" s="11" t="s">
        <v>30069</v>
      </c>
      <c r="AE18801" s="10" t="s">
        <v>30070</v>
      </c>
      <c r="AF18801" s="10" t="s">
        <v>596</v>
      </c>
    </row>
    <row r="18802" spans="30:32" x14ac:dyDescent="0.2">
      <c r="AD18802" s="11" t="s">
        <v>30071</v>
      </c>
      <c r="AE18802" s="10" t="s">
        <v>13123</v>
      </c>
      <c r="AF18802" s="10" t="s">
        <v>596</v>
      </c>
    </row>
    <row r="18803" spans="30:32" x14ac:dyDescent="0.2">
      <c r="AD18803" s="11" t="s">
        <v>30072</v>
      </c>
      <c r="AE18803" s="10" t="s">
        <v>30073</v>
      </c>
      <c r="AF18803" s="10" t="s">
        <v>596</v>
      </c>
    </row>
    <row r="18804" spans="30:32" x14ac:dyDescent="0.2">
      <c r="AD18804" s="11" t="s">
        <v>30074</v>
      </c>
      <c r="AE18804" s="10" t="s">
        <v>30075</v>
      </c>
      <c r="AF18804" s="10" t="s">
        <v>596</v>
      </c>
    </row>
    <row r="18805" spans="30:32" x14ac:dyDescent="0.2">
      <c r="AD18805" s="11" t="s">
        <v>30076</v>
      </c>
      <c r="AE18805" s="10" t="s">
        <v>2750</v>
      </c>
      <c r="AF18805" s="10" t="s">
        <v>596</v>
      </c>
    </row>
    <row r="18806" spans="30:32" x14ac:dyDescent="0.2">
      <c r="AD18806" s="11" t="s">
        <v>30077</v>
      </c>
      <c r="AE18806" s="10" t="s">
        <v>30078</v>
      </c>
      <c r="AF18806" s="10" t="s">
        <v>596</v>
      </c>
    </row>
    <row r="18807" spans="30:32" x14ac:dyDescent="0.2">
      <c r="AD18807" s="11" t="s">
        <v>30079</v>
      </c>
      <c r="AE18807" s="10" t="s">
        <v>30080</v>
      </c>
      <c r="AF18807" s="10" t="s">
        <v>596</v>
      </c>
    </row>
    <row r="18808" spans="30:32" x14ac:dyDescent="0.2">
      <c r="AD18808" s="11" t="s">
        <v>30081</v>
      </c>
      <c r="AE18808" s="10" t="s">
        <v>1722</v>
      </c>
      <c r="AF18808" s="10" t="s">
        <v>596</v>
      </c>
    </row>
    <row r="18809" spans="30:32" x14ac:dyDescent="0.2">
      <c r="AD18809" s="11" t="s">
        <v>30082</v>
      </c>
      <c r="AE18809" s="10" t="s">
        <v>30083</v>
      </c>
      <c r="AF18809" s="10" t="s">
        <v>596</v>
      </c>
    </row>
    <row r="18810" spans="30:32" x14ac:dyDescent="0.2">
      <c r="AD18810" s="11" t="s">
        <v>30084</v>
      </c>
      <c r="AE18810" s="10" t="s">
        <v>19863</v>
      </c>
      <c r="AF18810" s="10" t="s">
        <v>596</v>
      </c>
    </row>
    <row r="18811" spans="30:32" x14ac:dyDescent="0.2">
      <c r="AD18811" s="11" t="s">
        <v>30085</v>
      </c>
      <c r="AE18811" s="10" t="s">
        <v>30086</v>
      </c>
      <c r="AF18811" s="10" t="s">
        <v>596</v>
      </c>
    </row>
    <row r="18812" spans="30:32" x14ac:dyDescent="0.2">
      <c r="AD18812" s="11" t="s">
        <v>30087</v>
      </c>
      <c r="AE18812" s="10" t="s">
        <v>30088</v>
      </c>
      <c r="AF18812" s="10" t="s">
        <v>596</v>
      </c>
    </row>
    <row r="18813" spans="30:32" x14ac:dyDescent="0.2">
      <c r="AD18813" s="11" t="s">
        <v>30089</v>
      </c>
      <c r="AE18813" s="10" t="s">
        <v>30090</v>
      </c>
      <c r="AF18813" s="10" t="s">
        <v>596</v>
      </c>
    </row>
    <row r="18814" spans="30:32" x14ac:dyDescent="0.2">
      <c r="AD18814" s="11" t="s">
        <v>30091</v>
      </c>
      <c r="AE18814" s="10" t="s">
        <v>30092</v>
      </c>
      <c r="AF18814" s="10" t="s">
        <v>596</v>
      </c>
    </row>
    <row r="18815" spans="30:32" x14ac:dyDescent="0.2">
      <c r="AD18815" s="11" t="s">
        <v>30093</v>
      </c>
      <c r="AE18815" s="10" t="s">
        <v>7647</v>
      </c>
      <c r="AF18815" s="10" t="s">
        <v>596</v>
      </c>
    </row>
    <row r="18816" spans="30:32" x14ac:dyDescent="0.2">
      <c r="AD18816" s="11" t="s">
        <v>30094</v>
      </c>
      <c r="AE18816" s="10" t="s">
        <v>7647</v>
      </c>
      <c r="AF18816" s="10" t="s">
        <v>596</v>
      </c>
    </row>
    <row r="18817" spans="30:32" x14ac:dyDescent="0.2">
      <c r="AD18817" s="11" t="s">
        <v>30095</v>
      </c>
      <c r="AE18817" s="10" t="s">
        <v>7647</v>
      </c>
      <c r="AF18817" s="10" t="s">
        <v>596</v>
      </c>
    </row>
    <row r="18818" spans="30:32" x14ac:dyDescent="0.2">
      <c r="AD18818" s="11" t="s">
        <v>30096</v>
      </c>
      <c r="AE18818" s="10" t="s">
        <v>1830</v>
      </c>
      <c r="AF18818" s="10" t="s">
        <v>596</v>
      </c>
    </row>
    <row r="18819" spans="30:32" x14ac:dyDescent="0.2">
      <c r="AD18819" s="11" t="s">
        <v>30097</v>
      </c>
      <c r="AE18819" s="10" t="s">
        <v>18746</v>
      </c>
      <c r="AF18819" s="10" t="s">
        <v>596</v>
      </c>
    </row>
    <row r="18820" spans="30:32" x14ac:dyDescent="0.2">
      <c r="AD18820" s="11" t="s">
        <v>30098</v>
      </c>
      <c r="AE18820" s="10" t="s">
        <v>30099</v>
      </c>
      <c r="AF18820" s="10" t="s">
        <v>596</v>
      </c>
    </row>
    <row r="18821" spans="30:32" x14ac:dyDescent="0.2">
      <c r="AD18821" s="11" t="s">
        <v>30100</v>
      </c>
      <c r="AE18821" s="10" t="s">
        <v>27112</v>
      </c>
      <c r="AF18821" s="10" t="s">
        <v>596</v>
      </c>
    </row>
    <row r="18822" spans="30:32" x14ac:dyDescent="0.2">
      <c r="AD18822" s="11" t="s">
        <v>30101</v>
      </c>
      <c r="AE18822" s="10" t="s">
        <v>3573</v>
      </c>
      <c r="AF18822" s="10" t="s">
        <v>596</v>
      </c>
    </row>
    <row r="18823" spans="30:32" x14ac:dyDescent="0.2">
      <c r="AD18823" s="11" t="s">
        <v>30102</v>
      </c>
      <c r="AE18823" s="10" t="s">
        <v>24147</v>
      </c>
      <c r="AF18823" s="10" t="s">
        <v>596</v>
      </c>
    </row>
    <row r="18824" spans="30:32" x14ac:dyDescent="0.2">
      <c r="AD18824" s="11" t="s">
        <v>30103</v>
      </c>
      <c r="AE18824" s="10" t="s">
        <v>30104</v>
      </c>
      <c r="AF18824" s="10" t="s">
        <v>596</v>
      </c>
    </row>
    <row r="18825" spans="30:32" x14ac:dyDescent="0.2">
      <c r="AD18825" s="11" t="s">
        <v>30105</v>
      </c>
      <c r="AE18825" s="10" t="s">
        <v>16147</v>
      </c>
      <c r="AF18825" s="10" t="s">
        <v>596</v>
      </c>
    </row>
    <row r="18826" spans="30:32" x14ac:dyDescent="0.2">
      <c r="AD18826" s="11" t="s">
        <v>30106</v>
      </c>
      <c r="AE18826" s="10" t="s">
        <v>30107</v>
      </c>
      <c r="AF18826" s="10" t="s">
        <v>596</v>
      </c>
    </row>
    <row r="18827" spans="30:32" x14ac:dyDescent="0.2">
      <c r="AD18827" s="11" t="s">
        <v>30108</v>
      </c>
      <c r="AE18827" s="10" t="s">
        <v>30109</v>
      </c>
      <c r="AF18827" s="10" t="s">
        <v>596</v>
      </c>
    </row>
    <row r="18828" spans="30:32" x14ac:dyDescent="0.2">
      <c r="AD18828" s="11" t="s">
        <v>30110</v>
      </c>
      <c r="AE18828" s="10" t="s">
        <v>30111</v>
      </c>
      <c r="AF18828" s="10" t="s">
        <v>596</v>
      </c>
    </row>
    <row r="18829" spans="30:32" x14ac:dyDescent="0.2">
      <c r="AD18829" s="11" t="s">
        <v>30112</v>
      </c>
      <c r="AE18829" s="10" t="s">
        <v>30113</v>
      </c>
      <c r="AF18829" s="10" t="s">
        <v>596</v>
      </c>
    </row>
    <row r="18830" spans="30:32" x14ac:dyDescent="0.2">
      <c r="AD18830" s="11" t="s">
        <v>30114</v>
      </c>
      <c r="AE18830" s="10" t="s">
        <v>30113</v>
      </c>
      <c r="AF18830" s="10" t="s">
        <v>596</v>
      </c>
    </row>
    <row r="18831" spans="30:32" x14ac:dyDescent="0.2">
      <c r="AD18831" s="11" t="s">
        <v>30115</v>
      </c>
      <c r="AE18831" s="10" t="s">
        <v>30113</v>
      </c>
      <c r="AF18831" s="10" t="s">
        <v>596</v>
      </c>
    </row>
    <row r="18832" spans="30:32" x14ac:dyDescent="0.2">
      <c r="AD18832" s="11" t="s">
        <v>30116</v>
      </c>
      <c r="AE18832" s="10" t="s">
        <v>30113</v>
      </c>
      <c r="AF18832" s="10" t="s">
        <v>596</v>
      </c>
    </row>
    <row r="18833" spans="30:32" x14ac:dyDescent="0.2">
      <c r="AD18833" s="11" t="s">
        <v>30117</v>
      </c>
      <c r="AE18833" s="10" t="s">
        <v>30113</v>
      </c>
      <c r="AF18833" s="10" t="s">
        <v>596</v>
      </c>
    </row>
    <row r="18834" spans="30:32" x14ac:dyDescent="0.2">
      <c r="AD18834" s="11" t="s">
        <v>30118</v>
      </c>
      <c r="AE18834" s="10" t="s">
        <v>30119</v>
      </c>
      <c r="AF18834" s="10" t="s">
        <v>596</v>
      </c>
    </row>
    <row r="18835" spans="30:32" x14ac:dyDescent="0.2">
      <c r="AD18835" s="11" t="s">
        <v>30120</v>
      </c>
      <c r="AE18835" s="10" t="s">
        <v>30121</v>
      </c>
      <c r="AF18835" s="10" t="s">
        <v>596</v>
      </c>
    </row>
    <row r="18836" spans="30:32" x14ac:dyDescent="0.2">
      <c r="AD18836" s="11" t="s">
        <v>30122</v>
      </c>
      <c r="AE18836" s="10" t="s">
        <v>30123</v>
      </c>
      <c r="AF18836" s="10" t="s">
        <v>596</v>
      </c>
    </row>
    <row r="18837" spans="30:32" x14ac:dyDescent="0.2">
      <c r="AD18837" s="11" t="s">
        <v>30124</v>
      </c>
      <c r="AE18837" s="10" t="s">
        <v>19961</v>
      </c>
      <c r="AF18837" s="10" t="s">
        <v>596</v>
      </c>
    </row>
    <row r="18838" spans="30:32" x14ac:dyDescent="0.2">
      <c r="AD18838" s="11" t="s">
        <v>30125</v>
      </c>
      <c r="AE18838" s="10" t="s">
        <v>30126</v>
      </c>
      <c r="AF18838" s="10" t="s">
        <v>596</v>
      </c>
    </row>
    <row r="18839" spans="30:32" x14ac:dyDescent="0.2">
      <c r="AD18839" s="11" t="s">
        <v>30127</v>
      </c>
      <c r="AE18839" s="10" t="s">
        <v>30128</v>
      </c>
      <c r="AF18839" s="10" t="s">
        <v>596</v>
      </c>
    </row>
    <row r="18840" spans="30:32" x14ac:dyDescent="0.2">
      <c r="AD18840" s="11" t="s">
        <v>30129</v>
      </c>
      <c r="AE18840" s="10" t="s">
        <v>30130</v>
      </c>
      <c r="AF18840" s="10" t="s">
        <v>596</v>
      </c>
    </row>
    <row r="18841" spans="30:32" x14ac:dyDescent="0.2">
      <c r="AD18841" s="11" t="s">
        <v>30131</v>
      </c>
      <c r="AE18841" s="10" t="s">
        <v>27574</v>
      </c>
      <c r="AF18841" s="10" t="s">
        <v>596</v>
      </c>
    </row>
    <row r="18842" spans="30:32" x14ac:dyDescent="0.2">
      <c r="AD18842" s="11" t="s">
        <v>30132</v>
      </c>
      <c r="AE18842" s="10" t="s">
        <v>30133</v>
      </c>
      <c r="AF18842" s="10" t="s">
        <v>596</v>
      </c>
    </row>
    <row r="18843" spans="30:32" x14ac:dyDescent="0.2">
      <c r="AD18843" s="11" t="s">
        <v>30134</v>
      </c>
      <c r="AE18843" s="10" t="s">
        <v>30135</v>
      </c>
      <c r="AF18843" s="10" t="s">
        <v>596</v>
      </c>
    </row>
    <row r="18844" spans="30:32" x14ac:dyDescent="0.2">
      <c r="AD18844" s="11" t="s">
        <v>30136</v>
      </c>
      <c r="AE18844" s="10" t="s">
        <v>2517</v>
      </c>
      <c r="AF18844" s="10" t="s">
        <v>596</v>
      </c>
    </row>
    <row r="18845" spans="30:32" x14ac:dyDescent="0.2">
      <c r="AD18845" s="11" t="s">
        <v>30137</v>
      </c>
      <c r="AE18845" s="10" t="s">
        <v>10781</v>
      </c>
      <c r="AF18845" s="10" t="s">
        <v>596</v>
      </c>
    </row>
    <row r="18846" spans="30:32" x14ac:dyDescent="0.2">
      <c r="AD18846" s="11" t="s">
        <v>30138</v>
      </c>
      <c r="AE18846" s="10" t="s">
        <v>26603</v>
      </c>
      <c r="AF18846" s="10" t="s">
        <v>596</v>
      </c>
    </row>
    <row r="18847" spans="30:32" x14ac:dyDescent="0.2">
      <c r="AD18847" s="11" t="s">
        <v>30139</v>
      </c>
      <c r="AE18847" s="10" t="s">
        <v>30140</v>
      </c>
      <c r="AF18847" s="10" t="s">
        <v>596</v>
      </c>
    </row>
    <row r="18848" spans="30:32" x14ac:dyDescent="0.2">
      <c r="AD18848" s="11" t="s">
        <v>30141</v>
      </c>
      <c r="AE18848" s="10" t="s">
        <v>30142</v>
      </c>
      <c r="AF18848" s="10" t="s">
        <v>596</v>
      </c>
    </row>
    <row r="18849" spans="30:32" x14ac:dyDescent="0.2">
      <c r="AD18849" s="11" t="s">
        <v>30143</v>
      </c>
      <c r="AE18849" s="10" t="s">
        <v>24677</v>
      </c>
      <c r="AF18849" s="10" t="s">
        <v>596</v>
      </c>
    </row>
    <row r="18850" spans="30:32" x14ac:dyDescent="0.2">
      <c r="AD18850" s="11" t="s">
        <v>30144</v>
      </c>
      <c r="AE18850" s="10" t="s">
        <v>2678</v>
      </c>
      <c r="AF18850" s="10" t="s">
        <v>596</v>
      </c>
    </row>
    <row r="18851" spans="30:32" x14ac:dyDescent="0.2">
      <c r="AD18851" s="11" t="s">
        <v>30145</v>
      </c>
      <c r="AE18851" s="10" t="s">
        <v>30146</v>
      </c>
      <c r="AF18851" s="10" t="s">
        <v>596</v>
      </c>
    </row>
    <row r="18852" spans="30:32" x14ac:dyDescent="0.2">
      <c r="AD18852" s="11" t="s">
        <v>30147</v>
      </c>
      <c r="AE18852" s="10" t="s">
        <v>30146</v>
      </c>
      <c r="AF18852" s="10" t="s">
        <v>596</v>
      </c>
    </row>
    <row r="18853" spans="30:32" x14ac:dyDescent="0.2">
      <c r="AD18853" s="11" t="s">
        <v>30148</v>
      </c>
      <c r="AE18853" s="10" t="s">
        <v>30149</v>
      </c>
      <c r="AF18853" s="10" t="s">
        <v>596</v>
      </c>
    </row>
    <row r="18854" spans="30:32" x14ac:dyDescent="0.2">
      <c r="AD18854" s="11" t="s">
        <v>30150</v>
      </c>
      <c r="AE18854" s="10" t="s">
        <v>30146</v>
      </c>
      <c r="AF18854" s="10" t="s">
        <v>596</v>
      </c>
    </row>
    <row r="18855" spans="30:32" x14ac:dyDescent="0.2">
      <c r="AD18855" s="11" t="s">
        <v>30151</v>
      </c>
      <c r="AE18855" s="10" t="s">
        <v>30146</v>
      </c>
      <c r="AF18855" s="10" t="s">
        <v>596</v>
      </c>
    </row>
    <row r="18856" spans="30:32" x14ac:dyDescent="0.2">
      <c r="AD18856" s="11" t="s">
        <v>30152</v>
      </c>
      <c r="AE18856" s="10" t="s">
        <v>30146</v>
      </c>
      <c r="AF18856" s="10" t="s">
        <v>596</v>
      </c>
    </row>
    <row r="18857" spans="30:32" x14ac:dyDescent="0.2">
      <c r="AD18857" s="11" t="s">
        <v>30153</v>
      </c>
      <c r="AE18857" s="10" t="s">
        <v>30146</v>
      </c>
      <c r="AF18857" s="10" t="s">
        <v>596</v>
      </c>
    </row>
    <row r="18858" spans="30:32" x14ac:dyDescent="0.2">
      <c r="AD18858" s="11" t="s">
        <v>30154</v>
      </c>
      <c r="AE18858" s="10" t="s">
        <v>4214</v>
      </c>
      <c r="AF18858" s="10" t="s">
        <v>596</v>
      </c>
    </row>
    <row r="18859" spans="30:32" x14ac:dyDescent="0.2">
      <c r="AD18859" s="11" t="s">
        <v>30155</v>
      </c>
      <c r="AE18859" s="10" t="s">
        <v>30156</v>
      </c>
      <c r="AF18859" s="10" t="s">
        <v>596</v>
      </c>
    </row>
    <row r="18860" spans="30:32" x14ac:dyDescent="0.2">
      <c r="AD18860" s="11" t="s">
        <v>30157</v>
      </c>
      <c r="AE18860" s="10" t="s">
        <v>30156</v>
      </c>
      <c r="AF18860" s="10" t="s">
        <v>596</v>
      </c>
    </row>
    <row r="18861" spans="30:32" x14ac:dyDescent="0.2">
      <c r="AD18861" s="11" t="s">
        <v>30158</v>
      </c>
      <c r="AE18861" s="10" t="s">
        <v>30156</v>
      </c>
      <c r="AF18861" s="10" t="s">
        <v>596</v>
      </c>
    </row>
    <row r="18862" spans="30:32" x14ac:dyDescent="0.2">
      <c r="AD18862" s="11" t="s">
        <v>30159</v>
      </c>
      <c r="AE18862" s="10" t="s">
        <v>12516</v>
      </c>
      <c r="AF18862" s="10" t="s">
        <v>596</v>
      </c>
    </row>
    <row r="18863" spans="30:32" x14ac:dyDescent="0.2">
      <c r="AD18863" s="11" t="s">
        <v>30160</v>
      </c>
      <c r="AE18863" s="10" t="s">
        <v>30161</v>
      </c>
      <c r="AF18863" s="10" t="s">
        <v>596</v>
      </c>
    </row>
    <row r="18864" spans="30:32" x14ac:dyDescent="0.2">
      <c r="AD18864" s="11" t="s">
        <v>30162</v>
      </c>
      <c r="AE18864" s="10" t="s">
        <v>30163</v>
      </c>
      <c r="AF18864" s="10" t="s">
        <v>596</v>
      </c>
    </row>
    <row r="18865" spans="30:32" x14ac:dyDescent="0.2">
      <c r="AD18865" s="11" t="s">
        <v>30164</v>
      </c>
      <c r="AE18865" s="10" t="s">
        <v>23439</v>
      </c>
      <c r="AF18865" s="10" t="s">
        <v>596</v>
      </c>
    </row>
    <row r="18866" spans="30:32" x14ac:dyDescent="0.2">
      <c r="AD18866" s="11" t="s">
        <v>30165</v>
      </c>
      <c r="AE18866" s="10" t="s">
        <v>1485</v>
      </c>
      <c r="AF18866" s="10" t="s">
        <v>596</v>
      </c>
    </row>
    <row r="18867" spans="30:32" x14ac:dyDescent="0.2">
      <c r="AD18867" s="11" t="s">
        <v>30166</v>
      </c>
      <c r="AE18867" s="10" t="s">
        <v>30167</v>
      </c>
      <c r="AF18867" s="10" t="s">
        <v>596</v>
      </c>
    </row>
    <row r="18868" spans="30:32" x14ac:dyDescent="0.2">
      <c r="AD18868" s="11" t="s">
        <v>30168</v>
      </c>
      <c r="AE18868" s="10" t="s">
        <v>3678</v>
      </c>
      <c r="AF18868" s="10" t="s">
        <v>596</v>
      </c>
    </row>
    <row r="18869" spans="30:32" x14ac:dyDescent="0.2">
      <c r="AD18869" s="11" t="s">
        <v>30169</v>
      </c>
      <c r="AE18869" s="10" t="s">
        <v>21562</v>
      </c>
      <c r="AF18869" s="10" t="s">
        <v>596</v>
      </c>
    </row>
    <row r="18870" spans="30:32" x14ac:dyDescent="0.2">
      <c r="AD18870" s="11" t="s">
        <v>30170</v>
      </c>
      <c r="AE18870" s="10" t="s">
        <v>13878</v>
      </c>
      <c r="AF18870" s="10" t="s">
        <v>596</v>
      </c>
    </row>
    <row r="18871" spans="30:32" x14ac:dyDescent="0.2">
      <c r="AD18871" s="11" t="s">
        <v>30171</v>
      </c>
      <c r="AE18871" s="10" t="s">
        <v>30172</v>
      </c>
      <c r="AF18871" s="10" t="s">
        <v>596</v>
      </c>
    </row>
    <row r="18872" spans="30:32" x14ac:dyDescent="0.2">
      <c r="AD18872" s="11" t="s">
        <v>30173</v>
      </c>
      <c r="AE18872" s="10" t="s">
        <v>30174</v>
      </c>
      <c r="AF18872" s="10" t="s">
        <v>596</v>
      </c>
    </row>
    <row r="18873" spans="30:32" x14ac:dyDescent="0.2">
      <c r="AD18873" s="11" t="s">
        <v>30175</v>
      </c>
      <c r="AE18873" s="10" t="s">
        <v>30176</v>
      </c>
      <c r="AF18873" s="10" t="s">
        <v>596</v>
      </c>
    </row>
    <row r="18874" spans="30:32" x14ac:dyDescent="0.2">
      <c r="AD18874" s="11" t="s">
        <v>30177</v>
      </c>
      <c r="AE18874" s="10" t="s">
        <v>30178</v>
      </c>
      <c r="AF18874" s="10" t="s">
        <v>596</v>
      </c>
    </row>
    <row r="18875" spans="30:32" x14ac:dyDescent="0.2">
      <c r="AD18875" s="11" t="s">
        <v>30179</v>
      </c>
      <c r="AE18875" s="10" t="s">
        <v>30180</v>
      </c>
      <c r="AF18875" s="10" t="s">
        <v>596</v>
      </c>
    </row>
    <row r="18876" spans="30:32" x14ac:dyDescent="0.2">
      <c r="AD18876" s="11" t="s">
        <v>30181</v>
      </c>
      <c r="AE18876" s="10" t="s">
        <v>30182</v>
      </c>
      <c r="AF18876" s="10" t="s">
        <v>596</v>
      </c>
    </row>
    <row r="18877" spans="30:32" x14ac:dyDescent="0.2">
      <c r="AD18877" s="11" t="s">
        <v>30183</v>
      </c>
      <c r="AE18877" s="10" t="s">
        <v>30184</v>
      </c>
      <c r="AF18877" s="10" t="s">
        <v>596</v>
      </c>
    </row>
    <row r="18878" spans="30:32" x14ac:dyDescent="0.2">
      <c r="AD18878" s="11" t="s">
        <v>30185</v>
      </c>
      <c r="AE18878" s="10" t="s">
        <v>30186</v>
      </c>
      <c r="AF18878" s="10" t="s">
        <v>596</v>
      </c>
    </row>
    <row r="18879" spans="30:32" x14ac:dyDescent="0.2">
      <c r="AD18879" s="11" t="s">
        <v>30187</v>
      </c>
      <c r="AE18879" s="10" t="s">
        <v>9608</v>
      </c>
      <c r="AF18879" s="10" t="s">
        <v>596</v>
      </c>
    </row>
    <row r="18880" spans="30:32" x14ac:dyDescent="0.2">
      <c r="AD18880" s="11" t="s">
        <v>30188</v>
      </c>
      <c r="AE18880" s="10" t="s">
        <v>30189</v>
      </c>
      <c r="AF18880" s="10" t="s">
        <v>596</v>
      </c>
    </row>
    <row r="18881" spans="30:32" x14ac:dyDescent="0.2">
      <c r="AD18881" s="11" t="s">
        <v>30190</v>
      </c>
      <c r="AE18881" s="10" t="s">
        <v>29515</v>
      </c>
      <c r="AF18881" s="10" t="s">
        <v>596</v>
      </c>
    </row>
    <row r="18882" spans="30:32" x14ac:dyDescent="0.2">
      <c r="AD18882" s="11" t="s">
        <v>30191</v>
      </c>
      <c r="AE18882" s="10" t="s">
        <v>30192</v>
      </c>
      <c r="AF18882" s="10" t="s">
        <v>596</v>
      </c>
    </row>
    <row r="18883" spans="30:32" x14ac:dyDescent="0.2">
      <c r="AD18883" s="11" t="s">
        <v>30193</v>
      </c>
      <c r="AE18883" s="10" t="s">
        <v>30192</v>
      </c>
      <c r="AF18883" s="10" t="s">
        <v>596</v>
      </c>
    </row>
    <row r="18884" spans="30:32" x14ac:dyDescent="0.2">
      <c r="AD18884" s="11" t="s">
        <v>30194</v>
      </c>
      <c r="AE18884" s="10" t="s">
        <v>30195</v>
      </c>
      <c r="AF18884" s="10" t="s">
        <v>596</v>
      </c>
    </row>
    <row r="18885" spans="30:32" x14ac:dyDescent="0.2">
      <c r="AD18885" s="11" t="s">
        <v>30196</v>
      </c>
      <c r="AE18885" s="10" t="s">
        <v>30197</v>
      </c>
      <c r="AF18885" s="10" t="s">
        <v>596</v>
      </c>
    </row>
    <row r="18886" spans="30:32" x14ac:dyDescent="0.2">
      <c r="AD18886" s="11" t="s">
        <v>30198</v>
      </c>
      <c r="AE18886" s="10" t="s">
        <v>30199</v>
      </c>
      <c r="AF18886" s="10" t="s">
        <v>596</v>
      </c>
    </row>
    <row r="18887" spans="30:32" x14ac:dyDescent="0.2">
      <c r="AD18887" s="11" t="s">
        <v>30200</v>
      </c>
      <c r="AE18887" s="10" t="s">
        <v>30201</v>
      </c>
      <c r="AF18887" s="10" t="s">
        <v>596</v>
      </c>
    </row>
    <row r="18888" spans="30:32" x14ac:dyDescent="0.2">
      <c r="AD18888" s="11" t="s">
        <v>30202</v>
      </c>
      <c r="AE18888" s="10" t="s">
        <v>30203</v>
      </c>
      <c r="AF18888" s="10" t="s">
        <v>596</v>
      </c>
    </row>
    <row r="18889" spans="30:32" x14ac:dyDescent="0.2">
      <c r="AD18889" s="11" t="s">
        <v>30204</v>
      </c>
      <c r="AE18889" s="10" t="s">
        <v>30205</v>
      </c>
      <c r="AF18889" s="10" t="s">
        <v>596</v>
      </c>
    </row>
    <row r="18890" spans="30:32" x14ac:dyDescent="0.2">
      <c r="AD18890" s="11" t="s">
        <v>30206</v>
      </c>
      <c r="AE18890" s="10" t="s">
        <v>30207</v>
      </c>
      <c r="AF18890" s="10" t="s">
        <v>596</v>
      </c>
    </row>
    <row r="18891" spans="30:32" x14ac:dyDescent="0.2">
      <c r="AD18891" s="11" t="s">
        <v>30208</v>
      </c>
      <c r="AE18891" s="10" t="s">
        <v>30209</v>
      </c>
      <c r="AF18891" s="10" t="s">
        <v>596</v>
      </c>
    </row>
    <row r="18892" spans="30:32" x14ac:dyDescent="0.2">
      <c r="AD18892" s="11" t="s">
        <v>30210</v>
      </c>
      <c r="AE18892" s="10" t="s">
        <v>30211</v>
      </c>
      <c r="AF18892" s="10" t="s">
        <v>596</v>
      </c>
    </row>
    <row r="18893" spans="30:32" x14ac:dyDescent="0.2">
      <c r="AD18893" s="11" t="s">
        <v>30212</v>
      </c>
      <c r="AE18893" s="10" t="s">
        <v>30209</v>
      </c>
      <c r="AF18893" s="10" t="s">
        <v>596</v>
      </c>
    </row>
    <row r="18894" spans="30:32" x14ac:dyDescent="0.2">
      <c r="AD18894" s="11" t="s">
        <v>30213</v>
      </c>
      <c r="AE18894" s="10" t="s">
        <v>30214</v>
      </c>
      <c r="AF18894" s="10" t="s">
        <v>596</v>
      </c>
    </row>
    <row r="18895" spans="30:32" x14ac:dyDescent="0.2">
      <c r="AD18895" s="11" t="s">
        <v>30215</v>
      </c>
      <c r="AE18895" s="10" t="s">
        <v>9634</v>
      </c>
      <c r="AF18895" s="10" t="s">
        <v>596</v>
      </c>
    </row>
    <row r="18896" spans="30:32" x14ac:dyDescent="0.2">
      <c r="AD18896" s="11" t="s">
        <v>30216</v>
      </c>
      <c r="AE18896" s="10" t="s">
        <v>30217</v>
      </c>
      <c r="AF18896" s="10" t="s">
        <v>596</v>
      </c>
    </row>
    <row r="18897" spans="30:32" x14ac:dyDescent="0.2">
      <c r="AD18897" s="11" t="s">
        <v>30218</v>
      </c>
      <c r="AE18897" s="10" t="s">
        <v>4747</v>
      </c>
      <c r="AF18897" s="10" t="s">
        <v>596</v>
      </c>
    </row>
    <row r="18898" spans="30:32" x14ac:dyDescent="0.2">
      <c r="AD18898" s="11" t="s">
        <v>30219</v>
      </c>
      <c r="AE18898" s="10" t="s">
        <v>1137</v>
      </c>
      <c r="AF18898" s="10" t="s">
        <v>596</v>
      </c>
    </row>
    <row r="18899" spans="30:32" x14ac:dyDescent="0.2">
      <c r="AD18899" s="11" t="s">
        <v>30220</v>
      </c>
      <c r="AE18899" s="10" t="s">
        <v>3820</v>
      </c>
      <c r="AF18899" s="10" t="s">
        <v>596</v>
      </c>
    </row>
    <row r="18900" spans="30:32" x14ac:dyDescent="0.2">
      <c r="AD18900" s="11" t="s">
        <v>30221</v>
      </c>
      <c r="AE18900" s="10" t="s">
        <v>30222</v>
      </c>
      <c r="AF18900" s="10" t="s">
        <v>596</v>
      </c>
    </row>
    <row r="18901" spans="30:32" x14ac:dyDescent="0.2">
      <c r="AD18901" s="11" t="s">
        <v>30223</v>
      </c>
      <c r="AE18901" s="10" t="s">
        <v>6944</v>
      </c>
      <c r="AF18901" s="10" t="s">
        <v>732</v>
      </c>
    </row>
    <row r="18902" spans="30:32" x14ac:dyDescent="0.2">
      <c r="AD18902" s="11" t="s">
        <v>30224</v>
      </c>
      <c r="AE18902" s="10" t="s">
        <v>30225</v>
      </c>
      <c r="AF18902" s="10" t="s">
        <v>732</v>
      </c>
    </row>
    <row r="18903" spans="30:32" x14ac:dyDescent="0.2">
      <c r="AD18903" s="11" t="s">
        <v>30226</v>
      </c>
      <c r="AE18903" s="10" t="s">
        <v>30227</v>
      </c>
      <c r="AF18903" s="10" t="s">
        <v>732</v>
      </c>
    </row>
    <row r="18904" spans="30:32" x14ac:dyDescent="0.2">
      <c r="AD18904" s="11" t="s">
        <v>30228</v>
      </c>
      <c r="AE18904" s="10" t="s">
        <v>4910</v>
      </c>
      <c r="AF18904" s="10" t="s">
        <v>732</v>
      </c>
    </row>
    <row r="18905" spans="30:32" x14ac:dyDescent="0.2">
      <c r="AD18905" s="11" t="s">
        <v>30229</v>
      </c>
      <c r="AE18905" s="10" t="s">
        <v>30230</v>
      </c>
      <c r="AF18905" s="10" t="s">
        <v>732</v>
      </c>
    </row>
    <row r="18906" spans="30:32" x14ac:dyDescent="0.2">
      <c r="AD18906" s="11" t="s">
        <v>30231</v>
      </c>
      <c r="AE18906" s="10" t="s">
        <v>1954</v>
      </c>
      <c r="AF18906" s="10" t="s">
        <v>732</v>
      </c>
    </row>
    <row r="18907" spans="30:32" x14ac:dyDescent="0.2">
      <c r="AD18907" s="11" t="s">
        <v>30232</v>
      </c>
      <c r="AE18907" s="10" t="s">
        <v>30233</v>
      </c>
      <c r="AF18907" s="10" t="s">
        <v>732</v>
      </c>
    </row>
    <row r="18908" spans="30:32" x14ac:dyDescent="0.2">
      <c r="AD18908" s="11" t="s">
        <v>30234</v>
      </c>
      <c r="AE18908" s="10" t="s">
        <v>9768</v>
      </c>
      <c r="AF18908" s="10" t="s">
        <v>732</v>
      </c>
    </row>
    <row r="18909" spans="30:32" x14ac:dyDescent="0.2">
      <c r="AD18909" s="11" t="s">
        <v>30235</v>
      </c>
      <c r="AE18909" s="10" t="s">
        <v>2243</v>
      </c>
      <c r="AF18909" s="10" t="s">
        <v>732</v>
      </c>
    </row>
    <row r="18910" spans="30:32" x14ac:dyDescent="0.2">
      <c r="AD18910" s="11" t="s">
        <v>30236</v>
      </c>
      <c r="AE18910" s="10" t="s">
        <v>30237</v>
      </c>
      <c r="AF18910" s="10" t="s">
        <v>732</v>
      </c>
    </row>
    <row r="18911" spans="30:32" x14ac:dyDescent="0.2">
      <c r="AD18911" s="11" t="s">
        <v>30238</v>
      </c>
      <c r="AE18911" s="10" t="s">
        <v>30239</v>
      </c>
      <c r="AF18911" s="10" t="s">
        <v>732</v>
      </c>
    </row>
    <row r="18912" spans="30:32" x14ac:dyDescent="0.2">
      <c r="AD18912" s="11" t="s">
        <v>30240</v>
      </c>
      <c r="AE18912" s="10" t="s">
        <v>30241</v>
      </c>
      <c r="AF18912" s="10" t="s">
        <v>732</v>
      </c>
    </row>
    <row r="18913" spans="30:32" x14ac:dyDescent="0.2">
      <c r="AD18913" s="11" t="s">
        <v>30242</v>
      </c>
      <c r="AE18913" s="10" t="s">
        <v>30243</v>
      </c>
      <c r="AF18913" s="10" t="s">
        <v>732</v>
      </c>
    </row>
    <row r="18914" spans="30:32" x14ac:dyDescent="0.2">
      <c r="AD18914" s="11" t="s">
        <v>30244</v>
      </c>
      <c r="AE18914" s="10" t="s">
        <v>30245</v>
      </c>
      <c r="AF18914" s="10" t="s">
        <v>732</v>
      </c>
    </row>
    <row r="18915" spans="30:32" x14ac:dyDescent="0.2">
      <c r="AD18915" s="11" t="s">
        <v>30246</v>
      </c>
      <c r="AE18915" s="10" t="s">
        <v>30247</v>
      </c>
      <c r="AF18915" s="10" t="s">
        <v>732</v>
      </c>
    </row>
    <row r="18916" spans="30:32" x14ac:dyDescent="0.2">
      <c r="AD18916" s="11" t="s">
        <v>30248</v>
      </c>
      <c r="AE18916" s="10" t="s">
        <v>30249</v>
      </c>
      <c r="AF18916" s="10" t="s">
        <v>732</v>
      </c>
    </row>
    <row r="18917" spans="30:32" x14ac:dyDescent="0.2">
      <c r="AD18917" s="11" t="s">
        <v>30250</v>
      </c>
      <c r="AE18917" s="10" t="s">
        <v>30251</v>
      </c>
      <c r="AF18917" s="10" t="s">
        <v>732</v>
      </c>
    </row>
    <row r="18918" spans="30:32" x14ac:dyDescent="0.2">
      <c r="AD18918" s="11" t="s">
        <v>30252</v>
      </c>
      <c r="AE18918" s="10" t="s">
        <v>30253</v>
      </c>
      <c r="AF18918" s="10" t="s">
        <v>732</v>
      </c>
    </row>
    <row r="18919" spans="30:32" x14ac:dyDescent="0.2">
      <c r="AD18919" s="11" t="s">
        <v>30254</v>
      </c>
      <c r="AE18919" s="10" t="s">
        <v>30255</v>
      </c>
      <c r="AF18919" s="10" t="s">
        <v>732</v>
      </c>
    </row>
    <row r="18920" spans="30:32" x14ac:dyDescent="0.2">
      <c r="AD18920" s="11" t="s">
        <v>30256</v>
      </c>
      <c r="AE18920" s="10" t="s">
        <v>30255</v>
      </c>
      <c r="AF18920" s="10" t="s">
        <v>732</v>
      </c>
    </row>
    <row r="18921" spans="30:32" x14ac:dyDescent="0.2">
      <c r="AD18921" s="11" t="s">
        <v>30257</v>
      </c>
      <c r="AE18921" s="10" t="s">
        <v>30258</v>
      </c>
      <c r="AF18921" s="10" t="s">
        <v>732</v>
      </c>
    </row>
    <row r="18922" spans="30:32" x14ac:dyDescent="0.2">
      <c r="AD18922" s="11" t="s">
        <v>30259</v>
      </c>
      <c r="AE18922" s="10" t="s">
        <v>30260</v>
      </c>
      <c r="AF18922" s="10" t="s">
        <v>732</v>
      </c>
    </row>
    <row r="18923" spans="30:32" x14ac:dyDescent="0.2">
      <c r="AD18923" s="11" t="s">
        <v>30261</v>
      </c>
      <c r="AE18923" s="10" t="s">
        <v>30262</v>
      </c>
      <c r="AF18923" s="10" t="s">
        <v>732</v>
      </c>
    </row>
    <row r="18924" spans="30:32" x14ac:dyDescent="0.2">
      <c r="AD18924" s="11" t="s">
        <v>30263</v>
      </c>
      <c r="AE18924" s="10" t="s">
        <v>30264</v>
      </c>
      <c r="AF18924" s="10" t="s">
        <v>732</v>
      </c>
    </row>
    <row r="18925" spans="30:32" x14ac:dyDescent="0.2">
      <c r="AD18925" s="11" t="s">
        <v>30265</v>
      </c>
      <c r="AE18925" s="10" t="s">
        <v>30266</v>
      </c>
      <c r="AF18925" s="10" t="s">
        <v>732</v>
      </c>
    </row>
    <row r="18926" spans="30:32" x14ac:dyDescent="0.2">
      <c r="AD18926" s="11" t="s">
        <v>30267</v>
      </c>
      <c r="AE18926" s="10" t="s">
        <v>8651</v>
      </c>
      <c r="AF18926" s="10" t="s">
        <v>732</v>
      </c>
    </row>
    <row r="18927" spans="30:32" x14ac:dyDescent="0.2">
      <c r="AD18927" s="11" t="s">
        <v>30268</v>
      </c>
      <c r="AE18927" s="10" t="s">
        <v>30269</v>
      </c>
      <c r="AF18927" s="10" t="s">
        <v>732</v>
      </c>
    </row>
    <row r="18928" spans="30:32" x14ac:dyDescent="0.2">
      <c r="AD18928" s="11" t="s">
        <v>30270</v>
      </c>
      <c r="AE18928" s="10" t="s">
        <v>30271</v>
      </c>
      <c r="AF18928" s="10" t="s">
        <v>732</v>
      </c>
    </row>
    <row r="18929" spans="30:32" x14ac:dyDescent="0.2">
      <c r="AD18929" s="11" t="s">
        <v>30272</v>
      </c>
      <c r="AE18929" s="10" t="s">
        <v>30271</v>
      </c>
      <c r="AF18929" s="10" t="s">
        <v>732</v>
      </c>
    </row>
    <row r="18930" spans="30:32" x14ac:dyDescent="0.2">
      <c r="AD18930" s="11" t="s">
        <v>30273</v>
      </c>
      <c r="AE18930" s="10" t="s">
        <v>16657</v>
      </c>
      <c r="AF18930" s="10" t="s">
        <v>732</v>
      </c>
    </row>
    <row r="18931" spans="30:32" x14ac:dyDescent="0.2">
      <c r="AD18931" s="11" t="s">
        <v>30274</v>
      </c>
      <c r="AE18931" s="10" t="s">
        <v>30275</v>
      </c>
      <c r="AF18931" s="10" t="s">
        <v>732</v>
      </c>
    </row>
    <row r="18932" spans="30:32" x14ac:dyDescent="0.2">
      <c r="AD18932" s="11" t="s">
        <v>30276</v>
      </c>
      <c r="AE18932" s="10" t="s">
        <v>9476</v>
      </c>
      <c r="AF18932" s="10" t="s">
        <v>732</v>
      </c>
    </row>
    <row r="18933" spans="30:32" x14ac:dyDescent="0.2">
      <c r="AD18933" s="11" t="s">
        <v>30277</v>
      </c>
      <c r="AE18933" s="10" t="s">
        <v>30278</v>
      </c>
      <c r="AF18933" s="10" t="s">
        <v>732</v>
      </c>
    </row>
    <row r="18934" spans="30:32" x14ac:dyDescent="0.2">
      <c r="AD18934" s="11" t="s">
        <v>30279</v>
      </c>
      <c r="AE18934" s="10" t="s">
        <v>1411</v>
      </c>
      <c r="AF18934" s="10" t="s">
        <v>732</v>
      </c>
    </row>
    <row r="18935" spans="30:32" x14ac:dyDescent="0.2">
      <c r="AD18935" s="11" t="s">
        <v>30280</v>
      </c>
      <c r="AE18935" s="10" t="s">
        <v>5754</v>
      </c>
      <c r="AF18935" s="10" t="s">
        <v>732</v>
      </c>
    </row>
    <row r="18936" spans="30:32" x14ac:dyDescent="0.2">
      <c r="AD18936" s="11" t="s">
        <v>30281</v>
      </c>
      <c r="AE18936" s="10" t="s">
        <v>30282</v>
      </c>
      <c r="AF18936" s="10" t="s">
        <v>732</v>
      </c>
    </row>
    <row r="18937" spans="30:32" x14ac:dyDescent="0.2">
      <c r="AD18937" s="11" t="s">
        <v>30283</v>
      </c>
      <c r="AE18937" s="10" t="s">
        <v>30284</v>
      </c>
      <c r="AF18937" s="10" t="s">
        <v>732</v>
      </c>
    </row>
    <row r="18938" spans="30:32" x14ac:dyDescent="0.2">
      <c r="AD18938" s="11" t="s">
        <v>30285</v>
      </c>
      <c r="AE18938" s="10" t="s">
        <v>9967</v>
      </c>
      <c r="AF18938" s="10" t="s">
        <v>732</v>
      </c>
    </row>
    <row r="18939" spans="30:32" x14ac:dyDescent="0.2">
      <c r="AD18939" s="11" t="s">
        <v>30286</v>
      </c>
      <c r="AE18939" s="10" t="s">
        <v>9967</v>
      </c>
      <c r="AF18939" s="10" t="s">
        <v>732</v>
      </c>
    </row>
    <row r="18940" spans="30:32" x14ac:dyDescent="0.2">
      <c r="AD18940" s="11" t="s">
        <v>30287</v>
      </c>
      <c r="AE18940" s="10" t="s">
        <v>30288</v>
      </c>
      <c r="AF18940" s="10" t="s">
        <v>732</v>
      </c>
    </row>
    <row r="18941" spans="30:32" x14ac:dyDescent="0.2">
      <c r="AD18941" s="11" t="s">
        <v>30289</v>
      </c>
      <c r="AE18941" s="10" t="s">
        <v>8063</v>
      </c>
      <c r="AF18941" s="10" t="s">
        <v>732</v>
      </c>
    </row>
    <row r="18942" spans="30:32" x14ac:dyDescent="0.2">
      <c r="AD18942" s="11" t="s">
        <v>30290</v>
      </c>
      <c r="AE18942" s="10" t="s">
        <v>9967</v>
      </c>
      <c r="AF18942" s="10" t="s">
        <v>732</v>
      </c>
    </row>
    <row r="18943" spans="30:32" x14ac:dyDescent="0.2">
      <c r="AD18943" s="11" t="s">
        <v>30291</v>
      </c>
      <c r="AE18943" s="10" t="s">
        <v>7154</v>
      </c>
      <c r="AF18943" s="10" t="s">
        <v>732</v>
      </c>
    </row>
    <row r="18944" spans="30:32" x14ac:dyDescent="0.2">
      <c r="AD18944" s="11" t="s">
        <v>30292</v>
      </c>
      <c r="AE18944" s="10" t="s">
        <v>30293</v>
      </c>
      <c r="AF18944" s="10" t="s">
        <v>732</v>
      </c>
    </row>
    <row r="18945" spans="30:32" x14ac:dyDescent="0.2">
      <c r="AD18945" s="11" t="s">
        <v>30294</v>
      </c>
      <c r="AE18945" s="10" t="s">
        <v>22157</v>
      </c>
      <c r="AF18945" s="10" t="s">
        <v>732</v>
      </c>
    </row>
    <row r="18946" spans="30:32" x14ac:dyDescent="0.2">
      <c r="AD18946" s="11" t="s">
        <v>30295</v>
      </c>
      <c r="AE18946" s="10" t="s">
        <v>14241</v>
      </c>
      <c r="AF18946" s="10" t="s">
        <v>732</v>
      </c>
    </row>
    <row r="18947" spans="30:32" x14ac:dyDescent="0.2">
      <c r="AD18947" s="11" t="s">
        <v>30296</v>
      </c>
      <c r="AE18947" s="10" t="s">
        <v>11655</v>
      </c>
      <c r="AF18947" s="10" t="s">
        <v>732</v>
      </c>
    </row>
    <row r="18948" spans="30:32" x14ac:dyDescent="0.2">
      <c r="AD18948" s="11" t="s">
        <v>30297</v>
      </c>
      <c r="AE18948" s="10" t="s">
        <v>30298</v>
      </c>
      <c r="AF18948" s="10" t="s">
        <v>732</v>
      </c>
    </row>
    <row r="18949" spans="30:32" x14ac:dyDescent="0.2">
      <c r="AD18949" s="11" t="s">
        <v>30299</v>
      </c>
      <c r="AE18949" s="10" t="s">
        <v>30300</v>
      </c>
      <c r="AF18949" s="10" t="s">
        <v>732</v>
      </c>
    </row>
    <row r="18950" spans="30:32" x14ac:dyDescent="0.2">
      <c r="AD18950" s="11" t="s">
        <v>30301</v>
      </c>
      <c r="AE18950" s="10" t="s">
        <v>13590</v>
      </c>
      <c r="AF18950" s="10" t="s">
        <v>732</v>
      </c>
    </row>
    <row r="18951" spans="30:32" x14ac:dyDescent="0.2">
      <c r="AD18951" s="11" t="s">
        <v>30302</v>
      </c>
      <c r="AE18951" s="10" t="s">
        <v>30303</v>
      </c>
      <c r="AF18951" s="10" t="s">
        <v>732</v>
      </c>
    </row>
    <row r="18952" spans="30:32" x14ac:dyDescent="0.2">
      <c r="AD18952" s="11" t="s">
        <v>30304</v>
      </c>
      <c r="AE18952" s="10" t="s">
        <v>20910</v>
      </c>
      <c r="AF18952" s="10" t="s">
        <v>732</v>
      </c>
    </row>
    <row r="18953" spans="30:32" x14ac:dyDescent="0.2">
      <c r="AD18953" s="11" t="s">
        <v>30305</v>
      </c>
      <c r="AE18953" s="10" t="s">
        <v>16147</v>
      </c>
      <c r="AF18953" s="10" t="s">
        <v>732</v>
      </c>
    </row>
    <row r="18954" spans="30:32" x14ac:dyDescent="0.2">
      <c r="AD18954" s="11" t="s">
        <v>30306</v>
      </c>
      <c r="AE18954" s="10" t="s">
        <v>12710</v>
      </c>
      <c r="AF18954" s="10" t="s">
        <v>732</v>
      </c>
    </row>
    <row r="18955" spans="30:32" x14ac:dyDescent="0.2">
      <c r="AD18955" s="11" t="s">
        <v>30307</v>
      </c>
      <c r="AE18955" s="10" t="s">
        <v>30308</v>
      </c>
      <c r="AF18955" s="10" t="s">
        <v>732</v>
      </c>
    </row>
    <row r="18956" spans="30:32" x14ac:dyDescent="0.2">
      <c r="AD18956" s="11" t="s">
        <v>30309</v>
      </c>
      <c r="AE18956" s="10" t="s">
        <v>30310</v>
      </c>
      <c r="AF18956" s="10" t="s">
        <v>732</v>
      </c>
    </row>
    <row r="18957" spans="30:32" x14ac:dyDescent="0.2">
      <c r="AD18957" s="11" t="s">
        <v>30311</v>
      </c>
      <c r="AE18957" s="10" t="s">
        <v>30312</v>
      </c>
      <c r="AF18957" s="10" t="s">
        <v>732</v>
      </c>
    </row>
    <row r="18958" spans="30:32" x14ac:dyDescent="0.2">
      <c r="AD18958" s="11" t="s">
        <v>30313</v>
      </c>
      <c r="AE18958" s="10" t="s">
        <v>3457</v>
      </c>
      <c r="AF18958" s="10" t="s">
        <v>732</v>
      </c>
    </row>
    <row r="18959" spans="30:32" x14ac:dyDescent="0.2">
      <c r="AD18959" s="11" t="s">
        <v>30314</v>
      </c>
      <c r="AE18959" s="10" t="s">
        <v>30315</v>
      </c>
      <c r="AF18959" s="10" t="s">
        <v>732</v>
      </c>
    </row>
    <row r="18960" spans="30:32" x14ac:dyDescent="0.2">
      <c r="AD18960" s="11" t="s">
        <v>30316</v>
      </c>
      <c r="AE18960" s="10" t="s">
        <v>23921</v>
      </c>
      <c r="AF18960" s="10" t="s">
        <v>732</v>
      </c>
    </row>
    <row r="18961" spans="30:32" x14ac:dyDescent="0.2">
      <c r="AD18961" s="11" t="s">
        <v>30317</v>
      </c>
      <c r="AE18961" s="10" t="s">
        <v>30318</v>
      </c>
      <c r="AF18961" s="10" t="s">
        <v>732</v>
      </c>
    </row>
    <row r="18962" spans="30:32" x14ac:dyDescent="0.2">
      <c r="AD18962" s="11" t="s">
        <v>30319</v>
      </c>
      <c r="AE18962" s="10" t="s">
        <v>25154</v>
      </c>
      <c r="AF18962" s="10" t="s">
        <v>732</v>
      </c>
    </row>
    <row r="18963" spans="30:32" x14ac:dyDescent="0.2">
      <c r="AD18963" s="11" t="s">
        <v>30320</v>
      </c>
      <c r="AE18963" s="10" t="s">
        <v>14349</v>
      </c>
      <c r="AF18963" s="10" t="s">
        <v>732</v>
      </c>
    </row>
    <row r="18964" spans="30:32" x14ac:dyDescent="0.2">
      <c r="AD18964" s="11" t="s">
        <v>30321</v>
      </c>
      <c r="AE18964" s="10" t="s">
        <v>30322</v>
      </c>
      <c r="AF18964" s="10" t="s">
        <v>732</v>
      </c>
    </row>
    <row r="18965" spans="30:32" x14ac:dyDescent="0.2">
      <c r="AD18965" s="11" t="s">
        <v>30323</v>
      </c>
      <c r="AE18965" s="10" t="s">
        <v>23779</v>
      </c>
      <c r="AF18965" s="10" t="s">
        <v>732</v>
      </c>
    </row>
    <row r="18966" spans="30:32" x14ac:dyDescent="0.2">
      <c r="AD18966" s="11" t="s">
        <v>30324</v>
      </c>
      <c r="AE18966" s="10" t="s">
        <v>30325</v>
      </c>
      <c r="AF18966" s="10" t="s">
        <v>732</v>
      </c>
    </row>
    <row r="18967" spans="30:32" x14ac:dyDescent="0.2">
      <c r="AD18967" s="11" t="s">
        <v>30326</v>
      </c>
      <c r="AE18967" s="10" t="s">
        <v>23928</v>
      </c>
      <c r="AF18967" s="10" t="s">
        <v>732</v>
      </c>
    </row>
    <row r="18968" spans="30:32" x14ac:dyDescent="0.2">
      <c r="AD18968" s="11" t="s">
        <v>30327</v>
      </c>
      <c r="AE18968" s="10" t="s">
        <v>5056</v>
      </c>
      <c r="AF18968" s="10" t="s">
        <v>732</v>
      </c>
    </row>
    <row r="18969" spans="30:32" x14ac:dyDescent="0.2">
      <c r="AD18969" s="11" t="s">
        <v>30328</v>
      </c>
      <c r="AE18969" s="10" t="s">
        <v>2198</v>
      </c>
      <c r="AF18969" s="10" t="s">
        <v>732</v>
      </c>
    </row>
    <row r="18970" spans="30:32" x14ac:dyDescent="0.2">
      <c r="AD18970" s="11" t="s">
        <v>30329</v>
      </c>
      <c r="AE18970" s="10" t="s">
        <v>30330</v>
      </c>
      <c r="AF18970" s="10" t="s">
        <v>732</v>
      </c>
    </row>
    <row r="18971" spans="30:32" x14ac:dyDescent="0.2">
      <c r="AD18971" s="11" t="s">
        <v>30331</v>
      </c>
      <c r="AE18971" s="10" t="s">
        <v>30332</v>
      </c>
      <c r="AF18971" s="10" t="s">
        <v>732</v>
      </c>
    </row>
    <row r="18972" spans="30:32" x14ac:dyDescent="0.2">
      <c r="AD18972" s="11" t="s">
        <v>30333</v>
      </c>
      <c r="AE18972" s="10" t="s">
        <v>9214</v>
      </c>
      <c r="AF18972" s="10" t="s">
        <v>732</v>
      </c>
    </row>
    <row r="18973" spans="30:32" x14ac:dyDescent="0.2">
      <c r="AD18973" s="11" t="s">
        <v>30334</v>
      </c>
      <c r="AE18973" s="10" t="s">
        <v>1724</v>
      </c>
      <c r="AF18973" s="10" t="s">
        <v>732</v>
      </c>
    </row>
    <row r="18974" spans="30:32" x14ac:dyDescent="0.2">
      <c r="AD18974" s="11" t="s">
        <v>30335</v>
      </c>
      <c r="AE18974" s="10" t="s">
        <v>30336</v>
      </c>
      <c r="AF18974" s="10" t="s">
        <v>732</v>
      </c>
    </row>
    <row r="18975" spans="30:32" x14ac:dyDescent="0.2">
      <c r="AD18975" s="11" t="s">
        <v>30337</v>
      </c>
      <c r="AE18975" s="10" t="s">
        <v>30338</v>
      </c>
      <c r="AF18975" s="10" t="s">
        <v>732</v>
      </c>
    </row>
    <row r="18976" spans="30:32" x14ac:dyDescent="0.2">
      <c r="AD18976" s="11" t="s">
        <v>30339</v>
      </c>
      <c r="AE18976" s="10" t="s">
        <v>30340</v>
      </c>
      <c r="AF18976" s="10" t="s">
        <v>732</v>
      </c>
    </row>
    <row r="18977" spans="30:32" x14ac:dyDescent="0.2">
      <c r="AD18977" s="11" t="s">
        <v>30341</v>
      </c>
      <c r="AE18977" s="10" t="s">
        <v>30342</v>
      </c>
      <c r="AF18977" s="10" t="s">
        <v>732</v>
      </c>
    </row>
    <row r="18978" spans="30:32" x14ac:dyDescent="0.2">
      <c r="AD18978" s="11" t="s">
        <v>30343</v>
      </c>
      <c r="AE18978" s="10" t="s">
        <v>30344</v>
      </c>
      <c r="AF18978" s="10" t="s">
        <v>732</v>
      </c>
    </row>
    <row r="18979" spans="30:32" x14ac:dyDescent="0.2">
      <c r="AD18979" s="11" t="s">
        <v>30345</v>
      </c>
      <c r="AE18979" s="10" t="s">
        <v>6651</v>
      </c>
      <c r="AF18979" s="10" t="s">
        <v>732</v>
      </c>
    </row>
    <row r="18980" spans="30:32" x14ac:dyDescent="0.2">
      <c r="AD18980" s="11" t="s">
        <v>30346</v>
      </c>
      <c r="AE18980" s="10" t="s">
        <v>30347</v>
      </c>
      <c r="AF18980" s="10" t="s">
        <v>732</v>
      </c>
    </row>
    <row r="18981" spans="30:32" x14ac:dyDescent="0.2">
      <c r="AD18981" s="11" t="s">
        <v>30348</v>
      </c>
      <c r="AE18981" s="10" t="s">
        <v>2230</v>
      </c>
      <c r="AF18981" s="10" t="s">
        <v>732</v>
      </c>
    </row>
    <row r="18982" spans="30:32" x14ac:dyDescent="0.2">
      <c r="AD18982" s="11" t="s">
        <v>30349</v>
      </c>
      <c r="AE18982" s="10" t="s">
        <v>2539</v>
      </c>
      <c r="AF18982" s="10" t="s">
        <v>732</v>
      </c>
    </row>
    <row r="18983" spans="30:32" x14ac:dyDescent="0.2">
      <c r="AD18983" s="11" t="s">
        <v>30350</v>
      </c>
      <c r="AE18983" s="10" t="s">
        <v>5838</v>
      </c>
      <c r="AF18983" s="10" t="s">
        <v>732</v>
      </c>
    </row>
    <row r="18984" spans="30:32" x14ac:dyDescent="0.2">
      <c r="AD18984" s="11" t="s">
        <v>30351</v>
      </c>
      <c r="AE18984" s="10" t="s">
        <v>2843</v>
      </c>
      <c r="AF18984" s="10" t="s">
        <v>732</v>
      </c>
    </row>
    <row r="18985" spans="30:32" x14ac:dyDescent="0.2">
      <c r="AD18985" s="11" t="s">
        <v>30352</v>
      </c>
      <c r="AE18985" s="10" t="s">
        <v>4552</v>
      </c>
      <c r="AF18985" s="10" t="s">
        <v>732</v>
      </c>
    </row>
    <row r="18986" spans="30:32" x14ac:dyDescent="0.2">
      <c r="AD18986" s="11" t="s">
        <v>30353</v>
      </c>
      <c r="AE18986" s="10" t="s">
        <v>3000</v>
      </c>
      <c r="AF18986" s="10" t="s">
        <v>732</v>
      </c>
    </row>
    <row r="18987" spans="30:32" x14ac:dyDescent="0.2">
      <c r="AD18987" s="11" t="s">
        <v>30354</v>
      </c>
      <c r="AE18987" s="10" t="s">
        <v>14455</v>
      </c>
      <c r="AF18987" s="10" t="s">
        <v>732</v>
      </c>
    </row>
    <row r="18988" spans="30:32" x14ac:dyDescent="0.2">
      <c r="AD18988" s="11" t="s">
        <v>30355</v>
      </c>
      <c r="AE18988" s="10" t="s">
        <v>15352</v>
      </c>
      <c r="AF18988" s="10" t="s">
        <v>732</v>
      </c>
    </row>
    <row r="18989" spans="30:32" x14ac:dyDescent="0.2">
      <c r="AD18989" s="11" t="s">
        <v>30356</v>
      </c>
      <c r="AE18989" s="10" t="s">
        <v>29718</v>
      </c>
      <c r="AF18989" s="10" t="s">
        <v>732</v>
      </c>
    </row>
    <row r="18990" spans="30:32" x14ac:dyDescent="0.2">
      <c r="AD18990" s="11" t="s">
        <v>30357</v>
      </c>
      <c r="AE18990" s="10" t="s">
        <v>4360</v>
      </c>
      <c r="AF18990" s="10" t="s">
        <v>732</v>
      </c>
    </row>
    <row r="18991" spans="30:32" x14ac:dyDescent="0.2">
      <c r="AD18991" s="11" t="s">
        <v>30358</v>
      </c>
      <c r="AE18991" s="10" t="s">
        <v>27091</v>
      </c>
      <c r="AF18991" s="10" t="s">
        <v>732</v>
      </c>
    </row>
    <row r="18992" spans="30:32" x14ac:dyDescent="0.2">
      <c r="AD18992" s="11" t="s">
        <v>30359</v>
      </c>
      <c r="AE18992" s="10" t="s">
        <v>30360</v>
      </c>
      <c r="AF18992" s="10" t="s">
        <v>732</v>
      </c>
    </row>
    <row r="18993" spans="30:32" x14ac:dyDescent="0.2">
      <c r="AD18993" s="11" t="s">
        <v>30361</v>
      </c>
      <c r="AE18993" s="10" t="s">
        <v>7326</v>
      </c>
      <c r="AF18993" s="10" t="s">
        <v>732</v>
      </c>
    </row>
    <row r="18994" spans="30:32" x14ac:dyDescent="0.2">
      <c r="AD18994" s="11" t="s">
        <v>30362</v>
      </c>
      <c r="AE18994" s="10" t="s">
        <v>29166</v>
      </c>
      <c r="AF18994" s="10" t="s">
        <v>732</v>
      </c>
    </row>
    <row r="18995" spans="30:32" x14ac:dyDescent="0.2">
      <c r="AD18995" s="11" t="s">
        <v>30363</v>
      </c>
      <c r="AE18995" s="10" t="s">
        <v>30364</v>
      </c>
      <c r="AF18995" s="10" t="s">
        <v>732</v>
      </c>
    </row>
    <row r="18996" spans="30:32" x14ac:dyDescent="0.2">
      <c r="AD18996" s="11" t="s">
        <v>30365</v>
      </c>
      <c r="AE18996" s="10" t="s">
        <v>30366</v>
      </c>
      <c r="AF18996" s="10" t="s">
        <v>732</v>
      </c>
    </row>
    <row r="18997" spans="30:32" x14ac:dyDescent="0.2">
      <c r="AD18997" s="11" t="s">
        <v>30367</v>
      </c>
      <c r="AE18997" s="10" t="s">
        <v>30368</v>
      </c>
      <c r="AF18997" s="10" t="s">
        <v>732</v>
      </c>
    </row>
    <row r="18998" spans="30:32" x14ac:dyDescent="0.2">
      <c r="AD18998" s="11" t="s">
        <v>30369</v>
      </c>
      <c r="AE18998" s="10" t="s">
        <v>30370</v>
      </c>
      <c r="AF18998" s="10" t="s">
        <v>732</v>
      </c>
    </row>
    <row r="18999" spans="30:32" x14ac:dyDescent="0.2">
      <c r="AD18999" s="11" t="s">
        <v>30371</v>
      </c>
      <c r="AE18999" s="10" t="s">
        <v>30372</v>
      </c>
      <c r="AF18999" s="10" t="s">
        <v>732</v>
      </c>
    </row>
    <row r="19000" spans="30:32" x14ac:dyDescent="0.2">
      <c r="AD19000" s="11" t="s">
        <v>30373</v>
      </c>
      <c r="AE19000" s="10" t="s">
        <v>5181</v>
      </c>
      <c r="AF19000" s="10" t="s">
        <v>732</v>
      </c>
    </row>
    <row r="19001" spans="30:32" x14ac:dyDescent="0.2">
      <c r="AD19001" s="11" t="s">
        <v>30374</v>
      </c>
      <c r="AE19001" s="10" t="s">
        <v>30375</v>
      </c>
      <c r="AF19001" s="10" t="s">
        <v>732</v>
      </c>
    </row>
    <row r="19002" spans="30:32" x14ac:dyDescent="0.2">
      <c r="AD19002" s="11" t="s">
        <v>30376</v>
      </c>
      <c r="AE19002" s="10" t="s">
        <v>30377</v>
      </c>
      <c r="AF19002" s="10" t="s">
        <v>732</v>
      </c>
    </row>
    <row r="19003" spans="30:32" x14ac:dyDescent="0.2">
      <c r="AD19003" s="11" t="s">
        <v>30378</v>
      </c>
      <c r="AE19003" s="10" t="s">
        <v>2268</v>
      </c>
      <c r="AF19003" s="10" t="s">
        <v>732</v>
      </c>
    </row>
    <row r="19004" spans="30:32" x14ac:dyDescent="0.2">
      <c r="AD19004" s="11" t="s">
        <v>30379</v>
      </c>
      <c r="AE19004" s="10" t="s">
        <v>30380</v>
      </c>
      <c r="AF19004" s="10" t="s">
        <v>732</v>
      </c>
    </row>
    <row r="19005" spans="30:32" x14ac:dyDescent="0.2">
      <c r="AD19005" s="11" t="s">
        <v>30381</v>
      </c>
      <c r="AE19005" s="10" t="s">
        <v>28212</v>
      </c>
      <c r="AF19005" s="10" t="s">
        <v>732</v>
      </c>
    </row>
    <row r="19006" spans="30:32" x14ac:dyDescent="0.2">
      <c r="AD19006" s="11" t="s">
        <v>30382</v>
      </c>
      <c r="AE19006" s="10" t="s">
        <v>3516</v>
      </c>
      <c r="AF19006" s="10" t="s">
        <v>732</v>
      </c>
    </row>
    <row r="19007" spans="30:32" x14ac:dyDescent="0.2">
      <c r="AD19007" s="11" t="s">
        <v>30383</v>
      </c>
      <c r="AE19007" s="10" t="s">
        <v>15864</v>
      </c>
      <c r="AF19007" s="10" t="s">
        <v>732</v>
      </c>
    </row>
    <row r="19008" spans="30:32" x14ac:dyDescent="0.2">
      <c r="AD19008" s="11" t="s">
        <v>30384</v>
      </c>
      <c r="AE19008" s="10" t="s">
        <v>14585</v>
      </c>
      <c r="AF19008" s="10" t="s">
        <v>732</v>
      </c>
    </row>
    <row r="19009" spans="30:32" x14ac:dyDescent="0.2">
      <c r="AD19009" s="11" t="s">
        <v>30385</v>
      </c>
      <c r="AE19009" s="10" t="s">
        <v>2324</v>
      </c>
      <c r="AF19009" s="10" t="s">
        <v>732</v>
      </c>
    </row>
    <row r="19010" spans="30:32" x14ac:dyDescent="0.2">
      <c r="AD19010" s="11" t="s">
        <v>30386</v>
      </c>
      <c r="AE19010" s="10" t="s">
        <v>30387</v>
      </c>
      <c r="AF19010" s="10" t="s">
        <v>732</v>
      </c>
    </row>
    <row r="19011" spans="30:32" x14ac:dyDescent="0.2">
      <c r="AD19011" s="11" t="s">
        <v>30388</v>
      </c>
      <c r="AE19011" s="10" t="s">
        <v>1339</v>
      </c>
      <c r="AF19011" s="10" t="s">
        <v>732</v>
      </c>
    </row>
    <row r="19012" spans="30:32" x14ac:dyDescent="0.2">
      <c r="AD19012" s="11" t="s">
        <v>30389</v>
      </c>
      <c r="AE19012" s="10" t="s">
        <v>30390</v>
      </c>
      <c r="AF19012" s="10" t="s">
        <v>732</v>
      </c>
    </row>
    <row r="19013" spans="30:32" x14ac:dyDescent="0.2">
      <c r="AD19013" s="11" t="s">
        <v>30391</v>
      </c>
      <c r="AE19013" s="10" t="s">
        <v>30392</v>
      </c>
      <c r="AF19013" s="10" t="s">
        <v>732</v>
      </c>
    </row>
    <row r="19014" spans="30:32" x14ac:dyDescent="0.2">
      <c r="AD19014" s="11" t="s">
        <v>30393</v>
      </c>
      <c r="AE19014" s="10" t="s">
        <v>30394</v>
      </c>
      <c r="AF19014" s="10" t="s">
        <v>732</v>
      </c>
    </row>
    <row r="19015" spans="30:32" x14ac:dyDescent="0.2">
      <c r="AD19015" s="11" t="s">
        <v>30395</v>
      </c>
      <c r="AE19015" s="10" t="s">
        <v>30396</v>
      </c>
      <c r="AF19015" s="10" t="s">
        <v>732</v>
      </c>
    </row>
    <row r="19016" spans="30:32" x14ac:dyDescent="0.2">
      <c r="AD19016" s="11" t="s">
        <v>30397</v>
      </c>
      <c r="AE19016" s="10" t="s">
        <v>1925</v>
      </c>
      <c r="AF19016" s="10" t="s">
        <v>732</v>
      </c>
    </row>
    <row r="19017" spans="30:32" x14ac:dyDescent="0.2">
      <c r="AD19017" s="11" t="s">
        <v>30398</v>
      </c>
      <c r="AE19017" s="10" t="s">
        <v>30399</v>
      </c>
      <c r="AF19017" s="10" t="s">
        <v>732</v>
      </c>
    </row>
    <row r="19018" spans="30:32" x14ac:dyDescent="0.2">
      <c r="AD19018" s="11" t="s">
        <v>30400</v>
      </c>
      <c r="AE19018" s="10" t="s">
        <v>30401</v>
      </c>
      <c r="AF19018" s="10" t="s">
        <v>732</v>
      </c>
    </row>
    <row r="19019" spans="30:32" x14ac:dyDescent="0.2">
      <c r="AD19019" s="11" t="s">
        <v>30402</v>
      </c>
      <c r="AE19019" s="10" t="s">
        <v>30403</v>
      </c>
      <c r="AF19019" s="10" t="s">
        <v>732</v>
      </c>
    </row>
    <row r="19020" spans="30:32" x14ac:dyDescent="0.2">
      <c r="AD19020" s="11" t="s">
        <v>30404</v>
      </c>
      <c r="AE19020" s="10" t="s">
        <v>30405</v>
      </c>
      <c r="AF19020" s="10" t="s">
        <v>732</v>
      </c>
    </row>
    <row r="19021" spans="30:32" x14ac:dyDescent="0.2">
      <c r="AD19021" s="11" t="s">
        <v>30406</v>
      </c>
      <c r="AE19021" s="10" t="s">
        <v>30407</v>
      </c>
      <c r="AF19021" s="10" t="s">
        <v>732</v>
      </c>
    </row>
    <row r="19022" spans="30:32" x14ac:dyDescent="0.2">
      <c r="AD19022" s="11" t="s">
        <v>30408</v>
      </c>
      <c r="AE19022" s="10" t="s">
        <v>30409</v>
      </c>
      <c r="AF19022" s="10" t="s">
        <v>732</v>
      </c>
    </row>
    <row r="19023" spans="30:32" x14ac:dyDescent="0.2">
      <c r="AD19023" s="11" t="s">
        <v>30410</v>
      </c>
      <c r="AE19023" s="10" t="s">
        <v>30411</v>
      </c>
      <c r="AF19023" s="10" t="s">
        <v>732</v>
      </c>
    </row>
    <row r="19024" spans="30:32" x14ac:dyDescent="0.2">
      <c r="AD19024" s="11" t="s">
        <v>30412</v>
      </c>
      <c r="AE19024" s="10" t="s">
        <v>30413</v>
      </c>
      <c r="AF19024" s="10" t="s">
        <v>732</v>
      </c>
    </row>
    <row r="19025" spans="30:32" x14ac:dyDescent="0.2">
      <c r="AD19025" s="11" t="s">
        <v>30414</v>
      </c>
      <c r="AE19025" s="10" t="s">
        <v>30415</v>
      </c>
      <c r="AF19025" s="10" t="s">
        <v>732</v>
      </c>
    </row>
    <row r="19026" spans="30:32" x14ac:dyDescent="0.2">
      <c r="AD19026" s="11" t="s">
        <v>30416</v>
      </c>
      <c r="AE19026" s="10" t="s">
        <v>5193</v>
      </c>
      <c r="AF19026" s="10" t="s">
        <v>732</v>
      </c>
    </row>
    <row r="19027" spans="30:32" x14ac:dyDescent="0.2">
      <c r="AD19027" s="11" t="s">
        <v>30417</v>
      </c>
      <c r="AE19027" s="10" t="s">
        <v>5193</v>
      </c>
      <c r="AF19027" s="10" t="s">
        <v>732</v>
      </c>
    </row>
    <row r="19028" spans="30:32" x14ac:dyDescent="0.2">
      <c r="AD19028" s="11" t="s">
        <v>30418</v>
      </c>
      <c r="AE19028" s="10" t="s">
        <v>30419</v>
      </c>
      <c r="AF19028" s="10" t="s">
        <v>732</v>
      </c>
    </row>
    <row r="19029" spans="30:32" x14ac:dyDescent="0.2">
      <c r="AD19029" s="11" t="s">
        <v>30420</v>
      </c>
      <c r="AE19029" s="10" t="s">
        <v>30421</v>
      </c>
      <c r="AF19029" s="10" t="s">
        <v>732</v>
      </c>
    </row>
    <row r="19030" spans="30:32" x14ac:dyDescent="0.2">
      <c r="AD19030" s="11" t="s">
        <v>30422</v>
      </c>
      <c r="AE19030" s="10" t="s">
        <v>7945</v>
      </c>
      <c r="AF19030" s="10" t="s">
        <v>732</v>
      </c>
    </row>
    <row r="19031" spans="30:32" x14ac:dyDescent="0.2">
      <c r="AD19031" s="11" t="s">
        <v>30423</v>
      </c>
      <c r="AE19031" s="10" t="s">
        <v>30424</v>
      </c>
      <c r="AF19031" s="10" t="s">
        <v>732</v>
      </c>
    </row>
    <row r="19032" spans="30:32" x14ac:dyDescent="0.2">
      <c r="AD19032" s="11" t="s">
        <v>30425</v>
      </c>
      <c r="AE19032" s="10" t="s">
        <v>2099</v>
      </c>
      <c r="AF19032" s="10" t="s">
        <v>732</v>
      </c>
    </row>
    <row r="19033" spans="30:32" x14ac:dyDescent="0.2">
      <c r="AD19033" s="11" t="s">
        <v>30426</v>
      </c>
      <c r="AE19033" s="10" t="s">
        <v>2328</v>
      </c>
      <c r="AF19033" s="10" t="s">
        <v>732</v>
      </c>
    </row>
    <row r="19034" spans="30:32" x14ac:dyDescent="0.2">
      <c r="AD19034" s="11" t="s">
        <v>30427</v>
      </c>
      <c r="AE19034" s="10" t="s">
        <v>30428</v>
      </c>
      <c r="AF19034" s="10" t="s">
        <v>732</v>
      </c>
    </row>
    <row r="19035" spans="30:32" x14ac:dyDescent="0.2">
      <c r="AD19035" s="11" t="s">
        <v>30429</v>
      </c>
      <c r="AE19035" s="10" t="s">
        <v>14716</v>
      </c>
      <c r="AF19035" s="10" t="s">
        <v>732</v>
      </c>
    </row>
    <row r="19036" spans="30:32" x14ac:dyDescent="0.2">
      <c r="AD19036" s="11" t="s">
        <v>30430</v>
      </c>
      <c r="AE19036" s="10" t="s">
        <v>14716</v>
      </c>
      <c r="AF19036" s="10" t="s">
        <v>732</v>
      </c>
    </row>
    <row r="19037" spans="30:32" x14ac:dyDescent="0.2">
      <c r="AD19037" s="11" t="s">
        <v>30431</v>
      </c>
      <c r="AE19037" s="10" t="s">
        <v>14716</v>
      </c>
      <c r="AF19037" s="10" t="s">
        <v>732</v>
      </c>
    </row>
    <row r="19038" spans="30:32" x14ac:dyDescent="0.2">
      <c r="AD19038" s="11" t="s">
        <v>30432</v>
      </c>
      <c r="AE19038" s="10" t="s">
        <v>14716</v>
      </c>
      <c r="AF19038" s="10" t="s">
        <v>732</v>
      </c>
    </row>
    <row r="19039" spans="30:32" x14ac:dyDescent="0.2">
      <c r="AD19039" s="11" t="s">
        <v>30433</v>
      </c>
      <c r="AE19039" s="10" t="s">
        <v>28297</v>
      </c>
      <c r="AF19039" s="10" t="s">
        <v>732</v>
      </c>
    </row>
    <row r="19040" spans="30:32" x14ac:dyDescent="0.2">
      <c r="AD19040" s="11" t="s">
        <v>30434</v>
      </c>
      <c r="AE19040" s="10" t="s">
        <v>30435</v>
      </c>
      <c r="AF19040" s="10" t="s">
        <v>732</v>
      </c>
    </row>
    <row r="19041" spans="30:32" x14ac:dyDescent="0.2">
      <c r="AD19041" s="11" t="s">
        <v>30436</v>
      </c>
      <c r="AE19041" s="10" t="s">
        <v>30437</v>
      </c>
      <c r="AF19041" s="10" t="s">
        <v>732</v>
      </c>
    </row>
    <row r="19042" spans="30:32" x14ac:dyDescent="0.2">
      <c r="AD19042" s="11" t="s">
        <v>30438</v>
      </c>
      <c r="AE19042" s="10" t="s">
        <v>30439</v>
      </c>
      <c r="AF19042" s="10" t="s">
        <v>732</v>
      </c>
    </row>
    <row r="19043" spans="30:32" x14ac:dyDescent="0.2">
      <c r="AD19043" s="11" t="s">
        <v>30440</v>
      </c>
      <c r="AE19043" s="10" t="s">
        <v>1555</v>
      </c>
      <c r="AF19043" s="10" t="s">
        <v>732</v>
      </c>
    </row>
    <row r="19044" spans="30:32" x14ac:dyDescent="0.2">
      <c r="AD19044" s="11" t="s">
        <v>30441</v>
      </c>
      <c r="AE19044" s="10" t="s">
        <v>30442</v>
      </c>
      <c r="AF19044" s="10" t="s">
        <v>732</v>
      </c>
    </row>
    <row r="19045" spans="30:32" x14ac:dyDescent="0.2">
      <c r="AD19045" s="11" t="s">
        <v>30443</v>
      </c>
      <c r="AE19045" s="10" t="s">
        <v>7636</v>
      </c>
      <c r="AF19045" s="10" t="s">
        <v>732</v>
      </c>
    </row>
    <row r="19046" spans="30:32" x14ac:dyDescent="0.2">
      <c r="AD19046" s="11" t="s">
        <v>30444</v>
      </c>
      <c r="AE19046" s="10" t="s">
        <v>25318</v>
      </c>
      <c r="AF19046" s="10" t="s">
        <v>732</v>
      </c>
    </row>
    <row r="19047" spans="30:32" x14ac:dyDescent="0.2">
      <c r="AD19047" s="11" t="s">
        <v>30445</v>
      </c>
      <c r="AE19047" s="10" t="s">
        <v>1820</v>
      </c>
      <c r="AF19047" s="10" t="s">
        <v>732</v>
      </c>
    </row>
    <row r="19048" spans="30:32" x14ac:dyDescent="0.2">
      <c r="AD19048" s="11" t="s">
        <v>30446</v>
      </c>
      <c r="AE19048" s="10" t="s">
        <v>18746</v>
      </c>
      <c r="AF19048" s="10" t="s">
        <v>732</v>
      </c>
    </row>
    <row r="19049" spans="30:32" x14ac:dyDescent="0.2">
      <c r="AD19049" s="11" t="s">
        <v>30447</v>
      </c>
      <c r="AE19049" s="10" t="s">
        <v>10646</v>
      </c>
      <c r="AF19049" s="10" t="s">
        <v>732</v>
      </c>
    </row>
    <row r="19050" spans="30:32" x14ac:dyDescent="0.2">
      <c r="AD19050" s="11" t="s">
        <v>30448</v>
      </c>
      <c r="AE19050" s="10" t="s">
        <v>1832</v>
      </c>
      <c r="AF19050" s="10" t="s">
        <v>732</v>
      </c>
    </row>
    <row r="19051" spans="30:32" x14ac:dyDescent="0.2">
      <c r="AD19051" s="11" t="s">
        <v>30449</v>
      </c>
      <c r="AE19051" s="10" t="s">
        <v>1204</v>
      </c>
      <c r="AF19051" s="10" t="s">
        <v>732</v>
      </c>
    </row>
    <row r="19052" spans="30:32" x14ac:dyDescent="0.2">
      <c r="AD19052" s="11" t="s">
        <v>30450</v>
      </c>
      <c r="AE19052" s="10" t="s">
        <v>12225</v>
      </c>
      <c r="AF19052" s="10" t="s">
        <v>732</v>
      </c>
    </row>
    <row r="19053" spans="30:32" x14ac:dyDescent="0.2">
      <c r="AD19053" s="11" t="s">
        <v>30451</v>
      </c>
      <c r="AE19053" s="10" t="s">
        <v>30452</v>
      </c>
      <c r="AF19053" s="10" t="s">
        <v>732</v>
      </c>
    </row>
    <row r="19054" spans="30:32" x14ac:dyDescent="0.2">
      <c r="AD19054" s="11" t="s">
        <v>30453</v>
      </c>
      <c r="AE19054" s="10" t="s">
        <v>30454</v>
      </c>
      <c r="AF19054" s="10" t="s">
        <v>732</v>
      </c>
    </row>
    <row r="19055" spans="30:32" x14ac:dyDescent="0.2">
      <c r="AD19055" s="11" t="s">
        <v>30455</v>
      </c>
      <c r="AE19055" s="10" t="s">
        <v>30456</v>
      </c>
      <c r="AF19055" s="10" t="s">
        <v>732</v>
      </c>
    </row>
    <row r="19056" spans="30:32" x14ac:dyDescent="0.2">
      <c r="AD19056" s="11" t="s">
        <v>30457</v>
      </c>
      <c r="AE19056" s="10" t="s">
        <v>2408</v>
      </c>
      <c r="AF19056" s="10" t="s">
        <v>732</v>
      </c>
    </row>
    <row r="19057" spans="30:32" x14ac:dyDescent="0.2">
      <c r="AD19057" s="11" t="s">
        <v>30458</v>
      </c>
      <c r="AE19057" s="10" t="s">
        <v>30459</v>
      </c>
      <c r="AF19057" s="10" t="s">
        <v>732</v>
      </c>
    </row>
    <row r="19058" spans="30:32" x14ac:dyDescent="0.2">
      <c r="AD19058" s="11" t="s">
        <v>30460</v>
      </c>
      <c r="AE19058" s="10" t="s">
        <v>30461</v>
      </c>
      <c r="AF19058" s="10" t="s">
        <v>732</v>
      </c>
    </row>
    <row r="19059" spans="30:32" x14ac:dyDescent="0.2">
      <c r="AD19059" s="11" t="s">
        <v>30462</v>
      </c>
      <c r="AE19059" s="10" t="s">
        <v>30463</v>
      </c>
      <c r="AF19059" s="10" t="s">
        <v>732</v>
      </c>
    </row>
    <row r="19060" spans="30:32" x14ac:dyDescent="0.2">
      <c r="AD19060" s="11" t="s">
        <v>30464</v>
      </c>
      <c r="AE19060" s="10" t="s">
        <v>2412</v>
      </c>
      <c r="AF19060" s="10" t="s">
        <v>732</v>
      </c>
    </row>
    <row r="19061" spans="30:32" x14ac:dyDescent="0.2">
      <c r="AD19061" s="11" t="s">
        <v>30465</v>
      </c>
      <c r="AE19061" s="10" t="s">
        <v>12919</v>
      </c>
      <c r="AF19061" s="10" t="s">
        <v>732</v>
      </c>
    </row>
    <row r="19062" spans="30:32" x14ac:dyDescent="0.2">
      <c r="AD19062" s="11" t="s">
        <v>30466</v>
      </c>
      <c r="AE19062" s="10" t="s">
        <v>3583</v>
      </c>
      <c r="AF19062" s="10" t="s">
        <v>732</v>
      </c>
    </row>
    <row r="19063" spans="30:32" x14ac:dyDescent="0.2">
      <c r="AD19063" s="11" t="s">
        <v>30467</v>
      </c>
      <c r="AE19063" s="10" t="s">
        <v>2898</v>
      </c>
      <c r="AF19063" s="10" t="s">
        <v>732</v>
      </c>
    </row>
    <row r="19064" spans="30:32" x14ac:dyDescent="0.2">
      <c r="AD19064" s="11" t="s">
        <v>30468</v>
      </c>
      <c r="AE19064" s="10" t="s">
        <v>30469</v>
      </c>
      <c r="AF19064" s="10" t="s">
        <v>732</v>
      </c>
    </row>
    <row r="19065" spans="30:32" x14ac:dyDescent="0.2">
      <c r="AD19065" s="11" t="s">
        <v>30470</v>
      </c>
      <c r="AE19065" s="10" t="s">
        <v>4740</v>
      </c>
      <c r="AF19065" s="10" t="s">
        <v>732</v>
      </c>
    </row>
    <row r="19066" spans="30:32" x14ac:dyDescent="0.2">
      <c r="AD19066" s="11" t="s">
        <v>30471</v>
      </c>
      <c r="AE19066" s="10" t="s">
        <v>10683</v>
      </c>
      <c r="AF19066" s="10" t="s">
        <v>732</v>
      </c>
    </row>
    <row r="19067" spans="30:32" x14ac:dyDescent="0.2">
      <c r="AD19067" s="11" t="s">
        <v>30472</v>
      </c>
      <c r="AE19067" s="10" t="s">
        <v>30473</v>
      </c>
      <c r="AF19067" s="10" t="s">
        <v>732</v>
      </c>
    </row>
    <row r="19068" spans="30:32" x14ac:dyDescent="0.2">
      <c r="AD19068" s="11" t="s">
        <v>30474</v>
      </c>
      <c r="AE19068" s="10" t="s">
        <v>27001</v>
      </c>
      <c r="AF19068" s="10" t="s">
        <v>732</v>
      </c>
    </row>
    <row r="19069" spans="30:32" x14ac:dyDescent="0.2">
      <c r="AD19069" s="11" t="s">
        <v>30475</v>
      </c>
      <c r="AE19069" s="10" t="s">
        <v>30476</v>
      </c>
      <c r="AF19069" s="10" t="s">
        <v>732</v>
      </c>
    </row>
    <row r="19070" spans="30:32" x14ac:dyDescent="0.2">
      <c r="AD19070" s="11" t="s">
        <v>30477</v>
      </c>
      <c r="AE19070" s="10" t="s">
        <v>30478</v>
      </c>
      <c r="AF19070" s="10" t="s">
        <v>732</v>
      </c>
    </row>
    <row r="19071" spans="30:32" x14ac:dyDescent="0.2">
      <c r="AD19071" s="11" t="s">
        <v>30479</v>
      </c>
      <c r="AE19071" s="10" t="s">
        <v>5995</v>
      </c>
      <c r="AF19071" s="10" t="s">
        <v>732</v>
      </c>
    </row>
    <row r="19072" spans="30:32" x14ac:dyDescent="0.2">
      <c r="AD19072" s="11" t="s">
        <v>30480</v>
      </c>
      <c r="AE19072" s="10" t="s">
        <v>2424</v>
      </c>
      <c r="AF19072" s="10" t="s">
        <v>732</v>
      </c>
    </row>
    <row r="19073" spans="30:32" x14ac:dyDescent="0.2">
      <c r="AD19073" s="11" t="s">
        <v>30481</v>
      </c>
      <c r="AE19073" s="10" t="s">
        <v>16672</v>
      </c>
      <c r="AF19073" s="10" t="s">
        <v>732</v>
      </c>
    </row>
    <row r="19074" spans="30:32" x14ac:dyDescent="0.2">
      <c r="AD19074" s="11" t="s">
        <v>30482</v>
      </c>
      <c r="AE19074" s="10" t="s">
        <v>1059</v>
      </c>
      <c r="AF19074" s="10" t="s">
        <v>732</v>
      </c>
    </row>
    <row r="19075" spans="30:32" x14ac:dyDescent="0.2">
      <c r="AD19075" s="11" t="s">
        <v>30483</v>
      </c>
      <c r="AE19075" s="10" t="s">
        <v>30484</v>
      </c>
      <c r="AF19075" s="10" t="s">
        <v>732</v>
      </c>
    </row>
    <row r="19076" spans="30:32" x14ac:dyDescent="0.2">
      <c r="AD19076" s="11" t="s">
        <v>30485</v>
      </c>
      <c r="AE19076" s="10" t="s">
        <v>27574</v>
      </c>
      <c r="AF19076" s="10" t="s">
        <v>732</v>
      </c>
    </row>
    <row r="19077" spans="30:32" x14ac:dyDescent="0.2">
      <c r="AD19077" s="11" t="s">
        <v>30486</v>
      </c>
      <c r="AE19077" s="10" t="s">
        <v>21379</v>
      </c>
      <c r="AF19077" s="10" t="s">
        <v>732</v>
      </c>
    </row>
    <row r="19078" spans="30:32" x14ac:dyDescent="0.2">
      <c r="AD19078" s="11" t="s">
        <v>30487</v>
      </c>
      <c r="AE19078" s="10" t="s">
        <v>21379</v>
      </c>
      <c r="AF19078" s="10" t="s">
        <v>732</v>
      </c>
    </row>
    <row r="19079" spans="30:32" x14ac:dyDescent="0.2">
      <c r="AD19079" s="11" t="s">
        <v>30488</v>
      </c>
      <c r="AE19079" s="10" t="s">
        <v>21379</v>
      </c>
      <c r="AF19079" s="10" t="s">
        <v>732</v>
      </c>
    </row>
    <row r="19080" spans="30:32" x14ac:dyDescent="0.2">
      <c r="AD19080" s="11" t="s">
        <v>30489</v>
      </c>
      <c r="AE19080" s="10" t="s">
        <v>21379</v>
      </c>
      <c r="AF19080" s="10" t="s">
        <v>732</v>
      </c>
    </row>
    <row r="19081" spans="30:32" x14ac:dyDescent="0.2">
      <c r="AD19081" s="11" t="s">
        <v>30490</v>
      </c>
      <c r="AE19081" s="10" t="s">
        <v>21379</v>
      </c>
      <c r="AF19081" s="10" t="s">
        <v>732</v>
      </c>
    </row>
    <row r="19082" spans="30:32" x14ac:dyDescent="0.2">
      <c r="AD19082" s="11" t="s">
        <v>30491</v>
      </c>
      <c r="AE19082" s="10" t="s">
        <v>21379</v>
      </c>
      <c r="AF19082" s="10" t="s">
        <v>732</v>
      </c>
    </row>
    <row r="19083" spans="30:32" x14ac:dyDescent="0.2">
      <c r="AD19083" s="11" t="s">
        <v>30492</v>
      </c>
      <c r="AE19083" s="10" t="s">
        <v>21379</v>
      </c>
      <c r="AF19083" s="10" t="s">
        <v>732</v>
      </c>
    </row>
    <row r="19084" spans="30:32" x14ac:dyDescent="0.2">
      <c r="AD19084" s="11" t="s">
        <v>30493</v>
      </c>
      <c r="AE19084" s="10" t="s">
        <v>21379</v>
      </c>
      <c r="AF19084" s="10" t="s">
        <v>732</v>
      </c>
    </row>
    <row r="19085" spans="30:32" x14ac:dyDescent="0.2">
      <c r="AD19085" s="11" t="s">
        <v>30494</v>
      </c>
      <c r="AE19085" s="10" t="s">
        <v>21379</v>
      </c>
      <c r="AF19085" s="10" t="s">
        <v>732</v>
      </c>
    </row>
    <row r="19086" spans="30:32" x14ac:dyDescent="0.2">
      <c r="AD19086" s="11" t="s">
        <v>30495</v>
      </c>
      <c r="AE19086" s="10" t="s">
        <v>21379</v>
      </c>
      <c r="AF19086" s="10" t="s">
        <v>732</v>
      </c>
    </row>
    <row r="19087" spans="30:32" x14ac:dyDescent="0.2">
      <c r="AD19087" s="11" t="s">
        <v>30496</v>
      </c>
      <c r="AE19087" s="10" t="s">
        <v>21379</v>
      </c>
      <c r="AF19087" s="10" t="s">
        <v>732</v>
      </c>
    </row>
    <row r="19088" spans="30:32" x14ac:dyDescent="0.2">
      <c r="AD19088" s="11" t="s">
        <v>30497</v>
      </c>
      <c r="AE19088" s="10" t="s">
        <v>21379</v>
      </c>
      <c r="AF19088" s="10" t="s">
        <v>732</v>
      </c>
    </row>
    <row r="19089" spans="30:32" x14ac:dyDescent="0.2">
      <c r="AD19089" s="11" t="s">
        <v>30498</v>
      </c>
      <c r="AE19089" s="10" t="s">
        <v>21379</v>
      </c>
      <c r="AF19089" s="10" t="s">
        <v>732</v>
      </c>
    </row>
    <row r="19090" spans="30:32" x14ac:dyDescent="0.2">
      <c r="AD19090" s="11" t="s">
        <v>30499</v>
      </c>
      <c r="AE19090" s="10" t="s">
        <v>12369</v>
      </c>
      <c r="AF19090" s="10" t="s">
        <v>732</v>
      </c>
    </row>
    <row r="19091" spans="30:32" x14ac:dyDescent="0.2">
      <c r="AD19091" s="11" t="s">
        <v>30500</v>
      </c>
      <c r="AE19091" s="10" t="s">
        <v>12257</v>
      </c>
      <c r="AF19091" s="10" t="s">
        <v>732</v>
      </c>
    </row>
    <row r="19092" spans="30:32" x14ac:dyDescent="0.2">
      <c r="AD19092" s="11" t="s">
        <v>30501</v>
      </c>
      <c r="AE19092" s="10" t="s">
        <v>30502</v>
      </c>
      <c r="AF19092" s="10" t="s">
        <v>732</v>
      </c>
    </row>
    <row r="19093" spans="30:32" x14ac:dyDescent="0.2">
      <c r="AD19093" s="11" t="s">
        <v>30503</v>
      </c>
      <c r="AE19093" s="10" t="s">
        <v>30504</v>
      </c>
      <c r="AF19093" s="10" t="s">
        <v>732</v>
      </c>
    </row>
    <row r="19094" spans="30:32" x14ac:dyDescent="0.2">
      <c r="AD19094" s="11" t="s">
        <v>30505</v>
      </c>
      <c r="AE19094" s="10" t="s">
        <v>30504</v>
      </c>
      <c r="AF19094" s="10" t="s">
        <v>732</v>
      </c>
    </row>
    <row r="19095" spans="30:32" x14ac:dyDescent="0.2">
      <c r="AD19095" s="11" t="s">
        <v>30506</v>
      </c>
      <c r="AE19095" s="10" t="s">
        <v>30504</v>
      </c>
      <c r="AF19095" s="10" t="s">
        <v>732</v>
      </c>
    </row>
    <row r="19096" spans="30:32" x14ac:dyDescent="0.2">
      <c r="AD19096" s="11" t="s">
        <v>30507</v>
      </c>
      <c r="AE19096" s="10" t="s">
        <v>30504</v>
      </c>
      <c r="AF19096" s="10" t="s">
        <v>732</v>
      </c>
    </row>
    <row r="19097" spans="30:32" x14ac:dyDescent="0.2">
      <c r="AD19097" s="11" t="s">
        <v>30508</v>
      </c>
      <c r="AE19097" s="10" t="s">
        <v>30509</v>
      </c>
      <c r="AF19097" s="10" t="s">
        <v>732</v>
      </c>
    </row>
    <row r="19098" spans="30:32" x14ac:dyDescent="0.2">
      <c r="AD19098" s="11" t="s">
        <v>30510</v>
      </c>
      <c r="AE19098" s="10" t="s">
        <v>30511</v>
      </c>
      <c r="AF19098" s="10" t="s">
        <v>732</v>
      </c>
    </row>
    <row r="19099" spans="30:32" x14ac:dyDescent="0.2">
      <c r="AD19099" s="11" t="s">
        <v>30512</v>
      </c>
      <c r="AE19099" s="10" t="s">
        <v>12390</v>
      </c>
      <c r="AF19099" s="10" t="s">
        <v>732</v>
      </c>
    </row>
    <row r="19100" spans="30:32" x14ac:dyDescent="0.2">
      <c r="AD19100" s="11" t="s">
        <v>30513</v>
      </c>
      <c r="AE19100" s="10" t="s">
        <v>17735</v>
      </c>
      <c r="AF19100" s="10" t="s">
        <v>732</v>
      </c>
    </row>
    <row r="19101" spans="30:32" x14ac:dyDescent="0.2">
      <c r="AD19101" s="11" t="s">
        <v>30514</v>
      </c>
      <c r="AE19101" s="10" t="s">
        <v>17735</v>
      </c>
      <c r="AF19101" s="10" t="s">
        <v>732</v>
      </c>
    </row>
    <row r="19102" spans="30:32" x14ac:dyDescent="0.2">
      <c r="AD19102" s="11" t="s">
        <v>30515</v>
      </c>
      <c r="AE19102" s="10" t="s">
        <v>17735</v>
      </c>
      <c r="AF19102" s="10" t="s">
        <v>732</v>
      </c>
    </row>
    <row r="19103" spans="30:32" x14ac:dyDescent="0.2">
      <c r="AD19103" s="11" t="s">
        <v>30516</v>
      </c>
      <c r="AE19103" s="10" t="s">
        <v>30517</v>
      </c>
      <c r="AF19103" s="10" t="s">
        <v>732</v>
      </c>
    </row>
    <row r="19104" spans="30:32" x14ac:dyDescent="0.2">
      <c r="AD19104" s="11" t="s">
        <v>30518</v>
      </c>
      <c r="AE19104" s="10" t="s">
        <v>30519</v>
      </c>
      <c r="AF19104" s="10" t="s">
        <v>732</v>
      </c>
    </row>
    <row r="19105" spans="30:32" x14ac:dyDescent="0.2">
      <c r="AD19105" s="11" t="s">
        <v>30520</v>
      </c>
      <c r="AE19105" s="10" t="s">
        <v>30521</v>
      </c>
      <c r="AF19105" s="10" t="s">
        <v>732</v>
      </c>
    </row>
    <row r="19106" spans="30:32" x14ac:dyDescent="0.2">
      <c r="AD19106" s="11" t="s">
        <v>30522</v>
      </c>
      <c r="AE19106" s="10" t="s">
        <v>30523</v>
      </c>
      <c r="AF19106" s="10" t="s">
        <v>732</v>
      </c>
    </row>
    <row r="19107" spans="30:32" x14ac:dyDescent="0.2">
      <c r="AD19107" s="11" t="s">
        <v>30524</v>
      </c>
      <c r="AE19107" s="10" t="s">
        <v>686</v>
      </c>
      <c r="AF19107" s="10" t="s">
        <v>732</v>
      </c>
    </row>
    <row r="19108" spans="30:32" x14ac:dyDescent="0.2">
      <c r="AD19108" s="11" t="s">
        <v>30525</v>
      </c>
      <c r="AE19108" s="10" t="s">
        <v>30526</v>
      </c>
      <c r="AF19108" s="10" t="s">
        <v>732</v>
      </c>
    </row>
    <row r="19109" spans="30:32" x14ac:dyDescent="0.2">
      <c r="AD19109" s="11" t="s">
        <v>30527</v>
      </c>
      <c r="AE19109" s="10" t="s">
        <v>29268</v>
      </c>
      <c r="AF19109" s="10" t="s">
        <v>732</v>
      </c>
    </row>
    <row r="19110" spans="30:32" x14ac:dyDescent="0.2">
      <c r="AD19110" s="11" t="s">
        <v>30528</v>
      </c>
      <c r="AE19110" s="10" t="s">
        <v>30529</v>
      </c>
      <c r="AF19110" s="10" t="s">
        <v>732</v>
      </c>
    </row>
    <row r="19111" spans="30:32" x14ac:dyDescent="0.2">
      <c r="AD19111" s="11" t="s">
        <v>30530</v>
      </c>
      <c r="AE19111" s="10" t="s">
        <v>1465</v>
      </c>
      <c r="AF19111" s="10" t="s">
        <v>732</v>
      </c>
    </row>
    <row r="19112" spans="30:32" x14ac:dyDescent="0.2">
      <c r="AD19112" s="11" t="s">
        <v>30531</v>
      </c>
      <c r="AE19112" s="10" t="s">
        <v>30532</v>
      </c>
      <c r="AF19112" s="10" t="s">
        <v>732</v>
      </c>
    </row>
    <row r="19113" spans="30:32" x14ac:dyDescent="0.2">
      <c r="AD19113" s="11" t="s">
        <v>30533</v>
      </c>
      <c r="AE19113" s="10" t="s">
        <v>4842</v>
      </c>
      <c r="AF19113" s="10" t="s">
        <v>732</v>
      </c>
    </row>
    <row r="19114" spans="30:32" x14ac:dyDescent="0.2">
      <c r="AD19114" s="11" t="s">
        <v>30534</v>
      </c>
      <c r="AE19114" s="10" t="s">
        <v>30535</v>
      </c>
      <c r="AF19114" s="10" t="s">
        <v>732</v>
      </c>
    </row>
    <row r="19115" spans="30:32" x14ac:dyDescent="0.2">
      <c r="AD19115" s="11" t="s">
        <v>30536</v>
      </c>
      <c r="AE19115" s="10" t="s">
        <v>30535</v>
      </c>
      <c r="AF19115" s="10" t="s">
        <v>732</v>
      </c>
    </row>
    <row r="19116" spans="30:32" x14ac:dyDescent="0.2">
      <c r="AD19116" s="11" t="s">
        <v>30537</v>
      </c>
      <c r="AE19116" s="10" t="s">
        <v>30535</v>
      </c>
      <c r="AF19116" s="10" t="s">
        <v>732</v>
      </c>
    </row>
    <row r="19117" spans="30:32" x14ac:dyDescent="0.2">
      <c r="AD19117" s="11" t="s">
        <v>30538</v>
      </c>
      <c r="AE19117" s="10" t="s">
        <v>30535</v>
      </c>
      <c r="AF19117" s="10" t="s">
        <v>732</v>
      </c>
    </row>
    <row r="19118" spans="30:32" x14ac:dyDescent="0.2">
      <c r="AD19118" s="11" t="s">
        <v>30539</v>
      </c>
      <c r="AE19118" s="10" t="s">
        <v>30535</v>
      </c>
      <c r="AF19118" s="10" t="s">
        <v>732</v>
      </c>
    </row>
    <row r="19119" spans="30:32" x14ac:dyDescent="0.2">
      <c r="AD19119" s="11" t="s">
        <v>30540</v>
      </c>
      <c r="AE19119" s="10" t="s">
        <v>30535</v>
      </c>
      <c r="AF19119" s="10" t="s">
        <v>732</v>
      </c>
    </row>
    <row r="19120" spans="30:32" x14ac:dyDescent="0.2">
      <c r="AD19120" s="11" t="s">
        <v>30541</v>
      </c>
      <c r="AE19120" s="10" t="s">
        <v>1479</v>
      </c>
      <c r="AF19120" s="10" t="s">
        <v>732</v>
      </c>
    </row>
    <row r="19121" spans="30:32" x14ac:dyDescent="0.2">
      <c r="AD19121" s="11" t="s">
        <v>30542</v>
      </c>
      <c r="AE19121" s="10" t="s">
        <v>30543</v>
      </c>
      <c r="AF19121" s="10" t="s">
        <v>732</v>
      </c>
    </row>
    <row r="19122" spans="30:32" x14ac:dyDescent="0.2">
      <c r="AD19122" s="11" t="s">
        <v>30544</v>
      </c>
      <c r="AE19122" s="10" t="s">
        <v>30545</v>
      </c>
      <c r="AF19122" s="10" t="s">
        <v>732</v>
      </c>
    </row>
    <row r="19123" spans="30:32" x14ac:dyDescent="0.2">
      <c r="AD19123" s="11" t="s">
        <v>30546</v>
      </c>
      <c r="AE19123" s="10" t="s">
        <v>12516</v>
      </c>
      <c r="AF19123" s="10" t="s">
        <v>732</v>
      </c>
    </row>
    <row r="19124" spans="30:32" x14ac:dyDescent="0.2">
      <c r="AD19124" s="11" t="s">
        <v>30547</v>
      </c>
      <c r="AE19124" s="10" t="s">
        <v>5093</v>
      </c>
      <c r="AF19124" s="10" t="s">
        <v>732</v>
      </c>
    </row>
    <row r="19125" spans="30:32" x14ac:dyDescent="0.2">
      <c r="AD19125" s="11" t="s">
        <v>30548</v>
      </c>
      <c r="AE19125" s="10" t="s">
        <v>4003</v>
      </c>
      <c r="AF19125" s="10" t="s">
        <v>732</v>
      </c>
    </row>
    <row r="19126" spans="30:32" x14ac:dyDescent="0.2">
      <c r="AD19126" s="11" t="s">
        <v>30549</v>
      </c>
      <c r="AE19126" s="10" t="s">
        <v>30550</v>
      </c>
      <c r="AF19126" s="10" t="s">
        <v>732</v>
      </c>
    </row>
    <row r="19127" spans="30:32" x14ac:dyDescent="0.2">
      <c r="AD19127" s="11" t="s">
        <v>30551</v>
      </c>
      <c r="AE19127" s="10" t="s">
        <v>2580</v>
      </c>
      <c r="AF19127" s="10" t="s">
        <v>732</v>
      </c>
    </row>
    <row r="19128" spans="30:32" x14ac:dyDescent="0.2">
      <c r="AD19128" s="11" t="s">
        <v>30552</v>
      </c>
      <c r="AE19128" s="10" t="s">
        <v>4263</v>
      </c>
      <c r="AF19128" s="10" t="s">
        <v>732</v>
      </c>
    </row>
    <row r="19129" spans="30:32" x14ac:dyDescent="0.2">
      <c r="AD19129" s="11" t="s">
        <v>30553</v>
      </c>
      <c r="AE19129" s="10" t="s">
        <v>4265</v>
      </c>
      <c r="AF19129" s="10" t="s">
        <v>732</v>
      </c>
    </row>
    <row r="19130" spans="30:32" x14ac:dyDescent="0.2">
      <c r="AD19130" s="11" t="s">
        <v>30554</v>
      </c>
      <c r="AE19130" s="10" t="s">
        <v>30555</v>
      </c>
      <c r="AF19130" s="10" t="s">
        <v>732</v>
      </c>
    </row>
    <row r="19131" spans="30:32" x14ac:dyDescent="0.2">
      <c r="AD19131" s="11" t="s">
        <v>30556</v>
      </c>
      <c r="AE19131" s="10" t="s">
        <v>30557</v>
      </c>
      <c r="AF19131" s="10" t="s">
        <v>732</v>
      </c>
    </row>
    <row r="19132" spans="30:32" x14ac:dyDescent="0.2">
      <c r="AD19132" s="11" t="s">
        <v>30558</v>
      </c>
      <c r="AE19132" s="10" t="s">
        <v>6795</v>
      </c>
      <c r="AF19132" s="10" t="s">
        <v>732</v>
      </c>
    </row>
    <row r="19133" spans="30:32" x14ac:dyDescent="0.2">
      <c r="AD19133" s="11" t="s">
        <v>30559</v>
      </c>
      <c r="AE19133" s="10" t="s">
        <v>24228</v>
      </c>
      <c r="AF19133" s="10" t="s">
        <v>732</v>
      </c>
    </row>
    <row r="19134" spans="30:32" x14ac:dyDescent="0.2">
      <c r="AD19134" s="11" t="s">
        <v>30560</v>
      </c>
      <c r="AE19134" s="10" t="s">
        <v>30561</v>
      </c>
      <c r="AF19134" s="10" t="s">
        <v>732</v>
      </c>
    </row>
    <row r="19135" spans="30:32" x14ac:dyDescent="0.2">
      <c r="AD19135" s="11" t="s">
        <v>30562</v>
      </c>
      <c r="AE19135" s="10" t="s">
        <v>1497</v>
      </c>
      <c r="AF19135" s="10" t="s">
        <v>732</v>
      </c>
    </row>
    <row r="19136" spans="30:32" x14ac:dyDescent="0.2">
      <c r="AD19136" s="11" t="s">
        <v>30563</v>
      </c>
      <c r="AE19136" s="10" t="s">
        <v>11003</v>
      </c>
      <c r="AF19136" s="10" t="s">
        <v>732</v>
      </c>
    </row>
    <row r="19137" spans="30:32" x14ac:dyDescent="0.2">
      <c r="AD19137" s="11" t="s">
        <v>30564</v>
      </c>
      <c r="AE19137" s="10" t="s">
        <v>30565</v>
      </c>
      <c r="AF19137" s="10" t="s">
        <v>732</v>
      </c>
    </row>
    <row r="19138" spans="30:32" x14ac:dyDescent="0.2">
      <c r="AD19138" s="11" t="s">
        <v>30566</v>
      </c>
      <c r="AE19138" s="10" t="s">
        <v>30565</v>
      </c>
      <c r="AF19138" s="10" t="s">
        <v>732</v>
      </c>
    </row>
    <row r="19139" spans="30:32" x14ac:dyDescent="0.2">
      <c r="AD19139" s="11" t="s">
        <v>30567</v>
      </c>
      <c r="AE19139" s="10" t="s">
        <v>30565</v>
      </c>
      <c r="AF19139" s="10" t="s">
        <v>732</v>
      </c>
    </row>
    <row r="19140" spans="30:32" x14ac:dyDescent="0.2">
      <c r="AD19140" s="11" t="s">
        <v>30568</v>
      </c>
      <c r="AE19140" s="10" t="s">
        <v>30565</v>
      </c>
      <c r="AF19140" s="10" t="s">
        <v>732</v>
      </c>
    </row>
    <row r="19141" spans="30:32" x14ac:dyDescent="0.2">
      <c r="AD19141" s="11" t="s">
        <v>30569</v>
      </c>
      <c r="AE19141" s="10" t="s">
        <v>30565</v>
      </c>
      <c r="AF19141" s="10" t="s">
        <v>732</v>
      </c>
    </row>
    <row r="19142" spans="30:32" x14ac:dyDescent="0.2">
      <c r="AD19142" s="11" t="s">
        <v>30570</v>
      </c>
      <c r="AE19142" s="10" t="s">
        <v>30565</v>
      </c>
      <c r="AF19142" s="10" t="s">
        <v>732</v>
      </c>
    </row>
    <row r="19143" spans="30:32" x14ac:dyDescent="0.2">
      <c r="AD19143" s="11" t="s">
        <v>30571</v>
      </c>
      <c r="AE19143" s="10" t="s">
        <v>30565</v>
      </c>
      <c r="AF19143" s="10" t="s">
        <v>732</v>
      </c>
    </row>
    <row r="19144" spans="30:32" x14ac:dyDescent="0.2">
      <c r="AD19144" s="11" t="s">
        <v>30572</v>
      </c>
      <c r="AE19144" s="10" t="s">
        <v>30565</v>
      </c>
      <c r="AF19144" s="10" t="s">
        <v>732</v>
      </c>
    </row>
    <row r="19145" spans="30:32" x14ac:dyDescent="0.2">
      <c r="AD19145" s="11" t="s">
        <v>30573</v>
      </c>
      <c r="AE19145" s="10" t="s">
        <v>30565</v>
      </c>
      <c r="AF19145" s="10" t="s">
        <v>732</v>
      </c>
    </row>
    <row r="19146" spans="30:32" x14ac:dyDescent="0.2">
      <c r="AD19146" s="11" t="s">
        <v>30574</v>
      </c>
      <c r="AE19146" s="10" t="s">
        <v>30565</v>
      </c>
      <c r="AF19146" s="10" t="s">
        <v>732</v>
      </c>
    </row>
    <row r="19147" spans="30:32" x14ac:dyDescent="0.2">
      <c r="AD19147" s="11" t="s">
        <v>30575</v>
      </c>
      <c r="AE19147" s="10" t="s">
        <v>30565</v>
      </c>
      <c r="AF19147" s="10" t="s">
        <v>732</v>
      </c>
    </row>
    <row r="19148" spans="30:32" x14ac:dyDescent="0.2">
      <c r="AD19148" s="11" t="s">
        <v>30576</v>
      </c>
      <c r="AE19148" s="10" t="s">
        <v>30565</v>
      </c>
      <c r="AF19148" s="10" t="s">
        <v>732</v>
      </c>
    </row>
    <row r="19149" spans="30:32" x14ac:dyDescent="0.2">
      <c r="AD19149" s="11" t="s">
        <v>30577</v>
      </c>
      <c r="AE19149" s="10" t="s">
        <v>30565</v>
      </c>
      <c r="AF19149" s="10" t="s">
        <v>732</v>
      </c>
    </row>
    <row r="19150" spans="30:32" x14ac:dyDescent="0.2">
      <c r="AD19150" s="11" t="s">
        <v>30578</v>
      </c>
      <c r="AE19150" s="10" t="s">
        <v>30565</v>
      </c>
      <c r="AF19150" s="10" t="s">
        <v>732</v>
      </c>
    </row>
    <row r="19151" spans="30:32" x14ac:dyDescent="0.2">
      <c r="AD19151" s="11" t="s">
        <v>30579</v>
      </c>
      <c r="AE19151" s="10" t="s">
        <v>30565</v>
      </c>
      <c r="AF19151" s="10" t="s">
        <v>732</v>
      </c>
    </row>
    <row r="19152" spans="30:32" x14ac:dyDescent="0.2">
      <c r="AD19152" s="11" t="s">
        <v>30580</v>
      </c>
      <c r="AE19152" s="10" t="s">
        <v>30565</v>
      </c>
      <c r="AF19152" s="10" t="s">
        <v>732</v>
      </c>
    </row>
    <row r="19153" spans="30:32" x14ac:dyDescent="0.2">
      <c r="AD19153" s="11" t="s">
        <v>30581</v>
      </c>
      <c r="AE19153" s="10" t="s">
        <v>30565</v>
      </c>
      <c r="AF19153" s="10" t="s">
        <v>732</v>
      </c>
    </row>
    <row r="19154" spans="30:32" x14ac:dyDescent="0.2">
      <c r="AD19154" s="11" t="s">
        <v>30582</v>
      </c>
      <c r="AE19154" s="10" t="s">
        <v>30565</v>
      </c>
      <c r="AF19154" s="10" t="s">
        <v>732</v>
      </c>
    </row>
    <row r="19155" spans="30:32" x14ac:dyDescent="0.2">
      <c r="AD19155" s="11" t="s">
        <v>30583</v>
      </c>
      <c r="AE19155" s="10" t="s">
        <v>30565</v>
      </c>
      <c r="AF19155" s="10" t="s">
        <v>732</v>
      </c>
    </row>
    <row r="19156" spans="30:32" x14ac:dyDescent="0.2">
      <c r="AD19156" s="11" t="s">
        <v>30584</v>
      </c>
      <c r="AE19156" s="10" t="s">
        <v>30565</v>
      </c>
      <c r="AF19156" s="10" t="s">
        <v>732</v>
      </c>
    </row>
    <row r="19157" spans="30:32" x14ac:dyDescent="0.2">
      <c r="AD19157" s="11" t="s">
        <v>30585</v>
      </c>
      <c r="AE19157" s="10" t="s">
        <v>30565</v>
      </c>
      <c r="AF19157" s="10" t="s">
        <v>732</v>
      </c>
    </row>
    <row r="19158" spans="30:32" x14ac:dyDescent="0.2">
      <c r="AD19158" s="11" t="s">
        <v>30586</v>
      </c>
      <c r="AE19158" s="10" t="s">
        <v>30565</v>
      </c>
      <c r="AF19158" s="10" t="s">
        <v>732</v>
      </c>
    </row>
    <row r="19159" spans="30:32" x14ac:dyDescent="0.2">
      <c r="AD19159" s="11" t="s">
        <v>30587</v>
      </c>
      <c r="AE19159" s="10" t="s">
        <v>30565</v>
      </c>
      <c r="AF19159" s="10" t="s">
        <v>732</v>
      </c>
    </row>
    <row r="19160" spans="30:32" x14ac:dyDescent="0.2">
      <c r="AD19160" s="11" t="s">
        <v>30588</v>
      </c>
      <c r="AE19160" s="10" t="s">
        <v>30565</v>
      </c>
      <c r="AF19160" s="10" t="s">
        <v>732</v>
      </c>
    </row>
    <row r="19161" spans="30:32" x14ac:dyDescent="0.2">
      <c r="AD19161" s="11" t="s">
        <v>30589</v>
      </c>
      <c r="AE19161" s="10" t="s">
        <v>30565</v>
      </c>
      <c r="AF19161" s="10" t="s">
        <v>732</v>
      </c>
    </row>
    <row r="19162" spans="30:32" x14ac:dyDescent="0.2">
      <c r="AD19162" s="11" t="s">
        <v>30590</v>
      </c>
      <c r="AE19162" s="10" t="s">
        <v>30565</v>
      </c>
      <c r="AF19162" s="10" t="s">
        <v>732</v>
      </c>
    </row>
    <row r="19163" spans="30:32" x14ac:dyDescent="0.2">
      <c r="AD19163" s="11" t="s">
        <v>30591</v>
      </c>
      <c r="AE19163" s="10" t="s">
        <v>30565</v>
      </c>
      <c r="AF19163" s="10" t="s">
        <v>732</v>
      </c>
    </row>
    <row r="19164" spans="30:32" x14ac:dyDescent="0.2">
      <c r="AD19164" s="11" t="s">
        <v>30592</v>
      </c>
      <c r="AE19164" s="10" t="s">
        <v>30565</v>
      </c>
      <c r="AF19164" s="10" t="s">
        <v>732</v>
      </c>
    </row>
    <row r="19165" spans="30:32" x14ac:dyDescent="0.2">
      <c r="AD19165" s="11" t="s">
        <v>30593</v>
      </c>
      <c r="AE19165" s="10" t="s">
        <v>30565</v>
      </c>
      <c r="AF19165" s="10" t="s">
        <v>732</v>
      </c>
    </row>
    <row r="19166" spans="30:32" x14ac:dyDescent="0.2">
      <c r="AD19166" s="11" t="s">
        <v>30594</v>
      </c>
      <c r="AE19166" s="10" t="s">
        <v>30565</v>
      </c>
      <c r="AF19166" s="10" t="s">
        <v>732</v>
      </c>
    </row>
    <row r="19167" spans="30:32" x14ac:dyDescent="0.2">
      <c r="AD19167" s="11" t="s">
        <v>30595</v>
      </c>
      <c r="AE19167" s="10" t="s">
        <v>30565</v>
      </c>
      <c r="AF19167" s="10" t="s">
        <v>732</v>
      </c>
    </row>
    <row r="19168" spans="30:32" x14ac:dyDescent="0.2">
      <c r="AD19168" s="11" t="s">
        <v>30596</v>
      </c>
      <c r="AE19168" s="10" t="s">
        <v>30565</v>
      </c>
      <c r="AF19168" s="10" t="s">
        <v>732</v>
      </c>
    </row>
    <row r="19169" spans="30:32" x14ac:dyDescent="0.2">
      <c r="AD19169" s="11" t="s">
        <v>30597</v>
      </c>
      <c r="AE19169" s="10" t="s">
        <v>30565</v>
      </c>
      <c r="AF19169" s="10" t="s">
        <v>732</v>
      </c>
    </row>
    <row r="19170" spans="30:32" x14ac:dyDescent="0.2">
      <c r="AD19170" s="11" t="s">
        <v>30598</v>
      </c>
      <c r="AE19170" s="10" t="s">
        <v>30565</v>
      </c>
      <c r="AF19170" s="10" t="s">
        <v>732</v>
      </c>
    </row>
    <row r="19171" spans="30:32" x14ac:dyDescent="0.2">
      <c r="AD19171" s="11" t="s">
        <v>30599</v>
      </c>
      <c r="AE19171" s="10" t="s">
        <v>30565</v>
      </c>
      <c r="AF19171" s="10" t="s">
        <v>732</v>
      </c>
    </row>
    <row r="19172" spans="30:32" x14ac:dyDescent="0.2">
      <c r="AD19172" s="11" t="s">
        <v>30600</v>
      </c>
      <c r="AE19172" s="10" t="s">
        <v>30565</v>
      </c>
      <c r="AF19172" s="10" t="s">
        <v>732</v>
      </c>
    </row>
    <row r="19173" spans="30:32" x14ac:dyDescent="0.2">
      <c r="AD19173" s="11" t="s">
        <v>30601</v>
      </c>
      <c r="AE19173" s="10" t="s">
        <v>30565</v>
      </c>
      <c r="AF19173" s="10" t="s">
        <v>732</v>
      </c>
    </row>
    <row r="19174" spans="30:32" x14ac:dyDescent="0.2">
      <c r="AD19174" s="11" t="s">
        <v>30602</v>
      </c>
      <c r="AE19174" s="10" t="s">
        <v>30565</v>
      </c>
      <c r="AF19174" s="10" t="s">
        <v>732</v>
      </c>
    </row>
    <row r="19175" spans="30:32" x14ac:dyDescent="0.2">
      <c r="AD19175" s="11" t="s">
        <v>30603</v>
      </c>
      <c r="AE19175" s="10" t="s">
        <v>30565</v>
      </c>
      <c r="AF19175" s="10" t="s">
        <v>732</v>
      </c>
    </row>
    <row r="19176" spans="30:32" x14ac:dyDescent="0.2">
      <c r="AD19176" s="11" t="s">
        <v>30604</v>
      </c>
      <c r="AE19176" s="10" t="s">
        <v>30565</v>
      </c>
      <c r="AF19176" s="10" t="s">
        <v>732</v>
      </c>
    </row>
    <row r="19177" spans="30:32" x14ac:dyDescent="0.2">
      <c r="AD19177" s="11" t="s">
        <v>30605</v>
      </c>
      <c r="AE19177" s="10" t="s">
        <v>30565</v>
      </c>
      <c r="AF19177" s="10" t="s">
        <v>732</v>
      </c>
    </row>
    <row r="19178" spans="30:32" x14ac:dyDescent="0.2">
      <c r="AD19178" s="11" t="s">
        <v>30606</v>
      </c>
      <c r="AE19178" s="10" t="s">
        <v>30565</v>
      </c>
      <c r="AF19178" s="10" t="s">
        <v>732</v>
      </c>
    </row>
    <row r="19179" spans="30:32" x14ac:dyDescent="0.2">
      <c r="AD19179" s="11" t="s">
        <v>30607</v>
      </c>
      <c r="AE19179" s="10" t="s">
        <v>30565</v>
      </c>
      <c r="AF19179" s="10" t="s">
        <v>732</v>
      </c>
    </row>
    <row r="19180" spans="30:32" x14ac:dyDescent="0.2">
      <c r="AD19180" s="11" t="s">
        <v>30608</v>
      </c>
      <c r="AE19180" s="10" t="s">
        <v>30565</v>
      </c>
      <c r="AF19180" s="10" t="s">
        <v>732</v>
      </c>
    </row>
    <row r="19181" spans="30:32" x14ac:dyDescent="0.2">
      <c r="AD19181" s="11" t="s">
        <v>30609</v>
      </c>
      <c r="AE19181" s="10" t="s">
        <v>30565</v>
      </c>
      <c r="AF19181" s="10" t="s">
        <v>732</v>
      </c>
    </row>
    <row r="19182" spans="30:32" x14ac:dyDescent="0.2">
      <c r="AD19182" s="11" t="s">
        <v>30610</v>
      </c>
      <c r="AE19182" s="10" t="s">
        <v>30565</v>
      </c>
      <c r="AF19182" s="10" t="s">
        <v>732</v>
      </c>
    </row>
    <row r="19183" spans="30:32" x14ac:dyDescent="0.2">
      <c r="AD19183" s="11" t="s">
        <v>30611</v>
      </c>
      <c r="AE19183" s="10" t="s">
        <v>30565</v>
      </c>
      <c r="AF19183" s="10" t="s">
        <v>732</v>
      </c>
    </row>
    <row r="19184" spans="30:32" x14ac:dyDescent="0.2">
      <c r="AD19184" s="11" t="s">
        <v>30612</v>
      </c>
      <c r="AE19184" s="10" t="s">
        <v>30565</v>
      </c>
      <c r="AF19184" s="10" t="s">
        <v>732</v>
      </c>
    </row>
    <row r="19185" spans="30:32" x14ac:dyDescent="0.2">
      <c r="AD19185" s="11" t="s">
        <v>30613</v>
      </c>
      <c r="AE19185" s="10" t="s">
        <v>30565</v>
      </c>
      <c r="AF19185" s="10" t="s">
        <v>732</v>
      </c>
    </row>
    <row r="19186" spans="30:32" x14ac:dyDescent="0.2">
      <c r="AD19186" s="11" t="s">
        <v>30614</v>
      </c>
      <c r="AE19186" s="10" t="s">
        <v>30565</v>
      </c>
      <c r="AF19186" s="10" t="s">
        <v>732</v>
      </c>
    </row>
    <row r="19187" spans="30:32" x14ac:dyDescent="0.2">
      <c r="AD19187" s="11" t="s">
        <v>30615</v>
      </c>
      <c r="AE19187" s="10" t="s">
        <v>30565</v>
      </c>
      <c r="AF19187" s="10" t="s">
        <v>732</v>
      </c>
    </row>
    <row r="19188" spans="30:32" x14ac:dyDescent="0.2">
      <c r="AD19188" s="11" t="s">
        <v>30616</v>
      </c>
      <c r="AE19188" s="10" t="s">
        <v>30565</v>
      </c>
      <c r="AF19188" s="10" t="s">
        <v>732</v>
      </c>
    </row>
    <row r="19189" spans="30:32" x14ac:dyDescent="0.2">
      <c r="AD19189" s="11" t="s">
        <v>30617</v>
      </c>
      <c r="AE19189" s="10" t="s">
        <v>30565</v>
      </c>
      <c r="AF19189" s="10" t="s">
        <v>732</v>
      </c>
    </row>
    <row r="19190" spans="30:32" x14ac:dyDescent="0.2">
      <c r="AD19190" s="11" t="s">
        <v>30618</v>
      </c>
      <c r="AE19190" s="10" t="s">
        <v>30565</v>
      </c>
      <c r="AF19190" s="10" t="s">
        <v>732</v>
      </c>
    </row>
    <row r="19191" spans="30:32" x14ac:dyDescent="0.2">
      <c r="AD19191" s="11" t="s">
        <v>30619</v>
      </c>
      <c r="AE19191" s="10" t="s">
        <v>30565</v>
      </c>
      <c r="AF19191" s="10" t="s">
        <v>732</v>
      </c>
    </row>
    <row r="19192" spans="30:32" x14ac:dyDescent="0.2">
      <c r="AD19192" s="11" t="s">
        <v>30620</v>
      </c>
      <c r="AE19192" s="10" t="s">
        <v>30621</v>
      </c>
      <c r="AF19192" s="10" t="s">
        <v>732</v>
      </c>
    </row>
    <row r="19193" spans="30:32" x14ac:dyDescent="0.2">
      <c r="AD19193" s="11" t="s">
        <v>30622</v>
      </c>
      <c r="AE19193" s="10" t="s">
        <v>30621</v>
      </c>
      <c r="AF19193" s="10" t="s">
        <v>732</v>
      </c>
    </row>
    <row r="19194" spans="30:32" x14ac:dyDescent="0.2">
      <c r="AD19194" s="11" t="s">
        <v>30623</v>
      </c>
      <c r="AE19194" s="10" t="s">
        <v>30621</v>
      </c>
      <c r="AF19194" s="10" t="s">
        <v>732</v>
      </c>
    </row>
    <row r="19195" spans="30:32" x14ac:dyDescent="0.2">
      <c r="AD19195" s="11" t="s">
        <v>30624</v>
      </c>
      <c r="AE19195" s="10" t="s">
        <v>30621</v>
      </c>
      <c r="AF19195" s="10" t="s">
        <v>732</v>
      </c>
    </row>
    <row r="19196" spans="30:32" x14ac:dyDescent="0.2">
      <c r="AD19196" s="11" t="s">
        <v>30625</v>
      </c>
      <c r="AE19196" s="10" t="s">
        <v>30621</v>
      </c>
      <c r="AF19196" s="10" t="s">
        <v>732</v>
      </c>
    </row>
    <row r="19197" spans="30:32" x14ac:dyDescent="0.2">
      <c r="AD19197" s="11" t="s">
        <v>30626</v>
      </c>
      <c r="AE19197" s="10" t="s">
        <v>30621</v>
      </c>
      <c r="AF19197" s="10" t="s">
        <v>732</v>
      </c>
    </row>
    <row r="19198" spans="30:32" x14ac:dyDescent="0.2">
      <c r="AD19198" s="11" t="s">
        <v>30627</v>
      </c>
      <c r="AE19198" s="10" t="s">
        <v>17165</v>
      </c>
      <c r="AF19198" s="10" t="s">
        <v>732</v>
      </c>
    </row>
    <row r="19199" spans="30:32" x14ac:dyDescent="0.2">
      <c r="AD19199" s="11" t="s">
        <v>30628</v>
      </c>
      <c r="AE19199" s="10" t="s">
        <v>30629</v>
      </c>
      <c r="AF19199" s="10" t="s">
        <v>732</v>
      </c>
    </row>
    <row r="19200" spans="30:32" x14ac:dyDescent="0.2">
      <c r="AD19200" s="11" t="s">
        <v>30630</v>
      </c>
      <c r="AE19200" s="10" t="s">
        <v>30631</v>
      </c>
      <c r="AF19200" s="10" t="s">
        <v>732</v>
      </c>
    </row>
    <row r="19201" spans="30:32" x14ac:dyDescent="0.2">
      <c r="AD19201" s="11" t="s">
        <v>30632</v>
      </c>
      <c r="AE19201" s="10" t="s">
        <v>30633</v>
      </c>
      <c r="AF19201" s="10" t="s">
        <v>732</v>
      </c>
    </row>
    <row r="19202" spans="30:32" x14ac:dyDescent="0.2">
      <c r="AD19202" s="11" t="s">
        <v>30634</v>
      </c>
      <c r="AE19202" s="10" t="s">
        <v>2646</v>
      </c>
      <c r="AF19202" s="10" t="s">
        <v>732</v>
      </c>
    </row>
    <row r="19203" spans="30:32" x14ac:dyDescent="0.2">
      <c r="AD19203" s="11" t="s">
        <v>30635</v>
      </c>
      <c r="AE19203" s="10" t="s">
        <v>30636</v>
      </c>
      <c r="AF19203" s="10" t="s">
        <v>732</v>
      </c>
    </row>
    <row r="19204" spans="30:32" x14ac:dyDescent="0.2">
      <c r="AD19204" s="11" t="s">
        <v>30637</v>
      </c>
      <c r="AE19204" s="10" t="s">
        <v>30638</v>
      </c>
      <c r="AF19204" s="10" t="s">
        <v>732</v>
      </c>
    </row>
    <row r="19205" spans="30:32" x14ac:dyDescent="0.2">
      <c r="AD19205" s="11" t="s">
        <v>30639</v>
      </c>
      <c r="AE19205" s="10" t="s">
        <v>30640</v>
      </c>
      <c r="AF19205" s="10" t="s">
        <v>732</v>
      </c>
    </row>
    <row r="19206" spans="30:32" x14ac:dyDescent="0.2">
      <c r="AD19206" s="11" t="s">
        <v>30641</v>
      </c>
      <c r="AE19206" s="10" t="s">
        <v>13355</v>
      </c>
      <c r="AF19206" s="10" t="s">
        <v>732</v>
      </c>
    </row>
    <row r="19207" spans="30:32" x14ac:dyDescent="0.2">
      <c r="AD19207" s="11" t="s">
        <v>30642</v>
      </c>
      <c r="AE19207" s="10" t="s">
        <v>4862</v>
      </c>
      <c r="AF19207" s="10" t="s">
        <v>732</v>
      </c>
    </row>
    <row r="19208" spans="30:32" x14ac:dyDescent="0.2">
      <c r="AD19208" s="11" t="s">
        <v>30643</v>
      </c>
      <c r="AE19208" s="10" t="s">
        <v>11117</v>
      </c>
      <c r="AF19208" s="10" t="s">
        <v>732</v>
      </c>
    </row>
    <row r="19209" spans="30:32" x14ac:dyDescent="0.2">
      <c r="AD19209" s="11" t="s">
        <v>30644</v>
      </c>
      <c r="AE19209" s="10" t="s">
        <v>30645</v>
      </c>
      <c r="AF19209" s="10" t="s">
        <v>732</v>
      </c>
    </row>
    <row r="19210" spans="30:32" x14ac:dyDescent="0.2">
      <c r="AD19210" s="11" t="s">
        <v>30646</v>
      </c>
      <c r="AE19210" s="10" t="s">
        <v>9603</v>
      </c>
      <c r="AF19210" s="10" t="s">
        <v>732</v>
      </c>
    </row>
    <row r="19211" spans="30:32" x14ac:dyDescent="0.2">
      <c r="AD19211" s="11" t="s">
        <v>30647</v>
      </c>
      <c r="AE19211" s="10" t="s">
        <v>2379</v>
      </c>
      <c r="AF19211" s="10" t="s">
        <v>732</v>
      </c>
    </row>
    <row r="19212" spans="30:32" x14ac:dyDescent="0.2">
      <c r="AD19212" s="11" t="s">
        <v>30648</v>
      </c>
      <c r="AE19212" s="10" t="s">
        <v>27675</v>
      </c>
      <c r="AF19212" s="10" t="s">
        <v>732</v>
      </c>
    </row>
    <row r="19213" spans="30:32" x14ac:dyDescent="0.2">
      <c r="AD19213" s="11" t="s">
        <v>30649</v>
      </c>
      <c r="AE19213" s="10" t="s">
        <v>27675</v>
      </c>
      <c r="AF19213" s="10" t="s">
        <v>732</v>
      </c>
    </row>
    <row r="19214" spans="30:32" x14ac:dyDescent="0.2">
      <c r="AD19214" s="11" t="s">
        <v>30650</v>
      </c>
      <c r="AE19214" s="10" t="s">
        <v>30651</v>
      </c>
      <c r="AF19214" s="10" t="s">
        <v>732</v>
      </c>
    </row>
    <row r="19215" spans="30:32" x14ac:dyDescent="0.2">
      <c r="AD19215" s="11" t="s">
        <v>30652</v>
      </c>
      <c r="AE19215" s="10" t="s">
        <v>30653</v>
      </c>
      <c r="AF19215" s="10" t="s">
        <v>732</v>
      </c>
    </row>
    <row r="19216" spans="30:32" x14ac:dyDescent="0.2">
      <c r="AD19216" s="11" t="s">
        <v>30654</v>
      </c>
      <c r="AE19216" s="10" t="s">
        <v>27675</v>
      </c>
      <c r="AF19216" s="10" t="s">
        <v>732</v>
      </c>
    </row>
    <row r="19217" spans="30:32" x14ac:dyDescent="0.2">
      <c r="AD19217" s="11" t="s">
        <v>30655</v>
      </c>
      <c r="AE19217" s="10" t="s">
        <v>27675</v>
      </c>
      <c r="AF19217" s="10" t="s">
        <v>732</v>
      </c>
    </row>
    <row r="19218" spans="30:32" x14ac:dyDescent="0.2">
      <c r="AD19218" s="11" t="s">
        <v>30656</v>
      </c>
      <c r="AE19218" s="10" t="s">
        <v>8831</v>
      </c>
      <c r="AF19218" s="10" t="s">
        <v>732</v>
      </c>
    </row>
    <row r="19219" spans="30:32" x14ac:dyDescent="0.2">
      <c r="AD19219" s="11" t="s">
        <v>30657</v>
      </c>
      <c r="AE19219" s="10" t="s">
        <v>6520</v>
      </c>
      <c r="AF19219" s="10" t="s">
        <v>732</v>
      </c>
    </row>
    <row r="19220" spans="30:32" x14ac:dyDescent="0.2">
      <c r="AD19220" s="11" t="s">
        <v>30658</v>
      </c>
      <c r="AE19220" s="10" t="s">
        <v>29726</v>
      </c>
      <c r="AF19220" s="10" t="s">
        <v>732</v>
      </c>
    </row>
    <row r="19221" spans="30:32" x14ac:dyDescent="0.2">
      <c r="AD19221" s="11" t="s">
        <v>30659</v>
      </c>
      <c r="AE19221" s="10" t="s">
        <v>30660</v>
      </c>
      <c r="AF19221" s="10" t="s">
        <v>732</v>
      </c>
    </row>
    <row r="19222" spans="30:32" x14ac:dyDescent="0.2">
      <c r="AD19222" s="11" t="s">
        <v>30661</v>
      </c>
      <c r="AE19222" s="10" t="s">
        <v>30662</v>
      </c>
      <c r="AF19222" s="10" t="s">
        <v>732</v>
      </c>
    </row>
    <row r="19223" spans="30:32" x14ac:dyDescent="0.2">
      <c r="AD19223" s="11" t="s">
        <v>30663</v>
      </c>
      <c r="AE19223" s="10" t="s">
        <v>30664</v>
      </c>
      <c r="AF19223" s="10" t="s">
        <v>732</v>
      </c>
    </row>
    <row r="19224" spans="30:32" x14ac:dyDescent="0.2">
      <c r="AD19224" s="11" t="s">
        <v>30665</v>
      </c>
      <c r="AE19224" s="10" t="s">
        <v>30666</v>
      </c>
      <c r="AF19224" s="10" t="s">
        <v>732</v>
      </c>
    </row>
    <row r="19225" spans="30:32" x14ac:dyDescent="0.2">
      <c r="AD19225" s="11" t="s">
        <v>30667</v>
      </c>
      <c r="AE19225" s="10" t="s">
        <v>8595</v>
      </c>
      <c r="AF19225" s="10" t="s">
        <v>732</v>
      </c>
    </row>
    <row r="19226" spans="30:32" x14ac:dyDescent="0.2">
      <c r="AD19226" s="11" t="s">
        <v>30668</v>
      </c>
      <c r="AE19226" s="10" t="s">
        <v>30669</v>
      </c>
      <c r="AF19226" s="10" t="s">
        <v>732</v>
      </c>
    </row>
    <row r="19227" spans="30:32" x14ac:dyDescent="0.2">
      <c r="AD19227" s="11" t="s">
        <v>30670</v>
      </c>
      <c r="AE19227" s="10" t="s">
        <v>8852</v>
      </c>
      <c r="AF19227" s="10" t="s">
        <v>732</v>
      </c>
    </row>
    <row r="19228" spans="30:32" x14ac:dyDescent="0.2">
      <c r="AD19228" s="11" t="s">
        <v>30671</v>
      </c>
      <c r="AE19228" s="10" t="s">
        <v>30672</v>
      </c>
      <c r="AF19228" s="10" t="s">
        <v>732</v>
      </c>
    </row>
    <row r="19229" spans="30:32" x14ac:dyDescent="0.2">
      <c r="AD19229" s="11" t="s">
        <v>30673</v>
      </c>
      <c r="AE19229" s="10" t="s">
        <v>30674</v>
      </c>
      <c r="AF19229" s="10" t="s">
        <v>732</v>
      </c>
    </row>
    <row r="19230" spans="30:32" x14ac:dyDescent="0.2">
      <c r="AD19230" s="11" t="s">
        <v>30675</v>
      </c>
      <c r="AE19230" s="10" t="s">
        <v>30676</v>
      </c>
      <c r="AF19230" s="10" t="s">
        <v>732</v>
      </c>
    </row>
    <row r="19231" spans="30:32" x14ac:dyDescent="0.2">
      <c r="AD19231" s="11" t="s">
        <v>30677</v>
      </c>
      <c r="AE19231" s="10" t="s">
        <v>30678</v>
      </c>
      <c r="AF19231" s="10" t="s">
        <v>732</v>
      </c>
    </row>
    <row r="19232" spans="30:32" x14ac:dyDescent="0.2">
      <c r="AD19232" s="11" t="s">
        <v>30679</v>
      </c>
      <c r="AE19232" s="10" t="s">
        <v>30678</v>
      </c>
      <c r="AF19232" s="10" t="s">
        <v>732</v>
      </c>
    </row>
    <row r="19233" spans="30:32" x14ac:dyDescent="0.2">
      <c r="AD19233" s="11" t="s">
        <v>30680</v>
      </c>
      <c r="AE19233" s="10" t="s">
        <v>3756</v>
      </c>
      <c r="AF19233" s="10" t="s">
        <v>732</v>
      </c>
    </row>
    <row r="19234" spans="30:32" x14ac:dyDescent="0.2">
      <c r="AD19234" s="11" t="s">
        <v>30681</v>
      </c>
      <c r="AE19234" s="10" t="s">
        <v>30682</v>
      </c>
      <c r="AF19234" s="10" t="s">
        <v>732</v>
      </c>
    </row>
    <row r="19235" spans="30:32" x14ac:dyDescent="0.2">
      <c r="AD19235" s="11" t="s">
        <v>30683</v>
      </c>
      <c r="AE19235" s="10" t="s">
        <v>2754</v>
      </c>
      <c r="AF19235" s="10" t="s">
        <v>732</v>
      </c>
    </row>
    <row r="19236" spans="30:32" x14ac:dyDescent="0.2">
      <c r="AD19236" s="11" t="s">
        <v>30684</v>
      </c>
      <c r="AE19236" s="10" t="s">
        <v>18053</v>
      </c>
      <c r="AF19236" s="10" t="s">
        <v>732</v>
      </c>
    </row>
    <row r="19237" spans="30:32" x14ac:dyDescent="0.2">
      <c r="AD19237" s="11" t="s">
        <v>30685</v>
      </c>
      <c r="AE19237" s="10" t="s">
        <v>9653</v>
      </c>
      <c r="AF19237" s="10" t="s">
        <v>732</v>
      </c>
    </row>
    <row r="19238" spans="30:32" x14ac:dyDescent="0.2">
      <c r="AD19238" s="11" t="s">
        <v>30686</v>
      </c>
      <c r="AE19238" s="10" t="s">
        <v>30687</v>
      </c>
      <c r="AF19238" s="10" t="s">
        <v>732</v>
      </c>
    </row>
    <row r="19239" spans="30:32" x14ac:dyDescent="0.2">
      <c r="AD19239" s="11" t="s">
        <v>30688</v>
      </c>
      <c r="AE19239" s="10" t="s">
        <v>18055</v>
      </c>
      <c r="AF19239" s="10" t="s">
        <v>732</v>
      </c>
    </row>
    <row r="19240" spans="30:32" x14ac:dyDescent="0.2">
      <c r="AD19240" s="11" t="s">
        <v>30689</v>
      </c>
      <c r="AE19240" s="10" t="s">
        <v>30690</v>
      </c>
      <c r="AF19240" s="10" t="s">
        <v>732</v>
      </c>
    </row>
    <row r="19241" spans="30:32" x14ac:dyDescent="0.2">
      <c r="AD19241" s="11" t="s">
        <v>30691</v>
      </c>
      <c r="AE19241" s="10" t="s">
        <v>30690</v>
      </c>
      <c r="AF19241" s="10" t="s">
        <v>732</v>
      </c>
    </row>
    <row r="19242" spans="30:32" x14ac:dyDescent="0.2">
      <c r="AD19242" s="11" t="s">
        <v>30692</v>
      </c>
      <c r="AE19242" s="10" t="s">
        <v>30690</v>
      </c>
      <c r="AF19242" s="10" t="s">
        <v>732</v>
      </c>
    </row>
    <row r="19243" spans="30:32" x14ac:dyDescent="0.2">
      <c r="AD19243" s="11" t="s">
        <v>30693</v>
      </c>
      <c r="AE19243" s="10" t="s">
        <v>30694</v>
      </c>
      <c r="AF19243" s="10" t="s">
        <v>732</v>
      </c>
    </row>
    <row r="19244" spans="30:32" x14ac:dyDescent="0.2">
      <c r="AD19244" s="11" t="s">
        <v>30695</v>
      </c>
      <c r="AE19244" s="10" t="s">
        <v>9670</v>
      </c>
      <c r="AF19244" s="10" t="s">
        <v>732</v>
      </c>
    </row>
    <row r="19245" spans="30:32" x14ac:dyDescent="0.2">
      <c r="AD19245" s="11" t="s">
        <v>30696</v>
      </c>
      <c r="AE19245" s="10" t="s">
        <v>30697</v>
      </c>
      <c r="AF19245" s="10" t="s">
        <v>732</v>
      </c>
    </row>
    <row r="19246" spans="30:32" x14ac:dyDescent="0.2">
      <c r="AD19246" s="11" t="s">
        <v>30698</v>
      </c>
      <c r="AE19246" s="10" t="s">
        <v>20387</v>
      </c>
      <c r="AF19246" s="10" t="s">
        <v>566</v>
      </c>
    </row>
    <row r="19247" spans="30:32" x14ac:dyDescent="0.2">
      <c r="AD19247" s="11" t="s">
        <v>30699</v>
      </c>
      <c r="AE19247" s="10" t="s">
        <v>30700</v>
      </c>
      <c r="AF19247" s="10" t="s">
        <v>517</v>
      </c>
    </row>
    <row r="19248" spans="30:32" x14ac:dyDescent="0.2">
      <c r="AD19248" s="11" t="s">
        <v>30701</v>
      </c>
      <c r="AE19248" s="10" t="s">
        <v>30702</v>
      </c>
      <c r="AF19248" s="10" t="s">
        <v>517</v>
      </c>
    </row>
    <row r="19249" spans="30:32" x14ac:dyDescent="0.2">
      <c r="AD19249" s="11" t="s">
        <v>30703</v>
      </c>
      <c r="AE19249" s="10" t="s">
        <v>4910</v>
      </c>
      <c r="AF19249" s="10" t="s">
        <v>517</v>
      </c>
    </row>
    <row r="19250" spans="30:32" x14ac:dyDescent="0.2">
      <c r="AD19250" s="11" t="s">
        <v>30704</v>
      </c>
      <c r="AE19250" s="10" t="s">
        <v>30705</v>
      </c>
      <c r="AF19250" s="10" t="s">
        <v>517</v>
      </c>
    </row>
    <row r="19251" spans="30:32" x14ac:dyDescent="0.2">
      <c r="AD19251" s="11" t="s">
        <v>30706</v>
      </c>
      <c r="AE19251" s="10" t="s">
        <v>30707</v>
      </c>
      <c r="AF19251" s="10" t="s">
        <v>517</v>
      </c>
    </row>
    <row r="19252" spans="30:32" x14ac:dyDescent="0.2">
      <c r="AD19252" s="11" t="s">
        <v>30708</v>
      </c>
      <c r="AE19252" s="10" t="s">
        <v>30705</v>
      </c>
      <c r="AF19252" s="10" t="s">
        <v>517</v>
      </c>
    </row>
    <row r="19253" spans="30:32" x14ac:dyDescent="0.2">
      <c r="AD19253" s="11" t="s">
        <v>30709</v>
      </c>
      <c r="AE19253" s="10" t="s">
        <v>30705</v>
      </c>
      <c r="AF19253" s="10" t="s">
        <v>517</v>
      </c>
    </row>
    <row r="19254" spans="30:32" x14ac:dyDescent="0.2">
      <c r="AD19254" s="11" t="s">
        <v>30710</v>
      </c>
      <c r="AE19254" s="10" t="s">
        <v>30705</v>
      </c>
      <c r="AF19254" s="10" t="s">
        <v>517</v>
      </c>
    </row>
    <row r="19255" spans="30:32" x14ac:dyDescent="0.2">
      <c r="AD19255" s="11" t="s">
        <v>30711</v>
      </c>
      <c r="AE19255" s="10" t="s">
        <v>30712</v>
      </c>
      <c r="AF19255" s="10" t="s">
        <v>517</v>
      </c>
    </row>
    <row r="19256" spans="30:32" x14ac:dyDescent="0.2">
      <c r="AD19256" s="11" t="s">
        <v>30713</v>
      </c>
      <c r="AE19256" s="10" t="s">
        <v>30714</v>
      </c>
      <c r="AF19256" s="10" t="s">
        <v>517</v>
      </c>
    </row>
    <row r="19257" spans="30:32" x14ac:dyDescent="0.2">
      <c r="AD19257" s="11" t="s">
        <v>30715</v>
      </c>
      <c r="AE19257" s="10" t="s">
        <v>1165</v>
      </c>
      <c r="AF19257" s="10" t="s">
        <v>517</v>
      </c>
    </row>
    <row r="19258" spans="30:32" x14ac:dyDescent="0.2">
      <c r="AD19258" s="11" t="s">
        <v>30716</v>
      </c>
      <c r="AE19258" s="10" t="s">
        <v>30717</v>
      </c>
      <c r="AF19258" s="10" t="s">
        <v>517</v>
      </c>
    </row>
    <row r="19259" spans="30:32" x14ac:dyDescent="0.2">
      <c r="AD19259" s="11" t="s">
        <v>30718</v>
      </c>
      <c r="AE19259" s="10" t="s">
        <v>12912</v>
      </c>
      <c r="AF19259" s="10" t="s">
        <v>517</v>
      </c>
    </row>
    <row r="19260" spans="30:32" x14ac:dyDescent="0.2">
      <c r="AD19260" s="11" t="s">
        <v>30719</v>
      </c>
      <c r="AE19260" s="10" t="s">
        <v>30720</v>
      </c>
      <c r="AF19260" s="10" t="s">
        <v>517</v>
      </c>
    </row>
    <row r="19261" spans="30:32" x14ac:dyDescent="0.2">
      <c r="AD19261" s="11" t="s">
        <v>30721</v>
      </c>
      <c r="AE19261" s="10" t="s">
        <v>12912</v>
      </c>
      <c r="AF19261" s="10" t="s">
        <v>517</v>
      </c>
    </row>
    <row r="19262" spans="30:32" x14ac:dyDescent="0.2">
      <c r="AD19262" s="11" t="s">
        <v>30722</v>
      </c>
      <c r="AE19262" s="10" t="s">
        <v>30720</v>
      </c>
      <c r="AF19262" s="10" t="s">
        <v>517</v>
      </c>
    </row>
    <row r="19263" spans="30:32" x14ac:dyDescent="0.2">
      <c r="AD19263" s="11" t="s">
        <v>30723</v>
      </c>
      <c r="AE19263" s="10" t="s">
        <v>16748</v>
      </c>
      <c r="AF19263" s="10" t="s">
        <v>517</v>
      </c>
    </row>
    <row r="19264" spans="30:32" x14ac:dyDescent="0.2">
      <c r="AD19264" s="11" t="s">
        <v>30724</v>
      </c>
      <c r="AE19264" s="10" t="s">
        <v>3472</v>
      </c>
      <c r="AF19264" s="10" t="s">
        <v>517</v>
      </c>
    </row>
    <row r="19265" spans="30:32" x14ac:dyDescent="0.2">
      <c r="AD19265" s="11" t="s">
        <v>30725</v>
      </c>
      <c r="AE19265" s="10" t="s">
        <v>24413</v>
      </c>
      <c r="AF19265" s="10" t="s">
        <v>517</v>
      </c>
    </row>
    <row r="19266" spans="30:32" x14ac:dyDescent="0.2">
      <c r="AD19266" s="11" t="s">
        <v>30726</v>
      </c>
      <c r="AE19266" s="10" t="s">
        <v>30727</v>
      </c>
      <c r="AF19266" s="10" t="s">
        <v>517</v>
      </c>
    </row>
    <row r="19267" spans="30:32" x14ac:dyDescent="0.2">
      <c r="AD19267" s="11" t="s">
        <v>30728</v>
      </c>
      <c r="AE19267" s="10" t="s">
        <v>30729</v>
      </c>
      <c r="AF19267" s="10" t="s">
        <v>517</v>
      </c>
    </row>
    <row r="19268" spans="30:32" x14ac:dyDescent="0.2">
      <c r="AD19268" s="11" t="s">
        <v>30730</v>
      </c>
      <c r="AE19268" s="10" t="s">
        <v>30731</v>
      </c>
      <c r="AF19268" s="10" t="s">
        <v>517</v>
      </c>
    </row>
    <row r="19269" spans="30:32" x14ac:dyDescent="0.2">
      <c r="AD19269" s="11" t="s">
        <v>30732</v>
      </c>
      <c r="AE19269" s="10" t="s">
        <v>30733</v>
      </c>
      <c r="AF19269" s="10" t="s">
        <v>517</v>
      </c>
    </row>
    <row r="19270" spans="30:32" x14ac:dyDescent="0.2">
      <c r="AD19270" s="11" t="s">
        <v>30734</v>
      </c>
      <c r="AE19270" s="10" t="s">
        <v>14102</v>
      </c>
      <c r="AF19270" s="10" t="s">
        <v>517</v>
      </c>
    </row>
    <row r="19271" spans="30:32" x14ac:dyDescent="0.2">
      <c r="AD19271" s="11" t="s">
        <v>30735</v>
      </c>
      <c r="AE19271" s="10" t="s">
        <v>14102</v>
      </c>
      <c r="AF19271" s="10" t="s">
        <v>517</v>
      </c>
    </row>
    <row r="19272" spans="30:32" x14ac:dyDescent="0.2">
      <c r="AD19272" s="11" t="s">
        <v>30736</v>
      </c>
      <c r="AE19272" s="10" t="s">
        <v>30737</v>
      </c>
      <c r="AF19272" s="10" t="s">
        <v>517</v>
      </c>
    </row>
    <row r="19273" spans="30:32" x14ac:dyDescent="0.2">
      <c r="AD19273" s="11" t="s">
        <v>30738</v>
      </c>
      <c r="AE19273" s="10" t="s">
        <v>30737</v>
      </c>
      <c r="AF19273" s="10" t="s">
        <v>517</v>
      </c>
    </row>
    <row r="19274" spans="30:32" x14ac:dyDescent="0.2">
      <c r="AD19274" s="11" t="s">
        <v>30739</v>
      </c>
      <c r="AE19274" s="10" t="s">
        <v>30740</v>
      </c>
      <c r="AF19274" s="10" t="s">
        <v>517</v>
      </c>
    </row>
    <row r="19275" spans="30:32" x14ac:dyDescent="0.2">
      <c r="AD19275" s="11" t="s">
        <v>30741</v>
      </c>
      <c r="AE19275" s="10" t="s">
        <v>30740</v>
      </c>
      <c r="AF19275" s="10" t="s">
        <v>517</v>
      </c>
    </row>
    <row r="19276" spans="30:32" x14ac:dyDescent="0.2">
      <c r="AD19276" s="11" t="s">
        <v>30742</v>
      </c>
      <c r="AE19276" s="10" t="s">
        <v>30740</v>
      </c>
      <c r="AF19276" s="10" t="s">
        <v>517</v>
      </c>
    </row>
    <row r="19277" spans="30:32" x14ac:dyDescent="0.2">
      <c r="AD19277" s="11" t="s">
        <v>30743</v>
      </c>
      <c r="AE19277" s="10" t="s">
        <v>30744</v>
      </c>
      <c r="AF19277" s="10" t="s">
        <v>517</v>
      </c>
    </row>
    <row r="19278" spans="30:32" x14ac:dyDescent="0.2">
      <c r="AD19278" s="11" t="s">
        <v>30745</v>
      </c>
      <c r="AE19278" s="10" t="s">
        <v>30740</v>
      </c>
      <c r="AF19278" s="10" t="s">
        <v>517</v>
      </c>
    </row>
    <row r="19279" spans="30:32" x14ac:dyDescent="0.2">
      <c r="AD19279" s="11" t="s">
        <v>30746</v>
      </c>
      <c r="AE19279" s="10" t="s">
        <v>30744</v>
      </c>
      <c r="AF19279" s="10" t="s">
        <v>517</v>
      </c>
    </row>
    <row r="19280" spans="30:32" x14ac:dyDescent="0.2">
      <c r="AD19280" s="11" t="s">
        <v>30747</v>
      </c>
      <c r="AE19280" s="10" t="s">
        <v>30748</v>
      </c>
      <c r="AF19280" s="10" t="s">
        <v>517</v>
      </c>
    </row>
    <row r="19281" spans="30:32" x14ac:dyDescent="0.2">
      <c r="AD19281" s="11" t="s">
        <v>30749</v>
      </c>
      <c r="AE19281" s="10" t="s">
        <v>30750</v>
      </c>
      <c r="AF19281" s="10" t="s">
        <v>517</v>
      </c>
    </row>
    <row r="19282" spans="30:32" x14ac:dyDescent="0.2">
      <c r="AD19282" s="11" t="s">
        <v>30751</v>
      </c>
      <c r="AE19282" s="10" t="s">
        <v>9069</v>
      </c>
      <c r="AF19282" s="10" t="s">
        <v>517</v>
      </c>
    </row>
    <row r="19283" spans="30:32" x14ac:dyDescent="0.2">
      <c r="AD19283" s="11" t="s">
        <v>30752</v>
      </c>
      <c r="AE19283" s="10" t="s">
        <v>30753</v>
      </c>
      <c r="AF19283" s="10" t="s">
        <v>517</v>
      </c>
    </row>
    <row r="19284" spans="30:32" x14ac:dyDescent="0.2">
      <c r="AD19284" s="11" t="s">
        <v>30754</v>
      </c>
      <c r="AE19284" s="10" t="s">
        <v>30755</v>
      </c>
      <c r="AF19284" s="10" t="s">
        <v>517</v>
      </c>
    </row>
    <row r="19285" spans="30:32" x14ac:dyDescent="0.2">
      <c r="AD19285" s="11" t="s">
        <v>30756</v>
      </c>
      <c r="AE19285" s="10" t="s">
        <v>30757</v>
      </c>
      <c r="AF19285" s="10" t="s">
        <v>517</v>
      </c>
    </row>
    <row r="19286" spans="30:32" x14ac:dyDescent="0.2">
      <c r="AD19286" s="11" t="s">
        <v>30758</v>
      </c>
      <c r="AE19286" s="10" t="s">
        <v>30755</v>
      </c>
      <c r="AF19286" s="10" t="s">
        <v>517</v>
      </c>
    </row>
    <row r="19287" spans="30:32" x14ac:dyDescent="0.2">
      <c r="AD19287" s="11" t="s">
        <v>30759</v>
      </c>
      <c r="AE19287" s="10" t="s">
        <v>30755</v>
      </c>
      <c r="AF19287" s="10" t="s">
        <v>517</v>
      </c>
    </row>
    <row r="19288" spans="30:32" x14ac:dyDescent="0.2">
      <c r="AD19288" s="11" t="s">
        <v>30760</v>
      </c>
      <c r="AE19288" s="10" t="s">
        <v>30755</v>
      </c>
      <c r="AF19288" s="10" t="s">
        <v>517</v>
      </c>
    </row>
    <row r="19289" spans="30:32" x14ac:dyDescent="0.2">
      <c r="AD19289" s="11" t="s">
        <v>30761</v>
      </c>
      <c r="AE19289" s="10" t="s">
        <v>30762</v>
      </c>
      <c r="AF19289" s="10" t="s">
        <v>517</v>
      </c>
    </row>
    <row r="19290" spans="30:32" x14ac:dyDescent="0.2">
      <c r="AD19290" s="11" t="s">
        <v>30763</v>
      </c>
      <c r="AE19290" s="10" t="s">
        <v>30764</v>
      </c>
      <c r="AF19290" s="10" t="s">
        <v>517</v>
      </c>
    </row>
    <row r="19291" spans="30:32" x14ac:dyDescent="0.2">
      <c r="AD19291" s="11" t="s">
        <v>30765</v>
      </c>
      <c r="AE19291" s="10" t="s">
        <v>30764</v>
      </c>
      <c r="AF19291" s="10" t="s">
        <v>517</v>
      </c>
    </row>
    <row r="19292" spans="30:32" x14ac:dyDescent="0.2">
      <c r="AD19292" s="11" t="s">
        <v>30766</v>
      </c>
      <c r="AE19292" s="10" t="s">
        <v>30767</v>
      </c>
      <c r="AF19292" s="10" t="s">
        <v>517</v>
      </c>
    </row>
    <row r="19293" spans="30:32" x14ac:dyDescent="0.2">
      <c r="AD19293" s="11" t="s">
        <v>30768</v>
      </c>
      <c r="AE19293" s="10" t="s">
        <v>16657</v>
      </c>
      <c r="AF19293" s="10" t="s">
        <v>517</v>
      </c>
    </row>
    <row r="19294" spans="30:32" x14ac:dyDescent="0.2">
      <c r="AD19294" s="11" t="s">
        <v>30769</v>
      </c>
      <c r="AE19294" s="10" t="s">
        <v>27995</v>
      </c>
      <c r="AF19294" s="10" t="s">
        <v>517</v>
      </c>
    </row>
    <row r="19295" spans="30:32" x14ac:dyDescent="0.2">
      <c r="AD19295" s="11" t="s">
        <v>30770</v>
      </c>
      <c r="AE19295" s="10" t="s">
        <v>16551</v>
      </c>
      <c r="AF19295" s="10" t="s">
        <v>517</v>
      </c>
    </row>
    <row r="19296" spans="30:32" x14ac:dyDescent="0.2">
      <c r="AD19296" s="11" t="s">
        <v>30771</v>
      </c>
      <c r="AE19296" s="10" t="s">
        <v>16551</v>
      </c>
      <c r="AF19296" s="10" t="s">
        <v>517</v>
      </c>
    </row>
    <row r="19297" spans="30:32" x14ac:dyDescent="0.2">
      <c r="AD19297" s="11" t="s">
        <v>30772</v>
      </c>
      <c r="AE19297" s="10" t="s">
        <v>16551</v>
      </c>
      <c r="AF19297" s="10" t="s">
        <v>517</v>
      </c>
    </row>
    <row r="19298" spans="30:32" x14ac:dyDescent="0.2">
      <c r="AD19298" s="11" t="s">
        <v>30773</v>
      </c>
      <c r="AE19298" s="10" t="s">
        <v>16551</v>
      </c>
      <c r="AF19298" s="10" t="s">
        <v>517</v>
      </c>
    </row>
    <row r="19299" spans="30:32" x14ac:dyDescent="0.2">
      <c r="AD19299" s="11" t="s">
        <v>30774</v>
      </c>
      <c r="AE19299" s="10" t="s">
        <v>16551</v>
      </c>
      <c r="AF19299" s="10" t="s">
        <v>517</v>
      </c>
    </row>
    <row r="19300" spans="30:32" x14ac:dyDescent="0.2">
      <c r="AD19300" s="11" t="s">
        <v>30775</v>
      </c>
      <c r="AE19300" s="10" t="s">
        <v>16551</v>
      </c>
      <c r="AF19300" s="10" t="s">
        <v>517</v>
      </c>
    </row>
    <row r="19301" spans="30:32" x14ac:dyDescent="0.2">
      <c r="AD19301" s="11" t="s">
        <v>30776</v>
      </c>
      <c r="AE19301" s="10" t="s">
        <v>16551</v>
      </c>
      <c r="AF19301" s="10" t="s">
        <v>517</v>
      </c>
    </row>
    <row r="19302" spans="30:32" x14ac:dyDescent="0.2">
      <c r="AD19302" s="11" t="s">
        <v>30777</v>
      </c>
      <c r="AE19302" s="10" t="s">
        <v>16551</v>
      </c>
      <c r="AF19302" s="10" t="s">
        <v>517</v>
      </c>
    </row>
    <row r="19303" spans="30:32" x14ac:dyDescent="0.2">
      <c r="AD19303" s="11" t="s">
        <v>30778</v>
      </c>
      <c r="AE19303" s="10" t="s">
        <v>30779</v>
      </c>
      <c r="AF19303" s="10" t="s">
        <v>517</v>
      </c>
    </row>
    <row r="19304" spans="30:32" x14ac:dyDescent="0.2">
      <c r="AD19304" s="11" t="s">
        <v>30780</v>
      </c>
      <c r="AE19304" s="10" t="s">
        <v>30781</v>
      </c>
      <c r="AF19304" s="10" t="s">
        <v>517</v>
      </c>
    </row>
    <row r="19305" spans="30:32" x14ac:dyDescent="0.2">
      <c r="AD19305" s="11" t="s">
        <v>30782</v>
      </c>
      <c r="AE19305" s="10" t="s">
        <v>30783</v>
      </c>
      <c r="AF19305" s="10" t="s">
        <v>517</v>
      </c>
    </row>
    <row r="19306" spans="30:32" x14ac:dyDescent="0.2">
      <c r="AD19306" s="11" t="s">
        <v>30784</v>
      </c>
      <c r="AE19306" s="10" t="s">
        <v>30785</v>
      </c>
      <c r="AF19306" s="10" t="s">
        <v>517</v>
      </c>
    </row>
    <row r="19307" spans="30:32" x14ac:dyDescent="0.2">
      <c r="AD19307" s="11" t="s">
        <v>30786</v>
      </c>
      <c r="AE19307" s="10" t="s">
        <v>30787</v>
      </c>
      <c r="AF19307" s="10" t="s">
        <v>517</v>
      </c>
    </row>
    <row r="19308" spans="30:32" x14ac:dyDescent="0.2">
      <c r="AD19308" s="11" t="s">
        <v>30788</v>
      </c>
      <c r="AE19308" s="10" t="s">
        <v>30789</v>
      </c>
      <c r="AF19308" s="10" t="s">
        <v>517</v>
      </c>
    </row>
    <row r="19309" spans="30:32" x14ac:dyDescent="0.2">
      <c r="AD19309" s="11" t="s">
        <v>30790</v>
      </c>
      <c r="AE19309" s="10" t="s">
        <v>30791</v>
      </c>
      <c r="AF19309" s="10" t="s">
        <v>517</v>
      </c>
    </row>
    <row r="19310" spans="30:32" x14ac:dyDescent="0.2">
      <c r="AD19310" s="11" t="s">
        <v>30792</v>
      </c>
      <c r="AE19310" s="10" t="s">
        <v>30793</v>
      </c>
      <c r="AF19310" s="10" t="s">
        <v>517</v>
      </c>
    </row>
    <row r="19311" spans="30:32" x14ac:dyDescent="0.2">
      <c r="AD19311" s="11" t="s">
        <v>30794</v>
      </c>
      <c r="AE19311" s="10" t="s">
        <v>30795</v>
      </c>
      <c r="AF19311" s="10" t="s">
        <v>517</v>
      </c>
    </row>
    <row r="19312" spans="30:32" x14ac:dyDescent="0.2">
      <c r="AD19312" s="11" t="s">
        <v>30796</v>
      </c>
      <c r="AE19312" s="10" t="s">
        <v>30797</v>
      </c>
      <c r="AF19312" s="10" t="s">
        <v>517</v>
      </c>
    </row>
    <row r="19313" spans="30:32" x14ac:dyDescent="0.2">
      <c r="AD19313" s="11" t="s">
        <v>30798</v>
      </c>
      <c r="AE19313" s="10" t="s">
        <v>30799</v>
      </c>
      <c r="AF19313" s="10" t="s">
        <v>517</v>
      </c>
    </row>
    <row r="19314" spans="30:32" x14ac:dyDescent="0.2">
      <c r="AD19314" s="11" t="s">
        <v>30800</v>
      </c>
      <c r="AE19314" s="10" t="s">
        <v>4982</v>
      </c>
      <c r="AF19314" s="10" t="s">
        <v>517</v>
      </c>
    </row>
    <row r="19315" spans="30:32" x14ac:dyDescent="0.2">
      <c r="AD19315" s="11" t="s">
        <v>30801</v>
      </c>
      <c r="AE19315" s="10" t="s">
        <v>30802</v>
      </c>
      <c r="AF19315" s="10" t="s">
        <v>517</v>
      </c>
    </row>
    <row r="19316" spans="30:32" x14ac:dyDescent="0.2">
      <c r="AD19316" s="11" t="s">
        <v>30803</v>
      </c>
      <c r="AE19316" s="10" t="s">
        <v>29442</v>
      </c>
      <c r="AF19316" s="10" t="s">
        <v>517</v>
      </c>
    </row>
    <row r="19317" spans="30:32" x14ac:dyDescent="0.2">
      <c r="AD19317" s="11" t="s">
        <v>30804</v>
      </c>
      <c r="AE19317" s="10" t="s">
        <v>30805</v>
      </c>
      <c r="AF19317" s="10" t="s">
        <v>517</v>
      </c>
    </row>
    <row r="19318" spans="30:32" x14ac:dyDescent="0.2">
      <c r="AD19318" s="11" t="s">
        <v>30806</v>
      </c>
      <c r="AE19318" s="10" t="s">
        <v>30807</v>
      </c>
      <c r="AF19318" s="10" t="s">
        <v>517</v>
      </c>
    </row>
    <row r="19319" spans="30:32" x14ac:dyDescent="0.2">
      <c r="AD19319" s="11" t="s">
        <v>30808</v>
      </c>
      <c r="AE19319" s="10" t="s">
        <v>27207</v>
      </c>
      <c r="AF19319" s="10" t="s">
        <v>517</v>
      </c>
    </row>
    <row r="19320" spans="30:32" x14ac:dyDescent="0.2">
      <c r="AD19320" s="11" t="s">
        <v>30809</v>
      </c>
      <c r="AE19320" s="10" t="s">
        <v>30810</v>
      </c>
      <c r="AF19320" s="10" t="s">
        <v>517</v>
      </c>
    </row>
    <row r="19321" spans="30:32" x14ac:dyDescent="0.2">
      <c r="AD19321" s="11" t="s">
        <v>30811</v>
      </c>
      <c r="AE19321" s="10" t="s">
        <v>30812</v>
      </c>
      <c r="AF19321" s="10" t="s">
        <v>517</v>
      </c>
    </row>
    <row r="19322" spans="30:32" x14ac:dyDescent="0.2">
      <c r="AD19322" s="11" t="s">
        <v>30813</v>
      </c>
      <c r="AE19322" s="10" t="s">
        <v>22075</v>
      </c>
      <c r="AF19322" s="10" t="s">
        <v>517</v>
      </c>
    </row>
    <row r="19323" spans="30:32" x14ac:dyDescent="0.2">
      <c r="AD19323" s="11" t="s">
        <v>30814</v>
      </c>
      <c r="AE19323" s="10" t="s">
        <v>30815</v>
      </c>
      <c r="AF19323" s="10" t="s">
        <v>517</v>
      </c>
    </row>
    <row r="19324" spans="30:32" x14ac:dyDescent="0.2">
      <c r="AD19324" s="11" t="s">
        <v>30816</v>
      </c>
      <c r="AE19324" s="10" t="s">
        <v>1631</v>
      </c>
      <c r="AF19324" s="10" t="s">
        <v>517</v>
      </c>
    </row>
    <row r="19325" spans="30:32" x14ac:dyDescent="0.2">
      <c r="AD19325" s="11" t="s">
        <v>30817</v>
      </c>
      <c r="AE19325" s="10" t="s">
        <v>1631</v>
      </c>
      <c r="AF19325" s="10" t="s">
        <v>517</v>
      </c>
    </row>
    <row r="19326" spans="30:32" x14ac:dyDescent="0.2">
      <c r="AD19326" s="11" t="s">
        <v>30818</v>
      </c>
      <c r="AE19326" s="10" t="s">
        <v>1631</v>
      </c>
      <c r="AF19326" s="10" t="s">
        <v>517</v>
      </c>
    </row>
    <row r="19327" spans="30:32" x14ac:dyDescent="0.2">
      <c r="AD19327" s="11" t="s">
        <v>30819</v>
      </c>
      <c r="AE19327" s="10" t="s">
        <v>30820</v>
      </c>
      <c r="AF19327" s="10" t="s">
        <v>517</v>
      </c>
    </row>
    <row r="19328" spans="30:32" x14ac:dyDescent="0.2">
      <c r="AD19328" s="11" t="s">
        <v>30821</v>
      </c>
      <c r="AE19328" s="10" t="s">
        <v>28079</v>
      </c>
      <c r="AF19328" s="10" t="s">
        <v>517</v>
      </c>
    </row>
    <row r="19329" spans="30:32" x14ac:dyDescent="0.2">
      <c r="AD19329" s="11" t="s">
        <v>30822</v>
      </c>
      <c r="AE19329" s="10" t="s">
        <v>30823</v>
      </c>
      <c r="AF19329" s="10" t="s">
        <v>517</v>
      </c>
    </row>
    <row r="19330" spans="30:32" x14ac:dyDescent="0.2">
      <c r="AD19330" s="11" t="s">
        <v>30824</v>
      </c>
      <c r="AE19330" s="10" t="s">
        <v>30825</v>
      </c>
      <c r="AF19330" s="10" t="s">
        <v>517</v>
      </c>
    </row>
    <row r="19331" spans="30:32" x14ac:dyDescent="0.2">
      <c r="AD19331" s="11" t="s">
        <v>30826</v>
      </c>
      <c r="AE19331" s="10" t="s">
        <v>30827</v>
      </c>
      <c r="AF19331" s="10" t="s">
        <v>517</v>
      </c>
    </row>
    <row r="19332" spans="30:32" x14ac:dyDescent="0.2">
      <c r="AD19332" s="11" t="s">
        <v>30828</v>
      </c>
      <c r="AE19332" s="10" t="s">
        <v>30829</v>
      </c>
      <c r="AF19332" s="10" t="s">
        <v>517</v>
      </c>
    </row>
    <row r="19333" spans="30:32" x14ac:dyDescent="0.2">
      <c r="AD19333" s="11" t="s">
        <v>30830</v>
      </c>
      <c r="AE19333" s="10" t="s">
        <v>30831</v>
      </c>
      <c r="AF19333" s="10" t="s">
        <v>517</v>
      </c>
    </row>
    <row r="19334" spans="30:32" x14ac:dyDescent="0.2">
      <c r="AD19334" s="11" t="s">
        <v>30832</v>
      </c>
      <c r="AE19334" s="10" t="s">
        <v>30833</v>
      </c>
      <c r="AF19334" s="10" t="s">
        <v>517</v>
      </c>
    </row>
    <row r="19335" spans="30:32" x14ac:dyDescent="0.2">
      <c r="AD19335" s="11" t="s">
        <v>30834</v>
      </c>
      <c r="AE19335" s="10" t="s">
        <v>30835</v>
      </c>
      <c r="AF19335" s="10" t="s">
        <v>517</v>
      </c>
    </row>
    <row r="19336" spans="30:32" x14ac:dyDescent="0.2">
      <c r="AD19336" s="11" t="s">
        <v>30836</v>
      </c>
      <c r="AE19336" s="10" t="s">
        <v>30835</v>
      </c>
      <c r="AF19336" s="10" t="s">
        <v>517</v>
      </c>
    </row>
    <row r="19337" spans="30:32" x14ac:dyDescent="0.2">
      <c r="AD19337" s="11" t="s">
        <v>30837</v>
      </c>
      <c r="AE19337" s="10" t="s">
        <v>30835</v>
      </c>
      <c r="AF19337" s="10" t="s">
        <v>517</v>
      </c>
    </row>
    <row r="19338" spans="30:32" x14ac:dyDescent="0.2">
      <c r="AD19338" s="11" t="s">
        <v>30838</v>
      </c>
      <c r="AE19338" s="10" t="s">
        <v>30835</v>
      </c>
      <c r="AF19338" s="10" t="s">
        <v>517</v>
      </c>
    </row>
    <row r="19339" spans="30:32" x14ac:dyDescent="0.2">
      <c r="AD19339" s="11" t="s">
        <v>30839</v>
      </c>
      <c r="AE19339" s="10" t="s">
        <v>30835</v>
      </c>
      <c r="AF19339" s="10" t="s">
        <v>517</v>
      </c>
    </row>
    <row r="19340" spans="30:32" x14ac:dyDescent="0.2">
      <c r="AD19340" s="11" t="s">
        <v>30840</v>
      </c>
      <c r="AE19340" s="10" t="s">
        <v>30841</v>
      </c>
      <c r="AF19340" s="10" t="s">
        <v>517</v>
      </c>
    </row>
    <row r="19341" spans="30:32" x14ac:dyDescent="0.2">
      <c r="AD19341" s="11" t="s">
        <v>30842</v>
      </c>
      <c r="AE19341" s="10" t="s">
        <v>30843</v>
      </c>
      <c r="AF19341" s="10" t="s">
        <v>517</v>
      </c>
    </row>
    <row r="19342" spans="30:32" x14ac:dyDescent="0.2">
      <c r="AD19342" s="11" t="s">
        <v>30844</v>
      </c>
      <c r="AE19342" s="10" t="s">
        <v>28480</v>
      </c>
      <c r="AF19342" s="10" t="s">
        <v>517</v>
      </c>
    </row>
    <row r="19343" spans="30:32" x14ac:dyDescent="0.2">
      <c r="AD19343" s="11" t="s">
        <v>30845</v>
      </c>
      <c r="AE19343" s="10" t="s">
        <v>30846</v>
      </c>
      <c r="AF19343" s="10" t="s">
        <v>517</v>
      </c>
    </row>
    <row r="19344" spans="30:32" x14ac:dyDescent="0.2">
      <c r="AD19344" s="11" t="s">
        <v>30847</v>
      </c>
      <c r="AE19344" s="10" t="s">
        <v>30848</v>
      </c>
      <c r="AF19344" s="10" t="s">
        <v>517</v>
      </c>
    </row>
    <row r="19345" spans="30:32" x14ac:dyDescent="0.2">
      <c r="AD19345" s="11" t="s">
        <v>30849</v>
      </c>
      <c r="AE19345" s="10" t="s">
        <v>3480</v>
      </c>
      <c r="AF19345" s="10" t="s">
        <v>517</v>
      </c>
    </row>
    <row r="19346" spans="30:32" x14ac:dyDescent="0.2">
      <c r="AD19346" s="11" t="s">
        <v>30850</v>
      </c>
      <c r="AE19346" s="10" t="s">
        <v>30851</v>
      </c>
      <c r="AF19346" s="10" t="s">
        <v>517</v>
      </c>
    </row>
    <row r="19347" spans="30:32" x14ac:dyDescent="0.2">
      <c r="AD19347" s="11" t="s">
        <v>30852</v>
      </c>
      <c r="AE19347" s="10" t="s">
        <v>30853</v>
      </c>
      <c r="AF19347" s="10" t="s">
        <v>517</v>
      </c>
    </row>
    <row r="19348" spans="30:32" x14ac:dyDescent="0.2">
      <c r="AD19348" s="11" t="s">
        <v>30854</v>
      </c>
      <c r="AE19348" s="10" t="s">
        <v>19280</v>
      </c>
      <c r="AF19348" s="10" t="s">
        <v>517</v>
      </c>
    </row>
    <row r="19349" spans="30:32" x14ac:dyDescent="0.2">
      <c r="AD19349" s="11" t="s">
        <v>30855</v>
      </c>
      <c r="AE19349" s="10" t="s">
        <v>9223</v>
      </c>
      <c r="AF19349" s="10" t="s">
        <v>517</v>
      </c>
    </row>
    <row r="19350" spans="30:32" x14ac:dyDescent="0.2">
      <c r="AD19350" s="11" t="s">
        <v>30856</v>
      </c>
      <c r="AE19350" s="10" t="s">
        <v>30857</v>
      </c>
      <c r="AF19350" s="10" t="s">
        <v>517</v>
      </c>
    </row>
    <row r="19351" spans="30:32" x14ac:dyDescent="0.2">
      <c r="AD19351" s="11" t="s">
        <v>30858</v>
      </c>
      <c r="AE19351" s="10" t="s">
        <v>15760</v>
      </c>
      <c r="AF19351" s="10" t="s">
        <v>517</v>
      </c>
    </row>
    <row r="19352" spans="30:32" x14ac:dyDescent="0.2">
      <c r="AD19352" s="11" t="s">
        <v>30859</v>
      </c>
      <c r="AE19352" s="10" t="s">
        <v>30860</v>
      </c>
      <c r="AF19352" s="10" t="s">
        <v>517</v>
      </c>
    </row>
    <row r="19353" spans="30:32" x14ac:dyDescent="0.2">
      <c r="AD19353" s="11" t="s">
        <v>30861</v>
      </c>
      <c r="AE19353" s="10" t="s">
        <v>30862</v>
      </c>
      <c r="AF19353" s="10" t="s">
        <v>517</v>
      </c>
    </row>
    <row r="19354" spans="30:32" x14ac:dyDescent="0.2">
      <c r="AD19354" s="11" t="s">
        <v>30863</v>
      </c>
      <c r="AE19354" s="10" t="s">
        <v>30864</v>
      </c>
      <c r="AF19354" s="10" t="s">
        <v>517</v>
      </c>
    </row>
    <row r="19355" spans="30:32" x14ac:dyDescent="0.2">
      <c r="AD19355" s="11" t="s">
        <v>30865</v>
      </c>
      <c r="AE19355" s="10" t="s">
        <v>11810</v>
      </c>
      <c r="AF19355" s="10" t="s">
        <v>517</v>
      </c>
    </row>
    <row r="19356" spans="30:32" x14ac:dyDescent="0.2">
      <c r="AD19356" s="11" t="s">
        <v>30866</v>
      </c>
      <c r="AE19356" s="10" t="s">
        <v>11810</v>
      </c>
      <c r="AF19356" s="10" t="s">
        <v>517</v>
      </c>
    </row>
    <row r="19357" spans="30:32" x14ac:dyDescent="0.2">
      <c r="AD19357" s="11" t="s">
        <v>30867</v>
      </c>
      <c r="AE19357" s="10" t="s">
        <v>11810</v>
      </c>
      <c r="AF19357" s="10" t="s">
        <v>517</v>
      </c>
    </row>
    <row r="19358" spans="30:32" x14ac:dyDescent="0.2">
      <c r="AD19358" s="11" t="s">
        <v>30868</v>
      </c>
      <c r="AE19358" s="10" t="s">
        <v>11810</v>
      </c>
      <c r="AF19358" s="10" t="s">
        <v>517</v>
      </c>
    </row>
    <row r="19359" spans="30:32" x14ac:dyDescent="0.2">
      <c r="AD19359" s="11" t="s">
        <v>30869</v>
      </c>
      <c r="AE19359" s="10" t="s">
        <v>11810</v>
      </c>
      <c r="AF19359" s="10" t="s">
        <v>517</v>
      </c>
    </row>
    <row r="19360" spans="30:32" x14ac:dyDescent="0.2">
      <c r="AD19360" s="11" t="s">
        <v>30870</v>
      </c>
      <c r="AE19360" s="10" t="s">
        <v>11810</v>
      </c>
      <c r="AF19360" s="10" t="s">
        <v>517</v>
      </c>
    </row>
    <row r="19361" spans="30:32" x14ac:dyDescent="0.2">
      <c r="AD19361" s="11" t="s">
        <v>30871</v>
      </c>
      <c r="AE19361" s="10" t="s">
        <v>11810</v>
      </c>
      <c r="AF19361" s="10" t="s">
        <v>517</v>
      </c>
    </row>
    <row r="19362" spans="30:32" x14ac:dyDescent="0.2">
      <c r="AD19362" s="11" t="s">
        <v>30872</v>
      </c>
      <c r="AE19362" s="10" t="s">
        <v>4552</v>
      </c>
      <c r="AF19362" s="10" t="s">
        <v>517</v>
      </c>
    </row>
    <row r="19363" spans="30:32" x14ac:dyDescent="0.2">
      <c r="AD19363" s="11" t="s">
        <v>30873</v>
      </c>
      <c r="AE19363" s="10" t="s">
        <v>4552</v>
      </c>
      <c r="AF19363" s="10" t="s">
        <v>517</v>
      </c>
    </row>
    <row r="19364" spans="30:32" x14ac:dyDescent="0.2">
      <c r="AD19364" s="11" t="s">
        <v>30874</v>
      </c>
      <c r="AE19364" s="10" t="s">
        <v>4552</v>
      </c>
      <c r="AF19364" s="10" t="s">
        <v>517</v>
      </c>
    </row>
    <row r="19365" spans="30:32" x14ac:dyDescent="0.2">
      <c r="AD19365" s="11" t="s">
        <v>30875</v>
      </c>
      <c r="AE19365" s="10" t="s">
        <v>4552</v>
      </c>
      <c r="AF19365" s="10" t="s">
        <v>517</v>
      </c>
    </row>
    <row r="19366" spans="30:32" x14ac:dyDescent="0.2">
      <c r="AD19366" s="11" t="s">
        <v>30876</v>
      </c>
      <c r="AE19366" s="10" t="s">
        <v>4552</v>
      </c>
      <c r="AF19366" s="10" t="s">
        <v>517</v>
      </c>
    </row>
    <row r="19367" spans="30:32" x14ac:dyDescent="0.2">
      <c r="AD19367" s="11" t="s">
        <v>30877</v>
      </c>
      <c r="AE19367" s="10" t="s">
        <v>4552</v>
      </c>
      <c r="AF19367" s="10" t="s">
        <v>517</v>
      </c>
    </row>
    <row r="19368" spans="30:32" x14ac:dyDescent="0.2">
      <c r="AD19368" s="11" t="s">
        <v>30878</v>
      </c>
      <c r="AE19368" s="10" t="s">
        <v>4552</v>
      </c>
      <c r="AF19368" s="10" t="s">
        <v>517</v>
      </c>
    </row>
    <row r="19369" spans="30:32" x14ac:dyDescent="0.2">
      <c r="AD19369" s="11" t="s">
        <v>30879</v>
      </c>
      <c r="AE19369" s="10" t="s">
        <v>4552</v>
      </c>
      <c r="AF19369" s="10" t="s">
        <v>517</v>
      </c>
    </row>
    <row r="19370" spans="30:32" x14ac:dyDescent="0.2">
      <c r="AD19370" s="11" t="s">
        <v>30880</v>
      </c>
      <c r="AE19370" s="10" t="s">
        <v>30881</v>
      </c>
      <c r="AF19370" s="10" t="s">
        <v>517</v>
      </c>
    </row>
    <row r="19371" spans="30:32" x14ac:dyDescent="0.2">
      <c r="AD19371" s="11" t="s">
        <v>30882</v>
      </c>
      <c r="AE19371" s="10" t="s">
        <v>4552</v>
      </c>
      <c r="AF19371" s="10" t="s">
        <v>517</v>
      </c>
    </row>
    <row r="19372" spans="30:32" x14ac:dyDescent="0.2">
      <c r="AD19372" s="11" t="s">
        <v>30883</v>
      </c>
      <c r="AE19372" s="10" t="s">
        <v>4552</v>
      </c>
      <c r="AF19372" s="10" t="s">
        <v>517</v>
      </c>
    </row>
    <row r="19373" spans="30:32" x14ac:dyDescent="0.2">
      <c r="AD19373" s="11" t="s">
        <v>30884</v>
      </c>
      <c r="AE19373" s="10" t="s">
        <v>4552</v>
      </c>
      <c r="AF19373" s="10" t="s">
        <v>517</v>
      </c>
    </row>
    <row r="19374" spans="30:32" x14ac:dyDescent="0.2">
      <c r="AD19374" s="11" t="s">
        <v>30885</v>
      </c>
      <c r="AE19374" s="10" t="s">
        <v>4552</v>
      </c>
      <c r="AF19374" s="10" t="s">
        <v>517</v>
      </c>
    </row>
    <row r="19375" spans="30:32" x14ac:dyDescent="0.2">
      <c r="AD19375" s="11" t="s">
        <v>30886</v>
      </c>
      <c r="AE19375" s="10" t="s">
        <v>30887</v>
      </c>
      <c r="AF19375" s="10" t="s">
        <v>517</v>
      </c>
    </row>
    <row r="19376" spans="30:32" x14ac:dyDescent="0.2">
      <c r="AD19376" s="11" t="s">
        <v>30888</v>
      </c>
      <c r="AE19376" s="10" t="s">
        <v>30887</v>
      </c>
      <c r="AF19376" s="10" t="s">
        <v>517</v>
      </c>
    </row>
    <row r="19377" spans="30:32" x14ac:dyDescent="0.2">
      <c r="AD19377" s="11" t="s">
        <v>30889</v>
      </c>
      <c r="AE19377" s="10" t="s">
        <v>30890</v>
      </c>
      <c r="AF19377" s="10" t="s">
        <v>517</v>
      </c>
    </row>
    <row r="19378" spans="30:32" x14ac:dyDescent="0.2">
      <c r="AD19378" s="11" t="s">
        <v>30891</v>
      </c>
      <c r="AE19378" s="10" t="s">
        <v>30892</v>
      </c>
      <c r="AF19378" s="10" t="s">
        <v>517</v>
      </c>
    </row>
    <row r="19379" spans="30:32" x14ac:dyDescent="0.2">
      <c r="AD19379" s="11" t="s">
        <v>30893</v>
      </c>
      <c r="AE19379" s="10" t="s">
        <v>30892</v>
      </c>
      <c r="AF19379" s="10" t="s">
        <v>517</v>
      </c>
    </row>
    <row r="19380" spans="30:32" x14ac:dyDescent="0.2">
      <c r="AD19380" s="11" t="s">
        <v>30894</v>
      </c>
      <c r="AE19380" s="10" t="s">
        <v>30895</v>
      </c>
      <c r="AF19380" s="10" t="s">
        <v>517</v>
      </c>
    </row>
    <row r="19381" spans="30:32" x14ac:dyDescent="0.2">
      <c r="AD19381" s="11" t="s">
        <v>30896</v>
      </c>
      <c r="AE19381" s="10" t="s">
        <v>29182</v>
      </c>
      <c r="AF19381" s="10" t="s">
        <v>517</v>
      </c>
    </row>
    <row r="19382" spans="30:32" x14ac:dyDescent="0.2">
      <c r="AD19382" s="11" t="s">
        <v>30897</v>
      </c>
      <c r="AE19382" s="10" t="s">
        <v>30898</v>
      </c>
      <c r="AF19382" s="10" t="s">
        <v>517</v>
      </c>
    </row>
    <row r="19383" spans="30:32" x14ac:dyDescent="0.2">
      <c r="AD19383" s="11" t="s">
        <v>30899</v>
      </c>
      <c r="AE19383" s="10" t="s">
        <v>30900</v>
      </c>
      <c r="AF19383" s="10" t="s">
        <v>517</v>
      </c>
    </row>
    <row r="19384" spans="30:32" x14ac:dyDescent="0.2">
      <c r="AD19384" s="11" t="s">
        <v>30901</v>
      </c>
      <c r="AE19384" s="10" t="s">
        <v>11904</v>
      </c>
      <c r="AF19384" s="10" t="s">
        <v>517</v>
      </c>
    </row>
    <row r="19385" spans="30:32" x14ac:dyDescent="0.2">
      <c r="AD19385" s="11" t="s">
        <v>30902</v>
      </c>
      <c r="AE19385" s="10" t="s">
        <v>30903</v>
      </c>
      <c r="AF19385" s="10" t="s">
        <v>517</v>
      </c>
    </row>
    <row r="19386" spans="30:32" x14ac:dyDescent="0.2">
      <c r="AD19386" s="11" t="s">
        <v>30904</v>
      </c>
      <c r="AE19386" s="10" t="s">
        <v>1722</v>
      </c>
      <c r="AF19386" s="10" t="s">
        <v>517</v>
      </c>
    </row>
    <row r="19387" spans="30:32" x14ac:dyDescent="0.2">
      <c r="AD19387" s="11" t="s">
        <v>30905</v>
      </c>
      <c r="AE19387" s="10" t="s">
        <v>30906</v>
      </c>
      <c r="AF19387" s="10" t="s">
        <v>517</v>
      </c>
    </row>
    <row r="19388" spans="30:32" x14ac:dyDescent="0.2">
      <c r="AD19388" s="11" t="s">
        <v>30907</v>
      </c>
      <c r="AE19388" s="10" t="s">
        <v>30192</v>
      </c>
      <c r="AF19388" s="10" t="s">
        <v>517</v>
      </c>
    </row>
    <row r="19389" spans="30:32" x14ac:dyDescent="0.2">
      <c r="AD19389" s="11" t="s">
        <v>30908</v>
      </c>
      <c r="AE19389" s="10" t="s">
        <v>30909</v>
      </c>
      <c r="AF19389" s="10" t="s">
        <v>517</v>
      </c>
    </row>
    <row r="19390" spans="30:32" x14ac:dyDescent="0.2">
      <c r="AD19390" s="11" t="s">
        <v>30910</v>
      </c>
      <c r="AE19390" s="10" t="s">
        <v>30911</v>
      </c>
      <c r="AF19390" s="10" t="s">
        <v>517</v>
      </c>
    </row>
    <row r="19391" spans="30:32" x14ac:dyDescent="0.2">
      <c r="AD19391" s="11" t="s">
        <v>30912</v>
      </c>
      <c r="AE19391" s="10" t="s">
        <v>30913</v>
      </c>
      <c r="AF19391" s="10" t="s">
        <v>517</v>
      </c>
    </row>
    <row r="19392" spans="30:32" x14ac:dyDescent="0.2">
      <c r="AD19392" s="11" t="s">
        <v>30914</v>
      </c>
      <c r="AE19392" s="10" t="s">
        <v>30915</v>
      </c>
      <c r="AF19392" s="10" t="s">
        <v>517</v>
      </c>
    </row>
    <row r="19393" spans="30:32" x14ac:dyDescent="0.2">
      <c r="AD19393" s="11" t="s">
        <v>30916</v>
      </c>
      <c r="AE19393" s="10" t="s">
        <v>30917</v>
      </c>
      <c r="AF19393" s="10" t="s">
        <v>517</v>
      </c>
    </row>
    <row r="19394" spans="30:32" x14ac:dyDescent="0.2">
      <c r="AD19394" s="11" t="s">
        <v>30918</v>
      </c>
      <c r="AE19394" s="10" t="s">
        <v>15859</v>
      </c>
      <c r="AF19394" s="10" t="s">
        <v>517</v>
      </c>
    </row>
    <row r="19395" spans="30:32" x14ac:dyDescent="0.2">
      <c r="AD19395" s="11" t="s">
        <v>30919</v>
      </c>
      <c r="AE19395" s="10" t="s">
        <v>10450</v>
      </c>
      <c r="AF19395" s="10" t="s">
        <v>517</v>
      </c>
    </row>
    <row r="19396" spans="30:32" x14ac:dyDescent="0.2">
      <c r="AD19396" s="11" t="s">
        <v>30920</v>
      </c>
      <c r="AE19396" s="10" t="s">
        <v>30921</v>
      </c>
      <c r="AF19396" s="10" t="s">
        <v>517</v>
      </c>
    </row>
    <row r="19397" spans="30:32" x14ac:dyDescent="0.2">
      <c r="AD19397" s="11" t="s">
        <v>30922</v>
      </c>
      <c r="AE19397" s="10" t="s">
        <v>30923</v>
      </c>
      <c r="AF19397" s="10" t="s">
        <v>517</v>
      </c>
    </row>
    <row r="19398" spans="30:32" x14ac:dyDescent="0.2">
      <c r="AD19398" s="11" t="s">
        <v>30924</v>
      </c>
      <c r="AE19398" s="10" t="s">
        <v>30925</v>
      </c>
      <c r="AF19398" s="10" t="s">
        <v>517</v>
      </c>
    </row>
    <row r="19399" spans="30:32" x14ac:dyDescent="0.2">
      <c r="AD19399" s="11" t="s">
        <v>30926</v>
      </c>
      <c r="AE19399" s="10" t="s">
        <v>5174</v>
      </c>
      <c r="AF19399" s="10" t="s">
        <v>517</v>
      </c>
    </row>
    <row r="19400" spans="30:32" x14ac:dyDescent="0.2">
      <c r="AD19400" s="11" t="s">
        <v>30927</v>
      </c>
      <c r="AE19400" s="10" t="s">
        <v>2314</v>
      </c>
      <c r="AF19400" s="10" t="s">
        <v>517</v>
      </c>
    </row>
    <row r="19401" spans="30:32" x14ac:dyDescent="0.2">
      <c r="AD19401" s="11" t="s">
        <v>30928</v>
      </c>
      <c r="AE19401" s="10" t="s">
        <v>2314</v>
      </c>
      <c r="AF19401" s="10" t="s">
        <v>517</v>
      </c>
    </row>
    <row r="19402" spans="30:32" x14ac:dyDescent="0.2">
      <c r="AD19402" s="11" t="s">
        <v>30929</v>
      </c>
      <c r="AE19402" s="10" t="s">
        <v>2314</v>
      </c>
      <c r="AF19402" s="10" t="s">
        <v>517</v>
      </c>
    </row>
    <row r="19403" spans="30:32" x14ac:dyDescent="0.2">
      <c r="AD19403" s="11" t="s">
        <v>30930</v>
      </c>
      <c r="AE19403" s="10" t="s">
        <v>30931</v>
      </c>
      <c r="AF19403" s="10" t="s">
        <v>517</v>
      </c>
    </row>
    <row r="19404" spans="30:32" x14ac:dyDescent="0.2">
      <c r="AD19404" s="11" t="s">
        <v>30932</v>
      </c>
      <c r="AE19404" s="10" t="s">
        <v>30933</v>
      </c>
      <c r="AF19404" s="10" t="s">
        <v>517</v>
      </c>
    </row>
    <row r="19405" spans="30:32" x14ac:dyDescent="0.2">
      <c r="AD19405" s="11" t="s">
        <v>30934</v>
      </c>
      <c r="AE19405" s="10" t="s">
        <v>24598</v>
      </c>
      <c r="AF19405" s="10" t="s">
        <v>517</v>
      </c>
    </row>
    <row r="19406" spans="30:32" x14ac:dyDescent="0.2">
      <c r="AD19406" s="11" t="s">
        <v>30935</v>
      </c>
      <c r="AE19406" s="10" t="s">
        <v>28645</v>
      </c>
      <c r="AF19406" s="10" t="s">
        <v>517</v>
      </c>
    </row>
    <row r="19407" spans="30:32" x14ac:dyDescent="0.2">
      <c r="AD19407" s="11" t="s">
        <v>30936</v>
      </c>
      <c r="AE19407" s="10" t="s">
        <v>30937</v>
      </c>
      <c r="AF19407" s="10" t="s">
        <v>517</v>
      </c>
    </row>
    <row r="19408" spans="30:32" x14ac:dyDescent="0.2">
      <c r="AD19408" s="11" t="s">
        <v>30938</v>
      </c>
      <c r="AE19408" s="10" t="s">
        <v>30939</v>
      </c>
      <c r="AF19408" s="10" t="s">
        <v>517</v>
      </c>
    </row>
    <row r="19409" spans="30:32" x14ac:dyDescent="0.2">
      <c r="AD19409" s="11" t="s">
        <v>30940</v>
      </c>
      <c r="AE19409" s="10" t="s">
        <v>30941</v>
      </c>
      <c r="AF19409" s="10" t="s">
        <v>517</v>
      </c>
    </row>
    <row r="19410" spans="30:32" x14ac:dyDescent="0.2">
      <c r="AD19410" s="11" t="s">
        <v>30942</v>
      </c>
      <c r="AE19410" s="10" t="s">
        <v>30943</v>
      </c>
      <c r="AF19410" s="10" t="s">
        <v>517</v>
      </c>
    </row>
    <row r="19411" spans="30:32" x14ac:dyDescent="0.2">
      <c r="AD19411" s="11" t="s">
        <v>30944</v>
      </c>
      <c r="AE19411" s="10" t="s">
        <v>30945</v>
      </c>
      <c r="AF19411" s="10" t="s">
        <v>517</v>
      </c>
    </row>
    <row r="19412" spans="30:32" x14ac:dyDescent="0.2">
      <c r="AD19412" s="11" t="s">
        <v>30946</v>
      </c>
      <c r="AE19412" s="10" t="s">
        <v>30947</v>
      </c>
      <c r="AF19412" s="10" t="s">
        <v>517</v>
      </c>
    </row>
    <row r="19413" spans="30:32" x14ac:dyDescent="0.2">
      <c r="AD19413" s="11" t="s">
        <v>30948</v>
      </c>
      <c r="AE19413" s="10" t="s">
        <v>30949</v>
      </c>
      <c r="AF19413" s="10" t="s">
        <v>517</v>
      </c>
    </row>
    <row r="19414" spans="30:32" x14ac:dyDescent="0.2">
      <c r="AD19414" s="11" t="s">
        <v>30950</v>
      </c>
      <c r="AE19414" s="10" t="s">
        <v>30949</v>
      </c>
      <c r="AF19414" s="10" t="s">
        <v>517</v>
      </c>
    </row>
    <row r="19415" spans="30:32" x14ac:dyDescent="0.2">
      <c r="AD19415" s="11" t="s">
        <v>30951</v>
      </c>
      <c r="AE19415" s="10" t="s">
        <v>30949</v>
      </c>
      <c r="AF19415" s="10" t="s">
        <v>517</v>
      </c>
    </row>
    <row r="19416" spans="30:32" x14ac:dyDescent="0.2">
      <c r="AD19416" s="11" t="s">
        <v>30952</v>
      </c>
      <c r="AE19416" s="10" t="s">
        <v>30949</v>
      </c>
      <c r="AF19416" s="10" t="s">
        <v>517</v>
      </c>
    </row>
    <row r="19417" spans="30:32" x14ac:dyDescent="0.2">
      <c r="AD19417" s="11" t="s">
        <v>30953</v>
      </c>
      <c r="AE19417" s="10" t="s">
        <v>4117</v>
      </c>
      <c r="AF19417" s="10" t="s">
        <v>517</v>
      </c>
    </row>
    <row r="19418" spans="30:32" x14ac:dyDescent="0.2">
      <c r="AD19418" s="11" t="s">
        <v>30954</v>
      </c>
      <c r="AE19418" s="10" t="s">
        <v>30955</v>
      </c>
      <c r="AF19418" s="10" t="s">
        <v>517</v>
      </c>
    </row>
    <row r="19419" spans="30:32" x14ac:dyDescent="0.2">
      <c r="AD19419" s="11" t="s">
        <v>30956</v>
      </c>
      <c r="AE19419" s="10" t="s">
        <v>30957</v>
      </c>
      <c r="AF19419" s="10" t="s">
        <v>517</v>
      </c>
    </row>
    <row r="19420" spans="30:32" x14ac:dyDescent="0.2">
      <c r="AD19420" s="11" t="s">
        <v>30958</v>
      </c>
      <c r="AE19420" s="10" t="s">
        <v>30959</v>
      </c>
      <c r="AF19420" s="10" t="s">
        <v>517</v>
      </c>
    </row>
    <row r="19421" spans="30:32" x14ac:dyDescent="0.2">
      <c r="AD19421" s="11" t="s">
        <v>30960</v>
      </c>
      <c r="AE19421" s="10" t="s">
        <v>30961</v>
      </c>
      <c r="AF19421" s="10" t="s">
        <v>517</v>
      </c>
    </row>
    <row r="19422" spans="30:32" x14ac:dyDescent="0.2">
      <c r="AD19422" s="11" t="s">
        <v>30962</v>
      </c>
      <c r="AE19422" s="10" t="s">
        <v>30963</v>
      </c>
      <c r="AF19422" s="10" t="s">
        <v>517</v>
      </c>
    </row>
    <row r="19423" spans="30:32" x14ac:dyDescent="0.2">
      <c r="AD19423" s="11" t="s">
        <v>30964</v>
      </c>
      <c r="AE19423" s="10" t="s">
        <v>30965</v>
      </c>
      <c r="AF19423" s="10" t="s">
        <v>517</v>
      </c>
    </row>
    <row r="19424" spans="30:32" x14ac:dyDescent="0.2">
      <c r="AD19424" s="11" t="s">
        <v>30966</v>
      </c>
      <c r="AE19424" s="10" t="s">
        <v>30967</v>
      </c>
      <c r="AF19424" s="10" t="s">
        <v>517</v>
      </c>
    </row>
    <row r="19425" spans="30:32" x14ac:dyDescent="0.2">
      <c r="AD19425" s="11" t="s">
        <v>30968</v>
      </c>
      <c r="AE19425" s="10" t="s">
        <v>10597</v>
      </c>
      <c r="AF19425" s="10" t="s">
        <v>517</v>
      </c>
    </row>
    <row r="19426" spans="30:32" x14ac:dyDescent="0.2">
      <c r="AD19426" s="11" t="s">
        <v>30969</v>
      </c>
      <c r="AE19426" s="10" t="s">
        <v>30970</v>
      </c>
      <c r="AF19426" s="10" t="s">
        <v>517</v>
      </c>
    </row>
    <row r="19427" spans="30:32" x14ac:dyDescent="0.2">
      <c r="AD19427" s="11" t="s">
        <v>30971</v>
      </c>
      <c r="AE19427" s="10" t="s">
        <v>30970</v>
      </c>
      <c r="AF19427" s="10" t="s">
        <v>517</v>
      </c>
    </row>
    <row r="19428" spans="30:32" x14ac:dyDescent="0.2">
      <c r="AD19428" s="11" t="s">
        <v>30972</v>
      </c>
      <c r="AE19428" s="10" t="s">
        <v>30973</v>
      </c>
      <c r="AF19428" s="10" t="s">
        <v>517</v>
      </c>
    </row>
    <row r="19429" spans="30:32" x14ac:dyDescent="0.2">
      <c r="AD19429" s="11" t="s">
        <v>30974</v>
      </c>
      <c r="AE19429" s="10" t="s">
        <v>30973</v>
      </c>
      <c r="AF19429" s="10" t="s">
        <v>517</v>
      </c>
    </row>
    <row r="19430" spans="30:32" x14ac:dyDescent="0.2">
      <c r="AD19430" s="11" t="s">
        <v>30975</v>
      </c>
      <c r="AE19430" s="10" t="s">
        <v>22526</v>
      </c>
      <c r="AF19430" s="10" t="s">
        <v>517</v>
      </c>
    </row>
    <row r="19431" spans="30:32" x14ac:dyDescent="0.2">
      <c r="AD19431" s="11" t="s">
        <v>30976</v>
      </c>
      <c r="AE19431" s="10" t="s">
        <v>30977</v>
      </c>
      <c r="AF19431" s="10" t="s">
        <v>517</v>
      </c>
    </row>
    <row r="19432" spans="30:32" x14ac:dyDescent="0.2">
      <c r="AD19432" s="11" t="s">
        <v>30978</v>
      </c>
      <c r="AE19432" s="10" t="s">
        <v>29327</v>
      </c>
      <c r="AF19432" s="10" t="s">
        <v>517</v>
      </c>
    </row>
    <row r="19433" spans="30:32" x14ac:dyDescent="0.2">
      <c r="AD19433" s="11" t="s">
        <v>30979</v>
      </c>
      <c r="AE19433" s="10" t="s">
        <v>29327</v>
      </c>
      <c r="AF19433" s="10" t="s">
        <v>517</v>
      </c>
    </row>
    <row r="19434" spans="30:32" x14ac:dyDescent="0.2">
      <c r="AD19434" s="11" t="s">
        <v>30980</v>
      </c>
      <c r="AE19434" s="10" t="s">
        <v>29327</v>
      </c>
      <c r="AF19434" s="10" t="s">
        <v>517</v>
      </c>
    </row>
    <row r="19435" spans="30:32" x14ac:dyDescent="0.2">
      <c r="AD19435" s="11" t="s">
        <v>30981</v>
      </c>
      <c r="AE19435" s="10" t="s">
        <v>29327</v>
      </c>
      <c r="AF19435" s="10" t="s">
        <v>517</v>
      </c>
    </row>
    <row r="19436" spans="30:32" x14ac:dyDescent="0.2">
      <c r="AD19436" s="11" t="s">
        <v>30982</v>
      </c>
      <c r="AE19436" s="10" t="s">
        <v>29327</v>
      </c>
      <c r="AF19436" s="10" t="s">
        <v>517</v>
      </c>
    </row>
    <row r="19437" spans="30:32" x14ac:dyDescent="0.2">
      <c r="AD19437" s="11" t="s">
        <v>30983</v>
      </c>
      <c r="AE19437" s="10" t="s">
        <v>29327</v>
      </c>
      <c r="AF19437" s="10" t="s">
        <v>517</v>
      </c>
    </row>
    <row r="19438" spans="30:32" x14ac:dyDescent="0.2">
      <c r="AD19438" s="11" t="s">
        <v>30984</v>
      </c>
      <c r="AE19438" s="10" t="s">
        <v>29327</v>
      </c>
      <c r="AF19438" s="10" t="s">
        <v>517</v>
      </c>
    </row>
    <row r="19439" spans="30:32" x14ac:dyDescent="0.2">
      <c r="AD19439" s="11" t="s">
        <v>30985</v>
      </c>
      <c r="AE19439" s="10" t="s">
        <v>29327</v>
      </c>
      <c r="AF19439" s="10" t="s">
        <v>517</v>
      </c>
    </row>
    <row r="19440" spans="30:32" x14ac:dyDescent="0.2">
      <c r="AD19440" s="11" t="s">
        <v>30986</v>
      </c>
      <c r="AE19440" s="10" t="s">
        <v>29327</v>
      </c>
      <c r="AF19440" s="10" t="s">
        <v>517</v>
      </c>
    </row>
    <row r="19441" spans="30:32" x14ac:dyDescent="0.2">
      <c r="AD19441" s="11" t="s">
        <v>30987</v>
      </c>
      <c r="AE19441" s="10" t="s">
        <v>29327</v>
      </c>
      <c r="AF19441" s="10" t="s">
        <v>517</v>
      </c>
    </row>
    <row r="19442" spans="30:32" x14ac:dyDescent="0.2">
      <c r="AD19442" s="11" t="s">
        <v>30988</v>
      </c>
      <c r="AE19442" s="10" t="s">
        <v>29327</v>
      </c>
      <c r="AF19442" s="10" t="s">
        <v>517</v>
      </c>
    </row>
    <row r="19443" spans="30:32" x14ac:dyDescent="0.2">
      <c r="AD19443" s="11" t="s">
        <v>30989</v>
      </c>
      <c r="AE19443" s="10" t="s">
        <v>29327</v>
      </c>
      <c r="AF19443" s="10" t="s">
        <v>517</v>
      </c>
    </row>
    <row r="19444" spans="30:32" x14ac:dyDescent="0.2">
      <c r="AD19444" s="11" t="s">
        <v>30990</v>
      </c>
      <c r="AE19444" s="10" t="s">
        <v>29327</v>
      </c>
      <c r="AF19444" s="10" t="s">
        <v>517</v>
      </c>
    </row>
    <row r="19445" spans="30:32" x14ac:dyDescent="0.2">
      <c r="AD19445" s="11" t="s">
        <v>30991</v>
      </c>
      <c r="AE19445" s="10" t="s">
        <v>29327</v>
      </c>
      <c r="AF19445" s="10" t="s">
        <v>517</v>
      </c>
    </row>
    <row r="19446" spans="30:32" x14ac:dyDescent="0.2">
      <c r="AD19446" s="11" t="s">
        <v>30992</v>
      </c>
      <c r="AE19446" s="10" t="s">
        <v>29327</v>
      </c>
      <c r="AF19446" s="10" t="s">
        <v>517</v>
      </c>
    </row>
    <row r="19447" spans="30:32" x14ac:dyDescent="0.2">
      <c r="AD19447" s="11" t="s">
        <v>30993</v>
      </c>
      <c r="AE19447" s="10" t="s">
        <v>29327</v>
      </c>
      <c r="AF19447" s="10" t="s">
        <v>517</v>
      </c>
    </row>
    <row r="19448" spans="30:32" x14ac:dyDescent="0.2">
      <c r="AD19448" s="11" t="s">
        <v>30994</v>
      </c>
      <c r="AE19448" s="10" t="s">
        <v>29327</v>
      </c>
      <c r="AF19448" s="10" t="s">
        <v>517</v>
      </c>
    </row>
    <row r="19449" spans="30:32" x14ac:dyDescent="0.2">
      <c r="AD19449" s="11" t="s">
        <v>30995</v>
      </c>
      <c r="AE19449" s="10" t="s">
        <v>29327</v>
      </c>
      <c r="AF19449" s="10" t="s">
        <v>517</v>
      </c>
    </row>
    <row r="19450" spans="30:32" x14ac:dyDescent="0.2">
      <c r="AD19450" s="11" t="s">
        <v>30996</v>
      </c>
      <c r="AE19450" s="10" t="s">
        <v>29327</v>
      </c>
      <c r="AF19450" s="10" t="s">
        <v>517</v>
      </c>
    </row>
    <row r="19451" spans="30:32" x14ac:dyDescent="0.2">
      <c r="AD19451" s="11" t="s">
        <v>30997</v>
      </c>
      <c r="AE19451" s="10" t="s">
        <v>14802</v>
      </c>
      <c r="AF19451" s="10" t="s">
        <v>517</v>
      </c>
    </row>
    <row r="19452" spans="30:32" x14ac:dyDescent="0.2">
      <c r="AD19452" s="11" t="s">
        <v>30998</v>
      </c>
      <c r="AE19452" s="10" t="s">
        <v>30999</v>
      </c>
      <c r="AF19452" s="10" t="s">
        <v>517</v>
      </c>
    </row>
    <row r="19453" spans="30:32" x14ac:dyDescent="0.2">
      <c r="AD19453" s="11" t="s">
        <v>31000</v>
      </c>
      <c r="AE19453" s="10" t="s">
        <v>5256</v>
      </c>
      <c r="AF19453" s="10" t="s">
        <v>517</v>
      </c>
    </row>
    <row r="19454" spans="30:32" x14ac:dyDescent="0.2">
      <c r="AD19454" s="11" t="s">
        <v>31001</v>
      </c>
      <c r="AE19454" s="10" t="s">
        <v>31002</v>
      </c>
      <c r="AF19454" s="10" t="s">
        <v>517</v>
      </c>
    </row>
    <row r="19455" spans="30:32" x14ac:dyDescent="0.2">
      <c r="AD19455" s="11" t="s">
        <v>31003</v>
      </c>
      <c r="AE19455" s="10" t="s">
        <v>31004</v>
      </c>
      <c r="AF19455" s="10" t="s">
        <v>517</v>
      </c>
    </row>
    <row r="19456" spans="30:32" x14ac:dyDescent="0.2">
      <c r="AD19456" s="11" t="s">
        <v>31005</v>
      </c>
      <c r="AE19456" s="10" t="s">
        <v>31006</v>
      </c>
      <c r="AF19456" s="10" t="s">
        <v>517</v>
      </c>
    </row>
    <row r="19457" spans="30:32" x14ac:dyDescent="0.2">
      <c r="AD19457" s="11" t="s">
        <v>31007</v>
      </c>
      <c r="AE19457" s="10" t="s">
        <v>31006</v>
      </c>
      <c r="AF19457" s="10" t="s">
        <v>517</v>
      </c>
    </row>
    <row r="19458" spans="30:32" x14ac:dyDescent="0.2">
      <c r="AD19458" s="11" t="s">
        <v>31008</v>
      </c>
      <c r="AE19458" s="10" t="s">
        <v>31009</v>
      </c>
      <c r="AF19458" s="10" t="s">
        <v>517</v>
      </c>
    </row>
    <row r="19459" spans="30:32" x14ac:dyDescent="0.2">
      <c r="AD19459" s="11" t="s">
        <v>31010</v>
      </c>
      <c r="AE19459" s="10" t="s">
        <v>31006</v>
      </c>
      <c r="AF19459" s="10" t="s">
        <v>517</v>
      </c>
    </row>
    <row r="19460" spans="30:32" x14ac:dyDescent="0.2">
      <c r="AD19460" s="11" t="s">
        <v>31011</v>
      </c>
      <c r="AE19460" s="10" t="s">
        <v>31012</v>
      </c>
      <c r="AF19460" s="10" t="s">
        <v>517</v>
      </c>
    </row>
    <row r="19461" spans="30:32" x14ac:dyDescent="0.2">
      <c r="AD19461" s="11" t="s">
        <v>31013</v>
      </c>
      <c r="AE19461" s="10" t="s">
        <v>31014</v>
      </c>
      <c r="AF19461" s="10" t="s">
        <v>517</v>
      </c>
    </row>
    <row r="19462" spans="30:32" x14ac:dyDescent="0.2">
      <c r="AD19462" s="11" t="s">
        <v>31015</v>
      </c>
      <c r="AE19462" s="10" t="s">
        <v>31016</v>
      </c>
      <c r="AF19462" s="10" t="s">
        <v>517</v>
      </c>
    </row>
    <row r="19463" spans="30:32" x14ac:dyDescent="0.2">
      <c r="AD19463" s="11" t="s">
        <v>31017</v>
      </c>
      <c r="AE19463" s="10" t="s">
        <v>31018</v>
      </c>
      <c r="AF19463" s="10" t="s">
        <v>517</v>
      </c>
    </row>
    <row r="19464" spans="30:32" x14ac:dyDescent="0.2">
      <c r="AD19464" s="11" t="s">
        <v>31019</v>
      </c>
      <c r="AE19464" s="10" t="s">
        <v>31020</v>
      </c>
      <c r="AF19464" s="10" t="s">
        <v>517</v>
      </c>
    </row>
    <row r="19465" spans="30:32" x14ac:dyDescent="0.2">
      <c r="AD19465" s="11" t="s">
        <v>31021</v>
      </c>
      <c r="AE19465" s="10" t="s">
        <v>14656</v>
      </c>
      <c r="AF19465" s="10" t="s">
        <v>517</v>
      </c>
    </row>
    <row r="19466" spans="30:32" x14ac:dyDescent="0.2">
      <c r="AD19466" s="11" t="s">
        <v>31022</v>
      </c>
      <c r="AE19466" s="10" t="s">
        <v>31023</v>
      </c>
      <c r="AF19466" s="10" t="s">
        <v>517</v>
      </c>
    </row>
    <row r="19467" spans="30:32" x14ac:dyDescent="0.2">
      <c r="AD19467" s="11" t="s">
        <v>31024</v>
      </c>
      <c r="AE19467" s="10" t="s">
        <v>10781</v>
      </c>
      <c r="AF19467" s="10" t="s">
        <v>517</v>
      </c>
    </row>
    <row r="19468" spans="30:32" x14ac:dyDescent="0.2">
      <c r="AD19468" s="11" t="s">
        <v>31025</v>
      </c>
      <c r="AE19468" s="10" t="s">
        <v>31026</v>
      </c>
      <c r="AF19468" s="10" t="s">
        <v>517</v>
      </c>
    </row>
    <row r="19469" spans="30:32" x14ac:dyDescent="0.2">
      <c r="AD19469" s="11" t="s">
        <v>31027</v>
      </c>
      <c r="AE19469" s="10" t="s">
        <v>31028</v>
      </c>
      <c r="AF19469" s="10" t="s">
        <v>517</v>
      </c>
    </row>
    <row r="19470" spans="30:32" x14ac:dyDescent="0.2">
      <c r="AD19470" s="11" t="s">
        <v>31029</v>
      </c>
      <c r="AE19470" s="10" t="s">
        <v>31030</v>
      </c>
      <c r="AF19470" s="10" t="s">
        <v>517</v>
      </c>
    </row>
    <row r="19471" spans="30:32" x14ac:dyDescent="0.2">
      <c r="AD19471" s="11" t="s">
        <v>31031</v>
      </c>
      <c r="AE19471" s="10" t="s">
        <v>30526</v>
      </c>
      <c r="AF19471" s="10" t="s">
        <v>517</v>
      </c>
    </row>
    <row r="19472" spans="30:32" x14ac:dyDescent="0.2">
      <c r="AD19472" s="11" t="s">
        <v>31032</v>
      </c>
      <c r="AE19472" s="10" t="s">
        <v>30526</v>
      </c>
      <c r="AF19472" s="10" t="s">
        <v>517</v>
      </c>
    </row>
    <row r="19473" spans="30:32" x14ac:dyDescent="0.2">
      <c r="AD19473" s="11" t="s">
        <v>31033</v>
      </c>
      <c r="AE19473" s="10" t="s">
        <v>31034</v>
      </c>
      <c r="AF19473" s="10" t="s">
        <v>517</v>
      </c>
    </row>
    <row r="19474" spans="30:32" x14ac:dyDescent="0.2">
      <c r="AD19474" s="11" t="s">
        <v>31035</v>
      </c>
      <c r="AE19474" s="10" t="s">
        <v>31036</v>
      </c>
      <c r="AF19474" s="10" t="s">
        <v>517</v>
      </c>
    </row>
    <row r="19475" spans="30:32" x14ac:dyDescent="0.2">
      <c r="AD19475" s="11" t="s">
        <v>31037</v>
      </c>
      <c r="AE19475" s="10" t="s">
        <v>31038</v>
      </c>
      <c r="AF19475" s="10" t="s">
        <v>517</v>
      </c>
    </row>
    <row r="19476" spans="30:32" x14ac:dyDescent="0.2">
      <c r="AD19476" s="11" t="s">
        <v>31039</v>
      </c>
      <c r="AE19476" s="10" t="s">
        <v>31038</v>
      </c>
      <c r="AF19476" s="10" t="s">
        <v>517</v>
      </c>
    </row>
    <row r="19477" spans="30:32" x14ac:dyDescent="0.2">
      <c r="AD19477" s="11" t="s">
        <v>31040</v>
      </c>
      <c r="AE19477" s="10" t="s">
        <v>31038</v>
      </c>
      <c r="AF19477" s="10" t="s">
        <v>517</v>
      </c>
    </row>
    <row r="19478" spans="30:32" x14ac:dyDescent="0.2">
      <c r="AD19478" s="11" t="s">
        <v>31041</v>
      </c>
      <c r="AE19478" s="10" t="s">
        <v>31038</v>
      </c>
      <c r="AF19478" s="10" t="s">
        <v>517</v>
      </c>
    </row>
    <row r="19479" spans="30:32" x14ac:dyDescent="0.2">
      <c r="AD19479" s="11" t="s">
        <v>31042</v>
      </c>
      <c r="AE19479" s="10" t="s">
        <v>31038</v>
      </c>
      <c r="AF19479" s="10" t="s">
        <v>517</v>
      </c>
    </row>
    <row r="19480" spans="30:32" x14ac:dyDescent="0.2">
      <c r="AD19480" s="11" t="s">
        <v>31043</v>
      </c>
      <c r="AE19480" s="10" t="s">
        <v>31038</v>
      </c>
      <c r="AF19480" s="10" t="s">
        <v>517</v>
      </c>
    </row>
    <row r="19481" spans="30:32" x14ac:dyDescent="0.2">
      <c r="AD19481" s="11" t="s">
        <v>31044</v>
      </c>
      <c r="AE19481" s="10" t="s">
        <v>31045</v>
      </c>
      <c r="AF19481" s="10" t="s">
        <v>517</v>
      </c>
    </row>
    <row r="19482" spans="30:32" x14ac:dyDescent="0.2">
      <c r="AD19482" s="11" t="s">
        <v>31046</v>
      </c>
      <c r="AE19482" s="10" t="s">
        <v>7812</v>
      </c>
      <c r="AF19482" s="10" t="s">
        <v>517</v>
      </c>
    </row>
    <row r="19483" spans="30:32" x14ac:dyDescent="0.2">
      <c r="AD19483" s="11" t="s">
        <v>31047</v>
      </c>
      <c r="AE19483" s="10" t="s">
        <v>7812</v>
      </c>
      <c r="AF19483" s="10" t="s">
        <v>517</v>
      </c>
    </row>
    <row r="19484" spans="30:32" x14ac:dyDescent="0.2">
      <c r="AD19484" s="11" t="s">
        <v>31048</v>
      </c>
      <c r="AE19484" s="10" t="s">
        <v>7812</v>
      </c>
      <c r="AF19484" s="10" t="s">
        <v>517</v>
      </c>
    </row>
    <row r="19485" spans="30:32" x14ac:dyDescent="0.2">
      <c r="AD19485" s="11" t="s">
        <v>31049</v>
      </c>
      <c r="AE19485" s="10" t="s">
        <v>7812</v>
      </c>
      <c r="AF19485" s="10" t="s">
        <v>517</v>
      </c>
    </row>
    <row r="19486" spans="30:32" x14ac:dyDescent="0.2">
      <c r="AD19486" s="11" t="s">
        <v>31050</v>
      </c>
      <c r="AE19486" s="10" t="s">
        <v>7812</v>
      </c>
      <c r="AF19486" s="10" t="s">
        <v>517</v>
      </c>
    </row>
    <row r="19487" spans="30:32" x14ac:dyDescent="0.2">
      <c r="AD19487" s="11" t="s">
        <v>31051</v>
      </c>
      <c r="AE19487" s="10" t="s">
        <v>7812</v>
      </c>
      <c r="AF19487" s="10" t="s">
        <v>517</v>
      </c>
    </row>
    <row r="19488" spans="30:32" x14ac:dyDescent="0.2">
      <c r="AD19488" s="11" t="s">
        <v>31052</v>
      </c>
      <c r="AE19488" s="10" t="s">
        <v>7812</v>
      </c>
      <c r="AF19488" s="10" t="s">
        <v>517</v>
      </c>
    </row>
    <row r="19489" spans="30:32" x14ac:dyDescent="0.2">
      <c r="AD19489" s="11" t="s">
        <v>31053</v>
      </c>
      <c r="AE19489" s="10" t="s">
        <v>7812</v>
      </c>
      <c r="AF19489" s="10" t="s">
        <v>517</v>
      </c>
    </row>
    <row r="19490" spans="30:32" x14ac:dyDescent="0.2">
      <c r="AD19490" s="11" t="s">
        <v>31054</v>
      </c>
      <c r="AE19490" s="10" t="s">
        <v>7812</v>
      </c>
      <c r="AF19490" s="10" t="s">
        <v>517</v>
      </c>
    </row>
    <row r="19491" spans="30:32" x14ac:dyDescent="0.2">
      <c r="AD19491" s="11" t="s">
        <v>31055</v>
      </c>
      <c r="AE19491" s="10" t="s">
        <v>7812</v>
      </c>
      <c r="AF19491" s="10" t="s">
        <v>517</v>
      </c>
    </row>
    <row r="19492" spans="30:32" x14ac:dyDescent="0.2">
      <c r="AD19492" s="11" t="s">
        <v>31056</v>
      </c>
      <c r="AE19492" s="10" t="s">
        <v>7812</v>
      </c>
      <c r="AF19492" s="10" t="s">
        <v>517</v>
      </c>
    </row>
    <row r="19493" spans="30:32" x14ac:dyDescent="0.2">
      <c r="AD19493" s="11" t="s">
        <v>31057</v>
      </c>
      <c r="AE19493" s="10" t="s">
        <v>7812</v>
      </c>
      <c r="AF19493" s="10" t="s">
        <v>517</v>
      </c>
    </row>
    <row r="19494" spans="30:32" x14ac:dyDescent="0.2">
      <c r="AD19494" s="11" t="s">
        <v>31058</v>
      </c>
      <c r="AE19494" s="10" t="s">
        <v>7812</v>
      </c>
      <c r="AF19494" s="10" t="s">
        <v>517</v>
      </c>
    </row>
    <row r="19495" spans="30:32" x14ac:dyDescent="0.2">
      <c r="AD19495" s="11" t="s">
        <v>31059</v>
      </c>
      <c r="AE19495" s="10" t="s">
        <v>7812</v>
      </c>
      <c r="AF19495" s="10" t="s">
        <v>517</v>
      </c>
    </row>
    <row r="19496" spans="30:32" x14ac:dyDescent="0.2">
      <c r="AD19496" s="11" t="s">
        <v>31060</v>
      </c>
      <c r="AE19496" s="10" t="s">
        <v>7812</v>
      </c>
      <c r="AF19496" s="10" t="s">
        <v>517</v>
      </c>
    </row>
    <row r="19497" spans="30:32" x14ac:dyDescent="0.2">
      <c r="AD19497" s="11" t="s">
        <v>31061</v>
      </c>
      <c r="AE19497" s="10" t="s">
        <v>7812</v>
      </c>
      <c r="AF19497" s="10" t="s">
        <v>517</v>
      </c>
    </row>
    <row r="19498" spans="30:32" x14ac:dyDescent="0.2">
      <c r="AD19498" s="11" t="s">
        <v>31062</v>
      </c>
      <c r="AE19498" s="10" t="s">
        <v>7812</v>
      </c>
      <c r="AF19498" s="10" t="s">
        <v>517</v>
      </c>
    </row>
    <row r="19499" spans="30:32" x14ac:dyDescent="0.2">
      <c r="AD19499" s="11" t="s">
        <v>31063</v>
      </c>
      <c r="AE19499" s="10" t="s">
        <v>7812</v>
      </c>
      <c r="AF19499" s="10" t="s">
        <v>517</v>
      </c>
    </row>
    <row r="19500" spans="30:32" x14ac:dyDescent="0.2">
      <c r="AD19500" s="11" t="s">
        <v>31064</v>
      </c>
      <c r="AE19500" s="10" t="s">
        <v>7812</v>
      </c>
      <c r="AF19500" s="10" t="s">
        <v>517</v>
      </c>
    </row>
    <row r="19501" spans="30:32" x14ac:dyDescent="0.2">
      <c r="AD19501" s="11" t="s">
        <v>31065</v>
      </c>
      <c r="AE19501" s="10" t="s">
        <v>7812</v>
      </c>
      <c r="AF19501" s="10" t="s">
        <v>517</v>
      </c>
    </row>
    <row r="19502" spans="30:32" x14ac:dyDescent="0.2">
      <c r="AD19502" s="11" t="s">
        <v>31066</v>
      </c>
      <c r="AE19502" s="10" t="s">
        <v>7812</v>
      </c>
      <c r="AF19502" s="10" t="s">
        <v>517</v>
      </c>
    </row>
    <row r="19503" spans="30:32" x14ac:dyDescent="0.2">
      <c r="AD19503" s="11" t="s">
        <v>31067</v>
      </c>
      <c r="AE19503" s="10" t="s">
        <v>7812</v>
      </c>
      <c r="AF19503" s="10" t="s">
        <v>517</v>
      </c>
    </row>
    <row r="19504" spans="30:32" x14ac:dyDescent="0.2">
      <c r="AD19504" s="11" t="s">
        <v>31068</v>
      </c>
      <c r="AE19504" s="10" t="s">
        <v>7812</v>
      </c>
      <c r="AF19504" s="10" t="s">
        <v>517</v>
      </c>
    </row>
    <row r="19505" spans="30:32" x14ac:dyDescent="0.2">
      <c r="AD19505" s="11" t="s">
        <v>31069</v>
      </c>
      <c r="AE19505" s="10" t="s">
        <v>7812</v>
      </c>
      <c r="AF19505" s="10" t="s">
        <v>517</v>
      </c>
    </row>
    <row r="19506" spans="30:32" x14ac:dyDescent="0.2">
      <c r="AD19506" s="11" t="s">
        <v>31070</v>
      </c>
      <c r="AE19506" s="10" t="s">
        <v>7812</v>
      </c>
      <c r="AF19506" s="10" t="s">
        <v>517</v>
      </c>
    </row>
    <row r="19507" spans="30:32" x14ac:dyDescent="0.2">
      <c r="AD19507" s="11" t="s">
        <v>31071</v>
      </c>
      <c r="AE19507" s="10" t="s">
        <v>7812</v>
      </c>
      <c r="AF19507" s="10" t="s">
        <v>517</v>
      </c>
    </row>
    <row r="19508" spans="30:32" x14ac:dyDescent="0.2">
      <c r="AD19508" s="11" t="s">
        <v>31072</v>
      </c>
      <c r="AE19508" s="10" t="s">
        <v>7812</v>
      </c>
      <c r="AF19508" s="10" t="s">
        <v>517</v>
      </c>
    </row>
    <row r="19509" spans="30:32" x14ac:dyDescent="0.2">
      <c r="AD19509" s="11" t="s">
        <v>31073</v>
      </c>
      <c r="AE19509" s="10" t="s">
        <v>7812</v>
      </c>
      <c r="AF19509" s="10" t="s">
        <v>517</v>
      </c>
    </row>
    <row r="19510" spans="30:32" x14ac:dyDescent="0.2">
      <c r="AD19510" s="11" t="s">
        <v>31074</v>
      </c>
      <c r="AE19510" s="10" t="s">
        <v>7812</v>
      </c>
      <c r="AF19510" s="10" t="s">
        <v>517</v>
      </c>
    </row>
    <row r="19511" spans="30:32" x14ac:dyDescent="0.2">
      <c r="AD19511" s="11" t="s">
        <v>31075</v>
      </c>
      <c r="AE19511" s="10" t="s">
        <v>7812</v>
      </c>
      <c r="AF19511" s="10" t="s">
        <v>517</v>
      </c>
    </row>
    <row r="19512" spans="30:32" x14ac:dyDescent="0.2">
      <c r="AD19512" s="11" t="s">
        <v>31076</v>
      </c>
      <c r="AE19512" s="10" t="s">
        <v>7812</v>
      </c>
      <c r="AF19512" s="10" t="s">
        <v>517</v>
      </c>
    </row>
    <row r="19513" spans="30:32" x14ac:dyDescent="0.2">
      <c r="AD19513" s="11" t="s">
        <v>31077</v>
      </c>
      <c r="AE19513" s="10" t="s">
        <v>7812</v>
      </c>
      <c r="AF19513" s="10" t="s">
        <v>517</v>
      </c>
    </row>
    <row r="19514" spans="30:32" x14ac:dyDescent="0.2">
      <c r="AD19514" s="11" t="s">
        <v>31078</v>
      </c>
      <c r="AE19514" s="10" t="s">
        <v>7812</v>
      </c>
      <c r="AF19514" s="10" t="s">
        <v>517</v>
      </c>
    </row>
    <row r="19515" spans="30:32" x14ac:dyDescent="0.2">
      <c r="AD19515" s="11" t="s">
        <v>31079</v>
      </c>
      <c r="AE19515" s="10" t="s">
        <v>7812</v>
      </c>
      <c r="AF19515" s="10" t="s">
        <v>517</v>
      </c>
    </row>
    <row r="19516" spans="30:32" x14ac:dyDescent="0.2">
      <c r="AD19516" s="11" t="s">
        <v>31080</v>
      </c>
      <c r="AE19516" s="10" t="s">
        <v>7812</v>
      </c>
      <c r="AF19516" s="10" t="s">
        <v>517</v>
      </c>
    </row>
    <row r="19517" spans="30:32" x14ac:dyDescent="0.2">
      <c r="AD19517" s="11" t="s">
        <v>31081</v>
      </c>
      <c r="AE19517" s="10" t="s">
        <v>7812</v>
      </c>
      <c r="AF19517" s="10" t="s">
        <v>517</v>
      </c>
    </row>
    <row r="19518" spans="30:32" x14ac:dyDescent="0.2">
      <c r="AD19518" s="11" t="s">
        <v>31082</v>
      </c>
      <c r="AE19518" s="10" t="s">
        <v>7812</v>
      </c>
      <c r="AF19518" s="10" t="s">
        <v>517</v>
      </c>
    </row>
    <row r="19519" spans="30:32" x14ac:dyDescent="0.2">
      <c r="AD19519" s="11" t="s">
        <v>31083</v>
      </c>
      <c r="AE19519" s="10" t="s">
        <v>7812</v>
      </c>
      <c r="AF19519" s="10" t="s">
        <v>517</v>
      </c>
    </row>
    <row r="19520" spans="30:32" x14ac:dyDescent="0.2">
      <c r="AD19520" s="11" t="s">
        <v>31084</v>
      </c>
      <c r="AE19520" s="10" t="s">
        <v>7812</v>
      </c>
      <c r="AF19520" s="10" t="s">
        <v>517</v>
      </c>
    </row>
    <row r="19521" spans="30:32" x14ac:dyDescent="0.2">
      <c r="AD19521" s="11" t="s">
        <v>31085</v>
      </c>
      <c r="AE19521" s="10" t="s">
        <v>7812</v>
      </c>
      <c r="AF19521" s="10" t="s">
        <v>517</v>
      </c>
    </row>
    <row r="19522" spans="30:32" x14ac:dyDescent="0.2">
      <c r="AD19522" s="11" t="s">
        <v>31086</v>
      </c>
      <c r="AE19522" s="10" t="s">
        <v>7812</v>
      </c>
      <c r="AF19522" s="10" t="s">
        <v>517</v>
      </c>
    </row>
    <row r="19523" spans="30:32" x14ac:dyDescent="0.2">
      <c r="AD19523" s="11" t="s">
        <v>31087</v>
      </c>
      <c r="AE19523" s="10" t="s">
        <v>7812</v>
      </c>
      <c r="AF19523" s="10" t="s">
        <v>517</v>
      </c>
    </row>
    <row r="19524" spans="30:32" x14ac:dyDescent="0.2">
      <c r="AD19524" s="11" t="s">
        <v>31088</v>
      </c>
      <c r="AE19524" s="10" t="s">
        <v>7812</v>
      </c>
      <c r="AF19524" s="10" t="s">
        <v>517</v>
      </c>
    </row>
    <row r="19525" spans="30:32" x14ac:dyDescent="0.2">
      <c r="AD19525" s="11" t="s">
        <v>31089</v>
      </c>
      <c r="AE19525" s="10" t="s">
        <v>7812</v>
      </c>
      <c r="AF19525" s="10" t="s">
        <v>517</v>
      </c>
    </row>
    <row r="19526" spans="30:32" x14ac:dyDescent="0.2">
      <c r="AD19526" s="11" t="s">
        <v>31090</v>
      </c>
      <c r="AE19526" s="10" t="s">
        <v>7812</v>
      </c>
      <c r="AF19526" s="10" t="s">
        <v>517</v>
      </c>
    </row>
    <row r="19527" spans="30:32" x14ac:dyDescent="0.2">
      <c r="AD19527" s="11" t="s">
        <v>31091</v>
      </c>
      <c r="AE19527" s="10" t="s">
        <v>7812</v>
      </c>
      <c r="AF19527" s="10" t="s">
        <v>517</v>
      </c>
    </row>
    <row r="19528" spans="30:32" x14ac:dyDescent="0.2">
      <c r="AD19528" s="11" t="s">
        <v>31092</v>
      </c>
      <c r="AE19528" s="10" t="s">
        <v>7812</v>
      </c>
      <c r="AF19528" s="10" t="s">
        <v>517</v>
      </c>
    </row>
    <row r="19529" spans="30:32" x14ac:dyDescent="0.2">
      <c r="AD19529" s="11" t="s">
        <v>31093</v>
      </c>
      <c r="AE19529" s="10" t="s">
        <v>7812</v>
      </c>
      <c r="AF19529" s="10" t="s">
        <v>517</v>
      </c>
    </row>
    <row r="19530" spans="30:32" x14ac:dyDescent="0.2">
      <c r="AD19530" s="11" t="s">
        <v>31094</v>
      </c>
      <c r="AE19530" s="10" t="s">
        <v>7812</v>
      </c>
      <c r="AF19530" s="10" t="s">
        <v>517</v>
      </c>
    </row>
    <row r="19531" spans="30:32" x14ac:dyDescent="0.2">
      <c r="AD19531" s="11" t="s">
        <v>31095</v>
      </c>
      <c r="AE19531" s="10" t="s">
        <v>7812</v>
      </c>
      <c r="AF19531" s="10" t="s">
        <v>517</v>
      </c>
    </row>
    <row r="19532" spans="30:32" x14ac:dyDescent="0.2">
      <c r="AD19532" s="11" t="s">
        <v>31096</v>
      </c>
      <c r="AE19532" s="10" t="s">
        <v>7812</v>
      </c>
      <c r="AF19532" s="10" t="s">
        <v>517</v>
      </c>
    </row>
    <row r="19533" spans="30:32" x14ac:dyDescent="0.2">
      <c r="AD19533" s="11" t="s">
        <v>31097</v>
      </c>
      <c r="AE19533" s="10" t="s">
        <v>7812</v>
      </c>
      <c r="AF19533" s="10" t="s">
        <v>517</v>
      </c>
    </row>
    <row r="19534" spans="30:32" x14ac:dyDescent="0.2">
      <c r="AD19534" s="11" t="s">
        <v>31098</v>
      </c>
      <c r="AE19534" s="10" t="s">
        <v>7812</v>
      </c>
      <c r="AF19534" s="10" t="s">
        <v>517</v>
      </c>
    </row>
    <row r="19535" spans="30:32" x14ac:dyDescent="0.2">
      <c r="AD19535" s="11" t="s">
        <v>31099</v>
      </c>
      <c r="AE19535" s="10" t="s">
        <v>7812</v>
      </c>
      <c r="AF19535" s="10" t="s">
        <v>517</v>
      </c>
    </row>
    <row r="19536" spans="30:32" x14ac:dyDescent="0.2">
      <c r="AD19536" s="11" t="s">
        <v>31100</v>
      </c>
      <c r="AE19536" s="10" t="s">
        <v>7812</v>
      </c>
      <c r="AF19536" s="10" t="s">
        <v>517</v>
      </c>
    </row>
    <row r="19537" spans="30:32" x14ac:dyDescent="0.2">
      <c r="AD19537" s="11" t="s">
        <v>31101</v>
      </c>
      <c r="AE19537" s="10" t="s">
        <v>7812</v>
      </c>
      <c r="AF19537" s="10" t="s">
        <v>517</v>
      </c>
    </row>
    <row r="19538" spans="30:32" x14ac:dyDescent="0.2">
      <c r="AD19538" s="11" t="s">
        <v>31102</v>
      </c>
      <c r="AE19538" s="10" t="s">
        <v>7812</v>
      </c>
      <c r="AF19538" s="10" t="s">
        <v>517</v>
      </c>
    </row>
    <row r="19539" spans="30:32" x14ac:dyDescent="0.2">
      <c r="AD19539" s="11" t="s">
        <v>31103</v>
      </c>
      <c r="AE19539" s="10" t="s">
        <v>7812</v>
      </c>
      <c r="AF19539" s="10" t="s">
        <v>517</v>
      </c>
    </row>
    <row r="19540" spans="30:32" x14ac:dyDescent="0.2">
      <c r="AD19540" s="11" t="s">
        <v>31104</v>
      </c>
      <c r="AE19540" s="10" t="s">
        <v>7812</v>
      </c>
      <c r="AF19540" s="10" t="s">
        <v>517</v>
      </c>
    </row>
    <row r="19541" spans="30:32" x14ac:dyDescent="0.2">
      <c r="AD19541" s="11" t="s">
        <v>31105</v>
      </c>
      <c r="AE19541" s="10" t="s">
        <v>7812</v>
      </c>
      <c r="AF19541" s="10" t="s">
        <v>517</v>
      </c>
    </row>
    <row r="19542" spans="30:32" x14ac:dyDescent="0.2">
      <c r="AD19542" s="11" t="s">
        <v>31106</v>
      </c>
      <c r="AE19542" s="10" t="s">
        <v>7812</v>
      </c>
      <c r="AF19542" s="10" t="s">
        <v>517</v>
      </c>
    </row>
    <row r="19543" spans="30:32" x14ac:dyDescent="0.2">
      <c r="AD19543" s="11" t="s">
        <v>31107</v>
      </c>
      <c r="AE19543" s="10" t="s">
        <v>7812</v>
      </c>
      <c r="AF19543" s="10" t="s">
        <v>517</v>
      </c>
    </row>
    <row r="19544" spans="30:32" x14ac:dyDescent="0.2">
      <c r="AD19544" s="11" t="s">
        <v>31108</v>
      </c>
      <c r="AE19544" s="10" t="s">
        <v>7812</v>
      </c>
      <c r="AF19544" s="10" t="s">
        <v>517</v>
      </c>
    </row>
    <row r="19545" spans="30:32" x14ac:dyDescent="0.2">
      <c r="AD19545" s="11" t="s">
        <v>31109</v>
      </c>
      <c r="AE19545" s="10" t="s">
        <v>7812</v>
      </c>
      <c r="AF19545" s="10" t="s">
        <v>517</v>
      </c>
    </row>
    <row r="19546" spans="30:32" x14ac:dyDescent="0.2">
      <c r="AD19546" s="11" t="s">
        <v>31110</v>
      </c>
      <c r="AE19546" s="10" t="s">
        <v>7812</v>
      </c>
      <c r="AF19546" s="10" t="s">
        <v>517</v>
      </c>
    </row>
    <row r="19547" spans="30:32" x14ac:dyDescent="0.2">
      <c r="AD19547" s="11" t="s">
        <v>31111</v>
      </c>
      <c r="AE19547" s="10" t="s">
        <v>7812</v>
      </c>
      <c r="AF19547" s="10" t="s">
        <v>517</v>
      </c>
    </row>
    <row r="19548" spans="30:32" x14ac:dyDescent="0.2">
      <c r="AD19548" s="11" t="s">
        <v>31112</v>
      </c>
      <c r="AE19548" s="10" t="s">
        <v>7812</v>
      </c>
      <c r="AF19548" s="10" t="s">
        <v>517</v>
      </c>
    </row>
    <row r="19549" spans="30:32" x14ac:dyDescent="0.2">
      <c r="AD19549" s="11" t="s">
        <v>31113</v>
      </c>
      <c r="AE19549" s="10" t="s">
        <v>7812</v>
      </c>
      <c r="AF19549" s="10" t="s">
        <v>517</v>
      </c>
    </row>
    <row r="19550" spans="30:32" x14ac:dyDescent="0.2">
      <c r="AD19550" s="11" t="s">
        <v>31114</v>
      </c>
      <c r="AE19550" s="10" t="s">
        <v>7812</v>
      </c>
      <c r="AF19550" s="10" t="s">
        <v>517</v>
      </c>
    </row>
    <row r="19551" spans="30:32" x14ac:dyDescent="0.2">
      <c r="AD19551" s="11" t="s">
        <v>31115</v>
      </c>
      <c r="AE19551" s="10" t="s">
        <v>7812</v>
      </c>
      <c r="AF19551" s="10" t="s">
        <v>517</v>
      </c>
    </row>
    <row r="19552" spans="30:32" x14ac:dyDescent="0.2">
      <c r="AD19552" s="11" t="s">
        <v>31116</v>
      </c>
      <c r="AE19552" s="10" t="s">
        <v>7812</v>
      </c>
      <c r="AF19552" s="10" t="s">
        <v>517</v>
      </c>
    </row>
    <row r="19553" spans="30:32" x14ac:dyDescent="0.2">
      <c r="AD19553" s="11" t="s">
        <v>31117</v>
      </c>
      <c r="AE19553" s="10" t="s">
        <v>7812</v>
      </c>
      <c r="AF19553" s="10" t="s">
        <v>517</v>
      </c>
    </row>
    <row r="19554" spans="30:32" x14ac:dyDescent="0.2">
      <c r="AD19554" s="11" t="s">
        <v>31118</v>
      </c>
      <c r="AE19554" s="10" t="s">
        <v>7812</v>
      </c>
      <c r="AF19554" s="10" t="s">
        <v>517</v>
      </c>
    </row>
    <row r="19555" spans="30:32" x14ac:dyDescent="0.2">
      <c r="AD19555" s="11" t="s">
        <v>31119</v>
      </c>
      <c r="AE19555" s="10" t="s">
        <v>7812</v>
      </c>
      <c r="AF19555" s="10" t="s">
        <v>517</v>
      </c>
    </row>
    <row r="19556" spans="30:32" x14ac:dyDescent="0.2">
      <c r="AD19556" s="11" t="s">
        <v>31120</v>
      </c>
      <c r="AE19556" s="10" t="s">
        <v>7812</v>
      </c>
      <c r="AF19556" s="10" t="s">
        <v>517</v>
      </c>
    </row>
    <row r="19557" spans="30:32" x14ac:dyDescent="0.2">
      <c r="AD19557" s="11" t="s">
        <v>31121</v>
      </c>
      <c r="AE19557" s="10" t="s">
        <v>7812</v>
      </c>
      <c r="AF19557" s="10" t="s">
        <v>517</v>
      </c>
    </row>
    <row r="19558" spans="30:32" x14ac:dyDescent="0.2">
      <c r="AD19558" s="11" t="s">
        <v>31122</v>
      </c>
      <c r="AE19558" s="10" t="s">
        <v>13759</v>
      </c>
      <c r="AF19558" s="10" t="s">
        <v>517</v>
      </c>
    </row>
    <row r="19559" spans="30:32" x14ac:dyDescent="0.2">
      <c r="AD19559" s="11" t="s">
        <v>31123</v>
      </c>
      <c r="AE19559" s="10" t="s">
        <v>7812</v>
      </c>
      <c r="AF19559" s="10" t="s">
        <v>517</v>
      </c>
    </row>
    <row r="19560" spans="30:32" x14ac:dyDescent="0.2">
      <c r="AD19560" s="11" t="s">
        <v>31124</v>
      </c>
      <c r="AE19560" s="10" t="s">
        <v>7812</v>
      </c>
      <c r="AF19560" s="10" t="s">
        <v>517</v>
      </c>
    </row>
    <row r="19561" spans="30:32" x14ac:dyDescent="0.2">
      <c r="AD19561" s="11" t="s">
        <v>31125</v>
      </c>
      <c r="AE19561" s="10" t="s">
        <v>31126</v>
      </c>
      <c r="AF19561" s="10" t="s">
        <v>517</v>
      </c>
    </row>
    <row r="19562" spans="30:32" x14ac:dyDescent="0.2">
      <c r="AD19562" s="11" t="s">
        <v>31127</v>
      </c>
      <c r="AE19562" s="10" t="s">
        <v>3457</v>
      </c>
      <c r="AF19562" s="10" t="s">
        <v>517</v>
      </c>
    </row>
    <row r="19563" spans="30:32" x14ac:dyDescent="0.2">
      <c r="AD19563" s="11" t="s">
        <v>31128</v>
      </c>
      <c r="AE19563" s="10" t="s">
        <v>31129</v>
      </c>
      <c r="AF19563" s="10" t="s">
        <v>517</v>
      </c>
    </row>
    <row r="19564" spans="30:32" x14ac:dyDescent="0.2">
      <c r="AD19564" s="11" t="s">
        <v>31130</v>
      </c>
      <c r="AE19564" s="10" t="s">
        <v>29412</v>
      </c>
      <c r="AF19564" s="10" t="s">
        <v>517</v>
      </c>
    </row>
    <row r="19565" spans="30:32" x14ac:dyDescent="0.2">
      <c r="AD19565" s="11" t="s">
        <v>31131</v>
      </c>
      <c r="AE19565" s="10" t="s">
        <v>29816</v>
      </c>
      <c r="AF19565" s="10" t="s">
        <v>517</v>
      </c>
    </row>
    <row r="19566" spans="30:32" x14ac:dyDescent="0.2">
      <c r="AD19566" s="11" t="s">
        <v>31132</v>
      </c>
      <c r="AE19566" s="10" t="s">
        <v>31133</v>
      </c>
      <c r="AF19566" s="10" t="s">
        <v>517</v>
      </c>
    </row>
    <row r="19567" spans="30:32" x14ac:dyDescent="0.2">
      <c r="AD19567" s="11" t="s">
        <v>31134</v>
      </c>
      <c r="AE19567" s="10" t="s">
        <v>31135</v>
      </c>
      <c r="AF19567" s="10" t="s">
        <v>517</v>
      </c>
    </row>
    <row r="19568" spans="30:32" x14ac:dyDescent="0.2">
      <c r="AD19568" s="11" t="s">
        <v>31136</v>
      </c>
      <c r="AE19568" s="10" t="s">
        <v>31137</v>
      </c>
      <c r="AF19568" s="10" t="s">
        <v>517</v>
      </c>
    </row>
    <row r="19569" spans="30:32" x14ac:dyDescent="0.2">
      <c r="AD19569" s="11" t="s">
        <v>31138</v>
      </c>
      <c r="AE19569" s="10" t="s">
        <v>31139</v>
      </c>
      <c r="AF19569" s="10" t="s">
        <v>517</v>
      </c>
    </row>
    <row r="19570" spans="30:32" x14ac:dyDescent="0.2">
      <c r="AD19570" s="11" t="s">
        <v>31140</v>
      </c>
      <c r="AE19570" s="10" t="s">
        <v>31141</v>
      </c>
      <c r="AF19570" s="10" t="s">
        <v>517</v>
      </c>
    </row>
    <row r="19571" spans="30:32" x14ac:dyDescent="0.2">
      <c r="AD19571" s="11" t="s">
        <v>31142</v>
      </c>
      <c r="AE19571" s="10" t="s">
        <v>31143</v>
      </c>
      <c r="AF19571" s="10" t="s">
        <v>517</v>
      </c>
    </row>
    <row r="19572" spans="30:32" x14ac:dyDescent="0.2">
      <c r="AD19572" s="11" t="s">
        <v>31144</v>
      </c>
      <c r="AE19572" s="10" t="s">
        <v>21466</v>
      </c>
      <c r="AF19572" s="10" t="s">
        <v>517</v>
      </c>
    </row>
    <row r="19573" spans="30:32" x14ac:dyDescent="0.2">
      <c r="AD19573" s="11" t="s">
        <v>31145</v>
      </c>
      <c r="AE19573" s="10" t="s">
        <v>21466</v>
      </c>
      <c r="AF19573" s="10" t="s">
        <v>517</v>
      </c>
    </row>
    <row r="19574" spans="30:32" x14ac:dyDescent="0.2">
      <c r="AD19574" s="11" t="s">
        <v>31146</v>
      </c>
      <c r="AE19574" s="10" t="s">
        <v>21466</v>
      </c>
      <c r="AF19574" s="10" t="s">
        <v>517</v>
      </c>
    </row>
    <row r="19575" spans="30:32" x14ac:dyDescent="0.2">
      <c r="AD19575" s="11" t="s">
        <v>31147</v>
      </c>
      <c r="AE19575" s="10" t="s">
        <v>21466</v>
      </c>
      <c r="AF19575" s="10" t="s">
        <v>517</v>
      </c>
    </row>
    <row r="19576" spans="30:32" x14ac:dyDescent="0.2">
      <c r="AD19576" s="11" t="s">
        <v>31148</v>
      </c>
      <c r="AE19576" s="10" t="s">
        <v>21466</v>
      </c>
      <c r="AF19576" s="10" t="s">
        <v>517</v>
      </c>
    </row>
    <row r="19577" spans="30:32" x14ac:dyDescent="0.2">
      <c r="AD19577" s="11" t="s">
        <v>31149</v>
      </c>
      <c r="AE19577" s="10" t="s">
        <v>31150</v>
      </c>
      <c r="AF19577" s="10" t="s">
        <v>517</v>
      </c>
    </row>
    <row r="19578" spans="30:32" x14ac:dyDescent="0.2">
      <c r="AD19578" s="11" t="s">
        <v>31151</v>
      </c>
      <c r="AE19578" s="10" t="s">
        <v>21466</v>
      </c>
      <c r="AF19578" s="10" t="s">
        <v>517</v>
      </c>
    </row>
    <row r="19579" spans="30:32" x14ac:dyDescent="0.2">
      <c r="AD19579" s="11" t="s">
        <v>31152</v>
      </c>
      <c r="AE19579" s="10" t="s">
        <v>31150</v>
      </c>
      <c r="AF19579" s="10" t="s">
        <v>517</v>
      </c>
    </row>
    <row r="19580" spans="30:32" x14ac:dyDescent="0.2">
      <c r="AD19580" s="11" t="s">
        <v>31153</v>
      </c>
      <c r="AE19580" s="10" t="s">
        <v>31150</v>
      </c>
      <c r="AF19580" s="10" t="s">
        <v>517</v>
      </c>
    </row>
    <row r="19581" spans="30:32" x14ac:dyDescent="0.2">
      <c r="AD19581" s="11" t="s">
        <v>31154</v>
      </c>
      <c r="AE19581" s="10" t="s">
        <v>31155</v>
      </c>
      <c r="AF19581" s="10" t="s">
        <v>517</v>
      </c>
    </row>
    <row r="19582" spans="30:32" x14ac:dyDescent="0.2">
      <c r="AD19582" s="11" t="s">
        <v>31156</v>
      </c>
      <c r="AE19582" s="10" t="s">
        <v>31155</v>
      </c>
      <c r="AF19582" s="10" t="s">
        <v>517</v>
      </c>
    </row>
    <row r="19583" spans="30:32" x14ac:dyDescent="0.2">
      <c r="AD19583" s="11" t="s">
        <v>31157</v>
      </c>
      <c r="AE19583" s="10" t="s">
        <v>31158</v>
      </c>
      <c r="AF19583" s="10" t="s">
        <v>517</v>
      </c>
    </row>
    <row r="19584" spans="30:32" x14ac:dyDescent="0.2">
      <c r="AD19584" s="11" t="s">
        <v>31159</v>
      </c>
      <c r="AE19584" s="10" t="s">
        <v>31160</v>
      </c>
      <c r="AF19584" s="10" t="s">
        <v>517</v>
      </c>
    </row>
    <row r="19585" spans="30:32" x14ac:dyDescent="0.2">
      <c r="AD19585" s="11" t="s">
        <v>31161</v>
      </c>
      <c r="AE19585" s="10" t="s">
        <v>31162</v>
      </c>
      <c r="AF19585" s="10" t="s">
        <v>517</v>
      </c>
    </row>
    <row r="19586" spans="30:32" x14ac:dyDescent="0.2">
      <c r="AD19586" s="11" t="s">
        <v>31163</v>
      </c>
      <c r="AE19586" s="10" t="s">
        <v>31160</v>
      </c>
      <c r="AF19586" s="10" t="s">
        <v>517</v>
      </c>
    </row>
    <row r="19587" spans="30:32" x14ac:dyDescent="0.2">
      <c r="AD19587" s="11" t="s">
        <v>31164</v>
      </c>
      <c r="AE19587" s="10" t="s">
        <v>31165</v>
      </c>
      <c r="AF19587" s="10" t="s">
        <v>517</v>
      </c>
    </row>
    <row r="19588" spans="30:32" x14ac:dyDescent="0.2">
      <c r="AD19588" s="11" t="s">
        <v>31166</v>
      </c>
      <c r="AE19588" s="10" t="s">
        <v>31167</v>
      </c>
      <c r="AF19588" s="10" t="s">
        <v>517</v>
      </c>
    </row>
    <row r="19589" spans="30:32" x14ac:dyDescent="0.2">
      <c r="AD19589" s="11" t="s">
        <v>31168</v>
      </c>
      <c r="AE19589" s="10" t="s">
        <v>31169</v>
      </c>
      <c r="AF19589" s="10" t="s">
        <v>517</v>
      </c>
    </row>
    <row r="19590" spans="30:32" x14ac:dyDescent="0.2">
      <c r="AD19590" s="11" t="s">
        <v>31170</v>
      </c>
      <c r="AE19590" s="10" t="s">
        <v>31171</v>
      </c>
      <c r="AF19590" s="10" t="s">
        <v>517</v>
      </c>
    </row>
    <row r="19591" spans="30:32" x14ac:dyDescent="0.2">
      <c r="AD19591" s="11" t="s">
        <v>31172</v>
      </c>
      <c r="AE19591" s="10" t="s">
        <v>6795</v>
      </c>
      <c r="AF19591" s="10" t="s">
        <v>517</v>
      </c>
    </row>
    <row r="19592" spans="30:32" x14ac:dyDescent="0.2">
      <c r="AD19592" s="11" t="s">
        <v>31173</v>
      </c>
      <c r="AE19592" s="10" t="s">
        <v>31174</v>
      </c>
      <c r="AF19592" s="10" t="s">
        <v>517</v>
      </c>
    </row>
    <row r="19593" spans="30:32" x14ac:dyDescent="0.2">
      <c r="AD19593" s="11" t="s">
        <v>31175</v>
      </c>
      <c r="AE19593" s="10" t="s">
        <v>31176</v>
      </c>
      <c r="AF19593" s="10" t="s">
        <v>517</v>
      </c>
    </row>
    <row r="19594" spans="30:32" x14ac:dyDescent="0.2">
      <c r="AD19594" s="11" t="s">
        <v>31177</v>
      </c>
      <c r="AE19594" s="10" t="s">
        <v>31178</v>
      </c>
      <c r="AF19594" s="10" t="s">
        <v>517</v>
      </c>
    </row>
    <row r="19595" spans="30:32" x14ac:dyDescent="0.2">
      <c r="AD19595" s="11" t="s">
        <v>31179</v>
      </c>
      <c r="AE19595" s="10" t="s">
        <v>31178</v>
      </c>
      <c r="AF19595" s="10" t="s">
        <v>517</v>
      </c>
    </row>
    <row r="19596" spans="30:32" x14ac:dyDescent="0.2">
      <c r="AD19596" s="11" t="s">
        <v>31180</v>
      </c>
      <c r="AE19596" s="10" t="s">
        <v>31181</v>
      </c>
      <c r="AF19596" s="10" t="s">
        <v>517</v>
      </c>
    </row>
    <row r="19597" spans="30:32" x14ac:dyDescent="0.2">
      <c r="AD19597" s="11" t="s">
        <v>31182</v>
      </c>
      <c r="AE19597" s="10" t="s">
        <v>2603</v>
      </c>
      <c r="AF19597" s="10" t="s">
        <v>517</v>
      </c>
    </row>
    <row r="19598" spans="30:32" x14ac:dyDescent="0.2">
      <c r="AD19598" s="11" t="s">
        <v>31183</v>
      </c>
      <c r="AE19598" s="10" t="s">
        <v>12548</v>
      </c>
      <c r="AF19598" s="10" t="s">
        <v>517</v>
      </c>
    </row>
    <row r="19599" spans="30:32" x14ac:dyDescent="0.2">
      <c r="AD19599" s="11" t="s">
        <v>31184</v>
      </c>
      <c r="AE19599" s="10" t="s">
        <v>31185</v>
      </c>
      <c r="AF19599" s="10" t="s">
        <v>517</v>
      </c>
    </row>
    <row r="19600" spans="30:32" x14ac:dyDescent="0.2">
      <c r="AD19600" s="11" t="s">
        <v>31186</v>
      </c>
      <c r="AE19600" s="10" t="s">
        <v>31187</v>
      </c>
      <c r="AF19600" s="10" t="s">
        <v>517</v>
      </c>
    </row>
    <row r="19601" spans="30:32" x14ac:dyDescent="0.2">
      <c r="AD19601" s="11" t="s">
        <v>31188</v>
      </c>
      <c r="AE19601" s="10" t="s">
        <v>31189</v>
      </c>
      <c r="AF19601" s="10" t="s">
        <v>517</v>
      </c>
    </row>
    <row r="19602" spans="30:32" x14ac:dyDescent="0.2">
      <c r="AD19602" s="11" t="s">
        <v>31190</v>
      </c>
      <c r="AE19602" s="10" t="s">
        <v>19287</v>
      </c>
      <c r="AF19602" s="10" t="s">
        <v>517</v>
      </c>
    </row>
    <row r="19603" spans="30:32" x14ac:dyDescent="0.2">
      <c r="AD19603" s="11" t="s">
        <v>31191</v>
      </c>
      <c r="AE19603" s="10" t="s">
        <v>29479</v>
      </c>
      <c r="AF19603" s="10" t="s">
        <v>517</v>
      </c>
    </row>
    <row r="19604" spans="30:32" x14ac:dyDescent="0.2">
      <c r="AD19604" s="11" t="s">
        <v>31192</v>
      </c>
      <c r="AE19604" s="10" t="s">
        <v>31193</v>
      </c>
      <c r="AF19604" s="10" t="s">
        <v>517</v>
      </c>
    </row>
    <row r="19605" spans="30:32" x14ac:dyDescent="0.2">
      <c r="AD19605" s="11" t="s">
        <v>31194</v>
      </c>
      <c r="AE19605" s="10" t="s">
        <v>31195</v>
      </c>
      <c r="AF19605" s="10" t="s">
        <v>517</v>
      </c>
    </row>
    <row r="19606" spans="30:32" x14ac:dyDescent="0.2">
      <c r="AD19606" s="11" t="s">
        <v>31196</v>
      </c>
      <c r="AE19606" s="10" t="s">
        <v>31197</v>
      </c>
      <c r="AF19606" s="10" t="s">
        <v>517</v>
      </c>
    </row>
    <row r="19607" spans="30:32" x14ac:dyDescent="0.2">
      <c r="AD19607" s="11" t="s">
        <v>31198</v>
      </c>
      <c r="AE19607" s="10" t="s">
        <v>31199</v>
      </c>
      <c r="AF19607" s="10" t="s">
        <v>517</v>
      </c>
    </row>
    <row r="19608" spans="30:32" x14ac:dyDescent="0.2">
      <c r="AD19608" s="11" t="s">
        <v>31200</v>
      </c>
      <c r="AE19608" s="10" t="s">
        <v>31199</v>
      </c>
      <c r="AF19608" s="10" t="s">
        <v>517</v>
      </c>
    </row>
    <row r="19609" spans="30:32" x14ac:dyDescent="0.2">
      <c r="AD19609" s="11" t="s">
        <v>31201</v>
      </c>
      <c r="AE19609" s="10" t="s">
        <v>31199</v>
      </c>
      <c r="AF19609" s="10" t="s">
        <v>517</v>
      </c>
    </row>
    <row r="19610" spans="30:32" x14ac:dyDescent="0.2">
      <c r="AD19610" s="11" t="s">
        <v>31202</v>
      </c>
      <c r="AE19610" s="10" t="s">
        <v>31203</v>
      </c>
      <c r="AF19610" s="10" t="s">
        <v>517</v>
      </c>
    </row>
    <row r="19611" spans="30:32" x14ac:dyDescent="0.2">
      <c r="AD19611" s="11" t="s">
        <v>31204</v>
      </c>
      <c r="AE19611" s="10" t="s">
        <v>31199</v>
      </c>
      <c r="AF19611" s="10" t="s">
        <v>517</v>
      </c>
    </row>
    <row r="19612" spans="30:32" x14ac:dyDescent="0.2">
      <c r="AD19612" s="11" t="s">
        <v>31205</v>
      </c>
      <c r="AE19612" s="10" t="s">
        <v>31199</v>
      </c>
      <c r="AF19612" s="10" t="s">
        <v>517</v>
      </c>
    </row>
    <row r="19613" spans="30:32" x14ac:dyDescent="0.2">
      <c r="AD19613" s="11" t="s">
        <v>31206</v>
      </c>
      <c r="AE19613" s="10" t="s">
        <v>31199</v>
      </c>
      <c r="AF19613" s="10" t="s">
        <v>517</v>
      </c>
    </row>
    <row r="19614" spans="30:32" x14ac:dyDescent="0.2">
      <c r="AD19614" s="11" t="s">
        <v>31207</v>
      </c>
      <c r="AE19614" s="10" t="s">
        <v>31199</v>
      </c>
      <c r="AF19614" s="10" t="s">
        <v>517</v>
      </c>
    </row>
    <row r="19615" spans="30:32" x14ac:dyDescent="0.2">
      <c r="AD19615" s="11" t="s">
        <v>31208</v>
      </c>
      <c r="AE19615" s="10" t="s">
        <v>31199</v>
      </c>
      <c r="AF19615" s="10" t="s">
        <v>517</v>
      </c>
    </row>
    <row r="19616" spans="30:32" x14ac:dyDescent="0.2">
      <c r="AD19616" s="11" t="s">
        <v>31209</v>
      </c>
      <c r="AE19616" s="10" t="s">
        <v>31199</v>
      </c>
      <c r="AF19616" s="10" t="s">
        <v>517</v>
      </c>
    </row>
    <row r="19617" spans="30:32" x14ac:dyDescent="0.2">
      <c r="AD19617" s="11" t="s">
        <v>31210</v>
      </c>
      <c r="AE19617" s="10" t="s">
        <v>31199</v>
      </c>
      <c r="AF19617" s="10" t="s">
        <v>517</v>
      </c>
    </row>
    <row r="19618" spans="30:32" x14ac:dyDescent="0.2">
      <c r="AD19618" s="11" t="s">
        <v>31211</v>
      </c>
      <c r="AE19618" s="10" t="s">
        <v>31199</v>
      </c>
      <c r="AF19618" s="10" t="s">
        <v>517</v>
      </c>
    </row>
    <row r="19619" spans="30:32" x14ac:dyDescent="0.2">
      <c r="AD19619" s="11" t="s">
        <v>31212</v>
      </c>
      <c r="AE19619" s="10" t="s">
        <v>31199</v>
      </c>
      <c r="AF19619" s="10" t="s">
        <v>517</v>
      </c>
    </row>
    <row r="19620" spans="30:32" x14ac:dyDescent="0.2">
      <c r="AD19620" s="11" t="s">
        <v>31213</v>
      </c>
      <c r="AE19620" s="10" t="s">
        <v>31214</v>
      </c>
      <c r="AF19620" s="10" t="s">
        <v>517</v>
      </c>
    </row>
    <row r="19621" spans="30:32" x14ac:dyDescent="0.2">
      <c r="AD19621" s="11" t="s">
        <v>31215</v>
      </c>
      <c r="AE19621" s="10" t="s">
        <v>31216</v>
      </c>
      <c r="AF19621" s="10" t="s">
        <v>517</v>
      </c>
    </row>
    <row r="19622" spans="30:32" x14ac:dyDescent="0.2">
      <c r="AD19622" s="11" t="s">
        <v>31217</v>
      </c>
      <c r="AE19622" s="10" t="s">
        <v>31199</v>
      </c>
      <c r="AF19622" s="10" t="s">
        <v>517</v>
      </c>
    </row>
    <row r="19623" spans="30:32" x14ac:dyDescent="0.2">
      <c r="AD19623" s="11" t="s">
        <v>31218</v>
      </c>
      <c r="AE19623" s="10" t="s">
        <v>31199</v>
      </c>
      <c r="AF19623" s="10" t="s">
        <v>517</v>
      </c>
    </row>
    <row r="19624" spans="30:32" x14ac:dyDescent="0.2">
      <c r="AD19624" s="11" t="s">
        <v>31219</v>
      </c>
      <c r="AE19624" s="10" t="s">
        <v>31220</v>
      </c>
      <c r="AF19624" s="10" t="s">
        <v>517</v>
      </c>
    </row>
    <row r="19625" spans="30:32" x14ac:dyDescent="0.2">
      <c r="AD19625" s="11" t="s">
        <v>31221</v>
      </c>
      <c r="AE19625" s="10" t="s">
        <v>31220</v>
      </c>
      <c r="AF19625" s="10" t="s">
        <v>517</v>
      </c>
    </row>
    <row r="19626" spans="30:32" x14ac:dyDescent="0.2">
      <c r="AD19626" s="11" t="s">
        <v>31222</v>
      </c>
      <c r="AE19626" s="10" t="s">
        <v>31199</v>
      </c>
      <c r="AF19626" s="10" t="s">
        <v>517</v>
      </c>
    </row>
    <row r="19627" spans="30:32" x14ac:dyDescent="0.2">
      <c r="AD19627" s="11" t="s">
        <v>31223</v>
      </c>
      <c r="AE19627" s="10" t="s">
        <v>31224</v>
      </c>
      <c r="AF19627" s="10" t="s">
        <v>517</v>
      </c>
    </row>
    <row r="19628" spans="30:32" x14ac:dyDescent="0.2">
      <c r="AD19628" s="11" t="s">
        <v>31225</v>
      </c>
      <c r="AE19628" s="10" t="s">
        <v>31226</v>
      </c>
      <c r="AF19628" s="10" t="s">
        <v>517</v>
      </c>
    </row>
    <row r="19629" spans="30:32" x14ac:dyDescent="0.2">
      <c r="AD19629" s="11" t="s">
        <v>31227</v>
      </c>
      <c r="AE19629" s="10" t="s">
        <v>31226</v>
      </c>
      <c r="AF19629" s="10" t="s">
        <v>517</v>
      </c>
    </row>
    <row r="19630" spans="30:32" x14ac:dyDescent="0.2">
      <c r="AD19630" s="11" t="s">
        <v>31228</v>
      </c>
      <c r="AE19630" s="10" t="s">
        <v>31226</v>
      </c>
      <c r="AF19630" s="10" t="s">
        <v>517</v>
      </c>
    </row>
    <row r="19631" spans="30:32" x14ac:dyDescent="0.2">
      <c r="AD19631" s="11" t="s">
        <v>31229</v>
      </c>
      <c r="AE19631" s="10" t="s">
        <v>31226</v>
      </c>
      <c r="AF19631" s="10" t="s">
        <v>517</v>
      </c>
    </row>
    <row r="19632" spans="30:32" x14ac:dyDescent="0.2">
      <c r="AD19632" s="11" t="s">
        <v>31230</v>
      </c>
      <c r="AE19632" s="10" t="s">
        <v>31226</v>
      </c>
      <c r="AF19632" s="10" t="s">
        <v>517</v>
      </c>
    </row>
    <row r="19633" spans="30:32" x14ac:dyDescent="0.2">
      <c r="AD19633" s="11" t="s">
        <v>31231</v>
      </c>
      <c r="AE19633" s="10" t="s">
        <v>26760</v>
      </c>
      <c r="AF19633" s="10" t="s">
        <v>517</v>
      </c>
    </row>
    <row r="19634" spans="30:32" x14ac:dyDescent="0.2">
      <c r="AD19634" s="11" t="s">
        <v>31232</v>
      </c>
      <c r="AE19634" s="10" t="s">
        <v>31233</v>
      </c>
      <c r="AF19634" s="10" t="s">
        <v>517</v>
      </c>
    </row>
    <row r="19635" spans="30:32" x14ac:dyDescent="0.2">
      <c r="AD19635" s="11" t="s">
        <v>31234</v>
      </c>
      <c r="AE19635" s="10" t="s">
        <v>31235</v>
      </c>
      <c r="AF19635" s="10" t="s">
        <v>517</v>
      </c>
    </row>
    <row r="19636" spans="30:32" x14ac:dyDescent="0.2">
      <c r="AD19636" s="11" t="s">
        <v>31236</v>
      </c>
      <c r="AE19636" s="10" t="s">
        <v>31235</v>
      </c>
      <c r="AF19636" s="10" t="s">
        <v>517</v>
      </c>
    </row>
    <row r="19637" spans="30:32" x14ac:dyDescent="0.2">
      <c r="AD19637" s="11" t="s">
        <v>31237</v>
      </c>
      <c r="AE19637" s="10" t="s">
        <v>31238</v>
      </c>
      <c r="AF19637" s="10" t="s">
        <v>517</v>
      </c>
    </row>
    <row r="19638" spans="30:32" x14ac:dyDescent="0.2">
      <c r="AD19638" s="11" t="s">
        <v>31239</v>
      </c>
      <c r="AE19638" s="10" t="s">
        <v>31240</v>
      </c>
      <c r="AF19638" s="10" t="s">
        <v>517</v>
      </c>
    </row>
    <row r="19639" spans="30:32" x14ac:dyDescent="0.2">
      <c r="AD19639" s="11" t="s">
        <v>31241</v>
      </c>
      <c r="AE19639" s="10" t="s">
        <v>31242</v>
      </c>
      <c r="AF19639" s="10" t="s">
        <v>517</v>
      </c>
    </row>
    <row r="19640" spans="30:32" x14ac:dyDescent="0.2">
      <c r="AD19640" s="11" t="s">
        <v>31243</v>
      </c>
      <c r="AE19640" s="10" t="s">
        <v>31244</v>
      </c>
      <c r="AF19640" s="10" t="s">
        <v>517</v>
      </c>
    </row>
    <row r="19641" spans="30:32" x14ac:dyDescent="0.2">
      <c r="AD19641" s="11" t="s">
        <v>31245</v>
      </c>
      <c r="AE19641" s="10" t="s">
        <v>31244</v>
      </c>
      <c r="AF19641" s="10" t="s">
        <v>517</v>
      </c>
    </row>
    <row r="19642" spans="30:32" x14ac:dyDescent="0.2">
      <c r="AD19642" s="11" t="s">
        <v>31246</v>
      </c>
      <c r="AE19642" s="10" t="s">
        <v>31244</v>
      </c>
      <c r="AF19642" s="10" t="s">
        <v>517</v>
      </c>
    </row>
    <row r="19643" spans="30:32" x14ac:dyDescent="0.2">
      <c r="AD19643" s="11" t="s">
        <v>31247</v>
      </c>
      <c r="AE19643" s="10" t="s">
        <v>31242</v>
      </c>
      <c r="AF19643" s="10" t="s">
        <v>517</v>
      </c>
    </row>
    <row r="19644" spans="30:32" x14ac:dyDescent="0.2">
      <c r="AD19644" s="11" t="s">
        <v>31248</v>
      </c>
      <c r="AE19644" s="10" t="s">
        <v>31244</v>
      </c>
      <c r="AF19644" s="10" t="s">
        <v>517</v>
      </c>
    </row>
    <row r="19645" spans="30:32" x14ac:dyDescent="0.2">
      <c r="AD19645" s="11" t="s">
        <v>31249</v>
      </c>
      <c r="AE19645" s="10" t="s">
        <v>31250</v>
      </c>
      <c r="AF19645" s="10" t="s">
        <v>517</v>
      </c>
    </row>
    <row r="19646" spans="30:32" x14ac:dyDescent="0.2">
      <c r="AD19646" s="11" t="s">
        <v>31251</v>
      </c>
      <c r="AE19646" s="10" t="s">
        <v>31252</v>
      </c>
      <c r="AF19646" s="10" t="s">
        <v>517</v>
      </c>
    </row>
    <row r="19647" spans="30:32" x14ac:dyDescent="0.2">
      <c r="AD19647" s="11" t="s">
        <v>31253</v>
      </c>
      <c r="AE19647" s="10" t="s">
        <v>30697</v>
      </c>
      <c r="AF19647" s="10" t="s">
        <v>517</v>
      </c>
    </row>
    <row r="19648" spans="30:32" x14ac:dyDescent="0.2">
      <c r="AD19648" s="11" t="s">
        <v>31254</v>
      </c>
      <c r="AE19648" s="10" t="s">
        <v>27705</v>
      </c>
      <c r="AF19648" s="10" t="s">
        <v>517</v>
      </c>
    </row>
    <row r="19649" spans="30:32" x14ac:dyDescent="0.2">
      <c r="AD19649" s="11" t="s">
        <v>31255</v>
      </c>
      <c r="AE19649" s="10" t="s">
        <v>31256</v>
      </c>
      <c r="AF19649" s="10" t="s">
        <v>517</v>
      </c>
    </row>
    <row r="19650" spans="30:32" x14ac:dyDescent="0.2">
      <c r="AD19650" s="11" t="s">
        <v>31257</v>
      </c>
      <c r="AE19650" s="10" t="s">
        <v>10150</v>
      </c>
      <c r="AF19650" s="10" t="s">
        <v>517</v>
      </c>
    </row>
    <row r="19651" spans="30:32" x14ac:dyDescent="0.2">
      <c r="AD19651" s="11" t="s">
        <v>31258</v>
      </c>
      <c r="AE19651" s="10" t="s">
        <v>31259</v>
      </c>
      <c r="AF19651" s="10" t="s">
        <v>517</v>
      </c>
    </row>
    <row r="19652" spans="30:32" x14ac:dyDescent="0.2">
      <c r="AD19652" s="11" t="s">
        <v>31260</v>
      </c>
      <c r="AE19652" s="10" t="s">
        <v>31261</v>
      </c>
      <c r="AF19652" s="10" t="s">
        <v>517</v>
      </c>
    </row>
    <row r="19653" spans="30:32" x14ac:dyDescent="0.2">
      <c r="AD19653" s="11" t="s">
        <v>31262</v>
      </c>
      <c r="AE19653" s="10" t="s">
        <v>31263</v>
      </c>
      <c r="AF19653" s="10" t="s">
        <v>517</v>
      </c>
    </row>
    <row r="19654" spans="30:32" x14ac:dyDescent="0.2">
      <c r="AD19654" s="11" t="s">
        <v>31264</v>
      </c>
      <c r="AE19654" s="10" t="s">
        <v>27720</v>
      </c>
      <c r="AF19654" s="10" t="s">
        <v>517</v>
      </c>
    </row>
    <row r="19655" spans="30:32" x14ac:dyDescent="0.2">
      <c r="AD19655" s="11" t="s">
        <v>31265</v>
      </c>
      <c r="AE19655" s="10" t="s">
        <v>27720</v>
      </c>
      <c r="AF19655" s="10" t="s">
        <v>517</v>
      </c>
    </row>
    <row r="19656" spans="30:32" x14ac:dyDescent="0.2">
      <c r="AD19656" s="11" t="s">
        <v>31266</v>
      </c>
      <c r="AE19656" s="10" t="s">
        <v>27720</v>
      </c>
      <c r="AF19656" s="10" t="s">
        <v>517</v>
      </c>
    </row>
    <row r="19657" spans="30:32" x14ac:dyDescent="0.2">
      <c r="AD19657" s="11" t="s">
        <v>31267</v>
      </c>
      <c r="AE19657" s="10" t="s">
        <v>7269</v>
      </c>
      <c r="AF19657" s="10" t="s">
        <v>517</v>
      </c>
    </row>
    <row r="19658" spans="30:32" x14ac:dyDescent="0.2">
      <c r="AD19658" s="11" t="s">
        <v>31268</v>
      </c>
      <c r="AE19658" s="10" t="s">
        <v>31269</v>
      </c>
      <c r="AF19658" s="10" t="s">
        <v>517</v>
      </c>
    </row>
    <row r="19659" spans="30:32" x14ac:dyDescent="0.2">
      <c r="AD19659" s="11" t="s">
        <v>31270</v>
      </c>
      <c r="AE19659" s="10" t="s">
        <v>31269</v>
      </c>
      <c r="AF19659" s="10" t="s">
        <v>517</v>
      </c>
    </row>
    <row r="19660" spans="30:32" x14ac:dyDescent="0.2">
      <c r="AD19660" s="11" t="s">
        <v>31271</v>
      </c>
      <c r="AE19660" s="10" t="s">
        <v>7269</v>
      </c>
      <c r="AF19660" s="10" t="s">
        <v>517</v>
      </c>
    </row>
    <row r="19661" spans="30:32" x14ac:dyDescent="0.2">
      <c r="AD19661" s="11" t="s">
        <v>31272</v>
      </c>
      <c r="AE19661" s="10" t="s">
        <v>7269</v>
      </c>
      <c r="AF19661" s="10" t="s">
        <v>517</v>
      </c>
    </row>
    <row r="19662" spans="30:32" x14ac:dyDescent="0.2">
      <c r="AD19662" s="11" t="s">
        <v>31273</v>
      </c>
      <c r="AE19662" s="10" t="s">
        <v>7269</v>
      </c>
      <c r="AF19662" s="10" t="s">
        <v>517</v>
      </c>
    </row>
    <row r="19663" spans="30:32" x14ac:dyDescent="0.2">
      <c r="AD19663" s="11" t="s">
        <v>31274</v>
      </c>
      <c r="AE19663" s="10" t="s">
        <v>7269</v>
      </c>
      <c r="AF19663" s="10" t="s">
        <v>517</v>
      </c>
    </row>
    <row r="19664" spans="30:32" x14ac:dyDescent="0.2">
      <c r="AD19664" s="11" t="s">
        <v>31275</v>
      </c>
      <c r="AE19664" s="10" t="s">
        <v>31276</v>
      </c>
      <c r="AF19664" s="10" t="s">
        <v>517</v>
      </c>
    </row>
    <row r="19665" spans="30:32" x14ac:dyDescent="0.2">
      <c r="AD19665" s="11" t="s">
        <v>31277</v>
      </c>
      <c r="AE19665" s="10" t="s">
        <v>21671</v>
      </c>
      <c r="AF19665" s="10" t="s">
        <v>517</v>
      </c>
    </row>
    <row r="19666" spans="30:32" x14ac:dyDescent="0.2">
      <c r="AD19666" s="11" t="s">
        <v>31278</v>
      </c>
      <c r="AE19666" s="10" t="s">
        <v>31279</v>
      </c>
      <c r="AF19666" s="10" t="s">
        <v>517</v>
      </c>
    </row>
    <row r="19667" spans="30:32" x14ac:dyDescent="0.2">
      <c r="AD19667" s="11" t="s">
        <v>31280</v>
      </c>
      <c r="AE19667" s="10" t="s">
        <v>31281</v>
      </c>
      <c r="AF19667" s="10" t="s">
        <v>517</v>
      </c>
    </row>
    <row r="19668" spans="30:32" x14ac:dyDescent="0.2">
      <c r="AD19668" s="11" t="s">
        <v>31282</v>
      </c>
      <c r="AE19668" s="10" t="s">
        <v>31283</v>
      </c>
      <c r="AF19668" s="10" t="s">
        <v>517</v>
      </c>
    </row>
    <row r="19669" spans="30:32" x14ac:dyDescent="0.2">
      <c r="AD19669" s="11" t="s">
        <v>31284</v>
      </c>
      <c r="AE19669" s="10" t="s">
        <v>12582</v>
      </c>
      <c r="AF19669" s="10" t="s">
        <v>517</v>
      </c>
    </row>
    <row r="19670" spans="30:32" x14ac:dyDescent="0.2">
      <c r="AD19670" s="11" t="s">
        <v>31285</v>
      </c>
      <c r="AE19670" s="10" t="s">
        <v>31286</v>
      </c>
      <c r="AF19670" s="10" t="s">
        <v>517</v>
      </c>
    </row>
    <row r="19671" spans="30:32" x14ac:dyDescent="0.2">
      <c r="AD19671" s="11" t="s">
        <v>31287</v>
      </c>
      <c r="AE19671" s="10" t="s">
        <v>31288</v>
      </c>
      <c r="AF19671" s="10" t="s">
        <v>517</v>
      </c>
    </row>
    <row r="19672" spans="30:32" x14ac:dyDescent="0.2">
      <c r="AD19672" s="11" t="s">
        <v>31289</v>
      </c>
      <c r="AE19672" s="10" t="s">
        <v>31290</v>
      </c>
      <c r="AF19672" s="10" t="s">
        <v>517</v>
      </c>
    </row>
    <row r="19673" spans="30:32" x14ac:dyDescent="0.2">
      <c r="AD19673" s="11" t="s">
        <v>31291</v>
      </c>
      <c r="AE19673" s="10" t="s">
        <v>31292</v>
      </c>
      <c r="AF19673" s="10" t="s">
        <v>517</v>
      </c>
    </row>
    <row r="19674" spans="30:32" x14ac:dyDescent="0.2">
      <c r="AD19674" s="11" t="s">
        <v>31293</v>
      </c>
      <c r="AE19674" s="10" t="s">
        <v>31292</v>
      </c>
      <c r="AF19674" s="10" t="s">
        <v>517</v>
      </c>
    </row>
    <row r="19675" spans="30:32" x14ac:dyDescent="0.2">
      <c r="AD19675" s="11" t="s">
        <v>31294</v>
      </c>
      <c r="AE19675" s="10" t="s">
        <v>31292</v>
      </c>
      <c r="AF19675" s="10" t="s">
        <v>517</v>
      </c>
    </row>
    <row r="19676" spans="30:32" x14ac:dyDescent="0.2">
      <c r="AD19676" s="11" t="s">
        <v>31295</v>
      </c>
      <c r="AE19676" s="10" t="s">
        <v>31292</v>
      </c>
      <c r="AF19676" s="10" t="s">
        <v>517</v>
      </c>
    </row>
    <row r="19677" spans="30:32" x14ac:dyDescent="0.2">
      <c r="AD19677" s="11" t="s">
        <v>31296</v>
      </c>
      <c r="AE19677" s="10" t="s">
        <v>31292</v>
      </c>
      <c r="AF19677" s="10" t="s">
        <v>517</v>
      </c>
    </row>
    <row r="19678" spans="30:32" x14ac:dyDescent="0.2">
      <c r="AD19678" s="11" t="s">
        <v>31297</v>
      </c>
      <c r="AE19678" s="10" t="s">
        <v>31292</v>
      </c>
      <c r="AF19678" s="10" t="s">
        <v>517</v>
      </c>
    </row>
    <row r="19679" spans="30:32" x14ac:dyDescent="0.2">
      <c r="AD19679" s="11" t="s">
        <v>31298</v>
      </c>
      <c r="AE19679" s="10" t="s">
        <v>31292</v>
      </c>
      <c r="AF19679" s="10" t="s">
        <v>517</v>
      </c>
    </row>
    <row r="19680" spans="30:32" x14ac:dyDescent="0.2">
      <c r="AD19680" s="11" t="s">
        <v>31299</v>
      </c>
      <c r="AE19680" s="10" t="s">
        <v>30012</v>
      </c>
      <c r="AF19680" s="10" t="s">
        <v>517</v>
      </c>
    </row>
    <row r="19681" spans="30:32" x14ac:dyDescent="0.2">
      <c r="AD19681" s="11" t="s">
        <v>31300</v>
      </c>
      <c r="AE19681" s="10" t="s">
        <v>31301</v>
      </c>
      <c r="AF19681" s="10" t="s">
        <v>517</v>
      </c>
    </row>
    <row r="19682" spans="30:32" x14ac:dyDescent="0.2">
      <c r="AD19682" s="11" t="s">
        <v>31302</v>
      </c>
      <c r="AE19682" s="10" t="s">
        <v>31303</v>
      </c>
      <c r="AF19682" s="10" t="s">
        <v>517</v>
      </c>
    </row>
    <row r="19683" spans="30:32" x14ac:dyDescent="0.2">
      <c r="AD19683" s="11" t="s">
        <v>31304</v>
      </c>
      <c r="AE19683" s="10" t="s">
        <v>31305</v>
      </c>
      <c r="AF19683" s="10" t="s">
        <v>517</v>
      </c>
    </row>
    <row r="19684" spans="30:32" x14ac:dyDescent="0.2">
      <c r="AD19684" s="11" t="s">
        <v>31306</v>
      </c>
      <c r="AE19684" s="10" t="s">
        <v>31307</v>
      </c>
      <c r="AF19684" s="10" t="s">
        <v>517</v>
      </c>
    </row>
    <row r="19685" spans="30:32" x14ac:dyDescent="0.2">
      <c r="AD19685" s="11" t="s">
        <v>31308</v>
      </c>
      <c r="AE19685" s="10" t="s">
        <v>31309</v>
      </c>
      <c r="AF19685" s="10" t="s">
        <v>517</v>
      </c>
    </row>
    <row r="19686" spans="30:32" x14ac:dyDescent="0.2">
      <c r="AD19686" s="11" t="s">
        <v>31310</v>
      </c>
      <c r="AE19686" s="10" t="s">
        <v>31311</v>
      </c>
      <c r="AF19686" s="10" t="s">
        <v>517</v>
      </c>
    </row>
    <row r="19687" spans="30:32" x14ac:dyDescent="0.2">
      <c r="AD19687" s="11" t="s">
        <v>31312</v>
      </c>
      <c r="AE19687" s="10" t="s">
        <v>31313</v>
      </c>
      <c r="AF19687" s="10" t="s">
        <v>517</v>
      </c>
    </row>
    <row r="19688" spans="30:32" x14ac:dyDescent="0.2">
      <c r="AD19688" s="11" t="s">
        <v>31314</v>
      </c>
      <c r="AE19688" s="10" t="s">
        <v>31315</v>
      </c>
      <c r="AF19688" s="10" t="s">
        <v>517</v>
      </c>
    </row>
    <row r="19689" spans="30:32" x14ac:dyDescent="0.2">
      <c r="AD19689" s="11" t="s">
        <v>31316</v>
      </c>
      <c r="AE19689" s="10" t="s">
        <v>31317</v>
      </c>
      <c r="AF19689" s="10" t="s">
        <v>517</v>
      </c>
    </row>
    <row r="19690" spans="30:32" x14ac:dyDescent="0.2">
      <c r="AD19690" s="11" t="s">
        <v>31318</v>
      </c>
      <c r="AE19690" s="10" t="s">
        <v>31319</v>
      </c>
      <c r="AF19690" s="10" t="s">
        <v>517</v>
      </c>
    </row>
    <row r="19691" spans="30:32" x14ac:dyDescent="0.2">
      <c r="AD19691" s="11" t="s">
        <v>31320</v>
      </c>
      <c r="AE19691" s="10" t="s">
        <v>31321</v>
      </c>
      <c r="AF19691" s="10" t="s">
        <v>517</v>
      </c>
    </row>
    <row r="19692" spans="30:32" x14ac:dyDescent="0.2">
      <c r="AD19692" s="11" t="s">
        <v>31322</v>
      </c>
      <c r="AE19692" s="10" t="s">
        <v>31321</v>
      </c>
      <c r="AF19692" s="10" t="s">
        <v>517</v>
      </c>
    </row>
    <row r="19693" spans="30:32" x14ac:dyDescent="0.2">
      <c r="AD19693" s="11" t="s">
        <v>31323</v>
      </c>
      <c r="AE19693" s="10" t="s">
        <v>31321</v>
      </c>
      <c r="AF19693" s="10" t="s">
        <v>517</v>
      </c>
    </row>
    <row r="19694" spans="30:32" x14ac:dyDescent="0.2">
      <c r="AD19694" s="11" t="s">
        <v>31324</v>
      </c>
      <c r="AE19694" s="10" t="s">
        <v>31321</v>
      </c>
      <c r="AF19694" s="10" t="s">
        <v>517</v>
      </c>
    </row>
    <row r="19695" spans="30:32" x14ac:dyDescent="0.2">
      <c r="AD19695" s="11" t="s">
        <v>31325</v>
      </c>
      <c r="AE19695" s="10" t="s">
        <v>31321</v>
      </c>
      <c r="AF19695" s="10" t="s">
        <v>517</v>
      </c>
    </row>
    <row r="19696" spans="30:32" x14ac:dyDescent="0.2">
      <c r="AD19696" s="11" t="s">
        <v>31326</v>
      </c>
      <c r="AE19696" s="10" t="s">
        <v>31321</v>
      </c>
      <c r="AF19696" s="10" t="s">
        <v>517</v>
      </c>
    </row>
    <row r="19697" spans="30:32" x14ac:dyDescent="0.2">
      <c r="AD19697" s="11" t="s">
        <v>31327</v>
      </c>
      <c r="AE19697" s="10" t="s">
        <v>31321</v>
      </c>
      <c r="AF19697" s="10" t="s">
        <v>517</v>
      </c>
    </row>
    <row r="19698" spans="30:32" x14ac:dyDescent="0.2">
      <c r="AD19698" s="11" t="s">
        <v>31328</v>
      </c>
      <c r="AE19698" s="10" t="s">
        <v>31321</v>
      </c>
      <c r="AF19698" s="10" t="s">
        <v>517</v>
      </c>
    </row>
    <row r="19699" spans="30:32" x14ac:dyDescent="0.2">
      <c r="AD19699" s="11" t="s">
        <v>31329</v>
      </c>
      <c r="AE19699" s="10" t="s">
        <v>31321</v>
      </c>
      <c r="AF19699" s="10" t="s">
        <v>517</v>
      </c>
    </row>
    <row r="19700" spans="30:32" x14ac:dyDescent="0.2">
      <c r="AD19700" s="11" t="s">
        <v>31330</v>
      </c>
      <c r="AE19700" s="10" t="s">
        <v>31321</v>
      </c>
      <c r="AF19700" s="10" t="s">
        <v>517</v>
      </c>
    </row>
    <row r="19701" spans="30:32" x14ac:dyDescent="0.2">
      <c r="AD19701" s="11" t="s">
        <v>31331</v>
      </c>
      <c r="AE19701" s="10" t="s">
        <v>31321</v>
      </c>
      <c r="AF19701" s="10" t="s">
        <v>517</v>
      </c>
    </row>
    <row r="19702" spans="30:32" x14ac:dyDescent="0.2">
      <c r="AD19702" s="11" t="s">
        <v>31332</v>
      </c>
      <c r="AE19702" s="10" t="s">
        <v>31321</v>
      </c>
      <c r="AF19702" s="10" t="s">
        <v>517</v>
      </c>
    </row>
    <row r="19703" spans="30:32" x14ac:dyDescent="0.2">
      <c r="AD19703" s="11" t="s">
        <v>31333</v>
      </c>
      <c r="AE19703" s="10" t="s">
        <v>31321</v>
      </c>
      <c r="AF19703" s="10" t="s">
        <v>517</v>
      </c>
    </row>
    <row r="19704" spans="30:32" x14ac:dyDescent="0.2">
      <c r="AD19704" s="11" t="s">
        <v>31334</v>
      </c>
      <c r="AE19704" s="10" t="s">
        <v>31321</v>
      </c>
      <c r="AF19704" s="10" t="s">
        <v>517</v>
      </c>
    </row>
    <row r="19705" spans="30:32" x14ac:dyDescent="0.2">
      <c r="AD19705" s="11" t="s">
        <v>31335</v>
      </c>
      <c r="AE19705" s="10" t="s">
        <v>31321</v>
      </c>
      <c r="AF19705" s="10" t="s">
        <v>517</v>
      </c>
    </row>
    <row r="19706" spans="30:32" x14ac:dyDescent="0.2">
      <c r="AD19706" s="11" t="s">
        <v>31336</v>
      </c>
      <c r="AE19706" s="10" t="s">
        <v>31321</v>
      </c>
      <c r="AF19706" s="10" t="s">
        <v>517</v>
      </c>
    </row>
    <row r="19707" spans="30:32" x14ac:dyDescent="0.2">
      <c r="AD19707" s="11" t="s">
        <v>31337</v>
      </c>
      <c r="AE19707" s="10" t="s">
        <v>31321</v>
      </c>
      <c r="AF19707" s="10" t="s">
        <v>517</v>
      </c>
    </row>
    <row r="19708" spans="30:32" x14ac:dyDescent="0.2">
      <c r="AD19708" s="11" t="s">
        <v>31338</v>
      </c>
      <c r="AE19708" s="10" t="s">
        <v>31321</v>
      </c>
      <c r="AF19708" s="10" t="s">
        <v>517</v>
      </c>
    </row>
    <row r="19709" spans="30:32" x14ac:dyDescent="0.2">
      <c r="AD19709" s="11" t="s">
        <v>31339</v>
      </c>
      <c r="AE19709" s="10" t="s">
        <v>31321</v>
      </c>
      <c r="AF19709" s="10" t="s">
        <v>517</v>
      </c>
    </row>
    <row r="19710" spans="30:32" x14ac:dyDescent="0.2">
      <c r="AD19710" s="11" t="s">
        <v>31340</v>
      </c>
      <c r="AE19710" s="10" t="s">
        <v>31321</v>
      </c>
      <c r="AF19710" s="10" t="s">
        <v>517</v>
      </c>
    </row>
    <row r="19711" spans="30:32" x14ac:dyDescent="0.2">
      <c r="AD19711" s="11" t="s">
        <v>31341</v>
      </c>
      <c r="AE19711" s="10" t="s">
        <v>31321</v>
      </c>
      <c r="AF19711" s="10" t="s">
        <v>517</v>
      </c>
    </row>
    <row r="19712" spans="30:32" x14ac:dyDescent="0.2">
      <c r="AD19712" s="11" t="s">
        <v>31342</v>
      </c>
      <c r="AE19712" s="10" t="s">
        <v>31321</v>
      </c>
      <c r="AF19712" s="10" t="s">
        <v>517</v>
      </c>
    </row>
    <row r="19713" spans="30:32" x14ac:dyDescent="0.2">
      <c r="AD19713" s="11" t="s">
        <v>31343</v>
      </c>
      <c r="AE19713" s="10" t="s">
        <v>31321</v>
      </c>
      <c r="AF19713" s="10" t="s">
        <v>517</v>
      </c>
    </row>
    <row r="19714" spans="30:32" x14ac:dyDescent="0.2">
      <c r="AD19714" s="11" t="s">
        <v>31344</v>
      </c>
      <c r="AE19714" s="10" t="s">
        <v>31321</v>
      </c>
      <c r="AF19714" s="10" t="s">
        <v>517</v>
      </c>
    </row>
    <row r="19715" spans="30:32" x14ac:dyDescent="0.2">
      <c r="AD19715" s="11" t="s">
        <v>31345</v>
      </c>
      <c r="AE19715" s="10" t="s">
        <v>31321</v>
      </c>
      <c r="AF19715" s="10" t="s">
        <v>517</v>
      </c>
    </row>
    <row r="19716" spans="30:32" x14ac:dyDescent="0.2">
      <c r="AD19716" s="11" t="s">
        <v>31346</v>
      </c>
      <c r="AE19716" s="10" t="s">
        <v>31321</v>
      </c>
      <c r="AF19716" s="10" t="s">
        <v>517</v>
      </c>
    </row>
    <row r="19717" spans="30:32" x14ac:dyDescent="0.2">
      <c r="AD19717" s="11" t="s">
        <v>31347</v>
      </c>
      <c r="AE19717" s="10" t="s">
        <v>31321</v>
      </c>
      <c r="AF19717" s="10" t="s">
        <v>517</v>
      </c>
    </row>
    <row r="19718" spans="30:32" x14ac:dyDescent="0.2">
      <c r="AD19718" s="11" t="s">
        <v>31348</v>
      </c>
      <c r="AE19718" s="10" t="s">
        <v>31321</v>
      </c>
      <c r="AF19718" s="10" t="s">
        <v>517</v>
      </c>
    </row>
    <row r="19719" spans="30:32" x14ac:dyDescent="0.2">
      <c r="AD19719" s="11" t="s">
        <v>31349</v>
      </c>
      <c r="AE19719" s="10" t="s">
        <v>31321</v>
      </c>
      <c r="AF19719" s="10" t="s">
        <v>517</v>
      </c>
    </row>
    <row r="19720" spans="30:32" x14ac:dyDescent="0.2">
      <c r="AD19720" s="11" t="s">
        <v>31350</v>
      </c>
      <c r="AE19720" s="10" t="s">
        <v>31321</v>
      </c>
      <c r="AF19720" s="10" t="s">
        <v>517</v>
      </c>
    </row>
    <row r="19721" spans="30:32" x14ac:dyDescent="0.2">
      <c r="AD19721" s="11" t="s">
        <v>31351</v>
      </c>
      <c r="AE19721" s="10" t="s">
        <v>31321</v>
      </c>
      <c r="AF19721" s="10" t="s">
        <v>517</v>
      </c>
    </row>
    <row r="19722" spans="30:32" x14ac:dyDescent="0.2">
      <c r="AD19722" s="11" t="s">
        <v>31352</v>
      </c>
      <c r="AE19722" s="10" t="s">
        <v>31321</v>
      </c>
      <c r="AF19722" s="10" t="s">
        <v>517</v>
      </c>
    </row>
    <row r="19723" spans="30:32" x14ac:dyDescent="0.2">
      <c r="AD19723" s="11" t="s">
        <v>31353</v>
      </c>
      <c r="AE19723" s="10" t="s">
        <v>31321</v>
      </c>
      <c r="AF19723" s="10" t="s">
        <v>517</v>
      </c>
    </row>
    <row r="19724" spans="30:32" x14ac:dyDescent="0.2">
      <c r="AD19724" s="11" t="s">
        <v>31354</v>
      </c>
      <c r="AE19724" s="10" t="s">
        <v>31321</v>
      </c>
      <c r="AF19724" s="10" t="s">
        <v>517</v>
      </c>
    </row>
    <row r="19725" spans="30:32" x14ac:dyDescent="0.2">
      <c r="AD19725" s="11" t="s">
        <v>31355</v>
      </c>
      <c r="AE19725" s="10" t="s">
        <v>31321</v>
      </c>
      <c r="AF19725" s="10" t="s">
        <v>517</v>
      </c>
    </row>
    <row r="19726" spans="30:32" x14ac:dyDescent="0.2">
      <c r="AD19726" s="11" t="s">
        <v>31356</v>
      </c>
      <c r="AE19726" s="10" t="s">
        <v>31357</v>
      </c>
      <c r="AF19726" s="10" t="s">
        <v>517</v>
      </c>
    </row>
    <row r="19727" spans="30:32" x14ac:dyDescent="0.2">
      <c r="AD19727" s="11" t="s">
        <v>31358</v>
      </c>
      <c r="AE19727" s="10" t="s">
        <v>31321</v>
      </c>
      <c r="AF19727" s="10" t="s">
        <v>517</v>
      </c>
    </row>
    <row r="19728" spans="30:32" x14ac:dyDescent="0.2">
      <c r="AD19728" s="11" t="s">
        <v>31359</v>
      </c>
      <c r="AE19728" s="10" t="s">
        <v>31321</v>
      </c>
      <c r="AF19728" s="10" t="s">
        <v>517</v>
      </c>
    </row>
    <row r="19729" spans="30:32" x14ac:dyDescent="0.2">
      <c r="AD19729" s="11" t="s">
        <v>31360</v>
      </c>
      <c r="AE19729" s="10" t="s">
        <v>31321</v>
      </c>
      <c r="AF19729" s="10" t="s">
        <v>517</v>
      </c>
    </row>
    <row r="19730" spans="30:32" x14ac:dyDescent="0.2">
      <c r="AD19730" s="11" t="s">
        <v>31361</v>
      </c>
      <c r="AE19730" s="10" t="s">
        <v>31321</v>
      </c>
      <c r="AF19730" s="10" t="s">
        <v>517</v>
      </c>
    </row>
    <row r="19731" spans="30:32" x14ac:dyDescent="0.2">
      <c r="AD19731" s="11" t="s">
        <v>31362</v>
      </c>
      <c r="AE19731" s="10" t="s">
        <v>31321</v>
      </c>
      <c r="AF19731" s="10" t="s">
        <v>517</v>
      </c>
    </row>
    <row r="19732" spans="30:32" x14ac:dyDescent="0.2">
      <c r="AD19732" s="11" t="s">
        <v>31363</v>
      </c>
      <c r="AE19732" s="10" t="s">
        <v>31321</v>
      </c>
      <c r="AF19732" s="10" t="s">
        <v>517</v>
      </c>
    </row>
    <row r="19733" spans="30:32" x14ac:dyDescent="0.2">
      <c r="AD19733" s="11" t="s">
        <v>31364</v>
      </c>
      <c r="AE19733" s="10" t="s">
        <v>31321</v>
      </c>
      <c r="AF19733" s="10" t="s">
        <v>517</v>
      </c>
    </row>
    <row r="19734" spans="30:32" x14ac:dyDescent="0.2">
      <c r="AD19734" s="11" t="s">
        <v>31365</v>
      </c>
      <c r="AE19734" s="10" t="s">
        <v>31321</v>
      </c>
      <c r="AF19734" s="10" t="s">
        <v>517</v>
      </c>
    </row>
    <row r="19735" spans="30:32" x14ac:dyDescent="0.2">
      <c r="AD19735" s="11" t="s">
        <v>31366</v>
      </c>
      <c r="AE19735" s="10" t="s">
        <v>31321</v>
      </c>
      <c r="AF19735" s="10" t="s">
        <v>517</v>
      </c>
    </row>
    <row r="19736" spans="30:32" x14ac:dyDescent="0.2">
      <c r="AD19736" s="11" t="s">
        <v>31367</v>
      </c>
      <c r="AE19736" s="10" t="s">
        <v>31321</v>
      </c>
      <c r="AF19736" s="10" t="s">
        <v>517</v>
      </c>
    </row>
    <row r="19737" spans="30:32" x14ac:dyDescent="0.2">
      <c r="AD19737" s="11" t="s">
        <v>31368</v>
      </c>
      <c r="AE19737" s="10" t="s">
        <v>31321</v>
      </c>
      <c r="AF19737" s="10" t="s">
        <v>517</v>
      </c>
    </row>
    <row r="19738" spans="30:32" x14ac:dyDescent="0.2">
      <c r="AD19738" s="11" t="s">
        <v>31369</v>
      </c>
      <c r="AE19738" s="10" t="s">
        <v>31321</v>
      </c>
      <c r="AF19738" s="10" t="s">
        <v>517</v>
      </c>
    </row>
    <row r="19739" spans="30:32" x14ac:dyDescent="0.2">
      <c r="AD19739" s="11" t="s">
        <v>31370</v>
      </c>
      <c r="AE19739" s="10" t="s">
        <v>31321</v>
      </c>
      <c r="AF19739" s="10" t="s">
        <v>517</v>
      </c>
    </row>
    <row r="19740" spans="30:32" x14ac:dyDescent="0.2">
      <c r="AD19740" s="11" t="s">
        <v>31371</v>
      </c>
      <c r="AE19740" s="10" t="s">
        <v>31321</v>
      </c>
      <c r="AF19740" s="10" t="s">
        <v>517</v>
      </c>
    </row>
    <row r="19741" spans="30:32" x14ac:dyDescent="0.2">
      <c r="AD19741" s="11" t="s">
        <v>31372</v>
      </c>
      <c r="AE19741" s="10" t="s">
        <v>31321</v>
      </c>
      <c r="AF19741" s="10" t="s">
        <v>517</v>
      </c>
    </row>
    <row r="19742" spans="30:32" x14ac:dyDescent="0.2">
      <c r="AD19742" s="11" t="s">
        <v>31373</v>
      </c>
      <c r="AE19742" s="10" t="s">
        <v>31321</v>
      </c>
      <c r="AF19742" s="10" t="s">
        <v>517</v>
      </c>
    </row>
    <row r="19743" spans="30:32" x14ac:dyDescent="0.2">
      <c r="AD19743" s="11" t="s">
        <v>31374</v>
      </c>
      <c r="AE19743" s="10" t="s">
        <v>31321</v>
      </c>
      <c r="AF19743" s="10" t="s">
        <v>517</v>
      </c>
    </row>
    <row r="19744" spans="30:32" x14ac:dyDescent="0.2">
      <c r="AD19744" s="11" t="s">
        <v>31375</v>
      </c>
      <c r="AE19744" s="10" t="s">
        <v>31321</v>
      </c>
      <c r="AF19744" s="10" t="s">
        <v>517</v>
      </c>
    </row>
    <row r="19745" spans="30:32" x14ac:dyDescent="0.2">
      <c r="AD19745" s="11" t="s">
        <v>31376</v>
      </c>
      <c r="AE19745" s="10" t="s">
        <v>31321</v>
      </c>
      <c r="AF19745" s="10" t="s">
        <v>517</v>
      </c>
    </row>
    <row r="19746" spans="30:32" x14ac:dyDescent="0.2">
      <c r="AD19746" s="11" t="s">
        <v>31377</v>
      </c>
      <c r="AE19746" s="10" t="s">
        <v>31378</v>
      </c>
      <c r="AF19746" s="10" t="s">
        <v>517</v>
      </c>
    </row>
    <row r="19747" spans="30:32" x14ac:dyDescent="0.2">
      <c r="AD19747" s="11" t="s">
        <v>31379</v>
      </c>
      <c r="AE19747" s="10" t="s">
        <v>31380</v>
      </c>
      <c r="AF19747" s="10" t="s">
        <v>517</v>
      </c>
    </row>
    <row r="19748" spans="30:32" x14ac:dyDescent="0.2">
      <c r="AD19748" s="11" t="s">
        <v>31381</v>
      </c>
      <c r="AE19748" s="10" t="s">
        <v>31382</v>
      </c>
      <c r="AF19748" s="10" t="s">
        <v>517</v>
      </c>
    </row>
    <row r="19749" spans="30:32" x14ac:dyDescent="0.2">
      <c r="AD19749" s="11" t="s">
        <v>31383</v>
      </c>
      <c r="AE19749" s="10" t="s">
        <v>21723</v>
      </c>
      <c r="AF19749" s="10" t="s">
        <v>517</v>
      </c>
    </row>
    <row r="19750" spans="30:32" x14ac:dyDescent="0.2">
      <c r="AD19750" s="11" t="s">
        <v>31384</v>
      </c>
      <c r="AE19750" s="10" t="s">
        <v>31385</v>
      </c>
      <c r="AF19750" s="10" t="s">
        <v>517</v>
      </c>
    </row>
    <row r="19751" spans="30:32" x14ac:dyDescent="0.2">
      <c r="AD19751" s="11" t="s">
        <v>31386</v>
      </c>
      <c r="AE19751" s="10" t="s">
        <v>3756</v>
      </c>
      <c r="AF19751" s="10" t="s">
        <v>517</v>
      </c>
    </row>
    <row r="19752" spans="30:32" x14ac:dyDescent="0.2">
      <c r="AD19752" s="11" t="s">
        <v>31387</v>
      </c>
      <c r="AE19752" s="10" t="s">
        <v>31388</v>
      </c>
      <c r="AF19752" s="10" t="s">
        <v>517</v>
      </c>
    </row>
    <row r="19753" spans="30:32" x14ac:dyDescent="0.2">
      <c r="AD19753" s="11" t="s">
        <v>31389</v>
      </c>
      <c r="AE19753" s="10" t="s">
        <v>31390</v>
      </c>
      <c r="AF19753" s="10" t="s">
        <v>517</v>
      </c>
    </row>
    <row r="19754" spans="30:32" x14ac:dyDescent="0.2">
      <c r="AD19754" s="11" t="s">
        <v>31391</v>
      </c>
      <c r="AE19754" s="10" t="s">
        <v>31392</v>
      </c>
      <c r="AF19754" s="10" t="s">
        <v>517</v>
      </c>
    </row>
    <row r="19755" spans="30:32" x14ac:dyDescent="0.2">
      <c r="AD19755" s="11" t="s">
        <v>31393</v>
      </c>
      <c r="AE19755" s="10" t="s">
        <v>31394</v>
      </c>
      <c r="AF19755" s="10" t="s">
        <v>517</v>
      </c>
    </row>
    <row r="19756" spans="30:32" x14ac:dyDescent="0.2">
      <c r="AD19756" s="11" t="s">
        <v>31395</v>
      </c>
      <c r="AE19756" s="10" t="s">
        <v>31396</v>
      </c>
      <c r="AF19756" s="10" t="s">
        <v>517</v>
      </c>
    </row>
    <row r="19757" spans="30:32" x14ac:dyDescent="0.2">
      <c r="AD19757" s="11" t="s">
        <v>31397</v>
      </c>
      <c r="AE19757" s="10" t="s">
        <v>31396</v>
      </c>
      <c r="AF19757" s="10" t="s">
        <v>517</v>
      </c>
    </row>
    <row r="19758" spans="30:32" x14ac:dyDescent="0.2">
      <c r="AD19758" s="11" t="s">
        <v>31398</v>
      </c>
      <c r="AE19758" s="10" t="s">
        <v>31399</v>
      </c>
      <c r="AF19758" s="10" t="s">
        <v>517</v>
      </c>
    </row>
    <row r="19759" spans="30:32" x14ac:dyDescent="0.2">
      <c r="AD19759" s="11" t="s">
        <v>31400</v>
      </c>
      <c r="AE19759" s="10" t="s">
        <v>31401</v>
      </c>
      <c r="AF19759" s="10" t="s">
        <v>517</v>
      </c>
    </row>
    <row r="19760" spans="30:32" x14ac:dyDescent="0.2">
      <c r="AD19760" s="11" t="s">
        <v>31402</v>
      </c>
      <c r="AE19760" s="10" t="s">
        <v>31401</v>
      </c>
      <c r="AF19760" s="10" t="s">
        <v>517</v>
      </c>
    </row>
    <row r="19761" spans="30:32" x14ac:dyDescent="0.2">
      <c r="AD19761" s="11" t="s">
        <v>31403</v>
      </c>
      <c r="AE19761" s="10" t="s">
        <v>21809</v>
      </c>
      <c r="AF19761" s="10" t="s">
        <v>517</v>
      </c>
    </row>
    <row r="19762" spans="30:32" x14ac:dyDescent="0.2">
      <c r="AD19762" s="11" t="s">
        <v>31404</v>
      </c>
      <c r="AE19762" s="10" t="s">
        <v>31405</v>
      </c>
      <c r="AF19762" s="10" t="s">
        <v>517</v>
      </c>
    </row>
    <row r="19763" spans="30:32" x14ac:dyDescent="0.2">
      <c r="AD19763" s="11" t="s">
        <v>31406</v>
      </c>
      <c r="AE19763" s="10" t="s">
        <v>31407</v>
      </c>
      <c r="AF19763" s="10" t="s">
        <v>517</v>
      </c>
    </row>
    <row r="19764" spans="30:32" x14ac:dyDescent="0.2">
      <c r="AD19764" s="11" t="s">
        <v>31408</v>
      </c>
      <c r="AE19764" s="10" t="s">
        <v>8918</v>
      </c>
      <c r="AF19764" s="10" t="s">
        <v>517</v>
      </c>
    </row>
    <row r="19765" spans="30:32" x14ac:dyDescent="0.2">
      <c r="AD19765" s="11" t="s">
        <v>31409</v>
      </c>
      <c r="AE19765" s="10" t="s">
        <v>31410</v>
      </c>
      <c r="AF19765" s="10" t="s">
        <v>517</v>
      </c>
    </row>
    <row r="19766" spans="30:32" x14ac:dyDescent="0.2">
      <c r="AD19766" s="11" t="s">
        <v>31411</v>
      </c>
      <c r="AE19766" s="10" t="s">
        <v>31412</v>
      </c>
      <c r="AF19766" s="10" t="s">
        <v>517</v>
      </c>
    </row>
    <row r="19767" spans="30:32" x14ac:dyDescent="0.2">
      <c r="AD19767" s="11" t="s">
        <v>31413</v>
      </c>
      <c r="AE19767" s="10" t="s">
        <v>31414</v>
      </c>
      <c r="AF19767" s="10" t="s">
        <v>517</v>
      </c>
    </row>
    <row r="19768" spans="30:32" x14ac:dyDescent="0.2">
      <c r="AD19768" s="11" t="s">
        <v>31415</v>
      </c>
      <c r="AE19768" s="10" t="s">
        <v>31416</v>
      </c>
      <c r="AF19768" s="10" t="s">
        <v>517</v>
      </c>
    </row>
    <row r="19769" spans="30:32" x14ac:dyDescent="0.2">
      <c r="AD19769" s="11" t="s">
        <v>31417</v>
      </c>
      <c r="AE19769" s="10" t="s">
        <v>31418</v>
      </c>
      <c r="AF19769" s="10" t="s">
        <v>517</v>
      </c>
    </row>
    <row r="19770" spans="30:32" x14ac:dyDescent="0.2">
      <c r="AD19770" s="11" t="s">
        <v>31419</v>
      </c>
      <c r="AE19770" s="10" t="s">
        <v>16541</v>
      </c>
      <c r="AF19770" s="10" t="s">
        <v>517</v>
      </c>
    </row>
    <row r="19771" spans="30:32" x14ac:dyDescent="0.2">
      <c r="AD19771" s="11" t="s">
        <v>31420</v>
      </c>
      <c r="AE19771" s="10" t="s">
        <v>16541</v>
      </c>
      <c r="AF19771" s="10" t="s">
        <v>517</v>
      </c>
    </row>
    <row r="19772" spans="30:32" x14ac:dyDescent="0.2">
      <c r="AD19772" s="11" t="s">
        <v>31421</v>
      </c>
      <c r="AE19772" s="10" t="s">
        <v>16541</v>
      </c>
      <c r="AF19772" s="10" t="s">
        <v>517</v>
      </c>
    </row>
    <row r="19773" spans="30:32" x14ac:dyDescent="0.2">
      <c r="AD19773" s="11" t="s">
        <v>31422</v>
      </c>
      <c r="AE19773" s="10" t="s">
        <v>16541</v>
      </c>
      <c r="AF19773" s="10" t="s">
        <v>517</v>
      </c>
    </row>
    <row r="19774" spans="30:32" x14ac:dyDescent="0.2">
      <c r="AD19774" s="11" t="s">
        <v>31423</v>
      </c>
      <c r="AE19774" s="10" t="s">
        <v>16541</v>
      </c>
      <c r="AF19774" s="10" t="s">
        <v>517</v>
      </c>
    </row>
    <row r="19775" spans="30:32" x14ac:dyDescent="0.2">
      <c r="AD19775" s="11" t="s">
        <v>31424</v>
      </c>
      <c r="AE19775" s="10" t="s">
        <v>31425</v>
      </c>
      <c r="AF19775" s="10" t="s">
        <v>690</v>
      </c>
    </row>
    <row r="19776" spans="30:32" x14ac:dyDescent="0.2">
      <c r="AD19776" s="11" t="s">
        <v>31426</v>
      </c>
      <c r="AE19776" s="10" t="s">
        <v>31427</v>
      </c>
      <c r="AF19776" s="10" t="s">
        <v>690</v>
      </c>
    </row>
    <row r="19777" spans="30:32" x14ac:dyDescent="0.2">
      <c r="AD19777" s="11" t="s">
        <v>31428</v>
      </c>
      <c r="AE19777" s="10" t="s">
        <v>31429</v>
      </c>
      <c r="AF19777" s="10" t="s">
        <v>690</v>
      </c>
    </row>
    <row r="19778" spans="30:32" x14ac:dyDescent="0.2">
      <c r="AD19778" s="11" t="s">
        <v>31430</v>
      </c>
      <c r="AE19778" s="10" t="s">
        <v>31429</v>
      </c>
      <c r="AF19778" s="10" t="s">
        <v>690</v>
      </c>
    </row>
    <row r="19779" spans="30:32" x14ac:dyDescent="0.2">
      <c r="AD19779" s="11" t="s">
        <v>31431</v>
      </c>
      <c r="AE19779" s="10" t="s">
        <v>31432</v>
      </c>
      <c r="AF19779" s="10" t="s">
        <v>690</v>
      </c>
    </row>
    <row r="19780" spans="30:32" x14ac:dyDescent="0.2">
      <c r="AD19780" s="11" t="s">
        <v>31433</v>
      </c>
      <c r="AE19780" s="10" t="s">
        <v>31432</v>
      </c>
      <c r="AF19780" s="10" t="s">
        <v>690</v>
      </c>
    </row>
    <row r="19781" spans="30:32" x14ac:dyDescent="0.2">
      <c r="AD19781" s="11" t="s">
        <v>31434</v>
      </c>
      <c r="AE19781" s="10" t="s">
        <v>31432</v>
      </c>
      <c r="AF19781" s="10" t="s">
        <v>690</v>
      </c>
    </row>
    <row r="19782" spans="30:32" x14ac:dyDescent="0.2">
      <c r="AD19782" s="11" t="s">
        <v>31435</v>
      </c>
      <c r="AE19782" s="10" t="s">
        <v>31432</v>
      </c>
      <c r="AF19782" s="10" t="s">
        <v>690</v>
      </c>
    </row>
    <row r="19783" spans="30:32" x14ac:dyDescent="0.2">
      <c r="AD19783" s="11" t="s">
        <v>31436</v>
      </c>
      <c r="AE19783" s="10" t="s">
        <v>31432</v>
      </c>
      <c r="AF19783" s="10" t="s">
        <v>690</v>
      </c>
    </row>
    <row r="19784" spans="30:32" x14ac:dyDescent="0.2">
      <c r="AD19784" s="11" t="s">
        <v>31437</v>
      </c>
      <c r="AE19784" s="10" t="s">
        <v>31432</v>
      </c>
      <c r="AF19784" s="10" t="s">
        <v>690</v>
      </c>
    </row>
    <row r="19785" spans="30:32" x14ac:dyDescent="0.2">
      <c r="AD19785" s="11" t="s">
        <v>31438</v>
      </c>
      <c r="AE19785" s="10" t="s">
        <v>31432</v>
      </c>
      <c r="AF19785" s="10" t="s">
        <v>690</v>
      </c>
    </row>
    <row r="19786" spans="30:32" x14ac:dyDescent="0.2">
      <c r="AD19786" s="11" t="s">
        <v>31439</v>
      </c>
      <c r="AE19786" s="10" t="s">
        <v>31432</v>
      </c>
      <c r="AF19786" s="10" t="s">
        <v>690</v>
      </c>
    </row>
    <row r="19787" spans="30:32" x14ac:dyDescent="0.2">
      <c r="AD19787" s="11" t="s">
        <v>31440</v>
      </c>
      <c r="AE19787" s="10" t="s">
        <v>31432</v>
      </c>
      <c r="AF19787" s="10" t="s">
        <v>690</v>
      </c>
    </row>
    <row r="19788" spans="30:32" x14ac:dyDescent="0.2">
      <c r="AD19788" s="11" t="s">
        <v>31441</v>
      </c>
      <c r="AE19788" s="10" t="s">
        <v>31432</v>
      </c>
      <c r="AF19788" s="10" t="s">
        <v>690</v>
      </c>
    </row>
    <row r="19789" spans="30:32" x14ac:dyDescent="0.2">
      <c r="AD19789" s="11" t="s">
        <v>31442</v>
      </c>
      <c r="AE19789" s="10" t="s">
        <v>31432</v>
      </c>
      <c r="AF19789" s="10" t="s">
        <v>690</v>
      </c>
    </row>
    <row r="19790" spans="30:32" x14ac:dyDescent="0.2">
      <c r="AD19790" s="11" t="s">
        <v>31443</v>
      </c>
      <c r="AE19790" s="10" t="s">
        <v>31432</v>
      </c>
      <c r="AF19790" s="10" t="s">
        <v>690</v>
      </c>
    </row>
    <row r="19791" spans="30:32" x14ac:dyDescent="0.2">
      <c r="AD19791" s="11" t="s">
        <v>31444</v>
      </c>
      <c r="AE19791" s="10" t="s">
        <v>31432</v>
      </c>
      <c r="AF19791" s="10" t="s">
        <v>690</v>
      </c>
    </row>
    <row r="19792" spans="30:32" x14ac:dyDescent="0.2">
      <c r="AD19792" s="11" t="s">
        <v>31445</v>
      </c>
      <c r="AE19792" s="10" t="s">
        <v>31432</v>
      </c>
      <c r="AF19792" s="10" t="s">
        <v>690</v>
      </c>
    </row>
    <row r="19793" spans="30:32" x14ac:dyDescent="0.2">
      <c r="AD19793" s="11" t="s">
        <v>31446</v>
      </c>
      <c r="AE19793" s="10" t="s">
        <v>31432</v>
      </c>
      <c r="AF19793" s="10" t="s">
        <v>690</v>
      </c>
    </row>
    <row r="19794" spans="30:32" x14ac:dyDescent="0.2">
      <c r="AD19794" s="11" t="s">
        <v>31447</v>
      </c>
      <c r="AE19794" s="10" t="s">
        <v>31432</v>
      </c>
      <c r="AF19794" s="10" t="s">
        <v>690</v>
      </c>
    </row>
    <row r="19795" spans="30:32" x14ac:dyDescent="0.2">
      <c r="AD19795" s="11" t="s">
        <v>31448</v>
      </c>
      <c r="AE19795" s="10" t="s">
        <v>31449</v>
      </c>
      <c r="AF19795" s="10" t="s">
        <v>690</v>
      </c>
    </row>
    <row r="19796" spans="30:32" x14ac:dyDescent="0.2">
      <c r="AD19796" s="11" t="s">
        <v>31450</v>
      </c>
      <c r="AE19796" s="10" t="s">
        <v>31432</v>
      </c>
      <c r="AF19796" s="10" t="s">
        <v>690</v>
      </c>
    </row>
    <row r="19797" spans="30:32" x14ac:dyDescent="0.2">
      <c r="AD19797" s="11" t="s">
        <v>31451</v>
      </c>
      <c r="AE19797" s="10" t="s">
        <v>31432</v>
      </c>
      <c r="AF19797" s="10" t="s">
        <v>690</v>
      </c>
    </row>
    <row r="19798" spans="30:32" x14ac:dyDescent="0.2">
      <c r="AD19798" s="11" t="s">
        <v>31452</v>
      </c>
      <c r="AE19798" s="10" t="s">
        <v>31432</v>
      </c>
      <c r="AF19798" s="10" t="s">
        <v>690</v>
      </c>
    </row>
    <row r="19799" spans="30:32" x14ac:dyDescent="0.2">
      <c r="AD19799" s="11" t="s">
        <v>31453</v>
      </c>
      <c r="AE19799" s="10" t="s">
        <v>31432</v>
      </c>
      <c r="AF19799" s="10" t="s">
        <v>690</v>
      </c>
    </row>
    <row r="19800" spans="30:32" x14ac:dyDescent="0.2">
      <c r="AD19800" s="11" t="s">
        <v>31454</v>
      </c>
      <c r="AE19800" s="10" t="s">
        <v>31432</v>
      </c>
      <c r="AF19800" s="10" t="s">
        <v>690</v>
      </c>
    </row>
    <row r="19801" spans="30:32" x14ac:dyDescent="0.2">
      <c r="AD19801" s="11" t="s">
        <v>31455</v>
      </c>
      <c r="AE19801" s="10" t="s">
        <v>31456</v>
      </c>
      <c r="AF19801" s="10" t="s">
        <v>690</v>
      </c>
    </row>
    <row r="19802" spans="30:32" x14ac:dyDescent="0.2">
      <c r="AD19802" s="11" t="s">
        <v>31457</v>
      </c>
      <c r="AE19802" s="10" t="s">
        <v>31432</v>
      </c>
      <c r="AF19802" s="10" t="s">
        <v>690</v>
      </c>
    </row>
    <row r="19803" spans="30:32" x14ac:dyDescent="0.2">
      <c r="AD19803" s="11" t="s">
        <v>31458</v>
      </c>
      <c r="AE19803" s="10" t="s">
        <v>31432</v>
      </c>
      <c r="AF19803" s="10" t="s">
        <v>690</v>
      </c>
    </row>
    <row r="19804" spans="30:32" x14ac:dyDescent="0.2">
      <c r="AD19804" s="11" t="s">
        <v>31459</v>
      </c>
      <c r="AE19804" s="10" t="s">
        <v>31456</v>
      </c>
      <c r="AF19804" s="10" t="s">
        <v>690</v>
      </c>
    </row>
    <row r="19805" spans="30:32" x14ac:dyDescent="0.2">
      <c r="AD19805" s="11" t="s">
        <v>31460</v>
      </c>
      <c r="AE19805" s="10" t="s">
        <v>31432</v>
      </c>
      <c r="AF19805" s="10" t="s">
        <v>690</v>
      </c>
    </row>
    <row r="19806" spans="30:32" x14ac:dyDescent="0.2">
      <c r="AD19806" s="11" t="s">
        <v>31461</v>
      </c>
      <c r="AE19806" s="10" t="s">
        <v>31432</v>
      </c>
      <c r="AF19806" s="10" t="s">
        <v>690</v>
      </c>
    </row>
    <row r="19807" spans="30:32" x14ac:dyDescent="0.2">
      <c r="AD19807" s="11" t="s">
        <v>31462</v>
      </c>
      <c r="AE19807" s="10" t="s">
        <v>31432</v>
      </c>
      <c r="AF19807" s="10" t="s">
        <v>690</v>
      </c>
    </row>
    <row r="19808" spans="30:32" x14ac:dyDescent="0.2">
      <c r="AD19808" s="11" t="s">
        <v>31463</v>
      </c>
      <c r="AE19808" s="10" t="s">
        <v>31432</v>
      </c>
      <c r="AF19808" s="10" t="s">
        <v>690</v>
      </c>
    </row>
    <row r="19809" spans="30:32" x14ac:dyDescent="0.2">
      <c r="AD19809" s="11" t="s">
        <v>31464</v>
      </c>
      <c r="AE19809" s="10" t="s">
        <v>31456</v>
      </c>
      <c r="AF19809" s="10" t="s">
        <v>690</v>
      </c>
    </row>
    <row r="19810" spans="30:32" x14ac:dyDescent="0.2">
      <c r="AD19810" s="11" t="s">
        <v>31465</v>
      </c>
      <c r="AE19810" s="10" t="s">
        <v>31432</v>
      </c>
      <c r="AF19810" s="10" t="s">
        <v>690</v>
      </c>
    </row>
    <row r="19811" spans="30:32" x14ac:dyDescent="0.2">
      <c r="AD19811" s="11" t="s">
        <v>31466</v>
      </c>
      <c r="AE19811" s="10" t="s">
        <v>31432</v>
      </c>
      <c r="AF19811" s="10" t="s">
        <v>690</v>
      </c>
    </row>
    <row r="19812" spans="30:32" x14ac:dyDescent="0.2">
      <c r="AD19812" s="11" t="s">
        <v>31467</v>
      </c>
      <c r="AE19812" s="10" t="s">
        <v>31432</v>
      </c>
      <c r="AF19812" s="10" t="s">
        <v>690</v>
      </c>
    </row>
    <row r="19813" spans="30:32" x14ac:dyDescent="0.2">
      <c r="AD19813" s="11" t="s">
        <v>31468</v>
      </c>
      <c r="AE19813" s="10" t="s">
        <v>31432</v>
      </c>
      <c r="AF19813" s="10" t="s">
        <v>690</v>
      </c>
    </row>
    <row r="19814" spans="30:32" x14ac:dyDescent="0.2">
      <c r="AD19814" s="11" t="s">
        <v>31469</v>
      </c>
      <c r="AE19814" s="10" t="s">
        <v>31432</v>
      </c>
      <c r="AF19814" s="10" t="s">
        <v>690</v>
      </c>
    </row>
    <row r="19815" spans="30:32" x14ac:dyDescent="0.2">
      <c r="AD19815" s="11" t="s">
        <v>31470</v>
      </c>
      <c r="AE19815" s="10" t="s">
        <v>31432</v>
      </c>
      <c r="AF19815" s="10" t="s">
        <v>690</v>
      </c>
    </row>
    <row r="19816" spans="30:32" x14ac:dyDescent="0.2">
      <c r="AD19816" s="11" t="s">
        <v>31471</v>
      </c>
      <c r="AE19816" s="10" t="s">
        <v>31432</v>
      </c>
      <c r="AF19816" s="10" t="s">
        <v>690</v>
      </c>
    </row>
    <row r="19817" spans="30:32" x14ac:dyDescent="0.2">
      <c r="AD19817" s="11" t="s">
        <v>31472</v>
      </c>
      <c r="AE19817" s="10" t="s">
        <v>31432</v>
      </c>
      <c r="AF19817" s="10" t="s">
        <v>690</v>
      </c>
    </row>
    <row r="19818" spans="30:32" x14ac:dyDescent="0.2">
      <c r="AD19818" s="11" t="s">
        <v>31473</v>
      </c>
      <c r="AE19818" s="10" t="s">
        <v>31432</v>
      </c>
      <c r="AF19818" s="10" t="s">
        <v>690</v>
      </c>
    </row>
    <row r="19819" spans="30:32" x14ac:dyDescent="0.2">
      <c r="AD19819" s="11" t="s">
        <v>31474</v>
      </c>
      <c r="AE19819" s="10" t="s">
        <v>31432</v>
      </c>
      <c r="AF19819" s="10" t="s">
        <v>690</v>
      </c>
    </row>
    <row r="19820" spans="30:32" x14ac:dyDescent="0.2">
      <c r="AD19820" s="11" t="s">
        <v>31475</v>
      </c>
      <c r="AE19820" s="10" t="s">
        <v>31432</v>
      </c>
      <c r="AF19820" s="10" t="s">
        <v>690</v>
      </c>
    </row>
    <row r="19821" spans="30:32" x14ac:dyDescent="0.2">
      <c r="AD19821" s="11" t="s">
        <v>31476</v>
      </c>
      <c r="AE19821" s="10" t="s">
        <v>31432</v>
      </c>
      <c r="AF19821" s="10" t="s">
        <v>690</v>
      </c>
    </row>
    <row r="19822" spans="30:32" x14ac:dyDescent="0.2">
      <c r="AD19822" s="11" t="s">
        <v>31477</v>
      </c>
      <c r="AE19822" s="10" t="s">
        <v>31432</v>
      </c>
      <c r="AF19822" s="10" t="s">
        <v>690</v>
      </c>
    </row>
    <row r="19823" spans="30:32" x14ac:dyDescent="0.2">
      <c r="AD19823" s="11" t="s">
        <v>31478</v>
      </c>
      <c r="AE19823" s="10" t="s">
        <v>31432</v>
      </c>
      <c r="AF19823" s="10" t="s">
        <v>690</v>
      </c>
    </row>
    <row r="19824" spans="30:32" x14ac:dyDescent="0.2">
      <c r="AD19824" s="11" t="s">
        <v>31479</v>
      </c>
      <c r="AE19824" s="10" t="s">
        <v>31432</v>
      </c>
      <c r="AF19824" s="10" t="s">
        <v>690</v>
      </c>
    </row>
    <row r="19825" spans="30:32" x14ac:dyDescent="0.2">
      <c r="AD19825" s="11" t="s">
        <v>31480</v>
      </c>
      <c r="AE19825" s="10" t="s">
        <v>31481</v>
      </c>
      <c r="AF19825" s="10" t="s">
        <v>690</v>
      </c>
    </row>
    <row r="19826" spans="30:32" x14ac:dyDescent="0.2">
      <c r="AD19826" s="11" t="s">
        <v>31482</v>
      </c>
      <c r="AE19826" s="10" t="s">
        <v>31483</v>
      </c>
      <c r="AF19826" s="10" t="s">
        <v>690</v>
      </c>
    </row>
    <row r="19827" spans="30:32" x14ac:dyDescent="0.2">
      <c r="AD19827" s="11" t="s">
        <v>31484</v>
      </c>
      <c r="AE19827" s="10" t="s">
        <v>31485</v>
      </c>
      <c r="AF19827" s="10" t="s">
        <v>690</v>
      </c>
    </row>
    <row r="19828" spans="30:32" x14ac:dyDescent="0.2">
      <c r="AD19828" s="11" t="s">
        <v>31486</v>
      </c>
      <c r="AE19828" s="10" t="s">
        <v>31487</v>
      </c>
      <c r="AF19828" s="10" t="s">
        <v>690</v>
      </c>
    </row>
    <row r="19829" spans="30:32" x14ac:dyDescent="0.2">
      <c r="AD19829" s="11" t="s">
        <v>31488</v>
      </c>
      <c r="AE19829" s="10" t="s">
        <v>31489</v>
      </c>
      <c r="AF19829" s="10" t="s">
        <v>690</v>
      </c>
    </row>
    <row r="19830" spans="30:32" x14ac:dyDescent="0.2">
      <c r="AD19830" s="11" t="s">
        <v>31490</v>
      </c>
      <c r="AE19830" s="10" t="s">
        <v>27071</v>
      </c>
      <c r="AF19830" s="10" t="s">
        <v>690</v>
      </c>
    </row>
    <row r="19831" spans="30:32" x14ac:dyDescent="0.2">
      <c r="AD19831" s="11" t="s">
        <v>31491</v>
      </c>
      <c r="AE19831" s="10" t="s">
        <v>31492</v>
      </c>
      <c r="AF19831" s="10" t="s">
        <v>690</v>
      </c>
    </row>
    <row r="19832" spans="30:32" x14ac:dyDescent="0.2">
      <c r="AD19832" s="11" t="s">
        <v>31493</v>
      </c>
      <c r="AE19832" s="10" t="s">
        <v>31494</v>
      </c>
      <c r="AF19832" s="10" t="s">
        <v>690</v>
      </c>
    </row>
    <row r="19833" spans="30:32" x14ac:dyDescent="0.2">
      <c r="AD19833" s="11" t="s">
        <v>31495</v>
      </c>
      <c r="AE19833" s="10" t="s">
        <v>31496</v>
      </c>
      <c r="AF19833" s="10" t="s">
        <v>690</v>
      </c>
    </row>
    <row r="19834" spans="30:32" x14ac:dyDescent="0.2">
      <c r="AD19834" s="11" t="s">
        <v>31497</v>
      </c>
      <c r="AE19834" s="10" t="s">
        <v>31498</v>
      </c>
      <c r="AF19834" s="10" t="s">
        <v>690</v>
      </c>
    </row>
    <row r="19835" spans="30:32" x14ac:dyDescent="0.2">
      <c r="AD19835" s="11" t="s">
        <v>31499</v>
      </c>
      <c r="AE19835" s="10" t="s">
        <v>31500</v>
      </c>
      <c r="AF19835" s="10" t="s">
        <v>690</v>
      </c>
    </row>
    <row r="19836" spans="30:32" x14ac:dyDescent="0.2">
      <c r="AD19836" s="11" t="s">
        <v>31501</v>
      </c>
      <c r="AE19836" s="10" t="s">
        <v>31502</v>
      </c>
      <c r="AF19836" s="10" t="s">
        <v>690</v>
      </c>
    </row>
    <row r="19837" spans="30:32" x14ac:dyDescent="0.2">
      <c r="AD19837" s="11" t="s">
        <v>31503</v>
      </c>
      <c r="AE19837" s="10" t="s">
        <v>31504</v>
      </c>
      <c r="AF19837" s="10" t="s">
        <v>690</v>
      </c>
    </row>
    <row r="19838" spans="30:32" x14ac:dyDescent="0.2">
      <c r="AD19838" s="11" t="s">
        <v>31505</v>
      </c>
      <c r="AE19838" s="10" t="s">
        <v>31506</v>
      </c>
      <c r="AF19838" s="10" t="s">
        <v>690</v>
      </c>
    </row>
    <row r="19839" spans="30:32" x14ac:dyDescent="0.2">
      <c r="AD19839" s="11" t="s">
        <v>31507</v>
      </c>
      <c r="AE19839" s="10" t="s">
        <v>31506</v>
      </c>
      <c r="AF19839" s="10" t="s">
        <v>690</v>
      </c>
    </row>
    <row r="19840" spans="30:32" x14ac:dyDescent="0.2">
      <c r="AD19840" s="11" t="s">
        <v>31508</v>
      </c>
      <c r="AE19840" s="10" t="s">
        <v>31509</v>
      </c>
      <c r="AF19840" s="10" t="s">
        <v>690</v>
      </c>
    </row>
    <row r="19841" spans="30:32" x14ac:dyDescent="0.2">
      <c r="AD19841" s="11" t="s">
        <v>31510</v>
      </c>
      <c r="AE19841" s="10" t="s">
        <v>14016</v>
      </c>
      <c r="AF19841" s="10" t="s">
        <v>690</v>
      </c>
    </row>
    <row r="19842" spans="30:32" x14ac:dyDescent="0.2">
      <c r="AD19842" s="11" t="s">
        <v>31511</v>
      </c>
      <c r="AE19842" s="10" t="s">
        <v>31512</v>
      </c>
      <c r="AF19842" s="10" t="s">
        <v>690</v>
      </c>
    </row>
    <row r="19843" spans="30:32" x14ac:dyDescent="0.2">
      <c r="AD19843" s="11" t="s">
        <v>31513</v>
      </c>
      <c r="AE19843" s="10" t="s">
        <v>31514</v>
      </c>
      <c r="AF19843" s="10" t="s">
        <v>690</v>
      </c>
    </row>
    <row r="19844" spans="30:32" x14ac:dyDescent="0.2">
      <c r="AD19844" s="11" t="s">
        <v>31515</v>
      </c>
      <c r="AE19844" s="10" t="s">
        <v>31516</v>
      </c>
      <c r="AF19844" s="10" t="s">
        <v>690</v>
      </c>
    </row>
    <row r="19845" spans="30:32" x14ac:dyDescent="0.2">
      <c r="AD19845" s="11" t="s">
        <v>31517</v>
      </c>
      <c r="AE19845" s="10" t="s">
        <v>31518</v>
      </c>
      <c r="AF19845" s="10" t="s">
        <v>690</v>
      </c>
    </row>
    <row r="19846" spans="30:32" x14ac:dyDescent="0.2">
      <c r="AD19846" s="11" t="s">
        <v>31519</v>
      </c>
      <c r="AE19846" s="10" t="s">
        <v>31520</v>
      </c>
      <c r="AF19846" s="10" t="s">
        <v>690</v>
      </c>
    </row>
    <row r="19847" spans="30:32" x14ac:dyDescent="0.2">
      <c r="AD19847" s="11" t="s">
        <v>31521</v>
      </c>
      <c r="AE19847" s="10" t="s">
        <v>3856</v>
      </c>
      <c r="AF19847" s="10" t="s">
        <v>690</v>
      </c>
    </row>
    <row r="19848" spans="30:32" x14ac:dyDescent="0.2">
      <c r="AD19848" s="11" t="s">
        <v>31522</v>
      </c>
      <c r="AE19848" s="10" t="s">
        <v>31523</v>
      </c>
      <c r="AF19848" s="10" t="s">
        <v>690</v>
      </c>
    </row>
    <row r="19849" spans="30:32" x14ac:dyDescent="0.2">
      <c r="AD19849" s="11" t="s">
        <v>31524</v>
      </c>
      <c r="AE19849" s="10" t="s">
        <v>31525</v>
      </c>
      <c r="AF19849" s="10" t="s">
        <v>690</v>
      </c>
    </row>
    <row r="19850" spans="30:32" x14ac:dyDescent="0.2">
      <c r="AD19850" s="11" t="s">
        <v>31526</v>
      </c>
      <c r="AE19850" s="10" t="s">
        <v>16874</v>
      </c>
      <c r="AF19850" s="10" t="s">
        <v>690</v>
      </c>
    </row>
    <row r="19851" spans="30:32" x14ac:dyDescent="0.2">
      <c r="AD19851" s="11" t="s">
        <v>31527</v>
      </c>
      <c r="AE19851" s="10" t="s">
        <v>9865</v>
      </c>
      <c r="AF19851" s="10" t="s">
        <v>690</v>
      </c>
    </row>
    <row r="19852" spans="30:32" x14ac:dyDescent="0.2">
      <c r="AD19852" s="11" t="s">
        <v>31528</v>
      </c>
      <c r="AE19852" s="10" t="s">
        <v>31529</v>
      </c>
      <c r="AF19852" s="10" t="s">
        <v>690</v>
      </c>
    </row>
    <row r="19853" spans="30:32" x14ac:dyDescent="0.2">
      <c r="AD19853" s="11" t="s">
        <v>31530</v>
      </c>
      <c r="AE19853" s="10" t="s">
        <v>31531</v>
      </c>
      <c r="AF19853" s="10" t="s">
        <v>690</v>
      </c>
    </row>
    <row r="19854" spans="30:32" x14ac:dyDescent="0.2">
      <c r="AD19854" s="11" t="s">
        <v>31532</v>
      </c>
      <c r="AE19854" s="10" t="s">
        <v>31533</v>
      </c>
      <c r="AF19854" s="10" t="s">
        <v>690</v>
      </c>
    </row>
    <row r="19855" spans="30:32" x14ac:dyDescent="0.2">
      <c r="AD19855" s="11" t="s">
        <v>31534</v>
      </c>
      <c r="AE19855" s="10" t="s">
        <v>31535</v>
      </c>
      <c r="AF19855" s="10" t="s">
        <v>690</v>
      </c>
    </row>
    <row r="19856" spans="30:32" x14ac:dyDescent="0.2">
      <c r="AD19856" s="11" t="s">
        <v>31536</v>
      </c>
      <c r="AE19856" s="10" t="s">
        <v>31535</v>
      </c>
      <c r="AF19856" s="10" t="s">
        <v>690</v>
      </c>
    </row>
    <row r="19857" spans="30:32" x14ac:dyDescent="0.2">
      <c r="AD19857" s="11" t="s">
        <v>31537</v>
      </c>
      <c r="AE19857" s="10" t="s">
        <v>31538</v>
      </c>
      <c r="AF19857" s="10" t="s">
        <v>690</v>
      </c>
    </row>
    <row r="19858" spans="30:32" x14ac:dyDescent="0.2">
      <c r="AD19858" s="11" t="s">
        <v>31539</v>
      </c>
      <c r="AE19858" s="10" t="s">
        <v>24449</v>
      </c>
      <c r="AF19858" s="10" t="s">
        <v>690</v>
      </c>
    </row>
    <row r="19859" spans="30:32" x14ac:dyDescent="0.2">
      <c r="AD19859" s="11" t="s">
        <v>31540</v>
      </c>
      <c r="AE19859" s="10" t="s">
        <v>31541</v>
      </c>
      <c r="AF19859" s="10" t="s">
        <v>690</v>
      </c>
    </row>
    <row r="19860" spans="30:32" x14ac:dyDescent="0.2">
      <c r="AD19860" s="11" t="s">
        <v>31542</v>
      </c>
      <c r="AE19860" s="10" t="s">
        <v>31543</v>
      </c>
      <c r="AF19860" s="10" t="s">
        <v>690</v>
      </c>
    </row>
    <row r="19861" spans="30:32" x14ac:dyDescent="0.2">
      <c r="AD19861" s="11" t="s">
        <v>31544</v>
      </c>
      <c r="AE19861" s="10" t="s">
        <v>31545</v>
      </c>
      <c r="AF19861" s="10" t="s">
        <v>690</v>
      </c>
    </row>
    <row r="19862" spans="30:32" x14ac:dyDescent="0.2">
      <c r="AD19862" s="11" t="s">
        <v>31546</v>
      </c>
      <c r="AE19862" s="10" t="s">
        <v>31547</v>
      </c>
      <c r="AF19862" s="10" t="s">
        <v>690</v>
      </c>
    </row>
    <row r="19863" spans="30:32" x14ac:dyDescent="0.2">
      <c r="AD19863" s="11" t="s">
        <v>31548</v>
      </c>
      <c r="AE19863" s="10" t="s">
        <v>31549</v>
      </c>
      <c r="AF19863" s="10" t="s">
        <v>690</v>
      </c>
    </row>
    <row r="19864" spans="30:32" x14ac:dyDescent="0.2">
      <c r="AD19864" s="11" t="s">
        <v>31550</v>
      </c>
      <c r="AE19864" s="10" t="s">
        <v>30631</v>
      </c>
      <c r="AF19864" s="10" t="s">
        <v>690</v>
      </c>
    </row>
    <row r="19865" spans="30:32" x14ac:dyDescent="0.2">
      <c r="AD19865" s="11" t="s">
        <v>31551</v>
      </c>
      <c r="AE19865" s="10" t="s">
        <v>31552</v>
      </c>
      <c r="AF19865" s="10" t="s">
        <v>690</v>
      </c>
    </row>
    <row r="19866" spans="30:32" x14ac:dyDescent="0.2">
      <c r="AD19866" s="11" t="s">
        <v>31553</v>
      </c>
      <c r="AE19866" s="10" t="s">
        <v>31554</v>
      </c>
      <c r="AF19866" s="10" t="s">
        <v>690</v>
      </c>
    </row>
    <row r="19867" spans="30:32" x14ac:dyDescent="0.2">
      <c r="AD19867" s="11" t="s">
        <v>31555</v>
      </c>
      <c r="AE19867" s="10" t="s">
        <v>31556</v>
      </c>
      <c r="AF19867" s="10" t="s">
        <v>690</v>
      </c>
    </row>
    <row r="19868" spans="30:32" x14ac:dyDescent="0.2">
      <c r="AD19868" s="11" t="s">
        <v>31557</v>
      </c>
      <c r="AE19868" s="10" t="s">
        <v>28849</v>
      </c>
      <c r="AF19868" s="10" t="s">
        <v>690</v>
      </c>
    </row>
    <row r="19869" spans="30:32" x14ac:dyDescent="0.2">
      <c r="AD19869" s="11" t="s">
        <v>31558</v>
      </c>
      <c r="AE19869" s="10" t="s">
        <v>31559</v>
      </c>
      <c r="AF19869" s="10" t="s">
        <v>690</v>
      </c>
    </row>
    <row r="19870" spans="30:32" x14ac:dyDescent="0.2">
      <c r="AD19870" s="11" t="s">
        <v>31560</v>
      </c>
      <c r="AE19870" s="10" t="s">
        <v>31561</v>
      </c>
      <c r="AF19870" s="10" t="s">
        <v>690</v>
      </c>
    </row>
    <row r="19871" spans="30:32" x14ac:dyDescent="0.2">
      <c r="AD19871" s="11" t="s">
        <v>31562</v>
      </c>
      <c r="AE19871" s="10" t="s">
        <v>31563</v>
      </c>
      <c r="AF19871" s="10" t="s">
        <v>690</v>
      </c>
    </row>
    <row r="19872" spans="30:32" x14ac:dyDescent="0.2">
      <c r="AD19872" s="11" t="s">
        <v>31564</v>
      </c>
      <c r="AE19872" s="10" t="s">
        <v>31565</v>
      </c>
      <c r="AF19872" s="10" t="s">
        <v>690</v>
      </c>
    </row>
    <row r="19873" spans="30:32" x14ac:dyDescent="0.2">
      <c r="AD19873" s="11" t="s">
        <v>31566</v>
      </c>
      <c r="AE19873" s="10" t="s">
        <v>31567</v>
      </c>
      <c r="AF19873" s="10" t="s">
        <v>690</v>
      </c>
    </row>
    <row r="19874" spans="30:32" x14ac:dyDescent="0.2">
      <c r="AD19874" s="11" t="s">
        <v>31568</v>
      </c>
      <c r="AE19874" s="10" t="s">
        <v>27182</v>
      </c>
      <c r="AF19874" s="10" t="s">
        <v>690</v>
      </c>
    </row>
    <row r="19875" spans="30:32" x14ac:dyDescent="0.2">
      <c r="AD19875" s="11" t="s">
        <v>31569</v>
      </c>
      <c r="AE19875" s="10" t="s">
        <v>31570</v>
      </c>
      <c r="AF19875" s="10" t="s">
        <v>690</v>
      </c>
    </row>
    <row r="19876" spans="30:32" x14ac:dyDescent="0.2">
      <c r="AD19876" s="11" t="s">
        <v>31571</v>
      </c>
      <c r="AE19876" s="10" t="s">
        <v>7149</v>
      </c>
      <c r="AF19876" s="10" t="s">
        <v>690</v>
      </c>
    </row>
    <row r="19877" spans="30:32" x14ac:dyDescent="0.2">
      <c r="AD19877" s="11" t="s">
        <v>31572</v>
      </c>
      <c r="AE19877" s="10" t="s">
        <v>7154</v>
      </c>
      <c r="AF19877" s="10" t="s">
        <v>690</v>
      </c>
    </row>
    <row r="19878" spans="30:32" x14ac:dyDescent="0.2">
      <c r="AD19878" s="11" t="s">
        <v>31573</v>
      </c>
      <c r="AE19878" s="10" t="s">
        <v>31574</v>
      </c>
      <c r="AF19878" s="10" t="s">
        <v>690</v>
      </c>
    </row>
    <row r="19879" spans="30:32" x14ac:dyDescent="0.2">
      <c r="AD19879" s="11" t="s">
        <v>31575</v>
      </c>
      <c r="AE19879" s="10" t="s">
        <v>31576</v>
      </c>
      <c r="AF19879" s="10" t="s">
        <v>690</v>
      </c>
    </row>
    <row r="19880" spans="30:32" x14ac:dyDescent="0.2">
      <c r="AD19880" s="11" t="s">
        <v>31577</v>
      </c>
      <c r="AE19880" s="10" t="s">
        <v>31578</v>
      </c>
      <c r="AF19880" s="10" t="s">
        <v>690</v>
      </c>
    </row>
    <row r="19881" spans="30:32" x14ac:dyDescent="0.2">
      <c r="AD19881" s="11" t="s">
        <v>31579</v>
      </c>
      <c r="AE19881" s="10" t="s">
        <v>31580</v>
      </c>
      <c r="AF19881" s="10" t="s">
        <v>690</v>
      </c>
    </row>
    <row r="19882" spans="30:32" x14ac:dyDescent="0.2">
      <c r="AD19882" s="11" t="s">
        <v>31581</v>
      </c>
      <c r="AE19882" s="10" t="s">
        <v>31580</v>
      </c>
      <c r="AF19882" s="10" t="s">
        <v>690</v>
      </c>
    </row>
    <row r="19883" spans="30:32" x14ac:dyDescent="0.2">
      <c r="AD19883" s="11" t="s">
        <v>31582</v>
      </c>
      <c r="AE19883" s="10" t="s">
        <v>31583</v>
      </c>
      <c r="AF19883" s="10" t="s">
        <v>690</v>
      </c>
    </row>
    <row r="19884" spans="30:32" x14ac:dyDescent="0.2">
      <c r="AD19884" s="11" t="s">
        <v>31584</v>
      </c>
      <c r="AE19884" s="10" t="s">
        <v>31585</v>
      </c>
      <c r="AF19884" s="10" t="s">
        <v>690</v>
      </c>
    </row>
    <row r="19885" spans="30:32" x14ac:dyDescent="0.2">
      <c r="AD19885" s="11" t="s">
        <v>31586</v>
      </c>
      <c r="AE19885" s="10" t="s">
        <v>8505</v>
      </c>
      <c r="AF19885" s="10" t="s">
        <v>690</v>
      </c>
    </row>
    <row r="19886" spans="30:32" x14ac:dyDescent="0.2">
      <c r="AD19886" s="11" t="s">
        <v>31587</v>
      </c>
      <c r="AE19886" s="10" t="s">
        <v>31588</v>
      </c>
      <c r="AF19886" s="10" t="s">
        <v>690</v>
      </c>
    </row>
    <row r="19887" spans="30:32" x14ac:dyDescent="0.2">
      <c r="AD19887" s="11" t="s">
        <v>31589</v>
      </c>
      <c r="AE19887" s="10" t="s">
        <v>4816</v>
      </c>
      <c r="AF19887" s="10" t="s">
        <v>690</v>
      </c>
    </row>
    <row r="19888" spans="30:32" x14ac:dyDescent="0.2">
      <c r="AD19888" s="11" t="s">
        <v>31590</v>
      </c>
      <c r="AE19888" s="10" t="s">
        <v>15609</v>
      </c>
      <c r="AF19888" s="10" t="s">
        <v>690</v>
      </c>
    </row>
    <row r="19889" spans="30:32" x14ac:dyDescent="0.2">
      <c r="AD19889" s="11" t="s">
        <v>31591</v>
      </c>
      <c r="AE19889" s="10" t="s">
        <v>31592</v>
      </c>
      <c r="AF19889" s="10" t="s">
        <v>690</v>
      </c>
    </row>
    <row r="19890" spans="30:32" x14ac:dyDescent="0.2">
      <c r="AD19890" s="11" t="s">
        <v>31593</v>
      </c>
      <c r="AE19890" s="10" t="s">
        <v>6438</v>
      </c>
      <c r="AF19890" s="10" t="s">
        <v>690</v>
      </c>
    </row>
    <row r="19891" spans="30:32" x14ac:dyDescent="0.2">
      <c r="AD19891" s="11" t="s">
        <v>31594</v>
      </c>
      <c r="AE19891" s="10" t="s">
        <v>31595</v>
      </c>
      <c r="AF19891" s="10" t="s">
        <v>690</v>
      </c>
    </row>
    <row r="19892" spans="30:32" x14ac:dyDescent="0.2">
      <c r="AD19892" s="11" t="s">
        <v>31596</v>
      </c>
      <c r="AE19892" s="10" t="s">
        <v>31597</v>
      </c>
      <c r="AF19892" s="10" t="s">
        <v>690</v>
      </c>
    </row>
    <row r="19893" spans="30:32" x14ac:dyDescent="0.2">
      <c r="AD19893" s="11" t="s">
        <v>31598</v>
      </c>
      <c r="AE19893" s="10" t="s">
        <v>31599</v>
      </c>
      <c r="AF19893" s="10" t="s">
        <v>690</v>
      </c>
    </row>
    <row r="19894" spans="30:32" x14ac:dyDescent="0.2">
      <c r="AD19894" s="11" t="s">
        <v>31600</v>
      </c>
      <c r="AE19894" s="10" t="s">
        <v>31601</v>
      </c>
      <c r="AF19894" s="10" t="s">
        <v>690</v>
      </c>
    </row>
    <row r="19895" spans="30:32" x14ac:dyDescent="0.2">
      <c r="AD19895" s="11" t="s">
        <v>31602</v>
      </c>
      <c r="AE19895" s="10" t="s">
        <v>9144</v>
      </c>
      <c r="AF19895" s="10" t="s">
        <v>690</v>
      </c>
    </row>
    <row r="19896" spans="30:32" x14ac:dyDescent="0.2">
      <c r="AD19896" s="11" t="s">
        <v>31603</v>
      </c>
      <c r="AE19896" s="10" t="s">
        <v>31604</v>
      </c>
      <c r="AF19896" s="10" t="s">
        <v>690</v>
      </c>
    </row>
    <row r="19897" spans="30:32" x14ac:dyDescent="0.2">
      <c r="AD19897" s="11" t="s">
        <v>31605</v>
      </c>
      <c r="AE19897" s="10" t="s">
        <v>31606</v>
      </c>
      <c r="AF19897" s="10" t="s">
        <v>690</v>
      </c>
    </row>
    <row r="19898" spans="30:32" x14ac:dyDescent="0.2">
      <c r="AD19898" s="11" t="s">
        <v>31607</v>
      </c>
      <c r="AE19898" s="10" t="s">
        <v>31608</v>
      </c>
      <c r="AF19898" s="10" t="s">
        <v>690</v>
      </c>
    </row>
    <row r="19899" spans="30:32" x14ac:dyDescent="0.2">
      <c r="AD19899" s="11" t="s">
        <v>31609</v>
      </c>
      <c r="AE19899" s="10" t="s">
        <v>31610</v>
      </c>
      <c r="AF19899" s="10" t="s">
        <v>690</v>
      </c>
    </row>
    <row r="19900" spans="30:32" x14ac:dyDescent="0.2">
      <c r="AD19900" s="11" t="s">
        <v>31611</v>
      </c>
      <c r="AE19900" s="10" t="s">
        <v>31610</v>
      </c>
      <c r="AF19900" s="10" t="s">
        <v>690</v>
      </c>
    </row>
    <row r="19901" spans="30:32" x14ac:dyDescent="0.2">
      <c r="AD19901" s="11" t="s">
        <v>31612</v>
      </c>
      <c r="AE19901" s="10" t="s">
        <v>2928</v>
      </c>
      <c r="AF19901" s="10" t="s">
        <v>690</v>
      </c>
    </row>
    <row r="19902" spans="30:32" x14ac:dyDescent="0.2">
      <c r="AD19902" s="11" t="s">
        <v>31613</v>
      </c>
      <c r="AE19902" s="10" t="s">
        <v>28836</v>
      </c>
      <c r="AF19902" s="10" t="s">
        <v>690</v>
      </c>
    </row>
    <row r="19903" spans="30:32" x14ac:dyDescent="0.2">
      <c r="AD19903" s="11" t="s">
        <v>31614</v>
      </c>
      <c r="AE19903" s="10" t="s">
        <v>20712</v>
      </c>
      <c r="AF19903" s="10" t="s">
        <v>690</v>
      </c>
    </row>
    <row r="19904" spans="30:32" x14ac:dyDescent="0.2">
      <c r="AD19904" s="11" t="s">
        <v>31615</v>
      </c>
      <c r="AE19904" s="10" t="s">
        <v>2127</v>
      </c>
      <c r="AF19904" s="10" t="s">
        <v>690</v>
      </c>
    </row>
    <row r="19905" spans="30:32" x14ac:dyDescent="0.2">
      <c r="AD19905" s="11" t="s">
        <v>31616</v>
      </c>
      <c r="AE19905" s="10" t="s">
        <v>17024</v>
      </c>
      <c r="AF19905" s="10" t="s">
        <v>690</v>
      </c>
    </row>
    <row r="19906" spans="30:32" x14ac:dyDescent="0.2">
      <c r="AD19906" s="11" t="s">
        <v>31617</v>
      </c>
      <c r="AE19906" s="10" t="s">
        <v>31618</v>
      </c>
      <c r="AF19906" s="10" t="s">
        <v>690</v>
      </c>
    </row>
    <row r="19907" spans="30:32" x14ac:dyDescent="0.2">
      <c r="AD19907" s="11" t="s">
        <v>31619</v>
      </c>
      <c r="AE19907" s="10" t="s">
        <v>26122</v>
      </c>
      <c r="AF19907" s="10" t="s">
        <v>690</v>
      </c>
    </row>
    <row r="19908" spans="30:32" x14ac:dyDescent="0.2">
      <c r="AD19908" s="11" t="s">
        <v>31620</v>
      </c>
      <c r="AE19908" s="10" t="s">
        <v>31621</v>
      </c>
      <c r="AF19908" s="10" t="s">
        <v>690</v>
      </c>
    </row>
    <row r="19909" spans="30:32" x14ac:dyDescent="0.2">
      <c r="AD19909" s="11" t="s">
        <v>31622</v>
      </c>
      <c r="AE19909" s="10" t="s">
        <v>31623</v>
      </c>
      <c r="AF19909" s="10" t="s">
        <v>690</v>
      </c>
    </row>
    <row r="19910" spans="30:32" x14ac:dyDescent="0.2">
      <c r="AD19910" s="11" t="s">
        <v>31624</v>
      </c>
      <c r="AE19910" s="10" t="s">
        <v>31625</v>
      </c>
      <c r="AF19910" s="10" t="s">
        <v>690</v>
      </c>
    </row>
    <row r="19911" spans="30:32" x14ac:dyDescent="0.2">
      <c r="AD19911" s="11" t="s">
        <v>31626</v>
      </c>
      <c r="AE19911" s="10" t="s">
        <v>20836</v>
      </c>
      <c r="AF19911" s="10" t="s">
        <v>690</v>
      </c>
    </row>
    <row r="19912" spans="30:32" x14ac:dyDescent="0.2">
      <c r="AD19912" s="11" t="s">
        <v>31627</v>
      </c>
      <c r="AE19912" s="10" t="s">
        <v>31628</v>
      </c>
      <c r="AF19912" s="10" t="s">
        <v>690</v>
      </c>
    </row>
    <row r="19913" spans="30:32" x14ac:dyDescent="0.2">
      <c r="AD19913" s="11" t="s">
        <v>31629</v>
      </c>
      <c r="AE19913" s="10" t="s">
        <v>31630</v>
      </c>
      <c r="AF19913" s="10" t="s">
        <v>690</v>
      </c>
    </row>
    <row r="19914" spans="30:32" x14ac:dyDescent="0.2">
      <c r="AD19914" s="11" t="s">
        <v>31631</v>
      </c>
      <c r="AE19914" s="10" t="s">
        <v>14636</v>
      </c>
      <c r="AF19914" s="10" t="s">
        <v>690</v>
      </c>
    </row>
    <row r="19915" spans="30:32" x14ac:dyDescent="0.2">
      <c r="AD19915" s="11" t="s">
        <v>31632</v>
      </c>
      <c r="AE19915" s="10" t="s">
        <v>31633</v>
      </c>
      <c r="AF19915" s="10" t="s">
        <v>690</v>
      </c>
    </row>
    <row r="19916" spans="30:32" x14ac:dyDescent="0.2">
      <c r="AD19916" s="11" t="s">
        <v>31634</v>
      </c>
      <c r="AE19916" s="10" t="s">
        <v>31635</v>
      </c>
      <c r="AF19916" s="10" t="s">
        <v>690</v>
      </c>
    </row>
    <row r="19917" spans="30:32" x14ac:dyDescent="0.2">
      <c r="AD19917" s="11" t="s">
        <v>31636</v>
      </c>
      <c r="AE19917" s="10" t="s">
        <v>31637</v>
      </c>
      <c r="AF19917" s="10" t="s">
        <v>690</v>
      </c>
    </row>
    <row r="19918" spans="30:32" x14ac:dyDescent="0.2">
      <c r="AD19918" s="11" t="s">
        <v>31638</v>
      </c>
      <c r="AE19918" s="10" t="s">
        <v>31639</v>
      </c>
      <c r="AF19918" s="10" t="s">
        <v>690</v>
      </c>
    </row>
    <row r="19919" spans="30:32" x14ac:dyDescent="0.2">
      <c r="AD19919" s="11" t="s">
        <v>31640</v>
      </c>
      <c r="AE19919" s="10" t="s">
        <v>31641</v>
      </c>
      <c r="AF19919" s="10" t="s">
        <v>690</v>
      </c>
    </row>
    <row r="19920" spans="30:32" x14ac:dyDescent="0.2">
      <c r="AD19920" s="11" t="s">
        <v>31642</v>
      </c>
      <c r="AE19920" s="10" t="s">
        <v>31641</v>
      </c>
      <c r="AF19920" s="10" t="s">
        <v>690</v>
      </c>
    </row>
    <row r="19921" spans="30:32" x14ac:dyDescent="0.2">
      <c r="AD19921" s="11" t="s">
        <v>31643</v>
      </c>
      <c r="AE19921" s="10" t="s">
        <v>31644</v>
      </c>
      <c r="AF19921" s="10" t="s">
        <v>690</v>
      </c>
    </row>
    <row r="19922" spans="30:32" x14ac:dyDescent="0.2">
      <c r="AD19922" s="11" t="s">
        <v>31645</v>
      </c>
      <c r="AE19922" s="10" t="s">
        <v>31646</v>
      </c>
      <c r="AF19922" s="10" t="s">
        <v>690</v>
      </c>
    </row>
    <row r="19923" spans="30:32" x14ac:dyDescent="0.2">
      <c r="AD19923" s="11" t="s">
        <v>31647</v>
      </c>
      <c r="AE19923" s="10" t="s">
        <v>31648</v>
      </c>
      <c r="AF19923" s="10" t="s">
        <v>690</v>
      </c>
    </row>
    <row r="19924" spans="30:32" x14ac:dyDescent="0.2">
      <c r="AD19924" s="11" t="s">
        <v>31649</v>
      </c>
      <c r="AE19924" s="10" t="s">
        <v>9670</v>
      </c>
      <c r="AF19924" s="10" t="s">
        <v>690</v>
      </c>
    </row>
    <row r="19925" spans="30:32" x14ac:dyDescent="0.2">
      <c r="AD19925" s="11" t="s">
        <v>31650</v>
      </c>
      <c r="AE19925" s="10" t="s">
        <v>26156</v>
      </c>
      <c r="AF19925" s="10" t="s">
        <v>690</v>
      </c>
    </row>
    <row r="19926" spans="30:32" x14ac:dyDescent="0.2">
      <c r="AD19926" s="11" t="s">
        <v>31651</v>
      </c>
      <c r="AE19926" s="10" t="s">
        <v>31652</v>
      </c>
      <c r="AF19926" s="10" t="s">
        <v>690</v>
      </c>
    </row>
    <row r="19927" spans="30:32" x14ac:dyDescent="0.2">
      <c r="AD19927" s="11" t="s">
        <v>31653</v>
      </c>
      <c r="AE19927" s="10" t="s">
        <v>2198</v>
      </c>
      <c r="AF19927" s="10" t="s">
        <v>690</v>
      </c>
    </row>
    <row r="19928" spans="30:32" x14ac:dyDescent="0.2">
      <c r="AD19928" s="11" t="s">
        <v>31654</v>
      </c>
      <c r="AE19928" s="10" t="s">
        <v>2198</v>
      </c>
      <c r="AF19928" s="10" t="s">
        <v>690</v>
      </c>
    </row>
    <row r="19929" spans="30:32" x14ac:dyDescent="0.2">
      <c r="AD19929" s="11" t="s">
        <v>31655</v>
      </c>
      <c r="AE19929" s="10" t="s">
        <v>2198</v>
      </c>
      <c r="AF19929" s="10" t="s">
        <v>690</v>
      </c>
    </row>
    <row r="19930" spans="30:32" x14ac:dyDescent="0.2">
      <c r="AD19930" s="11" t="s">
        <v>31656</v>
      </c>
      <c r="AE19930" s="10" t="s">
        <v>31657</v>
      </c>
      <c r="AF19930" s="10" t="s">
        <v>690</v>
      </c>
    </row>
    <row r="19931" spans="30:32" x14ac:dyDescent="0.2">
      <c r="AD19931" s="11" t="s">
        <v>31658</v>
      </c>
      <c r="AE19931" s="10" t="s">
        <v>31659</v>
      </c>
      <c r="AF19931" s="10" t="s">
        <v>690</v>
      </c>
    </row>
    <row r="19932" spans="30:32" x14ac:dyDescent="0.2">
      <c r="AD19932" s="11" t="s">
        <v>31660</v>
      </c>
      <c r="AE19932" s="10" t="s">
        <v>31661</v>
      </c>
      <c r="AF19932" s="10" t="s">
        <v>690</v>
      </c>
    </row>
    <row r="19933" spans="30:32" x14ac:dyDescent="0.2">
      <c r="AD19933" s="11" t="s">
        <v>31662</v>
      </c>
      <c r="AE19933" s="10" t="s">
        <v>13628</v>
      </c>
      <c r="AF19933" s="10" t="s">
        <v>690</v>
      </c>
    </row>
    <row r="19934" spans="30:32" x14ac:dyDescent="0.2">
      <c r="AD19934" s="11" t="s">
        <v>31663</v>
      </c>
      <c r="AE19934" s="10" t="s">
        <v>13030</v>
      </c>
      <c r="AF19934" s="10" t="s">
        <v>690</v>
      </c>
    </row>
    <row r="19935" spans="30:32" x14ac:dyDescent="0.2">
      <c r="AD19935" s="11" t="s">
        <v>31664</v>
      </c>
      <c r="AE19935" s="10" t="s">
        <v>31665</v>
      </c>
      <c r="AF19935" s="10" t="s">
        <v>690</v>
      </c>
    </row>
    <row r="19936" spans="30:32" x14ac:dyDescent="0.2">
      <c r="AD19936" s="11" t="s">
        <v>31666</v>
      </c>
      <c r="AE19936" s="10" t="s">
        <v>31667</v>
      </c>
      <c r="AF19936" s="10" t="s">
        <v>690</v>
      </c>
    </row>
    <row r="19937" spans="30:32" x14ac:dyDescent="0.2">
      <c r="AD19937" s="11" t="s">
        <v>31668</v>
      </c>
      <c r="AE19937" s="10" t="s">
        <v>31669</v>
      </c>
      <c r="AF19937" s="10" t="s">
        <v>690</v>
      </c>
    </row>
    <row r="19938" spans="30:32" x14ac:dyDescent="0.2">
      <c r="AD19938" s="11" t="s">
        <v>31670</v>
      </c>
      <c r="AE19938" s="10" t="s">
        <v>20910</v>
      </c>
      <c r="AF19938" s="10" t="s">
        <v>690</v>
      </c>
    </row>
    <row r="19939" spans="30:32" x14ac:dyDescent="0.2">
      <c r="AD19939" s="11" t="s">
        <v>31671</v>
      </c>
      <c r="AE19939" s="10" t="s">
        <v>31672</v>
      </c>
      <c r="AF19939" s="10" t="s">
        <v>690</v>
      </c>
    </row>
    <row r="19940" spans="30:32" x14ac:dyDescent="0.2">
      <c r="AD19940" s="11" t="s">
        <v>31673</v>
      </c>
      <c r="AE19940" s="10" t="s">
        <v>31674</v>
      </c>
      <c r="AF19940" s="10" t="s">
        <v>690</v>
      </c>
    </row>
    <row r="19941" spans="30:32" x14ac:dyDescent="0.2">
      <c r="AD19941" s="11" t="s">
        <v>31675</v>
      </c>
      <c r="AE19941" s="10" t="s">
        <v>31674</v>
      </c>
      <c r="AF19941" s="10" t="s">
        <v>690</v>
      </c>
    </row>
    <row r="19942" spans="30:32" x14ac:dyDescent="0.2">
      <c r="AD19942" s="11" t="s">
        <v>31676</v>
      </c>
      <c r="AE19942" s="10" t="s">
        <v>31674</v>
      </c>
      <c r="AF19942" s="10" t="s">
        <v>690</v>
      </c>
    </row>
    <row r="19943" spans="30:32" x14ac:dyDescent="0.2">
      <c r="AD19943" s="11" t="s">
        <v>31677</v>
      </c>
      <c r="AE19943" s="10" t="s">
        <v>31678</v>
      </c>
      <c r="AF19943" s="10" t="s">
        <v>690</v>
      </c>
    </row>
    <row r="19944" spans="30:32" x14ac:dyDescent="0.2">
      <c r="AD19944" s="11" t="s">
        <v>31679</v>
      </c>
      <c r="AE19944" s="10" t="s">
        <v>31680</v>
      </c>
      <c r="AF19944" s="10" t="s">
        <v>690</v>
      </c>
    </row>
    <row r="19945" spans="30:32" x14ac:dyDescent="0.2">
      <c r="AD19945" s="11" t="s">
        <v>31681</v>
      </c>
      <c r="AE19945" s="10" t="s">
        <v>31682</v>
      </c>
      <c r="AF19945" s="10" t="s">
        <v>690</v>
      </c>
    </row>
    <row r="19946" spans="30:32" x14ac:dyDescent="0.2">
      <c r="AD19946" s="11" t="s">
        <v>31683</v>
      </c>
      <c r="AE19946" s="10" t="s">
        <v>31684</v>
      </c>
      <c r="AF19946" s="10" t="s">
        <v>690</v>
      </c>
    </row>
    <row r="19947" spans="30:32" x14ac:dyDescent="0.2">
      <c r="AD19947" s="11" t="s">
        <v>31685</v>
      </c>
      <c r="AE19947" s="10" t="s">
        <v>31686</v>
      </c>
      <c r="AF19947" s="10" t="s">
        <v>690</v>
      </c>
    </row>
    <row r="19948" spans="30:32" x14ac:dyDescent="0.2">
      <c r="AD19948" s="11" t="s">
        <v>31687</v>
      </c>
      <c r="AE19948" s="10" t="s">
        <v>31688</v>
      </c>
      <c r="AF19948" s="10" t="s">
        <v>690</v>
      </c>
    </row>
    <row r="19949" spans="30:32" x14ac:dyDescent="0.2">
      <c r="AD19949" s="11" t="s">
        <v>31689</v>
      </c>
      <c r="AE19949" s="10" t="s">
        <v>5079</v>
      </c>
      <c r="AF19949" s="10" t="s">
        <v>690</v>
      </c>
    </row>
    <row r="19950" spans="30:32" x14ac:dyDescent="0.2">
      <c r="AD19950" s="11" t="s">
        <v>31690</v>
      </c>
      <c r="AE19950" s="10" t="s">
        <v>31691</v>
      </c>
      <c r="AF19950" s="10" t="s">
        <v>690</v>
      </c>
    </row>
    <row r="19951" spans="30:32" x14ac:dyDescent="0.2">
      <c r="AD19951" s="11" t="s">
        <v>31692</v>
      </c>
      <c r="AE19951" s="10" t="s">
        <v>31693</v>
      </c>
      <c r="AF19951" s="10" t="s">
        <v>690</v>
      </c>
    </row>
    <row r="19952" spans="30:32" x14ac:dyDescent="0.2">
      <c r="AD19952" s="11" t="s">
        <v>31694</v>
      </c>
      <c r="AE19952" s="10" t="s">
        <v>5085</v>
      </c>
      <c r="AF19952" s="10" t="s">
        <v>690</v>
      </c>
    </row>
    <row r="19953" spans="30:32" x14ac:dyDescent="0.2">
      <c r="AD19953" s="11" t="s">
        <v>31695</v>
      </c>
      <c r="AE19953" s="10" t="s">
        <v>18514</v>
      </c>
      <c r="AF19953" s="10" t="s">
        <v>690</v>
      </c>
    </row>
    <row r="19954" spans="30:32" x14ac:dyDescent="0.2">
      <c r="AD19954" s="11" t="s">
        <v>31696</v>
      </c>
      <c r="AE19954" s="10" t="s">
        <v>5093</v>
      </c>
      <c r="AF19954" s="10" t="s">
        <v>690</v>
      </c>
    </row>
    <row r="19955" spans="30:32" x14ac:dyDescent="0.2">
      <c r="AD19955" s="11" t="s">
        <v>31697</v>
      </c>
      <c r="AE19955" s="10" t="s">
        <v>31698</v>
      </c>
      <c r="AF19955" s="10" t="s">
        <v>690</v>
      </c>
    </row>
    <row r="19956" spans="30:32" x14ac:dyDescent="0.2">
      <c r="AD19956" s="11" t="s">
        <v>31699</v>
      </c>
      <c r="AE19956" s="10" t="s">
        <v>23802</v>
      </c>
      <c r="AF19956" s="10" t="s">
        <v>690</v>
      </c>
    </row>
    <row r="19957" spans="30:32" x14ac:dyDescent="0.2">
      <c r="AD19957" s="11" t="s">
        <v>31700</v>
      </c>
      <c r="AE19957" s="10" t="s">
        <v>31701</v>
      </c>
      <c r="AF19957" s="10" t="s">
        <v>690</v>
      </c>
    </row>
    <row r="19958" spans="30:32" x14ac:dyDescent="0.2">
      <c r="AD19958" s="11" t="s">
        <v>31702</v>
      </c>
      <c r="AE19958" s="10" t="s">
        <v>31703</v>
      </c>
      <c r="AF19958" s="10" t="s">
        <v>690</v>
      </c>
    </row>
    <row r="19959" spans="30:32" x14ac:dyDescent="0.2">
      <c r="AD19959" s="11" t="s">
        <v>31704</v>
      </c>
      <c r="AE19959" s="10" t="s">
        <v>3105</v>
      </c>
      <c r="AF19959" s="10" t="s">
        <v>690</v>
      </c>
    </row>
    <row r="19960" spans="30:32" x14ac:dyDescent="0.2">
      <c r="AD19960" s="11" t="s">
        <v>31705</v>
      </c>
      <c r="AE19960" s="10" t="s">
        <v>25206</v>
      </c>
      <c r="AF19960" s="10" t="s">
        <v>690</v>
      </c>
    </row>
    <row r="19961" spans="30:32" x14ac:dyDescent="0.2">
      <c r="AD19961" s="11" t="s">
        <v>31706</v>
      </c>
      <c r="AE19961" s="10" t="s">
        <v>31707</v>
      </c>
      <c r="AF19961" s="10" t="s">
        <v>690</v>
      </c>
    </row>
    <row r="19962" spans="30:32" x14ac:dyDescent="0.2">
      <c r="AD19962" s="11" t="s">
        <v>31708</v>
      </c>
      <c r="AE19962" s="10" t="s">
        <v>31709</v>
      </c>
      <c r="AF19962" s="10" t="s">
        <v>690</v>
      </c>
    </row>
    <row r="19963" spans="30:32" x14ac:dyDescent="0.2">
      <c r="AD19963" s="11" t="s">
        <v>31710</v>
      </c>
      <c r="AE19963" s="10" t="s">
        <v>30016</v>
      </c>
      <c r="AF19963" s="10" t="s">
        <v>690</v>
      </c>
    </row>
    <row r="19964" spans="30:32" x14ac:dyDescent="0.2">
      <c r="AD19964" s="11" t="s">
        <v>31711</v>
      </c>
      <c r="AE19964" s="10" t="s">
        <v>1695</v>
      </c>
      <c r="AF19964" s="10" t="s">
        <v>690</v>
      </c>
    </row>
    <row r="19965" spans="30:32" x14ac:dyDescent="0.2">
      <c r="AD19965" s="11" t="s">
        <v>31712</v>
      </c>
      <c r="AE19965" s="10" t="s">
        <v>30366</v>
      </c>
      <c r="AF19965" s="10" t="s">
        <v>690</v>
      </c>
    </row>
    <row r="19966" spans="30:32" x14ac:dyDescent="0.2">
      <c r="AD19966" s="11" t="s">
        <v>31713</v>
      </c>
      <c r="AE19966" s="10" t="s">
        <v>31714</v>
      </c>
      <c r="AF19966" s="10" t="s">
        <v>690</v>
      </c>
    </row>
    <row r="19967" spans="30:32" x14ac:dyDescent="0.2">
      <c r="AD19967" s="11" t="s">
        <v>31715</v>
      </c>
      <c r="AE19967" s="10" t="s">
        <v>14530</v>
      </c>
      <c r="AF19967" s="10" t="s">
        <v>690</v>
      </c>
    </row>
    <row r="19968" spans="30:32" x14ac:dyDescent="0.2">
      <c r="AD19968" s="11" t="s">
        <v>31716</v>
      </c>
      <c r="AE19968" s="10" t="s">
        <v>31717</v>
      </c>
      <c r="AF19968" s="10" t="s">
        <v>690</v>
      </c>
    </row>
    <row r="19969" spans="30:32" x14ac:dyDescent="0.2">
      <c r="AD19969" s="11" t="s">
        <v>31718</v>
      </c>
      <c r="AE19969" s="10" t="s">
        <v>31717</v>
      </c>
      <c r="AF19969" s="10" t="s">
        <v>690</v>
      </c>
    </row>
    <row r="19970" spans="30:32" x14ac:dyDescent="0.2">
      <c r="AD19970" s="11" t="s">
        <v>31719</v>
      </c>
      <c r="AE19970" s="10" t="s">
        <v>31717</v>
      </c>
      <c r="AF19970" s="10" t="s">
        <v>690</v>
      </c>
    </row>
    <row r="19971" spans="30:32" x14ac:dyDescent="0.2">
      <c r="AD19971" s="11" t="s">
        <v>31720</v>
      </c>
      <c r="AE19971" s="10" t="s">
        <v>31717</v>
      </c>
      <c r="AF19971" s="10" t="s">
        <v>690</v>
      </c>
    </row>
    <row r="19972" spans="30:32" x14ac:dyDescent="0.2">
      <c r="AD19972" s="11" t="s">
        <v>31721</v>
      </c>
      <c r="AE19972" s="10" t="s">
        <v>31722</v>
      </c>
      <c r="AF19972" s="10" t="s">
        <v>690</v>
      </c>
    </row>
    <row r="19973" spans="30:32" x14ac:dyDescent="0.2">
      <c r="AD19973" s="11" t="s">
        <v>31723</v>
      </c>
      <c r="AE19973" s="10" t="s">
        <v>31724</v>
      </c>
      <c r="AF19973" s="10" t="s">
        <v>690</v>
      </c>
    </row>
    <row r="19974" spans="30:32" x14ac:dyDescent="0.2">
      <c r="AD19974" s="11" t="s">
        <v>31725</v>
      </c>
      <c r="AE19974" s="10" t="s">
        <v>31726</v>
      </c>
      <c r="AF19974" s="10" t="s">
        <v>690</v>
      </c>
    </row>
    <row r="19975" spans="30:32" x14ac:dyDescent="0.2">
      <c r="AD19975" s="11" t="s">
        <v>31727</v>
      </c>
      <c r="AE19975" s="10" t="s">
        <v>2057</v>
      </c>
      <c r="AF19975" s="10" t="s">
        <v>690</v>
      </c>
    </row>
    <row r="19976" spans="30:32" x14ac:dyDescent="0.2">
      <c r="AD19976" s="11" t="s">
        <v>31728</v>
      </c>
      <c r="AE19976" s="10" t="s">
        <v>31729</v>
      </c>
      <c r="AF19976" s="10" t="s">
        <v>690</v>
      </c>
    </row>
    <row r="19977" spans="30:32" x14ac:dyDescent="0.2">
      <c r="AD19977" s="11" t="s">
        <v>31730</v>
      </c>
      <c r="AE19977" s="10" t="s">
        <v>5915</v>
      </c>
      <c r="AF19977" s="10" t="s">
        <v>690</v>
      </c>
    </row>
    <row r="19978" spans="30:32" x14ac:dyDescent="0.2">
      <c r="AD19978" s="11" t="s">
        <v>31731</v>
      </c>
      <c r="AE19978" s="10" t="s">
        <v>31732</v>
      </c>
      <c r="AF19978" s="10" t="s">
        <v>690</v>
      </c>
    </row>
    <row r="19979" spans="30:32" x14ac:dyDescent="0.2">
      <c r="AD19979" s="11" t="s">
        <v>31733</v>
      </c>
      <c r="AE19979" s="10" t="s">
        <v>31734</v>
      </c>
      <c r="AF19979" s="10" t="s">
        <v>690</v>
      </c>
    </row>
    <row r="19980" spans="30:32" x14ac:dyDescent="0.2">
      <c r="AD19980" s="11" t="s">
        <v>31735</v>
      </c>
      <c r="AE19980" s="10" t="s">
        <v>31736</v>
      </c>
      <c r="AF19980" s="10" t="s">
        <v>690</v>
      </c>
    </row>
    <row r="19981" spans="30:32" x14ac:dyDescent="0.2">
      <c r="AD19981" s="11" t="s">
        <v>31737</v>
      </c>
      <c r="AE19981" s="10" t="s">
        <v>31738</v>
      </c>
      <c r="AF19981" s="10" t="s">
        <v>690</v>
      </c>
    </row>
    <row r="19982" spans="30:32" x14ac:dyDescent="0.2">
      <c r="AD19982" s="11" t="s">
        <v>31739</v>
      </c>
      <c r="AE19982" s="10" t="s">
        <v>31740</v>
      </c>
      <c r="AF19982" s="10" t="s">
        <v>690</v>
      </c>
    </row>
    <row r="19983" spans="30:32" x14ac:dyDescent="0.2">
      <c r="AD19983" s="11" t="s">
        <v>31741</v>
      </c>
      <c r="AE19983" s="10" t="s">
        <v>31742</v>
      </c>
      <c r="AF19983" s="10" t="s">
        <v>690</v>
      </c>
    </row>
    <row r="19984" spans="30:32" x14ac:dyDescent="0.2">
      <c r="AD19984" s="11" t="s">
        <v>31743</v>
      </c>
      <c r="AE19984" s="10" t="s">
        <v>31744</v>
      </c>
      <c r="AF19984" s="10" t="s">
        <v>690</v>
      </c>
    </row>
    <row r="19985" spans="30:32" x14ac:dyDescent="0.2">
      <c r="AD19985" s="11" t="s">
        <v>31745</v>
      </c>
      <c r="AE19985" s="10" t="s">
        <v>29242</v>
      </c>
      <c r="AF19985" s="10" t="s">
        <v>690</v>
      </c>
    </row>
    <row r="19986" spans="30:32" x14ac:dyDescent="0.2">
      <c r="AD19986" s="11" t="s">
        <v>31746</v>
      </c>
      <c r="AE19986" s="10" t="s">
        <v>17813</v>
      </c>
      <c r="AF19986" s="10" t="s">
        <v>690</v>
      </c>
    </row>
    <row r="19987" spans="30:32" x14ac:dyDescent="0.2">
      <c r="AD19987" s="11" t="s">
        <v>31747</v>
      </c>
      <c r="AE19987" s="10" t="s">
        <v>31748</v>
      </c>
      <c r="AF19987" s="10" t="s">
        <v>690</v>
      </c>
    </row>
    <row r="19988" spans="30:32" x14ac:dyDescent="0.2">
      <c r="AD19988" s="11" t="s">
        <v>31749</v>
      </c>
      <c r="AE19988" s="10" t="s">
        <v>31750</v>
      </c>
      <c r="AF19988" s="10" t="s">
        <v>690</v>
      </c>
    </row>
    <row r="19989" spans="30:32" x14ac:dyDescent="0.2">
      <c r="AD19989" s="11" t="s">
        <v>31751</v>
      </c>
      <c r="AE19989" s="10" t="s">
        <v>8615</v>
      </c>
      <c r="AF19989" s="10" t="s">
        <v>690</v>
      </c>
    </row>
    <row r="19990" spans="30:32" x14ac:dyDescent="0.2">
      <c r="AD19990" s="11" t="s">
        <v>31752</v>
      </c>
      <c r="AE19990" s="10" t="s">
        <v>31753</v>
      </c>
      <c r="AF19990" s="10" t="s">
        <v>690</v>
      </c>
    </row>
    <row r="19991" spans="30:32" x14ac:dyDescent="0.2">
      <c r="AD19991" s="11" t="s">
        <v>31754</v>
      </c>
      <c r="AE19991" s="10" t="s">
        <v>31755</v>
      </c>
      <c r="AF19991" s="10" t="s">
        <v>690</v>
      </c>
    </row>
    <row r="19992" spans="30:32" x14ac:dyDescent="0.2">
      <c r="AD19992" s="11" t="s">
        <v>31756</v>
      </c>
      <c r="AE19992" s="10" t="s">
        <v>31757</v>
      </c>
      <c r="AF19992" s="10" t="s">
        <v>690</v>
      </c>
    </row>
    <row r="19993" spans="30:32" x14ac:dyDescent="0.2">
      <c r="AD19993" s="11" t="s">
        <v>31758</v>
      </c>
      <c r="AE19993" s="10" t="s">
        <v>31759</v>
      </c>
      <c r="AF19993" s="10" t="s">
        <v>690</v>
      </c>
    </row>
    <row r="19994" spans="30:32" x14ac:dyDescent="0.2">
      <c r="AD19994" s="11" t="s">
        <v>31760</v>
      </c>
      <c r="AE19994" s="10" t="s">
        <v>904</v>
      </c>
      <c r="AF19994" s="10" t="s">
        <v>690</v>
      </c>
    </row>
    <row r="19995" spans="30:32" x14ac:dyDescent="0.2">
      <c r="AD19995" s="11" t="s">
        <v>31761</v>
      </c>
      <c r="AE19995" s="10" t="s">
        <v>31762</v>
      </c>
      <c r="AF19995" s="10" t="s">
        <v>690</v>
      </c>
    </row>
    <row r="19996" spans="30:32" x14ac:dyDescent="0.2">
      <c r="AD19996" s="11" t="s">
        <v>31763</v>
      </c>
      <c r="AE19996" s="10" t="s">
        <v>31764</v>
      </c>
      <c r="AF19996" s="10" t="s">
        <v>690</v>
      </c>
    </row>
    <row r="19997" spans="30:32" x14ac:dyDescent="0.2">
      <c r="AD19997" s="11" t="s">
        <v>31765</v>
      </c>
      <c r="AE19997" s="10" t="s">
        <v>31762</v>
      </c>
      <c r="AF19997" s="10" t="s">
        <v>690</v>
      </c>
    </row>
    <row r="19998" spans="30:32" x14ac:dyDescent="0.2">
      <c r="AD19998" s="11" t="s">
        <v>31766</v>
      </c>
      <c r="AE19998" s="10" t="s">
        <v>31762</v>
      </c>
      <c r="AF19998" s="10" t="s">
        <v>690</v>
      </c>
    </row>
    <row r="19999" spans="30:32" x14ac:dyDescent="0.2">
      <c r="AD19999" s="11" t="s">
        <v>31767</v>
      </c>
      <c r="AE19999" s="10" t="s">
        <v>31762</v>
      </c>
      <c r="AF19999" s="10" t="s">
        <v>690</v>
      </c>
    </row>
    <row r="20000" spans="30:32" x14ac:dyDescent="0.2">
      <c r="AD20000" s="11" t="s">
        <v>31768</v>
      </c>
      <c r="AE20000" s="10" t="s">
        <v>31762</v>
      </c>
      <c r="AF20000" s="10" t="s">
        <v>690</v>
      </c>
    </row>
    <row r="20001" spans="30:32" x14ac:dyDescent="0.2">
      <c r="AD20001" s="11" t="s">
        <v>31769</v>
      </c>
      <c r="AE20001" s="10" t="s">
        <v>31762</v>
      </c>
      <c r="AF20001" s="10" t="s">
        <v>690</v>
      </c>
    </row>
    <row r="20002" spans="30:32" x14ac:dyDescent="0.2">
      <c r="AD20002" s="11" t="s">
        <v>31770</v>
      </c>
      <c r="AE20002" s="10" t="s">
        <v>31762</v>
      </c>
      <c r="AF20002" s="10" t="s">
        <v>690</v>
      </c>
    </row>
    <row r="20003" spans="30:32" x14ac:dyDescent="0.2">
      <c r="AD20003" s="11" t="s">
        <v>31771</v>
      </c>
      <c r="AE20003" s="10" t="s">
        <v>31762</v>
      </c>
      <c r="AF20003" s="10" t="s">
        <v>690</v>
      </c>
    </row>
    <row r="20004" spans="30:32" x14ac:dyDescent="0.2">
      <c r="AD20004" s="11" t="s">
        <v>31772</v>
      </c>
      <c r="AE20004" s="10" t="s">
        <v>31762</v>
      </c>
      <c r="AF20004" s="10" t="s">
        <v>690</v>
      </c>
    </row>
    <row r="20005" spans="30:32" x14ac:dyDescent="0.2">
      <c r="AD20005" s="11" t="s">
        <v>31773</v>
      </c>
      <c r="AE20005" s="10" t="s">
        <v>31774</v>
      </c>
      <c r="AF20005" s="10" t="s">
        <v>690</v>
      </c>
    </row>
    <row r="20006" spans="30:32" x14ac:dyDescent="0.2">
      <c r="AD20006" s="11" t="s">
        <v>31775</v>
      </c>
      <c r="AE20006" s="10" t="s">
        <v>31776</v>
      </c>
      <c r="AF20006" s="10" t="s">
        <v>690</v>
      </c>
    </row>
    <row r="20007" spans="30:32" x14ac:dyDescent="0.2">
      <c r="AD20007" s="11" t="s">
        <v>31777</v>
      </c>
      <c r="AE20007" s="10" t="s">
        <v>31778</v>
      </c>
      <c r="AF20007" s="10" t="s">
        <v>690</v>
      </c>
    </row>
    <row r="20008" spans="30:32" x14ac:dyDescent="0.2">
      <c r="AD20008" s="11" t="s">
        <v>31779</v>
      </c>
      <c r="AE20008" s="10" t="s">
        <v>1763</v>
      </c>
      <c r="AF20008" s="10" t="s">
        <v>690</v>
      </c>
    </row>
    <row r="20009" spans="30:32" x14ac:dyDescent="0.2">
      <c r="AD20009" s="11" t="s">
        <v>31780</v>
      </c>
      <c r="AE20009" s="10" t="s">
        <v>31781</v>
      </c>
      <c r="AF20009" s="10" t="s">
        <v>690</v>
      </c>
    </row>
    <row r="20010" spans="30:32" x14ac:dyDescent="0.2">
      <c r="AD20010" s="11" t="s">
        <v>31782</v>
      </c>
      <c r="AE20010" s="10" t="s">
        <v>31783</v>
      </c>
      <c r="AF20010" s="10" t="s">
        <v>690</v>
      </c>
    </row>
    <row r="20011" spans="30:32" x14ac:dyDescent="0.2">
      <c r="AD20011" s="11" t="s">
        <v>31784</v>
      </c>
      <c r="AE20011" s="10" t="s">
        <v>14716</v>
      </c>
      <c r="AF20011" s="10" t="s">
        <v>690</v>
      </c>
    </row>
    <row r="20012" spans="30:32" x14ac:dyDescent="0.2">
      <c r="AD20012" s="11" t="s">
        <v>31785</v>
      </c>
      <c r="AE20012" s="10" t="s">
        <v>31786</v>
      </c>
      <c r="AF20012" s="10" t="s">
        <v>690</v>
      </c>
    </row>
    <row r="20013" spans="30:32" x14ac:dyDescent="0.2">
      <c r="AD20013" s="11" t="s">
        <v>31787</v>
      </c>
      <c r="AE20013" s="10" t="s">
        <v>31788</v>
      </c>
      <c r="AF20013" s="10" t="s">
        <v>690</v>
      </c>
    </row>
    <row r="20014" spans="30:32" x14ac:dyDescent="0.2">
      <c r="AD20014" s="11" t="s">
        <v>31789</v>
      </c>
      <c r="AE20014" s="10" t="s">
        <v>31790</v>
      </c>
      <c r="AF20014" s="10" t="s">
        <v>690</v>
      </c>
    </row>
    <row r="20015" spans="30:32" x14ac:dyDescent="0.2">
      <c r="AD20015" s="11" t="s">
        <v>31791</v>
      </c>
      <c r="AE20015" s="10" t="s">
        <v>31792</v>
      </c>
      <c r="AF20015" s="10" t="s">
        <v>690</v>
      </c>
    </row>
    <row r="20016" spans="30:32" x14ac:dyDescent="0.2">
      <c r="AD20016" s="11" t="s">
        <v>31793</v>
      </c>
      <c r="AE20016" s="10" t="s">
        <v>31792</v>
      </c>
      <c r="AF20016" s="10" t="s">
        <v>690</v>
      </c>
    </row>
    <row r="20017" spans="30:32" x14ac:dyDescent="0.2">
      <c r="AD20017" s="11" t="s">
        <v>31794</v>
      </c>
      <c r="AE20017" s="10" t="s">
        <v>31795</v>
      </c>
      <c r="AF20017" s="10" t="s">
        <v>690</v>
      </c>
    </row>
    <row r="20018" spans="30:32" x14ac:dyDescent="0.2">
      <c r="AD20018" s="11" t="s">
        <v>31796</v>
      </c>
      <c r="AE20018" s="10" t="s">
        <v>31797</v>
      </c>
      <c r="AF20018" s="10" t="s">
        <v>690</v>
      </c>
    </row>
    <row r="20019" spans="30:32" x14ac:dyDescent="0.2">
      <c r="AD20019" s="11" t="s">
        <v>31798</v>
      </c>
      <c r="AE20019" s="10" t="s">
        <v>31799</v>
      </c>
      <c r="AF20019" s="10" t="s">
        <v>690</v>
      </c>
    </row>
    <row r="20020" spans="30:32" x14ac:dyDescent="0.2">
      <c r="AD20020" s="11" t="s">
        <v>31800</v>
      </c>
      <c r="AE20020" s="10" t="s">
        <v>31801</v>
      </c>
      <c r="AF20020" s="10" t="s">
        <v>690</v>
      </c>
    </row>
    <row r="20021" spans="30:32" x14ac:dyDescent="0.2">
      <c r="AD20021" s="11" t="s">
        <v>31802</v>
      </c>
      <c r="AE20021" s="10" t="s">
        <v>31803</v>
      </c>
      <c r="AF20021" s="10" t="s">
        <v>690</v>
      </c>
    </row>
    <row r="20022" spans="30:32" x14ac:dyDescent="0.2">
      <c r="AD20022" s="11" t="s">
        <v>31804</v>
      </c>
      <c r="AE20022" s="10" t="s">
        <v>31805</v>
      </c>
      <c r="AF20022" s="10" t="s">
        <v>690</v>
      </c>
    </row>
    <row r="20023" spans="30:32" x14ac:dyDescent="0.2">
      <c r="AD20023" s="11" t="s">
        <v>31806</v>
      </c>
      <c r="AE20023" s="10" t="s">
        <v>31807</v>
      </c>
      <c r="AF20023" s="10" t="s">
        <v>690</v>
      </c>
    </row>
    <row r="20024" spans="30:32" x14ac:dyDescent="0.2">
      <c r="AD20024" s="11" t="s">
        <v>31808</v>
      </c>
      <c r="AE20024" s="10" t="s">
        <v>23622</v>
      </c>
      <c r="AF20024" s="10" t="s">
        <v>690</v>
      </c>
    </row>
    <row r="20025" spans="30:32" x14ac:dyDescent="0.2">
      <c r="AD20025" s="11" t="s">
        <v>31809</v>
      </c>
      <c r="AE20025" s="10" t="s">
        <v>31810</v>
      </c>
      <c r="AF20025" s="10" t="s">
        <v>690</v>
      </c>
    </row>
    <row r="20026" spans="30:32" x14ac:dyDescent="0.2">
      <c r="AD20026" s="11" t="s">
        <v>31811</v>
      </c>
      <c r="AE20026" s="10" t="s">
        <v>8643</v>
      </c>
      <c r="AF20026" s="10" t="s">
        <v>690</v>
      </c>
    </row>
    <row r="20027" spans="30:32" x14ac:dyDescent="0.2">
      <c r="AD20027" s="11" t="s">
        <v>31812</v>
      </c>
      <c r="AE20027" s="10" t="s">
        <v>31813</v>
      </c>
      <c r="AF20027" s="10" t="s">
        <v>690</v>
      </c>
    </row>
    <row r="20028" spans="30:32" x14ac:dyDescent="0.2">
      <c r="AD20028" s="11" t="s">
        <v>31814</v>
      </c>
      <c r="AE20028" s="10" t="s">
        <v>21267</v>
      </c>
      <c r="AF20028" s="10" t="s">
        <v>690</v>
      </c>
    </row>
    <row r="20029" spans="30:32" x14ac:dyDescent="0.2">
      <c r="AD20029" s="11" t="s">
        <v>31815</v>
      </c>
      <c r="AE20029" s="10" t="s">
        <v>31816</v>
      </c>
      <c r="AF20029" s="10" t="s">
        <v>690</v>
      </c>
    </row>
    <row r="20030" spans="30:32" x14ac:dyDescent="0.2">
      <c r="AD20030" s="11" t="s">
        <v>31817</v>
      </c>
      <c r="AE20030" s="10" t="s">
        <v>31818</v>
      </c>
      <c r="AF20030" s="10" t="s">
        <v>690</v>
      </c>
    </row>
    <row r="20031" spans="30:32" x14ac:dyDescent="0.2">
      <c r="AD20031" s="11" t="s">
        <v>31819</v>
      </c>
      <c r="AE20031" s="10" t="s">
        <v>1180</v>
      </c>
      <c r="AF20031" s="10" t="s">
        <v>690</v>
      </c>
    </row>
    <row r="20032" spans="30:32" x14ac:dyDescent="0.2">
      <c r="AD20032" s="11" t="s">
        <v>31820</v>
      </c>
      <c r="AE20032" s="10" t="s">
        <v>31821</v>
      </c>
      <c r="AF20032" s="10" t="s">
        <v>690</v>
      </c>
    </row>
    <row r="20033" spans="30:32" x14ac:dyDescent="0.2">
      <c r="AD20033" s="11" t="s">
        <v>31822</v>
      </c>
      <c r="AE20033" s="10" t="s">
        <v>31823</v>
      </c>
      <c r="AF20033" s="10" t="s">
        <v>690</v>
      </c>
    </row>
    <row r="20034" spans="30:32" x14ac:dyDescent="0.2">
      <c r="AD20034" s="11" t="s">
        <v>31824</v>
      </c>
      <c r="AE20034" s="10" t="s">
        <v>31825</v>
      </c>
      <c r="AF20034" s="10" t="s">
        <v>690</v>
      </c>
    </row>
    <row r="20035" spans="30:32" x14ac:dyDescent="0.2">
      <c r="AD20035" s="11" t="s">
        <v>31826</v>
      </c>
      <c r="AE20035" s="10" t="s">
        <v>31827</v>
      </c>
      <c r="AF20035" s="10" t="s">
        <v>690</v>
      </c>
    </row>
    <row r="20036" spans="30:32" x14ac:dyDescent="0.2">
      <c r="AD20036" s="11" t="s">
        <v>31828</v>
      </c>
      <c r="AE20036" s="10" t="s">
        <v>31829</v>
      </c>
      <c r="AF20036" s="10" t="s">
        <v>690</v>
      </c>
    </row>
    <row r="20037" spans="30:32" x14ac:dyDescent="0.2">
      <c r="AD20037" s="11" t="s">
        <v>31830</v>
      </c>
      <c r="AE20037" s="10" t="s">
        <v>12217</v>
      </c>
      <c r="AF20037" s="10" t="s">
        <v>690</v>
      </c>
    </row>
    <row r="20038" spans="30:32" x14ac:dyDescent="0.2">
      <c r="AD20038" s="11" t="s">
        <v>31831</v>
      </c>
      <c r="AE20038" s="10" t="s">
        <v>31832</v>
      </c>
      <c r="AF20038" s="10" t="s">
        <v>690</v>
      </c>
    </row>
    <row r="20039" spans="30:32" x14ac:dyDescent="0.2">
      <c r="AD20039" s="11" t="s">
        <v>31833</v>
      </c>
      <c r="AE20039" s="10" t="s">
        <v>31834</v>
      </c>
      <c r="AF20039" s="10" t="s">
        <v>690</v>
      </c>
    </row>
    <row r="20040" spans="30:32" x14ac:dyDescent="0.2">
      <c r="AD20040" s="11" t="s">
        <v>31835</v>
      </c>
      <c r="AE20040" s="10" t="s">
        <v>7674</v>
      </c>
      <c r="AF20040" s="10" t="s">
        <v>690</v>
      </c>
    </row>
    <row r="20041" spans="30:32" x14ac:dyDescent="0.2">
      <c r="AD20041" s="11" t="s">
        <v>31836</v>
      </c>
      <c r="AE20041" s="10" t="s">
        <v>2412</v>
      </c>
      <c r="AF20041" s="10" t="s">
        <v>690</v>
      </c>
    </row>
    <row r="20042" spans="30:32" x14ac:dyDescent="0.2">
      <c r="AD20042" s="11" t="s">
        <v>31837</v>
      </c>
      <c r="AE20042" s="10" t="s">
        <v>27849</v>
      </c>
      <c r="AF20042" s="10" t="s">
        <v>690</v>
      </c>
    </row>
    <row r="20043" spans="30:32" x14ac:dyDescent="0.2">
      <c r="AD20043" s="11" t="s">
        <v>31838</v>
      </c>
      <c r="AE20043" s="10" t="s">
        <v>22645</v>
      </c>
      <c r="AF20043" s="10" t="s">
        <v>690</v>
      </c>
    </row>
    <row r="20044" spans="30:32" x14ac:dyDescent="0.2">
      <c r="AD20044" s="11" t="s">
        <v>31839</v>
      </c>
      <c r="AE20044" s="10" t="s">
        <v>31840</v>
      </c>
      <c r="AF20044" s="10" t="s">
        <v>690</v>
      </c>
    </row>
    <row r="20045" spans="30:32" x14ac:dyDescent="0.2">
      <c r="AD20045" s="11" t="s">
        <v>31841</v>
      </c>
      <c r="AE20045" s="10" t="s">
        <v>9608</v>
      </c>
      <c r="AF20045" s="10" t="s">
        <v>690</v>
      </c>
    </row>
    <row r="20046" spans="30:32" x14ac:dyDescent="0.2">
      <c r="AD20046" s="11" t="s">
        <v>31842</v>
      </c>
      <c r="AE20046" s="10" t="s">
        <v>31843</v>
      </c>
      <c r="AF20046" s="10" t="s">
        <v>690</v>
      </c>
    </row>
    <row r="20047" spans="30:32" x14ac:dyDescent="0.2">
      <c r="AD20047" s="11" t="s">
        <v>31844</v>
      </c>
      <c r="AE20047" s="10" t="s">
        <v>31845</v>
      </c>
      <c r="AF20047" s="10" t="s">
        <v>690</v>
      </c>
    </row>
    <row r="20048" spans="30:32" x14ac:dyDescent="0.2">
      <c r="AD20048" s="11" t="s">
        <v>31846</v>
      </c>
      <c r="AE20048" s="10" t="s">
        <v>31847</v>
      </c>
      <c r="AF20048" s="10" t="s">
        <v>690</v>
      </c>
    </row>
    <row r="20049" spans="30:32" x14ac:dyDescent="0.2">
      <c r="AD20049" s="11" t="s">
        <v>31848</v>
      </c>
      <c r="AE20049" s="10" t="s">
        <v>31849</v>
      </c>
      <c r="AF20049" s="10" t="s">
        <v>690</v>
      </c>
    </row>
    <row r="20050" spans="30:32" x14ac:dyDescent="0.2">
      <c r="AD20050" s="11" t="s">
        <v>31850</v>
      </c>
      <c r="AE20050" s="10" t="s">
        <v>31851</v>
      </c>
      <c r="AF20050" s="10" t="s">
        <v>690</v>
      </c>
    </row>
    <row r="20051" spans="30:32" x14ac:dyDescent="0.2">
      <c r="AD20051" s="11" t="s">
        <v>31852</v>
      </c>
      <c r="AE20051" s="10" t="s">
        <v>31853</v>
      </c>
      <c r="AF20051" s="10" t="s">
        <v>690</v>
      </c>
    </row>
    <row r="20052" spans="30:32" x14ac:dyDescent="0.2">
      <c r="AD20052" s="11" t="s">
        <v>31854</v>
      </c>
      <c r="AE20052" s="10" t="s">
        <v>31855</v>
      </c>
      <c r="AF20052" s="10" t="s">
        <v>690</v>
      </c>
    </row>
    <row r="20053" spans="30:32" x14ac:dyDescent="0.2">
      <c r="AD20053" s="11" t="s">
        <v>31856</v>
      </c>
      <c r="AE20053" s="10" t="s">
        <v>31857</v>
      </c>
      <c r="AF20053" s="10" t="s">
        <v>690</v>
      </c>
    </row>
    <row r="20054" spans="30:32" x14ac:dyDescent="0.2">
      <c r="AD20054" s="11" t="s">
        <v>31858</v>
      </c>
      <c r="AE20054" s="10" t="s">
        <v>31859</v>
      </c>
      <c r="AF20054" s="10" t="s">
        <v>690</v>
      </c>
    </row>
    <row r="20055" spans="30:32" x14ac:dyDescent="0.2">
      <c r="AD20055" s="11" t="s">
        <v>31860</v>
      </c>
      <c r="AE20055" s="10" t="s">
        <v>31861</v>
      </c>
      <c r="AF20055" s="10" t="s">
        <v>690</v>
      </c>
    </row>
    <row r="20056" spans="30:32" x14ac:dyDescent="0.2">
      <c r="AD20056" s="11" t="s">
        <v>31862</v>
      </c>
      <c r="AE20056" s="10" t="s">
        <v>31863</v>
      </c>
      <c r="AF20056" s="10" t="s">
        <v>690</v>
      </c>
    </row>
    <row r="20057" spans="30:32" x14ac:dyDescent="0.2">
      <c r="AD20057" s="11" t="s">
        <v>31864</v>
      </c>
      <c r="AE20057" s="10" t="s">
        <v>31865</v>
      </c>
      <c r="AF20057" s="10" t="s">
        <v>690</v>
      </c>
    </row>
    <row r="20058" spans="30:32" x14ac:dyDescent="0.2">
      <c r="AD20058" s="11" t="s">
        <v>31866</v>
      </c>
      <c r="AE20058" s="10" t="s">
        <v>31867</v>
      </c>
      <c r="AF20058" s="10" t="s">
        <v>690</v>
      </c>
    </row>
    <row r="20059" spans="30:32" x14ac:dyDescent="0.2">
      <c r="AD20059" s="11" t="s">
        <v>31868</v>
      </c>
      <c r="AE20059" s="10" t="s">
        <v>31869</v>
      </c>
      <c r="AF20059" s="10" t="s">
        <v>690</v>
      </c>
    </row>
    <row r="20060" spans="30:32" x14ac:dyDescent="0.2">
      <c r="AD20060" s="11" t="s">
        <v>31870</v>
      </c>
      <c r="AE20060" s="10" t="s">
        <v>31871</v>
      </c>
      <c r="AF20060" s="10" t="s">
        <v>690</v>
      </c>
    </row>
    <row r="20061" spans="30:32" x14ac:dyDescent="0.2">
      <c r="AD20061" s="11" t="s">
        <v>31872</v>
      </c>
      <c r="AE20061" s="10" t="s">
        <v>31873</v>
      </c>
      <c r="AF20061" s="10" t="s">
        <v>690</v>
      </c>
    </row>
    <row r="20062" spans="30:32" x14ac:dyDescent="0.2">
      <c r="AD20062" s="11" t="s">
        <v>31874</v>
      </c>
      <c r="AE20062" s="10" t="s">
        <v>31875</v>
      </c>
      <c r="AF20062" s="10" t="s">
        <v>690</v>
      </c>
    </row>
    <row r="20063" spans="30:32" x14ac:dyDescent="0.2">
      <c r="AD20063" s="11" t="s">
        <v>31876</v>
      </c>
      <c r="AE20063" s="10" t="s">
        <v>31877</v>
      </c>
      <c r="AF20063" s="10" t="s">
        <v>690</v>
      </c>
    </row>
    <row r="20064" spans="30:32" x14ac:dyDescent="0.2">
      <c r="AD20064" s="11" t="s">
        <v>31878</v>
      </c>
      <c r="AE20064" s="10" t="s">
        <v>31879</v>
      </c>
      <c r="AF20064" s="10" t="s">
        <v>690</v>
      </c>
    </row>
    <row r="20065" spans="30:32" x14ac:dyDescent="0.2">
      <c r="AD20065" s="11" t="s">
        <v>31880</v>
      </c>
      <c r="AE20065" s="10" t="s">
        <v>31881</v>
      </c>
      <c r="AF20065" s="10" t="s">
        <v>690</v>
      </c>
    </row>
    <row r="20066" spans="30:32" x14ac:dyDescent="0.2">
      <c r="AD20066" s="11" t="s">
        <v>31882</v>
      </c>
      <c r="AE20066" s="10" t="s">
        <v>31883</v>
      </c>
      <c r="AF20066" s="10" t="s">
        <v>690</v>
      </c>
    </row>
    <row r="20067" spans="30:32" x14ac:dyDescent="0.2">
      <c r="AD20067" s="11" t="s">
        <v>31884</v>
      </c>
      <c r="AE20067" s="10" t="s">
        <v>31885</v>
      </c>
      <c r="AF20067" s="10" t="s">
        <v>690</v>
      </c>
    </row>
    <row r="20068" spans="30:32" x14ac:dyDescent="0.2">
      <c r="AD20068" s="11" t="s">
        <v>31886</v>
      </c>
      <c r="AE20068" s="10" t="s">
        <v>31887</v>
      </c>
      <c r="AF20068" s="10" t="s">
        <v>690</v>
      </c>
    </row>
    <row r="20069" spans="30:32" x14ac:dyDescent="0.2">
      <c r="AD20069" s="11" t="s">
        <v>31888</v>
      </c>
      <c r="AE20069" s="10" t="s">
        <v>31889</v>
      </c>
      <c r="AF20069" s="10" t="s">
        <v>690</v>
      </c>
    </row>
    <row r="20070" spans="30:32" x14ac:dyDescent="0.2">
      <c r="AD20070" s="11" t="s">
        <v>31890</v>
      </c>
      <c r="AE20070" s="10" t="s">
        <v>31891</v>
      </c>
      <c r="AF20070" s="10" t="s">
        <v>690</v>
      </c>
    </row>
    <row r="20071" spans="30:32" x14ac:dyDescent="0.2">
      <c r="AD20071" s="11" t="s">
        <v>31892</v>
      </c>
      <c r="AE20071" s="10" t="s">
        <v>31126</v>
      </c>
      <c r="AF20071" s="10" t="s">
        <v>690</v>
      </c>
    </row>
    <row r="20072" spans="30:32" x14ac:dyDescent="0.2">
      <c r="AD20072" s="11" t="s">
        <v>31893</v>
      </c>
      <c r="AE20072" s="10" t="s">
        <v>31894</v>
      </c>
      <c r="AF20072" s="10" t="s">
        <v>690</v>
      </c>
    </row>
    <row r="20073" spans="30:32" x14ac:dyDescent="0.2">
      <c r="AD20073" s="11" t="s">
        <v>31895</v>
      </c>
      <c r="AE20073" s="10" t="s">
        <v>31135</v>
      </c>
      <c r="AF20073" s="10" t="s">
        <v>690</v>
      </c>
    </row>
    <row r="20074" spans="30:32" x14ac:dyDescent="0.2">
      <c r="AD20074" s="11" t="s">
        <v>31896</v>
      </c>
      <c r="AE20074" s="10" t="s">
        <v>31897</v>
      </c>
      <c r="AF20074" s="10" t="s">
        <v>690</v>
      </c>
    </row>
    <row r="20075" spans="30:32" x14ac:dyDescent="0.2">
      <c r="AD20075" s="11" t="s">
        <v>31898</v>
      </c>
      <c r="AE20075" s="10" t="s">
        <v>31899</v>
      </c>
      <c r="AF20075" s="10" t="s">
        <v>690</v>
      </c>
    </row>
    <row r="20076" spans="30:32" x14ac:dyDescent="0.2">
      <c r="AD20076" s="11" t="s">
        <v>31900</v>
      </c>
      <c r="AE20076" s="10" t="s">
        <v>31901</v>
      </c>
      <c r="AF20076" s="10" t="s">
        <v>690</v>
      </c>
    </row>
    <row r="20077" spans="30:32" x14ac:dyDescent="0.2">
      <c r="AD20077" s="11" t="s">
        <v>31902</v>
      </c>
      <c r="AE20077" s="10" t="s">
        <v>31903</v>
      </c>
      <c r="AF20077" s="10" t="s">
        <v>690</v>
      </c>
    </row>
    <row r="20078" spans="30:32" x14ac:dyDescent="0.2">
      <c r="AD20078" s="11" t="s">
        <v>31904</v>
      </c>
      <c r="AE20078" s="10" t="s">
        <v>31905</v>
      </c>
      <c r="AF20078" s="10" t="s">
        <v>690</v>
      </c>
    </row>
    <row r="20079" spans="30:32" x14ac:dyDescent="0.2">
      <c r="AD20079" s="11" t="s">
        <v>31906</v>
      </c>
      <c r="AE20079" s="10" t="s">
        <v>31907</v>
      </c>
      <c r="AF20079" s="10" t="s">
        <v>690</v>
      </c>
    </row>
    <row r="20080" spans="30:32" x14ac:dyDescent="0.2">
      <c r="AD20080" s="11" t="s">
        <v>31908</v>
      </c>
      <c r="AE20080" s="10" t="s">
        <v>31909</v>
      </c>
      <c r="AF20080" s="10" t="s">
        <v>690</v>
      </c>
    </row>
    <row r="20081" spans="30:32" x14ac:dyDescent="0.2">
      <c r="AD20081" s="11" t="s">
        <v>31910</v>
      </c>
      <c r="AE20081" s="10" t="s">
        <v>31911</v>
      </c>
      <c r="AF20081" s="10" t="s">
        <v>690</v>
      </c>
    </row>
    <row r="20082" spans="30:32" x14ac:dyDescent="0.2">
      <c r="AD20082" s="11" t="s">
        <v>31912</v>
      </c>
      <c r="AE20082" s="10" t="s">
        <v>31913</v>
      </c>
      <c r="AF20082" s="10" t="s">
        <v>690</v>
      </c>
    </row>
    <row r="20083" spans="30:32" x14ac:dyDescent="0.2">
      <c r="AD20083" s="11" t="s">
        <v>31914</v>
      </c>
      <c r="AE20083" s="10" t="s">
        <v>29444</v>
      </c>
      <c r="AF20083" s="10" t="s">
        <v>690</v>
      </c>
    </row>
    <row r="20084" spans="30:32" x14ac:dyDescent="0.2">
      <c r="AD20084" s="11" t="s">
        <v>31915</v>
      </c>
      <c r="AE20084" s="10" t="s">
        <v>31916</v>
      </c>
      <c r="AF20084" s="10" t="s">
        <v>690</v>
      </c>
    </row>
    <row r="20085" spans="30:32" x14ac:dyDescent="0.2">
      <c r="AD20085" s="11" t="s">
        <v>31917</v>
      </c>
      <c r="AE20085" s="10" t="s">
        <v>31918</v>
      </c>
      <c r="AF20085" s="10" t="s">
        <v>690</v>
      </c>
    </row>
    <row r="20086" spans="30:32" x14ac:dyDescent="0.2">
      <c r="AD20086" s="11" t="s">
        <v>31919</v>
      </c>
      <c r="AE20086" s="10" t="s">
        <v>31920</v>
      </c>
      <c r="AF20086" s="10" t="s">
        <v>690</v>
      </c>
    </row>
    <row r="20087" spans="30:32" x14ac:dyDescent="0.2">
      <c r="AD20087" s="11" t="s">
        <v>31921</v>
      </c>
      <c r="AE20087" s="10" t="s">
        <v>31922</v>
      </c>
      <c r="AF20087" s="10" t="s">
        <v>690</v>
      </c>
    </row>
    <row r="20088" spans="30:32" x14ac:dyDescent="0.2">
      <c r="AD20088" s="11" t="s">
        <v>31923</v>
      </c>
      <c r="AE20088" s="10" t="s">
        <v>4659</v>
      </c>
      <c r="AF20088" s="10" t="s">
        <v>690</v>
      </c>
    </row>
    <row r="20089" spans="30:32" x14ac:dyDescent="0.2">
      <c r="AD20089" s="11" t="s">
        <v>31924</v>
      </c>
      <c r="AE20089" s="10" t="s">
        <v>24208</v>
      </c>
      <c r="AF20089" s="10" t="s">
        <v>690</v>
      </c>
    </row>
    <row r="20090" spans="30:32" x14ac:dyDescent="0.2">
      <c r="AD20090" s="11" t="s">
        <v>31925</v>
      </c>
      <c r="AE20090" s="10" t="s">
        <v>31926</v>
      </c>
      <c r="AF20090" s="10" t="s">
        <v>690</v>
      </c>
    </row>
    <row r="20091" spans="30:32" x14ac:dyDescent="0.2">
      <c r="AD20091" s="11" t="s">
        <v>31927</v>
      </c>
      <c r="AE20091" s="10" t="s">
        <v>964</v>
      </c>
      <c r="AF20091" s="10" t="s">
        <v>690</v>
      </c>
    </row>
    <row r="20092" spans="30:32" x14ac:dyDescent="0.2">
      <c r="AD20092" s="11" t="s">
        <v>31928</v>
      </c>
      <c r="AE20092" s="10" t="s">
        <v>31929</v>
      </c>
      <c r="AF20092" s="10" t="s">
        <v>690</v>
      </c>
    </row>
    <row r="20093" spans="30:32" x14ac:dyDescent="0.2">
      <c r="AD20093" s="11" t="s">
        <v>31930</v>
      </c>
      <c r="AE20093" s="10" t="s">
        <v>31931</v>
      </c>
      <c r="AF20093" s="10" t="s">
        <v>690</v>
      </c>
    </row>
    <row r="20094" spans="30:32" x14ac:dyDescent="0.2">
      <c r="AD20094" s="11" t="s">
        <v>31932</v>
      </c>
      <c r="AE20094" s="10" t="s">
        <v>4273</v>
      </c>
      <c r="AF20094" s="10" t="s">
        <v>690</v>
      </c>
    </row>
    <row r="20095" spans="30:32" x14ac:dyDescent="0.2">
      <c r="AD20095" s="11" t="s">
        <v>31933</v>
      </c>
      <c r="AE20095" s="10" t="s">
        <v>31934</v>
      </c>
      <c r="AF20095" s="10" t="s">
        <v>690</v>
      </c>
    </row>
    <row r="20096" spans="30:32" x14ac:dyDescent="0.2">
      <c r="AD20096" s="11" t="s">
        <v>31935</v>
      </c>
      <c r="AE20096" s="10" t="s">
        <v>31934</v>
      </c>
      <c r="AF20096" s="10" t="s">
        <v>690</v>
      </c>
    </row>
    <row r="20097" spans="30:32" x14ac:dyDescent="0.2">
      <c r="AD20097" s="11" t="s">
        <v>31936</v>
      </c>
      <c r="AE20097" s="10" t="s">
        <v>31934</v>
      </c>
      <c r="AF20097" s="10" t="s">
        <v>690</v>
      </c>
    </row>
    <row r="20098" spans="30:32" x14ac:dyDescent="0.2">
      <c r="AD20098" s="11" t="s">
        <v>31937</v>
      </c>
      <c r="AE20098" s="10" t="s">
        <v>31938</v>
      </c>
      <c r="AF20098" s="10" t="s">
        <v>690</v>
      </c>
    </row>
    <row r="20099" spans="30:32" x14ac:dyDescent="0.2">
      <c r="AD20099" s="11" t="s">
        <v>31939</v>
      </c>
      <c r="AE20099" s="10" t="s">
        <v>4665</v>
      </c>
      <c r="AF20099" s="10" t="s">
        <v>690</v>
      </c>
    </row>
    <row r="20100" spans="30:32" x14ac:dyDescent="0.2">
      <c r="AD20100" s="11" t="s">
        <v>31940</v>
      </c>
      <c r="AE20100" s="10" t="s">
        <v>24228</v>
      </c>
      <c r="AF20100" s="10" t="s">
        <v>690</v>
      </c>
    </row>
    <row r="20101" spans="30:32" x14ac:dyDescent="0.2">
      <c r="AD20101" s="11" t="s">
        <v>31941</v>
      </c>
      <c r="AE20101" s="10" t="s">
        <v>31942</v>
      </c>
      <c r="AF20101" s="10" t="s">
        <v>690</v>
      </c>
    </row>
    <row r="20102" spans="30:32" x14ac:dyDescent="0.2">
      <c r="AD20102" s="11" t="s">
        <v>31943</v>
      </c>
      <c r="AE20102" s="10" t="s">
        <v>31942</v>
      </c>
      <c r="AF20102" s="10" t="s">
        <v>690</v>
      </c>
    </row>
    <row r="20103" spans="30:32" x14ac:dyDescent="0.2">
      <c r="AD20103" s="11" t="s">
        <v>31944</v>
      </c>
      <c r="AE20103" s="10" t="s">
        <v>31945</v>
      </c>
      <c r="AF20103" s="10" t="s">
        <v>690</v>
      </c>
    </row>
    <row r="20104" spans="30:32" x14ac:dyDescent="0.2">
      <c r="AD20104" s="11" t="s">
        <v>31946</v>
      </c>
      <c r="AE20104" s="10" t="s">
        <v>12544</v>
      </c>
      <c r="AF20104" s="10" t="s">
        <v>690</v>
      </c>
    </row>
    <row r="20105" spans="30:32" x14ac:dyDescent="0.2">
      <c r="AD20105" s="11" t="s">
        <v>31947</v>
      </c>
      <c r="AE20105" s="10" t="s">
        <v>1497</v>
      </c>
      <c r="AF20105" s="10" t="s">
        <v>690</v>
      </c>
    </row>
    <row r="20106" spans="30:32" x14ac:dyDescent="0.2">
      <c r="AD20106" s="11" t="s">
        <v>31948</v>
      </c>
      <c r="AE20106" s="10" t="s">
        <v>31949</v>
      </c>
      <c r="AF20106" s="10" t="s">
        <v>690</v>
      </c>
    </row>
    <row r="20107" spans="30:32" x14ac:dyDescent="0.2">
      <c r="AD20107" s="11" t="s">
        <v>31950</v>
      </c>
      <c r="AE20107" s="10" t="s">
        <v>980</v>
      </c>
      <c r="AF20107" s="10" t="s">
        <v>690</v>
      </c>
    </row>
    <row r="20108" spans="30:32" x14ac:dyDescent="0.2">
      <c r="AD20108" s="11" t="s">
        <v>31951</v>
      </c>
      <c r="AE20108" s="10" t="s">
        <v>31952</v>
      </c>
      <c r="AF20108" s="10" t="s">
        <v>690</v>
      </c>
    </row>
    <row r="20109" spans="30:32" x14ac:dyDescent="0.2">
      <c r="AD20109" s="11" t="s">
        <v>31953</v>
      </c>
      <c r="AE20109" s="10" t="s">
        <v>31954</v>
      </c>
      <c r="AF20109" s="10" t="s">
        <v>690</v>
      </c>
    </row>
    <row r="20110" spans="30:32" x14ac:dyDescent="0.2">
      <c r="AD20110" s="11" t="s">
        <v>31955</v>
      </c>
      <c r="AE20110" s="10" t="s">
        <v>31956</v>
      </c>
      <c r="AF20110" s="10" t="s">
        <v>690</v>
      </c>
    </row>
    <row r="20111" spans="30:32" x14ac:dyDescent="0.2">
      <c r="AD20111" s="11" t="s">
        <v>31957</v>
      </c>
      <c r="AE20111" s="10" t="s">
        <v>31958</v>
      </c>
      <c r="AF20111" s="10" t="s">
        <v>690</v>
      </c>
    </row>
    <row r="20112" spans="30:32" x14ac:dyDescent="0.2">
      <c r="AD20112" s="11" t="s">
        <v>31959</v>
      </c>
      <c r="AE20112" s="10" t="s">
        <v>31960</v>
      </c>
      <c r="AF20112" s="10" t="s">
        <v>690</v>
      </c>
    </row>
    <row r="20113" spans="30:32" x14ac:dyDescent="0.2">
      <c r="AD20113" s="11" t="s">
        <v>31961</v>
      </c>
      <c r="AE20113" s="10" t="s">
        <v>31962</v>
      </c>
      <c r="AF20113" s="10" t="s">
        <v>690</v>
      </c>
    </row>
    <row r="20114" spans="30:32" x14ac:dyDescent="0.2">
      <c r="AD20114" s="11" t="s">
        <v>31963</v>
      </c>
      <c r="AE20114" s="10" t="s">
        <v>31964</v>
      </c>
      <c r="AF20114" s="10" t="s">
        <v>690</v>
      </c>
    </row>
    <row r="20115" spans="30:32" x14ac:dyDescent="0.2">
      <c r="AD20115" s="11" t="s">
        <v>31965</v>
      </c>
      <c r="AE20115" s="10" t="s">
        <v>31966</v>
      </c>
      <c r="AF20115" s="10" t="s">
        <v>690</v>
      </c>
    </row>
    <row r="20116" spans="30:32" x14ac:dyDescent="0.2">
      <c r="AD20116" s="11" t="s">
        <v>31967</v>
      </c>
      <c r="AE20116" s="10" t="s">
        <v>31968</v>
      </c>
      <c r="AF20116" s="10" t="s">
        <v>690</v>
      </c>
    </row>
    <row r="20117" spans="30:32" x14ac:dyDescent="0.2">
      <c r="AD20117" s="11" t="s">
        <v>31969</v>
      </c>
      <c r="AE20117" s="10" t="s">
        <v>31970</v>
      </c>
      <c r="AF20117" s="10" t="s">
        <v>690</v>
      </c>
    </row>
    <row r="20118" spans="30:32" x14ac:dyDescent="0.2">
      <c r="AD20118" s="11" t="s">
        <v>31971</v>
      </c>
      <c r="AE20118" s="10" t="s">
        <v>31972</v>
      </c>
      <c r="AF20118" s="10" t="s">
        <v>690</v>
      </c>
    </row>
    <row r="20119" spans="30:32" x14ac:dyDescent="0.2">
      <c r="AD20119" s="11" t="s">
        <v>31973</v>
      </c>
      <c r="AE20119" s="10" t="s">
        <v>31974</v>
      </c>
      <c r="AF20119" s="10" t="s">
        <v>690</v>
      </c>
    </row>
    <row r="20120" spans="30:32" x14ac:dyDescent="0.2">
      <c r="AD20120" s="11" t="s">
        <v>31975</v>
      </c>
      <c r="AE20120" s="10" t="s">
        <v>16350</v>
      </c>
      <c r="AF20120" s="10" t="s">
        <v>690</v>
      </c>
    </row>
    <row r="20121" spans="30:32" x14ac:dyDescent="0.2">
      <c r="AD20121" s="11" t="s">
        <v>31976</v>
      </c>
      <c r="AE20121" s="10" t="s">
        <v>16350</v>
      </c>
      <c r="AF20121" s="10" t="s">
        <v>690</v>
      </c>
    </row>
    <row r="20122" spans="30:32" x14ac:dyDescent="0.2">
      <c r="AD20122" s="11" t="s">
        <v>31977</v>
      </c>
      <c r="AE20122" s="10" t="s">
        <v>16350</v>
      </c>
      <c r="AF20122" s="10" t="s">
        <v>690</v>
      </c>
    </row>
    <row r="20123" spans="30:32" x14ac:dyDescent="0.2">
      <c r="AD20123" s="11" t="s">
        <v>31978</v>
      </c>
      <c r="AE20123" s="10" t="s">
        <v>16350</v>
      </c>
      <c r="AF20123" s="10" t="s">
        <v>690</v>
      </c>
    </row>
    <row r="20124" spans="30:32" x14ac:dyDescent="0.2">
      <c r="AD20124" s="11" t="s">
        <v>31979</v>
      </c>
      <c r="AE20124" s="10" t="s">
        <v>16350</v>
      </c>
      <c r="AF20124" s="10" t="s">
        <v>690</v>
      </c>
    </row>
    <row r="20125" spans="30:32" x14ac:dyDescent="0.2">
      <c r="AD20125" s="11" t="s">
        <v>31980</v>
      </c>
      <c r="AE20125" s="10" t="s">
        <v>16350</v>
      </c>
      <c r="AF20125" s="10" t="s">
        <v>690</v>
      </c>
    </row>
    <row r="20126" spans="30:32" x14ac:dyDescent="0.2">
      <c r="AD20126" s="11" t="s">
        <v>31981</v>
      </c>
      <c r="AE20126" s="10" t="s">
        <v>16350</v>
      </c>
      <c r="AF20126" s="10" t="s">
        <v>690</v>
      </c>
    </row>
    <row r="20127" spans="30:32" x14ac:dyDescent="0.2">
      <c r="AD20127" s="11" t="s">
        <v>31982</v>
      </c>
      <c r="AE20127" s="10" t="s">
        <v>16350</v>
      </c>
      <c r="AF20127" s="10" t="s">
        <v>690</v>
      </c>
    </row>
    <row r="20128" spans="30:32" x14ac:dyDescent="0.2">
      <c r="AD20128" s="11" t="s">
        <v>31983</v>
      </c>
      <c r="AE20128" s="10" t="s">
        <v>16350</v>
      </c>
      <c r="AF20128" s="10" t="s">
        <v>690</v>
      </c>
    </row>
    <row r="20129" spans="30:32" x14ac:dyDescent="0.2">
      <c r="AD20129" s="11" t="s">
        <v>31984</v>
      </c>
      <c r="AE20129" s="10" t="s">
        <v>31985</v>
      </c>
      <c r="AF20129" s="10" t="s">
        <v>690</v>
      </c>
    </row>
    <row r="20130" spans="30:32" x14ac:dyDescent="0.2">
      <c r="AD20130" s="11" t="s">
        <v>31986</v>
      </c>
      <c r="AE20130" s="10" t="s">
        <v>16350</v>
      </c>
      <c r="AF20130" s="10" t="s">
        <v>690</v>
      </c>
    </row>
    <row r="20131" spans="30:32" x14ac:dyDescent="0.2">
      <c r="AD20131" s="11" t="s">
        <v>31987</v>
      </c>
      <c r="AE20131" s="10" t="s">
        <v>16350</v>
      </c>
      <c r="AF20131" s="10" t="s">
        <v>690</v>
      </c>
    </row>
    <row r="20132" spans="30:32" x14ac:dyDescent="0.2">
      <c r="AD20132" s="11" t="s">
        <v>31988</v>
      </c>
      <c r="AE20132" s="10" t="s">
        <v>31989</v>
      </c>
      <c r="AF20132" s="10" t="s">
        <v>690</v>
      </c>
    </row>
    <row r="20133" spans="30:32" x14ac:dyDescent="0.2">
      <c r="AD20133" s="11" t="s">
        <v>31990</v>
      </c>
      <c r="AE20133" s="10" t="s">
        <v>31991</v>
      </c>
      <c r="AF20133" s="10" t="s">
        <v>690</v>
      </c>
    </row>
    <row r="20134" spans="30:32" x14ac:dyDescent="0.2">
      <c r="AD20134" s="11" t="s">
        <v>31992</v>
      </c>
      <c r="AE20134" s="10" t="s">
        <v>31993</v>
      </c>
      <c r="AF20134" s="10" t="s">
        <v>690</v>
      </c>
    </row>
    <row r="20135" spans="30:32" x14ac:dyDescent="0.2">
      <c r="AD20135" s="11" t="s">
        <v>31994</v>
      </c>
      <c r="AE20135" s="10" t="s">
        <v>31995</v>
      </c>
      <c r="AF20135" s="10" t="s">
        <v>690</v>
      </c>
    </row>
    <row r="20136" spans="30:32" x14ac:dyDescent="0.2">
      <c r="AD20136" s="11" t="s">
        <v>31996</v>
      </c>
      <c r="AE20136" s="10" t="s">
        <v>27688</v>
      </c>
      <c r="AF20136" s="10" t="s">
        <v>690</v>
      </c>
    </row>
    <row r="20137" spans="30:32" x14ac:dyDescent="0.2">
      <c r="AD20137" s="11" t="s">
        <v>31997</v>
      </c>
      <c r="AE20137" s="10" t="s">
        <v>31998</v>
      </c>
      <c r="AF20137" s="10" t="s">
        <v>690</v>
      </c>
    </row>
    <row r="20138" spans="30:32" x14ac:dyDescent="0.2">
      <c r="AD20138" s="11" t="s">
        <v>31999</v>
      </c>
      <c r="AE20138" s="10" t="s">
        <v>32000</v>
      </c>
      <c r="AF20138" s="10" t="s">
        <v>690</v>
      </c>
    </row>
    <row r="20139" spans="30:32" x14ac:dyDescent="0.2">
      <c r="AD20139" s="11" t="s">
        <v>32001</v>
      </c>
      <c r="AE20139" s="10" t="s">
        <v>7711</v>
      </c>
      <c r="AF20139" s="10" t="s">
        <v>690</v>
      </c>
    </row>
    <row r="20140" spans="30:32" x14ac:dyDescent="0.2">
      <c r="AD20140" s="11" t="s">
        <v>32002</v>
      </c>
      <c r="AE20140" s="10" t="s">
        <v>32003</v>
      </c>
      <c r="AF20140" s="10" t="s">
        <v>690</v>
      </c>
    </row>
    <row r="20141" spans="30:32" x14ac:dyDescent="0.2">
      <c r="AD20141" s="11" t="s">
        <v>32004</v>
      </c>
      <c r="AE20141" s="10" t="s">
        <v>32005</v>
      </c>
      <c r="AF20141" s="10" t="s">
        <v>690</v>
      </c>
    </row>
    <row r="20142" spans="30:32" x14ac:dyDescent="0.2">
      <c r="AD20142" s="11" t="s">
        <v>32006</v>
      </c>
      <c r="AE20142" s="10" t="s">
        <v>32007</v>
      </c>
      <c r="AF20142" s="10" t="s">
        <v>690</v>
      </c>
    </row>
    <row r="20143" spans="30:32" x14ac:dyDescent="0.2">
      <c r="AD20143" s="11" t="s">
        <v>32008</v>
      </c>
      <c r="AE20143" s="10" t="s">
        <v>32009</v>
      </c>
      <c r="AF20143" s="10" t="s">
        <v>690</v>
      </c>
    </row>
    <row r="20144" spans="30:32" x14ac:dyDescent="0.2">
      <c r="AD20144" s="11" t="s">
        <v>32010</v>
      </c>
      <c r="AE20144" s="10" t="s">
        <v>27028</v>
      </c>
      <c r="AF20144" s="10" t="s">
        <v>690</v>
      </c>
    </row>
    <row r="20145" spans="30:32" x14ac:dyDescent="0.2">
      <c r="AD20145" s="11" t="s">
        <v>32011</v>
      </c>
      <c r="AE20145" s="10" t="s">
        <v>27028</v>
      </c>
      <c r="AF20145" s="10" t="s">
        <v>690</v>
      </c>
    </row>
    <row r="20146" spans="30:32" x14ac:dyDescent="0.2">
      <c r="AD20146" s="11" t="s">
        <v>32012</v>
      </c>
      <c r="AE20146" s="10" t="s">
        <v>32013</v>
      </c>
      <c r="AF20146" s="10" t="s">
        <v>690</v>
      </c>
    </row>
    <row r="20147" spans="30:32" x14ac:dyDescent="0.2">
      <c r="AD20147" s="11" t="s">
        <v>32014</v>
      </c>
      <c r="AE20147" s="10" t="s">
        <v>32015</v>
      </c>
      <c r="AF20147" s="10" t="s">
        <v>690</v>
      </c>
    </row>
    <row r="20148" spans="30:32" x14ac:dyDescent="0.2">
      <c r="AD20148" s="11" t="s">
        <v>32016</v>
      </c>
      <c r="AE20148" s="10" t="s">
        <v>14802</v>
      </c>
      <c r="AF20148" s="10" t="s">
        <v>690</v>
      </c>
    </row>
    <row r="20149" spans="30:32" x14ac:dyDescent="0.2">
      <c r="AD20149" s="11" t="s">
        <v>32017</v>
      </c>
      <c r="AE20149" s="10" t="s">
        <v>32018</v>
      </c>
      <c r="AF20149" s="10" t="s">
        <v>690</v>
      </c>
    </row>
    <row r="20150" spans="30:32" x14ac:dyDescent="0.2">
      <c r="AD20150" s="11" t="s">
        <v>32019</v>
      </c>
      <c r="AE20150" s="10" t="s">
        <v>32020</v>
      </c>
      <c r="AF20150" s="10" t="s">
        <v>690</v>
      </c>
    </row>
    <row r="20151" spans="30:32" x14ac:dyDescent="0.2">
      <c r="AD20151" s="11" t="s">
        <v>32021</v>
      </c>
      <c r="AE20151" s="10" t="s">
        <v>32022</v>
      </c>
      <c r="AF20151" s="10" t="s">
        <v>690</v>
      </c>
    </row>
    <row r="20152" spans="30:32" x14ac:dyDescent="0.2">
      <c r="AD20152" s="11" t="s">
        <v>32023</v>
      </c>
      <c r="AE20152" s="10" t="s">
        <v>32024</v>
      </c>
      <c r="AF20152" s="10" t="s">
        <v>690</v>
      </c>
    </row>
    <row r="20153" spans="30:32" x14ac:dyDescent="0.2">
      <c r="AD20153" s="11" t="s">
        <v>32025</v>
      </c>
      <c r="AE20153" s="10" t="s">
        <v>32026</v>
      </c>
      <c r="AF20153" s="10" t="s">
        <v>690</v>
      </c>
    </row>
    <row r="20154" spans="30:32" x14ac:dyDescent="0.2">
      <c r="AD20154" s="11" t="s">
        <v>32027</v>
      </c>
      <c r="AE20154" s="10" t="s">
        <v>32028</v>
      </c>
      <c r="AF20154" s="10" t="s">
        <v>690</v>
      </c>
    </row>
    <row r="20155" spans="30:32" x14ac:dyDescent="0.2">
      <c r="AD20155" s="11" t="s">
        <v>32029</v>
      </c>
      <c r="AE20155" s="10" t="s">
        <v>32030</v>
      </c>
      <c r="AF20155" s="10" t="s">
        <v>690</v>
      </c>
    </row>
    <row r="20156" spans="30:32" x14ac:dyDescent="0.2">
      <c r="AD20156" s="11" t="s">
        <v>32031</v>
      </c>
      <c r="AE20156" s="10" t="s">
        <v>32032</v>
      </c>
      <c r="AF20156" s="10" t="s">
        <v>690</v>
      </c>
    </row>
    <row r="20157" spans="30:32" x14ac:dyDescent="0.2">
      <c r="AD20157" s="11" t="s">
        <v>32033</v>
      </c>
      <c r="AE20157" s="10" t="s">
        <v>32034</v>
      </c>
      <c r="AF20157" s="10" t="s">
        <v>690</v>
      </c>
    </row>
    <row r="20158" spans="30:32" x14ac:dyDescent="0.2">
      <c r="AD20158" s="11" t="s">
        <v>32035</v>
      </c>
      <c r="AE20158" s="10" t="s">
        <v>32036</v>
      </c>
      <c r="AF20158" s="10" t="s">
        <v>690</v>
      </c>
    </row>
    <row r="20159" spans="30:32" x14ac:dyDescent="0.2">
      <c r="AD20159" s="11" t="s">
        <v>32037</v>
      </c>
      <c r="AE20159" s="10" t="s">
        <v>32038</v>
      </c>
      <c r="AF20159" s="10" t="s">
        <v>690</v>
      </c>
    </row>
    <row r="20160" spans="30:32" x14ac:dyDescent="0.2">
      <c r="AD20160" s="11" t="s">
        <v>32039</v>
      </c>
      <c r="AE20160" s="10" t="s">
        <v>32040</v>
      </c>
      <c r="AF20160" s="10" t="s">
        <v>690</v>
      </c>
    </row>
    <row r="20161" spans="30:32" x14ac:dyDescent="0.2">
      <c r="AD20161" s="11" t="s">
        <v>32041</v>
      </c>
      <c r="AE20161" s="10" t="s">
        <v>32042</v>
      </c>
      <c r="AF20161" s="10" t="s">
        <v>690</v>
      </c>
    </row>
    <row r="20162" spans="30:32" x14ac:dyDescent="0.2">
      <c r="AD20162" s="11" t="s">
        <v>32043</v>
      </c>
      <c r="AE20162" s="10" t="s">
        <v>32044</v>
      </c>
      <c r="AF20162" s="10" t="s">
        <v>690</v>
      </c>
    </row>
    <row r="20163" spans="30:32" x14ac:dyDescent="0.2">
      <c r="AD20163" s="11" t="s">
        <v>32045</v>
      </c>
      <c r="AE20163" s="10" t="s">
        <v>32046</v>
      </c>
      <c r="AF20163" s="10" t="s">
        <v>690</v>
      </c>
    </row>
    <row r="20164" spans="30:32" x14ac:dyDescent="0.2">
      <c r="AD20164" s="11" t="s">
        <v>32047</v>
      </c>
      <c r="AE20164" s="10" t="s">
        <v>32048</v>
      </c>
      <c r="AF20164" s="10" t="s">
        <v>690</v>
      </c>
    </row>
    <row r="20165" spans="30:32" x14ac:dyDescent="0.2">
      <c r="AD20165" s="11" t="s">
        <v>32049</v>
      </c>
      <c r="AE20165" s="10" t="s">
        <v>32050</v>
      </c>
      <c r="AF20165" s="10" t="s">
        <v>690</v>
      </c>
    </row>
    <row r="20166" spans="30:32" x14ac:dyDescent="0.2">
      <c r="AD20166" s="11" t="s">
        <v>32051</v>
      </c>
      <c r="AE20166" s="10" t="s">
        <v>32052</v>
      </c>
      <c r="AF20166" s="10" t="s">
        <v>690</v>
      </c>
    </row>
    <row r="20167" spans="30:32" x14ac:dyDescent="0.2">
      <c r="AD20167" s="11" t="s">
        <v>32053</v>
      </c>
      <c r="AE20167" s="10" t="s">
        <v>32054</v>
      </c>
      <c r="AF20167" s="10" t="s">
        <v>690</v>
      </c>
    </row>
    <row r="20168" spans="30:32" x14ac:dyDescent="0.2">
      <c r="AD20168" s="11" t="s">
        <v>32055</v>
      </c>
      <c r="AE20168" s="10" t="s">
        <v>32056</v>
      </c>
      <c r="AF20168" s="10" t="s">
        <v>690</v>
      </c>
    </row>
    <row r="20169" spans="30:32" x14ac:dyDescent="0.2">
      <c r="AD20169" s="11" t="s">
        <v>32057</v>
      </c>
      <c r="AE20169" s="10" t="s">
        <v>32058</v>
      </c>
      <c r="AF20169" s="10" t="s">
        <v>690</v>
      </c>
    </row>
    <row r="20170" spans="30:32" x14ac:dyDescent="0.2">
      <c r="AD20170" s="11" t="s">
        <v>32059</v>
      </c>
      <c r="AE20170" s="10" t="s">
        <v>32060</v>
      </c>
      <c r="AF20170" s="10" t="s">
        <v>690</v>
      </c>
    </row>
    <row r="20171" spans="30:32" x14ac:dyDescent="0.2">
      <c r="AD20171" s="11" t="s">
        <v>32061</v>
      </c>
      <c r="AE20171" s="10" t="s">
        <v>32062</v>
      </c>
      <c r="AF20171" s="10" t="s">
        <v>690</v>
      </c>
    </row>
    <row r="20172" spans="30:32" x14ac:dyDescent="0.2">
      <c r="AD20172" s="11" t="s">
        <v>32063</v>
      </c>
      <c r="AE20172" s="10" t="s">
        <v>32064</v>
      </c>
      <c r="AF20172" s="10" t="s">
        <v>690</v>
      </c>
    </row>
    <row r="20173" spans="30:32" x14ac:dyDescent="0.2">
      <c r="AD20173" s="11" t="s">
        <v>32065</v>
      </c>
      <c r="AE20173" s="10" t="s">
        <v>32066</v>
      </c>
      <c r="AF20173" s="10" t="s">
        <v>690</v>
      </c>
    </row>
    <row r="20174" spans="30:32" x14ac:dyDescent="0.2">
      <c r="AD20174" s="11" t="s">
        <v>32067</v>
      </c>
      <c r="AE20174" s="10" t="s">
        <v>32068</v>
      </c>
      <c r="AF20174" s="10" t="s">
        <v>690</v>
      </c>
    </row>
    <row r="20175" spans="30:32" x14ac:dyDescent="0.2">
      <c r="AD20175" s="11" t="s">
        <v>32069</v>
      </c>
      <c r="AE20175" s="10" t="s">
        <v>32070</v>
      </c>
      <c r="AF20175" s="10" t="s">
        <v>690</v>
      </c>
    </row>
    <row r="20176" spans="30:32" x14ac:dyDescent="0.2">
      <c r="AD20176" s="11" t="s">
        <v>32071</v>
      </c>
      <c r="AE20176" s="10" t="s">
        <v>32072</v>
      </c>
      <c r="AF20176" s="10" t="s">
        <v>690</v>
      </c>
    </row>
    <row r="20177" spans="30:32" x14ac:dyDescent="0.2">
      <c r="AD20177" s="11" t="s">
        <v>32073</v>
      </c>
      <c r="AE20177" s="10" t="s">
        <v>32074</v>
      </c>
      <c r="AF20177" s="10" t="s">
        <v>690</v>
      </c>
    </row>
    <row r="20178" spans="30:32" x14ac:dyDescent="0.2">
      <c r="AD20178" s="11" t="s">
        <v>32075</v>
      </c>
      <c r="AE20178" s="10" t="s">
        <v>32076</v>
      </c>
      <c r="AF20178" s="10" t="s">
        <v>690</v>
      </c>
    </row>
    <row r="20179" spans="30:32" x14ac:dyDescent="0.2">
      <c r="AD20179" s="11" t="s">
        <v>32077</v>
      </c>
      <c r="AE20179" s="10" t="s">
        <v>9625</v>
      </c>
      <c r="AF20179" s="10" t="s">
        <v>690</v>
      </c>
    </row>
    <row r="20180" spans="30:32" x14ac:dyDescent="0.2">
      <c r="AD20180" s="11" t="s">
        <v>32078</v>
      </c>
      <c r="AE20180" s="10" t="s">
        <v>32079</v>
      </c>
      <c r="AF20180" s="10" t="s">
        <v>690</v>
      </c>
    </row>
    <row r="20181" spans="30:32" x14ac:dyDescent="0.2">
      <c r="AD20181" s="11" t="s">
        <v>32080</v>
      </c>
      <c r="AE20181" s="10" t="s">
        <v>32081</v>
      </c>
      <c r="AF20181" s="10" t="s">
        <v>690</v>
      </c>
    </row>
    <row r="20182" spans="30:32" x14ac:dyDescent="0.2">
      <c r="AD20182" s="11" t="s">
        <v>32082</v>
      </c>
      <c r="AE20182" s="10" t="s">
        <v>32083</v>
      </c>
      <c r="AF20182" s="10" t="s">
        <v>690</v>
      </c>
    </row>
    <row r="20183" spans="30:32" x14ac:dyDescent="0.2">
      <c r="AD20183" s="11" t="s">
        <v>32084</v>
      </c>
      <c r="AE20183" s="10" t="s">
        <v>32085</v>
      </c>
      <c r="AF20183" s="10" t="s">
        <v>690</v>
      </c>
    </row>
    <row r="20184" spans="30:32" x14ac:dyDescent="0.2">
      <c r="AD20184" s="11" t="s">
        <v>32086</v>
      </c>
      <c r="AE20184" s="10" t="s">
        <v>24308</v>
      </c>
      <c r="AF20184" s="10" t="s">
        <v>690</v>
      </c>
    </row>
    <row r="20185" spans="30:32" x14ac:dyDescent="0.2">
      <c r="AD20185" s="11" t="s">
        <v>32087</v>
      </c>
      <c r="AE20185" s="10" t="s">
        <v>32088</v>
      </c>
      <c r="AF20185" s="10" t="s">
        <v>690</v>
      </c>
    </row>
    <row r="20186" spans="30:32" x14ac:dyDescent="0.2">
      <c r="AD20186" s="11" t="s">
        <v>32089</v>
      </c>
      <c r="AE20186" s="10" t="s">
        <v>32090</v>
      </c>
      <c r="AF20186" s="10" t="s">
        <v>690</v>
      </c>
    </row>
    <row r="20187" spans="30:32" x14ac:dyDescent="0.2">
      <c r="AD20187" s="11" t="s">
        <v>32091</v>
      </c>
      <c r="AE20187" s="10" t="s">
        <v>32092</v>
      </c>
      <c r="AF20187" s="10" t="s">
        <v>690</v>
      </c>
    </row>
    <row r="20188" spans="30:32" x14ac:dyDescent="0.2">
      <c r="AD20188" s="11" t="s">
        <v>32093</v>
      </c>
      <c r="AE20188" s="10" t="s">
        <v>32094</v>
      </c>
      <c r="AF20188" s="10" t="s">
        <v>690</v>
      </c>
    </row>
    <row r="20189" spans="30:32" x14ac:dyDescent="0.2">
      <c r="AD20189" s="11" t="s">
        <v>32095</v>
      </c>
      <c r="AE20189" s="10" t="s">
        <v>32096</v>
      </c>
      <c r="AF20189" s="10" t="s">
        <v>690</v>
      </c>
    </row>
    <row r="20190" spans="30:32" x14ac:dyDescent="0.2">
      <c r="AD20190" s="11" t="s">
        <v>32097</v>
      </c>
      <c r="AE20190" s="10" t="s">
        <v>32098</v>
      </c>
      <c r="AF20190" s="10" t="s">
        <v>690</v>
      </c>
    </row>
    <row r="20191" spans="30:32" x14ac:dyDescent="0.2">
      <c r="AD20191" s="11" t="s">
        <v>32099</v>
      </c>
      <c r="AE20191" s="10" t="s">
        <v>32100</v>
      </c>
      <c r="AF20191" s="10" t="s">
        <v>690</v>
      </c>
    </row>
    <row r="20192" spans="30:32" x14ac:dyDescent="0.2">
      <c r="AD20192" s="11" t="s">
        <v>32101</v>
      </c>
      <c r="AE20192" s="10" t="s">
        <v>32102</v>
      </c>
      <c r="AF20192" s="10" t="s">
        <v>690</v>
      </c>
    </row>
    <row r="20193" spans="30:32" x14ac:dyDescent="0.2">
      <c r="AD20193" s="11" t="s">
        <v>32103</v>
      </c>
      <c r="AE20193" s="10" t="s">
        <v>32104</v>
      </c>
      <c r="AF20193" s="10" t="s">
        <v>690</v>
      </c>
    </row>
    <row r="20194" spans="30:32" x14ac:dyDescent="0.2">
      <c r="AD20194" s="11" t="s">
        <v>32105</v>
      </c>
      <c r="AE20194" s="10" t="s">
        <v>32106</v>
      </c>
      <c r="AF20194" s="10" t="s">
        <v>690</v>
      </c>
    </row>
    <row r="20195" spans="30:32" x14ac:dyDescent="0.2">
      <c r="AD20195" s="11" t="s">
        <v>32107</v>
      </c>
      <c r="AE20195" s="10" t="s">
        <v>4767</v>
      </c>
      <c r="AF20195" s="10" t="s">
        <v>690</v>
      </c>
    </row>
    <row r="20196" spans="30:32" x14ac:dyDescent="0.2">
      <c r="AD20196" s="11" t="s">
        <v>32108</v>
      </c>
      <c r="AE20196" s="10" t="s">
        <v>23914</v>
      </c>
      <c r="AF20196" s="10" t="s">
        <v>690</v>
      </c>
    </row>
    <row r="20197" spans="30:32" x14ac:dyDescent="0.2">
      <c r="AD20197" s="11" t="s">
        <v>32109</v>
      </c>
      <c r="AE20197" s="10" t="s">
        <v>32110</v>
      </c>
      <c r="AF20197" s="10" t="s">
        <v>690</v>
      </c>
    </row>
    <row r="20198" spans="30:32" x14ac:dyDescent="0.2">
      <c r="AD20198" s="11" t="s">
        <v>32111</v>
      </c>
      <c r="AE20198" s="10" t="s">
        <v>6343</v>
      </c>
      <c r="AF20198" s="10" t="s">
        <v>690</v>
      </c>
    </row>
    <row r="20199" spans="30:32" x14ac:dyDescent="0.2">
      <c r="AD20199" s="11" t="s">
        <v>32112</v>
      </c>
      <c r="AE20199" s="10" t="s">
        <v>32113</v>
      </c>
      <c r="AF20199" s="10" t="s">
        <v>690</v>
      </c>
    </row>
    <row r="20200" spans="30:32" x14ac:dyDescent="0.2">
      <c r="AD20200" s="11" t="s">
        <v>32114</v>
      </c>
      <c r="AE20200" s="10" t="s">
        <v>27071</v>
      </c>
      <c r="AF20200" s="10" t="s">
        <v>729</v>
      </c>
    </row>
    <row r="20201" spans="30:32" x14ac:dyDescent="0.2">
      <c r="AD20201" s="11" t="s">
        <v>32115</v>
      </c>
      <c r="AE20201" s="10" t="s">
        <v>32116</v>
      </c>
      <c r="AF20201" s="10" t="s">
        <v>538</v>
      </c>
    </row>
    <row r="20202" spans="30:32" x14ac:dyDescent="0.2">
      <c r="AD20202" s="11" t="s">
        <v>32117</v>
      </c>
      <c r="AE20202" s="10" t="s">
        <v>32118</v>
      </c>
      <c r="AF20202" s="10" t="s">
        <v>538</v>
      </c>
    </row>
    <row r="20203" spans="30:32" x14ac:dyDescent="0.2">
      <c r="AD20203" s="11" t="s">
        <v>32119</v>
      </c>
      <c r="AE20203" s="10" t="s">
        <v>32120</v>
      </c>
      <c r="AF20203" s="10" t="s">
        <v>538</v>
      </c>
    </row>
    <row r="20204" spans="30:32" x14ac:dyDescent="0.2">
      <c r="AD20204" s="11" t="s">
        <v>32121</v>
      </c>
      <c r="AE20204" s="10" t="s">
        <v>8482</v>
      </c>
      <c r="AF20204" s="10" t="s">
        <v>538</v>
      </c>
    </row>
    <row r="20205" spans="30:32" x14ac:dyDescent="0.2">
      <c r="AD20205" s="11" t="s">
        <v>32122</v>
      </c>
      <c r="AE20205" s="10" t="s">
        <v>32123</v>
      </c>
      <c r="AF20205" s="10" t="s">
        <v>538</v>
      </c>
    </row>
    <row r="20206" spans="30:32" x14ac:dyDescent="0.2">
      <c r="AD20206" s="11" t="s">
        <v>32124</v>
      </c>
      <c r="AE20206" s="10" t="s">
        <v>20384</v>
      </c>
      <c r="AF20206" s="10" t="s">
        <v>538</v>
      </c>
    </row>
    <row r="20207" spans="30:32" x14ac:dyDescent="0.2">
      <c r="AD20207" s="11" t="s">
        <v>32125</v>
      </c>
      <c r="AE20207" s="10" t="s">
        <v>32126</v>
      </c>
      <c r="AF20207" s="10" t="s">
        <v>538</v>
      </c>
    </row>
    <row r="20208" spans="30:32" x14ac:dyDescent="0.2">
      <c r="AD20208" s="11" t="s">
        <v>32127</v>
      </c>
      <c r="AE20208" s="10" t="s">
        <v>32128</v>
      </c>
      <c r="AF20208" s="10" t="s">
        <v>538</v>
      </c>
    </row>
    <row r="20209" spans="30:32" x14ac:dyDescent="0.2">
      <c r="AD20209" s="11" t="s">
        <v>32129</v>
      </c>
      <c r="AE20209" s="10" t="s">
        <v>15679</v>
      </c>
      <c r="AF20209" s="10" t="s">
        <v>538</v>
      </c>
    </row>
    <row r="20210" spans="30:32" x14ac:dyDescent="0.2">
      <c r="AD20210" s="11" t="s">
        <v>32130</v>
      </c>
      <c r="AE20210" s="10" t="s">
        <v>13176</v>
      </c>
      <c r="AF20210" s="10" t="s">
        <v>538</v>
      </c>
    </row>
    <row r="20211" spans="30:32" x14ac:dyDescent="0.2">
      <c r="AD20211" s="11" t="s">
        <v>32131</v>
      </c>
      <c r="AE20211" s="10" t="s">
        <v>32132</v>
      </c>
      <c r="AF20211" s="10" t="s">
        <v>538</v>
      </c>
    </row>
    <row r="20212" spans="30:32" x14ac:dyDescent="0.2">
      <c r="AD20212" s="11" t="s">
        <v>32133</v>
      </c>
      <c r="AE20212" s="10" t="s">
        <v>32134</v>
      </c>
      <c r="AF20212" s="10" t="s">
        <v>538</v>
      </c>
    </row>
    <row r="20213" spans="30:32" x14ac:dyDescent="0.2">
      <c r="AD20213" s="11" t="s">
        <v>32135</v>
      </c>
      <c r="AE20213" s="10" t="s">
        <v>32136</v>
      </c>
      <c r="AF20213" s="10" t="s">
        <v>538</v>
      </c>
    </row>
    <row r="20214" spans="30:32" x14ac:dyDescent="0.2">
      <c r="AD20214" s="11" t="s">
        <v>32137</v>
      </c>
      <c r="AE20214" s="10" t="s">
        <v>32138</v>
      </c>
      <c r="AF20214" s="10" t="s">
        <v>538</v>
      </c>
    </row>
    <row r="20215" spans="30:32" x14ac:dyDescent="0.2">
      <c r="AD20215" s="11" t="s">
        <v>32139</v>
      </c>
      <c r="AE20215" s="10" t="s">
        <v>32140</v>
      </c>
      <c r="AF20215" s="10" t="s">
        <v>538</v>
      </c>
    </row>
    <row r="20216" spans="30:32" x14ac:dyDescent="0.2">
      <c r="AD20216" s="11" t="s">
        <v>32141</v>
      </c>
      <c r="AE20216" s="10" t="s">
        <v>21066</v>
      </c>
      <c r="AF20216" s="10" t="s">
        <v>538</v>
      </c>
    </row>
    <row r="20217" spans="30:32" x14ac:dyDescent="0.2">
      <c r="AD20217" s="11" t="s">
        <v>32142</v>
      </c>
      <c r="AE20217" s="10" t="s">
        <v>11274</v>
      </c>
      <c r="AF20217" s="10" t="s">
        <v>538</v>
      </c>
    </row>
    <row r="20218" spans="30:32" x14ac:dyDescent="0.2">
      <c r="AD20218" s="11" t="s">
        <v>32143</v>
      </c>
      <c r="AE20218" s="10" t="s">
        <v>32144</v>
      </c>
      <c r="AF20218" s="10" t="s">
        <v>538</v>
      </c>
    </row>
    <row r="20219" spans="30:32" x14ac:dyDescent="0.2">
      <c r="AD20219" s="11" t="s">
        <v>32145</v>
      </c>
      <c r="AE20219" s="10" t="s">
        <v>10501</v>
      </c>
      <c r="AF20219" s="10" t="s">
        <v>538</v>
      </c>
    </row>
    <row r="20220" spans="30:32" x14ac:dyDescent="0.2">
      <c r="AD20220" s="11" t="s">
        <v>32146</v>
      </c>
      <c r="AE20220" s="10" t="s">
        <v>32147</v>
      </c>
      <c r="AF20220" s="10" t="s">
        <v>538</v>
      </c>
    </row>
    <row r="20221" spans="30:32" x14ac:dyDescent="0.2">
      <c r="AD20221" s="11" t="s">
        <v>32148</v>
      </c>
      <c r="AE20221" s="10" t="s">
        <v>2352</v>
      </c>
      <c r="AF20221" s="10" t="s">
        <v>538</v>
      </c>
    </row>
    <row r="20222" spans="30:32" x14ac:dyDescent="0.2">
      <c r="AD20222" s="11" t="s">
        <v>32149</v>
      </c>
      <c r="AE20222" s="10" t="s">
        <v>32150</v>
      </c>
      <c r="AF20222" s="10" t="s">
        <v>538</v>
      </c>
    </row>
    <row r="20223" spans="30:32" x14ac:dyDescent="0.2">
      <c r="AD20223" s="11" t="s">
        <v>32151</v>
      </c>
      <c r="AE20223" s="10" t="s">
        <v>32152</v>
      </c>
      <c r="AF20223" s="10" t="s">
        <v>538</v>
      </c>
    </row>
    <row r="20224" spans="30:32" x14ac:dyDescent="0.2">
      <c r="AD20224" s="11" t="s">
        <v>32153</v>
      </c>
      <c r="AE20224" s="10" t="s">
        <v>32154</v>
      </c>
      <c r="AF20224" s="10" t="s">
        <v>538</v>
      </c>
    </row>
    <row r="20225" spans="30:32" x14ac:dyDescent="0.2">
      <c r="AD20225" s="11" t="s">
        <v>32155</v>
      </c>
      <c r="AE20225" s="10" t="s">
        <v>1832</v>
      </c>
      <c r="AF20225" s="10" t="s">
        <v>538</v>
      </c>
    </row>
    <row r="20226" spans="30:32" x14ac:dyDescent="0.2">
      <c r="AD20226" s="11" t="s">
        <v>32156</v>
      </c>
      <c r="AE20226" s="10" t="s">
        <v>32157</v>
      </c>
      <c r="AF20226" s="10" t="s">
        <v>538</v>
      </c>
    </row>
    <row r="20227" spans="30:32" x14ac:dyDescent="0.2">
      <c r="AD20227" s="11" t="s">
        <v>32158</v>
      </c>
      <c r="AE20227" s="10" t="s">
        <v>32159</v>
      </c>
      <c r="AF20227" s="10" t="s">
        <v>538</v>
      </c>
    </row>
    <row r="20228" spans="30:32" x14ac:dyDescent="0.2">
      <c r="AD20228" s="11" t="s">
        <v>32160</v>
      </c>
      <c r="AE20228" s="10" t="s">
        <v>32161</v>
      </c>
      <c r="AF20228" s="10" t="s">
        <v>538</v>
      </c>
    </row>
    <row r="20229" spans="30:32" x14ac:dyDescent="0.2">
      <c r="AD20229" s="11" t="s">
        <v>32162</v>
      </c>
      <c r="AE20229" s="10" t="s">
        <v>32163</v>
      </c>
      <c r="AF20229" s="10" t="s">
        <v>538</v>
      </c>
    </row>
    <row r="20230" spans="30:32" x14ac:dyDescent="0.2">
      <c r="AD20230" s="11" t="s">
        <v>32164</v>
      </c>
      <c r="AE20230" s="10" t="s">
        <v>32165</v>
      </c>
      <c r="AF20230" s="10" t="s">
        <v>538</v>
      </c>
    </row>
    <row r="20231" spans="30:32" x14ac:dyDescent="0.2">
      <c r="AD20231" s="11" t="s">
        <v>32166</v>
      </c>
      <c r="AE20231" s="10" t="s">
        <v>32167</v>
      </c>
      <c r="AF20231" s="10" t="s">
        <v>538</v>
      </c>
    </row>
    <row r="20232" spans="30:32" x14ac:dyDescent="0.2">
      <c r="AD20232" s="11" t="s">
        <v>32168</v>
      </c>
      <c r="AE20232" s="10" t="s">
        <v>32169</v>
      </c>
      <c r="AF20232" s="10" t="s">
        <v>538</v>
      </c>
    </row>
    <row r="20233" spans="30:32" x14ac:dyDescent="0.2">
      <c r="AD20233" s="11" t="s">
        <v>32170</v>
      </c>
      <c r="AE20233" s="10" t="s">
        <v>32171</v>
      </c>
      <c r="AF20233" s="10" t="s">
        <v>538</v>
      </c>
    </row>
    <row r="20234" spans="30:32" x14ac:dyDescent="0.2">
      <c r="AD20234" s="11" t="s">
        <v>32172</v>
      </c>
      <c r="AE20234" s="10" t="s">
        <v>32171</v>
      </c>
      <c r="AF20234" s="10" t="s">
        <v>538</v>
      </c>
    </row>
    <row r="20235" spans="30:32" x14ac:dyDescent="0.2">
      <c r="AD20235" s="11" t="s">
        <v>32173</v>
      </c>
      <c r="AE20235" s="10" t="s">
        <v>32171</v>
      </c>
      <c r="AF20235" s="10" t="s">
        <v>538</v>
      </c>
    </row>
    <row r="20236" spans="30:32" x14ac:dyDescent="0.2">
      <c r="AD20236" s="11" t="s">
        <v>32174</v>
      </c>
      <c r="AE20236" s="10" t="s">
        <v>32171</v>
      </c>
      <c r="AF20236" s="10" t="s">
        <v>538</v>
      </c>
    </row>
    <row r="20237" spans="30:32" x14ac:dyDescent="0.2">
      <c r="AD20237" s="11" t="s">
        <v>32175</v>
      </c>
      <c r="AE20237" s="10" t="s">
        <v>32171</v>
      </c>
      <c r="AF20237" s="10" t="s">
        <v>538</v>
      </c>
    </row>
    <row r="20238" spans="30:32" x14ac:dyDescent="0.2">
      <c r="AD20238" s="11" t="s">
        <v>32176</v>
      </c>
      <c r="AE20238" s="10" t="s">
        <v>32171</v>
      </c>
      <c r="AF20238" s="10" t="s">
        <v>538</v>
      </c>
    </row>
    <row r="20239" spans="30:32" x14ac:dyDescent="0.2">
      <c r="AD20239" s="11" t="s">
        <v>32177</v>
      </c>
      <c r="AE20239" s="10" t="s">
        <v>32171</v>
      </c>
      <c r="AF20239" s="10" t="s">
        <v>538</v>
      </c>
    </row>
    <row r="20240" spans="30:32" x14ac:dyDescent="0.2">
      <c r="AD20240" s="11" t="s">
        <v>32178</v>
      </c>
      <c r="AE20240" s="10" t="s">
        <v>32171</v>
      </c>
      <c r="AF20240" s="10" t="s">
        <v>538</v>
      </c>
    </row>
    <row r="20241" spans="30:32" x14ac:dyDescent="0.2">
      <c r="AD20241" s="11" t="s">
        <v>32179</v>
      </c>
      <c r="AE20241" s="10" t="s">
        <v>2684</v>
      </c>
      <c r="AF20241" s="10" t="s">
        <v>538</v>
      </c>
    </row>
    <row r="20242" spans="30:32" x14ac:dyDescent="0.2">
      <c r="AD20242" s="11" t="s">
        <v>32180</v>
      </c>
      <c r="AE20242" s="10" t="s">
        <v>32181</v>
      </c>
      <c r="AF20242" s="10" t="s">
        <v>538</v>
      </c>
    </row>
    <row r="20243" spans="30:32" x14ac:dyDescent="0.2">
      <c r="AD20243" s="11" t="s">
        <v>32182</v>
      </c>
      <c r="AE20243" s="10" t="s">
        <v>32181</v>
      </c>
      <c r="AF20243" s="10" t="s">
        <v>538</v>
      </c>
    </row>
    <row r="20244" spans="30:32" x14ac:dyDescent="0.2">
      <c r="AD20244" s="11" t="s">
        <v>32183</v>
      </c>
      <c r="AE20244" s="10" t="s">
        <v>32184</v>
      </c>
      <c r="AF20244" s="10" t="s">
        <v>538</v>
      </c>
    </row>
    <row r="20245" spans="30:32" x14ac:dyDescent="0.2">
      <c r="AD20245" s="11" t="s">
        <v>32185</v>
      </c>
      <c r="AE20245" s="10" t="s">
        <v>32186</v>
      </c>
      <c r="AF20245" s="10" t="s">
        <v>538</v>
      </c>
    </row>
    <row r="20246" spans="30:32" x14ac:dyDescent="0.2">
      <c r="AD20246" s="11" t="s">
        <v>32187</v>
      </c>
      <c r="AE20246" s="10" t="s">
        <v>32188</v>
      </c>
      <c r="AF20246" s="10" t="s">
        <v>538</v>
      </c>
    </row>
    <row r="20247" spans="30:32" x14ac:dyDescent="0.2">
      <c r="AD20247" s="11" t="s">
        <v>32189</v>
      </c>
      <c r="AE20247" s="10" t="s">
        <v>32190</v>
      </c>
      <c r="AF20247" s="10" t="s">
        <v>538</v>
      </c>
    </row>
    <row r="20248" spans="30:32" x14ac:dyDescent="0.2">
      <c r="AD20248" s="11" t="s">
        <v>32191</v>
      </c>
      <c r="AE20248" s="10" t="s">
        <v>32192</v>
      </c>
      <c r="AF20248" s="10" t="s">
        <v>538</v>
      </c>
    </row>
    <row r="20249" spans="30:32" x14ac:dyDescent="0.2">
      <c r="AD20249" s="11" t="s">
        <v>32193</v>
      </c>
      <c r="AE20249" s="10" t="s">
        <v>32192</v>
      </c>
      <c r="AF20249" s="10" t="s">
        <v>538</v>
      </c>
    </row>
    <row r="20250" spans="30:32" x14ac:dyDescent="0.2">
      <c r="AD20250" s="11" t="s">
        <v>32194</v>
      </c>
      <c r="AE20250" s="10" t="s">
        <v>32192</v>
      </c>
      <c r="AF20250" s="10" t="s">
        <v>538</v>
      </c>
    </row>
    <row r="20251" spans="30:32" x14ac:dyDescent="0.2">
      <c r="AD20251" s="11" t="s">
        <v>32195</v>
      </c>
      <c r="AE20251" s="10" t="s">
        <v>32196</v>
      </c>
      <c r="AF20251" s="10" t="s">
        <v>538</v>
      </c>
    </row>
    <row r="20252" spans="30:32" x14ac:dyDescent="0.2">
      <c r="AD20252" s="11" t="s">
        <v>32197</v>
      </c>
      <c r="AE20252" s="10" t="s">
        <v>13927</v>
      </c>
      <c r="AF20252" s="10" t="s">
        <v>538</v>
      </c>
    </row>
    <row r="20253" spans="30:32" x14ac:dyDescent="0.2">
      <c r="AD20253" s="11" t="s">
        <v>32198</v>
      </c>
      <c r="AE20253" s="10" t="s">
        <v>591</v>
      </c>
      <c r="AF20253" s="10" t="s">
        <v>538</v>
      </c>
    </row>
    <row r="20254" spans="30:32" x14ac:dyDescent="0.2">
      <c r="AD20254" s="11" t="s">
        <v>32199</v>
      </c>
      <c r="AE20254" s="10" t="s">
        <v>15406</v>
      </c>
      <c r="AF20254" s="10" t="s">
        <v>679</v>
      </c>
    </row>
    <row r="20255" spans="30:32" x14ac:dyDescent="0.2">
      <c r="AD20255" s="11" t="s">
        <v>32200</v>
      </c>
      <c r="AE20255" s="10" t="s">
        <v>32201</v>
      </c>
      <c r="AF20255" s="10" t="s">
        <v>679</v>
      </c>
    </row>
    <row r="20256" spans="30:32" x14ac:dyDescent="0.2">
      <c r="AD20256" s="11" t="s">
        <v>32202</v>
      </c>
      <c r="AE20256" s="10" t="s">
        <v>32203</v>
      </c>
      <c r="AF20256" s="10" t="s">
        <v>679</v>
      </c>
    </row>
    <row r="20257" spans="30:32" x14ac:dyDescent="0.2">
      <c r="AD20257" s="11" t="s">
        <v>32204</v>
      </c>
      <c r="AE20257" s="10" t="s">
        <v>9748</v>
      </c>
      <c r="AF20257" s="10" t="s">
        <v>679</v>
      </c>
    </row>
    <row r="20258" spans="30:32" x14ac:dyDescent="0.2">
      <c r="AD20258" s="11" t="s">
        <v>32205</v>
      </c>
      <c r="AE20258" s="10" t="s">
        <v>14002</v>
      </c>
      <c r="AF20258" s="10" t="s">
        <v>679</v>
      </c>
    </row>
    <row r="20259" spans="30:32" x14ac:dyDescent="0.2">
      <c r="AD20259" s="11" t="s">
        <v>32206</v>
      </c>
      <c r="AE20259" s="10" t="s">
        <v>32207</v>
      </c>
      <c r="AF20259" s="10" t="s">
        <v>679</v>
      </c>
    </row>
    <row r="20260" spans="30:32" x14ac:dyDescent="0.2">
      <c r="AD20260" s="11" t="s">
        <v>32208</v>
      </c>
      <c r="AE20260" s="10" t="s">
        <v>32209</v>
      </c>
      <c r="AF20260" s="10" t="s">
        <v>679</v>
      </c>
    </row>
    <row r="20261" spans="30:32" x14ac:dyDescent="0.2">
      <c r="AD20261" s="11" t="s">
        <v>32210</v>
      </c>
      <c r="AE20261" s="10" t="s">
        <v>32211</v>
      </c>
      <c r="AF20261" s="10" t="s">
        <v>679</v>
      </c>
    </row>
    <row r="20262" spans="30:32" x14ac:dyDescent="0.2">
      <c r="AD20262" s="11" t="s">
        <v>32212</v>
      </c>
      <c r="AE20262" s="10" t="s">
        <v>32213</v>
      </c>
      <c r="AF20262" s="10" t="s">
        <v>679</v>
      </c>
    </row>
    <row r="20263" spans="30:32" x14ac:dyDescent="0.2">
      <c r="AD20263" s="11" t="s">
        <v>32214</v>
      </c>
      <c r="AE20263" s="10" t="s">
        <v>32213</v>
      </c>
      <c r="AF20263" s="10" t="s">
        <v>679</v>
      </c>
    </row>
    <row r="20264" spans="30:32" x14ac:dyDescent="0.2">
      <c r="AD20264" s="11" t="s">
        <v>32215</v>
      </c>
      <c r="AE20264" s="10" t="s">
        <v>32216</v>
      </c>
      <c r="AF20264" s="10" t="s">
        <v>679</v>
      </c>
    </row>
    <row r="20265" spans="30:32" x14ac:dyDescent="0.2">
      <c r="AD20265" s="11" t="s">
        <v>32217</v>
      </c>
      <c r="AE20265" s="10" t="s">
        <v>32218</v>
      </c>
      <c r="AF20265" s="10" t="s">
        <v>679</v>
      </c>
    </row>
    <row r="20266" spans="30:32" x14ac:dyDescent="0.2">
      <c r="AD20266" s="11" t="s">
        <v>32219</v>
      </c>
      <c r="AE20266" s="10" t="s">
        <v>32220</v>
      </c>
      <c r="AF20266" s="10" t="s">
        <v>679</v>
      </c>
    </row>
    <row r="20267" spans="30:32" x14ac:dyDescent="0.2">
      <c r="AD20267" s="11" t="s">
        <v>32221</v>
      </c>
      <c r="AE20267" s="10" t="s">
        <v>32222</v>
      </c>
      <c r="AF20267" s="10" t="s">
        <v>679</v>
      </c>
    </row>
    <row r="20268" spans="30:32" x14ac:dyDescent="0.2">
      <c r="AD20268" s="11" t="s">
        <v>32223</v>
      </c>
      <c r="AE20268" s="10" t="s">
        <v>32224</v>
      </c>
      <c r="AF20268" s="10" t="s">
        <v>679</v>
      </c>
    </row>
    <row r="20269" spans="30:32" x14ac:dyDescent="0.2">
      <c r="AD20269" s="11" t="s">
        <v>32225</v>
      </c>
      <c r="AE20269" s="10" t="s">
        <v>32224</v>
      </c>
      <c r="AF20269" s="10" t="s">
        <v>679</v>
      </c>
    </row>
    <row r="20270" spans="30:32" x14ac:dyDescent="0.2">
      <c r="AD20270" s="11" t="s">
        <v>32226</v>
      </c>
      <c r="AE20270" s="10" t="s">
        <v>32224</v>
      </c>
      <c r="AF20270" s="10" t="s">
        <v>679</v>
      </c>
    </row>
    <row r="20271" spans="30:32" x14ac:dyDescent="0.2">
      <c r="AD20271" s="11" t="s">
        <v>32227</v>
      </c>
      <c r="AE20271" s="10" t="s">
        <v>32228</v>
      </c>
      <c r="AF20271" s="10" t="s">
        <v>679</v>
      </c>
    </row>
    <row r="20272" spans="30:32" x14ac:dyDescent="0.2">
      <c r="AD20272" s="11" t="s">
        <v>32229</v>
      </c>
      <c r="AE20272" s="10" t="s">
        <v>32224</v>
      </c>
      <c r="AF20272" s="10" t="s">
        <v>679</v>
      </c>
    </row>
    <row r="20273" spans="30:32" x14ac:dyDescent="0.2">
      <c r="AD20273" s="11" t="s">
        <v>32230</v>
      </c>
      <c r="AE20273" s="10" t="s">
        <v>32224</v>
      </c>
      <c r="AF20273" s="10" t="s">
        <v>679</v>
      </c>
    </row>
    <row r="20274" spans="30:32" x14ac:dyDescent="0.2">
      <c r="AD20274" s="11" t="s">
        <v>32231</v>
      </c>
      <c r="AE20274" s="10" t="s">
        <v>32224</v>
      </c>
      <c r="AF20274" s="10" t="s">
        <v>679</v>
      </c>
    </row>
    <row r="20275" spans="30:32" x14ac:dyDescent="0.2">
      <c r="AD20275" s="11" t="s">
        <v>32232</v>
      </c>
      <c r="AE20275" s="10" t="s">
        <v>32224</v>
      </c>
      <c r="AF20275" s="10" t="s">
        <v>679</v>
      </c>
    </row>
    <row r="20276" spans="30:32" x14ac:dyDescent="0.2">
      <c r="AD20276" s="11" t="s">
        <v>32233</v>
      </c>
      <c r="AE20276" s="10" t="s">
        <v>32224</v>
      </c>
      <c r="AF20276" s="10" t="s">
        <v>679</v>
      </c>
    </row>
    <row r="20277" spans="30:32" x14ac:dyDescent="0.2">
      <c r="AD20277" s="11" t="s">
        <v>32234</v>
      </c>
      <c r="AE20277" s="10" t="s">
        <v>32224</v>
      </c>
      <c r="AF20277" s="10" t="s">
        <v>679</v>
      </c>
    </row>
    <row r="20278" spans="30:32" x14ac:dyDescent="0.2">
      <c r="AD20278" s="11" t="s">
        <v>32235</v>
      </c>
      <c r="AE20278" s="10" t="s">
        <v>32224</v>
      </c>
      <c r="AF20278" s="10" t="s">
        <v>679</v>
      </c>
    </row>
    <row r="20279" spans="30:32" x14ac:dyDescent="0.2">
      <c r="AD20279" s="11" t="s">
        <v>32236</v>
      </c>
      <c r="AE20279" s="10" t="s">
        <v>22085</v>
      </c>
      <c r="AF20279" s="10" t="s">
        <v>679</v>
      </c>
    </row>
    <row r="20280" spans="30:32" x14ac:dyDescent="0.2">
      <c r="AD20280" s="11" t="s">
        <v>32237</v>
      </c>
      <c r="AE20280" s="10" t="s">
        <v>32238</v>
      </c>
      <c r="AF20280" s="10" t="s">
        <v>679</v>
      </c>
    </row>
    <row r="20281" spans="30:32" x14ac:dyDescent="0.2">
      <c r="AD20281" s="11" t="s">
        <v>32239</v>
      </c>
      <c r="AE20281" s="10" t="s">
        <v>32238</v>
      </c>
      <c r="AF20281" s="10" t="s">
        <v>679</v>
      </c>
    </row>
    <row r="20282" spans="30:32" x14ac:dyDescent="0.2">
      <c r="AD20282" s="11" t="s">
        <v>32240</v>
      </c>
      <c r="AE20282" s="10" t="s">
        <v>32238</v>
      </c>
      <c r="AF20282" s="10" t="s">
        <v>679</v>
      </c>
    </row>
    <row r="20283" spans="30:32" x14ac:dyDescent="0.2">
      <c r="AD20283" s="11" t="s">
        <v>32241</v>
      </c>
      <c r="AE20283" s="10" t="s">
        <v>4996</v>
      </c>
      <c r="AF20283" s="10" t="s">
        <v>679</v>
      </c>
    </row>
    <row r="20284" spans="30:32" x14ac:dyDescent="0.2">
      <c r="AD20284" s="11" t="s">
        <v>32242</v>
      </c>
      <c r="AE20284" s="10" t="s">
        <v>32243</v>
      </c>
      <c r="AF20284" s="10" t="s">
        <v>679</v>
      </c>
    </row>
    <row r="20285" spans="30:32" x14ac:dyDescent="0.2">
      <c r="AD20285" s="11" t="s">
        <v>32244</v>
      </c>
      <c r="AE20285" s="10" t="s">
        <v>32245</v>
      </c>
      <c r="AF20285" s="10" t="s">
        <v>679</v>
      </c>
    </row>
    <row r="20286" spans="30:32" x14ac:dyDescent="0.2">
      <c r="AD20286" s="11" t="s">
        <v>32246</v>
      </c>
      <c r="AE20286" s="10" t="s">
        <v>15692</v>
      </c>
      <c r="AF20286" s="10" t="s">
        <v>679</v>
      </c>
    </row>
    <row r="20287" spans="30:32" x14ac:dyDescent="0.2">
      <c r="AD20287" s="11" t="s">
        <v>32247</v>
      </c>
      <c r="AE20287" s="10" t="s">
        <v>32248</v>
      </c>
      <c r="AF20287" s="10" t="s">
        <v>679</v>
      </c>
    </row>
    <row r="20288" spans="30:32" x14ac:dyDescent="0.2">
      <c r="AD20288" s="11" t="s">
        <v>32249</v>
      </c>
      <c r="AE20288" s="10" t="s">
        <v>32248</v>
      </c>
      <c r="AF20288" s="10" t="s">
        <v>679</v>
      </c>
    </row>
    <row r="20289" spans="30:32" x14ac:dyDescent="0.2">
      <c r="AD20289" s="11" t="s">
        <v>32250</v>
      </c>
      <c r="AE20289" s="10" t="s">
        <v>32248</v>
      </c>
      <c r="AF20289" s="10" t="s">
        <v>679</v>
      </c>
    </row>
    <row r="20290" spans="30:32" x14ac:dyDescent="0.2">
      <c r="AD20290" s="11" t="s">
        <v>32251</v>
      </c>
      <c r="AE20290" s="10" t="s">
        <v>11115</v>
      </c>
      <c r="AF20290" s="10" t="s">
        <v>679</v>
      </c>
    </row>
    <row r="20291" spans="30:32" x14ac:dyDescent="0.2">
      <c r="AD20291" s="11" t="s">
        <v>32252</v>
      </c>
      <c r="AE20291" s="10" t="s">
        <v>32253</v>
      </c>
      <c r="AF20291" s="10" t="s">
        <v>679</v>
      </c>
    </row>
    <row r="20292" spans="30:32" x14ac:dyDescent="0.2">
      <c r="AD20292" s="11" t="s">
        <v>32254</v>
      </c>
      <c r="AE20292" s="10" t="s">
        <v>20859</v>
      </c>
      <c r="AF20292" s="10" t="s">
        <v>679</v>
      </c>
    </row>
    <row r="20293" spans="30:32" x14ac:dyDescent="0.2">
      <c r="AD20293" s="11" t="s">
        <v>32255</v>
      </c>
      <c r="AE20293" s="10" t="s">
        <v>32256</v>
      </c>
      <c r="AF20293" s="10" t="s">
        <v>679</v>
      </c>
    </row>
    <row r="20294" spans="30:32" x14ac:dyDescent="0.2">
      <c r="AD20294" s="11" t="s">
        <v>32257</v>
      </c>
      <c r="AE20294" s="10" t="s">
        <v>20859</v>
      </c>
      <c r="AF20294" s="10" t="s">
        <v>679</v>
      </c>
    </row>
    <row r="20295" spans="30:32" x14ac:dyDescent="0.2">
      <c r="AD20295" s="11" t="s">
        <v>32258</v>
      </c>
      <c r="AE20295" s="10" t="s">
        <v>18472</v>
      </c>
      <c r="AF20295" s="10" t="s">
        <v>679</v>
      </c>
    </row>
    <row r="20296" spans="30:32" x14ac:dyDescent="0.2">
      <c r="AD20296" s="11" t="s">
        <v>32259</v>
      </c>
      <c r="AE20296" s="10" t="s">
        <v>23928</v>
      </c>
      <c r="AF20296" s="10" t="s">
        <v>679</v>
      </c>
    </row>
    <row r="20297" spans="30:32" x14ac:dyDescent="0.2">
      <c r="AD20297" s="11" t="s">
        <v>32260</v>
      </c>
      <c r="AE20297" s="10" t="s">
        <v>23932</v>
      </c>
      <c r="AF20297" s="10" t="s">
        <v>679</v>
      </c>
    </row>
    <row r="20298" spans="30:32" x14ac:dyDescent="0.2">
      <c r="AD20298" s="11" t="s">
        <v>32261</v>
      </c>
      <c r="AE20298" s="10" t="s">
        <v>23932</v>
      </c>
      <c r="AF20298" s="10" t="s">
        <v>679</v>
      </c>
    </row>
    <row r="20299" spans="30:32" x14ac:dyDescent="0.2">
      <c r="AD20299" s="11" t="s">
        <v>32262</v>
      </c>
      <c r="AE20299" s="10" t="s">
        <v>23932</v>
      </c>
      <c r="AF20299" s="10" t="s">
        <v>679</v>
      </c>
    </row>
    <row r="20300" spans="30:32" x14ac:dyDescent="0.2">
      <c r="AD20300" s="11" t="s">
        <v>32263</v>
      </c>
      <c r="AE20300" s="10" t="s">
        <v>32264</v>
      </c>
      <c r="AF20300" s="10" t="s">
        <v>679</v>
      </c>
    </row>
    <row r="20301" spans="30:32" x14ac:dyDescent="0.2">
      <c r="AD20301" s="11" t="s">
        <v>32265</v>
      </c>
      <c r="AE20301" s="10" t="s">
        <v>32266</v>
      </c>
      <c r="AF20301" s="10" t="s">
        <v>679</v>
      </c>
    </row>
    <row r="20302" spans="30:32" x14ac:dyDescent="0.2">
      <c r="AD20302" s="11" t="s">
        <v>32267</v>
      </c>
      <c r="AE20302" s="10" t="s">
        <v>32268</v>
      </c>
      <c r="AF20302" s="10" t="s">
        <v>679</v>
      </c>
    </row>
    <row r="20303" spans="30:32" x14ac:dyDescent="0.2">
      <c r="AD20303" s="11" t="s">
        <v>32269</v>
      </c>
      <c r="AE20303" s="10" t="s">
        <v>32268</v>
      </c>
      <c r="AF20303" s="10" t="s">
        <v>679</v>
      </c>
    </row>
    <row r="20304" spans="30:32" x14ac:dyDescent="0.2">
      <c r="AD20304" s="11" t="s">
        <v>32270</v>
      </c>
      <c r="AE20304" s="10" t="s">
        <v>7386</v>
      </c>
      <c r="AF20304" s="10" t="s">
        <v>679</v>
      </c>
    </row>
    <row r="20305" spans="30:32" x14ac:dyDescent="0.2">
      <c r="AD20305" s="11" t="s">
        <v>32271</v>
      </c>
      <c r="AE20305" s="10" t="s">
        <v>32272</v>
      </c>
      <c r="AF20305" s="10" t="s">
        <v>679</v>
      </c>
    </row>
    <row r="20306" spans="30:32" x14ac:dyDescent="0.2">
      <c r="AD20306" s="11" t="s">
        <v>32273</v>
      </c>
      <c r="AE20306" s="10" t="s">
        <v>32274</v>
      </c>
      <c r="AF20306" s="10" t="s">
        <v>679</v>
      </c>
    </row>
    <row r="20307" spans="30:32" x14ac:dyDescent="0.2">
      <c r="AD20307" s="11" t="s">
        <v>32275</v>
      </c>
      <c r="AE20307" s="10" t="s">
        <v>32276</v>
      </c>
      <c r="AF20307" s="10" t="s">
        <v>679</v>
      </c>
    </row>
    <row r="20308" spans="30:32" x14ac:dyDescent="0.2">
      <c r="AD20308" s="11" t="s">
        <v>32277</v>
      </c>
      <c r="AE20308" s="10" t="s">
        <v>20940</v>
      </c>
      <c r="AF20308" s="10" t="s">
        <v>679</v>
      </c>
    </row>
    <row r="20309" spans="30:32" x14ac:dyDescent="0.2">
      <c r="AD20309" s="11" t="s">
        <v>32278</v>
      </c>
      <c r="AE20309" s="10" t="s">
        <v>5360</v>
      </c>
      <c r="AF20309" s="10" t="s">
        <v>679</v>
      </c>
    </row>
    <row r="20310" spans="30:32" x14ac:dyDescent="0.2">
      <c r="AD20310" s="11" t="s">
        <v>32279</v>
      </c>
      <c r="AE20310" s="10" t="s">
        <v>7463</v>
      </c>
      <c r="AF20310" s="10" t="s">
        <v>679</v>
      </c>
    </row>
    <row r="20311" spans="30:32" x14ac:dyDescent="0.2">
      <c r="AD20311" s="11" t="s">
        <v>32280</v>
      </c>
      <c r="AE20311" s="10" t="s">
        <v>7463</v>
      </c>
      <c r="AF20311" s="10" t="s">
        <v>679</v>
      </c>
    </row>
    <row r="20312" spans="30:32" x14ac:dyDescent="0.2">
      <c r="AD20312" s="11" t="s">
        <v>32281</v>
      </c>
      <c r="AE20312" s="10" t="s">
        <v>7463</v>
      </c>
      <c r="AF20312" s="10" t="s">
        <v>679</v>
      </c>
    </row>
    <row r="20313" spans="30:32" x14ac:dyDescent="0.2">
      <c r="AD20313" s="11" t="s">
        <v>32282</v>
      </c>
      <c r="AE20313" s="10" t="s">
        <v>7463</v>
      </c>
      <c r="AF20313" s="10" t="s">
        <v>679</v>
      </c>
    </row>
    <row r="20314" spans="30:32" x14ac:dyDescent="0.2">
      <c r="AD20314" s="11" t="s">
        <v>32283</v>
      </c>
      <c r="AE20314" s="10" t="s">
        <v>7463</v>
      </c>
      <c r="AF20314" s="10" t="s">
        <v>679</v>
      </c>
    </row>
    <row r="20315" spans="30:32" x14ac:dyDescent="0.2">
      <c r="AD20315" s="11" t="s">
        <v>32284</v>
      </c>
      <c r="AE20315" s="10" t="s">
        <v>7463</v>
      </c>
      <c r="AF20315" s="10" t="s">
        <v>679</v>
      </c>
    </row>
    <row r="20316" spans="30:32" x14ac:dyDescent="0.2">
      <c r="AD20316" s="11" t="s">
        <v>32285</v>
      </c>
      <c r="AE20316" s="10" t="s">
        <v>7463</v>
      </c>
      <c r="AF20316" s="10" t="s">
        <v>679</v>
      </c>
    </row>
    <row r="20317" spans="30:32" x14ac:dyDescent="0.2">
      <c r="AD20317" s="11" t="s">
        <v>32286</v>
      </c>
      <c r="AE20317" s="10" t="s">
        <v>7463</v>
      </c>
      <c r="AF20317" s="10" t="s">
        <v>679</v>
      </c>
    </row>
    <row r="20318" spans="30:32" x14ac:dyDescent="0.2">
      <c r="AD20318" s="11" t="s">
        <v>32287</v>
      </c>
      <c r="AE20318" s="10" t="s">
        <v>7463</v>
      </c>
      <c r="AF20318" s="10" t="s">
        <v>679</v>
      </c>
    </row>
    <row r="20319" spans="30:32" x14ac:dyDescent="0.2">
      <c r="AD20319" s="11" t="s">
        <v>32288</v>
      </c>
      <c r="AE20319" s="10" t="s">
        <v>7463</v>
      </c>
      <c r="AF20319" s="10" t="s">
        <v>679</v>
      </c>
    </row>
    <row r="20320" spans="30:32" x14ac:dyDescent="0.2">
      <c r="AD20320" s="11" t="s">
        <v>32289</v>
      </c>
      <c r="AE20320" s="10" t="s">
        <v>7463</v>
      </c>
      <c r="AF20320" s="10" t="s">
        <v>679</v>
      </c>
    </row>
    <row r="20321" spans="30:32" x14ac:dyDescent="0.2">
      <c r="AD20321" s="11" t="s">
        <v>32290</v>
      </c>
      <c r="AE20321" s="10" t="s">
        <v>7463</v>
      </c>
      <c r="AF20321" s="10" t="s">
        <v>679</v>
      </c>
    </row>
    <row r="20322" spans="30:32" x14ac:dyDescent="0.2">
      <c r="AD20322" s="11" t="s">
        <v>32291</v>
      </c>
      <c r="AE20322" s="10" t="s">
        <v>32292</v>
      </c>
      <c r="AF20322" s="10" t="s">
        <v>679</v>
      </c>
    </row>
    <row r="20323" spans="30:32" x14ac:dyDescent="0.2">
      <c r="AD20323" s="11" t="s">
        <v>32293</v>
      </c>
      <c r="AE20323" s="10" t="s">
        <v>32294</v>
      </c>
      <c r="AF20323" s="10" t="s">
        <v>679</v>
      </c>
    </row>
    <row r="20324" spans="30:32" x14ac:dyDescent="0.2">
      <c r="AD20324" s="11" t="s">
        <v>32295</v>
      </c>
      <c r="AE20324" s="10" t="s">
        <v>32294</v>
      </c>
      <c r="AF20324" s="10" t="s">
        <v>679</v>
      </c>
    </row>
    <row r="20325" spans="30:32" x14ac:dyDescent="0.2">
      <c r="AD20325" s="11" t="s">
        <v>32296</v>
      </c>
      <c r="AE20325" s="10" t="s">
        <v>32297</v>
      </c>
      <c r="AF20325" s="10" t="s">
        <v>679</v>
      </c>
    </row>
    <row r="20326" spans="30:32" x14ac:dyDescent="0.2">
      <c r="AD20326" s="11" t="s">
        <v>32298</v>
      </c>
      <c r="AE20326" s="10" t="s">
        <v>32299</v>
      </c>
      <c r="AF20326" s="10" t="s">
        <v>679</v>
      </c>
    </row>
    <row r="20327" spans="30:32" x14ac:dyDescent="0.2">
      <c r="AD20327" s="11" t="s">
        <v>32300</v>
      </c>
      <c r="AE20327" s="10" t="s">
        <v>32301</v>
      </c>
      <c r="AF20327" s="10" t="s">
        <v>679</v>
      </c>
    </row>
    <row r="20328" spans="30:32" x14ac:dyDescent="0.2">
      <c r="AD20328" s="11" t="s">
        <v>32302</v>
      </c>
      <c r="AE20328" s="10" t="s">
        <v>32301</v>
      </c>
      <c r="AF20328" s="10" t="s">
        <v>679</v>
      </c>
    </row>
    <row r="20329" spans="30:32" x14ac:dyDescent="0.2">
      <c r="AD20329" s="11" t="s">
        <v>32303</v>
      </c>
      <c r="AE20329" s="10" t="s">
        <v>32304</v>
      </c>
      <c r="AF20329" s="10" t="s">
        <v>679</v>
      </c>
    </row>
    <row r="20330" spans="30:32" x14ac:dyDescent="0.2">
      <c r="AD20330" s="11" t="s">
        <v>32305</v>
      </c>
      <c r="AE20330" s="10" t="s">
        <v>32304</v>
      </c>
      <c r="AF20330" s="10" t="s">
        <v>679</v>
      </c>
    </row>
    <row r="20331" spans="30:32" x14ac:dyDescent="0.2">
      <c r="AD20331" s="11" t="s">
        <v>32306</v>
      </c>
      <c r="AE20331" s="10" t="s">
        <v>21627</v>
      </c>
      <c r="AF20331" s="10" t="s">
        <v>679</v>
      </c>
    </row>
    <row r="20332" spans="30:32" x14ac:dyDescent="0.2">
      <c r="AD20332" s="11" t="s">
        <v>32307</v>
      </c>
      <c r="AE20332" s="10" t="s">
        <v>31774</v>
      </c>
      <c r="AF20332" s="10" t="s">
        <v>679</v>
      </c>
    </row>
    <row r="20333" spans="30:32" x14ac:dyDescent="0.2">
      <c r="AD20333" s="11" t="s">
        <v>32308</v>
      </c>
      <c r="AE20333" s="10" t="s">
        <v>31774</v>
      </c>
      <c r="AF20333" s="10" t="s">
        <v>679</v>
      </c>
    </row>
    <row r="20334" spans="30:32" x14ac:dyDescent="0.2">
      <c r="AD20334" s="11" t="s">
        <v>32309</v>
      </c>
      <c r="AE20334" s="10" t="s">
        <v>31774</v>
      </c>
      <c r="AF20334" s="10" t="s">
        <v>679</v>
      </c>
    </row>
    <row r="20335" spans="30:32" x14ac:dyDescent="0.2">
      <c r="AD20335" s="11" t="s">
        <v>32310</v>
      </c>
      <c r="AE20335" s="10" t="s">
        <v>31774</v>
      </c>
      <c r="AF20335" s="10" t="s">
        <v>679</v>
      </c>
    </row>
    <row r="20336" spans="30:32" x14ac:dyDescent="0.2">
      <c r="AD20336" s="11" t="s">
        <v>32311</v>
      </c>
      <c r="AE20336" s="10" t="s">
        <v>31774</v>
      </c>
      <c r="AF20336" s="10" t="s">
        <v>679</v>
      </c>
    </row>
    <row r="20337" spans="30:32" x14ac:dyDescent="0.2">
      <c r="AD20337" s="11" t="s">
        <v>32312</v>
      </c>
      <c r="AE20337" s="10" t="s">
        <v>31774</v>
      </c>
      <c r="AF20337" s="10" t="s">
        <v>679</v>
      </c>
    </row>
    <row r="20338" spans="30:32" x14ac:dyDescent="0.2">
      <c r="AD20338" s="11" t="s">
        <v>32313</v>
      </c>
      <c r="AE20338" s="10" t="s">
        <v>31774</v>
      </c>
      <c r="AF20338" s="10" t="s">
        <v>679</v>
      </c>
    </row>
    <row r="20339" spans="30:32" x14ac:dyDescent="0.2">
      <c r="AD20339" s="11" t="s">
        <v>32314</v>
      </c>
      <c r="AE20339" s="10" t="s">
        <v>31774</v>
      </c>
      <c r="AF20339" s="10" t="s">
        <v>679</v>
      </c>
    </row>
    <row r="20340" spans="30:32" x14ac:dyDescent="0.2">
      <c r="AD20340" s="11" t="s">
        <v>32315</v>
      </c>
      <c r="AE20340" s="10" t="s">
        <v>31774</v>
      </c>
      <c r="AF20340" s="10" t="s">
        <v>679</v>
      </c>
    </row>
    <row r="20341" spans="30:32" x14ac:dyDescent="0.2">
      <c r="AD20341" s="11" t="s">
        <v>32316</v>
      </c>
      <c r="AE20341" s="10" t="s">
        <v>31774</v>
      </c>
      <c r="AF20341" s="10" t="s">
        <v>679</v>
      </c>
    </row>
    <row r="20342" spans="30:32" x14ac:dyDescent="0.2">
      <c r="AD20342" s="11" t="s">
        <v>32317</v>
      </c>
      <c r="AE20342" s="10" t="s">
        <v>31774</v>
      </c>
      <c r="AF20342" s="10" t="s">
        <v>679</v>
      </c>
    </row>
    <row r="20343" spans="30:32" x14ac:dyDescent="0.2">
      <c r="AD20343" s="11" t="s">
        <v>32318</v>
      </c>
      <c r="AE20343" s="10" t="s">
        <v>31774</v>
      </c>
      <c r="AF20343" s="10" t="s">
        <v>679</v>
      </c>
    </row>
    <row r="20344" spans="30:32" x14ac:dyDescent="0.2">
      <c r="AD20344" s="11" t="s">
        <v>32319</v>
      </c>
      <c r="AE20344" s="10" t="s">
        <v>31774</v>
      </c>
      <c r="AF20344" s="10" t="s">
        <v>679</v>
      </c>
    </row>
    <row r="20345" spans="30:32" x14ac:dyDescent="0.2">
      <c r="AD20345" s="11" t="s">
        <v>32320</v>
      </c>
      <c r="AE20345" s="10" t="s">
        <v>31774</v>
      </c>
      <c r="AF20345" s="10" t="s">
        <v>679</v>
      </c>
    </row>
    <row r="20346" spans="30:32" x14ac:dyDescent="0.2">
      <c r="AD20346" s="11" t="s">
        <v>32321</v>
      </c>
      <c r="AE20346" s="10" t="s">
        <v>31774</v>
      </c>
      <c r="AF20346" s="10" t="s">
        <v>679</v>
      </c>
    </row>
    <row r="20347" spans="30:32" x14ac:dyDescent="0.2">
      <c r="AD20347" s="11" t="s">
        <v>32322</v>
      </c>
      <c r="AE20347" s="10" t="s">
        <v>31774</v>
      </c>
      <c r="AF20347" s="10" t="s">
        <v>679</v>
      </c>
    </row>
    <row r="20348" spans="30:32" x14ac:dyDescent="0.2">
      <c r="AD20348" s="11" t="s">
        <v>32323</v>
      </c>
      <c r="AE20348" s="10" t="s">
        <v>31774</v>
      </c>
      <c r="AF20348" s="10" t="s">
        <v>679</v>
      </c>
    </row>
    <row r="20349" spans="30:32" x14ac:dyDescent="0.2">
      <c r="AD20349" s="11" t="s">
        <v>32324</v>
      </c>
      <c r="AE20349" s="10" t="s">
        <v>31774</v>
      </c>
      <c r="AF20349" s="10" t="s">
        <v>679</v>
      </c>
    </row>
    <row r="20350" spans="30:32" x14ac:dyDescent="0.2">
      <c r="AD20350" s="11" t="s">
        <v>32325</v>
      </c>
      <c r="AE20350" s="10" t="s">
        <v>31774</v>
      </c>
      <c r="AF20350" s="10" t="s">
        <v>679</v>
      </c>
    </row>
    <row r="20351" spans="30:32" x14ac:dyDescent="0.2">
      <c r="AD20351" s="11" t="s">
        <v>32326</v>
      </c>
      <c r="AE20351" s="10" t="s">
        <v>31774</v>
      </c>
      <c r="AF20351" s="10" t="s">
        <v>679</v>
      </c>
    </row>
    <row r="20352" spans="30:32" x14ac:dyDescent="0.2">
      <c r="AD20352" s="11" t="s">
        <v>32327</v>
      </c>
      <c r="AE20352" s="10" t="s">
        <v>31774</v>
      </c>
      <c r="AF20352" s="10" t="s">
        <v>679</v>
      </c>
    </row>
    <row r="20353" spans="30:32" x14ac:dyDescent="0.2">
      <c r="AD20353" s="11" t="s">
        <v>32328</v>
      </c>
      <c r="AE20353" s="10" t="s">
        <v>31774</v>
      </c>
      <c r="AF20353" s="10" t="s">
        <v>679</v>
      </c>
    </row>
    <row r="20354" spans="30:32" x14ac:dyDescent="0.2">
      <c r="AD20354" s="11" t="s">
        <v>32329</v>
      </c>
      <c r="AE20354" s="10" t="s">
        <v>31774</v>
      </c>
      <c r="AF20354" s="10" t="s">
        <v>679</v>
      </c>
    </row>
    <row r="20355" spans="30:32" x14ac:dyDescent="0.2">
      <c r="AD20355" s="11" t="s">
        <v>32330</v>
      </c>
      <c r="AE20355" s="10" t="s">
        <v>31774</v>
      </c>
      <c r="AF20355" s="10" t="s">
        <v>679</v>
      </c>
    </row>
    <row r="20356" spans="30:32" x14ac:dyDescent="0.2">
      <c r="AD20356" s="11" t="s">
        <v>32331</v>
      </c>
      <c r="AE20356" s="10" t="s">
        <v>31774</v>
      </c>
      <c r="AF20356" s="10" t="s">
        <v>679</v>
      </c>
    </row>
    <row r="20357" spans="30:32" x14ac:dyDescent="0.2">
      <c r="AD20357" s="11" t="s">
        <v>32332</v>
      </c>
      <c r="AE20357" s="10" t="s">
        <v>31774</v>
      </c>
      <c r="AF20357" s="10" t="s">
        <v>679</v>
      </c>
    </row>
    <row r="20358" spans="30:32" x14ac:dyDescent="0.2">
      <c r="AD20358" s="11" t="s">
        <v>32333</v>
      </c>
      <c r="AE20358" s="10" t="s">
        <v>31774</v>
      </c>
      <c r="AF20358" s="10" t="s">
        <v>679</v>
      </c>
    </row>
    <row r="20359" spans="30:32" x14ac:dyDescent="0.2">
      <c r="AD20359" s="11" t="s">
        <v>32334</v>
      </c>
      <c r="AE20359" s="10" t="s">
        <v>31774</v>
      </c>
      <c r="AF20359" s="10" t="s">
        <v>679</v>
      </c>
    </row>
    <row r="20360" spans="30:32" x14ac:dyDescent="0.2">
      <c r="AD20360" s="11" t="s">
        <v>32335</v>
      </c>
      <c r="AE20360" s="10" t="s">
        <v>31774</v>
      </c>
      <c r="AF20360" s="10" t="s">
        <v>679</v>
      </c>
    </row>
    <row r="20361" spans="30:32" x14ac:dyDescent="0.2">
      <c r="AD20361" s="11" t="s">
        <v>32336</v>
      </c>
      <c r="AE20361" s="10" t="s">
        <v>31774</v>
      </c>
      <c r="AF20361" s="10" t="s">
        <v>679</v>
      </c>
    </row>
    <row r="20362" spans="30:32" x14ac:dyDescent="0.2">
      <c r="AD20362" s="11" t="s">
        <v>32337</v>
      </c>
      <c r="AE20362" s="10" t="s">
        <v>31774</v>
      </c>
      <c r="AF20362" s="10" t="s">
        <v>679</v>
      </c>
    </row>
    <row r="20363" spans="30:32" x14ac:dyDescent="0.2">
      <c r="AD20363" s="11" t="s">
        <v>32338</v>
      </c>
      <c r="AE20363" s="10" t="s">
        <v>31774</v>
      </c>
      <c r="AF20363" s="10" t="s">
        <v>679</v>
      </c>
    </row>
    <row r="20364" spans="30:32" x14ac:dyDescent="0.2">
      <c r="AD20364" s="11" t="s">
        <v>32339</v>
      </c>
      <c r="AE20364" s="10" t="s">
        <v>31774</v>
      </c>
      <c r="AF20364" s="10" t="s">
        <v>679</v>
      </c>
    </row>
    <row r="20365" spans="30:32" x14ac:dyDescent="0.2">
      <c r="AD20365" s="11" t="s">
        <v>32340</v>
      </c>
      <c r="AE20365" s="10" t="s">
        <v>31774</v>
      </c>
      <c r="AF20365" s="10" t="s">
        <v>679</v>
      </c>
    </row>
    <row r="20366" spans="30:32" x14ac:dyDescent="0.2">
      <c r="AD20366" s="11" t="s">
        <v>32341</v>
      </c>
      <c r="AE20366" s="10" t="s">
        <v>31774</v>
      </c>
      <c r="AF20366" s="10" t="s">
        <v>679</v>
      </c>
    </row>
    <row r="20367" spans="30:32" x14ac:dyDescent="0.2">
      <c r="AD20367" s="11" t="s">
        <v>32342</v>
      </c>
      <c r="AE20367" s="10" t="s">
        <v>31774</v>
      </c>
      <c r="AF20367" s="10" t="s">
        <v>679</v>
      </c>
    </row>
    <row r="20368" spans="30:32" x14ac:dyDescent="0.2">
      <c r="AD20368" s="11" t="s">
        <v>32343</v>
      </c>
      <c r="AE20368" s="10" t="s">
        <v>31774</v>
      </c>
      <c r="AF20368" s="10" t="s">
        <v>679</v>
      </c>
    </row>
    <row r="20369" spans="30:32" x14ac:dyDescent="0.2">
      <c r="AD20369" s="11" t="s">
        <v>32344</v>
      </c>
      <c r="AE20369" s="10" t="s">
        <v>31774</v>
      </c>
      <c r="AF20369" s="10" t="s">
        <v>679</v>
      </c>
    </row>
    <row r="20370" spans="30:32" x14ac:dyDescent="0.2">
      <c r="AD20370" s="11" t="s">
        <v>32345</v>
      </c>
      <c r="AE20370" s="10" t="s">
        <v>31774</v>
      </c>
      <c r="AF20370" s="10" t="s">
        <v>679</v>
      </c>
    </row>
    <row r="20371" spans="30:32" x14ac:dyDescent="0.2">
      <c r="AD20371" s="11" t="s">
        <v>32346</v>
      </c>
      <c r="AE20371" s="10" t="s">
        <v>31774</v>
      </c>
      <c r="AF20371" s="10" t="s">
        <v>679</v>
      </c>
    </row>
    <row r="20372" spans="30:32" x14ac:dyDescent="0.2">
      <c r="AD20372" s="11" t="s">
        <v>32347</v>
      </c>
      <c r="AE20372" s="10" t="s">
        <v>31774</v>
      </c>
      <c r="AF20372" s="10" t="s">
        <v>679</v>
      </c>
    </row>
    <row r="20373" spans="30:32" x14ac:dyDescent="0.2">
      <c r="AD20373" s="11" t="s">
        <v>32348</v>
      </c>
      <c r="AE20373" s="10" t="s">
        <v>31774</v>
      </c>
      <c r="AF20373" s="10" t="s">
        <v>679</v>
      </c>
    </row>
    <row r="20374" spans="30:32" x14ac:dyDescent="0.2">
      <c r="AD20374" s="11" t="s">
        <v>32349</v>
      </c>
      <c r="AE20374" s="10" t="s">
        <v>31774</v>
      </c>
      <c r="AF20374" s="10" t="s">
        <v>679</v>
      </c>
    </row>
    <row r="20375" spans="30:32" x14ac:dyDescent="0.2">
      <c r="AD20375" s="11" t="s">
        <v>32350</v>
      </c>
      <c r="AE20375" s="10" t="s">
        <v>31774</v>
      </c>
      <c r="AF20375" s="10" t="s">
        <v>679</v>
      </c>
    </row>
    <row r="20376" spans="30:32" x14ac:dyDescent="0.2">
      <c r="AD20376" s="11" t="s">
        <v>32351</v>
      </c>
      <c r="AE20376" s="10" t="s">
        <v>31774</v>
      </c>
      <c r="AF20376" s="10" t="s">
        <v>679</v>
      </c>
    </row>
    <row r="20377" spans="30:32" x14ac:dyDescent="0.2">
      <c r="AD20377" s="11" t="s">
        <v>32352</v>
      </c>
      <c r="AE20377" s="10" t="s">
        <v>31774</v>
      </c>
      <c r="AF20377" s="10" t="s">
        <v>679</v>
      </c>
    </row>
    <row r="20378" spans="30:32" x14ac:dyDescent="0.2">
      <c r="AD20378" s="11" t="s">
        <v>32353</v>
      </c>
      <c r="AE20378" s="10" t="s">
        <v>31774</v>
      </c>
      <c r="AF20378" s="10" t="s">
        <v>679</v>
      </c>
    </row>
    <row r="20379" spans="30:32" x14ac:dyDescent="0.2">
      <c r="AD20379" s="11" t="s">
        <v>32354</v>
      </c>
      <c r="AE20379" s="10" t="s">
        <v>31774</v>
      </c>
      <c r="AF20379" s="10" t="s">
        <v>679</v>
      </c>
    </row>
    <row r="20380" spans="30:32" x14ac:dyDescent="0.2">
      <c r="AD20380" s="11" t="s">
        <v>32355</v>
      </c>
      <c r="AE20380" s="10" t="s">
        <v>31774</v>
      </c>
      <c r="AF20380" s="10" t="s">
        <v>679</v>
      </c>
    </row>
    <row r="20381" spans="30:32" x14ac:dyDescent="0.2">
      <c r="AD20381" s="11" t="s">
        <v>32356</v>
      </c>
      <c r="AE20381" s="10" t="s">
        <v>31774</v>
      </c>
      <c r="AF20381" s="10" t="s">
        <v>679</v>
      </c>
    </row>
    <row r="20382" spans="30:32" x14ac:dyDescent="0.2">
      <c r="AD20382" s="11" t="s">
        <v>32357</v>
      </c>
      <c r="AE20382" s="10" t="s">
        <v>31774</v>
      </c>
      <c r="AF20382" s="10" t="s">
        <v>679</v>
      </c>
    </row>
    <row r="20383" spans="30:32" x14ac:dyDescent="0.2">
      <c r="AD20383" s="11" t="s">
        <v>32358</v>
      </c>
      <c r="AE20383" s="10" t="s">
        <v>31774</v>
      </c>
      <c r="AF20383" s="10" t="s">
        <v>679</v>
      </c>
    </row>
    <row r="20384" spans="30:32" x14ac:dyDescent="0.2">
      <c r="AD20384" s="11" t="s">
        <v>32359</v>
      </c>
      <c r="AE20384" s="10" t="s">
        <v>31774</v>
      </c>
      <c r="AF20384" s="10" t="s">
        <v>679</v>
      </c>
    </row>
    <row r="20385" spans="30:32" x14ac:dyDescent="0.2">
      <c r="AD20385" s="11" t="s">
        <v>32360</v>
      </c>
      <c r="AE20385" s="10" t="s">
        <v>31774</v>
      </c>
      <c r="AF20385" s="10" t="s">
        <v>679</v>
      </c>
    </row>
    <row r="20386" spans="30:32" x14ac:dyDescent="0.2">
      <c r="AD20386" s="11" t="s">
        <v>32361</v>
      </c>
      <c r="AE20386" s="10" t="s">
        <v>31774</v>
      </c>
      <c r="AF20386" s="10" t="s">
        <v>679</v>
      </c>
    </row>
    <row r="20387" spans="30:32" x14ac:dyDescent="0.2">
      <c r="AD20387" s="11" t="s">
        <v>32362</v>
      </c>
      <c r="AE20387" s="10" t="s">
        <v>31774</v>
      </c>
      <c r="AF20387" s="10" t="s">
        <v>679</v>
      </c>
    </row>
    <row r="20388" spans="30:32" x14ac:dyDescent="0.2">
      <c r="AD20388" s="11" t="s">
        <v>32363</v>
      </c>
      <c r="AE20388" s="10" t="s">
        <v>31774</v>
      </c>
      <c r="AF20388" s="10" t="s">
        <v>679</v>
      </c>
    </row>
    <row r="20389" spans="30:32" x14ac:dyDescent="0.2">
      <c r="AD20389" s="11" t="s">
        <v>32364</v>
      </c>
      <c r="AE20389" s="10" t="s">
        <v>31774</v>
      </c>
      <c r="AF20389" s="10" t="s">
        <v>679</v>
      </c>
    </row>
    <row r="20390" spans="30:32" x14ac:dyDescent="0.2">
      <c r="AD20390" s="11" t="s">
        <v>32365</v>
      </c>
      <c r="AE20390" s="10" t="s">
        <v>31774</v>
      </c>
      <c r="AF20390" s="10" t="s">
        <v>679</v>
      </c>
    </row>
    <row r="20391" spans="30:32" x14ac:dyDescent="0.2">
      <c r="AD20391" s="11" t="s">
        <v>32366</v>
      </c>
      <c r="AE20391" s="10" t="s">
        <v>31774</v>
      </c>
      <c r="AF20391" s="10" t="s">
        <v>679</v>
      </c>
    </row>
    <row r="20392" spans="30:32" x14ac:dyDescent="0.2">
      <c r="AD20392" s="11" t="s">
        <v>32367</v>
      </c>
      <c r="AE20392" s="10" t="s">
        <v>31774</v>
      </c>
      <c r="AF20392" s="10" t="s">
        <v>679</v>
      </c>
    </row>
    <row r="20393" spans="30:32" x14ac:dyDescent="0.2">
      <c r="AD20393" s="11" t="s">
        <v>32368</v>
      </c>
      <c r="AE20393" s="10" t="s">
        <v>31774</v>
      </c>
      <c r="AF20393" s="10" t="s">
        <v>679</v>
      </c>
    </row>
    <row r="20394" spans="30:32" x14ac:dyDescent="0.2">
      <c r="AD20394" s="11" t="s">
        <v>32369</v>
      </c>
      <c r="AE20394" s="10" t="s">
        <v>32304</v>
      </c>
      <c r="AF20394" s="10" t="s">
        <v>679</v>
      </c>
    </row>
    <row r="20395" spans="30:32" x14ac:dyDescent="0.2">
      <c r="AD20395" s="11" t="s">
        <v>32370</v>
      </c>
      <c r="AE20395" s="10" t="s">
        <v>31774</v>
      </c>
      <c r="AF20395" s="10" t="s">
        <v>679</v>
      </c>
    </row>
    <row r="20396" spans="30:32" x14ac:dyDescent="0.2">
      <c r="AD20396" s="11" t="s">
        <v>32371</v>
      </c>
      <c r="AE20396" s="10" t="s">
        <v>31774</v>
      </c>
      <c r="AF20396" s="10" t="s">
        <v>679</v>
      </c>
    </row>
    <row r="20397" spans="30:32" x14ac:dyDescent="0.2">
      <c r="AD20397" s="11" t="s">
        <v>32372</v>
      </c>
      <c r="AE20397" s="10" t="s">
        <v>31774</v>
      </c>
      <c r="AF20397" s="10" t="s">
        <v>679</v>
      </c>
    </row>
    <row r="20398" spans="30:32" x14ac:dyDescent="0.2">
      <c r="AD20398" s="11" t="s">
        <v>32373</v>
      </c>
      <c r="AE20398" s="10" t="s">
        <v>31774</v>
      </c>
      <c r="AF20398" s="10" t="s">
        <v>679</v>
      </c>
    </row>
    <row r="20399" spans="30:32" x14ac:dyDescent="0.2">
      <c r="AD20399" s="11" t="s">
        <v>32374</v>
      </c>
      <c r="AE20399" s="10" t="s">
        <v>31774</v>
      </c>
      <c r="AF20399" s="10" t="s">
        <v>679</v>
      </c>
    </row>
    <row r="20400" spans="30:32" x14ac:dyDescent="0.2">
      <c r="AD20400" s="11" t="s">
        <v>32375</v>
      </c>
      <c r="AE20400" s="10" t="s">
        <v>31774</v>
      </c>
      <c r="AF20400" s="10" t="s">
        <v>679</v>
      </c>
    </row>
    <row r="20401" spans="30:32" x14ac:dyDescent="0.2">
      <c r="AD20401" s="11" t="s">
        <v>32376</v>
      </c>
      <c r="AE20401" s="10" t="s">
        <v>31774</v>
      </c>
      <c r="AF20401" s="10" t="s">
        <v>679</v>
      </c>
    </row>
    <row r="20402" spans="30:32" x14ac:dyDescent="0.2">
      <c r="AD20402" s="11" t="s">
        <v>32377</v>
      </c>
      <c r="AE20402" s="10" t="s">
        <v>31774</v>
      </c>
      <c r="AF20402" s="10" t="s">
        <v>679</v>
      </c>
    </row>
    <row r="20403" spans="30:32" x14ac:dyDescent="0.2">
      <c r="AD20403" s="11" t="s">
        <v>32378</v>
      </c>
      <c r="AE20403" s="10" t="s">
        <v>31774</v>
      </c>
      <c r="AF20403" s="10" t="s">
        <v>679</v>
      </c>
    </row>
    <row r="20404" spans="30:32" x14ac:dyDescent="0.2">
      <c r="AD20404" s="11" t="s">
        <v>32379</v>
      </c>
      <c r="AE20404" s="10" t="s">
        <v>31774</v>
      </c>
      <c r="AF20404" s="10" t="s">
        <v>679</v>
      </c>
    </row>
    <row r="20405" spans="30:32" x14ac:dyDescent="0.2">
      <c r="AD20405" s="11" t="s">
        <v>32380</v>
      </c>
      <c r="AE20405" s="10" t="s">
        <v>31774</v>
      </c>
      <c r="AF20405" s="10" t="s">
        <v>679</v>
      </c>
    </row>
    <row r="20406" spans="30:32" x14ac:dyDescent="0.2">
      <c r="AD20406" s="11" t="s">
        <v>32381</v>
      </c>
      <c r="AE20406" s="10" t="s">
        <v>31774</v>
      </c>
      <c r="AF20406" s="10" t="s">
        <v>679</v>
      </c>
    </row>
    <row r="20407" spans="30:32" x14ac:dyDescent="0.2">
      <c r="AD20407" s="11" t="s">
        <v>32382</v>
      </c>
      <c r="AE20407" s="10" t="s">
        <v>32383</v>
      </c>
      <c r="AF20407" s="10" t="s">
        <v>679</v>
      </c>
    </row>
    <row r="20408" spans="30:32" x14ac:dyDescent="0.2">
      <c r="AD20408" s="11" t="s">
        <v>32384</v>
      </c>
      <c r="AE20408" s="10" t="s">
        <v>31774</v>
      </c>
      <c r="AF20408" s="10" t="s">
        <v>679</v>
      </c>
    </row>
    <row r="20409" spans="30:32" x14ac:dyDescent="0.2">
      <c r="AD20409" s="11" t="s">
        <v>32385</v>
      </c>
      <c r="AE20409" s="10" t="s">
        <v>31774</v>
      </c>
      <c r="AF20409" s="10" t="s">
        <v>679</v>
      </c>
    </row>
    <row r="20410" spans="30:32" x14ac:dyDescent="0.2">
      <c r="AD20410" s="11" t="s">
        <v>32386</v>
      </c>
      <c r="AE20410" s="10" t="s">
        <v>31774</v>
      </c>
      <c r="AF20410" s="10" t="s">
        <v>679</v>
      </c>
    </row>
    <row r="20411" spans="30:32" x14ac:dyDescent="0.2">
      <c r="AD20411" s="11" t="s">
        <v>32387</v>
      </c>
      <c r="AE20411" s="10" t="s">
        <v>32388</v>
      </c>
      <c r="AF20411" s="10" t="s">
        <v>679</v>
      </c>
    </row>
    <row r="20412" spans="30:32" x14ac:dyDescent="0.2">
      <c r="AD20412" s="11" t="s">
        <v>32389</v>
      </c>
      <c r="AE20412" s="10" t="s">
        <v>32388</v>
      </c>
      <c r="AF20412" s="10" t="s">
        <v>679</v>
      </c>
    </row>
    <row r="20413" spans="30:32" x14ac:dyDescent="0.2">
      <c r="AD20413" s="11" t="s">
        <v>32390</v>
      </c>
      <c r="AE20413" s="10" t="s">
        <v>32391</v>
      </c>
      <c r="AF20413" s="10" t="s">
        <v>679</v>
      </c>
    </row>
    <row r="20414" spans="30:32" x14ac:dyDescent="0.2">
      <c r="AD20414" s="11" t="s">
        <v>32392</v>
      </c>
      <c r="AE20414" s="10" t="s">
        <v>32393</v>
      </c>
      <c r="AF20414" s="10" t="s">
        <v>679</v>
      </c>
    </row>
    <row r="20415" spans="30:32" x14ac:dyDescent="0.2">
      <c r="AD20415" s="11" t="s">
        <v>32394</v>
      </c>
      <c r="AE20415" s="10" t="s">
        <v>32395</v>
      </c>
      <c r="AF20415" s="10" t="s">
        <v>679</v>
      </c>
    </row>
    <row r="20416" spans="30:32" x14ac:dyDescent="0.2">
      <c r="AD20416" s="11" t="s">
        <v>32396</v>
      </c>
      <c r="AE20416" s="10" t="s">
        <v>32397</v>
      </c>
      <c r="AF20416" s="10" t="s">
        <v>679</v>
      </c>
    </row>
    <row r="20417" spans="30:32" x14ac:dyDescent="0.2">
      <c r="AD20417" s="11" t="s">
        <v>32398</v>
      </c>
      <c r="AE20417" s="10" t="s">
        <v>32399</v>
      </c>
      <c r="AF20417" s="10" t="s">
        <v>679</v>
      </c>
    </row>
    <row r="20418" spans="30:32" x14ac:dyDescent="0.2">
      <c r="AD20418" s="11" t="s">
        <v>32400</v>
      </c>
      <c r="AE20418" s="10" t="s">
        <v>32401</v>
      </c>
      <c r="AF20418" s="10" t="s">
        <v>679</v>
      </c>
    </row>
    <row r="20419" spans="30:32" x14ac:dyDescent="0.2">
      <c r="AD20419" s="11" t="s">
        <v>32402</v>
      </c>
      <c r="AE20419" s="10" t="s">
        <v>24112</v>
      </c>
      <c r="AF20419" s="10" t="s">
        <v>679</v>
      </c>
    </row>
    <row r="20420" spans="30:32" x14ac:dyDescent="0.2">
      <c r="AD20420" s="11" t="s">
        <v>32403</v>
      </c>
      <c r="AE20420" s="10" t="s">
        <v>32404</v>
      </c>
      <c r="AF20420" s="10" t="s">
        <v>679</v>
      </c>
    </row>
    <row r="20421" spans="30:32" x14ac:dyDescent="0.2">
      <c r="AD20421" s="11" t="s">
        <v>32405</v>
      </c>
      <c r="AE20421" s="10" t="s">
        <v>31827</v>
      </c>
      <c r="AF20421" s="10" t="s">
        <v>679</v>
      </c>
    </row>
    <row r="20422" spans="30:32" x14ac:dyDescent="0.2">
      <c r="AD20422" s="11" t="s">
        <v>32406</v>
      </c>
      <c r="AE20422" s="10" t="s">
        <v>31827</v>
      </c>
      <c r="AF20422" s="10" t="s">
        <v>679</v>
      </c>
    </row>
    <row r="20423" spans="30:32" x14ac:dyDescent="0.2">
      <c r="AD20423" s="11" t="s">
        <v>32407</v>
      </c>
      <c r="AE20423" s="10" t="s">
        <v>31827</v>
      </c>
      <c r="AF20423" s="10" t="s">
        <v>679</v>
      </c>
    </row>
    <row r="20424" spans="30:32" x14ac:dyDescent="0.2">
      <c r="AD20424" s="11" t="s">
        <v>32408</v>
      </c>
      <c r="AE20424" s="10" t="s">
        <v>32409</v>
      </c>
      <c r="AF20424" s="10" t="s">
        <v>679</v>
      </c>
    </row>
    <row r="20425" spans="30:32" x14ac:dyDescent="0.2">
      <c r="AD20425" s="11" t="s">
        <v>32410</v>
      </c>
      <c r="AE20425" s="10" t="s">
        <v>14815</v>
      </c>
      <c r="AF20425" s="10" t="s">
        <v>679</v>
      </c>
    </row>
    <row r="20426" spans="30:32" x14ac:dyDescent="0.2">
      <c r="AD20426" s="11" t="s">
        <v>32411</v>
      </c>
      <c r="AE20426" s="10" t="s">
        <v>32412</v>
      </c>
      <c r="AF20426" s="10" t="s">
        <v>679</v>
      </c>
    </row>
    <row r="20427" spans="30:32" x14ac:dyDescent="0.2">
      <c r="AD20427" s="11" t="s">
        <v>32413</v>
      </c>
      <c r="AE20427" s="10" t="s">
        <v>32414</v>
      </c>
      <c r="AF20427" s="10" t="s">
        <v>679</v>
      </c>
    </row>
    <row r="20428" spans="30:32" x14ac:dyDescent="0.2">
      <c r="AD20428" s="11" t="s">
        <v>32415</v>
      </c>
      <c r="AE20428" s="10" t="s">
        <v>32414</v>
      </c>
      <c r="AF20428" s="10" t="s">
        <v>679</v>
      </c>
    </row>
    <row r="20429" spans="30:32" x14ac:dyDescent="0.2">
      <c r="AD20429" s="11" t="s">
        <v>32416</v>
      </c>
      <c r="AE20429" s="10" t="s">
        <v>32417</v>
      </c>
      <c r="AF20429" s="10" t="s">
        <v>679</v>
      </c>
    </row>
    <row r="20430" spans="30:32" x14ac:dyDescent="0.2">
      <c r="AD20430" s="11" t="s">
        <v>32418</v>
      </c>
      <c r="AE20430" s="10" t="s">
        <v>16145</v>
      </c>
      <c r="AF20430" s="10" t="s">
        <v>679</v>
      </c>
    </row>
    <row r="20431" spans="30:32" x14ac:dyDescent="0.2">
      <c r="AD20431" s="11" t="s">
        <v>32419</v>
      </c>
      <c r="AE20431" s="10" t="s">
        <v>32420</v>
      </c>
      <c r="AF20431" s="10" t="s">
        <v>679</v>
      </c>
    </row>
    <row r="20432" spans="30:32" x14ac:dyDescent="0.2">
      <c r="AD20432" s="11" t="s">
        <v>32421</v>
      </c>
      <c r="AE20432" s="10" t="s">
        <v>32422</v>
      </c>
      <c r="AF20432" s="10" t="s">
        <v>679</v>
      </c>
    </row>
    <row r="20433" spans="30:32" x14ac:dyDescent="0.2">
      <c r="AD20433" s="11" t="s">
        <v>32423</v>
      </c>
      <c r="AE20433" s="10" t="s">
        <v>32422</v>
      </c>
      <c r="AF20433" s="10" t="s">
        <v>679</v>
      </c>
    </row>
    <row r="20434" spans="30:32" x14ac:dyDescent="0.2">
      <c r="AD20434" s="11" t="s">
        <v>32424</v>
      </c>
      <c r="AE20434" s="10" t="s">
        <v>32422</v>
      </c>
      <c r="AF20434" s="10" t="s">
        <v>679</v>
      </c>
    </row>
    <row r="20435" spans="30:32" x14ac:dyDescent="0.2">
      <c r="AD20435" s="11" t="s">
        <v>32425</v>
      </c>
      <c r="AE20435" s="10" t="s">
        <v>32422</v>
      </c>
      <c r="AF20435" s="10" t="s">
        <v>679</v>
      </c>
    </row>
    <row r="20436" spans="30:32" x14ac:dyDescent="0.2">
      <c r="AD20436" s="11" t="s">
        <v>32426</v>
      </c>
      <c r="AE20436" s="10" t="s">
        <v>32422</v>
      </c>
      <c r="AF20436" s="10" t="s">
        <v>679</v>
      </c>
    </row>
    <row r="20437" spans="30:32" x14ac:dyDescent="0.2">
      <c r="AD20437" s="11" t="s">
        <v>32427</v>
      </c>
      <c r="AE20437" s="10" t="s">
        <v>32422</v>
      </c>
      <c r="AF20437" s="10" t="s">
        <v>679</v>
      </c>
    </row>
    <row r="20438" spans="30:32" x14ac:dyDescent="0.2">
      <c r="AD20438" s="11" t="s">
        <v>32428</v>
      </c>
      <c r="AE20438" s="10" t="s">
        <v>32422</v>
      </c>
      <c r="AF20438" s="10" t="s">
        <v>679</v>
      </c>
    </row>
    <row r="20439" spans="30:32" x14ac:dyDescent="0.2">
      <c r="AD20439" s="11" t="s">
        <v>32429</v>
      </c>
      <c r="AE20439" s="10" t="s">
        <v>32422</v>
      </c>
      <c r="AF20439" s="10" t="s">
        <v>679</v>
      </c>
    </row>
    <row r="20440" spans="30:32" x14ac:dyDescent="0.2">
      <c r="AD20440" s="11" t="s">
        <v>32430</v>
      </c>
      <c r="AE20440" s="10" t="s">
        <v>32422</v>
      </c>
      <c r="AF20440" s="10" t="s">
        <v>679</v>
      </c>
    </row>
    <row r="20441" spans="30:32" x14ac:dyDescent="0.2">
      <c r="AD20441" s="11" t="s">
        <v>32431</v>
      </c>
      <c r="AE20441" s="10" t="s">
        <v>32422</v>
      </c>
      <c r="AF20441" s="10" t="s">
        <v>679</v>
      </c>
    </row>
    <row r="20442" spans="30:32" x14ac:dyDescent="0.2">
      <c r="AD20442" s="11" t="s">
        <v>32432</v>
      </c>
      <c r="AE20442" s="10" t="s">
        <v>32433</v>
      </c>
      <c r="AF20442" s="10" t="s">
        <v>679</v>
      </c>
    </row>
    <row r="20443" spans="30:32" x14ac:dyDescent="0.2">
      <c r="AD20443" s="11" t="s">
        <v>32434</v>
      </c>
      <c r="AE20443" s="10" t="s">
        <v>28471</v>
      </c>
      <c r="AF20443" s="10" t="s">
        <v>679</v>
      </c>
    </row>
    <row r="20444" spans="30:32" x14ac:dyDescent="0.2">
      <c r="AD20444" s="11" t="s">
        <v>32435</v>
      </c>
      <c r="AE20444" s="10" t="s">
        <v>32436</v>
      </c>
      <c r="AF20444" s="10" t="s">
        <v>679</v>
      </c>
    </row>
    <row r="20445" spans="30:32" x14ac:dyDescent="0.2">
      <c r="AD20445" s="11" t="s">
        <v>32437</v>
      </c>
      <c r="AE20445" s="10" t="s">
        <v>32438</v>
      </c>
      <c r="AF20445" s="10" t="s">
        <v>679</v>
      </c>
    </row>
    <row r="20446" spans="30:32" x14ac:dyDescent="0.2">
      <c r="AD20446" s="11" t="s">
        <v>32439</v>
      </c>
      <c r="AE20446" s="10" t="s">
        <v>32438</v>
      </c>
      <c r="AF20446" s="10" t="s">
        <v>679</v>
      </c>
    </row>
    <row r="20447" spans="30:32" x14ac:dyDescent="0.2">
      <c r="AD20447" s="11" t="s">
        <v>32440</v>
      </c>
      <c r="AE20447" s="10" t="s">
        <v>32438</v>
      </c>
      <c r="AF20447" s="10" t="s">
        <v>679</v>
      </c>
    </row>
    <row r="20448" spans="30:32" x14ac:dyDescent="0.2">
      <c r="AD20448" s="11" t="s">
        <v>32441</v>
      </c>
      <c r="AE20448" s="10" t="s">
        <v>32438</v>
      </c>
      <c r="AF20448" s="10" t="s">
        <v>679</v>
      </c>
    </row>
    <row r="20449" spans="30:32" x14ac:dyDescent="0.2">
      <c r="AD20449" s="11" t="s">
        <v>32442</v>
      </c>
      <c r="AE20449" s="10" t="s">
        <v>32443</v>
      </c>
      <c r="AF20449" s="10" t="s">
        <v>679</v>
      </c>
    </row>
    <row r="20450" spans="30:32" x14ac:dyDescent="0.2">
      <c r="AD20450" s="11" t="s">
        <v>32444</v>
      </c>
      <c r="AE20450" s="10" t="s">
        <v>31203</v>
      </c>
      <c r="AF20450" s="10" t="s">
        <v>679</v>
      </c>
    </row>
    <row r="20451" spans="30:32" x14ac:dyDescent="0.2">
      <c r="AD20451" s="11" t="s">
        <v>32445</v>
      </c>
      <c r="AE20451" s="10" t="s">
        <v>32446</v>
      </c>
      <c r="AF20451" s="10" t="s">
        <v>679</v>
      </c>
    </row>
    <row r="20452" spans="30:32" x14ac:dyDescent="0.2">
      <c r="AD20452" s="11" t="s">
        <v>32447</v>
      </c>
      <c r="AE20452" s="10" t="s">
        <v>10932</v>
      </c>
      <c r="AF20452" s="10" t="s">
        <v>679</v>
      </c>
    </row>
    <row r="20453" spans="30:32" x14ac:dyDescent="0.2">
      <c r="AD20453" s="11" t="s">
        <v>32448</v>
      </c>
      <c r="AE20453" s="10" t="s">
        <v>10932</v>
      </c>
      <c r="AF20453" s="10" t="s">
        <v>679</v>
      </c>
    </row>
    <row r="20454" spans="30:32" x14ac:dyDescent="0.2">
      <c r="AD20454" s="11" t="s">
        <v>32449</v>
      </c>
      <c r="AE20454" s="10" t="s">
        <v>10932</v>
      </c>
      <c r="AF20454" s="10" t="s">
        <v>679</v>
      </c>
    </row>
    <row r="20455" spans="30:32" x14ac:dyDescent="0.2">
      <c r="AD20455" s="11" t="s">
        <v>32450</v>
      </c>
      <c r="AE20455" s="10" t="s">
        <v>10932</v>
      </c>
      <c r="AF20455" s="10" t="s">
        <v>679</v>
      </c>
    </row>
    <row r="20456" spans="30:32" x14ac:dyDescent="0.2">
      <c r="AD20456" s="11" t="s">
        <v>32451</v>
      </c>
      <c r="AE20456" s="10" t="s">
        <v>10932</v>
      </c>
      <c r="AF20456" s="10" t="s">
        <v>679</v>
      </c>
    </row>
    <row r="20457" spans="30:32" x14ac:dyDescent="0.2">
      <c r="AD20457" s="11" t="s">
        <v>32452</v>
      </c>
      <c r="AE20457" s="10" t="s">
        <v>10932</v>
      </c>
      <c r="AF20457" s="10" t="s">
        <v>679</v>
      </c>
    </row>
    <row r="20458" spans="30:32" x14ac:dyDescent="0.2">
      <c r="AD20458" s="11" t="s">
        <v>32453</v>
      </c>
      <c r="AE20458" s="10" t="s">
        <v>10932</v>
      </c>
      <c r="AF20458" s="10" t="s">
        <v>679</v>
      </c>
    </row>
    <row r="20459" spans="30:32" x14ac:dyDescent="0.2">
      <c r="AD20459" s="11" t="s">
        <v>32454</v>
      </c>
      <c r="AE20459" s="10" t="s">
        <v>10932</v>
      </c>
      <c r="AF20459" s="10" t="s">
        <v>679</v>
      </c>
    </row>
    <row r="20460" spans="30:32" x14ac:dyDescent="0.2">
      <c r="AD20460" s="11" t="s">
        <v>32455</v>
      </c>
      <c r="AE20460" s="10" t="s">
        <v>10932</v>
      </c>
      <c r="AF20460" s="10" t="s">
        <v>679</v>
      </c>
    </row>
    <row r="20461" spans="30:32" x14ac:dyDescent="0.2">
      <c r="AD20461" s="11" t="s">
        <v>32456</v>
      </c>
      <c r="AE20461" s="10" t="s">
        <v>10932</v>
      </c>
      <c r="AF20461" s="10" t="s">
        <v>679</v>
      </c>
    </row>
    <row r="20462" spans="30:32" x14ac:dyDescent="0.2">
      <c r="AD20462" s="11" t="s">
        <v>32457</v>
      </c>
      <c r="AE20462" s="10" t="s">
        <v>10932</v>
      </c>
      <c r="AF20462" s="10" t="s">
        <v>679</v>
      </c>
    </row>
    <row r="20463" spans="30:32" x14ac:dyDescent="0.2">
      <c r="AD20463" s="11" t="s">
        <v>32458</v>
      </c>
      <c r="AE20463" s="10" t="s">
        <v>10932</v>
      </c>
      <c r="AF20463" s="10" t="s">
        <v>679</v>
      </c>
    </row>
    <row r="20464" spans="30:32" x14ac:dyDescent="0.2">
      <c r="AD20464" s="11" t="s">
        <v>32459</v>
      </c>
      <c r="AE20464" s="10" t="s">
        <v>10932</v>
      </c>
      <c r="AF20464" s="10" t="s">
        <v>679</v>
      </c>
    </row>
    <row r="20465" spans="30:32" x14ac:dyDescent="0.2">
      <c r="AD20465" s="11" t="s">
        <v>32460</v>
      </c>
      <c r="AE20465" s="10" t="s">
        <v>10932</v>
      </c>
      <c r="AF20465" s="10" t="s">
        <v>679</v>
      </c>
    </row>
    <row r="20466" spans="30:32" x14ac:dyDescent="0.2">
      <c r="AD20466" s="11" t="s">
        <v>32461</v>
      </c>
      <c r="AE20466" s="10" t="s">
        <v>10932</v>
      </c>
      <c r="AF20466" s="10" t="s">
        <v>679</v>
      </c>
    </row>
    <row r="20467" spans="30:32" x14ac:dyDescent="0.2">
      <c r="AD20467" s="11" t="s">
        <v>32462</v>
      </c>
      <c r="AE20467" s="10" t="s">
        <v>10932</v>
      </c>
      <c r="AF20467" s="10" t="s">
        <v>679</v>
      </c>
    </row>
    <row r="20468" spans="30:32" x14ac:dyDescent="0.2">
      <c r="AD20468" s="11" t="s">
        <v>32463</v>
      </c>
      <c r="AE20468" s="10" t="s">
        <v>10932</v>
      </c>
      <c r="AF20468" s="10" t="s">
        <v>679</v>
      </c>
    </row>
    <row r="20469" spans="30:32" x14ac:dyDescent="0.2">
      <c r="AD20469" s="11" t="s">
        <v>32464</v>
      </c>
      <c r="AE20469" s="10" t="s">
        <v>10932</v>
      </c>
      <c r="AF20469" s="10" t="s">
        <v>679</v>
      </c>
    </row>
    <row r="20470" spans="30:32" x14ac:dyDescent="0.2">
      <c r="AD20470" s="11" t="s">
        <v>32465</v>
      </c>
      <c r="AE20470" s="10" t="s">
        <v>10932</v>
      </c>
      <c r="AF20470" s="10" t="s">
        <v>679</v>
      </c>
    </row>
    <row r="20471" spans="30:32" x14ac:dyDescent="0.2">
      <c r="AD20471" s="11" t="s">
        <v>32466</v>
      </c>
      <c r="AE20471" s="10" t="s">
        <v>10932</v>
      </c>
      <c r="AF20471" s="10" t="s">
        <v>679</v>
      </c>
    </row>
    <row r="20472" spans="30:32" x14ac:dyDescent="0.2">
      <c r="AD20472" s="11" t="s">
        <v>32467</v>
      </c>
      <c r="AE20472" s="10" t="s">
        <v>10932</v>
      </c>
      <c r="AF20472" s="10" t="s">
        <v>679</v>
      </c>
    </row>
    <row r="20473" spans="30:32" x14ac:dyDescent="0.2">
      <c r="AD20473" s="11" t="s">
        <v>32468</v>
      </c>
      <c r="AE20473" s="10" t="s">
        <v>10932</v>
      </c>
      <c r="AF20473" s="10" t="s">
        <v>679</v>
      </c>
    </row>
    <row r="20474" spans="30:32" x14ac:dyDescent="0.2">
      <c r="AD20474" s="11" t="s">
        <v>32469</v>
      </c>
      <c r="AE20474" s="10" t="s">
        <v>10932</v>
      </c>
      <c r="AF20474" s="10" t="s">
        <v>679</v>
      </c>
    </row>
    <row r="20475" spans="30:32" x14ac:dyDescent="0.2">
      <c r="AD20475" s="11" t="s">
        <v>32470</v>
      </c>
      <c r="AE20475" s="10" t="s">
        <v>10932</v>
      </c>
      <c r="AF20475" s="10" t="s">
        <v>679</v>
      </c>
    </row>
    <row r="20476" spans="30:32" x14ac:dyDescent="0.2">
      <c r="AD20476" s="11" t="s">
        <v>32471</v>
      </c>
      <c r="AE20476" s="10" t="s">
        <v>32472</v>
      </c>
      <c r="AF20476" s="10" t="s">
        <v>679</v>
      </c>
    </row>
    <row r="20477" spans="30:32" x14ac:dyDescent="0.2">
      <c r="AD20477" s="11" t="s">
        <v>32473</v>
      </c>
      <c r="AE20477" s="10" t="s">
        <v>32474</v>
      </c>
      <c r="AF20477" s="10" t="s">
        <v>679</v>
      </c>
    </row>
    <row r="20478" spans="30:32" x14ac:dyDescent="0.2">
      <c r="AD20478" s="11" t="s">
        <v>32475</v>
      </c>
      <c r="AE20478" s="10" t="s">
        <v>32476</v>
      </c>
      <c r="AF20478" s="10" t="s">
        <v>679</v>
      </c>
    </row>
    <row r="20479" spans="30:32" x14ac:dyDescent="0.2">
      <c r="AD20479" s="11" t="s">
        <v>32477</v>
      </c>
      <c r="AE20479" s="10" t="s">
        <v>32478</v>
      </c>
      <c r="AF20479" s="10" t="s">
        <v>679</v>
      </c>
    </row>
    <row r="20480" spans="30:32" x14ac:dyDescent="0.2">
      <c r="AD20480" s="11" t="s">
        <v>32479</v>
      </c>
      <c r="AE20480" s="10" t="s">
        <v>32480</v>
      </c>
      <c r="AF20480" s="10" t="s">
        <v>679</v>
      </c>
    </row>
    <row r="20481" spans="30:32" x14ac:dyDescent="0.2">
      <c r="AD20481" s="11" t="s">
        <v>32481</v>
      </c>
      <c r="AE20481" s="10" t="s">
        <v>27028</v>
      </c>
      <c r="AF20481" s="10" t="s">
        <v>679</v>
      </c>
    </row>
    <row r="20482" spans="30:32" x14ac:dyDescent="0.2">
      <c r="AD20482" s="11" t="s">
        <v>32482</v>
      </c>
      <c r="AE20482" s="10" t="s">
        <v>32483</v>
      </c>
      <c r="AF20482" s="10" t="s">
        <v>679</v>
      </c>
    </row>
    <row r="20483" spans="30:32" x14ac:dyDescent="0.2">
      <c r="AD20483" s="11" t="s">
        <v>32484</v>
      </c>
      <c r="AE20483" s="10" t="s">
        <v>9580</v>
      </c>
      <c r="AF20483" s="10" t="s">
        <v>679</v>
      </c>
    </row>
    <row r="20484" spans="30:32" x14ac:dyDescent="0.2">
      <c r="AD20484" s="11" t="s">
        <v>32485</v>
      </c>
      <c r="AE20484" s="10" t="s">
        <v>32486</v>
      </c>
      <c r="AF20484" s="10" t="s">
        <v>679</v>
      </c>
    </row>
    <row r="20485" spans="30:32" x14ac:dyDescent="0.2">
      <c r="AD20485" s="11" t="s">
        <v>32487</v>
      </c>
      <c r="AE20485" s="10" t="s">
        <v>28647</v>
      </c>
      <c r="AF20485" s="10" t="s">
        <v>679</v>
      </c>
    </row>
    <row r="20486" spans="30:32" x14ac:dyDescent="0.2">
      <c r="AD20486" s="11" t="s">
        <v>32488</v>
      </c>
      <c r="AE20486" s="10" t="s">
        <v>28647</v>
      </c>
      <c r="AF20486" s="10" t="s">
        <v>679</v>
      </c>
    </row>
    <row r="20487" spans="30:32" x14ac:dyDescent="0.2">
      <c r="AD20487" s="11" t="s">
        <v>32489</v>
      </c>
      <c r="AE20487" s="10" t="s">
        <v>30192</v>
      </c>
      <c r="AF20487" s="10" t="s">
        <v>679</v>
      </c>
    </row>
    <row r="20488" spans="30:32" x14ac:dyDescent="0.2">
      <c r="AD20488" s="11" t="s">
        <v>32490</v>
      </c>
      <c r="AE20488" s="10" t="s">
        <v>28647</v>
      </c>
      <c r="AF20488" s="10" t="s">
        <v>679</v>
      </c>
    </row>
    <row r="20489" spans="30:32" x14ac:dyDescent="0.2">
      <c r="AD20489" s="11" t="s">
        <v>32491</v>
      </c>
      <c r="AE20489" s="10" t="s">
        <v>28647</v>
      </c>
      <c r="AF20489" s="10" t="s">
        <v>679</v>
      </c>
    </row>
    <row r="20490" spans="30:32" x14ac:dyDescent="0.2">
      <c r="AD20490" s="11" t="s">
        <v>32492</v>
      </c>
      <c r="AE20490" s="10" t="s">
        <v>28647</v>
      </c>
      <c r="AF20490" s="10" t="s">
        <v>679</v>
      </c>
    </row>
    <row r="20491" spans="30:32" x14ac:dyDescent="0.2">
      <c r="AD20491" s="11" t="s">
        <v>32493</v>
      </c>
      <c r="AE20491" s="10" t="s">
        <v>28647</v>
      </c>
      <c r="AF20491" s="10" t="s">
        <v>679</v>
      </c>
    </row>
    <row r="20492" spans="30:32" x14ac:dyDescent="0.2">
      <c r="AD20492" s="11" t="s">
        <v>32494</v>
      </c>
      <c r="AE20492" s="10" t="s">
        <v>31311</v>
      </c>
      <c r="AF20492" s="10" t="s">
        <v>679</v>
      </c>
    </row>
    <row r="20493" spans="30:32" x14ac:dyDescent="0.2">
      <c r="AD20493" s="11" t="s">
        <v>32495</v>
      </c>
      <c r="AE20493" s="10" t="s">
        <v>12758</v>
      </c>
      <c r="AF20493" s="10" t="s">
        <v>679</v>
      </c>
    </row>
    <row r="20494" spans="30:32" x14ac:dyDescent="0.2">
      <c r="AD20494" s="11" t="s">
        <v>32496</v>
      </c>
      <c r="AE20494" s="10" t="s">
        <v>32497</v>
      </c>
      <c r="AF20494" s="10" t="s">
        <v>679</v>
      </c>
    </row>
    <row r="20495" spans="30:32" x14ac:dyDescent="0.2">
      <c r="AD20495" s="11" t="s">
        <v>32498</v>
      </c>
      <c r="AE20495" s="10" t="s">
        <v>32499</v>
      </c>
      <c r="AF20495" s="10" t="s">
        <v>679</v>
      </c>
    </row>
    <row r="20496" spans="30:32" x14ac:dyDescent="0.2">
      <c r="AD20496" s="11" t="s">
        <v>32500</v>
      </c>
      <c r="AE20496" s="10" t="s">
        <v>24313</v>
      </c>
      <c r="AF20496" s="10" t="s">
        <v>679</v>
      </c>
    </row>
    <row r="20497" spans="30:32" x14ac:dyDescent="0.2">
      <c r="AD20497" s="11" t="s">
        <v>32501</v>
      </c>
      <c r="AE20497" s="10" t="s">
        <v>19085</v>
      </c>
      <c r="AF20497" s="10" t="s">
        <v>679</v>
      </c>
    </row>
    <row r="20498" spans="30:32" x14ac:dyDescent="0.2">
      <c r="AD20498" s="11" t="s">
        <v>32502</v>
      </c>
      <c r="AE20498" s="10" t="s">
        <v>18053</v>
      </c>
      <c r="AF20498" s="10" t="s">
        <v>679</v>
      </c>
    </row>
    <row r="20499" spans="30:32" x14ac:dyDescent="0.2">
      <c r="AD20499" s="11" t="s">
        <v>32503</v>
      </c>
      <c r="AE20499" s="10" t="s">
        <v>32504</v>
      </c>
      <c r="AF20499" s="10" t="s">
        <v>679</v>
      </c>
    </row>
    <row r="20500" spans="30:32" x14ac:dyDescent="0.2">
      <c r="AD20500" s="11" t="s">
        <v>32505</v>
      </c>
      <c r="AE20500" s="10" t="s">
        <v>2767</v>
      </c>
      <c r="AF20500" s="10" t="s">
        <v>679</v>
      </c>
    </row>
    <row r="20501" spans="30:32" x14ac:dyDescent="0.2">
      <c r="AD20501" s="11" t="s">
        <v>32506</v>
      </c>
      <c r="AE20501" s="10" t="s">
        <v>32507</v>
      </c>
      <c r="AF20501" s="10" t="s">
        <v>679</v>
      </c>
    </row>
    <row r="20502" spans="30:32" x14ac:dyDescent="0.2">
      <c r="AD20502" s="11" t="s">
        <v>32508</v>
      </c>
      <c r="AE20502" s="10" t="s">
        <v>32509</v>
      </c>
      <c r="AF20502" s="10" t="s">
        <v>679</v>
      </c>
    </row>
    <row r="20503" spans="30:32" x14ac:dyDescent="0.2">
      <c r="AD20503" s="11" t="s">
        <v>32510</v>
      </c>
      <c r="AE20503" s="10" t="s">
        <v>32509</v>
      </c>
      <c r="AF20503" s="10" t="s">
        <v>679</v>
      </c>
    </row>
    <row r="20504" spans="30:32" x14ac:dyDescent="0.2">
      <c r="AD20504" s="11" t="s">
        <v>32511</v>
      </c>
      <c r="AE20504" s="10" t="s">
        <v>32512</v>
      </c>
      <c r="AF20504" s="10" t="s">
        <v>679</v>
      </c>
    </row>
    <row r="20505" spans="30:32" x14ac:dyDescent="0.2">
      <c r="AD20505" s="11" t="s">
        <v>32513</v>
      </c>
      <c r="AE20505" s="10" t="s">
        <v>32514</v>
      </c>
      <c r="AF20505" s="10" t="s">
        <v>679</v>
      </c>
    </row>
    <row r="20506" spans="30:32" x14ac:dyDescent="0.2">
      <c r="AD20506" s="11" t="s">
        <v>32515</v>
      </c>
      <c r="AE20506" s="10" t="s">
        <v>32516</v>
      </c>
      <c r="AF20506" s="10" t="s">
        <v>679</v>
      </c>
    </row>
    <row r="20507" spans="30:32" x14ac:dyDescent="0.2">
      <c r="AD20507" s="11" t="s">
        <v>32517</v>
      </c>
      <c r="AE20507" s="10" t="s">
        <v>4454</v>
      </c>
      <c r="AF20507" s="10" t="s">
        <v>708</v>
      </c>
    </row>
    <row r="20508" spans="30:32" x14ac:dyDescent="0.2">
      <c r="AD20508" s="11" t="s">
        <v>32518</v>
      </c>
      <c r="AE20508" s="10" t="s">
        <v>20358</v>
      </c>
      <c r="AF20508" s="10" t="s">
        <v>708</v>
      </c>
    </row>
    <row r="20509" spans="30:32" x14ac:dyDescent="0.2">
      <c r="AD20509" s="11" t="s">
        <v>32519</v>
      </c>
      <c r="AE20509" s="10" t="s">
        <v>9695</v>
      </c>
      <c r="AF20509" s="10" t="s">
        <v>708</v>
      </c>
    </row>
    <row r="20510" spans="30:32" x14ac:dyDescent="0.2">
      <c r="AD20510" s="11" t="s">
        <v>32520</v>
      </c>
      <c r="AE20510" s="10" t="s">
        <v>32521</v>
      </c>
      <c r="AF20510" s="10" t="s">
        <v>708</v>
      </c>
    </row>
    <row r="20511" spans="30:32" x14ac:dyDescent="0.2">
      <c r="AD20511" s="11" t="s">
        <v>32522</v>
      </c>
      <c r="AE20511" s="10" t="s">
        <v>3309</v>
      </c>
      <c r="AF20511" s="10" t="s">
        <v>708</v>
      </c>
    </row>
    <row r="20512" spans="30:32" x14ac:dyDescent="0.2">
      <c r="AD20512" s="11" t="s">
        <v>32523</v>
      </c>
      <c r="AE20512" s="10" t="s">
        <v>3309</v>
      </c>
      <c r="AF20512" s="10" t="s">
        <v>708</v>
      </c>
    </row>
    <row r="20513" spans="30:32" x14ac:dyDescent="0.2">
      <c r="AD20513" s="11" t="s">
        <v>32524</v>
      </c>
      <c r="AE20513" s="10" t="s">
        <v>8945</v>
      </c>
      <c r="AF20513" s="10" t="s">
        <v>708</v>
      </c>
    </row>
    <row r="20514" spans="30:32" x14ac:dyDescent="0.2">
      <c r="AD20514" s="11" t="s">
        <v>32525</v>
      </c>
      <c r="AE20514" s="10" t="s">
        <v>32526</v>
      </c>
      <c r="AF20514" s="10" t="s">
        <v>708</v>
      </c>
    </row>
    <row r="20515" spans="30:32" x14ac:dyDescent="0.2">
      <c r="AD20515" s="11" t="s">
        <v>32527</v>
      </c>
      <c r="AE20515" s="10" t="s">
        <v>32528</v>
      </c>
      <c r="AF20515" s="10" t="s">
        <v>708</v>
      </c>
    </row>
    <row r="20516" spans="30:32" x14ac:dyDescent="0.2">
      <c r="AD20516" s="11" t="s">
        <v>32529</v>
      </c>
      <c r="AE20516" s="10" t="s">
        <v>9725</v>
      </c>
      <c r="AF20516" s="10" t="s">
        <v>708</v>
      </c>
    </row>
    <row r="20517" spans="30:32" x14ac:dyDescent="0.2">
      <c r="AD20517" s="11" t="s">
        <v>32530</v>
      </c>
      <c r="AE20517" s="10" t="s">
        <v>23724</v>
      </c>
      <c r="AF20517" s="10" t="s">
        <v>708</v>
      </c>
    </row>
    <row r="20518" spans="30:32" x14ac:dyDescent="0.2">
      <c r="AD20518" s="11" t="s">
        <v>32531</v>
      </c>
      <c r="AE20518" s="10" t="s">
        <v>1165</v>
      </c>
      <c r="AF20518" s="10" t="s">
        <v>708</v>
      </c>
    </row>
    <row r="20519" spans="30:32" x14ac:dyDescent="0.2">
      <c r="AD20519" s="11" t="s">
        <v>32532</v>
      </c>
      <c r="AE20519" s="10" t="s">
        <v>32533</v>
      </c>
      <c r="AF20519" s="10" t="s">
        <v>708</v>
      </c>
    </row>
    <row r="20520" spans="30:32" x14ac:dyDescent="0.2">
      <c r="AD20520" s="11" t="s">
        <v>32534</v>
      </c>
      <c r="AE20520" s="10" t="s">
        <v>32535</v>
      </c>
      <c r="AF20520" s="10" t="s">
        <v>708</v>
      </c>
    </row>
    <row r="20521" spans="30:32" x14ac:dyDescent="0.2">
      <c r="AD20521" s="11" t="s">
        <v>32536</v>
      </c>
      <c r="AE20521" s="10" t="s">
        <v>1268</v>
      </c>
      <c r="AF20521" s="10" t="s">
        <v>708</v>
      </c>
    </row>
    <row r="20522" spans="30:32" x14ac:dyDescent="0.2">
      <c r="AD20522" s="11" t="s">
        <v>32537</v>
      </c>
      <c r="AE20522" s="10" t="s">
        <v>32538</v>
      </c>
      <c r="AF20522" s="10" t="s">
        <v>708</v>
      </c>
    </row>
    <row r="20523" spans="30:32" x14ac:dyDescent="0.2">
      <c r="AD20523" s="11" t="s">
        <v>32539</v>
      </c>
      <c r="AE20523" s="10" t="s">
        <v>6517</v>
      </c>
      <c r="AF20523" s="10" t="s">
        <v>708</v>
      </c>
    </row>
    <row r="20524" spans="30:32" x14ac:dyDescent="0.2">
      <c r="AD20524" s="11" t="s">
        <v>32540</v>
      </c>
      <c r="AE20524" s="10" t="s">
        <v>32541</v>
      </c>
      <c r="AF20524" s="10" t="s">
        <v>708</v>
      </c>
    </row>
    <row r="20525" spans="30:32" x14ac:dyDescent="0.2">
      <c r="AD20525" s="11" t="s">
        <v>32542</v>
      </c>
      <c r="AE20525" s="10" t="s">
        <v>32543</v>
      </c>
      <c r="AF20525" s="10" t="s">
        <v>708</v>
      </c>
    </row>
    <row r="20526" spans="30:32" x14ac:dyDescent="0.2">
      <c r="AD20526" s="11" t="s">
        <v>32544</v>
      </c>
      <c r="AE20526" s="10" t="s">
        <v>1954</v>
      </c>
      <c r="AF20526" s="10" t="s">
        <v>708</v>
      </c>
    </row>
    <row r="20527" spans="30:32" x14ac:dyDescent="0.2">
      <c r="AD20527" s="11" t="s">
        <v>32545</v>
      </c>
      <c r="AE20527" s="10" t="s">
        <v>32546</v>
      </c>
      <c r="AF20527" s="10" t="s">
        <v>708</v>
      </c>
    </row>
    <row r="20528" spans="30:32" x14ac:dyDescent="0.2">
      <c r="AD20528" s="11" t="s">
        <v>32547</v>
      </c>
      <c r="AE20528" s="10" t="s">
        <v>32548</v>
      </c>
      <c r="AF20528" s="10" t="s">
        <v>708</v>
      </c>
    </row>
    <row r="20529" spans="30:32" x14ac:dyDescent="0.2">
      <c r="AD20529" s="11" t="s">
        <v>32549</v>
      </c>
      <c r="AE20529" s="10" t="s">
        <v>32550</v>
      </c>
      <c r="AF20529" s="10" t="s">
        <v>708</v>
      </c>
    </row>
    <row r="20530" spans="30:32" x14ac:dyDescent="0.2">
      <c r="AD20530" s="11" t="s">
        <v>32551</v>
      </c>
      <c r="AE20530" s="10" t="s">
        <v>29909</v>
      </c>
      <c r="AF20530" s="10" t="s">
        <v>708</v>
      </c>
    </row>
    <row r="20531" spans="30:32" x14ac:dyDescent="0.2">
      <c r="AD20531" s="11" t="s">
        <v>32552</v>
      </c>
      <c r="AE20531" s="10" t="s">
        <v>2778</v>
      </c>
      <c r="AF20531" s="10" t="s">
        <v>708</v>
      </c>
    </row>
    <row r="20532" spans="30:32" x14ac:dyDescent="0.2">
      <c r="AD20532" s="11" t="s">
        <v>32553</v>
      </c>
      <c r="AE20532" s="10" t="s">
        <v>21235</v>
      </c>
      <c r="AF20532" s="10" t="s">
        <v>708</v>
      </c>
    </row>
    <row r="20533" spans="30:32" x14ac:dyDescent="0.2">
      <c r="AD20533" s="11" t="s">
        <v>32554</v>
      </c>
      <c r="AE20533" s="10" t="s">
        <v>32209</v>
      </c>
      <c r="AF20533" s="10" t="s">
        <v>708</v>
      </c>
    </row>
    <row r="20534" spans="30:32" x14ac:dyDescent="0.2">
      <c r="AD20534" s="11" t="s">
        <v>32555</v>
      </c>
      <c r="AE20534" s="10" t="s">
        <v>32556</v>
      </c>
      <c r="AF20534" s="10" t="s">
        <v>708</v>
      </c>
    </row>
    <row r="20535" spans="30:32" x14ac:dyDescent="0.2">
      <c r="AD20535" s="11" t="s">
        <v>32557</v>
      </c>
      <c r="AE20535" s="10" t="s">
        <v>32558</v>
      </c>
      <c r="AF20535" s="10" t="s">
        <v>708</v>
      </c>
    </row>
    <row r="20536" spans="30:32" x14ac:dyDescent="0.2">
      <c r="AD20536" s="11" t="s">
        <v>32559</v>
      </c>
      <c r="AE20536" s="10" t="s">
        <v>32558</v>
      </c>
      <c r="AF20536" s="10" t="s">
        <v>708</v>
      </c>
    </row>
    <row r="20537" spans="30:32" x14ac:dyDescent="0.2">
      <c r="AD20537" s="11" t="s">
        <v>32560</v>
      </c>
      <c r="AE20537" s="10" t="s">
        <v>32558</v>
      </c>
      <c r="AF20537" s="10" t="s">
        <v>708</v>
      </c>
    </row>
    <row r="20538" spans="30:32" x14ac:dyDescent="0.2">
      <c r="AD20538" s="11" t="s">
        <v>32561</v>
      </c>
      <c r="AE20538" s="10" t="s">
        <v>32558</v>
      </c>
      <c r="AF20538" s="10" t="s">
        <v>708</v>
      </c>
    </row>
    <row r="20539" spans="30:32" x14ac:dyDescent="0.2">
      <c r="AD20539" s="11" t="s">
        <v>32562</v>
      </c>
      <c r="AE20539" s="10" t="s">
        <v>32558</v>
      </c>
      <c r="AF20539" s="10" t="s">
        <v>708</v>
      </c>
    </row>
    <row r="20540" spans="30:32" x14ac:dyDescent="0.2">
      <c r="AD20540" s="11" t="s">
        <v>32563</v>
      </c>
      <c r="AE20540" s="10" t="s">
        <v>32558</v>
      </c>
      <c r="AF20540" s="10" t="s">
        <v>708</v>
      </c>
    </row>
    <row r="20541" spans="30:32" x14ac:dyDescent="0.2">
      <c r="AD20541" s="11" t="s">
        <v>32564</v>
      </c>
      <c r="AE20541" s="10" t="s">
        <v>32558</v>
      </c>
      <c r="AF20541" s="10" t="s">
        <v>708</v>
      </c>
    </row>
    <row r="20542" spans="30:32" x14ac:dyDescent="0.2">
      <c r="AD20542" s="11" t="s">
        <v>32565</v>
      </c>
      <c r="AE20542" s="10" t="s">
        <v>32566</v>
      </c>
      <c r="AF20542" s="10" t="s">
        <v>708</v>
      </c>
    </row>
    <row r="20543" spans="30:32" x14ac:dyDescent="0.2">
      <c r="AD20543" s="11" t="s">
        <v>32567</v>
      </c>
      <c r="AE20543" s="10" t="s">
        <v>32566</v>
      </c>
      <c r="AF20543" s="10" t="s">
        <v>708</v>
      </c>
    </row>
    <row r="20544" spans="30:32" x14ac:dyDescent="0.2">
      <c r="AD20544" s="11" t="s">
        <v>32568</v>
      </c>
      <c r="AE20544" s="10" t="s">
        <v>32566</v>
      </c>
      <c r="AF20544" s="10" t="s">
        <v>708</v>
      </c>
    </row>
    <row r="20545" spans="30:32" x14ac:dyDescent="0.2">
      <c r="AD20545" s="11" t="s">
        <v>32569</v>
      </c>
      <c r="AE20545" s="10" t="s">
        <v>32566</v>
      </c>
      <c r="AF20545" s="10" t="s">
        <v>708</v>
      </c>
    </row>
    <row r="20546" spans="30:32" x14ac:dyDescent="0.2">
      <c r="AD20546" s="11" t="s">
        <v>32570</v>
      </c>
      <c r="AE20546" s="10" t="s">
        <v>32566</v>
      </c>
      <c r="AF20546" s="10" t="s">
        <v>708</v>
      </c>
    </row>
    <row r="20547" spans="30:32" x14ac:dyDescent="0.2">
      <c r="AD20547" s="11" t="s">
        <v>32571</v>
      </c>
      <c r="AE20547" s="10" t="s">
        <v>25917</v>
      </c>
      <c r="AF20547" s="10" t="s">
        <v>708</v>
      </c>
    </row>
    <row r="20548" spans="30:32" x14ac:dyDescent="0.2">
      <c r="AD20548" s="11" t="s">
        <v>32572</v>
      </c>
      <c r="AE20548" s="10" t="s">
        <v>16831</v>
      </c>
      <c r="AF20548" s="10" t="s">
        <v>708</v>
      </c>
    </row>
    <row r="20549" spans="30:32" x14ac:dyDescent="0.2">
      <c r="AD20549" s="11" t="s">
        <v>32573</v>
      </c>
      <c r="AE20549" s="10" t="s">
        <v>32574</v>
      </c>
      <c r="AF20549" s="10" t="s">
        <v>708</v>
      </c>
    </row>
    <row r="20550" spans="30:32" x14ac:dyDescent="0.2">
      <c r="AD20550" s="11" t="s">
        <v>32575</v>
      </c>
      <c r="AE20550" s="10" t="s">
        <v>32576</v>
      </c>
      <c r="AF20550" s="10" t="s">
        <v>708</v>
      </c>
    </row>
    <row r="20551" spans="30:32" x14ac:dyDescent="0.2">
      <c r="AD20551" s="11" t="s">
        <v>32577</v>
      </c>
      <c r="AE20551" s="10" t="s">
        <v>30676</v>
      </c>
      <c r="AF20551" s="10" t="s">
        <v>708</v>
      </c>
    </row>
    <row r="20552" spans="30:32" x14ac:dyDescent="0.2">
      <c r="AD20552" s="11" t="s">
        <v>32578</v>
      </c>
      <c r="AE20552" s="10" t="s">
        <v>32579</v>
      </c>
      <c r="AF20552" s="10" t="s">
        <v>708</v>
      </c>
    </row>
    <row r="20553" spans="30:32" x14ac:dyDescent="0.2">
      <c r="AD20553" s="11" t="s">
        <v>32580</v>
      </c>
      <c r="AE20553" s="10" t="s">
        <v>11643</v>
      </c>
      <c r="AF20553" s="10" t="s">
        <v>708</v>
      </c>
    </row>
    <row r="20554" spans="30:32" x14ac:dyDescent="0.2">
      <c r="AD20554" s="11" t="s">
        <v>32581</v>
      </c>
      <c r="AE20554" s="10" t="s">
        <v>32582</v>
      </c>
      <c r="AF20554" s="10" t="s">
        <v>708</v>
      </c>
    </row>
    <row r="20555" spans="30:32" x14ac:dyDescent="0.2">
      <c r="AD20555" s="11" t="s">
        <v>32583</v>
      </c>
      <c r="AE20555" s="10" t="s">
        <v>32584</v>
      </c>
      <c r="AF20555" s="10" t="s">
        <v>708</v>
      </c>
    </row>
    <row r="20556" spans="30:32" x14ac:dyDescent="0.2">
      <c r="AD20556" s="11" t="s">
        <v>32585</v>
      </c>
      <c r="AE20556" s="10" t="s">
        <v>32586</v>
      </c>
      <c r="AF20556" s="10" t="s">
        <v>708</v>
      </c>
    </row>
    <row r="20557" spans="30:32" x14ac:dyDescent="0.2">
      <c r="AD20557" s="11" t="s">
        <v>32587</v>
      </c>
      <c r="AE20557" s="10" t="s">
        <v>25075</v>
      </c>
      <c r="AF20557" s="10" t="s">
        <v>708</v>
      </c>
    </row>
    <row r="20558" spans="30:32" x14ac:dyDescent="0.2">
      <c r="AD20558" s="11" t="s">
        <v>32588</v>
      </c>
      <c r="AE20558" s="10" t="s">
        <v>32589</v>
      </c>
      <c r="AF20558" s="10" t="s">
        <v>708</v>
      </c>
    </row>
    <row r="20559" spans="30:32" x14ac:dyDescent="0.2">
      <c r="AD20559" s="11" t="s">
        <v>32590</v>
      </c>
      <c r="AE20559" s="10" t="s">
        <v>3358</v>
      </c>
      <c r="AF20559" s="10" t="s">
        <v>708</v>
      </c>
    </row>
    <row r="20560" spans="30:32" x14ac:dyDescent="0.2">
      <c r="AD20560" s="11" t="s">
        <v>32591</v>
      </c>
      <c r="AE20560" s="10" t="s">
        <v>32592</v>
      </c>
      <c r="AF20560" s="10" t="s">
        <v>708</v>
      </c>
    </row>
    <row r="20561" spans="30:32" x14ac:dyDescent="0.2">
      <c r="AD20561" s="11" t="s">
        <v>32593</v>
      </c>
      <c r="AE20561" s="10" t="s">
        <v>15504</v>
      </c>
      <c r="AF20561" s="10" t="s">
        <v>708</v>
      </c>
    </row>
    <row r="20562" spans="30:32" x14ac:dyDescent="0.2">
      <c r="AD20562" s="11" t="s">
        <v>32594</v>
      </c>
      <c r="AE20562" s="10" t="s">
        <v>1475</v>
      </c>
      <c r="AF20562" s="10" t="s">
        <v>708</v>
      </c>
    </row>
    <row r="20563" spans="30:32" x14ac:dyDescent="0.2">
      <c r="AD20563" s="11" t="s">
        <v>32595</v>
      </c>
      <c r="AE20563" s="10" t="s">
        <v>18435</v>
      </c>
      <c r="AF20563" s="10" t="s">
        <v>708</v>
      </c>
    </row>
    <row r="20564" spans="30:32" x14ac:dyDescent="0.2">
      <c r="AD20564" s="11" t="s">
        <v>32596</v>
      </c>
      <c r="AE20564" s="10" t="s">
        <v>32597</v>
      </c>
      <c r="AF20564" s="10" t="s">
        <v>708</v>
      </c>
    </row>
    <row r="20565" spans="30:32" x14ac:dyDescent="0.2">
      <c r="AD20565" s="11" t="s">
        <v>32598</v>
      </c>
      <c r="AE20565" s="10" t="s">
        <v>32599</v>
      </c>
      <c r="AF20565" s="10" t="s">
        <v>708</v>
      </c>
    </row>
    <row r="20566" spans="30:32" x14ac:dyDescent="0.2">
      <c r="AD20566" s="11" t="s">
        <v>32600</v>
      </c>
      <c r="AE20566" s="10" t="s">
        <v>32601</v>
      </c>
      <c r="AF20566" s="10" t="s">
        <v>708</v>
      </c>
    </row>
    <row r="20567" spans="30:32" x14ac:dyDescent="0.2">
      <c r="AD20567" s="11" t="s">
        <v>32602</v>
      </c>
      <c r="AE20567" s="10" t="s">
        <v>21990</v>
      </c>
      <c r="AF20567" s="10" t="s">
        <v>708</v>
      </c>
    </row>
    <row r="20568" spans="30:32" x14ac:dyDescent="0.2">
      <c r="AD20568" s="11" t="s">
        <v>32603</v>
      </c>
      <c r="AE20568" s="10" t="s">
        <v>32604</v>
      </c>
      <c r="AF20568" s="10" t="s">
        <v>708</v>
      </c>
    </row>
    <row r="20569" spans="30:32" x14ac:dyDescent="0.2">
      <c r="AD20569" s="11" t="s">
        <v>32605</v>
      </c>
      <c r="AE20569" s="10" t="s">
        <v>32606</v>
      </c>
      <c r="AF20569" s="10" t="s">
        <v>708</v>
      </c>
    </row>
    <row r="20570" spans="30:32" x14ac:dyDescent="0.2">
      <c r="AD20570" s="11" t="s">
        <v>32607</v>
      </c>
      <c r="AE20570" s="10" t="s">
        <v>32608</v>
      </c>
      <c r="AF20570" s="10" t="s">
        <v>708</v>
      </c>
    </row>
    <row r="20571" spans="30:32" x14ac:dyDescent="0.2">
      <c r="AD20571" s="11" t="s">
        <v>32609</v>
      </c>
      <c r="AE20571" s="10" t="s">
        <v>32610</v>
      </c>
      <c r="AF20571" s="10" t="s">
        <v>708</v>
      </c>
    </row>
    <row r="20572" spans="30:32" x14ac:dyDescent="0.2">
      <c r="AD20572" s="11" t="s">
        <v>32611</v>
      </c>
      <c r="AE20572" s="10" t="s">
        <v>32612</v>
      </c>
      <c r="AF20572" s="10" t="s">
        <v>708</v>
      </c>
    </row>
    <row r="20573" spans="30:32" x14ac:dyDescent="0.2">
      <c r="AD20573" s="11" t="s">
        <v>32613</v>
      </c>
      <c r="AE20573" s="10" t="s">
        <v>9903</v>
      </c>
      <c r="AF20573" s="10" t="s">
        <v>708</v>
      </c>
    </row>
    <row r="20574" spans="30:32" x14ac:dyDescent="0.2">
      <c r="AD20574" s="11" t="s">
        <v>32614</v>
      </c>
      <c r="AE20574" s="10" t="s">
        <v>32615</v>
      </c>
      <c r="AF20574" s="10" t="s">
        <v>708</v>
      </c>
    </row>
    <row r="20575" spans="30:32" x14ac:dyDescent="0.2">
      <c r="AD20575" s="11" t="s">
        <v>32616</v>
      </c>
      <c r="AE20575" s="10" t="s">
        <v>32617</v>
      </c>
      <c r="AF20575" s="10" t="s">
        <v>708</v>
      </c>
    </row>
    <row r="20576" spans="30:32" x14ac:dyDescent="0.2">
      <c r="AD20576" s="11" t="s">
        <v>32618</v>
      </c>
      <c r="AE20576" s="10" t="s">
        <v>32619</v>
      </c>
      <c r="AF20576" s="10" t="s">
        <v>708</v>
      </c>
    </row>
    <row r="20577" spans="30:32" x14ac:dyDescent="0.2">
      <c r="AD20577" s="11" t="s">
        <v>32620</v>
      </c>
      <c r="AE20577" s="10" t="s">
        <v>32621</v>
      </c>
      <c r="AF20577" s="10" t="s">
        <v>708</v>
      </c>
    </row>
    <row r="20578" spans="30:32" x14ac:dyDescent="0.2">
      <c r="AD20578" s="11" t="s">
        <v>32622</v>
      </c>
      <c r="AE20578" s="10" t="s">
        <v>32623</v>
      </c>
      <c r="AF20578" s="10" t="s">
        <v>708</v>
      </c>
    </row>
    <row r="20579" spans="30:32" x14ac:dyDescent="0.2">
      <c r="AD20579" s="11" t="s">
        <v>32624</v>
      </c>
      <c r="AE20579" s="10" t="s">
        <v>3899</v>
      </c>
      <c r="AF20579" s="10" t="s">
        <v>708</v>
      </c>
    </row>
    <row r="20580" spans="30:32" x14ac:dyDescent="0.2">
      <c r="AD20580" s="11" t="s">
        <v>32625</v>
      </c>
      <c r="AE20580" s="10" t="s">
        <v>32626</v>
      </c>
      <c r="AF20580" s="10" t="s">
        <v>708</v>
      </c>
    </row>
    <row r="20581" spans="30:32" x14ac:dyDescent="0.2">
      <c r="AD20581" s="11" t="s">
        <v>32627</v>
      </c>
      <c r="AE20581" s="10" t="s">
        <v>32628</v>
      </c>
      <c r="AF20581" s="10" t="s">
        <v>708</v>
      </c>
    </row>
    <row r="20582" spans="30:32" x14ac:dyDescent="0.2">
      <c r="AD20582" s="11" t="s">
        <v>32629</v>
      </c>
      <c r="AE20582" s="10" t="s">
        <v>32630</v>
      </c>
      <c r="AF20582" s="10" t="s">
        <v>708</v>
      </c>
    </row>
    <row r="20583" spans="30:32" x14ac:dyDescent="0.2">
      <c r="AD20583" s="11" t="s">
        <v>32631</v>
      </c>
      <c r="AE20583" s="10" t="s">
        <v>32632</v>
      </c>
      <c r="AF20583" s="10" t="s">
        <v>708</v>
      </c>
    </row>
    <row r="20584" spans="30:32" x14ac:dyDescent="0.2">
      <c r="AD20584" s="11" t="s">
        <v>32633</v>
      </c>
      <c r="AE20584" s="10" t="s">
        <v>32634</v>
      </c>
      <c r="AF20584" s="10" t="s">
        <v>708</v>
      </c>
    </row>
    <row r="20585" spans="30:32" x14ac:dyDescent="0.2">
      <c r="AD20585" s="11" t="s">
        <v>32635</v>
      </c>
      <c r="AE20585" s="10" t="s">
        <v>9768</v>
      </c>
      <c r="AF20585" s="10" t="s">
        <v>708</v>
      </c>
    </row>
    <row r="20586" spans="30:32" x14ac:dyDescent="0.2">
      <c r="AD20586" s="11" t="s">
        <v>32636</v>
      </c>
      <c r="AE20586" s="10" t="s">
        <v>13557</v>
      </c>
      <c r="AF20586" s="10" t="s">
        <v>708</v>
      </c>
    </row>
    <row r="20587" spans="30:32" x14ac:dyDescent="0.2">
      <c r="AD20587" s="11" t="s">
        <v>32637</v>
      </c>
      <c r="AE20587" s="10" t="s">
        <v>32638</v>
      </c>
      <c r="AF20587" s="10" t="s">
        <v>708</v>
      </c>
    </row>
    <row r="20588" spans="30:32" x14ac:dyDescent="0.2">
      <c r="AD20588" s="11" t="s">
        <v>32639</v>
      </c>
      <c r="AE20588" s="10" t="s">
        <v>7177</v>
      </c>
      <c r="AF20588" s="10" t="s">
        <v>708</v>
      </c>
    </row>
    <row r="20589" spans="30:32" x14ac:dyDescent="0.2">
      <c r="AD20589" s="11" t="s">
        <v>32640</v>
      </c>
      <c r="AE20589" s="10" t="s">
        <v>32641</v>
      </c>
      <c r="AF20589" s="10" t="s">
        <v>708</v>
      </c>
    </row>
    <row r="20590" spans="30:32" x14ac:dyDescent="0.2">
      <c r="AD20590" s="11" t="s">
        <v>32642</v>
      </c>
      <c r="AE20590" s="10" t="s">
        <v>23859</v>
      </c>
      <c r="AF20590" s="10" t="s">
        <v>708</v>
      </c>
    </row>
    <row r="20591" spans="30:32" x14ac:dyDescent="0.2">
      <c r="AD20591" s="11" t="s">
        <v>32643</v>
      </c>
      <c r="AE20591" s="10" t="s">
        <v>32644</v>
      </c>
      <c r="AF20591" s="10" t="s">
        <v>708</v>
      </c>
    </row>
    <row r="20592" spans="30:32" x14ac:dyDescent="0.2">
      <c r="AD20592" s="11" t="s">
        <v>32645</v>
      </c>
      <c r="AE20592" s="10" t="s">
        <v>32646</v>
      </c>
      <c r="AF20592" s="10" t="s">
        <v>708</v>
      </c>
    </row>
    <row r="20593" spans="30:32" x14ac:dyDescent="0.2">
      <c r="AD20593" s="11" t="s">
        <v>32647</v>
      </c>
      <c r="AE20593" s="10" t="s">
        <v>32648</v>
      </c>
      <c r="AF20593" s="10" t="s">
        <v>708</v>
      </c>
    </row>
    <row r="20594" spans="30:32" x14ac:dyDescent="0.2">
      <c r="AD20594" s="11" t="s">
        <v>32649</v>
      </c>
      <c r="AE20594" s="10" t="s">
        <v>32650</v>
      </c>
      <c r="AF20594" s="10" t="s">
        <v>708</v>
      </c>
    </row>
    <row r="20595" spans="30:32" x14ac:dyDescent="0.2">
      <c r="AD20595" s="11" t="s">
        <v>32651</v>
      </c>
      <c r="AE20595" s="10" t="s">
        <v>23870</v>
      </c>
      <c r="AF20595" s="10" t="s">
        <v>708</v>
      </c>
    </row>
    <row r="20596" spans="30:32" x14ac:dyDescent="0.2">
      <c r="AD20596" s="11" t="s">
        <v>32652</v>
      </c>
      <c r="AE20596" s="10" t="s">
        <v>23870</v>
      </c>
      <c r="AF20596" s="10" t="s">
        <v>708</v>
      </c>
    </row>
    <row r="20597" spans="30:32" x14ac:dyDescent="0.2">
      <c r="AD20597" s="11" t="s">
        <v>32653</v>
      </c>
      <c r="AE20597" s="10" t="s">
        <v>23870</v>
      </c>
      <c r="AF20597" s="10" t="s">
        <v>708</v>
      </c>
    </row>
    <row r="20598" spans="30:32" x14ac:dyDescent="0.2">
      <c r="AD20598" s="11" t="s">
        <v>32654</v>
      </c>
      <c r="AE20598" s="10" t="s">
        <v>23870</v>
      </c>
      <c r="AF20598" s="10" t="s">
        <v>708</v>
      </c>
    </row>
    <row r="20599" spans="30:32" x14ac:dyDescent="0.2">
      <c r="AD20599" s="11" t="s">
        <v>32655</v>
      </c>
      <c r="AE20599" s="10" t="s">
        <v>15619</v>
      </c>
      <c r="AF20599" s="10" t="s">
        <v>708</v>
      </c>
    </row>
    <row r="20600" spans="30:32" x14ac:dyDescent="0.2">
      <c r="AD20600" s="11" t="s">
        <v>32656</v>
      </c>
      <c r="AE20600" s="10" t="s">
        <v>32657</v>
      </c>
      <c r="AF20600" s="10" t="s">
        <v>708</v>
      </c>
    </row>
    <row r="20601" spans="30:32" x14ac:dyDescent="0.2">
      <c r="AD20601" s="11" t="s">
        <v>32658</v>
      </c>
      <c r="AE20601" s="10" t="s">
        <v>10022</v>
      </c>
      <c r="AF20601" s="10" t="s">
        <v>708</v>
      </c>
    </row>
    <row r="20602" spans="30:32" x14ac:dyDescent="0.2">
      <c r="AD20602" s="11" t="s">
        <v>32659</v>
      </c>
      <c r="AE20602" s="10" t="s">
        <v>23872</v>
      </c>
      <c r="AF20602" s="10" t="s">
        <v>708</v>
      </c>
    </row>
    <row r="20603" spans="30:32" x14ac:dyDescent="0.2">
      <c r="AD20603" s="11" t="s">
        <v>32660</v>
      </c>
      <c r="AE20603" s="10" t="s">
        <v>20660</v>
      </c>
      <c r="AF20603" s="10" t="s">
        <v>708</v>
      </c>
    </row>
    <row r="20604" spans="30:32" x14ac:dyDescent="0.2">
      <c r="AD20604" s="11" t="s">
        <v>32661</v>
      </c>
      <c r="AE20604" s="10" t="s">
        <v>10296</v>
      </c>
      <c r="AF20604" s="10" t="s">
        <v>708</v>
      </c>
    </row>
    <row r="20605" spans="30:32" x14ac:dyDescent="0.2">
      <c r="AD20605" s="11" t="s">
        <v>32662</v>
      </c>
      <c r="AE20605" s="10" t="s">
        <v>32663</v>
      </c>
      <c r="AF20605" s="10" t="s">
        <v>708</v>
      </c>
    </row>
    <row r="20606" spans="30:32" x14ac:dyDescent="0.2">
      <c r="AD20606" s="11" t="s">
        <v>32664</v>
      </c>
      <c r="AE20606" s="10" t="s">
        <v>32665</v>
      </c>
      <c r="AF20606" s="10" t="s">
        <v>708</v>
      </c>
    </row>
    <row r="20607" spans="30:32" x14ac:dyDescent="0.2">
      <c r="AD20607" s="11" t="s">
        <v>32666</v>
      </c>
      <c r="AE20607" s="10" t="s">
        <v>11362</v>
      </c>
      <c r="AF20607" s="10" t="s">
        <v>708</v>
      </c>
    </row>
    <row r="20608" spans="30:32" x14ac:dyDescent="0.2">
      <c r="AD20608" s="11" t="s">
        <v>32667</v>
      </c>
      <c r="AE20608" s="10" t="s">
        <v>32668</v>
      </c>
      <c r="AF20608" s="10" t="s">
        <v>708</v>
      </c>
    </row>
    <row r="20609" spans="30:32" x14ac:dyDescent="0.2">
      <c r="AD20609" s="11" t="s">
        <v>32669</v>
      </c>
      <c r="AE20609" s="10" t="s">
        <v>4996</v>
      </c>
      <c r="AF20609" s="10" t="s">
        <v>708</v>
      </c>
    </row>
    <row r="20610" spans="30:32" x14ac:dyDescent="0.2">
      <c r="AD20610" s="11" t="s">
        <v>32670</v>
      </c>
      <c r="AE20610" s="10" t="s">
        <v>3935</v>
      </c>
      <c r="AF20610" s="10" t="s">
        <v>708</v>
      </c>
    </row>
    <row r="20611" spans="30:32" x14ac:dyDescent="0.2">
      <c r="AD20611" s="11" t="s">
        <v>32671</v>
      </c>
      <c r="AE20611" s="10" t="s">
        <v>25133</v>
      </c>
      <c r="AF20611" s="10" t="s">
        <v>708</v>
      </c>
    </row>
    <row r="20612" spans="30:32" x14ac:dyDescent="0.2">
      <c r="AD20612" s="11" t="s">
        <v>32672</v>
      </c>
      <c r="AE20612" s="10" t="s">
        <v>32673</v>
      </c>
      <c r="AF20612" s="10" t="s">
        <v>708</v>
      </c>
    </row>
    <row r="20613" spans="30:32" x14ac:dyDescent="0.2">
      <c r="AD20613" s="11" t="s">
        <v>32674</v>
      </c>
      <c r="AE20613" s="10" t="s">
        <v>2125</v>
      </c>
      <c r="AF20613" s="10" t="s">
        <v>708</v>
      </c>
    </row>
    <row r="20614" spans="30:32" x14ac:dyDescent="0.2">
      <c r="AD20614" s="11" t="s">
        <v>32675</v>
      </c>
      <c r="AE20614" s="10" t="s">
        <v>2127</v>
      </c>
      <c r="AF20614" s="10" t="s">
        <v>708</v>
      </c>
    </row>
    <row r="20615" spans="30:32" x14ac:dyDescent="0.2">
      <c r="AD20615" s="11" t="s">
        <v>32676</v>
      </c>
      <c r="AE20615" s="10" t="s">
        <v>32677</v>
      </c>
      <c r="AF20615" s="10" t="s">
        <v>708</v>
      </c>
    </row>
    <row r="20616" spans="30:32" x14ac:dyDescent="0.2">
      <c r="AD20616" s="11" t="s">
        <v>32678</v>
      </c>
      <c r="AE20616" s="10" t="s">
        <v>32679</v>
      </c>
      <c r="AF20616" s="10" t="s">
        <v>708</v>
      </c>
    </row>
    <row r="20617" spans="30:32" x14ac:dyDescent="0.2">
      <c r="AD20617" s="11" t="s">
        <v>32680</v>
      </c>
      <c r="AE20617" s="10" t="s">
        <v>32681</v>
      </c>
      <c r="AF20617" s="10" t="s">
        <v>708</v>
      </c>
    </row>
    <row r="20618" spans="30:32" x14ac:dyDescent="0.2">
      <c r="AD20618" s="11" t="s">
        <v>32682</v>
      </c>
      <c r="AE20618" s="10" t="s">
        <v>32683</v>
      </c>
      <c r="AF20618" s="10" t="s">
        <v>708</v>
      </c>
    </row>
    <row r="20619" spans="30:32" x14ac:dyDescent="0.2">
      <c r="AD20619" s="11" t="s">
        <v>32684</v>
      </c>
      <c r="AE20619" s="10" t="s">
        <v>32685</v>
      </c>
      <c r="AF20619" s="10" t="s">
        <v>708</v>
      </c>
    </row>
    <row r="20620" spans="30:32" x14ac:dyDescent="0.2">
      <c r="AD20620" s="11" t="s">
        <v>32686</v>
      </c>
      <c r="AE20620" s="10" t="s">
        <v>32687</v>
      </c>
      <c r="AF20620" s="10" t="s">
        <v>708</v>
      </c>
    </row>
    <row r="20621" spans="30:32" x14ac:dyDescent="0.2">
      <c r="AD20621" s="11" t="s">
        <v>32688</v>
      </c>
      <c r="AE20621" s="10" t="s">
        <v>9164</v>
      </c>
      <c r="AF20621" s="10" t="s">
        <v>708</v>
      </c>
    </row>
    <row r="20622" spans="30:32" x14ac:dyDescent="0.2">
      <c r="AD20622" s="11" t="s">
        <v>32689</v>
      </c>
      <c r="AE20622" s="10" t="s">
        <v>32690</v>
      </c>
      <c r="AF20622" s="10" t="s">
        <v>708</v>
      </c>
    </row>
    <row r="20623" spans="30:32" x14ac:dyDescent="0.2">
      <c r="AD20623" s="11" t="s">
        <v>32691</v>
      </c>
      <c r="AE20623" s="10" t="s">
        <v>32692</v>
      </c>
      <c r="AF20623" s="10" t="s">
        <v>708</v>
      </c>
    </row>
    <row r="20624" spans="30:32" x14ac:dyDescent="0.2">
      <c r="AD20624" s="11" t="s">
        <v>32693</v>
      </c>
      <c r="AE20624" s="10" t="s">
        <v>32694</v>
      </c>
      <c r="AF20624" s="10" t="s">
        <v>708</v>
      </c>
    </row>
    <row r="20625" spans="30:32" x14ac:dyDescent="0.2">
      <c r="AD20625" s="11" t="s">
        <v>32695</v>
      </c>
      <c r="AE20625" s="10" t="s">
        <v>22157</v>
      </c>
      <c r="AF20625" s="10" t="s">
        <v>708</v>
      </c>
    </row>
    <row r="20626" spans="30:32" x14ac:dyDescent="0.2">
      <c r="AD20626" s="11" t="s">
        <v>32696</v>
      </c>
      <c r="AE20626" s="10" t="s">
        <v>17056</v>
      </c>
      <c r="AF20626" s="10" t="s">
        <v>708</v>
      </c>
    </row>
    <row r="20627" spans="30:32" x14ac:dyDescent="0.2">
      <c r="AD20627" s="11" t="s">
        <v>32697</v>
      </c>
      <c r="AE20627" s="10" t="s">
        <v>10150</v>
      </c>
      <c r="AF20627" s="10" t="s">
        <v>708</v>
      </c>
    </row>
    <row r="20628" spans="30:32" x14ac:dyDescent="0.2">
      <c r="AD20628" s="11" t="s">
        <v>32698</v>
      </c>
      <c r="AE20628" s="10" t="s">
        <v>15711</v>
      </c>
      <c r="AF20628" s="10" t="s">
        <v>708</v>
      </c>
    </row>
    <row r="20629" spans="30:32" x14ac:dyDescent="0.2">
      <c r="AD20629" s="11" t="s">
        <v>32699</v>
      </c>
      <c r="AE20629" s="10" t="s">
        <v>9195</v>
      </c>
      <c r="AF20629" s="10" t="s">
        <v>708</v>
      </c>
    </row>
    <row r="20630" spans="30:32" x14ac:dyDescent="0.2">
      <c r="AD20630" s="11" t="s">
        <v>32700</v>
      </c>
      <c r="AE20630" s="10" t="s">
        <v>14349</v>
      </c>
      <c r="AF20630" s="10" t="s">
        <v>708</v>
      </c>
    </row>
    <row r="20631" spans="30:32" x14ac:dyDescent="0.2">
      <c r="AD20631" s="11" t="s">
        <v>32701</v>
      </c>
      <c r="AE20631" s="10" t="s">
        <v>32702</v>
      </c>
      <c r="AF20631" s="10" t="s">
        <v>708</v>
      </c>
    </row>
    <row r="20632" spans="30:32" x14ac:dyDescent="0.2">
      <c r="AD20632" s="11" t="s">
        <v>32703</v>
      </c>
      <c r="AE20632" s="10" t="s">
        <v>32704</v>
      </c>
      <c r="AF20632" s="10" t="s">
        <v>708</v>
      </c>
    </row>
    <row r="20633" spans="30:32" x14ac:dyDescent="0.2">
      <c r="AD20633" s="11" t="s">
        <v>32705</v>
      </c>
      <c r="AE20633" s="10" t="s">
        <v>32704</v>
      </c>
      <c r="AF20633" s="10" t="s">
        <v>708</v>
      </c>
    </row>
    <row r="20634" spans="30:32" x14ac:dyDescent="0.2">
      <c r="AD20634" s="11" t="s">
        <v>32706</v>
      </c>
      <c r="AE20634" s="10" t="s">
        <v>32704</v>
      </c>
      <c r="AF20634" s="10" t="s">
        <v>708</v>
      </c>
    </row>
    <row r="20635" spans="30:32" x14ac:dyDescent="0.2">
      <c r="AD20635" s="11" t="s">
        <v>32707</v>
      </c>
      <c r="AE20635" s="10" t="s">
        <v>32704</v>
      </c>
      <c r="AF20635" s="10" t="s">
        <v>708</v>
      </c>
    </row>
    <row r="20636" spans="30:32" x14ac:dyDescent="0.2">
      <c r="AD20636" s="11" t="s">
        <v>32708</v>
      </c>
      <c r="AE20636" s="10" t="s">
        <v>32704</v>
      </c>
      <c r="AF20636" s="10" t="s">
        <v>708</v>
      </c>
    </row>
    <row r="20637" spans="30:32" x14ac:dyDescent="0.2">
      <c r="AD20637" s="11" t="s">
        <v>32709</v>
      </c>
      <c r="AE20637" s="10" t="s">
        <v>32704</v>
      </c>
      <c r="AF20637" s="10" t="s">
        <v>708</v>
      </c>
    </row>
    <row r="20638" spans="30:32" x14ac:dyDescent="0.2">
      <c r="AD20638" s="11" t="s">
        <v>32710</v>
      </c>
      <c r="AE20638" s="10" t="s">
        <v>32711</v>
      </c>
      <c r="AF20638" s="10" t="s">
        <v>708</v>
      </c>
    </row>
    <row r="20639" spans="30:32" x14ac:dyDescent="0.2">
      <c r="AD20639" s="11" t="s">
        <v>32712</v>
      </c>
      <c r="AE20639" s="10" t="s">
        <v>32704</v>
      </c>
      <c r="AF20639" s="10" t="s">
        <v>708</v>
      </c>
    </row>
    <row r="20640" spans="30:32" x14ac:dyDescent="0.2">
      <c r="AD20640" s="11" t="s">
        <v>32713</v>
      </c>
      <c r="AE20640" s="10" t="s">
        <v>16287</v>
      </c>
      <c r="AF20640" s="10" t="s">
        <v>708</v>
      </c>
    </row>
    <row r="20641" spans="30:32" x14ac:dyDescent="0.2">
      <c r="AD20641" s="11" t="s">
        <v>32714</v>
      </c>
      <c r="AE20641" s="10" t="s">
        <v>5056</v>
      </c>
      <c r="AF20641" s="10" t="s">
        <v>708</v>
      </c>
    </row>
    <row r="20642" spans="30:32" x14ac:dyDescent="0.2">
      <c r="AD20642" s="11" t="s">
        <v>32715</v>
      </c>
      <c r="AE20642" s="10" t="s">
        <v>28115</v>
      </c>
      <c r="AF20642" s="10" t="s">
        <v>708</v>
      </c>
    </row>
    <row r="20643" spans="30:32" x14ac:dyDescent="0.2">
      <c r="AD20643" s="11" t="s">
        <v>32716</v>
      </c>
      <c r="AE20643" s="10" t="s">
        <v>3480</v>
      </c>
      <c r="AF20643" s="10" t="s">
        <v>708</v>
      </c>
    </row>
    <row r="20644" spans="30:32" x14ac:dyDescent="0.2">
      <c r="AD20644" s="11" t="s">
        <v>32717</v>
      </c>
      <c r="AE20644" s="10" t="s">
        <v>13032</v>
      </c>
      <c r="AF20644" s="10" t="s">
        <v>708</v>
      </c>
    </row>
    <row r="20645" spans="30:32" x14ac:dyDescent="0.2">
      <c r="AD20645" s="11" t="s">
        <v>32718</v>
      </c>
      <c r="AE20645" s="10" t="s">
        <v>32719</v>
      </c>
      <c r="AF20645" s="10" t="s">
        <v>708</v>
      </c>
    </row>
    <row r="20646" spans="30:32" x14ac:dyDescent="0.2">
      <c r="AD20646" s="11" t="s">
        <v>32720</v>
      </c>
      <c r="AE20646" s="10" t="s">
        <v>32721</v>
      </c>
      <c r="AF20646" s="10" t="s">
        <v>708</v>
      </c>
    </row>
    <row r="20647" spans="30:32" x14ac:dyDescent="0.2">
      <c r="AD20647" s="11" t="s">
        <v>32722</v>
      </c>
      <c r="AE20647" s="10" t="s">
        <v>32723</v>
      </c>
      <c r="AF20647" s="10" t="s">
        <v>708</v>
      </c>
    </row>
    <row r="20648" spans="30:32" x14ac:dyDescent="0.2">
      <c r="AD20648" s="11" t="s">
        <v>32724</v>
      </c>
      <c r="AE20648" s="10" t="s">
        <v>32725</v>
      </c>
      <c r="AF20648" s="10" t="s">
        <v>708</v>
      </c>
    </row>
    <row r="20649" spans="30:32" x14ac:dyDescent="0.2">
      <c r="AD20649" s="11" t="s">
        <v>32726</v>
      </c>
      <c r="AE20649" s="10" t="s">
        <v>4805</v>
      </c>
      <c r="AF20649" s="10" t="s">
        <v>708</v>
      </c>
    </row>
    <row r="20650" spans="30:32" x14ac:dyDescent="0.2">
      <c r="AD20650" s="11" t="s">
        <v>32727</v>
      </c>
      <c r="AE20650" s="10" t="s">
        <v>2227</v>
      </c>
      <c r="AF20650" s="10" t="s">
        <v>708</v>
      </c>
    </row>
    <row r="20651" spans="30:32" x14ac:dyDescent="0.2">
      <c r="AD20651" s="11" t="s">
        <v>32728</v>
      </c>
      <c r="AE20651" s="10" t="s">
        <v>32729</v>
      </c>
      <c r="AF20651" s="10" t="s">
        <v>708</v>
      </c>
    </row>
    <row r="20652" spans="30:32" x14ac:dyDescent="0.2">
      <c r="AD20652" s="11" t="s">
        <v>32730</v>
      </c>
      <c r="AE20652" s="10" t="s">
        <v>32731</v>
      </c>
      <c r="AF20652" s="10" t="s">
        <v>708</v>
      </c>
    </row>
    <row r="20653" spans="30:32" x14ac:dyDescent="0.2">
      <c r="AD20653" s="11" t="s">
        <v>32732</v>
      </c>
      <c r="AE20653" s="10" t="s">
        <v>32733</v>
      </c>
      <c r="AF20653" s="10" t="s">
        <v>708</v>
      </c>
    </row>
    <row r="20654" spans="30:32" x14ac:dyDescent="0.2">
      <c r="AD20654" s="11" t="s">
        <v>32734</v>
      </c>
      <c r="AE20654" s="10" t="s">
        <v>32735</v>
      </c>
      <c r="AF20654" s="10" t="s">
        <v>708</v>
      </c>
    </row>
    <row r="20655" spans="30:32" x14ac:dyDescent="0.2">
      <c r="AD20655" s="11" t="s">
        <v>32736</v>
      </c>
      <c r="AE20655" s="10" t="s">
        <v>5085</v>
      </c>
      <c r="AF20655" s="10" t="s">
        <v>708</v>
      </c>
    </row>
    <row r="20656" spans="30:32" x14ac:dyDescent="0.2">
      <c r="AD20656" s="11" t="s">
        <v>32737</v>
      </c>
      <c r="AE20656" s="10" t="s">
        <v>4552</v>
      </c>
      <c r="AF20656" s="10" t="s">
        <v>708</v>
      </c>
    </row>
    <row r="20657" spans="30:32" x14ac:dyDescent="0.2">
      <c r="AD20657" s="11" t="s">
        <v>32738</v>
      </c>
      <c r="AE20657" s="10" t="s">
        <v>32739</v>
      </c>
      <c r="AF20657" s="10" t="s">
        <v>708</v>
      </c>
    </row>
    <row r="20658" spans="30:32" x14ac:dyDescent="0.2">
      <c r="AD20658" s="11" t="s">
        <v>32740</v>
      </c>
      <c r="AE20658" s="10" t="s">
        <v>32741</v>
      </c>
      <c r="AF20658" s="10" t="s">
        <v>708</v>
      </c>
    </row>
    <row r="20659" spans="30:32" x14ac:dyDescent="0.2">
      <c r="AD20659" s="11" t="s">
        <v>32742</v>
      </c>
      <c r="AE20659" s="10" t="s">
        <v>32743</v>
      </c>
      <c r="AF20659" s="10" t="s">
        <v>708</v>
      </c>
    </row>
    <row r="20660" spans="30:32" x14ac:dyDescent="0.2">
      <c r="AD20660" s="11" t="s">
        <v>32744</v>
      </c>
      <c r="AE20660" s="10" t="s">
        <v>32745</v>
      </c>
      <c r="AF20660" s="10" t="s">
        <v>708</v>
      </c>
    </row>
    <row r="20661" spans="30:32" x14ac:dyDescent="0.2">
      <c r="AD20661" s="11" t="s">
        <v>32746</v>
      </c>
      <c r="AE20661" s="10" t="s">
        <v>32747</v>
      </c>
      <c r="AF20661" s="10" t="s">
        <v>708</v>
      </c>
    </row>
    <row r="20662" spans="30:32" x14ac:dyDescent="0.2">
      <c r="AD20662" s="11" t="s">
        <v>32748</v>
      </c>
      <c r="AE20662" s="10" t="s">
        <v>32749</v>
      </c>
      <c r="AF20662" s="10" t="s">
        <v>708</v>
      </c>
    </row>
    <row r="20663" spans="30:32" x14ac:dyDescent="0.2">
      <c r="AD20663" s="11" t="s">
        <v>32750</v>
      </c>
      <c r="AE20663" s="10" t="s">
        <v>32749</v>
      </c>
      <c r="AF20663" s="10" t="s">
        <v>708</v>
      </c>
    </row>
    <row r="20664" spans="30:32" x14ac:dyDescent="0.2">
      <c r="AD20664" s="11" t="s">
        <v>32751</v>
      </c>
      <c r="AE20664" s="10" t="s">
        <v>32749</v>
      </c>
      <c r="AF20664" s="10" t="s">
        <v>708</v>
      </c>
    </row>
    <row r="20665" spans="30:32" x14ac:dyDescent="0.2">
      <c r="AD20665" s="11" t="s">
        <v>32752</v>
      </c>
      <c r="AE20665" s="10" t="s">
        <v>32753</v>
      </c>
      <c r="AF20665" s="10" t="s">
        <v>708</v>
      </c>
    </row>
    <row r="20666" spans="30:32" x14ac:dyDescent="0.2">
      <c r="AD20666" s="11" t="s">
        <v>32754</v>
      </c>
      <c r="AE20666" s="10" t="s">
        <v>32755</v>
      </c>
      <c r="AF20666" s="10" t="s">
        <v>708</v>
      </c>
    </row>
    <row r="20667" spans="30:32" x14ac:dyDescent="0.2">
      <c r="AD20667" s="11" t="s">
        <v>32756</v>
      </c>
      <c r="AE20667" s="10" t="s">
        <v>28159</v>
      </c>
      <c r="AF20667" s="10" t="s">
        <v>708</v>
      </c>
    </row>
    <row r="20668" spans="30:32" x14ac:dyDescent="0.2">
      <c r="AD20668" s="11" t="s">
        <v>32757</v>
      </c>
      <c r="AE20668" s="10" t="s">
        <v>28159</v>
      </c>
      <c r="AF20668" s="10" t="s">
        <v>708</v>
      </c>
    </row>
    <row r="20669" spans="30:32" x14ac:dyDescent="0.2">
      <c r="AD20669" s="11" t="s">
        <v>32758</v>
      </c>
      <c r="AE20669" s="10" t="s">
        <v>32759</v>
      </c>
      <c r="AF20669" s="10" t="s">
        <v>708</v>
      </c>
    </row>
    <row r="20670" spans="30:32" x14ac:dyDescent="0.2">
      <c r="AD20670" s="11" t="s">
        <v>32760</v>
      </c>
      <c r="AE20670" s="10" t="s">
        <v>32761</v>
      </c>
      <c r="AF20670" s="10" t="s">
        <v>708</v>
      </c>
    </row>
    <row r="20671" spans="30:32" x14ac:dyDescent="0.2">
      <c r="AD20671" s="11" t="s">
        <v>32762</v>
      </c>
      <c r="AE20671" s="10" t="s">
        <v>28170</v>
      </c>
      <c r="AF20671" s="10" t="s">
        <v>708</v>
      </c>
    </row>
    <row r="20672" spans="30:32" x14ac:dyDescent="0.2">
      <c r="AD20672" s="11" t="s">
        <v>32763</v>
      </c>
      <c r="AE20672" s="10" t="s">
        <v>7439</v>
      </c>
      <c r="AF20672" s="10" t="s">
        <v>708</v>
      </c>
    </row>
    <row r="20673" spans="30:32" x14ac:dyDescent="0.2">
      <c r="AD20673" s="11" t="s">
        <v>32764</v>
      </c>
      <c r="AE20673" s="10" t="s">
        <v>14491</v>
      </c>
      <c r="AF20673" s="10" t="s">
        <v>708</v>
      </c>
    </row>
    <row r="20674" spans="30:32" x14ac:dyDescent="0.2">
      <c r="AD20674" s="11" t="s">
        <v>32765</v>
      </c>
      <c r="AE20674" s="10" t="s">
        <v>11861</v>
      </c>
      <c r="AF20674" s="10" t="s">
        <v>708</v>
      </c>
    </row>
    <row r="20675" spans="30:32" x14ac:dyDescent="0.2">
      <c r="AD20675" s="11" t="s">
        <v>32766</v>
      </c>
      <c r="AE20675" s="10" t="s">
        <v>32767</v>
      </c>
      <c r="AF20675" s="10" t="s">
        <v>708</v>
      </c>
    </row>
    <row r="20676" spans="30:32" x14ac:dyDescent="0.2">
      <c r="AD20676" s="11" t="s">
        <v>32768</v>
      </c>
      <c r="AE20676" s="10" t="s">
        <v>32769</v>
      </c>
      <c r="AF20676" s="10" t="s">
        <v>708</v>
      </c>
    </row>
    <row r="20677" spans="30:32" x14ac:dyDescent="0.2">
      <c r="AD20677" s="11" t="s">
        <v>32770</v>
      </c>
      <c r="AE20677" s="10" t="s">
        <v>32771</v>
      </c>
      <c r="AF20677" s="10" t="s">
        <v>708</v>
      </c>
    </row>
    <row r="20678" spans="30:32" x14ac:dyDescent="0.2">
      <c r="AD20678" s="11" t="s">
        <v>32772</v>
      </c>
      <c r="AE20678" s="10" t="s">
        <v>1050</v>
      </c>
      <c r="AF20678" s="10" t="s">
        <v>708</v>
      </c>
    </row>
    <row r="20679" spans="30:32" x14ac:dyDescent="0.2">
      <c r="AD20679" s="11" t="s">
        <v>32773</v>
      </c>
      <c r="AE20679" s="10" t="s">
        <v>11904</v>
      </c>
      <c r="AF20679" s="10" t="s">
        <v>708</v>
      </c>
    </row>
    <row r="20680" spans="30:32" x14ac:dyDescent="0.2">
      <c r="AD20680" s="11" t="s">
        <v>32774</v>
      </c>
      <c r="AE20680" s="10" t="s">
        <v>32775</v>
      </c>
      <c r="AF20680" s="10" t="s">
        <v>708</v>
      </c>
    </row>
    <row r="20681" spans="30:32" x14ac:dyDescent="0.2">
      <c r="AD20681" s="11" t="s">
        <v>32776</v>
      </c>
      <c r="AE20681" s="10" t="s">
        <v>14530</v>
      </c>
      <c r="AF20681" s="10" t="s">
        <v>708</v>
      </c>
    </row>
    <row r="20682" spans="30:32" x14ac:dyDescent="0.2">
      <c r="AD20682" s="11" t="s">
        <v>32777</v>
      </c>
      <c r="AE20682" s="10" t="s">
        <v>14530</v>
      </c>
      <c r="AF20682" s="10" t="s">
        <v>708</v>
      </c>
    </row>
    <row r="20683" spans="30:32" x14ac:dyDescent="0.2">
      <c r="AD20683" s="11" t="s">
        <v>32778</v>
      </c>
      <c r="AE20683" s="10" t="s">
        <v>22323</v>
      </c>
      <c r="AF20683" s="10" t="s">
        <v>708</v>
      </c>
    </row>
    <row r="20684" spans="30:32" x14ac:dyDescent="0.2">
      <c r="AD20684" s="11" t="s">
        <v>32779</v>
      </c>
      <c r="AE20684" s="10" t="s">
        <v>32780</v>
      </c>
      <c r="AF20684" s="10" t="s">
        <v>708</v>
      </c>
    </row>
    <row r="20685" spans="30:32" x14ac:dyDescent="0.2">
      <c r="AD20685" s="11" t="s">
        <v>32781</v>
      </c>
      <c r="AE20685" s="10" t="s">
        <v>18577</v>
      </c>
      <c r="AF20685" s="10" t="s">
        <v>708</v>
      </c>
    </row>
    <row r="20686" spans="30:32" x14ac:dyDescent="0.2">
      <c r="AD20686" s="11" t="s">
        <v>32782</v>
      </c>
      <c r="AE20686" s="10" t="s">
        <v>3516</v>
      </c>
      <c r="AF20686" s="10" t="s">
        <v>708</v>
      </c>
    </row>
    <row r="20687" spans="30:32" x14ac:dyDescent="0.2">
      <c r="AD20687" s="11" t="s">
        <v>32783</v>
      </c>
      <c r="AE20687" s="10" t="s">
        <v>32784</v>
      </c>
      <c r="AF20687" s="10" t="s">
        <v>708</v>
      </c>
    </row>
    <row r="20688" spans="30:32" x14ac:dyDescent="0.2">
      <c r="AD20688" s="11" t="s">
        <v>32785</v>
      </c>
      <c r="AE20688" s="10" t="s">
        <v>32786</v>
      </c>
      <c r="AF20688" s="10" t="s">
        <v>708</v>
      </c>
    </row>
    <row r="20689" spans="30:32" x14ac:dyDescent="0.2">
      <c r="AD20689" s="11" t="s">
        <v>32787</v>
      </c>
      <c r="AE20689" s="10" t="s">
        <v>32788</v>
      </c>
      <c r="AF20689" s="10" t="s">
        <v>708</v>
      </c>
    </row>
    <row r="20690" spans="30:32" x14ac:dyDescent="0.2">
      <c r="AD20690" s="11" t="s">
        <v>32789</v>
      </c>
      <c r="AE20690" s="10" t="s">
        <v>11158</v>
      </c>
      <c r="AF20690" s="10" t="s">
        <v>708</v>
      </c>
    </row>
    <row r="20691" spans="30:32" x14ac:dyDescent="0.2">
      <c r="AD20691" s="11" t="s">
        <v>32790</v>
      </c>
      <c r="AE20691" s="10" t="s">
        <v>32791</v>
      </c>
      <c r="AF20691" s="10" t="s">
        <v>708</v>
      </c>
    </row>
    <row r="20692" spans="30:32" x14ac:dyDescent="0.2">
      <c r="AD20692" s="11" t="s">
        <v>32792</v>
      </c>
      <c r="AE20692" s="10" t="s">
        <v>13681</v>
      </c>
      <c r="AF20692" s="10" t="s">
        <v>708</v>
      </c>
    </row>
    <row r="20693" spans="30:32" x14ac:dyDescent="0.2">
      <c r="AD20693" s="11" t="s">
        <v>32793</v>
      </c>
      <c r="AE20693" s="10" t="s">
        <v>32794</v>
      </c>
      <c r="AF20693" s="10" t="s">
        <v>708</v>
      </c>
    </row>
    <row r="20694" spans="30:32" x14ac:dyDescent="0.2">
      <c r="AD20694" s="11" t="s">
        <v>32795</v>
      </c>
      <c r="AE20694" s="10" t="s">
        <v>32796</v>
      </c>
      <c r="AF20694" s="10" t="s">
        <v>708</v>
      </c>
    </row>
    <row r="20695" spans="30:32" x14ac:dyDescent="0.2">
      <c r="AD20695" s="11" t="s">
        <v>32797</v>
      </c>
      <c r="AE20695" s="10" t="s">
        <v>3527</v>
      </c>
      <c r="AF20695" s="10" t="s">
        <v>708</v>
      </c>
    </row>
    <row r="20696" spans="30:32" x14ac:dyDescent="0.2">
      <c r="AD20696" s="11" t="s">
        <v>32798</v>
      </c>
      <c r="AE20696" s="10" t="s">
        <v>32799</v>
      </c>
      <c r="AF20696" s="10" t="s">
        <v>708</v>
      </c>
    </row>
    <row r="20697" spans="30:32" x14ac:dyDescent="0.2">
      <c r="AD20697" s="11" t="s">
        <v>32800</v>
      </c>
      <c r="AE20697" s="10" t="s">
        <v>1746</v>
      </c>
      <c r="AF20697" s="10" t="s">
        <v>708</v>
      </c>
    </row>
    <row r="20698" spans="30:32" x14ac:dyDescent="0.2">
      <c r="AD20698" s="11" t="s">
        <v>32801</v>
      </c>
      <c r="AE20698" s="10" t="s">
        <v>3862</v>
      </c>
      <c r="AF20698" s="10" t="s">
        <v>708</v>
      </c>
    </row>
    <row r="20699" spans="30:32" x14ac:dyDescent="0.2">
      <c r="AD20699" s="11" t="s">
        <v>32802</v>
      </c>
      <c r="AE20699" s="10" t="s">
        <v>32803</v>
      </c>
      <c r="AF20699" s="10" t="s">
        <v>708</v>
      </c>
    </row>
    <row r="20700" spans="30:32" x14ac:dyDescent="0.2">
      <c r="AD20700" s="11" t="s">
        <v>32804</v>
      </c>
      <c r="AE20700" s="10" t="s">
        <v>32805</v>
      </c>
      <c r="AF20700" s="10" t="s">
        <v>708</v>
      </c>
    </row>
    <row r="20701" spans="30:32" x14ac:dyDescent="0.2">
      <c r="AD20701" s="11" t="s">
        <v>32806</v>
      </c>
      <c r="AE20701" s="10" t="s">
        <v>30456</v>
      </c>
      <c r="AF20701" s="10" t="s">
        <v>708</v>
      </c>
    </row>
    <row r="20702" spans="30:32" x14ac:dyDescent="0.2">
      <c r="AD20702" s="11" t="s">
        <v>32807</v>
      </c>
      <c r="AE20702" s="10" t="s">
        <v>17360</v>
      </c>
      <c r="AF20702" s="10" t="s">
        <v>708</v>
      </c>
    </row>
    <row r="20703" spans="30:32" x14ac:dyDescent="0.2">
      <c r="AD20703" s="11" t="s">
        <v>32808</v>
      </c>
      <c r="AE20703" s="10" t="s">
        <v>32809</v>
      </c>
      <c r="AF20703" s="10" t="s">
        <v>708</v>
      </c>
    </row>
    <row r="20704" spans="30:32" x14ac:dyDescent="0.2">
      <c r="AD20704" s="11" t="s">
        <v>32810</v>
      </c>
      <c r="AE20704" s="10" t="s">
        <v>4263</v>
      </c>
      <c r="AF20704" s="10" t="s">
        <v>708</v>
      </c>
    </row>
    <row r="20705" spans="30:32" x14ac:dyDescent="0.2">
      <c r="AD20705" s="11" t="s">
        <v>32811</v>
      </c>
      <c r="AE20705" s="10" t="s">
        <v>32812</v>
      </c>
      <c r="AF20705" s="10" t="s">
        <v>708</v>
      </c>
    </row>
    <row r="20706" spans="30:32" x14ac:dyDescent="0.2">
      <c r="AD20706" s="11" t="s">
        <v>32813</v>
      </c>
      <c r="AE20706" s="10" t="s">
        <v>4081</v>
      </c>
      <c r="AF20706" s="10" t="s">
        <v>708</v>
      </c>
    </row>
    <row r="20707" spans="30:32" x14ac:dyDescent="0.2">
      <c r="AD20707" s="11" t="s">
        <v>32814</v>
      </c>
      <c r="AE20707" s="10" t="s">
        <v>14652</v>
      </c>
      <c r="AF20707" s="10" t="s">
        <v>708</v>
      </c>
    </row>
    <row r="20708" spans="30:32" x14ac:dyDescent="0.2">
      <c r="AD20708" s="11" t="s">
        <v>32815</v>
      </c>
      <c r="AE20708" s="10" t="s">
        <v>32816</v>
      </c>
      <c r="AF20708" s="10" t="s">
        <v>708</v>
      </c>
    </row>
    <row r="20709" spans="30:32" x14ac:dyDescent="0.2">
      <c r="AD20709" s="11" t="s">
        <v>32817</v>
      </c>
      <c r="AE20709" s="10" t="s">
        <v>32816</v>
      </c>
      <c r="AF20709" s="10" t="s">
        <v>708</v>
      </c>
    </row>
    <row r="20710" spans="30:32" x14ac:dyDescent="0.2">
      <c r="AD20710" s="11" t="s">
        <v>32818</v>
      </c>
      <c r="AE20710" s="10" t="s">
        <v>32816</v>
      </c>
      <c r="AF20710" s="10" t="s">
        <v>708</v>
      </c>
    </row>
    <row r="20711" spans="30:32" x14ac:dyDescent="0.2">
      <c r="AD20711" s="11" t="s">
        <v>32819</v>
      </c>
      <c r="AE20711" s="10" t="s">
        <v>32820</v>
      </c>
      <c r="AF20711" s="10" t="s">
        <v>708</v>
      </c>
    </row>
    <row r="20712" spans="30:32" x14ac:dyDescent="0.2">
      <c r="AD20712" s="11" t="s">
        <v>32821</v>
      </c>
      <c r="AE20712" s="10" t="s">
        <v>32822</v>
      </c>
      <c r="AF20712" s="10" t="s">
        <v>708</v>
      </c>
    </row>
    <row r="20713" spans="30:32" x14ac:dyDescent="0.2">
      <c r="AD20713" s="11" t="s">
        <v>32823</v>
      </c>
      <c r="AE20713" s="10" t="s">
        <v>5185</v>
      </c>
      <c r="AF20713" s="10" t="s">
        <v>708</v>
      </c>
    </row>
    <row r="20714" spans="30:32" x14ac:dyDescent="0.2">
      <c r="AD20714" s="11" t="s">
        <v>32824</v>
      </c>
      <c r="AE20714" s="10" t="s">
        <v>32825</v>
      </c>
      <c r="AF20714" s="10" t="s">
        <v>708</v>
      </c>
    </row>
    <row r="20715" spans="30:32" x14ac:dyDescent="0.2">
      <c r="AD20715" s="11" t="s">
        <v>32826</v>
      </c>
      <c r="AE20715" s="10" t="s">
        <v>32827</v>
      </c>
      <c r="AF20715" s="10" t="s">
        <v>708</v>
      </c>
    </row>
    <row r="20716" spans="30:32" x14ac:dyDescent="0.2">
      <c r="AD20716" s="11" t="s">
        <v>32828</v>
      </c>
      <c r="AE20716" s="10" t="s">
        <v>32827</v>
      </c>
      <c r="AF20716" s="10" t="s">
        <v>708</v>
      </c>
    </row>
    <row r="20717" spans="30:32" x14ac:dyDescent="0.2">
      <c r="AD20717" s="11" t="s">
        <v>32829</v>
      </c>
      <c r="AE20717" s="10" t="s">
        <v>4117</v>
      </c>
      <c r="AF20717" s="10" t="s">
        <v>708</v>
      </c>
    </row>
    <row r="20718" spans="30:32" x14ac:dyDescent="0.2">
      <c r="AD20718" s="11" t="s">
        <v>32830</v>
      </c>
      <c r="AE20718" s="10" t="s">
        <v>19796</v>
      </c>
      <c r="AF20718" s="10" t="s">
        <v>708</v>
      </c>
    </row>
    <row r="20719" spans="30:32" x14ac:dyDescent="0.2">
      <c r="AD20719" s="11" t="s">
        <v>32831</v>
      </c>
      <c r="AE20719" s="10" t="s">
        <v>32832</v>
      </c>
      <c r="AF20719" s="10" t="s">
        <v>708</v>
      </c>
    </row>
    <row r="20720" spans="30:32" x14ac:dyDescent="0.2">
      <c r="AD20720" s="11" t="s">
        <v>32833</v>
      </c>
      <c r="AE20720" s="10" t="s">
        <v>32834</v>
      </c>
      <c r="AF20720" s="10" t="s">
        <v>708</v>
      </c>
    </row>
    <row r="20721" spans="30:32" x14ac:dyDescent="0.2">
      <c r="AD20721" s="11" t="s">
        <v>32835</v>
      </c>
      <c r="AE20721" s="10" t="s">
        <v>32836</v>
      </c>
      <c r="AF20721" s="10" t="s">
        <v>708</v>
      </c>
    </row>
    <row r="20722" spans="30:32" x14ac:dyDescent="0.2">
      <c r="AD20722" s="11" t="s">
        <v>32837</v>
      </c>
      <c r="AE20722" s="10" t="s">
        <v>2156</v>
      </c>
      <c r="AF20722" s="10" t="s">
        <v>708</v>
      </c>
    </row>
    <row r="20723" spans="30:32" x14ac:dyDescent="0.2">
      <c r="AD20723" s="11" t="s">
        <v>32838</v>
      </c>
      <c r="AE20723" s="10" t="s">
        <v>32839</v>
      </c>
      <c r="AF20723" s="10" t="s">
        <v>708</v>
      </c>
    </row>
    <row r="20724" spans="30:32" x14ac:dyDescent="0.2">
      <c r="AD20724" s="11" t="s">
        <v>32840</v>
      </c>
      <c r="AE20724" s="10" t="s">
        <v>32841</v>
      </c>
      <c r="AF20724" s="10" t="s">
        <v>708</v>
      </c>
    </row>
    <row r="20725" spans="30:32" x14ac:dyDescent="0.2">
      <c r="AD20725" s="11" t="s">
        <v>32842</v>
      </c>
      <c r="AE20725" s="10" t="s">
        <v>32843</v>
      </c>
      <c r="AF20725" s="10" t="s">
        <v>708</v>
      </c>
    </row>
    <row r="20726" spans="30:32" x14ac:dyDescent="0.2">
      <c r="AD20726" s="11" t="s">
        <v>32844</v>
      </c>
      <c r="AE20726" s="10" t="s">
        <v>32845</v>
      </c>
      <c r="AF20726" s="10" t="s">
        <v>708</v>
      </c>
    </row>
    <row r="20727" spans="30:32" x14ac:dyDescent="0.2">
      <c r="AD20727" s="11" t="s">
        <v>32846</v>
      </c>
      <c r="AE20727" s="10" t="s">
        <v>32847</v>
      </c>
      <c r="AF20727" s="10" t="s">
        <v>708</v>
      </c>
    </row>
    <row r="20728" spans="30:32" x14ac:dyDescent="0.2">
      <c r="AD20728" s="11" t="s">
        <v>32848</v>
      </c>
      <c r="AE20728" s="10" t="s">
        <v>23310</v>
      </c>
      <c r="AF20728" s="10" t="s">
        <v>708</v>
      </c>
    </row>
    <row r="20729" spans="30:32" x14ac:dyDescent="0.2">
      <c r="AD20729" s="11" t="s">
        <v>32849</v>
      </c>
      <c r="AE20729" s="10" t="s">
        <v>1769</v>
      </c>
      <c r="AF20729" s="10" t="s">
        <v>708</v>
      </c>
    </row>
    <row r="20730" spans="30:32" x14ac:dyDescent="0.2">
      <c r="AD20730" s="11" t="s">
        <v>32850</v>
      </c>
      <c r="AE20730" s="10" t="s">
        <v>4924</v>
      </c>
      <c r="AF20730" s="10" t="s">
        <v>708</v>
      </c>
    </row>
    <row r="20731" spans="30:32" x14ac:dyDescent="0.2">
      <c r="AD20731" s="11" t="s">
        <v>32851</v>
      </c>
      <c r="AE20731" s="10" t="s">
        <v>32852</v>
      </c>
      <c r="AF20731" s="10" t="s">
        <v>708</v>
      </c>
    </row>
    <row r="20732" spans="30:32" x14ac:dyDescent="0.2">
      <c r="AD20732" s="11" t="s">
        <v>32853</v>
      </c>
      <c r="AE20732" s="10" t="s">
        <v>16009</v>
      </c>
      <c r="AF20732" s="10" t="s">
        <v>708</v>
      </c>
    </row>
    <row r="20733" spans="30:32" x14ac:dyDescent="0.2">
      <c r="AD20733" s="11" t="s">
        <v>32854</v>
      </c>
      <c r="AE20733" s="10" t="s">
        <v>32855</v>
      </c>
      <c r="AF20733" s="10" t="s">
        <v>708</v>
      </c>
    </row>
    <row r="20734" spans="30:32" x14ac:dyDescent="0.2">
      <c r="AD20734" s="11" t="s">
        <v>32856</v>
      </c>
      <c r="AE20734" s="10" t="s">
        <v>32857</v>
      </c>
      <c r="AF20734" s="10" t="s">
        <v>708</v>
      </c>
    </row>
    <row r="20735" spans="30:32" x14ac:dyDescent="0.2">
      <c r="AD20735" s="11" t="s">
        <v>32858</v>
      </c>
      <c r="AE20735" s="10" t="s">
        <v>32859</v>
      </c>
      <c r="AF20735" s="10" t="s">
        <v>708</v>
      </c>
    </row>
    <row r="20736" spans="30:32" x14ac:dyDescent="0.2">
      <c r="AD20736" s="11" t="s">
        <v>32860</v>
      </c>
      <c r="AE20736" s="10" t="s">
        <v>2379</v>
      </c>
      <c r="AF20736" s="10" t="s">
        <v>708</v>
      </c>
    </row>
    <row r="20737" spans="30:32" x14ac:dyDescent="0.2">
      <c r="AD20737" s="11" t="s">
        <v>32861</v>
      </c>
      <c r="AE20737" s="10" t="s">
        <v>32862</v>
      </c>
      <c r="AF20737" s="10" t="s">
        <v>708</v>
      </c>
    </row>
    <row r="20738" spans="30:32" x14ac:dyDescent="0.2">
      <c r="AD20738" s="11" t="s">
        <v>32863</v>
      </c>
      <c r="AE20738" s="10" t="s">
        <v>32864</v>
      </c>
      <c r="AF20738" s="10" t="s">
        <v>708</v>
      </c>
    </row>
    <row r="20739" spans="30:32" x14ac:dyDescent="0.2">
      <c r="AD20739" s="11" t="s">
        <v>32865</v>
      </c>
      <c r="AE20739" s="10" t="s">
        <v>32866</v>
      </c>
      <c r="AF20739" s="10" t="s">
        <v>708</v>
      </c>
    </row>
    <row r="20740" spans="30:32" x14ac:dyDescent="0.2">
      <c r="AD20740" s="11" t="s">
        <v>32867</v>
      </c>
      <c r="AE20740" s="10" t="s">
        <v>1182</v>
      </c>
      <c r="AF20740" s="10" t="s">
        <v>708</v>
      </c>
    </row>
    <row r="20741" spans="30:32" x14ac:dyDescent="0.2">
      <c r="AD20741" s="11" t="s">
        <v>32868</v>
      </c>
      <c r="AE20741" s="10" t="s">
        <v>32869</v>
      </c>
      <c r="AF20741" s="10" t="s">
        <v>708</v>
      </c>
    </row>
    <row r="20742" spans="30:32" x14ac:dyDescent="0.2">
      <c r="AD20742" s="11" t="s">
        <v>32870</v>
      </c>
      <c r="AE20742" s="10" t="s">
        <v>27805</v>
      </c>
      <c r="AF20742" s="10" t="s">
        <v>708</v>
      </c>
    </row>
    <row r="20743" spans="30:32" x14ac:dyDescent="0.2">
      <c r="AD20743" s="11" t="s">
        <v>32871</v>
      </c>
      <c r="AE20743" s="10" t="s">
        <v>1182</v>
      </c>
      <c r="AF20743" s="10" t="s">
        <v>708</v>
      </c>
    </row>
    <row r="20744" spans="30:32" x14ac:dyDescent="0.2">
      <c r="AD20744" s="11" t="s">
        <v>32872</v>
      </c>
      <c r="AE20744" s="10" t="s">
        <v>32873</v>
      </c>
      <c r="AF20744" s="10" t="s">
        <v>708</v>
      </c>
    </row>
    <row r="20745" spans="30:32" x14ac:dyDescent="0.2">
      <c r="AD20745" s="11" t="s">
        <v>32874</v>
      </c>
      <c r="AE20745" s="10" t="s">
        <v>21283</v>
      </c>
      <c r="AF20745" s="10" t="s">
        <v>708</v>
      </c>
    </row>
    <row r="20746" spans="30:32" x14ac:dyDescent="0.2">
      <c r="AD20746" s="11" t="s">
        <v>32875</v>
      </c>
      <c r="AE20746" s="10" t="s">
        <v>10644</v>
      </c>
      <c r="AF20746" s="10" t="s">
        <v>708</v>
      </c>
    </row>
    <row r="20747" spans="30:32" x14ac:dyDescent="0.2">
      <c r="AD20747" s="11" t="s">
        <v>32876</v>
      </c>
      <c r="AE20747" s="10" t="s">
        <v>15768</v>
      </c>
      <c r="AF20747" s="10" t="s">
        <v>708</v>
      </c>
    </row>
    <row r="20748" spans="30:32" x14ac:dyDescent="0.2">
      <c r="AD20748" s="11" t="s">
        <v>32877</v>
      </c>
      <c r="AE20748" s="10" t="s">
        <v>32878</v>
      </c>
      <c r="AF20748" s="10" t="s">
        <v>708</v>
      </c>
    </row>
    <row r="20749" spans="30:32" x14ac:dyDescent="0.2">
      <c r="AD20749" s="11" t="s">
        <v>32879</v>
      </c>
      <c r="AE20749" s="10" t="s">
        <v>32880</v>
      </c>
      <c r="AF20749" s="10" t="s">
        <v>708</v>
      </c>
    </row>
    <row r="20750" spans="30:32" x14ac:dyDescent="0.2">
      <c r="AD20750" s="11" t="s">
        <v>32881</v>
      </c>
      <c r="AE20750" s="10" t="s">
        <v>25338</v>
      </c>
      <c r="AF20750" s="10" t="s">
        <v>708</v>
      </c>
    </row>
    <row r="20751" spans="30:32" x14ac:dyDescent="0.2">
      <c r="AD20751" s="11" t="s">
        <v>32882</v>
      </c>
      <c r="AE20751" s="10" t="s">
        <v>32883</v>
      </c>
      <c r="AF20751" s="10" t="s">
        <v>708</v>
      </c>
    </row>
    <row r="20752" spans="30:32" x14ac:dyDescent="0.2">
      <c r="AD20752" s="11" t="s">
        <v>32884</v>
      </c>
      <c r="AE20752" s="10" t="s">
        <v>2406</v>
      </c>
      <c r="AF20752" s="10" t="s">
        <v>708</v>
      </c>
    </row>
    <row r="20753" spans="30:32" x14ac:dyDescent="0.2">
      <c r="AD20753" s="11" t="s">
        <v>32885</v>
      </c>
      <c r="AE20753" s="10" t="s">
        <v>2408</v>
      </c>
      <c r="AF20753" s="10" t="s">
        <v>708</v>
      </c>
    </row>
    <row r="20754" spans="30:32" x14ac:dyDescent="0.2">
      <c r="AD20754" s="11" t="s">
        <v>32886</v>
      </c>
      <c r="AE20754" s="10" t="s">
        <v>27849</v>
      </c>
      <c r="AF20754" s="10" t="s">
        <v>708</v>
      </c>
    </row>
    <row r="20755" spans="30:32" x14ac:dyDescent="0.2">
      <c r="AD20755" s="11" t="s">
        <v>32887</v>
      </c>
      <c r="AE20755" s="10" t="s">
        <v>32888</v>
      </c>
      <c r="AF20755" s="10" t="s">
        <v>708</v>
      </c>
    </row>
    <row r="20756" spans="30:32" x14ac:dyDescent="0.2">
      <c r="AD20756" s="11" t="s">
        <v>32889</v>
      </c>
      <c r="AE20756" s="10" t="s">
        <v>32890</v>
      </c>
      <c r="AF20756" s="10" t="s">
        <v>708</v>
      </c>
    </row>
    <row r="20757" spans="30:32" x14ac:dyDescent="0.2">
      <c r="AD20757" s="11" t="s">
        <v>32891</v>
      </c>
      <c r="AE20757" s="10" t="s">
        <v>32892</v>
      </c>
      <c r="AF20757" s="10" t="s">
        <v>708</v>
      </c>
    </row>
    <row r="20758" spans="30:32" x14ac:dyDescent="0.2">
      <c r="AD20758" s="11" t="s">
        <v>32893</v>
      </c>
      <c r="AE20758" s="10" t="s">
        <v>32894</v>
      </c>
      <c r="AF20758" s="10" t="s">
        <v>708</v>
      </c>
    </row>
    <row r="20759" spans="30:32" x14ac:dyDescent="0.2">
      <c r="AD20759" s="11" t="s">
        <v>32895</v>
      </c>
      <c r="AE20759" s="10" t="s">
        <v>2420</v>
      </c>
      <c r="AF20759" s="10" t="s">
        <v>708</v>
      </c>
    </row>
    <row r="20760" spans="30:32" x14ac:dyDescent="0.2">
      <c r="AD20760" s="11" t="s">
        <v>32896</v>
      </c>
      <c r="AE20760" s="10" t="s">
        <v>32897</v>
      </c>
      <c r="AF20760" s="10" t="s">
        <v>708</v>
      </c>
    </row>
    <row r="20761" spans="30:32" x14ac:dyDescent="0.2">
      <c r="AD20761" s="11" t="s">
        <v>32898</v>
      </c>
      <c r="AE20761" s="10" t="s">
        <v>30109</v>
      </c>
      <c r="AF20761" s="10" t="s">
        <v>708</v>
      </c>
    </row>
    <row r="20762" spans="30:32" x14ac:dyDescent="0.2">
      <c r="AD20762" s="11" t="s">
        <v>32899</v>
      </c>
      <c r="AE20762" s="10" t="s">
        <v>32900</v>
      </c>
      <c r="AF20762" s="10" t="s">
        <v>708</v>
      </c>
    </row>
    <row r="20763" spans="30:32" x14ac:dyDescent="0.2">
      <c r="AD20763" s="11" t="s">
        <v>32901</v>
      </c>
      <c r="AE20763" s="10" t="s">
        <v>32902</v>
      </c>
      <c r="AF20763" s="10" t="s">
        <v>708</v>
      </c>
    </row>
    <row r="20764" spans="30:32" x14ac:dyDescent="0.2">
      <c r="AD20764" s="11" t="s">
        <v>32903</v>
      </c>
      <c r="AE20764" s="10" t="s">
        <v>32904</v>
      </c>
      <c r="AF20764" s="10" t="s">
        <v>708</v>
      </c>
    </row>
    <row r="20765" spans="30:32" x14ac:dyDescent="0.2">
      <c r="AD20765" s="11" t="s">
        <v>32905</v>
      </c>
      <c r="AE20765" s="10" t="s">
        <v>32906</v>
      </c>
      <c r="AF20765" s="10" t="s">
        <v>708</v>
      </c>
    </row>
    <row r="20766" spans="30:32" x14ac:dyDescent="0.2">
      <c r="AD20766" s="11" t="s">
        <v>32907</v>
      </c>
      <c r="AE20766" s="10" t="s">
        <v>32908</v>
      </c>
      <c r="AF20766" s="10" t="s">
        <v>708</v>
      </c>
    </row>
    <row r="20767" spans="30:32" x14ac:dyDescent="0.2">
      <c r="AD20767" s="11" t="s">
        <v>32909</v>
      </c>
      <c r="AE20767" s="10" t="s">
        <v>32910</v>
      </c>
      <c r="AF20767" s="10" t="s">
        <v>708</v>
      </c>
    </row>
    <row r="20768" spans="30:32" x14ac:dyDescent="0.2">
      <c r="AD20768" s="11" t="s">
        <v>32911</v>
      </c>
      <c r="AE20768" s="10" t="s">
        <v>2434</v>
      </c>
      <c r="AF20768" s="10" t="s">
        <v>708</v>
      </c>
    </row>
    <row r="20769" spans="30:32" x14ac:dyDescent="0.2">
      <c r="AD20769" s="11" t="s">
        <v>32912</v>
      </c>
      <c r="AE20769" s="10" t="s">
        <v>32913</v>
      </c>
      <c r="AF20769" s="10" t="s">
        <v>708</v>
      </c>
    </row>
    <row r="20770" spans="30:32" x14ac:dyDescent="0.2">
      <c r="AD20770" s="11" t="s">
        <v>32914</v>
      </c>
      <c r="AE20770" s="10" t="s">
        <v>32915</v>
      </c>
      <c r="AF20770" s="10" t="s">
        <v>708</v>
      </c>
    </row>
    <row r="20771" spans="30:32" x14ac:dyDescent="0.2">
      <c r="AD20771" s="11" t="s">
        <v>32916</v>
      </c>
      <c r="AE20771" s="10" t="s">
        <v>12347</v>
      </c>
      <c r="AF20771" s="10" t="s">
        <v>708</v>
      </c>
    </row>
    <row r="20772" spans="30:32" x14ac:dyDescent="0.2">
      <c r="AD20772" s="11" t="s">
        <v>32917</v>
      </c>
      <c r="AE20772" s="10" t="s">
        <v>32918</v>
      </c>
      <c r="AF20772" s="10" t="s">
        <v>708</v>
      </c>
    </row>
    <row r="20773" spans="30:32" x14ac:dyDescent="0.2">
      <c r="AD20773" s="11" t="s">
        <v>32919</v>
      </c>
      <c r="AE20773" s="10" t="s">
        <v>32920</v>
      </c>
      <c r="AF20773" s="10" t="s">
        <v>708</v>
      </c>
    </row>
    <row r="20774" spans="30:32" x14ac:dyDescent="0.2">
      <c r="AD20774" s="11" t="s">
        <v>32921</v>
      </c>
      <c r="AE20774" s="10" t="s">
        <v>32922</v>
      </c>
      <c r="AF20774" s="10" t="s">
        <v>708</v>
      </c>
    </row>
    <row r="20775" spans="30:32" x14ac:dyDescent="0.2">
      <c r="AD20775" s="11" t="s">
        <v>32923</v>
      </c>
      <c r="AE20775" s="10" t="s">
        <v>32924</v>
      </c>
      <c r="AF20775" s="10" t="s">
        <v>708</v>
      </c>
    </row>
    <row r="20776" spans="30:32" x14ac:dyDescent="0.2">
      <c r="AD20776" s="11" t="s">
        <v>32925</v>
      </c>
      <c r="AE20776" s="10" t="s">
        <v>2485</v>
      </c>
      <c r="AF20776" s="10" t="s">
        <v>708</v>
      </c>
    </row>
    <row r="20777" spans="30:32" x14ac:dyDescent="0.2">
      <c r="AD20777" s="11" t="s">
        <v>32926</v>
      </c>
      <c r="AE20777" s="10" t="s">
        <v>32927</v>
      </c>
      <c r="AF20777" s="10" t="s">
        <v>708</v>
      </c>
    </row>
    <row r="20778" spans="30:32" x14ac:dyDescent="0.2">
      <c r="AD20778" s="11" t="s">
        <v>32928</v>
      </c>
      <c r="AE20778" s="10" t="s">
        <v>32929</v>
      </c>
      <c r="AF20778" s="10" t="s">
        <v>708</v>
      </c>
    </row>
    <row r="20779" spans="30:32" x14ac:dyDescent="0.2">
      <c r="AD20779" s="11" t="s">
        <v>32930</v>
      </c>
      <c r="AE20779" s="10" t="s">
        <v>6789</v>
      </c>
      <c r="AF20779" s="10" t="s">
        <v>708</v>
      </c>
    </row>
    <row r="20780" spans="30:32" x14ac:dyDescent="0.2">
      <c r="AD20780" s="11" t="s">
        <v>32931</v>
      </c>
      <c r="AE20780" s="10" t="s">
        <v>28390</v>
      </c>
      <c r="AF20780" s="10" t="s">
        <v>708</v>
      </c>
    </row>
    <row r="20781" spans="30:32" x14ac:dyDescent="0.2">
      <c r="AD20781" s="11" t="s">
        <v>32932</v>
      </c>
      <c r="AE20781" s="10" t="s">
        <v>9443</v>
      </c>
      <c r="AF20781" s="10" t="s">
        <v>708</v>
      </c>
    </row>
    <row r="20782" spans="30:32" x14ac:dyDescent="0.2">
      <c r="AD20782" s="11" t="s">
        <v>32933</v>
      </c>
      <c r="AE20782" s="10" t="s">
        <v>17705</v>
      </c>
      <c r="AF20782" s="10" t="s">
        <v>708</v>
      </c>
    </row>
    <row r="20783" spans="30:32" x14ac:dyDescent="0.2">
      <c r="AD20783" s="11" t="s">
        <v>32934</v>
      </c>
      <c r="AE20783" s="10" t="s">
        <v>32935</v>
      </c>
      <c r="AF20783" s="10" t="s">
        <v>708</v>
      </c>
    </row>
    <row r="20784" spans="30:32" x14ac:dyDescent="0.2">
      <c r="AD20784" s="11" t="s">
        <v>32936</v>
      </c>
      <c r="AE20784" s="10" t="s">
        <v>4646</v>
      </c>
      <c r="AF20784" s="10" t="s">
        <v>708</v>
      </c>
    </row>
    <row r="20785" spans="30:32" x14ac:dyDescent="0.2">
      <c r="AD20785" s="11" t="s">
        <v>32937</v>
      </c>
      <c r="AE20785" s="10" t="s">
        <v>2510</v>
      </c>
      <c r="AF20785" s="10" t="s">
        <v>708</v>
      </c>
    </row>
    <row r="20786" spans="30:32" x14ac:dyDescent="0.2">
      <c r="AD20786" s="11" t="s">
        <v>32938</v>
      </c>
      <c r="AE20786" s="10" t="s">
        <v>32939</v>
      </c>
      <c r="AF20786" s="10" t="s">
        <v>708</v>
      </c>
    </row>
    <row r="20787" spans="30:32" x14ac:dyDescent="0.2">
      <c r="AD20787" s="11" t="s">
        <v>32940</v>
      </c>
      <c r="AE20787" s="10" t="s">
        <v>32941</v>
      </c>
      <c r="AF20787" s="10" t="s">
        <v>708</v>
      </c>
    </row>
    <row r="20788" spans="30:32" x14ac:dyDescent="0.2">
      <c r="AD20788" s="11" t="s">
        <v>32942</v>
      </c>
      <c r="AE20788" s="10" t="s">
        <v>32943</v>
      </c>
      <c r="AF20788" s="10" t="s">
        <v>708</v>
      </c>
    </row>
    <row r="20789" spans="30:32" x14ac:dyDescent="0.2">
      <c r="AD20789" s="11" t="s">
        <v>32944</v>
      </c>
      <c r="AE20789" s="10" t="s">
        <v>17747</v>
      </c>
      <c r="AF20789" s="10" t="s">
        <v>708</v>
      </c>
    </row>
    <row r="20790" spans="30:32" x14ac:dyDescent="0.2">
      <c r="AD20790" s="11" t="s">
        <v>32945</v>
      </c>
      <c r="AE20790" s="10" t="s">
        <v>32946</v>
      </c>
      <c r="AF20790" s="10" t="s">
        <v>708</v>
      </c>
    </row>
    <row r="20791" spans="30:32" x14ac:dyDescent="0.2">
      <c r="AD20791" s="11" t="s">
        <v>32947</v>
      </c>
      <c r="AE20791" s="10" t="s">
        <v>32948</v>
      </c>
      <c r="AF20791" s="10" t="s">
        <v>708</v>
      </c>
    </row>
    <row r="20792" spans="30:32" x14ac:dyDescent="0.2">
      <c r="AD20792" s="11" t="s">
        <v>32949</v>
      </c>
      <c r="AE20792" s="10" t="s">
        <v>7812</v>
      </c>
      <c r="AF20792" s="10" t="s">
        <v>708</v>
      </c>
    </row>
    <row r="20793" spans="30:32" x14ac:dyDescent="0.2">
      <c r="AD20793" s="11" t="s">
        <v>32950</v>
      </c>
      <c r="AE20793" s="10" t="s">
        <v>32951</v>
      </c>
      <c r="AF20793" s="10" t="s">
        <v>708</v>
      </c>
    </row>
    <row r="20794" spans="30:32" x14ac:dyDescent="0.2">
      <c r="AD20794" s="11" t="s">
        <v>32952</v>
      </c>
      <c r="AE20794" s="10" t="s">
        <v>2545</v>
      </c>
      <c r="AF20794" s="10" t="s">
        <v>708</v>
      </c>
    </row>
    <row r="20795" spans="30:32" x14ac:dyDescent="0.2">
      <c r="AD20795" s="11" t="s">
        <v>32953</v>
      </c>
      <c r="AE20795" s="10" t="s">
        <v>2545</v>
      </c>
      <c r="AF20795" s="10" t="s">
        <v>708</v>
      </c>
    </row>
    <row r="20796" spans="30:32" x14ac:dyDescent="0.2">
      <c r="AD20796" s="11" t="s">
        <v>32954</v>
      </c>
      <c r="AE20796" s="10" t="s">
        <v>2545</v>
      </c>
      <c r="AF20796" s="10" t="s">
        <v>708</v>
      </c>
    </row>
    <row r="20797" spans="30:32" x14ac:dyDescent="0.2">
      <c r="AD20797" s="11" t="s">
        <v>32955</v>
      </c>
      <c r="AE20797" s="10" t="s">
        <v>2545</v>
      </c>
      <c r="AF20797" s="10" t="s">
        <v>708</v>
      </c>
    </row>
    <row r="20798" spans="30:32" x14ac:dyDescent="0.2">
      <c r="AD20798" s="11" t="s">
        <v>32956</v>
      </c>
      <c r="AE20798" s="10" t="s">
        <v>2545</v>
      </c>
      <c r="AF20798" s="10" t="s">
        <v>708</v>
      </c>
    </row>
    <row r="20799" spans="30:32" x14ac:dyDescent="0.2">
      <c r="AD20799" s="11" t="s">
        <v>32957</v>
      </c>
      <c r="AE20799" s="10" t="s">
        <v>2545</v>
      </c>
      <c r="AF20799" s="10" t="s">
        <v>708</v>
      </c>
    </row>
    <row r="20800" spans="30:32" x14ac:dyDescent="0.2">
      <c r="AD20800" s="11" t="s">
        <v>32958</v>
      </c>
      <c r="AE20800" s="10" t="s">
        <v>2545</v>
      </c>
      <c r="AF20800" s="10" t="s">
        <v>708</v>
      </c>
    </row>
    <row r="20801" spans="30:32" x14ac:dyDescent="0.2">
      <c r="AD20801" s="11" t="s">
        <v>32959</v>
      </c>
      <c r="AE20801" s="10" t="s">
        <v>2545</v>
      </c>
      <c r="AF20801" s="10" t="s">
        <v>708</v>
      </c>
    </row>
    <row r="20802" spans="30:32" x14ac:dyDescent="0.2">
      <c r="AD20802" s="11" t="s">
        <v>32960</v>
      </c>
      <c r="AE20802" s="10" t="s">
        <v>2545</v>
      </c>
      <c r="AF20802" s="10" t="s">
        <v>708</v>
      </c>
    </row>
    <row r="20803" spans="30:32" x14ac:dyDescent="0.2">
      <c r="AD20803" s="11" t="s">
        <v>32961</v>
      </c>
      <c r="AE20803" s="10" t="s">
        <v>2545</v>
      </c>
      <c r="AF20803" s="10" t="s">
        <v>708</v>
      </c>
    </row>
    <row r="20804" spans="30:32" x14ac:dyDescent="0.2">
      <c r="AD20804" s="11" t="s">
        <v>32962</v>
      </c>
      <c r="AE20804" s="10" t="s">
        <v>2545</v>
      </c>
      <c r="AF20804" s="10" t="s">
        <v>708</v>
      </c>
    </row>
    <row r="20805" spans="30:32" x14ac:dyDescent="0.2">
      <c r="AD20805" s="11" t="s">
        <v>32963</v>
      </c>
      <c r="AE20805" s="10" t="s">
        <v>2545</v>
      </c>
      <c r="AF20805" s="10" t="s">
        <v>708</v>
      </c>
    </row>
    <row r="20806" spans="30:32" x14ac:dyDescent="0.2">
      <c r="AD20806" s="11" t="s">
        <v>32964</v>
      </c>
      <c r="AE20806" s="10" t="s">
        <v>2545</v>
      </c>
      <c r="AF20806" s="10" t="s">
        <v>708</v>
      </c>
    </row>
    <row r="20807" spans="30:32" x14ac:dyDescent="0.2">
      <c r="AD20807" s="11" t="s">
        <v>32965</v>
      </c>
      <c r="AE20807" s="10" t="s">
        <v>2545</v>
      </c>
      <c r="AF20807" s="10" t="s">
        <v>708</v>
      </c>
    </row>
    <row r="20808" spans="30:32" x14ac:dyDescent="0.2">
      <c r="AD20808" s="11" t="s">
        <v>32966</v>
      </c>
      <c r="AE20808" s="10" t="s">
        <v>2545</v>
      </c>
      <c r="AF20808" s="10" t="s">
        <v>708</v>
      </c>
    </row>
    <row r="20809" spans="30:32" x14ac:dyDescent="0.2">
      <c r="AD20809" s="11" t="s">
        <v>32967</v>
      </c>
      <c r="AE20809" s="10" t="s">
        <v>2545</v>
      </c>
      <c r="AF20809" s="10" t="s">
        <v>708</v>
      </c>
    </row>
    <row r="20810" spans="30:32" x14ac:dyDescent="0.2">
      <c r="AD20810" s="11" t="s">
        <v>32968</v>
      </c>
      <c r="AE20810" s="10" t="s">
        <v>2545</v>
      </c>
      <c r="AF20810" s="10" t="s">
        <v>708</v>
      </c>
    </row>
    <row r="20811" spans="30:32" x14ac:dyDescent="0.2">
      <c r="AD20811" s="11" t="s">
        <v>32969</v>
      </c>
      <c r="AE20811" s="10" t="s">
        <v>2545</v>
      </c>
      <c r="AF20811" s="10" t="s">
        <v>708</v>
      </c>
    </row>
    <row r="20812" spans="30:32" x14ac:dyDescent="0.2">
      <c r="AD20812" s="11" t="s">
        <v>32970</v>
      </c>
      <c r="AE20812" s="10" t="s">
        <v>2545</v>
      </c>
      <c r="AF20812" s="10" t="s">
        <v>708</v>
      </c>
    </row>
    <row r="20813" spans="30:32" x14ac:dyDescent="0.2">
      <c r="AD20813" s="11" t="s">
        <v>32971</v>
      </c>
      <c r="AE20813" s="10" t="s">
        <v>2545</v>
      </c>
      <c r="AF20813" s="10" t="s">
        <v>708</v>
      </c>
    </row>
    <row r="20814" spans="30:32" x14ac:dyDescent="0.2">
      <c r="AD20814" s="11" t="s">
        <v>32972</v>
      </c>
      <c r="AE20814" s="10" t="s">
        <v>2545</v>
      </c>
      <c r="AF20814" s="10" t="s">
        <v>708</v>
      </c>
    </row>
    <row r="20815" spans="30:32" x14ac:dyDescent="0.2">
      <c r="AD20815" s="11" t="s">
        <v>32973</v>
      </c>
      <c r="AE20815" s="10" t="s">
        <v>2545</v>
      </c>
      <c r="AF20815" s="10" t="s">
        <v>708</v>
      </c>
    </row>
    <row r="20816" spans="30:32" x14ac:dyDescent="0.2">
      <c r="AD20816" s="11" t="s">
        <v>32974</v>
      </c>
      <c r="AE20816" s="10" t="s">
        <v>2545</v>
      </c>
      <c r="AF20816" s="10" t="s">
        <v>708</v>
      </c>
    </row>
    <row r="20817" spans="30:32" x14ac:dyDescent="0.2">
      <c r="AD20817" s="11" t="s">
        <v>32975</v>
      </c>
      <c r="AE20817" s="10" t="s">
        <v>2545</v>
      </c>
      <c r="AF20817" s="10" t="s">
        <v>708</v>
      </c>
    </row>
    <row r="20818" spans="30:32" x14ac:dyDescent="0.2">
      <c r="AD20818" s="11" t="s">
        <v>32976</v>
      </c>
      <c r="AE20818" s="10" t="s">
        <v>2545</v>
      </c>
      <c r="AF20818" s="10" t="s">
        <v>708</v>
      </c>
    </row>
    <row r="20819" spans="30:32" x14ac:dyDescent="0.2">
      <c r="AD20819" s="11" t="s">
        <v>32977</v>
      </c>
      <c r="AE20819" s="10" t="s">
        <v>2545</v>
      </c>
      <c r="AF20819" s="10" t="s">
        <v>708</v>
      </c>
    </row>
    <row r="20820" spans="30:32" x14ac:dyDescent="0.2">
      <c r="AD20820" s="11" t="s">
        <v>32978</v>
      </c>
      <c r="AE20820" s="10" t="s">
        <v>2545</v>
      </c>
      <c r="AF20820" s="10" t="s">
        <v>708</v>
      </c>
    </row>
    <row r="20821" spans="30:32" x14ac:dyDescent="0.2">
      <c r="AD20821" s="11" t="s">
        <v>32979</v>
      </c>
      <c r="AE20821" s="10" t="s">
        <v>2545</v>
      </c>
      <c r="AF20821" s="10" t="s">
        <v>708</v>
      </c>
    </row>
    <row r="20822" spans="30:32" x14ac:dyDescent="0.2">
      <c r="AD20822" s="11" t="s">
        <v>32980</v>
      </c>
      <c r="AE20822" s="10" t="s">
        <v>2545</v>
      </c>
      <c r="AF20822" s="10" t="s">
        <v>708</v>
      </c>
    </row>
    <row r="20823" spans="30:32" x14ac:dyDescent="0.2">
      <c r="AD20823" s="11" t="s">
        <v>32981</v>
      </c>
      <c r="AE20823" s="10" t="s">
        <v>2545</v>
      </c>
      <c r="AF20823" s="10" t="s">
        <v>708</v>
      </c>
    </row>
    <row r="20824" spans="30:32" x14ac:dyDescent="0.2">
      <c r="AD20824" s="11" t="s">
        <v>32982</v>
      </c>
      <c r="AE20824" s="10" t="s">
        <v>2545</v>
      </c>
      <c r="AF20824" s="10" t="s">
        <v>708</v>
      </c>
    </row>
    <row r="20825" spans="30:32" x14ac:dyDescent="0.2">
      <c r="AD20825" s="11" t="s">
        <v>32983</v>
      </c>
      <c r="AE20825" s="10" t="s">
        <v>2545</v>
      </c>
      <c r="AF20825" s="10" t="s">
        <v>708</v>
      </c>
    </row>
    <row r="20826" spans="30:32" x14ac:dyDescent="0.2">
      <c r="AD20826" s="11" t="s">
        <v>32984</v>
      </c>
      <c r="AE20826" s="10" t="s">
        <v>2545</v>
      </c>
      <c r="AF20826" s="10" t="s">
        <v>708</v>
      </c>
    </row>
    <row r="20827" spans="30:32" x14ac:dyDescent="0.2">
      <c r="AD20827" s="11" t="s">
        <v>32985</v>
      </c>
      <c r="AE20827" s="10" t="s">
        <v>2545</v>
      </c>
      <c r="AF20827" s="10" t="s">
        <v>708</v>
      </c>
    </row>
    <row r="20828" spans="30:32" x14ac:dyDescent="0.2">
      <c r="AD20828" s="11" t="s">
        <v>32986</v>
      </c>
      <c r="AE20828" s="10" t="s">
        <v>2545</v>
      </c>
      <c r="AF20828" s="10" t="s">
        <v>708</v>
      </c>
    </row>
    <row r="20829" spans="30:32" x14ac:dyDescent="0.2">
      <c r="AD20829" s="11" t="s">
        <v>32987</v>
      </c>
      <c r="AE20829" s="10" t="s">
        <v>2545</v>
      </c>
      <c r="AF20829" s="10" t="s">
        <v>708</v>
      </c>
    </row>
    <row r="20830" spans="30:32" x14ac:dyDescent="0.2">
      <c r="AD20830" s="11" t="s">
        <v>32988</v>
      </c>
      <c r="AE20830" s="10" t="s">
        <v>2545</v>
      </c>
      <c r="AF20830" s="10" t="s">
        <v>708</v>
      </c>
    </row>
    <row r="20831" spans="30:32" x14ac:dyDescent="0.2">
      <c r="AD20831" s="11" t="s">
        <v>32989</v>
      </c>
      <c r="AE20831" s="10" t="s">
        <v>2545</v>
      </c>
      <c r="AF20831" s="10" t="s">
        <v>708</v>
      </c>
    </row>
    <row r="20832" spans="30:32" x14ac:dyDescent="0.2">
      <c r="AD20832" s="11" t="s">
        <v>32990</v>
      </c>
      <c r="AE20832" s="10" t="s">
        <v>2545</v>
      </c>
      <c r="AF20832" s="10" t="s">
        <v>708</v>
      </c>
    </row>
    <row r="20833" spans="30:32" x14ac:dyDescent="0.2">
      <c r="AD20833" s="11" t="s">
        <v>32991</v>
      </c>
      <c r="AE20833" s="10" t="s">
        <v>2545</v>
      </c>
      <c r="AF20833" s="10" t="s">
        <v>708</v>
      </c>
    </row>
    <row r="20834" spans="30:32" x14ac:dyDescent="0.2">
      <c r="AD20834" s="11" t="s">
        <v>32992</v>
      </c>
      <c r="AE20834" s="10" t="s">
        <v>2545</v>
      </c>
      <c r="AF20834" s="10" t="s">
        <v>708</v>
      </c>
    </row>
    <row r="20835" spans="30:32" x14ac:dyDescent="0.2">
      <c r="AD20835" s="11" t="s">
        <v>32993</v>
      </c>
      <c r="AE20835" s="10" t="s">
        <v>2545</v>
      </c>
      <c r="AF20835" s="10" t="s">
        <v>708</v>
      </c>
    </row>
    <row r="20836" spans="30:32" x14ac:dyDescent="0.2">
      <c r="AD20836" s="11" t="s">
        <v>32994</v>
      </c>
      <c r="AE20836" s="10" t="s">
        <v>2545</v>
      </c>
      <c r="AF20836" s="10" t="s">
        <v>708</v>
      </c>
    </row>
    <row r="20837" spans="30:32" x14ac:dyDescent="0.2">
      <c r="AD20837" s="11" t="s">
        <v>32995</v>
      </c>
      <c r="AE20837" s="10" t="s">
        <v>2545</v>
      </c>
      <c r="AF20837" s="10" t="s">
        <v>708</v>
      </c>
    </row>
    <row r="20838" spans="30:32" x14ac:dyDescent="0.2">
      <c r="AD20838" s="11" t="s">
        <v>32996</v>
      </c>
      <c r="AE20838" s="10" t="s">
        <v>2545</v>
      </c>
      <c r="AF20838" s="10" t="s">
        <v>708</v>
      </c>
    </row>
    <row r="20839" spans="30:32" x14ac:dyDescent="0.2">
      <c r="AD20839" s="11" t="s">
        <v>32997</v>
      </c>
      <c r="AE20839" s="10" t="s">
        <v>2545</v>
      </c>
      <c r="AF20839" s="10" t="s">
        <v>708</v>
      </c>
    </row>
    <row r="20840" spans="30:32" x14ac:dyDescent="0.2">
      <c r="AD20840" s="11" t="s">
        <v>32998</v>
      </c>
      <c r="AE20840" s="10" t="s">
        <v>2545</v>
      </c>
      <c r="AF20840" s="10" t="s">
        <v>708</v>
      </c>
    </row>
    <row r="20841" spans="30:32" x14ac:dyDescent="0.2">
      <c r="AD20841" s="11" t="s">
        <v>32999</v>
      </c>
      <c r="AE20841" s="10" t="s">
        <v>2545</v>
      </c>
      <c r="AF20841" s="10" t="s">
        <v>708</v>
      </c>
    </row>
    <row r="20842" spans="30:32" x14ac:dyDescent="0.2">
      <c r="AD20842" s="11" t="s">
        <v>33000</v>
      </c>
      <c r="AE20842" s="10" t="s">
        <v>2545</v>
      </c>
      <c r="AF20842" s="10" t="s">
        <v>708</v>
      </c>
    </row>
    <row r="20843" spans="30:32" x14ac:dyDescent="0.2">
      <c r="AD20843" s="11" t="s">
        <v>33001</v>
      </c>
      <c r="AE20843" s="10" t="s">
        <v>2545</v>
      </c>
      <c r="AF20843" s="10" t="s">
        <v>708</v>
      </c>
    </row>
    <row r="20844" spans="30:32" x14ac:dyDescent="0.2">
      <c r="AD20844" s="11" t="s">
        <v>33002</v>
      </c>
      <c r="AE20844" s="10" t="s">
        <v>2545</v>
      </c>
      <c r="AF20844" s="10" t="s">
        <v>708</v>
      </c>
    </row>
    <row r="20845" spans="30:32" x14ac:dyDescent="0.2">
      <c r="AD20845" s="11" t="s">
        <v>33003</v>
      </c>
      <c r="AE20845" s="10" t="s">
        <v>2545</v>
      </c>
      <c r="AF20845" s="10" t="s">
        <v>708</v>
      </c>
    </row>
    <row r="20846" spans="30:32" x14ac:dyDescent="0.2">
      <c r="AD20846" s="11" t="s">
        <v>33004</v>
      </c>
      <c r="AE20846" s="10" t="s">
        <v>2545</v>
      </c>
      <c r="AF20846" s="10" t="s">
        <v>708</v>
      </c>
    </row>
    <row r="20847" spans="30:32" x14ac:dyDescent="0.2">
      <c r="AD20847" s="11" t="s">
        <v>33005</v>
      </c>
      <c r="AE20847" s="10" t="s">
        <v>2545</v>
      </c>
      <c r="AF20847" s="10" t="s">
        <v>708</v>
      </c>
    </row>
    <row r="20848" spans="30:32" x14ac:dyDescent="0.2">
      <c r="AD20848" s="11" t="s">
        <v>33006</v>
      </c>
      <c r="AE20848" s="10" t="s">
        <v>2545</v>
      </c>
      <c r="AF20848" s="10" t="s">
        <v>708</v>
      </c>
    </row>
    <row r="20849" spans="30:32" x14ac:dyDescent="0.2">
      <c r="AD20849" s="11" t="s">
        <v>33007</v>
      </c>
      <c r="AE20849" s="10" t="s">
        <v>33008</v>
      </c>
      <c r="AF20849" s="10" t="s">
        <v>708</v>
      </c>
    </row>
    <row r="20850" spans="30:32" x14ac:dyDescent="0.2">
      <c r="AD20850" s="11" t="s">
        <v>33009</v>
      </c>
      <c r="AE20850" s="10" t="s">
        <v>33010</v>
      </c>
      <c r="AF20850" s="10" t="s">
        <v>708</v>
      </c>
    </row>
    <row r="20851" spans="30:32" x14ac:dyDescent="0.2">
      <c r="AD20851" s="11" t="s">
        <v>33011</v>
      </c>
      <c r="AE20851" s="10" t="s">
        <v>33012</v>
      </c>
      <c r="AF20851" s="10" t="s">
        <v>708</v>
      </c>
    </row>
    <row r="20852" spans="30:32" x14ac:dyDescent="0.2">
      <c r="AD20852" s="11" t="s">
        <v>33013</v>
      </c>
      <c r="AE20852" s="10" t="s">
        <v>33014</v>
      </c>
      <c r="AF20852" s="10" t="s">
        <v>708</v>
      </c>
    </row>
    <row r="20853" spans="30:32" x14ac:dyDescent="0.2">
      <c r="AD20853" s="11" t="s">
        <v>33015</v>
      </c>
      <c r="AE20853" s="10" t="s">
        <v>33016</v>
      </c>
      <c r="AF20853" s="10" t="s">
        <v>708</v>
      </c>
    </row>
    <row r="20854" spans="30:32" x14ac:dyDescent="0.2">
      <c r="AD20854" s="11" t="s">
        <v>33017</v>
      </c>
      <c r="AE20854" s="10" t="s">
        <v>21464</v>
      </c>
      <c r="AF20854" s="10" t="s">
        <v>708</v>
      </c>
    </row>
    <row r="20855" spans="30:32" x14ac:dyDescent="0.2">
      <c r="AD20855" s="11" t="s">
        <v>33018</v>
      </c>
      <c r="AE20855" s="10" t="s">
        <v>33019</v>
      </c>
      <c r="AF20855" s="10" t="s">
        <v>708</v>
      </c>
    </row>
    <row r="20856" spans="30:32" x14ac:dyDescent="0.2">
      <c r="AD20856" s="11" t="s">
        <v>33020</v>
      </c>
      <c r="AE20856" s="10" t="s">
        <v>4398</v>
      </c>
      <c r="AF20856" s="10" t="s">
        <v>708</v>
      </c>
    </row>
    <row r="20857" spans="30:32" x14ac:dyDescent="0.2">
      <c r="AD20857" s="11" t="s">
        <v>33021</v>
      </c>
      <c r="AE20857" s="10" t="s">
        <v>33022</v>
      </c>
      <c r="AF20857" s="10" t="s">
        <v>708</v>
      </c>
    </row>
    <row r="20858" spans="30:32" x14ac:dyDescent="0.2">
      <c r="AD20858" s="11" t="s">
        <v>33023</v>
      </c>
      <c r="AE20858" s="10" t="s">
        <v>30543</v>
      </c>
      <c r="AF20858" s="10" t="s">
        <v>708</v>
      </c>
    </row>
    <row r="20859" spans="30:32" x14ac:dyDescent="0.2">
      <c r="AD20859" s="11" t="s">
        <v>33024</v>
      </c>
      <c r="AE20859" s="10" t="s">
        <v>33025</v>
      </c>
      <c r="AF20859" s="10" t="s">
        <v>708</v>
      </c>
    </row>
    <row r="20860" spans="30:32" x14ac:dyDescent="0.2">
      <c r="AD20860" s="11" t="s">
        <v>33026</v>
      </c>
      <c r="AE20860" s="10" t="s">
        <v>33027</v>
      </c>
      <c r="AF20860" s="10" t="s">
        <v>708</v>
      </c>
    </row>
    <row r="20861" spans="30:32" x14ac:dyDescent="0.2">
      <c r="AD20861" s="11" t="s">
        <v>33028</v>
      </c>
      <c r="AE20861" s="10" t="s">
        <v>7898</v>
      </c>
      <c r="AF20861" s="10" t="s">
        <v>708</v>
      </c>
    </row>
    <row r="20862" spans="30:32" x14ac:dyDescent="0.2">
      <c r="AD20862" s="11" t="s">
        <v>33029</v>
      </c>
      <c r="AE20862" s="10" t="s">
        <v>33030</v>
      </c>
      <c r="AF20862" s="10" t="s">
        <v>708</v>
      </c>
    </row>
    <row r="20863" spans="30:32" x14ac:dyDescent="0.2">
      <c r="AD20863" s="11" t="s">
        <v>33031</v>
      </c>
      <c r="AE20863" s="10" t="s">
        <v>33032</v>
      </c>
      <c r="AF20863" s="10" t="s">
        <v>708</v>
      </c>
    </row>
    <row r="20864" spans="30:32" x14ac:dyDescent="0.2">
      <c r="AD20864" s="11" t="s">
        <v>33033</v>
      </c>
      <c r="AE20864" s="10" t="s">
        <v>27656</v>
      </c>
      <c r="AF20864" s="10" t="s">
        <v>708</v>
      </c>
    </row>
    <row r="20865" spans="30:32" x14ac:dyDescent="0.2">
      <c r="AD20865" s="11" t="s">
        <v>33034</v>
      </c>
      <c r="AE20865" s="10" t="s">
        <v>26712</v>
      </c>
      <c r="AF20865" s="10" t="s">
        <v>708</v>
      </c>
    </row>
    <row r="20866" spans="30:32" x14ac:dyDescent="0.2">
      <c r="AD20866" s="11" t="s">
        <v>33035</v>
      </c>
      <c r="AE20866" s="10" t="s">
        <v>33036</v>
      </c>
      <c r="AF20866" s="10" t="s">
        <v>708</v>
      </c>
    </row>
    <row r="20867" spans="30:32" x14ac:dyDescent="0.2">
      <c r="AD20867" s="11" t="s">
        <v>33037</v>
      </c>
      <c r="AE20867" s="10" t="s">
        <v>33038</v>
      </c>
      <c r="AF20867" s="10" t="s">
        <v>708</v>
      </c>
    </row>
    <row r="20868" spans="30:32" x14ac:dyDescent="0.2">
      <c r="AD20868" s="11" t="s">
        <v>33039</v>
      </c>
      <c r="AE20868" s="10" t="s">
        <v>33038</v>
      </c>
      <c r="AF20868" s="10" t="s">
        <v>708</v>
      </c>
    </row>
    <row r="20869" spans="30:32" x14ac:dyDescent="0.2">
      <c r="AD20869" s="11" t="s">
        <v>33040</v>
      </c>
      <c r="AE20869" s="10" t="s">
        <v>33041</v>
      </c>
      <c r="AF20869" s="10" t="s">
        <v>708</v>
      </c>
    </row>
    <row r="20870" spans="30:32" x14ac:dyDescent="0.2">
      <c r="AD20870" s="11" t="s">
        <v>33042</v>
      </c>
      <c r="AE20870" s="10" t="s">
        <v>10995</v>
      </c>
      <c r="AF20870" s="10" t="s">
        <v>708</v>
      </c>
    </row>
    <row r="20871" spans="30:32" x14ac:dyDescent="0.2">
      <c r="AD20871" s="11" t="s">
        <v>33043</v>
      </c>
      <c r="AE20871" s="10" t="s">
        <v>17865</v>
      </c>
      <c r="AF20871" s="10" t="s">
        <v>708</v>
      </c>
    </row>
    <row r="20872" spans="30:32" x14ac:dyDescent="0.2">
      <c r="AD20872" s="11" t="s">
        <v>33044</v>
      </c>
      <c r="AE20872" s="10" t="s">
        <v>2750</v>
      </c>
      <c r="AF20872" s="10" t="s">
        <v>708</v>
      </c>
    </row>
    <row r="20873" spans="30:32" x14ac:dyDescent="0.2">
      <c r="AD20873" s="11" t="s">
        <v>33045</v>
      </c>
      <c r="AE20873" s="10" t="s">
        <v>33046</v>
      </c>
      <c r="AF20873" s="10" t="s">
        <v>708</v>
      </c>
    </row>
    <row r="20874" spans="30:32" x14ac:dyDescent="0.2">
      <c r="AD20874" s="11" t="s">
        <v>33047</v>
      </c>
      <c r="AE20874" s="10" t="s">
        <v>13880</v>
      </c>
      <c r="AF20874" s="10" t="s">
        <v>708</v>
      </c>
    </row>
    <row r="20875" spans="30:32" x14ac:dyDescent="0.2">
      <c r="AD20875" s="11" t="s">
        <v>33048</v>
      </c>
      <c r="AE20875" s="10" t="s">
        <v>1497</v>
      </c>
      <c r="AF20875" s="10" t="s">
        <v>708</v>
      </c>
    </row>
    <row r="20876" spans="30:32" x14ac:dyDescent="0.2">
      <c r="AD20876" s="11" t="s">
        <v>33049</v>
      </c>
      <c r="AE20876" s="10" t="s">
        <v>1497</v>
      </c>
      <c r="AF20876" s="10" t="s">
        <v>708</v>
      </c>
    </row>
    <row r="20877" spans="30:32" x14ac:dyDescent="0.2">
      <c r="AD20877" s="11" t="s">
        <v>33050</v>
      </c>
      <c r="AE20877" s="10" t="s">
        <v>1497</v>
      </c>
      <c r="AF20877" s="10" t="s">
        <v>708</v>
      </c>
    </row>
    <row r="20878" spans="30:32" x14ac:dyDescent="0.2">
      <c r="AD20878" s="11" t="s">
        <v>33051</v>
      </c>
      <c r="AE20878" s="10" t="s">
        <v>1497</v>
      </c>
      <c r="AF20878" s="10" t="s">
        <v>708</v>
      </c>
    </row>
    <row r="20879" spans="30:32" x14ac:dyDescent="0.2">
      <c r="AD20879" s="11" t="s">
        <v>33052</v>
      </c>
      <c r="AE20879" s="10" t="s">
        <v>1497</v>
      </c>
      <c r="AF20879" s="10" t="s">
        <v>708</v>
      </c>
    </row>
    <row r="20880" spans="30:32" x14ac:dyDescent="0.2">
      <c r="AD20880" s="11" t="s">
        <v>33053</v>
      </c>
      <c r="AE20880" s="10" t="s">
        <v>1497</v>
      </c>
      <c r="AF20880" s="10" t="s">
        <v>708</v>
      </c>
    </row>
    <row r="20881" spans="30:32" x14ac:dyDescent="0.2">
      <c r="AD20881" s="11" t="s">
        <v>33054</v>
      </c>
      <c r="AE20881" s="10" t="s">
        <v>33055</v>
      </c>
      <c r="AF20881" s="10" t="s">
        <v>708</v>
      </c>
    </row>
    <row r="20882" spans="30:32" x14ac:dyDescent="0.2">
      <c r="AD20882" s="11" t="s">
        <v>33056</v>
      </c>
      <c r="AE20882" s="10" t="s">
        <v>1497</v>
      </c>
      <c r="AF20882" s="10" t="s">
        <v>708</v>
      </c>
    </row>
    <row r="20883" spans="30:32" x14ac:dyDescent="0.2">
      <c r="AD20883" s="11" t="s">
        <v>33057</v>
      </c>
      <c r="AE20883" s="10" t="s">
        <v>1497</v>
      </c>
      <c r="AF20883" s="10" t="s">
        <v>708</v>
      </c>
    </row>
    <row r="20884" spans="30:32" x14ac:dyDescent="0.2">
      <c r="AD20884" s="11" t="s">
        <v>33058</v>
      </c>
      <c r="AE20884" s="10" t="s">
        <v>1497</v>
      </c>
      <c r="AF20884" s="10" t="s">
        <v>708</v>
      </c>
    </row>
    <row r="20885" spans="30:32" x14ac:dyDescent="0.2">
      <c r="AD20885" s="11" t="s">
        <v>33059</v>
      </c>
      <c r="AE20885" s="10" t="s">
        <v>1497</v>
      </c>
      <c r="AF20885" s="10" t="s">
        <v>708</v>
      </c>
    </row>
    <row r="20886" spans="30:32" x14ac:dyDescent="0.2">
      <c r="AD20886" s="11" t="s">
        <v>33060</v>
      </c>
      <c r="AE20886" s="10" t="s">
        <v>1497</v>
      </c>
      <c r="AF20886" s="10" t="s">
        <v>708</v>
      </c>
    </row>
    <row r="20887" spans="30:32" x14ac:dyDescent="0.2">
      <c r="AD20887" s="11" t="s">
        <v>33061</v>
      </c>
      <c r="AE20887" s="10" t="s">
        <v>1497</v>
      </c>
      <c r="AF20887" s="10" t="s">
        <v>708</v>
      </c>
    </row>
    <row r="20888" spans="30:32" x14ac:dyDescent="0.2">
      <c r="AD20888" s="11" t="s">
        <v>33062</v>
      </c>
      <c r="AE20888" s="10" t="s">
        <v>1497</v>
      </c>
      <c r="AF20888" s="10" t="s">
        <v>708</v>
      </c>
    </row>
    <row r="20889" spans="30:32" x14ac:dyDescent="0.2">
      <c r="AD20889" s="11" t="s">
        <v>33063</v>
      </c>
      <c r="AE20889" s="10" t="s">
        <v>30621</v>
      </c>
      <c r="AF20889" s="10" t="s">
        <v>708</v>
      </c>
    </row>
    <row r="20890" spans="30:32" x14ac:dyDescent="0.2">
      <c r="AD20890" s="11" t="s">
        <v>33064</v>
      </c>
      <c r="AE20890" s="10" t="s">
        <v>33065</v>
      </c>
      <c r="AF20890" s="10" t="s">
        <v>708</v>
      </c>
    </row>
    <row r="20891" spans="30:32" x14ac:dyDescent="0.2">
      <c r="AD20891" s="11" t="s">
        <v>33066</v>
      </c>
      <c r="AE20891" s="10" t="s">
        <v>9567</v>
      </c>
      <c r="AF20891" s="10" t="s">
        <v>708</v>
      </c>
    </row>
    <row r="20892" spans="30:32" x14ac:dyDescent="0.2">
      <c r="AD20892" s="11" t="s">
        <v>33067</v>
      </c>
      <c r="AE20892" s="10" t="s">
        <v>9255</v>
      </c>
      <c r="AF20892" s="10" t="s">
        <v>708</v>
      </c>
    </row>
    <row r="20893" spans="30:32" x14ac:dyDescent="0.2">
      <c r="AD20893" s="11" t="s">
        <v>33068</v>
      </c>
      <c r="AE20893" s="10" t="s">
        <v>33069</v>
      </c>
      <c r="AF20893" s="10" t="s">
        <v>708</v>
      </c>
    </row>
    <row r="20894" spans="30:32" x14ac:dyDescent="0.2">
      <c r="AD20894" s="11" t="s">
        <v>33070</v>
      </c>
      <c r="AE20894" s="10" t="s">
        <v>33071</v>
      </c>
      <c r="AF20894" s="10" t="s">
        <v>708</v>
      </c>
    </row>
    <row r="20895" spans="30:32" x14ac:dyDescent="0.2">
      <c r="AD20895" s="11" t="s">
        <v>33072</v>
      </c>
      <c r="AE20895" s="10" t="s">
        <v>20844</v>
      </c>
      <c r="AF20895" s="10" t="s">
        <v>708</v>
      </c>
    </row>
    <row r="20896" spans="30:32" x14ac:dyDescent="0.2">
      <c r="AD20896" s="11" t="s">
        <v>33073</v>
      </c>
      <c r="AE20896" s="10" t="s">
        <v>11030</v>
      </c>
      <c r="AF20896" s="10" t="s">
        <v>708</v>
      </c>
    </row>
    <row r="20897" spans="30:32" x14ac:dyDescent="0.2">
      <c r="AD20897" s="11" t="s">
        <v>33074</v>
      </c>
      <c r="AE20897" s="10" t="s">
        <v>33075</v>
      </c>
      <c r="AF20897" s="10" t="s">
        <v>708</v>
      </c>
    </row>
    <row r="20898" spans="30:32" x14ac:dyDescent="0.2">
      <c r="AD20898" s="11" t="s">
        <v>33076</v>
      </c>
      <c r="AE20898" s="10" t="s">
        <v>33077</v>
      </c>
      <c r="AF20898" s="10" t="s">
        <v>708</v>
      </c>
    </row>
    <row r="20899" spans="30:32" x14ac:dyDescent="0.2">
      <c r="AD20899" s="11" t="s">
        <v>33078</v>
      </c>
      <c r="AE20899" s="10" t="s">
        <v>33079</v>
      </c>
      <c r="AF20899" s="10" t="s">
        <v>708</v>
      </c>
    </row>
    <row r="20900" spans="30:32" x14ac:dyDescent="0.2">
      <c r="AD20900" s="11" t="s">
        <v>33080</v>
      </c>
      <c r="AE20900" s="10" t="s">
        <v>2636</v>
      </c>
      <c r="AF20900" s="10" t="s">
        <v>708</v>
      </c>
    </row>
    <row r="20901" spans="30:32" x14ac:dyDescent="0.2">
      <c r="AD20901" s="11" t="s">
        <v>33081</v>
      </c>
      <c r="AE20901" s="10" t="s">
        <v>16383</v>
      </c>
      <c r="AF20901" s="10" t="s">
        <v>708</v>
      </c>
    </row>
    <row r="20902" spans="30:32" x14ac:dyDescent="0.2">
      <c r="AD20902" s="11" t="s">
        <v>33082</v>
      </c>
      <c r="AE20902" s="10" t="s">
        <v>33083</v>
      </c>
      <c r="AF20902" s="10" t="s">
        <v>708</v>
      </c>
    </row>
    <row r="20903" spans="30:32" x14ac:dyDescent="0.2">
      <c r="AD20903" s="11" t="s">
        <v>33084</v>
      </c>
      <c r="AE20903" s="10" t="s">
        <v>33085</v>
      </c>
      <c r="AF20903" s="10" t="s">
        <v>708</v>
      </c>
    </row>
    <row r="20904" spans="30:32" x14ac:dyDescent="0.2">
      <c r="AD20904" s="11" t="s">
        <v>33086</v>
      </c>
      <c r="AE20904" s="10" t="s">
        <v>3224</v>
      </c>
      <c r="AF20904" s="10" t="s">
        <v>708</v>
      </c>
    </row>
    <row r="20905" spans="30:32" x14ac:dyDescent="0.2">
      <c r="AD20905" s="11" t="s">
        <v>33087</v>
      </c>
      <c r="AE20905" s="10" t="s">
        <v>33088</v>
      </c>
      <c r="AF20905" s="10" t="s">
        <v>708</v>
      </c>
    </row>
    <row r="20906" spans="30:32" x14ac:dyDescent="0.2">
      <c r="AD20906" s="11" t="s">
        <v>33089</v>
      </c>
      <c r="AE20906" s="10" t="s">
        <v>29496</v>
      </c>
      <c r="AF20906" s="10" t="s">
        <v>708</v>
      </c>
    </row>
    <row r="20907" spans="30:32" x14ac:dyDescent="0.2">
      <c r="AD20907" s="11" t="s">
        <v>33090</v>
      </c>
      <c r="AE20907" s="10" t="s">
        <v>33091</v>
      </c>
      <c r="AF20907" s="10" t="s">
        <v>708</v>
      </c>
    </row>
    <row r="20908" spans="30:32" x14ac:dyDescent="0.2">
      <c r="AD20908" s="11" t="s">
        <v>33092</v>
      </c>
      <c r="AE20908" s="10" t="s">
        <v>33093</v>
      </c>
      <c r="AF20908" s="10" t="s">
        <v>708</v>
      </c>
    </row>
    <row r="20909" spans="30:32" x14ac:dyDescent="0.2">
      <c r="AD20909" s="11" t="s">
        <v>33094</v>
      </c>
      <c r="AE20909" s="10" t="s">
        <v>33095</v>
      </c>
      <c r="AF20909" s="10" t="s">
        <v>708</v>
      </c>
    </row>
    <row r="20910" spans="30:32" x14ac:dyDescent="0.2">
      <c r="AD20910" s="11" t="s">
        <v>33096</v>
      </c>
      <c r="AE20910" s="10" t="s">
        <v>2678</v>
      </c>
      <c r="AF20910" s="10" t="s">
        <v>708</v>
      </c>
    </row>
    <row r="20911" spans="30:32" x14ac:dyDescent="0.2">
      <c r="AD20911" s="11" t="s">
        <v>33097</v>
      </c>
      <c r="AE20911" s="10" t="s">
        <v>2678</v>
      </c>
      <c r="AF20911" s="10" t="s">
        <v>708</v>
      </c>
    </row>
    <row r="20912" spans="30:32" x14ac:dyDescent="0.2">
      <c r="AD20912" s="11" t="s">
        <v>33098</v>
      </c>
      <c r="AE20912" s="10" t="s">
        <v>31263</v>
      </c>
      <c r="AF20912" s="10" t="s">
        <v>708</v>
      </c>
    </row>
    <row r="20913" spans="30:32" x14ac:dyDescent="0.2">
      <c r="AD20913" s="11" t="s">
        <v>33099</v>
      </c>
      <c r="AE20913" s="10" t="s">
        <v>33100</v>
      </c>
      <c r="AF20913" s="10" t="s">
        <v>708</v>
      </c>
    </row>
    <row r="20914" spans="30:32" x14ac:dyDescent="0.2">
      <c r="AD20914" s="11" t="s">
        <v>33101</v>
      </c>
      <c r="AE20914" s="10" t="s">
        <v>33102</v>
      </c>
      <c r="AF20914" s="10" t="s">
        <v>708</v>
      </c>
    </row>
    <row r="20915" spans="30:32" x14ac:dyDescent="0.2">
      <c r="AD20915" s="11" t="s">
        <v>33103</v>
      </c>
      <c r="AE20915" s="10" t="s">
        <v>33104</v>
      </c>
      <c r="AF20915" s="10" t="s">
        <v>708</v>
      </c>
    </row>
    <row r="20916" spans="30:32" x14ac:dyDescent="0.2">
      <c r="AD20916" s="11" t="s">
        <v>33105</v>
      </c>
      <c r="AE20916" s="10" t="s">
        <v>33106</v>
      </c>
      <c r="AF20916" s="10" t="s">
        <v>708</v>
      </c>
    </row>
    <row r="20917" spans="30:32" x14ac:dyDescent="0.2">
      <c r="AD20917" s="11" t="s">
        <v>33107</v>
      </c>
      <c r="AE20917" s="10" t="s">
        <v>13905</v>
      </c>
      <c r="AF20917" s="10" t="s">
        <v>708</v>
      </c>
    </row>
    <row r="20918" spans="30:32" x14ac:dyDescent="0.2">
      <c r="AD20918" s="11" t="s">
        <v>33108</v>
      </c>
      <c r="AE20918" s="10" t="s">
        <v>33109</v>
      </c>
      <c r="AF20918" s="10" t="s">
        <v>708</v>
      </c>
    </row>
    <row r="20919" spans="30:32" x14ac:dyDescent="0.2">
      <c r="AD20919" s="11" t="s">
        <v>33110</v>
      </c>
      <c r="AE20919" s="10" t="s">
        <v>33111</v>
      </c>
      <c r="AF20919" s="10" t="s">
        <v>708</v>
      </c>
    </row>
    <row r="20920" spans="30:32" x14ac:dyDescent="0.2">
      <c r="AD20920" s="11" t="s">
        <v>33112</v>
      </c>
      <c r="AE20920" s="10" t="s">
        <v>33113</v>
      </c>
      <c r="AF20920" s="10" t="s">
        <v>708</v>
      </c>
    </row>
    <row r="20921" spans="30:32" x14ac:dyDescent="0.2">
      <c r="AD20921" s="11" t="s">
        <v>33114</v>
      </c>
      <c r="AE20921" s="10" t="s">
        <v>33115</v>
      </c>
      <c r="AF20921" s="10" t="s">
        <v>708</v>
      </c>
    </row>
    <row r="20922" spans="30:32" x14ac:dyDescent="0.2">
      <c r="AD20922" s="11" t="s">
        <v>33116</v>
      </c>
      <c r="AE20922" s="10" t="s">
        <v>33117</v>
      </c>
      <c r="AF20922" s="10" t="s">
        <v>708</v>
      </c>
    </row>
    <row r="20923" spans="30:32" x14ac:dyDescent="0.2">
      <c r="AD20923" s="11" t="s">
        <v>33118</v>
      </c>
      <c r="AE20923" s="10" t="s">
        <v>33119</v>
      </c>
      <c r="AF20923" s="10" t="s">
        <v>708</v>
      </c>
    </row>
    <row r="20924" spans="30:32" x14ac:dyDescent="0.2">
      <c r="AD20924" s="11" t="s">
        <v>33120</v>
      </c>
      <c r="AE20924" s="10" t="s">
        <v>33121</v>
      </c>
      <c r="AF20924" s="10" t="s">
        <v>708</v>
      </c>
    </row>
    <row r="20925" spans="30:32" x14ac:dyDescent="0.2">
      <c r="AD20925" s="11" t="s">
        <v>33122</v>
      </c>
      <c r="AE20925" s="10" t="s">
        <v>33123</v>
      </c>
      <c r="AF20925" s="10" t="s">
        <v>708</v>
      </c>
    </row>
    <row r="20926" spans="30:32" x14ac:dyDescent="0.2">
      <c r="AD20926" s="11" t="s">
        <v>33124</v>
      </c>
      <c r="AE20926" s="10" t="s">
        <v>23212</v>
      </c>
      <c r="AF20926" s="10" t="s">
        <v>708</v>
      </c>
    </row>
    <row r="20927" spans="30:32" x14ac:dyDescent="0.2">
      <c r="AD20927" s="11" t="s">
        <v>33125</v>
      </c>
      <c r="AE20927" s="10" t="s">
        <v>33126</v>
      </c>
      <c r="AF20927" s="10" t="s">
        <v>708</v>
      </c>
    </row>
    <row r="20928" spans="30:32" x14ac:dyDescent="0.2">
      <c r="AD20928" s="11" t="s">
        <v>33127</v>
      </c>
      <c r="AE20928" s="10" t="s">
        <v>33128</v>
      </c>
      <c r="AF20928" s="10" t="s">
        <v>708</v>
      </c>
    </row>
    <row r="20929" spans="30:32" x14ac:dyDescent="0.2">
      <c r="AD20929" s="11" t="s">
        <v>33129</v>
      </c>
      <c r="AE20929" s="10" t="s">
        <v>33130</v>
      </c>
      <c r="AF20929" s="10" t="s">
        <v>708</v>
      </c>
    </row>
    <row r="20930" spans="30:32" x14ac:dyDescent="0.2">
      <c r="AD20930" s="11" t="s">
        <v>33131</v>
      </c>
      <c r="AE20930" s="10" t="s">
        <v>33132</v>
      </c>
      <c r="AF20930" s="10" t="s">
        <v>708</v>
      </c>
    </row>
    <row r="20931" spans="30:32" x14ac:dyDescent="0.2">
      <c r="AD20931" s="11" t="s">
        <v>33133</v>
      </c>
      <c r="AE20931" s="10" t="s">
        <v>19017</v>
      </c>
      <c r="AF20931" s="10" t="s">
        <v>708</v>
      </c>
    </row>
    <row r="20932" spans="30:32" x14ac:dyDescent="0.2">
      <c r="AD20932" s="11" t="s">
        <v>33134</v>
      </c>
      <c r="AE20932" s="10" t="s">
        <v>23032</v>
      </c>
      <c r="AF20932" s="10" t="s">
        <v>708</v>
      </c>
    </row>
    <row r="20933" spans="30:32" x14ac:dyDescent="0.2">
      <c r="AD20933" s="11" t="s">
        <v>33135</v>
      </c>
      <c r="AE20933" s="10" t="s">
        <v>13916</v>
      </c>
      <c r="AF20933" s="10" t="s">
        <v>708</v>
      </c>
    </row>
    <row r="20934" spans="30:32" x14ac:dyDescent="0.2">
      <c r="AD20934" s="11" t="s">
        <v>33136</v>
      </c>
      <c r="AE20934" s="10" t="s">
        <v>33137</v>
      </c>
      <c r="AF20934" s="10" t="s">
        <v>708</v>
      </c>
    </row>
    <row r="20935" spans="30:32" x14ac:dyDescent="0.2">
      <c r="AD20935" s="11" t="s">
        <v>33138</v>
      </c>
      <c r="AE20935" s="10" t="s">
        <v>2727</v>
      </c>
      <c r="AF20935" s="10" t="s">
        <v>708</v>
      </c>
    </row>
    <row r="20936" spans="30:32" x14ac:dyDescent="0.2">
      <c r="AD20936" s="11" t="s">
        <v>33139</v>
      </c>
      <c r="AE20936" s="10" t="s">
        <v>33140</v>
      </c>
      <c r="AF20936" s="10" t="s">
        <v>708</v>
      </c>
    </row>
    <row r="20937" spans="30:32" x14ac:dyDescent="0.2">
      <c r="AD20937" s="11" t="s">
        <v>33141</v>
      </c>
      <c r="AE20937" s="10" t="s">
        <v>33142</v>
      </c>
      <c r="AF20937" s="10" t="s">
        <v>708</v>
      </c>
    </row>
    <row r="20938" spans="30:32" x14ac:dyDescent="0.2">
      <c r="AD20938" s="11" t="s">
        <v>33143</v>
      </c>
      <c r="AE20938" s="10" t="s">
        <v>33144</v>
      </c>
      <c r="AF20938" s="10" t="s">
        <v>708</v>
      </c>
    </row>
    <row r="20939" spans="30:32" x14ac:dyDescent="0.2">
      <c r="AD20939" s="11" t="s">
        <v>33145</v>
      </c>
      <c r="AE20939" s="10" t="s">
        <v>33146</v>
      </c>
      <c r="AF20939" s="10" t="s">
        <v>708</v>
      </c>
    </row>
    <row r="20940" spans="30:32" x14ac:dyDescent="0.2">
      <c r="AD20940" s="11" t="s">
        <v>33147</v>
      </c>
      <c r="AE20940" s="10" t="s">
        <v>2729</v>
      </c>
      <c r="AF20940" s="10" t="s">
        <v>708</v>
      </c>
    </row>
    <row r="20941" spans="30:32" x14ac:dyDescent="0.2">
      <c r="AD20941" s="11" t="s">
        <v>33148</v>
      </c>
      <c r="AE20941" s="10" t="s">
        <v>2731</v>
      </c>
      <c r="AF20941" s="10" t="s">
        <v>708</v>
      </c>
    </row>
    <row r="20942" spans="30:32" x14ac:dyDescent="0.2">
      <c r="AD20942" s="11" t="s">
        <v>33149</v>
      </c>
      <c r="AE20942" s="10" t="s">
        <v>33150</v>
      </c>
      <c r="AF20942" s="10" t="s">
        <v>708</v>
      </c>
    </row>
    <row r="20943" spans="30:32" x14ac:dyDescent="0.2">
      <c r="AD20943" s="11" t="s">
        <v>33151</v>
      </c>
      <c r="AE20943" s="10" t="s">
        <v>33152</v>
      </c>
      <c r="AF20943" s="10" t="s">
        <v>708</v>
      </c>
    </row>
    <row r="20944" spans="30:32" x14ac:dyDescent="0.2">
      <c r="AD20944" s="11" t="s">
        <v>33153</v>
      </c>
      <c r="AE20944" s="10" t="s">
        <v>25529</v>
      </c>
      <c r="AF20944" s="10" t="s">
        <v>708</v>
      </c>
    </row>
    <row r="20945" spans="30:32" x14ac:dyDescent="0.2">
      <c r="AD20945" s="11" t="s">
        <v>33154</v>
      </c>
      <c r="AE20945" s="10" t="s">
        <v>33155</v>
      </c>
      <c r="AF20945" s="10" t="s">
        <v>708</v>
      </c>
    </row>
    <row r="20946" spans="30:32" x14ac:dyDescent="0.2">
      <c r="AD20946" s="11" t="s">
        <v>33156</v>
      </c>
      <c r="AE20946" s="10" t="s">
        <v>33157</v>
      </c>
      <c r="AF20946" s="10" t="s">
        <v>708</v>
      </c>
    </row>
    <row r="20947" spans="30:32" x14ac:dyDescent="0.2">
      <c r="AD20947" s="11" t="s">
        <v>33158</v>
      </c>
      <c r="AE20947" s="10" t="s">
        <v>24311</v>
      </c>
      <c r="AF20947" s="10" t="s">
        <v>708</v>
      </c>
    </row>
    <row r="20948" spans="30:32" x14ac:dyDescent="0.2">
      <c r="AD20948" s="11" t="s">
        <v>33159</v>
      </c>
      <c r="AE20948" s="10" t="s">
        <v>33160</v>
      </c>
      <c r="AF20948" s="10" t="s">
        <v>708</v>
      </c>
    </row>
    <row r="20949" spans="30:32" x14ac:dyDescent="0.2">
      <c r="AD20949" s="11" t="s">
        <v>33161</v>
      </c>
      <c r="AE20949" s="10" t="s">
        <v>33162</v>
      </c>
      <c r="AF20949" s="10" t="s">
        <v>708</v>
      </c>
    </row>
    <row r="20950" spans="30:32" x14ac:dyDescent="0.2">
      <c r="AD20950" s="11" t="s">
        <v>33163</v>
      </c>
      <c r="AE20950" s="10" t="s">
        <v>33164</v>
      </c>
      <c r="AF20950" s="10" t="s">
        <v>708</v>
      </c>
    </row>
    <row r="20951" spans="30:32" x14ac:dyDescent="0.2">
      <c r="AD20951" s="11" t="s">
        <v>33165</v>
      </c>
      <c r="AE20951" s="10" t="s">
        <v>33166</v>
      </c>
      <c r="AF20951" s="10" t="s">
        <v>708</v>
      </c>
    </row>
    <row r="20952" spans="30:32" x14ac:dyDescent="0.2">
      <c r="AD20952" s="11" t="s">
        <v>33167</v>
      </c>
      <c r="AE20952" s="10" t="s">
        <v>8162</v>
      </c>
      <c r="AF20952" s="10" t="s">
        <v>708</v>
      </c>
    </row>
    <row r="20953" spans="30:32" x14ac:dyDescent="0.2">
      <c r="AD20953" s="11" t="s">
        <v>33168</v>
      </c>
      <c r="AE20953" s="10" t="s">
        <v>24317</v>
      </c>
      <c r="AF20953" s="10" t="s">
        <v>708</v>
      </c>
    </row>
    <row r="20954" spans="30:32" x14ac:dyDescent="0.2">
      <c r="AD20954" s="11" t="s">
        <v>33169</v>
      </c>
      <c r="AE20954" s="10" t="s">
        <v>33170</v>
      </c>
      <c r="AF20954" s="10" t="s">
        <v>708</v>
      </c>
    </row>
    <row r="20955" spans="30:32" x14ac:dyDescent="0.2">
      <c r="AD20955" s="11" t="s">
        <v>33171</v>
      </c>
      <c r="AE20955" s="10" t="s">
        <v>33172</v>
      </c>
      <c r="AF20955" s="10" t="s">
        <v>708</v>
      </c>
    </row>
    <row r="20956" spans="30:32" x14ac:dyDescent="0.2">
      <c r="AD20956" s="11" t="s">
        <v>33173</v>
      </c>
      <c r="AE20956" s="10" t="s">
        <v>33174</v>
      </c>
      <c r="AF20956" s="10" t="s">
        <v>708</v>
      </c>
    </row>
    <row r="20957" spans="30:32" x14ac:dyDescent="0.2">
      <c r="AD20957" s="11" t="s">
        <v>33175</v>
      </c>
      <c r="AE20957" s="10" t="s">
        <v>33176</v>
      </c>
      <c r="AF20957" s="10" t="s">
        <v>708</v>
      </c>
    </row>
    <row r="20958" spans="30:32" x14ac:dyDescent="0.2">
      <c r="AD20958" s="11" t="s">
        <v>33177</v>
      </c>
      <c r="AE20958" s="10" t="s">
        <v>33178</v>
      </c>
      <c r="AF20958" s="10" t="s">
        <v>708</v>
      </c>
    </row>
    <row r="20959" spans="30:32" x14ac:dyDescent="0.2">
      <c r="AD20959" s="11" t="s">
        <v>33179</v>
      </c>
      <c r="AE20959" s="10" t="s">
        <v>33180</v>
      </c>
      <c r="AF20959" s="10" t="s">
        <v>708</v>
      </c>
    </row>
    <row r="20960" spans="30:32" x14ac:dyDescent="0.2">
      <c r="AD20960" s="11" t="s">
        <v>33181</v>
      </c>
      <c r="AE20960" s="10" t="s">
        <v>18363</v>
      </c>
      <c r="AF20960" s="10" t="s">
        <v>708</v>
      </c>
    </row>
    <row r="20961" spans="30:32" x14ac:dyDescent="0.2">
      <c r="AD20961" s="11" t="s">
        <v>33182</v>
      </c>
      <c r="AE20961" s="10" t="s">
        <v>33183</v>
      </c>
      <c r="AF20961" s="10" t="s">
        <v>708</v>
      </c>
    </row>
    <row r="20962" spans="30:32" x14ac:dyDescent="0.2">
      <c r="AD20962" s="11" t="s">
        <v>33184</v>
      </c>
      <c r="AE20962" s="10" t="s">
        <v>1137</v>
      </c>
      <c r="AF20962" s="10" t="s">
        <v>708</v>
      </c>
    </row>
    <row r="20963" spans="30:32" x14ac:dyDescent="0.2">
      <c r="AD20963" s="11" t="s">
        <v>33185</v>
      </c>
      <c r="AE20963" s="10" t="s">
        <v>23506</v>
      </c>
      <c r="AF20963" s="10" t="s">
        <v>708</v>
      </c>
    </row>
    <row r="20964" spans="30:32" x14ac:dyDescent="0.2">
      <c r="AD20964" s="11" t="s">
        <v>33186</v>
      </c>
      <c r="AE20964" s="10" t="s">
        <v>33187</v>
      </c>
      <c r="AF20964" s="10" t="s">
        <v>708</v>
      </c>
    </row>
    <row r="20965" spans="30:32" x14ac:dyDescent="0.2">
      <c r="AD20965" s="11" t="s">
        <v>33188</v>
      </c>
      <c r="AE20965" s="10" t="s">
        <v>33189</v>
      </c>
      <c r="AF20965" s="10" t="s">
        <v>708</v>
      </c>
    </row>
    <row r="20966" spans="30:32" x14ac:dyDescent="0.2">
      <c r="AD20966" s="11" t="s">
        <v>33190</v>
      </c>
      <c r="AE20966" s="10" t="s">
        <v>21809</v>
      </c>
      <c r="AF20966" s="10" t="s">
        <v>708</v>
      </c>
    </row>
    <row r="20967" spans="30:32" x14ac:dyDescent="0.2">
      <c r="AD20967" s="11" t="s">
        <v>33191</v>
      </c>
      <c r="AE20967" s="10" t="s">
        <v>28687</v>
      </c>
      <c r="AF20967" s="10" t="s">
        <v>708</v>
      </c>
    </row>
    <row r="20968" spans="30:32" x14ac:dyDescent="0.2">
      <c r="AD20968" s="11" t="s">
        <v>33192</v>
      </c>
      <c r="AE20968" s="10" t="s">
        <v>1890</v>
      </c>
      <c r="AF20968" s="10" t="s">
        <v>708</v>
      </c>
    </row>
    <row r="20969" spans="30:32" x14ac:dyDescent="0.2">
      <c r="AD20969" s="11" t="s">
        <v>33193</v>
      </c>
      <c r="AE20969" s="10" t="s">
        <v>33194</v>
      </c>
      <c r="AF20969" s="10" t="s">
        <v>708</v>
      </c>
    </row>
    <row r="20970" spans="30:32" x14ac:dyDescent="0.2">
      <c r="AD20970" s="11" t="s">
        <v>33195</v>
      </c>
      <c r="AE20970" s="10" t="s">
        <v>23914</v>
      </c>
      <c r="AF20970" s="10" t="s">
        <v>708</v>
      </c>
    </row>
    <row r="20971" spans="30:32" x14ac:dyDescent="0.2">
      <c r="AD20971" s="11" t="s">
        <v>33196</v>
      </c>
      <c r="AE20971" s="10" t="s">
        <v>24353</v>
      </c>
      <c r="AF20971" s="10" t="s">
        <v>708</v>
      </c>
    </row>
    <row r="20972" spans="30:32" x14ac:dyDescent="0.2">
      <c r="AD20972" s="11" t="s">
        <v>33197</v>
      </c>
      <c r="AE20972" s="10" t="s">
        <v>18101</v>
      </c>
      <c r="AF20972" s="10" t="s">
        <v>708</v>
      </c>
    </row>
    <row r="20973" spans="30:32" x14ac:dyDescent="0.2">
      <c r="AD20973" s="11" t="s">
        <v>33198</v>
      </c>
      <c r="AE20973" s="10" t="s">
        <v>33199</v>
      </c>
      <c r="AF20973" s="10" t="s">
        <v>708</v>
      </c>
    </row>
    <row r="20974" spans="30:32" x14ac:dyDescent="0.2">
      <c r="AD20974" s="11" t="s">
        <v>33200</v>
      </c>
      <c r="AE20974" s="10" t="s">
        <v>33201</v>
      </c>
      <c r="AF20974" s="10" t="s">
        <v>708</v>
      </c>
    </row>
    <row r="20975" spans="30:32" x14ac:dyDescent="0.2">
      <c r="AD20975" s="11" t="s">
        <v>33202</v>
      </c>
      <c r="AE20975" s="10" t="s">
        <v>33203</v>
      </c>
      <c r="AF20975" s="10" t="s">
        <v>708</v>
      </c>
    </row>
    <row r="20976" spans="30:32" x14ac:dyDescent="0.2">
      <c r="AD20976" s="11" t="s">
        <v>33204</v>
      </c>
      <c r="AE20976" s="10" t="s">
        <v>21857</v>
      </c>
      <c r="AF20976" s="10" t="s">
        <v>557</v>
      </c>
    </row>
    <row r="20977" spans="30:32" x14ac:dyDescent="0.2">
      <c r="AD20977" s="11" t="s">
        <v>33205</v>
      </c>
      <c r="AE20977" s="10" t="s">
        <v>8959</v>
      </c>
      <c r="AF20977" s="10" t="s">
        <v>557</v>
      </c>
    </row>
    <row r="20978" spans="30:32" x14ac:dyDescent="0.2">
      <c r="AD20978" s="11" t="s">
        <v>33206</v>
      </c>
      <c r="AE20978" s="10" t="s">
        <v>33207</v>
      </c>
      <c r="AF20978" s="10" t="s">
        <v>557</v>
      </c>
    </row>
    <row r="20979" spans="30:32" x14ac:dyDescent="0.2">
      <c r="AD20979" s="11" t="s">
        <v>33208</v>
      </c>
      <c r="AE20979" s="10" t="s">
        <v>33209</v>
      </c>
      <c r="AF20979" s="10" t="s">
        <v>557</v>
      </c>
    </row>
    <row r="20980" spans="30:32" x14ac:dyDescent="0.2">
      <c r="AD20980" s="11" t="s">
        <v>33210</v>
      </c>
      <c r="AE20980" s="10" t="s">
        <v>33211</v>
      </c>
      <c r="AF20980" s="10" t="s">
        <v>557</v>
      </c>
    </row>
    <row r="20981" spans="30:32" x14ac:dyDescent="0.2">
      <c r="AD20981" s="11" t="s">
        <v>33212</v>
      </c>
      <c r="AE20981" s="10" t="s">
        <v>33213</v>
      </c>
      <c r="AF20981" s="10" t="s">
        <v>557</v>
      </c>
    </row>
    <row r="20982" spans="30:32" x14ac:dyDescent="0.2">
      <c r="AD20982" s="11" t="s">
        <v>33214</v>
      </c>
      <c r="AE20982" s="10" t="s">
        <v>33215</v>
      </c>
      <c r="AF20982" s="10" t="s">
        <v>557</v>
      </c>
    </row>
    <row r="20983" spans="30:32" x14ac:dyDescent="0.2">
      <c r="AD20983" s="11" t="s">
        <v>33216</v>
      </c>
      <c r="AE20983" s="10" t="s">
        <v>33217</v>
      </c>
      <c r="AF20983" s="10" t="s">
        <v>557</v>
      </c>
    </row>
    <row r="20984" spans="30:32" x14ac:dyDescent="0.2">
      <c r="AD20984" s="11" t="s">
        <v>33218</v>
      </c>
      <c r="AE20984" s="10" t="s">
        <v>24449</v>
      </c>
      <c r="AF20984" s="10" t="s">
        <v>557</v>
      </c>
    </row>
    <row r="20985" spans="30:32" x14ac:dyDescent="0.2">
      <c r="AD20985" s="11" t="s">
        <v>33219</v>
      </c>
      <c r="AE20985" s="10" t="s">
        <v>22001</v>
      </c>
      <c r="AF20985" s="10" t="s">
        <v>557</v>
      </c>
    </row>
    <row r="20986" spans="30:32" x14ac:dyDescent="0.2">
      <c r="AD20986" s="11" t="s">
        <v>33220</v>
      </c>
      <c r="AE20986" s="10" t="s">
        <v>33221</v>
      </c>
      <c r="AF20986" s="10" t="s">
        <v>557</v>
      </c>
    </row>
    <row r="20987" spans="30:32" x14ac:dyDescent="0.2">
      <c r="AD20987" s="11" t="s">
        <v>33222</v>
      </c>
      <c r="AE20987" s="10" t="s">
        <v>23831</v>
      </c>
      <c r="AF20987" s="10" t="s">
        <v>557</v>
      </c>
    </row>
    <row r="20988" spans="30:32" x14ac:dyDescent="0.2">
      <c r="AD20988" s="11" t="s">
        <v>33223</v>
      </c>
      <c r="AE20988" s="10" t="s">
        <v>33224</v>
      </c>
      <c r="AF20988" s="10" t="s">
        <v>557</v>
      </c>
    </row>
    <row r="20989" spans="30:32" x14ac:dyDescent="0.2">
      <c r="AD20989" s="11" t="s">
        <v>33225</v>
      </c>
      <c r="AE20989" s="10" t="s">
        <v>33226</v>
      </c>
      <c r="AF20989" s="10" t="s">
        <v>557</v>
      </c>
    </row>
    <row r="20990" spans="30:32" x14ac:dyDescent="0.2">
      <c r="AD20990" s="11" t="s">
        <v>33227</v>
      </c>
      <c r="AE20990" s="10" t="s">
        <v>5093</v>
      </c>
      <c r="AF20990" s="10" t="s">
        <v>557</v>
      </c>
    </row>
    <row r="20991" spans="30:32" x14ac:dyDescent="0.2">
      <c r="AD20991" s="11" t="s">
        <v>33228</v>
      </c>
      <c r="AE20991" s="10" t="s">
        <v>1411</v>
      </c>
      <c r="AF20991" s="10" t="s">
        <v>557</v>
      </c>
    </row>
    <row r="20992" spans="30:32" x14ac:dyDescent="0.2">
      <c r="AD20992" s="11" t="s">
        <v>33229</v>
      </c>
      <c r="AE20992" s="10" t="s">
        <v>33230</v>
      </c>
      <c r="AF20992" s="10" t="s">
        <v>557</v>
      </c>
    </row>
    <row r="20993" spans="30:32" x14ac:dyDescent="0.2">
      <c r="AD20993" s="11" t="s">
        <v>33231</v>
      </c>
      <c r="AE20993" s="10" t="s">
        <v>33232</v>
      </c>
      <c r="AF20993" s="10" t="s">
        <v>557</v>
      </c>
    </row>
    <row r="20994" spans="30:32" x14ac:dyDescent="0.2">
      <c r="AD20994" s="11" t="s">
        <v>33233</v>
      </c>
      <c r="AE20994" s="10" t="s">
        <v>33234</v>
      </c>
      <c r="AF20994" s="10" t="s">
        <v>557</v>
      </c>
    </row>
    <row r="20995" spans="30:32" x14ac:dyDescent="0.2">
      <c r="AD20995" s="11" t="s">
        <v>33235</v>
      </c>
      <c r="AE20995" s="10" t="s">
        <v>33236</v>
      </c>
      <c r="AF20995" s="10" t="s">
        <v>557</v>
      </c>
    </row>
    <row r="20996" spans="30:32" x14ac:dyDescent="0.2">
      <c r="AD20996" s="11" t="s">
        <v>33237</v>
      </c>
      <c r="AE20996" s="10" t="s">
        <v>33238</v>
      </c>
      <c r="AF20996" s="10" t="s">
        <v>557</v>
      </c>
    </row>
    <row r="20997" spans="30:32" x14ac:dyDescent="0.2">
      <c r="AD20997" s="11" t="s">
        <v>33239</v>
      </c>
      <c r="AE20997" s="10" t="s">
        <v>15903</v>
      </c>
      <c r="AF20997" s="10" t="s">
        <v>557</v>
      </c>
    </row>
    <row r="20998" spans="30:32" x14ac:dyDescent="0.2">
      <c r="AD20998" s="11" t="s">
        <v>33240</v>
      </c>
      <c r="AE20998" s="10" t="s">
        <v>33241</v>
      </c>
      <c r="AF20998" s="10" t="s">
        <v>557</v>
      </c>
    </row>
    <row r="20999" spans="30:32" x14ac:dyDescent="0.2">
      <c r="AD20999" s="11" t="s">
        <v>33242</v>
      </c>
      <c r="AE20999" s="10" t="s">
        <v>33243</v>
      </c>
      <c r="AF20999" s="10" t="s">
        <v>557</v>
      </c>
    </row>
    <row r="21000" spans="30:32" x14ac:dyDescent="0.2">
      <c r="AD21000" s="11" t="s">
        <v>33244</v>
      </c>
      <c r="AE21000" s="10" t="s">
        <v>17387</v>
      </c>
      <c r="AF21000" s="10" t="s">
        <v>557</v>
      </c>
    </row>
    <row r="21001" spans="30:32" x14ac:dyDescent="0.2">
      <c r="AD21001" s="11" t="s">
        <v>33245</v>
      </c>
      <c r="AE21001" s="10" t="s">
        <v>6721</v>
      </c>
      <c r="AF21001" s="10" t="s">
        <v>557</v>
      </c>
    </row>
    <row r="21002" spans="30:32" x14ac:dyDescent="0.2">
      <c r="AD21002" s="11" t="s">
        <v>33246</v>
      </c>
      <c r="AE21002" s="10" t="s">
        <v>33247</v>
      </c>
      <c r="AF21002" s="10" t="s">
        <v>557</v>
      </c>
    </row>
    <row r="21003" spans="30:32" x14ac:dyDescent="0.2">
      <c r="AD21003" s="11" t="s">
        <v>33248</v>
      </c>
      <c r="AE21003" s="10" t="s">
        <v>33249</v>
      </c>
      <c r="AF21003" s="10" t="s">
        <v>557</v>
      </c>
    </row>
    <row r="21004" spans="30:32" x14ac:dyDescent="0.2">
      <c r="AD21004" s="11" t="s">
        <v>33250</v>
      </c>
      <c r="AE21004" s="10" t="s">
        <v>22478</v>
      </c>
      <c r="AF21004" s="10" t="s">
        <v>557</v>
      </c>
    </row>
    <row r="21005" spans="30:32" x14ac:dyDescent="0.2">
      <c r="AD21005" s="11" t="s">
        <v>33251</v>
      </c>
      <c r="AE21005" s="10" t="s">
        <v>33252</v>
      </c>
      <c r="AF21005" s="10" t="s">
        <v>557</v>
      </c>
    </row>
    <row r="21006" spans="30:32" x14ac:dyDescent="0.2">
      <c r="AD21006" s="11" t="s">
        <v>33253</v>
      </c>
      <c r="AE21006" s="10" t="s">
        <v>33254</v>
      </c>
      <c r="AF21006" s="10" t="s">
        <v>557</v>
      </c>
    </row>
    <row r="21007" spans="30:32" x14ac:dyDescent="0.2">
      <c r="AD21007" s="11" t="s">
        <v>33255</v>
      </c>
      <c r="AE21007" s="10" t="s">
        <v>2489</v>
      </c>
      <c r="AF21007" s="10" t="s">
        <v>557</v>
      </c>
    </row>
    <row r="21008" spans="30:32" x14ac:dyDescent="0.2">
      <c r="AD21008" s="11" t="s">
        <v>33256</v>
      </c>
      <c r="AE21008" s="10" t="s">
        <v>33257</v>
      </c>
      <c r="AF21008" s="10" t="s">
        <v>557</v>
      </c>
    </row>
    <row r="21009" spans="30:32" x14ac:dyDescent="0.2">
      <c r="AD21009" s="11" t="s">
        <v>33258</v>
      </c>
      <c r="AE21009" s="10" t="s">
        <v>4260</v>
      </c>
      <c r="AF21009" s="10" t="s">
        <v>557</v>
      </c>
    </row>
    <row r="21010" spans="30:32" x14ac:dyDescent="0.2">
      <c r="AD21010" s="11" t="s">
        <v>33259</v>
      </c>
      <c r="AE21010" s="10" t="s">
        <v>33260</v>
      </c>
      <c r="AF21010" s="10" t="s">
        <v>557</v>
      </c>
    </row>
    <row r="21011" spans="30:32" x14ac:dyDescent="0.2">
      <c r="AD21011" s="11" t="s">
        <v>33261</v>
      </c>
      <c r="AE21011" s="10" t="s">
        <v>33262</v>
      </c>
      <c r="AF21011" s="10" t="s">
        <v>557</v>
      </c>
    </row>
    <row r="21012" spans="30:32" x14ac:dyDescent="0.2">
      <c r="AD21012" s="11" t="s">
        <v>33263</v>
      </c>
      <c r="AE21012" s="10" t="s">
        <v>33264</v>
      </c>
      <c r="AF21012" s="10" t="s">
        <v>557</v>
      </c>
    </row>
    <row r="21013" spans="30:32" x14ac:dyDescent="0.2">
      <c r="AD21013" s="11" t="s">
        <v>33265</v>
      </c>
      <c r="AE21013" s="10" t="s">
        <v>33266</v>
      </c>
      <c r="AF21013" s="10" t="s">
        <v>557</v>
      </c>
    </row>
    <row r="21014" spans="30:32" x14ac:dyDescent="0.2">
      <c r="AD21014" s="11" t="s">
        <v>33267</v>
      </c>
      <c r="AE21014" s="10" t="s">
        <v>4337</v>
      </c>
      <c r="AF21014" s="10" t="s">
        <v>557</v>
      </c>
    </row>
    <row r="21015" spans="30:32" x14ac:dyDescent="0.2">
      <c r="AD21015" s="11" t="s">
        <v>33268</v>
      </c>
      <c r="AE21015" s="10" t="s">
        <v>33269</v>
      </c>
      <c r="AF21015" s="10" t="s">
        <v>557</v>
      </c>
    </row>
    <row r="21016" spans="30:32" x14ac:dyDescent="0.2">
      <c r="AD21016" s="11" t="s">
        <v>33270</v>
      </c>
      <c r="AE21016" s="10" t="s">
        <v>33271</v>
      </c>
      <c r="AF21016" s="10" t="s">
        <v>557</v>
      </c>
    </row>
    <row r="21017" spans="30:32" x14ac:dyDescent="0.2">
      <c r="AD21017" s="11" t="s">
        <v>33272</v>
      </c>
      <c r="AE21017" s="10" t="s">
        <v>33273</v>
      </c>
      <c r="AF21017" s="10" t="s">
        <v>557</v>
      </c>
    </row>
    <row r="21018" spans="30:32" x14ac:dyDescent="0.2">
      <c r="AD21018" s="11" t="s">
        <v>33274</v>
      </c>
      <c r="AE21018" s="10" t="s">
        <v>16632</v>
      </c>
      <c r="AF21018" s="10" t="s">
        <v>557</v>
      </c>
    </row>
    <row r="21019" spans="30:32" x14ac:dyDescent="0.2">
      <c r="AD21019" s="11" t="s">
        <v>33275</v>
      </c>
      <c r="AE21019" s="10" t="s">
        <v>33276</v>
      </c>
      <c r="AF21019" s="10" t="s">
        <v>557</v>
      </c>
    </row>
    <row r="21020" spans="30:32" x14ac:dyDescent="0.2">
      <c r="AD21020" s="11" t="s">
        <v>33277</v>
      </c>
      <c r="AE21020" s="10" t="s">
        <v>33276</v>
      </c>
      <c r="AF21020" s="10" t="s">
        <v>557</v>
      </c>
    </row>
    <row r="21021" spans="30:32" x14ac:dyDescent="0.2">
      <c r="AD21021" s="11" t="s">
        <v>33278</v>
      </c>
      <c r="AE21021" s="10" t="s">
        <v>33276</v>
      </c>
      <c r="AF21021" s="10" t="s">
        <v>557</v>
      </c>
    </row>
    <row r="21022" spans="30:32" x14ac:dyDescent="0.2">
      <c r="AD21022" s="11" t="s">
        <v>33279</v>
      </c>
      <c r="AE21022" s="10" t="s">
        <v>33276</v>
      </c>
      <c r="AF21022" s="10" t="s">
        <v>557</v>
      </c>
    </row>
    <row r="21023" spans="30:32" x14ac:dyDescent="0.2">
      <c r="AD21023" s="11" t="s">
        <v>33280</v>
      </c>
      <c r="AE21023" s="10" t="s">
        <v>33276</v>
      </c>
      <c r="AF21023" s="10" t="s">
        <v>557</v>
      </c>
    </row>
    <row r="21024" spans="30:32" x14ac:dyDescent="0.2">
      <c r="AD21024" s="11" t="s">
        <v>33281</v>
      </c>
      <c r="AE21024" s="10" t="s">
        <v>33276</v>
      </c>
      <c r="AF21024" s="10" t="s">
        <v>557</v>
      </c>
    </row>
    <row r="21025" spans="30:32" x14ac:dyDescent="0.2">
      <c r="AD21025" s="11" t="s">
        <v>33282</v>
      </c>
      <c r="AE21025" s="10" t="s">
        <v>33276</v>
      </c>
      <c r="AF21025" s="10" t="s">
        <v>557</v>
      </c>
    </row>
    <row r="21026" spans="30:32" x14ac:dyDescent="0.2">
      <c r="AD21026" s="11" t="s">
        <v>33283</v>
      </c>
      <c r="AE21026" s="10" t="s">
        <v>33276</v>
      </c>
      <c r="AF21026" s="10" t="s">
        <v>557</v>
      </c>
    </row>
    <row r="21027" spans="30:32" x14ac:dyDescent="0.2">
      <c r="AD21027" s="11" t="s">
        <v>33284</v>
      </c>
      <c r="AE21027" s="10" t="s">
        <v>33276</v>
      </c>
      <c r="AF21027" s="10" t="s">
        <v>557</v>
      </c>
    </row>
    <row r="21028" spans="30:32" x14ac:dyDescent="0.2">
      <c r="AD21028" s="11" t="s">
        <v>33285</v>
      </c>
      <c r="AE21028" s="10" t="s">
        <v>33276</v>
      </c>
      <c r="AF21028" s="10" t="s">
        <v>557</v>
      </c>
    </row>
    <row r="21029" spans="30:32" x14ac:dyDescent="0.2">
      <c r="AD21029" s="11" t="s">
        <v>33286</v>
      </c>
      <c r="AE21029" s="10" t="s">
        <v>33276</v>
      </c>
      <c r="AF21029" s="10" t="s">
        <v>557</v>
      </c>
    </row>
    <row r="21030" spans="30:32" x14ac:dyDescent="0.2">
      <c r="AD21030" s="11" t="s">
        <v>33287</v>
      </c>
      <c r="AE21030" s="10" t="s">
        <v>33276</v>
      </c>
      <c r="AF21030" s="10" t="s">
        <v>557</v>
      </c>
    </row>
    <row r="21031" spans="30:32" x14ac:dyDescent="0.2">
      <c r="AD21031" s="11" t="s">
        <v>33288</v>
      </c>
      <c r="AE21031" s="10" t="s">
        <v>33276</v>
      </c>
      <c r="AF21031" s="10" t="s">
        <v>557</v>
      </c>
    </row>
    <row r="21032" spans="30:32" x14ac:dyDescent="0.2">
      <c r="AD21032" s="11" t="s">
        <v>33289</v>
      </c>
      <c r="AE21032" s="10" t="s">
        <v>33276</v>
      </c>
      <c r="AF21032" s="10" t="s">
        <v>557</v>
      </c>
    </row>
    <row r="21033" spans="30:32" x14ac:dyDescent="0.2">
      <c r="AD21033" s="11" t="s">
        <v>33290</v>
      </c>
      <c r="AE21033" s="10" t="s">
        <v>33291</v>
      </c>
      <c r="AF21033" s="10" t="s">
        <v>557</v>
      </c>
    </row>
    <row r="21034" spans="30:32" x14ac:dyDescent="0.2">
      <c r="AD21034" s="11" t="s">
        <v>33292</v>
      </c>
      <c r="AE21034" s="10" t="s">
        <v>33293</v>
      </c>
      <c r="AF21034" s="10" t="s">
        <v>557</v>
      </c>
    </row>
    <row r="21035" spans="30:32" x14ac:dyDescent="0.2">
      <c r="AD21035" s="11" t="s">
        <v>33294</v>
      </c>
      <c r="AE21035" s="10" t="s">
        <v>33295</v>
      </c>
      <c r="AF21035" s="10" t="s">
        <v>557</v>
      </c>
    </row>
    <row r="21036" spans="30:32" x14ac:dyDescent="0.2">
      <c r="AD21036" s="11" t="s">
        <v>33296</v>
      </c>
      <c r="AE21036" s="10" t="s">
        <v>11336</v>
      </c>
      <c r="AF21036" s="10" t="s">
        <v>557</v>
      </c>
    </row>
    <row r="21037" spans="30:32" x14ac:dyDescent="0.2">
      <c r="AD21037" s="11" t="s">
        <v>33297</v>
      </c>
      <c r="AE21037" s="10" t="s">
        <v>33298</v>
      </c>
      <c r="AF21037" s="10" t="s">
        <v>557</v>
      </c>
    </row>
    <row r="21038" spans="30:32" x14ac:dyDescent="0.2">
      <c r="AD21038" s="11" t="s">
        <v>33299</v>
      </c>
      <c r="AE21038" s="10" t="s">
        <v>33300</v>
      </c>
      <c r="AF21038" s="10" t="s">
        <v>596</v>
      </c>
    </row>
    <row r="21039" spans="30:32" x14ac:dyDescent="0.2">
      <c r="AD21039" s="11" t="s">
        <v>33301</v>
      </c>
      <c r="AE21039" s="10" t="s">
        <v>4471</v>
      </c>
      <c r="AF21039" s="10" t="s">
        <v>596</v>
      </c>
    </row>
    <row r="21040" spans="30:32" x14ac:dyDescent="0.2">
      <c r="AD21040" s="11" t="s">
        <v>33302</v>
      </c>
      <c r="AE21040" s="10" t="s">
        <v>33303</v>
      </c>
      <c r="AF21040" s="10" t="s">
        <v>596</v>
      </c>
    </row>
    <row r="21041" spans="30:32" x14ac:dyDescent="0.2">
      <c r="AD21041" s="11" t="s">
        <v>33304</v>
      </c>
      <c r="AE21041" s="10" t="s">
        <v>33305</v>
      </c>
      <c r="AF21041" s="10" t="s">
        <v>596</v>
      </c>
    </row>
    <row r="21042" spans="30:32" x14ac:dyDescent="0.2">
      <c r="AD21042" s="11" t="s">
        <v>33306</v>
      </c>
      <c r="AE21042" s="10" t="s">
        <v>9809</v>
      </c>
      <c r="AF21042" s="10" t="s">
        <v>596</v>
      </c>
    </row>
    <row r="21043" spans="30:32" x14ac:dyDescent="0.2">
      <c r="AD21043" s="11" t="s">
        <v>33307</v>
      </c>
      <c r="AE21043" s="10" t="s">
        <v>33308</v>
      </c>
      <c r="AF21043" s="10" t="s">
        <v>596</v>
      </c>
    </row>
    <row r="21044" spans="30:32" x14ac:dyDescent="0.2">
      <c r="AD21044" s="11" t="s">
        <v>33309</v>
      </c>
      <c r="AE21044" s="10" t="s">
        <v>33310</v>
      </c>
      <c r="AF21044" s="10" t="s">
        <v>596</v>
      </c>
    </row>
    <row r="21045" spans="30:32" x14ac:dyDescent="0.2">
      <c r="AD21045" s="11" t="s">
        <v>33311</v>
      </c>
      <c r="AE21045" s="10" t="s">
        <v>33312</v>
      </c>
      <c r="AF21045" s="10" t="s">
        <v>596</v>
      </c>
    </row>
    <row r="21046" spans="30:32" x14ac:dyDescent="0.2">
      <c r="AD21046" s="11" t="s">
        <v>33313</v>
      </c>
      <c r="AE21046" s="10" t="s">
        <v>33314</v>
      </c>
      <c r="AF21046" s="10" t="s">
        <v>596</v>
      </c>
    </row>
    <row r="21047" spans="30:32" x14ac:dyDescent="0.2">
      <c r="AD21047" s="11" t="s">
        <v>33315</v>
      </c>
      <c r="AE21047" s="10" t="s">
        <v>33316</v>
      </c>
      <c r="AF21047" s="10" t="s">
        <v>596</v>
      </c>
    </row>
    <row r="21048" spans="30:32" x14ac:dyDescent="0.2">
      <c r="AD21048" s="11" t="s">
        <v>33317</v>
      </c>
      <c r="AE21048" s="10" t="s">
        <v>33318</v>
      </c>
      <c r="AF21048" s="10" t="s">
        <v>596</v>
      </c>
    </row>
    <row r="21049" spans="30:32" x14ac:dyDescent="0.2">
      <c r="AD21049" s="11" t="s">
        <v>33319</v>
      </c>
      <c r="AE21049" s="10" t="s">
        <v>33320</v>
      </c>
      <c r="AF21049" s="10" t="s">
        <v>596</v>
      </c>
    </row>
    <row r="21050" spans="30:32" x14ac:dyDescent="0.2">
      <c r="AD21050" s="11" t="s">
        <v>33321</v>
      </c>
      <c r="AE21050" s="10" t="s">
        <v>33320</v>
      </c>
      <c r="AF21050" s="10" t="s">
        <v>596</v>
      </c>
    </row>
    <row r="21051" spans="30:32" x14ac:dyDescent="0.2">
      <c r="AD21051" s="11" t="s">
        <v>33322</v>
      </c>
      <c r="AE21051" s="10" t="s">
        <v>33320</v>
      </c>
      <c r="AF21051" s="10" t="s">
        <v>596</v>
      </c>
    </row>
    <row r="21052" spans="30:32" x14ac:dyDescent="0.2">
      <c r="AD21052" s="11" t="s">
        <v>33323</v>
      </c>
      <c r="AE21052" s="10" t="s">
        <v>33324</v>
      </c>
      <c r="AF21052" s="10" t="s">
        <v>596</v>
      </c>
    </row>
    <row r="21053" spans="30:32" x14ac:dyDescent="0.2">
      <c r="AD21053" s="11" t="s">
        <v>33325</v>
      </c>
      <c r="AE21053" s="10" t="s">
        <v>22075</v>
      </c>
      <c r="AF21053" s="10" t="s">
        <v>596</v>
      </c>
    </row>
    <row r="21054" spans="30:32" x14ac:dyDescent="0.2">
      <c r="AD21054" s="11" t="s">
        <v>33326</v>
      </c>
      <c r="AE21054" s="10" t="s">
        <v>33327</v>
      </c>
      <c r="AF21054" s="10" t="s">
        <v>596</v>
      </c>
    </row>
    <row r="21055" spans="30:32" x14ac:dyDescent="0.2">
      <c r="AD21055" s="11" t="s">
        <v>33328</v>
      </c>
      <c r="AE21055" s="10" t="s">
        <v>33329</v>
      </c>
      <c r="AF21055" s="10" t="s">
        <v>596</v>
      </c>
    </row>
    <row r="21056" spans="30:32" x14ac:dyDescent="0.2">
      <c r="AD21056" s="11" t="s">
        <v>33330</v>
      </c>
      <c r="AE21056" s="10" t="s">
        <v>33331</v>
      </c>
      <c r="AF21056" s="10" t="s">
        <v>596</v>
      </c>
    </row>
    <row r="21057" spans="30:32" x14ac:dyDescent="0.2">
      <c r="AD21057" s="11" t="s">
        <v>33332</v>
      </c>
      <c r="AE21057" s="10" t="s">
        <v>33333</v>
      </c>
      <c r="AF21057" s="10" t="s">
        <v>596</v>
      </c>
    </row>
    <row r="21058" spans="30:32" x14ac:dyDescent="0.2">
      <c r="AD21058" s="11" t="s">
        <v>33334</v>
      </c>
      <c r="AE21058" s="10" t="s">
        <v>33335</v>
      </c>
      <c r="AF21058" s="10" t="s">
        <v>596</v>
      </c>
    </row>
    <row r="21059" spans="30:32" x14ac:dyDescent="0.2">
      <c r="AD21059" s="11" t="s">
        <v>33336</v>
      </c>
      <c r="AE21059" s="10" t="s">
        <v>33337</v>
      </c>
      <c r="AF21059" s="10" t="s">
        <v>596</v>
      </c>
    </row>
    <row r="21060" spans="30:32" x14ac:dyDescent="0.2">
      <c r="AD21060" s="11" t="s">
        <v>33338</v>
      </c>
      <c r="AE21060" s="10" t="s">
        <v>1616</v>
      </c>
      <c r="AF21060" s="10" t="s">
        <v>596</v>
      </c>
    </row>
    <row r="21061" spans="30:32" x14ac:dyDescent="0.2">
      <c r="AD21061" s="11" t="s">
        <v>33339</v>
      </c>
      <c r="AE21061" s="10" t="s">
        <v>2173</v>
      </c>
      <c r="AF21061" s="10" t="s">
        <v>596</v>
      </c>
    </row>
    <row r="21062" spans="30:32" x14ac:dyDescent="0.2">
      <c r="AD21062" s="11" t="s">
        <v>33340</v>
      </c>
      <c r="AE21062" s="10" t="s">
        <v>27257</v>
      </c>
      <c r="AF21062" s="10" t="s">
        <v>596</v>
      </c>
    </row>
    <row r="21063" spans="30:32" x14ac:dyDescent="0.2">
      <c r="AD21063" s="11" t="s">
        <v>33341</v>
      </c>
      <c r="AE21063" s="10" t="s">
        <v>22165</v>
      </c>
      <c r="AF21063" s="10" t="s">
        <v>596</v>
      </c>
    </row>
    <row r="21064" spans="30:32" x14ac:dyDescent="0.2">
      <c r="AD21064" s="11" t="s">
        <v>33342</v>
      </c>
      <c r="AE21064" s="10" t="s">
        <v>33343</v>
      </c>
      <c r="AF21064" s="10" t="s">
        <v>596</v>
      </c>
    </row>
    <row r="21065" spans="30:32" x14ac:dyDescent="0.2">
      <c r="AD21065" s="11" t="s">
        <v>33344</v>
      </c>
      <c r="AE21065" s="10" t="s">
        <v>33345</v>
      </c>
      <c r="AF21065" s="10" t="s">
        <v>596</v>
      </c>
    </row>
    <row r="21066" spans="30:32" x14ac:dyDescent="0.2">
      <c r="AD21066" s="11" t="s">
        <v>33346</v>
      </c>
      <c r="AE21066" s="10" t="s">
        <v>33347</v>
      </c>
      <c r="AF21066" s="10" t="s">
        <v>596</v>
      </c>
    </row>
    <row r="21067" spans="30:32" x14ac:dyDescent="0.2">
      <c r="AD21067" s="11" t="s">
        <v>33348</v>
      </c>
      <c r="AE21067" s="10" t="s">
        <v>11801</v>
      </c>
      <c r="AF21067" s="10" t="s">
        <v>596</v>
      </c>
    </row>
    <row r="21068" spans="30:32" x14ac:dyDescent="0.2">
      <c r="AD21068" s="11" t="s">
        <v>33349</v>
      </c>
      <c r="AE21068" s="10" t="s">
        <v>33350</v>
      </c>
      <c r="AF21068" s="10" t="s">
        <v>596</v>
      </c>
    </row>
    <row r="21069" spans="30:32" x14ac:dyDescent="0.2">
      <c r="AD21069" s="11" t="s">
        <v>33351</v>
      </c>
      <c r="AE21069" s="10" t="s">
        <v>33352</v>
      </c>
      <c r="AF21069" s="10" t="s">
        <v>596</v>
      </c>
    </row>
    <row r="21070" spans="30:32" x14ac:dyDescent="0.2">
      <c r="AD21070" s="11" t="s">
        <v>33353</v>
      </c>
      <c r="AE21070" s="10" t="s">
        <v>2262</v>
      </c>
      <c r="AF21070" s="10" t="s">
        <v>596</v>
      </c>
    </row>
    <row r="21071" spans="30:32" x14ac:dyDescent="0.2">
      <c r="AD21071" s="11" t="s">
        <v>33354</v>
      </c>
      <c r="AE21071" s="10" t="s">
        <v>33355</v>
      </c>
      <c r="AF21071" s="10" t="s">
        <v>596</v>
      </c>
    </row>
    <row r="21072" spans="30:32" x14ac:dyDescent="0.2">
      <c r="AD21072" s="11" t="s">
        <v>33356</v>
      </c>
      <c r="AE21072" s="10" t="s">
        <v>1700</v>
      </c>
      <c r="AF21072" s="10" t="s">
        <v>596</v>
      </c>
    </row>
    <row r="21073" spans="30:32" x14ac:dyDescent="0.2">
      <c r="AD21073" s="11" t="s">
        <v>33357</v>
      </c>
      <c r="AE21073" s="10" t="s">
        <v>29182</v>
      </c>
      <c r="AF21073" s="10" t="s">
        <v>596</v>
      </c>
    </row>
    <row r="21074" spans="30:32" x14ac:dyDescent="0.2">
      <c r="AD21074" s="11" t="s">
        <v>33358</v>
      </c>
      <c r="AE21074" s="10" t="s">
        <v>2057</v>
      </c>
      <c r="AF21074" s="10" t="s">
        <v>596</v>
      </c>
    </row>
    <row r="21075" spans="30:32" x14ac:dyDescent="0.2">
      <c r="AD21075" s="11" t="s">
        <v>33359</v>
      </c>
      <c r="AE21075" s="10" t="s">
        <v>33360</v>
      </c>
      <c r="AF21075" s="10" t="s">
        <v>596</v>
      </c>
    </row>
    <row r="21076" spans="30:32" x14ac:dyDescent="0.2">
      <c r="AD21076" s="11" t="s">
        <v>33361</v>
      </c>
      <c r="AE21076" s="10" t="s">
        <v>33362</v>
      </c>
      <c r="AF21076" s="10" t="s">
        <v>596</v>
      </c>
    </row>
    <row r="21077" spans="30:32" x14ac:dyDescent="0.2">
      <c r="AD21077" s="11" t="s">
        <v>33363</v>
      </c>
      <c r="AE21077" s="10" t="s">
        <v>21089</v>
      </c>
      <c r="AF21077" s="10" t="s">
        <v>596</v>
      </c>
    </row>
    <row r="21078" spans="30:32" x14ac:dyDescent="0.2">
      <c r="AD21078" s="11" t="s">
        <v>33364</v>
      </c>
      <c r="AE21078" s="10" t="s">
        <v>33365</v>
      </c>
      <c r="AF21078" s="10" t="s">
        <v>596</v>
      </c>
    </row>
    <row r="21079" spans="30:32" x14ac:dyDescent="0.2">
      <c r="AD21079" s="11" t="s">
        <v>33366</v>
      </c>
      <c r="AE21079" s="10" t="s">
        <v>1925</v>
      </c>
      <c r="AF21079" s="10" t="s">
        <v>596</v>
      </c>
    </row>
    <row r="21080" spans="30:32" x14ac:dyDescent="0.2">
      <c r="AD21080" s="11" t="s">
        <v>33367</v>
      </c>
      <c r="AE21080" s="10" t="s">
        <v>33368</v>
      </c>
      <c r="AF21080" s="10" t="s">
        <v>596</v>
      </c>
    </row>
    <row r="21081" spans="30:32" x14ac:dyDescent="0.2">
      <c r="AD21081" s="11" t="s">
        <v>33369</v>
      </c>
      <c r="AE21081" s="10" t="s">
        <v>26416</v>
      </c>
      <c r="AF21081" s="10" t="s">
        <v>596</v>
      </c>
    </row>
    <row r="21082" spans="30:32" x14ac:dyDescent="0.2">
      <c r="AD21082" s="11" t="s">
        <v>33370</v>
      </c>
      <c r="AE21082" s="10" t="s">
        <v>33371</v>
      </c>
      <c r="AF21082" s="10" t="s">
        <v>596</v>
      </c>
    </row>
    <row r="21083" spans="30:32" x14ac:dyDescent="0.2">
      <c r="AD21083" s="11" t="s">
        <v>33372</v>
      </c>
      <c r="AE21083" s="10" t="s">
        <v>14687</v>
      </c>
      <c r="AF21083" s="10" t="s">
        <v>596</v>
      </c>
    </row>
    <row r="21084" spans="30:32" x14ac:dyDescent="0.2">
      <c r="AD21084" s="11" t="s">
        <v>33373</v>
      </c>
      <c r="AE21084" s="10" t="s">
        <v>2328</v>
      </c>
      <c r="AF21084" s="10" t="s">
        <v>596</v>
      </c>
    </row>
    <row r="21085" spans="30:32" x14ac:dyDescent="0.2">
      <c r="AD21085" s="11" t="s">
        <v>33374</v>
      </c>
      <c r="AE21085" s="10" t="s">
        <v>33375</v>
      </c>
      <c r="AF21085" s="10" t="s">
        <v>596</v>
      </c>
    </row>
    <row r="21086" spans="30:32" x14ac:dyDescent="0.2">
      <c r="AD21086" s="11" t="s">
        <v>33376</v>
      </c>
      <c r="AE21086" s="10" t="s">
        <v>3727</v>
      </c>
      <c r="AF21086" s="10" t="s">
        <v>596</v>
      </c>
    </row>
    <row r="21087" spans="30:32" x14ac:dyDescent="0.2">
      <c r="AD21087" s="11" t="s">
        <v>33377</v>
      </c>
      <c r="AE21087" s="10" t="s">
        <v>3727</v>
      </c>
      <c r="AF21087" s="10" t="s">
        <v>596</v>
      </c>
    </row>
    <row r="21088" spans="30:32" x14ac:dyDescent="0.2">
      <c r="AD21088" s="11" t="s">
        <v>33378</v>
      </c>
      <c r="AE21088" s="10" t="s">
        <v>33379</v>
      </c>
      <c r="AF21088" s="10" t="s">
        <v>596</v>
      </c>
    </row>
    <row r="21089" spans="30:32" x14ac:dyDescent="0.2">
      <c r="AD21089" s="11" t="s">
        <v>33380</v>
      </c>
      <c r="AE21089" s="10" t="s">
        <v>33381</v>
      </c>
      <c r="AF21089" s="10" t="s">
        <v>596</v>
      </c>
    </row>
    <row r="21090" spans="30:32" x14ac:dyDescent="0.2">
      <c r="AD21090" s="11" t="s">
        <v>33382</v>
      </c>
      <c r="AE21090" s="10" t="s">
        <v>2422</v>
      </c>
      <c r="AF21090" s="10" t="s">
        <v>596</v>
      </c>
    </row>
    <row r="21091" spans="30:32" x14ac:dyDescent="0.2">
      <c r="AD21091" s="11" t="s">
        <v>33383</v>
      </c>
      <c r="AE21091" s="10" t="s">
        <v>33384</v>
      </c>
      <c r="AF21091" s="10" t="s">
        <v>596</v>
      </c>
    </row>
    <row r="21092" spans="30:32" x14ac:dyDescent="0.2">
      <c r="AD21092" s="11" t="s">
        <v>33385</v>
      </c>
      <c r="AE21092" s="10" t="s">
        <v>33386</v>
      </c>
      <c r="AF21092" s="10" t="s">
        <v>596</v>
      </c>
    </row>
    <row r="21093" spans="30:32" x14ac:dyDescent="0.2">
      <c r="AD21093" s="11" t="s">
        <v>33387</v>
      </c>
      <c r="AE21093" s="10" t="s">
        <v>33388</v>
      </c>
      <c r="AF21093" s="10" t="s">
        <v>596</v>
      </c>
    </row>
    <row r="21094" spans="30:32" x14ac:dyDescent="0.2">
      <c r="AD21094" s="11" t="s">
        <v>33389</v>
      </c>
      <c r="AE21094" s="10" t="s">
        <v>33390</v>
      </c>
      <c r="AF21094" s="10" t="s">
        <v>596</v>
      </c>
    </row>
    <row r="21095" spans="30:32" x14ac:dyDescent="0.2">
      <c r="AD21095" s="11" t="s">
        <v>33391</v>
      </c>
      <c r="AE21095" s="10" t="s">
        <v>33392</v>
      </c>
      <c r="AF21095" s="10" t="s">
        <v>596</v>
      </c>
    </row>
    <row r="21096" spans="30:32" x14ac:dyDescent="0.2">
      <c r="AD21096" s="11" t="s">
        <v>33393</v>
      </c>
      <c r="AE21096" s="10" t="s">
        <v>27613</v>
      </c>
      <c r="AF21096" s="10" t="s">
        <v>596</v>
      </c>
    </row>
    <row r="21097" spans="30:32" x14ac:dyDescent="0.2">
      <c r="AD21097" s="11" t="s">
        <v>33394</v>
      </c>
      <c r="AE21097" s="10" t="s">
        <v>28494</v>
      </c>
      <c r="AF21097" s="10" t="s">
        <v>596</v>
      </c>
    </row>
    <row r="21098" spans="30:32" x14ac:dyDescent="0.2">
      <c r="AD21098" s="11" t="s">
        <v>33395</v>
      </c>
      <c r="AE21098" s="10" t="s">
        <v>1463</v>
      </c>
      <c r="AF21098" s="10" t="s">
        <v>596</v>
      </c>
    </row>
    <row r="21099" spans="30:32" x14ac:dyDescent="0.2">
      <c r="AD21099" s="11" t="s">
        <v>33396</v>
      </c>
      <c r="AE21099" s="10" t="s">
        <v>23657</v>
      </c>
      <c r="AF21099" s="10" t="s">
        <v>596</v>
      </c>
    </row>
    <row r="21100" spans="30:32" x14ac:dyDescent="0.2">
      <c r="AD21100" s="11" t="s">
        <v>33397</v>
      </c>
      <c r="AE21100" s="10" t="s">
        <v>25416</v>
      </c>
      <c r="AF21100" s="10" t="s">
        <v>596</v>
      </c>
    </row>
    <row r="21101" spans="30:32" x14ac:dyDescent="0.2">
      <c r="AD21101" s="11" t="s">
        <v>33398</v>
      </c>
      <c r="AE21101" s="10" t="s">
        <v>33399</v>
      </c>
      <c r="AF21101" s="10" t="s">
        <v>596</v>
      </c>
    </row>
    <row r="21102" spans="30:32" x14ac:dyDescent="0.2">
      <c r="AD21102" s="11" t="s">
        <v>33400</v>
      </c>
      <c r="AE21102" s="10" t="s">
        <v>33401</v>
      </c>
      <c r="AF21102" s="10" t="s">
        <v>596</v>
      </c>
    </row>
    <row r="21103" spans="30:32" x14ac:dyDescent="0.2">
      <c r="AD21103" s="11" t="s">
        <v>33402</v>
      </c>
      <c r="AE21103" s="10" t="s">
        <v>33403</v>
      </c>
      <c r="AF21103" s="10" t="s">
        <v>596</v>
      </c>
    </row>
    <row r="21104" spans="30:32" x14ac:dyDescent="0.2">
      <c r="AD21104" s="11" t="s">
        <v>33404</v>
      </c>
      <c r="AE21104" s="10" t="s">
        <v>33405</v>
      </c>
      <c r="AF21104" s="10" t="s">
        <v>596</v>
      </c>
    </row>
    <row r="21105" spans="30:32" x14ac:dyDescent="0.2">
      <c r="AD21105" s="11" t="s">
        <v>33406</v>
      </c>
      <c r="AE21105" s="10" t="s">
        <v>33405</v>
      </c>
      <c r="AF21105" s="10" t="s">
        <v>596</v>
      </c>
    </row>
    <row r="21106" spans="30:32" x14ac:dyDescent="0.2">
      <c r="AD21106" s="11" t="s">
        <v>33407</v>
      </c>
      <c r="AE21106" s="10" t="s">
        <v>33408</v>
      </c>
      <c r="AF21106" s="10" t="s">
        <v>596</v>
      </c>
    </row>
    <row r="21107" spans="30:32" x14ac:dyDescent="0.2">
      <c r="AD21107" s="11" t="s">
        <v>33409</v>
      </c>
      <c r="AE21107" s="10" t="s">
        <v>33410</v>
      </c>
      <c r="AF21107" s="10" t="s">
        <v>596</v>
      </c>
    </row>
    <row r="21108" spans="30:32" x14ac:dyDescent="0.2">
      <c r="AD21108" s="11" t="s">
        <v>33411</v>
      </c>
      <c r="AE21108" s="10" t="s">
        <v>33412</v>
      </c>
      <c r="AF21108" s="10" t="s">
        <v>596</v>
      </c>
    </row>
    <row r="21109" spans="30:32" x14ac:dyDescent="0.2">
      <c r="AD21109" s="11" t="s">
        <v>33413</v>
      </c>
      <c r="AE21109" s="10" t="s">
        <v>1475</v>
      </c>
      <c r="AF21109" s="10" t="s">
        <v>596</v>
      </c>
    </row>
    <row r="21110" spans="30:32" x14ac:dyDescent="0.2">
      <c r="AD21110" s="11" t="s">
        <v>33414</v>
      </c>
      <c r="AE21110" s="10" t="s">
        <v>33415</v>
      </c>
      <c r="AF21110" s="10" t="s">
        <v>596</v>
      </c>
    </row>
    <row r="21111" spans="30:32" x14ac:dyDescent="0.2">
      <c r="AD21111" s="11" t="s">
        <v>33416</v>
      </c>
      <c r="AE21111" s="10" t="s">
        <v>33417</v>
      </c>
      <c r="AF21111" s="10" t="s">
        <v>596</v>
      </c>
    </row>
    <row r="21112" spans="30:32" x14ac:dyDescent="0.2">
      <c r="AD21112" s="11" t="s">
        <v>33418</v>
      </c>
      <c r="AE21112" s="10" t="s">
        <v>33419</v>
      </c>
      <c r="AF21112" s="10" t="s">
        <v>596</v>
      </c>
    </row>
    <row r="21113" spans="30:32" x14ac:dyDescent="0.2">
      <c r="AD21113" s="11" t="s">
        <v>33420</v>
      </c>
      <c r="AE21113" s="10" t="s">
        <v>33421</v>
      </c>
      <c r="AF21113" s="10" t="s">
        <v>596</v>
      </c>
    </row>
    <row r="21114" spans="30:32" x14ac:dyDescent="0.2">
      <c r="AD21114" s="11" t="s">
        <v>33422</v>
      </c>
      <c r="AE21114" s="10" t="s">
        <v>33423</v>
      </c>
      <c r="AF21114" s="10" t="s">
        <v>596</v>
      </c>
    </row>
    <row r="21115" spans="30:32" x14ac:dyDescent="0.2">
      <c r="AD21115" s="11" t="s">
        <v>33424</v>
      </c>
      <c r="AE21115" s="10" t="s">
        <v>33425</v>
      </c>
      <c r="AF21115" s="10" t="s">
        <v>596</v>
      </c>
    </row>
    <row r="21116" spans="30:32" x14ac:dyDescent="0.2">
      <c r="AD21116" s="11" t="s">
        <v>33426</v>
      </c>
      <c r="AE21116" s="10" t="s">
        <v>33427</v>
      </c>
      <c r="AF21116" s="10" t="s">
        <v>596</v>
      </c>
    </row>
    <row r="21117" spans="30:32" x14ac:dyDescent="0.2">
      <c r="AD21117" s="11" t="s">
        <v>33428</v>
      </c>
      <c r="AE21117" s="10" t="s">
        <v>29496</v>
      </c>
      <c r="AF21117" s="10" t="s">
        <v>596</v>
      </c>
    </row>
    <row r="21118" spans="30:32" x14ac:dyDescent="0.2">
      <c r="AD21118" s="11" t="s">
        <v>33429</v>
      </c>
      <c r="AE21118" s="10" t="s">
        <v>33430</v>
      </c>
      <c r="AF21118" s="10" t="s">
        <v>596</v>
      </c>
    </row>
    <row r="21119" spans="30:32" x14ac:dyDescent="0.2">
      <c r="AD21119" s="11" t="s">
        <v>33431</v>
      </c>
      <c r="AE21119" s="10" t="s">
        <v>21642</v>
      </c>
      <c r="AF21119" s="10" t="s">
        <v>596</v>
      </c>
    </row>
    <row r="21120" spans="30:32" x14ac:dyDescent="0.2">
      <c r="AD21120" s="11" t="s">
        <v>33432</v>
      </c>
      <c r="AE21120" s="10" t="s">
        <v>33433</v>
      </c>
      <c r="AF21120" s="10" t="s">
        <v>596</v>
      </c>
    </row>
    <row r="21121" spans="30:32" x14ac:dyDescent="0.2">
      <c r="AD21121" s="11" t="s">
        <v>33434</v>
      </c>
      <c r="AE21121" s="10" t="s">
        <v>33435</v>
      </c>
      <c r="AF21121" s="10" t="s">
        <v>596</v>
      </c>
    </row>
    <row r="21122" spans="30:32" x14ac:dyDescent="0.2">
      <c r="AD21122" s="11" t="s">
        <v>33436</v>
      </c>
      <c r="AE21122" s="10" t="s">
        <v>2725</v>
      </c>
      <c r="AF21122" s="10" t="s">
        <v>596</v>
      </c>
    </row>
    <row r="21123" spans="30:32" x14ac:dyDescent="0.2">
      <c r="AD21123" s="11" t="s">
        <v>33437</v>
      </c>
      <c r="AE21123" s="10" t="s">
        <v>8348</v>
      </c>
      <c r="AF21123" s="10" t="s">
        <v>596</v>
      </c>
    </row>
    <row r="21124" spans="30:32" x14ac:dyDescent="0.2">
      <c r="AD21124" s="11" t="s">
        <v>33438</v>
      </c>
      <c r="AE21124" s="10" t="s">
        <v>15274</v>
      </c>
      <c r="AF21124" s="10" t="s">
        <v>596</v>
      </c>
    </row>
    <row r="21125" spans="30:32" x14ac:dyDescent="0.2">
      <c r="AD21125" s="11" t="s">
        <v>33439</v>
      </c>
      <c r="AE21125" s="10" t="s">
        <v>17667</v>
      </c>
      <c r="AF21125" s="10" t="s">
        <v>596</v>
      </c>
    </row>
    <row r="21126" spans="30:32" x14ac:dyDescent="0.2">
      <c r="AD21126" s="11" t="s">
        <v>33440</v>
      </c>
      <c r="AE21126" s="10" t="s">
        <v>33441</v>
      </c>
      <c r="AF21126" s="10" t="s">
        <v>596</v>
      </c>
    </row>
    <row r="21127" spans="30:32" x14ac:dyDescent="0.2">
      <c r="AD21127" s="11" t="s">
        <v>33442</v>
      </c>
      <c r="AE21127" s="10" t="s">
        <v>33443</v>
      </c>
      <c r="AF21127" s="10" t="s">
        <v>596</v>
      </c>
    </row>
    <row r="21128" spans="30:32" x14ac:dyDescent="0.2">
      <c r="AD21128" s="11" t="s">
        <v>33444</v>
      </c>
      <c r="AE21128" s="10" t="s">
        <v>1890</v>
      </c>
      <c r="AF21128" s="10" t="s">
        <v>596</v>
      </c>
    </row>
    <row r="21129" spans="30:32" x14ac:dyDescent="0.2">
      <c r="AD21129" s="11" t="s">
        <v>33445</v>
      </c>
      <c r="AE21129" s="10" t="s">
        <v>33446</v>
      </c>
      <c r="AF21129" s="10" t="s">
        <v>596</v>
      </c>
    </row>
    <row r="21130" spans="30:32" x14ac:dyDescent="0.2">
      <c r="AD21130" s="11" t="s">
        <v>33447</v>
      </c>
      <c r="AE21130" s="10" t="s">
        <v>16706</v>
      </c>
      <c r="AF21130" s="10" t="s">
        <v>557</v>
      </c>
    </row>
    <row r="21131" spans="30:32" x14ac:dyDescent="0.2">
      <c r="AD21131" s="11" t="s">
        <v>33448</v>
      </c>
      <c r="AE21131" s="10" t="s">
        <v>9687</v>
      </c>
      <c r="AF21131" s="10" t="s">
        <v>557</v>
      </c>
    </row>
    <row r="21132" spans="30:32" x14ac:dyDescent="0.2">
      <c r="AD21132" s="11" t="s">
        <v>33449</v>
      </c>
      <c r="AE21132" s="10" t="s">
        <v>33450</v>
      </c>
      <c r="AF21132" s="10" t="s">
        <v>557</v>
      </c>
    </row>
    <row r="21133" spans="30:32" x14ac:dyDescent="0.2">
      <c r="AD21133" s="11" t="s">
        <v>33451</v>
      </c>
      <c r="AE21133" s="10" t="s">
        <v>33452</v>
      </c>
      <c r="AF21133" s="10" t="s">
        <v>557</v>
      </c>
    </row>
    <row r="21134" spans="30:32" x14ac:dyDescent="0.2">
      <c r="AD21134" s="11" t="s">
        <v>33453</v>
      </c>
      <c r="AE21134" s="10" t="s">
        <v>33454</v>
      </c>
      <c r="AF21134" s="10" t="s">
        <v>557</v>
      </c>
    </row>
    <row r="21135" spans="30:32" x14ac:dyDescent="0.2">
      <c r="AD21135" s="11" t="s">
        <v>33455</v>
      </c>
      <c r="AE21135" s="10" t="s">
        <v>1933</v>
      </c>
      <c r="AF21135" s="10" t="s">
        <v>557</v>
      </c>
    </row>
    <row r="21136" spans="30:32" x14ac:dyDescent="0.2">
      <c r="AD21136" s="11" t="s">
        <v>33456</v>
      </c>
      <c r="AE21136" s="10" t="s">
        <v>33457</v>
      </c>
      <c r="AF21136" s="10" t="s">
        <v>557</v>
      </c>
    </row>
    <row r="21137" spans="30:32" x14ac:dyDescent="0.2">
      <c r="AD21137" s="11" t="s">
        <v>33458</v>
      </c>
      <c r="AE21137" s="10" t="s">
        <v>33459</v>
      </c>
      <c r="AF21137" s="10" t="s">
        <v>557</v>
      </c>
    </row>
    <row r="21138" spans="30:32" x14ac:dyDescent="0.2">
      <c r="AD21138" s="11" t="s">
        <v>33460</v>
      </c>
      <c r="AE21138" s="10" t="s">
        <v>33461</v>
      </c>
      <c r="AF21138" s="10" t="s">
        <v>557</v>
      </c>
    </row>
    <row r="21139" spans="30:32" x14ac:dyDescent="0.2">
      <c r="AD21139" s="11" t="s">
        <v>33462</v>
      </c>
      <c r="AE21139" s="10" t="s">
        <v>33463</v>
      </c>
      <c r="AF21139" s="10" t="s">
        <v>557</v>
      </c>
    </row>
    <row r="21140" spans="30:32" x14ac:dyDescent="0.2">
      <c r="AD21140" s="11" t="s">
        <v>33464</v>
      </c>
      <c r="AE21140" s="10" t="s">
        <v>33465</v>
      </c>
      <c r="AF21140" s="10" t="s">
        <v>557</v>
      </c>
    </row>
    <row r="21141" spans="30:32" x14ac:dyDescent="0.2">
      <c r="AD21141" s="11" t="s">
        <v>33466</v>
      </c>
      <c r="AE21141" s="10" t="s">
        <v>33467</v>
      </c>
      <c r="AF21141" s="10" t="s">
        <v>557</v>
      </c>
    </row>
    <row r="21142" spans="30:32" x14ac:dyDescent="0.2">
      <c r="AD21142" s="11" t="s">
        <v>33468</v>
      </c>
      <c r="AE21142" s="10" t="s">
        <v>33469</v>
      </c>
      <c r="AF21142" s="10" t="s">
        <v>557</v>
      </c>
    </row>
    <row r="21143" spans="30:32" x14ac:dyDescent="0.2">
      <c r="AD21143" s="11" t="s">
        <v>33470</v>
      </c>
      <c r="AE21143" s="10" t="s">
        <v>1165</v>
      </c>
      <c r="AF21143" s="10" t="s">
        <v>557</v>
      </c>
    </row>
    <row r="21144" spans="30:32" x14ac:dyDescent="0.2">
      <c r="AD21144" s="11" t="s">
        <v>33471</v>
      </c>
      <c r="AE21144" s="10" t="s">
        <v>3843</v>
      </c>
      <c r="AF21144" s="10" t="s">
        <v>557</v>
      </c>
    </row>
    <row r="21145" spans="30:32" x14ac:dyDescent="0.2">
      <c r="AD21145" s="11" t="s">
        <v>33472</v>
      </c>
      <c r="AE21145" s="10" t="s">
        <v>33473</v>
      </c>
      <c r="AF21145" s="10" t="s">
        <v>557</v>
      </c>
    </row>
    <row r="21146" spans="30:32" x14ac:dyDescent="0.2">
      <c r="AD21146" s="11" t="s">
        <v>33474</v>
      </c>
      <c r="AE21146" s="10" t="s">
        <v>1270</v>
      </c>
      <c r="AF21146" s="10" t="s">
        <v>557</v>
      </c>
    </row>
    <row r="21147" spans="30:32" x14ac:dyDescent="0.2">
      <c r="AD21147" s="11" t="s">
        <v>33475</v>
      </c>
      <c r="AE21147" s="10" t="s">
        <v>1270</v>
      </c>
      <c r="AF21147" s="10" t="s">
        <v>557</v>
      </c>
    </row>
    <row r="21148" spans="30:32" x14ac:dyDescent="0.2">
      <c r="AD21148" s="11" t="s">
        <v>33476</v>
      </c>
      <c r="AE21148" s="10" t="s">
        <v>33477</v>
      </c>
      <c r="AF21148" s="10" t="s">
        <v>557</v>
      </c>
    </row>
    <row r="21149" spans="30:32" x14ac:dyDescent="0.2">
      <c r="AD21149" s="11" t="s">
        <v>33478</v>
      </c>
      <c r="AE21149" s="10" t="s">
        <v>33477</v>
      </c>
      <c r="AF21149" s="10" t="s">
        <v>557</v>
      </c>
    </row>
    <row r="21150" spans="30:32" x14ac:dyDescent="0.2">
      <c r="AD21150" s="11" t="s">
        <v>33479</v>
      </c>
      <c r="AE21150" s="10" t="s">
        <v>33480</v>
      </c>
      <c r="AF21150" s="10" t="s">
        <v>557</v>
      </c>
    </row>
    <row r="21151" spans="30:32" x14ac:dyDescent="0.2">
      <c r="AD21151" s="11" t="s">
        <v>33481</v>
      </c>
      <c r="AE21151" s="10" t="s">
        <v>33477</v>
      </c>
      <c r="AF21151" s="10" t="s">
        <v>557</v>
      </c>
    </row>
    <row r="21152" spans="30:32" x14ac:dyDescent="0.2">
      <c r="AD21152" s="11" t="s">
        <v>33482</v>
      </c>
      <c r="AE21152" s="10" t="s">
        <v>1270</v>
      </c>
      <c r="AF21152" s="10" t="s">
        <v>557</v>
      </c>
    </row>
    <row r="21153" spans="30:32" x14ac:dyDescent="0.2">
      <c r="AD21153" s="11" t="s">
        <v>33483</v>
      </c>
      <c r="AE21153" s="10" t="s">
        <v>1270</v>
      </c>
      <c r="AF21153" s="10" t="s">
        <v>557</v>
      </c>
    </row>
    <row r="21154" spans="30:32" x14ac:dyDescent="0.2">
      <c r="AD21154" s="11" t="s">
        <v>33484</v>
      </c>
      <c r="AE21154" s="10" t="s">
        <v>33477</v>
      </c>
      <c r="AF21154" s="10" t="s">
        <v>557</v>
      </c>
    </row>
    <row r="21155" spans="30:32" x14ac:dyDescent="0.2">
      <c r="AD21155" s="11" t="s">
        <v>33485</v>
      </c>
      <c r="AE21155" s="10" t="s">
        <v>33486</v>
      </c>
      <c r="AF21155" s="10" t="s">
        <v>557</v>
      </c>
    </row>
    <row r="21156" spans="30:32" x14ac:dyDescent="0.2">
      <c r="AD21156" s="11" t="s">
        <v>33487</v>
      </c>
      <c r="AE21156" s="10" t="s">
        <v>33488</v>
      </c>
      <c r="AF21156" s="10" t="s">
        <v>557</v>
      </c>
    </row>
    <row r="21157" spans="30:32" x14ac:dyDescent="0.2">
      <c r="AD21157" s="11" t="s">
        <v>33489</v>
      </c>
      <c r="AE21157" s="10" t="s">
        <v>9768</v>
      </c>
      <c r="AF21157" s="10" t="s">
        <v>557</v>
      </c>
    </row>
    <row r="21158" spans="30:32" x14ac:dyDescent="0.2">
      <c r="AD21158" s="11" t="s">
        <v>33490</v>
      </c>
      <c r="AE21158" s="10" t="s">
        <v>33491</v>
      </c>
      <c r="AF21158" s="10" t="s">
        <v>557</v>
      </c>
    </row>
    <row r="21159" spans="30:32" x14ac:dyDescent="0.2">
      <c r="AD21159" s="11" t="s">
        <v>33492</v>
      </c>
      <c r="AE21159" s="10" t="s">
        <v>18197</v>
      </c>
      <c r="AF21159" s="10" t="s">
        <v>557</v>
      </c>
    </row>
    <row r="21160" spans="30:32" x14ac:dyDescent="0.2">
      <c r="AD21160" s="11" t="s">
        <v>33493</v>
      </c>
      <c r="AE21160" s="10" t="s">
        <v>18197</v>
      </c>
      <c r="AF21160" s="10" t="s">
        <v>557</v>
      </c>
    </row>
    <row r="21161" spans="30:32" x14ac:dyDescent="0.2">
      <c r="AD21161" s="11" t="s">
        <v>33494</v>
      </c>
      <c r="AE21161" s="10" t="s">
        <v>18197</v>
      </c>
      <c r="AF21161" s="10" t="s">
        <v>557</v>
      </c>
    </row>
    <row r="21162" spans="30:32" x14ac:dyDescent="0.2">
      <c r="AD21162" s="11" t="s">
        <v>33495</v>
      </c>
      <c r="AE21162" s="10" t="s">
        <v>18197</v>
      </c>
      <c r="AF21162" s="10" t="s">
        <v>557</v>
      </c>
    </row>
    <row r="21163" spans="30:32" x14ac:dyDescent="0.2">
      <c r="AD21163" s="11" t="s">
        <v>33496</v>
      </c>
      <c r="AE21163" s="10" t="s">
        <v>18197</v>
      </c>
      <c r="AF21163" s="10" t="s">
        <v>557</v>
      </c>
    </row>
    <row r="21164" spans="30:32" x14ac:dyDescent="0.2">
      <c r="AD21164" s="11" t="s">
        <v>33497</v>
      </c>
      <c r="AE21164" s="10" t="s">
        <v>18197</v>
      </c>
      <c r="AF21164" s="10" t="s">
        <v>557</v>
      </c>
    </row>
    <row r="21165" spans="30:32" x14ac:dyDescent="0.2">
      <c r="AD21165" s="11" t="s">
        <v>33498</v>
      </c>
      <c r="AE21165" s="10" t="s">
        <v>18197</v>
      </c>
      <c r="AF21165" s="10" t="s">
        <v>557</v>
      </c>
    </row>
    <row r="21166" spans="30:32" x14ac:dyDescent="0.2">
      <c r="AD21166" s="11" t="s">
        <v>33499</v>
      </c>
      <c r="AE21166" s="10" t="s">
        <v>1286</v>
      </c>
      <c r="AF21166" s="10" t="s">
        <v>557</v>
      </c>
    </row>
    <row r="21167" spans="30:32" x14ac:dyDescent="0.2">
      <c r="AD21167" s="11" t="s">
        <v>33500</v>
      </c>
      <c r="AE21167" s="10" t="s">
        <v>1286</v>
      </c>
      <c r="AF21167" s="10" t="s">
        <v>557</v>
      </c>
    </row>
    <row r="21168" spans="30:32" x14ac:dyDescent="0.2">
      <c r="AD21168" s="11" t="s">
        <v>33501</v>
      </c>
      <c r="AE21168" s="10" t="s">
        <v>1286</v>
      </c>
      <c r="AF21168" s="10" t="s">
        <v>557</v>
      </c>
    </row>
    <row r="21169" spans="30:32" x14ac:dyDescent="0.2">
      <c r="AD21169" s="11" t="s">
        <v>33502</v>
      </c>
      <c r="AE21169" s="10" t="s">
        <v>1286</v>
      </c>
      <c r="AF21169" s="10" t="s">
        <v>557</v>
      </c>
    </row>
    <row r="21170" spans="30:32" x14ac:dyDescent="0.2">
      <c r="AD21170" s="11" t="s">
        <v>33503</v>
      </c>
      <c r="AE21170" s="10" t="s">
        <v>1286</v>
      </c>
      <c r="AF21170" s="10" t="s">
        <v>557</v>
      </c>
    </row>
    <row r="21171" spans="30:32" x14ac:dyDescent="0.2">
      <c r="AD21171" s="11" t="s">
        <v>33504</v>
      </c>
      <c r="AE21171" s="10" t="s">
        <v>33505</v>
      </c>
      <c r="AF21171" s="10" t="s">
        <v>557</v>
      </c>
    </row>
    <row r="21172" spans="30:32" x14ac:dyDescent="0.2">
      <c r="AD21172" s="11" t="s">
        <v>33506</v>
      </c>
      <c r="AE21172" s="10" t="s">
        <v>1290</v>
      </c>
      <c r="AF21172" s="10" t="s">
        <v>557</v>
      </c>
    </row>
    <row r="21173" spans="30:32" x14ac:dyDescent="0.2">
      <c r="AD21173" s="11" t="s">
        <v>33507</v>
      </c>
      <c r="AE21173" s="10" t="s">
        <v>33508</v>
      </c>
      <c r="AF21173" s="10" t="s">
        <v>557</v>
      </c>
    </row>
    <row r="21174" spans="30:32" x14ac:dyDescent="0.2">
      <c r="AD21174" s="11" t="s">
        <v>33509</v>
      </c>
      <c r="AE21174" s="10" t="s">
        <v>33510</v>
      </c>
      <c r="AF21174" s="10" t="s">
        <v>557</v>
      </c>
    </row>
    <row r="21175" spans="30:32" x14ac:dyDescent="0.2">
      <c r="AD21175" s="11" t="s">
        <v>33511</v>
      </c>
      <c r="AE21175" s="10" t="s">
        <v>1998</v>
      </c>
      <c r="AF21175" s="10" t="s">
        <v>557</v>
      </c>
    </row>
    <row r="21176" spans="30:32" x14ac:dyDescent="0.2">
      <c r="AD21176" s="11" t="s">
        <v>33512</v>
      </c>
      <c r="AE21176" s="10" t="s">
        <v>1998</v>
      </c>
      <c r="AF21176" s="10" t="s">
        <v>557</v>
      </c>
    </row>
    <row r="21177" spans="30:32" x14ac:dyDescent="0.2">
      <c r="AD21177" s="11" t="s">
        <v>33513</v>
      </c>
      <c r="AE21177" s="10" t="s">
        <v>33514</v>
      </c>
      <c r="AF21177" s="10" t="s">
        <v>557</v>
      </c>
    </row>
    <row r="21178" spans="30:32" x14ac:dyDescent="0.2">
      <c r="AD21178" s="11" t="s">
        <v>33515</v>
      </c>
      <c r="AE21178" s="10" t="s">
        <v>33514</v>
      </c>
      <c r="AF21178" s="10" t="s">
        <v>557</v>
      </c>
    </row>
    <row r="21179" spans="30:32" x14ac:dyDescent="0.2">
      <c r="AD21179" s="11" t="s">
        <v>33516</v>
      </c>
      <c r="AE21179" s="10" t="s">
        <v>33514</v>
      </c>
      <c r="AF21179" s="10" t="s">
        <v>557</v>
      </c>
    </row>
    <row r="21180" spans="30:32" x14ac:dyDescent="0.2">
      <c r="AD21180" s="11" t="s">
        <v>33517</v>
      </c>
      <c r="AE21180" s="10" t="s">
        <v>33518</v>
      </c>
      <c r="AF21180" s="10" t="s">
        <v>557</v>
      </c>
    </row>
    <row r="21181" spans="30:32" x14ac:dyDescent="0.2">
      <c r="AD21181" s="11" t="s">
        <v>33519</v>
      </c>
      <c r="AE21181" s="10" t="s">
        <v>33514</v>
      </c>
      <c r="AF21181" s="10" t="s">
        <v>557</v>
      </c>
    </row>
    <row r="21182" spans="30:32" x14ac:dyDescent="0.2">
      <c r="AD21182" s="11" t="s">
        <v>33520</v>
      </c>
      <c r="AE21182" s="10" t="s">
        <v>12200</v>
      </c>
      <c r="AF21182" s="10" t="s">
        <v>557</v>
      </c>
    </row>
    <row r="21183" spans="30:32" x14ac:dyDescent="0.2">
      <c r="AD21183" s="11" t="s">
        <v>33521</v>
      </c>
      <c r="AE21183" s="10" t="s">
        <v>2911</v>
      </c>
      <c r="AF21183" s="10" t="s">
        <v>557</v>
      </c>
    </row>
    <row r="21184" spans="30:32" x14ac:dyDescent="0.2">
      <c r="AD21184" s="11" t="s">
        <v>33522</v>
      </c>
      <c r="AE21184" s="10" t="s">
        <v>33523</v>
      </c>
      <c r="AF21184" s="10" t="s">
        <v>557</v>
      </c>
    </row>
    <row r="21185" spans="30:32" x14ac:dyDescent="0.2">
      <c r="AD21185" s="11" t="s">
        <v>33524</v>
      </c>
      <c r="AE21185" s="10" t="s">
        <v>33523</v>
      </c>
      <c r="AF21185" s="10" t="s">
        <v>557</v>
      </c>
    </row>
    <row r="21186" spans="30:32" x14ac:dyDescent="0.2">
      <c r="AD21186" s="11" t="s">
        <v>33525</v>
      </c>
      <c r="AE21186" s="10" t="s">
        <v>33523</v>
      </c>
      <c r="AF21186" s="10" t="s">
        <v>557</v>
      </c>
    </row>
    <row r="21187" spans="30:32" x14ac:dyDescent="0.2">
      <c r="AD21187" s="11" t="s">
        <v>33526</v>
      </c>
      <c r="AE21187" s="10" t="s">
        <v>33523</v>
      </c>
      <c r="AF21187" s="10" t="s">
        <v>557</v>
      </c>
    </row>
    <row r="21188" spans="30:32" x14ac:dyDescent="0.2">
      <c r="AD21188" s="11" t="s">
        <v>33527</v>
      </c>
      <c r="AE21188" s="10" t="s">
        <v>33523</v>
      </c>
      <c r="AF21188" s="10" t="s">
        <v>557</v>
      </c>
    </row>
    <row r="21189" spans="30:32" x14ac:dyDescent="0.2">
      <c r="AD21189" s="11" t="s">
        <v>33528</v>
      </c>
      <c r="AE21189" s="10" t="s">
        <v>1373</v>
      </c>
      <c r="AF21189" s="10" t="s">
        <v>557</v>
      </c>
    </row>
    <row r="21190" spans="30:32" x14ac:dyDescent="0.2">
      <c r="AD21190" s="11" t="s">
        <v>33529</v>
      </c>
      <c r="AE21190" s="10" t="s">
        <v>3862</v>
      </c>
      <c r="AF21190" s="10" t="s">
        <v>557</v>
      </c>
    </row>
    <row r="21191" spans="30:32" x14ac:dyDescent="0.2">
      <c r="AD21191" s="11" t="s">
        <v>33530</v>
      </c>
      <c r="AE21191" s="10" t="s">
        <v>33531</v>
      </c>
      <c r="AF21191" s="10" t="s">
        <v>557</v>
      </c>
    </row>
    <row r="21192" spans="30:32" x14ac:dyDescent="0.2">
      <c r="AD21192" s="11" t="s">
        <v>33532</v>
      </c>
      <c r="AE21192" s="10" t="s">
        <v>11543</v>
      </c>
      <c r="AF21192" s="10" t="s">
        <v>557</v>
      </c>
    </row>
    <row r="21193" spans="30:32" x14ac:dyDescent="0.2">
      <c r="AD21193" s="11" t="s">
        <v>33533</v>
      </c>
      <c r="AE21193" s="10" t="s">
        <v>33534</v>
      </c>
      <c r="AF21193" s="10" t="s">
        <v>557</v>
      </c>
    </row>
    <row r="21194" spans="30:32" x14ac:dyDescent="0.2">
      <c r="AD21194" s="11" t="s">
        <v>33535</v>
      </c>
      <c r="AE21194" s="10" t="s">
        <v>33536</v>
      </c>
      <c r="AF21194" s="10" t="s">
        <v>557</v>
      </c>
    </row>
    <row r="21195" spans="30:32" x14ac:dyDescent="0.2">
      <c r="AD21195" s="11" t="s">
        <v>33537</v>
      </c>
      <c r="AE21195" s="10" t="s">
        <v>8456</v>
      </c>
      <c r="AF21195" s="10" t="s">
        <v>557</v>
      </c>
    </row>
    <row r="21196" spans="30:32" x14ac:dyDescent="0.2">
      <c r="AD21196" s="11" t="s">
        <v>33538</v>
      </c>
      <c r="AE21196" s="10" t="s">
        <v>18249</v>
      </c>
      <c r="AF21196" s="10" t="s">
        <v>557</v>
      </c>
    </row>
    <row r="21197" spans="30:32" x14ac:dyDescent="0.2">
      <c r="AD21197" s="11" t="s">
        <v>33539</v>
      </c>
      <c r="AE21197" s="10" t="s">
        <v>29953</v>
      </c>
      <c r="AF21197" s="10" t="s">
        <v>557</v>
      </c>
    </row>
    <row r="21198" spans="30:32" x14ac:dyDescent="0.2">
      <c r="AD21198" s="11" t="s">
        <v>33540</v>
      </c>
      <c r="AE21198" s="10" t="s">
        <v>1388</v>
      </c>
      <c r="AF21198" s="10" t="s">
        <v>557</v>
      </c>
    </row>
    <row r="21199" spans="30:32" x14ac:dyDescent="0.2">
      <c r="AD21199" s="11" t="s">
        <v>33541</v>
      </c>
      <c r="AE21199" s="10" t="s">
        <v>33542</v>
      </c>
      <c r="AF21199" s="10" t="s">
        <v>557</v>
      </c>
    </row>
    <row r="21200" spans="30:32" x14ac:dyDescent="0.2">
      <c r="AD21200" s="11" t="s">
        <v>33543</v>
      </c>
      <c r="AE21200" s="10" t="s">
        <v>33544</v>
      </c>
      <c r="AF21200" s="10" t="s">
        <v>557</v>
      </c>
    </row>
    <row r="21201" spans="30:32" x14ac:dyDescent="0.2">
      <c r="AD21201" s="11" t="s">
        <v>33545</v>
      </c>
      <c r="AE21201" s="10" t="s">
        <v>9903</v>
      </c>
      <c r="AF21201" s="10" t="s">
        <v>557</v>
      </c>
    </row>
    <row r="21202" spans="30:32" x14ac:dyDescent="0.2">
      <c r="AD21202" s="11" t="s">
        <v>33546</v>
      </c>
      <c r="AE21202" s="10" t="s">
        <v>33547</v>
      </c>
      <c r="AF21202" s="10" t="s">
        <v>557</v>
      </c>
    </row>
    <row r="21203" spans="30:32" x14ac:dyDescent="0.2">
      <c r="AD21203" s="11" t="s">
        <v>33548</v>
      </c>
      <c r="AE21203" s="10" t="s">
        <v>33549</v>
      </c>
      <c r="AF21203" s="10" t="s">
        <v>557</v>
      </c>
    </row>
    <row r="21204" spans="30:32" x14ac:dyDescent="0.2">
      <c r="AD21204" s="11" t="s">
        <v>33550</v>
      </c>
      <c r="AE21204" s="10" t="s">
        <v>27169</v>
      </c>
      <c r="AF21204" s="10" t="s">
        <v>557</v>
      </c>
    </row>
    <row r="21205" spans="30:32" x14ac:dyDescent="0.2">
      <c r="AD21205" s="11" t="s">
        <v>33551</v>
      </c>
      <c r="AE21205" s="10" t="s">
        <v>14210</v>
      </c>
      <c r="AF21205" s="10" t="s">
        <v>557</v>
      </c>
    </row>
    <row r="21206" spans="30:32" x14ac:dyDescent="0.2">
      <c r="AD21206" s="11" t="s">
        <v>33552</v>
      </c>
      <c r="AE21206" s="10" t="s">
        <v>33553</v>
      </c>
      <c r="AF21206" s="10" t="s">
        <v>557</v>
      </c>
    </row>
    <row r="21207" spans="30:32" x14ac:dyDescent="0.2">
      <c r="AD21207" s="11" t="s">
        <v>33554</v>
      </c>
      <c r="AE21207" s="10" t="s">
        <v>33555</v>
      </c>
      <c r="AF21207" s="10" t="s">
        <v>557</v>
      </c>
    </row>
    <row r="21208" spans="30:32" x14ac:dyDescent="0.2">
      <c r="AD21208" s="11" t="s">
        <v>33556</v>
      </c>
      <c r="AE21208" s="10" t="s">
        <v>33557</v>
      </c>
      <c r="AF21208" s="10" t="s">
        <v>557</v>
      </c>
    </row>
    <row r="21209" spans="30:32" x14ac:dyDescent="0.2">
      <c r="AD21209" s="11" t="s">
        <v>33558</v>
      </c>
      <c r="AE21209" s="10" t="s">
        <v>27176</v>
      </c>
      <c r="AF21209" s="10" t="s">
        <v>557</v>
      </c>
    </row>
    <row r="21210" spans="30:32" x14ac:dyDescent="0.2">
      <c r="AD21210" s="11" t="s">
        <v>33559</v>
      </c>
      <c r="AE21210" s="10" t="s">
        <v>33560</v>
      </c>
      <c r="AF21210" s="10" t="s">
        <v>557</v>
      </c>
    </row>
    <row r="21211" spans="30:32" x14ac:dyDescent="0.2">
      <c r="AD21211" s="11" t="s">
        <v>33561</v>
      </c>
      <c r="AE21211" s="10" t="s">
        <v>33562</v>
      </c>
      <c r="AF21211" s="10" t="s">
        <v>557</v>
      </c>
    </row>
    <row r="21212" spans="30:32" x14ac:dyDescent="0.2">
      <c r="AD21212" s="11" t="s">
        <v>33563</v>
      </c>
      <c r="AE21212" s="10" t="s">
        <v>33564</v>
      </c>
      <c r="AF21212" s="10" t="s">
        <v>557</v>
      </c>
    </row>
    <row r="21213" spans="30:32" x14ac:dyDescent="0.2">
      <c r="AD21213" s="11" t="s">
        <v>33565</v>
      </c>
      <c r="AE21213" s="10" t="s">
        <v>33566</v>
      </c>
      <c r="AF21213" s="10" t="s">
        <v>557</v>
      </c>
    </row>
    <row r="21214" spans="30:32" x14ac:dyDescent="0.2">
      <c r="AD21214" s="11" t="s">
        <v>33567</v>
      </c>
      <c r="AE21214" s="10" t="s">
        <v>30282</v>
      </c>
      <c r="AF21214" s="10" t="s">
        <v>557</v>
      </c>
    </row>
    <row r="21215" spans="30:32" x14ac:dyDescent="0.2">
      <c r="AD21215" s="11" t="s">
        <v>33568</v>
      </c>
      <c r="AE21215" s="10" t="s">
        <v>7149</v>
      </c>
      <c r="AF21215" s="10" t="s">
        <v>557</v>
      </c>
    </row>
    <row r="21216" spans="30:32" x14ac:dyDescent="0.2">
      <c r="AD21216" s="11" t="s">
        <v>33569</v>
      </c>
      <c r="AE21216" s="10" t="s">
        <v>33570</v>
      </c>
      <c r="AF21216" s="10" t="s">
        <v>557</v>
      </c>
    </row>
    <row r="21217" spans="30:32" x14ac:dyDescent="0.2">
      <c r="AD21217" s="11" t="s">
        <v>33571</v>
      </c>
      <c r="AE21217" s="10" t="s">
        <v>33572</v>
      </c>
      <c r="AF21217" s="10" t="s">
        <v>557</v>
      </c>
    </row>
    <row r="21218" spans="30:32" x14ac:dyDescent="0.2">
      <c r="AD21218" s="11" t="s">
        <v>33573</v>
      </c>
      <c r="AE21218" s="10" t="s">
        <v>1428</v>
      </c>
      <c r="AF21218" s="10" t="s">
        <v>557</v>
      </c>
    </row>
    <row r="21219" spans="30:32" x14ac:dyDescent="0.2">
      <c r="AD21219" s="11" t="s">
        <v>33574</v>
      </c>
      <c r="AE21219" s="10" t="s">
        <v>33575</v>
      </c>
      <c r="AF21219" s="10" t="s">
        <v>557</v>
      </c>
    </row>
    <row r="21220" spans="30:32" x14ac:dyDescent="0.2">
      <c r="AD21220" s="11" t="s">
        <v>33576</v>
      </c>
      <c r="AE21220" s="10" t="s">
        <v>14233</v>
      </c>
      <c r="AF21220" s="10" t="s">
        <v>557</v>
      </c>
    </row>
    <row r="21221" spans="30:32" x14ac:dyDescent="0.2">
      <c r="AD21221" s="11" t="s">
        <v>33577</v>
      </c>
      <c r="AE21221" s="10" t="s">
        <v>33578</v>
      </c>
      <c r="AF21221" s="10" t="s">
        <v>557</v>
      </c>
    </row>
    <row r="21222" spans="30:32" x14ac:dyDescent="0.2">
      <c r="AD21222" s="11" t="s">
        <v>33579</v>
      </c>
      <c r="AE21222" s="10" t="s">
        <v>7177</v>
      </c>
      <c r="AF21222" s="10" t="s">
        <v>557</v>
      </c>
    </row>
    <row r="21223" spans="30:32" x14ac:dyDescent="0.2">
      <c r="AD21223" s="11" t="s">
        <v>33580</v>
      </c>
      <c r="AE21223" s="10" t="s">
        <v>33581</v>
      </c>
      <c r="AF21223" s="10" t="s">
        <v>557</v>
      </c>
    </row>
    <row r="21224" spans="30:32" x14ac:dyDescent="0.2">
      <c r="AD21224" s="11" t="s">
        <v>33582</v>
      </c>
      <c r="AE21224" s="10" t="s">
        <v>33583</v>
      </c>
      <c r="AF21224" s="10" t="s">
        <v>557</v>
      </c>
    </row>
    <row r="21225" spans="30:32" x14ac:dyDescent="0.2">
      <c r="AD21225" s="11" t="s">
        <v>33584</v>
      </c>
      <c r="AE21225" s="10" t="s">
        <v>33585</v>
      </c>
      <c r="AF21225" s="10" t="s">
        <v>557</v>
      </c>
    </row>
    <row r="21226" spans="30:32" x14ac:dyDescent="0.2">
      <c r="AD21226" s="11" t="s">
        <v>33586</v>
      </c>
      <c r="AE21226" s="10" t="s">
        <v>33587</v>
      </c>
      <c r="AF21226" s="10" t="s">
        <v>557</v>
      </c>
    </row>
    <row r="21227" spans="30:32" x14ac:dyDescent="0.2">
      <c r="AD21227" s="11" t="s">
        <v>33588</v>
      </c>
      <c r="AE21227" s="10" t="s">
        <v>2918</v>
      </c>
      <c r="AF21227" s="10" t="s">
        <v>557</v>
      </c>
    </row>
    <row r="21228" spans="30:32" x14ac:dyDescent="0.2">
      <c r="AD21228" s="11" t="s">
        <v>33589</v>
      </c>
      <c r="AE21228" s="10" t="s">
        <v>33590</v>
      </c>
      <c r="AF21228" s="10" t="s">
        <v>557</v>
      </c>
    </row>
    <row r="21229" spans="30:32" x14ac:dyDescent="0.2">
      <c r="AD21229" s="11" t="s">
        <v>33591</v>
      </c>
      <c r="AE21229" s="10" t="s">
        <v>33592</v>
      </c>
      <c r="AF21229" s="10" t="s">
        <v>557</v>
      </c>
    </row>
    <row r="21230" spans="30:32" x14ac:dyDescent="0.2">
      <c r="AD21230" s="11" t="s">
        <v>33593</v>
      </c>
      <c r="AE21230" s="10" t="s">
        <v>33594</v>
      </c>
      <c r="AF21230" s="10" t="s">
        <v>557</v>
      </c>
    </row>
    <row r="21231" spans="30:32" x14ac:dyDescent="0.2">
      <c r="AD21231" s="11" t="s">
        <v>33595</v>
      </c>
      <c r="AE21231" s="10" t="s">
        <v>33596</v>
      </c>
      <c r="AF21231" s="10" t="s">
        <v>557</v>
      </c>
    </row>
    <row r="21232" spans="30:32" x14ac:dyDescent="0.2">
      <c r="AD21232" s="11" t="s">
        <v>33597</v>
      </c>
      <c r="AE21232" s="10" t="s">
        <v>33598</v>
      </c>
      <c r="AF21232" s="10" t="s">
        <v>557</v>
      </c>
    </row>
    <row r="21233" spans="30:32" x14ac:dyDescent="0.2">
      <c r="AD21233" s="11" t="s">
        <v>33599</v>
      </c>
      <c r="AE21233" s="10" t="s">
        <v>33600</v>
      </c>
      <c r="AF21233" s="10" t="s">
        <v>557</v>
      </c>
    </row>
    <row r="21234" spans="30:32" x14ac:dyDescent="0.2">
      <c r="AD21234" s="11" t="s">
        <v>33601</v>
      </c>
      <c r="AE21234" s="10" t="s">
        <v>33602</v>
      </c>
      <c r="AF21234" s="10" t="s">
        <v>557</v>
      </c>
    </row>
    <row r="21235" spans="30:32" x14ac:dyDescent="0.2">
      <c r="AD21235" s="11" t="s">
        <v>33603</v>
      </c>
      <c r="AE21235" s="10" t="s">
        <v>14041</v>
      </c>
      <c r="AF21235" s="10" t="s">
        <v>557</v>
      </c>
    </row>
    <row r="21236" spans="30:32" x14ac:dyDescent="0.2">
      <c r="AD21236" s="11" t="s">
        <v>33604</v>
      </c>
      <c r="AE21236" s="10" t="s">
        <v>1763</v>
      </c>
      <c r="AF21236" s="10" t="s">
        <v>557</v>
      </c>
    </row>
    <row r="21237" spans="30:32" x14ac:dyDescent="0.2">
      <c r="AD21237" s="11" t="s">
        <v>33605</v>
      </c>
      <c r="AE21237" s="10" t="s">
        <v>20670</v>
      </c>
      <c r="AF21237" s="10" t="s">
        <v>557</v>
      </c>
    </row>
    <row r="21238" spans="30:32" x14ac:dyDescent="0.2">
      <c r="AD21238" s="11" t="s">
        <v>33606</v>
      </c>
      <c r="AE21238" s="10" t="s">
        <v>28043</v>
      </c>
      <c r="AF21238" s="10" t="s">
        <v>557</v>
      </c>
    </row>
    <row r="21239" spans="30:32" x14ac:dyDescent="0.2">
      <c r="AD21239" s="11" t="s">
        <v>33607</v>
      </c>
      <c r="AE21239" s="10" t="s">
        <v>33608</v>
      </c>
      <c r="AF21239" s="10" t="s">
        <v>557</v>
      </c>
    </row>
    <row r="21240" spans="30:32" x14ac:dyDescent="0.2">
      <c r="AD21240" s="11" t="s">
        <v>33609</v>
      </c>
      <c r="AE21240" s="10" t="s">
        <v>16999</v>
      </c>
      <c r="AF21240" s="10" t="s">
        <v>557</v>
      </c>
    </row>
    <row r="21241" spans="30:32" x14ac:dyDescent="0.2">
      <c r="AD21241" s="11" t="s">
        <v>33610</v>
      </c>
      <c r="AE21241" s="10" t="s">
        <v>2117</v>
      </c>
      <c r="AF21241" s="10" t="s">
        <v>557</v>
      </c>
    </row>
    <row r="21242" spans="30:32" x14ac:dyDescent="0.2">
      <c r="AD21242" s="11" t="s">
        <v>33611</v>
      </c>
      <c r="AE21242" s="10" t="s">
        <v>33612</v>
      </c>
      <c r="AF21242" s="10" t="s">
        <v>557</v>
      </c>
    </row>
    <row r="21243" spans="30:32" x14ac:dyDescent="0.2">
      <c r="AD21243" s="11" t="s">
        <v>33613</v>
      </c>
      <c r="AE21243" s="10" t="s">
        <v>7218</v>
      </c>
      <c r="AF21243" s="10" t="s">
        <v>557</v>
      </c>
    </row>
    <row r="21244" spans="30:32" x14ac:dyDescent="0.2">
      <c r="AD21244" s="11" t="s">
        <v>33614</v>
      </c>
      <c r="AE21244" s="10" t="s">
        <v>4996</v>
      </c>
      <c r="AF21244" s="10" t="s">
        <v>557</v>
      </c>
    </row>
    <row r="21245" spans="30:32" x14ac:dyDescent="0.2">
      <c r="AD21245" s="11" t="s">
        <v>33615</v>
      </c>
      <c r="AE21245" s="10" t="s">
        <v>33616</v>
      </c>
      <c r="AF21245" s="10" t="s">
        <v>557</v>
      </c>
    </row>
    <row r="21246" spans="30:32" x14ac:dyDescent="0.2">
      <c r="AD21246" s="11" t="s">
        <v>33617</v>
      </c>
      <c r="AE21246" s="10" t="s">
        <v>6623</v>
      </c>
      <c r="AF21246" s="10" t="s">
        <v>557</v>
      </c>
    </row>
    <row r="21247" spans="30:32" x14ac:dyDescent="0.2">
      <c r="AD21247" s="11" t="s">
        <v>33618</v>
      </c>
      <c r="AE21247" s="10" t="s">
        <v>31610</v>
      </c>
      <c r="AF21247" s="10" t="s">
        <v>557</v>
      </c>
    </row>
    <row r="21248" spans="30:32" x14ac:dyDescent="0.2">
      <c r="AD21248" s="11" t="s">
        <v>33619</v>
      </c>
      <c r="AE21248" s="10" t="s">
        <v>14299</v>
      </c>
      <c r="AF21248" s="10" t="s">
        <v>557</v>
      </c>
    </row>
    <row r="21249" spans="30:32" x14ac:dyDescent="0.2">
      <c r="AD21249" s="11" t="s">
        <v>33620</v>
      </c>
      <c r="AE21249" s="10" t="s">
        <v>33621</v>
      </c>
      <c r="AF21249" s="10" t="s">
        <v>557</v>
      </c>
    </row>
    <row r="21250" spans="30:32" x14ac:dyDescent="0.2">
      <c r="AD21250" s="11" t="s">
        <v>33622</v>
      </c>
      <c r="AE21250" s="10" t="s">
        <v>2139</v>
      </c>
      <c r="AF21250" s="10" t="s">
        <v>557</v>
      </c>
    </row>
    <row r="21251" spans="30:32" x14ac:dyDescent="0.2">
      <c r="AD21251" s="11" t="s">
        <v>33623</v>
      </c>
      <c r="AE21251" s="10" t="s">
        <v>33624</v>
      </c>
      <c r="AF21251" s="10" t="s">
        <v>557</v>
      </c>
    </row>
    <row r="21252" spans="30:32" x14ac:dyDescent="0.2">
      <c r="AD21252" s="11" t="s">
        <v>33625</v>
      </c>
      <c r="AE21252" s="10" t="s">
        <v>18399</v>
      </c>
      <c r="AF21252" s="10" t="s">
        <v>557</v>
      </c>
    </row>
    <row r="21253" spans="30:32" x14ac:dyDescent="0.2">
      <c r="AD21253" s="11" t="s">
        <v>33626</v>
      </c>
      <c r="AE21253" s="10" t="s">
        <v>33627</v>
      </c>
      <c r="AF21253" s="10" t="s">
        <v>557</v>
      </c>
    </row>
    <row r="21254" spans="30:32" x14ac:dyDescent="0.2">
      <c r="AD21254" s="11" t="s">
        <v>33628</v>
      </c>
      <c r="AE21254" s="10" t="s">
        <v>33629</v>
      </c>
      <c r="AF21254" s="10" t="s">
        <v>557</v>
      </c>
    </row>
    <row r="21255" spans="30:32" x14ac:dyDescent="0.2">
      <c r="AD21255" s="11" t="s">
        <v>33630</v>
      </c>
      <c r="AE21255" s="10" t="s">
        <v>1637</v>
      </c>
      <c r="AF21255" s="10" t="s">
        <v>557</v>
      </c>
    </row>
    <row r="21256" spans="30:32" x14ac:dyDescent="0.2">
      <c r="AD21256" s="11" t="s">
        <v>33631</v>
      </c>
      <c r="AE21256" s="10" t="s">
        <v>33632</v>
      </c>
      <c r="AF21256" s="10" t="s">
        <v>557</v>
      </c>
    </row>
    <row r="21257" spans="30:32" x14ac:dyDescent="0.2">
      <c r="AD21257" s="11" t="s">
        <v>33633</v>
      </c>
      <c r="AE21257" s="10" t="s">
        <v>33634</v>
      </c>
      <c r="AF21257" s="10" t="s">
        <v>557</v>
      </c>
    </row>
    <row r="21258" spans="30:32" x14ac:dyDescent="0.2">
      <c r="AD21258" s="11" t="s">
        <v>33635</v>
      </c>
      <c r="AE21258" s="10" t="s">
        <v>33636</v>
      </c>
      <c r="AF21258" s="10" t="s">
        <v>557</v>
      </c>
    </row>
    <row r="21259" spans="30:32" x14ac:dyDescent="0.2">
      <c r="AD21259" s="11" t="s">
        <v>33637</v>
      </c>
      <c r="AE21259" s="10" t="s">
        <v>33636</v>
      </c>
      <c r="AF21259" s="10" t="s">
        <v>557</v>
      </c>
    </row>
    <row r="21260" spans="30:32" x14ac:dyDescent="0.2">
      <c r="AD21260" s="11" t="s">
        <v>33638</v>
      </c>
      <c r="AE21260" s="10" t="s">
        <v>33639</v>
      </c>
      <c r="AF21260" s="10" t="s">
        <v>557</v>
      </c>
    </row>
    <row r="21261" spans="30:32" x14ac:dyDescent="0.2">
      <c r="AD21261" s="11" t="s">
        <v>33640</v>
      </c>
      <c r="AE21261" s="10" t="s">
        <v>33641</v>
      </c>
      <c r="AF21261" s="10" t="s">
        <v>557</v>
      </c>
    </row>
    <row r="21262" spans="30:32" x14ac:dyDescent="0.2">
      <c r="AD21262" s="11" t="s">
        <v>33642</v>
      </c>
      <c r="AE21262" s="10" t="s">
        <v>33643</v>
      </c>
      <c r="AF21262" s="10" t="s">
        <v>557</v>
      </c>
    </row>
    <row r="21263" spans="30:32" x14ac:dyDescent="0.2">
      <c r="AD21263" s="11" t="s">
        <v>33644</v>
      </c>
      <c r="AE21263" s="10" t="s">
        <v>33645</v>
      </c>
      <c r="AF21263" s="10" t="s">
        <v>557</v>
      </c>
    </row>
    <row r="21264" spans="30:32" x14ac:dyDescent="0.2">
      <c r="AD21264" s="11" t="s">
        <v>33646</v>
      </c>
      <c r="AE21264" s="10" t="s">
        <v>33647</v>
      </c>
      <c r="AF21264" s="10" t="s">
        <v>557</v>
      </c>
    </row>
    <row r="21265" spans="30:32" x14ac:dyDescent="0.2">
      <c r="AD21265" s="11" t="s">
        <v>33648</v>
      </c>
      <c r="AE21265" s="10" t="s">
        <v>33649</v>
      </c>
      <c r="AF21265" s="10" t="s">
        <v>557</v>
      </c>
    </row>
    <row r="21266" spans="30:32" x14ac:dyDescent="0.2">
      <c r="AD21266" s="11" t="s">
        <v>33650</v>
      </c>
      <c r="AE21266" s="10" t="s">
        <v>9193</v>
      </c>
      <c r="AF21266" s="10" t="s">
        <v>557</v>
      </c>
    </row>
    <row r="21267" spans="30:32" x14ac:dyDescent="0.2">
      <c r="AD21267" s="11" t="s">
        <v>33651</v>
      </c>
      <c r="AE21267" s="10" t="s">
        <v>33652</v>
      </c>
      <c r="AF21267" s="10" t="s">
        <v>557</v>
      </c>
    </row>
    <row r="21268" spans="30:32" x14ac:dyDescent="0.2">
      <c r="AD21268" s="11" t="s">
        <v>33653</v>
      </c>
      <c r="AE21268" s="10" t="s">
        <v>33654</v>
      </c>
      <c r="AF21268" s="10" t="s">
        <v>557</v>
      </c>
    </row>
    <row r="21269" spans="30:32" x14ac:dyDescent="0.2">
      <c r="AD21269" s="11" t="s">
        <v>33655</v>
      </c>
      <c r="AE21269" s="10" t="s">
        <v>7309</v>
      </c>
      <c r="AF21269" s="10" t="s">
        <v>557</v>
      </c>
    </row>
    <row r="21270" spans="30:32" x14ac:dyDescent="0.2">
      <c r="AD21270" s="11" t="s">
        <v>33656</v>
      </c>
      <c r="AE21270" s="10" t="s">
        <v>33657</v>
      </c>
      <c r="AF21270" s="10" t="s">
        <v>557</v>
      </c>
    </row>
    <row r="21271" spans="30:32" x14ac:dyDescent="0.2">
      <c r="AD21271" s="11" t="s">
        <v>33658</v>
      </c>
      <c r="AE21271" s="10" t="s">
        <v>33659</v>
      </c>
      <c r="AF21271" s="10" t="s">
        <v>557</v>
      </c>
    </row>
    <row r="21272" spans="30:32" x14ac:dyDescent="0.2">
      <c r="AD21272" s="11" t="s">
        <v>33660</v>
      </c>
      <c r="AE21272" s="10" t="s">
        <v>11739</v>
      </c>
      <c r="AF21272" s="10" t="s">
        <v>557</v>
      </c>
    </row>
    <row r="21273" spans="30:32" x14ac:dyDescent="0.2">
      <c r="AD21273" s="11" t="s">
        <v>33661</v>
      </c>
      <c r="AE21273" s="10" t="s">
        <v>14355</v>
      </c>
      <c r="AF21273" s="10" t="s">
        <v>557</v>
      </c>
    </row>
    <row r="21274" spans="30:32" x14ac:dyDescent="0.2">
      <c r="AD21274" s="11" t="s">
        <v>33662</v>
      </c>
      <c r="AE21274" s="10" t="s">
        <v>1172</v>
      </c>
      <c r="AF21274" s="10" t="s">
        <v>557</v>
      </c>
    </row>
    <row r="21275" spans="30:32" x14ac:dyDescent="0.2">
      <c r="AD21275" s="11" t="s">
        <v>33663</v>
      </c>
      <c r="AE21275" s="10" t="s">
        <v>1172</v>
      </c>
      <c r="AF21275" s="10" t="s">
        <v>557</v>
      </c>
    </row>
    <row r="21276" spans="30:32" x14ac:dyDescent="0.2">
      <c r="AD21276" s="11" t="s">
        <v>33664</v>
      </c>
      <c r="AE21276" s="10" t="s">
        <v>1172</v>
      </c>
      <c r="AF21276" s="10" t="s">
        <v>557</v>
      </c>
    </row>
    <row r="21277" spans="30:32" x14ac:dyDescent="0.2">
      <c r="AD21277" s="11" t="s">
        <v>33665</v>
      </c>
      <c r="AE21277" s="10" t="s">
        <v>1172</v>
      </c>
      <c r="AF21277" s="10" t="s">
        <v>557</v>
      </c>
    </row>
    <row r="21278" spans="30:32" x14ac:dyDescent="0.2">
      <c r="AD21278" s="11" t="s">
        <v>33666</v>
      </c>
      <c r="AE21278" s="10" t="s">
        <v>1172</v>
      </c>
      <c r="AF21278" s="10" t="s">
        <v>557</v>
      </c>
    </row>
    <row r="21279" spans="30:32" x14ac:dyDescent="0.2">
      <c r="AD21279" s="11" t="s">
        <v>33667</v>
      </c>
      <c r="AE21279" s="10" t="s">
        <v>1172</v>
      </c>
      <c r="AF21279" s="10" t="s">
        <v>557</v>
      </c>
    </row>
    <row r="21280" spans="30:32" x14ac:dyDescent="0.2">
      <c r="AD21280" s="11" t="s">
        <v>33668</v>
      </c>
      <c r="AE21280" s="10" t="s">
        <v>1172</v>
      </c>
      <c r="AF21280" s="10" t="s">
        <v>557</v>
      </c>
    </row>
    <row r="21281" spans="30:32" x14ac:dyDescent="0.2">
      <c r="AD21281" s="11" t="s">
        <v>33669</v>
      </c>
      <c r="AE21281" s="10" t="s">
        <v>1172</v>
      </c>
      <c r="AF21281" s="10" t="s">
        <v>557</v>
      </c>
    </row>
    <row r="21282" spans="30:32" x14ac:dyDescent="0.2">
      <c r="AD21282" s="11" t="s">
        <v>33670</v>
      </c>
      <c r="AE21282" s="10" t="s">
        <v>10204</v>
      </c>
      <c r="AF21282" s="10" t="s">
        <v>557</v>
      </c>
    </row>
    <row r="21283" spans="30:32" x14ac:dyDescent="0.2">
      <c r="AD21283" s="11" t="s">
        <v>33671</v>
      </c>
      <c r="AE21283" s="10" t="s">
        <v>33672</v>
      </c>
      <c r="AF21283" s="10" t="s">
        <v>557</v>
      </c>
    </row>
    <row r="21284" spans="30:32" x14ac:dyDescent="0.2">
      <c r="AD21284" s="11" t="s">
        <v>33673</v>
      </c>
      <c r="AE21284" s="10" t="s">
        <v>33674</v>
      </c>
      <c r="AF21284" s="10" t="s">
        <v>557</v>
      </c>
    </row>
    <row r="21285" spans="30:32" x14ac:dyDescent="0.2">
      <c r="AD21285" s="11" t="s">
        <v>33675</v>
      </c>
      <c r="AE21285" s="10" t="s">
        <v>2196</v>
      </c>
      <c r="AF21285" s="10" t="s">
        <v>557</v>
      </c>
    </row>
    <row r="21286" spans="30:32" x14ac:dyDescent="0.2">
      <c r="AD21286" s="11" t="s">
        <v>33676</v>
      </c>
      <c r="AE21286" s="10" t="s">
        <v>33677</v>
      </c>
      <c r="AF21286" s="10" t="s">
        <v>557</v>
      </c>
    </row>
    <row r="21287" spans="30:32" x14ac:dyDescent="0.2">
      <c r="AD21287" s="11" t="s">
        <v>33678</v>
      </c>
      <c r="AE21287" s="10" t="s">
        <v>1041</v>
      </c>
      <c r="AF21287" s="10" t="s">
        <v>557</v>
      </c>
    </row>
    <row r="21288" spans="30:32" x14ac:dyDescent="0.2">
      <c r="AD21288" s="11" t="s">
        <v>33679</v>
      </c>
      <c r="AE21288" s="10" t="s">
        <v>2198</v>
      </c>
      <c r="AF21288" s="10" t="s">
        <v>557</v>
      </c>
    </row>
    <row r="21289" spans="30:32" x14ac:dyDescent="0.2">
      <c r="AD21289" s="11" t="s">
        <v>33680</v>
      </c>
      <c r="AE21289" s="10" t="s">
        <v>5822</v>
      </c>
      <c r="AF21289" s="10" t="s">
        <v>557</v>
      </c>
    </row>
    <row r="21290" spans="30:32" x14ac:dyDescent="0.2">
      <c r="AD21290" s="11" t="s">
        <v>33681</v>
      </c>
      <c r="AE21290" s="10" t="s">
        <v>301</v>
      </c>
      <c r="AF21290" s="10" t="s">
        <v>557</v>
      </c>
    </row>
    <row r="21291" spans="30:32" x14ac:dyDescent="0.2">
      <c r="AD21291" s="11" t="s">
        <v>33682</v>
      </c>
      <c r="AE21291" s="10" t="s">
        <v>33683</v>
      </c>
      <c r="AF21291" s="10" t="s">
        <v>557</v>
      </c>
    </row>
    <row r="21292" spans="30:32" x14ac:dyDescent="0.2">
      <c r="AD21292" s="11" t="s">
        <v>33684</v>
      </c>
      <c r="AE21292" s="10" t="s">
        <v>33685</v>
      </c>
      <c r="AF21292" s="10" t="s">
        <v>557</v>
      </c>
    </row>
    <row r="21293" spans="30:32" x14ac:dyDescent="0.2">
      <c r="AD21293" s="11" t="s">
        <v>33686</v>
      </c>
      <c r="AE21293" s="10" t="s">
        <v>33687</v>
      </c>
      <c r="AF21293" s="10" t="s">
        <v>557</v>
      </c>
    </row>
    <row r="21294" spans="30:32" x14ac:dyDescent="0.2">
      <c r="AD21294" s="11" t="s">
        <v>33688</v>
      </c>
      <c r="AE21294" s="10" t="s">
        <v>11785</v>
      </c>
      <c r="AF21294" s="10" t="s">
        <v>557</v>
      </c>
    </row>
    <row r="21295" spans="30:32" x14ac:dyDescent="0.2">
      <c r="AD21295" s="11" t="s">
        <v>33689</v>
      </c>
      <c r="AE21295" s="10" t="s">
        <v>33690</v>
      </c>
      <c r="AF21295" s="10" t="s">
        <v>557</v>
      </c>
    </row>
    <row r="21296" spans="30:32" x14ac:dyDescent="0.2">
      <c r="AD21296" s="11" t="s">
        <v>33691</v>
      </c>
      <c r="AE21296" s="10" t="s">
        <v>33692</v>
      </c>
      <c r="AF21296" s="10" t="s">
        <v>557</v>
      </c>
    </row>
    <row r="21297" spans="30:32" x14ac:dyDescent="0.2">
      <c r="AD21297" s="11" t="s">
        <v>33693</v>
      </c>
      <c r="AE21297" s="10" t="s">
        <v>5079</v>
      </c>
      <c r="AF21297" s="10" t="s">
        <v>557</v>
      </c>
    </row>
    <row r="21298" spans="30:32" x14ac:dyDescent="0.2">
      <c r="AD21298" s="11" t="s">
        <v>33694</v>
      </c>
      <c r="AE21298" s="10" t="s">
        <v>10282</v>
      </c>
      <c r="AF21298" s="10" t="s">
        <v>557</v>
      </c>
    </row>
    <row r="21299" spans="30:32" x14ac:dyDescent="0.2">
      <c r="AD21299" s="11" t="s">
        <v>33695</v>
      </c>
      <c r="AE21299" s="10" t="s">
        <v>33696</v>
      </c>
      <c r="AF21299" s="10" t="s">
        <v>557</v>
      </c>
    </row>
    <row r="21300" spans="30:32" x14ac:dyDescent="0.2">
      <c r="AD21300" s="11" t="s">
        <v>33697</v>
      </c>
      <c r="AE21300" s="10" t="s">
        <v>33696</v>
      </c>
      <c r="AF21300" s="10" t="s">
        <v>557</v>
      </c>
    </row>
    <row r="21301" spans="30:32" x14ac:dyDescent="0.2">
      <c r="AD21301" s="11" t="s">
        <v>33698</v>
      </c>
      <c r="AE21301" s="10" t="s">
        <v>33696</v>
      </c>
      <c r="AF21301" s="10" t="s">
        <v>557</v>
      </c>
    </row>
    <row r="21302" spans="30:32" x14ac:dyDescent="0.2">
      <c r="AD21302" s="11" t="s">
        <v>33699</v>
      </c>
      <c r="AE21302" s="10" t="s">
        <v>33700</v>
      </c>
      <c r="AF21302" s="10" t="s">
        <v>557</v>
      </c>
    </row>
    <row r="21303" spans="30:32" x14ac:dyDescent="0.2">
      <c r="AD21303" s="11" t="s">
        <v>33701</v>
      </c>
      <c r="AE21303" s="10" t="s">
        <v>33702</v>
      </c>
      <c r="AF21303" s="10" t="s">
        <v>557</v>
      </c>
    </row>
    <row r="21304" spans="30:32" x14ac:dyDescent="0.2">
      <c r="AD21304" s="11" t="s">
        <v>33703</v>
      </c>
      <c r="AE21304" s="10" t="s">
        <v>17189</v>
      </c>
      <c r="AF21304" s="10" t="s">
        <v>557</v>
      </c>
    </row>
    <row r="21305" spans="30:32" x14ac:dyDescent="0.2">
      <c r="AD21305" s="11" t="s">
        <v>33704</v>
      </c>
      <c r="AE21305" s="10" t="s">
        <v>33705</v>
      </c>
      <c r="AF21305" s="10" t="s">
        <v>557</v>
      </c>
    </row>
    <row r="21306" spans="30:32" x14ac:dyDescent="0.2">
      <c r="AD21306" s="11" t="s">
        <v>33706</v>
      </c>
      <c r="AE21306" s="10" t="s">
        <v>16409</v>
      </c>
      <c r="AF21306" s="10" t="s">
        <v>557</v>
      </c>
    </row>
    <row r="21307" spans="30:32" x14ac:dyDescent="0.2">
      <c r="AD21307" s="11" t="s">
        <v>33707</v>
      </c>
      <c r="AE21307" s="10" t="s">
        <v>20958</v>
      </c>
      <c r="AF21307" s="10" t="s">
        <v>557</v>
      </c>
    </row>
    <row r="21308" spans="30:32" x14ac:dyDescent="0.2">
      <c r="AD21308" s="11" t="s">
        <v>33708</v>
      </c>
      <c r="AE21308" s="10" t="s">
        <v>22270</v>
      </c>
      <c r="AF21308" s="10" t="s">
        <v>557</v>
      </c>
    </row>
    <row r="21309" spans="30:32" x14ac:dyDescent="0.2">
      <c r="AD21309" s="11" t="s">
        <v>33709</v>
      </c>
      <c r="AE21309" s="10" t="s">
        <v>33710</v>
      </c>
      <c r="AF21309" s="10" t="s">
        <v>557</v>
      </c>
    </row>
    <row r="21310" spans="30:32" x14ac:dyDescent="0.2">
      <c r="AD21310" s="11" t="s">
        <v>33711</v>
      </c>
      <c r="AE21310" s="10" t="s">
        <v>33712</v>
      </c>
      <c r="AF21310" s="10" t="s">
        <v>557</v>
      </c>
    </row>
    <row r="21311" spans="30:32" x14ac:dyDescent="0.2">
      <c r="AD21311" s="11" t="s">
        <v>33713</v>
      </c>
      <c r="AE21311" s="10" t="s">
        <v>33714</v>
      </c>
      <c r="AF21311" s="10" t="s">
        <v>557</v>
      </c>
    </row>
    <row r="21312" spans="30:32" x14ac:dyDescent="0.2">
      <c r="AD21312" s="11" t="s">
        <v>33715</v>
      </c>
      <c r="AE21312" s="10" t="s">
        <v>33716</v>
      </c>
      <c r="AF21312" s="10" t="s">
        <v>557</v>
      </c>
    </row>
    <row r="21313" spans="30:32" x14ac:dyDescent="0.2">
      <c r="AD21313" s="11" t="s">
        <v>33717</v>
      </c>
      <c r="AE21313" s="10" t="s">
        <v>1693</v>
      </c>
      <c r="AF21313" s="10" t="s">
        <v>557</v>
      </c>
    </row>
    <row r="21314" spans="30:32" x14ac:dyDescent="0.2">
      <c r="AD21314" s="11" t="s">
        <v>33718</v>
      </c>
      <c r="AE21314" s="10" t="s">
        <v>33719</v>
      </c>
      <c r="AF21314" s="10" t="s">
        <v>557</v>
      </c>
    </row>
    <row r="21315" spans="30:32" x14ac:dyDescent="0.2">
      <c r="AD21315" s="11" t="s">
        <v>33720</v>
      </c>
      <c r="AE21315" s="10" t="s">
        <v>33721</v>
      </c>
      <c r="AF21315" s="10" t="s">
        <v>557</v>
      </c>
    </row>
    <row r="21316" spans="30:32" x14ac:dyDescent="0.2">
      <c r="AD21316" s="11" t="s">
        <v>33722</v>
      </c>
      <c r="AE21316" s="10" t="s">
        <v>2260</v>
      </c>
      <c r="AF21316" s="10" t="s">
        <v>557</v>
      </c>
    </row>
    <row r="21317" spans="30:32" x14ac:dyDescent="0.2">
      <c r="AD21317" s="11" t="s">
        <v>33723</v>
      </c>
      <c r="AE21317" s="10" t="s">
        <v>33724</v>
      </c>
      <c r="AF21317" s="10" t="s">
        <v>557</v>
      </c>
    </row>
    <row r="21318" spans="30:32" x14ac:dyDescent="0.2">
      <c r="AD21318" s="11" t="s">
        <v>33725</v>
      </c>
      <c r="AE21318" s="10" t="s">
        <v>33726</v>
      </c>
      <c r="AF21318" s="10" t="s">
        <v>557</v>
      </c>
    </row>
    <row r="21319" spans="30:32" x14ac:dyDescent="0.2">
      <c r="AD21319" s="11" t="s">
        <v>33727</v>
      </c>
      <c r="AE21319" s="10" t="s">
        <v>7474</v>
      </c>
      <c r="AF21319" s="10" t="s">
        <v>557</v>
      </c>
    </row>
    <row r="21320" spans="30:32" x14ac:dyDescent="0.2">
      <c r="AD21320" s="11" t="s">
        <v>33728</v>
      </c>
      <c r="AE21320" s="10" t="s">
        <v>33729</v>
      </c>
      <c r="AF21320" s="10" t="s">
        <v>557</v>
      </c>
    </row>
    <row r="21321" spans="30:32" x14ac:dyDescent="0.2">
      <c r="AD21321" s="11" t="s">
        <v>33730</v>
      </c>
      <c r="AE21321" s="10" t="s">
        <v>28212</v>
      </c>
      <c r="AF21321" s="10" t="s">
        <v>557</v>
      </c>
    </row>
    <row r="21322" spans="30:32" x14ac:dyDescent="0.2">
      <c r="AD21322" s="11" t="s">
        <v>33731</v>
      </c>
      <c r="AE21322" s="10" t="s">
        <v>33732</v>
      </c>
      <c r="AF21322" s="10" t="s">
        <v>557</v>
      </c>
    </row>
    <row r="21323" spans="30:32" x14ac:dyDescent="0.2">
      <c r="AD21323" s="11" t="s">
        <v>33733</v>
      </c>
      <c r="AE21323" s="10" t="s">
        <v>33734</v>
      </c>
      <c r="AF21323" s="10" t="s">
        <v>557</v>
      </c>
    </row>
    <row r="21324" spans="30:32" x14ac:dyDescent="0.2">
      <c r="AD21324" s="11" t="s">
        <v>33735</v>
      </c>
      <c r="AE21324" s="10" t="s">
        <v>20910</v>
      </c>
      <c r="AF21324" s="10" t="s">
        <v>557</v>
      </c>
    </row>
    <row r="21325" spans="30:32" x14ac:dyDescent="0.2">
      <c r="AD21325" s="11" t="s">
        <v>33736</v>
      </c>
      <c r="AE21325" s="10" t="s">
        <v>33737</v>
      </c>
      <c r="AF21325" s="10" t="s">
        <v>557</v>
      </c>
    </row>
    <row r="21326" spans="30:32" x14ac:dyDescent="0.2">
      <c r="AD21326" s="11" t="s">
        <v>33738</v>
      </c>
      <c r="AE21326" s="10" t="s">
        <v>33739</v>
      </c>
      <c r="AF21326" s="10" t="s">
        <v>557</v>
      </c>
    </row>
    <row r="21327" spans="30:32" x14ac:dyDescent="0.2">
      <c r="AD21327" s="11" t="s">
        <v>33740</v>
      </c>
      <c r="AE21327" s="10" t="s">
        <v>33741</v>
      </c>
      <c r="AF21327" s="10" t="s">
        <v>557</v>
      </c>
    </row>
    <row r="21328" spans="30:32" x14ac:dyDescent="0.2">
      <c r="AD21328" s="11" t="s">
        <v>33742</v>
      </c>
      <c r="AE21328" s="10" t="s">
        <v>10420</v>
      </c>
      <c r="AF21328" s="10" t="s">
        <v>557</v>
      </c>
    </row>
    <row r="21329" spans="30:32" x14ac:dyDescent="0.2">
      <c r="AD21329" s="11" t="s">
        <v>33743</v>
      </c>
      <c r="AE21329" s="10" t="s">
        <v>32794</v>
      </c>
      <c r="AF21329" s="10" t="s">
        <v>557</v>
      </c>
    </row>
    <row r="21330" spans="30:32" x14ac:dyDescent="0.2">
      <c r="AD21330" s="11" t="s">
        <v>33744</v>
      </c>
      <c r="AE21330" s="10" t="s">
        <v>33745</v>
      </c>
      <c r="AF21330" s="10" t="s">
        <v>557</v>
      </c>
    </row>
    <row r="21331" spans="30:32" x14ac:dyDescent="0.2">
      <c r="AD21331" s="11" t="s">
        <v>33746</v>
      </c>
      <c r="AE21331" s="10" t="s">
        <v>33745</v>
      </c>
      <c r="AF21331" s="10" t="s">
        <v>557</v>
      </c>
    </row>
    <row r="21332" spans="30:32" x14ac:dyDescent="0.2">
      <c r="AD21332" s="11" t="s">
        <v>33747</v>
      </c>
      <c r="AE21332" s="10" t="s">
        <v>33748</v>
      </c>
      <c r="AF21332" s="10" t="s">
        <v>557</v>
      </c>
    </row>
    <row r="21333" spans="30:32" x14ac:dyDescent="0.2">
      <c r="AD21333" s="11" t="s">
        <v>33749</v>
      </c>
      <c r="AE21333" s="10" t="s">
        <v>33750</v>
      </c>
      <c r="AF21333" s="10" t="s">
        <v>557</v>
      </c>
    </row>
    <row r="21334" spans="30:32" x14ac:dyDescent="0.2">
      <c r="AD21334" s="11" t="s">
        <v>33751</v>
      </c>
      <c r="AE21334" s="10" t="s">
        <v>33752</v>
      </c>
      <c r="AF21334" s="10" t="s">
        <v>557</v>
      </c>
    </row>
    <row r="21335" spans="30:32" x14ac:dyDescent="0.2">
      <c r="AD21335" s="11" t="s">
        <v>33753</v>
      </c>
      <c r="AE21335" s="10" t="s">
        <v>33754</v>
      </c>
      <c r="AF21335" s="10" t="s">
        <v>557</v>
      </c>
    </row>
    <row r="21336" spans="30:32" x14ac:dyDescent="0.2">
      <c r="AD21336" s="11" t="s">
        <v>33755</v>
      </c>
      <c r="AE21336" s="10" t="s">
        <v>33756</v>
      </c>
      <c r="AF21336" s="10" t="s">
        <v>557</v>
      </c>
    </row>
    <row r="21337" spans="30:32" x14ac:dyDescent="0.2">
      <c r="AD21337" s="11" t="s">
        <v>33757</v>
      </c>
      <c r="AE21337" s="10" t="s">
        <v>33758</v>
      </c>
      <c r="AF21337" s="10" t="s">
        <v>557</v>
      </c>
    </row>
    <row r="21338" spans="30:32" x14ac:dyDescent="0.2">
      <c r="AD21338" s="11" t="s">
        <v>33759</v>
      </c>
      <c r="AE21338" s="10" t="s">
        <v>33758</v>
      </c>
      <c r="AF21338" s="10" t="s">
        <v>557</v>
      </c>
    </row>
    <row r="21339" spans="30:32" x14ac:dyDescent="0.2">
      <c r="AD21339" s="11" t="s">
        <v>33760</v>
      </c>
      <c r="AE21339" s="10" t="s">
        <v>33758</v>
      </c>
      <c r="AF21339" s="10" t="s">
        <v>557</v>
      </c>
    </row>
    <row r="21340" spans="30:32" x14ac:dyDescent="0.2">
      <c r="AD21340" s="11" t="s">
        <v>33761</v>
      </c>
      <c r="AE21340" s="10" t="s">
        <v>4081</v>
      </c>
      <c r="AF21340" s="10" t="s">
        <v>557</v>
      </c>
    </row>
    <row r="21341" spans="30:32" x14ac:dyDescent="0.2">
      <c r="AD21341" s="11" t="s">
        <v>33762</v>
      </c>
      <c r="AE21341" s="10" t="s">
        <v>4081</v>
      </c>
      <c r="AF21341" s="10" t="s">
        <v>557</v>
      </c>
    </row>
    <row r="21342" spans="30:32" x14ac:dyDescent="0.2">
      <c r="AD21342" s="11" t="s">
        <v>33763</v>
      </c>
      <c r="AE21342" s="10" t="s">
        <v>4081</v>
      </c>
      <c r="AF21342" s="10" t="s">
        <v>557</v>
      </c>
    </row>
    <row r="21343" spans="30:32" x14ac:dyDescent="0.2">
      <c r="AD21343" s="11" t="s">
        <v>33764</v>
      </c>
      <c r="AE21343" s="10" t="s">
        <v>4081</v>
      </c>
      <c r="AF21343" s="10" t="s">
        <v>557</v>
      </c>
    </row>
    <row r="21344" spans="30:32" x14ac:dyDescent="0.2">
      <c r="AD21344" s="11" t="s">
        <v>33765</v>
      </c>
      <c r="AE21344" s="10" t="s">
        <v>4081</v>
      </c>
      <c r="AF21344" s="10" t="s">
        <v>557</v>
      </c>
    </row>
    <row r="21345" spans="30:32" x14ac:dyDescent="0.2">
      <c r="AD21345" s="11" t="s">
        <v>33766</v>
      </c>
      <c r="AE21345" s="10" t="s">
        <v>4081</v>
      </c>
      <c r="AF21345" s="10" t="s">
        <v>557</v>
      </c>
    </row>
    <row r="21346" spans="30:32" x14ac:dyDescent="0.2">
      <c r="AD21346" s="11" t="s">
        <v>33767</v>
      </c>
      <c r="AE21346" s="10" t="s">
        <v>4081</v>
      </c>
      <c r="AF21346" s="10" t="s">
        <v>557</v>
      </c>
    </row>
    <row r="21347" spans="30:32" x14ac:dyDescent="0.2">
      <c r="AD21347" s="11" t="s">
        <v>33768</v>
      </c>
      <c r="AE21347" s="10" t="s">
        <v>33769</v>
      </c>
      <c r="AF21347" s="10" t="s">
        <v>557</v>
      </c>
    </row>
    <row r="21348" spans="30:32" x14ac:dyDescent="0.2">
      <c r="AD21348" s="11" t="s">
        <v>33770</v>
      </c>
      <c r="AE21348" s="10" t="s">
        <v>14357</v>
      </c>
      <c r="AF21348" s="10" t="s">
        <v>557</v>
      </c>
    </row>
    <row r="21349" spans="30:32" x14ac:dyDescent="0.2">
      <c r="AD21349" s="11" t="s">
        <v>33771</v>
      </c>
      <c r="AE21349" s="10" t="s">
        <v>33772</v>
      </c>
      <c r="AF21349" s="10" t="s">
        <v>557</v>
      </c>
    </row>
    <row r="21350" spans="30:32" x14ac:dyDescent="0.2">
      <c r="AD21350" s="11" t="s">
        <v>33773</v>
      </c>
      <c r="AE21350" s="10" t="s">
        <v>2497</v>
      </c>
      <c r="AF21350" s="10" t="s">
        <v>557</v>
      </c>
    </row>
    <row r="21351" spans="30:32" x14ac:dyDescent="0.2">
      <c r="AD21351" s="11" t="s">
        <v>33774</v>
      </c>
      <c r="AE21351" s="10" t="s">
        <v>8606</v>
      </c>
      <c r="AF21351" s="10" t="s">
        <v>557</v>
      </c>
    </row>
    <row r="21352" spans="30:32" x14ac:dyDescent="0.2">
      <c r="AD21352" s="11" t="s">
        <v>33775</v>
      </c>
      <c r="AE21352" s="10" t="s">
        <v>1925</v>
      </c>
      <c r="AF21352" s="10" t="s">
        <v>557</v>
      </c>
    </row>
    <row r="21353" spans="30:32" x14ac:dyDescent="0.2">
      <c r="AD21353" s="11" t="s">
        <v>33776</v>
      </c>
      <c r="AE21353" s="10" t="s">
        <v>30945</v>
      </c>
      <c r="AF21353" s="10" t="s">
        <v>557</v>
      </c>
    </row>
    <row r="21354" spans="30:32" x14ac:dyDescent="0.2">
      <c r="AD21354" s="11" t="s">
        <v>33777</v>
      </c>
      <c r="AE21354" s="10" t="s">
        <v>30945</v>
      </c>
      <c r="AF21354" s="10" t="s">
        <v>557</v>
      </c>
    </row>
    <row r="21355" spans="30:32" x14ac:dyDescent="0.2">
      <c r="AD21355" s="11" t="s">
        <v>33778</v>
      </c>
      <c r="AE21355" s="10" t="s">
        <v>30945</v>
      </c>
      <c r="AF21355" s="10" t="s">
        <v>557</v>
      </c>
    </row>
    <row r="21356" spans="30:32" x14ac:dyDescent="0.2">
      <c r="AD21356" s="11" t="s">
        <v>33779</v>
      </c>
      <c r="AE21356" s="10" t="s">
        <v>33780</v>
      </c>
      <c r="AF21356" s="10" t="s">
        <v>557</v>
      </c>
    </row>
    <row r="21357" spans="30:32" x14ac:dyDescent="0.2">
      <c r="AD21357" s="11" t="s">
        <v>33781</v>
      </c>
      <c r="AE21357" s="10" t="s">
        <v>33782</v>
      </c>
      <c r="AF21357" s="10" t="s">
        <v>557</v>
      </c>
    </row>
    <row r="21358" spans="30:32" x14ac:dyDescent="0.2">
      <c r="AD21358" s="11" t="s">
        <v>33783</v>
      </c>
      <c r="AE21358" s="10" t="s">
        <v>33784</v>
      </c>
      <c r="AF21358" s="10" t="s">
        <v>557</v>
      </c>
    </row>
    <row r="21359" spans="30:32" x14ac:dyDescent="0.2">
      <c r="AD21359" s="11" t="s">
        <v>33785</v>
      </c>
      <c r="AE21359" s="10" t="s">
        <v>33786</v>
      </c>
      <c r="AF21359" s="10" t="s">
        <v>557</v>
      </c>
    </row>
    <row r="21360" spans="30:32" x14ac:dyDescent="0.2">
      <c r="AD21360" s="11" t="s">
        <v>33787</v>
      </c>
      <c r="AE21360" s="10" t="s">
        <v>33788</v>
      </c>
      <c r="AF21360" s="10" t="s">
        <v>557</v>
      </c>
    </row>
    <row r="21361" spans="30:32" x14ac:dyDescent="0.2">
      <c r="AD21361" s="11" t="s">
        <v>33789</v>
      </c>
      <c r="AE21361" s="10" t="s">
        <v>32825</v>
      </c>
      <c r="AF21361" s="10" t="s">
        <v>557</v>
      </c>
    </row>
    <row r="21362" spans="30:32" x14ac:dyDescent="0.2">
      <c r="AD21362" s="11" t="s">
        <v>33790</v>
      </c>
      <c r="AE21362" s="10" t="s">
        <v>33791</v>
      </c>
      <c r="AF21362" s="10" t="s">
        <v>557</v>
      </c>
    </row>
    <row r="21363" spans="30:32" x14ac:dyDescent="0.2">
      <c r="AD21363" s="11" t="s">
        <v>33792</v>
      </c>
      <c r="AE21363" s="10" t="s">
        <v>33793</v>
      </c>
      <c r="AF21363" s="10" t="s">
        <v>557</v>
      </c>
    </row>
    <row r="21364" spans="30:32" x14ac:dyDescent="0.2">
      <c r="AD21364" s="11" t="s">
        <v>33794</v>
      </c>
      <c r="AE21364" s="10" t="s">
        <v>33795</v>
      </c>
      <c r="AF21364" s="10" t="s">
        <v>557</v>
      </c>
    </row>
    <row r="21365" spans="30:32" x14ac:dyDescent="0.2">
      <c r="AD21365" s="11" t="s">
        <v>33796</v>
      </c>
      <c r="AE21365" s="10" t="s">
        <v>33797</v>
      </c>
      <c r="AF21365" s="10" t="s">
        <v>557</v>
      </c>
    </row>
    <row r="21366" spans="30:32" x14ac:dyDescent="0.2">
      <c r="AD21366" s="11" t="s">
        <v>33798</v>
      </c>
      <c r="AE21366" s="10" t="s">
        <v>17786</v>
      </c>
      <c r="AF21366" s="10" t="s">
        <v>557</v>
      </c>
    </row>
    <row r="21367" spans="30:32" x14ac:dyDescent="0.2">
      <c r="AD21367" s="11" t="s">
        <v>33799</v>
      </c>
      <c r="AE21367" s="10" t="s">
        <v>33800</v>
      </c>
      <c r="AF21367" s="10" t="s">
        <v>557</v>
      </c>
    </row>
    <row r="21368" spans="30:32" x14ac:dyDescent="0.2">
      <c r="AD21368" s="11" t="s">
        <v>33801</v>
      </c>
      <c r="AE21368" s="10" t="s">
        <v>33802</v>
      </c>
      <c r="AF21368" s="10" t="s">
        <v>557</v>
      </c>
    </row>
    <row r="21369" spans="30:32" x14ac:dyDescent="0.2">
      <c r="AD21369" s="11" t="s">
        <v>33803</v>
      </c>
      <c r="AE21369" s="10" t="s">
        <v>33804</v>
      </c>
      <c r="AF21369" s="10" t="s">
        <v>557</v>
      </c>
    </row>
    <row r="21370" spans="30:32" x14ac:dyDescent="0.2">
      <c r="AD21370" s="11" t="s">
        <v>33805</v>
      </c>
      <c r="AE21370" s="10" t="s">
        <v>16647</v>
      </c>
      <c r="AF21370" s="10" t="s">
        <v>557</v>
      </c>
    </row>
    <row r="21371" spans="30:32" x14ac:dyDescent="0.2">
      <c r="AD21371" s="11" t="s">
        <v>33806</v>
      </c>
      <c r="AE21371" s="10" t="s">
        <v>33807</v>
      </c>
      <c r="AF21371" s="10" t="s">
        <v>557</v>
      </c>
    </row>
    <row r="21372" spans="30:32" x14ac:dyDescent="0.2">
      <c r="AD21372" s="11" t="s">
        <v>33808</v>
      </c>
      <c r="AE21372" s="10" t="s">
        <v>33809</v>
      </c>
      <c r="AF21372" s="10" t="s">
        <v>557</v>
      </c>
    </row>
    <row r="21373" spans="30:32" x14ac:dyDescent="0.2">
      <c r="AD21373" s="11" t="s">
        <v>33810</v>
      </c>
      <c r="AE21373" s="10" t="s">
        <v>33811</v>
      </c>
      <c r="AF21373" s="10" t="s">
        <v>557</v>
      </c>
    </row>
    <row r="21374" spans="30:32" x14ac:dyDescent="0.2">
      <c r="AD21374" s="11" t="s">
        <v>33812</v>
      </c>
      <c r="AE21374" s="10" t="s">
        <v>33813</v>
      </c>
      <c r="AF21374" s="10" t="s">
        <v>557</v>
      </c>
    </row>
    <row r="21375" spans="30:32" x14ac:dyDescent="0.2">
      <c r="AD21375" s="11" t="s">
        <v>33814</v>
      </c>
      <c r="AE21375" s="10" t="s">
        <v>33815</v>
      </c>
      <c r="AF21375" s="10" t="s">
        <v>557</v>
      </c>
    </row>
    <row r="21376" spans="30:32" x14ac:dyDescent="0.2">
      <c r="AD21376" s="11" t="s">
        <v>33816</v>
      </c>
      <c r="AE21376" s="10" t="s">
        <v>28292</v>
      </c>
      <c r="AF21376" s="10" t="s">
        <v>557</v>
      </c>
    </row>
    <row r="21377" spans="30:32" x14ac:dyDescent="0.2">
      <c r="AD21377" s="11" t="s">
        <v>33817</v>
      </c>
      <c r="AE21377" s="10" t="s">
        <v>33818</v>
      </c>
      <c r="AF21377" s="10" t="s">
        <v>557</v>
      </c>
    </row>
    <row r="21378" spans="30:32" x14ac:dyDescent="0.2">
      <c r="AD21378" s="11" t="s">
        <v>33819</v>
      </c>
      <c r="AE21378" s="10" t="s">
        <v>33820</v>
      </c>
      <c r="AF21378" s="10" t="s">
        <v>557</v>
      </c>
    </row>
    <row r="21379" spans="30:32" x14ac:dyDescent="0.2">
      <c r="AD21379" s="11" t="s">
        <v>33821</v>
      </c>
      <c r="AE21379" s="10" t="s">
        <v>33822</v>
      </c>
      <c r="AF21379" s="10" t="s">
        <v>557</v>
      </c>
    </row>
    <row r="21380" spans="30:32" x14ac:dyDescent="0.2">
      <c r="AD21380" s="11" t="s">
        <v>33823</v>
      </c>
      <c r="AE21380" s="10" t="s">
        <v>28297</v>
      </c>
      <c r="AF21380" s="10" t="s">
        <v>557</v>
      </c>
    </row>
    <row r="21381" spans="30:32" x14ac:dyDescent="0.2">
      <c r="AD21381" s="11" t="s">
        <v>33824</v>
      </c>
      <c r="AE21381" s="10" t="s">
        <v>33825</v>
      </c>
      <c r="AF21381" s="10" t="s">
        <v>557</v>
      </c>
    </row>
    <row r="21382" spans="30:32" x14ac:dyDescent="0.2">
      <c r="AD21382" s="11" t="s">
        <v>33826</v>
      </c>
      <c r="AE21382" s="10" t="s">
        <v>33827</v>
      </c>
      <c r="AF21382" s="10" t="s">
        <v>557</v>
      </c>
    </row>
    <row r="21383" spans="30:32" x14ac:dyDescent="0.2">
      <c r="AD21383" s="11" t="s">
        <v>33828</v>
      </c>
      <c r="AE21383" s="10" t="s">
        <v>33827</v>
      </c>
      <c r="AF21383" s="10" t="s">
        <v>557</v>
      </c>
    </row>
    <row r="21384" spans="30:32" x14ac:dyDescent="0.2">
      <c r="AD21384" s="11" t="s">
        <v>33829</v>
      </c>
      <c r="AE21384" s="10" t="s">
        <v>33827</v>
      </c>
      <c r="AF21384" s="10" t="s">
        <v>557</v>
      </c>
    </row>
    <row r="21385" spans="30:32" x14ac:dyDescent="0.2">
      <c r="AD21385" s="11" t="s">
        <v>33830</v>
      </c>
      <c r="AE21385" s="10" t="s">
        <v>33827</v>
      </c>
      <c r="AF21385" s="10" t="s">
        <v>557</v>
      </c>
    </row>
    <row r="21386" spans="30:32" x14ac:dyDescent="0.2">
      <c r="AD21386" s="11" t="s">
        <v>33831</v>
      </c>
      <c r="AE21386" s="10" t="s">
        <v>33832</v>
      </c>
      <c r="AF21386" s="10" t="s">
        <v>557</v>
      </c>
    </row>
    <row r="21387" spans="30:32" x14ac:dyDescent="0.2">
      <c r="AD21387" s="11" t="s">
        <v>33833</v>
      </c>
      <c r="AE21387" s="10" t="s">
        <v>33834</v>
      </c>
      <c r="AF21387" s="10" t="s">
        <v>557</v>
      </c>
    </row>
    <row r="21388" spans="30:32" x14ac:dyDescent="0.2">
      <c r="AD21388" s="11" t="s">
        <v>33835</v>
      </c>
      <c r="AE21388" s="10" t="s">
        <v>33836</v>
      </c>
      <c r="AF21388" s="10" t="s">
        <v>557</v>
      </c>
    </row>
    <row r="21389" spans="30:32" x14ac:dyDescent="0.2">
      <c r="AD21389" s="11" t="s">
        <v>33837</v>
      </c>
      <c r="AE21389" s="10" t="s">
        <v>8643</v>
      </c>
      <c r="AF21389" s="10" t="s">
        <v>557</v>
      </c>
    </row>
    <row r="21390" spans="30:32" x14ac:dyDescent="0.2">
      <c r="AD21390" s="11" t="s">
        <v>33838</v>
      </c>
      <c r="AE21390" s="10" t="s">
        <v>1178</v>
      </c>
      <c r="AF21390" s="10" t="s">
        <v>557</v>
      </c>
    </row>
    <row r="21391" spans="30:32" x14ac:dyDescent="0.2">
      <c r="AD21391" s="11" t="s">
        <v>33839</v>
      </c>
      <c r="AE21391" s="10" t="s">
        <v>33840</v>
      </c>
      <c r="AF21391" s="10" t="s">
        <v>557</v>
      </c>
    </row>
    <row r="21392" spans="30:32" x14ac:dyDescent="0.2">
      <c r="AD21392" s="11" t="s">
        <v>33841</v>
      </c>
      <c r="AE21392" s="10" t="s">
        <v>7610</v>
      </c>
      <c r="AF21392" s="10" t="s">
        <v>557</v>
      </c>
    </row>
    <row r="21393" spans="30:32" x14ac:dyDescent="0.2">
      <c r="AD21393" s="11" t="s">
        <v>33842</v>
      </c>
      <c r="AE21393" s="10" t="s">
        <v>33843</v>
      </c>
      <c r="AF21393" s="10" t="s">
        <v>557</v>
      </c>
    </row>
    <row r="21394" spans="30:32" x14ac:dyDescent="0.2">
      <c r="AD21394" s="11" t="s">
        <v>33844</v>
      </c>
      <c r="AE21394" s="10" t="s">
        <v>1794</v>
      </c>
      <c r="AF21394" s="10" t="s">
        <v>557</v>
      </c>
    </row>
    <row r="21395" spans="30:32" x14ac:dyDescent="0.2">
      <c r="AD21395" s="11" t="s">
        <v>33845</v>
      </c>
      <c r="AE21395" s="10" t="s">
        <v>1798</v>
      </c>
      <c r="AF21395" s="10" t="s">
        <v>557</v>
      </c>
    </row>
    <row r="21396" spans="30:32" x14ac:dyDescent="0.2">
      <c r="AD21396" s="11" t="s">
        <v>33846</v>
      </c>
      <c r="AE21396" s="10" t="s">
        <v>21237</v>
      </c>
      <c r="AF21396" s="10" t="s">
        <v>557</v>
      </c>
    </row>
    <row r="21397" spans="30:32" x14ac:dyDescent="0.2">
      <c r="AD21397" s="11" t="s">
        <v>33847</v>
      </c>
      <c r="AE21397" s="10" t="s">
        <v>33848</v>
      </c>
      <c r="AF21397" s="10" t="s">
        <v>557</v>
      </c>
    </row>
    <row r="21398" spans="30:32" x14ac:dyDescent="0.2">
      <c r="AD21398" s="11" t="s">
        <v>33849</v>
      </c>
      <c r="AE21398" s="10" t="s">
        <v>33850</v>
      </c>
      <c r="AF21398" s="10" t="s">
        <v>557</v>
      </c>
    </row>
    <row r="21399" spans="30:32" x14ac:dyDescent="0.2">
      <c r="AD21399" s="11" t="s">
        <v>33851</v>
      </c>
      <c r="AE21399" s="10" t="s">
        <v>33852</v>
      </c>
      <c r="AF21399" s="10" t="s">
        <v>557</v>
      </c>
    </row>
    <row r="21400" spans="30:32" x14ac:dyDescent="0.2">
      <c r="AD21400" s="11" t="s">
        <v>33853</v>
      </c>
      <c r="AE21400" s="10" t="s">
        <v>21245</v>
      </c>
      <c r="AF21400" s="10" t="s">
        <v>557</v>
      </c>
    </row>
    <row r="21401" spans="30:32" x14ac:dyDescent="0.2">
      <c r="AD21401" s="11" t="s">
        <v>33854</v>
      </c>
      <c r="AE21401" s="10" t="s">
        <v>33855</v>
      </c>
      <c r="AF21401" s="10" t="s">
        <v>557</v>
      </c>
    </row>
    <row r="21402" spans="30:32" x14ac:dyDescent="0.2">
      <c r="AD21402" s="11" t="s">
        <v>33856</v>
      </c>
      <c r="AE21402" s="10" t="s">
        <v>22524</v>
      </c>
      <c r="AF21402" s="10" t="s">
        <v>557</v>
      </c>
    </row>
    <row r="21403" spans="30:32" x14ac:dyDescent="0.2">
      <c r="AD21403" s="11" t="s">
        <v>33857</v>
      </c>
      <c r="AE21403" s="10" t="s">
        <v>12156</v>
      </c>
      <c r="AF21403" s="10" t="s">
        <v>557</v>
      </c>
    </row>
    <row r="21404" spans="30:32" x14ac:dyDescent="0.2">
      <c r="AD21404" s="11" t="s">
        <v>33858</v>
      </c>
      <c r="AE21404" s="10" t="s">
        <v>12156</v>
      </c>
      <c r="AF21404" s="10" t="s">
        <v>557</v>
      </c>
    </row>
    <row r="21405" spans="30:32" x14ac:dyDescent="0.2">
      <c r="AD21405" s="11" t="s">
        <v>33859</v>
      </c>
      <c r="AE21405" s="10" t="s">
        <v>21598</v>
      </c>
      <c r="AF21405" s="10" t="s">
        <v>557</v>
      </c>
    </row>
    <row r="21406" spans="30:32" x14ac:dyDescent="0.2">
      <c r="AD21406" s="11" t="s">
        <v>33860</v>
      </c>
      <c r="AE21406" s="10" t="s">
        <v>28324</v>
      </c>
      <c r="AF21406" s="10" t="s">
        <v>557</v>
      </c>
    </row>
    <row r="21407" spans="30:32" x14ac:dyDescent="0.2">
      <c r="AD21407" s="11" t="s">
        <v>33861</v>
      </c>
      <c r="AE21407" s="10" t="s">
        <v>33862</v>
      </c>
      <c r="AF21407" s="10" t="s">
        <v>557</v>
      </c>
    </row>
    <row r="21408" spans="30:32" x14ac:dyDescent="0.2">
      <c r="AD21408" s="11" t="s">
        <v>33863</v>
      </c>
      <c r="AE21408" s="10" t="s">
        <v>9383</v>
      </c>
      <c r="AF21408" s="10" t="s">
        <v>557</v>
      </c>
    </row>
    <row r="21409" spans="30:32" x14ac:dyDescent="0.2">
      <c r="AD21409" s="11" t="s">
        <v>33864</v>
      </c>
      <c r="AE21409" s="10" t="s">
        <v>15370</v>
      </c>
      <c r="AF21409" s="10" t="s">
        <v>557</v>
      </c>
    </row>
    <row r="21410" spans="30:32" x14ac:dyDescent="0.2">
      <c r="AD21410" s="11" t="s">
        <v>33865</v>
      </c>
      <c r="AE21410" s="10" t="s">
        <v>33866</v>
      </c>
      <c r="AF21410" s="10" t="s">
        <v>557</v>
      </c>
    </row>
    <row r="21411" spans="30:32" x14ac:dyDescent="0.2">
      <c r="AD21411" s="11" t="s">
        <v>33867</v>
      </c>
      <c r="AE21411" s="10" t="s">
        <v>29327</v>
      </c>
      <c r="AF21411" s="10" t="s">
        <v>557</v>
      </c>
    </row>
    <row r="21412" spans="30:32" x14ac:dyDescent="0.2">
      <c r="AD21412" s="11" t="s">
        <v>33868</v>
      </c>
      <c r="AE21412" s="10" t="s">
        <v>33869</v>
      </c>
      <c r="AF21412" s="10" t="s">
        <v>557</v>
      </c>
    </row>
    <row r="21413" spans="30:32" x14ac:dyDescent="0.2">
      <c r="AD21413" s="11" t="s">
        <v>33870</v>
      </c>
      <c r="AE21413" s="10" t="s">
        <v>33871</v>
      </c>
      <c r="AF21413" s="10" t="s">
        <v>557</v>
      </c>
    </row>
    <row r="21414" spans="30:32" x14ac:dyDescent="0.2">
      <c r="AD21414" s="11" t="s">
        <v>33872</v>
      </c>
      <c r="AE21414" s="10" t="s">
        <v>33873</v>
      </c>
      <c r="AF21414" s="10" t="s">
        <v>557</v>
      </c>
    </row>
    <row r="21415" spans="30:32" x14ac:dyDescent="0.2">
      <c r="AD21415" s="11" t="s">
        <v>33874</v>
      </c>
      <c r="AE21415" s="10" t="s">
        <v>1142</v>
      </c>
      <c r="AF21415" s="10" t="s">
        <v>557</v>
      </c>
    </row>
    <row r="21416" spans="30:32" x14ac:dyDescent="0.2">
      <c r="AD21416" s="11" t="s">
        <v>33875</v>
      </c>
      <c r="AE21416" s="10" t="s">
        <v>33876</v>
      </c>
      <c r="AF21416" s="10" t="s">
        <v>557</v>
      </c>
    </row>
    <row r="21417" spans="30:32" x14ac:dyDescent="0.2">
      <c r="AD21417" s="11" t="s">
        <v>33877</v>
      </c>
      <c r="AE21417" s="10" t="s">
        <v>33878</v>
      </c>
      <c r="AF21417" s="10" t="s">
        <v>557</v>
      </c>
    </row>
    <row r="21418" spans="30:32" x14ac:dyDescent="0.2">
      <c r="AD21418" s="11" t="s">
        <v>33879</v>
      </c>
      <c r="AE21418" s="10" t="s">
        <v>33880</v>
      </c>
      <c r="AF21418" s="10" t="s">
        <v>557</v>
      </c>
    </row>
    <row r="21419" spans="30:32" x14ac:dyDescent="0.2">
      <c r="AD21419" s="11" t="s">
        <v>33881</v>
      </c>
      <c r="AE21419" s="10" t="s">
        <v>2408</v>
      </c>
      <c r="AF21419" s="10" t="s">
        <v>557</v>
      </c>
    </row>
    <row r="21420" spans="30:32" x14ac:dyDescent="0.2">
      <c r="AD21420" s="11" t="s">
        <v>33882</v>
      </c>
      <c r="AE21420" s="10" t="s">
        <v>33883</v>
      </c>
      <c r="AF21420" s="10" t="s">
        <v>557</v>
      </c>
    </row>
    <row r="21421" spans="30:32" x14ac:dyDescent="0.2">
      <c r="AD21421" s="11" t="s">
        <v>33884</v>
      </c>
      <c r="AE21421" s="10" t="s">
        <v>9395</v>
      </c>
      <c r="AF21421" s="10" t="s">
        <v>557</v>
      </c>
    </row>
    <row r="21422" spans="30:32" x14ac:dyDescent="0.2">
      <c r="AD21422" s="11" t="s">
        <v>33885</v>
      </c>
      <c r="AE21422" s="10" t="s">
        <v>33886</v>
      </c>
      <c r="AF21422" s="10" t="s">
        <v>557</v>
      </c>
    </row>
    <row r="21423" spans="30:32" x14ac:dyDescent="0.2">
      <c r="AD21423" s="11" t="s">
        <v>33887</v>
      </c>
      <c r="AE21423" s="10" t="s">
        <v>33888</v>
      </c>
      <c r="AF21423" s="10" t="s">
        <v>557</v>
      </c>
    </row>
    <row r="21424" spans="30:32" x14ac:dyDescent="0.2">
      <c r="AD21424" s="11" t="s">
        <v>33889</v>
      </c>
      <c r="AE21424" s="10" t="s">
        <v>33890</v>
      </c>
      <c r="AF21424" s="10" t="s">
        <v>557</v>
      </c>
    </row>
    <row r="21425" spans="30:32" x14ac:dyDescent="0.2">
      <c r="AD21425" s="11" t="s">
        <v>33891</v>
      </c>
      <c r="AE21425" s="10" t="s">
        <v>2420</v>
      </c>
      <c r="AF21425" s="10" t="s">
        <v>557</v>
      </c>
    </row>
    <row r="21426" spans="30:32" x14ac:dyDescent="0.2">
      <c r="AD21426" s="11" t="s">
        <v>33892</v>
      </c>
      <c r="AE21426" s="10" t="s">
        <v>2420</v>
      </c>
      <c r="AF21426" s="10" t="s">
        <v>557</v>
      </c>
    </row>
    <row r="21427" spans="30:32" x14ac:dyDescent="0.2">
      <c r="AD21427" s="11" t="s">
        <v>33893</v>
      </c>
      <c r="AE21427" s="10" t="s">
        <v>33894</v>
      </c>
      <c r="AF21427" s="10" t="s">
        <v>557</v>
      </c>
    </row>
    <row r="21428" spans="30:32" x14ac:dyDescent="0.2">
      <c r="AD21428" s="11" t="s">
        <v>33895</v>
      </c>
      <c r="AE21428" s="10" t="s">
        <v>33896</v>
      </c>
      <c r="AF21428" s="10" t="s">
        <v>557</v>
      </c>
    </row>
    <row r="21429" spans="30:32" x14ac:dyDescent="0.2">
      <c r="AD21429" s="11" t="s">
        <v>33897</v>
      </c>
      <c r="AE21429" s="10" t="s">
        <v>33898</v>
      </c>
      <c r="AF21429" s="10" t="s">
        <v>557</v>
      </c>
    </row>
    <row r="21430" spans="30:32" x14ac:dyDescent="0.2">
      <c r="AD21430" s="11" t="s">
        <v>33899</v>
      </c>
      <c r="AE21430" s="10" t="s">
        <v>33900</v>
      </c>
      <c r="AF21430" s="10" t="s">
        <v>557</v>
      </c>
    </row>
    <row r="21431" spans="30:32" x14ac:dyDescent="0.2">
      <c r="AD21431" s="11" t="s">
        <v>33901</v>
      </c>
      <c r="AE21431" s="10" t="s">
        <v>33902</v>
      </c>
      <c r="AF21431" s="10" t="s">
        <v>557</v>
      </c>
    </row>
    <row r="21432" spans="30:32" x14ac:dyDescent="0.2">
      <c r="AD21432" s="11" t="s">
        <v>33903</v>
      </c>
      <c r="AE21432" s="10" t="s">
        <v>33904</v>
      </c>
      <c r="AF21432" s="10" t="s">
        <v>557</v>
      </c>
    </row>
    <row r="21433" spans="30:32" x14ac:dyDescent="0.2">
      <c r="AD21433" s="11" t="s">
        <v>33905</v>
      </c>
      <c r="AE21433" s="10" t="s">
        <v>33906</v>
      </c>
      <c r="AF21433" s="10" t="s">
        <v>557</v>
      </c>
    </row>
    <row r="21434" spans="30:32" x14ac:dyDescent="0.2">
      <c r="AD21434" s="11" t="s">
        <v>33907</v>
      </c>
      <c r="AE21434" s="10" t="s">
        <v>33908</v>
      </c>
      <c r="AF21434" s="10" t="s">
        <v>557</v>
      </c>
    </row>
    <row r="21435" spans="30:32" x14ac:dyDescent="0.2">
      <c r="AD21435" s="11" t="s">
        <v>33909</v>
      </c>
      <c r="AE21435" s="10" t="s">
        <v>2434</v>
      </c>
      <c r="AF21435" s="10" t="s">
        <v>557</v>
      </c>
    </row>
    <row r="21436" spans="30:32" x14ac:dyDescent="0.2">
      <c r="AD21436" s="11" t="s">
        <v>33910</v>
      </c>
      <c r="AE21436" s="10" t="s">
        <v>33911</v>
      </c>
      <c r="AF21436" s="10" t="s">
        <v>557</v>
      </c>
    </row>
    <row r="21437" spans="30:32" x14ac:dyDescent="0.2">
      <c r="AD21437" s="11" t="s">
        <v>33912</v>
      </c>
      <c r="AE21437" s="10" t="s">
        <v>33913</v>
      </c>
      <c r="AF21437" s="10" t="s">
        <v>557</v>
      </c>
    </row>
    <row r="21438" spans="30:32" x14ac:dyDescent="0.2">
      <c r="AD21438" s="11" t="s">
        <v>33914</v>
      </c>
      <c r="AE21438" s="10" t="s">
        <v>33915</v>
      </c>
      <c r="AF21438" s="10" t="s">
        <v>557</v>
      </c>
    </row>
    <row r="21439" spans="30:32" x14ac:dyDescent="0.2">
      <c r="AD21439" s="11" t="s">
        <v>33916</v>
      </c>
      <c r="AE21439" s="10" t="s">
        <v>12347</v>
      </c>
      <c r="AF21439" s="10" t="s">
        <v>557</v>
      </c>
    </row>
    <row r="21440" spans="30:32" x14ac:dyDescent="0.2">
      <c r="AD21440" s="11" t="s">
        <v>33917</v>
      </c>
      <c r="AE21440" s="10" t="s">
        <v>6760</v>
      </c>
      <c r="AF21440" s="10" t="s">
        <v>557</v>
      </c>
    </row>
    <row r="21441" spans="30:32" x14ac:dyDescent="0.2">
      <c r="AD21441" s="11" t="s">
        <v>33918</v>
      </c>
      <c r="AE21441" s="10" t="s">
        <v>33919</v>
      </c>
      <c r="AF21441" s="10" t="s">
        <v>557</v>
      </c>
    </row>
    <row r="21442" spans="30:32" x14ac:dyDescent="0.2">
      <c r="AD21442" s="11" t="s">
        <v>33920</v>
      </c>
      <c r="AE21442" s="10" t="s">
        <v>18853</v>
      </c>
      <c r="AF21442" s="10" t="s">
        <v>557</v>
      </c>
    </row>
    <row r="21443" spans="30:32" x14ac:dyDescent="0.2">
      <c r="AD21443" s="11" t="s">
        <v>33921</v>
      </c>
      <c r="AE21443" s="10" t="s">
        <v>18853</v>
      </c>
      <c r="AF21443" s="10" t="s">
        <v>557</v>
      </c>
    </row>
    <row r="21444" spans="30:32" x14ac:dyDescent="0.2">
      <c r="AD21444" s="11" t="s">
        <v>33922</v>
      </c>
      <c r="AE21444" s="10" t="s">
        <v>4410</v>
      </c>
      <c r="AF21444" s="10" t="s">
        <v>557</v>
      </c>
    </row>
    <row r="21445" spans="30:32" x14ac:dyDescent="0.2">
      <c r="AD21445" s="11" t="s">
        <v>33923</v>
      </c>
      <c r="AE21445" s="10" t="s">
        <v>33924</v>
      </c>
      <c r="AF21445" s="10" t="s">
        <v>557</v>
      </c>
    </row>
    <row r="21446" spans="30:32" x14ac:dyDescent="0.2">
      <c r="AD21446" s="11" t="s">
        <v>33925</v>
      </c>
      <c r="AE21446" s="10" t="s">
        <v>33926</v>
      </c>
      <c r="AF21446" s="10" t="s">
        <v>557</v>
      </c>
    </row>
    <row r="21447" spans="30:32" x14ac:dyDescent="0.2">
      <c r="AD21447" s="11" t="s">
        <v>33927</v>
      </c>
      <c r="AE21447" s="10" t="s">
        <v>8332</v>
      </c>
      <c r="AF21447" s="10" t="s">
        <v>557</v>
      </c>
    </row>
    <row r="21448" spans="30:32" x14ac:dyDescent="0.2">
      <c r="AD21448" s="11" t="s">
        <v>33928</v>
      </c>
      <c r="AE21448" s="10" t="s">
        <v>33929</v>
      </c>
      <c r="AF21448" s="10" t="s">
        <v>557</v>
      </c>
    </row>
    <row r="21449" spans="30:32" x14ac:dyDescent="0.2">
      <c r="AD21449" s="11" t="s">
        <v>33930</v>
      </c>
      <c r="AE21449" s="10" t="s">
        <v>33931</v>
      </c>
      <c r="AF21449" s="10" t="s">
        <v>557</v>
      </c>
    </row>
    <row r="21450" spans="30:32" x14ac:dyDescent="0.2">
      <c r="AD21450" s="11" t="s">
        <v>33932</v>
      </c>
      <c r="AE21450" s="10" t="s">
        <v>33933</v>
      </c>
      <c r="AF21450" s="10" t="s">
        <v>557</v>
      </c>
    </row>
    <row r="21451" spans="30:32" x14ac:dyDescent="0.2">
      <c r="AD21451" s="11" t="s">
        <v>33934</v>
      </c>
      <c r="AE21451" s="10" t="s">
        <v>17700</v>
      </c>
      <c r="AF21451" s="10" t="s">
        <v>557</v>
      </c>
    </row>
    <row r="21452" spans="30:32" x14ac:dyDescent="0.2">
      <c r="AD21452" s="11" t="s">
        <v>33935</v>
      </c>
      <c r="AE21452" s="10" t="s">
        <v>17700</v>
      </c>
      <c r="AF21452" s="10" t="s">
        <v>557</v>
      </c>
    </row>
    <row r="21453" spans="30:32" x14ac:dyDescent="0.2">
      <c r="AD21453" s="11" t="s">
        <v>33936</v>
      </c>
      <c r="AE21453" s="10" t="s">
        <v>33937</v>
      </c>
      <c r="AF21453" s="10" t="s">
        <v>557</v>
      </c>
    </row>
    <row r="21454" spans="30:32" x14ac:dyDescent="0.2">
      <c r="AD21454" s="11" t="s">
        <v>33938</v>
      </c>
      <c r="AE21454" s="10" t="s">
        <v>17700</v>
      </c>
      <c r="AF21454" s="10" t="s">
        <v>557</v>
      </c>
    </row>
    <row r="21455" spans="30:32" x14ac:dyDescent="0.2">
      <c r="AD21455" s="11" t="s">
        <v>33939</v>
      </c>
      <c r="AE21455" s="10" t="s">
        <v>17700</v>
      </c>
      <c r="AF21455" s="10" t="s">
        <v>557</v>
      </c>
    </row>
    <row r="21456" spans="30:32" x14ac:dyDescent="0.2">
      <c r="AD21456" s="11" t="s">
        <v>33940</v>
      </c>
      <c r="AE21456" s="10" t="s">
        <v>17700</v>
      </c>
      <c r="AF21456" s="10" t="s">
        <v>557</v>
      </c>
    </row>
    <row r="21457" spans="30:32" x14ac:dyDescent="0.2">
      <c r="AD21457" s="11" t="s">
        <v>33941</v>
      </c>
      <c r="AE21457" s="10" t="s">
        <v>17700</v>
      </c>
      <c r="AF21457" s="10" t="s">
        <v>557</v>
      </c>
    </row>
    <row r="21458" spans="30:32" x14ac:dyDescent="0.2">
      <c r="AD21458" s="11" t="s">
        <v>33942</v>
      </c>
      <c r="AE21458" s="10" t="s">
        <v>17700</v>
      </c>
      <c r="AF21458" s="10" t="s">
        <v>557</v>
      </c>
    </row>
    <row r="21459" spans="30:32" x14ac:dyDescent="0.2">
      <c r="AD21459" s="11" t="s">
        <v>33943</v>
      </c>
      <c r="AE21459" s="10" t="s">
        <v>33937</v>
      </c>
      <c r="AF21459" s="10" t="s">
        <v>557</v>
      </c>
    </row>
    <row r="21460" spans="30:32" x14ac:dyDescent="0.2">
      <c r="AD21460" s="11" t="s">
        <v>33944</v>
      </c>
      <c r="AE21460" s="10" t="s">
        <v>33945</v>
      </c>
      <c r="AF21460" s="10" t="s">
        <v>557</v>
      </c>
    </row>
    <row r="21461" spans="30:32" x14ac:dyDescent="0.2">
      <c r="AD21461" s="11" t="s">
        <v>33946</v>
      </c>
      <c r="AE21461" s="10" t="s">
        <v>17700</v>
      </c>
      <c r="AF21461" s="10" t="s">
        <v>557</v>
      </c>
    </row>
    <row r="21462" spans="30:32" x14ac:dyDescent="0.2">
      <c r="AD21462" s="11" t="s">
        <v>33947</v>
      </c>
      <c r="AE21462" s="10" t="s">
        <v>17700</v>
      </c>
      <c r="AF21462" s="10" t="s">
        <v>557</v>
      </c>
    </row>
    <row r="21463" spans="30:32" x14ac:dyDescent="0.2">
      <c r="AD21463" s="11" t="s">
        <v>33948</v>
      </c>
      <c r="AE21463" s="10" t="s">
        <v>17700</v>
      </c>
      <c r="AF21463" s="10" t="s">
        <v>557</v>
      </c>
    </row>
    <row r="21464" spans="30:32" x14ac:dyDescent="0.2">
      <c r="AD21464" s="11" t="s">
        <v>33949</v>
      </c>
      <c r="AE21464" s="10" t="s">
        <v>17700</v>
      </c>
      <c r="AF21464" s="10" t="s">
        <v>557</v>
      </c>
    </row>
    <row r="21465" spans="30:32" x14ac:dyDescent="0.2">
      <c r="AD21465" s="11" t="s">
        <v>33950</v>
      </c>
      <c r="AE21465" s="10" t="s">
        <v>33951</v>
      </c>
      <c r="AF21465" s="10" t="s">
        <v>557</v>
      </c>
    </row>
    <row r="21466" spans="30:32" x14ac:dyDescent="0.2">
      <c r="AD21466" s="11" t="s">
        <v>33952</v>
      </c>
      <c r="AE21466" s="10" t="s">
        <v>23411</v>
      </c>
      <c r="AF21466" s="10" t="s">
        <v>557</v>
      </c>
    </row>
    <row r="21467" spans="30:32" x14ac:dyDescent="0.2">
      <c r="AD21467" s="11" t="s">
        <v>33953</v>
      </c>
      <c r="AE21467" s="10" t="s">
        <v>33954</v>
      </c>
      <c r="AF21467" s="10" t="s">
        <v>557</v>
      </c>
    </row>
    <row r="21468" spans="30:32" x14ac:dyDescent="0.2">
      <c r="AD21468" s="11" t="s">
        <v>33955</v>
      </c>
      <c r="AE21468" s="10" t="s">
        <v>33956</v>
      </c>
      <c r="AF21468" s="10" t="s">
        <v>557</v>
      </c>
    </row>
    <row r="21469" spans="30:32" x14ac:dyDescent="0.2">
      <c r="AD21469" s="11" t="s">
        <v>33957</v>
      </c>
      <c r="AE21469" s="10" t="s">
        <v>33958</v>
      </c>
      <c r="AF21469" s="10" t="s">
        <v>557</v>
      </c>
    </row>
    <row r="21470" spans="30:32" x14ac:dyDescent="0.2">
      <c r="AD21470" s="11" t="s">
        <v>33959</v>
      </c>
      <c r="AE21470" s="10" t="s">
        <v>33960</v>
      </c>
      <c r="AF21470" s="10" t="s">
        <v>557</v>
      </c>
    </row>
    <row r="21471" spans="30:32" x14ac:dyDescent="0.2">
      <c r="AD21471" s="11" t="s">
        <v>33961</v>
      </c>
      <c r="AE21471" s="10" t="s">
        <v>33962</v>
      </c>
      <c r="AF21471" s="10" t="s">
        <v>557</v>
      </c>
    </row>
    <row r="21472" spans="30:32" x14ac:dyDescent="0.2">
      <c r="AD21472" s="11" t="s">
        <v>33963</v>
      </c>
      <c r="AE21472" s="10" t="s">
        <v>33964</v>
      </c>
      <c r="AF21472" s="10" t="s">
        <v>557</v>
      </c>
    </row>
    <row r="21473" spans="30:32" x14ac:dyDescent="0.2">
      <c r="AD21473" s="11" t="s">
        <v>33965</v>
      </c>
      <c r="AE21473" s="10" t="s">
        <v>33966</v>
      </c>
      <c r="AF21473" s="10" t="s">
        <v>557</v>
      </c>
    </row>
    <row r="21474" spans="30:32" x14ac:dyDescent="0.2">
      <c r="AD21474" s="11" t="s">
        <v>33967</v>
      </c>
      <c r="AE21474" s="10" t="s">
        <v>24163</v>
      </c>
      <c r="AF21474" s="10" t="s">
        <v>557</v>
      </c>
    </row>
    <row r="21475" spans="30:32" x14ac:dyDescent="0.2">
      <c r="AD21475" s="11" t="s">
        <v>33968</v>
      </c>
      <c r="AE21475" s="10" t="s">
        <v>33969</v>
      </c>
      <c r="AF21475" s="10" t="s">
        <v>557</v>
      </c>
    </row>
    <row r="21476" spans="30:32" x14ac:dyDescent="0.2">
      <c r="AD21476" s="11" t="s">
        <v>33970</v>
      </c>
      <c r="AE21476" s="10" t="s">
        <v>21421</v>
      </c>
      <c r="AF21476" s="10" t="s">
        <v>557</v>
      </c>
    </row>
    <row r="21477" spans="30:32" x14ac:dyDescent="0.2">
      <c r="AD21477" s="11" t="s">
        <v>33971</v>
      </c>
      <c r="AE21477" s="10" t="s">
        <v>6072</v>
      </c>
      <c r="AF21477" s="10" t="s">
        <v>557</v>
      </c>
    </row>
    <row r="21478" spans="30:32" x14ac:dyDescent="0.2">
      <c r="AD21478" s="11" t="s">
        <v>33972</v>
      </c>
      <c r="AE21478" s="10" t="s">
        <v>33973</v>
      </c>
      <c r="AF21478" s="10" t="s">
        <v>557</v>
      </c>
    </row>
    <row r="21479" spans="30:32" x14ac:dyDescent="0.2">
      <c r="AD21479" s="11" t="s">
        <v>33974</v>
      </c>
      <c r="AE21479" s="10" t="s">
        <v>10781</v>
      </c>
      <c r="AF21479" s="10" t="s">
        <v>557</v>
      </c>
    </row>
    <row r="21480" spans="30:32" x14ac:dyDescent="0.2">
      <c r="AD21480" s="11" t="s">
        <v>33975</v>
      </c>
      <c r="AE21480" s="10" t="s">
        <v>33976</v>
      </c>
      <c r="AF21480" s="10" t="s">
        <v>557</v>
      </c>
    </row>
    <row r="21481" spans="30:32" x14ac:dyDescent="0.2">
      <c r="AD21481" s="11" t="s">
        <v>33977</v>
      </c>
      <c r="AE21481" s="10" t="s">
        <v>33976</v>
      </c>
      <c r="AF21481" s="10" t="s">
        <v>557</v>
      </c>
    </row>
    <row r="21482" spans="30:32" x14ac:dyDescent="0.2">
      <c r="AD21482" s="11" t="s">
        <v>33978</v>
      </c>
      <c r="AE21482" s="10" t="s">
        <v>33979</v>
      </c>
      <c r="AF21482" s="10" t="s">
        <v>557</v>
      </c>
    </row>
    <row r="21483" spans="30:32" x14ac:dyDescent="0.2">
      <c r="AD21483" s="11" t="s">
        <v>33980</v>
      </c>
      <c r="AE21483" s="10" t="s">
        <v>5354</v>
      </c>
      <c r="AF21483" s="10" t="s">
        <v>557</v>
      </c>
    </row>
    <row r="21484" spans="30:32" x14ac:dyDescent="0.2">
      <c r="AD21484" s="11" t="s">
        <v>33981</v>
      </c>
      <c r="AE21484" s="10" t="s">
        <v>33982</v>
      </c>
      <c r="AF21484" s="10" t="s">
        <v>557</v>
      </c>
    </row>
    <row r="21485" spans="30:32" x14ac:dyDescent="0.2">
      <c r="AD21485" s="11" t="s">
        <v>33983</v>
      </c>
      <c r="AE21485" s="10" t="s">
        <v>33984</v>
      </c>
      <c r="AF21485" s="10" t="s">
        <v>557</v>
      </c>
    </row>
    <row r="21486" spans="30:32" x14ac:dyDescent="0.2">
      <c r="AD21486" s="11" t="s">
        <v>33985</v>
      </c>
      <c r="AE21486" s="10" t="s">
        <v>1465</v>
      </c>
      <c r="AF21486" s="10" t="s">
        <v>557</v>
      </c>
    </row>
    <row r="21487" spans="30:32" x14ac:dyDescent="0.2">
      <c r="AD21487" s="11" t="s">
        <v>33986</v>
      </c>
      <c r="AE21487" s="10" t="s">
        <v>33987</v>
      </c>
      <c r="AF21487" s="10" t="s">
        <v>557</v>
      </c>
    </row>
    <row r="21488" spans="30:32" x14ac:dyDescent="0.2">
      <c r="AD21488" s="11" t="s">
        <v>33988</v>
      </c>
      <c r="AE21488" s="10" t="s">
        <v>13310</v>
      </c>
      <c r="AF21488" s="10" t="s">
        <v>557</v>
      </c>
    </row>
    <row r="21489" spans="30:32" x14ac:dyDescent="0.2">
      <c r="AD21489" s="11" t="s">
        <v>33989</v>
      </c>
      <c r="AE21489" s="10" t="s">
        <v>33990</v>
      </c>
      <c r="AF21489" s="10" t="s">
        <v>557</v>
      </c>
    </row>
    <row r="21490" spans="30:32" x14ac:dyDescent="0.2">
      <c r="AD21490" s="11" t="s">
        <v>33991</v>
      </c>
      <c r="AE21490" s="10" t="s">
        <v>33990</v>
      </c>
      <c r="AF21490" s="10" t="s">
        <v>557</v>
      </c>
    </row>
    <row r="21491" spans="30:32" x14ac:dyDescent="0.2">
      <c r="AD21491" s="11" t="s">
        <v>33992</v>
      </c>
      <c r="AE21491" s="10" t="s">
        <v>33993</v>
      </c>
      <c r="AF21491" s="10" t="s">
        <v>557</v>
      </c>
    </row>
    <row r="21492" spans="30:32" x14ac:dyDescent="0.2">
      <c r="AD21492" s="11" t="s">
        <v>33994</v>
      </c>
      <c r="AE21492" s="10" t="s">
        <v>33995</v>
      </c>
      <c r="AF21492" s="10" t="s">
        <v>557</v>
      </c>
    </row>
    <row r="21493" spans="30:32" x14ac:dyDescent="0.2">
      <c r="AD21493" s="11" t="s">
        <v>33996</v>
      </c>
      <c r="AE21493" s="10" t="s">
        <v>33997</v>
      </c>
      <c r="AF21493" s="10" t="s">
        <v>557</v>
      </c>
    </row>
    <row r="21494" spans="30:32" x14ac:dyDescent="0.2">
      <c r="AD21494" s="11" t="s">
        <v>33998</v>
      </c>
      <c r="AE21494" s="10" t="s">
        <v>33999</v>
      </c>
      <c r="AF21494" s="10" t="s">
        <v>557</v>
      </c>
    </row>
    <row r="21495" spans="30:32" x14ac:dyDescent="0.2">
      <c r="AD21495" s="11" t="s">
        <v>34000</v>
      </c>
      <c r="AE21495" s="10" t="s">
        <v>33999</v>
      </c>
      <c r="AF21495" s="10" t="s">
        <v>557</v>
      </c>
    </row>
    <row r="21496" spans="30:32" x14ac:dyDescent="0.2">
      <c r="AD21496" s="11" t="s">
        <v>34001</v>
      </c>
      <c r="AE21496" s="10" t="s">
        <v>34002</v>
      </c>
      <c r="AF21496" s="10" t="s">
        <v>557</v>
      </c>
    </row>
    <row r="21497" spans="30:32" x14ac:dyDescent="0.2">
      <c r="AD21497" s="11" t="s">
        <v>34003</v>
      </c>
      <c r="AE21497" s="10" t="s">
        <v>34004</v>
      </c>
      <c r="AF21497" s="10" t="s">
        <v>557</v>
      </c>
    </row>
    <row r="21498" spans="30:32" x14ac:dyDescent="0.2">
      <c r="AD21498" s="11" t="s">
        <v>34005</v>
      </c>
      <c r="AE21498" s="10" t="s">
        <v>34006</v>
      </c>
      <c r="AF21498" s="10" t="s">
        <v>557</v>
      </c>
    </row>
    <row r="21499" spans="30:32" x14ac:dyDescent="0.2">
      <c r="AD21499" s="11" t="s">
        <v>34007</v>
      </c>
      <c r="AE21499" s="10" t="s">
        <v>21466</v>
      </c>
      <c r="AF21499" s="10" t="s">
        <v>557</v>
      </c>
    </row>
    <row r="21500" spans="30:32" x14ac:dyDescent="0.2">
      <c r="AD21500" s="11" t="s">
        <v>34008</v>
      </c>
      <c r="AE21500" s="10" t="s">
        <v>4214</v>
      </c>
      <c r="AF21500" s="10" t="s">
        <v>557</v>
      </c>
    </row>
    <row r="21501" spans="30:32" x14ac:dyDescent="0.2">
      <c r="AD21501" s="11" t="s">
        <v>34009</v>
      </c>
      <c r="AE21501" s="10" t="s">
        <v>34010</v>
      </c>
      <c r="AF21501" s="10" t="s">
        <v>557</v>
      </c>
    </row>
    <row r="21502" spans="30:32" x14ac:dyDescent="0.2">
      <c r="AD21502" s="11" t="s">
        <v>34011</v>
      </c>
      <c r="AE21502" s="10" t="s">
        <v>15017</v>
      </c>
      <c r="AF21502" s="10" t="s">
        <v>557</v>
      </c>
    </row>
    <row r="21503" spans="30:32" x14ac:dyDescent="0.2">
      <c r="AD21503" s="11" t="s">
        <v>34012</v>
      </c>
      <c r="AE21503" s="10" t="s">
        <v>15017</v>
      </c>
      <c r="AF21503" s="10" t="s">
        <v>557</v>
      </c>
    </row>
    <row r="21504" spans="30:32" x14ac:dyDescent="0.2">
      <c r="AD21504" s="11" t="s">
        <v>34013</v>
      </c>
      <c r="AE21504" s="10" t="s">
        <v>34014</v>
      </c>
      <c r="AF21504" s="10" t="s">
        <v>557</v>
      </c>
    </row>
    <row r="21505" spans="30:32" x14ac:dyDescent="0.2">
      <c r="AD21505" s="11" t="s">
        <v>34015</v>
      </c>
      <c r="AE21505" s="10" t="s">
        <v>34014</v>
      </c>
      <c r="AF21505" s="10" t="s">
        <v>557</v>
      </c>
    </row>
    <row r="21506" spans="30:32" x14ac:dyDescent="0.2">
      <c r="AD21506" s="11" t="s">
        <v>34016</v>
      </c>
      <c r="AE21506" s="10" t="s">
        <v>34014</v>
      </c>
      <c r="AF21506" s="10" t="s">
        <v>557</v>
      </c>
    </row>
    <row r="21507" spans="30:32" x14ac:dyDescent="0.2">
      <c r="AD21507" s="11" t="s">
        <v>34017</v>
      </c>
      <c r="AE21507" s="10" t="s">
        <v>34014</v>
      </c>
      <c r="AF21507" s="10" t="s">
        <v>557</v>
      </c>
    </row>
    <row r="21508" spans="30:32" x14ac:dyDescent="0.2">
      <c r="AD21508" s="11" t="s">
        <v>34018</v>
      </c>
      <c r="AE21508" s="10" t="s">
        <v>34014</v>
      </c>
      <c r="AF21508" s="10" t="s">
        <v>557</v>
      </c>
    </row>
    <row r="21509" spans="30:32" x14ac:dyDescent="0.2">
      <c r="AD21509" s="11" t="s">
        <v>34019</v>
      </c>
      <c r="AE21509" s="10" t="s">
        <v>34020</v>
      </c>
      <c r="AF21509" s="10" t="s">
        <v>557</v>
      </c>
    </row>
    <row r="21510" spans="30:32" x14ac:dyDescent="0.2">
      <c r="AD21510" s="11" t="s">
        <v>34021</v>
      </c>
      <c r="AE21510" s="10" t="s">
        <v>20926</v>
      </c>
      <c r="AF21510" s="10" t="s">
        <v>557</v>
      </c>
    </row>
    <row r="21511" spans="30:32" x14ac:dyDescent="0.2">
      <c r="AD21511" s="11" t="s">
        <v>34022</v>
      </c>
      <c r="AE21511" s="10" t="s">
        <v>1146</v>
      </c>
      <c r="AF21511" s="10" t="s">
        <v>557</v>
      </c>
    </row>
    <row r="21512" spans="30:32" x14ac:dyDescent="0.2">
      <c r="AD21512" s="11" t="s">
        <v>34023</v>
      </c>
      <c r="AE21512" s="10" t="s">
        <v>34024</v>
      </c>
      <c r="AF21512" s="10" t="s">
        <v>557</v>
      </c>
    </row>
    <row r="21513" spans="30:32" x14ac:dyDescent="0.2">
      <c r="AD21513" s="11" t="s">
        <v>34025</v>
      </c>
      <c r="AE21513" s="10" t="s">
        <v>33022</v>
      </c>
      <c r="AF21513" s="10" t="s">
        <v>557</v>
      </c>
    </row>
    <row r="21514" spans="30:32" x14ac:dyDescent="0.2">
      <c r="AD21514" s="11" t="s">
        <v>34026</v>
      </c>
      <c r="AE21514" s="10" t="s">
        <v>34027</v>
      </c>
      <c r="AF21514" s="10" t="s">
        <v>557</v>
      </c>
    </row>
    <row r="21515" spans="30:32" x14ac:dyDescent="0.2">
      <c r="AD21515" s="11" t="s">
        <v>34028</v>
      </c>
      <c r="AE21515" s="10" t="s">
        <v>34029</v>
      </c>
      <c r="AF21515" s="10" t="s">
        <v>557</v>
      </c>
    </row>
    <row r="21516" spans="30:32" x14ac:dyDescent="0.2">
      <c r="AD21516" s="11" t="s">
        <v>34030</v>
      </c>
      <c r="AE21516" s="10" t="s">
        <v>2576</v>
      </c>
      <c r="AF21516" s="10" t="s">
        <v>557</v>
      </c>
    </row>
    <row r="21517" spans="30:32" x14ac:dyDescent="0.2">
      <c r="AD21517" s="11" t="s">
        <v>34031</v>
      </c>
      <c r="AE21517" s="10" t="s">
        <v>34032</v>
      </c>
      <c r="AF21517" s="10" t="s">
        <v>557</v>
      </c>
    </row>
    <row r="21518" spans="30:32" x14ac:dyDescent="0.2">
      <c r="AD21518" s="11" t="s">
        <v>34033</v>
      </c>
      <c r="AE21518" s="10" t="s">
        <v>30543</v>
      </c>
      <c r="AF21518" s="10" t="s">
        <v>557</v>
      </c>
    </row>
    <row r="21519" spans="30:32" x14ac:dyDescent="0.2">
      <c r="AD21519" s="11" t="s">
        <v>34034</v>
      </c>
      <c r="AE21519" s="10" t="s">
        <v>30543</v>
      </c>
      <c r="AF21519" s="10" t="s">
        <v>557</v>
      </c>
    </row>
    <row r="21520" spans="30:32" x14ac:dyDescent="0.2">
      <c r="AD21520" s="11" t="s">
        <v>34035</v>
      </c>
      <c r="AE21520" s="10" t="s">
        <v>30543</v>
      </c>
      <c r="AF21520" s="10" t="s">
        <v>557</v>
      </c>
    </row>
    <row r="21521" spans="30:32" x14ac:dyDescent="0.2">
      <c r="AD21521" s="11" t="s">
        <v>34036</v>
      </c>
      <c r="AE21521" s="10" t="s">
        <v>33748</v>
      </c>
      <c r="AF21521" s="10" t="s">
        <v>557</v>
      </c>
    </row>
    <row r="21522" spans="30:32" x14ac:dyDescent="0.2">
      <c r="AD21522" s="11" t="s">
        <v>34037</v>
      </c>
      <c r="AE21522" s="10" t="s">
        <v>34038</v>
      </c>
      <c r="AF21522" s="10" t="s">
        <v>557</v>
      </c>
    </row>
    <row r="21523" spans="30:32" x14ac:dyDescent="0.2">
      <c r="AD21523" s="11" t="s">
        <v>34039</v>
      </c>
      <c r="AE21523" s="10" t="s">
        <v>34038</v>
      </c>
      <c r="AF21523" s="10" t="s">
        <v>557</v>
      </c>
    </row>
    <row r="21524" spans="30:32" x14ac:dyDescent="0.2">
      <c r="AD21524" s="11" t="s">
        <v>34040</v>
      </c>
      <c r="AE21524" s="10" t="s">
        <v>34038</v>
      </c>
      <c r="AF21524" s="10" t="s">
        <v>557</v>
      </c>
    </row>
    <row r="21525" spans="30:32" x14ac:dyDescent="0.2">
      <c r="AD21525" s="11" t="s">
        <v>34041</v>
      </c>
      <c r="AE21525" s="10" t="s">
        <v>34038</v>
      </c>
      <c r="AF21525" s="10" t="s">
        <v>557</v>
      </c>
    </row>
    <row r="21526" spans="30:32" x14ac:dyDescent="0.2">
      <c r="AD21526" s="11" t="s">
        <v>34042</v>
      </c>
      <c r="AE21526" s="10" t="s">
        <v>34038</v>
      </c>
      <c r="AF21526" s="10" t="s">
        <v>557</v>
      </c>
    </row>
    <row r="21527" spans="30:32" x14ac:dyDescent="0.2">
      <c r="AD21527" s="11" t="s">
        <v>34043</v>
      </c>
      <c r="AE21527" s="10" t="s">
        <v>10934</v>
      </c>
      <c r="AF21527" s="10" t="s">
        <v>557</v>
      </c>
    </row>
    <row r="21528" spans="30:32" x14ac:dyDescent="0.2">
      <c r="AD21528" s="11" t="s">
        <v>34044</v>
      </c>
      <c r="AE21528" s="10" t="s">
        <v>22804</v>
      </c>
      <c r="AF21528" s="10" t="s">
        <v>557</v>
      </c>
    </row>
    <row r="21529" spans="30:32" x14ac:dyDescent="0.2">
      <c r="AD21529" s="11" t="s">
        <v>34045</v>
      </c>
      <c r="AE21529" s="10" t="s">
        <v>7898</v>
      </c>
      <c r="AF21529" s="10" t="s">
        <v>557</v>
      </c>
    </row>
    <row r="21530" spans="30:32" x14ac:dyDescent="0.2">
      <c r="AD21530" s="11" t="s">
        <v>34046</v>
      </c>
      <c r="AE21530" s="10" t="s">
        <v>34047</v>
      </c>
      <c r="AF21530" s="10" t="s">
        <v>557</v>
      </c>
    </row>
    <row r="21531" spans="30:32" x14ac:dyDescent="0.2">
      <c r="AD21531" s="11" t="s">
        <v>34048</v>
      </c>
      <c r="AE21531" s="10" t="s">
        <v>7898</v>
      </c>
      <c r="AF21531" s="10" t="s">
        <v>557</v>
      </c>
    </row>
    <row r="21532" spans="30:32" x14ac:dyDescent="0.2">
      <c r="AD21532" s="11" t="s">
        <v>34049</v>
      </c>
      <c r="AE21532" s="10" t="s">
        <v>34050</v>
      </c>
      <c r="AF21532" s="10" t="s">
        <v>557</v>
      </c>
    </row>
    <row r="21533" spans="30:32" x14ac:dyDescent="0.2">
      <c r="AD21533" s="11" t="s">
        <v>34051</v>
      </c>
      <c r="AE21533" s="10" t="s">
        <v>4263</v>
      </c>
      <c r="AF21533" s="10" t="s">
        <v>557</v>
      </c>
    </row>
    <row r="21534" spans="30:32" x14ac:dyDescent="0.2">
      <c r="AD21534" s="11" t="s">
        <v>34052</v>
      </c>
      <c r="AE21534" s="10" t="s">
        <v>3199</v>
      </c>
      <c r="AF21534" s="10" t="s">
        <v>557</v>
      </c>
    </row>
    <row r="21535" spans="30:32" x14ac:dyDescent="0.2">
      <c r="AD21535" s="11" t="s">
        <v>34053</v>
      </c>
      <c r="AE21535" s="10" t="s">
        <v>16327</v>
      </c>
      <c r="AF21535" s="10" t="s">
        <v>557</v>
      </c>
    </row>
    <row r="21536" spans="30:32" x14ac:dyDescent="0.2">
      <c r="AD21536" s="11" t="s">
        <v>34054</v>
      </c>
      <c r="AE21536" s="10" t="s">
        <v>16329</v>
      </c>
      <c r="AF21536" s="10" t="s">
        <v>557</v>
      </c>
    </row>
    <row r="21537" spans="30:32" x14ac:dyDescent="0.2">
      <c r="AD21537" s="11" t="s">
        <v>34055</v>
      </c>
      <c r="AE21537" s="10" t="s">
        <v>1487</v>
      </c>
      <c r="AF21537" s="10" t="s">
        <v>557</v>
      </c>
    </row>
    <row r="21538" spans="30:32" x14ac:dyDescent="0.2">
      <c r="AD21538" s="11" t="s">
        <v>34056</v>
      </c>
      <c r="AE21538" s="10" t="s">
        <v>34057</v>
      </c>
      <c r="AF21538" s="10" t="s">
        <v>557</v>
      </c>
    </row>
    <row r="21539" spans="30:32" x14ac:dyDescent="0.2">
      <c r="AD21539" s="11" t="s">
        <v>34058</v>
      </c>
      <c r="AE21539" s="10" t="s">
        <v>34059</v>
      </c>
      <c r="AF21539" s="10" t="s">
        <v>557</v>
      </c>
    </row>
    <row r="21540" spans="30:32" x14ac:dyDescent="0.2">
      <c r="AD21540" s="11" t="s">
        <v>34060</v>
      </c>
      <c r="AE21540" s="10" t="s">
        <v>6795</v>
      </c>
      <c r="AF21540" s="10" t="s">
        <v>557</v>
      </c>
    </row>
    <row r="21541" spans="30:32" x14ac:dyDescent="0.2">
      <c r="AD21541" s="11" t="s">
        <v>34061</v>
      </c>
      <c r="AE21541" s="10" t="s">
        <v>27661</v>
      </c>
      <c r="AF21541" s="10" t="s">
        <v>557</v>
      </c>
    </row>
    <row r="21542" spans="30:32" x14ac:dyDescent="0.2">
      <c r="AD21542" s="11" t="s">
        <v>34062</v>
      </c>
      <c r="AE21542" s="10" t="s">
        <v>6797</v>
      </c>
      <c r="AF21542" s="10" t="s">
        <v>557</v>
      </c>
    </row>
    <row r="21543" spans="30:32" x14ac:dyDescent="0.2">
      <c r="AD21543" s="11" t="s">
        <v>34063</v>
      </c>
      <c r="AE21543" s="10" t="s">
        <v>24228</v>
      </c>
      <c r="AF21543" s="10" t="s">
        <v>557</v>
      </c>
    </row>
    <row r="21544" spans="30:32" x14ac:dyDescent="0.2">
      <c r="AD21544" s="11" t="s">
        <v>34064</v>
      </c>
      <c r="AE21544" s="10" t="s">
        <v>34065</v>
      </c>
      <c r="AF21544" s="10" t="s">
        <v>557</v>
      </c>
    </row>
    <row r="21545" spans="30:32" x14ac:dyDescent="0.2">
      <c r="AD21545" s="11" t="s">
        <v>34066</v>
      </c>
      <c r="AE21545" s="10" t="s">
        <v>34067</v>
      </c>
      <c r="AF21545" s="10" t="s">
        <v>557</v>
      </c>
    </row>
    <row r="21546" spans="30:32" x14ac:dyDescent="0.2">
      <c r="AD21546" s="11" t="s">
        <v>34068</v>
      </c>
      <c r="AE21546" s="10" t="s">
        <v>24891</v>
      </c>
      <c r="AF21546" s="10" t="s">
        <v>557</v>
      </c>
    </row>
    <row r="21547" spans="30:32" x14ac:dyDescent="0.2">
      <c r="AD21547" s="11" t="s">
        <v>34069</v>
      </c>
      <c r="AE21547" s="10" t="s">
        <v>2878</v>
      </c>
      <c r="AF21547" s="10" t="s">
        <v>557</v>
      </c>
    </row>
    <row r="21548" spans="30:32" x14ac:dyDescent="0.2">
      <c r="AD21548" s="11" t="s">
        <v>34070</v>
      </c>
      <c r="AE21548" s="10" t="s">
        <v>34071</v>
      </c>
      <c r="AF21548" s="10" t="s">
        <v>557</v>
      </c>
    </row>
    <row r="21549" spans="30:32" x14ac:dyDescent="0.2">
      <c r="AD21549" s="11" t="s">
        <v>34072</v>
      </c>
      <c r="AE21549" s="10" t="s">
        <v>34073</v>
      </c>
      <c r="AF21549" s="10" t="s">
        <v>557</v>
      </c>
    </row>
    <row r="21550" spans="30:32" x14ac:dyDescent="0.2">
      <c r="AD21550" s="11" t="s">
        <v>34074</v>
      </c>
      <c r="AE21550" s="10" t="s">
        <v>34075</v>
      </c>
      <c r="AF21550" s="10" t="s">
        <v>557</v>
      </c>
    </row>
    <row r="21551" spans="30:32" x14ac:dyDescent="0.2">
      <c r="AD21551" s="11" t="s">
        <v>34076</v>
      </c>
      <c r="AE21551" s="10" t="s">
        <v>34077</v>
      </c>
      <c r="AF21551" s="10" t="s">
        <v>557</v>
      </c>
    </row>
    <row r="21552" spans="30:32" x14ac:dyDescent="0.2">
      <c r="AD21552" s="11" t="s">
        <v>34078</v>
      </c>
      <c r="AE21552" s="10" t="s">
        <v>34079</v>
      </c>
      <c r="AF21552" s="10" t="s">
        <v>557</v>
      </c>
    </row>
    <row r="21553" spans="30:32" x14ac:dyDescent="0.2">
      <c r="AD21553" s="11" t="s">
        <v>34080</v>
      </c>
      <c r="AE21553" s="10" t="s">
        <v>34079</v>
      </c>
      <c r="AF21553" s="10" t="s">
        <v>557</v>
      </c>
    </row>
    <row r="21554" spans="30:32" x14ac:dyDescent="0.2">
      <c r="AD21554" s="11" t="s">
        <v>34081</v>
      </c>
      <c r="AE21554" s="10" t="s">
        <v>34079</v>
      </c>
      <c r="AF21554" s="10" t="s">
        <v>557</v>
      </c>
    </row>
    <row r="21555" spans="30:32" x14ac:dyDescent="0.2">
      <c r="AD21555" s="11" t="s">
        <v>34082</v>
      </c>
      <c r="AE21555" s="10" t="s">
        <v>34079</v>
      </c>
      <c r="AF21555" s="10" t="s">
        <v>557</v>
      </c>
    </row>
    <row r="21556" spans="30:32" x14ac:dyDescent="0.2">
      <c r="AD21556" s="11" t="s">
        <v>34083</v>
      </c>
      <c r="AE21556" s="10" t="s">
        <v>34079</v>
      </c>
      <c r="AF21556" s="10" t="s">
        <v>557</v>
      </c>
    </row>
    <row r="21557" spans="30:32" x14ac:dyDescent="0.2">
      <c r="AD21557" s="11" t="s">
        <v>34084</v>
      </c>
      <c r="AE21557" s="10" t="s">
        <v>34079</v>
      </c>
      <c r="AF21557" s="10" t="s">
        <v>557</v>
      </c>
    </row>
    <row r="21558" spans="30:32" x14ac:dyDescent="0.2">
      <c r="AD21558" s="11" t="s">
        <v>34085</v>
      </c>
      <c r="AE21558" s="10" t="s">
        <v>34079</v>
      </c>
      <c r="AF21558" s="10" t="s">
        <v>557</v>
      </c>
    </row>
    <row r="21559" spans="30:32" x14ac:dyDescent="0.2">
      <c r="AD21559" s="11" t="s">
        <v>34086</v>
      </c>
      <c r="AE21559" s="10" t="s">
        <v>34079</v>
      </c>
      <c r="AF21559" s="10" t="s">
        <v>557</v>
      </c>
    </row>
    <row r="21560" spans="30:32" x14ac:dyDescent="0.2">
      <c r="AD21560" s="11" t="s">
        <v>34087</v>
      </c>
      <c r="AE21560" s="10" t="s">
        <v>34079</v>
      </c>
      <c r="AF21560" s="10" t="s">
        <v>557</v>
      </c>
    </row>
    <row r="21561" spans="30:32" x14ac:dyDescent="0.2">
      <c r="AD21561" s="11" t="s">
        <v>34088</v>
      </c>
      <c r="AE21561" s="10" t="s">
        <v>34089</v>
      </c>
      <c r="AF21561" s="10" t="s">
        <v>557</v>
      </c>
    </row>
    <row r="21562" spans="30:32" x14ac:dyDescent="0.2">
      <c r="AD21562" s="11" t="s">
        <v>34090</v>
      </c>
      <c r="AE21562" s="10" t="s">
        <v>34079</v>
      </c>
      <c r="AF21562" s="10" t="s">
        <v>557</v>
      </c>
    </row>
    <row r="21563" spans="30:32" x14ac:dyDescent="0.2">
      <c r="AD21563" s="11" t="s">
        <v>34091</v>
      </c>
      <c r="AE21563" s="10" t="s">
        <v>34079</v>
      </c>
      <c r="AF21563" s="10" t="s">
        <v>557</v>
      </c>
    </row>
    <row r="21564" spans="30:32" x14ac:dyDescent="0.2">
      <c r="AD21564" s="11" t="s">
        <v>34092</v>
      </c>
      <c r="AE21564" s="10" t="s">
        <v>34079</v>
      </c>
      <c r="AF21564" s="10" t="s">
        <v>557</v>
      </c>
    </row>
    <row r="21565" spans="30:32" x14ac:dyDescent="0.2">
      <c r="AD21565" s="11" t="s">
        <v>34093</v>
      </c>
      <c r="AE21565" s="10" t="s">
        <v>34079</v>
      </c>
      <c r="AF21565" s="10" t="s">
        <v>557</v>
      </c>
    </row>
    <row r="21566" spans="30:32" x14ac:dyDescent="0.2">
      <c r="AD21566" s="11" t="s">
        <v>34094</v>
      </c>
      <c r="AE21566" s="10" t="s">
        <v>34079</v>
      </c>
      <c r="AF21566" s="10" t="s">
        <v>557</v>
      </c>
    </row>
    <row r="21567" spans="30:32" x14ac:dyDescent="0.2">
      <c r="AD21567" s="11" t="s">
        <v>34095</v>
      </c>
      <c r="AE21567" s="10" t="s">
        <v>34079</v>
      </c>
      <c r="AF21567" s="10" t="s">
        <v>557</v>
      </c>
    </row>
    <row r="21568" spans="30:32" x14ac:dyDescent="0.2">
      <c r="AD21568" s="11" t="s">
        <v>34096</v>
      </c>
      <c r="AE21568" s="10" t="s">
        <v>34079</v>
      </c>
      <c r="AF21568" s="10" t="s">
        <v>557</v>
      </c>
    </row>
    <row r="21569" spans="30:32" x14ac:dyDescent="0.2">
      <c r="AD21569" s="11" t="s">
        <v>34097</v>
      </c>
      <c r="AE21569" s="10" t="s">
        <v>34079</v>
      </c>
      <c r="AF21569" s="10" t="s">
        <v>557</v>
      </c>
    </row>
    <row r="21570" spans="30:32" x14ac:dyDescent="0.2">
      <c r="AD21570" s="11" t="s">
        <v>34098</v>
      </c>
      <c r="AE21570" s="10" t="s">
        <v>34079</v>
      </c>
      <c r="AF21570" s="10" t="s">
        <v>557</v>
      </c>
    </row>
    <row r="21571" spans="30:32" x14ac:dyDescent="0.2">
      <c r="AD21571" s="11" t="s">
        <v>34099</v>
      </c>
      <c r="AE21571" s="10" t="s">
        <v>34079</v>
      </c>
      <c r="AF21571" s="10" t="s">
        <v>557</v>
      </c>
    </row>
    <row r="21572" spans="30:32" x14ac:dyDescent="0.2">
      <c r="AD21572" s="11" t="s">
        <v>34100</v>
      </c>
      <c r="AE21572" s="10" t="s">
        <v>34079</v>
      </c>
      <c r="AF21572" s="10" t="s">
        <v>557</v>
      </c>
    </row>
    <row r="21573" spans="30:32" x14ac:dyDescent="0.2">
      <c r="AD21573" s="11" t="s">
        <v>34101</v>
      </c>
      <c r="AE21573" s="10" t="s">
        <v>34079</v>
      </c>
      <c r="AF21573" s="10" t="s">
        <v>557</v>
      </c>
    </row>
    <row r="21574" spans="30:32" x14ac:dyDescent="0.2">
      <c r="AD21574" s="11" t="s">
        <v>34102</v>
      </c>
      <c r="AE21574" s="10" t="s">
        <v>34079</v>
      </c>
      <c r="AF21574" s="10" t="s">
        <v>557</v>
      </c>
    </row>
    <row r="21575" spans="30:32" x14ac:dyDescent="0.2">
      <c r="AD21575" s="11" t="s">
        <v>34103</v>
      </c>
      <c r="AE21575" s="10" t="s">
        <v>34079</v>
      </c>
      <c r="AF21575" s="10" t="s">
        <v>557</v>
      </c>
    </row>
    <row r="21576" spans="30:32" x14ac:dyDescent="0.2">
      <c r="AD21576" s="11" t="s">
        <v>34104</v>
      </c>
      <c r="AE21576" s="10" t="s">
        <v>34079</v>
      </c>
      <c r="AF21576" s="10" t="s">
        <v>557</v>
      </c>
    </row>
    <row r="21577" spans="30:32" x14ac:dyDescent="0.2">
      <c r="AD21577" s="11" t="s">
        <v>34105</v>
      </c>
      <c r="AE21577" s="10" t="s">
        <v>34079</v>
      </c>
      <c r="AF21577" s="10" t="s">
        <v>557</v>
      </c>
    </row>
    <row r="21578" spans="30:32" x14ac:dyDescent="0.2">
      <c r="AD21578" s="11" t="s">
        <v>34106</v>
      </c>
      <c r="AE21578" s="10" t="s">
        <v>34079</v>
      </c>
      <c r="AF21578" s="10" t="s">
        <v>557</v>
      </c>
    </row>
    <row r="21579" spans="30:32" x14ac:dyDescent="0.2">
      <c r="AD21579" s="11" t="s">
        <v>34107</v>
      </c>
      <c r="AE21579" s="10" t="s">
        <v>34079</v>
      </c>
      <c r="AF21579" s="10" t="s">
        <v>557</v>
      </c>
    </row>
    <row r="21580" spans="30:32" x14ac:dyDescent="0.2">
      <c r="AD21580" s="11" t="s">
        <v>34108</v>
      </c>
      <c r="AE21580" s="10" t="s">
        <v>34079</v>
      </c>
      <c r="AF21580" s="10" t="s">
        <v>557</v>
      </c>
    </row>
    <row r="21581" spans="30:32" x14ac:dyDescent="0.2">
      <c r="AD21581" s="11" t="s">
        <v>34109</v>
      </c>
      <c r="AE21581" s="10" t="s">
        <v>34079</v>
      </c>
      <c r="AF21581" s="10" t="s">
        <v>557</v>
      </c>
    </row>
    <row r="21582" spans="30:32" x14ac:dyDescent="0.2">
      <c r="AD21582" s="11" t="s">
        <v>34110</v>
      </c>
      <c r="AE21582" s="10" t="s">
        <v>34079</v>
      </c>
      <c r="AF21582" s="10" t="s">
        <v>557</v>
      </c>
    </row>
    <row r="21583" spans="30:32" x14ac:dyDescent="0.2">
      <c r="AD21583" s="11" t="s">
        <v>34111</v>
      </c>
      <c r="AE21583" s="10" t="s">
        <v>34079</v>
      </c>
      <c r="AF21583" s="10" t="s">
        <v>557</v>
      </c>
    </row>
    <row r="21584" spans="30:32" x14ac:dyDescent="0.2">
      <c r="AD21584" s="11" t="s">
        <v>34112</v>
      </c>
      <c r="AE21584" s="10" t="s">
        <v>34079</v>
      </c>
      <c r="AF21584" s="10" t="s">
        <v>557</v>
      </c>
    </row>
    <row r="21585" spans="30:32" x14ac:dyDescent="0.2">
      <c r="AD21585" s="11" t="s">
        <v>34113</v>
      </c>
      <c r="AE21585" s="10" t="s">
        <v>34079</v>
      </c>
      <c r="AF21585" s="10" t="s">
        <v>557</v>
      </c>
    </row>
    <row r="21586" spans="30:32" x14ac:dyDescent="0.2">
      <c r="AD21586" s="11" t="s">
        <v>34114</v>
      </c>
      <c r="AE21586" s="10" t="s">
        <v>34079</v>
      </c>
      <c r="AF21586" s="10" t="s">
        <v>557</v>
      </c>
    </row>
    <row r="21587" spans="30:32" x14ac:dyDescent="0.2">
      <c r="AD21587" s="11" t="s">
        <v>34115</v>
      </c>
      <c r="AE21587" s="10" t="s">
        <v>34079</v>
      </c>
      <c r="AF21587" s="10" t="s">
        <v>557</v>
      </c>
    </row>
    <row r="21588" spans="30:32" x14ac:dyDescent="0.2">
      <c r="AD21588" s="11" t="s">
        <v>34116</v>
      </c>
      <c r="AE21588" s="10" t="s">
        <v>34079</v>
      </c>
      <c r="AF21588" s="10" t="s">
        <v>557</v>
      </c>
    </row>
    <row r="21589" spans="30:32" x14ac:dyDescent="0.2">
      <c r="AD21589" s="11" t="s">
        <v>34117</v>
      </c>
      <c r="AE21589" s="10" t="s">
        <v>34079</v>
      </c>
      <c r="AF21589" s="10" t="s">
        <v>557</v>
      </c>
    </row>
    <row r="21590" spans="30:32" x14ac:dyDescent="0.2">
      <c r="AD21590" s="11" t="s">
        <v>34118</v>
      </c>
      <c r="AE21590" s="10" t="s">
        <v>34079</v>
      </c>
      <c r="AF21590" s="10" t="s">
        <v>557</v>
      </c>
    </row>
    <row r="21591" spans="30:32" x14ac:dyDescent="0.2">
      <c r="AD21591" s="11" t="s">
        <v>34119</v>
      </c>
      <c r="AE21591" s="10" t="s">
        <v>34079</v>
      </c>
      <c r="AF21591" s="10" t="s">
        <v>557</v>
      </c>
    </row>
    <row r="21592" spans="30:32" x14ac:dyDescent="0.2">
      <c r="AD21592" s="11" t="s">
        <v>34120</v>
      </c>
      <c r="AE21592" s="10" t="s">
        <v>34079</v>
      </c>
      <c r="AF21592" s="10" t="s">
        <v>557</v>
      </c>
    </row>
    <row r="21593" spans="30:32" x14ac:dyDescent="0.2">
      <c r="AD21593" s="11" t="s">
        <v>34121</v>
      </c>
      <c r="AE21593" s="10" t="s">
        <v>34079</v>
      </c>
      <c r="AF21593" s="10" t="s">
        <v>557</v>
      </c>
    </row>
    <row r="21594" spans="30:32" x14ac:dyDescent="0.2">
      <c r="AD21594" s="11" t="s">
        <v>34122</v>
      </c>
      <c r="AE21594" s="10" t="s">
        <v>34079</v>
      </c>
      <c r="AF21594" s="10" t="s">
        <v>557</v>
      </c>
    </row>
    <row r="21595" spans="30:32" x14ac:dyDescent="0.2">
      <c r="AD21595" s="11" t="s">
        <v>34123</v>
      </c>
      <c r="AE21595" s="10" t="s">
        <v>34079</v>
      </c>
      <c r="AF21595" s="10" t="s">
        <v>557</v>
      </c>
    </row>
    <row r="21596" spans="30:32" x14ac:dyDescent="0.2">
      <c r="AD21596" s="11" t="s">
        <v>34124</v>
      </c>
      <c r="AE21596" s="10" t="s">
        <v>34079</v>
      </c>
      <c r="AF21596" s="10" t="s">
        <v>557</v>
      </c>
    </row>
    <row r="21597" spans="30:32" x14ac:dyDescent="0.2">
      <c r="AD21597" s="11" t="s">
        <v>34125</v>
      </c>
      <c r="AE21597" s="10" t="s">
        <v>34079</v>
      </c>
      <c r="AF21597" s="10" t="s">
        <v>557</v>
      </c>
    </row>
    <row r="21598" spans="30:32" x14ac:dyDescent="0.2">
      <c r="AD21598" s="11" t="s">
        <v>34126</v>
      </c>
      <c r="AE21598" s="10" t="s">
        <v>34079</v>
      </c>
      <c r="AF21598" s="10" t="s">
        <v>557</v>
      </c>
    </row>
    <row r="21599" spans="30:32" x14ac:dyDescent="0.2">
      <c r="AD21599" s="11" t="s">
        <v>34127</v>
      </c>
      <c r="AE21599" s="10" t="s">
        <v>34079</v>
      </c>
      <c r="AF21599" s="10" t="s">
        <v>557</v>
      </c>
    </row>
    <row r="21600" spans="30:32" x14ac:dyDescent="0.2">
      <c r="AD21600" s="11" t="s">
        <v>34128</v>
      </c>
      <c r="AE21600" s="10" t="s">
        <v>34079</v>
      </c>
      <c r="AF21600" s="10" t="s">
        <v>557</v>
      </c>
    </row>
    <row r="21601" spans="30:32" x14ac:dyDescent="0.2">
      <c r="AD21601" s="11" t="s">
        <v>34129</v>
      </c>
      <c r="AE21601" s="10" t="s">
        <v>34079</v>
      </c>
      <c r="AF21601" s="10" t="s">
        <v>557</v>
      </c>
    </row>
    <row r="21602" spans="30:32" x14ac:dyDescent="0.2">
      <c r="AD21602" s="11" t="s">
        <v>34130</v>
      </c>
      <c r="AE21602" s="10" t="s">
        <v>34079</v>
      </c>
      <c r="AF21602" s="10" t="s">
        <v>557</v>
      </c>
    </row>
    <row r="21603" spans="30:32" x14ac:dyDescent="0.2">
      <c r="AD21603" s="11" t="s">
        <v>34131</v>
      </c>
      <c r="AE21603" s="10" t="s">
        <v>34079</v>
      </c>
      <c r="AF21603" s="10" t="s">
        <v>557</v>
      </c>
    </row>
    <row r="21604" spans="30:32" x14ac:dyDescent="0.2">
      <c r="AD21604" s="11" t="s">
        <v>34132</v>
      </c>
      <c r="AE21604" s="10" t="s">
        <v>34079</v>
      </c>
      <c r="AF21604" s="10" t="s">
        <v>557</v>
      </c>
    </row>
    <row r="21605" spans="30:32" x14ac:dyDescent="0.2">
      <c r="AD21605" s="11" t="s">
        <v>34133</v>
      </c>
      <c r="AE21605" s="10" t="s">
        <v>34079</v>
      </c>
      <c r="AF21605" s="10" t="s">
        <v>557</v>
      </c>
    </row>
    <row r="21606" spans="30:32" x14ac:dyDescent="0.2">
      <c r="AD21606" s="11" t="s">
        <v>34134</v>
      </c>
      <c r="AE21606" s="10" t="s">
        <v>34079</v>
      </c>
      <c r="AF21606" s="10" t="s">
        <v>557</v>
      </c>
    </row>
    <row r="21607" spans="30:32" x14ac:dyDescent="0.2">
      <c r="AD21607" s="11" t="s">
        <v>34135</v>
      </c>
      <c r="AE21607" s="10" t="s">
        <v>34079</v>
      </c>
      <c r="AF21607" s="10" t="s">
        <v>557</v>
      </c>
    </row>
    <row r="21608" spans="30:32" x14ac:dyDescent="0.2">
      <c r="AD21608" s="11" t="s">
        <v>34136</v>
      </c>
      <c r="AE21608" s="10" t="s">
        <v>34079</v>
      </c>
      <c r="AF21608" s="10" t="s">
        <v>557</v>
      </c>
    </row>
    <row r="21609" spans="30:32" x14ac:dyDescent="0.2">
      <c r="AD21609" s="11" t="s">
        <v>34137</v>
      </c>
      <c r="AE21609" s="10" t="s">
        <v>34079</v>
      </c>
      <c r="AF21609" s="10" t="s">
        <v>557</v>
      </c>
    </row>
    <row r="21610" spans="30:32" x14ac:dyDescent="0.2">
      <c r="AD21610" s="11" t="s">
        <v>34138</v>
      </c>
      <c r="AE21610" s="10" t="s">
        <v>34079</v>
      </c>
      <c r="AF21610" s="10" t="s">
        <v>557</v>
      </c>
    </row>
    <row r="21611" spans="30:32" x14ac:dyDescent="0.2">
      <c r="AD21611" s="11" t="s">
        <v>34139</v>
      </c>
      <c r="AE21611" s="10" t="s">
        <v>34079</v>
      </c>
      <c r="AF21611" s="10" t="s">
        <v>557</v>
      </c>
    </row>
    <row r="21612" spans="30:32" x14ac:dyDescent="0.2">
      <c r="AD21612" s="11" t="s">
        <v>34140</v>
      </c>
      <c r="AE21612" s="10" t="s">
        <v>34079</v>
      </c>
      <c r="AF21612" s="10" t="s">
        <v>557</v>
      </c>
    </row>
    <row r="21613" spans="30:32" x14ac:dyDescent="0.2">
      <c r="AD21613" s="11" t="s">
        <v>34141</v>
      </c>
      <c r="AE21613" s="10" t="s">
        <v>34079</v>
      </c>
      <c r="AF21613" s="10" t="s">
        <v>557</v>
      </c>
    </row>
    <row r="21614" spans="30:32" x14ac:dyDescent="0.2">
      <c r="AD21614" s="11" t="s">
        <v>34142</v>
      </c>
      <c r="AE21614" s="10" t="s">
        <v>34143</v>
      </c>
      <c r="AF21614" s="10" t="s">
        <v>557</v>
      </c>
    </row>
    <row r="21615" spans="30:32" x14ac:dyDescent="0.2">
      <c r="AD21615" s="11" t="s">
        <v>34144</v>
      </c>
      <c r="AE21615" s="10" t="s">
        <v>34145</v>
      </c>
      <c r="AF21615" s="10" t="s">
        <v>557</v>
      </c>
    </row>
    <row r="21616" spans="30:32" x14ac:dyDescent="0.2">
      <c r="AD21616" s="11" t="s">
        <v>34146</v>
      </c>
      <c r="AE21616" s="10" t="s">
        <v>34147</v>
      </c>
      <c r="AF21616" s="10" t="s">
        <v>557</v>
      </c>
    </row>
    <row r="21617" spans="30:32" x14ac:dyDescent="0.2">
      <c r="AD21617" s="11" t="s">
        <v>34148</v>
      </c>
      <c r="AE21617" s="10" t="s">
        <v>34149</v>
      </c>
      <c r="AF21617" s="10" t="s">
        <v>557</v>
      </c>
    </row>
    <row r="21618" spans="30:32" x14ac:dyDescent="0.2">
      <c r="AD21618" s="11" t="s">
        <v>34150</v>
      </c>
      <c r="AE21618" s="10" t="s">
        <v>34151</v>
      </c>
      <c r="AF21618" s="10" t="s">
        <v>557</v>
      </c>
    </row>
    <row r="21619" spans="30:32" x14ac:dyDescent="0.2">
      <c r="AD21619" s="11" t="s">
        <v>34152</v>
      </c>
      <c r="AE21619" s="10" t="s">
        <v>4283</v>
      </c>
      <c r="AF21619" s="10" t="s">
        <v>557</v>
      </c>
    </row>
    <row r="21620" spans="30:32" x14ac:dyDescent="0.2">
      <c r="AD21620" s="11" t="s">
        <v>34153</v>
      </c>
      <c r="AE21620" s="10" t="s">
        <v>34154</v>
      </c>
      <c r="AF21620" s="10" t="s">
        <v>557</v>
      </c>
    </row>
    <row r="21621" spans="30:32" x14ac:dyDescent="0.2">
      <c r="AD21621" s="11" t="s">
        <v>34155</v>
      </c>
      <c r="AE21621" s="10" t="s">
        <v>9577</v>
      </c>
      <c r="AF21621" s="10" t="s">
        <v>557</v>
      </c>
    </row>
    <row r="21622" spans="30:32" x14ac:dyDescent="0.2">
      <c r="AD21622" s="11" t="s">
        <v>34156</v>
      </c>
      <c r="AE21622" s="10" t="s">
        <v>13341</v>
      </c>
      <c r="AF21622" s="10" t="s">
        <v>557</v>
      </c>
    </row>
    <row r="21623" spans="30:32" x14ac:dyDescent="0.2">
      <c r="AD21623" s="11" t="s">
        <v>34157</v>
      </c>
      <c r="AE21623" s="10" t="s">
        <v>13341</v>
      </c>
      <c r="AF21623" s="10" t="s">
        <v>557</v>
      </c>
    </row>
    <row r="21624" spans="30:32" x14ac:dyDescent="0.2">
      <c r="AD21624" s="11" t="s">
        <v>34158</v>
      </c>
      <c r="AE21624" s="10" t="s">
        <v>34159</v>
      </c>
      <c r="AF21624" s="10" t="s">
        <v>557</v>
      </c>
    </row>
    <row r="21625" spans="30:32" x14ac:dyDescent="0.2">
      <c r="AD21625" s="11" t="s">
        <v>34160</v>
      </c>
      <c r="AE21625" s="10" t="s">
        <v>34161</v>
      </c>
      <c r="AF21625" s="10" t="s">
        <v>557</v>
      </c>
    </row>
    <row r="21626" spans="30:32" x14ac:dyDescent="0.2">
      <c r="AD21626" s="11" t="s">
        <v>34162</v>
      </c>
      <c r="AE21626" s="10" t="s">
        <v>34161</v>
      </c>
      <c r="AF21626" s="10" t="s">
        <v>557</v>
      </c>
    </row>
    <row r="21627" spans="30:32" x14ac:dyDescent="0.2">
      <c r="AD21627" s="11" t="s">
        <v>34163</v>
      </c>
      <c r="AE21627" s="10" t="s">
        <v>34161</v>
      </c>
      <c r="AF21627" s="10" t="s">
        <v>557</v>
      </c>
    </row>
    <row r="21628" spans="30:32" x14ac:dyDescent="0.2">
      <c r="AD21628" s="11" t="s">
        <v>34164</v>
      </c>
      <c r="AE21628" s="10" t="s">
        <v>34165</v>
      </c>
      <c r="AF21628" s="10" t="s">
        <v>557</v>
      </c>
    </row>
    <row r="21629" spans="30:32" x14ac:dyDescent="0.2">
      <c r="AD21629" s="11" t="s">
        <v>34166</v>
      </c>
      <c r="AE21629" s="10" t="s">
        <v>34167</v>
      </c>
      <c r="AF21629" s="10" t="s">
        <v>557</v>
      </c>
    </row>
    <row r="21630" spans="30:32" x14ac:dyDescent="0.2">
      <c r="AD21630" s="11" t="s">
        <v>34168</v>
      </c>
      <c r="AE21630" s="10" t="s">
        <v>34169</v>
      </c>
      <c r="AF21630" s="10" t="s">
        <v>557</v>
      </c>
    </row>
    <row r="21631" spans="30:32" x14ac:dyDescent="0.2">
      <c r="AD21631" s="11" t="s">
        <v>34170</v>
      </c>
      <c r="AE21631" s="10" t="s">
        <v>28579</v>
      </c>
      <c r="AF21631" s="10" t="s">
        <v>557</v>
      </c>
    </row>
    <row r="21632" spans="30:32" x14ac:dyDescent="0.2">
      <c r="AD21632" s="11" t="s">
        <v>34171</v>
      </c>
      <c r="AE21632" s="10" t="s">
        <v>34172</v>
      </c>
      <c r="AF21632" s="10" t="s">
        <v>557</v>
      </c>
    </row>
    <row r="21633" spans="30:32" x14ac:dyDescent="0.2">
      <c r="AD21633" s="11" t="s">
        <v>34173</v>
      </c>
      <c r="AE21633" s="10" t="s">
        <v>34174</v>
      </c>
      <c r="AF21633" s="10" t="s">
        <v>557</v>
      </c>
    </row>
    <row r="21634" spans="30:32" x14ac:dyDescent="0.2">
      <c r="AD21634" s="11" t="s">
        <v>34175</v>
      </c>
      <c r="AE21634" s="10" t="s">
        <v>34176</v>
      </c>
      <c r="AF21634" s="10" t="s">
        <v>557</v>
      </c>
    </row>
    <row r="21635" spans="30:32" x14ac:dyDescent="0.2">
      <c r="AD21635" s="11" t="s">
        <v>34177</v>
      </c>
      <c r="AE21635" s="10" t="s">
        <v>34178</v>
      </c>
      <c r="AF21635" s="10" t="s">
        <v>557</v>
      </c>
    </row>
    <row r="21636" spans="30:32" x14ac:dyDescent="0.2">
      <c r="AD21636" s="11" t="s">
        <v>34179</v>
      </c>
      <c r="AE21636" s="10" t="s">
        <v>34180</v>
      </c>
      <c r="AF21636" s="10" t="s">
        <v>557</v>
      </c>
    </row>
    <row r="21637" spans="30:32" x14ac:dyDescent="0.2">
      <c r="AD21637" s="11" t="s">
        <v>34181</v>
      </c>
      <c r="AE21637" s="10" t="s">
        <v>34182</v>
      </c>
      <c r="AF21637" s="10" t="s">
        <v>557</v>
      </c>
    </row>
    <row r="21638" spans="30:32" x14ac:dyDescent="0.2">
      <c r="AD21638" s="11" t="s">
        <v>34183</v>
      </c>
      <c r="AE21638" s="10" t="s">
        <v>26789</v>
      </c>
      <c r="AF21638" s="10" t="s">
        <v>557</v>
      </c>
    </row>
    <row r="21639" spans="30:32" x14ac:dyDescent="0.2">
      <c r="AD21639" s="11" t="s">
        <v>34184</v>
      </c>
      <c r="AE21639" s="10" t="s">
        <v>26789</v>
      </c>
      <c r="AF21639" s="10" t="s">
        <v>557</v>
      </c>
    </row>
    <row r="21640" spans="30:32" x14ac:dyDescent="0.2">
      <c r="AD21640" s="11" t="s">
        <v>34185</v>
      </c>
      <c r="AE21640" s="10" t="s">
        <v>26789</v>
      </c>
      <c r="AF21640" s="10" t="s">
        <v>557</v>
      </c>
    </row>
    <row r="21641" spans="30:32" x14ac:dyDescent="0.2">
      <c r="AD21641" s="11" t="s">
        <v>34186</v>
      </c>
      <c r="AE21641" s="10" t="s">
        <v>26789</v>
      </c>
      <c r="AF21641" s="10" t="s">
        <v>557</v>
      </c>
    </row>
    <row r="21642" spans="30:32" x14ac:dyDescent="0.2">
      <c r="AD21642" s="11" t="s">
        <v>34187</v>
      </c>
      <c r="AE21642" s="10" t="s">
        <v>26789</v>
      </c>
      <c r="AF21642" s="10" t="s">
        <v>557</v>
      </c>
    </row>
    <row r="21643" spans="30:32" x14ac:dyDescent="0.2">
      <c r="AD21643" s="11" t="s">
        <v>34188</v>
      </c>
      <c r="AE21643" s="10" t="s">
        <v>26789</v>
      </c>
      <c r="AF21643" s="10" t="s">
        <v>557</v>
      </c>
    </row>
    <row r="21644" spans="30:32" x14ac:dyDescent="0.2">
      <c r="AD21644" s="11" t="s">
        <v>34189</v>
      </c>
      <c r="AE21644" s="10" t="s">
        <v>26789</v>
      </c>
      <c r="AF21644" s="10" t="s">
        <v>557</v>
      </c>
    </row>
    <row r="21645" spans="30:32" x14ac:dyDescent="0.2">
      <c r="AD21645" s="11" t="s">
        <v>34190</v>
      </c>
      <c r="AE21645" s="10" t="s">
        <v>26789</v>
      </c>
      <c r="AF21645" s="10" t="s">
        <v>557</v>
      </c>
    </row>
    <row r="21646" spans="30:32" x14ac:dyDescent="0.2">
      <c r="AD21646" s="11" t="s">
        <v>34191</v>
      </c>
      <c r="AE21646" s="10" t="s">
        <v>26789</v>
      </c>
      <c r="AF21646" s="10" t="s">
        <v>557</v>
      </c>
    </row>
    <row r="21647" spans="30:32" x14ac:dyDescent="0.2">
      <c r="AD21647" s="11" t="s">
        <v>34192</v>
      </c>
      <c r="AE21647" s="10" t="s">
        <v>26789</v>
      </c>
      <c r="AF21647" s="10" t="s">
        <v>557</v>
      </c>
    </row>
    <row r="21648" spans="30:32" x14ac:dyDescent="0.2">
      <c r="AD21648" s="11" t="s">
        <v>34193</v>
      </c>
      <c r="AE21648" s="10" t="s">
        <v>26789</v>
      </c>
      <c r="AF21648" s="10" t="s">
        <v>557</v>
      </c>
    </row>
    <row r="21649" spans="30:32" x14ac:dyDescent="0.2">
      <c r="AD21649" s="11" t="s">
        <v>34194</v>
      </c>
      <c r="AE21649" s="10" t="s">
        <v>26789</v>
      </c>
      <c r="AF21649" s="10" t="s">
        <v>557</v>
      </c>
    </row>
    <row r="21650" spans="30:32" x14ac:dyDescent="0.2">
      <c r="AD21650" s="11" t="s">
        <v>34195</v>
      </c>
      <c r="AE21650" s="10" t="s">
        <v>26789</v>
      </c>
      <c r="AF21650" s="10" t="s">
        <v>557</v>
      </c>
    </row>
    <row r="21651" spans="30:32" x14ac:dyDescent="0.2">
      <c r="AD21651" s="11" t="s">
        <v>34196</v>
      </c>
      <c r="AE21651" s="10" t="s">
        <v>26789</v>
      </c>
      <c r="AF21651" s="10" t="s">
        <v>557</v>
      </c>
    </row>
    <row r="21652" spans="30:32" x14ac:dyDescent="0.2">
      <c r="AD21652" s="11" t="s">
        <v>34197</v>
      </c>
      <c r="AE21652" s="10" t="s">
        <v>26789</v>
      </c>
      <c r="AF21652" s="10" t="s">
        <v>557</v>
      </c>
    </row>
    <row r="21653" spans="30:32" x14ac:dyDescent="0.2">
      <c r="AD21653" s="11" t="s">
        <v>34198</v>
      </c>
      <c r="AE21653" s="10" t="s">
        <v>26789</v>
      </c>
      <c r="AF21653" s="10" t="s">
        <v>557</v>
      </c>
    </row>
    <row r="21654" spans="30:32" x14ac:dyDescent="0.2">
      <c r="AD21654" s="11" t="s">
        <v>34199</v>
      </c>
      <c r="AE21654" s="10" t="s">
        <v>26789</v>
      </c>
      <c r="AF21654" s="10" t="s">
        <v>557</v>
      </c>
    </row>
    <row r="21655" spans="30:32" x14ac:dyDescent="0.2">
      <c r="AD21655" s="11" t="s">
        <v>34200</v>
      </c>
      <c r="AE21655" s="10" t="s">
        <v>26789</v>
      </c>
      <c r="AF21655" s="10" t="s">
        <v>557</v>
      </c>
    </row>
    <row r="21656" spans="30:32" x14ac:dyDescent="0.2">
      <c r="AD21656" s="11" t="s">
        <v>34201</v>
      </c>
      <c r="AE21656" s="10" t="s">
        <v>26789</v>
      </c>
      <c r="AF21656" s="10" t="s">
        <v>557</v>
      </c>
    </row>
    <row r="21657" spans="30:32" x14ac:dyDescent="0.2">
      <c r="AD21657" s="11" t="s">
        <v>34202</v>
      </c>
      <c r="AE21657" s="10" t="s">
        <v>26789</v>
      </c>
      <c r="AF21657" s="10" t="s">
        <v>557</v>
      </c>
    </row>
    <row r="21658" spans="30:32" x14ac:dyDescent="0.2">
      <c r="AD21658" s="11" t="s">
        <v>34203</v>
      </c>
      <c r="AE21658" s="10" t="s">
        <v>26789</v>
      </c>
      <c r="AF21658" s="10" t="s">
        <v>557</v>
      </c>
    </row>
    <row r="21659" spans="30:32" x14ac:dyDescent="0.2">
      <c r="AD21659" s="11" t="s">
        <v>34204</v>
      </c>
      <c r="AE21659" s="10" t="s">
        <v>26789</v>
      </c>
      <c r="AF21659" s="10" t="s">
        <v>557</v>
      </c>
    </row>
    <row r="21660" spans="30:32" x14ac:dyDescent="0.2">
      <c r="AD21660" s="11" t="s">
        <v>34205</v>
      </c>
      <c r="AE21660" s="10" t="s">
        <v>26789</v>
      </c>
      <c r="AF21660" s="10" t="s">
        <v>557</v>
      </c>
    </row>
    <row r="21661" spans="30:32" x14ac:dyDescent="0.2">
      <c r="AD21661" s="11" t="s">
        <v>34206</v>
      </c>
      <c r="AE21661" s="10" t="s">
        <v>26789</v>
      </c>
      <c r="AF21661" s="10" t="s">
        <v>557</v>
      </c>
    </row>
    <row r="21662" spans="30:32" x14ac:dyDescent="0.2">
      <c r="AD21662" s="11" t="s">
        <v>34207</v>
      </c>
      <c r="AE21662" s="10" t="s">
        <v>26789</v>
      </c>
      <c r="AF21662" s="10" t="s">
        <v>557</v>
      </c>
    </row>
    <row r="21663" spans="30:32" x14ac:dyDescent="0.2">
      <c r="AD21663" s="11" t="s">
        <v>34208</v>
      </c>
      <c r="AE21663" s="10" t="s">
        <v>26789</v>
      </c>
      <c r="AF21663" s="10" t="s">
        <v>557</v>
      </c>
    </row>
    <row r="21664" spans="30:32" x14ac:dyDescent="0.2">
      <c r="AD21664" s="11" t="s">
        <v>34209</v>
      </c>
      <c r="AE21664" s="10" t="s">
        <v>26789</v>
      </c>
      <c r="AF21664" s="10" t="s">
        <v>557</v>
      </c>
    </row>
    <row r="21665" spans="30:32" x14ac:dyDescent="0.2">
      <c r="AD21665" s="11" t="s">
        <v>34210</v>
      </c>
      <c r="AE21665" s="10" t="s">
        <v>26789</v>
      </c>
      <c r="AF21665" s="10" t="s">
        <v>557</v>
      </c>
    </row>
    <row r="21666" spans="30:32" x14ac:dyDescent="0.2">
      <c r="AD21666" s="11" t="s">
        <v>34211</v>
      </c>
      <c r="AE21666" s="10" t="s">
        <v>26789</v>
      </c>
      <c r="AF21666" s="10" t="s">
        <v>557</v>
      </c>
    </row>
    <row r="21667" spans="30:32" x14ac:dyDescent="0.2">
      <c r="AD21667" s="11" t="s">
        <v>34212</v>
      </c>
      <c r="AE21667" s="10" t="s">
        <v>21128</v>
      </c>
      <c r="AF21667" s="10" t="s">
        <v>557</v>
      </c>
    </row>
    <row r="21668" spans="30:32" x14ac:dyDescent="0.2">
      <c r="AD21668" s="11" t="s">
        <v>34213</v>
      </c>
      <c r="AE21668" s="10" t="s">
        <v>28586</v>
      </c>
      <c r="AF21668" s="10" t="s">
        <v>557</v>
      </c>
    </row>
    <row r="21669" spans="30:32" x14ac:dyDescent="0.2">
      <c r="AD21669" s="11" t="s">
        <v>34214</v>
      </c>
      <c r="AE21669" s="10" t="s">
        <v>11117</v>
      </c>
      <c r="AF21669" s="10" t="s">
        <v>557</v>
      </c>
    </row>
    <row r="21670" spans="30:32" x14ac:dyDescent="0.2">
      <c r="AD21670" s="11" t="s">
        <v>34215</v>
      </c>
      <c r="AE21670" s="10" t="s">
        <v>34216</v>
      </c>
      <c r="AF21670" s="10" t="s">
        <v>557</v>
      </c>
    </row>
    <row r="21671" spans="30:32" x14ac:dyDescent="0.2">
      <c r="AD21671" s="11" t="s">
        <v>34217</v>
      </c>
      <c r="AE21671" s="10" t="s">
        <v>21649</v>
      </c>
      <c r="AF21671" s="10" t="s">
        <v>557</v>
      </c>
    </row>
    <row r="21672" spans="30:32" x14ac:dyDescent="0.2">
      <c r="AD21672" s="11" t="s">
        <v>34218</v>
      </c>
      <c r="AE21672" s="10" t="s">
        <v>22997</v>
      </c>
      <c r="AF21672" s="10" t="s">
        <v>557</v>
      </c>
    </row>
    <row r="21673" spans="30:32" x14ac:dyDescent="0.2">
      <c r="AD21673" s="11" t="s">
        <v>34219</v>
      </c>
      <c r="AE21673" s="10" t="s">
        <v>34220</v>
      </c>
      <c r="AF21673" s="10" t="s">
        <v>557</v>
      </c>
    </row>
    <row r="21674" spans="30:32" x14ac:dyDescent="0.2">
      <c r="AD21674" s="11" t="s">
        <v>34221</v>
      </c>
      <c r="AE21674" s="10" t="s">
        <v>34222</v>
      </c>
      <c r="AF21674" s="10" t="s">
        <v>557</v>
      </c>
    </row>
    <row r="21675" spans="30:32" x14ac:dyDescent="0.2">
      <c r="AD21675" s="11" t="s">
        <v>34223</v>
      </c>
      <c r="AE21675" s="10" t="s">
        <v>34224</v>
      </c>
      <c r="AF21675" s="10" t="s">
        <v>557</v>
      </c>
    </row>
    <row r="21676" spans="30:32" x14ac:dyDescent="0.2">
      <c r="AD21676" s="11" t="s">
        <v>34225</v>
      </c>
      <c r="AE21676" s="10" t="s">
        <v>3874</v>
      </c>
      <c r="AF21676" s="10" t="s">
        <v>557</v>
      </c>
    </row>
    <row r="21677" spans="30:32" x14ac:dyDescent="0.2">
      <c r="AD21677" s="11" t="s">
        <v>34226</v>
      </c>
      <c r="AE21677" s="10" t="s">
        <v>34227</v>
      </c>
      <c r="AF21677" s="10" t="s">
        <v>557</v>
      </c>
    </row>
    <row r="21678" spans="30:32" x14ac:dyDescent="0.2">
      <c r="AD21678" s="11" t="s">
        <v>34228</v>
      </c>
      <c r="AE21678" s="10" t="s">
        <v>34229</v>
      </c>
      <c r="AF21678" s="10" t="s">
        <v>557</v>
      </c>
    </row>
    <row r="21679" spans="30:32" x14ac:dyDescent="0.2">
      <c r="AD21679" s="11" t="s">
        <v>34230</v>
      </c>
      <c r="AE21679" s="10" t="s">
        <v>2804</v>
      </c>
      <c r="AF21679" s="10" t="s">
        <v>557</v>
      </c>
    </row>
    <row r="21680" spans="30:32" x14ac:dyDescent="0.2">
      <c r="AD21680" s="11" t="s">
        <v>34231</v>
      </c>
      <c r="AE21680" s="10" t="s">
        <v>2804</v>
      </c>
      <c r="AF21680" s="10" t="s">
        <v>557</v>
      </c>
    </row>
    <row r="21681" spans="30:32" x14ac:dyDescent="0.2">
      <c r="AD21681" s="11" t="s">
        <v>34232</v>
      </c>
      <c r="AE21681" s="10" t="s">
        <v>34233</v>
      </c>
      <c r="AF21681" s="10" t="s">
        <v>557</v>
      </c>
    </row>
    <row r="21682" spans="30:32" x14ac:dyDescent="0.2">
      <c r="AD21682" s="11" t="s">
        <v>34234</v>
      </c>
      <c r="AE21682" s="10" t="s">
        <v>6520</v>
      </c>
      <c r="AF21682" s="10" t="s">
        <v>557</v>
      </c>
    </row>
    <row r="21683" spans="30:32" x14ac:dyDescent="0.2">
      <c r="AD21683" s="11" t="s">
        <v>34235</v>
      </c>
      <c r="AE21683" s="10" t="s">
        <v>34236</v>
      </c>
      <c r="AF21683" s="10" t="s">
        <v>557</v>
      </c>
    </row>
    <row r="21684" spans="30:32" x14ac:dyDescent="0.2">
      <c r="AD21684" s="11" t="s">
        <v>34237</v>
      </c>
      <c r="AE21684" s="10" t="s">
        <v>34238</v>
      </c>
      <c r="AF21684" s="10" t="s">
        <v>557</v>
      </c>
    </row>
    <row r="21685" spans="30:32" x14ac:dyDescent="0.2">
      <c r="AD21685" s="11" t="s">
        <v>34239</v>
      </c>
      <c r="AE21685" s="10" t="s">
        <v>34240</v>
      </c>
      <c r="AF21685" s="10" t="s">
        <v>557</v>
      </c>
    </row>
    <row r="21686" spans="30:32" x14ac:dyDescent="0.2">
      <c r="AD21686" s="11" t="s">
        <v>34241</v>
      </c>
      <c r="AE21686" s="10" t="s">
        <v>34242</v>
      </c>
      <c r="AF21686" s="10" t="s">
        <v>557</v>
      </c>
    </row>
    <row r="21687" spans="30:32" x14ac:dyDescent="0.2">
      <c r="AD21687" s="11" t="s">
        <v>34243</v>
      </c>
      <c r="AE21687" s="10" t="s">
        <v>34244</v>
      </c>
      <c r="AF21687" s="10" t="s">
        <v>557</v>
      </c>
    </row>
    <row r="21688" spans="30:32" x14ac:dyDescent="0.2">
      <c r="AD21688" s="11" t="s">
        <v>34245</v>
      </c>
      <c r="AE21688" s="10" t="s">
        <v>34244</v>
      </c>
      <c r="AF21688" s="10" t="s">
        <v>557</v>
      </c>
    </row>
    <row r="21689" spans="30:32" x14ac:dyDescent="0.2">
      <c r="AD21689" s="11" t="s">
        <v>34246</v>
      </c>
      <c r="AE21689" s="10" t="s">
        <v>34244</v>
      </c>
      <c r="AF21689" s="10" t="s">
        <v>557</v>
      </c>
    </row>
    <row r="21690" spans="30:32" x14ac:dyDescent="0.2">
      <c r="AD21690" s="11" t="s">
        <v>34247</v>
      </c>
      <c r="AE21690" s="10" t="s">
        <v>34244</v>
      </c>
      <c r="AF21690" s="10" t="s">
        <v>557</v>
      </c>
    </row>
    <row r="21691" spans="30:32" x14ac:dyDescent="0.2">
      <c r="AD21691" s="11" t="s">
        <v>34248</v>
      </c>
      <c r="AE21691" s="10" t="s">
        <v>34244</v>
      </c>
      <c r="AF21691" s="10" t="s">
        <v>557</v>
      </c>
    </row>
    <row r="21692" spans="30:32" x14ac:dyDescent="0.2">
      <c r="AD21692" s="11" t="s">
        <v>34249</v>
      </c>
      <c r="AE21692" s="10" t="s">
        <v>34244</v>
      </c>
      <c r="AF21692" s="10" t="s">
        <v>557</v>
      </c>
    </row>
    <row r="21693" spans="30:32" x14ac:dyDescent="0.2">
      <c r="AD21693" s="11" t="s">
        <v>34250</v>
      </c>
      <c r="AE21693" s="10" t="s">
        <v>34244</v>
      </c>
      <c r="AF21693" s="10" t="s">
        <v>557</v>
      </c>
    </row>
    <row r="21694" spans="30:32" x14ac:dyDescent="0.2">
      <c r="AD21694" s="11" t="s">
        <v>34251</v>
      </c>
      <c r="AE21694" s="10" t="s">
        <v>34244</v>
      </c>
      <c r="AF21694" s="10" t="s">
        <v>557</v>
      </c>
    </row>
    <row r="21695" spans="30:32" x14ac:dyDescent="0.2">
      <c r="AD21695" s="11" t="s">
        <v>34252</v>
      </c>
      <c r="AE21695" s="10" t="s">
        <v>34244</v>
      </c>
      <c r="AF21695" s="10" t="s">
        <v>557</v>
      </c>
    </row>
    <row r="21696" spans="30:32" x14ac:dyDescent="0.2">
      <c r="AD21696" s="11" t="s">
        <v>34253</v>
      </c>
      <c r="AE21696" s="10" t="s">
        <v>34244</v>
      </c>
      <c r="AF21696" s="10" t="s">
        <v>557</v>
      </c>
    </row>
    <row r="21697" spans="30:32" x14ac:dyDescent="0.2">
      <c r="AD21697" s="11" t="s">
        <v>34254</v>
      </c>
      <c r="AE21697" s="10" t="s">
        <v>34244</v>
      </c>
      <c r="AF21697" s="10" t="s">
        <v>557</v>
      </c>
    </row>
    <row r="21698" spans="30:32" x14ac:dyDescent="0.2">
      <c r="AD21698" s="11" t="s">
        <v>34255</v>
      </c>
      <c r="AE21698" s="10" t="s">
        <v>34244</v>
      </c>
      <c r="AF21698" s="10" t="s">
        <v>557</v>
      </c>
    </row>
    <row r="21699" spans="30:32" x14ac:dyDescent="0.2">
      <c r="AD21699" s="11" t="s">
        <v>34256</v>
      </c>
      <c r="AE21699" s="10" t="s">
        <v>34244</v>
      </c>
      <c r="AF21699" s="10" t="s">
        <v>557</v>
      </c>
    </row>
    <row r="21700" spans="30:32" x14ac:dyDescent="0.2">
      <c r="AD21700" s="11" t="s">
        <v>34257</v>
      </c>
      <c r="AE21700" s="10" t="s">
        <v>34244</v>
      </c>
      <c r="AF21700" s="10" t="s">
        <v>557</v>
      </c>
    </row>
    <row r="21701" spans="30:32" x14ac:dyDescent="0.2">
      <c r="AD21701" s="11" t="s">
        <v>34258</v>
      </c>
      <c r="AE21701" s="10" t="s">
        <v>34244</v>
      </c>
      <c r="AF21701" s="10" t="s">
        <v>557</v>
      </c>
    </row>
    <row r="21702" spans="30:32" x14ac:dyDescent="0.2">
      <c r="AD21702" s="11" t="s">
        <v>34259</v>
      </c>
      <c r="AE21702" s="10" t="s">
        <v>34244</v>
      </c>
      <c r="AF21702" s="10" t="s">
        <v>557</v>
      </c>
    </row>
    <row r="21703" spans="30:32" x14ac:dyDescent="0.2">
      <c r="AD21703" s="11" t="s">
        <v>34260</v>
      </c>
      <c r="AE21703" s="10" t="s">
        <v>34244</v>
      </c>
      <c r="AF21703" s="10" t="s">
        <v>557</v>
      </c>
    </row>
    <row r="21704" spans="30:32" x14ac:dyDescent="0.2">
      <c r="AD21704" s="11" t="s">
        <v>34261</v>
      </c>
      <c r="AE21704" s="10" t="s">
        <v>34244</v>
      </c>
      <c r="AF21704" s="10" t="s">
        <v>557</v>
      </c>
    </row>
    <row r="21705" spans="30:32" x14ac:dyDescent="0.2">
      <c r="AD21705" s="11" t="s">
        <v>34262</v>
      </c>
      <c r="AE21705" s="10" t="s">
        <v>34244</v>
      </c>
      <c r="AF21705" s="10" t="s">
        <v>557</v>
      </c>
    </row>
    <row r="21706" spans="30:32" x14ac:dyDescent="0.2">
      <c r="AD21706" s="11" t="s">
        <v>34263</v>
      </c>
      <c r="AE21706" s="10" t="s">
        <v>34244</v>
      </c>
      <c r="AF21706" s="10" t="s">
        <v>557</v>
      </c>
    </row>
    <row r="21707" spans="30:32" x14ac:dyDescent="0.2">
      <c r="AD21707" s="11" t="s">
        <v>34264</v>
      </c>
      <c r="AE21707" s="10" t="s">
        <v>34265</v>
      </c>
      <c r="AF21707" s="10" t="s">
        <v>557</v>
      </c>
    </row>
    <row r="21708" spans="30:32" x14ac:dyDescent="0.2">
      <c r="AD21708" s="11" t="s">
        <v>34266</v>
      </c>
      <c r="AE21708" s="10" t="s">
        <v>34244</v>
      </c>
      <c r="AF21708" s="10" t="s">
        <v>557</v>
      </c>
    </row>
    <row r="21709" spans="30:32" x14ac:dyDescent="0.2">
      <c r="AD21709" s="11" t="s">
        <v>34267</v>
      </c>
      <c r="AE21709" s="10" t="s">
        <v>34244</v>
      </c>
      <c r="AF21709" s="10" t="s">
        <v>557</v>
      </c>
    </row>
    <row r="21710" spans="30:32" x14ac:dyDescent="0.2">
      <c r="AD21710" s="11" t="s">
        <v>34268</v>
      </c>
      <c r="AE21710" s="10" t="s">
        <v>34269</v>
      </c>
      <c r="AF21710" s="10" t="s">
        <v>557</v>
      </c>
    </row>
    <row r="21711" spans="30:32" x14ac:dyDescent="0.2">
      <c r="AD21711" s="11" t="s">
        <v>34270</v>
      </c>
      <c r="AE21711" s="10" t="s">
        <v>8615</v>
      </c>
      <c r="AF21711" s="10" t="s">
        <v>557</v>
      </c>
    </row>
    <row r="21712" spans="30:32" x14ac:dyDescent="0.2">
      <c r="AD21712" s="11" t="s">
        <v>34271</v>
      </c>
      <c r="AE21712" s="10" t="s">
        <v>34244</v>
      </c>
      <c r="AF21712" s="10" t="s">
        <v>557</v>
      </c>
    </row>
    <row r="21713" spans="30:32" x14ac:dyDescent="0.2">
      <c r="AD21713" s="11" t="s">
        <v>34272</v>
      </c>
      <c r="AE21713" s="10" t="s">
        <v>34244</v>
      </c>
      <c r="AF21713" s="10" t="s">
        <v>557</v>
      </c>
    </row>
    <row r="21714" spans="30:32" x14ac:dyDescent="0.2">
      <c r="AD21714" s="11" t="s">
        <v>34273</v>
      </c>
      <c r="AE21714" s="10" t="s">
        <v>34244</v>
      </c>
      <c r="AF21714" s="10" t="s">
        <v>557</v>
      </c>
    </row>
    <row r="21715" spans="30:32" x14ac:dyDescent="0.2">
      <c r="AD21715" s="11" t="s">
        <v>34274</v>
      </c>
      <c r="AE21715" s="10" t="s">
        <v>34244</v>
      </c>
      <c r="AF21715" s="10" t="s">
        <v>557</v>
      </c>
    </row>
    <row r="21716" spans="30:32" x14ac:dyDescent="0.2">
      <c r="AD21716" s="11" t="s">
        <v>34275</v>
      </c>
      <c r="AE21716" s="10" t="s">
        <v>34244</v>
      </c>
      <c r="AF21716" s="10" t="s">
        <v>557</v>
      </c>
    </row>
    <row r="21717" spans="30:32" x14ac:dyDescent="0.2">
      <c r="AD21717" s="11" t="s">
        <v>34276</v>
      </c>
      <c r="AE21717" s="10" t="s">
        <v>34244</v>
      </c>
      <c r="AF21717" s="10" t="s">
        <v>557</v>
      </c>
    </row>
    <row r="21718" spans="30:32" x14ac:dyDescent="0.2">
      <c r="AD21718" s="11" t="s">
        <v>34277</v>
      </c>
      <c r="AE21718" s="10" t="s">
        <v>34244</v>
      </c>
      <c r="AF21718" s="10" t="s">
        <v>557</v>
      </c>
    </row>
    <row r="21719" spans="30:32" x14ac:dyDescent="0.2">
      <c r="AD21719" s="11" t="s">
        <v>34278</v>
      </c>
      <c r="AE21719" s="10" t="s">
        <v>34244</v>
      </c>
      <c r="AF21719" s="10" t="s">
        <v>557</v>
      </c>
    </row>
    <row r="21720" spans="30:32" x14ac:dyDescent="0.2">
      <c r="AD21720" s="11" t="s">
        <v>34279</v>
      </c>
      <c r="AE21720" s="10" t="s">
        <v>34244</v>
      </c>
      <c r="AF21720" s="10" t="s">
        <v>557</v>
      </c>
    </row>
    <row r="21721" spans="30:32" x14ac:dyDescent="0.2">
      <c r="AD21721" s="11" t="s">
        <v>34280</v>
      </c>
      <c r="AE21721" s="10" t="s">
        <v>34281</v>
      </c>
      <c r="AF21721" s="10" t="s">
        <v>557</v>
      </c>
    </row>
    <row r="21722" spans="30:32" x14ac:dyDescent="0.2">
      <c r="AD21722" s="11" t="s">
        <v>34282</v>
      </c>
      <c r="AE21722" s="10" t="s">
        <v>34244</v>
      </c>
      <c r="AF21722" s="10" t="s">
        <v>557</v>
      </c>
    </row>
    <row r="21723" spans="30:32" x14ac:dyDescent="0.2">
      <c r="AD21723" s="11" t="s">
        <v>34283</v>
      </c>
      <c r="AE21723" s="10" t="s">
        <v>34244</v>
      </c>
      <c r="AF21723" s="10" t="s">
        <v>557</v>
      </c>
    </row>
    <row r="21724" spans="30:32" x14ac:dyDescent="0.2">
      <c r="AD21724" s="11" t="s">
        <v>34284</v>
      </c>
      <c r="AE21724" s="10" t="s">
        <v>34244</v>
      </c>
      <c r="AF21724" s="10" t="s">
        <v>557</v>
      </c>
    </row>
    <row r="21725" spans="30:32" x14ac:dyDescent="0.2">
      <c r="AD21725" s="11" t="s">
        <v>34285</v>
      </c>
      <c r="AE21725" s="10" t="s">
        <v>34244</v>
      </c>
      <c r="AF21725" s="10" t="s">
        <v>557</v>
      </c>
    </row>
    <row r="21726" spans="30:32" x14ac:dyDescent="0.2">
      <c r="AD21726" s="11" t="s">
        <v>34286</v>
      </c>
      <c r="AE21726" s="10" t="s">
        <v>8615</v>
      </c>
      <c r="AF21726" s="10" t="s">
        <v>557</v>
      </c>
    </row>
    <row r="21727" spans="30:32" x14ac:dyDescent="0.2">
      <c r="AD21727" s="11" t="s">
        <v>34287</v>
      </c>
      <c r="AE21727" s="10" t="s">
        <v>8615</v>
      </c>
      <c r="AF21727" s="10" t="s">
        <v>557</v>
      </c>
    </row>
    <row r="21728" spans="30:32" x14ac:dyDescent="0.2">
      <c r="AD21728" s="11" t="s">
        <v>34288</v>
      </c>
      <c r="AE21728" s="10" t="s">
        <v>8615</v>
      </c>
      <c r="AF21728" s="10" t="s">
        <v>557</v>
      </c>
    </row>
    <row r="21729" spans="30:32" x14ac:dyDescent="0.2">
      <c r="AD21729" s="11" t="s">
        <v>34289</v>
      </c>
      <c r="AE21729" s="10" t="s">
        <v>8615</v>
      </c>
      <c r="AF21729" s="10" t="s">
        <v>557</v>
      </c>
    </row>
    <row r="21730" spans="30:32" x14ac:dyDescent="0.2">
      <c r="AD21730" s="11" t="s">
        <v>34290</v>
      </c>
      <c r="AE21730" s="10" t="s">
        <v>34291</v>
      </c>
      <c r="AF21730" s="10" t="s">
        <v>557</v>
      </c>
    </row>
    <row r="21731" spans="30:32" x14ac:dyDescent="0.2">
      <c r="AD21731" s="11" t="s">
        <v>34292</v>
      </c>
      <c r="AE21731" s="10" t="s">
        <v>34293</v>
      </c>
      <c r="AF21731" s="10" t="s">
        <v>557</v>
      </c>
    </row>
    <row r="21732" spans="30:32" x14ac:dyDescent="0.2">
      <c r="AD21732" s="11" t="s">
        <v>34294</v>
      </c>
      <c r="AE21732" s="10" t="s">
        <v>34295</v>
      </c>
      <c r="AF21732" s="10" t="s">
        <v>557</v>
      </c>
    </row>
    <row r="21733" spans="30:32" x14ac:dyDescent="0.2">
      <c r="AD21733" s="11" t="s">
        <v>34296</v>
      </c>
      <c r="AE21733" s="10" t="s">
        <v>34297</v>
      </c>
      <c r="AF21733" s="10" t="s">
        <v>557</v>
      </c>
    </row>
    <row r="21734" spans="30:32" x14ac:dyDescent="0.2">
      <c r="AD21734" s="11" t="s">
        <v>34298</v>
      </c>
      <c r="AE21734" s="10" t="s">
        <v>23482</v>
      </c>
      <c r="AF21734" s="10" t="s">
        <v>557</v>
      </c>
    </row>
    <row r="21735" spans="30:32" x14ac:dyDescent="0.2">
      <c r="AD21735" s="11" t="s">
        <v>34299</v>
      </c>
      <c r="AE21735" s="10" t="s">
        <v>34300</v>
      </c>
      <c r="AF21735" s="10" t="s">
        <v>557</v>
      </c>
    </row>
    <row r="21736" spans="30:32" x14ac:dyDescent="0.2">
      <c r="AD21736" s="11" t="s">
        <v>34301</v>
      </c>
      <c r="AE21736" s="10" t="s">
        <v>34302</v>
      </c>
      <c r="AF21736" s="10" t="s">
        <v>557</v>
      </c>
    </row>
    <row r="21737" spans="30:32" x14ac:dyDescent="0.2">
      <c r="AD21737" s="11" t="s">
        <v>34303</v>
      </c>
      <c r="AE21737" s="10" t="s">
        <v>19017</v>
      </c>
      <c r="AF21737" s="10" t="s">
        <v>557</v>
      </c>
    </row>
    <row r="21738" spans="30:32" x14ac:dyDescent="0.2">
      <c r="AD21738" s="11" t="s">
        <v>34304</v>
      </c>
      <c r="AE21738" s="10" t="s">
        <v>34305</v>
      </c>
      <c r="AF21738" s="10" t="s">
        <v>557</v>
      </c>
    </row>
    <row r="21739" spans="30:32" x14ac:dyDescent="0.2">
      <c r="AD21739" s="11" t="s">
        <v>34306</v>
      </c>
      <c r="AE21739" s="10" t="s">
        <v>34307</v>
      </c>
      <c r="AF21739" s="10" t="s">
        <v>557</v>
      </c>
    </row>
    <row r="21740" spans="30:32" x14ac:dyDescent="0.2">
      <c r="AD21740" s="11" t="s">
        <v>34308</v>
      </c>
      <c r="AE21740" s="10" t="s">
        <v>34309</v>
      </c>
      <c r="AF21740" s="10" t="s">
        <v>557</v>
      </c>
    </row>
    <row r="21741" spans="30:32" x14ac:dyDescent="0.2">
      <c r="AD21741" s="11" t="s">
        <v>34310</v>
      </c>
      <c r="AE21741" s="10" t="s">
        <v>34311</v>
      </c>
      <c r="AF21741" s="10" t="s">
        <v>557</v>
      </c>
    </row>
    <row r="21742" spans="30:32" x14ac:dyDescent="0.2">
      <c r="AD21742" s="11" t="s">
        <v>34312</v>
      </c>
      <c r="AE21742" s="10" t="s">
        <v>34313</v>
      </c>
      <c r="AF21742" s="10" t="s">
        <v>557</v>
      </c>
    </row>
    <row r="21743" spans="30:32" x14ac:dyDescent="0.2">
      <c r="AD21743" s="11" t="s">
        <v>34314</v>
      </c>
      <c r="AE21743" s="10" t="s">
        <v>2729</v>
      </c>
      <c r="AF21743" s="10" t="s">
        <v>557</v>
      </c>
    </row>
    <row r="21744" spans="30:32" x14ac:dyDescent="0.2">
      <c r="AD21744" s="11" t="s">
        <v>34315</v>
      </c>
      <c r="AE21744" s="10" t="s">
        <v>11214</v>
      </c>
      <c r="AF21744" s="10" t="s">
        <v>557</v>
      </c>
    </row>
    <row r="21745" spans="30:32" x14ac:dyDescent="0.2">
      <c r="AD21745" s="11" t="s">
        <v>34316</v>
      </c>
      <c r="AE21745" s="10" t="s">
        <v>34317</v>
      </c>
      <c r="AF21745" s="10" t="s">
        <v>557</v>
      </c>
    </row>
    <row r="21746" spans="30:32" x14ac:dyDescent="0.2">
      <c r="AD21746" s="11" t="s">
        <v>34318</v>
      </c>
      <c r="AE21746" s="10" t="s">
        <v>34319</v>
      </c>
      <c r="AF21746" s="10" t="s">
        <v>557</v>
      </c>
    </row>
    <row r="21747" spans="30:32" x14ac:dyDescent="0.2">
      <c r="AD21747" s="11" t="s">
        <v>34320</v>
      </c>
      <c r="AE21747" s="10" t="s">
        <v>28649</v>
      </c>
      <c r="AF21747" s="10" t="s">
        <v>557</v>
      </c>
    </row>
    <row r="21748" spans="30:32" x14ac:dyDescent="0.2">
      <c r="AD21748" s="11" t="s">
        <v>34321</v>
      </c>
      <c r="AE21748" s="10" t="s">
        <v>34322</v>
      </c>
      <c r="AF21748" s="10" t="s">
        <v>557</v>
      </c>
    </row>
    <row r="21749" spans="30:32" x14ac:dyDescent="0.2">
      <c r="AD21749" s="11" t="s">
        <v>34323</v>
      </c>
      <c r="AE21749" s="10" t="s">
        <v>34324</v>
      </c>
      <c r="AF21749" s="10" t="s">
        <v>557</v>
      </c>
    </row>
    <row r="21750" spans="30:32" x14ac:dyDescent="0.2">
      <c r="AD21750" s="11" t="s">
        <v>34325</v>
      </c>
      <c r="AE21750" s="10" t="s">
        <v>14121</v>
      </c>
      <c r="AF21750" s="10" t="s">
        <v>557</v>
      </c>
    </row>
    <row r="21751" spans="30:32" x14ac:dyDescent="0.2">
      <c r="AD21751" s="11" t="s">
        <v>34326</v>
      </c>
      <c r="AE21751" s="10" t="s">
        <v>34327</v>
      </c>
      <c r="AF21751" s="10" t="s">
        <v>557</v>
      </c>
    </row>
    <row r="21752" spans="30:32" x14ac:dyDescent="0.2">
      <c r="AD21752" s="11" t="s">
        <v>34328</v>
      </c>
      <c r="AE21752" s="10" t="s">
        <v>24308</v>
      </c>
      <c r="AF21752" s="10" t="s">
        <v>557</v>
      </c>
    </row>
    <row r="21753" spans="30:32" x14ac:dyDescent="0.2">
      <c r="AD21753" s="11" t="s">
        <v>34329</v>
      </c>
      <c r="AE21753" s="10" t="s">
        <v>34330</v>
      </c>
      <c r="AF21753" s="10" t="s">
        <v>557</v>
      </c>
    </row>
    <row r="21754" spans="30:32" x14ac:dyDescent="0.2">
      <c r="AD21754" s="11" t="s">
        <v>34331</v>
      </c>
      <c r="AE21754" s="10" t="s">
        <v>34332</v>
      </c>
      <c r="AF21754" s="10" t="s">
        <v>557</v>
      </c>
    </row>
    <row r="21755" spans="30:32" x14ac:dyDescent="0.2">
      <c r="AD21755" s="11" t="s">
        <v>34333</v>
      </c>
      <c r="AE21755" s="10" t="s">
        <v>26880</v>
      </c>
      <c r="AF21755" s="10" t="s">
        <v>557</v>
      </c>
    </row>
    <row r="21756" spans="30:32" x14ac:dyDescent="0.2">
      <c r="AD21756" s="11" t="s">
        <v>34334</v>
      </c>
      <c r="AE21756" s="10" t="s">
        <v>34335</v>
      </c>
      <c r="AF21756" s="10" t="s">
        <v>557</v>
      </c>
    </row>
    <row r="21757" spans="30:32" x14ac:dyDescent="0.2">
      <c r="AD21757" s="11" t="s">
        <v>34336</v>
      </c>
      <c r="AE21757" s="10" t="s">
        <v>34337</v>
      </c>
      <c r="AF21757" s="10" t="s">
        <v>557</v>
      </c>
    </row>
    <row r="21758" spans="30:32" x14ac:dyDescent="0.2">
      <c r="AD21758" s="11" t="s">
        <v>34338</v>
      </c>
      <c r="AE21758" s="10" t="s">
        <v>34339</v>
      </c>
      <c r="AF21758" s="10" t="s">
        <v>557</v>
      </c>
    </row>
    <row r="21759" spans="30:32" x14ac:dyDescent="0.2">
      <c r="AD21759" s="11" t="s">
        <v>34340</v>
      </c>
      <c r="AE21759" s="10" t="s">
        <v>34341</v>
      </c>
      <c r="AF21759" s="10" t="s">
        <v>557</v>
      </c>
    </row>
    <row r="21760" spans="30:32" x14ac:dyDescent="0.2">
      <c r="AD21760" s="11" t="s">
        <v>34342</v>
      </c>
      <c r="AE21760" s="10" t="s">
        <v>34343</v>
      </c>
      <c r="AF21760" s="10" t="s">
        <v>557</v>
      </c>
    </row>
    <row r="21761" spans="30:32" x14ac:dyDescent="0.2">
      <c r="AD21761" s="11" t="s">
        <v>34344</v>
      </c>
      <c r="AE21761" s="10" t="s">
        <v>2760</v>
      </c>
      <c r="AF21761" s="10" t="s">
        <v>557</v>
      </c>
    </row>
    <row r="21762" spans="30:32" x14ac:dyDescent="0.2">
      <c r="AD21762" s="11" t="s">
        <v>34345</v>
      </c>
      <c r="AE21762" s="10" t="s">
        <v>34346</v>
      </c>
      <c r="AF21762" s="10" t="s">
        <v>557</v>
      </c>
    </row>
    <row r="21763" spans="30:32" x14ac:dyDescent="0.2">
      <c r="AD21763" s="11" t="s">
        <v>34347</v>
      </c>
      <c r="AE21763" s="10" t="s">
        <v>34348</v>
      </c>
      <c r="AF21763" s="10" t="s">
        <v>557</v>
      </c>
    </row>
    <row r="21764" spans="30:32" x14ac:dyDescent="0.2">
      <c r="AD21764" s="11" t="s">
        <v>34349</v>
      </c>
      <c r="AE21764" s="10" t="s">
        <v>9646</v>
      </c>
      <c r="AF21764" s="10" t="s">
        <v>557</v>
      </c>
    </row>
    <row r="21765" spans="30:32" x14ac:dyDescent="0.2">
      <c r="AD21765" s="11" t="s">
        <v>34350</v>
      </c>
      <c r="AE21765" s="10" t="s">
        <v>34351</v>
      </c>
      <c r="AF21765" s="10" t="s">
        <v>557</v>
      </c>
    </row>
    <row r="21766" spans="30:32" x14ac:dyDescent="0.2">
      <c r="AD21766" s="11" t="s">
        <v>34352</v>
      </c>
      <c r="AE21766" s="10" t="s">
        <v>34353</v>
      </c>
      <c r="AF21766" s="10" t="s">
        <v>557</v>
      </c>
    </row>
    <row r="21767" spans="30:32" x14ac:dyDescent="0.2">
      <c r="AD21767" s="11" t="s">
        <v>34354</v>
      </c>
      <c r="AE21767" s="10" t="s">
        <v>34355</v>
      </c>
      <c r="AF21767" s="10" t="s">
        <v>557</v>
      </c>
    </row>
    <row r="21768" spans="30:32" x14ac:dyDescent="0.2">
      <c r="AD21768" s="11" t="s">
        <v>34356</v>
      </c>
      <c r="AE21768" s="10" t="s">
        <v>34353</v>
      </c>
      <c r="AF21768" s="10" t="s">
        <v>557</v>
      </c>
    </row>
    <row r="21769" spans="30:32" x14ac:dyDescent="0.2">
      <c r="AD21769" s="11" t="s">
        <v>34357</v>
      </c>
      <c r="AE21769" s="10" t="s">
        <v>4422</v>
      </c>
      <c r="AF21769" s="10" t="s">
        <v>557</v>
      </c>
    </row>
    <row r="21770" spans="30:32" x14ac:dyDescent="0.2">
      <c r="AD21770" s="11" t="s">
        <v>34358</v>
      </c>
      <c r="AE21770" s="10" t="s">
        <v>34359</v>
      </c>
      <c r="AF21770" s="10" t="s">
        <v>557</v>
      </c>
    </row>
    <row r="21771" spans="30:32" x14ac:dyDescent="0.2">
      <c r="AD21771" s="11" t="s">
        <v>34360</v>
      </c>
      <c r="AE21771" s="10" t="s">
        <v>33187</v>
      </c>
      <c r="AF21771" s="10" t="s">
        <v>557</v>
      </c>
    </row>
    <row r="21772" spans="30:32" x14ac:dyDescent="0.2">
      <c r="AD21772" s="11" t="s">
        <v>34361</v>
      </c>
      <c r="AE21772" s="10" t="s">
        <v>34362</v>
      </c>
      <c r="AF21772" s="10" t="s">
        <v>557</v>
      </c>
    </row>
    <row r="21773" spans="30:32" x14ac:dyDescent="0.2">
      <c r="AD21773" s="11" t="s">
        <v>34363</v>
      </c>
      <c r="AE21773" s="10" t="s">
        <v>34364</v>
      </c>
      <c r="AF21773" s="10" t="s">
        <v>557</v>
      </c>
    </row>
    <row r="21774" spans="30:32" x14ac:dyDescent="0.2">
      <c r="AD21774" s="11" t="s">
        <v>34365</v>
      </c>
      <c r="AE21774" s="10" t="s">
        <v>34366</v>
      </c>
      <c r="AF21774" s="10" t="s">
        <v>557</v>
      </c>
    </row>
    <row r="21775" spans="30:32" x14ac:dyDescent="0.2">
      <c r="AD21775" s="11" t="s">
        <v>34367</v>
      </c>
      <c r="AE21775" s="10" t="s">
        <v>34368</v>
      </c>
      <c r="AF21775" s="10" t="s">
        <v>557</v>
      </c>
    </row>
    <row r="21776" spans="30:32" x14ac:dyDescent="0.2">
      <c r="AD21776" s="11" t="s">
        <v>34369</v>
      </c>
      <c r="AE21776" s="10" t="s">
        <v>1174</v>
      </c>
      <c r="AF21776" s="10" t="s">
        <v>557</v>
      </c>
    </row>
    <row r="21777" spans="30:32" x14ac:dyDescent="0.2">
      <c r="AD21777" s="11" t="s">
        <v>34370</v>
      </c>
      <c r="AE21777" s="10" t="s">
        <v>34371</v>
      </c>
      <c r="AF21777" s="10" t="s">
        <v>557</v>
      </c>
    </row>
    <row r="21778" spans="30:32" x14ac:dyDescent="0.2">
      <c r="AD21778" s="11" t="s">
        <v>34372</v>
      </c>
      <c r="AE21778" s="10" t="s">
        <v>34371</v>
      </c>
      <c r="AF21778" s="10" t="s">
        <v>557</v>
      </c>
    </row>
    <row r="21779" spans="30:32" x14ac:dyDescent="0.2">
      <c r="AD21779" s="11" t="s">
        <v>34373</v>
      </c>
      <c r="AE21779" s="10" t="s">
        <v>34374</v>
      </c>
      <c r="AF21779" s="10" t="s">
        <v>557</v>
      </c>
    </row>
    <row r="21780" spans="30:32" x14ac:dyDescent="0.2">
      <c r="AD21780" s="11" t="s">
        <v>34375</v>
      </c>
      <c r="AE21780" s="10" t="s">
        <v>34374</v>
      </c>
      <c r="AF21780" s="10" t="s">
        <v>557</v>
      </c>
    </row>
    <row r="21781" spans="30:32" x14ac:dyDescent="0.2">
      <c r="AD21781" s="11" t="s">
        <v>34376</v>
      </c>
      <c r="AE21781" s="10" t="s">
        <v>34374</v>
      </c>
      <c r="AF21781" s="10" t="s">
        <v>557</v>
      </c>
    </row>
    <row r="21782" spans="30:32" x14ac:dyDescent="0.2">
      <c r="AD21782" s="11" t="s">
        <v>34377</v>
      </c>
      <c r="AE21782" s="10" t="s">
        <v>34374</v>
      </c>
      <c r="AF21782" s="10" t="s">
        <v>557</v>
      </c>
    </row>
    <row r="21783" spans="30:32" x14ac:dyDescent="0.2">
      <c r="AD21783" s="11" t="s">
        <v>34378</v>
      </c>
      <c r="AE21783" s="10" t="s">
        <v>34374</v>
      </c>
      <c r="AF21783" s="10" t="s">
        <v>557</v>
      </c>
    </row>
    <row r="21784" spans="30:32" x14ac:dyDescent="0.2">
      <c r="AD21784" s="11" t="s">
        <v>34379</v>
      </c>
      <c r="AE21784" s="10" t="s">
        <v>34374</v>
      </c>
      <c r="AF21784" s="10" t="s">
        <v>557</v>
      </c>
    </row>
    <row r="21785" spans="30:32" x14ac:dyDescent="0.2">
      <c r="AD21785" s="11" t="s">
        <v>34380</v>
      </c>
      <c r="AE21785" s="10" t="s">
        <v>34374</v>
      </c>
      <c r="AF21785" s="10" t="s">
        <v>557</v>
      </c>
    </row>
    <row r="21786" spans="30:32" x14ac:dyDescent="0.2">
      <c r="AD21786" s="11" t="s">
        <v>34381</v>
      </c>
      <c r="AE21786" s="10" t="s">
        <v>34382</v>
      </c>
      <c r="AF21786" s="10" t="s">
        <v>557</v>
      </c>
    </row>
    <row r="21787" spans="30:32" x14ac:dyDescent="0.2">
      <c r="AD21787" s="11" t="s">
        <v>34383</v>
      </c>
      <c r="AE21787" s="10" t="s">
        <v>34384</v>
      </c>
      <c r="AF21787" s="10" t="s">
        <v>557</v>
      </c>
    </row>
    <row r="21788" spans="30:32" x14ac:dyDescent="0.2">
      <c r="AD21788" s="11" t="s">
        <v>34385</v>
      </c>
      <c r="AE21788" s="10" t="s">
        <v>34386</v>
      </c>
      <c r="AF21788" s="10" t="s">
        <v>502</v>
      </c>
    </row>
    <row r="21789" spans="30:32" x14ac:dyDescent="0.2">
      <c r="AD21789" s="11" t="s">
        <v>34387</v>
      </c>
      <c r="AE21789" s="10" t="s">
        <v>34388</v>
      </c>
      <c r="AF21789" s="10" t="s">
        <v>502</v>
      </c>
    </row>
    <row r="21790" spans="30:32" x14ac:dyDescent="0.2">
      <c r="AD21790" s="11" t="s">
        <v>34389</v>
      </c>
      <c r="AE21790" s="10" t="s">
        <v>34390</v>
      </c>
      <c r="AF21790" s="10" t="s">
        <v>502</v>
      </c>
    </row>
    <row r="21791" spans="30:32" x14ac:dyDescent="0.2">
      <c r="AD21791" s="11" t="s">
        <v>34391</v>
      </c>
      <c r="AE21791" s="10" t="s">
        <v>34392</v>
      </c>
      <c r="AF21791" s="10" t="s">
        <v>502</v>
      </c>
    </row>
    <row r="21792" spans="30:32" x14ac:dyDescent="0.2">
      <c r="AD21792" s="11" t="s">
        <v>34393</v>
      </c>
      <c r="AE21792" s="10" t="s">
        <v>34394</v>
      </c>
      <c r="AF21792" s="10" t="s">
        <v>502</v>
      </c>
    </row>
    <row r="21793" spans="30:32" x14ac:dyDescent="0.2">
      <c r="AD21793" s="11" t="s">
        <v>34395</v>
      </c>
      <c r="AE21793" s="10" t="s">
        <v>34396</v>
      </c>
      <c r="AF21793" s="10" t="s">
        <v>502</v>
      </c>
    </row>
    <row r="21794" spans="30:32" x14ac:dyDescent="0.2">
      <c r="AD21794" s="11" t="s">
        <v>34397</v>
      </c>
      <c r="AE21794" s="10" t="s">
        <v>12904</v>
      </c>
      <c r="AF21794" s="10" t="s">
        <v>502</v>
      </c>
    </row>
    <row r="21795" spans="30:32" x14ac:dyDescent="0.2">
      <c r="AD21795" s="11" t="s">
        <v>34398</v>
      </c>
      <c r="AE21795" s="10" t="s">
        <v>34399</v>
      </c>
      <c r="AF21795" s="10" t="s">
        <v>502</v>
      </c>
    </row>
    <row r="21796" spans="30:32" x14ac:dyDescent="0.2">
      <c r="AD21796" s="11" t="s">
        <v>34400</v>
      </c>
      <c r="AE21796" s="10" t="s">
        <v>34401</v>
      </c>
      <c r="AF21796" s="10" t="s">
        <v>502</v>
      </c>
    </row>
    <row r="21797" spans="30:32" x14ac:dyDescent="0.2">
      <c r="AD21797" s="11" t="s">
        <v>34402</v>
      </c>
      <c r="AE21797" s="10" t="s">
        <v>34401</v>
      </c>
      <c r="AF21797" s="10" t="s">
        <v>502</v>
      </c>
    </row>
    <row r="21798" spans="30:32" x14ac:dyDescent="0.2">
      <c r="AD21798" s="11" t="s">
        <v>34403</v>
      </c>
      <c r="AE21798" s="10" t="s">
        <v>34401</v>
      </c>
      <c r="AF21798" s="10" t="s">
        <v>502</v>
      </c>
    </row>
    <row r="21799" spans="30:32" x14ac:dyDescent="0.2">
      <c r="AD21799" s="11" t="s">
        <v>34404</v>
      </c>
      <c r="AE21799" s="10" t="s">
        <v>34401</v>
      </c>
      <c r="AF21799" s="10" t="s">
        <v>502</v>
      </c>
    </row>
    <row r="21800" spans="30:32" x14ac:dyDescent="0.2">
      <c r="AD21800" s="11" t="s">
        <v>34405</v>
      </c>
      <c r="AE21800" s="10" t="s">
        <v>34406</v>
      </c>
      <c r="AF21800" s="10" t="s">
        <v>502</v>
      </c>
    </row>
    <row r="21801" spans="30:32" x14ac:dyDescent="0.2">
      <c r="AD21801" s="11" t="s">
        <v>34407</v>
      </c>
      <c r="AE21801" s="10" t="s">
        <v>34406</v>
      </c>
      <c r="AF21801" s="10" t="s">
        <v>502</v>
      </c>
    </row>
    <row r="21802" spans="30:32" x14ac:dyDescent="0.2">
      <c r="AD21802" s="11" t="s">
        <v>34408</v>
      </c>
      <c r="AE21802" s="10" t="s">
        <v>34401</v>
      </c>
      <c r="AF21802" s="10" t="s">
        <v>502</v>
      </c>
    </row>
    <row r="21803" spans="30:32" x14ac:dyDescent="0.2">
      <c r="AD21803" s="11" t="s">
        <v>34409</v>
      </c>
      <c r="AE21803" s="10" t="s">
        <v>34401</v>
      </c>
      <c r="AF21803" s="10" t="s">
        <v>502</v>
      </c>
    </row>
    <row r="21804" spans="30:32" x14ac:dyDescent="0.2">
      <c r="AD21804" s="11" t="s">
        <v>34410</v>
      </c>
      <c r="AE21804" s="10" t="s">
        <v>34401</v>
      </c>
      <c r="AF21804" s="10" t="s">
        <v>502</v>
      </c>
    </row>
    <row r="21805" spans="30:32" x14ac:dyDescent="0.2">
      <c r="AD21805" s="11" t="s">
        <v>34411</v>
      </c>
      <c r="AE21805" s="10" t="s">
        <v>34401</v>
      </c>
      <c r="AF21805" s="10" t="s">
        <v>502</v>
      </c>
    </row>
    <row r="21806" spans="30:32" x14ac:dyDescent="0.2">
      <c r="AD21806" s="11" t="s">
        <v>34412</v>
      </c>
      <c r="AE21806" s="10" t="s">
        <v>34401</v>
      </c>
      <c r="AF21806" s="10" t="s">
        <v>502</v>
      </c>
    </row>
    <row r="21807" spans="30:32" x14ac:dyDescent="0.2">
      <c r="AD21807" s="11" t="s">
        <v>34413</v>
      </c>
      <c r="AE21807" s="10" t="s">
        <v>34401</v>
      </c>
      <c r="AF21807" s="10" t="s">
        <v>502</v>
      </c>
    </row>
    <row r="21808" spans="30:32" x14ac:dyDescent="0.2">
      <c r="AD21808" s="11" t="s">
        <v>34414</v>
      </c>
      <c r="AE21808" s="10" t="s">
        <v>34401</v>
      </c>
      <c r="AF21808" s="10" t="s">
        <v>502</v>
      </c>
    </row>
    <row r="21809" spans="30:32" x14ac:dyDescent="0.2">
      <c r="AD21809" s="11" t="s">
        <v>34415</v>
      </c>
      <c r="AE21809" s="10" t="s">
        <v>34401</v>
      </c>
      <c r="AF21809" s="10" t="s">
        <v>502</v>
      </c>
    </row>
    <row r="21810" spans="30:32" x14ac:dyDescent="0.2">
      <c r="AD21810" s="11" t="s">
        <v>34416</v>
      </c>
      <c r="AE21810" s="10" t="s">
        <v>34401</v>
      </c>
      <c r="AF21810" s="10" t="s">
        <v>502</v>
      </c>
    </row>
    <row r="21811" spans="30:32" x14ac:dyDescent="0.2">
      <c r="AD21811" s="11" t="s">
        <v>34417</v>
      </c>
      <c r="AE21811" s="10" t="s">
        <v>34401</v>
      </c>
      <c r="AF21811" s="10" t="s">
        <v>502</v>
      </c>
    </row>
    <row r="21812" spans="30:32" x14ac:dyDescent="0.2">
      <c r="AD21812" s="11" t="s">
        <v>34418</v>
      </c>
      <c r="AE21812" s="10" t="s">
        <v>34401</v>
      </c>
      <c r="AF21812" s="10" t="s">
        <v>502</v>
      </c>
    </row>
    <row r="21813" spans="30:32" x14ac:dyDescent="0.2">
      <c r="AD21813" s="11" t="s">
        <v>34419</v>
      </c>
      <c r="AE21813" s="10" t="s">
        <v>34401</v>
      </c>
      <c r="AF21813" s="10" t="s">
        <v>502</v>
      </c>
    </row>
    <row r="21814" spans="30:32" x14ac:dyDescent="0.2">
      <c r="AD21814" s="11" t="s">
        <v>34420</v>
      </c>
      <c r="AE21814" s="10" t="s">
        <v>34401</v>
      </c>
      <c r="AF21814" s="10" t="s">
        <v>502</v>
      </c>
    </row>
    <row r="21815" spans="30:32" x14ac:dyDescent="0.2">
      <c r="AD21815" s="11" t="s">
        <v>34421</v>
      </c>
      <c r="AE21815" s="10" t="s">
        <v>34401</v>
      </c>
      <c r="AF21815" s="10" t="s">
        <v>502</v>
      </c>
    </row>
    <row r="21816" spans="30:32" x14ac:dyDescent="0.2">
      <c r="AD21816" s="11" t="s">
        <v>34422</v>
      </c>
      <c r="AE21816" s="10" t="s">
        <v>34401</v>
      </c>
      <c r="AF21816" s="10" t="s">
        <v>502</v>
      </c>
    </row>
    <row r="21817" spans="30:32" x14ac:dyDescent="0.2">
      <c r="AD21817" s="11" t="s">
        <v>34423</v>
      </c>
      <c r="AE21817" s="10" t="s">
        <v>34401</v>
      </c>
      <c r="AF21817" s="10" t="s">
        <v>502</v>
      </c>
    </row>
    <row r="21818" spans="30:32" x14ac:dyDescent="0.2">
      <c r="AD21818" s="11" t="s">
        <v>34424</v>
      </c>
      <c r="AE21818" s="10" t="s">
        <v>34401</v>
      </c>
      <c r="AF21818" s="10" t="s">
        <v>502</v>
      </c>
    </row>
    <row r="21819" spans="30:32" x14ac:dyDescent="0.2">
      <c r="AD21819" s="11" t="s">
        <v>34425</v>
      </c>
      <c r="AE21819" s="10" t="s">
        <v>34401</v>
      </c>
      <c r="AF21819" s="10" t="s">
        <v>502</v>
      </c>
    </row>
    <row r="21820" spans="30:32" x14ac:dyDescent="0.2">
      <c r="AD21820" s="11" t="s">
        <v>34426</v>
      </c>
      <c r="AE21820" s="10" t="s">
        <v>34401</v>
      </c>
      <c r="AF21820" s="10" t="s">
        <v>502</v>
      </c>
    </row>
    <row r="21821" spans="30:32" x14ac:dyDescent="0.2">
      <c r="AD21821" s="11" t="s">
        <v>34427</v>
      </c>
      <c r="AE21821" s="10" t="s">
        <v>34428</v>
      </c>
      <c r="AF21821" s="10" t="s">
        <v>502</v>
      </c>
    </row>
    <row r="21822" spans="30:32" x14ac:dyDescent="0.2">
      <c r="AD21822" s="11" t="s">
        <v>34429</v>
      </c>
      <c r="AE21822" s="10" t="s">
        <v>34401</v>
      </c>
      <c r="AF21822" s="10" t="s">
        <v>502</v>
      </c>
    </row>
    <row r="21823" spans="30:32" x14ac:dyDescent="0.2">
      <c r="AD21823" s="11" t="s">
        <v>34430</v>
      </c>
      <c r="AE21823" s="10" t="s">
        <v>34401</v>
      </c>
      <c r="AF21823" s="10" t="s">
        <v>502</v>
      </c>
    </row>
    <row r="21824" spans="30:32" x14ac:dyDescent="0.2">
      <c r="AD21824" s="11" t="s">
        <v>34431</v>
      </c>
      <c r="AE21824" s="10" t="s">
        <v>34432</v>
      </c>
      <c r="AF21824" s="10" t="s">
        <v>502</v>
      </c>
    </row>
    <row r="21825" spans="30:32" x14ac:dyDescent="0.2">
      <c r="AD21825" s="11" t="s">
        <v>34433</v>
      </c>
      <c r="AE21825" s="10" t="s">
        <v>34434</v>
      </c>
      <c r="AF21825" s="10" t="s">
        <v>502</v>
      </c>
    </row>
    <row r="21826" spans="30:32" x14ac:dyDescent="0.2">
      <c r="AD21826" s="11" t="s">
        <v>34435</v>
      </c>
      <c r="AE21826" s="10" t="s">
        <v>34436</v>
      </c>
      <c r="AF21826" s="10" t="s">
        <v>502</v>
      </c>
    </row>
    <row r="21827" spans="30:32" x14ac:dyDescent="0.2">
      <c r="AD21827" s="11" t="s">
        <v>34437</v>
      </c>
      <c r="AE21827" s="10" t="s">
        <v>34438</v>
      </c>
      <c r="AF21827" s="10" t="s">
        <v>502</v>
      </c>
    </row>
    <row r="21828" spans="30:32" x14ac:dyDescent="0.2">
      <c r="AD21828" s="11" t="s">
        <v>34439</v>
      </c>
      <c r="AE21828" s="10" t="s">
        <v>34440</v>
      </c>
      <c r="AF21828" s="10" t="s">
        <v>502</v>
      </c>
    </row>
    <row r="21829" spans="30:32" x14ac:dyDescent="0.2">
      <c r="AD21829" s="11" t="s">
        <v>34441</v>
      </c>
      <c r="AE21829" s="10" t="s">
        <v>34442</v>
      </c>
      <c r="AF21829" s="10" t="s">
        <v>502</v>
      </c>
    </row>
    <row r="21830" spans="30:32" x14ac:dyDescent="0.2">
      <c r="AD21830" s="11" t="s">
        <v>34443</v>
      </c>
      <c r="AE21830" s="10" t="s">
        <v>34444</v>
      </c>
      <c r="AF21830" s="10" t="s">
        <v>502</v>
      </c>
    </row>
    <row r="21831" spans="30:32" x14ac:dyDescent="0.2">
      <c r="AD21831" s="11" t="s">
        <v>34445</v>
      </c>
      <c r="AE21831" s="10" t="s">
        <v>34446</v>
      </c>
      <c r="AF21831" s="10" t="s">
        <v>502</v>
      </c>
    </row>
    <row r="21832" spans="30:32" x14ac:dyDescent="0.2">
      <c r="AD21832" s="11" t="s">
        <v>34447</v>
      </c>
      <c r="AE21832" s="10" t="s">
        <v>34448</v>
      </c>
      <c r="AF21832" s="10" t="s">
        <v>502</v>
      </c>
    </row>
    <row r="21833" spans="30:32" x14ac:dyDescent="0.2">
      <c r="AD21833" s="11" t="s">
        <v>34449</v>
      </c>
      <c r="AE21833" s="10" t="s">
        <v>34450</v>
      </c>
      <c r="AF21833" s="10" t="s">
        <v>502</v>
      </c>
    </row>
    <row r="21834" spans="30:32" x14ac:dyDescent="0.2">
      <c r="AD21834" s="11" t="s">
        <v>34451</v>
      </c>
      <c r="AE21834" s="10" t="s">
        <v>9768</v>
      </c>
      <c r="AF21834" s="10" t="s">
        <v>502</v>
      </c>
    </row>
    <row r="21835" spans="30:32" x14ac:dyDescent="0.2">
      <c r="AD21835" s="11" t="s">
        <v>34452</v>
      </c>
      <c r="AE21835" s="10" t="s">
        <v>1985</v>
      </c>
      <c r="AF21835" s="10" t="s">
        <v>502</v>
      </c>
    </row>
    <row r="21836" spans="30:32" x14ac:dyDescent="0.2">
      <c r="AD21836" s="11" t="s">
        <v>34453</v>
      </c>
      <c r="AE21836" s="10" t="s">
        <v>34454</v>
      </c>
      <c r="AF21836" s="10" t="s">
        <v>502</v>
      </c>
    </row>
    <row r="21837" spans="30:32" x14ac:dyDescent="0.2">
      <c r="AD21837" s="11" t="s">
        <v>34455</v>
      </c>
      <c r="AE21837" s="10" t="s">
        <v>34456</v>
      </c>
      <c r="AF21837" s="10" t="s">
        <v>502</v>
      </c>
    </row>
    <row r="21838" spans="30:32" x14ac:dyDescent="0.2">
      <c r="AD21838" s="11" t="s">
        <v>34457</v>
      </c>
      <c r="AE21838" s="10" t="s">
        <v>34458</v>
      </c>
      <c r="AF21838" s="10" t="s">
        <v>502</v>
      </c>
    </row>
    <row r="21839" spans="30:32" x14ac:dyDescent="0.2">
      <c r="AD21839" s="11" t="s">
        <v>34459</v>
      </c>
      <c r="AE21839" s="10" t="s">
        <v>34460</v>
      </c>
      <c r="AF21839" s="10" t="s">
        <v>502</v>
      </c>
    </row>
    <row r="21840" spans="30:32" x14ac:dyDescent="0.2">
      <c r="AD21840" s="11" t="s">
        <v>34461</v>
      </c>
      <c r="AE21840" s="10" t="s">
        <v>34462</v>
      </c>
      <c r="AF21840" s="10" t="s">
        <v>502</v>
      </c>
    </row>
    <row r="21841" spans="30:32" x14ac:dyDescent="0.2">
      <c r="AD21841" s="11" t="s">
        <v>34463</v>
      </c>
      <c r="AE21841" s="10" t="s">
        <v>34464</v>
      </c>
      <c r="AF21841" s="10" t="s">
        <v>502</v>
      </c>
    </row>
    <row r="21842" spans="30:32" x14ac:dyDescent="0.2">
      <c r="AD21842" s="11" t="s">
        <v>34465</v>
      </c>
      <c r="AE21842" s="10" t="s">
        <v>4490</v>
      </c>
      <c r="AF21842" s="10" t="s">
        <v>502</v>
      </c>
    </row>
    <row r="21843" spans="30:32" x14ac:dyDescent="0.2">
      <c r="AD21843" s="11" t="s">
        <v>34466</v>
      </c>
      <c r="AE21843" s="10" t="s">
        <v>34467</v>
      </c>
      <c r="AF21843" s="10" t="s">
        <v>502</v>
      </c>
    </row>
    <row r="21844" spans="30:32" x14ac:dyDescent="0.2">
      <c r="AD21844" s="11" t="s">
        <v>34468</v>
      </c>
      <c r="AE21844" s="10" t="s">
        <v>16657</v>
      </c>
      <c r="AF21844" s="10" t="s">
        <v>502</v>
      </c>
    </row>
    <row r="21845" spans="30:32" x14ac:dyDescent="0.2">
      <c r="AD21845" s="11" t="s">
        <v>34469</v>
      </c>
      <c r="AE21845" s="10" t="s">
        <v>34470</v>
      </c>
      <c r="AF21845" s="10" t="s">
        <v>502</v>
      </c>
    </row>
    <row r="21846" spans="30:32" x14ac:dyDescent="0.2">
      <c r="AD21846" s="11" t="s">
        <v>34471</v>
      </c>
      <c r="AE21846" s="10" t="s">
        <v>34472</v>
      </c>
      <c r="AF21846" s="10" t="s">
        <v>502</v>
      </c>
    </row>
    <row r="21847" spans="30:32" x14ac:dyDescent="0.2">
      <c r="AD21847" s="11" t="s">
        <v>34473</v>
      </c>
      <c r="AE21847" s="10" t="s">
        <v>34474</v>
      </c>
      <c r="AF21847" s="10" t="s">
        <v>502</v>
      </c>
    </row>
    <row r="21848" spans="30:32" x14ac:dyDescent="0.2">
      <c r="AD21848" s="11" t="s">
        <v>34475</v>
      </c>
      <c r="AE21848" s="10" t="s">
        <v>34476</v>
      </c>
      <c r="AF21848" s="10" t="s">
        <v>502</v>
      </c>
    </row>
    <row r="21849" spans="30:32" x14ac:dyDescent="0.2">
      <c r="AD21849" s="11" t="s">
        <v>34477</v>
      </c>
      <c r="AE21849" s="10" t="s">
        <v>34478</v>
      </c>
      <c r="AF21849" s="10" t="s">
        <v>502</v>
      </c>
    </row>
    <row r="21850" spans="30:32" x14ac:dyDescent="0.2">
      <c r="AD21850" s="11" t="s">
        <v>34479</v>
      </c>
      <c r="AE21850" s="10" t="s">
        <v>34480</v>
      </c>
      <c r="AF21850" s="10" t="s">
        <v>502</v>
      </c>
    </row>
    <row r="21851" spans="30:32" x14ac:dyDescent="0.2">
      <c r="AD21851" s="11" t="s">
        <v>34481</v>
      </c>
      <c r="AE21851" s="10" t="s">
        <v>34482</v>
      </c>
      <c r="AF21851" s="10" t="s">
        <v>502</v>
      </c>
    </row>
    <row r="21852" spans="30:32" x14ac:dyDescent="0.2">
      <c r="AD21852" s="11" t="s">
        <v>34483</v>
      </c>
      <c r="AE21852" s="10" t="s">
        <v>34484</v>
      </c>
      <c r="AF21852" s="10" t="s">
        <v>502</v>
      </c>
    </row>
    <row r="21853" spans="30:32" x14ac:dyDescent="0.2">
      <c r="AD21853" s="11" t="s">
        <v>34485</v>
      </c>
      <c r="AE21853" s="10" t="s">
        <v>23837</v>
      </c>
      <c r="AF21853" s="10" t="s">
        <v>502</v>
      </c>
    </row>
    <row r="21854" spans="30:32" x14ac:dyDescent="0.2">
      <c r="AD21854" s="11" t="s">
        <v>34486</v>
      </c>
      <c r="AE21854" s="10" t="s">
        <v>34487</v>
      </c>
      <c r="AF21854" s="10" t="s">
        <v>502</v>
      </c>
    </row>
    <row r="21855" spans="30:32" x14ac:dyDescent="0.2">
      <c r="AD21855" s="11" t="s">
        <v>34488</v>
      </c>
      <c r="AE21855" s="10" t="s">
        <v>34489</v>
      </c>
      <c r="AF21855" s="10" t="s">
        <v>502</v>
      </c>
    </row>
    <row r="21856" spans="30:32" x14ac:dyDescent="0.2">
      <c r="AD21856" s="11" t="s">
        <v>34490</v>
      </c>
      <c r="AE21856" s="10" t="s">
        <v>34491</v>
      </c>
      <c r="AF21856" s="10" t="s">
        <v>502</v>
      </c>
    </row>
    <row r="21857" spans="30:32" x14ac:dyDescent="0.2">
      <c r="AD21857" s="11" t="s">
        <v>34492</v>
      </c>
      <c r="AE21857" s="10" t="s">
        <v>34493</v>
      </c>
      <c r="AF21857" s="10" t="s">
        <v>502</v>
      </c>
    </row>
    <row r="21858" spans="30:32" x14ac:dyDescent="0.2">
      <c r="AD21858" s="11" t="s">
        <v>34494</v>
      </c>
      <c r="AE21858" s="10" t="s">
        <v>34495</v>
      </c>
      <c r="AF21858" s="10" t="s">
        <v>502</v>
      </c>
    </row>
    <row r="21859" spans="30:32" x14ac:dyDescent="0.2">
      <c r="AD21859" s="11" t="s">
        <v>34496</v>
      </c>
      <c r="AE21859" s="10" t="s">
        <v>34497</v>
      </c>
      <c r="AF21859" s="10" t="s">
        <v>502</v>
      </c>
    </row>
    <row r="21860" spans="30:32" x14ac:dyDescent="0.2">
      <c r="AD21860" s="11" t="s">
        <v>34498</v>
      </c>
      <c r="AE21860" s="10" t="s">
        <v>15609</v>
      </c>
      <c r="AF21860" s="10" t="s">
        <v>502</v>
      </c>
    </row>
    <row r="21861" spans="30:32" x14ac:dyDescent="0.2">
      <c r="AD21861" s="11" t="s">
        <v>34499</v>
      </c>
      <c r="AE21861" s="10" t="s">
        <v>34500</v>
      </c>
      <c r="AF21861" s="10" t="s">
        <v>502</v>
      </c>
    </row>
    <row r="21862" spans="30:32" x14ac:dyDescent="0.2">
      <c r="AD21862" s="11" t="s">
        <v>34501</v>
      </c>
      <c r="AE21862" s="10" t="s">
        <v>26078</v>
      </c>
      <c r="AF21862" s="10" t="s">
        <v>502</v>
      </c>
    </row>
    <row r="21863" spans="30:32" x14ac:dyDescent="0.2">
      <c r="AD21863" s="11" t="s">
        <v>34502</v>
      </c>
      <c r="AE21863" s="10" t="s">
        <v>34503</v>
      </c>
      <c r="AF21863" s="10" t="s">
        <v>502</v>
      </c>
    </row>
    <row r="21864" spans="30:32" x14ac:dyDescent="0.2">
      <c r="AD21864" s="11" t="s">
        <v>34504</v>
      </c>
      <c r="AE21864" s="10" t="s">
        <v>24489</v>
      </c>
      <c r="AF21864" s="10" t="s">
        <v>502</v>
      </c>
    </row>
    <row r="21865" spans="30:32" x14ac:dyDescent="0.2">
      <c r="AD21865" s="11" t="s">
        <v>34505</v>
      </c>
      <c r="AE21865" s="10" t="s">
        <v>34506</v>
      </c>
      <c r="AF21865" s="10" t="s">
        <v>502</v>
      </c>
    </row>
    <row r="21866" spans="30:32" x14ac:dyDescent="0.2">
      <c r="AD21866" s="11" t="s">
        <v>34507</v>
      </c>
      <c r="AE21866" s="10" t="s">
        <v>34508</v>
      </c>
      <c r="AF21866" s="10" t="s">
        <v>502</v>
      </c>
    </row>
    <row r="21867" spans="30:32" x14ac:dyDescent="0.2">
      <c r="AD21867" s="11" t="s">
        <v>34509</v>
      </c>
      <c r="AE21867" s="10" t="s">
        <v>34510</v>
      </c>
      <c r="AF21867" s="10" t="s">
        <v>502</v>
      </c>
    </row>
    <row r="21868" spans="30:32" x14ac:dyDescent="0.2">
      <c r="AD21868" s="11" t="s">
        <v>34511</v>
      </c>
      <c r="AE21868" s="10" t="s">
        <v>28085</v>
      </c>
      <c r="AF21868" s="10" t="s">
        <v>502</v>
      </c>
    </row>
    <row r="21869" spans="30:32" x14ac:dyDescent="0.2">
      <c r="AD21869" s="11" t="s">
        <v>34512</v>
      </c>
      <c r="AE21869" s="10" t="s">
        <v>34513</v>
      </c>
      <c r="AF21869" s="10" t="s">
        <v>502</v>
      </c>
    </row>
    <row r="21870" spans="30:32" x14ac:dyDescent="0.2">
      <c r="AD21870" s="11" t="s">
        <v>34514</v>
      </c>
      <c r="AE21870" s="10" t="s">
        <v>34515</v>
      </c>
      <c r="AF21870" s="10" t="s">
        <v>502</v>
      </c>
    </row>
    <row r="21871" spans="30:32" x14ac:dyDescent="0.2">
      <c r="AD21871" s="11" t="s">
        <v>34516</v>
      </c>
      <c r="AE21871" s="10" t="s">
        <v>34517</v>
      </c>
      <c r="AF21871" s="10" t="s">
        <v>502</v>
      </c>
    </row>
    <row r="21872" spans="30:32" x14ac:dyDescent="0.2">
      <c r="AD21872" s="11" t="s">
        <v>34518</v>
      </c>
      <c r="AE21872" s="10" t="s">
        <v>34519</v>
      </c>
      <c r="AF21872" s="10" t="s">
        <v>502</v>
      </c>
    </row>
    <row r="21873" spans="30:32" x14ac:dyDescent="0.2">
      <c r="AD21873" s="11" t="s">
        <v>34520</v>
      </c>
      <c r="AE21873" s="10" t="s">
        <v>34521</v>
      </c>
      <c r="AF21873" s="10" t="s">
        <v>502</v>
      </c>
    </row>
    <row r="21874" spans="30:32" x14ac:dyDescent="0.2">
      <c r="AD21874" s="11" t="s">
        <v>34522</v>
      </c>
      <c r="AE21874" s="10" t="s">
        <v>34523</v>
      </c>
      <c r="AF21874" s="10" t="s">
        <v>502</v>
      </c>
    </row>
    <row r="21875" spans="30:32" x14ac:dyDescent="0.2">
      <c r="AD21875" s="11" t="s">
        <v>34524</v>
      </c>
      <c r="AE21875" s="10" t="s">
        <v>34525</v>
      </c>
      <c r="AF21875" s="10" t="s">
        <v>502</v>
      </c>
    </row>
    <row r="21876" spans="30:32" x14ac:dyDescent="0.2">
      <c r="AD21876" s="11" t="s">
        <v>34526</v>
      </c>
      <c r="AE21876" s="10" t="s">
        <v>34527</v>
      </c>
      <c r="AF21876" s="10" t="s">
        <v>502</v>
      </c>
    </row>
    <row r="21877" spans="30:32" x14ac:dyDescent="0.2">
      <c r="AD21877" s="11" t="s">
        <v>34528</v>
      </c>
      <c r="AE21877" s="10" t="s">
        <v>34529</v>
      </c>
      <c r="AF21877" s="10" t="s">
        <v>502</v>
      </c>
    </row>
    <row r="21878" spans="30:32" x14ac:dyDescent="0.2">
      <c r="AD21878" s="11" t="s">
        <v>34530</v>
      </c>
      <c r="AE21878" s="10" t="s">
        <v>34531</v>
      </c>
      <c r="AF21878" s="10" t="s">
        <v>502</v>
      </c>
    </row>
    <row r="21879" spans="30:32" x14ac:dyDescent="0.2">
      <c r="AD21879" s="11" t="s">
        <v>34532</v>
      </c>
      <c r="AE21879" s="10" t="s">
        <v>34533</v>
      </c>
      <c r="AF21879" s="10" t="s">
        <v>502</v>
      </c>
    </row>
    <row r="21880" spans="30:32" x14ac:dyDescent="0.2">
      <c r="AD21880" s="11" t="s">
        <v>34534</v>
      </c>
      <c r="AE21880" s="10" t="s">
        <v>34535</v>
      </c>
      <c r="AF21880" s="10" t="s">
        <v>502</v>
      </c>
    </row>
    <row r="21881" spans="30:32" x14ac:dyDescent="0.2">
      <c r="AD21881" s="11" t="s">
        <v>34536</v>
      </c>
      <c r="AE21881" s="10" t="s">
        <v>34537</v>
      </c>
      <c r="AF21881" s="10" t="s">
        <v>502</v>
      </c>
    </row>
    <row r="21882" spans="30:32" x14ac:dyDescent="0.2">
      <c r="AD21882" s="11" t="s">
        <v>34538</v>
      </c>
      <c r="AE21882" s="10" t="s">
        <v>34531</v>
      </c>
      <c r="AF21882" s="10" t="s">
        <v>502</v>
      </c>
    </row>
    <row r="21883" spans="30:32" x14ac:dyDescent="0.2">
      <c r="AD21883" s="11" t="s">
        <v>34539</v>
      </c>
      <c r="AE21883" s="10" t="s">
        <v>34531</v>
      </c>
      <c r="AF21883" s="10" t="s">
        <v>502</v>
      </c>
    </row>
    <row r="21884" spans="30:32" x14ac:dyDescent="0.2">
      <c r="AD21884" s="11" t="s">
        <v>34540</v>
      </c>
      <c r="AE21884" s="10" t="s">
        <v>34531</v>
      </c>
      <c r="AF21884" s="10" t="s">
        <v>502</v>
      </c>
    </row>
    <row r="21885" spans="30:32" x14ac:dyDescent="0.2">
      <c r="AD21885" s="11" t="s">
        <v>34541</v>
      </c>
      <c r="AE21885" s="10" t="s">
        <v>34531</v>
      </c>
      <c r="AF21885" s="10" t="s">
        <v>502</v>
      </c>
    </row>
    <row r="21886" spans="30:32" x14ac:dyDescent="0.2">
      <c r="AD21886" s="11" t="s">
        <v>34542</v>
      </c>
      <c r="AE21886" s="10" t="s">
        <v>34531</v>
      </c>
      <c r="AF21886" s="10" t="s">
        <v>502</v>
      </c>
    </row>
    <row r="21887" spans="30:32" x14ac:dyDescent="0.2">
      <c r="AD21887" s="11" t="s">
        <v>34543</v>
      </c>
      <c r="AE21887" s="10" t="s">
        <v>34531</v>
      </c>
      <c r="AF21887" s="10" t="s">
        <v>502</v>
      </c>
    </row>
    <row r="21888" spans="30:32" x14ac:dyDescent="0.2">
      <c r="AD21888" s="11" t="s">
        <v>34544</v>
      </c>
      <c r="AE21888" s="10" t="s">
        <v>34531</v>
      </c>
      <c r="AF21888" s="10" t="s">
        <v>502</v>
      </c>
    </row>
    <row r="21889" spans="30:32" x14ac:dyDescent="0.2">
      <c r="AD21889" s="11" t="s">
        <v>34545</v>
      </c>
      <c r="AE21889" s="10" t="s">
        <v>34546</v>
      </c>
      <c r="AF21889" s="10" t="s">
        <v>502</v>
      </c>
    </row>
    <row r="21890" spans="30:32" x14ac:dyDescent="0.2">
      <c r="AD21890" s="11" t="s">
        <v>34547</v>
      </c>
      <c r="AE21890" s="10" t="s">
        <v>34548</v>
      </c>
      <c r="AF21890" s="10" t="s">
        <v>502</v>
      </c>
    </row>
    <row r="21891" spans="30:32" x14ac:dyDescent="0.2">
      <c r="AD21891" s="11" t="s">
        <v>34549</v>
      </c>
      <c r="AE21891" s="10" t="s">
        <v>34550</v>
      </c>
      <c r="AF21891" s="10" t="s">
        <v>502</v>
      </c>
    </row>
    <row r="21892" spans="30:32" x14ac:dyDescent="0.2">
      <c r="AD21892" s="11" t="s">
        <v>34551</v>
      </c>
      <c r="AE21892" s="10" t="s">
        <v>34531</v>
      </c>
      <c r="AF21892" s="10" t="s">
        <v>502</v>
      </c>
    </row>
    <row r="21893" spans="30:32" x14ac:dyDescent="0.2">
      <c r="AD21893" s="11" t="s">
        <v>34552</v>
      </c>
      <c r="AE21893" s="10" t="s">
        <v>34531</v>
      </c>
      <c r="AF21893" s="10" t="s">
        <v>502</v>
      </c>
    </row>
    <row r="21894" spans="30:32" x14ac:dyDescent="0.2">
      <c r="AD21894" s="11" t="s">
        <v>34553</v>
      </c>
      <c r="AE21894" s="10" t="s">
        <v>34554</v>
      </c>
      <c r="AF21894" s="10" t="s">
        <v>502</v>
      </c>
    </row>
    <row r="21895" spans="30:32" x14ac:dyDescent="0.2">
      <c r="AD21895" s="11" t="s">
        <v>34555</v>
      </c>
      <c r="AE21895" s="10" t="s">
        <v>22524</v>
      </c>
      <c r="AF21895" s="10" t="s">
        <v>502</v>
      </c>
    </row>
    <row r="21896" spans="30:32" x14ac:dyDescent="0.2">
      <c r="AD21896" s="11" t="s">
        <v>34556</v>
      </c>
      <c r="AE21896" s="10" t="s">
        <v>34557</v>
      </c>
      <c r="AF21896" s="10" t="s">
        <v>502</v>
      </c>
    </row>
    <row r="21897" spans="30:32" x14ac:dyDescent="0.2">
      <c r="AD21897" s="11" t="s">
        <v>34558</v>
      </c>
      <c r="AE21897" s="10" t="s">
        <v>34559</v>
      </c>
      <c r="AF21897" s="10" t="s">
        <v>502</v>
      </c>
    </row>
    <row r="21898" spans="30:32" x14ac:dyDescent="0.2">
      <c r="AD21898" s="11" t="s">
        <v>34560</v>
      </c>
      <c r="AE21898" s="10" t="s">
        <v>34561</v>
      </c>
      <c r="AF21898" s="10" t="s">
        <v>502</v>
      </c>
    </row>
    <row r="21899" spans="30:32" x14ac:dyDescent="0.2">
      <c r="AD21899" s="11" t="s">
        <v>34562</v>
      </c>
      <c r="AE21899" s="10" t="s">
        <v>19693</v>
      </c>
      <c r="AF21899" s="10" t="s">
        <v>502</v>
      </c>
    </row>
    <row r="21900" spans="30:32" x14ac:dyDescent="0.2">
      <c r="AD21900" s="11" t="s">
        <v>34563</v>
      </c>
      <c r="AE21900" s="10" t="s">
        <v>34564</v>
      </c>
      <c r="AF21900" s="10" t="s">
        <v>502</v>
      </c>
    </row>
    <row r="21901" spans="30:32" x14ac:dyDescent="0.2">
      <c r="AD21901" s="11" t="s">
        <v>34565</v>
      </c>
      <c r="AE21901" s="10" t="s">
        <v>34566</v>
      </c>
      <c r="AF21901" s="10" t="s">
        <v>502</v>
      </c>
    </row>
    <row r="21902" spans="30:32" x14ac:dyDescent="0.2">
      <c r="AD21902" s="11" t="s">
        <v>34567</v>
      </c>
      <c r="AE21902" s="10" t="s">
        <v>34568</v>
      </c>
      <c r="AF21902" s="10" t="s">
        <v>502</v>
      </c>
    </row>
    <row r="21903" spans="30:32" x14ac:dyDescent="0.2">
      <c r="AD21903" s="11" t="s">
        <v>34569</v>
      </c>
      <c r="AE21903" s="10" t="s">
        <v>34570</v>
      </c>
      <c r="AF21903" s="10" t="s">
        <v>502</v>
      </c>
    </row>
    <row r="21904" spans="30:32" x14ac:dyDescent="0.2">
      <c r="AD21904" s="11" t="s">
        <v>34571</v>
      </c>
      <c r="AE21904" s="10" t="s">
        <v>34572</v>
      </c>
      <c r="AF21904" s="10" t="s">
        <v>502</v>
      </c>
    </row>
    <row r="21905" spans="30:32" x14ac:dyDescent="0.2">
      <c r="AD21905" s="11" t="s">
        <v>34573</v>
      </c>
      <c r="AE21905" s="10" t="s">
        <v>34574</v>
      </c>
      <c r="AF21905" s="10" t="s">
        <v>502</v>
      </c>
    </row>
    <row r="21906" spans="30:32" x14ac:dyDescent="0.2">
      <c r="AD21906" s="11" t="s">
        <v>34575</v>
      </c>
      <c r="AE21906" s="10" t="s">
        <v>34576</v>
      </c>
      <c r="AF21906" s="10" t="s">
        <v>502</v>
      </c>
    </row>
    <row r="21907" spans="30:32" x14ac:dyDescent="0.2">
      <c r="AD21907" s="11" t="s">
        <v>34577</v>
      </c>
      <c r="AE21907" s="10" t="s">
        <v>32759</v>
      </c>
      <c r="AF21907" s="10" t="s">
        <v>502</v>
      </c>
    </row>
    <row r="21908" spans="30:32" x14ac:dyDescent="0.2">
      <c r="AD21908" s="11" t="s">
        <v>34578</v>
      </c>
      <c r="AE21908" s="10" t="s">
        <v>27360</v>
      </c>
      <c r="AF21908" s="10" t="s">
        <v>502</v>
      </c>
    </row>
    <row r="21909" spans="30:32" x14ac:dyDescent="0.2">
      <c r="AD21909" s="11" t="s">
        <v>34579</v>
      </c>
      <c r="AE21909" s="10" t="s">
        <v>34580</v>
      </c>
      <c r="AF21909" s="10" t="s">
        <v>502</v>
      </c>
    </row>
    <row r="21910" spans="30:32" x14ac:dyDescent="0.2">
      <c r="AD21910" s="11" t="s">
        <v>34581</v>
      </c>
      <c r="AE21910" s="10" t="s">
        <v>21022</v>
      </c>
      <c r="AF21910" s="10" t="s">
        <v>502</v>
      </c>
    </row>
    <row r="21911" spans="30:32" x14ac:dyDescent="0.2">
      <c r="AD21911" s="11" t="s">
        <v>34582</v>
      </c>
      <c r="AE21911" s="10" t="s">
        <v>7482</v>
      </c>
      <c r="AF21911" s="10" t="s">
        <v>502</v>
      </c>
    </row>
    <row r="21912" spans="30:32" x14ac:dyDescent="0.2">
      <c r="AD21912" s="11" t="s">
        <v>34583</v>
      </c>
      <c r="AE21912" s="10" t="s">
        <v>34584</v>
      </c>
      <c r="AF21912" s="10" t="s">
        <v>502</v>
      </c>
    </row>
    <row r="21913" spans="30:32" x14ac:dyDescent="0.2">
      <c r="AD21913" s="11" t="s">
        <v>34585</v>
      </c>
      <c r="AE21913" s="10" t="s">
        <v>34586</v>
      </c>
      <c r="AF21913" s="10" t="s">
        <v>502</v>
      </c>
    </row>
    <row r="21914" spans="30:32" x14ac:dyDescent="0.2">
      <c r="AD21914" s="11" t="s">
        <v>34587</v>
      </c>
      <c r="AE21914" s="10" t="s">
        <v>2057</v>
      </c>
      <c r="AF21914" s="10" t="s">
        <v>502</v>
      </c>
    </row>
    <row r="21915" spans="30:32" x14ac:dyDescent="0.2">
      <c r="AD21915" s="11" t="s">
        <v>34588</v>
      </c>
      <c r="AE21915" s="10" t="s">
        <v>34589</v>
      </c>
      <c r="AF21915" s="10" t="s">
        <v>502</v>
      </c>
    </row>
    <row r="21916" spans="30:32" x14ac:dyDescent="0.2">
      <c r="AD21916" s="11" t="s">
        <v>34590</v>
      </c>
      <c r="AE21916" s="10" t="s">
        <v>34591</v>
      </c>
      <c r="AF21916" s="10" t="s">
        <v>502</v>
      </c>
    </row>
    <row r="21917" spans="30:32" x14ac:dyDescent="0.2">
      <c r="AD21917" s="11" t="s">
        <v>34592</v>
      </c>
      <c r="AE21917" s="10" t="s">
        <v>34593</v>
      </c>
      <c r="AF21917" s="10" t="s">
        <v>502</v>
      </c>
    </row>
    <row r="21918" spans="30:32" x14ac:dyDescent="0.2">
      <c r="AD21918" s="11" t="s">
        <v>34594</v>
      </c>
      <c r="AE21918" s="10" t="s">
        <v>34595</v>
      </c>
      <c r="AF21918" s="10" t="s">
        <v>502</v>
      </c>
    </row>
    <row r="21919" spans="30:32" x14ac:dyDescent="0.2">
      <c r="AD21919" s="11" t="s">
        <v>34596</v>
      </c>
      <c r="AE21919" s="10" t="s">
        <v>34597</v>
      </c>
      <c r="AF21919" s="10" t="s">
        <v>502</v>
      </c>
    </row>
    <row r="21920" spans="30:32" x14ac:dyDescent="0.2">
      <c r="AD21920" s="11" t="s">
        <v>34598</v>
      </c>
      <c r="AE21920" s="10" t="s">
        <v>34599</v>
      </c>
      <c r="AF21920" s="10" t="s">
        <v>502</v>
      </c>
    </row>
    <row r="21921" spans="30:32" x14ac:dyDescent="0.2">
      <c r="AD21921" s="11" t="s">
        <v>34600</v>
      </c>
      <c r="AE21921" s="10" t="s">
        <v>34601</v>
      </c>
      <c r="AF21921" s="10" t="s">
        <v>502</v>
      </c>
    </row>
    <row r="21922" spans="30:32" x14ac:dyDescent="0.2">
      <c r="AD21922" s="11" t="s">
        <v>34602</v>
      </c>
      <c r="AE21922" s="10" t="s">
        <v>34601</v>
      </c>
      <c r="AF21922" s="10" t="s">
        <v>502</v>
      </c>
    </row>
    <row r="21923" spans="30:32" x14ac:dyDescent="0.2">
      <c r="AD21923" s="11" t="s">
        <v>34603</v>
      </c>
      <c r="AE21923" s="10" t="s">
        <v>34601</v>
      </c>
      <c r="AF21923" s="10" t="s">
        <v>502</v>
      </c>
    </row>
    <row r="21924" spans="30:32" x14ac:dyDescent="0.2">
      <c r="AD21924" s="11" t="s">
        <v>34604</v>
      </c>
      <c r="AE21924" s="10" t="s">
        <v>34601</v>
      </c>
      <c r="AF21924" s="10" t="s">
        <v>502</v>
      </c>
    </row>
    <row r="21925" spans="30:32" x14ac:dyDescent="0.2">
      <c r="AD21925" s="11" t="s">
        <v>34605</v>
      </c>
      <c r="AE21925" s="10" t="s">
        <v>34601</v>
      </c>
      <c r="AF21925" s="10" t="s">
        <v>502</v>
      </c>
    </row>
    <row r="21926" spans="30:32" x14ac:dyDescent="0.2">
      <c r="AD21926" s="11" t="s">
        <v>34606</v>
      </c>
      <c r="AE21926" s="10" t="s">
        <v>34607</v>
      </c>
      <c r="AF21926" s="10" t="s">
        <v>502</v>
      </c>
    </row>
    <row r="21927" spans="30:32" x14ac:dyDescent="0.2">
      <c r="AD21927" s="11" t="s">
        <v>34608</v>
      </c>
      <c r="AE21927" s="10" t="s">
        <v>1631</v>
      </c>
      <c r="AF21927" s="10" t="s">
        <v>502</v>
      </c>
    </row>
    <row r="21928" spans="30:32" x14ac:dyDescent="0.2">
      <c r="AD21928" s="11" t="s">
        <v>34609</v>
      </c>
      <c r="AE21928" s="10" t="s">
        <v>34601</v>
      </c>
      <c r="AF21928" s="10" t="s">
        <v>502</v>
      </c>
    </row>
    <row r="21929" spans="30:32" x14ac:dyDescent="0.2">
      <c r="AD21929" s="11" t="s">
        <v>34610</v>
      </c>
      <c r="AE21929" s="10" t="s">
        <v>34611</v>
      </c>
      <c r="AF21929" s="10" t="s">
        <v>502</v>
      </c>
    </row>
    <row r="21930" spans="30:32" x14ac:dyDescent="0.2">
      <c r="AD21930" s="11" t="s">
        <v>34612</v>
      </c>
      <c r="AE21930" s="10" t="s">
        <v>34613</v>
      </c>
      <c r="AF21930" s="10" t="s">
        <v>502</v>
      </c>
    </row>
    <row r="21931" spans="30:32" x14ac:dyDescent="0.2">
      <c r="AD21931" s="11" t="s">
        <v>34614</v>
      </c>
      <c r="AE21931" s="10" t="s">
        <v>34615</v>
      </c>
      <c r="AF21931" s="10" t="s">
        <v>502</v>
      </c>
    </row>
    <row r="21932" spans="30:32" x14ac:dyDescent="0.2">
      <c r="AD21932" s="11" t="s">
        <v>34616</v>
      </c>
      <c r="AE21932" s="10" t="s">
        <v>34617</v>
      </c>
      <c r="AF21932" s="10" t="s">
        <v>502</v>
      </c>
    </row>
    <row r="21933" spans="30:32" x14ac:dyDescent="0.2">
      <c r="AD21933" s="11" t="s">
        <v>34618</v>
      </c>
      <c r="AE21933" s="10" t="s">
        <v>34619</v>
      </c>
      <c r="AF21933" s="10" t="s">
        <v>502</v>
      </c>
    </row>
    <row r="21934" spans="30:32" x14ac:dyDescent="0.2">
      <c r="AD21934" s="11" t="s">
        <v>34620</v>
      </c>
      <c r="AE21934" s="10" t="s">
        <v>34621</v>
      </c>
      <c r="AF21934" s="10" t="s">
        <v>502</v>
      </c>
    </row>
    <row r="21935" spans="30:32" x14ac:dyDescent="0.2">
      <c r="AD21935" s="11" t="s">
        <v>34622</v>
      </c>
      <c r="AE21935" s="10" t="s">
        <v>34623</v>
      </c>
      <c r="AF21935" s="10" t="s">
        <v>502</v>
      </c>
    </row>
    <row r="21936" spans="30:32" x14ac:dyDescent="0.2">
      <c r="AD21936" s="11" t="s">
        <v>34624</v>
      </c>
      <c r="AE21936" s="10" t="s">
        <v>34625</v>
      </c>
      <c r="AF21936" s="10" t="s">
        <v>502</v>
      </c>
    </row>
    <row r="21937" spans="30:32" x14ac:dyDescent="0.2">
      <c r="AD21937" s="11" t="s">
        <v>34626</v>
      </c>
      <c r="AE21937" s="10" t="s">
        <v>34627</v>
      </c>
      <c r="AF21937" s="10" t="s">
        <v>502</v>
      </c>
    </row>
    <row r="21938" spans="30:32" x14ac:dyDescent="0.2">
      <c r="AD21938" s="11" t="s">
        <v>34628</v>
      </c>
      <c r="AE21938" s="10" t="s">
        <v>34629</v>
      </c>
      <c r="AF21938" s="10" t="s">
        <v>502</v>
      </c>
    </row>
    <row r="21939" spans="30:32" x14ac:dyDescent="0.2">
      <c r="AD21939" s="11" t="s">
        <v>34630</v>
      </c>
      <c r="AE21939" s="10" t="s">
        <v>34631</v>
      </c>
      <c r="AF21939" s="10" t="s">
        <v>502</v>
      </c>
    </row>
    <row r="21940" spans="30:32" x14ac:dyDescent="0.2">
      <c r="AD21940" s="11" t="s">
        <v>34632</v>
      </c>
      <c r="AE21940" s="10" t="s">
        <v>34633</v>
      </c>
      <c r="AF21940" s="10" t="s">
        <v>502</v>
      </c>
    </row>
    <row r="21941" spans="30:32" x14ac:dyDescent="0.2">
      <c r="AD21941" s="11" t="s">
        <v>34634</v>
      </c>
      <c r="AE21941" s="10" t="s">
        <v>34635</v>
      </c>
      <c r="AF21941" s="10" t="s">
        <v>502</v>
      </c>
    </row>
    <row r="21942" spans="30:32" x14ac:dyDescent="0.2">
      <c r="AD21942" s="11" t="s">
        <v>34636</v>
      </c>
      <c r="AE21942" s="10" t="s">
        <v>34629</v>
      </c>
      <c r="AF21942" s="10" t="s">
        <v>502</v>
      </c>
    </row>
    <row r="21943" spans="30:32" x14ac:dyDescent="0.2">
      <c r="AD21943" s="11" t="s">
        <v>34637</v>
      </c>
      <c r="AE21943" s="10" t="s">
        <v>34638</v>
      </c>
      <c r="AF21943" s="10" t="s">
        <v>502</v>
      </c>
    </row>
    <row r="21944" spans="30:32" x14ac:dyDescent="0.2">
      <c r="AD21944" s="11" t="s">
        <v>34639</v>
      </c>
      <c r="AE21944" s="10" t="s">
        <v>34640</v>
      </c>
      <c r="AF21944" s="10" t="s">
        <v>502</v>
      </c>
    </row>
    <row r="21945" spans="30:32" x14ac:dyDescent="0.2">
      <c r="AD21945" s="11" t="s">
        <v>34641</v>
      </c>
      <c r="AE21945" s="10" t="s">
        <v>34642</v>
      </c>
      <c r="AF21945" s="10" t="s">
        <v>502</v>
      </c>
    </row>
    <row r="21946" spans="30:32" x14ac:dyDescent="0.2">
      <c r="AD21946" s="11" t="s">
        <v>34643</v>
      </c>
      <c r="AE21946" s="10" t="s">
        <v>34644</v>
      </c>
      <c r="AF21946" s="10" t="s">
        <v>502</v>
      </c>
    </row>
    <row r="21947" spans="30:32" x14ac:dyDescent="0.2">
      <c r="AD21947" s="11" t="s">
        <v>34645</v>
      </c>
      <c r="AE21947" s="10" t="s">
        <v>34646</v>
      </c>
      <c r="AF21947" s="10" t="s">
        <v>502</v>
      </c>
    </row>
    <row r="21948" spans="30:32" x14ac:dyDescent="0.2">
      <c r="AD21948" s="11" t="s">
        <v>34647</v>
      </c>
      <c r="AE21948" s="10" t="s">
        <v>34648</v>
      </c>
      <c r="AF21948" s="10" t="s">
        <v>502</v>
      </c>
    </row>
    <row r="21949" spans="30:32" x14ac:dyDescent="0.2">
      <c r="AD21949" s="11" t="s">
        <v>34649</v>
      </c>
      <c r="AE21949" s="10" t="s">
        <v>34650</v>
      </c>
      <c r="AF21949" s="10" t="s">
        <v>502</v>
      </c>
    </row>
    <row r="21950" spans="30:32" x14ac:dyDescent="0.2">
      <c r="AD21950" s="11" t="s">
        <v>34651</v>
      </c>
      <c r="AE21950" s="10" t="s">
        <v>34652</v>
      </c>
      <c r="AF21950" s="10" t="s">
        <v>502</v>
      </c>
    </row>
    <row r="21951" spans="30:32" x14ac:dyDescent="0.2">
      <c r="AD21951" s="11" t="s">
        <v>34653</v>
      </c>
      <c r="AE21951" s="10" t="s">
        <v>34654</v>
      </c>
      <c r="AF21951" s="10" t="s">
        <v>502</v>
      </c>
    </row>
    <row r="21952" spans="30:32" x14ac:dyDescent="0.2">
      <c r="AD21952" s="11" t="s">
        <v>34655</v>
      </c>
      <c r="AE21952" s="10" t="s">
        <v>34654</v>
      </c>
      <c r="AF21952" s="10" t="s">
        <v>502</v>
      </c>
    </row>
    <row r="21953" spans="30:32" x14ac:dyDescent="0.2">
      <c r="AD21953" s="11" t="s">
        <v>34656</v>
      </c>
      <c r="AE21953" s="10" t="s">
        <v>34654</v>
      </c>
      <c r="AF21953" s="10" t="s">
        <v>502</v>
      </c>
    </row>
    <row r="21954" spans="30:32" x14ac:dyDescent="0.2">
      <c r="AD21954" s="11" t="s">
        <v>34657</v>
      </c>
      <c r="AE21954" s="10" t="s">
        <v>34658</v>
      </c>
      <c r="AF21954" s="10" t="s">
        <v>502</v>
      </c>
    </row>
    <row r="21955" spans="30:32" x14ac:dyDescent="0.2">
      <c r="AD21955" s="11" t="s">
        <v>34659</v>
      </c>
      <c r="AE21955" s="10" t="s">
        <v>34660</v>
      </c>
      <c r="AF21955" s="10" t="s">
        <v>502</v>
      </c>
    </row>
    <row r="21956" spans="30:32" x14ac:dyDescent="0.2">
      <c r="AD21956" s="11" t="s">
        <v>34661</v>
      </c>
      <c r="AE21956" s="10" t="s">
        <v>34662</v>
      </c>
      <c r="AF21956" s="10" t="s">
        <v>502</v>
      </c>
    </row>
    <row r="21957" spans="30:32" x14ac:dyDescent="0.2">
      <c r="AD21957" s="11" t="s">
        <v>34663</v>
      </c>
      <c r="AE21957" s="10" t="s">
        <v>34664</v>
      </c>
      <c r="AF21957" s="10" t="s">
        <v>502</v>
      </c>
    </row>
    <row r="21958" spans="30:32" x14ac:dyDescent="0.2">
      <c r="AD21958" s="11" t="s">
        <v>34665</v>
      </c>
      <c r="AE21958" s="10" t="s">
        <v>34666</v>
      </c>
      <c r="AF21958" s="10" t="s">
        <v>502</v>
      </c>
    </row>
    <row r="21959" spans="30:32" x14ac:dyDescent="0.2">
      <c r="AD21959" s="11" t="s">
        <v>34667</v>
      </c>
      <c r="AE21959" s="10" t="s">
        <v>34668</v>
      </c>
      <c r="AF21959" s="10" t="s">
        <v>502</v>
      </c>
    </row>
    <row r="21960" spans="30:32" x14ac:dyDescent="0.2">
      <c r="AD21960" s="11" t="s">
        <v>34669</v>
      </c>
      <c r="AE21960" s="10" t="s">
        <v>34670</v>
      </c>
      <c r="AF21960" s="10" t="s">
        <v>502</v>
      </c>
    </row>
    <row r="21961" spans="30:32" x14ac:dyDescent="0.2">
      <c r="AD21961" s="11" t="s">
        <v>34671</v>
      </c>
      <c r="AE21961" s="10" t="s">
        <v>34672</v>
      </c>
      <c r="AF21961" s="10" t="s">
        <v>502</v>
      </c>
    </row>
    <row r="21962" spans="30:32" x14ac:dyDescent="0.2">
      <c r="AD21962" s="11" t="s">
        <v>34673</v>
      </c>
      <c r="AE21962" s="10" t="s">
        <v>34674</v>
      </c>
      <c r="AF21962" s="10" t="s">
        <v>502</v>
      </c>
    </row>
    <row r="21963" spans="30:32" x14ac:dyDescent="0.2">
      <c r="AD21963" s="11" t="s">
        <v>34675</v>
      </c>
      <c r="AE21963" s="10" t="s">
        <v>34676</v>
      </c>
      <c r="AF21963" s="10" t="s">
        <v>502</v>
      </c>
    </row>
    <row r="21964" spans="30:32" x14ac:dyDescent="0.2">
      <c r="AD21964" s="11" t="s">
        <v>34677</v>
      </c>
      <c r="AE21964" s="10" t="s">
        <v>34678</v>
      </c>
      <c r="AF21964" s="10" t="s">
        <v>502</v>
      </c>
    </row>
    <row r="21965" spans="30:32" x14ac:dyDescent="0.2">
      <c r="AD21965" s="11" t="s">
        <v>34679</v>
      </c>
      <c r="AE21965" s="10" t="s">
        <v>22482</v>
      </c>
      <c r="AF21965" s="10" t="s">
        <v>502</v>
      </c>
    </row>
    <row r="21966" spans="30:32" x14ac:dyDescent="0.2">
      <c r="AD21966" s="11" t="s">
        <v>34680</v>
      </c>
      <c r="AE21966" s="10" t="s">
        <v>34681</v>
      </c>
      <c r="AF21966" s="10" t="s">
        <v>502</v>
      </c>
    </row>
    <row r="21967" spans="30:32" x14ac:dyDescent="0.2">
      <c r="AD21967" s="11" t="s">
        <v>34682</v>
      </c>
      <c r="AE21967" s="10" t="s">
        <v>34683</v>
      </c>
      <c r="AF21967" s="10" t="s">
        <v>502</v>
      </c>
    </row>
    <row r="21968" spans="30:32" x14ac:dyDescent="0.2">
      <c r="AD21968" s="11" t="s">
        <v>34684</v>
      </c>
      <c r="AE21968" s="10" t="s">
        <v>34685</v>
      </c>
      <c r="AF21968" s="10" t="s">
        <v>502</v>
      </c>
    </row>
    <row r="21969" spans="30:32" x14ac:dyDescent="0.2">
      <c r="AD21969" s="11" t="s">
        <v>34686</v>
      </c>
      <c r="AE21969" s="10" t="s">
        <v>34687</v>
      </c>
      <c r="AF21969" s="10" t="s">
        <v>502</v>
      </c>
    </row>
    <row r="21970" spans="30:32" x14ac:dyDescent="0.2">
      <c r="AD21970" s="11" t="s">
        <v>34688</v>
      </c>
      <c r="AE21970" s="10" t="s">
        <v>34689</v>
      </c>
      <c r="AF21970" s="10" t="s">
        <v>502</v>
      </c>
    </row>
    <row r="21971" spans="30:32" x14ac:dyDescent="0.2">
      <c r="AD21971" s="11" t="s">
        <v>34690</v>
      </c>
      <c r="AE21971" s="10" t="s">
        <v>34691</v>
      </c>
      <c r="AF21971" s="10" t="s">
        <v>502</v>
      </c>
    </row>
    <row r="21972" spans="30:32" x14ac:dyDescent="0.2">
      <c r="AD21972" s="11" t="s">
        <v>34692</v>
      </c>
      <c r="AE21972" s="10" t="s">
        <v>24784</v>
      </c>
      <c r="AF21972" s="10" t="s">
        <v>502</v>
      </c>
    </row>
    <row r="21973" spans="30:32" x14ac:dyDescent="0.2">
      <c r="AD21973" s="11" t="s">
        <v>34693</v>
      </c>
      <c r="AE21973" s="10" t="s">
        <v>34694</v>
      </c>
      <c r="AF21973" s="10" t="s">
        <v>502</v>
      </c>
    </row>
    <row r="21974" spans="30:32" x14ac:dyDescent="0.2">
      <c r="AD21974" s="11" t="s">
        <v>34695</v>
      </c>
      <c r="AE21974" s="10" t="s">
        <v>34696</v>
      </c>
      <c r="AF21974" s="10" t="s">
        <v>502</v>
      </c>
    </row>
    <row r="21975" spans="30:32" x14ac:dyDescent="0.2">
      <c r="AD21975" s="11" t="s">
        <v>34697</v>
      </c>
      <c r="AE21975" s="10" t="s">
        <v>34698</v>
      </c>
      <c r="AF21975" s="10" t="s">
        <v>502</v>
      </c>
    </row>
    <row r="21976" spans="30:32" x14ac:dyDescent="0.2">
      <c r="AD21976" s="11" t="s">
        <v>34699</v>
      </c>
      <c r="AE21976" s="10" t="s">
        <v>34700</v>
      </c>
      <c r="AF21976" s="10" t="s">
        <v>502</v>
      </c>
    </row>
    <row r="21977" spans="30:32" x14ac:dyDescent="0.2">
      <c r="AD21977" s="11" t="s">
        <v>34701</v>
      </c>
      <c r="AE21977" s="10" t="s">
        <v>34702</v>
      </c>
      <c r="AF21977" s="10" t="s">
        <v>502</v>
      </c>
    </row>
    <row r="21978" spans="30:32" x14ac:dyDescent="0.2">
      <c r="AD21978" s="11" t="s">
        <v>34703</v>
      </c>
      <c r="AE21978" s="10" t="s">
        <v>25865</v>
      </c>
      <c r="AF21978" s="10" t="s">
        <v>502</v>
      </c>
    </row>
    <row r="21979" spans="30:32" x14ac:dyDescent="0.2">
      <c r="AD21979" s="11" t="s">
        <v>34704</v>
      </c>
      <c r="AE21979" s="10" t="s">
        <v>34705</v>
      </c>
      <c r="AF21979" s="10" t="s">
        <v>502</v>
      </c>
    </row>
    <row r="21980" spans="30:32" x14ac:dyDescent="0.2">
      <c r="AD21980" s="11" t="s">
        <v>34706</v>
      </c>
      <c r="AE21980" s="10" t="s">
        <v>34707</v>
      </c>
      <c r="AF21980" s="10" t="s">
        <v>502</v>
      </c>
    </row>
    <row r="21981" spans="30:32" x14ac:dyDescent="0.2">
      <c r="AD21981" s="11" t="s">
        <v>34708</v>
      </c>
      <c r="AE21981" s="10" t="s">
        <v>34709</v>
      </c>
      <c r="AF21981" s="10" t="s">
        <v>502</v>
      </c>
    </row>
    <row r="21982" spans="30:32" x14ac:dyDescent="0.2">
      <c r="AD21982" s="11" t="s">
        <v>34710</v>
      </c>
      <c r="AE21982" s="10" t="s">
        <v>34711</v>
      </c>
      <c r="AF21982" s="10" t="s">
        <v>502</v>
      </c>
    </row>
    <row r="21983" spans="30:32" x14ac:dyDescent="0.2">
      <c r="AD21983" s="11" t="s">
        <v>34712</v>
      </c>
      <c r="AE21983" s="10" t="s">
        <v>34713</v>
      </c>
      <c r="AF21983" s="10" t="s">
        <v>502</v>
      </c>
    </row>
    <row r="21984" spans="30:32" x14ac:dyDescent="0.2">
      <c r="AD21984" s="11" t="s">
        <v>34714</v>
      </c>
      <c r="AE21984" s="10" t="s">
        <v>24825</v>
      </c>
      <c r="AF21984" s="10" t="s">
        <v>502</v>
      </c>
    </row>
    <row r="21985" spans="30:32" x14ac:dyDescent="0.2">
      <c r="AD21985" s="11" t="s">
        <v>34715</v>
      </c>
      <c r="AE21985" s="10" t="s">
        <v>34716</v>
      </c>
      <c r="AF21985" s="10" t="s">
        <v>502</v>
      </c>
    </row>
    <row r="21986" spans="30:32" x14ac:dyDescent="0.2">
      <c r="AD21986" s="11" t="s">
        <v>34717</v>
      </c>
      <c r="AE21986" s="10" t="s">
        <v>34718</v>
      </c>
      <c r="AF21986" s="10" t="s">
        <v>502</v>
      </c>
    </row>
    <row r="21987" spans="30:32" x14ac:dyDescent="0.2">
      <c r="AD21987" s="11" t="s">
        <v>34719</v>
      </c>
      <c r="AE21987" s="10" t="s">
        <v>34720</v>
      </c>
      <c r="AF21987" s="10" t="s">
        <v>502</v>
      </c>
    </row>
    <row r="21988" spans="30:32" x14ac:dyDescent="0.2">
      <c r="AD21988" s="11" t="s">
        <v>34721</v>
      </c>
      <c r="AE21988" s="10" t="s">
        <v>34722</v>
      </c>
      <c r="AF21988" s="10" t="s">
        <v>502</v>
      </c>
    </row>
    <row r="21989" spans="30:32" x14ac:dyDescent="0.2">
      <c r="AD21989" s="11" t="s">
        <v>34723</v>
      </c>
      <c r="AE21989" s="10" t="s">
        <v>34724</v>
      </c>
      <c r="AF21989" s="10" t="s">
        <v>502</v>
      </c>
    </row>
    <row r="21990" spans="30:32" x14ac:dyDescent="0.2">
      <c r="AD21990" s="11" t="s">
        <v>34725</v>
      </c>
      <c r="AE21990" s="10" t="s">
        <v>34726</v>
      </c>
      <c r="AF21990" s="10" t="s">
        <v>502</v>
      </c>
    </row>
    <row r="21991" spans="30:32" x14ac:dyDescent="0.2">
      <c r="AD21991" s="11" t="s">
        <v>34727</v>
      </c>
      <c r="AE21991" s="10" t="s">
        <v>34728</v>
      </c>
      <c r="AF21991" s="10" t="s">
        <v>502</v>
      </c>
    </row>
    <row r="21992" spans="30:32" x14ac:dyDescent="0.2">
      <c r="AD21992" s="11" t="s">
        <v>34729</v>
      </c>
      <c r="AE21992" s="10" t="s">
        <v>968</v>
      </c>
      <c r="AF21992" s="10" t="s">
        <v>502</v>
      </c>
    </row>
    <row r="21993" spans="30:32" x14ac:dyDescent="0.2">
      <c r="AD21993" s="11" t="s">
        <v>34730</v>
      </c>
      <c r="AE21993" s="10" t="s">
        <v>34731</v>
      </c>
      <c r="AF21993" s="10" t="s">
        <v>502</v>
      </c>
    </row>
    <row r="21994" spans="30:32" x14ac:dyDescent="0.2">
      <c r="AD21994" s="11" t="s">
        <v>34732</v>
      </c>
      <c r="AE21994" s="10" t="s">
        <v>17751</v>
      </c>
      <c r="AF21994" s="10" t="s">
        <v>502</v>
      </c>
    </row>
    <row r="21995" spans="30:32" x14ac:dyDescent="0.2">
      <c r="AD21995" s="11" t="s">
        <v>34733</v>
      </c>
      <c r="AE21995" s="10" t="s">
        <v>7808</v>
      </c>
      <c r="AF21995" s="10" t="s">
        <v>502</v>
      </c>
    </row>
    <row r="21996" spans="30:32" x14ac:dyDescent="0.2">
      <c r="AD21996" s="11" t="s">
        <v>34734</v>
      </c>
      <c r="AE21996" s="10" t="s">
        <v>34735</v>
      </c>
      <c r="AF21996" s="10" t="s">
        <v>502</v>
      </c>
    </row>
    <row r="21997" spans="30:32" x14ac:dyDescent="0.2">
      <c r="AD21997" s="11" t="s">
        <v>34736</v>
      </c>
      <c r="AE21997" s="10" t="s">
        <v>34737</v>
      </c>
      <c r="AF21997" s="10" t="s">
        <v>502</v>
      </c>
    </row>
    <row r="21998" spans="30:32" x14ac:dyDescent="0.2">
      <c r="AD21998" s="11" t="s">
        <v>34738</v>
      </c>
      <c r="AE21998" s="10" t="s">
        <v>34739</v>
      </c>
      <c r="AF21998" s="10" t="s">
        <v>502</v>
      </c>
    </row>
    <row r="21999" spans="30:32" x14ac:dyDescent="0.2">
      <c r="AD21999" s="11" t="s">
        <v>34740</v>
      </c>
      <c r="AE21999" s="10" t="s">
        <v>34741</v>
      </c>
      <c r="AF21999" s="10" t="s">
        <v>502</v>
      </c>
    </row>
    <row r="22000" spans="30:32" x14ac:dyDescent="0.2">
      <c r="AD22000" s="11" t="s">
        <v>34742</v>
      </c>
      <c r="AE22000" s="10" t="s">
        <v>34743</v>
      </c>
      <c r="AF22000" s="10" t="s">
        <v>502</v>
      </c>
    </row>
    <row r="22001" spans="30:32" x14ac:dyDescent="0.2">
      <c r="AD22001" s="11" t="s">
        <v>34744</v>
      </c>
      <c r="AE22001" s="10" t="s">
        <v>34745</v>
      </c>
      <c r="AF22001" s="10" t="s">
        <v>502</v>
      </c>
    </row>
    <row r="22002" spans="30:32" x14ac:dyDescent="0.2">
      <c r="AD22002" s="11" t="s">
        <v>34746</v>
      </c>
      <c r="AE22002" s="10" t="s">
        <v>34747</v>
      </c>
      <c r="AF22002" s="10" t="s">
        <v>502</v>
      </c>
    </row>
    <row r="22003" spans="30:32" x14ac:dyDescent="0.2">
      <c r="AD22003" s="11" t="s">
        <v>34748</v>
      </c>
      <c r="AE22003" s="10" t="s">
        <v>34749</v>
      </c>
      <c r="AF22003" s="10" t="s">
        <v>502</v>
      </c>
    </row>
    <row r="22004" spans="30:32" x14ac:dyDescent="0.2">
      <c r="AD22004" s="11" t="s">
        <v>34750</v>
      </c>
      <c r="AE22004" s="10" t="s">
        <v>34751</v>
      </c>
      <c r="AF22004" s="10" t="s">
        <v>502</v>
      </c>
    </row>
    <row r="22005" spans="30:32" x14ac:dyDescent="0.2">
      <c r="AD22005" s="11" t="s">
        <v>34752</v>
      </c>
      <c r="AE22005" s="10" t="s">
        <v>6161</v>
      </c>
      <c r="AF22005" s="10" t="s">
        <v>502</v>
      </c>
    </row>
    <row r="22006" spans="30:32" x14ac:dyDescent="0.2">
      <c r="AD22006" s="11" t="s">
        <v>34753</v>
      </c>
      <c r="AE22006" s="10" t="s">
        <v>34754</v>
      </c>
      <c r="AF22006" s="10" t="s">
        <v>502</v>
      </c>
    </row>
    <row r="22007" spans="30:32" x14ac:dyDescent="0.2">
      <c r="AD22007" s="11" t="s">
        <v>34755</v>
      </c>
      <c r="AE22007" s="10" t="s">
        <v>10997</v>
      </c>
      <c r="AF22007" s="10" t="s">
        <v>502</v>
      </c>
    </row>
    <row r="22008" spans="30:32" x14ac:dyDescent="0.2">
      <c r="AD22008" s="11" t="s">
        <v>34756</v>
      </c>
      <c r="AE22008" s="10" t="s">
        <v>10999</v>
      </c>
      <c r="AF22008" s="10" t="s">
        <v>502</v>
      </c>
    </row>
    <row r="22009" spans="30:32" x14ac:dyDescent="0.2">
      <c r="AD22009" s="11" t="s">
        <v>34757</v>
      </c>
      <c r="AE22009" s="10" t="s">
        <v>34758</v>
      </c>
      <c r="AF22009" s="10" t="s">
        <v>502</v>
      </c>
    </row>
    <row r="22010" spans="30:32" x14ac:dyDescent="0.2">
      <c r="AD22010" s="11" t="s">
        <v>34759</v>
      </c>
      <c r="AE22010" s="10" t="s">
        <v>34760</v>
      </c>
      <c r="AF22010" s="10" t="s">
        <v>502</v>
      </c>
    </row>
    <row r="22011" spans="30:32" x14ac:dyDescent="0.2">
      <c r="AD22011" s="11" t="s">
        <v>34761</v>
      </c>
      <c r="AE22011" s="10" t="s">
        <v>34762</v>
      </c>
      <c r="AF22011" s="10" t="s">
        <v>502</v>
      </c>
    </row>
    <row r="22012" spans="30:32" x14ac:dyDescent="0.2">
      <c r="AD22012" s="11" t="s">
        <v>34763</v>
      </c>
      <c r="AE22012" s="10" t="s">
        <v>34764</v>
      </c>
      <c r="AF22012" s="10" t="s">
        <v>502</v>
      </c>
    </row>
    <row r="22013" spans="30:32" x14ac:dyDescent="0.2">
      <c r="AD22013" s="11" t="s">
        <v>34765</v>
      </c>
      <c r="AE22013" s="10" t="s">
        <v>34766</v>
      </c>
      <c r="AF22013" s="10" t="s">
        <v>502</v>
      </c>
    </row>
    <row r="22014" spans="30:32" x14ac:dyDescent="0.2">
      <c r="AD22014" s="11" t="s">
        <v>34767</v>
      </c>
      <c r="AE22014" s="10" t="s">
        <v>34768</v>
      </c>
      <c r="AF22014" s="10" t="s">
        <v>502</v>
      </c>
    </row>
    <row r="22015" spans="30:32" x14ac:dyDescent="0.2">
      <c r="AD22015" s="11" t="s">
        <v>34769</v>
      </c>
      <c r="AE22015" s="10" t="s">
        <v>34770</v>
      </c>
      <c r="AF22015" s="10" t="s">
        <v>502</v>
      </c>
    </row>
    <row r="22016" spans="30:32" x14ac:dyDescent="0.2">
      <c r="AD22016" s="11" t="s">
        <v>34771</v>
      </c>
      <c r="AE22016" s="10" t="s">
        <v>11032</v>
      </c>
      <c r="AF22016" s="10" t="s">
        <v>502</v>
      </c>
    </row>
    <row r="22017" spans="30:32" x14ac:dyDescent="0.2">
      <c r="AD22017" s="11" t="s">
        <v>34772</v>
      </c>
      <c r="AE22017" s="10" t="s">
        <v>34773</v>
      </c>
      <c r="AF22017" s="10" t="s">
        <v>502</v>
      </c>
    </row>
    <row r="22018" spans="30:32" x14ac:dyDescent="0.2">
      <c r="AD22018" s="11" t="s">
        <v>34774</v>
      </c>
      <c r="AE22018" s="10" t="s">
        <v>34775</v>
      </c>
      <c r="AF22018" s="10" t="s">
        <v>502</v>
      </c>
    </row>
    <row r="22019" spans="30:32" x14ac:dyDescent="0.2">
      <c r="AD22019" s="11" t="s">
        <v>34776</v>
      </c>
      <c r="AE22019" s="10" t="s">
        <v>34777</v>
      </c>
      <c r="AF22019" s="10" t="s">
        <v>502</v>
      </c>
    </row>
    <row r="22020" spans="30:32" x14ac:dyDescent="0.2">
      <c r="AD22020" s="11" t="s">
        <v>34778</v>
      </c>
      <c r="AE22020" s="10" t="s">
        <v>34779</v>
      </c>
      <c r="AF22020" s="10" t="s">
        <v>502</v>
      </c>
    </row>
    <row r="22021" spans="30:32" x14ac:dyDescent="0.2">
      <c r="AD22021" s="11" t="s">
        <v>34780</v>
      </c>
      <c r="AE22021" s="10" t="s">
        <v>18096</v>
      </c>
      <c r="AF22021" s="10" t="s">
        <v>502</v>
      </c>
    </row>
    <row r="22022" spans="30:32" x14ac:dyDescent="0.2">
      <c r="AD22022" s="11" t="s">
        <v>34781</v>
      </c>
      <c r="AE22022" s="10" t="s">
        <v>34782</v>
      </c>
      <c r="AF22022" s="10" t="s">
        <v>502</v>
      </c>
    </row>
    <row r="22023" spans="30:32" x14ac:dyDescent="0.2">
      <c r="AD22023" s="11" t="s">
        <v>34783</v>
      </c>
      <c r="AE22023" s="10" t="s">
        <v>34784</v>
      </c>
      <c r="AF22023" s="10" t="s">
        <v>502</v>
      </c>
    </row>
    <row r="22024" spans="30:32" x14ac:dyDescent="0.2">
      <c r="AD22024" s="11" t="s">
        <v>34785</v>
      </c>
      <c r="AE22024" s="10" t="s">
        <v>34786</v>
      </c>
      <c r="AF22024" s="10" t="s">
        <v>502</v>
      </c>
    </row>
    <row r="22025" spans="30:32" x14ac:dyDescent="0.2">
      <c r="AD22025" s="11" t="s">
        <v>34787</v>
      </c>
      <c r="AE22025" s="10" t="s">
        <v>34788</v>
      </c>
      <c r="AF22025" s="10" t="s">
        <v>502</v>
      </c>
    </row>
    <row r="22026" spans="30:32" x14ac:dyDescent="0.2">
      <c r="AD22026" s="11" t="s">
        <v>34789</v>
      </c>
      <c r="AE22026" s="10" t="s">
        <v>34790</v>
      </c>
      <c r="AF22026" s="10" t="s">
        <v>502</v>
      </c>
    </row>
    <row r="22027" spans="30:32" x14ac:dyDescent="0.2">
      <c r="AD22027" s="11" t="s">
        <v>34791</v>
      </c>
      <c r="AE22027" s="10" t="s">
        <v>34792</v>
      </c>
      <c r="AF22027" s="10" t="s">
        <v>502</v>
      </c>
    </row>
    <row r="22028" spans="30:32" x14ac:dyDescent="0.2">
      <c r="AD22028" s="11" t="s">
        <v>34793</v>
      </c>
      <c r="AE22028" s="10" t="s">
        <v>34794</v>
      </c>
      <c r="AF22028" s="10" t="s">
        <v>502</v>
      </c>
    </row>
    <row r="22029" spans="30:32" x14ac:dyDescent="0.2">
      <c r="AD22029" s="11" t="s">
        <v>34795</v>
      </c>
      <c r="AE22029" s="10" t="s">
        <v>1555</v>
      </c>
      <c r="AF22029" s="10" t="s">
        <v>502</v>
      </c>
    </row>
    <row r="22030" spans="30:32" x14ac:dyDescent="0.2">
      <c r="AD22030" s="11" t="s">
        <v>34796</v>
      </c>
      <c r="AE22030" s="10" t="s">
        <v>34797</v>
      </c>
      <c r="AF22030" s="10" t="s">
        <v>502</v>
      </c>
    </row>
    <row r="22031" spans="30:32" x14ac:dyDescent="0.2">
      <c r="AD22031" s="11" t="s">
        <v>34798</v>
      </c>
      <c r="AE22031" s="10" t="s">
        <v>1569</v>
      </c>
      <c r="AF22031" s="10" t="s">
        <v>502</v>
      </c>
    </row>
    <row r="22032" spans="30:32" x14ac:dyDescent="0.2">
      <c r="AD22032" s="11" t="s">
        <v>34799</v>
      </c>
      <c r="AE22032" s="10" t="s">
        <v>34800</v>
      </c>
      <c r="AF22032" s="10" t="s">
        <v>502</v>
      </c>
    </row>
    <row r="22033" spans="30:32" x14ac:dyDescent="0.2">
      <c r="AD22033" s="11" t="s">
        <v>34801</v>
      </c>
      <c r="AE22033" s="10" t="s">
        <v>34802</v>
      </c>
      <c r="AF22033" s="10" t="s">
        <v>502</v>
      </c>
    </row>
    <row r="22034" spans="30:32" x14ac:dyDescent="0.2">
      <c r="AD22034" s="11" t="s">
        <v>34803</v>
      </c>
      <c r="AE22034" s="10" t="s">
        <v>34804</v>
      </c>
      <c r="AF22034" s="10" t="s">
        <v>502</v>
      </c>
    </row>
    <row r="22035" spans="30:32" x14ac:dyDescent="0.2">
      <c r="AD22035" s="11" t="s">
        <v>34805</v>
      </c>
      <c r="AE22035" s="10" t="s">
        <v>34806</v>
      </c>
      <c r="AF22035" s="10" t="s">
        <v>502</v>
      </c>
    </row>
    <row r="22036" spans="30:32" x14ac:dyDescent="0.2">
      <c r="AD22036" s="11" t="s">
        <v>34807</v>
      </c>
      <c r="AE22036" s="10" t="s">
        <v>34808</v>
      </c>
      <c r="AF22036" s="10" t="s">
        <v>502</v>
      </c>
    </row>
    <row r="22037" spans="30:32" x14ac:dyDescent="0.2">
      <c r="AD22037" s="11" t="s">
        <v>34809</v>
      </c>
      <c r="AE22037" s="10" t="s">
        <v>34810</v>
      </c>
      <c r="AF22037" s="10" t="s">
        <v>502</v>
      </c>
    </row>
    <row r="22038" spans="30:32" x14ac:dyDescent="0.2">
      <c r="AD22038" s="11" t="s">
        <v>34811</v>
      </c>
      <c r="AE22038" s="10" t="s">
        <v>34812</v>
      </c>
      <c r="AF22038" s="10" t="s">
        <v>502</v>
      </c>
    </row>
    <row r="22039" spans="30:32" x14ac:dyDescent="0.2">
      <c r="AD22039" s="11" t="s">
        <v>34813</v>
      </c>
      <c r="AE22039" s="10" t="s">
        <v>34814</v>
      </c>
      <c r="AF22039" s="10" t="s">
        <v>502</v>
      </c>
    </row>
    <row r="22040" spans="30:32" x14ac:dyDescent="0.2">
      <c r="AD22040" s="11" t="s">
        <v>34815</v>
      </c>
      <c r="AE22040" s="10" t="s">
        <v>34816</v>
      </c>
      <c r="AF22040" s="10" t="s">
        <v>502</v>
      </c>
    </row>
    <row r="22041" spans="30:32" x14ac:dyDescent="0.2">
      <c r="AD22041" s="11" t="s">
        <v>34817</v>
      </c>
      <c r="AE22041" s="10" t="s">
        <v>34818</v>
      </c>
      <c r="AF22041" s="10" t="s">
        <v>502</v>
      </c>
    </row>
    <row r="22042" spans="30:32" x14ac:dyDescent="0.2">
      <c r="AD22042" s="11" t="s">
        <v>34819</v>
      </c>
      <c r="AE22042" s="10" t="s">
        <v>34820</v>
      </c>
      <c r="AF22042" s="10" t="s">
        <v>502</v>
      </c>
    </row>
    <row r="22043" spans="30:32" x14ac:dyDescent="0.2">
      <c r="AD22043" s="11" t="s">
        <v>34821</v>
      </c>
      <c r="AE22043" s="10" t="s">
        <v>34822</v>
      </c>
      <c r="AF22043" s="10" t="s">
        <v>502</v>
      </c>
    </row>
    <row r="22044" spans="30:32" x14ac:dyDescent="0.2">
      <c r="AD22044" s="11" t="s">
        <v>34823</v>
      </c>
      <c r="AE22044" s="10" t="s">
        <v>34824</v>
      </c>
      <c r="AF22044" s="10" t="s">
        <v>502</v>
      </c>
    </row>
    <row r="22045" spans="30:32" x14ac:dyDescent="0.2">
      <c r="AD22045" s="11" t="s">
        <v>34825</v>
      </c>
      <c r="AE22045" s="10" t="s">
        <v>32032</v>
      </c>
      <c r="AF22045" s="10" t="s">
        <v>502</v>
      </c>
    </row>
    <row r="22046" spans="30:32" x14ac:dyDescent="0.2">
      <c r="AD22046" s="11" t="s">
        <v>34826</v>
      </c>
      <c r="AE22046" s="10" t="s">
        <v>34827</v>
      </c>
      <c r="AF22046" s="10" t="s">
        <v>502</v>
      </c>
    </row>
    <row r="22047" spans="30:32" x14ac:dyDescent="0.2">
      <c r="AD22047" s="11" t="s">
        <v>34828</v>
      </c>
      <c r="AE22047" s="10" t="s">
        <v>34829</v>
      </c>
      <c r="AF22047" s="10" t="s">
        <v>502</v>
      </c>
    </row>
    <row r="22048" spans="30:32" x14ac:dyDescent="0.2">
      <c r="AD22048" s="11" t="s">
        <v>34830</v>
      </c>
      <c r="AE22048" s="10" t="s">
        <v>4740</v>
      </c>
      <c r="AF22048" s="10" t="s">
        <v>502</v>
      </c>
    </row>
    <row r="22049" spans="30:32" x14ac:dyDescent="0.2">
      <c r="AD22049" s="11" t="s">
        <v>34831</v>
      </c>
      <c r="AE22049" s="10" t="s">
        <v>34832</v>
      </c>
      <c r="AF22049" s="10" t="s">
        <v>502</v>
      </c>
    </row>
    <row r="22050" spans="30:32" x14ac:dyDescent="0.2">
      <c r="AD22050" s="11" t="s">
        <v>34833</v>
      </c>
      <c r="AE22050" s="10" t="s">
        <v>34834</v>
      </c>
      <c r="AF22050" s="10" t="s">
        <v>502</v>
      </c>
    </row>
    <row r="22051" spans="30:32" x14ac:dyDescent="0.2">
      <c r="AD22051" s="11" t="s">
        <v>34835</v>
      </c>
      <c r="AE22051" s="10" t="s">
        <v>34834</v>
      </c>
      <c r="AF22051" s="10" t="s">
        <v>502</v>
      </c>
    </row>
    <row r="22052" spans="30:32" x14ac:dyDescent="0.2">
      <c r="AD22052" s="11" t="s">
        <v>34836</v>
      </c>
      <c r="AE22052" s="10" t="s">
        <v>21925</v>
      </c>
      <c r="AF22052" s="10" t="s">
        <v>502</v>
      </c>
    </row>
    <row r="22053" spans="30:32" x14ac:dyDescent="0.2">
      <c r="AD22053" s="11" t="s">
        <v>34837</v>
      </c>
      <c r="AE22053" s="10" t="s">
        <v>34834</v>
      </c>
      <c r="AF22053" s="10" t="s">
        <v>502</v>
      </c>
    </row>
    <row r="22054" spans="30:32" x14ac:dyDescent="0.2">
      <c r="AD22054" s="11" t="s">
        <v>34838</v>
      </c>
      <c r="AE22054" s="10" t="s">
        <v>34834</v>
      </c>
      <c r="AF22054" s="10" t="s">
        <v>502</v>
      </c>
    </row>
    <row r="22055" spans="30:32" x14ac:dyDescent="0.2">
      <c r="AD22055" s="11" t="s">
        <v>34839</v>
      </c>
      <c r="AE22055" s="10" t="s">
        <v>8295</v>
      </c>
      <c r="AF22055" s="10" t="s">
        <v>502</v>
      </c>
    </row>
    <row r="22056" spans="30:32" x14ac:dyDescent="0.2">
      <c r="AD22056" s="11" t="s">
        <v>34840</v>
      </c>
      <c r="AE22056" s="10" t="s">
        <v>34841</v>
      </c>
      <c r="AF22056" s="10" t="s">
        <v>502</v>
      </c>
    </row>
    <row r="22057" spans="30:32" x14ac:dyDescent="0.2">
      <c r="AD22057" s="11" t="s">
        <v>34842</v>
      </c>
      <c r="AE22057" s="10" t="s">
        <v>34843</v>
      </c>
      <c r="AF22057" s="10" t="s">
        <v>502</v>
      </c>
    </row>
    <row r="22058" spans="30:32" x14ac:dyDescent="0.2">
      <c r="AD22058" s="11" t="s">
        <v>34844</v>
      </c>
      <c r="AE22058" s="10" t="s">
        <v>6314</v>
      </c>
      <c r="AF22058" s="10" t="s">
        <v>502</v>
      </c>
    </row>
    <row r="22059" spans="30:32" x14ac:dyDescent="0.2">
      <c r="AD22059" s="11" t="s">
        <v>34845</v>
      </c>
      <c r="AE22059" s="10" t="s">
        <v>34846</v>
      </c>
      <c r="AF22059" s="10" t="s">
        <v>502</v>
      </c>
    </row>
    <row r="22060" spans="30:32" x14ac:dyDescent="0.2">
      <c r="AD22060" s="11" t="s">
        <v>34847</v>
      </c>
      <c r="AE22060" s="10" t="s">
        <v>34848</v>
      </c>
      <c r="AF22060" s="10" t="s">
        <v>502</v>
      </c>
    </row>
    <row r="22061" spans="30:32" x14ac:dyDescent="0.2">
      <c r="AD22061" s="11" t="s">
        <v>34849</v>
      </c>
      <c r="AE22061" s="10" t="s">
        <v>34850</v>
      </c>
      <c r="AF22061" s="10" t="s">
        <v>538</v>
      </c>
    </row>
    <row r="22062" spans="30:32" x14ac:dyDescent="0.2">
      <c r="AD22062" s="11" t="s">
        <v>34851</v>
      </c>
      <c r="AE22062" s="10" t="s">
        <v>34852</v>
      </c>
      <c r="AF22062" s="10" t="s">
        <v>538</v>
      </c>
    </row>
    <row r="22063" spans="30:32" x14ac:dyDescent="0.2">
      <c r="AD22063" s="11" t="s">
        <v>34853</v>
      </c>
      <c r="AE22063" s="10" t="s">
        <v>5112</v>
      </c>
      <c r="AF22063" s="10" t="s">
        <v>538</v>
      </c>
    </row>
    <row r="22064" spans="30:32" x14ac:dyDescent="0.2">
      <c r="AD22064" s="11" t="s">
        <v>34854</v>
      </c>
      <c r="AE22064" s="10" t="s">
        <v>34855</v>
      </c>
      <c r="AF22064" s="10" t="s">
        <v>538</v>
      </c>
    </row>
    <row r="22065" spans="30:32" x14ac:dyDescent="0.2">
      <c r="AD22065" s="11" t="s">
        <v>34856</v>
      </c>
      <c r="AE22065" s="10" t="s">
        <v>34855</v>
      </c>
      <c r="AF22065" s="10" t="s">
        <v>538</v>
      </c>
    </row>
    <row r="22066" spans="30:32" x14ac:dyDescent="0.2">
      <c r="AD22066" s="11" t="s">
        <v>34857</v>
      </c>
      <c r="AE22066" s="10" t="s">
        <v>34855</v>
      </c>
      <c r="AF22066" s="10" t="s">
        <v>538</v>
      </c>
    </row>
    <row r="22067" spans="30:32" x14ac:dyDescent="0.2">
      <c r="AD22067" s="11" t="s">
        <v>34858</v>
      </c>
      <c r="AE22067" s="10" t="s">
        <v>34855</v>
      </c>
      <c r="AF22067" s="10" t="s">
        <v>538</v>
      </c>
    </row>
    <row r="22068" spans="30:32" x14ac:dyDescent="0.2">
      <c r="AD22068" s="11" t="s">
        <v>34859</v>
      </c>
      <c r="AE22068" s="10" t="s">
        <v>34855</v>
      </c>
      <c r="AF22068" s="10" t="s">
        <v>538</v>
      </c>
    </row>
    <row r="22069" spans="30:32" x14ac:dyDescent="0.2">
      <c r="AD22069" s="11" t="s">
        <v>34860</v>
      </c>
      <c r="AE22069" s="10" t="s">
        <v>34861</v>
      </c>
      <c r="AF22069" s="10" t="s">
        <v>538</v>
      </c>
    </row>
    <row r="22070" spans="30:32" x14ac:dyDescent="0.2">
      <c r="AD22070" s="11" t="s">
        <v>34862</v>
      </c>
      <c r="AE22070" s="10" t="s">
        <v>34861</v>
      </c>
      <c r="AF22070" s="10" t="s">
        <v>538</v>
      </c>
    </row>
    <row r="22071" spans="30:32" x14ac:dyDescent="0.2">
      <c r="AD22071" s="11" t="s">
        <v>34863</v>
      </c>
      <c r="AE22071" s="10" t="s">
        <v>34861</v>
      </c>
      <c r="AF22071" s="10" t="s">
        <v>538</v>
      </c>
    </row>
    <row r="22072" spans="30:32" x14ac:dyDescent="0.2">
      <c r="AD22072" s="11" t="s">
        <v>34864</v>
      </c>
      <c r="AE22072" s="10" t="s">
        <v>34861</v>
      </c>
      <c r="AF22072" s="10" t="s">
        <v>538</v>
      </c>
    </row>
    <row r="22073" spans="30:32" x14ac:dyDescent="0.2">
      <c r="AD22073" s="11" t="s">
        <v>34865</v>
      </c>
      <c r="AE22073" s="10" t="s">
        <v>34861</v>
      </c>
      <c r="AF22073" s="10" t="s">
        <v>538</v>
      </c>
    </row>
    <row r="22074" spans="30:32" x14ac:dyDescent="0.2">
      <c r="AD22074" s="11" t="s">
        <v>34866</v>
      </c>
      <c r="AE22074" s="10" t="s">
        <v>34867</v>
      </c>
      <c r="AF22074" s="10" t="s">
        <v>538</v>
      </c>
    </row>
    <row r="22075" spans="30:32" x14ac:dyDescent="0.2">
      <c r="AD22075" s="11" t="s">
        <v>34868</v>
      </c>
      <c r="AE22075" s="10" t="s">
        <v>34867</v>
      </c>
      <c r="AF22075" s="10" t="s">
        <v>538</v>
      </c>
    </row>
    <row r="22076" spans="30:32" x14ac:dyDescent="0.2">
      <c r="AD22076" s="11" t="s">
        <v>34869</v>
      </c>
      <c r="AE22076" s="10" t="s">
        <v>34867</v>
      </c>
      <c r="AF22076" s="10" t="s">
        <v>538</v>
      </c>
    </row>
    <row r="22077" spans="30:32" x14ac:dyDescent="0.2">
      <c r="AD22077" s="11" t="s">
        <v>34870</v>
      </c>
      <c r="AE22077" s="10" t="s">
        <v>34867</v>
      </c>
      <c r="AF22077" s="10" t="s">
        <v>538</v>
      </c>
    </row>
    <row r="22078" spans="30:32" x14ac:dyDescent="0.2">
      <c r="AD22078" s="11" t="s">
        <v>34871</v>
      </c>
      <c r="AE22078" s="10" t="s">
        <v>29978</v>
      </c>
      <c r="AF22078" s="10" t="s">
        <v>538</v>
      </c>
    </row>
    <row r="22079" spans="30:32" x14ac:dyDescent="0.2">
      <c r="AD22079" s="11" t="s">
        <v>34872</v>
      </c>
      <c r="AE22079" s="10" t="s">
        <v>29978</v>
      </c>
      <c r="AF22079" s="10" t="s">
        <v>538</v>
      </c>
    </row>
    <row r="22080" spans="30:32" x14ac:dyDescent="0.2">
      <c r="AD22080" s="11" t="s">
        <v>34873</v>
      </c>
      <c r="AE22080" s="10" t="s">
        <v>29978</v>
      </c>
      <c r="AF22080" s="10" t="s">
        <v>538</v>
      </c>
    </row>
    <row r="22081" spans="30:32" x14ac:dyDescent="0.2">
      <c r="AD22081" s="11" t="s">
        <v>34874</v>
      </c>
      <c r="AE22081" s="10" t="s">
        <v>29978</v>
      </c>
      <c r="AF22081" s="10" t="s">
        <v>538</v>
      </c>
    </row>
    <row r="22082" spans="30:32" x14ac:dyDescent="0.2">
      <c r="AD22082" s="11" t="s">
        <v>34875</v>
      </c>
      <c r="AE22082" s="10" t="s">
        <v>34876</v>
      </c>
      <c r="AF22082" s="10" t="s">
        <v>538</v>
      </c>
    </row>
    <row r="22083" spans="30:32" x14ac:dyDescent="0.2">
      <c r="AD22083" s="11" t="s">
        <v>34877</v>
      </c>
      <c r="AE22083" s="10" t="s">
        <v>34878</v>
      </c>
      <c r="AF22083" s="10" t="s">
        <v>538</v>
      </c>
    </row>
    <row r="22084" spans="30:32" x14ac:dyDescent="0.2">
      <c r="AD22084" s="11" t="s">
        <v>34879</v>
      </c>
      <c r="AE22084" s="10" t="s">
        <v>34878</v>
      </c>
      <c r="AF22084" s="10" t="s">
        <v>538</v>
      </c>
    </row>
    <row r="22085" spans="30:32" x14ac:dyDescent="0.2">
      <c r="AD22085" s="11" t="s">
        <v>34880</v>
      </c>
      <c r="AE22085" s="10" t="s">
        <v>34878</v>
      </c>
      <c r="AF22085" s="10" t="s">
        <v>538</v>
      </c>
    </row>
    <row r="22086" spans="30:32" x14ac:dyDescent="0.2">
      <c r="AD22086" s="11" t="s">
        <v>34881</v>
      </c>
      <c r="AE22086" s="10" t="s">
        <v>5360</v>
      </c>
      <c r="AF22086" s="10" t="s">
        <v>538</v>
      </c>
    </row>
    <row r="22087" spans="30:32" x14ac:dyDescent="0.2">
      <c r="AD22087" s="11" t="s">
        <v>34882</v>
      </c>
      <c r="AE22087" s="10" t="s">
        <v>5360</v>
      </c>
      <c r="AF22087" s="10" t="s">
        <v>538</v>
      </c>
    </row>
    <row r="22088" spans="30:32" x14ac:dyDescent="0.2">
      <c r="AD22088" s="11" t="s">
        <v>34883</v>
      </c>
      <c r="AE22088" s="10" t="s">
        <v>34884</v>
      </c>
      <c r="AF22088" s="10" t="s">
        <v>538</v>
      </c>
    </row>
    <row r="22089" spans="30:32" x14ac:dyDescent="0.2">
      <c r="AD22089" s="11" t="s">
        <v>34885</v>
      </c>
      <c r="AE22089" s="10" t="s">
        <v>34886</v>
      </c>
      <c r="AF22089" s="10" t="s">
        <v>538</v>
      </c>
    </row>
    <row r="22090" spans="30:32" x14ac:dyDescent="0.2">
      <c r="AD22090" s="11" t="s">
        <v>34887</v>
      </c>
      <c r="AE22090" s="10" t="s">
        <v>34886</v>
      </c>
      <c r="AF22090" s="10" t="s">
        <v>538</v>
      </c>
    </row>
    <row r="22091" spans="30:32" x14ac:dyDescent="0.2">
      <c r="AD22091" s="11" t="s">
        <v>34888</v>
      </c>
      <c r="AE22091" s="10" t="s">
        <v>34886</v>
      </c>
      <c r="AF22091" s="10" t="s">
        <v>538</v>
      </c>
    </row>
    <row r="22092" spans="30:32" x14ac:dyDescent="0.2">
      <c r="AD22092" s="11" t="s">
        <v>34889</v>
      </c>
      <c r="AE22092" s="10" t="s">
        <v>34886</v>
      </c>
      <c r="AF22092" s="10" t="s">
        <v>538</v>
      </c>
    </row>
    <row r="22093" spans="30:32" x14ac:dyDescent="0.2">
      <c r="AD22093" s="11" t="s">
        <v>34890</v>
      </c>
      <c r="AE22093" s="10" t="s">
        <v>34886</v>
      </c>
      <c r="AF22093" s="10" t="s">
        <v>538</v>
      </c>
    </row>
    <row r="22094" spans="30:32" x14ac:dyDescent="0.2">
      <c r="AD22094" s="11" t="s">
        <v>34891</v>
      </c>
      <c r="AE22094" s="10" t="s">
        <v>34886</v>
      </c>
      <c r="AF22094" s="10" t="s">
        <v>538</v>
      </c>
    </row>
    <row r="22095" spans="30:32" x14ac:dyDescent="0.2">
      <c r="AD22095" s="11" t="s">
        <v>34892</v>
      </c>
      <c r="AE22095" s="10" t="s">
        <v>34886</v>
      </c>
      <c r="AF22095" s="10" t="s">
        <v>538</v>
      </c>
    </row>
    <row r="22096" spans="30:32" x14ac:dyDescent="0.2">
      <c r="AD22096" s="11" t="s">
        <v>34893</v>
      </c>
      <c r="AE22096" s="10" t="s">
        <v>34886</v>
      </c>
      <c r="AF22096" s="10" t="s">
        <v>538</v>
      </c>
    </row>
    <row r="22097" spans="30:32" x14ac:dyDescent="0.2">
      <c r="AD22097" s="11" t="s">
        <v>34894</v>
      </c>
      <c r="AE22097" s="10" t="s">
        <v>34886</v>
      </c>
      <c r="AF22097" s="10" t="s">
        <v>538</v>
      </c>
    </row>
    <row r="22098" spans="30:32" x14ac:dyDescent="0.2">
      <c r="AD22098" s="11" t="s">
        <v>34895</v>
      </c>
      <c r="AE22098" s="10" t="s">
        <v>34886</v>
      </c>
      <c r="AF22098" s="10" t="s">
        <v>538</v>
      </c>
    </row>
    <row r="22099" spans="30:32" x14ac:dyDescent="0.2">
      <c r="AD22099" s="11" t="s">
        <v>34896</v>
      </c>
      <c r="AE22099" s="10" t="s">
        <v>34886</v>
      </c>
      <c r="AF22099" s="10" t="s">
        <v>538</v>
      </c>
    </row>
    <row r="22100" spans="30:32" x14ac:dyDescent="0.2">
      <c r="AD22100" s="11" t="s">
        <v>34897</v>
      </c>
      <c r="AE22100" s="10" t="s">
        <v>34886</v>
      </c>
      <c r="AF22100" s="10" t="s">
        <v>538</v>
      </c>
    </row>
    <row r="22101" spans="30:32" x14ac:dyDescent="0.2">
      <c r="AD22101" s="11" t="s">
        <v>34898</v>
      </c>
      <c r="AE22101" s="10" t="s">
        <v>34899</v>
      </c>
      <c r="AF22101" s="10" t="s">
        <v>538</v>
      </c>
    </row>
    <row r="22102" spans="30:32" x14ac:dyDescent="0.2">
      <c r="AD22102" s="11" t="s">
        <v>34900</v>
      </c>
      <c r="AE22102" s="10" t="s">
        <v>34899</v>
      </c>
      <c r="AF22102" s="10" t="s">
        <v>538</v>
      </c>
    </row>
    <row r="22103" spans="30:32" x14ac:dyDescent="0.2">
      <c r="AD22103" s="11" t="s">
        <v>34901</v>
      </c>
      <c r="AE22103" s="10" t="s">
        <v>34902</v>
      </c>
      <c r="AF22103" s="10" t="s">
        <v>538</v>
      </c>
    </row>
    <row r="22104" spans="30:32" x14ac:dyDescent="0.2">
      <c r="AD22104" s="11" t="s">
        <v>34903</v>
      </c>
      <c r="AE22104" s="10" t="s">
        <v>34902</v>
      </c>
      <c r="AF22104" s="10" t="s">
        <v>538</v>
      </c>
    </row>
    <row r="22105" spans="30:32" x14ac:dyDescent="0.2">
      <c r="AD22105" s="11" t="s">
        <v>34904</v>
      </c>
      <c r="AE22105" s="10" t="s">
        <v>34902</v>
      </c>
      <c r="AF22105" s="10" t="s">
        <v>538</v>
      </c>
    </row>
    <row r="22106" spans="30:32" x14ac:dyDescent="0.2">
      <c r="AD22106" s="11" t="s">
        <v>34905</v>
      </c>
      <c r="AE22106" s="10" t="s">
        <v>34902</v>
      </c>
      <c r="AF22106" s="10" t="s">
        <v>538</v>
      </c>
    </row>
    <row r="22107" spans="30:32" x14ac:dyDescent="0.2">
      <c r="AD22107" s="11" t="s">
        <v>34906</v>
      </c>
      <c r="AE22107" s="10" t="s">
        <v>34902</v>
      </c>
      <c r="AF22107" s="10" t="s">
        <v>538</v>
      </c>
    </row>
    <row r="22108" spans="30:32" x14ac:dyDescent="0.2">
      <c r="AD22108" s="11" t="s">
        <v>34907</v>
      </c>
      <c r="AE22108" s="10" t="s">
        <v>34902</v>
      </c>
      <c r="AF22108" s="10" t="s">
        <v>538</v>
      </c>
    </row>
    <row r="22109" spans="30:32" x14ac:dyDescent="0.2">
      <c r="AD22109" s="11" t="s">
        <v>34908</v>
      </c>
      <c r="AE22109" s="10" t="s">
        <v>34902</v>
      </c>
      <c r="AF22109" s="10" t="s">
        <v>538</v>
      </c>
    </row>
    <row r="22110" spans="30:32" x14ac:dyDescent="0.2">
      <c r="AD22110" s="11" t="s">
        <v>34909</v>
      </c>
      <c r="AE22110" s="10" t="s">
        <v>34902</v>
      </c>
      <c r="AF22110" s="10" t="s">
        <v>538</v>
      </c>
    </row>
    <row r="22111" spans="30:32" x14ac:dyDescent="0.2">
      <c r="AD22111" s="11" t="s">
        <v>34910</v>
      </c>
      <c r="AE22111" s="10" t="s">
        <v>34902</v>
      </c>
      <c r="AF22111" s="10" t="s">
        <v>538</v>
      </c>
    </row>
    <row r="22112" spans="30:32" x14ac:dyDescent="0.2">
      <c r="AD22112" s="11" t="s">
        <v>34911</v>
      </c>
      <c r="AE22112" s="10" t="s">
        <v>34902</v>
      </c>
      <c r="AF22112" s="10" t="s">
        <v>538</v>
      </c>
    </row>
    <row r="22113" spans="30:32" x14ac:dyDescent="0.2">
      <c r="AD22113" s="11" t="s">
        <v>34912</v>
      </c>
      <c r="AE22113" s="10" t="s">
        <v>34902</v>
      </c>
      <c r="AF22113" s="10" t="s">
        <v>538</v>
      </c>
    </row>
    <row r="22114" spans="30:32" x14ac:dyDescent="0.2">
      <c r="AD22114" s="11" t="s">
        <v>34913</v>
      </c>
      <c r="AE22114" s="10" t="s">
        <v>34902</v>
      </c>
      <c r="AF22114" s="10" t="s">
        <v>538</v>
      </c>
    </row>
    <row r="22115" spans="30:32" x14ac:dyDescent="0.2">
      <c r="AD22115" s="11" t="s">
        <v>34914</v>
      </c>
      <c r="AE22115" s="10" t="s">
        <v>34902</v>
      </c>
      <c r="AF22115" s="10" t="s">
        <v>538</v>
      </c>
    </row>
    <row r="22116" spans="30:32" x14ac:dyDescent="0.2">
      <c r="AD22116" s="11" t="s">
        <v>34915</v>
      </c>
      <c r="AE22116" s="10" t="s">
        <v>34902</v>
      </c>
      <c r="AF22116" s="10" t="s">
        <v>538</v>
      </c>
    </row>
    <row r="22117" spans="30:32" x14ac:dyDescent="0.2">
      <c r="AD22117" s="11" t="s">
        <v>34916</v>
      </c>
      <c r="AE22117" s="10" t="s">
        <v>34902</v>
      </c>
      <c r="AF22117" s="10" t="s">
        <v>538</v>
      </c>
    </row>
    <row r="22118" spans="30:32" x14ac:dyDescent="0.2">
      <c r="AD22118" s="11" t="s">
        <v>34917</v>
      </c>
      <c r="AE22118" s="10" t="s">
        <v>34902</v>
      </c>
      <c r="AF22118" s="10" t="s">
        <v>538</v>
      </c>
    </row>
    <row r="22119" spans="30:32" x14ac:dyDescent="0.2">
      <c r="AD22119" s="11" t="s">
        <v>34918</v>
      </c>
      <c r="AE22119" s="10" t="s">
        <v>34902</v>
      </c>
      <c r="AF22119" s="10" t="s">
        <v>538</v>
      </c>
    </row>
    <row r="22120" spans="30:32" x14ac:dyDescent="0.2">
      <c r="AD22120" s="11" t="s">
        <v>34919</v>
      </c>
      <c r="AE22120" s="10" t="s">
        <v>34902</v>
      </c>
      <c r="AF22120" s="10" t="s">
        <v>538</v>
      </c>
    </row>
    <row r="22121" spans="30:32" x14ac:dyDescent="0.2">
      <c r="AD22121" s="11" t="s">
        <v>34920</v>
      </c>
      <c r="AE22121" s="10" t="s">
        <v>34902</v>
      </c>
      <c r="AF22121" s="10" t="s">
        <v>538</v>
      </c>
    </row>
    <row r="22122" spans="30:32" x14ac:dyDescent="0.2">
      <c r="AD22122" s="11" t="s">
        <v>34921</v>
      </c>
      <c r="AE22122" s="10" t="s">
        <v>34902</v>
      </c>
      <c r="AF22122" s="10" t="s">
        <v>538</v>
      </c>
    </row>
    <row r="22123" spans="30:32" x14ac:dyDescent="0.2">
      <c r="AD22123" s="11" t="s">
        <v>34922</v>
      </c>
      <c r="AE22123" s="10" t="s">
        <v>34902</v>
      </c>
      <c r="AF22123" s="10" t="s">
        <v>538</v>
      </c>
    </row>
    <row r="22124" spans="30:32" x14ac:dyDescent="0.2">
      <c r="AD22124" s="11" t="s">
        <v>34923</v>
      </c>
      <c r="AE22124" s="10" t="s">
        <v>34902</v>
      </c>
      <c r="AF22124" s="10" t="s">
        <v>538</v>
      </c>
    </row>
    <row r="22125" spans="30:32" x14ac:dyDescent="0.2">
      <c r="AD22125" s="11" t="s">
        <v>34924</v>
      </c>
      <c r="AE22125" s="10" t="s">
        <v>34902</v>
      </c>
      <c r="AF22125" s="10" t="s">
        <v>538</v>
      </c>
    </row>
    <row r="22126" spans="30:32" x14ac:dyDescent="0.2">
      <c r="AD22126" s="11" t="s">
        <v>34925</v>
      </c>
      <c r="AE22126" s="10" t="s">
        <v>34902</v>
      </c>
      <c r="AF22126" s="10" t="s">
        <v>538</v>
      </c>
    </row>
    <row r="22127" spans="30:32" x14ac:dyDescent="0.2">
      <c r="AD22127" s="11" t="s">
        <v>34926</v>
      </c>
      <c r="AE22127" s="10" t="s">
        <v>34902</v>
      </c>
      <c r="AF22127" s="10" t="s">
        <v>538</v>
      </c>
    </row>
    <row r="22128" spans="30:32" x14ac:dyDescent="0.2">
      <c r="AD22128" s="11" t="s">
        <v>34927</v>
      </c>
      <c r="AE22128" s="10" t="s">
        <v>34902</v>
      </c>
      <c r="AF22128" s="10" t="s">
        <v>538</v>
      </c>
    </row>
    <row r="22129" spans="30:32" x14ac:dyDescent="0.2">
      <c r="AD22129" s="11" t="s">
        <v>34928</v>
      </c>
      <c r="AE22129" s="10" t="s">
        <v>34902</v>
      </c>
      <c r="AF22129" s="10" t="s">
        <v>538</v>
      </c>
    </row>
    <row r="22130" spans="30:32" x14ac:dyDescent="0.2">
      <c r="AD22130" s="11" t="s">
        <v>34929</v>
      </c>
      <c r="AE22130" s="10" t="s">
        <v>34902</v>
      </c>
      <c r="AF22130" s="10" t="s">
        <v>538</v>
      </c>
    </row>
    <row r="22131" spans="30:32" x14ac:dyDescent="0.2">
      <c r="AD22131" s="11" t="s">
        <v>34930</v>
      </c>
      <c r="AE22131" s="10" t="s">
        <v>34902</v>
      </c>
      <c r="AF22131" s="10" t="s">
        <v>538</v>
      </c>
    </row>
    <row r="22132" spans="30:32" x14ac:dyDescent="0.2">
      <c r="AD22132" s="11" t="s">
        <v>34931</v>
      </c>
      <c r="AE22132" s="10" t="s">
        <v>34902</v>
      </c>
      <c r="AF22132" s="10" t="s">
        <v>538</v>
      </c>
    </row>
    <row r="22133" spans="30:32" x14ac:dyDescent="0.2">
      <c r="AD22133" s="11" t="s">
        <v>34932</v>
      </c>
      <c r="AE22133" s="10" t="s">
        <v>34902</v>
      </c>
      <c r="AF22133" s="10" t="s">
        <v>538</v>
      </c>
    </row>
    <row r="22134" spans="30:32" x14ac:dyDescent="0.2">
      <c r="AD22134" s="11" t="s">
        <v>34933</v>
      </c>
      <c r="AE22134" s="10" t="s">
        <v>34902</v>
      </c>
      <c r="AF22134" s="10" t="s">
        <v>538</v>
      </c>
    </row>
    <row r="22135" spans="30:32" x14ac:dyDescent="0.2">
      <c r="AD22135" s="11" t="s">
        <v>34934</v>
      </c>
      <c r="AE22135" s="10" t="s">
        <v>34902</v>
      </c>
      <c r="AF22135" s="10" t="s">
        <v>538</v>
      </c>
    </row>
    <row r="22136" spans="30:32" x14ac:dyDescent="0.2">
      <c r="AD22136" s="11" t="s">
        <v>34935</v>
      </c>
      <c r="AE22136" s="10" t="s">
        <v>34902</v>
      </c>
      <c r="AF22136" s="10" t="s">
        <v>538</v>
      </c>
    </row>
    <row r="22137" spans="30:32" x14ac:dyDescent="0.2">
      <c r="AD22137" s="11" t="s">
        <v>34936</v>
      </c>
      <c r="AE22137" s="10" t="s">
        <v>34902</v>
      </c>
      <c r="AF22137" s="10" t="s">
        <v>538</v>
      </c>
    </row>
    <row r="22138" spans="30:32" x14ac:dyDescent="0.2">
      <c r="AD22138" s="11" t="s">
        <v>34937</v>
      </c>
      <c r="AE22138" s="10" t="s">
        <v>34902</v>
      </c>
      <c r="AF22138" s="10" t="s">
        <v>538</v>
      </c>
    </row>
    <row r="22139" spans="30:32" x14ac:dyDescent="0.2">
      <c r="AD22139" s="11" t="s">
        <v>34938</v>
      </c>
      <c r="AE22139" s="10" t="s">
        <v>34902</v>
      </c>
      <c r="AF22139" s="10" t="s">
        <v>538</v>
      </c>
    </row>
    <row r="22140" spans="30:32" x14ac:dyDescent="0.2">
      <c r="AD22140" s="11" t="s">
        <v>34939</v>
      </c>
      <c r="AE22140" s="10" t="s">
        <v>34902</v>
      </c>
      <c r="AF22140" s="10" t="s">
        <v>538</v>
      </c>
    </row>
    <row r="22141" spans="30:32" x14ac:dyDescent="0.2">
      <c r="AD22141" s="11" t="s">
        <v>34940</v>
      </c>
      <c r="AE22141" s="10" t="s">
        <v>34902</v>
      </c>
      <c r="AF22141" s="10" t="s">
        <v>538</v>
      </c>
    </row>
    <row r="22142" spans="30:32" x14ac:dyDescent="0.2">
      <c r="AD22142" s="11" t="s">
        <v>34941</v>
      </c>
      <c r="AE22142" s="10" t="s">
        <v>34902</v>
      </c>
      <c r="AF22142" s="10" t="s">
        <v>538</v>
      </c>
    </row>
    <row r="22143" spans="30:32" x14ac:dyDescent="0.2">
      <c r="AD22143" s="11" t="s">
        <v>34942</v>
      </c>
      <c r="AE22143" s="10" t="s">
        <v>34902</v>
      </c>
      <c r="AF22143" s="10" t="s">
        <v>538</v>
      </c>
    </row>
    <row r="22144" spans="30:32" x14ac:dyDescent="0.2">
      <c r="AD22144" s="11" t="s">
        <v>34943</v>
      </c>
      <c r="AE22144" s="10" t="s">
        <v>34902</v>
      </c>
      <c r="AF22144" s="10" t="s">
        <v>538</v>
      </c>
    </row>
    <row r="22145" spans="30:32" x14ac:dyDescent="0.2">
      <c r="AD22145" s="11" t="s">
        <v>34944</v>
      </c>
      <c r="AE22145" s="10" t="s">
        <v>34902</v>
      </c>
      <c r="AF22145" s="10" t="s">
        <v>538</v>
      </c>
    </row>
    <row r="22146" spans="30:32" x14ac:dyDescent="0.2">
      <c r="AD22146" s="11" t="s">
        <v>34945</v>
      </c>
      <c r="AE22146" s="10" t="s">
        <v>34902</v>
      </c>
      <c r="AF22146" s="10" t="s">
        <v>538</v>
      </c>
    </row>
    <row r="22147" spans="30:32" x14ac:dyDescent="0.2">
      <c r="AD22147" s="11" t="s">
        <v>34946</v>
      </c>
      <c r="AE22147" s="10" t="s">
        <v>34902</v>
      </c>
      <c r="AF22147" s="10" t="s">
        <v>538</v>
      </c>
    </row>
    <row r="22148" spans="30:32" x14ac:dyDescent="0.2">
      <c r="AD22148" s="11" t="s">
        <v>34947</v>
      </c>
      <c r="AE22148" s="10" t="s">
        <v>34902</v>
      </c>
      <c r="AF22148" s="10" t="s">
        <v>538</v>
      </c>
    </row>
    <row r="22149" spans="30:32" x14ac:dyDescent="0.2">
      <c r="AD22149" s="11" t="s">
        <v>34948</v>
      </c>
      <c r="AE22149" s="10" t="s">
        <v>34902</v>
      </c>
      <c r="AF22149" s="10" t="s">
        <v>538</v>
      </c>
    </row>
    <row r="22150" spans="30:32" x14ac:dyDescent="0.2">
      <c r="AD22150" s="11" t="s">
        <v>34949</v>
      </c>
      <c r="AE22150" s="10" t="s">
        <v>34902</v>
      </c>
      <c r="AF22150" s="10" t="s">
        <v>538</v>
      </c>
    </row>
    <row r="22151" spans="30:32" x14ac:dyDescent="0.2">
      <c r="AD22151" s="11" t="s">
        <v>34950</v>
      </c>
      <c r="AE22151" s="10" t="s">
        <v>34902</v>
      </c>
      <c r="AF22151" s="10" t="s">
        <v>538</v>
      </c>
    </row>
    <row r="22152" spans="30:32" x14ac:dyDescent="0.2">
      <c r="AD22152" s="11" t="s">
        <v>34951</v>
      </c>
      <c r="AE22152" s="10" t="s">
        <v>34902</v>
      </c>
      <c r="AF22152" s="10" t="s">
        <v>538</v>
      </c>
    </row>
    <row r="22153" spans="30:32" x14ac:dyDescent="0.2">
      <c r="AD22153" s="11" t="s">
        <v>34952</v>
      </c>
      <c r="AE22153" s="10" t="s">
        <v>34902</v>
      </c>
      <c r="AF22153" s="10" t="s">
        <v>538</v>
      </c>
    </row>
    <row r="22154" spans="30:32" x14ac:dyDescent="0.2">
      <c r="AD22154" s="11" t="s">
        <v>34953</v>
      </c>
      <c r="AE22154" s="10" t="s">
        <v>34902</v>
      </c>
      <c r="AF22154" s="10" t="s">
        <v>538</v>
      </c>
    </row>
    <row r="22155" spans="30:32" x14ac:dyDescent="0.2">
      <c r="AD22155" s="11" t="s">
        <v>34954</v>
      </c>
      <c r="AE22155" s="10" t="s">
        <v>34902</v>
      </c>
      <c r="AF22155" s="10" t="s">
        <v>538</v>
      </c>
    </row>
    <row r="22156" spans="30:32" x14ac:dyDescent="0.2">
      <c r="AD22156" s="11" t="s">
        <v>34955</v>
      </c>
      <c r="AE22156" s="10" t="s">
        <v>34902</v>
      </c>
      <c r="AF22156" s="10" t="s">
        <v>538</v>
      </c>
    </row>
    <row r="22157" spans="30:32" x14ac:dyDescent="0.2">
      <c r="AD22157" s="11" t="s">
        <v>34956</v>
      </c>
      <c r="AE22157" s="10" t="s">
        <v>34902</v>
      </c>
      <c r="AF22157" s="10" t="s">
        <v>538</v>
      </c>
    </row>
    <row r="22158" spans="30:32" x14ac:dyDescent="0.2">
      <c r="AD22158" s="11" t="s">
        <v>34957</v>
      </c>
      <c r="AE22158" s="10" t="s">
        <v>34902</v>
      </c>
      <c r="AF22158" s="10" t="s">
        <v>538</v>
      </c>
    </row>
    <row r="22159" spans="30:32" x14ac:dyDescent="0.2">
      <c r="AD22159" s="11" t="s">
        <v>34958</v>
      </c>
      <c r="AE22159" s="10" t="s">
        <v>34902</v>
      </c>
      <c r="AF22159" s="10" t="s">
        <v>538</v>
      </c>
    </row>
    <row r="22160" spans="30:32" x14ac:dyDescent="0.2">
      <c r="AD22160" s="11" t="s">
        <v>34959</v>
      </c>
      <c r="AE22160" s="10" t="s">
        <v>34902</v>
      </c>
      <c r="AF22160" s="10" t="s">
        <v>538</v>
      </c>
    </row>
    <row r="22161" spans="30:32" x14ac:dyDescent="0.2">
      <c r="AD22161" s="11" t="s">
        <v>34960</v>
      </c>
      <c r="AE22161" s="10" t="s">
        <v>34902</v>
      </c>
      <c r="AF22161" s="10" t="s">
        <v>538</v>
      </c>
    </row>
    <row r="22162" spans="30:32" x14ac:dyDescent="0.2">
      <c r="AD22162" s="11" t="s">
        <v>34961</v>
      </c>
      <c r="AE22162" s="10" t="s">
        <v>34902</v>
      </c>
      <c r="AF22162" s="10" t="s">
        <v>538</v>
      </c>
    </row>
    <row r="22163" spans="30:32" x14ac:dyDescent="0.2">
      <c r="AD22163" s="11" t="s">
        <v>34962</v>
      </c>
      <c r="AE22163" s="10" t="s">
        <v>34902</v>
      </c>
      <c r="AF22163" s="10" t="s">
        <v>538</v>
      </c>
    </row>
    <row r="22164" spans="30:32" x14ac:dyDescent="0.2">
      <c r="AD22164" s="11" t="s">
        <v>34963</v>
      </c>
      <c r="AE22164" s="10" t="s">
        <v>34902</v>
      </c>
      <c r="AF22164" s="10" t="s">
        <v>538</v>
      </c>
    </row>
    <row r="22165" spans="30:32" x14ac:dyDescent="0.2">
      <c r="AD22165" s="11" t="s">
        <v>34964</v>
      </c>
      <c r="AE22165" s="10" t="s">
        <v>34902</v>
      </c>
      <c r="AF22165" s="10" t="s">
        <v>538</v>
      </c>
    </row>
    <row r="22166" spans="30:32" x14ac:dyDescent="0.2">
      <c r="AD22166" s="11" t="s">
        <v>34965</v>
      </c>
      <c r="AE22166" s="10" t="s">
        <v>34902</v>
      </c>
      <c r="AF22166" s="10" t="s">
        <v>538</v>
      </c>
    </row>
    <row r="22167" spans="30:32" x14ac:dyDescent="0.2">
      <c r="AD22167" s="11" t="s">
        <v>34966</v>
      </c>
      <c r="AE22167" s="10" t="s">
        <v>34902</v>
      </c>
      <c r="AF22167" s="10" t="s">
        <v>538</v>
      </c>
    </row>
    <row r="22168" spans="30:32" x14ac:dyDescent="0.2">
      <c r="AD22168" s="11" t="s">
        <v>34967</v>
      </c>
      <c r="AE22168" s="10" t="s">
        <v>34902</v>
      </c>
      <c r="AF22168" s="10" t="s">
        <v>538</v>
      </c>
    </row>
    <row r="22169" spans="30:32" x14ac:dyDescent="0.2">
      <c r="AD22169" s="11" t="s">
        <v>34968</v>
      </c>
      <c r="AE22169" s="10" t="s">
        <v>34902</v>
      </c>
      <c r="AF22169" s="10" t="s">
        <v>538</v>
      </c>
    </row>
    <row r="22170" spans="30:32" x14ac:dyDescent="0.2">
      <c r="AD22170" s="11" t="s">
        <v>34969</v>
      </c>
      <c r="AE22170" s="10" t="s">
        <v>34902</v>
      </c>
      <c r="AF22170" s="10" t="s">
        <v>538</v>
      </c>
    </row>
    <row r="22171" spans="30:32" x14ac:dyDescent="0.2">
      <c r="AD22171" s="11" t="s">
        <v>34970</v>
      </c>
      <c r="AE22171" s="10" t="s">
        <v>34971</v>
      </c>
      <c r="AF22171" s="10" t="s">
        <v>538</v>
      </c>
    </row>
    <row r="22172" spans="30:32" x14ac:dyDescent="0.2">
      <c r="AD22172" s="11" t="s">
        <v>34972</v>
      </c>
      <c r="AE22172" s="10" t="s">
        <v>34902</v>
      </c>
      <c r="AF22172" s="10" t="s">
        <v>538</v>
      </c>
    </row>
    <row r="22173" spans="30:32" x14ac:dyDescent="0.2">
      <c r="AD22173" s="11" t="s">
        <v>34973</v>
      </c>
      <c r="AE22173" s="10" t="s">
        <v>34902</v>
      </c>
      <c r="AF22173" s="10" t="s">
        <v>538</v>
      </c>
    </row>
    <row r="22174" spans="30:32" x14ac:dyDescent="0.2">
      <c r="AD22174" s="11" t="s">
        <v>34974</v>
      </c>
      <c r="AE22174" s="10" t="s">
        <v>34902</v>
      </c>
      <c r="AF22174" s="10" t="s">
        <v>538</v>
      </c>
    </row>
    <row r="22175" spans="30:32" x14ac:dyDescent="0.2">
      <c r="AD22175" s="11" t="s">
        <v>34975</v>
      </c>
      <c r="AE22175" s="10" t="s">
        <v>34902</v>
      </c>
      <c r="AF22175" s="10" t="s">
        <v>538</v>
      </c>
    </row>
    <row r="22176" spans="30:32" x14ac:dyDescent="0.2">
      <c r="AD22176" s="11" t="s">
        <v>34976</v>
      </c>
      <c r="AE22176" s="10" t="s">
        <v>34902</v>
      </c>
      <c r="AF22176" s="10" t="s">
        <v>538</v>
      </c>
    </row>
    <row r="22177" spans="30:32" x14ac:dyDescent="0.2">
      <c r="AD22177" s="11" t="s">
        <v>34977</v>
      </c>
      <c r="AE22177" s="10" t="s">
        <v>34902</v>
      </c>
      <c r="AF22177" s="10" t="s">
        <v>538</v>
      </c>
    </row>
    <row r="22178" spans="30:32" x14ac:dyDescent="0.2">
      <c r="AD22178" s="11" t="s">
        <v>34978</v>
      </c>
      <c r="AE22178" s="10" t="s">
        <v>34902</v>
      </c>
      <c r="AF22178" s="10" t="s">
        <v>538</v>
      </c>
    </row>
    <row r="22179" spans="30:32" x14ac:dyDescent="0.2">
      <c r="AD22179" s="11" t="s">
        <v>34979</v>
      </c>
      <c r="AE22179" s="10" t="s">
        <v>34902</v>
      </c>
      <c r="AF22179" s="10" t="s">
        <v>538</v>
      </c>
    </row>
    <row r="22180" spans="30:32" x14ac:dyDescent="0.2">
      <c r="AD22180" s="11" t="s">
        <v>34980</v>
      </c>
      <c r="AE22180" s="10" t="s">
        <v>34902</v>
      </c>
      <c r="AF22180" s="10" t="s">
        <v>538</v>
      </c>
    </row>
    <row r="22181" spans="30:32" x14ac:dyDescent="0.2">
      <c r="AD22181" s="11" t="s">
        <v>34981</v>
      </c>
      <c r="AE22181" s="10" t="s">
        <v>34902</v>
      </c>
      <c r="AF22181" s="10" t="s">
        <v>538</v>
      </c>
    </row>
    <row r="22182" spans="30:32" x14ac:dyDescent="0.2">
      <c r="AD22182" s="11" t="s">
        <v>34982</v>
      </c>
      <c r="AE22182" s="10" t="s">
        <v>34902</v>
      </c>
      <c r="AF22182" s="10" t="s">
        <v>538</v>
      </c>
    </row>
    <row r="22183" spans="30:32" x14ac:dyDescent="0.2">
      <c r="AD22183" s="11" t="s">
        <v>34983</v>
      </c>
      <c r="AE22183" s="10" t="s">
        <v>34902</v>
      </c>
      <c r="AF22183" s="10" t="s">
        <v>538</v>
      </c>
    </row>
    <row r="22184" spans="30:32" x14ac:dyDescent="0.2">
      <c r="AD22184" s="11" t="s">
        <v>34984</v>
      </c>
      <c r="AE22184" s="10" t="s">
        <v>34902</v>
      </c>
      <c r="AF22184" s="10" t="s">
        <v>538</v>
      </c>
    </row>
    <row r="22185" spans="30:32" x14ac:dyDescent="0.2">
      <c r="AD22185" s="11" t="s">
        <v>34985</v>
      </c>
      <c r="AE22185" s="10" t="s">
        <v>34902</v>
      </c>
      <c r="AF22185" s="10" t="s">
        <v>538</v>
      </c>
    </row>
    <row r="22186" spans="30:32" x14ac:dyDescent="0.2">
      <c r="AD22186" s="11" t="s">
        <v>34986</v>
      </c>
      <c r="AE22186" s="10" t="s">
        <v>34902</v>
      </c>
      <c r="AF22186" s="10" t="s">
        <v>538</v>
      </c>
    </row>
    <row r="22187" spans="30:32" x14ac:dyDescent="0.2">
      <c r="AD22187" s="11" t="s">
        <v>34987</v>
      </c>
      <c r="AE22187" s="10" t="s">
        <v>34902</v>
      </c>
      <c r="AF22187" s="10" t="s">
        <v>538</v>
      </c>
    </row>
    <row r="22188" spans="30:32" x14ac:dyDescent="0.2">
      <c r="AD22188" s="11" t="s">
        <v>34988</v>
      </c>
      <c r="AE22188" s="10" t="s">
        <v>34902</v>
      </c>
      <c r="AF22188" s="10" t="s">
        <v>538</v>
      </c>
    </row>
    <row r="22189" spans="30:32" x14ac:dyDescent="0.2">
      <c r="AD22189" s="11" t="s">
        <v>34989</v>
      </c>
      <c r="AE22189" s="10" t="s">
        <v>34902</v>
      </c>
      <c r="AF22189" s="10" t="s">
        <v>538</v>
      </c>
    </row>
    <row r="22190" spans="30:32" x14ac:dyDescent="0.2">
      <c r="AD22190" s="11" t="s">
        <v>34990</v>
      </c>
      <c r="AE22190" s="10" t="s">
        <v>34902</v>
      </c>
      <c r="AF22190" s="10" t="s">
        <v>538</v>
      </c>
    </row>
    <row r="22191" spans="30:32" x14ac:dyDescent="0.2">
      <c r="AD22191" s="11" t="s">
        <v>34991</v>
      </c>
      <c r="AE22191" s="10" t="s">
        <v>34992</v>
      </c>
      <c r="AF22191" s="10" t="s">
        <v>538</v>
      </c>
    </row>
    <row r="22192" spans="30:32" x14ac:dyDescent="0.2">
      <c r="AD22192" s="11" t="s">
        <v>34993</v>
      </c>
      <c r="AE22192" s="10" t="s">
        <v>34902</v>
      </c>
      <c r="AF22192" s="10" t="s">
        <v>538</v>
      </c>
    </row>
    <row r="22193" spans="30:32" x14ac:dyDescent="0.2">
      <c r="AD22193" s="11" t="s">
        <v>34994</v>
      </c>
      <c r="AE22193" s="10" t="s">
        <v>34902</v>
      </c>
      <c r="AF22193" s="10" t="s">
        <v>538</v>
      </c>
    </row>
    <row r="22194" spans="30:32" x14ac:dyDescent="0.2">
      <c r="AD22194" s="11" t="s">
        <v>34995</v>
      </c>
      <c r="AE22194" s="10" t="s">
        <v>34996</v>
      </c>
      <c r="AF22194" s="10" t="s">
        <v>538</v>
      </c>
    </row>
    <row r="22195" spans="30:32" x14ac:dyDescent="0.2">
      <c r="AD22195" s="11" t="s">
        <v>34997</v>
      </c>
      <c r="AE22195" s="10" t="s">
        <v>34902</v>
      </c>
      <c r="AF22195" s="10" t="s">
        <v>538</v>
      </c>
    </row>
    <row r="22196" spans="30:32" x14ac:dyDescent="0.2">
      <c r="AD22196" s="11" t="s">
        <v>34998</v>
      </c>
      <c r="AE22196" s="10" t="s">
        <v>34902</v>
      </c>
      <c r="AF22196" s="10" t="s">
        <v>538</v>
      </c>
    </row>
    <row r="22197" spans="30:32" x14ac:dyDescent="0.2">
      <c r="AD22197" s="11" t="s">
        <v>34999</v>
      </c>
      <c r="AE22197" s="10" t="s">
        <v>34902</v>
      </c>
      <c r="AF22197" s="10" t="s">
        <v>538</v>
      </c>
    </row>
    <row r="22198" spans="30:32" x14ac:dyDescent="0.2">
      <c r="AD22198" s="11" t="s">
        <v>35000</v>
      </c>
      <c r="AE22198" s="10" t="s">
        <v>34902</v>
      </c>
      <c r="AF22198" s="10" t="s">
        <v>538</v>
      </c>
    </row>
    <row r="22199" spans="30:32" x14ac:dyDescent="0.2">
      <c r="AD22199" s="11" t="s">
        <v>35001</v>
      </c>
      <c r="AE22199" s="10" t="s">
        <v>34902</v>
      </c>
      <c r="AF22199" s="10" t="s">
        <v>538</v>
      </c>
    </row>
    <row r="22200" spans="30:32" x14ac:dyDescent="0.2">
      <c r="AD22200" s="11" t="s">
        <v>35002</v>
      </c>
      <c r="AE22200" s="10" t="s">
        <v>34902</v>
      </c>
      <c r="AF22200" s="10" t="s">
        <v>538</v>
      </c>
    </row>
    <row r="22201" spans="30:32" x14ac:dyDescent="0.2">
      <c r="AD22201" s="11" t="s">
        <v>35003</v>
      </c>
      <c r="AE22201" s="10" t="s">
        <v>35004</v>
      </c>
      <c r="AF22201" s="10" t="s">
        <v>538</v>
      </c>
    </row>
    <row r="22202" spans="30:32" x14ac:dyDescent="0.2">
      <c r="AD22202" s="11" t="s">
        <v>35005</v>
      </c>
      <c r="AE22202" s="10" t="s">
        <v>35006</v>
      </c>
      <c r="AF22202" s="10" t="s">
        <v>538</v>
      </c>
    </row>
    <row r="22203" spans="30:32" x14ac:dyDescent="0.2">
      <c r="AD22203" s="11" t="s">
        <v>35007</v>
      </c>
      <c r="AE22203" s="10" t="s">
        <v>35006</v>
      </c>
      <c r="AF22203" s="10" t="s">
        <v>538</v>
      </c>
    </row>
    <row r="22204" spans="30:32" x14ac:dyDescent="0.2">
      <c r="AD22204" s="11" t="s">
        <v>35008</v>
      </c>
      <c r="AE22204" s="10" t="s">
        <v>35006</v>
      </c>
      <c r="AF22204" s="10" t="s">
        <v>538</v>
      </c>
    </row>
    <row r="22205" spans="30:32" x14ac:dyDescent="0.2">
      <c r="AD22205" s="11" t="s">
        <v>35009</v>
      </c>
      <c r="AE22205" s="10" t="s">
        <v>35010</v>
      </c>
      <c r="AF22205" s="10" t="s">
        <v>538</v>
      </c>
    </row>
    <row r="22206" spans="30:32" x14ac:dyDescent="0.2">
      <c r="AD22206" s="11" t="s">
        <v>35011</v>
      </c>
      <c r="AE22206" s="10" t="s">
        <v>35010</v>
      </c>
      <c r="AF22206" s="10" t="s">
        <v>538</v>
      </c>
    </row>
    <row r="22207" spans="30:32" x14ac:dyDescent="0.2">
      <c r="AD22207" s="11" t="s">
        <v>35012</v>
      </c>
      <c r="AE22207" s="10" t="s">
        <v>35013</v>
      </c>
      <c r="AF22207" s="10" t="s">
        <v>538</v>
      </c>
    </row>
    <row r="22208" spans="30:32" x14ac:dyDescent="0.2">
      <c r="AD22208" s="11" t="s">
        <v>35014</v>
      </c>
      <c r="AE22208" s="10" t="s">
        <v>35015</v>
      </c>
      <c r="AF22208" s="10" t="s">
        <v>538</v>
      </c>
    </row>
    <row r="22209" spans="30:32" x14ac:dyDescent="0.2">
      <c r="AD22209" s="11" t="s">
        <v>35016</v>
      </c>
      <c r="AE22209" s="10" t="s">
        <v>35017</v>
      </c>
      <c r="AF22209" s="10" t="s">
        <v>538</v>
      </c>
    </row>
    <row r="22210" spans="30:32" x14ac:dyDescent="0.2">
      <c r="AD22210" s="11" t="s">
        <v>35018</v>
      </c>
      <c r="AE22210" s="10" t="s">
        <v>35019</v>
      </c>
      <c r="AF22210" s="10" t="s">
        <v>538</v>
      </c>
    </row>
    <row r="22211" spans="30:32" x14ac:dyDescent="0.2">
      <c r="AD22211" s="11" t="s">
        <v>35020</v>
      </c>
      <c r="AE22211" s="10" t="s">
        <v>35021</v>
      </c>
      <c r="AF22211" s="10" t="s">
        <v>538</v>
      </c>
    </row>
    <row r="22212" spans="30:32" x14ac:dyDescent="0.2">
      <c r="AD22212" s="11" t="s">
        <v>35022</v>
      </c>
      <c r="AE22212" s="10" t="s">
        <v>35021</v>
      </c>
      <c r="AF22212" s="10" t="s">
        <v>538</v>
      </c>
    </row>
    <row r="22213" spans="30:32" x14ac:dyDescent="0.2">
      <c r="AD22213" s="11" t="s">
        <v>35023</v>
      </c>
      <c r="AE22213" s="10" t="s">
        <v>35024</v>
      </c>
      <c r="AF22213" s="10" t="s">
        <v>538</v>
      </c>
    </row>
    <row r="22214" spans="30:32" x14ac:dyDescent="0.2">
      <c r="AD22214" s="11" t="s">
        <v>35025</v>
      </c>
      <c r="AE22214" s="10" t="s">
        <v>35024</v>
      </c>
      <c r="AF22214" s="10" t="s">
        <v>538</v>
      </c>
    </row>
    <row r="22215" spans="30:32" x14ac:dyDescent="0.2">
      <c r="AD22215" s="11" t="s">
        <v>35026</v>
      </c>
      <c r="AE22215" s="10" t="s">
        <v>35024</v>
      </c>
      <c r="AF22215" s="10" t="s">
        <v>538</v>
      </c>
    </row>
    <row r="22216" spans="30:32" x14ac:dyDescent="0.2">
      <c r="AD22216" s="11" t="s">
        <v>35027</v>
      </c>
      <c r="AE22216" s="10" t="s">
        <v>35024</v>
      </c>
      <c r="AF22216" s="10" t="s">
        <v>538</v>
      </c>
    </row>
    <row r="22217" spans="30:32" x14ac:dyDescent="0.2">
      <c r="AD22217" s="11" t="s">
        <v>35028</v>
      </c>
      <c r="AE22217" s="10" t="s">
        <v>35024</v>
      </c>
      <c r="AF22217" s="10" t="s">
        <v>538</v>
      </c>
    </row>
    <row r="22218" spans="30:32" x14ac:dyDescent="0.2">
      <c r="AD22218" s="11" t="s">
        <v>35029</v>
      </c>
      <c r="AE22218" s="10" t="s">
        <v>35024</v>
      </c>
      <c r="AF22218" s="10" t="s">
        <v>538</v>
      </c>
    </row>
    <row r="22219" spans="30:32" x14ac:dyDescent="0.2">
      <c r="AD22219" s="11" t="s">
        <v>35030</v>
      </c>
      <c r="AE22219" s="10" t="s">
        <v>35024</v>
      </c>
      <c r="AF22219" s="10" t="s">
        <v>538</v>
      </c>
    </row>
    <row r="22220" spans="30:32" x14ac:dyDescent="0.2">
      <c r="AD22220" s="11" t="s">
        <v>35031</v>
      </c>
      <c r="AE22220" s="10" t="s">
        <v>35024</v>
      </c>
      <c r="AF22220" s="10" t="s">
        <v>538</v>
      </c>
    </row>
    <row r="22221" spans="30:32" x14ac:dyDescent="0.2">
      <c r="AD22221" s="11" t="s">
        <v>35032</v>
      </c>
      <c r="AE22221" s="10" t="s">
        <v>35024</v>
      </c>
      <c r="AF22221" s="10" t="s">
        <v>538</v>
      </c>
    </row>
    <row r="22222" spans="30:32" x14ac:dyDescent="0.2">
      <c r="AD22222" s="11" t="s">
        <v>35033</v>
      </c>
      <c r="AE22222" s="10" t="s">
        <v>35024</v>
      </c>
      <c r="AF22222" s="10" t="s">
        <v>538</v>
      </c>
    </row>
    <row r="22223" spans="30:32" x14ac:dyDescent="0.2">
      <c r="AD22223" s="11" t="s">
        <v>35034</v>
      </c>
      <c r="AE22223" s="10" t="s">
        <v>35024</v>
      </c>
      <c r="AF22223" s="10" t="s">
        <v>538</v>
      </c>
    </row>
    <row r="22224" spans="30:32" x14ac:dyDescent="0.2">
      <c r="AD22224" s="11" t="s">
        <v>35035</v>
      </c>
      <c r="AE22224" s="10" t="s">
        <v>35036</v>
      </c>
      <c r="AF22224" s="10" t="s">
        <v>538</v>
      </c>
    </row>
    <row r="22225" spans="30:32" x14ac:dyDescent="0.2">
      <c r="AD22225" s="11" t="s">
        <v>35037</v>
      </c>
      <c r="AE22225" s="10" t="s">
        <v>35038</v>
      </c>
      <c r="AF22225" s="10" t="s">
        <v>538</v>
      </c>
    </row>
    <row r="22226" spans="30:32" x14ac:dyDescent="0.2">
      <c r="AD22226" s="11" t="s">
        <v>35039</v>
      </c>
      <c r="AE22226" s="10" t="s">
        <v>35040</v>
      </c>
      <c r="AF22226" s="10" t="s">
        <v>538</v>
      </c>
    </row>
    <row r="22227" spans="30:32" x14ac:dyDescent="0.2">
      <c r="AD22227" s="11" t="s">
        <v>35041</v>
      </c>
      <c r="AE22227" s="10" t="s">
        <v>35042</v>
      </c>
      <c r="AF22227" s="10" t="s">
        <v>538</v>
      </c>
    </row>
    <row r="22228" spans="30:32" x14ac:dyDescent="0.2">
      <c r="AD22228" s="11" t="s">
        <v>35043</v>
      </c>
      <c r="AE22228" s="10" t="s">
        <v>35044</v>
      </c>
      <c r="AF22228" s="10" t="s">
        <v>538</v>
      </c>
    </row>
    <row r="22229" spans="30:32" x14ac:dyDescent="0.2">
      <c r="AD22229" s="11" t="s">
        <v>35045</v>
      </c>
      <c r="AE22229" s="10" t="s">
        <v>35040</v>
      </c>
      <c r="AF22229" s="10" t="s">
        <v>538</v>
      </c>
    </row>
    <row r="22230" spans="30:32" x14ac:dyDescent="0.2">
      <c r="AD22230" s="11" t="s">
        <v>35046</v>
      </c>
      <c r="AE22230" s="10" t="s">
        <v>35042</v>
      </c>
      <c r="AF22230" s="10" t="s">
        <v>538</v>
      </c>
    </row>
    <row r="22231" spans="30:32" x14ac:dyDescent="0.2">
      <c r="AD22231" s="11" t="s">
        <v>35047</v>
      </c>
      <c r="AE22231" s="10" t="s">
        <v>35044</v>
      </c>
      <c r="AF22231" s="10" t="s">
        <v>538</v>
      </c>
    </row>
    <row r="22232" spans="30:32" x14ac:dyDescent="0.2">
      <c r="AD22232" s="11" t="s">
        <v>35048</v>
      </c>
      <c r="AE22232" s="10" t="s">
        <v>1163</v>
      </c>
      <c r="AF22232" s="10" t="s">
        <v>538</v>
      </c>
    </row>
    <row r="22233" spans="30:32" x14ac:dyDescent="0.2">
      <c r="AD22233" s="11" t="s">
        <v>35049</v>
      </c>
      <c r="AE22233" s="10" t="s">
        <v>35050</v>
      </c>
      <c r="AF22233" s="10" t="s">
        <v>538</v>
      </c>
    </row>
    <row r="22234" spans="30:32" x14ac:dyDescent="0.2">
      <c r="AD22234" s="11" t="s">
        <v>35051</v>
      </c>
      <c r="AE22234" s="10" t="s">
        <v>35050</v>
      </c>
      <c r="AF22234" s="10" t="s">
        <v>538</v>
      </c>
    </row>
    <row r="22235" spans="30:32" x14ac:dyDescent="0.2">
      <c r="AD22235" s="11" t="s">
        <v>35052</v>
      </c>
      <c r="AE22235" s="10" t="s">
        <v>22211</v>
      </c>
      <c r="AF22235" s="10" t="s">
        <v>538</v>
      </c>
    </row>
    <row r="22236" spans="30:32" x14ac:dyDescent="0.2">
      <c r="AD22236" s="11" t="s">
        <v>35053</v>
      </c>
      <c r="AE22236" s="10" t="s">
        <v>35054</v>
      </c>
      <c r="AF22236" s="10" t="s">
        <v>538</v>
      </c>
    </row>
    <row r="22237" spans="30:32" x14ac:dyDescent="0.2">
      <c r="AD22237" s="11" t="s">
        <v>35055</v>
      </c>
      <c r="AE22237" s="10" t="s">
        <v>35056</v>
      </c>
      <c r="AF22237" s="10" t="s">
        <v>538</v>
      </c>
    </row>
    <row r="22238" spans="30:32" x14ac:dyDescent="0.2">
      <c r="AD22238" s="11" t="s">
        <v>35057</v>
      </c>
      <c r="AE22238" s="10" t="s">
        <v>35056</v>
      </c>
      <c r="AF22238" s="10" t="s">
        <v>538</v>
      </c>
    </row>
    <row r="22239" spans="30:32" x14ac:dyDescent="0.2">
      <c r="AD22239" s="11" t="s">
        <v>35058</v>
      </c>
      <c r="AE22239" s="10" t="s">
        <v>9731</v>
      </c>
      <c r="AF22239" s="10" t="s">
        <v>538</v>
      </c>
    </row>
    <row r="22240" spans="30:32" x14ac:dyDescent="0.2">
      <c r="AD22240" s="11" t="s">
        <v>35059</v>
      </c>
      <c r="AE22240" s="10" t="s">
        <v>9731</v>
      </c>
      <c r="AF22240" s="10" t="s">
        <v>538</v>
      </c>
    </row>
    <row r="22241" spans="30:32" x14ac:dyDescent="0.2">
      <c r="AD22241" s="11" t="s">
        <v>35060</v>
      </c>
      <c r="AE22241" s="10" t="s">
        <v>9731</v>
      </c>
      <c r="AF22241" s="10" t="s">
        <v>538</v>
      </c>
    </row>
    <row r="22242" spans="30:32" x14ac:dyDescent="0.2">
      <c r="AD22242" s="11" t="s">
        <v>35061</v>
      </c>
      <c r="AE22242" s="10" t="s">
        <v>9731</v>
      </c>
      <c r="AF22242" s="10" t="s">
        <v>538</v>
      </c>
    </row>
    <row r="22243" spans="30:32" x14ac:dyDescent="0.2">
      <c r="AD22243" s="11" t="s">
        <v>35062</v>
      </c>
      <c r="AE22243" s="10" t="s">
        <v>35063</v>
      </c>
      <c r="AF22243" s="10" t="s">
        <v>538</v>
      </c>
    </row>
    <row r="22244" spans="30:32" x14ac:dyDescent="0.2">
      <c r="AD22244" s="11" t="s">
        <v>35064</v>
      </c>
      <c r="AE22244" s="10" t="s">
        <v>35065</v>
      </c>
      <c r="AF22244" s="10" t="s">
        <v>538</v>
      </c>
    </row>
    <row r="22245" spans="30:32" x14ac:dyDescent="0.2">
      <c r="AD22245" s="11" t="s">
        <v>35066</v>
      </c>
      <c r="AE22245" s="10" t="s">
        <v>35065</v>
      </c>
      <c r="AF22245" s="10" t="s">
        <v>538</v>
      </c>
    </row>
    <row r="22246" spans="30:32" x14ac:dyDescent="0.2">
      <c r="AD22246" s="11" t="s">
        <v>35067</v>
      </c>
      <c r="AE22246" s="10" t="s">
        <v>35068</v>
      </c>
      <c r="AF22246" s="10" t="s">
        <v>538</v>
      </c>
    </row>
    <row r="22247" spans="30:32" x14ac:dyDescent="0.2">
      <c r="AD22247" s="11" t="s">
        <v>35069</v>
      </c>
      <c r="AE22247" s="10" t="s">
        <v>35070</v>
      </c>
      <c r="AF22247" s="10" t="s">
        <v>538</v>
      </c>
    </row>
    <row r="22248" spans="30:32" x14ac:dyDescent="0.2">
      <c r="AD22248" s="11" t="s">
        <v>35071</v>
      </c>
      <c r="AE22248" s="10" t="s">
        <v>35070</v>
      </c>
      <c r="AF22248" s="10" t="s">
        <v>538</v>
      </c>
    </row>
    <row r="22249" spans="30:32" x14ac:dyDescent="0.2">
      <c r="AD22249" s="11" t="s">
        <v>35072</v>
      </c>
      <c r="AE22249" s="10" t="s">
        <v>35073</v>
      </c>
      <c r="AF22249" s="10" t="s">
        <v>538</v>
      </c>
    </row>
    <row r="22250" spans="30:32" x14ac:dyDescent="0.2">
      <c r="AD22250" s="11" t="s">
        <v>35074</v>
      </c>
      <c r="AE22250" s="10" t="s">
        <v>35075</v>
      </c>
      <c r="AF22250" s="10" t="s">
        <v>538</v>
      </c>
    </row>
    <row r="22251" spans="30:32" x14ac:dyDescent="0.2">
      <c r="AD22251" s="11" t="s">
        <v>35076</v>
      </c>
      <c r="AE22251" s="10" t="s">
        <v>3316</v>
      </c>
      <c r="AF22251" s="10" t="s">
        <v>538</v>
      </c>
    </row>
    <row r="22252" spans="30:32" x14ac:dyDescent="0.2">
      <c r="AD22252" s="11" t="s">
        <v>35077</v>
      </c>
      <c r="AE22252" s="10" t="s">
        <v>3316</v>
      </c>
      <c r="AF22252" s="10" t="s">
        <v>538</v>
      </c>
    </row>
    <row r="22253" spans="30:32" x14ac:dyDescent="0.2">
      <c r="AD22253" s="11" t="s">
        <v>35078</v>
      </c>
      <c r="AE22253" s="10" t="s">
        <v>3316</v>
      </c>
      <c r="AF22253" s="10" t="s">
        <v>538</v>
      </c>
    </row>
    <row r="22254" spans="30:32" x14ac:dyDescent="0.2">
      <c r="AD22254" s="11" t="s">
        <v>35079</v>
      </c>
      <c r="AE22254" s="10" t="s">
        <v>3316</v>
      </c>
      <c r="AF22254" s="10" t="s">
        <v>538</v>
      </c>
    </row>
    <row r="22255" spans="30:32" x14ac:dyDescent="0.2">
      <c r="AD22255" s="11" t="s">
        <v>35080</v>
      </c>
      <c r="AE22255" s="10" t="s">
        <v>3316</v>
      </c>
      <c r="AF22255" s="10" t="s">
        <v>538</v>
      </c>
    </row>
    <row r="22256" spans="30:32" x14ac:dyDescent="0.2">
      <c r="AD22256" s="11" t="s">
        <v>35081</v>
      </c>
      <c r="AE22256" s="10" t="s">
        <v>3316</v>
      </c>
      <c r="AF22256" s="10" t="s">
        <v>538</v>
      </c>
    </row>
    <row r="22257" spans="30:32" x14ac:dyDescent="0.2">
      <c r="AD22257" s="11" t="s">
        <v>35082</v>
      </c>
      <c r="AE22257" s="10" t="s">
        <v>3316</v>
      </c>
      <c r="AF22257" s="10" t="s">
        <v>538</v>
      </c>
    </row>
    <row r="22258" spans="30:32" x14ac:dyDescent="0.2">
      <c r="AD22258" s="11" t="s">
        <v>35083</v>
      </c>
      <c r="AE22258" s="10" t="s">
        <v>3316</v>
      </c>
      <c r="AF22258" s="10" t="s">
        <v>538</v>
      </c>
    </row>
    <row r="22259" spans="30:32" x14ac:dyDescent="0.2">
      <c r="AD22259" s="11" t="s">
        <v>35084</v>
      </c>
      <c r="AE22259" s="10" t="s">
        <v>3316</v>
      </c>
      <c r="AF22259" s="10" t="s">
        <v>538</v>
      </c>
    </row>
    <row r="22260" spans="30:32" x14ac:dyDescent="0.2">
      <c r="AD22260" s="11" t="s">
        <v>35085</v>
      </c>
      <c r="AE22260" s="10" t="s">
        <v>3316</v>
      </c>
      <c r="AF22260" s="10" t="s">
        <v>538</v>
      </c>
    </row>
    <row r="22261" spans="30:32" x14ac:dyDescent="0.2">
      <c r="AD22261" s="11" t="s">
        <v>35086</v>
      </c>
      <c r="AE22261" s="10" t="s">
        <v>3316</v>
      </c>
      <c r="AF22261" s="10" t="s">
        <v>538</v>
      </c>
    </row>
    <row r="22262" spans="30:32" x14ac:dyDescent="0.2">
      <c r="AD22262" s="11" t="s">
        <v>35087</v>
      </c>
      <c r="AE22262" s="10" t="s">
        <v>3316</v>
      </c>
      <c r="AF22262" s="10" t="s">
        <v>538</v>
      </c>
    </row>
    <row r="22263" spans="30:32" x14ac:dyDescent="0.2">
      <c r="AD22263" s="11" t="s">
        <v>35088</v>
      </c>
      <c r="AE22263" s="10" t="s">
        <v>3316</v>
      </c>
      <c r="AF22263" s="10" t="s">
        <v>538</v>
      </c>
    </row>
    <row r="22264" spans="30:32" x14ac:dyDescent="0.2">
      <c r="AD22264" s="11" t="s">
        <v>35089</v>
      </c>
      <c r="AE22264" s="10" t="s">
        <v>3316</v>
      </c>
      <c r="AF22264" s="10" t="s">
        <v>538</v>
      </c>
    </row>
    <row r="22265" spans="30:32" x14ac:dyDescent="0.2">
      <c r="AD22265" s="11" t="s">
        <v>35090</v>
      </c>
      <c r="AE22265" s="10" t="s">
        <v>3316</v>
      </c>
      <c r="AF22265" s="10" t="s">
        <v>538</v>
      </c>
    </row>
    <row r="22266" spans="30:32" x14ac:dyDescent="0.2">
      <c r="AD22266" s="11" t="s">
        <v>35091</v>
      </c>
      <c r="AE22266" s="10" t="s">
        <v>3316</v>
      </c>
      <c r="AF22266" s="10" t="s">
        <v>538</v>
      </c>
    </row>
    <row r="22267" spans="30:32" x14ac:dyDescent="0.2">
      <c r="AD22267" s="11" t="s">
        <v>35092</v>
      </c>
      <c r="AE22267" s="10" t="s">
        <v>3316</v>
      </c>
      <c r="AF22267" s="10" t="s">
        <v>538</v>
      </c>
    </row>
    <row r="22268" spans="30:32" x14ac:dyDescent="0.2">
      <c r="AD22268" s="11" t="s">
        <v>35093</v>
      </c>
      <c r="AE22268" s="10" t="s">
        <v>3316</v>
      </c>
      <c r="AF22268" s="10" t="s">
        <v>538</v>
      </c>
    </row>
    <row r="22269" spans="30:32" x14ac:dyDescent="0.2">
      <c r="AD22269" s="11" t="s">
        <v>35094</v>
      </c>
      <c r="AE22269" s="10" t="s">
        <v>3316</v>
      </c>
      <c r="AF22269" s="10" t="s">
        <v>538</v>
      </c>
    </row>
    <row r="22270" spans="30:32" x14ac:dyDescent="0.2">
      <c r="AD22270" s="11" t="s">
        <v>35095</v>
      </c>
      <c r="AE22270" s="10" t="s">
        <v>3316</v>
      </c>
      <c r="AF22270" s="10" t="s">
        <v>538</v>
      </c>
    </row>
    <row r="22271" spans="30:32" x14ac:dyDescent="0.2">
      <c r="AD22271" s="11" t="s">
        <v>35096</v>
      </c>
      <c r="AE22271" s="10" t="s">
        <v>3316</v>
      </c>
      <c r="AF22271" s="10" t="s">
        <v>538</v>
      </c>
    </row>
    <row r="22272" spans="30:32" x14ac:dyDescent="0.2">
      <c r="AD22272" s="11" t="s">
        <v>35097</v>
      </c>
      <c r="AE22272" s="10" t="s">
        <v>3316</v>
      </c>
      <c r="AF22272" s="10" t="s">
        <v>538</v>
      </c>
    </row>
    <row r="22273" spans="30:32" x14ac:dyDescent="0.2">
      <c r="AD22273" s="11" t="s">
        <v>35098</v>
      </c>
      <c r="AE22273" s="10" t="s">
        <v>35099</v>
      </c>
      <c r="AF22273" s="10" t="s">
        <v>538</v>
      </c>
    </row>
    <row r="22274" spans="30:32" x14ac:dyDescent="0.2">
      <c r="AD22274" s="11" t="s">
        <v>35100</v>
      </c>
      <c r="AE22274" s="10" t="s">
        <v>11483</v>
      </c>
      <c r="AF22274" s="10" t="s">
        <v>538</v>
      </c>
    </row>
    <row r="22275" spans="30:32" x14ac:dyDescent="0.2">
      <c r="AD22275" s="11" t="s">
        <v>35101</v>
      </c>
      <c r="AE22275" s="10" t="s">
        <v>13486</v>
      </c>
      <c r="AF22275" s="10" t="s">
        <v>538</v>
      </c>
    </row>
    <row r="22276" spans="30:32" x14ac:dyDescent="0.2">
      <c r="AD22276" s="11" t="s">
        <v>35102</v>
      </c>
      <c r="AE22276" s="10" t="s">
        <v>13486</v>
      </c>
      <c r="AF22276" s="10" t="s">
        <v>538</v>
      </c>
    </row>
    <row r="22277" spans="30:32" x14ac:dyDescent="0.2">
      <c r="AD22277" s="11" t="s">
        <v>35103</v>
      </c>
      <c r="AE22277" s="10" t="s">
        <v>35104</v>
      </c>
      <c r="AF22277" s="10" t="s">
        <v>538</v>
      </c>
    </row>
    <row r="22278" spans="30:32" x14ac:dyDescent="0.2">
      <c r="AD22278" s="11" t="s">
        <v>35105</v>
      </c>
      <c r="AE22278" s="10" t="s">
        <v>35106</v>
      </c>
      <c r="AF22278" s="10" t="s">
        <v>538</v>
      </c>
    </row>
    <row r="22279" spans="30:32" x14ac:dyDescent="0.2">
      <c r="AD22279" s="11" t="s">
        <v>35107</v>
      </c>
      <c r="AE22279" s="10" t="s">
        <v>35106</v>
      </c>
      <c r="AF22279" s="10" t="s">
        <v>538</v>
      </c>
    </row>
    <row r="22280" spans="30:32" x14ac:dyDescent="0.2">
      <c r="AD22280" s="11" t="s">
        <v>35108</v>
      </c>
      <c r="AE22280" s="10" t="s">
        <v>2016</v>
      </c>
      <c r="AF22280" s="10" t="s">
        <v>538</v>
      </c>
    </row>
    <row r="22281" spans="30:32" x14ac:dyDescent="0.2">
      <c r="AD22281" s="11" t="s">
        <v>35109</v>
      </c>
      <c r="AE22281" s="10" t="s">
        <v>3862</v>
      </c>
      <c r="AF22281" s="10" t="s">
        <v>538</v>
      </c>
    </row>
    <row r="22282" spans="30:32" x14ac:dyDescent="0.2">
      <c r="AD22282" s="11" t="s">
        <v>35110</v>
      </c>
      <c r="AE22282" s="10" t="s">
        <v>35111</v>
      </c>
      <c r="AF22282" s="10" t="s">
        <v>538</v>
      </c>
    </row>
    <row r="22283" spans="30:32" x14ac:dyDescent="0.2">
      <c r="AD22283" s="11" t="s">
        <v>35112</v>
      </c>
      <c r="AE22283" s="10" t="s">
        <v>18249</v>
      </c>
      <c r="AF22283" s="10" t="s">
        <v>538</v>
      </c>
    </row>
    <row r="22284" spans="30:32" x14ac:dyDescent="0.2">
      <c r="AD22284" s="11" t="s">
        <v>35113</v>
      </c>
      <c r="AE22284" s="10" t="s">
        <v>18249</v>
      </c>
      <c r="AF22284" s="10" t="s">
        <v>538</v>
      </c>
    </row>
    <row r="22285" spans="30:32" x14ac:dyDescent="0.2">
      <c r="AD22285" s="11" t="s">
        <v>35114</v>
      </c>
      <c r="AE22285" s="10" t="s">
        <v>18249</v>
      </c>
      <c r="AF22285" s="10" t="s">
        <v>538</v>
      </c>
    </row>
    <row r="22286" spans="30:32" x14ac:dyDescent="0.2">
      <c r="AD22286" s="11" t="s">
        <v>35115</v>
      </c>
      <c r="AE22286" s="10" t="s">
        <v>18249</v>
      </c>
      <c r="AF22286" s="10" t="s">
        <v>538</v>
      </c>
    </row>
    <row r="22287" spans="30:32" x14ac:dyDescent="0.2">
      <c r="AD22287" s="11" t="s">
        <v>35116</v>
      </c>
      <c r="AE22287" s="10" t="s">
        <v>18249</v>
      </c>
      <c r="AF22287" s="10" t="s">
        <v>538</v>
      </c>
    </row>
    <row r="22288" spans="30:32" x14ac:dyDescent="0.2">
      <c r="AD22288" s="11" t="s">
        <v>35117</v>
      </c>
      <c r="AE22288" s="10" t="s">
        <v>18249</v>
      </c>
      <c r="AF22288" s="10" t="s">
        <v>538</v>
      </c>
    </row>
    <row r="22289" spans="30:32" x14ac:dyDescent="0.2">
      <c r="AD22289" s="11" t="s">
        <v>35118</v>
      </c>
      <c r="AE22289" s="10" t="s">
        <v>18249</v>
      </c>
      <c r="AF22289" s="10" t="s">
        <v>538</v>
      </c>
    </row>
    <row r="22290" spans="30:32" x14ac:dyDescent="0.2">
      <c r="AD22290" s="11" t="s">
        <v>35119</v>
      </c>
      <c r="AE22290" s="10" t="s">
        <v>18249</v>
      </c>
      <c r="AF22290" s="10" t="s">
        <v>538</v>
      </c>
    </row>
    <row r="22291" spans="30:32" x14ac:dyDescent="0.2">
      <c r="AD22291" s="11" t="s">
        <v>35120</v>
      </c>
      <c r="AE22291" s="10" t="s">
        <v>18249</v>
      </c>
      <c r="AF22291" s="10" t="s">
        <v>538</v>
      </c>
    </row>
    <row r="22292" spans="30:32" x14ac:dyDescent="0.2">
      <c r="AD22292" s="11" t="s">
        <v>35121</v>
      </c>
      <c r="AE22292" s="10" t="s">
        <v>18249</v>
      </c>
      <c r="AF22292" s="10" t="s">
        <v>538</v>
      </c>
    </row>
    <row r="22293" spans="30:32" x14ac:dyDescent="0.2">
      <c r="AD22293" s="11" t="s">
        <v>35122</v>
      </c>
      <c r="AE22293" s="10" t="s">
        <v>18249</v>
      </c>
      <c r="AF22293" s="10" t="s">
        <v>538</v>
      </c>
    </row>
    <row r="22294" spans="30:32" x14ac:dyDescent="0.2">
      <c r="AD22294" s="11" t="s">
        <v>35123</v>
      </c>
      <c r="AE22294" s="10" t="s">
        <v>18249</v>
      </c>
      <c r="AF22294" s="10" t="s">
        <v>538</v>
      </c>
    </row>
    <row r="22295" spans="30:32" x14ac:dyDescent="0.2">
      <c r="AD22295" s="11" t="s">
        <v>35124</v>
      </c>
      <c r="AE22295" s="10" t="s">
        <v>18249</v>
      </c>
      <c r="AF22295" s="10" t="s">
        <v>538</v>
      </c>
    </row>
    <row r="22296" spans="30:32" x14ac:dyDescent="0.2">
      <c r="AD22296" s="11" t="s">
        <v>35125</v>
      </c>
      <c r="AE22296" s="10" t="s">
        <v>35126</v>
      </c>
      <c r="AF22296" s="10" t="s">
        <v>538</v>
      </c>
    </row>
    <row r="22297" spans="30:32" x14ac:dyDescent="0.2">
      <c r="AD22297" s="11" t="s">
        <v>35127</v>
      </c>
      <c r="AE22297" s="10" t="s">
        <v>32218</v>
      </c>
      <c r="AF22297" s="10" t="s">
        <v>538</v>
      </c>
    </row>
    <row r="22298" spans="30:32" x14ac:dyDescent="0.2">
      <c r="AD22298" s="11" t="s">
        <v>35128</v>
      </c>
      <c r="AE22298" s="10" t="s">
        <v>35129</v>
      </c>
      <c r="AF22298" s="10" t="s">
        <v>538</v>
      </c>
    </row>
    <row r="22299" spans="30:32" x14ac:dyDescent="0.2">
      <c r="AD22299" s="11" t="s">
        <v>35130</v>
      </c>
      <c r="AE22299" s="10" t="s">
        <v>35131</v>
      </c>
      <c r="AF22299" s="10" t="s">
        <v>538</v>
      </c>
    </row>
    <row r="22300" spans="30:32" x14ac:dyDescent="0.2">
      <c r="AD22300" s="11" t="s">
        <v>35132</v>
      </c>
      <c r="AE22300" s="10" t="s">
        <v>35131</v>
      </c>
      <c r="AF22300" s="10" t="s">
        <v>538</v>
      </c>
    </row>
    <row r="22301" spans="30:32" x14ac:dyDescent="0.2">
      <c r="AD22301" s="11" t="s">
        <v>35133</v>
      </c>
      <c r="AE22301" s="10" t="s">
        <v>35131</v>
      </c>
      <c r="AF22301" s="10" t="s">
        <v>538</v>
      </c>
    </row>
    <row r="22302" spans="30:32" x14ac:dyDescent="0.2">
      <c r="AD22302" s="11" t="s">
        <v>35134</v>
      </c>
      <c r="AE22302" s="10" t="s">
        <v>35135</v>
      </c>
      <c r="AF22302" s="10" t="s">
        <v>538</v>
      </c>
    </row>
    <row r="22303" spans="30:32" x14ac:dyDescent="0.2">
      <c r="AD22303" s="11" t="s">
        <v>35136</v>
      </c>
      <c r="AE22303" s="10" t="s">
        <v>2258</v>
      </c>
      <c r="AF22303" s="10" t="s">
        <v>538</v>
      </c>
    </row>
    <row r="22304" spans="30:32" x14ac:dyDescent="0.2">
      <c r="AD22304" s="11" t="s">
        <v>35137</v>
      </c>
      <c r="AE22304" s="10" t="s">
        <v>35138</v>
      </c>
      <c r="AF22304" s="10" t="s">
        <v>538</v>
      </c>
    </row>
    <row r="22305" spans="30:32" x14ac:dyDescent="0.2">
      <c r="AD22305" s="11" t="s">
        <v>35139</v>
      </c>
      <c r="AE22305" s="10" t="s">
        <v>35138</v>
      </c>
      <c r="AF22305" s="10" t="s">
        <v>538</v>
      </c>
    </row>
    <row r="22306" spans="30:32" x14ac:dyDescent="0.2">
      <c r="AD22306" s="11" t="s">
        <v>35140</v>
      </c>
      <c r="AE22306" s="10" t="s">
        <v>35138</v>
      </c>
      <c r="AF22306" s="10" t="s">
        <v>538</v>
      </c>
    </row>
    <row r="22307" spans="30:32" x14ac:dyDescent="0.2">
      <c r="AD22307" s="11" t="s">
        <v>35141</v>
      </c>
      <c r="AE22307" s="10" t="s">
        <v>35142</v>
      </c>
      <c r="AF22307" s="10" t="s">
        <v>538</v>
      </c>
    </row>
    <row r="22308" spans="30:32" x14ac:dyDescent="0.2">
      <c r="AD22308" s="11" t="s">
        <v>35143</v>
      </c>
      <c r="AE22308" s="10" t="s">
        <v>35144</v>
      </c>
      <c r="AF22308" s="10" t="s">
        <v>538</v>
      </c>
    </row>
    <row r="22309" spans="30:32" x14ac:dyDescent="0.2">
      <c r="AD22309" s="11" t="s">
        <v>35145</v>
      </c>
      <c r="AE22309" s="10" t="s">
        <v>35144</v>
      </c>
      <c r="AF22309" s="10" t="s">
        <v>538</v>
      </c>
    </row>
    <row r="22310" spans="30:32" x14ac:dyDescent="0.2">
      <c r="AD22310" s="11" t="s">
        <v>35146</v>
      </c>
      <c r="AE22310" s="10" t="s">
        <v>35138</v>
      </c>
      <c r="AF22310" s="10" t="s">
        <v>538</v>
      </c>
    </row>
    <row r="22311" spans="30:32" x14ac:dyDescent="0.2">
      <c r="AD22311" s="11" t="s">
        <v>35147</v>
      </c>
      <c r="AE22311" s="10" t="s">
        <v>35142</v>
      </c>
      <c r="AF22311" s="10" t="s">
        <v>538</v>
      </c>
    </row>
    <row r="22312" spans="30:32" x14ac:dyDescent="0.2">
      <c r="AD22312" s="11" t="s">
        <v>35148</v>
      </c>
      <c r="AE22312" s="10" t="s">
        <v>35149</v>
      </c>
      <c r="AF22312" s="10" t="s">
        <v>538</v>
      </c>
    </row>
    <row r="22313" spans="30:32" x14ac:dyDescent="0.2">
      <c r="AD22313" s="11" t="s">
        <v>35150</v>
      </c>
      <c r="AE22313" s="10" t="s">
        <v>35149</v>
      </c>
      <c r="AF22313" s="10" t="s">
        <v>538</v>
      </c>
    </row>
    <row r="22314" spans="30:32" x14ac:dyDescent="0.2">
      <c r="AD22314" s="11" t="s">
        <v>35151</v>
      </c>
      <c r="AE22314" s="10" t="s">
        <v>35152</v>
      </c>
      <c r="AF22314" s="10" t="s">
        <v>538</v>
      </c>
    </row>
    <row r="22315" spans="30:32" x14ac:dyDescent="0.2">
      <c r="AD22315" s="11" t="s">
        <v>35153</v>
      </c>
      <c r="AE22315" s="10" t="s">
        <v>35154</v>
      </c>
      <c r="AF22315" s="10" t="s">
        <v>538</v>
      </c>
    </row>
    <row r="22316" spans="30:32" x14ac:dyDescent="0.2">
      <c r="AD22316" s="11" t="s">
        <v>35155</v>
      </c>
      <c r="AE22316" s="10" t="s">
        <v>8484</v>
      </c>
      <c r="AF22316" s="10" t="s">
        <v>538</v>
      </c>
    </row>
    <row r="22317" spans="30:32" x14ac:dyDescent="0.2">
      <c r="AD22317" s="11" t="s">
        <v>35156</v>
      </c>
      <c r="AE22317" s="10" t="s">
        <v>8484</v>
      </c>
      <c r="AF22317" s="10" t="s">
        <v>538</v>
      </c>
    </row>
    <row r="22318" spans="30:32" x14ac:dyDescent="0.2">
      <c r="AD22318" s="11" t="s">
        <v>35157</v>
      </c>
      <c r="AE22318" s="10" t="s">
        <v>35158</v>
      </c>
      <c r="AF22318" s="10" t="s">
        <v>538</v>
      </c>
    </row>
    <row r="22319" spans="30:32" x14ac:dyDescent="0.2">
      <c r="AD22319" s="11" t="s">
        <v>35159</v>
      </c>
      <c r="AE22319" s="10" t="s">
        <v>35160</v>
      </c>
      <c r="AF22319" s="10" t="s">
        <v>538</v>
      </c>
    </row>
    <row r="22320" spans="30:32" x14ac:dyDescent="0.2">
      <c r="AD22320" s="11" t="s">
        <v>35161</v>
      </c>
      <c r="AE22320" s="10" t="s">
        <v>35162</v>
      </c>
      <c r="AF22320" s="10" t="s">
        <v>538</v>
      </c>
    </row>
    <row r="22321" spans="30:32" x14ac:dyDescent="0.2">
      <c r="AD22321" s="11" t="s">
        <v>35163</v>
      </c>
      <c r="AE22321" s="10" t="s">
        <v>14041</v>
      </c>
      <c r="AF22321" s="10" t="s">
        <v>538</v>
      </c>
    </row>
    <row r="22322" spans="30:32" x14ac:dyDescent="0.2">
      <c r="AD22322" s="11" t="s">
        <v>35164</v>
      </c>
      <c r="AE22322" s="10" t="s">
        <v>22102</v>
      </c>
      <c r="AF22322" s="10" t="s">
        <v>538</v>
      </c>
    </row>
    <row r="22323" spans="30:32" x14ac:dyDescent="0.2">
      <c r="AD22323" s="11" t="s">
        <v>35165</v>
      </c>
      <c r="AE22323" s="10" t="s">
        <v>11651</v>
      </c>
      <c r="AF22323" s="10" t="s">
        <v>538</v>
      </c>
    </row>
    <row r="22324" spans="30:32" x14ac:dyDescent="0.2">
      <c r="AD22324" s="11" t="s">
        <v>35166</v>
      </c>
      <c r="AE22324" s="10" t="s">
        <v>11651</v>
      </c>
      <c r="AF22324" s="10" t="s">
        <v>538</v>
      </c>
    </row>
    <row r="22325" spans="30:32" x14ac:dyDescent="0.2">
      <c r="AD22325" s="11" t="s">
        <v>35167</v>
      </c>
      <c r="AE22325" s="10" t="s">
        <v>35168</v>
      </c>
      <c r="AF22325" s="10" t="s">
        <v>538</v>
      </c>
    </row>
    <row r="22326" spans="30:32" x14ac:dyDescent="0.2">
      <c r="AD22326" s="11" t="s">
        <v>35169</v>
      </c>
      <c r="AE22326" s="10" t="s">
        <v>35168</v>
      </c>
      <c r="AF22326" s="10" t="s">
        <v>538</v>
      </c>
    </row>
    <row r="22327" spans="30:32" x14ac:dyDescent="0.2">
      <c r="AD22327" s="11" t="s">
        <v>35170</v>
      </c>
      <c r="AE22327" s="10" t="s">
        <v>35168</v>
      </c>
      <c r="AF22327" s="10" t="s">
        <v>538</v>
      </c>
    </row>
    <row r="22328" spans="30:32" x14ac:dyDescent="0.2">
      <c r="AD22328" s="11" t="s">
        <v>35171</v>
      </c>
      <c r="AE22328" s="10" t="s">
        <v>35172</v>
      </c>
      <c r="AF22328" s="10" t="s">
        <v>538</v>
      </c>
    </row>
    <row r="22329" spans="30:32" x14ac:dyDescent="0.2">
      <c r="AD22329" s="11" t="s">
        <v>35173</v>
      </c>
      <c r="AE22329" s="10" t="s">
        <v>35174</v>
      </c>
      <c r="AF22329" s="10" t="s">
        <v>538</v>
      </c>
    </row>
    <row r="22330" spans="30:32" x14ac:dyDescent="0.2">
      <c r="AD22330" s="11" t="s">
        <v>35175</v>
      </c>
      <c r="AE22330" s="10" t="s">
        <v>5025</v>
      </c>
      <c r="AF22330" s="10" t="s">
        <v>538</v>
      </c>
    </row>
    <row r="22331" spans="30:32" x14ac:dyDescent="0.2">
      <c r="AD22331" s="11" t="s">
        <v>35176</v>
      </c>
      <c r="AE22331" s="10" t="s">
        <v>7295</v>
      </c>
      <c r="AF22331" s="10" t="s">
        <v>538</v>
      </c>
    </row>
    <row r="22332" spans="30:32" x14ac:dyDescent="0.2">
      <c r="AD22332" s="11" t="s">
        <v>35177</v>
      </c>
      <c r="AE22332" s="10" t="s">
        <v>7295</v>
      </c>
      <c r="AF22332" s="10" t="s">
        <v>538</v>
      </c>
    </row>
    <row r="22333" spans="30:32" x14ac:dyDescent="0.2">
      <c r="AD22333" s="11" t="s">
        <v>35178</v>
      </c>
      <c r="AE22333" s="10" t="s">
        <v>2194</v>
      </c>
      <c r="AF22333" s="10" t="s">
        <v>538</v>
      </c>
    </row>
    <row r="22334" spans="30:32" x14ac:dyDescent="0.2">
      <c r="AD22334" s="11" t="s">
        <v>35179</v>
      </c>
      <c r="AE22334" s="10" t="s">
        <v>19701</v>
      </c>
      <c r="AF22334" s="10" t="s">
        <v>538</v>
      </c>
    </row>
    <row r="22335" spans="30:32" x14ac:dyDescent="0.2">
      <c r="AD22335" s="11" t="s">
        <v>35180</v>
      </c>
      <c r="AE22335" s="10" t="s">
        <v>35181</v>
      </c>
      <c r="AF22335" s="10" t="s">
        <v>538</v>
      </c>
    </row>
    <row r="22336" spans="30:32" x14ac:dyDescent="0.2">
      <c r="AD22336" s="11" t="s">
        <v>35182</v>
      </c>
      <c r="AE22336" s="10" t="s">
        <v>9214</v>
      </c>
      <c r="AF22336" s="10" t="s">
        <v>538</v>
      </c>
    </row>
    <row r="22337" spans="30:32" x14ac:dyDescent="0.2">
      <c r="AD22337" s="11" t="s">
        <v>35183</v>
      </c>
      <c r="AE22337" s="10" t="s">
        <v>9214</v>
      </c>
      <c r="AF22337" s="10" t="s">
        <v>538</v>
      </c>
    </row>
    <row r="22338" spans="30:32" x14ac:dyDescent="0.2">
      <c r="AD22338" s="11" t="s">
        <v>35184</v>
      </c>
      <c r="AE22338" s="10" t="s">
        <v>35185</v>
      </c>
      <c r="AF22338" s="10" t="s">
        <v>538</v>
      </c>
    </row>
    <row r="22339" spans="30:32" x14ac:dyDescent="0.2">
      <c r="AD22339" s="11" t="s">
        <v>35186</v>
      </c>
      <c r="AE22339" s="10" t="s">
        <v>35187</v>
      </c>
      <c r="AF22339" s="10" t="s">
        <v>538</v>
      </c>
    </row>
    <row r="22340" spans="30:32" x14ac:dyDescent="0.2">
      <c r="AD22340" s="11" t="s">
        <v>35188</v>
      </c>
      <c r="AE22340" s="10" t="s">
        <v>4552</v>
      </c>
      <c r="AF22340" s="10" t="s">
        <v>538</v>
      </c>
    </row>
    <row r="22341" spans="30:32" x14ac:dyDescent="0.2">
      <c r="AD22341" s="11" t="s">
        <v>35189</v>
      </c>
      <c r="AE22341" s="10" t="s">
        <v>4552</v>
      </c>
      <c r="AF22341" s="10" t="s">
        <v>538</v>
      </c>
    </row>
    <row r="22342" spans="30:32" x14ac:dyDescent="0.2">
      <c r="AD22342" s="11" t="s">
        <v>35190</v>
      </c>
      <c r="AE22342" s="10" t="s">
        <v>4552</v>
      </c>
      <c r="AF22342" s="10" t="s">
        <v>538</v>
      </c>
    </row>
    <row r="22343" spans="30:32" x14ac:dyDescent="0.2">
      <c r="AD22343" s="11" t="s">
        <v>35191</v>
      </c>
      <c r="AE22343" s="10" t="s">
        <v>4552</v>
      </c>
      <c r="AF22343" s="10" t="s">
        <v>538</v>
      </c>
    </row>
    <row r="22344" spans="30:32" x14ac:dyDescent="0.2">
      <c r="AD22344" s="11" t="s">
        <v>35192</v>
      </c>
      <c r="AE22344" s="10" t="s">
        <v>4552</v>
      </c>
      <c r="AF22344" s="10" t="s">
        <v>538</v>
      </c>
    </row>
    <row r="22345" spans="30:32" x14ac:dyDescent="0.2">
      <c r="AD22345" s="11" t="s">
        <v>35193</v>
      </c>
      <c r="AE22345" s="10" t="s">
        <v>4552</v>
      </c>
      <c r="AF22345" s="10" t="s">
        <v>538</v>
      </c>
    </row>
    <row r="22346" spans="30:32" x14ac:dyDescent="0.2">
      <c r="AD22346" s="11" t="s">
        <v>35194</v>
      </c>
      <c r="AE22346" s="10" t="s">
        <v>4552</v>
      </c>
      <c r="AF22346" s="10" t="s">
        <v>538</v>
      </c>
    </row>
    <row r="22347" spans="30:32" x14ac:dyDescent="0.2">
      <c r="AD22347" s="11" t="s">
        <v>35195</v>
      </c>
      <c r="AE22347" s="10" t="s">
        <v>4552</v>
      </c>
      <c r="AF22347" s="10" t="s">
        <v>538</v>
      </c>
    </row>
    <row r="22348" spans="30:32" x14ac:dyDescent="0.2">
      <c r="AD22348" s="11" t="s">
        <v>35196</v>
      </c>
      <c r="AE22348" s="10" t="s">
        <v>4552</v>
      </c>
      <c r="AF22348" s="10" t="s">
        <v>538</v>
      </c>
    </row>
    <row r="22349" spans="30:32" x14ac:dyDescent="0.2">
      <c r="AD22349" s="11" t="s">
        <v>35197</v>
      </c>
      <c r="AE22349" s="10" t="s">
        <v>4552</v>
      </c>
      <c r="AF22349" s="10" t="s">
        <v>538</v>
      </c>
    </row>
    <row r="22350" spans="30:32" x14ac:dyDescent="0.2">
      <c r="AD22350" s="11" t="s">
        <v>35198</v>
      </c>
      <c r="AE22350" s="10" t="s">
        <v>35199</v>
      </c>
      <c r="AF22350" s="10" t="s">
        <v>538</v>
      </c>
    </row>
    <row r="22351" spans="30:32" x14ac:dyDescent="0.2">
      <c r="AD22351" s="11" t="s">
        <v>35200</v>
      </c>
      <c r="AE22351" s="10" t="s">
        <v>4552</v>
      </c>
      <c r="AF22351" s="10" t="s">
        <v>538</v>
      </c>
    </row>
    <row r="22352" spans="30:32" x14ac:dyDescent="0.2">
      <c r="AD22352" s="11" t="s">
        <v>35201</v>
      </c>
      <c r="AE22352" s="10" t="s">
        <v>4552</v>
      </c>
      <c r="AF22352" s="10" t="s">
        <v>538</v>
      </c>
    </row>
    <row r="22353" spans="30:32" x14ac:dyDescent="0.2">
      <c r="AD22353" s="11" t="s">
        <v>35202</v>
      </c>
      <c r="AE22353" s="10" t="s">
        <v>35199</v>
      </c>
      <c r="AF22353" s="10" t="s">
        <v>538</v>
      </c>
    </row>
    <row r="22354" spans="30:32" x14ac:dyDescent="0.2">
      <c r="AD22354" s="11" t="s">
        <v>35203</v>
      </c>
      <c r="AE22354" s="10" t="s">
        <v>4552</v>
      </c>
      <c r="AF22354" s="10" t="s">
        <v>538</v>
      </c>
    </row>
    <row r="22355" spans="30:32" x14ac:dyDescent="0.2">
      <c r="AD22355" s="11" t="s">
        <v>35204</v>
      </c>
      <c r="AE22355" s="10" t="s">
        <v>4552</v>
      </c>
      <c r="AF22355" s="10" t="s">
        <v>538</v>
      </c>
    </row>
    <row r="22356" spans="30:32" x14ac:dyDescent="0.2">
      <c r="AD22356" s="11" t="s">
        <v>35205</v>
      </c>
      <c r="AE22356" s="10" t="s">
        <v>35206</v>
      </c>
      <c r="AF22356" s="10" t="s">
        <v>538</v>
      </c>
    </row>
    <row r="22357" spans="30:32" x14ac:dyDescent="0.2">
      <c r="AD22357" s="11" t="s">
        <v>35207</v>
      </c>
      <c r="AE22357" s="10" t="s">
        <v>3000</v>
      </c>
      <c r="AF22357" s="10" t="s">
        <v>538</v>
      </c>
    </row>
    <row r="22358" spans="30:32" x14ac:dyDescent="0.2">
      <c r="AD22358" s="11" t="s">
        <v>35208</v>
      </c>
      <c r="AE22358" s="10" t="s">
        <v>35209</v>
      </c>
      <c r="AF22358" s="10" t="s">
        <v>538</v>
      </c>
    </row>
    <row r="22359" spans="30:32" x14ac:dyDescent="0.2">
      <c r="AD22359" s="11" t="s">
        <v>35210</v>
      </c>
      <c r="AE22359" s="10" t="s">
        <v>35209</v>
      </c>
      <c r="AF22359" s="10" t="s">
        <v>538</v>
      </c>
    </row>
    <row r="22360" spans="30:32" x14ac:dyDescent="0.2">
      <c r="AD22360" s="11" t="s">
        <v>35211</v>
      </c>
      <c r="AE22360" s="10" t="s">
        <v>35212</v>
      </c>
      <c r="AF22360" s="10" t="s">
        <v>538</v>
      </c>
    </row>
    <row r="22361" spans="30:32" x14ac:dyDescent="0.2">
      <c r="AD22361" s="11" t="s">
        <v>35213</v>
      </c>
      <c r="AE22361" s="10" t="s">
        <v>35214</v>
      </c>
      <c r="AF22361" s="10" t="s">
        <v>538</v>
      </c>
    </row>
    <row r="22362" spans="30:32" x14ac:dyDescent="0.2">
      <c r="AD22362" s="11" t="s">
        <v>35215</v>
      </c>
      <c r="AE22362" s="10" t="s">
        <v>35214</v>
      </c>
      <c r="AF22362" s="10" t="s">
        <v>538</v>
      </c>
    </row>
    <row r="22363" spans="30:32" x14ac:dyDescent="0.2">
      <c r="AD22363" s="11" t="s">
        <v>35216</v>
      </c>
      <c r="AE22363" s="10" t="s">
        <v>15866</v>
      </c>
      <c r="AF22363" s="10" t="s">
        <v>538</v>
      </c>
    </row>
    <row r="22364" spans="30:32" x14ac:dyDescent="0.2">
      <c r="AD22364" s="11" t="s">
        <v>35217</v>
      </c>
      <c r="AE22364" s="10" t="s">
        <v>13681</v>
      </c>
      <c r="AF22364" s="10" t="s">
        <v>538</v>
      </c>
    </row>
    <row r="22365" spans="30:32" x14ac:dyDescent="0.2">
      <c r="AD22365" s="11" t="s">
        <v>35218</v>
      </c>
      <c r="AE22365" s="10" t="s">
        <v>35219</v>
      </c>
      <c r="AF22365" s="10" t="s">
        <v>538</v>
      </c>
    </row>
    <row r="22366" spans="30:32" x14ac:dyDescent="0.2">
      <c r="AD22366" s="11" t="s">
        <v>35220</v>
      </c>
      <c r="AE22366" s="10" t="s">
        <v>35221</v>
      </c>
      <c r="AF22366" s="10" t="s">
        <v>538</v>
      </c>
    </row>
    <row r="22367" spans="30:32" x14ac:dyDescent="0.2">
      <c r="AD22367" s="11" t="s">
        <v>35222</v>
      </c>
      <c r="AE22367" s="10" t="s">
        <v>13685</v>
      </c>
      <c r="AF22367" s="10" t="s">
        <v>538</v>
      </c>
    </row>
    <row r="22368" spans="30:32" x14ac:dyDescent="0.2">
      <c r="AD22368" s="11" t="s">
        <v>35223</v>
      </c>
      <c r="AE22368" s="10" t="s">
        <v>35224</v>
      </c>
      <c r="AF22368" s="10" t="s">
        <v>538</v>
      </c>
    </row>
    <row r="22369" spans="30:32" x14ac:dyDescent="0.2">
      <c r="AD22369" s="11" t="s">
        <v>35225</v>
      </c>
      <c r="AE22369" s="10" t="s">
        <v>35226</v>
      </c>
      <c r="AF22369" s="10" t="s">
        <v>538</v>
      </c>
    </row>
    <row r="22370" spans="30:32" x14ac:dyDescent="0.2">
      <c r="AD22370" s="11" t="s">
        <v>35227</v>
      </c>
      <c r="AE22370" s="10" t="s">
        <v>35228</v>
      </c>
      <c r="AF22370" s="10" t="s">
        <v>538</v>
      </c>
    </row>
    <row r="22371" spans="30:32" x14ac:dyDescent="0.2">
      <c r="AD22371" s="11" t="s">
        <v>35229</v>
      </c>
      <c r="AE22371" s="10" t="s">
        <v>35230</v>
      </c>
      <c r="AF22371" s="10" t="s">
        <v>538</v>
      </c>
    </row>
    <row r="22372" spans="30:32" x14ac:dyDescent="0.2">
      <c r="AD22372" s="11" t="s">
        <v>35231</v>
      </c>
      <c r="AE22372" s="10" t="s">
        <v>35232</v>
      </c>
      <c r="AF22372" s="10" t="s">
        <v>538</v>
      </c>
    </row>
    <row r="22373" spans="30:32" x14ac:dyDescent="0.2">
      <c r="AD22373" s="11" t="s">
        <v>35233</v>
      </c>
      <c r="AE22373" s="10" t="s">
        <v>3050</v>
      </c>
      <c r="AF22373" s="10" t="s">
        <v>538</v>
      </c>
    </row>
    <row r="22374" spans="30:32" x14ac:dyDescent="0.2">
      <c r="AD22374" s="11" t="s">
        <v>35234</v>
      </c>
      <c r="AE22374" s="10" t="s">
        <v>35235</v>
      </c>
      <c r="AF22374" s="10" t="s">
        <v>538</v>
      </c>
    </row>
    <row r="22375" spans="30:32" x14ac:dyDescent="0.2">
      <c r="AD22375" s="11" t="s">
        <v>35236</v>
      </c>
      <c r="AE22375" s="10" t="s">
        <v>35237</v>
      </c>
      <c r="AF22375" s="10" t="s">
        <v>538</v>
      </c>
    </row>
    <row r="22376" spans="30:32" x14ac:dyDescent="0.2">
      <c r="AD22376" s="11" t="s">
        <v>35238</v>
      </c>
      <c r="AE22376" s="10" t="s">
        <v>35239</v>
      </c>
      <c r="AF22376" s="10" t="s">
        <v>538</v>
      </c>
    </row>
    <row r="22377" spans="30:32" x14ac:dyDescent="0.2">
      <c r="AD22377" s="11" t="s">
        <v>35240</v>
      </c>
      <c r="AE22377" s="10" t="s">
        <v>35239</v>
      </c>
      <c r="AF22377" s="10" t="s">
        <v>538</v>
      </c>
    </row>
    <row r="22378" spans="30:32" x14ac:dyDescent="0.2">
      <c r="AD22378" s="11" t="s">
        <v>35241</v>
      </c>
      <c r="AE22378" s="10" t="s">
        <v>35242</v>
      </c>
      <c r="AF22378" s="10" t="s">
        <v>538</v>
      </c>
    </row>
    <row r="22379" spans="30:32" x14ac:dyDescent="0.2">
      <c r="AD22379" s="11" t="s">
        <v>35243</v>
      </c>
      <c r="AE22379" s="10" t="s">
        <v>35244</v>
      </c>
      <c r="AF22379" s="10" t="s">
        <v>538</v>
      </c>
    </row>
    <row r="22380" spans="30:32" x14ac:dyDescent="0.2">
      <c r="AD22380" s="11" t="s">
        <v>35245</v>
      </c>
      <c r="AE22380" s="10" t="s">
        <v>35246</v>
      </c>
      <c r="AF22380" s="10" t="s">
        <v>538</v>
      </c>
    </row>
    <row r="22381" spans="30:32" x14ac:dyDescent="0.2">
      <c r="AD22381" s="11" t="s">
        <v>35247</v>
      </c>
      <c r="AE22381" s="10" t="s">
        <v>21128</v>
      </c>
      <c r="AF22381" s="10" t="s">
        <v>538</v>
      </c>
    </row>
    <row r="22382" spans="30:32" x14ac:dyDescent="0.2">
      <c r="AD22382" s="11" t="s">
        <v>35248</v>
      </c>
      <c r="AE22382" s="10" t="s">
        <v>1748</v>
      </c>
      <c r="AF22382" s="10" t="s">
        <v>538</v>
      </c>
    </row>
    <row r="22383" spans="30:32" x14ac:dyDescent="0.2">
      <c r="AD22383" s="11" t="s">
        <v>35249</v>
      </c>
      <c r="AE22383" s="10" t="s">
        <v>1748</v>
      </c>
      <c r="AF22383" s="10" t="s">
        <v>538</v>
      </c>
    </row>
    <row r="22384" spans="30:32" x14ac:dyDescent="0.2">
      <c r="AD22384" s="11" t="s">
        <v>35250</v>
      </c>
      <c r="AE22384" s="10" t="s">
        <v>1748</v>
      </c>
      <c r="AF22384" s="10" t="s">
        <v>538</v>
      </c>
    </row>
    <row r="22385" spans="30:32" x14ac:dyDescent="0.2">
      <c r="AD22385" s="11" t="s">
        <v>35251</v>
      </c>
      <c r="AE22385" s="10" t="s">
        <v>1748</v>
      </c>
      <c r="AF22385" s="10" t="s">
        <v>538</v>
      </c>
    </row>
    <row r="22386" spans="30:32" x14ac:dyDescent="0.2">
      <c r="AD22386" s="11" t="s">
        <v>35252</v>
      </c>
      <c r="AE22386" s="10" t="s">
        <v>1748</v>
      </c>
      <c r="AF22386" s="10" t="s">
        <v>538</v>
      </c>
    </row>
    <row r="22387" spans="30:32" x14ac:dyDescent="0.2">
      <c r="AD22387" s="11" t="s">
        <v>35253</v>
      </c>
      <c r="AE22387" s="10" t="s">
        <v>1748</v>
      </c>
      <c r="AF22387" s="10" t="s">
        <v>538</v>
      </c>
    </row>
    <row r="22388" spans="30:32" x14ac:dyDescent="0.2">
      <c r="AD22388" s="11" t="s">
        <v>35254</v>
      </c>
      <c r="AE22388" s="10" t="s">
        <v>35255</v>
      </c>
      <c r="AF22388" s="10" t="s">
        <v>538</v>
      </c>
    </row>
    <row r="22389" spans="30:32" x14ac:dyDescent="0.2">
      <c r="AD22389" s="11" t="s">
        <v>35256</v>
      </c>
      <c r="AE22389" s="10" t="s">
        <v>35257</v>
      </c>
      <c r="AF22389" s="10" t="s">
        <v>538</v>
      </c>
    </row>
    <row r="22390" spans="30:32" x14ac:dyDescent="0.2">
      <c r="AD22390" s="11" t="s">
        <v>35258</v>
      </c>
      <c r="AE22390" s="10" t="s">
        <v>35259</v>
      </c>
      <c r="AF22390" s="10" t="s">
        <v>538</v>
      </c>
    </row>
    <row r="22391" spans="30:32" x14ac:dyDescent="0.2">
      <c r="AD22391" s="11" t="s">
        <v>35260</v>
      </c>
      <c r="AE22391" s="10" t="s">
        <v>35261</v>
      </c>
      <c r="AF22391" s="10" t="s">
        <v>538</v>
      </c>
    </row>
    <row r="22392" spans="30:32" x14ac:dyDescent="0.2">
      <c r="AD22392" s="11" t="s">
        <v>35262</v>
      </c>
      <c r="AE22392" s="10" t="s">
        <v>35263</v>
      </c>
      <c r="AF22392" s="10" t="s">
        <v>538</v>
      </c>
    </row>
    <row r="22393" spans="30:32" x14ac:dyDescent="0.2">
      <c r="AD22393" s="11" t="s">
        <v>35264</v>
      </c>
      <c r="AE22393" s="10" t="s">
        <v>35263</v>
      </c>
      <c r="AF22393" s="10" t="s">
        <v>538</v>
      </c>
    </row>
    <row r="22394" spans="30:32" x14ac:dyDescent="0.2">
      <c r="AD22394" s="11" t="s">
        <v>35265</v>
      </c>
      <c r="AE22394" s="10" t="s">
        <v>24095</v>
      </c>
      <c r="AF22394" s="10" t="s">
        <v>538</v>
      </c>
    </row>
    <row r="22395" spans="30:32" x14ac:dyDescent="0.2">
      <c r="AD22395" s="11" t="s">
        <v>35266</v>
      </c>
      <c r="AE22395" s="10" t="s">
        <v>33815</v>
      </c>
      <c r="AF22395" s="10" t="s">
        <v>538</v>
      </c>
    </row>
    <row r="22396" spans="30:32" x14ac:dyDescent="0.2">
      <c r="AD22396" s="11" t="s">
        <v>35267</v>
      </c>
      <c r="AE22396" s="10" t="s">
        <v>32081</v>
      </c>
      <c r="AF22396" s="10" t="s">
        <v>538</v>
      </c>
    </row>
    <row r="22397" spans="30:32" x14ac:dyDescent="0.2">
      <c r="AD22397" s="11" t="s">
        <v>35268</v>
      </c>
      <c r="AE22397" s="10" t="s">
        <v>35269</v>
      </c>
      <c r="AF22397" s="10" t="s">
        <v>538</v>
      </c>
    </row>
    <row r="22398" spans="30:32" x14ac:dyDescent="0.2">
      <c r="AD22398" s="11" t="s">
        <v>35270</v>
      </c>
      <c r="AE22398" s="10" t="s">
        <v>35269</v>
      </c>
      <c r="AF22398" s="10" t="s">
        <v>538</v>
      </c>
    </row>
    <row r="22399" spans="30:32" x14ac:dyDescent="0.2">
      <c r="AD22399" s="11" t="s">
        <v>35271</v>
      </c>
      <c r="AE22399" s="10" t="s">
        <v>35269</v>
      </c>
      <c r="AF22399" s="10" t="s">
        <v>538</v>
      </c>
    </row>
    <row r="22400" spans="30:32" x14ac:dyDescent="0.2">
      <c r="AD22400" s="11" t="s">
        <v>35272</v>
      </c>
      <c r="AE22400" s="10" t="s">
        <v>35273</v>
      </c>
      <c r="AF22400" s="10" t="s">
        <v>538</v>
      </c>
    </row>
    <row r="22401" spans="30:32" x14ac:dyDescent="0.2">
      <c r="AD22401" s="11" t="s">
        <v>35274</v>
      </c>
      <c r="AE22401" s="10" t="s">
        <v>31792</v>
      </c>
      <c r="AF22401" s="10" t="s">
        <v>538</v>
      </c>
    </row>
    <row r="22402" spans="30:32" x14ac:dyDescent="0.2">
      <c r="AD22402" s="11" t="s">
        <v>35275</v>
      </c>
      <c r="AE22402" s="10" t="s">
        <v>35276</v>
      </c>
      <c r="AF22402" s="10" t="s">
        <v>538</v>
      </c>
    </row>
    <row r="22403" spans="30:32" x14ac:dyDescent="0.2">
      <c r="AD22403" s="11" t="s">
        <v>35277</v>
      </c>
      <c r="AE22403" s="10" t="s">
        <v>35278</v>
      </c>
      <c r="AF22403" s="10" t="s">
        <v>538</v>
      </c>
    </row>
    <row r="22404" spans="30:32" x14ac:dyDescent="0.2">
      <c r="AD22404" s="11" t="s">
        <v>35279</v>
      </c>
      <c r="AE22404" s="10" t="s">
        <v>27060</v>
      </c>
      <c r="AF22404" s="10" t="s">
        <v>538</v>
      </c>
    </row>
    <row r="22405" spans="30:32" x14ac:dyDescent="0.2">
      <c r="AD22405" s="11" t="s">
        <v>35280</v>
      </c>
      <c r="AE22405" s="10" t="s">
        <v>35281</v>
      </c>
      <c r="AF22405" s="10" t="s">
        <v>538</v>
      </c>
    </row>
    <row r="22406" spans="30:32" x14ac:dyDescent="0.2">
      <c r="AD22406" s="11" t="s">
        <v>35282</v>
      </c>
      <c r="AE22406" s="10" t="s">
        <v>35283</v>
      </c>
      <c r="AF22406" s="10" t="s">
        <v>538</v>
      </c>
    </row>
    <row r="22407" spans="30:32" x14ac:dyDescent="0.2">
      <c r="AD22407" s="11" t="s">
        <v>35284</v>
      </c>
      <c r="AE22407" s="10" t="s">
        <v>30973</v>
      </c>
      <c r="AF22407" s="10" t="s">
        <v>538</v>
      </c>
    </row>
    <row r="22408" spans="30:32" x14ac:dyDescent="0.2">
      <c r="AD22408" s="11" t="s">
        <v>35285</v>
      </c>
      <c r="AE22408" s="10" t="s">
        <v>35286</v>
      </c>
      <c r="AF22408" s="10" t="s">
        <v>538</v>
      </c>
    </row>
    <row r="22409" spans="30:32" x14ac:dyDescent="0.2">
      <c r="AD22409" s="11" t="s">
        <v>35287</v>
      </c>
      <c r="AE22409" s="10" t="s">
        <v>35286</v>
      </c>
      <c r="AF22409" s="10" t="s">
        <v>538</v>
      </c>
    </row>
    <row r="22410" spans="30:32" x14ac:dyDescent="0.2">
      <c r="AD22410" s="11" t="s">
        <v>35288</v>
      </c>
      <c r="AE22410" s="10" t="s">
        <v>35289</v>
      </c>
      <c r="AF22410" s="10" t="s">
        <v>538</v>
      </c>
    </row>
    <row r="22411" spans="30:32" x14ac:dyDescent="0.2">
      <c r="AD22411" s="11" t="s">
        <v>35290</v>
      </c>
      <c r="AE22411" s="10" t="s">
        <v>35289</v>
      </c>
      <c r="AF22411" s="10" t="s">
        <v>538</v>
      </c>
    </row>
    <row r="22412" spans="30:32" x14ac:dyDescent="0.2">
      <c r="AD22412" s="11" t="s">
        <v>35291</v>
      </c>
      <c r="AE22412" s="10" t="s">
        <v>35292</v>
      </c>
      <c r="AF22412" s="10" t="s">
        <v>538</v>
      </c>
    </row>
    <row r="22413" spans="30:32" x14ac:dyDescent="0.2">
      <c r="AD22413" s="11" t="s">
        <v>35293</v>
      </c>
      <c r="AE22413" s="10" t="s">
        <v>35294</v>
      </c>
      <c r="AF22413" s="10" t="s">
        <v>538</v>
      </c>
    </row>
    <row r="22414" spans="30:32" x14ac:dyDescent="0.2">
      <c r="AD22414" s="11" t="s">
        <v>35295</v>
      </c>
      <c r="AE22414" s="10" t="s">
        <v>35294</v>
      </c>
      <c r="AF22414" s="10" t="s">
        <v>538</v>
      </c>
    </row>
    <row r="22415" spans="30:32" x14ac:dyDescent="0.2">
      <c r="AD22415" s="11" t="s">
        <v>35296</v>
      </c>
      <c r="AE22415" s="10" t="s">
        <v>6009</v>
      </c>
      <c r="AF22415" s="10" t="s">
        <v>538</v>
      </c>
    </row>
    <row r="22416" spans="30:32" x14ac:dyDescent="0.2">
      <c r="AD22416" s="11" t="s">
        <v>35297</v>
      </c>
      <c r="AE22416" s="10" t="s">
        <v>6009</v>
      </c>
      <c r="AF22416" s="10" t="s">
        <v>538</v>
      </c>
    </row>
    <row r="22417" spans="30:32" x14ac:dyDescent="0.2">
      <c r="AD22417" s="11" t="s">
        <v>35298</v>
      </c>
      <c r="AE22417" s="10" t="s">
        <v>35299</v>
      </c>
      <c r="AF22417" s="10" t="s">
        <v>538</v>
      </c>
    </row>
    <row r="22418" spans="30:32" x14ac:dyDescent="0.2">
      <c r="AD22418" s="11" t="s">
        <v>35300</v>
      </c>
      <c r="AE22418" s="10" t="s">
        <v>35299</v>
      </c>
      <c r="AF22418" s="10" t="s">
        <v>538</v>
      </c>
    </row>
    <row r="22419" spans="30:32" x14ac:dyDescent="0.2">
      <c r="AD22419" s="11" t="s">
        <v>35301</v>
      </c>
      <c r="AE22419" s="10" t="s">
        <v>35302</v>
      </c>
      <c r="AF22419" s="10" t="s">
        <v>538</v>
      </c>
    </row>
    <row r="22420" spans="30:32" x14ac:dyDescent="0.2">
      <c r="AD22420" s="11" t="s">
        <v>35303</v>
      </c>
      <c r="AE22420" s="10" t="s">
        <v>35302</v>
      </c>
      <c r="AF22420" s="10" t="s">
        <v>538</v>
      </c>
    </row>
    <row r="22421" spans="30:32" x14ac:dyDescent="0.2">
      <c r="AD22421" s="11" t="s">
        <v>35304</v>
      </c>
      <c r="AE22421" s="10" t="s">
        <v>35305</v>
      </c>
      <c r="AF22421" s="10" t="s">
        <v>538</v>
      </c>
    </row>
    <row r="22422" spans="30:32" x14ac:dyDescent="0.2">
      <c r="AD22422" s="11" t="s">
        <v>35306</v>
      </c>
      <c r="AE22422" s="10" t="s">
        <v>35307</v>
      </c>
      <c r="AF22422" s="10" t="s">
        <v>538</v>
      </c>
    </row>
    <row r="22423" spans="30:32" x14ac:dyDescent="0.2">
      <c r="AD22423" s="11" t="s">
        <v>35308</v>
      </c>
      <c r="AE22423" s="10" t="s">
        <v>35309</v>
      </c>
      <c r="AF22423" s="10" t="s">
        <v>538</v>
      </c>
    </row>
    <row r="22424" spans="30:32" x14ac:dyDescent="0.2">
      <c r="AD22424" s="11" t="s">
        <v>35310</v>
      </c>
      <c r="AE22424" s="10" t="s">
        <v>35309</v>
      </c>
      <c r="AF22424" s="10" t="s">
        <v>538</v>
      </c>
    </row>
    <row r="22425" spans="30:32" x14ac:dyDescent="0.2">
      <c r="AD22425" s="11" t="s">
        <v>35311</v>
      </c>
      <c r="AE22425" s="10" t="s">
        <v>35309</v>
      </c>
      <c r="AF22425" s="10" t="s">
        <v>538</v>
      </c>
    </row>
    <row r="22426" spans="30:32" x14ac:dyDescent="0.2">
      <c r="AD22426" s="11" t="s">
        <v>35312</v>
      </c>
      <c r="AE22426" s="10" t="s">
        <v>35313</v>
      </c>
      <c r="AF22426" s="10" t="s">
        <v>538</v>
      </c>
    </row>
    <row r="22427" spans="30:32" x14ac:dyDescent="0.2">
      <c r="AD22427" s="11" t="s">
        <v>35314</v>
      </c>
      <c r="AE22427" s="10" t="s">
        <v>35309</v>
      </c>
      <c r="AF22427" s="10" t="s">
        <v>538</v>
      </c>
    </row>
    <row r="22428" spans="30:32" x14ac:dyDescent="0.2">
      <c r="AD22428" s="11" t="s">
        <v>35315</v>
      </c>
      <c r="AE22428" s="10" t="s">
        <v>35309</v>
      </c>
      <c r="AF22428" s="10" t="s">
        <v>538</v>
      </c>
    </row>
    <row r="22429" spans="30:32" x14ac:dyDescent="0.2">
      <c r="AD22429" s="11" t="s">
        <v>35316</v>
      </c>
      <c r="AE22429" s="10" t="s">
        <v>35317</v>
      </c>
      <c r="AF22429" s="10" t="s">
        <v>538</v>
      </c>
    </row>
    <row r="22430" spans="30:32" x14ac:dyDescent="0.2">
      <c r="AD22430" s="11" t="s">
        <v>35318</v>
      </c>
      <c r="AE22430" s="10" t="s">
        <v>35319</v>
      </c>
      <c r="AF22430" s="10" t="s">
        <v>538</v>
      </c>
    </row>
    <row r="22431" spans="30:32" x14ac:dyDescent="0.2">
      <c r="AD22431" s="11" t="s">
        <v>35320</v>
      </c>
      <c r="AE22431" s="10" t="s">
        <v>35309</v>
      </c>
      <c r="AF22431" s="10" t="s">
        <v>538</v>
      </c>
    </row>
    <row r="22432" spans="30:32" x14ac:dyDescent="0.2">
      <c r="AD22432" s="11" t="s">
        <v>35321</v>
      </c>
      <c r="AE22432" s="10" t="s">
        <v>35322</v>
      </c>
      <c r="AF22432" s="10" t="s">
        <v>538</v>
      </c>
    </row>
    <row r="22433" spans="30:32" x14ac:dyDescent="0.2">
      <c r="AD22433" s="11" t="s">
        <v>35323</v>
      </c>
      <c r="AE22433" s="10" t="s">
        <v>35309</v>
      </c>
      <c r="AF22433" s="10" t="s">
        <v>538</v>
      </c>
    </row>
    <row r="22434" spans="30:32" x14ac:dyDescent="0.2">
      <c r="AD22434" s="11" t="s">
        <v>35324</v>
      </c>
      <c r="AE22434" s="10" t="s">
        <v>35309</v>
      </c>
      <c r="AF22434" s="10" t="s">
        <v>538</v>
      </c>
    </row>
    <row r="22435" spans="30:32" x14ac:dyDescent="0.2">
      <c r="AD22435" s="11" t="s">
        <v>35325</v>
      </c>
      <c r="AE22435" s="10" t="s">
        <v>35313</v>
      </c>
      <c r="AF22435" s="10" t="s">
        <v>538</v>
      </c>
    </row>
    <row r="22436" spans="30:32" x14ac:dyDescent="0.2">
      <c r="AD22436" s="11" t="s">
        <v>35326</v>
      </c>
      <c r="AE22436" s="10" t="s">
        <v>35309</v>
      </c>
      <c r="AF22436" s="10" t="s">
        <v>538</v>
      </c>
    </row>
    <row r="22437" spans="30:32" x14ac:dyDescent="0.2">
      <c r="AD22437" s="11" t="s">
        <v>35327</v>
      </c>
      <c r="AE22437" s="10" t="s">
        <v>35309</v>
      </c>
      <c r="AF22437" s="10" t="s">
        <v>538</v>
      </c>
    </row>
    <row r="22438" spans="30:32" x14ac:dyDescent="0.2">
      <c r="AD22438" s="11" t="s">
        <v>35328</v>
      </c>
      <c r="AE22438" s="10" t="s">
        <v>35317</v>
      </c>
      <c r="AF22438" s="10" t="s">
        <v>538</v>
      </c>
    </row>
    <row r="22439" spans="30:32" x14ac:dyDescent="0.2">
      <c r="AD22439" s="11" t="s">
        <v>35329</v>
      </c>
      <c r="AE22439" s="10" t="s">
        <v>35309</v>
      </c>
      <c r="AF22439" s="10" t="s">
        <v>538</v>
      </c>
    </row>
    <row r="22440" spans="30:32" x14ac:dyDescent="0.2">
      <c r="AD22440" s="11" t="s">
        <v>35330</v>
      </c>
      <c r="AE22440" s="10" t="s">
        <v>35331</v>
      </c>
      <c r="AF22440" s="10" t="s">
        <v>538</v>
      </c>
    </row>
    <row r="22441" spans="30:32" x14ac:dyDescent="0.2">
      <c r="AD22441" s="11" t="s">
        <v>35332</v>
      </c>
      <c r="AE22441" s="10" t="s">
        <v>35331</v>
      </c>
      <c r="AF22441" s="10" t="s">
        <v>538</v>
      </c>
    </row>
    <row r="22442" spans="30:32" x14ac:dyDescent="0.2">
      <c r="AD22442" s="11" t="s">
        <v>35333</v>
      </c>
      <c r="AE22442" s="10" t="s">
        <v>35334</v>
      </c>
      <c r="AF22442" s="10" t="s">
        <v>538</v>
      </c>
    </row>
    <row r="22443" spans="30:32" x14ac:dyDescent="0.2">
      <c r="AD22443" s="11" t="s">
        <v>35335</v>
      </c>
      <c r="AE22443" s="10" t="s">
        <v>35331</v>
      </c>
      <c r="AF22443" s="10" t="s">
        <v>538</v>
      </c>
    </row>
    <row r="22444" spans="30:32" x14ac:dyDescent="0.2">
      <c r="AD22444" s="11" t="s">
        <v>35336</v>
      </c>
      <c r="AE22444" s="10" t="s">
        <v>35331</v>
      </c>
      <c r="AF22444" s="10" t="s">
        <v>538</v>
      </c>
    </row>
    <row r="22445" spans="30:32" x14ac:dyDescent="0.2">
      <c r="AD22445" s="11" t="s">
        <v>35337</v>
      </c>
      <c r="AE22445" s="10" t="s">
        <v>35331</v>
      </c>
      <c r="AF22445" s="10" t="s">
        <v>538</v>
      </c>
    </row>
    <row r="22446" spans="30:32" x14ac:dyDescent="0.2">
      <c r="AD22446" s="11" t="s">
        <v>35338</v>
      </c>
      <c r="AE22446" s="10" t="s">
        <v>35331</v>
      </c>
      <c r="AF22446" s="10" t="s">
        <v>538</v>
      </c>
    </row>
    <row r="22447" spans="30:32" x14ac:dyDescent="0.2">
      <c r="AD22447" s="11" t="s">
        <v>35339</v>
      </c>
      <c r="AE22447" s="10" t="s">
        <v>35340</v>
      </c>
      <c r="AF22447" s="10" t="s">
        <v>538</v>
      </c>
    </row>
    <row r="22448" spans="30:32" x14ac:dyDescent="0.2">
      <c r="AD22448" s="11" t="s">
        <v>35341</v>
      </c>
      <c r="AE22448" s="10" t="s">
        <v>35342</v>
      </c>
      <c r="AF22448" s="10" t="s">
        <v>538</v>
      </c>
    </row>
    <row r="22449" spans="30:32" x14ac:dyDescent="0.2">
      <c r="AD22449" s="11" t="s">
        <v>35343</v>
      </c>
      <c r="AE22449" s="10" t="s">
        <v>35342</v>
      </c>
      <c r="AF22449" s="10" t="s">
        <v>538</v>
      </c>
    </row>
    <row r="22450" spans="30:32" x14ac:dyDescent="0.2">
      <c r="AD22450" s="11" t="s">
        <v>35344</v>
      </c>
      <c r="AE22450" s="10" t="s">
        <v>35345</v>
      </c>
      <c r="AF22450" s="10" t="s">
        <v>538</v>
      </c>
    </row>
    <row r="22451" spans="30:32" x14ac:dyDescent="0.2">
      <c r="AD22451" s="11" t="s">
        <v>35346</v>
      </c>
      <c r="AE22451" s="10" t="s">
        <v>35345</v>
      </c>
      <c r="AF22451" s="10" t="s">
        <v>538</v>
      </c>
    </row>
    <row r="22452" spans="30:32" x14ac:dyDescent="0.2">
      <c r="AD22452" s="11" t="s">
        <v>35347</v>
      </c>
      <c r="AE22452" s="10" t="s">
        <v>35348</v>
      </c>
      <c r="AF22452" s="10" t="s">
        <v>538</v>
      </c>
    </row>
    <row r="22453" spans="30:32" x14ac:dyDescent="0.2">
      <c r="AD22453" s="11" t="s">
        <v>35349</v>
      </c>
      <c r="AE22453" s="10" t="s">
        <v>35350</v>
      </c>
      <c r="AF22453" s="10" t="s">
        <v>538</v>
      </c>
    </row>
    <row r="22454" spans="30:32" x14ac:dyDescent="0.2">
      <c r="AD22454" s="11" t="s">
        <v>35351</v>
      </c>
      <c r="AE22454" s="10" t="s">
        <v>35352</v>
      </c>
      <c r="AF22454" s="10" t="s">
        <v>538</v>
      </c>
    </row>
    <row r="22455" spans="30:32" x14ac:dyDescent="0.2">
      <c r="AD22455" s="11" t="s">
        <v>35353</v>
      </c>
      <c r="AE22455" s="10" t="s">
        <v>35352</v>
      </c>
      <c r="AF22455" s="10" t="s">
        <v>538</v>
      </c>
    </row>
    <row r="22456" spans="30:32" x14ac:dyDescent="0.2">
      <c r="AD22456" s="11" t="s">
        <v>35354</v>
      </c>
      <c r="AE22456" s="10" t="s">
        <v>35352</v>
      </c>
      <c r="AF22456" s="10" t="s">
        <v>538</v>
      </c>
    </row>
    <row r="22457" spans="30:32" x14ac:dyDescent="0.2">
      <c r="AD22457" s="11" t="s">
        <v>35355</v>
      </c>
      <c r="AE22457" s="10" t="s">
        <v>35352</v>
      </c>
      <c r="AF22457" s="10" t="s">
        <v>538</v>
      </c>
    </row>
    <row r="22458" spans="30:32" x14ac:dyDescent="0.2">
      <c r="AD22458" s="11" t="s">
        <v>35356</v>
      </c>
      <c r="AE22458" s="10" t="s">
        <v>35352</v>
      </c>
      <c r="AF22458" s="10" t="s">
        <v>538</v>
      </c>
    </row>
    <row r="22459" spans="30:32" x14ac:dyDescent="0.2">
      <c r="AD22459" s="11" t="s">
        <v>35357</v>
      </c>
      <c r="AE22459" s="10" t="s">
        <v>35352</v>
      </c>
      <c r="AF22459" s="10" t="s">
        <v>538</v>
      </c>
    </row>
    <row r="22460" spans="30:32" x14ac:dyDescent="0.2">
      <c r="AD22460" s="11" t="s">
        <v>35358</v>
      </c>
      <c r="AE22460" s="10" t="s">
        <v>35352</v>
      </c>
      <c r="AF22460" s="10" t="s">
        <v>538</v>
      </c>
    </row>
    <row r="22461" spans="30:32" x14ac:dyDescent="0.2">
      <c r="AD22461" s="11" t="s">
        <v>35359</v>
      </c>
      <c r="AE22461" s="10" t="s">
        <v>35360</v>
      </c>
      <c r="AF22461" s="10" t="s">
        <v>538</v>
      </c>
    </row>
    <row r="22462" spans="30:32" x14ac:dyDescent="0.2">
      <c r="AD22462" s="11" t="s">
        <v>35361</v>
      </c>
      <c r="AE22462" s="10" t="s">
        <v>35360</v>
      </c>
      <c r="AF22462" s="10" t="s">
        <v>538</v>
      </c>
    </row>
    <row r="22463" spans="30:32" x14ac:dyDescent="0.2">
      <c r="AD22463" s="11" t="s">
        <v>35362</v>
      </c>
      <c r="AE22463" s="10" t="s">
        <v>35360</v>
      </c>
      <c r="AF22463" s="10" t="s">
        <v>538</v>
      </c>
    </row>
    <row r="22464" spans="30:32" x14ac:dyDescent="0.2">
      <c r="AD22464" s="11" t="s">
        <v>35363</v>
      </c>
      <c r="AE22464" s="10" t="s">
        <v>35364</v>
      </c>
      <c r="AF22464" s="10" t="s">
        <v>538</v>
      </c>
    </row>
    <row r="22465" spans="30:32" x14ac:dyDescent="0.2">
      <c r="AD22465" s="11" t="s">
        <v>35365</v>
      </c>
      <c r="AE22465" s="10" t="s">
        <v>35364</v>
      </c>
      <c r="AF22465" s="10" t="s">
        <v>538</v>
      </c>
    </row>
    <row r="22466" spans="30:32" x14ac:dyDescent="0.2">
      <c r="AD22466" s="11" t="s">
        <v>35366</v>
      </c>
      <c r="AE22466" s="10" t="s">
        <v>35364</v>
      </c>
      <c r="AF22466" s="10" t="s">
        <v>538</v>
      </c>
    </row>
    <row r="22467" spans="30:32" x14ac:dyDescent="0.2">
      <c r="AD22467" s="11" t="s">
        <v>35367</v>
      </c>
      <c r="AE22467" s="10" t="s">
        <v>35364</v>
      </c>
      <c r="AF22467" s="10" t="s">
        <v>538</v>
      </c>
    </row>
    <row r="22468" spans="30:32" x14ac:dyDescent="0.2">
      <c r="AD22468" s="11" t="s">
        <v>35368</v>
      </c>
      <c r="AE22468" s="10" t="s">
        <v>35364</v>
      </c>
      <c r="AF22468" s="10" t="s">
        <v>538</v>
      </c>
    </row>
    <row r="22469" spans="30:32" x14ac:dyDescent="0.2">
      <c r="AD22469" s="11" t="s">
        <v>35369</v>
      </c>
      <c r="AE22469" s="10" t="s">
        <v>35364</v>
      </c>
      <c r="AF22469" s="10" t="s">
        <v>538</v>
      </c>
    </row>
    <row r="22470" spans="30:32" x14ac:dyDescent="0.2">
      <c r="AD22470" s="11" t="s">
        <v>35370</v>
      </c>
      <c r="AE22470" s="10" t="s">
        <v>35371</v>
      </c>
      <c r="AF22470" s="10" t="s">
        <v>538</v>
      </c>
    </row>
    <row r="22471" spans="30:32" x14ac:dyDescent="0.2">
      <c r="AD22471" s="11" t="s">
        <v>35372</v>
      </c>
      <c r="AE22471" s="10" t="s">
        <v>35371</v>
      </c>
      <c r="AF22471" s="10" t="s">
        <v>538</v>
      </c>
    </row>
    <row r="22472" spans="30:32" x14ac:dyDescent="0.2">
      <c r="AD22472" s="11" t="s">
        <v>35373</v>
      </c>
      <c r="AE22472" s="10" t="s">
        <v>35371</v>
      </c>
      <c r="AF22472" s="10" t="s">
        <v>538</v>
      </c>
    </row>
    <row r="22473" spans="30:32" x14ac:dyDescent="0.2">
      <c r="AD22473" s="11" t="s">
        <v>35374</v>
      </c>
      <c r="AE22473" s="10" t="s">
        <v>35371</v>
      </c>
      <c r="AF22473" s="10" t="s">
        <v>538</v>
      </c>
    </row>
    <row r="22474" spans="30:32" x14ac:dyDescent="0.2">
      <c r="AD22474" s="11" t="s">
        <v>35375</v>
      </c>
      <c r="AE22474" s="10" t="s">
        <v>35371</v>
      </c>
      <c r="AF22474" s="10" t="s">
        <v>538</v>
      </c>
    </row>
    <row r="22475" spans="30:32" x14ac:dyDescent="0.2">
      <c r="AD22475" s="11" t="s">
        <v>35376</v>
      </c>
      <c r="AE22475" s="10" t="s">
        <v>35371</v>
      </c>
      <c r="AF22475" s="10" t="s">
        <v>538</v>
      </c>
    </row>
    <row r="22476" spans="30:32" x14ac:dyDescent="0.2">
      <c r="AD22476" s="11" t="s">
        <v>35377</v>
      </c>
      <c r="AE22476" s="10" t="s">
        <v>35371</v>
      </c>
      <c r="AF22476" s="10" t="s">
        <v>538</v>
      </c>
    </row>
    <row r="22477" spans="30:32" x14ac:dyDescent="0.2">
      <c r="AD22477" s="11" t="s">
        <v>35378</v>
      </c>
      <c r="AE22477" s="10" t="s">
        <v>35379</v>
      </c>
      <c r="AF22477" s="10" t="s">
        <v>538</v>
      </c>
    </row>
    <row r="22478" spans="30:32" x14ac:dyDescent="0.2">
      <c r="AD22478" s="11" t="s">
        <v>35380</v>
      </c>
      <c r="AE22478" s="10" t="s">
        <v>35371</v>
      </c>
      <c r="AF22478" s="10" t="s">
        <v>538</v>
      </c>
    </row>
    <row r="22479" spans="30:32" x14ac:dyDescent="0.2">
      <c r="AD22479" s="11" t="s">
        <v>35381</v>
      </c>
      <c r="AE22479" s="10" t="s">
        <v>35371</v>
      </c>
      <c r="AF22479" s="10" t="s">
        <v>538</v>
      </c>
    </row>
    <row r="22480" spans="30:32" x14ac:dyDescent="0.2">
      <c r="AD22480" s="11" t="s">
        <v>35382</v>
      </c>
      <c r="AE22480" s="10" t="s">
        <v>35371</v>
      </c>
      <c r="AF22480" s="10" t="s">
        <v>538</v>
      </c>
    </row>
    <row r="22481" spans="30:32" x14ac:dyDescent="0.2">
      <c r="AD22481" s="11" t="s">
        <v>35383</v>
      </c>
      <c r="AE22481" s="10" t="s">
        <v>35371</v>
      </c>
      <c r="AF22481" s="10" t="s">
        <v>538</v>
      </c>
    </row>
    <row r="22482" spans="30:32" x14ac:dyDescent="0.2">
      <c r="AD22482" s="11" t="s">
        <v>35384</v>
      </c>
      <c r="AE22482" s="10" t="s">
        <v>35371</v>
      </c>
      <c r="AF22482" s="10" t="s">
        <v>538</v>
      </c>
    </row>
    <row r="22483" spans="30:32" x14ac:dyDescent="0.2">
      <c r="AD22483" s="11" t="s">
        <v>35385</v>
      </c>
      <c r="AE22483" s="10" t="s">
        <v>35371</v>
      </c>
      <c r="AF22483" s="10" t="s">
        <v>538</v>
      </c>
    </row>
    <row r="22484" spans="30:32" x14ac:dyDescent="0.2">
      <c r="AD22484" s="11" t="s">
        <v>35386</v>
      </c>
      <c r="AE22484" s="10" t="s">
        <v>35379</v>
      </c>
      <c r="AF22484" s="10" t="s">
        <v>538</v>
      </c>
    </row>
    <row r="22485" spans="30:32" x14ac:dyDescent="0.2">
      <c r="AD22485" s="11" t="s">
        <v>35387</v>
      </c>
      <c r="AE22485" s="10" t="s">
        <v>35371</v>
      </c>
      <c r="AF22485" s="10" t="s">
        <v>538</v>
      </c>
    </row>
    <row r="22486" spans="30:32" x14ac:dyDescent="0.2">
      <c r="AD22486" s="11" t="s">
        <v>35388</v>
      </c>
      <c r="AE22486" s="10" t="s">
        <v>35371</v>
      </c>
      <c r="AF22486" s="10" t="s">
        <v>538</v>
      </c>
    </row>
    <row r="22487" spans="30:32" x14ac:dyDescent="0.2">
      <c r="AD22487" s="11" t="s">
        <v>35389</v>
      </c>
      <c r="AE22487" s="10" t="s">
        <v>35371</v>
      </c>
      <c r="AF22487" s="10" t="s">
        <v>538</v>
      </c>
    </row>
    <row r="22488" spans="30:32" x14ac:dyDescent="0.2">
      <c r="AD22488" s="11" t="s">
        <v>35390</v>
      </c>
      <c r="AE22488" s="10" t="s">
        <v>35371</v>
      </c>
      <c r="AF22488" s="10" t="s">
        <v>538</v>
      </c>
    </row>
    <row r="22489" spans="30:32" x14ac:dyDescent="0.2">
      <c r="AD22489" s="11" t="s">
        <v>35391</v>
      </c>
      <c r="AE22489" s="10" t="s">
        <v>35371</v>
      </c>
      <c r="AF22489" s="10" t="s">
        <v>538</v>
      </c>
    </row>
    <row r="22490" spans="30:32" x14ac:dyDescent="0.2">
      <c r="AD22490" s="11" t="s">
        <v>35392</v>
      </c>
      <c r="AE22490" s="10" t="s">
        <v>35371</v>
      </c>
      <c r="AF22490" s="10" t="s">
        <v>538</v>
      </c>
    </row>
    <row r="22491" spans="30:32" x14ac:dyDescent="0.2">
      <c r="AD22491" s="11" t="s">
        <v>35393</v>
      </c>
      <c r="AE22491" s="10" t="s">
        <v>35371</v>
      </c>
      <c r="AF22491" s="10" t="s">
        <v>538</v>
      </c>
    </row>
    <row r="22492" spans="30:32" x14ac:dyDescent="0.2">
      <c r="AD22492" s="11" t="s">
        <v>35394</v>
      </c>
      <c r="AE22492" s="10" t="s">
        <v>35371</v>
      </c>
      <c r="AF22492" s="10" t="s">
        <v>538</v>
      </c>
    </row>
    <row r="22493" spans="30:32" x14ac:dyDescent="0.2">
      <c r="AD22493" s="11" t="s">
        <v>35395</v>
      </c>
      <c r="AE22493" s="10" t="s">
        <v>35371</v>
      </c>
      <c r="AF22493" s="10" t="s">
        <v>538</v>
      </c>
    </row>
    <row r="22494" spans="30:32" x14ac:dyDescent="0.2">
      <c r="AD22494" s="11" t="s">
        <v>35396</v>
      </c>
      <c r="AE22494" s="10" t="s">
        <v>35371</v>
      </c>
      <c r="AF22494" s="10" t="s">
        <v>538</v>
      </c>
    </row>
    <row r="22495" spans="30:32" x14ac:dyDescent="0.2">
      <c r="AD22495" s="11" t="s">
        <v>35397</v>
      </c>
      <c r="AE22495" s="10" t="s">
        <v>35371</v>
      </c>
      <c r="AF22495" s="10" t="s">
        <v>538</v>
      </c>
    </row>
    <row r="22496" spans="30:32" x14ac:dyDescent="0.2">
      <c r="AD22496" s="11" t="s">
        <v>35398</v>
      </c>
      <c r="AE22496" s="10" t="s">
        <v>35371</v>
      </c>
      <c r="AF22496" s="10" t="s">
        <v>538</v>
      </c>
    </row>
    <row r="22497" spans="30:32" x14ac:dyDescent="0.2">
      <c r="AD22497" s="11" t="s">
        <v>35399</v>
      </c>
      <c r="AE22497" s="10" t="s">
        <v>35400</v>
      </c>
      <c r="AF22497" s="10" t="s">
        <v>538</v>
      </c>
    </row>
    <row r="22498" spans="30:32" x14ac:dyDescent="0.2">
      <c r="AD22498" s="11" t="s">
        <v>35401</v>
      </c>
      <c r="AE22498" s="10" t="s">
        <v>35400</v>
      </c>
      <c r="AF22498" s="10" t="s">
        <v>538</v>
      </c>
    </row>
    <row r="22499" spans="30:32" x14ac:dyDescent="0.2">
      <c r="AD22499" s="11" t="s">
        <v>35402</v>
      </c>
      <c r="AE22499" s="10" t="s">
        <v>35403</v>
      </c>
      <c r="AF22499" s="10" t="s">
        <v>538</v>
      </c>
    </row>
    <row r="22500" spans="30:32" x14ac:dyDescent="0.2">
      <c r="AD22500" s="11" t="s">
        <v>35404</v>
      </c>
      <c r="AE22500" s="10" t="s">
        <v>35405</v>
      </c>
      <c r="AF22500" s="10" t="s">
        <v>538</v>
      </c>
    </row>
    <row r="22501" spans="30:32" x14ac:dyDescent="0.2">
      <c r="AD22501" s="11" t="s">
        <v>35406</v>
      </c>
      <c r="AE22501" s="10" t="s">
        <v>35407</v>
      </c>
      <c r="AF22501" s="10" t="s">
        <v>538</v>
      </c>
    </row>
    <row r="22502" spans="30:32" x14ac:dyDescent="0.2">
      <c r="AD22502" s="11" t="s">
        <v>35408</v>
      </c>
      <c r="AE22502" s="10" t="s">
        <v>35409</v>
      </c>
      <c r="AF22502" s="10" t="s">
        <v>538</v>
      </c>
    </row>
    <row r="22503" spans="30:32" x14ac:dyDescent="0.2">
      <c r="AD22503" s="11" t="s">
        <v>35410</v>
      </c>
      <c r="AE22503" s="10" t="s">
        <v>35409</v>
      </c>
      <c r="AF22503" s="10" t="s">
        <v>538</v>
      </c>
    </row>
    <row r="22504" spans="30:32" x14ac:dyDescent="0.2">
      <c r="AD22504" s="11" t="s">
        <v>35411</v>
      </c>
      <c r="AE22504" s="10" t="s">
        <v>35412</v>
      </c>
      <c r="AF22504" s="10" t="s">
        <v>538</v>
      </c>
    </row>
    <row r="22505" spans="30:32" x14ac:dyDescent="0.2">
      <c r="AD22505" s="11" t="s">
        <v>35413</v>
      </c>
      <c r="AE22505" s="10" t="s">
        <v>35414</v>
      </c>
      <c r="AF22505" s="10" t="s">
        <v>538</v>
      </c>
    </row>
    <row r="22506" spans="30:32" x14ac:dyDescent="0.2">
      <c r="AD22506" s="11" t="s">
        <v>35415</v>
      </c>
      <c r="AE22506" s="10" t="s">
        <v>35414</v>
      </c>
      <c r="AF22506" s="10" t="s">
        <v>538</v>
      </c>
    </row>
    <row r="22507" spans="30:32" x14ac:dyDescent="0.2">
      <c r="AD22507" s="11" t="s">
        <v>35416</v>
      </c>
      <c r="AE22507" s="10" t="s">
        <v>35417</v>
      </c>
      <c r="AF22507" s="10" t="s">
        <v>538</v>
      </c>
    </row>
    <row r="22508" spans="30:32" x14ac:dyDescent="0.2">
      <c r="AD22508" s="11" t="s">
        <v>35418</v>
      </c>
      <c r="AE22508" s="10" t="s">
        <v>35419</v>
      </c>
      <c r="AF22508" s="10" t="s">
        <v>538</v>
      </c>
    </row>
    <row r="22509" spans="30:32" x14ac:dyDescent="0.2">
      <c r="AD22509" s="11" t="s">
        <v>35420</v>
      </c>
      <c r="AE22509" s="10" t="s">
        <v>35421</v>
      </c>
      <c r="AF22509" s="10" t="s">
        <v>538</v>
      </c>
    </row>
    <row r="22510" spans="30:32" x14ac:dyDescent="0.2">
      <c r="AD22510" s="11" t="s">
        <v>35422</v>
      </c>
      <c r="AE22510" s="10" t="s">
        <v>35417</v>
      </c>
      <c r="AF22510" s="10" t="s">
        <v>538</v>
      </c>
    </row>
    <row r="22511" spans="30:32" x14ac:dyDescent="0.2">
      <c r="AD22511" s="11" t="s">
        <v>35423</v>
      </c>
      <c r="AE22511" s="10" t="s">
        <v>35424</v>
      </c>
      <c r="AF22511" s="10" t="s">
        <v>538</v>
      </c>
    </row>
    <row r="22512" spans="30:32" x14ac:dyDescent="0.2">
      <c r="AD22512" s="11" t="s">
        <v>35425</v>
      </c>
      <c r="AE22512" s="10" t="s">
        <v>35426</v>
      </c>
      <c r="AF22512" s="10" t="s">
        <v>538</v>
      </c>
    </row>
    <row r="22513" spans="30:32" x14ac:dyDescent="0.2">
      <c r="AD22513" s="11" t="s">
        <v>35427</v>
      </c>
      <c r="AE22513" s="10" t="s">
        <v>35426</v>
      </c>
      <c r="AF22513" s="10" t="s">
        <v>538</v>
      </c>
    </row>
    <row r="22514" spans="30:32" x14ac:dyDescent="0.2">
      <c r="AD22514" s="11" t="s">
        <v>35428</v>
      </c>
      <c r="AE22514" s="10" t="s">
        <v>35429</v>
      </c>
      <c r="AF22514" s="10" t="s">
        <v>538</v>
      </c>
    </row>
    <row r="22515" spans="30:32" x14ac:dyDescent="0.2">
      <c r="AD22515" s="11" t="s">
        <v>35430</v>
      </c>
      <c r="AE22515" s="10" t="s">
        <v>35431</v>
      </c>
      <c r="AF22515" s="10" t="s">
        <v>538</v>
      </c>
    </row>
    <row r="22516" spans="30:32" x14ac:dyDescent="0.2">
      <c r="AD22516" s="11" t="s">
        <v>35432</v>
      </c>
      <c r="AE22516" s="10" t="s">
        <v>35431</v>
      </c>
      <c r="AF22516" s="10" t="s">
        <v>538</v>
      </c>
    </row>
    <row r="22517" spans="30:32" x14ac:dyDescent="0.2">
      <c r="AD22517" s="11" t="s">
        <v>35433</v>
      </c>
      <c r="AE22517" s="10" t="s">
        <v>35434</v>
      </c>
      <c r="AF22517" s="10" t="s">
        <v>538</v>
      </c>
    </row>
    <row r="22518" spans="30:32" x14ac:dyDescent="0.2">
      <c r="AD22518" s="11" t="s">
        <v>35435</v>
      </c>
      <c r="AE22518" s="10" t="s">
        <v>35436</v>
      </c>
      <c r="AF22518" s="10" t="s">
        <v>538</v>
      </c>
    </row>
    <row r="22519" spans="30:32" x14ac:dyDescent="0.2">
      <c r="AD22519" s="11" t="s">
        <v>35437</v>
      </c>
      <c r="AE22519" s="10" t="s">
        <v>35438</v>
      </c>
      <c r="AF22519" s="10" t="s">
        <v>538</v>
      </c>
    </row>
    <row r="22520" spans="30:32" x14ac:dyDescent="0.2">
      <c r="AD22520" s="11" t="s">
        <v>35439</v>
      </c>
      <c r="AE22520" s="10" t="s">
        <v>35438</v>
      </c>
      <c r="AF22520" s="10" t="s">
        <v>538</v>
      </c>
    </row>
    <row r="22521" spans="30:32" x14ac:dyDescent="0.2">
      <c r="AD22521" s="11" t="s">
        <v>35440</v>
      </c>
      <c r="AE22521" s="10" t="s">
        <v>35441</v>
      </c>
      <c r="AF22521" s="10" t="s">
        <v>538</v>
      </c>
    </row>
    <row r="22522" spans="30:32" x14ac:dyDescent="0.2">
      <c r="AD22522" s="11" t="s">
        <v>35442</v>
      </c>
      <c r="AE22522" s="10" t="s">
        <v>35443</v>
      </c>
      <c r="AF22522" s="10" t="s">
        <v>538</v>
      </c>
    </row>
    <row r="22523" spans="30:32" x14ac:dyDescent="0.2">
      <c r="AD22523" s="11" t="s">
        <v>35444</v>
      </c>
      <c r="AE22523" s="10" t="s">
        <v>35445</v>
      </c>
      <c r="AF22523" s="10" t="s">
        <v>538</v>
      </c>
    </row>
    <row r="22524" spans="30:32" x14ac:dyDescent="0.2">
      <c r="AD22524" s="11" t="s">
        <v>35446</v>
      </c>
      <c r="AE22524" s="10" t="s">
        <v>35447</v>
      </c>
      <c r="AF22524" s="10" t="s">
        <v>538</v>
      </c>
    </row>
    <row r="22525" spans="30:32" x14ac:dyDescent="0.2">
      <c r="AD22525" s="11" t="s">
        <v>35448</v>
      </c>
      <c r="AE22525" s="10" t="s">
        <v>35447</v>
      </c>
      <c r="AF22525" s="10" t="s">
        <v>538</v>
      </c>
    </row>
    <row r="22526" spans="30:32" x14ac:dyDescent="0.2">
      <c r="AD22526" s="11" t="s">
        <v>35449</v>
      </c>
      <c r="AE22526" s="10" t="s">
        <v>35441</v>
      </c>
      <c r="AF22526" s="10" t="s">
        <v>538</v>
      </c>
    </row>
    <row r="22527" spans="30:32" x14ac:dyDescent="0.2">
      <c r="AD22527" s="11" t="s">
        <v>35450</v>
      </c>
      <c r="AE22527" s="10" t="s">
        <v>35443</v>
      </c>
      <c r="AF22527" s="10" t="s">
        <v>538</v>
      </c>
    </row>
    <row r="22528" spans="30:32" x14ac:dyDescent="0.2">
      <c r="AD22528" s="11" t="s">
        <v>35451</v>
      </c>
      <c r="AE22528" s="10" t="s">
        <v>35445</v>
      </c>
      <c r="AF22528" s="10" t="s">
        <v>538</v>
      </c>
    </row>
    <row r="22529" spans="30:32" x14ac:dyDescent="0.2">
      <c r="AD22529" s="11" t="s">
        <v>35452</v>
      </c>
      <c r="AE22529" s="10" t="s">
        <v>35447</v>
      </c>
      <c r="AF22529" s="10" t="s">
        <v>538</v>
      </c>
    </row>
    <row r="22530" spans="30:32" x14ac:dyDescent="0.2">
      <c r="AD22530" s="11" t="s">
        <v>35453</v>
      </c>
      <c r="AE22530" s="10" t="s">
        <v>35454</v>
      </c>
      <c r="AF22530" s="10" t="s">
        <v>538</v>
      </c>
    </row>
    <row r="22531" spans="30:32" x14ac:dyDescent="0.2">
      <c r="AD22531" s="11" t="s">
        <v>35455</v>
      </c>
      <c r="AE22531" s="10" t="s">
        <v>35456</v>
      </c>
      <c r="AF22531" s="10" t="s">
        <v>538</v>
      </c>
    </row>
    <row r="22532" spans="30:32" x14ac:dyDescent="0.2">
      <c r="AD22532" s="11" t="s">
        <v>35457</v>
      </c>
      <c r="AE22532" s="10" t="s">
        <v>35454</v>
      </c>
      <c r="AF22532" s="10" t="s">
        <v>538</v>
      </c>
    </row>
    <row r="22533" spans="30:32" x14ac:dyDescent="0.2">
      <c r="AD22533" s="11" t="s">
        <v>35458</v>
      </c>
      <c r="AE22533" s="10" t="s">
        <v>35454</v>
      </c>
      <c r="AF22533" s="10" t="s">
        <v>538</v>
      </c>
    </row>
    <row r="22534" spans="30:32" x14ac:dyDescent="0.2">
      <c r="AD22534" s="11" t="s">
        <v>35459</v>
      </c>
      <c r="AE22534" s="10" t="s">
        <v>35454</v>
      </c>
      <c r="AF22534" s="10" t="s">
        <v>538</v>
      </c>
    </row>
    <row r="22535" spans="30:32" x14ac:dyDescent="0.2">
      <c r="AD22535" s="11" t="s">
        <v>35460</v>
      </c>
      <c r="AE22535" s="10" t="s">
        <v>35454</v>
      </c>
      <c r="AF22535" s="10" t="s">
        <v>538</v>
      </c>
    </row>
    <row r="22536" spans="30:32" x14ac:dyDescent="0.2">
      <c r="AD22536" s="11" t="s">
        <v>35461</v>
      </c>
      <c r="AE22536" s="10" t="s">
        <v>35454</v>
      </c>
      <c r="AF22536" s="10" t="s">
        <v>538</v>
      </c>
    </row>
    <row r="22537" spans="30:32" x14ac:dyDescent="0.2">
      <c r="AD22537" s="11" t="s">
        <v>35462</v>
      </c>
      <c r="AE22537" s="10" t="s">
        <v>35454</v>
      </c>
      <c r="AF22537" s="10" t="s">
        <v>538</v>
      </c>
    </row>
    <row r="22538" spans="30:32" x14ac:dyDescent="0.2">
      <c r="AD22538" s="11" t="s">
        <v>35463</v>
      </c>
      <c r="AE22538" s="10" t="s">
        <v>35454</v>
      </c>
      <c r="AF22538" s="10" t="s">
        <v>538</v>
      </c>
    </row>
    <row r="22539" spans="30:32" x14ac:dyDescent="0.2">
      <c r="AD22539" s="11" t="s">
        <v>35464</v>
      </c>
      <c r="AE22539" s="10" t="s">
        <v>35456</v>
      </c>
      <c r="AF22539" s="10" t="s">
        <v>538</v>
      </c>
    </row>
    <row r="22540" spans="30:32" x14ac:dyDescent="0.2">
      <c r="AD22540" s="11" t="s">
        <v>35465</v>
      </c>
      <c r="AE22540" s="10" t="s">
        <v>31968</v>
      </c>
      <c r="AF22540" s="10" t="s">
        <v>538</v>
      </c>
    </row>
    <row r="22541" spans="30:32" x14ac:dyDescent="0.2">
      <c r="AD22541" s="11" t="s">
        <v>35466</v>
      </c>
      <c r="AE22541" s="10" t="s">
        <v>35467</v>
      </c>
      <c r="AF22541" s="10" t="s">
        <v>538</v>
      </c>
    </row>
    <row r="22542" spans="30:32" x14ac:dyDescent="0.2">
      <c r="AD22542" s="11" t="s">
        <v>35468</v>
      </c>
      <c r="AE22542" s="10" t="s">
        <v>35469</v>
      </c>
      <c r="AF22542" s="10" t="s">
        <v>538</v>
      </c>
    </row>
    <row r="22543" spans="30:32" x14ac:dyDescent="0.2">
      <c r="AD22543" s="11" t="s">
        <v>35470</v>
      </c>
      <c r="AE22543" s="10" t="s">
        <v>35469</v>
      </c>
      <c r="AF22543" s="10" t="s">
        <v>538</v>
      </c>
    </row>
    <row r="22544" spans="30:32" x14ac:dyDescent="0.2">
      <c r="AD22544" s="11" t="s">
        <v>35471</v>
      </c>
      <c r="AE22544" s="10" t="s">
        <v>35469</v>
      </c>
      <c r="AF22544" s="10" t="s">
        <v>538</v>
      </c>
    </row>
    <row r="22545" spans="30:32" x14ac:dyDescent="0.2">
      <c r="AD22545" s="11" t="s">
        <v>35472</v>
      </c>
      <c r="AE22545" s="10" t="s">
        <v>35469</v>
      </c>
      <c r="AF22545" s="10" t="s">
        <v>538</v>
      </c>
    </row>
    <row r="22546" spans="30:32" x14ac:dyDescent="0.2">
      <c r="AD22546" s="11" t="s">
        <v>35473</v>
      </c>
      <c r="AE22546" s="10" t="s">
        <v>35469</v>
      </c>
      <c r="AF22546" s="10" t="s">
        <v>538</v>
      </c>
    </row>
    <row r="22547" spans="30:32" x14ac:dyDescent="0.2">
      <c r="AD22547" s="11" t="s">
        <v>35474</v>
      </c>
      <c r="AE22547" s="10" t="s">
        <v>35469</v>
      </c>
      <c r="AF22547" s="10" t="s">
        <v>538</v>
      </c>
    </row>
    <row r="22548" spans="30:32" x14ac:dyDescent="0.2">
      <c r="AD22548" s="11" t="s">
        <v>35475</v>
      </c>
      <c r="AE22548" s="10" t="s">
        <v>35469</v>
      </c>
      <c r="AF22548" s="10" t="s">
        <v>538</v>
      </c>
    </row>
    <row r="22549" spans="30:32" x14ac:dyDescent="0.2">
      <c r="AD22549" s="11" t="s">
        <v>35476</v>
      </c>
      <c r="AE22549" s="10" t="s">
        <v>35469</v>
      </c>
      <c r="AF22549" s="10" t="s">
        <v>538</v>
      </c>
    </row>
    <row r="22550" spans="30:32" x14ac:dyDescent="0.2">
      <c r="AD22550" s="11" t="s">
        <v>35477</v>
      </c>
      <c r="AE22550" s="10" t="s">
        <v>35469</v>
      </c>
      <c r="AF22550" s="10" t="s">
        <v>538</v>
      </c>
    </row>
    <row r="22551" spans="30:32" x14ac:dyDescent="0.2">
      <c r="AD22551" s="11" t="s">
        <v>35478</v>
      </c>
      <c r="AE22551" s="10" t="s">
        <v>35469</v>
      </c>
      <c r="AF22551" s="10" t="s">
        <v>538</v>
      </c>
    </row>
    <row r="22552" spans="30:32" x14ac:dyDescent="0.2">
      <c r="AD22552" s="11" t="s">
        <v>35479</v>
      </c>
      <c r="AE22552" s="10" t="s">
        <v>35480</v>
      </c>
      <c r="AF22552" s="10" t="s">
        <v>538</v>
      </c>
    </row>
    <row r="22553" spans="30:32" x14ac:dyDescent="0.2">
      <c r="AD22553" s="11" t="s">
        <v>35481</v>
      </c>
      <c r="AE22553" s="10" t="s">
        <v>35480</v>
      </c>
      <c r="AF22553" s="10" t="s">
        <v>538</v>
      </c>
    </row>
    <row r="22554" spans="30:32" x14ac:dyDescent="0.2">
      <c r="AD22554" s="11" t="s">
        <v>35482</v>
      </c>
      <c r="AE22554" s="10" t="s">
        <v>35480</v>
      </c>
      <c r="AF22554" s="10" t="s">
        <v>538</v>
      </c>
    </row>
    <row r="22555" spans="30:32" x14ac:dyDescent="0.2">
      <c r="AD22555" s="11" t="s">
        <v>35483</v>
      </c>
      <c r="AE22555" s="10" t="s">
        <v>35469</v>
      </c>
      <c r="AF22555" s="10" t="s">
        <v>538</v>
      </c>
    </row>
    <row r="22556" spans="30:32" x14ac:dyDescent="0.2">
      <c r="AD22556" s="11" t="s">
        <v>35484</v>
      </c>
      <c r="AE22556" s="10" t="s">
        <v>35469</v>
      </c>
      <c r="AF22556" s="10" t="s">
        <v>538</v>
      </c>
    </row>
    <row r="22557" spans="30:32" x14ac:dyDescent="0.2">
      <c r="AD22557" s="11" t="s">
        <v>35485</v>
      </c>
      <c r="AE22557" s="10" t="s">
        <v>35469</v>
      </c>
      <c r="AF22557" s="10" t="s">
        <v>538</v>
      </c>
    </row>
    <row r="22558" spans="30:32" x14ac:dyDescent="0.2">
      <c r="AD22558" s="11" t="s">
        <v>35486</v>
      </c>
      <c r="AE22558" s="10" t="s">
        <v>35469</v>
      </c>
      <c r="AF22558" s="10" t="s">
        <v>538</v>
      </c>
    </row>
    <row r="22559" spans="30:32" x14ac:dyDescent="0.2">
      <c r="AD22559" s="11" t="s">
        <v>35487</v>
      </c>
      <c r="AE22559" s="10" t="s">
        <v>35469</v>
      </c>
      <c r="AF22559" s="10" t="s">
        <v>538</v>
      </c>
    </row>
    <row r="22560" spans="30:32" x14ac:dyDescent="0.2">
      <c r="AD22560" s="11" t="s">
        <v>35488</v>
      </c>
      <c r="AE22560" s="10" t="s">
        <v>35469</v>
      </c>
      <c r="AF22560" s="10" t="s">
        <v>538</v>
      </c>
    </row>
    <row r="22561" spans="30:32" x14ac:dyDescent="0.2">
      <c r="AD22561" s="11" t="s">
        <v>35489</v>
      </c>
      <c r="AE22561" s="10" t="s">
        <v>35469</v>
      </c>
      <c r="AF22561" s="10" t="s">
        <v>538</v>
      </c>
    </row>
    <row r="22562" spans="30:32" x14ac:dyDescent="0.2">
      <c r="AD22562" s="11" t="s">
        <v>35490</v>
      </c>
      <c r="AE22562" s="10" t="s">
        <v>35480</v>
      </c>
      <c r="AF22562" s="10" t="s">
        <v>538</v>
      </c>
    </row>
    <row r="22563" spans="30:32" x14ac:dyDescent="0.2">
      <c r="AD22563" s="11" t="s">
        <v>35491</v>
      </c>
      <c r="AE22563" s="10" t="s">
        <v>35492</v>
      </c>
      <c r="AF22563" s="10" t="s">
        <v>538</v>
      </c>
    </row>
    <row r="22564" spans="30:32" x14ac:dyDescent="0.2">
      <c r="AD22564" s="11" t="s">
        <v>35493</v>
      </c>
      <c r="AE22564" s="10" t="s">
        <v>14884</v>
      </c>
      <c r="AF22564" s="10" t="s">
        <v>538</v>
      </c>
    </row>
    <row r="22565" spans="30:32" x14ac:dyDescent="0.2">
      <c r="AD22565" s="11" t="s">
        <v>35494</v>
      </c>
      <c r="AE22565" s="10" t="s">
        <v>14884</v>
      </c>
      <c r="AF22565" s="10" t="s">
        <v>538</v>
      </c>
    </row>
    <row r="22566" spans="30:32" x14ac:dyDescent="0.2">
      <c r="AD22566" s="11" t="s">
        <v>35495</v>
      </c>
      <c r="AE22566" s="10" t="s">
        <v>35496</v>
      </c>
      <c r="AF22566" s="10" t="s">
        <v>538</v>
      </c>
    </row>
    <row r="22567" spans="30:32" x14ac:dyDescent="0.2">
      <c r="AD22567" s="11" t="s">
        <v>35497</v>
      </c>
      <c r="AE22567" s="10" t="s">
        <v>35498</v>
      </c>
      <c r="AF22567" s="10" t="s">
        <v>538</v>
      </c>
    </row>
    <row r="22568" spans="30:32" x14ac:dyDescent="0.2">
      <c r="AD22568" s="11" t="s">
        <v>35499</v>
      </c>
      <c r="AE22568" s="10" t="s">
        <v>11219</v>
      </c>
      <c r="AF22568" s="10" t="s">
        <v>538</v>
      </c>
    </row>
    <row r="22569" spans="30:32" x14ac:dyDescent="0.2">
      <c r="AD22569" s="11" t="s">
        <v>35500</v>
      </c>
      <c r="AE22569" s="10" t="s">
        <v>11219</v>
      </c>
      <c r="AF22569" s="10" t="s">
        <v>538</v>
      </c>
    </row>
    <row r="22570" spans="30:32" x14ac:dyDescent="0.2">
      <c r="AD22570" s="11" t="s">
        <v>35501</v>
      </c>
      <c r="AE22570" s="10" t="s">
        <v>35496</v>
      </c>
      <c r="AF22570" s="10" t="s">
        <v>538</v>
      </c>
    </row>
    <row r="22571" spans="30:32" x14ac:dyDescent="0.2">
      <c r="AD22571" s="11" t="s">
        <v>35502</v>
      </c>
      <c r="AE22571" s="10" t="s">
        <v>35503</v>
      </c>
      <c r="AF22571" s="10" t="s">
        <v>538</v>
      </c>
    </row>
    <row r="22572" spans="30:32" x14ac:dyDescent="0.2">
      <c r="AD22572" s="11" t="s">
        <v>35504</v>
      </c>
      <c r="AE22572" s="10" t="s">
        <v>35496</v>
      </c>
      <c r="AF22572" s="10" t="s">
        <v>538</v>
      </c>
    </row>
    <row r="22573" spans="30:32" x14ac:dyDescent="0.2">
      <c r="AD22573" s="11" t="s">
        <v>35505</v>
      </c>
      <c r="AE22573" s="10" t="s">
        <v>35496</v>
      </c>
      <c r="AF22573" s="10" t="s">
        <v>538</v>
      </c>
    </row>
    <row r="22574" spans="30:32" x14ac:dyDescent="0.2">
      <c r="AD22574" s="11" t="s">
        <v>35506</v>
      </c>
      <c r="AE22574" s="10" t="s">
        <v>35492</v>
      </c>
      <c r="AF22574" s="10" t="s">
        <v>538</v>
      </c>
    </row>
    <row r="22575" spans="30:32" x14ac:dyDescent="0.2">
      <c r="AD22575" s="11" t="s">
        <v>35507</v>
      </c>
      <c r="AE22575" s="10" t="s">
        <v>11219</v>
      </c>
      <c r="AF22575" s="10" t="s">
        <v>538</v>
      </c>
    </row>
    <row r="22576" spans="30:32" x14ac:dyDescent="0.2">
      <c r="AD22576" s="11" t="s">
        <v>35508</v>
      </c>
      <c r="AE22576" s="10" t="s">
        <v>35498</v>
      </c>
      <c r="AF22576" s="10" t="s">
        <v>538</v>
      </c>
    </row>
    <row r="22577" spans="30:32" x14ac:dyDescent="0.2">
      <c r="AD22577" s="11" t="s">
        <v>35509</v>
      </c>
      <c r="AE22577" s="10" t="s">
        <v>35498</v>
      </c>
      <c r="AF22577" s="10" t="s">
        <v>538</v>
      </c>
    </row>
    <row r="22578" spans="30:32" x14ac:dyDescent="0.2">
      <c r="AD22578" s="11" t="s">
        <v>35510</v>
      </c>
      <c r="AE22578" s="10" t="s">
        <v>35496</v>
      </c>
      <c r="AF22578" s="10" t="s">
        <v>538</v>
      </c>
    </row>
    <row r="22579" spans="30:32" x14ac:dyDescent="0.2">
      <c r="AD22579" s="11" t="s">
        <v>35511</v>
      </c>
      <c r="AE22579" s="10" t="s">
        <v>35512</v>
      </c>
      <c r="AF22579" s="10" t="s">
        <v>538</v>
      </c>
    </row>
    <row r="22580" spans="30:32" x14ac:dyDescent="0.2">
      <c r="AD22580" s="11" t="s">
        <v>35513</v>
      </c>
      <c r="AE22580" s="10" t="s">
        <v>35514</v>
      </c>
      <c r="AF22580" s="10" t="s">
        <v>538</v>
      </c>
    </row>
    <row r="22581" spans="30:32" x14ac:dyDescent="0.2">
      <c r="AD22581" s="11" t="s">
        <v>35515</v>
      </c>
      <c r="AE22581" s="10" t="s">
        <v>35514</v>
      </c>
      <c r="AF22581" s="10" t="s">
        <v>538</v>
      </c>
    </row>
    <row r="22582" spans="30:32" x14ac:dyDescent="0.2">
      <c r="AD22582" s="11" t="s">
        <v>35516</v>
      </c>
      <c r="AE22582" s="10" t="s">
        <v>35514</v>
      </c>
      <c r="AF22582" s="10" t="s">
        <v>538</v>
      </c>
    </row>
    <row r="22583" spans="30:32" x14ac:dyDescent="0.2">
      <c r="AD22583" s="11" t="s">
        <v>35517</v>
      </c>
      <c r="AE22583" s="10" t="s">
        <v>35514</v>
      </c>
      <c r="AF22583" s="10" t="s">
        <v>538</v>
      </c>
    </row>
    <row r="22584" spans="30:32" x14ac:dyDescent="0.2">
      <c r="AD22584" s="11" t="s">
        <v>35518</v>
      </c>
      <c r="AE22584" s="10" t="s">
        <v>35514</v>
      </c>
      <c r="AF22584" s="10" t="s">
        <v>538</v>
      </c>
    </row>
    <row r="22585" spans="30:32" x14ac:dyDescent="0.2">
      <c r="AD22585" s="11" t="s">
        <v>35519</v>
      </c>
      <c r="AE22585" s="10" t="s">
        <v>35520</v>
      </c>
      <c r="AF22585" s="10" t="s">
        <v>538</v>
      </c>
    </row>
    <row r="22586" spans="30:32" x14ac:dyDescent="0.2">
      <c r="AD22586" s="11" t="s">
        <v>35521</v>
      </c>
      <c r="AE22586" s="10" t="s">
        <v>35520</v>
      </c>
      <c r="AF22586" s="10" t="s">
        <v>538</v>
      </c>
    </row>
    <row r="22587" spans="30:32" x14ac:dyDescent="0.2">
      <c r="AD22587" s="11" t="s">
        <v>35522</v>
      </c>
      <c r="AE22587" s="10" t="s">
        <v>35523</v>
      </c>
      <c r="AF22587" s="10" t="s">
        <v>538</v>
      </c>
    </row>
    <row r="22588" spans="30:32" x14ac:dyDescent="0.2">
      <c r="AD22588" s="11" t="s">
        <v>35524</v>
      </c>
      <c r="AE22588" s="10" t="s">
        <v>35525</v>
      </c>
      <c r="AF22588" s="10" t="s">
        <v>538</v>
      </c>
    </row>
    <row r="22589" spans="30:32" x14ac:dyDescent="0.2">
      <c r="AD22589" s="11" t="s">
        <v>35526</v>
      </c>
      <c r="AE22589" s="10" t="s">
        <v>35527</v>
      </c>
      <c r="AF22589" s="10" t="s">
        <v>538</v>
      </c>
    </row>
    <row r="22590" spans="30:32" x14ac:dyDescent="0.2">
      <c r="AD22590" s="11" t="s">
        <v>35528</v>
      </c>
      <c r="AE22590" s="10" t="s">
        <v>20115</v>
      </c>
      <c r="AF22590" s="10" t="s">
        <v>538</v>
      </c>
    </row>
    <row r="22591" spans="30:32" x14ac:dyDescent="0.2">
      <c r="AD22591" s="11" t="s">
        <v>35529</v>
      </c>
      <c r="AE22591" s="10" t="s">
        <v>35530</v>
      </c>
      <c r="AF22591" s="10" t="s">
        <v>538</v>
      </c>
    </row>
    <row r="22592" spans="30:32" x14ac:dyDescent="0.2">
      <c r="AD22592" s="11" t="s">
        <v>35531</v>
      </c>
      <c r="AE22592" s="10" t="s">
        <v>35530</v>
      </c>
      <c r="AF22592" s="10" t="s">
        <v>538</v>
      </c>
    </row>
    <row r="22593" spans="30:32" x14ac:dyDescent="0.2">
      <c r="AD22593" s="11" t="s">
        <v>35532</v>
      </c>
      <c r="AE22593" s="10" t="s">
        <v>35533</v>
      </c>
      <c r="AF22593" s="10" t="s">
        <v>538</v>
      </c>
    </row>
    <row r="22594" spans="30:32" x14ac:dyDescent="0.2">
      <c r="AD22594" s="11" t="s">
        <v>35534</v>
      </c>
      <c r="AE22594" s="10" t="s">
        <v>35533</v>
      </c>
      <c r="AF22594" s="10" t="s">
        <v>538</v>
      </c>
    </row>
    <row r="22595" spans="30:32" x14ac:dyDescent="0.2">
      <c r="AD22595" s="11" t="s">
        <v>35535</v>
      </c>
      <c r="AE22595" s="10" t="s">
        <v>35536</v>
      </c>
      <c r="AF22595" s="10" t="s">
        <v>538</v>
      </c>
    </row>
    <row r="22596" spans="30:32" x14ac:dyDescent="0.2">
      <c r="AD22596" s="11" t="s">
        <v>35537</v>
      </c>
      <c r="AE22596" s="10" t="s">
        <v>35533</v>
      </c>
      <c r="AF22596" s="10" t="s">
        <v>538</v>
      </c>
    </row>
    <row r="22597" spans="30:32" x14ac:dyDescent="0.2">
      <c r="AD22597" s="11" t="s">
        <v>35538</v>
      </c>
      <c r="AE22597" s="10" t="s">
        <v>35533</v>
      </c>
      <c r="AF22597" s="10" t="s">
        <v>538</v>
      </c>
    </row>
    <row r="22598" spans="30:32" x14ac:dyDescent="0.2">
      <c r="AD22598" s="11" t="s">
        <v>35539</v>
      </c>
      <c r="AE22598" s="10" t="s">
        <v>35533</v>
      </c>
      <c r="AF22598" s="10" t="s">
        <v>538</v>
      </c>
    </row>
    <row r="22599" spans="30:32" x14ac:dyDescent="0.2">
      <c r="AD22599" s="11" t="s">
        <v>35540</v>
      </c>
      <c r="AE22599" s="10" t="s">
        <v>35541</v>
      </c>
      <c r="AF22599" s="10" t="s">
        <v>538</v>
      </c>
    </row>
    <row r="22600" spans="30:32" x14ac:dyDescent="0.2">
      <c r="AD22600" s="11" t="s">
        <v>35542</v>
      </c>
      <c r="AE22600" s="10" t="s">
        <v>35541</v>
      </c>
      <c r="AF22600" s="10" t="s">
        <v>538</v>
      </c>
    </row>
    <row r="22601" spans="30:32" x14ac:dyDescent="0.2">
      <c r="AD22601" s="11" t="s">
        <v>35543</v>
      </c>
      <c r="AE22601" s="10" t="s">
        <v>35544</v>
      </c>
      <c r="AF22601" s="10" t="s">
        <v>538</v>
      </c>
    </row>
    <row r="22602" spans="30:32" x14ac:dyDescent="0.2">
      <c r="AD22602" s="11" t="s">
        <v>35545</v>
      </c>
      <c r="AE22602" s="10" t="s">
        <v>35546</v>
      </c>
      <c r="AF22602" s="10" t="s">
        <v>538</v>
      </c>
    </row>
    <row r="22603" spans="30:32" x14ac:dyDescent="0.2">
      <c r="AD22603" s="11" t="s">
        <v>35547</v>
      </c>
      <c r="AE22603" s="10" t="s">
        <v>35546</v>
      </c>
      <c r="AF22603" s="10" t="s">
        <v>538</v>
      </c>
    </row>
    <row r="22604" spans="30:32" x14ac:dyDescent="0.2">
      <c r="AD22604" s="11" t="s">
        <v>35548</v>
      </c>
      <c r="AE22604" s="10" t="s">
        <v>35549</v>
      </c>
      <c r="AF22604" s="10" t="s">
        <v>538</v>
      </c>
    </row>
    <row r="22605" spans="30:32" x14ac:dyDescent="0.2">
      <c r="AD22605" s="11" t="s">
        <v>35550</v>
      </c>
      <c r="AE22605" s="10" t="s">
        <v>9603</v>
      </c>
      <c r="AF22605" s="10" t="s">
        <v>538</v>
      </c>
    </row>
    <row r="22606" spans="30:32" x14ac:dyDescent="0.2">
      <c r="AD22606" s="11" t="s">
        <v>35551</v>
      </c>
      <c r="AE22606" s="10" t="s">
        <v>3874</v>
      </c>
      <c r="AF22606" s="10" t="s">
        <v>538</v>
      </c>
    </row>
    <row r="22607" spans="30:32" x14ac:dyDescent="0.2">
      <c r="AD22607" s="11" t="s">
        <v>35552</v>
      </c>
      <c r="AE22607" s="10" t="s">
        <v>35553</v>
      </c>
      <c r="AF22607" s="10" t="s">
        <v>538</v>
      </c>
    </row>
    <row r="22608" spans="30:32" x14ac:dyDescent="0.2">
      <c r="AD22608" s="11" t="s">
        <v>35554</v>
      </c>
      <c r="AE22608" s="10" t="s">
        <v>35555</v>
      </c>
      <c r="AF22608" s="10" t="s">
        <v>538</v>
      </c>
    </row>
    <row r="22609" spans="30:32" x14ac:dyDescent="0.2">
      <c r="AD22609" s="11" t="s">
        <v>35556</v>
      </c>
      <c r="AE22609" s="10" t="s">
        <v>35557</v>
      </c>
      <c r="AF22609" s="10" t="s">
        <v>538</v>
      </c>
    </row>
    <row r="22610" spans="30:32" x14ac:dyDescent="0.2">
      <c r="AD22610" s="11" t="s">
        <v>35558</v>
      </c>
      <c r="AE22610" s="10" t="s">
        <v>35557</v>
      </c>
      <c r="AF22610" s="10" t="s">
        <v>538</v>
      </c>
    </row>
    <row r="22611" spans="30:32" x14ac:dyDescent="0.2">
      <c r="AD22611" s="11" t="s">
        <v>35559</v>
      </c>
      <c r="AE22611" s="10" t="s">
        <v>30192</v>
      </c>
      <c r="AF22611" s="10" t="s">
        <v>538</v>
      </c>
    </row>
    <row r="22612" spans="30:32" x14ac:dyDescent="0.2">
      <c r="AD22612" s="11" t="s">
        <v>35560</v>
      </c>
      <c r="AE22612" s="10" t="s">
        <v>30192</v>
      </c>
      <c r="AF22612" s="10" t="s">
        <v>538</v>
      </c>
    </row>
    <row r="22613" spans="30:32" x14ac:dyDescent="0.2">
      <c r="AD22613" s="11" t="s">
        <v>35561</v>
      </c>
      <c r="AE22613" s="10" t="s">
        <v>16435</v>
      </c>
      <c r="AF22613" s="10" t="s">
        <v>538</v>
      </c>
    </row>
    <row r="22614" spans="30:32" x14ac:dyDescent="0.2">
      <c r="AD22614" s="11" t="s">
        <v>35562</v>
      </c>
      <c r="AE22614" s="10" t="s">
        <v>35563</v>
      </c>
      <c r="AF22614" s="10" t="s">
        <v>538</v>
      </c>
    </row>
    <row r="22615" spans="30:32" x14ac:dyDescent="0.2">
      <c r="AD22615" s="11" t="s">
        <v>35564</v>
      </c>
      <c r="AE22615" s="10" t="s">
        <v>35563</v>
      </c>
      <c r="AF22615" s="10" t="s">
        <v>538</v>
      </c>
    </row>
    <row r="22616" spans="30:32" x14ac:dyDescent="0.2">
      <c r="AD22616" s="11" t="s">
        <v>35565</v>
      </c>
      <c r="AE22616" s="10" t="s">
        <v>35566</v>
      </c>
      <c r="AF22616" s="10" t="s">
        <v>538</v>
      </c>
    </row>
    <row r="22617" spans="30:32" x14ac:dyDescent="0.2">
      <c r="AD22617" s="11" t="s">
        <v>35567</v>
      </c>
      <c r="AE22617" s="10" t="s">
        <v>35566</v>
      </c>
      <c r="AF22617" s="10" t="s">
        <v>538</v>
      </c>
    </row>
    <row r="22618" spans="30:32" x14ac:dyDescent="0.2">
      <c r="AD22618" s="11" t="s">
        <v>35568</v>
      </c>
      <c r="AE22618" s="10" t="s">
        <v>1571</v>
      </c>
      <c r="AF22618" s="10" t="s">
        <v>538</v>
      </c>
    </row>
    <row r="22619" spans="30:32" x14ac:dyDescent="0.2">
      <c r="AD22619" s="11" t="s">
        <v>35569</v>
      </c>
      <c r="AE22619" s="10" t="s">
        <v>35570</v>
      </c>
      <c r="AF22619" s="10" t="s">
        <v>538</v>
      </c>
    </row>
    <row r="22620" spans="30:32" x14ac:dyDescent="0.2">
      <c r="AD22620" s="11" t="s">
        <v>35571</v>
      </c>
      <c r="AE22620" s="10" t="s">
        <v>35572</v>
      </c>
      <c r="AF22620" s="10" t="s">
        <v>538</v>
      </c>
    </row>
    <row r="22621" spans="30:32" x14ac:dyDescent="0.2">
      <c r="AD22621" s="11" t="s">
        <v>35573</v>
      </c>
      <c r="AE22621" s="10" t="s">
        <v>35572</v>
      </c>
      <c r="AF22621" s="10" t="s">
        <v>538</v>
      </c>
    </row>
    <row r="22622" spans="30:32" x14ac:dyDescent="0.2">
      <c r="AD22622" s="11" t="s">
        <v>35574</v>
      </c>
      <c r="AE22622" s="10" t="s">
        <v>35575</v>
      </c>
      <c r="AF22622" s="10" t="s">
        <v>538</v>
      </c>
    </row>
    <row r="22623" spans="30:32" x14ac:dyDescent="0.2">
      <c r="AD22623" s="11" t="s">
        <v>35576</v>
      </c>
      <c r="AE22623" s="10" t="s">
        <v>35577</v>
      </c>
      <c r="AF22623" s="10" t="s">
        <v>538</v>
      </c>
    </row>
    <row r="22624" spans="30:32" x14ac:dyDescent="0.2">
      <c r="AD22624" s="11" t="s">
        <v>35578</v>
      </c>
      <c r="AE22624" s="10" t="s">
        <v>35575</v>
      </c>
      <c r="AF22624" s="10" t="s">
        <v>538</v>
      </c>
    </row>
    <row r="22625" spans="30:32" x14ac:dyDescent="0.2">
      <c r="AD22625" s="11" t="s">
        <v>35579</v>
      </c>
      <c r="AE22625" s="10" t="s">
        <v>35577</v>
      </c>
      <c r="AF22625" s="10" t="s">
        <v>538</v>
      </c>
    </row>
    <row r="22626" spans="30:32" x14ac:dyDescent="0.2">
      <c r="AD22626" s="11" t="s">
        <v>35580</v>
      </c>
      <c r="AE22626" s="10" t="s">
        <v>35575</v>
      </c>
      <c r="AF22626" s="10" t="s">
        <v>538</v>
      </c>
    </row>
    <row r="22627" spans="30:32" x14ac:dyDescent="0.2">
      <c r="AD22627" s="11" t="s">
        <v>35581</v>
      </c>
      <c r="AE22627" s="10" t="s">
        <v>35582</v>
      </c>
      <c r="AF22627" s="10" t="s">
        <v>538</v>
      </c>
    </row>
    <row r="22628" spans="30:32" x14ac:dyDescent="0.2">
      <c r="AD22628" s="11" t="s">
        <v>35583</v>
      </c>
      <c r="AE22628" s="10" t="s">
        <v>4732</v>
      </c>
      <c r="AF22628" s="10" t="s">
        <v>538</v>
      </c>
    </row>
    <row r="22629" spans="30:32" x14ac:dyDescent="0.2">
      <c r="AD22629" s="11" t="s">
        <v>35584</v>
      </c>
      <c r="AE22629" s="10" t="s">
        <v>11185</v>
      </c>
      <c r="AF22629" s="10" t="s">
        <v>538</v>
      </c>
    </row>
    <row r="22630" spans="30:32" x14ac:dyDescent="0.2">
      <c r="AD22630" s="11" t="s">
        <v>35585</v>
      </c>
      <c r="AE22630" s="10" t="s">
        <v>35586</v>
      </c>
      <c r="AF22630" s="10" t="s">
        <v>538</v>
      </c>
    </row>
    <row r="22631" spans="30:32" x14ac:dyDescent="0.2">
      <c r="AD22631" s="11" t="s">
        <v>35587</v>
      </c>
      <c r="AE22631" s="10" t="s">
        <v>35586</v>
      </c>
      <c r="AF22631" s="10" t="s">
        <v>538</v>
      </c>
    </row>
    <row r="22632" spans="30:32" x14ac:dyDescent="0.2">
      <c r="AD22632" s="11" t="s">
        <v>35588</v>
      </c>
      <c r="AE22632" s="10" t="s">
        <v>35589</v>
      </c>
      <c r="AF22632" s="10" t="s">
        <v>538</v>
      </c>
    </row>
    <row r="22633" spans="30:32" x14ac:dyDescent="0.2">
      <c r="AD22633" s="11" t="s">
        <v>35590</v>
      </c>
      <c r="AE22633" s="10" t="s">
        <v>35589</v>
      </c>
      <c r="AF22633" s="10" t="s">
        <v>538</v>
      </c>
    </row>
    <row r="22634" spans="30:32" x14ac:dyDescent="0.2">
      <c r="AD22634" s="11" t="s">
        <v>35591</v>
      </c>
      <c r="AE22634" s="10" t="s">
        <v>25518</v>
      </c>
      <c r="AF22634" s="10" t="s">
        <v>538</v>
      </c>
    </row>
    <row r="22635" spans="30:32" x14ac:dyDescent="0.2">
      <c r="AD22635" s="11" t="s">
        <v>35592</v>
      </c>
      <c r="AE22635" s="10" t="s">
        <v>25518</v>
      </c>
      <c r="AF22635" s="10" t="s">
        <v>538</v>
      </c>
    </row>
    <row r="22636" spans="30:32" x14ac:dyDescent="0.2">
      <c r="AD22636" s="11" t="s">
        <v>35593</v>
      </c>
      <c r="AE22636" s="10" t="s">
        <v>35594</v>
      </c>
      <c r="AF22636" s="10" t="s">
        <v>538</v>
      </c>
    </row>
    <row r="22637" spans="30:32" x14ac:dyDescent="0.2">
      <c r="AD22637" s="11" t="s">
        <v>35595</v>
      </c>
      <c r="AE22637" s="10" t="s">
        <v>31639</v>
      </c>
      <c r="AF22637" s="10" t="s">
        <v>538</v>
      </c>
    </row>
    <row r="22638" spans="30:32" x14ac:dyDescent="0.2">
      <c r="AD22638" s="11" t="s">
        <v>35596</v>
      </c>
      <c r="AE22638" s="10" t="s">
        <v>35597</v>
      </c>
      <c r="AF22638" s="10" t="s">
        <v>538</v>
      </c>
    </row>
    <row r="22639" spans="30:32" x14ac:dyDescent="0.2">
      <c r="AD22639" s="11" t="s">
        <v>35598</v>
      </c>
      <c r="AE22639" s="10" t="s">
        <v>35599</v>
      </c>
      <c r="AF22639" s="10" t="s">
        <v>538</v>
      </c>
    </row>
    <row r="22640" spans="30:32" x14ac:dyDescent="0.2">
      <c r="AD22640" s="11" t="s">
        <v>35600</v>
      </c>
      <c r="AE22640" s="10" t="s">
        <v>35601</v>
      </c>
      <c r="AF22640" s="10" t="s">
        <v>538</v>
      </c>
    </row>
    <row r="22641" spans="30:32" x14ac:dyDescent="0.2">
      <c r="AD22641" s="11" t="s">
        <v>35602</v>
      </c>
      <c r="AE22641" s="10" t="s">
        <v>35597</v>
      </c>
      <c r="AF22641" s="10" t="s">
        <v>538</v>
      </c>
    </row>
    <row r="22642" spans="30:32" x14ac:dyDescent="0.2">
      <c r="AD22642" s="11" t="s">
        <v>35603</v>
      </c>
      <c r="AE22642" s="10" t="s">
        <v>35597</v>
      </c>
      <c r="AF22642" s="10" t="s">
        <v>538</v>
      </c>
    </row>
    <row r="22643" spans="30:32" x14ac:dyDescent="0.2">
      <c r="AD22643" s="11" t="s">
        <v>35604</v>
      </c>
      <c r="AE22643" s="10" t="s">
        <v>35597</v>
      </c>
      <c r="AF22643" s="10" t="s">
        <v>538</v>
      </c>
    </row>
    <row r="22644" spans="30:32" x14ac:dyDescent="0.2">
      <c r="AD22644" s="11" t="s">
        <v>35605</v>
      </c>
      <c r="AE22644" s="10" t="s">
        <v>35597</v>
      </c>
      <c r="AF22644" s="10" t="s">
        <v>538</v>
      </c>
    </row>
    <row r="22645" spans="30:32" x14ac:dyDescent="0.2">
      <c r="AD22645" s="11" t="s">
        <v>35606</v>
      </c>
      <c r="AE22645" s="10" t="s">
        <v>35597</v>
      </c>
      <c r="AF22645" s="10" t="s">
        <v>538</v>
      </c>
    </row>
    <row r="22646" spans="30:32" x14ac:dyDescent="0.2">
      <c r="AD22646" s="11" t="s">
        <v>35607</v>
      </c>
      <c r="AE22646" s="10" t="s">
        <v>35597</v>
      </c>
      <c r="AF22646" s="10" t="s">
        <v>538</v>
      </c>
    </row>
    <row r="22647" spans="30:32" x14ac:dyDescent="0.2">
      <c r="AD22647" s="11" t="s">
        <v>35608</v>
      </c>
      <c r="AE22647" s="10" t="s">
        <v>35597</v>
      </c>
      <c r="AF22647" s="10" t="s">
        <v>538</v>
      </c>
    </row>
    <row r="22648" spans="30:32" x14ac:dyDescent="0.2">
      <c r="AD22648" s="11" t="s">
        <v>35609</v>
      </c>
      <c r="AE22648" s="10" t="s">
        <v>35597</v>
      </c>
      <c r="AF22648" s="10" t="s">
        <v>538</v>
      </c>
    </row>
    <row r="22649" spans="30:32" x14ac:dyDescent="0.2">
      <c r="AD22649" s="11" t="s">
        <v>35610</v>
      </c>
      <c r="AE22649" s="10" t="s">
        <v>35599</v>
      </c>
      <c r="AF22649" s="10" t="s">
        <v>538</v>
      </c>
    </row>
    <row r="22650" spans="30:32" x14ac:dyDescent="0.2">
      <c r="AD22650" s="11" t="s">
        <v>35611</v>
      </c>
      <c r="AE22650" s="10" t="s">
        <v>35601</v>
      </c>
      <c r="AF22650" s="10" t="s">
        <v>538</v>
      </c>
    </row>
    <row r="22651" spans="30:32" x14ac:dyDescent="0.2">
      <c r="AD22651" s="11" t="s">
        <v>35612</v>
      </c>
      <c r="AE22651" s="10" t="s">
        <v>31639</v>
      </c>
      <c r="AF22651" s="10" t="s">
        <v>538</v>
      </c>
    </row>
    <row r="22652" spans="30:32" x14ac:dyDescent="0.2">
      <c r="AD22652" s="11" t="s">
        <v>35613</v>
      </c>
      <c r="AE22652" s="10" t="s">
        <v>35601</v>
      </c>
      <c r="AF22652" s="10" t="s">
        <v>538</v>
      </c>
    </row>
    <row r="22653" spans="30:32" x14ac:dyDescent="0.2">
      <c r="AD22653" s="11" t="s">
        <v>35614</v>
      </c>
      <c r="AE22653" s="10" t="s">
        <v>31639</v>
      </c>
      <c r="AF22653" s="10" t="s">
        <v>538</v>
      </c>
    </row>
    <row r="22654" spans="30:32" x14ac:dyDescent="0.2">
      <c r="AD22654" s="11" t="s">
        <v>35615</v>
      </c>
      <c r="AE22654" s="10" t="s">
        <v>31639</v>
      </c>
      <c r="AF22654" s="10" t="s">
        <v>538</v>
      </c>
    </row>
    <row r="22655" spans="30:32" x14ac:dyDescent="0.2">
      <c r="AD22655" s="11" t="s">
        <v>35616</v>
      </c>
      <c r="AE22655" s="10" t="s">
        <v>35597</v>
      </c>
      <c r="AF22655" s="10" t="s">
        <v>538</v>
      </c>
    </row>
    <row r="22656" spans="30:32" x14ac:dyDescent="0.2">
      <c r="AD22656" s="11" t="s">
        <v>35617</v>
      </c>
      <c r="AE22656" s="10" t="s">
        <v>35597</v>
      </c>
      <c r="AF22656" s="10" t="s">
        <v>538</v>
      </c>
    </row>
    <row r="22657" spans="30:32" x14ac:dyDescent="0.2">
      <c r="AD22657" s="11" t="s">
        <v>35618</v>
      </c>
      <c r="AE22657" s="10" t="s">
        <v>35601</v>
      </c>
      <c r="AF22657" s="10" t="s">
        <v>538</v>
      </c>
    </row>
    <row r="22658" spans="30:32" x14ac:dyDescent="0.2">
      <c r="AD22658" s="11" t="s">
        <v>35619</v>
      </c>
      <c r="AE22658" s="10" t="s">
        <v>35597</v>
      </c>
      <c r="AF22658" s="10" t="s">
        <v>538</v>
      </c>
    </row>
    <row r="22659" spans="30:32" x14ac:dyDescent="0.2">
      <c r="AD22659" s="11" t="s">
        <v>35620</v>
      </c>
      <c r="AE22659" s="10" t="s">
        <v>35597</v>
      </c>
      <c r="AF22659" s="10" t="s">
        <v>538</v>
      </c>
    </row>
    <row r="22660" spans="30:32" x14ac:dyDescent="0.2">
      <c r="AD22660" s="11" t="s">
        <v>35621</v>
      </c>
      <c r="AE22660" s="10" t="s">
        <v>21732</v>
      </c>
      <c r="AF22660" s="10" t="s">
        <v>538</v>
      </c>
    </row>
    <row r="22661" spans="30:32" x14ac:dyDescent="0.2">
      <c r="AD22661" s="11" t="s">
        <v>35622</v>
      </c>
      <c r="AE22661" s="10" t="s">
        <v>21732</v>
      </c>
      <c r="AF22661" s="10" t="s">
        <v>538</v>
      </c>
    </row>
    <row r="22662" spans="30:32" x14ac:dyDescent="0.2">
      <c r="AD22662" s="11" t="s">
        <v>35623</v>
      </c>
      <c r="AE22662" s="10" t="s">
        <v>21732</v>
      </c>
      <c r="AF22662" s="10" t="s">
        <v>538</v>
      </c>
    </row>
    <row r="22663" spans="30:32" x14ac:dyDescent="0.2">
      <c r="AD22663" s="11" t="s">
        <v>35624</v>
      </c>
      <c r="AE22663" s="10" t="s">
        <v>21732</v>
      </c>
      <c r="AF22663" s="10" t="s">
        <v>538</v>
      </c>
    </row>
    <row r="22664" spans="30:32" x14ac:dyDescent="0.2">
      <c r="AD22664" s="11" t="s">
        <v>35625</v>
      </c>
      <c r="AE22664" s="10" t="s">
        <v>21732</v>
      </c>
      <c r="AF22664" s="10" t="s">
        <v>538</v>
      </c>
    </row>
    <row r="22665" spans="30:32" x14ac:dyDescent="0.2">
      <c r="AD22665" s="11" t="s">
        <v>35626</v>
      </c>
      <c r="AE22665" s="10" t="s">
        <v>21732</v>
      </c>
      <c r="AF22665" s="10" t="s">
        <v>538</v>
      </c>
    </row>
    <row r="22666" spans="30:32" x14ac:dyDescent="0.2">
      <c r="AD22666" s="11" t="s">
        <v>35627</v>
      </c>
      <c r="AE22666" s="10" t="s">
        <v>21732</v>
      </c>
      <c r="AF22666" s="10" t="s">
        <v>538</v>
      </c>
    </row>
    <row r="22667" spans="30:32" x14ac:dyDescent="0.2">
      <c r="AD22667" s="11" t="s">
        <v>35628</v>
      </c>
      <c r="AE22667" s="10" t="s">
        <v>21732</v>
      </c>
      <c r="AF22667" s="10" t="s">
        <v>538</v>
      </c>
    </row>
    <row r="22668" spans="30:32" x14ac:dyDescent="0.2">
      <c r="AD22668" s="11" t="s">
        <v>35629</v>
      </c>
      <c r="AE22668" s="10" t="s">
        <v>35630</v>
      </c>
      <c r="AF22668" s="10" t="s">
        <v>538</v>
      </c>
    </row>
    <row r="22669" spans="30:32" x14ac:dyDescent="0.2">
      <c r="AD22669" s="11" t="s">
        <v>35631</v>
      </c>
      <c r="AE22669" s="10" t="s">
        <v>35632</v>
      </c>
      <c r="AF22669" s="10" t="s">
        <v>538</v>
      </c>
    </row>
    <row r="22670" spans="30:32" x14ac:dyDescent="0.2">
      <c r="AD22670" s="11" t="s">
        <v>35633</v>
      </c>
      <c r="AE22670" s="10" t="s">
        <v>35632</v>
      </c>
      <c r="AF22670" s="10" t="s">
        <v>538</v>
      </c>
    </row>
    <row r="22671" spans="30:32" x14ac:dyDescent="0.2">
      <c r="AD22671" s="11" t="s">
        <v>35634</v>
      </c>
      <c r="AE22671" s="10" t="s">
        <v>35632</v>
      </c>
      <c r="AF22671" s="10" t="s">
        <v>538</v>
      </c>
    </row>
    <row r="22672" spans="30:32" x14ac:dyDescent="0.2">
      <c r="AD22672" s="11" t="s">
        <v>35635</v>
      </c>
      <c r="AE22672" s="10" t="s">
        <v>35632</v>
      </c>
      <c r="AF22672" s="10" t="s">
        <v>538</v>
      </c>
    </row>
    <row r="22673" spans="30:32" x14ac:dyDescent="0.2">
      <c r="AD22673" s="11" t="s">
        <v>35636</v>
      </c>
      <c r="AE22673" s="10" t="s">
        <v>35632</v>
      </c>
      <c r="AF22673" s="10" t="s">
        <v>538</v>
      </c>
    </row>
    <row r="22674" spans="30:32" x14ac:dyDescent="0.2">
      <c r="AD22674" s="11" t="s">
        <v>35637</v>
      </c>
      <c r="AE22674" s="10" t="s">
        <v>35632</v>
      </c>
      <c r="AF22674" s="10" t="s">
        <v>538</v>
      </c>
    </row>
    <row r="22675" spans="30:32" x14ac:dyDescent="0.2">
      <c r="AD22675" s="11" t="s">
        <v>35638</v>
      </c>
      <c r="AE22675" s="10" t="s">
        <v>33172</v>
      </c>
      <c r="AF22675" s="10" t="s">
        <v>538</v>
      </c>
    </row>
    <row r="22676" spans="30:32" x14ac:dyDescent="0.2">
      <c r="AD22676" s="11" t="s">
        <v>35639</v>
      </c>
      <c r="AE22676" s="10" t="s">
        <v>21777</v>
      </c>
      <c r="AF22676" s="10" t="s">
        <v>538</v>
      </c>
    </row>
    <row r="22677" spans="30:32" x14ac:dyDescent="0.2">
      <c r="AD22677" s="11" t="s">
        <v>35640</v>
      </c>
      <c r="AE22677" s="10" t="s">
        <v>35641</v>
      </c>
      <c r="AF22677" s="10" t="s">
        <v>538</v>
      </c>
    </row>
    <row r="22678" spans="30:32" x14ac:dyDescent="0.2">
      <c r="AD22678" s="11" t="s">
        <v>35642</v>
      </c>
      <c r="AE22678" s="10" t="s">
        <v>35643</v>
      </c>
      <c r="AF22678" s="10" t="s">
        <v>538</v>
      </c>
    </row>
    <row r="22679" spans="30:32" x14ac:dyDescent="0.2">
      <c r="AD22679" s="11" t="s">
        <v>35644</v>
      </c>
      <c r="AE22679" s="10" t="s">
        <v>35645</v>
      </c>
      <c r="AF22679" s="10" t="s">
        <v>538</v>
      </c>
    </row>
    <row r="22680" spans="30:32" x14ac:dyDescent="0.2">
      <c r="AD22680" s="11" t="s">
        <v>35646</v>
      </c>
      <c r="AE22680" s="10" t="s">
        <v>35647</v>
      </c>
      <c r="AF22680" s="10" t="s">
        <v>538</v>
      </c>
    </row>
    <row r="22681" spans="30:32" x14ac:dyDescent="0.2">
      <c r="AD22681" s="11" t="s">
        <v>35648</v>
      </c>
      <c r="AE22681" s="10" t="s">
        <v>35647</v>
      </c>
      <c r="AF22681" s="10" t="s">
        <v>538</v>
      </c>
    </row>
    <row r="22682" spans="30:32" x14ac:dyDescent="0.2">
      <c r="AD22682" s="11" t="s">
        <v>35649</v>
      </c>
      <c r="AE22682" s="10" t="s">
        <v>35647</v>
      </c>
      <c r="AF22682" s="10" t="s">
        <v>538</v>
      </c>
    </row>
    <row r="22683" spans="30:32" x14ac:dyDescent="0.2">
      <c r="AD22683" s="11" t="s">
        <v>35650</v>
      </c>
      <c r="AE22683" s="10" t="s">
        <v>35647</v>
      </c>
      <c r="AF22683" s="10" t="s">
        <v>538</v>
      </c>
    </row>
    <row r="22684" spans="30:32" x14ac:dyDescent="0.2">
      <c r="AD22684" s="11" t="s">
        <v>35651</v>
      </c>
      <c r="AE22684" s="10" t="s">
        <v>35645</v>
      </c>
      <c r="AF22684" s="10" t="s">
        <v>538</v>
      </c>
    </row>
    <row r="22685" spans="30:32" x14ac:dyDescent="0.2">
      <c r="AD22685" s="11" t="s">
        <v>35652</v>
      </c>
      <c r="AE22685" s="10" t="s">
        <v>35653</v>
      </c>
      <c r="AF22685" s="10" t="s">
        <v>538</v>
      </c>
    </row>
    <row r="22686" spans="30:32" x14ac:dyDescent="0.2">
      <c r="AD22686" s="11" t="s">
        <v>35654</v>
      </c>
      <c r="AE22686" s="10" t="s">
        <v>35655</v>
      </c>
      <c r="AF22686" s="10" t="s">
        <v>538</v>
      </c>
    </row>
    <row r="22687" spans="30:32" x14ac:dyDescent="0.2">
      <c r="AD22687" s="11" t="s">
        <v>35656</v>
      </c>
      <c r="AE22687" s="10" t="s">
        <v>35657</v>
      </c>
      <c r="AF22687" s="10" t="s">
        <v>538</v>
      </c>
    </row>
    <row r="22688" spans="30:32" x14ac:dyDescent="0.2">
      <c r="AD22688" s="11" t="s">
        <v>35658</v>
      </c>
      <c r="AE22688" s="10" t="s">
        <v>4910</v>
      </c>
      <c r="AF22688" s="10" t="s">
        <v>538</v>
      </c>
    </row>
    <row r="22689" spans="30:32" x14ac:dyDescent="0.2">
      <c r="AD22689" s="11" t="s">
        <v>35659</v>
      </c>
      <c r="AE22689" s="10" t="s">
        <v>4910</v>
      </c>
      <c r="AF22689" s="10" t="s">
        <v>538</v>
      </c>
    </row>
    <row r="22690" spans="30:32" x14ac:dyDescent="0.2">
      <c r="AD22690" s="11" t="s">
        <v>35660</v>
      </c>
      <c r="AE22690" s="10" t="s">
        <v>21857</v>
      </c>
      <c r="AF22690" s="10" t="s">
        <v>538</v>
      </c>
    </row>
    <row r="22691" spans="30:32" x14ac:dyDescent="0.2">
      <c r="AD22691" s="11" t="s">
        <v>35661</v>
      </c>
      <c r="AE22691" s="10" t="s">
        <v>35662</v>
      </c>
      <c r="AF22691" s="10" t="s">
        <v>538</v>
      </c>
    </row>
    <row r="22692" spans="30:32" x14ac:dyDescent="0.2">
      <c r="AD22692" s="11" t="s">
        <v>35663</v>
      </c>
      <c r="AE22692" s="10" t="s">
        <v>35664</v>
      </c>
      <c r="AF22692" s="10" t="s">
        <v>538</v>
      </c>
    </row>
    <row r="22693" spans="30:32" x14ac:dyDescent="0.2">
      <c r="AD22693" s="11" t="s">
        <v>35665</v>
      </c>
      <c r="AE22693" s="10" t="s">
        <v>35666</v>
      </c>
      <c r="AF22693" s="10" t="s">
        <v>538</v>
      </c>
    </row>
    <row r="22694" spans="30:32" x14ac:dyDescent="0.2">
      <c r="AD22694" s="11" t="s">
        <v>35667</v>
      </c>
      <c r="AE22694" s="10" t="s">
        <v>35666</v>
      </c>
      <c r="AF22694" s="10" t="s">
        <v>538</v>
      </c>
    </row>
    <row r="22695" spans="30:32" x14ac:dyDescent="0.2">
      <c r="AD22695" s="11" t="s">
        <v>35668</v>
      </c>
      <c r="AE22695" s="10" t="s">
        <v>14002</v>
      </c>
      <c r="AF22695" s="10" t="s">
        <v>538</v>
      </c>
    </row>
    <row r="22696" spans="30:32" x14ac:dyDescent="0.2">
      <c r="AD22696" s="11" t="s">
        <v>35669</v>
      </c>
      <c r="AE22696" s="10" t="s">
        <v>35670</v>
      </c>
      <c r="AF22696" s="10" t="s">
        <v>538</v>
      </c>
    </row>
    <row r="22697" spans="30:32" x14ac:dyDescent="0.2">
      <c r="AD22697" s="11" t="s">
        <v>35671</v>
      </c>
      <c r="AE22697" s="10" t="s">
        <v>35672</v>
      </c>
      <c r="AF22697" s="10" t="s">
        <v>538</v>
      </c>
    </row>
    <row r="22698" spans="30:32" x14ac:dyDescent="0.2">
      <c r="AD22698" s="11" t="s">
        <v>35673</v>
      </c>
      <c r="AE22698" s="10" t="s">
        <v>35674</v>
      </c>
      <c r="AF22698" s="10" t="s">
        <v>538</v>
      </c>
    </row>
    <row r="22699" spans="30:32" x14ac:dyDescent="0.2">
      <c r="AD22699" s="11" t="s">
        <v>35675</v>
      </c>
      <c r="AE22699" s="10" t="s">
        <v>31960</v>
      </c>
      <c r="AF22699" s="10" t="s">
        <v>538</v>
      </c>
    </row>
    <row r="22700" spans="30:32" x14ac:dyDescent="0.2">
      <c r="AD22700" s="11" t="s">
        <v>35676</v>
      </c>
      <c r="AE22700" s="10" t="s">
        <v>35677</v>
      </c>
      <c r="AF22700" s="10" t="s">
        <v>538</v>
      </c>
    </row>
    <row r="22701" spans="30:32" x14ac:dyDescent="0.2">
      <c r="AD22701" s="11" t="s">
        <v>35678</v>
      </c>
      <c r="AE22701" s="10" t="s">
        <v>20290</v>
      </c>
      <c r="AF22701" s="10" t="s">
        <v>538</v>
      </c>
    </row>
    <row r="22702" spans="30:32" x14ac:dyDescent="0.2">
      <c r="AD22702" s="11" t="s">
        <v>35679</v>
      </c>
      <c r="AE22702" s="10" t="s">
        <v>20290</v>
      </c>
      <c r="AF22702" s="10" t="s">
        <v>538</v>
      </c>
    </row>
    <row r="22703" spans="30:32" x14ac:dyDescent="0.2">
      <c r="AD22703" s="11" t="s">
        <v>35680</v>
      </c>
      <c r="AE22703" s="10" t="s">
        <v>17964</v>
      </c>
      <c r="AF22703" s="10" t="s">
        <v>538</v>
      </c>
    </row>
    <row r="22704" spans="30:32" x14ac:dyDescent="0.2">
      <c r="AD22704" s="11" t="s">
        <v>35681</v>
      </c>
      <c r="AE22704" s="10" t="s">
        <v>35682</v>
      </c>
      <c r="AF22704" s="10" t="s">
        <v>538</v>
      </c>
    </row>
    <row r="22705" spans="30:32" x14ac:dyDescent="0.2">
      <c r="AD22705" s="11" t="s">
        <v>35683</v>
      </c>
      <c r="AE22705" s="10" t="s">
        <v>12680</v>
      </c>
      <c r="AF22705" s="10" t="s">
        <v>538</v>
      </c>
    </row>
    <row r="22706" spans="30:32" x14ac:dyDescent="0.2">
      <c r="AD22706" s="11" t="s">
        <v>35684</v>
      </c>
      <c r="AE22706" s="10" t="s">
        <v>35685</v>
      </c>
      <c r="AF22706" s="10" t="s">
        <v>538</v>
      </c>
    </row>
    <row r="22707" spans="30:32" x14ac:dyDescent="0.2">
      <c r="AD22707" s="11" t="s">
        <v>35686</v>
      </c>
      <c r="AE22707" s="10" t="s">
        <v>5719</v>
      </c>
      <c r="AF22707" s="10" t="s">
        <v>538</v>
      </c>
    </row>
    <row r="22708" spans="30:32" x14ac:dyDescent="0.2">
      <c r="AD22708" s="11" t="s">
        <v>35687</v>
      </c>
      <c r="AE22708" s="10" t="s">
        <v>35688</v>
      </c>
      <c r="AF22708" s="10" t="s">
        <v>538</v>
      </c>
    </row>
    <row r="22709" spans="30:32" x14ac:dyDescent="0.2">
      <c r="AD22709" s="11" t="s">
        <v>35689</v>
      </c>
      <c r="AE22709" s="10" t="s">
        <v>35690</v>
      </c>
      <c r="AF22709" s="10" t="s">
        <v>538</v>
      </c>
    </row>
    <row r="22710" spans="30:32" x14ac:dyDescent="0.2">
      <c r="AD22710" s="11" t="s">
        <v>35691</v>
      </c>
      <c r="AE22710" s="10" t="s">
        <v>35690</v>
      </c>
      <c r="AF22710" s="10" t="s">
        <v>538</v>
      </c>
    </row>
    <row r="22711" spans="30:32" x14ac:dyDescent="0.2">
      <c r="AD22711" s="11" t="s">
        <v>35692</v>
      </c>
      <c r="AE22711" s="10" t="s">
        <v>35693</v>
      </c>
      <c r="AF22711" s="10" t="s">
        <v>538</v>
      </c>
    </row>
    <row r="22712" spans="30:32" x14ac:dyDescent="0.2">
      <c r="AD22712" s="11" t="s">
        <v>35694</v>
      </c>
      <c r="AE22712" s="10" t="s">
        <v>35695</v>
      </c>
      <c r="AF22712" s="10" t="s">
        <v>538</v>
      </c>
    </row>
    <row r="22713" spans="30:32" x14ac:dyDescent="0.2">
      <c r="AD22713" s="11" t="s">
        <v>35696</v>
      </c>
      <c r="AE22713" s="10" t="s">
        <v>35695</v>
      </c>
      <c r="AF22713" s="10" t="s">
        <v>538</v>
      </c>
    </row>
    <row r="22714" spans="30:32" x14ac:dyDescent="0.2">
      <c r="AD22714" s="11" t="s">
        <v>35697</v>
      </c>
      <c r="AE22714" s="10" t="s">
        <v>35698</v>
      </c>
      <c r="AF22714" s="10" t="s">
        <v>538</v>
      </c>
    </row>
    <row r="22715" spans="30:32" x14ac:dyDescent="0.2">
      <c r="AD22715" s="11" t="s">
        <v>35699</v>
      </c>
      <c r="AE22715" s="10" t="s">
        <v>35700</v>
      </c>
      <c r="AF22715" s="10" t="s">
        <v>538</v>
      </c>
    </row>
    <row r="22716" spans="30:32" x14ac:dyDescent="0.2">
      <c r="AD22716" s="11" t="s">
        <v>35701</v>
      </c>
      <c r="AE22716" s="10" t="s">
        <v>35702</v>
      </c>
      <c r="AF22716" s="10" t="s">
        <v>538</v>
      </c>
    </row>
    <row r="22717" spans="30:32" x14ac:dyDescent="0.2">
      <c r="AD22717" s="11" t="s">
        <v>35703</v>
      </c>
      <c r="AE22717" s="10" t="s">
        <v>35704</v>
      </c>
      <c r="AF22717" s="10" t="s">
        <v>538</v>
      </c>
    </row>
    <row r="22718" spans="30:32" x14ac:dyDescent="0.2">
      <c r="AD22718" s="11" t="s">
        <v>35705</v>
      </c>
      <c r="AE22718" s="10" t="s">
        <v>12937</v>
      </c>
      <c r="AF22718" s="10" t="s">
        <v>538</v>
      </c>
    </row>
    <row r="22719" spans="30:32" x14ac:dyDescent="0.2">
      <c r="AD22719" s="11" t="s">
        <v>35706</v>
      </c>
      <c r="AE22719" s="10" t="s">
        <v>35707</v>
      </c>
      <c r="AF22719" s="10" t="s">
        <v>538</v>
      </c>
    </row>
    <row r="22720" spans="30:32" x14ac:dyDescent="0.2">
      <c r="AD22720" s="11" t="s">
        <v>35708</v>
      </c>
      <c r="AE22720" s="10" t="s">
        <v>24333</v>
      </c>
      <c r="AF22720" s="10" t="s">
        <v>538</v>
      </c>
    </row>
    <row r="22721" spans="30:32" x14ac:dyDescent="0.2">
      <c r="AD22721" s="11" t="s">
        <v>35709</v>
      </c>
      <c r="AE22721" s="10" t="s">
        <v>35710</v>
      </c>
      <c r="AF22721" s="10" t="s">
        <v>538</v>
      </c>
    </row>
    <row r="22722" spans="30:32" x14ac:dyDescent="0.2">
      <c r="AD22722" s="11" t="s">
        <v>35711</v>
      </c>
      <c r="AE22722" s="10" t="s">
        <v>35710</v>
      </c>
      <c r="AF22722" s="10" t="s">
        <v>538</v>
      </c>
    </row>
    <row r="22723" spans="30:32" x14ac:dyDescent="0.2">
      <c r="AD22723" s="11" t="s">
        <v>35712</v>
      </c>
      <c r="AE22723" s="10" t="s">
        <v>35713</v>
      </c>
      <c r="AF22723" s="10" t="s">
        <v>538</v>
      </c>
    </row>
    <row r="22724" spans="30:32" x14ac:dyDescent="0.2">
      <c r="AD22724" s="11" t="s">
        <v>35714</v>
      </c>
      <c r="AE22724" s="10" t="s">
        <v>35715</v>
      </c>
      <c r="AF22724" s="10" t="s">
        <v>538</v>
      </c>
    </row>
    <row r="22725" spans="30:32" x14ac:dyDescent="0.2">
      <c r="AD22725" s="11" t="s">
        <v>35716</v>
      </c>
      <c r="AE22725" s="10" t="s">
        <v>28831</v>
      </c>
      <c r="AF22725" s="10" t="s">
        <v>538</v>
      </c>
    </row>
    <row r="22726" spans="30:32" x14ac:dyDescent="0.2">
      <c r="AD22726" s="11" t="s">
        <v>35717</v>
      </c>
      <c r="AE22726" s="10" t="s">
        <v>31535</v>
      </c>
      <c r="AF22726" s="10" t="s">
        <v>538</v>
      </c>
    </row>
    <row r="22727" spans="30:32" x14ac:dyDescent="0.2">
      <c r="AD22727" s="11" t="s">
        <v>35718</v>
      </c>
      <c r="AE22727" s="10" t="s">
        <v>31535</v>
      </c>
      <c r="AF22727" s="10" t="s">
        <v>538</v>
      </c>
    </row>
    <row r="22728" spans="30:32" x14ac:dyDescent="0.2">
      <c r="AD22728" s="11" t="s">
        <v>35719</v>
      </c>
      <c r="AE22728" s="10" t="s">
        <v>31535</v>
      </c>
      <c r="AF22728" s="10" t="s">
        <v>538</v>
      </c>
    </row>
    <row r="22729" spans="30:32" x14ac:dyDescent="0.2">
      <c r="AD22729" s="11" t="s">
        <v>35720</v>
      </c>
      <c r="AE22729" s="10" t="s">
        <v>31535</v>
      </c>
      <c r="AF22729" s="10" t="s">
        <v>538</v>
      </c>
    </row>
    <row r="22730" spans="30:32" x14ac:dyDescent="0.2">
      <c r="AD22730" s="11" t="s">
        <v>35721</v>
      </c>
      <c r="AE22730" s="10" t="s">
        <v>31535</v>
      </c>
      <c r="AF22730" s="10" t="s">
        <v>538</v>
      </c>
    </row>
    <row r="22731" spans="30:32" x14ac:dyDescent="0.2">
      <c r="AD22731" s="11" t="s">
        <v>35722</v>
      </c>
      <c r="AE22731" s="10" t="s">
        <v>31535</v>
      </c>
      <c r="AF22731" s="10" t="s">
        <v>538</v>
      </c>
    </row>
    <row r="22732" spans="30:32" x14ac:dyDescent="0.2">
      <c r="AD22732" s="11" t="s">
        <v>35723</v>
      </c>
      <c r="AE22732" s="10" t="s">
        <v>35724</v>
      </c>
      <c r="AF22732" s="10" t="s">
        <v>538</v>
      </c>
    </row>
    <row r="22733" spans="30:32" x14ac:dyDescent="0.2">
      <c r="AD22733" s="11" t="s">
        <v>35725</v>
      </c>
      <c r="AE22733" s="10" t="s">
        <v>35724</v>
      </c>
      <c r="AF22733" s="10" t="s">
        <v>538</v>
      </c>
    </row>
    <row r="22734" spans="30:32" x14ac:dyDescent="0.2">
      <c r="AD22734" s="11" t="s">
        <v>35726</v>
      </c>
      <c r="AE22734" s="10" t="s">
        <v>35727</v>
      </c>
      <c r="AF22734" s="10" t="s">
        <v>538</v>
      </c>
    </row>
    <row r="22735" spans="30:32" x14ac:dyDescent="0.2">
      <c r="AD22735" s="11" t="s">
        <v>35728</v>
      </c>
      <c r="AE22735" s="10" t="s">
        <v>35729</v>
      </c>
      <c r="AF22735" s="10" t="s">
        <v>538</v>
      </c>
    </row>
    <row r="22736" spans="30:32" x14ac:dyDescent="0.2">
      <c r="AD22736" s="11" t="s">
        <v>35730</v>
      </c>
      <c r="AE22736" s="10" t="s">
        <v>35729</v>
      </c>
      <c r="AF22736" s="10" t="s">
        <v>538</v>
      </c>
    </row>
    <row r="22737" spans="30:32" x14ac:dyDescent="0.2">
      <c r="AD22737" s="11" t="s">
        <v>35731</v>
      </c>
      <c r="AE22737" s="10" t="s">
        <v>35729</v>
      </c>
      <c r="AF22737" s="10" t="s">
        <v>538</v>
      </c>
    </row>
    <row r="22738" spans="30:32" x14ac:dyDescent="0.2">
      <c r="AD22738" s="11" t="s">
        <v>35732</v>
      </c>
      <c r="AE22738" s="10" t="s">
        <v>35729</v>
      </c>
      <c r="AF22738" s="10" t="s">
        <v>538</v>
      </c>
    </row>
    <row r="22739" spans="30:32" x14ac:dyDescent="0.2">
      <c r="AD22739" s="11" t="s">
        <v>35733</v>
      </c>
      <c r="AE22739" s="10" t="s">
        <v>35729</v>
      </c>
      <c r="AF22739" s="10" t="s">
        <v>538</v>
      </c>
    </row>
    <row r="22740" spans="30:32" x14ac:dyDescent="0.2">
      <c r="AD22740" s="11" t="s">
        <v>35734</v>
      </c>
      <c r="AE22740" s="10" t="s">
        <v>35729</v>
      </c>
      <c r="AF22740" s="10" t="s">
        <v>538</v>
      </c>
    </row>
    <row r="22741" spans="30:32" x14ac:dyDescent="0.2">
      <c r="AD22741" s="11" t="s">
        <v>35735</v>
      </c>
      <c r="AE22741" s="10" t="s">
        <v>35729</v>
      </c>
      <c r="AF22741" s="10" t="s">
        <v>538</v>
      </c>
    </row>
    <row r="22742" spans="30:32" x14ac:dyDescent="0.2">
      <c r="AD22742" s="11" t="s">
        <v>35736</v>
      </c>
      <c r="AE22742" s="10" t="s">
        <v>35729</v>
      </c>
      <c r="AF22742" s="10" t="s">
        <v>538</v>
      </c>
    </row>
    <row r="22743" spans="30:32" x14ac:dyDescent="0.2">
      <c r="AD22743" s="11" t="s">
        <v>35737</v>
      </c>
      <c r="AE22743" s="10" t="s">
        <v>35738</v>
      </c>
      <c r="AF22743" s="10" t="s">
        <v>538</v>
      </c>
    </row>
    <row r="22744" spans="30:32" x14ac:dyDescent="0.2">
      <c r="AD22744" s="11" t="s">
        <v>35739</v>
      </c>
      <c r="AE22744" s="10" t="s">
        <v>35740</v>
      </c>
      <c r="AF22744" s="10" t="s">
        <v>538</v>
      </c>
    </row>
    <row r="22745" spans="30:32" x14ac:dyDescent="0.2">
      <c r="AD22745" s="11" t="s">
        <v>35741</v>
      </c>
      <c r="AE22745" s="10" t="s">
        <v>35742</v>
      </c>
      <c r="AF22745" s="10" t="s">
        <v>538</v>
      </c>
    </row>
    <row r="22746" spans="30:32" x14ac:dyDescent="0.2">
      <c r="AD22746" s="11" t="s">
        <v>35743</v>
      </c>
      <c r="AE22746" s="10" t="s">
        <v>7177</v>
      </c>
      <c r="AF22746" s="10" t="s">
        <v>538</v>
      </c>
    </row>
    <row r="22747" spans="30:32" x14ac:dyDescent="0.2">
      <c r="AD22747" s="11" t="s">
        <v>35744</v>
      </c>
      <c r="AE22747" s="10" t="s">
        <v>35745</v>
      </c>
      <c r="AF22747" s="10" t="s">
        <v>538</v>
      </c>
    </row>
    <row r="22748" spans="30:32" x14ac:dyDescent="0.2">
      <c r="AD22748" s="11" t="s">
        <v>35746</v>
      </c>
      <c r="AE22748" s="10" t="s">
        <v>18404</v>
      </c>
      <c r="AF22748" s="10" t="s">
        <v>538</v>
      </c>
    </row>
    <row r="22749" spans="30:32" x14ac:dyDescent="0.2">
      <c r="AD22749" s="11" t="s">
        <v>35747</v>
      </c>
      <c r="AE22749" s="10" t="s">
        <v>35748</v>
      </c>
      <c r="AF22749" s="10" t="s">
        <v>538</v>
      </c>
    </row>
    <row r="22750" spans="30:32" x14ac:dyDescent="0.2">
      <c r="AD22750" s="11" t="s">
        <v>35749</v>
      </c>
      <c r="AE22750" s="10" t="s">
        <v>35750</v>
      </c>
      <c r="AF22750" s="10" t="s">
        <v>538</v>
      </c>
    </row>
    <row r="22751" spans="30:32" x14ac:dyDescent="0.2">
      <c r="AD22751" s="11" t="s">
        <v>35751</v>
      </c>
      <c r="AE22751" s="10" t="s">
        <v>35752</v>
      </c>
      <c r="AF22751" s="10" t="s">
        <v>538</v>
      </c>
    </row>
    <row r="22752" spans="30:32" x14ac:dyDescent="0.2">
      <c r="AD22752" s="11" t="s">
        <v>35753</v>
      </c>
      <c r="AE22752" s="10" t="s">
        <v>35754</v>
      </c>
      <c r="AF22752" s="10" t="s">
        <v>538</v>
      </c>
    </row>
    <row r="22753" spans="30:32" x14ac:dyDescent="0.2">
      <c r="AD22753" s="11" t="s">
        <v>35755</v>
      </c>
      <c r="AE22753" s="10" t="s">
        <v>35756</v>
      </c>
      <c r="AF22753" s="10" t="s">
        <v>538</v>
      </c>
    </row>
    <row r="22754" spans="30:32" x14ac:dyDescent="0.2">
      <c r="AD22754" s="11" t="s">
        <v>35757</v>
      </c>
      <c r="AE22754" s="10" t="s">
        <v>35758</v>
      </c>
      <c r="AF22754" s="10" t="s">
        <v>538</v>
      </c>
    </row>
    <row r="22755" spans="30:32" x14ac:dyDescent="0.2">
      <c r="AD22755" s="11" t="s">
        <v>35759</v>
      </c>
      <c r="AE22755" s="10" t="s">
        <v>35760</v>
      </c>
      <c r="AF22755" s="10" t="s">
        <v>538</v>
      </c>
    </row>
    <row r="22756" spans="30:32" x14ac:dyDescent="0.2">
      <c r="AD22756" s="11" t="s">
        <v>35761</v>
      </c>
      <c r="AE22756" s="10" t="s">
        <v>35760</v>
      </c>
      <c r="AF22756" s="10" t="s">
        <v>538</v>
      </c>
    </row>
    <row r="22757" spans="30:32" x14ac:dyDescent="0.2">
      <c r="AD22757" s="11" t="s">
        <v>35762</v>
      </c>
      <c r="AE22757" s="10" t="s">
        <v>35763</v>
      </c>
      <c r="AF22757" s="10" t="s">
        <v>538</v>
      </c>
    </row>
    <row r="22758" spans="30:32" x14ac:dyDescent="0.2">
      <c r="AD22758" s="11" t="s">
        <v>35764</v>
      </c>
      <c r="AE22758" s="10" t="s">
        <v>35765</v>
      </c>
      <c r="AF22758" s="10" t="s">
        <v>538</v>
      </c>
    </row>
    <row r="22759" spans="30:32" x14ac:dyDescent="0.2">
      <c r="AD22759" s="11" t="s">
        <v>35766</v>
      </c>
      <c r="AE22759" s="10" t="s">
        <v>35767</v>
      </c>
      <c r="AF22759" s="10" t="s">
        <v>538</v>
      </c>
    </row>
    <row r="22760" spans="30:32" x14ac:dyDescent="0.2">
      <c r="AD22760" s="11" t="s">
        <v>35768</v>
      </c>
      <c r="AE22760" s="10" t="s">
        <v>35767</v>
      </c>
      <c r="AF22760" s="10" t="s">
        <v>538</v>
      </c>
    </row>
    <row r="22761" spans="30:32" x14ac:dyDescent="0.2">
      <c r="AD22761" s="11" t="s">
        <v>35769</v>
      </c>
      <c r="AE22761" s="10" t="s">
        <v>35767</v>
      </c>
      <c r="AF22761" s="10" t="s">
        <v>538</v>
      </c>
    </row>
    <row r="22762" spans="30:32" x14ac:dyDescent="0.2">
      <c r="AD22762" s="11" t="s">
        <v>35770</v>
      </c>
      <c r="AE22762" s="10" t="s">
        <v>35767</v>
      </c>
      <c r="AF22762" s="10" t="s">
        <v>538</v>
      </c>
    </row>
    <row r="22763" spans="30:32" x14ac:dyDescent="0.2">
      <c r="AD22763" s="11" t="s">
        <v>35771</v>
      </c>
      <c r="AE22763" s="10" t="s">
        <v>35772</v>
      </c>
      <c r="AF22763" s="10" t="s">
        <v>538</v>
      </c>
    </row>
    <row r="22764" spans="30:32" x14ac:dyDescent="0.2">
      <c r="AD22764" s="11" t="s">
        <v>35773</v>
      </c>
      <c r="AE22764" s="10" t="s">
        <v>35772</v>
      </c>
      <c r="AF22764" s="10" t="s">
        <v>538</v>
      </c>
    </row>
    <row r="22765" spans="30:32" x14ac:dyDescent="0.2">
      <c r="AD22765" s="11" t="s">
        <v>35774</v>
      </c>
      <c r="AE22765" s="10" t="s">
        <v>35775</v>
      </c>
      <c r="AF22765" s="10" t="s">
        <v>538</v>
      </c>
    </row>
    <row r="22766" spans="30:32" x14ac:dyDescent="0.2">
      <c r="AD22766" s="11" t="s">
        <v>35776</v>
      </c>
      <c r="AE22766" s="10" t="s">
        <v>35777</v>
      </c>
      <c r="AF22766" s="10" t="s">
        <v>538</v>
      </c>
    </row>
    <row r="22767" spans="30:32" x14ac:dyDescent="0.2">
      <c r="AD22767" s="11" t="s">
        <v>35778</v>
      </c>
      <c r="AE22767" s="10" t="s">
        <v>35777</v>
      </c>
      <c r="AF22767" s="10" t="s">
        <v>538</v>
      </c>
    </row>
    <row r="22768" spans="30:32" x14ac:dyDescent="0.2">
      <c r="AD22768" s="11" t="s">
        <v>35779</v>
      </c>
      <c r="AE22768" s="10" t="s">
        <v>35780</v>
      </c>
      <c r="AF22768" s="10" t="s">
        <v>538</v>
      </c>
    </row>
    <row r="22769" spans="30:32" x14ac:dyDescent="0.2">
      <c r="AD22769" s="11" t="s">
        <v>35781</v>
      </c>
      <c r="AE22769" s="10" t="s">
        <v>35780</v>
      </c>
      <c r="AF22769" s="10" t="s">
        <v>538</v>
      </c>
    </row>
    <row r="22770" spans="30:32" x14ac:dyDescent="0.2">
      <c r="AD22770" s="11" t="s">
        <v>35782</v>
      </c>
      <c r="AE22770" s="10" t="s">
        <v>35780</v>
      </c>
      <c r="AF22770" s="10" t="s">
        <v>538</v>
      </c>
    </row>
    <row r="22771" spans="30:32" x14ac:dyDescent="0.2">
      <c r="AD22771" s="11" t="s">
        <v>35783</v>
      </c>
      <c r="AE22771" s="10" t="s">
        <v>35780</v>
      </c>
      <c r="AF22771" s="10" t="s">
        <v>538</v>
      </c>
    </row>
    <row r="22772" spans="30:32" x14ac:dyDescent="0.2">
      <c r="AD22772" s="11" t="s">
        <v>35784</v>
      </c>
      <c r="AE22772" s="10" t="s">
        <v>35780</v>
      </c>
      <c r="AF22772" s="10" t="s">
        <v>538</v>
      </c>
    </row>
    <row r="22773" spans="30:32" x14ac:dyDescent="0.2">
      <c r="AD22773" s="11" t="s">
        <v>35785</v>
      </c>
      <c r="AE22773" s="10" t="s">
        <v>35780</v>
      </c>
      <c r="AF22773" s="10" t="s">
        <v>538</v>
      </c>
    </row>
    <row r="22774" spans="30:32" x14ac:dyDescent="0.2">
      <c r="AD22774" s="11" t="s">
        <v>35786</v>
      </c>
      <c r="AE22774" s="10" t="s">
        <v>35780</v>
      </c>
      <c r="AF22774" s="10" t="s">
        <v>538</v>
      </c>
    </row>
    <row r="22775" spans="30:32" x14ac:dyDescent="0.2">
      <c r="AD22775" s="11" t="s">
        <v>35787</v>
      </c>
      <c r="AE22775" s="10" t="s">
        <v>1655</v>
      </c>
      <c r="AF22775" s="10" t="s">
        <v>538</v>
      </c>
    </row>
    <row r="22776" spans="30:32" x14ac:dyDescent="0.2">
      <c r="AD22776" s="11" t="s">
        <v>35788</v>
      </c>
      <c r="AE22776" s="10" t="s">
        <v>35789</v>
      </c>
      <c r="AF22776" s="10" t="s">
        <v>538</v>
      </c>
    </row>
    <row r="22777" spans="30:32" x14ac:dyDescent="0.2">
      <c r="AD22777" s="11" t="s">
        <v>35790</v>
      </c>
      <c r="AE22777" s="10" t="s">
        <v>35789</v>
      </c>
      <c r="AF22777" s="10" t="s">
        <v>538</v>
      </c>
    </row>
    <row r="22778" spans="30:32" x14ac:dyDescent="0.2">
      <c r="AD22778" s="11" t="s">
        <v>35791</v>
      </c>
      <c r="AE22778" s="10" t="s">
        <v>35792</v>
      </c>
      <c r="AF22778" s="10" t="s">
        <v>538</v>
      </c>
    </row>
    <row r="22779" spans="30:32" x14ac:dyDescent="0.2">
      <c r="AD22779" s="11" t="s">
        <v>35793</v>
      </c>
      <c r="AE22779" s="10" t="s">
        <v>25657</v>
      </c>
      <c r="AF22779" s="10" t="s">
        <v>538</v>
      </c>
    </row>
    <row r="22780" spans="30:32" x14ac:dyDescent="0.2">
      <c r="AD22780" s="11" t="s">
        <v>35794</v>
      </c>
      <c r="AE22780" s="10" t="s">
        <v>25657</v>
      </c>
      <c r="AF22780" s="10" t="s">
        <v>538</v>
      </c>
    </row>
    <row r="22781" spans="30:32" x14ac:dyDescent="0.2">
      <c r="AD22781" s="11" t="s">
        <v>35795</v>
      </c>
      <c r="AE22781" s="10" t="s">
        <v>25657</v>
      </c>
      <c r="AF22781" s="10" t="s">
        <v>538</v>
      </c>
    </row>
    <row r="22782" spans="30:32" x14ac:dyDescent="0.2">
      <c r="AD22782" s="11" t="s">
        <v>35796</v>
      </c>
      <c r="AE22782" s="10" t="s">
        <v>25657</v>
      </c>
      <c r="AF22782" s="10" t="s">
        <v>538</v>
      </c>
    </row>
    <row r="22783" spans="30:32" x14ac:dyDescent="0.2">
      <c r="AD22783" s="11" t="s">
        <v>35797</v>
      </c>
      <c r="AE22783" s="10" t="s">
        <v>25657</v>
      </c>
      <c r="AF22783" s="10" t="s">
        <v>538</v>
      </c>
    </row>
    <row r="22784" spans="30:32" x14ac:dyDescent="0.2">
      <c r="AD22784" s="11" t="s">
        <v>35798</v>
      </c>
      <c r="AE22784" s="10" t="s">
        <v>35799</v>
      </c>
      <c r="AF22784" s="10" t="s">
        <v>538</v>
      </c>
    </row>
    <row r="22785" spans="30:32" x14ac:dyDescent="0.2">
      <c r="AD22785" s="11" t="s">
        <v>35800</v>
      </c>
      <c r="AE22785" s="10" t="s">
        <v>30898</v>
      </c>
      <c r="AF22785" s="10" t="s">
        <v>538</v>
      </c>
    </row>
    <row r="22786" spans="30:32" x14ac:dyDescent="0.2">
      <c r="AD22786" s="11" t="s">
        <v>35801</v>
      </c>
      <c r="AE22786" s="10" t="s">
        <v>35802</v>
      </c>
      <c r="AF22786" s="10" t="s">
        <v>538</v>
      </c>
    </row>
    <row r="22787" spans="30:32" x14ac:dyDescent="0.2">
      <c r="AD22787" s="11" t="s">
        <v>35803</v>
      </c>
      <c r="AE22787" s="10" t="s">
        <v>35804</v>
      </c>
      <c r="AF22787" s="10" t="s">
        <v>538</v>
      </c>
    </row>
    <row r="22788" spans="30:32" x14ac:dyDescent="0.2">
      <c r="AD22788" s="11" t="s">
        <v>35805</v>
      </c>
      <c r="AE22788" s="10" t="s">
        <v>35804</v>
      </c>
      <c r="AF22788" s="10" t="s">
        <v>538</v>
      </c>
    </row>
    <row r="22789" spans="30:32" x14ac:dyDescent="0.2">
      <c r="AD22789" s="11" t="s">
        <v>35806</v>
      </c>
      <c r="AE22789" s="10" t="s">
        <v>35804</v>
      </c>
      <c r="AF22789" s="10" t="s">
        <v>538</v>
      </c>
    </row>
    <row r="22790" spans="30:32" x14ac:dyDescent="0.2">
      <c r="AD22790" s="11" t="s">
        <v>35807</v>
      </c>
      <c r="AE22790" s="10" t="s">
        <v>35804</v>
      </c>
      <c r="AF22790" s="10" t="s">
        <v>538</v>
      </c>
    </row>
    <row r="22791" spans="30:32" x14ac:dyDescent="0.2">
      <c r="AD22791" s="11" t="s">
        <v>35808</v>
      </c>
      <c r="AE22791" s="10" t="s">
        <v>35809</v>
      </c>
      <c r="AF22791" s="10" t="s">
        <v>538</v>
      </c>
    </row>
    <row r="22792" spans="30:32" x14ac:dyDescent="0.2">
      <c r="AD22792" s="11" t="s">
        <v>35810</v>
      </c>
      <c r="AE22792" s="10" t="s">
        <v>35809</v>
      </c>
      <c r="AF22792" s="10" t="s">
        <v>538</v>
      </c>
    </row>
    <row r="22793" spans="30:32" x14ac:dyDescent="0.2">
      <c r="AD22793" s="11" t="s">
        <v>35811</v>
      </c>
      <c r="AE22793" s="10" t="s">
        <v>35809</v>
      </c>
      <c r="AF22793" s="10" t="s">
        <v>538</v>
      </c>
    </row>
    <row r="22794" spans="30:32" x14ac:dyDescent="0.2">
      <c r="AD22794" s="11" t="s">
        <v>35812</v>
      </c>
      <c r="AE22794" s="10" t="s">
        <v>5885</v>
      </c>
      <c r="AF22794" s="10" t="s">
        <v>538</v>
      </c>
    </row>
    <row r="22795" spans="30:32" x14ac:dyDescent="0.2">
      <c r="AD22795" s="11" t="s">
        <v>35813</v>
      </c>
      <c r="AE22795" s="10" t="s">
        <v>35814</v>
      </c>
      <c r="AF22795" s="10" t="s">
        <v>538</v>
      </c>
    </row>
    <row r="22796" spans="30:32" x14ac:dyDescent="0.2">
      <c r="AD22796" s="11" t="s">
        <v>35815</v>
      </c>
      <c r="AE22796" s="10" t="s">
        <v>35816</v>
      </c>
      <c r="AF22796" s="10" t="s">
        <v>538</v>
      </c>
    </row>
    <row r="22797" spans="30:32" x14ac:dyDescent="0.2">
      <c r="AD22797" s="11" t="s">
        <v>35817</v>
      </c>
      <c r="AE22797" s="10" t="s">
        <v>35818</v>
      </c>
      <c r="AF22797" s="10" t="s">
        <v>538</v>
      </c>
    </row>
    <row r="22798" spans="30:32" x14ac:dyDescent="0.2">
      <c r="AD22798" s="11" t="s">
        <v>35819</v>
      </c>
      <c r="AE22798" s="10" t="s">
        <v>35820</v>
      </c>
      <c r="AF22798" s="10" t="s">
        <v>538</v>
      </c>
    </row>
    <row r="22799" spans="30:32" x14ac:dyDescent="0.2">
      <c r="AD22799" s="11" t="s">
        <v>35821</v>
      </c>
      <c r="AE22799" s="10" t="s">
        <v>10413</v>
      </c>
      <c r="AF22799" s="10" t="s">
        <v>538</v>
      </c>
    </row>
    <row r="22800" spans="30:32" x14ac:dyDescent="0.2">
      <c r="AD22800" s="11" t="s">
        <v>35822</v>
      </c>
      <c r="AE22800" s="10" t="s">
        <v>35823</v>
      </c>
      <c r="AF22800" s="10" t="s">
        <v>538</v>
      </c>
    </row>
    <row r="22801" spans="30:32" x14ac:dyDescent="0.2">
      <c r="AD22801" s="11" t="s">
        <v>35824</v>
      </c>
      <c r="AE22801" s="10" t="s">
        <v>35823</v>
      </c>
      <c r="AF22801" s="10" t="s">
        <v>538</v>
      </c>
    </row>
    <row r="22802" spans="30:32" x14ac:dyDescent="0.2">
      <c r="AD22802" s="11" t="s">
        <v>35825</v>
      </c>
      <c r="AE22802" s="10" t="s">
        <v>35826</v>
      </c>
      <c r="AF22802" s="10" t="s">
        <v>538</v>
      </c>
    </row>
    <row r="22803" spans="30:32" x14ac:dyDescent="0.2">
      <c r="AD22803" s="11" t="s">
        <v>35827</v>
      </c>
      <c r="AE22803" s="10" t="s">
        <v>35826</v>
      </c>
      <c r="AF22803" s="10" t="s">
        <v>538</v>
      </c>
    </row>
    <row r="22804" spans="30:32" x14ac:dyDescent="0.2">
      <c r="AD22804" s="11" t="s">
        <v>35828</v>
      </c>
      <c r="AE22804" s="10" t="s">
        <v>35826</v>
      </c>
      <c r="AF22804" s="10" t="s">
        <v>538</v>
      </c>
    </row>
    <row r="22805" spans="30:32" x14ac:dyDescent="0.2">
      <c r="AD22805" s="11" t="s">
        <v>35829</v>
      </c>
      <c r="AE22805" s="10" t="s">
        <v>35830</v>
      </c>
      <c r="AF22805" s="10" t="s">
        <v>538</v>
      </c>
    </row>
    <row r="22806" spans="30:32" x14ac:dyDescent="0.2">
      <c r="AD22806" s="11" t="s">
        <v>35831</v>
      </c>
      <c r="AE22806" s="10" t="s">
        <v>35832</v>
      </c>
      <c r="AF22806" s="10" t="s">
        <v>538</v>
      </c>
    </row>
    <row r="22807" spans="30:32" x14ac:dyDescent="0.2">
      <c r="AD22807" s="11" t="s">
        <v>35833</v>
      </c>
      <c r="AE22807" s="10" t="s">
        <v>35834</v>
      </c>
      <c r="AF22807" s="10" t="s">
        <v>538</v>
      </c>
    </row>
    <row r="22808" spans="30:32" x14ac:dyDescent="0.2">
      <c r="AD22808" s="11" t="s">
        <v>35835</v>
      </c>
      <c r="AE22808" s="10" t="s">
        <v>10467</v>
      </c>
      <c r="AF22808" s="10" t="s">
        <v>538</v>
      </c>
    </row>
    <row r="22809" spans="30:32" x14ac:dyDescent="0.2">
      <c r="AD22809" s="11" t="s">
        <v>35836</v>
      </c>
      <c r="AE22809" s="10" t="s">
        <v>35837</v>
      </c>
      <c r="AF22809" s="10" t="s">
        <v>538</v>
      </c>
    </row>
    <row r="22810" spans="30:32" x14ac:dyDescent="0.2">
      <c r="AD22810" s="11" t="s">
        <v>35838</v>
      </c>
      <c r="AE22810" s="10" t="s">
        <v>35837</v>
      </c>
      <c r="AF22810" s="10" t="s">
        <v>538</v>
      </c>
    </row>
    <row r="22811" spans="30:32" x14ac:dyDescent="0.2">
      <c r="AD22811" s="11" t="s">
        <v>35839</v>
      </c>
      <c r="AE22811" s="10" t="s">
        <v>35837</v>
      </c>
      <c r="AF22811" s="10" t="s">
        <v>538</v>
      </c>
    </row>
    <row r="22812" spans="30:32" x14ac:dyDescent="0.2">
      <c r="AD22812" s="11" t="s">
        <v>35840</v>
      </c>
      <c r="AE22812" s="10" t="s">
        <v>35837</v>
      </c>
      <c r="AF22812" s="10" t="s">
        <v>538</v>
      </c>
    </row>
    <row r="22813" spans="30:32" x14ac:dyDescent="0.2">
      <c r="AD22813" s="11" t="s">
        <v>35841</v>
      </c>
      <c r="AE22813" s="10" t="s">
        <v>35837</v>
      </c>
      <c r="AF22813" s="10" t="s">
        <v>538</v>
      </c>
    </row>
    <row r="22814" spans="30:32" x14ac:dyDescent="0.2">
      <c r="AD22814" s="11" t="s">
        <v>35842</v>
      </c>
      <c r="AE22814" s="10" t="s">
        <v>35843</v>
      </c>
      <c r="AF22814" s="10" t="s">
        <v>538</v>
      </c>
    </row>
    <row r="22815" spans="30:32" x14ac:dyDescent="0.2">
      <c r="AD22815" s="11" t="s">
        <v>35844</v>
      </c>
      <c r="AE22815" s="10" t="s">
        <v>35845</v>
      </c>
      <c r="AF22815" s="10" t="s">
        <v>538</v>
      </c>
    </row>
    <row r="22816" spans="30:32" x14ac:dyDescent="0.2">
      <c r="AD22816" s="11" t="s">
        <v>35846</v>
      </c>
      <c r="AE22816" s="10" t="s">
        <v>35845</v>
      </c>
      <c r="AF22816" s="10" t="s">
        <v>538</v>
      </c>
    </row>
    <row r="22817" spans="30:32" x14ac:dyDescent="0.2">
      <c r="AD22817" s="11" t="s">
        <v>35847</v>
      </c>
      <c r="AE22817" s="10" t="s">
        <v>35845</v>
      </c>
      <c r="AF22817" s="10" t="s">
        <v>538</v>
      </c>
    </row>
    <row r="22818" spans="30:32" x14ac:dyDescent="0.2">
      <c r="AD22818" s="11" t="s">
        <v>35848</v>
      </c>
      <c r="AE22818" s="10" t="s">
        <v>4117</v>
      </c>
      <c r="AF22818" s="10" t="s">
        <v>538</v>
      </c>
    </row>
    <row r="22819" spans="30:32" x14ac:dyDescent="0.2">
      <c r="AD22819" s="11" t="s">
        <v>35849</v>
      </c>
      <c r="AE22819" s="10" t="s">
        <v>31759</v>
      </c>
      <c r="AF22819" s="10" t="s">
        <v>538</v>
      </c>
    </row>
    <row r="22820" spans="30:32" x14ac:dyDescent="0.2">
      <c r="AD22820" s="11" t="s">
        <v>35850</v>
      </c>
      <c r="AE22820" s="10" t="s">
        <v>31759</v>
      </c>
      <c r="AF22820" s="10" t="s">
        <v>538</v>
      </c>
    </row>
    <row r="22821" spans="30:32" x14ac:dyDescent="0.2">
      <c r="AD22821" s="11" t="s">
        <v>35851</v>
      </c>
      <c r="AE22821" s="10" t="s">
        <v>31759</v>
      </c>
      <c r="AF22821" s="10" t="s">
        <v>538</v>
      </c>
    </row>
    <row r="22822" spans="30:32" x14ac:dyDescent="0.2">
      <c r="AD22822" s="11" t="s">
        <v>35852</v>
      </c>
      <c r="AE22822" s="10" t="s">
        <v>31759</v>
      </c>
      <c r="AF22822" s="10" t="s">
        <v>538</v>
      </c>
    </row>
    <row r="22823" spans="30:32" x14ac:dyDescent="0.2">
      <c r="AD22823" s="11" t="s">
        <v>35853</v>
      </c>
      <c r="AE22823" s="10" t="s">
        <v>35854</v>
      </c>
      <c r="AF22823" s="10" t="s">
        <v>538</v>
      </c>
    </row>
    <row r="22824" spans="30:32" x14ac:dyDescent="0.2">
      <c r="AD22824" s="11" t="s">
        <v>35855</v>
      </c>
      <c r="AE22824" s="10" t="s">
        <v>35854</v>
      </c>
      <c r="AF22824" s="10" t="s">
        <v>538</v>
      </c>
    </row>
    <row r="22825" spans="30:32" x14ac:dyDescent="0.2">
      <c r="AD22825" s="11" t="s">
        <v>35856</v>
      </c>
      <c r="AE22825" s="10" t="s">
        <v>35854</v>
      </c>
      <c r="AF22825" s="10" t="s">
        <v>538</v>
      </c>
    </row>
    <row r="22826" spans="30:32" x14ac:dyDescent="0.2">
      <c r="AD22826" s="11" t="s">
        <v>35857</v>
      </c>
      <c r="AE22826" s="10" t="s">
        <v>35858</v>
      </c>
      <c r="AF22826" s="10" t="s">
        <v>538</v>
      </c>
    </row>
    <row r="22827" spans="30:32" x14ac:dyDescent="0.2">
      <c r="AD22827" s="11" t="s">
        <v>35859</v>
      </c>
      <c r="AE22827" s="10" t="s">
        <v>35858</v>
      </c>
      <c r="AF22827" s="10" t="s">
        <v>538</v>
      </c>
    </row>
    <row r="22828" spans="30:32" x14ac:dyDescent="0.2">
      <c r="AD22828" s="11" t="s">
        <v>35860</v>
      </c>
      <c r="AE22828" s="10" t="s">
        <v>35861</v>
      </c>
      <c r="AF22828" s="10" t="s">
        <v>538</v>
      </c>
    </row>
    <row r="22829" spans="30:32" x14ac:dyDescent="0.2">
      <c r="AD22829" s="11" t="s">
        <v>35862</v>
      </c>
      <c r="AE22829" s="10" t="s">
        <v>35861</v>
      </c>
      <c r="AF22829" s="10" t="s">
        <v>538</v>
      </c>
    </row>
    <row r="22830" spans="30:32" x14ac:dyDescent="0.2">
      <c r="AD22830" s="11" t="s">
        <v>35863</v>
      </c>
      <c r="AE22830" s="10" t="s">
        <v>35861</v>
      </c>
      <c r="AF22830" s="10" t="s">
        <v>538</v>
      </c>
    </row>
    <row r="22831" spans="30:32" x14ac:dyDescent="0.2">
      <c r="AD22831" s="11" t="s">
        <v>35864</v>
      </c>
      <c r="AE22831" s="10" t="s">
        <v>35865</v>
      </c>
      <c r="AF22831" s="10" t="s">
        <v>538</v>
      </c>
    </row>
    <row r="22832" spans="30:32" x14ac:dyDescent="0.2">
      <c r="AD22832" s="11" t="s">
        <v>35866</v>
      </c>
      <c r="AE22832" s="10" t="s">
        <v>35867</v>
      </c>
      <c r="AF22832" s="10" t="s">
        <v>538</v>
      </c>
    </row>
    <row r="22833" spans="30:32" x14ac:dyDescent="0.2">
      <c r="AD22833" s="11" t="s">
        <v>35868</v>
      </c>
      <c r="AE22833" s="10" t="s">
        <v>35869</v>
      </c>
      <c r="AF22833" s="10" t="s">
        <v>538</v>
      </c>
    </row>
    <row r="22834" spans="30:32" x14ac:dyDescent="0.2">
      <c r="AD22834" s="11" t="s">
        <v>35870</v>
      </c>
      <c r="AE22834" s="10" t="s">
        <v>35871</v>
      </c>
      <c r="AF22834" s="10" t="s">
        <v>538</v>
      </c>
    </row>
    <row r="22835" spans="30:32" x14ac:dyDescent="0.2">
      <c r="AD22835" s="11" t="s">
        <v>35872</v>
      </c>
      <c r="AE22835" s="10" t="s">
        <v>35873</v>
      </c>
      <c r="AF22835" s="10" t="s">
        <v>538</v>
      </c>
    </row>
    <row r="22836" spans="30:32" x14ac:dyDescent="0.2">
      <c r="AD22836" s="11" t="s">
        <v>35874</v>
      </c>
      <c r="AE22836" s="10" t="s">
        <v>35873</v>
      </c>
      <c r="AF22836" s="10" t="s">
        <v>538</v>
      </c>
    </row>
    <row r="22837" spans="30:32" x14ac:dyDescent="0.2">
      <c r="AD22837" s="11" t="s">
        <v>35875</v>
      </c>
      <c r="AE22837" s="10" t="s">
        <v>35873</v>
      </c>
      <c r="AF22837" s="10" t="s">
        <v>538</v>
      </c>
    </row>
    <row r="22838" spans="30:32" x14ac:dyDescent="0.2">
      <c r="AD22838" s="11" t="s">
        <v>35876</v>
      </c>
      <c r="AE22838" s="10" t="s">
        <v>35873</v>
      </c>
      <c r="AF22838" s="10" t="s">
        <v>538</v>
      </c>
    </row>
    <row r="22839" spans="30:32" x14ac:dyDescent="0.2">
      <c r="AD22839" s="11" t="s">
        <v>35877</v>
      </c>
      <c r="AE22839" s="10" t="s">
        <v>35873</v>
      </c>
      <c r="AF22839" s="10" t="s">
        <v>538</v>
      </c>
    </row>
    <row r="22840" spans="30:32" x14ac:dyDescent="0.2">
      <c r="AD22840" s="11" t="s">
        <v>35878</v>
      </c>
      <c r="AE22840" s="10" t="s">
        <v>35873</v>
      </c>
      <c r="AF22840" s="10" t="s">
        <v>538</v>
      </c>
    </row>
    <row r="22841" spans="30:32" x14ac:dyDescent="0.2">
      <c r="AD22841" s="11" t="s">
        <v>35879</v>
      </c>
      <c r="AE22841" s="10" t="s">
        <v>35873</v>
      </c>
      <c r="AF22841" s="10" t="s">
        <v>538</v>
      </c>
    </row>
    <row r="22842" spans="30:32" x14ac:dyDescent="0.2">
      <c r="AD22842" s="11" t="s">
        <v>35880</v>
      </c>
      <c r="AE22842" s="10" t="s">
        <v>35881</v>
      </c>
      <c r="AF22842" s="10" t="s">
        <v>538</v>
      </c>
    </row>
    <row r="22843" spans="30:32" x14ac:dyDescent="0.2">
      <c r="AD22843" s="11" t="s">
        <v>35882</v>
      </c>
      <c r="AE22843" s="10" t="s">
        <v>35883</v>
      </c>
      <c r="AF22843" s="10" t="s">
        <v>538</v>
      </c>
    </row>
    <row r="22844" spans="30:32" x14ac:dyDescent="0.2">
      <c r="AD22844" s="11" t="s">
        <v>35884</v>
      </c>
      <c r="AE22844" s="10" t="s">
        <v>35885</v>
      </c>
      <c r="AF22844" s="10" t="s">
        <v>538</v>
      </c>
    </row>
    <row r="22845" spans="30:32" x14ac:dyDescent="0.2">
      <c r="AD22845" s="11" t="s">
        <v>35886</v>
      </c>
      <c r="AE22845" s="10" t="s">
        <v>35887</v>
      </c>
      <c r="AF22845" s="10" t="s">
        <v>538</v>
      </c>
    </row>
    <row r="22846" spans="30:32" x14ac:dyDescent="0.2">
      <c r="AD22846" s="11" t="s">
        <v>35888</v>
      </c>
      <c r="AE22846" s="10" t="s">
        <v>35887</v>
      </c>
      <c r="AF22846" s="10" t="s">
        <v>538</v>
      </c>
    </row>
    <row r="22847" spans="30:32" x14ac:dyDescent="0.2">
      <c r="AD22847" s="11" t="s">
        <v>35889</v>
      </c>
      <c r="AE22847" s="10" t="s">
        <v>35887</v>
      </c>
      <c r="AF22847" s="10" t="s">
        <v>538</v>
      </c>
    </row>
    <row r="22848" spans="30:32" x14ac:dyDescent="0.2">
      <c r="AD22848" s="11" t="s">
        <v>35890</v>
      </c>
      <c r="AE22848" s="10" t="s">
        <v>35891</v>
      </c>
      <c r="AF22848" s="10" t="s">
        <v>538</v>
      </c>
    </row>
    <row r="22849" spans="30:32" x14ac:dyDescent="0.2">
      <c r="AD22849" s="11" t="s">
        <v>35892</v>
      </c>
      <c r="AE22849" s="10" t="s">
        <v>35893</v>
      </c>
      <c r="AF22849" s="10" t="s">
        <v>538</v>
      </c>
    </row>
    <row r="22850" spans="30:32" x14ac:dyDescent="0.2">
      <c r="AD22850" s="11" t="s">
        <v>35894</v>
      </c>
      <c r="AE22850" s="10" t="s">
        <v>35893</v>
      </c>
      <c r="AF22850" s="10" t="s">
        <v>538</v>
      </c>
    </row>
    <row r="22851" spans="30:32" x14ac:dyDescent="0.2">
      <c r="AD22851" s="11" t="s">
        <v>35895</v>
      </c>
      <c r="AE22851" s="10" t="s">
        <v>35896</v>
      </c>
      <c r="AF22851" s="10" t="s">
        <v>538</v>
      </c>
    </row>
    <row r="22852" spans="30:32" x14ac:dyDescent="0.2">
      <c r="AD22852" s="11" t="s">
        <v>35897</v>
      </c>
      <c r="AE22852" s="10" t="s">
        <v>3545</v>
      </c>
      <c r="AF22852" s="10" t="s">
        <v>538</v>
      </c>
    </row>
    <row r="22853" spans="30:32" x14ac:dyDescent="0.2">
      <c r="AD22853" s="11" t="s">
        <v>35898</v>
      </c>
      <c r="AE22853" s="10" t="s">
        <v>35899</v>
      </c>
      <c r="AF22853" s="10" t="s">
        <v>538</v>
      </c>
    </row>
    <row r="22854" spans="30:32" x14ac:dyDescent="0.2">
      <c r="AD22854" s="11" t="s">
        <v>35900</v>
      </c>
      <c r="AE22854" s="10" t="s">
        <v>35901</v>
      </c>
      <c r="AF22854" s="10" t="s">
        <v>538</v>
      </c>
    </row>
    <row r="22855" spans="30:32" x14ac:dyDescent="0.2">
      <c r="AD22855" s="11" t="s">
        <v>35902</v>
      </c>
      <c r="AE22855" s="10" t="s">
        <v>35903</v>
      </c>
      <c r="AF22855" s="10" t="s">
        <v>538</v>
      </c>
    </row>
    <row r="22856" spans="30:32" x14ac:dyDescent="0.2">
      <c r="AD22856" s="11" t="s">
        <v>35904</v>
      </c>
      <c r="AE22856" s="10" t="s">
        <v>35905</v>
      </c>
      <c r="AF22856" s="10" t="s">
        <v>538</v>
      </c>
    </row>
    <row r="22857" spans="30:32" x14ac:dyDescent="0.2">
      <c r="AD22857" s="11" t="s">
        <v>35906</v>
      </c>
      <c r="AE22857" s="10" t="s">
        <v>6789</v>
      </c>
      <c r="AF22857" s="10" t="s">
        <v>538</v>
      </c>
    </row>
    <row r="22858" spans="30:32" x14ac:dyDescent="0.2">
      <c r="AD22858" s="11" t="s">
        <v>35907</v>
      </c>
      <c r="AE22858" s="10" t="s">
        <v>6789</v>
      </c>
      <c r="AF22858" s="10" t="s">
        <v>538</v>
      </c>
    </row>
    <row r="22859" spans="30:32" x14ac:dyDescent="0.2">
      <c r="AD22859" s="11" t="s">
        <v>35908</v>
      </c>
      <c r="AE22859" s="10" t="s">
        <v>6789</v>
      </c>
      <c r="AF22859" s="10" t="s">
        <v>538</v>
      </c>
    </row>
    <row r="22860" spans="30:32" x14ac:dyDescent="0.2">
      <c r="AD22860" s="11" t="s">
        <v>35909</v>
      </c>
      <c r="AE22860" s="10" t="s">
        <v>6789</v>
      </c>
      <c r="AF22860" s="10" t="s">
        <v>538</v>
      </c>
    </row>
    <row r="22861" spans="30:32" x14ac:dyDescent="0.2">
      <c r="AD22861" s="11" t="s">
        <v>35910</v>
      </c>
      <c r="AE22861" s="10" t="s">
        <v>35911</v>
      </c>
      <c r="AF22861" s="10" t="s">
        <v>538</v>
      </c>
    </row>
    <row r="22862" spans="30:32" x14ac:dyDescent="0.2">
      <c r="AD22862" s="11" t="s">
        <v>35912</v>
      </c>
      <c r="AE22862" s="10" t="s">
        <v>6789</v>
      </c>
      <c r="AF22862" s="10" t="s">
        <v>538</v>
      </c>
    </row>
    <row r="22863" spans="30:32" x14ac:dyDescent="0.2">
      <c r="AD22863" s="11" t="s">
        <v>35913</v>
      </c>
      <c r="AE22863" s="10" t="s">
        <v>6789</v>
      </c>
      <c r="AF22863" s="10" t="s">
        <v>538</v>
      </c>
    </row>
    <row r="22864" spans="30:32" x14ac:dyDescent="0.2">
      <c r="AD22864" s="11" t="s">
        <v>35914</v>
      </c>
      <c r="AE22864" s="10" t="s">
        <v>6789</v>
      </c>
      <c r="AF22864" s="10" t="s">
        <v>538</v>
      </c>
    </row>
    <row r="22865" spans="30:32" x14ac:dyDescent="0.2">
      <c r="AD22865" s="11" t="s">
        <v>35915</v>
      </c>
      <c r="AE22865" s="10" t="s">
        <v>35916</v>
      </c>
      <c r="AF22865" s="10" t="s">
        <v>538</v>
      </c>
    </row>
    <row r="22866" spans="30:32" x14ac:dyDescent="0.2">
      <c r="AD22866" s="11" t="s">
        <v>35917</v>
      </c>
      <c r="AE22866" s="10" t="s">
        <v>35918</v>
      </c>
      <c r="AF22866" s="10" t="s">
        <v>538</v>
      </c>
    </row>
    <row r="22867" spans="30:32" x14ac:dyDescent="0.2">
      <c r="AD22867" s="11" t="s">
        <v>35919</v>
      </c>
      <c r="AE22867" s="10" t="s">
        <v>35920</v>
      </c>
      <c r="AF22867" s="10" t="s">
        <v>538</v>
      </c>
    </row>
    <row r="22868" spans="30:32" x14ac:dyDescent="0.2">
      <c r="AD22868" s="11" t="s">
        <v>35921</v>
      </c>
      <c r="AE22868" s="10" t="s">
        <v>30909</v>
      </c>
      <c r="AF22868" s="10" t="s">
        <v>538</v>
      </c>
    </row>
    <row r="22869" spans="30:32" x14ac:dyDescent="0.2">
      <c r="AD22869" s="11" t="s">
        <v>35922</v>
      </c>
      <c r="AE22869" s="10" t="s">
        <v>35923</v>
      </c>
      <c r="AF22869" s="10" t="s">
        <v>538</v>
      </c>
    </row>
    <row r="22870" spans="30:32" x14ac:dyDescent="0.2">
      <c r="AD22870" s="11" t="s">
        <v>35924</v>
      </c>
      <c r="AE22870" s="10" t="s">
        <v>35923</v>
      </c>
      <c r="AF22870" s="10" t="s">
        <v>538</v>
      </c>
    </row>
    <row r="22871" spans="30:32" x14ac:dyDescent="0.2">
      <c r="AD22871" s="11" t="s">
        <v>35925</v>
      </c>
      <c r="AE22871" s="10" t="s">
        <v>35923</v>
      </c>
      <c r="AF22871" s="10" t="s">
        <v>538</v>
      </c>
    </row>
    <row r="22872" spans="30:32" x14ac:dyDescent="0.2">
      <c r="AD22872" s="11" t="s">
        <v>35926</v>
      </c>
      <c r="AE22872" s="10" t="s">
        <v>35923</v>
      </c>
      <c r="AF22872" s="10" t="s">
        <v>538</v>
      </c>
    </row>
    <row r="22873" spans="30:32" x14ac:dyDescent="0.2">
      <c r="AD22873" s="11" t="s">
        <v>35927</v>
      </c>
      <c r="AE22873" s="10" t="s">
        <v>35928</v>
      </c>
      <c r="AF22873" s="10" t="s">
        <v>538</v>
      </c>
    </row>
    <row r="22874" spans="30:32" x14ac:dyDescent="0.2">
      <c r="AD22874" s="11" t="s">
        <v>35929</v>
      </c>
      <c r="AE22874" s="10" t="s">
        <v>35928</v>
      </c>
      <c r="AF22874" s="10" t="s">
        <v>538</v>
      </c>
    </row>
    <row r="22875" spans="30:32" x14ac:dyDescent="0.2">
      <c r="AD22875" s="11" t="s">
        <v>35930</v>
      </c>
      <c r="AE22875" s="10" t="s">
        <v>35928</v>
      </c>
      <c r="AF22875" s="10" t="s">
        <v>538</v>
      </c>
    </row>
    <row r="22876" spans="30:32" x14ac:dyDescent="0.2">
      <c r="AD22876" s="11" t="s">
        <v>35931</v>
      </c>
      <c r="AE22876" s="10" t="s">
        <v>35932</v>
      </c>
      <c r="AF22876" s="10" t="s">
        <v>538</v>
      </c>
    </row>
    <row r="22877" spans="30:32" x14ac:dyDescent="0.2">
      <c r="AD22877" s="11" t="s">
        <v>35933</v>
      </c>
      <c r="AE22877" s="10" t="s">
        <v>31023</v>
      </c>
      <c r="AF22877" s="10" t="s">
        <v>538</v>
      </c>
    </row>
    <row r="22878" spans="30:32" x14ac:dyDescent="0.2">
      <c r="AD22878" s="11" t="s">
        <v>35934</v>
      </c>
      <c r="AE22878" s="10" t="s">
        <v>35935</v>
      </c>
      <c r="AF22878" s="10" t="s">
        <v>538</v>
      </c>
    </row>
    <row r="22879" spans="30:32" x14ac:dyDescent="0.2">
      <c r="AD22879" s="11" t="s">
        <v>35936</v>
      </c>
      <c r="AE22879" s="10" t="s">
        <v>10783</v>
      </c>
      <c r="AF22879" s="10" t="s">
        <v>538</v>
      </c>
    </row>
    <row r="22880" spans="30:32" x14ac:dyDescent="0.2">
      <c r="AD22880" s="11" t="s">
        <v>35937</v>
      </c>
      <c r="AE22880" s="10" t="s">
        <v>35938</v>
      </c>
      <c r="AF22880" s="10" t="s">
        <v>538</v>
      </c>
    </row>
    <row r="22881" spans="30:32" x14ac:dyDescent="0.2">
      <c r="AD22881" s="11" t="s">
        <v>35939</v>
      </c>
      <c r="AE22881" s="10" t="s">
        <v>35940</v>
      </c>
      <c r="AF22881" s="10" t="s">
        <v>538</v>
      </c>
    </row>
    <row r="22882" spans="30:32" x14ac:dyDescent="0.2">
      <c r="AD22882" s="11" t="s">
        <v>35941</v>
      </c>
      <c r="AE22882" s="10" t="s">
        <v>35942</v>
      </c>
      <c r="AF22882" s="10" t="s">
        <v>538</v>
      </c>
    </row>
    <row r="22883" spans="30:32" x14ac:dyDescent="0.2">
      <c r="AD22883" s="11" t="s">
        <v>35943</v>
      </c>
      <c r="AE22883" s="10" t="s">
        <v>35942</v>
      </c>
      <c r="AF22883" s="10" t="s">
        <v>538</v>
      </c>
    </row>
    <row r="22884" spans="30:32" x14ac:dyDescent="0.2">
      <c r="AD22884" s="11" t="s">
        <v>35944</v>
      </c>
      <c r="AE22884" s="10" t="s">
        <v>35942</v>
      </c>
      <c r="AF22884" s="10" t="s">
        <v>538</v>
      </c>
    </row>
    <row r="22885" spans="30:32" x14ac:dyDescent="0.2">
      <c r="AD22885" s="11" t="s">
        <v>35945</v>
      </c>
      <c r="AE22885" s="10" t="s">
        <v>35942</v>
      </c>
      <c r="AF22885" s="10" t="s">
        <v>538</v>
      </c>
    </row>
    <row r="22886" spans="30:32" x14ac:dyDescent="0.2">
      <c r="AD22886" s="11" t="s">
        <v>35946</v>
      </c>
      <c r="AE22886" s="10" t="s">
        <v>35947</v>
      </c>
      <c r="AF22886" s="10" t="s">
        <v>538</v>
      </c>
    </row>
    <row r="22887" spans="30:32" x14ac:dyDescent="0.2">
      <c r="AD22887" s="11" t="s">
        <v>35948</v>
      </c>
      <c r="AE22887" s="10" t="s">
        <v>35947</v>
      </c>
      <c r="AF22887" s="10" t="s">
        <v>538</v>
      </c>
    </row>
    <row r="22888" spans="30:32" x14ac:dyDescent="0.2">
      <c r="AD22888" s="11" t="s">
        <v>35949</v>
      </c>
      <c r="AE22888" s="10" t="s">
        <v>35950</v>
      </c>
      <c r="AF22888" s="10" t="s">
        <v>538</v>
      </c>
    </row>
    <row r="22889" spans="30:32" x14ac:dyDescent="0.2">
      <c r="AD22889" s="11" t="s">
        <v>35951</v>
      </c>
      <c r="AE22889" s="10" t="s">
        <v>9476</v>
      </c>
      <c r="AF22889" s="10" t="s">
        <v>538</v>
      </c>
    </row>
    <row r="22890" spans="30:32" x14ac:dyDescent="0.2">
      <c r="AD22890" s="11" t="s">
        <v>35952</v>
      </c>
      <c r="AE22890" s="10" t="s">
        <v>35953</v>
      </c>
      <c r="AF22890" s="10" t="s">
        <v>538</v>
      </c>
    </row>
    <row r="22891" spans="30:32" x14ac:dyDescent="0.2">
      <c r="AD22891" s="11" t="s">
        <v>35954</v>
      </c>
      <c r="AE22891" s="10" t="s">
        <v>35955</v>
      </c>
      <c r="AF22891" s="10" t="s">
        <v>538</v>
      </c>
    </row>
    <row r="22892" spans="30:32" x14ac:dyDescent="0.2">
      <c r="AD22892" s="11" t="s">
        <v>35956</v>
      </c>
      <c r="AE22892" s="10" t="s">
        <v>35957</v>
      </c>
      <c r="AF22892" s="10" t="s">
        <v>538</v>
      </c>
    </row>
    <row r="22893" spans="30:32" x14ac:dyDescent="0.2">
      <c r="AD22893" s="11" t="s">
        <v>35958</v>
      </c>
      <c r="AE22893" s="10" t="s">
        <v>35959</v>
      </c>
      <c r="AF22893" s="10" t="s">
        <v>538</v>
      </c>
    </row>
    <row r="22894" spans="30:32" x14ac:dyDescent="0.2">
      <c r="AD22894" s="11" t="s">
        <v>35960</v>
      </c>
      <c r="AE22894" s="10" t="s">
        <v>35959</v>
      </c>
      <c r="AF22894" s="10" t="s">
        <v>538</v>
      </c>
    </row>
    <row r="22895" spans="30:32" x14ac:dyDescent="0.2">
      <c r="AD22895" s="11" t="s">
        <v>35961</v>
      </c>
      <c r="AE22895" s="10" t="s">
        <v>25428</v>
      </c>
      <c r="AF22895" s="10" t="s">
        <v>538</v>
      </c>
    </row>
    <row r="22896" spans="30:32" x14ac:dyDescent="0.2">
      <c r="AD22896" s="11" t="s">
        <v>35962</v>
      </c>
      <c r="AE22896" s="10" t="s">
        <v>35963</v>
      </c>
      <c r="AF22896" s="10" t="s">
        <v>538</v>
      </c>
    </row>
    <row r="22897" spans="30:32" x14ac:dyDescent="0.2">
      <c r="AD22897" s="11" t="s">
        <v>35964</v>
      </c>
      <c r="AE22897" s="10" t="s">
        <v>35965</v>
      </c>
      <c r="AF22897" s="10" t="s">
        <v>538</v>
      </c>
    </row>
    <row r="22898" spans="30:32" x14ac:dyDescent="0.2">
      <c r="AD22898" s="11" t="s">
        <v>35966</v>
      </c>
      <c r="AE22898" s="10" t="s">
        <v>35965</v>
      </c>
      <c r="AF22898" s="10" t="s">
        <v>538</v>
      </c>
    </row>
    <row r="22899" spans="30:32" x14ac:dyDescent="0.2">
      <c r="AD22899" s="11" t="s">
        <v>35967</v>
      </c>
      <c r="AE22899" s="10" t="s">
        <v>35968</v>
      </c>
      <c r="AF22899" s="10" t="s">
        <v>538</v>
      </c>
    </row>
    <row r="22900" spans="30:32" x14ac:dyDescent="0.2">
      <c r="AD22900" s="11" t="s">
        <v>35969</v>
      </c>
      <c r="AE22900" s="10" t="s">
        <v>35968</v>
      </c>
      <c r="AF22900" s="10" t="s">
        <v>538</v>
      </c>
    </row>
    <row r="22901" spans="30:32" x14ac:dyDescent="0.2">
      <c r="AD22901" s="11" t="s">
        <v>35970</v>
      </c>
      <c r="AE22901" s="10" t="s">
        <v>35968</v>
      </c>
      <c r="AF22901" s="10" t="s">
        <v>538</v>
      </c>
    </row>
    <row r="22902" spans="30:32" x14ac:dyDescent="0.2">
      <c r="AD22902" s="11" t="s">
        <v>35971</v>
      </c>
      <c r="AE22902" s="10" t="s">
        <v>35972</v>
      </c>
      <c r="AF22902" s="10" t="s">
        <v>538</v>
      </c>
    </row>
    <row r="22903" spans="30:32" x14ac:dyDescent="0.2">
      <c r="AD22903" s="11" t="s">
        <v>35973</v>
      </c>
      <c r="AE22903" s="10" t="s">
        <v>35972</v>
      </c>
      <c r="AF22903" s="10" t="s">
        <v>538</v>
      </c>
    </row>
    <row r="22904" spans="30:32" x14ac:dyDescent="0.2">
      <c r="AD22904" s="11" t="s">
        <v>35974</v>
      </c>
      <c r="AE22904" s="10" t="s">
        <v>35975</v>
      </c>
      <c r="AF22904" s="10" t="s">
        <v>538</v>
      </c>
    </row>
    <row r="22905" spans="30:32" x14ac:dyDescent="0.2">
      <c r="AD22905" s="11" t="s">
        <v>35976</v>
      </c>
      <c r="AE22905" s="10" t="s">
        <v>4263</v>
      </c>
      <c r="AF22905" s="10" t="s">
        <v>538</v>
      </c>
    </row>
    <row r="22906" spans="30:32" x14ac:dyDescent="0.2">
      <c r="AD22906" s="11" t="s">
        <v>35977</v>
      </c>
      <c r="AE22906" s="10" t="s">
        <v>4263</v>
      </c>
      <c r="AF22906" s="10" t="s">
        <v>538</v>
      </c>
    </row>
    <row r="22907" spans="30:32" x14ac:dyDescent="0.2">
      <c r="AD22907" s="11" t="s">
        <v>35978</v>
      </c>
      <c r="AE22907" s="10" t="s">
        <v>4263</v>
      </c>
      <c r="AF22907" s="10" t="s">
        <v>538</v>
      </c>
    </row>
    <row r="22908" spans="30:32" x14ac:dyDescent="0.2">
      <c r="AD22908" s="11" t="s">
        <v>35979</v>
      </c>
      <c r="AE22908" s="10" t="s">
        <v>4263</v>
      </c>
      <c r="AF22908" s="10" t="s">
        <v>538</v>
      </c>
    </row>
    <row r="22909" spans="30:32" x14ac:dyDescent="0.2">
      <c r="AD22909" s="11" t="s">
        <v>35980</v>
      </c>
      <c r="AE22909" s="10" t="s">
        <v>4263</v>
      </c>
      <c r="AF22909" s="10" t="s">
        <v>538</v>
      </c>
    </row>
    <row r="22910" spans="30:32" x14ac:dyDescent="0.2">
      <c r="AD22910" s="11" t="s">
        <v>35981</v>
      </c>
      <c r="AE22910" s="10" t="s">
        <v>4263</v>
      </c>
      <c r="AF22910" s="10" t="s">
        <v>538</v>
      </c>
    </row>
    <row r="22911" spans="30:32" x14ac:dyDescent="0.2">
      <c r="AD22911" s="11" t="s">
        <v>35982</v>
      </c>
      <c r="AE22911" s="10" t="s">
        <v>4263</v>
      </c>
      <c r="AF22911" s="10" t="s">
        <v>538</v>
      </c>
    </row>
    <row r="22912" spans="30:32" x14ac:dyDescent="0.2">
      <c r="AD22912" s="11" t="s">
        <v>35983</v>
      </c>
      <c r="AE22912" s="10" t="s">
        <v>4263</v>
      </c>
      <c r="AF22912" s="10" t="s">
        <v>538</v>
      </c>
    </row>
    <row r="22913" spans="30:32" x14ac:dyDescent="0.2">
      <c r="AD22913" s="11" t="s">
        <v>35984</v>
      </c>
      <c r="AE22913" s="10" t="s">
        <v>4263</v>
      </c>
      <c r="AF22913" s="10" t="s">
        <v>538</v>
      </c>
    </row>
    <row r="22914" spans="30:32" x14ac:dyDescent="0.2">
      <c r="AD22914" s="11" t="s">
        <v>35985</v>
      </c>
      <c r="AE22914" s="10" t="s">
        <v>4263</v>
      </c>
      <c r="AF22914" s="10" t="s">
        <v>538</v>
      </c>
    </row>
    <row r="22915" spans="30:32" x14ac:dyDescent="0.2">
      <c r="AD22915" s="11" t="s">
        <v>35986</v>
      </c>
      <c r="AE22915" s="10" t="s">
        <v>4263</v>
      </c>
      <c r="AF22915" s="10" t="s">
        <v>538</v>
      </c>
    </row>
    <row r="22916" spans="30:32" x14ac:dyDescent="0.2">
      <c r="AD22916" s="11" t="s">
        <v>35987</v>
      </c>
      <c r="AE22916" s="10" t="s">
        <v>4263</v>
      </c>
      <c r="AF22916" s="10" t="s">
        <v>538</v>
      </c>
    </row>
    <row r="22917" spans="30:32" x14ac:dyDescent="0.2">
      <c r="AD22917" s="11" t="s">
        <v>35988</v>
      </c>
      <c r="AE22917" s="10" t="s">
        <v>4263</v>
      </c>
      <c r="AF22917" s="10" t="s">
        <v>538</v>
      </c>
    </row>
    <row r="22918" spans="30:32" x14ac:dyDescent="0.2">
      <c r="AD22918" s="11" t="s">
        <v>35989</v>
      </c>
      <c r="AE22918" s="10" t="s">
        <v>4263</v>
      </c>
      <c r="AF22918" s="10" t="s">
        <v>538</v>
      </c>
    </row>
    <row r="22919" spans="30:32" x14ac:dyDescent="0.2">
      <c r="AD22919" s="11" t="s">
        <v>35990</v>
      </c>
      <c r="AE22919" s="10" t="s">
        <v>35991</v>
      </c>
      <c r="AF22919" s="10" t="s">
        <v>538</v>
      </c>
    </row>
    <row r="22920" spans="30:32" x14ac:dyDescent="0.2">
      <c r="AD22920" s="11" t="s">
        <v>35992</v>
      </c>
      <c r="AE22920" s="10" t="s">
        <v>4263</v>
      </c>
      <c r="AF22920" s="10" t="s">
        <v>538</v>
      </c>
    </row>
    <row r="22921" spans="30:32" x14ac:dyDescent="0.2">
      <c r="AD22921" s="11" t="s">
        <v>35993</v>
      </c>
      <c r="AE22921" s="10" t="s">
        <v>4263</v>
      </c>
      <c r="AF22921" s="10" t="s">
        <v>538</v>
      </c>
    </row>
    <row r="22922" spans="30:32" x14ac:dyDescent="0.2">
      <c r="AD22922" s="11" t="s">
        <v>35994</v>
      </c>
      <c r="AE22922" s="10" t="s">
        <v>4263</v>
      </c>
      <c r="AF22922" s="10" t="s">
        <v>538</v>
      </c>
    </row>
    <row r="22923" spans="30:32" x14ac:dyDescent="0.2">
      <c r="AD22923" s="11" t="s">
        <v>35995</v>
      </c>
      <c r="AE22923" s="10" t="s">
        <v>35996</v>
      </c>
      <c r="AF22923" s="10" t="s">
        <v>538</v>
      </c>
    </row>
    <row r="22924" spans="30:32" x14ac:dyDescent="0.2">
      <c r="AD22924" s="11" t="s">
        <v>35997</v>
      </c>
      <c r="AE22924" s="10" t="s">
        <v>35998</v>
      </c>
      <c r="AF22924" s="10" t="s">
        <v>538</v>
      </c>
    </row>
    <row r="22925" spans="30:32" x14ac:dyDescent="0.2">
      <c r="AD22925" s="11" t="s">
        <v>35999</v>
      </c>
      <c r="AE22925" s="10" t="s">
        <v>36000</v>
      </c>
      <c r="AF22925" s="10" t="s">
        <v>538</v>
      </c>
    </row>
    <row r="22926" spans="30:32" x14ac:dyDescent="0.2">
      <c r="AD22926" s="11" t="s">
        <v>36001</v>
      </c>
      <c r="AE22926" s="10" t="s">
        <v>36000</v>
      </c>
      <c r="AF22926" s="10" t="s">
        <v>538</v>
      </c>
    </row>
    <row r="22927" spans="30:32" x14ac:dyDescent="0.2">
      <c r="AD22927" s="11" t="s">
        <v>36002</v>
      </c>
      <c r="AE22927" s="10" t="s">
        <v>36000</v>
      </c>
      <c r="AF22927" s="10" t="s">
        <v>538</v>
      </c>
    </row>
    <row r="22928" spans="30:32" x14ac:dyDescent="0.2">
      <c r="AD22928" s="11" t="s">
        <v>36003</v>
      </c>
      <c r="AE22928" s="10" t="s">
        <v>36000</v>
      </c>
      <c r="AF22928" s="10" t="s">
        <v>538</v>
      </c>
    </row>
    <row r="22929" spans="30:32" x14ac:dyDescent="0.2">
      <c r="AD22929" s="11" t="s">
        <v>36004</v>
      </c>
      <c r="AE22929" s="10" t="s">
        <v>36000</v>
      </c>
      <c r="AF22929" s="10" t="s">
        <v>538</v>
      </c>
    </row>
    <row r="22930" spans="30:32" x14ac:dyDescent="0.2">
      <c r="AD22930" s="11" t="s">
        <v>36005</v>
      </c>
      <c r="AE22930" s="10" t="s">
        <v>36000</v>
      </c>
      <c r="AF22930" s="10" t="s">
        <v>538</v>
      </c>
    </row>
    <row r="22931" spans="30:32" x14ac:dyDescent="0.2">
      <c r="AD22931" s="11" t="s">
        <v>36006</v>
      </c>
      <c r="AE22931" s="10" t="s">
        <v>36000</v>
      </c>
      <c r="AF22931" s="10" t="s">
        <v>538</v>
      </c>
    </row>
    <row r="22932" spans="30:32" x14ac:dyDescent="0.2">
      <c r="AD22932" s="11" t="s">
        <v>36007</v>
      </c>
      <c r="AE22932" s="10" t="s">
        <v>36000</v>
      </c>
      <c r="AF22932" s="10" t="s">
        <v>538</v>
      </c>
    </row>
    <row r="22933" spans="30:32" x14ac:dyDescent="0.2">
      <c r="AD22933" s="11" t="s">
        <v>36008</v>
      </c>
      <c r="AE22933" s="10" t="s">
        <v>36000</v>
      </c>
      <c r="AF22933" s="10" t="s">
        <v>538</v>
      </c>
    </row>
    <row r="22934" spans="30:32" x14ac:dyDescent="0.2">
      <c r="AD22934" s="11" t="s">
        <v>36009</v>
      </c>
      <c r="AE22934" s="10" t="s">
        <v>36000</v>
      </c>
      <c r="AF22934" s="10" t="s">
        <v>538</v>
      </c>
    </row>
    <row r="22935" spans="30:32" x14ac:dyDescent="0.2">
      <c r="AD22935" s="11" t="s">
        <v>36010</v>
      </c>
      <c r="AE22935" s="10" t="s">
        <v>36000</v>
      </c>
      <c r="AF22935" s="10" t="s">
        <v>538</v>
      </c>
    </row>
    <row r="22936" spans="30:32" x14ac:dyDescent="0.2">
      <c r="AD22936" s="11" t="s">
        <v>36011</v>
      </c>
      <c r="AE22936" s="10" t="s">
        <v>36000</v>
      </c>
      <c r="AF22936" s="10" t="s">
        <v>538</v>
      </c>
    </row>
    <row r="22937" spans="30:32" x14ac:dyDescent="0.2">
      <c r="AD22937" s="11" t="s">
        <v>36012</v>
      </c>
      <c r="AE22937" s="10" t="s">
        <v>36000</v>
      </c>
      <c r="AF22937" s="10" t="s">
        <v>538</v>
      </c>
    </row>
    <row r="22938" spans="30:32" x14ac:dyDescent="0.2">
      <c r="AD22938" s="11" t="s">
        <v>36013</v>
      </c>
      <c r="AE22938" s="10" t="s">
        <v>36000</v>
      </c>
      <c r="AF22938" s="10" t="s">
        <v>538</v>
      </c>
    </row>
    <row r="22939" spans="30:32" x14ac:dyDescent="0.2">
      <c r="AD22939" s="11" t="s">
        <v>36014</v>
      </c>
      <c r="AE22939" s="10" t="s">
        <v>36000</v>
      </c>
      <c r="AF22939" s="10" t="s">
        <v>538</v>
      </c>
    </row>
    <row r="22940" spans="30:32" x14ac:dyDescent="0.2">
      <c r="AD22940" s="11" t="s">
        <v>36015</v>
      </c>
      <c r="AE22940" s="10" t="s">
        <v>36000</v>
      </c>
      <c r="AF22940" s="10" t="s">
        <v>538</v>
      </c>
    </row>
    <row r="22941" spans="30:32" x14ac:dyDescent="0.2">
      <c r="AD22941" s="11" t="s">
        <v>36016</v>
      </c>
      <c r="AE22941" s="10" t="s">
        <v>36000</v>
      </c>
      <c r="AF22941" s="10" t="s">
        <v>538</v>
      </c>
    </row>
    <row r="22942" spans="30:32" x14ac:dyDescent="0.2">
      <c r="AD22942" s="11" t="s">
        <v>36017</v>
      </c>
      <c r="AE22942" s="10" t="s">
        <v>36000</v>
      </c>
      <c r="AF22942" s="10" t="s">
        <v>538</v>
      </c>
    </row>
    <row r="22943" spans="30:32" x14ac:dyDescent="0.2">
      <c r="AD22943" s="11" t="s">
        <v>36018</v>
      </c>
      <c r="AE22943" s="10" t="s">
        <v>36019</v>
      </c>
      <c r="AF22943" s="10" t="s">
        <v>538</v>
      </c>
    </row>
    <row r="22944" spans="30:32" x14ac:dyDescent="0.2">
      <c r="AD22944" s="11" t="s">
        <v>36020</v>
      </c>
      <c r="AE22944" s="10" t="s">
        <v>36019</v>
      </c>
      <c r="AF22944" s="10" t="s">
        <v>538</v>
      </c>
    </row>
    <row r="22945" spans="30:32" x14ac:dyDescent="0.2">
      <c r="AD22945" s="11" t="s">
        <v>36021</v>
      </c>
      <c r="AE22945" s="10" t="s">
        <v>36019</v>
      </c>
      <c r="AF22945" s="10" t="s">
        <v>538</v>
      </c>
    </row>
    <row r="22946" spans="30:32" x14ac:dyDescent="0.2">
      <c r="AD22946" s="11" t="s">
        <v>36022</v>
      </c>
      <c r="AE22946" s="10" t="s">
        <v>36019</v>
      </c>
      <c r="AF22946" s="10" t="s">
        <v>538</v>
      </c>
    </row>
    <row r="22947" spans="30:32" x14ac:dyDescent="0.2">
      <c r="AD22947" s="11" t="s">
        <v>36023</v>
      </c>
      <c r="AE22947" s="10" t="s">
        <v>36019</v>
      </c>
      <c r="AF22947" s="10" t="s">
        <v>538</v>
      </c>
    </row>
    <row r="22948" spans="30:32" x14ac:dyDescent="0.2">
      <c r="AD22948" s="11" t="s">
        <v>36024</v>
      </c>
      <c r="AE22948" s="10" t="s">
        <v>36019</v>
      </c>
      <c r="AF22948" s="10" t="s">
        <v>538</v>
      </c>
    </row>
    <row r="22949" spans="30:32" x14ac:dyDescent="0.2">
      <c r="AD22949" s="11" t="s">
        <v>36025</v>
      </c>
      <c r="AE22949" s="10" t="s">
        <v>36019</v>
      </c>
      <c r="AF22949" s="10" t="s">
        <v>538</v>
      </c>
    </row>
    <row r="22950" spans="30:32" x14ac:dyDescent="0.2">
      <c r="AD22950" s="11" t="s">
        <v>36026</v>
      </c>
      <c r="AE22950" s="10" t="s">
        <v>36019</v>
      </c>
      <c r="AF22950" s="10" t="s">
        <v>538</v>
      </c>
    </row>
    <row r="22951" spans="30:32" x14ac:dyDescent="0.2">
      <c r="AD22951" s="11" t="s">
        <v>36027</v>
      </c>
      <c r="AE22951" s="10" t="s">
        <v>36019</v>
      </c>
      <c r="AF22951" s="10" t="s">
        <v>538</v>
      </c>
    </row>
    <row r="22952" spans="30:32" x14ac:dyDescent="0.2">
      <c r="AD22952" s="11" t="s">
        <v>36028</v>
      </c>
      <c r="AE22952" s="10" t="s">
        <v>36019</v>
      </c>
      <c r="AF22952" s="10" t="s">
        <v>538</v>
      </c>
    </row>
    <row r="22953" spans="30:32" x14ac:dyDescent="0.2">
      <c r="AD22953" s="11" t="s">
        <v>36029</v>
      </c>
      <c r="AE22953" s="10" t="s">
        <v>36019</v>
      </c>
      <c r="AF22953" s="10" t="s">
        <v>538</v>
      </c>
    </row>
    <row r="22954" spans="30:32" x14ac:dyDescent="0.2">
      <c r="AD22954" s="11" t="s">
        <v>36030</v>
      </c>
      <c r="AE22954" s="10" t="s">
        <v>36019</v>
      </c>
      <c r="AF22954" s="10" t="s">
        <v>538</v>
      </c>
    </row>
    <row r="22955" spans="30:32" x14ac:dyDescent="0.2">
      <c r="AD22955" s="11" t="s">
        <v>36031</v>
      </c>
      <c r="AE22955" s="10" t="s">
        <v>36019</v>
      </c>
      <c r="AF22955" s="10" t="s">
        <v>538</v>
      </c>
    </row>
    <row r="22956" spans="30:32" x14ac:dyDescent="0.2">
      <c r="AD22956" s="11" t="s">
        <v>36032</v>
      </c>
      <c r="AE22956" s="10" t="s">
        <v>36019</v>
      </c>
      <c r="AF22956" s="10" t="s">
        <v>538</v>
      </c>
    </row>
    <row r="22957" spans="30:32" x14ac:dyDescent="0.2">
      <c r="AD22957" s="11" t="s">
        <v>36033</v>
      </c>
      <c r="AE22957" s="10" t="s">
        <v>36019</v>
      </c>
      <c r="AF22957" s="10" t="s">
        <v>538</v>
      </c>
    </row>
    <row r="22958" spans="30:32" x14ac:dyDescent="0.2">
      <c r="AD22958" s="11" t="s">
        <v>36034</v>
      </c>
      <c r="AE22958" s="10" t="s">
        <v>36019</v>
      </c>
      <c r="AF22958" s="10" t="s">
        <v>538</v>
      </c>
    </row>
    <row r="22959" spans="30:32" x14ac:dyDescent="0.2">
      <c r="AD22959" s="11" t="s">
        <v>36035</v>
      </c>
      <c r="AE22959" s="10" t="s">
        <v>36019</v>
      </c>
      <c r="AF22959" s="10" t="s">
        <v>538</v>
      </c>
    </row>
    <row r="22960" spans="30:32" x14ac:dyDescent="0.2">
      <c r="AD22960" s="11" t="s">
        <v>36036</v>
      </c>
      <c r="AE22960" s="10" t="s">
        <v>36037</v>
      </c>
      <c r="AF22960" s="10" t="s">
        <v>538</v>
      </c>
    </row>
    <row r="22961" spans="30:32" x14ac:dyDescent="0.2">
      <c r="AD22961" s="11" t="s">
        <v>36038</v>
      </c>
      <c r="AE22961" s="10" t="s">
        <v>36019</v>
      </c>
      <c r="AF22961" s="10" t="s">
        <v>538</v>
      </c>
    </row>
    <row r="22962" spans="30:32" x14ac:dyDescent="0.2">
      <c r="AD22962" s="11" t="s">
        <v>36039</v>
      </c>
      <c r="AE22962" s="10" t="s">
        <v>36019</v>
      </c>
      <c r="AF22962" s="10" t="s">
        <v>538</v>
      </c>
    </row>
    <row r="22963" spans="30:32" x14ac:dyDescent="0.2">
      <c r="AD22963" s="11" t="s">
        <v>36040</v>
      </c>
      <c r="AE22963" s="10" t="s">
        <v>36019</v>
      </c>
      <c r="AF22963" s="10" t="s">
        <v>538</v>
      </c>
    </row>
    <row r="22964" spans="30:32" x14ac:dyDescent="0.2">
      <c r="AD22964" s="11" t="s">
        <v>36041</v>
      </c>
      <c r="AE22964" s="10" t="s">
        <v>36019</v>
      </c>
      <c r="AF22964" s="10" t="s">
        <v>538</v>
      </c>
    </row>
    <row r="22965" spans="30:32" x14ac:dyDescent="0.2">
      <c r="AD22965" s="11" t="s">
        <v>36042</v>
      </c>
      <c r="AE22965" s="10" t="s">
        <v>36019</v>
      </c>
      <c r="AF22965" s="10" t="s">
        <v>538</v>
      </c>
    </row>
    <row r="22966" spans="30:32" x14ac:dyDescent="0.2">
      <c r="AD22966" s="11" t="s">
        <v>36043</v>
      </c>
      <c r="AE22966" s="10" t="s">
        <v>36019</v>
      </c>
      <c r="AF22966" s="10" t="s">
        <v>538</v>
      </c>
    </row>
    <row r="22967" spans="30:32" x14ac:dyDescent="0.2">
      <c r="AD22967" s="11" t="s">
        <v>36044</v>
      </c>
      <c r="AE22967" s="10" t="s">
        <v>36019</v>
      </c>
      <c r="AF22967" s="10" t="s">
        <v>538</v>
      </c>
    </row>
    <row r="22968" spans="30:32" x14ac:dyDescent="0.2">
      <c r="AD22968" s="11" t="s">
        <v>36045</v>
      </c>
      <c r="AE22968" s="10" t="s">
        <v>36019</v>
      </c>
      <c r="AF22968" s="10" t="s">
        <v>538</v>
      </c>
    </row>
    <row r="22969" spans="30:32" x14ac:dyDescent="0.2">
      <c r="AD22969" s="11" t="s">
        <v>36046</v>
      </c>
      <c r="AE22969" s="10" t="s">
        <v>36019</v>
      </c>
      <c r="AF22969" s="10" t="s">
        <v>538</v>
      </c>
    </row>
    <row r="22970" spans="30:32" x14ac:dyDescent="0.2">
      <c r="AD22970" s="11" t="s">
        <v>36047</v>
      </c>
      <c r="AE22970" s="10" t="s">
        <v>36019</v>
      </c>
      <c r="AF22970" s="10" t="s">
        <v>538</v>
      </c>
    </row>
    <row r="22971" spans="30:32" x14ac:dyDescent="0.2">
      <c r="AD22971" s="11" t="s">
        <v>36048</v>
      </c>
      <c r="AE22971" s="10" t="s">
        <v>36019</v>
      </c>
      <c r="AF22971" s="10" t="s">
        <v>538</v>
      </c>
    </row>
    <row r="22972" spans="30:32" x14ac:dyDescent="0.2">
      <c r="AD22972" s="11" t="s">
        <v>36049</v>
      </c>
      <c r="AE22972" s="10" t="s">
        <v>36019</v>
      </c>
      <c r="AF22972" s="10" t="s">
        <v>538</v>
      </c>
    </row>
    <row r="22973" spans="30:32" x14ac:dyDescent="0.2">
      <c r="AD22973" s="11" t="s">
        <v>36050</v>
      </c>
      <c r="AE22973" s="10" t="s">
        <v>36019</v>
      </c>
      <c r="AF22973" s="10" t="s">
        <v>538</v>
      </c>
    </row>
    <row r="22974" spans="30:32" x14ac:dyDescent="0.2">
      <c r="AD22974" s="11" t="s">
        <v>36051</v>
      </c>
      <c r="AE22974" s="10" t="s">
        <v>36019</v>
      </c>
      <c r="AF22974" s="10" t="s">
        <v>538</v>
      </c>
    </row>
    <row r="22975" spans="30:32" x14ac:dyDescent="0.2">
      <c r="AD22975" s="11" t="s">
        <v>36052</v>
      </c>
      <c r="AE22975" s="10" t="s">
        <v>36019</v>
      </c>
      <c r="AF22975" s="10" t="s">
        <v>538</v>
      </c>
    </row>
    <row r="22976" spans="30:32" x14ac:dyDescent="0.2">
      <c r="AD22976" s="11" t="s">
        <v>36053</v>
      </c>
      <c r="AE22976" s="10" t="s">
        <v>36019</v>
      </c>
      <c r="AF22976" s="10" t="s">
        <v>538</v>
      </c>
    </row>
    <row r="22977" spans="30:32" x14ac:dyDescent="0.2">
      <c r="AD22977" s="11" t="s">
        <v>36054</v>
      </c>
      <c r="AE22977" s="10" t="s">
        <v>36019</v>
      </c>
      <c r="AF22977" s="10" t="s">
        <v>538</v>
      </c>
    </row>
    <row r="22978" spans="30:32" x14ac:dyDescent="0.2">
      <c r="AD22978" s="11" t="s">
        <v>36055</v>
      </c>
      <c r="AE22978" s="10" t="s">
        <v>36019</v>
      </c>
      <c r="AF22978" s="10" t="s">
        <v>538</v>
      </c>
    </row>
    <row r="22979" spans="30:32" x14ac:dyDescent="0.2">
      <c r="AD22979" s="11" t="s">
        <v>36056</v>
      </c>
      <c r="AE22979" s="10" t="s">
        <v>36019</v>
      </c>
      <c r="AF22979" s="10" t="s">
        <v>538</v>
      </c>
    </row>
    <row r="22980" spans="30:32" x14ac:dyDescent="0.2">
      <c r="AD22980" s="11" t="s">
        <v>36057</v>
      </c>
      <c r="AE22980" s="10" t="s">
        <v>36019</v>
      </c>
      <c r="AF22980" s="10" t="s">
        <v>538</v>
      </c>
    </row>
    <row r="22981" spans="30:32" x14ac:dyDescent="0.2">
      <c r="AD22981" s="11" t="s">
        <v>36058</v>
      </c>
      <c r="AE22981" s="10" t="s">
        <v>36019</v>
      </c>
      <c r="AF22981" s="10" t="s">
        <v>538</v>
      </c>
    </row>
    <row r="22982" spans="30:32" x14ac:dyDescent="0.2">
      <c r="AD22982" s="11" t="s">
        <v>36059</v>
      </c>
      <c r="AE22982" s="10" t="s">
        <v>31995</v>
      </c>
      <c r="AF22982" s="10" t="s">
        <v>538</v>
      </c>
    </row>
    <row r="22983" spans="30:32" x14ac:dyDescent="0.2">
      <c r="AD22983" s="11" t="s">
        <v>36060</v>
      </c>
      <c r="AE22983" s="10" t="s">
        <v>36019</v>
      </c>
      <c r="AF22983" s="10" t="s">
        <v>538</v>
      </c>
    </row>
    <row r="22984" spans="30:32" x14ac:dyDescent="0.2">
      <c r="AD22984" s="11" t="s">
        <v>36061</v>
      </c>
      <c r="AE22984" s="10" t="s">
        <v>36019</v>
      </c>
      <c r="AF22984" s="10" t="s">
        <v>538</v>
      </c>
    </row>
    <row r="22985" spans="30:32" x14ac:dyDescent="0.2">
      <c r="AD22985" s="11" t="s">
        <v>36062</v>
      </c>
      <c r="AE22985" s="10" t="s">
        <v>36019</v>
      </c>
      <c r="AF22985" s="10" t="s">
        <v>538</v>
      </c>
    </row>
    <row r="22986" spans="30:32" x14ac:dyDescent="0.2">
      <c r="AD22986" s="11" t="s">
        <v>36063</v>
      </c>
      <c r="AE22986" s="10" t="s">
        <v>36019</v>
      </c>
      <c r="AF22986" s="10" t="s">
        <v>538</v>
      </c>
    </row>
    <row r="22987" spans="30:32" x14ac:dyDescent="0.2">
      <c r="AD22987" s="11" t="s">
        <v>36064</v>
      </c>
      <c r="AE22987" s="10" t="s">
        <v>36019</v>
      </c>
      <c r="AF22987" s="10" t="s">
        <v>538</v>
      </c>
    </row>
    <row r="22988" spans="30:32" x14ac:dyDescent="0.2">
      <c r="AD22988" s="11" t="s">
        <v>36065</v>
      </c>
      <c r="AE22988" s="10" t="s">
        <v>36019</v>
      </c>
      <c r="AF22988" s="10" t="s">
        <v>538</v>
      </c>
    </row>
    <row r="22989" spans="30:32" x14ac:dyDescent="0.2">
      <c r="AD22989" s="11" t="s">
        <v>36066</v>
      </c>
      <c r="AE22989" s="10" t="s">
        <v>36019</v>
      </c>
      <c r="AF22989" s="10" t="s">
        <v>538</v>
      </c>
    </row>
    <row r="22990" spans="30:32" x14ac:dyDescent="0.2">
      <c r="AD22990" s="11" t="s">
        <v>36067</v>
      </c>
      <c r="AE22990" s="10" t="s">
        <v>36019</v>
      </c>
      <c r="AF22990" s="10" t="s">
        <v>538</v>
      </c>
    </row>
    <row r="22991" spans="30:32" x14ac:dyDescent="0.2">
      <c r="AD22991" s="11" t="s">
        <v>36068</v>
      </c>
      <c r="AE22991" s="10" t="s">
        <v>36019</v>
      </c>
      <c r="AF22991" s="10" t="s">
        <v>538</v>
      </c>
    </row>
    <row r="22992" spans="30:32" x14ac:dyDescent="0.2">
      <c r="AD22992" s="11" t="s">
        <v>36069</v>
      </c>
      <c r="AE22992" s="10" t="s">
        <v>36019</v>
      </c>
      <c r="AF22992" s="10" t="s">
        <v>538</v>
      </c>
    </row>
    <row r="22993" spans="30:32" x14ac:dyDescent="0.2">
      <c r="AD22993" s="11" t="s">
        <v>36070</v>
      </c>
      <c r="AE22993" s="10" t="s">
        <v>36019</v>
      </c>
      <c r="AF22993" s="10" t="s">
        <v>538</v>
      </c>
    </row>
    <row r="22994" spans="30:32" x14ac:dyDescent="0.2">
      <c r="AD22994" s="11" t="s">
        <v>36071</v>
      </c>
      <c r="AE22994" s="10" t="s">
        <v>36019</v>
      </c>
      <c r="AF22994" s="10" t="s">
        <v>538</v>
      </c>
    </row>
    <row r="22995" spans="30:32" x14ac:dyDescent="0.2">
      <c r="AD22995" s="11" t="s">
        <v>36072</v>
      </c>
      <c r="AE22995" s="10" t="s">
        <v>36019</v>
      </c>
      <c r="AF22995" s="10" t="s">
        <v>538</v>
      </c>
    </row>
    <row r="22996" spans="30:32" x14ac:dyDescent="0.2">
      <c r="AD22996" s="11" t="s">
        <v>36073</v>
      </c>
      <c r="AE22996" s="10" t="s">
        <v>36019</v>
      </c>
      <c r="AF22996" s="10" t="s">
        <v>538</v>
      </c>
    </row>
    <row r="22997" spans="30:32" x14ac:dyDescent="0.2">
      <c r="AD22997" s="11" t="s">
        <v>36074</v>
      </c>
      <c r="AE22997" s="10" t="s">
        <v>36019</v>
      </c>
      <c r="AF22997" s="10" t="s">
        <v>538</v>
      </c>
    </row>
    <row r="22998" spans="30:32" x14ac:dyDescent="0.2">
      <c r="AD22998" s="11" t="s">
        <v>36075</v>
      </c>
      <c r="AE22998" s="10" t="s">
        <v>36019</v>
      </c>
      <c r="AF22998" s="10" t="s">
        <v>538</v>
      </c>
    </row>
    <row r="22999" spans="30:32" x14ac:dyDescent="0.2">
      <c r="AD22999" s="11" t="s">
        <v>36076</v>
      </c>
      <c r="AE22999" s="10" t="s">
        <v>36019</v>
      </c>
      <c r="AF22999" s="10" t="s">
        <v>538</v>
      </c>
    </row>
    <row r="23000" spans="30:32" x14ac:dyDescent="0.2">
      <c r="AD23000" s="11" t="s">
        <v>36077</v>
      </c>
      <c r="AE23000" s="10" t="s">
        <v>36019</v>
      </c>
      <c r="AF23000" s="10" t="s">
        <v>538</v>
      </c>
    </row>
    <row r="23001" spans="30:32" x14ac:dyDescent="0.2">
      <c r="AD23001" s="11" t="s">
        <v>36078</v>
      </c>
      <c r="AE23001" s="10" t="s">
        <v>36019</v>
      </c>
      <c r="AF23001" s="10" t="s">
        <v>538</v>
      </c>
    </row>
    <row r="23002" spans="30:32" x14ac:dyDescent="0.2">
      <c r="AD23002" s="11" t="s">
        <v>36079</v>
      </c>
      <c r="AE23002" s="10" t="s">
        <v>36019</v>
      </c>
      <c r="AF23002" s="10" t="s">
        <v>538</v>
      </c>
    </row>
    <row r="23003" spans="30:32" x14ac:dyDescent="0.2">
      <c r="AD23003" s="11" t="s">
        <v>36080</v>
      </c>
      <c r="AE23003" s="10" t="s">
        <v>36019</v>
      </c>
      <c r="AF23003" s="10" t="s">
        <v>538</v>
      </c>
    </row>
    <row r="23004" spans="30:32" x14ac:dyDescent="0.2">
      <c r="AD23004" s="11" t="s">
        <v>36081</v>
      </c>
      <c r="AE23004" s="10" t="s">
        <v>36019</v>
      </c>
      <c r="AF23004" s="10" t="s">
        <v>538</v>
      </c>
    </row>
    <row r="23005" spans="30:32" x14ac:dyDescent="0.2">
      <c r="AD23005" s="11" t="s">
        <v>36082</v>
      </c>
      <c r="AE23005" s="10" t="s">
        <v>36019</v>
      </c>
      <c r="AF23005" s="10" t="s">
        <v>538</v>
      </c>
    </row>
    <row r="23006" spans="30:32" x14ac:dyDescent="0.2">
      <c r="AD23006" s="11" t="s">
        <v>36083</v>
      </c>
      <c r="AE23006" s="10" t="s">
        <v>31995</v>
      </c>
      <c r="AF23006" s="10" t="s">
        <v>538</v>
      </c>
    </row>
    <row r="23007" spans="30:32" x14ac:dyDescent="0.2">
      <c r="AD23007" s="11" t="s">
        <v>36084</v>
      </c>
      <c r="AE23007" s="10" t="s">
        <v>36019</v>
      </c>
      <c r="AF23007" s="10" t="s">
        <v>538</v>
      </c>
    </row>
    <row r="23008" spans="30:32" x14ac:dyDescent="0.2">
      <c r="AD23008" s="11" t="s">
        <v>36085</v>
      </c>
      <c r="AE23008" s="10" t="s">
        <v>36019</v>
      </c>
      <c r="AF23008" s="10" t="s">
        <v>538</v>
      </c>
    </row>
    <row r="23009" spans="30:32" x14ac:dyDescent="0.2">
      <c r="AD23009" s="11" t="s">
        <v>36086</v>
      </c>
      <c r="AE23009" s="10" t="s">
        <v>36019</v>
      </c>
      <c r="AF23009" s="10" t="s">
        <v>538</v>
      </c>
    </row>
    <row r="23010" spans="30:32" x14ac:dyDescent="0.2">
      <c r="AD23010" s="11" t="s">
        <v>36087</v>
      </c>
      <c r="AE23010" s="10" t="s">
        <v>36019</v>
      </c>
      <c r="AF23010" s="10" t="s">
        <v>538</v>
      </c>
    </row>
    <row r="23011" spans="30:32" x14ac:dyDescent="0.2">
      <c r="AD23011" s="11" t="s">
        <v>36088</v>
      </c>
      <c r="AE23011" s="10" t="s">
        <v>36037</v>
      </c>
      <c r="AF23011" s="10" t="s">
        <v>538</v>
      </c>
    </row>
    <row r="23012" spans="30:32" x14ac:dyDescent="0.2">
      <c r="AD23012" s="11" t="s">
        <v>36089</v>
      </c>
      <c r="AE23012" s="10" t="s">
        <v>36019</v>
      </c>
      <c r="AF23012" s="10" t="s">
        <v>538</v>
      </c>
    </row>
    <row r="23013" spans="30:32" x14ac:dyDescent="0.2">
      <c r="AD23013" s="11" t="s">
        <v>36090</v>
      </c>
      <c r="AE23013" s="10" t="s">
        <v>36019</v>
      </c>
      <c r="AF23013" s="10" t="s">
        <v>538</v>
      </c>
    </row>
    <row r="23014" spans="30:32" x14ac:dyDescent="0.2">
      <c r="AD23014" s="11" t="s">
        <v>36091</v>
      </c>
      <c r="AE23014" s="10" t="s">
        <v>36019</v>
      </c>
      <c r="AF23014" s="10" t="s">
        <v>538</v>
      </c>
    </row>
    <row r="23015" spans="30:32" x14ac:dyDescent="0.2">
      <c r="AD23015" s="11" t="s">
        <v>36092</v>
      </c>
      <c r="AE23015" s="10" t="s">
        <v>36019</v>
      </c>
      <c r="AF23015" s="10" t="s">
        <v>538</v>
      </c>
    </row>
    <row r="23016" spans="30:32" x14ac:dyDescent="0.2">
      <c r="AD23016" s="11" t="s">
        <v>36093</v>
      </c>
      <c r="AE23016" s="10" t="s">
        <v>36019</v>
      </c>
      <c r="AF23016" s="10" t="s">
        <v>538</v>
      </c>
    </row>
    <row r="23017" spans="30:32" x14ac:dyDescent="0.2">
      <c r="AD23017" s="11" t="s">
        <v>36094</v>
      </c>
      <c r="AE23017" s="10" t="s">
        <v>36019</v>
      </c>
      <c r="AF23017" s="10" t="s">
        <v>538</v>
      </c>
    </row>
    <row r="23018" spans="30:32" x14ac:dyDescent="0.2">
      <c r="AD23018" s="11" t="s">
        <v>36095</v>
      </c>
      <c r="AE23018" s="10" t="s">
        <v>36019</v>
      </c>
      <c r="AF23018" s="10" t="s">
        <v>538</v>
      </c>
    </row>
    <row r="23019" spans="30:32" x14ac:dyDescent="0.2">
      <c r="AD23019" s="11" t="s">
        <v>36096</v>
      </c>
      <c r="AE23019" s="10" t="s">
        <v>36019</v>
      </c>
      <c r="AF23019" s="10" t="s">
        <v>538</v>
      </c>
    </row>
    <row r="23020" spans="30:32" x14ac:dyDescent="0.2">
      <c r="AD23020" s="11" t="s">
        <v>36097</v>
      </c>
      <c r="AE23020" s="10" t="s">
        <v>36019</v>
      </c>
      <c r="AF23020" s="10" t="s">
        <v>538</v>
      </c>
    </row>
    <row r="23021" spans="30:32" x14ac:dyDescent="0.2">
      <c r="AD23021" s="11" t="s">
        <v>36098</v>
      </c>
      <c r="AE23021" s="10" t="s">
        <v>36019</v>
      </c>
      <c r="AF23021" s="10" t="s">
        <v>538</v>
      </c>
    </row>
    <row r="23022" spans="30:32" x14ac:dyDescent="0.2">
      <c r="AD23022" s="11" t="s">
        <v>36099</v>
      </c>
      <c r="AE23022" s="10" t="s">
        <v>36019</v>
      </c>
      <c r="AF23022" s="10" t="s">
        <v>538</v>
      </c>
    </row>
    <row r="23023" spans="30:32" x14ac:dyDescent="0.2">
      <c r="AD23023" s="11" t="s">
        <v>36100</v>
      </c>
      <c r="AE23023" s="10" t="s">
        <v>36019</v>
      </c>
      <c r="AF23023" s="10" t="s">
        <v>538</v>
      </c>
    </row>
    <row r="23024" spans="30:32" x14ac:dyDescent="0.2">
      <c r="AD23024" s="11" t="s">
        <v>36101</v>
      </c>
      <c r="AE23024" s="10" t="s">
        <v>36019</v>
      </c>
      <c r="AF23024" s="10" t="s">
        <v>538</v>
      </c>
    </row>
    <row r="23025" spans="30:32" x14ac:dyDescent="0.2">
      <c r="AD23025" s="11" t="s">
        <v>36102</v>
      </c>
      <c r="AE23025" s="10" t="s">
        <v>36019</v>
      </c>
      <c r="AF23025" s="10" t="s">
        <v>538</v>
      </c>
    </row>
    <row r="23026" spans="30:32" x14ac:dyDescent="0.2">
      <c r="AD23026" s="11" t="s">
        <v>36103</v>
      </c>
      <c r="AE23026" s="10" t="s">
        <v>36104</v>
      </c>
      <c r="AF23026" s="10" t="s">
        <v>538</v>
      </c>
    </row>
    <row r="23027" spans="30:32" x14ac:dyDescent="0.2">
      <c r="AD23027" s="11" t="s">
        <v>36105</v>
      </c>
      <c r="AE23027" s="10" t="s">
        <v>36104</v>
      </c>
      <c r="AF23027" s="10" t="s">
        <v>538</v>
      </c>
    </row>
    <row r="23028" spans="30:32" x14ac:dyDescent="0.2">
      <c r="AD23028" s="11" t="s">
        <v>36106</v>
      </c>
      <c r="AE23028" s="10" t="s">
        <v>36104</v>
      </c>
      <c r="AF23028" s="10" t="s">
        <v>538</v>
      </c>
    </row>
    <row r="23029" spans="30:32" x14ac:dyDescent="0.2">
      <c r="AD23029" s="11" t="s">
        <v>36107</v>
      </c>
      <c r="AE23029" s="10" t="s">
        <v>36108</v>
      </c>
      <c r="AF23029" s="10" t="s">
        <v>538</v>
      </c>
    </row>
    <row r="23030" spans="30:32" x14ac:dyDescent="0.2">
      <c r="AD23030" s="11" t="s">
        <v>36109</v>
      </c>
      <c r="AE23030" s="10" t="s">
        <v>36108</v>
      </c>
      <c r="AF23030" s="10" t="s">
        <v>538</v>
      </c>
    </row>
    <row r="23031" spans="30:32" x14ac:dyDescent="0.2">
      <c r="AD23031" s="11" t="s">
        <v>36110</v>
      </c>
      <c r="AE23031" s="10" t="s">
        <v>36108</v>
      </c>
      <c r="AF23031" s="10" t="s">
        <v>538</v>
      </c>
    </row>
    <row r="23032" spans="30:32" x14ac:dyDescent="0.2">
      <c r="AD23032" s="11" t="s">
        <v>36111</v>
      </c>
      <c r="AE23032" s="10" t="s">
        <v>36108</v>
      </c>
      <c r="AF23032" s="10" t="s">
        <v>538</v>
      </c>
    </row>
    <row r="23033" spans="30:32" x14ac:dyDescent="0.2">
      <c r="AD23033" s="11" t="s">
        <v>36112</v>
      </c>
      <c r="AE23033" s="10" t="s">
        <v>36113</v>
      </c>
      <c r="AF23033" s="10" t="s">
        <v>538</v>
      </c>
    </row>
    <row r="23034" spans="30:32" x14ac:dyDescent="0.2">
      <c r="AD23034" s="11" t="s">
        <v>36114</v>
      </c>
      <c r="AE23034" s="10" t="s">
        <v>36115</v>
      </c>
      <c r="AF23034" s="10" t="s">
        <v>538</v>
      </c>
    </row>
    <row r="23035" spans="30:32" x14ac:dyDescent="0.2">
      <c r="AD23035" s="11" t="s">
        <v>36116</v>
      </c>
      <c r="AE23035" s="10" t="s">
        <v>36115</v>
      </c>
      <c r="AF23035" s="10" t="s">
        <v>538</v>
      </c>
    </row>
    <row r="23036" spans="30:32" x14ac:dyDescent="0.2">
      <c r="AD23036" s="11" t="s">
        <v>36117</v>
      </c>
      <c r="AE23036" s="10" t="s">
        <v>36118</v>
      </c>
      <c r="AF23036" s="10" t="s">
        <v>538</v>
      </c>
    </row>
    <row r="23037" spans="30:32" x14ac:dyDescent="0.2">
      <c r="AD23037" s="11" t="s">
        <v>36119</v>
      </c>
      <c r="AE23037" s="10" t="s">
        <v>30180</v>
      </c>
      <c r="AF23037" s="10" t="s">
        <v>538</v>
      </c>
    </row>
    <row r="23038" spans="30:32" x14ac:dyDescent="0.2">
      <c r="AD23038" s="11" t="s">
        <v>36120</v>
      </c>
      <c r="AE23038" s="10" t="s">
        <v>36121</v>
      </c>
      <c r="AF23038" s="10" t="s">
        <v>538</v>
      </c>
    </row>
    <row r="23039" spans="30:32" x14ac:dyDescent="0.2">
      <c r="AD23039" s="11" t="s">
        <v>36122</v>
      </c>
      <c r="AE23039" s="10" t="s">
        <v>36123</v>
      </c>
      <c r="AF23039" s="10" t="s">
        <v>538</v>
      </c>
    </row>
    <row r="23040" spans="30:32" x14ac:dyDescent="0.2">
      <c r="AD23040" s="11" t="s">
        <v>36124</v>
      </c>
      <c r="AE23040" s="10" t="s">
        <v>6203</v>
      </c>
      <c r="AF23040" s="10" t="s">
        <v>538</v>
      </c>
    </row>
    <row r="23041" spans="30:32" x14ac:dyDescent="0.2">
      <c r="AD23041" s="11" t="s">
        <v>36125</v>
      </c>
      <c r="AE23041" s="10" t="s">
        <v>6203</v>
      </c>
      <c r="AF23041" s="10" t="s">
        <v>538</v>
      </c>
    </row>
    <row r="23042" spans="30:32" x14ac:dyDescent="0.2">
      <c r="AD23042" s="11" t="s">
        <v>36126</v>
      </c>
      <c r="AE23042" s="10" t="s">
        <v>6203</v>
      </c>
      <c r="AF23042" s="10" t="s">
        <v>538</v>
      </c>
    </row>
    <row r="23043" spans="30:32" x14ac:dyDescent="0.2">
      <c r="AD23043" s="11" t="s">
        <v>36127</v>
      </c>
      <c r="AE23043" s="10" t="s">
        <v>6203</v>
      </c>
      <c r="AF23043" s="10" t="s">
        <v>538</v>
      </c>
    </row>
    <row r="23044" spans="30:32" x14ac:dyDescent="0.2">
      <c r="AD23044" s="11" t="s">
        <v>36128</v>
      </c>
      <c r="AE23044" s="10" t="s">
        <v>36129</v>
      </c>
      <c r="AF23044" s="10" t="s">
        <v>538</v>
      </c>
    </row>
    <row r="23045" spans="30:32" x14ac:dyDescent="0.2">
      <c r="AD23045" s="11" t="s">
        <v>36130</v>
      </c>
      <c r="AE23045" s="10" t="s">
        <v>27720</v>
      </c>
      <c r="AF23045" s="10" t="s">
        <v>538</v>
      </c>
    </row>
    <row r="23046" spans="30:32" x14ac:dyDescent="0.2">
      <c r="AD23046" s="11" t="s">
        <v>36131</v>
      </c>
      <c r="AE23046" s="10" t="s">
        <v>27720</v>
      </c>
      <c r="AF23046" s="10" t="s">
        <v>538</v>
      </c>
    </row>
    <row r="23047" spans="30:32" x14ac:dyDescent="0.2">
      <c r="AD23047" s="11" t="s">
        <v>36132</v>
      </c>
      <c r="AE23047" s="10" t="s">
        <v>27720</v>
      </c>
      <c r="AF23047" s="10" t="s">
        <v>538</v>
      </c>
    </row>
    <row r="23048" spans="30:32" x14ac:dyDescent="0.2">
      <c r="AD23048" s="11" t="s">
        <v>36133</v>
      </c>
      <c r="AE23048" s="10" t="s">
        <v>36134</v>
      </c>
      <c r="AF23048" s="10" t="s">
        <v>538</v>
      </c>
    </row>
    <row r="23049" spans="30:32" x14ac:dyDescent="0.2">
      <c r="AD23049" s="11" t="s">
        <v>36135</v>
      </c>
      <c r="AE23049" s="10" t="s">
        <v>36134</v>
      </c>
      <c r="AF23049" s="10" t="s">
        <v>538</v>
      </c>
    </row>
    <row r="23050" spans="30:32" x14ac:dyDescent="0.2">
      <c r="AD23050" s="11" t="s">
        <v>36136</v>
      </c>
      <c r="AE23050" s="10" t="s">
        <v>36137</v>
      </c>
      <c r="AF23050" s="10" t="s">
        <v>538</v>
      </c>
    </row>
    <row r="23051" spans="30:32" x14ac:dyDescent="0.2">
      <c r="AD23051" s="11" t="s">
        <v>36138</v>
      </c>
      <c r="AE23051" s="10" t="s">
        <v>36139</v>
      </c>
      <c r="AF23051" s="10" t="s">
        <v>538</v>
      </c>
    </row>
    <row r="23052" spans="30:32" x14ac:dyDescent="0.2">
      <c r="AD23052" s="11" t="s">
        <v>36140</v>
      </c>
      <c r="AE23052" s="10" t="s">
        <v>36139</v>
      </c>
      <c r="AF23052" s="10" t="s">
        <v>538</v>
      </c>
    </row>
    <row r="23053" spans="30:32" x14ac:dyDescent="0.2">
      <c r="AD23053" s="11" t="s">
        <v>36141</v>
      </c>
      <c r="AE23053" s="10" t="s">
        <v>36139</v>
      </c>
      <c r="AF23053" s="10" t="s">
        <v>538</v>
      </c>
    </row>
    <row r="23054" spans="30:32" x14ac:dyDescent="0.2">
      <c r="AD23054" s="11" t="s">
        <v>36142</v>
      </c>
      <c r="AE23054" s="10" t="s">
        <v>36139</v>
      </c>
      <c r="AF23054" s="10" t="s">
        <v>538</v>
      </c>
    </row>
    <row r="23055" spans="30:32" x14ac:dyDescent="0.2">
      <c r="AD23055" s="11" t="s">
        <v>36143</v>
      </c>
      <c r="AE23055" s="10" t="s">
        <v>36139</v>
      </c>
      <c r="AF23055" s="10" t="s">
        <v>538</v>
      </c>
    </row>
    <row r="23056" spans="30:32" x14ac:dyDescent="0.2">
      <c r="AD23056" s="11" t="s">
        <v>36144</v>
      </c>
      <c r="AE23056" s="10" t="s">
        <v>36145</v>
      </c>
      <c r="AF23056" s="10" t="s">
        <v>538</v>
      </c>
    </row>
    <row r="23057" spans="30:32" x14ac:dyDescent="0.2">
      <c r="AD23057" s="11" t="s">
        <v>36146</v>
      </c>
      <c r="AE23057" s="10" t="s">
        <v>36147</v>
      </c>
      <c r="AF23057" s="10" t="s">
        <v>538</v>
      </c>
    </row>
    <row r="23058" spans="30:32" x14ac:dyDescent="0.2">
      <c r="AD23058" s="11" t="s">
        <v>36148</v>
      </c>
      <c r="AE23058" s="10" t="s">
        <v>36149</v>
      </c>
      <c r="AF23058" s="10" t="s">
        <v>538</v>
      </c>
    </row>
    <row r="23059" spans="30:32" x14ac:dyDescent="0.2">
      <c r="AD23059" s="11" t="s">
        <v>36150</v>
      </c>
      <c r="AE23059" s="10" t="s">
        <v>36151</v>
      </c>
      <c r="AF23059" s="10" t="s">
        <v>538</v>
      </c>
    </row>
    <row r="23060" spans="30:32" x14ac:dyDescent="0.2">
      <c r="AD23060" s="11" t="s">
        <v>36152</v>
      </c>
      <c r="AE23060" s="10" t="s">
        <v>36151</v>
      </c>
      <c r="AF23060" s="10" t="s">
        <v>538</v>
      </c>
    </row>
    <row r="23061" spans="30:32" x14ac:dyDescent="0.2">
      <c r="AD23061" s="11" t="s">
        <v>36153</v>
      </c>
      <c r="AE23061" s="10" t="s">
        <v>36154</v>
      </c>
      <c r="AF23061" s="10" t="s">
        <v>538</v>
      </c>
    </row>
    <row r="23062" spans="30:32" x14ac:dyDescent="0.2">
      <c r="AD23062" s="11" t="s">
        <v>36155</v>
      </c>
      <c r="AE23062" s="10" t="s">
        <v>27775</v>
      </c>
      <c r="AF23062" s="10" t="s">
        <v>538</v>
      </c>
    </row>
    <row r="23063" spans="30:32" x14ac:dyDescent="0.2">
      <c r="AD23063" s="11" t="s">
        <v>36156</v>
      </c>
      <c r="AE23063" s="10" t="s">
        <v>36157</v>
      </c>
      <c r="AF23063" s="10" t="s">
        <v>538</v>
      </c>
    </row>
    <row r="23064" spans="30:32" x14ac:dyDescent="0.2">
      <c r="AD23064" s="11" t="s">
        <v>36158</v>
      </c>
      <c r="AE23064" s="10" t="s">
        <v>36157</v>
      </c>
      <c r="AF23064" s="10" t="s">
        <v>538</v>
      </c>
    </row>
    <row r="23065" spans="30:32" x14ac:dyDescent="0.2">
      <c r="AD23065" s="11" t="s">
        <v>36159</v>
      </c>
      <c r="AE23065" s="10" t="s">
        <v>36157</v>
      </c>
      <c r="AF23065" s="10" t="s">
        <v>538</v>
      </c>
    </row>
    <row r="23066" spans="30:32" x14ac:dyDescent="0.2">
      <c r="AD23066" s="11" t="s">
        <v>36160</v>
      </c>
      <c r="AE23066" s="10" t="s">
        <v>36157</v>
      </c>
      <c r="AF23066" s="10" t="s">
        <v>538</v>
      </c>
    </row>
    <row r="23067" spans="30:32" x14ac:dyDescent="0.2">
      <c r="AD23067" s="11" t="s">
        <v>36161</v>
      </c>
      <c r="AE23067" s="10" t="s">
        <v>36162</v>
      </c>
      <c r="AF23067" s="10" t="s">
        <v>538</v>
      </c>
    </row>
    <row r="23068" spans="30:32" x14ac:dyDescent="0.2">
      <c r="AD23068" s="11" t="s">
        <v>36163</v>
      </c>
      <c r="AE23068" s="10" t="s">
        <v>36162</v>
      </c>
      <c r="AF23068" s="10" t="s">
        <v>538</v>
      </c>
    </row>
    <row r="23069" spans="30:32" x14ac:dyDescent="0.2">
      <c r="AD23069" s="11" t="s">
        <v>36164</v>
      </c>
      <c r="AE23069" s="10" t="s">
        <v>36162</v>
      </c>
      <c r="AF23069" s="10" t="s">
        <v>538</v>
      </c>
    </row>
    <row r="23070" spans="30:32" x14ac:dyDescent="0.2">
      <c r="AD23070" s="11" t="s">
        <v>36165</v>
      </c>
      <c r="AE23070" s="10" t="s">
        <v>36162</v>
      </c>
      <c r="AF23070" s="10" t="s">
        <v>538</v>
      </c>
    </row>
    <row r="23071" spans="30:32" x14ac:dyDescent="0.2">
      <c r="AD23071" s="11" t="s">
        <v>36166</v>
      </c>
      <c r="AE23071" s="10" t="s">
        <v>36167</v>
      </c>
      <c r="AF23071" s="10" t="s">
        <v>538</v>
      </c>
    </row>
    <row r="23072" spans="30:32" x14ac:dyDescent="0.2">
      <c r="AD23072" s="11" t="s">
        <v>36168</v>
      </c>
      <c r="AE23072" s="10" t="s">
        <v>36169</v>
      </c>
      <c r="AF23072" s="10" t="s">
        <v>538</v>
      </c>
    </row>
    <row r="23073" spans="30:32" x14ac:dyDescent="0.2">
      <c r="AD23073" s="11" t="s">
        <v>36170</v>
      </c>
      <c r="AE23073" s="10" t="s">
        <v>36171</v>
      </c>
      <c r="AF23073" s="10" t="s">
        <v>538</v>
      </c>
    </row>
    <row r="23074" spans="30:32" x14ac:dyDescent="0.2">
      <c r="AD23074" s="11" t="s">
        <v>36172</v>
      </c>
      <c r="AE23074" s="10" t="s">
        <v>36173</v>
      </c>
      <c r="AF23074" s="10" t="s">
        <v>538</v>
      </c>
    </row>
    <row r="23075" spans="30:32" x14ac:dyDescent="0.2">
      <c r="AD23075" s="11" t="s">
        <v>36174</v>
      </c>
      <c r="AE23075" s="10" t="s">
        <v>1890</v>
      </c>
      <c r="AF23075" s="10" t="s">
        <v>538</v>
      </c>
    </row>
    <row r="23076" spans="30:32" x14ac:dyDescent="0.2">
      <c r="AD23076" s="11" t="s">
        <v>36175</v>
      </c>
      <c r="AE23076" s="10" t="s">
        <v>36176</v>
      </c>
      <c r="AF23076" s="10" t="s">
        <v>538</v>
      </c>
    </row>
    <row r="23077" spans="30:32" x14ac:dyDescent="0.2">
      <c r="AD23077" s="11" t="s">
        <v>36177</v>
      </c>
      <c r="AE23077" s="10" t="s">
        <v>36178</v>
      </c>
      <c r="AF23077" s="10" t="s">
        <v>538</v>
      </c>
    </row>
    <row r="23078" spans="30:32" x14ac:dyDescent="0.2">
      <c r="AD23078" s="11" t="s">
        <v>36179</v>
      </c>
      <c r="AE23078" s="10" t="s">
        <v>36180</v>
      </c>
      <c r="AF23078" s="10" t="s">
        <v>538</v>
      </c>
    </row>
    <row r="23079" spans="30:32" x14ac:dyDescent="0.2">
      <c r="AD23079" s="11" t="s">
        <v>36181</v>
      </c>
      <c r="AE23079" s="10" t="s">
        <v>36182</v>
      </c>
      <c r="AF23079" s="10" t="s">
        <v>538</v>
      </c>
    </row>
    <row r="23080" spans="30:32" x14ac:dyDescent="0.2">
      <c r="AD23080" s="11" t="s">
        <v>36183</v>
      </c>
      <c r="AE23080" s="10" t="s">
        <v>36184</v>
      </c>
      <c r="AF23080" s="10" t="s">
        <v>538</v>
      </c>
    </row>
    <row r="23081" spans="30:32" x14ac:dyDescent="0.2">
      <c r="AD23081" s="11" t="s">
        <v>36185</v>
      </c>
      <c r="AE23081" s="10" t="s">
        <v>36186</v>
      </c>
      <c r="AF23081" s="10" t="s">
        <v>538</v>
      </c>
    </row>
    <row r="23082" spans="30:32" x14ac:dyDescent="0.2">
      <c r="AD23082" s="11" t="s">
        <v>36187</v>
      </c>
      <c r="AE23082" s="10" t="s">
        <v>36184</v>
      </c>
      <c r="AF23082" s="10" t="s">
        <v>538</v>
      </c>
    </row>
    <row r="23083" spans="30:32" x14ac:dyDescent="0.2">
      <c r="AD23083" s="11" t="s">
        <v>36188</v>
      </c>
      <c r="AE23083" s="10" t="s">
        <v>36189</v>
      </c>
      <c r="AF23083" s="10" t="s">
        <v>538</v>
      </c>
    </row>
    <row r="23084" spans="30:32" x14ac:dyDescent="0.2">
      <c r="AD23084" s="11" t="s">
        <v>36190</v>
      </c>
      <c r="AE23084" s="10" t="s">
        <v>36189</v>
      </c>
      <c r="AF23084" s="10" t="s">
        <v>538</v>
      </c>
    </row>
    <row r="23085" spans="30:32" x14ac:dyDescent="0.2">
      <c r="AD23085" s="11" t="s">
        <v>36191</v>
      </c>
      <c r="AE23085" s="10" t="s">
        <v>36189</v>
      </c>
      <c r="AF23085" s="10" t="s">
        <v>538</v>
      </c>
    </row>
    <row r="23086" spans="30:32" x14ac:dyDescent="0.2">
      <c r="AD23086" s="11" t="s">
        <v>36192</v>
      </c>
      <c r="AE23086" s="10" t="s">
        <v>36193</v>
      </c>
      <c r="AF23086" s="10" t="s">
        <v>538</v>
      </c>
    </row>
    <row r="23087" spans="30:32" x14ac:dyDescent="0.2">
      <c r="AD23087" s="11" t="s">
        <v>36194</v>
      </c>
      <c r="AE23087" s="10" t="s">
        <v>36193</v>
      </c>
      <c r="AF23087" s="10" t="s">
        <v>538</v>
      </c>
    </row>
    <row r="23088" spans="30:32" x14ac:dyDescent="0.2">
      <c r="AD23088" s="11" t="s">
        <v>36195</v>
      </c>
      <c r="AE23088" s="10" t="s">
        <v>36193</v>
      </c>
      <c r="AF23088" s="10" t="s">
        <v>538</v>
      </c>
    </row>
    <row r="23089" spans="30:32" x14ac:dyDescent="0.2">
      <c r="AD23089" s="11" t="s">
        <v>36196</v>
      </c>
      <c r="AE23089" s="10" t="s">
        <v>36193</v>
      </c>
      <c r="AF23089" s="10" t="s">
        <v>538</v>
      </c>
    </row>
    <row r="23090" spans="30:32" x14ac:dyDescent="0.2">
      <c r="AD23090" s="11" t="s">
        <v>36197</v>
      </c>
      <c r="AE23090" s="10" t="s">
        <v>36193</v>
      </c>
      <c r="AF23090" s="10" t="s">
        <v>538</v>
      </c>
    </row>
    <row r="23091" spans="30:32" x14ac:dyDescent="0.2">
      <c r="AD23091" s="11" t="s">
        <v>36198</v>
      </c>
      <c r="AE23091" s="10" t="s">
        <v>36193</v>
      </c>
      <c r="AF23091" s="10" t="s">
        <v>538</v>
      </c>
    </row>
    <row r="23092" spans="30:32" x14ac:dyDescent="0.2">
      <c r="AD23092" s="11" t="s">
        <v>36199</v>
      </c>
      <c r="AE23092" s="10" t="s">
        <v>36200</v>
      </c>
      <c r="AF23092" s="10" t="s">
        <v>538</v>
      </c>
    </row>
    <row r="23093" spans="30:32" x14ac:dyDescent="0.2">
      <c r="AD23093" s="11" t="s">
        <v>36201</v>
      </c>
      <c r="AE23093" s="10" t="s">
        <v>36200</v>
      </c>
      <c r="AF23093" s="10" t="s">
        <v>538</v>
      </c>
    </row>
    <row r="23094" spans="30:32" x14ac:dyDescent="0.2">
      <c r="AD23094" s="11" t="s">
        <v>36202</v>
      </c>
      <c r="AE23094" s="10" t="s">
        <v>36200</v>
      </c>
      <c r="AF23094" s="10" t="s">
        <v>538</v>
      </c>
    </row>
    <row r="23095" spans="30:32" x14ac:dyDescent="0.2">
      <c r="AD23095" s="11" t="s">
        <v>36203</v>
      </c>
      <c r="AE23095" s="10" t="s">
        <v>36200</v>
      </c>
      <c r="AF23095" s="10" t="s">
        <v>538</v>
      </c>
    </row>
    <row r="23096" spans="30:32" x14ac:dyDescent="0.2">
      <c r="AD23096" s="11" t="s">
        <v>36204</v>
      </c>
      <c r="AE23096" s="10" t="s">
        <v>36200</v>
      </c>
      <c r="AF23096" s="10" t="s">
        <v>538</v>
      </c>
    </row>
    <row r="23097" spans="30:32" x14ac:dyDescent="0.2">
      <c r="AD23097" s="11" t="s">
        <v>36205</v>
      </c>
      <c r="AE23097" s="10" t="s">
        <v>36200</v>
      </c>
      <c r="AF23097" s="10" t="s">
        <v>538</v>
      </c>
    </row>
    <row r="23098" spans="30:32" x14ac:dyDescent="0.2">
      <c r="AD23098" s="11" t="s">
        <v>36206</v>
      </c>
      <c r="AE23098" s="10" t="s">
        <v>36200</v>
      </c>
      <c r="AF23098" s="10" t="s">
        <v>538</v>
      </c>
    </row>
    <row r="23099" spans="30:32" x14ac:dyDescent="0.2">
      <c r="AD23099" s="11" t="s">
        <v>36207</v>
      </c>
      <c r="AE23099" s="10" t="s">
        <v>36200</v>
      </c>
      <c r="AF23099" s="10" t="s">
        <v>538</v>
      </c>
    </row>
    <row r="23100" spans="30:32" x14ac:dyDescent="0.2">
      <c r="AD23100" s="11" t="s">
        <v>36208</v>
      </c>
      <c r="AE23100" s="10" t="s">
        <v>36200</v>
      </c>
      <c r="AF23100" s="10" t="s">
        <v>538</v>
      </c>
    </row>
    <row r="23101" spans="30:32" x14ac:dyDescent="0.2">
      <c r="AD23101" s="11" t="s">
        <v>36209</v>
      </c>
      <c r="AE23101" s="10" t="s">
        <v>36200</v>
      </c>
      <c r="AF23101" s="10" t="s">
        <v>538</v>
      </c>
    </row>
    <row r="23102" spans="30:32" x14ac:dyDescent="0.2">
      <c r="AD23102" s="11" t="s">
        <v>36210</v>
      </c>
      <c r="AE23102" s="10" t="s">
        <v>36200</v>
      </c>
      <c r="AF23102" s="10" t="s">
        <v>538</v>
      </c>
    </row>
    <row r="23103" spans="30:32" x14ac:dyDescent="0.2">
      <c r="AD23103" s="11" t="s">
        <v>36211</v>
      </c>
      <c r="AE23103" s="10" t="s">
        <v>36200</v>
      </c>
      <c r="AF23103" s="10" t="s">
        <v>538</v>
      </c>
    </row>
    <row r="23104" spans="30:32" x14ac:dyDescent="0.2">
      <c r="AD23104" s="11" t="s">
        <v>36212</v>
      </c>
      <c r="AE23104" s="10" t="s">
        <v>36200</v>
      </c>
      <c r="AF23104" s="10" t="s">
        <v>538</v>
      </c>
    </row>
    <row r="23105" spans="30:32" x14ac:dyDescent="0.2">
      <c r="AD23105" s="11" t="s">
        <v>36213</v>
      </c>
      <c r="AE23105" s="10" t="s">
        <v>36200</v>
      </c>
      <c r="AF23105" s="10" t="s">
        <v>538</v>
      </c>
    </row>
    <row r="23106" spans="30:32" x14ac:dyDescent="0.2">
      <c r="AD23106" s="11" t="s">
        <v>36214</v>
      </c>
      <c r="AE23106" s="10" t="s">
        <v>36200</v>
      </c>
      <c r="AF23106" s="10" t="s">
        <v>538</v>
      </c>
    </row>
    <row r="23107" spans="30:32" x14ac:dyDescent="0.2">
      <c r="AD23107" s="11" t="s">
        <v>36215</v>
      </c>
      <c r="AE23107" s="10" t="s">
        <v>36200</v>
      </c>
      <c r="AF23107" s="10" t="s">
        <v>538</v>
      </c>
    </row>
    <row r="23108" spans="30:32" x14ac:dyDescent="0.2">
      <c r="AD23108" s="11" t="s">
        <v>36216</v>
      </c>
      <c r="AE23108" s="10" t="s">
        <v>36200</v>
      </c>
      <c r="AF23108" s="10" t="s">
        <v>538</v>
      </c>
    </row>
    <row r="23109" spans="30:32" x14ac:dyDescent="0.2">
      <c r="AD23109" s="11" t="s">
        <v>36217</v>
      </c>
      <c r="AE23109" s="10" t="s">
        <v>31506</v>
      </c>
      <c r="AF23109" s="10" t="s">
        <v>538</v>
      </c>
    </row>
    <row r="23110" spans="30:32" x14ac:dyDescent="0.2">
      <c r="AD23110" s="11" t="s">
        <v>36218</v>
      </c>
      <c r="AE23110" s="10" t="s">
        <v>31506</v>
      </c>
      <c r="AF23110" s="10" t="s">
        <v>538</v>
      </c>
    </row>
    <row r="23111" spans="30:32" x14ac:dyDescent="0.2">
      <c r="AD23111" s="11" t="s">
        <v>36219</v>
      </c>
      <c r="AE23111" s="10" t="s">
        <v>36220</v>
      </c>
      <c r="AF23111" s="10" t="s">
        <v>538</v>
      </c>
    </row>
    <row r="23112" spans="30:32" x14ac:dyDescent="0.2">
      <c r="AD23112" s="11" t="s">
        <v>36221</v>
      </c>
      <c r="AE23112" s="10" t="s">
        <v>15438</v>
      </c>
      <c r="AF23112" s="10" t="s">
        <v>538</v>
      </c>
    </row>
    <row r="23113" spans="30:32" x14ac:dyDescent="0.2">
      <c r="AD23113" s="11" t="s">
        <v>36222</v>
      </c>
      <c r="AE23113" s="10" t="s">
        <v>8411</v>
      </c>
      <c r="AF23113" s="10" t="s">
        <v>538</v>
      </c>
    </row>
    <row r="23114" spans="30:32" x14ac:dyDescent="0.2">
      <c r="AD23114" s="11" t="s">
        <v>36223</v>
      </c>
      <c r="AE23114" s="10" t="s">
        <v>36224</v>
      </c>
      <c r="AF23114" s="10" t="s">
        <v>538</v>
      </c>
    </row>
    <row r="23115" spans="30:32" x14ac:dyDescent="0.2">
      <c r="AD23115" s="11" t="s">
        <v>36225</v>
      </c>
      <c r="AE23115" s="10" t="s">
        <v>36226</v>
      </c>
      <c r="AF23115" s="10" t="s">
        <v>538</v>
      </c>
    </row>
    <row r="23116" spans="30:32" x14ac:dyDescent="0.2">
      <c r="AD23116" s="11" t="s">
        <v>36227</v>
      </c>
      <c r="AE23116" s="10" t="s">
        <v>36228</v>
      </c>
      <c r="AF23116" s="10" t="s">
        <v>538</v>
      </c>
    </row>
    <row r="23117" spans="30:32" x14ac:dyDescent="0.2">
      <c r="AD23117" s="11" t="s">
        <v>36229</v>
      </c>
      <c r="AE23117" s="10" t="s">
        <v>36228</v>
      </c>
      <c r="AF23117" s="10" t="s">
        <v>538</v>
      </c>
    </row>
    <row r="23118" spans="30:32" x14ac:dyDescent="0.2">
      <c r="AD23118" s="11" t="s">
        <v>36230</v>
      </c>
      <c r="AE23118" s="10" t="s">
        <v>36231</v>
      </c>
      <c r="AF23118" s="10" t="s">
        <v>538</v>
      </c>
    </row>
    <row r="23119" spans="30:32" x14ac:dyDescent="0.2">
      <c r="AD23119" s="11" t="s">
        <v>36232</v>
      </c>
      <c r="AE23119" s="10" t="s">
        <v>36231</v>
      </c>
      <c r="AF23119" s="10" t="s">
        <v>538</v>
      </c>
    </row>
    <row r="23120" spans="30:32" x14ac:dyDescent="0.2">
      <c r="AD23120" s="11" t="s">
        <v>36233</v>
      </c>
      <c r="AE23120" s="10" t="s">
        <v>36231</v>
      </c>
      <c r="AF23120" s="10" t="s">
        <v>538</v>
      </c>
    </row>
    <row r="23121" spans="30:32" x14ac:dyDescent="0.2">
      <c r="AD23121" s="11" t="s">
        <v>36234</v>
      </c>
      <c r="AE23121" s="10" t="s">
        <v>36235</v>
      </c>
      <c r="AF23121" s="10" t="s">
        <v>538</v>
      </c>
    </row>
    <row r="23122" spans="30:32" x14ac:dyDescent="0.2">
      <c r="AD23122" s="11" t="s">
        <v>36236</v>
      </c>
      <c r="AE23122" s="10" t="s">
        <v>36235</v>
      </c>
      <c r="AF23122" s="10" t="s">
        <v>538</v>
      </c>
    </row>
    <row r="23123" spans="30:32" x14ac:dyDescent="0.2">
      <c r="AD23123" s="11" t="s">
        <v>36237</v>
      </c>
      <c r="AE23123" s="10" t="s">
        <v>36235</v>
      </c>
      <c r="AF23123" s="10" t="s">
        <v>538</v>
      </c>
    </row>
    <row r="23124" spans="30:32" x14ac:dyDescent="0.2">
      <c r="AD23124" s="11" t="s">
        <v>36238</v>
      </c>
      <c r="AE23124" s="10" t="s">
        <v>36239</v>
      </c>
      <c r="AF23124" s="10" t="s">
        <v>538</v>
      </c>
    </row>
    <row r="23125" spans="30:32" x14ac:dyDescent="0.2">
      <c r="AD23125" s="11" t="s">
        <v>36240</v>
      </c>
      <c r="AE23125" s="10" t="s">
        <v>36235</v>
      </c>
      <c r="AF23125" s="10" t="s">
        <v>538</v>
      </c>
    </row>
    <row r="23126" spans="30:32" x14ac:dyDescent="0.2">
      <c r="AD23126" s="11" t="s">
        <v>36241</v>
      </c>
      <c r="AE23126" s="10" t="s">
        <v>36242</v>
      </c>
      <c r="AF23126" s="10" t="s">
        <v>538</v>
      </c>
    </row>
    <row r="23127" spans="30:32" x14ac:dyDescent="0.2">
      <c r="AD23127" s="11" t="s">
        <v>36243</v>
      </c>
      <c r="AE23127" s="10" t="s">
        <v>36242</v>
      </c>
      <c r="AF23127" s="10" t="s">
        <v>538</v>
      </c>
    </row>
    <row r="23128" spans="30:32" x14ac:dyDescent="0.2">
      <c r="AD23128" s="11" t="s">
        <v>36244</v>
      </c>
      <c r="AE23128" s="10" t="s">
        <v>36245</v>
      </c>
      <c r="AF23128" s="10" t="s">
        <v>538</v>
      </c>
    </row>
    <row r="23129" spans="30:32" x14ac:dyDescent="0.2">
      <c r="AD23129" s="11" t="s">
        <v>36246</v>
      </c>
      <c r="AE23129" s="10" t="s">
        <v>2904</v>
      </c>
      <c r="AF23129" s="10" t="s">
        <v>538</v>
      </c>
    </row>
    <row r="23130" spans="30:32" x14ac:dyDescent="0.2">
      <c r="AD23130" s="11" t="s">
        <v>36247</v>
      </c>
      <c r="AE23130" s="10" t="s">
        <v>6438</v>
      </c>
      <c r="AF23130" s="10" t="s">
        <v>538</v>
      </c>
    </row>
    <row r="23131" spans="30:32" x14ac:dyDescent="0.2">
      <c r="AD23131" s="11" t="s">
        <v>36248</v>
      </c>
      <c r="AE23131" s="10" t="s">
        <v>6438</v>
      </c>
      <c r="AF23131" s="10" t="s">
        <v>538</v>
      </c>
    </row>
    <row r="23132" spans="30:32" x14ac:dyDescent="0.2">
      <c r="AD23132" s="11" t="s">
        <v>36249</v>
      </c>
      <c r="AE23132" s="10" t="s">
        <v>6438</v>
      </c>
      <c r="AF23132" s="10" t="s">
        <v>538</v>
      </c>
    </row>
    <row r="23133" spans="30:32" x14ac:dyDescent="0.2">
      <c r="AD23133" s="11" t="s">
        <v>36250</v>
      </c>
      <c r="AE23133" s="10" t="s">
        <v>6438</v>
      </c>
      <c r="AF23133" s="10" t="s">
        <v>538</v>
      </c>
    </row>
    <row r="23134" spans="30:32" x14ac:dyDescent="0.2">
      <c r="AD23134" s="11" t="s">
        <v>36251</v>
      </c>
      <c r="AE23134" s="10" t="s">
        <v>6438</v>
      </c>
      <c r="AF23134" s="10" t="s">
        <v>538</v>
      </c>
    </row>
    <row r="23135" spans="30:32" x14ac:dyDescent="0.2">
      <c r="AD23135" s="11" t="s">
        <v>36252</v>
      </c>
      <c r="AE23135" s="10" t="s">
        <v>6438</v>
      </c>
      <c r="AF23135" s="10" t="s">
        <v>538</v>
      </c>
    </row>
    <row r="23136" spans="30:32" x14ac:dyDescent="0.2">
      <c r="AD23136" s="11" t="s">
        <v>36253</v>
      </c>
      <c r="AE23136" s="10" t="s">
        <v>6438</v>
      </c>
      <c r="AF23136" s="10" t="s">
        <v>538</v>
      </c>
    </row>
    <row r="23137" spans="30:32" x14ac:dyDescent="0.2">
      <c r="AD23137" s="11" t="s">
        <v>36254</v>
      </c>
      <c r="AE23137" s="10" t="s">
        <v>36255</v>
      </c>
      <c r="AF23137" s="10" t="s">
        <v>538</v>
      </c>
    </row>
    <row r="23138" spans="30:32" x14ac:dyDescent="0.2">
      <c r="AD23138" s="11" t="s">
        <v>36256</v>
      </c>
      <c r="AE23138" s="10" t="s">
        <v>36257</v>
      </c>
      <c r="AF23138" s="10" t="s">
        <v>538</v>
      </c>
    </row>
    <row r="23139" spans="30:32" x14ac:dyDescent="0.2">
      <c r="AD23139" s="11" t="s">
        <v>36258</v>
      </c>
      <c r="AE23139" s="10" t="s">
        <v>36257</v>
      </c>
      <c r="AF23139" s="10" t="s">
        <v>538</v>
      </c>
    </row>
    <row r="23140" spans="30:32" x14ac:dyDescent="0.2">
      <c r="AD23140" s="11" t="s">
        <v>36259</v>
      </c>
      <c r="AE23140" s="10" t="s">
        <v>36257</v>
      </c>
      <c r="AF23140" s="10" t="s">
        <v>538</v>
      </c>
    </row>
    <row r="23141" spans="30:32" x14ac:dyDescent="0.2">
      <c r="AD23141" s="11" t="s">
        <v>36260</v>
      </c>
      <c r="AE23141" s="10" t="s">
        <v>36261</v>
      </c>
      <c r="AF23141" s="10" t="s">
        <v>538</v>
      </c>
    </row>
    <row r="23142" spans="30:32" x14ac:dyDescent="0.2">
      <c r="AD23142" s="11" t="s">
        <v>36262</v>
      </c>
      <c r="AE23142" s="10" t="s">
        <v>36261</v>
      </c>
      <c r="AF23142" s="10" t="s">
        <v>538</v>
      </c>
    </row>
    <row r="23143" spans="30:32" x14ac:dyDescent="0.2">
      <c r="AD23143" s="11" t="s">
        <v>36263</v>
      </c>
      <c r="AE23143" s="10" t="s">
        <v>36261</v>
      </c>
      <c r="AF23143" s="10" t="s">
        <v>538</v>
      </c>
    </row>
    <row r="23144" spans="30:32" x14ac:dyDescent="0.2">
      <c r="AD23144" s="11" t="s">
        <v>36264</v>
      </c>
      <c r="AE23144" s="10" t="s">
        <v>36265</v>
      </c>
      <c r="AF23144" s="10" t="s">
        <v>538</v>
      </c>
    </row>
    <row r="23145" spans="30:32" x14ac:dyDescent="0.2">
      <c r="AD23145" s="11" t="s">
        <v>36266</v>
      </c>
      <c r="AE23145" s="10" t="s">
        <v>36267</v>
      </c>
      <c r="AF23145" s="10" t="s">
        <v>538</v>
      </c>
    </row>
    <row r="23146" spans="30:32" x14ac:dyDescent="0.2">
      <c r="AD23146" s="11" t="s">
        <v>36268</v>
      </c>
      <c r="AE23146" s="10" t="s">
        <v>36269</v>
      </c>
      <c r="AF23146" s="10" t="s">
        <v>538</v>
      </c>
    </row>
    <row r="23147" spans="30:32" x14ac:dyDescent="0.2">
      <c r="AD23147" s="11" t="s">
        <v>36270</v>
      </c>
      <c r="AE23147" s="10" t="s">
        <v>36271</v>
      </c>
      <c r="AF23147" s="10" t="s">
        <v>538</v>
      </c>
    </row>
    <row r="23148" spans="30:32" x14ac:dyDescent="0.2">
      <c r="AD23148" s="11" t="s">
        <v>36272</v>
      </c>
      <c r="AE23148" s="10" t="s">
        <v>36271</v>
      </c>
      <c r="AF23148" s="10" t="s">
        <v>538</v>
      </c>
    </row>
    <row r="23149" spans="30:32" x14ac:dyDescent="0.2">
      <c r="AD23149" s="11" t="s">
        <v>36273</v>
      </c>
      <c r="AE23149" s="10" t="s">
        <v>36274</v>
      </c>
      <c r="AF23149" s="10" t="s">
        <v>538</v>
      </c>
    </row>
    <row r="23150" spans="30:32" x14ac:dyDescent="0.2">
      <c r="AD23150" s="11" t="s">
        <v>36275</v>
      </c>
      <c r="AE23150" s="10" t="s">
        <v>36271</v>
      </c>
      <c r="AF23150" s="10" t="s">
        <v>538</v>
      </c>
    </row>
    <row r="23151" spans="30:32" x14ac:dyDescent="0.2">
      <c r="AD23151" s="11" t="s">
        <v>36276</v>
      </c>
      <c r="AE23151" s="10" t="s">
        <v>36271</v>
      </c>
      <c r="AF23151" s="10" t="s">
        <v>538</v>
      </c>
    </row>
    <row r="23152" spans="30:32" x14ac:dyDescent="0.2">
      <c r="AD23152" s="11" t="s">
        <v>36277</v>
      </c>
      <c r="AE23152" s="10" t="s">
        <v>36278</v>
      </c>
      <c r="AF23152" s="10" t="s">
        <v>538</v>
      </c>
    </row>
    <row r="23153" spans="30:32" x14ac:dyDescent="0.2">
      <c r="AD23153" s="11" t="s">
        <v>36279</v>
      </c>
      <c r="AE23153" s="10" t="s">
        <v>36280</v>
      </c>
      <c r="AF23153" s="10" t="s">
        <v>538</v>
      </c>
    </row>
    <row r="23154" spans="30:32" x14ac:dyDescent="0.2">
      <c r="AD23154" s="11" t="s">
        <v>36281</v>
      </c>
      <c r="AE23154" s="10" t="s">
        <v>24580</v>
      </c>
      <c r="AF23154" s="10" t="s">
        <v>538</v>
      </c>
    </row>
    <row r="23155" spans="30:32" x14ac:dyDescent="0.2">
      <c r="AD23155" s="11" t="s">
        <v>36282</v>
      </c>
      <c r="AE23155" s="10" t="s">
        <v>24580</v>
      </c>
      <c r="AF23155" s="10" t="s">
        <v>538</v>
      </c>
    </row>
    <row r="23156" spans="30:32" x14ac:dyDescent="0.2">
      <c r="AD23156" s="11" t="s">
        <v>36283</v>
      </c>
      <c r="AE23156" s="10" t="s">
        <v>24580</v>
      </c>
      <c r="AF23156" s="10" t="s">
        <v>538</v>
      </c>
    </row>
    <row r="23157" spans="30:32" x14ac:dyDescent="0.2">
      <c r="AD23157" s="11" t="s">
        <v>36284</v>
      </c>
      <c r="AE23157" s="10" t="s">
        <v>24580</v>
      </c>
      <c r="AF23157" s="10" t="s">
        <v>538</v>
      </c>
    </row>
    <row r="23158" spans="30:32" x14ac:dyDescent="0.2">
      <c r="AD23158" s="11" t="s">
        <v>36285</v>
      </c>
      <c r="AE23158" s="10" t="s">
        <v>24580</v>
      </c>
      <c r="AF23158" s="10" t="s">
        <v>538</v>
      </c>
    </row>
    <row r="23159" spans="30:32" x14ac:dyDescent="0.2">
      <c r="AD23159" s="11" t="s">
        <v>36286</v>
      </c>
      <c r="AE23159" s="10" t="s">
        <v>24580</v>
      </c>
      <c r="AF23159" s="10" t="s">
        <v>538</v>
      </c>
    </row>
    <row r="23160" spans="30:32" x14ac:dyDescent="0.2">
      <c r="AD23160" s="11" t="s">
        <v>36287</v>
      </c>
      <c r="AE23160" s="10" t="s">
        <v>24580</v>
      </c>
      <c r="AF23160" s="10" t="s">
        <v>538</v>
      </c>
    </row>
    <row r="23161" spans="30:32" x14ac:dyDescent="0.2">
      <c r="AD23161" s="11" t="s">
        <v>36288</v>
      </c>
      <c r="AE23161" s="10" t="s">
        <v>24580</v>
      </c>
      <c r="AF23161" s="10" t="s">
        <v>538</v>
      </c>
    </row>
    <row r="23162" spans="30:32" x14ac:dyDescent="0.2">
      <c r="AD23162" s="11" t="s">
        <v>36289</v>
      </c>
      <c r="AE23162" s="10" t="s">
        <v>20917</v>
      </c>
      <c r="AF23162" s="10" t="s">
        <v>538</v>
      </c>
    </row>
    <row r="23163" spans="30:32" x14ac:dyDescent="0.2">
      <c r="AD23163" s="11" t="s">
        <v>36290</v>
      </c>
      <c r="AE23163" s="10" t="s">
        <v>20917</v>
      </c>
      <c r="AF23163" s="10" t="s">
        <v>538</v>
      </c>
    </row>
    <row r="23164" spans="30:32" x14ac:dyDescent="0.2">
      <c r="AD23164" s="11" t="s">
        <v>36291</v>
      </c>
      <c r="AE23164" s="10" t="s">
        <v>20917</v>
      </c>
      <c r="AF23164" s="10" t="s">
        <v>538</v>
      </c>
    </row>
    <row r="23165" spans="30:32" x14ac:dyDescent="0.2">
      <c r="AD23165" s="11" t="s">
        <v>36292</v>
      </c>
      <c r="AE23165" s="10" t="s">
        <v>20917</v>
      </c>
      <c r="AF23165" s="10" t="s">
        <v>538</v>
      </c>
    </row>
    <row r="23166" spans="30:32" x14ac:dyDescent="0.2">
      <c r="AD23166" s="11" t="s">
        <v>36293</v>
      </c>
      <c r="AE23166" s="10" t="s">
        <v>20917</v>
      </c>
      <c r="AF23166" s="10" t="s">
        <v>538</v>
      </c>
    </row>
    <row r="23167" spans="30:32" x14ac:dyDescent="0.2">
      <c r="AD23167" s="11" t="s">
        <v>36294</v>
      </c>
      <c r="AE23167" s="10" t="s">
        <v>20917</v>
      </c>
      <c r="AF23167" s="10" t="s">
        <v>538</v>
      </c>
    </row>
    <row r="23168" spans="30:32" x14ac:dyDescent="0.2">
      <c r="AD23168" s="11" t="s">
        <v>36295</v>
      </c>
      <c r="AE23168" s="10" t="s">
        <v>20917</v>
      </c>
      <c r="AF23168" s="10" t="s">
        <v>538</v>
      </c>
    </row>
    <row r="23169" spans="30:32" x14ac:dyDescent="0.2">
      <c r="AD23169" s="11" t="s">
        <v>36296</v>
      </c>
      <c r="AE23169" s="10" t="s">
        <v>8561</v>
      </c>
      <c r="AF23169" s="10" t="s">
        <v>538</v>
      </c>
    </row>
    <row r="23170" spans="30:32" x14ac:dyDescent="0.2">
      <c r="AD23170" s="11" t="s">
        <v>36297</v>
      </c>
      <c r="AE23170" s="10" t="s">
        <v>8561</v>
      </c>
      <c r="AF23170" s="10" t="s">
        <v>538</v>
      </c>
    </row>
    <row r="23171" spans="30:32" x14ac:dyDescent="0.2">
      <c r="AD23171" s="11" t="s">
        <v>36298</v>
      </c>
      <c r="AE23171" s="10" t="s">
        <v>36299</v>
      </c>
      <c r="AF23171" s="10" t="s">
        <v>538</v>
      </c>
    </row>
    <row r="23172" spans="30:32" x14ac:dyDescent="0.2">
      <c r="AD23172" s="11" t="s">
        <v>36300</v>
      </c>
      <c r="AE23172" s="10" t="s">
        <v>36301</v>
      </c>
      <c r="AF23172" s="10" t="s">
        <v>538</v>
      </c>
    </row>
    <row r="23173" spans="30:32" x14ac:dyDescent="0.2">
      <c r="AD23173" s="11" t="s">
        <v>36302</v>
      </c>
      <c r="AE23173" s="10" t="s">
        <v>36303</v>
      </c>
      <c r="AF23173" s="10" t="s">
        <v>538</v>
      </c>
    </row>
    <row r="23174" spans="30:32" x14ac:dyDescent="0.2">
      <c r="AD23174" s="11" t="s">
        <v>36304</v>
      </c>
      <c r="AE23174" s="10" t="s">
        <v>36303</v>
      </c>
      <c r="AF23174" s="10" t="s">
        <v>538</v>
      </c>
    </row>
    <row r="23175" spans="30:32" x14ac:dyDescent="0.2">
      <c r="AD23175" s="11" t="s">
        <v>36305</v>
      </c>
      <c r="AE23175" s="10" t="s">
        <v>36303</v>
      </c>
      <c r="AF23175" s="10" t="s">
        <v>538</v>
      </c>
    </row>
    <row r="23176" spans="30:32" x14ac:dyDescent="0.2">
      <c r="AD23176" s="11" t="s">
        <v>36306</v>
      </c>
      <c r="AE23176" s="10" t="s">
        <v>36303</v>
      </c>
      <c r="AF23176" s="10" t="s">
        <v>538</v>
      </c>
    </row>
    <row r="23177" spans="30:32" x14ac:dyDescent="0.2">
      <c r="AD23177" s="11" t="s">
        <v>36307</v>
      </c>
      <c r="AE23177" s="10" t="s">
        <v>36303</v>
      </c>
      <c r="AF23177" s="10" t="s">
        <v>538</v>
      </c>
    </row>
    <row r="23178" spans="30:32" x14ac:dyDescent="0.2">
      <c r="AD23178" s="11" t="s">
        <v>36308</v>
      </c>
      <c r="AE23178" s="10" t="s">
        <v>36303</v>
      </c>
      <c r="AF23178" s="10" t="s">
        <v>538</v>
      </c>
    </row>
    <row r="23179" spans="30:32" x14ac:dyDescent="0.2">
      <c r="AD23179" s="11" t="s">
        <v>36309</v>
      </c>
      <c r="AE23179" s="10" t="s">
        <v>10426</v>
      </c>
      <c r="AF23179" s="10" t="s">
        <v>538</v>
      </c>
    </row>
    <row r="23180" spans="30:32" x14ac:dyDescent="0.2">
      <c r="AD23180" s="11" t="s">
        <v>36310</v>
      </c>
      <c r="AE23180" s="10" t="s">
        <v>10426</v>
      </c>
      <c r="AF23180" s="10" t="s">
        <v>538</v>
      </c>
    </row>
    <row r="23181" spans="30:32" x14ac:dyDescent="0.2">
      <c r="AD23181" s="11" t="s">
        <v>36311</v>
      </c>
      <c r="AE23181" s="10" t="s">
        <v>10426</v>
      </c>
      <c r="AF23181" s="10" t="s">
        <v>538</v>
      </c>
    </row>
    <row r="23182" spans="30:32" x14ac:dyDescent="0.2">
      <c r="AD23182" s="11" t="s">
        <v>36312</v>
      </c>
      <c r="AE23182" s="10" t="s">
        <v>10426</v>
      </c>
      <c r="AF23182" s="10" t="s">
        <v>538</v>
      </c>
    </row>
    <row r="23183" spans="30:32" x14ac:dyDescent="0.2">
      <c r="AD23183" s="11" t="s">
        <v>36313</v>
      </c>
      <c r="AE23183" s="10" t="s">
        <v>10426</v>
      </c>
      <c r="AF23183" s="10" t="s">
        <v>538</v>
      </c>
    </row>
    <row r="23184" spans="30:32" x14ac:dyDescent="0.2">
      <c r="AD23184" s="11" t="s">
        <v>36314</v>
      </c>
      <c r="AE23184" s="10" t="s">
        <v>10426</v>
      </c>
      <c r="AF23184" s="10" t="s">
        <v>538</v>
      </c>
    </row>
    <row r="23185" spans="30:32" x14ac:dyDescent="0.2">
      <c r="AD23185" s="11" t="s">
        <v>36315</v>
      </c>
      <c r="AE23185" s="10" t="s">
        <v>10426</v>
      </c>
      <c r="AF23185" s="10" t="s">
        <v>538</v>
      </c>
    </row>
    <row r="23186" spans="30:32" x14ac:dyDescent="0.2">
      <c r="AD23186" s="11" t="s">
        <v>36316</v>
      </c>
      <c r="AE23186" s="10" t="s">
        <v>10426</v>
      </c>
      <c r="AF23186" s="10" t="s">
        <v>538</v>
      </c>
    </row>
    <row r="23187" spans="30:32" x14ac:dyDescent="0.2">
      <c r="AD23187" s="11" t="s">
        <v>36317</v>
      </c>
      <c r="AE23187" s="10" t="s">
        <v>10426</v>
      </c>
      <c r="AF23187" s="10" t="s">
        <v>538</v>
      </c>
    </row>
    <row r="23188" spans="30:32" x14ac:dyDescent="0.2">
      <c r="AD23188" s="11" t="s">
        <v>36318</v>
      </c>
      <c r="AE23188" s="10" t="s">
        <v>10426</v>
      </c>
      <c r="AF23188" s="10" t="s">
        <v>538</v>
      </c>
    </row>
    <row r="23189" spans="30:32" x14ac:dyDescent="0.2">
      <c r="AD23189" s="11" t="s">
        <v>36319</v>
      </c>
      <c r="AE23189" s="10" t="s">
        <v>10426</v>
      </c>
      <c r="AF23189" s="10" t="s">
        <v>538</v>
      </c>
    </row>
    <row r="23190" spans="30:32" x14ac:dyDescent="0.2">
      <c r="AD23190" s="11" t="s">
        <v>36320</v>
      </c>
      <c r="AE23190" s="10" t="s">
        <v>10426</v>
      </c>
      <c r="AF23190" s="10" t="s">
        <v>538</v>
      </c>
    </row>
    <row r="23191" spans="30:32" x14ac:dyDescent="0.2">
      <c r="AD23191" s="11" t="s">
        <v>36321</v>
      </c>
      <c r="AE23191" s="10" t="s">
        <v>36322</v>
      </c>
      <c r="AF23191" s="10" t="s">
        <v>538</v>
      </c>
    </row>
    <row r="23192" spans="30:32" x14ac:dyDescent="0.2">
      <c r="AD23192" s="11" t="s">
        <v>36323</v>
      </c>
      <c r="AE23192" s="10" t="s">
        <v>10426</v>
      </c>
      <c r="AF23192" s="10" t="s">
        <v>538</v>
      </c>
    </row>
    <row r="23193" spans="30:32" x14ac:dyDescent="0.2">
      <c r="AD23193" s="11" t="s">
        <v>36324</v>
      </c>
      <c r="AE23193" s="10" t="s">
        <v>36325</v>
      </c>
      <c r="AF23193" s="10" t="s">
        <v>538</v>
      </c>
    </row>
    <row r="23194" spans="30:32" x14ac:dyDescent="0.2">
      <c r="AD23194" s="11" t="s">
        <v>36326</v>
      </c>
      <c r="AE23194" s="10" t="s">
        <v>36327</v>
      </c>
      <c r="AF23194" s="10" t="s">
        <v>538</v>
      </c>
    </row>
    <row r="23195" spans="30:32" x14ac:dyDescent="0.2">
      <c r="AD23195" s="11" t="s">
        <v>36328</v>
      </c>
      <c r="AE23195" s="10" t="s">
        <v>36329</v>
      </c>
      <c r="AF23195" s="10" t="s">
        <v>538</v>
      </c>
    </row>
    <row r="23196" spans="30:32" x14ac:dyDescent="0.2">
      <c r="AD23196" s="11" t="s">
        <v>36330</v>
      </c>
      <c r="AE23196" s="10" t="s">
        <v>36329</v>
      </c>
      <c r="AF23196" s="10" t="s">
        <v>538</v>
      </c>
    </row>
    <row r="23197" spans="30:32" x14ac:dyDescent="0.2">
      <c r="AD23197" s="11" t="s">
        <v>36331</v>
      </c>
      <c r="AE23197" s="10" t="s">
        <v>36332</v>
      </c>
      <c r="AF23197" s="10" t="s">
        <v>538</v>
      </c>
    </row>
    <row r="23198" spans="30:32" x14ac:dyDescent="0.2">
      <c r="AD23198" s="11" t="s">
        <v>36333</v>
      </c>
      <c r="AE23198" s="10" t="s">
        <v>36332</v>
      </c>
      <c r="AF23198" s="10" t="s">
        <v>538</v>
      </c>
    </row>
    <row r="23199" spans="30:32" x14ac:dyDescent="0.2">
      <c r="AD23199" s="11" t="s">
        <v>36334</v>
      </c>
      <c r="AE23199" s="10" t="s">
        <v>36335</v>
      </c>
      <c r="AF23199" s="10" t="s">
        <v>538</v>
      </c>
    </row>
    <row r="23200" spans="30:32" x14ac:dyDescent="0.2">
      <c r="AD23200" s="11" t="s">
        <v>36336</v>
      </c>
      <c r="AE23200" s="10" t="s">
        <v>36325</v>
      </c>
      <c r="AF23200" s="10" t="s">
        <v>538</v>
      </c>
    </row>
    <row r="23201" spans="30:32" x14ac:dyDescent="0.2">
      <c r="AD23201" s="11" t="s">
        <v>36337</v>
      </c>
      <c r="AE23201" s="10" t="s">
        <v>36335</v>
      </c>
      <c r="AF23201" s="10" t="s">
        <v>538</v>
      </c>
    </row>
    <row r="23202" spans="30:32" x14ac:dyDescent="0.2">
      <c r="AD23202" s="11" t="s">
        <v>36338</v>
      </c>
      <c r="AE23202" s="10" t="s">
        <v>36339</v>
      </c>
      <c r="AF23202" s="10" t="s">
        <v>538</v>
      </c>
    </row>
    <row r="23203" spans="30:32" x14ac:dyDescent="0.2">
      <c r="AD23203" s="11" t="s">
        <v>36340</v>
      </c>
      <c r="AE23203" s="10" t="s">
        <v>36339</v>
      </c>
      <c r="AF23203" s="10" t="s">
        <v>538</v>
      </c>
    </row>
    <row r="23204" spans="30:32" x14ac:dyDescent="0.2">
      <c r="AD23204" s="11" t="s">
        <v>36341</v>
      </c>
      <c r="AE23204" s="10" t="s">
        <v>36339</v>
      </c>
      <c r="AF23204" s="10" t="s">
        <v>538</v>
      </c>
    </row>
    <row r="23205" spans="30:32" x14ac:dyDescent="0.2">
      <c r="AD23205" s="11" t="s">
        <v>36342</v>
      </c>
      <c r="AE23205" s="10" t="s">
        <v>8615</v>
      </c>
      <c r="AF23205" s="10" t="s">
        <v>538</v>
      </c>
    </row>
    <row r="23206" spans="30:32" x14ac:dyDescent="0.2">
      <c r="AD23206" s="11" t="s">
        <v>36343</v>
      </c>
      <c r="AE23206" s="10" t="s">
        <v>8615</v>
      </c>
      <c r="AF23206" s="10" t="s">
        <v>538</v>
      </c>
    </row>
    <row r="23207" spans="30:32" x14ac:dyDescent="0.2">
      <c r="AD23207" s="11" t="s">
        <v>36344</v>
      </c>
      <c r="AE23207" s="10" t="s">
        <v>8615</v>
      </c>
      <c r="AF23207" s="10" t="s">
        <v>538</v>
      </c>
    </row>
    <row r="23208" spans="30:32" x14ac:dyDescent="0.2">
      <c r="AD23208" s="11" t="s">
        <v>36345</v>
      </c>
      <c r="AE23208" s="10" t="s">
        <v>8615</v>
      </c>
      <c r="AF23208" s="10" t="s">
        <v>538</v>
      </c>
    </row>
    <row r="23209" spans="30:32" x14ac:dyDescent="0.2">
      <c r="AD23209" s="11" t="s">
        <v>36346</v>
      </c>
      <c r="AE23209" s="10" t="s">
        <v>8615</v>
      </c>
      <c r="AF23209" s="10" t="s">
        <v>538</v>
      </c>
    </row>
    <row r="23210" spans="30:32" x14ac:dyDescent="0.2">
      <c r="AD23210" s="11" t="s">
        <v>36347</v>
      </c>
      <c r="AE23210" s="10" t="s">
        <v>36348</v>
      </c>
      <c r="AF23210" s="10" t="s">
        <v>538</v>
      </c>
    </row>
    <row r="23211" spans="30:32" x14ac:dyDescent="0.2">
      <c r="AD23211" s="11" t="s">
        <v>36349</v>
      </c>
      <c r="AE23211" s="10" t="s">
        <v>36350</v>
      </c>
      <c r="AF23211" s="10" t="s">
        <v>538</v>
      </c>
    </row>
    <row r="23212" spans="30:32" x14ac:dyDescent="0.2">
      <c r="AD23212" s="11" t="s">
        <v>36351</v>
      </c>
      <c r="AE23212" s="10" t="s">
        <v>36350</v>
      </c>
      <c r="AF23212" s="10" t="s">
        <v>538</v>
      </c>
    </row>
    <row r="23213" spans="30:32" x14ac:dyDescent="0.2">
      <c r="AD23213" s="11" t="s">
        <v>36352</v>
      </c>
      <c r="AE23213" s="10" t="s">
        <v>36350</v>
      </c>
      <c r="AF23213" s="10" t="s">
        <v>538</v>
      </c>
    </row>
    <row r="23214" spans="30:32" x14ac:dyDescent="0.2">
      <c r="AD23214" s="11" t="s">
        <v>36353</v>
      </c>
      <c r="AE23214" s="10" t="s">
        <v>36354</v>
      </c>
      <c r="AF23214" s="10" t="s">
        <v>538</v>
      </c>
    </row>
    <row r="23215" spans="30:32" x14ac:dyDescent="0.2">
      <c r="AD23215" s="11" t="s">
        <v>36355</v>
      </c>
      <c r="AE23215" s="10" t="s">
        <v>36356</v>
      </c>
      <c r="AF23215" s="10" t="s">
        <v>538</v>
      </c>
    </row>
    <row r="23216" spans="30:32" x14ac:dyDescent="0.2">
      <c r="AD23216" s="11" t="s">
        <v>36357</v>
      </c>
      <c r="AE23216" s="10" t="s">
        <v>36354</v>
      </c>
      <c r="AF23216" s="10" t="s">
        <v>538</v>
      </c>
    </row>
    <row r="23217" spans="30:32" x14ac:dyDescent="0.2">
      <c r="AD23217" s="11" t="s">
        <v>36358</v>
      </c>
      <c r="AE23217" s="10" t="s">
        <v>36354</v>
      </c>
      <c r="AF23217" s="10" t="s">
        <v>538</v>
      </c>
    </row>
    <row r="23218" spans="30:32" x14ac:dyDescent="0.2">
      <c r="AD23218" s="11" t="s">
        <v>36359</v>
      </c>
      <c r="AE23218" s="10" t="s">
        <v>36360</v>
      </c>
      <c r="AF23218" s="10" t="s">
        <v>538</v>
      </c>
    </row>
    <row r="23219" spans="30:32" x14ac:dyDescent="0.2">
      <c r="AD23219" s="11" t="s">
        <v>36361</v>
      </c>
      <c r="AE23219" s="10" t="s">
        <v>36354</v>
      </c>
      <c r="AF23219" s="10" t="s">
        <v>538</v>
      </c>
    </row>
    <row r="23220" spans="30:32" x14ac:dyDescent="0.2">
      <c r="AD23220" s="11" t="s">
        <v>36362</v>
      </c>
      <c r="AE23220" s="10" t="s">
        <v>36363</v>
      </c>
      <c r="AF23220" s="10" t="s">
        <v>538</v>
      </c>
    </row>
    <row r="23221" spans="30:32" x14ac:dyDescent="0.2">
      <c r="AD23221" s="11" t="s">
        <v>36364</v>
      </c>
      <c r="AE23221" s="10" t="s">
        <v>36365</v>
      </c>
      <c r="AF23221" s="10" t="s">
        <v>538</v>
      </c>
    </row>
    <row r="23222" spans="30:32" x14ac:dyDescent="0.2">
      <c r="AD23222" s="11" t="s">
        <v>36366</v>
      </c>
      <c r="AE23222" s="10" t="s">
        <v>24449</v>
      </c>
      <c r="AF23222" s="10" t="s">
        <v>538</v>
      </c>
    </row>
    <row r="23223" spans="30:32" x14ac:dyDescent="0.2">
      <c r="AD23223" s="11" t="s">
        <v>36367</v>
      </c>
      <c r="AE23223" s="10" t="s">
        <v>24449</v>
      </c>
      <c r="AF23223" s="10" t="s">
        <v>538</v>
      </c>
    </row>
    <row r="23224" spans="30:32" x14ac:dyDescent="0.2">
      <c r="AD23224" s="11" t="s">
        <v>36368</v>
      </c>
      <c r="AE23224" s="10" t="s">
        <v>24449</v>
      </c>
      <c r="AF23224" s="10" t="s">
        <v>538</v>
      </c>
    </row>
    <row r="23225" spans="30:32" x14ac:dyDescent="0.2">
      <c r="AD23225" s="11" t="s">
        <v>36369</v>
      </c>
      <c r="AE23225" s="10" t="s">
        <v>24449</v>
      </c>
      <c r="AF23225" s="10" t="s">
        <v>538</v>
      </c>
    </row>
    <row r="23226" spans="30:32" x14ac:dyDescent="0.2">
      <c r="AD23226" s="11" t="s">
        <v>36370</v>
      </c>
      <c r="AE23226" s="10" t="s">
        <v>36371</v>
      </c>
      <c r="AF23226" s="10" t="s">
        <v>538</v>
      </c>
    </row>
    <row r="23227" spans="30:32" x14ac:dyDescent="0.2">
      <c r="AD23227" s="11" t="s">
        <v>36372</v>
      </c>
      <c r="AE23227" s="10" t="s">
        <v>6721</v>
      </c>
      <c r="AF23227" s="10" t="s">
        <v>538</v>
      </c>
    </row>
    <row r="23228" spans="30:32" x14ac:dyDescent="0.2">
      <c r="AD23228" s="11" t="s">
        <v>36373</v>
      </c>
      <c r="AE23228" s="10" t="s">
        <v>6721</v>
      </c>
      <c r="AF23228" s="10" t="s">
        <v>538</v>
      </c>
    </row>
    <row r="23229" spans="30:32" x14ac:dyDescent="0.2">
      <c r="AD23229" s="11" t="s">
        <v>36374</v>
      </c>
      <c r="AE23229" s="10" t="s">
        <v>6721</v>
      </c>
      <c r="AF23229" s="10" t="s">
        <v>538</v>
      </c>
    </row>
    <row r="23230" spans="30:32" x14ac:dyDescent="0.2">
      <c r="AD23230" s="11" t="s">
        <v>36375</v>
      </c>
      <c r="AE23230" s="10" t="s">
        <v>6721</v>
      </c>
      <c r="AF23230" s="10" t="s">
        <v>538</v>
      </c>
    </row>
    <row r="23231" spans="30:32" x14ac:dyDescent="0.2">
      <c r="AD23231" s="11" t="s">
        <v>36376</v>
      </c>
      <c r="AE23231" s="10" t="s">
        <v>6721</v>
      </c>
      <c r="AF23231" s="10" t="s">
        <v>538</v>
      </c>
    </row>
    <row r="23232" spans="30:32" x14ac:dyDescent="0.2">
      <c r="AD23232" s="11" t="s">
        <v>36377</v>
      </c>
      <c r="AE23232" s="10" t="s">
        <v>6721</v>
      </c>
      <c r="AF23232" s="10" t="s">
        <v>538</v>
      </c>
    </row>
    <row r="23233" spans="30:32" x14ac:dyDescent="0.2">
      <c r="AD23233" s="11" t="s">
        <v>36378</v>
      </c>
      <c r="AE23233" s="10" t="s">
        <v>6721</v>
      </c>
      <c r="AF23233" s="10" t="s">
        <v>538</v>
      </c>
    </row>
    <row r="23234" spans="30:32" x14ac:dyDescent="0.2">
      <c r="AD23234" s="11" t="s">
        <v>36379</v>
      </c>
      <c r="AE23234" s="10" t="s">
        <v>6721</v>
      </c>
      <c r="AF23234" s="10" t="s">
        <v>538</v>
      </c>
    </row>
    <row r="23235" spans="30:32" x14ac:dyDescent="0.2">
      <c r="AD23235" s="11" t="s">
        <v>36380</v>
      </c>
      <c r="AE23235" s="10" t="s">
        <v>6721</v>
      </c>
      <c r="AF23235" s="10" t="s">
        <v>538</v>
      </c>
    </row>
    <row r="23236" spans="30:32" x14ac:dyDescent="0.2">
      <c r="AD23236" s="11" t="s">
        <v>36381</v>
      </c>
      <c r="AE23236" s="10" t="s">
        <v>6721</v>
      </c>
      <c r="AF23236" s="10" t="s">
        <v>538</v>
      </c>
    </row>
    <row r="23237" spans="30:32" x14ac:dyDescent="0.2">
      <c r="AD23237" s="11" t="s">
        <v>36382</v>
      </c>
      <c r="AE23237" s="10" t="s">
        <v>6721</v>
      </c>
      <c r="AF23237" s="10" t="s">
        <v>538</v>
      </c>
    </row>
    <row r="23238" spans="30:32" x14ac:dyDescent="0.2">
      <c r="AD23238" s="11" t="s">
        <v>36383</v>
      </c>
      <c r="AE23238" s="10" t="s">
        <v>6721</v>
      </c>
      <c r="AF23238" s="10" t="s">
        <v>538</v>
      </c>
    </row>
    <row r="23239" spans="30:32" x14ac:dyDescent="0.2">
      <c r="AD23239" s="11" t="s">
        <v>36384</v>
      </c>
      <c r="AE23239" s="10" t="s">
        <v>6721</v>
      </c>
      <c r="AF23239" s="10" t="s">
        <v>538</v>
      </c>
    </row>
    <row r="23240" spans="30:32" x14ac:dyDescent="0.2">
      <c r="AD23240" s="11" t="s">
        <v>36385</v>
      </c>
      <c r="AE23240" s="10" t="s">
        <v>6721</v>
      </c>
      <c r="AF23240" s="10" t="s">
        <v>538</v>
      </c>
    </row>
    <row r="23241" spans="30:32" x14ac:dyDescent="0.2">
      <c r="AD23241" s="11" t="s">
        <v>36386</v>
      </c>
      <c r="AE23241" s="10" t="s">
        <v>6721</v>
      </c>
      <c r="AF23241" s="10" t="s">
        <v>538</v>
      </c>
    </row>
    <row r="23242" spans="30:32" x14ac:dyDescent="0.2">
      <c r="AD23242" s="11" t="s">
        <v>36387</v>
      </c>
      <c r="AE23242" s="10" t="s">
        <v>6721</v>
      </c>
      <c r="AF23242" s="10" t="s">
        <v>538</v>
      </c>
    </row>
    <row r="23243" spans="30:32" x14ac:dyDescent="0.2">
      <c r="AD23243" s="11" t="s">
        <v>36388</v>
      </c>
      <c r="AE23243" s="10" t="s">
        <v>6721</v>
      </c>
      <c r="AF23243" s="10" t="s">
        <v>538</v>
      </c>
    </row>
    <row r="23244" spans="30:32" x14ac:dyDescent="0.2">
      <c r="AD23244" s="11" t="s">
        <v>36389</v>
      </c>
      <c r="AE23244" s="10" t="s">
        <v>6721</v>
      </c>
      <c r="AF23244" s="10" t="s">
        <v>538</v>
      </c>
    </row>
    <row r="23245" spans="30:32" x14ac:dyDescent="0.2">
      <c r="AD23245" s="11" t="s">
        <v>36390</v>
      </c>
      <c r="AE23245" s="10" t="s">
        <v>6721</v>
      </c>
      <c r="AF23245" s="10" t="s">
        <v>538</v>
      </c>
    </row>
    <row r="23246" spans="30:32" x14ac:dyDescent="0.2">
      <c r="AD23246" s="11" t="s">
        <v>36391</v>
      </c>
      <c r="AE23246" s="10" t="s">
        <v>6721</v>
      </c>
      <c r="AF23246" s="10" t="s">
        <v>538</v>
      </c>
    </row>
    <row r="23247" spans="30:32" x14ac:dyDescent="0.2">
      <c r="AD23247" s="11" t="s">
        <v>36392</v>
      </c>
      <c r="AE23247" s="10" t="s">
        <v>6721</v>
      </c>
      <c r="AF23247" s="10" t="s">
        <v>538</v>
      </c>
    </row>
    <row r="23248" spans="30:32" x14ac:dyDescent="0.2">
      <c r="AD23248" s="11" t="s">
        <v>36393</v>
      </c>
      <c r="AE23248" s="10" t="s">
        <v>6721</v>
      </c>
      <c r="AF23248" s="10" t="s">
        <v>538</v>
      </c>
    </row>
    <row r="23249" spans="30:32" x14ac:dyDescent="0.2">
      <c r="AD23249" s="11" t="s">
        <v>36394</v>
      </c>
      <c r="AE23249" s="10" t="s">
        <v>6721</v>
      </c>
      <c r="AF23249" s="10" t="s">
        <v>538</v>
      </c>
    </row>
    <row r="23250" spans="30:32" x14ac:dyDescent="0.2">
      <c r="AD23250" s="11" t="s">
        <v>36395</v>
      </c>
      <c r="AE23250" s="10" t="s">
        <v>6721</v>
      </c>
      <c r="AF23250" s="10" t="s">
        <v>538</v>
      </c>
    </row>
    <row r="23251" spans="30:32" x14ac:dyDescent="0.2">
      <c r="AD23251" s="11" t="s">
        <v>36396</v>
      </c>
      <c r="AE23251" s="10" t="s">
        <v>6721</v>
      </c>
      <c r="AF23251" s="10" t="s">
        <v>538</v>
      </c>
    </row>
    <row r="23252" spans="30:32" x14ac:dyDescent="0.2">
      <c r="AD23252" s="11" t="s">
        <v>36397</v>
      </c>
      <c r="AE23252" s="10" t="s">
        <v>6721</v>
      </c>
      <c r="AF23252" s="10" t="s">
        <v>538</v>
      </c>
    </row>
    <row r="23253" spans="30:32" x14ac:dyDescent="0.2">
      <c r="AD23253" s="11" t="s">
        <v>36398</v>
      </c>
      <c r="AE23253" s="10" t="s">
        <v>24449</v>
      </c>
      <c r="AF23253" s="10" t="s">
        <v>538</v>
      </c>
    </row>
    <row r="23254" spans="30:32" x14ac:dyDescent="0.2">
      <c r="AD23254" s="11" t="s">
        <v>36399</v>
      </c>
      <c r="AE23254" s="10" t="s">
        <v>6721</v>
      </c>
      <c r="AF23254" s="10" t="s">
        <v>538</v>
      </c>
    </row>
    <row r="23255" spans="30:32" x14ac:dyDescent="0.2">
      <c r="AD23255" s="11" t="s">
        <v>36400</v>
      </c>
      <c r="AE23255" s="10" t="s">
        <v>36401</v>
      </c>
      <c r="AF23255" s="10" t="s">
        <v>538</v>
      </c>
    </row>
    <row r="23256" spans="30:32" x14ac:dyDescent="0.2">
      <c r="AD23256" s="11" t="s">
        <v>36402</v>
      </c>
      <c r="AE23256" s="10" t="s">
        <v>36401</v>
      </c>
      <c r="AF23256" s="10" t="s">
        <v>538</v>
      </c>
    </row>
    <row r="23257" spans="30:32" x14ac:dyDescent="0.2">
      <c r="AD23257" s="11" t="s">
        <v>36403</v>
      </c>
      <c r="AE23257" s="10" t="s">
        <v>36404</v>
      </c>
      <c r="AF23257" s="10" t="s">
        <v>538</v>
      </c>
    </row>
    <row r="23258" spans="30:32" x14ac:dyDescent="0.2">
      <c r="AD23258" s="11" t="s">
        <v>36405</v>
      </c>
      <c r="AE23258" s="10" t="s">
        <v>5246</v>
      </c>
      <c r="AF23258" s="10" t="s">
        <v>538</v>
      </c>
    </row>
    <row r="23259" spans="30:32" x14ac:dyDescent="0.2">
      <c r="AD23259" s="11" t="s">
        <v>36406</v>
      </c>
      <c r="AE23259" s="10" t="s">
        <v>36407</v>
      </c>
      <c r="AF23259" s="10" t="s">
        <v>538</v>
      </c>
    </row>
    <row r="23260" spans="30:32" x14ac:dyDescent="0.2">
      <c r="AD23260" s="11" t="s">
        <v>36408</v>
      </c>
      <c r="AE23260" s="10" t="s">
        <v>36409</v>
      </c>
      <c r="AF23260" s="10" t="s">
        <v>538</v>
      </c>
    </row>
    <row r="23261" spans="30:32" x14ac:dyDescent="0.2">
      <c r="AD23261" s="11" t="s">
        <v>36410</v>
      </c>
      <c r="AE23261" s="10" t="s">
        <v>36409</v>
      </c>
      <c r="AF23261" s="10" t="s">
        <v>538</v>
      </c>
    </row>
    <row r="23262" spans="30:32" x14ac:dyDescent="0.2">
      <c r="AD23262" s="11" t="s">
        <v>36411</v>
      </c>
      <c r="AE23262" s="10" t="s">
        <v>36409</v>
      </c>
      <c r="AF23262" s="10" t="s">
        <v>538</v>
      </c>
    </row>
    <row r="23263" spans="30:32" x14ac:dyDescent="0.2">
      <c r="AD23263" s="11" t="s">
        <v>36412</v>
      </c>
      <c r="AE23263" s="10" t="s">
        <v>36413</v>
      </c>
      <c r="AF23263" s="10" t="s">
        <v>538</v>
      </c>
    </row>
    <row r="23264" spans="30:32" x14ac:dyDescent="0.2">
      <c r="AD23264" s="11" t="s">
        <v>36414</v>
      </c>
      <c r="AE23264" s="10" t="s">
        <v>36415</v>
      </c>
      <c r="AF23264" s="10" t="s">
        <v>538</v>
      </c>
    </row>
    <row r="23265" spans="30:32" x14ac:dyDescent="0.2">
      <c r="AD23265" s="11" t="s">
        <v>36416</v>
      </c>
      <c r="AE23265" s="10" t="s">
        <v>36417</v>
      </c>
      <c r="AF23265" s="10" t="s">
        <v>538</v>
      </c>
    </row>
    <row r="23266" spans="30:32" x14ac:dyDescent="0.2">
      <c r="AD23266" s="11" t="s">
        <v>36418</v>
      </c>
      <c r="AE23266" s="10" t="s">
        <v>36417</v>
      </c>
      <c r="AF23266" s="10" t="s">
        <v>538</v>
      </c>
    </row>
    <row r="23267" spans="30:32" x14ac:dyDescent="0.2">
      <c r="AD23267" s="11" t="s">
        <v>36419</v>
      </c>
      <c r="AE23267" s="10" t="s">
        <v>36417</v>
      </c>
      <c r="AF23267" s="10" t="s">
        <v>538</v>
      </c>
    </row>
    <row r="23268" spans="30:32" x14ac:dyDescent="0.2">
      <c r="AD23268" s="11" t="s">
        <v>36420</v>
      </c>
      <c r="AE23268" s="10" t="s">
        <v>36417</v>
      </c>
      <c r="AF23268" s="10" t="s">
        <v>538</v>
      </c>
    </row>
    <row r="23269" spans="30:32" x14ac:dyDescent="0.2">
      <c r="AD23269" s="11" t="s">
        <v>36421</v>
      </c>
      <c r="AE23269" s="10" t="s">
        <v>36417</v>
      </c>
      <c r="AF23269" s="10" t="s">
        <v>538</v>
      </c>
    </row>
    <row r="23270" spans="30:32" x14ac:dyDescent="0.2">
      <c r="AD23270" s="11" t="s">
        <v>36422</v>
      </c>
      <c r="AE23270" s="10" t="s">
        <v>36417</v>
      </c>
      <c r="AF23270" s="10" t="s">
        <v>538</v>
      </c>
    </row>
    <row r="23271" spans="30:32" x14ac:dyDescent="0.2">
      <c r="AD23271" s="11" t="s">
        <v>36423</v>
      </c>
      <c r="AE23271" s="10" t="s">
        <v>36424</v>
      </c>
      <c r="AF23271" s="10" t="s">
        <v>538</v>
      </c>
    </row>
    <row r="23272" spans="30:32" x14ac:dyDescent="0.2">
      <c r="AD23272" s="11" t="s">
        <v>36425</v>
      </c>
      <c r="AE23272" s="10" t="s">
        <v>4201</v>
      </c>
      <c r="AF23272" s="10" t="s">
        <v>538</v>
      </c>
    </row>
    <row r="23273" spans="30:32" x14ac:dyDescent="0.2">
      <c r="AD23273" s="11" t="s">
        <v>36426</v>
      </c>
      <c r="AE23273" s="10" t="s">
        <v>4201</v>
      </c>
      <c r="AF23273" s="10" t="s">
        <v>538</v>
      </c>
    </row>
    <row r="23274" spans="30:32" x14ac:dyDescent="0.2">
      <c r="AD23274" s="11" t="s">
        <v>36427</v>
      </c>
      <c r="AE23274" s="10" t="s">
        <v>4201</v>
      </c>
      <c r="AF23274" s="10" t="s">
        <v>538</v>
      </c>
    </row>
    <row r="23275" spans="30:32" x14ac:dyDescent="0.2">
      <c r="AD23275" s="11" t="s">
        <v>36428</v>
      </c>
      <c r="AE23275" s="10" t="s">
        <v>9443</v>
      </c>
      <c r="AF23275" s="10" t="s">
        <v>538</v>
      </c>
    </row>
    <row r="23276" spans="30:32" x14ac:dyDescent="0.2">
      <c r="AD23276" s="11" t="s">
        <v>36429</v>
      </c>
      <c r="AE23276" s="10" t="s">
        <v>9443</v>
      </c>
      <c r="AF23276" s="10" t="s">
        <v>538</v>
      </c>
    </row>
    <row r="23277" spans="30:32" x14ac:dyDescent="0.2">
      <c r="AD23277" s="11" t="s">
        <v>36430</v>
      </c>
      <c r="AE23277" s="10" t="s">
        <v>9443</v>
      </c>
      <c r="AF23277" s="10" t="s">
        <v>538</v>
      </c>
    </row>
    <row r="23278" spans="30:32" x14ac:dyDescent="0.2">
      <c r="AD23278" s="11" t="s">
        <v>36431</v>
      </c>
      <c r="AE23278" s="10" t="s">
        <v>9443</v>
      </c>
      <c r="AF23278" s="10" t="s">
        <v>538</v>
      </c>
    </row>
    <row r="23279" spans="30:32" x14ac:dyDescent="0.2">
      <c r="AD23279" s="11" t="s">
        <v>36432</v>
      </c>
      <c r="AE23279" s="10" t="s">
        <v>4228</v>
      </c>
      <c r="AF23279" s="10" t="s">
        <v>538</v>
      </c>
    </row>
    <row r="23280" spans="30:32" x14ac:dyDescent="0.2">
      <c r="AD23280" s="11" t="s">
        <v>36433</v>
      </c>
      <c r="AE23280" s="10" t="s">
        <v>4228</v>
      </c>
      <c r="AF23280" s="10" t="s">
        <v>538</v>
      </c>
    </row>
    <row r="23281" spans="30:32" x14ac:dyDescent="0.2">
      <c r="AD23281" s="11" t="s">
        <v>36434</v>
      </c>
      <c r="AE23281" s="10" t="s">
        <v>4228</v>
      </c>
      <c r="AF23281" s="10" t="s">
        <v>538</v>
      </c>
    </row>
    <row r="23282" spans="30:32" x14ac:dyDescent="0.2">
      <c r="AD23282" s="11" t="s">
        <v>36435</v>
      </c>
      <c r="AE23282" s="10" t="s">
        <v>36436</v>
      </c>
      <c r="AF23282" s="10" t="s">
        <v>538</v>
      </c>
    </row>
    <row r="23283" spans="30:32" x14ac:dyDescent="0.2">
      <c r="AD23283" s="11" t="s">
        <v>36437</v>
      </c>
      <c r="AE23283" s="10" t="s">
        <v>4228</v>
      </c>
      <c r="AF23283" s="10" t="s">
        <v>538</v>
      </c>
    </row>
    <row r="23284" spans="30:32" x14ac:dyDescent="0.2">
      <c r="AD23284" s="11" t="s">
        <v>36438</v>
      </c>
      <c r="AE23284" s="10" t="s">
        <v>4228</v>
      </c>
      <c r="AF23284" s="10" t="s">
        <v>538</v>
      </c>
    </row>
    <row r="23285" spans="30:32" x14ac:dyDescent="0.2">
      <c r="AD23285" s="11" t="s">
        <v>36439</v>
      </c>
      <c r="AE23285" s="10" t="s">
        <v>4228</v>
      </c>
      <c r="AF23285" s="10" t="s">
        <v>538</v>
      </c>
    </row>
    <row r="23286" spans="30:32" x14ac:dyDescent="0.2">
      <c r="AD23286" s="11" t="s">
        <v>36440</v>
      </c>
      <c r="AE23286" s="10" t="s">
        <v>4228</v>
      </c>
      <c r="AF23286" s="10" t="s">
        <v>538</v>
      </c>
    </row>
    <row r="23287" spans="30:32" x14ac:dyDescent="0.2">
      <c r="AD23287" s="11" t="s">
        <v>36441</v>
      </c>
      <c r="AE23287" s="10" t="s">
        <v>4228</v>
      </c>
      <c r="AF23287" s="10" t="s">
        <v>538</v>
      </c>
    </row>
    <row r="23288" spans="30:32" x14ac:dyDescent="0.2">
      <c r="AD23288" s="11" t="s">
        <v>36442</v>
      </c>
      <c r="AE23288" s="10" t="s">
        <v>4228</v>
      </c>
      <c r="AF23288" s="10" t="s">
        <v>538</v>
      </c>
    </row>
    <row r="23289" spans="30:32" x14ac:dyDescent="0.2">
      <c r="AD23289" s="11" t="s">
        <v>36443</v>
      </c>
      <c r="AE23289" s="10" t="s">
        <v>4228</v>
      </c>
      <c r="AF23289" s="10" t="s">
        <v>538</v>
      </c>
    </row>
    <row r="23290" spans="30:32" x14ac:dyDescent="0.2">
      <c r="AD23290" s="11" t="s">
        <v>36444</v>
      </c>
      <c r="AE23290" s="10" t="s">
        <v>4228</v>
      </c>
      <c r="AF23290" s="10" t="s">
        <v>538</v>
      </c>
    </row>
    <row r="23291" spans="30:32" x14ac:dyDescent="0.2">
      <c r="AD23291" s="11" t="s">
        <v>36445</v>
      </c>
      <c r="AE23291" s="10" t="s">
        <v>36446</v>
      </c>
      <c r="AF23291" s="10" t="s">
        <v>538</v>
      </c>
    </row>
    <row r="23292" spans="30:32" x14ac:dyDescent="0.2">
      <c r="AD23292" s="11" t="s">
        <v>36447</v>
      </c>
      <c r="AE23292" s="10" t="s">
        <v>36448</v>
      </c>
      <c r="AF23292" s="10" t="s">
        <v>538</v>
      </c>
    </row>
    <row r="23293" spans="30:32" x14ac:dyDescent="0.2">
      <c r="AD23293" s="11" t="s">
        <v>36449</v>
      </c>
      <c r="AE23293" s="10" t="s">
        <v>36448</v>
      </c>
      <c r="AF23293" s="10" t="s">
        <v>538</v>
      </c>
    </row>
    <row r="23294" spans="30:32" x14ac:dyDescent="0.2">
      <c r="AD23294" s="11" t="s">
        <v>36450</v>
      </c>
      <c r="AE23294" s="10" t="s">
        <v>36448</v>
      </c>
      <c r="AF23294" s="10" t="s">
        <v>538</v>
      </c>
    </row>
    <row r="23295" spans="30:32" x14ac:dyDescent="0.2">
      <c r="AD23295" s="11" t="s">
        <v>36451</v>
      </c>
      <c r="AE23295" s="10" t="s">
        <v>36452</v>
      </c>
      <c r="AF23295" s="10" t="s">
        <v>538</v>
      </c>
    </row>
    <row r="23296" spans="30:32" x14ac:dyDescent="0.2">
      <c r="AD23296" s="11" t="s">
        <v>36453</v>
      </c>
      <c r="AE23296" s="10" t="s">
        <v>36452</v>
      </c>
      <c r="AF23296" s="10" t="s">
        <v>538</v>
      </c>
    </row>
    <row r="23297" spans="30:32" x14ac:dyDescent="0.2">
      <c r="AD23297" s="11" t="s">
        <v>36454</v>
      </c>
      <c r="AE23297" s="10" t="s">
        <v>36455</v>
      </c>
      <c r="AF23297" s="10" t="s">
        <v>538</v>
      </c>
    </row>
    <row r="23298" spans="30:32" x14ac:dyDescent="0.2">
      <c r="AD23298" s="11" t="s">
        <v>36456</v>
      </c>
      <c r="AE23298" s="10" t="s">
        <v>6107</v>
      </c>
      <c r="AF23298" s="10" t="s">
        <v>538</v>
      </c>
    </row>
    <row r="23299" spans="30:32" x14ac:dyDescent="0.2">
      <c r="AD23299" s="11" t="s">
        <v>36457</v>
      </c>
      <c r="AE23299" s="10" t="s">
        <v>6107</v>
      </c>
      <c r="AF23299" s="10" t="s">
        <v>538</v>
      </c>
    </row>
    <row r="23300" spans="30:32" x14ac:dyDescent="0.2">
      <c r="AD23300" s="11" t="s">
        <v>36458</v>
      </c>
      <c r="AE23300" s="10" t="s">
        <v>6107</v>
      </c>
      <c r="AF23300" s="10" t="s">
        <v>538</v>
      </c>
    </row>
    <row r="23301" spans="30:32" x14ac:dyDescent="0.2">
      <c r="AD23301" s="11" t="s">
        <v>36459</v>
      </c>
      <c r="AE23301" s="10" t="s">
        <v>6107</v>
      </c>
      <c r="AF23301" s="10" t="s">
        <v>538</v>
      </c>
    </row>
    <row r="23302" spans="30:32" x14ac:dyDescent="0.2">
      <c r="AD23302" s="11" t="s">
        <v>36460</v>
      </c>
      <c r="AE23302" s="10" t="s">
        <v>36461</v>
      </c>
      <c r="AF23302" s="10" t="s">
        <v>538</v>
      </c>
    </row>
    <row r="23303" spans="30:32" x14ac:dyDescent="0.2">
      <c r="AD23303" s="11" t="s">
        <v>36462</v>
      </c>
      <c r="AE23303" s="10" t="s">
        <v>36461</v>
      </c>
      <c r="AF23303" s="10" t="s">
        <v>538</v>
      </c>
    </row>
    <row r="23304" spans="30:32" x14ac:dyDescent="0.2">
      <c r="AD23304" s="11" t="s">
        <v>36463</v>
      </c>
      <c r="AE23304" s="10" t="s">
        <v>36461</v>
      </c>
      <c r="AF23304" s="10" t="s">
        <v>538</v>
      </c>
    </row>
    <row r="23305" spans="30:32" x14ac:dyDescent="0.2">
      <c r="AD23305" s="11" t="s">
        <v>36464</v>
      </c>
      <c r="AE23305" s="10" t="s">
        <v>36461</v>
      </c>
      <c r="AF23305" s="10" t="s">
        <v>538</v>
      </c>
    </row>
    <row r="23306" spans="30:32" x14ac:dyDescent="0.2">
      <c r="AD23306" s="11" t="s">
        <v>36465</v>
      </c>
      <c r="AE23306" s="10" t="s">
        <v>36461</v>
      </c>
      <c r="AF23306" s="10" t="s">
        <v>538</v>
      </c>
    </row>
    <row r="23307" spans="30:32" x14ac:dyDescent="0.2">
      <c r="AD23307" s="11" t="s">
        <v>36466</v>
      </c>
      <c r="AE23307" s="10" t="s">
        <v>36467</v>
      </c>
      <c r="AF23307" s="10" t="s">
        <v>538</v>
      </c>
    </row>
    <row r="23308" spans="30:32" x14ac:dyDescent="0.2">
      <c r="AD23308" s="11" t="s">
        <v>36468</v>
      </c>
      <c r="AE23308" s="10" t="s">
        <v>36467</v>
      </c>
      <c r="AF23308" s="10" t="s">
        <v>538</v>
      </c>
    </row>
    <row r="23309" spans="30:32" x14ac:dyDescent="0.2">
      <c r="AD23309" s="11" t="s">
        <v>36469</v>
      </c>
      <c r="AE23309" s="10" t="s">
        <v>36467</v>
      </c>
      <c r="AF23309" s="10" t="s">
        <v>538</v>
      </c>
    </row>
    <row r="23310" spans="30:32" x14ac:dyDescent="0.2">
      <c r="AD23310" s="11" t="s">
        <v>36470</v>
      </c>
      <c r="AE23310" s="10" t="s">
        <v>36471</v>
      </c>
      <c r="AF23310" s="10" t="s">
        <v>538</v>
      </c>
    </row>
    <row r="23311" spans="30:32" x14ac:dyDescent="0.2">
      <c r="AD23311" s="11" t="s">
        <v>36472</v>
      </c>
      <c r="AE23311" s="10" t="s">
        <v>36471</v>
      </c>
      <c r="AF23311" s="10" t="s">
        <v>538</v>
      </c>
    </row>
    <row r="23312" spans="30:32" x14ac:dyDescent="0.2">
      <c r="AD23312" s="11" t="s">
        <v>36473</v>
      </c>
      <c r="AE23312" s="10" t="s">
        <v>36471</v>
      </c>
      <c r="AF23312" s="10" t="s">
        <v>538</v>
      </c>
    </row>
    <row r="23313" spans="30:32" x14ac:dyDescent="0.2">
      <c r="AD23313" s="11" t="s">
        <v>36474</v>
      </c>
      <c r="AE23313" s="10" t="s">
        <v>36475</v>
      </c>
      <c r="AF23313" s="10" t="s">
        <v>538</v>
      </c>
    </row>
    <row r="23314" spans="30:32" x14ac:dyDescent="0.2">
      <c r="AD23314" s="11" t="s">
        <v>36476</v>
      </c>
      <c r="AE23314" s="10" t="s">
        <v>36477</v>
      </c>
      <c r="AF23314" s="10" t="s">
        <v>538</v>
      </c>
    </row>
    <row r="23315" spans="30:32" x14ac:dyDescent="0.2">
      <c r="AD23315" s="11" t="s">
        <v>36478</v>
      </c>
      <c r="AE23315" s="10" t="s">
        <v>36477</v>
      </c>
      <c r="AF23315" s="10" t="s">
        <v>538</v>
      </c>
    </row>
    <row r="23316" spans="30:32" x14ac:dyDescent="0.2">
      <c r="AD23316" s="11" t="s">
        <v>36479</v>
      </c>
      <c r="AE23316" s="10" t="s">
        <v>36477</v>
      </c>
      <c r="AF23316" s="10" t="s">
        <v>538</v>
      </c>
    </row>
    <row r="23317" spans="30:32" x14ac:dyDescent="0.2">
      <c r="AD23317" s="11" t="s">
        <v>36480</v>
      </c>
      <c r="AE23317" s="10" t="s">
        <v>36481</v>
      </c>
      <c r="AF23317" s="10" t="s">
        <v>538</v>
      </c>
    </row>
    <row r="23318" spans="30:32" x14ac:dyDescent="0.2">
      <c r="AD23318" s="11" t="s">
        <v>36482</v>
      </c>
      <c r="AE23318" s="10" t="s">
        <v>36483</v>
      </c>
      <c r="AF23318" s="10" t="s">
        <v>538</v>
      </c>
    </row>
    <row r="23319" spans="30:32" x14ac:dyDescent="0.2">
      <c r="AD23319" s="11" t="s">
        <v>36484</v>
      </c>
      <c r="AE23319" s="10" t="s">
        <v>36483</v>
      </c>
      <c r="AF23319" s="10" t="s">
        <v>538</v>
      </c>
    </row>
    <row r="23320" spans="30:32" x14ac:dyDescent="0.2">
      <c r="AD23320" s="11" t="s">
        <v>36485</v>
      </c>
      <c r="AE23320" s="10" t="s">
        <v>36483</v>
      </c>
      <c r="AF23320" s="10" t="s">
        <v>538</v>
      </c>
    </row>
    <row r="23321" spans="30:32" x14ac:dyDescent="0.2">
      <c r="AD23321" s="11" t="s">
        <v>36486</v>
      </c>
      <c r="AE23321" s="10" t="s">
        <v>36481</v>
      </c>
      <c r="AF23321" s="10" t="s">
        <v>538</v>
      </c>
    </row>
    <row r="23322" spans="30:32" x14ac:dyDescent="0.2">
      <c r="AD23322" s="11" t="s">
        <v>36487</v>
      </c>
      <c r="AE23322" s="10" t="s">
        <v>36488</v>
      </c>
      <c r="AF23322" s="10" t="s">
        <v>538</v>
      </c>
    </row>
    <row r="23323" spans="30:32" x14ac:dyDescent="0.2">
      <c r="AD23323" s="11" t="s">
        <v>36489</v>
      </c>
      <c r="AE23323" s="10" t="s">
        <v>36490</v>
      </c>
      <c r="AF23323" s="10" t="s">
        <v>538</v>
      </c>
    </row>
    <row r="23324" spans="30:32" x14ac:dyDescent="0.2">
      <c r="AD23324" s="11" t="s">
        <v>36491</v>
      </c>
      <c r="AE23324" s="10" t="s">
        <v>36490</v>
      </c>
      <c r="AF23324" s="10" t="s">
        <v>538</v>
      </c>
    </row>
    <row r="23325" spans="30:32" x14ac:dyDescent="0.2">
      <c r="AD23325" s="11" t="s">
        <v>36492</v>
      </c>
      <c r="AE23325" s="10" t="s">
        <v>36490</v>
      </c>
      <c r="AF23325" s="10" t="s">
        <v>538</v>
      </c>
    </row>
    <row r="23326" spans="30:32" x14ac:dyDescent="0.2">
      <c r="AD23326" s="11" t="s">
        <v>36493</v>
      </c>
      <c r="AE23326" s="10" t="s">
        <v>36490</v>
      </c>
      <c r="AF23326" s="10" t="s">
        <v>538</v>
      </c>
    </row>
    <row r="23327" spans="30:32" x14ac:dyDescent="0.2">
      <c r="AD23327" s="11" t="s">
        <v>36494</v>
      </c>
      <c r="AE23327" s="10" t="s">
        <v>36495</v>
      </c>
      <c r="AF23327" s="10" t="s">
        <v>538</v>
      </c>
    </row>
    <row r="23328" spans="30:32" x14ac:dyDescent="0.2">
      <c r="AD23328" s="11" t="s">
        <v>36496</v>
      </c>
      <c r="AE23328" s="10" t="s">
        <v>36495</v>
      </c>
      <c r="AF23328" s="10" t="s">
        <v>538</v>
      </c>
    </row>
    <row r="23329" spans="30:32" x14ac:dyDescent="0.2">
      <c r="AD23329" s="11" t="s">
        <v>36497</v>
      </c>
      <c r="AE23329" s="10" t="s">
        <v>36495</v>
      </c>
      <c r="AF23329" s="10" t="s">
        <v>538</v>
      </c>
    </row>
    <row r="23330" spans="30:32" x14ac:dyDescent="0.2">
      <c r="AD23330" s="11" t="s">
        <v>36498</v>
      </c>
      <c r="AE23330" s="10" t="s">
        <v>36495</v>
      </c>
      <c r="AF23330" s="10" t="s">
        <v>538</v>
      </c>
    </row>
    <row r="23331" spans="30:32" x14ac:dyDescent="0.2">
      <c r="AD23331" s="11" t="s">
        <v>36499</v>
      </c>
      <c r="AE23331" s="10" t="s">
        <v>36495</v>
      </c>
      <c r="AF23331" s="10" t="s">
        <v>538</v>
      </c>
    </row>
    <row r="23332" spans="30:32" x14ac:dyDescent="0.2">
      <c r="AD23332" s="11" t="s">
        <v>36500</v>
      </c>
      <c r="AE23332" s="10" t="s">
        <v>36495</v>
      </c>
      <c r="AF23332" s="10" t="s">
        <v>538</v>
      </c>
    </row>
    <row r="23333" spans="30:32" x14ac:dyDescent="0.2">
      <c r="AD23333" s="11" t="s">
        <v>36501</v>
      </c>
      <c r="AE23333" s="10" t="s">
        <v>36495</v>
      </c>
      <c r="AF23333" s="10" t="s">
        <v>538</v>
      </c>
    </row>
    <row r="23334" spans="30:32" x14ac:dyDescent="0.2">
      <c r="AD23334" s="11" t="s">
        <v>36502</v>
      </c>
      <c r="AE23334" s="10" t="s">
        <v>36503</v>
      </c>
      <c r="AF23334" s="10" t="s">
        <v>538</v>
      </c>
    </row>
    <row r="23335" spans="30:32" x14ac:dyDescent="0.2">
      <c r="AD23335" s="11" t="s">
        <v>36504</v>
      </c>
      <c r="AE23335" s="10" t="s">
        <v>36495</v>
      </c>
      <c r="AF23335" s="10" t="s">
        <v>538</v>
      </c>
    </row>
    <row r="23336" spans="30:32" x14ac:dyDescent="0.2">
      <c r="AD23336" s="11" t="s">
        <v>36505</v>
      </c>
      <c r="AE23336" s="10" t="s">
        <v>36495</v>
      </c>
      <c r="AF23336" s="10" t="s">
        <v>538</v>
      </c>
    </row>
    <row r="23337" spans="30:32" x14ac:dyDescent="0.2">
      <c r="AD23337" s="11" t="s">
        <v>36506</v>
      </c>
      <c r="AE23337" s="10" t="s">
        <v>36495</v>
      </c>
      <c r="AF23337" s="10" t="s">
        <v>538</v>
      </c>
    </row>
    <row r="23338" spans="30:32" x14ac:dyDescent="0.2">
      <c r="AD23338" s="11" t="s">
        <v>36507</v>
      </c>
      <c r="AE23338" s="10" t="s">
        <v>36503</v>
      </c>
      <c r="AF23338" s="10" t="s">
        <v>538</v>
      </c>
    </row>
    <row r="23339" spans="30:32" x14ac:dyDescent="0.2">
      <c r="AD23339" s="11" t="s">
        <v>36508</v>
      </c>
      <c r="AE23339" s="10" t="s">
        <v>36495</v>
      </c>
      <c r="AF23339" s="10" t="s">
        <v>538</v>
      </c>
    </row>
    <row r="23340" spans="30:32" x14ac:dyDescent="0.2">
      <c r="AD23340" s="11" t="s">
        <v>36509</v>
      </c>
      <c r="AE23340" s="10" t="s">
        <v>36495</v>
      </c>
      <c r="AF23340" s="10" t="s">
        <v>538</v>
      </c>
    </row>
    <row r="23341" spans="30:32" x14ac:dyDescent="0.2">
      <c r="AD23341" s="11" t="s">
        <v>36510</v>
      </c>
      <c r="AE23341" s="10" t="s">
        <v>36511</v>
      </c>
      <c r="AF23341" s="10" t="s">
        <v>538</v>
      </c>
    </row>
    <row r="23342" spans="30:32" x14ac:dyDescent="0.2">
      <c r="AD23342" s="11" t="s">
        <v>36512</v>
      </c>
      <c r="AE23342" s="10" t="s">
        <v>36511</v>
      </c>
      <c r="AF23342" s="10" t="s">
        <v>538</v>
      </c>
    </row>
    <row r="23343" spans="30:32" x14ac:dyDescent="0.2">
      <c r="AD23343" s="11" t="s">
        <v>36513</v>
      </c>
      <c r="AE23343" s="10" t="s">
        <v>36514</v>
      </c>
      <c r="AF23343" s="10" t="s">
        <v>538</v>
      </c>
    </row>
    <row r="23344" spans="30:32" x14ac:dyDescent="0.2">
      <c r="AD23344" s="11" t="s">
        <v>36515</v>
      </c>
      <c r="AE23344" s="10" t="s">
        <v>36516</v>
      </c>
      <c r="AF23344" s="10" t="s">
        <v>538</v>
      </c>
    </row>
    <row r="23345" spans="30:32" x14ac:dyDescent="0.2">
      <c r="AD23345" s="11" t="s">
        <v>36517</v>
      </c>
      <c r="AE23345" s="10" t="s">
        <v>5501</v>
      </c>
      <c r="AF23345" s="10" t="s">
        <v>538</v>
      </c>
    </row>
    <row r="23346" spans="30:32" x14ac:dyDescent="0.2">
      <c r="AD23346" s="11" t="s">
        <v>36518</v>
      </c>
      <c r="AE23346" s="10" t="s">
        <v>36519</v>
      </c>
      <c r="AF23346" s="10" t="s">
        <v>538</v>
      </c>
    </row>
    <row r="23347" spans="30:32" x14ac:dyDescent="0.2">
      <c r="AD23347" s="11" t="s">
        <v>36520</v>
      </c>
      <c r="AE23347" s="10" t="s">
        <v>36521</v>
      </c>
      <c r="AF23347" s="10" t="s">
        <v>538</v>
      </c>
    </row>
    <row r="23348" spans="30:32" x14ac:dyDescent="0.2">
      <c r="AD23348" s="11" t="s">
        <v>36522</v>
      </c>
      <c r="AE23348" s="10" t="s">
        <v>36523</v>
      </c>
      <c r="AF23348" s="10" t="s">
        <v>538</v>
      </c>
    </row>
    <row r="23349" spans="30:32" x14ac:dyDescent="0.2">
      <c r="AD23349" s="11" t="s">
        <v>36524</v>
      </c>
      <c r="AE23349" s="10" t="s">
        <v>11190</v>
      </c>
      <c r="AF23349" s="10" t="s">
        <v>538</v>
      </c>
    </row>
    <row r="23350" spans="30:32" x14ac:dyDescent="0.2">
      <c r="AD23350" s="11" t="s">
        <v>36525</v>
      </c>
      <c r="AE23350" s="10" t="s">
        <v>11190</v>
      </c>
      <c r="AF23350" s="10" t="s">
        <v>538</v>
      </c>
    </row>
    <row r="23351" spans="30:32" x14ac:dyDescent="0.2">
      <c r="AD23351" s="11" t="s">
        <v>36526</v>
      </c>
      <c r="AE23351" s="10" t="s">
        <v>11190</v>
      </c>
      <c r="AF23351" s="10" t="s">
        <v>538</v>
      </c>
    </row>
    <row r="23352" spans="30:32" x14ac:dyDescent="0.2">
      <c r="AD23352" s="11" t="s">
        <v>36527</v>
      </c>
      <c r="AE23352" s="10" t="s">
        <v>11190</v>
      </c>
      <c r="AF23352" s="10" t="s">
        <v>538</v>
      </c>
    </row>
    <row r="23353" spans="30:32" x14ac:dyDescent="0.2">
      <c r="AD23353" s="11" t="s">
        <v>36528</v>
      </c>
      <c r="AE23353" s="10" t="s">
        <v>11190</v>
      </c>
      <c r="AF23353" s="10" t="s">
        <v>538</v>
      </c>
    </row>
    <row r="23354" spans="30:32" x14ac:dyDescent="0.2">
      <c r="AD23354" s="11" t="s">
        <v>36529</v>
      </c>
      <c r="AE23354" s="10" t="s">
        <v>11190</v>
      </c>
      <c r="AF23354" s="10" t="s">
        <v>538</v>
      </c>
    </row>
    <row r="23355" spans="30:32" x14ac:dyDescent="0.2">
      <c r="AD23355" s="11" t="s">
        <v>36530</v>
      </c>
      <c r="AE23355" s="10" t="s">
        <v>11190</v>
      </c>
      <c r="AF23355" s="10" t="s">
        <v>538</v>
      </c>
    </row>
    <row r="23356" spans="30:32" x14ac:dyDescent="0.2">
      <c r="AD23356" s="11" t="s">
        <v>36531</v>
      </c>
      <c r="AE23356" s="10" t="s">
        <v>11190</v>
      </c>
      <c r="AF23356" s="10" t="s">
        <v>538</v>
      </c>
    </row>
    <row r="23357" spans="30:32" x14ac:dyDescent="0.2">
      <c r="AD23357" s="11" t="s">
        <v>36532</v>
      </c>
      <c r="AE23357" s="10" t="s">
        <v>11190</v>
      </c>
      <c r="AF23357" s="10" t="s">
        <v>538</v>
      </c>
    </row>
    <row r="23358" spans="30:32" x14ac:dyDescent="0.2">
      <c r="AD23358" s="11" t="s">
        <v>36533</v>
      </c>
      <c r="AE23358" s="10" t="s">
        <v>11190</v>
      </c>
      <c r="AF23358" s="10" t="s">
        <v>538</v>
      </c>
    </row>
    <row r="23359" spans="30:32" x14ac:dyDescent="0.2">
      <c r="AD23359" s="11" t="s">
        <v>36534</v>
      </c>
      <c r="AE23359" s="10" t="s">
        <v>36535</v>
      </c>
      <c r="AF23359" s="10" t="s">
        <v>538</v>
      </c>
    </row>
    <row r="23360" spans="30:32" x14ac:dyDescent="0.2">
      <c r="AD23360" s="11" t="s">
        <v>36536</v>
      </c>
      <c r="AE23360" s="10" t="s">
        <v>36537</v>
      </c>
      <c r="AF23360" s="10" t="s">
        <v>538</v>
      </c>
    </row>
    <row r="23361" spans="30:32" x14ac:dyDescent="0.2">
      <c r="AD23361" s="11" t="s">
        <v>36538</v>
      </c>
      <c r="AE23361" s="10" t="s">
        <v>36537</v>
      </c>
      <c r="AF23361" s="10" t="s">
        <v>538</v>
      </c>
    </row>
    <row r="23362" spans="30:32" x14ac:dyDescent="0.2">
      <c r="AD23362" s="11" t="s">
        <v>36539</v>
      </c>
      <c r="AE23362" s="10" t="s">
        <v>36540</v>
      </c>
      <c r="AF23362" s="10" t="s">
        <v>538</v>
      </c>
    </row>
    <row r="23363" spans="30:32" x14ac:dyDescent="0.2">
      <c r="AD23363" s="11" t="s">
        <v>36541</v>
      </c>
      <c r="AE23363" s="10" t="s">
        <v>36542</v>
      </c>
      <c r="AF23363" s="10" t="s">
        <v>538</v>
      </c>
    </row>
    <row r="23364" spans="30:32" x14ac:dyDescent="0.2">
      <c r="AD23364" s="11" t="s">
        <v>36543</v>
      </c>
      <c r="AE23364" s="10" t="s">
        <v>36542</v>
      </c>
      <c r="AF23364" s="10" t="s">
        <v>538</v>
      </c>
    </row>
    <row r="23365" spans="30:32" x14ac:dyDescent="0.2">
      <c r="AD23365" s="11" t="s">
        <v>36544</v>
      </c>
      <c r="AE23365" s="10" t="s">
        <v>36542</v>
      </c>
      <c r="AF23365" s="10" t="s">
        <v>538</v>
      </c>
    </row>
    <row r="23366" spans="30:32" x14ac:dyDescent="0.2">
      <c r="AD23366" s="11" t="s">
        <v>36545</v>
      </c>
      <c r="AE23366" s="10" t="s">
        <v>28642</v>
      </c>
      <c r="AF23366" s="10" t="s">
        <v>538</v>
      </c>
    </row>
    <row r="23367" spans="30:32" x14ac:dyDescent="0.2">
      <c r="AD23367" s="11" t="s">
        <v>36546</v>
      </c>
      <c r="AE23367" s="10" t="s">
        <v>28642</v>
      </c>
      <c r="AF23367" s="10" t="s">
        <v>538</v>
      </c>
    </row>
    <row r="23368" spans="30:32" x14ac:dyDescent="0.2">
      <c r="AD23368" s="11" t="s">
        <v>36547</v>
      </c>
      <c r="AE23368" s="10" t="s">
        <v>28642</v>
      </c>
      <c r="AF23368" s="10" t="s">
        <v>538</v>
      </c>
    </row>
    <row r="23369" spans="30:32" x14ac:dyDescent="0.2">
      <c r="AD23369" s="11" t="s">
        <v>36548</v>
      </c>
      <c r="AE23369" s="10" t="s">
        <v>25825</v>
      </c>
      <c r="AF23369" s="10" t="s">
        <v>538</v>
      </c>
    </row>
    <row r="23370" spans="30:32" x14ac:dyDescent="0.2">
      <c r="AD23370" s="11" t="s">
        <v>36549</v>
      </c>
      <c r="AE23370" s="10" t="s">
        <v>25825</v>
      </c>
      <c r="AF23370" s="10" t="s">
        <v>538</v>
      </c>
    </row>
    <row r="23371" spans="30:32" x14ac:dyDescent="0.2">
      <c r="AD23371" s="11" t="s">
        <v>36550</v>
      </c>
      <c r="AE23371" s="10" t="s">
        <v>25825</v>
      </c>
      <c r="AF23371" s="10" t="s">
        <v>538</v>
      </c>
    </row>
    <row r="23372" spans="30:32" x14ac:dyDescent="0.2">
      <c r="AD23372" s="11" t="s">
        <v>36551</v>
      </c>
      <c r="AE23372" s="10" t="s">
        <v>36552</v>
      </c>
      <c r="AF23372" s="10" t="s">
        <v>538</v>
      </c>
    </row>
    <row r="23373" spans="30:32" x14ac:dyDescent="0.2">
      <c r="AD23373" s="11" t="s">
        <v>36553</v>
      </c>
      <c r="AE23373" s="10" t="s">
        <v>36552</v>
      </c>
      <c r="AF23373" s="10" t="s">
        <v>538</v>
      </c>
    </row>
    <row r="23374" spans="30:32" x14ac:dyDescent="0.2">
      <c r="AD23374" s="11" t="s">
        <v>36554</v>
      </c>
      <c r="AE23374" s="10" t="s">
        <v>36552</v>
      </c>
      <c r="AF23374" s="10" t="s">
        <v>538</v>
      </c>
    </row>
    <row r="23375" spans="30:32" x14ac:dyDescent="0.2">
      <c r="AD23375" s="11" t="s">
        <v>36555</v>
      </c>
      <c r="AE23375" s="10" t="s">
        <v>36552</v>
      </c>
      <c r="AF23375" s="10" t="s">
        <v>538</v>
      </c>
    </row>
    <row r="23376" spans="30:32" x14ac:dyDescent="0.2">
      <c r="AD23376" s="11" t="s">
        <v>36556</v>
      </c>
      <c r="AE23376" s="10" t="s">
        <v>36557</v>
      </c>
      <c r="AF23376" s="10" t="s">
        <v>538</v>
      </c>
    </row>
    <row r="23377" spans="30:32" x14ac:dyDescent="0.2">
      <c r="AD23377" s="11" t="s">
        <v>36558</v>
      </c>
      <c r="AE23377" s="10" t="s">
        <v>1866</v>
      </c>
      <c r="AF23377" s="10" t="s">
        <v>538</v>
      </c>
    </row>
    <row r="23378" spans="30:32" x14ac:dyDescent="0.2">
      <c r="AD23378" s="11" t="s">
        <v>36559</v>
      </c>
      <c r="AE23378" s="10" t="s">
        <v>1866</v>
      </c>
      <c r="AF23378" s="10" t="s">
        <v>538</v>
      </c>
    </row>
    <row r="23379" spans="30:32" x14ac:dyDescent="0.2">
      <c r="AD23379" s="11" t="s">
        <v>36560</v>
      </c>
      <c r="AE23379" s="10" t="s">
        <v>1866</v>
      </c>
      <c r="AF23379" s="10" t="s">
        <v>538</v>
      </c>
    </row>
    <row r="23380" spans="30:32" x14ac:dyDescent="0.2">
      <c r="AD23380" s="11" t="s">
        <v>36561</v>
      </c>
      <c r="AE23380" s="10" t="s">
        <v>34568</v>
      </c>
      <c r="AF23380" s="10" t="s">
        <v>538</v>
      </c>
    </row>
    <row r="23381" spans="30:32" x14ac:dyDescent="0.2">
      <c r="AD23381" s="11" t="s">
        <v>36562</v>
      </c>
      <c r="AE23381" s="10" t="s">
        <v>34568</v>
      </c>
      <c r="AF23381" s="10" t="s">
        <v>538</v>
      </c>
    </row>
    <row r="23382" spans="30:32" x14ac:dyDescent="0.2">
      <c r="AD23382" s="11" t="s">
        <v>36563</v>
      </c>
      <c r="AE23382" s="10" t="s">
        <v>34568</v>
      </c>
      <c r="AF23382" s="10" t="s">
        <v>538</v>
      </c>
    </row>
    <row r="23383" spans="30:32" x14ac:dyDescent="0.2">
      <c r="AD23383" s="11" t="s">
        <v>36564</v>
      </c>
      <c r="AE23383" s="10" t="s">
        <v>34568</v>
      </c>
      <c r="AF23383" s="10" t="s">
        <v>538</v>
      </c>
    </row>
    <row r="23384" spans="30:32" x14ac:dyDescent="0.2">
      <c r="AD23384" s="11" t="s">
        <v>36565</v>
      </c>
      <c r="AE23384" s="10" t="s">
        <v>34568</v>
      </c>
      <c r="AF23384" s="10" t="s">
        <v>538</v>
      </c>
    </row>
    <row r="23385" spans="30:32" x14ac:dyDescent="0.2">
      <c r="AD23385" s="11" t="s">
        <v>36566</v>
      </c>
      <c r="AE23385" s="10" t="s">
        <v>34568</v>
      </c>
      <c r="AF23385" s="10" t="s">
        <v>538</v>
      </c>
    </row>
    <row r="23386" spans="30:32" x14ac:dyDescent="0.2">
      <c r="AD23386" s="11" t="s">
        <v>36567</v>
      </c>
      <c r="AE23386" s="10" t="s">
        <v>34568</v>
      </c>
      <c r="AF23386" s="10" t="s">
        <v>538</v>
      </c>
    </row>
    <row r="23387" spans="30:32" x14ac:dyDescent="0.2">
      <c r="AD23387" s="11" t="s">
        <v>36568</v>
      </c>
      <c r="AE23387" s="10" t="s">
        <v>34568</v>
      </c>
      <c r="AF23387" s="10" t="s">
        <v>538</v>
      </c>
    </row>
    <row r="23388" spans="30:32" x14ac:dyDescent="0.2">
      <c r="AD23388" s="11" t="s">
        <v>36569</v>
      </c>
      <c r="AE23388" s="10" t="s">
        <v>34568</v>
      </c>
      <c r="AF23388" s="10" t="s">
        <v>538</v>
      </c>
    </row>
    <row r="23389" spans="30:32" x14ac:dyDescent="0.2">
      <c r="AD23389" s="11" t="s">
        <v>36570</v>
      </c>
      <c r="AE23389" s="10" t="s">
        <v>34568</v>
      </c>
      <c r="AF23389" s="10" t="s">
        <v>538</v>
      </c>
    </row>
    <row r="23390" spans="30:32" x14ac:dyDescent="0.2">
      <c r="AD23390" s="11" t="s">
        <v>36571</v>
      </c>
      <c r="AE23390" s="10" t="s">
        <v>1884</v>
      </c>
      <c r="AF23390" s="10" t="s">
        <v>538</v>
      </c>
    </row>
    <row r="23391" spans="30:32" x14ac:dyDescent="0.2">
      <c r="AD23391" s="11" t="s">
        <v>36572</v>
      </c>
      <c r="AE23391" s="10" t="s">
        <v>1884</v>
      </c>
      <c r="AF23391" s="10" t="s">
        <v>538</v>
      </c>
    </row>
    <row r="23392" spans="30:32" x14ac:dyDescent="0.2">
      <c r="AD23392" s="11" t="s">
        <v>36573</v>
      </c>
      <c r="AE23392" s="10" t="s">
        <v>36574</v>
      </c>
      <c r="AF23392" s="10" t="s">
        <v>538</v>
      </c>
    </row>
    <row r="23393" spans="30:32" x14ac:dyDescent="0.2">
      <c r="AD23393" s="11" t="s">
        <v>36575</v>
      </c>
      <c r="AE23393" s="10" t="s">
        <v>36574</v>
      </c>
      <c r="AF23393" s="10" t="s">
        <v>538</v>
      </c>
    </row>
    <row r="23394" spans="30:32" x14ac:dyDescent="0.2">
      <c r="AD23394" s="11" t="s">
        <v>36576</v>
      </c>
      <c r="AE23394" s="10" t="s">
        <v>36574</v>
      </c>
      <c r="AF23394" s="10" t="s">
        <v>538</v>
      </c>
    </row>
    <row r="23395" spans="30:32" x14ac:dyDescent="0.2">
      <c r="AD23395" s="11" t="s">
        <v>36577</v>
      </c>
      <c r="AE23395" s="10" t="s">
        <v>1933</v>
      </c>
      <c r="AF23395" s="10" t="s">
        <v>538</v>
      </c>
    </row>
    <row r="23396" spans="30:32" x14ac:dyDescent="0.2">
      <c r="AD23396" s="11" t="s">
        <v>36578</v>
      </c>
      <c r="AE23396" s="10" t="s">
        <v>36579</v>
      </c>
      <c r="AF23396" s="10" t="s">
        <v>538</v>
      </c>
    </row>
    <row r="23397" spans="30:32" x14ac:dyDescent="0.2">
      <c r="AD23397" s="11" t="s">
        <v>36580</v>
      </c>
      <c r="AE23397" s="10" t="s">
        <v>25867</v>
      </c>
      <c r="AF23397" s="10" t="s">
        <v>538</v>
      </c>
    </row>
    <row r="23398" spans="30:32" x14ac:dyDescent="0.2">
      <c r="AD23398" s="11" t="s">
        <v>36581</v>
      </c>
      <c r="AE23398" s="10" t="s">
        <v>36582</v>
      </c>
      <c r="AF23398" s="10" t="s">
        <v>538</v>
      </c>
    </row>
    <row r="23399" spans="30:32" x14ac:dyDescent="0.2">
      <c r="AD23399" s="11" t="s">
        <v>36583</v>
      </c>
      <c r="AE23399" s="10" t="s">
        <v>36584</v>
      </c>
      <c r="AF23399" s="10" t="s">
        <v>538</v>
      </c>
    </row>
    <row r="23400" spans="30:32" x14ac:dyDescent="0.2">
      <c r="AD23400" s="11" t="s">
        <v>36585</v>
      </c>
      <c r="AE23400" s="10" t="s">
        <v>36582</v>
      </c>
      <c r="AF23400" s="10" t="s">
        <v>538</v>
      </c>
    </row>
    <row r="23401" spans="30:32" x14ac:dyDescent="0.2">
      <c r="AD23401" s="11" t="s">
        <v>36586</v>
      </c>
      <c r="AE23401" s="10" t="s">
        <v>6425</v>
      </c>
      <c r="AF23401" s="10" t="s">
        <v>538</v>
      </c>
    </row>
    <row r="23402" spans="30:32" x14ac:dyDescent="0.2">
      <c r="AD23402" s="11" t="s">
        <v>36587</v>
      </c>
      <c r="AE23402" s="10" t="s">
        <v>1041</v>
      </c>
      <c r="AF23402" s="10" t="s">
        <v>538</v>
      </c>
    </row>
    <row r="23403" spans="30:32" x14ac:dyDescent="0.2">
      <c r="AD23403" s="11" t="s">
        <v>36588</v>
      </c>
      <c r="AE23403" s="10" t="s">
        <v>36589</v>
      </c>
      <c r="AF23403" s="10" t="s">
        <v>538</v>
      </c>
    </row>
    <row r="23404" spans="30:32" x14ac:dyDescent="0.2">
      <c r="AD23404" s="11" t="s">
        <v>36590</v>
      </c>
      <c r="AE23404" s="10" t="s">
        <v>36591</v>
      </c>
      <c r="AF23404" s="10" t="s">
        <v>538</v>
      </c>
    </row>
    <row r="23405" spans="30:32" x14ac:dyDescent="0.2">
      <c r="AD23405" s="11" t="s">
        <v>36592</v>
      </c>
      <c r="AE23405" s="10" t="s">
        <v>36593</v>
      </c>
      <c r="AF23405" s="10" t="s">
        <v>538</v>
      </c>
    </row>
    <row r="23406" spans="30:32" x14ac:dyDescent="0.2">
      <c r="AD23406" s="11" t="s">
        <v>36594</v>
      </c>
      <c r="AE23406" s="10" t="s">
        <v>36595</v>
      </c>
      <c r="AF23406" s="10" t="s">
        <v>538</v>
      </c>
    </row>
    <row r="23407" spans="30:32" x14ac:dyDescent="0.2">
      <c r="AD23407" s="11" t="s">
        <v>36596</v>
      </c>
      <c r="AE23407" s="10" t="s">
        <v>36597</v>
      </c>
      <c r="AF23407" s="10" t="s">
        <v>538</v>
      </c>
    </row>
    <row r="23408" spans="30:32" x14ac:dyDescent="0.2">
      <c r="AD23408" s="11" t="s">
        <v>36598</v>
      </c>
      <c r="AE23408" s="10" t="s">
        <v>36599</v>
      </c>
      <c r="AF23408" s="10" t="s">
        <v>538</v>
      </c>
    </row>
    <row r="23409" spans="30:32" x14ac:dyDescent="0.2">
      <c r="AD23409" s="11" t="s">
        <v>36600</v>
      </c>
      <c r="AE23409" s="10" t="s">
        <v>7026</v>
      </c>
      <c r="AF23409" s="10" t="s">
        <v>538</v>
      </c>
    </row>
    <row r="23410" spans="30:32" x14ac:dyDescent="0.2">
      <c r="AD23410" s="11" t="s">
        <v>36601</v>
      </c>
      <c r="AE23410" s="10" t="s">
        <v>36602</v>
      </c>
      <c r="AF23410" s="10" t="s">
        <v>538</v>
      </c>
    </row>
    <row r="23411" spans="30:32" x14ac:dyDescent="0.2">
      <c r="AD23411" s="11" t="s">
        <v>36603</v>
      </c>
      <c r="AE23411" s="10" t="s">
        <v>8257</v>
      </c>
      <c r="AF23411" s="10" t="s">
        <v>538</v>
      </c>
    </row>
    <row r="23412" spans="30:32" x14ac:dyDescent="0.2">
      <c r="AD23412" s="11" t="s">
        <v>36604</v>
      </c>
      <c r="AE23412" s="10" t="s">
        <v>36605</v>
      </c>
      <c r="AF23412" s="10" t="s">
        <v>538</v>
      </c>
    </row>
    <row r="23413" spans="30:32" x14ac:dyDescent="0.2">
      <c r="AD23413" s="11" t="s">
        <v>36606</v>
      </c>
      <c r="AE23413" s="10" t="s">
        <v>27140</v>
      </c>
      <c r="AF23413" s="10" t="s">
        <v>538</v>
      </c>
    </row>
    <row r="23414" spans="30:32" x14ac:dyDescent="0.2">
      <c r="AD23414" s="11" t="s">
        <v>36607</v>
      </c>
      <c r="AE23414" s="10" t="s">
        <v>27140</v>
      </c>
      <c r="AF23414" s="10" t="s">
        <v>538</v>
      </c>
    </row>
    <row r="23415" spans="30:32" x14ac:dyDescent="0.2">
      <c r="AD23415" s="11" t="s">
        <v>36608</v>
      </c>
      <c r="AE23415" s="10" t="s">
        <v>36609</v>
      </c>
      <c r="AF23415" s="10" t="s">
        <v>538</v>
      </c>
    </row>
    <row r="23416" spans="30:32" x14ac:dyDescent="0.2">
      <c r="AD23416" s="11" t="s">
        <v>36610</v>
      </c>
      <c r="AE23416" s="10" t="s">
        <v>36611</v>
      </c>
      <c r="AF23416" s="10" t="s">
        <v>538</v>
      </c>
    </row>
    <row r="23417" spans="30:32" x14ac:dyDescent="0.2">
      <c r="AD23417" s="11" t="s">
        <v>36612</v>
      </c>
      <c r="AE23417" s="10" t="s">
        <v>36613</v>
      </c>
      <c r="AF23417" s="10" t="s">
        <v>538</v>
      </c>
    </row>
    <row r="23418" spans="30:32" x14ac:dyDescent="0.2">
      <c r="AD23418" s="11" t="s">
        <v>36614</v>
      </c>
      <c r="AE23418" s="10" t="s">
        <v>36615</v>
      </c>
      <c r="AF23418" s="10" t="s">
        <v>538</v>
      </c>
    </row>
    <row r="23419" spans="30:32" x14ac:dyDescent="0.2">
      <c r="AD23419" s="11" t="s">
        <v>36616</v>
      </c>
      <c r="AE23419" s="10" t="s">
        <v>33570</v>
      </c>
      <c r="AF23419" s="10" t="s">
        <v>538</v>
      </c>
    </row>
    <row r="23420" spans="30:32" x14ac:dyDescent="0.2">
      <c r="AD23420" s="11" t="s">
        <v>36617</v>
      </c>
      <c r="AE23420" s="10" t="s">
        <v>36618</v>
      </c>
      <c r="AF23420" s="10" t="s">
        <v>538</v>
      </c>
    </row>
    <row r="23421" spans="30:32" x14ac:dyDescent="0.2">
      <c r="AD23421" s="11" t="s">
        <v>36619</v>
      </c>
      <c r="AE23421" s="10" t="s">
        <v>36620</v>
      </c>
      <c r="AF23421" s="10" t="s">
        <v>538</v>
      </c>
    </row>
    <row r="23422" spans="30:32" x14ac:dyDescent="0.2">
      <c r="AD23422" s="11" t="s">
        <v>36621</v>
      </c>
      <c r="AE23422" s="10" t="s">
        <v>13557</v>
      </c>
      <c r="AF23422" s="10" t="s">
        <v>538</v>
      </c>
    </row>
    <row r="23423" spans="30:32" x14ac:dyDescent="0.2">
      <c r="AD23423" s="11" t="s">
        <v>36622</v>
      </c>
      <c r="AE23423" s="10" t="s">
        <v>36623</v>
      </c>
      <c r="AF23423" s="10" t="s">
        <v>538</v>
      </c>
    </row>
    <row r="23424" spans="30:32" x14ac:dyDescent="0.2">
      <c r="AD23424" s="11" t="s">
        <v>36624</v>
      </c>
      <c r="AE23424" s="10" t="s">
        <v>36625</v>
      </c>
      <c r="AF23424" s="10" t="s">
        <v>538</v>
      </c>
    </row>
    <row r="23425" spans="30:32" x14ac:dyDescent="0.2">
      <c r="AD23425" s="11" t="s">
        <v>36626</v>
      </c>
      <c r="AE23425" s="10" t="s">
        <v>36627</v>
      </c>
      <c r="AF23425" s="10" t="s">
        <v>538</v>
      </c>
    </row>
    <row r="23426" spans="30:32" x14ac:dyDescent="0.2">
      <c r="AD23426" s="11" t="s">
        <v>36628</v>
      </c>
      <c r="AE23426" s="10" t="s">
        <v>36627</v>
      </c>
      <c r="AF23426" s="10" t="s">
        <v>538</v>
      </c>
    </row>
    <row r="23427" spans="30:32" x14ac:dyDescent="0.2">
      <c r="AD23427" s="11" t="s">
        <v>36629</v>
      </c>
      <c r="AE23427" s="10" t="s">
        <v>36630</v>
      </c>
      <c r="AF23427" s="10" t="s">
        <v>538</v>
      </c>
    </row>
    <row r="23428" spans="30:32" x14ac:dyDescent="0.2">
      <c r="AD23428" s="11" t="s">
        <v>36631</v>
      </c>
      <c r="AE23428" s="10" t="s">
        <v>36630</v>
      </c>
      <c r="AF23428" s="10" t="s">
        <v>538</v>
      </c>
    </row>
    <row r="23429" spans="30:32" x14ac:dyDescent="0.2">
      <c r="AD23429" s="11" t="s">
        <v>36632</v>
      </c>
      <c r="AE23429" s="10" t="s">
        <v>36630</v>
      </c>
      <c r="AF23429" s="10" t="s">
        <v>538</v>
      </c>
    </row>
    <row r="23430" spans="30:32" x14ac:dyDescent="0.2">
      <c r="AD23430" s="11" t="s">
        <v>36633</v>
      </c>
      <c r="AE23430" s="10" t="s">
        <v>36634</v>
      </c>
      <c r="AF23430" s="10" t="s">
        <v>538</v>
      </c>
    </row>
    <row r="23431" spans="30:32" x14ac:dyDescent="0.2">
      <c r="AD23431" s="11" t="s">
        <v>36635</v>
      </c>
      <c r="AE23431" s="10" t="s">
        <v>36636</v>
      </c>
      <c r="AF23431" s="10" t="s">
        <v>538</v>
      </c>
    </row>
    <row r="23432" spans="30:32" x14ac:dyDescent="0.2">
      <c r="AD23432" s="11" t="s">
        <v>36637</v>
      </c>
      <c r="AE23432" s="10" t="s">
        <v>36638</v>
      </c>
      <c r="AF23432" s="10" t="s">
        <v>538</v>
      </c>
    </row>
    <row r="23433" spans="30:32" x14ac:dyDescent="0.2">
      <c r="AD23433" s="11" t="s">
        <v>36639</v>
      </c>
      <c r="AE23433" s="10" t="s">
        <v>36638</v>
      </c>
      <c r="AF23433" s="10" t="s">
        <v>538</v>
      </c>
    </row>
    <row r="23434" spans="30:32" x14ac:dyDescent="0.2">
      <c r="AD23434" s="11" t="s">
        <v>36640</v>
      </c>
      <c r="AE23434" s="10" t="s">
        <v>36641</v>
      </c>
      <c r="AF23434" s="10" t="s">
        <v>538</v>
      </c>
    </row>
    <row r="23435" spans="30:32" x14ac:dyDescent="0.2">
      <c r="AD23435" s="11" t="s">
        <v>36642</v>
      </c>
      <c r="AE23435" s="10" t="s">
        <v>36643</v>
      </c>
      <c r="AF23435" s="10" t="s">
        <v>538</v>
      </c>
    </row>
    <row r="23436" spans="30:32" x14ac:dyDescent="0.2">
      <c r="AD23436" s="11" t="s">
        <v>36644</v>
      </c>
      <c r="AE23436" s="10" t="s">
        <v>36643</v>
      </c>
      <c r="AF23436" s="10" t="s">
        <v>538</v>
      </c>
    </row>
    <row r="23437" spans="30:32" x14ac:dyDescent="0.2">
      <c r="AD23437" s="11" t="s">
        <v>36645</v>
      </c>
      <c r="AE23437" s="10" t="s">
        <v>36643</v>
      </c>
      <c r="AF23437" s="10" t="s">
        <v>538</v>
      </c>
    </row>
    <row r="23438" spans="30:32" x14ac:dyDescent="0.2">
      <c r="AD23438" s="11" t="s">
        <v>36646</v>
      </c>
      <c r="AE23438" s="10" t="s">
        <v>36643</v>
      </c>
      <c r="AF23438" s="10" t="s">
        <v>538</v>
      </c>
    </row>
    <row r="23439" spans="30:32" x14ac:dyDescent="0.2">
      <c r="AD23439" s="11" t="s">
        <v>36647</v>
      </c>
      <c r="AE23439" s="10" t="s">
        <v>36648</v>
      </c>
      <c r="AF23439" s="10" t="s">
        <v>538</v>
      </c>
    </row>
    <row r="23440" spans="30:32" x14ac:dyDescent="0.2">
      <c r="AD23440" s="11" t="s">
        <v>36649</v>
      </c>
      <c r="AE23440" s="10" t="s">
        <v>36650</v>
      </c>
      <c r="AF23440" s="10" t="s">
        <v>538</v>
      </c>
    </row>
    <row r="23441" spans="30:32" x14ac:dyDescent="0.2">
      <c r="AD23441" s="11" t="s">
        <v>36651</v>
      </c>
      <c r="AE23441" s="10" t="s">
        <v>20848</v>
      </c>
      <c r="AF23441" s="10" t="s">
        <v>538</v>
      </c>
    </row>
    <row r="23442" spans="30:32" x14ac:dyDescent="0.2">
      <c r="AD23442" s="11" t="s">
        <v>36652</v>
      </c>
      <c r="AE23442" s="10" t="s">
        <v>36653</v>
      </c>
      <c r="AF23442" s="10" t="s">
        <v>538</v>
      </c>
    </row>
    <row r="23443" spans="30:32" x14ac:dyDescent="0.2">
      <c r="AD23443" s="11" t="s">
        <v>36654</v>
      </c>
      <c r="AE23443" s="10" t="s">
        <v>33645</v>
      </c>
      <c r="AF23443" s="10" t="s">
        <v>538</v>
      </c>
    </row>
    <row r="23444" spans="30:32" x14ac:dyDescent="0.2">
      <c r="AD23444" s="11" t="s">
        <v>36655</v>
      </c>
      <c r="AE23444" s="10" t="s">
        <v>36656</v>
      </c>
      <c r="AF23444" s="10" t="s">
        <v>538</v>
      </c>
    </row>
    <row r="23445" spans="30:32" x14ac:dyDescent="0.2">
      <c r="AD23445" s="11" t="s">
        <v>36657</v>
      </c>
      <c r="AE23445" s="10" t="s">
        <v>23928</v>
      </c>
      <c r="AF23445" s="10" t="s">
        <v>538</v>
      </c>
    </row>
    <row r="23446" spans="30:32" x14ac:dyDescent="0.2">
      <c r="AD23446" s="11" t="s">
        <v>36658</v>
      </c>
      <c r="AE23446" s="10" t="s">
        <v>23928</v>
      </c>
      <c r="AF23446" s="10" t="s">
        <v>538</v>
      </c>
    </row>
    <row r="23447" spans="30:32" x14ac:dyDescent="0.2">
      <c r="AD23447" s="11" t="s">
        <v>36659</v>
      </c>
      <c r="AE23447" s="10" t="s">
        <v>23928</v>
      </c>
      <c r="AF23447" s="10" t="s">
        <v>538</v>
      </c>
    </row>
    <row r="23448" spans="30:32" x14ac:dyDescent="0.2">
      <c r="AD23448" s="11" t="s">
        <v>36660</v>
      </c>
      <c r="AE23448" s="10" t="s">
        <v>36661</v>
      </c>
      <c r="AF23448" s="10" t="s">
        <v>538</v>
      </c>
    </row>
    <row r="23449" spans="30:32" x14ac:dyDescent="0.2">
      <c r="AD23449" s="11" t="s">
        <v>36662</v>
      </c>
      <c r="AE23449" s="10" t="s">
        <v>3469</v>
      </c>
      <c r="AF23449" s="10" t="s">
        <v>538</v>
      </c>
    </row>
    <row r="23450" spans="30:32" x14ac:dyDescent="0.2">
      <c r="AD23450" s="11" t="s">
        <v>36663</v>
      </c>
      <c r="AE23450" s="10" t="s">
        <v>3469</v>
      </c>
      <c r="AF23450" s="10" t="s">
        <v>538</v>
      </c>
    </row>
    <row r="23451" spans="30:32" x14ac:dyDescent="0.2">
      <c r="AD23451" s="11" t="s">
        <v>36664</v>
      </c>
      <c r="AE23451" s="10" t="s">
        <v>5822</v>
      </c>
      <c r="AF23451" s="10" t="s">
        <v>538</v>
      </c>
    </row>
    <row r="23452" spans="30:32" x14ac:dyDescent="0.2">
      <c r="AD23452" s="11" t="s">
        <v>36665</v>
      </c>
      <c r="AE23452" s="10" t="s">
        <v>36666</v>
      </c>
      <c r="AF23452" s="10" t="s">
        <v>538</v>
      </c>
    </row>
    <row r="23453" spans="30:32" x14ac:dyDescent="0.2">
      <c r="AD23453" s="11" t="s">
        <v>36667</v>
      </c>
      <c r="AE23453" s="10" t="s">
        <v>15741</v>
      </c>
      <c r="AF23453" s="10" t="s">
        <v>538</v>
      </c>
    </row>
    <row r="23454" spans="30:32" x14ac:dyDescent="0.2">
      <c r="AD23454" s="11" t="s">
        <v>36668</v>
      </c>
      <c r="AE23454" s="10" t="s">
        <v>36669</v>
      </c>
      <c r="AF23454" s="10" t="s">
        <v>538</v>
      </c>
    </row>
    <row r="23455" spans="30:32" x14ac:dyDescent="0.2">
      <c r="AD23455" s="11" t="s">
        <v>36670</v>
      </c>
      <c r="AE23455" s="10" t="s">
        <v>9220</v>
      </c>
      <c r="AF23455" s="10" t="s">
        <v>538</v>
      </c>
    </row>
    <row r="23456" spans="30:32" x14ac:dyDescent="0.2">
      <c r="AD23456" s="11" t="s">
        <v>36671</v>
      </c>
      <c r="AE23456" s="10" t="s">
        <v>36672</v>
      </c>
      <c r="AF23456" s="10" t="s">
        <v>538</v>
      </c>
    </row>
    <row r="23457" spans="30:32" x14ac:dyDescent="0.2">
      <c r="AD23457" s="11" t="s">
        <v>36673</v>
      </c>
      <c r="AE23457" s="10" t="s">
        <v>36674</v>
      </c>
      <c r="AF23457" s="10" t="s">
        <v>538</v>
      </c>
    </row>
    <row r="23458" spans="30:32" x14ac:dyDescent="0.2">
      <c r="AD23458" s="11" t="s">
        <v>36675</v>
      </c>
      <c r="AE23458" s="10" t="s">
        <v>4422</v>
      </c>
      <c r="AF23458" s="10" t="s">
        <v>538</v>
      </c>
    </row>
    <row r="23459" spans="30:32" x14ac:dyDescent="0.2">
      <c r="AD23459" s="11" t="s">
        <v>36676</v>
      </c>
      <c r="AE23459" s="10" t="s">
        <v>24574</v>
      </c>
      <c r="AF23459" s="10" t="s">
        <v>538</v>
      </c>
    </row>
    <row r="23460" spans="30:32" x14ac:dyDescent="0.2">
      <c r="AD23460" s="11" t="s">
        <v>36677</v>
      </c>
      <c r="AE23460" s="10" t="s">
        <v>7370</v>
      </c>
      <c r="AF23460" s="10" t="s">
        <v>538</v>
      </c>
    </row>
    <row r="23461" spans="30:32" x14ac:dyDescent="0.2">
      <c r="AD23461" s="11" t="s">
        <v>36678</v>
      </c>
      <c r="AE23461" s="10" t="s">
        <v>36679</v>
      </c>
      <c r="AF23461" s="10" t="s">
        <v>538</v>
      </c>
    </row>
    <row r="23462" spans="30:32" x14ac:dyDescent="0.2">
      <c r="AD23462" s="11" t="s">
        <v>36680</v>
      </c>
      <c r="AE23462" s="10" t="s">
        <v>36681</v>
      </c>
      <c r="AF23462" s="10" t="s">
        <v>538</v>
      </c>
    </row>
    <row r="23463" spans="30:32" x14ac:dyDescent="0.2">
      <c r="AD23463" s="11" t="s">
        <v>36682</v>
      </c>
      <c r="AE23463" s="10" t="s">
        <v>36683</v>
      </c>
      <c r="AF23463" s="10" t="s">
        <v>538</v>
      </c>
    </row>
    <row r="23464" spans="30:32" x14ac:dyDescent="0.2">
      <c r="AD23464" s="11" t="s">
        <v>36684</v>
      </c>
      <c r="AE23464" s="10" t="s">
        <v>36685</v>
      </c>
      <c r="AF23464" s="10" t="s">
        <v>538</v>
      </c>
    </row>
    <row r="23465" spans="30:32" x14ac:dyDescent="0.2">
      <c r="AD23465" s="11" t="s">
        <v>36686</v>
      </c>
      <c r="AE23465" s="10" t="s">
        <v>36687</v>
      </c>
      <c r="AF23465" s="10" t="s">
        <v>538</v>
      </c>
    </row>
    <row r="23466" spans="30:32" x14ac:dyDescent="0.2">
      <c r="AD23466" s="11" t="s">
        <v>36688</v>
      </c>
      <c r="AE23466" s="10" t="s">
        <v>36689</v>
      </c>
      <c r="AF23466" s="10" t="s">
        <v>538</v>
      </c>
    </row>
    <row r="23467" spans="30:32" x14ac:dyDescent="0.2">
      <c r="AD23467" s="11" t="s">
        <v>36690</v>
      </c>
      <c r="AE23467" s="10" t="s">
        <v>36691</v>
      </c>
      <c r="AF23467" s="10" t="s">
        <v>538</v>
      </c>
    </row>
    <row r="23468" spans="30:32" x14ac:dyDescent="0.2">
      <c r="AD23468" s="11" t="s">
        <v>36692</v>
      </c>
      <c r="AE23468" s="10" t="s">
        <v>36693</v>
      </c>
      <c r="AF23468" s="10" t="s">
        <v>538</v>
      </c>
    </row>
    <row r="23469" spans="30:32" x14ac:dyDescent="0.2">
      <c r="AD23469" s="11" t="s">
        <v>36694</v>
      </c>
      <c r="AE23469" s="10" t="s">
        <v>36695</v>
      </c>
      <c r="AF23469" s="10" t="s">
        <v>538</v>
      </c>
    </row>
    <row r="23470" spans="30:32" x14ac:dyDescent="0.2">
      <c r="AD23470" s="11" t="s">
        <v>36696</v>
      </c>
      <c r="AE23470" s="10" t="s">
        <v>36697</v>
      </c>
      <c r="AF23470" s="10" t="s">
        <v>538</v>
      </c>
    </row>
    <row r="23471" spans="30:32" x14ac:dyDescent="0.2">
      <c r="AD23471" s="11" t="s">
        <v>36698</v>
      </c>
      <c r="AE23471" s="10" t="s">
        <v>36699</v>
      </c>
      <c r="AF23471" s="10" t="s">
        <v>538</v>
      </c>
    </row>
    <row r="23472" spans="30:32" x14ac:dyDescent="0.2">
      <c r="AD23472" s="11" t="s">
        <v>36700</v>
      </c>
      <c r="AE23472" s="10" t="s">
        <v>36701</v>
      </c>
      <c r="AF23472" s="10" t="s">
        <v>538</v>
      </c>
    </row>
    <row r="23473" spans="30:32" x14ac:dyDescent="0.2">
      <c r="AD23473" s="11" t="s">
        <v>36702</v>
      </c>
      <c r="AE23473" s="10" t="s">
        <v>36703</v>
      </c>
      <c r="AF23473" s="10" t="s">
        <v>538</v>
      </c>
    </row>
    <row r="23474" spans="30:32" x14ac:dyDescent="0.2">
      <c r="AD23474" s="11" t="s">
        <v>36704</v>
      </c>
      <c r="AE23474" s="10" t="s">
        <v>36705</v>
      </c>
      <c r="AF23474" s="10" t="s">
        <v>538</v>
      </c>
    </row>
    <row r="23475" spans="30:32" x14ac:dyDescent="0.2">
      <c r="AD23475" s="11" t="s">
        <v>36706</v>
      </c>
      <c r="AE23475" s="10" t="s">
        <v>36707</v>
      </c>
      <c r="AF23475" s="10" t="s">
        <v>538</v>
      </c>
    </row>
    <row r="23476" spans="30:32" x14ac:dyDescent="0.2">
      <c r="AD23476" s="11" t="s">
        <v>36708</v>
      </c>
      <c r="AE23476" s="10" t="s">
        <v>36709</v>
      </c>
      <c r="AF23476" s="10" t="s">
        <v>538</v>
      </c>
    </row>
    <row r="23477" spans="30:32" x14ac:dyDescent="0.2">
      <c r="AD23477" s="11" t="s">
        <v>36710</v>
      </c>
      <c r="AE23477" s="10" t="s">
        <v>24050</v>
      </c>
      <c r="AF23477" s="10" t="s">
        <v>538</v>
      </c>
    </row>
    <row r="23478" spans="30:32" x14ac:dyDescent="0.2">
      <c r="AD23478" s="11" t="s">
        <v>36711</v>
      </c>
      <c r="AE23478" s="10" t="s">
        <v>36712</v>
      </c>
      <c r="AF23478" s="10" t="s">
        <v>538</v>
      </c>
    </row>
    <row r="23479" spans="30:32" x14ac:dyDescent="0.2">
      <c r="AD23479" s="11" t="s">
        <v>36713</v>
      </c>
      <c r="AE23479" s="10" t="s">
        <v>36714</v>
      </c>
      <c r="AF23479" s="10" t="s">
        <v>538</v>
      </c>
    </row>
    <row r="23480" spans="30:32" x14ac:dyDescent="0.2">
      <c r="AD23480" s="11" t="s">
        <v>36715</v>
      </c>
      <c r="AE23480" s="10" t="s">
        <v>36716</v>
      </c>
      <c r="AF23480" s="10" t="s">
        <v>538</v>
      </c>
    </row>
    <row r="23481" spans="30:32" x14ac:dyDescent="0.2">
      <c r="AD23481" s="11" t="s">
        <v>36717</v>
      </c>
      <c r="AE23481" s="10" t="s">
        <v>36718</v>
      </c>
      <c r="AF23481" s="10" t="s">
        <v>538</v>
      </c>
    </row>
    <row r="23482" spans="30:32" x14ac:dyDescent="0.2">
      <c r="AD23482" s="11" t="s">
        <v>36719</v>
      </c>
      <c r="AE23482" s="10" t="s">
        <v>36720</v>
      </c>
      <c r="AF23482" s="10" t="s">
        <v>538</v>
      </c>
    </row>
    <row r="23483" spans="30:32" x14ac:dyDescent="0.2">
      <c r="AD23483" s="11" t="s">
        <v>36721</v>
      </c>
      <c r="AE23483" s="10" t="s">
        <v>36722</v>
      </c>
      <c r="AF23483" s="10" t="s">
        <v>538</v>
      </c>
    </row>
    <row r="23484" spans="30:32" x14ac:dyDescent="0.2">
      <c r="AD23484" s="11" t="s">
        <v>36723</v>
      </c>
      <c r="AE23484" s="10" t="s">
        <v>36724</v>
      </c>
      <c r="AF23484" s="10" t="s">
        <v>538</v>
      </c>
    </row>
    <row r="23485" spans="30:32" x14ac:dyDescent="0.2">
      <c r="AD23485" s="11" t="s">
        <v>36725</v>
      </c>
      <c r="AE23485" s="10" t="s">
        <v>36726</v>
      </c>
      <c r="AF23485" s="10" t="s">
        <v>538</v>
      </c>
    </row>
    <row r="23486" spans="30:32" x14ac:dyDescent="0.2">
      <c r="AD23486" s="11" t="s">
        <v>36727</v>
      </c>
      <c r="AE23486" s="10" t="s">
        <v>36728</v>
      </c>
      <c r="AF23486" s="10" t="s">
        <v>538</v>
      </c>
    </row>
    <row r="23487" spans="30:32" x14ac:dyDescent="0.2">
      <c r="AD23487" s="11" t="s">
        <v>36729</v>
      </c>
      <c r="AE23487" s="10" t="s">
        <v>29250</v>
      </c>
      <c r="AF23487" s="10" t="s">
        <v>538</v>
      </c>
    </row>
    <row r="23488" spans="30:32" x14ac:dyDescent="0.2">
      <c r="AD23488" s="11" t="s">
        <v>36730</v>
      </c>
      <c r="AE23488" s="10" t="s">
        <v>29250</v>
      </c>
      <c r="AF23488" s="10" t="s">
        <v>538</v>
      </c>
    </row>
    <row r="23489" spans="30:32" x14ac:dyDescent="0.2">
      <c r="AD23489" s="11" t="s">
        <v>36731</v>
      </c>
      <c r="AE23489" s="10" t="s">
        <v>36732</v>
      </c>
      <c r="AF23489" s="10" t="s">
        <v>538</v>
      </c>
    </row>
    <row r="23490" spans="30:32" x14ac:dyDescent="0.2">
      <c r="AD23490" s="11" t="s">
        <v>36733</v>
      </c>
      <c r="AE23490" s="10" t="s">
        <v>36734</v>
      </c>
      <c r="AF23490" s="10" t="s">
        <v>538</v>
      </c>
    </row>
    <row r="23491" spans="30:32" x14ac:dyDescent="0.2">
      <c r="AD23491" s="11" t="s">
        <v>36735</v>
      </c>
      <c r="AE23491" s="10" t="s">
        <v>36736</v>
      </c>
      <c r="AF23491" s="10" t="s">
        <v>538</v>
      </c>
    </row>
    <row r="23492" spans="30:32" x14ac:dyDescent="0.2">
      <c r="AD23492" s="11" t="s">
        <v>36737</v>
      </c>
      <c r="AE23492" s="10" t="s">
        <v>27464</v>
      </c>
      <c r="AF23492" s="10" t="s">
        <v>538</v>
      </c>
    </row>
    <row r="23493" spans="30:32" x14ac:dyDescent="0.2">
      <c r="AD23493" s="11" t="s">
        <v>36738</v>
      </c>
      <c r="AE23493" s="10" t="s">
        <v>36739</v>
      </c>
      <c r="AF23493" s="10" t="s">
        <v>538</v>
      </c>
    </row>
    <row r="23494" spans="30:32" x14ac:dyDescent="0.2">
      <c r="AD23494" s="11" t="s">
        <v>36740</v>
      </c>
      <c r="AE23494" s="10" t="s">
        <v>36741</v>
      </c>
      <c r="AF23494" s="10" t="s">
        <v>538</v>
      </c>
    </row>
    <row r="23495" spans="30:32" x14ac:dyDescent="0.2">
      <c r="AD23495" s="11" t="s">
        <v>36742</v>
      </c>
      <c r="AE23495" s="10" t="s">
        <v>36743</v>
      </c>
      <c r="AF23495" s="10" t="s">
        <v>538</v>
      </c>
    </row>
    <row r="23496" spans="30:32" x14ac:dyDescent="0.2">
      <c r="AD23496" s="11" t="s">
        <v>36744</v>
      </c>
      <c r="AE23496" s="10" t="s">
        <v>36743</v>
      </c>
      <c r="AF23496" s="10" t="s">
        <v>538</v>
      </c>
    </row>
    <row r="23497" spans="30:32" x14ac:dyDescent="0.2">
      <c r="AD23497" s="11" t="s">
        <v>36745</v>
      </c>
      <c r="AE23497" s="10" t="s">
        <v>36743</v>
      </c>
      <c r="AF23497" s="10" t="s">
        <v>538</v>
      </c>
    </row>
    <row r="23498" spans="30:32" x14ac:dyDescent="0.2">
      <c r="AD23498" s="11" t="s">
        <v>36746</v>
      </c>
      <c r="AE23498" s="10" t="s">
        <v>36747</v>
      </c>
      <c r="AF23498" s="10" t="s">
        <v>538</v>
      </c>
    </row>
    <row r="23499" spans="30:32" x14ac:dyDescent="0.2">
      <c r="AD23499" s="11" t="s">
        <v>36748</v>
      </c>
      <c r="AE23499" s="10" t="s">
        <v>26476</v>
      </c>
      <c r="AF23499" s="10" t="s">
        <v>538</v>
      </c>
    </row>
    <row r="23500" spans="30:32" x14ac:dyDescent="0.2">
      <c r="AD23500" s="11" t="s">
        <v>36749</v>
      </c>
      <c r="AE23500" s="10" t="s">
        <v>36750</v>
      </c>
      <c r="AF23500" s="10" t="s">
        <v>538</v>
      </c>
    </row>
    <row r="23501" spans="30:32" x14ac:dyDescent="0.2">
      <c r="AD23501" s="11" t="s">
        <v>36751</v>
      </c>
      <c r="AE23501" s="10" t="s">
        <v>1794</v>
      </c>
      <c r="AF23501" s="10" t="s">
        <v>538</v>
      </c>
    </row>
    <row r="23502" spans="30:32" x14ac:dyDescent="0.2">
      <c r="AD23502" s="11" t="s">
        <v>36752</v>
      </c>
      <c r="AE23502" s="10" t="s">
        <v>22524</v>
      </c>
      <c r="AF23502" s="10" t="s">
        <v>538</v>
      </c>
    </row>
    <row r="23503" spans="30:32" x14ac:dyDescent="0.2">
      <c r="AD23503" s="11" t="s">
        <v>36753</v>
      </c>
      <c r="AE23503" s="10" t="s">
        <v>36754</v>
      </c>
      <c r="AF23503" s="10" t="s">
        <v>538</v>
      </c>
    </row>
    <row r="23504" spans="30:32" x14ac:dyDescent="0.2">
      <c r="AD23504" s="11" t="s">
        <v>36755</v>
      </c>
      <c r="AE23504" s="10" t="s">
        <v>36756</v>
      </c>
      <c r="AF23504" s="10" t="s">
        <v>538</v>
      </c>
    </row>
    <row r="23505" spans="30:32" x14ac:dyDescent="0.2">
      <c r="AD23505" s="11" t="s">
        <v>36757</v>
      </c>
      <c r="AE23505" s="10" t="s">
        <v>36756</v>
      </c>
      <c r="AF23505" s="10" t="s">
        <v>538</v>
      </c>
    </row>
    <row r="23506" spans="30:32" x14ac:dyDescent="0.2">
      <c r="AD23506" s="11" t="s">
        <v>36758</v>
      </c>
      <c r="AE23506" s="10" t="s">
        <v>36759</v>
      </c>
      <c r="AF23506" s="10" t="s">
        <v>538</v>
      </c>
    </row>
    <row r="23507" spans="30:32" x14ac:dyDescent="0.2">
      <c r="AD23507" s="11" t="s">
        <v>36760</v>
      </c>
      <c r="AE23507" s="10" t="s">
        <v>36761</v>
      </c>
      <c r="AF23507" s="10" t="s">
        <v>538</v>
      </c>
    </row>
    <row r="23508" spans="30:32" x14ac:dyDescent="0.2">
      <c r="AD23508" s="11" t="s">
        <v>36762</v>
      </c>
      <c r="AE23508" s="10" t="s">
        <v>4103</v>
      </c>
      <c r="AF23508" s="10" t="s">
        <v>538</v>
      </c>
    </row>
    <row r="23509" spans="30:32" x14ac:dyDescent="0.2">
      <c r="AD23509" s="11" t="s">
        <v>36763</v>
      </c>
      <c r="AE23509" s="10" t="s">
        <v>36764</v>
      </c>
      <c r="AF23509" s="10" t="s">
        <v>538</v>
      </c>
    </row>
    <row r="23510" spans="30:32" x14ac:dyDescent="0.2">
      <c r="AD23510" s="11" t="s">
        <v>36765</v>
      </c>
      <c r="AE23510" s="10" t="s">
        <v>36766</v>
      </c>
      <c r="AF23510" s="10" t="s">
        <v>538</v>
      </c>
    </row>
    <row r="23511" spans="30:32" x14ac:dyDescent="0.2">
      <c r="AD23511" s="11" t="s">
        <v>36767</v>
      </c>
      <c r="AE23511" s="10" t="s">
        <v>36768</v>
      </c>
      <c r="AF23511" s="10" t="s">
        <v>538</v>
      </c>
    </row>
    <row r="23512" spans="30:32" x14ac:dyDescent="0.2">
      <c r="AD23512" s="11" t="s">
        <v>36769</v>
      </c>
      <c r="AE23512" s="10" t="s">
        <v>36768</v>
      </c>
      <c r="AF23512" s="10" t="s">
        <v>538</v>
      </c>
    </row>
    <row r="23513" spans="30:32" x14ac:dyDescent="0.2">
      <c r="AD23513" s="11" t="s">
        <v>36770</v>
      </c>
      <c r="AE23513" s="10" t="s">
        <v>36771</v>
      </c>
      <c r="AF23513" s="10" t="s">
        <v>538</v>
      </c>
    </row>
    <row r="23514" spans="30:32" x14ac:dyDescent="0.2">
      <c r="AD23514" s="11" t="s">
        <v>36772</v>
      </c>
      <c r="AE23514" s="10" t="s">
        <v>36773</v>
      </c>
      <c r="AF23514" s="10" t="s">
        <v>538</v>
      </c>
    </row>
    <row r="23515" spans="30:32" x14ac:dyDescent="0.2">
      <c r="AD23515" s="11" t="s">
        <v>36774</v>
      </c>
      <c r="AE23515" s="10" t="s">
        <v>36775</v>
      </c>
      <c r="AF23515" s="10" t="s">
        <v>538</v>
      </c>
    </row>
    <row r="23516" spans="30:32" x14ac:dyDescent="0.2">
      <c r="AD23516" s="11" t="s">
        <v>36776</v>
      </c>
      <c r="AE23516" s="10" t="s">
        <v>36777</v>
      </c>
      <c r="AF23516" s="10" t="s">
        <v>538</v>
      </c>
    </row>
    <row r="23517" spans="30:32" x14ac:dyDescent="0.2">
      <c r="AD23517" s="11" t="s">
        <v>36778</v>
      </c>
      <c r="AE23517" s="10" t="s">
        <v>26548</v>
      </c>
      <c r="AF23517" s="10" t="s">
        <v>538</v>
      </c>
    </row>
    <row r="23518" spans="30:32" x14ac:dyDescent="0.2">
      <c r="AD23518" s="11" t="s">
        <v>36779</v>
      </c>
      <c r="AE23518" s="10" t="s">
        <v>26548</v>
      </c>
      <c r="AF23518" s="10" t="s">
        <v>538</v>
      </c>
    </row>
    <row r="23519" spans="30:32" x14ac:dyDescent="0.2">
      <c r="AD23519" s="11" t="s">
        <v>36780</v>
      </c>
      <c r="AE23519" s="10" t="s">
        <v>26548</v>
      </c>
      <c r="AF23519" s="10" t="s">
        <v>538</v>
      </c>
    </row>
    <row r="23520" spans="30:32" x14ac:dyDescent="0.2">
      <c r="AD23520" s="11" t="s">
        <v>36781</v>
      </c>
      <c r="AE23520" s="10" t="s">
        <v>26548</v>
      </c>
      <c r="AF23520" s="10" t="s">
        <v>538</v>
      </c>
    </row>
    <row r="23521" spans="30:32" x14ac:dyDescent="0.2">
      <c r="AD23521" s="11" t="s">
        <v>36782</v>
      </c>
      <c r="AE23521" s="10" t="s">
        <v>26548</v>
      </c>
      <c r="AF23521" s="10" t="s">
        <v>538</v>
      </c>
    </row>
    <row r="23522" spans="30:32" x14ac:dyDescent="0.2">
      <c r="AD23522" s="11" t="s">
        <v>36783</v>
      </c>
      <c r="AE23522" s="10" t="s">
        <v>26548</v>
      </c>
      <c r="AF23522" s="10" t="s">
        <v>538</v>
      </c>
    </row>
    <row r="23523" spans="30:32" x14ac:dyDescent="0.2">
      <c r="AD23523" s="11" t="s">
        <v>36784</v>
      </c>
      <c r="AE23523" s="10" t="s">
        <v>36785</v>
      </c>
      <c r="AF23523" s="10" t="s">
        <v>538</v>
      </c>
    </row>
    <row r="23524" spans="30:32" x14ac:dyDescent="0.2">
      <c r="AD23524" s="11" t="s">
        <v>36786</v>
      </c>
      <c r="AE23524" s="10" t="s">
        <v>36787</v>
      </c>
      <c r="AF23524" s="10" t="s">
        <v>538</v>
      </c>
    </row>
    <row r="23525" spans="30:32" x14ac:dyDescent="0.2">
      <c r="AD23525" s="11" t="s">
        <v>36788</v>
      </c>
      <c r="AE23525" s="10" t="s">
        <v>36789</v>
      </c>
      <c r="AF23525" s="10" t="s">
        <v>538</v>
      </c>
    </row>
    <row r="23526" spans="30:32" x14ac:dyDescent="0.2">
      <c r="AD23526" s="11" t="s">
        <v>36790</v>
      </c>
      <c r="AE23526" s="10" t="s">
        <v>36791</v>
      </c>
      <c r="AF23526" s="10" t="s">
        <v>538</v>
      </c>
    </row>
    <row r="23527" spans="30:32" x14ac:dyDescent="0.2">
      <c r="AD23527" s="11" t="s">
        <v>36792</v>
      </c>
      <c r="AE23527" s="10" t="s">
        <v>36791</v>
      </c>
      <c r="AF23527" s="10" t="s">
        <v>538</v>
      </c>
    </row>
    <row r="23528" spans="30:32" x14ac:dyDescent="0.2">
      <c r="AD23528" s="11" t="s">
        <v>36793</v>
      </c>
      <c r="AE23528" s="10" t="s">
        <v>36791</v>
      </c>
      <c r="AF23528" s="10" t="s">
        <v>538</v>
      </c>
    </row>
    <row r="23529" spans="30:32" x14ac:dyDescent="0.2">
      <c r="AD23529" s="11" t="s">
        <v>36794</v>
      </c>
      <c r="AE23529" s="10" t="s">
        <v>36791</v>
      </c>
      <c r="AF23529" s="10" t="s">
        <v>538</v>
      </c>
    </row>
    <row r="23530" spans="30:32" x14ac:dyDescent="0.2">
      <c r="AD23530" s="11" t="s">
        <v>36795</v>
      </c>
      <c r="AE23530" s="10" t="s">
        <v>36791</v>
      </c>
      <c r="AF23530" s="10" t="s">
        <v>538</v>
      </c>
    </row>
    <row r="23531" spans="30:32" x14ac:dyDescent="0.2">
      <c r="AD23531" s="11" t="s">
        <v>36796</v>
      </c>
      <c r="AE23531" s="10" t="s">
        <v>36797</v>
      </c>
      <c r="AF23531" s="10" t="s">
        <v>538</v>
      </c>
    </row>
    <row r="23532" spans="30:32" x14ac:dyDescent="0.2">
      <c r="AD23532" s="11" t="s">
        <v>36798</v>
      </c>
      <c r="AE23532" s="10" t="s">
        <v>36799</v>
      </c>
      <c r="AF23532" s="10" t="s">
        <v>538</v>
      </c>
    </row>
    <row r="23533" spans="30:32" x14ac:dyDescent="0.2">
      <c r="AD23533" s="11" t="s">
        <v>36800</v>
      </c>
      <c r="AE23533" s="10" t="s">
        <v>36801</v>
      </c>
      <c r="AF23533" s="10" t="s">
        <v>538</v>
      </c>
    </row>
    <row r="23534" spans="30:32" x14ac:dyDescent="0.2">
      <c r="AD23534" s="11" t="s">
        <v>36802</v>
      </c>
      <c r="AE23534" s="10" t="s">
        <v>1450</v>
      </c>
      <c r="AF23534" s="10" t="s">
        <v>538</v>
      </c>
    </row>
    <row r="23535" spans="30:32" x14ac:dyDescent="0.2">
      <c r="AD23535" s="11" t="s">
        <v>36803</v>
      </c>
      <c r="AE23535" s="10" t="s">
        <v>36804</v>
      </c>
      <c r="AF23535" s="10" t="s">
        <v>538</v>
      </c>
    </row>
    <row r="23536" spans="30:32" x14ac:dyDescent="0.2">
      <c r="AD23536" s="11" t="s">
        <v>36805</v>
      </c>
      <c r="AE23536" s="10" t="s">
        <v>36806</v>
      </c>
      <c r="AF23536" s="10" t="s">
        <v>538</v>
      </c>
    </row>
    <row r="23537" spans="30:32" x14ac:dyDescent="0.2">
      <c r="AD23537" s="11" t="s">
        <v>36807</v>
      </c>
      <c r="AE23537" s="10" t="s">
        <v>36808</v>
      </c>
      <c r="AF23537" s="10" t="s">
        <v>538</v>
      </c>
    </row>
    <row r="23538" spans="30:32" x14ac:dyDescent="0.2">
      <c r="AD23538" s="11" t="s">
        <v>36809</v>
      </c>
      <c r="AE23538" s="10" t="s">
        <v>36808</v>
      </c>
      <c r="AF23538" s="10" t="s">
        <v>538</v>
      </c>
    </row>
    <row r="23539" spans="30:32" x14ac:dyDescent="0.2">
      <c r="AD23539" s="11" t="s">
        <v>36810</v>
      </c>
      <c r="AE23539" s="10" t="s">
        <v>36808</v>
      </c>
      <c r="AF23539" s="10" t="s">
        <v>538</v>
      </c>
    </row>
    <row r="23540" spans="30:32" x14ac:dyDescent="0.2">
      <c r="AD23540" s="11" t="s">
        <v>36811</v>
      </c>
      <c r="AE23540" s="10" t="s">
        <v>36808</v>
      </c>
      <c r="AF23540" s="10" t="s">
        <v>538</v>
      </c>
    </row>
    <row r="23541" spans="30:32" x14ac:dyDescent="0.2">
      <c r="AD23541" s="11" t="s">
        <v>36812</v>
      </c>
      <c r="AE23541" s="10" t="s">
        <v>17941</v>
      </c>
      <c r="AF23541" s="10" t="s">
        <v>538</v>
      </c>
    </row>
    <row r="23542" spans="30:32" x14ac:dyDescent="0.2">
      <c r="AD23542" s="11" t="s">
        <v>36813</v>
      </c>
      <c r="AE23542" s="10" t="s">
        <v>36808</v>
      </c>
      <c r="AF23542" s="10" t="s">
        <v>538</v>
      </c>
    </row>
    <row r="23543" spans="30:32" x14ac:dyDescent="0.2">
      <c r="AD23543" s="11" t="s">
        <v>36814</v>
      </c>
      <c r="AE23543" s="10" t="s">
        <v>36808</v>
      </c>
      <c r="AF23543" s="10" t="s">
        <v>538</v>
      </c>
    </row>
    <row r="23544" spans="30:32" x14ac:dyDescent="0.2">
      <c r="AD23544" s="11" t="s">
        <v>36815</v>
      </c>
      <c r="AE23544" s="10" t="s">
        <v>36816</v>
      </c>
      <c r="AF23544" s="10" t="s">
        <v>538</v>
      </c>
    </row>
    <row r="23545" spans="30:32" x14ac:dyDescent="0.2">
      <c r="AD23545" s="11" t="s">
        <v>36817</v>
      </c>
      <c r="AE23545" s="10" t="s">
        <v>36818</v>
      </c>
      <c r="AF23545" s="10" t="s">
        <v>538</v>
      </c>
    </row>
    <row r="23546" spans="30:32" x14ac:dyDescent="0.2">
      <c r="AD23546" s="11" t="s">
        <v>36819</v>
      </c>
      <c r="AE23546" s="10" t="s">
        <v>36820</v>
      </c>
      <c r="AF23546" s="10" t="s">
        <v>538</v>
      </c>
    </row>
    <row r="23547" spans="30:32" x14ac:dyDescent="0.2">
      <c r="AD23547" s="11" t="s">
        <v>36821</v>
      </c>
      <c r="AE23547" s="10" t="s">
        <v>36820</v>
      </c>
      <c r="AF23547" s="10" t="s">
        <v>538</v>
      </c>
    </row>
    <row r="23548" spans="30:32" x14ac:dyDescent="0.2">
      <c r="AD23548" s="11" t="s">
        <v>36822</v>
      </c>
      <c r="AE23548" s="10" t="s">
        <v>36820</v>
      </c>
      <c r="AF23548" s="10" t="s">
        <v>538</v>
      </c>
    </row>
    <row r="23549" spans="30:32" x14ac:dyDescent="0.2">
      <c r="AD23549" s="11" t="s">
        <v>36823</v>
      </c>
      <c r="AE23549" s="10" t="s">
        <v>36820</v>
      </c>
      <c r="AF23549" s="10" t="s">
        <v>538</v>
      </c>
    </row>
    <row r="23550" spans="30:32" x14ac:dyDescent="0.2">
      <c r="AD23550" s="11" t="s">
        <v>36824</v>
      </c>
      <c r="AE23550" s="10" t="s">
        <v>36820</v>
      </c>
      <c r="AF23550" s="10" t="s">
        <v>538</v>
      </c>
    </row>
    <row r="23551" spans="30:32" x14ac:dyDescent="0.2">
      <c r="AD23551" s="11" t="s">
        <v>36825</v>
      </c>
      <c r="AE23551" s="10" t="s">
        <v>36820</v>
      </c>
      <c r="AF23551" s="10" t="s">
        <v>538</v>
      </c>
    </row>
    <row r="23552" spans="30:32" x14ac:dyDescent="0.2">
      <c r="AD23552" s="11" t="s">
        <v>36826</v>
      </c>
      <c r="AE23552" s="10" t="s">
        <v>10795</v>
      </c>
      <c r="AF23552" s="10" t="s">
        <v>538</v>
      </c>
    </row>
    <row r="23553" spans="30:32" x14ac:dyDescent="0.2">
      <c r="AD23553" s="11" t="s">
        <v>36827</v>
      </c>
      <c r="AE23553" s="10" t="s">
        <v>36828</v>
      </c>
      <c r="AF23553" s="10" t="s">
        <v>538</v>
      </c>
    </row>
    <row r="23554" spans="30:32" x14ac:dyDescent="0.2">
      <c r="AD23554" s="11" t="s">
        <v>36829</v>
      </c>
      <c r="AE23554" s="10" t="s">
        <v>36830</v>
      </c>
      <c r="AF23554" s="10" t="s">
        <v>538</v>
      </c>
    </row>
    <row r="23555" spans="30:32" x14ac:dyDescent="0.2">
      <c r="AD23555" s="11" t="s">
        <v>36831</v>
      </c>
      <c r="AE23555" s="10" t="s">
        <v>20009</v>
      </c>
      <c r="AF23555" s="10" t="s">
        <v>538</v>
      </c>
    </row>
    <row r="23556" spans="30:32" x14ac:dyDescent="0.2">
      <c r="AD23556" s="11" t="s">
        <v>36832</v>
      </c>
      <c r="AE23556" s="10" t="s">
        <v>36833</v>
      </c>
      <c r="AF23556" s="10" t="s">
        <v>538</v>
      </c>
    </row>
    <row r="23557" spans="30:32" x14ac:dyDescent="0.2">
      <c r="AD23557" s="11" t="s">
        <v>36834</v>
      </c>
      <c r="AE23557" s="10" t="s">
        <v>36835</v>
      </c>
      <c r="AF23557" s="10" t="s">
        <v>538</v>
      </c>
    </row>
    <row r="23558" spans="30:32" x14ac:dyDescent="0.2">
      <c r="AD23558" s="11" t="s">
        <v>36836</v>
      </c>
      <c r="AE23558" s="10" t="s">
        <v>36837</v>
      </c>
      <c r="AF23558" s="10" t="s">
        <v>538</v>
      </c>
    </row>
    <row r="23559" spans="30:32" x14ac:dyDescent="0.2">
      <c r="AD23559" s="11" t="s">
        <v>36838</v>
      </c>
      <c r="AE23559" s="10" t="s">
        <v>36839</v>
      </c>
      <c r="AF23559" s="10" t="s">
        <v>538</v>
      </c>
    </row>
    <row r="23560" spans="30:32" x14ac:dyDescent="0.2">
      <c r="AD23560" s="11" t="s">
        <v>36840</v>
      </c>
      <c r="AE23560" s="10" t="s">
        <v>36841</v>
      </c>
      <c r="AF23560" s="10" t="s">
        <v>538</v>
      </c>
    </row>
    <row r="23561" spans="30:32" x14ac:dyDescent="0.2">
      <c r="AD23561" s="11" t="s">
        <v>36842</v>
      </c>
      <c r="AE23561" s="10" t="s">
        <v>36843</v>
      </c>
      <c r="AF23561" s="10" t="s">
        <v>538</v>
      </c>
    </row>
    <row r="23562" spans="30:32" x14ac:dyDescent="0.2">
      <c r="AD23562" s="11" t="s">
        <v>36844</v>
      </c>
      <c r="AE23562" s="10" t="s">
        <v>36845</v>
      </c>
      <c r="AF23562" s="10" t="s">
        <v>538</v>
      </c>
    </row>
    <row r="23563" spans="30:32" x14ac:dyDescent="0.2">
      <c r="AD23563" s="11" t="s">
        <v>36846</v>
      </c>
      <c r="AE23563" s="10" t="s">
        <v>36845</v>
      </c>
      <c r="AF23563" s="10" t="s">
        <v>538</v>
      </c>
    </row>
    <row r="23564" spans="30:32" x14ac:dyDescent="0.2">
      <c r="AD23564" s="11" t="s">
        <v>36847</v>
      </c>
      <c r="AE23564" s="10" t="s">
        <v>36845</v>
      </c>
      <c r="AF23564" s="10" t="s">
        <v>538</v>
      </c>
    </row>
    <row r="23565" spans="30:32" x14ac:dyDescent="0.2">
      <c r="AD23565" s="11" t="s">
        <v>36848</v>
      </c>
      <c r="AE23565" s="10" t="s">
        <v>36845</v>
      </c>
      <c r="AF23565" s="10" t="s">
        <v>538</v>
      </c>
    </row>
    <row r="23566" spans="30:32" x14ac:dyDescent="0.2">
      <c r="AD23566" s="11" t="s">
        <v>36849</v>
      </c>
      <c r="AE23566" s="10" t="s">
        <v>36845</v>
      </c>
      <c r="AF23566" s="10" t="s">
        <v>538</v>
      </c>
    </row>
    <row r="23567" spans="30:32" x14ac:dyDescent="0.2">
      <c r="AD23567" s="11" t="s">
        <v>36850</v>
      </c>
      <c r="AE23567" s="10" t="s">
        <v>36851</v>
      </c>
      <c r="AF23567" s="10" t="s">
        <v>538</v>
      </c>
    </row>
    <row r="23568" spans="30:32" x14ac:dyDescent="0.2">
      <c r="AD23568" s="11" t="s">
        <v>36852</v>
      </c>
      <c r="AE23568" s="10" t="s">
        <v>36853</v>
      </c>
      <c r="AF23568" s="10" t="s">
        <v>538</v>
      </c>
    </row>
    <row r="23569" spans="30:32" x14ac:dyDescent="0.2">
      <c r="AD23569" s="11" t="s">
        <v>36854</v>
      </c>
      <c r="AE23569" s="10" t="s">
        <v>20078</v>
      </c>
      <c r="AF23569" s="10" t="s">
        <v>538</v>
      </c>
    </row>
    <row r="23570" spans="30:32" x14ac:dyDescent="0.2">
      <c r="AD23570" s="11" t="s">
        <v>36855</v>
      </c>
      <c r="AE23570" s="10" t="s">
        <v>36856</v>
      </c>
      <c r="AF23570" s="10" t="s">
        <v>538</v>
      </c>
    </row>
    <row r="23571" spans="30:32" x14ac:dyDescent="0.2">
      <c r="AD23571" s="11" t="s">
        <v>36857</v>
      </c>
      <c r="AE23571" s="10" t="s">
        <v>36858</v>
      </c>
      <c r="AF23571" s="10" t="s">
        <v>538</v>
      </c>
    </row>
    <row r="23572" spans="30:32" x14ac:dyDescent="0.2">
      <c r="AD23572" s="11" t="s">
        <v>36859</v>
      </c>
      <c r="AE23572" s="10" t="s">
        <v>36860</v>
      </c>
      <c r="AF23572" s="10" t="s">
        <v>538</v>
      </c>
    </row>
    <row r="23573" spans="30:32" x14ac:dyDescent="0.2">
      <c r="AD23573" s="11" t="s">
        <v>36861</v>
      </c>
      <c r="AE23573" s="10" t="s">
        <v>36860</v>
      </c>
      <c r="AF23573" s="10" t="s">
        <v>538</v>
      </c>
    </row>
    <row r="23574" spans="30:32" x14ac:dyDescent="0.2">
      <c r="AD23574" s="11" t="s">
        <v>36862</v>
      </c>
      <c r="AE23574" s="10" t="s">
        <v>36863</v>
      </c>
      <c r="AF23574" s="10" t="s">
        <v>538</v>
      </c>
    </row>
    <row r="23575" spans="30:32" x14ac:dyDescent="0.2">
      <c r="AD23575" s="11" t="s">
        <v>36864</v>
      </c>
      <c r="AE23575" s="10" t="s">
        <v>31189</v>
      </c>
      <c r="AF23575" s="10" t="s">
        <v>538</v>
      </c>
    </row>
    <row r="23576" spans="30:32" x14ac:dyDescent="0.2">
      <c r="AD23576" s="11" t="s">
        <v>36865</v>
      </c>
      <c r="AE23576" s="10" t="s">
        <v>36866</v>
      </c>
      <c r="AF23576" s="10" t="s">
        <v>538</v>
      </c>
    </row>
    <row r="23577" spans="30:32" x14ac:dyDescent="0.2">
      <c r="AD23577" s="11" t="s">
        <v>36867</v>
      </c>
      <c r="AE23577" s="10" t="s">
        <v>36866</v>
      </c>
      <c r="AF23577" s="10" t="s">
        <v>538</v>
      </c>
    </row>
    <row r="23578" spans="30:32" x14ac:dyDescent="0.2">
      <c r="AD23578" s="11" t="s">
        <v>36868</v>
      </c>
      <c r="AE23578" s="10" t="s">
        <v>36866</v>
      </c>
      <c r="AF23578" s="10" t="s">
        <v>538</v>
      </c>
    </row>
    <row r="23579" spans="30:32" x14ac:dyDescent="0.2">
      <c r="AD23579" s="11" t="s">
        <v>36869</v>
      </c>
      <c r="AE23579" s="10" t="s">
        <v>36866</v>
      </c>
      <c r="AF23579" s="10" t="s">
        <v>538</v>
      </c>
    </row>
    <row r="23580" spans="30:32" x14ac:dyDescent="0.2">
      <c r="AD23580" s="11" t="s">
        <v>36870</v>
      </c>
      <c r="AE23580" s="10" t="s">
        <v>36866</v>
      </c>
      <c r="AF23580" s="10" t="s">
        <v>538</v>
      </c>
    </row>
    <row r="23581" spans="30:32" x14ac:dyDescent="0.2">
      <c r="AD23581" s="11" t="s">
        <v>36871</v>
      </c>
      <c r="AE23581" s="10" t="s">
        <v>36866</v>
      </c>
      <c r="AF23581" s="10" t="s">
        <v>538</v>
      </c>
    </row>
    <row r="23582" spans="30:32" x14ac:dyDescent="0.2">
      <c r="AD23582" s="11" t="s">
        <v>36872</v>
      </c>
      <c r="AE23582" s="10" t="s">
        <v>36866</v>
      </c>
      <c r="AF23582" s="10" t="s">
        <v>538</v>
      </c>
    </row>
    <row r="23583" spans="30:32" x14ac:dyDescent="0.2">
      <c r="AD23583" s="11" t="s">
        <v>36873</v>
      </c>
      <c r="AE23583" s="10" t="s">
        <v>36866</v>
      </c>
      <c r="AF23583" s="10" t="s">
        <v>538</v>
      </c>
    </row>
    <row r="23584" spans="30:32" x14ac:dyDescent="0.2">
      <c r="AD23584" s="11" t="s">
        <v>36874</v>
      </c>
      <c r="AE23584" s="10" t="s">
        <v>36866</v>
      </c>
      <c r="AF23584" s="10" t="s">
        <v>538</v>
      </c>
    </row>
    <row r="23585" spans="30:32" x14ac:dyDescent="0.2">
      <c r="AD23585" s="11" t="s">
        <v>36875</v>
      </c>
      <c r="AE23585" s="10" t="s">
        <v>36866</v>
      </c>
      <c r="AF23585" s="10" t="s">
        <v>538</v>
      </c>
    </row>
    <row r="23586" spans="30:32" x14ac:dyDescent="0.2">
      <c r="AD23586" s="11" t="s">
        <v>36876</v>
      </c>
      <c r="AE23586" s="10" t="s">
        <v>36866</v>
      </c>
      <c r="AF23586" s="10" t="s">
        <v>538</v>
      </c>
    </row>
    <row r="23587" spans="30:32" x14ac:dyDescent="0.2">
      <c r="AD23587" s="11" t="s">
        <v>36877</v>
      </c>
      <c r="AE23587" s="10" t="s">
        <v>36866</v>
      </c>
      <c r="AF23587" s="10" t="s">
        <v>538</v>
      </c>
    </row>
    <row r="23588" spans="30:32" x14ac:dyDescent="0.2">
      <c r="AD23588" s="11" t="s">
        <v>36878</v>
      </c>
      <c r="AE23588" s="10" t="s">
        <v>36866</v>
      </c>
      <c r="AF23588" s="10" t="s">
        <v>538</v>
      </c>
    </row>
    <row r="23589" spans="30:32" x14ac:dyDescent="0.2">
      <c r="AD23589" s="11" t="s">
        <v>36879</v>
      </c>
      <c r="AE23589" s="10" t="s">
        <v>36866</v>
      </c>
      <c r="AF23589" s="10" t="s">
        <v>538</v>
      </c>
    </row>
    <row r="23590" spans="30:32" x14ac:dyDescent="0.2">
      <c r="AD23590" s="11" t="s">
        <v>36880</v>
      </c>
      <c r="AE23590" s="10" t="s">
        <v>36866</v>
      </c>
      <c r="AF23590" s="10" t="s">
        <v>538</v>
      </c>
    </row>
    <row r="23591" spans="30:32" x14ac:dyDescent="0.2">
      <c r="AD23591" s="11" t="s">
        <v>36881</v>
      </c>
      <c r="AE23591" s="10" t="s">
        <v>36866</v>
      </c>
      <c r="AF23591" s="10" t="s">
        <v>538</v>
      </c>
    </row>
    <row r="23592" spans="30:32" x14ac:dyDescent="0.2">
      <c r="AD23592" s="11" t="s">
        <v>36882</v>
      </c>
      <c r="AE23592" s="10" t="s">
        <v>36866</v>
      </c>
      <c r="AF23592" s="10" t="s">
        <v>538</v>
      </c>
    </row>
    <row r="23593" spans="30:32" x14ac:dyDescent="0.2">
      <c r="AD23593" s="11" t="s">
        <v>36883</v>
      </c>
      <c r="AE23593" s="10" t="s">
        <v>36866</v>
      </c>
      <c r="AF23593" s="10" t="s">
        <v>538</v>
      </c>
    </row>
    <row r="23594" spans="30:32" x14ac:dyDescent="0.2">
      <c r="AD23594" s="11" t="s">
        <v>36884</v>
      </c>
      <c r="AE23594" s="10" t="s">
        <v>36866</v>
      </c>
      <c r="AF23594" s="10" t="s">
        <v>538</v>
      </c>
    </row>
    <row r="23595" spans="30:32" x14ac:dyDescent="0.2">
      <c r="AD23595" s="11" t="s">
        <v>36885</v>
      </c>
      <c r="AE23595" s="10" t="s">
        <v>36866</v>
      </c>
      <c r="AF23595" s="10" t="s">
        <v>538</v>
      </c>
    </row>
    <row r="23596" spans="30:32" x14ac:dyDescent="0.2">
      <c r="AD23596" s="11" t="s">
        <v>36886</v>
      </c>
      <c r="AE23596" s="10" t="s">
        <v>36866</v>
      </c>
      <c r="AF23596" s="10" t="s">
        <v>538</v>
      </c>
    </row>
    <row r="23597" spans="30:32" x14ac:dyDescent="0.2">
      <c r="AD23597" s="11" t="s">
        <v>36887</v>
      </c>
      <c r="AE23597" s="10" t="s">
        <v>36866</v>
      </c>
      <c r="AF23597" s="10" t="s">
        <v>538</v>
      </c>
    </row>
    <row r="23598" spans="30:32" x14ac:dyDescent="0.2">
      <c r="AD23598" s="11" t="s">
        <v>36888</v>
      </c>
      <c r="AE23598" s="10" t="s">
        <v>36866</v>
      </c>
      <c r="AF23598" s="10" t="s">
        <v>538</v>
      </c>
    </row>
    <row r="23599" spans="30:32" x14ac:dyDescent="0.2">
      <c r="AD23599" s="11" t="s">
        <v>36889</v>
      </c>
      <c r="AE23599" s="10" t="s">
        <v>36866</v>
      </c>
      <c r="AF23599" s="10" t="s">
        <v>538</v>
      </c>
    </row>
    <row r="23600" spans="30:32" x14ac:dyDescent="0.2">
      <c r="AD23600" s="11" t="s">
        <v>36890</v>
      </c>
      <c r="AE23600" s="10" t="s">
        <v>36866</v>
      </c>
      <c r="AF23600" s="10" t="s">
        <v>538</v>
      </c>
    </row>
    <row r="23601" spans="30:32" x14ac:dyDescent="0.2">
      <c r="AD23601" s="11" t="s">
        <v>36891</v>
      </c>
      <c r="AE23601" s="10" t="s">
        <v>36866</v>
      </c>
      <c r="AF23601" s="10" t="s">
        <v>538</v>
      </c>
    </row>
    <row r="23602" spans="30:32" x14ac:dyDescent="0.2">
      <c r="AD23602" s="11" t="s">
        <v>36892</v>
      </c>
      <c r="AE23602" s="10" t="s">
        <v>36866</v>
      </c>
      <c r="AF23602" s="10" t="s">
        <v>538</v>
      </c>
    </row>
    <row r="23603" spans="30:32" x14ac:dyDescent="0.2">
      <c r="AD23603" s="11" t="s">
        <v>36893</v>
      </c>
      <c r="AE23603" s="10" t="s">
        <v>36866</v>
      </c>
      <c r="AF23603" s="10" t="s">
        <v>538</v>
      </c>
    </row>
    <row r="23604" spans="30:32" x14ac:dyDescent="0.2">
      <c r="AD23604" s="11" t="s">
        <v>36894</v>
      </c>
      <c r="AE23604" s="10" t="s">
        <v>36866</v>
      </c>
      <c r="AF23604" s="10" t="s">
        <v>538</v>
      </c>
    </row>
    <row r="23605" spans="30:32" x14ac:dyDescent="0.2">
      <c r="AD23605" s="11" t="s">
        <v>36895</v>
      </c>
      <c r="AE23605" s="10" t="s">
        <v>36866</v>
      </c>
      <c r="AF23605" s="10" t="s">
        <v>538</v>
      </c>
    </row>
    <row r="23606" spans="30:32" x14ac:dyDescent="0.2">
      <c r="AD23606" s="11" t="s">
        <v>36896</v>
      </c>
      <c r="AE23606" s="10" t="s">
        <v>36866</v>
      </c>
      <c r="AF23606" s="10" t="s">
        <v>538</v>
      </c>
    </row>
    <row r="23607" spans="30:32" x14ac:dyDescent="0.2">
      <c r="AD23607" s="11" t="s">
        <v>36897</v>
      </c>
      <c r="AE23607" s="10" t="s">
        <v>36866</v>
      </c>
      <c r="AF23607" s="10" t="s">
        <v>538</v>
      </c>
    </row>
    <row r="23608" spans="30:32" x14ac:dyDescent="0.2">
      <c r="AD23608" s="11" t="s">
        <v>36898</v>
      </c>
      <c r="AE23608" s="10" t="s">
        <v>36866</v>
      </c>
      <c r="AF23608" s="10" t="s">
        <v>538</v>
      </c>
    </row>
    <row r="23609" spans="30:32" x14ac:dyDescent="0.2">
      <c r="AD23609" s="11" t="s">
        <v>36899</v>
      </c>
      <c r="AE23609" s="10" t="s">
        <v>36866</v>
      </c>
      <c r="AF23609" s="10" t="s">
        <v>538</v>
      </c>
    </row>
    <row r="23610" spans="30:32" x14ac:dyDescent="0.2">
      <c r="AD23610" s="11" t="s">
        <v>36900</v>
      </c>
      <c r="AE23610" s="10" t="s">
        <v>36866</v>
      </c>
      <c r="AF23610" s="10" t="s">
        <v>538</v>
      </c>
    </row>
    <row r="23611" spans="30:32" x14ac:dyDescent="0.2">
      <c r="AD23611" s="11" t="s">
        <v>36901</v>
      </c>
      <c r="AE23611" s="10" t="s">
        <v>36866</v>
      </c>
      <c r="AF23611" s="10" t="s">
        <v>538</v>
      </c>
    </row>
    <row r="23612" spans="30:32" x14ac:dyDescent="0.2">
      <c r="AD23612" s="11" t="s">
        <v>36902</v>
      </c>
      <c r="AE23612" s="10" t="s">
        <v>36866</v>
      </c>
      <c r="AF23612" s="10" t="s">
        <v>538</v>
      </c>
    </row>
    <row r="23613" spans="30:32" x14ac:dyDescent="0.2">
      <c r="AD23613" s="11" t="s">
        <v>36903</v>
      </c>
      <c r="AE23613" s="10" t="s">
        <v>36866</v>
      </c>
      <c r="AF23613" s="10" t="s">
        <v>538</v>
      </c>
    </row>
    <row r="23614" spans="30:32" x14ac:dyDescent="0.2">
      <c r="AD23614" s="11" t="s">
        <v>36904</v>
      </c>
      <c r="AE23614" s="10" t="s">
        <v>36866</v>
      </c>
      <c r="AF23614" s="10" t="s">
        <v>538</v>
      </c>
    </row>
    <row r="23615" spans="30:32" x14ac:dyDescent="0.2">
      <c r="AD23615" s="11" t="s">
        <v>36905</v>
      </c>
      <c r="AE23615" s="10" t="s">
        <v>36866</v>
      </c>
      <c r="AF23615" s="10" t="s">
        <v>538</v>
      </c>
    </row>
    <row r="23616" spans="30:32" x14ac:dyDescent="0.2">
      <c r="AD23616" s="11" t="s">
        <v>36906</v>
      </c>
      <c r="AE23616" s="10" t="s">
        <v>36866</v>
      </c>
      <c r="AF23616" s="10" t="s">
        <v>538</v>
      </c>
    </row>
    <row r="23617" spans="30:32" x14ac:dyDescent="0.2">
      <c r="AD23617" s="11" t="s">
        <v>36907</v>
      </c>
      <c r="AE23617" s="10" t="s">
        <v>36866</v>
      </c>
      <c r="AF23617" s="10" t="s">
        <v>538</v>
      </c>
    </row>
    <row r="23618" spans="30:32" x14ac:dyDescent="0.2">
      <c r="AD23618" s="11" t="s">
        <v>36908</v>
      </c>
      <c r="AE23618" s="10" t="s">
        <v>36866</v>
      </c>
      <c r="AF23618" s="10" t="s">
        <v>538</v>
      </c>
    </row>
    <row r="23619" spans="30:32" x14ac:dyDescent="0.2">
      <c r="AD23619" s="11" t="s">
        <v>36909</v>
      </c>
      <c r="AE23619" s="10" t="s">
        <v>36866</v>
      </c>
      <c r="AF23619" s="10" t="s">
        <v>538</v>
      </c>
    </row>
    <row r="23620" spans="30:32" x14ac:dyDescent="0.2">
      <c r="AD23620" s="11" t="s">
        <v>36910</v>
      </c>
      <c r="AE23620" s="10" t="s">
        <v>36866</v>
      </c>
      <c r="AF23620" s="10" t="s">
        <v>538</v>
      </c>
    </row>
    <row r="23621" spans="30:32" x14ac:dyDescent="0.2">
      <c r="AD23621" s="11" t="s">
        <v>36911</v>
      </c>
      <c r="AE23621" s="10" t="s">
        <v>36866</v>
      </c>
      <c r="AF23621" s="10" t="s">
        <v>538</v>
      </c>
    </row>
    <row r="23622" spans="30:32" x14ac:dyDescent="0.2">
      <c r="AD23622" s="11" t="s">
        <v>36912</v>
      </c>
      <c r="AE23622" s="10" t="s">
        <v>36866</v>
      </c>
      <c r="AF23622" s="10" t="s">
        <v>538</v>
      </c>
    </row>
    <row r="23623" spans="30:32" x14ac:dyDescent="0.2">
      <c r="AD23623" s="11" t="s">
        <v>36913</v>
      </c>
      <c r="AE23623" s="10" t="s">
        <v>36866</v>
      </c>
      <c r="AF23623" s="10" t="s">
        <v>538</v>
      </c>
    </row>
    <row r="23624" spans="30:32" x14ac:dyDescent="0.2">
      <c r="AD23624" s="11" t="s">
        <v>36914</v>
      </c>
      <c r="AE23624" s="10" t="s">
        <v>36866</v>
      </c>
      <c r="AF23624" s="10" t="s">
        <v>538</v>
      </c>
    </row>
    <row r="23625" spans="30:32" x14ac:dyDescent="0.2">
      <c r="AD23625" s="11" t="s">
        <v>36915</v>
      </c>
      <c r="AE23625" s="10" t="s">
        <v>36866</v>
      </c>
      <c r="AF23625" s="10" t="s">
        <v>538</v>
      </c>
    </row>
    <row r="23626" spans="30:32" x14ac:dyDescent="0.2">
      <c r="AD23626" s="11" t="s">
        <v>36916</v>
      </c>
      <c r="AE23626" s="10" t="s">
        <v>36866</v>
      </c>
      <c r="AF23626" s="10" t="s">
        <v>538</v>
      </c>
    </row>
    <row r="23627" spans="30:32" x14ac:dyDescent="0.2">
      <c r="AD23627" s="11" t="s">
        <v>36917</v>
      </c>
      <c r="AE23627" s="10" t="s">
        <v>36866</v>
      </c>
      <c r="AF23627" s="10" t="s">
        <v>538</v>
      </c>
    </row>
    <row r="23628" spans="30:32" x14ac:dyDescent="0.2">
      <c r="AD23628" s="11" t="s">
        <v>36918</v>
      </c>
      <c r="AE23628" s="10" t="s">
        <v>36866</v>
      </c>
      <c r="AF23628" s="10" t="s">
        <v>538</v>
      </c>
    </row>
    <row r="23629" spans="30:32" x14ac:dyDescent="0.2">
      <c r="AD23629" s="11" t="s">
        <v>36919</v>
      </c>
      <c r="AE23629" s="10" t="s">
        <v>36866</v>
      </c>
      <c r="AF23629" s="10" t="s">
        <v>538</v>
      </c>
    </row>
    <row r="23630" spans="30:32" x14ac:dyDescent="0.2">
      <c r="AD23630" s="11" t="s">
        <v>36920</v>
      </c>
      <c r="AE23630" s="10" t="s">
        <v>36866</v>
      </c>
      <c r="AF23630" s="10" t="s">
        <v>538</v>
      </c>
    </row>
    <row r="23631" spans="30:32" x14ac:dyDescent="0.2">
      <c r="AD23631" s="11" t="s">
        <v>36921</v>
      </c>
      <c r="AE23631" s="10" t="s">
        <v>36866</v>
      </c>
      <c r="AF23631" s="10" t="s">
        <v>538</v>
      </c>
    </row>
    <row r="23632" spans="30:32" x14ac:dyDescent="0.2">
      <c r="AD23632" s="11" t="s">
        <v>36922</v>
      </c>
      <c r="AE23632" s="10" t="s">
        <v>36923</v>
      </c>
      <c r="AF23632" s="10" t="s">
        <v>538</v>
      </c>
    </row>
    <row r="23633" spans="30:32" x14ac:dyDescent="0.2">
      <c r="AD23633" s="11" t="s">
        <v>36924</v>
      </c>
      <c r="AE23633" s="10" t="s">
        <v>36925</v>
      </c>
      <c r="AF23633" s="10" t="s">
        <v>538</v>
      </c>
    </row>
    <row r="23634" spans="30:32" x14ac:dyDescent="0.2">
      <c r="AD23634" s="11" t="s">
        <v>36926</v>
      </c>
      <c r="AE23634" s="10" t="s">
        <v>36927</v>
      </c>
      <c r="AF23634" s="10" t="s">
        <v>538</v>
      </c>
    </row>
    <row r="23635" spans="30:32" x14ac:dyDescent="0.2">
      <c r="AD23635" s="11" t="s">
        <v>36928</v>
      </c>
      <c r="AE23635" s="10" t="s">
        <v>36927</v>
      </c>
      <c r="AF23635" s="10" t="s">
        <v>538</v>
      </c>
    </row>
    <row r="23636" spans="30:32" x14ac:dyDescent="0.2">
      <c r="AD23636" s="11" t="s">
        <v>36929</v>
      </c>
      <c r="AE23636" s="10" t="s">
        <v>36927</v>
      </c>
      <c r="AF23636" s="10" t="s">
        <v>538</v>
      </c>
    </row>
    <row r="23637" spans="30:32" x14ac:dyDescent="0.2">
      <c r="AD23637" s="11" t="s">
        <v>36930</v>
      </c>
      <c r="AE23637" s="10" t="s">
        <v>36927</v>
      </c>
      <c r="AF23637" s="10" t="s">
        <v>538</v>
      </c>
    </row>
    <row r="23638" spans="30:32" x14ac:dyDescent="0.2">
      <c r="AD23638" s="11" t="s">
        <v>36931</v>
      </c>
      <c r="AE23638" s="10" t="s">
        <v>36927</v>
      </c>
      <c r="AF23638" s="10" t="s">
        <v>538</v>
      </c>
    </row>
    <row r="23639" spans="30:32" x14ac:dyDescent="0.2">
      <c r="AD23639" s="11" t="s">
        <v>36932</v>
      </c>
      <c r="AE23639" s="10" t="s">
        <v>36933</v>
      </c>
      <c r="AF23639" s="10" t="s">
        <v>538</v>
      </c>
    </row>
    <row r="23640" spans="30:32" x14ac:dyDescent="0.2">
      <c r="AD23640" s="11" t="s">
        <v>36934</v>
      </c>
      <c r="AE23640" s="10" t="s">
        <v>36933</v>
      </c>
      <c r="AF23640" s="10" t="s">
        <v>538</v>
      </c>
    </row>
    <row r="23641" spans="30:32" x14ac:dyDescent="0.2">
      <c r="AD23641" s="11" t="s">
        <v>36935</v>
      </c>
      <c r="AE23641" s="10" t="s">
        <v>31972</v>
      </c>
      <c r="AF23641" s="10" t="s">
        <v>538</v>
      </c>
    </row>
    <row r="23642" spans="30:32" x14ac:dyDescent="0.2">
      <c r="AD23642" s="11" t="s">
        <v>36936</v>
      </c>
      <c r="AE23642" s="10" t="s">
        <v>31972</v>
      </c>
      <c r="AF23642" s="10" t="s">
        <v>538</v>
      </c>
    </row>
    <row r="23643" spans="30:32" x14ac:dyDescent="0.2">
      <c r="AD23643" s="11" t="s">
        <v>36937</v>
      </c>
      <c r="AE23643" s="10" t="s">
        <v>36938</v>
      </c>
      <c r="AF23643" s="10" t="s">
        <v>538</v>
      </c>
    </row>
    <row r="23644" spans="30:32" x14ac:dyDescent="0.2">
      <c r="AD23644" s="11" t="s">
        <v>36939</v>
      </c>
      <c r="AE23644" s="10" t="s">
        <v>31972</v>
      </c>
      <c r="AF23644" s="10" t="s">
        <v>538</v>
      </c>
    </row>
    <row r="23645" spans="30:32" x14ac:dyDescent="0.2">
      <c r="AD23645" s="11" t="s">
        <v>36940</v>
      </c>
      <c r="AE23645" s="10" t="s">
        <v>31972</v>
      </c>
      <c r="AF23645" s="10" t="s">
        <v>538</v>
      </c>
    </row>
    <row r="23646" spans="30:32" x14ac:dyDescent="0.2">
      <c r="AD23646" s="11" t="s">
        <v>36941</v>
      </c>
      <c r="AE23646" s="10" t="s">
        <v>36942</v>
      </c>
      <c r="AF23646" s="10" t="s">
        <v>538</v>
      </c>
    </row>
    <row r="23647" spans="30:32" x14ac:dyDescent="0.2">
      <c r="AD23647" s="11" t="s">
        <v>36943</v>
      </c>
      <c r="AE23647" s="10" t="s">
        <v>31972</v>
      </c>
      <c r="AF23647" s="10" t="s">
        <v>538</v>
      </c>
    </row>
    <row r="23648" spans="30:32" x14ac:dyDescent="0.2">
      <c r="AD23648" s="11" t="s">
        <v>36944</v>
      </c>
      <c r="AE23648" s="10" t="s">
        <v>31989</v>
      </c>
      <c r="AF23648" s="10" t="s">
        <v>538</v>
      </c>
    </row>
    <row r="23649" spans="30:32" x14ac:dyDescent="0.2">
      <c r="AD23649" s="11" t="s">
        <v>36945</v>
      </c>
      <c r="AE23649" s="10" t="s">
        <v>31989</v>
      </c>
      <c r="AF23649" s="10" t="s">
        <v>538</v>
      </c>
    </row>
    <row r="23650" spans="30:32" x14ac:dyDescent="0.2">
      <c r="AD23650" s="11" t="s">
        <v>36946</v>
      </c>
      <c r="AE23650" s="10" t="s">
        <v>31989</v>
      </c>
      <c r="AF23650" s="10" t="s">
        <v>538</v>
      </c>
    </row>
    <row r="23651" spans="30:32" x14ac:dyDescent="0.2">
      <c r="AD23651" s="11" t="s">
        <v>36947</v>
      </c>
      <c r="AE23651" s="10" t="s">
        <v>31989</v>
      </c>
      <c r="AF23651" s="10" t="s">
        <v>538</v>
      </c>
    </row>
    <row r="23652" spans="30:32" x14ac:dyDescent="0.2">
      <c r="AD23652" s="11" t="s">
        <v>36948</v>
      </c>
      <c r="AE23652" s="10" t="s">
        <v>31989</v>
      </c>
      <c r="AF23652" s="10" t="s">
        <v>538</v>
      </c>
    </row>
    <row r="23653" spans="30:32" x14ac:dyDescent="0.2">
      <c r="AD23653" s="11" t="s">
        <v>36949</v>
      </c>
      <c r="AE23653" s="10" t="s">
        <v>31989</v>
      </c>
      <c r="AF23653" s="10" t="s">
        <v>538</v>
      </c>
    </row>
    <row r="23654" spans="30:32" x14ac:dyDescent="0.2">
      <c r="AD23654" s="11" t="s">
        <v>36950</v>
      </c>
      <c r="AE23654" s="10" t="s">
        <v>31989</v>
      </c>
      <c r="AF23654" s="10" t="s">
        <v>538</v>
      </c>
    </row>
    <row r="23655" spans="30:32" x14ac:dyDescent="0.2">
      <c r="AD23655" s="11" t="s">
        <v>36951</v>
      </c>
      <c r="AE23655" s="10" t="s">
        <v>31989</v>
      </c>
      <c r="AF23655" s="10" t="s">
        <v>538</v>
      </c>
    </row>
    <row r="23656" spans="30:32" x14ac:dyDescent="0.2">
      <c r="AD23656" s="11" t="s">
        <v>36952</v>
      </c>
      <c r="AE23656" s="10" t="s">
        <v>36953</v>
      </c>
      <c r="AF23656" s="10" t="s">
        <v>538</v>
      </c>
    </row>
    <row r="23657" spans="30:32" x14ac:dyDescent="0.2">
      <c r="AD23657" s="11" t="s">
        <v>36954</v>
      </c>
      <c r="AE23657" s="10" t="s">
        <v>36953</v>
      </c>
      <c r="AF23657" s="10" t="s">
        <v>538</v>
      </c>
    </row>
    <row r="23658" spans="30:32" x14ac:dyDescent="0.2">
      <c r="AD23658" s="11" t="s">
        <v>36955</v>
      </c>
      <c r="AE23658" s="10" t="s">
        <v>28557</v>
      </c>
      <c r="AF23658" s="10" t="s">
        <v>538</v>
      </c>
    </row>
    <row r="23659" spans="30:32" x14ac:dyDescent="0.2">
      <c r="AD23659" s="11" t="s">
        <v>36956</v>
      </c>
      <c r="AE23659" s="10" t="s">
        <v>36957</v>
      </c>
      <c r="AF23659" s="10" t="s">
        <v>538</v>
      </c>
    </row>
    <row r="23660" spans="30:32" x14ac:dyDescent="0.2">
      <c r="AD23660" s="11" t="s">
        <v>36958</v>
      </c>
      <c r="AE23660" s="10" t="s">
        <v>36957</v>
      </c>
      <c r="AF23660" s="10" t="s">
        <v>538</v>
      </c>
    </row>
    <row r="23661" spans="30:32" x14ac:dyDescent="0.2">
      <c r="AD23661" s="11" t="s">
        <v>36959</v>
      </c>
      <c r="AE23661" s="10" t="s">
        <v>36960</v>
      </c>
      <c r="AF23661" s="10" t="s">
        <v>538</v>
      </c>
    </row>
    <row r="23662" spans="30:32" x14ac:dyDescent="0.2">
      <c r="AD23662" s="11" t="s">
        <v>36961</v>
      </c>
      <c r="AE23662" s="10" t="s">
        <v>36962</v>
      </c>
      <c r="AF23662" s="10" t="s">
        <v>538</v>
      </c>
    </row>
    <row r="23663" spans="30:32" x14ac:dyDescent="0.2">
      <c r="AD23663" s="11" t="s">
        <v>36963</v>
      </c>
      <c r="AE23663" s="10" t="s">
        <v>36964</v>
      </c>
      <c r="AF23663" s="10" t="s">
        <v>538</v>
      </c>
    </row>
    <row r="23664" spans="30:32" x14ac:dyDescent="0.2">
      <c r="AD23664" s="11" t="s">
        <v>36965</v>
      </c>
      <c r="AE23664" s="10" t="s">
        <v>36964</v>
      </c>
      <c r="AF23664" s="10" t="s">
        <v>538</v>
      </c>
    </row>
    <row r="23665" spans="30:32" x14ac:dyDescent="0.2">
      <c r="AD23665" s="11" t="s">
        <v>36966</v>
      </c>
      <c r="AE23665" s="10" t="s">
        <v>36967</v>
      </c>
      <c r="AF23665" s="10" t="s">
        <v>538</v>
      </c>
    </row>
    <row r="23666" spans="30:32" x14ac:dyDescent="0.2">
      <c r="AD23666" s="11" t="s">
        <v>36968</v>
      </c>
      <c r="AE23666" s="10" t="s">
        <v>36969</v>
      </c>
      <c r="AF23666" s="10" t="s">
        <v>538</v>
      </c>
    </row>
    <row r="23667" spans="30:32" x14ac:dyDescent="0.2">
      <c r="AD23667" s="11" t="s">
        <v>36970</v>
      </c>
      <c r="AE23667" s="10" t="s">
        <v>36971</v>
      </c>
      <c r="AF23667" s="10" t="s">
        <v>538</v>
      </c>
    </row>
    <row r="23668" spans="30:32" x14ac:dyDescent="0.2">
      <c r="AD23668" s="11" t="s">
        <v>36972</v>
      </c>
      <c r="AE23668" s="10" t="s">
        <v>36971</v>
      </c>
      <c r="AF23668" s="10" t="s">
        <v>538</v>
      </c>
    </row>
    <row r="23669" spans="30:32" x14ac:dyDescent="0.2">
      <c r="AD23669" s="11" t="s">
        <v>36973</v>
      </c>
      <c r="AE23669" s="10" t="s">
        <v>36971</v>
      </c>
      <c r="AF23669" s="10" t="s">
        <v>538</v>
      </c>
    </row>
    <row r="23670" spans="30:32" x14ac:dyDescent="0.2">
      <c r="AD23670" s="11" t="s">
        <v>36974</v>
      </c>
      <c r="AE23670" s="10" t="s">
        <v>36971</v>
      </c>
      <c r="AF23670" s="10" t="s">
        <v>538</v>
      </c>
    </row>
    <row r="23671" spans="30:32" x14ac:dyDescent="0.2">
      <c r="AD23671" s="11" t="s">
        <v>36975</v>
      </c>
      <c r="AE23671" s="10" t="s">
        <v>36971</v>
      </c>
      <c r="AF23671" s="10" t="s">
        <v>538</v>
      </c>
    </row>
    <row r="23672" spans="30:32" x14ac:dyDescent="0.2">
      <c r="AD23672" s="11" t="s">
        <v>36976</v>
      </c>
      <c r="AE23672" s="10" t="s">
        <v>12710</v>
      </c>
      <c r="AF23672" s="10" t="s">
        <v>538</v>
      </c>
    </row>
    <row r="23673" spans="30:32" x14ac:dyDescent="0.2">
      <c r="AD23673" s="11" t="s">
        <v>36977</v>
      </c>
      <c r="AE23673" s="10" t="s">
        <v>36978</v>
      </c>
      <c r="AF23673" s="10" t="s">
        <v>538</v>
      </c>
    </row>
    <row r="23674" spans="30:32" x14ac:dyDescent="0.2">
      <c r="AD23674" s="11" t="s">
        <v>36979</v>
      </c>
      <c r="AE23674" s="10" t="s">
        <v>29531</v>
      </c>
      <c r="AF23674" s="10" t="s">
        <v>538</v>
      </c>
    </row>
    <row r="23675" spans="30:32" x14ac:dyDescent="0.2">
      <c r="AD23675" s="11" t="s">
        <v>36980</v>
      </c>
      <c r="AE23675" s="10" t="s">
        <v>36981</v>
      </c>
      <c r="AF23675" s="10" t="s">
        <v>538</v>
      </c>
    </row>
    <row r="23676" spans="30:32" x14ac:dyDescent="0.2">
      <c r="AD23676" s="11" t="s">
        <v>36982</v>
      </c>
      <c r="AE23676" s="10" t="s">
        <v>33142</v>
      </c>
      <c r="AF23676" s="10" t="s">
        <v>538</v>
      </c>
    </row>
    <row r="23677" spans="30:32" x14ac:dyDescent="0.2">
      <c r="AD23677" s="11" t="s">
        <v>36983</v>
      </c>
      <c r="AE23677" s="10" t="s">
        <v>36984</v>
      </c>
      <c r="AF23677" s="10" t="s">
        <v>538</v>
      </c>
    </row>
    <row r="23678" spans="30:32" x14ac:dyDescent="0.2">
      <c r="AD23678" s="11" t="s">
        <v>36985</v>
      </c>
      <c r="AE23678" s="10" t="s">
        <v>36986</v>
      </c>
      <c r="AF23678" s="10" t="s">
        <v>538</v>
      </c>
    </row>
    <row r="23679" spans="30:32" x14ac:dyDescent="0.2">
      <c r="AD23679" s="11" t="s">
        <v>36987</v>
      </c>
      <c r="AE23679" s="10" t="s">
        <v>36988</v>
      </c>
      <c r="AF23679" s="10" t="s">
        <v>538</v>
      </c>
    </row>
    <row r="23680" spans="30:32" x14ac:dyDescent="0.2">
      <c r="AD23680" s="11" t="s">
        <v>36989</v>
      </c>
      <c r="AE23680" s="10" t="s">
        <v>36990</v>
      </c>
      <c r="AF23680" s="10" t="s">
        <v>538</v>
      </c>
    </row>
    <row r="23681" spans="30:32" x14ac:dyDescent="0.2">
      <c r="AD23681" s="11" t="s">
        <v>36991</v>
      </c>
      <c r="AE23681" s="10" t="s">
        <v>36992</v>
      </c>
      <c r="AF23681" s="10" t="s">
        <v>538</v>
      </c>
    </row>
    <row r="23682" spans="30:32" x14ac:dyDescent="0.2">
      <c r="AD23682" s="11" t="s">
        <v>36993</v>
      </c>
      <c r="AE23682" s="10" t="s">
        <v>36994</v>
      </c>
      <c r="AF23682" s="10" t="s">
        <v>538</v>
      </c>
    </row>
    <row r="23683" spans="30:32" x14ac:dyDescent="0.2">
      <c r="AD23683" s="11" t="s">
        <v>36995</v>
      </c>
      <c r="AE23683" s="10" t="s">
        <v>36996</v>
      </c>
      <c r="AF23683" s="10" t="s">
        <v>538</v>
      </c>
    </row>
    <row r="23684" spans="30:32" x14ac:dyDescent="0.2">
      <c r="AD23684" s="11" t="s">
        <v>36997</v>
      </c>
      <c r="AE23684" s="10" t="s">
        <v>36998</v>
      </c>
      <c r="AF23684" s="10" t="s">
        <v>538</v>
      </c>
    </row>
    <row r="23685" spans="30:32" x14ac:dyDescent="0.2">
      <c r="AD23685" s="11" t="s">
        <v>36999</v>
      </c>
      <c r="AE23685" s="10" t="s">
        <v>37000</v>
      </c>
      <c r="AF23685" s="10" t="s">
        <v>538</v>
      </c>
    </row>
    <row r="23686" spans="30:32" x14ac:dyDescent="0.2">
      <c r="AD23686" s="11" t="s">
        <v>37001</v>
      </c>
      <c r="AE23686" s="10" t="s">
        <v>24339</v>
      </c>
      <c r="AF23686" s="10" t="s">
        <v>538</v>
      </c>
    </row>
    <row r="23687" spans="30:32" x14ac:dyDescent="0.2">
      <c r="AD23687" s="11" t="s">
        <v>37002</v>
      </c>
      <c r="AE23687" s="10" t="s">
        <v>2810</v>
      </c>
      <c r="AF23687" s="10" t="s">
        <v>538</v>
      </c>
    </row>
    <row r="23688" spans="30:32" x14ac:dyDescent="0.2">
      <c r="AD23688" s="11" t="s">
        <v>37003</v>
      </c>
      <c r="AE23688" s="10" t="s">
        <v>37004</v>
      </c>
      <c r="AF23688" s="10" t="s">
        <v>538</v>
      </c>
    </row>
    <row r="23689" spans="30:32" x14ac:dyDescent="0.2">
      <c r="AD23689" s="11" t="s">
        <v>37005</v>
      </c>
      <c r="AE23689" s="10" t="s">
        <v>8250</v>
      </c>
      <c r="AF23689" s="10" t="s">
        <v>538</v>
      </c>
    </row>
    <row r="23690" spans="30:32" x14ac:dyDescent="0.2">
      <c r="AD23690" s="11" t="s">
        <v>37006</v>
      </c>
      <c r="AE23690" s="10" t="s">
        <v>37007</v>
      </c>
      <c r="AF23690" s="10" t="s">
        <v>538</v>
      </c>
    </row>
    <row r="23691" spans="30:32" x14ac:dyDescent="0.2">
      <c r="AD23691" s="11" t="s">
        <v>37008</v>
      </c>
      <c r="AE23691" s="10" t="s">
        <v>37009</v>
      </c>
      <c r="AF23691" s="10" t="s">
        <v>538</v>
      </c>
    </row>
    <row r="23692" spans="30:32" x14ac:dyDescent="0.2">
      <c r="AD23692" s="11" t="s">
        <v>37010</v>
      </c>
      <c r="AE23692" s="10" t="s">
        <v>37009</v>
      </c>
      <c r="AF23692" s="10" t="s">
        <v>538</v>
      </c>
    </row>
    <row r="23693" spans="30:32" x14ac:dyDescent="0.2">
      <c r="AD23693" s="11" t="s">
        <v>37011</v>
      </c>
      <c r="AE23693" s="10" t="s">
        <v>15406</v>
      </c>
      <c r="AF23693" s="10" t="s">
        <v>538</v>
      </c>
    </row>
    <row r="23694" spans="30:32" x14ac:dyDescent="0.2">
      <c r="AD23694" s="11" t="s">
        <v>37012</v>
      </c>
      <c r="AE23694" s="10" t="s">
        <v>37013</v>
      </c>
      <c r="AF23694" s="10" t="s">
        <v>538</v>
      </c>
    </row>
    <row r="23695" spans="30:32" x14ac:dyDescent="0.2">
      <c r="AD23695" s="11" t="s">
        <v>37014</v>
      </c>
      <c r="AE23695" s="10" t="s">
        <v>37015</v>
      </c>
      <c r="AF23695" s="10" t="s">
        <v>538</v>
      </c>
    </row>
    <row r="23696" spans="30:32" x14ac:dyDescent="0.2">
      <c r="AD23696" s="11" t="s">
        <v>37016</v>
      </c>
      <c r="AE23696" s="10" t="s">
        <v>6623</v>
      </c>
      <c r="AF23696" s="10" t="s">
        <v>538</v>
      </c>
    </row>
    <row r="23697" spans="30:32" x14ac:dyDescent="0.2">
      <c r="AD23697" s="11" t="s">
        <v>37017</v>
      </c>
      <c r="AE23697" s="10" t="s">
        <v>15421</v>
      </c>
      <c r="AF23697" s="10" t="s">
        <v>538</v>
      </c>
    </row>
    <row r="23698" spans="30:32" x14ac:dyDescent="0.2">
      <c r="AD23698" s="11" t="s">
        <v>37018</v>
      </c>
      <c r="AE23698" s="10" t="s">
        <v>15421</v>
      </c>
      <c r="AF23698" s="10" t="s">
        <v>538</v>
      </c>
    </row>
    <row r="23699" spans="30:32" x14ac:dyDescent="0.2">
      <c r="AD23699" s="11" t="s">
        <v>37019</v>
      </c>
      <c r="AE23699" s="10" t="s">
        <v>37020</v>
      </c>
      <c r="AF23699" s="10" t="s">
        <v>538</v>
      </c>
    </row>
    <row r="23700" spans="30:32" x14ac:dyDescent="0.2">
      <c r="AD23700" s="11" t="s">
        <v>37021</v>
      </c>
      <c r="AE23700" s="10" t="s">
        <v>37020</v>
      </c>
      <c r="AF23700" s="10" t="s">
        <v>538</v>
      </c>
    </row>
    <row r="23701" spans="30:32" x14ac:dyDescent="0.2">
      <c r="AD23701" s="11" t="s">
        <v>37022</v>
      </c>
      <c r="AE23701" s="10" t="s">
        <v>37023</v>
      </c>
      <c r="AF23701" s="10" t="s">
        <v>538</v>
      </c>
    </row>
    <row r="23702" spans="30:32" x14ac:dyDescent="0.2">
      <c r="AD23702" s="11" t="s">
        <v>37024</v>
      </c>
      <c r="AE23702" s="10" t="s">
        <v>37025</v>
      </c>
      <c r="AF23702" s="10" t="s">
        <v>538</v>
      </c>
    </row>
    <row r="23703" spans="30:32" x14ac:dyDescent="0.2">
      <c r="AD23703" s="11" t="s">
        <v>37026</v>
      </c>
      <c r="AE23703" s="10" t="s">
        <v>37027</v>
      </c>
      <c r="AF23703" s="10" t="s">
        <v>538</v>
      </c>
    </row>
    <row r="23704" spans="30:32" x14ac:dyDescent="0.2">
      <c r="AD23704" s="11" t="s">
        <v>37028</v>
      </c>
      <c r="AE23704" s="10" t="s">
        <v>37029</v>
      </c>
      <c r="AF23704" s="10" t="s">
        <v>538</v>
      </c>
    </row>
    <row r="23705" spans="30:32" x14ac:dyDescent="0.2">
      <c r="AD23705" s="11" t="s">
        <v>37030</v>
      </c>
      <c r="AE23705" s="10" t="s">
        <v>37029</v>
      </c>
      <c r="AF23705" s="10" t="s">
        <v>538</v>
      </c>
    </row>
    <row r="23706" spans="30:32" x14ac:dyDescent="0.2">
      <c r="AD23706" s="11" t="s">
        <v>37031</v>
      </c>
      <c r="AE23706" s="10" t="s">
        <v>37029</v>
      </c>
      <c r="AF23706" s="10" t="s">
        <v>538</v>
      </c>
    </row>
    <row r="23707" spans="30:32" x14ac:dyDescent="0.2">
      <c r="AD23707" s="11" t="s">
        <v>37032</v>
      </c>
      <c r="AE23707" s="10" t="s">
        <v>37029</v>
      </c>
      <c r="AF23707" s="10" t="s">
        <v>538</v>
      </c>
    </row>
    <row r="23708" spans="30:32" x14ac:dyDescent="0.2">
      <c r="AD23708" s="11" t="s">
        <v>37033</v>
      </c>
      <c r="AE23708" s="10" t="s">
        <v>37029</v>
      </c>
      <c r="AF23708" s="10" t="s">
        <v>538</v>
      </c>
    </row>
    <row r="23709" spans="30:32" x14ac:dyDescent="0.2">
      <c r="AD23709" s="11" t="s">
        <v>37034</v>
      </c>
      <c r="AE23709" s="10" t="s">
        <v>3309</v>
      </c>
      <c r="AF23709" s="10" t="s">
        <v>538</v>
      </c>
    </row>
    <row r="23710" spans="30:32" x14ac:dyDescent="0.2">
      <c r="AD23710" s="11" t="s">
        <v>37035</v>
      </c>
      <c r="AE23710" s="10" t="s">
        <v>37029</v>
      </c>
      <c r="AF23710" s="10" t="s">
        <v>538</v>
      </c>
    </row>
    <row r="23711" spans="30:32" x14ac:dyDescent="0.2">
      <c r="AD23711" s="11" t="s">
        <v>37036</v>
      </c>
      <c r="AE23711" s="10" t="s">
        <v>37029</v>
      </c>
      <c r="AF23711" s="10" t="s">
        <v>538</v>
      </c>
    </row>
    <row r="23712" spans="30:32" x14ac:dyDescent="0.2">
      <c r="AD23712" s="11" t="s">
        <v>37037</v>
      </c>
      <c r="AE23712" s="10" t="s">
        <v>37029</v>
      </c>
      <c r="AF23712" s="10" t="s">
        <v>538</v>
      </c>
    </row>
    <row r="23713" spans="30:32" x14ac:dyDescent="0.2">
      <c r="AD23713" s="11" t="s">
        <v>37038</v>
      </c>
      <c r="AE23713" s="10" t="s">
        <v>37029</v>
      </c>
      <c r="AF23713" s="10" t="s">
        <v>538</v>
      </c>
    </row>
    <row r="23714" spans="30:32" x14ac:dyDescent="0.2">
      <c r="AD23714" s="11" t="s">
        <v>37039</v>
      </c>
      <c r="AE23714" s="10" t="s">
        <v>37029</v>
      </c>
      <c r="AF23714" s="10" t="s">
        <v>538</v>
      </c>
    </row>
    <row r="23715" spans="30:32" x14ac:dyDescent="0.2">
      <c r="AD23715" s="11" t="s">
        <v>37040</v>
      </c>
      <c r="AE23715" s="10" t="s">
        <v>37029</v>
      </c>
      <c r="AF23715" s="10" t="s">
        <v>538</v>
      </c>
    </row>
    <row r="23716" spans="30:32" x14ac:dyDescent="0.2">
      <c r="AD23716" s="11" t="s">
        <v>37041</v>
      </c>
      <c r="AE23716" s="10" t="s">
        <v>37042</v>
      </c>
      <c r="AF23716" s="10" t="s">
        <v>538</v>
      </c>
    </row>
    <row r="23717" spans="30:32" x14ac:dyDescent="0.2">
      <c r="AD23717" s="11" t="s">
        <v>37043</v>
      </c>
      <c r="AE23717" s="10" t="s">
        <v>37044</v>
      </c>
      <c r="AF23717" s="10" t="s">
        <v>538</v>
      </c>
    </row>
    <row r="23718" spans="30:32" x14ac:dyDescent="0.2">
      <c r="AD23718" s="11" t="s">
        <v>37045</v>
      </c>
      <c r="AE23718" s="10" t="s">
        <v>37046</v>
      </c>
      <c r="AF23718" s="10" t="s">
        <v>538</v>
      </c>
    </row>
    <row r="23719" spans="30:32" x14ac:dyDescent="0.2">
      <c r="AD23719" s="11" t="s">
        <v>37047</v>
      </c>
      <c r="AE23719" s="10" t="s">
        <v>37048</v>
      </c>
      <c r="AF23719" s="10" t="s">
        <v>538</v>
      </c>
    </row>
    <row r="23720" spans="30:32" x14ac:dyDescent="0.2">
      <c r="AD23720" s="11" t="s">
        <v>37049</v>
      </c>
      <c r="AE23720" s="10" t="s">
        <v>6588</v>
      </c>
      <c r="AF23720" s="10" t="s">
        <v>538</v>
      </c>
    </row>
    <row r="23721" spans="30:32" x14ac:dyDescent="0.2">
      <c r="AD23721" s="11" t="s">
        <v>37050</v>
      </c>
      <c r="AE23721" s="10" t="s">
        <v>37051</v>
      </c>
      <c r="AF23721" s="10" t="s">
        <v>538</v>
      </c>
    </row>
    <row r="23722" spans="30:32" x14ac:dyDescent="0.2">
      <c r="AD23722" s="11" t="s">
        <v>37052</v>
      </c>
      <c r="AE23722" s="10" t="s">
        <v>37053</v>
      </c>
      <c r="AF23722" s="10" t="s">
        <v>538</v>
      </c>
    </row>
    <row r="23723" spans="30:32" x14ac:dyDescent="0.2">
      <c r="AD23723" s="11" t="s">
        <v>37054</v>
      </c>
      <c r="AE23723" s="10" t="s">
        <v>9065</v>
      </c>
      <c r="AF23723" s="10" t="s">
        <v>538</v>
      </c>
    </row>
    <row r="23724" spans="30:32" x14ac:dyDescent="0.2">
      <c r="AD23724" s="11" t="s">
        <v>37055</v>
      </c>
      <c r="AE23724" s="10" t="s">
        <v>37056</v>
      </c>
      <c r="AF23724" s="10" t="s">
        <v>538</v>
      </c>
    </row>
    <row r="23725" spans="30:32" x14ac:dyDescent="0.2">
      <c r="AD23725" s="11" t="s">
        <v>37057</v>
      </c>
      <c r="AE23725" s="10" t="s">
        <v>9073</v>
      </c>
      <c r="AF23725" s="10" t="s">
        <v>538</v>
      </c>
    </row>
    <row r="23726" spans="30:32" x14ac:dyDescent="0.2">
      <c r="AD23726" s="11" t="s">
        <v>37058</v>
      </c>
      <c r="AE23726" s="10" t="s">
        <v>9073</v>
      </c>
      <c r="AF23726" s="10" t="s">
        <v>538</v>
      </c>
    </row>
    <row r="23727" spans="30:32" x14ac:dyDescent="0.2">
      <c r="AD23727" s="11" t="s">
        <v>37059</v>
      </c>
      <c r="AE23727" s="10" t="s">
        <v>9073</v>
      </c>
      <c r="AF23727" s="10" t="s">
        <v>538</v>
      </c>
    </row>
    <row r="23728" spans="30:32" x14ac:dyDescent="0.2">
      <c r="AD23728" s="11" t="s">
        <v>37060</v>
      </c>
      <c r="AE23728" s="10" t="s">
        <v>22069</v>
      </c>
      <c r="AF23728" s="10" t="s">
        <v>538</v>
      </c>
    </row>
    <row r="23729" spans="30:32" x14ac:dyDescent="0.2">
      <c r="AD23729" s="11" t="s">
        <v>37061</v>
      </c>
      <c r="AE23729" s="10" t="s">
        <v>37062</v>
      </c>
      <c r="AF23729" s="10" t="s">
        <v>538</v>
      </c>
    </row>
    <row r="23730" spans="30:32" x14ac:dyDescent="0.2">
      <c r="AD23730" s="11" t="s">
        <v>37063</v>
      </c>
      <c r="AE23730" s="10" t="s">
        <v>37064</v>
      </c>
      <c r="AF23730" s="10" t="s">
        <v>538</v>
      </c>
    </row>
    <row r="23731" spans="30:32" x14ac:dyDescent="0.2">
      <c r="AD23731" s="11" t="s">
        <v>37065</v>
      </c>
      <c r="AE23731" s="10" t="s">
        <v>2069</v>
      </c>
      <c r="AF23731" s="10" t="s">
        <v>538</v>
      </c>
    </row>
    <row r="23732" spans="30:32" x14ac:dyDescent="0.2">
      <c r="AD23732" s="11" t="s">
        <v>37066</v>
      </c>
      <c r="AE23732" s="10" t="s">
        <v>2069</v>
      </c>
      <c r="AF23732" s="10" t="s">
        <v>538</v>
      </c>
    </row>
    <row r="23733" spans="30:32" x14ac:dyDescent="0.2">
      <c r="AD23733" s="11" t="s">
        <v>37067</v>
      </c>
      <c r="AE23733" s="10" t="s">
        <v>37068</v>
      </c>
      <c r="AF23733" s="10" t="s">
        <v>538</v>
      </c>
    </row>
    <row r="23734" spans="30:32" x14ac:dyDescent="0.2">
      <c r="AD23734" s="11" t="s">
        <v>37069</v>
      </c>
      <c r="AE23734" s="10" t="s">
        <v>37070</v>
      </c>
      <c r="AF23734" s="10" t="s">
        <v>538</v>
      </c>
    </row>
    <row r="23735" spans="30:32" x14ac:dyDescent="0.2">
      <c r="AD23735" s="11" t="s">
        <v>37071</v>
      </c>
      <c r="AE23735" s="10" t="s">
        <v>37072</v>
      </c>
      <c r="AF23735" s="10" t="s">
        <v>538</v>
      </c>
    </row>
    <row r="23736" spans="30:32" x14ac:dyDescent="0.2">
      <c r="AD23736" s="11" t="s">
        <v>37073</v>
      </c>
      <c r="AE23736" s="10" t="s">
        <v>7149</v>
      </c>
      <c r="AF23736" s="10" t="s">
        <v>538</v>
      </c>
    </row>
    <row r="23737" spans="30:32" x14ac:dyDescent="0.2">
      <c r="AD23737" s="11" t="s">
        <v>37074</v>
      </c>
      <c r="AE23737" s="10" t="s">
        <v>1432</v>
      </c>
      <c r="AF23737" s="10" t="s">
        <v>538</v>
      </c>
    </row>
    <row r="23738" spans="30:32" x14ac:dyDescent="0.2">
      <c r="AD23738" s="11" t="s">
        <v>37075</v>
      </c>
      <c r="AE23738" s="10" t="s">
        <v>1432</v>
      </c>
      <c r="AF23738" s="10" t="s">
        <v>538</v>
      </c>
    </row>
    <row r="23739" spans="30:32" x14ac:dyDescent="0.2">
      <c r="AD23739" s="11" t="s">
        <v>37076</v>
      </c>
      <c r="AE23739" s="10" t="s">
        <v>1432</v>
      </c>
      <c r="AF23739" s="10" t="s">
        <v>538</v>
      </c>
    </row>
    <row r="23740" spans="30:32" x14ac:dyDescent="0.2">
      <c r="AD23740" s="11" t="s">
        <v>37077</v>
      </c>
      <c r="AE23740" s="10" t="s">
        <v>1432</v>
      </c>
      <c r="AF23740" s="10" t="s">
        <v>538</v>
      </c>
    </row>
    <row r="23741" spans="30:32" x14ac:dyDescent="0.2">
      <c r="AD23741" s="11" t="s">
        <v>37078</v>
      </c>
      <c r="AE23741" s="10" t="s">
        <v>1432</v>
      </c>
      <c r="AF23741" s="10" t="s">
        <v>538</v>
      </c>
    </row>
    <row r="23742" spans="30:32" x14ac:dyDescent="0.2">
      <c r="AD23742" s="11" t="s">
        <v>37079</v>
      </c>
      <c r="AE23742" s="10" t="s">
        <v>16287</v>
      </c>
      <c r="AF23742" s="10" t="s">
        <v>538</v>
      </c>
    </row>
    <row r="23743" spans="30:32" x14ac:dyDescent="0.2">
      <c r="AD23743" s="11" t="s">
        <v>37080</v>
      </c>
      <c r="AE23743" s="10" t="s">
        <v>1432</v>
      </c>
      <c r="AF23743" s="10" t="s">
        <v>538</v>
      </c>
    </row>
    <row r="23744" spans="30:32" x14ac:dyDescent="0.2">
      <c r="AD23744" s="11" t="s">
        <v>37081</v>
      </c>
      <c r="AE23744" s="10" t="s">
        <v>1432</v>
      </c>
      <c r="AF23744" s="10" t="s">
        <v>538</v>
      </c>
    </row>
    <row r="23745" spans="30:32" x14ac:dyDescent="0.2">
      <c r="AD23745" s="11" t="s">
        <v>37082</v>
      </c>
      <c r="AE23745" s="10" t="s">
        <v>1432</v>
      </c>
      <c r="AF23745" s="10" t="s">
        <v>538</v>
      </c>
    </row>
    <row r="23746" spans="30:32" x14ac:dyDescent="0.2">
      <c r="AD23746" s="11" t="s">
        <v>37083</v>
      </c>
      <c r="AE23746" s="10" t="s">
        <v>13573</v>
      </c>
      <c r="AF23746" s="10" t="s">
        <v>538</v>
      </c>
    </row>
    <row r="23747" spans="30:32" x14ac:dyDescent="0.2">
      <c r="AD23747" s="11" t="s">
        <v>37084</v>
      </c>
      <c r="AE23747" s="10" t="s">
        <v>37085</v>
      </c>
      <c r="AF23747" s="10" t="s">
        <v>538</v>
      </c>
    </row>
    <row r="23748" spans="30:32" x14ac:dyDescent="0.2">
      <c r="AD23748" s="11" t="s">
        <v>37086</v>
      </c>
      <c r="AE23748" s="10" t="s">
        <v>37085</v>
      </c>
      <c r="AF23748" s="10" t="s">
        <v>538</v>
      </c>
    </row>
    <row r="23749" spans="30:32" x14ac:dyDescent="0.2">
      <c r="AD23749" s="11" t="s">
        <v>37087</v>
      </c>
      <c r="AE23749" s="10" t="s">
        <v>2117</v>
      </c>
      <c r="AF23749" s="10" t="s">
        <v>538</v>
      </c>
    </row>
    <row r="23750" spans="30:32" x14ac:dyDescent="0.2">
      <c r="AD23750" s="11" t="s">
        <v>37088</v>
      </c>
      <c r="AE23750" s="10" t="s">
        <v>2117</v>
      </c>
      <c r="AF23750" s="10" t="s">
        <v>538</v>
      </c>
    </row>
    <row r="23751" spans="30:32" x14ac:dyDescent="0.2">
      <c r="AD23751" s="11" t="s">
        <v>37089</v>
      </c>
      <c r="AE23751" s="10" t="s">
        <v>7218</v>
      </c>
      <c r="AF23751" s="10" t="s">
        <v>538</v>
      </c>
    </row>
    <row r="23752" spans="30:32" x14ac:dyDescent="0.2">
      <c r="AD23752" s="11" t="s">
        <v>37090</v>
      </c>
      <c r="AE23752" s="10" t="s">
        <v>37091</v>
      </c>
      <c r="AF23752" s="10" t="s">
        <v>538</v>
      </c>
    </row>
    <row r="23753" spans="30:32" x14ac:dyDescent="0.2">
      <c r="AD23753" s="11" t="s">
        <v>37092</v>
      </c>
      <c r="AE23753" s="10" t="s">
        <v>37093</v>
      </c>
      <c r="AF23753" s="10" t="s">
        <v>538</v>
      </c>
    </row>
    <row r="23754" spans="30:32" x14ac:dyDescent="0.2">
      <c r="AD23754" s="11" t="s">
        <v>37094</v>
      </c>
      <c r="AE23754" s="10" t="s">
        <v>2196</v>
      </c>
      <c r="AF23754" s="10" t="s">
        <v>538</v>
      </c>
    </row>
    <row r="23755" spans="30:32" x14ac:dyDescent="0.2">
      <c r="AD23755" s="11" t="s">
        <v>37095</v>
      </c>
      <c r="AE23755" s="10" t="s">
        <v>2196</v>
      </c>
      <c r="AF23755" s="10" t="s">
        <v>538</v>
      </c>
    </row>
    <row r="23756" spans="30:32" x14ac:dyDescent="0.2">
      <c r="AD23756" s="11" t="s">
        <v>37096</v>
      </c>
      <c r="AE23756" s="10" t="s">
        <v>37097</v>
      </c>
      <c r="AF23756" s="10" t="s">
        <v>538</v>
      </c>
    </row>
    <row r="23757" spans="30:32" x14ac:dyDescent="0.2">
      <c r="AD23757" s="11" t="s">
        <v>37098</v>
      </c>
      <c r="AE23757" s="10" t="s">
        <v>8280</v>
      </c>
      <c r="AF23757" s="10" t="s">
        <v>538</v>
      </c>
    </row>
    <row r="23758" spans="30:32" x14ac:dyDescent="0.2">
      <c r="AD23758" s="11" t="s">
        <v>37099</v>
      </c>
      <c r="AE23758" s="10" t="s">
        <v>2215</v>
      </c>
      <c r="AF23758" s="10" t="s">
        <v>538</v>
      </c>
    </row>
    <row r="23759" spans="30:32" x14ac:dyDescent="0.2">
      <c r="AD23759" s="11" t="s">
        <v>37100</v>
      </c>
      <c r="AE23759" s="10" t="s">
        <v>2980</v>
      </c>
      <c r="AF23759" s="10" t="s">
        <v>538</v>
      </c>
    </row>
    <row r="23760" spans="30:32" x14ac:dyDescent="0.2">
      <c r="AD23760" s="11" t="s">
        <v>37101</v>
      </c>
      <c r="AE23760" s="10" t="s">
        <v>2980</v>
      </c>
      <c r="AF23760" s="10" t="s">
        <v>538</v>
      </c>
    </row>
    <row r="23761" spans="30:32" x14ac:dyDescent="0.2">
      <c r="AD23761" s="11" t="s">
        <v>37102</v>
      </c>
      <c r="AE23761" s="10" t="s">
        <v>2980</v>
      </c>
      <c r="AF23761" s="10" t="s">
        <v>538</v>
      </c>
    </row>
    <row r="23762" spans="30:32" x14ac:dyDescent="0.2">
      <c r="AD23762" s="11" t="s">
        <v>37103</v>
      </c>
      <c r="AE23762" s="10" t="s">
        <v>2980</v>
      </c>
      <c r="AF23762" s="10" t="s">
        <v>538</v>
      </c>
    </row>
    <row r="23763" spans="30:32" x14ac:dyDescent="0.2">
      <c r="AD23763" s="11" t="s">
        <v>37104</v>
      </c>
      <c r="AE23763" s="10" t="s">
        <v>2980</v>
      </c>
      <c r="AF23763" s="10" t="s">
        <v>538</v>
      </c>
    </row>
    <row r="23764" spans="30:32" x14ac:dyDescent="0.2">
      <c r="AD23764" s="11" t="s">
        <v>37105</v>
      </c>
      <c r="AE23764" s="10" t="s">
        <v>37106</v>
      </c>
      <c r="AF23764" s="10" t="s">
        <v>538</v>
      </c>
    </row>
    <row r="23765" spans="30:32" x14ac:dyDescent="0.2">
      <c r="AD23765" s="11" t="s">
        <v>37107</v>
      </c>
      <c r="AE23765" s="10" t="s">
        <v>37106</v>
      </c>
      <c r="AF23765" s="10" t="s">
        <v>538</v>
      </c>
    </row>
    <row r="23766" spans="30:32" x14ac:dyDescent="0.2">
      <c r="AD23766" s="11" t="s">
        <v>37108</v>
      </c>
      <c r="AE23766" s="10" t="s">
        <v>37109</v>
      </c>
      <c r="AF23766" s="10" t="s">
        <v>538</v>
      </c>
    </row>
    <row r="23767" spans="30:32" x14ac:dyDescent="0.2">
      <c r="AD23767" s="11" t="s">
        <v>37110</v>
      </c>
      <c r="AE23767" s="10" t="s">
        <v>3005</v>
      </c>
      <c r="AF23767" s="10" t="s">
        <v>538</v>
      </c>
    </row>
    <row r="23768" spans="30:32" x14ac:dyDescent="0.2">
      <c r="AD23768" s="11" t="s">
        <v>37111</v>
      </c>
      <c r="AE23768" s="10" t="s">
        <v>22305</v>
      </c>
      <c r="AF23768" s="10" t="s">
        <v>538</v>
      </c>
    </row>
    <row r="23769" spans="30:32" x14ac:dyDescent="0.2">
      <c r="AD23769" s="11" t="s">
        <v>37112</v>
      </c>
      <c r="AE23769" s="10" t="s">
        <v>22305</v>
      </c>
      <c r="AF23769" s="10" t="s">
        <v>538</v>
      </c>
    </row>
    <row r="23770" spans="30:32" x14ac:dyDescent="0.2">
      <c r="AD23770" s="11" t="s">
        <v>37113</v>
      </c>
      <c r="AE23770" s="10" t="s">
        <v>22305</v>
      </c>
      <c r="AF23770" s="10" t="s">
        <v>538</v>
      </c>
    </row>
    <row r="23771" spans="30:32" x14ac:dyDescent="0.2">
      <c r="AD23771" s="11" t="s">
        <v>37114</v>
      </c>
      <c r="AE23771" s="10" t="s">
        <v>22305</v>
      </c>
      <c r="AF23771" s="10" t="s">
        <v>538</v>
      </c>
    </row>
    <row r="23772" spans="30:32" x14ac:dyDescent="0.2">
      <c r="AD23772" s="11" t="s">
        <v>37115</v>
      </c>
      <c r="AE23772" s="10" t="s">
        <v>22305</v>
      </c>
      <c r="AF23772" s="10" t="s">
        <v>538</v>
      </c>
    </row>
    <row r="23773" spans="30:32" x14ac:dyDescent="0.2">
      <c r="AD23773" s="11" t="s">
        <v>37116</v>
      </c>
      <c r="AE23773" s="10" t="s">
        <v>22305</v>
      </c>
      <c r="AF23773" s="10" t="s">
        <v>538</v>
      </c>
    </row>
    <row r="23774" spans="30:32" x14ac:dyDescent="0.2">
      <c r="AD23774" s="11" t="s">
        <v>37117</v>
      </c>
      <c r="AE23774" s="10" t="s">
        <v>37118</v>
      </c>
      <c r="AF23774" s="10" t="s">
        <v>538</v>
      </c>
    </row>
    <row r="23775" spans="30:32" x14ac:dyDescent="0.2">
      <c r="AD23775" s="11" t="s">
        <v>37119</v>
      </c>
      <c r="AE23775" s="10" t="s">
        <v>37118</v>
      </c>
      <c r="AF23775" s="10" t="s">
        <v>538</v>
      </c>
    </row>
    <row r="23776" spans="30:32" x14ac:dyDescent="0.2">
      <c r="AD23776" s="11" t="s">
        <v>37120</v>
      </c>
      <c r="AE23776" s="10" t="s">
        <v>22305</v>
      </c>
      <c r="AF23776" s="10" t="s">
        <v>538</v>
      </c>
    </row>
    <row r="23777" spans="30:32" x14ac:dyDescent="0.2">
      <c r="AD23777" s="11" t="s">
        <v>37121</v>
      </c>
      <c r="AE23777" s="10" t="s">
        <v>26278</v>
      </c>
      <c r="AF23777" s="10" t="s">
        <v>538</v>
      </c>
    </row>
    <row r="23778" spans="30:32" x14ac:dyDescent="0.2">
      <c r="AD23778" s="11" t="s">
        <v>37122</v>
      </c>
      <c r="AE23778" s="10" t="s">
        <v>26278</v>
      </c>
      <c r="AF23778" s="10" t="s">
        <v>538</v>
      </c>
    </row>
    <row r="23779" spans="30:32" x14ac:dyDescent="0.2">
      <c r="AD23779" s="11" t="s">
        <v>37123</v>
      </c>
      <c r="AE23779" s="10" t="s">
        <v>37124</v>
      </c>
      <c r="AF23779" s="10" t="s">
        <v>538</v>
      </c>
    </row>
    <row r="23780" spans="30:32" x14ac:dyDescent="0.2">
      <c r="AD23780" s="11" t="s">
        <v>37125</v>
      </c>
      <c r="AE23780" s="10" t="s">
        <v>26405</v>
      </c>
      <c r="AF23780" s="10" t="s">
        <v>538</v>
      </c>
    </row>
    <row r="23781" spans="30:32" x14ac:dyDescent="0.2">
      <c r="AD23781" s="11" t="s">
        <v>37126</v>
      </c>
      <c r="AE23781" s="10" t="s">
        <v>37127</v>
      </c>
      <c r="AF23781" s="10" t="s">
        <v>538</v>
      </c>
    </row>
    <row r="23782" spans="30:32" x14ac:dyDescent="0.2">
      <c r="AD23782" s="11" t="s">
        <v>37128</v>
      </c>
      <c r="AE23782" s="10" t="s">
        <v>5185</v>
      </c>
      <c r="AF23782" s="10" t="s">
        <v>538</v>
      </c>
    </row>
    <row r="23783" spans="30:32" x14ac:dyDescent="0.2">
      <c r="AD23783" s="11" t="s">
        <v>37129</v>
      </c>
      <c r="AE23783" s="10" t="s">
        <v>2356</v>
      </c>
      <c r="AF23783" s="10" t="s">
        <v>538</v>
      </c>
    </row>
    <row r="23784" spans="30:32" x14ac:dyDescent="0.2">
      <c r="AD23784" s="11" t="s">
        <v>37130</v>
      </c>
      <c r="AE23784" s="10" t="s">
        <v>2356</v>
      </c>
      <c r="AF23784" s="10" t="s">
        <v>538</v>
      </c>
    </row>
    <row r="23785" spans="30:32" x14ac:dyDescent="0.2">
      <c r="AD23785" s="11" t="s">
        <v>37131</v>
      </c>
      <c r="AE23785" s="10" t="s">
        <v>9365</v>
      </c>
      <c r="AF23785" s="10" t="s">
        <v>538</v>
      </c>
    </row>
    <row r="23786" spans="30:32" x14ac:dyDescent="0.2">
      <c r="AD23786" s="11" t="s">
        <v>37132</v>
      </c>
      <c r="AE23786" s="10" t="s">
        <v>37133</v>
      </c>
      <c r="AF23786" s="10" t="s">
        <v>538</v>
      </c>
    </row>
    <row r="23787" spans="30:32" x14ac:dyDescent="0.2">
      <c r="AD23787" s="11" t="s">
        <v>37134</v>
      </c>
      <c r="AE23787" s="10" t="s">
        <v>37133</v>
      </c>
      <c r="AF23787" s="10" t="s">
        <v>538</v>
      </c>
    </row>
    <row r="23788" spans="30:32" x14ac:dyDescent="0.2">
      <c r="AD23788" s="11" t="s">
        <v>37135</v>
      </c>
      <c r="AE23788" s="10" t="s">
        <v>37133</v>
      </c>
      <c r="AF23788" s="10" t="s">
        <v>538</v>
      </c>
    </row>
    <row r="23789" spans="30:32" x14ac:dyDescent="0.2">
      <c r="AD23789" s="11" t="s">
        <v>37136</v>
      </c>
      <c r="AE23789" s="10" t="s">
        <v>37133</v>
      </c>
      <c r="AF23789" s="10" t="s">
        <v>538</v>
      </c>
    </row>
    <row r="23790" spans="30:32" x14ac:dyDescent="0.2">
      <c r="AD23790" s="11" t="s">
        <v>37137</v>
      </c>
      <c r="AE23790" s="10" t="s">
        <v>37138</v>
      </c>
      <c r="AF23790" s="10" t="s">
        <v>538</v>
      </c>
    </row>
    <row r="23791" spans="30:32" x14ac:dyDescent="0.2">
      <c r="AD23791" s="11" t="s">
        <v>37139</v>
      </c>
      <c r="AE23791" s="10" t="s">
        <v>37140</v>
      </c>
      <c r="AF23791" s="10" t="s">
        <v>538</v>
      </c>
    </row>
    <row r="23792" spans="30:32" x14ac:dyDescent="0.2">
      <c r="AD23792" s="11" t="s">
        <v>37141</v>
      </c>
      <c r="AE23792" s="10" t="s">
        <v>37142</v>
      </c>
      <c r="AF23792" s="10" t="s">
        <v>538</v>
      </c>
    </row>
    <row r="23793" spans="30:32" x14ac:dyDescent="0.2">
      <c r="AD23793" s="11" t="s">
        <v>37143</v>
      </c>
      <c r="AE23793" s="10" t="s">
        <v>37142</v>
      </c>
      <c r="AF23793" s="10" t="s">
        <v>538</v>
      </c>
    </row>
    <row r="23794" spans="30:32" x14ac:dyDescent="0.2">
      <c r="AD23794" s="11" t="s">
        <v>37144</v>
      </c>
      <c r="AE23794" s="10" t="s">
        <v>4604</v>
      </c>
      <c r="AF23794" s="10" t="s">
        <v>538</v>
      </c>
    </row>
    <row r="23795" spans="30:32" x14ac:dyDescent="0.2">
      <c r="AD23795" s="11" t="s">
        <v>37145</v>
      </c>
      <c r="AE23795" s="10" t="s">
        <v>4604</v>
      </c>
      <c r="AF23795" s="10" t="s">
        <v>538</v>
      </c>
    </row>
    <row r="23796" spans="30:32" x14ac:dyDescent="0.2">
      <c r="AD23796" s="11" t="s">
        <v>37146</v>
      </c>
      <c r="AE23796" s="10" t="s">
        <v>4604</v>
      </c>
      <c r="AF23796" s="10" t="s">
        <v>538</v>
      </c>
    </row>
    <row r="23797" spans="30:32" x14ac:dyDescent="0.2">
      <c r="AD23797" s="11" t="s">
        <v>37147</v>
      </c>
      <c r="AE23797" s="10" t="s">
        <v>4604</v>
      </c>
      <c r="AF23797" s="10" t="s">
        <v>538</v>
      </c>
    </row>
    <row r="23798" spans="30:32" x14ac:dyDescent="0.2">
      <c r="AD23798" s="11" t="s">
        <v>37148</v>
      </c>
      <c r="AE23798" s="10" t="s">
        <v>37149</v>
      </c>
      <c r="AF23798" s="10" t="s">
        <v>538</v>
      </c>
    </row>
    <row r="23799" spans="30:32" x14ac:dyDescent="0.2">
      <c r="AD23799" s="11" t="s">
        <v>37150</v>
      </c>
      <c r="AE23799" s="10" t="s">
        <v>37149</v>
      </c>
      <c r="AF23799" s="10" t="s">
        <v>538</v>
      </c>
    </row>
    <row r="23800" spans="30:32" x14ac:dyDescent="0.2">
      <c r="AD23800" s="11" t="s">
        <v>37151</v>
      </c>
      <c r="AE23800" s="10" t="s">
        <v>37149</v>
      </c>
      <c r="AF23800" s="10" t="s">
        <v>538</v>
      </c>
    </row>
    <row r="23801" spans="30:32" x14ac:dyDescent="0.2">
      <c r="AD23801" s="11" t="s">
        <v>37152</v>
      </c>
      <c r="AE23801" s="10" t="s">
        <v>37153</v>
      </c>
      <c r="AF23801" s="10" t="s">
        <v>538</v>
      </c>
    </row>
    <row r="23802" spans="30:32" x14ac:dyDescent="0.2">
      <c r="AD23802" s="11" t="s">
        <v>37154</v>
      </c>
      <c r="AE23802" s="10" t="s">
        <v>37153</v>
      </c>
      <c r="AF23802" s="10" t="s">
        <v>538</v>
      </c>
    </row>
    <row r="23803" spans="30:32" x14ac:dyDescent="0.2">
      <c r="AD23803" s="11" t="s">
        <v>37155</v>
      </c>
      <c r="AE23803" s="10" t="s">
        <v>37156</v>
      </c>
      <c r="AF23803" s="10" t="s">
        <v>538</v>
      </c>
    </row>
    <row r="23804" spans="30:32" x14ac:dyDescent="0.2">
      <c r="AD23804" s="11" t="s">
        <v>37157</v>
      </c>
      <c r="AE23804" s="10" t="s">
        <v>17649</v>
      </c>
      <c r="AF23804" s="10" t="s">
        <v>538</v>
      </c>
    </row>
    <row r="23805" spans="30:32" x14ac:dyDescent="0.2">
      <c r="AD23805" s="11" t="s">
        <v>37158</v>
      </c>
      <c r="AE23805" s="10" t="s">
        <v>37159</v>
      </c>
      <c r="AF23805" s="10" t="s">
        <v>538</v>
      </c>
    </row>
    <row r="23806" spans="30:32" x14ac:dyDescent="0.2">
      <c r="AD23806" s="11" t="s">
        <v>37160</v>
      </c>
      <c r="AE23806" s="10" t="s">
        <v>37159</v>
      </c>
      <c r="AF23806" s="10" t="s">
        <v>538</v>
      </c>
    </row>
    <row r="23807" spans="30:32" x14ac:dyDescent="0.2">
      <c r="AD23807" s="11" t="s">
        <v>37161</v>
      </c>
      <c r="AE23807" s="10" t="s">
        <v>37159</v>
      </c>
      <c r="AF23807" s="10" t="s">
        <v>538</v>
      </c>
    </row>
    <row r="23808" spans="30:32" x14ac:dyDescent="0.2">
      <c r="AD23808" s="11" t="s">
        <v>37162</v>
      </c>
      <c r="AE23808" s="10" t="s">
        <v>37163</v>
      </c>
      <c r="AF23808" s="10" t="s">
        <v>538</v>
      </c>
    </row>
    <row r="23809" spans="30:32" x14ac:dyDescent="0.2">
      <c r="AD23809" s="11" t="s">
        <v>37164</v>
      </c>
      <c r="AE23809" s="10" t="s">
        <v>5272</v>
      </c>
      <c r="AF23809" s="10" t="s">
        <v>538</v>
      </c>
    </row>
    <row r="23810" spans="30:32" x14ac:dyDescent="0.2">
      <c r="AD23810" s="11" t="s">
        <v>37165</v>
      </c>
      <c r="AE23810" s="10" t="s">
        <v>2485</v>
      </c>
      <c r="AF23810" s="10" t="s">
        <v>538</v>
      </c>
    </row>
    <row r="23811" spans="30:32" x14ac:dyDescent="0.2">
      <c r="AD23811" s="11" t="s">
        <v>37166</v>
      </c>
      <c r="AE23811" s="10" t="s">
        <v>2485</v>
      </c>
      <c r="AF23811" s="10" t="s">
        <v>538</v>
      </c>
    </row>
    <row r="23812" spans="30:32" x14ac:dyDescent="0.2">
      <c r="AD23812" s="11" t="s">
        <v>37167</v>
      </c>
      <c r="AE23812" s="10" t="s">
        <v>2485</v>
      </c>
      <c r="AF23812" s="10" t="s">
        <v>538</v>
      </c>
    </row>
    <row r="23813" spans="30:32" x14ac:dyDescent="0.2">
      <c r="AD23813" s="11" t="s">
        <v>37168</v>
      </c>
      <c r="AE23813" s="10" t="s">
        <v>2485</v>
      </c>
      <c r="AF23813" s="10" t="s">
        <v>538</v>
      </c>
    </row>
    <row r="23814" spans="30:32" x14ac:dyDescent="0.2">
      <c r="AD23814" s="11" t="s">
        <v>37169</v>
      </c>
      <c r="AE23814" s="10" t="s">
        <v>2485</v>
      </c>
      <c r="AF23814" s="10" t="s">
        <v>538</v>
      </c>
    </row>
    <row r="23815" spans="30:32" x14ac:dyDescent="0.2">
      <c r="AD23815" s="11" t="s">
        <v>37170</v>
      </c>
      <c r="AE23815" s="10" t="s">
        <v>2485</v>
      </c>
      <c r="AF23815" s="10" t="s">
        <v>538</v>
      </c>
    </row>
    <row r="23816" spans="30:32" x14ac:dyDescent="0.2">
      <c r="AD23816" s="11" t="s">
        <v>37171</v>
      </c>
      <c r="AE23816" s="10" t="s">
        <v>2485</v>
      </c>
      <c r="AF23816" s="10" t="s">
        <v>538</v>
      </c>
    </row>
    <row r="23817" spans="30:32" x14ac:dyDescent="0.2">
      <c r="AD23817" s="11" t="s">
        <v>37172</v>
      </c>
      <c r="AE23817" s="10" t="s">
        <v>37173</v>
      </c>
      <c r="AF23817" s="10" t="s">
        <v>538</v>
      </c>
    </row>
    <row r="23818" spans="30:32" x14ac:dyDescent="0.2">
      <c r="AD23818" s="11" t="s">
        <v>37174</v>
      </c>
      <c r="AE23818" s="10" t="s">
        <v>2485</v>
      </c>
      <c r="AF23818" s="10" t="s">
        <v>538</v>
      </c>
    </row>
    <row r="23819" spans="30:32" x14ac:dyDescent="0.2">
      <c r="AD23819" s="11" t="s">
        <v>37175</v>
      </c>
      <c r="AE23819" s="10" t="s">
        <v>2485</v>
      </c>
      <c r="AF23819" s="10" t="s">
        <v>538</v>
      </c>
    </row>
    <row r="23820" spans="30:32" x14ac:dyDescent="0.2">
      <c r="AD23820" s="11" t="s">
        <v>37176</v>
      </c>
      <c r="AE23820" s="10" t="s">
        <v>2485</v>
      </c>
      <c r="AF23820" s="10" t="s">
        <v>538</v>
      </c>
    </row>
    <row r="23821" spans="30:32" x14ac:dyDescent="0.2">
      <c r="AD23821" s="11" t="s">
        <v>37177</v>
      </c>
      <c r="AE23821" s="10" t="s">
        <v>2485</v>
      </c>
      <c r="AF23821" s="10" t="s">
        <v>538</v>
      </c>
    </row>
    <row r="23822" spans="30:32" x14ac:dyDescent="0.2">
      <c r="AD23822" s="11" t="s">
        <v>37178</v>
      </c>
      <c r="AE23822" s="10" t="s">
        <v>2485</v>
      </c>
      <c r="AF23822" s="10" t="s">
        <v>538</v>
      </c>
    </row>
    <row r="23823" spans="30:32" x14ac:dyDescent="0.2">
      <c r="AD23823" s="11" t="s">
        <v>37179</v>
      </c>
      <c r="AE23823" s="10" t="s">
        <v>2485</v>
      </c>
      <c r="AF23823" s="10" t="s">
        <v>538</v>
      </c>
    </row>
    <row r="23824" spans="30:32" x14ac:dyDescent="0.2">
      <c r="AD23824" s="11" t="s">
        <v>37180</v>
      </c>
      <c r="AE23824" s="10" t="s">
        <v>2485</v>
      </c>
      <c r="AF23824" s="10" t="s">
        <v>538</v>
      </c>
    </row>
    <row r="23825" spans="30:32" x14ac:dyDescent="0.2">
      <c r="AD23825" s="11" t="s">
        <v>37181</v>
      </c>
      <c r="AE23825" s="10" t="s">
        <v>2485</v>
      </c>
      <c r="AF23825" s="10" t="s">
        <v>538</v>
      </c>
    </row>
    <row r="23826" spans="30:32" x14ac:dyDescent="0.2">
      <c r="AD23826" s="11" t="s">
        <v>37182</v>
      </c>
      <c r="AE23826" s="10" t="s">
        <v>2485</v>
      </c>
      <c r="AF23826" s="10" t="s">
        <v>538</v>
      </c>
    </row>
    <row r="23827" spans="30:32" x14ac:dyDescent="0.2">
      <c r="AD23827" s="11" t="s">
        <v>37183</v>
      </c>
      <c r="AE23827" s="10" t="s">
        <v>2485</v>
      </c>
      <c r="AF23827" s="10" t="s">
        <v>538</v>
      </c>
    </row>
    <row r="23828" spans="30:32" x14ac:dyDescent="0.2">
      <c r="AD23828" s="11" t="s">
        <v>37184</v>
      </c>
      <c r="AE23828" s="10" t="s">
        <v>14980</v>
      </c>
      <c r="AF23828" s="10" t="s">
        <v>538</v>
      </c>
    </row>
    <row r="23829" spans="30:32" x14ac:dyDescent="0.2">
      <c r="AD23829" s="11" t="s">
        <v>37185</v>
      </c>
      <c r="AE23829" s="10" t="s">
        <v>2485</v>
      </c>
      <c r="AF23829" s="10" t="s">
        <v>538</v>
      </c>
    </row>
    <row r="23830" spans="30:32" x14ac:dyDescent="0.2">
      <c r="AD23830" s="11" t="s">
        <v>37186</v>
      </c>
      <c r="AE23830" s="10" t="s">
        <v>2485</v>
      </c>
      <c r="AF23830" s="10" t="s">
        <v>538</v>
      </c>
    </row>
    <row r="23831" spans="30:32" x14ac:dyDescent="0.2">
      <c r="AD23831" s="11" t="s">
        <v>37187</v>
      </c>
      <c r="AE23831" s="10" t="s">
        <v>2485</v>
      </c>
      <c r="AF23831" s="10" t="s">
        <v>538</v>
      </c>
    </row>
    <row r="23832" spans="30:32" x14ac:dyDescent="0.2">
      <c r="AD23832" s="11" t="s">
        <v>37188</v>
      </c>
      <c r="AE23832" s="10" t="s">
        <v>2485</v>
      </c>
      <c r="AF23832" s="10" t="s">
        <v>538</v>
      </c>
    </row>
    <row r="23833" spans="30:32" x14ac:dyDescent="0.2">
      <c r="AD23833" s="11" t="s">
        <v>37189</v>
      </c>
      <c r="AE23833" s="10" t="s">
        <v>2485</v>
      </c>
      <c r="AF23833" s="10" t="s">
        <v>538</v>
      </c>
    </row>
    <row r="23834" spans="30:32" x14ac:dyDescent="0.2">
      <c r="AD23834" s="11" t="s">
        <v>37190</v>
      </c>
      <c r="AE23834" s="10" t="s">
        <v>2485</v>
      </c>
      <c r="AF23834" s="10" t="s">
        <v>538</v>
      </c>
    </row>
    <row r="23835" spans="30:32" x14ac:dyDescent="0.2">
      <c r="AD23835" s="11" t="s">
        <v>37191</v>
      </c>
      <c r="AE23835" s="10" t="s">
        <v>2485</v>
      </c>
      <c r="AF23835" s="10" t="s">
        <v>538</v>
      </c>
    </row>
    <row r="23836" spans="30:32" x14ac:dyDescent="0.2">
      <c r="AD23836" s="11" t="s">
        <v>37192</v>
      </c>
      <c r="AE23836" s="10" t="s">
        <v>2485</v>
      </c>
      <c r="AF23836" s="10" t="s">
        <v>538</v>
      </c>
    </row>
    <row r="23837" spans="30:32" x14ac:dyDescent="0.2">
      <c r="AD23837" s="11" t="s">
        <v>37193</v>
      </c>
      <c r="AE23837" s="10" t="s">
        <v>37173</v>
      </c>
      <c r="AF23837" s="10" t="s">
        <v>538</v>
      </c>
    </row>
    <row r="23838" spans="30:32" x14ac:dyDescent="0.2">
      <c r="AD23838" s="11" t="s">
        <v>37194</v>
      </c>
      <c r="AE23838" s="10" t="s">
        <v>2485</v>
      </c>
      <c r="AF23838" s="10" t="s">
        <v>538</v>
      </c>
    </row>
    <row r="23839" spans="30:32" x14ac:dyDescent="0.2">
      <c r="AD23839" s="11" t="s">
        <v>37195</v>
      </c>
      <c r="AE23839" s="10" t="s">
        <v>27574</v>
      </c>
      <c r="AF23839" s="10" t="s">
        <v>538</v>
      </c>
    </row>
    <row r="23840" spans="30:32" x14ac:dyDescent="0.2">
      <c r="AD23840" s="11" t="s">
        <v>37196</v>
      </c>
      <c r="AE23840" s="10" t="s">
        <v>4410</v>
      </c>
      <c r="AF23840" s="10" t="s">
        <v>538</v>
      </c>
    </row>
    <row r="23841" spans="30:32" x14ac:dyDescent="0.2">
      <c r="AD23841" s="11" t="s">
        <v>37197</v>
      </c>
      <c r="AE23841" s="10" t="s">
        <v>37198</v>
      </c>
      <c r="AF23841" s="10" t="s">
        <v>538</v>
      </c>
    </row>
    <row r="23842" spans="30:32" x14ac:dyDescent="0.2">
      <c r="AD23842" s="11" t="s">
        <v>37199</v>
      </c>
      <c r="AE23842" s="10" t="s">
        <v>37200</v>
      </c>
      <c r="AF23842" s="10" t="s">
        <v>538</v>
      </c>
    </row>
    <row r="23843" spans="30:32" x14ac:dyDescent="0.2">
      <c r="AD23843" s="11" t="s">
        <v>37201</v>
      </c>
      <c r="AE23843" s="10" t="s">
        <v>37202</v>
      </c>
      <c r="AF23843" s="10" t="s">
        <v>538</v>
      </c>
    </row>
    <row r="23844" spans="30:32" x14ac:dyDescent="0.2">
      <c r="AD23844" s="11" t="s">
        <v>37203</v>
      </c>
      <c r="AE23844" s="10" t="s">
        <v>37204</v>
      </c>
      <c r="AF23844" s="10" t="s">
        <v>538</v>
      </c>
    </row>
    <row r="23845" spans="30:32" x14ac:dyDescent="0.2">
      <c r="AD23845" s="11" t="s">
        <v>37205</v>
      </c>
      <c r="AE23845" s="10" t="s">
        <v>37206</v>
      </c>
      <c r="AF23845" s="10" t="s">
        <v>538</v>
      </c>
    </row>
    <row r="23846" spans="30:32" x14ac:dyDescent="0.2">
      <c r="AD23846" s="11" t="s">
        <v>37207</v>
      </c>
      <c r="AE23846" s="10" t="s">
        <v>3181</v>
      </c>
      <c r="AF23846" s="10" t="s">
        <v>538</v>
      </c>
    </row>
    <row r="23847" spans="30:32" x14ac:dyDescent="0.2">
      <c r="AD23847" s="11" t="s">
        <v>37208</v>
      </c>
      <c r="AE23847" s="10" t="s">
        <v>25758</v>
      </c>
      <c r="AF23847" s="10" t="s">
        <v>538</v>
      </c>
    </row>
    <row r="23848" spans="30:32" x14ac:dyDescent="0.2">
      <c r="AD23848" s="11" t="s">
        <v>37209</v>
      </c>
      <c r="AE23848" s="10" t="s">
        <v>2935</v>
      </c>
      <c r="AF23848" s="10" t="s">
        <v>538</v>
      </c>
    </row>
    <row r="23849" spans="30:32" x14ac:dyDescent="0.2">
      <c r="AD23849" s="11" t="s">
        <v>37210</v>
      </c>
      <c r="AE23849" s="10" t="s">
        <v>25758</v>
      </c>
      <c r="AF23849" s="10" t="s">
        <v>538</v>
      </c>
    </row>
    <row r="23850" spans="30:32" x14ac:dyDescent="0.2">
      <c r="AD23850" s="11" t="s">
        <v>37211</v>
      </c>
      <c r="AE23850" s="10" t="s">
        <v>37212</v>
      </c>
      <c r="AF23850" s="10" t="s">
        <v>538</v>
      </c>
    </row>
    <row r="23851" spans="30:32" x14ac:dyDescent="0.2">
      <c r="AD23851" s="11" t="s">
        <v>37213</v>
      </c>
      <c r="AE23851" s="10" t="s">
        <v>37214</v>
      </c>
      <c r="AF23851" s="10" t="s">
        <v>538</v>
      </c>
    </row>
    <row r="23852" spans="30:32" x14ac:dyDescent="0.2">
      <c r="AD23852" s="11" t="s">
        <v>37215</v>
      </c>
      <c r="AE23852" s="10" t="s">
        <v>37216</v>
      </c>
      <c r="AF23852" s="10" t="s">
        <v>538</v>
      </c>
    </row>
    <row r="23853" spans="30:32" x14ac:dyDescent="0.2">
      <c r="AD23853" s="11" t="s">
        <v>37217</v>
      </c>
      <c r="AE23853" s="10" t="s">
        <v>37218</v>
      </c>
      <c r="AF23853" s="10" t="s">
        <v>538</v>
      </c>
    </row>
    <row r="23854" spans="30:32" x14ac:dyDescent="0.2">
      <c r="AD23854" s="11" t="s">
        <v>37219</v>
      </c>
      <c r="AE23854" s="10" t="s">
        <v>2580</v>
      </c>
      <c r="AF23854" s="10" t="s">
        <v>538</v>
      </c>
    </row>
    <row r="23855" spans="30:32" x14ac:dyDescent="0.2">
      <c r="AD23855" s="11" t="s">
        <v>37220</v>
      </c>
      <c r="AE23855" s="10" t="s">
        <v>2580</v>
      </c>
      <c r="AF23855" s="10" t="s">
        <v>538</v>
      </c>
    </row>
    <row r="23856" spans="30:32" x14ac:dyDescent="0.2">
      <c r="AD23856" s="11" t="s">
        <v>37221</v>
      </c>
      <c r="AE23856" s="10" t="s">
        <v>37222</v>
      </c>
      <c r="AF23856" s="10" t="s">
        <v>538</v>
      </c>
    </row>
    <row r="23857" spans="30:32" x14ac:dyDescent="0.2">
      <c r="AD23857" s="11" t="s">
        <v>37223</v>
      </c>
      <c r="AE23857" s="10" t="s">
        <v>2580</v>
      </c>
      <c r="AF23857" s="10" t="s">
        <v>538</v>
      </c>
    </row>
    <row r="23858" spans="30:32" x14ac:dyDescent="0.2">
      <c r="AD23858" s="11" t="s">
        <v>37224</v>
      </c>
      <c r="AE23858" s="10" t="s">
        <v>2580</v>
      </c>
      <c r="AF23858" s="10" t="s">
        <v>538</v>
      </c>
    </row>
    <row r="23859" spans="30:32" x14ac:dyDescent="0.2">
      <c r="AD23859" s="11" t="s">
        <v>37225</v>
      </c>
      <c r="AE23859" s="10" t="s">
        <v>37226</v>
      </c>
      <c r="AF23859" s="10" t="s">
        <v>538</v>
      </c>
    </row>
    <row r="23860" spans="30:32" x14ac:dyDescent="0.2">
      <c r="AD23860" s="11" t="s">
        <v>37227</v>
      </c>
      <c r="AE23860" s="10" t="s">
        <v>2580</v>
      </c>
      <c r="AF23860" s="10" t="s">
        <v>538</v>
      </c>
    </row>
    <row r="23861" spans="30:32" x14ac:dyDescent="0.2">
      <c r="AD23861" s="11" t="s">
        <v>37228</v>
      </c>
      <c r="AE23861" s="10" t="s">
        <v>2580</v>
      </c>
      <c r="AF23861" s="10" t="s">
        <v>538</v>
      </c>
    </row>
    <row r="23862" spans="30:32" x14ac:dyDescent="0.2">
      <c r="AD23862" s="11" t="s">
        <v>37229</v>
      </c>
      <c r="AE23862" s="10" t="s">
        <v>37222</v>
      </c>
      <c r="AF23862" s="10" t="s">
        <v>538</v>
      </c>
    </row>
    <row r="23863" spans="30:32" x14ac:dyDescent="0.2">
      <c r="AD23863" s="11" t="s">
        <v>37230</v>
      </c>
      <c r="AE23863" s="10" t="s">
        <v>2580</v>
      </c>
      <c r="AF23863" s="10" t="s">
        <v>538</v>
      </c>
    </row>
    <row r="23864" spans="30:32" x14ac:dyDescent="0.2">
      <c r="AD23864" s="11" t="s">
        <v>37231</v>
      </c>
      <c r="AE23864" s="10" t="s">
        <v>37232</v>
      </c>
      <c r="AF23864" s="10" t="s">
        <v>538</v>
      </c>
    </row>
    <row r="23865" spans="30:32" x14ac:dyDescent="0.2">
      <c r="AD23865" s="11" t="s">
        <v>37233</v>
      </c>
      <c r="AE23865" s="10" t="s">
        <v>37234</v>
      </c>
      <c r="AF23865" s="10" t="s">
        <v>538</v>
      </c>
    </row>
    <row r="23866" spans="30:32" x14ac:dyDescent="0.2">
      <c r="AD23866" s="11" t="s">
        <v>37235</v>
      </c>
      <c r="AE23866" s="10" t="s">
        <v>31931</v>
      </c>
      <c r="AF23866" s="10" t="s">
        <v>538</v>
      </c>
    </row>
    <row r="23867" spans="30:32" x14ac:dyDescent="0.2">
      <c r="AD23867" s="11" t="s">
        <v>37236</v>
      </c>
      <c r="AE23867" s="10" t="s">
        <v>5451</v>
      </c>
      <c r="AF23867" s="10" t="s">
        <v>538</v>
      </c>
    </row>
    <row r="23868" spans="30:32" x14ac:dyDescent="0.2">
      <c r="AD23868" s="11" t="s">
        <v>37237</v>
      </c>
      <c r="AE23868" s="10" t="s">
        <v>28548</v>
      </c>
      <c r="AF23868" s="10" t="s">
        <v>538</v>
      </c>
    </row>
    <row r="23869" spans="30:32" x14ac:dyDescent="0.2">
      <c r="AD23869" s="11" t="s">
        <v>37238</v>
      </c>
      <c r="AE23869" s="10" t="s">
        <v>978</v>
      </c>
      <c r="AF23869" s="10" t="s">
        <v>538</v>
      </c>
    </row>
    <row r="23870" spans="30:32" x14ac:dyDescent="0.2">
      <c r="AD23870" s="11" t="s">
        <v>37239</v>
      </c>
      <c r="AE23870" s="10" t="s">
        <v>978</v>
      </c>
      <c r="AF23870" s="10" t="s">
        <v>538</v>
      </c>
    </row>
    <row r="23871" spans="30:32" x14ac:dyDescent="0.2">
      <c r="AD23871" s="11" t="s">
        <v>37240</v>
      </c>
      <c r="AE23871" s="10" t="s">
        <v>978</v>
      </c>
      <c r="AF23871" s="10" t="s">
        <v>538</v>
      </c>
    </row>
    <row r="23872" spans="30:32" x14ac:dyDescent="0.2">
      <c r="AD23872" s="11" t="s">
        <v>37241</v>
      </c>
      <c r="AE23872" s="10" t="s">
        <v>978</v>
      </c>
      <c r="AF23872" s="10" t="s">
        <v>538</v>
      </c>
    </row>
    <row r="23873" spans="30:32" x14ac:dyDescent="0.2">
      <c r="AD23873" s="11" t="s">
        <v>37242</v>
      </c>
      <c r="AE23873" s="10" t="s">
        <v>978</v>
      </c>
      <c r="AF23873" s="10" t="s">
        <v>538</v>
      </c>
    </row>
    <row r="23874" spans="30:32" x14ac:dyDescent="0.2">
      <c r="AD23874" s="11" t="s">
        <v>37243</v>
      </c>
      <c r="AE23874" s="10" t="s">
        <v>978</v>
      </c>
      <c r="AF23874" s="10" t="s">
        <v>538</v>
      </c>
    </row>
    <row r="23875" spans="30:32" x14ac:dyDescent="0.2">
      <c r="AD23875" s="11" t="s">
        <v>37244</v>
      </c>
      <c r="AE23875" s="10" t="s">
        <v>978</v>
      </c>
      <c r="AF23875" s="10" t="s">
        <v>538</v>
      </c>
    </row>
    <row r="23876" spans="30:32" x14ac:dyDescent="0.2">
      <c r="AD23876" s="11" t="s">
        <v>37245</v>
      </c>
      <c r="AE23876" s="10" t="s">
        <v>978</v>
      </c>
      <c r="AF23876" s="10" t="s">
        <v>538</v>
      </c>
    </row>
    <row r="23877" spans="30:32" x14ac:dyDescent="0.2">
      <c r="AD23877" s="11" t="s">
        <v>37246</v>
      </c>
      <c r="AE23877" s="10" t="s">
        <v>37247</v>
      </c>
      <c r="AF23877" s="10" t="s">
        <v>538</v>
      </c>
    </row>
    <row r="23878" spans="30:32" x14ac:dyDescent="0.2">
      <c r="AD23878" s="11" t="s">
        <v>37248</v>
      </c>
      <c r="AE23878" s="10" t="s">
        <v>31599</v>
      </c>
      <c r="AF23878" s="10" t="s">
        <v>538</v>
      </c>
    </row>
    <row r="23879" spans="30:32" x14ac:dyDescent="0.2">
      <c r="AD23879" s="11" t="s">
        <v>37249</v>
      </c>
      <c r="AE23879" s="10" t="s">
        <v>31964</v>
      </c>
      <c r="AF23879" s="10" t="s">
        <v>538</v>
      </c>
    </row>
    <row r="23880" spans="30:32" x14ac:dyDescent="0.2">
      <c r="AD23880" s="11" t="s">
        <v>37250</v>
      </c>
      <c r="AE23880" s="10" t="s">
        <v>31964</v>
      </c>
      <c r="AF23880" s="10" t="s">
        <v>538</v>
      </c>
    </row>
    <row r="23881" spans="30:32" x14ac:dyDescent="0.2">
      <c r="AD23881" s="11" t="s">
        <v>37251</v>
      </c>
      <c r="AE23881" s="10" t="s">
        <v>31964</v>
      </c>
      <c r="AF23881" s="10" t="s">
        <v>538</v>
      </c>
    </row>
    <row r="23882" spans="30:32" x14ac:dyDescent="0.2">
      <c r="AD23882" s="11" t="s">
        <v>37252</v>
      </c>
      <c r="AE23882" s="10" t="s">
        <v>31964</v>
      </c>
      <c r="AF23882" s="10" t="s">
        <v>538</v>
      </c>
    </row>
    <row r="23883" spans="30:32" x14ac:dyDescent="0.2">
      <c r="AD23883" s="11" t="s">
        <v>37253</v>
      </c>
      <c r="AE23883" s="10" t="s">
        <v>31964</v>
      </c>
      <c r="AF23883" s="10" t="s">
        <v>538</v>
      </c>
    </row>
    <row r="23884" spans="30:32" x14ac:dyDescent="0.2">
      <c r="AD23884" s="11" t="s">
        <v>37254</v>
      </c>
      <c r="AE23884" s="10" t="s">
        <v>31964</v>
      </c>
      <c r="AF23884" s="10" t="s">
        <v>538</v>
      </c>
    </row>
    <row r="23885" spans="30:32" x14ac:dyDescent="0.2">
      <c r="AD23885" s="11" t="s">
        <v>37255</v>
      </c>
      <c r="AE23885" s="10" t="s">
        <v>31964</v>
      </c>
      <c r="AF23885" s="10" t="s">
        <v>538</v>
      </c>
    </row>
    <row r="23886" spans="30:32" x14ac:dyDescent="0.2">
      <c r="AD23886" s="11" t="s">
        <v>37256</v>
      </c>
      <c r="AE23886" s="10" t="s">
        <v>31964</v>
      </c>
      <c r="AF23886" s="10" t="s">
        <v>538</v>
      </c>
    </row>
    <row r="23887" spans="30:32" x14ac:dyDescent="0.2">
      <c r="AD23887" s="11" t="s">
        <v>37257</v>
      </c>
      <c r="AE23887" s="10" t="s">
        <v>31964</v>
      </c>
      <c r="AF23887" s="10" t="s">
        <v>538</v>
      </c>
    </row>
    <row r="23888" spans="30:32" x14ac:dyDescent="0.2">
      <c r="AD23888" s="11" t="s">
        <v>37258</v>
      </c>
      <c r="AE23888" s="10" t="s">
        <v>31964</v>
      </c>
      <c r="AF23888" s="10" t="s">
        <v>538</v>
      </c>
    </row>
    <row r="23889" spans="30:32" x14ac:dyDescent="0.2">
      <c r="AD23889" s="11" t="s">
        <v>37259</v>
      </c>
      <c r="AE23889" s="10" t="s">
        <v>31964</v>
      </c>
      <c r="AF23889" s="10" t="s">
        <v>538</v>
      </c>
    </row>
    <row r="23890" spans="30:32" x14ac:dyDescent="0.2">
      <c r="AD23890" s="11" t="s">
        <v>37260</v>
      </c>
      <c r="AE23890" s="10" t="s">
        <v>31964</v>
      </c>
      <c r="AF23890" s="10" t="s">
        <v>538</v>
      </c>
    </row>
    <row r="23891" spans="30:32" x14ac:dyDescent="0.2">
      <c r="AD23891" s="11" t="s">
        <v>37261</v>
      </c>
      <c r="AE23891" s="10" t="s">
        <v>31964</v>
      </c>
      <c r="AF23891" s="10" t="s">
        <v>538</v>
      </c>
    </row>
    <row r="23892" spans="30:32" x14ac:dyDescent="0.2">
      <c r="AD23892" s="11" t="s">
        <v>37262</v>
      </c>
      <c r="AE23892" s="10" t="s">
        <v>31964</v>
      </c>
      <c r="AF23892" s="10" t="s">
        <v>538</v>
      </c>
    </row>
    <row r="23893" spans="30:32" x14ac:dyDescent="0.2">
      <c r="AD23893" s="11" t="s">
        <v>37263</v>
      </c>
      <c r="AE23893" s="10" t="s">
        <v>31964</v>
      </c>
      <c r="AF23893" s="10" t="s">
        <v>538</v>
      </c>
    </row>
    <row r="23894" spans="30:32" x14ac:dyDescent="0.2">
      <c r="AD23894" s="11" t="s">
        <v>37264</v>
      </c>
      <c r="AE23894" s="10" t="s">
        <v>31964</v>
      </c>
      <c r="AF23894" s="10" t="s">
        <v>538</v>
      </c>
    </row>
    <row r="23895" spans="30:32" x14ac:dyDescent="0.2">
      <c r="AD23895" s="11" t="s">
        <v>37265</v>
      </c>
      <c r="AE23895" s="10" t="s">
        <v>31964</v>
      </c>
      <c r="AF23895" s="10" t="s">
        <v>538</v>
      </c>
    </row>
    <row r="23896" spans="30:32" x14ac:dyDescent="0.2">
      <c r="AD23896" s="11" t="s">
        <v>37266</v>
      </c>
      <c r="AE23896" s="10" t="s">
        <v>31964</v>
      </c>
      <c r="AF23896" s="10" t="s">
        <v>538</v>
      </c>
    </row>
    <row r="23897" spans="30:32" x14ac:dyDescent="0.2">
      <c r="AD23897" s="11" t="s">
        <v>37267</v>
      </c>
      <c r="AE23897" s="10" t="s">
        <v>31964</v>
      </c>
      <c r="AF23897" s="10" t="s">
        <v>538</v>
      </c>
    </row>
    <row r="23898" spans="30:32" x14ac:dyDescent="0.2">
      <c r="AD23898" s="11" t="s">
        <v>37268</v>
      </c>
      <c r="AE23898" s="10" t="s">
        <v>31964</v>
      </c>
      <c r="AF23898" s="10" t="s">
        <v>538</v>
      </c>
    </row>
    <row r="23899" spans="30:32" x14ac:dyDescent="0.2">
      <c r="AD23899" s="11" t="s">
        <v>37269</v>
      </c>
      <c r="AE23899" s="10" t="s">
        <v>31964</v>
      </c>
      <c r="AF23899" s="10" t="s">
        <v>538</v>
      </c>
    </row>
    <row r="23900" spans="30:32" x14ac:dyDescent="0.2">
      <c r="AD23900" s="11" t="s">
        <v>37270</v>
      </c>
      <c r="AE23900" s="10" t="s">
        <v>31964</v>
      </c>
      <c r="AF23900" s="10" t="s">
        <v>538</v>
      </c>
    </row>
    <row r="23901" spans="30:32" x14ac:dyDescent="0.2">
      <c r="AD23901" s="11" t="s">
        <v>37271</v>
      </c>
      <c r="AE23901" s="10" t="s">
        <v>31964</v>
      </c>
      <c r="AF23901" s="10" t="s">
        <v>538</v>
      </c>
    </row>
    <row r="23902" spans="30:32" x14ac:dyDescent="0.2">
      <c r="AD23902" s="11" t="s">
        <v>37272</v>
      </c>
      <c r="AE23902" s="10" t="s">
        <v>31964</v>
      </c>
      <c r="AF23902" s="10" t="s">
        <v>538</v>
      </c>
    </row>
    <row r="23903" spans="30:32" x14ac:dyDescent="0.2">
      <c r="AD23903" s="11" t="s">
        <v>37273</v>
      </c>
      <c r="AE23903" s="10" t="s">
        <v>31964</v>
      </c>
      <c r="AF23903" s="10" t="s">
        <v>538</v>
      </c>
    </row>
    <row r="23904" spans="30:32" x14ac:dyDescent="0.2">
      <c r="AD23904" s="11" t="s">
        <v>37274</v>
      </c>
      <c r="AE23904" s="10" t="s">
        <v>31964</v>
      </c>
      <c r="AF23904" s="10" t="s">
        <v>538</v>
      </c>
    </row>
    <row r="23905" spans="30:32" x14ac:dyDescent="0.2">
      <c r="AD23905" s="11" t="s">
        <v>37275</v>
      </c>
      <c r="AE23905" s="10" t="s">
        <v>31964</v>
      </c>
      <c r="AF23905" s="10" t="s">
        <v>538</v>
      </c>
    </row>
    <row r="23906" spans="30:32" x14ac:dyDescent="0.2">
      <c r="AD23906" s="11" t="s">
        <v>37276</v>
      </c>
      <c r="AE23906" s="10" t="s">
        <v>31964</v>
      </c>
      <c r="AF23906" s="10" t="s">
        <v>538</v>
      </c>
    </row>
    <row r="23907" spans="30:32" x14ac:dyDescent="0.2">
      <c r="AD23907" s="11" t="s">
        <v>37277</v>
      </c>
      <c r="AE23907" s="10" t="s">
        <v>31964</v>
      </c>
      <c r="AF23907" s="10" t="s">
        <v>538</v>
      </c>
    </row>
    <row r="23908" spans="30:32" x14ac:dyDescent="0.2">
      <c r="AD23908" s="11" t="s">
        <v>37278</v>
      </c>
      <c r="AE23908" s="10" t="s">
        <v>31964</v>
      </c>
      <c r="AF23908" s="10" t="s">
        <v>538</v>
      </c>
    </row>
    <row r="23909" spans="30:32" x14ac:dyDescent="0.2">
      <c r="AD23909" s="11" t="s">
        <v>37279</v>
      </c>
      <c r="AE23909" s="10" t="s">
        <v>31964</v>
      </c>
      <c r="AF23909" s="10" t="s">
        <v>538</v>
      </c>
    </row>
    <row r="23910" spans="30:32" x14ac:dyDescent="0.2">
      <c r="AD23910" s="11" t="s">
        <v>37280</v>
      </c>
      <c r="AE23910" s="10" t="s">
        <v>31964</v>
      </c>
      <c r="AF23910" s="10" t="s">
        <v>538</v>
      </c>
    </row>
    <row r="23911" spans="30:32" x14ac:dyDescent="0.2">
      <c r="AD23911" s="11" t="s">
        <v>37281</v>
      </c>
      <c r="AE23911" s="10" t="s">
        <v>31964</v>
      </c>
      <c r="AF23911" s="10" t="s">
        <v>538</v>
      </c>
    </row>
    <row r="23912" spans="30:32" x14ac:dyDescent="0.2">
      <c r="AD23912" s="11" t="s">
        <v>37282</v>
      </c>
      <c r="AE23912" s="10" t="s">
        <v>37283</v>
      </c>
      <c r="AF23912" s="10" t="s">
        <v>538</v>
      </c>
    </row>
    <row r="23913" spans="30:32" x14ac:dyDescent="0.2">
      <c r="AD23913" s="11" t="s">
        <v>37284</v>
      </c>
      <c r="AE23913" s="10" t="s">
        <v>31964</v>
      </c>
      <c r="AF23913" s="10" t="s">
        <v>538</v>
      </c>
    </row>
    <row r="23914" spans="30:32" x14ac:dyDescent="0.2">
      <c r="AD23914" s="11" t="s">
        <v>37285</v>
      </c>
      <c r="AE23914" s="10" t="s">
        <v>31964</v>
      </c>
      <c r="AF23914" s="10" t="s">
        <v>538</v>
      </c>
    </row>
    <row r="23915" spans="30:32" x14ac:dyDescent="0.2">
      <c r="AD23915" s="11" t="s">
        <v>37286</v>
      </c>
      <c r="AE23915" s="10" t="s">
        <v>31964</v>
      </c>
      <c r="AF23915" s="10" t="s">
        <v>538</v>
      </c>
    </row>
    <row r="23916" spans="30:32" x14ac:dyDescent="0.2">
      <c r="AD23916" s="11" t="s">
        <v>37287</v>
      </c>
      <c r="AE23916" s="10" t="s">
        <v>31964</v>
      </c>
      <c r="AF23916" s="10" t="s">
        <v>538</v>
      </c>
    </row>
    <row r="23917" spans="30:32" x14ac:dyDescent="0.2">
      <c r="AD23917" s="11" t="s">
        <v>37288</v>
      </c>
      <c r="AE23917" s="10" t="s">
        <v>31964</v>
      </c>
      <c r="AF23917" s="10" t="s">
        <v>538</v>
      </c>
    </row>
    <row r="23918" spans="30:32" x14ac:dyDescent="0.2">
      <c r="AD23918" s="11" t="s">
        <v>37289</v>
      </c>
      <c r="AE23918" s="10" t="s">
        <v>31964</v>
      </c>
      <c r="AF23918" s="10" t="s">
        <v>538</v>
      </c>
    </row>
    <row r="23919" spans="30:32" x14ac:dyDescent="0.2">
      <c r="AD23919" s="11" t="s">
        <v>37290</v>
      </c>
      <c r="AE23919" s="10" t="s">
        <v>31964</v>
      </c>
      <c r="AF23919" s="10" t="s">
        <v>538</v>
      </c>
    </row>
    <row r="23920" spans="30:32" x14ac:dyDescent="0.2">
      <c r="AD23920" s="11" t="s">
        <v>37291</v>
      </c>
      <c r="AE23920" s="10" t="s">
        <v>31964</v>
      </c>
      <c r="AF23920" s="10" t="s">
        <v>538</v>
      </c>
    </row>
    <row r="23921" spans="30:32" x14ac:dyDescent="0.2">
      <c r="AD23921" s="11" t="s">
        <v>37292</v>
      </c>
      <c r="AE23921" s="10" t="s">
        <v>31964</v>
      </c>
      <c r="AF23921" s="10" t="s">
        <v>538</v>
      </c>
    </row>
    <row r="23922" spans="30:32" x14ac:dyDescent="0.2">
      <c r="AD23922" s="11" t="s">
        <v>37293</v>
      </c>
      <c r="AE23922" s="10" t="s">
        <v>31964</v>
      </c>
      <c r="AF23922" s="10" t="s">
        <v>538</v>
      </c>
    </row>
    <row r="23923" spans="30:32" x14ac:dyDescent="0.2">
      <c r="AD23923" s="11" t="s">
        <v>37294</v>
      </c>
      <c r="AE23923" s="10" t="s">
        <v>31964</v>
      </c>
      <c r="AF23923" s="10" t="s">
        <v>538</v>
      </c>
    </row>
    <row r="23924" spans="30:32" x14ac:dyDescent="0.2">
      <c r="AD23924" s="11" t="s">
        <v>37295</v>
      </c>
      <c r="AE23924" s="10" t="s">
        <v>31964</v>
      </c>
      <c r="AF23924" s="10" t="s">
        <v>538</v>
      </c>
    </row>
    <row r="23925" spans="30:32" x14ac:dyDescent="0.2">
      <c r="AD23925" s="11" t="s">
        <v>37296</v>
      </c>
      <c r="AE23925" s="10" t="s">
        <v>31964</v>
      </c>
      <c r="AF23925" s="10" t="s">
        <v>538</v>
      </c>
    </row>
    <row r="23926" spans="30:32" x14ac:dyDescent="0.2">
      <c r="AD23926" s="11" t="s">
        <v>37297</v>
      </c>
      <c r="AE23926" s="10" t="s">
        <v>31964</v>
      </c>
      <c r="AF23926" s="10" t="s">
        <v>538</v>
      </c>
    </row>
    <row r="23927" spans="30:32" x14ac:dyDescent="0.2">
      <c r="AD23927" s="11" t="s">
        <v>37298</v>
      </c>
      <c r="AE23927" s="10" t="s">
        <v>31964</v>
      </c>
      <c r="AF23927" s="10" t="s">
        <v>538</v>
      </c>
    </row>
    <row r="23928" spans="30:32" x14ac:dyDescent="0.2">
      <c r="AD23928" s="11" t="s">
        <v>37299</v>
      </c>
      <c r="AE23928" s="10" t="s">
        <v>31964</v>
      </c>
      <c r="AF23928" s="10" t="s">
        <v>538</v>
      </c>
    </row>
    <row r="23929" spans="30:32" x14ac:dyDescent="0.2">
      <c r="AD23929" s="11" t="s">
        <v>37300</v>
      </c>
      <c r="AE23929" s="10" t="s">
        <v>31964</v>
      </c>
      <c r="AF23929" s="10" t="s">
        <v>538</v>
      </c>
    </row>
    <row r="23930" spans="30:32" x14ac:dyDescent="0.2">
      <c r="AD23930" s="11" t="s">
        <v>37301</v>
      </c>
      <c r="AE23930" s="10" t="s">
        <v>31964</v>
      </c>
      <c r="AF23930" s="10" t="s">
        <v>538</v>
      </c>
    </row>
    <row r="23931" spans="30:32" x14ac:dyDescent="0.2">
      <c r="AD23931" s="11" t="s">
        <v>37302</v>
      </c>
      <c r="AE23931" s="10" t="s">
        <v>31964</v>
      </c>
      <c r="AF23931" s="10" t="s">
        <v>538</v>
      </c>
    </row>
    <row r="23932" spans="30:32" x14ac:dyDescent="0.2">
      <c r="AD23932" s="11" t="s">
        <v>37303</v>
      </c>
      <c r="AE23932" s="10" t="s">
        <v>31964</v>
      </c>
      <c r="AF23932" s="10" t="s">
        <v>538</v>
      </c>
    </row>
    <row r="23933" spans="30:32" x14ac:dyDescent="0.2">
      <c r="AD23933" s="11" t="s">
        <v>37304</v>
      </c>
      <c r="AE23933" s="10" t="s">
        <v>31964</v>
      </c>
      <c r="AF23933" s="10" t="s">
        <v>538</v>
      </c>
    </row>
    <row r="23934" spans="30:32" x14ac:dyDescent="0.2">
      <c r="AD23934" s="11" t="s">
        <v>37305</v>
      </c>
      <c r="AE23934" s="10" t="s">
        <v>31964</v>
      </c>
      <c r="AF23934" s="10" t="s">
        <v>538</v>
      </c>
    </row>
    <row r="23935" spans="30:32" x14ac:dyDescent="0.2">
      <c r="AD23935" s="11" t="s">
        <v>37306</v>
      </c>
      <c r="AE23935" s="10" t="s">
        <v>31964</v>
      </c>
      <c r="AF23935" s="10" t="s">
        <v>538</v>
      </c>
    </row>
    <row r="23936" spans="30:32" x14ac:dyDescent="0.2">
      <c r="AD23936" s="11" t="s">
        <v>37307</v>
      </c>
      <c r="AE23936" s="10" t="s">
        <v>31964</v>
      </c>
      <c r="AF23936" s="10" t="s">
        <v>538</v>
      </c>
    </row>
    <row r="23937" spans="30:32" x14ac:dyDescent="0.2">
      <c r="AD23937" s="11" t="s">
        <v>37308</v>
      </c>
      <c r="AE23937" s="10" t="s">
        <v>37309</v>
      </c>
      <c r="AF23937" s="10" t="s">
        <v>538</v>
      </c>
    </row>
    <row r="23938" spans="30:32" x14ac:dyDescent="0.2">
      <c r="AD23938" s="11" t="s">
        <v>37310</v>
      </c>
      <c r="AE23938" s="10" t="s">
        <v>37311</v>
      </c>
      <c r="AF23938" s="10" t="s">
        <v>538</v>
      </c>
    </row>
    <row r="23939" spans="30:32" x14ac:dyDescent="0.2">
      <c r="AD23939" s="11" t="s">
        <v>37312</v>
      </c>
      <c r="AE23939" s="10" t="s">
        <v>37311</v>
      </c>
      <c r="AF23939" s="10" t="s">
        <v>538</v>
      </c>
    </row>
    <row r="23940" spans="30:32" x14ac:dyDescent="0.2">
      <c r="AD23940" s="11" t="s">
        <v>37313</v>
      </c>
      <c r="AE23940" s="10" t="s">
        <v>37311</v>
      </c>
      <c r="AF23940" s="10" t="s">
        <v>538</v>
      </c>
    </row>
    <row r="23941" spans="30:32" x14ac:dyDescent="0.2">
      <c r="AD23941" s="11" t="s">
        <v>37314</v>
      </c>
      <c r="AE23941" s="10" t="s">
        <v>1086</v>
      </c>
      <c r="AF23941" s="10" t="s">
        <v>538</v>
      </c>
    </row>
    <row r="23942" spans="30:32" x14ac:dyDescent="0.2">
      <c r="AD23942" s="11" t="s">
        <v>37315</v>
      </c>
      <c r="AE23942" s="10" t="s">
        <v>37316</v>
      </c>
      <c r="AF23942" s="10" t="s">
        <v>538</v>
      </c>
    </row>
    <row r="23943" spans="30:32" x14ac:dyDescent="0.2">
      <c r="AD23943" s="11" t="s">
        <v>37317</v>
      </c>
      <c r="AE23943" s="10" t="s">
        <v>37318</v>
      </c>
      <c r="AF23943" s="10" t="s">
        <v>538</v>
      </c>
    </row>
    <row r="23944" spans="30:32" x14ac:dyDescent="0.2">
      <c r="AD23944" s="11" t="s">
        <v>37319</v>
      </c>
      <c r="AE23944" s="10" t="s">
        <v>37320</v>
      </c>
      <c r="AF23944" s="10" t="s">
        <v>538</v>
      </c>
    </row>
    <row r="23945" spans="30:32" x14ac:dyDescent="0.2">
      <c r="AD23945" s="11" t="s">
        <v>37321</v>
      </c>
      <c r="AE23945" s="10" t="s">
        <v>37320</v>
      </c>
      <c r="AF23945" s="10" t="s">
        <v>538</v>
      </c>
    </row>
    <row r="23946" spans="30:32" x14ac:dyDescent="0.2">
      <c r="AD23946" s="11" t="s">
        <v>37322</v>
      </c>
      <c r="AE23946" s="10" t="s">
        <v>30631</v>
      </c>
      <c r="AF23946" s="10" t="s">
        <v>538</v>
      </c>
    </row>
    <row r="23947" spans="30:32" x14ac:dyDescent="0.2">
      <c r="AD23947" s="11" t="s">
        <v>37323</v>
      </c>
      <c r="AE23947" s="10" t="s">
        <v>30631</v>
      </c>
      <c r="AF23947" s="10" t="s">
        <v>538</v>
      </c>
    </row>
    <row r="23948" spans="30:32" x14ac:dyDescent="0.2">
      <c r="AD23948" s="11" t="s">
        <v>37324</v>
      </c>
      <c r="AE23948" s="10" t="s">
        <v>30631</v>
      </c>
      <c r="AF23948" s="10" t="s">
        <v>538</v>
      </c>
    </row>
    <row r="23949" spans="30:32" x14ac:dyDescent="0.2">
      <c r="AD23949" s="11" t="s">
        <v>37325</v>
      </c>
      <c r="AE23949" s="10" t="s">
        <v>30631</v>
      </c>
      <c r="AF23949" s="10" t="s">
        <v>538</v>
      </c>
    </row>
    <row r="23950" spans="30:32" x14ac:dyDescent="0.2">
      <c r="AD23950" s="11" t="s">
        <v>37326</v>
      </c>
      <c r="AE23950" s="10" t="s">
        <v>30631</v>
      </c>
      <c r="AF23950" s="10" t="s">
        <v>538</v>
      </c>
    </row>
    <row r="23951" spans="30:32" x14ac:dyDescent="0.2">
      <c r="AD23951" s="11" t="s">
        <v>37327</v>
      </c>
      <c r="AE23951" s="10" t="s">
        <v>30631</v>
      </c>
      <c r="AF23951" s="10" t="s">
        <v>538</v>
      </c>
    </row>
    <row r="23952" spans="30:32" x14ac:dyDescent="0.2">
      <c r="AD23952" s="11" t="s">
        <v>37328</v>
      </c>
      <c r="AE23952" s="10" t="s">
        <v>30631</v>
      </c>
      <c r="AF23952" s="10" t="s">
        <v>538</v>
      </c>
    </row>
    <row r="23953" spans="30:32" x14ac:dyDescent="0.2">
      <c r="AD23953" s="11" t="s">
        <v>37329</v>
      </c>
      <c r="AE23953" s="10" t="s">
        <v>31974</v>
      </c>
      <c r="AF23953" s="10" t="s">
        <v>538</v>
      </c>
    </row>
    <row r="23954" spans="30:32" x14ac:dyDescent="0.2">
      <c r="AD23954" s="11" t="s">
        <v>37330</v>
      </c>
      <c r="AE23954" s="10" t="s">
        <v>31974</v>
      </c>
      <c r="AF23954" s="10" t="s">
        <v>538</v>
      </c>
    </row>
    <row r="23955" spans="30:32" x14ac:dyDescent="0.2">
      <c r="AD23955" s="11" t="s">
        <v>37331</v>
      </c>
      <c r="AE23955" s="10" t="s">
        <v>31974</v>
      </c>
      <c r="AF23955" s="10" t="s">
        <v>538</v>
      </c>
    </row>
    <row r="23956" spans="30:32" x14ac:dyDescent="0.2">
      <c r="AD23956" s="11" t="s">
        <v>37332</v>
      </c>
      <c r="AE23956" s="10" t="s">
        <v>31974</v>
      </c>
      <c r="AF23956" s="10" t="s">
        <v>538</v>
      </c>
    </row>
    <row r="23957" spans="30:32" x14ac:dyDescent="0.2">
      <c r="AD23957" s="11" t="s">
        <v>37333</v>
      </c>
      <c r="AE23957" s="10" t="s">
        <v>31974</v>
      </c>
      <c r="AF23957" s="10" t="s">
        <v>538</v>
      </c>
    </row>
    <row r="23958" spans="30:32" x14ac:dyDescent="0.2">
      <c r="AD23958" s="11" t="s">
        <v>37334</v>
      </c>
      <c r="AE23958" s="10" t="s">
        <v>31974</v>
      </c>
      <c r="AF23958" s="10" t="s">
        <v>538</v>
      </c>
    </row>
    <row r="23959" spans="30:32" x14ac:dyDescent="0.2">
      <c r="AD23959" s="11" t="s">
        <v>37335</v>
      </c>
      <c r="AE23959" s="10" t="s">
        <v>37336</v>
      </c>
      <c r="AF23959" s="10" t="s">
        <v>538</v>
      </c>
    </row>
    <row r="23960" spans="30:32" x14ac:dyDescent="0.2">
      <c r="AD23960" s="11" t="s">
        <v>37337</v>
      </c>
      <c r="AE23960" s="10" t="s">
        <v>37336</v>
      </c>
      <c r="AF23960" s="10" t="s">
        <v>538</v>
      </c>
    </row>
    <row r="23961" spans="30:32" x14ac:dyDescent="0.2">
      <c r="AD23961" s="11" t="s">
        <v>37338</v>
      </c>
      <c r="AE23961" s="10" t="s">
        <v>29850</v>
      </c>
      <c r="AF23961" s="10" t="s">
        <v>538</v>
      </c>
    </row>
    <row r="23962" spans="30:32" x14ac:dyDescent="0.2">
      <c r="AD23962" s="11" t="s">
        <v>37339</v>
      </c>
      <c r="AE23962" s="10" t="s">
        <v>29850</v>
      </c>
      <c r="AF23962" s="10" t="s">
        <v>538</v>
      </c>
    </row>
    <row r="23963" spans="30:32" x14ac:dyDescent="0.2">
      <c r="AD23963" s="11" t="s">
        <v>37340</v>
      </c>
      <c r="AE23963" s="10" t="s">
        <v>33071</v>
      </c>
      <c r="AF23963" s="10" t="s">
        <v>538</v>
      </c>
    </row>
    <row r="23964" spans="30:32" x14ac:dyDescent="0.2">
      <c r="AD23964" s="11" t="s">
        <v>37341</v>
      </c>
      <c r="AE23964" s="10" t="s">
        <v>37342</v>
      </c>
      <c r="AF23964" s="10" t="s">
        <v>538</v>
      </c>
    </row>
    <row r="23965" spans="30:32" x14ac:dyDescent="0.2">
      <c r="AD23965" s="11" t="s">
        <v>37343</v>
      </c>
      <c r="AE23965" s="10" t="s">
        <v>37344</v>
      </c>
      <c r="AF23965" s="10" t="s">
        <v>538</v>
      </c>
    </row>
    <row r="23966" spans="30:32" x14ac:dyDescent="0.2">
      <c r="AD23966" s="11" t="s">
        <v>37345</v>
      </c>
      <c r="AE23966" s="10" t="s">
        <v>37346</v>
      </c>
      <c r="AF23966" s="10" t="s">
        <v>538</v>
      </c>
    </row>
    <row r="23967" spans="30:32" x14ac:dyDescent="0.2">
      <c r="AD23967" s="11" t="s">
        <v>37347</v>
      </c>
      <c r="AE23967" s="10" t="s">
        <v>37348</v>
      </c>
      <c r="AF23967" s="10" t="s">
        <v>538</v>
      </c>
    </row>
    <row r="23968" spans="30:32" x14ac:dyDescent="0.2">
      <c r="AD23968" s="11" t="s">
        <v>37349</v>
      </c>
      <c r="AE23968" s="10" t="s">
        <v>37350</v>
      </c>
      <c r="AF23968" s="10" t="s">
        <v>538</v>
      </c>
    </row>
    <row r="23969" spans="30:32" x14ac:dyDescent="0.2">
      <c r="AD23969" s="11" t="s">
        <v>37351</v>
      </c>
      <c r="AE23969" s="10" t="s">
        <v>5532</v>
      </c>
      <c r="AF23969" s="10" t="s">
        <v>538</v>
      </c>
    </row>
    <row r="23970" spans="30:32" x14ac:dyDescent="0.2">
      <c r="AD23970" s="11" t="s">
        <v>37352</v>
      </c>
      <c r="AE23970" s="10" t="s">
        <v>37353</v>
      </c>
      <c r="AF23970" s="10" t="s">
        <v>538</v>
      </c>
    </row>
    <row r="23971" spans="30:32" x14ac:dyDescent="0.2">
      <c r="AD23971" s="11" t="s">
        <v>37354</v>
      </c>
      <c r="AE23971" s="10" t="s">
        <v>37355</v>
      </c>
      <c r="AF23971" s="10" t="s">
        <v>538</v>
      </c>
    </row>
    <row r="23972" spans="30:32" x14ac:dyDescent="0.2">
      <c r="AD23972" s="11" t="s">
        <v>37356</v>
      </c>
      <c r="AE23972" s="10" t="s">
        <v>37355</v>
      </c>
      <c r="AF23972" s="10" t="s">
        <v>538</v>
      </c>
    </row>
    <row r="23973" spans="30:32" x14ac:dyDescent="0.2">
      <c r="AD23973" s="11" t="s">
        <v>37357</v>
      </c>
      <c r="AE23973" s="10" t="s">
        <v>37355</v>
      </c>
      <c r="AF23973" s="10" t="s">
        <v>538</v>
      </c>
    </row>
    <row r="23974" spans="30:32" x14ac:dyDescent="0.2">
      <c r="AD23974" s="11" t="s">
        <v>37358</v>
      </c>
      <c r="AE23974" s="10" t="s">
        <v>37355</v>
      </c>
      <c r="AF23974" s="10" t="s">
        <v>538</v>
      </c>
    </row>
    <row r="23975" spans="30:32" x14ac:dyDescent="0.2">
      <c r="AD23975" s="11" t="s">
        <v>37359</v>
      </c>
      <c r="AE23975" s="10" t="s">
        <v>19092</v>
      </c>
      <c r="AF23975" s="10" t="s">
        <v>538</v>
      </c>
    </row>
    <row r="23976" spans="30:32" x14ac:dyDescent="0.2">
      <c r="AD23976" s="11" t="s">
        <v>37360</v>
      </c>
      <c r="AE23976" s="10" t="s">
        <v>19092</v>
      </c>
      <c r="AF23976" s="10" t="s">
        <v>538</v>
      </c>
    </row>
    <row r="23977" spans="30:32" x14ac:dyDescent="0.2">
      <c r="AD23977" s="11" t="s">
        <v>37361</v>
      </c>
      <c r="AE23977" s="10" t="s">
        <v>19092</v>
      </c>
      <c r="AF23977" s="10" t="s">
        <v>538</v>
      </c>
    </row>
    <row r="23978" spans="30:32" x14ac:dyDescent="0.2">
      <c r="AD23978" s="11" t="s">
        <v>37362</v>
      </c>
      <c r="AE23978" s="10" t="s">
        <v>19092</v>
      </c>
      <c r="AF23978" s="10" t="s">
        <v>538</v>
      </c>
    </row>
    <row r="23979" spans="30:32" x14ac:dyDescent="0.2">
      <c r="AD23979" s="11" t="s">
        <v>37363</v>
      </c>
      <c r="AE23979" s="10" t="s">
        <v>37364</v>
      </c>
      <c r="AF23979" s="10" t="s">
        <v>538</v>
      </c>
    </row>
    <row r="23980" spans="30:32" x14ac:dyDescent="0.2">
      <c r="AD23980" s="11" t="s">
        <v>37365</v>
      </c>
      <c r="AE23980" s="10" t="s">
        <v>37364</v>
      </c>
      <c r="AF23980" s="10" t="s">
        <v>538</v>
      </c>
    </row>
    <row r="23981" spans="30:32" x14ac:dyDescent="0.2">
      <c r="AD23981" s="11" t="s">
        <v>37366</v>
      </c>
      <c r="AE23981" s="10" t="s">
        <v>37367</v>
      </c>
      <c r="AF23981" s="10" t="s">
        <v>538</v>
      </c>
    </row>
    <row r="23982" spans="30:32" x14ac:dyDescent="0.2">
      <c r="AD23982" s="11" t="s">
        <v>37368</v>
      </c>
      <c r="AE23982" s="10" t="s">
        <v>37369</v>
      </c>
      <c r="AF23982" s="10" t="s">
        <v>538</v>
      </c>
    </row>
    <row r="23983" spans="30:32" x14ac:dyDescent="0.2">
      <c r="AD23983" s="11" t="s">
        <v>37370</v>
      </c>
      <c r="AE23983" s="10" t="s">
        <v>37371</v>
      </c>
      <c r="AF23983" s="10" t="s">
        <v>538</v>
      </c>
    </row>
    <row r="23984" spans="30:32" x14ac:dyDescent="0.2">
      <c r="AD23984" s="11" t="s">
        <v>37372</v>
      </c>
      <c r="AE23984" s="10" t="s">
        <v>37373</v>
      </c>
      <c r="AF23984" s="10" t="s">
        <v>538</v>
      </c>
    </row>
    <row r="23985" spans="30:32" x14ac:dyDescent="0.2">
      <c r="AD23985" s="11" t="s">
        <v>37374</v>
      </c>
      <c r="AE23985" s="10" t="s">
        <v>37375</v>
      </c>
      <c r="AF23985" s="10" t="s">
        <v>538</v>
      </c>
    </row>
    <row r="23986" spans="30:32" x14ac:dyDescent="0.2">
      <c r="AD23986" s="11" t="s">
        <v>37376</v>
      </c>
      <c r="AE23986" s="10" t="s">
        <v>20387</v>
      </c>
      <c r="AF23986" s="10" t="s">
        <v>538</v>
      </c>
    </row>
    <row r="23987" spans="30:32" x14ac:dyDescent="0.2">
      <c r="AD23987" s="11" t="s">
        <v>37377</v>
      </c>
      <c r="AE23987" s="10" t="s">
        <v>37378</v>
      </c>
      <c r="AF23987" s="10" t="s">
        <v>538</v>
      </c>
    </row>
    <row r="23988" spans="30:32" x14ac:dyDescent="0.2">
      <c r="AD23988" s="11" t="s">
        <v>37379</v>
      </c>
      <c r="AE23988" s="10" t="s">
        <v>37380</v>
      </c>
      <c r="AF23988" s="10" t="s">
        <v>538</v>
      </c>
    </row>
    <row r="23989" spans="30:32" x14ac:dyDescent="0.2">
      <c r="AD23989" s="11" t="s">
        <v>37381</v>
      </c>
      <c r="AE23989" s="10" t="s">
        <v>25865</v>
      </c>
      <c r="AF23989" s="10" t="s">
        <v>538</v>
      </c>
    </row>
    <row r="23990" spans="30:32" x14ac:dyDescent="0.2">
      <c r="AD23990" s="11" t="s">
        <v>37382</v>
      </c>
      <c r="AE23990" s="10" t="s">
        <v>37383</v>
      </c>
      <c r="AF23990" s="10" t="s">
        <v>538</v>
      </c>
    </row>
    <row r="23991" spans="30:32" x14ac:dyDescent="0.2">
      <c r="AD23991" s="11" t="s">
        <v>37384</v>
      </c>
      <c r="AE23991" s="10" t="s">
        <v>37385</v>
      </c>
      <c r="AF23991" s="10" t="s">
        <v>538</v>
      </c>
    </row>
    <row r="23992" spans="30:32" x14ac:dyDescent="0.2">
      <c r="AD23992" s="11" t="s">
        <v>37386</v>
      </c>
      <c r="AE23992" s="10" t="s">
        <v>37387</v>
      </c>
      <c r="AF23992" s="10" t="s">
        <v>538</v>
      </c>
    </row>
    <row r="23993" spans="30:32" x14ac:dyDescent="0.2">
      <c r="AD23993" s="11" t="s">
        <v>37388</v>
      </c>
      <c r="AE23993" s="10" t="s">
        <v>37389</v>
      </c>
      <c r="AF23993" s="10" t="s">
        <v>538</v>
      </c>
    </row>
    <row r="23994" spans="30:32" x14ac:dyDescent="0.2">
      <c r="AD23994" s="11" t="s">
        <v>37390</v>
      </c>
      <c r="AE23994" s="10" t="s">
        <v>27646</v>
      </c>
      <c r="AF23994" s="10" t="s">
        <v>538</v>
      </c>
    </row>
    <row r="23995" spans="30:32" x14ac:dyDescent="0.2">
      <c r="AD23995" s="11" t="s">
        <v>37391</v>
      </c>
      <c r="AE23995" s="10" t="s">
        <v>37392</v>
      </c>
      <c r="AF23995" s="10" t="s">
        <v>538</v>
      </c>
    </row>
    <row r="23996" spans="30:32" x14ac:dyDescent="0.2">
      <c r="AD23996" s="11" t="s">
        <v>37393</v>
      </c>
      <c r="AE23996" s="10" t="s">
        <v>18176</v>
      </c>
      <c r="AF23996" s="10" t="s">
        <v>538</v>
      </c>
    </row>
    <row r="23997" spans="30:32" x14ac:dyDescent="0.2">
      <c r="AD23997" s="11" t="s">
        <v>37394</v>
      </c>
      <c r="AE23997" s="10" t="s">
        <v>37395</v>
      </c>
      <c r="AF23997" s="10" t="s">
        <v>538</v>
      </c>
    </row>
    <row r="23998" spans="30:32" x14ac:dyDescent="0.2">
      <c r="AD23998" s="11" t="s">
        <v>37396</v>
      </c>
      <c r="AE23998" s="10" t="s">
        <v>1270</v>
      </c>
      <c r="AF23998" s="10" t="s">
        <v>538</v>
      </c>
    </row>
    <row r="23999" spans="30:32" x14ac:dyDescent="0.2">
      <c r="AD23999" s="11" t="s">
        <v>37397</v>
      </c>
      <c r="AE23999" s="10" t="s">
        <v>1270</v>
      </c>
      <c r="AF23999" s="10" t="s">
        <v>538</v>
      </c>
    </row>
    <row r="24000" spans="30:32" x14ac:dyDescent="0.2">
      <c r="AD24000" s="11" t="s">
        <v>37398</v>
      </c>
      <c r="AE24000" s="10" t="s">
        <v>1270</v>
      </c>
      <c r="AF24000" s="10" t="s">
        <v>538</v>
      </c>
    </row>
    <row r="24001" spans="30:32" x14ac:dyDescent="0.2">
      <c r="AD24001" s="11" t="s">
        <v>37399</v>
      </c>
      <c r="AE24001" s="10" t="s">
        <v>33303</v>
      </c>
      <c r="AF24001" s="10" t="s">
        <v>538</v>
      </c>
    </row>
    <row r="24002" spans="30:32" x14ac:dyDescent="0.2">
      <c r="AD24002" s="11" t="s">
        <v>37400</v>
      </c>
      <c r="AE24002" s="10" t="s">
        <v>37401</v>
      </c>
      <c r="AF24002" s="10" t="s">
        <v>538</v>
      </c>
    </row>
    <row r="24003" spans="30:32" x14ac:dyDescent="0.2">
      <c r="AD24003" s="11" t="s">
        <v>37402</v>
      </c>
      <c r="AE24003" s="10" t="s">
        <v>1958</v>
      </c>
      <c r="AF24003" s="10" t="s">
        <v>538</v>
      </c>
    </row>
    <row r="24004" spans="30:32" x14ac:dyDescent="0.2">
      <c r="AD24004" s="11" t="s">
        <v>37403</v>
      </c>
      <c r="AE24004" s="10" t="s">
        <v>37404</v>
      </c>
      <c r="AF24004" s="10" t="s">
        <v>538</v>
      </c>
    </row>
    <row r="24005" spans="30:32" x14ac:dyDescent="0.2">
      <c r="AD24005" s="11" t="s">
        <v>37405</v>
      </c>
      <c r="AE24005" s="10" t="s">
        <v>37406</v>
      </c>
      <c r="AF24005" s="10" t="s">
        <v>538</v>
      </c>
    </row>
    <row r="24006" spans="30:32" x14ac:dyDescent="0.2">
      <c r="AD24006" s="11" t="s">
        <v>37407</v>
      </c>
      <c r="AE24006" s="10" t="s">
        <v>37408</v>
      </c>
      <c r="AF24006" s="10" t="s">
        <v>538</v>
      </c>
    </row>
    <row r="24007" spans="30:32" x14ac:dyDescent="0.2">
      <c r="AD24007" s="11" t="s">
        <v>37409</v>
      </c>
      <c r="AE24007" s="10" t="s">
        <v>37410</v>
      </c>
      <c r="AF24007" s="10" t="s">
        <v>538</v>
      </c>
    </row>
    <row r="24008" spans="30:32" x14ac:dyDescent="0.2">
      <c r="AD24008" s="11" t="s">
        <v>37411</v>
      </c>
      <c r="AE24008" s="10" t="s">
        <v>37412</v>
      </c>
      <c r="AF24008" s="10" t="s">
        <v>538</v>
      </c>
    </row>
    <row r="24009" spans="30:32" x14ac:dyDescent="0.2">
      <c r="AD24009" s="11" t="s">
        <v>37413</v>
      </c>
      <c r="AE24009" s="10" t="s">
        <v>37414</v>
      </c>
      <c r="AF24009" s="10" t="s">
        <v>538</v>
      </c>
    </row>
    <row r="24010" spans="30:32" x14ac:dyDescent="0.2">
      <c r="AD24010" s="11" t="s">
        <v>37415</v>
      </c>
      <c r="AE24010" s="10" t="s">
        <v>14039</v>
      </c>
      <c r="AF24010" s="10" t="s">
        <v>538</v>
      </c>
    </row>
    <row r="24011" spans="30:32" x14ac:dyDescent="0.2">
      <c r="AD24011" s="11" t="s">
        <v>37416</v>
      </c>
      <c r="AE24011" s="10" t="s">
        <v>14043</v>
      </c>
      <c r="AF24011" s="10" t="s">
        <v>538</v>
      </c>
    </row>
    <row r="24012" spans="30:32" x14ac:dyDescent="0.2">
      <c r="AD24012" s="11" t="s">
        <v>37417</v>
      </c>
      <c r="AE24012" s="10" t="s">
        <v>37418</v>
      </c>
      <c r="AF24012" s="10" t="s">
        <v>538</v>
      </c>
    </row>
    <row r="24013" spans="30:32" x14ac:dyDescent="0.2">
      <c r="AD24013" s="11" t="s">
        <v>37419</v>
      </c>
      <c r="AE24013" s="10" t="s">
        <v>37420</v>
      </c>
      <c r="AF24013" s="10" t="s">
        <v>538</v>
      </c>
    </row>
    <row r="24014" spans="30:32" x14ac:dyDescent="0.2">
      <c r="AD24014" s="11" t="s">
        <v>37421</v>
      </c>
      <c r="AE24014" s="10" t="s">
        <v>37422</v>
      </c>
      <c r="AF24014" s="10" t="s">
        <v>538</v>
      </c>
    </row>
    <row r="24015" spans="30:32" x14ac:dyDescent="0.2">
      <c r="AD24015" s="11" t="s">
        <v>37423</v>
      </c>
      <c r="AE24015" s="10" t="s">
        <v>2027</v>
      </c>
      <c r="AF24015" s="10" t="s">
        <v>538</v>
      </c>
    </row>
    <row r="24016" spans="30:32" x14ac:dyDescent="0.2">
      <c r="AD24016" s="11" t="s">
        <v>37424</v>
      </c>
      <c r="AE24016" s="10" t="s">
        <v>21971</v>
      </c>
      <c r="AF24016" s="10" t="s">
        <v>538</v>
      </c>
    </row>
    <row r="24017" spans="30:32" x14ac:dyDescent="0.2">
      <c r="AD24017" s="11" t="s">
        <v>37425</v>
      </c>
      <c r="AE24017" s="10" t="s">
        <v>3358</v>
      </c>
      <c r="AF24017" s="10" t="s">
        <v>538</v>
      </c>
    </row>
    <row r="24018" spans="30:32" x14ac:dyDescent="0.2">
      <c r="AD24018" s="11" t="s">
        <v>37426</v>
      </c>
      <c r="AE24018" s="10" t="s">
        <v>37427</v>
      </c>
      <c r="AF24018" s="10" t="s">
        <v>538</v>
      </c>
    </row>
    <row r="24019" spans="30:32" x14ac:dyDescent="0.2">
      <c r="AD24019" s="11" t="s">
        <v>37428</v>
      </c>
      <c r="AE24019" s="10" t="s">
        <v>37429</v>
      </c>
      <c r="AF24019" s="10" t="s">
        <v>538</v>
      </c>
    </row>
    <row r="24020" spans="30:32" x14ac:dyDescent="0.2">
      <c r="AD24020" s="11" t="s">
        <v>37430</v>
      </c>
      <c r="AE24020" s="10" t="s">
        <v>37431</v>
      </c>
      <c r="AF24020" s="10" t="s">
        <v>538</v>
      </c>
    </row>
    <row r="24021" spans="30:32" x14ac:dyDescent="0.2">
      <c r="AD24021" s="11" t="s">
        <v>37432</v>
      </c>
      <c r="AE24021" s="10" t="s">
        <v>37433</v>
      </c>
      <c r="AF24021" s="10" t="s">
        <v>538</v>
      </c>
    </row>
    <row r="24022" spans="30:32" x14ac:dyDescent="0.2">
      <c r="AD24022" s="11" t="s">
        <v>37434</v>
      </c>
      <c r="AE24022" s="10" t="s">
        <v>37435</v>
      </c>
      <c r="AF24022" s="10" t="s">
        <v>538</v>
      </c>
    </row>
    <row r="24023" spans="30:32" x14ac:dyDescent="0.2">
      <c r="AD24023" s="11" t="s">
        <v>37436</v>
      </c>
      <c r="AE24023" s="10" t="s">
        <v>37437</v>
      </c>
      <c r="AF24023" s="10" t="s">
        <v>538</v>
      </c>
    </row>
    <row r="24024" spans="30:32" x14ac:dyDescent="0.2">
      <c r="AD24024" s="11" t="s">
        <v>37438</v>
      </c>
      <c r="AE24024" s="10" t="s">
        <v>21990</v>
      </c>
      <c r="AF24024" s="10" t="s">
        <v>538</v>
      </c>
    </row>
    <row r="24025" spans="30:32" x14ac:dyDescent="0.2">
      <c r="AD24025" s="11" t="s">
        <v>37439</v>
      </c>
      <c r="AE24025" s="10" t="s">
        <v>37440</v>
      </c>
      <c r="AF24025" s="10" t="s">
        <v>538</v>
      </c>
    </row>
    <row r="24026" spans="30:32" x14ac:dyDescent="0.2">
      <c r="AD24026" s="11" t="s">
        <v>37441</v>
      </c>
      <c r="AE24026" s="10" t="s">
        <v>37442</v>
      </c>
      <c r="AF24026" s="10" t="s">
        <v>538</v>
      </c>
    </row>
    <row r="24027" spans="30:32" x14ac:dyDescent="0.2">
      <c r="AD24027" s="11" t="s">
        <v>37443</v>
      </c>
      <c r="AE24027" s="10" t="s">
        <v>37444</v>
      </c>
      <c r="AF24027" s="10" t="s">
        <v>538</v>
      </c>
    </row>
    <row r="24028" spans="30:32" x14ac:dyDescent="0.2">
      <c r="AD24028" s="11" t="s">
        <v>37445</v>
      </c>
      <c r="AE24028" s="10" t="s">
        <v>37444</v>
      </c>
      <c r="AF24028" s="10" t="s">
        <v>538</v>
      </c>
    </row>
    <row r="24029" spans="30:32" x14ac:dyDescent="0.2">
      <c r="AD24029" s="11" t="s">
        <v>37446</v>
      </c>
      <c r="AE24029" s="10" t="s">
        <v>37447</v>
      </c>
      <c r="AF24029" s="10" t="s">
        <v>538</v>
      </c>
    </row>
    <row r="24030" spans="30:32" x14ac:dyDescent="0.2">
      <c r="AD24030" s="11" t="s">
        <v>37448</v>
      </c>
      <c r="AE24030" s="10" t="s">
        <v>37449</v>
      </c>
      <c r="AF24030" s="10" t="s">
        <v>538</v>
      </c>
    </row>
    <row r="24031" spans="30:32" x14ac:dyDescent="0.2">
      <c r="AD24031" s="11" t="s">
        <v>37450</v>
      </c>
      <c r="AE24031" s="10" t="s">
        <v>37451</v>
      </c>
      <c r="AF24031" s="10" t="s">
        <v>538</v>
      </c>
    </row>
    <row r="24032" spans="30:32" x14ac:dyDescent="0.2">
      <c r="AD24032" s="11" t="s">
        <v>37452</v>
      </c>
      <c r="AE24032" s="10" t="s">
        <v>37453</v>
      </c>
      <c r="AF24032" s="10" t="s">
        <v>538</v>
      </c>
    </row>
    <row r="24033" spans="30:32" x14ac:dyDescent="0.2">
      <c r="AD24033" s="11" t="s">
        <v>37454</v>
      </c>
      <c r="AE24033" s="10" t="s">
        <v>37455</v>
      </c>
      <c r="AF24033" s="10" t="s">
        <v>538</v>
      </c>
    </row>
    <row r="24034" spans="30:32" x14ac:dyDescent="0.2">
      <c r="AD24034" s="11" t="s">
        <v>37456</v>
      </c>
      <c r="AE24034" s="10" t="s">
        <v>37457</v>
      </c>
      <c r="AF24034" s="10" t="s">
        <v>538</v>
      </c>
    </row>
    <row r="24035" spans="30:32" x14ac:dyDescent="0.2">
      <c r="AD24035" s="11" t="s">
        <v>37458</v>
      </c>
      <c r="AE24035" s="10" t="s">
        <v>37457</v>
      </c>
      <c r="AF24035" s="10" t="s">
        <v>538</v>
      </c>
    </row>
    <row r="24036" spans="30:32" x14ac:dyDescent="0.2">
      <c r="AD24036" s="11" t="s">
        <v>37459</v>
      </c>
      <c r="AE24036" s="10" t="s">
        <v>37457</v>
      </c>
      <c r="AF24036" s="10" t="s">
        <v>538</v>
      </c>
    </row>
    <row r="24037" spans="30:32" x14ac:dyDescent="0.2">
      <c r="AD24037" s="11" t="s">
        <v>37460</v>
      </c>
      <c r="AE24037" s="10" t="s">
        <v>9095</v>
      </c>
      <c r="AF24037" s="10" t="s">
        <v>538</v>
      </c>
    </row>
    <row r="24038" spans="30:32" x14ac:dyDescent="0.2">
      <c r="AD24038" s="11" t="s">
        <v>37461</v>
      </c>
      <c r="AE24038" s="10" t="s">
        <v>37462</v>
      </c>
      <c r="AF24038" s="10" t="s">
        <v>538</v>
      </c>
    </row>
    <row r="24039" spans="30:32" x14ac:dyDescent="0.2">
      <c r="AD24039" s="11" t="s">
        <v>37463</v>
      </c>
      <c r="AE24039" s="10" t="s">
        <v>2898</v>
      </c>
      <c r="AF24039" s="10" t="s">
        <v>538</v>
      </c>
    </row>
    <row r="24040" spans="30:32" x14ac:dyDescent="0.2">
      <c r="AD24040" s="11" t="s">
        <v>37464</v>
      </c>
      <c r="AE24040" s="10" t="s">
        <v>37465</v>
      </c>
      <c r="AF24040" s="10" t="s">
        <v>538</v>
      </c>
    </row>
    <row r="24041" spans="30:32" x14ac:dyDescent="0.2">
      <c r="AD24041" s="11" t="s">
        <v>37466</v>
      </c>
      <c r="AE24041" s="10" t="s">
        <v>37467</v>
      </c>
      <c r="AF24041" s="10" t="s">
        <v>538</v>
      </c>
    </row>
    <row r="24042" spans="30:32" x14ac:dyDescent="0.2">
      <c r="AD24042" s="11" t="s">
        <v>37468</v>
      </c>
      <c r="AE24042" s="10" t="s">
        <v>37467</v>
      </c>
      <c r="AF24042" s="10" t="s">
        <v>538</v>
      </c>
    </row>
    <row r="24043" spans="30:32" x14ac:dyDescent="0.2">
      <c r="AD24043" s="11" t="s">
        <v>37469</v>
      </c>
      <c r="AE24043" s="10" t="s">
        <v>37467</v>
      </c>
      <c r="AF24043" s="10" t="s">
        <v>538</v>
      </c>
    </row>
    <row r="24044" spans="30:32" x14ac:dyDescent="0.2">
      <c r="AD24044" s="11" t="s">
        <v>37470</v>
      </c>
      <c r="AE24044" s="10" t="s">
        <v>37467</v>
      </c>
      <c r="AF24044" s="10" t="s">
        <v>538</v>
      </c>
    </row>
    <row r="24045" spans="30:32" x14ac:dyDescent="0.2">
      <c r="AD24045" s="11" t="s">
        <v>37471</v>
      </c>
      <c r="AE24045" s="10" t="s">
        <v>37467</v>
      </c>
      <c r="AF24045" s="10" t="s">
        <v>538</v>
      </c>
    </row>
    <row r="24046" spans="30:32" x14ac:dyDescent="0.2">
      <c r="AD24046" s="11" t="s">
        <v>37472</v>
      </c>
      <c r="AE24046" s="10" t="s">
        <v>37467</v>
      </c>
      <c r="AF24046" s="10" t="s">
        <v>538</v>
      </c>
    </row>
    <row r="24047" spans="30:32" x14ac:dyDescent="0.2">
      <c r="AD24047" s="11" t="s">
        <v>37473</v>
      </c>
      <c r="AE24047" s="10" t="s">
        <v>37474</v>
      </c>
      <c r="AF24047" s="10" t="s">
        <v>538</v>
      </c>
    </row>
    <row r="24048" spans="30:32" x14ac:dyDescent="0.2">
      <c r="AD24048" s="11" t="s">
        <v>37475</v>
      </c>
      <c r="AE24048" s="10" t="s">
        <v>37476</v>
      </c>
      <c r="AF24048" s="10" t="s">
        <v>538</v>
      </c>
    </row>
    <row r="24049" spans="30:32" x14ac:dyDescent="0.2">
      <c r="AD24049" s="11" t="s">
        <v>37477</v>
      </c>
      <c r="AE24049" s="10" t="s">
        <v>37478</v>
      </c>
      <c r="AF24049" s="10" t="s">
        <v>538</v>
      </c>
    </row>
    <row r="24050" spans="30:32" x14ac:dyDescent="0.2">
      <c r="AD24050" s="11" t="s">
        <v>37479</v>
      </c>
      <c r="AE24050" s="10" t="s">
        <v>37478</v>
      </c>
      <c r="AF24050" s="10" t="s">
        <v>538</v>
      </c>
    </row>
    <row r="24051" spans="30:32" x14ac:dyDescent="0.2">
      <c r="AD24051" s="11" t="s">
        <v>37480</v>
      </c>
      <c r="AE24051" s="10" t="s">
        <v>37478</v>
      </c>
      <c r="AF24051" s="10" t="s">
        <v>538</v>
      </c>
    </row>
    <row r="24052" spans="30:32" x14ac:dyDescent="0.2">
      <c r="AD24052" s="11" t="s">
        <v>37481</v>
      </c>
      <c r="AE24052" s="10" t="s">
        <v>9954</v>
      </c>
      <c r="AF24052" s="10" t="s">
        <v>538</v>
      </c>
    </row>
    <row r="24053" spans="30:32" x14ac:dyDescent="0.2">
      <c r="AD24053" s="11" t="s">
        <v>37482</v>
      </c>
      <c r="AE24053" s="10" t="s">
        <v>22042</v>
      </c>
      <c r="AF24053" s="10" t="s">
        <v>538</v>
      </c>
    </row>
    <row r="24054" spans="30:32" x14ac:dyDescent="0.2">
      <c r="AD24054" s="11" t="s">
        <v>37483</v>
      </c>
      <c r="AE24054" s="10" t="s">
        <v>37484</v>
      </c>
      <c r="AF24054" s="10" t="s">
        <v>538</v>
      </c>
    </row>
    <row r="24055" spans="30:32" x14ac:dyDescent="0.2">
      <c r="AD24055" s="11" t="s">
        <v>37485</v>
      </c>
      <c r="AE24055" s="10" t="s">
        <v>37486</v>
      </c>
      <c r="AF24055" s="10" t="s">
        <v>538</v>
      </c>
    </row>
    <row r="24056" spans="30:32" x14ac:dyDescent="0.2">
      <c r="AD24056" s="11" t="s">
        <v>37487</v>
      </c>
      <c r="AE24056" s="10" t="s">
        <v>31580</v>
      </c>
      <c r="AF24056" s="10" t="s">
        <v>538</v>
      </c>
    </row>
    <row r="24057" spans="30:32" x14ac:dyDescent="0.2">
      <c r="AD24057" s="11" t="s">
        <v>37488</v>
      </c>
      <c r="AE24057" s="10" t="s">
        <v>31580</v>
      </c>
      <c r="AF24057" s="10" t="s">
        <v>538</v>
      </c>
    </row>
    <row r="24058" spans="30:32" x14ac:dyDescent="0.2">
      <c r="AD24058" s="11" t="s">
        <v>37489</v>
      </c>
      <c r="AE24058" s="10" t="s">
        <v>31580</v>
      </c>
      <c r="AF24058" s="10" t="s">
        <v>538</v>
      </c>
    </row>
    <row r="24059" spans="30:32" x14ac:dyDescent="0.2">
      <c r="AD24059" s="11" t="s">
        <v>37490</v>
      </c>
      <c r="AE24059" s="10" t="s">
        <v>31580</v>
      </c>
      <c r="AF24059" s="10" t="s">
        <v>538</v>
      </c>
    </row>
    <row r="24060" spans="30:32" x14ac:dyDescent="0.2">
      <c r="AD24060" s="11" t="s">
        <v>37491</v>
      </c>
      <c r="AE24060" s="10" t="s">
        <v>37492</v>
      </c>
      <c r="AF24060" s="10" t="s">
        <v>538</v>
      </c>
    </row>
    <row r="24061" spans="30:32" x14ac:dyDescent="0.2">
      <c r="AD24061" s="11" t="s">
        <v>37493</v>
      </c>
      <c r="AE24061" s="10" t="s">
        <v>14233</v>
      </c>
      <c r="AF24061" s="10" t="s">
        <v>538</v>
      </c>
    </row>
    <row r="24062" spans="30:32" x14ac:dyDescent="0.2">
      <c r="AD24062" s="11" t="s">
        <v>37494</v>
      </c>
      <c r="AE24062" s="10" t="s">
        <v>37495</v>
      </c>
      <c r="AF24062" s="10" t="s">
        <v>538</v>
      </c>
    </row>
    <row r="24063" spans="30:32" x14ac:dyDescent="0.2">
      <c r="AD24063" s="11" t="s">
        <v>37496</v>
      </c>
      <c r="AE24063" s="10" t="s">
        <v>3912</v>
      </c>
      <c r="AF24063" s="10" t="s">
        <v>538</v>
      </c>
    </row>
    <row r="24064" spans="30:32" x14ac:dyDescent="0.2">
      <c r="AD24064" s="11" t="s">
        <v>37497</v>
      </c>
      <c r="AE24064" s="10" t="s">
        <v>37498</v>
      </c>
      <c r="AF24064" s="10" t="s">
        <v>538</v>
      </c>
    </row>
    <row r="24065" spans="30:32" x14ac:dyDescent="0.2">
      <c r="AD24065" s="11" t="s">
        <v>37499</v>
      </c>
      <c r="AE24065" s="10" t="s">
        <v>37500</v>
      </c>
      <c r="AF24065" s="10" t="s">
        <v>538</v>
      </c>
    </row>
    <row r="24066" spans="30:32" x14ac:dyDescent="0.2">
      <c r="AD24066" s="11" t="s">
        <v>37501</v>
      </c>
      <c r="AE24066" s="10" t="s">
        <v>37502</v>
      </c>
      <c r="AF24066" s="10" t="s">
        <v>538</v>
      </c>
    </row>
    <row r="24067" spans="30:32" x14ac:dyDescent="0.2">
      <c r="AD24067" s="11" t="s">
        <v>37503</v>
      </c>
      <c r="AE24067" s="10" t="s">
        <v>9139</v>
      </c>
      <c r="AF24067" s="10" t="s">
        <v>538</v>
      </c>
    </row>
    <row r="24068" spans="30:32" x14ac:dyDescent="0.2">
      <c r="AD24068" s="11" t="s">
        <v>37504</v>
      </c>
      <c r="AE24068" s="10" t="s">
        <v>37505</v>
      </c>
      <c r="AF24068" s="10" t="s">
        <v>538</v>
      </c>
    </row>
    <row r="24069" spans="30:32" x14ac:dyDescent="0.2">
      <c r="AD24069" s="11" t="s">
        <v>37506</v>
      </c>
      <c r="AE24069" s="10" t="s">
        <v>22075</v>
      </c>
      <c r="AF24069" s="10" t="s">
        <v>538</v>
      </c>
    </row>
    <row r="24070" spans="30:32" x14ac:dyDescent="0.2">
      <c r="AD24070" s="11" t="s">
        <v>37507</v>
      </c>
      <c r="AE24070" s="10" t="s">
        <v>37508</v>
      </c>
      <c r="AF24070" s="10" t="s">
        <v>538</v>
      </c>
    </row>
    <row r="24071" spans="30:32" x14ac:dyDescent="0.2">
      <c r="AD24071" s="11" t="s">
        <v>37509</v>
      </c>
      <c r="AE24071" s="10" t="s">
        <v>22077</v>
      </c>
      <c r="AF24071" s="10" t="s">
        <v>538</v>
      </c>
    </row>
    <row r="24072" spans="30:32" x14ac:dyDescent="0.2">
      <c r="AD24072" s="11" t="s">
        <v>37510</v>
      </c>
      <c r="AE24072" s="10" t="s">
        <v>37511</v>
      </c>
      <c r="AF24072" s="10" t="s">
        <v>538</v>
      </c>
    </row>
    <row r="24073" spans="30:32" x14ac:dyDescent="0.2">
      <c r="AD24073" s="11" t="s">
        <v>37512</v>
      </c>
      <c r="AE24073" s="10" t="s">
        <v>37513</v>
      </c>
      <c r="AF24073" s="10" t="s">
        <v>538</v>
      </c>
    </row>
    <row r="24074" spans="30:32" x14ac:dyDescent="0.2">
      <c r="AD24074" s="11" t="s">
        <v>37514</v>
      </c>
      <c r="AE24074" s="10" t="s">
        <v>37515</v>
      </c>
      <c r="AF24074" s="10" t="s">
        <v>538</v>
      </c>
    </row>
    <row r="24075" spans="30:32" x14ac:dyDescent="0.2">
      <c r="AD24075" s="11" t="s">
        <v>37516</v>
      </c>
      <c r="AE24075" s="10" t="s">
        <v>2109</v>
      </c>
      <c r="AF24075" s="10" t="s">
        <v>538</v>
      </c>
    </row>
    <row r="24076" spans="30:32" x14ac:dyDescent="0.2">
      <c r="AD24076" s="11" t="s">
        <v>37517</v>
      </c>
      <c r="AE24076" s="10" t="s">
        <v>14277</v>
      </c>
      <c r="AF24076" s="10" t="s">
        <v>538</v>
      </c>
    </row>
    <row r="24077" spans="30:32" x14ac:dyDescent="0.2">
      <c r="AD24077" s="11" t="s">
        <v>37518</v>
      </c>
      <c r="AE24077" s="10" t="s">
        <v>14277</v>
      </c>
      <c r="AF24077" s="10" t="s">
        <v>538</v>
      </c>
    </row>
    <row r="24078" spans="30:32" x14ac:dyDescent="0.2">
      <c r="AD24078" s="11" t="s">
        <v>37519</v>
      </c>
      <c r="AE24078" s="10" t="s">
        <v>14277</v>
      </c>
      <c r="AF24078" s="10" t="s">
        <v>538</v>
      </c>
    </row>
    <row r="24079" spans="30:32" x14ac:dyDescent="0.2">
      <c r="AD24079" s="11" t="s">
        <v>37520</v>
      </c>
      <c r="AE24079" s="10" t="s">
        <v>7232</v>
      </c>
      <c r="AF24079" s="10" t="s">
        <v>538</v>
      </c>
    </row>
    <row r="24080" spans="30:32" x14ac:dyDescent="0.2">
      <c r="AD24080" s="11" t="s">
        <v>37521</v>
      </c>
      <c r="AE24080" s="10" t="s">
        <v>37522</v>
      </c>
      <c r="AF24080" s="10" t="s">
        <v>538</v>
      </c>
    </row>
    <row r="24081" spans="30:32" x14ac:dyDescent="0.2">
      <c r="AD24081" s="11" t="s">
        <v>37523</v>
      </c>
      <c r="AE24081" s="10" t="s">
        <v>37524</v>
      </c>
      <c r="AF24081" s="10" t="s">
        <v>538</v>
      </c>
    </row>
    <row r="24082" spans="30:32" x14ac:dyDescent="0.2">
      <c r="AD24082" s="11" t="s">
        <v>37525</v>
      </c>
      <c r="AE24082" s="10" t="s">
        <v>37526</v>
      </c>
      <c r="AF24082" s="10" t="s">
        <v>538</v>
      </c>
    </row>
    <row r="24083" spans="30:32" x14ac:dyDescent="0.2">
      <c r="AD24083" s="11" t="s">
        <v>37527</v>
      </c>
      <c r="AE24083" s="10" t="s">
        <v>37528</v>
      </c>
      <c r="AF24083" s="10" t="s">
        <v>538</v>
      </c>
    </row>
    <row r="24084" spans="30:32" x14ac:dyDescent="0.2">
      <c r="AD24084" s="11" t="s">
        <v>37529</v>
      </c>
      <c r="AE24084" s="10" t="s">
        <v>17024</v>
      </c>
      <c r="AF24084" s="10" t="s">
        <v>538</v>
      </c>
    </row>
    <row r="24085" spans="30:32" x14ac:dyDescent="0.2">
      <c r="AD24085" s="11" t="s">
        <v>37530</v>
      </c>
      <c r="AE24085" s="10" t="s">
        <v>37531</v>
      </c>
      <c r="AF24085" s="10" t="s">
        <v>538</v>
      </c>
    </row>
    <row r="24086" spans="30:32" x14ac:dyDescent="0.2">
      <c r="AD24086" s="11" t="s">
        <v>37532</v>
      </c>
      <c r="AE24086" s="10" t="s">
        <v>37533</v>
      </c>
      <c r="AF24086" s="10" t="s">
        <v>538</v>
      </c>
    </row>
    <row r="24087" spans="30:32" x14ac:dyDescent="0.2">
      <c r="AD24087" s="11" t="s">
        <v>37534</v>
      </c>
      <c r="AE24087" s="10" t="s">
        <v>37535</v>
      </c>
      <c r="AF24087" s="10" t="s">
        <v>538</v>
      </c>
    </row>
    <row r="24088" spans="30:32" x14ac:dyDescent="0.2">
      <c r="AD24088" s="11" t="s">
        <v>37536</v>
      </c>
      <c r="AE24088" s="10" t="s">
        <v>37537</v>
      </c>
      <c r="AF24088" s="10" t="s">
        <v>538</v>
      </c>
    </row>
    <row r="24089" spans="30:32" x14ac:dyDescent="0.2">
      <c r="AD24089" s="11" t="s">
        <v>37538</v>
      </c>
      <c r="AE24089" s="10" t="s">
        <v>37539</v>
      </c>
      <c r="AF24089" s="10" t="s">
        <v>538</v>
      </c>
    </row>
    <row r="24090" spans="30:32" x14ac:dyDescent="0.2">
      <c r="AD24090" s="11" t="s">
        <v>37540</v>
      </c>
      <c r="AE24090" s="10" t="s">
        <v>15690</v>
      </c>
      <c r="AF24090" s="10" t="s">
        <v>538</v>
      </c>
    </row>
    <row r="24091" spans="30:32" x14ac:dyDescent="0.2">
      <c r="AD24091" s="11" t="s">
        <v>37541</v>
      </c>
      <c r="AE24091" s="10" t="s">
        <v>37542</v>
      </c>
      <c r="AF24091" s="10" t="s">
        <v>538</v>
      </c>
    </row>
    <row r="24092" spans="30:32" x14ac:dyDescent="0.2">
      <c r="AD24092" s="11" t="s">
        <v>37543</v>
      </c>
      <c r="AE24092" s="10" t="s">
        <v>37544</v>
      </c>
      <c r="AF24092" s="10" t="s">
        <v>538</v>
      </c>
    </row>
    <row r="24093" spans="30:32" x14ac:dyDescent="0.2">
      <c r="AD24093" s="11" t="s">
        <v>37545</v>
      </c>
      <c r="AE24093" s="10" t="s">
        <v>2346</v>
      </c>
      <c r="AF24093" s="10" t="s">
        <v>538</v>
      </c>
    </row>
    <row r="24094" spans="30:32" x14ac:dyDescent="0.2">
      <c r="AD24094" s="11" t="s">
        <v>37546</v>
      </c>
      <c r="AE24094" s="10" t="s">
        <v>2949</v>
      </c>
      <c r="AF24094" s="10" t="s">
        <v>538</v>
      </c>
    </row>
    <row r="24095" spans="30:32" x14ac:dyDescent="0.2">
      <c r="AD24095" s="11" t="s">
        <v>37547</v>
      </c>
      <c r="AE24095" s="10" t="s">
        <v>37548</v>
      </c>
      <c r="AF24095" s="10" t="s">
        <v>538</v>
      </c>
    </row>
    <row r="24096" spans="30:32" x14ac:dyDescent="0.2">
      <c r="AD24096" s="11" t="s">
        <v>37549</v>
      </c>
      <c r="AE24096" s="10" t="s">
        <v>27255</v>
      </c>
      <c r="AF24096" s="10" t="s">
        <v>538</v>
      </c>
    </row>
    <row r="24097" spans="30:32" x14ac:dyDescent="0.2">
      <c r="AD24097" s="11" t="s">
        <v>37550</v>
      </c>
      <c r="AE24097" s="10" t="s">
        <v>13608</v>
      </c>
      <c r="AF24097" s="10" t="s">
        <v>538</v>
      </c>
    </row>
    <row r="24098" spans="30:32" x14ac:dyDescent="0.2">
      <c r="AD24098" s="11" t="s">
        <v>37551</v>
      </c>
      <c r="AE24098" s="10" t="s">
        <v>37552</v>
      </c>
      <c r="AF24098" s="10" t="s">
        <v>538</v>
      </c>
    </row>
    <row r="24099" spans="30:32" x14ac:dyDescent="0.2">
      <c r="AD24099" s="11" t="s">
        <v>37553</v>
      </c>
      <c r="AE24099" s="10" t="s">
        <v>37552</v>
      </c>
      <c r="AF24099" s="10" t="s">
        <v>538</v>
      </c>
    </row>
    <row r="24100" spans="30:32" x14ac:dyDescent="0.2">
      <c r="AD24100" s="11" t="s">
        <v>37554</v>
      </c>
      <c r="AE24100" s="10" t="s">
        <v>37552</v>
      </c>
      <c r="AF24100" s="10" t="s">
        <v>538</v>
      </c>
    </row>
    <row r="24101" spans="30:32" x14ac:dyDescent="0.2">
      <c r="AD24101" s="11" t="s">
        <v>37555</v>
      </c>
      <c r="AE24101" s="10" t="s">
        <v>37552</v>
      </c>
      <c r="AF24101" s="10" t="s">
        <v>538</v>
      </c>
    </row>
    <row r="24102" spans="30:32" x14ac:dyDescent="0.2">
      <c r="AD24102" s="11" t="s">
        <v>37556</v>
      </c>
      <c r="AE24102" s="10" t="s">
        <v>9195</v>
      </c>
      <c r="AF24102" s="10" t="s">
        <v>538</v>
      </c>
    </row>
    <row r="24103" spans="30:32" x14ac:dyDescent="0.2">
      <c r="AD24103" s="11" t="s">
        <v>37557</v>
      </c>
      <c r="AE24103" s="10" t="s">
        <v>37558</v>
      </c>
      <c r="AF24103" s="10" t="s">
        <v>538</v>
      </c>
    </row>
    <row r="24104" spans="30:32" x14ac:dyDescent="0.2">
      <c r="AD24104" s="11" t="s">
        <v>37559</v>
      </c>
      <c r="AE24104" s="10" t="s">
        <v>37560</v>
      </c>
      <c r="AF24104" s="10" t="s">
        <v>538</v>
      </c>
    </row>
    <row r="24105" spans="30:32" x14ac:dyDescent="0.2">
      <c r="AD24105" s="11" t="s">
        <v>37561</v>
      </c>
      <c r="AE24105" s="10" t="s">
        <v>37562</v>
      </c>
      <c r="AF24105" s="10" t="s">
        <v>538</v>
      </c>
    </row>
    <row r="24106" spans="30:32" x14ac:dyDescent="0.2">
      <c r="AD24106" s="11" t="s">
        <v>37563</v>
      </c>
      <c r="AE24106" s="10" t="s">
        <v>18472</v>
      </c>
      <c r="AF24106" s="10" t="s">
        <v>538</v>
      </c>
    </row>
    <row r="24107" spans="30:32" x14ac:dyDescent="0.2">
      <c r="AD24107" s="11" t="s">
        <v>37564</v>
      </c>
      <c r="AE24107" s="10" t="s">
        <v>37565</v>
      </c>
      <c r="AF24107" s="10" t="s">
        <v>538</v>
      </c>
    </row>
    <row r="24108" spans="30:32" x14ac:dyDescent="0.2">
      <c r="AD24108" s="11" t="s">
        <v>37566</v>
      </c>
      <c r="AE24108" s="10" t="s">
        <v>37567</v>
      </c>
      <c r="AF24108" s="10" t="s">
        <v>538</v>
      </c>
    </row>
    <row r="24109" spans="30:32" x14ac:dyDescent="0.2">
      <c r="AD24109" s="11" t="s">
        <v>37568</v>
      </c>
      <c r="AE24109" s="10" t="s">
        <v>37569</v>
      </c>
      <c r="AF24109" s="10" t="s">
        <v>538</v>
      </c>
    </row>
    <row r="24110" spans="30:32" x14ac:dyDescent="0.2">
      <c r="AD24110" s="11" t="s">
        <v>37570</v>
      </c>
      <c r="AE24110" s="10" t="s">
        <v>2190</v>
      </c>
      <c r="AF24110" s="10" t="s">
        <v>538</v>
      </c>
    </row>
    <row r="24111" spans="30:32" x14ac:dyDescent="0.2">
      <c r="AD24111" s="11" t="s">
        <v>37571</v>
      </c>
      <c r="AE24111" s="10" t="s">
        <v>37572</v>
      </c>
      <c r="AF24111" s="10" t="s">
        <v>538</v>
      </c>
    </row>
    <row r="24112" spans="30:32" x14ac:dyDescent="0.2">
      <c r="AD24112" s="11" t="s">
        <v>37573</v>
      </c>
      <c r="AE24112" s="10" t="s">
        <v>37574</v>
      </c>
      <c r="AF24112" s="10" t="s">
        <v>538</v>
      </c>
    </row>
    <row r="24113" spans="30:32" x14ac:dyDescent="0.2">
      <c r="AD24113" s="11" t="s">
        <v>37575</v>
      </c>
      <c r="AE24113" s="10" t="s">
        <v>2198</v>
      </c>
      <c r="AF24113" s="10" t="s">
        <v>538</v>
      </c>
    </row>
    <row r="24114" spans="30:32" x14ac:dyDescent="0.2">
      <c r="AD24114" s="11" t="s">
        <v>37576</v>
      </c>
      <c r="AE24114" s="10" t="s">
        <v>37577</v>
      </c>
      <c r="AF24114" s="10" t="s">
        <v>538</v>
      </c>
    </row>
    <row r="24115" spans="30:32" x14ac:dyDescent="0.2">
      <c r="AD24115" s="11" t="s">
        <v>37578</v>
      </c>
      <c r="AE24115" s="10" t="s">
        <v>37579</v>
      </c>
      <c r="AF24115" s="10" t="s">
        <v>538</v>
      </c>
    </row>
    <row r="24116" spans="30:32" x14ac:dyDescent="0.2">
      <c r="AD24116" s="11" t="s">
        <v>37580</v>
      </c>
      <c r="AE24116" s="10" t="s">
        <v>37581</v>
      </c>
      <c r="AF24116" s="10" t="s">
        <v>538</v>
      </c>
    </row>
    <row r="24117" spans="30:32" x14ac:dyDescent="0.2">
      <c r="AD24117" s="11" t="s">
        <v>37582</v>
      </c>
      <c r="AE24117" s="10" t="s">
        <v>15743</v>
      </c>
      <c r="AF24117" s="10" t="s">
        <v>538</v>
      </c>
    </row>
    <row r="24118" spans="30:32" x14ac:dyDescent="0.2">
      <c r="AD24118" s="11" t="s">
        <v>37583</v>
      </c>
      <c r="AE24118" s="10" t="s">
        <v>13030</v>
      </c>
      <c r="AF24118" s="10" t="s">
        <v>538</v>
      </c>
    </row>
    <row r="24119" spans="30:32" x14ac:dyDescent="0.2">
      <c r="AD24119" s="11" t="s">
        <v>37584</v>
      </c>
      <c r="AE24119" s="10" t="s">
        <v>37585</v>
      </c>
      <c r="AF24119" s="10" t="s">
        <v>538</v>
      </c>
    </row>
    <row r="24120" spans="30:32" x14ac:dyDescent="0.2">
      <c r="AD24120" s="11" t="s">
        <v>37586</v>
      </c>
      <c r="AE24120" s="10" t="s">
        <v>37587</v>
      </c>
      <c r="AF24120" s="10" t="s">
        <v>538</v>
      </c>
    </row>
    <row r="24121" spans="30:32" x14ac:dyDescent="0.2">
      <c r="AD24121" s="11" t="s">
        <v>37588</v>
      </c>
      <c r="AE24121" s="10" t="s">
        <v>13030</v>
      </c>
      <c r="AF24121" s="10" t="s">
        <v>538</v>
      </c>
    </row>
    <row r="24122" spans="30:32" x14ac:dyDescent="0.2">
      <c r="AD24122" s="11" t="s">
        <v>37589</v>
      </c>
      <c r="AE24122" s="10" t="s">
        <v>37590</v>
      </c>
      <c r="AF24122" s="10" t="s">
        <v>538</v>
      </c>
    </row>
    <row r="24123" spans="30:32" x14ac:dyDescent="0.2">
      <c r="AD24123" s="11" t="s">
        <v>37591</v>
      </c>
      <c r="AE24123" s="10" t="s">
        <v>37592</v>
      </c>
      <c r="AF24123" s="10" t="s">
        <v>538</v>
      </c>
    </row>
    <row r="24124" spans="30:32" x14ac:dyDescent="0.2">
      <c r="AD24124" s="11" t="s">
        <v>37593</v>
      </c>
      <c r="AE24124" s="10" t="s">
        <v>37594</v>
      </c>
      <c r="AF24124" s="10" t="s">
        <v>538</v>
      </c>
    </row>
    <row r="24125" spans="30:32" x14ac:dyDescent="0.2">
      <c r="AD24125" s="11" t="s">
        <v>37595</v>
      </c>
      <c r="AE24125" s="10" t="s">
        <v>37596</v>
      </c>
      <c r="AF24125" s="10" t="s">
        <v>538</v>
      </c>
    </row>
    <row r="24126" spans="30:32" x14ac:dyDescent="0.2">
      <c r="AD24126" s="11" t="s">
        <v>37597</v>
      </c>
      <c r="AE24126" s="10" t="s">
        <v>37598</v>
      </c>
      <c r="AF24126" s="10" t="s">
        <v>538</v>
      </c>
    </row>
    <row r="24127" spans="30:32" x14ac:dyDescent="0.2">
      <c r="AD24127" s="11" t="s">
        <v>37599</v>
      </c>
      <c r="AE24127" s="10" t="s">
        <v>18496</v>
      </c>
      <c r="AF24127" s="10" t="s">
        <v>538</v>
      </c>
    </row>
    <row r="24128" spans="30:32" x14ac:dyDescent="0.2">
      <c r="AD24128" s="11" t="s">
        <v>37600</v>
      </c>
      <c r="AE24128" s="10" t="s">
        <v>37601</v>
      </c>
      <c r="AF24128" s="10" t="s">
        <v>538</v>
      </c>
    </row>
    <row r="24129" spans="30:32" x14ac:dyDescent="0.2">
      <c r="AD24129" s="11" t="s">
        <v>37602</v>
      </c>
      <c r="AE24129" s="10" t="s">
        <v>37603</v>
      </c>
      <c r="AF24129" s="10" t="s">
        <v>538</v>
      </c>
    </row>
    <row r="24130" spans="30:32" x14ac:dyDescent="0.2">
      <c r="AD24130" s="11" t="s">
        <v>37604</v>
      </c>
      <c r="AE24130" s="10" t="s">
        <v>19689</v>
      </c>
      <c r="AF24130" s="10" t="s">
        <v>538</v>
      </c>
    </row>
    <row r="24131" spans="30:32" x14ac:dyDescent="0.2">
      <c r="AD24131" s="11" t="s">
        <v>37605</v>
      </c>
      <c r="AE24131" s="10" t="s">
        <v>19689</v>
      </c>
      <c r="AF24131" s="10" t="s">
        <v>538</v>
      </c>
    </row>
    <row r="24132" spans="30:32" x14ac:dyDescent="0.2">
      <c r="AD24132" s="11" t="s">
        <v>37606</v>
      </c>
      <c r="AE24132" s="10" t="s">
        <v>19689</v>
      </c>
      <c r="AF24132" s="10" t="s">
        <v>538</v>
      </c>
    </row>
    <row r="24133" spans="30:32" x14ac:dyDescent="0.2">
      <c r="AD24133" s="11" t="s">
        <v>37607</v>
      </c>
      <c r="AE24133" s="10" t="s">
        <v>19689</v>
      </c>
      <c r="AF24133" s="10" t="s">
        <v>538</v>
      </c>
    </row>
    <row r="24134" spans="30:32" x14ac:dyDescent="0.2">
      <c r="AD24134" s="11" t="s">
        <v>37608</v>
      </c>
      <c r="AE24134" s="10" t="s">
        <v>19689</v>
      </c>
      <c r="AF24134" s="10" t="s">
        <v>538</v>
      </c>
    </row>
    <row r="24135" spans="30:32" x14ac:dyDescent="0.2">
      <c r="AD24135" s="11" t="s">
        <v>37609</v>
      </c>
      <c r="AE24135" s="10" t="s">
        <v>19689</v>
      </c>
      <c r="AF24135" s="10" t="s">
        <v>538</v>
      </c>
    </row>
    <row r="24136" spans="30:32" x14ac:dyDescent="0.2">
      <c r="AD24136" s="11" t="s">
        <v>37610</v>
      </c>
      <c r="AE24136" s="10" t="s">
        <v>19689</v>
      </c>
      <c r="AF24136" s="10" t="s">
        <v>538</v>
      </c>
    </row>
    <row r="24137" spans="30:32" x14ac:dyDescent="0.2">
      <c r="AD24137" s="11" t="s">
        <v>37611</v>
      </c>
      <c r="AE24137" s="10" t="s">
        <v>19689</v>
      </c>
      <c r="AF24137" s="10" t="s">
        <v>538</v>
      </c>
    </row>
    <row r="24138" spans="30:32" x14ac:dyDescent="0.2">
      <c r="AD24138" s="11" t="s">
        <v>37612</v>
      </c>
      <c r="AE24138" s="10" t="s">
        <v>19689</v>
      </c>
      <c r="AF24138" s="10" t="s">
        <v>538</v>
      </c>
    </row>
    <row r="24139" spans="30:32" x14ac:dyDescent="0.2">
      <c r="AD24139" s="11" t="s">
        <v>37613</v>
      </c>
      <c r="AE24139" s="10" t="s">
        <v>19689</v>
      </c>
      <c r="AF24139" s="10" t="s">
        <v>538</v>
      </c>
    </row>
    <row r="24140" spans="30:32" x14ac:dyDescent="0.2">
      <c r="AD24140" s="11" t="s">
        <v>37614</v>
      </c>
      <c r="AE24140" s="10" t="s">
        <v>19689</v>
      </c>
      <c r="AF24140" s="10" t="s">
        <v>538</v>
      </c>
    </row>
    <row r="24141" spans="30:32" x14ac:dyDescent="0.2">
      <c r="AD24141" s="11" t="s">
        <v>37615</v>
      </c>
      <c r="AE24141" s="10" t="s">
        <v>19689</v>
      </c>
      <c r="AF24141" s="10" t="s">
        <v>538</v>
      </c>
    </row>
    <row r="24142" spans="30:32" x14ac:dyDescent="0.2">
      <c r="AD24142" s="11" t="s">
        <v>37616</v>
      </c>
      <c r="AE24142" s="10" t="s">
        <v>19689</v>
      </c>
      <c r="AF24142" s="10" t="s">
        <v>538</v>
      </c>
    </row>
    <row r="24143" spans="30:32" x14ac:dyDescent="0.2">
      <c r="AD24143" s="11" t="s">
        <v>37617</v>
      </c>
      <c r="AE24143" s="10" t="s">
        <v>19689</v>
      </c>
      <c r="AF24143" s="10" t="s">
        <v>538</v>
      </c>
    </row>
    <row r="24144" spans="30:32" x14ac:dyDescent="0.2">
      <c r="AD24144" s="11" t="s">
        <v>37618</v>
      </c>
      <c r="AE24144" s="10" t="s">
        <v>19689</v>
      </c>
      <c r="AF24144" s="10" t="s">
        <v>538</v>
      </c>
    </row>
    <row r="24145" spans="30:32" x14ac:dyDescent="0.2">
      <c r="AD24145" s="11" t="s">
        <v>37619</v>
      </c>
      <c r="AE24145" s="10" t="s">
        <v>19689</v>
      </c>
      <c r="AF24145" s="10" t="s">
        <v>538</v>
      </c>
    </row>
    <row r="24146" spans="30:32" x14ac:dyDescent="0.2">
      <c r="AD24146" s="11" t="s">
        <v>37620</v>
      </c>
      <c r="AE24146" s="10" t="s">
        <v>19689</v>
      </c>
      <c r="AF24146" s="10" t="s">
        <v>538</v>
      </c>
    </row>
    <row r="24147" spans="30:32" x14ac:dyDescent="0.2">
      <c r="AD24147" s="11" t="s">
        <v>37621</v>
      </c>
      <c r="AE24147" s="10" t="s">
        <v>19689</v>
      </c>
      <c r="AF24147" s="10" t="s">
        <v>538</v>
      </c>
    </row>
    <row r="24148" spans="30:32" x14ac:dyDescent="0.2">
      <c r="AD24148" s="11" t="s">
        <v>37622</v>
      </c>
      <c r="AE24148" s="10" t="s">
        <v>19689</v>
      </c>
      <c r="AF24148" s="10" t="s">
        <v>538</v>
      </c>
    </row>
    <row r="24149" spans="30:32" x14ac:dyDescent="0.2">
      <c r="AD24149" s="11" t="s">
        <v>37623</v>
      </c>
      <c r="AE24149" s="10" t="s">
        <v>19689</v>
      </c>
      <c r="AF24149" s="10" t="s">
        <v>538</v>
      </c>
    </row>
    <row r="24150" spans="30:32" x14ac:dyDescent="0.2">
      <c r="AD24150" s="11" t="s">
        <v>37624</v>
      </c>
      <c r="AE24150" s="10" t="s">
        <v>19689</v>
      </c>
      <c r="AF24150" s="10" t="s">
        <v>538</v>
      </c>
    </row>
    <row r="24151" spans="30:32" x14ac:dyDescent="0.2">
      <c r="AD24151" s="11" t="s">
        <v>37625</v>
      </c>
      <c r="AE24151" s="10" t="s">
        <v>19689</v>
      </c>
      <c r="AF24151" s="10" t="s">
        <v>538</v>
      </c>
    </row>
    <row r="24152" spans="30:32" x14ac:dyDescent="0.2">
      <c r="AD24152" s="11" t="s">
        <v>37626</v>
      </c>
      <c r="AE24152" s="10" t="s">
        <v>19689</v>
      </c>
      <c r="AF24152" s="10" t="s">
        <v>538</v>
      </c>
    </row>
    <row r="24153" spans="30:32" x14ac:dyDescent="0.2">
      <c r="AD24153" s="11" t="s">
        <v>37627</v>
      </c>
      <c r="AE24153" s="10" t="s">
        <v>19689</v>
      </c>
      <c r="AF24153" s="10" t="s">
        <v>538</v>
      </c>
    </row>
    <row r="24154" spans="30:32" x14ac:dyDescent="0.2">
      <c r="AD24154" s="11" t="s">
        <v>37628</v>
      </c>
      <c r="AE24154" s="10" t="s">
        <v>19689</v>
      </c>
      <c r="AF24154" s="10" t="s">
        <v>538</v>
      </c>
    </row>
    <row r="24155" spans="30:32" x14ac:dyDescent="0.2">
      <c r="AD24155" s="11" t="s">
        <v>37629</v>
      </c>
      <c r="AE24155" s="10" t="s">
        <v>19689</v>
      </c>
      <c r="AF24155" s="10" t="s">
        <v>538</v>
      </c>
    </row>
    <row r="24156" spans="30:32" x14ac:dyDescent="0.2">
      <c r="AD24156" s="11" t="s">
        <v>37630</v>
      </c>
      <c r="AE24156" s="10" t="s">
        <v>19689</v>
      </c>
      <c r="AF24156" s="10" t="s">
        <v>538</v>
      </c>
    </row>
    <row r="24157" spans="30:32" x14ac:dyDescent="0.2">
      <c r="AD24157" s="11" t="s">
        <v>37631</v>
      </c>
      <c r="AE24157" s="10" t="s">
        <v>19689</v>
      </c>
      <c r="AF24157" s="10" t="s">
        <v>538</v>
      </c>
    </row>
    <row r="24158" spans="30:32" x14ac:dyDescent="0.2">
      <c r="AD24158" s="11" t="s">
        <v>37632</v>
      </c>
      <c r="AE24158" s="10" t="s">
        <v>19689</v>
      </c>
      <c r="AF24158" s="10" t="s">
        <v>538</v>
      </c>
    </row>
    <row r="24159" spans="30:32" x14ac:dyDescent="0.2">
      <c r="AD24159" s="11" t="s">
        <v>37633</v>
      </c>
      <c r="AE24159" s="10" t="s">
        <v>19689</v>
      </c>
      <c r="AF24159" s="10" t="s">
        <v>538</v>
      </c>
    </row>
    <row r="24160" spans="30:32" x14ac:dyDescent="0.2">
      <c r="AD24160" s="11" t="s">
        <v>37634</v>
      </c>
      <c r="AE24160" s="10" t="s">
        <v>19689</v>
      </c>
      <c r="AF24160" s="10" t="s">
        <v>538</v>
      </c>
    </row>
    <row r="24161" spans="30:32" x14ac:dyDescent="0.2">
      <c r="AD24161" s="11" t="s">
        <v>37635</v>
      </c>
      <c r="AE24161" s="10" t="s">
        <v>19689</v>
      </c>
      <c r="AF24161" s="10" t="s">
        <v>538</v>
      </c>
    </row>
    <row r="24162" spans="30:32" x14ac:dyDescent="0.2">
      <c r="AD24162" s="11" t="s">
        <v>37636</v>
      </c>
      <c r="AE24162" s="10" t="s">
        <v>19689</v>
      </c>
      <c r="AF24162" s="10" t="s">
        <v>538</v>
      </c>
    </row>
    <row r="24163" spans="30:32" x14ac:dyDescent="0.2">
      <c r="AD24163" s="11" t="s">
        <v>37637</v>
      </c>
      <c r="AE24163" s="10" t="s">
        <v>19689</v>
      </c>
      <c r="AF24163" s="10" t="s">
        <v>538</v>
      </c>
    </row>
    <row r="24164" spans="30:32" x14ac:dyDescent="0.2">
      <c r="AD24164" s="11" t="s">
        <v>37638</v>
      </c>
      <c r="AE24164" s="10" t="s">
        <v>19689</v>
      </c>
      <c r="AF24164" s="10" t="s">
        <v>538</v>
      </c>
    </row>
    <row r="24165" spans="30:32" x14ac:dyDescent="0.2">
      <c r="AD24165" s="11" t="s">
        <v>37639</v>
      </c>
      <c r="AE24165" s="10" t="s">
        <v>19689</v>
      </c>
      <c r="AF24165" s="10" t="s">
        <v>538</v>
      </c>
    </row>
    <row r="24166" spans="30:32" x14ac:dyDescent="0.2">
      <c r="AD24166" s="11" t="s">
        <v>37640</v>
      </c>
      <c r="AE24166" s="10" t="s">
        <v>19689</v>
      </c>
      <c r="AF24166" s="10" t="s">
        <v>538</v>
      </c>
    </row>
    <row r="24167" spans="30:32" x14ac:dyDescent="0.2">
      <c r="AD24167" s="11" t="s">
        <v>37641</v>
      </c>
      <c r="AE24167" s="10" t="s">
        <v>19689</v>
      </c>
      <c r="AF24167" s="10" t="s">
        <v>538</v>
      </c>
    </row>
    <row r="24168" spans="30:32" x14ac:dyDescent="0.2">
      <c r="AD24168" s="11" t="s">
        <v>37642</v>
      </c>
      <c r="AE24168" s="10" t="s">
        <v>19689</v>
      </c>
      <c r="AF24168" s="10" t="s">
        <v>538</v>
      </c>
    </row>
    <row r="24169" spans="30:32" x14ac:dyDescent="0.2">
      <c r="AD24169" s="11" t="s">
        <v>37643</v>
      </c>
      <c r="AE24169" s="10" t="s">
        <v>19689</v>
      </c>
      <c r="AF24169" s="10" t="s">
        <v>538</v>
      </c>
    </row>
    <row r="24170" spans="30:32" x14ac:dyDescent="0.2">
      <c r="AD24170" s="11" t="s">
        <v>37644</v>
      </c>
      <c r="AE24170" s="10" t="s">
        <v>19689</v>
      </c>
      <c r="AF24170" s="10" t="s">
        <v>538</v>
      </c>
    </row>
    <row r="24171" spans="30:32" x14ac:dyDescent="0.2">
      <c r="AD24171" s="11" t="s">
        <v>37645</v>
      </c>
      <c r="AE24171" s="10" t="s">
        <v>19689</v>
      </c>
      <c r="AF24171" s="10" t="s">
        <v>538</v>
      </c>
    </row>
    <row r="24172" spans="30:32" x14ac:dyDescent="0.2">
      <c r="AD24172" s="11" t="s">
        <v>37646</v>
      </c>
      <c r="AE24172" s="10" t="s">
        <v>19689</v>
      </c>
      <c r="AF24172" s="10" t="s">
        <v>538</v>
      </c>
    </row>
    <row r="24173" spans="30:32" x14ac:dyDescent="0.2">
      <c r="AD24173" s="11" t="s">
        <v>37647</v>
      </c>
      <c r="AE24173" s="10" t="s">
        <v>19689</v>
      </c>
      <c r="AF24173" s="10" t="s">
        <v>538</v>
      </c>
    </row>
    <row r="24174" spans="30:32" x14ac:dyDescent="0.2">
      <c r="AD24174" s="11" t="s">
        <v>37648</v>
      </c>
      <c r="AE24174" s="10" t="s">
        <v>19689</v>
      </c>
      <c r="AF24174" s="10" t="s">
        <v>538</v>
      </c>
    </row>
    <row r="24175" spans="30:32" x14ac:dyDescent="0.2">
      <c r="AD24175" s="11" t="s">
        <v>37649</v>
      </c>
      <c r="AE24175" s="10" t="s">
        <v>19689</v>
      </c>
      <c r="AF24175" s="10" t="s">
        <v>538</v>
      </c>
    </row>
    <row r="24176" spans="30:32" x14ac:dyDescent="0.2">
      <c r="AD24176" s="11" t="s">
        <v>37650</v>
      </c>
      <c r="AE24176" s="10" t="s">
        <v>19689</v>
      </c>
      <c r="AF24176" s="10" t="s">
        <v>538</v>
      </c>
    </row>
    <row r="24177" spans="30:32" x14ac:dyDescent="0.2">
      <c r="AD24177" s="11" t="s">
        <v>37651</v>
      </c>
      <c r="AE24177" s="10" t="s">
        <v>19689</v>
      </c>
      <c r="AF24177" s="10" t="s">
        <v>538</v>
      </c>
    </row>
    <row r="24178" spans="30:32" x14ac:dyDescent="0.2">
      <c r="AD24178" s="11" t="s">
        <v>37652</v>
      </c>
      <c r="AE24178" s="10" t="s">
        <v>19689</v>
      </c>
      <c r="AF24178" s="10" t="s">
        <v>538</v>
      </c>
    </row>
    <row r="24179" spans="30:32" x14ac:dyDescent="0.2">
      <c r="AD24179" s="11" t="s">
        <v>37653</v>
      </c>
      <c r="AE24179" s="10" t="s">
        <v>19689</v>
      </c>
      <c r="AF24179" s="10" t="s">
        <v>538</v>
      </c>
    </row>
    <row r="24180" spans="30:32" x14ac:dyDescent="0.2">
      <c r="AD24180" s="11" t="s">
        <v>37654</v>
      </c>
      <c r="AE24180" s="10" t="s">
        <v>19689</v>
      </c>
      <c r="AF24180" s="10" t="s">
        <v>538</v>
      </c>
    </row>
    <row r="24181" spans="30:32" x14ac:dyDescent="0.2">
      <c r="AD24181" s="11" t="s">
        <v>37655</v>
      </c>
      <c r="AE24181" s="10" t="s">
        <v>19689</v>
      </c>
      <c r="AF24181" s="10" t="s">
        <v>538</v>
      </c>
    </row>
    <row r="24182" spans="30:32" x14ac:dyDescent="0.2">
      <c r="AD24182" s="11" t="s">
        <v>37656</v>
      </c>
      <c r="AE24182" s="10" t="s">
        <v>19689</v>
      </c>
      <c r="AF24182" s="10" t="s">
        <v>538</v>
      </c>
    </row>
    <row r="24183" spans="30:32" x14ac:dyDescent="0.2">
      <c r="AD24183" s="11" t="s">
        <v>37657</v>
      </c>
      <c r="AE24183" s="10" t="s">
        <v>19689</v>
      </c>
      <c r="AF24183" s="10" t="s">
        <v>538</v>
      </c>
    </row>
    <row r="24184" spans="30:32" x14ac:dyDescent="0.2">
      <c r="AD24184" s="11" t="s">
        <v>37658</v>
      </c>
      <c r="AE24184" s="10" t="s">
        <v>19689</v>
      </c>
      <c r="AF24184" s="10" t="s">
        <v>538</v>
      </c>
    </row>
    <row r="24185" spans="30:32" x14ac:dyDescent="0.2">
      <c r="AD24185" s="11" t="s">
        <v>37659</v>
      </c>
      <c r="AE24185" s="10" t="s">
        <v>19689</v>
      </c>
      <c r="AF24185" s="10" t="s">
        <v>538</v>
      </c>
    </row>
    <row r="24186" spans="30:32" x14ac:dyDescent="0.2">
      <c r="AD24186" s="11" t="s">
        <v>37660</v>
      </c>
      <c r="AE24186" s="10" t="s">
        <v>19689</v>
      </c>
      <c r="AF24186" s="10" t="s">
        <v>538</v>
      </c>
    </row>
    <row r="24187" spans="30:32" x14ac:dyDescent="0.2">
      <c r="AD24187" s="11" t="s">
        <v>37661</v>
      </c>
      <c r="AE24187" s="10" t="s">
        <v>19689</v>
      </c>
      <c r="AF24187" s="10" t="s">
        <v>538</v>
      </c>
    </row>
    <row r="24188" spans="30:32" x14ac:dyDescent="0.2">
      <c r="AD24188" s="11" t="s">
        <v>37662</v>
      </c>
      <c r="AE24188" s="10" t="s">
        <v>37663</v>
      </c>
      <c r="AF24188" s="10" t="s">
        <v>538</v>
      </c>
    </row>
    <row r="24189" spans="30:32" x14ac:dyDescent="0.2">
      <c r="AD24189" s="11" t="s">
        <v>37664</v>
      </c>
      <c r="AE24189" s="10" t="s">
        <v>20912</v>
      </c>
      <c r="AF24189" s="10" t="s">
        <v>538</v>
      </c>
    </row>
    <row r="24190" spans="30:32" x14ac:dyDescent="0.2">
      <c r="AD24190" s="11" t="s">
        <v>37665</v>
      </c>
      <c r="AE24190" s="10" t="s">
        <v>29996</v>
      </c>
      <c r="AF24190" s="10" t="s">
        <v>538</v>
      </c>
    </row>
    <row r="24191" spans="30:32" x14ac:dyDescent="0.2">
      <c r="AD24191" s="11" t="s">
        <v>37666</v>
      </c>
      <c r="AE24191" s="10" t="s">
        <v>37667</v>
      </c>
      <c r="AF24191" s="10" t="s">
        <v>538</v>
      </c>
    </row>
    <row r="24192" spans="30:32" x14ac:dyDescent="0.2">
      <c r="AD24192" s="11" t="s">
        <v>37668</v>
      </c>
      <c r="AE24192" s="10" t="s">
        <v>1712</v>
      </c>
      <c r="AF24192" s="10" t="s">
        <v>538</v>
      </c>
    </row>
    <row r="24193" spans="30:32" x14ac:dyDescent="0.2">
      <c r="AD24193" s="11" t="s">
        <v>37669</v>
      </c>
      <c r="AE24193" s="10" t="s">
        <v>37670</v>
      </c>
      <c r="AF24193" s="10" t="s">
        <v>538</v>
      </c>
    </row>
    <row r="24194" spans="30:32" x14ac:dyDescent="0.2">
      <c r="AD24194" s="11" t="s">
        <v>37671</v>
      </c>
      <c r="AE24194" s="10" t="s">
        <v>18514</v>
      </c>
      <c r="AF24194" s="10" t="s">
        <v>538</v>
      </c>
    </row>
    <row r="24195" spans="30:32" x14ac:dyDescent="0.2">
      <c r="AD24195" s="11" t="s">
        <v>37672</v>
      </c>
      <c r="AE24195" s="10" t="s">
        <v>37673</v>
      </c>
      <c r="AF24195" s="10" t="s">
        <v>538</v>
      </c>
    </row>
    <row r="24196" spans="30:32" x14ac:dyDescent="0.2">
      <c r="AD24196" s="11" t="s">
        <v>37674</v>
      </c>
      <c r="AE24196" s="10" t="s">
        <v>37675</v>
      </c>
      <c r="AF24196" s="10" t="s">
        <v>538</v>
      </c>
    </row>
    <row r="24197" spans="30:32" x14ac:dyDescent="0.2">
      <c r="AD24197" s="11" t="s">
        <v>37676</v>
      </c>
      <c r="AE24197" s="10" t="s">
        <v>37677</v>
      </c>
      <c r="AF24197" s="10" t="s">
        <v>538</v>
      </c>
    </row>
    <row r="24198" spans="30:32" x14ac:dyDescent="0.2">
      <c r="AD24198" s="11" t="s">
        <v>37678</v>
      </c>
      <c r="AE24198" s="10" t="s">
        <v>32755</v>
      </c>
      <c r="AF24198" s="10" t="s">
        <v>538</v>
      </c>
    </row>
    <row r="24199" spans="30:32" x14ac:dyDescent="0.2">
      <c r="AD24199" s="11" t="s">
        <v>37679</v>
      </c>
      <c r="AE24199" s="10" t="s">
        <v>32755</v>
      </c>
      <c r="AF24199" s="10" t="s">
        <v>538</v>
      </c>
    </row>
    <row r="24200" spans="30:32" x14ac:dyDescent="0.2">
      <c r="AD24200" s="11" t="s">
        <v>37680</v>
      </c>
      <c r="AE24200" s="10" t="s">
        <v>37681</v>
      </c>
      <c r="AF24200" s="10" t="s">
        <v>538</v>
      </c>
    </row>
    <row r="24201" spans="30:32" x14ac:dyDescent="0.2">
      <c r="AD24201" s="11" t="s">
        <v>37682</v>
      </c>
      <c r="AE24201" s="10" t="s">
        <v>2243</v>
      </c>
      <c r="AF24201" s="10" t="s">
        <v>538</v>
      </c>
    </row>
    <row r="24202" spans="30:32" x14ac:dyDescent="0.2">
      <c r="AD24202" s="11" t="s">
        <v>37683</v>
      </c>
      <c r="AE24202" s="10" t="s">
        <v>2360</v>
      </c>
      <c r="AF24202" s="10" t="s">
        <v>538</v>
      </c>
    </row>
    <row r="24203" spans="30:32" x14ac:dyDescent="0.2">
      <c r="AD24203" s="11" t="s">
        <v>37684</v>
      </c>
      <c r="AE24203" s="10" t="s">
        <v>37685</v>
      </c>
      <c r="AF24203" s="10" t="s">
        <v>538</v>
      </c>
    </row>
    <row r="24204" spans="30:32" x14ac:dyDescent="0.2">
      <c r="AD24204" s="11" t="s">
        <v>37686</v>
      </c>
      <c r="AE24204" s="10" t="s">
        <v>27332</v>
      </c>
      <c r="AF24204" s="10" t="s">
        <v>538</v>
      </c>
    </row>
    <row r="24205" spans="30:32" x14ac:dyDescent="0.2">
      <c r="AD24205" s="11" t="s">
        <v>37687</v>
      </c>
      <c r="AE24205" s="10" t="s">
        <v>20969</v>
      </c>
      <c r="AF24205" s="10" t="s">
        <v>538</v>
      </c>
    </row>
    <row r="24206" spans="30:32" x14ac:dyDescent="0.2">
      <c r="AD24206" s="11" t="s">
        <v>37688</v>
      </c>
      <c r="AE24206" s="10" t="s">
        <v>37689</v>
      </c>
      <c r="AF24206" s="10" t="s">
        <v>538</v>
      </c>
    </row>
    <row r="24207" spans="30:32" x14ac:dyDescent="0.2">
      <c r="AD24207" s="11" t="s">
        <v>37690</v>
      </c>
      <c r="AE24207" s="10" t="s">
        <v>1714</v>
      </c>
      <c r="AF24207" s="10" t="s">
        <v>538</v>
      </c>
    </row>
    <row r="24208" spans="30:32" x14ac:dyDescent="0.2">
      <c r="AD24208" s="11" t="s">
        <v>37691</v>
      </c>
      <c r="AE24208" s="10" t="s">
        <v>37692</v>
      </c>
      <c r="AF24208" s="10" t="s">
        <v>538</v>
      </c>
    </row>
    <row r="24209" spans="30:32" x14ac:dyDescent="0.2">
      <c r="AD24209" s="11" t="s">
        <v>37693</v>
      </c>
      <c r="AE24209" s="10" t="s">
        <v>16893</v>
      </c>
      <c r="AF24209" s="10" t="s">
        <v>538</v>
      </c>
    </row>
    <row r="24210" spans="30:32" x14ac:dyDescent="0.2">
      <c r="AD24210" s="11" t="s">
        <v>37694</v>
      </c>
      <c r="AE24210" s="10" t="s">
        <v>37695</v>
      </c>
      <c r="AF24210" s="10" t="s">
        <v>538</v>
      </c>
    </row>
    <row r="24211" spans="30:32" x14ac:dyDescent="0.2">
      <c r="AD24211" s="11" t="s">
        <v>37696</v>
      </c>
      <c r="AE24211" s="10" t="s">
        <v>37697</v>
      </c>
      <c r="AF24211" s="10" t="s">
        <v>538</v>
      </c>
    </row>
    <row r="24212" spans="30:32" x14ac:dyDescent="0.2">
      <c r="AD24212" s="11" t="s">
        <v>37698</v>
      </c>
      <c r="AE24212" s="10" t="s">
        <v>37699</v>
      </c>
      <c r="AF24212" s="10" t="s">
        <v>538</v>
      </c>
    </row>
    <row r="24213" spans="30:32" x14ac:dyDescent="0.2">
      <c r="AD24213" s="11" t="s">
        <v>37700</v>
      </c>
      <c r="AE24213" s="10" t="s">
        <v>37701</v>
      </c>
      <c r="AF24213" s="10" t="s">
        <v>538</v>
      </c>
    </row>
    <row r="24214" spans="30:32" x14ac:dyDescent="0.2">
      <c r="AD24214" s="11" t="s">
        <v>37702</v>
      </c>
      <c r="AE24214" s="10" t="s">
        <v>37703</v>
      </c>
      <c r="AF24214" s="10" t="s">
        <v>538</v>
      </c>
    </row>
    <row r="24215" spans="30:32" x14ac:dyDescent="0.2">
      <c r="AD24215" s="11" t="s">
        <v>37704</v>
      </c>
      <c r="AE24215" s="10" t="s">
        <v>37705</v>
      </c>
      <c r="AF24215" s="10" t="s">
        <v>538</v>
      </c>
    </row>
    <row r="24216" spans="30:32" x14ac:dyDescent="0.2">
      <c r="AD24216" s="11" t="s">
        <v>37706</v>
      </c>
      <c r="AE24216" s="10" t="s">
        <v>37707</v>
      </c>
      <c r="AF24216" s="10" t="s">
        <v>538</v>
      </c>
    </row>
    <row r="24217" spans="30:32" x14ac:dyDescent="0.2">
      <c r="AD24217" s="11" t="s">
        <v>37708</v>
      </c>
      <c r="AE24217" s="10" t="s">
        <v>37709</v>
      </c>
      <c r="AF24217" s="10" t="s">
        <v>538</v>
      </c>
    </row>
    <row r="24218" spans="30:32" x14ac:dyDescent="0.2">
      <c r="AD24218" s="11" t="s">
        <v>37710</v>
      </c>
      <c r="AE24218" s="10" t="s">
        <v>15837</v>
      </c>
      <c r="AF24218" s="10" t="s">
        <v>538</v>
      </c>
    </row>
    <row r="24219" spans="30:32" x14ac:dyDescent="0.2">
      <c r="AD24219" s="11" t="s">
        <v>37711</v>
      </c>
      <c r="AE24219" s="10" t="s">
        <v>37712</v>
      </c>
      <c r="AF24219" s="10" t="s">
        <v>538</v>
      </c>
    </row>
    <row r="24220" spans="30:32" x14ac:dyDescent="0.2">
      <c r="AD24220" s="11" t="s">
        <v>37713</v>
      </c>
      <c r="AE24220" s="10" t="s">
        <v>26281</v>
      </c>
      <c r="AF24220" s="10" t="s">
        <v>538</v>
      </c>
    </row>
    <row r="24221" spans="30:32" x14ac:dyDescent="0.2">
      <c r="AD24221" s="11" t="s">
        <v>37714</v>
      </c>
      <c r="AE24221" s="10" t="s">
        <v>37715</v>
      </c>
      <c r="AF24221" s="10" t="s">
        <v>538</v>
      </c>
    </row>
    <row r="24222" spans="30:32" x14ac:dyDescent="0.2">
      <c r="AD24222" s="11" t="s">
        <v>37716</v>
      </c>
      <c r="AE24222" s="10" t="s">
        <v>37717</v>
      </c>
      <c r="AF24222" s="10" t="s">
        <v>538</v>
      </c>
    </row>
    <row r="24223" spans="30:32" x14ac:dyDescent="0.2">
      <c r="AD24223" s="11" t="s">
        <v>37718</v>
      </c>
      <c r="AE24223" s="10" t="s">
        <v>37719</v>
      </c>
      <c r="AF24223" s="10" t="s">
        <v>538</v>
      </c>
    </row>
    <row r="24224" spans="30:32" x14ac:dyDescent="0.2">
      <c r="AD24224" s="11" t="s">
        <v>37720</v>
      </c>
      <c r="AE24224" s="10" t="s">
        <v>37721</v>
      </c>
      <c r="AF24224" s="10" t="s">
        <v>538</v>
      </c>
    </row>
    <row r="24225" spans="30:32" x14ac:dyDescent="0.2">
      <c r="AD24225" s="11" t="s">
        <v>37722</v>
      </c>
      <c r="AE24225" s="10" t="s">
        <v>37723</v>
      </c>
      <c r="AF24225" s="10" t="s">
        <v>538</v>
      </c>
    </row>
    <row r="24226" spans="30:32" x14ac:dyDescent="0.2">
      <c r="AD24226" s="11" t="s">
        <v>37724</v>
      </c>
      <c r="AE24226" s="10" t="s">
        <v>37725</v>
      </c>
      <c r="AF24226" s="10" t="s">
        <v>538</v>
      </c>
    </row>
    <row r="24227" spans="30:32" x14ac:dyDescent="0.2">
      <c r="AD24227" s="11" t="s">
        <v>37726</v>
      </c>
      <c r="AE24227" s="10" t="s">
        <v>32794</v>
      </c>
      <c r="AF24227" s="10" t="s">
        <v>538</v>
      </c>
    </row>
    <row r="24228" spans="30:32" x14ac:dyDescent="0.2">
      <c r="AD24228" s="11" t="s">
        <v>37727</v>
      </c>
      <c r="AE24228" s="10" t="s">
        <v>37728</v>
      </c>
      <c r="AF24228" s="10" t="s">
        <v>538</v>
      </c>
    </row>
    <row r="24229" spans="30:32" x14ac:dyDescent="0.2">
      <c r="AD24229" s="11" t="s">
        <v>37729</v>
      </c>
      <c r="AE24229" s="10" t="s">
        <v>3043</v>
      </c>
      <c r="AF24229" s="10" t="s">
        <v>538</v>
      </c>
    </row>
    <row r="24230" spans="30:32" x14ac:dyDescent="0.2">
      <c r="AD24230" s="11" t="s">
        <v>37730</v>
      </c>
      <c r="AE24230" s="10" t="s">
        <v>28318</v>
      </c>
      <c r="AF24230" s="10" t="s">
        <v>538</v>
      </c>
    </row>
    <row r="24231" spans="30:32" x14ac:dyDescent="0.2">
      <c r="AD24231" s="11" t="s">
        <v>37731</v>
      </c>
      <c r="AE24231" s="10" t="s">
        <v>4816</v>
      </c>
      <c r="AF24231" s="10" t="s">
        <v>538</v>
      </c>
    </row>
    <row r="24232" spans="30:32" x14ac:dyDescent="0.2">
      <c r="AD24232" s="11" t="s">
        <v>37732</v>
      </c>
      <c r="AE24232" s="10" t="s">
        <v>17360</v>
      </c>
      <c r="AF24232" s="10" t="s">
        <v>538</v>
      </c>
    </row>
    <row r="24233" spans="30:32" x14ac:dyDescent="0.2">
      <c r="AD24233" s="11" t="s">
        <v>37733</v>
      </c>
      <c r="AE24233" s="10" t="s">
        <v>37734</v>
      </c>
      <c r="AF24233" s="10" t="s">
        <v>538</v>
      </c>
    </row>
    <row r="24234" spans="30:32" x14ac:dyDescent="0.2">
      <c r="AD24234" s="11" t="s">
        <v>37735</v>
      </c>
      <c r="AE24234" s="10" t="s">
        <v>37736</v>
      </c>
      <c r="AF24234" s="10" t="s">
        <v>538</v>
      </c>
    </row>
    <row r="24235" spans="30:32" x14ac:dyDescent="0.2">
      <c r="AD24235" s="11" t="s">
        <v>37737</v>
      </c>
      <c r="AE24235" s="10" t="s">
        <v>37738</v>
      </c>
      <c r="AF24235" s="10" t="s">
        <v>538</v>
      </c>
    </row>
    <row r="24236" spans="30:32" x14ac:dyDescent="0.2">
      <c r="AD24236" s="11" t="s">
        <v>37739</v>
      </c>
      <c r="AE24236" s="10" t="s">
        <v>37740</v>
      </c>
      <c r="AF24236" s="10" t="s">
        <v>538</v>
      </c>
    </row>
    <row r="24237" spans="30:32" x14ac:dyDescent="0.2">
      <c r="AD24237" s="11" t="s">
        <v>37741</v>
      </c>
      <c r="AE24237" s="10" t="s">
        <v>37742</v>
      </c>
      <c r="AF24237" s="10" t="s">
        <v>538</v>
      </c>
    </row>
    <row r="24238" spans="30:32" x14ac:dyDescent="0.2">
      <c r="AD24238" s="11" t="s">
        <v>37743</v>
      </c>
      <c r="AE24238" s="10" t="s">
        <v>37744</v>
      </c>
      <c r="AF24238" s="10" t="s">
        <v>538</v>
      </c>
    </row>
    <row r="24239" spans="30:32" x14ac:dyDescent="0.2">
      <c r="AD24239" s="11" t="s">
        <v>37745</v>
      </c>
      <c r="AE24239" s="10" t="s">
        <v>15955</v>
      </c>
      <c r="AF24239" s="10" t="s">
        <v>538</v>
      </c>
    </row>
    <row r="24240" spans="30:32" x14ac:dyDescent="0.2">
      <c r="AD24240" s="11" t="s">
        <v>37746</v>
      </c>
      <c r="AE24240" s="10" t="s">
        <v>37747</v>
      </c>
      <c r="AF24240" s="10" t="s">
        <v>538</v>
      </c>
    </row>
    <row r="24241" spans="30:32" x14ac:dyDescent="0.2">
      <c r="AD24241" s="11" t="s">
        <v>37748</v>
      </c>
      <c r="AE24241" s="10" t="s">
        <v>37749</v>
      </c>
      <c r="AF24241" s="10" t="s">
        <v>538</v>
      </c>
    </row>
    <row r="24242" spans="30:32" x14ac:dyDescent="0.2">
      <c r="AD24242" s="11" t="s">
        <v>37750</v>
      </c>
      <c r="AE24242" s="10" t="s">
        <v>26432</v>
      </c>
      <c r="AF24242" s="10" t="s">
        <v>538</v>
      </c>
    </row>
    <row r="24243" spans="30:32" x14ac:dyDescent="0.2">
      <c r="AD24243" s="11" t="s">
        <v>37751</v>
      </c>
      <c r="AE24243" s="10" t="s">
        <v>21150</v>
      </c>
      <c r="AF24243" s="10" t="s">
        <v>538</v>
      </c>
    </row>
    <row r="24244" spans="30:32" x14ac:dyDescent="0.2">
      <c r="AD24244" s="11" t="s">
        <v>37752</v>
      </c>
      <c r="AE24244" s="10" t="s">
        <v>2328</v>
      </c>
      <c r="AF24244" s="10" t="s">
        <v>538</v>
      </c>
    </row>
    <row r="24245" spans="30:32" x14ac:dyDescent="0.2">
      <c r="AD24245" s="11" t="s">
        <v>37753</v>
      </c>
      <c r="AE24245" s="10" t="s">
        <v>1763</v>
      </c>
      <c r="AF24245" s="10" t="s">
        <v>538</v>
      </c>
    </row>
    <row r="24246" spans="30:32" x14ac:dyDescent="0.2">
      <c r="AD24246" s="11" t="s">
        <v>37754</v>
      </c>
      <c r="AE24246" s="10" t="s">
        <v>5202</v>
      </c>
      <c r="AF24246" s="10" t="s">
        <v>538</v>
      </c>
    </row>
    <row r="24247" spans="30:32" x14ac:dyDescent="0.2">
      <c r="AD24247" s="11" t="s">
        <v>37755</v>
      </c>
      <c r="AE24247" s="10" t="s">
        <v>37756</v>
      </c>
      <c r="AF24247" s="10" t="s">
        <v>538</v>
      </c>
    </row>
    <row r="24248" spans="30:32" x14ac:dyDescent="0.2">
      <c r="AD24248" s="11" t="s">
        <v>37757</v>
      </c>
      <c r="AE24248" s="10" t="s">
        <v>5210</v>
      </c>
      <c r="AF24248" s="10" t="s">
        <v>538</v>
      </c>
    </row>
    <row r="24249" spans="30:32" x14ac:dyDescent="0.2">
      <c r="AD24249" s="11" t="s">
        <v>37758</v>
      </c>
      <c r="AE24249" s="10" t="s">
        <v>37759</v>
      </c>
      <c r="AF24249" s="10" t="s">
        <v>538</v>
      </c>
    </row>
    <row r="24250" spans="30:32" x14ac:dyDescent="0.2">
      <c r="AD24250" s="11" t="s">
        <v>37760</v>
      </c>
      <c r="AE24250" s="10" t="s">
        <v>5212</v>
      </c>
      <c r="AF24250" s="10" t="s">
        <v>538</v>
      </c>
    </row>
    <row r="24251" spans="30:32" x14ac:dyDescent="0.2">
      <c r="AD24251" s="11" t="s">
        <v>37761</v>
      </c>
      <c r="AE24251" s="10" t="s">
        <v>5212</v>
      </c>
      <c r="AF24251" s="10" t="s">
        <v>538</v>
      </c>
    </row>
    <row r="24252" spans="30:32" x14ac:dyDescent="0.2">
      <c r="AD24252" s="11" t="s">
        <v>37762</v>
      </c>
      <c r="AE24252" s="10" t="s">
        <v>5212</v>
      </c>
      <c r="AF24252" s="10" t="s">
        <v>538</v>
      </c>
    </row>
    <row r="24253" spans="30:32" x14ac:dyDescent="0.2">
      <c r="AD24253" s="11" t="s">
        <v>37763</v>
      </c>
      <c r="AE24253" s="10" t="s">
        <v>37764</v>
      </c>
      <c r="AF24253" s="10" t="s">
        <v>538</v>
      </c>
    </row>
    <row r="24254" spans="30:32" x14ac:dyDescent="0.2">
      <c r="AD24254" s="11" t="s">
        <v>37765</v>
      </c>
      <c r="AE24254" s="10" t="s">
        <v>14724</v>
      </c>
      <c r="AF24254" s="10" t="s">
        <v>538</v>
      </c>
    </row>
    <row r="24255" spans="30:32" x14ac:dyDescent="0.2">
      <c r="AD24255" s="11" t="s">
        <v>37766</v>
      </c>
      <c r="AE24255" s="10" t="s">
        <v>28292</v>
      </c>
      <c r="AF24255" s="10" t="s">
        <v>538</v>
      </c>
    </row>
    <row r="24256" spans="30:32" x14ac:dyDescent="0.2">
      <c r="AD24256" s="11" t="s">
        <v>37767</v>
      </c>
      <c r="AE24256" s="10" t="s">
        <v>37768</v>
      </c>
      <c r="AF24256" s="10" t="s">
        <v>538</v>
      </c>
    </row>
    <row r="24257" spans="30:32" x14ac:dyDescent="0.2">
      <c r="AD24257" s="11" t="s">
        <v>37769</v>
      </c>
      <c r="AE24257" s="10" t="s">
        <v>37770</v>
      </c>
      <c r="AF24257" s="10" t="s">
        <v>538</v>
      </c>
    </row>
    <row r="24258" spans="30:32" x14ac:dyDescent="0.2">
      <c r="AD24258" s="11" t="s">
        <v>37771</v>
      </c>
      <c r="AE24258" s="10" t="s">
        <v>37772</v>
      </c>
      <c r="AF24258" s="10" t="s">
        <v>538</v>
      </c>
    </row>
    <row r="24259" spans="30:32" x14ac:dyDescent="0.2">
      <c r="AD24259" s="11" t="s">
        <v>37773</v>
      </c>
      <c r="AE24259" s="10" t="s">
        <v>37774</v>
      </c>
      <c r="AF24259" s="10" t="s">
        <v>538</v>
      </c>
    </row>
    <row r="24260" spans="30:32" x14ac:dyDescent="0.2">
      <c r="AD24260" s="11" t="s">
        <v>37775</v>
      </c>
      <c r="AE24260" s="10" t="s">
        <v>37776</v>
      </c>
      <c r="AF24260" s="10" t="s">
        <v>538</v>
      </c>
    </row>
    <row r="24261" spans="30:32" x14ac:dyDescent="0.2">
      <c r="AD24261" s="11" t="s">
        <v>37777</v>
      </c>
      <c r="AE24261" s="10" t="s">
        <v>37778</v>
      </c>
      <c r="AF24261" s="10" t="s">
        <v>538</v>
      </c>
    </row>
    <row r="24262" spans="30:32" x14ac:dyDescent="0.2">
      <c r="AD24262" s="11" t="s">
        <v>37779</v>
      </c>
      <c r="AE24262" s="10" t="s">
        <v>10590</v>
      </c>
      <c r="AF24262" s="10" t="s">
        <v>538</v>
      </c>
    </row>
    <row r="24263" spans="30:32" x14ac:dyDescent="0.2">
      <c r="AD24263" s="11" t="s">
        <v>37780</v>
      </c>
      <c r="AE24263" s="10" t="s">
        <v>10590</v>
      </c>
      <c r="AF24263" s="10" t="s">
        <v>538</v>
      </c>
    </row>
    <row r="24264" spans="30:32" x14ac:dyDescent="0.2">
      <c r="AD24264" s="11" t="s">
        <v>37781</v>
      </c>
      <c r="AE24264" s="10" t="s">
        <v>10590</v>
      </c>
      <c r="AF24264" s="10" t="s">
        <v>538</v>
      </c>
    </row>
    <row r="24265" spans="30:32" x14ac:dyDescent="0.2">
      <c r="AD24265" s="11" t="s">
        <v>37782</v>
      </c>
      <c r="AE24265" s="10" t="s">
        <v>10590</v>
      </c>
      <c r="AF24265" s="10" t="s">
        <v>538</v>
      </c>
    </row>
    <row r="24266" spans="30:32" x14ac:dyDescent="0.2">
      <c r="AD24266" s="11" t="s">
        <v>37783</v>
      </c>
      <c r="AE24266" s="10" t="s">
        <v>2376</v>
      </c>
      <c r="AF24266" s="10" t="s">
        <v>538</v>
      </c>
    </row>
    <row r="24267" spans="30:32" x14ac:dyDescent="0.2">
      <c r="AD24267" s="11" t="s">
        <v>37784</v>
      </c>
      <c r="AE24267" s="10" t="s">
        <v>37785</v>
      </c>
      <c r="AF24267" s="10" t="s">
        <v>538</v>
      </c>
    </row>
    <row r="24268" spans="30:32" x14ac:dyDescent="0.2">
      <c r="AD24268" s="11" t="s">
        <v>37786</v>
      </c>
      <c r="AE24268" s="10" t="s">
        <v>37787</v>
      </c>
      <c r="AF24268" s="10" t="s">
        <v>538</v>
      </c>
    </row>
    <row r="24269" spans="30:32" x14ac:dyDescent="0.2">
      <c r="AD24269" s="11" t="s">
        <v>37788</v>
      </c>
      <c r="AE24269" s="10" t="s">
        <v>37787</v>
      </c>
      <c r="AF24269" s="10" t="s">
        <v>538</v>
      </c>
    </row>
    <row r="24270" spans="30:32" x14ac:dyDescent="0.2">
      <c r="AD24270" s="11" t="s">
        <v>37789</v>
      </c>
      <c r="AE24270" s="10" t="s">
        <v>37790</v>
      </c>
      <c r="AF24270" s="10" t="s">
        <v>538</v>
      </c>
    </row>
    <row r="24271" spans="30:32" x14ac:dyDescent="0.2">
      <c r="AD24271" s="11" t="s">
        <v>37791</v>
      </c>
      <c r="AE24271" s="10" t="s">
        <v>37792</v>
      </c>
      <c r="AF24271" s="10" t="s">
        <v>538</v>
      </c>
    </row>
    <row r="24272" spans="30:32" x14ac:dyDescent="0.2">
      <c r="AD24272" s="11" t="s">
        <v>37793</v>
      </c>
      <c r="AE24272" s="10" t="s">
        <v>12156</v>
      </c>
      <c r="AF24272" s="10" t="s">
        <v>538</v>
      </c>
    </row>
    <row r="24273" spans="30:32" x14ac:dyDescent="0.2">
      <c r="AD24273" s="11" t="s">
        <v>37794</v>
      </c>
      <c r="AE24273" s="10" t="s">
        <v>37795</v>
      </c>
      <c r="AF24273" s="10" t="s">
        <v>538</v>
      </c>
    </row>
    <row r="24274" spans="30:32" x14ac:dyDescent="0.2">
      <c r="AD24274" s="11" t="s">
        <v>37796</v>
      </c>
      <c r="AE24274" s="10" t="s">
        <v>21267</v>
      </c>
      <c r="AF24274" s="10" t="s">
        <v>538</v>
      </c>
    </row>
    <row r="24275" spans="30:32" x14ac:dyDescent="0.2">
      <c r="AD24275" s="11" t="s">
        <v>37797</v>
      </c>
      <c r="AE24275" s="10" t="s">
        <v>37798</v>
      </c>
      <c r="AF24275" s="10" t="s">
        <v>538</v>
      </c>
    </row>
    <row r="24276" spans="30:32" x14ac:dyDescent="0.2">
      <c r="AD24276" s="11" t="s">
        <v>37799</v>
      </c>
      <c r="AE24276" s="10" t="s">
        <v>37800</v>
      </c>
      <c r="AF24276" s="10" t="s">
        <v>538</v>
      </c>
    </row>
    <row r="24277" spans="30:32" x14ac:dyDescent="0.2">
      <c r="AD24277" s="11" t="s">
        <v>37801</v>
      </c>
      <c r="AE24277" s="10" t="s">
        <v>13737</v>
      </c>
      <c r="AF24277" s="10" t="s">
        <v>538</v>
      </c>
    </row>
    <row r="24278" spans="30:32" x14ac:dyDescent="0.2">
      <c r="AD24278" s="11" t="s">
        <v>37802</v>
      </c>
      <c r="AE24278" s="10" t="s">
        <v>37803</v>
      </c>
      <c r="AF24278" s="10" t="s">
        <v>538</v>
      </c>
    </row>
    <row r="24279" spans="30:32" x14ac:dyDescent="0.2">
      <c r="AD24279" s="11" t="s">
        <v>37804</v>
      </c>
      <c r="AE24279" s="10" t="s">
        <v>37803</v>
      </c>
      <c r="AF24279" s="10" t="s">
        <v>538</v>
      </c>
    </row>
    <row r="24280" spans="30:32" x14ac:dyDescent="0.2">
      <c r="AD24280" s="11" t="s">
        <v>37805</v>
      </c>
      <c r="AE24280" s="10" t="s">
        <v>37803</v>
      </c>
      <c r="AF24280" s="10" t="s">
        <v>538</v>
      </c>
    </row>
    <row r="24281" spans="30:32" x14ac:dyDescent="0.2">
      <c r="AD24281" s="11" t="s">
        <v>37806</v>
      </c>
      <c r="AE24281" s="10" t="s">
        <v>37803</v>
      </c>
      <c r="AF24281" s="10" t="s">
        <v>538</v>
      </c>
    </row>
    <row r="24282" spans="30:32" x14ac:dyDescent="0.2">
      <c r="AD24282" s="11" t="s">
        <v>37807</v>
      </c>
      <c r="AE24282" s="10" t="s">
        <v>37803</v>
      </c>
      <c r="AF24282" s="10" t="s">
        <v>538</v>
      </c>
    </row>
    <row r="24283" spans="30:32" x14ac:dyDescent="0.2">
      <c r="AD24283" s="11" t="s">
        <v>37808</v>
      </c>
      <c r="AE24283" s="10" t="s">
        <v>7647</v>
      </c>
      <c r="AF24283" s="10" t="s">
        <v>538</v>
      </c>
    </row>
    <row r="24284" spans="30:32" x14ac:dyDescent="0.2">
      <c r="AD24284" s="11" t="s">
        <v>37809</v>
      </c>
      <c r="AE24284" s="10" t="s">
        <v>37810</v>
      </c>
      <c r="AF24284" s="10" t="s">
        <v>538</v>
      </c>
    </row>
    <row r="24285" spans="30:32" x14ac:dyDescent="0.2">
      <c r="AD24285" s="11" t="s">
        <v>37811</v>
      </c>
      <c r="AE24285" s="10" t="s">
        <v>1204</v>
      </c>
      <c r="AF24285" s="10" t="s">
        <v>538</v>
      </c>
    </row>
    <row r="24286" spans="30:32" x14ac:dyDescent="0.2">
      <c r="AD24286" s="11" t="s">
        <v>37812</v>
      </c>
      <c r="AE24286" s="10" t="s">
        <v>12200</v>
      </c>
      <c r="AF24286" s="10" t="s">
        <v>538</v>
      </c>
    </row>
    <row r="24287" spans="30:32" x14ac:dyDescent="0.2">
      <c r="AD24287" s="11" t="s">
        <v>37813</v>
      </c>
      <c r="AE24287" s="10" t="s">
        <v>33876</v>
      </c>
      <c r="AF24287" s="10" t="s">
        <v>538</v>
      </c>
    </row>
    <row r="24288" spans="30:32" x14ac:dyDescent="0.2">
      <c r="AD24288" s="11" t="s">
        <v>37814</v>
      </c>
      <c r="AE24288" s="10" t="s">
        <v>20449</v>
      </c>
      <c r="AF24288" s="10" t="s">
        <v>538</v>
      </c>
    </row>
    <row r="24289" spans="30:32" x14ac:dyDescent="0.2">
      <c r="AD24289" s="11" t="s">
        <v>37815</v>
      </c>
      <c r="AE24289" s="10" t="s">
        <v>9291</v>
      </c>
      <c r="AF24289" s="10" t="s">
        <v>538</v>
      </c>
    </row>
    <row r="24290" spans="30:32" x14ac:dyDescent="0.2">
      <c r="AD24290" s="11" t="s">
        <v>37816</v>
      </c>
      <c r="AE24290" s="10" t="s">
        <v>37817</v>
      </c>
      <c r="AF24290" s="10" t="s">
        <v>538</v>
      </c>
    </row>
    <row r="24291" spans="30:32" x14ac:dyDescent="0.2">
      <c r="AD24291" s="11" t="s">
        <v>37818</v>
      </c>
      <c r="AE24291" s="10" t="s">
        <v>37819</v>
      </c>
      <c r="AF24291" s="10" t="s">
        <v>538</v>
      </c>
    </row>
    <row r="24292" spans="30:32" x14ac:dyDescent="0.2">
      <c r="AD24292" s="11" t="s">
        <v>37820</v>
      </c>
      <c r="AE24292" s="10" t="s">
        <v>37821</v>
      </c>
      <c r="AF24292" s="10" t="s">
        <v>538</v>
      </c>
    </row>
    <row r="24293" spans="30:32" x14ac:dyDescent="0.2">
      <c r="AD24293" s="11" t="s">
        <v>37822</v>
      </c>
      <c r="AE24293" s="10" t="s">
        <v>24140</v>
      </c>
      <c r="AF24293" s="10" t="s">
        <v>538</v>
      </c>
    </row>
    <row r="24294" spans="30:32" x14ac:dyDescent="0.2">
      <c r="AD24294" s="11" t="s">
        <v>37823</v>
      </c>
      <c r="AE24294" s="10" t="s">
        <v>37824</v>
      </c>
      <c r="AF24294" s="10" t="s">
        <v>538</v>
      </c>
    </row>
    <row r="24295" spans="30:32" x14ac:dyDescent="0.2">
      <c r="AD24295" s="11" t="s">
        <v>37825</v>
      </c>
      <c r="AE24295" s="10" t="s">
        <v>37824</v>
      </c>
      <c r="AF24295" s="10" t="s">
        <v>538</v>
      </c>
    </row>
    <row r="24296" spans="30:32" x14ac:dyDescent="0.2">
      <c r="AD24296" s="11" t="s">
        <v>37826</v>
      </c>
      <c r="AE24296" s="10" t="s">
        <v>37824</v>
      </c>
      <c r="AF24296" s="10" t="s">
        <v>538</v>
      </c>
    </row>
    <row r="24297" spans="30:32" x14ac:dyDescent="0.2">
      <c r="AD24297" s="11" t="s">
        <v>37827</v>
      </c>
      <c r="AE24297" s="10" t="s">
        <v>37824</v>
      </c>
      <c r="AF24297" s="10" t="s">
        <v>538</v>
      </c>
    </row>
    <row r="24298" spans="30:32" x14ac:dyDescent="0.2">
      <c r="AD24298" s="11" t="s">
        <v>37828</v>
      </c>
      <c r="AE24298" s="10" t="s">
        <v>37824</v>
      </c>
      <c r="AF24298" s="10" t="s">
        <v>538</v>
      </c>
    </row>
    <row r="24299" spans="30:32" x14ac:dyDescent="0.2">
      <c r="AD24299" s="11" t="s">
        <v>37829</v>
      </c>
      <c r="AE24299" s="10" t="s">
        <v>37824</v>
      </c>
      <c r="AF24299" s="10" t="s">
        <v>538</v>
      </c>
    </row>
    <row r="24300" spans="30:32" x14ac:dyDescent="0.2">
      <c r="AD24300" s="11" t="s">
        <v>37830</v>
      </c>
      <c r="AE24300" s="10" t="s">
        <v>37824</v>
      </c>
      <c r="AF24300" s="10" t="s">
        <v>538</v>
      </c>
    </row>
    <row r="24301" spans="30:32" x14ac:dyDescent="0.2">
      <c r="AD24301" s="11" t="s">
        <v>37831</v>
      </c>
      <c r="AE24301" s="10" t="s">
        <v>37824</v>
      </c>
      <c r="AF24301" s="10" t="s">
        <v>538</v>
      </c>
    </row>
    <row r="24302" spans="30:32" x14ac:dyDescent="0.2">
      <c r="AD24302" s="11" t="s">
        <v>37832</v>
      </c>
      <c r="AE24302" s="10" t="s">
        <v>37824</v>
      </c>
      <c r="AF24302" s="10" t="s">
        <v>538</v>
      </c>
    </row>
    <row r="24303" spans="30:32" x14ac:dyDescent="0.2">
      <c r="AD24303" s="11" t="s">
        <v>37833</v>
      </c>
      <c r="AE24303" s="10" t="s">
        <v>37824</v>
      </c>
      <c r="AF24303" s="10" t="s">
        <v>538</v>
      </c>
    </row>
    <row r="24304" spans="30:32" x14ac:dyDescent="0.2">
      <c r="AD24304" s="11" t="s">
        <v>37834</v>
      </c>
      <c r="AE24304" s="10" t="s">
        <v>37835</v>
      </c>
      <c r="AF24304" s="10" t="s">
        <v>538</v>
      </c>
    </row>
    <row r="24305" spans="30:32" x14ac:dyDescent="0.2">
      <c r="AD24305" s="11" t="s">
        <v>37836</v>
      </c>
      <c r="AE24305" s="10" t="s">
        <v>4602</v>
      </c>
      <c r="AF24305" s="10" t="s">
        <v>538</v>
      </c>
    </row>
    <row r="24306" spans="30:32" x14ac:dyDescent="0.2">
      <c r="AD24306" s="11" t="s">
        <v>37837</v>
      </c>
      <c r="AE24306" s="10" t="s">
        <v>37838</v>
      </c>
      <c r="AF24306" s="10" t="s">
        <v>538</v>
      </c>
    </row>
    <row r="24307" spans="30:32" x14ac:dyDescent="0.2">
      <c r="AD24307" s="11" t="s">
        <v>37839</v>
      </c>
      <c r="AE24307" s="10" t="s">
        <v>37840</v>
      </c>
      <c r="AF24307" s="10" t="s">
        <v>538</v>
      </c>
    </row>
    <row r="24308" spans="30:32" x14ac:dyDescent="0.2">
      <c r="AD24308" s="11" t="s">
        <v>37841</v>
      </c>
      <c r="AE24308" s="10" t="s">
        <v>37842</v>
      </c>
      <c r="AF24308" s="10" t="s">
        <v>538</v>
      </c>
    </row>
    <row r="24309" spans="30:32" x14ac:dyDescent="0.2">
      <c r="AD24309" s="11" t="s">
        <v>37843</v>
      </c>
      <c r="AE24309" s="10" t="s">
        <v>37844</v>
      </c>
      <c r="AF24309" s="10" t="s">
        <v>538</v>
      </c>
    </row>
    <row r="24310" spans="30:32" x14ac:dyDescent="0.2">
      <c r="AD24310" s="11" t="s">
        <v>37845</v>
      </c>
      <c r="AE24310" s="10" t="s">
        <v>37846</v>
      </c>
      <c r="AF24310" s="10" t="s">
        <v>538</v>
      </c>
    </row>
    <row r="24311" spans="30:32" x14ac:dyDescent="0.2">
      <c r="AD24311" s="11" t="s">
        <v>37847</v>
      </c>
      <c r="AE24311" s="10" t="s">
        <v>37848</v>
      </c>
      <c r="AF24311" s="10" t="s">
        <v>538</v>
      </c>
    </row>
    <row r="24312" spans="30:32" x14ac:dyDescent="0.2">
      <c r="AD24312" s="11" t="s">
        <v>37849</v>
      </c>
      <c r="AE24312" s="10" t="s">
        <v>37850</v>
      </c>
      <c r="AF24312" s="10" t="s">
        <v>538</v>
      </c>
    </row>
    <row r="24313" spans="30:32" x14ac:dyDescent="0.2">
      <c r="AD24313" s="11" t="s">
        <v>37851</v>
      </c>
      <c r="AE24313" s="10" t="s">
        <v>37852</v>
      </c>
      <c r="AF24313" s="10" t="s">
        <v>538</v>
      </c>
    </row>
    <row r="24314" spans="30:32" x14ac:dyDescent="0.2">
      <c r="AD24314" s="11" t="s">
        <v>37853</v>
      </c>
      <c r="AE24314" s="10" t="s">
        <v>2424</v>
      </c>
      <c r="AF24314" s="10" t="s">
        <v>538</v>
      </c>
    </row>
    <row r="24315" spans="30:32" x14ac:dyDescent="0.2">
      <c r="AD24315" s="11" t="s">
        <v>37854</v>
      </c>
      <c r="AE24315" s="10" t="s">
        <v>37855</v>
      </c>
      <c r="AF24315" s="10" t="s">
        <v>538</v>
      </c>
    </row>
    <row r="24316" spans="30:32" x14ac:dyDescent="0.2">
      <c r="AD24316" s="11" t="s">
        <v>37856</v>
      </c>
      <c r="AE24316" s="10" t="s">
        <v>37857</v>
      </c>
      <c r="AF24316" s="10" t="s">
        <v>538</v>
      </c>
    </row>
    <row r="24317" spans="30:32" x14ac:dyDescent="0.2">
      <c r="AD24317" s="11" t="s">
        <v>37858</v>
      </c>
      <c r="AE24317" s="10" t="s">
        <v>30126</v>
      </c>
      <c r="AF24317" s="10" t="s">
        <v>538</v>
      </c>
    </row>
    <row r="24318" spans="30:32" x14ac:dyDescent="0.2">
      <c r="AD24318" s="11" t="s">
        <v>37859</v>
      </c>
      <c r="AE24318" s="10" t="s">
        <v>37860</v>
      </c>
      <c r="AF24318" s="10" t="s">
        <v>538</v>
      </c>
    </row>
    <row r="24319" spans="30:32" x14ac:dyDescent="0.2">
      <c r="AD24319" s="11" t="s">
        <v>37861</v>
      </c>
      <c r="AE24319" s="10" t="s">
        <v>37862</v>
      </c>
      <c r="AF24319" s="10" t="s">
        <v>538</v>
      </c>
    </row>
    <row r="24320" spans="30:32" x14ac:dyDescent="0.2">
      <c r="AD24320" s="11" t="s">
        <v>37863</v>
      </c>
      <c r="AE24320" s="10" t="s">
        <v>37864</v>
      </c>
      <c r="AF24320" s="10" t="s">
        <v>538</v>
      </c>
    </row>
    <row r="24321" spans="30:32" x14ac:dyDescent="0.2">
      <c r="AD24321" s="11" t="s">
        <v>37865</v>
      </c>
      <c r="AE24321" s="10" t="s">
        <v>37866</v>
      </c>
      <c r="AF24321" s="10" t="s">
        <v>538</v>
      </c>
    </row>
    <row r="24322" spans="30:32" x14ac:dyDescent="0.2">
      <c r="AD24322" s="11" t="s">
        <v>37867</v>
      </c>
      <c r="AE24322" s="10" t="s">
        <v>4216</v>
      </c>
      <c r="AF24322" s="10" t="s">
        <v>538</v>
      </c>
    </row>
    <row r="24323" spans="30:32" x14ac:dyDescent="0.2">
      <c r="AD24323" s="11" t="s">
        <v>37868</v>
      </c>
      <c r="AE24323" s="10" t="s">
        <v>8714</v>
      </c>
      <c r="AF24323" s="10" t="s">
        <v>538</v>
      </c>
    </row>
    <row r="24324" spans="30:32" x14ac:dyDescent="0.2">
      <c r="AD24324" s="11" t="s">
        <v>37869</v>
      </c>
      <c r="AE24324" s="10" t="s">
        <v>37870</v>
      </c>
      <c r="AF24324" s="10" t="s">
        <v>538</v>
      </c>
    </row>
    <row r="24325" spans="30:32" x14ac:dyDescent="0.2">
      <c r="AD24325" s="11" t="s">
        <v>37871</v>
      </c>
      <c r="AE24325" s="10" t="s">
        <v>37872</v>
      </c>
      <c r="AF24325" s="10" t="s">
        <v>538</v>
      </c>
    </row>
    <row r="24326" spans="30:32" x14ac:dyDescent="0.2">
      <c r="AD24326" s="11" t="s">
        <v>37873</v>
      </c>
      <c r="AE24326" s="10" t="s">
        <v>37874</v>
      </c>
      <c r="AF24326" s="10" t="s">
        <v>538</v>
      </c>
    </row>
    <row r="24327" spans="30:32" x14ac:dyDescent="0.2">
      <c r="AD24327" s="11" t="s">
        <v>37875</v>
      </c>
      <c r="AE24327" s="10" t="s">
        <v>37876</v>
      </c>
      <c r="AF24327" s="10" t="s">
        <v>538</v>
      </c>
    </row>
    <row r="24328" spans="30:32" x14ac:dyDescent="0.2">
      <c r="AD24328" s="11" t="s">
        <v>37877</v>
      </c>
      <c r="AE24328" s="10" t="s">
        <v>37878</v>
      </c>
      <c r="AF24328" s="10" t="s">
        <v>538</v>
      </c>
    </row>
    <row r="24329" spans="30:32" x14ac:dyDescent="0.2">
      <c r="AD24329" s="11" t="s">
        <v>37879</v>
      </c>
      <c r="AE24329" s="10" t="s">
        <v>37880</v>
      </c>
      <c r="AF24329" s="10" t="s">
        <v>538</v>
      </c>
    </row>
    <row r="24330" spans="30:32" x14ac:dyDescent="0.2">
      <c r="AD24330" s="11" t="s">
        <v>37881</v>
      </c>
      <c r="AE24330" s="10" t="s">
        <v>37882</v>
      </c>
      <c r="AF24330" s="10" t="s">
        <v>538</v>
      </c>
    </row>
    <row r="24331" spans="30:32" x14ac:dyDescent="0.2">
      <c r="AD24331" s="11" t="s">
        <v>37883</v>
      </c>
      <c r="AE24331" s="10" t="s">
        <v>37884</v>
      </c>
      <c r="AF24331" s="10" t="s">
        <v>538</v>
      </c>
    </row>
    <row r="24332" spans="30:32" x14ac:dyDescent="0.2">
      <c r="AD24332" s="11" t="s">
        <v>37885</v>
      </c>
      <c r="AE24332" s="10" t="s">
        <v>2499</v>
      </c>
      <c r="AF24332" s="10" t="s">
        <v>538</v>
      </c>
    </row>
    <row r="24333" spans="30:32" x14ac:dyDescent="0.2">
      <c r="AD24333" s="11" t="s">
        <v>37886</v>
      </c>
      <c r="AE24333" s="10" t="s">
        <v>37887</v>
      </c>
      <c r="AF24333" s="10" t="s">
        <v>538</v>
      </c>
    </row>
    <row r="24334" spans="30:32" x14ac:dyDescent="0.2">
      <c r="AD24334" s="11" t="s">
        <v>37888</v>
      </c>
      <c r="AE24334" s="10" t="s">
        <v>27918</v>
      </c>
      <c r="AF24334" s="10" t="s">
        <v>538</v>
      </c>
    </row>
    <row r="24335" spans="30:32" x14ac:dyDescent="0.2">
      <c r="AD24335" s="11" t="s">
        <v>37889</v>
      </c>
      <c r="AE24335" s="10" t="s">
        <v>37890</v>
      </c>
      <c r="AF24335" s="10" t="s">
        <v>538</v>
      </c>
    </row>
    <row r="24336" spans="30:32" x14ac:dyDescent="0.2">
      <c r="AD24336" s="11" t="s">
        <v>37891</v>
      </c>
      <c r="AE24336" s="10" t="s">
        <v>33958</v>
      </c>
      <c r="AF24336" s="10" t="s">
        <v>538</v>
      </c>
    </row>
    <row r="24337" spans="30:32" x14ac:dyDescent="0.2">
      <c r="AD24337" s="11" t="s">
        <v>37892</v>
      </c>
      <c r="AE24337" s="10" t="s">
        <v>33958</v>
      </c>
      <c r="AF24337" s="10" t="s">
        <v>538</v>
      </c>
    </row>
    <row r="24338" spans="30:32" x14ac:dyDescent="0.2">
      <c r="AD24338" s="11" t="s">
        <v>37893</v>
      </c>
      <c r="AE24338" s="10" t="s">
        <v>37894</v>
      </c>
      <c r="AF24338" s="10" t="s">
        <v>538</v>
      </c>
    </row>
    <row r="24339" spans="30:32" x14ac:dyDescent="0.2">
      <c r="AD24339" s="11" t="s">
        <v>37895</v>
      </c>
      <c r="AE24339" s="10" t="s">
        <v>2513</v>
      </c>
      <c r="AF24339" s="10" t="s">
        <v>538</v>
      </c>
    </row>
    <row r="24340" spans="30:32" x14ac:dyDescent="0.2">
      <c r="AD24340" s="11" t="s">
        <v>37896</v>
      </c>
      <c r="AE24340" s="10" t="s">
        <v>37897</v>
      </c>
      <c r="AF24340" s="10" t="s">
        <v>538</v>
      </c>
    </row>
    <row r="24341" spans="30:32" x14ac:dyDescent="0.2">
      <c r="AD24341" s="11" t="s">
        <v>37898</v>
      </c>
      <c r="AE24341" s="10" t="s">
        <v>12390</v>
      </c>
      <c r="AF24341" s="10" t="s">
        <v>538</v>
      </c>
    </row>
    <row r="24342" spans="30:32" x14ac:dyDescent="0.2">
      <c r="AD24342" s="11" t="s">
        <v>37899</v>
      </c>
      <c r="AE24342" s="10" t="s">
        <v>12390</v>
      </c>
      <c r="AF24342" s="10" t="s">
        <v>538</v>
      </c>
    </row>
    <row r="24343" spans="30:32" x14ac:dyDescent="0.2">
      <c r="AD24343" s="11" t="s">
        <v>37900</v>
      </c>
      <c r="AE24343" s="10" t="s">
        <v>37901</v>
      </c>
      <c r="AF24343" s="10" t="s">
        <v>538</v>
      </c>
    </row>
    <row r="24344" spans="30:32" x14ac:dyDescent="0.2">
      <c r="AD24344" s="11" t="s">
        <v>37902</v>
      </c>
      <c r="AE24344" s="10" t="s">
        <v>37903</v>
      </c>
      <c r="AF24344" s="10" t="s">
        <v>538</v>
      </c>
    </row>
    <row r="24345" spans="30:32" x14ac:dyDescent="0.2">
      <c r="AD24345" s="11" t="s">
        <v>37904</v>
      </c>
      <c r="AE24345" s="10" t="s">
        <v>6076</v>
      </c>
      <c r="AF24345" s="10" t="s">
        <v>538</v>
      </c>
    </row>
    <row r="24346" spans="30:32" x14ac:dyDescent="0.2">
      <c r="AD24346" s="11" t="s">
        <v>37905</v>
      </c>
      <c r="AE24346" s="10" t="s">
        <v>12408</v>
      </c>
      <c r="AF24346" s="10" t="s">
        <v>538</v>
      </c>
    </row>
    <row r="24347" spans="30:32" x14ac:dyDescent="0.2">
      <c r="AD24347" s="11" t="s">
        <v>37906</v>
      </c>
      <c r="AE24347" s="10" t="s">
        <v>37907</v>
      </c>
      <c r="AF24347" s="10" t="s">
        <v>538</v>
      </c>
    </row>
    <row r="24348" spans="30:32" x14ac:dyDescent="0.2">
      <c r="AD24348" s="11" t="s">
        <v>37908</v>
      </c>
      <c r="AE24348" s="10" t="s">
        <v>37909</v>
      </c>
      <c r="AF24348" s="10" t="s">
        <v>538</v>
      </c>
    </row>
    <row r="24349" spans="30:32" x14ac:dyDescent="0.2">
      <c r="AD24349" s="11" t="s">
        <v>37910</v>
      </c>
      <c r="AE24349" s="10" t="s">
        <v>37911</v>
      </c>
      <c r="AF24349" s="10" t="s">
        <v>538</v>
      </c>
    </row>
    <row r="24350" spans="30:32" x14ac:dyDescent="0.2">
      <c r="AD24350" s="11" t="s">
        <v>37912</v>
      </c>
      <c r="AE24350" s="10" t="s">
        <v>37913</v>
      </c>
      <c r="AF24350" s="10" t="s">
        <v>538</v>
      </c>
    </row>
    <row r="24351" spans="30:32" x14ac:dyDescent="0.2">
      <c r="AD24351" s="11" t="s">
        <v>37914</v>
      </c>
      <c r="AE24351" s="10" t="s">
        <v>12420</v>
      </c>
      <c r="AF24351" s="10" t="s">
        <v>538</v>
      </c>
    </row>
    <row r="24352" spans="30:32" x14ac:dyDescent="0.2">
      <c r="AD24352" s="11" t="s">
        <v>37915</v>
      </c>
      <c r="AE24352" s="10" t="s">
        <v>29235</v>
      </c>
      <c r="AF24352" s="10" t="s">
        <v>538</v>
      </c>
    </row>
    <row r="24353" spans="30:32" x14ac:dyDescent="0.2">
      <c r="AD24353" s="11" t="s">
        <v>37916</v>
      </c>
      <c r="AE24353" s="10" t="s">
        <v>7535</v>
      </c>
      <c r="AF24353" s="10" t="s">
        <v>538</v>
      </c>
    </row>
    <row r="24354" spans="30:32" x14ac:dyDescent="0.2">
      <c r="AD24354" s="11" t="s">
        <v>37917</v>
      </c>
      <c r="AE24354" s="10" t="s">
        <v>16285</v>
      </c>
      <c r="AF24354" s="10" t="s">
        <v>538</v>
      </c>
    </row>
    <row r="24355" spans="30:32" x14ac:dyDescent="0.2">
      <c r="AD24355" s="11" t="s">
        <v>37918</v>
      </c>
      <c r="AE24355" s="10" t="s">
        <v>29418</v>
      </c>
      <c r="AF24355" s="10" t="s">
        <v>538</v>
      </c>
    </row>
    <row r="24356" spans="30:32" x14ac:dyDescent="0.2">
      <c r="AD24356" s="11" t="s">
        <v>37919</v>
      </c>
      <c r="AE24356" s="10" t="s">
        <v>37920</v>
      </c>
      <c r="AF24356" s="10" t="s">
        <v>538</v>
      </c>
    </row>
    <row r="24357" spans="30:32" x14ac:dyDescent="0.2">
      <c r="AD24357" s="11" t="s">
        <v>37921</v>
      </c>
      <c r="AE24357" s="10" t="s">
        <v>37922</v>
      </c>
      <c r="AF24357" s="10" t="s">
        <v>538</v>
      </c>
    </row>
    <row r="24358" spans="30:32" x14ac:dyDescent="0.2">
      <c r="AD24358" s="11" t="s">
        <v>37923</v>
      </c>
      <c r="AE24358" s="10" t="s">
        <v>30529</v>
      </c>
      <c r="AF24358" s="10" t="s">
        <v>538</v>
      </c>
    </row>
    <row r="24359" spans="30:32" x14ac:dyDescent="0.2">
      <c r="AD24359" s="11" t="s">
        <v>37924</v>
      </c>
      <c r="AE24359" s="10" t="s">
        <v>1465</v>
      </c>
      <c r="AF24359" s="10" t="s">
        <v>538</v>
      </c>
    </row>
    <row r="24360" spans="30:32" x14ac:dyDescent="0.2">
      <c r="AD24360" s="11" t="s">
        <v>37925</v>
      </c>
      <c r="AE24360" s="10" t="s">
        <v>37926</v>
      </c>
      <c r="AF24360" s="10" t="s">
        <v>538</v>
      </c>
    </row>
    <row r="24361" spans="30:32" x14ac:dyDescent="0.2">
      <c r="AD24361" s="11" t="s">
        <v>37927</v>
      </c>
      <c r="AE24361" s="10" t="s">
        <v>37928</v>
      </c>
      <c r="AF24361" s="10" t="s">
        <v>538</v>
      </c>
    </row>
    <row r="24362" spans="30:32" x14ac:dyDescent="0.2">
      <c r="AD24362" s="11" t="s">
        <v>37929</v>
      </c>
      <c r="AE24362" s="10" t="s">
        <v>1475</v>
      </c>
      <c r="AF24362" s="10" t="s">
        <v>538</v>
      </c>
    </row>
    <row r="24363" spans="30:32" x14ac:dyDescent="0.2">
      <c r="AD24363" s="11" t="s">
        <v>37930</v>
      </c>
      <c r="AE24363" s="10" t="s">
        <v>37931</v>
      </c>
      <c r="AF24363" s="10" t="s">
        <v>538</v>
      </c>
    </row>
    <row r="24364" spans="30:32" x14ac:dyDescent="0.2">
      <c r="AD24364" s="11" t="s">
        <v>37932</v>
      </c>
      <c r="AE24364" s="10" t="s">
        <v>1146</v>
      </c>
      <c r="AF24364" s="10" t="s">
        <v>538</v>
      </c>
    </row>
    <row r="24365" spans="30:32" x14ac:dyDescent="0.2">
      <c r="AD24365" s="11" t="s">
        <v>37933</v>
      </c>
      <c r="AE24365" s="10" t="s">
        <v>37934</v>
      </c>
      <c r="AF24365" s="10" t="s">
        <v>538</v>
      </c>
    </row>
    <row r="24366" spans="30:32" x14ac:dyDescent="0.2">
      <c r="AD24366" s="11" t="s">
        <v>37935</v>
      </c>
      <c r="AE24366" s="10" t="s">
        <v>37936</v>
      </c>
      <c r="AF24366" s="10" t="s">
        <v>538</v>
      </c>
    </row>
    <row r="24367" spans="30:32" x14ac:dyDescent="0.2">
      <c r="AD24367" s="11" t="s">
        <v>37937</v>
      </c>
      <c r="AE24367" s="10" t="s">
        <v>37938</v>
      </c>
      <c r="AF24367" s="10" t="s">
        <v>538</v>
      </c>
    </row>
    <row r="24368" spans="30:32" x14ac:dyDescent="0.2">
      <c r="AD24368" s="11" t="s">
        <v>37939</v>
      </c>
      <c r="AE24368" s="10" t="s">
        <v>10627</v>
      </c>
      <c r="AF24368" s="10" t="s">
        <v>538</v>
      </c>
    </row>
    <row r="24369" spans="30:32" x14ac:dyDescent="0.2">
      <c r="AD24369" s="11" t="s">
        <v>37940</v>
      </c>
      <c r="AE24369" s="10" t="s">
        <v>37941</v>
      </c>
      <c r="AF24369" s="10" t="s">
        <v>538</v>
      </c>
    </row>
    <row r="24370" spans="30:32" x14ac:dyDescent="0.2">
      <c r="AD24370" s="11" t="s">
        <v>37942</v>
      </c>
      <c r="AE24370" s="10" t="s">
        <v>37941</v>
      </c>
      <c r="AF24370" s="10" t="s">
        <v>538</v>
      </c>
    </row>
    <row r="24371" spans="30:32" x14ac:dyDescent="0.2">
      <c r="AD24371" s="11" t="s">
        <v>37943</v>
      </c>
      <c r="AE24371" s="10" t="s">
        <v>37941</v>
      </c>
      <c r="AF24371" s="10" t="s">
        <v>538</v>
      </c>
    </row>
    <row r="24372" spans="30:32" x14ac:dyDescent="0.2">
      <c r="AD24372" s="11" t="s">
        <v>37944</v>
      </c>
      <c r="AE24372" s="10" t="s">
        <v>2576</v>
      </c>
      <c r="AF24372" s="10" t="s">
        <v>538</v>
      </c>
    </row>
    <row r="24373" spans="30:32" x14ac:dyDescent="0.2">
      <c r="AD24373" s="11" t="s">
        <v>37945</v>
      </c>
      <c r="AE24373" s="10" t="s">
        <v>37946</v>
      </c>
      <c r="AF24373" s="10" t="s">
        <v>538</v>
      </c>
    </row>
    <row r="24374" spans="30:32" x14ac:dyDescent="0.2">
      <c r="AD24374" s="11" t="s">
        <v>37947</v>
      </c>
      <c r="AE24374" s="10" t="s">
        <v>37948</v>
      </c>
      <c r="AF24374" s="10" t="s">
        <v>538</v>
      </c>
    </row>
    <row r="24375" spans="30:32" x14ac:dyDescent="0.2">
      <c r="AD24375" s="11" t="s">
        <v>37949</v>
      </c>
      <c r="AE24375" s="10" t="s">
        <v>4428</v>
      </c>
      <c r="AF24375" s="10" t="s">
        <v>538</v>
      </c>
    </row>
    <row r="24376" spans="30:32" x14ac:dyDescent="0.2">
      <c r="AD24376" s="11" t="s">
        <v>37950</v>
      </c>
      <c r="AE24376" s="10" t="s">
        <v>4428</v>
      </c>
      <c r="AF24376" s="10" t="s">
        <v>538</v>
      </c>
    </row>
    <row r="24377" spans="30:32" x14ac:dyDescent="0.2">
      <c r="AD24377" s="11" t="s">
        <v>37951</v>
      </c>
      <c r="AE24377" s="10" t="s">
        <v>4428</v>
      </c>
      <c r="AF24377" s="10" t="s">
        <v>538</v>
      </c>
    </row>
    <row r="24378" spans="30:32" x14ac:dyDescent="0.2">
      <c r="AD24378" s="11" t="s">
        <v>37952</v>
      </c>
      <c r="AE24378" s="10" t="s">
        <v>4428</v>
      </c>
      <c r="AF24378" s="10" t="s">
        <v>538</v>
      </c>
    </row>
    <row r="24379" spans="30:32" x14ac:dyDescent="0.2">
      <c r="AD24379" s="11" t="s">
        <v>37953</v>
      </c>
      <c r="AE24379" s="10" t="s">
        <v>4428</v>
      </c>
      <c r="AF24379" s="10" t="s">
        <v>538</v>
      </c>
    </row>
    <row r="24380" spans="30:32" x14ac:dyDescent="0.2">
      <c r="AD24380" s="11" t="s">
        <v>37954</v>
      </c>
      <c r="AE24380" s="10" t="s">
        <v>37955</v>
      </c>
      <c r="AF24380" s="10" t="s">
        <v>538</v>
      </c>
    </row>
    <row r="24381" spans="30:32" x14ac:dyDescent="0.2">
      <c r="AD24381" s="11" t="s">
        <v>37956</v>
      </c>
      <c r="AE24381" s="10" t="s">
        <v>37957</v>
      </c>
      <c r="AF24381" s="10" t="s">
        <v>538</v>
      </c>
    </row>
    <row r="24382" spans="30:32" x14ac:dyDescent="0.2">
      <c r="AD24382" s="11" t="s">
        <v>37958</v>
      </c>
      <c r="AE24382" s="10" t="s">
        <v>37959</v>
      </c>
      <c r="AF24382" s="10" t="s">
        <v>538</v>
      </c>
    </row>
    <row r="24383" spans="30:32" x14ac:dyDescent="0.2">
      <c r="AD24383" s="11" t="s">
        <v>37960</v>
      </c>
      <c r="AE24383" s="10" t="s">
        <v>37961</v>
      </c>
      <c r="AF24383" s="10" t="s">
        <v>538</v>
      </c>
    </row>
    <row r="24384" spans="30:32" x14ac:dyDescent="0.2">
      <c r="AD24384" s="11" t="s">
        <v>37962</v>
      </c>
      <c r="AE24384" s="10" t="s">
        <v>37963</v>
      </c>
      <c r="AF24384" s="10" t="s">
        <v>538</v>
      </c>
    </row>
    <row r="24385" spans="30:32" x14ac:dyDescent="0.2">
      <c r="AD24385" s="11" t="s">
        <v>37964</v>
      </c>
      <c r="AE24385" s="10" t="s">
        <v>37965</v>
      </c>
      <c r="AF24385" s="10" t="s">
        <v>538</v>
      </c>
    </row>
    <row r="24386" spans="30:32" x14ac:dyDescent="0.2">
      <c r="AD24386" s="11" t="s">
        <v>37966</v>
      </c>
      <c r="AE24386" s="10" t="s">
        <v>37967</v>
      </c>
      <c r="AF24386" s="10" t="s">
        <v>538</v>
      </c>
    </row>
    <row r="24387" spans="30:32" x14ac:dyDescent="0.2">
      <c r="AD24387" s="11" t="s">
        <v>37968</v>
      </c>
      <c r="AE24387" s="10" t="s">
        <v>37969</v>
      </c>
      <c r="AF24387" s="10" t="s">
        <v>538</v>
      </c>
    </row>
    <row r="24388" spans="30:32" x14ac:dyDescent="0.2">
      <c r="AD24388" s="11" t="s">
        <v>37970</v>
      </c>
      <c r="AE24388" s="10" t="s">
        <v>5439</v>
      </c>
      <c r="AF24388" s="10" t="s">
        <v>538</v>
      </c>
    </row>
    <row r="24389" spans="30:32" x14ac:dyDescent="0.2">
      <c r="AD24389" s="11" t="s">
        <v>37971</v>
      </c>
      <c r="AE24389" s="10" t="s">
        <v>16325</v>
      </c>
      <c r="AF24389" s="10" t="s">
        <v>538</v>
      </c>
    </row>
    <row r="24390" spans="30:32" x14ac:dyDescent="0.2">
      <c r="AD24390" s="11" t="s">
        <v>37972</v>
      </c>
      <c r="AE24390" s="10" t="s">
        <v>37973</v>
      </c>
      <c r="AF24390" s="10" t="s">
        <v>538</v>
      </c>
    </row>
    <row r="24391" spans="30:32" x14ac:dyDescent="0.2">
      <c r="AD24391" s="11" t="s">
        <v>37974</v>
      </c>
      <c r="AE24391" s="10" t="s">
        <v>37973</v>
      </c>
      <c r="AF24391" s="10" t="s">
        <v>538</v>
      </c>
    </row>
    <row r="24392" spans="30:32" x14ac:dyDescent="0.2">
      <c r="AD24392" s="11" t="s">
        <v>37975</v>
      </c>
      <c r="AE24392" s="10" t="s">
        <v>20074</v>
      </c>
      <c r="AF24392" s="10" t="s">
        <v>538</v>
      </c>
    </row>
    <row r="24393" spans="30:32" x14ac:dyDescent="0.2">
      <c r="AD24393" s="11" t="s">
        <v>37976</v>
      </c>
      <c r="AE24393" s="10" t="s">
        <v>20074</v>
      </c>
      <c r="AF24393" s="10" t="s">
        <v>538</v>
      </c>
    </row>
    <row r="24394" spans="30:32" x14ac:dyDescent="0.2">
      <c r="AD24394" s="11" t="s">
        <v>37977</v>
      </c>
      <c r="AE24394" s="10" t="s">
        <v>37978</v>
      </c>
      <c r="AF24394" s="10" t="s">
        <v>538</v>
      </c>
    </row>
    <row r="24395" spans="30:32" x14ac:dyDescent="0.2">
      <c r="AD24395" s="11" t="s">
        <v>37979</v>
      </c>
      <c r="AE24395" s="10" t="s">
        <v>20074</v>
      </c>
      <c r="AF24395" s="10" t="s">
        <v>538</v>
      </c>
    </row>
    <row r="24396" spans="30:32" x14ac:dyDescent="0.2">
      <c r="AD24396" s="11" t="s">
        <v>37980</v>
      </c>
      <c r="AE24396" s="10" t="s">
        <v>37981</v>
      </c>
      <c r="AF24396" s="10" t="s">
        <v>538</v>
      </c>
    </row>
    <row r="24397" spans="30:32" x14ac:dyDescent="0.2">
      <c r="AD24397" s="11" t="s">
        <v>37982</v>
      </c>
      <c r="AE24397" s="10" t="s">
        <v>37983</v>
      </c>
      <c r="AF24397" s="10" t="s">
        <v>538</v>
      </c>
    </row>
    <row r="24398" spans="30:32" x14ac:dyDescent="0.2">
      <c r="AD24398" s="11" t="s">
        <v>37984</v>
      </c>
      <c r="AE24398" s="10" t="s">
        <v>32472</v>
      </c>
      <c r="AF24398" s="10" t="s">
        <v>538</v>
      </c>
    </row>
    <row r="24399" spans="30:32" x14ac:dyDescent="0.2">
      <c r="AD24399" s="11" t="s">
        <v>37985</v>
      </c>
      <c r="AE24399" s="10" t="s">
        <v>37986</v>
      </c>
      <c r="AF24399" s="10" t="s">
        <v>538</v>
      </c>
    </row>
    <row r="24400" spans="30:32" x14ac:dyDescent="0.2">
      <c r="AD24400" s="11" t="s">
        <v>37987</v>
      </c>
      <c r="AE24400" s="10" t="s">
        <v>12544</v>
      </c>
      <c r="AF24400" s="10" t="s">
        <v>538</v>
      </c>
    </row>
    <row r="24401" spans="30:32" x14ac:dyDescent="0.2">
      <c r="AD24401" s="11" t="s">
        <v>37988</v>
      </c>
      <c r="AE24401" s="10" t="s">
        <v>12544</v>
      </c>
      <c r="AF24401" s="10" t="s">
        <v>538</v>
      </c>
    </row>
    <row r="24402" spans="30:32" x14ac:dyDescent="0.2">
      <c r="AD24402" s="11" t="s">
        <v>37989</v>
      </c>
      <c r="AE24402" s="10" t="s">
        <v>12544</v>
      </c>
      <c r="AF24402" s="10" t="s">
        <v>538</v>
      </c>
    </row>
    <row r="24403" spans="30:32" x14ac:dyDescent="0.2">
      <c r="AD24403" s="11" t="s">
        <v>37990</v>
      </c>
      <c r="AE24403" s="10" t="s">
        <v>12544</v>
      </c>
      <c r="AF24403" s="10" t="s">
        <v>538</v>
      </c>
    </row>
    <row r="24404" spans="30:32" x14ac:dyDescent="0.2">
      <c r="AD24404" s="11" t="s">
        <v>37991</v>
      </c>
      <c r="AE24404" s="10" t="s">
        <v>12544</v>
      </c>
      <c r="AF24404" s="10" t="s">
        <v>538</v>
      </c>
    </row>
    <row r="24405" spans="30:32" x14ac:dyDescent="0.2">
      <c r="AD24405" s="11" t="s">
        <v>37992</v>
      </c>
      <c r="AE24405" s="10" t="s">
        <v>12544</v>
      </c>
      <c r="AF24405" s="10" t="s">
        <v>538</v>
      </c>
    </row>
    <row r="24406" spans="30:32" x14ac:dyDescent="0.2">
      <c r="AD24406" s="11" t="s">
        <v>37993</v>
      </c>
      <c r="AE24406" s="10" t="s">
        <v>12544</v>
      </c>
      <c r="AF24406" s="10" t="s">
        <v>538</v>
      </c>
    </row>
    <row r="24407" spans="30:32" x14ac:dyDescent="0.2">
      <c r="AD24407" s="11" t="s">
        <v>37994</v>
      </c>
      <c r="AE24407" s="10" t="s">
        <v>12544</v>
      </c>
      <c r="AF24407" s="10" t="s">
        <v>538</v>
      </c>
    </row>
    <row r="24408" spans="30:32" x14ac:dyDescent="0.2">
      <c r="AD24408" s="11" t="s">
        <v>37995</v>
      </c>
      <c r="AE24408" s="10" t="s">
        <v>12544</v>
      </c>
      <c r="AF24408" s="10" t="s">
        <v>538</v>
      </c>
    </row>
    <row r="24409" spans="30:32" x14ac:dyDescent="0.2">
      <c r="AD24409" s="11" t="s">
        <v>37996</v>
      </c>
      <c r="AE24409" s="10" t="s">
        <v>12544</v>
      </c>
      <c r="AF24409" s="10" t="s">
        <v>538</v>
      </c>
    </row>
    <row r="24410" spans="30:32" x14ac:dyDescent="0.2">
      <c r="AD24410" s="11" t="s">
        <v>37997</v>
      </c>
      <c r="AE24410" s="10" t="s">
        <v>12544</v>
      </c>
      <c r="AF24410" s="10" t="s">
        <v>538</v>
      </c>
    </row>
    <row r="24411" spans="30:32" x14ac:dyDescent="0.2">
      <c r="AD24411" s="11" t="s">
        <v>37998</v>
      </c>
      <c r="AE24411" s="10" t="s">
        <v>12544</v>
      </c>
      <c r="AF24411" s="10" t="s">
        <v>538</v>
      </c>
    </row>
    <row r="24412" spans="30:32" x14ac:dyDescent="0.2">
      <c r="AD24412" s="11" t="s">
        <v>37999</v>
      </c>
      <c r="AE24412" s="10" t="s">
        <v>12544</v>
      </c>
      <c r="AF24412" s="10" t="s">
        <v>538</v>
      </c>
    </row>
    <row r="24413" spans="30:32" x14ac:dyDescent="0.2">
      <c r="AD24413" s="11" t="s">
        <v>38000</v>
      </c>
      <c r="AE24413" s="10" t="s">
        <v>12544</v>
      </c>
      <c r="AF24413" s="10" t="s">
        <v>538</v>
      </c>
    </row>
    <row r="24414" spans="30:32" x14ac:dyDescent="0.2">
      <c r="AD24414" s="11" t="s">
        <v>38001</v>
      </c>
      <c r="AE24414" s="10" t="s">
        <v>12544</v>
      </c>
      <c r="AF24414" s="10" t="s">
        <v>538</v>
      </c>
    </row>
    <row r="24415" spans="30:32" x14ac:dyDescent="0.2">
      <c r="AD24415" s="11" t="s">
        <v>38002</v>
      </c>
      <c r="AE24415" s="10" t="s">
        <v>12544</v>
      </c>
      <c r="AF24415" s="10" t="s">
        <v>538</v>
      </c>
    </row>
    <row r="24416" spans="30:32" x14ac:dyDescent="0.2">
      <c r="AD24416" s="11" t="s">
        <v>38003</v>
      </c>
      <c r="AE24416" s="10" t="s">
        <v>12544</v>
      </c>
      <c r="AF24416" s="10" t="s">
        <v>538</v>
      </c>
    </row>
    <row r="24417" spans="30:32" x14ac:dyDescent="0.2">
      <c r="AD24417" s="11" t="s">
        <v>38004</v>
      </c>
      <c r="AE24417" s="10" t="s">
        <v>12544</v>
      </c>
      <c r="AF24417" s="10" t="s">
        <v>538</v>
      </c>
    </row>
    <row r="24418" spans="30:32" x14ac:dyDescent="0.2">
      <c r="AD24418" s="11" t="s">
        <v>38005</v>
      </c>
      <c r="AE24418" s="10" t="s">
        <v>12544</v>
      </c>
      <c r="AF24418" s="10" t="s">
        <v>538</v>
      </c>
    </row>
    <row r="24419" spans="30:32" x14ac:dyDescent="0.2">
      <c r="AD24419" s="11" t="s">
        <v>38006</v>
      </c>
      <c r="AE24419" s="10" t="s">
        <v>12544</v>
      </c>
      <c r="AF24419" s="10" t="s">
        <v>538</v>
      </c>
    </row>
    <row r="24420" spans="30:32" x14ac:dyDescent="0.2">
      <c r="AD24420" s="11" t="s">
        <v>38007</v>
      </c>
      <c r="AE24420" s="10" t="s">
        <v>12544</v>
      </c>
      <c r="AF24420" s="10" t="s">
        <v>538</v>
      </c>
    </row>
    <row r="24421" spans="30:32" x14ac:dyDescent="0.2">
      <c r="AD24421" s="11" t="s">
        <v>38008</v>
      </c>
      <c r="AE24421" s="10" t="s">
        <v>12544</v>
      </c>
      <c r="AF24421" s="10" t="s">
        <v>538</v>
      </c>
    </row>
    <row r="24422" spans="30:32" x14ac:dyDescent="0.2">
      <c r="AD24422" s="11" t="s">
        <v>38009</v>
      </c>
      <c r="AE24422" s="10" t="s">
        <v>12544</v>
      </c>
      <c r="AF24422" s="10" t="s">
        <v>538</v>
      </c>
    </row>
    <row r="24423" spans="30:32" x14ac:dyDescent="0.2">
      <c r="AD24423" s="11" t="s">
        <v>38010</v>
      </c>
      <c r="AE24423" s="10" t="s">
        <v>12544</v>
      </c>
      <c r="AF24423" s="10" t="s">
        <v>538</v>
      </c>
    </row>
    <row r="24424" spans="30:32" x14ac:dyDescent="0.2">
      <c r="AD24424" s="11" t="s">
        <v>38011</v>
      </c>
      <c r="AE24424" s="10" t="s">
        <v>12544</v>
      </c>
      <c r="AF24424" s="10" t="s">
        <v>538</v>
      </c>
    </row>
    <row r="24425" spans="30:32" x14ac:dyDescent="0.2">
      <c r="AD24425" s="11" t="s">
        <v>38012</v>
      </c>
      <c r="AE24425" s="10" t="s">
        <v>12544</v>
      </c>
      <c r="AF24425" s="10" t="s">
        <v>538</v>
      </c>
    </row>
    <row r="24426" spans="30:32" x14ac:dyDescent="0.2">
      <c r="AD24426" s="11" t="s">
        <v>38013</v>
      </c>
      <c r="AE24426" s="10" t="s">
        <v>12544</v>
      </c>
      <c r="AF24426" s="10" t="s">
        <v>538</v>
      </c>
    </row>
    <row r="24427" spans="30:32" x14ac:dyDescent="0.2">
      <c r="AD24427" s="11" t="s">
        <v>38014</v>
      </c>
      <c r="AE24427" s="10" t="s">
        <v>12544</v>
      </c>
      <c r="AF24427" s="10" t="s">
        <v>538</v>
      </c>
    </row>
    <row r="24428" spans="30:32" x14ac:dyDescent="0.2">
      <c r="AD24428" s="11" t="s">
        <v>38015</v>
      </c>
      <c r="AE24428" s="10" t="s">
        <v>12544</v>
      </c>
      <c r="AF24428" s="10" t="s">
        <v>538</v>
      </c>
    </row>
    <row r="24429" spans="30:32" x14ac:dyDescent="0.2">
      <c r="AD24429" s="11" t="s">
        <v>38016</v>
      </c>
      <c r="AE24429" s="10" t="s">
        <v>12544</v>
      </c>
      <c r="AF24429" s="10" t="s">
        <v>538</v>
      </c>
    </row>
    <row r="24430" spans="30:32" x14ac:dyDescent="0.2">
      <c r="AD24430" s="11" t="s">
        <v>38017</v>
      </c>
      <c r="AE24430" s="10" t="s">
        <v>12544</v>
      </c>
      <c r="AF24430" s="10" t="s">
        <v>538</v>
      </c>
    </row>
    <row r="24431" spans="30:32" x14ac:dyDescent="0.2">
      <c r="AD24431" s="11" t="s">
        <v>38018</v>
      </c>
      <c r="AE24431" s="10" t="s">
        <v>12544</v>
      </c>
      <c r="AF24431" s="10" t="s">
        <v>538</v>
      </c>
    </row>
    <row r="24432" spans="30:32" x14ac:dyDescent="0.2">
      <c r="AD24432" s="11" t="s">
        <v>38019</v>
      </c>
      <c r="AE24432" s="10" t="s">
        <v>12544</v>
      </c>
      <c r="AF24432" s="10" t="s">
        <v>538</v>
      </c>
    </row>
    <row r="24433" spans="30:32" x14ac:dyDescent="0.2">
      <c r="AD24433" s="11" t="s">
        <v>38020</v>
      </c>
      <c r="AE24433" s="10" t="s">
        <v>12544</v>
      </c>
      <c r="AF24433" s="10" t="s">
        <v>538</v>
      </c>
    </row>
    <row r="24434" spans="30:32" x14ac:dyDescent="0.2">
      <c r="AD24434" s="11" t="s">
        <v>38021</v>
      </c>
      <c r="AE24434" s="10" t="s">
        <v>12544</v>
      </c>
      <c r="AF24434" s="10" t="s">
        <v>538</v>
      </c>
    </row>
    <row r="24435" spans="30:32" x14ac:dyDescent="0.2">
      <c r="AD24435" s="11" t="s">
        <v>38022</v>
      </c>
      <c r="AE24435" s="10" t="s">
        <v>12544</v>
      </c>
      <c r="AF24435" s="10" t="s">
        <v>538</v>
      </c>
    </row>
    <row r="24436" spans="30:32" x14ac:dyDescent="0.2">
      <c r="AD24436" s="11" t="s">
        <v>38023</v>
      </c>
      <c r="AE24436" s="10" t="s">
        <v>12544</v>
      </c>
      <c r="AF24436" s="10" t="s">
        <v>538</v>
      </c>
    </row>
    <row r="24437" spans="30:32" x14ac:dyDescent="0.2">
      <c r="AD24437" s="11" t="s">
        <v>38024</v>
      </c>
      <c r="AE24437" s="10" t="s">
        <v>12544</v>
      </c>
      <c r="AF24437" s="10" t="s">
        <v>538</v>
      </c>
    </row>
    <row r="24438" spans="30:32" x14ac:dyDescent="0.2">
      <c r="AD24438" s="11" t="s">
        <v>38025</v>
      </c>
      <c r="AE24438" s="10" t="s">
        <v>12544</v>
      </c>
      <c r="AF24438" s="10" t="s">
        <v>538</v>
      </c>
    </row>
    <row r="24439" spans="30:32" x14ac:dyDescent="0.2">
      <c r="AD24439" s="11" t="s">
        <v>38026</v>
      </c>
      <c r="AE24439" s="10" t="s">
        <v>12544</v>
      </c>
      <c r="AF24439" s="10" t="s">
        <v>538</v>
      </c>
    </row>
    <row r="24440" spans="30:32" x14ac:dyDescent="0.2">
      <c r="AD24440" s="11" t="s">
        <v>38027</v>
      </c>
      <c r="AE24440" s="10" t="s">
        <v>12544</v>
      </c>
      <c r="AF24440" s="10" t="s">
        <v>538</v>
      </c>
    </row>
    <row r="24441" spans="30:32" x14ac:dyDescent="0.2">
      <c r="AD24441" s="11" t="s">
        <v>38028</v>
      </c>
      <c r="AE24441" s="10" t="s">
        <v>12544</v>
      </c>
      <c r="AF24441" s="10" t="s">
        <v>538</v>
      </c>
    </row>
    <row r="24442" spans="30:32" x14ac:dyDescent="0.2">
      <c r="AD24442" s="11" t="s">
        <v>38029</v>
      </c>
      <c r="AE24442" s="10" t="s">
        <v>12544</v>
      </c>
      <c r="AF24442" s="10" t="s">
        <v>538</v>
      </c>
    </row>
    <row r="24443" spans="30:32" x14ac:dyDescent="0.2">
      <c r="AD24443" s="11" t="s">
        <v>38030</v>
      </c>
      <c r="AE24443" s="10" t="s">
        <v>12544</v>
      </c>
      <c r="AF24443" s="10" t="s">
        <v>538</v>
      </c>
    </row>
    <row r="24444" spans="30:32" x14ac:dyDescent="0.2">
      <c r="AD24444" s="11" t="s">
        <v>38031</v>
      </c>
      <c r="AE24444" s="10" t="s">
        <v>12544</v>
      </c>
      <c r="AF24444" s="10" t="s">
        <v>538</v>
      </c>
    </row>
    <row r="24445" spans="30:32" x14ac:dyDescent="0.2">
      <c r="AD24445" s="11" t="s">
        <v>38032</v>
      </c>
      <c r="AE24445" s="10" t="s">
        <v>12544</v>
      </c>
      <c r="AF24445" s="10" t="s">
        <v>538</v>
      </c>
    </row>
    <row r="24446" spans="30:32" x14ac:dyDescent="0.2">
      <c r="AD24446" s="11" t="s">
        <v>38033</v>
      </c>
      <c r="AE24446" s="10" t="s">
        <v>12544</v>
      </c>
      <c r="AF24446" s="10" t="s">
        <v>538</v>
      </c>
    </row>
    <row r="24447" spans="30:32" x14ac:dyDescent="0.2">
      <c r="AD24447" s="11" t="s">
        <v>38034</v>
      </c>
      <c r="AE24447" s="10" t="s">
        <v>12544</v>
      </c>
      <c r="AF24447" s="10" t="s">
        <v>538</v>
      </c>
    </row>
    <row r="24448" spans="30:32" x14ac:dyDescent="0.2">
      <c r="AD24448" s="11" t="s">
        <v>38035</v>
      </c>
      <c r="AE24448" s="10" t="s">
        <v>12544</v>
      </c>
      <c r="AF24448" s="10" t="s">
        <v>538</v>
      </c>
    </row>
    <row r="24449" spans="30:32" x14ac:dyDescent="0.2">
      <c r="AD24449" s="11" t="s">
        <v>38036</v>
      </c>
      <c r="AE24449" s="10" t="s">
        <v>12544</v>
      </c>
      <c r="AF24449" s="10" t="s">
        <v>538</v>
      </c>
    </row>
    <row r="24450" spans="30:32" x14ac:dyDescent="0.2">
      <c r="AD24450" s="11" t="s">
        <v>38037</v>
      </c>
      <c r="AE24450" s="10" t="s">
        <v>12544</v>
      </c>
      <c r="AF24450" s="10" t="s">
        <v>538</v>
      </c>
    </row>
    <row r="24451" spans="30:32" x14ac:dyDescent="0.2">
      <c r="AD24451" s="11" t="s">
        <v>38038</v>
      </c>
      <c r="AE24451" s="10" t="s">
        <v>12544</v>
      </c>
      <c r="AF24451" s="10" t="s">
        <v>538</v>
      </c>
    </row>
    <row r="24452" spans="30:32" x14ac:dyDescent="0.2">
      <c r="AD24452" s="11" t="s">
        <v>38039</v>
      </c>
      <c r="AE24452" s="10" t="s">
        <v>12544</v>
      </c>
      <c r="AF24452" s="10" t="s">
        <v>538</v>
      </c>
    </row>
    <row r="24453" spans="30:32" x14ac:dyDescent="0.2">
      <c r="AD24453" s="11" t="s">
        <v>38040</v>
      </c>
      <c r="AE24453" s="10" t="s">
        <v>12544</v>
      </c>
      <c r="AF24453" s="10" t="s">
        <v>538</v>
      </c>
    </row>
    <row r="24454" spans="30:32" x14ac:dyDescent="0.2">
      <c r="AD24454" s="11" t="s">
        <v>38041</v>
      </c>
      <c r="AE24454" s="10" t="s">
        <v>12544</v>
      </c>
      <c r="AF24454" s="10" t="s">
        <v>538</v>
      </c>
    </row>
    <row r="24455" spans="30:32" x14ac:dyDescent="0.2">
      <c r="AD24455" s="11" t="s">
        <v>38042</v>
      </c>
      <c r="AE24455" s="10" t="s">
        <v>12544</v>
      </c>
      <c r="AF24455" s="10" t="s">
        <v>538</v>
      </c>
    </row>
    <row r="24456" spans="30:32" x14ac:dyDescent="0.2">
      <c r="AD24456" s="11" t="s">
        <v>38043</v>
      </c>
      <c r="AE24456" s="10" t="s">
        <v>12544</v>
      </c>
      <c r="AF24456" s="10" t="s">
        <v>538</v>
      </c>
    </row>
    <row r="24457" spans="30:32" x14ac:dyDescent="0.2">
      <c r="AD24457" s="11" t="s">
        <v>38044</v>
      </c>
      <c r="AE24457" s="10" t="s">
        <v>12544</v>
      </c>
      <c r="AF24457" s="10" t="s">
        <v>538</v>
      </c>
    </row>
    <row r="24458" spans="30:32" x14ac:dyDescent="0.2">
      <c r="AD24458" s="11" t="s">
        <v>38045</v>
      </c>
      <c r="AE24458" s="10" t="s">
        <v>12544</v>
      </c>
      <c r="AF24458" s="10" t="s">
        <v>538</v>
      </c>
    </row>
    <row r="24459" spans="30:32" x14ac:dyDescent="0.2">
      <c r="AD24459" s="11" t="s">
        <v>38046</v>
      </c>
      <c r="AE24459" s="10" t="s">
        <v>12544</v>
      </c>
      <c r="AF24459" s="10" t="s">
        <v>538</v>
      </c>
    </row>
    <row r="24460" spans="30:32" x14ac:dyDescent="0.2">
      <c r="AD24460" s="11" t="s">
        <v>38047</v>
      </c>
      <c r="AE24460" s="10" t="s">
        <v>12544</v>
      </c>
      <c r="AF24460" s="10" t="s">
        <v>538</v>
      </c>
    </row>
    <row r="24461" spans="30:32" x14ac:dyDescent="0.2">
      <c r="AD24461" s="11" t="s">
        <v>38048</v>
      </c>
      <c r="AE24461" s="10" t="s">
        <v>12544</v>
      </c>
      <c r="AF24461" s="10" t="s">
        <v>538</v>
      </c>
    </row>
    <row r="24462" spans="30:32" x14ac:dyDescent="0.2">
      <c r="AD24462" s="11" t="s">
        <v>38049</v>
      </c>
      <c r="AE24462" s="10" t="s">
        <v>12544</v>
      </c>
      <c r="AF24462" s="10" t="s">
        <v>538</v>
      </c>
    </row>
    <row r="24463" spans="30:32" x14ac:dyDescent="0.2">
      <c r="AD24463" s="11" t="s">
        <v>38050</v>
      </c>
      <c r="AE24463" s="10" t="s">
        <v>12544</v>
      </c>
      <c r="AF24463" s="10" t="s">
        <v>538</v>
      </c>
    </row>
    <row r="24464" spans="30:32" x14ac:dyDescent="0.2">
      <c r="AD24464" s="11" t="s">
        <v>38051</v>
      </c>
      <c r="AE24464" s="10" t="s">
        <v>12544</v>
      </c>
      <c r="AF24464" s="10" t="s">
        <v>538</v>
      </c>
    </row>
    <row r="24465" spans="30:32" x14ac:dyDescent="0.2">
      <c r="AD24465" s="11" t="s">
        <v>38052</v>
      </c>
      <c r="AE24465" s="10" t="s">
        <v>12544</v>
      </c>
      <c r="AF24465" s="10" t="s">
        <v>538</v>
      </c>
    </row>
    <row r="24466" spans="30:32" x14ac:dyDescent="0.2">
      <c r="AD24466" s="11" t="s">
        <v>38053</v>
      </c>
      <c r="AE24466" s="10" t="s">
        <v>12544</v>
      </c>
      <c r="AF24466" s="10" t="s">
        <v>538</v>
      </c>
    </row>
    <row r="24467" spans="30:32" x14ac:dyDescent="0.2">
      <c r="AD24467" s="11" t="s">
        <v>38054</v>
      </c>
      <c r="AE24467" s="10" t="s">
        <v>12544</v>
      </c>
      <c r="AF24467" s="10" t="s">
        <v>538</v>
      </c>
    </row>
    <row r="24468" spans="30:32" x14ac:dyDescent="0.2">
      <c r="AD24468" s="11" t="s">
        <v>38055</v>
      </c>
      <c r="AE24468" s="10" t="s">
        <v>12544</v>
      </c>
      <c r="AF24468" s="10" t="s">
        <v>538</v>
      </c>
    </row>
    <row r="24469" spans="30:32" x14ac:dyDescent="0.2">
      <c r="AD24469" s="11" t="s">
        <v>38056</v>
      </c>
      <c r="AE24469" s="10" t="s">
        <v>12544</v>
      </c>
      <c r="AF24469" s="10" t="s">
        <v>538</v>
      </c>
    </row>
    <row r="24470" spans="30:32" x14ac:dyDescent="0.2">
      <c r="AD24470" s="11" t="s">
        <v>38057</v>
      </c>
      <c r="AE24470" s="10" t="s">
        <v>12544</v>
      </c>
      <c r="AF24470" s="10" t="s">
        <v>538</v>
      </c>
    </row>
    <row r="24471" spans="30:32" x14ac:dyDescent="0.2">
      <c r="AD24471" s="11" t="s">
        <v>38058</v>
      </c>
      <c r="AE24471" s="10" t="s">
        <v>12544</v>
      </c>
      <c r="AF24471" s="10" t="s">
        <v>538</v>
      </c>
    </row>
    <row r="24472" spans="30:32" x14ac:dyDescent="0.2">
      <c r="AD24472" s="11" t="s">
        <v>38059</v>
      </c>
      <c r="AE24472" s="10" t="s">
        <v>12544</v>
      </c>
      <c r="AF24472" s="10" t="s">
        <v>538</v>
      </c>
    </row>
    <row r="24473" spans="30:32" x14ac:dyDescent="0.2">
      <c r="AD24473" s="11" t="s">
        <v>38060</v>
      </c>
      <c r="AE24473" s="10" t="s">
        <v>12544</v>
      </c>
      <c r="AF24473" s="10" t="s">
        <v>538</v>
      </c>
    </row>
    <row r="24474" spans="30:32" x14ac:dyDescent="0.2">
      <c r="AD24474" s="11" t="s">
        <v>38061</v>
      </c>
      <c r="AE24474" s="10" t="s">
        <v>12544</v>
      </c>
      <c r="AF24474" s="10" t="s">
        <v>538</v>
      </c>
    </row>
    <row r="24475" spans="30:32" x14ac:dyDescent="0.2">
      <c r="AD24475" s="11" t="s">
        <v>38062</v>
      </c>
      <c r="AE24475" s="10" t="s">
        <v>12544</v>
      </c>
      <c r="AF24475" s="10" t="s">
        <v>538</v>
      </c>
    </row>
    <row r="24476" spans="30:32" x14ac:dyDescent="0.2">
      <c r="AD24476" s="11" t="s">
        <v>38063</v>
      </c>
      <c r="AE24476" s="10" t="s">
        <v>12544</v>
      </c>
      <c r="AF24476" s="10" t="s">
        <v>538</v>
      </c>
    </row>
    <row r="24477" spans="30:32" x14ac:dyDescent="0.2">
      <c r="AD24477" s="11" t="s">
        <v>38064</v>
      </c>
      <c r="AE24477" s="10" t="s">
        <v>12544</v>
      </c>
      <c r="AF24477" s="10" t="s">
        <v>538</v>
      </c>
    </row>
    <row r="24478" spans="30:32" x14ac:dyDescent="0.2">
      <c r="AD24478" s="11" t="s">
        <v>38065</v>
      </c>
      <c r="AE24478" s="10" t="s">
        <v>12544</v>
      </c>
      <c r="AF24478" s="10" t="s">
        <v>538</v>
      </c>
    </row>
    <row r="24479" spans="30:32" x14ac:dyDescent="0.2">
      <c r="AD24479" s="11" t="s">
        <v>38066</v>
      </c>
      <c r="AE24479" s="10" t="s">
        <v>12544</v>
      </c>
      <c r="AF24479" s="10" t="s">
        <v>538</v>
      </c>
    </row>
    <row r="24480" spans="30:32" x14ac:dyDescent="0.2">
      <c r="AD24480" s="11" t="s">
        <v>38067</v>
      </c>
      <c r="AE24480" s="10" t="s">
        <v>12544</v>
      </c>
      <c r="AF24480" s="10" t="s">
        <v>538</v>
      </c>
    </row>
    <row r="24481" spans="30:32" x14ac:dyDescent="0.2">
      <c r="AD24481" s="11" t="s">
        <v>38068</v>
      </c>
      <c r="AE24481" s="10" t="s">
        <v>12544</v>
      </c>
      <c r="AF24481" s="10" t="s">
        <v>538</v>
      </c>
    </row>
    <row r="24482" spans="30:32" x14ac:dyDescent="0.2">
      <c r="AD24482" s="11" t="s">
        <v>38069</v>
      </c>
      <c r="AE24482" s="10" t="s">
        <v>12544</v>
      </c>
      <c r="AF24482" s="10" t="s">
        <v>538</v>
      </c>
    </row>
    <row r="24483" spans="30:32" x14ac:dyDescent="0.2">
      <c r="AD24483" s="11" t="s">
        <v>38070</v>
      </c>
      <c r="AE24483" s="10" t="s">
        <v>12544</v>
      </c>
      <c r="AF24483" s="10" t="s">
        <v>538</v>
      </c>
    </row>
    <row r="24484" spans="30:32" x14ac:dyDescent="0.2">
      <c r="AD24484" s="11" t="s">
        <v>38071</v>
      </c>
      <c r="AE24484" s="10" t="s">
        <v>12544</v>
      </c>
      <c r="AF24484" s="10" t="s">
        <v>538</v>
      </c>
    </row>
    <row r="24485" spans="30:32" x14ac:dyDescent="0.2">
      <c r="AD24485" s="11" t="s">
        <v>38072</v>
      </c>
      <c r="AE24485" s="10" t="s">
        <v>12544</v>
      </c>
      <c r="AF24485" s="10" t="s">
        <v>538</v>
      </c>
    </row>
    <row r="24486" spans="30:32" x14ac:dyDescent="0.2">
      <c r="AD24486" s="11" t="s">
        <v>38073</v>
      </c>
      <c r="AE24486" s="10" t="s">
        <v>12544</v>
      </c>
      <c r="AF24486" s="10" t="s">
        <v>538</v>
      </c>
    </row>
    <row r="24487" spans="30:32" x14ac:dyDescent="0.2">
      <c r="AD24487" s="11" t="s">
        <v>38074</v>
      </c>
      <c r="AE24487" s="10" t="s">
        <v>12544</v>
      </c>
      <c r="AF24487" s="10" t="s">
        <v>538</v>
      </c>
    </row>
    <row r="24488" spans="30:32" x14ac:dyDescent="0.2">
      <c r="AD24488" s="11" t="s">
        <v>38075</v>
      </c>
      <c r="AE24488" s="10" t="s">
        <v>12544</v>
      </c>
      <c r="AF24488" s="10" t="s">
        <v>538</v>
      </c>
    </row>
    <row r="24489" spans="30:32" x14ac:dyDescent="0.2">
      <c r="AD24489" s="11" t="s">
        <v>38076</v>
      </c>
      <c r="AE24489" s="10" t="s">
        <v>12544</v>
      </c>
      <c r="AF24489" s="10" t="s">
        <v>538</v>
      </c>
    </row>
    <row r="24490" spans="30:32" x14ac:dyDescent="0.2">
      <c r="AD24490" s="11" t="s">
        <v>38077</v>
      </c>
      <c r="AE24490" s="10" t="s">
        <v>12544</v>
      </c>
      <c r="AF24490" s="10" t="s">
        <v>538</v>
      </c>
    </row>
    <row r="24491" spans="30:32" x14ac:dyDescent="0.2">
      <c r="AD24491" s="11" t="s">
        <v>38078</v>
      </c>
      <c r="AE24491" s="10" t="s">
        <v>23724</v>
      </c>
      <c r="AF24491" s="10" t="s">
        <v>538</v>
      </c>
    </row>
    <row r="24492" spans="30:32" x14ac:dyDescent="0.2">
      <c r="AD24492" s="11" t="s">
        <v>38079</v>
      </c>
      <c r="AE24492" s="10" t="s">
        <v>12544</v>
      </c>
      <c r="AF24492" s="10" t="s">
        <v>538</v>
      </c>
    </row>
    <row r="24493" spans="30:32" x14ac:dyDescent="0.2">
      <c r="AD24493" s="11" t="s">
        <v>38080</v>
      </c>
      <c r="AE24493" s="10" t="s">
        <v>12544</v>
      </c>
      <c r="AF24493" s="10" t="s">
        <v>538</v>
      </c>
    </row>
    <row r="24494" spans="30:32" x14ac:dyDescent="0.2">
      <c r="AD24494" s="11" t="s">
        <v>38081</v>
      </c>
      <c r="AE24494" s="10" t="s">
        <v>12544</v>
      </c>
      <c r="AF24494" s="10" t="s">
        <v>538</v>
      </c>
    </row>
    <row r="24495" spans="30:32" x14ac:dyDescent="0.2">
      <c r="AD24495" s="11" t="s">
        <v>38082</v>
      </c>
      <c r="AE24495" s="10" t="s">
        <v>12544</v>
      </c>
      <c r="AF24495" s="10" t="s">
        <v>538</v>
      </c>
    </row>
    <row r="24496" spans="30:32" x14ac:dyDescent="0.2">
      <c r="AD24496" s="11" t="s">
        <v>38083</v>
      </c>
      <c r="AE24496" s="10" t="s">
        <v>12544</v>
      </c>
      <c r="AF24496" s="10" t="s">
        <v>538</v>
      </c>
    </row>
    <row r="24497" spans="30:32" x14ac:dyDescent="0.2">
      <c r="AD24497" s="11" t="s">
        <v>38084</v>
      </c>
      <c r="AE24497" s="10" t="s">
        <v>12544</v>
      </c>
      <c r="AF24497" s="10" t="s">
        <v>538</v>
      </c>
    </row>
    <row r="24498" spans="30:32" x14ac:dyDescent="0.2">
      <c r="AD24498" s="11" t="s">
        <v>38085</v>
      </c>
      <c r="AE24498" s="10" t="s">
        <v>12544</v>
      </c>
      <c r="AF24498" s="10" t="s">
        <v>538</v>
      </c>
    </row>
    <row r="24499" spans="30:32" x14ac:dyDescent="0.2">
      <c r="AD24499" s="11" t="s">
        <v>38086</v>
      </c>
      <c r="AE24499" s="10" t="s">
        <v>12544</v>
      </c>
      <c r="AF24499" s="10" t="s">
        <v>538</v>
      </c>
    </row>
    <row r="24500" spans="30:32" x14ac:dyDescent="0.2">
      <c r="AD24500" s="11" t="s">
        <v>38087</v>
      </c>
      <c r="AE24500" s="10" t="s">
        <v>12544</v>
      </c>
      <c r="AF24500" s="10" t="s">
        <v>538</v>
      </c>
    </row>
    <row r="24501" spans="30:32" x14ac:dyDescent="0.2">
      <c r="AD24501" s="11" t="s">
        <v>38088</v>
      </c>
      <c r="AE24501" s="10" t="s">
        <v>12544</v>
      </c>
      <c r="AF24501" s="10" t="s">
        <v>538</v>
      </c>
    </row>
    <row r="24502" spans="30:32" x14ac:dyDescent="0.2">
      <c r="AD24502" s="11" t="s">
        <v>38089</v>
      </c>
      <c r="AE24502" s="10" t="s">
        <v>12544</v>
      </c>
      <c r="AF24502" s="10" t="s">
        <v>538</v>
      </c>
    </row>
    <row r="24503" spans="30:32" x14ac:dyDescent="0.2">
      <c r="AD24503" s="11" t="s">
        <v>38090</v>
      </c>
      <c r="AE24503" s="10" t="s">
        <v>29474</v>
      </c>
      <c r="AF24503" s="10" t="s">
        <v>538</v>
      </c>
    </row>
    <row r="24504" spans="30:32" x14ac:dyDescent="0.2">
      <c r="AD24504" s="11" t="s">
        <v>38091</v>
      </c>
      <c r="AE24504" s="10" t="s">
        <v>38092</v>
      </c>
      <c r="AF24504" s="10" t="s">
        <v>538</v>
      </c>
    </row>
    <row r="24505" spans="30:32" x14ac:dyDescent="0.2">
      <c r="AD24505" s="11" t="s">
        <v>38093</v>
      </c>
      <c r="AE24505" s="10" t="s">
        <v>38094</v>
      </c>
      <c r="AF24505" s="10" t="s">
        <v>538</v>
      </c>
    </row>
    <row r="24506" spans="30:32" x14ac:dyDescent="0.2">
      <c r="AD24506" s="11" t="s">
        <v>38095</v>
      </c>
      <c r="AE24506" s="10" t="s">
        <v>38096</v>
      </c>
      <c r="AF24506" s="10" t="s">
        <v>538</v>
      </c>
    </row>
    <row r="24507" spans="30:32" x14ac:dyDescent="0.2">
      <c r="AD24507" s="11" t="s">
        <v>38097</v>
      </c>
      <c r="AE24507" s="10" t="s">
        <v>38098</v>
      </c>
      <c r="AF24507" s="10" t="s">
        <v>538</v>
      </c>
    </row>
    <row r="24508" spans="30:32" x14ac:dyDescent="0.2">
      <c r="AD24508" s="11" t="s">
        <v>38099</v>
      </c>
      <c r="AE24508" s="10" t="s">
        <v>38100</v>
      </c>
      <c r="AF24508" s="10" t="s">
        <v>538</v>
      </c>
    </row>
    <row r="24509" spans="30:32" x14ac:dyDescent="0.2">
      <c r="AD24509" s="11" t="s">
        <v>38101</v>
      </c>
      <c r="AE24509" s="10" t="s">
        <v>38102</v>
      </c>
      <c r="AF24509" s="10" t="s">
        <v>538</v>
      </c>
    </row>
    <row r="24510" spans="30:32" x14ac:dyDescent="0.2">
      <c r="AD24510" s="11" t="s">
        <v>38103</v>
      </c>
      <c r="AE24510" s="10" t="s">
        <v>20844</v>
      </c>
      <c r="AF24510" s="10" t="s">
        <v>538</v>
      </c>
    </row>
    <row r="24511" spans="30:32" x14ac:dyDescent="0.2">
      <c r="AD24511" s="11" t="s">
        <v>38104</v>
      </c>
      <c r="AE24511" s="10" t="s">
        <v>38105</v>
      </c>
      <c r="AF24511" s="10" t="s">
        <v>538</v>
      </c>
    </row>
    <row r="24512" spans="30:32" x14ac:dyDescent="0.2">
      <c r="AD24512" s="11" t="s">
        <v>38106</v>
      </c>
      <c r="AE24512" s="10" t="s">
        <v>38107</v>
      </c>
      <c r="AF24512" s="10" t="s">
        <v>538</v>
      </c>
    </row>
    <row r="24513" spans="30:32" x14ac:dyDescent="0.2">
      <c r="AD24513" s="11" t="s">
        <v>38108</v>
      </c>
      <c r="AE24513" s="10" t="s">
        <v>38109</v>
      </c>
      <c r="AF24513" s="10" t="s">
        <v>538</v>
      </c>
    </row>
    <row r="24514" spans="30:32" x14ac:dyDescent="0.2">
      <c r="AD24514" s="11" t="s">
        <v>38110</v>
      </c>
      <c r="AE24514" s="10" t="s">
        <v>38111</v>
      </c>
      <c r="AF24514" s="10" t="s">
        <v>538</v>
      </c>
    </row>
    <row r="24515" spans="30:32" x14ac:dyDescent="0.2">
      <c r="AD24515" s="11" t="s">
        <v>38112</v>
      </c>
      <c r="AE24515" s="10" t="s">
        <v>38113</v>
      </c>
      <c r="AF24515" s="10" t="s">
        <v>538</v>
      </c>
    </row>
    <row r="24516" spans="30:32" x14ac:dyDescent="0.2">
      <c r="AD24516" s="11" t="s">
        <v>38114</v>
      </c>
      <c r="AE24516" s="10" t="s">
        <v>2636</v>
      </c>
      <c r="AF24516" s="10" t="s">
        <v>538</v>
      </c>
    </row>
    <row r="24517" spans="30:32" x14ac:dyDescent="0.2">
      <c r="AD24517" s="11" t="s">
        <v>38115</v>
      </c>
      <c r="AE24517" s="10" t="s">
        <v>38116</v>
      </c>
      <c r="AF24517" s="10" t="s">
        <v>538</v>
      </c>
    </row>
    <row r="24518" spans="30:32" x14ac:dyDescent="0.2">
      <c r="AD24518" s="11" t="s">
        <v>38117</v>
      </c>
      <c r="AE24518" s="10" t="s">
        <v>38118</v>
      </c>
      <c r="AF24518" s="10" t="s">
        <v>538</v>
      </c>
    </row>
    <row r="24519" spans="30:32" x14ac:dyDescent="0.2">
      <c r="AD24519" s="11" t="s">
        <v>38119</v>
      </c>
      <c r="AE24519" s="10" t="s">
        <v>38120</v>
      </c>
      <c r="AF24519" s="10" t="s">
        <v>538</v>
      </c>
    </row>
    <row r="24520" spans="30:32" x14ac:dyDescent="0.2">
      <c r="AD24520" s="11" t="s">
        <v>38121</v>
      </c>
      <c r="AE24520" s="10" t="s">
        <v>38122</v>
      </c>
      <c r="AF24520" s="10" t="s">
        <v>538</v>
      </c>
    </row>
    <row r="24521" spans="30:32" x14ac:dyDescent="0.2">
      <c r="AD24521" s="11" t="s">
        <v>38123</v>
      </c>
      <c r="AE24521" s="10" t="s">
        <v>38124</v>
      </c>
      <c r="AF24521" s="10" t="s">
        <v>538</v>
      </c>
    </row>
    <row r="24522" spans="30:32" x14ac:dyDescent="0.2">
      <c r="AD24522" s="11" t="s">
        <v>38125</v>
      </c>
      <c r="AE24522" s="10" t="s">
        <v>38126</v>
      </c>
      <c r="AF24522" s="10" t="s">
        <v>538</v>
      </c>
    </row>
    <row r="24523" spans="30:32" x14ac:dyDescent="0.2">
      <c r="AD24523" s="11" t="s">
        <v>38127</v>
      </c>
      <c r="AE24523" s="10" t="s">
        <v>30184</v>
      </c>
      <c r="AF24523" s="10" t="s">
        <v>538</v>
      </c>
    </row>
    <row r="24524" spans="30:32" x14ac:dyDescent="0.2">
      <c r="AD24524" s="11" t="s">
        <v>38128</v>
      </c>
      <c r="AE24524" s="10" t="s">
        <v>4545</v>
      </c>
      <c r="AF24524" s="10" t="s">
        <v>538</v>
      </c>
    </row>
    <row r="24525" spans="30:32" x14ac:dyDescent="0.2">
      <c r="AD24525" s="11" t="s">
        <v>38129</v>
      </c>
      <c r="AE24525" s="10" t="s">
        <v>17927</v>
      </c>
      <c r="AF24525" s="10" t="s">
        <v>538</v>
      </c>
    </row>
    <row r="24526" spans="30:32" x14ac:dyDescent="0.2">
      <c r="AD24526" s="11" t="s">
        <v>38130</v>
      </c>
      <c r="AE24526" s="10" t="s">
        <v>38131</v>
      </c>
      <c r="AF24526" s="10" t="s">
        <v>538</v>
      </c>
    </row>
    <row r="24527" spans="30:32" x14ac:dyDescent="0.2">
      <c r="AD24527" s="11" t="s">
        <v>38132</v>
      </c>
      <c r="AE24527" s="10" t="s">
        <v>38133</v>
      </c>
      <c r="AF24527" s="10" t="s">
        <v>538</v>
      </c>
    </row>
    <row r="24528" spans="30:32" x14ac:dyDescent="0.2">
      <c r="AD24528" s="11" t="s">
        <v>38134</v>
      </c>
      <c r="AE24528" s="10" t="s">
        <v>38135</v>
      </c>
      <c r="AF24528" s="10" t="s">
        <v>538</v>
      </c>
    </row>
    <row r="24529" spans="30:32" x14ac:dyDescent="0.2">
      <c r="AD24529" s="11" t="s">
        <v>38136</v>
      </c>
      <c r="AE24529" s="10" t="s">
        <v>38137</v>
      </c>
      <c r="AF24529" s="10" t="s">
        <v>538</v>
      </c>
    </row>
    <row r="24530" spans="30:32" x14ac:dyDescent="0.2">
      <c r="AD24530" s="11" t="s">
        <v>38138</v>
      </c>
      <c r="AE24530" s="10" t="s">
        <v>38139</v>
      </c>
      <c r="AF24530" s="10" t="s">
        <v>538</v>
      </c>
    </row>
    <row r="24531" spans="30:32" x14ac:dyDescent="0.2">
      <c r="AD24531" s="11" t="s">
        <v>38140</v>
      </c>
      <c r="AE24531" s="10" t="s">
        <v>8831</v>
      </c>
      <c r="AF24531" s="10" t="s">
        <v>538</v>
      </c>
    </row>
    <row r="24532" spans="30:32" x14ac:dyDescent="0.2">
      <c r="AD24532" s="11" t="s">
        <v>38141</v>
      </c>
      <c r="AE24532" s="10" t="s">
        <v>8831</v>
      </c>
      <c r="AF24532" s="10" t="s">
        <v>538</v>
      </c>
    </row>
    <row r="24533" spans="30:32" x14ac:dyDescent="0.2">
      <c r="AD24533" s="11" t="s">
        <v>38142</v>
      </c>
      <c r="AE24533" s="10" t="s">
        <v>8831</v>
      </c>
      <c r="AF24533" s="10" t="s">
        <v>538</v>
      </c>
    </row>
    <row r="24534" spans="30:32" x14ac:dyDescent="0.2">
      <c r="AD24534" s="11" t="s">
        <v>38143</v>
      </c>
      <c r="AE24534" s="10" t="s">
        <v>8831</v>
      </c>
      <c r="AF24534" s="10" t="s">
        <v>538</v>
      </c>
    </row>
    <row r="24535" spans="30:32" x14ac:dyDescent="0.2">
      <c r="AD24535" s="11" t="s">
        <v>38144</v>
      </c>
      <c r="AE24535" s="10" t="s">
        <v>8831</v>
      </c>
      <c r="AF24535" s="10" t="s">
        <v>538</v>
      </c>
    </row>
    <row r="24536" spans="30:32" x14ac:dyDescent="0.2">
      <c r="AD24536" s="11" t="s">
        <v>38145</v>
      </c>
      <c r="AE24536" s="10" t="s">
        <v>8831</v>
      </c>
      <c r="AF24536" s="10" t="s">
        <v>538</v>
      </c>
    </row>
    <row r="24537" spans="30:32" x14ac:dyDescent="0.2">
      <c r="AD24537" s="11" t="s">
        <v>38146</v>
      </c>
      <c r="AE24537" s="10" t="s">
        <v>8831</v>
      </c>
      <c r="AF24537" s="10" t="s">
        <v>538</v>
      </c>
    </row>
    <row r="24538" spans="30:32" x14ac:dyDescent="0.2">
      <c r="AD24538" s="11" t="s">
        <v>38147</v>
      </c>
      <c r="AE24538" s="10" t="s">
        <v>8831</v>
      </c>
      <c r="AF24538" s="10" t="s">
        <v>538</v>
      </c>
    </row>
    <row r="24539" spans="30:32" x14ac:dyDescent="0.2">
      <c r="AD24539" s="11" t="s">
        <v>38148</v>
      </c>
      <c r="AE24539" s="10" t="s">
        <v>8831</v>
      </c>
      <c r="AF24539" s="10" t="s">
        <v>538</v>
      </c>
    </row>
    <row r="24540" spans="30:32" x14ac:dyDescent="0.2">
      <c r="AD24540" s="11" t="s">
        <v>38149</v>
      </c>
      <c r="AE24540" s="10" t="s">
        <v>8831</v>
      </c>
      <c r="AF24540" s="10" t="s">
        <v>538</v>
      </c>
    </row>
    <row r="24541" spans="30:32" x14ac:dyDescent="0.2">
      <c r="AD24541" s="11" t="s">
        <v>38150</v>
      </c>
      <c r="AE24541" s="10" t="s">
        <v>8831</v>
      </c>
      <c r="AF24541" s="10" t="s">
        <v>538</v>
      </c>
    </row>
    <row r="24542" spans="30:32" x14ac:dyDescent="0.2">
      <c r="AD24542" s="11" t="s">
        <v>38151</v>
      </c>
      <c r="AE24542" s="10" t="s">
        <v>8831</v>
      </c>
      <c r="AF24542" s="10" t="s">
        <v>538</v>
      </c>
    </row>
    <row r="24543" spans="30:32" x14ac:dyDescent="0.2">
      <c r="AD24543" s="11" t="s">
        <v>38152</v>
      </c>
      <c r="AE24543" s="10" t="s">
        <v>8831</v>
      </c>
      <c r="AF24543" s="10" t="s">
        <v>538</v>
      </c>
    </row>
    <row r="24544" spans="30:32" x14ac:dyDescent="0.2">
      <c r="AD24544" s="11" t="s">
        <v>38153</v>
      </c>
      <c r="AE24544" s="10" t="s">
        <v>8831</v>
      </c>
      <c r="AF24544" s="10" t="s">
        <v>538</v>
      </c>
    </row>
    <row r="24545" spans="30:32" x14ac:dyDescent="0.2">
      <c r="AD24545" s="11" t="s">
        <v>38154</v>
      </c>
      <c r="AE24545" s="10" t="s">
        <v>8831</v>
      </c>
      <c r="AF24545" s="10" t="s">
        <v>538</v>
      </c>
    </row>
    <row r="24546" spans="30:32" x14ac:dyDescent="0.2">
      <c r="AD24546" s="11" t="s">
        <v>38155</v>
      </c>
      <c r="AE24546" s="10" t="s">
        <v>8831</v>
      </c>
      <c r="AF24546" s="10" t="s">
        <v>538</v>
      </c>
    </row>
    <row r="24547" spans="30:32" x14ac:dyDescent="0.2">
      <c r="AD24547" s="11" t="s">
        <v>38156</v>
      </c>
      <c r="AE24547" s="10" t="s">
        <v>8831</v>
      </c>
      <c r="AF24547" s="10" t="s">
        <v>538</v>
      </c>
    </row>
    <row r="24548" spans="30:32" x14ac:dyDescent="0.2">
      <c r="AD24548" s="11" t="s">
        <v>38157</v>
      </c>
      <c r="AE24548" s="10" t="s">
        <v>8831</v>
      </c>
      <c r="AF24548" s="10" t="s">
        <v>538</v>
      </c>
    </row>
    <row r="24549" spans="30:32" x14ac:dyDescent="0.2">
      <c r="AD24549" s="11" t="s">
        <v>38158</v>
      </c>
      <c r="AE24549" s="10" t="s">
        <v>8831</v>
      </c>
      <c r="AF24549" s="10" t="s">
        <v>538</v>
      </c>
    </row>
    <row r="24550" spans="30:32" x14ac:dyDescent="0.2">
      <c r="AD24550" s="11" t="s">
        <v>38159</v>
      </c>
      <c r="AE24550" s="10" t="s">
        <v>38160</v>
      </c>
      <c r="AF24550" s="10" t="s">
        <v>538</v>
      </c>
    </row>
    <row r="24551" spans="30:32" x14ac:dyDescent="0.2">
      <c r="AD24551" s="11" t="s">
        <v>38161</v>
      </c>
      <c r="AE24551" s="10" t="s">
        <v>38162</v>
      </c>
      <c r="AF24551" s="10" t="s">
        <v>538</v>
      </c>
    </row>
    <row r="24552" spans="30:32" x14ac:dyDescent="0.2">
      <c r="AD24552" s="11" t="s">
        <v>38163</v>
      </c>
      <c r="AE24552" s="10" t="s">
        <v>38164</v>
      </c>
      <c r="AF24552" s="10" t="s">
        <v>538</v>
      </c>
    </row>
    <row r="24553" spans="30:32" x14ac:dyDescent="0.2">
      <c r="AD24553" s="11" t="s">
        <v>38165</v>
      </c>
      <c r="AE24553" s="10" t="s">
        <v>38166</v>
      </c>
      <c r="AF24553" s="10" t="s">
        <v>538</v>
      </c>
    </row>
    <row r="24554" spans="30:32" x14ac:dyDescent="0.2">
      <c r="AD24554" s="11" t="s">
        <v>38167</v>
      </c>
      <c r="AE24554" s="10" t="s">
        <v>38168</v>
      </c>
      <c r="AF24554" s="10" t="s">
        <v>538</v>
      </c>
    </row>
    <row r="24555" spans="30:32" x14ac:dyDescent="0.2">
      <c r="AD24555" s="11" t="s">
        <v>38169</v>
      </c>
      <c r="AE24555" s="10" t="s">
        <v>17977</v>
      </c>
      <c r="AF24555" s="10" t="s">
        <v>538</v>
      </c>
    </row>
    <row r="24556" spans="30:32" x14ac:dyDescent="0.2">
      <c r="AD24556" s="11" t="s">
        <v>38170</v>
      </c>
      <c r="AE24556" s="10" t="s">
        <v>38171</v>
      </c>
      <c r="AF24556" s="10" t="s">
        <v>538</v>
      </c>
    </row>
    <row r="24557" spans="30:32" x14ac:dyDescent="0.2">
      <c r="AD24557" s="11" t="s">
        <v>38172</v>
      </c>
      <c r="AE24557" s="10" t="s">
        <v>2878</v>
      </c>
      <c r="AF24557" s="10" t="s">
        <v>538</v>
      </c>
    </row>
    <row r="24558" spans="30:32" x14ac:dyDescent="0.2">
      <c r="AD24558" s="11" t="s">
        <v>38173</v>
      </c>
      <c r="AE24558" s="10" t="s">
        <v>38174</v>
      </c>
      <c r="AF24558" s="10" t="s">
        <v>538</v>
      </c>
    </row>
    <row r="24559" spans="30:32" x14ac:dyDescent="0.2">
      <c r="AD24559" s="11" t="s">
        <v>38175</v>
      </c>
      <c r="AE24559" s="10" t="s">
        <v>21703</v>
      </c>
      <c r="AF24559" s="10" t="s">
        <v>538</v>
      </c>
    </row>
    <row r="24560" spans="30:32" x14ac:dyDescent="0.2">
      <c r="AD24560" s="11" t="s">
        <v>38176</v>
      </c>
      <c r="AE24560" s="10" t="s">
        <v>21703</v>
      </c>
      <c r="AF24560" s="10" t="s">
        <v>538</v>
      </c>
    </row>
    <row r="24561" spans="30:32" x14ac:dyDescent="0.2">
      <c r="AD24561" s="11" t="s">
        <v>38177</v>
      </c>
      <c r="AE24561" s="10" t="s">
        <v>21703</v>
      </c>
      <c r="AF24561" s="10" t="s">
        <v>538</v>
      </c>
    </row>
    <row r="24562" spans="30:32" x14ac:dyDescent="0.2">
      <c r="AD24562" s="11" t="s">
        <v>38178</v>
      </c>
      <c r="AE24562" s="10" t="s">
        <v>21703</v>
      </c>
      <c r="AF24562" s="10" t="s">
        <v>538</v>
      </c>
    </row>
    <row r="24563" spans="30:32" x14ac:dyDescent="0.2">
      <c r="AD24563" s="11" t="s">
        <v>38179</v>
      </c>
      <c r="AE24563" s="10" t="s">
        <v>38180</v>
      </c>
      <c r="AF24563" s="10" t="s">
        <v>538</v>
      </c>
    </row>
    <row r="24564" spans="30:32" x14ac:dyDescent="0.2">
      <c r="AD24564" s="11" t="s">
        <v>38181</v>
      </c>
      <c r="AE24564" s="10" t="s">
        <v>21703</v>
      </c>
      <c r="AF24564" s="10" t="s">
        <v>538</v>
      </c>
    </row>
    <row r="24565" spans="30:32" x14ac:dyDescent="0.2">
      <c r="AD24565" s="11" t="s">
        <v>38182</v>
      </c>
      <c r="AE24565" s="10" t="s">
        <v>38183</v>
      </c>
      <c r="AF24565" s="10" t="s">
        <v>538</v>
      </c>
    </row>
    <row r="24566" spans="30:32" x14ac:dyDescent="0.2">
      <c r="AD24566" s="11" t="s">
        <v>38184</v>
      </c>
      <c r="AE24566" s="10" t="s">
        <v>38185</v>
      </c>
      <c r="AF24566" s="10" t="s">
        <v>538</v>
      </c>
    </row>
    <row r="24567" spans="30:32" x14ac:dyDescent="0.2">
      <c r="AD24567" s="11" t="s">
        <v>38186</v>
      </c>
      <c r="AE24567" s="10" t="s">
        <v>38187</v>
      </c>
      <c r="AF24567" s="10" t="s">
        <v>538</v>
      </c>
    </row>
    <row r="24568" spans="30:32" x14ac:dyDescent="0.2">
      <c r="AD24568" s="11" t="s">
        <v>38188</v>
      </c>
      <c r="AE24568" s="10" t="s">
        <v>38189</v>
      </c>
      <c r="AF24568" s="10" t="s">
        <v>538</v>
      </c>
    </row>
    <row r="24569" spans="30:32" x14ac:dyDescent="0.2">
      <c r="AD24569" s="11" t="s">
        <v>38190</v>
      </c>
      <c r="AE24569" s="10" t="s">
        <v>38191</v>
      </c>
      <c r="AF24569" s="10" t="s">
        <v>538</v>
      </c>
    </row>
    <row r="24570" spans="30:32" x14ac:dyDescent="0.2">
      <c r="AD24570" s="11" t="s">
        <v>38192</v>
      </c>
      <c r="AE24570" s="10" t="s">
        <v>38191</v>
      </c>
      <c r="AF24570" s="10" t="s">
        <v>538</v>
      </c>
    </row>
    <row r="24571" spans="30:32" x14ac:dyDescent="0.2">
      <c r="AD24571" s="11" t="s">
        <v>38193</v>
      </c>
      <c r="AE24571" s="10" t="s">
        <v>38191</v>
      </c>
      <c r="AF24571" s="10" t="s">
        <v>538</v>
      </c>
    </row>
    <row r="24572" spans="30:32" x14ac:dyDescent="0.2">
      <c r="AD24572" s="11" t="s">
        <v>38194</v>
      </c>
      <c r="AE24572" s="10" t="s">
        <v>38195</v>
      </c>
      <c r="AF24572" s="10" t="s">
        <v>538</v>
      </c>
    </row>
    <row r="24573" spans="30:32" x14ac:dyDescent="0.2">
      <c r="AD24573" s="11" t="s">
        <v>38196</v>
      </c>
      <c r="AE24573" s="10" t="s">
        <v>38197</v>
      </c>
      <c r="AF24573" s="10" t="s">
        <v>538</v>
      </c>
    </row>
    <row r="24574" spans="30:32" x14ac:dyDescent="0.2">
      <c r="AD24574" s="11" t="s">
        <v>38198</v>
      </c>
      <c r="AE24574" s="10" t="s">
        <v>38199</v>
      </c>
      <c r="AF24574" s="10" t="s">
        <v>538</v>
      </c>
    </row>
    <row r="24575" spans="30:32" x14ac:dyDescent="0.2">
      <c r="AD24575" s="11" t="s">
        <v>38200</v>
      </c>
      <c r="AE24575" s="10" t="s">
        <v>24300</v>
      </c>
      <c r="AF24575" s="10" t="s">
        <v>538</v>
      </c>
    </row>
    <row r="24576" spans="30:32" x14ac:dyDescent="0.2">
      <c r="AD24576" s="11" t="s">
        <v>38201</v>
      </c>
      <c r="AE24576" s="10" t="s">
        <v>38202</v>
      </c>
      <c r="AF24576" s="10" t="s">
        <v>538</v>
      </c>
    </row>
    <row r="24577" spans="30:32" x14ac:dyDescent="0.2">
      <c r="AD24577" s="11" t="s">
        <v>38203</v>
      </c>
      <c r="AE24577" s="10" t="s">
        <v>38202</v>
      </c>
      <c r="AF24577" s="10" t="s">
        <v>538</v>
      </c>
    </row>
    <row r="24578" spans="30:32" x14ac:dyDescent="0.2">
      <c r="AD24578" s="11" t="s">
        <v>38204</v>
      </c>
      <c r="AE24578" s="10" t="s">
        <v>38202</v>
      </c>
      <c r="AF24578" s="10" t="s">
        <v>538</v>
      </c>
    </row>
    <row r="24579" spans="30:32" x14ac:dyDescent="0.2">
      <c r="AD24579" s="11" t="s">
        <v>38205</v>
      </c>
      <c r="AE24579" s="10" t="s">
        <v>38206</v>
      </c>
      <c r="AF24579" s="10" t="s">
        <v>538</v>
      </c>
    </row>
    <row r="24580" spans="30:32" x14ac:dyDescent="0.2">
      <c r="AD24580" s="11" t="s">
        <v>38207</v>
      </c>
      <c r="AE24580" s="10" t="s">
        <v>38208</v>
      </c>
      <c r="AF24580" s="10" t="s">
        <v>538</v>
      </c>
    </row>
    <row r="24581" spans="30:32" x14ac:dyDescent="0.2">
      <c r="AD24581" s="11" t="s">
        <v>38209</v>
      </c>
      <c r="AE24581" s="10" t="s">
        <v>25531</v>
      </c>
      <c r="AF24581" s="10" t="s">
        <v>538</v>
      </c>
    </row>
    <row r="24582" spans="30:32" x14ac:dyDescent="0.2">
      <c r="AD24582" s="11" t="s">
        <v>38210</v>
      </c>
      <c r="AE24582" s="10" t="s">
        <v>9634</v>
      </c>
      <c r="AF24582" s="10" t="s">
        <v>538</v>
      </c>
    </row>
    <row r="24583" spans="30:32" x14ac:dyDescent="0.2">
      <c r="AD24583" s="11" t="s">
        <v>38211</v>
      </c>
      <c r="AE24583" s="10" t="s">
        <v>38212</v>
      </c>
      <c r="AF24583" s="10" t="s">
        <v>538</v>
      </c>
    </row>
    <row r="24584" spans="30:32" x14ac:dyDescent="0.2">
      <c r="AD24584" s="11" t="s">
        <v>38213</v>
      </c>
      <c r="AE24584" s="10" t="s">
        <v>38214</v>
      </c>
      <c r="AF24584" s="10" t="s">
        <v>538</v>
      </c>
    </row>
    <row r="24585" spans="30:32" x14ac:dyDescent="0.2">
      <c r="AD24585" s="11" t="s">
        <v>38215</v>
      </c>
      <c r="AE24585" s="10" t="s">
        <v>15274</v>
      </c>
      <c r="AF24585" s="10" t="s">
        <v>538</v>
      </c>
    </row>
    <row r="24586" spans="30:32" x14ac:dyDescent="0.2">
      <c r="AD24586" s="11" t="s">
        <v>38216</v>
      </c>
      <c r="AE24586" s="10" t="s">
        <v>23080</v>
      </c>
      <c r="AF24586" s="10" t="s">
        <v>538</v>
      </c>
    </row>
    <row r="24587" spans="30:32" x14ac:dyDescent="0.2">
      <c r="AD24587" s="11" t="s">
        <v>38217</v>
      </c>
      <c r="AE24587" s="10" t="s">
        <v>2754</v>
      </c>
      <c r="AF24587" s="10" t="s">
        <v>538</v>
      </c>
    </row>
    <row r="24588" spans="30:32" x14ac:dyDescent="0.2">
      <c r="AD24588" s="11" t="s">
        <v>38218</v>
      </c>
      <c r="AE24588" s="10" t="s">
        <v>2758</v>
      </c>
      <c r="AF24588" s="10" t="s">
        <v>538</v>
      </c>
    </row>
    <row r="24589" spans="30:32" x14ac:dyDescent="0.2">
      <c r="AD24589" s="11" t="s">
        <v>38219</v>
      </c>
      <c r="AE24589" s="10" t="s">
        <v>38220</v>
      </c>
      <c r="AF24589" s="10" t="s">
        <v>538</v>
      </c>
    </row>
    <row r="24590" spans="30:32" x14ac:dyDescent="0.2">
      <c r="AD24590" s="11" t="s">
        <v>38221</v>
      </c>
      <c r="AE24590" s="10" t="s">
        <v>32104</v>
      </c>
      <c r="AF24590" s="10" t="s">
        <v>538</v>
      </c>
    </row>
    <row r="24591" spans="30:32" x14ac:dyDescent="0.2">
      <c r="AD24591" s="11" t="s">
        <v>38222</v>
      </c>
      <c r="AE24591" s="10" t="s">
        <v>38223</v>
      </c>
      <c r="AF24591" s="10" t="s">
        <v>538</v>
      </c>
    </row>
    <row r="24592" spans="30:32" x14ac:dyDescent="0.2">
      <c r="AD24592" s="11" t="s">
        <v>38224</v>
      </c>
      <c r="AE24592" s="10" t="s">
        <v>38225</v>
      </c>
      <c r="AF24592" s="10" t="s">
        <v>538</v>
      </c>
    </row>
    <row r="24593" spans="30:32" x14ac:dyDescent="0.2">
      <c r="AD24593" s="11" t="s">
        <v>38226</v>
      </c>
      <c r="AE24593" s="10" t="s">
        <v>6293</v>
      </c>
      <c r="AF24593" s="10" t="s">
        <v>538</v>
      </c>
    </row>
    <row r="24594" spans="30:32" x14ac:dyDescent="0.2">
      <c r="AD24594" s="11" t="s">
        <v>38227</v>
      </c>
      <c r="AE24594" s="10" t="s">
        <v>38228</v>
      </c>
      <c r="AF24594" s="10" t="s">
        <v>538</v>
      </c>
    </row>
    <row r="24595" spans="30:32" x14ac:dyDescent="0.2">
      <c r="AD24595" s="11" t="s">
        <v>38229</v>
      </c>
      <c r="AE24595" s="10" t="s">
        <v>38228</v>
      </c>
      <c r="AF24595" s="10" t="s">
        <v>538</v>
      </c>
    </row>
    <row r="24596" spans="30:32" x14ac:dyDescent="0.2">
      <c r="AD24596" s="11" t="s">
        <v>38230</v>
      </c>
      <c r="AE24596" s="10" t="s">
        <v>38228</v>
      </c>
      <c r="AF24596" s="10" t="s">
        <v>538</v>
      </c>
    </row>
    <row r="24597" spans="30:32" x14ac:dyDescent="0.2">
      <c r="AD24597" s="11" t="s">
        <v>38231</v>
      </c>
      <c r="AE24597" s="10" t="s">
        <v>38228</v>
      </c>
      <c r="AF24597" s="10" t="s">
        <v>538</v>
      </c>
    </row>
    <row r="24598" spans="30:32" x14ac:dyDescent="0.2">
      <c r="AD24598" s="11" t="s">
        <v>38232</v>
      </c>
      <c r="AE24598" s="10" t="s">
        <v>11311</v>
      </c>
      <c r="AF24598" s="10" t="s">
        <v>538</v>
      </c>
    </row>
    <row r="24599" spans="30:32" x14ac:dyDescent="0.2">
      <c r="AD24599" s="11" t="s">
        <v>38233</v>
      </c>
      <c r="AE24599" s="10" t="s">
        <v>38234</v>
      </c>
      <c r="AF24599" s="10" t="s">
        <v>538</v>
      </c>
    </row>
    <row r="24600" spans="30:32" x14ac:dyDescent="0.2">
      <c r="AD24600" s="11" t="s">
        <v>38235</v>
      </c>
      <c r="AE24600" s="10" t="s">
        <v>21809</v>
      </c>
      <c r="AF24600" s="10" t="s">
        <v>538</v>
      </c>
    </row>
    <row r="24601" spans="30:32" x14ac:dyDescent="0.2">
      <c r="AD24601" s="11" t="s">
        <v>38236</v>
      </c>
      <c r="AE24601" s="10" t="s">
        <v>38237</v>
      </c>
      <c r="AF24601" s="10" t="s">
        <v>538</v>
      </c>
    </row>
    <row r="24602" spans="30:32" x14ac:dyDescent="0.2">
      <c r="AD24602" s="11" t="s">
        <v>38238</v>
      </c>
      <c r="AE24602" s="10" t="s">
        <v>38239</v>
      </c>
      <c r="AF24602" s="10" t="s">
        <v>538</v>
      </c>
    </row>
    <row r="24603" spans="30:32" x14ac:dyDescent="0.2">
      <c r="AD24603" s="11" t="s">
        <v>38240</v>
      </c>
      <c r="AE24603" s="10" t="s">
        <v>2808</v>
      </c>
      <c r="AF24603" s="10" t="s">
        <v>538</v>
      </c>
    </row>
    <row r="24604" spans="30:32" x14ac:dyDescent="0.2">
      <c r="AD24604" s="11" t="s">
        <v>38241</v>
      </c>
      <c r="AE24604" s="10" t="s">
        <v>38242</v>
      </c>
      <c r="AF24604" s="10" t="s">
        <v>538</v>
      </c>
    </row>
    <row r="24605" spans="30:32" x14ac:dyDescent="0.2">
      <c r="AD24605" s="11" t="s">
        <v>38243</v>
      </c>
      <c r="AE24605" s="10" t="s">
        <v>22173</v>
      </c>
      <c r="AF24605" s="10" t="s">
        <v>538</v>
      </c>
    </row>
    <row r="24606" spans="30:32" x14ac:dyDescent="0.2">
      <c r="AD24606" s="11" t="s">
        <v>38244</v>
      </c>
      <c r="AE24606" s="10" t="s">
        <v>636</v>
      </c>
      <c r="AF24606" s="10" t="s">
        <v>538</v>
      </c>
    </row>
    <row r="24607" spans="30:32" x14ac:dyDescent="0.2">
      <c r="AD24607" s="11" t="s">
        <v>38245</v>
      </c>
      <c r="AE24607" s="10" t="s">
        <v>11336</v>
      </c>
      <c r="AF24607" s="10" t="s">
        <v>538</v>
      </c>
    </row>
    <row r="24608" spans="30:32" x14ac:dyDescent="0.2">
      <c r="AD24608" s="11" t="s">
        <v>38246</v>
      </c>
      <c r="AE24608" s="10" t="s">
        <v>11336</v>
      </c>
      <c r="AF24608" s="10" t="s">
        <v>538</v>
      </c>
    </row>
    <row r="24609" spans="30:32" x14ac:dyDescent="0.2">
      <c r="AD24609" s="11" t="s">
        <v>38247</v>
      </c>
      <c r="AE24609" s="10" t="s">
        <v>38248</v>
      </c>
      <c r="AF24609" s="10" t="s">
        <v>538</v>
      </c>
    </row>
    <row r="24610" spans="30:32" x14ac:dyDescent="0.2">
      <c r="AD24610" s="11" t="s">
        <v>38249</v>
      </c>
      <c r="AE24610" s="10" t="s">
        <v>38250</v>
      </c>
      <c r="AF24610" s="10" t="s">
        <v>538</v>
      </c>
    </row>
    <row r="24611" spans="30:32" x14ac:dyDescent="0.2">
      <c r="AD24611" s="11" t="s">
        <v>38251</v>
      </c>
      <c r="AE24611" s="10" t="s">
        <v>38252</v>
      </c>
      <c r="AF24611" s="10" t="s">
        <v>538</v>
      </c>
    </row>
    <row r="24612" spans="30:32" x14ac:dyDescent="0.2">
      <c r="AD24612" s="11" t="s">
        <v>38253</v>
      </c>
      <c r="AE24612" s="10" t="s">
        <v>38254</v>
      </c>
      <c r="AF24612" s="10" t="s">
        <v>538</v>
      </c>
    </row>
    <row r="24613" spans="30:32" x14ac:dyDescent="0.2">
      <c r="AD24613" s="11" t="s">
        <v>38255</v>
      </c>
      <c r="AE24613" s="10" t="s">
        <v>38256</v>
      </c>
      <c r="AF24613" s="10" t="s">
        <v>538</v>
      </c>
    </row>
    <row r="24614" spans="30:32" x14ac:dyDescent="0.2">
      <c r="AD24614" s="11" t="s">
        <v>38257</v>
      </c>
      <c r="AE24614" s="10" t="s">
        <v>38256</v>
      </c>
      <c r="AF24614" s="10" t="s">
        <v>538</v>
      </c>
    </row>
    <row r="24615" spans="30:32" x14ac:dyDescent="0.2">
      <c r="AD24615" s="11" t="s">
        <v>38258</v>
      </c>
      <c r="AE24615" s="10" t="s">
        <v>38256</v>
      </c>
      <c r="AF24615" s="10" t="s">
        <v>538</v>
      </c>
    </row>
    <row r="24616" spans="30:32" x14ac:dyDescent="0.2">
      <c r="AD24616" s="11" t="s">
        <v>38259</v>
      </c>
      <c r="AE24616" s="10" t="s">
        <v>38260</v>
      </c>
      <c r="AF24616" s="10" t="s">
        <v>538</v>
      </c>
    </row>
    <row r="24617" spans="30:32" x14ac:dyDescent="0.2">
      <c r="AD24617" s="11" t="s">
        <v>38261</v>
      </c>
      <c r="AE24617" s="10" t="s">
        <v>38262</v>
      </c>
      <c r="AF24617" s="10" t="s">
        <v>503</v>
      </c>
    </row>
    <row r="24618" spans="30:32" x14ac:dyDescent="0.2">
      <c r="AD24618" s="11" t="s">
        <v>38263</v>
      </c>
      <c r="AE24618" s="10" t="s">
        <v>38264</v>
      </c>
      <c r="AF24618" s="10" t="s">
        <v>503</v>
      </c>
    </row>
    <row r="24619" spans="30:32" x14ac:dyDescent="0.2">
      <c r="AD24619" s="11" t="s">
        <v>38265</v>
      </c>
      <c r="AE24619" s="10" t="s">
        <v>38266</v>
      </c>
      <c r="AF24619" s="10" t="s">
        <v>503</v>
      </c>
    </row>
    <row r="24620" spans="30:32" x14ac:dyDescent="0.2">
      <c r="AD24620" s="11" t="s">
        <v>38267</v>
      </c>
      <c r="AE24620" s="10" t="s">
        <v>38268</v>
      </c>
      <c r="AF24620" s="10" t="s">
        <v>503</v>
      </c>
    </row>
    <row r="24621" spans="30:32" x14ac:dyDescent="0.2">
      <c r="AD24621" s="11" t="s">
        <v>38269</v>
      </c>
      <c r="AE24621" s="10" t="s">
        <v>38270</v>
      </c>
      <c r="AF24621" s="10" t="s">
        <v>503</v>
      </c>
    </row>
    <row r="24622" spans="30:32" x14ac:dyDescent="0.2">
      <c r="AD24622" s="11" t="s">
        <v>38271</v>
      </c>
      <c r="AE24622" s="10" t="s">
        <v>38272</v>
      </c>
      <c r="AF24622" s="10" t="s">
        <v>503</v>
      </c>
    </row>
    <row r="24623" spans="30:32" x14ac:dyDescent="0.2">
      <c r="AD24623" s="11" t="s">
        <v>38273</v>
      </c>
      <c r="AE24623" s="10" t="s">
        <v>38274</v>
      </c>
      <c r="AF24623" s="10" t="s">
        <v>503</v>
      </c>
    </row>
    <row r="24624" spans="30:32" x14ac:dyDescent="0.2">
      <c r="AD24624" s="11" t="s">
        <v>38275</v>
      </c>
      <c r="AE24624" s="10" t="s">
        <v>38266</v>
      </c>
      <c r="AF24624" s="10" t="s">
        <v>503</v>
      </c>
    </row>
    <row r="24625" spans="30:32" x14ac:dyDescent="0.2">
      <c r="AD24625" s="11" t="s">
        <v>38276</v>
      </c>
      <c r="AE24625" s="10" t="s">
        <v>38277</v>
      </c>
      <c r="AF24625" s="10" t="s">
        <v>503</v>
      </c>
    </row>
    <row r="24626" spans="30:32" x14ac:dyDescent="0.2">
      <c r="AD24626" s="11" t="s">
        <v>38278</v>
      </c>
      <c r="AE24626" s="10" t="s">
        <v>38279</v>
      </c>
      <c r="AF24626" s="10" t="s">
        <v>503</v>
      </c>
    </row>
    <row r="24627" spans="30:32" x14ac:dyDescent="0.2">
      <c r="AD24627" s="11" t="s">
        <v>38280</v>
      </c>
      <c r="AE24627" s="10" t="s">
        <v>38281</v>
      </c>
      <c r="AF24627" s="10" t="s">
        <v>503</v>
      </c>
    </row>
    <row r="24628" spans="30:32" x14ac:dyDescent="0.2">
      <c r="AD24628" s="11" t="s">
        <v>38282</v>
      </c>
      <c r="AE24628" s="10" t="s">
        <v>38283</v>
      </c>
      <c r="AF24628" s="10" t="s">
        <v>503</v>
      </c>
    </row>
    <row r="24629" spans="30:32" x14ac:dyDescent="0.2">
      <c r="AD24629" s="11" t="s">
        <v>38284</v>
      </c>
      <c r="AE24629" s="10" t="s">
        <v>38262</v>
      </c>
      <c r="AF24629" s="10" t="s">
        <v>503</v>
      </c>
    </row>
    <row r="24630" spans="30:32" x14ac:dyDescent="0.2">
      <c r="AD24630" s="11" t="s">
        <v>38285</v>
      </c>
      <c r="AE24630" s="10" t="s">
        <v>38286</v>
      </c>
      <c r="AF24630" s="10" t="s">
        <v>588</v>
      </c>
    </row>
    <row r="24631" spans="30:32" x14ac:dyDescent="0.2">
      <c r="AD24631" s="11" t="s">
        <v>38287</v>
      </c>
      <c r="AE24631" s="10" t="s">
        <v>38288</v>
      </c>
      <c r="AF24631" s="10" t="s">
        <v>588</v>
      </c>
    </row>
    <row r="24632" spans="30:32" x14ac:dyDescent="0.2">
      <c r="AD24632" s="11" t="s">
        <v>38289</v>
      </c>
      <c r="AE24632" s="10" t="s">
        <v>38290</v>
      </c>
      <c r="AF24632" s="10" t="s">
        <v>588</v>
      </c>
    </row>
    <row r="24633" spans="30:32" x14ac:dyDescent="0.2">
      <c r="AD24633" s="11" t="s">
        <v>38291</v>
      </c>
      <c r="AE24633" s="10" t="s">
        <v>38292</v>
      </c>
      <c r="AF24633" s="10" t="s">
        <v>588</v>
      </c>
    </row>
    <row r="24634" spans="30:32" x14ac:dyDescent="0.2">
      <c r="AD24634" s="11" t="s">
        <v>38293</v>
      </c>
      <c r="AE24634" s="10" t="s">
        <v>38294</v>
      </c>
      <c r="AF24634" s="10" t="s">
        <v>588</v>
      </c>
    </row>
    <row r="24635" spans="30:32" x14ac:dyDescent="0.2">
      <c r="AD24635" s="11" t="s">
        <v>38295</v>
      </c>
      <c r="AE24635" s="10" t="s">
        <v>8330</v>
      </c>
      <c r="AF24635" s="10" t="s">
        <v>588</v>
      </c>
    </row>
    <row r="24636" spans="30:32" x14ac:dyDescent="0.2">
      <c r="AD24636" s="11" t="s">
        <v>38296</v>
      </c>
      <c r="AE24636" s="10" t="s">
        <v>38297</v>
      </c>
      <c r="AF24636" s="10" t="s">
        <v>588</v>
      </c>
    </row>
    <row r="24637" spans="30:32" x14ac:dyDescent="0.2">
      <c r="AD24637" s="11" t="s">
        <v>38298</v>
      </c>
      <c r="AE24637" s="10" t="s">
        <v>38299</v>
      </c>
      <c r="AF24637" s="10" t="s">
        <v>588</v>
      </c>
    </row>
    <row r="24638" spans="30:32" x14ac:dyDescent="0.2">
      <c r="AD24638" s="11" t="s">
        <v>38300</v>
      </c>
      <c r="AE24638" s="10" t="s">
        <v>38301</v>
      </c>
      <c r="AF24638" s="10" t="s">
        <v>588</v>
      </c>
    </row>
    <row r="24639" spans="30:32" x14ac:dyDescent="0.2">
      <c r="AD24639" s="11" t="s">
        <v>38302</v>
      </c>
      <c r="AE24639" s="10" t="s">
        <v>38303</v>
      </c>
      <c r="AF24639" s="10" t="s">
        <v>588</v>
      </c>
    </row>
    <row r="24640" spans="30:32" x14ac:dyDescent="0.2">
      <c r="AD24640" s="11" t="s">
        <v>38304</v>
      </c>
      <c r="AE24640" s="10" t="s">
        <v>38305</v>
      </c>
      <c r="AF24640" s="10" t="s">
        <v>588</v>
      </c>
    </row>
    <row r="24641" spans="30:32" x14ac:dyDescent="0.2">
      <c r="AD24641" s="11" t="s">
        <v>38306</v>
      </c>
      <c r="AE24641" s="10" t="s">
        <v>38307</v>
      </c>
      <c r="AF24641" s="10" t="s">
        <v>588</v>
      </c>
    </row>
    <row r="24642" spans="30:32" x14ac:dyDescent="0.2">
      <c r="AD24642" s="11" t="s">
        <v>38308</v>
      </c>
      <c r="AE24642" s="10" t="s">
        <v>38309</v>
      </c>
      <c r="AF24642" s="10" t="s">
        <v>588</v>
      </c>
    </row>
    <row r="24643" spans="30:32" x14ac:dyDescent="0.2">
      <c r="AD24643" s="11" t="s">
        <v>38310</v>
      </c>
      <c r="AE24643" s="10" t="s">
        <v>38311</v>
      </c>
      <c r="AF24643" s="10" t="s">
        <v>588</v>
      </c>
    </row>
    <row r="24644" spans="30:32" x14ac:dyDescent="0.2">
      <c r="AD24644" s="11" t="s">
        <v>38312</v>
      </c>
      <c r="AE24644" s="10" t="s">
        <v>38313</v>
      </c>
      <c r="AF24644" s="10" t="s">
        <v>588</v>
      </c>
    </row>
    <row r="24645" spans="30:32" x14ac:dyDescent="0.2">
      <c r="AD24645" s="11" t="s">
        <v>38314</v>
      </c>
      <c r="AE24645" s="10" t="s">
        <v>38315</v>
      </c>
      <c r="AF24645" s="10" t="s">
        <v>588</v>
      </c>
    </row>
    <row r="24646" spans="30:32" x14ac:dyDescent="0.2">
      <c r="AD24646" s="11" t="s">
        <v>38316</v>
      </c>
      <c r="AE24646" s="10" t="s">
        <v>38317</v>
      </c>
      <c r="AF24646" s="10" t="s">
        <v>588</v>
      </c>
    </row>
    <row r="24647" spans="30:32" x14ac:dyDescent="0.2">
      <c r="AD24647" s="11" t="s">
        <v>38318</v>
      </c>
      <c r="AE24647" s="10" t="s">
        <v>38319</v>
      </c>
      <c r="AF24647" s="10" t="s">
        <v>588</v>
      </c>
    </row>
    <row r="24648" spans="30:32" x14ac:dyDescent="0.2">
      <c r="AD24648" s="11" t="s">
        <v>38320</v>
      </c>
      <c r="AE24648" s="10" t="s">
        <v>38319</v>
      </c>
      <c r="AF24648" s="10" t="s">
        <v>588</v>
      </c>
    </row>
    <row r="24649" spans="30:32" x14ac:dyDescent="0.2">
      <c r="AD24649" s="11" t="s">
        <v>38321</v>
      </c>
      <c r="AE24649" s="10" t="s">
        <v>38322</v>
      </c>
      <c r="AF24649" s="10" t="s">
        <v>588</v>
      </c>
    </row>
    <row r="24650" spans="30:32" x14ac:dyDescent="0.2">
      <c r="AD24650" s="11" t="s">
        <v>38323</v>
      </c>
      <c r="AE24650" s="10" t="s">
        <v>38324</v>
      </c>
      <c r="AF24650" s="10" t="s">
        <v>588</v>
      </c>
    </row>
    <row r="24651" spans="30:32" x14ac:dyDescent="0.2">
      <c r="AD24651" s="11" t="s">
        <v>38325</v>
      </c>
      <c r="AE24651" s="10" t="s">
        <v>38326</v>
      </c>
      <c r="AF24651" s="10" t="s">
        <v>588</v>
      </c>
    </row>
    <row r="24652" spans="30:32" x14ac:dyDescent="0.2">
      <c r="AD24652" s="11" t="s">
        <v>38327</v>
      </c>
      <c r="AE24652" s="10" t="s">
        <v>38328</v>
      </c>
      <c r="AF24652" s="10" t="s">
        <v>588</v>
      </c>
    </row>
    <row r="24653" spans="30:32" x14ac:dyDescent="0.2">
      <c r="AD24653" s="11" t="s">
        <v>38329</v>
      </c>
      <c r="AE24653" s="10" t="s">
        <v>38328</v>
      </c>
      <c r="AF24653" s="10" t="s">
        <v>588</v>
      </c>
    </row>
    <row r="24654" spans="30:32" x14ac:dyDescent="0.2">
      <c r="AD24654" s="11" t="s">
        <v>38330</v>
      </c>
      <c r="AE24654" s="10" t="s">
        <v>38328</v>
      </c>
      <c r="AF24654" s="10" t="s">
        <v>588</v>
      </c>
    </row>
    <row r="24655" spans="30:32" x14ac:dyDescent="0.2">
      <c r="AD24655" s="11" t="s">
        <v>38331</v>
      </c>
      <c r="AE24655" s="10" t="s">
        <v>38328</v>
      </c>
      <c r="AF24655" s="10" t="s">
        <v>588</v>
      </c>
    </row>
    <row r="24656" spans="30:32" x14ac:dyDescent="0.2">
      <c r="AD24656" s="11" t="s">
        <v>38332</v>
      </c>
      <c r="AE24656" s="10" t="s">
        <v>38328</v>
      </c>
      <c r="AF24656" s="10" t="s">
        <v>588</v>
      </c>
    </row>
    <row r="24657" spans="30:32" x14ac:dyDescent="0.2">
      <c r="AD24657" s="11" t="s">
        <v>38333</v>
      </c>
      <c r="AE24657" s="10" t="s">
        <v>38328</v>
      </c>
      <c r="AF24657" s="10" t="s">
        <v>588</v>
      </c>
    </row>
    <row r="24658" spans="30:32" x14ac:dyDescent="0.2">
      <c r="AD24658" s="11" t="s">
        <v>38334</v>
      </c>
      <c r="AE24658" s="10" t="s">
        <v>38328</v>
      </c>
      <c r="AF24658" s="10" t="s">
        <v>588</v>
      </c>
    </row>
    <row r="24659" spans="30:32" x14ac:dyDescent="0.2">
      <c r="AD24659" s="11" t="s">
        <v>38335</v>
      </c>
      <c r="AE24659" s="10" t="s">
        <v>38328</v>
      </c>
      <c r="AF24659" s="10" t="s">
        <v>588</v>
      </c>
    </row>
    <row r="24660" spans="30:32" x14ac:dyDescent="0.2">
      <c r="AD24660" s="11" t="s">
        <v>38336</v>
      </c>
      <c r="AE24660" s="10" t="s">
        <v>38328</v>
      </c>
      <c r="AF24660" s="10" t="s">
        <v>588</v>
      </c>
    </row>
    <row r="24661" spans="30:32" x14ac:dyDescent="0.2">
      <c r="AD24661" s="11" t="s">
        <v>38337</v>
      </c>
      <c r="AE24661" s="10" t="s">
        <v>38328</v>
      </c>
      <c r="AF24661" s="10" t="s">
        <v>588</v>
      </c>
    </row>
    <row r="24662" spans="30:32" x14ac:dyDescent="0.2">
      <c r="AD24662" s="11" t="s">
        <v>38338</v>
      </c>
      <c r="AE24662" s="10" t="s">
        <v>38328</v>
      </c>
      <c r="AF24662" s="10" t="s">
        <v>588</v>
      </c>
    </row>
    <row r="24663" spans="30:32" x14ac:dyDescent="0.2">
      <c r="AD24663" s="11" t="s">
        <v>38339</v>
      </c>
      <c r="AE24663" s="10" t="s">
        <v>38328</v>
      </c>
      <c r="AF24663" s="10" t="s">
        <v>588</v>
      </c>
    </row>
    <row r="24664" spans="30:32" x14ac:dyDescent="0.2">
      <c r="AD24664" s="11" t="s">
        <v>38340</v>
      </c>
      <c r="AE24664" s="10" t="s">
        <v>38328</v>
      </c>
      <c r="AF24664" s="10" t="s">
        <v>588</v>
      </c>
    </row>
    <row r="24665" spans="30:32" x14ac:dyDescent="0.2">
      <c r="AD24665" s="11" t="s">
        <v>38341</v>
      </c>
      <c r="AE24665" s="10" t="s">
        <v>38328</v>
      </c>
      <c r="AF24665" s="10" t="s">
        <v>588</v>
      </c>
    </row>
    <row r="24666" spans="30:32" x14ac:dyDescent="0.2">
      <c r="AD24666" s="11" t="s">
        <v>38342</v>
      </c>
      <c r="AE24666" s="10" t="s">
        <v>38328</v>
      </c>
      <c r="AF24666" s="10" t="s">
        <v>588</v>
      </c>
    </row>
    <row r="24667" spans="30:32" x14ac:dyDescent="0.2">
      <c r="AD24667" s="11" t="s">
        <v>38343</v>
      </c>
      <c r="AE24667" s="10" t="s">
        <v>38328</v>
      </c>
      <c r="AF24667" s="10" t="s">
        <v>588</v>
      </c>
    </row>
    <row r="24668" spans="30:32" x14ac:dyDescent="0.2">
      <c r="AD24668" s="11" t="s">
        <v>38344</v>
      </c>
      <c r="AE24668" s="10" t="s">
        <v>38328</v>
      </c>
      <c r="AF24668" s="10" t="s">
        <v>588</v>
      </c>
    </row>
    <row r="24669" spans="30:32" x14ac:dyDescent="0.2">
      <c r="AD24669" s="11" t="s">
        <v>38345</v>
      </c>
      <c r="AE24669" s="10" t="s">
        <v>38328</v>
      </c>
      <c r="AF24669" s="10" t="s">
        <v>588</v>
      </c>
    </row>
    <row r="24670" spans="30:32" x14ac:dyDescent="0.2">
      <c r="AD24670" s="11" t="s">
        <v>38346</v>
      </c>
      <c r="AE24670" s="10" t="s">
        <v>38328</v>
      </c>
      <c r="AF24670" s="10" t="s">
        <v>588</v>
      </c>
    </row>
    <row r="24671" spans="30:32" x14ac:dyDescent="0.2">
      <c r="AD24671" s="11" t="s">
        <v>38347</v>
      </c>
      <c r="AE24671" s="10" t="s">
        <v>38328</v>
      </c>
      <c r="AF24671" s="10" t="s">
        <v>588</v>
      </c>
    </row>
    <row r="24672" spans="30:32" x14ac:dyDescent="0.2">
      <c r="AD24672" s="11" t="s">
        <v>38348</v>
      </c>
      <c r="AE24672" s="10" t="s">
        <v>38328</v>
      </c>
      <c r="AF24672" s="10" t="s">
        <v>588</v>
      </c>
    </row>
    <row r="24673" spans="30:32" x14ac:dyDescent="0.2">
      <c r="AD24673" s="11" t="s">
        <v>38349</v>
      </c>
      <c r="AE24673" s="10" t="s">
        <v>38328</v>
      </c>
      <c r="AF24673" s="10" t="s">
        <v>588</v>
      </c>
    </row>
    <row r="24674" spans="30:32" x14ac:dyDescent="0.2">
      <c r="AD24674" s="11" t="s">
        <v>38350</v>
      </c>
      <c r="AE24674" s="10" t="s">
        <v>38328</v>
      </c>
      <c r="AF24674" s="10" t="s">
        <v>588</v>
      </c>
    </row>
    <row r="24675" spans="30:32" x14ac:dyDescent="0.2">
      <c r="AD24675" s="11" t="s">
        <v>38351</v>
      </c>
      <c r="AE24675" s="10" t="s">
        <v>38328</v>
      </c>
      <c r="AF24675" s="10" t="s">
        <v>588</v>
      </c>
    </row>
    <row r="24676" spans="30:32" x14ac:dyDescent="0.2">
      <c r="AD24676" s="11" t="s">
        <v>38352</v>
      </c>
      <c r="AE24676" s="10" t="s">
        <v>38328</v>
      </c>
      <c r="AF24676" s="10" t="s">
        <v>588</v>
      </c>
    </row>
    <row r="24677" spans="30:32" x14ac:dyDescent="0.2">
      <c r="AD24677" s="11" t="s">
        <v>38353</v>
      </c>
      <c r="AE24677" s="10" t="s">
        <v>38328</v>
      </c>
      <c r="AF24677" s="10" t="s">
        <v>588</v>
      </c>
    </row>
    <row r="24678" spans="30:32" x14ac:dyDescent="0.2">
      <c r="AD24678" s="11" t="s">
        <v>38354</v>
      </c>
      <c r="AE24678" s="10" t="s">
        <v>38328</v>
      </c>
      <c r="AF24678" s="10" t="s">
        <v>588</v>
      </c>
    </row>
    <row r="24679" spans="30:32" x14ac:dyDescent="0.2">
      <c r="AD24679" s="11" t="s">
        <v>38355</v>
      </c>
      <c r="AE24679" s="10" t="s">
        <v>38328</v>
      </c>
      <c r="AF24679" s="10" t="s">
        <v>588</v>
      </c>
    </row>
    <row r="24680" spans="30:32" x14ac:dyDescent="0.2">
      <c r="AD24680" s="11" t="s">
        <v>38356</v>
      </c>
      <c r="AE24680" s="10" t="s">
        <v>38328</v>
      </c>
      <c r="AF24680" s="10" t="s">
        <v>588</v>
      </c>
    </row>
    <row r="24681" spans="30:32" x14ac:dyDescent="0.2">
      <c r="AD24681" s="11" t="s">
        <v>38357</v>
      </c>
      <c r="AE24681" s="10" t="s">
        <v>38328</v>
      </c>
      <c r="AF24681" s="10" t="s">
        <v>588</v>
      </c>
    </row>
    <row r="24682" spans="30:32" x14ac:dyDescent="0.2">
      <c r="AD24682" s="11" t="s">
        <v>38358</v>
      </c>
      <c r="AE24682" s="10" t="s">
        <v>38328</v>
      </c>
      <c r="AF24682" s="10" t="s">
        <v>588</v>
      </c>
    </row>
    <row r="24683" spans="30:32" x14ac:dyDescent="0.2">
      <c r="AD24683" s="11" t="s">
        <v>38359</v>
      </c>
      <c r="AE24683" s="10" t="s">
        <v>38328</v>
      </c>
      <c r="AF24683" s="10" t="s">
        <v>588</v>
      </c>
    </row>
    <row r="24684" spans="30:32" x14ac:dyDescent="0.2">
      <c r="AD24684" s="11" t="s">
        <v>38360</v>
      </c>
      <c r="AE24684" s="10" t="s">
        <v>38328</v>
      </c>
      <c r="AF24684" s="10" t="s">
        <v>588</v>
      </c>
    </row>
    <row r="24685" spans="30:32" x14ac:dyDescent="0.2">
      <c r="AD24685" s="11" t="s">
        <v>38361</v>
      </c>
      <c r="AE24685" s="10" t="s">
        <v>38328</v>
      </c>
      <c r="AF24685" s="10" t="s">
        <v>588</v>
      </c>
    </row>
    <row r="24686" spans="30:32" x14ac:dyDescent="0.2">
      <c r="AD24686" s="11" t="s">
        <v>38362</v>
      </c>
      <c r="AE24686" s="10" t="s">
        <v>38328</v>
      </c>
      <c r="AF24686" s="10" t="s">
        <v>588</v>
      </c>
    </row>
    <row r="24687" spans="30:32" x14ac:dyDescent="0.2">
      <c r="AD24687" s="11" t="s">
        <v>38363</v>
      </c>
      <c r="AE24687" s="10" t="s">
        <v>38328</v>
      </c>
      <c r="AF24687" s="10" t="s">
        <v>588</v>
      </c>
    </row>
    <row r="24688" spans="30:32" x14ac:dyDescent="0.2">
      <c r="AD24688" s="11" t="s">
        <v>38364</v>
      </c>
      <c r="AE24688" s="10" t="s">
        <v>38328</v>
      </c>
      <c r="AF24688" s="10" t="s">
        <v>588</v>
      </c>
    </row>
    <row r="24689" spans="30:32" x14ac:dyDescent="0.2">
      <c r="AD24689" s="11" t="s">
        <v>38365</v>
      </c>
      <c r="AE24689" s="10" t="s">
        <v>38328</v>
      </c>
      <c r="AF24689" s="10" t="s">
        <v>588</v>
      </c>
    </row>
    <row r="24690" spans="30:32" x14ac:dyDescent="0.2">
      <c r="AD24690" s="11" t="s">
        <v>38366</v>
      </c>
      <c r="AE24690" s="10" t="s">
        <v>38328</v>
      </c>
      <c r="AF24690" s="10" t="s">
        <v>588</v>
      </c>
    </row>
    <row r="24691" spans="30:32" x14ac:dyDescent="0.2">
      <c r="AD24691" s="11" t="s">
        <v>38367</v>
      </c>
      <c r="AE24691" s="10" t="s">
        <v>38328</v>
      </c>
      <c r="AF24691" s="10" t="s">
        <v>588</v>
      </c>
    </row>
    <row r="24692" spans="30:32" x14ac:dyDescent="0.2">
      <c r="AD24692" s="11" t="s">
        <v>38368</v>
      </c>
      <c r="AE24692" s="10" t="s">
        <v>38328</v>
      </c>
      <c r="AF24692" s="10" t="s">
        <v>588</v>
      </c>
    </row>
    <row r="24693" spans="30:32" x14ac:dyDescent="0.2">
      <c r="AD24693" s="11" t="s">
        <v>38369</v>
      </c>
      <c r="AE24693" s="10" t="s">
        <v>38370</v>
      </c>
      <c r="AF24693" s="10" t="s">
        <v>588</v>
      </c>
    </row>
    <row r="24694" spans="30:32" x14ac:dyDescent="0.2">
      <c r="AD24694" s="11" t="s">
        <v>38371</v>
      </c>
      <c r="AE24694" s="10" t="s">
        <v>38372</v>
      </c>
      <c r="AF24694" s="10" t="s">
        <v>588</v>
      </c>
    </row>
    <row r="24695" spans="30:32" x14ac:dyDescent="0.2">
      <c r="AD24695" s="11" t="s">
        <v>38373</v>
      </c>
      <c r="AE24695" s="10" t="s">
        <v>38374</v>
      </c>
      <c r="AF24695" s="10" t="s">
        <v>588</v>
      </c>
    </row>
    <row r="24696" spans="30:32" x14ac:dyDescent="0.2">
      <c r="AD24696" s="11" t="s">
        <v>38375</v>
      </c>
      <c r="AE24696" s="10" t="s">
        <v>38370</v>
      </c>
      <c r="AF24696" s="10" t="s">
        <v>588</v>
      </c>
    </row>
    <row r="24697" spans="30:32" x14ac:dyDescent="0.2">
      <c r="AD24697" s="11" t="s">
        <v>38376</v>
      </c>
      <c r="AE24697" s="10" t="s">
        <v>38377</v>
      </c>
      <c r="AF24697" s="10" t="s">
        <v>588</v>
      </c>
    </row>
    <row r="24698" spans="30:32" x14ac:dyDescent="0.2">
      <c r="AD24698" s="11" t="s">
        <v>38378</v>
      </c>
      <c r="AE24698" s="10" t="s">
        <v>38379</v>
      </c>
      <c r="AF24698" s="10" t="s">
        <v>588</v>
      </c>
    </row>
    <row r="24699" spans="30:32" x14ac:dyDescent="0.2">
      <c r="AD24699" s="11" t="s">
        <v>38380</v>
      </c>
      <c r="AE24699" s="10" t="s">
        <v>38381</v>
      </c>
      <c r="AF24699" s="10" t="s">
        <v>588</v>
      </c>
    </row>
    <row r="24700" spans="30:32" x14ac:dyDescent="0.2">
      <c r="AD24700" s="11" t="s">
        <v>38382</v>
      </c>
      <c r="AE24700" s="10" t="s">
        <v>38383</v>
      </c>
      <c r="AF24700" s="10" t="s">
        <v>588</v>
      </c>
    </row>
    <row r="24701" spans="30:32" x14ac:dyDescent="0.2">
      <c r="AD24701" s="11" t="s">
        <v>38384</v>
      </c>
      <c r="AE24701" s="10" t="s">
        <v>38385</v>
      </c>
      <c r="AF24701" s="10" t="s">
        <v>588</v>
      </c>
    </row>
    <row r="24702" spans="30:32" x14ac:dyDescent="0.2">
      <c r="AD24702" s="11" t="s">
        <v>38386</v>
      </c>
      <c r="AE24702" s="10" t="s">
        <v>38387</v>
      </c>
      <c r="AF24702" s="10" t="s">
        <v>588</v>
      </c>
    </row>
    <row r="24703" spans="30:32" x14ac:dyDescent="0.2">
      <c r="AD24703" s="11" t="s">
        <v>38388</v>
      </c>
      <c r="AE24703" s="10" t="s">
        <v>38387</v>
      </c>
      <c r="AF24703" s="10" t="s">
        <v>588</v>
      </c>
    </row>
    <row r="24704" spans="30:32" x14ac:dyDescent="0.2">
      <c r="AD24704" s="11" t="s">
        <v>38389</v>
      </c>
      <c r="AE24704" s="10" t="s">
        <v>38390</v>
      </c>
      <c r="AF24704" s="10" t="s">
        <v>588</v>
      </c>
    </row>
    <row r="24705" spans="30:32" x14ac:dyDescent="0.2">
      <c r="AD24705" s="11" t="s">
        <v>38391</v>
      </c>
      <c r="AE24705" s="10" t="s">
        <v>38392</v>
      </c>
      <c r="AF24705" s="10" t="s">
        <v>588</v>
      </c>
    </row>
    <row r="24706" spans="30:32" x14ac:dyDescent="0.2">
      <c r="AD24706" s="11" t="s">
        <v>38393</v>
      </c>
      <c r="AE24706" s="10" t="s">
        <v>38394</v>
      </c>
      <c r="AF24706" s="10" t="s">
        <v>588</v>
      </c>
    </row>
    <row r="24707" spans="30:32" x14ac:dyDescent="0.2">
      <c r="AD24707" s="11" t="s">
        <v>38395</v>
      </c>
      <c r="AE24707" s="10" t="s">
        <v>38396</v>
      </c>
      <c r="AF24707" s="10" t="s">
        <v>588</v>
      </c>
    </row>
    <row r="24708" spans="30:32" x14ac:dyDescent="0.2">
      <c r="AD24708" s="11" t="s">
        <v>38397</v>
      </c>
      <c r="AE24708" s="10" t="s">
        <v>38396</v>
      </c>
      <c r="AF24708" s="10" t="s">
        <v>588</v>
      </c>
    </row>
    <row r="24709" spans="30:32" x14ac:dyDescent="0.2">
      <c r="AD24709" s="11" t="s">
        <v>38398</v>
      </c>
      <c r="AE24709" s="10" t="s">
        <v>38399</v>
      </c>
      <c r="AF24709" s="10" t="s">
        <v>588</v>
      </c>
    </row>
    <row r="24710" spans="30:32" x14ac:dyDescent="0.2">
      <c r="AD24710" s="11" t="s">
        <v>38400</v>
      </c>
      <c r="AE24710" s="10" t="s">
        <v>38401</v>
      </c>
      <c r="AF24710" s="10" t="s">
        <v>588</v>
      </c>
    </row>
    <row r="24711" spans="30:32" x14ac:dyDescent="0.2">
      <c r="AD24711" s="11" t="s">
        <v>38402</v>
      </c>
      <c r="AE24711" s="10" t="s">
        <v>38403</v>
      </c>
      <c r="AF24711" s="10" t="s">
        <v>588</v>
      </c>
    </row>
    <row r="24712" spans="30:32" x14ac:dyDescent="0.2">
      <c r="AD24712" s="11" t="s">
        <v>38404</v>
      </c>
      <c r="AE24712" s="10" t="s">
        <v>38405</v>
      </c>
      <c r="AF24712" s="10" t="s">
        <v>588</v>
      </c>
    </row>
    <row r="24713" spans="30:32" x14ac:dyDescent="0.2">
      <c r="AD24713" s="11" t="s">
        <v>38406</v>
      </c>
      <c r="AE24713" s="10" t="s">
        <v>38407</v>
      </c>
      <c r="AF24713" s="10" t="s">
        <v>588</v>
      </c>
    </row>
    <row r="24714" spans="30:32" x14ac:dyDescent="0.2">
      <c r="AD24714" s="11" t="s">
        <v>38408</v>
      </c>
      <c r="AE24714" s="10" t="s">
        <v>38409</v>
      </c>
      <c r="AF24714" s="10" t="s">
        <v>588</v>
      </c>
    </row>
    <row r="24715" spans="30:32" x14ac:dyDescent="0.2">
      <c r="AD24715" s="11" t="s">
        <v>38410</v>
      </c>
      <c r="AE24715" s="10" t="s">
        <v>38411</v>
      </c>
      <c r="AF24715" s="10" t="s">
        <v>588</v>
      </c>
    </row>
    <row r="24716" spans="30:32" x14ac:dyDescent="0.2">
      <c r="AD24716" s="11" t="s">
        <v>38412</v>
      </c>
      <c r="AE24716" s="10" t="s">
        <v>38413</v>
      </c>
      <c r="AF24716" s="10" t="s">
        <v>588</v>
      </c>
    </row>
    <row r="24717" spans="30:32" x14ac:dyDescent="0.2">
      <c r="AD24717" s="11" t="s">
        <v>38414</v>
      </c>
      <c r="AE24717" s="10" t="s">
        <v>38415</v>
      </c>
      <c r="AF24717" s="10" t="s">
        <v>588</v>
      </c>
    </row>
    <row r="24718" spans="30:32" x14ac:dyDescent="0.2">
      <c r="AD24718" s="11" t="s">
        <v>38416</v>
      </c>
      <c r="AE24718" s="10" t="s">
        <v>38417</v>
      </c>
      <c r="AF24718" s="10" t="s">
        <v>588</v>
      </c>
    </row>
    <row r="24719" spans="30:32" x14ac:dyDescent="0.2">
      <c r="AD24719" s="11" t="s">
        <v>38418</v>
      </c>
      <c r="AE24719" s="10" t="s">
        <v>38419</v>
      </c>
      <c r="AF24719" s="10" t="s">
        <v>588</v>
      </c>
    </row>
    <row r="24720" spans="30:32" x14ac:dyDescent="0.2">
      <c r="AD24720" s="11" t="s">
        <v>38420</v>
      </c>
      <c r="AE24720" s="10" t="s">
        <v>38421</v>
      </c>
      <c r="AF24720" s="10" t="s">
        <v>588</v>
      </c>
    </row>
    <row r="24721" spans="30:32" x14ac:dyDescent="0.2">
      <c r="AD24721" s="11" t="s">
        <v>38422</v>
      </c>
      <c r="AE24721" s="10" t="s">
        <v>38423</v>
      </c>
      <c r="AF24721" s="10" t="s">
        <v>588</v>
      </c>
    </row>
    <row r="24722" spans="30:32" x14ac:dyDescent="0.2">
      <c r="AD24722" s="11" t="s">
        <v>38424</v>
      </c>
      <c r="AE24722" s="10" t="s">
        <v>38425</v>
      </c>
      <c r="AF24722" s="10" t="s">
        <v>588</v>
      </c>
    </row>
    <row r="24723" spans="30:32" x14ac:dyDescent="0.2">
      <c r="AD24723" s="11" t="s">
        <v>38426</v>
      </c>
      <c r="AE24723" s="10" t="s">
        <v>38427</v>
      </c>
      <c r="AF24723" s="10" t="s">
        <v>588</v>
      </c>
    </row>
    <row r="24724" spans="30:32" x14ac:dyDescent="0.2">
      <c r="AD24724" s="11" t="s">
        <v>38428</v>
      </c>
      <c r="AE24724" s="10" t="s">
        <v>38429</v>
      </c>
      <c r="AF24724" s="10" t="s">
        <v>588</v>
      </c>
    </row>
    <row r="24725" spans="30:32" x14ac:dyDescent="0.2">
      <c r="AD24725" s="11" t="s">
        <v>38430</v>
      </c>
      <c r="AE24725" s="10" t="s">
        <v>38431</v>
      </c>
      <c r="AF24725" s="10" t="s">
        <v>588</v>
      </c>
    </row>
    <row r="24726" spans="30:32" x14ac:dyDescent="0.2">
      <c r="AD24726" s="11" t="s">
        <v>38432</v>
      </c>
      <c r="AE24726" s="10" t="s">
        <v>38433</v>
      </c>
      <c r="AF24726" s="10" t="s">
        <v>588</v>
      </c>
    </row>
    <row r="24727" spans="30:32" x14ac:dyDescent="0.2">
      <c r="AD24727" s="11" t="s">
        <v>38434</v>
      </c>
      <c r="AE24727" s="10" t="s">
        <v>38435</v>
      </c>
      <c r="AF24727" s="10" t="s">
        <v>588</v>
      </c>
    </row>
    <row r="24728" spans="30:32" x14ac:dyDescent="0.2">
      <c r="AD24728" s="11" t="s">
        <v>38436</v>
      </c>
      <c r="AE24728" s="10" t="s">
        <v>38437</v>
      </c>
      <c r="AF24728" s="10" t="s">
        <v>588</v>
      </c>
    </row>
    <row r="24729" spans="30:32" x14ac:dyDescent="0.2">
      <c r="AD24729" s="11" t="s">
        <v>38438</v>
      </c>
      <c r="AE24729" s="10" t="s">
        <v>38439</v>
      </c>
      <c r="AF24729" s="10" t="s">
        <v>588</v>
      </c>
    </row>
    <row r="24730" spans="30:32" x14ac:dyDescent="0.2">
      <c r="AD24730" s="11" t="s">
        <v>38440</v>
      </c>
      <c r="AE24730" s="10" t="s">
        <v>38439</v>
      </c>
      <c r="AF24730" s="10" t="s">
        <v>588</v>
      </c>
    </row>
    <row r="24731" spans="30:32" x14ac:dyDescent="0.2">
      <c r="AD24731" s="11" t="s">
        <v>38441</v>
      </c>
      <c r="AE24731" s="10" t="s">
        <v>38442</v>
      </c>
      <c r="AF24731" s="10" t="s">
        <v>588</v>
      </c>
    </row>
    <row r="24732" spans="30:32" x14ac:dyDescent="0.2">
      <c r="AD24732" s="11" t="s">
        <v>38443</v>
      </c>
      <c r="AE24732" s="10" t="s">
        <v>38444</v>
      </c>
      <c r="AF24732" s="10" t="s">
        <v>588</v>
      </c>
    </row>
    <row r="24733" spans="30:32" x14ac:dyDescent="0.2">
      <c r="AD24733" s="11" t="s">
        <v>38445</v>
      </c>
      <c r="AE24733" s="10" t="s">
        <v>38446</v>
      </c>
      <c r="AF24733" s="10" t="s">
        <v>588</v>
      </c>
    </row>
    <row r="24734" spans="30:32" x14ac:dyDescent="0.2">
      <c r="AD24734" s="11" t="s">
        <v>38447</v>
      </c>
      <c r="AE24734" s="10" t="s">
        <v>38448</v>
      </c>
      <c r="AF24734" s="10" t="s">
        <v>588</v>
      </c>
    </row>
    <row r="24735" spans="30:32" x14ac:dyDescent="0.2">
      <c r="AD24735" s="11" t="s">
        <v>38449</v>
      </c>
      <c r="AE24735" s="10" t="s">
        <v>38450</v>
      </c>
      <c r="AF24735" s="10" t="s">
        <v>588</v>
      </c>
    </row>
    <row r="24736" spans="30:32" x14ac:dyDescent="0.2">
      <c r="AD24736" s="11" t="s">
        <v>38451</v>
      </c>
      <c r="AE24736" s="10" t="s">
        <v>38452</v>
      </c>
      <c r="AF24736" s="10" t="s">
        <v>588</v>
      </c>
    </row>
    <row r="24737" spans="30:32" x14ac:dyDescent="0.2">
      <c r="AD24737" s="11" t="s">
        <v>38453</v>
      </c>
      <c r="AE24737" s="10" t="s">
        <v>38454</v>
      </c>
      <c r="AF24737" s="10" t="s">
        <v>588</v>
      </c>
    </row>
    <row r="24738" spans="30:32" x14ac:dyDescent="0.2">
      <c r="AD24738" s="11" t="s">
        <v>38455</v>
      </c>
      <c r="AE24738" s="10" t="s">
        <v>38456</v>
      </c>
      <c r="AF24738" s="10" t="s">
        <v>588</v>
      </c>
    </row>
    <row r="24739" spans="30:32" x14ac:dyDescent="0.2">
      <c r="AD24739" s="11" t="s">
        <v>38457</v>
      </c>
      <c r="AE24739" s="10" t="s">
        <v>38458</v>
      </c>
      <c r="AF24739" s="10" t="s">
        <v>588</v>
      </c>
    </row>
    <row r="24740" spans="30:32" x14ac:dyDescent="0.2">
      <c r="AD24740" s="11" t="s">
        <v>38459</v>
      </c>
      <c r="AE24740" s="10" t="s">
        <v>38460</v>
      </c>
      <c r="AF24740" s="10" t="s">
        <v>588</v>
      </c>
    </row>
    <row r="24741" spans="30:32" x14ac:dyDescent="0.2">
      <c r="AD24741" s="11" t="s">
        <v>38461</v>
      </c>
      <c r="AE24741" s="10" t="s">
        <v>38462</v>
      </c>
      <c r="AF24741" s="10" t="s">
        <v>588</v>
      </c>
    </row>
    <row r="24742" spans="30:32" x14ac:dyDescent="0.2">
      <c r="AD24742" s="11" t="s">
        <v>38463</v>
      </c>
      <c r="AE24742" s="10" t="s">
        <v>38464</v>
      </c>
      <c r="AF24742" s="10" t="s">
        <v>588</v>
      </c>
    </row>
    <row r="24743" spans="30:32" x14ac:dyDescent="0.2">
      <c r="AD24743" s="11" t="s">
        <v>38465</v>
      </c>
      <c r="AE24743" s="10" t="s">
        <v>26548</v>
      </c>
      <c r="AF24743" s="10" t="s">
        <v>588</v>
      </c>
    </row>
    <row r="24744" spans="30:32" x14ac:dyDescent="0.2">
      <c r="AD24744" s="11" t="s">
        <v>38466</v>
      </c>
      <c r="AE24744" s="10" t="s">
        <v>38467</v>
      </c>
      <c r="AF24744" s="10" t="s">
        <v>588</v>
      </c>
    </row>
    <row r="24745" spans="30:32" x14ac:dyDescent="0.2">
      <c r="AD24745" s="11" t="s">
        <v>38468</v>
      </c>
      <c r="AE24745" s="10" t="s">
        <v>38469</v>
      </c>
      <c r="AF24745" s="10" t="s">
        <v>588</v>
      </c>
    </row>
    <row r="24746" spans="30:32" x14ac:dyDescent="0.2">
      <c r="AD24746" s="11" t="s">
        <v>38470</v>
      </c>
      <c r="AE24746" s="10" t="s">
        <v>38471</v>
      </c>
      <c r="AF24746" s="10" t="s">
        <v>588</v>
      </c>
    </row>
    <row r="24747" spans="30:32" x14ac:dyDescent="0.2">
      <c r="AD24747" s="11" t="s">
        <v>38472</v>
      </c>
      <c r="AE24747" s="10" t="s">
        <v>38473</v>
      </c>
      <c r="AF24747" s="10" t="s">
        <v>588</v>
      </c>
    </row>
    <row r="24748" spans="30:32" x14ac:dyDescent="0.2">
      <c r="AD24748" s="11" t="s">
        <v>38474</v>
      </c>
      <c r="AE24748" s="10" t="s">
        <v>38475</v>
      </c>
      <c r="AF24748" s="10" t="s">
        <v>588</v>
      </c>
    </row>
    <row r="24749" spans="30:32" x14ac:dyDescent="0.2">
      <c r="AD24749" s="11" t="s">
        <v>38476</v>
      </c>
      <c r="AE24749" s="10" t="s">
        <v>38477</v>
      </c>
      <c r="AF24749" s="10" t="s">
        <v>588</v>
      </c>
    </row>
    <row r="24750" spans="30:32" x14ac:dyDescent="0.2">
      <c r="AD24750" s="11" t="s">
        <v>38478</v>
      </c>
      <c r="AE24750" s="10" t="s">
        <v>38479</v>
      </c>
      <c r="AF24750" s="10" t="s">
        <v>588</v>
      </c>
    </row>
    <row r="24751" spans="30:32" x14ac:dyDescent="0.2">
      <c r="AD24751" s="11" t="s">
        <v>38480</v>
      </c>
      <c r="AE24751" s="10" t="s">
        <v>38481</v>
      </c>
      <c r="AF24751" s="10" t="s">
        <v>588</v>
      </c>
    </row>
    <row r="24752" spans="30:32" x14ac:dyDescent="0.2">
      <c r="AD24752" s="11" t="s">
        <v>38482</v>
      </c>
      <c r="AE24752" s="10" t="s">
        <v>38483</v>
      </c>
      <c r="AF24752" s="10" t="s">
        <v>588</v>
      </c>
    </row>
    <row r="24753" spans="30:32" x14ac:dyDescent="0.2">
      <c r="AD24753" s="11" t="s">
        <v>38484</v>
      </c>
      <c r="AE24753" s="10" t="s">
        <v>38485</v>
      </c>
      <c r="AF24753" s="10" t="s">
        <v>588</v>
      </c>
    </row>
    <row r="24754" spans="30:32" x14ac:dyDescent="0.2">
      <c r="AD24754" s="11" t="s">
        <v>38486</v>
      </c>
      <c r="AE24754" s="10" t="s">
        <v>38214</v>
      </c>
      <c r="AF24754" s="10" t="s">
        <v>588</v>
      </c>
    </row>
    <row r="24755" spans="30:32" x14ac:dyDescent="0.2">
      <c r="AD24755" s="11" t="s">
        <v>38487</v>
      </c>
      <c r="AE24755" s="10" t="s">
        <v>38488</v>
      </c>
      <c r="AF24755" s="10" t="s">
        <v>588</v>
      </c>
    </row>
    <row r="24756" spans="30:32" x14ac:dyDescent="0.2">
      <c r="AD24756" s="11" t="s">
        <v>38489</v>
      </c>
      <c r="AE24756" s="10" t="s">
        <v>38490</v>
      </c>
      <c r="AF24756" s="10" t="s">
        <v>588</v>
      </c>
    </row>
    <row r="24757" spans="30:32" x14ac:dyDescent="0.2">
      <c r="AD24757" s="11" t="s">
        <v>38491</v>
      </c>
      <c r="AE24757" s="10" t="s">
        <v>38492</v>
      </c>
      <c r="AF24757" s="10" t="s">
        <v>588</v>
      </c>
    </row>
    <row r="24758" spans="30:32" x14ac:dyDescent="0.2">
      <c r="AD24758" s="11" t="s">
        <v>38493</v>
      </c>
      <c r="AE24758" s="10" t="s">
        <v>38494</v>
      </c>
      <c r="AF24758" s="10" t="s">
        <v>588</v>
      </c>
    </row>
    <row r="24759" spans="30:32" x14ac:dyDescent="0.2">
      <c r="AD24759" s="11" t="s">
        <v>38495</v>
      </c>
      <c r="AE24759" s="10" t="s">
        <v>38496</v>
      </c>
      <c r="AF24759" s="10" t="s">
        <v>588</v>
      </c>
    </row>
    <row r="24760" spans="30:32" x14ac:dyDescent="0.2">
      <c r="AD24760" s="11" t="s">
        <v>38497</v>
      </c>
      <c r="AE24760" s="10" t="s">
        <v>38498</v>
      </c>
      <c r="AF24760" s="10" t="s">
        <v>588</v>
      </c>
    </row>
    <row r="24761" spans="30:32" x14ac:dyDescent="0.2">
      <c r="AD24761" s="11" t="s">
        <v>38499</v>
      </c>
      <c r="AE24761" s="10" t="s">
        <v>38500</v>
      </c>
      <c r="AF24761" s="10" t="s">
        <v>588</v>
      </c>
    </row>
    <row r="24762" spans="30:32" x14ac:dyDescent="0.2">
      <c r="AD24762" s="11" t="s">
        <v>38501</v>
      </c>
      <c r="AE24762" s="10" t="s">
        <v>38502</v>
      </c>
      <c r="AF24762" s="10" t="s">
        <v>588</v>
      </c>
    </row>
    <row r="24763" spans="30:32" x14ac:dyDescent="0.2">
      <c r="AD24763" s="11" t="s">
        <v>38503</v>
      </c>
      <c r="AE24763" s="10" t="s">
        <v>38504</v>
      </c>
      <c r="AF24763" s="10" t="s">
        <v>588</v>
      </c>
    </row>
    <row r="24764" spans="30:32" x14ac:dyDescent="0.2">
      <c r="AD24764" s="11" t="s">
        <v>38505</v>
      </c>
      <c r="AE24764" s="10" t="s">
        <v>38506</v>
      </c>
      <c r="AF24764" s="10" t="s">
        <v>588</v>
      </c>
    </row>
    <row r="24765" spans="30:32" x14ac:dyDescent="0.2">
      <c r="AD24765" s="11" t="s">
        <v>38507</v>
      </c>
      <c r="AE24765" s="10" t="s">
        <v>38506</v>
      </c>
      <c r="AF24765" s="10" t="s">
        <v>588</v>
      </c>
    </row>
    <row r="24766" spans="30:32" x14ac:dyDescent="0.2">
      <c r="AD24766" s="11" t="s">
        <v>38508</v>
      </c>
      <c r="AE24766" s="10" t="s">
        <v>38509</v>
      </c>
      <c r="AF24766" s="10" t="s">
        <v>588</v>
      </c>
    </row>
    <row r="24767" spans="30:32" x14ac:dyDescent="0.2">
      <c r="AD24767" s="11" t="s">
        <v>38510</v>
      </c>
      <c r="AE24767" s="10" t="s">
        <v>38511</v>
      </c>
      <c r="AF24767" s="10" t="s">
        <v>487</v>
      </c>
    </row>
    <row r="24768" spans="30:32" x14ac:dyDescent="0.2">
      <c r="AD24768" s="11" t="s">
        <v>38512</v>
      </c>
      <c r="AE24768" s="10" t="s">
        <v>38513</v>
      </c>
      <c r="AF24768" s="10" t="s">
        <v>38514</v>
      </c>
    </row>
    <row r="24769" spans="30:32" x14ac:dyDescent="0.2">
      <c r="AD24769" s="11" t="s">
        <v>38515</v>
      </c>
      <c r="AE24769" s="10" t="s">
        <v>38513</v>
      </c>
      <c r="AF24769" s="10" t="s">
        <v>38514</v>
      </c>
    </row>
    <row r="24770" spans="30:32" x14ac:dyDescent="0.2">
      <c r="AD24770" s="11" t="s">
        <v>38516</v>
      </c>
      <c r="AE24770" s="10" t="s">
        <v>38517</v>
      </c>
      <c r="AF24770" s="10" t="s">
        <v>38518</v>
      </c>
    </row>
    <row r="24771" spans="30:32" x14ac:dyDescent="0.2">
      <c r="AD24771" s="11" t="s">
        <v>38519</v>
      </c>
      <c r="AE24771" s="10" t="s">
        <v>38520</v>
      </c>
      <c r="AF24771" s="10" t="s">
        <v>38518</v>
      </c>
    </row>
    <row r="24772" spans="30:32" x14ac:dyDescent="0.2">
      <c r="AD24772" s="11" t="s">
        <v>38521</v>
      </c>
      <c r="AE24772" s="10" t="s">
        <v>38522</v>
      </c>
      <c r="AF24772" s="10" t="s">
        <v>38518</v>
      </c>
    </row>
    <row r="24773" spans="30:32" x14ac:dyDescent="0.2">
      <c r="AD24773" s="11" t="s">
        <v>38523</v>
      </c>
      <c r="AE24773" s="10" t="s">
        <v>38524</v>
      </c>
      <c r="AF24773" s="10" t="s">
        <v>38518</v>
      </c>
    </row>
    <row r="24774" spans="30:32" x14ac:dyDescent="0.2">
      <c r="AD24774" s="11" t="s">
        <v>38525</v>
      </c>
      <c r="AE24774" s="10" t="s">
        <v>38526</v>
      </c>
      <c r="AF24774" s="10" t="s">
        <v>38527</v>
      </c>
    </row>
    <row r="24775" spans="30:32" x14ac:dyDescent="0.2">
      <c r="AD24775" s="11" t="s">
        <v>38528</v>
      </c>
      <c r="AE24775" s="10" t="s">
        <v>38529</v>
      </c>
      <c r="AF24775" s="10" t="s">
        <v>38527</v>
      </c>
    </row>
    <row r="24776" spans="30:32" x14ac:dyDescent="0.2">
      <c r="AD24776" s="11" t="s">
        <v>38530</v>
      </c>
      <c r="AE24776" s="10" t="s">
        <v>38531</v>
      </c>
      <c r="AF24776" s="10" t="s">
        <v>38527</v>
      </c>
    </row>
    <row r="24777" spans="30:32" x14ac:dyDescent="0.2">
      <c r="AD24777" s="11" t="s">
        <v>38532</v>
      </c>
      <c r="AE24777" s="10" t="s">
        <v>38533</v>
      </c>
      <c r="AF24777" s="10" t="s">
        <v>38534</v>
      </c>
    </row>
    <row r="24778" spans="30:32" x14ac:dyDescent="0.2">
      <c r="AD24778" s="11" t="s">
        <v>38535</v>
      </c>
      <c r="AE24778" s="10" t="s">
        <v>38536</v>
      </c>
      <c r="AF24778" s="10" t="s">
        <v>38534</v>
      </c>
    </row>
    <row r="24779" spans="30:32" x14ac:dyDescent="0.2">
      <c r="AD24779" s="11" t="s">
        <v>38537</v>
      </c>
      <c r="AE24779" s="10" t="s">
        <v>38538</v>
      </c>
      <c r="AF24779" s="10" t="s">
        <v>25</v>
      </c>
    </row>
    <row r="24780" spans="30:32" x14ac:dyDescent="0.2">
      <c r="AD24780" s="11" t="s">
        <v>38539</v>
      </c>
      <c r="AE24780" s="10" t="s">
        <v>38538</v>
      </c>
      <c r="AF24780" s="10" t="s">
        <v>25</v>
      </c>
    </row>
    <row r="24781" spans="30:32" x14ac:dyDescent="0.2">
      <c r="AD24781" s="11" t="s">
        <v>38540</v>
      </c>
      <c r="AE24781" s="10" t="s">
        <v>38541</v>
      </c>
      <c r="AF24781" s="10" t="s">
        <v>25</v>
      </c>
    </row>
    <row r="24782" spans="30:32" x14ac:dyDescent="0.2">
      <c r="AD24782" s="11" t="s">
        <v>38542</v>
      </c>
      <c r="AE24782" s="10" t="s">
        <v>38543</v>
      </c>
      <c r="AF24782" s="10" t="s">
        <v>25</v>
      </c>
    </row>
    <row r="24783" spans="30:32" x14ac:dyDescent="0.2">
      <c r="AD24783" s="11" t="s">
        <v>38544</v>
      </c>
      <c r="AE24783" s="10" t="s">
        <v>27071</v>
      </c>
      <c r="AF24783" s="10" t="s">
        <v>25</v>
      </c>
    </row>
    <row r="24784" spans="30:32" x14ac:dyDescent="0.2">
      <c r="AD24784" s="11" t="s">
        <v>38545</v>
      </c>
      <c r="AE24784" s="10" t="s">
        <v>38546</v>
      </c>
      <c r="AF24784" s="10" t="s">
        <v>25</v>
      </c>
    </row>
    <row r="24785" spans="30:32" x14ac:dyDescent="0.2">
      <c r="AD24785" s="11" t="s">
        <v>38547</v>
      </c>
      <c r="AE24785" s="10" t="s">
        <v>38546</v>
      </c>
      <c r="AF24785" s="10" t="s">
        <v>25</v>
      </c>
    </row>
    <row r="24786" spans="30:32" x14ac:dyDescent="0.2">
      <c r="AD24786" s="11" t="s">
        <v>38548</v>
      </c>
      <c r="AE24786" s="10" t="s">
        <v>20423</v>
      </c>
      <c r="AF24786" s="10" t="s">
        <v>25</v>
      </c>
    </row>
    <row r="24787" spans="30:32" x14ac:dyDescent="0.2">
      <c r="AD24787" s="11" t="s">
        <v>38549</v>
      </c>
      <c r="AE24787" s="10" t="s">
        <v>6963</v>
      </c>
      <c r="AF24787" s="10" t="s">
        <v>25</v>
      </c>
    </row>
    <row r="24788" spans="30:32" x14ac:dyDescent="0.2">
      <c r="AD24788" s="11" t="s">
        <v>38550</v>
      </c>
      <c r="AE24788" s="10" t="s">
        <v>16748</v>
      </c>
      <c r="AF24788" s="10" t="s">
        <v>25</v>
      </c>
    </row>
    <row r="24789" spans="30:32" x14ac:dyDescent="0.2">
      <c r="AD24789" s="11" t="s">
        <v>38551</v>
      </c>
      <c r="AE24789" s="10" t="s">
        <v>14002</v>
      </c>
      <c r="AF24789" s="10" t="s">
        <v>25</v>
      </c>
    </row>
    <row r="24790" spans="30:32" x14ac:dyDescent="0.2">
      <c r="AD24790" s="11" t="s">
        <v>38552</v>
      </c>
      <c r="AE24790" s="10" t="s">
        <v>18190</v>
      </c>
      <c r="AF24790" s="10" t="s">
        <v>25</v>
      </c>
    </row>
    <row r="24791" spans="30:32" x14ac:dyDescent="0.2">
      <c r="AD24791" s="11" t="s">
        <v>38553</v>
      </c>
      <c r="AE24791" s="10" t="s">
        <v>34852</v>
      </c>
      <c r="AF24791" s="10" t="s">
        <v>25</v>
      </c>
    </row>
    <row r="24792" spans="30:32" x14ac:dyDescent="0.2">
      <c r="AD24792" s="11" t="s">
        <v>38554</v>
      </c>
      <c r="AE24792" s="10" t="s">
        <v>25899</v>
      </c>
      <c r="AF24792" s="10" t="s">
        <v>25</v>
      </c>
    </row>
    <row r="24793" spans="30:32" x14ac:dyDescent="0.2">
      <c r="AD24793" s="11" t="s">
        <v>38555</v>
      </c>
      <c r="AE24793" s="10" t="s">
        <v>25899</v>
      </c>
      <c r="AF24793" s="10" t="s">
        <v>25</v>
      </c>
    </row>
    <row r="24794" spans="30:32" x14ac:dyDescent="0.2">
      <c r="AD24794" s="11" t="s">
        <v>38556</v>
      </c>
      <c r="AE24794" s="10" t="s">
        <v>38557</v>
      </c>
      <c r="AF24794" s="10" t="s">
        <v>25</v>
      </c>
    </row>
    <row r="24795" spans="30:32" x14ac:dyDescent="0.2">
      <c r="AD24795" s="11" t="s">
        <v>38558</v>
      </c>
      <c r="AE24795" s="10" t="s">
        <v>38559</v>
      </c>
      <c r="AF24795" s="10" t="s">
        <v>25</v>
      </c>
    </row>
    <row r="24796" spans="30:32" x14ac:dyDescent="0.2">
      <c r="AD24796" s="11" t="s">
        <v>38560</v>
      </c>
      <c r="AE24796" s="10" t="s">
        <v>38561</v>
      </c>
      <c r="AF24796" s="10" t="s">
        <v>25</v>
      </c>
    </row>
    <row r="24797" spans="30:32" x14ac:dyDescent="0.2">
      <c r="AD24797" s="11" t="s">
        <v>38562</v>
      </c>
      <c r="AE24797" s="10" t="s">
        <v>3860</v>
      </c>
      <c r="AF24797" s="10" t="s">
        <v>25</v>
      </c>
    </row>
    <row r="24798" spans="30:32" x14ac:dyDescent="0.2">
      <c r="AD24798" s="11" t="s">
        <v>38563</v>
      </c>
      <c r="AE24798" s="10" t="s">
        <v>2023</v>
      </c>
      <c r="AF24798" s="10" t="s">
        <v>25</v>
      </c>
    </row>
    <row r="24799" spans="30:32" x14ac:dyDescent="0.2">
      <c r="AD24799" s="11" t="s">
        <v>38564</v>
      </c>
      <c r="AE24799" s="10" t="s">
        <v>20525</v>
      </c>
      <c r="AF24799" s="10" t="s">
        <v>25</v>
      </c>
    </row>
    <row r="24800" spans="30:32" x14ac:dyDescent="0.2">
      <c r="AD24800" s="11" t="s">
        <v>38565</v>
      </c>
      <c r="AE24800" s="10" t="s">
        <v>38566</v>
      </c>
      <c r="AF24800" s="10" t="s">
        <v>25</v>
      </c>
    </row>
    <row r="24801" spans="30:32" x14ac:dyDescent="0.2">
      <c r="AD24801" s="11" t="s">
        <v>38567</v>
      </c>
      <c r="AE24801" s="10" t="s">
        <v>38568</v>
      </c>
      <c r="AF24801" s="10" t="s">
        <v>25</v>
      </c>
    </row>
    <row r="24802" spans="30:32" x14ac:dyDescent="0.2">
      <c r="AD24802" s="11" t="s">
        <v>38569</v>
      </c>
      <c r="AE24802" s="10" t="s">
        <v>37433</v>
      </c>
      <c r="AF24802" s="10" t="s">
        <v>25</v>
      </c>
    </row>
    <row r="24803" spans="30:32" x14ac:dyDescent="0.2">
      <c r="AD24803" s="11" t="s">
        <v>38570</v>
      </c>
      <c r="AE24803" s="10" t="s">
        <v>38571</v>
      </c>
      <c r="AF24803" s="10" t="s">
        <v>25</v>
      </c>
    </row>
    <row r="24804" spans="30:32" x14ac:dyDescent="0.2">
      <c r="AD24804" s="11" t="s">
        <v>38572</v>
      </c>
      <c r="AE24804" s="10" t="s">
        <v>38573</v>
      </c>
      <c r="AF24804" s="10" t="s">
        <v>25</v>
      </c>
    </row>
    <row r="24805" spans="30:32" x14ac:dyDescent="0.2">
      <c r="AD24805" s="11" t="s">
        <v>38574</v>
      </c>
      <c r="AE24805" s="10" t="s">
        <v>38575</v>
      </c>
      <c r="AF24805" s="10" t="s">
        <v>25</v>
      </c>
    </row>
    <row r="24806" spans="30:32" x14ac:dyDescent="0.2">
      <c r="AD24806" s="11" t="s">
        <v>38576</v>
      </c>
      <c r="AE24806" s="10" t="s">
        <v>38577</v>
      </c>
      <c r="AF24806" s="10" t="s">
        <v>25</v>
      </c>
    </row>
    <row r="24807" spans="30:32" x14ac:dyDescent="0.2">
      <c r="AD24807" s="11" t="s">
        <v>38578</v>
      </c>
      <c r="AE24807" s="10" t="s">
        <v>15516</v>
      </c>
      <c r="AF24807" s="10" t="s">
        <v>25</v>
      </c>
    </row>
    <row r="24808" spans="30:32" x14ac:dyDescent="0.2">
      <c r="AD24808" s="11" t="s">
        <v>38579</v>
      </c>
      <c r="AE24808" s="10" t="s">
        <v>38580</v>
      </c>
      <c r="AF24808" s="10" t="s">
        <v>25</v>
      </c>
    </row>
    <row r="24809" spans="30:32" x14ac:dyDescent="0.2">
      <c r="AD24809" s="11" t="s">
        <v>38581</v>
      </c>
      <c r="AE24809" s="10" t="s">
        <v>38582</v>
      </c>
      <c r="AF24809" s="10" t="s">
        <v>25</v>
      </c>
    </row>
    <row r="24810" spans="30:32" x14ac:dyDescent="0.2">
      <c r="AD24810" s="11" t="s">
        <v>38583</v>
      </c>
      <c r="AE24810" s="10" t="s">
        <v>38584</v>
      </c>
      <c r="AF24810" s="10" t="s">
        <v>25</v>
      </c>
    </row>
    <row r="24811" spans="30:32" x14ac:dyDescent="0.2">
      <c r="AD24811" s="11" t="s">
        <v>38585</v>
      </c>
      <c r="AE24811" s="10" t="s">
        <v>38586</v>
      </c>
      <c r="AF24811" s="10" t="s">
        <v>25</v>
      </c>
    </row>
    <row r="24812" spans="30:32" x14ac:dyDescent="0.2">
      <c r="AD24812" s="11" t="s">
        <v>38587</v>
      </c>
      <c r="AE24812" s="10" t="s">
        <v>38586</v>
      </c>
      <c r="AF24812" s="10" t="s">
        <v>25</v>
      </c>
    </row>
    <row r="24813" spans="30:32" x14ac:dyDescent="0.2">
      <c r="AD24813" s="11" t="s">
        <v>38588</v>
      </c>
      <c r="AE24813" s="10" t="s">
        <v>38589</v>
      </c>
      <c r="AF24813" s="10" t="s">
        <v>25</v>
      </c>
    </row>
    <row r="24814" spans="30:32" x14ac:dyDescent="0.2">
      <c r="AD24814" s="11" t="s">
        <v>38590</v>
      </c>
      <c r="AE24814" s="10" t="s">
        <v>7143</v>
      </c>
      <c r="AF24814" s="10" t="s">
        <v>25</v>
      </c>
    </row>
    <row r="24815" spans="30:32" x14ac:dyDescent="0.2">
      <c r="AD24815" s="11" t="s">
        <v>38591</v>
      </c>
      <c r="AE24815" s="10" t="s">
        <v>38592</v>
      </c>
      <c r="AF24815" s="10" t="s">
        <v>25</v>
      </c>
    </row>
    <row r="24816" spans="30:32" x14ac:dyDescent="0.2">
      <c r="AD24816" s="11" t="s">
        <v>38593</v>
      </c>
      <c r="AE24816" s="10" t="s">
        <v>38594</v>
      </c>
      <c r="AF24816" s="10" t="s">
        <v>25</v>
      </c>
    </row>
    <row r="24817" spans="30:32" x14ac:dyDescent="0.2">
      <c r="AD24817" s="11" t="s">
        <v>38595</v>
      </c>
      <c r="AE24817" s="10" t="s">
        <v>38594</v>
      </c>
      <c r="AF24817" s="10" t="s">
        <v>25</v>
      </c>
    </row>
    <row r="24818" spans="30:32" x14ac:dyDescent="0.2">
      <c r="AD24818" s="11" t="s">
        <v>38596</v>
      </c>
      <c r="AE24818" s="10" t="s">
        <v>38597</v>
      </c>
      <c r="AF24818" s="10" t="s">
        <v>25</v>
      </c>
    </row>
    <row r="24819" spans="30:32" x14ac:dyDescent="0.2">
      <c r="AD24819" s="11" t="s">
        <v>38598</v>
      </c>
      <c r="AE24819" s="10" t="s">
        <v>28336</v>
      </c>
      <c r="AF24819" s="10" t="s">
        <v>25</v>
      </c>
    </row>
    <row r="24820" spans="30:32" x14ac:dyDescent="0.2">
      <c r="AD24820" s="11" t="s">
        <v>38599</v>
      </c>
      <c r="AE24820" s="10" t="s">
        <v>38597</v>
      </c>
      <c r="AF24820" s="10" t="s">
        <v>25</v>
      </c>
    </row>
    <row r="24821" spans="30:32" x14ac:dyDescent="0.2">
      <c r="AD24821" s="11" t="s">
        <v>38600</v>
      </c>
      <c r="AE24821" s="10" t="s">
        <v>38601</v>
      </c>
      <c r="AF24821" s="10" t="s">
        <v>25</v>
      </c>
    </row>
    <row r="24822" spans="30:32" x14ac:dyDescent="0.2">
      <c r="AD24822" s="11" t="s">
        <v>38602</v>
      </c>
      <c r="AE24822" s="10" t="s">
        <v>38603</v>
      </c>
      <c r="AF24822" s="10" t="s">
        <v>25</v>
      </c>
    </row>
    <row r="24823" spans="30:32" x14ac:dyDescent="0.2">
      <c r="AD24823" s="11" t="s">
        <v>38604</v>
      </c>
      <c r="AE24823" s="10" t="s">
        <v>38603</v>
      </c>
      <c r="AF24823" s="10" t="s">
        <v>25</v>
      </c>
    </row>
    <row r="24824" spans="30:32" x14ac:dyDescent="0.2">
      <c r="AD24824" s="11" t="s">
        <v>38605</v>
      </c>
      <c r="AE24824" s="10" t="s">
        <v>38603</v>
      </c>
      <c r="AF24824" s="10" t="s">
        <v>25</v>
      </c>
    </row>
    <row r="24825" spans="30:32" x14ac:dyDescent="0.2">
      <c r="AD24825" s="11" t="s">
        <v>38606</v>
      </c>
      <c r="AE24825" s="10" t="s">
        <v>36265</v>
      </c>
      <c r="AF24825" s="10" t="s">
        <v>25</v>
      </c>
    </row>
    <row r="24826" spans="30:32" x14ac:dyDescent="0.2">
      <c r="AD24826" s="11" t="s">
        <v>38607</v>
      </c>
      <c r="AE24826" s="10" t="s">
        <v>38608</v>
      </c>
      <c r="AF24826" s="10" t="s">
        <v>25</v>
      </c>
    </row>
    <row r="24827" spans="30:32" x14ac:dyDescent="0.2">
      <c r="AD24827" s="11" t="s">
        <v>38609</v>
      </c>
      <c r="AE24827" s="10" t="s">
        <v>38610</v>
      </c>
      <c r="AF24827" s="10" t="s">
        <v>25</v>
      </c>
    </row>
    <row r="24828" spans="30:32" x14ac:dyDescent="0.2">
      <c r="AD24828" s="11" t="s">
        <v>38611</v>
      </c>
      <c r="AE24828" s="10" t="s">
        <v>38612</v>
      </c>
      <c r="AF24828" s="10" t="s">
        <v>25</v>
      </c>
    </row>
    <row r="24829" spans="30:32" x14ac:dyDescent="0.2">
      <c r="AD24829" s="11" t="s">
        <v>38613</v>
      </c>
      <c r="AE24829" s="10" t="s">
        <v>38610</v>
      </c>
      <c r="AF24829" s="10" t="s">
        <v>25</v>
      </c>
    </row>
    <row r="24830" spans="30:32" x14ac:dyDescent="0.2">
      <c r="AD24830" s="11" t="s">
        <v>38614</v>
      </c>
      <c r="AE24830" s="10" t="s">
        <v>38615</v>
      </c>
      <c r="AF24830" s="10" t="s">
        <v>25</v>
      </c>
    </row>
    <row r="24831" spans="30:32" x14ac:dyDescent="0.2">
      <c r="AD24831" s="11" t="s">
        <v>38616</v>
      </c>
      <c r="AE24831" s="10" t="s">
        <v>38615</v>
      </c>
      <c r="AF24831" s="10" t="s">
        <v>25</v>
      </c>
    </row>
    <row r="24832" spans="30:32" x14ac:dyDescent="0.2">
      <c r="AD24832" s="11" t="s">
        <v>38617</v>
      </c>
      <c r="AE24832" s="10" t="s">
        <v>38618</v>
      </c>
      <c r="AF24832" s="10" t="s">
        <v>25</v>
      </c>
    </row>
    <row r="24833" spans="30:32" x14ac:dyDescent="0.2">
      <c r="AD24833" s="11" t="s">
        <v>38619</v>
      </c>
      <c r="AE24833" s="10" t="s">
        <v>38620</v>
      </c>
      <c r="AF24833" s="10" t="s">
        <v>25</v>
      </c>
    </row>
    <row r="24834" spans="30:32" x14ac:dyDescent="0.2">
      <c r="AD24834" s="11" t="s">
        <v>38621</v>
      </c>
      <c r="AE24834" s="10" t="s">
        <v>38620</v>
      </c>
      <c r="AF24834" s="10" t="s">
        <v>25</v>
      </c>
    </row>
    <row r="24835" spans="30:32" x14ac:dyDescent="0.2">
      <c r="AD24835" s="11" t="s">
        <v>38622</v>
      </c>
      <c r="AE24835" s="10" t="s">
        <v>38620</v>
      </c>
      <c r="AF24835" s="10" t="s">
        <v>25</v>
      </c>
    </row>
    <row r="24836" spans="30:32" x14ac:dyDescent="0.2">
      <c r="AD24836" s="11" t="s">
        <v>38623</v>
      </c>
      <c r="AE24836" s="10" t="s">
        <v>38620</v>
      </c>
      <c r="AF24836" s="10" t="s">
        <v>25</v>
      </c>
    </row>
    <row r="24837" spans="30:32" x14ac:dyDescent="0.2">
      <c r="AD24837" s="11" t="s">
        <v>38624</v>
      </c>
      <c r="AE24837" s="10" t="s">
        <v>38620</v>
      </c>
      <c r="AF24837" s="10" t="s">
        <v>25</v>
      </c>
    </row>
    <row r="24838" spans="30:32" x14ac:dyDescent="0.2">
      <c r="AD24838" s="11" t="s">
        <v>38625</v>
      </c>
      <c r="AE24838" s="10" t="s">
        <v>38626</v>
      </c>
      <c r="AF24838" s="10" t="s">
        <v>25</v>
      </c>
    </row>
    <row r="24839" spans="30:32" x14ac:dyDescent="0.2">
      <c r="AD24839" s="11" t="s">
        <v>38627</v>
      </c>
      <c r="AE24839" s="10" t="s">
        <v>38628</v>
      </c>
      <c r="AF24839" s="10" t="s">
        <v>25</v>
      </c>
    </row>
    <row r="24840" spans="30:32" x14ac:dyDescent="0.2">
      <c r="AD24840" s="11" t="s">
        <v>38629</v>
      </c>
      <c r="AE24840" s="10" t="s">
        <v>38630</v>
      </c>
      <c r="AF24840" s="10" t="s">
        <v>25</v>
      </c>
    </row>
    <row r="24841" spans="30:32" x14ac:dyDescent="0.2">
      <c r="AD24841" s="11" t="s">
        <v>38631</v>
      </c>
      <c r="AE24841" s="10" t="s">
        <v>38632</v>
      </c>
      <c r="AF24841" s="10" t="s">
        <v>25</v>
      </c>
    </row>
    <row r="24842" spans="30:32" x14ac:dyDescent="0.2">
      <c r="AD24842" s="11" t="s">
        <v>38633</v>
      </c>
      <c r="AE24842" s="10" t="s">
        <v>15711</v>
      </c>
      <c r="AF24842" s="10" t="s">
        <v>25</v>
      </c>
    </row>
    <row r="24843" spans="30:32" x14ac:dyDescent="0.2">
      <c r="AD24843" s="11" t="s">
        <v>38634</v>
      </c>
      <c r="AE24843" s="10" t="s">
        <v>38635</v>
      </c>
      <c r="AF24843" s="10" t="s">
        <v>25</v>
      </c>
    </row>
    <row r="24844" spans="30:32" x14ac:dyDescent="0.2">
      <c r="AD24844" s="11" t="s">
        <v>38636</v>
      </c>
      <c r="AE24844" s="10" t="s">
        <v>2196</v>
      </c>
      <c r="AF24844" s="10" t="s">
        <v>25</v>
      </c>
    </row>
    <row r="24845" spans="30:32" x14ac:dyDescent="0.2">
      <c r="AD24845" s="11" t="s">
        <v>38637</v>
      </c>
      <c r="AE24845" s="10" t="s">
        <v>38638</v>
      </c>
      <c r="AF24845" s="10" t="s">
        <v>25</v>
      </c>
    </row>
    <row r="24846" spans="30:32" x14ac:dyDescent="0.2">
      <c r="AD24846" s="11" t="s">
        <v>38639</v>
      </c>
      <c r="AE24846" s="10" t="s">
        <v>38638</v>
      </c>
      <c r="AF24846" s="10" t="s">
        <v>25</v>
      </c>
    </row>
    <row r="24847" spans="30:32" x14ac:dyDescent="0.2">
      <c r="AD24847" s="11" t="s">
        <v>38640</v>
      </c>
      <c r="AE24847" s="10" t="s">
        <v>38641</v>
      </c>
      <c r="AF24847" s="10" t="s">
        <v>25</v>
      </c>
    </row>
    <row r="24848" spans="30:32" x14ac:dyDescent="0.2">
      <c r="AD24848" s="11" t="s">
        <v>38642</v>
      </c>
      <c r="AE24848" s="10" t="s">
        <v>38643</v>
      </c>
      <c r="AF24848" s="10" t="s">
        <v>25</v>
      </c>
    </row>
    <row r="24849" spans="30:32" x14ac:dyDescent="0.2">
      <c r="AD24849" s="11" t="s">
        <v>38644</v>
      </c>
      <c r="AE24849" s="10" t="s">
        <v>38643</v>
      </c>
      <c r="AF24849" s="10" t="s">
        <v>25</v>
      </c>
    </row>
    <row r="24850" spans="30:32" x14ac:dyDescent="0.2">
      <c r="AD24850" s="11" t="s">
        <v>38645</v>
      </c>
      <c r="AE24850" s="10" t="s">
        <v>38643</v>
      </c>
      <c r="AF24850" s="10" t="s">
        <v>25</v>
      </c>
    </row>
    <row r="24851" spans="30:32" x14ac:dyDescent="0.2">
      <c r="AD24851" s="11" t="s">
        <v>38646</v>
      </c>
      <c r="AE24851" s="10" t="s">
        <v>38647</v>
      </c>
      <c r="AF24851" s="10" t="s">
        <v>25</v>
      </c>
    </row>
    <row r="24852" spans="30:32" x14ac:dyDescent="0.2">
      <c r="AD24852" s="11" t="s">
        <v>38648</v>
      </c>
      <c r="AE24852" s="10" t="s">
        <v>22221</v>
      </c>
      <c r="AF24852" s="10" t="s">
        <v>25</v>
      </c>
    </row>
    <row r="24853" spans="30:32" x14ac:dyDescent="0.2">
      <c r="AD24853" s="11" t="s">
        <v>38649</v>
      </c>
      <c r="AE24853" s="10" t="s">
        <v>2217</v>
      </c>
      <c r="AF24853" s="10" t="s">
        <v>25</v>
      </c>
    </row>
    <row r="24854" spans="30:32" x14ac:dyDescent="0.2">
      <c r="AD24854" s="11" t="s">
        <v>38650</v>
      </c>
      <c r="AE24854" s="10" t="s">
        <v>9231</v>
      </c>
      <c r="AF24854" s="10" t="s">
        <v>25</v>
      </c>
    </row>
    <row r="24855" spans="30:32" x14ac:dyDescent="0.2">
      <c r="AD24855" s="11" t="s">
        <v>38651</v>
      </c>
      <c r="AE24855" s="10" t="s">
        <v>9231</v>
      </c>
      <c r="AF24855" s="10" t="s">
        <v>25</v>
      </c>
    </row>
    <row r="24856" spans="30:32" x14ac:dyDescent="0.2">
      <c r="AD24856" s="11" t="s">
        <v>38652</v>
      </c>
      <c r="AE24856" s="10" t="s">
        <v>9231</v>
      </c>
      <c r="AF24856" s="10" t="s">
        <v>25</v>
      </c>
    </row>
    <row r="24857" spans="30:32" x14ac:dyDescent="0.2">
      <c r="AD24857" s="11" t="s">
        <v>38653</v>
      </c>
      <c r="AE24857" s="10" t="s">
        <v>9231</v>
      </c>
      <c r="AF24857" s="10" t="s">
        <v>25</v>
      </c>
    </row>
    <row r="24858" spans="30:32" x14ac:dyDescent="0.2">
      <c r="AD24858" s="11" t="s">
        <v>38654</v>
      </c>
      <c r="AE24858" s="10" t="s">
        <v>9231</v>
      </c>
      <c r="AF24858" s="10" t="s">
        <v>25</v>
      </c>
    </row>
    <row r="24859" spans="30:32" x14ac:dyDescent="0.2">
      <c r="AD24859" s="11" t="s">
        <v>38655</v>
      </c>
      <c r="AE24859" s="10" t="s">
        <v>9231</v>
      </c>
      <c r="AF24859" s="10" t="s">
        <v>25</v>
      </c>
    </row>
    <row r="24860" spans="30:32" x14ac:dyDescent="0.2">
      <c r="AD24860" s="11" t="s">
        <v>38656</v>
      </c>
      <c r="AE24860" s="10" t="s">
        <v>9231</v>
      </c>
      <c r="AF24860" s="10" t="s">
        <v>25</v>
      </c>
    </row>
    <row r="24861" spans="30:32" x14ac:dyDescent="0.2">
      <c r="AD24861" s="11" t="s">
        <v>38657</v>
      </c>
      <c r="AE24861" s="10" t="s">
        <v>9231</v>
      </c>
      <c r="AF24861" s="10" t="s">
        <v>25</v>
      </c>
    </row>
    <row r="24862" spans="30:32" x14ac:dyDescent="0.2">
      <c r="AD24862" s="11" t="s">
        <v>38658</v>
      </c>
      <c r="AE24862" s="10" t="s">
        <v>9231</v>
      </c>
      <c r="AF24862" s="10" t="s">
        <v>25</v>
      </c>
    </row>
    <row r="24863" spans="30:32" x14ac:dyDescent="0.2">
      <c r="AD24863" s="11" t="s">
        <v>38659</v>
      </c>
      <c r="AE24863" s="10" t="s">
        <v>9231</v>
      </c>
      <c r="AF24863" s="10" t="s">
        <v>25</v>
      </c>
    </row>
    <row r="24864" spans="30:32" x14ac:dyDescent="0.2">
      <c r="AD24864" s="11" t="s">
        <v>38660</v>
      </c>
      <c r="AE24864" s="10" t="s">
        <v>9231</v>
      </c>
      <c r="AF24864" s="10" t="s">
        <v>25</v>
      </c>
    </row>
    <row r="24865" spans="30:32" x14ac:dyDescent="0.2">
      <c r="AD24865" s="11" t="s">
        <v>38661</v>
      </c>
      <c r="AE24865" s="10" t="s">
        <v>9231</v>
      </c>
      <c r="AF24865" s="10" t="s">
        <v>25</v>
      </c>
    </row>
    <row r="24866" spans="30:32" x14ac:dyDescent="0.2">
      <c r="AD24866" s="11" t="s">
        <v>38662</v>
      </c>
      <c r="AE24866" s="10" t="s">
        <v>9231</v>
      </c>
      <c r="AF24866" s="10" t="s">
        <v>25</v>
      </c>
    </row>
    <row r="24867" spans="30:32" x14ac:dyDescent="0.2">
      <c r="AD24867" s="11" t="s">
        <v>38663</v>
      </c>
      <c r="AE24867" s="10" t="s">
        <v>9231</v>
      </c>
      <c r="AF24867" s="10" t="s">
        <v>25</v>
      </c>
    </row>
    <row r="24868" spans="30:32" x14ac:dyDescent="0.2">
      <c r="AD24868" s="11" t="s">
        <v>38664</v>
      </c>
      <c r="AE24868" s="10" t="s">
        <v>9231</v>
      </c>
      <c r="AF24868" s="10" t="s">
        <v>25</v>
      </c>
    </row>
    <row r="24869" spans="30:32" x14ac:dyDescent="0.2">
      <c r="AD24869" s="11" t="s">
        <v>38665</v>
      </c>
      <c r="AE24869" s="10" t="s">
        <v>9231</v>
      </c>
      <c r="AF24869" s="10" t="s">
        <v>25</v>
      </c>
    </row>
    <row r="24870" spans="30:32" x14ac:dyDescent="0.2">
      <c r="AD24870" s="11" t="s">
        <v>38666</v>
      </c>
      <c r="AE24870" s="10" t="s">
        <v>9231</v>
      </c>
      <c r="AF24870" s="10" t="s">
        <v>25</v>
      </c>
    </row>
    <row r="24871" spans="30:32" x14ac:dyDescent="0.2">
      <c r="AD24871" s="11" t="s">
        <v>38667</v>
      </c>
      <c r="AE24871" s="10" t="s">
        <v>9231</v>
      </c>
      <c r="AF24871" s="10" t="s">
        <v>25</v>
      </c>
    </row>
    <row r="24872" spans="30:32" x14ac:dyDescent="0.2">
      <c r="AD24872" s="11" t="s">
        <v>38668</v>
      </c>
      <c r="AE24872" s="10" t="s">
        <v>38669</v>
      </c>
      <c r="AF24872" s="10" t="s">
        <v>25</v>
      </c>
    </row>
    <row r="24873" spans="30:32" x14ac:dyDescent="0.2">
      <c r="AD24873" s="11" t="s">
        <v>38670</v>
      </c>
      <c r="AE24873" s="10" t="s">
        <v>38671</v>
      </c>
      <c r="AF24873" s="10" t="s">
        <v>25</v>
      </c>
    </row>
    <row r="24874" spans="30:32" x14ac:dyDescent="0.2">
      <c r="AD24874" s="11" t="s">
        <v>38672</v>
      </c>
      <c r="AE24874" s="10" t="s">
        <v>22255</v>
      </c>
      <c r="AF24874" s="10" t="s">
        <v>25</v>
      </c>
    </row>
    <row r="24875" spans="30:32" x14ac:dyDescent="0.2">
      <c r="AD24875" s="11" t="s">
        <v>38673</v>
      </c>
      <c r="AE24875" s="10" t="s">
        <v>17189</v>
      </c>
      <c r="AF24875" s="10" t="s">
        <v>25</v>
      </c>
    </row>
    <row r="24876" spans="30:32" x14ac:dyDescent="0.2">
      <c r="AD24876" s="11" t="s">
        <v>38674</v>
      </c>
      <c r="AE24876" s="10" t="s">
        <v>38675</v>
      </c>
      <c r="AF24876" s="10" t="s">
        <v>25</v>
      </c>
    </row>
    <row r="24877" spans="30:32" x14ac:dyDescent="0.2">
      <c r="AD24877" s="11" t="s">
        <v>38676</v>
      </c>
      <c r="AE24877" s="10" t="s">
        <v>38677</v>
      </c>
      <c r="AF24877" s="10" t="s">
        <v>25</v>
      </c>
    </row>
    <row r="24878" spans="30:32" x14ac:dyDescent="0.2">
      <c r="AD24878" s="11" t="s">
        <v>38678</v>
      </c>
      <c r="AE24878" s="10" t="s">
        <v>3495</v>
      </c>
      <c r="AF24878" s="10" t="s">
        <v>25</v>
      </c>
    </row>
    <row r="24879" spans="30:32" x14ac:dyDescent="0.2">
      <c r="AD24879" s="11" t="s">
        <v>38679</v>
      </c>
      <c r="AE24879" s="10" t="s">
        <v>2243</v>
      </c>
      <c r="AF24879" s="10" t="s">
        <v>25</v>
      </c>
    </row>
    <row r="24880" spans="30:32" x14ac:dyDescent="0.2">
      <c r="AD24880" s="11" t="s">
        <v>38680</v>
      </c>
      <c r="AE24880" s="10" t="s">
        <v>2360</v>
      </c>
      <c r="AF24880" s="10" t="s">
        <v>25</v>
      </c>
    </row>
    <row r="24881" spans="30:32" x14ac:dyDescent="0.2">
      <c r="AD24881" s="11" t="s">
        <v>38681</v>
      </c>
      <c r="AE24881" s="10" t="s">
        <v>13656</v>
      </c>
      <c r="AF24881" s="10" t="s">
        <v>25</v>
      </c>
    </row>
    <row r="24882" spans="30:32" x14ac:dyDescent="0.2">
      <c r="AD24882" s="11" t="s">
        <v>38682</v>
      </c>
      <c r="AE24882" s="10" t="s">
        <v>38683</v>
      </c>
      <c r="AF24882" s="10" t="s">
        <v>25</v>
      </c>
    </row>
    <row r="24883" spans="30:32" x14ac:dyDescent="0.2">
      <c r="AD24883" s="11" t="s">
        <v>38684</v>
      </c>
      <c r="AE24883" s="10" t="s">
        <v>38683</v>
      </c>
      <c r="AF24883" s="10" t="s">
        <v>25</v>
      </c>
    </row>
    <row r="24884" spans="30:32" x14ac:dyDescent="0.2">
      <c r="AD24884" s="11" t="s">
        <v>38685</v>
      </c>
      <c r="AE24884" s="10" t="s">
        <v>38683</v>
      </c>
      <c r="AF24884" s="10" t="s">
        <v>25</v>
      </c>
    </row>
    <row r="24885" spans="30:32" x14ac:dyDescent="0.2">
      <c r="AD24885" s="11" t="s">
        <v>38686</v>
      </c>
      <c r="AE24885" s="10" t="s">
        <v>18787</v>
      </c>
      <c r="AF24885" s="10" t="s">
        <v>25</v>
      </c>
    </row>
    <row r="24886" spans="30:32" x14ac:dyDescent="0.2">
      <c r="AD24886" s="11" t="s">
        <v>38687</v>
      </c>
      <c r="AE24886" s="10" t="s">
        <v>38688</v>
      </c>
      <c r="AF24886" s="10" t="s">
        <v>25</v>
      </c>
    </row>
    <row r="24887" spans="30:32" x14ac:dyDescent="0.2">
      <c r="AD24887" s="11" t="s">
        <v>38689</v>
      </c>
      <c r="AE24887" s="10" t="s">
        <v>3016</v>
      </c>
      <c r="AF24887" s="10" t="s">
        <v>25</v>
      </c>
    </row>
    <row r="24888" spans="30:32" x14ac:dyDescent="0.2">
      <c r="AD24888" s="11" t="s">
        <v>38690</v>
      </c>
      <c r="AE24888" s="10" t="s">
        <v>24646</v>
      </c>
      <c r="AF24888" s="10" t="s">
        <v>25</v>
      </c>
    </row>
    <row r="24889" spans="30:32" x14ac:dyDescent="0.2">
      <c r="AD24889" s="11" t="s">
        <v>38691</v>
      </c>
      <c r="AE24889" s="10" t="s">
        <v>5360</v>
      </c>
      <c r="AF24889" s="10" t="s">
        <v>25</v>
      </c>
    </row>
    <row r="24890" spans="30:32" x14ac:dyDescent="0.2">
      <c r="AD24890" s="11" t="s">
        <v>38692</v>
      </c>
      <c r="AE24890" s="10" t="s">
        <v>38693</v>
      </c>
      <c r="AF24890" s="10" t="s">
        <v>25</v>
      </c>
    </row>
    <row r="24891" spans="30:32" x14ac:dyDescent="0.2">
      <c r="AD24891" s="11" t="s">
        <v>38694</v>
      </c>
      <c r="AE24891" s="10" t="s">
        <v>38695</v>
      </c>
      <c r="AF24891" s="10" t="s">
        <v>25</v>
      </c>
    </row>
    <row r="24892" spans="30:32" x14ac:dyDescent="0.2">
      <c r="AD24892" s="11" t="s">
        <v>38696</v>
      </c>
      <c r="AE24892" s="10" t="s">
        <v>38695</v>
      </c>
      <c r="AF24892" s="10" t="s">
        <v>25</v>
      </c>
    </row>
    <row r="24893" spans="30:32" x14ac:dyDescent="0.2">
      <c r="AD24893" s="11" t="s">
        <v>38697</v>
      </c>
      <c r="AE24893" s="10" t="s">
        <v>19750</v>
      </c>
      <c r="AF24893" s="10" t="s">
        <v>25</v>
      </c>
    </row>
    <row r="24894" spans="30:32" x14ac:dyDescent="0.2">
      <c r="AD24894" s="11" t="s">
        <v>38698</v>
      </c>
      <c r="AE24894" s="10" t="s">
        <v>38699</v>
      </c>
      <c r="AF24894" s="10" t="s">
        <v>25</v>
      </c>
    </row>
    <row r="24895" spans="30:32" x14ac:dyDescent="0.2">
      <c r="AD24895" s="11" t="s">
        <v>38700</v>
      </c>
      <c r="AE24895" s="10" t="s">
        <v>26281</v>
      </c>
      <c r="AF24895" s="10" t="s">
        <v>25</v>
      </c>
    </row>
    <row r="24896" spans="30:32" x14ac:dyDescent="0.2">
      <c r="AD24896" s="11" t="s">
        <v>38701</v>
      </c>
      <c r="AE24896" s="10" t="s">
        <v>38702</v>
      </c>
      <c r="AF24896" s="10" t="s">
        <v>25</v>
      </c>
    </row>
    <row r="24897" spans="30:32" x14ac:dyDescent="0.2">
      <c r="AD24897" s="11" t="s">
        <v>38703</v>
      </c>
      <c r="AE24897" s="10" t="s">
        <v>38702</v>
      </c>
      <c r="AF24897" s="10" t="s">
        <v>25</v>
      </c>
    </row>
    <row r="24898" spans="30:32" x14ac:dyDescent="0.2">
      <c r="AD24898" s="11" t="s">
        <v>38704</v>
      </c>
      <c r="AE24898" s="10" t="s">
        <v>38705</v>
      </c>
      <c r="AF24898" s="10" t="s">
        <v>25</v>
      </c>
    </row>
    <row r="24899" spans="30:32" x14ac:dyDescent="0.2">
      <c r="AD24899" s="11" t="s">
        <v>38706</v>
      </c>
      <c r="AE24899" s="10" t="s">
        <v>38702</v>
      </c>
      <c r="AF24899" s="10" t="s">
        <v>25</v>
      </c>
    </row>
    <row r="24900" spans="30:32" x14ac:dyDescent="0.2">
      <c r="AD24900" s="11" t="s">
        <v>38707</v>
      </c>
      <c r="AE24900" s="10" t="s">
        <v>38708</v>
      </c>
      <c r="AF24900" s="10" t="s">
        <v>25</v>
      </c>
    </row>
    <row r="24901" spans="30:32" x14ac:dyDescent="0.2">
      <c r="AD24901" s="11" t="s">
        <v>38709</v>
      </c>
      <c r="AE24901" s="10" t="s">
        <v>38710</v>
      </c>
      <c r="AF24901" s="10" t="s">
        <v>25</v>
      </c>
    </row>
    <row r="24902" spans="30:32" x14ac:dyDescent="0.2">
      <c r="AD24902" s="11" t="s">
        <v>38711</v>
      </c>
      <c r="AE24902" s="10" t="s">
        <v>24274</v>
      </c>
      <c r="AF24902" s="10" t="s">
        <v>25</v>
      </c>
    </row>
    <row r="24903" spans="30:32" x14ac:dyDescent="0.2">
      <c r="AD24903" s="11" t="s">
        <v>38712</v>
      </c>
      <c r="AE24903" s="10" t="s">
        <v>38713</v>
      </c>
      <c r="AF24903" s="10" t="s">
        <v>25</v>
      </c>
    </row>
    <row r="24904" spans="30:32" x14ac:dyDescent="0.2">
      <c r="AD24904" s="11" t="s">
        <v>38714</v>
      </c>
      <c r="AE24904" s="10" t="s">
        <v>24050</v>
      </c>
      <c r="AF24904" s="10" t="s">
        <v>25</v>
      </c>
    </row>
    <row r="24905" spans="30:32" x14ac:dyDescent="0.2">
      <c r="AD24905" s="11" t="s">
        <v>38715</v>
      </c>
      <c r="AE24905" s="10" t="s">
        <v>24050</v>
      </c>
      <c r="AF24905" s="10" t="s">
        <v>25</v>
      </c>
    </row>
    <row r="24906" spans="30:32" x14ac:dyDescent="0.2">
      <c r="AD24906" s="11" t="s">
        <v>38716</v>
      </c>
      <c r="AE24906" s="10" t="s">
        <v>24050</v>
      </c>
      <c r="AF24906" s="10" t="s">
        <v>25</v>
      </c>
    </row>
    <row r="24907" spans="30:32" x14ac:dyDescent="0.2">
      <c r="AD24907" s="11" t="s">
        <v>38717</v>
      </c>
      <c r="AE24907" s="10" t="s">
        <v>24050</v>
      </c>
      <c r="AF24907" s="10" t="s">
        <v>25</v>
      </c>
    </row>
    <row r="24908" spans="30:32" x14ac:dyDescent="0.2">
      <c r="AD24908" s="11" t="s">
        <v>38718</v>
      </c>
      <c r="AE24908" s="10" t="s">
        <v>38719</v>
      </c>
      <c r="AF24908" s="10" t="s">
        <v>25</v>
      </c>
    </row>
    <row r="24909" spans="30:32" x14ac:dyDescent="0.2">
      <c r="AD24909" s="11" t="s">
        <v>38720</v>
      </c>
      <c r="AE24909" s="10" t="s">
        <v>3527</v>
      </c>
      <c r="AF24909" s="10" t="s">
        <v>25</v>
      </c>
    </row>
    <row r="24910" spans="30:32" x14ac:dyDescent="0.2">
      <c r="AD24910" s="11" t="s">
        <v>38721</v>
      </c>
      <c r="AE24910" s="10" t="s">
        <v>3527</v>
      </c>
      <c r="AF24910" s="10" t="s">
        <v>25</v>
      </c>
    </row>
    <row r="24911" spans="30:32" x14ac:dyDescent="0.2">
      <c r="AD24911" s="11" t="s">
        <v>38722</v>
      </c>
      <c r="AE24911" s="10" t="s">
        <v>3527</v>
      </c>
      <c r="AF24911" s="10" t="s">
        <v>25</v>
      </c>
    </row>
    <row r="24912" spans="30:32" x14ac:dyDescent="0.2">
      <c r="AD24912" s="11" t="s">
        <v>38723</v>
      </c>
      <c r="AE24912" s="10" t="s">
        <v>3527</v>
      </c>
      <c r="AF24912" s="10" t="s">
        <v>25</v>
      </c>
    </row>
    <row r="24913" spans="30:32" x14ac:dyDescent="0.2">
      <c r="AD24913" s="11" t="s">
        <v>38724</v>
      </c>
      <c r="AE24913" s="10" t="s">
        <v>3527</v>
      </c>
      <c r="AF24913" s="10" t="s">
        <v>25</v>
      </c>
    </row>
    <row r="24914" spans="30:32" x14ac:dyDescent="0.2">
      <c r="AD24914" s="11" t="s">
        <v>38725</v>
      </c>
      <c r="AE24914" s="10" t="s">
        <v>3527</v>
      </c>
      <c r="AF24914" s="10" t="s">
        <v>25</v>
      </c>
    </row>
    <row r="24915" spans="30:32" x14ac:dyDescent="0.2">
      <c r="AD24915" s="11" t="s">
        <v>38726</v>
      </c>
      <c r="AE24915" s="10" t="s">
        <v>3527</v>
      </c>
      <c r="AF24915" s="10" t="s">
        <v>25</v>
      </c>
    </row>
    <row r="24916" spans="30:32" x14ac:dyDescent="0.2">
      <c r="AD24916" s="11" t="s">
        <v>38727</v>
      </c>
      <c r="AE24916" s="10" t="s">
        <v>3527</v>
      </c>
      <c r="AF24916" s="10" t="s">
        <v>25</v>
      </c>
    </row>
    <row r="24917" spans="30:32" x14ac:dyDescent="0.2">
      <c r="AD24917" s="11" t="s">
        <v>38728</v>
      </c>
      <c r="AE24917" s="10" t="s">
        <v>3527</v>
      </c>
      <c r="AF24917" s="10" t="s">
        <v>25</v>
      </c>
    </row>
    <row r="24918" spans="30:32" x14ac:dyDescent="0.2">
      <c r="AD24918" s="11" t="s">
        <v>38729</v>
      </c>
      <c r="AE24918" s="10" t="s">
        <v>3527</v>
      </c>
      <c r="AF24918" s="10" t="s">
        <v>25</v>
      </c>
    </row>
    <row r="24919" spans="30:32" x14ac:dyDescent="0.2">
      <c r="AD24919" s="11" t="s">
        <v>38730</v>
      </c>
      <c r="AE24919" s="10" t="s">
        <v>3527</v>
      </c>
      <c r="AF24919" s="10" t="s">
        <v>25</v>
      </c>
    </row>
    <row r="24920" spans="30:32" x14ac:dyDescent="0.2">
      <c r="AD24920" s="11" t="s">
        <v>38731</v>
      </c>
      <c r="AE24920" s="10" t="s">
        <v>3527</v>
      </c>
      <c r="AF24920" s="10" t="s">
        <v>25</v>
      </c>
    </row>
    <row r="24921" spans="30:32" x14ac:dyDescent="0.2">
      <c r="AD24921" s="11" t="s">
        <v>38732</v>
      </c>
      <c r="AE24921" s="10" t="s">
        <v>3527</v>
      </c>
      <c r="AF24921" s="10" t="s">
        <v>25</v>
      </c>
    </row>
    <row r="24922" spans="30:32" x14ac:dyDescent="0.2">
      <c r="AD24922" s="11" t="s">
        <v>38733</v>
      </c>
      <c r="AE24922" s="10" t="s">
        <v>3527</v>
      </c>
      <c r="AF24922" s="10" t="s">
        <v>25</v>
      </c>
    </row>
    <row r="24923" spans="30:32" x14ac:dyDescent="0.2">
      <c r="AD24923" s="11" t="s">
        <v>38734</v>
      </c>
      <c r="AE24923" s="10" t="s">
        <v>3527</v>
      </c>
      <c r="AF24923" s="10" t="s">
        <v>25</v>
      </c>
    </row>
    <row r="24924" spans="30:32" x14ac:dyDescent="0.2">
      <c r="AD24924" s="11" t="s">
        <v>38735</v>
      </c>
      <c r="AE24924" s="10" t="s">
        <v>3527</v>
      </c>
      <c r="AF24924" s="10" t="s">
        <v>25</v>
      </c>
    </row>
    <row r="24925" spans="30:32" x14ac:dyDescent="0.2">
      <c r="AD24925" s="11" t="s">
        <v>38736</v>
      </c>
      <c r="AE24925" s="10" t="s">
        <v>3527</v>
      </c>
      <c r="AF24925" s="10" t="s">
        <v>25</v>
      </c>
    </row>
    <row r="24926" spans="30:32" x14ac:dyDescent="0.2">
      <c r="AD24926" s="11" t="s">
        <v>38737</v>
      </c>
      <c r="AE24926" s="10" t="s">
        <v>3527</v>
      </c>
      <c r="AF24926" s="10" t="s">
        <v>25</v>
      </c>
    </row>
    <row r="24927" spans="30:32" x14ac:dyDescent="0.2">
      <c r="AD24927" s="11" t="s">
        <v>38738</v>
      </c>
      <c r="AE24927" s="10" t="s">
        <v>3527</v>
      </c>
      <c r="AF24927" s="10" t="s">
        <v>25</v>
      </c>
    </row>
    <row r="24928" spans="30:32" x14ac:dyDescent="0.2">
      <c r="AD24928" s="11" t="s">
        <v>38739</v>
      </c>
      <c r="AE24928" s="10" t="s">
        <v>3527</v>
      </c>
      <c r="AF24928" s="10" t="s">
        <v>25</v>
      </c>
    </row>
    <row r="24929" spans="30:32" x14ac:dyDescent="0.2">
      <c r="AD24929" s="11" t="s">
        <v>38740</v>
      </c>
      <c r="AE24929" s="10" t="s">
        <v>3527</v>
      </c>
      <c r="AF24929" s="10" t="s">
        <v>25</v>
      </c>
    </row>
    <row r="24930" spans="30:32" x14ac:dyDescent="0.2">
      <c r="AD24930" s="11" t="s">
        <v>38741</v>
      </c>
      <c r="AE24930" s="10" t="s">
        <v>3527</v>
      </c>
      <c r="AF24930" s="10" t="s">
        <v>25</v>
      </c>
    </row>
    <row r="24931" spans="30:32" x14ac:dyDescent="0.2">
      <c r="AD24931" s="11" t="s">
        <v>38742</v>
      </c>
      <c r="AE24931" s="10" t="s">
        <v>3527</v>
      </c>
      <c r="AF24931" s="10" t="s">
        <v>25</v>
      </c>
    </row>
    <row r="24932" spans="30:32" x14ac:dyDescent="0.2">
      <c r="AD24932" s="11" t="s">
        <v>38743</v>
      </c>
      <c r="AE24932" s="10" t="s">
        <v>3527</v>
      </c>
      <c r="AF24932" s="10" t="s">
        <v>25</v>
      </c>
    </row>
    <row r="24933" spans="30:32" x14ac:dyDescent="0.2">
      <c r="AD24933" s="11" t="s">
        <v>38744</v>
      </c>
      <c r="AE24933" s="10" t="s">
        <v>3527</v>
      </c>
      <c r="AF24933" s="10" t="s">
        <v>25</v>
      </c>
    </row>
    <row r="24934" spans="30:32" x14ac:dyDescent="0.2">
      <c r="AD24934" s="11" t="s">
        <v>38745</v>
      </c>
      <c r="AE24934" s="10" t="s">
        <v>3527</v>
      </c>
      <c r="AF24934" s="10" t="s">
        <v>25</v>
      </c>
    </row>
    <row r="24935" spans="30:32" x14ac:dyDescent="0.2">
      <c r="AD24935" s="11" t="s">
        <v>38746</v>
      </c>
      <c r="AE24935" s="10" t="s">
        <v>3527</v>
      </c>
      <c r="AF24935" s="10" t="s">
        <v>25</v>
      </c>
    </row>
    <row r="24936" spans="30:32" x14ac:dyDescent="0.2">
      <c r="AD24936" s="11" t="s">
        <v>38747</v>
      </c>
      <c r="AE24936" s="10" t="s">
        <v>3527</v>
      </c>
      <c r="AF24936" s="10" t="s">
        <v>25</v>
      </c>
    </row>
    <row r="24937" spans="30:32" x14ac:dyDescent="0.2">
      <c r="AD24937" s="11" t="s">
        <v>38748</v>
      </c>
      <c r="AE24937" s="10" t="s">
        <v>3527</v>
      </c>
      <c r="AF24937" s="10" t="s">
        <v>25</v>
      </c>
    </row>
    <row r="24938" spans="30:32" x14ac:dyDescent="0.2">
      <c r="AD24938" s="11" t="s">
        <v>38749</v>
      </c>
      <c r="AE24938" s="10" t="s">
        <v>3527</v>
      </c>
      <c r="AF24938" s="10" t="s">
        <v>25</v>
      </c>
    </row>
    <row r="24939" spans="30:32" x14ac:dyDescent="0.2">
      <c r="AD24939" s="11" t="s">
        <v>38750</v>
      </c>
      <c r="AE24939" s="10" t="s">
        <v>3527</v>
      </c>
      <c r="AF24939" s="10" t="s">
        <v>25</v>
      </c>
    </row>
    <row r="24940" spans="30:32" x14ac:dyDescent="0.2">
      <c r="AD24940" s="11" t="s">
        <v>38751</v>
      </c>
      <c r="AE24940" s="10" t="s">
        <v>3527</v>
      </c>
      <c r="AF24940" s="10" t="s">
        <v>25</v>
      </c>
    </row>
    <row r="24941" spans="30:32" x14ac:dyDescent="0.2">
      <c r="AD24941" s="11" t="s">
        <v>38752</v>
      </c>
      <c r="AE24941" s="10" t="s">
        <v>6561</v>
      </c>
      <c r="AF24941" s="10" t="s">
        <v>25</v>
      </c>
    </row>
    <row r="24942" spans="30:32" x14ac:dyDescent="0.2">
      <c r="AD24942" s="11" t="s">
        <v>38753</v>
      </c>
      <c r="AE24942" s="10" t="s">
        <v>3527</v>
      </c>
      <c r="AF24942" s="10" t="s">
        <v>25</v>
      </c>
    </row>
    <row r="24943" spans="30:32" x14ac:dyDescent="0.2">
      <c r="AD24943" s="11" t="s">
        <v>38754</v>
      </c>
      <c r="AE24943" s="10" t="s">
        <v>3527</v>
      </c>
      <c r="AF24943" s="10" t="s">
        <v>25</v>
      </c>
    </row>
    <row r="24944" spans="30:32" x14ac:dyDescent="0.2">
      <c r="AD24944" s="11" t="s">
        <v>38755</v>
      </c>
      <c r="AE24944" s="10" t="s">
        <v>3527</v>
      </c>
      <c r="AF24944" s="10" t="s">
        <v>25</v>
      </c>
    </row>
    <row r="24945" spans="30:32" x14ac:dyDescent="0.2">
      <c r="AD24945" s="11" t="s">
        <v>38756</v>
      </c>
      <c r="AE24945" s="10" t="s">
        <v>3527</v>
      </c>
      <c r="AF24945" s="10" t="s">
        <v>25</v>
      </c>
    </row>
    <row r="24946" spans="30:32" x14ac:dyDescent="0.2">
      <c r="AD24946" s="11" t="s">
        <v>38757</v>
      </c>
      <c r="AE24946" s="10" t="s">
        <v>3527</v>
      </c>
      <c r="AF24946" s="10" t="s">
        <v>25</v>
      </c>
    </row>
    <row r="24947" spans="30:32" x14ac:dyDescent="0.2">
      <c r="AD24947" s="11" t="s">
        <v>38758</v>
      </c>
      <c r="AE24947" s="10" t="s">
        <v>3527</v>
      </c>
      <c r="AF24947" s="10" t="s">
        <v>25</v>
      </c>
    </row>
    <row r="24948" spans="30:32" x14ac:dyDescent="0.2">
      <c r="AD24948" s="11" t="s">
        <v>38759</v>
      </c>
      <c r="AE24948" s="10" t="s">
        <v>38760</v>
      </c>
      <c r="AF24948" s="10" t="s">
        <v>25</v>
      </c>
    </row>
    <row r="24949" spans="30:32" x14ac:dyDescent="0.2">
      <c r="AD24949" s="11" t="s">
        <v>38761</v>
      </c>
      <c r="AE24949" s="10" t="s">
        <v>3527</v>
      </c>
      <c r="AF24949" s="10" t="s">
        <v>25</v>
      </c>
    </row>
    <row r="24950" spans="30:32" x14ac:dyDescent="0.2">
      <c r="AD24950" s="11" t="s">
        <v>38762</v>
      </c>
      <c r="AE24950" s="10" t="s">
        <v>3527</v>
      </c>
      <c r="AF24950" s="10" t="s">
        <v>25</v>
      </c>
    </row>
    <row r="24951" spans="30:32" x14ac:dyDescent="0.2">
      <c r="AD24951" s="11" t="s">
        <v>38763</v>
      </c>
      <c r="AE24951" s="10" t="s">
        <v>3527</v>
      </c>
      <c r="AF24951" s="10" t="s">
        <v>25</v>
      </c>
    </row>
    <row r="24952" spans="30:32" x14ac:dyDescent="0.2">
      <c r="AD24952" s="11" t="s">
        <v>38764</v>
      </c>
      <c r="AE24952" s="10" t="s">
        <v>3527</v>
      </c>
      <c r="AF24952" s="10" t="s">
        <v>25</v>
      </c>
    </row>
    <row r="24953" spans="30:32" x14ac:dyDescent="0.2">
      <c r="AD24953" s="11" t="s">
        <v>38765</v>
      </c>
      <c r="AE24953" s="10" t="s">
        <v>3527</v>
      </c>
      <c r="AF24953" s="10" t="s">
        <v>25</v>
      </c>
    </row>
    <row r="24954" spans="30:32" x14ac:dyDescent="0.2">
      <c r="AD24954" s="11" t="s">
        <v>38766</v>
      </c>
      <c r="AE24954" s="10" t="s">
        <v>38760</v>
      </c>
      <c r="AF24954" s="10" t="s">
        <v>25</v>
      </c>
    </row>
    <row r="24955" spans="30:32" x14ac:dyDescent="0.2">
      <c r="AD24955" s="11" t="s">
        <v>38767</v>
      </c>
      <c r="AE24955" s="10" t="s">
        <v>3527</v>
      </c>
      <c r="AF24955" s="10" t="s">
        <v>25</v>
      </c>
    </row>
    <row r="24956" spans="30:32" x14ac:dyDescent="0.2">
      <c r="AD24956" s="11" t="s">
        <v>38768</v>
      </c>
      <c r="AE24956" s="10" t="s">
        <v>3527</v>
      </c>
      <c r="AF24956" s="10" t="s">
        <v>25</v>
      </c>
    </row>
    <row r="24957" spans="30:32" x14ac:dyDescent="0.2">
      <c r="AD24957" s="11" t="s">
        <v>38769</v>
      </c>
      <c r="AE24957" s="10" t="s">
        <v>3527</v>
      </c>
      <c r="AF24957" s="10" t="s">
        <v>25</v>
      </c>
    </row>
    <row r="24958" spans="30:32" x14ac:dyDescent="0.2">
      <c r="AD24958" s="11" t="s">
        <v>38770</v>
      </c>
      <c r="AE24958" s="10" t="s">
        <v>3527</v>
      </c>
      <c r="AF24958" s="10" t="s">
        <v>25</v>
      </c>
    </row>
    <row r="24959" spans="30:32" x14ac:dyDescent="0.2">
      <c r="AD24959" s="11" t="s">
        <v>38771</v>
      </c>
      <c r="AE24959" s="10" t="s">
        <v>3527</v>
      </c>
      <c r="AF24959" s="10" t="s">
        <v>25</v>
      </c>
    </row>
    <row r="24960" spans="30:32" x14ac:dyDescent="0.2">
      <c r="AD24960" s="11" t="s">
        <v>38772</v>
      </c>
      <c r="AE24960" s="10" t="s">
        <v>12548</v>
      </c>
      <c r="AF24960" s="10" t="s">
        <v>25</v>
      </c>
    </row>
    <row r="24961" spans="30:32" x14ac:dyDescent="0.2">
      <c r="AD24961" s="11" t="s">
        <v>38773</v>
      </c>
      <c r="AE24961" s="10" t="s">
        <v>3527</v>
      </c>
      <c r="AF24961" s="10" t="s">
        <v>25</v>
      </c>
    </row>
    <row r="24962" spans="30:32" x14ac:dyDescent="0.2">
      <c r="AD24962" s="11" t="s">
        <v>38774</v>
      </c>
      <c r="AE24962" s="10" t="s">
        <v>38775</v>
      </c>
      <c r="AF24962" s="10" t="s">
        <v>25</v>
      </c>
    </row>
    <row r="24963" spans="30:32" x14ac:dyDescent="0.2">
      <c r="AD24963" s="11" t="s">
        <v>38776</v>
      </c>
      <c r="AE24963" s="10" t="s">
        <v>3527</v>
      </c>
      <c r="AF24963" s="10" t="s">
        <v>25</v>
      </c>
    </row>
    <row r="24964" spans="30:32" x14ac:dyDescent="0.2">
      <c r="AD24964" s="11" t="s">
        <v>38777</v>
      </c>
      <c r="AE24964" s="10" t="s">
        <v>9311</v>
      </c>
      <c r="AF24964" s="10" t="s">
        <v>25</v>
      </c>
    </row>
    <row r="24965" spans="30:32" x14ac:dyDescent="0.2">
      <c r="AD24965" s="11" t="s">
        <v>38778</v>
      </c>
      <c r="AE24965" s="10" t="s">
        <v>2291</v>
      </c>
      <c r="AF24965" s="10" t="s">
        <v>25</v>
      </c>
    </row>
    <row r="24966" spans="30:32" x14ac:dyDescent="0.2">
      <c r="AD24966" s="11" t="s">
        <v>38779</v>
      </c>
      <c r="AE24966" s="10" t="s">
        <v>27407</v>
      </c>
      <c r="AF24966" s="10" t="s">
        <v>25</v>
      </c>
    </row>
    <row r="24967" spans="30:32" x14ac:dyDescent="0.2">
      <c r="AD24967" s="11" t="s">
        <v>38780</v>
      </c>
      <c r="AE24967" s="10" t="s">
        <v>38781</v>
      </c>
      <c r="AF24967" s="10" t="s">
        <v>25</v>
      </c>
    </row>
    <row r="24968" spans="30:32" x14ac:dyDescent="0.2">
      <c r="AD24968" s="11" t="s">
        <v>38782</v>
      </c>
      <c r="AE24968" s="10" t="s">
        <v>23364</v>
      </c>
      <c r="AF24968" s="10" t="s">
        <v>25</v>
      </c>
    </row>
    <row r="24969" spans="30:32" x14ac:dyDescent="0.2">
      <c r="AD24969" s="11" t="s">
        <v>38783</v>
      </c>
      <c r="AE24969" s="10" t="s">
        <v>38784</v>
      </c>
      <c r="AF24969" s="10" t="s">
        <v>25</v>
      </c>
    </row>
    <row r="24970" spans="30:32" x14ac:dyDescent="0.2">
      <c r="AD24970" s="11" t="s">
        <v>38785</v>
      </c>
      <c r="AE24970" s="10" t="s">
        <v>38786</v>
      </c>
      <c r="AF24970" s="10" t="s">
        <v>25</v>
      </c>
    </row>
    <row r="24971" spans="30:32" x14ac:dyDescent="0.2">
      <c r="AD24971" s="11" t="s">
        <v>38787</v>
      </c>
      <c r="AE24971" s="10" t="s">
        <v>10501</v>
      </c>
      <c r="AF24971" s="10" t="s">
        <v>25</v>
      </c>
    </row>
    <row r="24972" spans="30:32" x14ac:dyDescent="0.2">
      <c r="AD24972" s="11" t="s">
        <v>38788</v>
      </c>
      <c r="AE24972" s="10" t="s">
        <v>10501</v>
      </c>
      <c r="AF24972" s="10" t="s">
        <v>25</v>
      </c>
    </row>
    <row r="24973" spans="30:32" x14ac:dyDescent="0.2">
      <c r="AD24973" s="11" t="s">
        <v>38789</v>
      </c>
      <c r="AE24973" s="10" t="s">
        <v>10501</v>
      </c>
      <c r="AF24973" s="10" t="s">
        <v>25</v>
      </c>
    </row>
    <row r="24974" spans="30:32" x14ac:dyDescent="0.2">
      <c r="AD24974" s="11" t="s">
        <v>38790</v>
      </c>
      <c r="AE24974" s="10" t="s">
        <v>10501</v>
      </c>
      <c r="AF24974" s="10" t="s">
        <v>25</v>
      </c>
    </row>
    <row r="24975" spans="30:32" x14ac:dyDescent="0.2">
      <c r="AD24975" s="11" t="s">
        <v>38791</v>
      </c>
      <c r="AE24975" s="10" t="s">
        <v>21128</v>
      </c>
      <c r="AF24975" s="10" t="s">
        <v>25</v>
      </c>
    </row>
    <row r="24976" spans="30:32" x14ac:dyDescent="0.2">
      <c r="AD24976" s="11" t="s">
        <v>38792</v>
      </c>
      <c r="AE24976" s="10" t="s">
        <v>1913</v>
      </c>
      <c r="AF24976" s="10" t="s">
        <v>25</v>
      </c>
    </row>
    <row r="24977" spans="30:32" x14ac:dyDescent="0.2">
      <c r="AD24977" s="11" t="s">
        <v>38793</v>
      </c>
      <c r="AE24977" s="10" t="s">
        <v>38794</v>
      </c>
      <c r="AF24977" s="10" t="s">
        <v>25</v>
      </c>
    </row>
    <row r="24978" spans="30:32" x14ac:dyDescent="0.2">
      <c r="AD24978" s="11" t="s">
        <v>38795</v>
      </c>
      <c r="AE24978" s="10" t="s">
        <v>38796</v>
      </c>
      <c r="AF24978" s="10" t="s">
        <v>25</v>
      </c>
    </row>
    <row r="24979" spans="30:32" x14ac:dyDescent="0.2">
      <c r="AD24979" s="11" t="s">
        <v>38797</v>
      </c>
      <c r="AE24979" s="10" t="s">
        <v>38798</v>
      </c>
      <c r="AF24979" s="10" t="s">
        <v>25</v>
      </c>
    </row>
    <row r="24980" spans="30:32" x14ac:dyDescent="0.2">
      <c r="AD24980" s="11" t="s">
        <v>38799</v>
      </c>
      <c r="AE24980" s="10" t="s">
        <v>38798</v>
      </c>
      <c r="AF24980" s="10" t="s">
        <v>25</v>
      </c>
    </row>
    <row r="24981" spans="30:32" x14ac:dyDescent="0.2">
      <c r="AD24981" s="11" t="s">
        <v>38800</v>
      </c>
      <c r="AE24981" s="10" t="s">
        <v>34855</v>
      </c>
      <c r="AF24981" s="10" t="s">
        <v>25</v>
      </c>
    </row>
    <row r="24982" spans="30:32" x14ac:dyDescent="0.2">
      <c r="AD24982" s="11" t="s">
        <v>38801</v>
      </c>
      <c r="AE24982" s="10" t="s">
        <v>34855</v>
      </c>
      <c r="AF24982" s="10" t="s">
        <v>25</v>
      </c>
    </row>
    <row r="24983" spans="30:32" x14ac:dyDescent="0.2">
      <c r="AD24983" s="11" t="s">
        <v>38802</v>
      </c>
      <c r="AE24983" s="10" t="s">
        <v>2322</v>
      </c>
      <c r="AF24983" s="10" t="s">
        <v>25</v>
      </c>
    </row>
    <row r="24984" spans="30:32" x14ac:dyDescent="0.2">
      <c r="AD24984" s="11" t="s">
        <v>38803</v>
      </c>
      <c r="AE24984" s="10" t="s">
        <v>37756</v>
      </c>
      <c r="AF24984" s="10" t="s">
        <v>25</v>
      </c>
    </row>
    <row r="24985" spans="30:32" x14ac:dyDescent="0.2">
      <c r="AD24985" s="11" t="s">
        <v>38804</v>
      </c>
      <c r="AE24985" s="10" t="s">
        <v>37756</v>
      </c>
      <c r="AF24985" s="10" t="s">
        <v>25</v>
      </c>
    </row>
    <row r="24986" spans="30:32" x14ac:dyDescent="0.2">
      <c r="AD24986" s="11" t="s">
        <v>38805</v>
      </c>
      <c r="AE24986" s="10" t="s">
        <v>23833</v>
      </c>
      <c r="AF24986" s="10" t="s">
        <v>25</v>
      </c>
    </row>
    <row r="24987" spans="30:32" x14ac:dyDescent="0.2">
      <c r="AD24987" s="11" t="s">
        <v>38806</v>
      </c>
      <c r="AE24987" s="10" t="s">
        <v>38807</v>
      </c>
      <c r="AF24987" s="10" t="s">
        <v>25</v>
      </c>
    </row>
    <row r="24988" spans="30:32" x14ac:dyDescent="0.2">
      <c r="AD24988" s="11" t="s">
        <v>38808</v>
      </c>
      <c r="AE24988" s="10" t="s">
        <v>1769</v>
      </c>
      <c r="AF24988" s="10" t="s">
        <v>25</v>
      </c>
    </row>
    <row r="24989" spans="30:32" x14ac:dyDescent="0.2">
      <c r="AD24989" s="11" t="s">
        <v>38809</v>
      </c>
      <c r="AE24989" s="10" t="s">
        <v>38810</v>
      </c>
      <c r="AF24989" s="10" t="s">
        <v>25</v>
      </c>
    </row>
    <row r="24990" spans="30:32" x14ac:dyDescent="0.2">
      <c r="AD24990" s="11" t="s">
        <v>38811</v>
      </c>
      <c r="AE24990" s="10" t="s">
        <v>38812</v>
      </c>
      <c r="AF24990" s="10" t="s">
        <v>25</v>
      </c>
    </row>
    <row r="24991" spans="30:32" x14ac:dyDescent="0.2">
      <c r="AD24991" s="11" t="s">
        <v>38813</v>
      </c>
      <c r="AE24991" s="10" t="s">
        <v>38814</v>
      </c>
      <c r="AF24991" s="10" t="s">
        <v>25</v>
      </c>
    </row>
    <row r="24992" spans="30:32" x14ac:dyDescent="0.2">
      <c r="AD24992" s="11" t="s">
        <v>38815</v>
      </c>
      <c r="AE24992" s="10" t="s">
        <v>25302</v>
      </c>
      <c r="AF24992" s="10" t="s">
        <v>25</v>
      </c>
    </row>
    <row r="24993" spans="30:32" x14ac:dyDescent="0.2">
      <c r="AD24993" s="11" t="s">
        <v>38816</v>
      </c>
      <c r="AE24993" s="10" t="s">
        <v>38817</v>
      </c>
      <c r="AF24993" s="10" t="s">
        <v>25</v>
      </c>
    </row>
    <row r="24994" spans="30:32" x14ac:dyDescent="0.2">
      <c r="AD24994" s="11" t="s">
        <v>38818</v>
      </c>
      <c r="AE24994" s="10" t="s">
        <v>2376</v>
      </c>
      <c r="AF24994" s="10" t="s">
        <v>25</v>
      </c>
    </row>
    <row r="24995" spans="30:32" x14ac:dyDescent="0.2">
      <c r="AD24995" s="11" t="s">
        <v>38819</v>
      </c>
      <c r="AE24995" s="10" t="s">
        <v>2376</v>
      </c>
      <c r="AF24995" s="10" t="s">
        <v>25</v>
      </c>
    </row>
    <row r="24996" spans="30:32" x14ac:dyDescent="0.2">
      <c r="AD24996" s="11" t="s">
        <v>38820</v>
      </c>
      <c r="AE24996" s="10" t="s">
        <v>7610</v>
      </c>
      <c r="AF24996" s="10" t="s">
        <v>25</v>
      </c>
    </row>
    <row r="24997" spans="30:32" x14ac:dyDescent="0.2">
      <c r="AD24997" s="11" t="s">
        <v>38821</v>
      </c>
      <c r="AE24997" s="10" t="s">
        <v>10606</v>
      </c>
      <c r="AF24997" s="10" t="s">
        <v>25</v>
      </c>
    </row>
    <row r="24998" spans="30:32" x14ac:dyDescent="0.2">
      <c r="AD24998" s="11" t="s">
        <v>38822</v>
      </c>
      <c r="AE24998" s="10" t="s">
        <v>10606</v>
      </c>
      <c r="AF24998" s="10" t="s">
        <v>25</v>
      </c>
    </row>
    <row r="24999" spans="30:32" x14ac:dyDescent="0.2">
      <c r="AD24999" s="11" t="s">
        <v>38823</v>
      </c>
      <c r="AE24999" s="10" t="s">
        <v>10606</v>
      </c>
      <c r="AF24999" s="10" t="s">
        <v>25</v>
      </c>
    </row>
    <row r="25000" spans="30:32" x14ac:dyDescent="0.2">
      <c r="AD25000" s="11" t="s">
        <v>38824</v>
      </c>
      <c r="AE25000" s="10" t="s">
        <v>38825</v>
      </c>
      <c r="AF25000" s="10" t="s">
        <v>25</v>
      </c>
    </row>
    <row r="25001" spans="30:32" x14ac:dyDescent="0.2">
      <c r="AD25001" s="11" t="s">
        <v>38826</v>
      </c>
      <c r="AE25001" s="10" t="s">
        <v>38827</v>
      </c>
      <c r="AF25001" s="10" t="s">
        <v>25</v>
      </c>
    </row>
    <row r="25002" spans="30:32" x14ac:dyDescent="0.2">
      <c r="AD25002" s="11" t="s">
        <v>38828</v>
      </c>
      <c r="AE25002" s="10" t="s">
        <v>38829</v>
      </c>
      <c r="AF25002" s="10" t="s">
        <v>25</v>
      </c>
    </row>
    <row r="25003" spans="30:32" x14ac:dyDescent="0.2">
      <c r="AD25003" s="11" t="s">
        <v>38830</v>
      </c>
      <c r="AE25003" s="10" t="s">
        <v>1180</v>
      </c>
      <c r="AF25003" s="10" t="s">
        <v>25</v>
      </c>
    </row>
    <row r="25004" spans="30:32" x14ac:dyDescent="0.2">
      <c r="AD25004" s="11" t="s">
        <v>38831</v>
      </c>
      <c r="AE25004" s="10" t="s">
        <v>38832</v>
      </c>
      <c r="AF25004" s="10" t="s">
        <v>25</v>
      </c>
    </row>
    <row r="25005" spans="30:32" x14ac:dyDescent="0.2">
      <c r="AD25005" s="11" t="s">
        <v>38833</v>
      </c>
      <c r="AE25005" s="10" t="s">
        <v>12178</v>
      </c>
      <c r="AF25005" s="10" t="s">
        <v>25</v>
      </c>
    </row>
    <row r="25006" spans="30:32" x14ac:dyDescent="0.2">
      <c r="AD25006" s="11" t="s">
        <v>38834</v>
      </c>
      <c r="AE25006" s="10" t="s">
        <v>12178</v>
      </c>
      <c r="AF25006" s="10" t="s">
        <v>25</v>
      </c>
    </row>
    <row r="25007" spans="30:32" x14ac:dyDescent="0.2">
      <c r="AD25007" s="11" t="s">
        <v>38835</v>
      </c>
      <c r="AE25007" s="10" t="s">
        <v>10646</v>
      </c>
      <c r="AF25007" s="10" t="s">
        <v>25</v>
      </c>
    </row>
    <row r="25008" spans="30:32" x14ac:dyDescent="0.2">
      <c r="AD25008" s="11" t="s">
        <v>38836</v>
      </c>
      <c r="AE25008" s="10" t="s">
        <v>1142</v>
      </c>
      <c r="AF25008" s="10" t="s">
        <v>25</v>
      </c>
    </row>
    <row r="25009" spans="30:32" x14ac:dyDescent="0.2">
      <c r="AD25009" s="11" t="s">
        <v>38837</v>
      </c>
      <c r="AE25009" s="10" t="s">
        <v>1142</v>
      </c>
      <c r="AF25009" s="10" t="s">
        <v>25</v>
      </c>
    </row>
    <row r="25010" spans="30:32" x14ac:dyDescent="0.2">
      <c r="AD25010" s="11" t="s">
        <v>38838</v>
      </c>
      <c r="AE25010" s="10" t="s">
        <v>1142</v>
      </c>
      <c r="AF25010" s="10" t="s">
        <v>25</v>
      </c>
    </row>
    <row r="25011" spans="30:32" x14ac:dyDescent="0.2">
      <c r="AD25011" s="11" t="s">
        <v>38839</v>
      </c>
      <c r="AE25011" s="10" t="s">
        <v>1142</v>
      </c>
      <c r="AF25011" s="10" t="s">
        <v>25</v>
      </c>
    </row>
    <row r="25012" spans="30:32" x14ac:dyDescent="0.2">
      <c r="AD25012" s="11" t="s">
        <v>38840</v>
      </c>
      <c r="AE25012" s="10" t="s">
        <v>38841</v>
      </c>
      <c r="AF25012" s="10" t="s">
        <v>25</v>
      </c>
    </row>
    <row r="25013" spans="30:32" x14ac:dyDescent="0.2">
      <c r="AD25013" s="11" t="s">
        <v>38842</v>
      </c>
      <c r="AE25013" s="10" t="s">
        <v>2412</v>
      </c>
      <c r="AF25013" s="10" t="s">
        <v>25</v>
      </c>
    </row>
    <row r="25014" spans="30:32" x14ac:dyDescent="0.2">
      <c r="AD25014" s="11" t="s">
        <v>38843</v>
      </c>
      <c r="AE25014" s="10" t="s">
        <v>2412</v>
      </c>
      <c r="AF25014" s="10" t="s">
        <v>25</v>
      </c>
    </row>
    <row r="25015" spans="30:32" x14ac:dyDescent="0.2">
      <c r="AD25015" s="11" t="s">
        <v>38844</v>
      </c>
      <c r="AE25015" s="10" t="s">
        <v>38845</v>
      </c>
      <c r="AF25015" s="10" t="s">
        <v>25</v>
      </c>
    </row>
    <row r="25016" spans="30:32" x14ac:dyDescent="0.2">
      <c r="AD25016" s="11" t="s">
        <v>38846</v>
      </c>
      <c r="AE25016" s="10" t="s">
        <v>38847</v>
      </c>
      <c r="AF25016" s="10" t="s">
        <v>25</v>
      </c>
    </row>
    <row r="25017" spans="30:32" x14ac:dyDescent="0.2">
      <c r="AD25017" s="11" t="s">
        <v>38848</v>
      </c>
      <c r="AE25017" s="10" t="s">
        <v>38849</v>
      </c>
      <c r="AF25017" s="10" t="s">
        <v>25</v>
      </c>
    </row>
    <row r="25018" spans="30:32" x14ac:dyDescent="0.2">
      <c r="AD25018" s="11" t="s">
        <v>38850</v>
      </c>
      <c r="AE25018" s="10" t="s">
        <v>38849</v>
      </c>
      <c r="AF25018" s="10" t="s">
        <v>25</v>
      </c>
    </row>
    <row r="25019" spans="30:32" x14ac:dyDescent="0.2">
      <c r="AD25019" s="11" t="s">
        <v>38851</v>
      </c>
      <c r="AE25019" s="10" t="s">
        <v>38852</v>
      </c>
      <c r="AF25019" s="10" t="s">
        <v>25</v>
      </c>
    </row>
    <row r="25020" spans="30:32" x14ac:dyDescent="0.2">
      <c r="AD25020" s="11" t="s">
        <v>38853</v>
      </c>
      <c r="AE25020" s="10" t="s">
        <v>32929</v>
      </c>
      <c r="AF25020" s="10" t="s">
        <v>25</v>
      </c>
    </row>
    <row r="25021" spans="30:32" x14ac:dyDescent="0.2">
      <c r="AD25021" s="11" t="s">
        <v>38854</v>
      </c>
      <c r="AE25021" s="10" t="s">
        <v>38855</v>
      </c>
      <c r="AF25021" s="10" t="s">
        <v>25</v>
      </c>
    </row>
    <row r="25022" spans="30:32" x14ac:dyDescent="0.2">
      <c r="AD25022" s="11" t="s">
        <v>38856</v>
      </c>
      <c r="AE25022" s="10" t="s">
        <v>38855</v>
      </c>
      <c r="AF25022" s="10" t="s">
        <v>25</v>
      </c>
    </row>
    <row r="25023" spans="30:32" x14ac:dyDescent="0.2">
      <c r="AD25023" s="11" t="s">
        <v>38857</v>
      </c>
      <c r="AE25023" s="10" t="s">
        <v>38855</v>
      </c>
      <c r="AF25023" s="10" t="s">
        <v>25</v>
      </c>
    </row>
    <row r="25024" spans="30:32" x14ac:dyDescent="0.2">
      <c r="AD25024" s="11" t="s">
        <v>38858</v>
      </c>
      <c r="AE25024" s="10" t="s">
        <v>38855</v>
      </c>
      <c r="AF25024" s="10" t="s">
        <v>25</v>
      </c>
    </row>
    <row r="25025" spans="30:32" x14ac:dyDescent="0.2">
      <c r="AD25025" s="11" t="s">
        <v>38859</v>
      </c>
      <c r="AE25025" s="10" t="s">
        <v>38855</v>
      </c>
      <c r="AF25025" s="10" t="s">
        <v>25</v>
      </c>
    </row>
    <row r="25026" spans="30:32" x14ac:dyDescent="0.2">
      <c r="AD25026" s="11" t="s">
        <v>38860</v>
      </c>
      <c r="AE25026" s="10" t="s">
        <v>38855</v>
      </c>
      <c r="AF25026" s="10" t="s">
        <v>25</v>
      </c>
    </row>
    <row r="25027" spans="30:32" x14ac:dyDescent="0.2">
      <c r="AD25027" s="11" t="s">
        <v>38861</v>
      </c>
      <c r="AE25027" s="10" t="s">
        <v>38855</v>
      </c>
      <c r="AF25027" s="10" t="s">
        <v>25</v>
      </c>
    </row>
    <row r="25028" spans="30:32" x14ac:dyDescent="0.2">
      <c r="AD25028" s="11" t="s">
        <v>38862</v>
      </c>
      <c r="AE25028" s="10" t="s">
        <v>38855</v>
      </c>
      <c r="AF25028" s="10" t="s">
        <v>25</v>
      </c>
    </row>
    <row r="25029" spans="30:32" x14ac:dyDescent="0.2">
      <c r="AD25029" s="11" t="s">
        <v>38863</v>
      </c>
      <c r="AE25029" s="10" t="s">
        <v>38855</v>
      </c>
      <c r="AF25029" s="10" t="s">
        <v>25</v>
      </c>
    </row>
    <row r="25030" spans="30:32" x14ac:dyDescent="0.2">
      <c r="AD25030" s="11" t="s">
        <v>38864</v>
      </c>
      <c r="AE25030" s="10" t="s">
        <v>38855</v>
      </c>
      <c r="AF25030" s="10" t="s">
        <v>25</v>
      </c>
    </row>
    <row r="25031" spans="30:32" x14ac:dyDescent="0.2">
      <c r="AD25031" s="11" t="s">
        <v>38865</v>
      </c>
      <c r="AE25031" s="10" t="s">
        <v>38855</v>
      </c>
      <c r="AF25031" s="10" t="s">
        <v>25</v>
      </c>
    </row>
    <row r="25032" spans="30:32" x14ac:dyDescent="0.2">
      <c r="AD25032" s="11" t="s">
        <v>38866</v>
      </c>
      <c r="AE25032" s="10" t="s">
        <v>38855</v>
      </c>
      <c r="AF25032" s="10" t="s">
        <v>25</v>
      </c>
    </row>
    <row r="25033" spans="30:32" x14ac:dyDescent="0.2">
      <c r="AD25033" s="11" t="s">
        <v>38867</v>
      </c>
      <c r="AE25033" s="10" t="s">
        <v>38855</v>
      </c>
      <c r="AF25033" s="10" t="s">
        <v>25</v>
      </c>
    </row>
    <row r="25034" spans="30:32" x14ac:dyDescent="0.2">
      <c r="AD25034" s="11" t="s">
        <v>38868</v>
      </c>
      <c r="AE25034" s="10" t="s">
        <v>38855</v>
      </c>
      <c r="AF25034" s="10" t="s">
        <v>25</v>
      </c>
    </row>
    <row r="25035" spans="30:32" x14ac:dyDescent="0.2">
      <c r="AD25035" s="11" t="s">
        <v>38869</v>
      </c>
      <c r="AE25035" s="10" t="s">
        <v>2493</v>
      </c>
      <c r="AF25035" s="10" t="s">
        <v>25</v>
      </c>
    </row>
    <row r="25036" spans="30:32" x14ac:dyDescent="0.2">
      <c r="AD25036" s="11" t="s">
        <v>38870</v>
      </c>
      <c r="AE25036" s="10" t="s">
        <v>38871</v>
      </c>
      <c r="AF25036" s="10" t="s">
        <v>25</v>
      </c>
    </row>
    <row r="25037" spans="30:32" x14ac:dyDescent="0.2">
      <c r="AD25037" s="11" t="s">
        <v>38872</v>
      </c>
      <c r="AE25037" s="10" t="s">
        <v>38873</v>
      </c>
      <c r="AF25037" s="10" t="s">
        <v>25</v>
      </c>
    </row>
    <row r="25038" spans="30:32" x14ac:dyDescent="0.2">
      <c r="AD25038" s="11" t="s">
        <v>38874</v>
      </c>
      <c r="AE25038" s="10" t="s">
        <v>38873</v>
      </c>
      <c r="AF25038" s="10" t="s">
        <v>25</v>
      </c>
    </row>
    <row r="25039" spans="30:32" x14ac:dyDescent="0.2">
      <c r="AD25039" s="11" t="s">
        <v>38875</v>
      </c>
      <c r="AE25039" s="10" t="s">
        <v>38876</v>
      </c>
      <c r="AF25039" s="10" t="s">
        <v>25</v>
      </c>
    </row>
    <row r="25040" spans="30:32" x14ac:dyDescent="0.2">
      <c r="AD25040" s="11" t="s">
        <v>38877</v>
      </c>
      <c r="AE25040" s="10" t="s">
        <v>38878</v>
      </c>
      <c r="AF25040" s="10" t="s">
        <v>25</v>
      </c>
    </row>
    <row r="25041" spans="30:32" x14ac:dyDescent="0.2">
      <c r="AD25041" s="11" t="s">
        <v>38879</v>
      </c>
      <c r="AE25041" s="10" t="s">
        <v>38878</v>
      </c>
      <c r="AF25041" s="10" t="s">
        <v>25</v>
      </c>
    </row>
    <row r="25042" spans="30:32" x14ac:dyDescent="0.2">
      <c r="AD25042" s="11" t="s">
        <v>38880</v>
      </c>
      <c r="AE25042" s="10" t="s">
        <v>38878</v>
      </c>
      <c r="AF25042" s="10" t="s">
        <v>25</v>
      </c>
    </row>
    <row r="25043" spans="30:32" x14ac:dyDescent="0.2">
      <c r="AD25043" s="11" t="s">
        <v>38881</v>
      </c>
      <c r="AE25043" s="10" t="s">
        <v>38882</v>
      </c>
      <c r="AF25043" s="10" t="s">
        <v>25</v>
      </c>
    </row>
    <row r="25044" spans="30:32" x14ac:dyDescent="0.2">
      <c r="AD25044" s="11" t="s">
        <v>38883</v>
      </c>
      <c r="AE25044" s="10" t="s">
        <v>1454</v>
      </c>
      <c r="AF25044" s="10" t="s">
        <v>25</v>
      </c>
    </row>
    <row r="25045" spans="30:32" x14ac:dyDescent="0.2">
      <c r="AD25045" s="11" t="s">
        <v>38884</v>
      </c>
      <c r="AE25045" s="10" t="s">
        <v>38885</v>
      </c>
      <c r="AF25045" s="10" t="s">
        <v>25</v>
      </c>
    </row>
    <row r="25046" spans="30:32" x14ac:dyDescent="0.2">
      <c r="AD25046" s="11" t="s">
        <v>38886</v>
      </c>
      <c r="AE25046" s="10" t="s">
        <v>38887</v>
      </c>
      <c r="AF25046" s="10" t="s">
        <v>25</v>
      </c>
    </row>
    <row r="25047" spans="30:32" x14ac:dyDescent="0.2">
      <c r="AD25047" s="11" t="s">
        <v>38888</v>
      </c>
      <c r="AE25047" s="10" t="s">
        <v>38887</v>
      </c>
      <c r="AF25047" s="10" t="s">
        <v>25</v>
      </c>
    </row>
    <row r="25048" spans="30:32" x14ac:dyDescent="0.2">
      <c r="AD25048" s="11" t="s">
        <v>38889</v>
      </c>
      <c r="AE25048" s="10" t="s">
        <v>38887</v>
      </c>
      <c r="AF25048" s="10" t="s">
        <v>25</v>
      </c>
    </row>
    <row r="25049" spans="30:32" x14ac:dyDescent="0.2">
      <c r="AD25049" s="11" t="s">
        <v>38890</v>
      </c>
      <c r="AE25049" s="10" t="s">
        <v>38887</v>
      </c>
      <c r="AF25049" s="10" t="s">
        <v>25</v>
      </c>
    </row>
    <row r="25050" spans="30:32" x14ac:dyDescent="0.2">
      <c r="AD25050" s="11" t="s">
        <v>38891</v>
      </c>
      <c r="AE25050" s="10" t="s">
        <v>38887</v>
      </c>
      <c r="AF25050" s="10" t="s">
        <v>25</v>
      </c>
    </row>
    <row r="25051" spans="30:32" x14ac:dyDescent="0.2">
      <c r="AD25051" s="11" t="s">
        <v>38892</v>
      </c>
      <c r="AE25051" s="10" t="s">
        <v>38887</v>
      </c>
      <c r="AF25051" s="10" t="s">
        <v>25</v>
      </c>
    </row>
    <row r="25052" spans="30:32" x14ac:dyDescent="0.2">
      <c r="AD25052" s="11" t="s">
        <v>38893</v>
      </c>
      <c r="AE25052" s="10" t="s">
        <v>38894</v>
      </c>
      <c r="AF25052" s="10" t="s">
        <v>25</v>
      </c>
    </row>
    <row r="25053" spans="30:32" x14ac:dyDescent="0.2">
      <c r="AD25053" s="11" t="s">
        <v>38895</v>
      </c>
      <c r="AE25053" s="10" t="s">
        <v>38887</v>
      </c>
      <c r="AF25053" s="10" t="s">
        <v>25</v>
      </c>
    </row>
    <row r="25054" spans="30:32" x14ac:dyDescent="0.2">
      <c r="AD25054" s="11" t="s">
        <v>38896</v>
      </c>
      <c r="AE25054" s="10" t="s">
        <v>38887</v>
      </c>
      <c r="AF25054" s="10" t="s">
        <v>25</v>
      </c>
    </row>
    <row r="25055" spans="30:32" x14ac:dyDescent="0.2">
      <c r="AD25055" s="11" t="s">
        <v>38897</v>
      </c>
      <c r="AE25055" s="10" t="s">
        <v>38887</v>
      </c>
      <c r="AF25055" s="10" t="s">
        <v>25</v>
      </c>
    </row>
    <row r="25056" spans="30:32" x14ac:dyDescent="0.2">
      <c r="AD25056" s="11" t="s">
        <v>38898</v>
      </c>
      <c r="AE25056" s="10" t="s">
        <v>38887</v>
      </c>
      <c r="AF25056" s="10" t="s">
        <v>25</v>
      </c>
    </row>
    <row r="25057" spans="30:32" x14ac:dyDescent="0.2">
      <c r="AD25057" s="11" t="s">
        <v>38899</v>
      </c>
      <c r="AE25057" s="10" t="s">
        <v>38894</v>
      </c>
      <c r="AF25057" s="10" t="s">
        <v>25</v>
      </c>
    </row>
    <row r="25058" spans="30:32" x14ac:dyDescent="0.2">
      <c r="AD25058" s="11" t="s">
        <v>38900</v>
      </c>
      <c r="AE25058" s="10" t="s">
        <v>38887</v>
      </c>
      <c r="AF25058" s="10" t="s">
        <v>25</v>
      </c>
    </row>
    <row r="25059" spans="30:32" x14ac:dyDescent="0.2">
      <c r="AD25059" s="11" t="s">
        <v>38901</v>
      </c>
      <c r="AE25059" s="10" t="s">
        <v>38902</v>
      </c>
      <c r="AF25059" s="10" t="s">
        <v>25</v>
      </c>
    </row>
    <row r="25060" spans="30:32" x14ac:dyDescent="0.2">
      <c r="AD25060" s="11" t="s">
        <v>38903</v>
      </c>
      <c r="AE25060" s="10" t="s">
        <v>38904</v>
      </c>
      <c r="AF25060" s="10" t="s">
        <v>25</v>
      </c>
    </row>
    <row r="25061" spans="30:32" x14ac:dyDescent="0.2">
      <c r="AD25061" s="11" t="s">
        <v>38905</v>
      </c>
      <c r="AE25061" s="10" t="s">
        <v>38906</v>
      </c>
      <c r="AF25061" s="10" t="s">
        <v>25</v>
      </c>
    </row>
    <row r="25062" spans="30:32" x14ac:dyDescent="0.2">
      <c r="AD25062" s="11" t="s">
        <v>38907</v>
      </c>
      <c r="AE25062" s="10" t="s">
        <v>38906</v>
      </c>
      <c r="AF25062" s="10" t="s">
        <v>25</v>
      </c>
    </row>
    <row r="25063" spans="30:32" x14ac:dyDescent="0.2">
      <c r="AD25063" s="11" t="s">
        <v>38908</v>
      </c>
      <c r="AE25063" s="10" t="s">
        <v>38906</v>
      </c>
      <c r="AF25063" s="10" t="s">
        <v>25</v>
      </c>
    </row>
    <row r="25064" spans="30:32" x14ac:dyDescent="0.2">
      <c r="AD25064" s="11" t="s">
        <v>38909</v>
      </c>
      <c r="AE25064" s="10" t="s">
        <v>38906</v>
      </c>
      <c r="AF25064" s="10" t="s">
        <v>25</v>
      </c>
    </row>
    <row r="25065" spans="30:32" x14ac:dyDescent="0.2">
      <c r="AD25065" s="11" t="s">
        <v>38910</v>
      </c>
      <c r="AE25065" s="10" t="s">
        <v>38906</v>
      </c>
      <c r="AF25065" s="10" t="s">
        <v>25</v>
      </c>
    </row>
    <row r="25066" spans="30:32" x14ac:dyDescent="0.2">
      <c r="AD25066" s="11" t="s">
        <v>38911</v>
      </c>
      <c r="AE25066" s="10" t="s">
        <v>38906</v>
      </c>
      <c r="AF25066" s="10" t="s">
        <v>25</v>
      </c>
    </row>
    <row r="25067" spans="30:32" x14ac:dyDescent="0.2">
      <c r="AD25067" s="11" t="s">
        <v>38912</v>
      </c>
      <c r="AE25067" s="10" t="s">
        <v>38906</v>
      </c>
      <c r="AF25067" s="10" t="s">
        <v>25</v>
      </c>
    </row>
    <row r="25068" spans="30:32" x14ac:dyDescent="0.2">
      <c r="AD25068" s="11" t="s">
        <v>38913</v>
      </c>
      <c r="AE25068" s="10" t="s">
        <v>38906</v>
      </c>
      <c r="AF25068" s="10" t="s">
        <v>25</v>
      </c>
    </row>
    <row r="25069" spans="30:32" x14ac:dyDescent="0.2">
      <c r="AD25069" s="11" t="s">
        <v>38914</v>
      </c>
      <c r="AE25069" s="10" t="s">
        <v>38906</v>
      </c>
      <c r="AF25069" s="10" t="s">
        <v>25</v>
      </c>
    </row>
    <row r="25070" spans="30:32" x14ac:dyDescent="0.2">
      <c r="AD25070" s="11" t="s">
        <v>38915</v>
      </c>
      <c r="AE25070" s="10" t="s">
        <v>38906</v>
      </c>
      <c r="AF25070" s="10" t="s">
        <v>25</v>
      </c>
    </row>
    <row r="25071" spans="30:32" x14ac:dyDescent="0.2">
      <c r="AD25071" s="11" t="s">
        <v>38916</v>
      </c>
      <c r="AE25071" s="10" t="s">
        <v>38906</v>
      </c>
      <c r="AF25071" s="10" t="s">
        <v>25</v>
      </c>
    </row>
    <row r="25072" spans="30:32" x14ac:dyDescent="0.2">
      <c r="AD25072" s="11" t="s">
        <v>38917</v>
      </c>
      <c r="AE25072" s="10" t="s">
        <v>38906</v>
      </c>
      <c r="AF25072" s="10" t="s">
        <v>25</v>
      </c>
    </row>
    <row r="25073" spans="30:32" x14ac:dyDescent="0.2">
      <c r="AD25073" s="11" t="s">
        <v>38918</v>
      </c>
      <c r="AE25073" s="10" t="s">
        <v>38906</v>
      </c>
      <c r="AF25073" s="10" t="s">
        <v>25</v>
      </c>
    </row>
    <row r="25074" spans="30:32" x14ac:dyDescent="0.2">
      <c r="AD25074" s="11" t="s">
        <v>38919</v>
      </c>
      <c r="AE25074" s="10" t="s">
        <v>38906</v>
      </c>
      <c r="AF25074" s="10" t="s">
        <v>25</v>
      </c>
    </row>
    <row r="25075" spans="30:32" x14ac:dyDescent="0.2">
      <c r="AD25075" s="11" t="s">
        <v>38920</v>
      </c>
      <c r="AE25075" s="10" t="s">
        <v>38906</v>
      </c>
      <c r="AF25075" s="10" t="s">
        <v>25</v>
      </c>
    </row>
    <row r="25076" spans="30:32" x14ac:dyDescent="0.2">
      <c r="AD25076" s="11" t="s">
        <v>38921</v>
      </c>
      <c r="AE25076" s="10" t="s">
        <v>38906</v>
      </c>
      <c r="AF25076" s="10" t="s">
        <v>25</v>
      </c>
    </row>
    <row r="25077" spans="30:32" x14ac:dyDescent="0.2">
      <c r="AD25077" s="11" t="s">
        <v>38922</v>
      </c>
      <c r="AE25077" s="10" t="s">
        <v>38906</v>
      </c>
      <c r="AF25077" s="10" t="s">
        <v>25</v>
      </c>
    </row>
    <row r="25078" spans="30:32" x14ac:dyDescent="0.2">
      <c r="AD25078" s="11" t="s">
        <v>38923</v>
      </c>
      <c r="AE25078" s="10" t="s">
        <v>38906</v>
      </c>
      <c r="AF25078" s="10" t="s">
        <v>25</v>
      </c>
    </row>
    <row r="25079" spans="30:32" x14ac:dyDescent="0.2">
      <c r="AD25079" s="11" t="s">
        <v>38924</v>
      </c>
      <c r="AE25079" s="10" t="s">
        <v>38906</v>
      </c>
      <c r="AF25079" s="10" t="s">
        <v>25</v>
      </c>
    </row>
    <row r="25080" spans="30:32" x14ac:dyDescent="0.2">
      <c r="AD25080" s="11" t="s">
        <v>38925</v>
      </c>
      <c r="AE25080" s="10" t="s">
        <v>38906</v>
      </c>
      <c r="AF25080" s="10" t="s">
        <v>25</v>
      </c>
    </row>
    <row r="25081" spans="30:32" x14ac:dyDescent="0.2">
      <c r="AD25081" s="11" t="s">
        <v>38926</v>
      </c>
      <c r="AE25081" s="10" t="s">
        <v>38906</v>
      </c>
      <c r="AF25081" s="10" t="s">
        <v>25</v>
      </c>
    </row>
    <row r="25082" spans="30:32" x14ac:dyDescent="0.2">
      <c r="AD25082" s="11" t="s">
        <v>38927</v>
      </c>
      <c r="AE25082" s="10" t="s">
        <v>38906</v>
      </c>
      <c r="AF25082" s="10" t="s">
        <v>25</v>
      </c>
    </row>
    <row r="25083" spans="30:32" x14ac:dyDescent="0.2">
      <c r="AD25083" s="11" t="s">
        <v>38928</v>
      </c>
      <c r="AE25083" s="10" t="s">
        <v>38906</v>
      </c>
      <c r="AF25083" s="10" t="s">
        <v>25</v>
      </c>
    </row>
    <row r="25084" spans="30:32" x14ac:dyDescent="0.2">
      <c r="AD25084" s="11" t="s">
        <v>38929</v>
      </c>
      <c r="AE25084" s="10" t="s">
        <v>38906</v>
      </c>
      <c r="AF25084" s="10" t="s">
        <v>25</v>
      </c>
    </row>
    <row r="25085" spans="30:32" x14ac:dyDescent="0.2">
      <c r="AD25085" s="11" t="s">
        <v>38930</v>
      </c>
      <c r="AE25085" s="10" t="s">
        <v>38906</v>
      </c>
      <c r="AF25085" s="10" t="s">
        <v>25</v>
      </c>
    </row>
    <row r="25086" spans="30:32" x14ac:dyDescent="0.2">
      <c r="AD25086" s="11" t="s">
        <v>38931</v>
      </c>
      <c r="AE25086" s="10" t="s">
        <v>2528</v>
      </c>
      <c r="AF25086" s="10" t="s">
        <v>25</v>
      </c>
    </row>
    <row r="25087" spans="30:32" x14ac:dyDescent="0.2">
      <c r="AD25087" s="11" t="s">
        <v>38932</v>
      </c>
      <c r="AE25087" s="10" t="s">
        <v>2528</v>
      </c>
      <c r="AF25087" s="10" t="s">
        <v>25</v>
      </c>
    </row>
    <row r="25088" spans="30:32" x14ac:dyDescent="0.2">
      <c r="AD25088" s="11" t="s">
        <v>38933</v>
      </c>
      <c r="AE25088" s="10" t="s">
        <v>38934</v>
      </c>
      <c r="AF25088" s="10" t="s">
        <v>25</v>
      </c>
    </row>
    <row r="25089" spans="30:32" x14ac:dyDescent="0.2">
      <c r="AD25089" s="11" t="s">
        <v>38935</v>
      </c>
      <c r="AE25089" s="10" t="s">
        <v>26646</v>
      </c>
      <c r="AF25089" s="10" t="s">
        <v>25</v>
      </c>
    </row>
    <row r="25090" spans="30:32" x14ac:dyDescent="0.2">
      <c r="AD25090" s="11" t="s">
        <v>38936</v>
      </c>
      <c r="AE25090" s="10" t="s">
        <v>38937</v>
      </c>
      <c r="AF25090" s="10" t="s">
        <v>25</v>
      </c>
    </row>
    <row r="25091" spans="30:32" x14ac:dyDescent="0.2">
      <c r="AD25091" s="11" t="s">
        <v>38938</v>
      </c>
      <c r="AE25091" s="10" t="s">
        <v>38939</v>
      </c>
      <c r="AF25091" s="10" t="s">
        <v>25</v>
      </c>
    </row>
    <row r="25092" spans="30:32" x14ac:dyDescent="0.2">
      <c r="AD25092" s="11" t="s">
        <v>38940</v>
      </c>
      <c r="AE25092" s="10" t="s">
        <v>38937</v>
      </c>
      <c r="AF25092" s="10" t="s">
        <v>25</v>
      </c>
    </row>
    <row r="25093" spans="30:32" x14ac:dyDescent="0.2">
      <c r="AD25093" s="11" t="s">
        <v>38941</v>
      </c>
      <c r="AE25093" s="10" t="s">
        <v>38942</v>
      </c>
      <c r="AF25093" s="10" t="s">
        <v>25</v>
      </c>
    </row>
    <row r="25094" spans="30:32" x14ac:dyDescent="0.2">
      <c r="AD25094" s="11" t="s">
        <v>38943</v>
      </c>
      <c r="AE25094" s="10" t="s">
        <v>38944</v>
      </c>
      <c r="AF25094" s="10" t="s">
        <v>25</v>
      </c>
    </row>
    <row r="25095" spans="30:32" x14ac:dyDescent="0.2">
      <c r="AD25095" s="11" t="s">
        <v>38945</v>
      </c>
      <c r="AE25095" s="10" t="s">
        <v>38944</v>
      </c>
      <c r="AF25095" s="10" t="s">
        <v>25</v>
      </c>
    </row>
    <row r="25096" spans="30:32" x14ac:dyDescent="0.2">
      <c r="AD25096" s="11" t="s">
        <v>38946</v>
      </c>
      <c r="AE25096" s="10" t="s">
        <v>1146</v>
      </c>
      <c r="AF25096" s="10" t="s">
        <v>25</v>
      </c>
    </row>
    <row r="25097" spans="30:32" x14ac:dyDescent="0.2">
      <c r="AD25097" s="11" t="s">
        <v>38947</v>
      </c>
      <c r="AE25097" s="10" t="s">
        <v>1146</v>
      </c>
      <c r="AF25097" s="10" t="s">
        <v>25</v>
      </c>
    </row>
    <row r="25098" spans="30:32" x14ac:dyDescent="0.2">
      <c r="AD25098" s="11" t="s">
        <v>38948</v>
      </c>
      <c r="AE25098" s="10" t="s">
        <v>1146</v>
      </c>
      <c r="AF25098" s="10" t="s">
        <v>25</v>
      </c>
    </row>
    <row r="25099" spans="30:32" x14ac:dyDescent="0.2">
      <c r="AD25099" s="11" t="s">
        <v>38949</v>
      </c>
      <c r="AE25099" s="10" t="s">
        <v>38950</v>
      </c>
      <c r="AF25099" s="10" t="s">
        <v>25</v>
      </c>
    </row>
    <row r="25100" spans="30:32" x14ac:dyDescent="0.2">
      <c r="AD25100" s="11" t="s">
        <v>38951</v>
      </c>
      <c r="AE25100" s="10" t="s">
        <v>38950</v>
      </c>
      <c r="AF25100" s="10" t="s">
        <v>25</v>
      </c>
    </row>
    <row r="25101" spans="30:32" x14ac:dyDescent="0.2">
      <c r="AD25101" s="11" t="s">
        <v>38952</v>
      </c>
      <c r="AE25101" s="10" t="s">
        <v>38953</v>
      </c>
      <c r="AF25101" s="10" t="s">
        <v>25</v>
      </c>
    </row>
    <row r="25102" spans="30:32" x14ac:dyDescent="0.2">
      <c r="AD25102" s="11" t="s">
        <v>38954</v>
      </c>
      <c r="AE25102" s="10" t="s">
        <v>38955</v>
      </c>
      <c r="AF25102" s="10" t="s">
        <v>25</v>
      </c>
    </row>
    <row r="25103" spans="30:32" x14ac:dyDescent="0.2">
      <c r="AD25103" s="11" t="s">
        <v>38956</v>
      </c>
      <c r="AE25103" s="10" t="s">
        <v>38955</v>
      </c>
      <c r="AF25103" s="10" t="s">
        <v>25</v>
      </c>
    </row>
    <row r="25104" spans="30:32" x14ac:dyDescent="0.2">
      <c r="AD25104" s="11" t="s">
        <v>38957</v>
      </c>
      <c r="AE25104" s="10" t="s">
        <v>38955</v>
      </c>
      <c r="AF25104" s="10" t="s">
        <v>25</v>
      </c>
    </row>
    <row r="25105" spans="30:32" x14ac:dyDescent="0.2">
      <c r="AD25105" s="11" t="s">
        <v>38958</v>
      </c>
      <c r="AE25105" s="10" t="s">
        <v>38955</v>
      </c>
      <c r="AF25105" s="10" t="s">
        <v>25</v>
      </c>
    </row>
    <row r="25106" spans="30:32" x14ac:dyDescent="0.2">
      <c r="AD25106" s="11" t="s">
        <v>38959</v>
      </c>
      <c r="AE25106" s="10" t="s">
        <v>38955</v>
      </c>
      <c r="AF25106" s="10" t="s">
        <v>25</v>
      </c>
    </row>
    <row r="25107" spans="30:32" x14ac:dyDescent="0.2">
      <c r="AD25107" s="11" t="s">
        <v>38960</v>
      </c>
      <c r="AE25107" s="10" t="s">
        <v>38955</v>
      </c>
      <c r="AF25107" s="10" t="s">
        <v>25</v>
      </c>
    </row>
    <row r="25108" spans="30:32" x14ac:dyDescent="0.2">
      <c r="AD25108" s="11" t="s">
        <v>38961</v>
      </c>
      <c r="AE25108" s="10" t="s">
        <v>38962</v>
      </c>
      <c r="AF25108" s="10" t="s">
        <v>25</v>
      </c>
    </row>
    <row r="25109" spans="30:32" x14ac:dyDescent="0.2">
      <c r="AD25109" s="11" t="s">
        <v>38963</v>
      </c>
      <c r="AE25109" s="10" t="s">
        <v>1497</v>
      </c>
      <c r="AF25109" s="10" t="s">
        <v>25</v>
      </c>
    </row>
    <row r="25110" spans="30:32" x14ac:dyDescent="0.2">
      <c r="AD25110" s="11" t="s">
        <v>38964</v>
      </c>
      <c r="AE25110" s="10" t="s">
        <v>38965</v>
      </c>
      <c r="AF25110" s="10" t="s">
        <v>25</v>
      </c>
    </row>
    <row r="25111" spans="30:32" x14ac:dyDescent="0.2">
      <c r="AD25111" s="11" t="s">
        <v>38966</v>
      </c>
      <c r="AE25111" s="10" t="s">
        <v>38967</v>
      </c>
      <c r="AF25111" s="10" t="s">
        <v>25</v>
      </c>
    </row>
    <row r="25112" spans="30:32" x14ac:dyDescent="0.2">
      <c r="AD25112" s="11" t="s">
        <v>38968</v>
      </c>
      <c r="AE25112" s="10" t="s">
        <v>38969</v>
      </c>
      <c r="AF25112" s="10" t="s">
        <v>25</v>
      </c>
    </row>
    <row r="25113" spans="30:32" x14ac:dyDescent="0.2">
      <c r="AD25113" s="11" t="s">
        <v>38970</v>
      </c>
      <c r="AE25113" s="10" t="s">
        <v>12594</v>
      </c>
      <c r="AF25113" s="10" t="s">
        <v>25</v>
      </c>
    </row>
    <row r="25114" spans="30:32" x14ac:dyDescent="0.2">
      <c r="AD25114" s="11" t="s">
        <v>38971</v>
      </c>
      <c r="AE25114" s="10" t="s">
        <v>38972</v>
      </c>
      <c r="AF25114" s="10" t="s">
        <v>25</v>
      </c>
    </row>
    <row r="25115" spans="30:32" x14ac:dyDescent="0.2">
      <c r="AD25115" s="11" t="s">
        <v>38973</v>
      </c>
      <c r="AE25115" s="10" t="s">
        <v>9580</v>
      </c>
      <c r="AF25115" s="10" t="s">
        <v>25</v>
      </c>
    </row>
    <row r="25116" spans="30:32" x14ac:dyDescent="0.2">
      <c r="AD25116" s="11" t="s">
        <v>38974</v>
      </c>
      <c r="AE25116" s="10" t="s">
        <v>9580</v>
      </c>
      <c r="AF25116" s="10" t="s">
        <v>25</v>
      </c>
    </row>
    <row r="25117" spans="30:32" x14ac:dyDescent="0.2">
      <c r="AD25117" s="11" t="s">
        <v>38975</v>
      </c>
      <c r="AE25117" s="10" t="s">
        <v>38976</v>
      </c>
      <c r="AF25117" s="10" t="s">
        <v>25</v>
      </c>
    </row>
    <row r="25118" spans="30:32" x14ac:dyDescent="0.2">
      <c r="AD25118" s="11" t="s">
        <v>38977</v>
      </c>
      <c r="AE25118" s="10" t="s">
        <v>38978</v>
      </c>
      <c r="AF25118" s="10" t="s">
        <v>25</v>
      </c>
    </row>
    <row r="25119" spans="30:32" x14ac:dyDescent="0.2">
      <c r="AD25119" s="11" t="s">
        <v>38979</v>
      </c>
      <c r="AE25119" s="10" t="s">
        <v>38980</v>
      </c>
      <c r="AF25119" s="10" t="s">
        <v>25</v>
      </c>
    </row>
    <row r="25120" spans="30:32" x14ac:dyDescent="0.2">
      <c r="AD25120" s="11" t="s">
        <v>38981</v>
      </c>
      <c r="AE25120" s="10" t="s">
        <v>38982</v>
      </c>
      <c r="AF25120" s="10" t="s">
        <v>25</v>
      </c>
    </row>
    <row r="25121" spans="30:32" x14ac:dyDescent="0.2">
      <c r="AD25121" s="11" t="s">
        <v>38983</v>
      </c>
      <c r="AE25121" s="10" t="s">
        <v>20161</v>
      </c>
      <c r="AF25121" s="10" t="s">
        <v>25</v>
      </c>
    </row>
    <row r="25122" spans="30:32" x14ac:dyDescent="0.2">
      <c r="AD25122" s="11" t="s">
        <v>38984</v>
      </c>
      <c r="AE25122" s="10" t="s">
        <v>20161</v>
      </c>
      <c r="AF25122" s="10" t="s">
        <v>25</v>
      </c>
    </row>
    <row r="25123" spans="30:32" x14ac:dyDescent="0.2">
      <c r="AD25123" s="11" t="s">
        <v>38985</v>
      </c>
      <c r="AE25123" s="10" t="s">
        <v>38986</v>
      </c>
      <c r="AF25123" s="10" t="s">
        <v>25</v>
      </c>
    </row>
    <row r="25124" spans="30:32" x14ac:dyDescent="0.2">
      <c r="AD25124" s="11" t="s">
        <v>38987</v>
      </c>
      <c r="AE25124" s="10" t="s">
        <v>38988</v>
      </c>
      <c r="AF25124" s="10" t="s">
        <v>25</v>
      </c>
    </row>
    <row r="25125" spans="30:32" x14ac:dyDescent="0.2">
      <c r="AD25125" s="11" t="s">
        <v>38989</v>
      </c>
      <c r="AE25125" s="10" t="s">
        <v>38988</v>
      </c>
      <c r="AF25125" s="10" t="s">
        <v>25</v>
      </c>
    </row>
    <row r="25126" spans="30:32" x14ac:dyDescent="0.2">
      <c r="AD25126" s="11" t="s">
        <v>38990</v>
      </c>
      <c r="AE25126" s="10" t="s">
        <v>38988</v>
      </c>
      <c r="AF25126" s="10" t="s">
        <v>25</v>
      </c>
    </row>
    <row r="25127" spans="30:32" x14ac:dyDescent="0.2">
      <c r="AD25127" s="11" t="s">
        <v>38991</v>
      </c>
      <c r="AE25127" s="10" t="s">
        <v>38988</v>
      </c>
      <c r="AF25127" s="10" t="s">
        <v>25</v>
      </c>
    </row>
    <row r="25128" spans="30:32" x14ac:dyDescent="0.2">
      <c r="AD25128" s="11" t="s">
        <v>38992</v>
      </c>
      <c r="AE25128" s="10" t="s">
        <v>38988</v>
      </c>
      <c r="AF25128" s="10" t="s">
        <v>25</v>
      </c>
    </row>
    <row r="25129" spans="30:32" x14ac:dyDescent="0.2">
      <c r="AD25129" s="11" t="s">
        <v>38993</v>
      </c>
      <c r="AE25129" s="10" t="s">
        <v>38988</v>
      </c>
      <c r="AF25129" s="10" t="s">
        <v>25</v>
      </c>
    </row>
    <row r="25130" spans="30:32" x14ac:dyDescent="0.2">
      <c r="AD25130" s="11" t="s">
        <v>38994</v>
      </c>
      <c r="AE25130" s="10" t="s">
        <v>38988</v>
      </c>
      <c r="AF25130" s="10" t="s">
        <v>25</v>
      </c>
    </row>
    <row r="25131" spans="30:32" x14ac:dyDescent="0.2">
      <c r="AD25131" s="11" t="s">
        <v>38995</v>
      </c>
      <c r="AE25131" s="10" t="s">
        <v>38988</v>
      </c>
      <c r="AF25131" s="10" t="s">
        <v>25</v>
      </c>
    </row>
    <row r="25132" spans="30:32" x14ac:dyDescent="0.2">
      <c r="AD25132" s="11" t="s">
        <v>38996</v>
      </c>
      <c r="AE25132" s="10" t="s">
        <v>38988</v>
      </c>
      <c r="AF25132" s="10" t="s">
        <v>25</v>
      </c>
    </row>
    <row r="25133" spans="30:32" x14ac:dyDescent="0.2">
      <c r="AD25133" s="11" t="s">
        <v>38997</v>
      </c>
      <c r="AE25133" s="10" t="s">
        <v>38988</v>
      </c>
      <c r="AF25133" s="10" t="s">
        <v>25</v>
      </c>
    </row>
    <row r="25134" spans="30:32" x14ac:dyDescent="0.2">
      <c r="AD25134" s="11" t="s">
        <v>38998</v>
      </c>
      <c r="AE25134" s="10" t="s">
        <v>38988</v>
      </c>
      <c r="AF25134" s="10" t="s">
        <v>25</v>
      </c>
    </row>
    <row r="25135" spans="30:32" x14ac:dyDescent="0.2">
      <c r="AD25135" s="11" t="s">
        <v>38999</v>
      </c>
      <c r="AE25135" s="10" t="s">
        <v>38988</v>
      </c>
      <c r="AF25135" s="10" t="s">
        <v>25</v>
      </c>
    </row>
    <row r="25136" spans="30:32" x14ac:dyDescent="0.2">
      <c r="AD25136" s="11" t="s">
        <v>39000</v>
      </c>
      <c r="AE25136" s="10" t="s">
        <v>38988</v>
      </c>
      <c r="AF25136" s="10" t="s">
        <v>25</v>
      </c>
    </row>
    <row r="25137" spans="30:32" x14ac:dyDescent="0.2">
      <c r="AD25137" s="11" t="s">
        <v>39001</v>
      </c>
      <c r="AE25137" s="10" t="s">
        <v>38988</v>
      </c>
      <c r="AF25137" s="10" t="s">
        <v>25</v>
      </c>
    </row>
    <row r="25138" spans="30:32" x14ac:dyDescent="0.2">
      <c r="AD25138" s="11" t="s">
        <v>39002</v>
      </c>
      <c r="AE25138" s="10" t="s">
        <v>38988</v>
      </c>
      <c r="AF25138" s="10" t="s">
        <v>25</v>
      </c>
    </row>
    <row r="25139" spans="30:32" x14ac:dyDescent="0.2">
      <c r="AD25139" s="11" t="s">
        <v>39003</v>
      </c>
      <c r="AE25139" s="10" t="s">
        <v>38988</v>
      </c>
      <c r="AF25139" s="10" t="s">
        <v>25</v>
      </c>
    </row>
    <row r="25140" spans="30:32" x14ac:dyDescent="0.2">
      <c r="AD25140" s="11" t="s">
        <v>39004</v>
      </c>
      <c r="AE25140" s="10" t="s">
        <v>38988</v>
      </c>
      <c r="AF25140" s="10" t="s">
        <v>25</v>
      </c>
    </row>
    <row r="25141" spans="30:32" x14ac:dyDescent="0.2">
      <c r="AD25141" s="11" t="s">
        <v>39005</v>
      </c>
      <c r="AE25141" s="10" t="s">
        <v>38988</v>
      </c>
      <c r="AF25141" s="10" t="s">
        <v>25</v>
      </c>
    </row>
    <row r="25142" spans="30:32" x14ac:dyDescent="0.2">
      <c r="AD25142" s="11" t="s">
        <v>39006</v>
      </c>
      <c r="AE25142" s="10" t="s">
        <v>38988</v>
      </c>
      <c r="AF25142" s="10" t="s">
        <v>25</v>
      </c>
    </row>
    <row r="25143" spans="30:32" x14ac:dyDescent="0.2">
      <c r="AD25143" s="11" t="s">
        <v>39007</v>
      </c>
      <c r="AE25143" s="10" t="s">
        <v>38988</v>
      </c>
      <c r="AF25143" s="10" t="s">
        <v>25</v>
      </c>
    </row>
    <row r="25144" spans="30:32" x14ac:dyDescent="0.2">
      <c r="AD25144" s="11" t="s">
        <v>39008</v>
      </c>
      <c r="AE25144" s="10" t="s">
        <v>39009</v>
      </c>
      <c r="AF25144" s="10" t="s">
        <v>25</v>
      </c>
    </row>
    <row r="25145" spans="30:32" x14ac:dyDescent="0.2">
      <c r="AD25145" s="11" t="s">
        <v>39010</v>
      </c>
      <c r="AE25145" s="10" t="s">
        <v>8852</v>
      </c>
      <c r="AF25145" s="10" t="s">
        <v>25</v>
      </c>
    </row>
    <row r="25146" spans="30:32" x14ac:dyDescent="0.2">
      <c r="AD25146" s="11" t="s">
        <v>39011</v>
      </c>
      <c r="AE25146" s="10" t="s">
        <v>28651</v>
      </c>
      <c r="AF25146" s="10" t="s">
        <v>25</v>
      </c>
    </row>
    <row r="25147" spans="30:32" x14ac:dyDescent="0.2">
      <c r="AD25147" s="11" t="s">
        <v>39012</v>
      </c>
      <c r="AE25147" s="10" t="s">
        <v>3756</v>
      </c>
      <c r="AF25147" s="10" t="s">
        <v>25</v>
      </c>
    </row>
    <row r="25148" spans="30:32" x14ac:dyDescent="0.2">
      <c r="AD25148" s="11" t="s">
        <v>39013</v>
      </c>
      <c r="AE25148" s="10" t="s">
        <v>39014</v>
      </c>
      <c r="AF25148" s="10" t="s">
        <v>25</v>
      </c>
    </row>
    <row r="25149" spans="30:32" x14ac:dyDescent="0.2">
      <c r="AD25149" s="11" t="s">
        <v>39015</v>
      </c>
      <c r="AE25149" s="10" t="s">
        <v>20203</v>
      </c>
      <c r="AF25149" s="10" t="s">
        <v>25</v>
      </c>
    </row>
    <row r="25150" spans="30:32" x14ac:dyDescent="0.2">
      <c r="AD25150" s="11" t="s">
        <v>39016</v>
      </c>
      <c r="AE25150" s="10" t="s">
        <v>39017</v>
      </c>
      <c r="AF25150" s="10" t="s">
        <v>25</v>
      </c>
    </row>
    <row r="25151" spans="30:32" x14ac:dyDescent="0.2">
      <c r="AD25151" s="11" t="s">
        <v>39018</v>
      </c>
      <c r="AE25151" s="10" t="s">
        <v>39019</v>
      </c>
      <c r="AF25151" s="10" t="s">
        <v>25</v>
      </c>
    </row>
    <row r="25152" spans="30:32" x14ac:dyDescent="0.2">
      <c r="AD25152" s="11" t="s">
        <v>39020</v>
      </c>
      <c r="AE25152" s="10" t="s">
        <v>8907</v>
      </c>
      <c r="AF25152" s="10" t="s">
        <v>25</v>
      </c>
    </row>
    <row r="25153" spans="30:32" x14ac:dyDescent="0.2">
      <c r="AD25153" s="11" t="s">
        <v>39021</v>
      </c>
      <c r="AE25153" s="10" t="s">
        <v>39022</v>
      </c>
      <c r="AF25153" s="10" t="s">
        <v>25</v>
      </c>
    </row>
    <row r="25154" spans="30:32" x14ac:dyDescent="0.2">
      <c r="AD25154" s="11" t="s">
        <v>39023</v>
      </c>
      <c r="AE25154" s="10" t="s">
        <v>39022</v>
      </c>
      <c r="AF25154" s="10" t="s">
        <v>25</v>
      </c>
    </row>
    <row r="25155" spans="30:32" x14ac:dyDescent="0.2">
      <c r="AD25155" s="11" t="s">
        <v>39024</v>
      </c>
      <c r="AE25155" s="10" t="s">
        <v>39025</v>
      </c>
      <c r="AF25155" s="10" t="s">
        <v>25</v>
      </c>
    </row>
    <row r="25156" spans="30:32" x14ac:dyDescent="0.2">
      <c r="AD25156" s="11" t="s">
        <v>39026</v>
      </c>
      <c r="AE25156" s="10" t="s">
        <v>3828</v>
      </c>
      <c r="AF25156" s="10" t="s">
        <v>25</v>
      </c>
    </row>
    <row r="25157" spans="30:32" x14ac:dyDescent="0.2">
      <c r="AD25157" s="11" t="s">
        <v>39027</v>
      </c>
      <c r="AE25157" s="10" t="s">
        <v>1898</v>
      </c>
      <c r="AF25157" s="10" t="s">
        <v>25</v>
      </c>
    </row>
    <row r="25158" spans="30:32" x14ac:dyDescent="0.2">
      <c r="AD25158" s="11" t="s">
        <v>39028</v>
      </c>
      <c r="AE25158" s="10" t="s">
        <v>39029</v>
      </c>
      <c r="AF25158" s="10" t="s">
        <v>25</v>
      </c>
    </row>
    <row r="25159" spans="30:32" x14ac:dyDescent="0.2">
      <c r="AD25159" s="11" t="s">
        <v>39030</v>
      </c>
      <c r="AE25159" s="10" t="s">
        <v>39031</v>
      </c>
      <c r="AF25159" s="10" t="s">
        <v>25</v>
      </c>
    </row>
    <row r="25160" spans="30:32" x14ac:dyDescent="0.2">
      <c r="AD25160" s="11" t="s">
        <v>39032</v>
      </c>
      <c r="AE25160" s="10" t="s">
        <v>9683</v>
      </c>
      <c r="AF25160" s="10" t="s">
        <v>25</v>
      </c>
    </row>
    <row r="25161" spans="30:32" x14ac:dyDescent="0.2">
      <c r="AD25161" s="11" t="s">
        <v>39033</v>
      </c>
      <c r="AE25161" s="10" t="s">
        <v>39034</v>
      </c>
      <c r="AF25161" s="10" t="s">
        <v>25</v>
      </c>
    </row>
    <row r="25162" spans="30:32" x14ac:dyDescent="0.2">
      <c r="AD25162" s="11" t="s">
        <v>39035</v>
      </c>
      <c r="AE25162" s="10" t="s">
        <v>39034</v>
      </c>
      <c r="AF25162" s="10" t="s">
        <v>25</v>
      </c>
    </row>
    <row r="25163" spans="30:32" x14ac:dyDescent="0.2">
      <c r="AD25163" s="11" t="s">
        <v>39036</v>
      </c>
      <c r="AE25163" s="10" t="s">
        <v>39037</v>
      </c>
      <c r="AF25163" s="10" t="s">
        <v>582</v>
      </c>
    </row>
    <row r="25164" spans="30:32" x14ac:dyDescent="0.2">
      <c r="AD25164" s="11" t="s">
        <v>39038</v>
      </c>
      <c r="AE25164" s="10" t="s">
        <v>20358</v>
      </c>
      <c r="AF25164" s="10" t="s">
        <v>582</v>
      </c>
    </row>
    <row r="25165" spans="30:32" x14ac:dyDescent="0.2">
      <c r="AD25165" s="11" t="s">
        <v>39039</v>
      </c>
      <c r="AE25165" s="10" t="s">
        <v>9695</v>
      </c>
      <c r="AF25165" s="10" t="s">
        <v>582</v>
      </c>
    </row>
    <row r="25166" spans="30:32" x14ac:dyDescent="0.2">
      <c r="AD25166" s="11" t="s">
        <v>39040</v>
      </c>
      <c r="AE25166" s="10" t="s">
        <v>39041</v>
      </c>
      <c r="AF25166" s="10" t="s">
        <v>582</v>
      </c>
    </row>
    <row r="25167" spans="30:32" x14ac:dyDescent="0.2">
      <c r="AD25167" s="11" t="s">
        <v>39042</v>
      </c>
      <c r="AE25167" s="10" t="s">
        <v>15406</v>
      </c>
      <c r="AF25167" s="10" t="s">
        <v>582</v>
      </c>
    </row>
    <row r="25168" spans="30:32" x14ac:dyDescent="0.2">
      <c r="AD25168" s="11" t="s">
        <v>39043</v>
      </c>
      <c r="AE25168" s="10" t="s">
        <v>39044</v>
      </c>
      <c r="AF25168" s="10" t="s">
        <v>582</v>
      </c>
    </row>
    <row r="25169" spans="30:32" x14ac:dyDescent="0.2">
      <c r="AD25169" s="11" t="s">
        <v>39045</v>
      </c>
      <c r="AE25169" s="10" t="s">
        <v>3309</v>
      </c>
      <c r="AF25169" s="10" t="s">
        <v>582</v>
      </c>
    </row>
    <row r="25170" spans="30:32" x14ac:dyDescent="0.2">
      <c r="AD25170" s="11" t="s">
        <v>39046</v>
      </c>
      <c r="AE25170" s="10" t="s">
        <v>3309</v>
      </c>
      <c r="AF25170" s="10" t="s">
        <v>582</v>
      </c>
    </row>
    <row r="25171" spans="30:32" x14ac:dyDescent="0.2">
      <c r="AD25171" s="11" t="s">
        <v>39047</v>
      </c>
      <c r="AE25171" s="10" t="s">
        <v>3309</v>
      </c>
      <c r="AF25171" s="10" t="s">
        <v>582</v>
      </c>
    </row>
    <row r="25172" spans="30:32" x14ac:dyDescent="0.2">
      <c r="AD25172" s="11" t="s">
        <v>39048</v>
      </c>
      <c r="AE25172" s="10" t="s">
        <v>3309</v>
      </c>
      <c r="AF25172" s="10" t="s">
        <v>582</v>
      </c>
    </row>
    <row r="25173" spans="30:32" x14ac:dyDescent="0.2">
      <c r="AD25173" s="11" t="s">
        <v>39049</v>
      </c>
      <c r="AE25173" s="10" t="s">
        <v>3309</v>
      </c>
      <c r="AF25173" s="10" t="s">
        <v>582</v>
      </c>
    </row>
    <row r="25174" spans="30:32" x14ac:dyDescent="0.2">
      <c r="AD25174" s="11" t="s">
        <v>39050</v>
      </c>
      <c r="AE25174" s="10" t="s">
        <v>3309</v>
      </c>
      <c r="AF25174" s="10" t="s">
        <v>582</v>
      </c>
    </row>
    <row r="25175" spans="30:32" x14ac:dyDescent="0.2">
      <c r="AD25175" s="11" t="s">
        <v>39051</v>
      </c>
      <c r="AE25175" s="10" t="s">
        <v>3309</v>
      </c>
      <c r="AF25175" s="10" t="s">
        <v>582</v>
      </c>
    </row>
    <row r="25176" spans="30:32" x14ac:dyDescent="0.2">
      <c r="AD25176" s="11" t="s">
        <v>39052</v>
      </c>
      <c r="AE25176" s="10" t="s">
        <v>3309</v>
      </c>
      <c r="AF25176" s="10" t="s">
        <v>582</v>
      </c>
    </row>
    <row r="25177" spans="30:32" x14ac:dyDescent="0.2">
      <c r="AD25177" s="11" t="s">
        <v>39053</v>
      </c>
      <c r="AE25177" s="10" t="s">
        <v>3309</v>
      </c>
      <c r="AF25177" s="10" t="s">
        <v>582</v>
      </c>
    </row>
    <row r="25178" spans="30:32" x14ac:dyDescent="0.2">
      <c r="AD25178" s="11" t="s">
        <v>39054</v>
      </c>
      <c r="AE25178" s="10" t="s">
        <v>8387</v>
      </c>
      <c r="AF25178" s="10" t="s">
        <v>582</v>
      </c>
    </row>
    <row r="25179" spans="30:32" x14ac:dyDescent="0.2">
      <c r="AD25179" s="11" t="s">
        <v>39055</v>
      </c>
      <c r="AE25179" s="10" t="s">
        <v>8389</v>
      </c>
      <c r="AF25179" s="10" t="s">
        <v>582</v>
      </c>
    </row>
    <row r="25180" spans="30:32" x14ac:dyDescent="0.2">
      <c r="AD25180" s="11" t="s">
        <v>39056</v>
      </c>
      <c r="AE25180" s="10" t="s">
        <v>8948</v>
      </c>
      <c r="AF25180" s="10" t="s">
        <v>582</v>
      </c>
    </row>
    <row r="25181" spans="30:32" x14ac:dyDescent="0.2">
      <c r="AD25181" s="11" t="s">
        <v>39057</v>
      </c>
      <c r="AE25181" s="10" t="s">
        <v>39058</v>
      </c>
      <c r="AF25181" s="10" t="s">
        <v>582</v>
      </c>
    </row>
    <row r="25182" spans="30:32" x14ac:dyDescent="0.2">
      <c r="AD25182" s="11" t="s">
        <v>39059</v>
      </c>
      <c r="AE25182" s="10" t="s">
        <v>24374</v>
      </c>
      <c r="AF25182" s="10" t="s">
        <v>582</v>
      </c>
    </row>
    <row r="25183" spans="30:32" x14ac:dyDescent="0.2">
      <c r="AD25183" s="11" t="s">
        <v>39060</v>
      </c>
      <c r="AE25183" s="10" t="s">
        <v>27066</v>
      </c>
      <c r="AF25183" s="10" t="s">
        <v>582</v>
      </c>
    </row>
    <row r="25184" spans="30:32" x14ac:dyDescent="0.2">
      <c r="AD25184" s="11" t="s">
        <v>39061</v>
      </c>
      <c r="AE25184" s="10" t="s">
        <v>27066</v>
      </c>
      <c r="AF25184" s="10" t="s">
        <v>582</v>
      </c>
    </row>
    <row r="25185" spans="30:32" x14ac:dyDescent="0.2">
      <c r="AD25185" s="11" t="s">
        <v>39062</v>
      </c>
      <c r="AE25185" s="10" t="s">
        <v>15419</v>
      </c>
      <c r="AF25185" s="10" t="s">
        <v>582</v>
      </c>
    </row>
    <row r="25186" spans="30:32" x14ac:dyDescent="0.2">
      <c r="AD25186" s="11" t="s">
        <v>39063</v>
      </c>
      <c r="AE25186" s="10" t="s">
        <v>39064</v>
      </c>
      <c r="AF25186" s="10" t="s">
        <v>582</v>
      </c>
    </row>
    <row r="25187" spans="30:32" x14ac:dyDescent="0.2">
      <c r="AD25187" s="11" t="s">
        <v>39065</v>
      </c>
      <c r="AE25187" s="10" t="s">
        <v>39066</v>
      </c>
      <c r="AF25187" s="10" t="s">
        <v>582</v>
      </c>
    </row>
    <row r="25188" spans="30:32" x14ac:dyDescent="0.2">
      <c r="AD25188" s="11" t="s">
        <v>39067</v>
      </c>
      <c r="AE25188" s="10" t="s">
        <v>6963</v>
      </c>
      <c r="AF25188" s="10" t="s">
        <v>582</v>
      </c>
    </row>
    <row r="25189" spans="30:32" x14ac:dyDescent="0.2">
      <c r="AD25189" s="11" t="s">
        <v>39068</v>
      </c>
      <c r="AE25189" s="10" t="s">
        <v>1165</v>
      </c>
      <c r="AF25189" s="10" t="s">
        <v>582</v>
      </c>
    </row>
    <row r="25190" spans="30:32" x14ac:dyDescent="0.2">
      <c r="AD25190" s="11" t="s">
        <v>39069</v>
      </c>
      <c r="AE25190" s="10" t="s">
        <v>39070</v>
      </c>
      <c r="AF25190" s="10" t="s">
        <v>582</v>
      </c>
    </row>
    <row r="25191" spans="30:32" x14ac:dyDescent="0.2">
      <c r="AD25191" s="11" t="s">
        <v>39071</v>
      </c>
      <c r="AE25191" s="10" t="s">
        <v>39072</v>
      </c>
      <c r="AF25191" s="10" t="s">
        <v>582</v>
      </c>
    </row>
    <row r="25192" spans="30:32" x14ac:dyDescent="0.2">
      <c r="AD25192" s="11" t="s">
        <v>39073</v>
      </c>
      <c r="AE25192" s="10" t="s">
        <v>1948</v>
      </c>
      <c r="AF25192" s="10" t="s">
        <v>582</v>
      </c>
    </row>
    <row r="25193" spans="30:32" x14ac:dyDescent="0.2">
      <c r="AD25193" s="11" t="s">
        <v>39074</v>
      </c>
      <c r="AE25193" s="10" t="s">
        <v>1948</v>
      </c>
      <c r="AF25193" s="10" t="s">
        <v>582</v>
      </c>
    </row>
    <row r="25194" spans="30:32" x14ac:dyDescent="0.2">
      <c r="AD25194" s="11" t="s">
        <v>39075</v>
      </c>
      <c r="AE25194" s="10" t="s">
        <v>1948</v>
      </c>
      <c r="AF25194" s="10" t="s">
        <v>582</v>
      </c>
    </row>
    <row r="25195" spans="30:32" x14ac:dyDescent="0.2">
      <c r="AD25195" s="11" t="s">
        <v>39076</v>
      </c>
      <c r="AE25195" s="10" t="s">
        <v>1948</v>
      </c>
      <c r="AF25195" s="10" t="s">
        <v>582</v>
      </c>
    </row>
    <row r="25196" spans="30:32" x14ac:dyDescent="0.2">
      <c r="AD25196" s="11" t="s">
        <v>39077</v>
      </c>
      <c r="AE25196" s="10" t="s">
        <v>1948</v>
      </c>
      <c r="AF25196" s="10" t="s">
        <v>582</v>
      </c>
    </row>
    <row r="25197" spans="30:32" x14ac:dyDescent="0.2">
      <c r="AD25197" s="11" t="s">
        <v>39078</v>
      </c>
      <c r="AE25197" s="10" t="s">
        <v>1948</v>
      </c>
      <c r="AF25197" s="10" t="s">
        <v>582</v>
      </c>
    </row>
    <row r="25198" spans="30:32" x14ac:dyDescent="0.2">
      <c r="AD25198" s="11" t="s">
        <v>39079</v>
      </c>
      <c r="AE25198" s="10" t="s">
        <v>1948</v>
      </c>
      <c r="AF25198" s="10" t="s">
        <v>582</v>
      </c>
    </row>
    <row r="25199" spans="30:32" x14ac:dyDescent="0.2">
      <c r="AD25199" s="11" t="s">
        <v>39080</v>
      </c>
      <c r="AE25199" s="10" t="s">
        <v>1948</v>
      </c>
      <c r="AF25199" s="10" t="s">
        <v>582</v>
      </c>
    </row>
    <row r="25200" spans="30:32" x14ac:dyDescent="0.2">
      <c r="AD25200" s="11" t="s">
        <v>39081</v>
      </c>
      <c r="AE25200" s="10" t="s">
        <v>1948</v>
      </c>
      <c r="AF25200" s="10" t="s">
        <v>582</v>
      </c>
    </row>
    <row r="25201" spans="30:32" x14ac:dyDescent="0.2">
      <c r="AD25201" s="11" t="s">
        <v>39082</v>
      </c>
      <c r="AE25201" s="10" t="s">
        <v>1948</v>
      </c>
      <c r="AF25201" s="10" t="s">
        <v>582</v>
      </c>
    </row>
    <row r="25202" spans="30:32" x14ac:dyDescent="0.2">
      <c r="AD25202" s="11" t="s">
        <v>39083</v>
      </c>
      <c r="AE25202" s="10" t="s">
        <v>1948</v>
      </c>
      <c r="AF25202" s="10" t="s">
        <v>582</v>
      </c>
    </row>
    <row r="25203" spans="30:32" x14ac:dyDescent="0.2">
      <c r="AD25203" s="11" t="s">
        <v>39084</v>
      </c>
      <c r="AE25203" s="10" t="s">
        <v>1948</v>
      </c>
      <c r="AF25203" s="10" t="s">
        <v>582</v>
      </c>
    </row>
    <row r="25204" spans="30:32" x14ac:dyDescent="0.2">
      <c r="AD25204" s="11" t="s">
        <v>39085</v>
      </c>
      <c r="AE25204" s="10" t="s">
        <v>1948</v>
      </c>
      <c r="AF25204" s="10" t="s">
        <v>582</v>
      </c>
    </row>
    <row r="25205" spans="30:32" x14ac:dyDescent="0.2">
      <c r="AD25205" s="11" t="s">
        <v>39086</v>
      </c>
      <c r="AE25205" s="10" t="s">
        <v>39087</v>
      </c>
      <c r="AF25205" s="10" t="s">
        <v>582</v>
      </c>
    </row>
    <row r="25206" spans="30:32" x14ac:dyDescent="0.2">
      <c r="AD25206" s="11" t="s">
        <v>39088</v>
      </c>
      <c r="AE25206" s="10" t="s">
        <v>39089</v>
      </c>
      <c r="AF25206" s="10" t="s">
        <v>582</v>
      </c>
    </row>
    <row r="25207" spans="30:32" x14ac:dyDescent="0.2">
      <c r="AD25207" s="11" t="s">
        <v>39090</v>
      </c>
      <c r="AE25207" s="10" t="s">
        <v>39091</v>
      </c>
      <c r="AF25207" s="10" t="s">
        <v>582</v>
      </c>
    </row>
    <row r="25208" spans="30:32" x14ac:dyDescent="0.2">
      <c r="AD25208" s="11" t="s">
        <v>39092</v>
      </c>
      <c r="AE25208" s="10" t="s">
        <v>6979</v>
      </c>
      <c r="AF25208" s="10" t="s">
        <v>582</v>
      </c>
    </row>
    <row r="25209" spans="30:32" x14ac:dyDescent="0.2">
      <c r="AD25209" s="11" t="s">
        <v>39093</v>
      </c>
      <c r="AE25209" s="10" t="s">
        <v>6979</v>
      </c>
      <c r="AF25209" s="10" t="s">
        <v>582</v>
      </c>
    </row>
    <row r="25210" spans="30:32" x14ac:dyDescent="0.2">
      <c r="AD25210" s="11" t="s">
        <v>39094</v>
      </c>
      <c r="AE25210" s="10" t="s">
        <v>6979</v>
      </c>
      <c r="AF25210" s="10" t="s">
        <v>582</v>
      </c>
    </row>
    <row r="25211" spans="30:32" x14ac:dyDescent="0.2">
      <c r="AD25211" s="11" t="s">
        <v>39095</v>
      </c>
      <c r="AE25211" s="10" t="s">
        <v>24998</v>
      </c>
      <c r="AF25211" s="10" t="s">
        <v>582</v>
      </c>
    </row>
    <row r="25212" spans="30:32" x14ac:dyDescent="0.2">
      <c r="AD25212" s="11" t="s">
        <v>39096</v>
      </c>
      <c r="AE25212" s="10" t="s">
        <v>14014</v>
      </c>
      <c r="AF25212" s="10" t="s">
        <v>582</v>
      </c>
    </row>
    <row r="25213" spans="30:32" x14ac:dyDescent="0.2">
      <c r="AD25213" s="11" t="s">
        <v>39097</v>
      </c>
      <c r="AE25213" s="10" t="s">
        <v>39098</v>
      </c>
      <c r="AF25213" s="10" t="s">
        <v>582</v>
      </c>
    </row>
    <row r="25214" spans="30:32" x14ac:dyDescent="0.2">
      <c r="AD25214" s="11" t="s">
        <v>39099</v>
      </c>
      <c r="AE25214" s="10" t="s">
        <v>39100</v>
      </c>
      <c r="AF25214" s="10" t="s">
        <v>582</v>
      </c>
    </row>
    <row r="25215" spans="30:32" x14ac:dyDescent="0.2">
      <c r="AD25215" s="11" t="s">
        <v>39101</v>
      </c>
      <c r="AE25215" s="10" t="s">
        <v>39100</v>
      </c>
      <c r="AF25215" s="10" t="s">
        <v>582</v>
      </c>
    </row>
    <row r="25216" spans="30:32" x14ac:dyDescent="0.2">
      <c r="AD25216" s="11" t="s">
        <v>39102</v>
      </c>
      <c r="AE25216" s="10" t="s">
        <v>1288</v>
      </c>
      <c r="AF25216" s="10" t="s">
        <v>582</v>
      </c>
    </row>
    <row r="25217" spans="30:32" x14ac:dyDescent="0.2">
      <c r="AD25217" s="11" t="s">
        <v>39103</v>
      </c>
      <c r="AE25217" s="10" t="s">
        <v>39104</v>
      </c>
      <c r="AF25217" s="10" t="s">
        <v>582</v>
      </c>
    </row>
    <row r="25218" spans="30:32" x14ac:dyDescent="0.2">
      <c r="AD25218" s="11" t="s">
        <v>39105</v>
      </c>
      <c r="AE25218" s="10" t="s">
        <v>39106</v>
      </c>
      <c r="AF25218" s="10" t="s">
        <v>582</v>
      </c>
    </row>
    <row r="25219" spans="30:32" x14ac:dyDescent="0.2">
      <c r="AD25219" s="11" t="s">
        <v>39107</v>
      </c>
      <c r="AE25219" s="10" t="s">
        <v>4941</v>
      </c>
      <c r="AF25219" s="10" t="s">
        <v>582</v>
      </c>
    </row>
    <row r="25220" spans="30:32" x14ac:dyDescent="0.2">
      <c r="AD25220" s="11" t="s">
        <v>39108</v>
      </c>
      <c r="AE25220" s="10" t="s">
        <v>18228</v>
      </c>
      <c r="AF25220" s="10" t="s">
        <v>582</v>
      </c>
    </row>
    <row r="25221" spans="30:32" x14ac:dyDescent="0.2">
      <c r="AD25221" s="11" t="s">
        <v>39109</v>
      </c>
      <c r="AE25221" s="10" t="s">
        <v>35690</v>
      </c>
      <c r="AF25221" s="10" t="s">
        <v>582</v>
      </c>
    </row>
    <row r="25222" spans="30:32" x14ac:dyDescent="0.2">
      <c r="AD25222" s="11" t="s">
        <v>39110</v>
      </c>
      <c r="AE25222" s="10" t="s">
        <v>39111</v>
      </c>
      <c r="AF25222" s="10" t="s">
        <v>582</v>
      </c>
    </row>
    <row r="25223" spans="30:32" x14ac:dyDescent="0.2">
      <c r="AD25223" s="11" t="s">
        <v>39112</v>
      </c>
      <c r="AE25223" s="10" t="s">
        <v>39113</v>
      </c>
      <c r="AF25223" s="10" t="s">
        <v>582</v>
      </c>
    </row>
    <row r="25224" spans="30:32" x14ac:dyDescent="0.2">
      <c r="AD25224" s="11" t="s">
        <v>39114</v>
      </c>
      <c r="AE25224" s="10" t="s">
        <v>39115</v>
      </c>
      <c r="AF25224" s="10" t="s">
        <v>582</v>
      </c>
    </row>
    <row r="25225" spans="30:32" x14ac:dyDescent="0.2">
      <c r="AD25225" s="11" t="s">
        <v>39116</v>
      </c>
      <c r="AE25225" s="10" t="s">
        <v>1299</v>
      </c>
      <c r="AF25225" s="10" t="s">
        <v>582</v>
      </c>
    </row>
    <row r="25226" spans="30:32" x14ac:dyDescent="0.2">
      <c r="AD25226" s="11" t="s">
        <v>39117</v>
      </c>
      <c r="AE25226" s="10" t="s">
        <v>39118</v>
      </c>
      <c r="AF25226" s="10" t="s">
        <v>582</v>
      </c>
    </row>
    <row r="25227" spans="30:32" x14ac:dyDescent="0.2">
      <c r="AD25227" s="11" t="s">
        <v>39119</v>
      </c>
      <c r="AE25227" s="10" t="s">
        <v>39120</v>
      </c>
      <c r="AF25227" s="10" t="s">
        <v>582</v>
      </c>
    </row>
    <row r="25228" spans="30:32" x14ac:dyDescent="0.2">
      <c r="AD25228" s="11" t="s">
        <v>39121</v>
      </c>
      <c r="AE25228" s="10" t="s">
        <v>2023</v>
      </c>
      <c r="AF25228" s="10" t="s">
        <v>582</v>
      </c>
    </row>
    <row r="25229" spans="30:32" x14ac:dyDescent="0.2">
      <c r="AD25229" s="11" t="s">
        <v>39122</v>
      </c>
      <c r="AE25229" s="10" t="s">
        <v>39123</v>
      </c>
      <c r="AF25229" s="10" t="s">
        <v>582</v>
      </c>
    </row>
    <row r="25230" spans="30:32" x14ac:dyDescent="0.2">
      <c r="AD25230" s="11" t="s">
        <v>39124</v>
      </c>
      <c r="AE25230" s="10" t="s">
        <v>1384</v>
      </c>
      <c r="AF25230" s="10" t="s">
        <v>582</v>
      </c>
    </row>
    <row r="25231" spans="30:32" x14ac:dyDescent="0.2">
      <c r="AD25231" s="11" t="s">
        <v>39125</v>
      </c>
      <c r="AE25231" s="10" t="s">
        <v>39126</v>
      </c>
      <c r="AF25231" s="10" t="s">
        <v>582</v>
      </c>
    </row>
    <row r="25232" spans="30:32" x14ac:dyDescent="0.2">
      <c r="AD25232" s="11" t="s">
        <v>39127</v>
      </c>
      <c r="AE25232" s="10" t="s">
        <v>39128</v>
      </c>
      <c r="AF25232" s="10" t="s">
        <v>582</v>
      </c>
    </row>
    <row r="25233" spans="30:32" x14ac:dyDescent="0.2">
      <c r="AD25233" s="11" t="s">
        <v>39129</v>
      </c>
      <c r="AE25233" s="10" t="s">
        <v>2041</v>
      </c>
      <c r="AF25233" s="10" t="s">
        <v>582</v>
      </c>
    </row>
    <row r="25234" spans="30:32" x14ac:dyDescent="0.2">
      <c r="AD25234" s="11" t="s">
        <v>39130</v>
      </c>
      <c r="AE25234" s="10" t="s">
        <v>2041</v>
      </c>
      <c r="AF25234" s="10" t="s">
        <v>582</v>
      </c>
    </row>
    <row r="25235" spans="30:32" x14ac:dyDescent="0.2">
      <c r="AD25235" s="11" t="s">
        <v>39131</v>
      </c>
      <c r="AE25235" s="10" t="s">
        <v>39132</v>
      </c>
      <c r="AF25235" s="10" t="s">
        <v>582</v>
      </c>
    </row>
    <row r="25236" spans="30:32" x14ac:dyDescent="0.2">
      <c r="AD25236" s="11" t="s">
        <v>39133</v>
      </c>
      <c r="AE25236" s="10" t="s">
        <v>2041</v>
      </c>
      <c r="AF25236" s="10" t="s">
        <v>582</v>
      </c>
    </row>
    <row r="25237" spans="30:32" x14ac:dyDescent="0.2">
      <c r="AD25237" s="11" t="s">
        <v>39134</v>
      </c>
      <c r="AE25237" s="10" t="s">
        <v>2041</v>
      </c>
      <c r="AF25237" s="10" t="s">
        <v>582</v>
      </c>
    </row>
    <row r="25238" spans="30:32" x14ac:dyDescent="0.2">
      <c r="AD25238" s="11" t="s">
        <v>39135</v>
      </c>
      <c r="AE25238" s="10" t="s">
        <v>2041</v>
      </c>
      <c r="AF25238" s="10" t="s">
        <v>582</v>
      </c>
    </row>
    <row r="25239" spans="30:32" x14ac:dyDescent="0.2">
      <c r="AD25239" s="11" t="s">
        <v>39136</v>
      </c>
      <c r="AE25239" s="10" t="s">
        <v>39137</v>
      </c>
      <c r="AF25239" s="10" t="s">
        <v>582</v>
      </c>
    </row>
    <row r="25240" spans="30:32" x14ac:dyDescent="0.2">
      <c r="AD25240" s="11" t="s">
        <v>39138</v>
      </c>
      <c r="AE25240" s="10" t="s">
        <v>39139</v>
      </c>
      <c r="AF25240" s="10" t="s">
        <v>582</v>
      </c>
    </row>
    <row r="25241" spans="30:32" x14ac:dyDescent="0.2">
      <c r="AD25241" s="11" t="s">
        <v>39140</v>
      </c>
      <c r="AE25241" s="10" t="s">
        <v>9865</v>
      </c>
      <c r="AF25241" s="10" t="s">
        <v>582</v>
      </c>
    </row>
    <row r="25242" spans="30:32" x14ac:dyDescent="0.2">
      <c r="AD25242" s="11" t="s">
        <v>39141</v>
      </c>
      <c r="AE25242" s="10" t="s">
        <v>4960</v>
      </c>
      <c r="AF25242" s="10" t="s">
        <v>582</v>
      </c>
    </row>
    <row r="25243" spans="30:32" x14ac:dyDescent="0.2">
      <c r="AD25243" s="11" t="s">
        <v>39142</v>
      </c>
      <c r="AE25243" s="10" t="s">
        <v>39143</v>
      </c>
      <c r="AF25243" s="10" t="s">
        <v>582</v>
      </c>
    </row>
    <row r="25244" spans="30:32" x14ac:dyDescent="0.2">
      <c r="AD25244" s="11" t="s">
        <v>39144</v>
      </c>
      <c r="AE25244" s="10" t="s">
        <v>9065</v>
      </c>
      <c r="AF25244" s="10" t="s">
        <v>582</v>
      </c>
    </row>
    <row r="25245" spans="30:32" x14ac:dyDescent="0.2">
      <c r="AD25245" s="11" t="s">
        <v>39145</v>
      </c>
      <c r="AE25245" s="10" t="s">
        <v>39146</v>
      </c>
      <c r="AF25245" s="10" t="s">
        <v>582</v>
      </c>
    </row>
    <row r="25246" spans="30:32" x14ac:dyDescent="0.2">
      <c r="AD25246" s="11" t="s">
        <v>39147</v>
      </c>
      <c r="AE25246" s="10" t="s">
        <v>5732</v>
      </c>
      <c r="AF25246" s="10" t="s">
        <v>582</v>
      </c>
    </row>
    <row r="25247" spans="30:32" x14ac:dyDescent="0.2">
      <c r="AD25247" s="11" t="s">
        <v>39148</v>
      </c>
      <c r="AE25247" s="10" t="s">
        <v>5732</v>
      </c>
      <c r="AF25247" s="10" t="s">
        <v>582</v>
      </c>
    </row>
    <row r="25248" spans="30:32" x14ac:dyDescent="0.2">
      <c r="AD25248" s="11" t="s">
        <v>39149</v>
      </c>
      <c r="AE25248" s="10" t="s">
        <v>39150</v>
      </c>
      <c r="AF25248" s="10" t="s">
        <v>582</v>
      </c>
    </row>
    <row r="25249" spans="30:32" x14ac:dyDescent="0.2">
      <c r="AD25249" s="11" t="s">
        <v>39151</v>
      </c>
      <c r="AE25249" s="10" t="s">
        <v>39152</v>
      </c>
      <c r="AF25249" s="10" t="s">
        <v>582</v>
      </c>
    </row>
    <row r="25250" spans="30:32" x14ac:dyDescent="0.2">
      <c r="AD25250" s="11" t="s">
        <v>39153</v>
      </c>
      <c r="AE25250" s="10" t="s">
        <v>39154</v>
      </c>
      <c r="AF25250" s="10" t="s">
        <v>582</v>
      </c>
    </row>
    <row r="25251" spans="30:32" x14ac:dyDescent="0.2">
      <c r="AD25251" s="11" t="s">
        <v>39155</v>
      </c>
      <c r="AE25251" s="10" t="s">
        <v>39156</v>
      </c>
      <c r="AF25251" s="10" t="s">
        <v>582</v>
      </c>
    </row>
    <row r="25252" spans="30:32" x14ac:dyDescent="0.2">
      <c r="AD25252" s="11" t="s">
        <v>39157</v>
      </c>
      <c r="AE25252" s="10" t="s">
        <v>9914</v>
      </c>
      <c r="AF25252" s="10" t="s">
        <v>582</v>
      </c>
    </row>
    <row r="25253" spans="30:32" x14ac:dyDescent="0.2">
      <c r="AD25253" s="11" t="s">
        <v>39158</v>
      </c>
      <c r="AE25253" s="10" t="s">
        <v>39159</v>
      </c>
      <c r="AF25253" s="10" t="s">
        <v>582</v>
      </c>
    </row>
    <row r="25254" spans="30:32" x14ac:dyDescent="0.2">
      <c r="AD25254" s="11" t="s">
        <v>39160</v>
      </c>
      <c r="AE25254" s="10" t="s">
        <v>14718</v>
      </c>
      <c r="AF25254" s="10" t="s">
        <v>582</v>
      </c>
    </row>
    <row r="25255" spans="30:32" x14ac:dyDescent="0.2">
      <c r="AD25255" s="11" t="s">
        <v>39161</v>
      </c>
      <c r="AE25255" s="10" t="s">
        <v>2898</v>
      </c>
      <c r="AF25255" s="10" t="s">
        <v>582</v>
      </c>
    </row>
    <row r="25256" spans="30:32" x14ac:dyDescent="0.2">
      <c r="AD25256" s="11" t="s">
        <v>39162</v>
      </c>
      <c r="AE25256" s="10" t="s">
        <v>26046</v>
      </c>
      <c r="AF25256" s="10" t="s">
        <v>582</v>
      </c>
    </row>
    <row r="25257" spans="30:32" x14ac:dyDescent="0.2">
      <c r="AD25257" s="11" t="s">
        <v>39163</v>
      </c>
      <c r="AE25257" s="10" t="s">
        <v>18199</v>
      </c>
      <c r="AF25257" s="10" t="s">
        <v>582</v>
      </c>
    </row>
    <row r="25258" spans="30:32" x14ac:dyDescent="0.2">
      <c r="AD25258" s="11" t="s">
        <v>39164</v>
      </c>
      <c r="AE25258" s="10" t="s">
        <v>39165</v>
      </c>
      <c r="AF25258" s="10" t="s">
        <v>582</v>
      </c>
    </row>
    <row r="25259" spans="30:32" x14ac:dyDescent="0.2">
      <c r="AD25259" s="11" t="s">
        <v>39166</v>
      </c>
      <c r="AE25259" s="10" t="s">
        <v>39167</v>
      </c>
      <c r="AF25259" s="10" t="s">
        <v>582</v>
      </c>
    </row>
    <row r="25260" spans="30:32" x14ac:dyDescent="0.2">
      <c r="AD25260" s="11" t="s">
        <v>39168</v>
      </c>
      <c r="AE25260" s="10" t="s">
        <v>7160</v>
      </c>
      <c r="AF25260" s="10" t="s">
        <v>582</v>
      </c>
    </row>
    <row r="25261" spans="30:32" x14ac:dyDescent="0.2">
      <c r="AD25261" s="11" t="s">
        <v>39169</v>
      </c>
      <c r="AE25261" s="10" t="s">
        <v>39170</v>
      </c>
      <c r="AF25261" s="10" t="s">
        <v>582</v>
      </c>
    </row>
    <row r="25262" spans="30:32" x14ac:dyDescent="0.2">
      <c r="AD25262" s="11" t="s">
        <v>39171</v>
      </c>
      <c r="AE25262" s="10" t="s">
        <v>39172</v>
      </c>
      <c r="AF25262" s="10" t="s">
        <v>582</v>
      </c>
    </row>
    <row r="25263" spans="30:32" x14ac:dyDescent="0.2">
      <c r="AD25263" s="11" t="s">
        <v>39173</v>
      </c>
      <c r="AE25263" s="10" t="s">
        <v>36623</v>
      </c>
      <c r="AF25263" s="10" t="s">
        <v>582</v>
      </c>
    </row>
    <row r="25264" spans="30:32" x14ac:dyDescent="0.2">
      <c r="AD25264" s="11" t="s">
        <v>39174</v>
      </c>
      <c r="AE25264" s="10" t="s">
        <v>39175</v>
      </c>
      <c r="AF25264" s="10" t="s">
        <v>582</v>
      </c>
    </row>
    <row r="25265" spans="30:32" x14ac:dyDescent="0.2">
      <c r="AD25265" s="11" t="s">
        <v>39176</v>
      </c>
      <c r="AE25265" s="10" t="s">
        <v>39177</v>
      </c>
      <c r="AF25265" s="10" t="s">
        <v>582</v>
      </c>
    </row>
    <row r="25266" spans="30:32" x14ac:dyDescent="0.2">
      <c r="AD25266" s="11" t="s">
        <v>39178</v>
      </c>
      <c r="AE25266" s="10" t="s">
        <v>39179</v>
      </c>
      <c r="AF25266" s="10" t="s">
        <v>582</v>
      </c>
    </row>
    <row r="25267" spans="30:32" x14ac:dyDescent="0.2">
      <c r="AD25267" s="11" t="s">
        <v>39180</v>
      </c>
      <c r="AE25267" s="10" t="s">
        <v>9125</v>
      </c>
      <c r="AF25267" s="10" t="s">
        <v>582</v>
      </c>
    </row>
    <row r="25268" spans="30:32" x14ac:dyDescent="0.2">
      <c r="AD25268" s="11" t="s">
        <v>39181</v>
      </c>
      <c r="AE25268" s="10" t="s">
        <v>39182</v>
      </c>
      <c r="AF25268" s="10" t="s">
        <v>582</v>
      </c>
    </row>
    <row r="25269" spans="30:32" x14ac:dyDescent="0.2">
      <c r="AD25269" s="11" t="s">
        <v>39183</v>
      </c>
      <c r="AE25269" s="10" t="s">
        <v>39184</v>
      </c>
      <c r="AF25269" s="10" t="s">
        <v>582</v>
      </c>
    </row>
    <row r="25270" spans="30:32" x14ac:dyDescent="0.2">
      <c r="AD25270" s="11" t="s">
        <v>39185</v>
      </c>
      <c r="AE25270" s="10" t="s">
        <v>8505</v>
      </c>
      <c r="AF25270" s="10" t="s">
        <v>582</v>
      </c>
    </row>
    <row r="25271" spans="30:32" x14ac:dyDescent="0.2">
      <c r="AD25271" s="11" t="s">
        <v>39186</v>
      </c>
      <c r="AE25271" s="10" t="s">
        <v>8505</v>
      </c>
      <c r="AF25271" s="10" t="s">
        <v>582</v>
      </c>
    </row>
    <row r="25272" spans="30:32" x14ac:dyDescent="0.2">
      <c r="AD25272" s="11" t="s">
        <v>39187</v>
      </c>
      <c r="AE25272" s="10" t="s">
        <v>8505</v>
      </c>
      <c r="AF25272" s="10" t="s">
        <v>582</v>
      </c>
    </row>
    <row r="25273" spans="30:32" x14ac:dyDescent="0.2">
      <c r="AD25273" s="11" t="s">
        <v>39188</v>
      </c>
      <c r="AE25273" s="10" t="s">
        <v>8505</v>
      </c>
      <c r="AF25273" s="10" t="s">
        <v>582</v>
      </c>
    </row>
    <row r="25274" spans="30:32" x14ac:dyDescent="0.2">
      <c r="AD25274" s="11" t="s">
        <v>39189</v>
      </c>
      <c r="AE25274" s="10" t="s">
        <v>39190</v>
      </c>
      <c r="AF25274" s="10" t="s">
        <v>582</v>
      </c>
    </row>
    <row r="25275" spans="30:32" x14ac:dyDescent="0.2">
      <c r="AD25275" s="11" t="s">
        <v>39191</v>
      </c>
      <c r="AE25275" s="10" t="s">
        <v>8505</v>
      </c>
      <c r="AF25275" s="10" t="s">
        <v>582</v>
      </c>
    </row>
    <row r="25276" spans="30:32" x14ac:dyDescent="0.2">
      <c r="AD25276" s="11" t="s">
        <v>39192</v>
      </c>
      <c r="AE25276" s="10" t="s">
        <v>8505</v>
      </c>
      <c r="AF25276" s="10" t="s">
        <v>582</v>
      </c>
    </row>
    <row r="25277" spans="30:32" x14ac:dyDescent="0.2">
      <c r="AD25277" s="11" t="s">
        <v>39193</v>
      </c>
      <c r="AE25277" s="10" t="s">
        <v>8505</v>
      </c>
      <c r="AF25277" s="10" t="s">
        <v>582</v>
      </c>
    </row>
    <row r="25278" spans="30:32" x14ac:dyDescent="0.2">
      <c r="AD25278" s="11" t="s">
        <v>39194</v>
      </c>
      <c r="AE25278" s="10" t="s">
        <v>8505</v>
      </c>
      <c r="AF25278" s="10" t="s">
        <v>582</v>
      </c>
    </row>
    <row r="25279" spans="30:32" x14ac:dyDescent="0.2">
      <c r="AD25279" s="11" t="s">
        <v>39195</v>
      </c>
      <c r="AE25279" s="10" t="s">
        <v>8505</v>
      </c>
      <c r="AF25279" s="10" t="s">
        <v>582</v>
      </c>
    </row>
    <row r="25280" spans="30:32" x14ac:dyDescent="0.2">
      <c r="AD25280" s="11" t="s">
        <v>39196</v>
      </c>
      <c r="AE25280" s="10" t="s">
        <v>8505</v>
      </c>
      <c r="AF25280" s="10" t="s">
        <v>582</v>
      </c>
    </row>
    <row r="25281" spans="30:32" x14ac:dyDescent="0.2">
      <c r="AD25281" s="11" t="s">
        <v>39197</v>
      </c>
      <c r="AE25281" s="10" t="s">
        <v>8505</v>
      </c>
      <c r="AF25281" s="10" t="s">
        <v>582</v>
      </c>
    </row>
    <row r="25282" spans="30:32" x14ac:dyDescent="0.2">
      <c r="AD25282" s="11" t="s">
        <v>39198</v>
      </c>
      <c r="AE25282" s="10" t="s">
        <v>39190</v>
      </c>
      <c r="AF25282" s="10" t="s">
        <v>582</v>
      </c>
    </row>
    <row r="25283" spans="30:32" x14ac:dyDescent="0.2">
      <c r="AD25283" s="11" t="s">
        <v>39199</v>
      </c>
      <c r="AE25283" s="10" t="s">
        <v>8505</v>
      </c>
      <c r="AF25283" s="10" t="s">
        <v>582</v>
      </c>
    </row>
    <row r="25284" spans="30:32" x14ac:dyDescent="0.2">
      <c r="AD25284" s="11" t="s">
        <v>39200</v>
      </c>
      <c r="AE25284" s="10" t="s">
        <v>8505</v>
      </c>
      <c r="AF25284" s="10" t="s">
        <v>582</v>
      </c>
    </row>
    <row r="25285" spans="30:32" x14ac:dyDescent="0.2">
      <c r="AD25285" s="11" t="s">
        <v>39201</v>
      </c>
      <c r="AE25285" s="10" t="s">
        <v>8505</v>
      </c>
      <c r="AF25285" s="10" t="s">
        <v>582</v>
      </c>
    </row>
    <row r="25286" spans="30:32" x14ac:dyDescent="0.2">
      <c r="AD25286" s="11" t="s">
        <v>39202</v>
      </c>
      <c r="AE25286" s="10" t="s">
        <v>27207</v>
      </c>
      <c r="AF25286" s="10" t="s">
        <v>582</v>
      </c>
    </row>
    <row r="25287" spans="30:32" x14ac:dyDescent="0.2">
      <c r="AD25287" s="11" t="s">
        <v>39203</v>
      </c>
      <c r="AE25287" s="10" t="s">
        <v>39204</v>
      </c>
      <c r="AF25287" s="10" t="s">
        <v>582</v>
      </c>
    </row>
    <row r="25288" spans="30:32" x14ac:dyDescent="0.2">
      <c r="AD25288" s="11" t="s">
        <v>39205</v>
      </c>
      <c r="AE25288" s="10" t="s">
        <v>39204</v>
      </c>
      <c r="AF25288" s="10" t="s">
        <v>582</v>
      </c>
    </row>
    <row r="25289" spans="30:32" x14ac:dyDescent="0.2">
      <c r="AD25289" s="11" t="s">
        <v>39206</v>
      </c>
      <c r="AE25289" s="10" t="s">
        <v>10296</v>
      </c>
      <c r="AF25289" s="10" t="s">
        <v>582</v>
      </c>
    </row>
    <row r="25290" spans="30:32" x14ac:dyDescent="0.2">
      <c r="AD25290" s="11" t="s">
        <v>39207</v>
      </c>
      <c r="AE25290" s="10" t="s">
        <v>14265</v>
      </c>
      <c r="AF25290" s="10" t="s">
        <v>582</v>
      </c>
    </row>
    <row r="25291" spans="30:32" x14ac:dyDescent="0.2">
      <c r="AD25291" s="11" t="s">
        <v>39208</v>
      </c>
      <c r="AE25291" s="10" t="s">
        <v>39209</v>
      </c>
      <c r="AF25291" s="10" t="s">
        <v>582</v>
      </c>
    </row>
    <row r="25292" spans="30:32" x14ac:dyDescent="0.2">
      <c r="AD25292" s="11" t="s">
        <v>39210</v>
      </c>
      <c r="AE25292" s="10" t="s">
        <v>39211</v>
      </c>
      <c r="AF25292" s="10" t="s">
        <v>582</v>
      </c>
    </row>
    <row r="25293" spans="30:32" x14ac:dyDescent="0.2">
      <c r="AD25293" s="11" t="s">
        <v>39212</v>
      </c>
      <c r="AE25293" s="10" t="s">
        <v>26089</v>
      </c>
      <c r="AF25293" s="10" t="s">
        <v>582</v>
      </c>
    </row>
    <row r="25294" spans="30:32" x14ac:dyDescent="0.2">
      <c r="AD25294" s="11" t="s">
        <v>39213</v>
      </c>
      <c r="AE25294" s="10" t="s">
        <v>11643</v>
      </c>
      <c r="AF25294" s="10" t="s">
        <v>582</v>
      </c>
    </row>
    <row r="25295" spans="30:32" x14ac:dyDescent="0.2">
      <c r="AD25295" s="11" t="s">
        <v>39214</v>
      </c>
      <c r="AE25295" s="10" t="s">
        <v>2117</v>
      </c>
      <c r="AF25295" s="10" t="s">
        <v>582</v>
      </c>
    </row>
    <row r="25296" spans="30:32" x14ac:dyDescent="0.2">
      <c r="AD25296" s="11" t="s">
        <v>39215</v>
      </c>
      <c r="AE25296" s="10" t="s">
        <v>3933</v>
      </c>
      <c r="AF25296" s="10" t="s">
        <v>582</v>
      </c>
    </row>
    <row r="25297" spans="30:32" x14ac:dyDescent="0.2">
      <c r="AD25297" s="11" t="s">
        <v>39216</v>
      </c>
      <c r="AE25297" s="10" t="s">
        <v>39217</v>
      </c>
      <c r="AF25297" s="10" t="s">
        <v>582</v>
      </c>
    </row>
    <row r="25298" spans="30:32" x14ac:dyDescent="0.2">
      <c r="AD25298" s="11" t="s">
        <v>39218</v>
      </c>
      <c r="AE25298" s="10" t="s">
        <v>10067</v>
      </c>
      <c r="AF25298" s="10" t="s">
        <v>582</v>
      </c>
    </row>
    <row r="25299" spans="30:32" x14ac:dyDescent="0.2">
      <c r="AD25299" s="11" t="s">
        <v>39219</v>
      </c>
      <c r="AE25299" s="10" t="s">
        <v>27223</v>
      </c>
      <c r="AF25299" s="10" t="s">
        <v>582</v>
      </c>
    </row>
    <row r="25300" spans="30:32" x14ac:dyDescent="0.2">
      <c r="AD25300" s="11" t="s">
        <v>39220</v>
      </c>
      <c r="AE25300" s="10" t="s">
        <v>17285</v>
      </c>
      <c r="AF25300" s="10" t="s">
        <v>582</v>
      </c>
    </row>
    <row r="25301" spans="30:32" x14ac:dyDescent="0.2">
      <c r="AD25301" s="11" t="s">
        <v>39221</v>
      </c>
      <c r="AE25301" s="10" t="s">
        <v>20778</v>
      </c>
      <c r="AF25301" s="10" t="s">
        <v>582</v>
      </c>
    </row>
    <row r="25302" spans="30:32" x14ac:dyDescent="0.2">
      <c r="AD25302" s="11" t="s">
        <v>39222</v>
      </c>
      <c r="AE25302" s="10" t="s">
        <v>2127</v>
      </c>
      <c r="AF25302" s="10" t="s">
        <v>582</v>
      </c>
    </row>
    <row r="25303" spans="30:32" x14ac:dyDescent="0.2">
      <c r="AD25303" s="11" t="s">
        <v>39223</v>
      </c>
      <c r="AE25303" s="10" t="s">
        <v>14299</v>
      </c>
      <c r="AF25303" s="10" t="s">
        <v>582</v>
      </c>
    </row>
    <row r="25304" spans="30:32" x14ac:dyDescent="0.2">
      <c r="AD25304" s="11" t="s">
        <v>39224</v>
      </c>
      <c r="AE25304" s="10" t="s">
        <v>39225</v>
      </c>
      <c r="AF25304" s="10" t="s">
        <v>582</v>
      </c>
    </row>
    <row r="25305" spans="30:32" x14ac:dyDescent="0.2">
      <c r="AD25305" s="11" t="s">
        <v>39226</v>
      </c>
      <c r="AE25305" s="10" t="s">
        <v>39227</v>
      </c>
      <c r="AF25305" s="10" t="s">
        <v>582</v>
      </c>
    </row>
    <row r="25306" spans="30:32" x14ac:dyDescent="0.2">
      <c r="AD25306" s="11" t="s">
        <v>39228</v>
      </c>
      <c r="AE25306" s="10" t="s">
        <v>1631</v>
      </c>
      <c r="AF25306" s="10" t="s">
        <v>582</v>
      </c>
    </row>
    <row r="25307" spans="30:32" x14ac:dyDescent="0.2">
      <c r="AD25307" s="11" t="s">
        <v>39229</v>
      </c>
      <c r="AE25307" s="10" t="s">
        <v>1631</v>
      </c>
      <c r="AF25307" s="10" t="s">
        <v>582</v>
      </c>
    </row>
    <row r="25308" spans="30:32" x14ac:dyDescent="0.2">
      <c r="AD25308" s="11" t="s">
        <v>39230</v>
      </c>
      <c r="AE25308" s="10" t="s">
        <v>1631</v>
      </c>
      <c r="AF25308" s="10" t="s">
        <v>582</v>
      </c>
    </row>
    <row r="25309" spans="30:32" x14ac:dyDescent="0.2">
      <c r="AD25309" s="11" t="s">
        <v>39231</v>
      </c>
      <c r="AE25309" s="10" t="s">
        <v>1616</v>
      </c>
      <c r="AF25309" s="10" t="s">
        <v>582</v>
      </c>
    </row>
    <row r="25310" spans="30:32" x14ac:dyDescent="0.2">
      <c r="AD25310" s="11" t="s">
        <v>39232</v>
      </c>
      <c r="AE25310" s="10" t="s">
        <v>39233</v>
      </c>
      <c r="AF25310" s="10" t="s">
        <v>582</v>
      </c>
    </row>
    <row r="25311" spans="30:32" x14ac:dyDescent="0.2">
      <c r="AD25311" s="11" t="s">
        <v>39234</v>
      </c>
      <c r="AE25311" s="10" t="s">
        <v>2935</v>
      </c>
      <c r="AF25311" s="10" t="s">
        <v>582</v>
      </c>
    </row>
    <row r="25312" spans="30:32" x14ac:dyDescent="0.2">
      <c r="AD25312" s="11" t="s">
        <v>39235</v>
      </c>
      <c r="AE25312" s="10" t="s">
        <v>39236</v>
      </c>
      <c r="AF25312" s="10" t="s">
        <v>582</v>
      </c>
    </row>
    <row r="25313" spans="30:32" x14ac:dyDescent="0.2">
      <c r="AD25313" s="11" t="s">
        <v>39237</v>
      </c>
      <c r="AE25313" s="10" t="s">
        <v>2935</v>
      </c>
      <c r="AF25313" s="10" t="s">
        <v>582</v>
      </c>
    </row>
    <row r="25314" spans="30:32" x14ac:dyDescent="0.2">
      <c r="AD25314" s="11" t="s">
        <v>39238</v>
      </c>
      <c r="AE25314" s="10" t="s">
        <v>1601</v>
      </c>
      <c r="AF25314" s="10" t="s">
        <v>582</v>
      </c>
    </row>
    <row r="25315" spans="30:32" x14ac:dyDescent="0.2">
      <c r="AD25315" s="11" t="s">
        <v>39239</v>
      </c>
      <c r="AE25315" s="10" t="s">
        <v>39240</v>
      </c>
      <c r="AF25315" s="10" t="s">
        <v>582</v>
      </c>
    </row>
    <row r="25316" spans="30:32" x14ac:dyDescent="0.2">
      <c r="AD25316" s="11" t="s">
        <v>39241</v>
      </c>
      <c r="AE25316" s="10" t="s">
        <v>23286</v>
      </c>
      <c r="AF25316" s="10" t="s">
        <v>582</v>
      </c>
    </row>
    <row r="25317" spans="30:32" x14ac:dyDescent="0.2">
      <c r="AD25317" s="11" t="s">
        <v>39242</v>
      </c>
      <c r="AE25317" s="10" t="s">
        <v>39243</v>
      </c>
      <c r="AF25317" s="10" t="s">
        <v>582</v>
      </c>
    </row>
    <row r="25318" spans="30:32" x14ac:dyDescent="0.2">
      <c r="AD25318" s="11" t="s">
        <v>39244</v>
      </c>
      <c r="AE25318" s="10" t="s">
        <v>39243</v>
      </c>
      <c r="AF25318" s="10" t="s">
        <v>582</v>
      </c>
    </row>
    <row r="25319" spans="30:32" x14ac:dyDescent="0.2">
      <c r="AD25319" s="11" t="s">
        <v>39245</v>
      </c>
      <c r="AE25319" s="10" t="s">
        <v>3457</v>
      </c>
      <c r="AF25319" s="10" t="s">
        <v>582</v>
      </c>
    </row>
    <row r="25320" spans="30:32" x14ac:dyDescent="0.2">
      <c r="AD25320" s="11" t="s">
        <v>39246</v>
      </c>
      <c r="AE25320" s="10" t="s">
        <v>5025</v>
      </c>
      <c r="AF25320" s="10" t="s">
        <v>582</v>
      </c>
    </row>
    <row r="25321" spans="30:32" x14ac:dyDescent="0.2">
      <c r="AD25321" s="11" t="s">
        <v>39247</v>
      </c>
      <c r="AE25321" s="10" t="s">
        <v>32248</v>
      </c>
      <c r="AF25321" s="10" t="s">
        <v>582</v>
      </c>
    </row>
    <row r="25322" spans="30:32" x14ac:dyDescent="0.2">
      <c r="AD25322" s="11" t="s">
        <v>39248</v>
      </c>
      <c r="AE25322" s="10" t="s">
        <v>39249</v>
      </c>
      <c r="AF25322" s="10" t="s">
        <v>582</v>
      </c>
    </row>
    <row r="25323" spans="30:32" x14ac:dyDescent="0.2">
      <c r="AD25323" s="11" t="s">
        <v>39250</v>
      </c>
      <c r="AE25323" s="10" t="s">
        <v>39251</v>
      </c>
      <c r="AF25323" s="10" t="s">
        <v>582</v>
      </c>
    </row>
    <row r="25324" spans="30:32" x14ac:dyDescent="0.2">
      <c r="AD25324" s="11" t="s">
        <v>39252</v>
      </c>
      <c r="AE25324" s="10" t="s">
        <v>39253</v>
      </c>
      <c r="AF25324" s="10" t="s">
        <v>582</v>
      </c>
    </row>
    <row r="25325" spans="30:32" x14ac:dyDescent="0.2">
      <c r="AD25325" s="11" t="s">
        <v>39254</v>
      </c>
      <c r="AE25325" s="10" t="s">
        <v>39255</v>
      </c>
      <c r="AF25325" s="10" t="s">
        <v>582</v>
      </c>
    </row>
    <row r="25326" spans="30:32" x14ac:dyDescent="0.2">
      <c r="AD25326" s="11" t="s">
        <v>39256</v>
      </c>
      <c r="AE25326" s="10" t="s">
        <v>39257</v>
      </c>
      <c r="AF25326" s="10" t="s">
        <v>582</v>
      </c>
    </row>
    <row r="25327" spans="30:32" x14ac:dyDescent="0.2">
      <c r="AD25327" s="11" t="s">
        <v>39258</v>
      </c>
      <c r="AE25327" s="10" t="s">
        <v>14357</v>
      </c>
      <c r="AF25327" s="10" t="s">
        <v>582</v>
      </c>
    </row>
    <row r="25328" spans="30:32" x14ac:dyDescent="0.2">
      <c r="AD25328" s="11" t="s">
        <v>39259</v>
      </c>
      <c r="AE25328" s="10" t="s">
        <v>24537</v>
      </c>
      <c r="AF25328" s="10" t="s">
        <v>582</v>
      </c>
    </row>
    <row r="25329" spans="30:32" x14ac:dyDescent="0.2">
      <c r="AD25329" s="11" t="s">
        <v>39260</v>
      </c>
      <c r="AE25329" s="10" t="s">
        <v>39261</v>
      </c>
      <c r="AF25329" s="10" t="s">
        <v>582</v>
      </c>
    </row>
    <row r="25330" spans="30:32" x14ac:dyDescent="0.2">
      <c r="AD25330" s="11" t="s">
        <v>39262</v>
      </c>
      <c r="AE25330" s="10" t="s">
        <v>10234</v>
      </c>
      <c r="AF25330" s="10" t="s">
        <v>582</v>
      </c>
    </row>
    <row r="25331" spans="30:32" x14ac:dyDescent="0.2">
      <c r="AD25331" s="11" t="s">
        <v>39263</v>
      </c>
      <c r="AE25331" s="10" t="s">
        <v>39264</v>
      </c>
      <c r="AF25331" s="10" t="s">
        <v>582</v>
      </c>
    </row>
    <row r="25332" spans="30:32" x14ac:dyDescent="0.2">
      <c r="AD25332" s="11" t="s">
        <v>39265</v>
      </c>
      <c r="AE25332" s="10" t="s">
        <v>23940</v>
      </c>
      <c r="AF25332" s="10" t="s">
        <v>582</v>
      </c>
    </row>
    <row r="25333" spans="30:32" x14ac:dyDescent="0.2">
      <c r="AD25333" s="11" t="s">
        <v>39266</v>
      </c>
      <c r="AE25333" s="10" t="s">
        <v>39267</v>
      </c>
      <c r="AF25333" s="10" t="s">
        <v>582</v>
      </c>
    </row>
    <row r="25334" spans="30:32" x14ac:dyDescent="0.2">
      <c r="AD25334" s="11" t="s">
        <v>39268</v>
      </c>
      <c r="AE25334" s="10" t="s">
        <v>39269</v>
      </c>
      <c r="AF25334" s="10" t="s">
        <v>582</v>
      </c>
    </row>
    <row r="25335" spans="30:32" x14ac:dyDescent="0.2">
      <c r="AD25335" s="11" t="s">
        <v>39270</v>
      </c>
      <c r="AE25335" s="10" t="s">
        <v>39271</v>
      </c>
      <c r="AF25335" s="10" t="s">
        <v>582</v>
      </c>
    </row>
    <row r="25336" spans="30:32" x14ac:dyDescent="0.2">
      <c r="AD25336" s="11" t="s">
        <v>39272</v>
      </c>
      <c r="AE25336" s="10" t="s">
        <v>39273</v>
      </c>
      <c r="AF25336" s="10" t="s">
        <v>582</v>
      </c>
    </row>
    <row r="25337" spans="30:32" x14ac:dyDescent="0.2">
      <c r="AD25337" s="11" t="s">
        <v>39274</v>
      </c>
      <c r="AE25337" s="10" t="s">
        <v>39275</v>
      </c>
      <c r="AF25337" s="10" t="s">
        <v>582</v>
      </c>
    </row>
    <row r="25338" spans="30:32" x14ac:dyDescent="0.2">
      <c r="AD25338" s="11" t="s">
        <v>39276</v>
      </c>
      <c r="AE25338" s="10" t="s">
        <v>5079</v>
      </c>
      <c r="AF25338" s="10" t="s">
        <v>582</v>
      </c>
    </row>
    <row r="25339" spans="30:32" x14ac:dyDescent="0.2">
      <c r="AD25339" s="11" t="s">
        <v>39277</v>
      </c>
      <c r="AE25339" s="10" t="s">
        <v>9237</v>
      </c>
      <c r="AF25339" s="10" t="s">
        <v>582</v>
      </c>
    </row>
    <row r="25340" spans="30:32" x14ac:dyDescent="0.2">
      <c r="AD25340" s="11" t="s">
        <v>39278</v>
      </c>
      <c r="AE25340" s="10" t="s">
        <v>1712</v>
      </c>
      <c r="AF25340" s="10" t="s">
        <v>582</v>
      </c>
    </row>
    <row r="25341" spans="30:32" x14ac:dyDescent="0.2">
      <c r="AD25341" s="11" t="s">
        <v>39279</v>
      </c>
      <c r="AE25341" s="10" t="s">
        <v>11808</v>
      </c>
      <c r="AF25341" s="10" t="s">
        <v>582</v>
      </c>
    </row>
    <row r="25342" spans="30:32" x14ac:dyDescent="0.2">
      <c r="AD25342" s="11" t="s">
        <v>39280</v>
      </c>
      <c r="AE25342" s="10" t="s">
        <v>10286</v>
      </c>
      <c r="AF25342" s="10" t="s">
        <v>582</v>
      </c>
    </row>
    <row r="25343" spans="30:32" x14ac:dyDescent="0.2">
      <c r="AD25343" s="11" t="s">
        <v>39281</v>
      </c>
      <c r="AE25343" s="10" t="s">
        <v>35206</v>
      </c>
      <c r="AF25343" s="10" t="s">
        <v>582</v>
      </c>
    </row>
    <row r="25344" spans="30:32" x14ac:dyDescent="0.2">
      <c r="AD25344" s="11" t="s">
        <v>39282</v>
      </c>
      <c r="AE25344" s="10" t="s">
        <v>5093</v>
      </c>
      <c r="AF25344" s="10" t="s">
        <v>582</v>
      </c>
    </row>
    <row r="25345" spans="30:32" x14ac:dyDescent="0.2">
      <c r="AD25345" s="11" t="s">
        <v>39283</v>
      </c>
      <c r="AE25345" s="10" t="s">
        <v>11824</v>
      </c>
      <c r="AF25345" s="10" t="s">
        <v>582</v>
      </c>
    </row>
    <row r="25346" spans="30:32" x14ac:dyDescent="0.2">
      <c r="AD25346" s="11" t="s">
        <v>39284</v>
      </c>
      <c r="AE25346" s="10" t="s">
        <v>39285</v>
      </c>
      <c r="AF25346" s="10" t="s">
        <v>582</v>
      </c>
    </row>
    <row r="25347" spans="30:32" x14ac:dyDescent="0.2">
      <c r="AD25347" s="11" t="s">
        <v>39286</v>
      </c>
      <c r="AE25347" s="10" t="s">
        <v>2239</v>
      </c>
      <c r="AF25347" s="10" t="s">
        <v>582</v>
      </c>
    </row>
    <row r="25348" spans="30:32" x14ac:dyDescent="0.2">
      <c r="AD25348" s="11" t="s">
        <v>39287</v>
      </c>
      <c r="AE25348" s="10" t="s">
        <v>39288</v>
      </c>
      <c r="AF25348" s="10" t="s">
        <v>582</v>
      </c>
    </row>
    <row r="25349" spans="30:32" x14ac:dyDescent="0.2">
      <c r="AD25349" s="11" t="s">
        <v>39289</v>
      </c>
      <c r="AE25349" s="10" t="s">
        <v>39290</v>
      </c>
      <c r="AF25349" s="10" t="s">
        <v>582</v>
      </c>
    </row>
    <row r="25350" spans="30:32" x14ac:dyDescent="0.2">
      <c r="AD25350" s="11" t="s">
        <v>39291</v>
      </c>
      <c r="AE25350" s="10" t="s">
        <v>39292</v>
      </c>
      <c r="AF25350" s="10" t="s">
        <v>582</v>
      </c>
    </row>
    <row r="25351" spans="30:32" x14ac:dyDescent="0.2">
      <c r="AD25351" s="11" t="s">
        <v>39293</v>
      </c>
      <c r="AE25351" s="10" t="s">
        <v>39294</v>
      </c>
      <c r="AF25351" s="10" t="s">
        <v>582</v>
      </c>
    </row>
    <row r="25352" spans="30:32" x14ac:dyDescent="0.2">
      <c r="AD25352" s="11" t="s">
        <v>39295</v>
      </c>
      <c r="AE25352" s="10" t="s">
        <v>39296</v>
      </c>
      <c r="AF25352" s="10" t="s">
        <v>582</v>
      </c>
    </row>
    <row r="25353" spans="30:32" x14ac:dyDescent="0.2">
      <c r="AD25353" s="11" t="s">
        <v>39297</v>
      </c>
      <c r="AE25353" s="10" t="s">
        <v>1693</v>
      </c>
      <c r="AF25353" s="10" t="s">
        <v>582</v>
      </c>
    </row>
    <row r="25354" spans="30:32" x14ac:dyDescent="0.2">
      <c r="AD25354" s="11" t="s">
        <v>39298</v>
      </c>
      <c r="AE25354" s="10" t="s">
        <v>3503</v>
      </c>
      <c r="AF25354" s="10" t="s">
        <v>582</v>
      </c>
    </row>
    <row r="25355" spans="30:32" x14ac:dyDescent="0.2">
      <c r="AD25355" s="11" t="s">
        <v>39299</v>
      </c>
      <c r="AE25355" s="10" t="s">
        <v>24006</v>
      </c>
      <c r="AF25355" s="10" t="s">
        <v>582</v>
      </c>
    </row>
    <row r="25356" spans="30:32" x14ac:dyDescent="0.2">
      <c r="AD25356" s="11" t="s">
        <v>39300</v>
      </c>
      <c r="AE25356" s="10" t="s">
        <v>2262</v>
      </c>
      <c r="AF25356" s="10" t="s">
        <v>582</v>
      </c>
    </row>
    <row r="25357" spans="30:32" x14ac:dyDescent="0.2">
      <c r="AD25357" s="11" t="s">
        <v>39301</v>
      </c>
      <c r="AE25357" s="10" t="s">
        <v>39302</v>
      </c>
      <c r="AF25357" s="10" t="s">
        <v>582</v>
      </c>
    </row>
    <row r="25358" spans="30:32" x14ac:dyDescent="0.2">
      <c r="AD25358" s="11" t="s">
        <v>39303</v>
      </c>
      <c r="AE25358" s="10" t="s">
        <v>39304</v>
      </c>
      <c r="AF25358" s="10" t="s">
        <v>582</v>
      </c>
    </row>
    <row r="25359" spans="30:32" x14ac:dyDescent="0.2">
      <c r="AD25359" s="11" t="s">
        <v>39305</v>
      </c>
      <c r="AE25359" s="10" t="s">
        <v>39306</v>
      </c>
      <c r="AF25359" s="10" t="s">
        <v>582</v>
      </c>
    </row>
    <row r="25360" spans="30:32" x14ac:dyDescent="0.2">
      <c r="AD25360" s="11" t="s">
        <v>39307</v>
      </c>
      <c r="AE25360" s="10" t="s">
        <v>7461</v>
      </c>
      <c r="AF25360" s="10" t="s">
        <v>582</v>
      </c>
    </row>
    <row r="25361" spans="30:32" x14ac:dyDescent="0.2">
      <c r="AD25361" s="11" t="s">
        <v>39308</v>
      </c>
      <c r="AE25361" s="10" t="s">
        <v>39309</v>
      </c>
      <c r="AF25361" s="10" t="s">
        <v>582</v>
      </c>
    </row>
    <row r="25362" spans="30:32" x14ac:dyDescent="0.2">
      <c r="AD25362" s="11" t="s">
        <v>39310</v>
      </c>
      <c r="AE25362" s="10" t="s">
        <v>14530</v>
      </c>
      <c r="AF25362" s="10" t="s">
        <v>582</v>
      </c>
    </row>
    <row r="25363" spans="30:32" x14ac:dyDescent="0.2">
      <c r="AD25363" s="11" t="s">
        <v>39311</v>
      </c>
      <c r="AE25363" s="10" t="s">
        <v>39312</v>
      </c>
      <c r="AF25363" s="10" t="s">
        <v>582</v>
      </c>
    </row>
    <row r="25364" spans="30:32" x14ac:dyDescent="0.2">
      <c r="AD25364" s="11" t="s">
        <v>39313</v>
      </c>
      <c r="AE25364" s="10" t="s">
        <v>39312</v>
      </c>
      <c r="AF25364" s="10" t="s">
        <v>582</v>
      </c>
    </row>
    <row r="25365" spans="30:32" x14ac:dyDescent="0.2">
      <c r="AD25365" s="11" t="s">
        <v>39314</v>
      </c>
      <c r="AE25365" s="10" t="s">
        <v>39315</v>
      </c>
      <c r="AF25365" s="10" t="s">
        <v>582</v>
      </c>
    </row>
    <row r="25366" spans="30:32" x14ac:dyDescent="0.2">
      <c r="AD25366" s="11" t="s">
        <v>39316</v>
      </c>
      <c r="AE25366" s="10" t="s">
        <v>39315</v>
      </c>
      <c r="AF25366" s="10" t="s">
        <v>582</v>
      </c>
    </row>
    <row r="25367" spans="30:32" x14ac:dyDescent="0.2">
      <c r="AD25367" s="11" t="s">
        <v>39317</v>
      </c>
      <c r="AE25367" s="10" t="s">
        <v>5144</v>
      </c>
      <c r="AF25367" s="10" t="s">
        <v>582</v>
      </c>
    </row>
    <row r="25368" spans="30:32" x14ac:dyDescent="0.2">
      <c r="AD25368" s="11" t="s">
        <v>39318</v>
      </c>
      <c r="AE25368" s="10" t="s">
        <v>18570</v>
      </c>
      <c r="AF25368" s="10" t="s">
        <v>582</v>
      </c>
    </row>
    <row r="25369" spans="30:32" x14ac:dyDescent="0.2">
      <c r="AD25369" s="11" t="s">
        <v>39319</v>
      </c>
      <c r="AE25369" s="10" t="s">
        <v>39320</v>
      </c>
      <c r="AF25369" s="10" t="s">
        <v>582</v>
      </c>
    </row>
    <row r="25370" spans="30:32" x14ac:dyDescent="0.2">
      <c r="AD25370" s="11" t="s">
        <v>39321</v>
      </c>
      <c r="AE25370" s="10" t="s">
        <v>10393</v>
      </c>
      <c r="AF25370" s="10" t="s">
        <v>582</v>
      </c>
    </row>
    <row r="25371" spans="30:32" x14ac:dyDescent="0.2">
      <c r="AD25371" s="11" t="s">
        <v>39322</v>
      </c>
      <c r="AE25371" s="10" t="s">
        <v>25252</v>
      </c>
      <c r="AF25371" s="10" t="s">
        <v>582</v>
      </c>
    </row>
    <row r="25372" spans="30:32" x14ac:dyDescent="0.2">
      <c r="AD25372" s="11" t="s">
        <v>39323</v>
      </c>
      <c r="AE25372" s="10" t="s">
        <v>15874</v>
      </c>
      <c r="AF25372" s="10" t="s">
        <v>582</v>
      </c>
    </row>
    <row r="25373" spans="30:32" x14ac:dyDescent="0.2">
      <c r="AD25373" s="11" t="s">
        <v>39324</v>
      </c>
      <c r="AE25373" s="10" t="s">
        <v>39325</v>
      </c>
      <c r="AF25373" s="10" t="s">
        <v>582</v>
      </c>
    </row>
    <row r="25374" spans="30:32" x14ac:dyDescent="0.2">
      <c r="AD25374" s="11" t="s">
        <v>39326</v>
      </c>
      <c r="AE25374" s="10" t="s">
        <v>39327</v>
      </c>
      <c r="AF25374" s="10" t="s">
        <v>582</v>
      </c>
    </row>
    <row r="25375" spans="30:32" x14ac:dyDescent="0.2">
      <c r="AD25375" s="11" t="s">
        <v>39328</v>
      </c>
      <c r="AE25375" s="10" t="s">
        <v>3527</v>
      </c>
      <c r="AF25375" s="10" t="s">
        <v>582</v>
      </c>
    </row>
    <row r="25376" spans="30:32" x14ac:dyDescent="0.2">
      <c r="AD25376" s="11" t="s">
        <v>39329</v>
      </c>
      <c r="AE25376" s="10" t="s">
        <v>39330</v>
      </c>
      <c r="AF25376" s="10" t="s">
        <v>582</v>
      </c>
    </row>
    <row r="25377" spans="30:32" x14ac:dyDescent="0.2">
      <c r="AD25377" s="11" t="s">
        <v>39331</v>
      </c>
      <c r="AE25377" s="10" t="s">
        <v>3531</v>
      </c>
      <c r="AF25377" s="10" t="s">
        <v>582</v>
      </c>
    </row>
    <row r="25378" spans="30:32" x14ac:dyDescent="0.2">
      <c r="AD25378" s="11" t="s">
        <v>39332</v>
      </c>
      <c r="AE25378" s="10" t="s">
        <v>21071</v>
      </c>
      <c r="AF25378" s="10" t="s">
        <v>582</v>
      </c>
    </row>
    <row r="25379" spans="30:32" x14ac:dyDescent="0.2">
      <c r="AD25379" s="11" t="s">
        <v>39333</v>
      </c>
      <c r="AE25379" s="10" t="s">
        <v>21071</v>
      </c>
      <c r="AF25379" s="10" t="s">
        <v>582</v>
      </c>
    </row>
    <row r="25380" spans="30:32" x14ac:dyDescent="0.2">
      <c r="AD25380" s="11" t="s">
        <v>39334</v>
      </c>
      <c r="AE25380" s="10" t="s">
        <v>21071</v>
      </c>
      <c r="AF25380" s="10" t="s">
        <v>582</v>
      </c>
    </row>
    <row r="25381" spans="30:32" x14ac:dyDescent="0.2">
      <c r="AD25381" s="11" t="s">
        <v>39335</v>
      </c>
      <c r="AE25381" s="10" t="s">
        <v>21071</v>
      </c>
      <c r="AF25381" s="10" t="s">
        <v>582</v>
      </c>
    </row>
    <row r="25382" spans="30:32" x14ac:dyDescent="0.2">
      <c r="AD25382" s="11" t="s">
        <v>39336</v>
      </c>
      <c r="AE25382" s="10" t="s">
        <v>18595</v>
      </c>
      <c r="AF25382" s="10" t="s">
        <v>582</v>
      </c>
    </row>
    <row r="25383" spans="30:32" x14ac:dyDescent="0.2">
      <c r="AD25383" s="11" t="s">
        <v>39337</v>
      </c>
      <c r="AE25383" s="10" t="s">
        <v>39338</v>
      </c>
      <c r="AF25383" s="10" t="s">
        <v>582</v>
      </c>
    </row>
    <row r="25384" spans="30:32" x14ac:dyDescent="0.2">
      <c r="AD25384" s="11" t="s">
        <v>39339</v>
      </c>
      <c r="AE25384" s="10" t="s">
        <v>17360</v>
      </c>
      <c r="AF25384" s="10" t="s">
        <v>582</v>
      </c>
    </row>
    <row r="25385" spans="30:32" x14ac:dyDescent="0.2">
      <c r="AD25385" s="11" t="s">
        <v>39340</v>
      </c>
      <c r="AE25385" s="10" t="s">
        <v>39341</v>
      </c>
      <c r="AF25385" s="10" t="s">
        <v>582</v>
      </c>
    </row>
    <row r="25386" spans="30:32" x14ac:dyDescent="0.2">
      <c r="AD25386" s="11" t="s">
        <v>39342</v>
      </c>
      <c r="AE25386" s="10" t="s">
        <v>39343</v>
      </c>
      <c r="AF25386" s="10" t="s">
        <v>582</v>
      </c>
    </row>
    <row r="25387" spans="30:32" x14ac:dyDescent="0.2">
      <c r="AD25387" s="11" t="s">
        <v>39344</v>
      </c>
      <c r="AE25387" s="10" t="s">
        <v>39345</v>
      </c>
      <c r="AF25387" s="10" t="s">
        <v>582</v>
      </c>
    </row>
    <row r="25388" spans="30:32" x14ac:dyDescent="0.2">
      <c r="AD25388" s="11" t="s">
        <v>39346</v>
      </c>
      <c r="AE25388" s="10" t="s">
        <v>39347</v>
      </c>
      <c r="AF25388" s="10" t="s">
        <v>582</v>
      </c>
    </row>
    <row r="25389" spans="30:32" x14ac:dyDescent="0.2">
      <c r="AD25389" s="11" t="s">
        <v>39348</v>
      </c>
      <c r="AE25389" s="10" t="s">
        <v>17377</v>
      </c>
      <c r="AF25389" s="10" t="s">
        <v>582</v>
      </c>
    </row>
    <row r="25390" spans="30:32" x14ac:dyDescent="0.2">
      <c r="AD25390" s="11" t="s">
        <v>39349</v>
      </c>
      <c r="AE25390" s="10" t="s">
        <v>22417</v>
      </c>
      <c r="AF25390" s="10" t="s">
        <v>582</v>
      </c>
    </row>
    <row r="25391" spans="30:32" x14ac:dyDescent="0.2">
      <c r="AD25391" s="11" t="s">
        <v>39350</v>
      </c>
      <c r="AE25391" s="10" t="s">
        <v>21121</v>
      </c>
      <c r="AF25391" s="10" t="s">
        <v>582</v>
      </c>
    </row>
    <row r="25392" spans="30:32" x14ac:dyDescent="0.2">
      <c r="AD25392" s="11" t="s">
        <v>39351</v>
      </c>
      <c r="AE25392" s="10" t="s">
        <v>39352</v>
      </c>
      <c r="AF25392" s="10" t="s">
        <v>582</v>
      </c>
    </row>
    <row r="25393" spans="30:32" x14ac:dyDescent="0.2">
      <c r="AD25393" s="11" t="s">
        <v>39353</v>
      </c>
      <c r="AE25393" s="10" t="s">
        <v>8629</v>
      </c>
      <c r="AF25393" s="10" t="s">
        <v>582</v>
      </c>
    </row>
    <row r="25394" spans="30:32" x14ac:dyDescent="0.2">
      <c r="AD25394" s="11" t="s">
        <v>39354</v>
      </c>
      <c r="AE25394" s="10" t="s">
        <v>4588</v>
      </c>
      <c r="AF25394" s="10" t="s">
        <v>582</v>
      </c>
    </row>
    <row r="25395" spans="30:32" x14ac:dyDescent="0.2">
      <c r="AD25395" s="11" t="s">
        <v>39355</v>
      </c>
      <c r="AE25395" s="10" t="s">
        <v>14695</v>
      </c>
      <c r="AF25395" s="10" t="s">
        <v>582</v>
      </c>
    </row>
    <row r="25396" spans="30:32" x14ac:dyDescent="0.2">
      <c r="AD25396" s="11" t="s">
        <v>39356</v>
      </c>
      <c r="AE25396" s="10" t="s">
        <v>10540</v>
      </c>
      <c r="AF25396" s="10" t="s">
        <v>582</v>
      </c>
    </row>
    <row r="25397" spans="30:32" x14ac:dyDescent="0.2">
      <c r="AD25397" s="11" t="s">
        <v>39357</v>
      </c>
      <c r="AE25397" s="10" t="s">
        <v>39358</v>
      </c>
      <c r="AF25397" s="10" t="s">
        <v>582</v>
      </c>
    </row>
    <row r="25398" spans="30:32" x14ac:dyDescent="0.2">
      <c r="AD25398" s="11" t="s">
        <v>39359</v>
      </c>
      <c r="AE25398" s="10" t="s">
        <v>39360</v>
      </c>
      <c r="AF25398" s="10" t="s">
        <v>582</v>
      </c>
    </row>
    <row r="25399" spans="30:32" x14ac:dyDescent="0.2">
      <c r="AD25399" s="11" t="s">
        <v>39361</v>
      </c>
      <c r="AE25399" s="10" t="s">
        <v>15989</v>
      </c>
      <c r="AF25399" s="10" t="s">
        <v>582</v>
      </c>
    </row>
    <row r="25400" spans="30:32" x14ac:dyDescent="0.2">
      <c r="AD25400" s="11" t="s">
        <v>39362</v>
      </c>
      <c r="AE25400" s="10" t="s">
        <v>39363</v>
      </c>
      <c r="AF25400" s="10" t="s">
        <v>582</v>
      </c>
    </row>
    <row r="25401" spans="30:32" x14ac:dyDescent="0.2">
      <c r="AD25401" s="11" t="s">
        <v>39364</v>
      </c>
      <c r="AE25401" s="10" t="s">
        <v>39365</v>
      </c>
      <c r="AF25401" s="10" t="s">
        <v>582</v>
      </c>
    </row>
    <row r="25402" spans="30:32" x14ac:dyDescent="0.2">
      <c r="AD25402" s="11" t="s">
        <v>39366</v>
      </c>
      <c r="AE25402" s="10" t="s">
        <v>39367</v>
      </c>
      <c r="AF25402" s="10" t="s">
        <v>582</v>
      </c>
    </row>
    <row r="25403" spans="30:32" x14ac:dyDescent="0.2">
      <c r="AD25403" s="11" t="s">
        <v>39368</v>
      </c>
      <c r="AE25403" s="10" t="s">
        <v>39369</v>
      </c>
      <c r="AF25403" s="10" t="s">
        <v>582</v>
      </c>
    </row>
    <row r="25404" spans="30:32" x14ac:dyDescent="0.2">
      <c r="AD25404" s="11" t="s">
        <v>39370</v>
      </c>
      <c r="AE25404" s="10" t="s">
        <v>4924</v>
      </c>
      <c r="AF25404" s="10" t="s">
        <v>582</v>
      </c>
    </row>
    <row r="25405" spans="30:32" x14ac:dyDescent="0.2">
      <c r="AD25405" s="11" t="s">
        <v>39371</v>
      </c>
      <c r="AE25405" s="10" t="s">
        <v>10576</v>
      </c>
      <c r="AF25405" s="10" t="s">
        <v>582</v>
      </c>
    </row>
    <row r="25406" spans="30:32" x14ac:dyDescent="0.2">
      <c r="AD25406" s="11" t="s">
        <v>39372</v>
      </c>
      <c r="AE25406" s="10" t="s">
        <v>39373</v>
      </c>
      <c r="AF25406" s="10" t="s">
        <v>582</v>
      </c>
    </row>
    <row r="25407" spans="30:32" x14ac:dyDescent="0.2">
      <c r="AD25407" s="11" t="s">
        <v>39374</v>
      </c>
      <c r="AE25407" s="10" t="s">
        <v>16231</v>
      </c>
      <c r="AF25407" s="10" t="s">
        <v>582</v>
      </c>
    </row>
    <row r="25408" spans="30:32" x14ac:dyDescent="0.2">
      <c r="AD25408" s="11" t="s">
        <v>39375</v>
      </c>
      <c r="AE25408" s="10" t="s">
        <v>16231</v>
      </c>
      <c r="AF25408" s="10" t="s">
        <v>582</v>
      </c>
    </row>
    <row r="25409" spans="30:32" x14ac:dyDescent="0.2">
      <c r="AD25409" s="11" t="s">
        <v>39376</v>
      </c>
      <c r="AE25409" s="10" t="s">
        <v>16231</v>
      </c>
      <c r="AF25409" s="10" t="s">
        <v>582</v>
      </c>
    </row>
    <row r="25410" spans="30:32" x14ac:dyDescent="0.2">
      <c r="AD25410" s="11" t="s">
        <v>39377</v>
      </c>
      <c r="AE25410" s="10" t="s">
        <v>16231</v>
      </c>
      <c r="AF25410" s="10" t="s">
        <v>582</v>
      </c>
    </row>
    <row r="25411" spans="30:32" x14ac:dyDescent="0.2">
      <c r="AD25411" s="11" t="s">
        <v>39378</v>
      </c>
      <c r="AE25411" s="10" t="s">
        <v>16231</v>
      </c>
      <c r="AF25411" s="10" t="s">
        <v>582</v>
      </c>
    </row>
    <row r="25412" spans="30:32" x14ac:dyDescent="0.2">
      <c r="AD25412" s="11" t="s">
        <v>39379</v>
      </c>
      <c r="AE25412" s="10" t="s">
        <v>16231</v>
      </c>
      <c r="AF25412" s="10" t="s">
        <v>582</v>
      </c>
    </row>
    <row r="25413" spans="30:32" x14ac:dyDescent="0.2">
      <c r="AD25413" s="11" t="s">
        <v>39380</v>
      </c>
      <c r="AE25413" s="10" t="s">
        <v>16231</v>
      </c>
      <c r="AF25413" s="10" t="s">
        <v>582</v>
      </c>
    </row>
    <row r="25414" spans="30:32" x14ac:dyDescent="0.2">
      <c r="AD25414" s="11" t="s">
        <v>39381</v>
      </c>
      <c r="AE25414" s="10" t="s">
        <v>16231</v>
      </c>
      <c r="AF25414" s="10" t="s">
        <v>582</v>
      </c>
    </row>
    <row r="25415" spans="30:32" x14ac:dyDescent="0.2">
      <c r="AD25415" s="11" t="s">
        <v>39382</v>
      </c>
      <c r="AE25415" s="10" t="s">
        <v>16231</v>
      </c>
      <c r="AF25415" s="10" t="s">
        <v>582</v>
      </c>
    </row>
    <row r="25416" spans="30:32" x14ac:dyDescent="0.2">
      <c r="AD25416" s="11" t="s">
        <v>39383</v>
      </c>
      <c r="AE25416" s="10" t="s">
        <v>16231</v>
      </c>
      <c r="AF25416" s="10" t="s">
        <v>582</v>
      </c>
    </row>
    <row r="25417" spans="30:32" x14ac:dyDescent="0.2">
      <c r="AD25417" s="11" t="s">
        <v>39384</v>
      </c>
      <c r="AE25417" s="10" t="s">
        <v>16231</v>
      </c>
      <c r="AF25417" s="10" t="s">
        <v>582</v>
      </c>
    </row>
    <row r="25418" spans="30:32" x14ac:dyDescent="0.2">
      <c r="AD25418" s="11" t="s">
        <v>39385</v>
      </c>
      <c r="AE25418" s="10" t="s">
        <v>16231</v>
      </c>
      <c r="AF25418" s="10" t="s">
        <v>582</v>
      </c>
    </row>
    <row r="25419" spans="30:32" x14ac:dyDescent="0.2">
      <c r="AD25419" s="11" t="s">
        <v>39386</v>
      </c>
      <c r="AE25419" s="10" t="s">
        <v>16231</v>
      </c>
      <c r="AF25419" s="10" t="s">
        <v>582</v>
      </c>
    </row>
    <row r="25420" spans="30:32" x14ac:dyDescent="0.2">
      <c r="AD25420" s="11" t="s">
        <v>39387</v>
      </c>
      <c r="AE25420" s="10" t="s">
        <v>16231</v>
      </c>
      <c r="AF25420" s="10" t="s">
        <v>582</v>
      </c>
    </row>
    <row r="25421" spans="30:32" x14ac:dyDescent="0.2">
      <c r="AD25421" s="11" t="s">
        <v>39388</v>
      </c>
      <c r="AE25421" s="10" t="s">
        <v>16231</v>
      </c>
      <c r="AF25421" s="10" t="s">
        <v>582</v>
      </c>
    </row>
    <row r="25422" spans="30:32" x14ac:dyDescent="0.2">
      <c r="AD25422" s="11" t="s">
        <v>39389</v>
      </c>
      <c r="AE25422" s="10" t="s">
        <v>16231</v>
      </c>
      <c r="AF25422" s="10" t="s">
        <v>582</v>
      </c>
    </row>
    <row r="25423" spans="30:32" x14ac:dyDescent="0.2">
      <c r="AD25423" s="11" t="s">
        <v>39390</v>
      </c>
      <c r="AE25423" s="10" t="s">
        <v>16231</v>
      </c>
      <c r="AF25423" s="10" t="s">
        <v>582</v>
      </c>
    </row>
    <row r="25424" spans="30:32" x14ac:dyDescent="0.2">
      <c r="AD25424" s="11" t="s">
        <v>39391</v>
      </c>
      <c r="AE25424" s="10" t="s">
        <v>16231</v>
      </c>
      <c r="AF25424" s="10" t="s">
        <v>582</v>
      </c>
    </row>
    <row r="25425" spans="30:32" x14ac:dyDescent="0.2">
      <c r="AD25425" s="11" t="s">
        <v>39392</v>
      </c>
      <c r="AE25425" s="10" t="s">
        <v>16231</v>
      </c>
      <c r="AF25425" s="10" t="s">
        <v>582</v>
      </c>
    </row>
    <row r="25426" spans="30:32" x14ac:dyDescent="0.2">
      <c r="AD25426" s="11" t="s">
        <v>39393</v>
      </c>
      <c r="AE25426" s="10" t="s">
        <v>16231</v>
      </c>
      <c r="AF25426" s="10" t="s">
        <v>582</v>
      </c>
    </row>
    <row r="25427" spans="30:32" x14ac:dyDescent="0.2">
      <c r="AD25427" s="11" t="s">
        <v>39394</v>
      </c>
      <c r="AE25427" s="10" t="s">
        <v>16231</v>
      </c>
      <c r="AF25427" s="10" t="s">
        <v>582</v>
      </c>
    </row>
    <row r="25428" spans="30:32" x14ac:dyDescent="0.2">
      <c r="AD25428" s="11" t="s">
        <v>39395</v>
      </c>
      <c r="AE25428" s="10" t="s">
        <v>1794</v>
      </c>
      <c r="AF25428" s="10" t="s">
        <v>582</v>
      </c>
    </row>
    <row r="25429" spans="30:32" x14ac:dyDescent="0.2">
      <c r="AD25429" s="11" t="s">
        <v>39396</v>
      </c>
      <c r="AE25429" s="10" t="s">
        <v>10601</v>
      </c>
      <c r="AF25429" s="10" t="s">
        <v>582</v>
      </c>
    </row>
    <row r="25430" spans="30:32" x14ac:dyDescent="0.2">
      <c r="AD25430" s="11" t="s">
        <v>39397</v>
      </c>
      <c r="AE25430" s="10" t="s">
        <v>18712</v>
      </c>
      <c r="AF25430" s="10" t="s">
        <v>582</v>
      </c>
    </row>
    <row r="25431" spans="30:32" x14ac:dyDescent="0.2">
      <c r="AD25431" s="11" t="s">
        <v>39398</v>
      </c>
      <c r="AE25431" s="10" t="s">
        <v>39399</v>
      </c>
      <c r="AF25431" s="10" t="s">
        <v>582</v>
      </c>
    </row>
    <row r="25432" spans="30:32" x14ac:dyDescent="0.2">
      <c r="AD25432" s="11" t="s">
        <v>39400</v>
      </c>
      <c r="AE25432" s="10" t="s">
        <v>39401</v>
      </c>
      <c r="AF25432" s="10" t="s">
        <v>582</v>
      </c>
    </row>
    <row r="25433" spans="30:32" x14ac:dyDescent="0.2">
      <c r="AD25433" s="11" t="s">
        <v>39402</v>
      </c>
      <c r="AE25433" s="10" t="s">
        <v>39403</v>
      </c>
      <c r="AF25433" s="10" t="s">
        <v>582</v>
      </c>
    </row>
    <row r="25434" spans="30:32" x14ac:dyDescent="0.2">
      <c r="AD25434" s="11" t="s">
        <v>39404</v>
      </c>
      <c r="AE25434" s="10" t="s">
        <v>7647</v>
      </c>
      <c r="AF25434" s="10" t="s">
        <v>582</v>
      </c>
    </row>
    <row r="25435" spans="30:32" x14ac:dyDescent="0.2">
      <c r="AD25435" s="11" t="s">
        <v>39405</v>
      </c>
      <c r="AE25435" s="10" t="s">
        <v>39406</v>
      </c>
      <c r="AF25435" s="10" t="s">
        <v>582</v>
      </c>
    </row>
    <row r="25436" spans="30:32" x14ac:dyDescent="0.2">
      <c r="AD25436" s="11" t="s">
        <v>39407</v>
      </c>
      <c r="AE25436" s="10" t="s">
        <v>39408</v>
      </c>
      <c r="AF25436" s="10" t="s">
        <v>582</v>
      </c>
    </row>
    <row r="25437" spans="30:32" x14ac:dyDescent="0.2">
      <c r="AD25437" s="11" t="s">
        <v>39409</v>
      </c>
      <c r="AE25437" s="10" t="s">
        <v>39410</v>
      </c>
      <c r="AF25437" s="10" t="s">
        <v>582</v>
      </c>
    </row>
    <row r="25438" spans="30:32" x14ac:dyDescent="0.2">
      <c r="AD25438" s="11" t="s">
        <v>39411</v>
      </c>
      <c r="AE25438" s="10" t="s">
        <v>10644</v>
      </c>
      <c r="AF25438" s="10" t="s">
        <v>582</v>
      </c>
    </row>
    <row r="25439" spans="30:32" x14ac:dyDescent="0.2">
      <c r="AD25439" s="11" t="s">
        <v>39412</v>
      </c>
      <c r="AE25439" s="10" t="s">
        <v>39413</v>
      </c>
      <c r="AF25439" s="10" t="s">
        <v>582</v>
      </c>
    </row>
    <row r="25440" spans="30:32" x14ac:dyDescent="0.2">
      <c r="AD25440" s="11" t="s">
        <v>39414</v>
      </c>
      <c r="AE25440" s="10" t="s">
        <v>10646</v>
      </c>
      <c r="AF25440" s="10" t="s">
        <v>582</v>
      </c>
    </row>
    <row r="25441" spans="30:32" x14ac:dyDescent="0.2">
      <c r="AD25441" s="11" t="s">
        <v>39415</v>
      </c>
      <c r="AE25441" s="10" t="s">
        <v>3105</v>
      </c>
      <c r="AF25441" s="10" t="s">
        <v>582</v>
      </c>
    </row>
    <row r="25442" spans="30:32" x14ac:dyDescent="0.2">
      <c r="AD25442" s="11" t="s">
        <v>39416</v>
      </c>
      <c r="AE25442" s="10" t="s">
        <v>16107</v>
      </c>
      <c r="AF25442" s="10" t="s">
        <v>582</v>
      </c>
    </row>
    <row r="25443" spans="30:32" x14ac:dyDescent="0.2">
      <c r="AD25443" s="11" t="s">
        <v>39417</v>
      </c>
      <c r="AE25443" s="10" t="s">
        <v>16107</v>
      </c>
      <c r="AF25443" s="10" t="s">
        <v>582</v>
      </c>
    </row>
    <row r="25444" spans="30:32" x14ac:dyDescent="0.2">
      <c r="AD25444" s="11" t="s">
        <v>39418</v>
      </c>
      <c r="AE25444" s="10" t="s">
        <v>16107</v>
      </c>
      <c r="AF25444" s="10" t="s">
        <v>582</v>
      </c>
    </row>
    <row r="25445" spans="30:32" x14ac:dyDescent="0.2">
      <c r="AD25445" s="11" t="s">
        <v>39419</v>
      </c>
      <c r="AE25445" s="10" t="s">
        <v>39420</v>
      </c>
      <c r="AF25445" s="10" t="s">
        <v>582</v>
      </c>
    </row>
    <row r="25446" spans="30:32" x14ac:dyDescent="0.2">
      <c r="AD25446" s="11" t="s">
        <v>39421</v>
      </c>
      <c r="AE25446" s="10" t="s">
        <v>5992</v>
      </c>
      <c r="AF25446" s="10" t="s">
        <v>582</v>
      </c>
    </row>
    <row r="25447" spans="30:32" x14ac:dyDescent="0.2">
      <c r="AD25447" s="11" t="s">
        <v>39422</v>
      </c>
      <c r="AE25447" s="10" t="s">
        <v>25338</v>
      </c>
      <c r="AF25447" s="10" t="s">
        <v>582</v>
      </c>
    </row>
    <row r="25448" spans="30:32" x14ac:dyDescent="0.2">
      <c r="AD25448" s="11" t="s">
        <v>39423</v>
      </c>
      <c r="AE25448" s="10" t="s">
        <v>7674</v>
      </c>
      <c r="AF25448" s="10" t="s">
        <v>582</v>
      </c>
    </row>
    <row r="25449" spans="30:32" x14ac:dyDescent="0.2">
      <c r="AD25449" s="11" t="s">
        <v>39424</v>
      </c>
      <c r="AE25449" s="10" t="s">
        <v>2412</v>
      </c>
      <c r="AF25449" s="10" t="s">
        <v>582</v>
      </c>
    </row>
    <row r="25450" spans="30:32" x14ac:dyDescent="0.2">
      <c r="AD25450" s="11" t="s">
        <v>39425</v>
      </c>
      <c r="AE25450" s="10" t="s">
        <v>6009</v>
      </c>
      <c r="AF25450" s="10" t="s">
        <v>582</v>
      </c>
    </row>
    <row r="25451" spans="30:32" x14ac:dyDescent="0.2">
      <c r="AD25451" s="11" t="s">
        <v>39426</v>
      </c>
      <c r="AE25451" s="10" t="s">
        <v>3583</v>
      </c>
      <c r="AF25451" s="10" t="s">
        <v>582</v>
      </c>
    </row>
    <row r="25452" spans="30:32" x14ac:dyDescent="0.2">
      <c r="AD25452" s="11" t="s">
        <v>39427</v>
      </c>
      <c r="AE25452" s="10" t="s">
        <v>4119</v>
      </c>
      <c r="AF25452" s="10" t="s">
        <v>582</v>
      </c>
    </row>
    <row r="25453" spans="30:32" x14ac:dyDescent="0.2">
      <c r="AD25453" s="11" t="s">
        <v>39428</v>
      </c>
      <c r="AE25453" s="10" t="s">
        <v>39429</v>
      </c>
      <c r="AF25453" s="10" t="s">
        <v>582</v>
      </c>
    </row>
    <row r="25454" spans="30:32" x14ac:dyDescent="0.2">
      <c r="AD25454" s="11" t="s">
        <v>39430</v>
      </c>
      <c r="AE25454" s="10" t="s">
        <v>39431</v>
      </c>
      <c r="AF25454" s="10" t="s">
        <v>582</v>
      </c>
    </row>
    <row r="25455" spans="30:32" x14ac:dyDescent="0.2">
      <c r="AD25455" s="11" t="s">
        <v>39432</v>
      </c>
      <c r="AE25455" s="10" t="s">
        <v>39431</v>
      </c>
      <c r="AF25455" s="10" t="s">
        <v>582</v>
      </c>
    </row>
    <row r="25456" spans="30:32" x14ac:dyDescent="0.2">
      <c r="AD25456" s="11" t="s">
        <v>39433</v>
      </c>
      <c r="AE25456" s="10" t="s">
        <v>39431</v>
      </c>
      <c r="AF25456" s="10" t="s">
        <v>582</v>
      </c>
    </row>
    <row r="25457" spans="30:32" x14ac:dyDescent="0.2">
      <c r="AD25457" s="11" t="s">
        <v>39434</v>
      </c>
      <c r="AE25457" s="10" t="s">
        <v>2420</v>
      </c>
      <c r="AF25457" s="10" t="s">
        <v>582</v>
      </c>
    </row>
    <row r="25458" spans="30:32" x14ac:dyDescent="0.2">
      <c r="AD25458" s="11" t="s">
        <v>39435</v>
      </c>
      <c r="AE25458" s="10" t="s">
        <v>11975</v>
      </c>
      <c r="AF25458" s="10" t="s">
        <v>582</v>
      </c>
    </row>
    <row r="25459" spans="30:32" x14ac:dyDescent="0.2">
      <c r="AD25459" s="11" t="s">
        <v>39436</v>
      </c>
      <c r="AE25459" s="10" t="s">
        <v>39437</v>
      </c>
      <c r="AF25459" s="10" t="s">
        <v>582</v>
      </c>
    </row>
    <row r="25460" spans="30:32" x14ac:dyDescent="0.2">
      <c r="AD25460" s="11" t="s">
        <v>39438</v>
      </c>
      <c r="AE25460" s="10" t="s">
        <v>4121</v>
      </c>
      <c r="AF25460" s="10" t="s">
        <v>582</v>
      </c>
    </row>
    <row r="25461" spans="30:32" x14ac:dyDescent="0.2">
      <c r="AD25461" s="11" t="s">
        <v>39439</v>
      </c>
      <c r="AE25461" s="10" t="s">
        <v>39440</v>
      </c>
      <c r="AF25461" s="10" t="s">
        <v>582</v>
      </c>
    </row>
    <row r="25462" spans="30:32" x14ac:dyDescent="0.2">
      <c r="AD25462" s="11" t="s">
        <v>39441</v>
      </c>
      <c r="AE25462" s="10" t="s">
        <v>16165</v>
      </c>
      <c r="AF25462" s="10" t="s">
        <v>582</v>
      </c>
    </row>
    <row r="25463" spans="30:32" x14ac:dyDescent="0.2">
      <c r="AD25463" s="11" t="s">
        <v>39442</v>
      </c>
      <c r="AE25463" s="10" t="s">
        <v>26554</v>
      </c>
      <c r="AF25463" s="10" t="s">
        <v>582</v>
      </c>
    </row>
    <row r="25464" spans="30:32" x14ac:dyDescent="0.2">
      <c r="AD25464" s="11" t="s">
        <v>39443</v>
      </c>
      <c r="AE25464" s="10" t="s">
        <v>3194</v>
      </c>
      <c r="AF25464" s="10" t="s">
        <v>582</v>
      </c>
    </row>
    <row r="25465" spans="30:32" x14ac:dyDescent="0.2">
      <c r="AD25465" s="11" t="s">
        <v>39444</v>
      </c>
      <c r="AE25465" s="10" t="s">
        <v>1059</v>
      </c>
      <c r="AF25465" s="10" t="s">
        <v>582</v>
      </c>
    </row>
    <row r="25466" spans="30:32" x14ac:dyDescent="0.2">
      <c r="AD25466" s="11" t="s">
        <v>39445</v>
      </c>
      <c r="AE25466" s="10" t="s">
        <v>39446</v>
      </c>
      <c r="AF25466" s="10" t="s">
        <v>582</v>
      </c>
    </row>
    <row r="25467" spans="30:32" x14ac:dyDescent="0.2">
      <c r="AD25467" s="11" t="s">
        <v>39447</v>
      </c>
      <c r="AE25467" s="10" t="s">
        <v>39448</v>
      </c>
      <c r="AF25467" s="10" t="s">
        <v>582</v>
      </c>
    </row>
    <row r="25468" spans="30:32" x14ac:dyDescent="0.2">
      <c r="AD25468" s="11" t="s">
        <v>39449</v>
      </c>
      <c r="AE25468" s="10" t="s">
        <v>13168</v>
      </c>
      <c r="AF25468" s="10" t="s">
        <v>582</v>
      </c>
    </row>
    <row r="25469" spans="30:32" x14ac:dyDescent="0.2">
      <c r="AD25469" s="11" t="s">
        <v>39450</v>
      </c>
      <c r="AE25469" s="10" t="s">
        <v>1442</v>
      </c>
      <c r="AF25469" s="10" t="s">
        <v>582</v>
      </c>
    </row>
    <row r="25470" spans="30:32" x14ac:dyDescent="0.2">
      <c r="AD25470" s="11" t="s">
        <v>39451</v>
      </c>
      <c r="AE25470" s="10" t="s">
        <v>39452</v>
      </c>
      <c r="AF25470" s="10" t="s">
        <v>582</v>
      </c>
    </row>
    <row r="25471" spans="30:32" x14ac:dyDescent="0.2">
      <c r="AD25471" s="11" t="s">
        <v>39453</v>
      </c>
      <c r="AE25471" s="10" t="s">
        <v>2483</v>
      </c>
      <c r="AF25471" s="10" t="s">
        <v>582</v>
      </c>
    </row>
    <row r="25472" spans="30:32" x14ac:dyDescent="0.2">
      <c r="AD25472" s="11" t="s">
        <v>39454</v>
      </c>
      <c r="AE25472" s="10" t="s">
        <v>39455</v>
      </c>
      <c r="AF25472" s="10" t="s">
        <v>582</v>
      </c>
    </row>
    <row r="25473" spans="30:32" x14ac:dyDescent="0.2">
      <c r="AD25473" s="11" t="s">
        <v>39456</v>
      </c>
      <c r="AE25473" s="10" t="s">
        <v>39457</v>
      </c>
      <c r="AF25473" s="10" t="s">
        <v>582</v>
      </c>
    </row>
    <row r="25474" spans="30:32" x14ac:dyDescent="0.2">
      <c r="AD25474" s="11" t="s">
        <v>39458</v>
      </c>
      <c r="AE25474" s="10" t="s">
        <v>39459</v>
      </c>
      <c r="AF25474" s="10" t="s">
        <v>582</v>
      </c>
    </row>
    <row r="25475" spans="30:32" x14ac:dyDescent="0.2">
      <c r="AD25475" s="11" t="s">
        <v>39460</v>
      </c>
      <c r="AE25475" s="10" t="s">
        <v>39461</v>
      </c>
      <c r="AF25475" s="10" t="s">
        <v>582</v>
      </c>
    </row>
    <row r="25476" spans="30:32" x14ac:dyDescent="0.2">
      <c r="AD25476" s="11" t="s">
        <v>39462</v>
      </c>
      <c r="AE25476" s="10" t="s">
        <v>39463</v>
      </c>
      <c r="AF25476" s="10" t="s">
        <v>582</v>
      </c>
    </row>
    <row r="25477" spans="30:32" x14ac:dyDescent="0.2">
      <c r="AD25477" s="11" t="s">
        <v>39464</v>
      </c>
      <c r="AE25477" s="10" t="s">
        <v>39465</v>
      </c>
      <c r="AF25477" s="10" t="s">
        <v>582</v>
      </c>
    </row>
    <row r="25478" spans="30:32" x14ac:dyDescent="0.2">
      <c r="AD25478" s="11" t="s">
        <v>39466</v>
      </c>
      <c r="AE25478" s="10" t="s">
        <v>10773</v>
      </c>
      <c r="AF25478" s="10" t="s">
        <v>582</v>
      </c>
    </row>
    <row r="25479" spans="30:32" x14ac:dyDescent="0.2">
      <c r="AD25479" s="11" t="s">
        <v>39467</v>
      </c>
      <c r="AE25479" s="10" t="s">
        <v>28400</v>
      </c>
      <c r="AF25479" s="10" t="s">
        <v>582</v>
      </c>
    </row>
    <row r="25480" spans="30:32" x14ac:dyDescent="0.2">
      <c r="AD25480" s="11" t="s">
        <v>39468</v>
      </c>
      <c r="AE25480" s="10" t="s">
        <v>39469</v>
      </c>
      <c r="AF25480" s="10" t="s">
        <v>582</v>
      </c>
    </row>
    <row r="25481" spans="30:32" x14ac:dyDescent="0.2">
      <c r="AD25481" s="11" t="s">
        <v>39470</v>
      </c>
      <c r="AE25481" s="10" t="s">
        <v>13774</v>
      </c>
      <c r="AF25481" s="10" t="s">
        <v>582</v>
      </c>
    </row>
    <row r="25482" spans="30:32" x14ac:dyDescent="0.2">
      <c r="AD25482" s="11" t="s">
        <v>39471</v>
      </c>
      <c r="AE25482" s="10" t="s">
        <v>6076</v>
      </c>
      <c r="AF25482" s="10" t="s">
        <v>582</v>
      </c>
    </row>
    <row r="25483" spans="30:32" x14ac:dyDescent="0.2">
      <c r="AD25483" s="11" t="s">
        <v>39472</v>
      </c>
      <c r="AE25483" s="10" t="s">
        <v>39473</v>
      </c>
      <c r="AF25483" s="10" t="s">
        <v>582</v>
      </c>
    </row>
    <row r="25484" spans="30:32" x14ac:dyDescent="0.2">
      <c r="AD25484" s="11" t="s">
        <v>39474</v>
      </c>
      <c r="AE25484" s="10" t="s">
        <v>39475</v>
      </c>
      <c r="AF25484" s="10" t="s">
        <v>582</v>
      </c>
    </row>
    <row r="25485" spans="30:32" x14ac:dyDescent="0.2">
      <c r="AD25485" s="11" t="s">
        <v>39476</v>
      </c>
      <c r="AE25485" s="10" t="s">
        <v>22071</v>
      </c>
      <c r="AF25485" s="10" t="s">
        <v>582</v>
      </c>
    </row>
    <row r="25486" spans="30:32" x14ac:dyDescent="0.2">
      <c r="AD25486" s="11" t="s">
        <v>39477</v>
      </c>
      <c r="AE25486" s="10" t="s">
        <v>3173</v>
      </c>
      <c r="AF25486" s="10" t="s">
        <v>582</v>
      </c>
    </row>
    <row r="25487" spans="30:32" x14ac:dyDescent="0.2">
      <c r="AD25487" s="11" t="s">
        <v>39478</v>
      </c>
      <c r="AE25487" s="10" t="s">
        <v>1459</v>
      </c>
      <c r="AF25487" s="10" t="s">
        <v>582</v>
      </c>
    </row>
    <row r="25488" spans="30:32" x14ac:dyDescent="0.2">
      <c r="AD25488" s="11" t="s">
        <v>39479</v>
      </c>
      <c r="AE25488" s="10" t="s">
        <v>26614</v>
      </c>
      <c r="AF25488" s="10" t="s">
        <v>582</v>
      </c>
    </row>
    <row r="25489" spans="30:32" x14ac:dyDescent="0.2">
      <c r="AD25489" s="11" t="s">
        <v>39480</v>
      </c>
      <c r="AE25489" s="10" t="s">
        <v>2528</v>
      </c>
      <c r="AF25489" s="10" t="s">
        <v>582</v>
      </c>
    </row>
    <row r="25490" spans="30:32" x14ac:dyDescent="0.2">
      <c r="AD25490" s="11" t="s">
        <v>39481</v>
      </c>
      <c r="AE25490" s="10" t="s">
        <v>1463</v>
      </c>
      <c r="AF25490" s="10" t="s">
        <v>582</v>
      </c>
    </row>
    <row r="25491" spans="30:32" x14ac:dyDescent="0.2">
      <c r="AD25491" s="11" t="s">
        <v>39482</v>
      </c>
      <c r="AE25491" s="10" t="s">
        <v>39483</v>
      </c>
      <c r="AF25491" s="10" t="s">
        <v>582</v>
      </c>
    </row>
    <row r="25492" spans="30:32" x14ac:dyDescent="0.2">
      <c r="AD25492" s="11" t="s">
        <v>39484</v>
      </c>
      <c r="AE25492" s="10" t="s">
        <v>39485</v>
      </c>
      <c r="AF25492" s="10" t="s">
        <v>582</v>
      </c>
    </row>
    <row r="25493" spans="30:32" x14ac:dyDescent="0.2">
      <c r="AD25493" s="11" t="s">
        <v>39486</v>
      </c>
      <c r="AE25493" s="10" t="s">
        <v>39487</v>
      </c>
      <c r="AF25493" s="10" t="s">
        <v>582</v>
      </c>
    </row>
    <row r="25494" spans="30:32" x14ac:dyDescent="0.2">
      <c r="AD25494" s="11" t="s">
        <v>39488</v>
      </c>
      <c r="AE25494" s="10" t="s">
        <v>39489</v>
      </c>
      <c r="AF25494" s="10" t="s">
        <v>582</v>
      </c>
    </row>
    <row r="25495" spans="30:32" x14ac:dyDescent="0.2">
      <c r="AD25495" s="11" t="s">
        <v>39490</v>
      </c>
      <c r="AE25495" s="10" t="s">
        <v>24176</v>
      </c>
      <c r="AF25495" s="10" t="s">
        <v>582</v>
      </c>
    </row>
    <row r="25496" spans="30:32" x14ac:dyDescent="0.2">
      <c r="AD25496" s="11" t="s">
        <v>39491</v>
      </c>
      <c r="AE25496" s="10" t="s">
        <v>39492</v>
      </c>
      <c r="AF25496" s="10" t="s">
        <v>582</v>
      </c>
    </row>
    <row r="25497" spans="30:32" x14ac:dyDescent="0.2">
      <c r="AD25497" s="11" t="s">
        <v>39493</v>
      </c>
      <c r="AE25497" s="10" t="s">
        <v>24854</v>
      </c>
      <c r="AF25497" s="10" t="s">
        <v>582</v>
      </c>
    </row>
    <row r="25498" spans="30:32" x14ac:dyDescent="0.2">
      <c r="AD25498" s="11" t="s">
        <v>39494</v>
      </c>
      <c r="AE25498" s="10" t="s">
        <v>39495</v>
      </c>
      <c r="AF25498" s="10" t="s">
        <v>582</v>
      </c>
    </row>
    <row r="25499" spans="30:32" x14ac:dyDescent="0.2">
      <c r="AD25499" s="11" t="s">
        <v>39496</v>
      </c>
      <c r="AE25499" s="10" t="s">
        <v>4214</v>
      </c>
      <c r="AF25499" s="10" t="s">
        <v>582</v>
      </c>
    </row>
    <row r="25500" spans="30:32" x14ac:dyDescent="0.2">
      <c r="AD25500" s="11" t="s">
        <v>39497</v>
      </c>
      <c r="AE25500" s="10" t="s">
        <v>7855</v>
      </c>
      <c r="AF25500" s="10" t="s">
        <v>582</v>
      </c>
    </row>
    <row r="25501" spans="30:32" x14ac:dyDescent="0.2">
      <c r="AD25501" s="11" t="s">
        <v>39498</v>
      </c>
      <c r="AE25501" s="10" t="s">
        <v>3661</v>
      </c>
      <c r="AF25501" s="10" t="s">
        <v>582</v>
      </c>
    </row>
    <row r="25502" spans="30:32" x14ac:dyDescent="0.2">
      <c r="AD25502" s="11" t="s">
        <v>39499</v>
      </c>
      <c r="AE25502" s="10" t="s">
        <v>39500</v>
      </c>
      <c r="AF25502" s="10" t="s">
        <v>582</v>
      </c>
    </row>
    <row r="25503" spans="30:32" x14ac:dyDescent="0.2">
      <c r="AD25503" s="11" t="s">
        <v>39501</v>
      </c>
      <c r="AE25503" s="10" t="s">
        <v>39502</v>
      </c>
      <c r="AF25503" s="10" t="s">
        <v>582</v>
      </c>
    </row>
    <row r="25504" spans="30:32" x14ac:dyDescent="0.2">
      <c r="AD25504" s="11" t="s">
        <v>39503</v>
      </c>
      <c r="AE25504" s="10" t="s">
        <v>39504</v>
      </c>
      <c r="AF25504" s="10" t="s">
        <v>582</v>
      </c>
    </row>
    <row r="25505" spans="30:32" x14ac:dyDescent="0.2">
      <c r="AD25505" s="11" t="s">
        <v>39505</v>
      </c>
      <c r="AE25505" s="10" t="s">
        <v>39506</v>
      </c>
      <c r="AF25505" s="10" t="s">
        <v>582</v>
      </c>
    </row>
    <row r="25506" spans="30:32" x14ac:dyDescent="0.2">
      <c r="AD25506" s="11" t="s">
        <v>39507</v>
      </c>
      <c r="AE25506" s="10" t="s">
        <v>39508</v>
      </c>
      <c r="AF25506" s="10" t="s">
        <v>582</v>
      </c>
    </row>
    <row r="25507" spans="30:32" x14ac:dyDescent="0.2">
      <c r="AD25507" s="11" t="s">
        <v>39509</v>
      </c>
      <c r="AE25507" s="10" t="s">
        <v>39508</v>
      </c>
      <c r="AF25507" s="10" t="s">
        <v>582</v>
      </c>
    </row>
    <row r="25508" spans="30:32" x14ac:dyDescent="0.2">
      <c r="AD25508" s="11" t="s">
        <v>39510</v>
      </c>
      <c r="AE25508" s="10" t="s">
        <v>39511</v>
      </c>
      <c r="AF25508" s="10" t="s">
        <v>582</v>
      </c>
    </row>
    <row r="25509" spans="30:32" x14ac:dyDescent="0.2">
      <c r="AD25509" s="11" t="s">
        <v>39512</v>
      </c>
      <c r="AE25509" s="10" t="s">
        <v>20339</v>
      </c>
      <c r="AF25509" s="10" t="s">
        <v>582</v>
      </c>
    </row>
    <row r="25510" spans="30:32" x14ac:dyDescent="0.2">
      <c r="AD25510" s="11" t="s">
        <v>39513</v>
      </c>
      <c r="AE25510" s="10" t="s">
        <v>39514</v>
      </c>
      <c r="AF25510" s="10" t="s">
        <v>582</v>
      </c>
    </row>
    <row r="25511" spans="30:32" x14ac:dyDescent="0.2">
      <c r="AD25511" s="11" t="s">
        <v>39515</v>
      </c>
      <c r="AE25511" s="10" t="s">
        <v>39516</v>
      </c>
      <c r="AF25511" s="10" t="s">
        <v>582</v>
      </c>
    </row>
    <row r="25512" spans="30:32" x14ac:dyDescent="0.2">
      <c r="AD25512" s="11" t="s">
        <v>39517</v>
      </c>
      <c r="AE25512" s="10" t="s">
        <v>7898</v>
      </c>
      <c r="AF25512" s="10" t="s">
        <v>582</v>
      </c>
    </row>
    <row r="25513" spans="30:32" x14ac:dyDescent="0.2">
      <c r="AD25513" s="11" t="s">
        <v>39518</v>
      </c>
      <c r="AE25513" s="10" t="s">
        <v>6486</v>
      </c>
      <c r="AF25513" s="10" t="s">
        <v>582</v>
      </c>
    </row>
    <row r="25514" spans="30:32" x14ac:dyDescent="0.2">
      <c r="AD25514" s="11" t="s">
        <v>39519</v>
      </c>
      <c r="AE25514" s="10" t="s">
        <v>964</v>
      </c>
      <c r="AF25514" s="10" t="s">
        <v>582</v>
      </c>
    </row>
    <row r="25515" spans="30:32" x14ac:dyDescent="0.2">
      <c r="AD25515" s="11" t="s">
        <v>39520</v>
      </c>
      <c r="AE25515" s="10" t="s">
        <v>39521</v>
      </c>
      <c r="AF25515" s="10" t="s">
        <v>582</v>
      </c>
    </row>
    <row r="25516" spans="30:32" x14ac:dyDescent="0.2">
      <c r="AD25516" s="11" t="s">
        <v>39522</v>
      </c>
      <c r="AE25516" s="10" t="s">
        <v>39523</v>
      </c>
      <c r="AF25516" s="10" t="s">
        <v>582</v>
      </c>
    </row>
    <row r="25517" spans="30:32" x14ac:dyDescent="0.2">
      <c r="AD25517" s="11" t="s">
        <v>39524</v>
      </c>
      <c r="AE25517" s="10" t="s">
        <v>39525</v>
      </c>
      <c r="AF25517" s="10" t="s">
        <v>582</v>
      </c>
    </row>
    <row r="25518" spans="30:32" x14ac:dyDescent="0.2">
      <c r="AD25518" s="11" t="s">
        <v>39526</v>
      </c>
      <c r="AE25518" s="10" t="s">
        <v>29462</v>
      </c>
      <c r="AF25518" s="10" t="s">
        <v>582</v>
      </c>
    </row>
    <row r="25519" spans="30:32" x14ac:dyDescent="0.2">
      <c r="AD25519" s="11" t="s">
        <v>39527</v>
      </c>
      <c r="AE25519" s="10" t="s">
        <v>3678</v>
      </c>
      <c r="AF25519" s="10" t="s">
        <v>582</v>
      </c>
    </row>
    <row r="25520" spans="30:32" x14ac:dyDescent="0.2">
      <c r="AD25520" s="11" t="s">
        <v>39528</v>
      </c>
      <c r="AE25520" s="10" t="s">
        <v>27675</v>
      </c>
      <c r="AF25520" s="10" t="s">
        <v>582</v>
      </c>
    </row>
    <row r="25521" spans="30:32" x14ac:dyDescent="0.2">
      <c r="AD25521" s="11" t="s">
        <v>39529</v>
      </c>
      <c r="AE25521" s="10" t="s">
        <v>39530</v>
      </c>
      <c r="AF25521" s="10" t="s">
        <v>582</v>
      </c>
    </row>
    <row r="25522" spans="30:32" x14ac:dyDescent="0.2">
      <c r="AD25522" s="11" t="s">
        <v>39531</v>
      </c>
      <c r="AE25522" s="10" t="s">
        <v>10997</v>
      </c>
      <c r="AF25522" s="10" t="s">
        <v>582</v>
      </c>
    </row>
    <row r="25523" spans="30:32" x14ac:dyDescent="0.2">
      <c r="AD25523" s="11" t="s">
        <v>39532</v>
      </c>
      <c r="AE25523" s="10" t="s">
        <v>39533</v>
      </c>
      <c r="AF25523" s="10" t="s">
        <v>582</v>
      </c>
    </row>
    <row r="25524" spans="30:32" x14ac:dyDescent="0.2">
      <c r="AD25524" s="11" t="s">
        <v>39534</v>
      </c>
      <c r="AE25524" s="10" t="s">
        <v>39535</v>
      </c>
      <c r="AF25524" s="10" t="s">
        <v>582</v>
      </c>
    </row>
    <row r="25525" spans="30:32" x14ac:dyDescent="0.2">
      <c r="AD25525" s="11" t="s">
        <v>39536</v>
      </c>
      <c r="AE25525" s="10" t="s">
        <v>39537</v>
      </c>
      <c r="AF25525" s="10" t="s">
        <v>582</v>
      </c>
    </row>
    <row r="25526" spans="30:32" x14ac:dyDescent="0.2">
      <c r="AD25526" s="11" t="s">
        <v>39538</v>
      </c>
      <c r="AE25526" s="10" t="s">
        <v>16352</v>
      </c>
      <c r="AF25526" s="10" t="s">
        <v>582</v>
      </c>
    </row>
    <row r="25527" spans="30:32" x14ac:dyDescent="0.2">
      <c r="AD25527" s="11" t="s">
        <v>39539</v>
      </c>
      <c r="AE25527" s="10" t="s">
        <v>39540</v>
      </c>
      <c r="AF25527" s="10" t="s">
        <v>582</v>
      </c>
    </row>
    <row r="25528" spans="30:32" x14ac:dyDescent="0.2">
      <c r="AD25528" s="11" t="s">
        <v>39541</v>
      </c>
      <c r="AE25528" s="10" t="s">
        <v>7949</v>
      </c>
      <c r="AF25528" s="10" t="s">
        <v>582</v>
      </c>
    </row>
    <row r="25529" spans="30:32" x14ac:dyDescent="0.2">
      <c r="AD25529" s="11" t="s">
        <v>39542</v>
      </c>
      <c r="AE25529" s="10" t="s">
        <v>7949</v>
      </c>
      <c r="AF25529" s="10" t="s">
        <v>582</v>
      </c>
    </row>
    <row r="25530" spans="30:32" x14ac:dyDescent="0.2">
      <c r="AD25530" s="11" t="s">
        <v>39543</v>
      </c>
      <c r="AE25530" s="10" t="s">
        <v>7949</v>
      </c>
      <c r="AF25530" s="10" t="s">
        <v>582</v>
      </c>
    </row>
    <row r="25531" spans="30:32" x14ac:dyDescent="0.2">
      <c r="AD25531" s="11" t="s">
        <v>39544</v>
      </c>
      <c r="AE25531" s="10" t="s">
        <v>7949</v>
      </c>
      <c r="AF25531" s="10" t="s">
        <v>582</v>
      </c>
    </row>
    <row r="25532" spans="30:32" x14ac:dyDescent="0.2">
      <c r="AD25532" s="11" t="s">
        <v>39545</v>
      </c>
      <c r="AE25532" s="10" t="s">
        <v>7949</v>
      </c>
      <c r="AF25532" s="10" t="s">
        <v>582</v>
      </c>
    </row>
    <row r="25533" spans="30:32" x14ac:dyDescent="0.2">
      <c r="AD25533" s="11" t="s">
        <v>39546</v>
      </c>
      <c r="AE25533" s="10" t="s">
        <v>7949</v>
      </c>
      <c r="AF25533" s="10" t="s">
        <v>582</v>
      </c>
    </row>
    <row r="25534" spans="30:32" x14ac:dyDescent="0.2">
      <c r="AD25534" s="11" t="s">
        <v>39547</v>
      </c>
      <c r="AE25534" s="10" t="s">
        <v>7949</v>
      </c>
      <c r="AF25534" s="10" t="s">
        <v>582</v>
      </c>
    </row>
    <row r="25535" spans="30:32" x14ac:dyDescent="0.2">
      <c r="AD25535" s="11" t="s">
        <v>39548</v>
      </c>
      <c r="AE25535" s="10" t="s">
        <v>7949</v>
      </c>
      <c r="AF25535" s="10" t="s">
        <v>582</v>
      </c>
    </row>
    <row r="25536" spans="30:32" x14ac:dyDescent="0.2">
      <c r="AD25536" s="11" t="s">
        <v>39549</v>
      </c>
      <c r="AE25536" s="10" t="s">
        <v>7949</v>
      </c>
      <c r="AF25536" s="10" t="s">
        <v>582</v>
      </c>
    </row>
    <row r="25537" spans="30:32" x14ac:dyDescent="0.2">
      <c r="AD25537" s="11" t="s">
        <v>39550</v>
      </c>
      <c r="AE25537" s="10" t="s">
        <v>7949</v>
      </c>
      <c r="AF25537" s="10" t="s">
        <v>582</v>
      </c>
    </row>
    <row r="25538" spans="30:32" x14ac:dyDescent="0.2">
      <c r="AD25538" s="11" t="s">
        <v>39551</v>
      </c>
      <c r="AE25538" s="10" t="s">
        <v>7949</v>
      </c>
      <c r="AF25538" s="10" t="s">
        <v>582</v>
      </c>
    </row>
    <row r="25539" spans="30:32" x14ac:dyDescent="0.2">
      <c r="AD25539" s="11" t="s">
        <v>39552</v>
      </c>
      <c r="AE25539" s="10" t="s">
        <v>7949</v>
      </c>
      <c r="AF25539" s="10" t="s">
        <v>582</v>
      </c>
    </row>
    <row r="25540" spans="30:32" x14ac:dyDescent="0.2">
      <c r="AD25540" s="11" t="s">
        <v>39553</v>
      </c>
      <c r="AE25540" s="10" t="s">
        <v>7949</v>
      </c>
      <c r="AF25540" s="10" t="s">
        <v>582</v>
      </c>
    </row>
    <row r="25541" spans="30:32" x14ac:dyDescent="0.2">
      <c r="AD25541" s="11" t="s">
        <v>39554</v>
      </c>
      <c r="AE25541" s="10" t="s">
        <v>7949</v>
      </c>
      <c r="AF25541" s="10" t="s">
        <v>582</v>
      </c>
    </row>
    <row r="25542" spans="30:32" x14ac:dyDescent="0.2">
      <c r="AD25542" s="11" t="s">
        <v>39555</v>
      </c>
      <c r="AE25542" s="10" t="s">
        <v>7949</v>
      </c>
      <c r="AF25542" s="10" t="s">
        <v>582</v>
      </c>
    </row>
    <row r="25543" spans="30:32" x14ac:dyDescent="0.2">
      <c r="AD25543" s="11" t="s">
        <v>39556</v>
      </c>
      <c r="AE25543" s="10" t="s">
        <v>7949</v>
      </c>
      <c r="AF25543" s="10" t="s">
        <v>582</v>
      </c>
    </row>
    <row r="25544" spans="30:32" x14ac:dyDescent="0.2">
      <c r="AD25544" s="11" t="s">
        <v>39557</v>
      </c>
      <c r="AE25544" s="10" t="s">
        <v>7949</v>
      </c>
      <c r="AF25544" s="10" t="s">
        <v>582</v>
      </c>
    </row>
    <row r="25545" spans="30:32" x14ac:dyDescent="0.2">
      <c r="AD25545" s="11" t="s">
        <v>39558</v>
      </c>
      <c r="AE25545" s="10" t="s">
        <v>7949</v>
      </c>
      <c r="AF25545" s="10" t="s">
        <v>582</v>
      </c>
    </row>
    <row r="25546" spans="30:32" x14ac:dyDescent="0.2">
      <c r="AD25546" s="11" t="s">
        <v>39559</v>
      </c>
      <c r="AE25546" s="10" t="s">
        <v>7949</v>
      </c>
      <c r="AF25546" s="10" t="s">
        <v>582</v>
      </c>
    </row>
    <row r="25547" spans="30:32" x14ac:dyDescent="0.2">
      <c r="AD25547" s="11" t="s">
        <v>39560</v>
      </c>
      <c r="AE25547" s="10" t="s">
        <v>4277</v>
      </c>
      <c r="AF25547" s="10" t="s">
        <v>582</v>
      </c>
    </row>
    <row r="25548" spans="30:32" x14ac:dyDescent="0.2">
      <c r="AD25548" s="11" t="s">
        <v>39561</v>
      </c>
      <c r="AE25548" s="10" t="s">
        <v>39562</v>
      </c>
      <c r="AF25548" s="10" t="s">
        <v>582</v>
      </c>
    </row>
    <row r="25549" spans="30:32" x14ac:dyDescent="0.2">
      <c r="AD25549" s="11" t="s">
        <v>39563</v>
      </c>
      <c r="AE25549" s="10" t="s">
        <v>18956</v>
      </c>
      <c r="AF25549" s="10" t="s">
        <v>582</v>
      </c>
    </row>
    <row r="25550" spans="30:32" x14ac:dyDescent="0.2">
      <c r="AD25550" s="11" t="s">
        <v>39564</v>
      </c>
      <c r="AE25550" s="10" t="s">
        <v>39565</v>
      </c>
      <c r="AF25550" s="10" t="s">
        <v>582</v>
      </c>
    </row>
    <row r="25551" spans="30:32" x14ac:dyDescent="0.2">
      <c r="AD25551" s="11" t="s">
        <v>39566</v>
      </c>
      <c r="AE25551" s="10" t="s">
        <v>39567</v>
      </c>
      <c r="AF25551" s="10" t="s">
        <v>582</v>
      </c>
    </row>
    <row r="25552" spans="30:32" x14ac:dyDescent="0.2">
      <c r="AD25552" s="11" t="s">
        <v>39568</v>
      </c>
      <c r="AE25552" s="10" t="s">
        <v>8813</v>
      </c>
      <c r="AF25552" s="10" t="s">
        <v>582</v>
      </c>
    </row>
    <row r="25553" spans="30:32" x14ac:dyDescent="0.2">
      <c r="AD25553" s="11" t="s">
        <v>39569</v>
      </c>
      <c r="AE25553" s="10" t="s">
        <v>39570</v>
      </c>
      <c r="AF25553" s="10" t="s">
        <v>582</v>
      </c>
    </row>
    <row r="25554" spans="30:32" x14ac:dyDescent="0.2">
      <c r="AD25554" s="11" t="s">
        <v>39571</v>
      </c>
      <c r="AE25554" s="10" t="s">
        <v>15170</v>
      </c>
      <c r="AF25554" s="10" t="s">
        <v>582</v>
      </c>
    </row>
    <row r="25555" spans="30:32" x14ac:dyDescent="0.2">
      <c r="AD25555" s="11" t="s">
        <v>39572</v>
      </c>
      <c r="AE25555" s="10" t="s">
        <v>39573</v>
      </c>
      <c r="AF25555" s="10" t="s">
        <v>582</v>
      </c>
    </row>
    <row r="25556" spans="30:32" x14ac:dyDescent="0.2">
      <c r="AD25556" s="11" t="s">
        <v>39574</v>
      </c>
      <c r="AE25556" s="10" t="s">
        <v>28647</v>
      </c>
      <c r="AF25556" s="10" t="s">
        <v>582</v>
      </c>
    </row>
    <row r="25557" spans="30:32" x14ac:dyDescent="0.2">
      <c r="AD25557" s="11" t="s">
        <v>39575</v>
      </c>
      <c r="AE25557" s="10" t="s">
        <v>5494</v>
      </c>
      <c r="AF25557" s="10" t="s">
        <v>582</v>
      </c>
    </row>
    <row r="25558" spans="30:32" x14ac:dyDescent="0.2">
      <c r="AD25558" s="11" t="s">
        <v>39576</v>
      </c>
      <c r="AE25558" s="10" t="s">
        <v>2678</v>
      </c>
      <c r="AF25558" s="10" t="s">
        <v>582</v>
      </c>
    </row>
    <row r="25559" spans="30:32" x14ac:dyDescent="0.2">
      <c r="AD25559" s="11" t="s">
        <v>39577</v>
      </c>
      <c r="AE25559" s="10" t="s">
        <v>28596</v>
      </c>
      <c r="AF25559" s="10" t="s">
        <v>582</v>
      </c>
    </row>
    <row r="25560" spans="30:32" x14ac:dyDescent="0.2">
      <c r="AD25560" s="11" t="s">
        <v>39578</v>
      </c>
      <c r="AE25560" s="10" t="s">
        <v>39579</v>
      </c>
      <c r="AF25560" s="10" t="s">
        <v>582</v>
      </c>
    </row>
    <row r="25561" spans="30:32" x14ac:dyDescent="0.2">
      <c r="AD25561" s="11" t="s">
        <v>39580</v>
      </c>
      <c r="AE25561" s="10" t="s">
        <v>39581</v>
      </c>
      <c r="AF25561" s="10" t="s">
        <v>582</v>
      </c>
    </row>
    <row r="25562" spans="30:32" x14ac:dyDescent="0.2">
      <c r="AD25562" s="11" t="s">
        <v>39582</v>
      </c>
      <c r="AE25562" s="10" t="s">
        <v>39581</v>
      </c>
      <c r="AF25562" s="10" t="s">
        <v>582</v>
      </c>
    </row>
    <row r="25563" spans="30:32" x14ac:dyDescent="0.2">
      <c r="AD25563" s="11" t="s">
        <v>39583</v>
      </c>
      <c r="AE25563" s="10" t="s">
        <v>39581</v>
      </c>
      <c r="AF25563" s="10" t="s">
        <v>582</v>
      </c>
    </row>
    <row r="25564" spans="30:32" x14ac:dyDescent="0.2">
      <c r="AD25564" s="11" t="s">
        <v>39584</v>
      </c>
      <c r="AE25564" s="10" t="s">
        <v>39581</v>
      </c>
      <c r="AF25564" s="10" t="s">
        <v>582</v>
      </c>
    </row>
    <row r="25565" spans="30:32" x14ac:dyDescent="0.2">
      <c r="AD25565" s="11" t="s">
        <v>39585</v>
      </c>
      <c r="AE25565" s="10" t="s">
        <v>39586</v>
      </c>
      <c r="AF25565" s="10" t="s">
        <v>582</v>
      </c>
    </row>
    <row r="25566" spans="30:32" x14ac:dyDescent="0.2">
      <c r="AD25566" s="11" t="s">
        <v>39587</v>
      </c>
      <c r="AE25566" s="10" t="s">
        <v>8831</v>
      </c>
      <c r="AF25566" s="10" t="s">
        <v>582</v>
      </c>
    </row>
    <row r="25567" spans="30:32" x14ac:dyDescent="0.2">
      <c r="AD25567" s="11" t="s">
        <v>39588</v>
      </c>
      <c r="AE25567" s="10" t="s">
        <v>2804</v>
      </c>
      <c r="AF25567" s="10" t="s">
        <v>582</v>
      </c>
    </row>
    <row r="25568" spans="30:32" x14ac:dyDescent="0.2">
      <c r="AD25568" s="11" t="s">
        <v>39589</v>
      </c>
      <c r="AE25568" s="10" t="s">
        <v>39590</v>
      </c>
      <c r="AF25568" s="10" t="s">
        <v>582</v>
      </c>
    </row>
    <row r="25569" spans="30:32" x14ac:dyDescent="0.2">
      <c r="AD25569" s="11" t="s">
        <v>39591</v>
      </c>
      <c r="AE25569" s="10" t="s">
        <v>39592</v>
      </c>
      <c r="AF25569" s="10" t="s">
        <v>582</v>
      </c>
    </row>
    <row r="25570" spans="30:32" x14ac:dyDescent="0.2">
      <c r="AD25570" s="11" t="s">
        <v>39593</v>
      </c>
      <c r="AE25570" s="10" t="s">
        <v>11162</v>
      </c>
      <c r="AF25570" s="10" t="s">
        <v>582</v>
      </c>
    </row>
    <row r="25571" spans="30:32" x14ac:dyDescent="0.2">
      <c r="AD25571" s="11" t="s">
        <v>39594</v>
      </c>
      <c r="AE25571" s="10" t="s">
        <v>12706</v>
      </c>
      <c r="AF25571" s="10" t="s">
        <v>582</v>
      </c>
    </row>
    <row r="25572" spans="30:32" x14ac:dyDescent="0.2">
      <c r="AD25572" s="11" t="s">
        <v>39595</v>
      </c>
      <c r="AE25572" s="10" t="s">
        <v>15216</v>
      </c>
      <c r="AF25572" s="10" t="s">
        <v>582</v>
      </c>
    </row>
    <row r="25573" spans="30:32" x14ac:dyDescent="0.2">
      <c r="AD25573" s="11" t="s">
        <v>39596</v>
      </c>
      <c r="AE25573" s="10" t="s">
        <v>39597</v>
      </c>
      <c r="AF25573" s="10" t="s">
        <v>582</v>
      </c>
    </row>
    <row r="25574" spans="30:32" x14ac:dyDescent="0.2">
      <c r="AD25574" s="11" t="s">
        <v>39598</v>
      </c>
      <c r="AE25574" s="10" t="s">
        <v>6233</v>
      </c>
      <c r="AF25574" s="10" t="s">
        <v>582</v>
      </c>
    </row>
    <row r="25575" spans="30:32" x14ac:dyDescent="0.2">
      <c r="AD25575" s="11" t="s">
        <v>39599</v>
      </c>
      <c r="AE25575" s="10" t="s">
        <v>39600</v>
      </c>
      <c r="AF25575" s="10" t="s">
        <v>582</v>
      </c>
    </row>
    <row r="25576" spans="30:32" x14ac:dyDescent="0.2">
      <c r="AD25576" s="11" t="s">
        <v>39601</v>
      </c>
      <c r="AE25576" s="10" t="s">
        <v>12720</v>
      </c>
      <c r="AF25576" s="10" t="s">
        <v>582</v>
      </c>
    </row>
    <row r="25577" spans="30:32" x14ac:dyDescent="0.2">
      <c r="AD25577" s="11" t="s">
        <v>39602</v>
      </c>
      <c r="AE25577" s="10" t="s">
        <v>12720</v>
      </c>
      <c r="AF25577" s="10" t="s">
        <v>582</v>
      </c>
    </row>
    <row r="25578" spans="30:32" x14ac:dyDescent="0.2">
      <c r="AD25578" s="11" t="s">
        <v>39603</v>
      </c>
      <c r="AE25578" s="10" t="s">
        <v>12720</v>
      </c>
      <c r="AF25578" s="10" t="s">
        <v>582</v>
      </c>
    </row>
    <row r="25579" spans="30:32" x14ac:dyDescent="0.2">
      <c r="AD25579" s="11" t="s">
        <v>39604</v>
      </c>
      <c r="AE25579" s="10" t="s">
        <v>12720</v>
      </c>
      <c r="AF25579" s="10" t="s">
        <v>582</v>
      </c>
    </row>
    <row r="25580" spans="30:32" x14ac:dyDescent="0.2">
      <c r="AD25580" s="11" t="s">
        <v>39605</v>
      </c>
      <c r="AE25580" s="10" t="s">
        <v>20352</v>
      </c>
      <c r="AF25580" s="10" t="s">
        <v>582</v>
      </c>
    </row>
    <row r="25581" spans="30:32" x14ac:dyDescent="0.2">
      <c r="AD25581" s="11" t="s">
        <v>39606</v>
      </c>
      <c r="AE25581" s="10" t="s">
        <v>39607</v>
      </c>
      <c r="AF25581" s="10" t="s">
        <v>582</v>
      </c>
    </row>
    <row r="25582" spans="30:32" x14ac:dyDescent="0.2">
      <c r="AD25582" s="11" t="s">
        <v>39608</v>
      </c>
      <c r="AE25582" s="10" t="s">
        <v>39607</v>
      </c>
      <c r="AF25582" s="10" t="s">
        <v>582</v>
      </c>
    </row>
    <row r="25583" spans="30:32" x14ac:dyDescent="0.2">
      <c r="AD25583" s="11" t="s">
        <v>39609</v>
      </c>
      <c r="AE25583" s="10" t="s">
        <v>39610</v>
      </c>
      <c r="AF25583" s="10" t="s">
        <v>582</v>
      </c>
    </row>
    <row r="25584" spans="30:32" x14ac:dyDescent="0.2">
      <c r="AD25584" s="11" t="s">
        <v>39611</v>
      </c>
      <c r="AE25584" s="10" t="s">
        <v>1577</v>
      </c>
      <c r="AF25584" s="10" t="s">
        <v>582</v>
      </c>
    </row>
    <row r="25585" spans="30:32" x14ac:dyDescent="0.2">
      <c r="AD25585" s="11" t="s">
        <v>39612</v>
      </c>
      <c r="AE25585" s="10" t="s">
        <v>39613</v>
      </c>
      <c r="AF25585" s="10" t="s">
        <v>582</v>
      </c>
    </row>
    <row r="25586" spans="30:32" x14ac:dyDescent="0.2">
      <c r="AD25586" s="11" t="s">
        <v>39614</v>
      </c>
      <c r="AE25586" s="10" t="s">
        <v>39615</v>
      </c>
      <c r="AF25586" s="10" t="s">
        <v>582</v>
      </c>
    </row>
    <row r="25587" spans="30:32" x14ac:dyDescent="0.2">
      <c r="AD25587" s="11" t="s">
        <v>39616</v>
      </c>
      <c r="AE25587" s="10" t="s">
        <v>39617</v>
      </c>
      <c r="AF25587" s="10" t="s">
        <v>582</v>
      </c>
    </row>
    <row r="25588" spans="30:32" x14ac:dyDescent="0.2">
      <c r="AD25588" s="11" t="s">
        <v>39618</v>
      </c>
      <c r="AE25588" s="10" t="s">
        <v>8126</v>
      </c>
      <c r="AF25588" s="10" t="s">
        <v>582</v>
      </c>
    </row>
    <row r="25589" spans="30:32" x14ac:dyDescent="0.2">
      <c r="AD25589" s="11" t="s">
        <v>39619</v>
      </c>
      <c r="AE25589" s="10" t="s">
        <v>39620</v>
      </c>
      <c r="AF25589" s="10" t="s">
        <v>582</v>
      </c>
    </row>
    <row r="25590" spans="30:32" x14ac:dyDescent="0.2">
      <c r="AD25590" s="11" t="s">
        <v>39621</v>
      </c>
      <c r="AE25590" s="10" t="s">
        <v>39622</v>
      </c>
      <c r="AF25590" s="10" t="s">
        <v>582</v>
      </c>
    </row>
    <row r="25591" spans="30:32" x14ac:dyDescent="0.2">
      <c r="AD25591" s="11" t="s">
        <v>39623</v>
      </c>
      <c r="AE25591" s="10" t="s">
        <v>39622</v>
      </c>
      <c r="AF25591" s="10" t="s">
        <v>582</v>
      </c>
    </row>
    <row r="25592" spans="30:32" x14ac:dyDescent="0.2">
      <c r="AD25592" s="11" t="s">
        <v>39624</v>
      </c>
      <c r="AE25592" s="10" t="s">
        <v>39622</v>
      </c>
      <c r="AF25592" s="10" t="s">
        <v>582</v>
      </c>
    </row>
    <row r="25593" spans="30:32" x14ac:dyDescent="0.2">
      <c r="AD25593" s="11" t="s">
        <v>39625</v>
      </c>
      <c r="AE25593" s="10" t="s">
        <v>39622</v>
      </c>
      <c r="AF25593" s="10" t="s">
        <v>582</v>
      </c>
    </row>
    <row r="25594" spans="30:32" x14ac:dyDescent="0.2">
      <c r="AD25594" s="11" t="s">
        <v>39626</v>
      </c>
      <c r="AE25594" s="10" t="s">
        <v>39622</v>
      </c>
      <c r="AF25594" s="10" t="s">
        <v>582</v>
      </c>
    </row>
    <row r="25595" spans="30:32" x14ac:dyDescent="0.2">
      <c r="AD25595" s="11" t="s">
        <v>39627</v>
      </c>
      <c r="AE25595" s="10" t="s">
        <v>39622</v>
      </c>
      <c r="AF25595" s="10" t="s">
        <v>582</v>
      </c>
    </row>
    <row r="25596" spans="30:32" x14ac:dyDescent="0.2">
      <c r="AD25596" s="11" t="s">
        <v>39628</v>
      </c>
      <c r="AE25596" s="10" t="s">
        <v>39622</v>
      </c>
      <c r="AF25596" s="10" t="s">
        <v>582</v>
      </c>
    </row>
    <row r="25597" spans="30:32" x14ac:dyDescent="0.2">
      <c r="AD25597" s="11" t="s">
        <v>39629</v>
      </c>
      <c r="AE25597" s="10" t="s">
        <v>39630</v>
      </c>
      <c r="AF25597" s="10" t="s">
        <v>582</v>
      </c>
    </row>
    <row r="25598" spans="30:32" x14ac:dyDescent="0.2">
      <c r="AD25598" s="11" t="s">
        <v>39631</v>
      </c>
      <c r="AE25598" s="10" t="s">
        <v>39632</v>
      </c>
      <c r="AF25598" s="10" t="s">
        <v>582</v>
      </c>
    </row>
    <row r="25599" spans="30:32" x14ac:dyDescent="0.2">
      <c r="AD25599" s="11" t="s">
        <v>39633</v>
      </c>
      <c r="AE25599" s="10" t="s">
        <v>39632</v>
      </c>
      <c r="AF25599" s="10" t="s">
        <v>582</v>
      </c>
    </row>
    <row r="25600" spans="30:32" x14ac:dyDescent="0.2">
      <c r="AD25600" s="11" t="s">
        <v>39634</v>
      </c>
      <c r="AE25600" s="10" t="s">
        <v>2743</v>
      </c>
      <c r="AF25600" s="10" t="s">
        <v>582</v>
      </c>
    </row>
    <row r="25601" spans="30:32" x14ac:dyDescent="0.2">
      <c r="AD25601" s="11" t="s">
        <v>39635</v>
      </c>
      <c r="AE25601" s="10" t="s">
        <v>39636</v>
      </c>
      <c r="AF25601" s="10" t="s">
        <v>582</v>
      </c>
    </row>
    <row r="25602" spans="30:32" x14ac:dyDescent="0.2">
      <c r="AD25602" s="11" t="s">
        <v>39637</v>
      </c>
      <c r="AE25602" s="10" t="s">
        <v>39638</v>
      </c>
      <c r="AF25602" s="10" t="s">
        <v>582</v>
      </c>
    </row>
    <row r="25603" spans="30:32" x14ac:dyDescent="0.2">
      <c r="AD25603" s="11" t="s">
        <v>39639</v>
      </c>
      <c r="AE25603" s="10" t="s">
        <v>39640</v>
      </c>
      <c r="AF25603" s="10" t="s">
        <v>582</v>
      </c>
    </row>
    <row r="25604" spans="30:32" x14ac:dyDescent="0.2">
      <c r="AD25604" s="11" t="s">
        <v>39641</v>
      </c>
      <c r="AE25604" s="10" t="s">
        <v>24317</v>
      </c>
      <c r="AF25604" s="10" t="s">
        <v>582</v>
      </c>
    </row>
    <row r="25605" spans="30:32" x14ac:dyDescent="0.2">
      <c r="AD25605" s="11" t="s">
        <v>39642</v>
      </c>
      <c r="AE25605" s="10" t="s">
        <v>1411</v>
      </c>
      <c r="AF25605" s="10" t="s">
        <v>582</v>
      </c>
    </row>
    <row r="25606" spans="30:32" x14ac:dyDescent="0.2">
      <c r="AD25606" s="11" t="s">
        <v>39643</v>
      </c>
      <c r="AE25606" s="10" t="s">
        <v>39644</v>
      </c>
      <c r="AF25606" s="10" t="s">
        <v>582</v>
      </c>
    </row>
    <row r="25607" spans="30:32" x14ac:dyDescent="0.2">
      <c r="AD25607" s="11" t="s">
        <v>39645</v>
      </c>
      <c r="AE25607" s="10" t="s">
        <v>39644</v>
      </c>
      <c r="AF25607" s="10" t="s">
        <v>582</v>
      </c>
    </row>
    <row r="25608" spans="30:32" x14ac:dyDescent="0.2">
      <c r="AD25608" s="11" t="s">
        <v>39646</v>
      </c>
      <c r="AE25608" s="10" t="s">
        <v>39644</v>
      </c>
      <c r="AF25608" s="10" t="s">
        <v>582</v>
      </c>
    </row>
    <row r="25609" spans="30:32" x14ac:dyDescent="0.2">
      <c r="AD25609" s="11" t="s">
        <v>39647</v>
      </c>
      <c r="AE25609" s="10" t="s">
        <v>39644</v>
      </c>
      <c r="AF25609" s="10" t="s">
        <v>582</v>
      </c>
    </row>
    <row r="25610" spans="30:32" x14ac:dyDescent="0.2">
      <c r="AD25610" s="11" t="s">
        <v>39648</v>
      </c>
      <c r="AE25610" s="10" t="s">
        <v>39644</v>
      </c>
      <c r="AF25610" s="10" t="s">
        <v>582</v>
      </c>
    </row>
    <row r="25611" spans="30:32" x14ac:dyDescent="0.2">
      <c r="AD25611" s="11" t="s">
        <v>39649</v>
      </c>
      <c r="AE25611" s="10" t="s">
        <v>33170</v>
      </c>
      <c r="AF25611" s="10" t="s">
        <v>582</v>
      </c>
    </row>
    <row r="25612" spans="30:32" x14ac:dyDescent="0.2">
      <c r="AD25612" s="11" t="s">
        <v>39650</v>
      </c>
      <c r="AE25612" s="10" t="s">
        <v>39651</v>
      </c>
      <c r="AF25612" s="10" t="s">
        <v>582</v>
      </c>
    </row>
    <row r="25613" spans="30:32" x14ac:dyDescent="0.2">
      <c r="AD25613" s="11" t="s">
        <v>39652</v>
      </c>
      <c r="AE25613" s="10" t="s">
        <v>4644</v>
      </c>
      <c r="AF25613" s="10" t="s">
        <v>582</v>
      </c>
    </row>
    <row r="25614" spans="30:32" x14ac:dyDescent="0.2">
      <c r="AD25614" s="11" t="s">
        <v>39653</v>
      </c>
      <c r="AE25614" s="10" t="s">
        <v>9646</v>
      </c>
      <c r="AF25614" s="10" t="s">
        <v>582</v>
      </c>
    </row>
    <row r="25615" spans="30:32" x14ac:dyDescent="0.2">
      <c r="AD25615" s="11" t="s">
        <v>39654</v>
      </c>
      <c r="AE25615" s="10" t="s">
        <v>39655</v>
      </c>
      <c r="AF25615" s="10" t="s">
        <v>582</v>
      </c>
    </row>
    <row r="25616" spans="30:32" x14ac:dyDescent="0.2">
      <c r="AD25616" s="11" t="s">
        <v>39656</v>
      </c>
      <c r="AE25616" s="10" t="s">
        <v>39657</v>
      </c>
      <c r="AF25616" s="10" t="s">
        <v>582</v>
      </c>
    </row>
    <row r="25617" spans="30:32" x14ac:dyDescent="0.2">
      <c r="AD25617" s="11" t="s">
        <v>39658</v>
      </c>
      <c r="AE25617" s="10" t="s">
        <v>39657</v>
      </c>
      <c r="AF25617" s="10" t="s">
        <v>582</v>
      </c>
    </row>
    <row r="25618" spans="30:32" x14ac:dyDescent="0.2">
      <c r="AD25618" s="11" t="s">
        <v>39659</v>
      </c>
      <c r="AE25618" s="10" t="s">
        <v>39657</v>
      </c>
      <c r="AF25618" s="10" t="s">
        <v>582</v>
      </c>
    </row>
    <row r="25619" spans="30:32" x14ac:dyDescent="0.2">
      <c r="AD25619" s="11" t="s">
        <v>39660</v>
      </c>
      <c r="AE25619" s="10" t="s">
        <v>12795</v>
      </c>
      <c r="AF25619" s="10" t="s">
        <v>582</v>
      </c>
    </row>
    <row r="25620" spans="30:32" x14ac:dyDescent="0.2">
      <c r="AD25620" s="11" t="s">
        <v>39661</v>
      </c>
      <c r="AE25620" s="10" t="s">
        <v>20216</v>
      </c>
      <c r="AF25620" s="10" t="s">
        <v>582</v>
      </c>
    </row>
    <row r="25621" spans="30:32" x14ac:dyDescent="0.2">
      <c r="AD25621" s="11" t="s">
        <v>39662</v>
      </c>
      <c r="AE25621" s="10" t="s">
        <v>39663</v>
      </c>
      <c r="AF25621" s="10" t="s">
        <v>582</v>
      </c>
    </row>
    <row r="25622" spans="30:32" x14ac:dyDescent="0.2">
      <c r="AD25622" s="11" t="s">
        <v>39664</v>
      </c>
      <c r="AE25622" s="10" t="s">
        <v>1137</v>
      </c>
      <c r="AF25622" s="10" t="s">
        <v>582</v>
      </c>
    </row>
    <row r="25623" spans="30:32" x14ac:dyDescent="0.2">
      <c r="AD25623" s="11" t="s">
        <v>39665</v>
      </c>
      <c r="AE25623" s="10" t="s">
        <v>6293</v>
      </c>
      <c r="AF25623" s="10" t="s">
        <v>582</v>
      </c>
    </row>
    <row r="25624" spans="30:32" x14ac:dyDescent="0.2">
      <c r="AD25624" s="11" t="s">
        <v>39666</v>
      </c>
      <c r="AE25624" s="10" t="s">
        <v>39667</v>
      </c>
      <c r="AF25624" s="10" t="s">
        <v>582</v>
      </c>
    </row>
    <row r="25625" spans="30:32" x14ac:dyDescent="0.2">
      <c r="AD25625" s="11" t="s">
        <v>39668</v>
      </c>
      <c r="AE25625" s="10" t="s">
        <v>15309</v>
      </c>
      <c r="AF25625" s="10" t="s">
        <v>582</v>
      </c>
    </row>
    <row r="25626" spans="30:32" x14ac:dyDescent="0.2">
      <c r="AD25626" s="11" t="s">
        <v>39669</v>
      </c>
      <c r="AE25626" s="10" t="s">
        <v>39670</v>
      </c>
      <c r="AF25626" s="10" t="s">
        <v>582</v>
      </c>
    </row>
    <row r="25627" spans="30:32" x14ac:dyDescent="0.2">
      <c r="AD25627" s="11" t="s">
        <v>39671</v>
      </c>
      <c r="AE25627" s="10" t="s">
        <v>8920</v>
      </c>
      <c r="AF25627" s="10" t="s">
        <v>582</v>
      </c>
    </row>
    <row r="25628" spans="30:32" x14ac:dyDescent="0.2">
      <c r="AD25628" s="11" t="s">
        <v>39672</v>
      </c>
      <c r="AE25628" s="10" t="s">
        <v>11336</v>
      </c>
      <c r="AF25628" s="10" t="s">
        <v>582</v>
      </c>
    </row>
    <row r="25629" spans="30:32" x14ac:dyDescent="0.2">
      <c r="AD25629" s="11" t="s">
        <v>39673</v>
      </c>
      <c r="AE25629" s="10" t="s">
        <v>29590</v>
      </c>
      <c r="AF25629" s="10" t="s">
        <v>582</v>
      </c>
    </row>
    <row r="25630" spans="30:32" x14ac:dyDescent="0.2">
      <c r="AD25630" s="11" t="s">
        <v>39674</v>
      </c>
      <c r="AE25630" s="10" t="s">
        <v>26504</v>
      </c>
      <c r="AF25630" s="10" t="s">
        <v>582</v>
      </c>
    </row>
    <row r="25631" spans="30:32" x14ac:dyDescent="0.2">
      <c r="AD25631" s="11" t="s">
        <v>39675</v>
      </c>
      <c r="AE25631" s="10" t="s">
        <v>39676</v>
      </c>
      <c r="AF25631" s="10" t="s">
        <v>582</v>
      </c>
    </row>
    <row r="25632" spans="30:32" x14ac:dyDescent="0.2">
      <c r="AD25632" s="11" t="s">
        <v>39677</v>
      </c>
      <c r="AE25632" s="10" t="s">
        <v>12873</v>
      </c>
      <c r="AF25632" s="10" t="s">
        <v>582</v>
      </c>
    </row>
    <row r="25633" spans="30:32" x14ac:dyDescent="0.2">
      <c r="AD25633" s="11" t="s">
        <v>39678</v>
      </c>
      <c r="AE25633" s="10" t="s">
        <v>39679</v>
      </c>
      <c r="AF25633" s="10" t="s">
        <v>582</v>
      </c>
    </row>
    <row r="25634" spans="30:32" x14ac:dyDescent="0.2">
      <c r="AD25634" s="11" t="s">
        <v>39680</v>
      </c>
      <c r="AE25634" s="10" t="s">
        <v>39681</v>
      </c>
      <c r="AF25634" s="10" t="s">
        <v>720</v>
      </c>
    </row>
    <row r="25635" spans="30:32" x14ac:dyDescent="0.2">
      <c r="AD25635" s="11" t="s">
        <v>39682</v>
      </c>
      <c r="AE25635" s="10" t="s">
        <v>39681</v>
      </c>
      <c r="AF25635" s="10" t="s">
        <v>720</v>
      </c>
    </row>
    <row r="25636" spans="30:32" x14ac:dyDescent="0.2">
      <c r="AD25636" s="11" t="s">
        <v>39683</v>
      </c>
      <c r="AE25636" s="10" t="s">
        <v>39681</v>
      </c>
      <c r="AF25636" s="10" t="s">
        <v>720</v>
      </c>
    </row>
    <row r="25637" spans="30:32" x14ac:dyDescent="0.2">
      <c r="AD25637" s="11" t="s">
        <v>39684</v>
      </c>
      <c r="AE25637" s="10" t="s">
        <v>39681</v>
      </c>
      <c r="AF25637" s="10" t="s">
        <v>720</v>
      </c>
    </row>
    <row r="25638" spans="30:32" x14ac:dyDescent="0.2">
      <c r="AD25638" s="11" t="s">
        <v>39685</v>
      </c>
      <c r="AE25638" s="10" t="s">
        <v>39681</v>
      </c>
      <c r="AF25638" s="10" t="s">
        <v>720</v>
      </c>
    </row>
    <row r="25639" spans="30:32" x14ac:dyDescent="0.2">
      <c r="AD25639" s="11" t="s">
        <v>39686</v>
      </c>
      <c r="AE25639" s="10" t="s">
        <v>39681</v>
      </c>
      <c r="AF25639" s="10" t="s">
        <v>720</v>
      </c>
    </row>
    <row r="25640" spans="30:32" x14ac:dyDescent="0.2">
      <c r="AD25640" s="11" t="s">
        <v>39687</v>
      </c>
      <c r="AE25640" s="10" t="s">
        <v>4908</v>
      </c>
      <c r="AF25640" s="10" t="s">
        <v>720</v>
      </c>
    </row>
    <row r="25641" spans="30:32" x14ac:dyDescent="0.2">
      <c r="AD25641" s="11" t="s">
        <v>39688</v>
      </c>
      <c r="AE25641" s="10" t="s">
        <v>39689</v>
      </c>
      <c r="AF25641" s="10" t="s">
        <v>720</v>
      </c>
    </row>
    <row r="25642" spans="30:32" x14ac:dyDescent="0.2">
      <c r="AD25642" s="11" t="s">
        <v>39690</v>
      </c>
      <c r="AE25642" s="10" t="s">
        <v>39691</v>
      </c>
      <c r="AF25642" s="10" t="s">
        <v>720</v>
      </c>
    </row>
    <row r="25643" spans="30:32" x14ac:dyDescent="0.2">
      <c r="AD25643" s="11" t="s">
        <v>39692</v>
      </c>
      <c r="AE25643" s="10" t="s">
        <v>1969</v>
      </c>
      <c r="AF25643" s="10" t="s">
        <v>720</v>
      </c>
    </row>
    <row r="25644" spans="30:32" x14ac:dyDescent="0.2">
      <c r="AD25644" s="11" t="s">
        <v>39693</v>
      </c>
      <c r="AE25644" s="10" t="s">
        <v>39694</v>
      </c>
      <c r="AF25644" s="10" t="s">
        <v>720</v>
      </c>
    </row>
    <row r="25645" spans="30:32" x14ac:dyDescent="0.2">
      <c r="AD25645" s="11" t="s">
        <v>39695</v>
      </c>
      <c r="AE25645" s="10" t="s">
        <v>39694</v>
      </c>
      <c r="AF25645" s="10" t="s">
        <v>720</v>
      </c>
    </row>
    <row r="25646" spans="30:32" x14ac:dyDescent="0.2">
      <c r="AD25646" s="11" t="s">
        <v>39696</v>
      </c>
      <c r="AE25646" s="10" t="s">
        <v>39694</v>
      </c>
      <c r="AF25646" s="10" t="s">
        <v>720</v>
      </c>
    </row>
    <row r="25647" spans="30:32" x14ac:dyDescent="0.2">
      <c r="AD25647" s="11" t="s">
        <v>39697</v>
      </c>
      <c r="AE25647" s="10" t="s">
        <v>39694</v>
      </c>
      <c r="AF25647" s="10" t="s">
        <v>720</v>
      </c>
    </row>
    <row r="25648" spans="30:32" x14ac:dyDescent="0.2">
      <c r="AD25648" s="11" t="s">
        <v>39698</v>
      </c>
      <c r="AE25648" s="10" t="s">
        <v>39694</v>
      </c>
      <c r="AF25648" s="10" t="s">
        <v>720</v>
      </c>
    </row>
    <row r="25649" spans="30:32" x14ac:dyDescent="0.2">
      <c r="AD25649" s="11" t="s">
        <v>39699</v>
      </c>
      <c r="AE25649" s="10" t="s">
        <v>39694</v>
      </c>
      <c r="AF25649" s="10" t="s">
        <v>720</v>
      </c>
    </row>
    <row r="25650" spans="30:32" x14ac:dyDescent="0.2">
      <c r="AD25650" s="11" t="s">
        <v>39700</v>
      </c>
      <c r="AE25650" s="10" t="s">
        <v>39701</v>
      </c>
      <c r="AF25650" s="10" t="s">
        <v>720</v>
      </c>
    </row>
    <row r="25651" spans="30:32" x14ac:dyDescent="0.2">
      <c r="AD25651" s="11" t="s">
        <v>39702</v>
      </c>
      <c r="AE25651" s="10" t="s">
        <v>39703</v>
      </c>
      <c r="AF25651" s="10" t="s">
        <v>720</v>
      </c>
    </row>
    <row r="25652" spans="30:32" x14ac:dyDescent="0.2">
      <c r="AD25652" s="11" t="s">
        <v>39704</v>
      </c>
      <c r="AE25652" s="10" t="s">
        <v>39705</v>
      </c>
      <c r="AF25652" s="10" t="s">
        <v>720</v>
      </c>
    </row>
    <row r="25653" spans="30:32" x14ac:dyDescent="0.2">
      <c r="AD25653" s="11" t="s">
        <v>39706</v>
      </c>
      <c r="AE25653" s="10" t="s">
        <v>18228</v>
      </c>
      <c r="AF25653" s="10" t="s">
        <v>720</v>
      </c>
    </row>
    <row r="25654" spans="30:32" x14ac:dyDescent="0.2">
      <c r="AD25654" s="11" t="s">
        <v>39707</v>
      </c>
      <c r="AE25654" s="10" t="s">
        <v>2016</v>
      </c>
      <c r="AF25654" s="10" t="s">
        <v>720</v>
      </c>
    </row>
    <row r="25655" spans="30:32" x14ac:dyDescent="0.2">
      <c r="AD25655" s="11" t="s">
        <v>39708</v>
      </c>
      <c r="AE25655" s="10" t="s">
        <v>39709</v>
      </c>
      <c r="AF25655" s="10" t="s">
        <v>720</v>
      </c>
    </row>
    <row r="25656" spans="30:32" x14ac:dyDescent="0.2">
      <c r="AD25656" s="11" t="s">
        <v>39710</v>
      </c>
      <c r="AE25656" s="10" t="s">
        <v>39711</v>
      </c>
      <c r="AF25656" s="10" t="s">
        <v>720</v>
      </c>
    </row>
    <row r="25657" spans="30:32" x14ac:dyDescent="0.2">
      <c r="AD25657" s="11" t="s">
        <v>39712</v>
      </c>
      <c r="AE25657" s="10" t="s">
        <v>22040</v>
      </c>
      <c r="AF25657" s="10" t="s">
        <v>720</v>
      </c>
    </row>
    <row r="25658" spans="30:32" x14ac:dyDescent="0.2">
      <c r="AD25658" s="11" t="s">
        <v>39713</v>
      </c>
      <c r="AE25658" s="10" t="s">
        <v>39714</v>
      </c>
      <c r="AF25658" s="10" t="s">
        <v>720</v>
      </c>
    </row>
    <row r="25659" spans="30:32" x14ac:dyDescent="0.2">
      <c r="AD25659" s="11" t="s">
        <v>39715</v>
      </c>
      <c r="AE25659" s="10" t="s">
        <v>39716</v>
      </c>
      <c r="AF25659" s="10" t="s">
        <v>720</v>
      </c>
    </row>
    <row r="25660" spans="30:32" x14ac:dyDescent="0.2">
      <c r="AD25660" s="11" t="s">
        <v>39717</v>
      </c>
      <c r="AE25660" s="10" t="s">
        <v>32248</v>
      </c>
      <c r="AF25660" s="10" t="s">
        <v>720</v>
      </c>
    </row>
    <row r="25661" spans="30:32" x14ac:dyDescent="0.2">
      <c r="AD25661" s="11" t="s">
        <v>39718</v>
      </c>
      <c r="AE25661" s="10" t="s">
        <v>39719</v>
      </c>
      <c r="AF25661" s="10" t="s">
        <v>720</v>
      </c>
    </row>
    <row r="25662" spans="30:32" x14ac:dyDescent="0.2">
      <c r="AD25662" s="11" t="s">
        <v>39720</v>
      </c>
      <c r="AE25662" s="10" t="s">
        <v>28557</v>
      </c>
      <c r="AF25662" s="10" t="s">
        <v>720</v>
      </c>
    </row>
    <row r="25663" spans="30:32" x14ac:dyDescent="0.2">
      <c r="AD25663" s="11" t="s">
        <v>39721</v>
      </c>
      <c r="AE25663" s="10" t="s">
        <v>3469</v>
      </c>
      <c r="AF25663" s="10" t="s">
        <v>720</v>
      </c>
    </row>
    <row r="25664" spans="30:32" x14ac:dyDescent="0.2">
      <c r="AD25664" s="11" t="s">
        <v>39722</v>
      </c>
      <c r="AE25664" s="10" t="s">
        <v>39723</v>
      </c>
      <c r="AF25664" s="10" t="s">
        <v>720</v>
      </c>
    </row>
    <row r="25665" spans="30:32" x14ac:dyDescent="0.2">
      <c r="AD25665" s="11" t="s">
        <v>39724</v>
      </c>
      <c r="AE25665" s="10" t="s">
        <v>25665</v>
      </c>
      <c r="AF25665" s="10" t="s">
        <v>720</v>
      </c>
    </row>
    <row r="25666" spans="30:32" x14ac:dyDescent="0.2">
      <c r="AD25666" s="11" t="s">
        <v>39725</v>
      </c>
      <c r="AE25666" s="10" t="s">
        <v>10282</v>
      </c>
      <c r="AF25666" s="10" t="s">
        <v>720</v>
      </c>
    </row>
    <row r="25667" spans="30:32" x14ac:dyDescent="0.2">
      <c r="AD25667" s="11" t="s">
        <v>39726</v>
      </c>
      <c r="AE25667" s="10" t="s">
        <v>39727</v>
      </c>
      <c r="AF25667" s="10" t="s">
        <v>720</v>
      </c>
    </row>
    <row r="25668" spans="30:32" x14ac:dyDescent="0.2">
      <c r="AD25668" s="11" t="s">
        <v>39728</v>
      </c>
      <c r="AE25668" s="10" t="s">
        <v>3491</v>
      </c>
      <c r="AF25668" s="10" t="s">
        <v>720</v>
      </c>
    </row>
    <row r="25669" spans="30:32" x14ac:dyDescent="0.2">
      <c r="AD25669" s="11" t="s">
        <v>39729</v>
      </c>
      <c r="AE25669" s="10" t="s">
        <v>39730</v>
      </c>
      <c r="AF25669" s="10" t="s">
        <v>720</v>
      </c>
    </row>
    <row r="25670" spans="30:32" x14ac:dyDescent="0.2">
      <c r="AD25670" s="11" t="s">
        <v>39731</v>
      </c>
      <c r="AE25670" s="10" t="s">
        <v>3016</v>
      </c>
      <c r="AF25670" s="10" t="s">
        <v>720</v>
      </c>
    </row>
    <row r="25671" spans="30:32" x14ac:dyDescent="0.2">
      <c r="AD25671" s="11" t="s">
        <v>39732</v>
      </c>
      <c r="AE25671" s="10" t="s">
        <v>39733</v>
      </c>
      <c r="AF25671" s="10" t="s">
        <v>720</v>
      </c>
    </row>
    <row r="25672" spans="30:32" x14ac:dyDescent="0.2">
      <c r="AD25672" s="11" t="s">
        <v>39734</v>
      </c>
      <c r="AE25672" s="10" t="s">
        <v>39735</v>
      </c>
      <c r="AF25672" s="10" t="s">
        <v>720</v>
      </c>
    </row>
    <row r="25673" spans="30:32" x14ac:dyDescent="0.2">
      <c r="AD25673" s="11" t="s">
        <v>39736</v>
      </c>
      <c r="AE25673" s="10" t="s">
        <v>39737</v>
      </c>
      <c r="AF25673" s="10" t="s">
        <v>720</v>
      </c>
    </row>
    <row r="25674" spans="30:32" x14ac:dyDescent="0.2">
      <c r="AD25674" s="11" t="s">
        <v>39738</v>
      </c>
      <c r="AE25674" s="10" t="s">
        <v>39737</v>
      </c>
      <c r="AF25674" s="10" t="s">
        <v>720</v>
      </c>
    </row>
    <row r="25675" spans="30:32" x14ac:dyDescent="0.2">
      <c r="AD25675" s="11" t="s">
        <v>39739</v>
      </c>
      <c r="AE25675" s="10" t="s">
        <v>39737</v>
      </c>
      <c r="AF25675" s="10" t="s">
        <v>720</v>
      </c>
    </row>
    <row r="25676" spans="30:32" x14ac:dyDescent="0.2">
      <c r="AD25676" s="11" t="s">
        <v>39740</v>
      </c>
      <c r="AE25676" s="10" t="s">
        <v>39737</v>
      </c>
      <c r="AF25676" s="10" t="s">
        <v>720</v>
      </c>
    </row>
    <row r="25677" spans="30:32" x14ac:dyDescent="0.2">
      <c r="AD25677" s="11" t="s">
        <v>39741</v>
      </c>
      <c r="AE25677" s="10" t="s">
        <v>39742</v>
      </c>
      <c r="AF25677" s="10" t="s">
        <v>720</v>
      </c>
    </row>
    <row r="25678" spans="30:32" x14ac:dyDescent="0.2">
      <c r="AD25678" s="11" t="s">
        <v>39743</v>
      </c>
      <c r="AE25678" s="10" t="s">
        <v>3043</v>
      </c>
      <c r="AF25678" s="10" t="s">
        <v>720</v>
      </c>
    </row>
    <row r="25679" spans="30:32" x14ac:dyDescent="0.2">
      <c r="AD25679" s="11" t="s">
        <v>39744</v>
      </c>
      <c r="AE25679" s="10" t="s">
        <v>4900</v>
      </c>
      <c r="AF25679" s="10" t="s">
        <v>720</v>
      </c>
    </row>
    <row r="25680" spans="30:32" x14ac:dyDescent="0.2">
      <c r="AD25680" s="11" t="s">
        <v>39745</v>
      </c>
      <c r="AE25680" s="10" t="s">
        <v>17786</v>
      </c>
      <c r="AF25680" s="10" t="s">
        <v>720</v>
      </c>
    </row>
    <row r="25681" spans="30:32" x14ac:dyDescent="0.2">
      <c r="AD25681" s="11" t="s">
        <v>39746</v>
      </c>
      <c r="AE25681" s="10" t="s">
        <v>39747</v>
      </c>
      <c r="AF25681" s="10" t="s">
        <v>720</v>
      </c>
    </row>
    <row r="25682" spans="30:32" x14ac:dyDescent="0.2">
      <c r="AD25682" s="11" t="s">
        <v>39748</v>
      </c>
      <c r="AE25682" s="10" t="s">
        <v>15991</v>
      </c>
      <c r="AF25682" s="10" t="s">
        <v>720</v>
      </c>
    </row>
    <row r="25683" spans="30:32" x14ac:dyDescent="0.2">
      <c r="AD25683" s="11" t="s">
        <v>39749</v>
      </c>
      <c r="AE25683" s="10" t="s">
        <v>39750</v>
      </c>
      <c r="AF25683" s="10" t="s">
        <v>720</v>
      </c>
    </row>
    <row r="25684" spans="30:32" x14ac:dyDescent="0.2">
      <c r="AD25684" s="11" t="s">
        <v>39751</v>
      </c>
      <c r="AE25684" s="10" t="s">
        <v>39750</v>
      </c>
      <c r="AF25684" s="10" t="s">
        <v>720</v>
      </c>
    </row>
    <row r="25685" spans="30:32" x14ac:dyDescent="0.2">
      <c r="AD25685" s="11" t="s">
        <v>39752</v>
      </c>
      <c r="AE25685" s="10" t="s">
        <v>10620</v>
      </c>
      <c r="AF25685" s="10" t="s">
        <v>720</v>
      </c>
    </row>
    <row r="25686" spans="30:32" x14ac:dyDescent="0.2">
      <c r="AD25686" s="11" t="s">
        <v>39753</v>
      </c>
      <c r="AE25686" s="10" t="s">
        <v>39754</v>
      </c>
      <c r="AF25686" s="10" t="s">
        <v>720</v>
      </c>
    </row>
    <row r="25687" spans="30:32" x14ac:dyDescent="0.2">
      <c r="AD25687" s="11" t="s">
        <v>39755</v>
      </c>
      <c r="AE25687" s="10" t="s">
        <v>39756</v>
      </c>
      <c r="AF25687" s="10" t="s">
        <v>720</v>
      </c>
    </row>
    <row r="25688" spans="30:32" x14ac:dyDescent="0.2">
      <c r="AD25688" s="11" t="s">
        <v>39757</v>
      </c>
      <c r="AE25688" s="10" t="s">
        <v>39758</v>
      </c>
      <c r="AF25688" s="10" t="s">
        <v>720</v>
      </c>
    </row>
    <row r="25689" spans="30:32" x14ac:dyDescent="0.2">
      <c r="AD25689" s="11" t="s">
        <v>39759</v>
      </c>
      <c r="AE25689" s="10" t="s">
        <v>12257</v>
      </c>
      <c r="AF25689" s="10" t="s">
        <v>720</v>
      </c>
    </row>
    <row r="25690" spans="30:32" x14ac:dyDescent="0.2">
      <c r="AD25690" s="11" t="s">
        <v>39760</v>
      </c>
      <c r="AE25690" s="10" t="s">
        <v>39761</v>
      </c>
      <c r="AF25690" s="10" t="s">
        <v>720</v>
      </c>
    </row>
    <row r="25691" spans="30:32" x14ac:dyDescent="0.2">
      <c r="AD25691" s="11" t="s">
        <v>39762</v>
      </c>
      <c r="AE25691" s="10" t="s">
        <v>39763</v>
      </c>
      <c r="AF25691" s="10" t="s">
        <v>720</v>
      </c>
    </row>
    <row r="25692" spans="30:32" x14ac:dyDescent="0.2">
      <c r="AD25692" s="11" t="s">
        <v>39764</v>
      </c>
      <c r="AE25692" s="10" t="s">
        <v>39765</v>
      </c>
      <c r="AF25692" s="10" t="s">
        <v>720</v>
      </c>
    </row>
    <row r="25693" spans="30:32" x14ac:dyDescent="0.2">
      <c r="AD25693" s="11" t="s">
        <v>39766</v>
      </c>
      <c r="AE25693" s="10" t="s">
        <v>39763</v>
      </c>
      <c r="AF25693" s="10" t="s">
        <v>720</v>
      </c>
    </row>
    <row r="25694" spans="30:32" x14ac:dyDescent="0.2">
      <c r="AD25694" s="11" t="s">
        <v>39767</v>
      </c>
      <c r="AE25694" s="10" t="s">
        <v>39763</v>
      </c>
      <c r="AF25694" s="10" t="s">
        <v>720</v>
      </c>
    </row>
    <row r="25695" spans="30:32" x14ac:dyDescent="0.2">
      <c r="AD25695" s="11" t="s">
        <v>39768</v>
      </c>
      <c r="AE25695" s="10" t="s">
        <v>39769</v>
      </c>
      <c r="AF25695" s="10" t="s">
        <v>720</v>
      </c>
    </row>
    <row r="25696" spans="30:32" x14ac:dyDescent="0.2">
      <c r="AD25696" s="11" t="s">
        <v>39770</v>
      </c>
      <c r="AE25696" s="10" t="s">
        <v>6074</v>
      </c>
      <c r="AF25696" s="10" t="s">
        <v>720</v>
      </c>
    </row>
    <row r="25697" spans="30:32" x14ac:dyDescent="0.2">
      <c r="AD25697" s="11" t="s">
        <v>39771</v>
      </c>
      <c r="AE25697" s="10" t="s">
        <v>39772</v>
      </c>
      <c r="AF25697" s="10" t="s">
        <v>720</v>
      </c>
    </row>
    <row r="25698" spans="30:32" x14ac:dyDescent="0.2">
      <c r="AD25698" s="11" t="s">
        <v>39773</v>
      </c>
      <c r="AE25698" s="10" t="s">
        <v>39774</v>
      </c>
      <c r="AF25698" s="10" t="s">
        <v>720</v>
      </c>
    </row>
    <row r="25699" spans="30:32" x14ac:dyDescent="0.2">
      <c r="AD25699" s="11" t="s">
        <v>39775</v>
      </c>
      <c r="AE25699" s="10" t="s">
        <v>12449</v>
      </c>
      <c r="AF25699" s="10" t="s">
        <v>720</v>
      </c>
    </row>
    <row r="25700" spans="30:32" x14ac:dyDescent="0.2">
      <c r="AD25700" s="11" t="s">
        <v>39776</v>
      </c>
      <c r="AE25700" s="10" t="s">
        <v>39777</v>
      </c>
      <c r="AF25700" s="10" t="s">
        <v>720</v>
      </c>
    </row>
    <row r="25701" spans="30:32" x14ac:dyDescent="0.2">
      <c r="AD25701" s="11" t="s">
        <v>39778</v>
      </c>
      <c r="AE25701" s="10" t="s">
        <v>23435</v>
      </c>
      <c r="AF25701" s="10" t="s">
        <v>720</v>
      </c>
    </row>
    <row r="25702" spans="30:32" x14ac:dyDescent="0.2">
      <c r="AD25702" s="11" t="s">
        <v>39779</v>
      </c>
      <c r="AE25702" s="10" t="s">
        <v>39780</v>
      </c>
      <c r="AF25702" s="10" t="s">
        <v>720</v>
      </c>
    </row>
    <row r="25703" spans="30:32" x14ac:dyDescent="0.2">
      <c r="AD25703" s="11" t="s">
        <v>39781</v>
      </c>
      <c r="AE25703" s="10" t="s">
        <v>9146</v>
      </c>
      <c r="AF25703" s="10" t="s">
        <v>720</v>
      </c>
    </row>
    <row r="25704" spans="30:32" x14ac:dyDescent="0.2">
      <c r="AD25704" s="11" t="s">
        <v>39782</v>
      </c>
      <c r="AE25704" s="10" t="s">
        <v>3222</v>
      </c>
      <c r="AF25704" s="10" t="s">
        <v>720</v>
      </c>
    </row>
    <row r="25705" spans="30:32" x14ac:dyDescent="0.2">
      <c r="AD25705" s="11" t="s">
        <v>39783</v>
      </c>
      <c r="AE25705" s="10" t="s">
        <v>3700</v>
      </c>
      <c r="AF25705" s="10" t="s">
        <v>720</v>
      </c>
    </row>
    <row r="25706" spans="30:32" x14ac:dyDescent="0.2">
      <c r="AD25706" s="11" t="s">
        <v>39784</v>
      </c>
      <c r="AE25706" s="10" t="s">
        <v>11162</v>
      </c>
      <c r="AF25706" s="10" t="s">
        <v>720</v>
      </c>
    </row>
    <row r="25707" spans="30:32" x14ac:dyDescent="0.2">
      <c r="AD25707" s="11" t="s">
        <v>39785</v>
      </c>
      <c r="AE25707" s="10" t="s">
        <v>39786</v>
      </c>
      <c r="AF25707" s="10" t="s">
        <v>720</v>
      </c>
    </row>
    <row r="25708" spans="30:32" x14ac:dyDescent="0.2">
      <c r="AD25708" s="11" t="s">
        <v>39787</v>
      </c>
      <c r="AE25708" s="10" t="s">
        <v>8852</v>
      </c>
      <c r="AF25708" s="10" t="s">
        <v>720</v>
      </c>
    </row>
    <row r="25709" spans="30:32" x14ac:dyDescent="0.2">
      <c r="AD25709" s="11" t="s">
        <v>39788</v>
      </c>
      <c r="AE25709" s="10" t="s">
        <v>2725</v>
      </c>
      <c r="AF25709" s="10" t="s">
        <v>720</v>
      </c>
    </row>
    <row r="25710" spans="30:32" x14ac:dyDescent="0.2">
      <c r="AD25710" s="11" t="s">
        <v>39789</v>
      </c>
      <c r="AE25710" s="10" t="s">
        <v>39790</v>
      </c>
      <c r="AF25710" s="10" t="s">
        <v>720</v>
      </c>
    </row>
    <row r="25711" spans="30:32" x14ac:dyDescent="0.2">
      <c r="AD25711" s="11" t="s">
        <v>39791</v>
      </c>
      <c r="AE25711" s="10" t="s">
        <v>39792</v>
      </c>
      <c r="AF25711" s="10" t="s">
        <v>720</v>
      </c>
    </row>
    <row r="25712" spans="30:32" x14ac:dyDescent="0.2">
      <c r="AD25712" s="11" t="s">
        <v>39793</v>
      </c>
      <c r="AE25712" s="10" t="s">
        <v>39794</v>
      </c>
      <c r="AF25712" s="10" t="s">
        <v>720</v>
      </c>
    </row>
    <row r="25713" spans="30:32" x14ac:dyDescent="0.2">
      <c r="AD25713" s="11" t="s">
        <v>39795</v>
      </c>
      <c r="AE25713" s="10" t="s">
        <v>39796</v>
      </c>
      <c r="AF25713" s="10" t="s">
        <v>720</v>
      </c>
    </row>
    <row r="25714" spans="30:32" x14ac:dyDescent="0.2">
      <c r="AD25714" s="11" t="s">
        <v>39797</v>
      </c>
      <c r="AE25714" s="10" t="s">
        <v>3828</v>
      </c>
      <c r="AF25714" s="10" t="s">
        <v>720</v>
      </c>
    </row>
    <row r="25715" spans="30:32" x14ac:dyDescent="0.2">
      <c r="AD25715" s="11" t="s">
        <v>39798</v>
      </c>
      <c r="AE25715" s="10" t="s">
        <v>2810</v>
      </c>
      <c r="AF25715" s="10" t="s">
        <v>720</v>
      </c>
    </row>
    <row r="25716" spans="30:32" x14ac:dyDescent="0.2">
      <c r="AD25716" s="11" t="s">
        <v>39799</v>
      </c>
      <c r="AE25716" s="10" t="s">
        <v>39800</v>
      </c>
      <c r="AF25716" s="10" t="s">
        <v>720</v>
      </c>
    </row>
    <row r="25717" spans="30:32" x14ac:dyDescent="0.2">
      <c r="AD25717" s="11" t="s">
        <v>39801</v>
      </c>
      <c r="AE25717" s="10" t="s">
        <v>39802</v>
      </c>
      <c r="AF25717" s="10" t="s">
        <v>25</v>
      </c>
    </row>
    <row r="25718" spans="30:32" x14ac:dyDescent="0.2">
      <c r="AD25718" s="11" t="s">
        <v>39803</v>
      </c>
      <c r="AE25718" s="10" t="s">
        <v>39804</v>
      </c>
      <c r="AF25718" s="10" t="s">
        <v>25</v>
      </c>
    </row>
    <row r="25719" spans="30:32" x14ac:dyDescent="0.2">
      <c r="AD25719" s="11" t="s">
        <v>39805</v>
      </c>
      <c r="AE25719" s="10" t="s">
        <v>39804</v>
      </c>
      <c r="AF25719" s="10" t="s">
        <v>25</v>
      </c>
    </row>
    <row r="25720" spans="30:32" x14ac:dyDescent="0.2">
      <c r="AD25720" s="11" t="s">
        <v>39806</v>
      </c>
      <c r="AE25720" s="10" t="s">
        <v>39804</v>
      </c>
      <c r="AF25720" s="10" t="s">
        <v>25</v>
      </c>
    </row>
    <row r="25721" spans="30:32" x14ac:dyDescent="0.2">
      <c r="AD25721" s="11" t="s">
        <v>39807</v>
      </c>
      <c r="AE25721" s="10" t="s">
        <v>39804</v>
      </c>
      <c r="AF25721" s="10" t="s">
        <v>25</v>
      </c>
    </row>
    <row r="25722" spans="30:32" x14ac:dyDescent="0.2">
      <c r="AD25722" s="11" t="s">
        <v>39808</v>
      </c>
      <c r="AE25722" s="10" t="s">
        <v>39804</v>
      </c>
      <c r="AF25722" s="10" t="s">
        <v>25</v>
      </c>
    </row>
    <row r="25723" spans="30:32" x14ac:dyDescent="0.2">
      <c r="AD25723" s="11" t="s">
        <v>39809</v>
      </c>
      <c r="AE25723" s="10" t="s">
        <v>39804</v>
      </c>
      <c r="AF25723" s="10" t="s">
        <v>25</v>
      </c>
    </row>
    <row r="25724" spans="30:32" x14ac:dyDescent="0.2">
      <c r="AD25724" s="11" t="s">
        <v>39810</v>
      </c>
      <c r="AE25724" s="10" t="s">
        <v>39804</v>
      </c>
      <c r="AF25724" s="10" t="s">
        <v>25</v>
      </c>
    </row>
    <row r="25725" spans="30:32" x14ac:dyDescent="0.2">
      <c r="AD25725" s="11" t="s">
        <v>39811</v>
      </c>
      <c r="AE25725" s="10" t="s">
        <v>39804</v>
      </c>
      <c r="AF25725" s="10" t="s">
        <v>25</v>
      </c>
    </row>
    <row r="25726" spans="30:32" x14ac:dyDescent="0.2">
      <c r="AD25726" s="11" t="s">
        <v>39812</v>
      </c>
      <c r="AE25726" s="10" t="s">
        <v>39804</v>
      </c>
      <c r="AF25726" s="10" t="s">
        <v>25</v>
      </c>
    </row>
    <row r="25727" spans="30:32" x14ac:dyDescent="0.2">
      <c r="AD25727" s="11" t="s">
        <v>39813</v>
      </c>
      <c r="AE25727" s="10" t="s">
        <v>39804</v>
      </c>
      <c r="AF25727" s="10" t="s">
        <v>25</v>
      </c>
    </row>
    <row r="25728" spans="30:32" x14ac:dyDescent="0.2">
      <c r="AD25728" s="11" t="s">
        <v>39814</v>
      </c>
      <c r="AE25728" s="10" t="s">
        <v>39804</v>
      </c>
      <c r="AF25728" s="10" t="s">
        <v>25</v>
      </c>
    </row>
    <row r="25729" spans="30:32" x14ac:dyDescent="0.2">
      <c r="AD25729" s="11" t="s">
        <v>39815</v>
      </c>
      <c r="AE25729" s="10" t="s">
        <v>39804</v>
      </c>
      <c r="AF25729" s="10" t="s">
        <v>25</v>
      </c>
    </row>
    <row r="25730" spans="30:32" x14ac:dyDescent="0.2">
      <c r="AD25730" s="11" t="s">
        <v>39816</v>
      </c>
      <c r="AE25730" s="10" t="s">
        <v>39804</v>
      </c>
      <c r="AF25730" s="10" t="s">
        <v>25</v>
      </c>
    </row>
    <row r="25731" spans="30:32" x14ac:dyDescent="0.2">
      <c r="AD25731" s="11" t="s">
        <v>39817</v>
      </c>
      <c r="AE25731" s="10" t="s">
        <v>39804</v>
      </c>
      <c r="AF25731" s="10" t="s">
        <v>25</v>
      </c>
    </row>
    <row r="25732" spans="30:32" x14ac:dyDescent="0.2">
      <c r="AD25732" s="11" t="s">
        <v>39818</v>
      </c>
      <c r="AE25732" s="10" t="s">
        <v>39804</v>
      </c>
      <c r="AF25732" s="10" t="s">
        <v>25</v>
      </c>
    </row>
    <row r="25733" spans="30:32" x14ac:dyDescent="0.2">
      <c r="AD25733" s="11" t="s">
        <v>39819</v>
      </c>
      <c r="AE25733" s="10" t="s">
        <v>39804</v>
      </c>
      <c r="AF25733" s="10" t="s">
        <v>25</v>
      </c>
    </row>
    <row r="25734" spans="30:32" x14ac:dyDescent="0.2">
      <c r="AD25734" s="11" t="s">
        <v>39820</v>
      </c>
      <c r="AE25734" s="10" t="s">
        <v>39821</v>
      </c>
      <c r="AF25734" s="10" t="s">
        <v>25</v>
      </c>
    </row>
    <row r="25735" spans="30:32" x14ac:dyDescent="0.2">
      <c r="AD25735" s="11" t="s">
        <v>39822</v>
      </c>
      <c r="AE25735" s="10" t="s">
        <v>39821</v>
      </c>
      <c r="AF25735" s="10" t="s">
        <v>25</v>
      </c>
    </row>
    <row r="25736" spans="30:32" x14ac:dyDescent="0.2">
      <c r="AD25736" s="11" t="s">
        <v>39823</v>
      </c>
      <c r="AE25736" s="10" t="s">
        <v>39821</v>
      </c>
      <c r="AF25736" s="10" t="s">
        <v>25</v>
      </c>
    </row>
    <row r="25737" spans="30:32" x14ac:dyDescent="0.2">
      <c r="AD25737" s="11" t="s">
        <v>39824</v>
      </c>
      <c r="AE25737" s="10" t="s">
        <v>39821</v>
      </c>
      <c r="AF25737" s="10" t="s">
        <v>25</v>
      </c>
    </row>
    <row r="25738" spans="30:32" x14ac:dyDescent="0.2">
      <c r="AD25738" s="11" t="s">
        <v>39825</v>
      </c>
      <c r="AE25738" s="10" t="s">
        <v>39821</v>
      </c>
      <c r="AF25738" s="10" t="s">
        <v>25</v>
      </c>
    </row>
    <row r="25739" spans="30:32" x14ac:dyDescent="0.2">
      <c r="AD25739" s="11" t="s">
        <v>39826</v>
      </c>
      <c r="AE25739" s="10" t="s">
        <v>39821</v>
      </c>
      <c r="AF25739" s="10" t="s">
        <v>25</v>
      </c>
    </row>
    <row r="25740" spans="30:32" x14ac:dyDescent="0.2">
      <c r="AD25740" s="11" t="s">
        <v>39827</v>
      </c>
      <c r="AE25740" s="10" t="s">
        <v>39821</v>
      </c>
      <c r="AF25740" s="10" t="s">
        <v>25</v>
      </c>
    </row>
    <row r="25741" spans="30:32" x14ac:dyDescent="0.2">
      <c r="AD25741" s="11" t="s">
        <v>39828</v>
      </c>
      <c r="AE25741" s="10" t="s">
        <v>39821</v>
      </c>
      <c r="AF25741" s="10" t="s">
        <v>25</v>
      </c>
    </row>
    <row r="25742" spans="30:32" x14ac:dyDescent="0.2">
      <c r="AD25742" s="11" t="s">
        <v>39829</v>
      </c>
      <c r="AE25742" s="10" t="s">
        <v>39821</v>
      </c>
      <c r="AF25742" s="10" t="s">
        <v>25</v>
      </c>
    </row>
    <row r="25743" spans="30:32" x14ac:dyDescent="0.2">
      <c r="AD25743" s="11" t="s">
        <v>39830</v>
      </c>
      <c r="AE25743" s="10" t="s">
        <v>39831</v>
      </c>
      <c r="AF25743" s="10" t="s">
        <v>25</v>
      </c>
    </row>
    <row r="25744" spans="30:32" x14ac:dyDescent="0.2">
      <c r="AD25744" s="11" t="s">
        <v>39832</v>
      </c>
      <c r="AE25744" s="10" t="s">
        <v>39833</v>
      </c>
      <c r="AF25744" s="10" t="s">
        <v>25</v>
      </c>
    </row>
    <row r="25745" spans="30:32" x14ac:dyDescent="0.2">
      <c r="AD25745" s="11" t="s">
        <v>39834</v>
      </c>
      <c r="AE25745" s="10" t="s">
        <v>39835</v>
      </c>
      <c r="AF25745" s="10" t="s">
        <v>25</v>
      </c>
    </row>
    <row r="25746" spans="30:32" x14ac:dyDescent="0.2">
      <c r="AD25746" s="11" t="s">
        <v>39836</v>
      </c>
      <c r="AE25746" s="10" t="s">
        <v>39837</v>
      </c>
      <c r="AF25746" s="10" t="s">
        <v>25</v>
      </c>
    </row>
    <row r="25747" spans="30:32" x14ac:dyDescent="0.2">
      <c r="AD25747" s="11" t="s">
        <v>39838</v>
      </c>
      <c r="AE25747" s="10" t="s">
        <v>39837</v>
      </c>
      <c r="AF25747" s="10" t="s">
        <v>25</v>
      </c>
    </row>
    <row r="25748" spans="30:32" x14ac:dyDescent="0.2">
      <c r="AD25748" s="11" t="s">
        <v>39839</v>
      </c>
      <c r="AE25748" s="10" t="s">
        <v>39837</v>
      </c>
      <c r="AF25748" s="10" t="s">
        <v>25</v>
      </c>
    </row>
    <row r="25749" spans="30:32" x14ac:dyDescent="0.2">
      <c r="AD25749" s="11" t="s">
        <v>39840</v>
      </c>
      <c r="AE25749" s="10" t="s">
        <v>39841</v>
      </c>
      <c r="AF25749" s="10" t="s">
        <v>25</v>
      </c>
    </row>
    <row r="25750" spans="30:32" x14ac:dyDescent="0.2">
      <c r="AD25750" s="11" t="s">
        <v>39842</v>
      </c>
      <c r="AE25750" s="10" t="s">
        <v>39841</v>
      </c>
      <c r="AF25750" s="10" t="s">
        <v>25</v>
      </c>
    </row>
    <row r="25751" spans="30:32" x14ac:dyDescent="0.2">
      <c r="AD25751" s="11" t="s">
        <v>39843</v>
      </c>
      <c r="AE25751" s="10" t="s">
        <v>39841</v>
      </c>
      <c r="AF25751" s="10" t="s">
        <v>25</v>
      </c>
    </row>
    <row r="25752" spans="30:32" x14ac:dyDescent="0.2">
      <c r="AD25752" s="11" t="s">
        <v>39844</v>
      </c>
      <c r="AE25752" s="10" t="s">
        <v>39841</v>
      </c>
      <c r="AF25752" s="10" t="s">
        <v>25</v>
      </c>
    </row>
    <row r="25753" spans="30:32" x14ac:dyDescent="0.2">
      <c r="AD25753" s="11" t="s">
        <v>39845</v>
      </c>
      <c r="AE25753" s="10" t="s">
        <v>39841</v>
      </c>
      <c r="AF25753" s="10" t="s">
        <v>25</v>
      </c>
    </row>
    <row r="25754" spans="30:32" x14ac:dyDescent="0.2">
      <c r="AD25754" s="11" t="s">
        <v>39846</v>
      </c>
      <c r="AE25754" s="10" t="s">
        <v>39841</v>
      </c>
      <c r="AF25754" s="10" t="s">
        <v>25</v>
      </c>
    </row>
    <row r="25755" spans="30:32" x14ac:dyDescent="0.2">
      <c r="AD25755" s="11" t="s">
        <v>39847</v>
      </c>
      <c r="AE25755" s="10" t="s">
        <v>39841</v>
      </c>
      <c r="AF25755" s="10" t="s">
        <v>25</v>
      </c>
    </row>
    <row r="25756" spans="30:32" x14ac:dyDescent="0.2">
      <c r="AD25756" s="11" t="s">
        <v>39848</v>
      </c>
      <c r="AE25756" s="10" t="s">
        <v>39849</v>
      </c>
      <c r="AF25756" s="10" t="s">
        <v>25</v>
      </c>
    </row>
    <row r="25757" spans="30:32" x14ac:dyDescent="0.2">
      <c r="AD25757" s="11" t="s">
        <v>39850</v>
      </c>
      <c r="AE25757" s="10" t="s">
        <v>39849</v>
      </c>
      <c r="AF25757" s="10" t="s">
        <v>25</v>
      </c>
    </row>
    <row r="25758" spans="30:32" x14ac:dyDescent="0.2">
      <c r="AD25758" s="11" t="s">
        <v>39851</v>
      </c>
      <c r="AE25758" s="10" t="s">
        <v>39849</v>
      </c>
      <c r="AF25758" s="10" t="s">
        <v>25</v>
      </c>
    </row>
    <row r="25759" spans="30:32" x14ac:dyDescent="0.2">
      <c r="AD25759" s="11" t="s">
        <v>39852</v>
      </c>
      <c r="AE25759" s="10" t="s">
        <v>39849</v>
      </c>
      <c r="AF25759" s="10" t="s">
        <v>25</v>
      </c>
    </row>
    <row r="25760" spans="30:32" x14ac:dyDescent="0.2">
      <c r="AD25760" s="11" t="s">
        <v>39853</v>
      </c>
      <c r="AE25760" s="10" t="s">
        <v>39849</v>
      </c>
      <c r="AF25760" s="10" t="s">
        <v>25</v>
      </c>
    </row>
    <row r="25761" spans="30:32" x14ac:dyDescent="0.2">
      <c r="AD25761" s="11" t="s">
        <v>39854</v>
      </c>
      <c r="AE25761" s="10" t="s">
        <v>39849</v>
      </c>
      <c r="AF25761" s="10" t="s">
        <v>25</v>
      </c>
    </row>
    <row r="25762" spans="30:32" x14ac:dyDescent="0.2">
      <c r="AD25762" s="11" t="s">
        <v>39855</v>
      </c>
      <c r="AE25762" s="10" t="s">
        <v>39849</v>
      </c>
      <c r="AF25762" s="10" t="s">
        <v>25</v>
      </c>
    </row>
    <row r="25763" spans="30:32" x14ac:dyDescent="0.2">
      <c r="AD25763" s="11" t="s">
        <v>39856</v>
      </c>
      <c r="AE25763" s="10" t="s">
        <v>39849</v>
      </c>
      <c r="AF25763" s="10" t="s">
        <v>25</v>
      </c>
    </row>
    <row r="25764" spans="30:32" x14ac:dyDescent="0.2">
      <c r="AD25764" s="11" t="s">
        <v>39857</v>
      </c>
      <c r="AE25764" s="10" t="s">
        <v>39849</v>
      </c>
      <c r="AF25764" s="10" t="s">
        <v>25</v>
      </c>
    </row>
    <row r="25765" spans="30:32" x14ac:dyDescent="0.2">
      <c r="AD25765" s="11" t="s">
        <v>39858</v>
      </c>
      <c r="AE25765" s="10" t="s">
        <v>39849</v>
      </c>
      <c r="AF25765" s="10" t="s">
        <v>25</v>
      </c>
    </row>
    <row r="25766" spans="30:32" x14ac:dyDescent="0.2">
      <c r="AD25766" s="11" t="s">
        <v>39859</v>
      </c>
      <c r="AE25766" s="10" t="s">
        <v>39849</v>
      </c>
      <c r="AF25766" s="10" t="s">
        <v>25</v>
      </c>
    </row>
    <row r="25767" spans="30:32" x14ac:dyDescent="0.2">
      <c r="AD25767" s="11" t="s">
        <v>39860</v>
      </c>
      <c r="AE25767" s="10" t="s">
        <v>39849</v>
      </c>
      <c r="AF25767" s="10" t="s">
        <v>25</v>
      </c>
    </row>
    <row r="25768" spans="30:32" x14ac:dyDescent="0.2">
      <c r="AD25768" s="11" t="s">
        <v>39861</v>
      </c>
      <c r="AE25768" s="10" t="s">
        <v>39849</v>
      </c>
      <c r="AF25768" s="10" t="s">
        <v>25</v>
      </c>
    </row>
    <row r="25769" spans="30:32" x14ac:dyDescent="0.2">
      <c r="AD25769" s="11" t="s">
        <v>39862</v>
      </c>
      <c r="AE25769" s="10" t="s">
        <v>39849</v>
      </c>
      <c r="AF25769" s="10" t="s">
        <v>25</v>
      </c>
    </row>
    <row r="25770" spans="30:32" x14ac:dyDescent="0.2">
      <c r="AD25770" s="11" t="s">
        <v>39863</v>
      </c>
      <c r="AE25770" s="10" t="s">
        <v>39849</v>
      </c>
      <c r="AF25770" s="10" t="s">
        <v>25</v>
      </c>
    </row>
    <row r="25771" spans="30:32" x14ac:dyDescent="0.2">
      <c r="AD25771" s="11" t="s">
        <v>39864</v>
      </c>
      <c r="AE25771" s="10" t="s">
        <v>39849</v>
      </c>
      <c r="AF25771" s="10" t="s">
        <v>25</v>
      </c>
    </row>
    <row r="25772" spans="30:32" x14ac:dyDescent="0.2">
      <c r="AD25772" s="11" t="s">
        <v>39865</v>
      </c>
      <c r="AE25772" s="10" t="s">
        <v>39849</v>
      </c>
      <c r="AF25772" s="10" t="s">
        <v>25</v>
      </c>
    </row>
    <row r="25773" spans="30:32" x14ac:dyDescent="0.2">
      <c r="AD25773" s="11" t="s">
        <v>39866</v>
      </c>
      <c r="AE25773" s="10" t="s">
        <v>39849</v>
      </c>
      <c r="AF25773" s="10" t="s">
        <v>25</v>
      </c>
    </row>
    <row r="25774" spans="30:32" x14ac:dyDescent="0.2">
      <c r="AD25774" s="11" t="s">
        <v>39867</v>
      </c>
      <c r="AE25774" s="10" t="s">
        <v>39849</v>
      </c>
      <c r="AF25774" s="10" t="s">
        <v>25</v>
      </c>
    </row>
    <row r="25775" spans="30:32" x14ac:dyDescent="0.2">
      <c r="AD25775" s="11" t="s">
        <v>39868</v>
      </c>
      <c r="AE25775" s="10" t="s">
        <v>39849</v>
      </c>
      <c r="AF25775" s="10" t="s">
        <v>25</v>
      </c>
    </row>
    <row r="25776" spans="30:32" x14ac:dyDescent="0.2">
      <c r="AD25776" s="11" t="s">
        <v>39869</v>
      </c>
      <c r="AE25776" s="10" t="s">
        <v>39849</v>
      </c>
      <c r="AF25776" s="10" t="s">
        <v>25</v>
      </c>
    </row>
    <row r="25777" spans="30:32" x14ac:dyDescent="0.2">
      <c r="AD25777" s="11" t="s">
        <v>39870</v>
      </c>
      <c r="AE25777" s="10" t="s">
        <v>39849</v>
      </c>
      <c r="AF25777" s="10" t="s">
        <v>25</v>
      </c>
    </row>
    <row r="25778" spans="30:32" x14ac:dyDescent="0.2">
      <c r="AD25778" s="11" t="s">
        <v>39871</v>
      </c>
      <c r="AE25778" s="10" t="s">
        <v>39849</v>
      </c>
      <c r="AF25778" s="10" t="s">
        <v>25</v>
      </c>
    </row>
    <row r="25779" spans="30:32" x14ac:dyDescent="0.2">
      <c r="AD25779" s="11" t="s">
        <v>39872</v>
      </c>
      <c r="AE25779" s="10" t="s">
        <v>39849</v>
      </c>
      <c r="AF25779" s="10" t="s">
        <v>25</v>
      </c>
    </row>
    <row r="25780" spans="30:32" x14ac:dyDescent="0.2">
      <c r="AD25780" s="11" t="s">
        <v>39873</v>
      </c>
      <c r="AE25780" s="10" t="s">
        <v>39849</v>
      </c>
      <c r="AF25780" s="10" t="s">
        <v>25</v>
      </c>
    </row>
    <row r="25781" spans="30:32" x14ac:dyDescent="0.2">
      <c r="AD25781" s="11" t="s">
        <v>39874</v>
      </c>
      <c r="AE25781" s="10" t="s">
        <v>39849</v>
      </c>
      <c r="AF25781" s="10" t="s">
        <v>25</v>
      </c>
    </row>
    <row r="25782" spans="30:32" x14ac:dyDescent="0.2">
      <c r="AD25782" s="11" t="s">
        <v>39875</v>
      </c>
      <c r="AE25782" s="10" t="s">
        <v>39849</v>
      </c>
      <c r="AF25782" s="10" t="s">
        <v>25</v>
      </c>
    </row>
    <row r="25783" spans="30:32" x14ac:dyDescent="0.2">
      <c r="AD25783" s="11" t="s">
        <v>39876</v>
      </c>
      <c r="AE25783" s="10" t="s">
        <v>39849</v>
      </c>
      <c r="AF25783" s="10" t="s">
        <v>25</v>
      </c>
    </row>
    <row r="25784" spans="30:32" x14ac:dyDescent="0.2">
      <c r="AD25784" s="11" t="s">
        <v>39877</v>
      </c>
      <c r="AE25784" s="10" t="s">
        <v>39849</v>
      </c>
      <c r="AF25784" s="10" t="s">
        <v>25</v>
      </c>
    </row>
    <row r="25785" spans="30:32" x14ac:dyDescent="0.2">
      <c r="AD25785" s="11" t="s">
        <v>39878</v>
      </c>
      <c r="AE25785" s="10" t="s">
        <v>39849</v>
      </c>
      <c r="AF25785" s="10" t="s">
        <v>25</v>
      </c>
    </row>
    <row r="25786" spans="30:32" x14ac:dyDescent="0.2">
      <c r="AD25786" s="11" t="s">
        <v>39879</v>
      </c>
      <c r="AE25786" s="10" t="s">
        <v>39849</v>
      </c>
      <c r="AF25786" s="10" t="s">
        <v>25</v>
      </c>
    </row>
    <row r="25787" spans="30:32" x14ac:dyDescent="0.2">
      <c r="AD25787" s="11" t="s">
        <v>39880</v>
      </c>
      <c r="AE25787" s="10" t="s">
        <v>39849</v>
      </c>
      <c r="AF25787" s="10" t="s">
        <v>25</v>
      </c>
    </row>
    <row r="25788" spans="30:32" x14ac:dyDescent="0.2">
      <c r="AD25788" s="11" t="s">
        <v>39881</v>
      </c>
      <c r="AE25788" s="10" t="s">
        <v>39849</v>
      </c>
      <c r="AF25788" s="10" t="s">
        <v>25</v>
      </c>
    </row>
    <row r="25789" spans="30:32" x14ac:dyDescent="0.2">
      <c r="AD25789" s="11" t="s">
        <v>39882</v>
      </c>
      <c r="AE25789" s="10" t="s">
        <v>39849</v>
      </c>
      <c r="AF25789" s="10" t="s">
        <v>25</v>
      </c>
    </row>
    <row r="25790" spans="30:32" x14ac:dyDescent="0.2">
      <c r="AD25790" s="11" t="s">
        <v>39883</v>
      </c>
      <c r="AE25790" s="10" t="s">
        <v>39849</v>
      </c>
      <c r="AF25790" s="10" t="s">
        <v>25</v>
      </c>
    </row>
    <row r="25791" spans="30:32" x14ac:dyDescent="0.2">
      <c r="AD25791" s="11" t="s">
        <v>39884</v>
      </c>
      <c r="AE25791" s="10" t="s">
        <v>39849</v>
      </c>
      <c r="AF25791" s="10" t="s">
        <v>25</v>
      </c>
    </row>
    <row r="25792" spans="30:32" x14ac:dyDescent="0.2">
      <c r="AD25792" s="11" t="s">
        <v>39885</v>
      </c>
      <c r="AE25792" s="10" t="s">
        <v>39849</v>
      </c>
      <c r="AF25792" s="10" t="s">
        <v>25</v>
      </c>
    </row>
    <row r="25793" spans="30:32" x14ac:dyDescent="0.2">
      <c r="AD25793" s="11" t="s">
        <v>39886</v>
      </c>
      <c r="AE25793" s="10" t="s">
        <v>39849</v>
      </c>
      <c r="AF25793" s="10" t="s">
        <v>25</v>
      </c>
    </row>
    <row r="25794" spans="30:32" x14ac:dyDescent="0.2">
      <c r="AD25794" s="11" t="s">
        <v>39887</v>
      </c>
      <c r="AE25794" s="10" t="s">
        <v>39849</v>
      </c>
      <c r="AF25794" s="10" t="s">
        <v>25</v>
      </c>
    </row>
    <row r="25795" spans="30:32" x14ac:dyDescent="0.2">
      <c r="AD25795" s="11" t="s">
        <v>39888</v>
      </c>
      <c r="AE25795" s="10" t="s">
        <v>39849</v>
      </c>
      <c r="AF25795" s="10" t="s">
        <v>25</v>
      </c>
    </row>
    <row r="25796" spans="30:32" x14ac:dyDescent="0.2">
      <c r="AD25796" s="11" t="s">
        <v>39889</v>
      </c>
      <c r="AE25796" s="10" t="s">
        <v>39849</v>
      </c>
      <c r="AF25796" s="10" t="s">
        <v>25</v>
      </c>
    </row>
    <row r="25797" spans="30:32" x14ac:dyDescent="0.2">
      <c r="AD25797" s="11" t="s">
        <v>39890</v>
      </c>
      <c r="AE25797" s="10" t="s">
        <v>39849</v>
      </c>
      <c r="AF25797" s="10" t="s">
        <v>25</v>
      </c>
    </row>
    <row r="25798" spans="30:32" x14ac:dyDescent="0.2">
      <c r="AD25798" s="11" t="s">
        <v>39891</v>
      </c>
      <c r="AE25798" s="10" t="s">
        <v>39849</v>
      </c>
      <c r="AF25798" s="10" t="s">
        <v>25</v>
      </c>
    </row>
    <row r="25799" spans="30:32" x14ac:dyDescent="0.2">
      <c r="AD25799" s="11" t="s">
        <v>39892</v>
      </c>
      <c r="AE25799" s="10" t="s">
        <v>39849</v>
      </c>
      <c r="AF25799" s="10" t="s">
        <v>25</v>
      </c>
    </row>
    <row r="25800" spans="30:32" x14ac:dyDescent="0.2">
      <c r="AD25800" s="11" t="s">
        <v>39893</v>
      </c>
      <c r="AE25800" s="10" t="s">
        <v>39849</v>
      </c>
      <c r="AF25800" s="10" t="s">
        <v>25</v>
      </c>
    </row>
    <row r="25801" spans="30:32" x14ac:dyDescent="0.2">
      <c r="AD25801" s="11" t="s">
        <v>39894</v>
      </c>
      <c r="AE25801" s="10" t="s">
        <v>39849</v>
      </c>
      <c r="AF25801" s="10" t="s">
        <v>25</v>
      </c>
    </row>
    <row r="25802" spans="30:32" x14ac:dyDescent="0.2">
      <c r="AD25802" s="11" t="s">
        <v>39895</v>
      </c>
      <c r="AE25802" s="10" t="s">
        <v>39896</v>
      </c>
      <c r="AF25802" s="10" t="s">
        <v>25</v>
      </c>
    </row>
    <row r="25803" spans="30:32" x14ac:dyDescent="0.2">
      <c r="AD25803" s="11" t="s">
        <v>39897</v>
      </c>
      <c r="AE25803" s="10" t="s">
        <v>39849</v>
      </c>
      <c r="AF25803" s="10" t="s">
        <v>25</v>
      </c>
    </row>
    <row r="25804" spans="30:32" x14ac:dyDescent="0.2">
      <c r="AD25804" s="11" t="s">
        <v>39898</v>
      </c>
      <c r="AE25804" s="10" t="s">
        <v>39899</v>
      </c>
      <c r="AF25804" s="10" t="s">
        <v>25</v>
      </c>
    </row>
    <row r="25805" spans="30:32" x14ac:dyDescent="0.2">
      <c r="AD25805" s="11" t="s">
        <v>39900</v>
      </c>
      <c r="AE25805" s="10" t="s">
        <v>39899</v>
      </c>
      <c r="AF25805" s="10" t="s">
        <v>25</v>
      </c>
    </row>
    <row r="25806" spans="30:32" x14ac:dyDescent="0.2">
      <c r="AD25806" s="11" t="s">
        <v>39901</v>
      </c>
      <c r="AE25806" s="10" t="s">
        <v>39899</v>
      </c>
      <c r="AF25806" s="10" t="s">
        <v>25</v>
      </c>
    </row>
    <row r="25807" spans="30:32" x14ac:dyDescent="0.2">
      <c r="AD25807" s="11" t="s">
        <v>39902</v>
      </c>
      <c r="AE25807" s="10" t="s">
        <v>39899</v>
      </c>
      <c r="AF25807" s="10" t="s">
        <v>25</v>
      </c>
    </row>
    <row r="25808" spans="30:32" x14ac:dyDescent="0.2">
      <c r="AD25808" s="11" t="s">
        <v>39903</v>
      </c>
      <c r="AE25808" s="10" t="s">
        <v>39899</v>
      </c>
      <c r="AF25808" s="10" t="s">
        <v>25</v>
      </c>
    </row>
    <row r="25809" spans="30:32" x14ac:dyDescent="0.2">
      <c r="AD25809" s="11" t="s">
        <v>39904</v>
      </c>
      <c r="AE25809" s="10" t="s">
        <v>39899</v>
      </c>
      <c r="AF25809" s="10" t="s">
        <v>25</v>
      </c>
    </row>
    <row r="25810" spans="30:32" x14ac:dyDescent="0.2">
      <c r="AD25810" s="11" t="s">
        <v>39905</v>
      </c>
      <c r="AE25810" s="10" t="s">
        <v>39899</v>
      </c>
      <c r="AF25810" s="10" t="s">
        <v>25</v>
      </c>
    </row>
    <row r="25811" spans="30:32" x14ac:dyDescent="0.2">
      <c r="AD25811" s="11" t="s">
        <v>39906</v>
      </c>
      <c r="AE25811" s="10" t="s">
        <v>39899</v>
      </c>
      <c r="AF25811" s="10" t="s">
        <v>25</v>
      </c>
    </row>
    <row r="25812" spans="30:32" x14ac:dyDescent="0.2">
      <c r="AD25812" s="11" t="s">
        <v>39907</v>
      </c>
      <c r="AE25812" s="10" t="s">
        <v>39899</v>
      </c>
      <c r="AF25812" s="10" t="s">
        <v>25</v>
      </c>
    </row>
    <row r="25813" spans="30:32" x14ac:dyDescent="0.2">
      <c r="AD25813" s="11" t="s">
        <v>39908</v>
      </c>
      <c r="AE25813" s="10" t="s">
        <v>39899</v>
      </c>
      <c r="AF25813" s="10" t="s">
        <v>25</v>
      </c>
    </row>
    <row r="25814" spans="30:32" x14ac:dyDescent="0.2">
      <c r="AD25814" s="11" t="s">
        <v>39909</v>
      </c>
      <c r="AE25814" s="10" t="s">
        <v>39899</v>
      </c>
      <c r="AF25814" s="10" t="s">
        <v>25</v>
      </c>
    </row>
    <row r="25815" spans="30:32" x14ac:dyDescent="0.2">
      <c r="AD25815" s="11" t="s">
        <v>39910</v>
      </c>
      <c r="AE25815" s="10" t="s">
        <v>39911</v>
      </c>
      <c r="AF25815" s="10" t="s">
        <v>25</v>
      </c>
    </row>
    <row r="25816" spans="30:32" x14ac:dyDescent="0.2">
      <c r="AD25816" s="11" t="s">
        <v>39912</v>
      </c>
      <c r="AE25816" s="10" t="s">
        <v>39911</v>
      </c>
      <c r="AF25816" s="10" t="s">
        <v>25</v>
      </c>
    </row>
    <row r="25817" spans="30:32" x14ac:dyDescent="0.2">
      <c r="AD25817" s="11" t="s">
        <v>39913</v>
      </c>
      <c r="AE25817" s="10" t="s">
        <v>39911</v>
      </c>
      <c r="AF25817" s="10" t="s">
        <v>25</v>
      </c>
    </row>
    <row r="25818" spans="30:32" x14ac:dyDescent="0.2">
      <c r="AD25818" s="11" t="s">
        <v>39914</v>
      </c>
      <c r="AE25818" s="10" t="s">
        <v>39911</v>
      </c>
      <c r="AF25818" s="10" t="s">
        <v>25</v>
      </c>
    </row>
    <row r="25819" spans="30:32" x14ac:dyDescent="0.2">
      <c r="AD25819" s="11" t="s">
        <v>39915</v>
      </c>
      <c r="AE25819" s="10" t="s">
        <v>39911</v>
      </c>
      <c r="AF25819" s="10" t="s">
        <v>25</v>
      </c>
    </row>
    <row r="25820" spans="30:32" x14ac:dyDescent="0.2">
      <c r="AD25820" s="11" t="s">
        <v>39916</v>
      </c>
      <c r="AE25820" s="10" t="s">
        <v>39911</v>
      </c>
      <c r="AF25820" s="10" t="s">
        <v>25</v>
      </c>
    </row>
    <row r="25821" spans="30:32" x14ac:dyDescent="0.2">
      <c r="AD25821" s="11" t="s">
        <v>39917</v>
      </c>
      <c r="AE25821" s="10" t="s">
        <v>39911</v>
      </c>
      <c r="AF25821" s="10" t="s">
        <v>25</v>
      </c>
    </row>
    <row r="25822" spans="30:32" x14ac:dyDescent="0.2">
      <c r="AD25822" s="11" t="s">
        <v>39918</v>
      </c>
      <c r="AE25822" s="10" t="s">
        <v>39911</v>
      </c>
      <c r="AF25822" s="10" t="s">
        <v>25</v>
      </c>
    </row>
    <row r="25823" spans="30:32" x14ac:dyDescent="0.2">
      <c r="AD25823" s="11" t="s">
        <v>39919</v>
      </c>
      <c r="AE25823" s="10" t="s">
        <v>39920</v>
      </c>
      <c r="AF25823" s="10" t="s">
        <v>25</v>
      </c>
    </row>
    <row r="25824" spans="30:32" x14ac:dyDescent="0.2">
      <c r="AD25824" s="11" t="s">
        <v>39921</v>
      </c>
      <c r="AE25824" s="10" t="s">
        <v>39920</v>
      </c>
      <c r="AF25824" s="10" t="s">
        <v>25</v>
      </c>
    </row>
    <row r="25825" spans="30:32" x14ac:dyDescent="0.2">
      <c r="AD25825" s="11" t="s">
        <v>39922</v>
      </c>
      <c r="AE25825" s="10" t="s">
        <v>39923</v>
      </c>
      <c r="AF25825" s="10" t="s">
        <v>25</v>
      </c>
    </row>
    <row r="25826" spans="30:32" x14ac:dyDescent="0.2">
      <c r="AD25826" s="11" t="s">
        <v>39924</v>
      </c>
      <c r="AE25826" s="10" t="s">
        <v>39923</v>
      </c>
      <c r="AF25826" s="10" t="s">
        <v>25</v>
      </c>
    </row>
    <row r="25827" spans="30:32" x14ac:dyDescent="0.2">
      <c r="AD25827" s="11" t="s">
        <v>39925</v>
      </c>
      <c r="AE25827" s="10" t="s">
        <v>39923</v>
      </c>
      <c r="AF25827" s="10" t="s">
        <v>25</v>
      </c>
    </row>
    <row r="25828" spans="30:32" x14ac:dyDescent="0.2">
      <c r="AD25828" s="11" t="s">
        <v>39926</v>
      </c>
      <c r="AE25828" s="10" t="s">
        <v>39923</v>
      </c>
      <c r="AF25828" s="10" t="s">
        <v>25</v>
      </c>
    </row>
    <row r="25829" spans="30:32" x14ac:dyDescent="0.2">
      <c r="AD25829" s="11" t="s">
        <v>39927</v>
      </c>
      <c r="AE25829" s="10" t="s">
        <v>39923</v>
      </c>
      <c r="AF25829" s="10" t="s">
        <v>25</v>
      </c>
    </row>
    <row r="25830" spans="30:32" x14ac:dyDescent="0.2">
      <c r="AD25830" s="11" t="s">
        <v>39928</v>
      </c>
      <c r="AE25830" s="10" t="s">
        <v>39923</v>
      </c>
      <c r="AF25830" s="10" t="s">
        <v>25</v>
      </c>
    </row>
    <row r="25831" spans="30:32" x14ac:dyDescent="0.2">
      <c r="AD25831" s="11" t="s">
        <v>39929</v>
      </c>
      <c r="AE25831" s="10" t="s">
        <v>39923</v>
      </c>
      <c r="AF25831" s="10" t="s">
        <v>25</v>
      </c>
    </row>
    <row r="25832" spans="30:32" x14ac:dyDescent="0.2">
      <c r="AD25832" s="11" t="s">
        <v>39930</v>
      </c>
      <c r="AE25832" s="10" t="s">
        <v>39923</v>
      </c>
      <c r="AF25832" s="10" t="s">
        <v>25</v>
      </c>
    </row>
    <row r="25833" spans="30:32" x14ac:dyDescent="0.2">
      <c r="AD25833" s="11" t="s">
        <v>39931</v>
      </c>
      <c r="AE25833" s="10" t="s">
        <v>39923</v>
      </c>
      <c r="AF25833" s="10" t="s">
        <v>25</v>
      </c>
    </row>
    <row r="25834" spans="30:32" x14ac:dyDescent="0.2">
      <c r="AD25834" s="11" t="s">
        <v>39932</v>
      </c>
      <c r="AE25834" s="10" t="s">
        <v>39923</v>
      </c>
      <c r="AF25834" s="10" t="s">
        <v>25</v>
      </c>
    </row>
    <row r="25835" spans="30:32" x14ac:dyDescent="0.2">
      <c r="AD25835" s="11" t="s">
        <v>39933</v>
      </c>
      <c r="AE25835" s="10" t="s">
        <v>39934</v>
      </c>
      <c r="AF25835" s="10" t="s">
        <v>25</v>
      </c>
    </row>
    <row r="25836" spans="30:32" x14ac:dyDescent="0.2">
      <c r="AD25836" s="11" t="s">
        <v>39935</v>
      </c>
      <c r="AE25836" s="10" t="s">
        <v>39934</v>
      </c>
      <c r="AF25836" s="10" t="s">
        <v>25</v>
      </c>
    </row>
    <row r="25837" spans="30:32" x14ac:dyDescent="0.2">
      <c r="AD25837" s="11" t="s">
        <v>39936</v>
      </c>
      <c r="AE25837" s="10" t="s">
        <v>39937</v>
      </c>
      <c r="AF25837" s="10" t="s">
        <v>25</v>
      </c>
    </row>
    <row r="25838" spans="30:32" x14ac:dyDescent="0.2">
      <c r="AD25838" s="11" t="s">
        <v>39938</v>
      </c>
      <c r="AE25838" s="10" t="s">
        <v>39937</v>
      </c>
      <c r="AF25838" s="10" t="s">
        <v>25</v>
      </c>
    </row>
    <row r="25839" spans="30:32" x14ac:dyDescent="0.2">
      <c r="AD25839" s="11" t="s">
        <v>39939</v>
      </c>
      <c r="AE25839" s="10" t="s">
        <v>39937</v>
      </c>
      <c r="AF25839" s="10" t="s">
        <v>25</v>
      </c>
    </row>
    <row r="25840" spans="30:32" x14ac:dyDescent="0.2">
      <c r="AD25840" s="11" t="s">
        <v>39940</v>
      </c>
      <c r="AE25840" s="10" t="s">
        <v>39937</v>
      </c>
      <c r="AF25840" s="10" t="s">
        <v>25</v>
      </c>
    </row>
    <row r="25841" spans="30:32" x14ac:dyDescent="0.2">
      <c r="AD25841" s="11" t="s">
        <v>39941</v>
      </c>
      <c r="AE25841" s="10" t="s">
        <v>39937</v>
      </c>
      <c r="AF25841" s="10" t="s">
        <v>25</v>
      </c>
    </row>
    <row r="25842" spans="30:32" x14ac:dyDescent="0.2">
      <c r="AD25842" s="11" t="s">
        <v>39942</v>
      </c>
      <c r="AE25842" s="10" t="s">
        <v>39937</v>
      </c>
      <c r="AF25842" s="10" t="s">
        <v>25</v>
      </c>
    </row>
    <row r="25843" spans="30:32" x14ac:dyDescent="0.2">
      <c r="AD25843" s="11" t="s">
        <v>39943</v>
      </c>
      <c r="AE25843" s="10" t="s">
        <v>39937</v>
      </c>
      <c r="AF25843" s="10" t="s">
        <v>25</v>
      </c>
    </row>
    <row r="25844" spans="30:32" x14ac:dyDescent="0.2">
      <c r="AD25844" s="11" t="s">
        <v>39944</v>
      </c>
      <c r="AE25844" s="10" t="s">
        <v>39937</v>
      </c>
      <c r="AF25844" s="10" t="s">
        <v>25</v>
      </c>
    </row>
    <row r="25845" spans="30:32" x14ac:dyDescent="0.2">
      <c r="AD25845" s="11" t="s">
        <v>39945</v>
      </c>
      <c r="AE25845" s="10" t="s">
        <v>39937</v>
      </c>
      <c r="AF25845" s="10" t="s">
        <v>25</v>
      </c>
    </row>
    <row r="25846" spans="30:32" x14ac:dyDescent="0.2">
      <c r="AD25846" s="11" t="s">
        <v>39946</v>
      </c>
      <c r="AE25846" s="10" t="s">
        <v>39947</v>
      </c>
      <c r="AF25846" s="10" t="s">
        <v>25</v>
      </c>
    </row>
    <row r="25847" spans="30:32" x14ac:dyDescent="0.2">
      <c r="AD25847" s="11" t="s">
        <v>39948</v>
      </c>
      <c r="AE25847" s="10" t="s">
        <v>39937</v>
      </c>
      <c r="AF25847" s="10" t="s">
        <v>25</v>
      </c>
    </row>
    <row r="25848" spans="30:32" x14ac:dyDescent="0.2">
      <c r="AD25848" s="11" t="s">
        <v>39949</v>
      </c>
      <c r="AE25848" s="10" t="s">
        <v>39937</v>
      </c>
      <c r="AF25848" s="10" t="s">
        <v>25</v>
      </c>
    </row>
    <row r="25849" spans="30:32" x14ac:dyDescent="0.2">
      <c r="AD25849" s="11" t="s">
        <v>39950</v>
      </c>
      <c r="AE25849" s="10" t="s">
        <v>39937</v>
      </c>
      <c r="AF25849" s="10" t="s">
        <v>25</v>
      </c>
    </row>
    <row r="25850" spans="30:32" x14ac:dyDescent="0.2">
      <c r="AD25850" s="11" t="s">
        <v>39951</v>
      </c>
      <c r="AE25850" s="10" t="s">
        <v>39937</v>
      </c>
      <c r="AF25850" s="10" t="s">
        <v>25</v>
      </c>
    </row>
    <row r="25851" spans="30:32" x14ac:dyDescent="0.2">
      <c r="AD25851" s="11" t="s">
        <v>39952</v>
      </c>
      <c r="AE25851" s="10" t="s">
        <v>10378</v>
      </c>
      <c r="AF25851" s="10" t="s">
        <v>25</v>
      </c>
    </row>
    <row r="25852" spans="30:32" x14ac:dyDescent="0.2">
      <c r="AD25852" s="11" t="s">
        <v>39953</v>
      </c>
      <c r="AE25852" s="10" t="s">
        <v>10378</v>
      </c>
      <c r="AF25852" s="10" t="s">
        <v>25</v>
      </c>
    </row>
    <row r="25853" spans="30:32" x14ac:dyDescent="0.2">
      <c r="AD25853" s="11" t="s">
        <v>39954</v>
      </c>
      <c r="AE25853" s="10" t="s">
        <v>10378</v>
      </c>
      <c r="AF25853" s="10" t="s">
        <v>25</v>
      </c>
    </row>
    <row r="25854" spans="30:32" x14ac:dyDescent="0.2">
      <c r="AD25854" s="11" t="s">
        <v>39955</v>
      </c>
      <c r="AE25854" s="10" t="s">
        <v>10378</v>
      </c>
      <c r="AF25854" s="10" t="s">
        <v>25</v>
      </c>
    </row>
    <row r="25855" spans="30:32" x14ac:dyDescent="0.2">
      <c r="AD25855" s="11" t="s">
        <v>39956</v>
      </c>
      <c r="AE25855" s="10" t="s">
        <v>10378</v>
      </c>
      <c r="AF25855" s="10" t="s">
        <v>25</v>
      </c>
    </row>
    <row r="25856" spans="30:32" x14ac:dyDescent="0.2">
      <c r="AD25856" s="11" t="s">
        <v>39957</v>
      </c>
      <c r="AE25856" s="10" t="s">
        <v>10378</v>
      </c>
      <c r="AF25856" s="10" t="s">
        <v>25</v>
      </c>
    </row>
    <row r="25857" spans="30:32" x14ac:dyDescent="0.2">
      <c r="AD25857" s="11" t="s">
        <v>39958</v>
      </c>
      <c r="AE25857" s="10" t="s">
        <v>10378</v>
      </c>
      <c r="AF25857" s="10" t="s">
        <v>25</v>
      </c>
    </row>
    <row r="25858" spans="30:32" x14ac:dyDescent="0.2">
      <c r="AD25858" s="11" t="s">
        <v>39959</v>
      </c>
      <c r="AE25858" s="10" t="s">
        <v>10378</v>
      </c>
      <c r="AF25858" s="10" t="s">
        <v>25</v>
      </c>
    </row>
    <row r="25859" spans="30:32" x14ac:dyDescent="0.2">
      <c r="AD25859" s="11" t="s">
        <v>39960</v>
      </c>
      <c r="AE25859" s="10" t="s">
        <v>10378</v>
      </c>
      <c r="AF25859" s="10" t="s">
        <v>25</v>
      </c>
    </row>
    <row r="25860" spans="30:32" x14ac:dyDescent="0.2">
      <c r="AD25860" s="11" t="s">
        <v>39961</v>
      </c>
      <c r="AE25860" s="10" t="s">
        <v>39962</v>
      </c>
      <c r="AF25860" s="10" t="s">
        <v>25</v>
      </c>
    </row>
    <row r="25861" spans="30:32" x14ac:dyDescent="0.2">
      <c r="AD25861" s="11" t="s">
        <v>39963</v>
      </c>
      <c r="AE25861" s="10" t="s">
        <v>39964</v>
      </c>
      <c r="AF25861" s="10" t="s">
        <v>25</v>
      </c>
    </row>
    <row r="25862" spans="30:32" x14ac:dyDescent="0.2">
      <c r="AD25862" s="11" t="s">
        <v>39965</v>
      </c>
      <c r="AE25862" s="10" t="s">
        <v>39966</v>
      </c>
      <c r="AF25862" s="10" t="s">
        <v>25</v>
      </c>
    </row>
    <row r="25863" spans="30:32" x14ac:dyDescent="0.2">
      <c r="AD25863" s="11" t="s">
        <v>39967</v>
      </c>
      <c r="AE25863" s="10" t="s">
        <v>39966</v>
      </c>
      <c r="AF25863" s="10" t="s">
        <v>25</v>
      </c>
    </row>
    <row r="25864" spans="30:32" x14ac:dyDescent="0.2">
      <c r="AD25864" s="11" t="s">
        <v>39968</v>
      </c>
      <c r="AE25864" s="10" t="s">
        <v>39969</v>
      </c>
      <c r="AF25864" s="10" t="s">
        <v>25</v>
      </c>
    </row>
    <row r="25865" spans="30:32" x14ac:dyDescent="0.2">
      <c r="AD25865" s="11" t="s">
        <v>39970</v>
      </c>
      <c r="AE25865" s="10" t="s">
        <v>39969</v>
      </c>
      <c r="AF25865" s="10" t="s">
        <v>25</v>
      </c>
    </row>
    <row r="25866" spans="30:32" x14ac:dyDescent="0.2">
      <c r="AD25866" s="11" t="s">
        <v>39971</v>
      </c>
      <c r="AE25866" s="10" t="s">
        <v>39969</v>
      </c>
      <c r="AF25866" s="10" t="s">
        <v>25</v>
      </c>
    </row>
    <row r="25867" spans="30:32" x14ac:dyDescent="0.2">
      <c r="AD25867" s="11" t="s">
        <v>39972</v>
      </c>
      <c r="AE25867" s="10" t="s">
        <v>39969</v>
      </c>
      <c r="AF25867" s="10" t="s">
        <v>25</v>
      </c>
    </row>
    <row r="25868" spans="30:32" x14ac:dyDescent="0.2">
      <c r="AD25868" s="11" t="s">
        <v>39973</v>
      </c>
      <c r="AE25868" s="10" t="s">
        <v>39969</v>
      </c>
      <c r="AF25868" s="10" t="s">
        <v>25</v>
      </c>
    </row>
    <row r="25869" spans="30:32" x14ac:dyDescent="0.2">
      <c r="AD25869" s="11" t="s">
        <v>39974</v>
      </c>
      <c r="AE25869" s="10" t="s">
        <v>39975</v>
      </c>
      <c r="AF25869" s="10" t="s">
        <v>25</v>
      </c>
    </row>
    <row r="25870" spans="30:32" x14ac:dyDescent="0.2">
      <c r="AD25870" s="11" t="s">
        <v>39976</v>
      </c>
      <c r="AE25870" s="10" t="s">
        <v>39977</v>
      </c>
      <c r="AF25870" s="10" t="s">
        <v>25</v>
      </c>
    </row>
    <row r="25871" spans="30:32" x14ac:dyDescent="0.2">
      <c r="AD25871" s="11" t="s">
        <v>39978</v>
      </c>
      <c r="AE25871" s="10" t="s">
        <v>39977</v>
      </c>
      <c r="AF25871" s="10" t="s">
        <v>25</v>
      </c>
    </row>
    <row r="25872" spans="30:32" x14ac:dyDescent="0.2">
      <c r="AD25872" s="11" t="s">
        <v>39979</v>
      </c>
      <c r="AE25872" s="10" t="s">
        <v>39977</v>
      </c>
      <c r="AF25872" s="10" t="s">
        <v>25</v>
      </c>
    </row>
    <row r="25873" spans="30:32" x14ac:dyDescent="0.2">
      <c r="AD25873" s="11" t="s">
        <v>39980</v>
      </c>
      <c r="AE25873" s="10" t="s">
        <v>39981</v>
      </c>
      <c r="AF25873" s="10" t="s">
        <v>25</v>
      </c>
    </row>
    <row r="25874" spans="30:32" x14ac:dyDescent="0.2">
      <c r="AD25874" s="11" t="s">
        <v>39982</v>
      </c>
      <c r="AE25874" s="10" t="s">
        <v>39983</v>
      </c>
      <c r="AF25874" s="10" t="s">
        <v>25</v>
      </c>
    </row>
    <row r="25875" spans="30:32" x14ac:dyDescent="0.2">
      <c r="AD25875" s="11" t="s">
        <v>39984</v>
      </c>
      <c r="AE25875" s="10" t="s">
        <v>33714</v>
      </c>
      <c r="AF25875" s="10" t="s">
        <v>25</v>
      </c>
    </row>
    <row r="25876" spans="30:32" x14ac:dyDescent="0.2">
      <c r="AD25876" s="11" t="s">
        <v>39985</v>
      </c>
      <c r="AE25876" s="10" t="s">
        <v>39983</v>
      </c>
      <c r="AF25876" s="10" t="s">
        <v>25</v>
      </c>
    </row>
    <row r="25877" spans="30:32" x14ac:dyDescent="0.2">
      <c r="AD25877" s="11" t="s">
        <v>39986</v>
      </c>
      <c r="AE25877" s="10" t="s">
        <v>39983</v>
      </c>
      <c r="AF25877" s="10" t="s">
        <v>25</v>
      </c>
    </row>
    <row r="25878" spans="30:32" x14ac:dyDescent="0.2">
      <c r="AD25878" s="11" t="s">
        <v>39987</v>
      </c>
      <c r="AE25878" s="10" t="s">
        <v>39983</v>
      </c>
      <c r="AF25878" s="10" t="s">
        <v>25</v>
      </c>
    </row>
    <row r="25879" spans="30:32" x14ac:dyDescent="0.2">
      <c r="AD25879" s="11" t="s">
        <v>39988</v>
      </c>
      <c r="AE25879" s="10" t="s">
        <v>39983</v>
      </c>
      <c r="AF25879" s="10" t="s">
        <v>25</v>
      </c>
    </row>
    <row r="25880" spans="30:32" x14ac:dyDescent="0.2">
      <c r="AD25880" s="11" t="s">
        <v>39989</v>
      </c>
      <c r="AE25880" s="10" t="s">
        <v>39983</v>
      </c>
      <c r="AF25880" s="10" t="s">
        <v>25</v>
      </c>
    </row>
    <row r="25881" spans="30:32" x14ac:dyDescent="0.2">
      <c r="AD25881" s="11" t="s">
        <v>39990</v>
      </c>
      <c r="AE25881" s="10" t="s">
        <v>39983</v>
      </c>
      <c r="AF25881" s="10" t="s">
        <v>25</v>
      </c>
    </row>
    <row r="25882" spans="30:32" x14ac:dyDescent="0.2">
      <c r="AD25882" s="11" t="s">
        <v>39991</v>
      </c>
      <c r="AE25882" s="10" t="s">
        <v>39983</v>
      </c>
      <c r="AF25882" s="10" t="s">
        <v>25</v>
      </c>
    </row>
    <row r="25883" spans="30:32" x14ac:dyDescent="0.2">
      <c r="AD25883" s="11" t="s">
        <v>39992</v>
      </c>
      <c r="AE25883" s="10" t="s">
        <v>39993</v>
      </c>
      <c r="AF25883" s="10" t="s">
        <v>25</v>
      </c>
    </row>
    <row r="25884" spans="30:32" x14ac:dyDescent="0.2">
      <c r="AD25884" s="11" t="s">
        <v>39994</v>
      </c>
      <c r="AE25884" s="10" t="s">
        <v>39995</v>
      </c>
      <c r="AF25884" s="10" t="s">
        <v>25</v>
      </c>
    </row>
    <row r="25885" spans="30:32" x14ac:dyDescent="0.2">
      <c r="AD25885" s="11" t="s">
        <v>39996</v>
      </c>
      <c r="AE25885" s="10" t="s">
        <v>7618</v>
      </c>
      <c r="AF25885" s="10" t="s">
        <v>25</v>
      </c>
    </row>
    <row r="25886" spans="30:32" x14ac:dyDescent="0.2">
      <c r="AD25886" s="11" t="s">
        <v>39997</v>
      </c>
      <c r="AE25886" s="10" t="s">
        <v>39998</v>
      </c>
      <c r="AF25886" s="10" t="s">
        <v>25</v>
      </c>
    </row>
    <row r="25887" spans="30:32" x14ac:dyDescent="0.2">
      <c r="AD25887" s="11" t="s">
        <v>39999</v>
      </c>
      <c r="AE25887" s="10" t="s">
        <v>40000</v>
      </c>
      <c r="AF25887" s="10" t="s">
        <v>25</v>
      </c>
    </row>
    <row r="25888" spans="30:32" x14ac:dyDescent="0.2">
      <c r="AD25888" s="11" t="s">
        <v>40001</v>
      </c>
      <c r="AE25888" s="10" t="s">
        <v>14802</v>
      </c>
      <c r="AF25888" s="10" t="s">
        <v>25</v>
      </c>
    </row>
    <row r="25889" spans="30:32" x14ac:dyDescent="0.2">
      <c r="AD25889" s="11" t="s">
        <v>40002</v>
      </c>
      <c r="AE25889" s="10" t="s">
        <v>14802</v>
      </c>
      <c r="AF25889" s="10" t="s">
        <v>25</v>
      </c>
    </row>
    <row r="25890" spans="30:32" x14ac:dyDescent="0.2">
      <c r="AD25890" s="11" t="s">
        <v>40003</v>
      </c>
      <c r="AE25890" s="10" t="s">
        <v>14802</v>
      </c>
      <c r="AF25890" s="10" t="s">
        <v>25</v>
      </c>
    </row>
    <row r="25891" spans="30:32" x14ac:dyDescent="0.2">
      <c r="AD25891" s="11" t="s">
        <v>40004</v>
      </c>
      <c r="AE25891" s="10" t="s">
        <v>14802</v>
      </c>
      <c r="AF25891" s="10" t="s">
        <v>25</v>
      </c>
    </row>
    <row r="25892" spans="30:32" x14ac:dyDescent="0.2">
      <c r="AD25892" s="11" t="s">
        <v>40005</v>
      </c>
      <c r="AE25892" s="10" t="s">
        <v>14802</v>
      </c>
      <c r="AF25892" s="10" t="s">
        <v>25</v>
      </c>
    </row>
    <row r="25893" spans="30:32" x14ac:dyDescent="0.2">
      <c r="AD25893" s="11" t="s">
        <v>40006</v>
      </c>
      <c r="AE25893" s="10" t="s">
        <v>40007</v>
      </c>
      <c r="AF25893" s="10" t="s">
        <v>25</v>
      </c>
    </row>
    <row r="25894" spans="30:32" x14ac:dyDescent="0.2">
      <c r="AD25894" s="11" t="s">
        <v>40008</v>
      </c>
      <c r="AE25894" s="10" t="s">
        <v>14802</v>
      </c>
      <c r="AF25894" s="10" t="s">
        <v>25</v>
      </c>
    </row>
    <row r="25895" spans="30:32" x14ac:dyDescent="0.2">
      <c r="AD25895" s="11" t="s">
        <v>40009</v>
      </c>
      <c r="AE25895" s="10" t="s">
        <v>14802</v>
      </c>
      <c r="AF25895" s="10" t="s">
        <v>25</v>
      </c>
    </row>
    <row r="25896" spans="30:32" x14ac:dyDescent="0.2">
      <c r="AD25896" s="11" t="s">
        <v>40010</v>
      </c>
      <c r="AE25896" s="10" t="s">
        <v>14802</v>
      </c>
      <c r="AF25896" s="10" t="s">
        <v>25</v>
      </c>
    </row>
    <row r="25897" spans="30:32" x14ac:dyDescent="0.2">
      <c r="AD25897" s="11" t="s">
        <v>40011</v>
      </c>
      <c r="AE25897" s="10" t="s">
        <v>14802</v>
      </c>
      <c r="AF25897" s="10" t="s">
        <v>25</v>
      </c>
    </row>
    <row r="25898" spans="30:32" x14ac:dyDescent="0.2">
      <c r="AD25898" s="11" t="s">
        <v>40012</v>
      </c>
      <c r="AE25898" s="10" t="s">
        <v>14802</v>
      </c>
      <c r="AF25898" s="10" t="s">
        <v>25</v>
      </c>
    </row>
    <row r="25899" spans="30:32" x14ac:dyDescent="0.2">
      <c r="AD25899" s="11" t="s">
        <v>40013</v>
      </c>
      <c r="AE25899" s="10" t="s">
        <v>14802</v>
      </c>
      <c r="AF25899" s="10" t="s">
        <v>25</v>
      </c>
    </row>
    <row r="25900" spans="30:32" x14ac:dyDescent="0.2">
      <c r="AD25900" s="11" t="s">
        <v>40014</v>
      </c>
      <c r="AE25900" s="10" t="s">
        <v>14802</v>
      </c>
      <c r="AF25900" s="10" t="s">
        <v>25</v>
      </c>
    </row>
    <row r="25901" spans="30:32" x14ac:dyDescent="0.2">
      <c r="AD25901" s="11" t="s">
        <v>40015</v>
      </c>
      <c r="AE25901" s="10" t="s">
        <v>14802</v>
      </c>
      <c r="AF25901" s="10" t="s">
        <v>25</v>
      </c>
    </row>
    <row r="25902" spans="30:32" x14ac:dyDescent="0.2">
      <c r="AD25902" s="11" t="s">
        <v>40016</v>
      </c>
      <c r="AE25902" s="10" t="s">
        <v>14802</v>
      </c>
      <c r="AF25902" s="10" t="s">
        <v>25</v>
      </c>
    </row>
    <row r="25903" spans="30:32" x14ac:dyDescent="0.2">
      <c r="AD25903" s="11" t="s">
        <v>40017</v>
      </c>
      <c r="AE25903" s="10" t="s">
        <v>14802</v>
      </c>
      <c r="AF25903" s="10" t="s">
        <v>25</v>
      </c>
    </row>
    <row r="25904" spans="30:32" x14ac:dyDescent="0.2">
      <c r="AD25904" s="11" t="s">
        <v>40018</v>
      </c>
      <c r="AE25904" s="10" t="s">
        <v>14802</v>
      </c>
      <c r="AF25904" s="10" t="s">
        <v>25</v>
      </c>
    </row>
    <row r="25905" spans="30:32" x14ac:dyDescent="0.2">
      <c r="AD25905" s="11" t="s">
        <v>40019</v>
      </c>
      <c r="AE25905" s="10" t="s">
        <v>14802</v>
      </c>
      <c r="AF25905" s="10" t="s">
        <v>25</v>
      </c>
    </row>
    <row r="25906" spans="30:32" x14ac:dyDescent="0.2">
      <c r="AD25906" s="11" t="s">
        <v>40020</v>
      </c>
      <c r="AE25906" s="10" t="s">
        <v>14802</v>
      </c>
      <c r="AF25906" s="10" t="s">
        <v>25</v>
      </c>
    </row>
    <row r="25907" spans="30:32" x14ac:dyDescent="0.2">
      <c r="AD25907" s="11" t="s">
        <v>40021</v>
      </c>
      <c r="AE25907" s="10" t="s">
        <v>14802</v>
      </c>
      <c r="AF25907" s="10" t="s">
        <v>25</v>
      </c>
    </row>
    <row r="25908" spans="30:32" x14ac:dyDescent="0.2">
      <c r="AD25908" s="11" t="s">
        <v>40022</v>
      </c>
      <c r="AE25908" s="10" t="s">
        <v>14802</v>
      </c>
      <c r="AF25908" s="10" t="s">
        <v>25</v>
      </c>
    </row>
    <row r="25909" spans="30:32" x14ac:dyDescent="0.2">
      <c r="AD25909" s="11" t="s">
        <v>40023</v>
      </c>
      <c r="AE25909" s="10" t="s">
        <v>14802</v>
      </c>
      <c r="AF25909" s="10" t="s">
        <v>25</v>
      </c>
    </row>
    <row r="25910" spans="30:32" x14ac:dyDescent="0.2">
      <c r="AD25910" s="11" t="s">
        <v>40024</v>
      </c>
      <c r="AE25910" s="10" t="s">
        <v>14802</v>
      </c>
      <c r="AF25910" s="10" t="s">
        <v>25</v>
      </c>
    </row>
    <row r="25911" spans="30:32" x14ac:dyDescent="0.2">
      <c r="AD25911" s="11" t="s">
        <v>40025</v>
      </c>
      <c r="AE25911" s="10" t="s">
        <v>14802</v>
      </c>
      <c r="AF25911" s="10" t="s">
        <v>25</v>
      </c>
    </row>
    <row r="25912" spans="30:32" x14ac:dyDescent="0.2">
      <c r="AD25912" s="11" t="s">
        <v>40026</v>
      </c>
      <c r="AE25912" s="10" t="s">
        <v>14802</v>
      </c>
      <c r="AF25912" s="10" t="s">
        <v>25</v>
      </c>
    </row>
    <row r="25913" spans="30:32" x14ac:dyDescent="0.2">
      <c r="AD25913" s="11" t="s">
        <v>40027</v>
      </c>
      <c r="AE25913" s="10" t="s">
        <v>14802</v>
      </c>
      <c r="AF25913" s="10" t="s">
        <v>25</v>
      </c>
    </row>
    <row r="25914" spans="30:32" x14ac:dyDescent="0.2">
      <c r="AD25914" s="11" t="s">
        <v>40028</v>
      </c>
      <c r="AE25914" s="10" t="s">
        <v>14802</v>
      </c>
      <c r="AF25914" s="10" t="s">
        <v>25</v>
      </c>
    </row>
    <row r="25915" spans="30:32" x14ac:dyDescent="0.2">
      <c r="AD25915" s="11" t="s">
        <v>40029</v>
      </c>
      <c r="AE25915" s="10" t="s">
        <v>14802</v>
      </c>
      <c r="AF25915" s="10" t="s">
        <v>25</v>
      </c>
    </row>
    <row r="25916" spans="30:32" x14ac:dyDescent="0.2">
      <c r="AD25916" s="11" t="s">
        <v>40030</v>
      </c>
      <c r="AE25916" s="10" t="s">
        <v>14802</v>
      </c>
      <c r="AF25916" s="10" t="s">
        <v>25</v>
      </c>
    </row>
    <row r="25917" spans="30:32" x14ac:dyDescent="0.2">
      <c r="AD25917" s="11" t="s">
        <v>40031</v>
      </c>
      <c r="AE25917" s="10" t="s">
        <v>40032</v>
      </c>
      <c r="AF25917" s="10" t="s">
        <v>25</v>
      </c>
    </row>
    <row r="25918" spans="30:32" x14ac:dyDescent="0.2">
      <c r="AD25918" s="11" t="s">
        <v>40033</v>
      </c>
      <c r="AE25918" s="10" t="s">
        <v>14802</v>
      </c>
      <c r="AF25918" s="10" t="s">
        <v>25</v>
      </c>
    </row>
    <row r="25919" spans="30:32" x14ac:dyDescent="0.2">
      <c r="AD25919" s="11" t="s">
        <v>40034</v>
      </c>
      <c r="AE25919" s="10" t="s">
        <v>14802</v>
      </c>
      <c r="AF25919" s="10" t="s">
        <v>25</v>
      </c>
    </row>
    <row r="25920" spans="30:32" x14ac:dyDescent="0.2">
      <c r="AD25920" s="11" t="s">
        <v>40035</v>
      </c>
      <c r="AE25920" s="10" t="s">
        <v>14802</v>
      </c>
      <c r="AF25920" s="10" t="s">
        <v>25</v>
      </c>
    </row>
    <row r="25921" spans="30:32" x14ac:dyDescent="0.2">
      <c r="AD25921" s="11" t="s">
        <v>40036</v>
      </c>
      <c r="AE25921" s="10" t="s">
        <v>14802</v>
      </c>
      <c r="AF25921" s="10" t="s">
        <v>25</v>
      </c>
    </row>
    <row r="25922" spans="30:32" x14ac:dyDescent="0.2">
      <c r="AD25922" s="11" t="s">
        <v>40037</v>
      </c>
      <c r="AE25922" s="10" t="s">
        <v>14802</v>
      </c>
      <c r="AF25922" s="10" t="s">
        <v>25</v>
      </c>
    </row>
    <row r="25923" spans="30:32" x14ac:dyDescent="0.2">
      <c r="AD25923" s="11" t="s">
        <v>40038</v>
      </c>
      <c r="AE25923" s="10" t="s">
        <v>14802</v>
      </c>
      <c r="AF25923" s="10" t="s">
        <v>25</v>
      </c>
    </row>
    <row r="25924" spans="30:32" x14ac:dyDescent="0.2">
      <c r="AD25924" s="11" t="s">
        <v>40039</v>
      </c>
      <c r="AE25924" s="10" t="s">
        <v>14802</v>
      </c>
      <c r="AF25924" s="10" t="s">
        <v>25</v>
      </c>
    </row>
    <row r="25925" spans="30:32" x14ac:dyDescent="0.2">
      <c r="AD25925" s="11" t="s">
        <v>40040</v>
      </c>
      <c r="AE25925" s="10" t="s">
        <v>14802</v>
      </c>
      <c r="AF25925" s="10" t="s">
        <v>25</v>
      </c>
    </row>
    <row r="25926" spans="30:32" x14ac:dyDescent="0.2">
      <c r="AD25926" s="11" t="s">
        <v>40041</v>
      </c>
      <c r="AE25926" s="10" t="s">
        <v>14802</v>
      </c>
      <c r="AF25926" s="10" t="s">
        <v>25</v>
      </c>
    </row>
    <row r="25927" spans="30:32" x14ac:dyDescent="0.2">
      <c r="AD25927" s="11" t="s">
        <v>40042</v>
      </c>
      <c r="AE25927" s="10" t="s">
        <v>40043</v>
      </c>
      <c r="AF25927" s="10" t="s">
        <v>25</v>
      </c>
    </row>
    <row r="25928" spans="30:32" x14ac:dyDescent="0.2">
      <c r="AD25928" s="11" t="s">
        <v>40044</v>
      </c>
      <c r="AE25928" s="10" t="s">
        <v>14802</v>
      </c>
      <c r="AF25928" s="10" t="s">
        <v>25</v>
      </c>
    </row>
    <row r="25929" spans="30:32" x14ac:dyDescent="0.2">
      <c r="AD25929" s="11" t="s">
        <v>40045</v>
      </c>
      <c r="AE25929" s="10" t="s">
        <v>14802</v>
      </c>
      <c r="AF25929" s="10" t="s">
        <v>25</v>
      </c>
    </row>
    <row r="25930" spans="30:32" x14ac:dyDescent="0.2">
      <c r="AD25930" s="11" t="s">
        <v>40046</v>
      </c>
      <c r="AE25930" s="10" t="s">
        <v>14802</v>
      </c>
      <c r="AF25930" s="10" t="s">
        <v>25</v>
      </c>
    </row>
    <row r="25931" spans="30:32" x14ac:dyDescent="0.2">
      <c r="AD25931" s="11" t="s">
        <v>40047</v>
      </c>
      <c r="AE25931" s="10" t="s">
        <v>14802</v>
      </c>
      <c r="AF25931" s="10" t="s">
        <v>25</v>
      </c>
    </row>
    <row r="25932" spans="30:32" x14ac:dyDescent="0.2">
      <c r="AD25932" s="11" t="s">
        <v>40048</v>
      </c>
      <c r="AE25932" s="10" t="s">
        <v>14802</v>
      </c>
      <c r="AF25932" s="10" t="s">
        <v>25</v>
      </c>
    </row>
    <row r="25933" spans="30:32" x14ac:dyDescent="0.2">
      <c r="AD25933" s="11" t="s">
        <v>40049</v>
      </c>
      <c r="AE25933" s="10" t="s">
        <v>14802</v>
      </c>
      <c r="AF25933" s="10" t="s">
        <v>25</v>
      </c>
    </row>
    <row r="25934" spans="30:32" x14ac:dyDescent="0.2">
      <c r="AD25934" s="11" t="s">
        <v>40050</v>
      </c>
      <c r="AE25934" s="10" t="s">
        <v>14802</v>
      </c>
      <c r="AF25934" s="10" t="s">
        <v>25</v>
      </c>
    </row>
    <row r="25935" spans="30:32" x14ac:dyDescent="0.2">
      <c r="AD25935" s="11" t="s">
        <v>40051</v>
      </c>
      <c r="AE25935" s="10" t="s">
        <v>14802</v>
      </c>
      <c r="AF25935" s="10" t="s">
        <v>25</v>
      </c>
    </row>
    <row r="25936" spans="30:32" x14ac:dyDescent="0.2">
      <c r="AD25936" s="11" t="s">
        <v>40052</v>
      </c>
      <c r="AE25936" s="10" t="s">
        <v>14802</v>
      </c>
      <c r="AF25936" s="10" t="s">
        <v>25</v>
      </c>
    </row>
    <row r="25937" spans="30:32" x14ac:dyDescent="0.2">
      <c r="AD25937" s="11" t="s">
        <v>40053</v>
      </c>
      <c r="AE25937" s="10" t="s">
        <v>14802</v>
      </c>
      <c r="AF25937" s="10" t="s">
        <v>25</v>
      </c>
    </row>
    <row r="25938" spans="30:32" x14ac:dyDescent="0.2">
      <c r="AD25938" s="11" t="s">
        <v>40054</v>
      </c>
      <c r="AE25938" s="10" t="s">
        <v>14802</v>
      </c>
      <c r="AF25938" s="10" t="s">
        <v>25</v>
      </c>
    </row>
    <row r="25939" spans="30:32" x14ac:dyDescent="0.2">
      <c r="AD25939" s="11" t="s">
        <v>40055</v>
      </c>
      <c r="AE25939" s="10" t="s">
        <v>14802</v>
      </c>
      <c r="AF25939" s="10" t="s">
        <v>25</v>
      </c>
    </row>
    <row r="25940" spans="30:32" x14ac:dyDescent="0.2">
      <c r="AD25940" s="11" t="s">
        <v>40056</v>
      </c>
      <c r="AE25940" s="10" t="s">
        <v>14802</v>
      </c>
      <c r="AF25940" s="10" t="s">
        <v>25</v>
      </c>
    </row>
    <row r="25941" spans="30:32" x14ac:dyDescent="0.2">
      <c r="AD25941" s="11" t="s">
        <v>40057</v>
      </c>
      <c r="AE25941" s="10" t="s">
        <v>14802</v>
      </c>
      <c r="AF25941" s="10" t="s">
        <v>25</v>
      </c>
    </row>
    <row r="25942" spans="30:32" x14ac:dyDescent="0.2">
      <c r="AD25942" s="11" t="s">
        <v>40058</v>
      </c>
      <c r="AE25942" s="10" t="s">
        <v>14802</v>
      </c>
      <c r="AF25942" s="10" t="s">
        <v>25</v>
      </c>
    </row>
    <row r="25943" spans="30:32" x14ac:dyDescent="0.2">
      <c r="AD25943" s="11" t="s">
        <v>124</v>
      </c>
      <c r="AE25943" s="10" t="s">
        <v>14802</v>
      </c>
      <c r="AF25943" s="10" t="s">
        <v>25</v>
      </c>
    </row>
    <row r="25944" spans="30:32" x14ac:dyDescent="0.2">
      <c r="AD25944" s="11" t="s">
        <v>40059</v>
      </c>
      <c r="AE25944" s="10" t="s">
        <v>14802</v>
      </c>
      <c r="AF25944" s="10" t="s">
        <v>25</v>
      </c>
    </row>
    <row r="25945" spans="30:32" x14ac:dyDescent="0.2">
      <c r="AD25945" s="11" t="s">
        <v>40060</v>
      </c>
      <c r="AE25945" s="10" t="s">
        <v>14802</v>
      </c>
      <c r="AF25945" s="10" t="s">
        <v>25</v>
      </c>
    </row>
    <row r="25946" spans="30:32" x14ac:dyDescent="0.2">
      <c r="AD25946" s="11" t="s">
        <v>40061</v>
      </c>
      <c r="AE25946" s="10" t="s">
        <v>14802</v>
      </c>
      <c r="AF25946" s="10" t="s">
        <v>25</v>
      </c>
    </row>
    <row r="25947" spans="30:32" x14ac:dyDescent="0.2">
      <c r="AD25947" s="11" t="s">
        <v>40062</v>
      </c>
      <c r="AE25947" s="10" t="s">
        <v>14802</v>
      </c>
      <c r="AF25947" s="10" t="s">
        <v>25</v>
      </c>
    </row>
    <row r="25948" spans="30:32" x14ac:dyDescent="0.2">
      <c r="AD25948" s="11" t="s">
        <v>40063</v>
      </c>
      <c r="AE25948" s="10" t="s">
        <v>14802</v>
      </c>
      <c r="AF25948" s="10" t="s">
        <v>25</v>
      </c>
    </row>
    <row r="25949" spans="30:32" x14ac:dyDescent="0.2">
      <c r="AD25949" s="11" t="s">
        <v>40064</v>
      </c>
      <c r="AE25949" s="10" t="s">
        <v>14802</v>
      </c>
      <c r="AF25949" s="10" t="s">
        <v>25</v>
      </c>
    </row>
    <row r="25950" spans="30:32" x14ac:dyDescent="0.2">
      <c r="AD25950" s="11" t="s">
        <v>40065</v>
      </c>
      <c r="AE25950" s="10" t="s">
        <v>14802</v>
      </c>
      <c r="AF25950" s="10" t="s">
        <v>25</v>
      </c>
    </row>
    <row r="25951" spans="30:32" x14ac:dyDescent="0.2">
      <c r="AD25951" s="11" t="s">
        <v>40066</v>
      </c>
      <c r="AE25951" s="10" t="s">
        <v>14802</v>
      </c>
      <c r="AF25951" s="10" t="s">
        <v>25</v>
      </c>
    </row>
    <row r="25952" spans="30:32" x14ac:dyDescent="0.2">
      <c r="AD25952" s="11" t="s">
        <v>40067</v>
      </c>
      <c r="AE25952" s="10" t="s">
        <v>14802</v>
      </c>
      <c r="AF25952" s="10" t="s">
        <v>25</v>
      </c>
    </row>
    <row r="25953" spans="30:32" x14ac:dyDescent="0.2">
      <c r="AD25953" s="11" t="s">
        <v>40068</v>
      </c>
      <c r="AE25953" s="10" t="s">
        <v>14802</v>
      </c>
      <c r="AF25953" s="10" t="s">
        <v>25</v>
      </c>
    </row>
    <row r="25954" spans="30:32" x14ac:dyDescent="0.2">
      <c r="AD25954" s="11" t="s">
        <v>40069</v>
      </c>
      <c r="AE25954" s="10" t="s">
        <v>14802</v>
      </c>
      <c r="AF25954" s="10" t="s">
        <v>25</v>
      </c>
    </row>
    <row r="25955" spans="30:32" x14ac:dyDescent="0.2">
      <c r="AD25955" s="11" t="s">
        <v>40070</v>
      </c>
      <c r="AE25955" s="10" t="s">
        <v>14802</v>
      </c>
      <c r="AF25955" s="10" t="s">
        <v>25</v>
      </c>
    </row>
    <row r="25956" spans="30:32" x14ac:dyDescent="0.2">
      <c r="AD25956" s="11" t="s">
        <v>40071</v>
      </c>
      <c r="AE25956" s="10" t="s">
        <v>14802</v>
      </c>
      <c r="AF25956" s="10" t="s">
        <v>25</v>
      </c>
    </row>
    <row r="25957" spans="30:32" x14ac:dyDescent="0.2">
      <c r="AD25957" s="11" t="s">
        <v>40072</v>
      </c>
      <c r="AE25957" s="10" t="s">
        <v>14802</v>
      </c>
      <c r="AF25957" s="10" t="s">
        <v>25</v>
      </c>
    </row>
    <row r="25958" spans="30:32" x14ac:dyDescent="0.2">
      <c r="AD25958" s="11" t="s">
        <v>40073</v>
      </c>
      <c r="AE25958" s="10" t="s">
        <v>14802</v>
      </c>
      <c r="AF25958" s="10" t="s">
        <v>25</v>
      </c>
    </row>
    <row r="25959" spans="30:32" x14ac:dyDescent="0.2">
      <c r="AD25959" s="11" t="s">
        <v>40074</v>
      </c>
      <c r="AE25959" s="10" t="s">
        <v>14802</v>
      </c>
      <c r="AF25959" s="10" t="s">
        <v>25</v>
      </c>
    </row>
    <row r="25960" spans="30:32" x14ac:dyDescent="0.2">
      <c r="AD25960" s="11" t="s">
        <v>40075</v>
      </c>
      <c r="AE25960" s="10" t="s">
        <v>14802</v>
      </c>
      <c r="AF25960" s="10" t="s">
        <v>25</v>
      </c>
    </row>
    <row r="25961" spans="30:32" x14ac:dyDescent="0.2">
      <c r="AD25961" s="11" t="s">
        <v>40076</v>
      </c>
      <c r="AE25961" s="10" t="s">
        <v>14802</v>
      </c>
      <c r="AF25961" s="10" t="s">
        <v>25</v>
      </c>
    </row>
    <row r="25962" spans="30:32" x14ac:dyDescent="0.2">
      <c r="AD25962" s="11" t="s">
        <v>40077</v>
      </c>
      <c r="AE25962" s="10" t="s">
        <v>14802</v>
      </c>
      <c r="AF25962" s="10" t="s">
        <v>25</v>
      </c>
    </row>
    <row r="25963" spans="30:32" x14ac:dyDescent="0.2">
      <c r="AD25963" s="11" t="s">
        <v>40078</v>
      </c>
      <c r="AE25963" s="10" t="s">
        <v>14802</v>
      </c>
      <c r="AF25963" s="10" t="s">
        <v>25</v>
      </c>
    </row>
    <row r="25964" spans="30:32" x14ac:dyDescent="0.2">
      <c r="AD25964" s="11" t="s">
        <v>40079</v>
      </c>
      <c r="AE25964" s="10" t="s">
        <v>14802</v>
      </c>
      <c r="AF25964" s="10" t="s">
        <v>25</v>
      </c>
    </row>
    <row r="25965" spans="30:32" x14ac:dyDescent="0.2">
      <c r="AD25965" s="11" t="s">
        <v>40080</v>
      </c>
      <c r="AE25965" s="10" t="s">
        <v>14802</v>
      </c>
      <c r="AF25965" s="10" t="s">
        <v>25</v>
      </c>
    </row>
    <row r="25966" spans="30:32" x14ac:dyDescent="0.2">
      <c r="AD25966" s="11" t="s">
        <v>40081</v>
      </c>
      <c r="AE25966" s="10" t="s">
        <v>14802</v>
      </c>
      <c r="AF25966" s="10" t="s">
        <v>25</v>
      </c>
    </row>
    <row r="25967" spans="30:32" x14ac:dyDescent="0.2">
      <c r="AD25967" s="11" t="s">
        <v>40082</v>
      </c>
      <c r="AE25967" s="10" t="s">
        <v>14802</v>
      </c>
      <c r="AF25967" s="10" t="s">
        <v>25</v>
      </c>
    </row>
    <row r="25968" spans="30:32" x14ac:dyDescent="0.2">
      <c r="AD25968" s="11" t="s">
        <v>40083</v>
      </c>
      <c r="AE25968" s="10" t="s">
        <v>14802</v>
      </c>
      <c r="AF25968" s="10" t="s">
        <v>25</v>
      </c>
    </row>
    <row r="25969" spans="30:32" x14ac:dyDescent="0.2">
      <c r="AD25969" s="11" t="s">
        <v>40084</v>
      </c>
      <c r="AE25969" s="10" t="s">
        <v>14802</v>
      </c>
      <c r="AF25969" s="10" t="s">
        <v>25</v>
      </c>
    </row>
    <row r="25970" spans="30:32" x14ac:dyDescent="0.2">
      <c r="AD25970" s="11" t="s">
        <v>40085</v>
      </c>
      <c r="AE25970" s="10" t="s">
        <v>14802</v>
      </c>
      <c r="AF25970" s="10" t="s">
        <v>25</v>
      </c>
    </row>
    <row r="25971" spans="30:32" x14ac:dyDescent="0.2">
      <c r="AD25971" s="11" t="s">
        <v>40086</v>
      </c>
      <c r="AE25971" s="10" t="s">
        <v>14802</v>
      </c>
      <c r="AF25971" s="10" t="s">
        <v>25</v>
      </c>
    </row>
    <row r="25972" spans="30:32" x14ac:dyDescent="0.2">
      <c r="AD25972" s="11" t="s">
        <v>40087</v>
      </c>
      <c r="AE25972" s="10" t="s">
        <v>14802</v>
      </c>
      <c r="AF25972" s="10" t="s">
        <v>25</v>
      </c>
    </row>
    <row r="25973" spans="30:32" x14ac:dyDescent="0.2">
      <c r="AD25973" s="11" t="s">
        <v>40088</v>
      </c>
      <c r="AE25973" s="10" t="s">
        <v>14802</v>
      </c>
      <c r="AF25973" s="10" t="s">
        <v>25</v>
      </c>
    </row>
    <row r="25974" spans="30:32" x14ac:dyDescent="0.2">
      <c r="AD25974" s="11" t="s">
        <v>40089</v>
      </c>
      <c r="AE25974" s="10" t="s">
        <v>14802</v>
      </c>
      <c r="AF25974" s="10" t="s">
        <v>25</v>
      </c>
    </row>
    <row r="25975" spans="30:32" x14ac:dyDescent="0.2">
      <c r="AD25975" s="11" t="s">
        <v>40090</v>
      </c>
      <c r="AE25975" s="10" t="s">
        <v>14802</v>
      </c>
      <c r="AF25975" s="10" t="s">
        <v>25</v>
      </c>
    </row>
    <row r="25976" spans="30:32" x14ac:dyDescent="0.2">
      <c r="AD25976" s="11" t="s">
        <v>40091</v>
      </c>
      <c r="AE25976" s="10" t="s">
        <v>14802</v>
      </c>
      <c r="AF25976" s="10" t="s">
        <v>25</v>
      </c>
    </row>
    <row r="25977" spans="30:32" x14ac:dyDescent="0.2">
      <c r="AD25977" s="11" t="s">
        <v>40092</v>
      </c>
      <c r="AE25977" s="10" t="s">
        <v>14802</v>
      </c>
      <c r="AF25977" s="10" t="s">
        <v>25</v>
      </c>
    </row>
    <row r="25978" spans="30:32" x14ac:dyDescent="0.2">
      <c r="AD25978" s="11" t="s">
        <v>40093</v>
      </c>
      <c r="AE25978" s="10" t="s">
        <v>14802</v>
      </c>
      <c r="AF25978" s="10" t="s">
        <v>25</v>
      </c>
    </row>
    <row r="25979" spans="30:32" x14ac:dyDescent="0.2">
      <c r="AD25979" s="11" t="s">
        <v>40094</v>
      </c>
      <c r="AE25979" s="10" t="s">
        <v>14802</v>
      </c>
      <c r="AF25979" s="10" t="s">
        <v>25</v>
      </c>
    </row>
    <row r="25980" spans="30:32" x14ac:dyDescent="0.2">
      <c r="AD25980" s="11" t="s">
        <v>40095</v>
      </c>
      <c r="AE25980" s="10" t="s">
        <v>14802</v>
      </c>
      <c r="AF25980" s="10" t="s">
        <v>25</v>
      </c>
    </row>
    <row r="25981" spans="30:32" x14ac:dyDescent="0.2">
      <c r="AD25981" s="11" t="s">
        <v>40096</v>
      </c>
      <c r="AE25981" s="10" t="s">
        <v>14802</v>
      </c>
      <c r="AF25981" s="10" t="s">
        <v>25</v>
      </c>
    </row>
    <row r="25982" spans="30:32" x14ac:dyDescent="0.2">
      <c r="AD25982" s="11" t="s">
        <v>40097</v>
      </c>
      <c r="AE25982" s="10" t="s">
        <v>14802</v>
      </c>
      <c r="AF25982" s="10" t="s">
        <v>25</v>
      </c>
    </row>
    <row r="25983" spans="30:32" x14ac:dyDescent="0.2">
      <c r="AD25983" s="11" t="s">
        <v>40098</v>
      </c>
      <c r="AE25983" s="10" t="s">
        <v>40099</v>
      </c>
      <c r="AF25983" s="10" t="s">
        <v>25</v>
      </c>
    </row>
    <row r="25984" spans="30:32" x14ac:dyDescent="0.2">
      <c r="AD25984" s="11" t="s">
        <v>40100</v>
      </c>
      <c r="AE25984" s="10" t="s">
        <v>40099</v>
      </c>
      <c r="AF25984" s="10" t="s">
        <v>25</v>
      </c>
    </row>
    <row r="25985" spans="30:32" x14ac:dyDescent="0.2">
      <c r="AD25985" s="11" t="s">
        <v>40101</v>
      </c>
      <c r="AE25985" s="10" t="s">
        <v>40099</v>
      </c>
      <c r="AF25985" s="10" t="s">
        <v>25</v>
      </c>
    </row>
    <row r="25986" spans="30:32" x14ac:dyDescent="0.2">
      <c r="AD25986" s="11" t="s">
        <v>40102</v>
      </c>
      <c r="AE25986" s="10" t="s">
        <v>40099</v>
      </c>
      <c r="AF25986" s="10" t="s">
        <v>25</v>
      </c>
    </row>
    <row r="25987" spans="30:32" x14ac:dyDescent="0.2">
      <c r="AD25987" s="11" t="s">
        <v>40103</v>
      </c>
      <c r="AE25987" s="10" t="s">
        <v>40099</v>
      </c>
      <c r="AF25987" s="10" t="s">
        <v>25</v>
      </c>
    </row>
    <row r="25988" spans="30:32" x14ac:dyDescent="0.2">
      <c r="AD25988" s="11" t="s">
        <v>40104</v>
      </c>
      <c r="AE25988" s="10" t="s">
        <v>40099</v>
      </c>
      <c r="AF25988" s="10" t="s">
        <v>25</v>
      </c>
    </row>
    <row r="25989" spans="30:32" x14ac:dyDescent="0.2">
      <c r="AD25989" s="11" t="s">
        <v>40105</v>
      </c>
      <c r="AE25989" s="10" t="s">
        <v>40099</v>
      </c>
      <c r="AF25989" s="10" t="s">
        <v>25</v>
      </c>
    </row>
    <row r="25990" spans="30:32" x14ac:dyDescent="0.2">
      <c r="AD25990" s="11" t="s">
        <v>40106</v>
      </c>
      <c r="AE25990" s="10" t="s">
        <v>40107</v>
      </c>
      <c r="AF25990" s="10" t="s">
        <v>25</v>
      </c>
    </row>
    <row r="25991" spans="30:32" x14ac:dyDescent="0.2">
      <c r="AD25991" s="11" t="s">
        <v>40108</v>
      </c>
      <c r="AE25991" s="10" t="s">
        <v>40109</v>
      </c>
      <c r="AF25991" s="10" t="s">
        <v>25</v>
      </c>
    </row>
    <row r="25992" spans="30:32" x14ac:dyDescent="0.2">
      <c r="AD25992" s="11" t="s">
        <v>40110</v>
      </c>
      <c r="AE25992" s="10" t="s">
        <v>40109</v>
      </c>
      <c r="AF25992" s="10" t="s">
        <v>25</v>
      </c>
    </row>
    <row r="25993" spans="30:32" x14ac:dyDescent="0.2">
      <c r="AD25993" s="11" t="s">
        <v>40111</v>
      </c>
      <c r="AE25993" s="10" t="s">
        <v>40109</v>
      </c>
      <c r="AF25993" s="10" t="s">
        <v>25</v>
      </c>
    </row>
    <row r="25994" spans="30:32" x14ac:dyDescent="0.2">
      <c r="AD25994" s="11" t="s">
        <v>40112</v>
      </c>
      <c r="AE25994" s="10" t="s">
        <v>40113</v>
      </c>
      <c r="AF25994" s="10" t="s">
        <v>25</v>
      </c>
    </row>
    <row r="25995" spans="30:32" x14ac:dyDescent="0.2">
      <c r="AD25995" s="11" t="s">
        <v>40114</v>
      </c>
      <c r="AE25995" s="10" t="s">
        <v>40113</v>
      </c>
      <c r="AF25995" s="10" t="s">
        <v>25</v>
      </c>
    </row>
    <row r="25996" spans="30:32" x14ac:dyDescent="0.2">
      <c r="AD25996" s="11" t="s">
        <v>40115</v>
      </c>
      <c r="AE25996" s="10" t="s">
        <v>40116</v>
      </c>
      <c r="AF25996" s="10" t="s">
        <v>25</v>
      </c>
    </row>
    <row r="25997" spans="30:32" x14ac:dyDescent="0.2">
      <c r="AD25997" s="11" t="s">
        <v>40117</v>
      </c>
      <c r="AE25997" s="10" t="s">
        <v>40118</v>
      </c>
      <c r="AF25997" s="10" t="s">
        <v>25</v>
      </c>
    </row>
    <row r="25998" spans="30:32" x14ac:dyDescent="0.2">
      <c r="AD25998" s="11" t="s">
        <v>40119</v>
      </c>
      <c r="AE25998" s="10" t="s">
        <v>40120</v>
      </c>
      <c r="AF25998" s="10" t="s">
        <v>25</v>
      </c>
    </row>
    <row r="25999" spans="30:32" x14ac:dyDescent="0.2">
      <c r="AD25999" s="11" t="s">
        <v>40121</v>
      </c>
      <c r="AE25999" s="10" t="s">
        <v>40122</v>
      </c>
      <c r="AF25999" s="10" t="s">
        <v>25</v>
      </c>
    </row>
    <row r="26000" spans="30:32" x14ac:dyDescent="0.2">
      <c r="AD26000" s="11" t="s">
        <v>40123</v>
      </c>
      <c r="AE26000" s="10" t="s">
        <v>40122</v>
      </c>
      <c r="AF26000" s="10" t="s">
        <v>25</v>
      </c>
    </row>
    <row r="26001" spans="30:32" x14ac:dyDescent="0.2">
      <c r="AD26001" s="11" t="s">
        <v>40124</v>
      </c>
      <c r="AE26001" s="10" t="s">
        <v>40125</v>
      </c>
      <c r="AF26001" s="10" t="s">
        <v>25</v>
      </c>
    </row>
    <row r="26002" spans="30:32" x14ac:dyDescent="0.2">
      <c r="AD26002" s="11" t="s">
        <v>40126</v>
      </c>
      <c r="AE26002" s="10" t="s">
        <v>40125</v>
      </c>
      <c r="AF26002" s="10" t="s">
        <v>25</v>
      </c>
    </row>
    <row r="26003" spans="30:32" x14ac:dyDescent="0.2">
      <c r="AD26003" s="11" t="s">
        <v>40127</v>
      </c>
      <c r="AE26003" s="10" t="s">
        <v>40125</v>
      </c>
      <c r="AF26003" s="10" t="s">
        <v>25</v>
      </c>
    </row>
    <row r="26004" spans="30:32" x14ac:dyDescent="0.2">
      <c r="AD26004" s="11" t="s">
        <v>40128</v>
      </c>
      <c r="AE26004" s="10" t="s">
        <v>40125</v>
      </c>
      <c r="AF26004" s="10" t="s">
        <v>25</v>
      </c>
    </row>
    <row r="26005" spans="30:32" x14ac:dyDescent="0.2">
      <c r="AD26005" s="11" t="s">
        <v>40129</v>
      </c>
      <c r="AE26005" s="10" t="s">
        <v>40125</v>
      </c>
      <c r="AF26005" s="10" t="s">
        <v>25</v>
      </c>
    </row>
    <row r="26006" spans="30:32" x14ac:dyDescent="0.2">
      <c r="AD26006" s="11" t="s">
        <v>40130</v>
      </c>
      <c r="AE26006" s="10" t="s">
        <v>40125</v>
      </c>
      <c r="AF26006" s="10" t="s">
        <v>25</v>
      </c>
    </row>
    <row r="26007" spans="30:32" x14ac:dyDescent="0.2">
      <c r="AD26007" s="11" t="s">
        <v>40131</v>
      </c>
      <c r="AE26007" s="10" t="s">
        <v>40125</v>
      </c>
      <c r="AF26007" s="10" t="s">
        <v>25</v>
      </c>
    </row>
    <row r="26008" spans="30:32" x14ac:dyDescent="0.2">
      <c r="AD26008" s="11" t="s">
        <v>40132</v>
      </c>
      <c r="AE26008" s="10" t="s">
        <v>40125</v>
      </c>
      <c r="AF26008" s="10" t="s">
        <v>25</v>
      </c>
    </row>
    <row r="26009" spans="30:32" x14ac:dyDescent="0.2">
      <c r="AD26009" s="11" t="s">
        <v>40133</v>
      </c>
      <c r="AE26009" s="10" t="s">
        <v>40125</v>
      </c>
      <c r="AF26009" s="10" t="s">
        <v>25</v>
      </c>
    </row>
    <row r="26010" spans="30:32" x14ac:dyDescent="0.2">
      <c r="AD26010" s="11" t="s">
        <v>40134</v>
      </c>
      <c r="AE26010" s="10" t="s">
        <v>40125</v>
      </c>
      <c r="AF26010" s="10" t="s">
        <v>25</v>
      </c>
    </row>
    <row r="26011" spans="30:32" x14ac:dyDescent="0.2">
      <c r="AD26011" s="11" t="s">
        <v>40135</v>
      </c>
      <c r="AE26011" s="10" t="s">
        <v>40125</v>
      </c>
      <c r="AF26011" s="10" t="s">
        <v>25</v>
      </c>
    </row>
    <row r="26012" spans="30:32" x14ac:dyDescent="0.2">
      <c r="AD26012" s="11" t="s">
        <v>40136</v>
      </c>
      <c r="AE26012" s="10" t="s">
        <v>40125</v>
      </c>
      <c r="AF26012" s="10" t="s">
        <v>25</v>
      </c>
    </row>
    <row r="26013" spans="30:32" x14ac:dyDescent="0.2">
      <c r="AD26013" s="11" t="s">
        <v>40137</v>
      </c>
      <c r="AE26013" s="10" t="s">
        <v>40125</v>
      </c>
      <c r="AF26013" s="10" t="s">
        <v>25</v>
      </c>
    </row>
    <row r="26014" spans="30:32" x14ac:dyDescent="0.2">
      <c r="AD26014" s="11" t="s">
        <v>40138</v>
      </c>
      <c r="AE26014" s="10" t="s">
        <v>40125</v>
      </c>
      <c r="AF26014" s="10" t="s">
        <v>25</v>
      </c>
    </row>
    <row r="26015" spans="30:32" x14ac:dyDescent="0.2">
      <c r="AD26015" s="11" t="s">
        <v>40139</v>
      </c>
      <c r="AE26015" s="10" t="s">
        <v>40140</v>
      </c>
      <c r="AF26015" s="10" t="s">
        <v>25</v>
      </c>
    </row>
    <row r="26016" spans="30:32" x14ac:dyDescent="0.2">
      <c r="AD26016" s="11" t="s">
        <v>40141</v>
      </c>
      <c r="AE26016" s="10" t="s">
        <v>40125</v>
      </c>
      <c r="AF26016" s="10" t="s">
        <v>25</v>
      </c>
    </row>
    <row r="26017" spans="30:32" x14ac:dyDescent="0.2">
      <c r="AD26017" s="11" t="s">
        <v>40142</v>
      </c>
      <c r="AE26017" s="10" t="s">
        <v>40125</v>
      </c>
      <c r="AF26017" s="10" t="s">
        <v>25</v>
      </c>
    </row>
    <row r="26018" spans="30:32" x14ac:dyDescent="0.2">
      <c r="AD26018" s="11" t="s">
        <v>40143</v>
      </c>
      <c r="AE26018" s="10" t="s">
        <v>40144</v>
      </c>
      <c r="AF26018" s="10" t="s">
        <v>25</v>
      </c>
    </row>
    <row r="26019" spans="30:32" x14ac:dyDescent="0.2">
      <c r="AD26019" s="11" t="s">
        <v>40145</v>
      </c>
      <c r="AE26019" s="10" t="s">
        <v>40146</v>
      </c>
      <c r="AF26019" s="10" t="s">
        <v>25</v>
      </c>
    </row>
    <row r="26020" spans="30:32" x14ac:dyDescent="0.2">
      <c r="AD26020" s="11" t="s">
        <v>40147</v>
      </c>
      <c r="AE26020" s="10" t="s">
        <v>40148</v>
      </c>
      <c r="AF26020" s="10" t="s">
        <v>25</v>
      </c>
    </row>
    <row r="26021" spans="30:32" x14ac:dyDescent="0.2">
      <c r="AD26021" s="11" t="s">
        <v>40149</v>
      </c>
      <c r="AE26021" s="10" t="s">
        <v>40150</v>
      </c>
      <c r="AF26021" s="10" t="s">
        <v>25</v>
      </c>
    </row>
    <row r="26022" spans="30:32" x14ac:dyDescent="0.2">
      <c r="AD26022" s="11" t="s">
        <v>40151</v>
      </c>
      <c r="AE26022" s="10" t="s">
        <v>39947</v>
      </c>
      <c r="AF26022" s="10" t="s">
        <v>25</v>
      </c>
    </row>
    <row r="26023" spans="30:32" x14ac:dyDescent="0.2">
      <c r="AD26023" s="11" t="s">
        <v>40152</v>
      </c>
      <c r="AE26023" s="10" t="s">
        <v>13902</v>
      </c>
      <c r="AF26023" s="10" t="s">
        <v>25</v>
      </c>
    </row>
    <row r="26024" spans="30:32" x14ac:dyDescent="0.2">
      <c r="AD26024" s="11" t="s">
        <v>40153</v>
      </c>
      <c r="AE26024" s="10" t="s">
        <v>13902</v>
      </c>
      <c r="AF26024" s="10" t="s">
        <v>25</v>
      </c>
    </row>
    <row r="26025" spans="30:32" x14ac:dyDescent="0.2">
      <c r="AD26025" s="11" t="s">
        <v>40154</v>
      </c>
      <c r="AE26025" s="10" t="s">
        <v>13902</v>
      </c>
      <c r="AF26025" s="10" t="s">
        <v>25</v>
      </c>
    </row>
    <row r="26026" spans="30:32" x14ac:dyDescent="0.2">
      <c r="AD26026" s="11" t="s">
        <v>40155</v>
      </c>
      <c r="AE26026" s="10" t="s">
        <v>13902</v>
      </c>
      <c r="AF26026" s="10" t="s">
        <v>25</v>
      </c>
    </row>
    <row r="26027" spans="30:32" x14ac:dyDescent="0.2">
      <c r="AD26027" s="11" t="s">
        <v>40156</v>
      </c>
      <c r="AE26027" s="10" t="s">
        <v>40157</v>
      </c>
      <c r="AF26027" s="10" t="s">
        <v>25</v>
      </c>
    </row>
    <row r="26028" spans="30:32" x14ac:dyDescent="0.2">
      <c r="AD26028" s="11" t="s">
        <v>40158</v>
      </c>
      <c r="AE26028" s="10" t="s">
        <v>40159</v>
      </c>
      <c r="AF26028" s="10" t="s">
        <v>25</v>
      </c>
    </row>
    <row r="26029" spans="30:32" x14ac:dyDescent="0.2">
      <c r="AD26029" s="11" t="s">
        <v>40160</v>
      </c>
      <c r="AE26029" s="10" t="s">
        <v>40161</v>
      </c>
      <c r="AF26029" s="10" t="s">
        <v>25</v>
      </c>
    </row>
    <row r="26030" spans="30:32" x14ac:dyDescent="0.2">
      <c r="AD26030" s="11" t="s">
        <v>40162</v>
      </c>
      <c r="AE26030" s="10" t="s">
        <v>40163</v>
      </c>
      <c r="AF26030" s="10" t="s">
        <v>25</v>
      </c>
    </row>
    <row r="26031" spans="30:32" x14ac:dyDescent="0.2">
      <c r="AD26031" s="11" t="s">
        <v>40164</v>
      </c>
      <c r="AE26031" s="10" t="s">
        <v>40163</v>
      </c>
      <c r="AF26031" s="10" t="s">
        <v>25</v>
      </c>
    </row>
    <row r="26032" spans="30:32" x14ac:dyDescent="0.2">
      <c r="AD26032" s="11" t="s">
        <v>40165</v>
      </c>
      <c r="AE26032" s="10" t="s">
        <v>40163</v>
      </c>
      <c r="AF26032" s="10" t="s">
        <v>25</v>
      </c>
    </row>
    <row r="26033" spans="30:32" x14ac:dyDescent="0.2">
      <c r="AD26033" s="11" t="s">
        <v>40166</v>
      </c>
      <c r="AE26033" s="10" t="s">
        <v>40163</v>
      </c>
      <c r="AF26033" s="10" t="s">
        <v>25</v>
      </c>
    </row>
    <row r="26034" spans="30:32" x14ac:dyDescent="0.2">
      <c r="AD26034" s="11" t="s">
        <v>40167</v>
      </c>
      <c r="AE26034" s="10" t="s">
        <v>40163</v>
      </c>
      <c r="AF26034" s="10" t="s">
        <v>25</v>
      </c>
    </row>
    <row r="26035" spans="30:32" x14ac:dyDescent="0.2">
      <c r="AD26035" s="11" t="s">
        <v>40168</v>
      </c>
      <c r="AE26035" s="10" t="s">
        <v>40163</v>
      </c>
      <c r="AF26035" s="10" t="s">
        <v>25</v>
      </c>
    </row>
    <row r="26036" spans="30:32" x14ac:dyDescent="0.2">
      <c r="AD26036" s="11" t="s">
        <v>40169</v>
      </c>
      <c r="AE26036" s="10" t="s">
        <v>40163</v>
      </c>
      <c r="AF26036" s="10" t="s">
        <v>25</v>
      </c>
    </row>
    <row r="26037" spans="30:32" x14ac:dyDescent="0.2">
      <c r="AD26037" s="11" t="s">
        <v>40170</v>
      </c>
      <c r="AE26037" s="10" t="s">
        <v>40171</v>
      </c>
      <c r="AF26037" s="10" t="s">
        <v>25</v>
      </c>
    </row>
    <row r="26038" spans="30:32" x14ac:dyDescent="0.2">
      <c r="AD26038" s="11" t="s">
        <v>40172</v>
      </c>
      <c r="AE26038" s="10" t="s">
        <v>40163</v>
      </c>
      <c r="AF26038" s="10" t="s">
        <v>25</v>
      </c>
    </row>
    <row r="26039" spans="30:32" x14ac:dyDescent="0.2">
      <c r="AD26039" s="11" t="s">
        <v>40173</v>
      </c>
      <c r="AE26039" s="10" t="s">
        <v>40174</v>
      </c>
      <c r="AF26039" s="10" t="s">
        <v>25</v>
      </c>
    </row>
    <row r="26040" spans="30:32" x14ac:dyDescent="0.2">
      <c r="AD26040" s="11" t="s">
        <v>40175</v>
      </c>
      <c r="AE26040" s="10" t="s">
        <v>40163</v>
      </c>
      <c r="AF26040" s="10" t="s">
        <v>25</v>
      </c>
    </row>
    <row r="26041" spans="30:32" x14ac:dyDescent="0.2">
      <c r="AD26041" s="11" t="s">
        <v>40176</v>
      </c>
      <c r="AE26041" s="10" t="s">
        <v>40163</v>
      </c>
      <c r="AF26041" s="10" t="s">
        <v>25</v>
      </c>
    </row>
    <row r="26042" spans="30:32" x14ac:dyDescent="0.2">
      <c r="AD26042" s="11" t="s">
        <v>40177</v>
      </c>
      <c r="AE26042" s="10" t="s">
        <v>40163</v>
      </c>
      <c r="AF26042" s="10" t="s">
        <v>25</v>
      </c>
    </row>
    <row r="26043" spans="30:32" x14ac:dyDescent="0.2">
      <c r="AD26043" s="11" t="s">
        <v>40178</v>
      </c>
      <c r="AE26043" s="10" t="s">
        <v>18053</v>
      </c>
      <c r="AF26043" s="10" t="s">
        <v>25</v>
      </c>
    </row>
    <row r="26044" spans="30:32" x14ac:dyDescent="0.2">
      <c r="AD26044" s="11" t="s">
        <v>40179</v>
      </c>
      <c r="AE26044" s="10" t="s">
        <v>40163</v>
      </c>
      <c r="AF26044" s="10" t="s">
        <v>25</v>
      </c>
    </row>
    <row r="26045" spans="30:32" x14ac:dyDescent="0.2">
      <c r="AD26045" s="11" t="s">
        <v>40180</v>
      </c>
      <c r="AE26045" s="10" t="s">
        <v>40163</v>
      </c>
      <c r="AF26045" s="10" t="s">
        <v>25</v>
      </c>
    </row>
    <row r="26046" spans="30:32" x14ac:dyDescent="0.2">
      <c r="AD26046" s="11" t="s">
        <v>40181</v>
      </c>
      <c r="AE26046" s="10" t="s">
        <v>40163</v>
      </c>
      <c r="AF26046" s="10" t="s">
        <v>25</v>
      </c>
    </row>
    <row r="26047" spans="30:32" x14ac:dyDescent="0.2">
      <c r="AD26047" s="11" t="s">
        <v>40182</v>
      </c>
      <c r="AE26047" s="10" t="s">
        <v>40174</v>
      </c>
      <c r="AF26047" s="10" t="s">
        <v>25</v>
      </c>
    </row>
    <row r="26048" spans="30:32" x14ac:dyDescent="0.2">
      <c r="AD26048" s="11" t="s">
        <v>40183</v>
      </c>
      <c r="AE26048" s="10" t="s">
        <v>40163</v>
      </c>
      <c r="AF26048" s="10" t="s">
        <v>25</v>
      </c>
    </row>
    <row r="26049" spans="30:32" x14ac:dyDescent="0.2">
      <c r="AD26049" s="11" t="s">
        <v>40184</v>
      </c>
      <c r="AE26049" s="10" t="s">
        <v>40163</v>
      </c>
      <c r="AF26049" s="10" t="s">
        <v>25</v>
      </c>
    </row>
    <row r="26050" spans="30:32" x14ac:dyDescent="0.2">
      <c r="AD26050" s="11" t="s">
        <v>40185</v>
      </c>
      <c r="AE26050" s="10" t="s">
        <v>40186</v>
      </c>
      <c r="AF26050" s="10" t="s">
        <v>25</v>
      </c>
    </row>
    <row r="26051" spans="30:32" x14ac:dyDescent="0.2">
      <c r="AD26051" s="11" t="s">
        <v>40187</v>
      </c>
      <c r="AE26051" s="10" t="s">
        <v>40163</v>
      </c>
      <c r="AF26051" s="10" t="s">
        <v>25</v>
      </c>
    </row>
    <row r="26052" spans="30:32" x14ac:dyDescent="0.2">
      <c r="AD26052" s="11" t="s">
        <v>40188</v>
      </c>
      <c r="AE26052" s="10" t="s">
        <v>40189</v>
      </c>
      <c r="AF26052" s="10" t="s">
        <v>25</v>
      </c>
    </row>
    <row r="26053" spans="30:32" x14ac:dyDescent="0.2">
      <c r="AD26053" s="11" t="s">
        <v>40190</v>
      </c>
      <c r="AE26053" s="10" t="s">
        <v>40189</v>
      </c>
      <c r="AF26053" s="10" t="s">
        <v>25</v>
      </c>
    </row>
    <row r="26054" spans="30:32" x14ac:dyDescent="0.2">
      <c r="AD26054" s="11" t="s">
        <v>40191</v>
      </c>
      <c r="AE26054" s="10" t="s">
        <v>40189</v>
      </c>
      <c r="AF26054" s="10" t="s">
        <v>25</v>
      </c>
    </row>
    <row r="26055" spans="30:32" x14ac:dyDescent="0.2">
      <c r="AD26055" s="11" t="s">
        <v>40192</v>
      </c>
      <c r="AE26055" s="10" t="s">
        <v>40189</v>
      </c>
      <c r="AF26055" s="10" t="s">
        <v>25</v>
      </c>
    </row>
    <row r="26056" spans="30:32" x14ac:dyDescent="0.2">
      <c r="AD26056" s="11" t="s">
        <v>40193</v>
      </c>
      <c r="AE26056" s="10" t="s">
        <v>9713</v>
      </c>
      <c r="AF26056" s="10" t="s">
        <v>25</v>
      </c>
    </row>
    <row r="26057" spans="30:32" x14ac:dyDescent="0.2">
      <c r="AD26057" s="11" t="s">
        <v>40194</v>
      </c>
      <c r="AE26057" s="10" t="s">
        <v>32116</v>
      </c>
      <c r="AF26057" s="10" t="s">
        <v>25</v>
      </c>
    </row>
    <row r="26058" spans="30:32" x14ac:dyDescent="0.2">
      <c r="AD26058" s="11" t="s">
        <v>40195</v>
      </c>
      <c r="AE26058" s="10" t="s">
        <v>29606</v>
      </c>
      <c r="AF26058" s="10" t="s">
        <v>25</v>
      </c>
    </row>
    <row r="26059" spans="30:32" x14ac:dyDescent="0.2">
      <c r="AD26059" s="11" t="s">
        <v>40196</v>
      </c>
      <c r="AE26059" s="10" t="s">
        <v>40197</v>
      </c>
      <c r="AF26059" s="10" t="s">
        <v>25</v>
      </c>
    </row>
    <row r="26060" spans="30:32" x14ac:dyDescent="0.2">
      <c r="AD26060" s="11" t="s">
        <v>40198</v>
      </c>
      <c r="AE26060" s="10" t="s">
        <v>40199</v>
      </c>
      <c r="AF26060" s="10" t="s">
        <v>25</v>
      </c>
    </row>
    <row r="26061" spans="30:32" x14ac:dyDescent="0.2">
      <c r="AD26061" s="11" t="s">
        <v>40200</v>
      </c>
      <c r="AE26061" s="10" t="s">
        <v>40199</v>
      </c>
      <c r="AF26061" s="10" t="s">
        <v>25</v>
      </c>
    </row>
    <row r="26062" spans="30:32" x14ac:dyDescent="0.2">
      <c r="AD26062" s="11" t="s">
        <v>40201</v>
      </c>
      <c r="AE26062" s="10" t="s">
        <v>40199</v>
      </c>
      <c r="AF26062" s="10" t="s">
        <v>25</v>
      </c>
    </row>
    <row r="26063" spans="30:32" x14ac:dyDescent="0.2">
      <c r="AD26063" s="11" t="s">
        <v>40202</v>
      </c>
      <c r="AE26063" s="10" t="s">
        <v>9731</v>
      </c>
      <c r="AF26063" s="10" t="s">
        <v>25</v>
      </c>
    </row>
    <row r="26064" spans="30:32" x14ac:dyDescent="0.2">
      <c r="AD26064" s="11" t="s">
        <v>40203</v>
      </c>
      <c r="AE26064" s="10" t="s">
        <v>9731</v>
      </c>
      <c r="AF26064" s="10" t="s">
        <v>25</v>
      </c>
    </row>
    <row r="26065" spans="30:32" x14ac:dyDescent="0.2">
      <c r="AD26065" s="11" t="s">
        <v>40204</v>
      </c>
      <c r="AE26065" s="10" t="s">
        <v>9731</v>
      </c>
      <c r="AF26065" s="10" t="s">
        <v>25</v>
      </c>
    </row>
    <row r="26066" spans="30:32" x14ac:dyDescent="0.2">
      <c r="AD26066" s="11" t="s">
        <v>40205</v>
      </c>
      <c r="AE26066" s="10" t="s">
        <v>40206</v>
      </c>
      <c r="AF26066" s="10" t="s">
        <v>25</v>
      </c>
    </row>
    <row r="26067" spans="30:32" x14ac:dyDescent="0.2">
      <c r="AD26067" s="11" t="s">
        <v>40207</v>
      </c>
      <c r="AE26067" s="10" t="s">
        <v>40208</v>
      </c>
      <c r="AF26067" s="10" t="s">
        <v>25</v>
      </c>
    </row>
    <row r="26068" spans="30:32" x14ac:dyDescent="0.2">
      <c r="AD26068" s="11" t="s">
        <v>40209</v>
      </c>
      <c r="AE26068" s="10" t="s">
        <v>40210</v>
      </c>
      <c r="AF26068" s="10" t="s">
        <v>25</v>
      </c>
    </row>
    <row r="26069" spans="30:32" x14ac:dyDescent="0.2">
      <c r="AD26069" s="11" t="s">
        <v>40211</v>
      </c>
      <c r="AE26069" s="10" t="s">
        <v>1073</v>
      </c>
      <c r="AF26069" s="10" t="s">
        <v>25</v>
      </c>
    </row>
    <row r="26070" spans="30:32" x14ac:dyDescent="0.2">
      <c r="AD26070" s="11" t="s">
        <v>40212</v>
      </c>
      <c r="AE26070" s="10" t="s">
        <v>40213</v>
      </c>
      <c r="AF26070" s="10" t="s">
        <v>25</v>
      </c>
    </row>
    <row r="26071" spans="30:32" x14ac:dyDescent="0.2">
      <c r="AD26071" s="11" t="s">
        <v>40214</v>
      </c>
      <c r="AE26071" s="10" t="s">
        <v>40213</v>
      </c>
      <c r="AF26071" s="10" t="s">
        <v>25</v>
      </c>
    </row>
    <row r="26072" spans="30:32" x14ac:dyDescent="0.2">
      <c r="AD26072" s="11" t="s">
        <v>40215</v>
      </c>
      <c r="AE26072" s="10" t="s">
        <v>1131</v>
      </c>
      <c r="AF26072" s="10" t="s">
        <v>25</v>
      </c>
    </row>
    <row r="26073" spans="30:32" x14ac:dyDescent="0.2">
      <c r="AD26073" s="11" t="s">
        <v>40216</v>
      </c>
      <c r="AE26073" s="10" t="s">
        <v>40217</v>
      </c>
      <c r="AF26073" s="10" t="s">
        <v>25</v>
      </c>
    </row>
    <row r="26074" spans="30:32" x14ac:dyDescent="0.2">
      <c r="AD26074" s="11" t="s">
        <v>40218</v>
      </c>
      <c r="AE26074" s="10" t="s">
        <v>40219</v>
      </c>
      <c r="AF26074" s="10" t="s">
        <v>25</v>
      </c>
    </row>
    <row r="26075" spans="30:32" x14ac:dyDescent="0.2">
      <c r="AD26075" s="11" t="s">
        <v>40220</v>
      </c>
      <c r="AE26075" s="10" t="s">
        <v>14014</v>
      </c>
      <c r="AF26075" s="10" t="s">
        <v>25</v>
      </c>
    </row>
    <row r="26076" spans="30:32" x14ac:dyDescent="0.2">
      <c r="AD26076" s="11" t="s">
        <v>40221</v>
      </c>
      <c r="AE26076" s="10" t="s">
        <v>14014</v>
      </c>
      <c r="AF26076" s="10" t="s">
        <v>25</v>
      </c>
    </row>
    <row r="26077" spans="30:32" x14ac:dyDescent="0.2">
      <c r="AD26077" s="11" t="s">
        <v>40222</v>
      </c>
      <c r="AE26077" s="10" t="s">
        <v>40223</v>
      </c>
      <c r="AF26077" s="10" t="s">
        <v>25</v>
      </c>
    </row>
    <row r="26078" spans="30:32" x14ac:dyDescent="0.2">
      <c r="AD26078" s="11" t="s">
        <v>40224</v>
      </c>
      <c r="AE26078" s="10" t="s">
        <v>40225</v>
      </c>
      <c r="AF26078" s="10" t="s">
        <v>25</v>
      </c>
    </row>
    <row r="26079" spans="30:32" x14ac:dyDescent="0.2">
      <c r="AD26079" s="11" t="s">
        <v>40226</v>
      </c>
      <c r="AE26079" s="10" t="s">
        <v>40227</v>
      </c>
      <c r="AF26079" s="10" t="s">
        <v>25</v>
      </c>
    </row>
    <row r="26080" spans="30:32" x14ac:dyDescent="0.2">
      <c r="AD26080" s="11" t="s">
        <v>40228</v>
      </c>
      <c r="AE26080" s="10" t="s">
        <v>40229</v>
      </c>
      <c r="AF26080" s="10" t="s">
        <v>25</v>
      </c>
    </row>
    <row r="26081" spans="30:32" x14ac:dyDescent="0.2">
      <c r="AD26081" s="11" t="s">
        <v>40230</v>
      </c>
      <c r="AE26081" s="10" t="s">
        <v>40229</v>
      </c>
      <c r="AF26081" s="10" t="s">
        <v>25</v>
      </c>
    </row>
    <row r="26082" spans="30:32" x14ac:dyDescent="0.2">
      <c r="AD26082" s="11" t="s">
        <v>40231</v>
      </c>
      <c r="AE26082" s="10" t="s">
        <v>40229</v>
      </c>
      <c r="AF26082" s="10" t="s">
        <v>25</v>
      </c>
    </row>
    <row r="26083" spans="30:32" x14ac:dyDescent="0.2">
      <c r="AD26083" s="11" t="s">
        <v>40232</v>
      </c>
      <c r="AE26083" s="10" t="s">
        <v>40229</v>
      </c>
      <c r="AF26083" s="10" t="s">
        <v>25</v>
      </c>
    </row>
    <row r="26084" spans="30:32" x14ac:dyDescent="0.2">
      <c r="AD26084" s="11" t="s">
        <v>40233</v>
      </c>
      <c r="AE26084" s="10" t="s">
        <v>16848</v>
      </c>
      <c r="AF26084" s="10" t="s">
        <v>25</v>
      </c>
    </row>
    <row r="26085" spans="30:32" x14ac:dyDescent="0.2">
      <c r="AD26085" s="11" t="s">
        <v>40234</v>
      </c>
      <c r="AE26085" s="10" t="s">
        <v>40235</v>
      </c>
      <c r="AF26085" s="10" t="s">
        <v>25</v>
      </c>
    </row>
    <row r="26086" spans="30:32" x14ac:dyDescent="0.2">
      <c r="AD26086" s="11" t="s">
        <v>40236</v>
      </c>
      <c r="AE26086" s="10" t="s">
        <v>40235</v>
      </c>
      <c r="AF26086" s="10" t="s">
        <v>25</v>
      </c>
    </row>
    <row r="26087" spans="30:32" x14ac:dyDescent="0.2">
      <c r="AD26087" s="11" t="s">
        <v>40237</v>
      </c>
      <c r="AE26087" s="10" t="s">
        <v>40235</v>
      </c>
      <c r="AF26087" s="10" t="s">
        <v>25</v>
      </c>
    </row>
    <row r="26088" spans="30:32" x14ac:dyDescent="0.2">
      <c r="AD26088" s="11" t="s">
        <v>40238</v>
      </c>
      <c r="AE26088" s="10" t="s">
        <v>40235</v>
      </c>
      <c r="AF26088" s="10" t="s">
        <v>25</v>
      </c>
    </row>
    <row r="26089" spans="30:32" x14ac:dyDescent="0.2">
      <c r="AD26089" s="11" t="s">
        <v>40239</v>
      </c>
      <c r="AE26089" s="10" t="s">
        <v>40235</v>
      </c>
      <c r="AF26089" s="10" t="s">
        <v>25</v>
      </c>
    </row>
    <row r="26090" spans="30:32" x14ac:dyDescent="0.2">
      <c r="AD26090" s="11" t="s">
        <v>40240</v>
      </c>
      <c r="AE26090" s="10" t="s">
        <v>40235</v>
      </c>
      <c r="AF26090" s="10" t="s">
        <v>25</v>
      </c>
    </row>
    <row r="26091" spans="30:32" x14ac:dyDescent="0.2">
      <c r="AD26091" s="11" t="s">
        <v>40241</v>
      </c>
      <c r="AE26091" s="10" t="s">
        <v>40235</v>
      </c>
      <c r="AF26091" s="10" t="s">
        <v>25</v>
      </c>
    </row>
    <row r="26092" spans="30:32" x14ac:dyDescent="0.2">
      <c r="AD26092" s="11" t="s">
        <v>40242</v>
      </c>
      <c r="AE26092" s="10" t="s">
        <v>40235</v>
      </c>
      <c r="AF26092" s="10" t="s">
        <v>25</v>
      </c>
    </row>
    <row r="26093" spans="30:32" x14ac:dyDescent="0.2">
      <c r="AD26093" s="11" t="s">
        <v>40243</v>
      </c>
      <c r="AE26093" s="10" t="s">
        <v>40235</v>
      </c>
      <c r="AF26093" s="10" t="s">
        <v>25</v>
      </c>
    </row>
    <row r="26094" spans="30:32" x14ac:dyDescent="0.2">
      <c r="AD26094" s="11" t="s">
        <v>40244</v>
      </c>
      <c r="AE26094" s="10" t="s">
        <v>40235</v>
      </c>
      <c r="AF26094" s="10" t="s">
        <v>25</v>
      </c>
    </row>
    <row r="26095" spans="30:32" x14ac:dyDescent="0.2">
      <c r="AD26095" s="11" t="s">
        <v>40245</v>
      </c>
      <c r="AE26095" s="10" t="s">
        <v>40235</v>
      </c>
      <c r="AF26095" s="10" t="s">
        <v>25</v>
      </c>
    </row>
    <row r="26096" spans="30:32" x14ac:dyDescent="0.2">
      <c r="AD26096" s="11" t="s">
        <v>40246</v>
      </c>
      <c r="AE26096" s="10" t="s">
        <v>40235</v>
      </c>
      <c r="AF26096" s="10" t="s">
        <v>25</v>
      </c>
    </row>
    <row r="26097" spans="30:32" x14ac:dyDescent="0.2">
      <c r="AD26097" s="11" t="s">
        <v>40247</v>
      </c>
      <c r="AE26097" s="10" t="s">
        <v>40235</v>
      </c>
      <c r="AF26097" s="10" t="s">
        <v>25</v>
      </c>
    </row>
    <row r="26098" spans="30:32" x14ac:dyDescent="0.2">
      <c r="AD26098" s="11" t="s">
        <v>40248</v>
      </c>
      <c r="AE26098" s="10" t="s">
        <v>40235</v>
      </c>
      <c r="AF26098" s="10" t="s">
        <v>25</v>
      </c>
    </row>
    <row r="26099" spans="30:32" x14ac:dyDescent="0.2">
      <c r="AD26099" s="11" t="s">
        <v>40249</v>
      </c>
      <c r="AE26099" s="10" t="s">
        <v>40235</v>
      </c>
      <c r="AF26099" s="10" t="s">
        <v>25</v>
      </c>
    </row>
    <row r="26100" spans="30:32" x14ac:dyDescent="0.2">
      <c r="AD26100" s="11" t="s">
        <v>40250</v>
      </c>
      <c r="AE26100" s="10" t="s">
        <v>40251</v>
      </c>
      <c r="AF26100" s="10" t="s">
        <v>25</v>
      </c>
    </row>
    <row r="26101" spans="30:32" x14ac:dyDescent="0.2">
      <c r="AD26101" s="11" t="s">
        <v>40252</v>
      </c>
      <c r="AE26101" s="10" t="s">
        <v>40253</v>
      </c>
      <c r="AF26101" s="10" t="s">
        <v>25</v>
      </c>
    </row>
    <row r="26102" spans="30:32" x14ac:dyDescent="0.2">
      <c r="AD26102" s="11" t="s">
        <v>40254</v>
      </c>
      <c r="AE26102" s="10" t="s">
        <v>2016</v>
      </c>
      <c r="AF26102" s="10" t="s">
        <v>25</v>
      </c>
    </row>
    <row r="26103" spans="30:32" x14ac:dyDescent="0.2">
      <c r="AD26103" s="11" t="s">
        <v>40255</v>
      </c>
      <c r="AE26103" s="10" t="s">
        <v>3344</v>
      </c>
      <c r="AF26103" s="10" t="s">
        <v>25</v>
      </c>
    </row>
    <row r="26104" spans="30:32" x14ac:dyDescent="0.2">
      <c r="AD26104" s="11" t="s">
        <v>40256</v>
      </c>
      <c r="AE26104" s="10" t="s">
        <v>3344</v>
      </c>
      <c r="AF26104" s="10" t="s">
        <v>25</v>
      </c>
    </row>
    <row r="26105" spans="30:32" x14ac:dyDescent="0.2">
      <c r="AD26105" s="11" t="s">
        <v>40257</v>
      </c>
      <c r="AE26105" s="10" t="s">
        <v>3344</v>
      </c>
      <c r="AF26105" s="10" t="s">
        <v>25</v>
      </c>
    </row>
    <row r="26106" spans="30:32" x14ac:dyDescent="0.2">
      <c r="AD26106" s="11" t="s">
        <v>40258</v>
      </c>
      <c r="AE26106" s="10" t="s">
        <v>3344</v>
      </c>
      <c r="AF26106" s="10" t="s">
        <v>25</v>
      </c>
    </row>
    <row r="26107" spans="30:32" x14ac:dyDescent="0.2">
      <c r="AD26107" s="11" t="s">
        <v>40259</v>
      </c>
      <c r="AE26107" s="10" t="s">
        <v>2029</v>
      </c>
      <c r="AF26107" s="10" t="s">
        <v>25</v>
      </c>
    </row>
    <row r="26108" spans="30:32" x14ac:dyDescent="0.2">
      <c r="AD26108" s="11" t="s">
        <v>40260</v>
      </c>
      <c r="AE26108" s="10" t="s">
        <v>2029</v>
      </c>
      <c r="AF26108" s="10" t="s">
        <v>25</v>
      </c>
    </row>
    <row r="26109" spans="30:32" x14ac:dyDescent="0.2">
      <c r="AD26109" s="11" t="s">
        <v>40261</v>
      </c>
      <c r="AE26109" s="10" t="s">
        <v>2029</v>
      </c>
      <c r="AF26109" s="10" t="s">
        <v>25</v>
      </c>
    </row>
    <row r="26110" spans="30:32" x14ac:dyDescent="0.2">
      <c r="AD26110" s="11" t="s">
        <v>40262</v>
      </c>
      <c r="AE26110" s="10" t="s">
        <v>2029</v>
      </c>
      <c r="AF26110" s="10" t="s">
        <v>25</v>
      </c>
    </row>
    <row r="26111" spans="30:32" x14ac:dyDescent="0.2">
      <c r="AD26111" s="11" t="s">
        <v>40263</v>
      </c>
      <c r="AE26111" s="10" t="s">
        <v>2029</v>
      </c>
      <c r="AF26111" s="10" t="s">
        <v>25</v>
      </c>
    </row>
    <row r="26112" spans="30:32" x14ac:dyDescent="0.2">
      <c r="AD26112" s="11" t="s">
        <v>40264</v>
      </c>
      <c r="AE26112" s="10" t="s">
        <v>16414</v>
      </c>
      <c r="AF26112" s="10" t="s">
        <v>25</v>
      </c>
    </row>
    <row r="26113" spans="30:32" x14ac:dyDescent="0.2">
      <c r="AD26113" s="11" t="s">
        <v>40265</v>
      </c>
      <c r="AE26113" s="10" t="s">
        <v>16414</v>
      </c>
      <c r="AF26113" s="10" t="s">
        <v>25</v>
      </c>
    </row>
    <row r="26114" spans="30:32" x14ac:dyDescent="0.2">
      <c r="AD26114" s="11" t="s">
        <v>40266</v>
      </c>
      <c r="AE26114" s="10" t="s">
        <v>16414</v>
      </c>
      <c r="AF26114" s="10" t="s">
        <v>25</v>
      </c>
    </row>
    <row r="26115" spans="30:32" x14ac:dyDescent="0.2">
      <c r="AD26115" s="11" t="s">
        <v>40267</v>
      </c>
      <c r="AE26115" s="10" t="s">
        <v>16414</v>
      </c>
      <c r="AF26115" s="10" t="s">
        <v>25</v>
      </c>
    </row>
    <row r="26116" spans="30:32" x14ac:dyDescent="0.2">
      <c r="AD26116" s="11" t="s">
        <v>40268</v>
      </c>
      <c r="AE26116" s="10" t="s">
        <v>16414</v>
      </c>
      <c r="AF26116" s="10" t="s">
        <v>25</v>
      </c>
    </row>
    <row r="26117" spans="30:32" x14ac:dyDescent="0.2">
      <c r="AD26117" s="11" t="s">
        <v>40269</v>
      </c>
      <c r="AE26117" s="10" t="s">
        <v>16414</v>
      </c>
      <c r="AF26117" s="10" t="s">
        <v>25</v>
      </c>
    </row>
    <row r="26118" spans="30:32" x14ac:dyDescent="0.2">
      <c r="AD26118" s="11" t="s">
        <v>40270</v>
      </c>
      <c r="AE26118" s="10" t="s">
        <v>2029</v>
      </c>
      <c r="AF26118" s="10" t="s">
        <v>25</v>
      </c>
    </row>
    <row r="26119" spans="30:32" x14ac:dyDescent="0.2">
      <c r="AD26119" s="11" t="s">
        <v>40271</v>
      </c>
      <c r="AE26119" s="10" t="s">
        <v>2029</v>
      </c>
      <c r="AF26119" s="10" t="s">
        <v>25</v>
      </c>
    </row>
    <row r="26120" spans="30:32" x14ac:dyDescent="0.2">
      <c r="AD26120" s="11" t="s">
        <v>40272</v>
      </c>
      <c r="AE26120" s="10" t="s">
        <v>40273</v>
      </c>
      <c r="AF26120" s="10" t="s">
        <v>25</v>
      </c>
    </row>
    <row r="26121" spans="30:32" x14ac:dyDescent="0.2">
      <c r="AD26121" s="11" t="s">
        <v>40274</v>
      </c>
      <c r="AE26121" s="10" t="s">
        <v>27972</v>
      </c>
      <c r="AF26121" s="10" t="s">
        <v>25</v>
      </c>
    </row>
    <row r="26122" spans="30:32" x14ac:dyDescent="0.2">
      <c r="AD26122" s="11" t="s">
        <v>40275</v>
      </c>
      <c r="AE26122" s="10" t="s">
        <v>40276</v>
      </c>
      <c r="AF26122" s="10" t="s">
        <v>25</v>
      </c>
    </row>
    <row r="26123" spans="30:32" x14ac:dyDescent="0.2">
      <c r="AD26123" s="11" t="s">
        <v>40277</v>
      </c>
      <c r="AE26123" s="10" t="s">
        <v>40278</v>
      </c>
      <c r="AF26123" s="10" t="s">
        <v>25</v>
      </c>
    </row>
    <row r="26124" spans="30:32" x14ac:dyDescent="0.2">
      <c r="AD26124" s="11" t="s">
        <v>40279</v>
      </c>
      <c r="AE26124" s="10" t="s">
        <v>40280</v>
      </c>
      <c r="AF26124" s="10" t="s">
        <v>25</v>
      </c>
    </row>
    <row r="26125" spans="30:32" x14ac:dyDescent="0.2">
      <c r="AD26125" s="11" t="s">
        <v>40281</v>
      </c>
      <c r="AE26125" s="10" t="s">
        <v>9084</v>
      </c>
      <c r="AF26125" s="10" t="s">
        <v>25</v>
      </c>
    </row>
    <row r="26126" spans="30:32" x14ac:dyDescent="0.2">
      <c r="AD26126" s="11" t="s">
        <v>40282</v>
      </c>
      <c r="AE26126" s="10" t="s">
        <v>40283</v>
      </c>
      <c r="AF26126" s="10" t="s">
        <v>25</v>
      </c>
    </row>
    <row r="26127" spans="30:32" x14ac:dyDescent="0.2">
      <c r="AD26127" s="11" t="s">
        <v>40284</v>
      </c>
      <c r="AE26127" s="10" t="s">
        <v>40285</v>
      </c>
      <c r="AF26127" s="10" t="s">
        <v>25</v>
      </c>
    </row>
    <row r="26128" spans="30:32" x14ac:dyDescent="0.2">
      <c r="AD26128" s="11" t="s">
        <v>40286</v>
      </c>
      <c r="AE26128" s="10" t="s">
        <v>40283</v>
      </c>
      <c r="AF26128" s="10" t="s">
        <v>25</v>
      </c>
    </row>
    <row r="26129" spans="30:32" x14ac:dyDescent="0.2">
      <c r="AD26129" s="11" t="s">
        <v>40287</v>
      </c>
      <c r="AE26129" s="10" t="s">
        <v>40285</v>
      </c>
      <c r="AF26129" s="10" t="s">
        <v>25</v>
      </c>
    </row>
    <row r="26130" spans="30:32" x14ac:dyDescent="0.2">
      <c r="AD26130" s="11" t="s">
        <v>40288</v>
      </c>
      <c r="AE26130" s="10" t="s">
        <v>40283</v>
      </c>
      <c r="AF26130" s="10" t="s">
        <v>25</v>
      </c>
    </row>
    <row r="26131" spans="30:32" x14ac:dyDescent="0.2">
      <c r="AD26131" s="11" t="s">
        <v>40289</v>
      </c>
      <c r="AE26131" s="10" t="s">
        <v>40290</v>
      </c>
      <c r="AF26131" s="10" t="s">
        <v>25</v>
      </c>
    </row>
    <row r="26132" spans="30:32" x14ac:dyDescent="0.2">
      <c r="AD26132" s="11" t="s">
        <v>40291</v>
      </c>
      <c r="AE26132" s="10" t="s">
        <v>40292</v>
      </c>
      <c r="AF26132" s="10" t="s">
        <v>25</v>
      </c>
    </row>
    <row r="26133" spans="30:32" x14ac:dyDescent="0.2">
      <c r="AD26133" s="11" t="s">
        <v>40293</v>
      </c>
      <c r="AE26133" s="10" t="s">
        <v>40294</v>
      </c>
      <c r="AF26133" s="10" t="s">
        <v>25</v>
      </c>
    </row>
    <row r="26134" spans="30:32" x14ac:dyDescent="0.2">
      <c r="AD26134" s="11" t="s">
        <v>40295</v>
      </c>
      <c r="AE26134" s="10" t="s">
        <v>40296</v>
      </c>
      <c r="AF26134" s="10" t="s">
        <v>25</v>
      </c>
    </row>
    <row r="26135" spans="30:32" x14ac:dyDescent="0.2">
      <c r="AD26135" s="11" t="s">
        <v>40297</v>
      </c>
      <c r="AE26135" s="10" t="s">
        <v>40298</v>
      </c>
      <c r="AF26135" s="10" t="s">
        <v>25</v>
      </c>
    </row>
    <row r="26136" spans="30:32" x14ac:dyDescent="0.2">
      <c r="AD26136" s="11" t="s">
        <v>40299</v>
      </c>
      <c r="AE26136" s="10" t="s">
        <v>22040</v>
      </c>
      <c r="AF26136" s="10" t="s">
        <v>25</v>
      </c>
    </row>
    <row r="26137" spans="30:32" x14ac:dyDescent="0.2">
      <c r="AD26137" s="11" t="s">
        <v>40300</v>
      </c>
      <c r="AE26137" s="10" t="s">
        <v>22040</v>
      </c>
      <c r="AF26137" s="10" t="s">
        <v>25</v>
      </c>
    </row>
    <row r="26138" spans="30:32" x14ac:dyDescent="0.2">
      <c r="AD26138" s="11" t="s">
        <v>40301</v>
      </c>
      <c r="AE26138" s="10" t="s">
        <v>22040</v>
      </c>
      <c r="AF26138" s="10" t="s">
        <v>25</v>
      </c>
    </row>
    <row r="26139" spans="30:32" x14ac:dyDescent="0.2">
      <c r="AD26139" s="11" t="s">
        <v>40302</v>
      </c>
      <c r="AE26139" s="10" t="s">
        <v>22040</v>
      </c>
      <c r="AF26139" s="10" t="s">
        <v>25</v>
      </c>
    </row>
    <row r="26140" spans="30:32" x14ac:dyDescent="0.2">
      <c r="AD26140" s="11" t="s">
        <v>40303</v>
      </c>
      <c r="AE26140" s="10" t="s">
        <v>22040</v>
      </c>
      <c r="AF26140" s="10" t="s">
        <v>25</v>
      </c>
    </row>
    <row r="26141" spans="30:32" x14ac:dyDescent="0.2">
      <c r="AD26141" s="11" t="s">
        <v>40304</v>
      </c>
      <c r="AE26141" s="10" t="s">
        <v>22040</v>
      </c>
      <c r="AF26141" s="10" t="s">
        <v>25</v>
      </c>
    </row>
    <row r="26142" spans="30:32" x14ac:dyDescent="0.2">
      <c r="AD26142" s="11" t="s">
        <v>40305</v>
      </c>
      <c r="AE26142" s="10" t="s">
        <v>22040</v>
      </c>
      <c r="AF26142" s="10" t="s">
        <v>25</v>
      </c>
    </row>
    <row r="26143" spans="30:32" x14ac:dyDescent="0.2">
      <c r="AD26143" s="11" t="s">
        <v>40306</v>
      </c>
      <c r="AE26143" s="10" t="s">
        <v>22040</v>
      </c>
      <c r="AF26143" s="10" t="s">
        <v>25</v>
      </c>
    </row>
    <row r="26144" spans="30:32" x14ac:dyDescent="0.2">
      <c r="AD26144" s="11" t="s">
        <v>40307</v>
      </c>
      <c r="AE26144" s="10" t="s">
        <v>22040</v>
      </c>
      <c r="AF26144" s="10" t="s">
        <v>25</v>
      </c>
    </row>
    <row r="26145" spans="30:32" x14ac:dyDescent="0.2">
      <c r="AD26145" s="11" t="s">
        <v>40308</v>
      </c>
      <c r="AE26145" s="10" t="s">
        <v>22040</v>
      </c>
      <c r="AF26145" s="10" t="s">
        <v>25</v>
      </c>
    </row>
    <row r="26146" spans="30:32" x14ac:dyDescent="0.2">
      <c r="AD26146" s="11" t="s">
        <v>40309</v>
      </c>
      <c r="AE26146" s="10" t="s">
        <v>22040</v>
      </c>
      <c r="AF26146" s="10" t="s">
        <v>25</v>
      </c>
    </row>
    <row r="26147" spans="30:32" x14ac:dyDescent="0.2">
      <c r="AD26147" s="11" t="s">
        <v>40310</v>
      </c>
      <c r="AE26147" s="10" t="s">
        <v>22040</v>
      </c>
      <c r="AF26147" s="10" t="s">
        <v>25</v>
      </c>
    </row>
    <row r="26148" spans="30:32" x14ac:dyDescent="0.2">
      <c r="AD26148" s="11" t="s">
        <v>40311</v>
      </c>
      <c r="AE26148" s="10" t="s">
        <v>40312</v>
      </c>
      <c r="AF26148" s="10" t="s">
        <v>25</v>
      </c>
    </row>
    <row r="26149" spans="30:32" x14ac:dyDescent="0.2">
      <c r="AD26149" s="11" t="s">
        <v>40313</v>
      </c>
      <c r="AE26149" s="10" t="s">
        <v>22040</v>
      </c>
      <c r="AF26149" s="10" t="s">
        <v>25</v>
      </c>
    </row>
    <row r="26150" spans="30:32" x14ac:dyDescent="0.2">
      <c r="AD26150" s="11" t="s">
        <v>40314</v>
      </c>
      <c r="AE26150" s="10" t="s">
        <v>16956</v>
      </c>
      <c r="AF26150" s="10" t="s">
        <v>25</v>
      </c>
    </row>
    <row r="26151" spans="30:32" x14ac:dyDescent="0.2">
      <c r="AD26151" s="11" t="s">
        <v>40315</v>
      </c>
      <c r="AE26151" s="10" t="s">
        <v>16956</v>
      </c>
      <c r="AF26151" s="10" t="s">
        <v>25</v>
      </c>
    </row>
    <row r="26152" spans="30:32" x14ac:dyDescent="0.2">
      <c r="AD26152" s="11" t="s">
        <v>40316</v>
      </c>
      <c r="AE26152" s="10" t="s">
        <v>16956</v>
      </c>
      <c r="AF26152" s="10" t="s">
        <v>25</v>
      </c>
    </row>
    <row r="26153" spans="30:32" x14ac:dyDescent="0.2">
      <c r="AD26153" s="11" t="s">
        <v>40317</v>
      </c>
      <c r="AE26153" s="10" t="s">
        <v>16956</v>
      </c>
      <c r="AF26153" s="10" t="s">
        <v>25</v>
      </c>
    </row>
    <row r="26154" spans="30:32" x14ac:dyDescent="0.2">
      <c r="AD26154" s="11" t="s">
        <v>40318</v>
      </c>
      <c r="AE26154" s="10" t="s">
        <v>16956</v>
      </c>
      <c r="AF26154" s="10" t="s">
        <v>25</v>
      </c>
    </row>
    <row r="26155" spans="30:32" x14ac:dyDescent="0.2">
      <c r="AD26155" s="11" t="s">
        <v>40319</v>
      </c>
      <c r="AE26155" s="10" t="s">
        <v>40320</v>
      </c>
      <c r="AF26155" s="10" t="s">
        <v>25</v>
      </c>
    </row>
    <row r="26156" spans="30:32" x14ac:dyDescent="0.2">
      <c r="AD26156" s="11" t="s">
        <v>40321</v>
      </c>
      <c r="AE26156" s="10" t="s">
        <v>40320</v>
      </c>
      <c r="AF26156" s="10" t="s">
        <v>25</v>
      </c>
    </row>
    <row r="26157" spans="30:32" x14ac:dyDescent="0.2">
      <c r="AD26157" s="11" t="s">
        <v>40322</v>
      </c>
      <c r="AE26157" s="10" t="s">
        <v>40320</v>
      </c>
      <c r="AF26157" s="10" t="s">
        <v>25</v>
      </c>
    </row>
    <row r="26158" spans="30:32" x14ac:dyDescent="0.2">
      <c r="AD26158" s="11" t="s">
        <v>40323</v>
      </c>
      <c r="AE26158" s="10" t="s">
        <v>40320</v>
      </c>
      <c r="AF26158" s="10" t="s">
        <v>25</v>
      </c>
    </row>
    <row r="26159" spans="30:32" x14ac:dyDescent="0.2">
      <c r="AD26159" s="11" t="s">
        <v>40324</v>
      </c>
      <c r="AE26159" s="10" t="s">
        <v>40320</v>
      </c>
      <c r="AF26159" s="10" t="s">
        <v>25</v>
      </c>
    </row>
    <row r="26160" spans="30:32" x14ac:dyDescent="0.2">
      <c r="AD26160" s="11" t="s">
        <v>40325</v>
      </c>
      <c r="AE26160" s="10" t="s">
        <v>40326</v>
      </c>
      <c r="AF26160" s="10" t="s">
        <v>25</v>
      </c>
    </row>
    <row r="26161" spans="30:32" x14ac:dyDescent="0.2">
      <c r="AD26161" s="11" t="s">
        <v>40327</v>
      </c>
      <c r="AE26161" s="10" t="s">
        <v>40326</v>
      </c>
      <c r="AF26161" s="10" t="s">
        <v>25</v>
      </c>
    </row>
    <row r="26162" spans="30:32" x14ac:dyDescent="0.2">
      <c r="AD26162" s="11" t="s">
        <v>40328</v>
      </c>
      <c r="AE26162" s="10" t="s">
        <v>39179</v>
      </c>
      <c r="AF26162" s="10" t="s">
        <v>25</v>
      </c>
    </row>
    <row r="26163" spans="30:32" x14ac:dyDescent="0.2">
      <c r="AD26163" s="11" t="s">
        <v>40329</v>
      </c>
      <c r="AE26163" s="10" t="s">
        <v>27209</v>
      </c>
      <c r="AF26163" s="10" t="s">
        <v>25</v>
      </c>
    </row>
    <row r="26164" spans="30:32" x14ac:dyDescent="0.2">
      <c r="AD26164" s="11" t="s">
        <v>40330</v>
      </c>
      <c r="AE26164" s="10" t="s">
        <v>28930</v>
      </c>
      <c r="AF26164" s="10" t="s">
        <v>25</v>
      </c>
    </row>
    <row r="26165" spans="30:32" x14ac:dyDescent="0.2">
      <c r="AD26165" s="11" t="s">
        <v>40331</v>
      </c>
      <c r="AE26165" s="10" t="s">
        <v>36638</v>
      </c>
      <c r="AF26165" s="10" t="s">
        <v>25</v>
      </c>
    </row>
    <row r="26166" spans="30:32" x14ac:dyDescent="0.2">
      <c r="AD26166" s="11" t="s">
        <v>40332</v>
      </c>
      <c r="AE26166" s="10" t="s">
        <v>40333</v>
      </c>
      <c r="AF26166" s="10" t="s">
        <v>25</v>
      </c>
    </row>
    <row r="26167" spans="30:32" x14ac:dyDescent="0.2">
      <c r="AD26167" s="11" t="s">
        <v>40334</v>
      </c>
      <c r="AE26167" s="10" t="s">
        <v>40335</v>
      </c>
      <c r="AF26167" s="10" t="s">
        <v>25</v>
      </c>
    </row>
    <row r="26168" spans="30:32" x14ac:dyDescent="0.2">
      <c r="AD26168" s="11" t="s">
        <v>40336</v>
      </c>
      <c r="AE26168" s="10" t="s">
        <v>40337</v>
      </c>
      <c r="AF26168" s="10" t="s">
        <v>25</v>
      </c>
    </row>
    <row r="26169" spans="30:32" x14ac:dyDescent="0.2">
      <c r="AD26169" s="11" t="s">
        <v>40338</v>
      </c>
      <c r="AE26169" s="10" t="s">
        <v>40337</v>
      </c>
      <c r="AF26169" s="10" t="s">
        <v>25</v>
      </c>
    </row>
    <row r="26170" spans="30:32" x14ac:dyDescent="0.2">
      <c r="AD26170" s="11" t="s">
        <v>40339</v>
      </c>
      <c r="AE26170" s="10" t="s">
        <v>40337</v>
      </c>
      <c r="AF26170" s="10" t="s">
        <v>25</v>
      </c>
    </row>
    <row r="26171" spans="30:32" x14ac:dyDescent="0.2">
      <c r="AD26171" s="11" t="s">
        <v>40340</v>
      </c>
      <c r="AE26171" s="10" t="s">
        <v>7218</v>
      </c>
      <c r="AF26171" s="10" t="s">
        <v>25</v>
      </c>
    </row>
    <row r="26172" spans="30:32" x14ac:dyDescent="0.2">
      <c r="AD26172" s="11" t="s">
        <v>40341</v>
      </c>
      <c r="AE26172" s="10" t="s">
        <v>7218</v>
      </c>
      <c r="AF26172" s="10" t="s">
        <v>25</v>
      </c>
    </row>
    <row r="26173" spans="30:32" x14ac:dyDescent="0.2">
      <c r="AD26173" s="11" t="s">
        <v>40342</v>
      </c>
      <c r="AE26173" s="10" t="s">
        <v>7218</v>
      </c>
      <c r="AF26173" s="10" t="s">
        <v>25</v>
      </c>
    </row>
    <row r="26174" spans="30:32" x14ac:dyDescent="0.2">
      <c r="AD26174" s="11" t="s">
        <v>40343</v>
      </c>
      <c r="AE26174" s="10" t="s">
        <v>7218</v>
      </c>
      <c r="AF26174" s="10" t="s">
        <v>25</v>
      </c>
    </row>
    <row r="26175" spans="30:32" x14ac:dyDescent="0.2">
      <c r="AD26175" s="11" t="s">
        <v>40344</v>
      </c>
      <c r="AE26175" s="10" t="s">
        <v>40345</v>
      </c>
      <c r="AF26175" s="10" t="s">
        <v>25</v>
      </c>
    </row>
    <row r="26176" spans="30:32" x14ac:dyDescent="0.2">
      <c r="AD26176" s="11" t="s">
        <v>40346</v>
      </c>
      <c r="AE26176" s="10" t="s">
        <v>40345</v>
      </c>
      <c r="AF26176" s="10" t="s">
        <v>25</v>
      </c>
    </row>
    <row r="26177" spans="30:32" x14ac:dyDescent="0.2">
      <c r="AD26177" s="11" t="s">
        <v>40347</v>
      </c>
      <c r="AE26177" s="10" t="s">
        <v>40345</v>
      </c>
      <c r="AF26177" s="10" t="s">
        <v>25</v>
      </c>
    </row>
    <row r="26178" spans="30:32" x14ac:dyDescent="0.2">
      <c r="AD26178" s="11" t="s">
        <v>40348</v>
      </c>
      <c r="AE26178" s="10" t="s">
        <v>40345</v>
      </c>
      <c r="AF26178" s="10" t="s">
        <v>25</v>
      </c>
    </row>
    <row r="26179" spans="30:32" x14ac:dyDescent="0.2">
      <c r="AD26179" s="11" t="s">
        <v>40349</v>
      </c>
      <c r="AE26179" s="10" t="s">
        <v>40345</v>
      </c>
      <c r="AF26179" s="10" t="s">
        <v>25</v>
      </c>
    </row>
    <row r="26180" spans="30:32" x14ac:dyDescent="0.2">
      <c r="AD26180" s="11" t="s">
        <v>40350</v>
      </c>
      <c r="AE26180" s="10" t="s">
        <v>40345</v>
      </c>
      <c r="AF26180" s="10" t="s">
        <v>25</v>
      </c>
    </row>
    <row r="26181" spans="30:32" x14ac:dyDescent="0.2">
      <c r="AD26181" s="11" t="s">
        <v>40351</v>
      </c>
      <c r="AE26181" s="10" t="s">
        <v>40345</v>
      </c>
      <c r="AF26181" s="10" t="s">
        <v>25</v>
      </c>
    </row>
    <row r="26182" spans="30:32" x14ac:dyDescent="0.2">
      <c r="AD26182" s="11" t="s">
        <v>40352</v>
      </c>
      <c r="AE26182" s="10" t="s">
        <v>40345</v>
      </c>
      <c r="AF26182" s="10" t="s">
        <v>25</v>
      </c>
    </row>
    <row r="26183" spans="30:32" x14ac:dyDescent="0.2">
      <c r="AD26183" s="11" t="s">
        <v>40353</v>
      </c>
      <c r="AE26183" s="10" t="s">
        <v>40345</v>
      </c>
      <c r="AF26183" s="10" t="s">
        <v>25</v>
      </c>
    </row>
    <row r="26184" spans="30:32" x14ac:dyDescent="0.2">
      <c r="AD26184" s="11" t="s">
        <v>40354</v>
      </c>
      <c r="AE26184" s="10" t="s">
        <v>40345</v>
      </c>
      <c r="AF26184" s="10" t="s">
        <v>25</v>
      </c>
    </row>
    <row r="26185" spans="30:32" x14ac:dyDescent="0.2">
      <c r="AD26185" s="11" t="s">
        <v>40355</v>
      </c>
      <c r="AE26185" s="10" t="s">
        <v>40345</v>
      </c>
      <c r="AF26185" s="10" t="s">
        <v>25</v>
      </c>
    </row>
    <row r="26186" spans="30:32" x14ac:dyDescent="0.2">
      <c r="AD26186" s="11" t="s">
        <v>40356</v>
      </c>
      <c r="AE26186" s="10" t="s">
        <v>40345</v>
      </c>
      <c r="AF26186" s="10" t="s">
        <v>25</v>
      </c>
    </row>
    <row r="26187" spans="30:32" x14ac:dyDescent="0.2">
      <c r="AD26187" s="11" t="s">
        <v>40357</v>
      </c>
      <c r="AE26187" s="10" t="s">
        <v>40345</v>
      </c>
      <c r="AF26187" s="10" t="s">
        <v>25</v>
      </c>
    </row>
    <row r="26188" spans="30:32" x14ac:dyDescent="0.2">
      <c r="AD26188" s="11" t="s">
        <v>40358</v>
      </c>
      <c r="AE26188" s="10" t="s">
        <v>40359</v>
      </c>
      <c r="AF26188" s="10" t="s">
        <v>25</v>
      </c>
    </row>
    <row r="26189" spans="30:32" x14ac:dyDescent="0.2">
      <c r="AD26189" s="11" t="s">
        <v>40360</v>
      </c>
      <c r="AE26189" s="10" t="s">
        <v>40359</v>
      </c>
      <c r="AF26189" s="10" t="s">
        <v>25</v>
      </c>
    </row>
    <row r="26190" spans="30:32" x14ac:dyDescent="0.2">
      <c r="AD26190" s="11" t="s">
        <v>40361</v>
      </c>
      <c r="AE26190" s="10" t="s">
        <v>40362</v>
      </c>
      <c r="AF26190" s="10" t="s">
        <v>25</v>
      </c>
    </row>
    <row r="26191" spans="30:32" x14ac:dyDescent="0.2">
      <c r="AD26191" s="11" t="s">
        <v>40363</v>
      </c>
      <c r="AE26191" s="10" t="s">
        <v>40362</v>
      </c>
      <c r="AF26191" s="10" t="s">
        <v>25</v>
      </c>
    </row>
    <row r="26192" spans="30:32" x14ac:dyDescent="0.2">
      <c r="AD26192" s="11" t="s">
        <v>40364</v>
      </c>
      <c r="AE26192" s="10" t="s">
        <v>5093</v>
      </c>
      <c r="AF26192" s="10" t="s">
        <v>25</v>
      </c>
    </row>
    <row r="26193" spans="30:32" x14ac:dyDescent="0.2">
      <c r="AD26193" s="11" t="s">
        <v>40365</v>
      </c>
      <c r="AE26193" s="10" t="s">
        <v>40362</v>
      </c>
      <c r="AF26193" s="10" t="s">
        <v>25</v>
      </c>
    </row>
    <row r="26194" spans="30:32" x14ac:dyDescent="0.2">
      <c r="AD26194" s="11" t="s">
        <v>40366</v>
      </c>
      <c r="AE26194" s="10" t="s">
        <v>40362</v>
      </c>
      <c r="AF26194" s="10" t="s">
        <v>25</v>
      </c>
    </row>
    <row r="26195" spans="30:32" x14ac:dyDescent="0.2">
      <c r="AD26195" s="11" t="s">
        <v>40367</v>
      </c>
      <c r="AE26195" s="10" t="s">
        <v>40368</v>
      </c>
      <c r="AF26195" s="10" t="s">
        <v>25</v>
      </c>
    </row>
    <row r="26196" spans="30:32" x14ac:dyDescent="0.2">
      <c r="AD26196" s="11" t="s">
        <v>40369</v>
      </c>
      <c r="AE26196" s="10" t="s">
        <v>40370</v>
      </c>
      <c r="AF26196" s="10" t="s">
        <v>25</v>
      </c>
    </row>
    <row r="26197" spans="30:32" x14ac:dyDescent="0.2">
      <c r="AD26197" s="11" t="s">
        <v>40371</v>
      </c>
      <c r="AE26197" s="10" t="s">
        <v>40370</v>
      </c>
      <c r="AF26197" s="10" t="s">
        <v>25</v>
      </c>
    </row>
    <row r="26198" spans="30:32" x14ac:dyDescent="0.2">
      <c r="AD26198" s="11" t="s">
        <v>40372</v>
      </c>
      <c r="AE26198" s="10" t="s">
        <v>40370</v>
      </c>
      <c r="AF26198" s="10" t="s">
        <v>25</v>
      </c>
    </row>
    <row r="26199" spans="30:32" x14ac:dyDescent="0.2">
      <c r="AD26199" s="11" t="s">
        <v>40373</v>
      </c>
      <c r="AE26199" s="10" t="s">
        <v>40370</v>
      </c>
      <c r="AF26199" s="10" t="s">
        <v>25</v>
      </c>
    </row>
    <row r="26200" spans="30:32" x14ac:dyDescent="0.2">
      <c r="AD26200" s="11" t="s">
        <v>40374</v>
      </c>
      <c r="AE26200" s="10" t="s">
        <v>1616</v>
      </c>
      <c r="AF26200" s="10" t="s">
        <v>25</v>
      </c>
    </row>
    <row r="26201" spans="30:32" x14ac:dyDescent="0.2">
      <c r="AD26201" s="11" t="s">
        <v>40375</v>
      </c>
      <c r="AE26201" s="10" t="s">
        <v>9164</v>
      </c>
      <c r="AF26201" s="10" t="s">
        <v>25</v>
      </c>
    </row>
    <row r="26202" spans="30:32" x14ac:dyDescent="0.2">
      <c r="AD26202" s="11" t="s">
        <v>40376</v>
      </c>
      <c r="AE26202" s="10" t="s">
        <v>40377</v>
      </c>
      <c r="AF26202" s="10" t="s">
        <v>25</v>
      </c>
    </row>
    <row r="26203" spans="30:32" x14ac:dyDescent="0.2">
      <c r="AD26203" s="11" t="s">
        <v>40378</v>
      </c>
      <c r="AE26203" s="10" t="s">
        <v>40377</v>
      </c>
      <c r="AF26203" s="10" t="s">
        <v>25</v>
      </c>
    </row>
    <row r="26204" spans="30:32" x14ac:dyDescent="0.2">
      <c r="AD26204" s="11" t="s">
        <v>40379</v>
      </c>
      <c r="AE26204" s="10" t="s">
        <v>20823</v>
      </c>
      <c r="AF26204" s="10" t="s">
        <v>25</v>
      </c>
    </row>
    <row r="26205" spans="30:32" x14ac:dyDescent="0.2">
      <c r="AD26205" s="11" t="s">
        <v>40380</v>
      </c>
      <c r="AE26205" s="10" t="s">
        <v>2141</v>
      </c>
      <c r="AF26205" s="10" t="s">
        <v>25</v>
      </c>
    </row>
    <row r="26206" spans="30:32" x14ac:dyDescent="0.2">
      <c r="AD26206" s="11" t="s">
        <v>40381</v>
      </c>
      <c r="AE26206" s="10" t="s">
        <v>40382</v>
      </c>
      <c r="AF26206" s="10" t="s">
        <v>25</v>
      </c>
    </row>
    <row r="26207" spans="30:32" x14ac:dyDescent="0.2">
      <c r="AD26207" s="11" t="s">
        <v>40383</v>
      </c>
      <c r="AE26207" s="10" t="s">
        <v>40384</v>
      </c>
      <c r="AF26207" s="10" t="s">
        <v>25</v>
      </c>
    </row>
    <row r="26208" spans="30:32" x14ac:dyDescent="0.2">
      <c r="AD26208" s="11" t="s">
        <v>40385</v>
      </c>
      <c r="AE26208" s="10" t="s">
        <v>40386</v>
      </c>
      <c r="AF26208" s="10" t="s">
        <v>25</v>
      </c>
    </row>
    <row r="26209" spans="30:32" x14ac:dyDescent="0.2">
      <c r="AD26209" s="11" t="s">
        <v>40387</v>
      </c>
      <c r="AE26209" s="10" t="s">
        <v>5023</v>
      </c>
      <c r="AF26209" s="10" t="s">
        <v>25</v>
      </c>
    </row>
    <row r="26210" spans="30:32" x14ac:dyDescent="0.2">
      <c r="AD26210" s="11" t="s">
        <v>40388</v>
      </c>
      <c r="AE26210" s="10" t="s">
        <v>5023</v>
      </c>
      <c r="AF26210" s="10" t="s">
        <v>25</v>
      </c>
    </row>
    <row r="26211" spans="30:32" x14ac:dyDescent="0.2">
      <c r="AD26211" s="11" t="s">
        <v>40389</v>
      </c>
      <c r="AE26211" s="10" t="s">
        <v>40390</v>
      </c>
      <c r="AF26211" s="10" t="s">
        <v>25</v>
      </c>
    </row>
    <row r="26212" spans="30:32" x14ac:dyDescent="0.2">
      <c r="AD26212" s="11" t="s">
        <v>40391</v>
      </c>
      <c r="AE26212" s="10" t="s">
        <v>39253</v>
      </c>
      <c r="AF26212" s="10" t="s">
        <v>25</v>
      </c>
    </row>
    <row r="26213" spans="30:32" x14ac:dyDescent="0.2">
      <c r="AD26213" s="11" t="s">
        <v>40392</v>
      </c>
      <c r="AE26213" s="10" t="s">
        <v>5048</v>
      </c>
      <c r="AF26213" s="10" t="s">
        <v>25</v>
      </c>
    </row>
    <row r="26214" spans="30:32" x14ac:dyDescent="0.2">
      <c r="AD26214" s="11" t="s">
        <v>40393</v>
      </c>
      <c r="AE26214" s="10" t="s">
        <v>5048</v>
      </c>
      <c r="AF26214" s="10" t="s">
        <v>25</v>
      </c>
    </row>
    <row r="26215" spans="30:32" x14ac:dyDescent="0.2">
      <c r="AD26215" s="11" t="s">
        <v>40394</v>
      </c>
      <c r="AE26215" s="10" t="s">
        <v>5048</v>
      </c>
      <c r="AF26215" s="10" t="s">
        <v>25</v>
      </c>
    </row>
    <row r="26216" spans="30:32" x14ac:dyDescent="0.2">
      <c r="AD26216" s="11" t="s">
        <v>40395</v>
      </c>
      <c r="AE26216" s="10" t="s">
        <v>40396</v>
      </c>
      <c r="AF26216" s="10" t="s">
        <v>25</v>
      </c>
    </row>
    <row r="26217" spans="30:32" x14ac:dyDescent="0.2">
      <c r="AD26217" s="11" t="s">
        <v>40397</v>
      </c>
      <c r="AE26217" s="10" t="s">
        <v>40396</v>
      </c>
      <c r="AF26217" s="10" t="s">
        <v>25</v>
      </c>
    </row>
    <row r="26218" spans="30:32" x14ac:dyDescent="0.2">
      <c r="AD26218" s="11" t="s">
        <v>40398</v>
      </c>
      <c r="AE26218" s="10" t="s">
        <v>2192</v>
      </c>
      <c r="AF26218" s="10" t="s">
        <v>25</v>
      </c>
    </row>
    <row r="26219" spans="30:32" x14ac:dyDescent="0.2">
      <c r="AD26219" s="11" t="s">
        <v>40399</v>
      </c>
      <c r="AE26219" s="10" t="s">
        <v>2192</v>
      </c>
      <c r="AF26219" s="10" t="s">
        <v>25</v>
      </c>
    </row>
    <row r="26220" spans="30:32" x14ac:dyDescent="0.2">
      <c r="AD26220" s="11" t="s">
        <v>40400</v>
      </c>
      <c r="AE26220" s="10" t="s">
        <v>2192</v>
      </c>
      <c r="AF26220" s="10" t="s">
        <v>25</v>
      </c>
    </row>
    <row r="26221" spans="30:32" x14ac:dyDescent="0.2">
      <c r="AD26221" s="11" t="s">
        <v>40401</v>
      </c>
      <c r="AE26221" s="10" t="s">
        <v>40402</v>
      </c>
      <c r="AF26221" s="10" t="s">
        <v>25</v>
      </c>
    </row>
    <row r="26222" spans="30:32" x14ac:dyDescent="0.2">
      <c r="AD26222" s="11" t="s">
        <v>40403</v>
      </c>
      <c r="AE26222" s="10" t="s">
        <v>40404</v>
      </c>
      <c r="AF26222" s="10" t="s">
        <v>25</v>
      </c>
    </row>
    <row r="26223" spans="30:32" x14ac:dyDescent="0.2">
      <c r="AD26223" s="11" t="s">
        <v>40405</v>
      </c>
      <c r="AE26223" s="10" t="s">
        <v>40406</v>
      </c>
      <c r="AF26223" s="10" t="s">
        <v>25</v>
      </c>
    </row>
    <row r="26224" spans="30:32" x14ac:dyDescent="0.2">
      <c r="AD26224" s="11" t="s">
        <v>40407</v>
      </c>
      <c r="AE26224" s="10" t="s">
        <v>40408</v>
      </c>
      <c r="AF26224" s="10" t="s">
        <v>25</v>
      </c>
    </row>
    <row r="26225" spans="30:32" x14ac:dyDescent="0.2">
      <c r="AD26225" s="11" t="s">
        <v>40409</v>
      </c>
      <c r="AE26225" s="10" t="s">
        <v>40410</v>
      </c>
      <c r="AF26225" s="10" t="s">
        <v>25</v>
      </c>
    </row>
    <row r="26226" spans="30:32" x14ac:dyDescent="0.2">
      <c r="AD26226" s="11" t="s">
        <v>40411</v>
      </c>
      <c r="AE26226" s="10" t="s">
        <v>40408</v>
      </c>
      <c r="AF26226" s="10" t="s">
        <v>25</v>
      </c>
    </row>
    <row r="26227" spans="30:32" x14ac:dyDescent="0.2">
      <c r="AD26227" s="11" t="s">
        <v>40412</v>
      </c>
      <c r="AE26227" s="10" t="s">
        <v>40408</v>
      </c>
      <c r="AF26227" s="10" t="s">
        <v>25</v>
      </c>
    </row>
    <row r="26228" spans="30:32" x14ac:dyDescent="0.2">
      <c r="AD26228" s="11" t="s">
        <v>40413</v>
      </c>
      <c r="AE26228" s="10" t="s">
        <v>40408</v>
      </c>
      <c r="AF26228" s="10" t="s">
        <v>25</v>
      </c>
    </row>
    <row r="26229" spans="30:32" x14ac:dyDescent="0.2">
      <c r="AD26229" s="11" t="s">
        <v>40414</v>
      </c>
      <c r="AE26229" s="10" t="s">
        <v>40408</v>
      </c>
      <c r="AF26229" s="10" t="s">
        <v>25</v>
      </c>
    </row>
    <row r="26230" spans="30:32" x14ac:dyDescent="0.2">
      <c r="AD26230" s="11" t="s">
        <v>40415</v>
      </c>
      <c r="AE26230" s="10" t="s">
        <v>40416</v>
      </c>
      <c r="AF26230" s="10" t="s">
        <v>25</v>
      </c>
    </row>
    <row r="26231" spans="30:32" x14ac:dyDescent="0.2">
      <c r="AD26231" s="11" t="s">
        <v>40417</v>
      </c>
      <c r="AE26231" s="10" t="s">
        <v>40418</v>
      </c>
      <c r="AF26231" s="10" t="s">
        <v>25</v>
      </c>
    </row>
    <row r="26232" spans="30:32" x14ac:dyDescent="0.2">
      <c r="AD26232" s="11" t="s">
        <v>40419</v>
      </c>
      <c r="AE26232" s="10" t="s">
        <v>25176</v>
      </c>
      <c r="AF26232" s="10" t="s">
        <v>25</v>
      </c>
    </row>
    <row r="26233" spans="30:32" x14ac:dyDescent="0.2">
      <c r="AD26233" s="11" t="s">
        <v>40420</v>
      </c>
      <c r="AE26233" s="10" t="s">
        <v>40421</v>
      </c>
      <c r="AF26233" s="10" t="s">
        <v>25</v>
      </c>
    </row>
    <row r="26234" spans="30:32" x14ac:dyDescent="0.2">
      <c r="AD26234" s="11" t="s">
        <v>40422</v>
      </c>
      <c r="AE26234" s="10" t="s">
        <v>40421</v>
      </c>
      <c r="AF26234" s="10" t="s">
        <v>25</v>
      </c>
    </row>
    <row r="26235" spans="30:32" x14ac:dyDescent="0.2">
      <c r="AD26235" s="11" t="s">
        <v>40423</v>
      </c>
      <c r="AE26235" s="10" t="s">
        <v>40424</v>
      </c>
      <c r="AF26235" s="10" t="s">
        <v>25</v>
      </c>
    </row>
    <row r="26236" spans="30:32" x14ac:dyDescent="0.2">
      <c r="AD26236" s="11" t="s">
        <v>40425</v>
      </c>
      <c r="AE26236" s="10" t="s">
        <v>40426</v>
      </c>
      <c r="AF26236" s="10" t="s">
        <v>25</v>
      </c>
    </row>
    <row r="26237" spans="30:32" x14ac:dyDescent="0.2">
      <c r="AD26237" s="11" t="s">
        <v>40427</v>
      </c>
      <c r="AE26237" s="10" t="s">
        <v>40421</v>
      </c>
      <c r="AF26237" s="10" t="s">
        <v>25</v>
      </c>
    </row>
    <row r="26238" spans="30:32" x14ac:dyDescent="0.2">
      <c r="AD26238" s="11" t="s">
        <v>40428</v>
      </c>
      <c r="AE26238" s="10" t="s">
        <v>40421</v>
      </c>
      <c r="AF26238" s="10" t="s">
        <v>25</v>
      </c>
    </row>
    <row r="26239" spans="30:32" x14ac:dyDescent="0.2">
      <c r="AD26239" s="11" t="s">
        <v>40429</v>
      </c>
      <c r="AE26239" s="10" t="s">
        <v>40421</v>
      </c>
      <c r="AF26239" s="10" t="s">
        <v>25</v>
      </c>
    </row>
    <row r="26240" spans="30:32" x14ac:dyDescent="0.2">
      <c r="AD26240" s="11" t="s">
        <v>40430</v>
      </c>
      <c r="AE26240" s="10" t="s">
        <v>40421</v>
      </c>
      <c r="AF26240" s="10" t="s">
        <v>25</v>
      </c>
    </row>
    <row r="26241" spans="30:32" x14ac:dyDescent="0.2">
      <c r="AD26241" s="11" t="s">
        <v>40431</v>
      </c>
      <c r="AE26241" s="10" t="s">
        <v>40426</v>
      </c>
      <c r="AF26241" s="10" t="s">
        <v>25</v>
      </c>
    </row>
    <row r="26242" spans="30:32" x14ac:dyDescent="0.2">
      <c r="AD26242" s="11" t="s">
        <v>40432</v>
      </c>
      <c r="AE26242" s="10" t="s">
        <v>40426</v>
      </c>
      <c r="AF26242" s="10" t="s">
        <v>25</v>
      </c>
    </row>
    <row r="26243" spans="30:32" x14ac:dyDescent="0.2">
      <c r="AD26243" s="11" t="s">
        <v>40433</v>
      </c>
      <c r="AE26243" s="10" t="s">
        <v>40421</v>
      </c>
      <c r="AF26243" s="10" t="s">
        <v>25</v>
      </c>
    </row>
    <row r="26244" spans="30:32" x14ac:dyDescent="0.2">
      <c r="AD26244" s="11" t="s">
        <v>40434</v>
      </c>
      <c r="AE26244" s="10" t="s">
        <v>40421</v>
      </c>
      <c r="AF26244" s="10" t="s">
        <v>25</v>
      </c>
    </row>
    <row r="26245" spans="30:32" x14ac:dyDescent="0.2">
      <c r="AD26245" s="11" t="s">
        <v>40435</v>
      </c>
      <c r="AE26245" s="10" t="s">
        <v>40421</v>
      </c>
      <c r="AF26245" s="10" t="s">
        <v>25</v>
      </c>
    </row>
    <row r="26246" spans="30:32" x14ac:dyDescent="0.2">
      <c r="AD26246" s="11" t="s">
        <v>40436</v>
      </c>
      <c r="AE26246" s="10" t="s">
        <v>40426</v>
      </c>
      <c r="AF26246" s="10" t="s">
        <v>25</v>
      </c>
    </row>
    <row r="26247" spans="30:32" x14ac:dyDescent="0.2">
      <c r="AD26247" s="11" t="s">
        <v>40437</v>
      </c>
      <c r="AE26247" s="10" t="s">
        <v>40426</v>
      </c>
      <c r="AF26247" s="10" t="s">
        <v>25</v>
      </c>
    </row>
    <row r="26248" spans="30:32" x14ac:dyDescent="0.2">
      <c r="AD26248" s="11" t="s">
        <v>40438</v>
      </c>
      <c r="AE26248" s="10" t="s">
        <v>40421</v>
      </c>
      <c r="AF26248" s="10" t="s">
        <v>25</v>
      </c>
    </row>
    <row r="26249" spans="30:32" x14ac:dyDescent="0.2">
      <c r="AD26249" s="11" t="s">
        <v>40439</v>
      </c>
      <c r="AE26249" s="10" t="s">
        <v>40424</v>
      </c>
      <c r="AF26249" s="10" t="s">
        <v>25</v>
      </c>
    </row>
    <row r="26250" spans="30:32" x14ac:dyDescent="0.2">
      <c r="AD26250" s="11" t="s">
        <v>40440</v>
      </c>
      <c r="AE26250" s="10" t="s">
        <v>40424</v>
      </c>
      <c r="AF26250" s="10" t="s">
        <v>25</v>
      </c>
    </row>
    <row r="26251" spans="30:32" x14ac:dyDescent="0.2">
      <c r="AD26251" s="11" t="s">
        <v>40441</v>
      </c>
      <c r="AE26251" s="10" t="s">
        <v>40421</v>
      </c>
      <c r="AF26251" s="10" t="s">
        <v>25</v>
      </c>
    </row>
    <row r="26252" spans="30:32" x14ac:dyDescent="0.2">
      <c r="AD26252" s="11" t="s">
        <v>40442</v>
      </c>
      <c r="AE26252" s="10" t="s">
        <v>40421</v>
      </c>
      <c r="AF26252" s="10" t="s">
        <v>25</v>
      </c>
    </row>
    <row r="26253" spans="30:32" x14ac:dyDescent="0.2">
      <c r="AD26253" s="11" t="s">
        <v>40443</v>
      </c>
      <c r="AE26253" s="10" t="s">
        <v>40421</v>
      </c>
      <c r="AF26253" s="10" t="s">
        <v>25</v>
      </c>
    </row>
    <row r="26254" spans="30:32" x14ac:dyDescent="0.2">
      <c r="AD26254" s="11" t="s">
        <v>40444</v>
      </c>
      <c r="AE26254" s="10" t="s">
        <v>40421</v>
      </c>
      <c r="AF26254" s="10" t="s">
        <v>25</v>
      </c>
    </row>
    <row r="26255" spans="30:32" x14ac:dyDescent="0.2">
      <c r="AD26255" s="11" t="s">
        <v>40445</v>
      </c>
      <c r="AE26255" s="10" t="s">
        <v>40426</v>
      </c>
      <c r="AF26255" s="10" t="s">
        <v>25</v>
      </c>
    </row>
    <row r="26256" spans="30:32" x14ac:dyDescent="0.2">
      <c r="AD26256" s="11" t="s">
        <v>40446</v>
      </c>
      <c r="AE26256" s="10" t="s">
        <v>40426</v>
      </c>
      <c r="AF26256" s="10" t="s">
        <v>25</v>
      </c>
    </row>
    <row r="26257" spans="30:32" x14ac:dyDescent="0.2">
      <c r="AD26257" s="11" t="s">
        <v>40447</v>
      </c>
      <c r="AE26257" s="10" t="s">
        <v>40426</v>
      </c>
      <c r="AF26257" s="10" t="s">
        <v>25</v>
      </c>
    </row>
    <row r="26258" spans="30:32" x14ac:dyDescent="0.2">
      <c r="AD26258" s="11" t="s">
        <v>40448</v>
      </c>
      <c r="AE26258" s="10" t="s">
        <v>40421</v>
      </c>
      <c r="AF26258" s="10" t="s">
        <v>25</v>
      </c>
    </row>
    <row r="26259" spans="30:32" x14ac:dyDescent="0.2">
      <c r="AD26259" s="11" t="s">
        <v>40449</v>
      </c>
      <c r="AE26259" s="10" t="s">
        <v>40450</v>
      </c>
      <c r="AF26259" s="10" t="s">
        <v>25</v>
      </c>
    </row>
    <row r="26260" spans="30:32" x14ac:dyDescent="0.2">
      <c r="AD26260" s="11" t="s">
        <v>40451</v>
      </c>
      <c r="AE26260" s="10" t="s">
        <v>40450</v>
      </c>
      <c r="AF26260" s="10" t="s">
        <v>25</v>
      </c>
    </row>
    <row r="26261" spans="30:32" x14ac:dyDescent="0.2">
      <c r="AD26261" s="11" t="s">
        <v>40452</v>
      </c>
      <c r="AE26261" s="10" t="s">
        <v>40453</v>
      </c>
      <c r="AF26261" s="10" t="s">
        <v>25</v>
      </c>
    </row>
    <row r="26262" spans="30:32" x14ac:dyDescent="0.2">
      <c r="AD26262" s="11" t="s">
        <v>40454</v>
      </c>
      <c r="AE26262" s="10" t="s">
        <v>40455</v>
      </c>
      <c r="AF26262" s="10" t="s">
        <v>25</v>
      </c>
    </row>
    <row r="26263" spans="30:32" x14ac:dyDescent="0.2">
      <c r="AD26263" s="11" t="s">
        <v>40456</v>
      </c>
      <c r="AE26263" s="10" t="s">
        <v>40457</v>
      </c>
      <c r="AF26263" s="10" t="s">
        <v>25</v>
      </c>
    </row>
    <row r="26264" spans="30:32" x14ac:dyDescent="0.2">
      <c r="AD26264" s="11" t="s">
        <v>40458</v>
      </c>
      <c r="AE26264" s="10" t="s">
        <v>9237</v>
      </c>
      <c r="AF26264" s="10" t="s">
        <v>25</v>
      </c>
    </row>
    <row r="26265" spans="30:32" x14ac:dyDescent="0.2">
      <c r="AD26265" s="11" t="s">
        <v>40459</v>
      </c>
      <c r="AE26265" s="10" t="s">
        <v>1712</v>
      </c>
      <c r="AF26265" s="10" t="s">
        <v>25</v>
      </c>
    </row>
    <row r="26266" spans="30:32" x14ac:dyDescent="0.2">
      <c r="AD26266" s="11" t="s">
        <v>40460</v>
      </c>
      <c r="AE26266" s="10" t="s">
        <v>40461</v>
      </c>
      <c r="AF26266" s="10" t="s">
        <v>25</v>
      </c>
    </row>
    <row r="26267" spans="30:32" x14ac:dyDescent="0.2">
      <c r="AD26267" s="11" t="s">
        <v>40462</v>
      </c>
      <c r="AE26267" s="10" t="s">
        <v>40463</v>
      </c>
      <c r="AF26267" s="10" t="s">
        <v>25</v>
      </c>
    </row>
    <row r="26268" spans="30:32" x14ac:dyDescent="0.2">
      <c r="AD26268" s="11" t="s">
        <v>40464</v>
      </c>
      <c r="AE26268" s="10" t="s">
        <v>23087</v>
      </c>
      <c r="AF26268" s="10" t="s">
        <v>25</v>
      </c>
    </row>
    <row r="26269" spans="30:32" x14ac:dyDescent="0.2">
      <c r="AD26269" s="11" t="s">
        <v>40465</v>
      </c>
      <c r="AE26269" s="10" t="s">
        <v>40466</v>
      </c>
      <c r="AF26269" s="10" t="s">
        <v>25</v>
      </c>
    </row>
    <row r="26270" spans="30:32" x14ac:dyDescent="0.2">
      <c r="AD26270" s="11" t="s">
        <v>40467</v>
      </c>
      <c r="AE26270" s="10" t="s">
        <v>24619</v>
      </c>
      <c r="AF26270" s="10" t="s">
        <v>25</v>
      </c>
    </row>
    <row r="26271" spans="30:32" x14ac:dyDescent="0.2">
      <c r="AD26271" s="11" t="s">
        <v>40468</v>
      </c>
      <c r="AE26271" s="10" t="s">
        <v>9247</v>
      </c>
      <c r="AF26271" s="10" t="s">
        <v>25</v>
      </c>
    </row>
    <row r="26272" spans="30:32" x14ac:dyDescent="0.2">
      <c r="AD26272" s="11" t="s">
        <v>40469</v>
      </c>
      <c r="AE26272" s="10" t="s">
        <v>20960</v>
      </c>
      <c r="AF26272" s="10" t="s">
        <v>25</v>
      </c>
    </row>
    <row r="26273" spans="30:32" x14ac:dyDescent="0.2">
      <c r="AD26273" s="11" t="s">
        <v>40470</v>
      </c>
      <c r="AE26273" s="10" t="s">
        <v>1714</v>
      </c>
      <c r="AF26273" s="10" t="s">
        <v>25</v>
      </c>
    </row>
    <row r="26274" spans="30:32" x14ac:dyDescent="0.2">
      <c r="AD26274" s="11" t="s">
        <v>40471</v>
      </c>
      <c r="AE26274" s="10" t="s">
        <v>40472</v>
      </c>
      <c r="AF26274" s="10" t="s">
        <v>25</v>
      </c>
    </row>
    <row r="26275" spans="30:32" x14ac:dyDescent="0.2">
      <c r="AD26275" s="11" t="s">
        <v>40473</v>
      </c>
      <c r="AE26275" s="10" t="s">
        <v>40472</v>
      </c>
      <c r="AF26275" s="10" t="s">
        <v>25</v>
      </c>
    </row>
    <row r="26276" spans="30:32" x14ac:dyDescent="0.2">
      <c r="AD26276" s="11" t="s">
        <v>40474</v>
      </c>
      <c r="AE26276" s="10" t="s">
        <v>7459</v>
      </c>
      <c r="AF26276" s="10" t="s">
        <v>25</v>
      </c>
    </row>
    <row r="26277" spans="30:32" x14ac:dyDescent="0.2">
      <c r="AD26277" s="11" t="s">
        <v>40475</v>
      </c>
      <c r="AE26277" s="10" t="s">
        <v>40476</v>
      </c>
      <c r="AF26277" s="10" t="s">
        <v>25</v>
      </c>
    </row>
    <row r="26278" spans="30:32" x14ac:dyDescent="0.2">
      <c r="AD26278" s="11" t="s">
        <v>40477</v>
      </c>
      <c r="AE26278" s="10" t="s">
        <v>26278</v>
      </c>
      <c r="AF26278" s="10" t="s">
        <v>25</v>
      </c>
    </row>
    <row r="26279" spans="30:32" x14ac:dyDescent="0.2">
      <c r="AD26279" s="11" t="s">
        <v>40478</v>
      </c>
      <c r="AE26279" s="10" t="s">
        <v>35818</v>
      </c>
      <c r="AF26279" s="10" t="s">
        <v>25</v>
      </c>
    </row>
    <row r="26280" spans="30:32" x14ac:dyDescent="0.2">
      <c r="AD26280" s="11" t="s">
        <v>40479</v>
      </c>
      <c r="AE26280" s="10" t="s">
        <v>40480</v>
      </c>
      <c r="AF26280" s="10" t="s">
        <v>25</v>
      </c>
    </row>
    <row r="26281" spans="30:32" x14ac:dyDescent="0.2">
      <c r="AD26281" s="11" t="s">
        <v>40481</v>
      </c>
      <c r="AE26281" s="10" t="s">
        <v>40482</v>
      </c>
      <c r="AF26281" s="10" t="s">
        <v>25</v>
      </c>
    </row>
    <row r="26282" spans="30:32" x14ac:dyDescent="0.2">
      <c r="AD26282" s="11" t="s">
        <v>40483</v>
      </c>
      <c r="AE26282" s="10" t="s">
        <v>40482</v>
      </c>
      <c r="AF26282" s="10" t="s">
        <v>25</v>
      </c>
    </row>
    <row r="26283" spans="30:32" x14ac:dyDescent="0.2">
      <c r="AD26283" s="11" t="s">
        <v>40484</v>
      </c>
      <c r="AE26283" s="10" t="s">
        <v>40485</v>
      </c>
      <c r="AF26283" s="10" t="s">
        <v>25</v>
      </c>
    </row>
    <row r="26284" spans="30:32" x14ac:dyDescent="0.2">
      <c r="AD26284" s="11" t="s">
        <v>40486</v>
      </c>
      <c r="AE26284" s="10" t="s">
        <v>40487</v>
      </c>
      <c r="AF26284" s="10" t="s">
        <v>25</v>
      </c>
    </row>
    <row r="26285" spans="30:32" x14ac:dyDescent="0.2">
      <c r="AD26285" s="11" t="s">
        <v>40488</v>
      </c>
      <c r="AE26285" s="10" t="s">
        <v>40489</v>
      </c>
      <c r="AF26285" s="10" t="s">
        <v>25</v>
      </c>
    </row>
    <row r="26286" spans="30:32" x14ac:dyDescent="0.2">
      <c r="AD26286" s="11" t="s">
        <v>40490</v>
      </c>
      <c r="AE26286" s="10" t="s">
        <v>40491</v>
      </c>
      <c r="AF26286" s="10" t="s">
        <v>25</v>
      </c>
    </row>
    <row r="26287" spans="30:32" x14ac:dyDescent="0.2">
      <c r="AD26287" s="11" t="s">
        <v>40492</v>
      </c>
      <c r="AE26287" s="10" t="s">
        <v>23916</v>
      </c>
      <c r="AF26287" s="10" t="s">
        <v>25</v>
      </c>
    </row>
    <row r="26288" spans="30:32" x14ac:dyDescent="0.2">
      <c r="AD26288" s="11" t="s">
        <v>40493</v>
      </c>
      <c r="AE26288" s="10" t="s">
        <v>40494</v>
      </c>
      <c r="AF26288" s="10" t="s">
        <v>25</v>
      </c>
    </row>
    <row r="26289" spans="30:32" x14ac:dyDescent="0.2">
      <c r="AD26289" s="11" t="s">
        <v>40495</v>
      </c>
      <c r="AE26289" s="10" t="s">
        <v>39341</v>
      </c>
      <c r="AF26289" s="10" t="s">
        <v>25</v>
      </c>
    </row>
    <row r="26290" spans="30:32" x14ac:dyDescent="0.2">
      <c r="AD26290" s="11" t="s">
        <v>40496</v>
      </c>
      <c r="AE26290" s="10" t="s">
        <v>40497</v>
      </c>
      <c r="AF26290" s="10" t="s">
        <v>25</v>
      </c>
    </row>
    <row r="26291" spans="30:32" x14ac:dyDescent="0.2">
      <c r="AD26291" s="11" t="s">
        <v>40498</v>
      </c>
      <c r="AE26291" s="10" t="s">
        <v>40499</v>
      </c>
      <c r="AF26291" s="10" t="s">
        <v>25</v>
      </c>
    </row>
    <row r="26292" spans="30:32" x14ac:dyDescent="0.2">
      <c r="AD26292" s="11" t="s">
        <v>40500</v>
      </c>
      <c r="AE26292" s="10" t="s">
        <v>40499</v>
      </c>
      <c r="AF26292" s="10" t="s">
        <v>25</v>
      </c>
    </row>
    <row r="26293" spans="30:32" x14ac:dyDescent="0.2">
      <c r="AD26293" s="11" t="s">
        <v>40501</v>
      </c>
      <c r="AE26293" s="10" t="s">
        <v>40499</v>
      </c>
      <c r="AF26293" s="10" t="s">
        <v>25</v>
      </c>
    </row>
    <row r="26294" spans="30:32" x14ac:dyDescent="0.2">
      <c r="AD26294" s="11" t="s">
        <v>40502</v>
      </c>
      <c r="AE26294" s="10" t="s">
        <v>40499</v>
      </c>
      <c r="AF26294" s="10" t="s">
        <v>25</v>
      </c>
    </row>
    <row r="26295" spans="30:32" x14ac:dyDescent="0.2">
      <c r="AD26295" s="11" t="s">
        <v>40503</v>
      </c>
      <c r="AE26295" s="10" t="s">
        <v>40499</v>
      </c>
      <c r="AF26295" s="10" t="s">
        <v>25</v>
      </c>
    </row>
    <row r="26296" spans="30:32" x14ac:dyDescent="0.2">
      <c r="AD26296" s="11" t="s">
        <v>40504</v>
      </c>
      <c r="AE26296" s="10" t="s">
        <v>40499</v>
      </c>
      <c r="AF26296" s="10" t="s">
        <v>25</v>
      </c>
    </row>
    <row r="26297" spans="30:32" x14ac:dyDescent="0.2">
      <c r="AD26297" s="11" t="s">
        <v>40505</v>
      </c>
      <c r="AE26297" s="10" t="s">
        <v>40499</v>
      </c>
      <c r="AF26297" s="10" t="s">
        <v>25</v>
      </c>
    </row>
    <row r="26298" spans="30:32" x14ac:dyDescent="0.2">
      <c r="AD26298" s="11" t="s">
        <v>40506</v>
      </c>
      <c r="AE26298" s="10" t="s">
        <v>40499</v>
      </c>
      <c r="AF26298" s="10" t="s">
        <v>25</v>
      </c>
    </row>
    <row r="26299" spans="30:32" x14ac:dyDescent="0.2">
      <c r="AD26299" s="11" t="s">
        <v>40507</v>
      </c>
      <c r="AE26299" s="10" t="s">
        <v>40499</v>
      </c>
      <c r="AF26299" s="10" t="s">
        <v>25</v>
      </c>
    </row>
    <row r="26300" spans="30:32" x14ac:dyDescent="0.2">
      <c r="AD26300" s="11" t="s">
        <v>40508</v>
      </c>
      <c r="AE26300" s="10" t="s">
        <v>40509</v>
      </c>
      <c r="AF26300" s="10" t="s">
        <v>25</v>
      </c>
    </row>
    <row r="26301" spans="30:32" x14ac:dyDescent="0.2">
      <c r="AD26301" s="11" t="s">
        <v>40510</v>
      </c>
      <c r="AE26301" s="10" t="s">
        <v>40509</v>
      </c>
      <c r="AF26301" s="10" t="s">
        <v>25</v>
      </c>
    </row>
    <row r="26302" spans="30:32" x14ac:dyDescent="0.2">
      <c r="AD26302" s="11" t="s">
        <v>40511</v>
      </c>
      <c r="AE26302" s="10" t="s">
        <v>40512</v>
      </c>
      <c r="AF26302" s="10" t="s">
        <v>25</v>
      </c>
    </row>
    <row r="26303" spans="30:32" x14ac:dyDescent="0.2">
      <c r="AD26303" s="11" t="s">
        <v>40513</v>
      </c>
      <c r="AE26303" s="10" t="s">
        <v>40514</v>
      </c>
      <c r="AF26303" s="10" t="s">
        <v>25</v>
      </c>
    </row>
    <row r="26304" spans="30:32" x14ac:dyDescent="0.2">
      <c r="AD26304" s="11" t="s">
        <v>40515</v>
      </c>
      <c r="AE26304" s="10" t="s">
        <v>40514</v>
      </c>
      <c r="AF26304" s="10" t="s">
        <v>25</v>
      </c>
    </row>
    <row r="26305" spans="30:32" x14ac:dyDescent="0.2">
      <c r="AD26305" s="11" t="s">
        <v>40516</v>
      </c>
      <c r="AE26305" s="10" t="s">
        <v>40517</v>
      </c>
      <c r="AF26305" s="10" t="s">
        <v>25</v>
      </c>
    </row>
    <row r="26306" spans="30:32" x14ac:dyDescent="0.2">
      <c r="AD26306" s="11" t="s">
        <v>40518</v>
      </c>
      <c r="AE26306" s="10" t="s">
        <v>40517</v>
      </c>
      <c r="AF26306" s="10" t="s">
        <v>25</v>
      </c>
    </row>
    <row r="26307" spans="30:32" x14ac:dyDescent="0.2">
      <c r="AD26307" s="11" t="s">
        <v>40519</v>
      </c>
      <c r="AE26307" s="10" t="s">
        <v>40520</v>
      </c>
      <c r="AF26307" s="10" t="s">
        <v>25</v>
      </c>
    </row>
    <row r="26308" spans="30:32" x14ac:dyDescent="0.2">
      <c r="AD26308" s="11" t="s">
        <v>40521</v>
      </c>
      <c r="AE26308" s="10" t="s">
        <v>11995</v>
      </c>
      <c r="AF26308" s="10" t="s">
        <v>25</v>
      </c>
    </row>
    <row r="26309" spans="30:32" x14ac:dyDescent="0.2">
      <c r="AD26309" s="11" t="s">
        <v>40522</v>
      </c>
      <c r="AE26309" s="10" t="s">
        <v>40523</v>
      </c>
      <c r="AF26309" s="10" t="s">
        <v>25</v>
      </c>
    </row>
    <row r="26310" spans="30:32" x14ac:dyDescent="0.2">
      <c r="AD26310" s="11" t="s">
        <v>40524</v>
      </c>
      <c r="AE26310" s="10" t="s">
        <v>40525</v>
      </c>
      <c r="AF26310" s="10" t="s">
        <v>25</v>
      </c>
    </row>
    <row r="26311" spans="30:32" x14ac:dyDescent="0.2">
      <c r="AD26311" s="11" t="s">
        <v>40526</v>
      </c>
      <c r="AE26311" s="10" t="s">
        <v>40527</v>
      </c>
      <c r="AF26311" s="10" t="s">
        <v>25</v>
      </c>
    </row>
    <row r="26312" spans="30:32" x14ac:dyDescent="0.2">
      <c r="AD26312" s="11" t="s">
        <v>40528</v>
      </c>
      <c r="AE26312" s="10" t="s">
        <v>22417</v>
      </c>
      <c r="AF26312" s="10" t="s">
        <v>25</v>
      </c>
    </row>
    <row r="26313" spans="30:32" x14ac:dyDescent="0.2">
      <c r="AD26313" s="11" t="s">
        <v>40529</v>
      </c>
      <c r="AE26313" s="10" t="s">
        <v>22417</v>
      </c>
      <c r="AF26313" s="10" t="s">
        <v>25</v>
      </c>
    </row>
    <row r="26314" spans="30:32" x14ac:dyDescent="0.2">
      <c r="AD26314" s="11" t="s">
        <v>40530</v>
      </c>
      <c r="AE26314" s="10" t="s">
        <v>22417</v>
      </c>
      <c r="AF26314" s="10" t="s">
        <v>25</v>
      </c>
    </row>
    <row r="26315" spans="30:32" x14ac:dyDescent="0.2">
      <c r="AD26315" s="11" t="s">
        <v>40531</v>
      </c>
      <c r="AE26315" s="10" t="s">
        <v>22417</v>
      </c>
      <c r="AF26315" s="10" t="s">
        <v>25</v>
      </c>
    </row>
    <row r="26316" spans="30:32" x14ac:dyDescent="0.2">
      <c r="AD26316" s="11" t="s">
        <v>40532</v>
      </c>
      <c r="AE26316" s="10" t="s">
        <v>22417</v>
      </c>
      <c r="AF26316" s="10" t="s">
        <v>25</v>
      </c>
    </row>
    <row r="26317" spans="30:32" x14ac:dyDescent="0.2">
      <c r="AD26317" s="11" t="s">
        <v>40533</v>
      </c>
      <c r="AE26317" s="10" t="s">
        <v>22417</v>
      </c>
      <c r="AF26317" s="10" t="s">
        <v>25</v>
      </c>
    </row>
    <row r="26318" spans="30:32" x14ac:dyDescent="0.2">
      <c r="AD26318" s="11" t="s">
        <v>40534</v>
      </c>
      <c r="AE26318" s="10" t="s">
        <v>22417</v>
      </c>
      <c r="AF26318" s="10" t="s">
        <v>25</v>
      </c>
    </row>
    <row r="26319" spans="30:32" x14ac:dyDescent="0.2">
      <c r="AD26319" s="11" t="s">
        <v>40535</v>
      </c>
      <c r="AE26319" s="10" t="s">
        <v>22417</v>
      </c>
      <c r="AF26319" s="10" t="s">
        <v>25</v>
      </c>
    </row>
    <row r="26320" spans="30:32" x14ac:dyDescent="0.2">
      <c r="AD26320" s="11" t="s">
        <v>40536</v>
      </c>
      <c r="AE26320" s="10" t="s">
        <v>22417</v>
      </c>
      <c r="AF26320" s="10" t="s">
        <v>25</v>
      </c>
    </row>
    <row r="26321" spans="30:32" x14ac:dyDescent="0.2">
      <c r="AD26321" s="11" t="s">
        <v>40537</v>
      </c>
      <c r="AE26321" s="10" t="s">
        <v>22417</v>
      </c>
      <c r="AF26321" s="10" t="s">
        <v>25</v>
      </c>
    </row>
    <row r="26322" spans="30:32" x14ac:dyDescent="0.2">
      <c r="AD26322" s="11" t="s">
        <v>40538</v>
      </c>
      <c r="AE26322" s="10" t="s">
        <v>22417</v>
      </c>
      <c r="AF26322" s="10" t="s">
        <v>25</v>
      </c>
    </row>
    <row r="26323" spans="30:32" x14ac:dyDescent="0.2">
      <c r="AD26323" s="11" t="s">
        <v>40539</v>
      </c>
      <c r="AE26323" s="10" t="s">
        <v>22417</v>
      </c>
      <c r="AF26323" s="10" t="s">
        <v>25</v>
      </c>
    </row>
    <row r="26324" spans="30:32" x14ac:dyDescent="0.2">
      <c r="AD26324" s="11" t="s">
        <v>40540</v>
      </c>
      <c r="AE26324" s="10" t="s">
        <v>22417</v>
      </c>
      <c r="AF26324" s="10" t="s">
        <v>25</v>
      </c>
    </row>
    <row r="26325" spans="30:32" x14ac:dyDescent="0.2">
      <c r="AD26325" s="11" t="s">
        <v>40541</v>
      </c>
      <c r="AE26325" s="10" t="s">
        <v>40542</v>
      </c>
      <c r="AF26325" s="10" t="s">
        <v>25</v>
      </c>
    </row>
    <row r="26326" spans="30:32" x14ac:dyDescent="0.2">
      <c r="AD26326" s="11" t="s">
        <v>40543</v>
      </c>
      <c r="AE26326" s="10" t="s">
        <v>40542</v>
      </c>
      <c r="AF26326" s="10" t="s">
        <v>25</v>
      </c>
    </row>
    <row r="26327" spans="30:32" x14ac:dyDescent="0.2">
      <c r="AD26327" s="11" t="s">
        <v>40544</v>
      </c>
      <c r="AE26327" s="10" t="s">
        <v>40545</v>
      </c>
      <c r="AF26327" s="10" t="s">
        <v>25</v>
      </c>
    </row>
    <row r="26328" spans="30:32" x14ac:dyDescent="0.2">
      <c r="AD26328" s="11" t="s">
        <v>40546</v>
      </c>
      <c r="AE26328" s="10" t="s">
        <v>40547</v>
      </c>
      <c r="AF26328" s="10" t="s">
        <v>25</v>
      </c>
    </row>
    <row r="26329" spans="30:32" x14ac:dyDescent="0.2">
      <c r="AD26329" s="11" t="s">
        <v>40548</v>
      </c>
      <c r="AE26329" s="10" t="s">
        <v>7553</v>
      </c>
      <c r="AF26329" s="10" t="s">
        <v>25</v>
      </c>
    </row>
    <row r="26330" spans="30:32" x14ac:dyDescent="0.2">
      <c r="AD26330" s="11" t="s">
        <v>40549</v>
      </c>
      <c r="AE26330" s="10" t="s">
        <v>7553</v>
      </c>
      <c r="AF26330" s="10" t="s">
        <v>25</v>
      </c>
    </row>
    <row r="26331" spans="30:32" x14ac:dyDescent="0.2">
      <c r="AD26331" s="11" t="s">
        <v>40550</v>
      </c>
      <c r="AE26331" s="10" t="s">
        <v>40551</v>
      </c>
      <c r="AF26331" s="10" t="s">
        <v>25</v>
      </c>
    </row>
    <row r="26332" spans="30:32" x14ac:dyDescent="0.2">
      <c r="AD26332" s="11" t="s">
        <v>40552</v>
      </c>
      <c r="AE26332" s="10" t="s">
        <v>38109</v>
      </c>
      <c r="AF26332" s="10" t="s">
        <v>25</v>
      </c>
    </row>
    <row r="26333" spans="30:32" x14ac:dyDescent="0.2">
      <c r="AD26333" s="11" t="s">
        <v>40553</v>
      </c>
      <c r="AE26333" s="10" t="s">
        <v>40554</v>
      </c>
      <c r="AF26333" s="10" t="s">
        <v>25</v>
      </c>
    </row>
    <row r="26334" spans="30:32" x14ac:dyDescent="0.2">
      <c r="AD26334" s="11" t="s">
        <v>40555</v>
      </c>
      <c r="AE26334" s="10" t="s">
        <v>40556</v>
      </c>
      <c r="AF26334" s="10" t="s">
        <v>25</v>
      </c>
    </row>
    <row r="26335" spans="30:32" x14ac:dyDescent="0.2">
      <c r="AD26335" s="11" t="s">
        <v>40557</v>
      </c>
      <c r="AE26335" s="10" t="s">
        <v>40551</v>
      </c>
      <c r="AF26335" s="10" t="s">
        <v>25</v>
      </c>
    </row>
    <row r="26336" spans="30:32" x14ac:dyDescent="0.2">
      <c r="AD26336" s="11" t="s">
        <v>40558</v>
      </c>
      <c r="AE26336" s="10" t="s">
        <v>40559</v>
      </c>
      <c r="AF26336" s="10" t="s">
        <v>25</v>
      </c>
    </row>
    <row r="26337" spans="30:32" x14ac:dyDescent="0.2">
      <c r="AD26337" s="11" t="s">
        <v>40560</v>
      </c>
      <c r="AE26337" s="10" t="s">
        <v>40551</v>
      </c>
      <c r="AF26337" s="10" t="s">
        <v>25</v>
      </c>
    </row>
    <row r="26338" spans="30:32" x14ac:dyDescent="0.2">
      <c r="AD26338" s="11" t="s">
        <v>40561</v>
      </c>
      <c r="AE26338" s="10" t="s">
        <v>40562</v>
      </c>
      <c r="AF26338" s="10" t="s">
        <v>25</v>
      </c>
    </row>
    <row r="26339" spans="30:32" x14ac:dyDescent="0.2">
      <c r="AD26339" s="11" t="s">
        <v>40563</v>
      </c>
      <c r="AE26339" s="10" t="s">
        <v>40562</v>
      </c>
      <c r="AF26339" s="10" t="s">
        <v>25</v>
      </c>
    </row>
    <row r="26340" spans="30:32" x14ac:dyDescent="0.2">
      <c r="AD26340" s="11" t="s">
        <v>40564</v>
      </c>
      <c r="AE26340" s="10" t="s">
        <v>40562</v>
      </c>
      <c r="AF26340" s="10" t="s">
        <v>25</v>
      </c>
    </row>
    <row r="26341" spans="30:32" x14ac:dyDescent="0.2">
      <c r="AD26341" s="11" t="s">
        <v>40565</v>
      </c>
      <c r="AE26341" s="10" t="s">
        <v>40566</v>
      </c>
      <c r="AF26341" s="10" t="s">
        <v>25</v>
      </c>
    </row>
    <row r="26342" spans="30:32" x14ac:dyDescent="0.2">
      <c r="AD26342" s="11" t="s">
        <v>40567</v>
      </c>
      <c r="AE26342" s="10" t="s">
        <v>40566</v>
      </c>
      <c r="AF26342" s="10" t="s">
        <v>25</v>
      </c>
    </row>
    <row r="26343" spans="30:32" x14ac:dyDescent="0.2">
      <c r="AD26343" s="11" t="s">
        <v>40568</v>
      </c>
      <c r="AE26343" s="10" t="s">
        <v>10701</v>
      </c>
      <c r="AF26343" s="10" t="s">
        <v>25</v>
      </c>
    </row>
    <row r="26344" spans="30:32" x14ac:dyDescent="0.2">
      <c r="AD26344" s="11" t="s">
        <v>40569</v>
      </c>
      <c r="AE26344" s="10" t="s">
        <v>40566</v>
      </c>
      <c r="AF26344" s="10" t="s">
        <v>25</v>
      </c>
    </row>
    <row r="26345" spans="30:32" x14ac:dyDescent="0.2">
      <c r="AD26345" s="11" t="s">
        <v>40570</v>
      </c>
      <c r="AE26345" s="10" t="s">
        <v>40566</v>
      </c>
      <c r="AF26345" s="10" t="s">
        <v>25</v>
      </c>
    </row>
    <row r="26346" spans="30:32" x14ac:dyDescent="0.2">
      <c r="AD26346" s="11" t="s">
        <v>40571</v>
      </c>
      <c r="AE26346" s="10" t="s">
        <v>10701</v>
      </c>
      <c r="AF26346" s="10" t="s">
        <v>25</v>
      </c>
    </row>
    <row r="26347" spans="30:32" x14ac:dyDescent="0.2">
      <c r="AD26347" s="11" t="s">
        <v>40572</v>
      </c>
      <c r="AE26347" s="10" t="s">
        <v>10701</v>
      </c>
      <c r="AF26347" s="10" t="s">
        <v>25</v>
      </c>
    </row>
    <row r="26348" spans="30:32" x14ac:dyDescent="0.2">
      <c r="AD26348" s="11" t="s">
        <v>40573</v>
      </c>
      <c r="AE26348" s="10" t="s">
        <v>10701</v>
      </c>
      <c r="AF26348" s="10" t="s">
        <v>25</v>
      </c>
    </row>
    <row r="26349" spans="30:32" x14ac:dyDescent="0.2">
      <c r="AD26349" s="11" t="s">
        <v>40574</v>
      </c>
      <c r="AE26349" s="10" t="s">
        <v>40566</v>
      </c>
      <c r="AF26349" s="10" t="s">
        <v>25</v>
      </c>
    </row>
    <row r="26350" spans="30:32" x14ac:dyDescent="0.2">
      <c r="AD26350" s="11" t="s">
        <v>40575</v>
      </c>
      <c r="AE26350" s="10" t="s">
        <v>40566</v>
      </c>
      <c r="AF26350" s="10" t="s">
        <v>25</v>
      </c>
    </row>
    <row r="26351" spans="30:32" x14ac:dyDescent="0.2">
      <c r="AD26351" s="11" t="s">
        <v>40576</v>
      </c>
      <c r="AE26351" s="10" t="s">
        <v>6712</v>
      </c>
      <c r="AF26351" s="10" t="s">
        <v>25</v>
      </c>
    </row>
    <row r="26352" spans="30:32" x14ac:dyDescent="0.2">
      <c r="AD26352" s="11" t="s">
        <v>40577</v>
      </c>
      <c r="AE26352" s="10" t="s">
        <v>8629</v>
      </c>
      <c r="AF26352" s="10" t="s">
        <v>25</v>
      </c>
    </row>
    <row r="26353" spans="30:32" x14ac:dyDescent="0.2">
      <c r="AD26353" s="11" t="s">
        <v>40578</v>
      </c>
      <c r="AE26353" s="10" t="s">
        <v>8629</v>
      </c>
      <c r="AF26353" s="10" t="s">
        <v>25</v>
      </c>
    </row>
    <row r="26354" spans="30:32" x14ac:dyDescent="0.2">
      <c r="AD26354" s="11" t="s">
        <v>40579</v>
      </c>
      <c r="AE26354" s="10" t="s">
        <v>8629</v>
      </c>
      <c r="AF26354" s="10" t="s">
        <v>25</v>
      </c>
    </row>
    <row r="26355" spans="30:32" x14ac:dyDescent="0.2">
      <c r="AD26355" s="11" t="s">
        <v>40580</v>
      </c>
      <c r="AE26355" s="10" t="s">
        <v>8629</v>
      </c>
      <c r="AF26355" s="10" t="s">
        <v>25</v>
      </c>
    </row>
    <row r="26356" spans="30:32" x14ac:dyDescent="0.2">
      <c r="AD26356" s="11" t="s">
        <v>40581</v>
      </c>
      <c r="AE26356" s="10" t="s">
        <v>40582</v>
      </c>
      <c r="AF26356" s="10" t="s">
        <v>25</v>
      </c>
    </row>
    <row r="26357" spans="30:32" x14ac:dyDescent="0.2">
      <c r="AD26357" s="11" t="s">
        <v>40583</v>
      </c>
      <c r="AE26357" s="10" t="s">
        <v>40582</v>
      </c>
      <c r="AF26357" s="10" t="s">
        <v>25</v>
      </c>
    </row>
    <row r="26358" spans="30:32" x14ac:dyDescent="0.2">
      <c r="AD26358" s="11" t="s">
        <v>40584</v>
      </c>
      <c r="AE26358" s="10" t="s">
        <v>40582</v>
      </c>
      <c r="AF26358" s="10" t="s">
        <v>25</v>
      </c>
    </row>
    <row r="26359" spans="30:32" x14ac:dyDescent="0.2">
      <c r="AD26359" s="11" t="s">
        <v>40585</v>
      </c>
      <c r="AE26359" s="10" t="s">
        <v>40582</v>
      </c>
      <c r="AF26359" s="10" t="s">
        <v>25</v>
      </c>
    </row>
    <row r="26360" spans="30:32" x14ac:dyDescent="0.2">
      <c r="AD26360" s="11" t="s">
        <v>40586</v>
      </c>
      <c r="AE26360" s="10" t="s">
        <v>40582</v>
      </c>
      <c r="AF26360" s="10" t="s">
        <v>25</v>
      </c>
    </row>
    <row r="26361" spans="30:32" x14ac:dyDescent="0.2">
      <c r="AD26361" s="11" t="s">
        <v>40587</v>
      </c>
      <c r="AE26361" s="10" t="s">
        <v>40582</v>
      </c>
      <c r="AF26361" s="10" t="s">
        <v>25</v>
      </c>
    </row>
    <row r="26362" spans="30:32" x14ac:dyDescent="0.2">
      <c r="AD26362" s="11" t="s">
        <v>40588</v>
      </c>
      <c r="AE26362" s="10" t="s">
        <v>40582</v>
      </c>
      <c r="AF26362" s="10" t="s">
        <v>25</v>
      </c>
    </row>
    <row r="26363" spans="30:32" x14ac:dyDescent="0.2">
      <c r="AD26363" s="11" t="s">
        <v>40589</v>
      </c>
      <c r="AE26363" s="10" t="s">
        <v>40590</v>
      </c>
      <c r="AF26363" s="10" t="s">
        <v>25</v>
      </c>
    </row>
    <row r="26364" spans="30:32" x14ac:dyDescent="0.2">
      <c r="AD26364" s="11" t="s">
        <v>40591</v>
      </c>
      <c r="AE26364" s="10" t="s">
        <v>40592</v>
      </c>
      <c r="AF26364" s="10" t="s">
        <v>25</v>
      </c>
    </row>
    <row r="26365" spans="30:32" x14ac:dyDescent="0.2">
      <c r="AD26365" s="11" t="s">
        <v>40593</v>
      </c>
      <c r="AE26365" s="10" t="s">
        <v>40594</v>
      </c>
      <c r="AF26365" s="10" t="s">
        <v>25</v>
      </c>
    </row>
    <row r="26366" spans="30:32" x14ac:dyDescent="0.2">
      <c r="AD26366" s="11" t="s">
        <v>40595</v>
      </c>
      <c r="AE26366" s="10" t="s">
        <v>40594</v>
      </c>
      <c r="AF26366" s="10" t="s">
        <v>25</v>
      </c>
    </row>
    <row r="26367" spans="30:32" x14ac:dyDescent="0.2">
      <c r="AD26367" s="11" t="s">
        <v>40596</v>
      </c>
      <c r="AE26367" s="10" t="s">
        <v>40594</v>
      </c>
      <c r="AF26367" s="10" t="s">
        <v>25</v>
      </c>
    </row>
    <row r="26368" spans="30:32" x14ac:dyDescent="0.2">
      <c r="AD26368" s="11" t="s">
        <v>40597</v>
      </c>
      <c r="AE26368" s="10" t="s">
        <v>40594</v>
      </c>
      <c r="AF26368" s="10" t="s">
        <v>25</v>
      </c>
    </row>
    <row r="26369" spans="30:32" x14ac:dyDescent="0.2">
      <c r="AD26369" s="11" t="s">
        <v>40598</v>
      </c>
      <c r="AE26369" s="10" t="s">
        <v>40599</v>
      </c>
      <c r="AF26369" s="10" t="s">
        <v>25</v>
      </c>
    </row>
    <row r="26370" spans="30:32" x14ac:dyDescent="0.2">
      <c r="AD26370" s="11" t="s">
        <v>40600</v>
      </c>
      <c r="AE26370" s="10" t="s">
        <v>40601</v>
      </c>
      <c r="AF26370" s="10" t="s">
        <v>25</v>
      </c>
    </row>
    <row r="26371" spans="30:32" x14ac:dyDescent="0.2">
      <c r="AD26371" s="11" t="s">
        <v>40602</v>
      </c>
      <c r="AE26371" s="10" t="s">
        <v>40603</v>
      </c>
      <c r="AF26371" s="10" t="s">
        <v>25</v>
      </c>
    </row>
    <row r="26372" spans="30:32" x14ac:dyDescent="0.2">
      <c r="AD26372" s="11" t="s">
        <v>40604</v>
      </c>
      <c r="AE26372" s="10" t="s">
        <v>40603</v>
      </c>
      <c r="AF26372" s="10" t="s">
        <v>25</v>
      </c>
    </row>
    <row r="26373" spans="30:32" x14ac:dyDescent="0.2">
      <c r="AD26373" s="11" t="s">
        <v>40605</v>
      </c>
      <c r="AE26373" s="10" t="s">
        <v>40603</v>
      </c>
      <c r="AF26373" s="10" t="s">
        <v>25</v>
      </c>
    </row>
    <row r="26374" spans="30:32" x14ac:dyDescent="0.2">
      <c r="AD26374" s="11" t="s">
        <v>40606</v>
      </c>
      <c r="AE26374" s="10" t="s">
        <v>40603</v>
      </c>
      <c r="AF26374" s="10" t="s">
        <v>25</v>
      </c>
    </row>
    <row r="26375" spans="30:32" x14ac:dyDescent="0.2">
      <c r="AD26375" s="11" t="s">
        <v>40607</v>
      </c>
      <c r="AE26375" s="10" t="s">
        <v>26487</v>
      </c>
      <c r="AF26375" s="10" t="s">
        <v>25</v>
      </c>
    </row>
    <row r="26376" spans="30:32" x14ac:dyDescent="0.2">
      <c r="AD26376" s="11" t="s">
        <v>40608</v>
      </c>
      <c r="AE26376" s="10" t="s">
        <v>26487</v>
      </c>
      <c r="AF26376" s="10" t="s">
        <v>25</v>
      </c>
    </row>
    <row r="26377" spans="30:32" x14ac:dyDescent="0.2">
      <c r="AD26377" s="11" t="s">
        <v>40609</v>
      </c>
      <c r="AE26377" s="10" t="s">
        <v>40610</v>
      </c>
      <c r="AF26377" s="10" t="s">
        <v>25</v>
      </c>
    </row>
    <row r="26378" spans="30:32" x14ac:dyDescent="0.2">
      <c r="AD26378" s="11" t="s">
        <v>40611</v>
      </c>
      <c r="AE26378" s="10" t="s">
        <v>40612</v>
      </c>
      <c r="AF26378" s="10" t="s">
        <v>25</v>
      </c>
    </row>
    <row r="26379" spans="30:32" x14ac:dyDescent="0.2">
      <c r="AD26379" s="11" t="s">
        <v>40613</v>
      </c>
      <c r="AE26379" s="10" t="s">
        <v>40614</v>
      </c>
      <c r="AF26379" s="10" t="s">
        <v>25</v>
      </c>
    </row>
    <row r="26380" spans="30:32" x14ac:dyDescent="0.2">
      <c r="AD26380" s="11" t="s">
        <v>40615</v>
      </c>
      <c r="AE26380" s="10" t="s">
        <v>40616</v>
      </c>
      <c r="AF26380" s="10" t="s">
        <v>25</v>
      </c>
    </row>
    <row r="26381" spans="30:32" x14ac:dyDescent="0.2">
      <c r="AD26381" s="11" t="s">
        <v>40617</v>
      </c>
      <c r="AE26381" s="10" t="s">
        <v>40616</v>
      </c>
      <c r="AF26381" s="10" t="s">
        <v>25</v>
      </c>
    </row>
    <row r="26382" spans="30:32" x14ac:dyDescent="0.2">
      <c r="AD26382" s="11" t="s">
        <v>40618</v>
      </c>
      <c r="AE26382" s="10" t="s">
        <v>40619</v>
      </c>
      <c r="AF26382" s="10" t="s">
        <v>25</v>
      </c>
    </row>
    <row r="26383" spans="30:32" x14ac:dyDescent="0.2">
      <c r="AD26383" s="11" t="s">
        <v>40620</v>
      </c>
      <c r="AE26383" s="10" t="s">
        <v>19266</v>
      </c>
      <c r="AF26383" s="10" t="s">
        <v>25</v>
      </c>
    </row>
    <row r="26384" spans="30:32" x14ac:dyDescent="0.2">
      <c r="AD26384" s="11" t="s">
        <v>40621</v>
      </c>
      <c r="AE26384" s="10" t="s">
        <v>19266</v>
      </c>
      <c r="AF26384" s="10" t="s">
        <v>25</v>
      </c>
    </row>
    <row r="26385" spans="30:32" x14ac:dyDescent="0.2">
      <c r="AD26385" s="11" t="s">
        <v>40622</v>
      </c>
      <c r="AE26385" s="10" t="s">
        <v>40623</v>
      </c>
      <c r="AF26385" s="10" t="s">
        <v>25</v>
      </c>
    </row>
    <row r="26386" spans="30:32" x14ac:dyDescent="0.2">
      <c r="AD26386" s="11" t="s">
        <v>40624</v>
      </c>
      <c r="AE26386" s="10" t="s">
        <v>19266</v>
      </c>
      <c r="AF26386" s="10" t="s">
        <v>25</v>
      </c>
    </row>
    <row r="26387" spans="30:32" x14ac:dyDescent="0.2">
      <c r="AD26387" s="11" t="s">
        <v>40625</v>
      </c>
      <c r="AE26387" s="10" t="s">
        <v>40626</v>
      </c>
      <c r="AF26387" s="10" t="s">
        <v>25</v>
      </c>
    </row>
    <row r="26388" spans="30:32" x14ac:dyDescent="0.2">
      <c r="AD26388" s="11" t="s">
        <v>40627</v>
      </c>
      <c r="AE26388" s="10" t="s">
        <v>40626</v>
      </c>
      <c r="AF26388" s="10" t="s">
        <v>25</v>
      </c>
    </row>
    <row r="26389" spans="30:32" x14ac:dyDescent="0.2">
      <c r="AD26389" s="11" t="s">
        <v>40628</v>
      </c>
      <c r="AE26389" s="10" t="s">
        <v>40626</v>
      </c>
      <c r="AF26389" s="10" t="s">
        <v>25</v>
      </c>
    </row>
    <row r="26390" spans="30:32" x14ac:dyDescent="0.2">
      <c r="AD26390" s="11" t="s">
        <v>40629</v>
      </c>
      <c r="AE26390" s="10" t="s">
        <v>40626</v>
      </c>
      <c r="AF26390" s="10" t="s">
        <v>25</v>
      </c>
    </row>
    <row r="26391" spans="30:32" x14ac:dyDescent="0.2">
      <c r="AD26391" s="11" t="s">
        <v>40630</v>
      </c>
      <c r="AE26391" s="10" t="s">
        <v>40626</v>
      </c>
      <c r="AF26391" s="10" t="s">
        <v>25</v>
      </c>
    </row>
    <row r="26392" spans="30:32" x14ac:dyDescent="0.2">
      <c r="AD26392" s="11" t="s">
        <v>40631</v>
      </c>
      <c r="AE26392" s="10" t="s">
        <v>40626</v>
      </c>
      <c r="AF26392" s="10" t="s">
        <v>25</v>
      </c>
    </row>
    <row r="26393" spans="30:32" x14ac:dyDescent="0.2">
      <c r="AD26393" s="11" t="s">
        <v>40632</v>
      </c>
      <c r="AE26393" s="10" t="s">
        <v>40626</v>
      </c>
      <c r="AF26393" s="10" t="s">
        <v>25</v>
      </c>
    </row>
    <row r="26394" spans="30:32" x14ac:dyDescent="0.2">
      <c r="AD26394" s="11" t="s">
        <v>40633</v>
      </c>
      <c r="AE26394" s="10" t="s">
        <v>19266</v>
      </c>
      <c r="AF26394" s="10" t="s">
        <v>25</v>
      </c>
    </row>
    <row r="26395" spans="30:32" x14ac:dyDescent="0.2">
      <c r="AD26395" s="11" t="s">
        <v>40634</v>
      </c>
      <c r="AE26395" s="10" t="s">
        <v>19266</v>
      </c>
      <c r="AF26395" s="10" t="s">
        <v>25</v>
      </c>
    </row>
    <row r="26396" spans="30:32" x14ac:dyDescent="0.2">
      <c r="AD26396" s="11" t="s">
        <v>40635</v>
      </c>
      <c r="AE26396" s="10" t="s">
        <v>40636</v>
      </c>
      <c r="AF26396" s="10" t="s">
        <v>25</v>
      </c>
    </row>
    <row r="26397" spans="30:32" x14ac:dyDescent="0.2">
      <c r="AD26397" s="11" t="s">
        <v>40637</v>
      </c>
      <c r="AE26397" s="10" t="s">
        <v>19266</v>
      </c>
      <c r="AF26397" s="10" t="s">
        <v>25</v>
      </c>
    </row>
    <row r="26398" spans="30:32" x14ac:dyDescent="0.2">
      <c r="AD26398" s="11" t="s">
        <v>40638</v>
      </c>
      <c r="AE26398" s="10" t="s">
        <v>19266</v>
      </c>
      <c r="AF26398" s="10" t="s">
        <v>25</v>
      </c>
    </row>
    <row r="26399" spans="30:32" x14ac:dyDescent="0.2">
      <c r="AD26399" s="11" t="s">
        <v>40639</v>
      </c>
      <c r="AE26399" s="10" t="s">
        <v>19266</v>
      </c>
      <c r="AF26399" s="10" t="s">
        <v>25</v>
      </c>
    </row>
    <row r="26400" spans="30:32" x14ac:dyDescent="0.2">
      <c r="AD26400" s="11" t="s">
        <v>40640</v>
      </c>
      <c r="AE26400" s="10" t="s">
        <v>40641</v>
      </c>
      <c r="AF26400" s="10" t="s">
        <v>25</v>
      </c>
    </row>
    <row r="26401" spans="30:32" x14ac:dyDescent="0.2">
      <c r="AD26401" s="11" t="s">
        <v>40642</v>
      </c>
      <c r="AE26401" s="10" t="s">
        <v>19266</v>
      </c>
      <c r="AF26401" s="10" t="s">
        <v>25</v>
      </c>
    </row>
    <row r="26402" spans="30:32" x14ac:dyDescent="0.2">
      <c r="AD26402" s="11" t="s">
        <v>40643</v>
      </c>
      <c r="AE26402" s="10" t="s">
        <v>19266</v>
      </c>
      <c r="AF26402" s="10" t="s">
        <v>25</v>
      </c>
    </row>
    <row r="26403" spans="30:32" x14ac:dyDescent="0.2">
      <c r="AD26403" s="11" t="s">
        <v>40644</v>
      </c>
      <c r="AE26403" s="10" t="s">
        <v>40645</v>
      </c>
      <c r="AF26403" s="10" t="s">
        <v>25</v>
      </c>
    </row>
    <row r="26404" spans="30:32" x14ac:dyDescent="0.2">
      <c r="AD26404" s="11" t="s">
        <v>40646</v>
      </c>
      <c r="AE26404" s="10" t="s">
        <v>40647</v>
      </c>
      <c r="AF26404" s="10" t="s">
        <v>25</v>
      </c>
    </row>
    <row r="26405" spans="30:32" x14ac:dyDescent="0.2">
      <c r="AD26405" s="11" t="s">
        <v>40648</v>
      </c>
      <c r="AE26405" s="10" t="s">
        <v>40647</v>
      </c>
      <c r="AF26405" s="10" t="s">
        <v>25</v>
      </c>
    </row>
    <row r="26406" spans="30:32" x14ac:dyDescent="0.2">
      <c r="AD26406" s="11" t="s">
        <v>40649</v>
      </c>
      <c r="AE26406" s="10" t="s">
        <v>40647</v>
      </c>
      <c r="AF26406" s="10" t="s">
        <v>25</v>
      </c>
    </row>
    <row r="26407" spans="30:32" x14ac:dyDescent="0.2">
      <c r="AD26407" s="11" t="s">
        <v>40650</v>
      </c>
      <c r="AE26407" s="10" t="s">
        <v>40651</v>
      </c>
      <c r="AF26407" s="10" t="s">
        <v>25</v>
      </c>
    </row>
    <row r="26408" spans="30:32" x14ac:dyDescent="0.2">
      <c r="AD26408" s="11" t="s">
        <v>40652</v>
      </c>
      <c r="AE26408" s="10" t="s">
        <v>40651</v>
      </c>
      <c r="AF26408" s="10" t="s">
        <v>25</v>
      </c>
    </row>
    <row r="26409" spans="30:32" x14ac:dyDescent="0.2">
      <c r="AD26409" s="11" t="s">
        <v>40653</v>
      </c>
      <c r="AE26409" s="10" t="s">
        <v>40654</v>
      </c>
      <c r="AF26409" s="10" t="s">
        <v>25</v>
      </c>
    </row>
    <row r="26410" spans="30:32" x14ac:dyDescent="0.2">
      <c r="AD26410" s="11" t="s">
        <v>40655</v>
      </c>
      <c r="AE26410" s="10" t="s">
        <v>27524</v>
      </c>
      <c r="AF26410" s="10" t="s">
        <v>25</v>
      </c>
    </row>
    <row r="26411" spans="30:32" x14ac:dyDescent="0.2">
      <c r="AD26411" s="11" t="s">
        <v>40656</v>
      </c>
      <c r="AE26411" s="10" t="s">
        <v>5822</v>
      </c>
      <c r="AF26411" s="10" t="s">
        <v>25</v>
      </c>
    </row>
    <row r="26412" spans="30:32" x14ac:dyDescent="0.2">
      <c r="AD26412" s="11" t="s">
        <v>40657</v>
      </c>
      <c r="AE26412" s="10" t="s">
        <v>40658</v>
      </c>
      <c r="AF26412" s="10" t="s">
        <v>25</v>
      </c>
    </row>
    <row r="26413" spans="30:32" x14ac:dyDescent="0.2">
      <c r="AD26413" s="11" t="s">
        <v>40659</v>
      </c>
      <c r="AE26413" s="10" t="s">
        <v>40660</v>
      </c>
      <c r="AF26413" s="10" t="s">
        <v>25</v>
      </c>
    </row>
    <row r="26414" spans="30:32" x14ac:dyDescent="0.2">
      <c r="AD26414" s="11" t="s">
        <v>40661</v>
      </c>
      <c r="AE26414" s="10" t="s">
        <v>40660</v>
      </c>
      <c r="AF26414" s="10" t="s">
        <v>25</v>
      </c>
    </row>
    <row r="26415" spans="30:32" x14ac:dyDescent="0.2">
      <c r="AD26415" s="11" t="s">
        <v>40662</v>
      </c>
      <c r="AE26415" s="10" t="s">
        <v>16153</v>
      </c>
      <c r="AF26415" s="10" t="s">
        <v>25</v>
      </c>
    </row>
    <row r="26416" spans="30:32" x14ac:dyDescent="0.2">
      <c r="AD26416" s="11" t="s">
        <v>40663</v>
      </c>
      <c r="AE26416" s="10" t="s">
        <v>40664</v>
      </c>
      <c r="AF26416" s="10" t="s">
        <v>25</v>
      </c>
    </row>
    <row r="26417" spans="30:32" x14ac:dyDescent="0.2">
      <c r="AD26417" s="11" t="s">
        <v>40665</v>
      </c>
      <c r="AE26417" s="10" t="s">
        <v>2422</v>
      </c>
      <c r="AF26417" s="10" t="s">
        <v>25</v>
      </c>
    </row>
    <row r="26418" spans="30:32" x14ac:dyDescent="0.2">
      <c r="AD26418" s="11" t="s">
        <v>40666</v>
      </c>
      <c r="AE26418" s="10" t="s">
        <v>2422</v>
      </c>
      <c r="AF26418" s="10" t="s">
        <v>25</v>
      </c>
    </row>
    <row r="26419" spans="30:32" x14ac:dyDescent="0.2">
      <c r="AD26419" s="11" t="s">
        <v>40667</v>
      </c>
      <c r="AE26419" s="10" t="s">
        <v>2422</v>
      </c>
      <c r="AF26419" s="10" t="s">
        <v>25</v>
      </c>
    </row>
    <row r="26420" spans="30:32" x14ac:dyDescent="0.2">
      <c r="AD26420" s="11" t="s">
        <v>40668</v>
      </c>
      <c r="AE26420" s="10" t="s">
        <v>2422</v>
      </c>
      <c r="AF26420" s="10" t="s">
        <v>25</v>
      </c>
    </row>
    <row r="26421" spans="30:32" x14ac:dyDescent="0.2">
      <c r="AD26421" s="11" t="s">
        <v>40669</v>
      </c>
      <c r="AE26421" s="10" t="s">
        <v>2422</v>
      </c>
      <c r="AF26421" s="10" t="s">
        <v>25</v>
      </c>
    </row>
    <row r="26422" spans="30:32" x14ac:dyDescent="0.2">
      <c r="AD26422" s="11" t="s">
        <v>40670</v>
      </c>
      <c r="AE26422" s="10" t="s">
        <v>2422</v>
      </c>
      <c r="AF26422" s="10" t="s">
        <v>25</v>
      </c>
    </row>
    <row r="26423" spans="30:32" x14ac:dyDescent="0.2">
      <c r="AD26423" s="11" t="s">
        <v>40671</v>
      </c>
      <c r="AE26423" s="10" t="s">
        <v>2422</v>
      </c>
      <c r="AF26423" s="10" t="s">
        <v>25</v>
      </c>
    </row>
    <row r="26424" spans="30:32" x14ac:dyDescent="0.2">
      <c r="AD26424" s="11" t="s">
        <v>40672</v>
      </c>
      <c r="AE26424" s="10" t="s">
        <v>2422</v>
      </c>
      <c r="AF26424" s="10" t="s">
        <v>25</v>
      </c>
    </row>
    <row r="26425" spans="30:32" x14ac:dyDescent="0.2">
      <c r="AD26425" s="11" t="s">
        <v>40673</v>
      </c>
      <c r="AE26425" s="10" t="s">
        <v>2422</v>
      </c>
      <c r="AF26425" s="10" t="s">
        <v>25</v>
      </c>
    </row>
    <row r="26426" spans="30:32" x14ac:dyDescent="0.2">
      <c r="AD26426" s="11" t="s">
        <v>40674</v>
      </c>
      <c r="AE26426" s="10" t="s">
        <v>2422</v>
      </c>
      <c r="AF26426" s="10" t="s">
        <v>25</v>
      </c>
    </row>
    <row r="26427" spans="30:32" x14ac:dyDescent="0.2">
      <c r="AD26427" s="11" t="s">
        <v>40675</v>
      </c>
      <c r="AE26427" s="10" t="s">
        <v>2422</v>
      </c>
      <c r="AF26427" s="10" t="s">
        <v>25</v>
      </c>
    </row>
    <row r="26428" spans="30:32" x14ac:dyDescent="0.2">
      <c r="AD26428" s="11" t="s">
        <v>40676</v>
      </c>
      <c r="AE26428" s="10" t="s">
        <v>2422</v>
      </c>
      <c r="AF26428" s="10" t="s">
        <v>25</v>
      </c>
    </row>
    <row r="26429" spans="30:32" x14ac:dyDescent="0.2">
      <c r="AD26429" s="11" t="s">
        <v>40677</v>
      </c>
      <c r="AE26429" s="10" t="s">
        <v>2422</v>
      </c>
      <c r="AF26429" s="10" t="s">
        <v>25</v>
      </c>
    </row>
    <row r="26430" spans="30:32" x14ac:dyDescent="0.2">
      <c r="AD26430" s="11" t="s">
        <v>40678</v>
      </c>
      <c r="AE26430" s="10" t="s">
        <v>2422</v>
      </c>
      <c r="AF26430" s="10" t="s">
        <v>25</v>
      </c>
    </row>
    <row r="26431" spans="30:32" x14ac:dyDescent="0.2">
      <c r="AD26431" s="11" t="s">
        <v>40679</v>
      </c>
      <c r="AE26431" s="10" t="s">
        <v>2422</v>
      </c>
      <c r="AF26431" s="10" t="s">
        <v>25</v>
      </c>
    </row>
    <row r="26432" spans="30:32" x14ac:dyDescent="0.2">
      <c r="AD26432" s="11" t="s">
        <v>40680</v>
      </c>
      <c r="AE26432" s="10" t="s">
        <v>2422</v>
      </c>
      <c r="AF26432" s="10" t="s">
        <v>25</v>
      </c>
    </row>
    <row r="26433" spans="30:32" x14ac:dyDescent="0.2">
      <c r="AD26433" s="11" t="s">
        <v>40681</v>
      </c>
      <c r="AE26433" s="10" t="s">
        <v>2422</v>
      </c>
      <c r="AF26433" s="10" t="s">
        <v>25</v>
      </c>
    </row>
    <row r="26434" spans="30:32" x14ac:dyDescent="0.2">
      <c r="AD26434" s="11" t="s">
        <v>40682</v>
      </c>
      <c r="AE26434" s="10" t="s">
        <v>40683</v>
      </c>
      <c r="AF26434" s="10" t="s">
        <v>25</v>
      </c>
    </row>
    <row r="26435" spans="30:32" x14ac:dyDescent="0.2">
      <c r="AD26435" s="11" t="s">
        <v>40684</v>
      </c>
      <c r="AE26435" s="10" t="s">
        <v>40683</v>
      </c>
      <c r="AF26435" s="10" t="s">
        <v>25</v>
      </c>
    </row>
    <row r="26436" spans="30:32" x14ac:dyDescent="0.2">
      <c r="AD26436" s="11" t="s">
        <v>40685</v>
      </c>
      <c r="AE26436" s="10" t="s">
        <v>40683</v>
      </c>
      <c r="AF26436" s="10" t="s">
        <v>25</v>
      </c>
    </row>
    <row r="26437" spans="30:32" x14ac:dyDescent="0.2">
      <c r="AD26437" s="11" t="s">
        <v>40686</v>
      </c>
      <c r="AE26437" s="10" t="s">
        <v>40683</v>
      </c>
      <c r="AF26437" s="10" t="s">
        <v>25</v>
      </c>
    </row>
    <row r="26438" spans="30:32" x14ac:dyDescent="0.2">
      <c r="AD26438" s="11" t="s">
        <v>40687</v>
      </c>
      <c r="AE26438" s="10" t="s">
        <v>40683</v>
      </c>
      <c r="AF26438" s="10" t="s">
        <v>25</v>
      </c>
    </row>
    <row r="26439" spans="30:32" x14ac:dyDescent="0.2">
      <c r="AD26439" s="11" t="s">
        <v>40688</v>
      </c>
      <c r="AE26439" s="10" t="s">
        <v>40689</v>
      </c>
      <c r="AF26439" s="10" t="s">
        <v>25</v>
      </c>
    </row>
    <row r="26440" spans="30:32" x14ac:dyDescent="0.2">
      <c r="AD26440" s="11" t="s">
        <v>40690</v>
      </c>
      <c r="AE26440" s="10" t="s">
        <v>40689</v>
      </c>
      <c r="AF26440" s="10" t="s">
        <v>25</v>
      </c>
    </row>
    <row r="26441" spans="30:32" x14ac:dyDescent="0.2">
      <c r="AD26441" s="11" t="s">
        <v>40691</v>
      </c>
      <c r="AE26441" s="10" t="s">
        <v>40689</v>
      </c>
      <c r="AF26441" s="10" t="s">
        <v>25</v>
      </c>
    </row>
    <row r="26442" spans="30:32" x14ac:dyDescent="0.2">
      <c r="AD26442" s="11" t="s">
        <v>40692</v>
      </c>
      <c r="AE26442" s="10" t="s">
        <v>7727</v>
      </c>
      <c r="AF26442" s="10" t="s">
        <v>25</v>
      </c>
    </row>
    <row r="26443" spans="30:32" x14ac:dyDescent="0.2">
      <c r="AD26443" s="11" t="s">
        <v>40693</v>
      </c>
      <c r="AE26443" s="10" t="s">
        <v>40694</v>
      </c>
      <c r="AF26443" s="10" t="s">
        <v>25</v>
      </c>
    </row>
    <row r="26444" spans="30:32" x14ac:dyDescent="0.2">
      <c r="AD26444" s="11" t="s">
        <v>40695</v>
      </c>
      <c r="AE26444" s="10" t="s">
        <v>40696</v>
      </c>
      <c r="AF26444" s="10" t="s">
        <v>25</v>
      </c>
    </row>
    <row r="26445" spans="30:32" x14ac:dyDescent="0.2">
      <c r="AD26445" s="11" t="s">
        <v>40697</v>
      </c>
      <c r="AE26445" s="10" t="s">
        <v>40698</v>
      </c>
      <c r="AF26445" s="10" t="s">
        <v>25</v>
      </c>
    </row>
    <row r="26446" spans="30:32" x14ac:dyDescent="0.2">
      <c r="AD26446" s="11" t="s">
        <v>40699</v>
      </c>
      <c r="AE26446" s="10" t="s">
        <v>40698</v>
      </c>
      <c r="AF26446" s="10" t="s">
        <v>25</v>
      </c>
    </row>
    <row r="26447" spans="30:32" x14ac:dyDescent="0.2">
      <c r="AD26447" s="11" t="s">
        <v>40700</v>
      </c>
      <c r="AE26447" s="10" t="s">
        <v>6058</v>
      </c>
      <c r="AF26447" s="10" t="s">
        <v>25</v>
      </c>
    </row>
    <row r="26448" spans="30:32" x14ac:dyDescent="0.2">
      <c r="AD26448" s="11" t="s">
        <v>40701</v>
      </c>
      <c r="AE26448" s="10" t="s">
        <v>40702</v>
      </c>
      <c r="AF26448" s="10" t="s">
        <v>25</v>
      </c>
    </row>
    <row r="26449" spans="30:32" x14ac:dyDescent="0.2">
      <c r="AD26449" s="11" t="s">
        <v>40703</v>
      </c>
      <c r="AE26449" s="10" t="s">
        <v>2485</v>
      </c>
      <c r="AF26449" s="10" t="s">
        <v>25</v>
      </c>
    </row>
    <row r="26450" spans="30:32" x14ac:dyDescent="0.2">
      <c r="AD26450" s="11" t="s">
        <v>40704</v>
      </c>
      <c r="AE26450" s="10" t="s">
        <v>40705</v>
      </c>
      <c r="AF26450" s="10" t="s">
        <v>25</v>
      </c>
    </row>
    <row r="26451" spans="30:32" x14ac:dyDescent="0.2">
      <c r="AD26451" s="11" t="s">
        <v>40706</v>
      </c>
      <c r="AE26451" s="10" t="s">
        <v>40707</v>
      </c>
      <c r="AF26451" s="10" t="s">
        <v>25</v>
      </c>
    </row>
    <row r="26452" spans="30:32" x14ac:dyDescent="0.2">
      <c r="AD26452" s="11" t="s">
        <v>40708</v>
      </c>
      <c r="AE26452" s="10" t="s">
        <v>40707</v>
      </c>
      <c r="AF26452" s="10" t="s">
        <v>25</v>
      </c>
    </row>
    <row r="26453" spans="30:32" x14ac:dyDescent="0.2">
      <c r="AD26453" s="11" t="s">
        <v>40709</v>
      </c>
      <c r="AE26453" s="10" t="s">
        <v>16238</v>
      </c>
      <c r="AF26453" s="10" t="s">
        <v>25</v>
      </c>
    </row>
    <row r="26454" spans="30:32" x14ac:dyDescent="0.2">
      <c r="AD26454" s="11" t="s">
        <v>40710</v>
      </c>
      <c r="AE26454" s="10" t="s">
        <v>8332</v>
      </c>
      <c r="AF26454" s="10" t="s">
        <v>25</v>
      </c>
    </row>
    <row r="26455" spans="30:32" x14ac:dyDescent="0.2">
      <c r="AD26455" s="11" t="s">
        <v>40711</v>
      </c>
      <c r="AE26455" s="10" t="s">
        <v>40712</v>
      </c>
      <c r="AF26455" s="10" t="s">
        <v>25</v>
      </c>
    </row>
    <row r="26456" spans="30:32" x14ac:dyDescent="0.2">
      <c r="AD26456" s="11" t="s">
        <v>40713</v>
      </c>
      <c r="AE26456" s="10" t="s">
        <v>40714</v>
      </c>
      <c r="AF26456" s="10" t="s">
        <v>25</v>
      </c>
    </row>
    <row r="26457" spans="30:32" x14ac:dyDescent="0.2">
      <c r="AD26457" s="11" t="s">
        <v>40715</v>
      </c>
      <c r="AE26457" s="10" t="s">
        <v>14919</v>
      </c>
      <c r="AF26457" s="10" t="s">
        <v>25</v>
      </c>
    </row>
    <row r="26458" spans="30:32" x14ac:dyDescent="0.2">
      <c r="AD26458" s="11" t="s">
        <v>40716</v>
      </c>
      <c r="AE26458" s="10" t="s">
        <v>4226</v>
      </c>
      <c r="AF26458" s="10" t="s">
        <v>25</v>
      </c>
    </row>
    <row r="26459" spans="30:32" x14ac:dyDescent="0.2">
      <c r="AD26459" s="11" t="s">
        <v>40717</v>
      </c>
      <c r="AE26459" s="10" t="s">
        <v>21395</v>
      </c>
      <c r="AF26459" s="10" t="s">
        <v>25</v>
      </c>
    </row>
    <row r="26460" spans="30:32" x14ac:dyDescent="0.2">
      <c r="AD26460" s="11" t="s">
        <v>40718</v>
      </c>
      <c r="AE26460" s="10" t="s">
        <v>21395</v>
      </c>
      <c r="AF26460" s="10" t="s">
        <v>25</v>
      </c>
    </row>
    <row r="26461" spans="30:32" x14ac:dyDescent="0.2">
      <c r="AD26461" s="11" t="s">
        <v>40719</v>
      </c>
      <c r="AE26461" s="10" t="s">
        <v>40720</v>
      </c>
      <c r="AF26461" s="10" t="s">
        <v>25</v>
      </c>
    </row>
    <row r="26462" spans="30:32" x14ac:dyDescent="0.2">
      <c r="AD26462" s="11" t="s">
        <v>40721</v>
      </c>
      <c r="AE26462" s="10" t="s">
        <v>14925</v>
      </c>
      <c r="AF26462" s="10" t="s">
        <v>25</v>
      </c>
    </row>
    <row r="26463" spans="30:32" x14ac:dyDescent="0.2">
      <c r="AD26463" s="11" t="s">
        <v>40722</v>
      </c>
      <c r="AE26463" s="10" t="s">
        <v>14925</v>
      </c>
      <c r="AF26463" s="10" t="s">
        <v>25</v>
      </c>
    </row>
    <row r="26464" spans="30:32" x14ac:dyDescent="0.2">
      <c r="AD26464" s="11" t="s">
        <v>40723</v>
      </c>
      <c r="AE26464" s="10" t="s">
        <v>14925</v>
      </c>
      <c r="AF26464" s="10" t="s">
        <v>25</v>
      </c>
    </row>
    <row r="26465" spans="30:32" x14ac:dyDescent="0.2">
      <c r="AD26465" s="11" t="s">
        <v>40724</v>
      </c>
      <c r="AE26465" s="10" t="s">
        <v>14925</v>
      </c>
      <c r="AF26465" s="10" t="s">
        <v>25</v>
      </c>
    </row>
    <row r="26466" spans="30:32" x14ac:dyDescent="0.2">
      <c r="AD26466" s="11" t="s">
        <v>40725</v>
      </c>
      <c r="AE26466" s="10" t="s">
        <v>14925</v>
      </c>
      <c r="AF26466" s="10" t="s">
        <v>25</v>
      </c>
    </row>
    <row r="26467" spans="30:32" x14ac:dyDescent="0.2">
      <c r="AD26467" s="11" t="s">
        <v>40726</v>
      </c>
      <c r="AE26467" s="10" t="s">
        <v>14925</v>
      </c>
      <c r="AF26467" s="10" t="s">
        <v>25</v>
      </c>
    </row>
    <row r="26468" spans="30:32" x14ac:dyDescent="0.2">
      <c r="AD26468" s="11" t="s">
        <v>40727</v>
      </c>
      <c r="AE26468" s="10" t="s">
        <v>14925</v>
      </c>
      <c r="AF26468" s="10" t="s">
        <v>25</v>
      </c>
    </row>
    <row r="26469" spans="30:32" x14ac:dyDescent="0.2">
      <c r="AD26469" s="11" t="s">
        <v>40728</v>
      </c>
      <c r="AE26469" s="10" t="s">
        <v>14925</v>
      </c>
      <c r="AF26469" s="10" t="s">
        <v>25</v>
      </c>
    </row>
    <row r="26470" spans="30:32" x14ac:dyDescent="0.2">
      <c r="AD26470" s="11" t="s">
        <v>40729</v>
      </c>
      <c r="AE26470" s="10" t="s">
        <v>14925</v>
      </c>
      <c r="AF26470" s="10" t="s">
        <v>25</v>
      </c>
    </row>
    <row r="26471" spans="30:32" x14ac:dyDescent="0.2">
      <c r="AD26471" s="11" t="s">
        <v>40730</v>
      </c>
      <c r="AE26471" s="10" t="s">
        <v>14925</v>
      </c>
      <c r="AF26471" s="10" t="s">
        <v>25</v>
      </c>
    </row>
    <row r="26472" spans="30:32" x14ac:dyDescent="0.2">
      <c r="AD26472" s="11" t="s">
        <v>40731</v>
      </c>
      <c r="AE26472" s="10" t="s">
        <v>14925</v>
      </c>
      <c r="AF26472" s="10" t="s">
        <v>25</v>
      </c>
    </row>
    <row r="26473" spans="30:32" x14ac:dyDescent="0.2">
      <c r="AD26473" s="11" t="s">
        <v>40732</v>
      </c>
      <c r="AE26473" s="10" t="s">
        <v>14925</v>
      </c>
      <c r="AF26473" s="10" t="s">
        <v>25</v>
      </c>
    </row>
    <row r="26474" spans="30:32" x14ac:dyDescent="0.2">
      <c r="AD26474" s="11" t="s">
        <v>40733</v>
      </c>
      <c r="AE26474" s="10" t="s">
        <v>14925</v>
      </c>
      <c r="AF26474" s="10" t="s">
        <v>25</v>
      </c>
    </row>
    <row r="26475" spans="30:32" x14ac:dyDescent="0.2">
      <c r="AD26475" s="11" t="s">
        <v>40734</v>
      </c>
      <c r="AE26475" s="10" t="s">
        <v>14925</v>
      </c>
      <c r="AF26475" s="10" t="s">
        <v>25</v>
      </c>
    </row>
    <row r="26476" spans="30:32" x14ac:dyDescent="0.2">
      <c r="AD26476" s="11" t="s">
        <v>40735</v>
      </c>
      <c r="AE26476" s="10" t="s">
        <v>14925</v>
      </c>
      <c r="AF26476" s="10" t="s">
        <v>25</v>
      </c>
    </row>
    <row r="26477" spans="30:32" x14ac:dyDescent="0.2">
      <c r="AD26477" s="11" t="s">
        <v>40736</v>
      </c>
      <c r="AE26477" s="10" t="s">
        <v>14925</v>
      </c>
      <c r="AF26477" s="10" t="s">
        <v>25</v>
      </c>
    </row>
    <row r="26478" spans="30:32" x14ac:dyDescent="0.2">
      <c r="AD26478" s="11" t="s">
        <v>40737</v>
      </c>
      <c r="AE26478" s="10" t="s">
        <v>14925</v>
      </c>
      <c r="AF26478" s="10" t="s">
        <v>25</v>
      </c>
    </row>
    <row r="26479" spans="30:32" x14ac:dyDescent="0.2">
      <c r="AD26479" s="11" t="s">
        <v>40738</v>
      </c>
      <c r="AE26479" s="10" t="s">
        <v>14925</v>
      </c>
      <c r="AF26479" s="10" t="s">
        <v>25</v>
      </c>
    </row>
    <row r="26480" spans="30:32" x14ac:dyDescent="0.2">
      <c r="AD26480" s="11" t="s">
        <v>40739</v>
      </c>
      <c r="AE26480" s="10" t="s">
        <v>14925</v>
      </c>
      <c r="AF26480" s="10" t="s">
        <v>25</v>
      </c>
    </row>
    <row r="26481" spans="30:32" x14ac:dyDescent="0.2">
      <c r="AD26481" s="11" t="s">
        <v>40740</v>
      </c>
      <c r="AE26481" s="10" t="s">
        <v>14925</v>
      </c>
      <c r="AF26481" s="10" t="s">
        <v>25</v>
      </c>
    </row>
    <row r="26482" spans="30:32" x14ac:dyDescent="0.2">
      <c r="AD26482" s="11" t="s">
        <v>40741</v>
      </c>
      <c r="AE26482" s="10" t="s">
        <v>14925</v>
      </c>
      <c r="AF26482" s="10" t="s">
        <v>25</v>
      </c>
    </row>
    <row r="26483" spans="30:32" x14ac:dyDescent="0.2">
      <c r="AD26483" s="11" t="s">
        <v>40742</v>
      </c>
      <c r="AE26483" s="10" t="s">
        <v>14925</v>
      </c>
      <c r="AF26483" s="10" t="s">
        <v>25</v>
      </c>
    </row>
    <row r="26484" spans="30:32" x14ac:dyDescent="0.2">
      <c r="AD26484" s="11" t="s">
        <v>40743</v>
      </c>
      <c r="AE26484" s="10" t="s">
        <v>14925</v>
      </c>
      <c r="AF26484" s="10" t="s">
        <v>25</v>
      </c>
    </row>
    <row r="26485" spans="30:32" x14ac:dyDescent="0.2">
      <c r="AD26485" s="11" t="s">
        <v>40744</v>
      </c>
      <c r="AE26485" s="10" t="s">
        <v>14925</v>
      </c>
      <c r="AF26485" s="10" t="s">
        <v>25</v>
      </c>
    </row>
    <row r="26486" spans="30:32" x14ac:dyDescent="0.2">
      <c r="AD26486" s="11" t="s">
        <v>40745</v>
      </c>
      <c r="AE26486" s="10" t="s">
        <v>14925</v>
      </c>
      <c r="AF26486" s="10" t="s">
        <v>25</v>
      </c>
    </row>
    <row r="26487" spans="30:32" x14ac:dyDescent="0.2">
      <c r="AD26487" s="11" t="s">
        <v>40746</v>
      </c>
      <c r="AE26487" s="10" t="s">
        <v>14925</v>
      </c>
      <c r="AF26487" s="10" t="s">
        <v>25</v>
      </c>
    </row>
    <row r="26488" spans="30:32" x14ac:dyDescent="0.2">
      <c r="AD26488" s="11" t="s">
        <v>40747</v>
      </c>
      <c r="AE26488" s="10" t="s">
        <v>14925</v>
      </c>
      <c r="AF26488" s="10" t="s">
        <v>25</v>
      </c>
    </row>
    <row r="26489" spans="30:32" x14ac:dyDescent="0.2">
      <c r="AD26489" s="11" t="s">
        <v>40748</v>
      </c>
      <c r="AE26489" s="10" t="s">
        <v>14925</v>
      </c>
      <c r="AF26489" s="10" t="s">
        <v>25</v>
      </c>
    </row>
    <row r="26490" spans="30:32" x14ac:dyDescent="0.2">
      <c r="AD26490" s="11" t="s">
        <v>40749</v>
      </c>
      <c r="AE26490" s="10" t="s">
        <v>14925</v>
      </c>
      <c r="AF26490" s="10" t="s">
        <v>25</v>
      </c>
    </row>
    <row r="26491" spans="30:32" x14ac:dyDescent="0.2">
      <c r="AD26491" s="11" t="s">
        <v>40750</v>
      </c>
      <c r="AE26491" s="10" t="s">
        <v>14925</v>
      </c>
      <c r="AF26491" s="10" t="s">
        <v>25</v>
      </c>
    </row>
    <row r="26492" spans="30:32" x14ac:dyDescent="0.2">
      <c r="AD26492" s="11" t="s">
        <v>40751</v>
      </c>
      <c r="AE26492" s="10" t="s">
        <v>14925</v>
      </c>
      <c r="AF26492" s="10" t="s">
        <v>25</v>
      </c>
    </row>
    <row r="26493" spans="30:32" x14ac:dyDescent="0.2">
      <c r="AD26493" s="11" t="s">
        <v>40752</v>
      </c>
      <c r="AE26493" s="10" t="s">
        <v>14925</v>
      </c>
      <c r="AF26493" s="10" t="s">
        <v>25</v>
      </c>
    </row>
    <row r="26494" spans="30:32" x14ac:dyDescent="0.2">
      <c r="AD26494" s="11" t="s">
        <v>40753</v>
      </c>
      <c r="AE26494" s="10" t="s">
        <v>14925</v>
      </c>
      <c r="AF26494" s="10" t="s">
        <v>25</v>
      </c>
    </row>
    <row r="26495" spans="30:32" x14ac:dyDescent="0.2">
      <c r="AD26495" s="11" t="s">
        <v>40754</v>
      </c>
      <c r="AE26495" s="10" t="s">
        <v>14925</v>
      </c>
      <c r="AF26495" s="10" t="s">
        <v>25</v>
      </c>
    </row>
    <row r="26496" spans="30:32" x14ac:dyDescent="0.2">
      <c r="AD26496" s="11" t="s">
        <v>40755</v>
      </c>
      <c r="AE26496" s="10" t="s">
        <v>14925</v>
      </c>
      <c r="AF26496" s="10" t="s">
        <v>25</v>
      </c>
    </row>
    <row r="26497" spans="30:32" x14ac:dyDescent="0.2">
      <c r="AD26497" s="11" t="s">
        <v>40756</v>
      </c>
      <c r="AE26497" s="10" t="s">
        <v>14925</v>
      </c>
      <c r="AF26497" s="10" t="s">
        <v>25</v>
      </c>
    </row>
    <row r="26498" spans="30:32" x14ac:dyDescent="0.2">
      <c r="AD26498" s="11" t="s">
        <v>40757</v>
      </c>
      <c r="AE26498" s="10" t="s">
        <v>14925</v>
      </c>
      <c r="AF26498" s="10" t="s">
        <v>25</v>
      </c>
    </row>
    <row r="26499" spans="30:32" x14ac:dyDescent="0.2">
      <c r="AD26499" s="11" t="s">
        <v>40758</v>
      </c>
      <c r="AE26499" s="10" t="s">
        <v>14925</v>
      </c>
      <c r="AF26499" s="10" t="s">
        <v>25</v>
      </c>
    </row>
    <row r="26500" spans="30:32" x14ac:dyDescent="0.2">
      <c r="AD26500" s="11" t="s">
        <v>40759</v>
      </c>
      <c r="AE26500" s="10" t="s">
        <v>14925</v>
      </c>
      <c r="AF26500" s="10" t="s">
        <v>25</v>
      </c>
    </row>
    <row r="26501" spans="30:32" x14ac:dyDescent="0.2">
      <c r="AD26501" s="11" t="s">
        <v>40760</v>
      </c>
      <c r="AE26501" s="10" t="s">
        <v>14925</v>
      </c>
      <c r="AF26501" s="10" t="s">
        <v>25</v>
      </c>
    </row>
    <row r="26502" spans="30:32" x14ac:dyDescent="0.2">
      <c r="AD26502" s="11" t="s">
        <v>40761</v>
      </c>
      <c r="AE26502" s="10" t="s">
        <v>14925</v>
      </c>
      <c r="AF26502" s="10" t="s">
        <v>25</v>
      </c>
    </row>
    <row r="26503" spans="30:32" x14ac:dyDescent="0.2">
      <c r="AD26503" s="11" t="s">
        <v>40762</v>
      </c>
      <c r="AE26503" s="10" t="s">
        <v>14925</v>
      </c>
      <c r="AF26503" s="10" t="s">
        <v>25</v>
      </c>
    </row>
    <row r="26504" spans="30:32" x14ac:dyDescent="0.2">
      <c r="AD26504" s="11" t="s">
        <v>40763</v>
      </c>
      <c r="AE26504" s="10" t="s">
        <v>14925</v>
      </c>
      <c r="AF26504" s="10" t="s">
        <v>25</v>
      </c>
    </row>
    <row r="26505" spans="30:32" x14ac:dyDescent="0.2">
      <c r="AD26505" s="11" t="s">
        <v>40764</v>
      </c>
      <c r="AE26505" s="10" t="s">
        <v>14925</v>
      </c>
      <c r="AF26505" s="10" t="s">
        <v>25</v>
      </c>
    </row>
    <row r="26506" spans="30:32" x14ac:dyDescent="0.2">
      <c r="AD26506" s="11" t="s">
        <v>40765</v>
      </c>
      <c r="AE26506" s="10" t="s">
        <v>14925</v>
      </c>
      <c r="AF26506" s="10" t="s">
        <v>25</v>
      </c>
    </row>
    <row r="26507" spans="30:32" x14ac:dyDescent="0.2">
      <c r="AD26507" s="11" t="s">
        <v>40766</v>
      </c>
      <c r="AE26507" s="10" t="s">
        <v>14925</v>
      </c>
      <c r="AF26507" s="10" t="s">
        <v>25</v>
      </c>
    </row>
    <row r="26508" spans="30:32" x14ac:dyDescent="0.2">
      <c r="AD26508" s="11" t="s">
        <v>40767</v>
      </c>
      <c r="AE26508" s="10" t="s">
        <v>14925</v>
      </c>
      <c r="AF26508" s="10" t="s">
        <v>25</v>
      </c>
    </row>
    <row r="26509" spans="30:32" x14ac:dyDescent="0.2">
      <c r="AD26509" s="11" t="s">
        <v>40768</v>
      </c>
      <c r="AE26509" s="10" t="s">
        <v>14925</v>
      </c>
      <c r="AF26509" s="10" t="s">
        <v>25</v>
      </c>
    </row>
    <row r="26510" spans="30:32" x14ac:dyDescent="0.2">
      <c r="AD26510" s="11" t="s">
        <v>40769</v>
      </c>
      <c r="AE26510" s="10" t="s">
        <v>14925</v>
      </c>
      <c r="AF26510" s="10" t="s">
        <v>25</v>
      </c>
    </row>
    <row r="26511" spans="30:32" x14ac:dyDescent="0.2">
      <c r="AD26511" s="11" t="s">
        <v>40770</v>
      </c>
      <c r="AE26511" s="10" t="s">
        <v>14925</v>
      </c>
      <c r="AF26511" s="10" t="s">
        <v>25</v>
      </c>
    </row>
    <row r="26512" spans="30:32" x14ac:dyDescent="0.2">
      <c r="AD26512" s="11" t="s">
        <v>40771</v>
      </c>
      <c r="AE26512" s="10" t="s">
        <v>14925</v>
      </c>
      <c r="AF26512" s="10" t="s">
        <v>25</v>
      </c>
    </row>
    <row r="26513" spans="30:32" x14ac:dyDescent="0.2">
      <c r="AD26513" s="11" t="s">
        <v>40772</v>
      </c>
      <c r="AE26513" s="10" t="s">
        <v>14925</v>
      </c>
      <c r="AF26513" s="10" t="s">
        <v>25</v>
      </c>
    </row>
    <row r="26514" spans="30:32" x14ac:dyDescent="0.2">
      <c r="AD26514" s="11" t="s">
        <v>40773</v>
      </c>
      <c r="AE26514" s="10" t="s">
        <v>14925</v>
      </c>
      <c r="AF26514" s="10" t="s">
        <v>25</v>
      </c>
    </row>
    <row r="26515" spans="30:32" x14ac:dyDescent="0.2">
      <c r="AD26515" s="11" t="s">
        <v>40774</v>
      </c>
      <c r="AE26515" s="10" t="s">
        <v>14925</v>
      </c>
      <c r="AF26515" s="10" t="s">
        <v>25</v>
      </c>
    </row>
    <row r="26516" spans="30:32" x14ac:dyDescent="0.2">
      <c r="AD26516" s="11" t="s">
        <v>40775</v>
      </c>
      <c r="AE26516" s="10" t="s">
        <v>14925</v>
      </c>
      <c r="AF26516" s="10" t="s">
        <v>25</v>
      </c>
    </row>
    <row r="26517" spans="30:32" x14ac:dyDescent="0.2">
      <c r="AD26517" s="11" t="s">
        <v>40776</v>
      </c>
      <c r="AE26517" s="10" t="s">
        <v>14925</v>
      </c>
      <c r="AF26517" s="10" t="s">
        <v>25</v>
      </c>
    </row>
    <row r="26518" spans="30:32" x14ac:dyDescent="0.2">
      <c r="AD26518" s="11" t="s">
        <v>40777</v>
      </c>
      <c r="AE26518" s="10" t="s">
        <v>14925</v>
      </c>
      <c r="AF26518" s="10" t="s">
        <v>25</v>
      </c>
    </row>
    <row r="26519" spans="30:32" x14ac:dyDescent="0.2">
      <c r="AD26519" s="11" t="s">
        <v>40778</v>
      </c>
      <c r="AE26519" s="10" t="s">
        <v>14925</v>
      </c>
      <c r="AF26519" s="10" t="s">
        <v>25</v>
      </c>
    </row>
    <row r="26520" spans="30:32" x14ac:dyDescent="0.2">
      <c r="AD26520" s="11" t="s">
        <v>40779</v>
      </c>
      <c r="AE26520" s="10" t="s">
        <v>14925</v>
      </c>
      <c r="AF26520" s="10" t="s">
        <v>25</v>
      </c>
    </row>
    <row r="26521" spans="30:32" x14ac:dyDescent="0.2">
      <c r="AD26521" s="11" t="s">
        <v>40780</v>
      </c>
      <c r="AE26521" s="10" t="s">
        <v>40781</v>
      </c>
      <c r="AF26521" s="10" t="s">
        <v>25</v>
      </c>
    </row>
    <row r="26522" spans="30:32" x14ac:dyDescent="0.2">
      <c r="AD26522" s="11" t="s">
        <v>40782</v>
      </c>
      <c r="AE26522" s="10" t="s">
        <v>40781</v>
      </c>
      <c r="AF26522" s="10" t="s">
        <v>25</v>
      </c>
    </row>
    <row r="26523" spans="30:32" x14ac:dyDescent="0.2">
      <c r="AD26523" s="11" t="s">
        <v>40783</v>
      </c>
      <c r="AE26523" s="10" t="s">
        <v>40781</v>
      </c>
      <c r="AF26523" s="10" t="s">
        <v>25</v>
      </c>
    </row>
    <row r="26524" spans="30:32" x14ac:dyDescent="0.2">
      <c r="AD26524" s="11" t="s">
        <v>40784</v>
      </c>
      <c r="AE26524" s="10" t="s">
        <v>40781</v>
      </c>
      <c r="AF26524" s="10" t="s">
        <v>25</v>
      </c>
    </row>
    <row r="26525" spans="30:32" x14ac:dyDescent="0.2">
      <c r="AD26525" s="11" t="s">
        <v>40785</v>
      </c>
      <c r="AE26525" s="10" t="s">
        <v>40786</v>
      </c>
      <c r="AF26525" s="10" t="s">
        <v>25</v>
      </c>
    </row>
    <row r="26526" spans="30:32" x14ac:dyDescent="0.2">
      <c r="AD26526" s="11" t="s">
        <v>40787</v>
      </c>
      <c r="AE26526" s="10" t="s">
        <v>40788</v>
      </c>
      <c r="AF26526" s="10" t="s">
        <v>25</v>
      </c>
    </row>
    <row r="26527" spans="30:32" x14ac:dyDescent="0.2">
      <c r="AD26527" s="11" t="s">
        <v>40789</v>
      </c>
      <c r="AE26527" s="10" t="s">
        <v>40790</v>
      </c>
      <c r="AF26527" s="10" t="s">
        <v>25</v>
      </c>
    </row>
    <row r="26528" spans="30:32" x14ac:dyDescent="0.2">
      <c r="AD26528" s="11" t="s">
        <v>40791</v>
      </c>
      <c r="AE26528" s="10" t="s">
        <v>40790</v>
      </c>
      <c r="AF26528" s="10" t="s">
        <v>25</v>
      </c>
    </row>
    <row r="26529" spans="30:32" x14ac:dyDescent="0.2">
      <c r="AD26529" s="11" t="s">
        <v>40792</v>
      </c>
      <c r="AE26529" s="10" t="s">
        <v>40790</v>
      </c>
      <c r="AF26529" s="10" t="s">
        <v>25</v>
      </c>
    </row>
    <row r="26530" spans="30:32" x14ac:dyDescent="0.2">
      <c r="AD26530" s="11" t="s">
        <v>40793</v>
      </c>
      <c r="AE26530" s="10" t="s">
        <v>40794</v>
      </c>
      <c r="AF26530" s="10" t="s">
        <v>25</v>
      </c>
    </row>
    <row r="26531" spans="30:32" x14ac:dyDescent="0.2">
      <c r="AD26531" s="11" t="s">
        <v>40795</v>
      </c>
      <c r="AE26531" s="10" t="s">
        <v>32941</v>
      </c>
      <c r="AF26531" s="10" t="s">
        <v>25</v>
      </c>
    </row>
    <row r="26532" spans="30:32" x14ac:dyDescent="0.2">
      <c r="AD26532" s="11" t="s">
        <v>40796</v>
      </c>
      <c r="AE26532" s="10" t="s">
        <v>40797</v>
      </c>
      <c r="AF26532" s="10" t="s">
        <v>25</v>
      </c>
    </row>
    <row r="26533" spans="30:32" x14ac:dyDescent="0.2">
      <c r="AD26533" s="11" t="s">
        <v>40798</v>
      </c>
      <c r="AE26533" s="10" t="s">
        <v>40797</v>
      </c>
      <c r="AF26533" s="10" t="s">
        <v>25</v>
      </c>
    </row>
    <row r="26534" spans="30:32" x14ac:dyDescent="0.2">
      <c r="AD26534" s="11" t="s">
        <v>40799</v>
      </c>
      <c r="AE26534" s="10" t="s">
        <v>35364</v>
      </c>
      <c r="AF26534" s="10" t="s">
        <v>25</v>
      </c>
    </row>
    <row r="26535" spans="30:32" x14ac:dyDescent="0.2">
      <c r="AD26535" s="11" t="s">
        <v>40800</v>
      </c>
      <c r="AE26535" s="10" t="s">
        <v>40801</v>
      </c>
      <c r="AF26535" s="10" t="s">
        <v>25</v>
      </c>
    </row>
    <row r="26536" spans="30:32" x14ac:dyDescent="0.2">
      <c r="AD26536" s="11" t="s">
        <v>40802</v>
      </c>
      <c r="AE26536" s="10" t="s">
        <v>40801</v>
      </c>
      <c r="AF26536" s="10" t="s">
        <v>25</v>
      </c>
    </row>
    <row r="26537" spans="30:32" x14ac:dyDescent="0.2">
      <c r="AD26537" s="11" t="s">
        <v>40803</v>
      </c>
      <c r="AE26537" s="10" t="s">
        <v>40804</v>
      </c>
      <c r="AF26537" s="10" t="s">
        <v>25</v>
      </c>
    </row>
    <row r="26538" spans="30:32" x14ac:dyDescent="0.2">
      <c r="AD26538" s="11" t="s">
        <v>40805</v>
      </c>
      <c r="AE26538" s="10" t="s">
        <v>40804</v>
      </c>
      <c r="AF26538" s="10" t="s">
        <v>25</v>
      </c>
    </row>
    <row r="26539" spans="30:32" x14ac:dyDescent="0.2">
      <c r="AD26539" s="11" t="s">
        <v>40806</v>
      </c>
      <c r="AE26539" s="10" t="s">
        <v>40804</v>
      </c>
      <c r="AF26539" s="10" t="s">
        <v>25</v>
      </c>
    </row>
    <row r="26540" spans="30:32" x14ac:dyDescent="0.2">
      <c r="AD26540" s="11" t="s">
        <v>40807</v>
      </c>
      <c r="AE26540" s="10" t="s">
        <v>40804</v>
      </c>
      <c r="AF26540" s="10" t="s">
        <v>25</v>
      </c>
    </row>
    <row r="26541" spans="30:32" x14ac:dyDescent="0.2">
      <c r="AD26541" s="11" t="s">
        <v>40808</v>
      </c>
      <c r="AE26541" s="10" t="s">
        <v>40809</v>
      </c>
      <c r="AF26541" s="10" t="s">
        <v>25</v>
      </c>
    </row>
    <row r="26542" spans="30:32" x14ac:dyDescent="0.2">
      <c r="AD26542" s="11" t="s">
        <v>40810</v>
      </c>
      <c r="AE26542" s="10" t="s">
        <v>21444</v>
      </c>
      <c r="AF26542" s="10" t="s">
        <v>25</v>
      </c>
    </row>
    <row r="26543" spans="30:32" x14ac:dyDescent="0.2">
      <c r="AD26543" s="11" t="s">
        <v>40811</v>
      </c>
      <c r="AE26543" s="10" t="s">
        <v>39772</v>
      </c>
      <c r="AF26543" s="10" t="s">
        <v>25</v>
      </c>
    </row>
    <row r="26544" spans="30:32" x14ac:dyDescent="0.2">
      <c r="AD26544" s="11" t="s">
        <v>40812</v>
      </c>
      <c r="AE26544" s="10" t="s">
        <v>40813</v>
      </c>
      <c r="AF26544" s="10" t="s">
        <v>25</v>
      </c>
    </row>
    <row r="26545" spans="30:32" x14ac:dyDescent="0.2">
      <c r="AD26545" s="11" t="s">
        <v>40814</v>
      </c>
      <c r="AE26545" s="10" t="s">
        <v>40813</v>
      </c>
      <c r="AF26545" s="10" t="s">
        <v>25</v>
      </c>
    </row>
    <row r="26546" spans="30:32" x14ac:dyDescent="0.2">
      <c r="AD26546" s="11" t="s">
        <v>40815</v>
      </c>
      <c r="AE26546" s="10" t="s">
        <v>40813</v>
      </c>
      <c r="AF26546" s="10" t="s">
        <v>25</v>
      </c>
    </row>
    <row r="26547" spans="30:32" x14ac:dyDescent="0.2">
      <c r="AD26547" s="11" t="s">
        <v>40816</v>
      </c>
      <c r="AE26547" s="10" t="s">
        <v>40817</v>
      </c>
      <c r="AF26547" s="10" t="s">
        <v>25</v>
      </c>
    </row>
    <row r="26548" spans="30:32" x14ac:dyDescent="0.2">
      <c r="AD26548" s="11" t="s">
        <v>40818</v>
      </c>
      <c r="AE26548" s="10" t="s">
        <v>40819</v>
      </c>
      <c r="AF26548" s="10" t="s">
        <v>25</v>
      </c>
    </row>
    <row r="26549" spans="30:32" x14ac:dyDescent="0.2">
      <c r="AD26549" s="11" t="s">
        <v>40820</v>
      </c>
      <c r="AE26549" s="10" t="s">
        <v>40821</v>
      </c>
      <c r="AF26549" s="10" t="s">
        <v>25</v>
      </c>
    </row>
    <row r="26550" spans="30:32" x14ac:dyDescent="0.2">
      <c r="AD26550" s="11" t="s">
        <v>40822</v>
      </c>
      <c r="AE26550" s="10" t="s">
        <v>40821</v>
      </c>
      <c r="AF26550" s="10" t="s">
        <v>25</v>
      </c>
    </row>
    <row r="26551" spans="30:32" x14ac:dyDescent="0.2">
      <c r="AD26551" s="11" t="s">
        <v>40823</v>
      </c>
      <c r="AE26551" s="10" t="s">
        <v>40821</v>
      </c>
      <c r="AF26551" s="10" t="s">
        <v>25</v>
      </c>
    </row>
    <row r="26552" spans="30:32" x14ac:dyDescent="0.2">
      <c r="AD26552" s="11" t="s">
        <v>40824</v>
      </c>
      <c r="AE26552" s="10" t="s">
        <v>40821</v>
      </c>
      <c r="AF26552" s="10" t="s">
        <v>25</v>
      </c>
    </row>
    <row r="26553" spans="30:32" x14ac:dyDescent="0.2">
      <c r="AD26553" s="11" t="s">
        <v>40825</v>
      </c>
      <c r="AE26553" s="10" t="s">
        <v>40821</v>
      </c>
      <c r="AF26553" s="10" t="s">
        <v>25</v>
      </c>
    </row>
    <row r="26554" spans="30:32" x14ac:dyDescent="0.2">
      <c r="AD26554" s="11" t="s">
        <v>40826</v>
      </c>
      <c r="AE26554" s="10" t="s">
        <v>1465</v>
      </c>
      <c r="AF26554" s="10" t="s">
        <v>25</v>
      </c>
    </row>
    <row r="26555" spans="30:32" x14ac:dyDescent="0.2">
      <c r="AD26555" s="11" t="s">
        <v>40827</v>
      </c>
      <c r="AE26555" s="10" t="s">
        <v>21459</v>
      </c>
      <c r="AF26555" s="10" t="s">
        <v>25</v>
      </c>
    </row>
    <row r="26556" spans="30:32" x14ac:dyDescent="0.2">
      <c r="AD26556" s="11" t="s">
        <v>40828</v>
      </c>
      <c r="AE26556" s="10" t="s">
        <v>40829</v>
      </c>
      <c r="AF26556" s="10" t="s">
        <v>25</v>
      </c>
    </row>
    <row r="26557" spans="30:32" x14ac:dyDescent="0.2">
      <c r="AD26557" s="11" t="s">
        <v>40830</v>
      </c>
      <c r="AE26557" s="10" t="s">
        <v>40831</v>
      </c>
      <c r="AF26557" s="10" t="s">
        <v>25</v>
      </c>
    </row>
    <row r="26558" spans="30:32" x14ac:dyDescent="0.2">
      <c r="AD26558" s="11" t="s">
        <v>40832</v>
      </c>
      <c r="AE26558" s="10" t="s">
        <v>40831</v>
      </c>
      <c r="AF26558" s="10" t="s">
        <v>25</v>
      </c>
    </row>
    <row r="26559" spans="30:32" x14ac:dyDescent="0.2">
      <c r="AD26559" s="11" t="s">
        <v>40833</v>
      </c>
      <c r="AE26559" s="10" t="s">
        <v>40831</v>
      </c>
      <c r="AF26559" s="10" t="s">
        <v>25</v>
      </c>
    </row>
    <row r="26560" spans="30:32" x14ac:dyDescent="0.2">
      <c r="AD26560" s="11" t="s">
        <v>40834</v>
      </c>
      <c r="AE26560" s="10" t="s">
        <v>40831</v>
      </c>
      <c r="AF26560" s="10" t="s">
        <v>25</v>
      </c>
    </row>
    <row r="26561" spans="30:32" x14ac:dyDescent="0.2">
      <c r="AD26561" s="11" t="s">
        <v>40835</v>
      </c>
      <c r="AE26561" s="10" t="s">
        <v>1734</v>
      </c>
      <c r="AF26561" s="10" t="s">
        <v>25</v>
      </c>
    </row>
    <row r="26562" spans="30:32" x14ac:dyDescent="0.2">
      <c r="AD26562" s="11" t="s">
        <v>40836</v>
      </c>
      <c r="AE26562" s="10" t="s">
        <v>40837</v>
      </c>
      <c r="AF26562" s="10" t="s">
        <v>25</v>
      </c>
    </row>
    <row r="26563" spans="30:32" x14ac:dyDescent="0.2">
      <c r="AD26563" s="11" t="s">
        <v>40838</v>
      </c>
      <c r="AE26563" s="10" t="s">
        <v>1734</v>
      </c>
      <c r="AF26563" s="10" t="s">
        <v>25</v>
      </c>
    </row>
    <row r="26564" spans="30:32" x14ac:dyDescent="0.2">
      <c r="AD26564" s="11" t="s">
        <v>40839</v>
      </c>
      <c r="AE26564" s="10" t="s">
        <v>40837</v>
      </c>
      <c r="AF26564" s="10" t="s">
        <v>25</v>
      </c>
    </row>
    <row r="26565" spans="30:32" x14ac:dyDescent="0.2">
      <c r="AD26565" s="11" t="s">
        <v>40840</v>
      </c>
      <c r="AE26565" s="10" t="s">
        <v>1734</v>
      </c>
      <c r="AF26565" s="10" t="s">
        <v>25</v>
      </c>
    </row>
    <row r="26566" spans="30:32" x14ac:dyDescent="0.2">
      <c r="AD26566" s="11" t="s">
        <v>40841</v>
      </c>
      <c r="AE26566" s="10" t="s">
        <v>40842</v>
      </c>
      <c r="AF26566" s="10" t="s">
        <v>25</v>
      </c>
    </row>
    <row r="26567" spans="30:32" x14ac:dyDescent="0.2">
      <c r="AD26567" s="11" t="s">
        <v>40843</v>
      </c>
      <c r="AE26567" s="10" t="s">
        <v>22661</v>
      </c>
      <c r="AF26567" s="10" t="s">
        <v>25</v>
      </c>
    </row>
    <row r="26568" spans="30:32" x14ac:dyDescent="0.2">
      <c r="AD26568" s="11" t="s">
        <v>40844</v>
      </c>
      <c r="AE26568" s="10" t="s">
        <v>40845</v>
      </c>
      <c r="AF26568" s="10" t="s">
        <v>25</v>
      </c>
    </row>
    <row r="26569" spans="30:32" x14ac:dyDescent="0.2">
      <c r="AD26569" s="11" t="s">
        <v>40846</v>
      </c>
      <c r="AE26569" s="10" t="s">
        <v>40845</v>
      </c>
      <c r="AF26569" s="10" t="s">
        <v>25</v>
      </c>
    </row>
    <row r="26570" spans="30:32" x14ac:dyDescent="0.2">
      <c r="AD26570" s="11" t="s">
        <v>40847</v>
      </c>
      <c r="AE26570" s="10" t="s">
        <v>40848</v>
      </c>
      <c r="AF26570" s="10" t="s">
        <v>25</v>
      </c>
    </row>
    <row r="26571" spans="30:32" x14ac:dyDescent="0.2">
      <c r="AD26571" s="11" t="s">
        <v>40849</v>
      </c>
      <c r="AE26571" s="10" t="s">
        <v>40848</v>
      </c>
      <c r="AF26571" s="10" t="s">
        <v>25</v>
      </c>
    </row>
    <row r="26572" spans="30:32" x14ac:dyDescent="0.2">
      <c r="AD26572" s="11" t="s">
        <v>40850</v>
      </c>
      <c r="AE26572" s="10" t="s">
        <v>40845</v>
      </c>
      <c r="AF26572" s="10" t="s">
        <v>25</v>
      </c>
    </row>
    <row r="26573" spans="30:32" x14ac:dyDescent="0.2">
      <c r="AD26573" s="11" t="s">
        <v>40851</v>
      </c>
      <c r="AE26573" s="10" t="s">
        <v>40845</v>
      </c>
      <c r="AF26573" s="10" t="s">
        <v>25</v>
      </c>
    </row>
    <row r="26574" spans="30:32" x14ac:dyDescent="0.2">
      <c r="AD26574" s="11" t="s">
        <v>40852</v>
      </c>
      <c r="AE26574" s="10" t="s">
        <v>40845</v>
      </c>
      <c r="AF26574" s="10" t="s">
        <v>25</v>
      </c>
    </row>
    <row r="26575" spans="30:32" x14ac:dyDescent="0.2">
      <c r="AD26575" s="11" t="s">
        <v>40853</v>
      </c>
      <c r="AE26575" s="10" t="s">
        <v>40848</v>
      </c>
      <c r="AF26575" s="10" t="s">
        <v>25</v>
      </c>
    </row>
    <row r="26576" spans="30:32" x14ac:dyDescent="0.2">
      <c r="AD26576" s="11" t="s">
        <v>40854</v>
      </c>
      <c r="AE26576" s="10" t="s">
        <v>40848</v>
      </c>
      <c r="AF26576" s="10" t="s">
        <v>25</v>
      </c>
    </row>
    <row r="26577" spans="30:32" x14ac:dyDescent="0.2">
      <c r="AD26577" s="11" t="s">
        <v>40855</v>
      </c>
      <c r="AE26577" s="10" t="s">
        <v>40845</v>
      </c>
      <c r="AF26577" s="10" t="s">
        <v>25</v>
      </c>
    </row>
    <row r="26578" spans="30:32" x14ac:dyDescent="0.2">
      <c r="AD26578" s="11" t="s">
        <v>40856</v>
      </c>
      <c r="AE26578" s="10" t="s">
        <v>40848</v>
      </c>
      <c r="AF26578" s="10" t="s">
        <v>25</v>
      </c>
    </row>
    <row r="26579" spans="30:32" x14ac:dyDescent="0.2">
      <c r="AD26579" s="11" t="s">
        <v>40857</v>
      </c>
      <c r="AE26579" s="10" t="s">
        <v>40848</v>
      </c>
      <c r="AF26579" s="10" t="s">
        <v>25</v>
      </c>
    </row>
    <row r="26580" spans="30:32" x14ac:dyDescent="0.2">
      <c r="AD26580" s="11" t="s">
        <v>40858</v>
      </c>
      <c r="AE26580" s="10" t="s">
        <v>40859</v>
      </c>
      <c r="AF26580" s="10" t="s">
        <v>25</v>
      </c>
    </row>
    <row r="26581" spans="30:32" x14ac:dyDescent="0.2">
      <c r="AD26581" s="11" t="s">
        <v>40860</v>
      </c>
      <c r="AE26581" s="10" t="s">
        <v>40861</v>
      </c>
      <c r="AF26581" s="10" t="s">
        <v>25</v>
      </c>
    </row>
    <row r="26582" spans="30:32" x14ac:dyDescent="0.2">
      <c r="AD26582" s="11" t="s">
        <v>40862</v>
      </c>
      <c r="AE26582" s="10" t="s">
        <v>40861</v>
      </c>
      <c r="AF26582" s="10" t="s">
        <v>25</v>
      </c>
    </row>
    <row r="26583" spans="30:32" x14ac:dyDescent="0.2">
      <c r="AD26583" s="11" t="s">
        <v>40863</v>
      </c>
      <c r="AE26583" s="10" t="s">
        <v>40861</v>
      </c>
      <c r="AF26583" s="10" t="s">
        <v>25</v>
      </c>
    </row>
    <row r="26584" spans="30:32" x14ac:dyDescent="0.2">
      <c r="AD26584" s="11" t="s">
        <v>40864</v>
      </c>
      <c r="AE26584" s="10" t="s">
        <v>40861</v>
      </c>
      <c r="AF26584" s="10" t="s">
        <v>25</v>
      </c>
    </row>
    <row r="26585" spans="30:32" x14ac:dyDescent="0.2">
      <c r="AD26585" s="11" t="s">
        <v>40865</v>
      </c>
      <c r="AE26585" s="10" t="s">
        <v>39525</v>
      </c>
      <c r="AF26585" s="10" t="s">
        <v>25</v>
      </c>
    </row>
    <row r="26586" spans="30:32" x14ac:dyDescent="0.2">
      <c r="AD26586" s="11" t="s">
        <v>40866</v>
      </c>
      <c r="AE26586" s="10" t="s">
        <v>39525</v>
      </c>
      <c r="AF26586" s="10" t="s">
        <v>25</v>
      </c>
    </row>
    <row r="26587" spans="30:32" x14ac:dyDescent="0.2">
      <c r="AD26587" s="11" t="s">
        <v>40867</v>
      </c>
      <c r="AE26587" s="10" t="s">
        <v>5449</v>
      </c>
      <c r="AF26587" s="10" t="s">
        <v>25</v>
      </c>
    </row>
    <row r="26588" spans="30:32" x14ac:dyDescent="0.2">
      <c r="AD26588" s="11" t="s">
        <v>40868</v>
      </c>
      <c r="AE26588" s="10" t="s">
        <v>28544</v>
      </c>
      <c r="AF26588" s="10" t="s">
        <v>25</v>
      </c>
    </row>
    <row r="26589" spans="30:32" x14ac:dyDescent="0.2">
      <c r="AD26589" s="11" t="s">
        <v>40869</v>
      </c>
      <c r="AE26589" s="10" t="s">
        <v>40870</v>
      </c>
      <c r="AF26589" s="10" t="s">
        <v>25</v>
      </c>
    </row>
    <row r="26590" spans="30:32" x14ac:dyDescent="0.2">
      <c r="AD26590" s="11" t="s">
        <v>40871</v>
      </c>
      <c r="AE26590" s="10" t="s">
        <v>40872</v>
      </c>
      <c r="AF26590" s="10" t="s">
        <v>25</v>
      </c>
    </row>
    <row r="26591" spans="30:32" x14ac:dyDescent="0.2">
      <c r="AD26591" s="11" t="s">
        <v>40873</v>
      </c>
      <c r="AE26591" s="10" t="s">
        <v>40870</v>
      </c>
      <c r="AF26591" s="10" t="s">
        <v>25</v>
      </c>
    </row>
    <row r="26592" spans="30:32" x14ac:dyDescent="0.2">
      <c r="AD26592" s="11" t="s">
        <v>40874</v>
      </c>
      <c r="AE26592" s="10" t="s">
        <v>28544</v>
      </c>
      <c r="AF26592" s="10" t="s">
        <v>25</v>
      </c>
    </row>
    <row r="26593" spans="30:32" x14ac:dyDescent="0.2">
      <c r="AD26593" s="11" t="s">
        <v>40875</v>
      </c>
      <c r="AE26593" s="10" t="s">
        <v>40876</v>
      </c>
      <c r="AF26593" s="10" t="s">
        <v>25</v>
      </c>
    </row>
    <row r="26594" spans="30:32" x14ac:dyDescent="0.2">
      <c r="AD26594" s="11" t="s">
        <v>40877</v>
      </c>
      <c r="AE26594" s="10" t="s">
        <v>22852</v>
      </c>
      <c r="AF26594" s="10" t="s">
        <v>25</v>
      </c>
    </row>
    <row r="26595" spans="30:32" x14ac:dyDescent="0.2">
      <c r="AD26595" s="11" t="s">
        <v>40878</v>
      </c>
      <c r="AE26595" s="10" t="s">
        <v>22852</v>
      </c>
      <c r="AF26595" s="10" t="s">
        <v>25</v>
      </c>
    </row>
    <row r="26596" spans="30:32" x14ac:dyDescent="0.2">
      <c r="AD26596" s="11" t="s">
        <v>40879</v>
      </c>
      <c r="AE26596" s="10" t="s">
        <v>22852</v>
      </c>
      <c r="AF26596" s="10" t="s">
        <v>25</v>
      </c>
    </row>
    <row r="26597" spans="30:32" x14ac:dyDescent="0.2">
      <c r="AD26597" s="11" t="s">
        <v>40880</v>
      </c>
      <c r="AE26597" s="10" t="s">
        <v>22852</v>
      </c>
      <c r="AF26597" s="10" t="s">
        <v>25</v>
      </c>
    </row>
    <row r="26598" spans="30:32" x14ac:dyDescent="0.2">
      <c r="AD26598" s="11" t="s">
        <v>40881</v>
      </c>
      <c r="AE26598" s="10" t="s">
        <v>22852</v>
      </c>
      <c r="AF26598" s="10" t="s">
        <v>25</v>
      </c>
    </row>
    <row r="26599" spans="30:32" x14ac:dyDescent="0.2">
      <c r="AD26599" s="11" t="s">
        <v>40882</v>
      </c>
      <c r="AE26599" s="10" t="s">
        <v>40883</v>
      </c>
      <c r="AF26599" s="10" t="s">
        <v>25</v>
      </c>
    </row>
    <row r="26600" spans="30:32" x14ac:dyDescent="0.2">
      <c r="AD26600" s="11" t="s">
        <v>40884</v>
      </c>
      <c r="AE26600" s="10" t="s">
        <v>40885</v>
      </c>
      <c r="AF26600" s="10" t="s">
        <v>25</v>
      </c>
    </row>
    <row r="26601" spans="30:32" x14ac:dyDescent="0.2">
      <c r="AD26601" s="11" t="s">
        <v>40886</v>
      </c>
      <c r="AE26601" s="10" t="s">
        <v>11001</v>
      </c>
      <c r="AF26601" s="10" t="s">
        <v>25</v>
      </c>
    </row>
    <row r="26602" spans="30:32" x14ac:dyDescent="0.2">
      <c r="AD26602" s="11" t="s">
        <v>40887</v>
      </c>
      <c r="AE26602" s="10" t="s">
        <v>11001</v>
      </c>
      <c r="AF26602" s="10" t="s">
        <v>25</v>
      </c>
    </row>
    <row r="26603" spans="30:32" x14ac:dyDescent="0.2">
      <c r="AD26603" s="11" t="s">
        <v>40888</v>
      </c>
      <c r="AE26603" s="10" t="s">
        <v>11001</v>
      </c>
      <c r="AF26603" s="10" t="s">
        <v>25</v>
      </c>
    </row>
    <row r="26604" spans="30:32" x14ac:dyDescent="0.2">
      <c r="AD26604" s="11" t="s">
        <v>40889</v>
      </c>
      <c r="AE26604" s="10" t="s">
        <v>11001</v>
      </c>
      <c r="AF26604" s="10" t="s">
        <v>25</v>
      </c>
    </row>
    <row r="26605" spans="30:32" x14ac:dyDescent="0.2">
      <c r="AD26605" s="11" t="s">
        <v>40890</v>
      </c>
      <c r="AE26605" s="10" t="s">
        <v>11001</v>
      </c>
      <c r="AF26605" s="10" t="s">
        <v>25</v>
      </c>
    </row>
    <row r="26606" spans="30:32" x14ac:dyDescent="0.2">
      <c r="AD26606" s="11" t="s">
        <v>40891</v>
      </c>
      <c r="AE26606" s="10" t="s">
        <v>11001</v>
      </c>
      <c r="AF26606" s="10" t="s">
        <v>25</v>
      </c>
    </row>
    <row r="26607" spans="30:32" x14ac:dyDescent="0.2">
      <c r="AD26607" s="11" t="s">
        <v>40892</v>
      </c>
      <c r="AE26607" s="10" t="s">
        <v>11001</v>
      </c>
      <c r="AF26607" s="10" t="s">
        <v>25</v>
      </c>
    </row>
    <row r="26608" spans="30:32" x14ac:dyDescent="0.2">
      <c r="AD26608" s="11" t="s">
        <v>40893</v>
      </c>
      <c r="AE26608" s="10" t="s">
        <v>11001</v>
      </c>
      <c r="AF26608" s="10" t="s">
        <v>25</v>
      </c>
    </row>
    <row r="26609" spans="30:32" x14ac:dyDescent="0.2">
      <c r="AD26609" s="11" t="s">
        <v>40894</v>
      </c>
      <c r="AE26609" s="10" t="s">
        <v>11001</v>
      </c>
      <c r="AF26609" s="10" t="s">
        <v>25</v>
      </c>
    </row>
    <row r="26610" spans="30:32" x14ac:dyDescent="0.2">
      <c r="AD26610" s="11" t="s">
        <v>40895</v>
      </c>
      <c r="AE26610" s="10" t="s">
        <v>11001</v>
      </c>
      <c r="AF26610" s="10" t="s">
        <v>25</v>
      </c>
    </row>
    <row r="26611" spans="30:32" x14ac:dyDescent="0.2">
      <c r="AD26611" s="11" t="s">
        <v>40896</v>
      </c>
      <c r="AE26611" s="10" t="s">
        <v>11001</v>
      </c>
      <c r="AF26611" s="10" t="s">
        <v>25</v>
      </c>
    </row>
    <row r="26612" spans="30:32" x14ac:dyDescent="0.2">
      <c r="AD26612" s="11" t="s">
        <v>40897</v>
      </c>
      <c r="AE26612" s="10" t="s">
        <v>11001</v>
      </c>
      <c r="AF26612" s="10" t="s">
        <v>25</v>
      </c>
    </row>
    <row r="26613" spans="30:32" x14ac:dyDescent="0.2">
      <c r="AD26613" s="11" t="s">
        <v>40898</v>
      </c>
      <c r="AE26613" s="10" t="s">
        <v>11001</v>
      </c>
      <c r="AF26613" s="10" t="s">
        <v>25</v>
      </c>
    </row>
    <row r="26614" spans="30:32" x14ac:dyDescent="0.2">
      <c r="AD26614" s="11" t="s">
        <v>40899</v>
      </c>
      <c r="AE26614" s="10" t="s">
        <v>11001</v>
      </c>
      <c r="AF26614" s="10" t="s">
        <v>25</v>
      </c>
    </row>
    <row r="26615" spans="30:32" x14ac:dyDescent="0.2">
      <c r="AD26615" s="11" t="s">
        <v>40900</v>
      </c>
      <c r="AE26615" s="10" t="s">
        <v>11001</v>
      </c>
      <c r="AF26615" s="10" t="s">
        <v>25</v>
      </c>
    </row>
    <row r="26616" spans="30:32" x14ac:dyDescent="0.2">
      <c r="AD26616" s="11" t="s">
        <v>40901</v>
      </c>
      <c r="AE26616" s="10" t="s">
        <v>11001</v>
      </c>
      <c r="AF26616" s="10" t="s">
        <v>25</v>
      </c>
    </row>
    <row r="26617" spans="30:32" x14ac:dyDescent="0.2">
      <c r="AD26617" s="11" t="s">
        <v>40902</v>
      </c>
      <c r="AE26617" s="10" t="s">
        <v>11001</v>
      </c>
      <c r="AF26617" s="10" t="s">
        <v>25</v>
      </c>
    </row>
    <row r="26618" spans="30:32" x14ac:dyDescent="0.2">
      <c r="AD26618" s="11" t="s">
        <v>40903</v>
      </c>
      <c r="AE26618" s="10" t="s">
        <v>11001</v>
      </c>
      <c r="AF26618" s="10" t="s">
        <v>25</v>
      </c>
    </row>
    <row r="26619" spans="30:32" x14ac:dyDescent="0.2">
      <c r="AD26619" s="11" t="s">
        <v>40904</v>
      </c>
      <c r="AE26619" s="10" t="s">
        <v>11001</v>
      </c>
      <c r="AF26619" s="10" t="s">
        <v>25</v>
      </c>
    </row>
    <row r="26620" spans="30:32" x14ac:dyDescent="0.2">
      <c r="AD26620" s="11" t="s">
        <v>40905</v>
      </c>
      <c r="AE26620" s="10" t="s">
        <v>11001</v>
      </c>
      <c r="AF26620" s="10" t="s">
        <v>25</v>
      </c>
    </row>
    <row r="26621" spans="30:32" x14ac:dyDescent="0.2">
      <c r="AD26621" s="11" t="s">
        <v>40906</v>
      </c>
      <c r="AE26621" s="10" t="s">
        <v>11001</v>
      </c>
      <c r="AF26621" s="10" t="s">
        <v>25</v>
      </c>
    </row>
    <row r="26622" spans="30:32" x14ac:dyDescent="0.2">
      <c r="AD26622" s="11" t="s">
        <v>40907</v>
      </c>
      <c r="AE26622" s="10" t="s">
        <v>11001</v>
      </c>
      <c r="AF26622" s="10" t="s">
        <v>25</v>
      </c>
    </row>
    <row r="26623" spans="30:32" x14ac:dyDescent="0.2">
      <c r="AD26623" s="11" t="s">
        <v>40908</v>
      </c>
      <c r="AE26623" s="10" t="s">
        <v>11001</v>
      </c>
      <c r="AF26623" s="10" t="s">
        <v>25</v>
      </c>
    </row>
    <row r="26624" spans="30:32" x14ac:dyDescent="0.2">
      <c r="AD26624" s="11" t="s">
        <v>40909</v>
      </c>
      <c r="AE26624" s="10" t="s">
        <v>11001</v>
      </c>
      <c r="AF26624" s="10" t="s">
        <v>25</v>
      </c>
    </row>
    <row r="26625" spans="30:32" x14ac:dyDescent="0.2">
      <c r="AD26625" s="11" t="s">
        <v>40910</v>
      </c>
      <c r="AE26625" s="10" t="s">
        <v>11001</v>
      </c>
      <c r="AF26625" s="10" t="s">
        <v>25</v>
      </c>
    </row>
    <row r="26626" spans="30:32" x14ac:dyDescent="0.2">
      <c r="AD26626" s="11" t="s">
        <v>40911</v>
      </c>
      <c r="AE26626" s="10" t="s">
        <v>11001</v>
      </c>
      <c r="AF26626" s="10" t="s">
        <v>25</v>
      </c>
    </row>
    <row r="26627" spans="30:32" x14ac:dyDescent="0.2">
      <c r="AD26627" s="11" t="s">
        <v>40912</v>
      </c>
      <c r="AE26627" s="10" t="s">
        <v>11001</v>
      </c>
      <c r="AF26627" s="10" t="s">
        <v>25</v>
      </c>
    </row>
    <row r="26628" spans="30:32" x14ac:dyDescent="0.2">
      <c r="AD26628" s="11" t="s">
        <v>40913</v>
      </c>
      <c r="AE26628" s="10" t="s">
        <v>11001</v>
      </c>
      <c r="AF26628" s="10" t="s">
        <v>25</v>
      </c>
    </row>
    <row r="26629" spans="30:32" x14ac:dyDescent="0.2">
      <c r="AD26629" s="11" t="s">
        <v>40914</v>
      </c>
      <c r="AE26629" s="10" t="s">
        <v>11001</v>
      </c>
      <c r="AF26629" s="10" t="s">
        <v>25</v>
      </c>
    </row>
    <row r="26630" spans="30:32" x14ac:dyDescent="0.2">
      <c r="AD26630" s="11" t="s">
        <v>40915</v>
      </c>
      <c r="AE26630" s="10" t="s">
        <v>11001</v>
      </c>
      <c r="AF26630" s="10" t="s">
        <v>25</v>
      </c>
    </row>
    <row r="26631" spans="30:32" x14ac:dyDescent="0.2">
      <c r="AD26631" s="11" t="s">
        <v>40916</v>
      </c>
      <c r="AE26631" s="10" t="s">
        <v>11001</v>
      </c>
      <c r="AF26631" s="10" t="s">
        <v>25</v>
      </c>
    </row>
    <row r="26632" spans="30:32" x14ac:dyDescent="0.2">
      <c r="AD26632" s="11" t="s">
        <v>40917</v>
      </c>
      <c r="AE26632" s="10" t="s">
        <v>980</v>
      </c>
      <c r="AF26632" s="10" t="s">
        <v>25</v>
      </c>
    </row>
    <row r="26633" spans="30:32" x14ac:dyDescent="0.2">
      <c r="AD26633" s="11" t="s">
        <v>40918</v>
      </c>
      <c r="AE26633" s="10" t="s">
        <v>2611</v>
      </c>
      <c r="AF26633" s="10" t="s">
        <v>25</v>
      </c>
    </row>
    <row r="26634" spans="30:32" x14ac:dyDescent="0.2">
      <c r="AD26634" s="11" t="s">
        <v>40919</v>
      </c>
      <c r="AE26634" s="10" t="s">
        <v>2611</v>
      </c>
      <c r="AF26634" s="10" t="s">
        <v>25</v>
      </c>
    </row>
    <row r="26635" spans="30:32" x14ac:dyDescent="0.2">
      <c r="AD26635" s="11" t="s">
        <v>40920</v>
      </c>
      <c r="AE26635" s="10" t="s">
        <v>2611</v>
      </c>
      <c r="AF26635" s="10" t="s">
        <v>25</v>
      </c>
    </row>
    <row r="26636" spans="30:32" x14ac:dyDescent="0.2">
      <c r="AD26636" s="11" t="s">
        <v>40921</v>
      </c>
      <c r="AE26636" s="10" t="s">
        <v>40922</v>
      </c>
      <c r="AF26636" s="10" t="s">
        <v>25</v>
      </c>
    </row>
    <row r="26637" spans="30:32" x14ac:dyDescent="0.2">
      <c r="AD26637" s="11" t="s">
        <v>40923</v>
      </c>
      <c r="AE26637" s="10" t="s">
        <v>36927</v>
      </c>
      <c r="AF26637" s="10" t="s">
        <v>25</v>
      </c>
    </row>
    <row r="26638" spans="30:32" x14ac:dyDescent="0.2">
      <c r="AD26638" s="11" t="s">
        <v>40924</v>
      </c>
      <c r="AE26638" s="10" t="s">
        <v>40612</v>
      </c>
      <c r="AF26638" s="10" t="s">
        <v>25</v>
      </c>
    </row>
    <row r="26639" spans="30:32" x14ac:dyDescent="0.2">
      <c r="AD26639" s="11" t="s">
        <v>40925</v>
      </c>
      <c r="AE26639" s="10" t="s">
        <v>40612</v>
      </c>
      <c r="AF26639" s="10" t="s">
        <v>25</v>
      </c>
    </row>
    <row r="26640" spans="30:32" x14ac:dyDescent="0.2">
      <c r="AD26640" s="11" t="s">
        <v>40926</v>
      </c>
      <c r="AE26640" s="10" t="s">
        <v>40612</v>
      </c>
      <c r="AF26640" s="10" t="s">
        <v>25</v>
      </c>
    </row>
    <row r="26641" spans="30:32" x14ac:dyDescent="0.2">
      <c r="AD26641" s="11" t="s">
        <v>40927</v>
      </c>
      <c r="AE26641" s="10" t="s">
        <v>40612</v>
      </c>
      <c r="AF26641" s="10" t="s">
        <v>25</v>
      </c>
    </row>
    <row r="26642" spans="30:32" x14ac:dyDescent="0.2">
      <c r="AD26642" s="11" t="s">
        <v>40928</v>
      </c>
      <c r="AE26642" s="10" t="s">
        <v>40612</v>
      </c>
      <c r="AF26642" s="10" t="s">
        <v>25</v>
      </c>
    </row>
    <row r="26643" spans="30:32" x14ac:dyDescent="0.2">
      <c r="AD26643" s="11" t="s">
        <v>40929</v>
      </c>
      <c r="AE26643" s="10" t="s">
        <v>40612</v>
      </c>
      <c r="AF26643" s="10" t="s">
        <v>25</v>
      </c>
    </row>
    <row r="26644" spans="30:32" x14ac:dyDescent="0.2">
      <c r="AD26644" s="11" t="s">
        <v>40930</v>
      </c>
      <c r="AE26644" s="10" t="s">
        <v>40612</v>
      </c>
      <c r="AF26644" s="10" t="s">
        <v>25</v>
      </c>
    </row>
    <row r="26645" spans="30:32" x14ac:dyDescent="0.2">
      <c r="AD26645" s="11" t="s">
        <v>40931</v>
      </c>
      <c r="AE26645" s="10" t="s">
        <v>40612</v>
      </c>
      <c r="AF26645" s="10" t="s">
        <v>25</v>
      </c>
    </row>
    <row r="26646" spans="30:32" x14ac:dyDescent="0.2">
      <c r="AD26646" s="11" t="s">
        <v>40932</v>
      </c>
      <c r="AE26646" s="10" t="s">
        <v>40612</v>
      </c>
      <c r="AF26646" s="10" t="s">
        <v>25</v>
      </c>
    </row>
    <row r="26647" spans="30:32" x14ac:dyDescent="0.2">
      <c r="AD26647" s="11" t="s">
        <v>40933</v>
      </c>
      <c r="AE26647" s="10" t="s">
        <v>40612</v>
      </c>
      <c r="AF26647" s="10" t="s">
        <v>25</v>
      </c>
    </row>
    <row r="26648" spans="30:32" x14ac:dyDescent="0.2">
      <c r="AD26648" s="11" t="s">
        <v>40934</v>
      </c>
      <c r="AE26648" s="10" t="s">
        <v>40612</v>
      </c>
      <c r="AF26648" s="10" t="s">
        <v>25</v>
      </c>
    </row>
    <row r="26649" spans="30:32" x14ac:dyDescent="0.2">
      <c r="AD26649" s="11" t="s">
        <v>40935</v>
      </c>
      <c r="AE26649" s="10" t="s">
        <v>40612</v>
      </c>
      <c r="AF26649" s="10" t="s">
        <v>25</v>
      </c>
    </row>
    <row r="26650" spans="30:32" x14ac:dyDescent="0.2">
      <c r="AD26650" s="11" t="s">
        <v>40936</v>
      </c>
      <c r="AE26650" s="10" t="s">
        <v>40612</v>
      </c>
      <c r="AF26650" s="10" t="s">
        <v>25</v>
      </c>
    </row>
    <row r="26651" spans="30:32" x14ac:dyDescent="0.2">
      <c r="AD26651" s="11" t="s">
        <v>40937</v>
      </c>
      <c r="AE26651" s="10" t="s">
        <v>40612</v>
      </c>
      <c r="AF26651" s="10" t="s">
        <v>25</v>
      </c>
    </row>
    <row r="26652" spans="30:32" x14ac:dyDescent="0.2">
      <c r="AD26652" s="11" t="s">
        <v>40938</v>
      </c>
      <c r="AE26652" s="10" t="s">
        <v>40612</v>
      </c>
      <c r="AF26652" s="10" t="s">
        <v>25</v>
      </c>
    </row>
    <row r="26653" spans="30:32" x14ac:dyDescent="0.2">
      <c r="AD26653" s="11" t="s">
        <v>40939</v>
      </c>
      <c r="AE26653" s="10" t="s">
        <v>40612</v>
      </c>
      <c r="AF26653" s="10" t="s">
        <v>25</v>
      </c>
    </row>
    <row r="26654" spans="30:32" x14ac:dyDescent="0.2">
      <c r="AD26654" s="11" t="s">
        <v>40940</v>
      </c>
      <c r="AE26654" s="10" t="s">
        <v>40612</v>
      </c>
      <c r="AF26654" s="10" t="s">
        <v>25</v>
      </c>
    </row>
    <row r="26655" spans="30:32" x14ac:dyDescent="0.2">
      <c r="AD26655" s="11" t="s">
        <v>40941</v>
      </c>
      <c r="AE26655" s="10" t="s">
        <v>40942</v>
      </c>
      <c r="AF26655" s="10" t="s">
        <v>25</v>
      </c>
    </row>
    <row r="26656" spans="30:32" x14ac:dyDescent="0.2">
      <c r="AD26656" s="11" t="s">
        <v>40943</v>
      </c>
      <c r="AE26656" s="10" t="s">
        <v>40944</v>
      </c>
      <c r="AF26656" s="10" t="s">
        <v>25</v>
      </c>
    </row>
    <row r="26657" spans="30:32" x14ac:dyDescent="0.2">
      <c r="AD26657" s="11" t="s">
        <v>40945</v>
      </c>
      <c r="AE26657" s="10" t="s">
        <v>40946</v>
      </c>
      <c r="AF26657" s="10" t="s">
        <v>25</v>
      </c>
    </row>
    <row r="26658" spans="30:32" x14ac:dyDescent="0.2">
      <c r="AD26658" s="11" t="s">
        <v>40947</v>
      </c>
      <c r="AE26658" s="10" t="s">
        <v>40946</v>
      </c>
      <c r="AF26658" s="10" t="s">
        <v>25</v>
      </c>
    </row>
    <row r="26659" spans="30:32" x14ac:dyDescent="0.2">
      <c r="AD26659" s="11" t="s">
        <v>40948</v>
      </c>
      <c r="AE26659" s="10" t="s">
        <v>40946</v>
      </c>
      <c r="AF26659" s="10" t="s">
        <v>25</v>
      </c>
    </row>
    <row r="26660" spans="30:32" x14ac:dyDescent="0.2">
      <c r="AD26660" s="11" t="s">
        <v>40949</v>
      </c>
      <c r="AE26660" s="10" t="s">
        <v>18954</v>
      </c>
      <c r="AF26660" s="10" t="s">
        <v>25</v>
      </c>
    </row>
    <row r="26661" spans="30:32" x14ac:dyDescent="0.2">
      <c r="AD26661" s="11" t="s">
        <v>40950</v>
      </c>
      <c r="AE26661" s="10" t="s">
        <v>18954</v>
      </c>
      <c r="AF26661" s="10" t="s">
        <v>25</v>
      </c>
    </row>
    <row r="26662" spans="30:32" x14ac:dyDescent="0.2">
      <c r="AD26662" s="11" t="s">
        <v>40951</v>
      </c>
      <c r="AE26662" s="10" t="s">
        <v>18954</v>
      </c>
      <c r="AF26662" s="10" t="s">
        <v>25</v>
      </c>
    </row>
    <row r="26663" spans="30:32" x14ac:dyDescent="0.2">
      <c r="AD26663" s="11" t="s">
        <v>40952</v>
      </c>
      <c r="AE26663" s="10" t="s">
        <v>18954</v>
      </c>
      <c r="AF26663" s="10" t="s">
        <v>25</v>
      </c>
    </row>
    <row r="26664" spans="30:32" x14ac:dyDescent="0.2">
      <c r="AD26664" s="11" t="s">
        <v>40953</v>
      </c>
      <c r="AE26664" s="10" t="s">
        <v>18954</v>
      </c>
      <c r="AF26664" s="10" t="s">
        <v>25</v>
      </c>
    </row>
    <row r="26665" spans="30:32" x14ac:dyDescent="0.2">
      <c r="AD26665" s="11" t="s">
        <v>40954</v>
      </c>
      <c r="AE26665" s="10" t="s">
        <v>40955</v>
      </c>
      <c r="AF26665" s="10" t="s">
        <v>25</v>
      </c>
    </row>
    <row r="26666" spans="30:32" x14ac:dyDescent="0.2">
      <c r="AD26666" s="11" t="s">
        <v>40956</v>
      </c>
      <c r="AE26666" s="10" t="s">
        <v>40955</v>
      </c>
      <c r="AF26666" s="10" t="s">
        <v>25</v>
      </c>
    </row>
    <row r="26667" spans="30:32" x14ac:dyDescent="0.2">
      <c r="AD26667" s="11" t="s">
        <v>40957</v>
      </c>
      <c r="AE26667" s="10" t="s">
        <v>18956</v>
      </c>
      <c r="AF26667" s="10" t="s">
        <v>25</v>
      </c>
    </row>
    <row r="26668" spans="30:32" x14ac:dyDescent="0.2">
      <c r="AD26668" s="11" t="s">
        <v>40958</v>
      </c>
      <c r="AE26668" s="10" t="s">
        <v>40959</v>
      </c>
      <c r="AF26668" s="10" t="s">
        <v>25</v>
      </c>
    </row>
    <row r="26669" spans="30:32" x14ac:dyDescent="0.2">
      <c r="AD26669" s="11" t="s">
        <v>40960</v>
      </c>
      <c r="AE26669" s="10" t="s">
        <v>2654</v>
      </c>
      <c r="AF26669" s="10" t="s">
        <v>25</v>
      </c>
    </row>
    <row r="26670" spans="30:32" x14ac:dyDescent="0.2">
      <c r="AD26670" s="11" t="s">
        <v>40961</v>
      </c>
      <c r="AE26670" s="10" t="s">
        <v>40962</v>
      </c>
      <c r="AF26670" s="10" t="s">
        <v>25</v>
      </c>
    </row>
    <row r="26671" spans="30:32" x14ac:dyDescent="0.2">
      <c r="AD26671" s="11" t="s">
        <v>40963</v>
      </c>
      <c r="AE26671" s="10" t="s">
        <v>40964</v>
      </c>
      <c r="AF26671" s="10" t="s">
        <v>25</v>
      </c>
    </row>
    <row r="26672" spans="30:32" x14ac:dyDescent="0.2">
      <c r="AD26672" s="11" t="s">
        <v>40965</v>
      </c>
      <c r="AE26672" s="10" t="s">
        <v>27720</v>
      </c>
      <c r="AF26672" s="10" t="s">
        <v>25</v>
      </c>
    </row>
    <row r="26673" spans="30:32" x14ac:dyDescent="0.2">
      <c r="AD26673" s="11" t="s">
        <v>40966</v>
      </c>
      <c r="AE26673" s="10" t="s">
        <v>40967</v>
      </c>
      <c r="AF26673" s="10" t="s">
        <v>25</v>
      </c>
    </row>
    <row r="26674" spans="30:32" x14ac:dyDescent="0.2">
      <c r="AD26674" s="11" t="s">
        <v>40968</v>
      </c>
      <c r="AE26674" s="10" t="s">
        <v>40969</v>
      </c>
      <c r="AF26674" s="10" t="s">
        <v>25</v>
      </c>
    </row>
    <row r="26675" spans="30:32" x14ac:dyDescent="0.2">
      <c r="AD26675" s="11" t="s">
        <v>40970</v>
      </c>
      <c r="AE26675" s="10" t="s">
        <v>27642</v>
      </c>
      <c r="AF26675" s="10" t="s">
        <v>25</v>
      </c>
    </row>
    <row r="26676" spans="30:32" x14ac:dyDescent="0.2">
      <c r="AD26676" s="11" t="s">
        <v>40971</v>
      </c>
      <c r="AE26676" s="10" t="s">
        <v>27642</v>
      </c>
      <c r="AF26676" s="10" t="s">
        <v>25</v>
      </c>
    </row>
    <row r="26677" spans="30:32" x14ac:dyDescent="0.2">
      <c r="AD26677" s="11" t="s">
        <v>40972</v>
      </c>
      <c r="AE26677" s="10" t="s">
        <v>27642</v>
      </c>
      <c r="AF26677" s="10" t="s">
        <v>25</v>
      </c>
    </row>
    <row r="26678" spans="30:32" x14ac:dyDescent="0.2">
      <c r="AD26678" s="11" t="s">
        <v>40973</v>
      </c>
      <c r="AE26678" s="10" t="s">
        <v>27642</v>
      </c>
      <c r="AF26678" s="10" t="s">
        <v>25</v>
      </c>
    </row>
    <row r="26679" spans="30:32" x14ac:dyDescent="0.2">
      <c r="AD26679" s="11" t="s">
        <v>40974</v>
      </c>
      <c r="AE26679" s="10" t="s">
        <v>27642</v>
      </c>
      <c r="AF26679" s="10" t="s">
        <v>25</v>
      </c>
    </row>
    <row r="26680" spans="30:32" x14ac:dyDescent="0.2">
      <c r="AD26680" s="11" t="s">
        <v>40975</v>
      </c>
      <c r="AE26680" s="10" t="s">
        <v>27642</v>
      </c>
      <c r="AF26680" s="10" t="s">
        <v>25</v>
      </c>
    </row>
    <row r="26681" spans="30:32" x14ac:dyDescent="0.2">
      <c r="AD26681" s="11" t="s">
        <v>40976</v>
      </c>
      <c r="AE26681" s="10" t="s">
        <v>27642</v>
      </c>
      <c r="AF26681" s="10" t="s">
        <v>25</v>
      </c>
    </row>
    <row r="26682" spans="30:32" x14ac:dyDescent="0.2">
      <c r="AD26682" s="11" t="s">
        <v>40977</v>
      </c>
      <c r="AE26682" s="10" t="s">
        <v>27642</v>
      </c>
      <c r="AF26682" s="10" t="s">
        <v>25</v>
      </c>
    </row>
    <row r="26683" spans="30:32" x14ac:dyDescent="0.2">
      <c r="AD26683" s="11" t="s">
        <v>40978</v>
      </c>
      <c r="AE26683" s="10" t="s">
        <v>27642</v>
      </c>
      <c r="AF26683" s="10" t="s">
        <v>25</v>
      </c>
    </row>
    <row r="26684" spans="30:32" x14ac:dyDescent="0.2">
      <c r="AD26684" s="11" t="s">
        <v>40979</v>
      </c>
      <c r="AE26684" s="10" t="s">
        <v>27642</v>
      </c>
      <c r="AF26684" s="10" t="s">
        <v>25</v>
      </c>
    </row>
    <row r="26685" spans="30:32" x14ac:dyDescent="0.2">
      <c r="AD26685" s="11" t="s">
        <v>40980</v>
      </c>
      <c r="AE26685" s="10" t="s">
        <v>27642</v>
      </c>
      <c r="AF26685" s="10" t="s">
        <v>25</v>
      </c>
    </row>
    <row r="26686" spans="30:32" x14ac:dyDescent="0.2">
      <c r="AD26686" s="11" t="s">
        <v>40981</v>
      </c>
      <c r="AE26686" s="10" t="s">
        <v>27642</v>
      </c>
      <c r="AF26686" s="10" t="s">
        <v>25</v>
      </c>
    </row>
    <row r="26687" spans="30:32" x14ac:dyDescent="0.2">
      <c r="AD26687" s="11" t="s">
        <v>40982</v>
      </c>
      <c r="AE26687" s="10" t="s">
        <v>27642</v>
      </c>
      <c r="AF26687" s="10" t="s">
        <v>25</v>
      </c>
    </row>
    <row r="26688" spans="30:32" x14ac:dyDescent="0.2">
      <c r="AD26688" s="11" t="s">
        <v>40983</v>
      </c>
      <c r="AE26688" s="10" t="s">
        <v>27642</v>
      </c>
      <c r="AF26688" s="10" t="s">
        <v>25</v>
      </c>
    </row>
    <row r="26689" spans="30:32" x14ac:dyDescent="0.2">
      <c r="AD26689" s="11" t="s">
        <v>40984</v>
      </c>
      <c r="AE26689" s="10" t="s">
        <v>27642</v>
      </c>
      <c r="AF26689" s="10" t="s">
        <v>25</v>
      </c>
    </row>
    <row r="26690" spans="30:32" x14ac:dyDescent="0.2">
      <c r="AD26690" s="11" t="s">
        <v>40985</v>
      </c>
      <c r="AE26690" s="10" t="s">
        <v>27642</v>
      </c>
      <c r="AF26690" s="10" t="s">
        <v>25</v>
      </c>
    </row>
    <row r="26691" spans="30:32" x14ac:dyDescent="0.2">
      <c r="AD26691" s="11" t="s">
        <v>40986</v>
      </c>
      <c r="AE26691" s="10" t="s">
        <v>27642</v>
      </c>
      <c r="AF26691" s="10" t="s">
        <v>25</v>
      </c>
    </row>
    <row r="26692" spans="30:32" x14ac:dyDescent="0.2">
      <c r="AD26692" s="11" t="s">
        <v>40987</v>
      </c>
      <c r="AE26692" s="10" t="s">
        <v>27642</v>
      </c>
      <c r="AF26692" s="10" t="s">
        <v>25</v>
      </c>
    </row>
    <row r="26693" spans="30:32" x14ac:dyDescent="0.2">
      <c r="AD26693" s="11" t="s">
        <v>40988</v>
      </c>
      <c r="AE26693" s="10" t="s">
        <v>27642</v>
      </c>
      <c r="AF26693" s="10" t="s">
        <v>25</v>
      </c>
    </row>
    <row r="26694" spans="30:32" x14ac:dyDescent="0.2">
      <c r="AD26694" s="11" t="s">
        <v>40989</v>
      </c>
      <c r="AE26694" s="10" t="s">
        <v>27642</v>
      </c>
      <c r="AF26694" s="10" t="s">
        <v>25</v>
      </c>
    </row>
    <row r="26695" spans="30:32" x14ac:dyDescent="0.2">
      <c r="AD26695" s="11" t="s">
        <v>40990</v>
      </c>
      <c r="AE26695" s="10" t="s">
        <v>27642</v>
      </c>
      <c r="AF26695" s="10" t="s">
        <v>25</v>
      </c>
    </row>
    <row r="26696" spans="30:32" x14ac:dyDescent="0.2">
      <c r="AD26696" s="11" t="s">
        <v>40991</v>
      </c>
      <c r="AE26696" s="10" t="s">
        <v>27642</v>
      </c>
      <c r="AF26696" s="10" t="s">
        <v>25</v>
      </c>
    </row>
    <row r="26697" spans="30:32" x14ac:dyDescent="0.2">
      <c r="AD26697" s="11" t="s">
        <v>40992</v>
      </c>
      <c r="AE26697" s="10" t="s">
        <v>27642</v>
      </c>
      <c r="AF26697" s="10" t="s">
        <v>25</v>
      </c>
    </row>
    <row r="26698" spans="30:32" x14ac:dyDescent="0.2">
      <c r="AD26698" s="11" t="s">
        <v>40993</v>
      </c>
      <c r="AE26698" s="10" t="s">
        <v>27642</v>
      </c>
      <c r="AF26698" s="10" t="s">
        <v>25</v>
      </c>
    </row>
    <row r="26699" spans="30:32" x14ac:dyDescent="0.2">
      <c r="AD26699" s="11" t="s">
        <v>40994</v>
      </c>
      <c r="AE26699" s="10" t="s">
        <v>27642</v>
      </c>
      <c r="AF26699" s="10" t="s">
        <v>25</v>
      </c>
    </row>
    <row r="26700" spans="30:32" x14ac:dyDescent="0.2">
      <c r="AD26700" s="11" t="s">
        <v>40995</v>
      </c>
      <c r="AE26700" s="10" t="s">
        <v>27642</v>
      </c>
      <c r="AF26700" s="10" t="s">
        <v>25</v>
      </c>
    </row>
    <row r="26701" spans="30:32" x14ac:dyDescent="0.2">
      <c r="AD26701" s="11" t="s">
        <v>40996</v>
      </c>
      <c r="AE26701" s="10" t="s">
        <v>27642</v>
      </c>
      <c r="AF26701" s="10" t="s">
        <v>25</v>
      </c>
    </row>
    <row r="26702" spans="30:32" x14ac:dyDescent="0.2">
      <c r="AD26702" s="11" t="s">
        <v>40997</v>
      </c>
      <c r="AE26702" s="10" t="s">
        <v>27642</v>
      </c>
      <c r="AF26702" s="10" t="s">
        <v>25</v>
      </c>
    </row>
    <row r="26703" spans="30:32" x14ac:dyDescent="0.2">
      <c r="AD26703" s="11" t="s">
        <v>40998</v>
      </c>
      <c r="AE26703" s="10" t="s">
        <v>27642</v>
      </c>
      <c r="AF26703" s="10" t="s">
        <v>25</v>
      </c>
    </row>
    <row r="26704" spans="30:32" x14ac:dyDescent="0.2">
      <c r="AD26704" s="11" t="s">
        <v>40999</v>
      </c>
      <c r="AE26704" s="10" t="s">
        <v>27642</v>
      </c>
      <c r="AF26704" s="10" t="s">
        <v>25</v>
      </c>
    </row>
    <row r="26705" spans="30:32" x14ac:dyDescent="0.2">
      <c r="AD26705" s="11" t="s">
        <v>41000</v>
      </c>
      <c r="AE26705" s="10" t="s">
        <v>27642</v>
      </c>
      <c r="AF26705" s="10" t="s">
        <v>25</v>
      </c>
    </row>
    <row r="26706" spans="30:32" x14ac:dyDescent="0.2">
      <c r="AD26706" s="11" t="s">
        <v>41001</v>
      </c>
      <c r="AE26706" s="10" t="s">
        <v>27642</v>
      </c>
      <c r="AF26706" s="10" t="s">
        <v>25</v>
      </c>
    </row>
    <row r="26707" spans="30:32" x14ac:dyDescent="0.2">
      <c r="AD26707" s="11" t="s">
        <v>41002</v>
      </c>
      <c r="AE26707" s="10" t="s">
        <v>27642</v>
      </c>
      <c r="AF26707" s="10" t="s">
        <v>25</v>
      </c>
    </row>
    <row r="26708" spans="30:32" x14ac:dyDescent="0.2">
      <c r="AD26708" s="11" t="s">
        <v>41003</v>
      </c>
      <c r="AE26708" s="10" t="s">
        <v>27642</v>
      </c>
      <c r="AF26708" s="10" t="s">
        <v>25</v>
      </c>
    </row>
    <row r="26709" spans="30:32" x14ac:dyDescent="0.2">
      <c r="AD26709" s="11" t="s">
        <v>41004</v>
      </c>
      <c r="AE26709" s="10" t="s">
        <v>27642</v>
      </c>
      <c r="AF26709" s="10" t="s">
        <v>25</v>
      </c>
    </row>
    <row r="26710" spans="30:32" x14ac:dyDescent="0.2">
      <c r="AD26710" s="11" t="s">
        <v>41005</v>
      </c>
      <c r="AE26710" s="10" t="s">
        <v>27642</v>
      </c>
      <c r="AF26710" s="10" t="s">
        <v>25</v>
      </c>
    </row>
    <row r="26711" spans="30:32" x14ac:dyDescent="0.2">
      <c r="AD26711" s="11" t="s">
        <v>41006</v>
      </c>
      <c r="AE26711" s="10" t="s">
        <v>27642</v>
      </c>
      <c r="AF26711" s="10" t="s">
        <v>25</v>
      </c>
    </row>
    <row r="26712" spans="30:32" x14ac:dyDescent="0.2">
      <c r="AD26712" s="11" t="s">
        <v>41007</v>
      </c>
      <c r="AE26712" s="10" t="s">
        <v>27642</v>
      </c>
      <c r="AF26712" s="10" t="s">
        <v>25</v>
      </c>
    </row>
    <row r="26713" spans="30:32" x14ac:dyDescent="0.2">
      <c r="AD26713" s="11" t="s">
        <v>41008</v>
      </c>
      <c r="AE26713" s="10" t="s">
        <v>27642</v>
      </c>
      <c r="AF26713" s="10" t="s">
        <v>25</v>
      </c>
    </row>
    <row r="26714" spans="30:32" x14ac:dyDescent="0.2">
      <c r="AD26714" s="11" t="s">
        <v>41009</v>
      </c>
      <c r="AE26714" s="10" t="s">
        <v>27642</v>
      </c>
      <c r="AF26714" s="10" t="s">
        <v>25</v>
      </c>
    </row>
    <row r="26715" spans="30:32" x14ac:dyDescent="0.2">
      <c r="AD26715" s="11" t="s">
        <v>41010</v>
      </c>
      <c r="AE26715" s="10" t="s">
        <v>27642</v>
      </c>
      <c r="AF26715" s="10" t="s">
        <v>25</v>
      </c>
    </row>
    <row r="26716" spans="30:32" x14ac:dyDescent="0.2">
      <c r="AD26716" s="11" t="s">
        <v>41011</v>
      </c>
      <c r="AE26716" s="10" t="s">
        <v>27642</v>
      </c>
      <c r="AF26716" s="10" t="s">
        <v>25</v>
      </c>
    </row>
    <row r="26717" spans="30:32" x14ac:dyDescent="0.2">
      <c r="AD26717" s="11" t="s">
        <v>41012</v>
      </c>
      <c r="AE26717" s="10" t="s">
        <v>27642</v>
      </c>
      <c r="AF26717" s="10" t="s">
        <v>25</v>
      </c>
    </row>
    <row r="26718" spans="30:32" x14ac:dyDescent="0.2">
      <c r="AD26718" s="11" t="s">
        <v>41013</v>
      </c>
      <c r="AE26718" s="10" t="s">
        <v>27642</v>
      </c>
      <c r="AF26718" s="10" t="s">
        <v>25</v>
      </c>
    </row>
    <row r="26719" spans="30:32" x14ac:dyDescent="0.2">
      <c r="AD26719" s="11" t="s">
        <v>41014</v>
      </c>
      <c r="AE26719" s="10" t="s">
        <v>27642</v>
      </c>
      <c r="AF26719" s="10" t="s">
        <v>25</v>
      </c>
    </row>
    <row r="26720" spans="30:32" x14ac:dyDescent="0.2">
      <c r="AD26720" s="11" t="s">
        <v>41015</v>
      </c>
      <c r="AE26720" s="10" t="s">
        <v>27642</v>
      </c>
      <c r="AF26720" s="10" t="s">
        <v>25</v>
      </c>
    </row>
    <row r="26721" spans="30:32" x14ac:dyDescent="0.2">
      <c r="AD26721" s="11" t="s">
        <v>41016</v>
      </c>
      <c r="AE26721" s="10" t="s">
        <v>27642</v>
      </c>
      <c r="AF26721" s="10" t="s">
        <v>25</v>
      </c>
    </row>
    <row r="26722" spans="30:32" x14ac:dyDescent="0.2">
      <c r="AD26722" s="11" t="s">
        <v>41017</v>
      </c>
      <c r="AE26722" s="10" t="s">
        <v>27642</v>
      </c>
      <c r="AF26722" s="10" t="s">
        <v>25</v>
      </c>
    </row>
    <row r="26723" spans="30:32" x14ac:dyDescent="0.2">
      <c r="AD26723" s="11" t="s">
        <v>41018</v>
      </c>
      <c r="AE26723" s="10" t="s">
        <v>27642</v>
      </c>
      <c r="AF26723" s="10" t="s">
        <v>25</v>
      </c>
    </row>
    <row r="26724" spans="30:32" x14ac:dyDescent="0.2">
      <c r="AD26724" s="11" t="s">
        <v>41019</v>
      </c>
      <c r="AE26724" s="10" t="s">
        <v>27642</v>
      </c>
      <c r="AF26724" s="10" t="s">
        <v>25</v>
      </c>
    </row>
    <row r="26725" spans="30:32" x14ac:dyDescent="0.2">
      <c r="AD26725" s="11" t="s">
        <v>41020</v>
      </c>
      <c r="AE26725" s="10" t="s">
        <v>27642</v>
      </c>
      <c r="AF26725" s="10" t="s">
        <v>25</v>
      </c>
    </row>
    <row r="26726" spans="30:32" x14ac:dyDescent="0.2">
      <c r="AD26726" s="11" t="s">
        <v>41021</v>
      </c>
      <c r="AE26726" s="10" t="s">
        <v>27642</v>
      </c>
      <c r="AF26726" s="10" t="s">
        <v>25</v>
      </c>
    </row>
    <row r="26727" spans="30:32" x14ac:dyDescent="0.2">
      <c r="AD26727" s="11" t="s">
        <v>41022</v>
      </c>
      <c r="AE26727" s="10" t="s">
        <v>27642</v>
      </c>
      <c r="AF26727" s="10" t="s">
        <v>25</v>
      </c>
    </row>
    <row r="26728" spans="30:32" x14ac:dyDescent="0.2">
      <c r="AD26728" s="11" t="s">
        <v>41023</v>
      </c>
      <c r="AE26728" s="10" t="s">
        <v>27642</v>
      </c>
      <c r="AF26728" s="10" t="s">
        <v>25</v>
      </c>
    </row>
    <row r="26729" spans="30:32" x14ac:dyDescent="0.2">
      <c r="AD26729" s="11" t="s">
        <v>41024</v>
      </c>
      <c r="AE26729" s="10" t="s">
        <v>27642</v>
      </c>
      <c r="AF26729" s="10" t="s">
        <v>25</v>
      </c>
    </row>
    <row r="26730" spans="30:32" x14ac:dyDescent="0.2">
      <c r="AD26730" s="11" t="s">
        <v>41025</v>
      </c>
      <c r="AE26730" s="10" t="s">
        <v>27642</v>
      </c>
      <c r="AF26730" s="10" t="s">
        <v>25</v>
      </c>
    </row>
    <row r="26731" spans="30:32" x14ac:dyDescent="0.2">
      <c r="AD26731" s="11" t="s">
        <v>41026</v>
      </c>
      <c r="AE26731" s="10" t="s">
        <v>27642</v>
      </c>
      <c r="AF26731" s="10" t="s">
        <v>25</v>
      </c>
    </row>
    <row r="26732" spans="30:32" x14ac:dyDescent="0.2">
      <c r="AD26732" s="11" t="s">
        <v>41027</v>
      </c>
      <c r="AE26732" s="10" t="s">
        <v>27642</v>
      </c>
      <c r="AF26732" s="10" t="s">
        <v>25</v>
      </c>
    </row>
    <row r="26733" spans="30:32" x14ac:dyDescent="0.2">
      <c r="AD26733" s="11" t="s">
        <v>41028</v>
      </c>
      <c r="AE26733" s="10" t="s">
        <v>41029</v>
      </c>
      <c r="AF26733" s="10" t="s">
        <v>25</v>
      </c>
    </row>
    <row r="26734" spans="30:32" x14ac:dyDescent="0.2">
      <c r="AD26734" s="11" t="s">
        <v>41030</v>
      </c>
      <c r="AE26734" s="10" t="s">
        <v>41031</v>
      </c>
      <c r="AF26734" s="10" t="s">
        <v>25</v>
      </c>
    </row>
    <row r="26735" spans="30:32" x14ac:dyDescent="0.2">
      <c r="AD26735" s="11" t="s">
        <v>41032</v>
      </c>
      <c r="AE26735" s="10" t="s">
        <v>41031</v>
      </c>
      <c r="AF26735" s="10" t="s">
        <v>25</v>
      </c>
    </row>
    <row r="26736" spans="30:32" x14ac:dyDescent="0.2">
      <c r="AD26736" s="11" t="s">
        <v>41033</v>
      </c>
      <c r="AE26736" s="10" t="s">
        <v>41034</v>
      </c>
      <c r="AF26736" s="10" t="s">
        <v>25</v>
      </c>
    </row>
    <row r="26737" spans="30:32" x14ac:dyDescent="0.2">
      <c r="AD26737" s="11" t="s">
        <v>41035</v>
      </c>
      <c r="AE26737" s="10" t="s">
        <v>41034</v>
      </c>
      <c r="AF26737" s="10" t="s">
        <v>25</v>
      </c>
    </row>
    <row r="26738" spans="30:32" x14ac:dyDescent="0.2">
      <c r="AD26738" s="11" t="s">
        <v>41036</v>
      </c>
      <c r="AE26738" s="10" t="s">
        <v>41034</v>
      </c>
      <c r="AF26738" s="10" t="s">
        <v>25</v>
      </c>
    </row>
    <row r="26739" spans="30:32" x14ac:dyDescent="0.2">
      <c r="AD26739" s="11" t="s">
        <v>41037</v>
      </c>
      <c r="AE26739" s="10" t="s">
        <v>41038</v>
      </c>
      <c r="AF26739" s="10" t="s">
        <v>25</v>
      </c>
    </row>
    <row r="26740" spans="30:32" x14ac:dyDescent="0.2">
      <c r="AD26740" s="11" t="s">
        <v>41039</v>
      </c>
      <c r="AE26740" s="10" t="s">
        <v>41040</v>
      </c>
      <c r="AF26740" s="10" t="s">
        <v>25</v>
      </c>
    </row>
    <row r="26741" spans="30:32" x14ac:dyDescent="0.2">
      <c r="AD26741" s="11" t="s">
        <v>41041</v>
      </c>
      <c r="AE26741" s="10" t="s">
        <v>41042</v>
      </c>
      <c r="AF26741" s="10" t="s">
        <v>25</v>
      </c>
    </row>
    <row r="26742" spans="30:32" x14ac:dyDescent="0.2">
      <c r="AD26742" s="11" t="s">
        <v>41043</v>
      </c>
      <c r="AE26742" s="10" t="s">
        <v>8844</v>
      </c>
      <c r="AF26742" s="10" t="s">
        <v>25</v>
      </c>
    </row>
    <row r="26743" spans="30:32" x14ac:dyDescent="0.2">
      <c r="AD26743" s="11" t="s">
        <v>41044</v>
      </c>
      <c r="AE26743" s="10" t="s">
        <v>8844</v>
      </c>
      <c r="AF26743" s="10" t="s">
        <v>25</v>
      </c>
    </row>
    <row r="26744" spans="30:32" x14ac:dyDescent="0.2">
      <c r="AD26744" s="11" t="s">
        <v>41045</v>
      </c>
      <c r="AE26744" s="10" t="s">
        <v>8844</v>
      </c>
      <c r="AF26744" s="10" t="s">
        <v>25</v>
      </c>
    </row>
    <row r="26745" spans="30:32" x14ac:dyDescent="0.2">
      <c r="AD26745" s="11" t="s">
        <v>41046</v>
      </c>
      <c r="AE26745" s="10" t="s">
        <v>8844</v>
      </c>
      <c r="AF26745" s="10" t="s">
        <v>25</v>
      </c>
    </row>
    <row r="26746" spans="30:32" x14ac:dyDescent="0.2">
      <c r="AD26746" s="11" t="s">
        <v>41047</v>
      </c>
      <c r="AE26746" s="10" t="s">
        <v>41048</v>
      </c>
      <c r="AF26746" s="10" t="s">
        <v>25</v>
      </c>
    </row>
    <row r="26747" spans="30:32" x14ac:dyDescent="0.2">
      <c r="AD26747" s="11" t="s">
        <v>41049</v>
      </c>
      <c r="AE26747" s="10" t="s">
        <v>33144</v>
      </c>
      <c r="AF26747" s="10" t="s">
        <v>25</v>
      </c>
    </row>
    <row r="26748" spans="30:32" x14ac:dyDescent="0.2">
      <c r="AD26748" s="11" t="s">
        <v>41050</v>
      </c>
      <c r="AE26748" s="10" t="s">
        <v>41051</v>
      </c>
      <c r="AF26748" s="10" t="s">
        <v>25</v>
      </c>
    </row>
    <row r="26749" spans="30:32" x14ac:dyDescent="0.2">
      <c r="AD26749" s="11" t="s">
        <v>41052</v>
      </c>
      <c r="AE26749" s="10" t="s">
        <v>41051</v>
      </c>
      <c r="AF26749" s="10" t="s">
        <v>25</v>
      </c>
    </row>
    <row r="26750" spans="30:32" x14ac:dyDescent="0.2">
      <c r="AD26750" s="11" t="s">
        <v>41053</v>
      </c>
      <c r="AE26750" s="10" t="s">
        <v>41051</v>
      </c>
      <c r="AF26750" s="10" t="s">
        <v>25</v>
      </c>
    </row>
    <row r="26751" spans="30:32" x14ac:dyDescent="0.2">
      <c r="AD26751" s="11" t="s">
        <v>41054</v>
      </c>
      <c r="AE26751" s="10" t="s">
        <v>35040</v>
      </c>
      <c r="AF26751" s="10" t="s">
        <v>25</v>
      </c>
    </row>
    <row r="26752" spans="30:32" x14ac:dyDescent="0.2">
      <c r="AD26752" s="11" t="s">
        <v>41055</v>
      </c>
      <c r="AE26752" s="10" t="s">
        <v>35040</v>
      </c>
      <c r="AF26752" s="10" t="s">
        <v>25</v>
      </c>
    </row>
    <row r="26753" spans="30:32" x14ac:dyDescent="0.2">
      <c r="AD26753" s="11" t="s">
        <v>41056</v>
      </c>
      <c r="AE26753" s="10" t="s">
        <v>41057</v>
      </c>
      <c r="AF26753" s="10" t="s">
        <v>25</v>
      </c>
    </row>
    <row r="26754" spans="30:32" x14ac:dyDescent="0.2">
      <c r="AD26754" s="11" t="s">
        <v>41058</v>
      </c>
      <c r="AE26754" s="10" t="s">
        <v>41057</v>
      </c>
      <c r="AF26754" s="10" t="s">
        <v>25</v>
      </c>
    </row>
    <row r="26755" spans="30:32" x14ac:dyDescent="0.2">
      <c r="AD26755" s="11" t="s">
        <v>41059</v>
      </c>
      <c r="AE26755" s="10" t="s">
        <v>41057</v>
      </c>
      <c r="AF26755" s="10" t="s">
        <v>25</v>
      </c>
    </row>
    <row r="26756" spans="30:32" x14ac:dyDescent="0.2">
      <c r="AD26756" s="11" t="s">
        <v>41060</v>
      </c>
      <c r="AE26756" s="10" t="s">
        <v>41057</v>
      </c>
      <c r="AF26756" s="10" t="s">
        <v>25</v>
      </c>
    </row>
    <row r="26757" spans="30:32" x14ac:dyDescent="0.2">
      <c r="AD26757" s="11" t="s">
        <v>41061</v>
      </c>
      <c r="AE26757" s="10" t="s">
        <v>41057</v>
      </c>
      <c r="AF26757" s="10" t="s">
        <v>25</v>
      </c>
    </row>
    <row r="26758" spans="30:32" x14ac:dyDescent="0.2">
      <c r="AD26758" s="11" t="s">
        <v>41062</v>
      </c>
      <c r="AE26758" s="10" t="s">
        <v>41057</v>
      </c>
      <c r="AF26758" s="10" t="s">
        <v>25</v>
      </c>
    </row>
    <row r="26759" spans="30:32" x14ac:dyDescent="0.2">
      <c r="AD26759" s="11" t="s">
        <v>41063</v>
      </c>
      <c r="AE26759" s="10" t="s">
        <v>35040</v>
      </c>
      <c r="AF26759" s="10" t="s">
        <v>25</v>
      </c>
    </row>
    <row r="26760" spans="30:32" x14ac:dyDescent="0.2">
      <c r="AD26760" s="11" t="s">
        <v>41064</v>
      </c>
      <c r="AE26760" s="10" t="s">
        <v>35040</v>
      </c>
      <c r="AF26760" s="10" t="s">
        <v>25</v>
      </c>
    </row>
    <row r="26761" spans="30:32" x14ac:dyDescent="0.2">
      <c r="AD26761" s="11" t="s">
        <v>41065</v>
      </c>
      <c r="AE26761" s="10" t="s">
        <v>11233</v>
      </c>
      <c r="AF26761" s="10" t="s">
        <v>25</v>
      </c>
    </row>
    <row r="26762" spans="30:32" x14ac:dyDescent="0.2">
      <c r="AD26762" s="11" t="s">
        <v>41066</v>
      </c>
      <c r="AE26762" s="10" t="s">
        <v>41067</v>
      </c>
      <c r="AF26762" s="10" t="s">
        <v>25</v>
      </c>
    </row>
    <row r="26763" spans="30:32" x14ac:dyDescent="0.2">
      <c r="AD26763" s="11" t="s">
        <v>41068</v>
      </c>
      <c r="AE26763" s="10" t="s">
        <v>41067</v>
      </c>
      <c r="AF26763" s="10" t="s">
        <v>25</v>
      </c>
    </row>
    <row r="26764" spans="30:32" x14ac:dyDescent="0.2">
      <c r="AD26764" s="11" t="s">
        <v>41069</v>
      </c>
      <c r="AE26764" s="10" t="s">
        <v>41067</v>
      </c>
      <c r="AF26764" s="10" t="s">
        <v>25</v>
      </c>
    </row>
    <row r="26765" spans="30:32" x14ac:dyDescent="0.2">
      <c r="AD26765" s="11" t="s">
        <v>41070</v>
      </c>
      <c r="AE26765" s="10" t="s">
        <v>41067</v>
      </c>
      <c r="AF26765" s="10" t="s">
        <v>25</v>
      </c>
    </row>
    <row r="26766" spans="30:32" x14ac:dyDescent="0.2">
      <c r="AD26766" s="11" t="s">
        <v>41071</v>
      </c>
      <c r="AE26766" s="10" t="s">
        <v>41067</v>
      </c>
      <c r="AF26766" s="10" t="s">
        <v>25</v>
      </c>
    </row>
    <row r="26767" spans="30:32" x14ac:dyDescent="0.2">
      <c r="AD26767" s="11" t="s">
        <v>41072</v>
      </c>
      <c r="AE26767" s="10" t="s">
        <v>41067</v>
      </c>
      <c r="AF26767" s="10" t="s">
        <v>25</v>
      </c>
    </row>
    <row r="26768" spans="30:32" x14ac:dyDescent="0.2">
      <c r="AD26768" s="11" t="s">
        <v>41073</v>
      </c>
      <c r="AE26768" s="10" t="s">
        <v>41067</v>
      </c>
      <c r="AF26768" s="10" t="s">
        <v>25</v>
      </c>
    </row>
    <row r="26769" spans="30:32" x14ac:dyDescent="0.2">
      <c r="AD26769" s="11" t="s">
        <v>41074</v>
      </c>
      <c r="AE26769" s="10" t="s">
        <v>41067</v>
      </c>
      <c r="AF26769" s="10" t="s">
        <v>25</v>
      </c>
    </row>
    <row r="26770" spans="30:32" x14ac:dyDescent="0.2">
      <c r="AD26770" s="11" t="s">
        <v>41075</v>
      </c>
      <c r="AE26770" s="10" t="s">
        <v>41067</v>
      </c>
      <c r="AF26770" s="10" t="s">
        <v>25</v>
      </c>
    </row>
    <row r="26771" spans="30:32" x14ac:dyDescent="0.2">
      <c r="AD26771" s="11" t="s">
        <v>41076</v>
      </c>
      <c r="AE26771" s="10" t="s">
        <v>41067</v>
      </c>
      <c r="AF26771" s="10" t="s">
        <v>25</v>
      </c>
    </row>
    <row r="26772" spans="30:32" x14ac:dyDescent="0.2">
      <c r="AD26772" s="11" t="s">
        <v>41077</v>
      </c>
      <c r="AE26772" s="10" t="s">
        <v>23066</v>
      </c>
      <c r="AF26772" s="10" t="s">
        <v>25</v>
      </c>
    </row>
    <row r="26773" spans="30:32" x14ac:dyDescent="0.2">
      <c r="AD26773" s="11" t="s">
        <v>41078</v>
      </c>
      <c r="AE26773" s="10" t="s">
        <v>41079</v>
      </c>
      <c r="AF26773" s="10" t="s">
        <v>25</v>
      </c>
    </row>
    <row r="26774" spans="30:32" x14ac:dyDescent="0.2">
      <c r="AD26774" s="11" t="s">
        <v>41080</v>
      </c>
      <c r="AE26774" s="10" t="s">
        <v>9646</v>
      </c>
      <c r="AF26774" s="10" t="s">
        <v>25</v>
      </c>
    </row>
    <row r="26775" spans="30:32" x14ac:dyDescent="0.2">
      <c r="AD26775" s="11" t="s">
        <v>41081</v>
      </c>
      <c r="AE26775" s="10" t="s">
        <v>1599</v>
      </c>
      <c r="AF26775" s="10" t="s">
        <v>25</v>
      </c>
    </row>
    <row r="26776" spans="30:32" x14ac:dyDescent="0.2">
      <c r="AD26776" s="11" t="s">
        <v>41082</v>
      </c>
      <c r="AE26776" s="10" t="s">
        <v>41083</v>
      </c>
      <c r="AF26776" s="10" t="s">
        <v>25</v>
      </c>
    </row>
    <row r="26777" spans="30:32" x14ac:dyDescent="0.2">
      <c r="AD26777" s="11" t="s">
        <v>41084</v>
      </c>
      <c r="AE26777" s="10" t="s">
        <v>41085</v>
      </c>
      <c r="AF26777" s="10" t="s">
        <v>25</v>
      </c>
    </row>
    <row r="26778" spans="30:32" x14ac:dyDescent="0.2">
      <c r="AD26778" s="11" t="s">
        <v>41086</v>
      </c>
      <c r="AE26778" s="10" t="s">
        <v>8912</v>
      </c>
      <c r="AF26778" s="10" t="s">
        <v>25</v>
      </c>
    </row>
    <row r="26779" spans="30:32" x14ac:dyDescent="0.2">
      <c r="AD26779" s="11" t="s">
        <v>41087</v>
      </c>
      <c r="AE26779" s="10" t="s">
        <v>41088</v>
      </c>
      <c r="AF26779" s="10" t="s">
        <v>25</v>
      </c>
    </row>
    <row r="26780" spans="30:32" x14ac:dyDescent="0.2">
      <c r="AD26780" s="11" t="s">
        <v>41089</v>
      </c>
      <c r="AE26780" s="10" t="s">
        <v>41090</v>
      </c>
      <c r="AF26780" s="10" t="s">
        <v>25</v>
      </c>
    </row>
    <row r="26781" spans="30:32" x14ac:dyDescent="0.2">
      <c r="AD26781" s="11" t="s">
        <v>41091</v>
      </c>
      <c r="AE26781" s="10" t="s">
        <v>41092</v>
      </c>
      <c r="AF26781" s="10" t="s">
        <v>25</v>
      </c>
    </row>
    <row r="26782" spans="30:32" x14ac:dyDescent="0.2">
      <c r="AD26782" s="11" t="s">
        <v>41093</v>
      </c>
      <c r="AE26782" s="10" t="s">
        <v>41094</v>
      </c>
      <c r="AF26782" s="10" t="s">
        <v>25</v>
      </c>
    </row>
    <row r="26783" spans="30:32" x14ac:dyDescent="0.2">
      <c r="AD26783" s="11" t="s">
        <v>41095</v>
      </c>
      <c r="AE26783" s="10" t="s">
        <v>41094</v>
      </c>
      <c r="AF26783" s="10" t="s">
        <v>25</v>
      </c>
    </row>
    <row r="26784" spans="30:32" x14ac:dyDescent="0.2">
      <c r="AD26784" s="11" t="s">
        <v>41096</v>
      </c>
      <c r="AE26784" s="10" t="s">
        <v>41094</v>
      </c>
      <c r="AF26784" s="10" t="s">
        <v>25</v>
      </c>
    </row>
    <row r="26785" spans="30:32" x14ac:dyDescent="0.2">
      <c r="AD26785" s="11" t="s">
        <v>41097</v>
      </c>
      <c r="AE26785" s="10" t="s">
        <v>41098</v>
      </c>
      <c r="AF26785" s="10" t="s">
        <v>25</v>
      </c>
    </row>
    <row r="26786" spans="30:32" x14ac:dyDescent="0.2">
      <c r="AD26786" s="11" t="s">
        <v>41099</v>
      </c>
      <c r="AE26786" s="10" t="s">
        <v>41098</v>
      </c>
      <c r="AF26786" s="10" t="s">
        <v>25</v>
      </c>
    </row>
    <row r="26787" spans="30:32" x14ac:dyDescent="0.2">
      <c r="AD26787" s="11" t="s">
        <v>41100</v>
      </c>
      <c r="AE26787" s="10" t="s">
        <v>41098</v>
      </c>
      <c r="AF26787" s="10" t="s">
        <v>25</v>
      </c>
    </row>
    <row r="26788" spans="30:32" x14ac:dyDescent="0.2">
      <c r="AD26788" s="11" t="s">
        <v>41101</v>
      </c>
      <c r="AE26788" s="10" t="s">
        <v>41098</v>
      </c>
      <c r="AF26788" s="10" t="s">
        <v>25</v>
      </c>
    </row>
    <row r="26789" spans="30:32" x14ac:dyDescent="0.2">
      <c r="AD26789" s="11" t="s">
        <v>41102</v>
      </c>
      <c r="AE26789" s="10" t="s">
        <v>41098</v>
      </c>
      <c r="AF26789" s="10" t="s">
        <v>25</v>
      </c>
    </row>
    <row r="26790" spans="30:32" x14ac:dyDescent="0.2">
      <c r="AD26790" s="11" t="s">
        <v>41103</v>
      </c>
      <c r="AE26790" s="10" t="s">
        <v>41098</v>
      </c>
      <c r="AF26790" s="10" t="s">
        <v>25</v>
      </c>
    </row>
    <row r="26791" spans="30:32" x14ac:dyDescent="0.2">
      <c r="AD26791" s="11" t="s">
        <v>41104</v>
      </c>
      <c r="AE26791" s="10" t="s">
        <v>41098</v>
      </c>
      <c r="AF26791" s="10" t="s">
        <v>25</v>
      </c>
    </row>
    <row r="26792" spans="30:32" x14ac:dyDescent="0.2">
      <c r="AD26792" s="11" t="s">
        <v>41105</v>
      </c>
      <c r="AE26792" s="10" t="s">
        <v>29580</v>
      </c>
      <c r="AF26792" s="10" t="s">
        <v>25</v>
      </c>
    </row>
    <row r="26793" spans="30:32" x14ac:dyDescent="0.2">
      <c r="AD26793" s="11" t="s">
        <v>41106</v>
      </c>
      <c r="AE26793" s="10" t="s">
        <v>29580</v>
      </c>
      <c r="AF26793" s="10" t="s">
        <v>25</v>
      </c>
    </row>
    <row r="26794" spans="30:32" x14ac:dyDescent="0.2">
      <c r="AD26794" s="11" t="s">
        <v>41107</v>
      </c>
      <c r="AE26794" s="10" t="s">
        <v>29580</v>
      </c>
      <c r="AF26794" s="10" t="s">
        <v>25</v>
      </c>
    </row>
    <row r="26795" spans="30:32" x14ac:dyDescent="0.2">
      <c r="AD26795" s="11" t="s">
        <v>41108</v>
      </c>
      <c r="AE26795" s="10" t="s">
        <v>29580</v>
      </c>
      <c r="AF26795" s="10" t="s">
        <v>25</v>
      </c>
    </row>
    <row r="26796" spans="30:32" x14ac:dyDescent="0.2">
      <c r="AD26796" s="11" t="s">
        <v>41109</v>
      </c>
      <c r="AE26796" s="10" t="s">
        <v>41110</v>
      </c>
      <c r="AF26796" s="10" t="s">
        <v>25</v>
      </c>
    </row>
    <row r="26797" spans="30:32" x14ac:dyDescent="0.2">
      <c r="AD26797" s="11" t="s">
        <v>41111</v>
      </c>
      <c r="AE26797" s="10" t="s">
        <v>41112</v>
      </c>
      <c r="AF26797" s="10" t="s">
        <v>25</v>
      </c>
    </row>
    <row r="26798" spans="30:32" x14ac:dyDescent="0.2">
      <c r="AD26798" s="11" t="s">
        <v>41113</v>
      </c>
      <c r="AE26798" s="10" t="s">
        <v>41114</v>
      </c>
      <c r="AF26798" s="10" t="s">
        <v>25</v>
      </c>
    </row>
    <row r="26799" spans="30:32" x14ac:dyDescent="0.2">
      <c r="AD26799" s="11" t="s">
        <v>41115</v>
      </c>
      <c r="AE26799" s="10" t="s">
        <v>41114</v>
      </c>
      <c r="AF26799" s="10" t="s">
        <v>25</v>
      </c>
    </row>
    <row r="26800" spans="30:32" x14ac:dyDescent="0.2">
      <c r="AD26800" s="11" t="s">
        <v>41116</v>
      </c>
      <c r="AE26800" s="10" t="s">
        <v>41114</v>
      </c>
      <c r="AF26800" s="10" t="s">
        <v>25</v>
      </c>
    </row>
    <row r="26801" spans="30:32" x14ac:dyDescent="0.2">
      <c r="AD26801" s="11" t="s">
        <v>41117</v>
      </c>
      <c r="AE26801" s="10" t="s">
        <v>41114</v>
      </c>
      <c r="AF26801" s="10" t="s">
        <v>25</v>
      </c>
    </row>
    <row r="26802" spans="30:32" x14ac:dyDescent="0.2">
      <c r="AD26802" s="11" t="s">
        <v>41118</v>
      </c>
      <c r="AE26802" s="10" t="s">
        <v>41119</v>
      </c>
      <c r="AF26802" s="10" t="s">
        <v>25</v>
      </c>
    </row>
    <row r="26803" spans="30:32" x14ac:dyDescent="0.2">
      <c r="AD26803" s="11" t="s">
        <v>41120</v>
      </c>
      <c r="AE26803" s="10" t="s">
        <v>41119</v>
      </c>
      <c r="AF26803" s="10" t="s">
        <v>25</v>
      </c>
    </row>
    <row r="26804" spans="30:32" x14ac:dyDescent="0.2">
      <c r="AD26804" s="11" t="s">
        <v>41121</v>
      </c>
      <c r="AE26804" s="10" t="s">
        <v>41119</v>
      </c>
      <c r="AF26804" s="10" t="s">
        <v>25</v>
      </c>
    </row>
    <row r="26805" spans="30:32" x14ac:dyDescent="0.2">
      <c r="AD26805" s="11" t="s">
        <v>41122</v>
      </c>
      <c r="AE26805" s="10" t="s">
        <v>41123</v>
      </c>
      <c r="AF26805" s="10" t="s">
        <v>25</v>
      </c>
    </row>
    <row r="26806" spans="30:32" x14ac:dyDescent="0.2">
      <c r="AD26806" s="11" t="s">
        <v>41124</v>
      </c>
      <c r="AE26806" s="10" t="s">
        <v>39037</v>
      </c>
      <c r="AF26806" s="10" t="s">
        <v>224</v>
      </c>
    </row>
    <row r="26807" spans="30:32" x14ac:dyDescent="0.2">
      <c r="AD26807" s="11" t="s">
        <v>41125</v>
      </c>
      <c r="AE26807" s="10" t="s">
        <v>41126</v>
      </c>
      <c r="AF26807" s="10" t="s">
        <v>224</v>
      </c>
    </row>
    <row r="26808" spans="30:32" x14ac:dyDescent="0.2">
      <c r="AD26808" s="11" t="s">
        <v>41127</v>
      </c>
      <c r="AE26808" s="10" t="s">
        <v>4775</v>
      </c>
      <c r="AF26808" s="10" t="s">
        <v>224</v>
      </c>
    </row>
    <row r="26809" spans="30:32" x14ac:dyDescent="0.2">
      <c r="AD26809" s="11" t="s">
        <v>41128</v>
      </c>
      <c r="AE26809" s="10" t="s">
        <v>1931</v>
      </c>
      <c r="AF26809" s="10" t="s">
        <v>224</v>
      </c>
    </row>
    <row r="26810" spans="30:32" x14ac:dyDescent="0.2">
      <c r="AD26810" s="11" t="s">
        <v>41129</v>
      </c>
      <c r="AE26810" s="10" t="s">
        <v>41130</v>
      </c>
      <c r="AF26810" s="10" t="s">
        <v>224</v>
      </c>
    </row>
    <row r="26811" spans="30:32" x14ac:dyDescent="0.2">
      <c r="AD26811" s="11" t="s">
        <v>41131</v>
      </c>
      <c r="AE26811" s="10" t="s">
        <v>8933</v>
      </c>
      <c r="AF26811" s="10" t="s">
        <v>224</v>
      </c>
    </row>
    <row r="26812" spans="30:32" x14ac:dyDescent="0.2">
      <c r="AD26812" s="11" t="s">
        <v>41132</v>
      </c>
      <c r="AE26812" s="10" t="s">
        <v>41133</v>
      </c>
      <c r="AF26812" s="10" t="s">
        <v>224</v>
      </c>
    </row>
    <row r="26813" spans="30:32" x14ac:dyDescent="0.2">
      <c r="AD26813" s="11" t="s">
        <v>41134</v>
      </c>
      <c r="AE26813" s="10" t="s">
        <v>41135</v>
      </c>
      <c r="AF26813" s="10" t="s">
        <v>224</v>
      </c>
    </row>
    <row r="26814" spans="30:32" x14ac:dyDescent="0.2">
      <c r="AD26814" s="11" t="s">
        <v>41136</v>
      </c>
      <c r="AE26814" s="10" t="s">
        <v>21844</v>
      </c>
      <c r="AF26814" s="10" t="s">
        <v>224</v>
      </c>
    </row>
    <row r="26815" spans="30:32" x14ac:dyDescent="0.2">
      <c r="AD26815" s="11" t="s">
        <v>41137</v>
      </c>
      <c r="AE26815" s="10" t="s">
        <v>21848</v>
      </c>
      <c r="AF26815" s="10" t="s">
        <v>224</v>
      </c>
    </row>
    <row r="26816" spans="30:32" x14ac:dyDescent="0.2">
      <c r="AD26816" s="11" t="s">
        <v>41138</v>
      </c>
      <c r="AE26816" s="10" t="s">
        <v>21848</v>
      </c>
      <c r="AF26816" s="10" t="s">
        <v>224</v>
      </c>
    </row>
    <row r="26817" spans="30:32" x14ac:dyDescent="0.2">
      <c r="AD26817" s="11" t="s">
        <v>41139</v>
      </c>
      <c r="AE26817" s="10" t="s">
        <v>41140</v>
      </c>
      <c r="AF26817" s="10" t="s">
        <v>224</v>
      </c>
    </row>
    <row r="26818" spans="30:32" x14ac:dyDescent="0.2">
      <c r="AD26818" s="11" t="s">
        <v>41141</v>
      </c>
      <c r="AE26818" s="10" t="s">
        <v>41140</v>
      </c>
      <c r="AF26818" s="10" t="s">
        <v>224</v>
      </c>
    </row>
    <row r="26819" spans="30:32" x14ac:dyDescent="0.2">
      <c r="AD26819" s="11" t="s">
        <v>41142</v>
      </c>
      <c r="AE26819" s="10" t="s">
        <v>9701</v>
      </c>
      <c r="AF26819" s="10" t="s">
        <v>224</v>
      </c>
    </row>
    <row r="26820" spans="30:32" x14ac:dyDescent="0.2">
      <c r="AD26820" s="11" t="s">
        <v>41143</v>
      </c>
      <c r="AE26820" s="10" t="s">
        <v>41144</v>
      </c>
      <c r="AF26820" s="10" t="s">
        <v>224</v>
      </c>
    </row>
    <row r="26821" spans="30:32" x14ac:dyDescent="0.2">
      <c r="AD26821" s="11" t="s">
        <v>41145</v>
      </c>
      <c r="AE26821" s="10" t="s">
        <v>41146</v>
      </c>
      <c r="AF26821" s="10" t="s">
        <v>224</v>
      </c>
    </row>
    <row r="26822" spans="30:32" x14ac:dyDescent="0.2">
      <c r="AD26822" s="11" t="s">
        <v>41147</v>
      </c>
      <c r="AE26822" s="10" t="s">
        <v>4910</v>
      </c>
      <c r="AF26822" s="10" t="s">
        <v>224</v>
      </c>
    </row>
    <row r="26823" spans="30:32" x14ac:dyDescent="0.2">
      <c r="AD26823" s="11" t="s">
        <v>41148</v>
      </c>
      <c r="AE26823" s="10" t="s">
        <v>2843</v>
      </c>
      <c r="AF26823" s="10" t="s">
        <v>224</v>
      </c>
    </row>
    <row r="26824" spans="30:32" x14ac:dyDescent="0.2">
      <c r="AD26824" s="11" t="s">
        <v>41149</v>
      </c>
      <c r="AE26824" s="10" t="s">
        <v>9713</v>
      </c>
      <c r="AF26824" s="10" t="s">
        <v>224</v>
      </c>
    </row>
    <row r="26825" spans="30:32" x14ac:dyDescent="0.2">
      <c r="AD26825" s="11" t="s">
        <v>41150</v>
      </c>
      <c r="AE26825" s="10" t="s">
        <v>20282</v>
      </c>
      <c r="AF26825" s="10" t="s">
        <v>224</v>
      </c>
    </row>
    <row r="26826" spans="30:32" x14ac:dyDescent="0.2">
      <c r="AD26826" s="11" t="s">
        <v>41151</v>
      </c>
      <c r="AE26826" s="10" t="s">
        <v>20282</v>
      </c>
      <c r="AF26826" s="10" t="s">
        <v>224</v>
      </c>
    </row>
    <row r="26827" spans="30:32" x14ac:dyDescent="0.2">
      <c r="AD26827" s="11" t="s">
        <v>41152</v>
      </c>
      <c r="AE26827" s="10" t="s">
        <v>25865</v>
      </c>
      <c r="AF26827" s="10" t="s">
        <v>224</v>
      </c>
    </row>
    <row r="26828" spans="30:32" x14ac:dyDescent="0.2">
      <c r="AD26828" s="11" t="s">
        <v>41153</v>
      </c>
      <c r="AE26828" s="10" t="s">
        <v>41154</v>
      </c>
      <c r="AF26828" s="10" t="s">
        <v>224</v>
      </c>
    </row>
    <row r="26829" spans="30:32" x14ac:dyDescent="0.2">
      <c r="AD26829" s="11" t="s">
        <v>41155</v>
      </c>
      <c r="AE26829" s="10" t="s">
        <v>25869</v>
      </c>
      <c r="AF26829" s="10" t="s">
        <v>224</v>
      </c>
    </row>
    <row r="26830" spans="30:32" x14ac:dyDescent="0.2">
      <c r="AD26830" s="11" t="s">
        <v>41156</v>
      </c>
      <c r="AE26830" s="10" t="s">
        <v>25869</v>
      </c>
      <c r="AF26830" s="10" t="s">
        <v>224</v>
      </c>
    </row>
    <row r="26831" spans="30:32" x14ac:dyDescent="0.2">
      <c r="AD26831" s="11" t="s">
        <v>41157</v>
      </c>
      <c r="AE26831" s="10" t="s">
        <v>1454</v>
      </c>
      <c r="AF26831" s="10" t="s">
        <v>224</v>
      </c>
    </row>
    <row r="26832" spans="30:32" x14ac:dyDescent="0.2">
      <c r="AD26832" s="11" t="s">
        <v>41158</v>
      </c>
      <c r="AE26832" s="10" t="s">
        <v>25869</v>
      </c>
      <c r="AF26832" s="10" t="s">
        <v>224</v>
      </c>
    </row>
    <row r="26833" spans="30:32" x14ac:dyDescent="0.2">
      <c r="AD26833" s="11" t="s">
        <v>41159</v>
      </c>
      <c r="AE26833" s="10" t="s">
        <v>25869</v>
      </c>
      <c r="AF26833" s="10" t="s">
        <v>224</v>
      </c>
    </row>
    <row r="26834" spans="30:32" x14ac:dyDescent="0.2">
      <c r="AD26834" s="11" t="s">
        <v>41160</v>
      </c>
      <c r="AE26834" s="10" t="s">
        <v>25869</v>
      </c>
      <c r="AF26834" s="10" t="s">
        <v>224</v>
      </c>
    </row>
    <row r="26835" spans="30:32" x14ac:dyDescent="0.2">
      <c r="AD26835" s="11" t="s">
        <v>41161</v>
      </c>
      <c r="AE26835" s="10" t="s">
        <v>25869</v>
      </c>
      <c r="AF26835" s="10" t="s">
        <v>224</v>
      </c>
    </row>
    <row r="26836" spans="30:32" x14ac:dyDescent="0.2">
      <c r="AD26836" s="11" t="s">
        <v>41162</v>
      </c>
      <c r="AE26836" s="10" t="s">
        <v>41163</v>
      </c>
      <c r="AF26836" s="10" t="s">
        <v>224</v>
      </c>
    </row>
    <row r="26837" spans="30:32" x14ac:dyDescent="0.2">
      <c r="AD26837" s="11" t="s">
        <v>41164</v>
      </c>
      <c r="AE26837" s="10" t="s">
        <v>41165</v>
      </c>
      <c r="AF26837" s="10" t="s">
        <v>224</v>
      </c>
    </row>
    <row r="26838" spans="30:32" x14ac:dyDescent="0.2">
      <c r="AD26838" s="11" t="s">
        <v>41166</v>
      </c>
      <c r="AE26838" s="10" t="s">
        <v>41167</v>
      </c>
      <c r="AF26838" s="10" t="s">
        <v>224</v>
      </c>
    </row>
    <row r="26839" spans="30:32" x14ac:dyDescent="0.2">
      <c r="AD26839" s="11" t="s">
        <v>41168</v>
      </c>
      <c r="AE26839" s="10" t="s">
        <v>1165</v>
      </c>
      <c r="AF26839" s="10" t="s">
        <v>224</v>
      </c>
    </row>
    <row r="26840" spans="30:32" x14ac:dyDescent="0.2">
      <c r="AD26840" s="11" t="s">
        <v>41169</v>
      </c>
      <c r="AE26840" s="10" t="s">
        <v>3843</v>
      </c>
      <c r="AF26840" s="10" t="s">
        <v>224</v>
      </c>
    </row>
    <row r="26841" spans="30:32" x14ac:dyDescent="0.2">
      <c r="AD26841" s="11" t="s">
        <v>41170</v>
      </c>
      <c r="AE26841" s="10" t="s">
        <v>1268</v>
      </c>
      <c r="AF26841" s="10" t="s">
        <v>224</v>
      </c>
    </row>
    <row r="26842" spans="30:32" x14ac:dyDescent="0.2">
      <c r="AD26842" s="11" t="s">
        <v>41171</v>
      </c>
      <c r="AE26842" s="10" t="s">
        <v>8965</v>
      </c>
      <c r="AF26842" s="10" t="s">
        <v>224</v>
      </c>
    </row>
    <row r="26843" spans="30:32" x14ac:dyDescent="0.2">
      <c r="AD26843" s="11" t="s">
        <v>41172</v>
      </c>
      <c r="AE26843" s="10" t="s">
        <v>1943</v>
      </c>
      <c r="AF26843" s="10" t="s">
        <v>224</v>
      </c>
    </row>
    <row r="26844" spans="30:32" x14ac:dyDescent="0.2">
      <c r="AD26844" s="11" t="s">
        <v>41173</v>
      </c>
      <c r="AE26844" s="10" t="s">
        <v>1943</v>
      </c>
      <c r="AF26844" s="10" t="s">
        <v>224</v>
      </c>
    </row>
    <row r="26845" spans="30:32" x14ac:dyDescent="0.2">
      <c r="AD26845" s="11" t="s">
        <v>41174</v>
      </c>
      <c r="AE26845" s="10" t="s">
        <v>1943</v>
      </c>
      <c r="AF26845" s="10" t="s">
        <v>224</v>
      </c>
    </row>
    <row r="26846" spans="30:32" x14ac:dyDescent="0.2">
      <c r="AD26846" s="11" t="s">
        <v>41175</v>
      </c>
      <c r="AE26846" s="10" t="s">
        <v>1943</v>
      </c>
      <c r="AF26846" s="10" t="s">
        <v>224</v>
      </c>
    </row>
    <row r="26847" spans="30:32" x14ac:dyDescent="0.2">
      <c r="AD26847" s="11" t="s">
        <v>41176</v>
      </c>
      <c r="AE26847" s="10" t="s">
        <v>41177</v>
      </c>
      <c r="AF26847" s="10" t="s">
        <v>224</v>
      </c>
    </row>
    <row r="26848" spans="30:32" x14ac:dyDescent="0.2">
      <c r="AD26848" s="11" t="s">
        <v>41178</v>
      </c>
      <c r="AE26848" s="10" t="s">
        <v>41177</v>
      </c>
      <c r="AF26848" s="10" t="s">
        <v>224</v>
      </c>
    </row>
    <row r="26849" spans="30:32" x14ac:dyDescent="0.2">
      <c r="AD26849" s="11" t="s">
        <v>41179</v>
      </c>
      <c r="AE26849" s="10" t="s">
        <v>41177</v>
      </c>
      <c r="AF26849" s="10" t="s">
        <v>224</v>
      </c>
    </row>
    <row r="26850" spans="30:32" x14ac:dyDescent="0.2">
      <c r="AD26850" s="11" t="s">
        <v>41180</v>
      </c>
      <c r="AE26850" s="10" t="s">
        <v>41181</v>
      </c>
      <c r="AF26850" s="10" t="s">
        <v>224</v>
      </c>
    </row>
    <row r="26851" spans="30:32" x14ac:dyDescent="0.2">
      <c r="AD26851" s="11" t="s">
        <v>41182</v>
      </c>
      <c r="AE26851" s="10" t="s">
        <v>1270</v>
      </c>
      <c r="AF26851" s="10" t="s">
        <v>224</v>
      </c>
    </row>
    <row r="26852" spans="30:32" x14ac:dyDescent="0.2">
      <c r="AD26852" s="11" t="s">
        <v>41183</v>
      </c>
      <c r="AE26852" s="10" t="s">
        <v>1270</v>
      </c>
      <c r="AF26852" s="10" t="s">
        <v>224</v>
      </c>
    </row>
    <row r="26853" spans="30:32" x14ac:dyDescent="0.2">
      <c r="AD26853" s="11" t="s">
        <v>41184</v>
      </c>
      <c r="AE26853" s="10" t="s">
        <v>1270</v>
      </c>
      <c r="AF26853" s="10" t="s">
        <v>224</v>
      </c>
    </row>
    <row r="26854" spans="30:32" x14ac:dyDescent="0.2">
      <c r="AD26854" s="11" t="s">
        <v>41185</v>
      </c>
      <c r="AE26854" s="10" t="s">
        <v>41186</v>
      </c>
      <c r="AF26854" s="10" t="s">
        <v>224</v>
      </c>
    </row>
    <row r="26855" spans="30:32" x14ac:dyDescent="0.2">
      <c r="AD26855" s="11" t="s">
        <v>41187</v>
      </c>
      <c r="AE26855" s="10" t="s">
        <v>41188</v>
      </c>
      <c r="AF26855" s="10" t="s">
        <v>224</v>
      </c>
    </row>
    <row r="26856" spans="30:32" x14ac:dyDescent="0.2">
      <c r="AD26856" s="11" t="s">
        <v>41189</v>
      </c>
      <c r="AE26856" s="10" t="s">
        <v>41190</v>
      </c>
      <c r="AF26856" s="10" t="s">
        <v>224</v>
      </c>
    </row>
    <row r="26857" spans="30:32" x14ac:dyDescent="0.2">
      <c r="AD26857" s="11" t="s">
        <v>41191</v>
      </c>
      <c r="AE26857" s="10" t="s">
        <v>41192</v>
      </c>
      <c r="AF26857" s="10" t="s">
        <v>224</v>
      </c>
    </row>
    <row r="26858" spans="30:32" x14ac:dyDescent="0.2">
      <c r="AD26858" s="11" t="s">
        <v>41193</v>
      </c>
      <c r="AE26858" s="10" t="s">
        <v>29909</v>
      </c>
      <c r="AF26858" s="10" t="s">
        <v>224</v>
      </c>
    </row>
    <row r="26859" spans="30:32" x14ac:dyDescent="0.2">
      <c r="AD26859" s="11" t="s">
        <v>41194</v>
      </c>
      <c r="AE26859" s="10" t="s">
        <v>41195</v>
      </c>
      <c r="AF26859" s="10" t="s">
        <v>224</v>
      </c>
    </row>
    <row r="26860" spans="30:32" x14ac:dyDescent="0.2">
      <c r="AD26860" s="11" t="s">
        <v>41196</v>
      </c>
      <c r="AE26860" s="10" t="s">
        <v>41197</v>
      </c>
      <c r="AF26860" s="10" t="s">
        <v>224</v>
      </c>
    </row>
    <row r="26861" spans="30:32" x14ac:dyDescent="0.2">
      <c r="AD26861" s="11" t="s">
        <v>41198</v>
      </c>
      <c r="AE26861" s="10" t="s">
        <v>41199</v>
      </c>
      <c r="AF26861" s="10" t="s">
        <v>224</v>
      </c>
    </row>
    <row r="26862" spans="30:32" x14ac:dyDescent="0.2">
      <c r="AD26862" s="11" t="s">
        <v>41200</v>
      </c>
      <c r="AE26862" s="10" t="s">
        <v>41201</v>
      </c>
      <c r="AF26862" s="10" t="s">
        <v>224</v>
      </c>
    </row>
    <row r="26863" spans="30:32" x14ac:dyDescent="0.2">
      <c r="AD26863" s="11" t="s">
        <v>41202</v>
      </c>
      <c r="AE26863" s="10" t="s">
        <v>12826</v>
      </c>
      <c r="AF26863" s="10" t="s">
        <v>224</v>
      </c>
    </row>
    <row r="26864" spans="30:32" x14ac:dyDescent="0.2">
      <c r="AD26864" s="11" t="s">
        <v>41203</v>
      </c>
      <c r="AE26864" s="10" t="s">
        <v>27906</v>
      </c>
      <c r="AF26864" s="10" t="s">
        <v>224</v>
      </c>
    </row>
    <row r="26865" spans="30:32" x14ac:dyDescent="0.2">
      <c r="AD26865" s="11" t="s">
        <v>41204</v>
      </c>
      <c r="AE26865" s="10" t="s">
        <v>32558</v>
      </c>
      <c r="AF26865" s="10" t="s">
        <v>224</v>
      </c>
    </row>
    <row r="26866" spans="30:32" x14ac:dyDescent="0.2">
      <c r="AD26866" s="11" t="s">
        <v>41205</v>
      </c>
      <c r="AE26866" s="10" t="s">
        <v>41206</v>
      </c>
      <c r="AF26866" s="10" t="s">
        <v>224</v>
      </c>
    </row>
    <row r="26867" spans="30:32" x14ac:dyDescent="0.2">
      <c r="AD26867" s="11" t="s">
        <v>41207</v>
      </c>
      <c r="AE26867" s="10" t="s">
        <v>41208</v>
      </c>
      <c r="AF26867" s="10" t="s">
        <v>224</v>
      </c>
    </row>
    <row r="26868" spans="30:32" x14ac:dyDescent="0.2">
      <c r="AD26868" s="11" t="s">
        <v>41209</v>
      </c>
      <c r="AE26868" s="10" t="s">
        <v>9784</v>
      </c>
      <c r="AF26868" s="10" t="s">
        <v>224</v>
      </c>
    </row>
    <row r="26869" spans="30:32" x14ac:dyDescent="0.2">
      <c r="AD26869" s="11" t="s">
        <v>41210</v>
      </c>
      <c r="AE26869" s="10" t="s">
        <v>19220</v>
      </c>
      <c r="AF26869" s="10" t="s">
        <v>224</v>
      </c>
    </row>
    <row r="26870" spans="30:32" x14ac:dyDescent="0.2">
      <c r="AD26870" s="11" t="s">
        <v>41211</v>
      </c>
      <c r="AE26870" s="10" t="s">
        <v>9793</v>
      </c>
      <c r="AF26870" s="10" t="s">
        <v>224</v>
      </c>
    </row>
    <row r="26871" spans="30:32" x14ac:dyDescent="0.2">
      <c r="AD26871" s="11" t="s">
        <v>41212</v>
      </c>
      <c r="AE26871" s="10" t="s">
        <v>9793</v>
      </c>
      <c r="AF26871" s="10" t="s">
        <v>224</v>
      </c>
    </row>
    <row r="26872" spans="30:32" x14ac:dyDescent="0.2">
      <c r="AD26872" s="11" t="s">
        <v>41213</v>
      </c>
      <c r="AE26872" s="10" t="s">
        <v>9793</v>
      </c>
      <c r="AF26872" s="10" t="s">
        <v>224</v>
      </c>
    </row>
    <row r="26873" spans="30:32" x14ac:dyDescent="0.2">
      <c r="AD26873" s="11" t="s">
        <v>41214</v>
      </c>
      <c r="AE26873" s="10" t="s">
        <v>9793</v>
      </c>
      <c r="AF26873" s="10" t="s">
        <v>224</v>
      </c>
    </row>
    <row r="26874" spans="30:32" x14ac:dyDescent="0.2">
      <c r="AD26874" s="11" t="s">
        <v>41215</v>
      </c>
      <c r="AE26874" s="10" t="s">
        <v>41216</v>
      </c>
      <c r="AF26874" s="10" t="s">
        <v>224</v>
      </c>
    </row>
    <row r="26875" spans="30:32" x14ac:dyDescent="0.2">
      <c r="AD26875" s="11" t="s">
        <v>41217</v>
      </c>
      <c r="AE26875" s="10" t="s">
        <v>8434</v>
      </c>
      <c r="AF26875" s="10" t="s">
        <v>224</v>
      </c>
    </row>
    <row r="26876" spans="30:32" x14ac:dyDescent="0.2">
      <c r="AD26876" s="11" t="s">
        <v>41218</v>
      </c>
      <c r="AE26876" s="10" t="s">
        <v>8434</v>
      </c>
      <c r="AF26876" s="10" t="s">
        <v>224</v>
      </c>
    </row>
    <row r="26877" spans="30:32" x14ac:dyDescent="0.2">
      <c r="AD26877" s="11" t="s">
        <v>41219</v>
      </c>
      <c r="AE26877" s="10" t="s">
        <v>8434</v>
      </c>
      <c r="AF26877" s="10" t="s">
        <v>224</v>
      </c>
    </row>
    <row r="26878" spans="30:32" x14ac:dyDescent="0.2">
      <c r="AD26878" s="11" t="s">
        <v>41220</v>
      </c>
      <c r="AE26878" s="10" t="s">
        <v>8434</v>
      </c>
      <c r="AF26878" s="10" t="s">
        <v>224</v>
      </c>
    </row>
    <row r="26879" spans="30:32" x14ac:dyDescent="0.2">
      <c r="AD26879" s="11" t="s">
        <v>41221</v>
      </c>
      <c r="AE26879" s="10" t="s">
        <v>8434</v>
      </c>
      <c r="AF26879" s="10" t="s">
        <v>224</v>
      </c>
    </row>
    <row r="26880" spans="30:32" x14ac:dyDescent="0.2">
      <c r="AD26880" s="11" t="s">
        <v>41222</v>
      </c>
      <c r="AE26880" s="10" t="s">
        <v>8434</v>
      </c>
      <c r="AF26880" s="10" t="s">
        <v>224</v>
      </c>
    </row>
    <row r="26881" spans="30:32" x14ac:dyDescent="0.2">
      <c r="AD26881" s="11" t="s">
        <v>41223</v>
      </c>
      <c r="AE26881" s="10" t="s">
        <v>8434</v>
      </c>
      <c r="AF26881" s="10" t="s">
        <v>224</v>
      </c>
    </row>
    <row r="26882" spans="30:32" x14ac:dyDescent="0.2">
      <c r="AD26882" s="11" t="s">
        <v>41224</v>
      </c>
      <c r="AE26882" s="10" t="s">
        <v>8434</v>
      </c>
      <c r="AF26882" s="10" t="s">
        <v>224</v>
      </c>
    </row>
    <row r="26883" spans="30:32" x14ac:dyDescent="0.2">
      <c r="AD26883" s="11" t="s">
        <v>41225</v>
      </c>
      <c r="AE26883" s="10" t="s">
        <v>8434</v>
      </c>
      <c r="AF26883" s="10" t="s">
        <v>224</v>
      </c>
    </row>
    <row r="26884" spans="30:32" x14ac:dyDescent="0.2">
      <c r="AD26884" s="11" t="s">
        <v>41226</v>
      </c>
      <c r="AE26884" s="10" t="s">
        <v>8434</v>
      </c>
      <c r="AF26884" s="10" t="s">
        <v>224</v>
      </c>
    </row>
    <row r="26885" spans="30:32" x14ac:dyDescent="0.2">
      <c r="AD26885" s="11" t="s">
        <v>41227</v>
      </c>
      <c r="AE26885" s="10" t="s">
        <v>8434</v>
      </c>
      <c r="AF26885" s="10" t="s">
        <v>224</v>
      </c>
    </row>
    <row r="26886" spans="30:32" x14ac:dyDescent="0.2">
      <c r="AD26886" s="11" t="s">
        <v>41228</v>
      </c>
      <c r="AE26886" s="10" t="s">
        <v>8434</v>
      </c>
      <c r="AF26886" s="10" t="s">
        <v>224</v>
      </c>
    </row>
    <row r="26887" spans="30:32" x14ac:dyDescent="0.2">
      <c r="AD26887" s="11" t="s">
        <v>41229</v>
      </c>
      <c r="AE26887" s="10" t="s">
        <v>8434</v>
      </c>
      <c r="AF26887" s="10" t="s">
        <v>224</v>
      </c>
    </row>
    <row r="26888" spans="30:32" x14ac:dyDescent="0.2">
      <c r="AD26888" s="11" t="s">
        <v>41230</v>
      </c>
      <c r="AE26888" s="10" t="s">
        <v>8434</v>
      </c>
      <c r="AF26888" s="10" t="s">
        <v>224</v>
      </c>
    </row>
    <row r="26889" spans="30:32" x14ac:dyDescent="0.2">
      <c r="AD26889" s="11" t="s">
        <v>41231</v>
      </c>
      <c r="AE26889" s="10" t="s">
        <v>8434</v>
      </c>
      <c r="AF26889" s="10" t="s">
        <v>224</v>
      </c>
    </row>
    <row r="26890" spans="30:32" x14ac:dyDescent="0.2">
      <c r="AD26890" s="11" t="s">
        <v>41232</v>
      </c>
      <c r="AE26890" s="10" t="s">
        <v>8434</v>
      </c>
      <c r="AF26890" s="10" t="s">
        <v>224</v>
      </c>
    </row>
    <row r="26891" spans="30:32" x14ac:dyDescent="0.2">
      <c r="AD26891" s="11" t="s">
        <v>41233</v>
      </c>
      <c r="AE26891" s="10" t="s">
        <v>8434</v>
      </c>
      <c r="AF26891" s="10" t="s">
        <v>224</v>
      </c>
    </row>
    <row r="26892" spans="30:32" x14ac:dyDescent="0.2">
      <c r="AD26892" s="11" t="s">
        <v>41234</v>
      </c>
      <c r="AE26892" s="10" t="s">
        <v>8434</v>
      </c>
      <c r="AF26892" s="10" t="s">
        <v>224</v>
      </c>
    </row>
    <row r="26893" spans="30:32" x14ac:dyDescent="0.2">
      <c r="AD26893" s="11" t="s">
        <v>41235</v>
      </c>
      <c r="AE26893" s="10" t="s">
        <v>8434</v>
      </c>
      <c r="AF26893" s="10" t="s">
        <v>224</v>
      </c>
    </row>
    <row r="26894" spans="30:32" x14ac:dyDescent="0.2">
      <c r="AD26894" s="11" t="s">
        <v>41236</v>
      </c>
      <c r="AE26894" s="10" t="s">
        <v>8434</v>
      </c>
      <c r="AF26894" s="10" t="s">
        <v>224</v>
      </c>
    </row>
    <row r="26895" spans="30:32" x14ac:dyDescent="0.2">
      <c r="AD26895" s="11" t="s">
        <v>41237</v>
      </c>
      <c r="AE26895" s="10" t="s">
        <v>8434</v>
      </c>
      <c r="AF26895" s="10" t="s">
        <v>224</v>
      </c>
    </row>
    <row r="26896" spans="30:32" x14ac:dyDescent="0.2">
      <c r="AD26896" s="11" t="s">
        <v>41238</v>
      </c>
      <c r="AE26896" s="10" t="s">
        <v>8434</v>
      </c>
      <c r="AF26896" s="10" t="s">
        <v>224</v>
      </c>
    </row>
    <row r="26897" spans="30:32" x14ac:dyDescent="0.2">
      <c r="AD26897" s="11" t="s">
        <v>41239</v>
      </c>
      <c r="AE26897" s="10" t="s">
        <v>8434</v>
      </c>
      <c r="AF26897" s="10" t="s">
        <v>224</v>
      </c>
    </row>
    <row r="26898" spans="30:32" x14ac:dyDescent="0.2">
      <c r="AD26898" s="11" t="s">
        <v>41240</v>
      </c>
      <c r="AE26898" s="10" t="s">
        <v>8434</v>
      </c>
      <c r="AF26898" s="10" t="s">
        <v>224</v>
      </c>
    </row>
    <row r="26899" spans="30:32" x14ac:dyDescent="0.2">
      <c r="AD26899" s="11" t="s">
        <v>41241</v>
      </c>
      <c r="AE26899" s="10" t="s">
        <v>8434</v>
      </c>
      <c r="AF26899" s="10" t="s">
        <v>224</v>
      </c>
    </row>
    <row r="26900" spans="30:32" x14ac:dyDescent="0.2">
      <c r="AD26900" s="11" t="s">
        <v>41242</v>
      </c>
      <c r="AE26900" s="10" t="s">
        <v>8434</v>
      </c>
      <c r="AF26900" s="10" t="s">
        <v>224</v>
      </c>
    </row>
    <row r="26901" spans="30:32" x14ac:dyDescent="0.2">
      <c r="AD26901" s="11" t="s">
        <v>41243</v>
      </c>
      <c r="AE26901" s="10" t="s">
        <v>8434</v>
      </c>
      <c r="AF26901" s="10" t="s">
        <v>224</v>
      </c>
    </row>
    <row r="26902" spans="30:32" x14ac:dyDescent="0.2">
      <c r="AD26902" s="11" t="s">
        <v>41244</v>
      </c>
      <c r="AE26902" s="10" t="s">
        <v>8434</v>
      </c>
      <c r="AF26902" s="10" t="s">
        <v>224</v>
      </c>
    </row>
    <row r="26903" spans="30:32" x14ac:dyDescent="0.2">
      <c r="AD26903" s="11" t="s">
        <v>41245</v>
      </c>
      <c r="AE26903" s="10" t="s">
        <v>8434</v>
      </c>
      <c r="AF26903" s="10" t="s">
        <v>224</v>
      </c>
    </row>
    <row r="26904" spans="30:32" x14ac:dyDescent="0.2">
      <c r="AD26904" s="11" t="s">
        <v>41246</v>
      </c>
      <c r="AE26904" s="10" t="s">
        <v>8434</v>
      </c>
      <c r="AF26904" s="10" t="s">
        <v>224</v>
      </c>
    </row>
    <row r="26905" spans="30:32" x14ac:dyDescent="0.2">
      <c r="AD26905" s="11" t="s">
        <v>41247</v>
      </c>
      <c r="AE26905" s="10" t="s">
        <v>8434</v>
      </c>
      <c r="AF26905" s="10" t="s">
        <v>224</v>
      </c>
    </row>
    <row r="26906" spans="30:32" x14ac:dyDescent="0.2">
      <c r="AD26906" s="11" t="s">
        <v>41248</v>
      </c>
      <c r="AE26906" s="10" t="s">
        <v>8434</v>
      </c>
      <c r="AF26906" s="10" t="s">
        <v>224</v>
      </c>
    </row>
    <row r="26907" spans="30:32" x14ac:dyDescent="0.2">
      <c r="AD26907" s="11" t="s">
        <v>41249</v>
      </c>
      <c r="AE26907" s="10" t="s">
        <v>8434</v>
      </c>
      <c r="AF26907" s="10" t="s">
        <v>224</v>
      </c>
    </row>
    <row r="26908" spans="30:32" x14ac:dyDescent="0.2">
      <c r="AD26908" s="11" t="s">
        <v>41250</v>
      </c>
      <c r="AE26908" s="10" t="s">
        <v>8434</v>
      </c>
      <c r="AF26908" s="10" t="s">
        <v>224</v>
      </c>
    </row>
    <row r="26909" spans="30:32" x14ac:dyDescent="0.2">
      <c r="AD26909" s="11" t="s">
        <v>41251</v>
      </c>
      <c r="AE26909" s="10" t="s">
        <v>8434</v>
      </c>
      <c r="AF26909" s="10" t="s">
        <v>224</v>
      </c>
    </row>
    <row r="26910" spans="30:32" x14ac:dyDescent="0.2">
      <c r="AD26910" s="11" t="s">
        <v>41252</v>
      </c>
      <c r="AE26910" s="10" t="s">
        <v>8434</v>
      </c>
      <c r="AF26910" s="10" t="s">
        <v>224</v>
      </c>
    </row>
    <row r="26911" spans="30:32" x14ac:dyDescent="0.2">
      <c r="AD26911" s="11" t="s">
        <v>41253</v>
      </c>
      <c r="AE26911" s="10" t="s">
        <v>8434</v>
      </c>
      <c r="AF26911" s="10" t="s">
        <v>224</v>
      </c>
    </row>
    <row r="26912" spans="30:32" x14ac:dyDescent="0.2">
      <c r="AD26912" s="11" t="s">
        <v>41254</v>
      </c>
      <c r="AE26912" s="10" t="s">
        <v>8434</v>
      </c>
      <c r="AF26912" s="10" t="s">
        <v>224</v>
      </c>
    </row>
    <row r="26913" spans="30:32" x14ac:dyDescent="0.2">
      <c r="AD26913" s="11" t="s">
        <v>41255</v>
      </c>
      <c r="AE26913" s="10" t="s">
        <v>8434</v>
      </c>
      <c r="AF26913" s="10" t="s">
        <v>224</v>
      </c>
    </row>
    <row r="26914" spans="30:32" x14ac:dyDescent="0.2">
      <c r="AD26914" s="11" t="s">
        <v>41256</v>
      </c>
      <c r="AE26914" s="10" t="s">
        <v>8434</v>
      </c>
      <c r="AF26914" s="10" t="s">
        <v>224</v>
      </c>
    </row>
    <row r="26915" spans="30:32" x14ac:dyDescent="0.2">
      <c r="AD26915" s="11" t="s">
        <v>41257</v>
      </c>
      <c r="AE26915" s="10" t="s">
        <v>8434</v>
      </c>
      <c r="AF26915" s="10" t="s">
        <v>224</v>
      </c>
    </row>
    <row r="26916" spans="30:32" x14ac:dyDescent="0.2">
      <c r="AD26916" s="11" t="s">
        <v>41258</v>
      </c>
      <c r="AE26916" s="10" t="s">
        <v>8434</v>
      </c>
      <c r="AF26916" s="10" t="s">
        <v>224</v>
      </c>
    </row>
    <row r="26917" spans="30:32" x14ac:dyDescent="0.2">
      <c r="AD26917" s="11" t="s">
        <v>41259</v>
      </c>
      <c r="AE26917" s="10" t="s">
        <v>8434</v>
      </c>
      <c r="AF26917" s="10" t="s">
        <v>224</v>
      </c>
    </row>
    <row r="26918" spans="30:32" x14ac:dyDescent="0.2">
      <c r="AD26918" s="11" t="s">
        <v>41260</v>
      </c>
      <c r="AE26918" s="10" t="s">
        <v>8434</v>
      </c>
      <c r="AF26918" s="10" t="s">
        <v>224</v>
      </c>
    </row>
    <row r="26919" spans="30:32" x14ac:dyDescent="0.2">
      <c r="AD26919" s="11" t="s">
        <v>41261</v>
      </c>
      <c r="AE26919" s="10" t="s">
        <v>8434</v>
      </c>
      <c r="AF26919" s="10" t="s">
        <v>224</v>
      </c>
    </row>
    <row r="26920" spans="30:32" x14ac:dyDescent="0.2">
      <c r="AD26920" s="11" t="s">
        <v>41262</v>
      </c>
      <c r="AE26920" s="10" t="s">
        <v>8434</v>
      </c>
      <c r="AF26920" s="10" t="s">
        <v>224</v>
      </c>
    </row>
    <row r="26921" spans="30:32" x14ac:dyDescent="0.2">
      <c r="AD26921" s="11" t="s">
        <v>41263</v>
      </c>
      <c r="AE26921" s="10" t="s">
        <v>8434</v>
      </c>
      <c r="AF26921" s="10" t="s">
        <v>224</v>
      </c>
    </row>
    <row r="26922" spans="30:32" x14ac:dyDescent="0.2">
      <c r="AD26922" s="11" t="s">
        <v>41264</v>
      </c>
      <c r="AE26922" s="10" t="s">
        <v>8434</v>
      </c>
      <c r="AF26922" s="10" t="s">
        <v>224</v>
      </c>
    </row>
    <row r="26923" spans="30:32" x14ac:dyDescent="0.2">
      <c r="AD26923" s="11" t="s">
        <v>41265</v>
      </c>
      <c r="AE26923" s="10" t="s">
        <v>8434</v>
      </c>
      <c r="AF26923" s="10" t="s">
        <v>224</v>
      </c>
    </row>
    <row r="26924" spans="30:32" x14ac:dyDescent="0.2">
      <c r="AD26924" s="11" t="s">
        <v>41266</v>
      </c>
      <c r="AE26924" s="10" t="s">
        <v>8434</v>
      </c>
      <c r="AF26924" s="10" t="s">
        <v>224</v>
      </c>
    </row>
    <row r="26925" spans="30:32" x14ac:dyDescent="0.2">
      <c r="AD26925" s="11" t="s">
        <v>41267</v>
      </c>
      <c r="AE26925" s="10" t="s">
        <v>8434</v>
      </c>
      <c r="AF26925" s="10" t="s">
        <v>224</v>
      </c>
    </row>
    <row r="26926" spans="30:32" x14ac:dyDescent="0.2">
      <c r="AD26926" s="11" t="s">
        <v>41268</v>
      </c>
      <c r="AE26926" s="10" t="s">
        <v>8434</v>
      </c>
      <c r="AF26926" s="10" t="s">
        <v>224</v>
      </c>
    </row>
    <row r="26927" spans="30:32" x14ac:dyDescent="0.2">
      <c r="AD26927" s="11" t="s">
        <v>41269</v>
      </c>
      <c r="AE26927" s="10" t="s">
        <v>8434</v>
      </c>
      <c r="AF26927" s="10" t="s">
        <v>224</v>
      </c>
    </row>
    <row r="26928" spans="30:32" x14ac:dyDescent="0.2">
      <c r="AD26928" s="11" t="s">
        <v>41270</v>
      </c>
      <c r="AE26928" s="10" t="s">
        <v>8434</v>
      </c>
      <c r="AF26928" s="10" t="s">
        <v>224</v>
      </c>
    </row>
    <row r="26929" spans="30:32" x14ac:dyDescent="0.2">
      <c r="AD26929" s="11" t="s">
        <v>41271</v>
      </c>
      <c r="AE26929" s="10" t="s">
        <v>8434</v>
      </c>
      <c r="AF26929" s="10" t="s">
        <v>224</v>
      </c>
    </row>
    <row r="26930" spans="30:32" x14ac:dyDescent="0.2">
      <c r="AD26930" s="11" t="s">
        <v>41272</v>
      </c>
      <c r="AE26930" s="10" t="s">
        <v>8434</v>
      </c>
      <c r="AF26930" s="10" t="s">
        <v>224</v>
      </c>
    </row>
    <row r="26931" spans="30:32" x14ac:dyDescent="0.2">
      <c r="AD26931" s="11" t="s">
        <v>41273</v>
      </c>
      <c r="AE26931" s="10" t="s">
        <v>8434</v>
      </c>
      <c r="AF26931" s="10" t="s">
        <v>224</v>
      </c>
    </row>
    <row r="26932" spans="30:32" x14ac:dyDescent="0.2">
      <c r="AD26932" s="11" t="s">
        <v>41274</v>
      </c>
      <c r="AE26932" s="10" t="s">
        <v>8434</v>
      </c>
      <c r="AF26932" s="10" t="s">
        <v>224</v>
      </c>
    </row>
    <row r="26933" spans="30:32" x14ac:dyDescent="0.2">
      <c r="AD26933" s="11" t="s">
        <v>41275</v>
      </c>
      <c r="AE26933" s="10" t="s">
        <v>8434</v>
      </c>
      <c r="AF26933" s="10" t="s">
        <v>224</v>
      </c>
    </row>
    <row r="26934" spans="30:32" x14ac:dyDescent="0.2">
      <c r="AD26934" s="11" t="s">
        <v>41276</v>
      </c>
      <c r="AE26934" s="10" t="s">
        <v>8434</v>
      </c>
      <c r="AF26934" s="10" t="s">
        <v>224</v>
      </c>
    </row>
    <row r="26935" spans="30:32" x14ac:dyDescent="0.2">
      <c r="AD26935" s="11" t="s">
        <v>41277</v>
      </c>
      <c r="AE26935" s="10" t="s">
        <v>8434</v>
      </c>
      <c r="AF26935" s="10" t="s">
        <v>224</v>
      </c>
    </row>
    <row r="26936" spans="30:32" x14ac:dyDescent="0.2">
      <c r="AD26936" s="11" t="s">
        <v>41278</v>
      </c>
      <c r="AE26936" s="10" t="s">
        <v>25914</v>
      </c>
      <c r="AF26936" s="10" t="s">
        <v>224</v>
      </c>
    </row>
    <row r="26937" spans="30:32" x14ac:dyDescent="0.2">
      <c r="AD26937" s="11" t="s">
        <v>41279</v>
      </c>
      <c r="AE26937" s="10" t="s">
        <v>41280</v>
      </c>
      <c r="AF26937" s="10" t="s">
        <v>224</v>
      </c>
    </row>
    <row r="26938" spans="30:32" x14ac:dyDescent="0.2">
      <c r="AD26938" s="11" t="s">
        <v>41281</v>
      </c>
      <c r="AE26938" s="10" t="s">
        <v>16833</v>
      </c>
      <c r="AF26938" s="10" t="s">
        <v>224</v>
      </c>
    </row>
    <row r="26939" spans="30:32" x14ac:dyDescent="0.2">
      <c r="AD26939" s="11" t="s">
        <v>41282</v>
      </c>
      <c r="AE26939" s="10" t="s">
        <v>16833</v>
      </c>
      <c r="AF26939" s="10" t="s">
        <v>224</v>
      </c>
    </row>
    <row r="26940" spans="30:32" x14ac:dyDescent="0.2">
      <c r="AD26940" s="11" t="s">
        <v>41283</v>
      </c>
      <c r="AE26940" s="10" t="s">
        <v>41284</v>
      </c>
      <c r="AF26940" s="10" t="s">
        <v>224</v>
      </c>
    </row>
    <row r="26941" spans="30:32" x14ac:dyDescent="0.2">
      <c r="AD26941" s="11" t="s">
        <v>41285</v>
      </c>
      <c r="AE26941" s="10" t="s">
        <v>41286</v>
      </c>
      <c r="AF26941" s="10" t="s">
        <v>224</v>
      </c>
    </row>
    <row r="26942" spans="30:32" x14ac:dyDescent="0.2">
      <c r="AD26942" s="11" t="s">
        <v>41287</v>
      </c>
      <c r="AE26942" s="10" t="s">
        <v>41288</v>
      </c>
      <c r="AF26942" s="10" t="s">
        <v>224</v>
      </c>
    </row>
    <row r="26943" spans="30:32" x14ac:dyDescent="0.2">
      <c r="AD26943" s="11" t="s">
        <v>41289</v>
      </c>
      <c r="AE26943" s="10" t="s">
        <v>41290</v>
      </c>
      <c r="AF26943" s="10" t="s">
        <v>224</v>
      </c>
    </row>
    <row r="26944" spans="30:32" x14ac:dyDescent="0.2">
      <c r="AD26944" s="11" t="s">
        <v>41291</v>
      </c>
      <c r="AE26944" s="10" t="s">
        <v>41292</v>
      </c>
      <c r="AF26944" s="10" t="s">
        <v>224</v>
      </c>
    </row>
    <row r="26945" spans="30:32" x14ac:dyDescent="0.2">
      <c r="AD26945" s="11" t="s">
        <v>41293</v>
      </c>
      <c r="AE26945" s="10" t="s">
        <v>41294</v>
      </c>
      <c r="AF26945" s="10" t="s">
        <v>224</v>
      </c>
    </row>
    <row r="26946" spans="30:32" x14ac:dyDescent="0.2">
      <c r="AD26946" s="11" t="s">
        <v>41295</v>
      </c>
      <c r="AE26946" s="10" t="s">
        <v>2391</v>
      </c>
      <c r="AF26946" s="10" t="s">
        <v>224</v>
      </c>
    </row>
    <row r="26947" spans="30:32" x14ac:dyDescent="0.2">
      <c r="AD26947" s="11" t="s">
        <v>41296</v>
      </c>
      <c r="AE26947" s="10" t="s">
        <v>41297</v>
      </c>
      <c r="AF26947" s="10" t="s">
        <v>224</v>
      </c>
    </row>
    <row r="26948" spans="30:32" x14ac:dyDescent="0.2">
      <c r="AD26948" s="11" t="s">
        <v>41298</v>
      </c>
      <c r="AE26948" s="10" t="s">
        <v>41299</v>
      </c>
      <c r="AF26948" s="10" t="s">
        <v>224</v>
      </c>
    </row>
    <row r="26949" spans="30:32" x14ac:dyDescent="0.2">
      <c r="AD26949" s="11" t="s">
        <v>41300</v>
      </c>
      <c r="AE26949" s="10" t="s">
        <v>41299</v>
      </c>
      <c r="AF26949" s="10" t="s">
        <v>224</v>
      </c>
    </row>
    <row r="26950" spans="30:32" x14ac:dyDescent="0.2">
      <c r="AD26950" s="11" t="s">
        <v>41301</v>
      </c>
      <c r="AE26950" s="10" t="s">
        <v>3862</v>
      </c>
      <c r="AF26950" s="10" t="s">
        <v>224</v>
      </c>
    </row>
    <row r="26951" spans="30:32" x14ac:dyDescent="0.2">
      <c r="AD26951" s="11" t="s">
        <v>41302</v>
      </c>
      <c r="AE26951" s="10" t="s">
        <v>41303</v>
      </c>
      <c r="AF26951" s="10" t="s">
        <v>224</v>
      </c>
    </row>
    <row r="26952" spans="30:32" x14ac:dyDescent="0.2">
      <c r="AD26952" s="11" t="s">
        <v>41304</v>
      </c>
      <c r="AE26952" s="10" t="s">
        <v>18239</v>
      </c>
      <c r="AF26952" s="10" t="s">
        <v>224</v>
      </c>
    </row>
    <row r="26953" spans="30:32" x14ac:dyDescent="0.2">
      <c r="AD26953" s="11" t="s">
        <v>41305</v>
      </c>
      <c r="AE26953" s="10" t="s">
        <v>3886</v>
      </c>
      <c r="AF26953" s="10" t="s">
        <v>224</v>
      </c>
    </row>
    <row r="26954" spans="30:32" x14ac:dyDescent="0.2">
      <c r="AD26954" s="11" t="s">
        <v>41306</v>
      </c>
      <c r="AE26954" s="10" t="s">
        <v>4956</v>
      </c>
      <c r="AF26954" s="10" t="s">
        <v>224</v>
      </c>
    </row>
    <row r="26955" spans="30:32" x14ac:dyDescent="0.2">
      <c r="AD26955" s="11" t="s">
        <v>41307</v>
      </c>
      <c r="AE26955" s="10" t="s">
        <v>41308</v>
      </c>
      <c r="AF26955" s="10" t="s">
        <v>224</v>
      </c>
    </row>
    <row r="26956" spans="30:32" x14ac:dyDescent="0.2">
      <c r="AD26956" s="11" t="s">
        <v>41309</v>
      </c>
      <c r="AE26956" s="10" t="s">
        <v>41310</v>
      </c>
      <c r="AF26956" s="10" t="s">
        <v>224</v>
      </c>
    </row>
    <row r="26957" spans="30:32" x14ac:dyDescent="0.2">
      <c r="AD26957" s="11" t="s">
        <v>41311</v>
      </c>
      <c r="AE26957" s="10" t="s">
        <v>41312</v>
      </c>
      <c r="AF26957" s="10" t="s">
        <v>224</v>
      </c>
    </row>
    <row r="26958" spans="30:32" x14ac:dyDescent="0.2">
      <c r="AD26958" s="11" t="s">
        <v>41313</v>
      </c>
      <c r="AE26958" s="10" t="s">
        <v>20944</v>
      </c>
      <c r="AF26958" s="10" t="s">
        <v>224</v>
      </c>
    </row>
    <row r="26959" spans="30:32" x14ac:dyDescent="0.2">
      <c r="AD26959" s="11" t="s">
        <v>41314</v>
      </c>
      <c r="AE26959" s="10" t="s">
        <v>41315</v>
      </c>
      <c r="AF26959" s="10" t="s">
        <v>224</v>
      </c>
    </row>
    <row r="26960" spans="30:32" x14ac:dyDescent="0.2">
      <c r="AD26960" s="11" t="s">
        <v>41316</v>
      </c>
      <c r="AE26960" s="10" t="s">
        <v>21980</v>
      </c>
      <c r="AF26960" s="10" t="s">
        <v>224</v>
      </c>
    </row>
    <row r="26961" spans="30:32" x14ac:dyDescent="0.2">
      <c r="AD26961" s="11" t="s">
        <v>41317</v>
      </c>
      <c r="AE26961" s="10" t="s">
        <v>23819</v>
      </c>
      <c r="AF26961" s="10" t="s">
        <v>224</v>
      </c>
    </row>
    <row r="26962" spans="30:32" x14ac:dyDescent="0.2">
      <c r="AD26962" s="11" t="s">
        <v>41318</v>
      </c>
      <c r="AE26962" s="10" t="s">
        <v>41319</v>
      </c>
      <c r="AF26962" s="10" t="s">
        <v>224</v>
      </c>
    </row>
    <row r="26963" spans="30:32" x14ac:dyDescent="0.2">
      <c r="AD26963" s="11" t="s">
        <v>41320</v>
      </c>
      <c r="AE26963" s="10" t="s">
        <v>41321</v>
      </c>
      <c r="AF26963" s="10" t="s">
        <v>224</v>
      </c>
    </row>
    <row r="26964" spans="30:32" x14ac:dyDescent="0.2">
      <c r="AD26964" s="11" t="s">
        <v>41322</v>
      </c>
      <c r="AE26964" s="10" t="s">
        <v>2055</v>
      </c>
      <c r="AF26964" s="10" t="s">
        <v>224</v>
      </c>
    </row>
    <row r="26965" spans="30:32" x14ac:dyDescent="0.2">
      <c r="AD26965" s="11" t="s">
        <v>41323</v>
      </c>
      <c r="AE26965" s="10" t="s">
        <v>9073</v>
      </c>
      <c r="AF26965" s="10" t="s">
        <v>224</v>
      </c>
    </row>
    <row r="26966" spans="30:32" x14ac:dyDescent="0.2">
      <c r="AD26966" s="11" t="s">
        <v>41324</v>
      </c>
      <c r="AE26966" s="10" t="s">
        <v>11561</v>
      </c>
      <c r="AF26966" s="10" t="s">
        <v>224</v>
      </c>
    </row>
    <row r="26967" spans="30:32" x14ac:dyDescent="0.2">
      <c r="AD26967" s="11" t="s">
        <v>41325</v>
      </c>
      <c r="AE26967" s="10" t="s">
        <v>41326</v>
      </c>
      <c r="AF26967" s="10" t="s">
        <v>224</v>
      </c>
    </row>
    <row r="26968" spans="30:32" x14ac:dyDescent="0.2">
      <c r="AD26968" s="11" t="s">
        <v>41327</v>
      </c>
      <c r="AE26968" s="10" t="s">
        <v>19410</v>
      </c>
      <c r="AF26968" s="10" t="s">
        <v>224</v>
      </c>
    </row>
    <row r="26969" spans="30:32" x14ac:dyDescent="0.2">
      <c r="AD26969" s="11" t="s">
        <v>41328</v>
      </c>
      <c r="AE26969" s="10" t="s">
        <v>41329</v>
      </c>
      <c r="AF26969" s="10" t="s">
        <v>224</v>
      </c>
    </row>
    <row r="26970" spans="30:32" x14ac:dyDescent="0.2">
      <c r="AD26970" s="11" t="s">
        <v>41330</v>
      </c>
      <c r="AE26970" s="10" t="s">
        <v>18286</v>
      </c>
      <c r="AF26970" s="10" t="s">
        <v>224</v>
      </c>
    </row>
    <row r="26971" spans="30:32" x14ac:dyDescent="0.2">
      <c r="AD26971" s="11" t="s">
        <v>41331</v>
      </c>
      <c r="AE26971" s="10" t="s">
        <v>41332</v>
      </c>
      <c r="AF26971" s="10" t="s">
        <v>224</v>
      </c>
    </row>
    <row r="26972" spans="30:32" x14ac:dyDescent="0.2">
      <c r="AD26972" s="11" t="s">
        <v>41333</v>
      </c>
      <c r="AE26972" s="10" t="s">
        <v>41334</v>
      </c>
      <c r="AF26972" s="10" t="s">
        <v>224</v>
      </c>
    </row>
    <row r="26973" spans="30:32" x14ac:dyDescent="0.2">
      <c r="AD26973" s="11" t="s">
        <v>41335</v>
      </c>
      <c r="AE26973" s="10" t="s">
        <v>13535</v>
      </c>
      <c r="AF26973" s="10" t="s">
        <v>224</v>
      </c>
    </row>
    <row r="26974" spans="30:32" x14ac:dyDescent="0.2">
      <c r="AD26974" s="11" t="s">
        <v>41336</v>
      </c>
      <c r="AE26974" s="10" t="s">
        <v>41337</v>
      </c>
      <c r="AF26974" s="10" t="s">
        <v>224</v>
      </c>
    </row>
    <row r="26975" spans="30:32" x14ac:dyDescent="0.2">
      <c r="AD26975" s="11" t="s">
        <v>41338</v>
      </c>
      <c r="AE26975" s="10" t="s">
        <v>41339</v>
      </c>
      <c r="AF26975" s="10" t="s">
        <v>224</v>
      </c>
    </row>
    <row r="26976" spans="30:32" x14ac:dyDescent="0.2">
      <c r="AD26976" s="11" t="s">
        <v>41340</v>
      </c>
      <c r="AE26976" s="10" t="s">
        <v>25104</v>
      </c>
      <c r="AF26976" s="10" t="s">
        <v>224</v>
      </c>
    </row>
    <row r="26977" spans="30:32" x14ac:dyDescent="0.2">
      <c r="AD26977" s="11" t="s">
        <v>41341</v>
      </c>
      <c r="AE26977" s="10" t="s">
        <v>27171</v>
      </c>
      <c r="AF26977" s="10" t="s">
        <v>224</v>
      </c>
    </row>
    <row r="26978" spans="30:32" x14ac:dyDescent="0.2">
      <c r="AD26978" s="11" t="s">
        <v>41342</v>
      </c>
      <c r="AE26978" s="10" t="s">
        <v>41343</v>
      </c>
      <c r="AF26978" s="10" t="s">
        <v>224</v>
      </c>
    </row>
    <row r="26979" spans="30:32" x14ac:dyDescent="0.2">
      <c r="AD26979" s="11" t="s">
        <v>41344</v>
      </c>
      <c r="AE26979" s="10" t="s">
        <v>1170</v>
      </c>
      <c r="AF26979" s="10" t="s">
        <v>224</v>
      </c>
    </row>
    <row r="26980" spans="30:32" x14ac:dyDescent="0.2">
      <c r="AD26980" s="11" t="s">
        <v>41345</v>
      </c>
      <c r="AE26980" s="10" t="s">
        <v>20602</v>
      </c>
      <c r="AF26980" s="10" t="s">
        <v>224</v>
      </c>
    </row>
    <row r="26981" spans="30:32" x14ac:dyDescent="0.2">
      <c r="AD26981" s="11" t="s">
        <v>41346</v>
      </c>
      <c r="AE26981" s="10" t="s">
        <v>41347</v>
      </c>
      <c r="AF26981" s="10" t="s">
        <v>224</v>
      </c>
    </row>
    <row r="26982" spans="30:32" x14ac:dyDescent="0.2">
      <c r="AD26982" s="11" t="s">
        <v>41348</v>
      </c>
      <c r="AE26982" s="10" t="s">
        <v>41349</v>
      </c>
      <c r="AF26982" s="10" t="s">
        <v>224</v>
      </c>
    </row>
    <row r="26983" spans="30:32" x14ac:dyDescent="0.2">
      <c r="AD26983" s="11" t="s">
        <v>41350</v>
      </c>
      <c r="AE26983" s="10" t="s">
        <v>41351</v>
      </c>
      <c r="AF26983" s="10" t="s">
        <v>224</v>
      </c>
    </row>
    <row r="26984" spans="30:32" x14ac:dyDescent="0.2">
      <c r="AD26984" s="11" t="s">
        <v>41352</v>
      </c>
      <c r="AE26984" s="10" t="s">
        <v>41353</v>
      </c>
      <c r="AF26984" s="10" t="s">
        <v>224</v>
      </c>
    </row>
    <row r="26985" spans="30:32" x14ac:dyDescent="0.2">
      <c r="AD26985" s="11" t="s">
        <v>41354</v>
      </c>
      <c r="AE26985" s="10" t="s">
        <v>41355</v>
      </c>
      <c r="AF26985" s="10" t="s">
        <v>224</v>
      </c>
    </row>
    <row r="26986" spans="30:32" x14ac:dyDescent="0.2">
      <c r="AD26986" s="11" t="s">
        <v>41356</v>
      </c>
      <c r="AE26986" s="10" t="s">
        <v>41355</v>
      </c>
      <c r="AF26986" s="10" t="s">
        <v>224</v>
      </c>
    </row>
    <row r="26987" spans="30:32" x14ac:dyDescent="0.2">
      <c r="AD26987" s="11" t="s">
        <v>41357</v>
      </c>
      <c r="AE26987" s="10" t="s">
        <v>7147</v>
      </c>
      <c r="AF26987" s="10" t="s">
        <v>224</v>
      </c>
    </row>
    <row r="26988" spans="30:32" x14ac:dyDescent="0.2">
      <c r="AD26988" s="11" t="s">
        <v>41358</v>
      </c>
      <c r="AE26988" s="10" t="s">
        <v>7149</v>
      </c>
      <c r="AF26988" s="10" t="s">
        <v>224</v>
      </c>
    </row>
    <row r="26989" spans="30:32" x14ac:dyDescent="0.2">
      <c r="AD26989" s="11" t="s">
        <v>41359</v>
      </c>
      <c r="AE26989" s="10" t="s">
        <v>7154</v>
      </c>
      <c r="AF26989" s="10" t="s">
        <v>224</v>
      </c>
    </row>
    <row r="26990" spans="30:32" x14ac:dyDescent="0.2">
      <c r="AD26990" s="11" t="s">
        <v>41360</v>
      </c>
      <c r="AE26990" s="10" t="s">
        <v>1428</v>
      </c>
      <c r="AF26990" s="10" t="s">
        <v>224</v>
      </c>
    </row>
    <row r="26991" spans="30:32" x14ac:dyDescent="0.2">
      <c r="AD26991" s="11" t="s">
        <v>41361</v>
      </c>
      <c r="AE26991" s="10" t="s">
        <v>20384</v>
      </c>
      <c r="AF26991" s="10" t="s">
        <v>224</v>
      </c>
    </row>
    <row r="26992" spans="30:32" x14ac:dyDescent="0.2">
      <c r="AD26992" s="11" t="s">
        <v>41362</v>
      </c>
      <c r="AE26992" s="10" t="s">
        <v>41363</v>
      </c>
      <c r="AF26992" s="10" t="s">
        <v>224</v>
      </c>
    </row>
    <row r="26993" spans="30:32" x14ac:dyDescent="0.2">
      <c r="AD26993" s="11" t="s">
        <v>41364</v>
      </c>
      <c r="AE26993" s="10" t="s">
        <v>13557</v>
      </c>
      <c r="AF26993" s="10" t="s">
        <v>224</v>
      </c>
    </row>
    <row r="26994" spans="30:32" x14ac:dyDescent="0.2">
      <c r="AD26994" s="11" t="s">
        <v>41365</v>
      </c>
      <c r="AE26994" s="10" t="s">
        <v>41366</v>
      </c>
      <c r="AF26994" s="10" t="s">
        <v>224</v>
      </c>
    </row>
    <row r="26995" spans="30:32" x14ac:dyDescent="0.2">
      <c r="AD26995" s="11" t="s">
        <v>41367</v>
      </c>
      <c r="AE26995" s="10" t="s">
        <v>41368</v>
      </c>
      <c r="AF26995" s="10" t="s">
        <v>224</v>
      </c>
    </row>
    <row r="26996" spans="30:32" x14ac:dyDescent="0.2">
      <c r="AD26996" s="11" t="s">
        <v>41369</v>
      </c>
      <c r="AE26996" s="10" t="s">
        <v>41370</v>
      </c>
      <c r="AF26996" s="10" t="s">
        <v>224</v>
      </c>
    </row>
    <row r="26997" spans="30:32" x14ac:dyDescent="0.2">
      <c r="AD26997" s="11" t="s">
        <v>41371</v>
      </c>
      <c r="AE26997" s="10" t="s">
        <v>41372</v>
      </c>
      <c r="AF26997" s="10" t="s">
        <v>224</v>
      </c>
    </row>
    <row r="26998" spans="30:32" x14ac:dyDescent="0.2">
      <c r="AD26998" s="11" t="s">
        <v>41373</v>
      </c>
      <c r="AE26998" s="10" t="s">
        <v>41374</v>
      </c>
      <c r="AF26998" s="10" t="s">
        <v>224</v>
      </c>
    </row>
    <row r="26999" spans="30:32" x14ac:dyDescent="0.2">
      <c r="AD26999" s="11" t="s">
        <v>41375</v>
      </c>
      <c r="AE26999" s="10" t="s">
        <v>3910</v>
      </c>
      <c r="AF26999" s="10" t="s">
        <v>224</v>
      </c>
    </row>
    <row r="27000" spans="30:32" x14ac:dyDescent="0.2">
      <c r="AD27000" s="11" t="s">
        <v>41376</v>
      </c>
      <c r="AE27000" s="10" t="s">
        <v>3912</v>
      </c>
      <c r="AF27000" s="10" t="s">
        <v>224</v>
      </c>
    </row>
    <row r="27001" spans="30:32" x14ac:dyDescent="0.2">
      <c r="AD27001" s="11" t="s">
        <v>41377</v>
      </c>
      <c r="AE27001" s="10" t="s">
        <v>18389</v>
      </c>
      <c r="AF27001" s="10" t="s">
        <v>224</v>
      </c>
    </row>
    <row r="27002" spans="30:32" x14ac:dyDescent="0.2">
      <c r="AD27002" s="11" t="s">
        <v>41378</v>
      </c>
      <c r="AE27002" s="10" t="s">
        <v>41379</v>
      </c>
      <c r="AF27002" s="10" t="s">
        <v>224</v>
      </c>
    </row>
    <row r="27003" spans="30:32" x14ac:dyDescent="0.2">
      <c r="AD27003" s="11" t="s">
        <v>41380</v>
      </c>
      <c r="AE27003" s="10" t="s">
        <v>41381</v>
      </c>
      <c r="AF27003" s="10" t="s">
        <v>224</v>
      </c>
    </row>
    <row r="27004" spans="30:32" x14ac:dyDescent="0.2">
      <c r="AD27004" s="11" t="s">
        <v>41382</v>
      </c>
      <c r="AE27004" s="10" t="s">
        <v>15609</v>
      </c>
      <c r="AF27004" s="10" t="s">
        <v>224</v>
      </c>
    </row>
    <row r="27005" spans="30:32" x14ac:dyDescent="0.2">
      <c r="AD27005" s="11" t="s">
        <v>41383</v>
      </c>
      <c r="AE27005" s="10" t="s">
        <v>38592</v>
      </c>
      <c r="AF27005" s="10" t="s">
        <v>224</v>
      </c>
    </row>
    <row r="27006" spans="30:32" x14ac:dyDescent="0.2">
      <c r="AD27006" s="11" t="s">
        <v>41384</v>
      </c>
      <c r="AE27006" s="10" t="s">
        <v>41385</v>
      </c>
      <c r="AF27006" s="10" t="s">
        <v>224</v>
      </c>
    </row>
    <row r="27007" spans="30:32" x14ac:dyDescent="0.2">
      <c r="AD27007" s="11" t="s">
        <v>41386</v>
      </c>
      <c r="AE27007" s="10" t="s">
        <v>41387</v>
      </c>
      <c r="AF27007" s="10" t="s">
        <v>224</v>
      </c>
    </row>
    <row r="27008" spans="30:32" x14ac:dyDescent="0.2">
      <c r="AD27008" s="11" t="s">
        <v>41388</v>
      </c>
      <c r="AE27008" s="10" t="s">
        <v>22075</v>
      </c>
      <c r="AF27008" s="10" t="s">
        <v>224</v>
      </c>
    </row>
    <row r="27009" spans="30:32" x14ac:dyDescent="0.2">
      <c r="AD27009" s="11" t="s">
        <v>41389</v>
      </c>
      <c r="AE27009" s="10" t="s">
        <v>22077</v>
      </c>
      <c r="AF27009" s="10" t="s">
        <v>224</v>
      </c>
    </row>
    <row r="27010" spans="30:32" x14ac:dyDescent="0.2">
      <c r="AD27010" s="11" t="s">
        <v>41390</v>
      </c>
      <c r="AE27010" s="10" t="s">
        <v>41391</v>
      </c>
      <c r="AF27010" s="10" t="s">
        <v>224</v>
      </c>
    </row>
    <row r="27011" spans="30:32" x14ac:dyDescent="0.2">
      <c r="AD27011" s="11" t="s">
        <v>41392</v>
      </c>
      <c r="AE27011" s="10" t="s">
        <v>41393</v>
      </c>
      <c r="AF27011" s="10" t="s">
        <v>224</v>
      </c>
    </row>
    <row r="27012" spans="30:32" x14ac:dyDescent="0.2">
      <c r="AD27012" s="11" t="s">
        <v>41394</v>
      </c>
      <c r="AE27012" s="10" t="s">
        <v>41395</v>
      </c>
      <c r="AF27012" s="10" t="s">
        <v>224</v>
      </c>
    </row>
    <row r="27013" spans="30:32" x14ac:dyDescent="0.2">
      <c r="AD27013" s="11" t="s">
        <v>41396</v>
      </c>
      <c r="AE27013" s="10" t="s">
        <v>41397</v>
      </c>
      <c r="AF27013" s="10" t="s">
        <v>224</v>
      </c>
    </row>
    <row r="27014" spans="30:32" x14ac:dyDescent="0.2">
      <c r="AD27014" s="11" t="s">
        <v>41398</v>
      </c>
      <c r="AE27014" s="10" t="s">
        <v>19959</v>
      </c>
      <c r="AF27014" s="10" t="s">
        <v>224</v>
      </c>
    </row>
    <row r="27015" spans="30:32" x14ac:dyDescent="0.2">
      <c r="AD27015" s="11" t="s">
        <v>41399</v>
      </c>
      <c r="AE27015" s="10" t="s">
        <v>41400</v>
      </c>
      <c r="AF27015" s="10" t="s">
        <v>224</v>
      </c>
    </row>
    <row r="27016" spans="30:32" x14ac:dyDescent="0.2">
      <c r="AD27016" s="11" t="s">
        <v>41401</v>
      </c>
      <c r="AE27016" s="10" t="s">
        <v>15634</v>
      </c>
      <c r="AF27016" s="10" t="s">
        <v>224</v>
      </c>
    </row>
    <row r="27017" spans="30:32" x14ac:dyDescent="0.2">
      <c r="AD27017" s="11" t="s">
        <v>41402</v>
      </c>
      <c r="AE27017" s="10" t="s">
        <v>41403</v>
      </c>
      <c r="AF27017" s="10" t="s">
        <v>224</v>
      </c>
    </row>
    <row r="27018" spans="30:32" x14ac:dyDescent="0.2">
      <c r="AD27018" s="11" t="s">
        <v>41404</v>
      </c>
      <c r="AE27018" s="10" t="s">
        <v>41403</v>
      </c>
      <c r="AF27018" s="10" t="s">
        <v>224</v>
      </c>
    </row>
    <row r="27019" spans="30:32" x14ac:dyDescent="0.2">
      <c r="AD27019" s="11" t="s">
        <v>41405</v>
      </c>
      <c r="AE27019" s="10" t="s">
        <v>41403</v>
      </c>
      <c r="AF27019" s="10" t="s">
        <v>224</v>
      </c>
    </row>
    <row r="27020" spans="30:32" x14ac:dyDescent="0.2">
      <c r="AD27020" s="11" t="s">
        <v>41406</v>
      </c>
      <c r="AE27020" s="10" t="s">
        <v>41403</v>
      </c>
      <c r="AF27020" s="10" t="s">
        <v>224</v>
      </c>
    </row>
    <row r="27021" spans="30:32" x14ac:dyDescent="0.2">
      <c r="AD27021" s="11" t="s">
        <v>41407</v>
      </c>
      <c r="AE27021" s="10" t="s">
        <v>39209</v>
      </c>
      <c r="AF27021" s="10" t="s">
        <v>224</v>
      </c>
    </row>
    <row r="27022" spans="30:32" x14ac:dyDescent="0.2">
      <c r="AD27022" s="11" t="s">
        <v>41408</v>
      </c>
      <c r="AE27022" s="10" t="s">
        <v>26087</v>
      </c>
      <c r="AF27022" s="10" t="s">
        <v>224</v>
      </c>
    </row>
    <row r="27023" spans="30:32" x14ac:dyDescent="0.2">
      <c r="AD27023" s="11" t="s">
        <v>41409</v>
      </c>
      <c r="AE27023" s="10" t="s">
        <v>13577</v>
      </c>
      <c r="AF27023" s="10" t="s">
        <v>224</v>
      </c>
    </row>
    <row r="27024" spans="30:32" x14ac:dyDescent="0.2">
      <c r="AD27024" s="11" t="s">
        <v>41410</v>
      </c>
      <c r="AE27024" s="10" t="s">
        <v>41411</v>
      </c>
      <c r="AF27024" s="10" t="s">
        <v>224</v>
      </c>
    </row>
    <row r="27025" spans="30:32" x14ac:dyDescent="0.2">
      <c r="AD27025" s="11" t="s">
        <v>41412</v>
      </c>
      <c r="AE27025" s="10" t="s">
        <v>2117</v>
      </c>
      <c r="AF27025" s="10" t="s">
        <v>224</v>
      </c>
    </row>
    <row r="27026" spans="30:32" x14ac:dyDescent="0.2">
      <c r="AD27026" s="11" t="s">
        <v>41413</v>
      </c>
      <c r="AE27026" s="10" t="s">
        <v>41414</v>
      </c>
      <c r="AF27026" s="10" t="s">
        <v>224</v>
      </c>
    </row>
    <row r="27027" spans="30:32" x14ac:dyDescent="0.2">
      <c r="AD27027" s="11" t="s">
        <v>41415</v>
      </c>
      <c r="AE27027" s="10" t="s">
        <v>41416</v>
      </c>
      <c r="AF27027" s="10" t="s">
        <v>224</v>
      </c>
    </row>
    <row r="27028" spans="30:32" x14ac:dyDescent="0.2">
      <c r="AD27028" s="11" t="s">
        <v>41417</v>
      </c>
      <c r="AE27028" s="10" t="s">
        <v>41416</v>
      </c>
      <c r="AF27028" s="10" t="s">
        <v>224</v>
      </c>
    </row>
    <row r="27029" spans="30:32" x14ac:dyDescent="0.2">
      <c r="AD27029" s="11" t="s">
        <v>41418</v>
      </c>
      <c r="AE27029" s="10" t="s">
        <v>41419</v>
      </c>
      <c r="AF27029" s="10" t="s">
        <v>224</v>
      </c>
    </row>
    <row r="27030" spans="30:32" x14ac:dyDescent="0.2">
      <c r="AD27030" s="11" t="s">
        <v>41420</v>
      </c>
      <c r="AE27030" s="10" t="s">
        <v>41421</v>
      </c>
      <c r="AF27030" s="10" t="s">
        <v>224</v>
      </c>
    </row>
    <row r="27031" spans="30:32" x14ac:dyDescent="0.2">
      <c r="AD27031" s="11" t="s">
        <v>41422</v>
      </c>
      <c r="AE27031" s="10" t="s">
        <v>10067</v>
      </c>
      <c r="AF27031" s="10" t="s">
        <v>224</v>
      </c>
    </row>
    <row r="27032" spans="30:32" x14ac:dyDescent="0.2">
      <c r="AD27032" s="11" t="s">
        <v>41423</v>
      </c>
      <c r="AE27032" s="10" t="s">
        <v>41424</v>
      </c>
      <c r="AF27032" s="10" t="s">
        <v>224</v>
      </c>
    </row>
    <row r="27033" spans="30:32" x14ac:dyDescent="0.2">
      <c r="AD27033" s="11" t="s">
        <v>41425</v>
      </c>
      <c r="AE27033" s="10" t="s">
        <v>41426</v>
      </c>
      <c r="AF27033" s="10" t="s">
        <v>224</v>
      </c>
    </row>
    <row r="27034" spans="30:32" x14ac:dyDescent="0.2">
      <c r="AD27034" s="11" t="s">
        <v>41427</v>
      </c>
      <c r="AE27034" s="10" t="s">
        <v>15657</v>
      </c>
      <c r="AF27034" s="10" t="s">
        <v>224</v>
      </c>
    </row>
    <row r="27035" spans="30:32" x14ac:dyDescent="0.2">
      <c r="AD27035" s="11" t="s">
        <v>41428</v>
      </c>
      <c r="AE27035" s="10" t="s">
        <v>15657</v>
      </c>
      <c r="AF27035" s="10" t="s">
        <v>224</v>
      </c>
    </row>
    <row r="27036" spans="30:32" x14ac:dyDescent="0.2">
      <c r="AD27036" s="11" t="s">
        <v>41429</v>
      </c>
      <c r="AE27036" s="10" t="s">
        <v>15657</v>
      </c>
      <c r="AF27036" s="10" t="s">
        <v>224</v>
      </c>
    </row>
    <row r="27037" spans="30:32" x14ac:dyDescent="0.2">
      <c r="AD27037" s="11" t="s">
        <v>41430</v>
      </c>
      <c r="AE27037" s="10" t="s">
        <v>15657</v>
      </c>
      <c r="AF27037" s="10" t="s">
        <v>224</v>
      </c>
    </row>
    <row r="27038" spans="30:32" x14ac:dyDescent="0.2">
      <c r="AD27038" s="11" t="s">
        <v>41431</v>
      </c>
      <c r="AE27038" s="10" t="s">
        <v>15657</v>
      </c>
      <c r="AF27038" s="10" t="s">
        <v>224</v>
      </c>
    </row>
    <row r="27039" spans="30:32" x14ac:dyDescent="0.2">
      <c r="AD27039" s="11" t="s">
        <v>41432</v>
      </c>
      <c r="AE27039" s="10" t="s">
        <v>6623</v>
      </c>
      <c r="AF27039" s="10" t="s">
        <v>224</v>
      </c>
    </row>
    <row r="27040" spans="30:32" x14ac:dyDescent="0.2">
      <c r="AD27040" s="11" t="s">
        <v>41433</v>
      </c>
      <c r="AE27040" s="10" t="s">
        <v>7234</v>
      </c>
      <c r="AF27040" s="10" t="s">
        <v>224</v>
      </c>
    </row>
    <row r="27041" spans="30:32" x14ac:dyDescent="0.2">
      <c r="AD27041" s="11" t="s">
        <v>41434</v>
      </c>
      <c r="AE27041" s="10" t="s">
        <v>11655</v>
      </c>
      <c r="AF27041" s="10" t="s">
        <v>224</v>
      </c>
    </row>
    <row r="27042" spans="30:32" x14ac:dyDescent="0.2">
      <c r="AD27042" s="11" t="s">
        <v>41435</v>
      </c>
      <c r="AE27042" s="10" t="s">
        <v>41436</v>
      </c>
      <c r="AF27042" s="10" t="s">
        <v>224</v>
      </c>
    </row>
    <row r="27043" spans="30:32" x14ac:dyDescent="0.2">
      <c r="AD27043" s="11" t="s">
        <v>41437</v>
      </c>
      <c r="AE27043" s="10" t="s">
        <v>2125</v>
      </c>
      <c r="AF27043" s="10" t="s">
        <v>224</v>
      </c>
    </row>
    <row r="27044" spans="30:32" x14ac:dyDescent="0.2">
      <c r="AD27044" s="11" t="s">
        <v>41438</v>
      </c>
      <c r="AE27044" s="10" t="s">
        <v>41439</v>
      </c>
      <c r="AF27044" s="10" t="s">
        <v>224</v>
      </c>
    </row>
    <row r="27045" spans="30:32" x14ac:dyDescent="0.2">
      <c r="AD27045" s="11" t="s">
        <v>41440</v>
      </c>
      <c r="AE27045" s="10" t="s">
        <v>41441</v>
      </c>
      <c r="AF27045" s="10" t="s">
        <v>224</v>
      </c>
    </row>
    <row r="27046" spans="30:32" x14ac:dyDescent="0.2">
      <c r="AD27046" s="11" t="s">
        <v>41442</v>
      </c>
      <c r="AE27046" s="10" t="s">
        <v>41443</v>
      </c>
      <c r="AF27046" s="10" t="s">
        <v>224</v>
      </c>
    </row>
    <row r="27047" spans="30:32" x14ac:dyDescent="0.2">
      <c r="AD27047" s="11" t="s">
        <v>41444</v>
      </c>
      <c r="AE27047" s="10" t="s">
        <v>41445</v>
      </c>
      <c r="AF27047" s="10" t="s">
        <v>224</v>
      </c>
    </row>
    <row r="27048" spans="30:32" x14ac:dyDescent="0.2">
      <c r="AD27048" s="11" t="s">
        <v>41446</v>
      </c>
      <c r="AE27048" s="10" t="s">
        <v>26122</v>
      </c>
      <c r="AF27048" s="10" t="s">
        <v>224</v>
      </c>
    </row>
    <row r="27049" spans="30:32" x14ac:dyDescent="0.2">
      <c r="AD27049" s="11" t="s">
        <v>41447</v>
      </c>
      <c r="AE27049" s="10" t="s">
        <v>15116</v>
      </c>
      <c r="AF27049" s="10" t="s">
        <v>224</v>
      </c>
    </row>
    <row r="27050" spans="30:32" x14ac:dyDescent="0.2">
      <c r="AD27050" s="11" t="s">
        <v>41448</v>
      </c>
      <c r="AE27050" s="10" t="s">
        <v>15116</v>
      </c>
      <c r="AF27050" s="10" t="s">
        <v>224</v>
      </c>
    </row>
    <row r="27051" spans="30:32" x14ac:dyDescent="0.2">
      <c r="AD27051" s="11" t="s">
        <v>41449</v>
      </c>
      <c r="AE27051" s="10" t="s">
        <v>15116</v>
      </c>
      <c r="AF27051" s="10" t="s">
        <v>224</v>
      </c>
    </row>
    <row r="27052" spans="30:32" x14ac:dyDescent="0.2">
      <c r="AD27052" s="11" t="s">
        <v>41450</v>
      </c>
      <c r="AE27052" s="10" t="s">
        <v>15116</v>
      </c>
      <c r="AF27052" s="10" t="s">
        <v>224</v>
      </c>
    </row>
    <row r="27053" spans="30:32" x14ac:dyDescent="0.2">
      <c r="AD27053" s="11" t="s">
        <v>41451</v>
      </c>
      <c r="AE27053" s="10" t="s">
        <v>15116</v>
      </c>
      <c r="AF27053" s="10" t="s">
        <v>224</v>
      </c>
    </row>
    <row r="27054" spans="30:32" x14ac:dyDescent="0.2">
      <c r="AD27054" s="11" t="s">
        <v>41452</v>
      </c>
      <c r="AE27054" s="10" t="s">
        <v>41453</v>
      </c>
      <c r="AF27054" s="10" t="s">
        <v>224</v>
      </c>
    </row>
    <row r="27055" spans="30:32" x14ac:dyDescent="0.2">
      <c r="AD27055" s="11" t="s">
        <v>41454</v>
      </c>
      <c r="AE27055" s="10" t="s">
        <v>1631</v>
      </c>
      <c r="AF27055" s="10" t="s">
        <v>224</v>
      </c>
    </row>
    <row r="27056" spans="30:32" x14ac:dyDescent="0.2">
      <c r="AD27056" s="11" t="s">
        <v>41455</v>
      </c>
      <c r="AE27056" s="10" t="s">
        <v>41456</v>
      </c>
      <c r="AF27056" s="10" t="s">
        <v>224</v>
      </c>
    </row>
    <row r="27057" spans="30:32" x14ac:dyDescent="0.2">
      <c r="AD27057" s="11" t="s">
        <v>41457</v>
      </c>
      <c r="AE27057" s="10" t="s">
        <v>41458</v>
      </c>
      <c r="AF27057" s="10" t="s">
        <v>224</v>
      </c>
    </row>
    <row r="27058" spans="30:32" x14ac:dyDescent="0.2">
      <c r="AD27058" s="11" t="s">
        <v>41459</v>
      </c>
      <c r="AE27058" s="10" t="s">
        <v>23908</v>
      </c>
      <c r="AF27058" s="10" t="s">
        <v>224</v>
      </c>
    </row>
    <row r="27059" spans="30:32" x14ac:dyDescent="0.2">
      <c r="AD27059" s="11" t="s">
        <v>41460</v>
      </c>
      <c r="AE27059" s="10" t="s">
        <v>41461</v>
      </c>
      <c r="AF27059" s="10" t="s">
        <v>224</v>
      </c>
    </row>
    <row r="27060" spans="30:32" x14ac:dyDescent="0.2">
      <c r="AD27060" s="11" t="s">
        <v>41462</v>
      </c>
      <c r="AE27060" s="10" t="s">
        <v>41463</v>
      </c>
      <c r="AF27060" s="10" t="s">
        <v>224</v>
      </c>
    </row>
    <row r="27061" spans="30:32" x14ac:dyDescent="0.2">
      <c r="AD27061" s="11" t="s">
        <v>41464</v>
      </c>
      <c r="AE27061" s="10" t="s">
        <v>41465</v>
      </c>
      <c r="AF27061" s="10" t="s">
        <v>224</v>
      </c>
    </row>
    <row r="27062" spans="30:32" x14ac:dyDescent="0.2">
      <c r="AD27062" s="11" t="s">
        <v>41466</v>
      </c>
      <c r="AE27062" s="10" t="s">
        <v>25689</v>
      </c>
      <c r="AF27062" s="10" t="s">
        <v>224</v>
      </c>
    </row>
    <row r="27063" spans="30:32" x14ac:dyDescent="0.2">
      <c r="AD27063" s="11" t="s">
        <v>41467</v>
      </c>
      <c r="AE27063" s="10" t="s">
        <v>9188</v>
      </c>
      <c r="AF27063" s="10" t="s">
        <v>224</v>
      </c>
    </row>
    <row r="27064" spans="30:32" x14ac:dyDescent="0.2">
      <c r="AD27064" s="11" t="s">
        <v>41468</v>
      </c>
      <c r="AE27064" s="10" t="s">
        <v>30315</v>
      </c>
      <c r="AF27064" s="10" t="s">
        <v>224</v>
      </c>
    </row>
    <row r="27065" spans="30:32" x14ac:dyDescent="0.2">
      <c r="AD27065" s="11" t="s">
        <v>41469</v>
      </c>
      <c r="AE27065" s="10" t="s">
        <v>20848</v>
      </c>
      <c r="AF27065" s="10" t="s">
        <v>224</v>
      </c>
    </row>
    <row r="27066" spans="30:32" x14ac:dyDescent="0.2">
      <c r="AD27066" s="11" t="s">
        <v>41470</v>
      </c>
      <c r="AE27066" s="10" t="s">
        <v>41471</v>
      </c>
      <c r="AF27066" s="10" t="s">
        <v>224</v>
      </c>
    </row>
    <row r="27067" spans="30:32" x14ac:dyDescent="0.2">
      <c r="AD27067" s="11" t="s">
        <v>41472</v>
      </c>
      <c r="AE27067" s="10" t="s">
        <v>18465</v>
      </c>
      <c r="AF27067" s="10" t="s">
        <v>224</v>
      </c>
    </row>
    <row r="27068" spans="30:32" x14ac:dyDescent="0.2">
      <c r="AD27068" s="11" t="s">
        <v>41473</v>
      </c>
      <c r="AE27068" s="10" t="s">
        <v>41474</v>
      </c>
      <c r="AF27068" s="10" t="s">
        <v>224</v>
      </c>
    </row>
    <row r="27069" spans="30:32" x14ac:dyDescent="0.2">
      <c r="AD27069" s="11" t="s">
        <v>41475</v>
      </c>
      <c r="AE27069" s="10" t="s">
        <v>41476</v>
      </c>
      <c r="AF27069" s="10" t="s">
        <v>224</v>
      </c>
    </row>
    <row r="27070" spans="30:32" x14ac:dyDescent="0.2">
      <c r="AD27070" s="11" t="s">
        <v>41477</v>
      </c>
      <c r="AE27070" s="10" t="s">
        <v>18472</v>
      </c>
      <c r="AF27070" s="10" t="s">
        <v>224</v>
      </c>
    </row>
    <row r="27071" spans="30:32" x14ac:dyDescent="0.2">
      <c r="AD27071" s="11" t="s">
        <v>41478</v>
      </c>
      <c r="AE27071" s="10" t="s">
        <v>14349</v>
      </c>
      <c r="AF27071" s="10" t="s">
        <v>224</v>
      </c>
    </row>
    <row r="27072" spans="30:32" x14ac:dyDescent="0.2">
      <c r="AD27072" s="11" t="s">
        <v>41479</v>
      </c>
      <c r="AE27072" s="10" t="s">
        <v>14349</v>
      </c>
      <c r="AF27072" s="10" t="s">
        <v>224</v>
      </c>
    </row>
    <row r="27073" spans="30:32" x14ac:dyDescent="0.2">
      <c r="AD27073" s="11" t="s">
        <v>41480</v>
      </c>
      <c r="AE27073" s="10" t="s">
        <v>41481</v>
      </c>
      <c r="AF27073" s="10" t="s">
        <v>224</v>
      </c>
    </row>
    <row r="27074" spans="30:32" x14ac:dyDescent="0.2">
      <c r="AD27074" s="11" t="s">
        <v>41482</v>
      </c>
      <c r="AE27074" s="10" t="s">
        <v>41483</v>
      </c>
      <c r="AF27074" s="10" t="s">
        <v>224</v>
      </c>
    </row>
    <row r="27075" spans="30:32" x14ac:dyDescent="0.2">
      <c r="AD27075" s="11" t="s">
        <v>41484</v>
      </c>
      <c r="AE27075" s="10" t="s">
        <v>41485</v>
      </c>
      <c r="AF27075" s="10" t="s">
        <v>224</v>
      </c>
    </row>
    <row r="27076" spans="30:32" x14ac:dyDescent="0.2">
      <c r="AD27076" s="11" t="s">
        <v>41486</v>
      </c>
      <c r="AE27076" s="10" t="s">
        <v>41487</v>
      </c>
      <c r="AF27076" s="10" t="s">
        <v>224</v>
      </c>
    </row>
    <row r="27077" spans="30:32" x14ac:dyDescent="0.2">
      <c r="AD27077" s="11" t="s">
        <v>41488</v>
      </c>
      <c r="AE27077" s="10" t="s">
        <v>41489</v>
      </c>
      <c r="AF27077" s="10" t="s">
        <v>224</v>
      </c>
    </row>
    <row r="27078" spans="30:32" x14ac:dyDescent="0.2">
      <c r="AD27078" s="11" t="s">
        <v>41490</v>
      </c>
      <c r="AE27078" s="10" t="s">
        <v>41489</v>
      </c>
      <c r="AF27078" s="10" t="s">
        <v>224</v>
      </c>
    </row>
    <row r="27079" spans="30:32" x14ac:dyDescent="0.2">
      <c r="AD27079" s="11" t="s">
        <v>41491</v>
      </c>
      <c r="AE27079" s="10" t="s">
        <v>41492</v>
      </c>
      <c r="AF27079" s="10" t="s">
        <v>224</v>
      </c>
    </row>
    <row r="27080" spans="30:32" x14ac:dyDescent="0.2">
      <c r="AD27080" s="11" t="s">
        <v>41493</v>
      </c>
      <c r="AE27080" s="10" t="s">
        <v>15729</v>
      </c>
      <c r="AF27080" s="10" t="s">
        <v>224</v>
      </c>
    </row>
    <row r="27081" spans="30:32" x14ac:dyDescent="0.2">
      <c r="AD27081" s="11" t="s">
        <v>41494</v>
      </c>
      <c r="AE27081" s="10" t="s">
        <v>29079</v>
      </c>
      <c r="AF27081" s="10" t="s">
        <v>224</v>
      </c>
    </row>
    <row r="27082" spans="30:32" x14ac:dyDescent="0.2">
      <c r="AD27082" s="11" t="s">
        <v>41495</v>
      </c>
      <c r="AE27082" s="10" t="s">
        <v>41496</v>
      </c>
      <c r="AF27082" s="10" t="s">
        <v>224</v>
      </c>
    </row>
    <row r="27083" spans="30:32" x14ac:dyDescent="0.2">
      <c r="AD27083" s="11" t="s">
        <v>41497</v>
      </c>
      <c r="AE27083" s="10" t="s">
        <v>2196</v>
      </c>
      <c r="AF27083" s="10" t="s">
        <v>224</v>
      </c>
    </row>
    <row r="27084" spans="30:32" x14ac:dyDescent="0.2">
      <c r="AD27084" s="11" t="s">
        <v>41498</v>
      </c>
      <c r="AE27084" s="10" t="s">
        <v>10212</v>
      </c>
      <c r="AF27084" s="10" t="s">
        <v>224</v>
      </c>
    </row>
    <row r="27085" spans="30:32" x14ac:dyDescent="0.2">
      <c r="AD27085" s="11" t="s">
        <v>41499</v>
      </c>
      <c r="AE27085" s="10" t="s">
        <v>10212</v>
      </c>
      <c r="AF27085" s="10" t="s">
        <v>224</v>
      </c>
    </row>
    <row r="27086" spans="30:32" x14ac:dyDescent="0.2">
      <c r="AD27086" s="11" t="s">
        <v>41500</v>
      </c>
      <c r="AE27086" s="10" t="s">
        <v>41501</v>
      </c>
      <c r="AF27086" s="10" t="s">
        <v>224</v>
      </c>
    </row>
    <row r="27087" spans="30:32" x14ac:dyDescent="0.2">
      <c r="AD27087" s="11" t="s">
        <v>41502</v>
      </c>
      <c r="AE27087" s="10" t="s">
        <v>41503</v>
      </c>
      <c r="AF27087" s="10" t="s">
        <v>224</v>
      </c>
    </row>
    <row r="27088" spans="30:32" x14ac:dyDescent="0.2">
      <c r="AD27088" s="11" t="s">
        <v>41504</v>
      </c>
      <c r="AE27088" s="10" t="s">
        <v>7326</v>
      </c>
      <c r="AF27088" s="10" t="s">
        <v>224</v>
      </c>
    </row>
    <row r="27089" spans="30:32" x14ac:dyDescent="0.2">
      <c r="AD27089" s="11" t="s">
        <v>41505</v>
      </c>
      <c r="AE27089" s="10" t="s">
        <v>41506</v>
      </c>
      <c r="AF27089" s="10" t="s">
        <v>224</v>
      </c>
    </row>
    <row r="27090" spans="30:32" x14ac:dyDescent="0.2">
      <c r="AD27090" s="11" t="s">
        <v>41507</v>
      </c>
      <c r="AE27090" s="10" t="s">
        <v>15743</v>
      </c>
      <c r="AF27090" s="10" t="s">
        <v>224</v>
      </c>
    </row>
    <row r="27091" spans="30:32" x14ac:dyDescent="0.2">
      <c r="AD27091" s="11" t="s">
        <v>41508</v>
      </c>
      <c r="AE27091" s="10" t="s">
        <v>18484</v>
      </c>
      <c r="AF27091" s="10" t="s">
        <v>224</v>
      </c>
    </row>
    <row r="27092" spans="30:32" x14ac:dyDescent="0.2">
      <c r="AD27092" s="11" t="s">
        <v>41509</v>
      </c>
      <c r="AE27092" s="10" t="s">
        <v>41510</v>
      </c>
      <c r="AF27092" s="10" t="s">
        <v>224</v>
      </c>
    </row>
    <row r="27093" spans="30:32" x14ac:dyDescent="0.2">
      <c r="AD27093" s="11" t="s">
        <v>41511</v>
      </c>
      <c r="AE27093" s="10" t="s">
        <v>41512</v>
      </c>
      <c r="AF27093" s="10" t="s">
        <v>224</v>
      </c>
    </row>
    <row r="27094" spans="30:32" x14ac:dyDescent="0.2">
      <c r="AD27094" s="11" t="s">
        <v>41513</v>
      </c>
      <c r="AE27094" s="10" t="s">
        <v>3480</v>
      </c>
      <c r="AF27094" s="10" t="s">
        <v>224</v>
      </c>
    </row>
    <row r="27095" spans="30:32" x14ac:dyDescent="0.2">
      <c r="AD27095" s="11" t="s">
        <v>41514</v>
      </c>
      <c r="AE27095" s="10" t="s">
        <v>3480</v>
      </c>
      <c r="AF27095" s="10" t="s">
        <v>224</v>
      </c>
    </row>
    <row r="27096" spans="30:32" x14ac:dyDescent="0.2">
      <c r="AD27096" s="11" t="s">
        <v>41515</v>
      </c>
      <c r="AE27096" s="10" t="s">
        <v>3480</v>
      </c>
      <c r="AF27096" s="10" t="s">
        <v>224</v>
      </c>
    </row>
    <row r="27097" spans="30:32" x14ac:dyDescent="0.2">
      <c r="AD27097" s="11" t="s">
        <v>41516</v>
      </c>
      <c r="AE27097" s="10" t="s">
        <v>3480</v>
      </c>
      <c r="AF27097" s="10" t="s">
        <v>224</v>
      </c>
    </row>
    <row r="27098" spans="30:32" x14ac:dyDescent="0.2">
      <c r="AD27098" s="11" t="s">
        <v>41517</v>
      </c>
      <c r="AE27098" s="10" t="s">
        <v>3480</v>
      </c>
      <c r="AF27098" s="10" t="s">
        <v>224</v>
      </c>
    </row>
    <row r="27099" spans="30:32" x14ac:dyDescent="0.2">
      <c r="AD27099" s="11" t="s">
        <v>41518</v>
      </c>
      <c r="AE27099" s="10" t="s">
        <v>22209</v>
      </c>
      <c r="AF27099" s="10" t="s">
        <v>224</v>
      </c>
    </row>
    <row r="27100" spans="30:32" x14ac:dyDescent="0.2">
      <c r="AD27100" s="11" t="s">
        <v>41519</v>
      </c>
      <c r="AE27100" s="10" t="s">
        <v>22209</v>
      </c>
      <c r="AF27100" s="10" t="s">
        <v>224</v>
      </c>
    </row>
    <row r="27101" spans="30:32" x14ac:dyDescent="0.2">
      <c r="AD27101" s="11" t="s">
        <v>41520</v>
      </c>
      <c r="AE27101" s="10" t="s">
        <v>41521</v>
      </c>
      <c r="AF27101" s="10" t="s">
        <v>224</v>
      </c>
    </row>
    <row r="27102" spans="30:32" x14ac:dyDescent="0.2">
      <c r="AD27102" s="11" t="s">
        <v>41522</v>
      </c>
      <c r="AE27102" s="10" t="s">
        <v>41523</v>
      </c>
      <c r="AF27102" s="10" t="s">
        <v>224</v>
      </c>
    </row>
    <row r="27103" spans="30:32" x14ac:dyDescent="0.2">
      <c r="AD27103" s="11" t="s">
        <v>41524</v>
      </c>
      <c r="AE27103" s="10" t="s">
        <v>41525</v>
      </c>
      <c r="AF27103" s="10" t="s">
        <v>224</v>
      </c>
    </row>
    <row r="27104" spans="30:32" x14ac:dyDescent="0.2">
      <c r="AD27104" s="11" t="s">
        <v>41526</v>
      </c>
      <c r="AE27104" s="10" t="s">
        <v>41527</v>
      </c>
      <c r="AF27104" s="10" t="s">
        <v>224</v>
      </c>
    </row>
    <row r="27105" spans="30:32" x14ac:dyDescent="0.2">
      <c r="AD27105" s="11" t="s">
        <v>41528</v>
      </c>
      <c r="AE27105" s="10" t="s">
        <v>41529</v>
      </c>
      <c r="AF27105" s="10" t="s">
        <v>224</v>
      </c>
    </row>
    <row r="27106" spans="30:32" x14ac:dyDescent="0.2">
      <c r="AD27106" s="11" t="s">
        <v>41530</v>
      </c>
      <c r="AE27106" s="10" t="s">
        <v>41531</v>
      </c>
      <c r="AF27106" s="10" t="s">
        <v>224</v>
      </c>
    </row>
    <row r="27107" spans="30:32" x14ac:dyDescent="0.2">
      <c r="AD27107" s="11" t="s">
        <v>41532</v>
      </c>
      <c r="AE27107" s="10" t="s">
        <v>41531</v>
      </c>
      <c r="AF27107" s="10" t="s">
        <v>224</v>
      </c>
    </row>
    <row r="27108" spans="30:32" x14ac:dyDescent="0.2">
      <c r="AD27108" s="11" t="s">
        <v>41533</v>
      </c>
      <c r="AE27108" s="10" t="s">
        <v>41534</v>
      </c>
      <c r="AF27108" s="10" t="s">
        <v>224</v>
      </c>
    </row>
    <row r="27109" spans="30:32" x14ac:dyDescent="0.2">
      <c r="AD27109" s="11" t="s">
        <v>41535</v>
      </c>
      <c r="AE27109" s="10" t="s">
        <v>1676</v>
      </c>
      <c r="AF27109" s="10" t="s">
        <v>224</v>
      </c>
    </row>
    <row r="27110" spans="30:32" x14ac:dyDescent="0.2">
      <c r="AD27110" s="11" t="s">
        <v>41536</v>
      </c>
      <c r="AE27110" s="10" t="s">
        <v>41537</v>
      </c>
      <c r="AF27110" s="10" t="s">
        <v>224</v>
      </c>
    </row>
    <row r="27111" spans="30:32" x14ac:dyDescent="0.2">
      <c r="AD27111" s="11" t="s">
        <v>41538</v>
      </c>
      <c r="AE27111" s="10" t="s">
        <v>41539</v>
      </c>
      <c r="AF27111" s="10" t="s">
        <v>224</v>
      </c>
    </row>
    <row r="27112" spans="30:32" x14ac:dyDescent="0.2">
      <c r="AD27112" s="11" t="s">
        <v>41540</v>
      </c>
      <c r="AE27112" s="10" t="s">
        <v>41541</v>
      </c>
      <c r="AF27112" s="10" t="s">
        <v>224</v>
      </c>
    </row>
    <row r="27113" spans="30:32" x14ac:dyDescent="0.2">
      <c r="AD27113" s="11" t="s">
        <v>41542</v>
      </c>
      <c r="AE27113" s="10" t="s">
        <v>41543</v>
      </c>
      <c r="AF27113" s="10" t="s">
        <v>224</v>
      </c>
    </row>
    <row r="27114" spans="30:32" x14ac:dyDescent="0.2">
      <c r="AD27114" s="11" t="s">
        <v>41544</v>
      </c>
      <c r="AE27114" s="10" t="s">
        <v>24499</v>
      </c>
      <c r="AF27114" s="10" t="s">
        <v>224</v>
      </c>
    </row>
    <row r="27115" spans="30:32" x14ac:dyDescent="0.2">
      <c r="AD27115" s="11" t="s">
        <v>41545</v>
      </c>
      <c r="AE27115" s="10" t="s">
        <v>7370</v>
      </c>
      <c r="AF27115" s="10" t="s">
        <v>224</v>
      </c>
    </row>
    <row r="27116" spans="30:32" x14ac:dyDescent="0.2">
      <c r="AD27116" s="11" t="s">
        <v>41546</v>
      </c>
      <c r="AE27116" s="10" t="s">
        <v>41547</v>
      </c>
      <c r="AF27116" s="10" t="s">
        <v>224</v>
      </c>
    </row>
    <row r="27117" spans="30:32" x14ac:dyDescent="0.2">
      <c r="AD27117" s="11" t="s">
        <v>41548</v>
      </c>
      <c r="AE27117" s="10" t="s">
        <v>39723</v>
      </c>
      <c r="AF27117" s="10" t="s">
        <v>224</v>
      </c>
    </row>
    <row r="27118" spans="30:32" x14ac:dyDescent="0.2">
      <c r="AD27118" s="11" t="s">
        <v>41549</v>
      </c>
      <c r="AE27118" s="10" t="s">
        <v>41550</v>
      </c>
      <c r="AF27118" s="10" t="s">
        <v>224</v>
      </c>
    </row>
    <row r="27119" spans="30:32" x14ac:dyDescent="0.2">
      <c r="AD27119" s="11" t="s">
        <v>41551</v>
      </c>
      <c r="AE27119" s="10" t="s">
        <v>15760</v>
      </c>
      <c r="AF27119" s="10" t="s">
        <v>224</v>
      </c>
    </row>
    <row r="27120" spans="30:32" x14ac:dyDescent="0.2">
      <c r="AD27120" s="11" t="s">
        <v>41552</v>
      </c>
      <c r="AE27120" s="10" t="s">
        <v>15760</v>
      </c>
      <c r="AF27120" s="10" t="s">
        <v>224</v>
      </c>
    </row>
    <row r="27121" spans="30:32" x14ac:dyDescent="0.2">
      <c r="AD27121" s="11" t="s">
        <v>41553</v>
      </c>
      <c r="AE27121" s="10" t="s">
        <v>15760</v>
      </c>
      <c r="AF27121" s="10" t="s">
        <v>224</v>
      </c>
    </row>
    <row r="27122" spans="30:32" x14ac:dyDescent="0.2">
      <c r="AD27122" s="11" t="s">
        <v>41554</v>
      </c>
      <c r="AE27122" s="10" t="s">
        <v>15760</v>
      </c>
      <c r="AF27122" s="10" t="s">
        <v>224</v>
      </c>
    </row>
    <row r="27123" spans="30:32" x14ac:dyDescent="0.2">
      <c r="AD27123" s="11" t="s">
        <v>41555</v>
      </c>
      <c r="AE27123" s="10" t="s">
        <v>15760</v>
      </c>
      <c r="AF27123" s="10" t="s">
        <v>224</v>
      </c>
    </row>
    <row r="27124" spans="30:32" x14ac:dyDescent="0.2">
      <c r="AD27124" s="11" t="s">
        <v>41556</v>
      </c>
      <c r="AE27124" s="10" t="s">
        <v>41557</v>
      </c>
      <c r="AF27124" s="10" t="s">
        <v>224</v>
      </c>
    </row>
    <row r="27125" spans="30:32" x14ac:dyDescent="0.2">
      <c r="AD27125" s="11" t="s">
        <v>41558</v>
      </c>
      <c r="AE27125" s="10" t="s">
        <v>15760</v>
      </c>
      <c r="AF27125" s="10" t="s">
        <v>224</v>
      </c>
    </row>
    <row r="27126" spans="30:32" x14ac:dyDescent="0.2">
      <c r="AD27126" s="11" t="s">
        <v>41559</v>
      </c>
      <c r="AE27126" s="10" t="s">
        <v>41560</v>
      </c>
      <c r="AF27126" s="10" t="s">
        <v>224</v>
      </c>
    </row>
    <row r="27127" spans="30:32" x14ac:dyDescent="0.2">
      <c r="AD27127" s="11" t="s">
        <v>41561</v>
      </c>
      <c r="AE27127" s="10" t="s">
        <v>9231</v>
      </c>
      <c r="AF27127" s="10" t="s">
        <v>224</v>
      </c>
    </row>
    <row r="27128" spans="30:32" x14ac:dyDescent="0.2">
      <c r="AD27128" s="11" t="s">
        <v>41562</v>
      </c>
      <c r="AE27128" s="10" t="s">
        <v>41563</v>
      </c>
      <c r="AF27128" s="10" t="s">
        <v>224</v>
      </c>
    </row>
    <row r="27129" spans="30:32" x14ac:dyDescent="0.2">
      <c r="AD27129" s="11" t="s">
        <v>41564</v>
      </c>
      <c r="AE27129" s="10" t="s">
        <v>41565</v>
      </c>
      <c r="AF27129" s="10" t="s">
        <v>224</v>
      </c>
    </row>
    <row r="27130" spans="30:32" x14ac:dyDescent="0.2">
      <c r="AD27130" s="11" t="s">
        <v>41566</v>
      </c>
      <c r="AE27130" s="10" t="s">
        <v>41567</v>
      </c>
      <c r="AF27130" s="10" t="s">
        <v>224</v>
      </c>
    </row>
    <row r="27131" spans="30:32" x14ac:dyDescent="0.2">
      <c r="AD27131" s="11" t="s">
        <v>41568</v>
      </c>
      <c r="AE27131" s="10" t="s">
        <v>6651</v>
      </c>
      <c r="AF27131" s="10" t="s">
        <v>224</v>
      </c>
    </row>
    <row r="27132" spans="30:32" x14ac:dyDescent="0.2">
      <c r="AD27132" s="11" t="s">
        <v>41569</v>
      </c>
      <c r="AE27132" s="10" t="s">
        <v>41570</v>
      </c>
      <c r="AF27132" s="10" t="s">
        <v>224</v>
      </c>
    </row>
    <row r="27133" spans="30:32" x14ac:dyDescent="0.2">
      <c r="AD27133" s="11" t="s">
        <v>41571</v>
      </c>
      <c r="AE27133" s="10" t="s">
        <v>41572</v>
      </c>
      <c r="AF27133" s="10" t="s">
        <v>224</v>
      </c>
    </row>
    <row r="27134" spans="30:32" x14ac:dyDescent="0.2">
      <c r="AD27134" s="11" t="s">
        <v>41573</v>
      </c>
      <c r="AE27134" s="10" t="s">
        <v>9237</v>
      </c>
      <c r="AF27134" s="10" t="s">
        <v>224</v>
      </c>
    </row>
    <row r="27135" spans="30:32" x14ac:dyDescent="0.2">
      <c r="AD27135" s="11" t="s">
        <v>41574</v>
      </c>
      <c r="AE27135" s="10" t="s">
        <v>41575</v>
      </c>
      <c r="AF27135" s="10" t="s">
        <v>224</v>
      </c>
    </row>
    <row r="27136" spans="30:32" x14ac:dyDescent="0.2">
      <c r="AD27136" s="11" t="s">
        <v>41576</v>
      </c>
      <c r="AE27136" s="10" t="s">
        <v>23969</v>
      </c>
      <c r="AF27136" s="10" t="s">
        <v>224</v>
      </c>
    </row>
    <row r="27137" spans="30:32" x14ac:dyDescent="0.2">
      <c r="AD27137" s="11" t="s">
        <v>41577</v>
      </c>
      <c r="AE27137" s="10" t="s">
        <v>41578</v>
      </c>
      <c r="AF27137" s="10" t="s">
        <v>224</v>
      </c>
    </row>
    <row r="27138" spans="30:32" x14ac:dyDescent="0.2">
      <c r="AD27138" s="11" t="s">
        <v>41579</v>
      </c>
      <c r="AE27138" s="10" t="s">
        <v>5093</v>
      </c>
      <c r="AF27138" s="10" t="s">
        <v>224</v>
      </c>
    </row>
    <row r="27139" spans="30:32" x14ac:dyDescent="0.2">
      <c r="AD27139" s="11" t="s">
        <v>41580</v>
      </c>
      <c r="AE27139" s="10" t="s">
        <v>41581</v>
      </c>
      <c r="AF27139" s="10" t="s">
        <v>224</v>
      </c>
    </row>
    <row r="27140" spans="30:32" x14ac:dyDescent="0.2">
      <c r="AD27140" s="11" t="s">
        <v>41582</v>
      </c>
      <c r="AE27140" s="10" t="s">
        <v>41583</v>
      </c>
      <c r="AF27140" s="10" t="s">
        <v>224</v>
      </c>
    </row>
    <row r="27141" spans="30:32" x14ac:dyDescent="0.2">
      <c r="AD27141" s="11" t="s">
        <v>41584</v>
      </c>
      <c r="AE27141" s="10" t="s">
        <v>41585</v>
      </c>
      <c r="AF27141" s="10" t="s">
        <v>224</v>
      </c>
    </row>
    <row r="27142" spans="30:32" x14ac:dyDescent="0.2">
      <c r="AD27142" s="11" t="s">
        <v>41586</v>
      </c>
      <c r="AE27142" s="10" t="s">
        <v>11824</v>
      </c>
      <c r="AF27142" s="10" t="s">
        <v>224</v>
      </c>
    </row>
    <row r="27143" spans="30:32" x14ac:dyDescent="0.2">
      <c r="AD27143" s="11" t="s">
        <v>41587</v>
      </c>
      <c r="AE27143" s="10" t="s">
        <v>3000</v>
      </c>
      <c r="AF27143" s="10" t="s">
        <v>224</v>
      </c>
    </row>
    <row r="27144" spans="30:32" x14ac:dyDescent="0.2">
      <c r="AD27144" s="11" t="s">
        <v>41588</v>
      </c>
      <c r="AE27144" s="10" t="s">
        <v>31701</v>
      </c>
      <c r="AF27144" s="10" t="s">
        <v>224</v>
      </c>
    </row>
    <row r="27145" spans="30:32" x14ac:dyDescent="0.2">
      <c r="AD27145" s="11" t="s">
        <v>41589</v>
      </c>
      <c r="AE27145" s="10" t="s">
        <v>17189</v>
      </c>
      <c r="AF27145" s="10" t="s">
        <v>224</v>
      </c>
    </row>
    <row r="27146" spans="30:32" x14ac:dyDescent="0.2">
      <c r="AD27146" s="11" t="s">
        <v>41590</v>
      </c>
      <c r="AE27146" s="10" t="s">
        <v>41591</v>
      </c>
      <c r="AF27146" s="10" t="s">
        <v>224</v>
      </c>
    </row>
    <row r="27147" spans="30:32" x14ac:dyDescent="0.2">
      <c r="AD27147" s="11" t="s">
        <v>41592</v>
      </c>
      <c r="AE27147" s="10" t="s">
        <v>20960</v>
      </c>
      <c r="AF27147" s="10" t="s">
        <v>224</v>
      </c>
    </row>
    <row r="27148" spans="30:32" x14ac:dyDescent="0.2">
      <c r="AD27148" s="11" t="s">
        <v>41593</v>
      </c>
      <c r="AE27148" s="10" t="s">
        <v>10305</v>
      </c>
      <c r="AF27148" s="10" t="s">
        <v>224</v>
      </c>
    </row>
    <row r="27149" spans="30:32" x14ac:dyDescent="0.2">
      <c r="AD27149" s="11" t="s">
        <v>41594</v>
      </c>
      <c r="AE27149" s="10" t="s">
        <v>41595</v>
      </c>
      <c r="AF27149" s="10" t="s">
        <v>224</v>
      </c>
    </row>
    <row r="27150" spans="30:32" x14ac:dyDescent="0.2">
      <c r="AD27150" s="11" t="s">
        <v>41596</v>
      </c>
      <c r="AE27150" s="10" t="s">
        <v>3495</v>
      </c>
      <c r="AF27150" s="10" t="s">
        <v>224</v>
      </c>
    </row>
    <row r="27151" spans="30:32" x14ac:dyDescent="0.2">
      <c r="AD27151" s="11" t="s">
        <v>41597</v>
      </c>
      <c r="AE27151" s="10" t="s">
        <v>2243</v>
      </c>
      <c r="AF27151" s="10" t="s">
        <v>224</v>
      </c>
    </row>
    <row r="27152" spans="30:32" x14ac:dyDescent="0.2">
      <c r="AD27152" s="11" t="s">
        <v>41598</v>
      </c>
      <c r="AE27152" s="10" t="s">
        <v>41599</v>
      </c>
      <c r="AF27152" s="10" t="s">
        <v>224</v>
      </c>
    </row>
    <row r="27153" spans="30:32" x14ac:dyDescent="0.2">
      <c r="AD27153" s="11" t="s">
        <v>41600</v>
      </c>
      <c r="AE27153" s="10" t="s">
        <v>41601</v>
      </c>
      <c r="AF27153" s="10" t="s">
        <v>224</v>
      </c>
    </row>
    <row r="27154" spans="30:32" x14ac:dyDescent="0.2">
      <c r="AD27154" s="11" t="s">
        <v>41602</v>
      </c>
      <c r="AE27154" s="10" t="s">
        <v>41603</v>
      </c>
      <c r="AF27154" s="10" t="s">
        <v>224</v>
      </c>
    </row>
    <row r="27155" spans="30:32" x14ac:dyDescent="0.2">
      <c r="AD27155" s="11" t="s">
        <v>41604</v>
      </c>
      <c r="AE27155" s="10" t="s">
        <v>41605</v>
      </c>
      <c r="AF27155" s="10" t="s">
        <v>224</v>
      </c>
    </row>
    <row r="27156" spans="30:32" x14ac:dyDescent="0.2">
      <c r="AD27156" s="11" t="s">
        <v>41606</v>
      </c>
      <c r="AE27156" s="10" t="s">
        <v>41605</v>
      </c>
      <c r="AF27156" s="10" t="s">
        <v>224</v>
      </c>
    </row>
    <row r="27157" spans="30:32" x14ac:dyDescent="0.2">
      <c r="AD27157" s="11" t="s">
        <v>41607</v>
      </c>
      <c r="AE27157" s="10" t="s">
        <v>41608</v>
      </c>
      <c r="AF27157" s="10" t="s">
        <v>224</v>
      </c>
    </row>
    <row r="27158" spans="30:32" x14ac:dyDescent="0.2">
      <c r="AD27158" s="11" t="s">
        <v>41609</v>
      </c>
      <c r="AE27158" s="10" t="s">
        <v>28164</v>
      </c>
      <c r="AF27158" s="10" t="s">
        <v>224</v>
      </c>
    </row>
    <row r="27159" spans="30:32" x14ac:dyDescent="0.2">
      <c r="AD27159" s="11" t="s">
        <v>41610</v>
      </c>
      <c r="AE27159" s="10" t="s">
        <v>41611</v>
      </c>
      <c r="AF27159" s="10" t="s">
        <v>224</v>
      </c>
    </row>
    <row r="27160" spans="30:32" x14ac:dyDescent="0.2">
      <c r="AD27160" s="11" t="s">
        <v>41612</v>
      </c>
      <c r="AE27160" s="10" t="s">
        <v>41613</v>
      </c>
      <c r="AF27160" s="10" t="s">
        <v>224</v>
      </c>
    </row>
    <row r="27161" spans="30:32" x14ac:dyDescent="0.2">
      <c r="AD27161" s="11" t="s">
        <v>41614</v>
      </c>
      <c r="AE27161" s="10" t="s">
        <v>1693</v>
      </c>
      <c r="AF27161" s="10" t="s">
        <v>224</v>
      </c>
    </row>
    <row r="27162" spans="30:32" x14ac:dyDescent="0.2">
      <c r="AD27162" s="11" t="s">
        <v>41615</v>
      </c>
      <c r="AE27162" s="10" t="s">
        <v>41616</v>
      </c>
      <c r="AF27162" s="10" t="s">
        <v>224</v>
      </c>
    </row>
    <row r="27163" spans="30:32" x14ac:dyDescent="0.2">
      <c r="AD27163" s="11" t="s">
        <v>41617</v>
      </c>
      <c r="AE27163" s="10" t="s">
        <v>41618</v>
      </c>
      <c r="AF27163" s="10" t="s">
        <v>224</v>
      </c>
    </row>
    <row r="27164" spans="30:32" x14ac:dyDescent="0.2">
      <c r="AD27164" s="11" t="s">
        <v>41619</v>
      </c>
      <c r="AE27164" s="10" t="s">
        <v>41620</v>
      </c>
      <c r="AF27164" s="10" t="s">
        <v>224</v>
      </c>
    </row>
    <row r="27165" spans="30:32" x14ac:dyDescent="0.2">
      <c r="AD27165" s="11" t="s">
        <v>41621</v>
      </c>
      <c r="AE27165" s="10" t="s">
        <v>3505</v>
      </c>
      <c r="AF27165" s="10" t="s">
        <v>224</v>
      </c>
    </row>
    <row r="27166" spans="30:32" x14ac:dyDescent="0.2">
      <c r="AD27166" s="11" t="s">
        <v>41622</v>
      </c>
      <c r="AE27166" s="10" t="s">
        <v>41623</v>
      </c>
      <c r="AF27166" s="10" t="s">
        <v>224</v>
      </c>
    </row>
    <row r="27167" spans="30:32" x14ac:dyDescent="0.2">
      <c r="AD27167" s="11" t="s">
        <v>41624</v>
      </c>
      <c r="AE27167" s="10" t="s">
        <v>41625</v>
      </c>
      <c r="AF27167" s="10" t="s">
        <v>224</v>
      </c>
    </row>
    <row r="27168" spans="30:32" x14ac:dyDescent="0.2">
      <c r="AD27168" s="11" t="s">
        <v>41626</v>
      </c>
      <c r="AE27168" s="10" t="s">
        <v>41627</v>
      </c>
      <c r="AF27168" s="10" t="s">
        <v>224</v>
      </c>
    </row>
    <row r="27169" spans="30:32" x14ac:dyDescent="0.2">
      <c r="AD27169" s="11" t="s">
        <v>41628</v>
      </c>
      <c r="AE27169" s="10" t="s">
        <v>29182</v>
      </c>
      <c r="AF27169" s="10" t="s">
        <v>224</v>
      </c>
    </row>
    <row r="27170" spans="30:32" x14ac:dyDescent="0.2">
      <c r="AD27170" s="11" t="s">
        <v>41629</v>
      </c>
      <c r="AE27170" s="10" t="s">
        <v>41630</v>
      </c>
      <c r="AF27170" s="10" t="s">
        <v>224</v>
      </c>
    </row>
    <row r="27171" spans="30:32" x14ac:dyDescent="0.2">
      <c r="AD27171" s="11" t="s">
        <v>41631</v>
      </c>
      <c r="AE27171" s="10" t="s">
        <v>17262</v>
      </c>
      <c r="AF27171" s="10" t="s">
        <v>224</v>
      </c>
    </row>
    <row r="27172" spans="30:32" x14ac:dyDescent="0.2">
      <c r="AD27172" s="11" t="s">
        <v>41632</v>
      </c>
      <c r="AE27172" s="10" t="s">
        <v>41633</v>
      </c>
      <c r="AF27172" s="10" t="s">
        <v>224</v>
      </c>
    </row>
    <row r="27173" spans="30:32" x14ac:dyDescent="0.2">
      <c r="AD27173" s="11" t="s">
        <v>41634</v>
      </c>
      <c r="AE27173" s="10" t="s">
        <v>41635</v>
      </c>
      <c r="AF27173" s="10" t="s">
        <v>224</v>
      </c>
    </row>
    <row r="27174" spans="30:32" x14ac:dyDescent="0.2">
      <c r="AD27174" s="11" t="s">
        <v>41636</v>
      </c>
      <c r="AE27174" s="10" t="s">
        <v>7461</v>
      </c>
      <c r="AF27174" s="10" t="s">
        <v>224</v>
      </c>
    </row>
    <row r="27175" spans="30:32" x14ac:dyDescent="0.2">
      <c r="AD27175" s="11" t="s">
        <v>41637</v>
      </c>
      <c r="AE27175" s="10" t="s">
        <v>41638</v>
      </c>
      <c r="AF27175" s="10" t="s">
        <v>224</v>
      </c>
    </row>
    <row r="27176" spans="30:32" x14ac:dyDescent="0.2">
      <c r="AD27176" s="11" t="s">
        <v>41639</v>
      </c>
      <c r="AE27176" s="10" t="s">
        <v>41640</v>
      </c>
      <c r="AF27176" s="10" t="s">
        <v>224</v>
      </c>
    </row>
    <row r="27177" spans="30:32" x14ac:dyDescent="0.2">
      <c r="AD27177" s="11" t="s">
        <v>41641</v>
      </c>
      <c r="AE27177" s="10" t="s">
        <v>41642</v>
      </c>
      <c r="AF27177" s="10" t="s">
        <v>224</v>
      </c>
    </row>
    <row r="27178" spans="30:32" x14ac:dyDescent="0.2">
      <c r="AD27178" s="11" t="s">
        <v>41643</v>
      </c>
      <c r="AE27178" s="10" t="s">
        <v>14530</v>
      </c>
      <c r="AF27178" s="10" t="s">
        <v>224</v>
      </c>
    </row>
    <row r="27179" spans="30:32" x14ac:dyDescent="0.2">
      <c r="AD27179" s="11" t="s">
        <v>41644</v>
      </c>
      <c r="AE27179" s="10" t="s">
        <v>41645</v>
      </c>
      <c r="AF27179" s="10" t="s">
        <v>224</v>
      </c>
    </row>
    <row r="27180" spans="30:32" x14ac:dyDescent="0.2">
      <c r="AD27180" s="11" t="s">
        <v>41646</v>
      </c>
      <c r="AE27180" s="10" t="s">
        <v>41647</v>
      </c>
      <c r="AF27180" s="10" t="s">
        <v>224</v>
      </c>
    </row>
    <row r="27181" spans="30:32" x14ac:dyDescent="0.2">
      <c r="AD27181" s="11" t="s">
        <v>41648</v>
      </c>
      <c r="AE27181" s="10" t="s">
        <v>41649</v>
      </c>
      <c r="AF27181" s="10" t="s">
        <v>224</v>
      </c>
    </row>
    <row r="27182" spans="30:32" x14ac:dyDescent="0.2">
      <c r="AD27182" s="11" t="s">
        <v>41650</v>
      </c>
      <c r="AE27182" s="10" t="s">
        <v>41651</v>
      </c>
      <c r="AF27182" s="10" t="s">
        <v>224</v>
      </c>
    </row>
    <row r="27183" spans="30:32" x14ac:dyDescent="0.2">
      <c r="AD27183" s="11" t="s">
        <v>41652</v>
      </c>
      <c r="AE27183" s="10" t="s">
        <v>39937</v>
      </c>
      <c r="AF27183" s="10" t="s">
        <v>224</v>
      </c>
    </row>
    <row r="27184" spans="30:32" x14ac:dyDescent="0.2">
      <c r="AD27184" s="11" t="s">
        <v>41653</v>
      </c>
      <c r="AE27184" s="10" t="s">
        <v>41654</v>
      </c>
      <c r="AF27184" s="10" t="s">
        <v>224</v>
      </c>
    </row>
    <row r="27185" spans="30:32" x14ac:dyDescent="0.2">
      <c r="AD27185" s="11" t="s">
        <v>41655</v>
      </c>
      <c r="AE27185" s="10" t="s">
        <v>41656</v>
      </c>
      <c r="AF27185" s="10" t="s">
        <v>224</v>
      </c>
    </row>
    <row r="27186" spans="30:32" x14ac:dyDescent="0.2">
      <c r="AD27186" s="11" t="s">
        <v>41657</v>
      </c>
      <c r="AE27186" s="10" t="s">
        <v>27381</v>
      </c>
      <c r="AF27186" s="10" t="s">
        <v>224</v>
      </c>
    </row>
    <row r="27187" spans="30:32" x14ac:dyDescent="0.2">
      <c r="AD27187" s="11" t="s">
        <v>41658</v>
      </c>
      <c r="AE27187" s="10" t="s">
        <v>8295</v>
      </c>
      <c r="AF27187" s="10" t="s">
        <v>224</v>
      </c>
    </row>
    <row r="27188" spans="30:32" x14ac:dyDescent="0.2">
      <c r="AD27188" s="11" t="s">
        <v>41659</v>
      </c>
      <c r="AE27188" s="10" t="s">
        <v>15864</v>
      </c>
      <c r="AF27188" s="10" t="s">
        <v>224</v>
      </c>
    </row>
    <row r="27189" spans="30:32" x14ac:dyDescent="0.2">
      <c r="AD27189" s="11" t="s">
        <v>41660</v>
      </c>
      <c r="AE27189" s="10" t="s">
        <v>15864</v>
      </c>
      <c r="AF27189" s="10" t="s">
        <v>224</v>
      </c>
    </row>
    <row r="27190" spans="30:32" x14ac:dyDescent="0.2">
      <c r="AD27190" s="11" t="s">
        <v>41661</v>
      </c>
      <c r="AE27190" s="10" t="s">
        <v>15864</v>
      </c>
      <c r="AF27190" s="10" t="s">
        <v>224</v>
      </c>
    </row>
    <row r="27191" spans="30:32" x14ac:dyDescent="0.2">
      <c r="AD27191" s="11" t="s">
        <v>41662</v>
      </c>
      <c r="AE27191" s="10" t="s">
        <v>15864</v>
      </c>
      <c r="AF27191" s="10" t="s">
        <v>224</v>
      </c>
    </row>
    <row r="27192" spans="30:32" x14ac:dyDescent="0.2">
      <c r="AD27192" s="11" t="s">
        <v>41663</v>
      </c>
      <c r="AE27192" s="10" t="s">
        <v>15864</v>
      </c>
      <c r="AF27192" s="10" t="s">
        <v>224</v>
      </c>
    </row>
    <row r="27193" spans="30:32" x14ac:dyDescent="0.2">
      <c r="AD27193" s="11" t="s">
        <v>41664</v>
      </c>
      <c r="AE27193" s="10" t="s">
        <v>15864</v>
      </c>
      <c r="AF27193" s="10" t="s">
        <v>224</v>
      </c>
    </row>
    <row r="27194" spans="30:32" x14ac:dyDescent="0.2">
      <c r="AD27194" s="11" t="s">
        <v>41665</v>
      </c>
      <c r="AE27194" s="10" t="s">
        <v>15864</v>
      </c>
      <c r="AF27194" s="10" t="s">
        <v>224</v>
      </c>
    </row>
    <row r="27195" spans="30:32" x14ac:dyDescent="0.2">
      <c r="AD27195" s="11" t="s">
        <v>41666</v>
      </c>
      <c r="AE27195" s="10" t="s">
        <v>15864</v>
      </c>
      <c r="AF27195" s="10" t="s">
        <v>224</v>
      </c>
    </row>
    <row r="27196" spans="30:32" x14ac:dyDescent="0.2">
      <c r="AD27196" s="11" t="s">
        <v>41667</v>
      </c>
      <c r="AE27196" s="10" t="s">
        <v>15864</v>
      </c>
      <c r="AF27196" s="10" t="s">
        <v>224</v>
      </c>
    </row>
    <row r="27197" spans="30:32" x14ac:dyDescent="0.2">
      <c r="AD27197" s="11" t="s">
        <v>41668</v>
      </c>
      <c r="AE27197" s="10" t="s">
        <v>15864</v>
      </c>
      <c r="AF27197" s="10" t="s">
        <v>224</v>
      </c>
    </row>
    <row r="27198" spans="30:32" x14ac:dyDescent="0.2">
      <c r="AD27198" s="11" t="s">
        <v>41669</v>
      </c>
      <c r="AE27198" s="10" t="s">
        <v>15864</v>
      </c>
      <c r="AF27198" s="10" t="s">
        <v>224</v>
      </c>
    </row>
    <row r="27199" spans="30:32" x14ac:dyDescent="0.2">
      <c r="AD27199" s="11" t="s">
        <v>41670</v>
      </c>
      <c r="AE27199" s="10" t="s">
        <v>15864</v>
      </c>
      <c r="AF27199" s="10" t="s">
        <v>224</v>
      </c>
    </row>
    <row r="27200" spans="30:32" x14ac:dyDescent="0.2">
      <c r="AD27200" s="11" t="s">
        <v>41671</v>
      </c>
      <c r="AE27200" s="10" t="s">
        <v>15864</v>
      </c>
      <c r="AF27200" s="10" t="s">
        <v>224</v>
      </c>
    </row>
    <row r="27201" spans="30:32" x14ac:dyDescent="0.2">
      <c r="AD27201" s="11" t="s">
        <v>41672</v>
      </c>
      <c r="AE27201" s="10" t="s">
        <v>15864</v>
      </c>
      <c r="AF27201" s="10" t="s">
        <v>224</v>
      </c>
    </row>
    <row r="27202" spans="30:32" x14ac:dyDescent="0.2">
      <c r="AD27202" s="11" t="s">
        <v>41673</v>
      </c>
      <c r="AE27202" s="10" t="s">
        <v>15864</v>
      </c>
      <c r="AF27202" s="10" t="s">
        <v>224</v>
      </c>
    </row>
    <row r="27203" spans="30:32" x14ac:dyDescent="0.2">
      <c r="AD27203" s="11" t="s">
        <v>41674</v>
      </c>
      <c r="AE27203" s="10" t="s">
        <v>15864</v>
      </c>
      <c r="AF27203" s="10" t="s">
        <v>224</v>
      </c>
    </row>
    <row r="27204" spans="30:32" x14ac:dyDescent="0.2">
      <c r="AD27204" s="11" t="s">
        <v>41675</v>
      </c>
      <c r="AE27204" s="10" t="s">
        <v>15864</v>
      </c>
      <c r="AF27204" s="10" t="s">
        <v>224</v>
      </c>
    </row>
    <row r="27205" spans="30:32" x14ac:dyDescent="0.2">
      <c r="AD27205" s="11" t="s">
        <v>41676</v>
      </c>
      <c r="AE27205" s="10" t="s">
        <v>15864</v>
      </c>
      <c r="AF27205" s="10" t="s">
        <v>224</v>
      </c>
    </row>
    <row r="27206" spans="30:32" x14ac:dyDescent="0.2">
      <c r="AD27206" s="11" t="s">
        <v>41677</v>
      </c>
      <c r="AE27206" s="10" t="s">
        <v>15864</v>
      </c>
      <c r="AF27206" s="10" t="s">
        <v>224</v>
      </c>
    </row>
    <row r="27207" spans="30:32" x14ac:dyDescent="0.2">
      <c r="AD27207" s="11" t="s">
        <v>41678</v>
      </c>
      <c r="AE27207" s="10" t="s">
        <v>15864</v>
      </c>
      <c r="AF27207" s="10" t="s">
        <v>224</v>
      </c>
    </row>
    <row r="27208" spans="30:32" x14ac:dyDescent="0.2">
      <c r="AD27208" s="11" t="s">
        <v>41679</v>
      </c>
      <c r="AE27208" s="10" t="s">
        <v>15864</v>
      </c>
      <c r="AF27208" s="10" t="s">
        <v>224</v>
      </c>
    </row>
    <row r="27209" spans="30:32" x14ac:dyDescent="0.2">
      <c r="AD27209" s="11" t="s">
        <v>41680</v>
      </c>
      <c r="AE27209" s="10" t="s">
        <v>15864</v>
      </c>
      <c r="AF27209" s="10" t="s">
        <v>224</v>
      </c>
    </row>
    <row r="27210" spans="30:32" x14ac:dyDescent="0.2">
      <c r="AD27210" s="11" t="s">
        <v>41681</v>
      </c>
      <c r="AE27210" s="10" t="s">
        <v>15864</v>
      </c>
      <c r="AF27210" s="10" t="s">
        <v>224</v>
      </c>
    </row>
    <row r="27211" spans="30:32" x14ac:dyDescent="0.2">
      <c r="AD27211" s="11" t="s">
        <v>41682</v>
      </c>
      <c r="AE27211" s="10" t="s">
        <v>15864</v>
      </c>
      <c r="AF27211" s="10" t="s">
        <v>224</v>
      </c>
    </row>
    <row r="27212" spans="30:32" x14ac:dyDescent="0.2">
      <c r="AD27212" s="11" t="s">
        <v>41683</v>
      </c>
      <c r="AE27212" s="10" t="s">
        <v>41684</v>
      </c>
      <c r="AF27212" s="10" t="s">
        <v>224</v>
      </c>
    </row>
    <row r="27213" spans="30:32" x14ac:dyDescent="0.2">
      <c r="AD27213" s="11" t="s">
        <v>41685</v>
      </c>
      <c r="AE27213" s="10" t="s">
        <v>41686</v>
      </c>
      <c r="AF27213" s="10" t="s">
        <v>224</v>
      </c>
    </row>
    <row r="27214" spans="30:32" x14ac:dyDescent="0.2">
      <c r="AD27214" s="11" t="s">
        <v>41687</v>
      </c>
      <c r="AE27214" s="10" t="s">
        <v>41688</v>
      </c>
      <c r="AF27214" s="10" t="s">
        <v>224</v>
      </c>
    </row>
    <row r="27215" spans="30:32" x14ac:dyDescent="0.2">
      <c r="AD27215" s="11" t="s">
        <v>41689</v>
      </c>
      <c r="AE27215" s="10" t="s">
        <v>5285</v>
      </c>
      <c r="AF27215" s="10" t="s">
        <v>224</v>
      </c>
    </row>
    <row r="27216" spans="30:32" x14ac:dyDescent="0.2">
      <c r="AD27216" s="11" t="s">
        <v>41690</v>
      </c>
      <c r="AE27216" s="10" t="s">
        <v>41691</v>
      </c>
      <c r="AF27216" s="10" t="s">
        <v>224</v>
      </c>
    </row>
    <row r="27217" spans="30:32" x14ac:dyDescent="0.2">
      <c r="AD27217" s="11" t="s">
        <v>41692</v>
      </c>
      <c r="AE27217" s="10" t="s">
        <v>9903</v>
      </c>
      <c r="AF27217" s="10" t="s">
        <v>224</v>
      </c>
    </row>
    <row r="27218" spans="30:32" x14ac:dyDescent="0.2">
      <c r="AD27218" s="11" t="s">
        <v>41693</v>
      </c>
      <c r="AE27218" s="10" t="s">
        <v>3043</v>
      </c>
      <c r="AF27218" s="10" t="s">
        <v>224</v>
      </c>
    </row>
    <row r="27219" spans="30:32" x14ac:dyDescent="0.2">
      <c r="AD27219" s="11" t="s">
        <v>41694</v>
      </c>
      <c r="AE27219" s="10" t="s">
        <v>41695</v>
      </c>
      <c r="AF27219" s="10" t="s">
        <v>224</v>
      </c>
    </row>
    <row r="27220" spans="30:32" x14ac:dyDescent="0.2">
      <c r="AD27220" s="11" t="s">
        <v>41696</v>
      </c>
      <c r="AE27220" s="10" t="s">
        <v>3527</v>
      </c>
      <c r="AF27220" s="10" t="s">
        <v>224</v>
      </c>
    </row>
    <row r="27221" spans="30:32" x14ac:dyDescent="0.2">
      <c r="AD27221" s="11" t="s">
        <v>41697</v>
      </c>
      <c r="AE27221" s="10" t="s">
        <v>9311</v>
      </c>
      <c r="AF27221" s="10" t="s">
        <v>224</v>
      </c>
    </row>
    <row r="27222" spans="30:32" x14ac:dyDescent="0.2">
      <c r="AD27222" s="11" t="s">
        <v>41698</v>
      </c>
      <c r="AE27222" s="10" t="s">
        <v>9311</v>
      </c>
      <c r="AF27222" s="10" t="s">
        <v>224</v>
      </c>
    </row>
    <row r="27223" spans="30:32" x14ac:dyDescent="0.2">
      <c r="AD27223" s="11" t="s">
        <v>41699</v>
      </c>
      <c r="AE27223" s="10" t="s">
        <v>9311</v>
      </c>
      <c r="AF27223" s="10" t="s">
        <v>224</v>
      </c>
    </row>
    <row r="27224" spans="30:32" x14ac:dyDescent="0.2">
      <c r="AD27224" s="11" t="s">
        <v>41700</v>
      </c>
      <c r="AE27224" s="10" t="s">
        <v>9311</v>
      </c>
      <c r="AF27224" s="10" t="s">
        <v>224</v>
      </c>
    </row>
    <row r="27225" spans="30:32" x14ac:dyDescent="0.2">
      <c r="AD27225" s="11" t="s">
        <v>41701</v>
      </c>
      <c r="AE27225" s="10" t="s">
        <v>1746</v>
      </c>
      <c r="AF27225" s="10" t="s">
        <v>224</v>
      </c>
    </row>
    <row r="27226" spans="30:32" x14ac:dyDescent="0.2">
      <c r="AD27226" s="11" t="s">
        <v>41702</v>
      </c>
      <c r="AE27226" s="10" t="s">
        <v>41703</v>
      </c>
      <c r="AF27226" s="10" t="s">
        <v>224</v>
      </c>
    </row>
    <row r="27227" spans="30:32" x14ac:dyDescent="0.2">
      <c r="AD27227" s="11" t="s">
        <v>41704</v>
      </c>
      <c r="AE27227" s="10" t="s">
        <v>41705</v>
      </c>
      <c r="AF27227" s="10" t="s">
        <v>224</v>
      </c>
    </row>
    <row r="27228" spans="30:32" x14ac:dyDescent="0.2">
      <c r="AD27228" s="11" t="s">
        <v>41706</v>
      </c>
      <c r="AE27228" s="10" t="s">
        <v>41707</v>
      </c>
      <c r="AF27228" s="10" t="s">
        <v>224</v>
      </c>
    </row>
    <row r="27229" spans="30:32" x14ac:dyDescent="0.2">
      <c r="AD27229" s="11" t="s">
        <v>41708</v>
      </c>
      <c r="AE27229" s="10" t="s">
        <v>18600</v>
      </c>
      <c r="AF27229" s="10" t="s">
        <v>224</v>
      </c>
    </row>
    <row r="27230" spans="30:32" x14ac:dyDescent="0.2">
      <c r="AD27230" s="11" t="s">
        <v>41709</v>
      </c>
      <c r="AE27230" s="10" t="s">
        <v>41710</v>
      </c>
      <c r="AF27230" s="10" t="s">
        <v>224</v>
      </c>
    </row>
    <row r="27231" spans="30:32" x14ac:dyDescent="0.2">
      <c r="AD27231" s="11" t="s">
        <v>41711</v>
      </c>
      <c r="AE27231" s="10" t="s">
        <v>41712</v>
      </c>
      <c r="AF27231" s="10" t="s">
        <v>224</v>
      </c>
    </row>
    <row r="27232" spans="30:32" x14ac:dyDescent="0.2">
      <c r="AD27232" s="11" t="s">
        <v>41713</v>
      </c>
      <c r="AE27232" s="10" t="s">
        <v>9321</v>
      </c>
      <c r="AF27232" s="10" t="s">
        <v>224</v>
      </c>
    </row>
    <row r="27233" spans="30:32" x14ac:dyDescent="0.2">
      <c r="AD27233" s="11" t="s">
        <v>41714</v>
      </c>
      <c r="AE27233" s="10" t="s">
        <v>41715</v>
      </c>
      <c r="AF27233" s="10" t="s">
        <v>224</v>
      </c>
    </row>
    <row r="27234" spans="30:32" x14ac:dyDescent="0.2">
      <c r="AD27234" s="11" t="s">
        <v>41716</v>
      </c>
      <c r="AE27234" s="10" t="s">
        <v>14652</v>
      </c>
      <c r="AF27234" s="10" t="s">
        <v>224</v>
      </c>
    </row>
    <row r="27235" spans="30:32" x14ac:dyDescent="0.2">
      <c r="AD27235" s="11" t="s">
        <v>41717</v>
      </c>
      <c r="AE27235" s="10" t="s">
        <v>41718</v>
      </c>
      <c r="AF27235" s="10" t="s">
        <v>224</v>
      </c>
    </row>
    <row r="27236" spans="30:32" x14ac:dyDescent="0.2">
      <c r="AD27236" s="11" t="s">
        <v>41719</v>
      </c>
      <c r="AE27236" s="10" t="s">
        <v>41720</v>
      </c>
      <c r="AF27236" s="10" t="s">
        <v>224</v>
      </c>
    </row>
    <row r="27237" spans="30:32" x14ac:dyDescent="0.2">
      <c r="AD27237" s="11" t="s">
        <v>41721</v>
      </c>
      <c r="AE27237" s="10" t="s">
        <v>5185</v>
      </c>
      <c r="AF27237" s="10" t="s">
        <v>224</v>
      </c>
    </row>
    <row r="27238" spans="30:32" x14ac:dyDescent="0.2">
      <c r="AD27238" s="11" t="s">
        <v>41722</v>
      </c>
      <c r="AE27238" s="10" t="s">
        <v>41723</v>
      </c>
      <c r="AF27238" s="10" t="s">
        <v>224</v>
      </c>
    </row>
    <row r="27239" spans="30:32" x14ac:dyDescent="0.2">
      <c r="AD27239" s="11" t="s">
        <v>41724</v>
      </c>
      <c r="AE27239" s="10" t="s">
        <v>41725</v>
      </c>
      <c r="AF27239" s="10" t="s">
        <v>224</v>
      </c>
    </row>
    <row r="27240" spans="30:32" x14ac:dyDescent="0.2">
      <c r="AD27240" s="11" t="s">
        <v>41726</v>
      </c>
      <c r="AE27240" s="10" t="s">
        <v>41727</v>
      </c>
      <c r="AF27240" s="10" t="s">
        <v>224</v>
      </c>
    </row>
    <row r="27241" spans="30:32" x14ac:dyDescent="0.2">
      <c r="AD27241" s="11" t="s">
        <v>41728</v>
      </c>
      <c r="AE27241" s="10" t="s">
        <v>41729</v>
      </c>
      <c r="AF27241" s="10" t="s">
        <v>224</v>
      </c>
    </row>
    <row r="27242" spans="30:32" x14ac:dyDescent="0.2">
      <c r="AD27242" s="11" t="s">
        <v>41730</v>
      </c>
      <c r="AE27242" s="10" t="s">
        <v>2324</v>
      </c>
      <c r="AF27242" s="10" t="s">
        <v>224</v>
      </c>
    </row>
    <row r="27243" spans="30:32" x14ac:dyDescent="0.2">
      <c r="AD27243" s="11" t="s">
        <v>41731</v>
      </c>
      <c r="AE27243" s="10" t="s">
        <v>8629</v>
      </c>
      <c r="AF27243" s="10" t="s">
        <v>224</v>
      </c>
    </row>
    <row r="27244" spans="30:32" x14ac:dyDescent="0.2">
      <c r="AD27244" s="11" t="s">
        <v>41732</v>
      </c>
      <c r="AE27244" s="10" t="s">
        <v>21154</v>
      </c>
      <c r="AF27244" s="10" t="s">
        <v>224</v>
      </c>
    </row>
    <row r="27245" spans="30:32" x14ac:dyDescent="0.2">
      <c r="AD27245" s="11" t="s">
        <v>41733</v>
      </c>
      <c r="AE27245" s="10" t="s">
        <v>41734</v>
      </c>
      <c r="AF27245" s="10" t="s">
        <v>224</v>
      </c>
    </row>
    <row r="27246" spans="30:32" x14ac:dyDescent="0.2">
      <c r="AD27246" s="11" t="s">
        <v>41735</v>
      </c>
      <c r="AE27246" s="10" t="s">
        <v>14697</v>
      </c>
      <c r="AF27246" s="10" t="s">
        <v>224</v>
      </c>
    </row>
    <row r="27247" spans="30:32" x14ac:dyDescent="0.2">
      <c r="AD27247" s="11" t="s">
        <v>41736</v>
      </c>
      <c r="AE27247" s="10" t="s">
        <v>41737</v>
      </c>
      <c r="AF27247" s="10" t="s">
        <v>224</v>
      </c>
    </row>
    <row r="27248" spans="30:32" x14ac:dyDescent="0.2">
      <c r="AD27248" s="11" t="s">
        <v>41738</v>
      </c>
      <c r="AE27248" s="10" t="s">
        <v>1050</v>
      </c>
      <c r="AF27248" s="10" t="s">
        <v>224</v>
      </c>
    </row>
    <row r="27249" spans="30:32" x14ac:dyDescent="0.2">
      <c r="AD27249" s="11" t="s">
        <v>41739</v>
      </c>
      <c r="AE27249" s="10" t="s">
        <v>41740</v>
      </c>
      <c r="AF27249" s="10" t="s">
        <v>224</v>
      </c>
    </row>
    <row r="27250" spans="30:32" x14ac:dyDescent="0.2">
      <c r="AD27250" s="11" t="s">
        <v>41741</v>
      </c>
      <c r="AE27250" s="10" t="s">
        <v>1763</v>
      </c>
      <c r="AF27250" s="10" t="s">
        <v>224</v>
      </c>
    </row>
    <row r="27251" spans="30:32" x14ac:dyDescent="0.2">
      <c r="AD27251" s="11" t="s">
        <v>41742</v>
      </c>
      <c r="AE27251" s="10" t="s">
        <v>5202</v>
      </c>
      <c r="AF27251" s="10" t="s">
        <v>224</v>
      </c>
    </row>
    <row r="27252" spans="30:32" x14ac:dyDescent="0.2">
      <c r="AD27252" s="11" t="s">
        <v>41743</v>
      </c>
      <c r="AE27252" s="10" t="s">
        <v>21174</v>
      </c>
      <c r="AF27252" s="10" t="s">
        <v>224</v>
      </c>
    </row>
    <row r="27253" spans="30:32" x14ac:dyDescent="0.2">
      <c r="AD27253" s="11" t="s">
        <v>41744</v>
      </c>
      <c r="AE27253" s="10" t="s">
        <v>27464</v>
      </c>
      <c r="AF27253" s="10" t="s">
        <v>224</v>
      </c>
    </row>
    <row r="27254" spans="30:32" x14ac:dyDescent="0.2">
      <c r="AD27254" s="11" t="s">
        <v>41745</v>
      </c>
      <c r="AE27254" s="10" t="s">
        <v>5210</v>
      </c>
      <c r="AF27254" s="10" t="s">
        <v>224</v>
      </c>
    </row>
    <row r="27255" spans="30:32" x14ac:dyDescent="0.2">
      <c r="AD27255" s="11" t="s">
        <v>41746</v>
      </c>
      <c r="AE27255" s="10" t="s">
        <v>41747</v>
      </c>
      <c r="AF27255" s="10" t="s">
        <v>224</v>
      </c>
    </row>
    <row r="27256" spans="30:32" x14ac:dyDescent="0.2">
      <c r="AD27256" s="11" t="s">
        <v>41748</v>
      </c>
      <c r="AE27256" s="10" t="s">
        <v>41749</v>
      </c>
      <c r="AF27256" s="10" t="s">
        <v>224</v>
      </c>
    </row>
    <row r="27257" spans="30:32" x14ac:dyDescent="0.2">
      <c r="AD27257" s="11" t="s">
        <v>41750</v>
      </c>
      <c r="AE27257" s="10" t="s">
        <v>41751</v>
      </c>
      <c r="AF27257" s="10" t="s">
        <v>224</v>
      </c>
    </row>
    <row r="27258" spans="30:32" x14ac:dyDescent="0.2">
      <c r="AD27258" s="11" t="s">
        <v>41752</v>
      </c>
      <c r="AE27258" s="10" t="s">
        <v>14716</v>
      </c>
      <c r="AF27258" s="10" t="s">
        <v>224</v>
      </c>
    </row>
    <row r="27259" spans="30:32" x14ac:dyDescent="0.2">
      <c r="AD27259" s="11" t="s">
        <v>41753</v>
      </c>
      <c r="AE27259" s="10" t="s">
        <v>15989</v>
      </c>
      <c r="AF27259" s="10" t="s">
        <v>224</v>
      </c>
    </row>
    <row r="27260" spans="30:32" x14ac:dyDescent="0.2">
      <c r="AD27260" s="11" t="s">
        <v>41754</v>
      </c>
      <c r="AE27260" s="10" t="s">
        <v>41755</v>
      </c>
      <c r="AF27260" s="10" t="s">
        <v>224</v>
      </c>
    </row>
    <row r="27261" spans="30:32" x14ac:dyDescent="0.2">
      <c r="AD27261" s="11" t="s">
        <v>41756</v>
      </c>
      <c r="AE27261" s="10" t="s">
        <v>41757</v>
      </c>
      <c r="AF27261" s="10" t="s">
        <v>224</v>
      </c>
    </row>
    <row r="27262" spans="30:32" x14ac:dyDescent="0.2">
      <c r="AD27262" s="11" t="s">
        <v>41758</v>
      </c>
      <c r="AE27262" s="10" t="s">
        <v>41759</v>
      </c>
      <c r="AF27262" s="10" t="s">
        <v>224</v>
      </c>
    </row>
    <row r="27263" spans="30:32" x14ac:dyDescent="0.2">
      <c r="AD27263" s="11" t="s">
        <v>41760</v>
      </c>
      <c r="AE27263" s="10" t="s">
        <v>22476</v>
      </c>
      <c r="AF27263" s="10" t="s">
        <v>224</v>
      </c>
    </row>
    <row r="27264" spans="30:32" x14ac:dyDescent="0.2">
      <c r="AD27264" s="11" t="s">
        <v>41761</v>
      </c>
      <c r="AE27264" s="10" t="s">
        <v>41762</v>
      </c>
      <c r="AF27264" s="10" t="s">
        <v>224</v>
      </c>
    </row>
    <row r="27265" spans="30:32" x14ac:dyDescent="0.2">
      <c r="AD27265" s="11" t="s">
        <v>41763</v>
      </c>
      <c r="AE27265" s="10" t="s">
        <v>1777</v>
      </c>
      <c r="AF27265" s="10" t="s">
        <v>224</v>
      </c>
    </row>
    <row r="27266" spans="30:32" x14ac:dyDescent="0.2">
      <c r="AD27266" s="11" t="s">
        <v>41764</v>
      </c>
      <c r="AE27266" s="10" t="s">
        <v>41765</v>
      </c>
      <c r="AF27266" s="10" t="s">
        <v>224</v>
      </c>
    </row>
    <row r="27267" spans="30:32" x14ac:dyDescent="0.2">
      <c r="AD27267" s="11" t="s">
        <v>41766</v>
      </c>
      <c r="AE27267" s="10" t="s">
        <v>25302</v>
      </c>
      <c r="AF27267" s="10" t="s">
        <v>224</v>
      </c>
    </row>
    <row r="27268" spans="30:32" x14ac:dyDescent="0.2">
      <c r="AD27268" s="11" t="s">
        <v>41767</v>
      </c>
      <c r="AE27268" s="10" t="s">
        <v>16005</v>
      </c>
      <c r="AF27268" s="10" t="s">
        <v>224</v>
      </c>
    </row>
    <row r="27269" spans="30:32" x14ac:dyDescent="0.2">
      <c r="AD27269" s="11" t="s">
        <v>41768</v>
      </c>
      <c r="AE27269" s="10" t="s">
        <v>41769</v>
      </c>
      <c r="AF27269" s="10" t="s">
        <v>224</v>
      </c>
    </row>
    <row r="27270" spans="30:32" x14ac:dyDescent="0.2">
      <c r="AD27270" s="11" t="s">
        <v>41770</v>
      </c>
      <c r="AE27270" s="10" t="s">
        <v>41771</v>
      </c>
      <c r="AF27270" s="10" t="s">
        <v>224</v>
      </c>
    </row>
    <row r="27271" spans="30:32" x14ac:dyDescent="0.2">
      <c r="AD27271" s="11" t="s">
        <v>41772</v>
      </c>
      <c r="AE27271" s="10" t="s">
        <v>2376</v>
      </c>
      <c r="AF27271" s="10" t="s">
        <v>224</v>
      </c>
    </row>
    <row r="27272" spans="30:32" x14ac:dyDescent="0.2">
      <c r="AD27272" s="11" t="s">
        <v>41773</v>
      </c>
      <c r="AE27272" s="10" t="s">
        <v>2376</v>
      </c>
      <c r="AF27272" s="10" t="s">
        <v>224</v>
      </c>
    </row>
    <row r="27273" spans="30:32" x14ac:dyDescent="0.2">
      <c r="AD27273" s="11" t="s">
        <v>41774</v>
      </c>
      <c r="AE27273" s="10" t="s">
        <v>2376</v>
      </c>
      <c r="AF27273" s="10" t="s">
        <v>224</v>
      </c>
    </row>
    <row r="27274" spans="30:32" x14ac:dyDescent="0.2">
      <c r="AD27274" s="11" t="s">
        <v>41775</v>
      </c>
      <c r="AE27274" s="10" t="s">
        <v>8306</v>
      </c>
      <c r="AF27274" s="10" t="s">
        <v>224</v>
      </c>
    </row>
    <row r="27275" spans="30:32" x14ac:dyDescent="0.2">
      <c r="AD27275" s="11" t="s">
        <v>41776</v>
      </c>
      <c r="AE27275" s="10" t="s">
        <v>41777</v>
      </c>
      <c r="AF27275" s="10" t="s">
        <v>224</v>
      </c>
    </row>
    <row r="27276" spans="30:32" x14ac:dyDescent="0.2">
      <c r="AD27276" s="11" t="s">
        <v>41778</v>
      </c>
      <c r="AE27276" s="10" t="s">
        <v>28311</v>
      </c>
      <c r="AF27276" s="10" t="s">
        <v>224</v>
      </c>
    </row>
    <row r="27277" spans="30:32" x14ac:dyDescent="0.2">
      <c r="AD27277" s="11" t="s">
        <v>41779</v>
      </c>
      <c r="AE27277" s="10" t="s">
        <v>41780</v>
      </c>
      <c r="AF27277" s="10" t="s">
        <v>224</v>
      </c>
    </row>
    <row r="27278" spans="30:32" x14ac:dyDescent="0.2">
      <c r="AD27278" s="11" t="s">
        <v>41781</v>
      </c>
      <c r="AE27278" s="10" t="s">
        <v>41782</v>
      </c>
      <c r="AF27278" s="10" t="s">
        <v>224</v>
      </c>
    </row>
    <row r="27279" spans="30:32" x14ac:dyDescent="0.2">
      <c r="AD27279" s="11" t="s">
        <v>41783</v>
      </c>
      <c r="AE27279" s="10" t="s">
        <v>41784</v>
      </c>
      <c r="AF27279" s="10" t="s">
        <v>224</v>
      </c>
    </row>
    <row r="27280" spans="30:32" x14ac:dyDescent="0.2">
      <c r="AD27280" s="11" t="s">
        <v>41785</v>
      </c>
      <c r="AE27280" s="10" t="s">
        <v>4094</v>
      </c>
      <c r="AF27280" s="10" t="s">
        <v>224</v>
      </c>
    </row>
    <row r="27281" spans="30:32" x14ac:dyDescent="0.2">
      <c r="AD27281" s="11" t="s">
        <v>41786</v>
      </c>
      <c r="AE27281" s="10" t="s">
        <v>41787</v>
      </c>
      <c r="AF27281" s="10" t="s">
        <v>224</v>
      </c>
    </row>
    <row r="27282" spans="30:32" x14ac:dyDescent="0.2">
      <c r="AD27282" s="11" t="s">
        <v>41788</v>
      </c>
      <c r="AE27282" s="10" t="s">
        <v>9914</v>
      </c>
      <c r="AF27282" s="10" t="s">
        <v>224</v>
      </c>
    </row>
    <row r="27283" spans="30:32" x14ac:dyDescent="0.2">
      <c r="AD27283" s="11" t="s">
        <v>41789</v>
      </c>
      <c r="AE27283" s="10" t="s">
        <v>41790</v>
      </c>
      <c r="AF27283" s="10" t="s">
        <v>224</v>
      </c>
    </row>
    <row r="27284" spans="30:32" x14ac:dyDescent="0.2">
      <c r="AD27284" s="11" t="s">
        <v>41791</v>
      </c>
      <c r="AE27284" s="10" t="s">
        <v>41792</v>
      </c>
      <c r="AF27284" s="10" t="s">
        <v>224</v>
      </c>
    </row>
    <row r="27285" spans="30:32" x14ac:dyDescent="0.2">
      <c r="AD27285" s="11" t="s">
        <v>41793</v>
      </c>
      <c r="AE27285" s="10" t="s">
        <v>41794</v>
      </c>
      <c r="AF27285" s="10" t="s">
        <v>224</v>
      </c>
    </row>
    <row r="27286" spans="30:32" x14ac:dyDescent="0.2">
      <c r="AD27286" s="11" t="s">
        <v>41795</v>
      </c>
      <c r="AE27286" s="10" t="s">
        <v>35871</v>
      </c>
      <c r="AF27286" s="10" t="s">
        <v>224</v>
      </c>
    </row>
    <row r="27287" spans="30:32" x14ac:dyDescent="0.2">
      <c r="AD27287" s="11" t="s">
        <v>41796</v>
      </c>
      <c r="AE27287" s="10" t="s">
        <v>41797</v>
      </c>
      <c r="AF27287" s="10" t="s">
        <v>224</v>
      </c>
    </row>
    <row r="27288" spans="30:32" x14ac:dyDescent="0.2">
      <c r="AD27288" s="11" t="s">
        <v>41798</v>
      </c>
      <c r="AE27288" s="10" t="s">
        <v>41799</v>
      </c>
      <c r="AF27288" s="10" t="s">
        <v>224</v>
      </c>
    </row>
    <row r="27289" spans="30:32" x14ac:dyDescent="0.2">
      <c r="AD27289" s="11" t="s">
        <v>41800</v>
      </c>
      <c r="AE27289" s="10" t="s">
        <v>41801</v>
      </c>
      <c r="AF27289" s="10" t="s">
        <v>224</v>
      </c>
    </row>
    <row r="27290" spans="30:32" x14ac:dyDescent="0.2">
      <c r="AD27290" s="11" t="s">
        <v>41802</v>
      </c>
      <c r="AE27290" s="10" t="s">
        <v>10646</v>
      </c>
      <c r="AF27290" s="10" t="s">
        <v>224</v>
      </c>
    </row>
    <row r="27291" spans="30:32" x14ac:dyDescent="0.2">
      <c r="AD27291" s="11" t="s">
        <v>41803</v>
      </c>
      <c r="AE27291" s="10" t="s">
        <v>5988</v>
      </c>
      <c r="AF27291" s="10" t="s">
        <v>224</v>
      </c>
    </row>
    <row r="27292" spans="30:32" x14ac:dyDescent="0.2">
      <c r="AD27292" s="11" t="s">
        <v>41804</v>
      </c>
      <c r="AE27292" s="10" t="s">
        <v>41805</v>
      </c>
      <c r="AF27292" s="10" t="s">
        <v>224</v>
      </c>
    </row>
    <row r="27293" spans="30:32" x14ac:dyDescent="0.2">
      <c r="AD27293" s="11" t="s">
        <v>41806</v>
      </c>
      <c r="AE27293" s="10" t="s">
        <v>9389</v>
      </c>
      <c r="AF27293" s="10" t="s">
        <v>224</v>
      </c>
    </row>
    <row r="27294" spans="30:32" x14ac:dyDescent="0.2">
      <c r="AD27294" s="11" t="s">
        <v>41807</v>
      </c>
      <c r="AE27294" s="10" t="s">
        <v>41808</v>
      </c>
      <c r="AF27294" s="10" t="s">
        <v>224</v>
      </c>
    </row>
    <row r="27295" spans="30:32" x14ac:dyDescent="0.2">
      <c r="AD27295" s="11" t="s">
        <v>41809</v>
      </c>
      <c r="AE27295" s="10" t="s">
        <v>41810</v>
      </c>
      <c r="AF27295" s="10" t="s">
        <v>224</v>
      </c>
    </row>
    <row r="27296" spans="30:32" x14ac:dyDescent="0.2">
      <c r="AD27296" s="11" t="s">
        <v>41811</v>
      </c>
      <c r="AE27296" s="10" t="s">
        <v>41812</v>
      </c>
      <c r="AF27296" s="10" t="s">
        <v>224</v>
      </c>
    </row>
    <row r="27297" spans="30:32" x14ac:dyDescent="0.2">
      <c r="AD27297" s="11" t="s">
        <v>41813</v>
      </c>
      <c r="AE27297" s="10" t="s">
        <v>41812</v>
      </c>
      <c r="AF27297" s="10" t="s">
        <v>224</v>
      </c>
    </row>
    <row r="27298" spans="30:32" x14ac:dyDescent="0.2">
      <c r="AD27298" s="11" t="s">
        <v>41814</v>
      </c>
      <c r="AE27298" s="10" t="s">
        <v>41812</v>
      </c>
      <c r="AF27298" s="10" t="s">
        <v>224</v>
      </c>
    </row>
    <row r="27299" spans="30:32" x14ac:dyDescent="0.2">
      <c r="AD27299" s="11" t="s">
        <v>41815</v>
      </c>
      <c r="AE27299" s="10" t="s">
        <v>41812</v>
      </c>
      <c r="AF27299" s="10" t="s">
        <v>224</v>
      </c>
    </row>
    <row r="27300" spans="30:32" x14ac:dyDescent="0.2">
      <c r="AD27300" s="11" t="s">
        <v>41816</v>
      </c>
      <c r="AE27300" s="10" t="s">
        <v>41812</v>
      </c>
      <c r="AF27300" s="10" t="s">
        <v>224</v>
      </c>
    </row>
    <row r="27301" spans="30:32" x14ac:dyDescent="0.2">
      <c r="AD27301" s="11" t="s">
        <v>41817</v>
      </c>
      <c r="AE27301" s="10" t="s">
        <v>41812</v>
      </c>
      <c r="AF27301" s="10" t="s">
        <v>224</v>
      </c>
    </row>
    <row r="27302" spans="30:32" x14ac:dyDescent="0.2">
      <c r="AD27302" s="11" t="s">
        <v>41818</v>
      </c>
      <c r="AE27302" s="10" t="s">
        <v>41812</v>
      </c>
      <c r="AF27302" s="10" t="s">
        <v>224</v>
      </c>
    </row>
    <row r="27303" spans="30:32" x14ac:dyDescent="0.2">
      <c r="AD27303" s="11" t="s">
        <v>41819</v>
      </c>
      <c r="AE27303" s="10" t="s">
        <v>41812</v>
      </c>
      <c r="AF27303" s="10" t="s">
        <v>224</v>
      </c>
    </row>
    <row r="27304" spans="30:32" x14ac:dyDescent="0.2">
      <c r="AD27304" s="11" t="s">
        <v>41820</v>
      </c>
      <c r="AE27304" s="10" t="s">
        <v>41812</v>
      </c>
      <c r="AF27304" s="10" t="s">
        <v>224</v>
      </c>
    </row>
    <row r="27305" spans="30:32" x14ac:dyDescent="0.2">
      <c r="AD27305" s="11" t="s">
        <v>41821</v>
      </c>
      <c r="AE27305" s="10" t="s">
        <v>41812</v>
      </c>
      <c r="AF27305" s="10" t="s">
        <v>224</v>
      </c>
    </row>
    <row r="27306" spans="30:32" x14ac:dyDescent="0.2">
      <c r="AD27306" s="11" t="s">
        <v>41822</v>
      </c>
      <c r="AE27306" s="10" t="s">
        <v>41812</v>
      </c>
      <c r="AF27306" s="10" t="s">
        <v>224</v>
      </c>
    </row>
    <row r="27307" spans="30:32" x14ac:dyDescent="0.2">
      <c r="AD27307" s="11" t="s">
        <v>41823</v>
      </c>
      <c r="AE27307" s="10" t="s">
        <v>41812</v>
      </c>
      <c r="AF27307" s="10" t="s">
        <v>224</v>
      </c>
    </row>
    <row r="27308" spans="30:32" x14ac:dyDescent="0.2">
      <c r="AD27308" s="11" t="s">
        <v>41824</v>
      </c>
      <c r="AE27308" s="10" t="s">
        <v>41825</v>
      </c>
      <c r="AF27308" s="10" t="s">
        <v>224</v>
      </c>
    </row>
    <row r="27309" spans="30:32" x14ac:dyDescent="0.2">
      <c r="AD27309" s="11" t="s">
        <v>41826</v>
      </c>
      <c r="AE27309" s="10" t="s">
        <v>41812</v>
      </c>
      <c r="AF27309" s="10" t="s">
        <v>224</v>
      </c>
    </row>
    <row r="27310" spans="30:32" x14ac:dyDescent="0.2">
      <c r="AD27310" s="11" t="s">
        <v>41827</v>
      </c>
      <c r="AE27310" s="10" t="s">
        <v>41812</v>
      </c>
      <c r="AF27310" s="10" t="s">
        <v>224</v>
      </c>
    </row>
    <row r="27311" spans="30:32" x14ac:dyDescent="0.2">
      <c r="AD27311" s="11" t="s">
        <v>41828</v>
      </c>
      <c r="AE27311" s="10" t="s">
        <v>41812</v>
      </c>
      <c r="AF27311" s="10" t="s">
        <v>224</v>
      </c>
    </row>
    <row r="27312" spans="30:32" x14ac:dyDescent="0.2">
      <c r="AD27312" s="11" t="s">
        <v>41829</v>
      </c>
      <c r="AE27312" s="10" t="s">
        <v>41812</v>
      </c>
      <c r="AF27312" s="10" t="s">
        <v>224</v>
      </c>
    </row>
    <row r="27313" spans="30:32" x14ac:dyDescent="0.2">
      <c r="AD27313" s="11" t="s">
        <v>41830</v>
      </c>
      <c r="AE27313" s="10" t="s">
        <v>41812</v>
      </c>
      <c r="AF27313" s="10" t="s">
        <v>224</v>
      </c>
    </row>
    <row r="27314" spans="30:32" x14ac:dyDescent="0.2">
      <c r="AD27314" s="11" t="s">
        <v>41831</v>
      </c>
      <c r="AE27314" s="10" t="s">
        <v>41812</v>
      </c>
      <c r="AF27314" s="10" t="s">
        <v>224</v>
      </c>
    </row>
    <row r="27315" spans="30:32" x14ac:dyDescent="0.2">
      <c r="AD27315" s="11" t="s">
        <v>41832</v>
      </c>
      <c r="AE27315" s="10" t="s">
        <v>41812</v>
      </c>
      <c r="AF27315" s="10" t="s">
        <v>224</v>
      </c>
    </row>
    <row r="27316" spans="30:32" x14ac:dyDescent="0.2">
      <c r="AD27316" s="11" t="s">
        <v>41833</v>
      </c>
      <c r="AE27316" s="10" t="s">
        <v>41812</v>
      </c>
      <c r="AF27316" s="10" t="s">
        <v>224</v>
      </c>
    </row>
    <row r="27317" spans="30:32" x14ac:dyDescent="0.2">
      <c r="AD27317" s="11" t="s">
        <v>41834</v>
      </c>
      <c r="AE27317" s="10" t="s">
        <v>41812</v>
      </c>
      <c r="AF27317" s="10" t="s">
        <v>224</v>
      </c>
    </row>
    <row r="27318" spans="30:32" x14ac:dyDescent="0.2">
      <c r="AD27318" s="11" t="s">
        <v>41835</v>
      </c>
      <c r="AE27318" s="10" t="s">
        <v>41812</v>
      </c>
      <c r="AF27318" s="10" t="s">
        <v>224</v>
      </c>
    </row>
    <row r="27319" spans="30:32" x14ac:dyDescent="0.2">
      <c r="AD27319" s="11" t="s">
        <v>41836</v>
      </c>
      <c r="AE27319" s="10" t="s">
        <v>41812</v>
      </c>
      <c r="AF27319" s="10" t="s">
        <v>224</v>
      </c>
    </row>
    <row r="27320" spans="30:32" x14ac:dyDescent="0.2">
      <c r="AD27320" s="11" t="s">
        <v>41837</v>
      </c>
      <c r="AE27320" s="10" t="s">
        <v>41812</v>
      </c>
      <c r="AF27320" s="10" t="s">
        <v>224</v>
      </c>
    </row>
    <row r="27321" spans="30:32" x14ac:dyDescent="0.2">
      <c r="AD27321" s="11" t="s">
        <v>41838</v>
      </c>
      <c r="AE27321" s="10" t="s">
        <v>41812</v>
      </c>
      <c r="AF27321" s="10" t="s">
        <v>224</v>
      </c>
    </row>
    <row r="27322" spans="30:32" x14ac:dyDescent="0.2">
      <c r="AD27322" s="11" t="s">
        <v>41839</v>
      </c>
      <c r="AE27322" s="10" t="s">
        <v>41812</v>
      </c>
      <c r="AF27322" s="10" t="s">
        <v>224</v>
      </c>
    </row>
    <row r="27323" spans="30:32" x14ac:dyDescent="0.2">
      <c r="AD27323" s="11" t="s">
        <v>41840</v>
      </c>
      <c r="AE27323" s="10" t="s">
        <v>41812</v>
      </c>
      <c r="AF27323" s="10" t="s">
        <v>224</v>
      </c>
    </row>
    <row r="27324" spans="30:32" x14ac:dyDescent="0.2">
      <c r="AD27324" s="11" t="s">
        <v>41841</v>
      </c>
      <c r="AE27324" s="10" t="s">
        <v>41812</v>
      </c>
      <c r="AF27324" s="10" t="s">
        <v>224</v>
      </c>
    </row>
    <row r="27325" spans="30:32" x14ac:dyDescent="0.2">
      <c r="AD27325" s="11" t="s">
        <v>41842</v>
      </c>
      <c r="AE27325" s="10" t="s">
        <v>41812</v>
      </c>
      <c r="AF27325" s="10" t="s">
        <v>224</v>
      </c>
    </row>
    <row r="27326" spans="30:32" x14ac:dyDescent="0.2">
      <c r="AD27326" s="11" t="s">
        <v>41843</v>
      </c>
      <c r="AE27326" s="10" t="s">
        <v>41812</v>
      </c>
      <c r="AF27326" s="10" t="s">
        <v>224</v>
      </c>
    </row>
    <row r="27327" spans="30:32" x14ac:dyDescent="0.2">
      <c r="AD27327" s="11" t="s">
        <v>41844</v>
      </c>
      <c r="AE27327" s="10" t="s">
        <v>41812</v>
      </c>
      <c r="AF27327" s="10" t="s">
        <v>224</v>
      </c>
    </row>
    <row r="27328" spans="30:32" x14ac:dyDescent="0.2">
      <c r="AD27328" s="11" t="s">
        <v>41845</v>
      </c>
      <c r="AE27328" s="10" t="s">
        <v>41812</v>
      </c>
      <c r="AF27328" s="10" t="s">
        <v>224</v>
      </c>
    </row>
    <row r="27329" spans="30:32" x14ac:dyDescent="0.2">
      <c r="AD27329" s="11" t="s">
        <v>41846</v>
      </c>
      <c r="AE27329" s="10" t="s">
        <v>41812</v>
      </c>
      <c r="AF27329" s="10" t="s">
        <v>224</v>
      </c>
    </row>
    <row r="27330" spans="30:32" x14ac:dyDescent="0.2">
      <c r="AD27330" s="11" t="s">
        <v>41847</v>
      </c>
      <c r="AE27330" s="10" t="s">
        <v>41812</v>
      </c>
      <c r="AF27330" s="10" t="s">
        <v>224</v>
      </c>
    </row>
    <row r="27331" spans="30:32" x14ac:dyDescent="0.2">
      <c r="AD27331" s="11" t="s">
        <v>41848</v>
      </c>
      <c r="AE27331" s="10" t="s">
        <v>41812</v>
      </c>
      <c r="AF27331" s="10" t="s">
        <v>224</v>
      </c>
    </row>
    <row r="27332" spans="30:32" x14ac:dyDescent="0.2">
      <c r="AD27332" s="11" t="s">
        <v>41849</v>
      </c>
      <c r="AE27332" s="10" t="s">
        <v>41812</v>
      </c>
      <c r="AF27332" s="10" t="s">
        <v>224</v>
      </c>
    </row>
    <row r="27333" spans="30:32" x14ac:dyDescent="0.2">
      <c r="AD27333" s="11" t="s">
        <v>41850</v>
      </c>
      <c r="AE27333" s="10" t="s">
        <v>8679</v>
      </c>
      <c r="AF27333" s="10" t="s">
        <v>224</v>
      </c>
    </row>
    <row r="27334" spans="30:32" x14ac:dyDescent="0.2">
      <c r="AD27334" s="11" t="s">
        <v>41851</v>
      </c>
      <c r="AE27334" s="10" t="s">
        <v>8679</v>
      </c>
      <c r="AF27334" s="10" t="s">
        <v>224</v>
      </c>
    </row>
    <row r="27335" spans="30:32" x14ac:dyDescent="0.2">
      <c r="AD27335" s="11" t="s">
        <v>41852</v>
      </c>
      <c r="AE27335" s="10" t="s">
        <v>8679</v>
      </c>
      <c r="AF27335" s="10" t="s">
        <v>224</v>
      </c>
    </row>
    <row r="27336" spans="30:32" x14ac:dyDescent="0.2">
      <c r="AD27336" s="11" t="s">
        <v>41853</v>
      </c>
      <c r="AE27336" s="10" t="s">
        <v>41854</v>
      </c>
      <c r="AF27336" s="10" t="s">
        <v>224</v>
      </c>
    </row>
    <row r="27337" spans="30:32" x14ac:dyDescent="0.2">
      <c r="AD27337" s="11" t="s">
        <v>41855</v>
      </c>
      <c r="AE27337" s="10" t="s">
        <v>3569</v>
      </c>
      <c r="AF27337" s="10" t="s">
        <v>224</v>
      </c>
    </row>
    <row r="27338" spans="30:32" x14ac:dyDescent="0.2">
      <c r="AD27338" s="11" t="s">
        <v>41856</v>
      </c>
      <c r="AE27338" s="10" t="s">
        <v>3569</v>
      </c>
      <c r="AF27338" s="10" t="s">
        <v>224</v>
      </c>
    </row>
    <row r="27339" spans="30:32" x14ac:dyDescent="0.2">
      <c r="AD27339" s="11" t="s">
        <v>41857</v>
      </c>
      <c r="AE27339" s="10" t="s">
        <v>3569</v>
      </c>
      <c r="AF27339" s="10" t="s">
        <v>224</v>
      </c>
    </row>
    <row r="27340" spans="30:32" x14ac:dyDescent="0.2">
      <c r="AD27340" s="11" t="s">
        <v>41858</v>
      </c>
      <c r="AE27340" s="10" t="s">
        <v>3569</v>
      </c>
      <c r="AF27340" s="10" t="s">
        <v>224</v>
      </c>
    </row>
    <row r="27341" spans="30:32" x14ac:dyDescent="0.2">
      <c r="AD27341" s="11" t="s">
        <v>41859</v>
      </c>
      <c r="AE27341" s="10" t="s">
        <v>3569</v>
      </c>
      <c r="AF27341" s="10" t="s">
        <v>224</v>
      </c>
    </row>
    <row r="27342" spans="30:32" x14ac:dyDescent="0.2">
      <c r="AD27342" s="11" t="s">
        <v>41860</v>
      </c>
      <c r="AE27342" s="10" t="s">
        <v>3569</v>
      </c>
      <c r="AF27342" s="10" t="s">
        <v>224</v>
      </c>
    </row>
    <row r="27343" spans="30:32" x14ac:dyDescent="0.2">
      <c r="AD27343" s="11" t="s">
        <v>41861</v>
      </c>
      <c r="AE27343" s="10" t="s">
        <v>3569</v>
      </c>
      <c r="AF27343" s="10" t="s">
        <v>224</v>
      </c>
    </row>
    <row r="27344" spans="30:32" x14ac:dyDescent="0.2">
      <c r="AD27344" s="11" t="s">
        <v>41862</v>
      </c>
      <c r="AE27344" s="10" t="s">
        <v>3569</v>
      </c>
      <c r="AF27344" s="10" t="s">
        <v>224</v>
      </c>
    </row>
    <row r="27345" spans="30:32" x14ac:dyDescent="0.2">
      <c r="AD27345" s="11" t="s">
        <v>41863</v>
      </c>
      <c r="AE27345" s="10" t="s">
        <v>3569</v>
      </c>
      <c r="AF27345" s="10" t="s">
        <v>224</v>
      </c>
    </row>
    <row r="27346" spans="30:32" x14ac:dyDescent="0.2">
      <c r="AD27346" s="11" t="s">
        <v>41864</v>
      </c>
      <c r="AE27346" s="10" t="s">
        <v>3569</v>
      </c>
      <c r="AF27346" s="10" t="s">
        <v>224</v>
      </c>
    </row>
    <row r="27347" spans="30:32" x14ac:dyDescent="0.2">
      <c r="AD27347" s="11" t="s">
        <v>41865</v>
      </c>
      <c r="AE27347" s="10" t="s">
        <v>3569</v>
      </c>
      <c r="AF27347" s="10" t="s">
        <v>224</v>
      </c>
    </row>
    <row r="27348" spans="30:32" x14ac:dyDescent="0.2">
      <c r="AD27348" s="11" t="s">
        <v>41866</v>
      </c>
      <c r="AE27348" s="10" t="s">
        <v>3569</v>
      </c>
      <c r="AF27348" s="10" t="s">
        <v>224</v>
      </c>
    </row>
    <row r="27349" spans="30:32" x14ac:dyDescent="0.2">
      <c r="AD27349" s="11" t="s">
        <v>41867</v>
      </c>
      <c r="AE27349" s="10" t="s">
        <v>3569</v>
      </c>
      <c r="AF27349" s="10" t="s">
        <v>224</v>
      </c>
    </row>
    <row r="27350" spans="30:32" x14ac:dyDescent="0.2">
      <c r="AD27350" s="11" t="s">
        <v>41868</v>
      </c>
      <c r="AE27350" s="10" t="s">
        <v>3569</v>
      </c>
      <c r="AF27350" s="10" t="s">
        <v>224</v>
      </c>
    </row>
    <row r="27351" spans="30:32" x14ac:dyDescent="0.2">
      <c r="AD27351" s="11" t="s">
        <v>41869</v>
      </c>
      <c r="AE27351" s="10" t="s">
        <v>3569</v>
      </c>
      <c r="AF27351" s="10" t="s">
        <v>224</v>
      </c>
    </row>
    <row r="27352" spans="30:32" x14ac:dyDescent="0.2">
      <c r="AD27352" s="11" t="s">
        <v>41870</v>
      </c>
      <c r="AE27352" s="10" t="s">
        <v>3569</v>
      </c>
      <c r="AF27352" s="10" t="s">
        <v>224</v>
      </c>
    </row>
    <row r="27353" spans="30:32" x14ac:dyDescent="0.2">
      <c r="AD27353" s="11" t="s">
        <v>41871</v>
      </c>
      <c r="AE27353" s="10" t="s">
        <v>3569</v>
      </c>
      <c r="AF27353" s="10" t="s">
        <v>224</v>
      </c>
    </row>
    <row r="27354" spans="30:32" x14ac:dyDescent="0.2">
      <c r="AD27354" s="11" t="s">
        <v>41872</v>
      </c>
      <c r="AE27354" s="10" t="s">
        <v>3569</v>
      </c>
      <c r="AF27354" s="10" t="s">
        <v>224</v>
      </c>
    </row>
    <row r="27355" spans="30:32" x14ac:dyDescent="0.2">
      <c r="AD27355" s="11" t="s">
        <v>41873</v>
      </c>
      <c r="AE27355" s="10" t="s">
        <v>3569</v>
      </c>
      <c r="AF27355" s="10" t="s">
        <v>224</v>
      </c>
    </row>
    <row r="27356" spans="30:32" x14ac:dyDescent="0.2">
      <c r="AD27356" s="11" t="s">
        <v>41874</v>
      </c>
      <c r="AE27356" s="10" t="s">
        <v>3569</v>
      </c>
      <c r="AF27356" s="10" t="s">
        <v>224</v>
      </c>
    </row>
    <row r="27357" spans="30:32" x14ac:dyDescent="0.2">
      <c r="AD27357" s="11" t="s">
        <v>41875</v>
      </c>
      <c r="AE27357" s="10" t="s">
        <v>3569</v>
      </c>
      <c r="AF27357" s="10" t="s">
        <v>224</v>
      </c>
    </row>
    <row r="27358" spans="30:32" x14ac:dyDescent="0.2">
      <c r="AD27358" s="11" t="s">
        <v>41876</v>
      </c>
      <c r="AE27358" s="10" t="s">
        <v>3569</v>
      </c>
      <c r="AF27358" s="10" t="s">
        <v>224</v>
      </c>
    </row>
    <row r="27359" spans="30:32" x14ac:dyDescent="0.2">
      <c r="AD27359" s="11" t="s">
        <v>41877</v>
      </c>
      <c r="AE27359" s="10" t="s">
        <v>3569</v>
      </c>
      <c r="AF27359" s="10" t="s">
        <v>224</v>
      </c>
    </row>
    <row r="27360" spans="30:32" x14ac:dyDescent="0.2">
      <c r="AD27360" s="11" t="s">
        <v>41878</v>
      </c>
      <c r="AE27360" s="10" t="s">
        <v>3569</v>
      </c>
      <c r="AF27360" s="10" t="s">
        <v>224</v>
      </c>
    </row>
    <row r="27361" spans="30:32" x14ac:dyDescent="0.2">
      <c r="AD27361" s="11" t="s">
        <v>41879</v>
      </c>
      <c r="AE27361" s="10" t="s">
        <v>3569</v>
      </c>
      <c r="AF27361" s="10" t="s">
        <v>224</v>
      </c>
    </row>
    <row r="27362" spans="30:32" x14ac:dyDescent="0.2">
      <c r="AD27362" s="11" t="s">
        <v>41880</v>
      </c>
      <c r="AE27362" s="10" t="s">
        <v>3569</v>
      </c>
      <c r="AF27362" s="10" t="s">
        <v>224</v>
      </c>
    </row>
    <row r="27363" spans="30:32" x14ac:dyDescent="0.2">
      <c r="AD27363" s="11" t="s">
        <v>41881</v>
      </c>
      <c r="AE27363" s="10" t="s">
        <v>3569</v>
      </c>
      <c r="AF27363" s="10" t="s">
        <v>224</v>
      </c>
    </row>
    <row r="27364" spans="30:32" x14ac:dyDescent="0.2">
      <c r="AD27364" s="11" t="s">
        <v>41882</v>
      </c>
      <c r="AE27364" s="10" t="s">
        <v>3569</v>
      </c>
      <c r="AF27364" s="10" t="s">
        <v>224</v>
      </c>
    </row>
    <row r="27365" spans="30:32" x14ac:dyDescent="0.2">
      <c r="AD27365" s="11" t="s">
        <v>41883</v>
      </c>
      <c r="AE27365" s="10" t="s">
        <v>3569</v>
      </c>
      <c r="AF27365" s="10" t="s">
        <v>224</v>
      </c>
    </row>
    <row r="27366" spans="30:32" x14ac:dyDescent="0.2">
      <c r="AD27366" s="11" t="s">
        <v>41884</v>
      </c>
      <c r="AE27366" s="10" t="s">
        <v>3569</v>
      </c>
      <c r="AF27366" s="10" t="s">
        <v>224</v>
      </c>
    </row>
    <row r="27367" spans="30:32" x14ac:dyDescent="0.2">
      <c r="AD27367" s="11" t="s">
        <v>41885</v>
      </c>
      <c r="AE27367" s="10" t="s">
        <v>3569</v>
      </c>
      <c r="AF27367" s="10" t="s">
        <v>224</v>
      </c>
    </row>
    <row r="27368" spans="30:32" x14ac:dyDescent="0.2">
      <c r="AD27368" s="11" t="s">
        <v>41886</v>
      </c>
      <c r="AE27368" s="10" t="s">
        <v>3569</v>
      </c>
      <c r="AF27368" s="10" t="s">
        <v>224</v>
      </c>
    </row>
    <row r="27369" spans="30:32" x14ac:dyDescent="0.2">
      <c r="AD27369" s="11" t="s">
        <v>41887</v>
      </c>
      <c r="AE27369" s="10" t="s">
        <v>3569</v>
      </c>
      <c r="AF27369" s="10" t="s">
        <v>224</v>
      </c>
    </row>
    <row r="27370" spans="30:32" x14ac:dyDescent="0.2">
      <c r="AD27370" s="11" t="s">
        <v>41888</v>
      </c>
      <c r="AE27370" s="10" t="s">
        <v>3569</v>
      </c>
      <c r="AF27370" s="10" t="s">
        <v>224</v>
      </c>
    </row>
    <row r="27371" spans="30:32" x14ac:dyDescent="0.2">
      <c r="AD27371" s="11" t="s">
        <v>41889</v>
      </c>
      <c r="AE27371" s="10" t="s">
        <v>3569</v>
      </c>
      <c r="AF27371" s="10" t="s">
        <v>224</v>
      </c>
    </row>
    <row r="27372" spans="30:32" x14ac:dyDescent="0.2">
      <c r="AD27372" s="11" t="s">
        <v>41890</v>
      </c>
      <c r="AE27372" s="10" t="s">
        <v>6009</v>
      </c>
      <c r="AF27372" s="10" t="s">
        <v>224</v>
      </c>
    </row>
    <row r="27373" spans="30:32" x14ac:dyDescent="0.2">
      <c r="AD27373" s="11" t="s">
        <v>41891</v>
      </c>
      <c r="AE27373" s="10" t="s">
        <v>2414</v>
      </c>
      <c r="AF27373" s="10" t="s">
        <v>224</v>
      </c>
    </row>
    <row r="27374" spans="30:32" x14ac:dyDescent="0.2">
      <c r="AD27374" s="11" t="s">
        <v>41892</v>
      </c>
      <c r="AE27374" s="10" t="s">
        <v>26533</v>
      </c>
      <c r="AF27374" s="10" t="s">
        <v>224</v>
      </c>
    </row>
    <row r="27375" spans="30:32" x14ac:dyDescent="0.2">
      <c r="AD27375" s="11" t="s">
        <v>41893</v>
      </c>
      <c r="AE27375" s="10" t="s">
        <v>4119</v>
      </c>
      <c r="AF27375" s="10" t="s">
        <v>224</v>
      </c>
    </row>
    <row r="27376" spans="30:32" x14ac:dyDescent="0.2">
      <c r="AD27376" s="11" t="s">
        <v>41894</v>
      </c>
      <c r="AE27376" s="10" t="s">
        <v>21324</v>
      </c>
      <c r="AF27376" s="10" t="s">
        <v>224</v>
      </c>
    </row>
    <row r="27377" spans="30:32" x14ac:dyDescent="0.2">
      <c r="AD27377" s="11" t="s">
        <v>41895</v>
      </c>
      <c r="AE27377" s="10" t="s">
        <v>26541</v>
      </c>
      <c r="AF27377" s="10" t="s">
        <v>224</v>
      </c>
    </row>
    <row r="27378" spans="30:32" x14ac:dyDescent="0.2">
      <c r="AD27378" s="11" t="s">
        <v>41896</v>
      </c>
      <c r="AE27378" s="10" t="s">
        <v>14846</v>
      </c>
      <c r="AF27378" s="10" t="s">
        <v>224</v>
      </c>
    </row>
    <row r="27379" spans="30:32" x14ac:dyDescent="0.2">
      <c r="AD27379" s="11" t="s">
        <v>41897</v>
      </c>
      <c r="AE27379" s="10" t="s">
        <v>41898</v>
      </c>
      <c r="AF27379" s="10" t="s">
        <v>224</v>
      </c>
    </row>
    <row r="27380" spans="30:32" x14ac:dyDescent="0.2">
      <c r="AD27380" s="11" t="s">
        <v>41899</v>
      </c>
      <c r="AE27380" s="10" t="s">
        <v>15165</v>
      </c>
      <c r="AF27380" s="10" t="s">
        <v>224</v>
      </c>
    </row>
    <row r="27381" spans="30:32" x14ac:dyDescent="0.2">
      <c r="AD27381" s="11" t="s">
        <v>41900</v>
      </c>
      <c r="AE27381" s="10" t="s">
        <v>2420</v>
      </c>
      <c r="AF27381" s="10" t="s">
        <v>224</v>
      </c>
    </row>
    <row r="27382" spans="30:32" x14ac:dyDescent="0.2">
      <c r="AD27382" s="11" t="s">
        <v>41901</v>
      </c>
      <c r="AE27382" s="10" t="s">
        <v>41902</v>
      </c>
      <c r="AF27382" s="10" t="s">
        <v>224</v>
      </c>
    </row>
    <row r="27383" spans="30:32" x14ac:dyDescent="0.2">
      <c r="AD27383" s="11" t="s">
        <v>41903</v>
      </c>
      <c r="AE27383" s="10" t="s">
        <v>16155</v>
      </c>
      <c r="AF27383" s="10" t="s">
        <v>224</v>
      </c>
    </row>
    <row r="27384" spans="30:32" x14ac:dyDescent="0.2">
      <c r="AD27384" s="11" t="s">
        <v>41904</v>
      </c>
      <c r="AE27384" s="10" t="s">
        <v>41905</v>
      </c>
      <c r="AF27384" s="10" t="s">
        <v>224</v>
      </c>
    </row>
    <row r="27385" spans="30:32" x14ac:dyDescent="0.2">
      <c r="AD27385" s="11" t="s">
        <v>41906</v>
      </c>
      <c r="AE27385" s="10" t="s">
        <v>41907</v>
      </c>
      <c r="AF27385" s="10" t="s">
        <v>224</v>
      </c>
    </row>
    <row r="27386" spans="30:32" x14ac:dyDescent="0.2">
      <c r="AD27386" s="11" t="s">
        <v>41908</v>
      </c>
      <c r="AE27386" s="10" t="s">
        <v>41907</v>
      </c>
      <c r="AF27386" s="10" t="s">
        <v>224</v>
      </c>
    </row>
    <row r="27387" spans="30:32" x14ac:dyDescent="0.2">
      <c r="AD27387" s="11" t="s">
        <v>41909</v>
      </c>
      <c r="AE27387" s="10" t="s">
        <v>41910</v>
      </c>
      <c r="AF27387" s="10" t="s">
        <v>224</v>
      </c>
    </row>
    <row r="27388" spans="30:32" x14ac:dyDescent="0.2">
      <c r="AD27388" s="11" t="s">
        <v>41911</v>
      </c>
      <c r="AE27388" s="10" t="s">
        <v>41912</v>
      </c>
      <c r="AF27388" s="10" t="s">
        <v>224</v>
      </c>
    </row>
    <row r="27389" spans="30:32" x14ac:dyDescent="0.2">
      <c r="AD27389" s="11" t="s">
        <v>41913</v>
      </c>
      <c r="AE27389" s="10" t="s">
        <v>7699</v>
      </c>
      <c r="AF27389" s="10" t="s">
        <v>224</v>
      </c>
    </row>
    <row r="27390" spans="30:32" x14ac:dyDescent="0.2">
      <c r="AD27390" s="11" t="s">
        <v>41914</v>
      </c>
      <c r="AE27390" s="10" t="s">
        <v>41915</v>
      </c>
      <c r="AF27390" s="10" t="s">
        <v>224</v>
      </c>
    </row>
    <row r="27391" spans="30:32" x14ac:dyDescent="0.2">
      <c r="AD27391" s="11" t="s">
        <v>41916</v>
      </c>
      <c r="AE27391" s="10" t="s">
        <v>13755</v>
      </c>
      <c r="AF27391" s="10" t="s">
        <v>224</v>
      </c>
    </row>
    <row r="27392" spans="30:32" x14ac:dyDescent="0.2">
      <c r="AD27392" s="11" t="s">
        <v>41917</v>
      </c>
      <c r="AE27392" s="10" t="s">
        <v>41918</v>
      </c>
      <c r="AF27392" s="10" t="s">
        <v>224</v>
      </c>
    </row>
    <row r="27393" spans="30:32" x14ac:dyDescent="0.2">
      <c r="AD27393" s="11" t="s">
        <v>41919</v>
      </c>
      <c r="AE27393" s="10" t="s">
        <v>3129</v>
      </c>
      <c r="AF27393" s="10" t="s">
        <v>224</v>
      </c>
    </row>
    <row r="27394" spans="30:32" x14ac:dyDescent="0.2">
      <c r="AD27394" s="11" t="s">
        <v>41920</v>
      </c>
      <c r="AE27394" s="10" t="s">
        <v>13162</v>
      </c>
      <c r="AF27394" s="10" t="s">
        <v>224</v>
      </c>
    </row>
    <row r="27395" spans="30:32" x14ac:dyDescent="0.2">
      <c r="AD27395" s="11" t="s">
        <v>41921</v>
      </c>
      <c r="AE27395" s="10" t="s">
        <v>16208</v>
      </c>
      <c r="AF27395" s="10" t="s">
        <v>224</v>
      </c>
    </row>
    <row r="27396" spans="30:32" x14ac:dyDescent="0.2">
      <c r="AD27396" s="11" t="s">
        <v>41922</v>
      </c>
      <c r="AE27396" s="10" t="s">
        <v>1059</v>
      </c>
      <c r="AF27396" s="10" t="s">
        <v>224</v>
      </c>
    </row>
    <row r="27397" spans="30:32" x14ac:dyDescent="0.2">
      <c r="AD27397" s="11" t="s">
        <v>41923</v>
      </c>
      <c r="AE27397" s="10" t="s">
        <v>12340</v>
      </c>
      <c r="AF27397" s="10" t="s">
        <v>224</v>
      </c>
    </row>
    <row r="27398" spans="30:32" x14ac:dyDescent="0.2">
      <c r="AD27398" s="11" t="s">
        <v>41924</v>
      </c>
      <c r="AE27398" s="10" t="s">
        <v>41925</v>
      </c>
      <c r="AF27398" s="10" t="s">
        <v>224</v>
      </c>
    </row>
    <row r="27399" spans="30:32" x14ac:dyDescent="0.2">
      <c r="AD27399" s="11" t="s">
        <v>41926</v>
      </c>
      <c r="AE27399" s="10" t="s">
        <v>6760</v>
      </c>
      <c r="AF27399" s="10" t="s">
        <v>224</v>
      </c>
    </row>
    <row r="27400" spans="30:32" x14ac:dyDescent="0.2">
      <c r="AD27400" s="11" t="s">
        <v>41927</v>
      </c>
      <c r="AE27400" s="10" t="s">
        <v>6760</v>
      </c>
      <c r="AF27400" s="10" t="s">
        <v>224</v>
      </c>
    </row>
    <row r="27401" spans="30:32" x14ac:dyDescent="0.2">
      <c r="AD27401" s="11" t="s">
        <v>41928</v>
      </c>
      <c r="AE27401" s="10" t="s">
        <v>6760</v>
      </c>
      <c r="AF27401" s="10" t="s">
        <v>224</v>
      </c>
    </row>
    <row r="27402" spans="30:32" x14ac:dyDescent="0.2">
      <c r="AD27402" s="11" t="s">
        <v>41929</v>
      </c>
      <c r="AE27402" s="10" t="s">
        <v>41930</v>
      </c>
      <c r="AF27402" s="10" t="s">
        <v>224</v>
      </c>
    </row>
    <row r="27403" spans="30:32" x14ac:dyDescent="0.2">
      <c r="AD27403" s="11" t="s">
        <v>41931</v>
      </c>
      <c r="AE27403" s="10" t="s">
        <v>6058</v>
      </c>
      <c r="AF27403" s="10" t="s">
        <v>224</v>
      </c>
    </row>
    <row r="27404" spans="30:32" x14ac:dyDescent="0.2">
      <c r="AD27404" s="11" t="s">
        <v>41932</v>
      </c>
      <c r="AE27404" s="10" t="s">
        <v>15372</v>
      </c>
      <c r="AF27404" s="10" t="s">
        <v>224</v>
      </c>
    </row>
    <row r="27405" spans="30:32" x14ac:dyDescent="0.2">
      <c r="AD27405" s="11" t="s">
        <v>41933</v>
      </c>
      <c r="AE27405" s="10" t="s">
        <v>41934</v>
      </c>
      <c r="AF27405" s="10" t="s">
        <v>224</v>
      </c>
    </row>
    <row r="27406" spans="30:32" x14ac:dyDescent="0.2">
      <c r="AD27406" s="11" t="s">
        <v>41935</v>
      </c>
      <c r="AE27406" s="10" t="s">
        <v>41936</v>
      </c>
      <c r="AF27406" s="10" t="s">
        <v>224</v>
      </c>
    </row>
    <row r="27407" spans="30:32" x14ac:dyDescent="0.2">
      <c r="AD27407" s="11" t="s">
        <v>41937</v>
      </c>
      <c r="AE27407" s="10" t="s">
        <v>7776</v>
      </c>
      <c r="AF27407" s="10" t="s">
        <v>224</v>
      </c>
    </row>
    <row r="27408" spans="30:32" x14ac:dyDescent="0.2">
      <c r="AD27408" s="11" t="s">
        <v>41938</v>
      </c>
      <c r="AE27408" s="10" t="s">
        <v>41939</v>
      </c>
      <c r="AF27408" s="10" t="s">
        <v>224</v>
      </c>
    </row>
    <row r="27409" spans="30:32" x14ac:dyDescent="0.2">
      <c r="AD27409" s="11" t="s">
        <v>41940</v>
      </c>
      <c r="AE27409" s="10" t="s">
        <v>41939</v>
      </c>
      <c r="AF27409" s="10" t="s">
        <v>224</v>
      </c>
    </row>
    <row r="27410" spans="30:32" x14ac:dyDescent="0.2">
      <c r="AD27410" s="11" t="s">
        <v>41941</v>
      </c>
      <c r="AE27410" s="10" t="s">
        <v>41939</v>
      </c>
      <c r="AF27410" s="10" t="s">
        <v>224</v>
      </c>
    </row>
    <row r="27411" spans="30:32" x14ac:dyDescent="0.2">
      <c r="AD27411" s="11" t="s">
        <v>41942</v>
      </c>
      <c r="AE27411" s="10" t="s">
        <v>41939</v>
      </c>
      <c r="AF27411" s="10" t="s">
        <v>224</v>
      </c>
    </row>
    <row r="27412" spans="30:32" x14ac:dyDescent="0.2">
      <c r="AD27412" s="11" t="s">
        <v>41943</v>
      </c>
      <c r="AE27412" s="10" t="s">
        <v>41944</v>
      </c>
      <c r="AF27412" s="10" t="s">
        <v>224</v>
      </c>
    </row>
    <row r="27413" spans="30:32" x14ac:dyDescent="0.2">
      <c r="AD27413" s="11" t="s">
        <v>41945</v>
      </c>
      <c r="AE27413" s="10" t="s">
        <v>41946</v>
      </c>
      <c r="AF27413" s="10" t="s">
        <v>224</v>
      </c>
    </row>
    <row r="27414" spans="30:32" x14ac:dyDescent="0.2">
      <c r="AD27414" s="11" t="s">
        <v>41947</v>
      </c>
      <c r="AE27414" s="10" t="s">
        <v>18865</v>
      </c>
      <c r="AF27414" s="10" t="s">
        <v>224</v>
      </c>
    </row>
    <row r="27415" spans="30:32" x14ac:dyDescent="0.2">
      <c r="AD27415" s="11" t="s">
        <v>41948</v>
      </c>
      <c r="AE27415" s="10" t="s">
        <v>41949</v>
      </c>
      <c r="AF27415" s="10" t="s">
        <v>224</v>
      </c>
    </row>
    <row r="27416" spans="30:32" x14ac:dyDescent="0.2">
      <c r="AD27416" s="11" t="s">
        <v>41950</v>
      </c>
      <c r="AE27416" s="10" t="s">
        <v>26601</v>
      </c>
      <c r="AF27416" s="10" t="s">
        <v>224</v>
      </c>
    </row>
    <row r="27417" spans="30:32" x14ac:dyDescent="0.2">
      <c r="AD27417" s="11" t="s">
        <v>41951</v>
      </c>
      <c r="AE27417" s="10" t="s">
        <v>26601</v>
      </c>
      <c r="AF27417" s="10" t="s">
        <v>224</v>
      </c>
    </row>
    <row r="27418" spans="30:32" x14ac:dyDescent="0.2">
      <c r="AD27418" s="11" t="s">
        <v>41952</v>
      </c>
      <c r="AE27418" s="10" t="s">
        <v>41953</v>
      </c>
      <c r="AF27418" s="10" t="s">
        <v>224</v>
      </c>
    </row>
    <row r="27419" spans="30:32" x14ac:dyDescent="0.2">
      <c r="AD27419" s="11" t="s">
        <v>41954</v>
      </c>
      <c r="AE27419" s="10" t="s">
        <v>41955</v>
      </c>
      <c r="AF27419" s="10" t="s">
        <v>224</v>
      </c>
    </row>
    <row r="27420" spans="30:32" x14ac:dyDescent="0.2">
      <c r="AD27420" s="11" t="s">
        <v>41956</v>
      </c>
      <c r="AE27420" s="10" t="s">
        <v>41957</v>
      </c>
      <c r="AF27420" s="10" t="s">
        <v>224</v>
      </c>
    </row>
    <row r="27421" spans="30:32" x14ac:dyDescent="0.2">
      <c r="AD27421" s="11" t="s">
        <v>41958</v>
      </c>
      <c r="AE27421" s="10" t="s">
        <v>41959</v>
      </c>
      <c r="AF27421" s="10" t="s">
        <v>224</v>
      </c>
    </row>
    <row r="27422" spans="30:32" x14ac:dyDescent="0.2">
      <c r="AD27422" s="11" t="s">
        <v>41960</v>
      </c>
      <c r="AE27422" s="10" t="s">
        <v>40809</v>
      </c>
      <c r="AF27422" s="10" t="s">
        <v>224</v>
      </c>
    </row>
    <row r="27423" spans="30:32" x14ac:dyDescent="0.2">
      <c r="AD27423" s="11" t="s">
        <v>41961</v>
      </c>
      <c r="AE27423" s="10" t="s">
        <v>3173</v>
      </c>
      <c r="AF27423" s="10" t="s">
        <v>224</v>
      </c>
    </row>
    <row r="27424" spans="30:32" x14ac:dyDescent="0.2">
      <c r="AD27424" s="11" t="s">
        <v>41962</v>
      </c>
      <c r="AE27424" s="10" t="s">
        <v>41963</v>
      </c>
      <c r="AF27424" s="10" t="s">
        <v>224</v>
      </c>
    </row>
    <row r="27425" spans="30:32" x14ac:dyDescent="0.2">
      <c r="AD27425" s="11" t="s">
        <v>41964</v>
      </c>
      <c r="AE27425" s="10" t="s">
        <v>41963</v>
      </c>
      <c r="AF27425" s="10" t="s">
        <v>224</v>
      </c>
    </row>
    <row r="27426" spans="30:32" x14ac:dyDescent="0.2">
      <c r="AD27426" s="11" t="s">
        <v>41965</v>
      </c>
      <c r="AE27426" s="10" t="s">
        <v>41966</v>
      </c>
      <c r="AF27426" s="10" t="s">
        <v>224</v>
      </c>
    </row>
    <row r="27427" spans="30:32" x14ac:dyDescent="0.2">
      <c r="AD27427" s="11" t="s">
        <v>41967</v>
      </c>
      <c r="AE27427" s="10" t="s">
        <v>41968</v>
      </c>
      <c r="AF27427" s="10" t="s">
        <v>224</v>
      </c>
    </row>
    <row r="27428" spans="30:32" x14ac:dyDescent="0.2">
      <c r="AD27428" s="11" t="s">
        <v>41969</v>
      </c>
      <c r="AE27428" s="10" t="s">
        <v>41970</v>
      </c>
      <c r="AF27428" s="10" t="s">
        <v>224</v>
      </c>
    </row>
    <row r="27429" spans="30:32" x14ac:dyDescent="0.2">
      <c r="AD27429" s="11" t="s">
        <v>41971</v>
      </c>
      <c r="AE27429" s="10" t="s">
        <v>21442</v>
      </c>
      <c r="AF27429" s="10" t="s">
        <v>224</v>
      </c>
    </row>
    <row r="27430" spans="30:32" x14ac:dyDescent="0.2">
      <c r="AD27430" s="11" t="s">
        <v>41972</v>
      </c>
      <c r="AE27430" s="10" t="s">
        <v>41973</v>
      </c>
      <c r="AF27430" s="10" t="s">
        <v>224</v>
      </c>
    </row>
    <row r="27431" spans="30:32" x14ac:dyDescent="0.2">
      <c r="AD27431" s="11" t="s">
        <v>41974</v>
      </c>
      <c r="AE27431" s="10" t="s">
        <v>41973</v>
      </c>
      <c r="AF27431" s="10" t="s">
        <v>224</v>
      </c>
    </row>
    <row r="27432" spans="30:32" x14ac:dyDescent="0.2">
      <c r="AD27432" s="11" t="s">
        <v>41975</v>
      </c>
      <c r="AE27432" s="10" t="s">
        <v>41973</v>
      </c>
      <c r="AF27432" s="10" t="s">
        <v>224</v>
      </c>
    </row>
    <row r="27433" spans="30:32" x14ac:dyDescent="0.2">
      <c r="AD27433" s="11" t="s">
        <v>41976</v>
      </c>
      <c r="AE27433" s="10" t="s">
        <v>41973</v>
      </c>
      <c r="AF27433" s="10" t="s">
        <v>224</v>
      </c>
    </row>
    <row r="27434" spans="30:32" x14ac:dyDescent="0.2">
      <c r="AD27434" s="11" t="s">
        <v>41977</v>
      </c>
      <c r="AE27434" s="10" t="s">
        <v>41978</v>
      </c>
      <c r="AF27434" s="10" t="s">
        <v>224</v>
      </c>
    </row>
    <row r="27435" spans="30:32" x14ac:dyDescent="0.2">
      <c r="AD27435" s="11" t="s">
        <v>41979</v>
      </c>
      <c r="AE27435" s="10" t="s">
        <v>14980</v>
      </c>
      <c r="AF27435" s="10" t="s">
        <v>224</v>
      </c>
    </row>
    <row r="27436" spans="30:32" x14ac:dyDescent="0.2">
      <c r="AD27436" s="11" t="s">
        <v>41980</v>
      </c>
      <c r="AE27436" s="10" t="s">
        <v>41981</v>
      </c>
      <c r="AF27436" s="10" t="s">
        <v>224</v>
      </c>
    </row>
    <row r="27437" spans="30:32" x14ac:dyDescent="0.2">
      <c r="AD27437" s="11" t="s">
        <v>41982</v>
      </c>
      <c r="AE27437" s="10" t="s">
        <v>41983</v>
      </c>
      <c r="AF27437" s="10" t="s">
        <v>224</v>
      </c>
    </row>
    <row r="27438" spans="30:32" x14ac:dyDescent="0.2">
      <c r="AD27438" s="11" t="s">
        <v>41984</v>
      </c>
      <c r="AE27438" s="10" t="s">
        <v>41985</v>
      </c>
      <c r="AF27438" s="10" t="s">
        <v>224</v>
      </c>
    </row>
    <row r="27439" spans="30:32" x14ac:dyDescent="0.2">
      <c r="AD27439" s="11" t="s">
        <v>41986</v>
      </c>
      <c r="AE27439" s="10" t="s">
        <v>6095</v>
      </c>
      <c r="AF27439" s="10" t="s">
        <v>224</v>
      </c>
    </row>
    <row r="27440" spans="30:32" x14ac:dyDescent="0.2">
      <c r="AD27440" s="11" t="s">
        <v>41987</v>
      </c>
      <c r="AE27440" s="10" t="s">
        <v>41988</v>
      </c>
      <c r="AF27440" s="10" t="s">
        <v>224</v>
      </c>
    </row>
    <row r="27441" spans="30:32" x14ac:dyDescent="0.2">
      <c r="AD27441" s="11" t="s">
        <v>41989</v>
      </c>
      <c r="AE27441" s="10" t="s">
        <v>16283</v>
      </c>
      <c r="AF27441" s="10" t="s">
        <v>224</v>
      </c>
    </row>
    <row r="27442" spans="30:32" x14ac:dyDescent="0.2">
      <c r="AD27442" s="11" t="s">
        <v>41990</v>
      </c>
      <c r="AE27442" s="10" t="s">
        <v>27013</v>
      </c>
      <c r="AF27442" s="10" t="s">
        <v>224</v>
      </c>
    </row>
    <row r="27443" spans="30:32" x14ac:dyDescent="0.2">
      <c r="AD27443" s="11" t="s">
        <v>41991</v>
      </c>
      <c r="AE27443" s="10" t="s">
        <v>41992</v>
      </c>
      <c r="AF27443" s="10" t="s">
        <v>224</v>
      </c>
    </row>
    <row r="27444" spans="30:32" x14ac:dyDescent="0.2">
      <c r="AD27444" s="11" t="s">
        <v>41993</v>
      </c>
      <c r="AE27444" s="10" t="s">
        <v>41994</v>
      </c>
      <c r="AF27444" s="10" t="s">
        <v>224</v>
      </c>
    </row>
    <row r="27445" spans="30:32" x14ac:dyDescent="0.2">
      <c r="AD27445" s="11" t="s">
        <v>41995</v>
      </c>
      <c r="AE27445" s="10" t="s">
        <v>30529</v>
      </c>
      <c r="AF27445" s="10" t="s">
        <v>224</v>
      </c>
    </row>
    <row r="27446" spans="30:32" x14ac:dyDescent="0.2">
      <c r="AD27446" s="11" t="s">
        <v>41996</v>
      </c>
      <c r="AE27446" s="10" t="s">
        <v>41997</v>
      </c>
      <c r="AF27446" s="10" t="s">
        <v>224</v>
      </c>
    </row>
    <row r="27447" spans="30:32" x14ac:dyDescent="0.2">
      <c r="AD27447" s="11" t="s">
        <v>41998</v>
      </c>
      <c r="AE27447" s="10" t="s">
        <v>41999</v>
      </c>
      <c r="AF27447" s="10" t="s">
        <v>224</v>
      </c>
    </row>
    <row r="27448" spans="30:32" x14ac:dyDescent="0.2">
      <c r="AD27448" s="11" t="s">
        <v>42000</v>
      </c>
      <c r="AE27448" s="10" t="s">
        <v>41999</v>
      </c>
      <c r="AF27448" s="10" t="s">
        <v>224</v>
      </c>
    </row>
    <row r="27449" spans="30:32" x14ac:dyDescent="0.2">
      <c r="AD27449" s="11" t="s">
        <v>42001</v>
      </c>
      <c r="AE27449" s="10" t="s">
        <v>41999</v>
      </c>
      <c r="AF27449" s="10" t="s">
        <v>224</v>
      </c>
    </row>
    <row r="27450" spans="30:32" x14ac:dyDescent="0.2">
      <c r="AD27450" s="11" t="s">
        <v>42002</v>
      </c>
      <c r="AE27450" s="10" t="s">
        <v>1475</v>
      </c>
      <c r="AF27450" s="10" t="s">
        <v>224</v>
      </c>
    </row>
    <row r="27451" spans="30:32" x14ac:dyDescent="0.2">
      <c r="AD27451" s="11" t="s">
        <v>42003</v>
      </c>
      <c r="AE27451" s="10" t="s">
        <v>8768</v>
      </c>
      <c r="AF27451" s="10" t="s">
        <v>224</v>
      </c>
    </row>
    <row r="27452" spans="30:32" x14ac:dyDescent="0.2">
      <c r="AD27452" s="11" t="s">
        <v>42004</v>
      </c>
      <c r="AE27452" s="10" t="s">
        <v>15029</v>
      </c>
      <c r="AF27452" s="10" t="s">
        <v>224</v>
      </c>
    </row>
    <row r="27453" spans="30:32" x14ac:dyDescent="0.2">
      <c r="AD27453" s="11" t="s">
        <v>42005</v>
      </c>
      <c r="AE27453" s="10" t="s">
        <v>31913</v>
      </c>
      <c r="AF27453" s="10" t="s">
        <v>224</v>
      </c>
    </row>
    <row r="27454" spans="30:32" x14ac:dyDescent="0.2">
      <c r="AD27454" s="11" t="s">
        <v>42006</v>
      </c>
      <c r="AE27454" s="10" t="s">
        <v>11975</v>
      </c>
      <c r="AF27454" s="10" t="s">
        <v>224</v>
      </c>
    </row>
    <row r="27455" spans="30:32" x14ac:dyDescent="0.2">
      <c r="AD27455" s="11" t="s">
        <v>42007</v>
      </c>
      <c r="AE27455" s="10" t="s">
        <v>25052</v>
      </c>
      <c r="AF27455" s="10" t="s">
        <v>224</v>
      </c>
    </row>
    <row r="27456" spans="30:32" x14ac:dyDescent="0.2">
      <c r="AD27456" s="11" t="s">
        <v>42008</v>
      </c>
      <c r="AE27456" s="10" t="s">
        <v>16303</v>
      </c>
      <c r="AF27456" s="10" t="s">
        <v>224</v>
      </c>
    </row>
    <row r="27457" spans="30:32" x14ac:dyDescent="0.2">
      <c r="AD27457" s="11" t="s">
        <v>42009</v>
      </c>
      <c r="AE27457" s="10" t="s">
        <v>42010</v>
      </c>
      <c r="AF27457" s="10" t="s">
        <v>224</v>
      </c>
    </row>
    <row r="27458" spans="30:32" x14ac:dyDescent="0.2">
      <c r="AD27458" s="11" t="s">
        <v>42011</v>
      </c>
      <c r="AE27458" s="10" t="s">
        <v>1479</v>
      </c>
      <c r="AF27458" s="10" t="s">
        <v>224</v>
      </c>
    </row>
    <row r="27459" spans="30:32" x14ac:dyDescent="0.2">
      <c r="AD27459" s="11" t="s">
        <v>42012</v>
      </c>
      <c r="AE27459" s="10" t="s">
        <v>42013</v>
      </c>
      <c r="AF27459" s="10" t="s">
        <v>224</v>
      </c>
    </row>
    <row r="27460" spans="30:32" x14ac:dyDescent="0.2">
      <c r="AD27460" s="11" t="s">
        <v>42014</v>
      </c>
      <c r="AE27460" s="10" t="s">
        <v>42015</v>
      </c>
      <c r="AF27460" s="10" t="s">
        <v>224</v>
      </c>
    </row>
    <row r="27461" spans="30:32" x14ac:dyDescent="0.2">
      <c r="AD27461" s="11" t="s">
        <v>42016</v>
      </c>
      <c r="AE27461" s="10" t="s">
        <v>42017</v>
      </c>
      <c r="AF27461" s="10" t="s">
        <v>224</v>
      </c>
    </row>
    <row r="27462" spans="30:32" x14ac:dyDescent="0.2">
      <c r="AD27462" s="11" t="s">
        <v>42018</v>
      </c>
      <c r="AE27462" s="10" t="s">
        <v>42019</v>
      </c>
      <c r="AF27462" s="10" t="s">
        <v>224</v>
      </c>
    </row>
    <row r="27463" spans="30:32" x14ac:dyDescent="0.2">
      <c r="AD27463" s="11" t="s">
        <v>42020</v>
      </c>
      <c r="AE27463" s="10" t="s">
        <v>4588</v>
      </c>
      <c r="AF27463" s="10" t="s">
        <v>224</v>
      </c>
    </row>
    <row r="27464" spans="30:32" x14ac:dyDescent="0.2">
      <c r="AD27464" s="11" t="s">
        <v>42021</v>
      </c>
      <c r="AE27464" s="10" t="s">
        <v>42022</v>
      </c>
      <c r="AF27464" s="10" t="s">
        <v>224</v>
      </c>
    </row>
    <row r="27465" spans="30:32" x14ac:dyDescent="0.2">
      <c r="AD27465" s="11" t="s">
        <v>42023</v>
      </c>
      <c r="AE27465" s="10" t="s">
        <v>42024</v>
      </c>
      <c r="AF27465" s="10" t="s">
        <v>224</v>
      </c>
    </row>
    <row r="27466" spans="30:32" x14ac:dyDescent="0.2">
      <c r="AD27466" s="11" t="s">
        <v>42025</v>
      </c>
      <c r="AE27466" s="10" t="s">
        <v>23437</v>
      </c>
      <c r="AF27466" s="10" t="s">
        <v>224</v>
      </c>
    </row>
    <row r="27467" spans="30:32" x14ac:dyDescent="0.2">
      <c r="AD27467" s="11" t="s">
        <v>42026</v>
      </c>
      <c r="AE27467" s="10" t="s">
        <v>4263</v>
      </c>
      <c r="AF27467" s="10" t="s">
        <v>224</v>
      </c>
    </row>
    <row r="27468" spans="30:32" x14ac:dyDescent="0.2">
      <c r="AD27468" s="11" t="s">
        <v>42027</v>
      </c>
      <c r="AE27468" s="10" t="s">
        <v>13822</v>
      </c>
      <c r="AF27468" s="10" t="s">
        <v>224</v>
      </c>
    </row>
    <row r="27469" spans="30:32" x14ac:dyDescent="0.2">
      <c r="AD27469" s="11" t="s">
        <v>42028</v>
      </c>
      <c r="AE27469" s="10" t="s">
        <v>10960</v>
      </c>
      <c r="AF27469" s="10" t="s">
        <v>224</v>
      </c>
    </row>
    <row r="27470" spans="30:32" x14ac:dyDescent="0.2">
      <c r="AD27470" s="11" t="s">
        <v>42029</v>
      </c>
      <c r="AE27470" s="10" t="s">
        <v>10701</v>
      </c>
      <c r="AF27470" s="10" t="s">
        <v>224</v>
      </c>
    </row>
    <row r="27471" spans="30:32" x14ac:dyDescent="0.2">
      <c r="AD27471" s="11" t="s">
        <v>42030</v>
      </c>
      <c r="AE27471" s="10" t="s">
        <v>16327</v>
      </c>
      <c r="AF27471" s="10" t="s">
        <v>224</v>
      </c>
    </row>
    <row r="27472" spans="30:32" x14ac:dyDescent="0.2">
      <c r="AD27472" s="11" t="s">
        <v>42031</v>
      </c>
      <c r="AE27472" s="10" t="s">
        <v>10972</v>
      </c>
      <c r="AF27472" s="10" t="s">
        <v>224</v>
      </c>
    </row>
    <row r="27473" spans="30:32" x14ac:dyDescent="0.2">
      <c r="AD27473" s="11" t="s">
        <v>42032</v>
      </c>
      <c r="AE27473" s="10" t="s">
        <v>16336</v>
      </c>
      <c r="AF27473" s="10" t="s">
        <v>224</v>
      </c>
    </row>
    <row r="27474" spans="30:32" x14ac:dyDescent="0.2">
      <c r="AD27474" s="11" t="s">
        <v>42033</v>
      </c>
      <c r="AE27474" s="10" t="s">
        <v>16336</v>
      </c>
      <c r="AF27474" s="10" t="s">
        <v>224</v>
      </c>
    </row>
    <row r="27475" spans="30:32" x14ac:dyDescent="0.2">
      <c r="AD27475" s="11" t="s">
        <v>42034</v>
      </c>
      <c r="AE27475" s="10" t="s">
        <v>16339</v>
      </c>
      <c r="AF27475" s="10" t="s">
        <v>224</v>
      </c>
    </row>
    <row r="27476" spans="30:32" x14ac:dyDescent="0.2">
      <c r="AD27476" s="11" t="s">
        <v>42035</v>
      </c>
      <c r="AE27476" s="10" t="s">
        <v>42036</v>
      </c>
      <c r="AF27476" s="10" t="s">
        <v>224</v>
      </c>
    </row>
    <row r="27477" spans="30:32" x14ac:dyDescent="0.2">
      <c r="AD27477" s="11" t="s">
        <v>42037</v>
      </c>
      <c r="AE27477" s="10" t="s">
        <v>31178</v>
      </c>
      <c r="AF27477" s="10" t="s">
        <v>224</v>
      </c>
    </row>
    <row r="27478" spans="30:32" x14ac:dyDescent="0.2">
      <c r="AD27478" s="11" t="s">
        <v>42038</v>
      </c>
      <c r="AE27478" s="10" t="s">
        <v>22844</v>
      </c>
      <c r="AF27478" s="10" t="s">
        <v>224</v>
      </c>
    </row>
    <row r="27479" spans="30:32" x14ac:dyDescent="0.2">
      <c r="AD27479" s="11" t="s">
        <v>42039</v>
      </c>
      <c r="AE27479" s="10" t="s">
        <v>42040</v>
      </c>
      <c r="AF27479" s="10" t="s">
        <v>224</v>
      </c>
    </row>
    <row r="27480" spans="30:32" x14ac:dyDescent="0.2">
      <c r="AD27480" s="11" t="s">
        <v>42041</v>
      </c>
      <c r="AE27480" s="10" t="s">
        <v>29848</v>
      </c>
      <c r="AF27480" s="10" t="s">
        <v>224</v>
      </c>
    </row>
    <row r="27481" spans="30:32" x14ac:dyDescent="0.2">
      <c r="AD27481" s="11" t="s">
        <v>42042</v>
      </c>
      <c r="AE27481" s="10" t="s">
        <v>1497</v>
      </c>
      <c r="AF27481" s="10" t="s">
        <v>224</v>
      </c>
    </row>
    <row r="27482" spans="30:32" x14ac:dyDescent="0.2">
      <c r="AD27482" s="11" t="s">
        <v>42043</v>
      </c>
      <c r="AE27482" s="10" t="s">
        <v>42044</v>
      </c>
      <c r="AF27482" s="10" t="s">
        <v>224</v>
      </c>
    </row>
    <row r="27483" spans="30:32" x14ac:dyDescent="0.2">
      <c r="AD27483" s="11" t="s">
        <v>42045</v>
      </c>
      <c r="AE27483" s="10" t="s">
        <v>42046</v>
      </c>
      <c r="AF27483" s="10" t="s">
        <v>224</v>
      </c>
    </row>
    <row r="27484" spans="30:32" x14ac:dyDescent="0.2">
      <c r="AD27484" s="11" t="s">
        <v>42047</v>
      </c>
      <c r="AE27484" s="10" t="s">
        <v>42048</v>
      </c>
      <c r="AF27484" s="10" t="s">
        <v>224</v>
      </c>
    </row>
    <row r="27485" spans="30:32" x14ac:dyDescent="0.2">
      <c r="AD27485" s="11" t="s">
        <v>42049</v>
      </c>
      <c r="AE27485" s="10" t="s">
        <v>16352</v>
      </c>
      <c r="AF27485" s="10" t="s">
        <v>224</v>
      </c>
    </row>
    <row r="27486" spans="30:32" x14ac:dyDescent="0.2">
      <c r="AD27486" s="11" t="s">
        <v>42050</v>
      </c>
      <c r="AE27486" s="10" t="s">
        <v>40942</v>
      </c>
      <c r="AF27486" s="10" t="s">
        <v>224</v>
      </c>
    </row>
    <row r="27487" spans="30:32" x14ac:dyDescent="0.2">
      <c r="AD27487" s="11" t="s">
        <v>42051</v>
      </c>
      <c r="AE27487" s="10" t="s">
        <v>42052</v>
      </c>
      <c r="AF27487" s="10" t="s">
        <v>224</v>
      </c>
    </row>
    <row r="27488" spans="30:32" x14ac:dyDescent="0.2">
      <c r="AD27488" s="11" t="s">
        <v>42053</v>
      </c>
      <c r="AE27488" s="10" t="s">
        <v>12556</v>
      </c>
      <c r="AF27488" s="10" t="s">
        <v>224</v>
      </c>
    </row>
    <row r="27489" spans="30:32" x14ac:dyDescent="0.2">
      <c r="AD27489" s="11" t="s">
        <v>42054</v>
      </c>
      <c r="AE27489" s="10" t="s">
        <v>42055</v>
      </c>
      <c r="AF27489" s="10" t="s">
        <v>224</v>
      </c>
    </row>
    <row r="27490" spans="30:32" x14ac:dyDescent="0.2">
      <c r="AD27490" s="11" t="s">
        <v>42056</v>
      </c>
      <c r="AE27490" s="10" t="s">
        <v>42055</v>
      </c>
      <c r="AF27490" s="10" t="s">
        <v>224</v>
      </c>
    </row>
    <row r="27491" spans="30:32" x14ac:dyDescent="0.2">
      <c r="AD27491" s="11" t="s">
        <v>42057</v>
      </c>
      <c r="AE27491" s="10" t="s">
        <v>42058</v>
      </c>
      <c r="AF27491" s="10" t="s">
        <v>224</v>
      </c>
    </row>
    <row r="27492" spans="30:32" x14ac:dyDescent="0.2">
      <c r="AD27492" s="11" t="s">
        <v>42059</v>
      </c>
      <c r="AE27492" s="10" t="s">
        <v>42060</v>
      </c>
      <c r="AF27492" s="10" t="s">
        <v>224</v>
      </c>
    </row>
    <row r="27493" spans="30:32" x14ac:dyDescent="0.2">
      <c r="AD27493" s="11" t="s">
        <v>42061</v>
      </c>
      <c r="AE27493" s="10" t="s">
        <v>20844</v>
      </c>
      <c r="AF27493" s="10" t="s">
        <v>224</v>
      </c>
    </row>
    <row r="27494" spans="30:32" x14ac:dyDescent="0.2">
      <c r="AD27494" s="11" t="s">
        <v>42062</v>
      </c>
      <c r="AE27494" s="10" t="s">
        <v>20844</v>
      </c>
      <c r="AF27494" s="10" t="s">
        <v>224</v>
      </c>
    </row>
    <row r="27495" spans="30:32" x14ac:dyDescent="0.2">
      <c r="AD27495" s="11" t="s">
        <v>42063</v>
      </c>
      <c r="AE27495" s="10" t="s">
        <v>20844</v>
      </c>
      <c r="AF27495" s="10" t="s">
        <v>224</v>
      </c>
    </row>
    <row r="27496" spans="30:32" x14ac:dyDescent="0.2">
      <c r="AD27496" s="11" t="s">
        <v>42064</v>
      </c>
      <c r="AE27496" s="10" t="s">
        <v>42065</v>
      </c>
      <c r="AF27496" s="10" t="s">
        <v>224</v>
      </c>
    </row>
    <row r="27497" spans="30:32" x14ac:dyDescent="0.2">
      <c r="AD27497" s="11" t="s">
        <v>42066</v>
      </c>
      <c r="AE27497" s="10" t="s">
        <v>42067</v>
      </c>
      <c r="AF27497" s="10" t="s">
        <v>224</v>
      </c>
    </row>
    <row r="27498" spans="30:32" x14ac:dyDescent="0.2">
      <c r="AD27498" s="11" t="s">
        <v>42068</v>
      </c>
      <c r="AE27498" s="10" t="s">
        <v>3696</v>
      </c>
      <c r="AF27498" s="10" t="s">
        <v>224</v>
      </c>
    </row>
    <row r="27499" spans="30:32" x14ac:dyDescent="0.2">
      <c r="AD27499" s="11" t="s">
        <v>42069</v>
      </c>
      <c r="AE27499" s="10" t="s">
        <v>18962</v>
      </c>
      <c r="AF27499" s="10" t="s">
        <v>224</v>
      </c>
    </row>
    <row r="27500" spans="30:32" x14ac:dyDescent="0.2">
      <c r="AD27500" s="11" t="s">
        <v>42070</v>
      </c>
      <c r="AE27500" s="10" t="s">
        <v>42071</v>
      </c>
      <c r="AF27500" s="10" t="s">
        <v>224</v>
      </c>
    </row>
    <row r="27501" spans="30:32" x14ac:dyDescent="0.2">
      <c r="AD27501" s="11" t="s">
        <v>42072</v>
      </c>
      <c r="AE27501" s="10" t="s">
        <v>42073</v>
      </c>
      <c r="AF27501" s="10" t="s">
        <v>224</v>
      </c>
    </row>
    <row r="27502" spans="30:32" x14ac:dyDescent="0.2">
      <c r="AD27502" s="11" t="s">
        <v>42074</v>
      </c>
      <c r="AE27502" s="10" t="s">
        <v>42075</v>
      </c>
      <c r="AF27502" s="10" t="s">
        <v>224</v>
      </c>
    </row>
    <row r="27503" spans="30:32" x14ac:dyDescent="0.2">
      <c r="AD27503" s="11" t="s">
        <v>42076</v>
      </c>
      <c r="AE27503" s="10" t="s">
        <v>42077</v>
      </c>
      <c r="AF27503" s="10" t="s">
        <v>224</v>
      </c>
    </row>
    <row r="27504" spans="30:32" x14ac:dyDescent="0.2">
      <c r="AD27504" s="11" t="s">
        <v>42078</v>
      </c>
      <c r="AE27504" s="10" t="s">
        <v>42079</v>
      </c>
      <c r="AF27504" s="10" t="s">
        <v>224</v>
      </c>
    </row>
    <row r="27505" spans="30:32" x14ac:dyDescent="0.2">
      <c r="AD27505" s="11" t="s">
        <v>42080</v>
      </c>
      <c r="AE27505" s="10" t="s">
        <v>13133</v>
      </c>
      <c r="AF27505" s="10" t="s">
        <v>224</v>
      </c>
    </row>
    <row r="27506" spans="30:32" x14ac:dyDescent="0.2">
      <c r="AD27506" s="11" t="s">
        <v>42081</v>
      </c>
      <c r="AE27506" s="10" t="s">
        <v>42082</v>
      </c>
      <c r="AF27506" s="10" t="s">
        <v>224</v>
      </c>
    </row>
    <row r="27507" spans="30:32" x14ac:dyDescent="0.2">
      <c r="AD27507" s="11" t="s">
        <v>42083</v>
      </c>
      <c r="AE27507" s="10" t="s">
        <v>42084</v>
      </c>
      <c r="AF27507" s="10" t="s">
        <v>224</v>
      </c>
    </row>
    <row r="27508" spans="30:32" x14ac:dyDescent="0.2">
      <c r="AD27508" s="11" t="s">
        <v>42085</v>
      </c>
      <c r="AE27508" s="10" t="s">
        <v>1187</v>
      </c>
      <c r="AF27508" s="10" t="s">
        <v>224</v>
      </c>
    </row>
    <row r="27509" spans="30:32" x14ac:dyDescent="0.2">
      <c r="AD27509" s="11" t="s">
        <v>42086</v>
      </c>
      <c r="AE27509" s="10" t="s">
        <v>42087</v>
      </c>
      <c r="AF27509" s="10" t="s">
        <v>224</v>
      </c>
    </row>
    <row r="27510" spans="30:32" x14ac:dyDescent="0.2">
      <c r="AD27510" s="11" t="s">
        <v>42088</v>
      </c>
      <c r="AE27510" s="10" t="s">
        <v>9603</v>
      </c>
      <c r="AF27510" s="10" t="s">
        <v>224</v>
      </c>
    </row>
    <row r="27511" spans="30:32" x14ac:dyDescent="0.2">
      <c r="AD27511" s="11" t="s">
        <v>42089</v>
      </c>
      <c r="AE27511" s="10" t="s">
        <v>42090</v>
      </c>
      <c r="AF27511" s="10" t="s">
        <v>224</v>
      </c>
    </row>
    <row r="27512" spans="30:32" x14ac:dyDescent="0.2">
      <c r="AD27512" s="11" t="s">
        <v>42091</v>
      </c>
      <c r="AE27512" s="10" t="s">
        <v>5501</v>
      </c>
      <c r="AF27512" s="10" t="s">
        <v>224</v>
      </c>
    </row>
    <row r="27513" spans="30:32" x14ac:dyDescent="0.2">
      <c r="AD27513" s="11" t="s">
        <v>42092</v>
      </c>
      <c r="AE27513" s="10" t="s">
        <v>28596</v>
      </c>
      <c r="AF27513" s="10" t="s">
        <v>224</v>
      </c>
    </row>
    <row r="27514" spans="30:32" x14ac:dyDescent="0.2">
      <c r="AD27514" s="11" t="s">
        <v>42093</v>
      </c>
      <c r="AE27514" s="10" t="s">
        <v>17948</v>
      </c>
      <c r="AF27514" s="10" t="s">
        <v>224</v>
      </c>
    </row>
    <row r="27515" spans="30:32" x14ac:dyDescent="0.2">
      <c r="AD27515" s="11" t="s">
        <v>42094</v>
      </c>
      <c r="AE27515" s="10" t="s">
        <v>42095</v>
      </c>
      <c r="AF27515" s="10" t="s">
        <v>224</v>
      </c>
    </row>
    <row r="27516" spans="30:32" x14ac:dyDescent="0.2">
      <c r="AD27516" s="11" t="s">
        <v>42096</v>
      </c>
      <c r="AE27516" s="10" t="s">
        <v>42097</v>
      </c>
      <c r="AF27516" s="10" t="s">
        <v>224</v>
      </c>
    </row>
    <row r="27517" spans="30:32" x14ac:dyDescent="0.2">
      <c r="AD27517" s="11" t="s">
        <v>42098</v>
      </c>
      <c r="AE27517" s="10" t="s">
        <v>4337</v>
      </c>
      <c r="AF27517" s="10" t="s">
        <v>224</v>
      </c>
    </row>
    <row r="27518" spans="30:32" x14ac:dyDescent="0.2">
      <c r="AD27518" s="11" t="s">
        <v>42099</v>
      </c>
      <c r="AE27518" s="10" t="s">
        <v>8831</v>
      </c>
      <c r="AF27518" s="10" t="s">
        <v>224</v>
      </c>
    </row>
    <row r="27519" spans="30:32" x14ac:dyDescent="0.2">
      <c r="AD27519" s="11" t="s">
        <v>42100</v>
      </c>
      <c r="AE27519" s="10" t="s">
        <v>42101</v>
      </c>
      <c r="AF27519" s="10" t="s">
        <v>224</v>
      </c>
    </row>
    <row r="27520" spans="30:32" x14ac:dyDescent="0.2">
      <c r="AD27520" s="11" t="s">
        <v>42102</v>
      </c>
      <c r="AE27520" s="10" t="s">
        <v>42103</v>
      </c>
      <c r="AF27520" s="10" t="s">
        <v>224</v>
      </c>
    </row>
    <row r="27521" spans="30:32" x14ac:dyDescent="0.2">
      <c r="AD27521" s="11" t="s">
        <v>42104</v>
      </c>
      <c r="AE27521" s="10" t="s">
        <v>12684</v>
      </c>
      <c r="AF27521" s="10" t="s">
        <v>224</v>
      </c>
    </row>
    <row r="27522" spans="30:32" x14ac:dyDescent="0.2">
      <c r="AD27522" s="11" t="s">
        <v>42105</v>
      </c>
      <c r="AE27522" s="10" t="s">
        <v>42106</v>
      </c>
      <c r="AF27522" s="10" t="s">
        <v>224</v>
      </c>
    </row>
    <row r="27523" spans="30:32" x14ac:dyDescent="0.2">
      <c r="AD27523" s="11" t="s">
        <v>42107</v>
      </c>
      <c r="AE27523" s="10" t="s">
        <v>42108</v>
      </c>
      <c r="AF27523" s="10" t="s">
        <v>224</v>
      </c>
    </row>
    <row r="27524" spans="30:32" x14ac:dyDescent="0.2">
      <c r="AD27524" s="11" t="s">
        <v>42109</v>
      </c>
      <c r="AE27524" s="10" t="s">
        <v>11162</v>
      </c>
      <c r="AF27524" s="10" t="s">
        <v>224</v>
      </c>
    </row>
    <row r="27525" spans="30:32" x14ac:dyDescent="0.2">
      <c r="AD27525" s="11" t="s">
        <v>42110</v>
      </c>
      <c r="AE27525" s="10" t="s">
        <v>42111</v>
      </c>
      <c r="AF27525" s="10" t="s">
        <v>224</v>
      </c>
    </row>
    <row r="27526" spans="30:32" x14ac:dyDescent="0.2">
      <c r="AD27526" s="11" t="s">
        <v>42112</v>
      </c>
      <c r="AE27526" s="10" t="s">
        <v>42111</v>
      </c>
      <c r="AF27526" s="10" t="s">
        <v>224</v>
      </c>
    </row>
    <row r="27527" spans="30:32" x14ac:dyDescent="0.2">
      <c r="AD27527" s="11" t="s">
        <v>42113</v>
      </c>
      <c r="AE27527" s="10" t="s">
        <v>12706</v>
      </c>
      <c r="AF27527" s="10" t="s">
        <v>224</v>
      </c>
    </row>
    <row r="27528" spans="30:32" x14ac:dyDescent="0.2">
      <c r="AD27528" s="11" t="s">
        <v>42114</v>
      </c>
      <c r="AE27528" s="10" t="s">
        <v>42115</v>
      </c>
      <c r="AF27528" s="10" t="s">
        <v>224</v>
      </c>
    </row>
    <row r="27529" spans="30:32" x14ac:dyDescent="0.2">
      <c r="AD27529" s="11" t="s">
        <v>42116</v>
      </c>
      <c r="AE27529" s="10" t="s">
        <v>42115</v>
      </c>
      <c r="AF27529" s="10" t="s">
        <v>224</v>
      </c>
    </row>
    <row r="27530" spans="30:32" x14ac:dyDescent="0.2">
      <c r="AD27530" s="11" t="s">
        <v>42117</v>
      </c>
      <c r="AE27530" s="10" t="s">
        <v>42118</v>
      </c>
      <c r="AF27530" s="10" t="s">
        <v>224</v>
      </c>
    </row>
    <row r="27531" spans="30:32" x14ac:dyDescent="0.2">
      <c r="AD27531" s="11" t="s">
        <v>42119</v>
      </c>
      <c r="AE27531" s="10" t="s">
        <v>4081</v>
      </c>
      <c r="AF27531" s="10" t="s">
        <v>224</v>
      </c>
    </row>
    <row r="27532" spans="30:32" x14ac:dyDescent="0.2">
      <c r="AD27532" s="11" t="s">
        <v>42120</v>
      </c>
      <c r="AE27532" s="10" t="s">
        <v>16026</v>
      </c>
      <c r="AF27532" s="10" t="s">
        <v>224</v>
      </c>
    </row>
    <row r="27533" spans="30:32" x14ac:dyDescent="0.2">
      <c r="AD27533" s="11" t="s">
        <v>42121</v>
      </c>
      <c r="AE27533" s="10" t="s">
        <v>42122</v>
      </c>
      <c r="AF27533" s="10" t="s">
        <v>224</v>
      </c>
    </row>
    <row r="27534" spans="30:32" x14ac:dyDescent="0.2">
      <c r="AD27534" s="11" t="s">
        <v>42123</v>
      </c>
      <c r="AE27534" s="10" t="s">
        <v>42124</v>
      </c>
      <c r="AF27534" s="10" t="s">
        <v>224</v>
      </c>
    </row>
    <row r="27535" spans="30:32" x14ac:dyDescent="0.2">
      <c r="AD27535" s="11" t="s">
        <v>42125</v>
      </c>
      <c r="AE27535" s="10" t="s">
        <v>42124</v>
      </c>
      <c r="AF27535" s="10" t="s">
        <v>224</v>
      </c>
    </row>
    <row r="27536" spans="30:32" x14ac:dyDescent="0.2">
      <c r="AD27536" s="11" t="s">
        <v>42126</v>
      </c>
      <c r="AE27536" s="10" t="s">
        <v>2716</v>
      </c>
      <c r="AF27536" s="10" t="s">
        <v>224</v>
      </c>
    </row>
    <row r="27537" spans="30:32" x14ac:dyDescent="0.2">
      <c r="AD27537" s="11" t="s">
        <v>42127</v>
      </c>
      <c r="AE27537" s="10" t="s">
        <v>42128</v>
      </c>
      <c r="AF27537" s="10" t="s">
        <v>224</v>
      </c>
    </row>
    <row r="27538" spans="30:32" x14ac:dyDescent="0.2">
      <c r="AD27538" s="11" t="s">
        <v>42129</v>
      </c>
      <c r="AE27538" s="10" t="s">
        <v>12720</v>
      </c>
      <c r="AF27538" s="10" t="s">
        <v>224</v>
      </c>
    </row>
    <row r="27539" spans="30:32" x14ac:dyDescent="0.2">
      <c r="AD27539" s="11" t="s">
        <v>42130</v>
      </c>
      <c r="AE27539" s="10" t="s">
        <v>42131</v>
      </c>
      <c r="AF27539" s="10" t="s">
        <v>224</v>
      </c>
    </row>
    <row r="27540" spans="30:32" x14ac:dyDescent="0.2">
      <c r="AD27540" s="11" t="s">
        <v>42132</v>
      </c>
      <c r="AE27540" s="10" t="s">
        <v>42133</v>
      </c>
      <c r="AF27540" s="10" t="s">
        <v>224</v>
      </c>
    </row>
    <row r="27541" spans="30:32" x14ac:dyDescent="0.2">
      <c r="AD27541" s="11" t="s">
        <v>42134</v>
      </c>
      <c r="AE27541" s="10" t="s">
        <v>42135</v>
      </c>
      <c r="AF27541" s="10" t="s">
        <v>224</v>
      </c>
    </row>
    <row r="27542" spans="30:32" x14ac:dyDescent="0.2">
      <c r="AD27542" s="11" t="s">
        <v>42136</v>
      </c>
      <c r="AE27542" s="10" t="s">
        <v>42137</v>
      </c>
      <c r="AF27542" s="10" t="s">
        <v>224</v>
      </c>
    </row>
    <row r="27543" spans="30:32" x14ac:dyDescent="0.2">
      <c r="AD27543" s="11" t="s">
        <v>42138</v>
      </c>
      <c r="AE27543" s="10" t="s">
        <v>42139</v>
      </c>
      <c r="AF27543" s="10" t="s">
        <v>224</v>
      </c>
    </row>
    <row r="27544" spans="30:32" x14ac:dyDescent="0.2">
      <c r="AD27544" s="11" t="s">
        <v>42140</v>
      </c>
      <c r="AE27544" s="10" t="s">
        <v>42141</v>
      </c>
      <c r="AF27544" s="10" t="s">
        <v>224</v>
      </c>
    </row>
    <row r="27545" spans="30:32" x14ac:dyDescent="0.2">
      <c r="AD27545" s="11" t="s">
        <v>42142</v>
      </c>
      <c r="AE27545" s="10" t="s">
        <v>11194</v>
      </c>
      <c r="AF27545" s="10" t="s">
        <v>224</v>
      </c>
    </row>
    <row r="27546" spans="30:32" x14ac:dyDescent="0.2">
      <c r="AD27546" s="11" t="s">
        <v>42143</v>
      </c>
      <c r="AE27546" s="10" t="s">
        <v>8852</v>
      </c>
      <c r="AF27546" s="10" t="s">
        <v>224</v>
      </c>
    </row>
    <row r="27547" spans="30:32" x14ac:dyDescent="0.2">
      <c r="AD27547" s="11" t="s">
        <v>42144</v>
      </c>
      <c r="AE27547" s="10" t="s">
        <v>42145</v>
      </c>
      <c r="AF27547" s="10" t="s">
        <v>224</v>
      </c>
    </row>
    <row r="27548" spans="30:32" x14ac:dyDescent="0.2">
      <c r="AD27548" s="11" t="s">
        <v>42146</v>
      </c>
      <c r="AE27548" s="10" t="s">
        <v>2725</v>
      </c>
      <c r="AF27548" s="10" t="s">
        <v>224</v>
      </c>
    </row>
    <row r="27549" spans="30:32" x14ac:dyDescent="0.2">
      <c r="AD27549" s="11" t="s">
        <v>42147</v>
      </c>
      <c r="AE27549" s="10" t="s">
        <v>2725</v>
      </c>
      <c r="AF27549" s="10" t="s">
        <v>224</v>
      </c>
    </row>
    <row r="27550" spans="30:32" x14ac:dyDescent="0.2">
      <c r="AD27550" s="11" t="s">
        <v>42148</v>
      </c>
      <c r="AE27550" s="10" t="s">
        <v>2725</v>
      </c>
      <c r="AF27550" s="10" t="s">
        <v>224</v>
      </c>
    </row>
    <row r="27551" spans="30:32" x14ac:dyDescent="0.2">
      <c r="AD27551" s="11" t="s">
        <v>42149</v>
      </c>
      <c r="AE27551" s="10" t="s">
        <v>42150</v>
      </c>
      <c r="AF27551" s="10" t="s">
        <v>224</v>
      </c>
    </row>
    <row r="27552" spans="30:32" x14ac:dyDescent="0.2">
      <c r="AD27552" s="11" t="s">
        <v>42151</v>
      </c>
      <c r="AE27552" s="10" t="s">
        <v>42152</v>
      </c>
      <c r="AF27552" s="10" t="s">
        <v>224</v>
      </c>
    </row>
    <row r="27553" spans="30:32" x14ac:dyDescent="0.2">
      <c r="AD27553" s="11" t="s">
        <v>42153</v>
      </c>
      <c r="AE27553" s="10" t="s">
        <v>42152</v>
      </c>
      <c r="AF27553" s="10" t="s">
        <v>224</v>
      </c>
    </row>
    <row r="27554" spans="30:32" x14ac:dyDescent="0.2">
      <c r="AD27554" s="11" t="s">
        <v>42154</v>
      </c>
      <c r="AE27554" s="10" t="s">
        <v>42152</v>
      </c>
      <c r="AF27554" s="10" t="s">
        <v>224</v>
      </c>
    </row>
    <row r="27555" spans="30:32" x14ac:dyDescent="0.2">
      <c r="AD27555" s="11" t="s">
        <v>42155</v>
      </c>
      <c r="AE27555" s="10" t="s">
        <v>42152</v>
      </c>
      <c r="AF27555" s="10" t="s">
        <v>224</v>
      </c>
    </row>
    <row r="27556" spans="30:32" x14ac:dyDescent="0.2">
      <c r="AD27556" s="11" t="s">
        <v>42156</v>
      </c>
      <c r="AE27556" s="10" t="s">
        <v>42152</v>
      </c>
      <c r="AF27556" s="10" t="s">
        <v>224</v>
      </c>
    </row>
    <row r="27557" spans="30:32" x14ac:dyDescent="0.2">
      <c r="AD27557" s="11" t="s">
        <v>42157</v>
      </c>
      <c r="AE27557" s="10" t="s">
        <v>42152</v>
      </c>
      <c r="AF27557" s="10" t="s">
        <v>224</v>
      </c>
    </row>
    <row r="27558" spans="30:32" x14ac:dyDescent="0.2">
      <c r="AD27558" s="11" t="s">
        <v>42158</v>
      </c>
      <c r="AE27558" s="10" t="s">
        <v>42152</v>
      </c>
      <c r="AF27558" s="10" t="s">
        <v>224</v>
      </c>
    </row>
    <row r="27559" spans="30:32" x14ac:dyDescent="0.2">
      <c r="AD27559" s="11" t="s">
        <v>42159</v>
      </c>
      <c r="AE27559" s="10" t="s">
        <v>42152</v>
      </c>
      <c r="AF27559" s="10" t="s">
        <v>224</v>
      </c>
    </row>
    <row r="27560" spans="30:32" x14ac:dyDescent="0.2">
      <c r="AD27560" s="11" t="s">
        <v>42160</v>
      </c>
      <c r="AE27560" s="10" t="s">
        <v>42152</v>
      </c>
      <c r="AF27560" s="10" t="s">
        <v>224</v>
      </c>
    </row>
    <row r="27561" spans="30:32" x14ac:dyDescent="0.2">
      <c r="AD27561" s="11" t="s">
        <v>42161</v>
      </c>
      <c r="AE27561" s="10" t="s">
        <v>42152</v>
      </c>
      <c r="AF27561" s="10" t="s">
        <v>224</v>
      </c>
    </row>
    <row r="27562" spans="30:32" x14ac:dyDescent="0.2">
      <c r="AD27562" s="11" t="s">
        <v>42162</v>
      </c>
      <c r="AE27562" s="10" t="s">
        <v>42163</v>
      </c>
      <c r="AF27562" s="10" t="s">
        <v>224</v>
      </c>
    </row>
    <row r="27563" spans="30:32" x14ac:dyDescent="0.2">
      <c r="AD27563" s="11" t="s">
        <v>42164</v>
      </c>
      <c r="AE27563" s="10" t="s">
        <v>42165</v>
      </c>
      <c r="AF27563" s="10" t="s">
        <v>224</v>
      </c>
    </row>
    <row r="27564" spans="30:32" x14ac:dyDescent="0.2">
      <c r="AD27564" s="11" t="s">
        <v>42166</v>
      </c>
      <c r="AE27564" s="10" t="s">
        <v>42167</v>
      </c>
      <c r="AF27564" s="10" t="s">
        <v>224</v>
      </c>
    </row>
    <row r="27565" spans="30:32" x14ac:dyDescent="0.2">
      <c r="AD27565" s="11" t="s">
        <v>42168</v>
      </c>
      <c r="AE27565" s="10" t="s">
        <v>42167</v>
      </c>
      <c r="AF27565" s="10" t="s">
        <v>224</v>
      </c>
    </row>
    <row r="27566" spans="30:32" x14ac:dyDescent="0.2">
      <c r="AD27566" s="11" t="s">
        <v>42169</v>
      </c>
      <c r="AE27566" s="10" t="s">
        <v>23042</v>
      </c>
      <c r="AF27566" s="10" t="s">
        <v>224</v>
      </c>
    </row>
    <row r="27567" spans="30:32" x14ac:dyDescent="0.2">
      <c r="AD27567" s="11" t="s">
        <v>42170</v>
      </c>
      <c r="AE27567" s="10" t="s">
        <v>42171</v>
      </c>
      <c r="AF27567" s="10" t="s">
        <v>224</v>
      </c>
    </row>
    <row r="27568" spans="30:32" x14ac:dyDescent="0.2">
      <c r="AD27568" s="11" t="s">
        <v>42172</v>
      </c>
      <c r="AE27568" s="10" t="s">
        <v>8128</v>
      </c>
      <c r="AF27568" s="10" t="s">
        <v>224</v>
      </c>
    </row>
    <row r="27569" spans="30:32" x14ac:dyDescent="0.2">
      <c r="AD27569" s="11" t="s">
        <v>42173</v>
      </c>
      <c r="AE27569" s="10" t="s">
        <v>11214</v>
      </c>
      <c r="AF27569" s="10" t="s">
        <v>224</v>
      </c>
    </row>
    <row r="27570" spans="30:32" x14ac:dyDescent="0.2">
      <c r="AD27570" s="11" t="s">
        <v>42174</v>
      </c>
      <c r="AE27570" s="10" t="s">
        <v>42175</v>
      </c>
      <c r="AF27570" s="10" t="s">
        <v>224</v>
      </c>
    </row>
    <row r="27571" spans="30:32" x14ac:dyDescent="0.2">
      <c r="AD27571" s="11" t="s">
        <v>42176</v>
      </c>
      <c r="AE27571" s="10" t="s">
        <v>42177</v>
      </c>
      <c r="AF27571" s="10" t="s">
        <v>224</v>
      </c>
    </row>
    <row r="27572" spans="30:32" x14ac:dyDescent="0.2">
      <c r="AD27572" s="11" t="s">
        <v>42178</v>
      </c>
      <c r="AE27572" s="10" t="s">
        <v>42179</v>
      </c>
      <c r="AF27572" s="10" t="s">
        <v>224</v>
      </c>
    </row>
    <row r="27573" spans="30:32" x14ac:dyDescent="0.2">
      <c r="AD27573" s="11" t="s">
        <v>42180</v>
      </c>
      <c r="AE27573" s="10" t="s">
        <v>28649</v>
      </c>
      <c r="AF27573" s="10" t="s">
        <v>224</v>
      </c>
    </row>
    <row r="27574" spans="30:32" x14ac:dyDescent="0.2">
      <c r="AD27574" s="11" t="s">
        <v>42181</v>
      </c>
      <c r="AE27574" s="10" t="s">
        <v>28649</v>
      </c>
      <c r="AF27574" s="10" t="s">
        <v>224</v>
      </c>
    </row>
    <row r="27575" spans="30:32" x14ac:dyDescent="0.2">
      <c r="AD27575" s="11" t="s">
        <v>42182</v>
      </c>
      <c r="AE27575" s="10" t="s">
        <v>15255</v>
      </c>
      <c r="AF27575" s="10" t="s">
        <v>224</v>
      </c>
    </row>
    <row r="27576" spans="30:32" x14ac:dyDescent="0.2">
      <c r="AD27576" s="11" t="s">
        <v>42183</v>
      </c>
      <c r="AE27576" s="10" t="s">
        <v>42184</v>
      </c>
      <c r="AF27576" s="10" t="s">
        <v>224</v>
      </c>
    </row>
    <row r="27577" spans="30:32" x14ac:dyDescent="0.2">
      <c r="AD27577" s="11" t="s">
        <v>42185</v>
      </c>
      <c r="AE27577" s="10" t="s">
        <v>42186</v>
      </c>
      <c r="AF27577" s="10" t="s">
        <v>224</v>
      </c>
    </row>
    <row r="27578" spans="30:32" x14ac:dyDescent="0.2">
      <c r="AD27578" s="11" t="s">
        <v>42187</v>
      </c>
      <c r="AE27578" s="10" t="s">
        <v>42188</v>
      </c>
      <c r="AF27578" s="10" t="s">
        <v>224</v>
      </c>
    </row>
    <row r="27579" spans="30:32" x14ac:dyDescent="0.2">
      <c r="AD27579" s="11" t="s">
        <v>42189</v>
      </c>
      <c r="AE27579" s="10" t="s">
        <v>3756</v>
      </c>
      <c r="AF27579" s="10" t="s">
        <v>224</v>
      </c>
    </row>
    <row r="27580" spans="30:32" x14ac:dyDescent="0.2">
      <c r="AD27580" s="11" t="s">
        <v>42190</v>
      </c>
      <c r="AE27580" s="10" t="s">
        <v>38212</v>
      </c>
      <c r="AF27580" s="10" t="s">
        <v>224</v>
      </c>
    </row>
    <row r="27581" spans="30:32" x14ac:dyDescent="0.2">
      <c r="AD27581" s="11" t="s">
        <v>42191</v>
      </c>
      <c r="AE27581" s="10" t="s">
        <v>18027</v>
      </c>
      <c r="AF27581" s="10" t="s">
        <v>224</v>
      </c>
    </row>
    <row r="27582" spans="30:32" x14ac:dyDescent="0.2">
      <c r="AD27582" s="11" t="s">
        <v>42192</v>
      </c>
      <c r="AE27582" s="10" t="s">
        <v>42193</v>
      </c>
      <c r="AF27582" s="10" t="s">
        <v>224</v>
      </c>
    </row>
    <row r="27583" spans="30:32" x14ac:dyDescent="0.2">
      <c r="AD27583" s="11" t="s">
        <v>42194</v>
      </c>
      <c r="AE27583" s="10" t="s">
        <v>42195</v>
      </c>
      <c r="AF27583" s="10" t="s">
        <v>224</v>
      </c>
    </row>
    <row r="27584" spans="30:32" x14ac:dyDescent="0.2">
      <c r="AD27584" s="11" t="s">
        <v>42196</v>
      </c>
      <c r="AE27584" s="10" t="s">
        <v>42197</v>
      </c>
      <c r="AF27584" s="10" t="s">
        <v>224</v>
      </c>
    </row>
    <row r="27585" spans="30:32" x14ac:dyDescent="0.2">
      <c r="AD27585" s="11" t="s">
        <v>42198</v>
      </c>
      <c r="AE27585" s="10" t="s">
        <v>39636</v>
      </c>
      <c r="AF27585" s="10" t="s">
        <v>224</v>
      </c>
    </row>
    <row r="27586" spans="30:32" x14ac:dyDescent="0.2">
      <c r="AD27586" s="11" t="s">
        <v>42199</v>
      </c>
      <c r="AE27586" s="10" t="s">
        <v>42200</v>
      </c>
      <c r="AF27586" s="10" t="s">
        <v>224</v>
      </c>
    </row>
    <row r="27587" spans="30:32" x14ac:dyDescent="0.2">
      <c r="AD27587" s="11" t="s">
        <v>42201</v>
      </c>
      <c r="AE27587" s="10" t="s">
        <v>23080</v>
      </c>
      <c r="AF27587" s="10" t="s">
        <v>224</v>
      </c>
    </row>
    <row r="27588" spans="30:32" x14ac:dyDescent="0.2">
      <c r="AD27588" s="11" t="s">
        <v>42202</v>
      </c>
      <c r="AE27588" s="10" t="s">
        <v>42203</v>
      </c>
      <c r="AF27588" s="10" t="s">
        <v>224</v>
      </c>
    </row>
    <row r="27589" spans="30:32" x14ac:dyDescent="0.2">
      <c r="AD27589" s="11" t="s">
        <v>42204</v>
      </c>
      <c r="AE27589" s="10" t="s">
        <v>8177</v>
      </c>
      <c r="AF27589" s="10" t="s">
        <v>224</v>
      </c>
    </row>
    <row r="27590" spans="30:32" x14ac:dyDescent="0.2">
      <c r="AD27590" s="11" t="s">
        <v>42205</v>
      </c>
      <c r="AE27590" s="10" t="s">
        <v>23103</v>
      </c>
      <c r="AF27590" s="10" t="s">
        <v>224</v>
      </c>
    </row>
    <row r="27591" spans="30:32" x14ac:dyDescent="0.2">
      <c r="AD27591" s="11" t="s">
        <v>42206</v>
      </c>
      <c r="AE27591" s="10" t="s">
        <v>42207</v>
      </c>
      <c r="AF27591" s="10" t="s">
        <v>224</v>
      </c>
    </row>
    <row r="27592" spans="30:32" x14ac:dyDescent="0.2">
      <c r="AD27592" s="11" t="s">
        <v>42208</v>
      </c>
      <c r="AE27592" s="10" t="s">
        <v>9646</v>
      </c>
      <c r="AF27592" s="10" t="s">
        <v>224</v>
      </c>
    </row>
    <row r="27593" spans="30:32" x14ac:dyDescent="0.2">
      <c r="AD27593" s="11" t="s">
        <v>42209</v>
      </c>
      <c r="AE27593" s="10" t="s">
        <v>42210</v>
      </c>
      <c r="AF27593" s="10" t="s">
        <v>224</v>
      </c>
    </row>
    <row r="27594" spans="30:32" x14ac:dyDescent="0.2">
      <c r="AD27594" s="11" t="s">
        <v>42211</v>
      </c>
      <c r="AE27594" s="10" t="s">
        <v>21773</v>
      </c>
      <c r="AF27594" s="10" t="s">
        <v>224</v>
      </c>
    </row>
    <row r="27595" spans="30:32" x14ac:dyDescent="0.2">
      <c r="AD27595" s="11" t="s">
        <v>42212</v>
      </c>
      <c r="AE27595" s="10" t="s">
        <v>42213</v>
      </c>
      <c r="AF27595" s="10" t="s">
        <v>224</v>
      </c>
    </row>
    <row r="27596" spans="30:32" x14ac:dyDescent="0.2">
      <c r="AD27596" s="11" t="s">
        <v>42214</v>
      </c>
      <c r="AE27596" s="10" t="s">
        <v>18053</v>
      </c>
      <c r="AF27596" s="10" t="s">
        <v>224</v>
      </c>
    </row>
    <row r="27597" spans="30:32" x14ac:dyDescent="0.2">
      <c r="AD27597" s="11" t="s">
        <v>42215</v>
      </c>
      <c r="AE27597" s="10" t="s">
        <v>42216</v>
      </c>
      <c r="AF27597" s="10" t="s">
        <v>224</v>
      </c>
    </row>
    <row r="27598" spans="30:32" x14ac:dyDescent="0.2">
      <c r="AD27598" s="11" t="s">
        <v>42217</v>
      </c>
      <c r="AE27598" s="10" t="s">
        <v>42218</v>
      </c>
      <c r="AF27598" s="10" t="s">
        <v>224</v>
      </c>
    </row>
    <row r="27599" spans="30:32" x14ac:dyDescent="0.2">
      <c r="AD27599" s="11" t="s">
        <v>42219</v>
      </c>
      <c r="AE27599" s="10" t="s">
        <v>42220</v>
      </c>
      <c r="AF27599" s="10" t="s">
        <v>224</v>
      </c>
    </row>
    <row r="27600" spans="30:32" x14ac:dyDescent="0.2">
      <c r="AD27600" s="11" t="s">
        <v>42221</v>
      </c>
      <c r="AE27600" s="10" t="s">
        <v>11298</v>
      </c>
      <c r="AF27600" s="10" t="s">
        <v>224</v>
      </c>
    </row>
    <row r="27601" spans="30:32" x14ac:dyDescent="0.2">
      <c r="AD27601" s="11" t="s">
        <v>42222</v>
      </c>
      <c r="AE27601" s="10" t="s">
        <v>42223</v>
      </c>
      <c r="AF27601" s="10" t="s">
        <v>224</v>
      </c>
    </row>
    <row r="27602" spans="30:32" x14ac:dyDescent="0.2">
      <c r="AD27602" s="11" t="s">
        <v>42224</v>
      </c>
      <c r="AE27602" s="10" t="s">
        <v>42223</v>
      </c>
      <c r="AF27602" s="10" t="s">
        <v>224</v>
      </c>
    </row>
    <row r="27603" spans="30:32" x14ac:dyDescent="0.2">
      <c r="AD27603" s="11" t="s">
        <v>42225</v>
      </c>
      <c r="AE27603" s="10" t="s">
        <v>42226</v>
      </c>
      <c r="AF27603" s="10" t="s">
        <v>224</v>
      </c>
    </row>
    <row r="27604" spans="30:32" x14ac:dyDescent="0.2">
      <c r="AD27604" s="11" t="s">
        <v>42227</v>
      </c>
      <c r="AE27604" s="10" t="s">
        <v>42228</v>
      </c>
      <c r="AF27604" s="10" t="s">
        <v>224</v>
      </c>
    </row>
    <row r="27605" spans="30:32" x14ac:dyDescent="0.2">
      <c r="AD27605" s="11" t="s">
        <v>42229</v>
      </c>
      <c r="AE27605" s="10" t="s">
        <v>28687</v>
      </c>
      <c r="AF27605" s="10" t="s">
        <v>224</v>
      </c>
    </row>
    <row r="27606" spans="30:32" x14ac:dyDescent="0.2">
      <c r="AD27606" s="11" t="s">
        <v>42230</v>
      </c>
      <c r="AE27606" s="10" t="s">
        <v>2808</v>
      </c>
      <c r="AF27606" s="10" t="s">
        <v>224</v>
      </c>
    </row>
    <row r="27607" spans="30:32" x14ac:dyDescent="0.2">
      <c r="AD27607" s="11" t="s">
        <v>42231</v>
      </c>
      <c r="AE27607" s="10" t="s">
        <v>12865</v>
      </c>
      <c r="AF27607" s="10" t="s">
        <v>224</v>
      </c>
    </row>
    <row r="27608" spans="30:32" x14ac:dyDescent="0.2">
      <c r="AD27608" s="11" t="s">
        <v>42232</v>
      </c>
      <c r="AE27608" s="10" t="s">
        <v>24991</v>
      </c>
      <c r="AF27608" s="10" t="s">
        <v>224</v>
      </c>
    </row>
    <row r="27609" spans="30:32" x14ac:dyDescent="0.2">
      <c r="AD27609" s="11" t="s">
        <v>42233</v>
      </c>
      <c r="AE27609" s="10" t="s">
        <v>11336</v>
      </c>
      <c r="AF27609" s="10" t="s">
        <v>224</v>
      </c>
    </row>
    <row r="27610" spans="30:32" x14ac:dyDescent="0.2">
      <c r="AD27610" s="11" t="s">
        <v>42234</v>
      </c>
      <c r="AE27610" s="10" t="s">
        <v>3165</v>
      </c>
      <c r="AF27610" s="10" t="s">
        <v>224</v>
      </c>
    </row>
    <row r="27611" spans="30:32" x14ac:dyDescent="0.2">
      <c r="AD27611" s="11" t="s">
        <v>42235</v>
      </c>
      <c r="AE27611" s="10" t="s">
        <v>1898</v>
      </c>
      <c r="AF27611" s="10" t="s">
        <v>224</v>
      </c>
    </row>
    <row r="27612" spans="30:32" x14ac:dyDescent="0.2">
      <c r="AD27612" s="11" t="s">
        <v>42236</v>
      </c>
      <c r="AE27612" s="10" t="s">
        <v>12908</v>
      </c>
      <c r="AF27612" s="10" t="s">
        <v>224</v>
      </c>
    </row>
    <row r="27613" spans="30:32" x14ac:dyDescent="0.2">
      <c r="AD27613" s="11" t="s">
        <v>42237</v>
      </c>
      <c r="AE27613" s="10" t="s">
        <v>42238</v>
      </c>
      <c r="AF27613" s="10" t="s">
        <v>224</v>
      </c>
    </row>
    <row r="27614" spans="30:32" x14ac:dyDescent="0.2">
      <c r="AD27614" s="11" t="s">
        <v>42239</v>
      </c>
      <c r="AE27614" s="10" t="s">
        <v>4960</v>
      </c>
      <c r="AF27614" s="10" t="s">
        <v>224</v>
      </c>
    </row>
    <row r="27615" spans="30:32" x14ac:dyDescent="0.2">
      <c r="AD27615" s="11" t="s">
        <v>42240</v>
      </c>
      <c r="AE27615" s="10" t="s">
        <v>9144</v>
      </c>
      <c r="AF27615" s="10" t="s">
        <v>224</v>
      </c>
    </row>
    <row r="27616" spans="30:32" x14ac:dyDescent="0.2">
      <c r="AD27616" s="11" t="s">
        <v>42241</v>
      </c>
      <c r="AE27616" s="10" t="s">
        <v>42242</v>
      </c>
      <c r="AF27616" s="10" t="s">
        <v>224</v>
      </c>
    </row>
    <row r="27617" spans="30:32" x14ac:dyDescent="0.2">
      <c r="AD27617" s="11" t="s">
        <v>42243</v>
      </c>
      <c r="AE27617" s="10" t="s">
        <v>42244</v>
      </c>
      <c r="AF27617" s="10" t="s">
        <v>224</v>
      </c>
    </row>
    <row r="27618" spans="30:32" x14ac:dyDescent="0.2">
      <c r="AD27618" s="11" t="s">
        <v>42245</v>
      </c>
      <c r="AE27618" s="10" t="s">
        <v>42246</v>
      </c>
      <c r="AF27618" s="10" t="s">
        <v>224</v>
      </c>
    </row>
    <row r="27619" spans="30:32" x14ac:dyDescent="0.2">
      <c r="AD27619" s="11" t="s">
        <v>42247</v>
      </c>
      <c r="AE27619" s="10" t="s">
        <v>17622</v>
      </c>
      <c r="AF27619" s="10" t="s">
        <v>224</v>
      </c>
    </row>
    <row r="27620" spans="30:32" x14ac:dyDescent="0.2">
      <c r="AD27620" s="11" t="s">
        <v>42248</v>
      </c>
      <c r="AE27620" s="10" t="s">
        <v>1053</v>
      </c>
      <c r="AF27620" s="10" t="s">
        <v>224</v>
      </c>
    </row>
    <row r="27621" spans="30:32" x14ac:dyDescent="0.2">
      <c r="AD27621" s="11" t="s">
        <v>42249</v>
      </c>
      <c r="AE27621" s="10" t="s">
        <v>8734</v>
      </c>
      <c r="AF27621" s="10" t="s">
        <v>224</v>
      </c>
    </row>
    <row r="27622" spans="30:32" x14ac:dyDescent="0.2">
      <c r="AD27622" s="11" t="s">
        <v>42250</v>
      </c>
      <c r="AE27622" s="10" t="s">
        <v>42251</v>
      </c>
      <c r="AF27622" s="10" t="s">
        <v>224</v>
      </c>
    </row>
    <row r="27623" spans="30:32" x14ac:dyDescent="0.2">
      <c r="AD27623" s="11" t="s">
        <v>42252</v>
      </c>
      <c r="AE27623" s="10" t="s">
        <v>42253</v>
      </c>
      <c r="AF27623" s="10" t="s">
        <v>224</v>
      </c>
    </row>
    <row r="27624" spans="30:32" x14ac:dyDescent="0.2">
      <c r="AD27624" s="11" t="s">
        <v>42254</v>
      </c>
      <c r="AE27624" s="10" t="s">
        <v>29554</v>
      </c>
      <c r="AF27624" s="10" t="s">
        <v>224</v>
      </c>
    </row>
    <row r="27625" spans="30:32" x14ac:dyDescent="0.2">
      <c r="AD27625" s="11" t="s">
        <v>42255</v>
      </c>
      <c r="AE27625" s="10" t="s">
        <v>2831</v>
      </c>
      <c r="AF27625" s="10" t="s">
        <v>224</v>
      </c>
    </row>
    <row r="27626" spans="30:32" x14ac:dyDescent="0.2">
      <c r="AD27626" s="11" t="s">
        <v>42256</v>
      </c>
      <c r="AE27626" s="10" t="s">
        <v>39037</v>
      </c>
      <c r="AF27626" s="10" t="s">
        <v>662</v>
      </c>
    </row>
    <row r="27627" spans="30:32" x14ac:dyDescent="0.2">
      <c r="AD27627" s="11" t="s">
        <v>42257</v>
      </c>
      <c r="AE27627" s="10" t="s">
        <v>16706</v>
      </c>
      <c r="AF27627" s="10" t="s">
        <v>662</v>
      </c>
    </row>
    <row r="27628" spans="30:32" x14ac:dyDescent="0.2">
      <c r="AD27628" s="11" t="s">
        <v>42258</v>
      </c>
      <c r="AE27628" s="10" t="s">
        <v>42259</v>
      </c>
      <c r="AF27628" s="10" t="s">
        <v>662</v>
      </c>
    </row>
    <row r="27629" spans="30:32" x14ac:dyDescent="0.2">
      <c r="AD27629" s="11" t="s">
        <v>42260</v>
      </c>
      <c r="AE27629" s="10" t="s">
        <v>42261</v>
      </c>
      <c r="AF27629" s="10" t="s">
        <v>662</v>
      </c>
    </row>
    <row r="27630" spans="30:32" x14ac:dyDescent="0.2">
      <c r="AD27630" s="11" t="s">
        <v>42262</v>
      </c>
      <c r="AE27630" s="10" t="s">
        <v>42263</v>
      </c>
      <c r="AF27630" s="10" t="s">
        <v>662</v>
      </c>
    </row>
    <row r="27631" spans="30:32" x14ac:dyDescent="0.2">
      <c r="AD27631" s="11" t="s">
        <v>42264</v>
      </c>
      <c r="AE27631" s="10" t="s">
        <v>42265</v>
      </c>
      <c r="AF27631" s="10" t="s">
        <v>662</v>
      </c>
    </row>
    <row r="27632" spans="30:32" x14ac:dyDescent="0.2">
      <c r="AD27632" s="11" t="s">
        <v>42266</v>
      </c>
      <c r="AE27632" s="10" t="s">
        <v>42267</v>
      </c>
      <c r="AF27632" s="10" t="s">
        <v>662</v>
      </c>
    </row>
    <row r="27633" spans="30:32" x14ac:dyDescent="0.2">
      <c r="AD27633" s="11" t="s">
        <v>42268</v>
      </c>
      <c r="AE27633" s="10" t="s">
        <v>12906</v>
      </c>
      <c r="AF27633" s="10" t="s">
        <v>662</v>
      </c>
    </row>
    <row r="27634" spans="30:32" x14ac:dyDescent="0.2">
      <c r="AD27634" s="11" t="s">
        <v>42269</v>
      </c>
      <c r="AE27634" s="10" t="s">
        <v>42270</v>
      </c>
      <c r="AF27634" s="10" t="s">
        <v>662</v>
      </c>
    </row>
    <row r="27635" spans="30:32" x14ac:dyDescent="0.2">
      <c r="AD27635" s="11" t="s">
        <v>42271</v>
      </c>
      <c r="AE27635" s="10" t="s">
        <v>31506</v>
      </c>
      <c r="AF27635" s="10" t="s">
        <v>662</v>
      </c>
    </row>
    <row r="27636" spans="30:32" x14ac:dyDescent="0.2">
      <c r="AD27636" s="11" t="s">
        <v>42272</v>
      </c>
      <c r="AE27636" s="10" t="s">
        <v>1268</v>
      </c>
      <c r="AF27636" s="10" t="s">
        <v>662</v>
      </c>
    </row>
    <row r="27637" spans="30:32" x14ac:dyDescent="0.2">
      <c r="AD27637" s="11" t="s">
        <v>42273</v>
      </c>
      <c r="AE27637" s="10" t="s">
        <v>1272</v>
      </c>
      <c r="AF27637" s="10" t="s">
        <v>662</v>
      </c>
    </row>
    <row r="27638" spans="30:32" x14ac:dyDescent="0.2">
      <c r="AD27638" s="11" t="s">
        <v>42274</v>
      </c>
      <c r="AE27638" s="10" t="s">
        <v>28767</v>
      </c>
      <c r="AF27638" s="10" t="s">
        <v>662</v>
      </c>
    </row>
    <row r="27639" spans="30:32" x14ac:dyDescent="0.2">
      <c r="AD27639" s="11" t="s">
        <v>42275</v>
      </c>
      <c r="AE27639" s="10" t="s">
        <v>42276</v>
      </c>
      <c r="AF27639" s="10" t="s">
        <v>662</v>
      </c>
    </row>
    <row r="27640" spans="30:32" x14ac:dyDescent="0.2">
      <c r="AD27640" s="11" t="s">
        <v>42277</v>
      </c>
      <c r="AE27640" s="10" t="s">
        <v>42278</v>
      </c>
      <c r="AF27640" s="10" t="s">
        <v>662</v>
      </c>
    </row>
    <row r="27641" spans="30:32" x14ac:dyDescent="0.2">
      <c r="AD27641" s="11" t="s">
        <v>42279</v>
      </c>
      <c r="AE27641" s="10" t="s">
        <v>19174</v>
      </c>
      <c r="AF27641" s="10" t="s">
        <v>662</v>
      </c>
    </row>
    <row r="27642" spans="30:32" x14ac:dyDescent="0.2">
      <c r="AD27642" s="11" t="s">
        <v>42280</v>
      </c>
      <c r="AE27642" s="10" t="s">
        <v>42281</v>
      </c>
      <c r="AF27642" s="10" t="s">
        <v>662</v>
      </c>
    </row>
    <row r="27643" spans="30:32" x14ac:dyDescent="0.2">
      <c r="AD27643" s="11" t="s">
        <v>42282</v>
      </c>
      <c r="AE27643" s="10" t="s">
        <v>42281</v>
      </c>
      <c r="AF27643" s="10" t="s">
        <v>662</v>
      </c>
    </row>
    <row r="27644" spans="30:32" x14ac:dyDescent="0.2">
      <c r="AD27644" s="11" t="s">
        <v>42283</v>
      </c>
      <c r="AE27644" s="10" t="s">
        <v>42284</v>
      </c>
      <c r="AF27644" s="10" t="s">
        <v>662</v>
      </c>
    </row>
    <row r="27645" spans="30:32" x14ac:dyDescent="0.2">
      <c r="AD27645" s="11" t="s">
        <v>42285</v>
      </c>
      <c r="AE27645" s="10" t="s">
        <v>42286</v>
      </c>
      <c r="AF27645" s="10" t="s">
        <v>662</v>
      </c>
    </row>
    <row r="27646" spans="30:32" x14ac:dyDescent="0.2">
      <c r="AD27646" s="11" t="s">
        <v>42287</v>
      </c>
      <c r="AE27646" s="10" t="s">
        <v>42284</v>
      </c>
      <c r="AF27646" s="10" t="s">
        <v>662</v>
      </c>
    </row>
    <row r="27647" spans="30:32" x14ac:dyDescent="0.2">
      <c r="AD27647" s="11" t="s">
        <v>42288</v>
      </c>
      <c r="AE27647" s="10" t="s">
        <v>38109</v>
      </c>
      <c r="AF27647" s="10" t="s">
        <v>662</v>
      </c>
    </row>
    <row r="27648" spans="30:32" x14ac:dyDescent="0.2">
      <c r="AD27648" s="11" t="s">
        <v>42289</v>
      </c>
      <c r="AE27648" s="10" t="s">
        <v>42290</v>
      </c>
      <c r="AF27648" s="10" t="s">
        <v>662</v>
      </c>
    </row>
    <row r="27649" spans="30:32" x14ac:dyDescent="0.2">
      <c r="AD27649" s="11" t="s">
        <v>42291</v>
      </c>
      <c r="AE27649" s="10" t="s">
        <v>42292</v>
      </c>
      <c r="AF27649" s="10" t="s">
        <v>662</v>
      </c>
    </row>
    <row r="27650" spans="30:32" x14ac:dyDescent="0.2">
      <c r="AD27650" s="11" t="s">
        <v>42293</v>
      </c>
      <c r="AE27650" s="10" t="s">
        <v>42294</v>
      </c>
      <c r="AF27650" s="10" t="s">
        <v>662</v>
      </c>
    </row>
    <row r="27651" spans="30:32" x14ac:dyDescent="0.2">
      <c r="AD27651" s="11" t="s">
        <v>42295</v>
      </c>
      <c r="AE27651" s="10" t="s">
        <v>17964</v>
      </c>
      <c r="AF27651" s="10" t="s">
        <v>662</v>
      </c>
    </row>
    <row r="27652" spans="30:32" x14ac:dyDescent="0.2">
      <c r="AD27652" s="11" t="s">
        <v>42296</v>
      </c>
      <c r="AE27652" s="10" t="s">
        <v>21897</v>
      </c>
      <c r="AF27652" s="10" t="s">
        <v>662</v>
      </c>
    </row>
    <row r="27653" spans="30:32" x14ac:dyDescent="0.2">
      <c r="AD27653" s="11" t="s">
        <v>42297</v>
      </c>
      <c r="AE27653" s="10" t="s">
        <v>27918</v>
      </c>
      <c r="AF27653" s="10" t="s">
        <v>662</v>
      </c>
    </row>
    <row r="27654" spans="30:32" x14ac:dyDescent="0.2">
      <c r="AD27654" s="11" t="s">
        <v>42298</v>
      </c>
      <c r="AE27654" s="10" t="s">
        <v>19347</v>
      </c>
      <c r="AF27654" s="10" t="s">
        <v>662</v>
      </c>
    </row>
    <row r="27655" spans="30:32" x14ac:dyDescent="0.2">
      <c r="AD27655" s="11" t="s">
        <v>42299</v>
      </c>
      <c r="AE27655" s="10" t="s">
        <v>1041</v>
      </c>
      <c r="AF27655" s="10" t="s">
        <v>662</v>
      </c>
    </row>
    <row r="27656" spans="30:32" x14ac:dyDescent="0.2">
      <c r="AD27656" s="11" t="s">
        <v>42300</v>
      </c>
      <c r="AE27656" s="10" t="s">
        <v>42301</v>
      </c>
      <c r="AF27656" s="10" t="s">
        <v>662</v>
      </c>
    </row>
    <row r="27657" spans="30:32" x14ac:dyDescent="0.2">
      <c r="AD27657" s="11" t="s">
        <v>42302</v>
      </c>
      <c r="AE27657" s="10" t="s">
        <v>23382</v>
      </c>
      <c r="AF27657" s="10" t="s">
        <v>662</v>
      </c>
    </row>
    <row r="27658" spans="30:32" x14ac:dyDescent="0.2">
      <c r="AD27658" s="11" t="s">
        <v>42303</v>
      </c>
      <c r="AE27658" s="10" t="s">
        <v>11483</v>
      </c>
      <c r="AF27658" s="10" t="s">
        <v>662</v>
      </c>
    </row>
    <row r="27659" spans="30:32" x14ac:dyDescent="0.2">
      <c r="AD27659" s="11" t="s">
        <v>42304</v>
      </c>
      <c r="AE27659" s="10" t="s">
        <v>42305</v>
      </c>
      <c r="AF27659" s="10" t="s">
        <v>662</v>
      </c>
    </row>
    <row r="27660" spans="30:32" x14ac:dyDescent="0.2">
      <c r="AD27660" s="11" t="s">
        <v>42306</v>
      </c>
      <c r="AE27660" s="10" t="s">
        <v>24406</v>
      </c>
      <c r="AF27660" s="10" t="s">
        <v>662</v>
      </c>
    </row>
    <row r="27661" spans="30:32" x14ac:dyDescent="0.2">
      <c r="AD27661" s="11" t="s">
        <v>42307</v>
      </c>
      <c r="AE27661" s="10" t="s">
        <v>14043</v>
      </c>
      <c r="AF27661" s="10" t="s">
        <v>662</v>
      </c>
    </row>
    <row r="27662" spans="30:32" x14ac:dyDescent="0.2">
      <c r="AD27662" s="11" t="s">
        <v>42308</v>
      </c>
      <c r="AE27662" s="10" t="s">
        <v>42309</v>
      </c>
      <c r="AF27662" s="10" t="s">
        <v>662</v>
      </c>
    </row>
    <row r="27663" spans="30:32" x14ac:dyDescent="0.2">
      <c r="AD27663" s="11" t="s">
        <v>42310</v>
      </c>
      <c r="AE27663" s="10" t="s">
        <v>42309</v>
      </c>
      <c r="AF27663" s="10" t="s">
        <v>662</v>
      </c>
    </row>
    <row r="27664" spans="30:32" x14ac:dyDescent="0.2">
      <c r="AD27664" s="11" t="s">
        <v>42311</v>
      </c>
      <c r="AE27664" s="10" t="s">
        <v>42309</v>
      </c>
      <c r="AF27664" s="10" t="s">
        <v>662</v>
      </c>
    </row>
    <row r="27665" spans="30:32" x14ac:dyDescent="0.2">
      <c r="AD27665" s="11" t="s">
        <v>42312</v>
      </c>
      <c r="AE27665" s="10" t="s">
        <v>42309</v>
      </c>
      <c r="AF27665" s="10" t="s">
        <v>662</v>
      </c>
    </row>
    <row r="27666" spans="30:32" x14ac:dyDescent="0.2">
      <c r="AD27666" s="11" t="s">
        <v>42313</v>
      </c>
      <c r="AE27666" s="10" t="s">
        <v>42309</v>
      </c>
      <c r="AF27666" s="10" t="s">
        <v>662</v>
      </c>
    </row>
    <row r="27667" spans="30:32" x14ac:dyDescent="0.2">
      <c r="AD27667" s="11" t="s">
        <v>42314</v>
      </c>
      <c r="AE27667" s="10" t="s">
        <v>42309</v>
      </c>
      <c r="AF27667" s="10" t="s">
        <v>662</v>
      </c>
    </row>
    <row r="27668" spans="30:32" x14ac:dyDescent="0.2">
      <c r="AD27668" s="11" t="s">
        <v>42315</v>
      </c>
      <c r="AE27668" s="10" t="s">
        <v>42316</v>
      </c>
      <c r="AF27668" s="10" t="s">
        <v>662</v>
      </c>
    </row>
    <row r="27669" spans="30:32" x14ac:dyDescent="0.2">
      <c r="AD27669" s="11" t="s">
        <v>42317</v>
      </c>
      <c r="AE27669" s="10" t="s">
        <v>42318</v>
      </c>
      <c r="AF27669" s="10" t="s">
        <v>662</v>
      </c>
    </row>
    <row r="27670" spans="30:32" x14ac:dyDescent="0.2">
      <c r="AD27670" s="11" t="s">
        <v>42319</v>
      </c>
      <c r="AE27670" s="10" t="s">
        <v>25924</v>
      </c>
      <c r="AF27670" s="10" t="s">
        <v>662</v>
      </c>
    </row>
    <row r="27671" spans="30:32" x14ac:dyDescent="0.2">
      <c r="AD27671" s="11" t="s">
        <v>42320</v>
      </c>
      <c r="AE27671" s="10" t="s">
        <v>42321</v>
      </c>
      <c r="AF27671" s="10" t="s">
        <v>662</v>
      </c>
    </row>
    <row r="27672" spans="30:32" x14ac:dyDescent="0.2">
      <c r="AD27672" s="11" t="s">
        <v>42322</v>
      </c>
      <c r="AE27672" s="10" t="s">
        <v>1297</v>
      </c>
      <c r="AF27672" s="10" t="s">
        <v>662</v>
      </c>
    </row>
    <row r="27673" spans="30:32" x14ac:dyDescent="0.2">
      <c r="AD27673" s="11" t="s">
        <v>42323</v>
      </c>
      <c r="AE27673" s="10" t="s">
        <v>16839</v>
      </c>
      <c r="AF27673" s="10" t="s">
        <v>662</v>
      </c>
    </row>
    <row r="27674" spans="30:32" x14ac:dyDescent="0.2">
      <c r="AD27674" s="11" t="s">
        <v>42324</v>
      </c>
      <c r="AE27674" s="10" t="s">
        <v>42325</v>
      </c>
      <c r="AF27674" s="10" t="s">
        <v>662</v>
      </c>
    </row>
    <row r="27675" spans="30:32" x14ac:dyDescent="0.2">
      <c r="AD27675" s="11" t="s">
        <v>42326</v>
      </c>
      <c r="AE27675" s="10" t="s">
        <v>42327</v>
      </c>
      <c r="AF27675" s="10" t="s">
        <v>662</v>
      </c>
    </row>
    <row r="27676" spans="30:32" x14ac:dyDescent="0.2">
      <c r="AD27676" s="11" t="s">
        <v>42328</v>
      </c>
      <c r="AE27676" s="10" t="s">
        <v>3344</v>
      </c>
      <c r="AF27676" s="10" t="s">
        <v>662</v>
      </c>
    </row>
    <row r="27677" spans="30:32" x14ac:dyDescent="0.2">
      <c r="AD27677" s="11" t="s">
        <v>42329</v>
      </c>
      <c r="AE27677" s="10" t="s">
        <v>3344</v>
      </c>
      <c r="AF27677" s="10" t="s">
        <v>662</v>
      </c>
    </row>
    <row r="27678" spans="30:32" x14ac:dyDescent="0.2">
      <c r="AD27678" s="11" t="s">
        <v>42330</v>
      </c>
      <c r="AE27678" s="10" t="s">
        <v>3344</v>
      </c>
      <c r="AF27678" s="10" t="s">
        <v>662</v>
      </c>
    </row>
    <row r="27679" spans="30:32" x14ac:dyDescent="0.2">
      <c r="AD27679" s="11" t="s">
        <v>42331</v>
      </c>
      <c r="AE27679" s="10" t="s">
        <v>42332</v>
      </c>
      <c r="AF27679" s="10" t="s">
        <v>662</v>
      </c>
    </row>
    <row r="27680" spans="30:32" x14ac:dyDescent="0.2">
      <c r="AD27680" s="11" t="s">
        <v>42333</v>
      </c>
      <c r="AE27680" s="10" t="s">
        <v>6594</v>
      </c>
      <c r="AF27680" s="10" t="s">
        <v>662</v>
      </c>
    </row>
    <row r="27681" spans="30:32" x14ac:dyDescent="0.2">
      <c r="AD27681" s="11" t="s">
        <v>42334</v>
      </c>
      <c r="AE27681" s="10" t="s">
        <v>6594</v>
      </c>
      <c r="AF27681" s="10" t="s">
        <v>662</v>
      </c>
    </row>
    <row r="27682" spans="30:32" x14ac:dyDescent="0.2">
      <c r="AD27682" s="11" t="s">
        <v>42335</v>
      </c>
      <c r="AE27682" s="10" t="s">
        <v>6594</v>
      </c>
      <c r="AF27682" s="10" t="s">
        <v>662</v>
      </c>
    </row>
    <row r="27683" spans="30:32" x14ac:dyDescent="0.2">
      <c r="AD27683" s="11" t="s">
        <v>42336</v>
      </c>
      <c r="AE27683" s="10" t="s">
        <v>3886</v>
      </c>
      <c r="AF27683" s="10" t="s">
        <v>662</v>
      </c>
    </row>
    <row r="27684" spans="30:32" x14ac:dyDescent="0.2">
      <c r="AD27684" s="11" t="s">
        <v>42337</v>
      </c>
      <c r="AE27684" s="10" t="s">
        <v>2029</v>
      </c>
      <c r="AF27684" s="10" t="s">
        <v>662</v>
      </c>
    </row>
    <row r="27685" spans="30:32" x14ac:dyDescent="0.2">
      <c r="AD27685" s="11" t="s">
        <v>42338</v>
      </c>
      <c r="AE27685" s="10" t="s">
        <v>16752</v>
      </c>
      <c r="AF27685" s="10" t="s">
        <v>662</v>
      </c>
    </row>
    <row r="27686" spans="30:32" x14ac:dyDescent="0.2">
      <c r="AD27686" s="11" t="s">
        <v>42339</v>
      </c>
      <c r="AE27686" s="10" t="s">
        <v>23230</v>
      </c>
      <c r="AF27686" s="10" t="s">
        <v>662</v>
      </c>
    </row>
    <row r="27687" spans="30:32" x14ac:dyDescent="0.2">
      <c r="AD27687" s="11" t="s">
        <v>42340</v>
      </c>
      <c r="AE27687" s="10" t="s">
        <v>2517</v>
      </c>
      <c r="AF27687" s="10" t="s">
        <v>662</v>
      </c>
    </row>
    <row r="27688" spans="30:32" x14ac:dyDescent="0.2">
      <c r="AD27688" s="11" t="s">
        <v>42341</v>
      </c>
      <c r="AE27688" s="10" t="s">
        <v>42342</v>
      </c>
      <c r="AF27688" s="10" t="s">
        <v>662</v>
      </c>
    </row>
    <row r="27689" spans="30:32" x14ac:dyDescent="0.2">
      <c r="AD27689" s="11" t="s">
        <v>42343</v>
      </c>
      <c r="AE27689" s="10" t="s">
        <v>42344</v>
      </c>
      <c r="AF27689" s="10" t="s">
        <v>662</v>
      </c>
    </row>
    <row r="27690" spans="30:32" x14ac:dyDescent="0.2">
      <c r="AD27690" s="11" t="s">
        <v>42345</v>
      </c>
      <c r="AE27690" s="10" t="s">
        <v>14116</v>
      </c>
      <c r="AF27690" s="10" t="s">
        <v>662</v>
      </c>
    </row>
    <row r="27691" spans="30:32" x14ac:dyDescent="0.2">
      <c r="AD27691" s="11" t="s">
        <v>42346</v>
      </c>
      <c r="AE27691" s="10" t="s">
        <v>42347</v>
      </c>
      <c r="AF27691" s="10" t="s">
        <v>662</v>
      </c>
    </row>
    <row r="27692" spans="30:32" x14ac:dyDescent="0.2">
      <c r="AD27692" s="11" t="s">
        <v>42348</v>
      </c>
      <c r="AE27692" s="10" t="s">
        <v>9067</v>
      </c>
      <c r="AF27692" s="10" t="s">
        <v>662</v>
      </c>
    </row>
    <row r="27693" spans="30:32" x14ac:dyDescent="0.2">
      <c r="AD27693" s="11" t="s">
        <v>42349</v>
      </c>
      <c r="AE27693" s="10" t="s">
        <v>42350</v>
      </c>
      <c r="AF27693" s="10" t="s">
        <v>662</v>
      </c>
    </row>
    <row r="27694" spans="30:32" x14ac:dyDescent="0.2">
      <c r="AD27694" s="11" t="s">
        <v>42351</v>
      </c>
      <c r="AE27694" s="10" t="s">
        <v>42352</v>
      </c>
      <c r="AF27694" s="10" t="s">
        <v>662</v>
      </c>
    </row>
    <row r="27695" spans="30:32" x14ac:dyDescent="0.2">
      <c r="AD27695" s="11" t="s">
        <v>42353</v>
      </c>
      <c r="AE27695" s="10" t="s">
        <v>2055</v>
      </c>
      <c r="AF27695" s="10" t="s">
        <v>662</v>
      </c>
    </row>
    <row r="27696" spans="30:32" x14ac:dyDescent="0.2">
      <c r="AD27696" s="11" t="s">
        <v>42354</v>
      </c>
      <c r="AE27696" s="10" t="s">
        <v>1403</v>
      </c>
      <c r="AF27696" s="10" t="s">
        <v>662</v>
      </c>
    </row>
    <row r="27697" spans="30:32" x14ac:dyDescent="0.2">
      <c r="AD27697" s="11" t="s">
        <v>42355</v>
      </c>
      <c r="AE27697" s="10" t="s">
        <v>42356</v>
      </c>
      <c r="AF27697" s="10" t="s">
        <v>662</v>
      </c>
    </row>
    <row r="27698" spans="30:32" x14ac:dyDescent="0.2">
      <c r="AD27698" s="11" t="s">
        <v>42357</v>
      </c>
      <c r="AE27698" s="10" t="s">
        <v>18286</v>
      </c>
      <c r="AF27698" s="10" t="s">
        <v>662</v>
      </c>
    </row>
    <row r="27699" spans="30:32" x14ac:dyDescent="0.2">
      <c r="AD27699" s="11" t="s">
        <v>42358</v>
      </c>
      <c r="AE27699" s="10" t="s">
        <v>24449</v>
      </c>
      <c r="AF27699" s="10" t="s">
        <v>662</v>
      </c>
    </row>
    <row r="27700" spans="30:32" x14ac:dyDescent="0.2">
      <c r="AD27700" s="11" t="s">
        <v>42359</v>
      </c>
      <c r="AE27700" s="10" t="s">
        <v>7084</v>
      </c>
      <c r="AF27700" s="10" t="s">
        <v>662</v>
      </c>
    </row>
    <row r="27701" spans="30:32" x14ac:dyDescent="0.2">
      <c r="AD27701" s="11" t="s">
        <v>42360</v>
      </c>
      <c r="AE27701" s="10" t="s">
        <v>42361</v>
      </c>
      <c r="AF27701" s="10" t="s">
        <v>662</v>
      </c>
    </row>
    <row r="27702" spans="30:32" x14ac:dyDescent="0.2">
      <c r="AD27702" s="11" t="s">
        <v>42362</v>
      </c>
      <c r="AE27702" s="10" t="s">
        <v>42363</v>
      </c>
      <c r="AF27702" s="10" t="s">
        <v>662</v>
      </c>
    </row>
    <row r="27703" spans="30:32" x14ac:dyDescent="0.2">
      <c r="AD27703" s="11" t="s">
        <v>42364</v>
      </c>
      <c r="AE27703" s="10" t="s">
        <v>42365</v>
      </c>
      <c r="AF27703" s="10" t="s">
        <v>662</v>
      </c>
    </row>
    <row r="27704" spans="30:32" x14ac:dyDescent="0.2">
      <c r="AD27704" s="11" t="s">
        <v>42366</v>
      </c>
      <c r="AE27704" s="10" t="s">
        <v>41339</v>
      </c>
      <c r="AF27704" s="10" t="s">
        <v>662</v>
      </c>
    </row>
    <row r="27705" spans="30:32" x14ac:dyDescent="0.2">
      <c r="AD27705" s="11" t="s">
        <v>42367</v>
      </c>
      <c r="AE27705" s="10" t="s">
        <v>2080</v>
      </c>
      <c r="AF27705" s="10" t="s">
        <v>662</v>
      </c>
    </row>
    <row r="27706" spans="30:32" x14ac:dyDescent="0.2">
      <c r="AD27706" s="11" t="s">
        <v>42368</v>
      </c>
      <c r="AE27706" s="10" t="s">
        <v>6223</v>
      </c>
      <c r="AF27706" s="10" t="s">
        <v>662</v>
      </c>
    </row>
    <row r="27707" spans="30:32" x14ac:dyDescent="0.2">
      <c r="AD27707" s="11" t="s">
        <v>42369</v>
      </c>
      <c r="AE27707" s="10" t="s">
        <v>42370</v>
      </c>
      <c r="AF27707" s="10" t="s">
        <v>662</v>
      </c>
    </row>
    <row r="27708" spans="30:32" x14ac:dyDescent="0.2">
      <c r="AD27708" s="11" t="s">
        <v>42371</v>
      </c>
      <c r="AE27708" s="10" t="s">
        <v>42372</v>
      </c>
      <c r="AF27708" s="10" t="s">
        <v>662</v>
      </c>
    </row>
    <row r="27709" spans="30:32" x14ac:dyDescent="0.2">
      <c r="AD27709" s="11" t="s">
        <v>42373</v>
      </c>
      <c r="AE27709" s="10" t="s">
        <v>42374</v>
      </c>
      <c r="AF27709" s="10" t="s">
        <v>662</v>
      </c>
    </row>
    <row r="27710" spans="30:32" x14ac:dyDescent="0.2">
      <c r="AD27710" s="11" t="s">
        <v>42375</v>
      </c>
      <c r="AE27710" s="10" t="s">
        <v>26048</v>
      </c>
      <c r="AF27710" s="10" t="s">
        <v>662</v>
      </c>
    </row>
    <row r="27711" spans="30:32" x14ac:dyDescent="0.2">
      <c r="AD27711" s="11" t="s">
        <v>42376</v>
      </c>
      <c r="AE27711" s="10" t="s">
        <v>10222</v>
      </c>
      <c r="AF27711" s="10" t="s">
        <v>662</v>
      </c>
    </row>
    <row r="27712" spans="30:32" x14ac:dyDescent="0.2">
      <c r="AD27712" s="11" t="s">
        <v>42377</v>
      </c>
      <c r="AE27712" s="10" t="s">
        <v>42378</v>
      </c>
      <c r="AF27712" s="10" t="s">
        <v>662</v>
      </c>
    </row>
    <row r="27713" spans="30:32" x14ac:dyDescent="0.2">
      <c r="AD27713" s="11" t="s">
        <v>42379</v>
      </c>
      <c r="AE27713" s="10" t="s">
        <v>7154</v>
      </c>
      <c r="AF27713" s="10" t="s">
        <v>662</v>
      </c>
    </row>
    <row r="27714" spans="30:32" x14ac:dyDescent="0.2">
      <c r="AD27714" s="11" t="s">
        <v>42380</v>
      </c>
      <c r="AE27714" s="10" t="s">
        <v>7154</v>
      </c>
      <c r="AF27714" s="10" t="s">
        <v>662</v>
      </c>
    </row>
    <row r="27715" spans="30:32" x14ac:dyDescent="0.2">
      <c r="AD27715" s="11" t="s">
        <v>42381</v>
      </c>
      <c r="AE27715" s="10" t="s">
        <v>1428</v>
      </c>
      <c r="AF27715" s="10" t="s">
        <v>662</v>
      </c>
    </row>
    <row r="27716" spans="30:32" x14ac:dyDescent="0.2">
      <c r="AD27716" s="11" t="s">
        <v>42382</v>
      </c>
      <c r="AE27716" s="10" t="s">
        <v>1428</v>
      </c>
      <c r="AF27716" s="10" t="s">
        <v>662</v>
      </c>
    </row>
    <row r="27717" spans="30:32" x14ac:dyDescent="0.2">
      <c r="AD27717" s="11" t="s">
        <v>42383</v>
      </c>
      <c r="AE27717" s="10" t="s">
        <v>1428</v>
      </c>
      <c r="AF27717" s="10" t="s">
        <v>662</v>
      </c>
    </row>
    <row r="27718" spans="30:32" x14ac:dyDescent="0.2">
      <c r="AD27718" s="11" t="s">
        <v>42384</v>
      </c>
      <c r="AE27718" s="10" t="s">
        <v>42385</v>
      </c>
      <c r="AF27718" s="10" t="s">
        <v>662</v>
      </c>
    </row>
    <row r="27719" spans="30:32" x14ac:dyDescent="0.2">
      <c r="AD27719" s="11" t="s">
        <v>42386</v>
      </c>
      <c r="AE27719" s="10" t="s">
        <v>41372</v>
      </c>
      <c r="AF27719" s="10" t="s">
        <v>662</v>
      </c>
    </row>
    <row r="27720" spans="30:32" x14ac:dyDescent="0.2">
      <c r="AD27720" s="11" t="s">
        <v>42387</v>
      </c>
      <c r="AE27720" s="10" t="s">
        <v>42388</v>
      </c>
      <c r="AF27720" s="10" t="s">
        <v>662</v>
      </c>
    </row>
    <row r="27721" spans="30:32" x14ac:dyDescent="0.2">
      <c r="AD27721" s="11" t="s">
        <v>42389</v>
      </c>
      <c r="AE27721" s="10" t="s">
        <v>18383</v>
      </c>
      <c r="AF27721" s="10" t="s">
        <v>662</v>
      </c>
    </row>
    <row r="27722" spans="30:32" x14ac:dyDescent="0.2">
      <c r="AD27722" s="11" t="s">
        <v>42390</v>
      </c>
      <c r="AE27722" s="10" t="s">
        <v>9125</v>
      </c>
      <c r="AF27722" s="10" t="s">
        <v>662</v>
      </c>
    </row>
    <row r="27723" spans="30:32" x14ac:dyDescent="0.2">
      <c r="AD27723" s="11" t="s">
        <v>42391</v>
      </c>
      <c r="AE27723" s="10" t="s">
        <v>3910</v>
      </c>
      <c r="AF27723" s="10" t="s">
        <v>662</v>
      </c>
    </row>
    <row r="27724" spans="30:32" x14ac:dyDescent="0.2">
      <c r="AD27724" s="11" t="s">
        <v>42392</v>
      </c>
      <c r="AE27724" s="10" t="s">
        <v>3912</v>
      </c>
      <c r="AF27724" s="10" t="s">
        <v>662</v>
      </c>
    </row>
    <row r="27725" spans="30:32" x14ac:dyDescent="0.2">
      <c r="AD27725" s="11" t="s">
        <v>42393</v>
      </c>
      <c r="AE27725" s="10" t="s">
        <v>8505</v>
      </c>
      <c r="AF27725" s="10" t="s">
        <v>662</v>
      </c>
    </row>
    <row r="27726" spans="30:32" x14ac:dyDescent="0.2">
      <c r="AD27726" s="11" t="s">
        <v>42394</v>
      </c>
      <c r="AE27726" s="10" t="s">
        <v>8505</v>
      </c>
      <c r="AF27726" s="10" t="s">
        <v>662</v>
      </c>
    </row>
    <row r="27727" spans="30:32" x14ac:dyDescent="0.2">
      <c r="AD27727" s="11" t="s">
        <v>42395</v>
      </c>
      <c r="AE27727" s="10" t="s">
        <v>8505</v>
      </c>
      <c r="AF27727" s="10" t="s">
        <v>662</v>
      </c>
    </row>
    <row r="27728" spans="30:32" x14ac:dyDescent="0.2">
      <c r="AD27728" s="11" t="s">
        <v>42396</v>
      </c>
      <c r="AE27728" s="10" t="s">
        <v>8505</v>
      </c>
      <c r="AF27728" s="10" t="s">
        <v>662</v>
      </c>
    </row>
    <row r="27729" spans="30:32" x14ac:dyDescent="0.2">
      <c r="AD27729" s="11" t="s">
        <v>42397</v>
      </c>
      <c r="AE27729" s="10" t="s">
        <v>8505</v>
      </c>
      <c r="AF27729" s="10" t="s">
        <v>662</v>
      </c>
    </row>
    <row r="27730" spans="30:32" x14ac:dyDescent="0.2">
      <c r="AD27730" s="11" t="s">
        <v>42398</v>
      </c>
      <c r="AE27730" s="10" t="s">
        <v>8505</v>
      </c>
      <c r="AF27730" s="10" t="s">
        <v>662</v>
      </c>
    </row>
    <row r="27731" spans="30:32" x14ac:dyDescent="0.2">
      <c r="AD27731" s="11" t="s">
        <v>42399</v>
      </c>
      <c r="AE27731" s="10" t="s">
        <v>15599</v>
      </c>
      <c r="AF27731" s="10" t="s">
        <v>662</v>
      </c>
    </row>
    <row r="27732" spans="30:32" x14ac:dyDescent="0.2">
      <c r="AD27732" s="11" t="s">
        <v>42400</v>
      </c>
      <c r="AE27732" s="10" t="s">
        <v>42401</v>
      </c>
      <c r="AF27732" s="10" t="s">
        <v>662</v>
      </c>
    </row>
    <row r="27733" spans="30:32" x14ac:dyDescent="0.2">
      <c r="AD27733" s="11" t="s">
        <v>42402</v>
      </c>
      <c r="AE27733" s="10" t="s">
        <v>2149</v>
      </c>
      <c r="AF27733" s="10" t="s">
        <v>662</v>
      </c>
    </row>
    <row r="27734" spans="30:32" x14ac:dyDescent="0.2">
      <c r="AD27734" s="11" t="s">
        <v>42403</v>
      </c>
      <c r="AE27734" s="10" t="s">
        <v>2149</v>
      </c>
      <c r="AF27734" s="10" t="s">
        <v>662</v>
      </c>
    </row>
    <row r="27735" spans="30:32" x14ac:dyDescent="0.2">
      <c r="AD27735" s="11" t="s">
        <v>42404</v>
      </c>
      <c r="AE27735" s="10" t="s">
        <v>22077</v>
      </c>
      <c r="AF27735" s="10" t="s">
        <v>662</v>
      </c>
    </row>
    <row r="27736" spans="30:32" x14ac:dyDescent="0.2">
      <c r="AD27736" s="11" t="s">
        <v>42405</v>
      </c>
      <c r="AE27736" s="10" t="s">
        <v>15270</v>
      </c>
      <c r="AF27736" s="10" t="s">
        <v>662</v>
      </c>
    </row>
    <row r="27737" spans="30:32" x14ac:dyDescent="0.2">
      <c r="AD27737" s="11" t="s">
        <v>42406</v>
      </c>
      <c r="AE27737" s="10" t="s">
        <v>42407</v>
      </c>
      <c r="AF27737" s="10" t="s">
        <v>662</v>
      </c>
    </row>
    <row r="27738" spans="30:32" x14ac:dyDescent="0.2">
      <c r="AD27738" s="11" t="s">
        <v>42408</v>
      </c>
      <c r="AE27738" s="10" t="s">
        <v>10035</v>
      </c>
      <c r="AF27738" s="10" t="s">
        <v>662</v>
      </c>
    </row>
    <row r="27739" spans="30:32" x14ac:dyDescent="0.2">
      <c r="AD27739" s="11" t="s">
        <v>42409</v>
      </c>
      <c r="AE27739" s="10" t="s">
        <v>42410</v>
      </c>
      <c r="AF27739" s="10" t="s">
        <v>662</v>
      </c>
    </row>
    <row r="27740" spans="30:32" x14ac:dyDescent="0.2">
      <c r="AD27740" s="11" t="s">
        <v>42411</v>
      </c>
      <c r="AE27740" s="10" t="s">
        <v>42412</v>
      </c>
      <c r="AF27740" s="10" t="s">
        <v>662</v>
      </c>
    </row>
    <row r="27741" spans="30:32" x14ac:dyDescent="0.2">
      <c r="AD27741" s="11" t="s">
        <v>42413</v>
      </c>
      <c r="AE27741" s="10" t="s">
        <v>40335</v>
      </c>
      <c r="AF27741" s="10" t="s">
        <v>662</v>
      </c>
    </row>
    <row r="27742" spans="30:32" x14ac:dyDescent="0.2">
      <c r="AD27742" s="11" t="s">
        <v>42414</v>
      </c>
      <c r="AE27742" s="10" t="s">
        <v>13577</v>
      </c>
      <c r="AF27742" s="10" t="s">
        <v>662</v>
      </c>
    </row>
    <row r="27743" spans="30:32" x14ac:dyDescent="0.2">
      <c r="AD27743" s="11" t="s">
        <v>42415</v>
      </c>
      <c r="AE27743" s="10" t="s">
        <v>42416</v>
      </c>
      <c r="AF27743" s="10" t="s">
        <v>662</v>
      </c>
    </row>
    <row r="27744" spans="30:32" x14ac:dyDescent="0.2">
      <c r="AD27744" s="11" t="s">
        <v>42417</v>
      </c>
      <c r="AE27744" s="10" t="s">
        <v>15657</v>
      </c>
      <c r="AF27744" s="10" t="s">
        <v>662</v>
      </c>
    </row>
    <row r="27745" spans="30:32" x14ac:dyDescent="0.2">
      <c r="AD27745" s="11" t="s">
        <v>42418</v>
      </c>
      <c r="AE27745" s="10" t="s">
        <v>26100</v>
      </c>
      <c r="AF27745" s="10" t="s">
        <v>662</v>
      </c>
    </row>
    <row r="27746" spans="30:32" x14ac:dyDescent="0.2">
      <c r="AD27746" s="11" t="s">
        <v>42419</v>
      </c>
      <c r="AE27746" s="10" t="s">
        <v>42420</v>
      </c>
      <c r="AF27746" s="10" t="s">
        <v>662</v>
      </c>
    </row>
    <row r="27747" spans="30:32" x14ac:dyDescent="0.2">
      <c r="AD27747" s="11" t="s">
        <v>42421</v>
      </c>
      <c r="AE27747" s="10" t="s">
        <v>1612</v>
      </c>
      <c r="AF27747" s="10" t="s">
        <v>662</v>
      </c>
    </row>
    <row r="27748" spans="30:32" x14ac:dyDescent="0.2">
      <c r="AD27748" s="11" t="s">
        <v>42422</v>
      </c>
      <c r="AE27748" s="10" t="s">
        <v>42423</v>
      </c>
      <c r="AF27748" s="10" t="s">
        <v>662</v>
      </c>
    </row>
    <row r="27749" spans="30:32" x14ac:dyDescent="0.2">
      <c r="AD27749" s="11" t="s">
        <v>42424</v>
      </c>
      <c r="AE27749" s="10" t="s">
        <v>42425</v>
      </c>
      <c r="AF27749" s="10" t="s">
        <v>662</v>
      </c>
    </row>
    <row r="27750" spans="30:32" x14ac:dyDescent="0.2">
      <c r="AD27750" s="11" t="s">
        <v>42426</v>
      </c>
      <c r="AE27750" s="10" t="s">
        <v>42427</v>
      </c>
      <c r="AF27750" s="10" t="s">
        <v>662</v>
      </c>
    </row>
    <row r="27751" spans="30:32" x14ac:dyDescent="0.2">
      <c r="AD27751" s="11" t="s">
        <v>42428</v>
      </c>
      <c r="AE27751" s="10" t="s">
        <v>42429</v>
      </c>
      <c r="AF27751" s="10" t="s">
        <v>662</v>
      </c>
    </row>
    <row r="27752" spans="30:32" x14ac:dyDescent="0.2">
      <c r="AD27752" s="11" t="s">
        <v>42430</v>
      </c>
      <c r="AE27752" s="10" t="s">
        <v>42431</v>
      </c>
      <c r="AF27752" s="10" t="s">
        <v>662</v>
      </c>
    </row>
    <row r="27753" spans="30:32" x14ac:dyDescent="0.2">
      <c r="AD27753" s="11" t="s">
        <v>42432</v>
      </c>
      <c r="AE27753" s="10" t="s">
        <v>2935</v>
      </c>
      <c r="AF27753" s="10" t="s">
        <v>662</v>
      </c>
    </row>
    <row r="27754" spans="30:32" x14ac:dyDescent="0.2">
      <c r="AD27754" s="11" t="s">
        <v>42433</v>
      </c>
      <c r="AE27754" s="10" t="s">
        <v>42434</v>
      </c>
      <c r="AF27754" s="10" t="s">
        <v>662</v>
      </c>
    </row>
    <row r="27755" spans="30:32" x14ac:dyDescent="0.2">
      <c r="AD27755" s="11" t="s">
        <v>42435</v>
      </c>
      <c r="AE27755" s="10" t="s">
        <v>42436</v>
      </c>
      <c r="AF27755" s="10" t="s">
        <v>662</v>
      </c>
    </row>
    <row r="27756" spans="30:32" x14ac:dyDescent="0.2">
      <c r="AD27756" s="11" t="s">
        <v>42437</v>
      </c>
      <c r="AE27756" s="10" t="s">
        <v>28079</v>
      </c>
      <c r="AF27756" s="10" t="s">
        <v>662</v>
      </c>
    </row>
    <row r="27757" spans="30:32" x14ac:dyDescent="0.2">
      <c r="AD27757" s="11" t="s">
        <v>42438</v>
      </c>
      <c r="AE27757" s="10" t="s">
        <v>9164</v>
      </c>
      <c r="AF27757" s="10" t="s">
        <v>662</v>
      </c>
    </row>
    <row r="27758" spans="30:32" x14ac:dyDescent="0.2">
      <c r="AD27758" s="11" t="s">
        <v>42439</v>
      </c>
      <c r="AE27758" s="10" t="s">
        <v>20823</v>
      </c>
      <c r="AF27758" s="10" t="s">
        <v>662</v>
      </c>
    </row>
    <row r="27759" spans="30:32" x14ac:dyDescent="0.2">
      <c r="AD27759" s="11" t="s">
        <v>42440</v>
      </c>
      <c r="AE27759" s="10" t="s">
        <v>42441</v>
      </c>
      <c r="AF27759" s="10" t="s">
        <v>662</v>
      </c>
    </row>
    <row r="27760" spans="30:32" x14ac:dyDescent="0.2">
      <c r="AD27760" s="11" t="s">
        <v>42442</v>
      </c>
      <c r="AE27760" s="10" t="s">
        <v>42443</v>
      </c>
      <c r="AF27760" s="10" t="s">
        <v>662</v>
      </c>
    </row>
    <row r="27761" spans="30:32" x14ac:dyDescent="0.2">
      <c r="AD27761" s="11" t="s">
        <v>42444</v>
      </c>
      <c r="AE27761" s="10" t="s">
        <v>7295</v>
      </c>
      <c r="AF27761" s="10" t="s">
        <v>662</v>
      </c>
    </row>
    <row r="27762" spans="30:32" x14ac:dyDescent="0.2">
      <c r="AD27762" s="11" t="s">
        <v>42445</v>
      </c>
      <c r="AE27762" s="10" t="s">
        <v>42446</v>
      </c>
      <c r="AF27762" s="10" t="s">
        <v>662</v>
      </c>
    </row>
    <row r="27763" spans="30:32" x14ac:dyDescent="0.2">
      <c r="AD27763" s="11" t="s">
        <v>42447</v>
      </c>
      <c r="AE27763" s="10" t="s">
        <v>42448</v>
      </c>
      <c r="AF27763" s="10" t="s">
        <v>662</v>
      </c>
    </row>
    <row r="27764" spans="30:32" x14ac:dyDescent="0.2">
      <c r="AD27764" s="11" t="s">
        <v>42449</v>
      </c>
      <c r="AE27764" s="10" t="s">
        <v>14349</v>
      </c>
      <c r="AF27764" s="10" t="s">
        <v>662</v>
      </c>
    </row>
    <row r="27765" spans="30:32" x14ac:dyDescent="0.2">
      <c r="AD27765" s="11" t="s">
        <v>42450</v>
      </c>
      <c r="AE27765" s="10" t="s">
        <v>42451</v>
      </c>
      <c r="AF27765" s="10" t="s">
        <v>662</v>
      </c>
    </row>
    <row r="27766" spans="30:32" x14ac:dyDescent="0.2">
      <c r="AD27766" s="11" t="s">
        <v>42452</v>
      </c>
      <c r="AE27766" s="10" t="s">
        <v>14355</v>
      </c>
      <c r="AF27766" s="10" t="s">
        <v>662</v>
      </c>
    </row>
    <row r="27767" spans="30:32" x14ac:dyDescent="0.2">
      <c r="AD27767" s="11" t="s">
        <v>42453</v>
      </c>
      <c r="AE27767" s="10" t="s">
        <v>42454</v>
      </c>
      <c r="AF27767" s="10" t="s">
        <v>662</v>
      </c>
    </row>
    <row r="27768" spans="30:32" x14ac:dyDescent="0.2">
      <c r="AD27768" s="11" t="s">
        <v>42455</v>
      </c>
      <c r="AE27768" s="10" t="s">
        <v>42456</v>
      </c>
      <c r="AF27768" s="10" t="s">
        <v>662</v>
      </c>
    </row>
    <row r="27769" spans="30:32" x14ac:dyDescent="0.2">
      <c r="AD27769" s="11" t="s">
        <v>42457</v>
      </c>
      <c r="AE27769" s="10" t="s">
        <v>42458</v>
      </c>
      <c r="AF27769" s="10" t="s">
        <v>662</v>
      </c>
    </row>
    <row r="27770" spans="30:32" x14ac:dyDescent="0.2">
      <c r="AD27770" s="11" t="s">
        <v>42459</v>
      </c>
      <c r="AE27770" s="10" t="s">
        <v>7326</v>
      </c>
      <c r="AF27770" s="10" t="s">
        <v>662</v>
      </c>
    </row>
    <row r="27771" spans="30:32" x14ac:dyDescent="0.2">
      <c r="AD27771" s="11" t="s">
        <v>42460</v>
      </c>
      <c r="AE27771" s="10" t="s">
        <v>42461</v>
      </c>
      <c r="AF27771" s="10" t="s">
        <v>662</v>
      </c>
    </row>
    <row r="27772" spans="30:32" x14ac:dyDescent="0.2">
      <c r="AD27772" s="11" t="s">
        <v>42462</v>
      </c>
      <c r="AE27772" s="10" t="s">
        <v>33347</v>
      </c>
      <c r="AF27772" s="10" t="s">
        <v>662</v>
      </c>
    </row>
    <row r="27773" spans="30:32" x14ac:dyDescent="0.2">
      <c r="AD27773" s="11" t="s">
        <v>42463</v>
      </c>
      <c r="AE27773" s="10" t="s">
        <v>42464</v>
      </c>
      <c r="AF27773" s="10" t="s">
        <v>662</v>
      </c>
    </row>
    <row r="27774" spans="30:32" x14ac:dyDescent="0.2">
      <c r="AD27774" s="11" t="s">
        <v>42465</v>
      </c>
      <c r="AE27774" s="10" t="s">
        <v>13793</v>
      </c>
      <c r="AF27774" s="10" t="s">
        <v>662</v>
      </c>
    </row>
    <row r="27775" spans="30:32" x14ac:dyDescent="0.2">
      <c r="AD27775" s="11" t="s">
        <v>42466</v>
      </c>
      <c r="AE27775" s="10" t="s">
        <v>3480</v>
      </c>
      <c r="AF27775" s="10" t="s">
        <v>662</v>
      </c>
    </row>
    <row r="27776" spans="30:32" x14ac:dyDescent="0.2">
      <c r="AD27776" s="11" t="s">
        <v>42467</v>
      </c>
      <c r="AE27776" s="10" t="s">
        <v>13630</v>
      </c>
      <c r="AF27776" s="10" t="s">
        <v>662</v>
      </c>
    </row>
    <row r="27777" spans="30:32" x14ac:dyDescent="0.2">
      <c r="AD27777" s="11" t="s">
        <v>42468</v>
      </c>
      <c r="AE27777" s="10" t="s">
        <v>42469</v>
      </c>
      <c r="AF27777" s="10" t="s">
        <v>662</v>
      </c>
    </row>
    <row r="27778" spans="30:32" x14ac:dyDescent="0.2">
      <c r="AD27778" s="11" t="s">
        <v>42470</v>
      </c>
      <c r="AE27778" s="10" t="s">
        <v>37601</v>
      </c>
      <c r="AF27778" s="10" t="s">
        <v>662</v>
      </c>
    </row>
    <row r="27779" spans="30:32" x14ac:dyDescent="0.2">
      <c r="AD27779" s="11" t="s">
        <v>42471</v>
      </c>
      <c r="AE27779" s="10" t="s">
        <v>42472</v>
      </c>
      <c r="AF27779" s="10" t="s">
        <v>662</v>
      </c>
    </row>
    <row r="27780" spans="30:32" x14ac:dyDescent="0.2">
      <c r="AD27780" s="11" t="s">
        <v>42473</v>
      </c>
      <c r="AE27780" s="10" t="s">
        <v>7370</v>
      </c>
      <c r="AF27780" s="10" t="s">
        <v>662</v>
      </c>
    </row>
    <row r="27781" spans="30:32" x14ac:dyDescent="0.2">
      <c r="AD27781" s="11" t="s">
        <v>42474</v>
      </c>
      <c r="AE27781" s="10" t="s">
        <v>42475</v>
      </c>
      <c r="AF27781" s="10" t="s">
        <v>662</v>
      </c>
    </row>
    <row r="27782" spans="30:32" x14ac:dyDescent="0.2">
      <c r="AD27782" s="11" t="s">
        <v>42476</v>
      </c>
      <c r="AE27782" s="10" t="s">
        <v>42477</v>
      </c>
      <c r="AF27782" s="10" t="s">
        <v>662</v>
      </c>
    </row>
    <row r="27783" spans="30:32" x14ac:dyDescent="0.2">
      <c r="AD27783" s="11" t="s">
        <v>42478</v>
      </c>
      <c r="AE27783" s="10" t="s">
        <v>42479</v>
      </c>
      <c r="AF27783" s="10" t="s">
        <v>662</v>
      </c>
    </row>
    <row r="27784" spans="30:32" x14ac:dyDescent="0.2">
      <c r="AD27784" s="11" t="s">
        <v>42480</v>
      </c>
      <c r="AE27784" s="10" t="s">
        <v>1712</v>
      </c>
      <c r="AF27784" s="10" t="s">
        <v>662</v>
      </c>
    </row>
    <row r="27785" spans="30:32" x14ac:dyDescent="0.2">
      <c r="AD27785" s="11" t="s">
        <v>42481</v>
      </c>
      <c r="AE27785" s="10" t="s">
        <v>2990</v>
      </c>
      <c r="AF27785" s="10" t="s">
        <v>662</v>
      </c>
    </row>
    <row r="27786" spans="30:32" x14ac:dyDescent="0.2">
      <c r="AD27786" s="11" t="s">
        <v>42482</v>
      </c>
      <c r="AE27786" s="10" t="s">
        <v>42483</v>
      </c>
      <c r="AF27786" s="10" t="s">
        <v>662</v>
      </c>
    </row>
    <row r="27787" spans="30:32" x14ac:dyDescent="0.2">
      <c r="AD27787" s="11" t="s">
        <v>42484</v>
      </c>
      <c r="AE27787" s="10" t="s">
        <v>8561</v>
      </c>
      <c r="AF27787" s="10" t="s">
        <v>662</v>
      </c>
    </row>
    <row r="27788" spans="30:32" x14ac:dyDescent="0.2">
      <c r="AD27788" s="11" t="s">
        <v>42485</v>
      </c>
      <c r="AE27788" s="10" t="s">
        <v>42486</v>
      </c>
      <c r="AF27788" s="10" t="s">
        <v>662</v>
      </c>
    </row>
    <row r="27789" spans="30:32" x14ac:dyDescent="0.2">
      <c r="AD27789" s="11" t="s">
        <v>42487</v>
      </c>
      <c r="AE27789" s="10" t="s">
        <v>26221</v>
      </c>
      <c r="AF27789" s="10" t="s">
        <v>662</v>
      </c>
    </row>
    <row r="27790" spans="30:32" x14ac:dyDescent="0.2">
      <c r="AD27790" s="11" t="s">
        <v>42488</v>
      </c>
      <c r="AE27790" s="10" t="s">
        <v>26225</v>
      </c>
      <c r="AF27790" s="10" t="s">
        <v>662</v>
      </c>
    </row>
    <row r="27791" spans="30:32" x14ac:dyDescent="0.2">
      <c r="AD27791" s="11" t="s">
        <v>42489</v>
      </c>
      <c r="AE27791" s="10" t="s">
        <v>42490</v>
      </c>
      <c r="AF27791" s="10" t="s">
        <v>662</v>
      </c>
    </row>
    <row r="27792" spans="30:32" x14ac:dyDescent="0.2">
      <c r="AD27792" s="11" t="s">
        <v>42491</v>
      </c>
      <c r="AE27792" s="10" t="s">
        <v>42492</v>
      </c>
      <c r="AF27792" s="10" t="s">
        <v>662</v>
      </c>
    </row>
    <row r="27793" spans="30:32" x14ac:dyDescent="0.2">
      <c r="AD27793" s="11" t="s">
        <v>42493</v>
      </c>
      <c r="AE27793" s="10" t="s">
        <v>30010</v>
      </c>
      <c r="AF27793" s="10" t="s">
        <v>662</v>
      </c>
    </row>
    <row r="27794" spans="30:32" x14ac:dyDescent="0.2">
      <c r="AD27794" s="11" t="s">
        <v>42494</v>
      </c>
      <c r="AE27794" s="10" t="s">
        <v>2243</v>
      </c>
      <c r="AF27794" s="10" t="s">
        <v>662</v>
      </c>
    </row>
    <row r="27795" spans="30:32" x14ac:dyDescent="0.2">
      <c r="AD27795" s="11" t="s">
        <v>42495</v>
      </c>
      <c r="AE27795" s="10" t="s">
        <v>2243</v>
      </c>
      <c r="AF27795" s="10" t="s">
        <v>662</v>
      </c>
    </row>
    <row r="27796" spans="30:32" x14ac:dyDescent="0.2">
      <c r="AD27796" s="11" t="s">
        <v>42496</v>
      </c>
      <c r="AE27796" s="10" t="s">
        <v>2243</v>
      </c>
      <c r="AF27796" s="10" t="s">
        <v>662</v>
      </c>
    </row>
    <row r="27797" spans="30:32" x14ac:dyDescent="0.2">
      <c r="AD27797" s="11" t="s">
        <v>42497</v>
      </c>
      <c r="AE27797" s="10" t="s">
        <v>2243</v>
      </c>
      <c r="AF27797" s="10" t="s">
        <v>662</v>
      </c>
    </row>
    <row r="27798" spans="30:32" x14ac:dyDescent="0.2">
      <c r="AD27798" s="11" t="s">
        <v>42498</v>
      </c>
      <c r="AE27798" s="10" t="s">
        <v>1420</v>
      </c>
      <c r="AF27798" s="10" t="s">
        <v>662</v>
      </c>
    </row>
    <row r="27799" spans="30:32" x14ac:dyDescent="0.2">
      <c r="AD27799" s="11" t="s">
        <v>42499</v>
      </c>
      <c r="AE27799" s="10" t="s">
        <v>42500</v>
      </c>
      <c r="AF27799" s="10" t="s">
        <v>662</v>
      </c>
    </row>
    <row r="27800" spans="30:32" x14ac:dyDescent="0.2">
      <c r="AD27800" s="11" t="s">
        <v>42501</v>
      </c>
      <c r="AE27800" s="10" t="s">
        <v>2360</v>
      </c>
      <c r="AF27800" s="10" t="s">
        <v>662</v>
      </c>
    </row>
    <row r="27801" spans="30:32" x14ac:dyDescent="0.2">
      <c r="AD27801" s="11" t="s">
        <v>42502</v>
      </c>
      <c r="AE27801" s="10" t="s">
        <v>2360</v>
      </c>
      <c r="AF27801" s="10" t="s">
        <v>662</v>
      </c>
    </row>
    <row r="27802" spans="30:32" x14ac:dyDescent="0.2">
      <c r="AD27802" s="11" t="s">
        <v>42503</v>
      </c>
      <c r="AE27802" s="10" t="s">
        <v>42504</v>
      </c>
      <c r="AF27802" s="10" t="s">
        <v>662</v>
      </c>
    </row>
    <row r="27803" spans="30:32" x14ac:dyDescent="0.2">
      <c r="AD27803" s="11" t="s">
        <v>42505</v>
      </c>
      <c r="AE27803" s="10" t="s">
        <v>42506</v>
      </c>
      <c r="AF27803" s="10" t="s">
        <v>662</v>
      </c>
    </row>
    <row r="27804" spans="30:32" x14ac:dyDescent="0.2">
      <c r="AD27804" s="11" t="s">
        <v>42507</v>
      </c>
      <c r="AE27804" s="10" t="s">
        <v>37685</v>
      </c>
      <c r="AF27804" s="10" t="s">
        <v>662</v>
      </c>
    </row>
    <row r="27805" spans="30:32" x14ac:dyDescent="0.2">
      <c r="AD27805" s="11" t="s">
        <v>42508</v>
      </c>
      <c r="AE27805" s="10" t="s">
        <v>37685</v>
      </c>
      <c r="AF27805" s="10" t="s">
        <v>662</v>
      </c>
    </row>
    <row r="27806" spans="30:32" x14ac:dyDescent="0.2">
      <c r="AD27806" s="11" t="s">
        <v>42509</v>
      </c>
      <c r="AE27806" s="10" t="s">
        <v>26964</v>
      </c>
      <c r="AF27806" s="10" t="s">
        <v>662</v>
      </c>
    </row>
    <row r="27807" spans="30:32" x14ac:dyDescent="0.2">
      <c r="AD27807" s="11" t="s">
        <v>42510</v>
      </c>
      <c r="AE27807" s="10" t="s">
        <v>42511</v>
      </c>
      <c r="AF27807" s="10" t="s">
        <v>662</v>
      </c>
    </row>
    <row r="27808" spans="30:32" x14ac:dyDescent="0.2">
      <c r="AD27808" s="11" t="s">
        <v>42512</v>
      </c>
      <c r="AE27808" s="10" t="s">
        <v>42513</v>
      </c>
      <c r="AF27808" s="10" t="s">
        <v>662</v>
      </c>
    </row>
    <row r="27809" spans="30:32" x14ac:dyDescent="0.2">
      <c r="AD27809" s="11" t="s">
        <v>42514</v>
      </c>
      <c r="AE27809" s="10" t="s">
        <v>42513</v>
      </c>
      <c r="AF27809" s="10" t="s">
        <v>662</v>
      </c>
    </row>
    <row r="27810" spans="30:32" x14ac:dyDescent="0.2">
      <c r="AD27810" s="11" t="s">
        <v>42515</v>
      </c>
      <c r="AE27810" s="10" t="s">
        <v>42513</v>
      </c>
      <c r="AF27810" s="10" t="s">
        <v>662</v>
      </c>
    </row>
    <row r="27811" spans="30:32" x14ac:dyDescent="0.2">
      <c r="AD27811" s="11" t="s">
        <v>42516</v>
      </c>
      <c r="AE27811" s="10" t="s">
        <v>42513</v>
      </c>
      <c r="AF27811" s="10" t="s">
        <v>662</v>
      </c>
    </row>
    <row r="27812" spans="30:32" x14ac:dyDescent="0.2">
      <c r="AD27812" s="11" t="s">
        <v>42517</v>
      </c>
      <c r="AE27812" s="10" t="s">
        <v>42513</v>
      </c>
      <c r="AF27812" s="10" t="s">
        <v>662</v>
      </c>
    </row>
    <row r="27813" spans="30:32" x14ac:dyDescent="0.2">
      <c r="AD27813" s="11" t="s">
        <v>42518</v>
      </c>
      <c r="AE27813" s="10" t="s">
        <v>42513</v>
      </c>
      <c r="AF27813" s="10" t="s">
        <v>662</v>
      </c>
    </row>
    <row r="27814" spans="30:32" x14ac:dyDescent="0.2">
      <c r="AD27814" s="11" t="s">
        <v>42519</v>
      </c>
      <c r="AE27814" s="10" t="s">
        <v>29166</v>
      </c>
      <c r="AF27814" s="10" t="s">
        <v>662</v>
      </c>
    </row>
    <row r="27815" spans="30:32" x14ac:dyDescent="0.2">
      <c r="AD27815" s="11" t="s">
        <v>42520</v>
      </c>
      <c r="AE27815" s="10" t="s">
        <v>42521</v>
      </c>
      <c r="AF27815" s="10" t="s">
        <v>662</v>
      </c>
    </row>
    <row r="27816" spans="30:32" x14ac:dyDescent="0.2">
      <c r="AD27816" s="11" t="s">
        <v>42522</v>
      </c>
      <c r="AE27816" s="10" t="s">
        <v>1693</v>
      </c>
      <c r="AF27816" s="10" t="s">
        <v>662</v>
      </c>
    </row>
    <row r="27817" spans="30:32" x14ac:dyDescent="0.2">
      <c r="AD27817" s="11" t="s">
        <v>42523</v>
      </c>
      <c r="AE27817" s="10" t="s">
        <v>42524</v>
      </c>
      <c r="AF27817" s="10" t="s">
        <v>662</v>
      </c>
    </row>
    <row r="27818" spans="30:32" x14ac:dyDescent="0.2">
      <c r="AD27818" s="11" t="s">
        <v>42525</v>
      </c>
      <c r="AE27818" s="10" t="s">
        <v>3023</v>
      </c>
      <c r="AF27818" s="10" t="s">
        <v>662</v>
      </c>
    </row>
    <row r="27819" spans="30:32" x14ac:dyDescent="0.2">
      <c r="AD27819" s="11" t="s">
        <v>42526</v>
      </c>
      <c r="AE27819" s="10" t="s">
        <v>42527</v>
      </c>
      <c r="AF27819" s="10" t="s">
        <v>662</v>
      </c>
    </row>
    <row r="27820" spans="30:32" x14ac:dyDescent="0.2">
      <c r="AD27820" s="11" t="s">
        <v>42528</v>
      </c>
      <c r="AE27820" s="10" t="s">
        <v>42527</v>
      </c>
      <c r="AF27820" s="10" t="s">
        <v>662</v>
      </c>
    </row>
    <row r="27821" spans="30:32" x14ac:dyDescent="0.2">
      <c r="AD27821" s="11" t="s">
        <v>42529</v>
      </c>
      <c r="AE27821" s="10" t="s">
        <v>42527</v>
      </c>
      <c r="AF27821" s="10" t="s">
        <v>662</v>
      </c>
    </row>
    <row r="27822" spans="30:32" x14ac:dyDescent="0.2">
      <c r="AD27822" s="11" t="s">
        <v>42530</v>
      </c>
      <c r="AE27822" s="10" t="s">
        <v>42527</v>
      </c>
      <c r="AF27822" s="10" t="s">
        <v>662</v>
      </c>
    </row>
    <row r="27823" spans="30:32" x14ac:dyDescent="0.2">
      <c r="AD27823" s="11" t="s">
        <v>42531</v>
      </c>
      <c r="AE27823" s="10" t="s">
        <v>42527</v>
      </c>
      <c r="AF27823" s="10" t="s">
        <v>662</v>
      </c>
    </row>
    <row r="27824" spans="30:32" x14ac:dyDescent="0.2">
      <c r="AD27824" s="11" t="s">
        <v>42532</v>
      </c>
      <c r="AE27824" s="10" t="s">
        <v>42527</v>
      </c>
      <c r="AF27824" s="10" t="s">
        <v>662</v>
      </c>
    </row>
    <row r="27825" spans="30:32" x14ac:dyDescent="0.2">
      <c r="AD27825" s="11" t="s">
        <v>42533</v>
      </c>
      <c r="AE27825" s="10" t="s">
        <v>39306</v>
      </c>
      <c r="AF27825" s="10" t="s">
        <v>662</v>
      </c>
    </row>
    <row r="27826" spans="30:32" x14ac:dyDescent="0.2">
      <c r="AD27826" s="11" t="s">
        <v>42534</v>
      </c>
      <c r="AE27826" s="10" t="s">
        <v>17264</v>
      </c>
      <c r="AF27826" s="10" t="s">
        <v>662</v>
      </c>
    </row>
    <row r="27827" spans="30:32" x14ac:dyDescent="0.2">
      <c r="AD27827" s="11" t="s">
        <v>42535</v>
      </c>
      <c r="AE27827" s="10" t="s">
        <v>42536</v>
      </c>
      <c r="AF27827" s="10" t="s">
        <v>662</v>
      </c>
    </row>
    <row r="27828" spans="30:32" x14ac:dyDescent="0.2">
      <c r="AD27828" s="11" t="s">
        <v>42537</v>
      </c>
      <c r="AE27828" s="10" t="s">
        <v>38693</v>
      </c>
      <c r="AF27828" s="10" t="s">
        <v>662</v>
      </c>
    </row>
    <row r="27829" spans="30:32" x14ac:dyDescent="0.2">
      <c r="AD27829" s="11" t="s">
        <v>42538</v>
      </c>
      <c r="AE27829" s="10" t="s">
        <v>10356</v>
      </c>
      <c r="AF27829" s="10" t="s">
        <v>662</v>
      </c>
    </row>
    <row r="27830" spans="30:32" x14ac:dyDescent="0.2">
      <c r="AD27830" s="11" t="s">
        <v>42539</v>
      </c>
      <c r="AE27830" s="10" t="s">
        <v>42540</v>
      </c>
      <c r="AF27830" s="10" t="s">
        <v>662</v>
      </c>
    </row>
    <row r="27831" spans="30:32" x14ac:dyDescent="0.2">
      <c r="AD27831" s="11" t="s">
        <v>42541</v>
      </c>
      <c r="AE27831" s="10" t="s">
        <v>14530</v>
      </c>
      <c r="AF27831" s="10" t="s">
        <v>662</v>
      </c>
    </row>
    <row r="27832" spans="30:32" x14ac:dyDescent="0.2">
      <c r="AD27832" s="11" t="s">
        <v>42542</v>
      </c>
      <c r="AE27832" s="10" t="s">
        <v>26274</v>
      </c>
      <c r="AF27832" s="10" t="s">
        <v>662</v>
      </c>
    </row>
    <row r="27833" spans="30:32" x14ac:dyDescent="0.2">
      <c r="AD27833" s="11" t="s">
        <v>42543</v>
      </c>
      <c r="AE27833" s="10" t="s">
        <v>22332</v>
      </c>
      <c r="AF27833" s="10" t="s">
        <v>662</v>
      </c>
    </row>
    <row r="27834" spans="30:32" x14ac:dyDescent="0.2">
      <c r="AD27834" s="11" t="s">
        <v>42544</v>
      </c>
      <c r="AE27834" s="10" t="s">
        <v>42545</v>
      </c>
      <c r="AF27834" s="10" t="s">
        <v>662</v>
      </c>
    </row>
    <row r="27835" spans="30:32" x14ac:dyDescent="0.2">
      <c r="AD27835" s="11" t="s">
        <v>42546</v>
      </c>
      <c r="AE27835" s="10" t="s">
        <v>42547</v>
      </c>
      <c r="AF27835" s="10" t="s">
        <v>662</v>
      </c>
    </row>
    <row r="27836" spans="30:32" x14ac:dyDescent="0.2">
      <c r="AD27836" s="11" t="s">
        <v>42548</v>
      </c>
      <c r="AE27836" s="10" t="s">
        <v>42547</v>
      </c>
      <c r="AF27836" s="10" t="s">
        <v>662</v>
      </c>
    </row>
    <row r="27837" spans="30:32" x14ac:dyDescent="0.2">
      <c r="AD27837" s="11" t="s">
        <v>42549</v>
      </c>
      <c r="AE27837" s="10" t="s">
        <v>10683</v>
      </c>
      <c r="AF27837" s="10" t="s">
        <v>662</v>
      </c>
    </row>
    <row r="27838" spans="30:32" x14ac:dyDescent="0.2">
      <c r="AD27838" s="11" t="s">
        <v>42550</v>
      </c>
      <c r="AE27838" s="10" t="s">
        <v>42551</v>
      </c>
      <c r="AF27838" s="10" t="s">
        <v>662</v>
      </c>
    </row>
    <row r="27839" spans="30:32" x14ac:dyDescent="0.2">
      <c r="AD27839" s="11" t="s">
        <v>42552</v>
      </c>
      <c r="AE27839" s="10" t="s">
        <v>42553</v>
      </c>
      <c r="AF27839" s="10" t="s">
        <v>662</v>
      </c>
    </row>
    <row r="27840" spans="30:32" x14ac:dyDescent="0.2">
      <c r="AD27840" s="11" t="s">
        <v>42554</v>
      </c>
      <c r="AE27840" s="10" t="s">
        <v>8295</v>
      </c>
      <c r="AF27840" s="10" t="s">
        <v>662</v>
      </c>
    </row>
    <row r="27841" spans="30:32" x14ac:dyDescent="0.2">
      <c r="AD27841" s="11" t="s">
        <v>42555</v>
      </c>
      <c r="AE27841" s="10" t="s">
        <v>5915</v>
      </c>
      <c r="AF27841" s="10" t="s">
        <v>662</v>
      </c>
    </row>
    <row r="27842" spans="30:32" x14ac:dyDescent="0.2">
      <c r="AD27842" s="11" t="s">
        <v>42556</v>
      </c>
      <c r="AE27842" s="10" t="s">
        <v>13681</v>
      </c>
      <c r="AF27842" s="10" t="s">
        <v>662</v>
      </c>
    </row>
    <row r="27843" spans="30:32" x14ac:dyDescent="0.2">
      <c r="AD27843" s="11" t="s">
        <v>42557</v>
      </c>
      <c r="AE27843" s="10" t="s">
        <v>42558</v>
      </c>
      <c r="AF27843" s="10" t="s">
        <v>662</v>
      </c>
    </row>
    <row r="27844" spans="30:32" x14ac:dyDescent="0.2">
      <c r="AD27844" s="11" t="s">
        <v>42559</v>
      </c>
      <c r="AE27844" s="10" t="s">
        <v>10420</v>
      </c>
      <c r="AF27844" s="10" t="s">
        <v>662</v>
      </c>
    </row>
    <row r="27845" spans="30:32" x14ac:dyDescent="0.2">
      <c r="AD27845" s="11" t="s">
        <v>42560</v>
      </c>
      <c r="AE27845" s="10" t="s">
        <v>24050</v>
      </c>
      <c r="AF27845" s="10" t="s">
        <v>662</v>
      </c>
    </row>
    <row r="27846" spans="30:32" x14ac:dyDescent="0.2">
      <c r="AD27846" s="11" t="s">
        <v>42561</v>
      </c>
      <c r="AE27846" s="10" t="s">
        <v>42562</v>
      </c>
      <c r="AF27846" s="10" t="s">
        <v>662</v>
      </c>
    </row>
    <row r="27847" spans="30:32" x14ac:dyDescent="0.2">
      <c r="AD27847" s="11" t="s">
        <v>42563</v>
      </c>
      <c r="AE27847" s="10" t="s">
        <v>42564</v>
      </c>
      <c r="AF27847" s="10" t="s">
        <v>662</v>
      </c>
    </row>
    <row r="27848" spans="30:32" x14ac:dyDescent="0.2">
      <c r="AD27848" s="11" t="s">
        <v>42565</v>
      </c>
      <c r="AE27848" s="10" t="s">
        <v>27403</v>
      </c>
      <c r="AF27848" s="10" t="s">
        <v>662</v>
      </c>
    </row>
    <row r="27849" spans="30:32" x14ac:dyDescent="0.2">
      <c r="AD27849" s="11" t="s">
        <v>42566</v>
      </c>
      <c r="AE27849" s="10" t="s">
        <v>42567</v>
      </c>
      <c r="AF27849" s="10" t="s">
        <v>662</v>
      </c>
    </row>
    <row r="27850" spans="30:32" x14ac:dyDescent="0.2">
      <c r="AD27850" s="11" t="s">
        <v>42568</v>
      </c>
      <c r="AE27850" s="10" t="s">
        <v>3043</v>
      </c>
      <c r="AF27850" s="10" t="s">
        <v>662</v>
      </c>
    </row>
    <row r="27851" spans="30:32" x14ac:dyDescent="0.2">
      <c r="AD27851" s="11" t="s">
        <v>42569</v>
      </c>
      <c r="AE27851" s="10" t="s">
        <v>3043</v>
      </c>
      <c r="AF27851" s="10" t="s">
        <v>662</v>
      </c>
    </row>
    <row r="27852" spans="30:32" x14ac:dyDescent="0.2">
      <c r="AD27852" s="11" t="s">
        <v>42570</v>
      </c>
      <c r="AE27852" s="10" t="s">
        <v>3043</v>
      </c>
      <c r="AF27852" s="10" t="s">
        <v>662</v>
      </c>
    </row>
    <row r="27853" spans="30:32" x14ac:dyDescent="0.2">
      <c r="AD27853" s="11" t="s">
        <v>42571</v>
      </c>
      <c r="AE27853" s="10" t="s">
        <v>3043</v>
      </c>
      <c r="AF27853" s="10" t="s">
        <v>662</v>
      </c>
    </row>
    <row r="27854" spans="30:32" x14ac:dyDescent="0.2">
      <c r="AD27854" s="11" t="s">
        <v>42572</v>
      </c>
      <c r="AE27854" s="10" t="s">
        <v>3043</v>
      </c>
      <c r="AF27854" s="10" t="s">
        <v>662</v>
      </c>
    </row>
    <row r="27855" spans="30:32" x14ac:dyDescent="0.2">
      <c r="AD27855" s="11" t="s">
        <v>42573</v>
      </c>
      <c r="AE27855" s="10" t="s">
        <v>3043</v>
      </c>
      <c r="AF27855" s="10" t="s">
        <v>662</v>
      </c>
    </row>
    <row r="27856" spans="30:32" x14ac:dyDescent="0.2">
      <c r="AD27856" s="11" t="s">
        <v>42574</v>
      </c>
      <c r="AE27856" s="10" t="s">
        <v>3043</v>
      </c>
      <c r="AF27856" s="10" t="s">
        <v>662</v>
      </c>
    </row>
    <row r="27857" spans="30:32" x14ac:dyDescent="0.2">
      <c r="AD27857" s="11" t="s">
        <v>42575</v>
      </c>
      <c r="AE27857" s="10" t="s">
        <v>42576</v>
      </c>
      <c r="AF27857" s="10" t="s">
        <v>662</v>
      </c>
    </row>
    <row r="27858" spans="30:32" x14ac:dyDescent="0.2">
      <c r="AD27858" s="11" t="s">
        <v>42577</v>
      </c>
      <c r="AE27858" s="10" t="s">
        <v>3043</v>
      </c>
      <c r="AF27858" s="10" t="s">
        <v>662</v>
      </c>
    </row>
    <row r="27859" spans="30:32" x14ac:dyDescent="0.2">
      <c r="AD27859" s="11" t="s">
        <v>42578</v>
      </c>
      <c r="AE27859" s="10" t="s">
        <v>3043</v>
      </c>
      <c r="AF27859" s="10" t="s">
        <v>662</v>
      </c>
    </row>
    <row r="27860" spans="30:32" x14ac:dyDescent="0.2">
      <c r="AD27860" s="11" t="s">
        <v>42579</v>
      </c>
      <c r="AE27860" s="10" t="s">
        <v>3043</v>
      </c>
      <c r="AF27860" s="10" t="s">
        <v>662</v>
      </c>
    </row>
    <row r="27861" spans="30:32" x14ac:dyDescent="0.2">
      <c r="AD27861" s="11" t="s">
        <v>42580</v>
      </c>
      <c r="AE27861" s="10" t="s">
        <v>3043</v>
      </c>
      <c r="AF27861" s="10" t="s">
        <v>662</v>
      </c>
    </row>
    <row r="27862" spans="30:32" x14ac:dyDescent="0.2">
      <c r="AD27862" s="11" t="s">
        <v>42581</v>
      </c>
      <c r="AE27862" s="10" t="s">
        <v>3043</v>
      </c>
      <c r="AF27862" s="10" t="s">
        <v>662</v>
      </c>
    </row>
    <row r="27863" spans="30:32" x14ac:dyDescent="0.2">
      <c r="AD27863" s="11" t="s">
        <v>42582</v>
      </c>
      <c r="AE27863" s="10" t="s">
        <v>3043</v>
      </c>
      <c r="AF27863" s="10" t="s">
        <v>662</v>
      </c>
    </row>
    <row r="27864" spans="30:32" x14ac:dyDescent="0.2">
      <c r="AD27864" s="11" t="s">
        <v>42583</v>
      </c>
      <c r="AE27864" s="10" t="s">
        <v>3043</v>
      </c>
      <c r="AF27864" s="10" t="s">
        <v>662</v>
      </c>
    </row>
    <row r="27865" spans="30:32" x14ac:dyDescent="0.2">
      <c r="AD27865" s="11" t="s">
        <v>42584</v>
      </c>
      <c r="AE27865" s="10" t="s">
        <v>3043</v>
      </c>
      <c r="AF27865" s="10" t="s">
        <v>662</v>
      </c>
    </row>
    <row r="27866" spans="30:32" x14ac:dyDescent="0.2">
      <c r="AD27866" s="11" t="s">
        <v>42585</v>
      </c>
      <c r="AE27866" s="10" t="s">
        <v>7898</v>
      </c>
      <c r="AF27866" s="10" t="s">
        <v>662</v>
      </c>
    </row>
    <row r="27867" spans="30:32" x14ac:dyDescent="0.2">
      <c r="AD27867" s="11" t="s">
        <v>42586</v>
      </c>
      <c r="AE27867" s="10" t="s">
        <v>3043</v>
      </c>
      <c r="AF27867" s="10" t="s">
        <v>662</v>
      </c>
    </row>
    <row r="27868" spans="30:32" x14ac:dyDescent="0.2">
      <c r="AD27868" s="11" t="s">
        <v>42587</v>
      </c>
      <c r="AE27868" s="10" t="s">
        <v>42588</v>
      </c>
      <c r="AF27868" s="10" t="s">
        <v>662</v>
      </c>
    </row>
    <row r="27869" spans="30:32" x14ac:dyDescent="0.2">
      <c r="AD27869" s="11" t="s">
        <v>42589</v>
      </c>
      <c r="AE27869" s="10" t="s">
        <v>3043</v>
      </c>
      <c r="AF27869" s="10" t="s">
        <v>662</v>
      </c>
    </row>
    <row r="27870" spans="30:32" x14ac:dyDescent="0.2">
      <c r="AD27870" s="11" t="s">
        <v>42590</v>
      </c>
      <c r="AE27870" s="10" t="s">
        <v>3043</v>
      </c>
      <c r="AF27870" s="10" t="s">
        <v>662</v>
      </c>
    </row>
    <row r="27871" spans="30:32" x14ac:dyDescent="0.2">
      <c r="AD27871" s="11" t="s">
        <v>42591</v>
      </c>
      <c r="AE27871" s="10" t="s">
        <v>3043</v>
      </c>
      <c r="AF27871" s="10" t="s">
        <v>662</v>
      </c>
    </row>
    <row r="27872" spans="30:32" x14ac:dyDescent="0.2">
      <c r="AD27872" s="11" t="s">
        <v>42592</v>
      </c>
      <c r="AE27872" s="10" t="s">
        <v>3043</v>
      </c>
      <c r="AF27872" s="10" t="s">
        <v>662</v>
      </c>
    </row>
    <row r="27873" spans="30:32" x14ac:dyDescent="0.2">
      <c r="AD27873" s="11" t="s">
        <v>42593</v>
      </c>
      <c r="AE27873" s="10" t="s">
        <v>42594</v>
      </c>
      <c r="AF27873" s="10" t="s">
        <v>662</v>
      </c>
    </row>
    <row r="27874" spans="30:32" x14ac:dyDescent="0.2">
      <c r="AD27874" s="11" t="s">
        <v>42595</v>
      </c>
      <c r="AE27874" s="10" t="s">
        <v>3043</v>
      </c>
      <c r="AF27874" s="10" t="s">
        <v>662</v>
      </c>
    </row>
    <row r="27875" spans="30:32" x14ac:dyDescent="0.2">
      <c r="AD27875" s="11" t="s">
        <v>42596</v>
      </c>
      <c r="AE27875" s="10" t="s">
        <v>3043</v>
      </c>
      <c r="AF27875" s="10" t="s">
        <v>662</v>
      </c>
    </row>
    <row r="27876" spans="30:32" x14ac:dyDescent="0.2">
      <c r="AD27876" s="11" t="s">
        <v>42597</v>
      </c>
      <c r="AE27876" s="10" t="s">
        <v>3043</v>
      </c>
      <c r="AF27876" s="10" t="s">
        <v>662</v>
      </c>
    </row>
    <row r="27877" spans="30:32" x14ac:dyDescent="0.2">
      <c r="AD27877" s="11" t="s">
        <v>42598</v>
      </c>
      <c r="AE27877" s="10" t="s">
        <v>3043</v>
      </c>
      <c r="AF27877" s="10" t="s">
        <v>662</v>
      </c>
    </row>
    <row r="27878" spans="30:32" x14ac:dyDescent="0.2">
      <c r="AD27878" s="11" t="s">
        <v>42599</v>
      </c>
      <c r="AE27878" s="10" t="s">
        <v>42576</v>
      </c>
      <c r="AF27878" s="10" t="s">
        <v>662</v>
      </c>
    </row>
    <row r="27879" spans="30:32" x14ac:dyDescent="0.2">
      <c r="AD27879" s="11" t="s">
        <v>42600</v>
      </c>
      <c r="AE27879" s="10" t="s">
        <v>3043</v>
      </c>
      <c r="AF27879" s="10" t="s">
        <v>662</v>
      </c>
    </row>
    <row r="27880" spans="30:32" x14ac:dyDescent="0.2">
      <c r="AD27880" s="11" t="s">
        <v>42601</v>
      </c>
      <c r="AE27880" s="10" t="s">
        <v>3043</v>
      </c>
      <c r="AF27880" s="10" t="s">
        <v>662</v>
      </c>
    </row>
    <row r="27881" spans="30:32" x14ac:dyDescent="0.2">
      <c r="AD27881" s="11" t="s">
        <v>42602</v>
      </c>
      <c r="AE27881" s="10" t="s">
        <v>3043</v>
      </c>
      <c r="AF27881" s="10" t="s">
        <v>662</v>
      </c>
    </row>
    <row r="27882" spans="30:32" x14ac:dyDescent="0.2">
      <c r="AD27882" s="11" t="s">
        <v>42603</v>
      </c>
      <c r="AE27882" s="10" t="s">
        <v>42604</v>
      </c>
      <c r="AF27882" s="10" t="s">
        <v>662</v>
      </c>
    </row>
    <row r="27883" spans="30:32" x14ac:dyDescent="0.2">
      <c r="AD27883" s="11" t="s">
        <v>42605</v>
      </c>
      <c r="AE27883" s="10" t="s">
        <v>11958</v>
      </c>
      <c r="AF27883" s="10" t="s">
        <v>662</v>
      </c>
    </row>
    <row r="27884" spans="30:32" x14ac:dyDescent="0.2">
      <c r="AD27884" s="11" t="s">
        <v>42606</v>
      </c>
      <c r="AE27884" s="10" t="s">
        <v>42607</v>
      </c>
      <c r="AF27884" s="10" t="s">
        <v>662</v>
      </c>
    </row>
    <row r="27885" spans="30:32" x14ac:dyDescent="0.2">
      <c r="AD27885" s="11" t="s">
        <v>42608</v>
      </c>
      <c r="AE27885" s="10" t="s">
        <v>42609</v>
      </c>
      <c r="AF27885" s="10" t="s">
        <v>662</v>
      </c>
    </row>
    <row r="27886" spans="30:32" x14ac:dyDescent="0.2">
      <c r="AD27886" s="11" t="s">
        <v>42610</v>
      </c>
      <c r="AE27886" s="10" t="s">
        <v>42611</v>
      </c>
      <c r="AF27886" s="10" t="s">
        <v>662</v>
      </c>
    </row>
    <row r="27887" spans="30:32" x14ac:dyDescent="0.2">
      <c r="AD27887" s="11" t="s">
        <v>42612</v>
      </c>
      <c r="AE27887" s="10" t="s">
        <v>42613</v>
      </c>
      <c r="AF27887" s="10" t="s">
        <v>662</v>
      </c>
    </row>
    <row r="27888" spans="30:32" x14ac:dyDescent="0.2">
      <c r="AD27888" s="11" t="s">
        <v>42614</v>
      </c>
      <c r="AE27888" s="10" t="s">
        <v>14670</v>
      </c>
      <c r="AF27888" s="10" t="s">
        <v>662</v>
      </c>
    </row>
    <row r="27889" spans="30:32" x14ac:dyDescent="0.2">
      <c r="AD27889" s="11" t="s">
        <v>42615</v>
      </c>
      <c r="AE27889" s="10" t="s">
        <v>42616</v>
      </c>
      <c r="AF27889" s="10" t="s">
        <v>662</v>
      </c>
    </row>
    <row r="27890" spans="30:32" x14ac:dyDescent="0.2">
      <c r="AD27890" s="11" t="s">
        <v>42617</v>
      </c>
      <c r="AE27890" s="10" t="s">
        <v>10505</v>
      </c>
      <c r="AF27890" s="10" t="s">
        <v>662</v>
      </c>
    </row>
    <row r="27891" spans="30:32" x14ac:dyDescent="0.2">
      <c r="AD27891" s="11" t="s">
        <v>42618</v>
      </c>
      <c r="AE27891" s="10" t="s">
        <v>24080</v>
      </c>
      <c r="AF27891" s="10" t="s">
        <v>662</v>
      </c>
    </row>
    <row r="27892" spans="30:32" x14ac:dyDescent="0.2">
      <c r="AD27892" s="11" t="s">
        <v>42619</v>
      </c>
      <c r="AE27892" s="10" t="s">
        <v>42620</v>
      </c>
      <c r="AF27892" s="10" t="s">
        <v>662</v>
      </c>
    </row>
    <row r="27893" spans="30:32" x14ac:dyDescent="0.2">
      <c r="AD27893" s="11" t="s">
        <v>42621</v>
      </c>
      <c r="AE27893" s="10" t="s">
        <v>6712</v>
      </c>
      <c r="AF27893" s="10" t="s">
        <v>662</v>
      </c>
    </row>
    <row r="27894" spans="30:32" x14ac:dyDescent="0.2">
      <c r="AD27894" s="11" t="s">
        <v>42622</v>
      </c>
      <c r="AE27894" s="10" t="s">
        <v>6712</v>
      </c>
      <c r="AF27894" s="10" t="s">
        <v>662</v>
      </c>
    </row>
    <row r="27895" spans="30:32" x14ac:dyDescent="0.2">
      <c r="AD27895" s="11" t="s">
        <v>42623</v>
      </c>
      <c r="AE27895" s="10" t="s">
        <v>6712</v>
      </c>
      <c r="AF27895" s="10" t="s">
        <v>662</v>
      </c>
    </row>
    <row r="27896" spans="30:32" x14ac:dyDescent="0.2">
      <c r="AD27896" s="11" t="s">
        <v>42624</v>
      </c>
      <c r="AE27896" s="10" t="s">
        <v>6712</v>
      </c>
      <c r="AF27896" s="10" t="s">
        <v>662</v>
      </c>
    </row>
    <row r="27897" spans="30:32" x14ac:dyDescent="0.2">
      <c r="AD27897" s="11" t="s">
        <v>42625</v>
      </c>
      <c r="AE27897" s="10" t="s">
        <v>1750</v>
      </c>
      <c r="AF27897" s="10" t="s">
        <v>662</v>
      </c>
    </row>
    <row r="27898" spans="30:32" x14ac:dyDescent="0.2">
      <c r="AD27898" s="11" t="s">
        <v>42626</v>
      </c>
      <c r="AE27898" s="10" t="s">
        <v>42627</v>
      </c>
      <c r="AF27898" s="10" t="s">
        <v>662</v>
      </c>
    </row>
    <row r="27899" spans="30:32" x14ac:dyDescent="0.2">
      <c r="AD27899" s="11" t="s">
        <v>42628</v>
      </c>
      <c r="AE27899" s="10" t="s">
        <v>21156</v>
      </c>
      <c r="AF27899" s="10" t="s">
        <v>662</v>
      </c>
    </row>
    <row r="27900" spans="30:32" x14ac:dyDescent="0.2">
      <c r="AD27900" s="11" t="s">
        <v>42629</v>
      </c>
      <c r="AE27900" s="10" t="s">
        <v>42630</v>
      </c>
      <c r="AF27900" s="10" t="s">
        <v>662</v>
      </c>
    </row>
    <row r="27901" spans="30:32" x14ac:dyDescent="0.2">
      <c r="AD27901" s="11" t="s">
        <v>42631</v>
      </c>
      <c r="AE27901" s="10" t="s">
        <v>1050</v>
      </c>
      <c r="AF27901" s="10" t="s">
        <v>662</v>
      </c>
    </row>
    <row r="27902" spans="30:32" x14ac:dyDescent="0.2">
      <c r="AD27902" s="11" t="s">
        <v>42632</v>
      </c>
      <c r="AE27902" s="10" t="s">
        <v>2332</v>
      </c>
      <c r="AF27902" s="10" t="s">
        <v>662</v>
      </c>
    </row>
    <row r="27903" spans="30:32" x14ac:dyDescent="0.2">
      <c r="AD27903" s="11" t="s">
        <v>42633</v>
      </c>
      <c r="AE27903" s="10" t="s">
        <v>21181</v>
      </c>
      <c r="AF27903" s="10" t="s">
        <v>662</v>
      </c>
    </row>
    <row r="27904" spans="30:32" x14ac:dyDescent="0.2">
      <c r="AD27904" s="11" t="s">
        <v>42634</v>
      </c>
      <c r="AE27904" s="10" t="s">
        <v>6721</v>
      </c>
      <c r="AF27904" s="10" t="s">
        <v>662</v>
      </c>
    </row>
    <row r="27905" spans="30:32" x14ac:dyDescent="0.2">
      <c r="AD27905" s="11" t="s">
        <v>42635</v>
      </c>
      <c r="AE27905" s="10" t="s">
        <v>42636</v>
      </c>
      <c r="AF27905" s="10" t="s">
        <v>662</v>
      </c>
    </row>
    <row r="27906" spans="30:32" x14ac:dyDescent="0.2">
      <c r="AD27906" s="11" t="s">
        <v>42637</v>
      </c>
      <c r="AE27906" s="10" t="s">
        <v>42638</v>
      </c>
      <c r="AF27906" s="10" t="s">
        <v>662</v>
      </c>
    </row>
    <row r="27907" spans="30:32" x14ac:dyDescent="0.2">
      <c r="AD27907" s="11" t="s">
        <v>42639</v>
      </c>
      <c r="AE27907" s="10" t="s">
        <v>42640</v>
      </c>
      <c r="AF27907" s="10" t="s">
        <v>662</v>
      </c>
    </row>
    <row r="27908" spans="30:32" x14ac:dyDescent="0.2">
      <c r="AD27908" s="11" t="s">
        <v>42641</v>
      </c>
      <c r="AE27908" s="10" t="s">
        <v>15989</v>
      </c>
      <c r="AF27908" s="10" t="s">
        <v>662</v>
      </c>
    </row>
    <row r="27909" spans="30:32" x14ac:dyDescent="0.2">
      <c r="AD27909" s="11" t="s">
        <v>42642</v>
      </c>
      <c r="AE27909" s="10" t="s">
        <v>42643</v>
      </c>
      <c r="AF27909" s="10" t="s">
        <v>662</v>
      </c>
    </row>
    <row r="27910" spans="30:32" x14ac:dyDescent="0.2">
      <c r="AD27910" s="11" t="s">
        <v>42644</v>
      </c>
      <c r="AE27910" s="10" t="s">
        <v>3545</v>
      </c>
      <c r="AF27910" s="10" t="s">
        <v>662</v>
      </c>
    </row>
    <row r="27911" spans="30:32" x14ac:dyDescent="0.2">
      <c r="AD27911" s="11" t="s">
        <v>42645</v>
      </c>
      <c r="AE27911" s="10" t="s">
        <v>42646</v>
      </c>
      <c r="AF27911" s="10" t="s">
        <v>662</v>
      </c>
    </row>
    <row r="27912" spans="30:32" x14ac:dyDescent="0.2">
      <c r="AD27912" s="11" t="s">
        <v>42647</v>
      </c>
      <c r="AE27912" s="10" t="s">
        <v>8640</v>
      </c>
      <c r="AF27912" s="10" t="s">
        <v>662</v>
      </c>
    </row>
    <row r="27913" spans="30:32" x14ac:dyDescent="0.2">
      <c r="AD27913" s="11" t="s">
        <v>42648</v>
      </c>
      <c r="AE27913" s="10" t="s">
        <v>42649</v>
      </c>
      <c r="AF27913" s="10" t="s">
        <v>662</v>
      </c>
    </row>
    <row r="27914" spans="30:32" x14ac:dyDescent="0.2">
      <c r="AD27914" s="11" t="s">
        <v>42650</v>
      </c>
      <c r="AE27914" s="10" t="s">
        <v>42651</v>
      </c>
      <c r="AF27914" s="10" t="s">
        <v>662</v>
      </c>
    </row>
    <row r="27915" spans="30:32" x14ac:dyDescent="0.2">
      <c r="AD27915" s="11" t="s">
        <v>42652</v>
      </c>
      <c r="AE27915" s="10" t="s">
        <v>42653</v>
      </c>
      <c r="AF27915" s="10" t="s">
        <v>662</v>
      </c>
    </row>
    <row r="27916" spans="30:32" x14ac:dyDescent="0.2">
      <c r="AD27916" s="11" t="s">
        <v>42654</v>
      </c>
      <c r="AE27916" s="10" t="s">
        <v>42655</v>
      </c>
      <c r="AF27916" s="10" t="s">
        <v>662</v>
      </c>
    </row>
    <row r="27917" spans="30:32" x14ac:dyDescent="0.2">
      <c r="AD27917" s="11" t="s">
        <v>42656</v>
      </c>
      <c r="AE27917" s="10" t="s">
        <v>42655</v>
      </c>
      <c r="AF27917" s="10" t="s">
        <v>662</v>
      </c>
    </row>
    <row r="27918" spans="30:32" x14ac:dyDescent="0.2">
      <c r="AD27918" s="11" t="s">
        <v>42657</v>
      </c>
      <c r="AE27918" s="10" t="s">
        <v>42658</v>
      </c>
      <c r="AF27918" s="10" t="s">
        <v>662</v>
      </c>
    </row>
    <row r="27919" spans="30:32" x14ac:dyDescent="0.2">
      <c r="AD27919" s="11" t="s">
        <v>42659</v>
      </c>
      <c r="AE27919" s="10" t="s">
        <v>17565</v>
      </c>
      <c r="AF27919" s="10" t="s">
        <v>662</v>
      </c>
    </row>
    <row r="27920" spans="30:32" x14ac:dyDescent="0.2">
      <c r="AD27920" s="11" t="s">
        <v>42660</v>
      </c>
      <c r="AE27920" s="10" t="s">
        <v>42661</v>
      </c>
      <c r="AF27920" s="10" t="s">
        <v>662</v>
      </c>
    </row>
    <row r="27921" spans="30:32" x14ac:dyDescent="0.2">
      <c r="AD27921" s="11" t="s">
        <v>42662</v>
      </c>
      <c r="AE27921" s="10" t="s">
        <v>42663</v>
      </c>
      <c r="AF27921" s="10" t="s">
        <v>662</v>
      </c>
    </row>
    <row r="27922" spans="30:32" x14ac:dyDescent="0.2">
      <c r="AD27922" s="11" t="s">
        <v>42664</v>
      </c>
      <c r="AE27922" s="10" t="s">
        <v>14858</v>
      </c>
      <c r="AF27922" s="10" t="s">
        <v>662</v>
      </c>
    </row>
    <row r="27923" spans="30:32" x14ac:dyDescent="0.2">
      <c r="AD27923" s="11" t="s">
        <v>42665</v>
      </c>
      <c r="AE27923" s="10" t="s">
        <v>16231</v>
      </c>
      <c r="AF27923" s="10" t="s">
        <v>662</v>
      </c>
    </row>
    <row r="27924" spans="30:32" x14ac:dyDescent="0.2">
      <c r="AD27924" s="11" t="s">
        <v>42666</v>
      </c>
      <c r="AE27924" s="10" t="s">
        <v>42667</v>
      </c>
      <c r="AF27924" s="10" t="s">
        <v>662</v>
      </c>
    </row>
    <row r="27925" spans="30:32" x14ac:dyDescent="0.2">
      <c r="AD27925" s="11" t="s">
        <v>42668</v>
      </c>
      <c r="AE27925" s="10" t="s">
        <v>2376</v>
      </c>
      <c r="AF27925" s="10" t="s">
        <v>662</v>
      </c>
    </row>
    <row r="27926" spans="30:32" x14ac:dyDescent="0.2">
      <c r="AD27926" s="11" t="s">
        <v>42669</v>
      </c>
      <c r="AE27926" s="10" t="s">
        <v>2376</v>
      </c>
      <c r="AF27926" s="10" t="s">
        <v>662</v>
      </c>
    </row>
    <row r="27927" spans="30:32" x14ac:dyDescent="0.2">
      <c r="AD27927" s="11" t="s">
        <v>42670</v>
      </c>
      <c r="AE27927" s="10" t="s">
        <v>42671</v>
      </c>
      <c r="AF27927" s="10" t="s">
        <v>662</v>
      </c>
    </row>
    <row r="27928" spans="30:32" x14ac:dyDescent="0.2">
      <c r="AD27928" s="11" t="s">
        <v>42672</v>
      </c>
      <c r="AE27928" s="10" t="s">
        <v>8306</v>
      </c>
      <c r="AF27928" s="10" t="s">
        <v>662</v>
      </c>
    </row>
    <row r="27929" spans="30:32" x14ac:dyDescent="0.2">
      <c r="AD27929" s="11" t="s">
        <v>42673</v>
      </c>
      <c r="AE27929" s="10" t="s">
        <v>42674</v>
      </c>
      <c r="AF27929" s="10" t="s">
        <v>662</v>
      </c>
    </row>
    <row r="27930" spans="30:32" x14ac:dyDescent="0.2">
      <c r="AD27930" s="11" t="s">
        <v>42675</v>
      </c>
      <c r="AE27930" s="10" t="s">
        <v>42676</v>
      </c>
      <c r="AF27930" s="10" t="s">
        <v>662</v>
      </c>
    </row>
    <row r="27931" spans="30:32" x14ac:dyDescent="0.2">
      <c r="AD27931" s="11" t="s">
        <v>42677</v>
      </c>
      <c r="AE27931" s="10" t="s">
        <v>7624</v>
      </c>
      <c r="AF27931" s="10" t="s">
        <v>662</v>
      </c>
    </row>
    <row r="27932" spans="30:32" x14ac:dyDescent="0.2">
      <c r="AD27932" s="11" t="s">
        <v>42678</v>
      </c>
      <c r="AE27932" s="10" t="s">
        <v>4094</v>
      </c>
      <c r="AF27932" s="10" t="s">
        <v>662</v>
      </c>
    </row>
    <row r="27933" spans="30:32" x14ac:dyDescent="0.2">
      <c r="AD27933" s="11" t="s">
        <v>42679</v>
      </c>
      <c r="AE27933" s="10" t="s">
        <v>31512</v>
      </c>
      <c r="AF27933" s="10" t="s">
        <v>662</v>
      </c>
    </row>
    <row r="27934" spans="30:32" x14ac:dyDescent="0.2">
      <c r="AD27934" s="11" t="s">
        <v>42680</v>
      </c>
      <c r="AE27934" s="10" t="s">
        <v>42681</v>
      </c>
      <c r="AF27934" s="10" t="s">
        <v>662</v>
      </c>
    </row>
    <row r="27935" spans="30:32" x14ac:dyDescent="0.2">
      <c r="AD27935" s="11" t="s">
        <v>42682</v>
      </c>
      <c r="AE27935" s="10" t="s">
        <v>42683</v>
      </c>
      <c r="AF27935" s="10" t="s">
        <v>662</v>
      </c>
    </row>
    <row r="27936" spans="30:32" x14ac:dyDescent="0.2">
      <c r="AD27936" s="11" t="s">
        <v>42684</v>
      </c>
      <c r="AE27936" s="10" t="s">
        <v>42685</v>
      </c>
      <c r="AF27936" s="10" t="s">
        <v>662</v>
      </c>
    </row>
    <row r="27937" spans="30:32" x14ac:dyDescent="0.2">
      <c r="AD27937" s="11" t="s">
        <v>42686</v>
      </c>
      <c r="AE27937" s="10" t="s">
        <v>42687</v>
      </c>
      <c r="AF27937" s="10" t="s">
        <v>662</v>
      </c>
    </row>
    <row r="27938" spans="30:32" x14ac:dyDescent="0.2">
      <c r="AD27938" s="11" t="s">
        <v>42688</v>
      </c>
      <c r="AE27938" s="10" t="s">
        <v>10633</v>
      </c>
      <c r="AF27938" s="10" t="s">
        <v>662</v>
      </c>
    </row>
    <row r="27939" spans="30:32" x14ac:dyDescent="0.2">
      <c r="AD27939" s="11" t="s">
        <v>42689</v>
      </c>
      <c r="AE27939" s="10" t="s">
        <v>13149</v>
      </c>
      <c r="AF27939" s="10" t="s">
        <v>662</v>
      </c>
    </row>
    <row r="27940" spans="30:32" x14ac:dyDescent="0.2">
      <c r="AD27940" s="11" t="s">
        <v>42690</v>
      </c>
      <c r="AE27940" s="10" t="s">
        <v>7647</v>
      </c>
      <c r="AF27940" s="10" t="s">
        <v>662</v>
      </c>
    </row>
    <row r="27941" spans="30:32" x14ac:dyDescent="0.2">
      <c r="AD27941" s="11" t="s">
        <v>42691</v>
      </c>
      <c r="AE27941" s="10" t="s">
        <v>7647</v>
      </c>
      <c r="AF27941" s="10" t="s">
        <v>662</v>
      </c>
    </row>
    <row r="27942" spans="30:32" x14ac:dyDescent="0.2">
      <c r="AD27942" s="11" t="s">
        <v>42692</v>
      </c>
      <c r="AE27942" s="10" t="s">
        <v>7647</v>
      </c>
      <c r="AF27942" s="10" t="s">
        <v>662</v>
      </c>
    </row>
    <row r="27943" spans="30:32" x14ac:dyDescent="0.2">
      <c r="AD27943" s="11" t="s">
        <v>42693</v>
      </c>
      <c r="AE27943" s="10" t="s">
        <v>7647</v>
      </c>
      <c r="AF27943" s="10" t="s">
        <v>662</v>
      </c>
    </row>
    <row r="27944" spans="30:32" x14ac:dyDescent="0.2">
      <c r="AD27944" s="11" t="s">
        <v>42694</v>
      </c>
      <c r="AE27944" s="10" t="s">
        <v>7647</v>
      </c>
      <c r="AF27944" s="10" t="s">
        <v>662</v>
      </c>
    </row>
    <row r="27945" spans="30:32" x14ac:dyDescent="0.2">
      <c r="AD27945" s="11" t="s">
        <v>42695</v>
      </c>
      <c r="AE27945" s="10" t="s">
        <v>7647</v>
      </c>
      <c r="AF27945" s="10" t="s">
        <v>662</v>
      </c>
    </row>
    <row r="27946" spans="30:32" x14ac:dyDescent="0.2">
      <c r="AD27946" s="11" t="s">
        <v>42696</v>
      </c>
      <c r="AE27946" s="10" t="s">
        <v>7647</v>
      </c>
      <c r="AF27946" s="10" t="s">
        <v>662</v>
      </c>
    </row>
    <row r="27947" spans="30:32" x14ac:dyDescent="0.2">
      <c r="AD27947" s="11" t="s">
        <v>42697</v>
      </c>
      <c r="AE27947" s="10" t="s">
        <v>42698</v>
      </c>
      <c r="AF27947" s="10" t="s">
        <v>662</v>
      </c>
    </row>
    <row r="27948" spans="30:32" x14ac:dyDescent="0.2">
      <c r="AD27948" s="11" t="s">
        <v>42699</v>
      </c>
      <c r="AE27948" s="10" t="s">
        <v>42700</v>
      </c>
      <c r="AF27948" s="10" t="s">
        <v>662</v>
      </c>
    </row>
    <row r="27949" spans="30:32" x14ac:dyDescent="0.2">
      <c r="AD27949" s="11" t="s">
        <v>42701</v>
      </c>
      <c r="AE27949" s="10" t="s">
        <v>42702</v>
      </c>
      <c r="AF27949" s="10" t="s">
        <v>662</v>
      </c>
    </row>
    <row r="27950" spans="30:32" x14ac:dyDescent="0.2">
      <c r="AD27950" s="11" t="s">
        <v>42703</v>
      </c>
      <c r="AE27950" s="10" t="s">
        <v>42704</v>
      </c>
      <c r="AF27950" s="10" t="s">
        <v>662</v>
      </c>
    </row>
    <row r="27951" spans="30:32" x14ac:dyDescent="0.2">
      <c r="AD27951" s="11" t="s">
        <v>42705</v>
      </c>
      <c r="AE27951" s="10" t="s">
        <v>42706</v>
      </c>
      <c r="AF27951" s="10" t="s">
        <v>662</v>
      </c>
    </row>
    <row r="27952" spans="30:32" x14ac:dyDescent="0.2">
      <c r="AD27952" s="11" t="s">
        <v>42707</v>
      </c>
      <c r="AE27952" s="10" t="s">
        <v>17637</v>
      </c>
      <c r="AF27952" s="10" t="s">
        <v>662</v>
      </c>
    </row>
    <row r="27953" spans="30:32" x14ac:dyDescent="0.2">
      <c r="AD27953" s="11" t="s">
        <v>42708</v>
      </c>
      <c r="AE27953" s="10" t="s">
        <v>2412</v>
      </c>
      <c r="AF27953" s="10" t="s">
        <v>662</v>
      </c>
    </row>
    <row r="27954" spans="30:32" x14ac:dyDescent="0.2">
      <c r="AD27954" s="11" t="s">
        <v>42709</v>
      </c>
      <c r="AE27954" s="10" t="s">
        <v>42710</v>
      </c>
      <c r="AF27954" s="10" t="s">
        <v>662</v>
      </c>
    </row>
    <row r="27955" spans="30:32" x14ac:dyDescent="0.2">
      <c r="AD27955" s="11" t="s">
        <v>42711</v>
      </c>
      <c r="AE27955" s="10" t="s">
        <v>23631</v>
      </c>
      <c r="AF27955" s="10" t="s">
        <v>662</v>
      </c>
    </row>
    <row r="27956" spans="30:32" x14ac:dyDescent="0.2">
      <c r="AD27956" s="11" t="s">
        <v>42712</v>
      </c>
      <c r="AE27956" s="10" t="s">
        <v>42713</v>
      </c>
      <c r="AF27956" s="10" t="s">
        <v>662</v>
      </c>
    </row>
    <row r="27957" spans="30:32" x14ac:dyDescent="0.2">
      <c r="AD27957" s="11" t="s">
        <v>42714</v>
      </c>
      <c r="AE27957" s="10" t="s">
        <v>9395</v>
      </c>
      <c r="AF27957" s="10" t="s">
        <v>662</v>
      </c>
    </row>
    <row r="27958" spans="30:32" x14ac:dyDescent="0.2">
      <c r="AD27958" s="11" t="s">
        <v>42715</v>
      </c>
      <c r="AE27958" s="10" t="s">
        <v>42716</v>
      </c>
      <c r="AF27958" s="10" t="s">
        <v>662</v>
      </c>
    </row>
    <row r="27959" spans="30:32" x14ac:dyDescent="0.2">
      <c r="AD27959" s="11" t="s">
        <v>42717</v>
      </c>
      <c r="AE27959" s="10" t="s">
        <v>42718</v>
      </c>
      <c r="AF27959" s="10" t="s">
        <v>662</v>
      </c>
    </row>
    <row r="27960" spans="30:32" x14ac:dyDescent="0.2">
      <c r="AD27960" s="11" t="s">
        <v>42719</v>
      </c>
      <c r="AE27960" s="10" t="s">
        <v>15165</v>
      </c>
      <c r="AF27960" s="10" t="s">
        <v>662</v>
      </c>
    </row>
    <row r="27961" spans="30:32" x14ac:dyDescent="0.2">
      <c r="AD27961" s="11" t="s">
        <v>42720</v>
      </c>
      <c r="AE27961" s="10" t="s">
        <v>26551</v>
      </c>
      <c r="AF27961" s="10" t="s">
        <v>662</v>
      </c>
    </row>
    <row r="27962" spans="30:32" x14ac:dyDescent="0.2">
      <c r="AD27962" s="11" t="s">
        <v>42721</v>
      </c>
      <c r="AE27962" s="10" t="s">
        <v>42722</v>
      </c>
      <c r="AF27962" s="10" t="s">
        <v>662</v>
      </c>
    </row>
    <row r="27963" spans="30:32" x14ac:dyDescent="0.2">
      <c r="AD27963" s="11" t="s">
        <v>42723</v>
      </c>
      <c r="AE27963" s="10" t="s">
        <v>42722</v>
      </c>
      <c r="AF27963" s="10" t="s">
        <v>662</v>
      </c>
    </row>
    <row r="27964" spans="30:32" x14ac:dyDescent="0.2">
      <c r="AD27964" s="11" t="s">
        <v>42724</v>
      </c>
      <c r="AE27964" s="10" t="s">
        <v>42722</v>
      </c>
      <c r="AF27964" s="10" t="s">
        <v>662</v>
      </c>
    </row>
    <row r="27965" spans="30:32" x14ac:dyDescent="0.2">
      <c r="AD27965" s="11" t="s">
        <v>42725</v>
      </c>
      <c r="AE27965" s="10" t="s">
        <v>42726</v>
      </c>
      <c r="AF27965" s="10" t="s">
        <v>662</v>
      </c>
    </row>
    <row r="27966" spans="30:32" x14ac:dyDescent="0.2">
      <c r="AD27966" s="11" t="s">
        <v>42727</v>
      </c>
      <c r="AE27966" s="10" t="s">
        <v>42728</v>
      </c>
      <c r="AF27966" s="10" t="s">
        <v>662</v>
      </c>
    </row>
    <row r="27967" spans="30:32" x14ac:dyDescent="0.2">
      <c r="AD27967" s="11" t="s">
        <v>42729</v>
      </c>
      <c r="AE27967" s="10" t="s">
        <v>42730</v>
      </c>
      <c r="AF27967" s="10" t="s">
        <v>662</v>
      </c>
    </row>
    <row r="27968" spans="30:32" x14ac:dyDescent="0.2">
      <c r="AD27968" s="11" t="s">
        <v>42731</v>
      </c>
      <c r="AE27968" s="10" t="s">
        <v>12302</v>
      </c>
      <c r="AF27968" s="10" t="s">
        <v>662</v>
      </c>
    </row>
    <row r="27969" spans="30:32" x14ac:dyDescent="0.2">
      <c r="AD27969" s="11" t="s">
        <v>42732</v>
      </c>
      <c r="AE27969" s="10" t="s">
        <v>42733</v>
      </c>
      <c r="AF27969" s="10" t="s">
        <v>662</v>
      </c>
    </row>
    <row r="27970" spans="30:32" x14ac:dyDescent="0.2">
      <c r="AD27970" s="11" t="s">
        <v>42734</v>
      </c>
      <c r="AE27970" s="10" t="s">
        <v>42735</v>
      </c>
      <c r="AF27970" s="10" t="s">
        <v>662</v>
      </c>
    </row>
    <row r="27971" spans="30:32" x14ac:dyDescent="0.2">
      <c r="AD27971" s="11" t="s">
        <v>42736</v>
      </c>
      <c r="AE27971" s="10" t="s">
        <v>1059</v>
      </c>
      <c r="AF27971" s="10" t="s">
        <v>662</v>
      </c>
    </row>
    <row r="27972" spans="30:32" x14ac:dyDescent="0.2">
      <c r="AD27972" s="11" t="s">
        <v>42737</v>
      </c>
      <c r="AE27972" s="10" t="s">
        <v>12344</v>
      </c>
      <c r="AF27972" s="10" t="s">
        <v>662</v>
      </c>
    </row>
    <row r="27973" spans="30:32" x14ac:dyDescent="0.2">
      <c r="AD27973" s="11" t="s">
        <v>42738</v>
      </c>
      <c r="AE27973" s="10" t="s">
        <v>42739</v>
      </c>
      <c r="AF27973" s="10" t="s">
        <v>662</v>
      </c>
    </row>
    <row r="27974" spans="30:32" x14ac:dyDescent="0.2">
      <c r="AD27974" s="11" t="s">
        <v>42740</v>
      </c>
      <c r="AE27974" s="10" t="s">
        <v>42741</v>
      </c>
      <c r="AF27974" s="10" t="s">
        <v>662</v>
      </c>
    </row>
    <row r="27975" spans="30:32" x14ac:dyDescent="0.2">
      <c r="AD27975" s="11" t="s">
        <v>42742</v>
      </c>
      <c r="AE27975" s="10" t="s">
        <v>2485</v>
      </c>
      <c r="AF27975" s="10" t="s">
        <v>662</v>
      </c>
    </row>
    <row r="27976" spans="30:32" x14ac:dyDescent="0.2">
      <c r="AD27976" s="11" t="s">
        <v>42743</v>
      </c>
      <c r="AE27976" s="10" t="s">
        <v>42744</v>
      </c>
      <c r="AF27976" s="10" t="s">
        <v>662</v>
      </c>
    </row>
    <row r="27977" spans="30:32" x14ac:dyDescent="0.2">
      <c r="AD27977" s="11" t="s">
        <v>42745</v>
      </c>
      <c r="AE27977" s="10" t="s">
        <v>42746</v>
      </c>
      <c r="AF27977" s="10" t="s">
        <v>662</v>
      </c>
    </row>
    <row r="27978" spans="30:32" x14ac:dyDescent="0.2">
      <c r="AD27978" s="11" t="s">
        <v>42747</v>
      </c>
      <c r="AE27978" s="10" t="s">
        <v>42748</v>
      </c>
      <c r="AF27978" s="10" t="s">
        <v>662</v>
      </c>
    </row>
    <row r="27979" spans="30:32" x14ac:dyDescent="0.2">
      <c r="AD27979" s="11" t="s">
        <v>42749</v>
      </c>
      <c r="AE27979" s="10" t="s">
        <v>42746</v>
      </c>
      <c r="AF27979" s="10" t="s">
        <v>662</v>
      </c>
    </row>
    <row r="27980" spans="30:32" x14ac:dyDescent="0.2">
      <c r="AD27980" s="11" t="s">
        <v>42750</v>
      </c>
      <c r="AE27980" s="10" t="s">
        <v>18784</v>
      </c>
      <c r="AF27980" s="10" t="s">
        <v>662</v>
      </c>
    </row>
    <row r="27981" spans="30:32" x14ac:dyDescent="0.2">
      <c r="AD27981" s="11" t="s">
        <v>42751</v>
      </c>
      <c r="AE27981" s="10" t="s">
        <v>42752</v>
      </c>
      <c r="AF27981" s="10" t="s">
        <v>662</v>
      </c>
    </row>
    <row r="27982" spans="30:32" x14ac:dyDescent="0.2">
      <c r="AD27982" s="11" t="s">
        <v>42753</v>
      </c>
      <c r="AE27982" s="10" t="s">
        <v>42754</v>
      </c>
      <c r="AF27982" s="10" t="s">
        <v>662</v>
      </c>
    </row>
    <row r="27983" spans="30:32" x14ac:dyDescent="0.2">
      <c r="AD27983" s="11" t="s">
        <v>42755</v>
      </c>
      <c r="AE27983" s="10" t="s">
        <v>42756</v>
      </c>
      <c r="AF27983" s="10" t="s">
        <v>662</v>
      </c>
    </row>
    <row r="27984" spans="30:32" x14ac:dyDescent="0.2">
      <c r="AD27984" s="11" t="s">
        <v>42757</v>
      </c>
      <c r="AE27984" s="10" t="s">
        <v>1454</v>
      </c>
      <c r="AF27984" s="10" t="s">
        <v>662</v>
      </c>
    </row>
    <row r="27985" spans="30:32" x14ac:dyDescent="0.2">
      <c r="AD27985" s="11" t="s">
        <v>42758</v>
      </c>
      <c r="AE27985" s="10" t="s">
        <v>42759</v>
      </c>
      <c r="AF27985" s="10" t="s">
        <v>662</v>
      </c>
    </row>
    <row r="27986" spans="30:32" x14ac:dyDescent="0.2">
      <c r="AD27986" s="11" t="s">
        <v>42760</v>
      </c>
      <c r="AE27986" s="10" t="s">
        <v>42761</v>
      </c>
      <c r="AF27986" s="10" t="s">
        <v>662</v>
      </c>
    </row>
    <row r="27987" spans="30:32" x14ac:dyDescent="0.2">
      <c r="AD27987" s="11" t="s">
        <v>42762</v>
      </c>
      <c r="AE27987" s="10" t="s">
        <v>42763</v>
      </c>
      <c r="AF27987" s="10" t="s">
        <v>662</v>
      </c>
    </row>
    <row r="27988" spans="30:32" x14ac:dyDescent="0.2">
      <c r="AD27988" s="11" t="s">
        <v>42764</v>
      </c>
      <c r="AE27988" s="10" t="s">
        <v>42765</v>
      </c>
      <c r="AF27988" s="10" t="s">
        <v>662</v>
      </c>
    </row>
    <row r="27989" spans="30:32" x14ac:dyDescent="0.2">
      <c r="AD27989" s="11" t="s">
        <v>42766</v>
      </c>
      <c r="AE27989" s="10" t="s">
        <v>42767</v>
      </c>
      <c r="AF27989" s="10" t="s">
        <v>662</v>
      </c>
    </row>
    <row r="27990" spans="30:32" x14ac:dyDescent="0.2">
      <c r="AD27990" s="11" t="s">
        <v>42768</v>
      </c>
      <c r="AE27990" s="10" t="s">
        <v>42767</v>
      </c>
      <c r="AF27990" s="10" t="s">
        <v>662</v>
      </c>
    </row>
    <row r="27991" spans="30:32" x14ac:dyDescent="0.2">
      <c r="AD27991" s="11" t="s">
        <v>42769</v>
      </c>
      <c r="AE27991" s="10" t="s">
        <v>42770</v>
      </c>
      <c r="AF27991" s="10" t="s">
        <v>662</v>
      </c>
    </row>
    <row r="27992" spans="30:32" x14ac:dyDescent="0.2">
      <c r="AD27992" s="11" t="s">
        <v>42771</v>
      </c>
      <c r="AE27992" s="10" t="s">
        <v>42770</v>
      </c>
      <c r="AF27992" s="10" t="s">
        <v>662</v>
      </c>
    </row>
    <row r="27993" spans="30:32" x14ac:dyDescent="0.2">
      <c r="AD27993" s="11" t="s">
        <v>42772</v>
      </c>
      <c r="AE27993" s="10" t="s">
        <v>42770</v>
      </c>
      <c r="AF27993" s="10" t="s">
        <v>662</v>
      </c>
    </row>
    <row r="27994" spans="30:32" x14ac:dyDescent="0.2">
      <c r="AD27994" s="11" t="s">
        <v>42773</v>
      </c>
      <c r="AE27994" s="10" t="s">
        <v>42770</v>
      </c>
      <c r="AF27994" s="10" t="s">
        <v>662</v>
      </c>
    </row>
    <row r="27995" spans="30:32" x14ac:dyDescent="0.2">
      <c r="AD27995" s="11" t="s">
        <v>42774</v>
      </c>
      <c r="AE27995" s="10" t="s">
        <v>42770</v>
      </c>
      <c r="AF27995" s="10" t="s">
        <v>662</v>
      </c>
    </row>
    <row r="27996" spans="30:32" x14ac:dyDescent="0.2">
      <c r="AD27996" s="11" t="s">
        <v>42775</v>
      </c>
      <c r="AE27996" s="10" t="s">
        <v>42776</v>
      </c>
      <c r="AF27996" s="10" t="s">
        <v>662</v>
      </c>
    </row>
    <row r="27997" spans="30:32" x14ac:dyDescent="0.2">
      <c r="AD27997" s="11" t="s">
        <v>42777</v>
      </c>
      <c r="AE27997" s="10" t="s">
        <v>42778</v>
      </c>
      <c r="AF27997" s="10" t="s">
        <v>662</v>
      </c>
    </row>
    <row r="27998" spans="30:32" x14ac:dyDescent="0.2">
      <c r="AD27998" s="11" t="s">
        <v>42779</v>
      </c>
      <c r="AE27998" s="10" t="s">
        <v>18878</v>
      </c>
      <c r="AF27998" s="10" t="s">
        <v>662</v>
      </c>
    </row>
    <row r="27999" spans="30:32" x14ac:dyDescent="0.2">
      <c r="AD27999" s="11" t="s">
        <v>42780</v>
      </c>
      <c r="AE27999" s="10" t="s">
        <v>42781</v>
      </c>
      <c r="AF27999" s="10" t="s">
        <v>662</v>
      </c>
    </row>
    <row r="28000" spans="30:32" x14ac:dyDescent="0.2">
      <c r="AD28000" s="11" t="s">
        <v>42782</v>
      </c>
      <c r="AE28000" s="10" t="s">
        <v>42783</v>
      </c>
      <c r="AF28000" s="10" t="s">
        <v>662</v>
      </c>
    </row>
    <row r="28001" spans="30:32" x14ac:dyDescent="0.2">
      <c r="AD28001" s="11" t="s">
        <v>42784</v>
      </c>
      <c r="AE28001" s="10" t="s">
        <v>42785</v>
      </c>
      <c r="AF28001" s="10" t="s">
        <v>662</v>
      </c>
    </row>
    <row r="28002" spans="30:32" x14ac:dyDescent="0.2">
      <c r="AD28002" s="11" t="s">
        <v>42786</v>
      </c>
      <c r="AE28002" s="10" t="s">
        <v>42787</v>
      </c>
      <c r="AF28002" s="10" t="s">
        <v>662</v>
      </c>
    </row>
    <row r="28003" spans="30:32" x14ac:dyDescent="0.2">
      <c r="AD28003" s="11" t="s">
        <v>42788</v>
      </c>
      <c r="AE28003" s="10" t="s">
        <v>7810</v>
      </c>
      <c r="AF28003" s="10" t="s">
        <v>662</v>
      </c>
    </row>
    <row r="28004" spans="30:32" x14ac:dyDescent="0.2">
      <c r="AD28004" s="11" t="s">
        <v>42789</v>
      </c>
      <c r="AE28004" s="10" t="s">
        <v>42790</v>
      </c>
      <c r="AF28004" s="10" t="s">
        <v>662</v>
      </c>
    </row>
    <row r="28005" spans="30:32" x14ac:dyDescent="0.2">
      <c r="AD28005" s="11" t="s">
        <v>42791</v>
      </c>
      <c r="AE28005" s="10" t="s">
        <v>42792</v>
      </c>
      <c r="AF28005" s="10" t="s">
        <v>662</v>
      </c>
    </row>
    <row r="28006" spans="30:32" x14ac:dyDescent="0.2">
      <c r="AD28006" s="11" t="s">
        <v>42793</v>
      </c>
      <c r="AE28006" s="10" t="s">
        <v>14978</v>
      </c>
      <c r="AF28006" s="10" t="s">
        <v>662</v>
      </c>
    </row>
    <row r="28007" spans="30:32" x14ac:dyDescent="0.2">
      <c r="AD28007" s="11" t="s">
        <v>42794</v>
      </c>
      <c r="AE28007" s="10" t="s">
        <v>42795</v>
      </c>
      <c r="AF28007" s="10" t="s">
        <v>662</v>
      </c>
    </row>
    <row r="28008" spans="30:32" x14ac:dyDescent="0.2">
      <c r="AD28008" s="11" t="s">
        <v>42796</v>
      </c>
      <c r="AE28008" s="10" t="s">
        <v>42797</v>
      </c>
      <c r="AF28008" s="10" t="s">
        <v>662</v>
      </c>
    </row>
    <row r="28009" spans="30:32" x14ac:dyDescent="0.2">
      <c r="AD28009" s="11" t="s">
        <v>42798</v>
      </c>
      <c r="AE28009" s="10" t="s">
        <v>42799</v>
      </c>
      <c r="AF28009" s="10" t="s">
        <v>662</v>
      </c>
    </row>
    <row r="28010" spans="30:32" x14ac:dyDescent="0.2">
      <c r="AD28010" s="11" t="s">
        <v>42800</v>
      </c>
      <c r="AE28010" s="10" t="s">
        <v>42801</v>
      </c>
      <c r="AF28010" s="10" t="s">
        <v>662</v>
      </c>
    </row>
    <row r="28011" spans="30:32" x14ac:dyDescent="0.2">
      <c r="AD28011" s="11" t="s">
        <v>42802</v>
      </c>
      <c r="AE28011" s="10" t="s">
        <v>41994</v>
      </c>
      <c r="AF28011" s="10" t="s">
        <v>662</v>
      </c>
    </row>
    <row r="28012" spans="30:32" x14ac:dyDescent="0.2">
      <c r="AD28012" s="11" t="s">
        <v>42803</v>
      </c>
      <c r="AE28012" s="10" t="s">
        <v>42804</v>
      </c>
      <c r="AF28012" s="10" t="s">
        <v>662</v>
      </c>
    </row>
    <row r="28013" spans="30:32" x14ac:dyDescent="0.2">
      <c r="AD28013" s="11" t="s">
        <v>42805</v>
      </c>
      <c r="AE28013" s="10" t="s">
        <v>42806</v>
      </c>
      <c r="AF28013" s="10" t="s">
        <v>662</v>
      </c>
    </row>
    <row r="28014" spans="30:32" x14ac:dyDescent="0.2">
      <c r="AD28014" s="11" t="s">
        <v>42807</v>
      </c>
      <c r="AE28014" s="10" t="s">
        <v>42808</v>
      </c>
      <c r="AF28014" s="10" t="s">
        <v>662</v>
      </c>
    </row>
    <row r="28015" spans="30:32" x14ac:dyDescent="0.2">
      <c r="AD28015" s="11" t="s">
        <v>42809</v>
      </c>
      <c r="AE28015" s="10" t="s">
        <v>35414</v>
      </c>
      <c r="AF28015" s="10" t="s">
        <v>662</v>
      </c>
    </row>
    <row r="28016" spans="30:32" x14ac:dyDescent="0.2">
      <c r="AD28016" s="11" t="s">
        <v>42810</v>
      </c>
      <c r="AE28016" s="10" t="s">
        <v>9481</v>
      </c>
      <c r="AF28016" s="10" t="s">
        <v>662</v>
      </c>
    </row>
    <row r="28017" spans="30:32" x14ac:dyDescent="0.2">
      <c r="AD28017" s="11" t="s">
        <v>42811</v>
      </c>
      <c r="AE28017" s="10" t="s">
        <v>42812</v>
      </c>
      <c r="AF28017" s="10" t="s">
        <v>662</v>
      </c>
    </row>
    <row r="28018" spans="30:32" x14ac:dyDescent="0.2">
      <c r="AD28018" s="11" t="s">
        <v>42813</v>
      </c>
      <c r="AE28018" s="10" t="s">
        <v>42814</v>
      </c>
      <c r="AF28018" s="10" t="s">
        <v>662</v>
      </c>
    </row>
    <row r="28019" spans="30:32" x14ac:dyDescent="0.2">
      <c r="AD28019" s="11" t="s">
        <v>42815</v>
      </c>
      <c r="AE28019" s="10" t="s">
        <v>42816</v>
      </c>
      <c r="AF28019" s="10" t="s">
        <v>662</v>
      </c>
    </row>
    <row r="28020" spans="30:32" x14ac:dyDescent="0.2">
      <c r="AD28020" s="11" t="s">
        <v>42817</v>
      </c>
      <c r="AE28020" s="10" t="s">
        <v>4214</v>
      </c>
      <c r="AF28020" s="10" t="s">
        <v>662</v>
      </c>
    </row>
    <row r="28021" spans="30:32" x14ac:dyDescent="0.2">
      <c r="AD28021" s="11" t="s">
        <v>42818</v>
      </c>
      <c r="AE28021" s="10" t="s">
        <v>42819</v>
      </c>
      <c r="AF28021" s="10" t="s">
        <v>662</v>
      </c>
    </row>
    <row r="28022" spans="30:32" x14ac:dyDescent="0.2">
      <c r="AD28022" s="11" t="s">
        <v>42820</v>
      </c>
      <c r="AE28022" s="10" t="s">
        <v>7855</v>
      </c>
      <c r="AF28022" s="10" t="s">
        <v>662</v>
      </c>
    </row>
    <row r="28023" spans="30:32" x14ac:dyDescent="0.2">
      <c r="AD28023" s="11" t="s">
        <v>42821</v>
      </c>
      <c r="AE28023" s="10" t="s">
        <v>42822</v>
      </c>
      <c r="AF28023" s="10" t="s">
        <v>662</v>
      </c>
    </row>
    <row r="28024" spans="30:32" x14ac:dyDescent="0.2">
      <c r="AD28024" s="11" t="s">
        <v>42823</v>
      </c>
      <c r="AE28024" s="10" t="s">
        <v>39500</v>
      </c>
      <c r="AF28024" s="10" t="s">
        <v>662</v>
      </c>
    </row>
    <row r="28025" spans="30:32" x14ac:dyDescent="0.2">
      <c r="AD28025" s="11" t="s">
        <v>42824</v>
      </c>
      <c r="AE28025" s="10" t="s">
        <v>15033</v>
      </c>
      <c r="AF28025" s="10" t="s">
        <v>662</v>
      </c>
    </row>
    <row r="28026" spans="30:32" x14ac:dyDescent="0.2">
      <c r="AD28026" s="11" t="s">
        <v>42825</v>
      </c>
      <c r="AE28026" s="10" t="s">
        <v>1479</v>
      </c>
      <c r="AF28026" s="10" t="s">
        <v>662</v>
      </c>
    </row>
    <row r="28027" spans="30:32" x14ac:dyDescent="0.2">
      <c r="AD28027" s="11" t="s">
        <v>42826</v>
      </c>
      <c r="AE28027" s="10" t="s">
        <v>2576</v>
      </c>
      <c r="AF28027" s="10" t="s">
        <v>662</v>
      </c>
    </row>
    <row r="28028" spans="30:32" x14ac:dyDescent="0.2">
      <c r="AD28028" s="11" t="s">
        <v>42827</v>
      </c>
      <c r="AE28028" s="10" t="s">
        <v>42828</v>
      </c>
      <c r="AF28028" s="10" t="s">
        <v>662</v>
      </c>
    </row>
    <row r="28029" spans="30:32" x14ac:dyDescent="0.2">
      <c r="AD28029" s="11" t="s">
        <v>42829</v>
      </c>
      <c r="AE28029" s="10" t="s">
        <v>7879</v>
      </c>
      <c r="AF28029" s="10" t="s">
        <v>662</v>
      </c>
    </row>
    <row r="28030" spans="30:32" x14ac:dyDescent="0.2">
      <c r="AD28030" s="11" t="s">
        <v>42830</v>
      </c>
      <c r="AE28030" s="10" t="s">
        <v>42831</v>
      </c>
      <c r="AF28030" s="10" t="s">
        <v>662</v>
      </c>
    </row>
    <row r="28031" spans="30:32" x14ac:dyDescent="0.2">
      <c r="AD28031" s="11" t="s">
        <v>42832</v>
      </c>
      <c r="AE28031" s="10" t="s">
        <v>42833</v>
      </c>
      <c r="AF28031" s="10" t="s">
        <v>662</v>
      </c>
    </row>
    <row r="28032" spans="30:32" x14ac:dyDescent="0.2">
      <c r="AD28032" s="11" t="s">
        <v>42834</v>
      </c>
      <c r="AE28032" s="10" t="s">
        <v>23435</v>
      </c>
      <c r="AF28032" s="10" t="s">
        <v>662</v>
      </c>
    </row>
    <row r="28033" spans="30:32" x14ac:dyDescent="0.2">
      <c r="AD28033" s="11" t="s">
        <v>42835</v>
      </c>
      <c r="AE28033" s="10" t="s">
        <v>23435</v>
      </c>
      <c r="AF28033" s="10" t="s">
        <v>662</v>
      </c>
    </row>
    <row r="28034" spans="30:32" x14ac:dyDescent="0.2">
      <c r="AD28034" s="11" t="s">
        <v>42836</v>
      </c>
      <c r="AE28034" s="10" t="s">
        <v>42837</v>
      </c>
      <c r="AF28034" s="10" t="s">
        <v>662</v>
      </c>
    </row>
    <row r="28035" spans="30:32" x14ac:dyDescent="0.2">
      <c r="AD28035" s="11" t="s">
        <v>42838</v>
      </c>
      <c r="AE28035" s="10" t="s">
        <v>9503</v>
      </c>
      <c r="AF28035" s="10" t="s">
        <v>662</v>
      </c>
    </row>
    <row r="28036" spans="30:32" x14ac:dyDescent="0.2">
      <c r="AD28036" s="11" t="s">
        <v>42839</v>
      </c>
      <c r="AE28036" s="10" t="s">
        <v>42840</v>
      </c>
      <c r="AF28036" s="10" t="s">
        <v>662</v>
      </c>
    </row>
    <row r="28037" spans="30:32" x14ac:dyDescent="0.2">
      <c r="AD28037" s="11" t="s">
        <v>42841</v>
      </c>
      <c r="AE28037" s="10" t="s">
        <v>42842</v>
      </c>
      <c r="AF28037" s="10" t="s">
        <v>662</v>
      </c>
    </row>
    <row r="28038" spans="30:32" x14ac:dyDescent="0.2">
      <c r="AD28038" s="11" t="s">
        <v>42843</v>
      </c>
      <c r="AE28038" s="10" t="s">
        <v>7910</v>
      </c>
      <c r="AF28038" s="10" t="s">
        <v>662</v>
      </c>
    </row>
    <row r="28039" spans="30:32" x14ac:dyDescent="0.2">
      <c r="AD28039" s="11" t="s">
        <v>42844</v>
      </c>
      <c r="AE28039" s="10" t="s">
        <v>6494</v>
      </c>
      <c r="AF28039" s="10" t="s">
        <v>662</v>
      </c>
    </row>
    <row r="28040" spans="30:32" x14ac:dyDescent="0.2">
      <c r="AD28040" s="11" t="s">
        <v>42845</v>
      </c>
      <c r="AE28040" s="10" t="s">
        <v>13871</v>
      </c>
      <c r="AF28040" s="10" t="s">
        <v>662</v>
      </c>
    </row>
    <row r="28041" spans="30:32" x14ac:dyDescent="0.2">
      <c r="AD28041" s="11" t="s">
        <v>42846</v>
      </c>
      <c r="AE28041" s="10" t="s">
        <v>42847</v>
      </c>
      <c r="AF28041" s="10" t="s">
        <v>662</v>
      </c>
    </row>
    <row r="28042" spans="30:32" x14ac:dyDescent="0.2">
      <c r="AD28042" s="11" t="s">
        <v>42848</v>
      </c>
      <c r="AE28042" s="10" t="s">
        <v>42849</v>
      </c>
      <c r="AF28042" s="10" t="s">
        <v>662</v>
      </c>
    </row>
    <row r="28043" spans="30:32" x14ac:dyDescent="0.2">
      <c r="AD28043" s="11" t="s">
        <v>42850</v>
      </c>
      <c r="AE28043" s="10" t="s">
        <v>32474</v>
      </c>
      <c r="AF28043" s="10" t="s">
        <v>662</v>
      </c>
    </row>
    <row r="28044" spans="30:32" x14ac:dyDescent="0.2">
      <c r="AD28044" s="11" t="s">
        <v>42851</v>
      </c>
      <c r="AE28044" s="10" t="s">
        <v>42852</v>
      </c>
      <c r="AF28044" s="10" t="s">
        <v>662</v>
      </c>
    </row>
    <row r="28045" spans="30:32" x14ac:dyDescent="0.2">
      <c r="AD28045" s="11" t="s">
        <v>42853</v>
      </c>
      <c r="AE28045" s="10" t="s">
        <v>42854</v>
      </c>
      <c r="AF28045" s="10" t="s">
        <v>662</v>
      </c>
    </row>
    <row r="28046" spans="30:32" x14ac:dyDescent="0.2">
      <c r="AD28046" s="11" t="s">
        <v>42855</v>
      </c>
      <c r="AE28046" s="10" t="s">
        <v>12552</v>
      </c>
      <c r="AF28046" s="10" t="s">
        <v>662</v>
      </c>
    </row>
    <row r="28047" spans="30:32" x14ac:dyDescent="0.2">
      <c r="AD28047" s="11" t="s">
        <v>42856</v>
      </c>
      <c r="AE28047" s="10" t="s">
        <v>39535</v>
      </c>
      <c r="AF28047" s="10" t="s">
        <v>662</v>
      </c>
    </row>
    <row r="28048" spans="30:32" x14ac:dyDescent="0.2">
      <c r="AD28048" s="11" t="s">
        <v>42857</v>
      </c>
      <c r="AE28048" s="10" t="s">
        <v>42858</v>
      </c>
      <c r="AF28048" s="10" t="s">
        <v>662</v>
      </c>
    </row>
    <row r="28049" spans="30:32" x14ac:dyDescent="0.2">
      <c r="AD28049" s="11" t="s">
        <v>42859</v>
      </c>
      <c r="AE28049" s="10" t="s">
        <v>4177</v>
      </c>
      <c r="AF28049" s="10" t="s">
        <v>662</v>
      </c>
    </row>
    <row r="28050" spans="30:32" x14ac:dyDescent="0.2">
      <c r="AD28050" s="11" t="s">
        <v>42860</v>
      </c>
      <c r="AE28050" s="10" t="s">
        <v>42861</v>
      </c>
      <c r="AF28050" s="10" t="s">
        <v>662</v>
      </c>
    </row>
    <row r="28051" spans="30:32" x14ac:dyDescent="0.2">
      <c r="AD28051" s="11" t="s">
        <v>42862</v>
      </c>
      <c r="AE28051" s="10" t="s">
        <v>16352</v>
      </c>
      <c r="AF28051" s="10" t="s">
        <v>662</v>
      </c>
    </row>
    <row r="28052" spans="30:32" x14ac:dyDescent="0.2">
      <c r="AD28052" s="11" t="s">
        <v>42863</v>
      </c>
      <c r="AE28052" s="10" t="s">
        <v>42864</v>
      </c>
      <c r="AF28052" s="10" t="s">
        <v>662</v>
      </c>
    </row>
    <row r="28053" spans="30:32" x14ac:dyDescent="0.2">
      <c r="AD28053" s="11" t="s">
        <v>42865</v>
      </c>
      <c r="AE28053" s="10" t="s">
        <v>42866</v>
      </c>
      <c r="AF28053" s="10" t="s">
        <v>662</v>
      </c>
    </row>
    <row r="28054" spans="30:32" x14ac:dyDescent="0.2">
      <c r="AD28054" s="11" t="s">
        <v>42867</v>
      </c>
      <c r="AE28054" s="10" t="s">
        <v>42868</v>
      </c>
      <c r="AF28054" s="10" t="s">
        <v>662</v>
      </c>
    </row>
    <row r="28055" spans="30:32" x14ac:dyDescent="0.2">
      <c r="AD28055" s="11" t="s">
        <v>42869</v>
      </c>
      <c r="AE28055" s="10" t="s">
        <v>24252</v>
      </c>
      <c r="AF28055" s="10" t="s">
        <v>662</v>
      </c>
    </row>
    <row r="28056" spans="30:32" x14ac:dyDescent="0.2">
      <c r="AD28056" s="11" t="s">
        <v>42870</v>
      </c>
      <c r="AE28056" s="10" t="s">
        <v>42871</v>
      </c>
      <c r="AF28056" s="10" t="s">
        <v>662</v>
      </c>
    </row>
    <row r="28057" spans="30:32" x14ac:dyDescent="0.2">
      <c r="AD28057" s="11" t="s">
        <v>42872</v>
      </c>
      <c r="AE28057" s="10" t="s">
        <v>18952</v>
      </c>
      <c r="AF28057" s="10" t="s">
        <v>662</v>
      </c>
    </row>
    <row r="28058" spans="30:32" x14ac:dyDescent="0.2">
      <c r="AD28058" s="11" t="s">
        <v>42873</v>
      </c>
      <c r="AE28058" s="10" t="s">
        <v>36957</v>
      </c>
      <c r="AF28058" s="10" t="s">
        <v>662</v>
      </c>
    </row>
    <row r="28059" spans="30:32" x14ac:dyDescent="0.2">
      <c r="AD28059" s="11" t="s">
        <v>42874</v>
      </c>
      <c r="AE28059" s="10" t="s">
        <v>42875</v>
      </c>
      <c r="AF28059" s="10" t="s">
        <v>662</v>
      </c>
    </row>
    <row r="28060" spans="30:32" x14ac:dyDescent="0.2">
      <c r="AD28060" s="11" t="s">
        <v>42876</v>
      </c>
      <c r="AE28060" s="10" t="s">
        <v>42877</v>
      </c>
      <c r="AF28060" s="10" t="s">
        <v>662</v>
      </c>
    </row>
    <row r="28061" spans="30:32" x14ac:dyDescent="0.2">
      <c r="AD28061" s="11" t="s">
        <v>42878</v>
      </c>
      <c r="AE28061" s="10" t="s">
        <v>42067</v>
      </c>
      <c r="AF28061" s="10" t="s">
        <v>662</v>
      </c>
    </row>
    <row r="28062" spans="30:32" x14ac:dyDescent="0.2">
      <c r="AD28062" s="11" t="s">
        <v>42879</v>
      </c>
      <c r="AE28062" s="10" t="s">
        <v>1510</v>
      </c>
      <c r="AF28062" s="10" t="s">
        <v>662</v>
      </c>
    </row>
    <row r="28063" spans="30:32" x14ac:dyDescent="0.2">
      <c r="AD28063" s="11" t="s">
        <v>42880</v>
      </c>
      <c r="AE28063" s="10" t="s">
        <v>42881</v>
      </c>
      <c r="AF28063" s="10" t="s">
        <v>662</v>
      </c>
    </row>
    <row r="28064" spans="30:32" x14ac:dyDescent="0.2">
      <c r="AD28064" s="11" t="s">
        <v>42882</v>
      </c>
      <c r="AE28064" s="10" t="s">
        <v>18962</v>
      </c>
      <c r="AF28064" s="10" t="s">
        <v>662</v>
      </c>
    </row>
    <row r="28065" spans="30:32" x14ac:dyDescent="0.2">
      <c r="AD28065" s="11" t="s">
        <v>42883</v>
      </c>
      <c r="AE28065" s="10" t="s">
        <v>2638</v>
      </c>
      <c r="AF28065" s="10" t="s">
        <v>662</v>
      </c>
    </row>
    <row r="28066" spans="30:32" x14ac:dyDescent="0.2">
      <c r="AD28066" s="11" t="s">
        <v>42884</v>
      </c>
      <c r="AE28066" s="10" t="s">
        <v>42885</v>
      </c>
      <c r="AF28066" s="10" t="s">
        <v>662</v>
      </c>
    </row>
    <row r="28067" spans="30:32" x14ac:dyDescent="0.2">
      <c r="AD28067" s="11" t="s">
        <v>42886</v>
      </c>
      <c r="AE28067" s="10" t="s">
        <v>42887</v>
      </c>
      <c r="AF28067" s="10" t="s">
        <v>662</v>
      </c>
    </row>
    <row r="28068" spans="30:32" x14ac:dyDescent="0.2">
      <c r="AD28068" s="11" t="s">
        <v>42888</v>
      </c>
      <c r="AE28068" s="10" t="s">
        <v>21607</v>
      </c>
      <c r="AF28068" s="10" t="s">
        <v>662</v>
      </c>
    </row>
    <row r="28069" spans="30:32" x14ac:dyDescent="0.2">
      <c r="AD28069" s="11" t="s">
        <v>42889</v>
      </c>
      <c r="AE28069" s="10" t="s">
        <v>42890</v>
      </c>
      <c r="AF28069" s="10" t="s">
        <v>662</v>
      </c>
    </row>
    <row r="28070" spans="30:32" x14ac:dyDescent="0.2">
      <c r="AD28070" s="11" t="s">
        <v>42891</v>
      </c>
      <c r="AE28070" s="10" t="s">
        <v>42892</v>
      </c>
      <c r="AF28070" s="10" t="s">
        <v>662</v>
      </c>
    </row>
    <row r="28071" spans="30:32" x14ac:dyDescent="0.2">
      <c r="AD28071" s="11" t="s">
        <v>42893</v>
      </c>
      <c r="AE28071" s="10" t="s">
        <v>27028</v>
      </c>
      <c r="AF28071" s="10" t="s">
        <v>662</v>
      </c>
    </row>
    <row r="28072" spans="30:32" x14ac:dyDescent="0.2">
      <c r="AD28072" s="11" t="s">
        <v>42894</v>
      </c>
      <c r="AE28072" s="10" t="s">
        <v>9577</v>
      </c>
      <c r="AF28072" s="10" t="s">
        <v>662</v>
      </c>
    </row>
    <row r="28073" spans="30:32" x14ac:dyDescent="0.2">
      <c r="AD28073" s="11" t="s">
        <v>42895</v>
      </c>
      <c r="AE28073" s="10" t="s">
        <v>17095</v>
      </c>
      <c r="AF28073" s="10" t="s">
        <v>662</v>
      </c>
    </row>
    <row r="28074" spans="30:32" x14ac:dyDescent="0.2">
      <c r="AD28074" s="11" t="s">
        <v>42896</v>
      </c>
      <c r="AE28074" s="10" t="s">
        <v>42897</v>
      </c>
      <c r="AF28074" s="10" t="s">
        <v>662</v>
      </c>
    </row>
    <row r="28075" spans="30:32" x14ac:dyDescent="0.2">
      <c r="AD28075" s="11" t="s">
        <v>42898</v>
      </c>
      <c r="AE28075" s="10" t="s">
        <v>42899</v>
      </c>
      <c r="AF28075" s="10" t="s">
        <v>662</v>
      </c>
    </row>
    <row r="28076" spans="30:32" x14ac:dyDescent="0.2">
      <c r="AD28076" s="11" t="s">
        <v>42900</v>
      </c>
      <c r="AE28076" s="10" t="s">
        <v>15170</v>
      </c>
      <c r="AF28076" s="10" t="s">
        <v>662</v>
      </c>
    </row>
    <row r="28077" spans="30:32" x14ac:dyDescent="0.2">
      <c r="AD28077" s="11" t="s">
        <v>42901</v>
      </c>
      <c r="AE28077" s="10" t="s">
        <v>42902</v>
      </c>
      <c r="AF28077" s="10" t="s">
        <v>662</v>
      </c>
    </row>
    <row r="28078" spans="30:32" x14ac:dyDescent="0.2">
      <c r="AD28078" s="11" t="s">
        <v>42903</v>
      </c>
      <c r="AE28078" s="10" t="s">
        <v>42904</v>
      </c>
      <c r="AF28078" s="10" t="s">
        <v>662</v>
      </c>
    </row>
    <row r="28079" spans="30:32" x14ac:dyDescent="0.2">
      <c r="AD28079" s="11" t="s">
        <v>42905</v>
      </c>
      <c r="AE28079" s="10" t="s">
        <v>42906</v>
      </c>
      <c r="AF28079" s="10" t="s">
        <v>662</v>
      </c>
    </row>
    <row r="28080" spans="30:32" x14ac:dyDescent="0.2">
      <c r="AD28080" s="11" t="s">
        <v>42907</v>
      </c>
      <c r="AE28080" s="10" t="s">
        <v>42906</v>
      </c>
      <c r="AF28080" s="10" t="s">
        <v>662</v>
      </c>
    </row>
    <row r="28081" spans="30:32" x14ac:dyDescent="0.2">
      <c r="AD28081" s="11" t="s">
        <v>42908</v>
      </c>
      <c r="AE28081" s="10" t="s">
        <v>30189</v>
      </c>
      <c r="AF28081" s="10" t="s">
        <v>662</v>
      </c>
    </row>
    <row r="28082" spans="30:32" x14ac:dyDescent="0.2">
      <c r="AD28082" s="11" t="s">
        <v>42909</v>
      </c>
      <c r="AE28082" s="10" t="s">
        <v>42910</v>
      </c>
      <c r="AF28082" s="10" t="s">
        <v>662</v>
      </c>
    </row>
    <row r="28083" spans="30:32" x14ac:dyDescent="0.2">
      <c r="AD28083" s="11" t="s">
        <v>42911</v>
      </c>
      <c r="AE28083" s="10" t="s">
        <v>42910</v>
      </c>
      <c r="AF28083" s="10" t="s">
        <v>662</v>
      </c>
    </row>
    <row r="28084" spans="30:32" x14ac:dyDescent="0.2">
      <c r="AD28084" s="11" t="s">
        <v>42912</v>
      </c>
      <c r="AE28084" s="10" t="s">
        <v>12663</v>
      </c>
      <c r="AF28084" s="10" t="s">
        <v>662</v>
      </c>
    </row>
    <row r="28085" spans="30:32" x14ac:dyDescent="0.2">
      <c r="AD28085" s="11" t="s">
        <v>42913</v>
      </c>
      <c r="AE28085" s="10" t="s">
        <v>42914</v>
      </c>
      <c r="AF28085" s="10" t="s">
        <v>662</v>
      </c>
    </row>
    <row r="28086" spans="30:32" x14ac:dyDescent="0.2">
      <c r="AD28086" s="11" t="s">
        <v>42915</v>
      </c>
      <c r="AE28086" s="10" t="s">
        <v>16420</v>
      </c>
      <c r="AF28086" s="10" t="s">
        <v>662</v>
      </c>
    </row>
    <row r="28087" spans="30:32" x14ac:dyDescent="0.2">
      <c r="AD28087" s="11" t="s">
        <v>42916</v>
      </c>
      <c r="AE28087" s="10" t="s">
        <v>42917</v>
      </c>
      <c r="AF28087" s="10" t="s">
        <v>662</v>
      </c>
    </row>
    <row r="28088" spans="30:32" x14ac:dyDescent="0.2">
      <c r="AD28088" s="11" t="s">
        <v>42918</v>
      </c>
      <c r="AE28088" s="10" t="s">
        <v>42919</v>
      </c>
      <c r="AF28088" s="10" t="s">
        <v>662</v>
      </c>
    </row>
    <row r="28089" spans="30:32" x14ac:dyDescent="0.2">
      <c r="AD28089" s="11" t="s">
        <v>42920</v>
      </c>
      <c r="AE28089" s="10" t="s">
        <v>16141</v>
      </c>
      <c r="AF28089" s="10" t="s">
        <v>662</v>
      </c>
    </row>
    <row r="28090" spans="30:32" x14ac:dyDescent="0.2">
      <c r="AD28090" s="11" t="s">
        <v>42921</v>
      </c>
      <c r="AE28090" s="10" t="s">
        <v>42922</v>
      </c>
      <c r="AF28090" s="10" t="s">
        <v>662</v>
      </c>
    </row>
    <row r="28091" spans="30:32" x14ac:dyDescent="0.2">
      <c r="AD28091" s="11" t="s">
        <v>42923</v>
      </c>
      <c r="AE28091" s="10" t="s">
        <v>17960</v>
      </c>
      <c r="AF28091" s="10" t="s">
        <v>662</v>
      </c>
    </row>
    <row r="28092" spans="30:32" x14ac:dyDescent="0.2">
      <c r="AD28092" s="11" t="s">
        <v>42924</v>
      </c>
      <c r="AE28092" s="10" t="s">
        <v>686</v>
      </c>
      <c r="AF28092" s="10" t="s">
        <v>662</v>
      </c>
    </row>
    <row r="28093" spans="30:32" x14ac:dyDescent="0.2">
      <c r="AD28093" s="11" t="s">
        <v>42925</v>
      </c>
      <c r="AE28093" s="10" t="s">
        <v>2804</v>
      </c>
      <c r="AF28093" s="10" t="s">
        <v>662</v>
      </c>
    </row>
    <row r="28094" spans="30:32" x14ac:dyDescent="0.2">
      <c r="AD28094" s="11" t="s">
        <v>42926</v>
      </c>
      <c r="AE28094" s="10" t="s">
        <v>42927</v>
      </c>
      <c r="AF28094" s="10" t="s">
        <v>662</v>
      </c>
    </row>
    <row r="28095" spans="30:32" x14ac:dyDescent="0.2">
      <c r="AD28095" s="11" t="s">
        <v>42928</v>
      </c>
      <c r="AE28095" s="10" t="s">
        <v>42106</v>
      </c>
      <c r="AF28095" s="10" t="s">
        <v>662</v>
      </c>
    </row>
    <row r="28096" spans="30:32" x14ac:dyDescent="0.2">
      <c r="AD28096" s="11" t="s">
        <v>42929</v>
      </c>
      <c r="AE28096" s="10" t="s">
        <v>42930</v>
      </c>
      <c r="AF28096" s="10" t="s">
        <v>662</v>
      </c>
    </row>
    <row r="28097" spans="30:32" x14ac:dyDescent="0.2">
      <c r="AD28097" s="11" t="s">
        <v>42931</v>
      </c>
      <c r="AE28097" s="10" t="s">
        <v>12582</v>
      </c>
      <c r="AF28097" s="10" t="s">
        <v>662</v>
      </c>
    </row>
    <row r="28098" spans="30:32" x14ac:dyDescent="0.2">
      <c r="AD28098" s="11" t="s">
        <v>42932</v>
      </c>
      <c r="AE28098" s="10" t="s">
        <v>17977</v>
      </c>
      <c r="AF28098" s="10" t="s">
        <v>662</v>
      </c>
    </row>
    <row r="28099" spans="30:32" x14ac:dyDescent="0.2">
      <c r="AD28099" s="11" t="s">
        <v>42933</v>
      </c>
      <c r="AE28099" s="10" t="s">
        <v>42934</v>
      </c>
      <c r="AF28099" s="10" t="s">
        <v>662</v>
      </c>
    </row>
    <row r="28100" spans="30:32" x14ac:dyDescent="0.2">
      <c r="AD28100" s="11" t="s">
        <v>42935</v>
      </c>
      <c r="AE28100" s="10" t="s">
        <v>24283</v>
      </c>
      <c r="AF28100" s="10" t="s">
        <v>662</v>
      </c>
    </row>
    <row r="28101" spans="30:32" x14ac:dyDescent="0.2">
      <c r="AD28101" s="11" t="s">
        <v>42936</v>
      </c>
      <c r="AE28101" s="10" t="s">
        <v>13914</v>
      </c>
      <c r="AF28101" s="10" t="s">
        <v>662</v>
      </c>
    </row>
    <row r="28102" spans="30:32" x14ac:dyDescent="0.2">
      <c r="AD28102" s="11" t="s">
        <v>42937</v>
      </c>
      <c r="AE28102" s="10" t="s">
        <v>42938</v>
      </c>
      <c r="AF28102" s="10" t="s">
        <v>662</v>
      </c>
    </row>
    <row r="28103" spans="30:32" x14ac:dyDescent="0.2">
      <c r="AD28103" s="11" t="s">
        <v>42939</v>
      </c>
      <c r="AE28103" s="10" t="s">
        <v>42940</v>
      </c>
      <c r="AF28103" s="10" t="s">
        <v>662</v>
      </c>
    </row>
    <row r="28104" spans="30:32" x14ac:dyDescent="0.2">
      <c r="AD28104" s="11" t="s">
        <v>42941</v>
      </c>
      <c r="AE28104" s="10" t="s">
        <v>42942</v>
      </c>
      <c r="AF28104" s="10" t="s">
        <v>662</v>
      </c>
    </row>
    <row r="28105" spans="30:32" x14ac:dyDescent="0.2">
      <c r="AD28105" s="11" t="s">
        <v>42943</v>
      </c>
      <c r="AE28105" s="10" t="s">
        <v>42944</v>
      </c>
      <c r="AF28105" s="10" t="s">
        <v>662</v>
      </c>
    </row>
    <row r="28106" spans="30:32" x14ac:dyDescent="0.2">
      <c r="AD28106" s="11" t="s">
        <v>42945</v>
      </c>
      <c r="AE28106" s="10" t="s">
        <v>42946</v>
      </c>
      <c r="AF28106" s="10" t="s">
        <v>662</v>
      </c>
    </row>
    <row r="28107" spans="30:32" x14ac:dyDescent="0.2">
      <c r="AD28107" s="11" t="s">
        <v>42947</v>
      </c>
      <c r="AE28107" s="10" t="s">
        <v>42948</v>
      </c>
      <c r="AF28107" s="10" t="s">
        <v>662</v>
      </c>
    </row>
    <row r="28108" spans="30:32" x14ac:dyDescent="0.2">
      <c r="AD28108" s="11" t="s">
        <v>42949</v>
      </c>
      <c r="AE28108" s="10" t="s">
        <v>42950</v>
      </c>
      <c r="AF28108" s="10" t="s">
        <v>662</v>
      </c>
    </row>
    <row r="28109" spans="30:32" x14ac:dyDescent="0.2">
      <c r="AD28109" s="11" t="s">
        <v>42951</v>
      </c>
      <c r="AE28109" s="10" t="s">
        <v>42952</v>
      </c>
      <c r="AF28109" s="10" t="s">
        <v>662</v>
      </c>
    </row>
    <row r="28110" spans="30:32" x14ac:dyDescent="0.2">
      <c r="AD28110" s="11" t="s">
        <v>42953</v>
      </c>
      <c r="AE28110" s="10" t="s">
        <v>42954</v>
      </c>
      <c r="AF28110" s="10" t="s">
        <v>662</v>
      </c>
    </row>
    <row r="28111" spans="30:32" x14ac:dyDescent="0.2">
      <c r="AD28111" s="11" t="s">
        <v>42955</v>
      </c>
      <c r="AE28111" s="10" t="s">
        <v>12739</v>
      </c>
      <c r="AF28111" s="10" t="s">
        <v>662</v>
      </c>
    </row>
    <row r="28112" spans="30:32" x14ac:dyDescent="0.2">
      <c r="AD28112" s="11" t="s">
        <v>42956</v>
      </c>
      <c r="AE28112" s="10" t="s">
        <v>42957</v>
      </c>
      <c r="AF28112" s="10" t="s">
        <v>662</v>
      </c>
    </row>
    <row r="28113" spans="30:32" x14ac:dyDescent="0.2">
      <c r="AD28113" s="11" t="s">
        <v>42958</v>
      </c>
      <c r="AE28113" s="10" t="s">
        <v>42959</v>
      </c>
      <c r="AF28113" s="10" t="s">
        <v>662</v>
      </c>
    </row>
    <row r="28114" spans="30:32" x14ac:dyDescent="0.2">
      <c r="AD28114" s="11" t="s">
        <v>42960</v>
      </c>
      <c r="AE28114" s="10" t="s">
        <v>42959</v>
      </c>
      <c r="AF28114" s="10" t="s">
        <v>662</v>
      </c>
    </row>
    <row r="28115" spans="30:32" x14ac:dyDescent="0.2">
      <c r="AD28115" s="11" t="s">
        <v>42961</v>
      </c>
      <c r="AE28115" s="10" t="s">
        <v>42959</v>
      </c>
      <c r="AF28115" s="10" t="s">
        <v>662</v>
      </c>
    </row>
    <row r="28116" spans="30:32" x14ac:dyDescent="0.2">
      <c r="AD28116" s="11" t="s">
        <v>42962</v>
      </c>
      <c r="AE28116" s="10" t="s">
        <v>42959</v>
      </c>
      <c r="AF28116" s="10" t="s">
        <v>662</v>
      </c>
    </row>
    <row r="28117" spans="30:32" x14ac:dyDescent="0.2">
      <c r="AD28117" s="11" t="s">
        <v>42963</v>
      </c>
      <c r="AE28117" s="10" t="s">
        <v>42964</v>
      </c>
      <c r="AF28117" s="10" t="s">
        <v>662</v>
      </c>
    </row>
    <row r="28118" spans="30:32" x14ac:dyDescent="0.2">
      <c r="AD28118" s="11" t="s">
        <v>42965</v>
      </c>
      <c r="AE28118" s="10" t="s">
        <v>42966</v>
      </c>
      <c r="AF28118" s="10" t="s">
        <v>662</v>
      </c>
    </row>
    <row r="28119" spans="30:32" x14ac:dyDescent="0.2">
      <c r="AD28119" s="11" t="s">
        <v>42967</v>
      </c>
      <c r="AE28119" s="10" t="s">
        <v>2729</v>
      </c>
      <c r="AF28119" s="10" t="s">
        <v>662</v>
      </c>
    </row>
    <row r="28120" spans="30:32" x14ac:dyDescent="0.2">
      <c r="AD28120" s="11" t="s">
        <v>42968</v>
      </c>
      <c r="AE28120" s="10" t="s">
        <v>42969</v>
      </c>
      <c r="AF28120" s="10" t="s">
        <v>662</v>
      </c>
    </row>
    <row r="28121" spans="30:32" x14ac:dyDescent="0.2">
      <c r="AD28121" s="11" t="s">
        <v>42970</v>
      </c>
      <c r="AE28121" s="10" t="s">
        <v>42971</v>
      </c>
      <c r="AF28121" s="10" t="s">
        <v>662</v>
      </c>
    </row>
    <row r="28122" spans="30:32" x14ac:dyDescent="0.2">
      <c r="AD28122" s="11" t="s">
        <v>42972</v>
      </c>
      <c r="AE28122" s="10" t="s">
        <v>8132</v>
      </c>
      <c r="AF28122" s="10" t="s">
        <v>662</v>
      </c>
    </row>
    <row r="28123" spans="30:32" x14ac:dyDescent="0.2">
      <c r="AD28123" s="11" t="s">
        <v>42973</v>
      </c>
      <c r="AE28123" s="10" t="s">
        <v>42974</v>
      </c>
      <c r="AF28123" s="10" t="s">
        <v>662</v>
      </c>
    </row>
    <row r="28124" spans="30:32" x14ac:dyDescent="0.2">
      <c r="AD28124" s="11" t="s">
        <v>42975</v>
      </c>
      <c r="AE28124" s="10" t="s">
        <v>42976</v>
      </c>
      <c r="AF28124" s="10" t="s">
        <v>662</v>
      </c>
    </row>
    <row r="28125" spans="30:32" x14ac:dyDescent="0.2">
      <c r="AD28125" s="11" t="s">
        <v>42977</v>
      </c>
      <c r="AE28125" s="10" t="s">
        <v>42184</v>
      </c>
      <c r="AF28125" s="10" t="s">
        <v>662</v>
      </c>
    </row>
    <row r="28126" spans="30:32" x14ac:dyDescent="0.2">
      <c r="AD28126" s="11" t="s">
        <v>42978</v>
      </c>
      <c r="AE28126" s="10" t="s">
        <v>42979</v>
      </c>
      <c r="AF28126" s="10" t="s">
        <v>662</v>
      </c>
    </row>
    <row r="28127" spans="30:32" x14ac:dyDescent="0.2">
      <c r="AD28127" s="11" t="s">
        <v>42980</v>
      </c>
      <c r="AE28127" s="10" t="s">
        <v>42981</v>
      </c>
      <c r="AF28127" s="10" t="s">
        <v>662</v>
      </c>
    </row>
    <row r="28128" spans="30:32" x14ac:dyDescent="0.2">
      <c r="AD28128" s="11" t="s">
        <v>42982</v>
      </c>
      <c r="AE28128" s="10" t="s">
        <v>5249</v>
      </c>
      <c r="AF28128" s="10" t="s">
        <v>662</v>
      </c>
    </row>
    <row r="28129" spans="30:32" x14ac:dyDescent="0.2">
      <c r="AD28129" s="11" t="s">
        <v>42983</v>
      </c>
      <c r="AE28129" s="10" t="s">
        <v>12188</v>
      </c>
      <c r="AF28129" s="10" t="s">
        <v>662</v>
      </c>
    </row>
    <row r="28130" spans="30:32" x14ac:dyDescent="0.2">
      <c r="AD28130" s="11" t="s">
        <v>42984</v>
      </c>
      <c r="AE28130" s="10" t="s">
        <v>12188</v>
      </c>
      <c r="AF28130" s="10" t="s">
        <v>662</v>
      </c>
    </row>
    <row r="28131" spans="30:32" x14ac:dyDescent="0.2">
      <c r="AD28131" s="11" t="s">
        <v>42985</v>
      </c>
      <c r="AE28131" s="10" t="s">
        <v>12188</v>
      </c>
      <c r="AF28131" s="10" t="s">
        <v>662</v>
      </c>
    </row>
    <row r="28132" spans="30:32" x14ac:dyDescent="0.2">
      <c r="AD28132" s="11" t="s">
        <v>42986</v>
      </c>
      <c r="AE28132" s="10" t="s">
        <v>12188</v>
      </c>
      <c r="AF28132" s="10" t="s">
        <v>662</v>
      </c>
    </row>
    <row r="28133" spans="30:32" x14ac:dyDescent="0.2">
      <c r="AD28133" s="11" t="s">
        <v>42987</v>
      </c>
      <c r="AE28133" s="10" t="s">
        <v>23055</v>
      </c>
      <c r="AF28133" s="10" t="s">
        <v>662</v>
      </c>
    </row>
    <row r="28134" spans="30:32" x14ac:dyDescent="0.2">
      <c r="AD28134" s="11" t="s">
        <v>42988</v>
      </c>
      <c r="AE28134" s="10" t="s">
        <v>42989</v>
      </c>
      <c r="AF28134" s="10" t="s">
        <v>662</v>
      </c>
    </row>
    <row r="28135" spans="30:32" x14ac:dyDescent="0.2">
      <c r="AD28135" s="11" t="s">
        <v>42990</v>
      </c>
      <c r="AE28135" s="10" t="s">
        <v>42991</v>
      </c>
      <c r="AF28135" s="10" t="s">
        <v>662</v>
      </c>
    </row>
    <row r="28136" spans="30:32" x14ac:dyDescent="0.2">
      <c r="AD28136" s="11" t="s">
        <v>42992</v>
      </c>
      <c r="AE28136" s="10" t="s">
        <v>42991</v>
      </c>
      <c r="AF28136" s="10" t="s">
        <v>662</v>
      </c>
    </row>
    <row r="28137" spans="30:32" x14ac:dyDescent="0.2">
      <c r="AD28137" s="11" t="s">
        <v>42993</v>
      </c>
      <c r="AE28137" s="10" t="s">
        <v>25825</v>
      </c>
      <c r="AF28137" s="10" t="s">
        <v>662</v>
      </c>
    </row>
    <row r="28138" spans="30:32" x14ac:dyDescent="0.2">
      <c r="AD28138" s="11" t="s">
        <v>42994</v>
      </c>
      <c r="AE28138" s="10" t="s">
        <v>23080</v>
      </c>
      <c r="AF28138" s="10" t="s">
        <v>662</v>
      </c>
    </row>
    <row r="28139" spans="30:32" x14ac:dyDescent="0.2">
      <c r="AD28139" s="11" t="s">
        <v>42995</v>
      </c>
      <c r="AE28139" s="10" t="s">
        <v>42996</v>
      </c>
      <c r="AF28139" s="10" t="s">
        <v>662</v>
      </c>
    </row>
    <row r="28140" spans="30:32" x14ac:dyDescent="0.2">
      <c r="AD28140" s="11" t="s">
        <v>42997</v>
      </c>
      <c r="AE28140" s="10" t="s">
        <v>2754</v>
      </c>
      <c r="AF28140" s="10" t="s">
        <v>662</v>
      </c>
    </row>
    <row r="28141" spans="30:32" x14ac:dyDescent="0.2">
      <c r="AD28141" s="11" t="s">
        <v>42998</v>
      </c>
      <c r="AE28141" s="10" t="s">
        <v>2758</v>
      </c>
      <c r="AF28141" s="10" t="s">
        <v>662</v>
      </c>
    </row>
    <row r="28142" spans="30:32" x14ac:dyDescent="0.2">
      <c r="AD28142" s="11" t="s">
        <v>42999</v>
      </c>
      <c r="AE28142" s="10" t="s">
        <v>18043</v>
      </c>
      <c r="AF28142" s="10" t="s">
        <v>662</v>
      </c>
    </row>
    <row r="28143" spans="30:32" x14ac:dyDescent="0.2">
      <c r="AD28143" s="11" t="s">
        <v>43000</v>
      </c>
      <c r="AE28143" s="10" t="s">
        <v>12795</v>
      </c>
      <c r="AF28143" s="10" t="s">
        <v>662</v>
      </c>
    </row>
    <row r="28144" spans="30:32" x14ac:dyDescent="0.2">
      <c r="AD28144" s="11" t="s">
        <v>43001</v>
      </c>
      <c r="AE28144" s="10" t="s">
        <v>15290</v>
      </c>
      <c r="AF28144" s="10" t="s">
        <v>662</v>
      </c>
    </row>
    <row r="28145" spans="30:32" x14ac:dyDescent="0.2">
      <c r="AD28145" s="11" t="s">
        <v>43002</v>
      </c>
      <c r="AE28145" s="10" t="s">
        <v>21773</v>
      </c>
      <c r="AF28145" s="10" t="s">
        <v>662</v>
      </c>
    </row>
    <row r="28146" spans="30:32" x14ac:dyDescent="0.2">
      <c r="AD28146" s="11" t="s">
        <v>43003</v>
      </c>
      <c r="AE28146" s="10" t="s">
        <v>25829</v>
      </c>
      <c r="AF28146" s="10" t="s">
        <v>662</v>
      </c>
    </row>
    <row r="28147" spans="30:32" x14ac:dyDescent="0.2">
      <c r="AD28147" s="11" t="s">
        <v>43004</v>
      </c>
      <c r="AE28147" s="10" t="s">
        <v>43005</v>
      </c>
      <c r="AF28147" s="10" t="s">
        <v>662</v>
      </c>
    </row>
    <row r="28148" spans="30:32" x14ac:dyDescent="0.2">
      <c r="AD28148" s="11" t="s">
        <v>43006</v>
      </c>
      <c r="AE28148" s="10" t="s">
        <v>43007</v>
      </c>
      <c r="AF28148" s="10" t="s">
        <v>662</v>
      </c>
    </row>
    <row r="28149" spans="30:32" x14ac:dyDescent="0.2">
      <c r="AD28149" s="11" t="s">
        <v>43008</v>
      </c>
      <c r="AE28149" s="10" t="s">
        <v>3573</v>
      </c>
      <c r="AF28149" s="10" t="s">
        <v>662</v>
      </c>
    </row>
    <row r="28150" spans="30:32" x14ac:dyDescent="0.2">
      <c r="AD28150" s="11" t="s">
        <v>43009</v>
      </c>
      <c r="AE28150" s="10" t="s">
        <v>6293</v>
      </c>
      <c r="AF28150" s="10" t="s">
        <v>662</v>
      </c>
    </row>
    <row r="28151" spans="30:32" x14ac:dyDescent="0.2">
      <c r="AD28151" s="11" t="s">
        <v>43010</v>
      </c>
      <c r="AE28151" s="10" t="s">
        <v>23506</v>
      </c>
      <c r="AF28151" s="10" t="s">
        <v>662</v>
      </c>
    </row>
    <row r="28152" spans="30:32" x14ac:dyDescent="0.2">
      <c r="AD28152" s="11" t="s">
        <v>43011</v>
      </c>
      <c r="AE28152" s="10" t="s">
        <v>29572</v>
      </c>
      <c r="AF28152" s="10" t="s">
        <v>662</v>
      </c>
    </row>
    <row r="28153" spans="30:32" x14ac:dyDescent="0.2">
      <c r="AD28153" s="11" t="s">
        <v>43012</v>
      </c>
      <c r="AE28153" s="10" t="s">
        <v>15332</v>
      </c>
      <c r="AF28153" s="10" t="s">
        <v>662</v>
      </c>
    </row>
    <row r="28154" spans="30:32" x14ac:dyDescent="0.2">
      <c r="AD28154" s="11" t="s">
        <v>43013</v>
      </c>
      <c r="AE28154" s="10" t="s">
        <v>43014</v>
      </c>
      <c r="AF28154" s="10" t="s">
        <v>662</v>
      </c>
    </row>
    <row r="28155" spans="30:32" x14ac:dyDescent="0.2">
      <c r="AD28155" s="11" t="s">
        <v>43015</v>
      </c>
      <c r="AE28155" s="10" t="s">
        <v>11336</v>
      </c>
      <c r="AF28155" s="10" t="s">
        <v>662</v>
      </c>
    </row>
    <row r="28156" spans="30:32" x14ac:dyDescent="0.2">
      <c r="AD28156" s="11" t="s">
        <v>43016</v>
      </c>
      <c r="AE28156" s="10" t="s">
        <v>1898</v>
      </c>
      <c r="AF28156" s="10" t="s">
        <v>662</v>
      </c>
    </row>
    <row r="28157" spans="30:32" x14ac:dyDescent="0.2">
      <c r="AD28157" s="11" t="s">
        <v>43017</v>
      </c>
      <c r="AE28157" s="10" t="s">
        <v>43018</v>
      </c>
      <c r="AF28157" s="10" t="s">
        <v>662</v>
      </c>
    </row>
    <row r="28158" spans="30:32" x14ac:dyDescent="0.2">
      <c r="AD28158" s="11" t="s">
        <v>43019</v>
      </c>
      <c r="AE28158" s="10" t="s">
        <v>39037</v>
      </c>
      <c r="AF28158" s="10" t="s">
        <v>633</v>
      </c>
    </row>
    <row r="28159" spans="30:32" x14ac:dyDescent="0.2">
      <c r="AD28159" s="11" t="s">
        <v>43020</v>
      </c>
      <c r="AE28159" s="10" t="s">
        <v>39037</v>
      </c>
      <c r="AF28159" s="10" t="s">
        <v>633</v>
      </c>
    </row>
    <row r="28160" spans="30:32" x14ac:dyDescent="0.2">
      <c r="AD28160" s="11" t="s">
        <v>43021</v>
      </c>
      <c r="AE28160" s="10" t="s">
        <v>43022</v>
      </c>
      <c r="AF28160" s="10" t="s">
        <v>633</v>
      </c>
    </row>
    <row r="28161" spans="30:32" x14ac:dyDescent="0.2">
      <c r="AD28161" s="11" t="s">
        <v>43023</v>
      </c>
      <c r="AE28161" s="10" t="s">
        <v>9687</v>
      </c>
      <c r="AF28161" s="10" t="s">
        <v>633</v>
      </c>
    </row>
    <row r="28162" spans="30:32" x14ac:dyDescent="0.2">
      <c r="AD28162" s="11" t="s">
        <v>43024</v>
      </c>
      <c r="AE28162" s="10" t="s">
        <v>43025</v>
      </c>
      <c r="AF28162" s="10" t="s">
        <v>633</v>
      </c>
    </row>
    <row r="28163" spans="30:32" x14ac:dyDescent="0.2">
      <c r="AD28163" s="11" t="s">
        <v>43026</v>
      </c>
      <c r="AE28163" s="10" t="s">
        <v>43027</v>
      </c>
      <c r="AF28163" s="10" t="s">
        <v>633</v>
      </c>
    </row>
    <row r="28164" spans="30:32" x14ac:dyDescent="0.2">
      <c r="AD28164" s="11" t="s">
        <v>43028</v>
      </c>
      <c r="AE28164" s="10" t="s">
        <v>3309</v>
      </c>
      <c r="AF28164" s="10" t="s">
        <v>633</v>
      </c>
    </row>
    <row r="28165" spans="30:32" x14ac:dyDescent="0.2">
      <c r="AD28165" s="11" t="s">
        <v>43029</v>
      </c>
      <c r="AE28165" s="10" t="s">
        <v>9701</v>
      </c>
      <c r="AF28165" s="10" t="s">
        <v>633</v>
      </c>
    </row>
    <row r="28166" spans="30:32" x14ac:dyDescent="0.2">
      <c r="AD28166" s="11" t="s">
        <v>43030</v>
      </c>
      <c r="AE28166" s="10" t="s">
        <v>9701</v>
      </c>
      <c r="AF28166" s="10" t="s">
        <v>633</v>
      </c>
    </row>
    <row r="28167" spans="30:32" x14ac:dyDescent="0.2">
      <c r="AD28167" s="11" t="s">
        <v>43031</v>
      </c>
      <c r="AE28167" s="10" t="s">
        <v>9701</v>
      </c>
      <c r="AF28167" s="10" t="s">
        <v>633</v>
      </c>
    </row>
    <row r="28168" spans="30:32" x14ac:dyDescent="0.2">
      <c r="AD28168" s="11" t="s">
        <v>43032</v>
      </c>
      <c r="AE28168" s="10" t="s">
        <v>9701</v>
      </c>
      <c r="AF28168" s="10" t="s">
        <v>633</v>
      </c>
    </row>
    <row r="28169" spans="30:32" x14ac:dyDescent="0.2">
      <c r="AD28169" s="11" t="s">
        <v>43033</v>
      </c>
      <c r="AE28169" s="10" t="s">
        <v>9701</v>
      </c>
      <c r="AF28169" s="10" t="s">
        <v>633</v>
      </c>
    </row>
    <row r="28170" spans="30:32" x14ac:dyDescent="0.2">
      <c r="AD28170" s="11" t="s">
        <v>43034</v>
      </c>
      <c r="AE28170" s="10" t="s">
        <v>9701</v>
      </c>
      <c r="AF28170" s="10" t="s">
        <v>633</v>
      </c>
    </row>
    <row r="28171" spans="30:32" x14ac:dyDescent="0.2">
      <c r="AD28171" s="11" t="s">
        <v>43035</v>
      </c>
      <c r="AE28171" s="10" t="s">
        <v>9701</v>
      </c>
      <c r="AF28171" s="10" t="s">
        <v>633</v>
      </c>
    </row>
    <row r="28172" spans="30:32" x14ac:dyDescent="0.2">
      <c r="AD28172" s="11" t="s">
        <v>43036</v>
      </c>
      <c r="AE28172" s="10" t="s">
        <v>43037</v>
      </c>
      <c r="AF28172" s="10" t="s">
        <v>633</v>
      </c>
    </row>
    <row r="28173" spans="30:32" x14ac:dyDescent="0.2">
      <c r="AD28173" s="11" t="s">
        <v>43038</v>
      </c>
      <c r="AE28173" s="10" t="s">
        <v>19313</v>
      </c>
      <c r="AF28173" s="10" t="s">
        <v>633</v>
      </c>
    </row>
    <row r="28174" spans="30:32" x14ac:dyDescent="0.2">
      <c r="AD28174" s="11" t="s">
        <v>43039</v>
      </c>
      <c r="AE28174" s="10" t="s">
        <v>43040</v>
      </c>
      <c r="AF28174" s="10" t="s">
        <v>633</v>
      </c>
    </row>
    <row r="28175" spans="30:32" x14ac:dyDescent="0.2">
      <c r="AD28175" s="11" t="s">
        <v>43041</v>
      </c>
      <c r="AE28175" s="10" t="s">
        <v>43042</v>
      </c>
      <c r="AF28175" s="10" t="s">
        <v>633</v>
      </c>
    </row>
    <row r="28176" spans="30:32" x14ac:dyDescent="0.2">
      <c r="AD28176" s="11" t="s">
        <v>43043</v>
      </c>
      <c r="AE28176" s="10" t="s">
        <v>43044</v>
      </c>
      <c r="AF28176" s="10" t="s">
        <v>633</v>
      </c>
    </row>
    <row r="28177" spans="30:32" x14ac:dyDescent="0.2">
      <c r="AD28177" s="11" t="s">
        <v>43045</v>
      </c>
      <c r="AE28177" s="10" t="s">
        <v>43046</v>
      </c>
      <c r="AF28177" s="10" t="s">
        <v>633</v>
      </c>
    </row>
    <row r="28178" spans="30:32" x14ac:dyDescent="0.2">
      <c r="AD28178" s="11" t="s">
        <v>43047</v>
      </c>
      <c r="AE28178" s="10" t="s">
        <v>8957</v>
      </c>
      <c r="AF28178" s="10" t="s">
        <v>633</v>
      </c>
    </row>
    <row r="28179" spans="30:32" x14ac:dyDescent="0.2">
      <c r="AD28179" s="11" t="s">
        <v>43048</v>
      </c>
      <c r="AE28179" s="10" t="s">
        <v>39066</v>
      </c>
      <c r="AF28179" s="10" t="s">
        <v>633</v>
      </c>
    </row>
    <row r="28180" spans="30:32" x14ac:dyDescent="0.2">
      <c r="AD28180" s="11" t="s">
        <v>43049</v>
      </c>
      <c r="AE28180" s="10" t="s">
        <v>9731</v>
      </c>
      <c r="AF28180" s="10" t="s">
        <v>633</v>
      </c>
    </row>
    <row r="28181" spans="30:32" x14ac:dyDescent="0.2">
      <c r="AD28181" s="11" t="s">
        <v>43050</v>
      </c>
      <c r="AE28181" s="10" t="s">
        <v>43051</v>
      </c>
      <c r="AF28181" s="10" t="s">
        <v>633</v>
      </c>
    </row>
    <row r="28182" spans="30:32" x14ac:dyDescent="0.2">
      <c r="AD28182" s="11" t="s">
        <v>43052</v>
      </c>
      <c r="AE28182" s="10" t="s">
        <v>43053</v>
      </c>
      <c r="AF28182" s="10" t="s">
        <v>633</v>
      </c>
    </row>
    <row r="28183" spans="30:32" x14ac:dyDescent="0.2">
      <c r="AD28183" s="11" t="s">
        <v>43054</v>
      </c>
      <c r="AE28183" s="10" t="s">
        <v>1268</v>
      </c>
      <c r="AF28183" s="10" t="s">
        <v>633</v>
      </c>
    </row>
    <row r="28184" spans="30:32" x14ac:dyDescent="0.2">
      <c r="AD28184" s="11" t="s">
        <v>43055</v>
      </c>
      <c r="AE28184" s="10" t="s">
        <v>1943</v>
      </c>
      <c r="AF28184" s="10" t="s">
        <v>633</v>
      </c>
    </row>
    <row r="28185" spans="30:32" x14ac:dyDescent="0.2">
      <c r="AD28185" s="11" t="s">
        <v>43056</v>
      </c>
      <c r="AE28185" s="10" t="s">
        <v>8969</v>
      </c>
      <c r="AF28185" s="10" t="s">
        <v>633</v>
      </c>
    </row>
    <row r="28186" spans="30:32" x14ac:dyDescent="0.2">
      <c r="AD28186" s="11" t="s">
        <v>43057</v>
      </c>
      <c r="AE28186" s="10" t="s">
        <v>43058</v>
      </c>
      <c r="AF28186" s="10" t="s">
        <v>633</v>
      </c>
    </row>
    <row r="28187" spans="30:32" x14ac:dyDescent="0.2">
      <c r="AD28187" s="11" t="s">
        <v>43059</v>
      </c>
      <c r="AE28187" s="10" t="s">
        <v>14002</v>
      </c>
      <c r="AF28187" s="10" t="s">
        <v>633</v>
      </c>
    </row>
    <row r="28188" spans="30:32" x14ac:dyDescent="0.2">
      <c r="AD28188" s="11" t="s">
        <v>43060</v>
      </c>
      <c r="AE28188" s="10" t="s">
        <v>14002</v>
      </c>
      <c r="AF28188" s="10" t="s">
        <v>633</v>
      </c>
    </row>
    <row r="28189" spans="30:32" x14ac:dyDescent="0.2">
      <c r="AD28189" s="11" t="s">
        <v>43061</v>
      </c>
      <c r="AE28189" s="10" t="s">
        <v>6570</v>
      </c>
      <c r="AF28189" s="10" t="s">
        <v>633</v>
      </c>
    </row>
    <row r="28190" spans="30:32" x14ac:dyDescent="0.2">
      <c r="AD28190" s="11" t="s">
        <v>43062</v>
      </c>
      <c r="AE28190" s="10" t="s">
        <v>43063</v>
      </c>
      <c r="AF28190" s="10" t="s">
        <v>633</v>
      </c>
    </row>
    <row r="28191" spans="30:32" x14ac:dyDescent="0.2">
      <c r="AD28191" s="11" t="s">
        <v>43064</v>
      </c>
      <c r="AE28191" s="10" t="s">
        <v>43065</v>
      </c>
      <c r="AF28191" s="10" t="s">
        <v>633</v>
      </c>
    </row>
    <row r="28192" spans="30:32" x14ac:dyDescent="0.2">
      <c r="AD28192" s="11" t="s">
        <v>43066</v>
      </c>
      <c r="AE28192" s="10" t="s">
        <v>43067</v>
      </c>
      <c r="AF28192" s="10" t="s">
        <v>633</v>
      </c>
    </row>
    <row r="28193" spans="30:32" x14ac:dyDescent="0.2">
      <c r="AD28193" s="11" t="s">
        <v>43068</v>
      </c>
      <c r="AE28193" s="10" t="s">
        <v>43069</v>
      </c>
      <c r="AF28193" s="10" t="s">
        <v>633</v>
      </c>
    </row>
    <row r="28194" spans="30:32" x14ac:dyDescent="0.2">
      <c r="AD28194" s="11" t="s">
        <v>43070</v>
      </c>
      <c r="AE28194" s="10" t="s">
        <v>43071</v>
      </c>
      <c r="AF28194" s="10" t="s">
        <v>633</v>
      </c>
    </row>
    <row r="28195" spans="30:32" x14ac:dyDescent="0.2">
      <c r="AD28195" s="11" t="s">
        <v>43072</v>
      </c>
      <c r="AE28195" s="10" t="s">
        <v>43071</v>
      </c>
      <c r="AF28195" s="10" t="s">
        <v>633</v>
      </c>
    </row>
    <row r="28196" spans="30:32" x14ac:dyDescent="0.2">
      <c r="AD28196" s="11" t="s">
        <v>43073</v>
      </c>
      <c r="AE28196" s="10" t="s">
        <v>43074</v>
      </c>
      <c r="AF28196" s="10" t="s">
        <v>633</v>
      </c>
    </row>
    <row r="28197" spans="30:32" x14ac:dyDescent="0.2">
      <c r="AD28197" s="11" t="s">
        <v>43075</v>
      </c>
      <c r="AE28197" s="10" t="s">
        <v>43076</v>
      </c>
      <c r="AF28197" s="10" t="s">
        <v>633</v>
      </c>
    </row>
    <row r="28198" spans="30:32" x14ac:dyDescent="0.2">
      <c r="AD28198" s="11" t="s">
        <v>43077</v>
      </c>
      <c r="AE28198" s="10" t="s">
        <v>43076</v>
      </c>
      <c r="AF28198" s="10" t="s">
        <v>633</v>
      </c>
    </row>
    <row r="28199" spans="30:32" x14ac:dyDescent="0.2">
      <c r="AD28199" s="11" t="s">
        <v>43078</v>
      </c>
      <c r="AE28199" s="10" t="s">
        <v>43076</v>
      </c>
      <c r="AF28199" s="10" t="s">
        <v>633</v>
      </c>
    </row>
    <row r="28200" spans="30:32" x14ac:dyDescent="0.2">
      <c r="AD28200" s="11" t="s">
        <v>43079</v>
      </c>
      <c r="AE28200" s="10" t="s">
        <v>43076</v>
      </c>
      <c r="AF28200" s="10" t="s">
        <v>633</v>
      </c>
    </row>
    <row r="28201" spans="30:32" x14ac:dyDescent="0.2">
      <c r="AD28201" s="11" t="s">
        <v>43080</v>
      </c>
      <c r="AE28201" s="10" t="s">
        <v>43076</v>
      </c>
      <c r="AF28201" s="10" t="s">
        <v>633</v>
      </c>
    </row>
    <row r="28202" spans="30:32" x14ac:dyDescent="0.2">
      <c r="AD28202" s="11" t="s">
        <v>43081</v>
      </c>
      <c r="AE28202" s="10" t="s">
        <v>43076</v>
      </c>
      <c r="AF28202" s="10" t="s">
        <v>633</v>
      </c>
    </row>
    <row r="28203" spans="30:32" x14ac:dyDescent="0.2">
      <c r="AD28203" s="11" t="s">
        <v>43082</v>
      </c>
      <c r="AE28203" s="10" t="s">
        <v>43076</v>
      </c>
      <c r="AF28203" s="10" t="s">
        <v>633</v>
      </c>
    </row>
    <row r="28204" spans="30:32" x14ac:dyDescent="0.2">
      <c r="AD28204" s="11" t="s">
        <v>43083</v>
      </c>
      <c r="AE28204" s="10" t="s">
        <v>43076</v>
      </c>
      <c r="AF28204" s="10" t="s">
        <v>633</v>
      </c>
    </row>
    <row r="28205" spans="30:32" x14ac:dyDescent="0.2">
      <c r="AD28205" s="11" t="s">
        <v>43084</v>
      </c>
      <c r="AE28205" s="10" t="s">
        <v>43076</v>
      </c>
      <c r="AF28205" s="10" t="s">
        <v>633</v>
      </c>
    </row>
    <row r="28206" spans="30:32" x14ac:dyDescent="0.2">
      <c r="AD28206" s="11" t="s">
        <v>43085</v>
      </c>
      <c r="AE28206" s="10" t="s">
        <v>43076</v>
      </c>
      <c r="AF28206" s="10" t="s">
        <v>633</v>
      </c>
    </row>
    <row r="28207" spans="30:32" x14ac:dyDescent="0.2">
      <c r="AD28207" s="11" t="s">
        <v>43086</v>
      </c>
      <c r="AE28207" s="10" t="s">
        <v>43076</v>
      </c>
      <c r="AF28207" s="10" t="s">
        <v>633</v>
      </c>
    </row>
    <row r="28208" spans="30:32" x14ac:dyDescent="0.2">
      <c r="AD28208" s="11" t="s">
        <v>43087</v>
      </c>
      <c r="AE28208" s="10" t="s">
        <v>43076</v>
      </c>
      <c r="AF28208" s="10" t="s">
        <v>633</v>
      </c>
    </row>
    <row r="28209" spans="30:32" x14ac:dyDescent="0.2">
      <c r="AD28209" s="11" t="s">
        <v>43088</v>
      </c>
      <c r="AE28209" s="10" t="s">
        <v>43076</v>
      </c>
      <c r="AF28209" s="10" t="s">
        <v>633</v>
      </c>
    </row>
    <row r="28210" spans="30:32" x14ac:dyDescent="0.2">
      <c r="AD28210" s="11" t="s">
        <v>43089</v>
      </c>
      <c r="AE28210" s="10" t="s">
        <v>43076</v>
      </c>
      <c r="AF28210" s="10" t="s">
        <v>633</v>
      </c>
    </row>
    <row r="28211" spans="30:32" x14ac:dyDescent="0.2">
      <c r="AD28211" s="11" t="s">
        <v>43090</v>
      </c>
      <c r="AE28211" s="10" t="s">
        <v>43076</v>
      </c>
      <c r="AF28211" s="10" t="s">
        <v>633</v>
      </c>
    </row>
    <row r="28212" spans="30:32" x14ac:dyDescent="0.2">
      <c r="AD28212" s="11" t="s">
        <v>43091</v>
      </c>
      <c r="AE28212" s="10" t="s">
        <v>43076</v>
      </c>
      <c r="AF28212" s="10" t="s">
        <v>633</v>
      </c>
    </row>
    <row r="28213" spans="30:32" x14ac:dyDescent="0.2">
      <c r="AD28213" s="11" t="s">
        <v>43092</v>
      </c>
      <c r="AE28213" s="10" t="s">
        <v>43076</v>
      </c>
      <c r="AF28213" s="10" t="s">
        <v>633</v>
      </c>
    </row>
    <row r="28214" spans="30:32" x14ac:dyDescent="0.2">
      <c r="AD28214" s="11" t="s">
        <v>43093</v>
      </c>
      <c r="AE28214" s="10" t="s">
        <v>43076</v>
      </c>
      <c r="AF28214" s="10" t="s">
        <v>633</v>
      </c>
    </row>
    <row r="28215" spans="30:32" x14ac:dyDescent="0.2">
      <c r="AD28215" s="11" t="s">
        <v>43094</v>
      </c>
      <c r="AE28215" s="10" t="s">
        <v>43076</v>
      </c>
      <c r="AF28215" s="10" t="s">
        <v>633</v>
      </c>
    </row>
    <row r="28216" spans="30:32" x14ac:dyDescent="0.2">
      <c r="AD28216" s="11" t="s">
        <v>43095</v>
      </c>
      <c r="AE28216" s="10" t="s">
        <v>43076</v>
      </c>
      <c r="AF28216" s="10" t="s">
        <v>633</v>
      </c>
    </row>
    <row r="28217" spans="30:32" x14ac:dyDescent="0.2">
      <c r="AD28217" s="11" t="s">
        <v>43096</v>
      </c>
      <c r="AE28217" s="10" t="s">
        <v>43076</v>
      </c>
      <c r="AF28217" s="10" t="s">
        <v>633</v>
      </c>
    </row>
    <row r="28218" spans="30:32" x14ac:dyDescent="0.2">
      <c r="AD28218" s="11" t="s">
        <v>43097</v>
      </c>
      <c r="AE28218" s="10" t="s">
        <v>43076</v>
      </c>
      <c r="AF28218" s="10" t="s">
        <v>633</v>
      </c>
    </row>
    <row r="28219" spans="30:32" x14ac:dyDescent="0.2">
      <c r="AD28219" s="11" t="s">
        <v>43098</v>
      </c>
      <c r="AE28219" s="10" t="s">
        <v>43076</v>
      </c>
      <c r="AF28219" s="10" t="s">
        <v>633</v>
      </c>
    </row>
    <row r="28220" spans="30:32" x14ac:dyDescent="0.2">
      <c r="AD28220" s="11" t="s">
        <v>43099</v>
      </c>
      <c r="AE28220" s="10" t="s">
        <v>43076</v>
      </c>
      <c r="AF28220" s="10" t="s">
        <v>633</v>
      </c>
    </row>
    <row r="28221" spans="30:32" x14ac:dyDescent="0.2">
      <c r="AD28221" s="11" t="s">
        <v>43100</v>
      </c>
      <c r="AE28221" s="10" t="s">
        <v>43076</v>
      </c>
      <c r="AF28221" s="10" t="s">
        <v>633</v>
      </c>
    </row>
    <row r="28222" spans="30:32" x14ac:dyDescent="0.2">
      <c r="AD28222" s="11" t="s">
        <v>43101</v>
      </c>
      <c r="AE28222" s="10" t="s">
        <v>43076</v>
      </c>
      <c r="AF28222" s="10" t="s">
        <v>633</v>
      </c>
    </row>
    <row r="28223" spans="30:32" x14ac:dyDescent="0.2">
      <c r="AD28223" s="11" t="s">
        <v>43102</v>
      </c>
      <c r="AE28223" s="10" t="s">
        <v>43076</v>
      </c>
      <c r="AF28223" s="10" t="s">
        <v>633</v>
      </c>
    </row>
    <row r="28224" spans="30:32" x14ac:dyDescent="0.2">
      <c r="AD28224" s="11" t="s">
        <v>43103</v>
      </c>
      <c r="AE28224" s="10" t="s">
        <v>43076</v>
      </c>
      <c r="AF28224" s="10" t="s">
        <v>633</v>
      </c>
    </row>
    <row r="28225" spans="30:32" x14ac:dyDescent="0.2">
      <c r="AD28225" s="11" t="s">
        <v>43104</v>
      </c>
      <c r="AE28225" s="10" t="s">
        <v>43076</v>
      </c>
      <c r="AF28225" s="10" t="s">
        <v>633</v>
      </c>
    </row>
    <row r="28226" spans="30:32" x14ac:dyDescent="0.2">
      <c r="AD28226" s="11" t="s">
        <v>43105</v>
      </c>
      <c r="AE28226" s="10" t="s">
        <v>43076</v>
      </c>
      <c r="AF28226" s="10" t="s">
        <v>633</v>
      </c>
    </row>
    <row r="28227" spans="30:32" x14ac:dyDescent="0.2">
      <c r="AD28227" s="11" t="s">
        <v>43106</v>
      </c>
      <c r="AE28227" s="10" t="s">
        <v>43076</v>
      </c>
      <c r="AF28227" s="10" t="s">
        <v>633</v>
      </c>
    </row>
    <row r="28228" spans="30:32" x14ac:dyDescent="0.2">
      <c r="AD28228" s="11" t="s">
        <v>43107</v>
      </c>
      <c r="AE28228" s="10" t="s">
        <v>43076</v>
      </c>
      <c r="AF28228" s="10" t="s">
        <v>633</v>
      </c>
    </row>
    <row r="28229" spans="30:32" x14ac:dyDescent="0.2">
      <c r="AD28229" s="11" t="s">
        <v>43108</v>
      </c>
      <c r="AE28229" s="10" t="s">
        <v>43076</v>
      </c>
      <c r="AF28229" s="10" t="s">
        <v>633</v>
      </c>
    </row>
    <row r="28230" spans="30:32" x14ac:dyDescent="0.2">
      <c r="AD28230" s="11" t="s">
        <v>43109</v>
      </c>
      <c r="AE28230" s="10" t="s">
        <v>43076</v>
      </c>
      <c r="AF28230" s="10" t="s">
        <v>633</v>
      </c>
    </row>
    <row r="28231" spans="30:32" x14ac:dyDescent="0.2">
      <c r="AD28231" s="11" t="s">
        <v>43110</v>
      </c>
      <c r="AE28231" s="10" t="s">
        <v>43076</v>
      </c>
      <c r="AF28231" s="10" t="s">
        <v>633</v>
      </c>
    </row>
    <row r="28232" spans="30:32" x14ac:dyDescent="0.2">
      <c r="AD28232" s="11" t="s">
        <v>43111</v>
      </c>
      <c r="AE28232" s="10" t="s">
        <v>43076</v>
      </c>
      <c r="AF28232" s="10" t="s">
        <v>633</v>
      </c>
    </row>
    <row r="28233" spans="30:32" x14ac:dyDescent="0.2">
      <c r="AD28233" s="11" t="s">
        <v>43112</v>
      </c>
      <c r="AE28233" s="10" t="s">
        <v>43076</v>
      </c>
      <c r="AF28233" s="10" t="s">
        <v>633</v>
      </c>
    </row>
    <row r="28234" spans="30:32" x14ac:dyDescent="0.2">
      <c r="AD28234" s="11" t="s">
        <v>43113</v>
      </c>
      <c r="AE28234" s="10" t="s">
        <v>43076</v>
      </c>
      <c r="AF28234" s="10" t="s">
        <v>633</v>
      </c>
    </row>
    <row r="28235" spans="30:32" x14ac:dyDescent="0.2">
      <c r="AD28235" s="11" t="s">
        <v>43114</v>
      </c>
      <c r="AE28235" s="10" t="s">
        <v>43076</v>
      </c>
      <c r="AF28235" s="10" t="s">
        <v>633</v>
      </c>
    </row>
    <row r="28236" spans="30:32" x14ac:dyDescent="0.2">
      <c r="AD28236" s="11" t="s">
        <v>43115</v>
      </c>
      <c r="AE28236" s="10" t="s">
        <v>43076</v>
      </c>
      <c r="AF28236" s="10" t="s">
        <v>633</v>
      </c>
    </row>
    <row r="28237" spans="30:32" x14ac:dyDescent="0.2">
      <c r="AD28237" s="11" t="s">
        <v>43116</v>
      </c>
      <c r="AE28237" s="10" t="s">
        <v>43076</v>
      </c>
      <c r="AF28237" s="10" t="s">
        <v>633</v>
      </c>
    </row>
    <row r="28238" spans="30:32" x14ac:dyDescent="0.2">
      <c r="AD28238" s="11" t="s">
        <v>43117</v>
      </c>
      <c r="AE28238" s="10" t="s">
        <v>43076</v>
      </c>
      <c r="AF28238" s="10" t="s">
        <v>633</v>
      </c>
    </row>
    <row r="28239" spans="30:32" x14ac:dyDescent="0.2">
      <c r="AD28239" s="11" t="s">
        <v>43118</v>
      </c>
      <c r="AE28239" s="10" t="s">
        <v>16787</v>
      </c>
      <c r="AF28239" s="10" t="s">
        <v>633</v>
      </c>
    </row>
    <row r="28240" spans="30:32" x14ac:dyDescent="0.2">
      <c r="AD28240" s="11" t="s">
        <v>43119</v>
      </c>
      <c r="AE28240" s="10" t="s">
        <v>25897</v>
      </c>
      <c r="AF28240" s="10" t="s">
        <v>633</v>
      </c>
    </row>
    <row r="28241" spans="30:32" x14ac:dyDescent="0.2">
      <c r="AD28241" s="11" t="s">
        <v>43120</v>
      </c>
      <c r="AE28241" s="10" t="s">
        <v>43121</v>
      </c>
      <c r="AF28241" s="10" t="s">
        <v>633</v>
      </c>
    </row>
    <row r="28242" spans="30:32" x14ac:dyDescent="0.2">
      <c r="AD28242" s="11" t="s">
        <v>43122</v>
      </c>
      <c r="AE28242" s="10" t="s">
        <v>43121</v>
      </c>
      <c r="AF28242" s="10" t="s">
        <v>633</v>
      </c>
    </row>
    <row r="28243" spans="30:32" x14ac:dyDescent="0.2">
      <c r="AD28243" s="11" t="s">
        <v>43123</v>
      </c>
      <c r="AE28243" s="10" t="s">
        <v>43124</v>
      </c>
      <c r="AF28243" s="10" t="s">
        <v>633</v>
      </c>
    </row>
    <row r="28244" spans="30:32" x14ac:dyDescent="0.2">
      <c r="AD28244" s="11" t="s">
        <v>43125</v>
      </c>
      <c r="AE28244" s="10" t="s">
        <v>1041</v>
      </c>
      <c r="AF28244" s="10" t="s">
        <v>633</v>
      </c>
    </row>
    <row r="28245" spans="30:32" x14ac:dyDescent="0.2">
      <c r="AD28245" s="11" t="s">
        <v>43126</v>
      </c>
      <c r="AE28245" s="10" t="s">
        <v>27109</v>
      </c>
      <c r="AF28245" s="10" t="s">
        <v>633</v>
      </c>
    </row>
    <row r="28246" spans="30:32" x14ac:dyDescent="0.2">
      <c r="AD28246" s="11" t="s">
        <v>43127</v>
      </c>
      <c r="AE28246" s="10" t="s">
        <v>11483</v>
      </c>
      <c r="AF28246" s="10" t="s">
        <v>633</v>
      </c>
    </row>
    <row r="28247" spans="30:32" x14ac:dyDescent="0.2">
      <c r="AD28247" s="11" t="s">
        <v>43128</v>
      </c>
      <c r="AE28247" s="10" t="s">
        <v>43129</v>
      </c>
      <c r="AF28247" s="10" t="s">
        <v>633</v>
      </c>
    </row>
    <row r="28248" spans="30:32" x14ac:dyDescent="0.2">
      <c r="AD28248" s="11" t="s">
        <v>43130</v>
      </c>
      <c r="AE28248" s="10" t="s">
        <v>1983</v>
      </c>
      <c r="AF28248" s="10" t="s">
        <v>633</v>
      </c>
    </row>
    <row r="28249" spans="30:32" x14ac:dyDescent="0.2">
      <c r="AD28249" s="11" t="s">
        <v>43131</v>
      </c>
      <c r="AE28249" s="10" t="s">
        <v>4159</v>
      </c>
      <c r="AF28249" s="10" t="s">
        <v>633</v>
      </c>
    </row>
    <row r="28250" spans="30:32" x14ac:dyDescent="0.2">
      <c r="AD28250" s="11" t="s">
        <v>43132</v>
      </c>
      <c r="AE28250" s="10" t="s">
        <v>43133</v>
      </c>
      <c r="AF28250" s="10" t="s">
        <v>633</v>
      </c>
    </row>
    <row r="28251" spans="30:32" x14ac:dyDescent="0.2">
      <c r="AD28251" s="11" t="s">
        <v>43134</v>
      </c>
      <c r="AE28251" s="10" t="s">
        <v>9809</v>
      </c>
      <c r="AF28251" s="10" t="s">
        <v>633</v>
      </c>
    </row>
    <row r="28252" spans="30:32" x14ac:dyDescent="0.2">
      <c r="AD28252" s="11" t="s">
        <v>43135</v>
      </c>
      <c r="AE28252" s="10" t="s">
        <v>43136</v>
      </c>
      <c r="AF28252" s="10" t="s">
        <v>633</v>
      </c>
    </row>
    <row r="28253" spans="30:32" x14ac:dyDescent="0.2">
      <c r="AD28253" s="11" t="s">
        <v>43137</v>
      </c>
      <c r="AE28253" s="10" t="s">
        <v>43136</v>
      </c>
      <c r="AF28253" s="10" t="s">
        <v>633</v>
      </c>
    </row>
    <row r="28254" spans="30:32" x14ac:dyDescent="0.2">
      <c r="AD28254" s="11" t="s">
        <v>43138</v>
      </c>
      <c r="AE28254" s="10" t="s">
        <v>35695</v>
      </c>
      <c r="AF28254" s="10" t="s">
        <v>633</v>
      </c>
    </row>
    <row r="28255" spans="30:32" x14ac:dyDescent="0.2">
      <c r="AD28255" s="11" t="s">
        <v>43139</v>
      </c>
      <c r="AE28255" s="10" t="s">
        <v>43140</v>
      </c>
      <c r="AF28255" s="10" t="s">
        <v>633</v>
      </c>
    </row>
    <row r="28256" spans="30:32" x14ac:dyDescent="0.2">
      <c r="AD28256" s="11" t="s">
        <v>43141</v>
      </c>
      <c r="AE28256" s="10" t="s">
        <v>43142</v>
      </c>
      <c r="AF28256" s="10" t="s">
        <v>633</v>
      </c>
    </row>
    <row r="28257" spans="30:32" x14ac:dyDescent="0.2">
      <c r="AD28257" s="11" t="s">
        <v>43143</v>
      </c>
      <c r="AE28257" s="10" t="s">
        <v>43144</v>
      </c>
      <c r="AF28257" s="10" t="s">
        <v>633</v>
      </c>
    </row>
    <row r="28258" spans="30:32" x14ac:dyDescent="0.2">
      <c r="AD28258" s="11" t="s">
        <v>43145</v>
      </c>
      <c r="AE28258" s="10" t="s">
        <v>43144</v>
      </c>
      <c r="AF28258" s="10" t="s">
        <v>633</v>
      </c>
    </row>
    <row r="28259" spans="30:32" x14ac:dyDescent="0.2">
      <c r="AD28259" s="11" t="s">
        <v>43146</v>
      </c>
      <c r="AE28259" s="10" t="s">
        <v>43144</v>
      </c>
      <c r="AF28259" s="10" t="s">
        <v>633</v>
      </c>
    </row>
    <row r="28260" spans="30:32" x14ac:dyDescent="0.2">
      <c r="AD28260" s="11" t="s">
        <v>43147</v>
      </c>
      <c r="AE28260" s="10" t="s">
        <v>43144</v>
      </c>
      <c r="AF28260" s="10" t="s">
        <v>633</v>
      </c>
    </row>
    <row r="28261" spans="30:32" x14ac:dyDescent="0.2">
      <c r="AD28261" s="11" t="s">
        <v>43148</v>
      </c>
      <c r="AE28261" s="10" t="s">
        <v>43144</v>
      </c>
      <c r="AF28261" s="10" t="s">
        <v>633</v>
      </c>
    </row>
    <row r="28262" spans="30:32" x14ac:dyDescent="0.2">
      <c r="AD28262" s="11" t="s">
        <v>43149</v>
      </c>
      <c r="AE28262" s="10" t="s">
        <v>43150</v>
      </c>
      <c r="AF28262" s="10" t="s">
        <v>633</v>
      </c>
    </row>
    <row r="28263" spans="30:32" x14ac:dyDescent="0.2">
      <c r="AD28263" s="11" t="s">
        <v>43151</v>
      </c>
      <c r="AE28263" s="10" t="s">
        <v>43152</v>
      </c>
      <c r="AF28263" s="10" t="s">
        <v>633</v>
      </c>
    </row>
    <row r="28264" spans="30:32" x14ac:dyDescent="0.2">
      <c r="AD28264" s="11" t="s">
        <v>43153</v>
      </c>
      <c r="AE28264" s="10" t="s">
        <v>43154</v>
      </c>
      <c r="AF28264" s="10" t="s">
        <v>633</v>
      </c>
    </row>
    <row r="28265" spans="30:32" x14ac:dyDescent="0.2">
      <c r="AD28265" s="11" t="s">
        <v>43155</v>
      </c>
      <c r="AE28265" s="10" t="s">
        <v>1678</v>
      </c>
      <c r="AF28265" s="10" t="s">
        <v>633</v>
      </c>
    </row>
    <row r="28266" spans="30:32" x14ac:dyDescent="0.2">
      <c r="AD28266" s="11" t="s">
        <v>43156</v>
      </c>
      <c r="AE28266" s="10" t="s">
        <v>43157</v>
      </c>
      <c r="AF28266" s="10" t="s">
        <v>633</v>
      </c>
    </row>
    <row r="28267" spans="30:32" x14ac:dyDescent="0.2">
      <c r="AD28267" s="11" t="s">
        <v>43158</v>
      </c>
      <c r="AE28267" s="10" t="s">
        <v>43159</v>
      </c>
      <c r="AF28267" s="10" t="s">
        <v>633</v>
      </c>
    </row>
    <row r="28268" spans="30:32" x14ac:dyDescent="0.2">
      <c r="AD28268" s="11" t="s">
        <v>43160</v>
      </c>
      <c r="AE28268" s="10" t="s">
        <v>43161</v>
      </c>
      <c r="AF28268" s="10" t="s">
        <v>633</v>
      </c>
    </row>
    <row r="28269" spans="30:32" x14ac:dyDescent="0.2">
      <c r="AD28269" s="11" t="s">
        <v>43162</v>
      </c>
      <c r="AE28269" s="10" t="s">
        <v>43163</v>
      </c>
      <c r="AF28269" s="10" t="s">
        <v>633</v>
      </c>
    </row>
    <row r="28270" spans="30:32" x14ac:dyDescent="0.2">
      <c r="AD28270" s="11" t="s">
        <v>43164</v>
      </c>
      <c r="AE28270" s="10" t="s">
        <v>43165</v>
      </c>
      <c r="AF28270" s="10" t="s">
        <v>633</v>
      </c>
    </row>
    <row r="28271" spans="30:32" x14ac:dyDescent="0.2">
      <c r="AD28271" s="11" t="s">
        <v>43166</v>
      </c>
      <c r="AE28271" s="10" t="s">
        <v>43167</v>
      </c>
      <c r="AF28271" s="10" t="s">
        <v>633</v>
      </c>
    </row>
    <row r="28272" spans="30:32" x14ac:dyDescent="0.2">
      <c r="AD28272" s="11" t="s">
        <v>43168</v>
      </c>
      <c r="AE28272" s="10" t="s">
        <v>43169</v>
      </c>
      <c r="AF28272" s="10" t="s">
        <v>633</v>
      </c>
    </row>
    <row r="28273" spans="30:32" x14ac:dyDescent="0.2">
      <c r="AD28273" s="11" t="s">
        <v>43170</v>
      </c>
      <c r="AE28273" s="10" t="s">
        <v>43171</v>
      </c>
      <c r="AF28273" s="10" t="s">
        <v>633</v>
      </c>
    </row>
    <row r="28274" spans="30:32" x14ac:dyDescent="0.2">
      <c r="AD28274" s="11" t="s">
        <v>43172</v>
      </c>
      <c r="AE28274" s="10" t="s">
        <v>17461</v>
      </c>
      <c r="AF28274" s="10" t="s">
        <v>633</v>
      </c>
    </row>
    <row r="28275" spans="30:32" x14ac:dyDescent="0.2">
      <c r="AD28275" s="11" t="s">
        <v>43173</v>
      </c>
      <c r="AE28275" s="10" t="s">
        <v>43174</v>
      </c>
      <c r="AF28275" s="10" t="s">
        <v>633</v>
      </c>
    </row>
    <row r="28276" spans="30:32" x14ac:dyDescent="0.2">
      <c r="AD28276" s="11" t="s">
        <v>43175</v>
      </c>
      <c r="AE28276" s="10" t="s">
        <v>15346</v>
      </c>
      <c r="AF28276" s="10" t="s">
        <v>633</v>
      </c>
    </row>
    <row r="28277" spans="30:32" x14ac:dyDescent="0.2">
      <c r="AD28277" s="11" t="s">
        <v>43176</v>
      </c>
      <c r="AE28277" s="10" t="s">
        <v>9893</v>
      </c>
      <c r="AF28277" s="10" t="s">
        <v>633</v>
      </c>
    </row>
    <row r="28278" spans="30:32" x14ac:dyDescent="0.2">
      <c r="AD28278" s="11" t="s">
        <v>43177</v>
      </c>
      <c r="AE28278" s="10" t="s">
        <v>9069</v>
      </c>
      <c r="AF28278" s="10" t="s">
        <v>633</v>
      </c>
    </row>
    <row r="28279" spans="30:32" x14ac:dyDescent="0.2">
      <c r="AD28279" s="11" t="s">
        <v>43178</v>
      </c>
      <c r="AE28279" s="10" t="s">
        <v>43179</v>
      </c>
      <c r="AF28279" s="10" t="s">
        <v>633</v>
      </c>
    </row>
    <row r="28280" spans="30:32" x14ac:dyDescent="0.2">
      <c r="AD28280" s="11" t="s">
        <v>43180</v>
      </c>
      <c r="AE28280" s="10" t="s">
        <v>43181</v>
      </c>
      <c r="AF28280" s="10" t="s">
        <v>633</v>
      </c>
    </row>
    <row r="28281" spans="30:32" x14ac:dyDescent="0.2">
      <c r="AD28281" s="11" t="s">
        <v>43182</v>
      </c>
      <c r="AE28281" s="10" t="s">
        <v>43183</v>
      </c>
      <c r="AF28281" s="10" t="s">
        <v>633</v>
      </c>
    </row>
    <row r="28282" spans="30:32" x14ac:dyDescent="0.2">
      <c r="AD28282" s="11" t="s">
        <v>43184</v>
      </c>
      <c r="AE28282" s="10" t="s">
        <v>43185</v>
      </c>
      <c r="AF28282" s="10" t="s">
        <v>633</v>
      </c>
    </row>
    <row r="28283" spans="30:32" x14ac:dyDescent="0.2">
      <c r="AD28283" s="11" t="s">
        <v>43186</v>
      </c>
      <c r="AE28283" s="10" t="s">
        <v>16935</v>
      </c>
      <c r="AF28283" s="10" t="s">
        <v>633</v>
      </c>
    </row>
    <row r="28284" spans="30:32" x14ac:dyDescent="0.2">
      <c r="AD28284" s="11" t="s">
        <v>43187</v>
      </c>
      <c r="AE28284" s="10" t="s">
        <v>15302</v>
      </c>
      <c r="AF28284" s="10" t="s">
        <v>633</v>
      </c>
    </row>
    <row r="28285" spans="30:32" x14ac:dyDescent="0.2">
      <c r="AD28285" s="11" t="s">
        <v>43188</v>
      </c>
      <c r="AE28285" s="10" t="s">
        <v>1411</v>
      </c>
      <c r="AF28285" s="10" t="s">
        <v>633</v>
      </c>
    </row>
    <row r="28286" spans="30:32" x14ac:dyDescent="0.2">
      <c r="AD28286" s="11" t="s">
        <v>43189</v>
      </c>
      <c r="AE28286" s="10" t="s">
        <v>43190</v>
      </c>
      <c r="AF28286" s="10" t="s">
        <v>633</v>
      </c>
    </row>
    <row r="28287" spans="30:32" x14ac:dyDescent="0.2">
      <c r="AD28287" s="11" t="s">
        <v>43191</v>
      </c>
      <c r="AE28287" s="10" t="s">
        <v>43190</v>
      </c>
      <c r="AF28287" s="10" t="s">
        <v>633</v>
      </c>
    </row>
    <row r="28288" spans="30:32" x14ac:dyDescent="0.2">
      <c r="AD28288" s="11" t="s">
        <v>43192</v>
      </c>
      <c r="AE28288" s="10" t="s">
        <v>43193</v>
      </c>
      <c r="AF28288" s="10" t="s">
        <v>633</v>
      </c>
    </row>
    <row r="28289" spans="30:32" x14ac:dyDescent="0.2">
      <c r="AD28289" s="11" t="s">
        <v>43194</v>
      </c>
      <c r="AE28289" s="10" t="s">
        <v>27173</v>
      </c>
      <c r="AF28289" s="10" t="s">
        <v>633</v>
      </c>
    </row>
    <row r="28290" spans="30:32" x14ac:dyDescent="0.2">
      <c r="AD28290" s="11" t="s">
        <v>43195</v>
      </c>
      <c r="AE28290" s="10" t="s">
        <v>43196</v>
      </c>
      <c r="AF28290" s="10" t="s">
        <v>633</v>
      </c>
    </row>
    <row r="28291" spans="30:32" x14ac:dyDescent="0.2">
      <c r="AD28291" s="11" t="s">
        <v>43197</v>
      </c>
      <c r="AE28291" s="10" t="s">
        <v>1420</v>
      </c>
      <c r="AF28291" s="10" t="s">
        <v>633</v>
      </c>
    </row>
    <row r="28292" spans="30:32" x14ac:dyDescent="0.2">
      <c r="AD28292" s="11" t="s">
        <v>43198</v>
      </c>
      <c r="AE28292" s="10" t="s">
        <v>43199</v>
      </c>
      <c r="AF28292" s="10" t="s">
        <v>633</v>
      </c>
    </row>
    <row r="28293" spans="30:32" x14ac:dyDescent="0.2">
      <c r="AD28293" s="11" t="s">
        <v>43200</v>
      </c>
      <c r="AE28293" s="10" t="s">
        <v>43201</v>
      </c>
      <c r="AF28293" s="10" t="s">
        <v>633</v>
      </c>
    </row>
    <row r="28294" spans="30:32" x14ac:dyDescent="0.2">
      <c r="AD28294" s="11" t="s">
        <v>43202</v>
      </c>
      <c r="AE28294" s="10" t="s">
        <v>43203</v>
      </c>
      <c r="AF28294" s="10" t="s">
        <v>633</v>
      </c>
    </row>
    <row r="28295" spans="30:32" x14ac:dyDescent="0.2">
      <c r="AD28295" s="11" t="s">
        <v>43204</v>
      </c>
      <c r="AE28295" s="10" t="s">
        <v>43205</v>
      </c>
      <c r="AF28295" s="10" t="s">
        <v>633</v>
      </c>
    </row>
    <row r="28296" spans="30:32" x14ac:dyDescent="0.2">
      <c r="AD28296" s="11" t="s">
        <v>43206</v>
      </c>
      <c r="AE28296" s="10" t="s">
        <v>9107</v>
      </c>
      <c r="AF28296" s="10" t="s">
        <v>633</v>
      </c>
    </row>
    <row r="28297" spans="30:32" x14ac:dyDescent="0.2">
      <c r="AD28297" s="11" t="s">
        <v>43207</v>
      </c>
      <c r="AE28297" s="10" t="s">
        <v>28004</v>
      </c>
      <c r="AF28297" s="10" t="s">
        <v>633</v>
      </c>
    </row>
    <row r="28298" spans="30:32" x14ac:dyDescent="0.2">
      <c r="AD28298" s="11" t="s">
        <v>43208</v>
      </c>
      <c r="AE28298" s="10" t="s">
        <v>7149</v>
      </c>
      <c r="AF28298" s="10" t="s">
        <v>633</v>
      </c>
    </row>
    <row r="28299" spans="30:32" x14ac:dyDescent="0.2">
      <c r="AD28299" s="11" t="s">
        <v>43209</v>
      </c>
      <c r="AE28299" s="10" t="s">
        <v>1428</v>
      </c>
      <c r="AF28299" s="10" t="s">
        <v>633</v>
      </c>
    </row>
    <row r="28300" spans="30:32" x14ac:dyDescent="0.2">
      <c r="AD28300" s="11" t="s">
        <v>43210</v>
      </c>
      <c r="AE28300" s="10" t="s">
        <v>43211</v>
      </c>
      <c r="AF28300" s="10" t="s">
        <v>633</v>
      </c>
    </row>
    <row r="28301" spans="30:32" x14ac:dyDescent="0.2">
      <c r="AD28301" s="11" t="s">
        <v>43212</v>
      </c>
      <c r="AE28301" s="10" t="s">
        <v>14233</v>
      </c>
      <c r="AF28301" s="10" t="s">
        <v>633</v>
      </c>
    </row>
    <row r="28302" spans="30:32" x14ac:dyDescent="0.2">
      <c r="AD28302" s="11" t="s">
        <v>43213</v>
      </c>
      <c r="AE28302" s="10" t="s">
        <v>30347</v>
      </c>
      <c r="AF28302" s="10" t="s">
        <v>633</v>
      </c>
    </row>
    <row r="28303" spans="30:32" x14ac:dyDescent="0.2">
      <c r="AD28303" s="11" t="s">
        <v>43214</v>
      </c>
      <c r="AE28303" s="10" t="s">
        <v>3912</v>
      </c>
      <c r="AF28303" s="10" t="s">
        <v>633</v>
      </c>
    </row>
    <row r="28304" spans="30:32" x14ac:dyDescent="0.2">
      <c r="AD28304" s="11" t="s">
        <v>43215</v>
      </c>
      <c r="AE28304" s="10" t="s">
        <v>43216</v>
      </c>
      <c r="AF28304" s="10" t="s">
        <v>633</v>
      </c>
    </row>
    <row r="28305" spans="30:32" x14ac:dyDescent="0.2">
      <c r="AD28305" s="11" t="s">
        <v>43217</v>
      </c>
      <c r="AE28305" s="10" t="s">
        <v>43218</v>
      </c>
      <c r="AF28305" s="10" t="s">
        <v>633</v>
      </c>
    </row>
    <row r="28306" spans="30:32" x14ac:dyDescent="0.2">
      <c r="AD28306" s="11" t="s">
        <v>43219</v>
      </c>
      <c r="AE28306" s="10" t="s">
        <v>43220</v>
      </c>
      <c r="AF28306" s="10" t="s">
        <v>633</v>
      </c>
    </row>
    <row r="28307" spans="30:32" x14ac:dyDescent="0.2">
      <c r="AD28307" s="11" t="s">
        <v>43221</v>
      </c>
      <c r="AE28307" s="10" t="s">
        <v>43222</v>
      </c>
      <c r="AF28307" s="10" t="s">
        <v>633</v>
      </c>
    </row>
    <row r="28308" spans="30:32" x14ac:dyDescent="0.2">
      <c r="AD28308" s="11" t="s">
        <v>43223</v>
      </c>
      <c r="AE28308" s="10" t="s">
        <v>43224</v>
      </c>
      <c r="AF28308" s="10" t="s">
        <v>633</v>
      </c>
    </row>
    <row r="28309" spans="30:32" x14ac:dyDescent="0.2">
      <c r="AD28309" s="11" t="s">
        <v>43225</v>
      </c>
      <c r="AE28309" s="10" t="s">
        <v>43226</v>
      </c>
      <c r="AF28309" s="10" t="s">
        <v>633</v>
      </c>
    </row>
    <row r="28310" spans="30:32" x14ac:dyDescent="0.2">
      <c r="AD28310" s="11" t="s">
        <v>43227</v>
      </c>
      <c r="AE28310" s="10" t="s">
        <v>11624</v>
      </c>
      <c r="AF28310" s="10" t="s">
        <v>633</v>
      </c>
    </row>
    <row r="28311" spans="30:32" x14ac:dyDescent="0.2">
      <c r="AD28311" s="11" t="s">
        <v>43228</v>
      </c>
      <c r="AE28311" s="10" t="s">
        <v>11624</v>
      </c>
      <c r="AF28311" s="10" t="s">
        <v>633</v>
      </c>
    </row>
    <row r="28312" spans="30:32" x14ac:dyDescent="0.2">
      <c r="AD28312" s="11" t="s">
        <v>43229</v>
      </c>
      <c r="AE28312" s="10" t="s">
        <v>11624</v>
      </c>
      <c r="AF28312" s="10" t="s">
        <v>633</v>
      </c>
    </row>
    <row r="28313" spans="30:32" x14ac:dyDescent="0.2">
      <c r="AD28313" s="11" t="s">
        <v>43230</v>
      </c>
      <c r="AE28313" s="10" t="s">
        <v>43231</v>
      </c>
      <c r="AF28313" s="10" t="s">
        <v>633</v>
      </c>
    </row>
    <row r="28314" spans="30:32" x14ac:dyDescent="0.2">
      <c r="AD28314" s="11" t="s">
        <v>43232</v>
      </c>
      <c r="AE28314" s="10" t="s">
        <v>28951</v>
      </c>
      <c r="AF28314" s="10" t="s">
        <v>633</v>
      </c>
    </row>
    <row r="28315" spans="30:32" x14ac:dyDescent="0.2">
      <c r="AD28315" s="11" t="s">
        <v>43233</v>
      </c>
      <c r="AE28315" s="10" t="s">
        <v>28951</v>
      </c>
      <c r="AF28315" s="10" t="s">
        <v>633</v>
      </c>
    </row>
    <row r="28316" spans="30:32" x14ac:dyDescent="0.2">
      <c r="AD28316" s="11" t="s">
        <v>43234</v>
      </c>
      <c r="AE28316" s="10" t="s">
        <v>43235</v>
      </c>
      <c r="AF28316" s="10" t="s">
        <v>633</v>
      </c>
    </row>
    <row r="28317" spans="30:32" x14ac:dyDescent="0.2">
      <c r="AD28317" s="11" t="s">
        <v>43236</v>
      </c>
      <c r="AE28317" s="10" t="s">
        <v>43237</v>
      </c>
      <c r="AF28317" s="10" t="s">
        <v>633</v>
      </c>
    </row>
    <row r="28318" spans="30:32" x14ac:dyDescent="0.2">
      <c r="AD28318" s="11" t="s">
        <v>43238</v>
      </c>
      <c r="AE28318" s="10" t="s">
        <v>43239</v>
      </c>
      <c r="AF28318" s="10" t="s">
        <v>633</v>
      </c>
    </row>
    <row r="28319" spans="30:32" x14ac:dyDescent="0.2">
      <c r="AD28319" s="11" t="s">
        <v>43240</v>
      </c>
      <c r="AE28319" s="10" t="s">
        <v>43241</v>
      </c>
      <c r="AF28319" s="10" t="s">
        <v>633</v>
      </c>
    </row>
    <row r="28320" spans="30:32" x14ac:dyDescent="0.2">
      <c r="AD28320" s="11" t="s">
        <v>43242</v>
      </c>
      <c r="AE28320" s="10" t="s">
        <v>43243</v>
      </c>
      <c r="AF28320" s="10" t="s">
        <v>633</v>
      </c>
    </row>
    <row r="28321" spans="30:32" x14ac:dyDescent="0.2">
      <c r="AD28321" s="11" t="s">
        <v>43244</v>
      </c>
      <c r="AE28321" s="10" t="s">
        <v>7232</v>
      </c>
      <c r="AF28321" s="10" t="s">
        <v>633</v>
      </c>
    </row>
    <row r="28322" spans="30:32" x14ac:dyDescent="0.2">
      <c r="AD28322" s="11" t="s">
        <v>43245</v>
      </c>
      <c r="AE28322" s="10" t="s">
        <v>11655</v>
      </c>
      <c r="AF28322" s="10" t="s">
        <v>633</v>
      </c>
    </row>
    <row r="28323" spans="30:32" x14ac:dyDescent="0.2">
      <c r="AD28323" s="11" t="s">
        <v>43246</v>
      </c>
      <c r="AE28323" s="10" t="s">
        <v>43247</v>
      </c>
      <c r="AF28323" s="10" t="s">
        <v>633</v>
      </c>
    </row>
    <row r="28324" spans="30:32" x14ac:dyDescent="0.2">
      <c r="AD28324" s="11" t="s">
        <v>43248</v>
      </c>
      <c r="AE28324" s="10" t="s">
        <v>43247</v>
      </c>
      <c r="AF28324" s="10" t="s">
        <v>633</v>
      </c>
    </row>
    <row r="28325" spans="30:32" x14ac:dyDescent="0.2">
      <c r="AD28325" s="11" t="s">
        <v>43249</v>
      </c>
      <c r="AE28325" s="10" t="s">
        <v>43247</v>
      </c>
      <c r="AF28325" s="10" t="s">
        <v>633</v>
      </c>
    </row>
    <row r="28326" spans="30:32" x14ac:dyDescent="0.2">
      <c r="AD28326" s="11" t="s">
        <v>43250</v>
      </c>
      <c r="AE28326" s="10" t="s">
        <v>43251</v>
      </c>
      <c r="AF28326" s="10" t="s">
        <v>633</v>
      </c>
    </row>
    <row r="28327" spans="30:32" x14ac:dyDescent="0.2">
      <c r="AD28327" s="11" t="s">
        <v>43252</v>
      </c>
      <c r="AE28327" s="10" t="s">
        <v>43253</v>
      </c>
      <c r="AF28327" s="10" t="s">
        <v>633</v>
      </c>
    </row>
    <row r="28328" spans="30:32" x14ac:dyDescent="0.2">
      <c r="AD28328" s="11" t="s">
        <v>43254</v>
      </c>
      <c r="AE28328" s="10" t="s">
        <v>43255</v>
      </c>
      <c r="AF28328" s="10" t="s">
        <v>633</v>
      </c>
    </row>
    <row r="28329" spans="30:32" x14ac:dyDescent="0.2">
      <c r="AD28329" s="11" t="s">
        <v>43256</v>
      </c>
      <c r="AE28329" s="10" t="s">
        <v>43257</v>
      </c>
      <c r="AF28329" s="10" t="s">
        <v>633</v>
      </c>
    </row>
    <row r="28330" spans="30:32" x14ac:dyDescent="0.2">
      <c r="AD28330" s="11" t="s">
        <v>43258</v>
      </c>
      <c r="AE28330" s="10" t="s">
        <v>43259</v>
      </c>
      <c r="AF28330" s="10" t="s">
        <v>633</v>
      </c>
    </row>
    <row r="28331" spans="30:32" x14ac:dyDescent="0.2">
      <c r="AD28331" s="11" t="s">
        <v>43260</v>
      </c>
      <c r="AE28331" s="10" t="s">
        <v>23903</v>
      </c>
      <c r="AF28331" s="10" t="s">
        <v>633</v>
      </c>
    </row>
    <row r="28332" spans="30:32" x14ac:dyDescent="0.2">
      <c r="AD28332" s="11" t="s">
        <v>43261</v>
      </c>
      <c r="AE28332" s="10" t="s">
        <v>43262</v>
      </c>
      <c r="AF28332" s="10" t="s">
        <v>633</v>
      </c>
    </row>
    <row r="28333" spans="30:32" x14ac:dyDescent="0.2">
      <c r="AD28333" s="11" t="s">
        <v>43263</v>
      </c>
      <c r="AE28333" s="10" t="s">
        <v>43264</v>
      </c>
      <c r="AF28333" s="10" t="s">
        <v>633</v>
      </c>
    </row>
    <row r="28334" spans="30:32" x14ac:dyDescent="0.2">
      <c r="AD28334" s="11" t="s">
        <v>43265</v>
      </c>
      <c r="AE28334" s="10" t="s">
        <v>7254</v>
      </c>
      <c r="AF28334" s="10" t="s">
        <v>633</v>
      </c>
    </row>
    <row r="28335" spans="30:32" x14ac:dyDescent="0.2">
      <c r="AD28335" s="11" t="s">
        <v>43266</v>
      </c>
      <c r="AE28335" s="10" t="s">
        <v>43267</v>
      </c>
      <c r="AF28335" s="10" t="s">
        <v>633</v>
      </c>
    </row>
    <row r="28336" spans="30:32" x14ac:dyDescent="0.2">
      <c r="AD28336" s="11" t="s">
        <v>43268</v>
      </c>
      <c r="AE28336" s="10" t="s">
        <v>14308</v>
      </c>
      <c r="AF28336" s="10" t="s">
        <v>633</v>
      </c>
    </row>
    <row r="28337" spans="30:32" x14ac:dyDescent="0.2">
      <c r="AD28337" s="11" t="s">
        <v>43269</v>
      </c>
      <c r="AE28337" s="10" t="s">
        <v>43270</v>
      </c>
      <c r="AF28337" s="10" t="s">
        <v>633</v>
      </c>
    </row>
    <row r="28338" spans="30:32" x14ac:dyDescent="0.2">
      <c r="AD28338" s="11" t="s">
        <v>43271</v>
      </c>
      <c r="AE28338" s="10" t="s">
        <v>43272</v>
      </c>
      <c r="AF28338" s="10" t="s">
        <v>633</v>
      </c>
    </row>
    <row r="28339" spans="30:32" x14ac:dyDescent="0.2">
      <c r="AD28339" s="11" t="s">
        <v>43273</v>
      </c>
      <c r="AE28339" s="10" t="s">
        <v>43274</v>
      </c>
      <c r="AF28339" s="10" t="s">
        <v>633</v>
      </c>
    </row>
    <row r="28340" spans="30:32" x14ac:dyDescent="0.2">
      <c r="AD28340" s="11" t="s">
        <v>43275</v>
      </c>
      <c r="AE28340" s="10" t="s">
        <v>43276</v>
      </c>
      <c r="AF28340" s="10" t="s">
        <v>633</v>
      </c>
    </row>
    <row r="28341" spans="30:32" x14ac:dyDescent="0.2">
      <c r="AD28341" s="11" t="s">
        <v>43277</v>
      </c>
      <c r="AE28341" s="10" t="s">
        <v>43278</v>
      </c>
      <c r="AF28341" s="10" t="s">
        <v>633</v>
      </c>
    </row>
    <row r="28342" spans="30:32" x14ac:dyDescent="0.2">
      <c r="AD28342" s="11" t="s">
        <v>43279</v>
      </c>
      <c r="AE28342" s="10" t="s">
        <v>43280</v>
      </c>
      <c r="AF28342" s="10" t="s">
        <v>633</v>
      </c>
    </row>
    <row r="28343" spans="30:32" x14ac:dyDescent="0.2">
      <c r="AD28343" s="11" t="s">
        <v>43281</v>
      </c>
      <c r="AE28343" s="10" t="s">
        <v>43282</v>
      </c>
      <c r="AF28343" s="10" t="s">
        <v>633</v>
      </c>
    </row>
    <row r="28344" spans="30:32" x14ac:dyDescent="0.2">
      <c r="AD28344" s="11" t="s">
        <v>43283</v>
      </c>
      <c r="AE28344" s="10" t="s">
        <v>18399</v>
      </c>
      <c r="AF28344" s="10" t="s">
        <v>633</v>
      </c>
    </row>
    <row r="28345" spans="30:32" x14ac:dyDescent="0.2">
      <c r="AD28345" s="11" t="s">
        <v>43284</v>
      </c>
      <c r="AE28345" s="10" t="s">
        <v>43285</v>
      </c>
      <c r="AF28345" s="10" t="s">
        <v>633</v>
      </c>
    </row>
    <row r="28346" spans="30:32" x14ac:dyDescent="0.2">
      <c r="AD28346" s="11" t="s">
        <v>43286</v>
      </c>
      <c r="AE28346" s="10" t="s">
        <v>22157</v>
      </c>
      <c r="AF28346" s="10" t="s">
        <v>633</v>
      </c>
    </row>
    <row r="28347" spans="30:32" x14ac:dyDescent="0.2">
      <c r="AD28347" s="11" t="s">
        <v>43287</v>
      </c>
      <c r="AE28347" s="10" t="s">
        <v>43288</v>
      </c>
      <c r="AF28347" s="10" t="s">
        <v>633</v>
      </c>
    </row>
    <row r="28348" spans="30:32" x14ac:dyDescent="0.2">
      <c r="AD28348" s="11" t="s">
        <v>43289</v>
      </c>
      <c r="AE28348" s="10" t="s">
        <v>21923</v>
      </c>
      <c r="AF28348" s="10" t="s">
        <v>633</v>
      </c>
    </row>
    <row r="28349" spans="30:32" x14ac:dyDescent="0.2">
      <c r="AD28349" s="11" t="s">
        <v>43290</v>
      </c>
      <c r="AE28349" s="10" t="s">
        <v>25171</v>
      </c>
      <c r="AF28349" s="10" t="s">
        <v>633</v>
      </c>
    </row>
    <row r="28350" spans="30:32" x14ac:dyDescent="0.2">
      <c r="AD28350" s="11" t="s">
        <v>43291</v>
      </c>
      <c r="AE28350" s="10" t="s">
        <v>5031</v>
      </c>
      <c r="AF28350" s="10" t="s">
        <v>633</v>
      </c>
    </row>
    <row r="28351" spans="30:32" x14ac:dyDescent="0.2">
      <c r="AD28351" s="11" t="s">
        <v>43292</v>
      </c>
      <c r="AE28351" s="10" t="s">
        <v>8534</v>
      </c>
      <c r="AF28351" s="10" t="s">
        <v>633</v>
      </c>
    </row>
    <row r="28352" spans="30:32" x14ac:dyDescent="0.2">
      <c r="AD28352" s="11" t="s">
        <v>43293</v>
      </c>
      <c r="AE28352" s="10" t="s">
        <v>43294</v>
      </c>
      <c r="AF28352" s="10" t="s">
        <v>633</v>
      </c>
    </row>
    <row r="28353" spans="30:32" x14ac:dyDescent="0.2">
      <c r="AD28353" s="11" t="s">
        <v>43295</v>
      </c>
      <c r="AE28353" s="10" t="s">
        <v>10160</v>
      </c>
      <c r="AF28353" s="10" t="s">
        <v>633</v>
      </c>
    </row>
    <row r="28354" spans="30:32" x14ac:dyDescent="0.2">
      <c r="AD28354" s="11" t="s">
        <v>43296</v>
      </c>
      <c r="AE28354" s="10" t="s">
        <v>18472</v>
      </c>
      <c r="AF28354" s="10" t="s">
        <v>633</v>
      </c>
    </row>
    <row r="28355" spans="30:32" x14ac:dyDescent="0.2">
      <c r="AD28355" s="11" t="s">
        <v>43297</v>
      </c>
      <c r="AE28355" s="10" t="s">
        <v>14349</v>
      </c>
      <c r="AF28355" s="10" t="s">
        <v>633</v>
      </c>
    </row>
    <row r="28356" spans="30:32" x14ac:dyDescent="0.2">
      <c r="AD28356" s="11" t="s">
        <v>43298</v>
      </c>
      <c r="AE28356" s="10" t="s">
        <v>43299</v>
      </c>
      <c r="AF28356" s="10" t="s">
        <v>633</v>
      </c>
    </row>
    <row r="28357" spans="30:32" x14ac:dyDescent="0.2">
      <c r="AD28357" s="11" t="s">
        <v>43300</v>
      </c>
      <c r="AE28357" s="10" t="s">
        <v>43301</v>
      </c>
      <c r="AF28357" s="10" t="s">
        <v>633</v>
      </c>
    </row>
    <row r="28358" spans="30:32" x14ac:dyDescent="0.2">
      <c r="AD28358" s="11" t="s">
        <v>43302</v>
      </c>
      <c r="AE28358" s="10" t="s">
        <v>43303</v>
      </c>
      <c r="AF28358" s="10" t="s">
        <v>633</v>
      </c>
    </row>
    <row r="28359" spans="30:32" x14ac:dyDescent="0.2">
      <c r="AD28359" s="11" t="s">
        <v>43304</v>
      </c>
      <c r="AE28359" s="10" t="s">
        <v>43305</v>
      </c>
      <c r="AF28359" s="10" t="s">
        <v>633</v>
      </c>
    </row>
    <row r="28360" spans="30:32" x14ac:dyDescent="0.2">
      <c r="AD28360" s="11" t="s">
        <v>43306</v>
      </c>
      <c r="AE28360" s="10" t="s">
        <v>43307</v>
      </c>
      <c r="AF28360" s="10" t="s">
        <v>633</v>
      </c>
    </row>
    <row r="28361" spans="30:32" x14ac:dyDescent="0.2">
      <c r="AD28361" s="11" t="s">
        <v>43308</v>
      </c>
      <c r="AE28361" s="10" t="s">
        <v>14355</v>
      </c>
      <c r="AF28361" s="10" t="s">
        <v>633</v>
      </c>
    </row>
    <row r="28362" spans="30:32" x14ac:dyDescent="0.2">
      <c r="AD28362" s="11" t="s">
        <v>43309</v>
      </c>
      <c r="AE28362" s="10" t="s">
        <v>26156</v>
      </c>
      <c r="AF28362" s="10" t="s">
        <v>633</v>
      </c>
    </row>
    <row r="28363" spans="30:32" x14ac:dyDescent="0.2">
      <c r="AD28363" s="11" t="s">
        <v>43310</v>
      </c>
      <c r="AE28363" s="10" t="s">
        <v>43311</v>
      </c>
      <c r="AF28363" s="10" t="s">
        <v>633</v>
      </c>
    </row>
    <row r="28364" spans="30:32" x14ac:dyDescent="0.2">
      <c r="AD28364" s="11" t="s">
        <v>43312</v>
      </c>
      <c r="AE28364" s="10" t="s">
        <v>14357</v>
      </c>
      <c r="AF28364" s="10" t="s">
        <v>633</v>
      </c>
    </row>
    <row r="28365" spans="30:32" x14ac:dyDescent="0.2">
      <c r="AD28365" s="11" t="s">
        <v>43313</v>
      </c>
      <c r="AE28365" s="10" t="s">
        <v>29079</v>
      </c>
      <c r="AF28365" s="10" t="s">
        <v>633</v>
      </c>
    </row>
    <row r="28366" spans="30:32" x14ac:dyDescent="0.2">
      <c r="AD28366" s="11" t="s">
        <v>43314</v>
      </c>
      <c r="AE28366" s="10" t="s">
        <v>34531</v>
      </c>
      <c r="AF28366" s="10" t="s">
        <v>633</v>
      </c>
    </row>
    <row r="28367" spans="30:32" x14ac:dyDescent="0.2">
      <c r="AD28367" s="11" t="s">
        <v>43315</v>
      </c>
      <c r="AE28367" s="10" t="s">
        <v>43316</v>
      </c>
      <c r="AF28367" s="10" t="s">
        <v>633</v>
      </c>
    </row>
    <row r="28368" spans="30:32" x14ac:dyDescent="0.2">
      <c r="AD28368" s="11" t="s">
        <v>43317</v>
      </c>
      <c r="AE28368" s="10" t="s">
        <v>20307</v>
      </c>
      <c r="AF28368" s="10" t="s">
        <v>633</v>
      </c>
    </row>
    <row r="28369" spans="30:32" x14ac:dyDescent="0.2">
      <c r="AD28369" s="11" t="s">
        <v>43318</v>
      </c>
      <c r="AE28369" s="10" t="s">
        <v>43319</v>
      </c>
      <c r="AF28369" s="10" t="s">
        <v>633</v>
      </c>
    </row>
    <row r="28370" spans="30:32" x14ac:dyDescent="0.2">
      <c r="AD28370" s="11" t="s">
        <v>43320</v>
      </c>
      <c r="AE28370" s="10" t="s">
        <v>10230</v>
      </c>
      <c r="AF28370" s="10" t="s">
        <v>633</v>
      </c>
    </row>
    <row r="28371" spans="30:32" x14ac:dyDescent="0.2">
      <c r="AD28371" s="11" t="s">
        <v>43321</v>
      </c>
      <c r="AE28371" s="10" t="s">
        <v>14376</v>
      </c>
      <c r="AF28371" s="10" t="s">
        <v>633</v>
      </c>
    </row>
    <row r="28372" spans="30:32" x14ac:dyDescent="0.2">
      <c r="AD28372" s="11" t="s">
        <v>43322</v>
      </c>
      <c r="AE28372" s="10" t="s">
        <v>42464</v>
      </c>
      <c r="AF28372" s="10" t="s">
        <v>633</v>
      </c>
    </row>
    <row r="28373" spans="30:32" x14ac:dyDescent="0.2">
      <c r="AD28373" s="11" t="s">
        <v>43323</v>
      </c>
      <c r="AE28373" s="10" t="s">
        <v>43324</v>
      </c>
      <c r="AF28373" s="10" t="s">
        <v>633</v>
      </c>
    </row>
    <row r="28374" spans="30:32" x14ac:dyDescent="0.2">
      <c r="AD28374" s="11" t="s">
        <v>43325</v>
      </c>
      <c r="AE28374" s="10" t="s">
        <v>43326</v>
      </c>
      <c r="AF28374" s="10" t="s">
        <v>633</v>
      </c>
    </row>
    <row r="28375" spans="30:32" x14ac:dyDescent="0.2">
      <c r="AD28375" s="11" t="s">
        <v>43327</v>
      </c>
      <c r="AE28375" s="10" t="s">
        <v>13030</v>
      </c>
      <c r="AF28375" s="10" t="s">
        <v>633</v>
      </c>
    </row>
    <row r="28376" spans="30:32" x14ac:dyDescent="0.2">
      <c r="AD28376" s="11" t="s">
        <v>43328</v>
      </c>
      <c r="AE28376" s="10" t="s">
        <v>43329</v>
      </c>
      <c r="AF28376" s="10" t="s">
        <v>633</v>
      </c>
    </row>
    <row r="28377" spans="30:32" x14ac:dyDescent="0.2">
      <c r="AD28377" s="11" t="s">
        <v>43330</v>
      </c>
      <c r="AE28377" s="10" t="s">
        <v>13630</v>
      </c>
      <c r="AF28377" s="10" t="s">
        <v>633</v>
      </c>
    </row>
    <row r="28378" spans="30:32" x14ac:dyDescent="0.2">
      <c r="AD28378" s="11" t="s">
        <v>43331</v>
      </c>
      <c r="AE28378" s="10" t="s">
        <v>14380</v>
      </c>
      <c r="AF28378" s="10" t="s">
        <v>633</v>
      </c>
    </row>
    <row r="28379" spans="30:32" x14ac:dyDescent="0.2">
      <c r="AD28379" s="11" t="s">
        <v>43332</v>
      </c>
      <c r="AE28379" s="10" t="s">
        <v>43333</v>
      </c>
      <c r="AF28379" s="10" t="s">
        <v>633</v>
      </c>
    </row>
    <row r="28380" spans="30:32" x14ac:dyDescent="0.2">
      <c r="AD28380" s="11" t="s">
        <v>43334</v>
      </c>
      <c r="AE28380" s="10" t="s">
        <v>1676</v>
      </c>
      <c r="AF28380" s="10" t="s">
        <v>633</v>
      </c>
    </row>
    <row r="28381" spans="30:32" x14ac:dyDescent="0.2">
      <c r="AD28381" s="11" t="s">
        <v>43335</v>
      </c>
      <c r="AE28381" s="10" t="s">
        <v>43336</v>
      </c>
      <c r="AF28381" s="10" t="s">
        <v>633</v>
      </c>
    </row>
    <row r="28382" spans="30:32" x14ac:dyDescent="0.2">
      <c r="AD28382" s="11" t="s">
        <v>43337</v>
      </c>
      <c r="AE28382" s="10" t="s">
        <v>43338</v>
      </c>
      <c r="AF28382" s="10" t="s">
        <v>633</v>
      </c>
    </row>
    <row r="28383" spans="30:32" x14ac:dyDescent="0.2">
      <c r="AD28383" s="11" t="s">
        <v>43339</v>
      </c>
      <c r="AE28383" s="10" t="s">
        <v>43340</v>
      </c>
      <c r="AF28383" s="10" t="s">
        <v>633</v>
      </c>
    </row>
    <row r="28384" spans="30:32" x14ac:dyDescent="0.2">
      <c r="AD28384" s="11" t="s">
        <v>43341</v>
      </c>
      <c r="AE28384" s="10" t="s">
        <v>43342</v>
      </c>
      <c r="AF28384" s="10" t="s">
        <v>633</v>
      </c>
    </row>
    <row r="28385" spans="30:32" x14ac:dyDescent="0.2">
      <c r="AD28385" s="11" t="s">
        <v>43343</v>
      </c>
      <c r="AE28385" s="10" t="s">
        <v>6651</v>
      </c>
      <c r="AF28385" s="10" t="s">
        <v>633</v>
      </c>
    </row>
    <row r="28386" spans="30:32" x14ac:dyDescent="0.2">
      <c r="AD28386" s="11" t="s">
        <v>43344</v>
      </c>
      <c r="AE28386" s="10" t="s">
        <v>43345</v>
      </c>
      <c r="AF28386" s="10" t="s">
        <v>633</v>
      </c>
    </row>
    <row r="28387" spans="30:32" x14ac:dyDescent="0.2">
      <c r="AD28387" s="11" t="s">
        <v>43346</v>
      </c>
      <c r="AE28387" s="10" t="s">
        <v>43347</v>
      </c>
      <c r="AF28387" s="10" t="s">
        <v>633</v>
      </c>
    </row>
    <row r="28388" spans="30:32" x14ac:dyDescent="0.2">
      <c r="AD28388" s="11" t="s">
        <v>43348</v>
      </c>
      <c r="AE28388" s="10" t="s">
        <v>43349</v>
      </c>
      <c r="AF28388" s="10" t="s">
        <v>633</v>
      </c>
    </row>
    <row r="28389" spans="30:32" x14ac:dyDescent="0.2">
      <c r="AD28389" s="11" t="s">
        <v>43350</v>
      </c>
      <c r="AE28389" s="10" t="s">
        <v>1712</v>
      </c>
      <c r="AF28389" s="10" t="s">
        <v>633</v>
      </c>
    </row>
    <row r="28390" spans="30:32" x14ac:dyDescent="0.2">
      <c r="AD28390" s="11" t="s">
        <v>43351</v>
      </c>
      <c r="AE28390" s="10" t="s">
        <v>43352</v>
      </c>
      <c r="AF28390" s="10" t="s">
        <v>633</v>
      </c>
    </row>
    <row r="28391" spans="30:32" x14ac:dyDescent="0.2">
      <c r="AD28391" s="11" t="s">
        <v>43353</v>
      </c>
      <c r="AE28391" s="10" t="s">
        <v>11808</v>
      </c>
      <c r="AF28391" s="10" t="s">
        <v>633</v>
      </c>
    </row>
    <row r="28392" spans="30:32" x14ac:dyDescent="0.2">
      <c r="AD28392" s="11" t="s">
        <v>43354</v>
      </c>
      <c r="AE28392" s="10" t="s">
        <v>11810</v>
      </c>
      <c r="AF28392" s="10" t="s">
        <v>633</v>
      </c>
    </row>
    <row r="28393" spans="30:32" x14ac:dyDescent="0.2">
      <c r="AD28393" s="11" t="s">
        <v>43355</v>
      </c>
      <c r="AE28393" s="10" t="s">
        <v>43356</v>
      </c>
      <c r="AF28393" s="10" t="s">
        <v>633</v>
      </c>
    </row>
    <row r="28394" spans="30:32" x14ac:dyDescent="0.2">
      <c r="AD28394" s="11" t="s">
        <v>43357</v>
      </c>
      <c r="AE28394" s="10" t="s">
        <v>43358</v>
      </c>
      <c r="AF28394" s="10" t="s">
        <v>633</v>
      </c>
    </row>
    <row r="28395" spans="30:32" x14ac:dyDescent="0.2">
      <c r="AD28395" s="11" t="s">
        <v>43359</v>
      </c>
      <c r="AE28395" s="10" t="s">
        <v>42486</v>
      </c>
      <c r="AF28395" s="10" t="s">
        <v>633</v>
      </c>
    </row>
    <row r="28396" spans="30:32" x14ac:dyDescent="0.2">
      <c r="AD28396" s="11" t="s">
        <v>43360</v>
      </c>
      <c r="AE28396" s="10" t="s">
        <v>43361</v>
      </c>
      <c r="AF28396" s="10" t="s">
        <v>633</v>
      </c>
    </row>
    <row r="28397" spans="30:32" x14ac:dyDescent="0.2">
      <c r="AD28397" s="11" t="s">
        <v>43362</v>
      </c>
      <c r="AE28397" s="10" t="s">
        <v>43363</v>
      </c>
      <c r="AF28397" s="10" t="s">
        <v>633</v>
      </c>
    </row>
    <row r="28398" spans="30:32" x14ac:dyDescent="0.2">
      <c r="AD28398" s="11" t="s">
        <v>43364</v>
      </c>
      <c r="AE28398" s="10" t="s">
        <v>43365</v>
      </c>
      <c r="AF28398" s="10" t="s">
        <v>633</v>
      </c>
    </row>
    <row r="28399" spans="30:32" x14ac:dyDescent="0.2">
      <c r="AD28399" s="11" t="s">
        <v>43366</v>
      </c>
      <c r="AE28399" s="10" t="s">
        <v>37109</v>
      </c>
      <c r="AF28399" s="10" t="s">
        <v>633</v>
      </c>
    </row>
    <row r="28400" spans="30:32" x14ac:dyDescent="0.2">
      <c r="AD28400" s="11" t="s">
        <v>43367</v>
      </c>
      <c r="AE28400" s="10" t="s">
        <v>37109</v>
      </c>
      <c r="AF28400" s="10" t="s">
        <v>633</v>
      </c>
    </row>
    <row r="28401" spans="30:32" x14ac:dyDescent="0.2">
      <c r="AD28401" s="11" t="s">
        <v>43368</v>
      </c>
      <c r="AE28401" s="10" t="s">
        <v>9933</v>
      </c>
      <c r="AF28401" s="10" t="s">
        <v>633</v>
      </c>
    </row>
    <row r="28402" spans="30:32" x14ac:dyDescent="0.2">
      <c r="AD28402" s="11" t="s">
        <v>43369</v>
      </c>
      <c r="AE28402" s="10" t="s">
        <v>43370</v>
      </c>
      <c r="AF28402" s="10" t="s">
        <v>633</v>
      </c>
    </row>
    <row r="28403" spans="30:32" x14ac:dyDescent="0.2">
      <c r="AD28403" s="11" t="s">
        <v>43371</v>
      </c>
      <c r="AE28403" s="10" t="s">
        <v>43372</v>
      </c>
      <c r="AF28403" s="10" t="s">
        <v>633</v>
      </c>
    </row>
    <row r="28404" spans="30:32" x14ac:dyDescent="0.2">
      <c r="AD28404" s="11" t="s">
        <v>43373</v>
      </c>
      <c r="AE28404" s="10" t="s">
        <v>43374</v>
      </c>
      <c r="AF28404" s="10" t="s">
        <v>633</v>
      </c>
    </row>
    <row r="28405" spans="30:32" x14ac:dyDescent="0.2">
      <c r="AD28405" s="11" t="s">
        <v>43375</v>
      </c>
      <c r="AE28405" s="10" t="s">
        <v>43376</v>
      </c>
      <c r="AF28405" s="10" t="s">
        <v>633</v>
      </c>
    </row>
    <row r="28406" spans="30:32" x14ac:dyDescent="0.2">
      <c r="AD28406" s="11" t="s">
        <v>43377</v>
      </c>
      <c r="AE28406" s="10" t="s">
        <v>43378</v>
      </c>
      <c r="AF28406" s="10" t="s">
        <v>633</v>
      </c>
    </row>
    <row r="28407" spans="30:32" x14ac:dyDescent="0.2">
      <c r="AD28407" s="11" t="s">
        <v>43379</v>
      </c>
      <c r="AE28407" s="10" t="s">
        <v>43380</v>
      </c>
      <c r="AF28407" s="10" t="s">
        <v>633</v>
      </c>
    </row>
    <row r="28408" spans="30:32" x14ac:dyDescent="0.2">
      <c r="AD28408" s="11" t="s">
        <v>43381</v>
      </c>
      <c r="AE28408" s="10" t="s">
        <v>2237</v>
      </c>
      <c r="AF28408" s="10" t="s">
        <v>633</v>
      </c>
    </row>
    <row r="28409" spans="30:32" x14ac:dyDescent="0.2">
      <c r="AD28409" s="11" t="s">
        <v>43382</v>
      </c>
      <c r="AE28409" s="10" t="s">
        <v>20960</v>
      </c>
      <c r="AF28409" s="10" t="s">
        <v>633</v>
      </c>
    </row>
    <row r="28410" spans="30:32" x14ac:dyDescent="0.2">
      <c r="AD28410" s="11" t="s">
        <v>43383</v>
      </c>
      <c r="AE28410" s="10" t="s">
        <v>2239</v>
      </c>
      <c r="AF28410" s="10" t="s">
        <v>633</v>
      </c>
    </row>
    <row r="28411" spans="30:32" x14ac:dyDescent="0.2">
      <c r="AD28411" s="11" t="s">
        <v>43384</v>
      </c>
      <c r="AE28411" s="10" t="s">
        <v>17202</v>
      </c>
      <c r="AF28411" s="10" t="s">
        <v>633</v>
      </c>
    </row>
    <row r="28412" spans="30:32" x14ac:dyDescent="0.2">
      <c r="AD28412" s="11" t="s">
        <v>43385</v>
      </c>
      <c r="AE28412" s="10" t="s">
        <v>10310</v>
      </c>
      <c r="AF28412" s="10" t="s">
        <v>633</v>
      </c>
    </row>
    <row r="28413" spans="30:32" x14ac:dyDescent="0.2">
      <c r="AD28413" s="11" t="s">
        <v>43386</v>
      </c>
      <c r="AE28413" s="10" t="s">
        <v>43387</v>
      </c>
      <c r="AF28413" s="10" t="s">
        <v>633</v>
      </c>
    </row>
    <row r="28414" spans="30:32" x14ac:dyDescent="0.2">
      <c r="AD28414" s="11" t="s">
        <v>43388</v>
      </c>
      <c r="AE28414" s="10" t="s">
        <v>2360</v>
      </c>
      <c r="AF28414" s="10" t="s">
        <v>633</v>
      </c>
    </row>
    <row r="28415" spans="30:32" x14ac:dyDescent="0.2">
      <c r="AD28415" s="11" t="s">
        <v>43389</v>
      </c>
      <c r="AE28415" s="10" t="s">
        <v>13656</v>
      </c>
      <c r="AF28415" s="10" t="s">
        <v>633</v>
      </c>
    </row>
    <row r="28416" spans="30:32" x14ac:dyDescent="0.2">
      <c r="AD28416" s="11" t="s">
        <v>43390</v>
      </c>
      <c r="AE28416" s="10" t="s">
        <v>13656</v>
      </c>
      <c r="AF28416" s="10" t="s">
        <v>633</v>
      </c>
    </row>
    <row r="28417" spans="30:32" x14ac:dyDescent="0.2">
      <c r="AD28417" s="11" t="s">
        <v>43391</v>
      </c>
      <c r="AE28417" s="10" t="s">
        <v>13656</v>
      </c>
      <c r="AF28417" s="10" t="s">
        <v>633</v>
      </c>
    </row>
    <row r="28418" spans="30:32" x14ac:dyDescent="0.2">
      <c r="AD28418" s="11" t="s">
        <v>43392</v>
      </c>
      <c r="AE28418" s="10" t="s">
        <v>43393</v>
      </c>
      <c r="AF28418" s="10" t="s">
        <v>633</v>
      </c>
    </row>
    <row r="28419" spans="30:32" x14ac:dyDescent="0.2">
      <c r="AD28419" s="11" t="s">
        <v>43394</v>
      </c>
      <c r="AE28419" s="10" t="s">
        <v>43395</v>
      </c>
      <c r="AF28419" s="10" t="s">
        <v>633</v>
      </c>
    </row>
    <row r="28420" spans="30:32" x14ac:dyDescent="0.2">
      <c r="AD28420" s="11" t="s">
        <v>43396</v>
      </c>
      <c r="AE28420" s="10" t="s">
        <v>30931</v>
      </c>
      <c r="AF28420" s="10" t="s">
        <v>633</v>
      </c>
    </row>
    <row r="28421" spans="30:32" x14ac:dyDescent="0.2">
      <c r="AD28421" s="11" t="s">
        <v>43397</v>
      </c>
      <c r="AE28421" s="10" t="s">
        <v>43398</v>
      </c>
      <c r="AF28421" s="10" t="s">
        <v>633</v>
      </c>
    </row>
    <row r="28422" spans="30:32" x14ac:dyDescent="0.2">
      <c r="AD28422" s="11" t="s">
        <v>43399</v>
      </c>
      <c r="AE28422" s="10" t="s">
        <v>43400</v>
      </c>
      <c r="AF28422" s="10" t="s">
        <v>633</v>
      </c>
    </row>
    <row r="28423" spans="30:32" x14ac:dyDescent="0.2">
      <c r="AD28423" s="11" t="s">
        <v>43401</v>
      </c>
      <c r="AE28423" s="10" t="s">
        <v>5119</v>
      </c>
      <c r="AF28423" s="10" t="s">
        <v>633</v>
      </c>
    </row>
    <row r="28424" spans="30:32" x14ac:dyDescent="0.2">
      <c r="AD28424" s="11" t="s">
        <v>43402</v>
      </c>
      <c r="AE28424" s="10" t="s">
        <v>7439</v>
      </c>
      <c r="AF28424" s="10" t="s">
        <v>633</v>
      </c>
    </row>
    <row r="28425" spans="30:32" x14ac:dyDescent="0.2">
      <c r="AD28425" s="11" t="s">
        <v>43403</v>
      </c>
      <c r="AE28425" s="10" t="s">
        <v>7439</v>
      </c>
      <c r="AF28425" s="10" t="s">
        <v>633</v>
      </c>
    </row>
    <row r="28426" spans="30:32" x14ac:dyDescent="0.2">
      <c r="AD28426" s="11" t="s">
        <v>43404</v>
      </c>
      <c r="AE28426" s="10" t="s">
        <v>7439</v>
      </c>
      <c r="AF28426" s="10" t="s">
        <v>633</v>
      </c>
    </row>
    <row r="28427" spans="30:32" x14ac:dyDescent="0.2">
      <c r="AD28427" s="11" t="s">
        <v>43405</v>
      </c>
      <c r="AE28427" s="10" t="s">
        <v>7439</v>
      </c>
      <c r="AF28427" s="10" t="s">
        <v>633</v>
      </c>
    </row>
    <row r="28428" spans="30:32" x14ac:dyDescent="0.2">
      <c r="AD28428" s="11" t="s">
        <v>43406</v>
      </c>
      <c r="AE28428" s="10" t="s">
        <v>43407</v>
      </c>
      <c r="AF28428" s="10" t="s">
        <v>633</v>
      </c>
    </row>
    <row r="28429" spans="30:32" x14ac:dyDescent="0.2">
      <c r="AD28429" s="11" t="s">
        <v>43408</v>
      </c>
      <c r="AE28429" s="10" t="s">
        <v>21000</v>
      </c>
      <c r="AF28429" s="10" t="s">
        <v>633</v>
      </c>
    </row>
    <row r="28430" spans="30:32" x14ac:dyDescent="0.2">
      <c r="AD28430" s="11" t="s">
        <v>43409</v>
      </c>
      <c r="AE28430" s="10" t="s">
        <v>21000</v>
      </c>
      <c r="AF28430" s="10" t="s">
        <v>633</v>
      </c>
    </row>
    <row r="28431" spans="30:32" x14ac:dyDescent="0.2">
      <c r="AD28431" s="11" t="s">
        <v>43410</v>
      </c>
      <c r="AE28431" s="10" t="s">
        <v>43411</v>
      </c>
      <c r="AF28431" s="10" t="s">
        <v>633</v>
      </c>
    </row>
    <row r="28432" spans="30:32" x14ac:dyDescent="0.2">
      <c r="AD28432" s="11" t="s">
        <v>43412</v>
      </c>
      <c r="AE28432" s="10" t="s">
        <v>25180</v>
      </c>
      <c r="AF28432" s="10" t="s">
        <v>633</v>
      </c>
    </row>
    <row r="28433" spans="30:32" x14ac:dyDescent="0.2">
      <c r="AD28433" s="11" t="s">
        <v>43413</v>
      </c>
      <c r="AE28433" s="10" t="s">
        <v>43414</v>
      </c>
      <c r="AF28433" s="10" t="s">
        <v>633</v>
      </c>
    </row>
    <row r="28434" spans="30:32" x14ac:dyDescent="0.2">
      <c r="AD28434" s="11" t="s">
        <v>43415</v>
      </c>
      <c r="AE28434" s="10" t="s">
        <v>41635</v>
      </c>
      <c r="AF28434" s="10" t="s">
        <v>633</v>
      </c>
    </row>
    <row r="28435" spans="30:32" x14ac:dyDescent="0.2">
      <c r="AD28435" s="11" t="s">
        <v>43416</v>
      </c>
      <c r="AE28435" s="10" t="s">
        <v>43417</v>
      </c>
      <c r="AF28435" s="10" t="s">
        <v>633</v>
      </c>
    </row>
    <row r="28436" spans="30:32" x14ac:dyDescent="0.2">
      <c r="AD28436" s="11" t="s">
        <v>43418</v>
      </c>
      <c r="AE28436" s="10" t="s">
        <v>43419</v>
      </c>
      <c r="AF28436" s="10" t="s">
        <v>633</v>
      </c>
    </row>
    <row r="28437" spans="30:32" x14ac:dyDescent="0.2">
      <c r="AD28437" s="11" t="s">
        <v>43420</v>
      </c>
      <c r="AE28437" s="10" t="s">
        <v>43421</v>
      </c>
      <c r="AF28437" s="10" t="s">
        <v>633</v>
      </c>
    </row>
    <row r="28438" spans="30:32" x14ac:dyDescent="0.2">
      <c r="AD28438" s="11" t="s">
        <v>43422</v>
      </c>
      <c r="AE28438" s="10" t="s">
        <v>43423</v>
      </c>
      <c r="AF28438" s="10" t="s">
        <v>633</v>
      </c>
    </row>
    <row r="28439" spans="30:32" x14ac:dyDescent="0.2">
      <c r="AD28439" s="11" t="s">
        <v>43424</v>
      </c>
      <c r="AE28439" s="10" t="s">
        <v>1724</v>
      </c>
      <c r="AF28439" s="10" t="s">
        <v>633</v>
      </c>
    </row>
    <row r="28440" spans="30:32" x14ac:dyDescent="0.2">
      <c r="AD28440" s="11" t="s">
        <v>43425</v>
      </c>
      <c r="AE28440" s="10" t="s">
        <v>7482</v>
      </c>
      <c r="AF28440" s="10" t="s">
        <v>633</v>
      </c>
    </row>
    <row r="28441" spans="30:32" x14ac:dyDescent="0.2">
      <c r="AD28441" s="11" t="s">
        <v>43426</v>
      </c>
      <c r="AE28441" s="10" t="s">
        <v>43427</v>
      </c>
      <c r="AF28441" s="10" t="s">
        <v>633</v>
      </c>
    </row>
    <row r="28442" spans="30:32" x14ac:dyDescent="0.2">
      <c r="AD28442" s="11" t="s">
        <v>43428</v>
      </c>
      <c r="AE28442" s="10" t="s">
        <v>43429</v>
      </c>
      <c r="AF28442" s="10" t="s">
        <v>633</v>
      </c>
    </row>
    <row r="28443" spans="30:32" x14ac:dyDescent="0.2">
      <c r="AD28443" s="11" t="s">
        <v>43430</v>
      </c>
      <c r="AE28443" s="10" t="s">
        <v>43431</v>
      </c>
      <c r="AF28443" s="10" t="s">
        <v>633</v>
      </c>
    </row>
    <row r="28444" spans="30:32" x14ac:dyDescent="0.2">
      <c r="AD28444" s="11" t="s">
        <v>43432</v>
      </c>
      <c r="AE28444" s="10" t="s">
        <v>43431</v>
      </c>
      <c r="AF28444" s="10" t="s">
        <v>633</v>
      </c>
    </row>
    <row r="28445" spans="30:32" x14ac:dyDescent="0.2">
      <c r="AD28445" s="11" t="s">
        <v>43433</v>
      </c>
      <c r="AE28445" s="10" t="s">
        <v>43431</v>
      </c>
      <c r="AF28445" s="10" t="s">
        <v>633</v>
      </c>
    </row>
    <row r="28446" spans="30:32" x14ac:dyDescent="0.2">
      <c r="AD28446" s="11" t="s">
        <v>43434</v>
      </c>
      <c r="AE28446" s="10" t="s">
        <v>43431</v>
      </c>
      <c r="AF28446" s="10" t="s">
        <v>633</v>
      </c>
    </row>
    <row r="28447" spans="30:32" x14ac:dyDescent="0.2">
      <c r="AD28447" s="11" t="s">
        <v>43435</v>
      </c>
      <c r="AE28447" s="10" t="s">
        <v>43436</v>
      </c>
      <c r="AF28447" s="10" t="s">
        <v>633</v>
      </c>
    </row>
    <row r="28448" spans="30:32" x14ac:dyDescent="0.2">
      <c r="AD28448" s="11" t="s">
        <v>43437</v>
      </c>
      <c r="AE28448" s="10" t="s">
        <v>43438</v>
      </c>
      <c r="AF28448" s="10" t="s">
        <v>633</v>
      </c>
    </row>
    <row r="28449" spans="30:32" x14ac:dyDescent="0.2">
      <c r="AD28449" s="11" t="s">
        <v>43439</v>
      </c>
      <c r="AE28449" s="10" t="s">
        <v>13681</v>
      </c>
      <c r="AF28449" s="10" t="s">
        <v>633</v>
      </c>
    </row>
    <row r="28450" spans="30:32" x14ac:dyDescent="0.2">
      <c r="AD28450" s="11" t="s">
        <v>43440</v>
      </c>
      <c r="AE28450" s="10" t="s">
        <v>43441</v>
      </c>
      <c r="AF28450" s="10" t="s">
        <v>633</v>
      </c>
    </row>
    <row r="28451" spans="30:32" x14ac:dyDescent="0.2">
      <c r="AD28451" s="11" t="s">
        <v>43442</v>
      </c>
      <c r="AE28451" s="10" t="s">
        <v>43443</v>
      </c>
      <c r="AF28451" s="10" t="s">
        <v>633</v>
      </c>
    </row>
    <row r="28452" spans="30:32" x14ac:dyDescent="0.2">
      <c r="AD28452" s="11" t="s">
        <v>43444</v>
      </c>
      <c r="AE28452" s="10" t="s">
        <v>43445</v>
      </c>
      <c r="AF28452" s="10" t="s">
        <v>633</v>
      </c>
    </row>
    <row r="28453" spans="30:32" x14ac:dyDescent="0.2">
      <c r="AD28453" s="11" t="s">
        <v>43446</v>
      </c>
      <c r="AE28453" s="10" t="s">
        <v>3043</v>
      </c>
      <c r="AF28453" s="10" t="s">
        <v>633</v>
      </c>
    </row>
    <row r="28454" spans="30:32" x14ac:dyDescent="0.2">
      <c r="AD28454" s="11" t="s">
        <v>43447</v>
      </c>
      <c r="AE28454" s="10" t="s">
        <v>4816</v>
      </c>
      <c r="AF28454" s="10" t="s">
        <v>633</v>
      </c>
    </row>
    <row r="28455" spans="30:32" x14ac:dyDescent="0.2">
      <c r="AD28455" s="11" t="s">
        <v>43448</v>
      </c>
      <c r="AE28455" s="10" t="s">
        <v>43449</v>
      </c>
      <c r="AF28455" s="10" t="s">
        <v>633</v>
      </c>
    </row>
    <row r="28456" spans="30:32" x14ac:dyDescent="0.2">
      <c r="AD28456" s="11" t="s">
        <v>43450</v>
      </c>
      <c r="AE28456" s="10" t="s">
        <v>43451</v>
      </c>
      <c r="AF28456" s="10" t="s">
        <v>633</v>
      </c>
    </row>
    <row r="28457" spans="30:32" x14ac:dyDescent="0.2">
      <c r="AD28457" s="11" t="s">
        <v>43452</v>
      </c>
      <c r="AE28457" s="10" t="s">
        <v>43453</v>
      </c>
      <c r="AF28457" s="10" t="s">
        <v>633</v>
      </c>
    </row>
    <row r="28458" spans="30:32" x14ac:dyDescent="0.2">
      <c r="AD28458" s="11" t="s">
        <v>43454</v>
      </c>
      <c r="AE28458" s="10" t="s">
        <v>27407</v>
      </c>
      <c r="AF28458" s="10" t="s">
        <v>633</v>
      </c>
    </row>
    <row r="28459" spans="30:32" x14ac:dyDescent="0.2">
      <c r="AD28459" s="11" t="s">
        <v>43455</v>
      </c>
      <c r="AE28459" s="10" t="s">
        <v>43456</v>
      </c>
      <c r="AF28459" s="10" t="s">
        <v>633</v>
      </c>
    </row>
    <row r="28460" spans="30:32" x14ac:dyDescent="0.2">
      <c r="AD28460" s="11" t="s">
        <v>43457</v>
      </c>
      <c r="AE28460" s="10" t="s">
        <v>41705</v>
      </c>
      <c r="AF28460" s="10" t="s">
        <v>633</v>
      </c>
    </row>
    <row r="28461" spans="30:32" x14ac:dyDescent="0.2">
      <c r="AD28461" s="11" t="s">
        <v>43458</v>
      </c>
      <c r="AE28461" s="10" t="s">
        <v>2296</v>
      </c>
      <c r="AF28461" s="10" t="s">
        <v>633</v>
      </c>
    </row>
    <row r="28462" spans="30:32" x14ac:dyDescent="0.2">
      <c r="AD28462" s="11" t="s">
        <v>43459</v>
      </c>
      <c r="AE28462" s="10" t="s">
        <v>3537</v>
      </c>
      <c r="AF28462" s="10" t="s">
        <v>633</v>
      </c>
    </row>
    <row r="28463" spans="30:32" x14ac:dyDescent="0.2">
      <c r="AD28463" s="11" t="s">
        <v>43460</v>
      </c>
      <c r="AE28463" s="10" t="s">
        <v>43461</v>
      </c>
      <c r="AF28463" s="10" t="s">
        <v>633</v>
      </c>
    </row>
    <row r="28464" spans="30:32" x14ac:dyDescent="0.2">
      <c r="AD28464" s="11" t="s">
        <v>43462</v>
      </c>
      <c r="AE28464" s="10" t="s">
        <v>33750</v>
      </c>
      <c r="AF28464" s="10" t="s">
        <v>633</v>
      </c>
    </row>
    <row r="28465" spans="30:32" x14ac:dyDescent="0.2">
      <c r="AD28465" s="11" t="s">
        <v>43463</v>
      </c>
      <c r="AE28465" s="10" t="s">
        <v>43464</v>
      </c>
      <c r="AF28465" s="10" t="s">
        <v>633</v>
      </c>
    </row>
    <row r="28466" spans="30:32" x14ac:dyDescent="0.2">
      <c r="AD28466" s="11" t="s">
        <v>43465</v>
      </c>
      <c r="AE28466" s="10" t="s">
        <v>43466</v>
      </c>
      <c r="AF28466" s="10" t="s">
        <v>633</v>
      </c>
    </row>
    <row r="28467" spans="30:32" x14ac:dyDescent="0.2">
      <c r="AD28467" s="11" t="s">
        <v>43467</v>
      </c>
      <c r="AE28467" s="10" t="s">
        <v>43468</v>
      </c>
      <c r="AF28467" s="10" t="s">
        <v>633</v>
      </c>
    </row>
    <row r="28468" spans="30:32" x14ac:dyDescent="0.2">
      <c r="AD28468" s="11" t="s">
        <v>43469</v>
      </c>
      <c r="AE28468" s="10" t="s">
        <v>29748</v>
      </c>
      <c r="AF28468" s="10" t="s">
        <v>633</v>
      </c>
    </row>
    <row r="28469" spans="30:32" x14ac:dyDescent="0.2">
      <c r="AD28469" s="11" t="s">
        <v>43470</v>
      </c>
      <c r="AE28469" s="10" t="s">
        <v>43471</v>
      </c>
      <c r="AF28469" s="10" t="s">
        <v>633</v>
      </c>
    </row>
    <row r="28470" spans="30:32" x14ac:dyDescent="0.2">
      <c r="AD28470" s="11" t="s">
        <v>43472</v>
      </c>
      <c r="AE28470" s="10" t="s">
        <v>43471</v>
      </c>
      <c r="AF28470" s="10" t="s">
        <v>633</v>
      </c>
    </row>
    <row r="28471" spans="30:32" x14ac:dyDescent="0.2">
      <c r="AD28471" s="11" t="s">
        <v>43473</v>
      </c>
      <c r="AE28471" s="10" t="s">
        <v>43471</v>
      </c>
      <c r="AF28471" s="10" t="s">
        <v>633</v>
      </c>
    </row>
    <row r="28472" spans="30:32" x14ac:dyDescent="0.2">
      <c r="AD28472" s="11" t="s">
        <v>43474</v>
      </c>
      <c r="AE28472" s="10" t="s">
        <v>43471</v>
      </c>
      <c r="AF28472" s="10" t="s">
        <v>633</v>
      </c>
    </row>
    <row r="28473" spans="30:32" x14ac:dyDescent="0.2">
      <c r="AD28473" s="11" t="s">
        <v>43475</v>
      </c>
      <c r="AE28473" s="10" t="s">
        <v>43471</v>
      </c>
      <c r="AF28473" s="10" t="s">
        <v>633</v>
      </c>
    </row>
    <row r="28474" spans="30:32" x14ac:dyDescent="0.2">
      <c r="AD28474" s="11" t="s">
        <v>43476</v>
      </c>
      <c r="AE28474" s="10" t="s">
        <v>43477</v>
      </c>
      <c r="AF28474" s="10" t="s">
        <v>633</v>
      </c>
    </row>
    <row r="28475" spans="30:32" x14ac:dyDescent="0.2">
      <c r="AD28475" s="11" t="s">
        <v>43478</v>
      </c>
      <c r="AE28475" s="10" t="s">
        <v>19783</v>
      </c>
      <c r="AF28475" s="10" t="s">
        <v>633</v>
      </c>
    </row>
    <row r="28476" spans="30:32" x14ac:dyDescent="0.2">
      <c r="AD28476" s="11" t="s">
        <v>43479</v>
      </c>
      <c r="AE28476" s="10" t="s">
        <v>43480</v>
      </c>
      <c r="AF28476" s="10" t="s">
        <v>633</v>
      </c>
    </row>
    <row r="28477" spans="30:32" x14ac:dyDescent="0.2">
      <c r="AD28477" s="11" t="s">
        <v>43481</v>
      </c>
      <c r="AE28477" s="10" t="s">
        <v>43482</v>
      </c>
      <c r="AF28477" s="10" t="s">
        <v>633</v>
      </c>
    </row>
    <row r="28478" spans="30:32" x14ac:dyDescent="0.2">
      <c r="AD28478" s="11" t="s">
        <v>43483</v>
      </c>
      <c r="AE28478" s="10" t="s">
        <v>43484</v>
      </c>
      <c r="AF28478" s="10" t="s">
        <v>633</v>
      </c>
    </row>
    <row r="28479" spans="30:32" x14ac:dyDescent="0.2">
      <c r="AD28479" s="11" t="s">
        <v>43485</v>
      </c>
      <c r="AE28479" s="10" t="s">
        <v>43486</v>
      </c>
      <c r="AF28479" s="10" t="s">
        <v>633</v>
      </c>
    </row>
    <row r="28480" spans="30:32" x14ac:dyDescent="0.2">
      <c r="AD28480" s="11" t="s">
        <v>43487</v>
      </c>
      <c r="AE28480" s="10" t="s">
        <v>43488</v>
      </c>
      <c r="AF28480" s="10" t="s">
        <v>633</v>
      </c>
    </row>
    <row r="28481" spans="30:32" x14ac:dyDescent="0.2">
      <c r="AD28481" s="11" t="s">
        <v>43489</v>
      </c>
      <c r="AE28481" s="10" t="s">
        <v>43490</v>
      </c>
      <c r="AF28481" s="10" t="s">
        <v>633</v>
      </c>
    </row>
    <row r="28482" spans="30:32" x14ac:dyDescent="0.2">
      <c r="AD28482" s="11" t="s">
        <v>43491</v>
      </c>
      <c r="AE28482" s="10" t="s">
        <v>43492</v>
      </c>
      <c r="AF28482" s="10" t="s">
        <v>633</v>
      </c>
    </row>
    <row r="28483" spans="30:32" x14ac:dyDescent="0.2">
      <c r="AD28483" s="11" t="s">
        <v>43493</v>
      </c>
      <c r="AE28483" s="10" t="s">
        <v>5185</v>
      </c>
      <c r="AF28483" s="10" t="s">
        <v>633</v>
      </c>
    </row>
    <row r="28484" spans="30:32" x14ac:dyDescent="0.2">
      <c r="AD28484" s="11" t="s">
        <v>43494</v>
      </c>
      <c r="AE28484" s="10" t="s">
        <v>5185</v>
      </c>
      <c r="AF28484" s="10" t="s">
        <v>633</v>
      </c>
    </row>
    <row r="28485" spans="30:32" x14ac:dyDescent="0.2">
      <c r="AD28485" s="11" t="s">
        <v>43495</v>
      </c>
      <c r="AE28485" s="10" t="s">
        <v>5185</v>
      </c>
      <c r="AF28485" s="10" t="s">
        <v>633</v>
      </c>
    </row>
    <row r="28486" spans="30:32" x14ac:dyDescent="0.2">
      <c r="AD28486" s="11" t="s">
        <v>43496</v>
      </c>
      <c r="AE28486" s="10" t="s">
        <v>5185</v>
      </c>
      <c r="AF28486" s="10" t="s">
        <v>633</v>
      </c>
    </row>
    <row r="28487" spans="30:32" x14ac:dyDescent="0.2">
      <c r="AD28487" s="11" t="s">
        <v>43497</v>
      </c>
      <c r="AE28487" s="10" t="s">
        <v>5185</v>
      </c>
      <c r="AF28487" s="10" t="s">
        <v>633</v>
      </c>
    </row>
    <row r="28488" spans="30:32" x14ac:dyDescent="0.2">
      <c r="AD28488" s="11" t="s">
        <v>43498</v>
      </c>
      <c r="AE28488" s="10" t="s">
        <v>5185</v>
      </c>
      <c r="AF28488" s="10" t="s">
        <v>633</v>
      </c>
    </row>
    <row r="28489" spans="30:32" x14ac:dyDescent="0.2">
      <c r="AD28489" s="11" t="s">
        <v>43499</v>
      </c>
      <c r="AE28489" s="10" t="s">
        <v>5185</v>
      </c>
      <c r="AF28489" s="10" t="s">
        <v>633</v>
      </c>
    </row>
    <row r="28490" spans="30:32" x14ac:dyDescent="0.2">
      <c r="AD28490" s="11" t="s">
        <v>43500</v>
      </c>
      <c r="AE28490" s="10" t="s">
        <v>5185</v>
      </c>
      <c r="AF28490" s="10" t="s">
        <v>633</v>
      </c>
    </row>
    <row r="28491" spans="30:32" x14ac:dyDescent="0.2">
      <c r="AD28491" s="11" t="s">
        <v>43501</v>
      </c>
      <c r="AE28491" s="10" t="s">
        <v>5185</v>
      </c>
      <c r="AF28491" s="10" t="s">
        <v>633</v>
      </c>
    </row>
    <row r="28492" spans="30:32" x14ac:dyDescent="0.2">
      <c r="AD28492" s="11" t="s">
        <v>43502</v>
      </c>
      <c r="AE28492" s="10" t="s">
        <v>5185</v>
      </c>
      <c r="AF28492" s="10" t="s">
        <v>633</v>
      </c>
    </row>
    <row r="28493" spans="30:32" x14ac:dyDescent="0.2">
      <c r="AD28493" s="11" t="s">
        <v>43503</v>
      </c>
      <c r="AE28493" s="10" t="s">
        <v>5185</v>
      </c>
      <c r="AF28493" s="10" t="s">
        <v>633</v>
      </c>
    </row>
    <row r="28494" spans="30:32" x14ac:dyDescent="0.2">
      <c r="AD28494" s="11" t="s">
        <v>43504</v>
      </c>
      <c r="AE28494" s="10" t="s">
        <v>5185</v>
      </c>
      <c r="AF28494" s="10" t="s">
        <v>633</v>
      </c>
    </row>
    <row r="28495" spans="30:32" x14ac:dyDescent="0.2">
      <c r="AD28495" s="11" t="s">
        <v>43505</v>
      </c>
      <c r="AE28495" s="10" t="s">
        <v>43506</v>
      </c>
      <c r="AF28495" s="10" t="s">
        <v>633</v>
      </c>
    </row>
    <row r="28496" spans="30:32" x14ac:dyDescent="0.2">
      <c r="AD28496" s="11" t="s">
        <v>43507</v>
      </c>
      <c r="AE28496" s="10" t="s">
        <v>31750</v>
      </c>
      <c r="AF28496" s="10" t="s">
        <v>633</v>
      </c>
    </row>
    <row r="28497" spans="30:32" x14ac:dyDescent="0.2">
      <c r="AD28497" s="11" t="s">
        <v>43508</v>
      </c>
      <c r="AE28497" s="10" t="s">
        <v>43509</v>
      </c>
      <c r="AF28497" s="10" t="s">
        <v>633</v>
      </c>
    </row>
    <row r="28498" spans="30:32" x14ac:dyDescent="0.2">
      <c r="AD28498" s="11" t="s">
        <v>43510</v>
      </c>
      <c r="AE28498" s="10" t="s">
        <v>43509</v>
      </c>
      <c r="AF28498" s="10" t="s">
        <v>633</v>
      </c>
    </row>
    <row r="28499" spans="30:32" x14ac:dyDescent="0.2">
      <c r="AD28499" s="11" t="s">
        <v>43511</v>
      </c>
      <c r="AE28499" s="10" t="s">
        <v>43509</v>
      </c>
      <c r="AF28499" s="10" t="s">
        <v>633</v>
      </c>
    </row>
    <row r="28500" spans="30:32" x14ac:dyDescent="0.2">
      <c r="AD28500" s="11" t="s">
        <v>43512</v>
      </c>
      <c r="AE28500" s="10" t="s">
        <v>43509</v>
      </c>
      <c r="AF28500" s="10" t="s">
        <v>633</v>
      </c>
    </row>
    <row r="28501" spans="30:32" x14ac:dyDescent="0.2">
      <c r="AD28501" s="11" t="s">
        <v>43513</v>
      </c>
      <c r="AE28501" s="10" t="s">
        <v>43509</v>
      </c>
      <c r="AF28501" s="10" t="s">
        <v>633</v>
      </c>
    </row>
    <row r="28502" spans="30:32" x14ac:dyDescent="0.2">
      <c r="AD28502" s="11" t="s">
        <v>43514</v>
      </c>
      <c r="AE28502" s="10" t="s">
        <v>43509</v>
      </c>
      <c r="AF28502" s="10" t="s">
        <v>633</v>
      </c>
    </row>
    <row r="28503" spans="30:32" x14ac:dyDescent="0.2">
      <c r="AD28503" s="11" t="s">
        <v>43515</v>
      </c>
      <c r="AE28503" s="10" t="s">
        <v>43509</v>
      </c>
      <c r="AF28503" s="10" t="s">
        <v>633</v>
      </c>
    </row>
    <row r="28504" spans="30:32" x14ac:dyDescent="0.2">
      <c r="AD28504" s="11" t="s">
        <v>43516</v>
      </c>
      <c r="AE28504" s="10" t="s">
        <v>43509</v>
      </c>
      <c r="AF28504" s="10" t="s">
        <v>633</v>
      </c>
    </row>
    <row r="28505" spans="30:32" x14ac:dyDescent="0.2">
      <c r="AD28505" s="11" t="s">
        <v>43517</v>
      </c>
      <c r="AE28505" s="10" t="s">
        <v>43509</v>
      </c>
      <c r="AF28505" s="10" t="s">
        <v>633</v>
      </c>
    </row>
    <row r="28506" spans="30:32" x14ac:dyDescent="0.2">
      <c r="AD28506" s="11" t="s">
        <v>43518</v>
      </c>
      <c r="AE28506" s="10" t="s">
        <v>43509</v>
      </c>
      <c r="AF28506" s="10" t="s">
        <v>633</v>
      </c>
    </row>
    <row r="28507" spans="30:32" x14ac:dyDescent="0.2">
      <c r="AD28507" s="11" t="s">
        <v>43519</v>
      </c>
      <c r="AE28507" s="10" t="s">
        <v>43509</v>
      </c>
      <c r="AF28507" s="10" t="s">
        <v>633</v>
      </c>
    </row>
    <row r="28508" spans="30:32" x14ac:dyDescent="0.2">
      <c r="AD28508" s="11" t="s">
        <v>43520</v>
      </c>
      <c r="AE28508" s="10" t="s">
        <v>22417</v>
      </c>
      <c r="AF28508" s="10" t="s">
        <v>633</v>
      </c>
    </row>
    <row r="28509" spans="30:32" x14ac:dyDescent="0.2">
      <c r="AD28509" s="11" t="s">
        <v>43521</v>
      </c>
      <c r="AE28509" s="10" t="s">
        <v>43522</v>
      </c>
      <c r="AF28509" s="10" t="s">
        <v>633</v>
      </c>
    </row>
    <row r="28510" spans="30:32" x14ac:dyDescent="0.2">
      <c r="AD28510" s="11" t="s">
        <v>43523</v>
      </c>
      <c r="AE28510" s="10" t="s">
        <v>43524</v>
      </c>
      <c r="AF28510" s="10" t="s">
        <v>633</v>
      </c>
    </row>
    <row r="28511" spans="30:32" x14ac:dyDescent="0.2">
      <c r="AD28511" s="11" t="s">
        <v>43525</v>
      </c>
      <c r="AE28511" s="10" t="s">
        <v>43524</v>
      </c>
      <c r="AF28511" s="10" t="s">
        <v>633</v>
      </c>
    </row>
    <row r="28512" spans="30:32" x14ac:dyDescent="0.2">
      <c r="AD28512" s="11" t="s">
        <v>43526</v>
      </c>
      <c r="AE28512" s="10" t="s">
        <v>43527</v>
      </c>
      <c r="AF28512" s="10" t="s">
        <v>633</v>
      </c>
    </row>
    <row r="28513" spans="30:32" x14ac:dyDescent="0.2">
      <c r="AD28513" s="11" t="s">
        <v>43528</v>
      </c>
      <c r="AE28513" s="10" t="s">
        <v>43529</v>
      </c>
      <c r="AF28513" s="10" t="s">
        <v>633</v>
      </c>
    </row>
    <row r="28514" spans="30:32" x14ac:dyDescent="0.2">
      <c r="AD28514" s="11" t="s">
        <v>43530</v>
      </c>
      <c r="AE28514" s="10" t="s">
        <v>43531</v>
      </c>
      <c r="AF28514" s="10" t="s">
        <v>633</v>
      </c>
    </row>
    <row r="28515" spans="30:32" x14ac:dyDescent="0.2">
      <c r="AD28515" s="11" t="s">
        <v>43532</v>
      </c>
      <c r="AE28515" s="10" t="s">
        <v>43533</v>
      </c>
      <c r="AF28515" s="10" t="s">
        <v>633</v>
      </c>
    </row>
    <row r="28516" spans="30:32" x14ac:dyDescent="0.2">
      <c r="AD28516" s="11" t="s">
        <v>43534</v>
      </c>
      <c r="AE28516" s="10" t="s">
        <v>43535</v>
      </c>
      <c r="AF28516" s="10" t="s">
        <v>633</v>
      </c>
    </row>
    <row r="28517" spans="30:32" x14ac:dyDescent="0.2">
      <c r="AD28517" s="11" t="s">
        <v>43536</v>
      </c>
      <c r="AE28517" s="10" t="s">
        <v>18642</v>
      </c>
      <c r="AF28517" s="10" t="s">
        <v>633</v>
      </c>
    </row>
    <row r="28518" spans="30:32" x14ac:dyDescent="0.2">
      <c r="AD28518" s="11" t="s">
        <v>43537</v>
      </c>
      <c r="AE28518" s="10" t="s">
        <v>43538</v>
      </c>
      <c r="AF28518" s="10" t="s">
        <v>633</v>
      </c>
    </row>
    <row r="28519" spans="30:32" x14ac:dyDescent="0.2">
      <c r="AD28519" s="11" t="s">
        <v>43539</v>
      </c>
      <c r="AE28519" s="10" t="s">
        <v>18642</v>
      </c>
      <c r="AF28519" s="10" t="s">
        <v>633</v>
      </c>
    </row>
    <row r="28520" spans="30:32" x14ac:dyDescent="0.2">
      <c r="AD28520" s="11" t="s">
        <v>43540</v>
      </c>
      <c r="AE28520" s="10" t="s">
        <v>42630</v>
      </c>
      <c r="AF28520" s="10" t="s">
        <v>633</v>
      </c>
    </row>
    <row r="28521" spans="30:32" x14ac:dyDescent="0.2">
      <c r="AD28521" s="11" t="s">
        <v>43541</v>
      </c>
      <c r="AE28521" s="10" t="s">
        <v>43542</v>
      </c>
      <c r="AF28521" s="10" t="s">
        <v>633</v>
      </c>
    </row>
    <row r="28522" spans="30:32" x14ac:dyDescent="0.2">
      <c r="AD28522" s="11" t="s">
        <v>43543</v>
      </c>
      <c r="AE28522" s="10" t="s">
        <v>43544</v>
      </c>
      <c r="AF28522" s="10" t="s">
        <v>633</v>
      </c>
    </row>
    <row r="28523" spans="30:32" x14ac:dyDescent="0.2">
      <c r="AD28523" s="11" t="s">
        <v>43545</v>
      </c>
      <c r="AE28523" s="10" t="s">
        <v>43546</v>
      </c>
      <c r="AF28523" s="10" t="s">
        <v>633</v>
      </c>
    </row>
    <row r="28524" spans="30:32" x14ac:dyDescent="0.2">
      <c r="AD28524" s="11" t="s">
        <v>43547</v>
      </c>
      <c r="AE28524" s="10" t="s">
        <v>43548</v>
      </c>
      <c r="AF28524" s="10" t="s">
        <v>633</v>
      </c>
    </row>
    <row r="28525" spans="30:32" x14ac:dyDescent="0.2">
      <c r="AD28525" s="11" t="s">
        <v>43549</v>
      </c>
      <c r="AE28525" s="10" t="s">
        <v>2348</v>
      </c>
      <c r="AF28525" s="10" t="s">
        <v>633</v>
      </c>
    </row>
    <row r="28526" spans="30:32" x14ac:dyDescent="0.2">
      <c r="AD28526" s="11" t="s">
        <v>43550</v>
      </c>
      <c r="AE28526" s="10" t="s">
        <v>5210</v>
      </c>
      <c r="AF28526" s="10" t="s">
        <v>633</v>
      </c>
    </row>
    <row r="28527" spans="30:32" x14ac:dyDescent="0.2">
      <c r="AD28527" s="11" t="s">
        <v>43551</v>
      </c>
      <c r="AE28527" s="10" t="s">
        <v>9356</v>
      </c>
      <c r="AF28527" s="10" t="s">
        <v>633</v>
      </c>
    </row>
    <row r="28528" spans="30:32" x14ac:dyDescent="0.2">
      <c r="AD28528" s="11" t="s">
        <v>43552</v>
      </c>
      <c r="AE28528" s="10" t="s">
        <v>9362</v>
      </c>
      <c r="AF28528" s="10" t="s">
        <v>633</v>
      </c>
    </row>
    <row r="28529" spans="30:32" x14ac:dyDescent="0.2">
      <c r="AD28529" s="11" t="s">
        <v>43553</v>
      </c>
      <c r="AE28529" s="10" t="s">
        <v>43554</v>
      </c>
      <c r="AF28529" s="10" t="s">
        <v>633</v>
      </c>
    </row>
    <row r="28530" spans="30:32" x14ac:dyDescent="0.2">
      <c r="AD28530" s="11" t="s">
        <v>43555</v>
      </c>
      <c r="AE28530" s="10" t="s">
        <v>43556</v>
      </c>
      <c r="AF28530" s="10" t="s">
        <v>633</v>
      </c>
    </row>
    <row r="28531" spans="30:32" x14ac:dyDescent="0.2">
      <c r="AD28531" s="11" t="s">
        <v>43557</v>
      </c>
      <c r="AE28531" s="10" t="s">
        <v>43558</v>
      </c>
      <c r="AF28531" s="10" t="s">
        <v>633</v>
      </c>
    </row>
    <row r="28532" spans="30:32" x14ac:dyDescent="0.2">
      <c r="AD28532" s="11" t="s">
        <v>43559</v>
      </c>
      <c r="AE28532" s="10" t="s">
        <v>22459</v>
      </c>
      <c r="AF28532" s="10" t="s">
        <v>633</v>
      </c>
    </row>
    <row r="28533" spans="30:32" x14ac:dyDescent="0.2">
      <c r="AD28533" s="11" t="s">
        <v>43560</v>
      </c>
      <c r="AE28533" s="10" t="s">
        <v>43561</v>
      </c>
      <c r="AF28533" s="10" t="s">
        <v>633</v>
      </c>
    </row>
    <row r="28534" spans="30:32" x14ac:dyDescent="0.2">
      <c r="AD28534" s="11" t="s">
        <v>43562</v>
      </c>
      <c r="AE28534" s="10" t="s">
        <v>43563</v>
      </c>
      <c r="AF28534" s="10" t="s">
        <v>633</v>
      </c>
    </row>
    <row r="28535" spans="30:32" x14ac:dyDescent="0.2">
      <c r="AD28535" s="11" t="s">
        <v>43564</v>
      </c>
      <c r="AE28535" s="10" t="s">
        <v>43565</v>
      </c>
      <c r="AF28535" s="10" t="s">
        <v>633</v>
      </c>
    </row>
    <row r="28536" spans="30:32" x14ac:dyDescent="0.2">
      <c r="AD28536" s="11" t="s">
        <v>43566</v>
      </c>
      <c r="AE28536" s="10" t="s">
        <v>43567</v>
      </c>
      <c r="AF28536" s="10" t="s">
        <v>633</v>
      </c>
    </row>
    <row r="28537" spans="30:32" x14ac:dyDescent="0.2">
      <c r="AD28537" s="11" t="s">
        <v>43568</v>
      </c>
      <c r="AE28537" s="10" t="s">
        <v>43569</v>
      </c>
      <c r="AF28537" s="10" t="s">
        <v>633</v>
      </c>
    </row>
    <row r="28538" spans="30:32" x14ac:dyDescent="0.2">
      <c r="AD28538" s="11" t="s">
        <v>43570</v>
      </c>
      <c r="AE28538" s="10" t="s">
        <v>43571</v>
      </c>
      <c r="AF28538" s="10" t="s">
        <v>633</v>
      </c>
    </row>
    <row r="28539" spans="30:32" x14ac:dyDescent="0.2">
      <c r="AD28539" s="11" t="s">
        <v>43572</v>
      </c>
      <c r="AE28539" s="10" t="s">
        <v>16014</v>
      </c>
      <c r="AF28539" s="10" t="s">
        <v>633</v>
      </c>
    </row>
    <row r="28540" spans="30:32" x14ac:dyDescent="0.2">
      <c r="AD28540" s="11" t="s">
        <v>43573</v>
      </c>
      <c r="AE28540" s="10" t="s">
        <v>43574</v>
      </c>
      <c r="AF28540" s="10" t="s">
        <v>633</v>
      </c>
    </row>
    <row r="28541" spans="30:32" x14ac:dyDescent="0.2">
      <c r="AD28541" s="11" t="s">
        <v>43575</v>
      </c>
      <c r="AE28541" s="10" t="s">
        <v>43576</v>
      </c>
      <c r="AF28541" s="10" t="s">
        <v>633</v>
      </c>
    </row>
    <row r="28542" spans="30:32" x14ac:dyDescent="0.2">
      <c r="AD28542" s="11" t="s">
        <v>43577</v>
      </c>
      <c r="AE28542" s="10" t="s">
        <v>43576</v>
      </c>
      <c r="AF28542" s="10" t="s">
        <v>633</v>
      </c>
    </row>
    <row r="28543" spans="30:32" x14ac:dyDescent="0.2">
      <c r="AD28543" s="11" t="s">
        <v>43578</v>
      </c>
      <c r="AE28543" s="10" t="s">
        <v>43576</v>
      </c>
      <c r="AF28543" s="10" t="s">
        <v>633</v>
      </c>
    </row>
    <row r="28544" spans="30:32" x14ac:dyDescent="0.2">
      <c r="AD28544" s="11" t="s">
        <v>43579</v>
      </c>
      <c r="AE28544" s="10" t="s">
        <v>43580</v>
      </c>
      <c r="AF28544" s="10" t="s">
        <v>633</v>
      </c>
    </row>
    <row r="28545" spans="30:32" x14ac:dyDescent="0.2">
      <c r="AD28545" s="11" t="s">
        <v>43581</v>
      </c>
      <c r="AE28545" s="10" t="s">
        <v>1798</v>
      </c>
      <c r="AF28545" s="10" t="s">
        <v>633</v>
      </c>
    </row>
    <row r="28546" spans="30:32" x14ac:dyDescent="0.2">
      <c r="AD28546" s="11" t="s">
        <v>43582</v>
      </c>
      <c r="AE28546" s="10" t="s">
        <v>43583</v>
      </c>
      <c r="AF28546" s="10" t="s">
        <v>633</v>
      </c>
    </row>
    <row r="28547" spans="30:32" x14ac:dyDescent="0.2">
      <c r="AD28547" s="11" t="s">
        <v>43584</v>
      </c>
      <c r="AE28547" s="10" t="s">
        <v>43585</v>
      </c>
      <c r="AF28547" s="10" t="s">
        <v>633</v>
      </c>
    </row>
    <row r="28548" spans="30:32" x14ac:dyDescent="0.2">
      <c r="AD28548" s="11" t="s">
        <v>43586</v>
      </c>
      <c r="AE28548" s="10" t="s">
        <v>43587</v>
      </c>
      <c r="AF28548" s="10" t="s">
        <v>633</v>
      </c>
    </row>
    <row r="28549" spans="30:32" x14ac:dyDescent="0.2">
      <c r="AD28549" s="11" t="s">
        <v>43588</v>
      </c>
      <c r="AE28549" s="10" t="s">
        <v>4094</v>
      </c>
      <c r="AF28549" s="10" t="s">
        <v>633</v>
      </c>
    </row>
    <row r="28550" spans="30:32" x14ac:dyDescent="0.2">
      <c r="AD28550" s="11" t="s">
        <v>43589</v>
      </c>
      <c r="AE28550" s="10" t="s">
        <v>43590</v>
      </c>
      <c r="AF28550" s="10" t="s">
        <v>633</v>
      </c>
    </row>
    <row r="28551" spans="30:32" x14ac:dyDescent="0.2">
      <c r="AD28551" s="11" t="s">
        <v>43591</v>
      </c>
      <c r="AE28551" s="10" t="s">
        <v>43592</v>
      </c>
      <c r="AF28551" s="10" t="s">
        <v>633</v>
      </c>
    </row>
    <row r="28552" spans="30:32" x14ac:dyDescent="0.2">
      <c r="AD28552" s="11" t="s">
        <v>43593</v>
      </c>
      <c r="AE28552" s="10" t="s">
        <v>43592</v>
      </c>
      <c r="AF28552" s="10" t="s">
        <v>633</v>
      </c>
    </row>
    <row r="28553" spans="30:32" x14ac:dyDescent="0.2">
      <c r="AD28553" s="11" t="s">
        <v>43594</v>
      </c>
      <c r="AE28553" s="10" t="s">
        <v>43595</v>
      </c>
      <c r="AF28553" s="10" t="s">
        <v>633</v>
      </c>
    </row>
    <row r="28554" spans="30:32" x14ac:dyDescent="0.2">
      <c r="AD28554" s="11" t="s">
        <v>43596</v>
      </c>
      <c r="AE28554" s="10" t="s">
        <v>43597</v>
      </c>
      <c r="AF28554" s="10" t="s">
        <v>633</v>
      </c>
    </row>
    <row r="28555" spans="30:32" x14ac:dyDescent="0.2">
      <c r="AD28555" s="11" t="s">
        <v>43598</v>
      </c>
      <c r="AE28555" s="10" t="s">
        <v>41790</v>
      </c>
      <c r="AF28555" s="10" t="s">
        <v>633</v>
      </c>
    </row>
    <row r="28556" spans="30:32" x14ac:dyDescent="0.2">
      <c r="AD28556" s="11" t="s">
        <v>43599</v>
      </c>
      <c r="AE28556" s="10" t="s">
        <v>43600</v>
      </c>
      <c r="AF28556" s="10" t="s">
        <v>633</v>
      </c>
    </row>
    <row r="28557" spans="30:32" x14ac:dyDescent="0.2">
      <c r="AD28557" s="11" t="s">
        <v>43601</v>
      </c>
      <c r="AE28557" s="10" t="s">
        <v>21265</v>
      </c>
      <c r="AF28557" s="10" t="s">
        <v>633</v>
      </c>
    </row>
    <row r="28558" spans="30:32" x14ac:dyDescent="0.2">
      <c r="AD28558" s="11" t="s">
        <v>43602</v>
      </c>
      <c r="AE28558" s="10" t="s">
        <v>1180</v>
      </c>
      <c r="AF28558" s="10" t="s">
        <v>633</v>
      </c>
    </row>
    <row r="28559" spans="30:32" x14ac:dyDescent="0.2">
      <c r="AD28559" s="11" t="s">
        <v>43603</v>
      </c>
      <c r="AE28559" s="10" t="s">
        <v>6695</v>
      </c>
      <c r="AF28559" s="10" t="s">
        <v>633</v>
      </c>
    </row>
    <row r="28560" spans="30:32" x14ac:dyDescent="0.2">
      <c r="AD28560" s="11" t="s">
        <v>43604</v>
      </c>
      <c r="AE28560" s="10" t="s">
        <v>43605</v>
      </c>
      <c r="AF28560" s="10" t="s">
        <v>633</v>
      </c>
    </row>
    <row r="28561" spans="30:32" x14ac:dyDescent="0.2">
      <c r="AD28561" s="11" t="s">
        <v>43606</v>
      </c>
      <c r="AE28561" s="10" t="s">
        <v>43607</v>
      </c>
      <c r="AF28561" s="10" t="s">
        <v>633</v>
      </c>
    </row>
    <row r="28562" spans="30:32" x14ac:dyDescent="0.2">
      <c r="AD28562" s="11" t="s">
        <v>43608</v>
      </c>
      <c r="AE28562" s="10" t="s">
        <v>43609</v>
      </c>
      <c r="AF28562" s="10" t="s">
        <v>633</v>
      </c>
    </row>
    <row r="28563" spans="30:32" x14ac:dyDescent="0.2">
      <c r="AD28563" s="11" t="s">
        <v>43610</v>
      </c>
      <c r="AE28563" s="10" t="s">
        <v>43611</v>
      </c>
      <c r="AF28563" s="10" t="s">
        <v>633</v>
      </c>
    </row>
    <row r="28564" spans="30:32" x14ac:dyDescent="0.2">
      <c r="AD28564" s="11" t="s">
        <v>43612</v>
      </c>
      <c r="AE28564" s="10" t="s">
        <v>43613</v>
      </c>
      <c r="AF28564" s="10" t="s">
        <v>633</v>
      </c>
    </row>
    <row r="28565" spans="30:32" x14ac:dyDescent="0.2">
      <c r="AD28565" s="11" t="s">
        <v>43614</v>
      </c>
      <c r="AE28565" s="10" t="s">
        <v>43613</v>
      </c>
      <c r="AF28565" s="10" t="s">
        <v>633</v>
      </c>
    </row>
    <row r="28566" spans="30:32" x14ac:dyDescent="0.2">
      <c r="AD28566" s="11" t="s">
        <v>43615</v>
      </c>
      <c r="AE28566" s="10" t="s">
        <v>43613</v>
      </c>
      <c r="AF28566" s="10" t="s">
        <v>633</v>
      </c>
    </row>
    <row r="28567" spans="30:32" x14ac:dyDescent="0.2">
      <c r="AD28567" s="11" t="s">
        <v>43616</v>
      </c>
      <c r="AE28567" s="10" t="s">
        <v>43613</v>
      </c>
      <c r="AF28567" s="10" t="s">
        <v>633</v>
      </c>
    </row>
    <row r="28568" spans="30:32" x14ac:dyDescent="0.2">
      <c r="AD28568" s="11" t="s">
        <v>43617</v>
      </c>
      <c r="AE28568" s="10" t="s">
        <v>43613</v>
      </c>
      <c r="AF28568" s="10" t="s">
        <v>633</v>
      </c>
    </row>
    <row r="28569" spans="30:32" x14ac:dyDescent="0.2">
      <c r="AD28569" s="11" t="s">
        <v>43618</v>
      </c>
      <c r="AE28569" s="10" t="s">
        <v>43613</v>
      </c>
      <c r="AF28569" s="10" t="s">
        <v>633</v>
      </c>
    </row>
    <row r="28570" spans="30:32" x14ac:dyDescent="0.2">
      <c r="AD28570" s="11" t="s">
        <v>43619</v>
      </c>
      <c r="AE28570" s="10" t="s">
        <v>43613</v>
      </c>
      <c r="AF28570" s="10" t="s">
        <v>633</v>
      </c>
    </row>
    <row r="28571" spans="30:32" x14ac:dyDescent="0.2">
      <c r="AD28571" s="11" t="s">
        <v>43620</v>
      </c>
      <c r="AE28571" s="10" t="s">
        <v>43613</v>
      </c>
      <c r="AF28571" s="10" t="s">
        <v>633</v>
      </c>
    </row>
    <row r="28572" spans="30:32" x14ac:dyDescent="0.2">
      <c r="AD28572" s="11" t="s">
        <v>43621</v>
      </c>
      <c r="AE28572" s="10" t="s">
        <v>43613</v>
      </c>
      <c r="AF28572" s="10" t="s">
        <v>633</v>
      </c>
    </row>
    <row r="28573" spans="30:32" x14ac:dyDescent="0.2">
      <c r="AD28573" s="11" t="s">
        <v>43622</v>
      </c>
      <c r="AE28573" s="10" t="s">
        <v>43613</v>
      </c>
      <c r="AF28573" s="10" t="s">
        <v>633</v>
      </c>
    </row>
    <row r="28574" spans="30:32" x14ac:dyDescent="0.2">
      <c r="AD28574" s="11" t="s">
        <v>43623</v>
      </c>
      <c r="AE28574" s="10" t="s">
        <v>43613</v>
      </c>
      <c r="AF28574" s="10" t="s">
        <v>633</v>
      </c>
    </row>
    <row r="28575" spans="30:32" x14ac:dyDescent="0.2">
      <c r="AD28575" s="11" t="s">
        <v>43624</v>
      </c>
      <c r="AE28575" s="10" t="s">
        <v>43613</v>
      </c>
      <c r="AF28575" s="10" t="s">
        <v>633</v>
      </c>
    </row>
    <row r="28576" spans="30:32" x14ac:dyDescent="0.2">
      <c r="AD28576" s="11" t="s">
        <v>43625</v>
      </c>
      <c r="AE28576" s="10" t="s">
        <v>1142</v>
      </c>
      <c r="AF28576" s="10" t="s">
        <v>633</v>
      </c>
    </row>
    <row r="28577" spans="30:32" x14ac:dyDescent="0.2">
      <c r="AD28577" s="11" t="s">
        <v>43626</v>
      </c>
      <c r="AE28577" s="10" t="s">
        <v>14815</v>
      </c>
      <c r="AF28577" s="10" t="s">
        <v>633</v>
      </c>
    </row>
    <row r="28578" spans="30:32" x14ac:dyDescent="0.2">
      <c r="AD28578" s="11" t="s">
        <v>43627</v>
      </c>
      <c r="AE28578" s="10" t="s">
        <v>14815</v>
      </c>
      <c r="AF28578" s="10" t="s">
        <v>633</v>
      </c>
    </row>
    <row r="28579" spans="30:32" x14ac:dyDescent="0.2">
      <c r="AD28579" s="11" t="s">
        <v>43628</v>
      </c>
      <c r="AE28579" s="10" t="s">
        <v>43629</v>
      </c>
      <c r="AF28579" s="10" t="s">
        <v>633</v>
      </c>
    </row>
    <row r="28580" spans="30:32" x14ac:dyDescent="0.2">
      <c r="AD28580" s="11" t="s">
        <v>43630</v>
      </c>
      <c r="AE28580" s="10" t="s">
        <v>2408</v>
      </c>
      <c r="AF28580" s="10" t="s">
        <v>633</v>
      </c>
    </row>
    <row r="28581" spans="30:32" x14ac:dyDescent="0.2">
      <c r="AD28581" s="11" t="s">
        <v>43631</v>
      </c>
      <c r="AE28581" s="10" t="s">
        <v>2408</v>
      </c>
      <c r="AF28581" s="10" t="s">
        <v>633</v>
      </c>
    </row>
    <row r="28582" spans="30:32" x14ac:dyDescent="0.2">
      <c r="AD28582" s="11" t="s">
        <v>43632</v>
      </c>
      <c r="AE28582" s="10" t="s">
        <v>2408</v>
      </c>
      <c r="AF28582" s="10" t="s">
        <v>633</v>
      </c>
    </row>
    <row r="28583" spans="30:32" x14ac:dyDescent="0.2">
      <c r="AD28583" s="11" t="s">
        <v>43633</v>
      </c>
      <c r="AE28583" s="10" t="s">
        <v>2408</v>
      </c>
      <c r="AF28583" s="10" t="s">
        <v>633</v>
      </c>
    </row>
    <row r="28584" spans="30:32" x14ac:dyDescent="0.2">
      <c r="AD28584" s="11" t="s">
        <v>43634</v>
      </c>
      <c r="AE28584" s="10" t="s">
        <v>2408</v>
      </c>
      <c r="AF28584" s="10" t="s">
        <v>633</v>
      </c>
    </row>
    <row r="28585" spans="30:32" x14ac:dyDescent="0.2">
      <c r="AD28585" s="11" t="s">
        <v>43635</v>
      </c>
      <c r="AE28585" s="10" t="s">
        <v>2408</v>
      </c>
      <c r="AF28585" s="10" t="s">
        <v>633</v>
      </c>
    </row>
    <row r="28586" spans="30:32" x14ac:dyDescent="0.2">
      <c r="AD28586" s="11" t="s">
        <v>43636</v>
      </c>
      <c r="AE28586" s="10" t="s">
        <v>2408</v>
      </c>
      <c r="AF28586" s="10" t="s">
        <v>633</v>
      </c>
    </row>
    <row r="28587" spans="30:32" x14ac:dyDescent="0.2">
      <c r="AD28587" s="11" t="s">
        <v>43637</v>
      </c>
      <c r="AE28587" s="10" t="s">
        <v>2408</v>
      </c>
      <c r="AF28587" s="10" t="s">
        <v>633</v>
      </c>
    </row>
    <row r="28588" spans="30:32" x14ac:dyDescent="0.2">
      <c r="AD28588" s="11" t="s">
        <v>43638</v>
      </c>
      <c r="AE28588" s="10" t="s">
        <v>2408</v>
      </c>
      <c r="AF28588" s="10" t="s">
        <v>633</v>
      </c>
    </row>
    <row r="28589" spans="30:32" x14ac:dyDescent="0.2">
      <c r="AD28589" s="11" t="s">
        <v>43639</v>
      </c>
      <c r="AE28589" s="10" t="s">
        <v>2408</v>
      </c>
      <c r="AF28589" s="10" t="s">
        <v>633</v>
      </c>
    </row>
    <row r="28590" spans="30:32" x14ac:dyDescent="0.2">
      <c r="AD28590" s="11" t="s">
        <v>43640</v>
      </c>
      <c r="AE28590" s="10" t="s">
        <v>43641</v>
      </c>
      <c r="AF28590" s="10" t="s">
        <v>633</v>
      </c>
    </row>
    <row r="28591" spans="30:32" x14ac:dyDescent="0.2">
      <c r="AD28591" s="11" t="s">
        <v>43642</v>
      </c>
      <c r="AE28591" s="10" t="s">
        <v>4604</v>
      </c>
      <c r="AF28591" s="10" t="s">
        <v>633</v>
      </c>
    </row>
    <row r="28592" spans="30:32" x14ac:dyDescent="0.2">
      <c r="AD28592" s="11" t="s">
        <v>43643</v>
      </c>
      <c r="AE28592" s="10" t="s">
        <v>3569</v>
      </c>
      <c r="AF28592" s="10" t="s">
        <v>633</v>
      </c>
    </row>
    <row r="28593" spans="30:32" x14ac:dyDescent="0.2">
      <c r="AD28593" s="11" t="s">
        <v>43644</v>
      </c>
      <c r="AE28593" s="10" t="s">
        <v>43645</v>
      </c>
      <c r="AF28593" s="10" t="s">
        <v>633</v>
      </c>
    </row>
    <row r="28594" spans="30:32" x14ac:dyDescent="0.2">
      <c r="AD28594" s="11" t="s">
        <v>43646</v>
      </c>
      <c r="AE28594" s="10" t="s">
        <v>22645</v>
      </c>
      <c r="AF28594" s="10" t="s">
        <v>633</v>
      </c>
    </row>
    <row r="28595" spans="30:32" x14ac:dyDescent="0.2">
      <c r="AD28595" s="11" t="s">
        <v>43647</v>
      </c>
      <c r="AE28595" s="10" t="s">
        <v>43648</v>
      </c>
      <c r="AF28595" s="10" t="s">
        <v>633</v>
      </c>
    </row>
    <row r="28596" spans="30:32" x14ac:dyDescent="0.2">
      <c r="AD28596" s="11" t="s">
        <v>43649</v>
      </c>
      <c r="AE28596" s="10" t="s">
        <v>42713</v>
      </c>
      <c r="AF28596" s="10" t="s">
        <v>633</v>
      </c>
    </row>
    <row r="28597" spans="30:32" x14ac:dyDescent="0.2">
      <c r="AD28597" s="11" t="s">
        <v>43650</v>
      </c>
      <c r="AE28597" s="10" t="s">
        <v>42713</v>
      </c>
      <c r="AF28597" s="10" t="s">
        <v>633</v>
      </c>
    </row>
    <row r="28598" spans="30:32" x14ac:dyDescent="0.2">
      <c r="AD28598" s="11" t="s">
        <v>43651</v>
      </c>
      <c r="AE28598" s="10" t="s">
        <v>43652</v>
      </c>
      <c r="AF28598" s="10" t="s">
        <v>633</v>
      </c>
    </row>
    <row r="28599" spans="30:32" x14ac:dyDescent="0.2">
      <c r="AD28599" s="11" t="s">
        <v>43653</v>
      </c>
      <c r="AE28599" s="10" t="s">
        <v>19907</v>
      </c>
      <c r="AF28599" s="10" t="s">
        <v>633</v>
      </c>
    </row>
    <row r="28600" spans="30:32" x14ac:dyDescent="0.2">
      <c r="AD28600" s="11" t="s">
        <v>43654</v>
      </c>
      <c r="AE28600" s="10" t="s">
        <v>43655</v>
      </c>
      <c r="AF28600" s="10" t="s">
        <v>633</v>
      </c>
    </row>
    <row r="28601" spans="30:32" x14ac:dyDescent="0.2">
      <c r="AD28601" s="11" t="s">
        <v>43656</v>
      </c>
      <c r="AE28601" s="10" t="s">
        <v>17649</v>
      </c>
      <c r="AF28601" s="10" t="s">
        <v>633</v>
      </c>
    </row>
    <row r="28602" spans="30:32" x14ac:dyDescent="0.2">
      <c r="AD28602" s="11" t="s">
        <v>43657</v>
      </c>
      <c r="AE28602" s="10" t="s">
        <v>43658</v>
      </c>
      <c r="AF28602" s="10" t="s">
        <v>633</v>
      </c>
    </row>
    <row r="28603" spans="30:32" x14ac:dyDescent="0.2">
      <c r="AD28603" s="11" t="s">
        <v>43659</v>
      </c>
      <c r="AE28603" s="10" t="s">
        <v>43660</v>
      </c>
      <c r="AF28603" s="10" t="s">
        <v>633</v>
      </c>
    </row>
    <row r="28604" spans="30:32" x14ac:dyDescent="0.2">
      <c r="AD28604" s="11" t="s">
        <v>43661</v>
      </c>
      <c r="AE28604" s="10" t="s">
        <v>42722</v>
      </c>
      <c r="AF28604" s="10" t="s">
        <v>633</v>
      </c>
    </row>
    <row r="28605" spans="30:32" x14ac:dyDescent="0.2">
      <c r="AD28605" s="11" t="s">
        <v>43662</v>
      </c>
      <c r="AE28605" s="10" t="s">
        <v>43663</v>
      </c>
      <c r="AF28605" s="10" t="s">
        <v>633</v>
      </c>
    </row>
    <row r="28606" spans="30:32" x14ac:dyDescent="0.2">
      <c r="AD28606" s="11" t="s">
        <v>43664</v>
      </c>
      <c r="AE28606" s="10" t="s">
        <v>43663</v>
      </c>
      <c r="AF28606" s="10" t="s">
        <v>633</v>
      </c>
    </row>
    <row r="28607" spans="30:32" x14ac:dyDescent="0.2">
      <c r="AD28607" s="11" t="s">
        <v>43665</v>
      </c>
      <c r="AE28607" s="10" t="s">
        <v>43663</v>
      </c>
      <c r="AF28607" s="10" t="s">
        <v>633</v>
      </c>
    </row>
    <row r="28608" spans="30:32" x14ac:dyDescent="0.2">
      <c r="AD28608" s="11" t="s">
        <v>43666</v>
      </c>
      <c r="AE28608" s="10" t="s">
        <v>43667</v>
      </c>
      <c r="AF28608" s="10" t="s">
        <v>633</v>
      </c>
    </row>
    <row r="28609" spans="30:32" x14ac:dyDescent="0.2">
      <c r="AD28609" s="11" t="s">
        <v>43668</v>
      </c>
      <c r="AE28609" s="10" t="s">
        <v>43669</v>
      </c>
      <c r="AF28609" s="10" t="s">
        <v>633</v>
      </c>
    </row>
    <row r="28610" spans="30:32" x14ac:dyDescent="0.2">
      <c r="AD28610" s="11" t="s">
        <v>43670</v>
      </c>
      <c r="AE28610" s="10" t="s">
        <v>43671</v>
      </c>
      <c r="AF28610" s="10" t="s">
        <v>633</v>
      </c>
    </row>
    <row r="28611" spans="30:32" x14ac:dyDescent="0.2">
      <c r="AD28611" s="11" t="s">
        <v>43672</v>
      </c>
      <c r="AE28611" s="10" t="s">
        <v>43671</v>
      </c>
      <c r="AF28611" s="10" t="s">
        <v>633</v>
      </c>
    </row>
    <row r="28612" spans="30:32" x14ac:dyDescent="0.2">
      <c r="AD28612" s="11" t="s">
        <v>43673</v>
      </c>
      <c r="AE28612" s="10" t="s">
        <v>43671</v>
      </c>
      <c r="AF28612" s="10" t="s">
        <v>633</v>
      </c>
    </row>
    <row r="28613" spans="30:32" x14ac:dyDescent="0.2">
      <c r="AD28613" s="11" t="s">
        <v>43674</v>
      </c>
      <c r="AE28613" s="10" t="s">
        <v>43675</v>
      </c>
      <c r="AF28613" s="10" t="s">
        <v>633</v>
      </c>
    </row>
    <row r="28614" spans="30:32" x14ac:dyDescent="0.2">
      <c r="AD28614" s="11" t="s">
        <v>43676</v>
      </c>
      <c r="AE28614" s="10" t="s">
        <v>43677</v>
      </c>
      <c r="AF28614" s="10" t="s">
        <v>633</v>
      </c>
    </row>
    <row r="28615" spans="30:32" x14ac:dyDescent="0.2">
      <c r="AD28615" s="11" t="s">
        <v>43678</v>
      </c>
      <c r="AE28615" s="10" t="s">
        <v>43677</v>
      </c>
      <c r="AF28615" s="10" t="s">
        <v>633</v>
      </c>
    </row>
    <row r="28616" spans="30:32" x14ac:dyDescent="0.2">
      <c r="AD28616" s="11" t="s">
        <v>43679</v>
      </c>
      <c r="AE28616" s="10" t="s">
        <v>43677</v>
      </c>
      <c r="AF28616" s="10" t="s">
        <v>633</v>
      </c>
    </row>
    <row r="28617" spans="30:32" x14ac:dyDescent="0.2">
      <c r="AD28617" s="11" t="s">
        <v>43680</v>
      </c>
      <c r="AE28617" s="10" t="s">
        <v>43677</v>
      </c>
      <c r="AF28617" s="10" t="s">
        <v>633</v>
      </c>
    </row>
    <row r="28618" spans="30:32" x14ac:dyDescent="0.2">
      <c r="AD28618" s="11" t="s">
        <v>43681</v>
      </c>
      <c r="AE28618" s="10" t="s">
        <v>43677</v>
      </c>
      <c r="AF28618" s="10" t="s">
        <v>633</v>
      </c>
    </row>
    <row r="28619" spans="30:32" x14ac:dyDescent="0.2">
      <c r="AD28619" s="11" t="s">
        <v>43682</v>
      </c>
      <c r="AE28619" s="10" t="s">
        <v>43677</v>
      </c>
      <c r="AF28619" s="10" t="s">
        <v>633</v>
      </c>
    </row>
    <row r="28620" spans="30:32" x14ac:dyDescent="0.2">
      <c r="AD28620" s="11" t="s">
        <v>43683</v>
      </c>
      <c r="AE28620" s="10" t="s">
        <v>43677</v>
      </c>
      <c r="AF28620" s="10" t="s">
        <v>633</v>
      </c>
    </row>
    <row r="28621" spans="30:32" x14ac:dyDescent="0.2">
      <c r="AD28621" s="11" t="s">
        <v>43684</v>
      </c>
      <c r="AE28621" s="10" t="s">
        <v>43677</v>
      </c>
      <c r="AF28621" s="10" t="s">
        <v>633</v>
      </c>
    </row>
    <row r="28622" spans="30:32" x14ac:dyDescent="0.2">
      <c r="AD28622" s="11" t="s">
        <v>43685</v>
      </c>
      <c r="AE28622" s="10" t="s">
        <v>43677</v>
      </c>
      <c r="AF28622" s="10" t="s">
        <v>633</v>
      </c>
    </row>
    <row r="28623" spans="30:32" x14ac:dyDescent="0.2">
      <c r="AD28623" s="11" t="s">
        <v>43686</v>
      </c>
      <c r="AE28623" s="10" t="s">
        <v>43677</v>
      </c>
      <c r="AF28623" s="10" t="s">
        <v>633</v>
      </c>
    </row>
    <row r="28624" spans="30:32" x14ac:dyDescent="0.2">
      <c r="AD28624" s="11" t="s">
        <v>43687</v>
      </c>
      <c r="AE28624" s="10" t="s">
        <v>43677</v>
      </c>
      <c r="AF28624" s="10" t="s">
        <v>633</v>
      </c>
    </row>
    <row r="28625" spans="30:32" x14ac:dyDescent="0.2">
      <c r="AD28625" s="11" t="s">
        <v>43688</v>
      </c>
      <c r="AE28625" s="10" t="s">
        <v>43677</v>
      </c>
      <c r="AF28625" s="10" t="s">
        <v>633</v>
      </c>
    </row>
    <row r="28626" spans="30:32" x14ac:dyDescent="0.2">
      <c r="AD28626" s="11" t="s">
        <v>43689</v>
      </c>
      <c r="AE28626" s="10" t="s">
        <v>43677</v>
      </c>
      <c r="AF28626" s="10" t="s">
        <v>633</v>
      </c>
    </row>
    <row r="28627" spans="30:32" x14ac:dyDescent="0.2">
      <c r="AD28627" s="11" t="s">
        <v>43690</v>
      </c>
      <c r="AE28627" s="10" t="s">
        <v>43677</v>
      </c>
      <c r="AF28627" s="10" t="s">
        <v>633</v>
      </c>
    </row>
    <row r="28628" spans="30:32" x14ac:dyDescent="0.2">
      <c r="AD28628" s="11" t="s">
        <v>43691</v>
      </c>
      <c r="AE28628" s="10" t="s">
        <v>43677</v>
      </c>
      <c r="AF28628" s="10" t="s">
        <v>633</v>
      </c>
    </row>
    <row r="28629" spans="30:32" x14ac:dyDescent="0.2">
      <c r="AD28629" s="11" t="s">
        <v>43692</v>
      </c>
      <c r="AE28629" s="10" t="s">
        <v>43677</v>
      </c>
      <c r="AF28629" s="10" t="s">
        <v>633</v>
      </c>
    </row>
    <row r="28630" spans="30:32" x14ac:dyDescent="0.2">
      <c r="AD28630" s="11" t="s">
        <v>43693</v>
      </c>
      <c r="AE28630" s="10" t="s">
        <v>43677</v>
      </c>
      <c r="AF28630" s="10" t="s">
        <v>633</v>
      </c>
    </row>
    <row r="28631" spans="30:32" x14ac:dyDescent="0.2">
      <c r="AD28631" s="11" t="s">
        <v>43694</v>
      </c>
      <c r="AE28631" s="10" t="s">
        <v>43677</v>
      </c>
      <c r="AF28631" s="10" t="s">
        <v>633</v>
      </c>
    </row>
    <row r="28632" spans="30:32" x14ac:dyDescent="0.2">
      <c r="AD28632" s="11" t="s">
        <v>43695</v>
      </c>
      <c r="AE28632" s="10" t="s">
        <v>43677</v>
      </c>
      <c r="AF28632" s="10" t="s">
        <v>633</v>
      </c>
    </row>
    <row r="28633" spans="30:32" x14ac:dyDescent="0.2">
      <c r="AD28633" s="11" t="s">
        <v>43696</v>
      </c>
      <c r="AE28633" s="10" t="s">
        <v>43677</v>
      </c>
      <c r="AF28633" s="10" t="s">
        <v>633</v>
      </c>
    </row>
    <row r="28634" spans="30:32" x14ac:dyDescent="0.2">
      <c r="AD28634" s="11" t="s">
        <v>43697</v>
      </c>
      <c r="AE28634" s="10" t="s">
        <v>43677</v>
      </c>
      <c r="AF28634" s="10" t="s">
        <v>633</v>
      </c>
    </row>
    <row r="28635" spans="30:32" x14ac:dyDescent="0.2">
      <c r="AD28635" s="11" t="s">
        <v>43698</v>
      </c>
      <c r="AE28635" s="10" t="s">
        <v>43677</v>
      </c>
      <c r="AF28635" s="10" t="s">
        <v>633</v>
      </c>
    </row>
    <row r="28636" spans="30:32" x14ac:dyDescent="0.2">
      <c r="AD28636" s="11" t="s">
        <v>43699</v>
      </c>
      <c r="AE28636" s="10" t="s">
        <v>43677</v>
      </c>
      <c r="AF28636" s="10" t="s">
        <v>633</v>
      </c>
    </row>
    <row r="28637" spans="30:32" x14ac:dyDescent="0.2">
      <c r="AD28637" s="11" t="s">
        <v>43700</v>
      </c>
      <c r="AE28637" s="10" t="s">
        <v>43677</v>
      </c>
      <c r="AF28637" s="10" t="s">
        <v>633</v>
      </c>
    </row>
    <row r="28638" spans="30:32" x14ac:dyDescent="0.2">
      <c r="AD28638" s="11" t="s">
        <v>43701</v>
      </c>
      <c r="AE28638" s="10" t="s">
        <v>43677</v>
      </c>
      <c r="AF28638" s="10" t="s">
        <v>633</v>
      </c>
    </row>
    <row r="28639" spans="30:32" x14ac:dyDescent="0.2">
      <c r="AD28639" s="11" t="s">
        <v>43702</v>
      </c>
      <c r="AE28639" s="10" t="s">
        <v>43677</v>
      </c>
      <c r="AF28639" s="10" t="s">
        <v>633</v>
      </c>
    </row>
    <row r="28640" spans="30:32" x14ac:dyDescent="0.2">
      <c r="AD28640" s="11" t="s">
        <v>43703</v>
      </c>
      <c r="AE28640" s="10" t="s">
        <v>43677</v>
      </c>
      <c r="AF28640" s="10" t="s">
        <v>633</v>
      </c>
    </row>
    <row r="28641" spans="30:32" x14ac:dyDescent="0.2">
      <c r="AD28641" s="11" t="s">
        <v>43704</v>
      </c>
      <c r="AE28641" s="10" t="s">
        <v>43677</v>
      </c>
      <c r="AF28641" s="10" t="s">
        <v>633</v>
      </c>
    </row>
    <row r="28642" spans="30:32" x14ac:dyDescent="0.2">
      <c r="AD28642" s="11" t="s">
        <v>43705</v>
      </c>
      <c r="AE28642" s="10" t="s">
        <v>43677</v>
      </c>
      <c r="AF28642" s="10" t="s">
        <v>633</v>
      </c>
    </row>
    <row r="28643" spans="30:32" x14ac:dyDescent="0.2">
      <c r="AD28643" s="11" t="s">
        <v>43706</v>
      </c>
      <c r="AE28643" s="10" t="s">
        <v>43677</v>
      </c>
      <c r="AF28643" s="10" t="s">
        <v>633</v>
      </c>
    </row>
    <row r="28644" spans="30:32" x14ac:dyDescent="0.2">
      <c r="AD28644" s="11" t="s">
        <v>43707</v>
      </c>
      <c r="AE28644" s="10" t="s">
        <v>43677</v>
      </c>
      <c r="AF28644" s="10" t="s">
        <v>633</v>
      </c>
    </row>
    <row r="28645" spans="30:32" x14ac:dyDescent="0.2">
      <c r="AD28645" s="11" t="s">
        <v>43708</v>
      </c>
      <c r="AE28645" s="10" t="s">
        <v>43677</v>
      </c>
      <c r="AF28645" s="10" t="s">
        <v>633</v>
      </c>
    </row>
    <row r="28646" spans="30:32" x14ac:dyDescent="0.2">
      <c r="AD28646" s="11" t="s">
        <v>43709</v>
      </c>
      <c r="AE28646" s="10" t="s">
        <v>43677</v>
      </c>
      <c r="AF28646" s="10" t="s">
        <v>633</v>
      </c>
    </row>
    <row r="28647" spans="30:32" x14ac:dyDescent="0.2">
      <c r="AD28647" s="11" t="s">
        <v>43710</v>
      </c>
      <c r="AE28647" s="10" t="s">
        <v>43677</v>
      </c>
      <c r="AF28647" s="10" t="s">
        <v>633</v>
      </c>
    </row>
    <row r="28648" spans="30:32" x14ac:dyDescent="0.2">
      <c r="AD28648" s="11" t="s">
        <v>43711</v>
      </c>
      <c r="AE28648" s="10" t="s">
        <v>43677</v>
      </c>
      <c r="AF28648" s="10" t="s">
        <v>633</v>
      </c>
    </row>
    <row r="28649" spans="30:32" x14ac:dyDescent="0.2">
      <c r="AD28649" s="11" t="s">
        <v>43712</v>
      </c>
      <c r="AE28649" s="10" t="s">
        <v>43677</v>
      </c>
      <c r="AF28649" s="10" t="s">
        <v>633</v>
      </c>
    </row>
    <row r="28650" spans="30:32" x14ac:dyDescent="0.2">
      <c r="AD28650" s="11" t="s">
        <v>43713</v>
      </c>
      <c r="AE28650" s="10" t="s">
        <v>43677</v>
      </c>
      <c r="AF28650" s="10" t="s">
        <v>633</v>
      </c>
    </row>
    <row r="28651" spans="30:32" x14ac:dyDescent="0.2">
      <c r="AD28651" s="11" t="s">
        <v>43714</v>
      </c>
      <c r="AE28651" s="10" t="s">
        <v>43677</v>
      </c>
      <c r="AF28651" s="10" t="s">
        <v>633</v>
      </c>
    </row>
    <row r="28652" spans="30:32" x14ac:dyDescent="0.2">
      <c r="AD28652" s="11" t="s">
        <v>43715</v>
      </c>
      <c r="AE28652" s="10" t="s">
        <v>43677</v>
      </c>
      <c r="AF28652" s="10" t="s">
        <v>633</v>
      </c>
    </row>
    <row r="28653" spans="30:32" x14ac:dyDescent="0.2">
      <c r="AD28653" s="11" t="s">
        <v>43716</v>
      </c>
      <c r="AE28653" s="10" t="s">
        <v>43677</v>
      </c>
      <c r="AF28653" s="10" t="s">
        <v>633</v>
      </c>
    </row>
    <row r="28654" spans="30:32" x14ac:dyDescent="0.2">
      <c r="AD28654" s="11" t="s">
        <v>43717</v>
      </c>
      <c r="AE28654" s="10" t="s">
        <v>43677</v>
      </c>
      <c r="AF28654" s="10" t="s">
        <v>633</v>
      </c>
    </row>
    <row r="28655" spans="30:32" x14ac:dyDescent="0.2">
      <c r="AD28655" s="11" t="s">
        <v>43718</v>
      </c>
      <c r="AE28655" s="10" t="s">
        <v>43677</v>
      </c>
      <c r="AF28655" s="10" t="s">
        <v>633</v>
      </c>
    </row>
    <row r="28656" spans="30:32" x14ac:dyDescent="0.2">
      <c r="AD28656" s="11" t="s">
        <v>43719</v>
      </c>
      <c r="AE28656" s="10" t="s">
        <v>43677</v>
      </c>
      <c r="AF28656" s="10" t="s">
        <v>633</v>
      </c>
    </row>
    <row r="28657" spans="30:32" x14ac:dyDescent="0.2">
      <c r="AD28657" s="11" t="s">
        <v>43720</v>
      </c>
      <c r="AE28657" s="10" t="s">
        <v>43677</v>
      </c>
      <c r="AF28657" s="10" t="s">
        <v>633</v>
      </c>
    </row>
    <row r="28658" spans="30:32" x14ac:dyDescent="0.2">
      <c r="AD28658" s="11" t="s">
        <v>43721</v>
      </c>
      <c r="AE28658" s="10" t="s">
        <v>43677</v>
      </c>
      <c r="AF28658" s="10" t="s">
        <v>633</v>
      </c>
    </row>
    <row r="28659" spans="30:32" x14ac:dyDescent="0.2">
      <c r="AD28659" s="11" t="s">
        <v>43722</v>
      </c>
      <c r="AE28659" s="10" t="s">
        <v>43677</v>
      </c>
      <c r="AF28659" s="10" t="s">
        <v>633</v>
      </c>
    </row>
    <row r="28660" spans="30:32" x14ac:dyDescent="0.2">
      <c r="AD28660" s="11" t="s">
        <v>43723</v>
      </c>
      <c r="AE28660" s="10" t="s">
        <v>43677</v>
      </c>
      <c r="AF28660" s="10" t="s">
        <v>633</v>
      </c>
    </row>
    <row r="28661" spans="30:32" x14ac:dyDescent="0.2">
      <c r="AD28661" s="11" t="s">
        <v>43724</v>
      </c>
      <c r="AE28661" s="10" t="s">
        <v>43677</v>
      </c>
      <c r="AF28661" s="10" t="s">
        <v>633</v>
      </c>
    </row>
    <row r="28662" spans="30:32" x14ac:dyDescent="0.2">
      <c r="AD28662" s="11" t="s">
        <v>43725</v>
      </c>
      <c r="AE28662" s="10" t="s">
        <v>43677</v>
      </c>
      <c r="AF28662" s="10" t="s">
        <v>633</v>
      </c>
    </row>
    <row r="28663" spans="30:32" x14ac:dyDescent="0.2">
      <c r="AD28663" s="11" t="s">
        <v>43726</v>
      </c>
      <c r="AE28663" s="10" t="s">
        <v>43677</v>
      </c>
      <c r="AF28663" s="10" t="s">
        <v>633</v>
      </c>
    </row>
    <row r="28664" spans="30:32" x14ac:dyDescent="0.2">
      <c r="AD28664" s="11" t="s">
        <v>43727</v>
      </c>
      <c r="AE28664" s="10" t="s">
        <v>43677</v>
      </c>
      <c r="AF28664" s="10" t="s">
        <v>633</v>
      </c>
    </row>
    <row r="28665" spans="30:32" x14ac:dyDescent="0.2">
      <c r="AD28665" s="11" t="s">
        <v>43728</v>
      </c>
      <c r="AE28665" s="10" t="s">
        <v>43677</v>
      </c>
      <c r="AF28665" s="10" t="s">
        <v>633</v>
      </c>
    </row>
    <row r="28666" spans="30:32" x14ac:dyDescent="0.2">
      <c r="AD28666" s="11" t="s">
        <v>43729</v>
      </c>
      <c r="AE28666" s="10" t="s">
        <v>43677</v>
      </c>
      <c r="AF28666" s="10" t="s">
        <v>633</v>
      </c>
    </row>
    <row r="28667" spans="30:32" x14ac:dyDescent="0.2">
      <c r="AD28667" s="11" t="s">
        <v>43730</v>
      </c>
      <c r="AE28667" s="10" t="s">
        <v>43677</v>
      </c>
      <c r="AF28667" s="10" t="s">
        <v>633</v>
      </c>
    </row>
    <row r="28668" spans="30:32" x14ac:dyDescent="0.2">
      <c r="AD28668" s="11" t="s">
        <v>43731</v>
      </c>
      <c r="AE28668" s="10" t="s">
        <v>43677</v>
      </c>
      <c r="AF28668" s="10" t="s">
        <v>633</v>
      </c>
    </row>
    <row r="28669" spans="30:32" x14ac:dyDescent="0.2">
      <c r="AD28669" s="11" t="s">
        <v>43732</v>
      </c>
      <c r="AE28669" s="10" t="s">
        <v>43677</v>
      </c>
      <c r="AF28669" s="10" t="s">
        <v>633</v>
      </c>
    </row>
    <row r="28670" spans="30:32" x14ac:dyDescent="0.2">
      <c r="AD28670" s="11" t="s">
        <v>43733</v>
      </c>
      <c r="AE28670" s="10" t="s">
        <v>43677</v>
      </c>
      <c r="AF28670" s="10" t="s">
        <v>633</v>
      </c>
    </row>
    <row r="28671" spans="30:32" x14ac:dyDescent="0.2">
      <c r="AD28671" s="11" t="s">
        <v>43734</v>
      </c>
      <c r="AE28671" s="10" t="s">
        <v>43677</v>
      </c>
      <c r="AF28671" s="10" t="s">
        <v>633</v>
      </c>
    </row>
    <row r="28672" spans="30:32" x14ac:dyDescent="0.2">
      <c r="AD28672" s="11" t="s">
        <v>43735</v>
      </c>
      <c r="AE28672" s="10" t="s">
        <v>43677</v>
      </c>
      <c r="AF28672" s="10" t="s">
        <v>633</v>
      </c>
    </row>
    <row r="28673" spans="30:32" x14ac:dyDescent="0.2">
      <c r="AD28673" s="11" t="s">
        <v>43736</v>
      </c>
      <c r="AE28673" s="10" t="s">
        <v>43677</v>
      </c>
      <c r="AF28673" s="10" t="s">
        <v>633</v>
      </c>
    </row>
    <row r="28674" spans="30:32" x14ac:dyDescent="0.2">
      <c r="AD28674" s="11" t="s">
        <v>43737</v>
      </c>
      <c r="AE28674" s="10" t="s">
        <v>43677</v>
      </c>
      <c r="AF28674" s="10" t="s">
        <v>633</v>
      </c>
    </row>
    <row r="28675" spans="30:32" x14ac:dyDescent="0.2">
      <c r="AD28675" s="11" t="s">
        <v>43738</v>
      </c>
      <c r="AE28675" s="10" t="s">
        <v>43739</v>
      </c>
      <c r="AF28675" s="10" t="s">
        <v>633</v>
      </c>
    </row>
    <row r="28676" spans="30:32" x14ac:dyDescent="0.2">
      <c r="AD28676" s="11" t="s">
        <v>43740</v>
      </c>
      <c r="AE28676" s="10" t="s">
        <v>43741</v>
      </c>
      <c r="AF28676" s="10" t="s">
        <v>633</v>
      </c>
    </row>
    <row r="28677" spans="30:32" x14ac:dyDescent="0.2">
      <c r="AD28677" s="11" t="s">
        <v>43742</v>
      </c>
      <c r="AE28677" s="10" t="s">
        <v>25886</v>
      </c>
      <c r="AF28677" s="10" t="s">
        <v>633</v>
      </c>
    </row>
    <row r="28678" spans="30:32" x14ac:dyDescent="0.2">
      <c r="AD28678" s="11" t="s">
        <v>43743</v>
      </c>
      <c r="AE28678" s="10" t="s">
        <v>36424</v>
      </c>
      <c r="AF28678" s="10" t="s">
        <v>633</v>
      </c>
    </row>
    <row r="28679" spans="30:32" x14ac:dyDescent="0.2">
      <c r="AD28679" s="11" t="s">
        <v>43744</v>
      </c>
      <c r="AE28679" s="10" t="s">
        <v>1442</v>
      </c>
      <c r="AF28679" s="10" t="s">
        <v>633</v>
      </c>
    </row>
    <row r="28680" spans="30:32" x14ac:dyDescent="0.2">
      <c r="AD28680" s="11" t="s">
        <v>43745</v>
      </c>
      <c r="AE28680" s="10" t="s">
        <v>4216</v>
      </c>
      <c r="AF28680" s="10" t="s">
        <v>633</v>
      </c>
    </row>
    <row r="28681" spans="30:32" x14ac:dyDescent="0.2">
      <c r="AD28681" s="11" t="s">
        <v>43746</v>
      </c>
      <c r="AE28681" s="10" t="s">
        <v>17691</v>
      </c>
      <c r="AF28681" s="10" t="s">
        <v>633</v>
      </c>
    </row>
    <row r="28682" spans="30:32" x14ac:dyDescent="0.2">
      <c r="AD28682" s="11" t="s">
        <v>43747</v>
      </c>
      <c r="AE28682" s="10" t="s">
        <v>5324</v>
      </c>
      <c r="AF28682" s="10" t="s">
        <v>633</v>
      </c>
    </row>
    <row r="28683" spans="30:32" x14ac:dyDescent="0.2">
      <c r="AD28683" s="11" t="s">
        <v>43748</v>
      </c>
      <c r="AE28683" s="10" t="s">
        <v>18856</v>
      </c>
      <c r="AF28683" s="10" t="s">
        <v>633</v>
      </c>
    </row>
    <row r="28684" spans="30:32" x14ac:dyDescent="0.2">
      <c r="AD28684" s="11" t="s">
        <v>43749</v>
      </c>
      <c r="AE28684" s="10" t="s">
        <v>10765</v>
      </c>
      <c r="AF28684" s="10" t="s">
        <v>633</v>
      </c>
    </row>
    <row r="28685" spans="30:32" x14ac:dyDescent="0.2">
      <c r="AD28685" s="11" t="s">
        <v>43750</v>
      </c>
      <c r="AE28685" s="10" t="s">
        <v>43751</v>
      </c>
      <c r="AF28685" s="10" t="s">
        <v>633</v>
      </c>
    </row>
    <row r="28686" spans="30:32" x14ac:dyDescent="0.2">
      <c r="AD28686" s="11" t="s">
        <v>43752</v>
      </c>
      <c r="AE28686" s="10" t="s">
        <v>43753</v>
      </c>
      <c r="AF28686" s="10" t="s">
        <v>633</v>
      </c>
    </row>
    <row r="28687" spans="30:32" x14ac:dyDescent="0.2">
      <c r="AD28687" s="11" t="s">
        <v>43754</v>
      </c>
      <c r="AE28687" s="10" t="s">
        <v>43753</v>
      </c>
      <c r="AF28687" s="10" t="s">
        <v>633</v>
      </c>
    </row>
    <row r="28688" spans="30:32" x14ac:dyDescent="0.2">
      <c r="AD28688" s="11" t="s">
        <v>43755</v>
      </c>
      <c r="AE28688" s="10" t="s">
        <v>43756</v>
      </c>
      <c r="AF28688" s="10" t="s">
        <v>633</v>
      </c>
    </row>
    <row r="28689" spans="30:32" x14ac:dyDescent="0.2">
      <c r="AD28689" s="11" t="s">
        <v>43757</v>
      </c>
      <c r="AE28689" s="10" t="s">
        <v>4646</v>
      </c>
      <c r="AF28689" s="10" t="s">
        <v>633</v>
      </c>
    </row>
    <row r="28690" spans="30:32" x14ac:dyDescent="0.2">
      <c r="AD28690" s="11" t="s">
        <v>43758</v>
      </c>
      <c r="AE28690" s="10" t="s">
        <v>43759</v>
      </c>
      <c r="AF28690" s="10" t="s">
        <v>633</v>
      </c>
    </row>
    <row r="28691" spans="30:32" x14ac:dyDescent="0.2">
      <c r="AD28691" s="11" t="s">
        <v>43760</v>
      </c>
      <c r="AE28691" s="10" t="s">
        <v>40801</v>
      </c>
      <c r="AF28691" s="10" t="s">
        <v>633</v>
      </c>
    </row>
    <row r="28692" spans="30:32" x14ac:dyDescent="0.2">
      <c r="AD28692" s="11" t="s">
        <v>43761</v>
      </c>
      <c r="AE28692" s="10" t="s">
        <v>43762</v>
      </c>
      <c r="AF28692" s="10" t="s">
        <v>633</v>
      </c>
    </row>
    <row r="28693" spans="30:32" x14ac:dyDescent="0.2">
      <c r="AD28693" s="11" t="s">
        <v>43763</v>
      </c>
      <c r="AE28693" s="10" t="s">
        <v>6076</v>
      </c>
      <c r="AF28693" s="10" t="s">
        <v>633</v>
      </c>
    </row>
    <row r="28694" spans="30:32" x14ac:dyDescent="0.2">
      <c r="AD28694" s="11" t="s">
        <v>43764</v>
      </c>
      <c r="AE28694" s="10" t="s">
        <v>32943</v>
      </c>
      <c r="AF28694" s="10" t="s">
        <v>633</v>
      </c>
    </row>
    <row r="28695" spans="30:32" x14ac:dyDescent="0.2">
      <c r="AD28695" s="11" t="s">
        <v>43765</v>
      </c>
      <c r="AE28695" s="10" t="s">
        <v>6080</v>
      </c>
      <c r="AF28695" s="10" t="s">
        <v>633</v>
      </c>
    </row>
    <row r="28696" spans="30:32" x14ac:dyDescent="0.2">
      <c r="AD28696" s="11" t="s">
        <v>43766</v>
      </c>
      <c r="AE28696" s="10" t="s">
        <v>34731</v>
      </c>
      <c r="AF28696" s="10" t="s">
        <v>633</v>
      </c>
    </row>
    <row r="28697" spans="30:32" x14ac:dyDescent="0.2">
      <c r="AD28697" s="11" t="s">
        <v>43767</v>
      </c>
      <c r="AE28697" s="10" t="s">
        <v>2528</v>
      </c>
      <c r="AF28697" s="10" t="s">
        <v>633</v>
      </c>
    </row>
    <row r="28698" spans="30:32" x14ac:dyDescent="0.2">
      <c r="AD28698" s="11" t="s">
        <v>43768</v>
      </c>
      <c r="AE28698" s="10" t="s">
        <v>43769</v>
      </c>
      <c r="AF28698" s="10" t="s">
        <v>633</v>
      </c>
    </row>
    <row r="28699" spans="30:32" x14ac:dyDescent="0.2">
      <c r="AD28699" s="11" t="s">
        <v>43770</v>
      </c>
      <c r="AE28699" s="10" t="s">
        <v>43771</v>
      </c>
      <c r="AF28699" s="10" t="s">
        <v>633</v>
      </c>
    </row>
    <row r="28700" spans="30:32" x14ac:dyDescent="0.2">
      <c r="AD28700" s="11" t="s">
        <v>43772</v>
      </c>
      <c r="AE28700" s="10" t="s">
        <v>12420</v>
      </c>
      <c r="AF28700" s="10" t="s">
        <v>633</v>
      </c>
    </row>
    <row r="28701" spans="30:32" x14ac:dyDescent="0.2">
      <c r="AD28701" s="11" t="s">
        <v>43773</v>
      </c>
      <c r="AE28701" s="10" t="s">
        <v>43774</v>
      </c>
      <c r="AF28701" s="10" t="s">
        <v>633</v>
      </c>
    </row>
    <row r="28702" spans="30:32" x14ac:dyDescent="0.2">
      <c r="AD28702" s="11" t="s">
        <v>43775</v>
      </c>
      <c r="AE28702" s="10" t="s">
        <v>13298</v>
      </c>
      <c r="AF28702" s="10" t="s">
        <v>633</v>
      </c>
    </row>
    <row r="28703" spans="30:32" x14ac:dyDescent="0.2">
      <c r="AD28703" s="11" t="s">
        <v>43776</v>
      </c>
      <c r="AE28703" s="10" t="s">
        <v>13298</v>
      </c>
      <c r="AF28703" s="10" t="s">
        <v>633</v>
      </c>
    </row>
    <row r="28704" spans="30:32" x14ac:dyDescent="0.2">
      <c r="AD28704" s="11" t="s">
        <v>43777</v>
      </c>
      <c r="AE28704" s="10" t="s">
        <v>13298</v>
      </c>
      <c r="AF28704" s="10" t="s">
        <v>633</v>
      </c>
    </row>
    <row r="28705" spans="30:32" x14ac:dyDescent="0.2">
      <c r="AD28705" s="11" t="s">
        <v>43778</v>
      </c>
      <c r="AE28705" s="10" t="s">
        <v>16285</v>
      </c>
      <c r="AF28705" s="10" t="s">
        <v>633</v>
      </c>
    </row>
    <row r="28706" spans="30:32" x14ac:dyDescent="0.2">
      <c r="AD28706" s="11" t="s">
        <v>43779</v>
      </c>
      <c r="AE28706" s="10" t="s">
        <v>29416</v>
      </c>
      <c r="AF28706" s="10" t="s">
        <v>633</v>
      </c>
    </row>
    <row r="28707" spans="30:32" x14ac:dyDescent="0.2">
      <c r="AD28707" s="11" t="s">
        <v>43780</v>
      </c>
      <c r="AE28707" s="10" t="s">
        <v>43781</v>
      </c>
      <c r="AF28707" s="10" t="s">
        <v>633</v>
      </c>
    </row>
    <row r="28708" spans="30:32" x14ac:dyDescent="0.2">
      <c r="AD28708" s="11" t="s">
        <v>43782</v>
      </c>
      <c r="AE28708" s="10" t="s">
        <v>43783</v>
      </c>
      <c r="AF28708" s="10" t="s">
        <v>633</v>
      </c>
    </row>
    <row r="28709" spans="30:32" x14ac:dyDescent="0.2">
      <c r="AD28709" s="11" t="s">
        <v>43784</v>
      </c>
      <c r="AE28709" s="10" t="s">
        <v>43783</v>
      </c>
      <c r="AF28709" s="10" t="s">
        <v>633</v>
      </c>
    </row>
    <row r="28710" spans="30:32" x14ac:dyDescent="0.2">
      <c r="AD28710" s="11" t="s">
        <v>43785</v>
      </c>
      <c r="AE28710" s="10" t="s">
        <v>43786</v>
      </c>
      <c r="AF28710" s="10" t="s">
        <v>633</v>
      </c>
    </row>
    <row r="28711" spans="30:32" x14ac:dyDescent="0.2">
      <c r="AD28711" s="11" t="s">
        <v>43787</v>
      </c>
      <c r="AE28711" s="10" t="s">
        <v>43788</v>
      </c>
      <c r="AF28711" s="10" t="s">
        <v>633</v>
      </c>
    </row>
    <row r="28712" spans="30:32" x14ac:dyDescent="0.2">
      <c r="AD28712" s="11" t="s">
        <v>43789</v>
      </c>
      <c r="AE28712" s="10" t="s">
        <v>16287</v>
      </c>
      <c r="AF28712" s="10" t="s">
        <v>633</v>
      </c>
    </row>
    <row r="28713" spans="30:32" x14ac:dyDescent="0.2">
      <c r="AD28713" s="11" t="s">
        <v>43790</v>
      </c>
      <c r="AE28713" s="10" t="s">
        <v>43791</v>
      </c>
      <c r="AF28713" s="10" t="s">
        <v>633</v>
      </c>
    </row>
    <row r="28714" spans="30:32" x14ac:dyDescent="0.2">
      <c r="AD28714" s="11" t="s">
        <v>43792</v>
      </c>
      <c r="AE28714" s="10" t="s">
        <v>25416</v>
      </c>
      <c r="AF28714" s="10" t="s">
        <v>633</v>
      </c>
    </row>
    <row r="28715" spans="30:32" x14ac:dyDescent="0.2">
      <c r="AD28715" s="11" t="s">
        <v>43793</v>
      </c>
      <c r="AE28715" s="10" t="s">
        <v>43794</v>
      </c>
      <c r="AF28715" s="10" t="s">
        <v>633</v>
      </c>
    </row>
    <row r="28716" spans="30:32" x14ac:dyDescent="0.2">
      <c r="AD28716" s="11" t="s">
        <v>43795</v>
      </c>
      <c r="AE28716" s="10" t="s">
        <v>43796</v>
      </c>
      <c r="AF28716" s="10" t="s">
        <v>633</v>
      </c>
    </row>
    <row r="28717" spans="30:32" x14ac:dyDescent="0.2">
      <c r="AD28717" s="11" t="s">
        <v>43797</v>
      </c>
      <c r="AE28717" s="10" t="s">
        <v>43798</v>
      </c>
      <c r="AF28717" s="10" t="s">
        <v>633</v>
      </c>
    </row>
    <row r="28718" spans="30:32" x14ac:dyDescent="0.2">
      <c r="AD28718" s="11" t="s">
        <v>43799</v>
      </c>
      <c r="AE28718" s="10" t="s">
        <v>43800</v>
      </c>
      <c r="AF28718" s="10" t="s">
        <v>633</v>
      </c>
    </row>
    <row r="28719" spans="30:32" x14ac:dyDescent="0.2">
      <c r="AD28719" s="11" t="s">
        <v>43801</v>
      </c>
      <c r="AE28719" s="10" t="s">
        <v>43802</v>
      </c>
      <c r="AF28719" s="10" t="s">
        <v>633</v>
      </c>
    </row>
    <row r="28720" spans="30:32" x14ac:dyDescent="0.2">
      <c r="AD28720" s="11" t="s">
        <v>43803</v>
      </c>
      <c r="AE28720" s="10" t="s">
        <v>43804</v>
      </c>
      <c r="AF28720" s="10" t="s">
        <v>633</v>
      </c>
    </row>
    <row r="28721" spans="30:32" x14ac:dyDescent="0.2">
      <c r="AD28721" s="11" t="s">
        <v>43805</v>
      </c>
      <c r="AE28721" s="10" t="s">
        <v>43806</v>
      </c>
      <c r="AF28721" s="10" t="s">
        <v>633</v>
      </c>
    </row>
    <row r="28722" spans="30:32" x14ac:dyDescent="0.2">
      <c r="AD28722" s="11" t="s">
        <v>43807</v>
      </c>
      <c r="AE28722" s="10" t="s">
        <v>43808</v>
      </c>
      <c r="AF28722" s="10" t="s">
        <v>633</v>
      </c>
    </row>
    <row r="28723" spans="30:32" x14ac:dyDescent="0.2">
      <c r="AD28723" s="11" t="s">
        <v>43809</v>
      </c>
      <c r="AE28723" s="10" t="s">
        <v>1475</v>
      </c>
      <c r="AF28723" s="10" t="s">
        <v>633</v>
      </c>
    </row>
    <row r="28724" spans="30:32" x14ac:dyDescent="0.2">
      <c r="AD28724" s="11" t="s">
        <v>43810</v>
      </c>
      <c r="AE28724" s="10" t="s">
        <v>43811</v>
      </c>
      <c r="AF28724" s="10" t="s">
        <v>633</v>
      </c>
    </row>
    <row r="28725" spans="30:32" x14ac:dyDescent="0.2">
      <c r="AD28725" s="11" t="s">
        <v>43812</v>
      </c>
      <c r="AE28725" s="10" t="s">
        <v>39500</v>
      </c>
      <c r="AF28725" s="10" t="s">
        <v>633</v>
      </c>
    </row>
    <row r="28726" spans="30:32" x14ac:dyDescent="0.2">
      <c r="AD28726" s="11" t="s">
        <v>43813</v>
      </c>
      <c r="AE28726" s="10" t="s">
        <v>43814</v>
      </c>
      <c r="AF28726" s="10" t="s">
        <v>633</v>
      </c>
    </row>
    <row r="28727" spans="30:32" x14ac:dyDescent="0.2">
      <c r="AD28727" s="11" t="s">
        <v>43815</v>
      </c>
      <c r="AE28727" s="10" t="s">
        <v>43816</v>
      </c>
      <c r="AF28727" s="10" t="s">
        <v>633</v>
      </c>
    </row>
    <row r="28728" spans="30:32" x14ac:dyDescent="0.2">
      <c r="AD28728" s="11" t="s">
        <v>43817</v>
      </c>
      <c r="AE28728" s="10" t="s">
        <v>43818</v>
      </c>
      <c r="AF28728" s="10" t="s">
        <v>633</v>
      </c>
    </row>
    <row r="28729" spans="30:32" x14ac:dyDescent="0.2">
      <c r="AD28729" s="11" t="s">
        <v>43819</v>
      </c>
      <c r="AE28729" s="10" t="s">
        <v>26685</v>
      </c>
      <c r="AF28729" s="10" t="s">
        <v>633</v>
      </c>
    </row>
    <row r="28730" spans="30:32" x14ac:dyDescent="0.2">
      <c r="AD28730" s="11" t="s">
        <v>43820</v>
      </c>
      <c r="AE28730" s="10" t="s">
        <v>43821</v>
      </c>
      <c r="AF28730" s="10" t="s">
        <v>633</v>
      </c>
    </row>
    <row r="28731" spans="30:32" x14ac:dyDescent="0.2">
      <c r="AD28731" s="11" t="s">
        <v>43822</v>
      </c>
      <c r="AE28731" s="10" t="s">
        <v>43823</v>
      </c>
      <c r="AF28731" s="10" t="s">
        <v>633</v>
      </c>
    </row>
    <row r="28732" spans="30:32" x14ac:dyDescent="0.2">
      <c r="AD28732" s="11" t="s">
        <v>43824</v>
      </c>
      <c r="AE28732" s="10" t="s">
        <v>24208</v>
      </c>
      <c r="AF28732" s="10" t="s">
        <v>633</v>
      </c>
    </row>
    <row r="28733" spans="30:32" x14ac:dyDescent="0.2">
      <c r="AD28733" s="11" t="s">
        <v>43825</v>
      </c>
      <c r="AE28733" s="10" t="s">
        <v>43826</v>
      </c>
      <c r="AF28733" s="10" t="s">
        <v>633</v>
      </c>
    </row>
    <row r="28734" spans="30:32" x14ac:dyDescent="0.2">
      <c r="AD28734" s="11" t="s">
        <v>43827</v>
      </c>
      <c r="AE28734" s="10" t="s">
        <v>10918</v>
      </c>
      <c r="AF28734" s="10" t="s">
        <v>633</v>
      </c>
    </row>
    <row r="28735" spans="30:32" x14ac:dyDescent="0.2">
      <c r="AD28735" s="11" t="s">
        <v>43828</v>
      </c>
      <c r="AE28735" s="10" t="s">
        <v>13822</v>
      </c>
      <c r="AF28735" s="10" t="s">
        <v>633</v>
      </c>
    </row>
    <row r="28736" spans="30:32" x14ac:dyDescent="0.2">
      <c r="AD28736" s="11" t="s">
        <v>43829</v>
      </c>
      <c r="AE28736" s="10" t="s">
        <v>43830</v>
      </c>
      <c r="AF28736" s="10" t="s">
        <v>633</v>
      </c>
    </row>
    <row r="28737" spans="30:32" x14ac:dyDescent="0.2">
      <c r="AD28737" s="11" t="s">
        <v>43831</v>
      </c>
      <c r="AE28737" s="10" t="s">
        <v>43832</v>
      </c>
      <c r="AF28737" s="10" t="s">
        <v>633</v>
      </c>
    </row>
    <row r="28738" spans="30:32" x14ac:dyDescent="0.2">
      <c r="AD28738" s="11" t="s">
        <v>43833</v>
      </c>
      <c r="AE28738" s="10" t="s">
        <v>43834</v>
      </c>
      <c r="AF28738" s="10" t="s">
        <v>633</v>
      </c>
    </row>
    <row r="28739" spans="30:32" x14ac:dyDescent="0.2">
      <c r="AD28739" s="11" t="s">
        <v>43835</v>
      </c>
      <c r="AE28739" s="10" t="s">
        <v>6494</v>
      </c>
      <c r="AF28739" s="10" t="s">
        <v>633</v>
      </c>
    </row>
    <row r="28740" spans="30:32" x14ac:dyDescent="0.2">
      <c r="AD28740" s="11" t="s">
        <v>43836</v>
      </c>
      <c r="AE28740" s="10" t="s">
        <v>5449</v>
      </c>
      <c r="AF28740" s="10" t="s">
        <v>633</v>
      </c>
    </row>
    <row r="28741" spans="30:32" x14ac:dyDescent="0.2">
      <c r="AD28741" s="11" t="s">
        <v>43837</v>
      </c>
      <c r="AE28741" s="10" t="s">
        <v>43838</v>
      </c>
      <c r="AF28741" s="10" t="s">
        <v>633</v>
      </c>
    </row>
    <row r="28742" spans="30:32" x14ac:dyDescent="0.2">
      <c r="AD28742" s="11" t="s">
        <v>43839</v>
      </c>
      <c r="AE28742" s="10" t="s">
        <v>43840</v>
      </c>
      <c r="AF28742" s="10" t="s">
        <v>633</v>
      </c>
    </row>
    <row r="28743" spans="30:32" x14ac:dyDescent="0.2">
      <c r="AD28743" s="11" t="s">
        <v>43841</v>
      </c>
      <c r="AE28743" s="10" t="s">
        <v>6161</v>
      </c>
      <c r="AF28743" s="10" t="s">
        <v>633</v>
      </c>
    </row>
    <row r="28744" spans="30:32" x14ac:dyDescent="0.2">
      <c r="AD28744" s="11" t="s">
        <v>43842</v>
      </c>
      <c r="AE28744" s="10" t="s">
        <v>43843</v>
      </c>
      <c r="AF28744" s="10" t="s">
        <v>633</v>
      </c>
    </row>
    <row r="28745" spans="30:32" x14ac:dyDescent="0.2">
      <c r="AD28745" s="11" t="s">
        <v>43844</v>
      </c>
      <c r="AE28745" s="10" t="s">
        <v>43843</v>
      </c>
      <c r="AF28745" s="10" t="s">
        <v>633</v>
      </c>
    </row>
    <row r="28746" spans="30:32" x14ac:dyDescent="0.2">
      <c r="AD28746" s="11" t="s">
        <v>43845</v>
      </c>
      <c r="AE28746" s="10" t="s">
        <v>43843</v>
      </c>
      <c r="AF28746" s="10" t="s">
        <v>633</v>
      </c>
    </row>
    <row r="28747" spans="30:32" x14ac:dyDescent="0.2">
      <c r="AD28747" s="11" t="s">
        <v>43846</v>
      </c>
      <c r="AE28747" s="10" t="s">
        <v>43847</v>
      </c>
      <c r="AF28747" s="10" t="s">
        <v>633</v>
      </c>
    </row>
    <row r="28748" spans="30:32" x14ac:dyDescent="0.2">
      <c r="AD28748" s="11" t="s">
        <v>43848</v>
      </c>
      <c r="AE28748" s="10" t="s">
        <v>10995</v>
      </c>
      <c r="AF28748" s="10" t="s">
        <v>633</v>
      </c>
    </row>
    <row r="28749" spans="30:32" x14ac:dyDescent="0.2">
      <c r="AD28749" s="11" t="s">
        <v>43849</v>
      </c>
      <c r="AE28749" s="10" t="s">
        <v>43850</v>
      </c>
      <c r="AF28749" s="10" t="s">
        <v>633</v>
      </c>
    </row>
    <row r="28750" spans="30:32" x14ac:dyDescent="0.2">
      <c r="AD28750" s="11" t="s">
        <v>43851</v>
      </c>
      <c r="AE28750" s="10" t="s">
        <v>43852</v>
      </c>
      <c r="AF28750" s="10" t="s">
        <v>633</v>
      </c>
    </row>
    <row r="28751" spans="30:32" x14ac:dyDescent="0.2">
      <c r="AD28751" s="11" t="s">
        <v>43853</v>
      </c>
      <c r="AE28751" s="10" t="s">
        <v>43854</v>
      </c>
      <c r="AF28751" s="10" t="s">
        <v>633</v>
      </c>
    </row>
    <row r="28752" spans="30:32" x14ac:dyDescent="0.2">
      <c r="AD28752" s="11" t="s">
        <v>43855</v>
      </c>
      <c r="AE28752" s="10" t="s">
        <v>6805</v>
      </c>
      <c r="AF28752" s="10" t="s">
        <v>633</v>
      </c>
    </row>
    <row r="28753" spans="30:32" x14ac:dyDescent="0.2">
      <c r="AD28753" s="11" t="s">
        <v>43856</v>
      </c>
      <c r="AE28753" s="10" t="s">
        <v>16341</v>
      </c>
      <c r="AF28753" s="10" t="s">
        <v>633</v>
      </c>
    </row>
    <row r="28754" spans="30:32" x14ac:dyDescent="0.2">
      <c r="AD28754" s="11" t="s">
        <v>43857</v>
      </c>
      <c r="AE28754" s="10" t="s">
        <v>43858</v>
      </c>
      <c r="AF28754" s="10" t="s">
        <v>633</v>
      </c>
    </row>
    <row r="28755" spans="30:32" x14ac:dyDescent="0.2">
      <c r="AD28755" s="11" t="s">
        <v>43859</v>
      </c>
      <c r="AE28755" s="10" t="s">
        <v>43860</v>
      </c>
      <c r="AF28755" s="10" t="s">
        <v>633</v>
      </c>
    </row>
    <row r="28756" spans="30:32" x14ac:dyDescent="0.2">
      <c r="AD28756" s="11" t="s">
        <v>43861</v>
      </c>
      <c r="AE28756" s="10" t="s">
        <v>43862</v>
      </c>
      <c r="AF28756" s="10" t="s">
        <v>633</v>
      </c>
    </row>
    <row r="28757" spans="30:32" x14ac:dyDescent="0.2">
      <c r="AD28757" s="11" t="s">
        <v>43863</v>
      </c>
      <c r="AE28757" s="10" t="s">
        <v>43864</v>
      </c>
      <c r="AF28757" s="10" t="s">
        <v>633</v>
      </c>
    </row>
    <row r="28758" spans="30:32" x14ac:dyDescent="0.2">
      <c r="AD28758" s="11" t="s">
        <v>43865</v>
      </c>
      <c r="AE28758" s="10" t="s">
        <v>43866</v>
      </c>
      <c r="AF28758" s="10" t="s">
        <v>633</v>
      </c>
    </row>
    <row r="28759" spans="30:32" x14ac:dyDescent="0.2">
      <c r="AD28759" s="11" t="s">
        <v>43867</v>
      </c>
      <c r="AE28759" s="10" t="s">
        <v>43868</v>
      </c>
      <c r="AF28759" s="10" t="s">
        <v>633</v>
      </c>
    </row>
    <row r="28760" spans="30:32" x14ac:dyDescent="0.2">
      <c r="AD28760" s="11" t="s">
        <v>43869</v>
      </c>
      <c r="AE28760" s="10" t="s">
        <v>43870</v>
      </c>
      <c r="AF28760" s="10" t="s">
        <v>633</v>
      </c>
    </row>
    <row r="28761" spans="30:32" x14ac:dyDescent="0.2">
      <c r="AD28761" s="11" t="s">
        <v>43871</v>
      </c>
      <c r="AE28761" s="10" t="s">
        <v>18952</v>
      </c>
      <c r="AF28761" s="10" t="s">
        <v>633</v>
      </c>
    </row>
    <row r="28762" spans="30:32" x14ac:dyDescent="0.2">
      <c r="AD28762" s="11" t="s">
        <v>43872</v>
      </c>
      <c r="AE28762" s="10" t="s">
        <v>43873</v>
      </c>
      <c r="AF28762" s="10" t="s">
        <v>633</v>
      </c>
    </row>
    <row r="28763" spans="30:32" x14ac:dyDescent="0.2">
      <c r="AD28763" s="11" t="s">
        <v>43874</v>
      </c>
      <c r="AE28763" s="10" t="s">
        <v>43875</v>
      </c>
      <c r="AF28763" s="10" t="s">
        <v>633</v>
      </c>
    </row>
    <row r="28764" spans="30:32" x14ac:dyDescent="0.2">
      <c r="AD28764" s="11" t="s">
        <v>43876</v>
      </c>
      <c r="AE28764" s="10" t="s">
        <v>43875</v>
      </c>
      <c r="AF28764" s="10" t="s">
        <v>633</v>
      </c>
    </row>
    <row r="28765" spans="30:32" x14ac:dyDescent="0.2">
      <c r="AD28765" s="11" t="s">
        <v>43877</v>
      </c>
      <c r="AE28765" s="10" t="s">
        <v>43875</v>
      </c>
      <c r="AF28765" s="10" t="s">
        <v>633</v>
      </c>
    </row>
    <row r="28766" spans="30:32" x14ac:dyDescent="0.2">
      <c r="AD28766" s="11" t="s">
        <v>43878</v>
      </c>
      <c r="AE28766" s="10" t="s">
        <v>43875</v>
      </c>
      <c r="AF28766" s="10" t="s">
        <v>633</v>
      </c>
    </row>
    <row r="28767" spans="30:32" x14ac:dyDescent="0.2">
      <c r="AD28767" s="11" t="s">
        <v>43879</v>
      </c>
      <c r="AE28767" s="10" t="s">
        <v>43875</v>
      </c>
      <c r="AF28767" s="10" t="s">
        <v>633</v>
      </c>
    </row>
    <row r="28768" spans="30:32" x14ac:dyDescent="0.2">
      <c r="AD28768" s="11" t="s">
        <v>43880</v>
      </c>
      <c r="AE28768" s="10" t="s">
        <v>43875</v>
      </c>
      <c r="AF28768" s="10" t="s">
        <v>633</v>
      </c>
    </row>
    <row r="28769" spans="30:32" x14ac:dyDescent="0.2">
      <c r="AD28769" s="11" t="s">
        <v>43881</v>
      </c>
      <c r="AE28769" s="10" t="s">
        <v>43875</v>
      </c>
      <c r="AF28769" s="10" t="s">
        <v>633</v>
      </c>
    </row>
    <row r="28770" spans="30:32" x14ac:dyDescent="0.2">
      <c r="AD28770" s="11" t="s">
        <v>43882</v>
      </c>
      <c r="AE28770" s="10" t="s">
        <v>43875</v>
      </c>
      <c r="AF28770" s="10" t="s">
        <v>633</v>
      </c>
    </row>
    <row r="28771" spans="30:32" x14ac:dyDescent="0.2">
      <c r="AD28771" s="11" t="s">
        <v>43883</v>
      </c>
      <c r="AE28771" s="10" t="s">
        <v>43875</v>
      </c>
      <c r="AF28771" s="10" t="s">
        <v>633</v>
      </c>
    </row>
    <row r="28772" spans="30:32" x14ac:dyDescent="0.2">
      <c r="AD28772" s="11" t="s">
        <v>43884</v>
      </c>
      <c r="AE28772" s="10" t="s">
        <v>43885</v>
      </c>
      <c r="AF28772" s="10" t="s">
        <v>633</v>
      </c>
    </row>
    <row r="28773" spans="30:32" x14ac:dyDescent="0.2">
      <c r="AD28773" s="11" t="s">
        <v>43886</v>
      </c>
      <c r="AE28773" s="10" t="s">
        <v>43875</v>
      </c>
      <c r="AF28773" s="10" t="s">
        <v>633</v>
      </c>
    </row>
    <row r="28774" spans="30:32" x14ac:dyDescent="0.2">
      <c r="AD28774" s="11" t="s">
        <v>43887</v>
      </c>
      <c r="AE28774" s="10" t="s">
        <v>43875</v>
      </c>
      <c r="AF28774" s="10" t="s">
        <v>633</v>
      </c>
    </row>
    <row r="28775" spans="30:32" x14ac:dyDescent="0.2">
      <c r="AD28775" s="11" t="s">
        <v>43888</v>
      </c>
      <c r="AE28775" s="10" t="s">
        <v>43875</v>
      </c>
      <c r="AF28775" s="10" t="s">
        <v>633</v>
      </c>
    </row>
    <row r="28776" spans="30:32" x14ac:dyDescent="0.2">
      <c r="AD28776" s="11" t="s">
        <v>43889</v>
      </c>
      <c r="AE28776" s="10" t="s">
        <v>43875</v>
      </c>
      <c r="AF28776" s="10" t="s">
        <v>633</v>
      </c>
    </row>
    <row r="28777" spans="30:32" x14ac:dyDescent="0.2">
      <c r="AD28777" s="11" t="s">
        <v>43890</v>
      </c>
      <c r="AE28777" s="10" t="s">
        <v>43875</v>
      </c>
      <c r="AF28777" s="10" t="s">
        <v>633</v>
      </c>
    </row>
    <row r="28778" spans="30:32" x14ac:dyDescent="0.2">
      <c r="AD28778" s="11" t="s">
        <v>43891</v>
      </c>
      <c r="AE28778" s="10" t="s">
        <v>43875</v>
      </c>
      <c r="AF28778" s="10" t="s">
        <v>633</v>
      </c>
    </row>
    <row r="28779" spans="30:32" x14ac:dyDescent="0.2">
      <c r="AD28779" s="11" t="s">
        <v>43892</v>
      </c>
      <c r="AE28779" s="10" t="s">
        <v>43875</v>
      </c>
      <c r="AF28779" s="10" t="s">
        <v>633</v>
      </c>
    </row>
    <row r="28780" spans="30:32" x14ac:dyDescent="0.2">
      <c r="AD28780" s="11" t="s">
        <v>43893</v>
      </c>
      <c r="AE28780" s="10" t="s">
        <v>43875</v>
      </c>
      <c r="AF28780" s="10" t="s">
        <v>633</v>
      </c>
    </row>
    <row r="28781" spans="30:32" x14ac:dyDescent="0.2">
      <c r="AD28781" s="11" t="s">
        <v>43894</v>
      </c>
      <c r="AE28781" s="10" t="s">
        <v>43875</v>
      </c>
      <c r="AF28781" s="10" t="s">
        <v>633</v>
      </c>
    </row>
    <row r="28782" spans="30:32" x14ac:dyDescent="0.2">
      <c r="AD28782" s="11" t="s">
        <v>43895</v>
      </c>
      <c r="AE28782" s="10" t="s">
        <v>43875</v>
      </c>
      <c r="AF28782" s="10" t="s">
        <v>633</v>
      </c>
    </row>
    <row r="28783" spans="30:32" x14ac:dyDescent="0.2">
      <c r="AD28783" s="11" t="s">
        <v>43896</v>
      </c>
      <c r="AE28783" s="10" t="s">
        <v>43875</v>
      </c>
      <c r="AF28783" s="10" t="s">
        <v>633</v>
      </c>
    </row>
    <row r="28784" spans="30:32" x14ac:dyDescent="0.2">
      <c r="AD28784" s="11" t="s">
        <v>43897</v>
      </c>
      <c r="AE28784" s="10" t="s">
        <v>43875</v>
      </c>
      <c r="AF28784" s="10" t="s">
        <v>633</v>
      </c>
    </row>
    <row r="28785" spans="30:32" x14ac:dyDescent="0.2">
      <c r="AD28785" s="11" t="s">
        <v>43898</v>
      </c>
      <c r="AE28785" s="10" t="s">
        <v>43875</v>
      </c>
      <c r="AF28785" s="10" t="s">
        <v>633</v>
      </c>
    </row>
    <row r="28786" spans="30:32" x14ac:dyDescent="0.2">
      <c r="AD28786" s="11" t="s">
        <v>43899</v>
      </c>
      <c r="AE28786" s="10" t="s">
        <v>43875</v>
      </c>
      <c r="AF28786" s="10" t="s">
        <v>633</v>
      </c>
    </row>
    <row r="28787" spans="30:32" x14ac:dyDescent="0.2">
      <c r="AD28787" s="11" t="s">
        <v>43900</v>
      </c>
      <c r="AE28787" s="10" t="s">
        <v>43875</v>
      </c>
      <c r="AF28787" s="10" t="s">
        <v>633</v>
      </c>
    </row>
    <row r="28788" spans="30:32" x14ac:dyDescent="0.2">
      <c r="AD28788" s="11" t="s">
        <v>43901</v>
      </c>
      <c r="AE28788" s="10" t="s">
        <v>43875</v>
      </c>
      <c r="AF28788" s="10" t="s">
        <v>633</v>
      </c>
    </row>
    <row r="28789" spans="30:32" x14ac:dyDescent="0.2">
      <c r="AD28789" s="11" t="s">
        <v>43902</v>
      </c>
      <c r="AE28789" s="10" t="s">
        <v>43875</v>
      </c>
      <c r="AF28789" s="10" t="s">
        <v>633</v>
      </c>
    </row>
    <row r="28790" spans="30:32" x14ac:dyDescent="0.2">
      <c r="AD28790" s="11" t="s">
        <v>43903</v>
      </c>
      <c r="AE28790" s="10" t="s">
        <v>43875</v>
      </c>
      <c r="AF28790" s="10" t="s">
        <v>633</v>
      </c>
    </row>
    <row r="28791" spans="30:32" x14ac:dyDescent="0.2">
      <c r="AD28791" s="11" t="s">
        <v>43904</v>
      </c>
      <c r="AE28791" s="10" t="s">
        <v>43875</v>
      </c>
      <c r="AF28791" s="10" t="s">
        <v>633</v>
      </c>
    </row>
    <row r="28792" spans="30:32" x14ac:dyDescent="0.2">
      <c r="AD28792" s="11" t="s">
        <v>43905</v>
      </c>
      <c r="AE28792" s="10" t="s">
        <v>43875</v>
      </c>
      <c r="AF28792" s="10" t="s">
        <v>633</v>
      </c>
    </row>
    <row r="28793" spans="30:32" x14ac:dyDescent="0.2">
      <c r="AD28793" s="11" t="s">
        <v>43906</v>
      </c>
      <c r="AE28793" s="10" t="s">
        <v>43875</v>
      </c>
      <c r="AF28793" s="10" t="s">
        <v>633</v>
      </c>
    </row>
    <row r="28794" spans="30:32" x14ac:dyDescent="0.2">
      <c r="AD28794" s="11" t="s">
        <v>43907</v>
      </c>
      <c r="AE28794" s="10" t="s">
        <v>43875</v>
      </c>
      <c r="AF28794" s="10" t="s">
        <v>633</v>
      </c>
    </row>
    <row r="28795" spans="30:32" x14ac:dyDescent="0.2">
      <c r="AD28795" s="11" t="s">
        <v>43908</v>
      </c>
      <c r="AE28795" s="10" t="s">
        <v>43875</v>
      </c>
      <c r="AF28795" s="10" t="s">
        <v>633</v>
      </c>
    </row>
    <row r="28796" spans="30:32" x14ac:dyDescent="0.2">
      <c r="AD28796" s="11" t="s">
        <v>43909</v>
      </c>
      <c r="AE28796" s="10" t="s">
        <v>43875</v>
      </c>
      <c r="AF28796" s="10" t="s">
        <v>633</v>
      </c>
    </row>
    <row r="28797" spans="30:32" x14ac:dyDescent="0.2">
      <c r="AD28797" s="11" t="s">
        <v>43910</v>
      </c>
      <c r="AE28797" s="10" t="s">
        <v>43875</v>
      </c>
      <c r="AF28797" s="10" t="s">
        <v>633</v>
      </c>
    </row>
    <row r="28798" spans="30:32" x14ac:dyDescent="0.2">
      <c r="AD28798" s="11" t="s">
        <v>43911</v>
      </c>
      <c r="AE28798" s="10" t="s">
        <v>43875</v>
      </c>
      <c r="AF28798" s="10" t="s">
        <v>633</v>
      </c>
    </row>
    <row r="28799" spans="30:32" x14ac:dyDescent="0.2">
      <c r="AD28799" s="11" t="s">
        <v>43912</v>
      </c>
      <c r="AE28799" s="10" t="s">
        <v>21607</v>
      </c>
      <c r="AF28799" s="10" t="s">
        <v>633</v>
      </c>
    </row>
    <row r="28800" spans="30:32" x14ac:dyDescent="0.2">
      <c r="AD28800" s="11" t="s">
        <v>43913</v>
      </c>
      <c r="AE28800" s="10" t="s">
        <v>43914</v>
      </c>
      <c r="AF28800" s="10" t="s">
        <v>633</v>
      </c>
    </row>
    <row r="28801" spans="30:32" x14ac:dyDescent="0.2">
      <c r="AD28801" s="11" t="s">
        <v>43915</v>
      </c>
      <c r="AE28801" s="10" t="s">
        <v>43916</v>
      </c>
      <c r="AF28801" s="10" t="s">
        <v>633</v>
      </c>
    </row>
    <row r="28802" spans="30:32" x14ac:dyDescent="0.2">
      <c r="AD28802" s="11" t="s">
        <v>43917</v>
      </c>
      <c r="AE28802" s="10" t="s">
        <v>43918</v>
      </c>
      <c r="AF28802" s="10" t="s">
        <v>633</v>
      </c>
    </row>
    <row r="28803" spans="30:32" x14ac:dyDescent="0.2">
      <c r="AD28803" s="11" t="s">
        <v>43919</v>
      </c>
      <c r="AE28803" s="10" t="s">
        <v>43920</v>
      </c>
      <c r="AF28803" s="10" t="s">
        <v>633</v>
      </c>
    </row>
    <row r="28804" spans="30:32" x14ac:dyDescent="0.2">
      <c r="AD28804" s="11" t="s">
        <v>43921</v>
      </c>
      <c r="AE28804" s="10" t="s">
        <v>15147</v>
      </c>
      <c r="AF28804" s="10" t="s">
        <v>633</v>
      </c>
    </row>
    <row r="28805" spans="30:32" x14ac:dyDescent="0.2">
      <c r="AD28805" s="11" t="s">
        <v>43922</v>
      </c>
      <c r="AE28805" s="10" t="s">
        <v>43923</v>
      </c>
      <c r="AF28805" s="10" t="s">
        <v>633</v>
      </c>
    </row>
    <row r="28806" spans="30:32" x14ac:dyDescent="0.2">
      <c r="AD28806" s="11" t="s">
        <v>43924</v>
      </c>
      <c r="AE28806" s="10" t="s">
        <v>43925</v>
      </c>
      <c r="AF28806" s="10" t="s">
        <v>633</v>
      </c>
    </row>
    <row r="28807" spans="30:32" x14ac:dyDescent="0.2">
      <c r="AD28807" s="11" t="s">
        <v>43926</v>
      </c>
      <c r="AE28807" s="10" t="s">
        <v>43927</v>
      </c>
      <c r="AF28807" s="10" t="s">
        <v>633</v>
      </c>
    </row>
    <row r="28808" spans="30:32" x14ac:dyDescent="0.2">
      <c r="AD28808" s="11" t="s">
        <v>43928</v>
      </c>
      <c r="AE28808" s="10" t="s">
        <v>43929</v>
      </c>
      <c r="AF28808" s="10" t="s">
        <v>633</v>
      </c>
    </row>
    <row r="28809" spans="30:32" x14ac:dyDescent="0.2">
      <c r="AD28809" s="11" t="s">
        <v>43930</v>
      </c>
      <c r="AE28809" s="10" t="s">
        <v>43931</v>
      </c>
      <c r="AF28809" s="10" t="s">
        <v>633</v>
      </c>
    </row>
    <row r="28810" spans="30:32" x14ac:dyDescent="0.2">
      <c r="AD28810" s="11" t="s">
        <v>43932</v>
      </c>
      <c r="AE28810" s="10" t="s">
        <v>43931</v>
      </c>
      <c r="AF28810" s="10" t="s">
        <v>633</v>
      </c>
    </row>
    <row r="28811" spans="30:32" x14ac:dyDescent="0.2">
      <c r="AD28811" s="11" t="s">
        <v>43933</v>
      </c>
      <c r="AE28811" s="10" t="s">
        <v>43931</v>
      </c>
      <c r="AF28811" s="10" t="s">
        <v>633</v>
      </c>
    </row>
    <row r="28812" spans="30:32" x14ac:dyDescent="0.2">
      <c r="AD28812" s="11" t="s">
        <v>43934</v>
      </c>
      <c r="AE28812" s="10" t="s">
        <v>43931</v>
      </c>
      <c r="AF28812" s="10" t="s">
        <v>633</v>
      </c>
    </row>
    <row r="28813" spans="30:32" x14ac:dyDescent="0.2">
      <c r="AD28813" s="11" t="s">
        <v>43935</v>
      </c>
      <c r="AE28813" s="10" t="s">
        <v>43931</v>
      </c>
      <c r="AF28813" s="10" t="s">
        <v>633</v>
      </c>
    </row>
    <row r="28814" spans="30:32" x14ac:dyDescent="0.2">
      <c r="AD28814" s="11" t="s">
        <v>43936</v>
      </c>
      <c r="AE28814" s="10" t="s">
        <v>43937</v>
      </c>
      <c r="AF28814" s="10" t="s">
        <v>633</v>
      </c>
    </row>
    <row r="28815" spans="30:32" x14ac:dyDescent="0.2">
      <c r="AD28815" s="11" t="s">
        <v>43938</v>
      </c>
      <c r="AE28815" s="10" t="s">
        <v>2654</v>
      </c>
      <c r="AF28815" s="10" t="s">
        <v>633</v>
      </c>
    </row>
    <row r="28816" spans="30:32" x14ac:dyDescent="0.2">
      <c r="AD28816" s="11" t="s">
        <v>43939</v>
      </c>
      <c r="AE28816" s="10" t="s">
        <v>43940</v>
      </c>
      <c r="AF28816" s="10" t="s">
        <v>633</v>
      </c>
    </row>
    <row r="28817" spans="30:32" x14ac:dyDescent="0.2">
      <c r="AD28817" s="11" t="s">
        <v>43941</v>
      </c>
      <c r="AE28817" s="10" t="s">
        <v>2678</v>
      </c>
      <c r="AF28817" s="10" t="s">
        <v>633</v>
      </c>
    </row>
    <row r="28818" spans="30:32" x14ac:dyDescent="0.2">
      <c r="AD28818" s="11" t="s">
        <v>43942</v>
      </c>
      <c r="AE28818" s="10" t="s">
        <v>43943</v>
      </c>
      <c r="AF28818" s="10" t="s">
        <v>633</v>
      </c>
    </row>
    <row r="28819" spans="30:32" x14ac:dyDescent="0.2">
      <c r="AD28819" s="11" t="s">
        <v>43944</v>
      </c>
      <c r="AE28819" s="10" t="s">
        <v>43945</v>
      </c>
      <c r="AF28819" s="10" t="s">
        <v>633</v>
      </c>
    </row>
    <row r="28820" spans="30:32" x14ac:dyDescent="0.2">
      <c r="AD28820" s="11" t="s">
        <v>43946</v>
      </c>
      <c r="AE28820" s="10" t="s">
        <v>43947</v>
      </c>
      <c r="AF28820" s="10" t="s">
        <v>633</v>
      </c>
    </row>
    <row r="28821" spans="30:32" x14ac:dyDescent="0.2">
      <c r="AD28821" s="11" t="s">
        <v>43948</v>
      </c>
      <c r="AE28821" s="10" t="s">
        <v>43949</v>
      </c>
      <c r="AF28821" s="10" t="s">
        <v>633</v>
      </c>
    </row>
    <row r="28822" spans="30:32" x14ac:dyDescent="0.2">
      <c r="AD28822" s="11" t="s">
        <v>43950</v>
      </c>
      <c r="AE28822" s="10" t="s">
        <v>42919</v>
      </c>
      <c r="AF28822" s="10" t="s">
        <v>633</v>
      </c>
    </row>
    <row r="28823" spans="30:32" x14ac:dyDescent="0.2">
      <c r="AD28823" s="11" t="s">
        <v>43951</v>
      </c>
      <c r="AE28823" s="10" t="s">
        <v>16574</v>
      </c>
      <c r="AF28823" s="10" t="s">
        <v>633</v>
      </c>
    </row>
    <row r="28824" spans="30:32" x14ac:dyDescent="0.2">
      <c r="AD28824" s="11" t="s">
        <v>43952</v>
      </c>
      <c r="AE28824" s="10" t="s">
        <v>16574</v>
      </c>
      <c r="AF28824" s="10" t="s">
        <v>633</v>
      </c>
    </row>
    <row r="28825" spans="30:32" x14ac:dyDescent="0.2">
      <c r="AD28825" s="11" t="s">
        <v>43953</v>
      </c>
      <c r="AE28825" s="10" t="s">
        <v>16574</v>
      </c>
      <c r="AF28825" s="10" t="s">
        <v>633</v>
      </c>
    </row>
    <row r="28826" spans="30:32" x14ac:dyDescent="0.2">
      <c r="AD28826" s="11" t="s">
        <v>43954</v>
      </c>
      <c r="AE28826" s="10" t="s">
        <v>20161</v>
      </c>
      <c r="AF28826" s="10" t="s">
        <v>633</v>
      </c>
    </row>
    <row r="28827" spans="30:32" x14ac:dyDescent="0.2">
      <c r="AD28827" s="11" t="s">
        <v>43955</v>
      </c>
      <c r="AE28827" s="10" t="s">
        <v>43956</v>
      </c>
      <c r="AF28827" s="10" t="s">
        <v>633</v>
      </c>
    </row>
    <row r="28828" spans="30:32" x14ac:dyDescent="0.2">
      <c r="AD28828" s="11" t="s">
        <v>43957</v>
      </c>
      <c r="AE28828" s="10" t="s">
        <v>2706</v>
      </c>
      <c r="AF28828" s="10" t="s">
        <v>633</v>
      </c>
    </row>
    <row r="28829" spans="30:32" x14ac:dyDescent="0.2">
      <c r="AD28829" s="11" t="s">
        <v>43958</v>
      </c>
      <c r="AE28829" s="10" t="s">
        <v>43959</v>
      </c>
      <c r="AF28829" s="10" t="s">
        <v>633</v>
      </c>
    </row>
    <row r="28830" spans="30:32" x14ac:dyDescent="0.2">
      <c r="AD28830" s="11" t="s">
        <v>43960</v>
      </c>
      <c r="AE28830" s="10" t="s">
        <v>43961</v>
      </c>
      <c r="AF28830" s="10" t="s">
        <v>633</v>
      </c>
    </row>
    <row r="28831" spans="30:32" x14ac:dyDescent="0.2">
      <c r="AD28831" s="11" t="s">
        <v>43962</v>
      </c>
      <c r="AE28831" s="10" t="s">
        <v>43963</v>
      </c>
      <c r="AF28831" s="10" t="s">
        <v>633</v>
      </c>
    </row>
    <row r="28832" spans="30:32" x14ac:dyDescent="0.2">
      <c r="AD28832" s="11" t="s">
        <v>43964</v>
      </c>
      <c r="AE28832" s="10" t="s">
        <v>43965</v>
      </c>
      <c r="AF28832" s="10" t="s">
        <v>633</v>
      </c>
    </row>
    <row r="28833" spans="30:32" x14ac:dyDescent="0.2">
      <c r="AD28833" s="11" t="s">
        <v>43966</v>
      </c>
      <c r="AE28833" s="10" t="s">
        <v>43965</v>
      </c>
      <c r="AF28833" s="10" t="s">
        <v>633</v>
      </c>
    </row>
    <row r="28834" spans="30:32" x14ac:dyDescent="0.2">
      <c r="AD28834" s="11" t="s">
        <v>43967</v>
      </c>
      <c r="AE28834" s="10" t="s">
        <v>43968</v>
      </c>
      <c r="AF28834" s="10" t="s">
        <v>633</v>
      </c>
    </row>
    <row r="28835" spans="30:32" x14ac:dyDescent="0.2">
      <c r="AD28835" s="11" t="s">
        <v>43969</v>
      </c>
      <c r="AE28835" s="10" t="s">
        <v>12582</v>
      </c>
      <c r="AF28835" s="10" t="s">
        <v>633</v>
      </c>
    </row>
    <row r="28836" spans="30:32" x14ac:dyDescent="0.2">
      <c r="AD28836" s="11" t="s">
        <v>43970</v>
      </c>
      <c r="AE28836" s="10" t="s">
        <v>43971</v>
      </c>
      <c r="AF28836" s="10" t="s">
        <v>633</v>
      </c>
    </row>
    <row r="28837" spans="30:32" x14ac:dyDescent="0.2">
      <c r="AD28837" s="11" t="s">
        <v>43972</v>
      </c>
      <c r="AE28837" s="10" t="s">
        <v>43971</v>
      </c>
      <c r="AF28837" s="10" t="s">
        <v>633</v>
      </c>
    </row>
    <row r="28838" spans="30:32" x14ac:dyDescent="0.2">
      <c r="AD28838" s="11" t="s">
        <v>43973</v>
      </c>
      <c r="AE28838" s="10" t="s">
        <v>43971</v>
      </c>
      <c r="AF28838" s="10" t="s">
        <v>633</v>
      </c>
    </row>
    <row r="28839" spans="30:32" x14ac:dyDescent="0.2">
      <c r="AD28839" s="11" t="s">
        <v>43974</v>
      </c>
      <c r="AE28839" s="10" t="s">
        <v>43975</v>
      </c>
      <c r="AF28839" s="10" t="s">
        <v>633</v>
      </c>
    </row>
    <row r="28840" spans="30:32" x14ac:dyDescent="0.2">
      <c r="AD28840" s="11" t="s">
        <v>43976</v>
      </c>
      <c r="AE28840" s="10" t="s">
        <v>12727</v>
      </c>
      <c r="AF28840" s="10" t="s">
        <v>633</v>
      </c>
    </row>
    <row r="28841" spans="30:32" x14ac:dyDescent="0.2">
      <c r="AD28841" s="11" t="s">
        <v>43977</v>
      </c>
      <c r="AE28841" s="10" t="s">
        <v>43978</v>
      </c>
      <c r="AF28841" s="10" t="s">
        <v>633</v>
      </c>
    </row>
    <row r="28842" spans="30:32" x14ac:dyDescent="0.2">
      <c r="AD28842" s="11" t="s">
        <v>43979</v>
      </c>
      <c r="AE28842" s="10" t="s">
        <v>43980</v>
      </c>
      <c r="AF28842" s="10" t="s">
        <v>633</v>
      </c>
    </row>
    <row r="28843" spans="30:32" x14ac:dyDescent="0.2">
      <c r="AD28843" s="11" t="s">
        <v>43981</v>
      </c>
      <c r="AE28843" s="10" t="s">
        <v>43982</v>
      </c>
      <c r="AF28843" s="10" t="s">
        <v>633</v>
      </c>
    </row>
    <row r="28844" spans="30:32" x14ac:dyDescent="0.2">
      <c r="AD28844" s="11" t="s">
        <v>43983</v>
      </c>
      <c r="AE28844" s="10" t="s">
        <v>42957</v>
      </c>
      <c r="AF28844" s="10" t="s">
        <v>633</v>
      </c>
    </row>
    <row r="28845" spans="30:32" x14ac:dyDescent="0.2">
      <c r="AD28845" s="11" t="s">
        <v>43984</v>
      </c>
      <c r="AE28845" s="10" t="s">
        <v>43985</v>
      </c>
      <c r="AF28845" s="10" t="s">
        <v>633</v>
      </c>
    </row>
    <row r="28846" spans="30:32" x14ac:dyDescent="0.2">
      <c r="AD28846" s="11" t="s">
        <v>43986</v>
      </c>
      <c r="AE28846" s="10" t="s">
        <v>43987</v>
      </c>
      <c r="AF28846" s="10" t="s">
        <v>633</v>
      </c>
    </row>
    <row r="28847" spans="30:32" x14ac:dyDescent="0.2">
      <c r="AD28847" s="11" t="s">
        <v>43988</v>
      </c>
      <c r="AE28847" s="10" t="s">
        <v>43989</v>
      </c>
      <c r="AF28847" s="10" t="s">
        <v>633</v>
      </c>
    </row>
    <row r="28848" spans="30:32" x14ac:dyDescent="0.2">
      <c r="AD28848" s="11" t="s">
        <v>43990</v>
      </c>
      <c r="AE28848" s="10" t="s">
        <v>35040</v>
      </c>
      <c r="AF28848" s="10" t="s">
        <v>633</v>
      </c>
    </row>
    <row r="28849" spans="30:32" x14ac:dyDescent="0.2">
      <c r="AD28849" s="11" t="s">
        <v>43991</v>
      </c>
      <c r="AE28849" s="10" t="s">
        <v>43992</v>
      </c>
      <c r="AF28849" s="10" t="s">
        <v>633</v>
      </c>
    </row>
    <row r="28850" spans="30:32" x14ac:dyDescent="0.2">
      <c r="AD28850" s="11" t="s">
        <v>43993</v>
      </c>
      <c r="AE28850" s="10" t="s">
        <v>39632</v>
      </c>
      <c r="AF28850" s="10" t="s">
        <v>633</v>
      </c>
    </row>
    <row r="28851" spans="30:32" x14ac:dyDescent="0.2">
      <c r="AD28851" s="11" t="s">
        <v>43994</v>
      </c>
      <c r="AE28851" s="10" t="s">
        <v>43995</v>
      </c>
      <c r="AF28851" s="10" t="s">
        <v>633</v>
      </c>
    </row>
    <row r="28852" spans="30:32" x14ac:dyDescent="0.2">
      <c r="AD28852" s="11" t="s">
        <v>43996</v>
      </c>
      <c r="AE28852" s="10" t="s">
        <v>13927</v>
      </c>
      <c r="AF28852" s="10" t="s">
        <v>633</v>
      </c>
    </row>
    <row r="28853" spans="30:32" x14ac:dyDescent="0.2">
      <c r="AD28853" s="11" t="s">
        <v>43997</v>
      </c>
      <c r="AE28853" s="10" t="s">
        <v>43998</v>
      </c>
      <c r="AF28853" s="10" t="s">
        <v>633</v>
      </c>
    </row>
    <row r="28854" spans="30:32" x14ac:dyDescent="0.2">
      <c r="AD28854" s="11" t="s">
        <v>43999</v>
      </c>
      <c r="AE28854" s="10" t="s">
        <v>25539</v>
      </c>
      <c r="AF28854" s="10" t="s">
        <v>633</v>
      </c>
    </row>
    <row r="28855" spans="30:32" x14ac:dyDescent="0.2">
      <c r="AD28855" s="11" t="s">
        <v>44000</v>
      </c>
      <c r="AE28855" s="10" t="s">
        <v>1591</v>
      </c>
      <c r="AF28855" s="10" t="s">
        <v>633</v>
      </c>
    </row>
    <row r="28856" spans="30:32" x14ac:dyDescent="0.2">
      <c r="AD28856" s="11" t="s">
        <v>44001</v>
      </c>
      <c r="AE28856" s="10" t="s">
        <v>15268</v>
      </c>
      <c r="AF28856" s="10" t="s">
        <v>633</v>
      </c>
    </row>
    <row r="28857" spans="30:32" x14ac:dyDescent="0.2">
      <c r="AD28857" s="11" t="s">
        <v>44002</v>
      </c>
      <c r="AE28857" s="10" t="s">
        <v>2754</v>
      </c>
      <c r="AF28857" s="10" t="s">
        <v>633</v>
      </c>
    </row>
    <row r="28858" spans="30:32" x14ac:dyDescent="0.2">
      <c r="AD28858" s="11" t="s">
        <v>44003</v>
      </c>
      <c r="AE28858" s="10" t="s">
        <v>44004</v>
      </c>
      <c r="AF28858" s="10" t="s">
        <v>633</v>
      </c>
    </row>
    <row r="28859" spans="30:32" x14ac:dyDescent="0.2">
      <c r="AD28859" s="11" t="s">
        <v>44005</v>
      </c>
      <c r="AE28859" s="10" t="s">
        <v>23103</v>
      </c>
      <c r="AF28859" s="10" t="s">
        <v>633</v>
      </c>
    </row>
    <row r="28860" spans="30:32" x14ac:dyDescent="0.2">
      <c r="AD28860" s="11" t="s">
        <v>44006</v>
      </c>
      <c r="AE28860" s="10" t="s">
        <v>44007</v>
      </c>
      <c r="AF28860" s="10" t="s">
        <v>633</v>
      </c>
    </row>
    <row r="28861" spans="30:32" x14ac:dyDescent="0.2">
      <c r="AD28861" s="11" t="s">
        <v>44008</v>
      </c>
      <c r="AE28861" s="10" t="s">
        <v>18363</v>
      </c>
      <c r="AF28861" s="10" t="s">
        <v>633</v>
      </c>
    </row>
    <row r="28862" spans="30:32" x14ac:dyDescent="0.2">
      <c r="AD28862" s="11" t="s">
        <v>44009</v>
      </c>
      <c r="AE28862" s="10" t="s">
        <v>8215</v>
      </c>
      <c r="AF28862" s="10" t="s">
        <v>633</v>
      </c>
    </row>
    <row r="28863" spans="30:32" x14ac:dyDescent="0.2">
      <c r="AD28863" s="11" t="s">
        <v>44010</v>
      </c>
      <c r="AE28863" s="10" t="s">
        <v>8215</v>
      </c>
      <c r="AF28863" s="10" t="s">
        <v>633</v>
      </c>
    </row>
    <row r="28864" spans="30:32" x14ac:dyDescent="0.2">
      <c r="AD28864" s="11" t="s">
        <v>44011</v>
      </c>
      <c r="AE28864" s="10" t="s">
        <v>8215</v>
      </c>
      <c r="AF28864" s="10" t="s">
        <v>633</v>
      </c>
    </row>
    <row r="28865" spans="30:32" x14ac:dyDescent="0.2">
      <c r="AD28865" s="11" t="s">
        <v>44012</v>
      </c>
      <c r="AE28865" s="10" t="s">
        <v>44013</v>
      </c>
      <c r="AF28865" s="10" t="s">
        <v>633</v>
      </c>
    </row>
    <row r="28866" spans="30:32" x14ac:dyDescent="0.2">
      <c r="AD28866" s="11" t="s">
        <v>44014</v>
      </c>
      <c r="AE28866" s="10" t="s">
        <v>44013</v>
      </c>
      <c r="AF28866" s="10" t="s">
        <v>633</v>
      </c>
    </row>
    <row r="28867" spans="30:32" x14ac:dyDescent="0.2">
      <c r="AD28867" s="11" t="s">
        <v>44015</v>
      </c>
      <c r="AE28867" s="10" t="s">
        <v>44016</v>
      </c>
      <c r="AF28867" s="10" t="s">
        <v>633</v>
      </c>
    </row>
    <row r="28868" spans="30:32" x14ac:dyDescent="0.2">
      <c r="AD28868" s="11" t="s">
        <v>44017</v>
      </c>
      <c r="AE28868" s="10" t="s">
        <v>44018</v>
      </c>
      <c r="AF28868" s="10" t="s">
        <v>633</v>
      </c>
    </row>
    <row r="28869" spans="30:32" x14ac:dyDescent="0.2">
      <c r="AD28869" s="11" t="s">
        <v>44019</v>
      </c>
      <c r="AE28869" s="10" t="s">
        <v>9674</v>
      </c>
      <c r="AF28869" s="10" t="s">
        <v>633</v>
      </c>
    </row>
    <row r="28870" spans="30:32" x14ac:dyDescent="0.2">
      <c r="AD28870" s="11" t="s">
        <v>44020</v>
      </c>
      <c r="AE28870" s="10" t="s">
        <v>44021</v>
      </c>
      <c r="AF28870" s="10" t="s">
        <v>633</v>
      </c>
    </row>
    <row r="28871" spans="30:32" x14ac:dyDescent="0.2">
      <c r="AD28871" s="11" t="s">
        <v>44022</v>
      </c>
      <c r="AE28871" s="10" t="s">
        <v>44023</v>
      </c>
      <c r="AF28871" s="10" t="s">
        <v>633</v>
      </c>
    </row>
    <row r="28872" spans="30:32" x14ac:dyDescent="0.2">
      <c r="AD28872" s="11" t="s">
        <v>44024</v>
      </c>
      <c r="AE28872" s="10" t="s">
        <v>28693</v>
      </c>
      <c r="AF28872" s="10" t="s">
        <v>633</v>
      </c>
    </row>
    <row r="28873" spans="30:32" x14ac:dyDescent="0.2">
      <c r="AD28873" s="11" t="s">
        <v>44025</v>
      </c>
      <c r="AE28873" s="10" t="s">
        <v>24996</v>
      </c>
      <c r="AF28873" s="10" t="s">
        <v>633</v>
      </c>
    </row>
    <row r="28874" spans="30:32" x14ac:dyDescent="0.2">
      <c r="AD28874" s="11" t="s">
        <v>44026</v>
      </c>
      <c r="AE28874" s="10" t="s">
        <v>6343</v>
      </c>
      <c r="AF28874" s="10" t="s">
        <v>633</v>
      </c>
    </row>
    <row r="28875" spans="30:32" x14ac:dyDescent="0.2">
      <c r="AD28875" s="11" t="s">
        <v>44027</v>
      </c>
      <c r="AE28875" s="10" t="s">
        <v>44028</v>
      </c>
      <c r="AF28875" s="10" t="s">
        <v>633</v>
      </c>
    </row>
    <row r="28876" spans="30:32" x14ac:dyDescent="0.2">
      <c r="AD28876" s="11" t="s">
        <v>44029</v>
      </c>
      <c r="AE28876" s="10" t="s">
        <v>44030</v>
      </c>
      <c r="AF28876" s="10" t="s">
        <v>633</v>
      </c>
    </row>
    <row r="28877" spans="30:32" x14ac:dyDescent="0.2">
      <c r="AD28877" s="11" t="s">
        <v>44031</v>
      </c>
      <c r="AE28877" s="10" t="s">
        <v>44032</v>
      </c>
      <c r="AF28877" s="10" t="s">
        <v>529</v>
      </c>
    </row>
    <row r="28878" spans="30:32" x14ac:dyDescent="0.2">
      <c r="AD28878" s="11" t="s">
        <v>44033</v>
      </c>
      <c r="AE28878" s="10" t="s">
        <v>8940</v>
      </c>
      <c r="AF28878" s="10" t="s">
        <v>529</v>
      </c>
    </row>
    <row r="28879" spans="30:32" x14ac:dyDescent="0.2">
      <c r="AD28879" s="11" t="s">
        <v>44034</v>
      </c>
      <c r="AE28879" s="10" t="s">
        <v>44035</v>
      </c>
      <c r="AF28879" s="10" t="s">
        <v>529</v>
      </c>
    </row>
    <row r="28880" spans="30:32" x14ac:dyDescent="0.2">
      <c r="AD28880" s="11" t="s">
        <v>44036</v>
      </c>
      <c r="AE28880" s="10" t="s">
        <v>44037</v>
      </c>
      <c r="AF28880" s="10" t="s">
        <v>529</v>
      </c>
    </row>
    <row r="28881" spans="30:32" x14ac:dyDescent="0.2">
      <c r="AD28881" s="11" t="s">
        <v>44038</v>
      </c>
      <c r="AE28881" s="10" t="s">
        <v>44039</v>
      </c>
      <c r="AF28881" s="10" t="s">
        <v>529</v>
      </c>
    </row>
    <row r="28882" spans="30:32" x14ac:dyDescent="0.2">
      <c r="AD28882" s="11" t="s">
        <v>44040</v>
      </c>
      <c r="AE28882" s="10" t="s">
        <v>8948</v>
      </c>
      <c r="AF28882" s="10" t="s">
        <v>529</v>
      </c>
    </row>
    <row r="28883" spans="30:32" x14ac:dyDescent="0.2">
      <c r="AD28883" s="11" t="s">
        <v>44041</v>
      </c>
      <c r="AE28883" s="10" t="s">
        <v>44042</v>
      </c>
      <c r="AF28883" s="10" t="s">
        <v>529</v>
      </c>
    </row>
    <row r="28884" spans="30:32" x14ac:dyDescent="0.2">
      <c r="AD28884" s="11" t="s">
        <v>44043</v>
      </c>
      <c r="AE28884" s="10" t="s">
        <v>25020</v>
      </c>
      <c r="AF28884" s="10" t="s">
        <v>529</v>
      </c>
    </row>
    <row r="28885" spans="30:32" x14ac:dyDescent="0.2">
      <c r="AD28885" s="11" t="s">
        <v>44044</v>
      </c>
      <c r="AE28885" s="10" t="s">
        <v>44045</v>
      </c>
      <c r="AF28885" s="10" t="s">
        <v>529</v>
      </c>
    </row>
    <row r="28886" spans="30:32" x14ac:dyDescent="0.2">
      <c r="AD28886" s="11" t="s">
        <v>44046</v>
      </c>
      <c r="AE28886" s="10" t="s">
        <v>44047</v>
      </c>
      <c r="AF28886" s="10" t="s">
        <v>529</v>
      </c>
    </row>
    <row r="28887" spans="30:32" x14ac:dyDescent="0.2">
      <c r="AD28887" s="11" t="s">
        <v>44048</v>
      </c>
      <c r="AE28887" s="10" t="s">
        <v>44049</v>
      </c>
      <c r="AF28887" s="10" t="s">
        <v>529</v>
      </c>
    </row>
    <row r="28888" spans="30:32" x14ac:dyDescent="0.2">
      <c r="AD28888" s="11" t="s">
        <v>44050</v>
      </c>
      <c r="AE28888" s="10" t="s">
        <v>4910</v>
      </c>
      <c r="AF28888" s="10" t="s">
        <v>529</v>
      </c>
    </row>
    <row r="28889" spans="30:32" x14ac:dyDescent="0.2">
      <c r="AD28889" s="11" t="s">
        <v>44051</v>
      </c>
      <c r="AE28889" s="10" t="s">
        <v>9725</v>
      </c>
      <c r="AF28889" s="10" t="s">
        <v>529</v>
      </c>
    </row>
    <row r="28890" spans="30:32" x14ac:dyDescent="0.2">
      <c r="AD28890" s="11" t="s">
        <v>44052</v>
      </c>
      <c r="AE28890" s="10" t="s">
        <v>44053</v>
      </c>
      <c r="AF28890" s="10" t="s">
        <v>529</v>
      </c>
    </row>
    <row r="28891" spans="30:32" x14ac:dyDescent="0.2">
      <c r="AD28891" s="11" t="s">
        <v>44054</v>
      </c>
      <c r="AE28891" s="10" t="s">
        <v>44055</v>
      </c>
      <c r="AF28891" s="10" t="s">
        <v>529</v>
      </c>
    </row>
    <row r="28892" spans="30:32" x14ac:dyDescent="0.2">
      <c r="AD28892" s="11" t="s">
        <v>44056</v>
      </c>
      <c r="AE28892" s="10" t="s">
        <v>44055</v>
      </c>
      <c r="AF28892" s="10" t="s">
        <v>529</v>
      </c>
    </row>
    <row r="28893" spans="30:32" x14ac:dyDescent="0.2">
      <c r="AD28893" s="11" t="s">
        <v>44057</v>
      </c>
      <c r="AE28893" s="10" t="s">
        <v>44055</v>
      </c>
      <c r="AF28893" s="10" t="s">
        <v>529</v>
      </c>
    </row>
    <row r="28894" spans="30:32" x14ac:dyDescent="0.2">
      <c r="AD28894" s="11" t="s">
        <v>44058</v>
      </c>
      <c r="AE28894" s="10" t="s">
        <v>27076</v>
      </c>
      <c r="AF28894" s="10" t="s">
        <v>529</v>
      </c>
    </row>
    <row r="28895" spans="30:32" x14ac:dyDescent="0.2">
      <c r="AD28895" s="11" t="s">
        <v>44059</v>
      </c>
      <c r="AE28895" s="10" t="s">
        <v>44060</v>
      </c>
      <c r="AF28895" s="10" t="s">
        <v>529</v>
      </c>
    </row>
    <row r="28896" spans="30:32" x14ac:dyDescent="0.2">
      <c r="AD28896" s="11" t="s">
        <v>44061</v>
      </c>
      <c r="AE28896" s="10" t="s">
        <v>44062</v>
      </c>
      <c r="AF28896" s="10" t="s">
        <v>529</v>
      </c>
    </row>
    <row r="28897" spans="30:32" x14ac:dyDescent="0.2">
      <c r="AD28897" s="11" t="s">
        <v>44063</v>
      </c>
      <c r="AE28897" s="10" t="s">
        <v>44064</v>
      </c>
      <c r="AF28897" s="10" t="s">
        <v>529</v>
      </c>
    </row>
    <row r="28898" spans="30:32" x14ac:dyDescent="0.2">
      <c r="AD28898" s="11" t="s">
        <v>44065</v>
      </c>
      <c r="AE28898" s="10" t="s">
        <v>13457</v>
      </c>
      <c r="AF28898" s="10" t="s">
        <v>529</v>
      </c>
    </row>
    <row r="28899" spans="30:32" x14ac:dyDescent="0.2">
      <c r="AD28899" s="11" t="s">
        <v>44066</v>
      </c>
      <c r="AE28899" s="10" t="s">
        <v>44067</v>
      </c>
      <c r="AF28899" s="10" t="s">
        <v>529</v>
      </c>
    </row>
    <row r="28900" spans="30:32" x14ac:dyDescent="0.2">
      <c r="AD28900" s="11" t="s">
        <v>44068</v>
      </c>
      <c r="AE28900" s="10" t="s">
        <v>1948</v>
      </c>
      <c r="AF28900" s="10" t="s">
        <v>529</v>
      </c>
    </row>
    <row r="28901" spans="30:32" x14ac:dyDescent="0.2">
      <c r="AD28901" s="11" t="s">
        <v>44069</v>
      </c>
      <c r="AE28901" s="10" t="s">
        <v>9748</v>
      </c>
      <c r="AF28901" s="10" t="s">
        <v>529</v>
      </c>
    </row>
    <row r="28902" spans="30:32" x14ac:dyDescent="0.2">
      <c r="AD28902" s="11" t="s">
        <v>44070</v>
      </c>
      <c r="AE28902" s="10" t="s">
        <v>8975</v>
      </c>
      <c r="AF28902" s="10" t="s">
        <v>529</v>
      </c>
    </row>
    <row r="28903" spans="30:32" x14ac:dyDescent="0.2">
      <c r="AD28903" s="11" t="s">
        <v>44071</v>
      </c>
      <c r="AE28903" s="10" t="s">
        <v>44072</v>
      </c>
      <c r="AF28903" s="10" t="s">
        <v>529</v>
      </c>
    </row>
    <row r="28904" spans="30:32" x14ac:dyDescent="0.2">
      <c r="AD28904" s="11" t="s">
        <v>44073</v>
      </c>
      <c r="AE28904" s="10" t="s">
        <v>29909</v>
      </c>
      <c r="AF28904" s="10" t="s">
        <v>529</v>
      </c>
    </row>
    <row r="28905" spans="30:32" x14ac:dyDescent="0.2">
      <c r="AD28905" s="11" t="s">
        <v>44074</v>
      </c>
      <c r="AE28905" s="10" t="s">
        <v>3324</v>
      </c>
      <c r="AF28905" s="10" t="s">
        <v>529</v>
      </c>
    </row>
    <row r="28906" spans="30:32" x14ac:dyDescent="0.2">
      <c r="AD28906" s="11" t="s">
        <v>44075</v>
      </c>
      <c r="AE28906" s="10" t="s">
        <v>13467</v>
      </c>
      <c r="AF28906" s="10" t="s">
        <v>529</v>
      </c>
    </row>
    <row r="28907" spans="30:32" x14ac:dyDescent="0.2">
      <c r="AD28907" s="11" t="s">
        <v>44076</v>
      </c>
      <c r="AE28907" s="10" t="s">
        <v>19174</v>
      </c>
      <c r="AF28907" s="10" t="s">
        <v>529</v>
      </c>
    </row>
    <row r="28908" spans="30:32" x14ac:dyDescent="0.2">
      <c r="AD28908" s="11" t="s">
        <v>44077</v>
      </c>
      <c r="AE28908" s="10" t="s">
        <v>19174</v>
      </c>
      <c r="AF28908" s="10" t="s">
        <v>529</v>
      </c>
    </row>
    <row r="28909" spans="30:32" x14ac:dyDescent="0.2">
      <c r="AD28909" s="11" t="s">
        <v>44078</v>
      </c>
      <c r="AE28909" s="10" t="s">
        <v>3383</v>
      </c>
      <c r="AF28909" s="10" t="s">
        <v>529</v>
      </c>
    </row>
    <row r="28910" spans="30:32" x14ac:dyDescent="0.2">
      <c r="AD28910" s="11" t="s">
        <v>44079</v>
      </c>
      <c r="AE28910" s="10" t="s">
        <v>44080</v>
      </c>
      <c r="AF28910" s="10" t="s">
        <v>529</v>
      </c>
    </row>
    <row r="28911" spans="30:32" x14ac:dyDescent="0.2">
      <c r="AD28911" s="11" t="s">
        <v>44081</v>
      </c>
      <c r="AE28911" s="10" t="s">
        <v>44082</v>
      </c>
      <c r="AF28911" s="10" t="s">
        <v>529</v>
      </c>
    </row>
    <row r="28912" spans="30:32" x14ac:dyDescent="0.2">
      <c r="AD28912" s="11" t="s">
        <v>44083</v>
      </c>
      <c r="AE28912" s="10" t="s">
        <v>44084</v>
      </c>
      <c r="AF28912" s="10" t="s">
        <v>529</v>
      </c>
    </row>
    <row r="28913" spans="30:32" x14ac:dyDescent="0.2">
      <c r="AD28913" s="11" t="s">
        <v>44085</v>
      </c>
      <c r="AE28913" s="10" t="s">
        <v>9768</v>
      </c>
      <c r="AF28913" s="10" t="s">
        <v>529</v>
      </c>
    </row>
    <row r="28914" spans="30:32" x14ac:dyDescent="0.2">
      <c r="AD28914" s="11" t="s">
        <v>44086</v>
      </c>
      <c r="AE28914" s="10" t="s">
        <v>44087</v>
      </c>
      <c r="AF28914" s="10" t="s">
        <v>529</v>
      </c>
    </row>
    <row r="28915" spans="30:32" x14ac:dyDescent="0.2">
      <c r="AD28915" s="11" t="s">
        <v>44088</v>
      </c>
      <c r="AE28915" s="10" t="s">
        <v>44089</v>
      </c>
      <c r="AF28915" s="10" t="s">
        <v>529</v>
      </c>
    </row>
    <row r="28916" spans="30:32" x14ac:dyDescent="0.2">
      <c r="AD28916" s="11" t="s">
        <v>44090</v>
      </c>
      <c r="AE28916" s="10" t="s">
        <v>16779</v>
      </c>
      <c r="AF28916" s="10" t="s">
        <v>529</v>
      </c>
    </row>
    <row r="28917" spans="30:32" x14ac:dyDescent="0.2">
      <c r="AD28917" s="11" t="s">
        <v>44091</v>
      </c>
      <c r="AE28917" s="10" t="s">
        <v>44092</v>
      </c>
      <c r="AF28917" s="10" t="s">
        <v>529</v>
      </c>
    </row>
    <row r="28918" spans="30:32" x14ac:dyDescent="0.2">
      <c r="AD28918" s="11" t="s">
        <v>44093</v>
      </c>
      <c r="AE28918" s="10" t="s">
        <v>44094</v>
      </c>
      <c r="AF28918" s="10" t="s">
        <v>529</v>
      </c>
    </row>
    <row r="28919" spans="30:32" x14ac:dyDescent="0.2">
      <c r="AD28919" s="11" t="s">
        <v>44095</v>
      </c>
      <c r="AE28919" s="10" t="s">
        <v>5281</v>
      </c>
      <c r="AF28919" s="10" t="s">
        <v>529</v>
      </c>
    </row>
    <row r="28920" spans="30:32" x14ac:dyDescent="0.2">
      <c r="AD28920" s="11" t="s">
        <v>44096</v>
      </c>
      <c r="AE28920" s="10" t="s">
        <v>37027</v>
      </c>
      <c r="AF28920" s="10" t="s">
        <v>529</v>
      </c>
    </row>
    <row r="28921" spans="30:32" x14ac:dyDescent="0.2">
      <c r="AD28921" s="11" t="s">
        <v>44097</v>
      </c>
      <c r="AE28921" s="10" t="s">
        <v>11483</v>
      </c>
      <c r="AF28921" s="10" t="s">
        <v>529</v>
      </c>
    </row>
    <row r="28922" spans="30:32" x14ac:dyDescent="0.2">
      <c r="AD28922" s="11" t="s">
        <v>44098</v>
      </c>
      <c r="AE28922" s="10" t="s">
        <v>11483</v>
      </c>
      <c r="AF28922" s="10" t="s">
        <v>529</v>
      </c>
    </row>
    <row r="28923" spans="30:32" x14ac:dyDescent="0.2">
      <c r="AD28923" s="11" t="s">
        <v>44099</v>
      </c>
      <c r="AE28923" s="10" t="s">
        <v>11483</v>
      </c>
      <c r="AF28923" s="10" t="s">
        <v>529</v>
      </c>
    </row>
    <row r="28924" spans="30:32" x14ac:dyDescent="0.2">
      <c r="AD28924" s="11" t="s">
        <v>44100</v>
      </c>
      <c r="AE28924" s="10" t="s">
        <v>20944</v>
      </c>
      <c r="AF28924" s="10" t="s">
        <v>529</v>
      </c>
    </row>
    <row r="28925" spans="30:32" x14ac:dyDescent="0.2">
      <c r="AD28925" s="11" t="s">
        <v>44101</v>
      </c>
      <c r="AE28925" s="10" t="s">
        <v>11483</v>
      </c>
      <c r="AF28925" s="10" t="s">
        <v>529</v>
      </c>
    </row>
    <row r="28926" spans="30:32" x14ac:dyDescent="0.2">
      <c r="AD28926" s="11" t="s">
        <v>44102</v>
      </c>
      <c r="AE28926" s="10" t="s">
        <v>19354</v>
      </c>
      <c r="AF28926" s="10" t="s">
        <v>529</v>
      </c>
    </row>
    <row r="28927" spans="30:32" x14ac:dyDescent="0.2">
      <c r="AD28927" s="11" t="s">
        <v>44103</v>
      </c>
      <c r="AE28927" s="10" t="s">
        <v>37408</v>
      </c>
      <c r="AF28927" s="10" t="s">
        <v>529</v>
      </c>
    </row>
    <row r="28928" spans="30:32" x14ac:dyDescent="0.2">
      <c r="AD28928" s="11" t="s">
        <v>44104</v>
      </c>
      <c r="AE28928" s="10" t="s">
        <v>37408</v>
      </c>
      <c r="AF28928" s="10" t="s">
        <v>529</v>
      </c>
    </row>
    <row r="28929" spans="30:32" x14ac:dyDescent="0.2">
      <c r="AD28929" s="11" t="s">
        <v>44105</v>
      </c>
      <c r="AE28929" s="10" t="s">
        <v>19354</v>
      </c>
      <c r="AF28929" s="10" t="s">
        <v>529</v>
      </c>
    </row>
    <row r="28930" spans="30:32" x14ac:dyDescent="0.2">
      <c r="AD28930" s="11" t="s">
        <v>44106</v>
      </c>
      <c r="AE28930" s="10" t="s">
        <v>44107</v>
      </c>
      <c r="AF28930" s="10" t="s">
        <v>529</v>
      </c>
    </row>
    <row r="28931" spans="30:32" x14ac:dyDescent="0.2">
      <c r="AD28931" s="11" t="s">
        <v>44108</v>
      </c>
      <c r="AE28931" s="10" t="s">
        <v>44109</v>
      </c>
      <c r="AF28931" s="10" t="s">
        <v>529</v>
      </c>
    </row>
    <row r="28932" spans="30:32" x14ac:dyDescent="0.2">
      <c r="AD28932" s="11" t="s">
        <v>44110</v>
      </c>
      <c r="AE28932" s="10" t="s">
        <v>21917</v>
      </c>
      <c r="AF28932" s="10" t="s">
        <v>529</v>
      </c>
    </row>
    <row r="28933" spans="30:32" x14ac:dyDescent="0.2">
      <c r="AD28933" s="11" t="s">
        <v>44111</v>
      </c>
      <c r="AE28933" s="10" t="s">
        <v>44112</v>
      </c>
      <c r="AF28933" s="10" t="s">
        <v>529</v>
      </c>
    </row>
    <row r="28934" spans="30:32" x14ac:dyDescent="0.2">
      <c r="AD28934" s="11" t="s">
        <v>44113</v>
      </c>
      <c r="AE28934" s="10" t="s">
        <v>44114</v>
      </c>
      <c r="AF28934" s="10" t="s">
        <v>529</v>
      </c>
    </row>
    <row r="28935" spans="30:32" x14ac:dyDescent="0.2">
      <c r="AD28935" s="11" t="s">
        <v>44115</v>
      </c>
      <c r="AE28935" s="10" t="s">
        <v>24415</v>
      </c>
      <c r="AF28935" s="10" t="s">
        <v>529</v>
      </c>
    </row>
    <row r="28936" spans="30:32" x14ac:dyDescent="0.2">
      <c r="AD28936" s="11" t="s">
        <v>44116</v>
      </c>
      <c r="AE28936" s="10" t="s">
        <v>44117</v>
      </c>
      <c r="AF28936" s="10" t="s">
        <v>529</v>
      </c>
    </row>
    <row r="28937" spans="30:32" x14ac:dyDescent="0.2">
      <c r="AD28937" s="11" t="s">
        <v>44118</v>
      </c>
      <c r="AE28937" s="10" t="s">
        <v>44119</v>
      </c>
      <c r="AF28937" s="10" t="s">
        <v>529</v>
      </c>
    </row>
    <row r="28938" spans="30:32" x14ac:dyDescent="0.2">
      <c r="AD28938" s="11" t="s">
        <v>44120</v>
      </c>
      <c r="AE28938" s="10" t="s">
        <v>44121</v>
      </c>
      <c r="AF28938" s="10" t="s">
        <v>529</v>
      </c>
    </row>
    <row r="28939" spans="30:32" x14ac:dyDescent="0.2">
      <c r="AD28939" s="11" t="s">
        <v>44122</v>
      </c>
      <c r="AE28939" s="10" t="s">
        <v>42318</v>
      </c>
      <c r="AF28939" s="10" t="s">
        <v>529</v>
      </c>
    </row>
    <row r="28940" spans="30:32" x14ac:dyDescent="0.2">
      <c r="AD28940" s="11" t="s">
        <v>44123</v>
      </c>
      <c r="AE28940" s="10" t="s">
        <v>15474</v>
      </c>
      <c r="AF28940" s="10" t="s">
        <v>529</v>
      </c>
    </row>
    <row r="28941" spans="30:32" x14ac:dyDescent="0.2">
      <c r="AD28941" s="11" t="s">
        <v>44124</v>
      </c>
      <c r="AE28941" s="10" t="s">
        <v>18228</v>
      </c>
      <c r="AF28941" s="10" t="s">
        <v>529</v>
      </c>
    </row>
    <row r="28942" spans="30:32" x14ac:dyDescent="0.2">
      <c r="AD28942" s="11" t="s">
        <v>44125</v>
      </c>
      <c r="AE28942" s="10" t="s">
        <v>44126</v>
      </c>
      <c r="AF28942" s="10" t="s">
        <v>529</v>
      </c>
    </row>
    <row r="28943" spans="30:32" x14ac:dyDescent="0.2">
      <c r="AD28943" s="11" t="s">
        <v>44127</v>
      </c>
      <c r="AE28943" s="10" t="s">
        <v>44126</v>
      </c>
      <c r="AF28943" s="10" t="s">
        <v>529</v>
      </c>
    </row>
    <row r="28944" spans="30:32" x14ac:dyDescent="0.2">
      <c r="AD28944" s="11" t="s">
        <v>44128</v>
      </c>
      <c r="AE28944" s="10" t="s">
        <v>44129</v>
      </c>
      <c r="AF28944" s="10" t="s">
        <v>529</v>
      </c>
    </row>
    <row r="28945" spans="30:32" x14ac:dyDescent="0.2">
      <c r="AD28945" s="11" t="s">
        <v>44130</v>
      </c>
      <c r="AE28945" s="10" t="s">
        <v>44131</v>
      </c>
      <c r="AF28945" s="10" t="s">
        <v>529</v>
      </c>
    </row>
    <row r="28946" spans="30:32" x14ac:dyDescent="0.2">
      <c r="AD28946" s="11" t="s">
        <v>44132</v>
      </c>
      <c r="AE28946" s="10" t="s">
        <v>44133</v>
      </c>
      <c r="AF28946" s="10" t="s">
        <v>529</v>
      </c>
    </row>
    <row r="28947" spans="30:32" x14ac:dyDescent="0.2">
      <c r="AD28947" s="11" t="s">
        <v>44134</v>
      </c>
      <c r="AE28947" s="10" t="s">
        <v>44135</v>
      </c>
      <c r="AF28947" s="10" t="s">
        <v>529</v>
      </c>
    </row>
    <row r="28948" spans="30:32" x14ac:dyDescent="0.2">
      <c r="AD28948" s="11" t="s">
        <v>44136</v>
      </c>
      <c r="AE28948" s="10" t="s">
        <v>44137</v>
      </c>
      <c r="AF28948" s="10" t="s">
        <v>529</v>
      </c>
    </row>
    <row r="28949" spans="30:32" x14ac:dyDescent="0.2">
      <c r="AD28949" s="11" t="s">
        <v>44138</v>
      </c>
      <c r="AE28949" s="10" t="s">
        <v>16839</v>
      </c>
      <c r="AF28949" s="10" t="s">
        <v>529</v>
      </c>
    </row>
    <row r="28950" spans="30:32" x14ac:dyDescent="0.2">
      <c r="AD28950" s="11" t="s">
        <v>44139</v>
      </c>
      <c r="AE28950" s="10" t="s">
        <v>2014</v>
      </c>
      <c r="AF28950" s="10" t="s">
        <v>529</v>
      </c>
    </row>
    <row r="28951" spans="30:32" x14ac:dyDescent="0.2">
      <c r="AD28951" s="11" t="s">
        <v>44140</v>
      </c>
      <c r="AE28951" s="10" t="s">
        <v>2016</v>
      </c>
      <c r="AF28951" s="10" t="s">
        <v>529</v>
      </c>
    </row>
    <row r="28952" spans="30:32" x14ac:dyDescent="0.2">
      <c r="AD28952" s="11" t="s">
        <v>44141</v>
      </c>
      <c r="AE28952" s="10" t="s">
        <v>43159</v>
      </c>
      <c r="AF28952" s="10" t="s">
        <v>529</v>
      </c>
    </row>
    <row r="28953" spans="30:32" x14ac:dyDescent="0.2">
      <c r="AD28953" s="11" t="s">
        <v>44142</v>
      </c>
      <c r="AE28953" s="10" t="s">
        <v>44143</v>
      </c>
      <c r="AF28953" s="10" t="s">
        <v>529</v>
      </c>
    </row>
    <row r="28954" spans="30:32" x14ac:dyDescent="0.2">
      <c r="AD28954" s="11" t="s">
        <v>44144</v>
      </c>
      <c r="AE28954" s="10" t="s">
        <v>44145</v>
      </c>
      <c r="AF28954" s="10" t="s">
        <v>529</v>
      </c>
    </row>
    <row r="28955" spans="30:32" x14ac:dyDescent="0.2">
      <c r="AD28955" s="11" t="s">
        <v>44146</v>
      </c>
      <c r="AE28955" s="10" t="s">
        <v>44147</v>
      </c>
      <c r="AF28955" s="10" t="s">
        <v>529</v>
      </c>
    </row>
    <row r="28956" spans="30:32" x14ac:dyDescent="0.2">
      <c r="AD28956" s="11" t="s">
        <v>44148</v>
      </c>
      <c r="AE28956" s="10" t="s">
        <v>44149</v>
      </c>
      <c r="AF28956" s="10" t="s">
        <v>529</v>
      </c>
    </row>
    <row r="28957" spans="30:32" x14ac:dyDescent="0.2">
      <c r="AD28957" s="11" t="s">
        <v>44150</v>
      </c>
      <c r="AE28957" s="10" t="s">
        <v>20944</v>
      </c>
      <c r="AF28957" s="10" t="s">
        <v>529</v>
      </c>
    </row>
    <row r="28958" spans="30:32" x14ac:dyDescent="0.2">
      <c r="AD28958" s="11" t="s">
        <v>44151</v>
      </c>
      <c r="AE28958" s="10" t="s">
        <v>16876</v>
      </c>
      <c r="AF28958" s="10" t="s">
        <v>529</v>
      </c>
    </row>
    <row r="28959" spans="30:32" x14ac:dyDescent="0.2">
      <c r="AD28959" s="11" t="s">
        <v>44152</v>
      </c>
      <c r="AE28959" s="10" t="s">
        <v>44153</v>
      </c>
      <c r="AF28959" s="10" t="s">
        <v>529</v>
      </c>
    </row>
    <row r="28960" spans="30:32" x14ac:dyDescent="0.2">
      <c r="AD28960" s="11" t="s">
        <v>44154</v>
      </c>
      <c r="AE28960" s="10" t="s">
        <v>44155</v>
      </c>
      <c r="AF28960" s="10" t="s">
        <v>529</v>
      </c>
    </row>
    <row r="28961" spans="30:32" x14ac:dyDescent="0.2">
      <c r="AD28961" s="11" t="s">
        <v>44156</v>
      </c>
      <c r="AE28961" s="10" t="s">
        <v>3370</v>
      </c>
      <c r="AF28961" s="10" t="s">
        <v>529</v>
      </c>
    </row>
    <row r="28962" spans="30:32" x14ac:dyDescent="0.2">
      <c r="AD28962" s="11" t="s">
        <v>44157</v>
      </c>
      <c r="AE28962" s="10" t="s">
        <v>44158</v>
      </c>
      <c r="AF28962" s="10" t="s">
        <v>529</v>
      </c>
    </row>
    <row r="28963" spans="30:32" x14ac:dyDescent="0.2">
      <c r="AD28963" s="11" t="s">
        <v>44159</v>
      </c>
      <c r="AE28963" s="10" t="s">
        <v>4965</v>
      </c>
      <c r="AF28963" s="10" t="s">
        <v>529</v>
      </c>
    </row>
    <row r="28964" spans="30:32" x14ac:dyDescent="0.2">
      <c r="AD28964" s="11" t="s">
        <v>44160</v>
      </c>
      <c r="AE28964" s="10" t="s">
        <v>44161</v>
      </c>
      <c r="AF28964" s="10" t="s">
        <v>529</v>
      </c>
    </row>
    <row r="28965" spans="30:32" x14ac:dyDescent="0.2">
      <c r="AD28965" s="11" t="s">
        <v>44162</v>
      </c>
      <c r="AE28965" s="10" t="s">
        <v>44163</v>
      </c>
      <c r="AF28965" s="10" t="s">
        <v>529</v>
      </c>
    </row>
    <row r="28966" spans="30:32" x14ac:dyDescent="0.2">
      <c r="AD28966" s="11" t="s">
        <v>44164</v>
      </c>
      <c r="AE28966" s="10" t="s">
        <v>44165</v>
      </c>
      <c r="AF28966" s="10" t="s">
        <v>529</v>
      </c>
    </row>
    <row r="28967" spans="30:32" x14ac:dyDescent="0.2">
      <c r="AD28967" s="11" t="s">
        <v>44166</v>
      </c>
      <c r="AE28967" s="10" t="s">
        <v>2055</v>
      </c>
      <c r="AF28967" s="10" t="s">
        <v>529</v>
      </c>
    </row>
    <row r="28968" spans="30:32" x14ac:dyDescent="0.2">
      <c r="AD28968" s="11" t="s">
        <v>44167</v>
      </c>
      <c r="AE28968" s="10" t="s">
        <v>2055</v>
      </c>
      <c r="AF28968" s="10" t="s">
        <v>529</v>
      </c>
    </row>
    <row r="28969" spans="30:32" x14ac:dyDescent="0.2">
      <c r="AD28969" s="11" t="s">
        <v>44168</v>
      </c>
      <c r="AE28969" s="10" t="s">
        <v>44169</v>
      </c>
      <c r="AF28969" s="10" t="s">
        <v>529</v>
      </c>
    </row>
    <row r="28970" spans="30:32" x14ac:dyDescent="0.2">
      <c r="AD28970" s="11" t="s">
        <v>44170</v>
      </c>
      <c r="AE28970" s="10" t="s">
        <v>44171</v>
      </c>
      <c r="AF28970" s="10" t="s">
        <v>529</v>
      </c>
    </row>
    <row r="28971" spans="30:32" x14ac:dyDescent="0.2">
      <c r="AD28971" s="11" t="s">
        <v>44172</v>
      </c>
      <c r="AE28971" s="10" t="s">
        <v>44173</v>
      </c>
      <c r="AF28971" s="10" t="s">
        <v>529</v>
      </c>
    </row>
    <row r="28972" spans="30:32" x14ac:dyDescent="0.2">
      <c r="AD28972" s="11" t="s">
        <v>44174</v>
      </c>
      <c r="AE28972" s="10" t="s">
        <v>1405</v>
      </c>
      <c r="AF28972" s="10" t="s">
        <v>529</v>
      </c>
    </row>
    <row r="28973" spans="30:32" x14ac:dyDescent="0.2">
      <c r="AD28973" s="11" t="s">
        <v>44175</v>
      </c>
      <c r="AE28973" s="10" t="s">
        <v>7084</v>
      </c>
      <c r="AF28973" s="10" t="s">
        <v>529</v>
      </c>
    </row>
    <row r="28974" spans="30:32" x14ac:dyDescent="0.2">
      <c r="AD28974" s="11" t="s">
        <v>44176</v>
      </c>
      <c r="AE28974" s="10" t="s">
        <v>44177</v>
      </c>
      <c r="AF28974" s="10" t="s">
        <v>529</v>
      </c>
    </row>
    <row r="28975" spans="30:32" x14ac:dyDescent="0.2">
      <c r="AD28975" s="11" t="s">
        <v>44178</v>
      </c>
      <c r="AE28975" s="10" t="s">
        <v>44179</v>
      </c>
      <c r="AF28975" s="10" t="s">
        <v>529</v>
      </c>
    </row>
    <row r="28976" spans="30:32" x14ac:dyDescent="0.2">
      <c r="AD28976" s="11" t="s">
        <v>44180</v>
      </c>
      <c r="AE28976" s="10" t="s">
        <v>44181</v>
      </c>
      <c r="AF28976" s="10" t="s">
        <v>529</v>
      </c>
    </row>
    <row r="28977" spans="30:32" x14ac:dyDescent="0.2">
      <c r="AD28977" s="11" t="s">
        <v>44182</v>
      </c>
      <c r="AE28977" s="10" t="s">
        <v>16931</v>
      </c>
      <c r="AF28977" s="10" t="s">
        <v>529</v>
      </c>
    </row>
    <row r="28978" spans="30:32" x14ac:dyDescent="0.2">
      <c r="AD28978" s="11" t="s">
        <v>44183</v>
      </c>
      <c r="AE28978" s="10" t="s">
        <v>44184</v>
      </c>
      <c r="AF28978" s="10" t="s">
        <v>529</v>
      </c>
    </row>
    <row r="28979" spans="30:32" x14ac:dyDescent="0.2">
      <c r="AD28979" s="11" t="s">
        <v>44185</v>
      </c>
      <c r="AE28979" s="10" t="s">
        <v>9914</v>
      </c>
      <c r="AF28979" s="10" t="s">
        <v>529</v>
      </c>
    </row>
    <row r="28980" spans="30:32" x14ac:dyDescent="0.2">
      <c r="AD28980" s="11" t="s">
        <v>44186</v>
      </c>
      <c r="AE28980" s="10" t="s">
        <v>8482</v>
      </c>
      <c r="AF28980" s="10" t="s">
        <v>529</v>
      </c>
    </row>
    <row r="28981" spans="30:32" x14ac:dyDescent="0.2">
      <c r="AD28981" s="11" t="s">
        <v>44187</v>
      </c>
      <c r="AE28981" s="10" t="s">
        <v>44188</v>
      </c>
      <c r="AF28981" s="10" t="s">
        <v>529</v>
      </c>
    </row>
    <row r="28982" spans="30:32" x14ac:dyDescent="0.2">
      <c r="AD28982" s="11" t="s">
        <v>44189</v>
      </c>
      <c r="AE28982" s="10" t="s">
        <v>44190</v>
      </c>
      <c r="AF28982" s="10" t="s">
        <v>529</v>
      </c>
    </row>
    <row r="28983" spans="30:32" x14ac:dyDescent="0.2">
      <c r="AD28983" s="11" t="s">
        <v>44191</v>
      </c>
      <c r="AE28983" s="10" t="s">
        <v>1411</v>
      </c>
      <c r="AF28983" s="10" t="s">
        <v>529</v>
      </c>
    </row>
    <row r="28984" spans="30:32" x14ac:dyDescent="0.2">
      <c r="AD28984" s="11" t="s">
        <v>44192</v>
      </c>
      <c r="AE28984" s="10" t="s">
        <v>2080</v>
      </c>
      <c r="AF28984" s="10" t="s">
        <v>529</v>
      </c>
    </row>
    <row r="28985" spans="30:32" x14ac:dyDescent="0.2">
      <c r="AD28985" s="11" t="s">
        <v>44193</v>
      </c>
      <c r="AE28985" s="10" t="s">
        <v>1911</v>
      </c>
      <c r="AF28985" s="10" t="s">
        <v>529</v>
      </c>
    </row>
    <row r="28986" spans="30:32" x14ac:dyDescent="0.2">
      <c r="AD28986" s="11" t="s">
        <v>44194</v>
      </c>
      <c r="AE28986" s="10" t="s">
        <v>2898</v>
      </c>
      <c r="AF28986" s="10" t="s">
        <v>529</v>
      </c>
    </row>
    <row r="28987" spans="30:32" x14ac:dyDescent="0.2">
      <c r="AD28987" s="11" t="s">
        <v>44195</v>
      </c>
      <c r="AE28987" s="10" t="s">
        <v>44196</v>
      </c>
      <c r="AF28987" s="10" t="s">
        <v>529</v>
      </c>
    </row>
    <row r="28988" spans="30:32" x14ac:dyDescent="0.2">
      <c r="AD28988" s="11" t="s">
        <v>44197</v>
      </c>
      <c r="AE28988" s="10" t="s">
        <v>44198</v>
      </c>
      <c r="AF28988" s="10" t="s">
        <v>529</v>
      </c>
    </row>
    <row r="28989" spans="30:32" x14ac:dyDescent="0.2">
      <c r="AD28989" s="11" t="s">
        <v>44199</v>
      </c>
      <c r="AE28989" s="10" t="s">
        <v>9111</v>
      </c>
      <c r="AF28989" s="10" t="s">
        <v>529</v>
      </c>
    </row>
    <row r="28990" spans="30:32" x14ac:dyDescent="0.2">
      <c r="AD28990" s="11" t="s">
        <v>44200</v>
      </c>
      <c r="AE28990" s="10" t="s">
        <v>44201</v>
      </c>
      <c r="AF28990" s="10" t="s">
        <v>529</v>
      </c>
    </row>
    <row r="28991" spans="30:32" x14ac:dyDescent="0.2">
      <c r="AD28991" s="11" t="s">
        <v>44202</v>
      </c>
      <c r="AE28991" s="10" t="s">
        <v>44203</v>
      </c>
      <c r="AF28991" s="10" t="s">
        <v>529</v>
      </c>
    </row>
    <row r="28992" spans="30:32" x14ac:dyDescent="0.2">
      <c r="AD28992" s="11" t="s">
        <v>44204</v>
      </c>
      <c r="AE28992" s="10" t="s">
        <v>7143</v>
      </c>
      <c r="AF28992" s="10" t="s">
        <v>529</v>
      </c>
    </row>
    <row r="28993" spans="30:32" x14ac:dyDescent="0.2">
      <c r="AD28993" s="11" t="s">
        <v>44205</v>
      </c>
      <c r="AE28993" s="10" t="s">
        <v>7154</v>
      </c>
      <c r="AF28993" s="10" t="s">
        <v>529</v>
      </c>
    </row>
    <row r="28994" spans="30:32" x14ac:dyDescent="0.2">
      <c r="AD28994" s="11" t="s">
        <v>44206</v>
      </c>
      <c r="AE28994" s="10" t="s">
        <v>1428</v>
      </c>
      <c r="AF28994" s="10" t="s">
        <v>529</v>
      </c>
    </row>
    <row r="28995" spans="30:32" x14ac:dyDescent="0.2">
      <c r="AD28995" s="11" t="s">
        <v>44207</v>
      </c>
      <c r="AE28995" s="10" t="s">
        <v>44208</v>
      </c>
      <c r="AF28995" s="10" t="s">
        <v>529</v>
      </c>
    </row>
    <row r="28996" spans="30:32" x14ac:dyDescent="0.2">
      <c r="AD28996" s="11" t="s">
        <v>44209</v>
      </c>
      <c r="AE28996" s="10" t="s">
        <v>44210</v>
      </c>
      <c r="AF28996" s="10" t="s">
        <v>529</v>
      </c>
    </row>
    <row r="28997" spans="30:32" x14ac:dyDescent="0.2">
      <c r="AD28997" s="11" t="s">
        <v>44211</v>
      </c>
      <c r="AE28997" s="10" t="s">
        <v>44212</v>
      </c>
      <c r="AF28997" s="10" t="s">
        <v>529</v>
      </c>
    </row>
    <row r="28998" spans="30:32" x14ac:dyDescent="0.2">
      <c r="AD28998" s="11" t="s">
        <v>44213</v>
      </c>
      <c r="AE28998" s="10" t="s">
        <v>8505</v>
      </c>
      <c r="AF28998" s="10" t="s">
        <v>529</v>
      </c>
    </row>
    <row r="28999" spans="30:32" x14ac:dyDescent="0.2">
      <c r="AD28999" s="11" t="s">
        <v>44214</v>
      </c>
      <c r="AE28999" s="10" t="s">
        <v>16971</v>
      </c>
      <c r="AF28999" s="10" t="s">
        <v>529</v>
      </c>
    </row>
    <row r="29000" spans="30:32" x14ac:dyDescent="0.2">
      <c r="AD29000" s="11" t="s">
        <v>44215</v>
      </c>
      <c r="AE29000" s="10" t="s">
        <v>34861</v>
      </c>
      <c r="AF29000" s="10" t="s">
        <v>529</v>
      </c>
    </row>
    <row r="29001" spans="30:32" x14ac:dyDescent="0.2">
      <c r="AD29001" s="11" t="s">
        <v>44216</v>
      </c>
      <c r="AE29001" s="10" t="s">
        <v>1432</v>
      </c>
      <c r="AF29001" s="10" t="s">
        <v>529</v>
      </c>
    </row>
    <row r="29002" spans="30:32" x14ac:dyDescent="0.2">
      <c r="AD29002" s="11" t="s">
        <v>44217</v>
      </c>
      <c r="AE29002" s="10" t="s">
        <v>2918</v>
      </c>
      <c r="AF29002" s="10" t="s">
        <v>529</v>
      </c>
    </row>
    <row r="29003" spans="30:32" x14ac:dyDescent="0.2">
      <c r="AD29003" s="11" t="s">
        <v>44218</v>
      </c>
      <c r="AE29003" s="10" t="s">
        <v>2918</v>
      </c>
      <c r="AF29003" s="10" t="s">
        <v>529</v>
      </c>
    </row>
    <row r="29004" spans="30:32" x14ac:dyDescent="0.2">
      <c r="AD29004" s="11" t="s">
        <v>44219</v>
      </c>
      <c r="AE29004" s="10" t="s">
        <v>2918</v>
      </c>
      <c r="AF29004" s="10" t="s">
        <v>529</v>
      </c>
    </row>
    <row r="29005" spans="30:32" x14ac:dyDescent="0.2">
      <c r="AD29005" s="11" t="s">
        <v>44220</v>
      </c>
      <c r="AE29005" s="10" t="s">
        <v>2918</v>
      </c>
      <c r="AF29005" s="10" t="s">
        <v>529</v>
      </c>
    </row>
    <row r="29006" spans="30:32" x14ac:dyDescent="0.2">
      <c r="AD29006" s="11" t="s">
        <v>44221</v>
      </c>
      <c r="AE29006" s="10" t="s">
        <v>44222</v>
      </c>
      <c r="AF29006" s="10" t="s">
        <v>529</v>
      </c>
    </row>
    <row r="29007" spans="30:32" x14ac:dyDescent="0.2">
      <c r="AD29007" s="11" t="s">
        <v>44223</v>
      </c>
      <c r="AE29007" s="10" t="s">
        <v>9139</v>
      </c>
      <c r="AF29007" s="10" t="s">
        <v>529</v>
      </c>
    </row>
    <row r="29008" spans="30:32" x14ac:dyDescent="0.2">
      <c r="AD29008" s="11" t="s">
        <v>44224</v>
      </c>
      <c r="AE29008" s="10" t="s">
        <v>44225</v>
      </c>
      <c r="AF29008" s="10" t="s">
        <v>529</v>
      </c>
    </row>
    <row r="29009" spans="30:32" x14ac:dyDescent="0.2">
      <c r="AD29009" s="11" t="s">
        <v>44226</v>
      </c>
      <c r="AE29009" s="10" t="s">
        <v>44227</v>
      </c>
      <c r="AF29009" s="10" t="s">
        <v>529</v>
      </c>
    </row>
    <row r="29010" spans="30:32" x14ac:dyDescent="0.2">
      <c r="AD29010" s="11" t="s">
        <v>44228</v>
      </c>
      <c r="AE29010" s="10" t="s">
        <v>32657</v>
      </c>
      <c r="AF29010" s="10" t="s">
        <v>529</v>
      </c>
    </row>
    <row r="29011" spans="30:32" x14ac:dyDescent="0.2">
      <c r="AD29011" s="11" t="s">
        <v>44229</v>
      </c>
      <c r="AE29011" s="10" t="s">
        <v>41393</v>
      </c>
      <c r="AF29011" s="10" t="s">
        <v>529</v>
      </c>
    </row>
    <row r="29012" spans="30:32" x14ac:dyDescent="0.2">
      <c r="AD29012" s="11" t="s">
        <v>44230</v>
      </c>
      <c r="AE29012" s="10" t="s">
        <v>20660</v>
      </c>
      <c r="AF29012" s="10" t="s">
        <v>529</v>
      </c>
    </row>
    <row r="29013" spans="30:32" x14ac:dyDescent="0.2">
      <c r="AD29013" s="11" t="s">
        <v>44231</v>
      </c>
      <c r="AE29013" s="10" t="s">
        <v>44232</v>
      </c>
      <c r="AF29013" s="10" t="s">
        <v>529</v>
      </c>
    </row>
    <row r="29014" spans="30:32" x14ac:dyDescent="0.2">
      <c r="AD29014" s="11" t="s">
        <v>44233</v>
      </c>
      <c r="AE29014" s="10" t="s">
        <v>44234</v>
      </c>
      <c r="AF29014" s="10" t="s">
        <v>529</v>
      </c>
    </row>
    <row r="29015" spans="30:32" x14ac:dyDescent="0.2">
      <c r="AD29015" s="11" t="s">
        <v>44235</v>
      </c>
      <c r="AE29015" s="10" t="s">
        <v>44236</v>
      </c>
      <c r="AF29015" s="10" t="s">
        <v>529</v>
      </c>
    </row>
    <row r="29016" spans="30:32" x14ac:dyDescent="0.2">
      <c r="AD29016" s="11" t="s">
        <v>44237</v>
      </c>
      <c r="AE29016" s="10" t="s">
        <v>28043</v>
      </c>
      <c r="AF29016" s="10" t="s">
        <v>529</v>
      </c>
    </row>
    <row r="29017" spans="30:32" x14ac:dyDescent="0.2">
      <c r="AD29017" s="11" t="s">
        <v>44238</v>
      </c>
      <c r="AE29017" s="10" t="s">
        <v>44239</v>
      </c>
      <c r="AF29017" s="10" t="s">
        <v>529</v>
      </c>
    </row>
    <row r="29018" spans="30:32" x14ac:dyDescent="0.2">
      <c r="AD29018" s="11" t="s">
        <v>44240</v>
      </c>
      <c r="AE29018" s="10" t="s">
        <v>11643</v>
      </c>
      <c r="AF29018" s="10" t="s">
        <v>529</v>
      </c>
    </row>
    <row r="29019" spans="30:32" x14ac:dyDescent="0.2">
      <c r="AD29019" s="11" t="s">
        <v>44241</v>
      </c>
      <c r="AE29019" s="10" t="s">
        <v>2117</v>
      </c>
      <c r="AF29019" s="10" t="s">
        <v>529</v>
      </c>
    </row>
    <row r="29020" spans="30:32" x14ac:dyDescent="0.2">
      <c r="AD29020" s="11" t="s">
        <v>44242</v>
      </c>
      <c r="AE29020" s="10" t="s">
        <v>44243</v>
      </c>
      <c r="AF29020" s="10" t="s">
        <v>529</v>
      </c>
    </row>
    <row r="29021" spans="30:32" x14ac:dyDescent="0.2">
      <c r="AD29021" s="11" t="s">
        <v>44244</v>
      </c>
      <c r="AE29021" s="10" t="s">
        <v>44245</v>
      </c>
      <c r="AF29021" s="10" t="s">
        <v>529</v>
      </c>
    </row>
    <row r="29022" spans="30:32" x14ac:dyDescent="0.2">
      <c r="AD29022" s="11" t="s">
        <v>44246</v>
      </c>
      <c r="AE29022" s="10" t="s">
        <v>15657</v>
      </c>
      <c r="AF29022" s="10" t="s">
        <v>529</v>
      </c>
    </row>
    <row r="29023" spans="30:32" x14ac:dyDescent="0.2">
      <c r="AD29023" s="11" t="s">
        <v>44247</v>
      </c>
      <c r="AE29023" s="10" t="s">
        <v>44248</v>
      </c>
      <c r="AF29023" s="10" t="s">
        <v>529</v>
      </c>
    </row>
    <row r="29024" spans="30:32" x14ac:dyDescent="0.2">
      <c r="AD29024" s="11" t="s">
        <v>44249</v>
      </c>
      <c r="AE29024" s="10" t="s">
        <v>44250</v>
      </c>
      <c r="AF29024" s="10" t="s">
        <v>529</v>
      </c>
    </row>
    <row r="29025" spans="30:32" x14ac:dyDescent="0.2">
      <c r="AD29025" s="11" t="s">
        <v>44251</v>
      </c>
      <c r="AE29025" s="10" t="s">
        <v>4998</v>
      </c>
      <c r="AF29025" s="10" t="s">
        <v>529</v>
      </c>
    </row>
    <row r="29026" spans="30:32" x14ac:dyDescent="0.2">
      <c r="AD29026" s="11" t="s">
        <v>44252</v>
      </c>
      <c r="AE29026" s="10" t="s">
        <v>44253</v>
      </c>
      <c r="AF29026" s="10" t="s">
        <v>529</v>
      </c>
    </row>
    <row r="29027" spans="30:32" x14ac:dyDescent="0.2">
      <c r="AD29027" s="11" t="s">
        <v>44254</v>
      </c>
      <c r="AE29027" s="10" t="s">
        <v>23893</v>
      </c>
      <c r="AF29027" s="10" t="s">
        <v>529</v>
      </c>
    </row>
    <row r="29028" spans="30:32" x14ac:dyDescent="0.2">
      <c r="AD29028" s="11" t="s">
        <v>44255</v>
      </c>
      <c r="AE29028" s="10" t="s">
        <v>44256</v>
      </c>
      <c r="AF29028" s="10" t="s">
        <v>529</v>
      </c>
    </row>
    <row r="29029" spans="30:32" x14ac:dyDescent="0.2">
      <c r="AD29029" s="11" t="s">
        <v>44257</v>
      </c>
      <c r="AE29029" s="10" t="s">
        <v>44258</v>
      </c>
      <c r="AF29029" s="10" t="s">
        <v>529</v>
      </c>
    </row>
    <row r="29030" spans="30:32" x14ac:dyDescent="0.2">
      <c r="AD29030" s="11" t="s">
        <v>44259</v>
      </c>
      <c r="AE29030" s="10" t="s">
        <v>44260</v>
      </c>
      <c r="AF29030" s="10" t="s">
        <v>529</v>
      </c>
    </row>
    <row r="29031" spans="30:32" x14ac:dyDescent="0.2">
      <c r="AD29031" s="11" t="s">
        <v>44261</v>
      </c>
      <c r="AE29031" s="10" t="s">
        <v>26104</v>
      </c>
      <c r="AF29031" s="10" t="s">
        <v>529</v>
      </c>
    </row>
    <row r="29032" spans="30:32" x14ac:dyDescent="0.2">
      <c r="AD29032" s="11" t="s">
        <v>44262</v>
      </c>
      <c r="AE29032" s="10" t="s">
        <v>44263</v>
      </c>
      <c r="AF29032" s="10" t="s">
        <v>529</v>
      </c>
    </row>
    <row r="29033" spans="30:32" x14ac:dyDescent="0.2">
      <c r="AD29033" s="11" t="s">
        <v>44264</v>
      </c>
      <c r="AE29033" s="10" t="s">
        <v>44265</v>
      </c>
      <c r="AF29033" s="10" t="s">
        <v>529</v>
      </c>
    </row>
    <row r="29034" spans="30:32" x14ac:dyDescent="0.2">
      <c r="AD29034" s="11" t="s">
        <v>44266</v>
      </c>
      <c r="AE29034" s="10" t="s">
        <v>20785</v>
      </c>
      <c r="AF29034" s="10" t="s">
        <v>529</v>
      </c>
    </row>
    <row r="29035" spans="30:32" x14ac:dyDescent="0.2">
      <c r="AD29035" s="11" t="s">
        <v>44267</v>
      </c>
      <c r="AE29035" s="10" t="s">
        <v>44268</v>
      </c>
      <c r="AF29035" s="10" t="s">
        <v>529</v>
      </c>
    </row>
    <row r="29036" spans="30:32" x14ac:dyDescent="0.2">
      <c r="AD29036" s="11" t="s">
        <v>44269</v>
      </c>
      <c r="AE29036" s="10" t="s">
        <v>44270</v>
      </c>
      <c r="AF29036" s="10" t="s">
        <v>529</v>
      </c>
    </row>
    <row r="29037" spans="30:32" x14ac:dyDescent="0.2">
      <c r="AD29037" s="11" t="s">
        <v>44271</v>
      </c>
      <c r="AE29037" s="10" t="s">
        <v>44272</v>
      </c>
      <c r="AF29037" s="10" t="s">
        <v>529</v>
      </c>
    </row>
    <row r="29038" spans="30:32" x14ac:dyDescent="0.2">
      <c r="AD29038" s="11" t="s">
        <v>44273</v>
      </c>
      <c r="AE29038" s="10" t="s">
        <v>44274</v>
      </c>
      <c r="AF29038" s="10" t="s">
        <v>529</v>
      </c>
    </row>
    <row r="29039" spans="30:32" x14ac:dyDescent="0.2">
      <c r="AD29039" s="11" t="s">
        <v>44275</v>
      </c>
      <c r="AE29039" s="10" t="s">
        <v>44276</v>
      </c>
      <c r="AF29039" s="10" t="s">
        <v>529</v>
      </c>
    </row>
    <row r="29040" spans="30:32" x14ac:dyDescent="0.2">
      <c r="AD29040" s="11" t="s">
        <v>44277</v>
      </c>
      <c r="AE29040" s="10" t="s">
        <v>23560</v>
      </c>
      <c r="AF29040" s="10" t="s">
        <v>529</v>
      </c>
    </row>
    <row r="29041" spans="30:32" x14ac:dyDescent="0.2">
      <c r="AD29041" s="11" t="s">
        <v>44278</v>
      </c>
      <c r="AE29041" s="10" t="s">
        <v>1616</v>
      </c>
      <c r="AF29041" s="10" t="s">
        <v>529</v>
      </c>
    </row>
    <row r="29042" spans="30:32" x14ac:dyDescent="0.2">
      <c r="AD29042" s="11" t="s">
        <v>44279</v>
      </c>
      <c r="AE29042" s="10" t="s">
        <v>44280</v>
      </c>
      <c r="AF29042" s="10" t="s">
        <v>529</v>
      </c>
    </row>
    <row r="29043" spans="30:32" x14ac:dyDescent="0.2">
      <c r="AD29043" s="11" t="s">
        <v>44281</v>
      </c>
      <c r="AE29043" s="10" t="s">
        <v>44282</v>
      </c>
      <c r="AF29043" s="10" t="s">
        <v>529</v>
      </c>
    </row>
    <row r="29044" spans="30:32" x14ac:dyDescent="0.2">
      <c r="AD29044" s="11" t="s">
        <v>44283</v>
      </c>
      <c r="AE29044" s="10" t="s">
        <v>42436</v>
      </c>
      <c r="AF29044" s="10" t="s">
        <v>529</v>
      </c>
    </row>
    <row r="29045" spans="30:32" x14ac:dyDescent="0.2">
      <c r="AD29045" s="11" t="s">
        <v>44284</v>
      </c>
      <c r="AE29045" s="10" t="s">
        <v>15692</v>
      </c>
      <c r="AF29045" s="10" t="s">
        <v>529</v>
      </c>
    </row>
    <row r="29046" spans="30:32" x14ac:dyDescent="0.2">
      <c r="AD29046" s="11" t="s">
        <v>44285</v>
      </c>
      <c r="AE29046" s="10" t="s">
        <v>44286</v>
      </c>
      <c r="AF29046" s="10" t="s">
        <v>529</v>
      </c>
    </row>
    <row r="29047" spans="30:32" x14ac:dyDescent="0.2">
      <c r="AD29047" s="11" t="s">
        <v>44287</v>
      </c>
      <c r="AE29047" s="10" t="s">
        <v>44288</v>
      </c>
      <c r="AF29047" s="10" t="s">
        <v>529</v>
      </c>
    </row>
    <row r="29048" spans="30:32" x14ac:dyDescent="0.2">
      <c r="AD29048" s="11" t="s">
        <v>44289</v>
      </c>
      <c r="AE29048" s="10" t="s">
        <v>13011</v>
      </c>
      <c r="AF29048" s="10" t="s">
        <v>529</v>
      </c>
    </row>
    <row r="29049" spans="30:32" x14ac:dyDescent="0.2">
      <c r="AD29049" s="11" t="s">
        <v>44290</v>
      </c>
      <c r="AE29049" s="10" t="s">
        <v>44291</v>
      </c>
      <c r="AF29049" s="10" t="s">
        <v>529</v>
      </c>
    </row>
    <row r="29050" spans="30:32" x14ac:dyDescent="0.2">
      <c r="AD29050" s="11" t="s">
        <v>44292</v>
      </c>
      <c r="AE29050" s="10" t="s">
        <v>44293</v>
      </c>
      <c r="AF29050" s="10" t="s">
        <v>529</v>
      </c>
    </row>
    <row r="29051" spans="30:32" x14ac:dyDescent="0.2">
      <c r="AD29051" s="11" t="s">
        <v>44294</v>
      </c>
      <c r="AE29051" s="10" t="s">
        <v>44295</v>
      </c>
      <c r="AF29051" s="10" t="s">
        <v>529</v>
      </c>
    </row>
    <row r="29052" spans="30:32" x14ac:dyDescent="0.2">
      <c r="AD29052" s="11" t="s">
        <v>44296</v>
      </c>
      <c r="AE29052" s="10" t="s">
        <v>27255</v>
      </c>
      <c r="AF29052" s="10" t="s">
        <v>529</v>
      </c>
    </row>
    <row r="29053" spans="30:32" x14ac:dyDescent="0.2">
      <c r="AD29053" s="11" t="s">
        <v>44297</v>
      </c>
      <c r="AE29053" s="10" t="s">
        <v>27255</v>
      </c>
      <c r="AF29053" s="10" t="s">
        <v>529</v>
      </c>
    </row>
    <row r="29054" spans="30:32" x14ac:dyDescent="0.2">
      <c r="AD29054" s="11" t="s">
        <v>44298</v>
      </c>
      <c r="AE29054" s="10" t="s">
        <v>5031</v>
      </c>
      <c r="AF29054" s="10" t="s">
        <v>529</v>
      </c>
    </row>
    <row r="29055" spans="30:32" x14ac:dyDescent="0.2">
      <c r="AD29055" s="11" t="s">
        <v>44299</v>
      </c>
      <c r="AE29055" s="10" t="s">
        <v>2955</v>
      </c>
      <c r="AF29055" s="10" t="s">
        <v>529</v>
      </c>
    </row>
    <row r="29056" spans="30:32" x14ac:dyDescent="0.2">
      <c r="AD29056" s="11" t="s">
        <v>44300</v>
      </c>
      <c r="AE29056" s="10" t="s">
        <v>44301</v>
      </c>
      <c r="AF29056" s="10" t="s">
        <v>529</v>
      </c>
    </row>
    <row r="29057" spans="30:32" x14ac:dyDescent="0.2">
      <c r="AD29057" s="11" t="s">
        <v>44302</v>
      </c>
      <c r="AE29057" s="10" t="s">
        <v>44303</v>
      </c>
      <c r="AF29057" s="10" t="s">
        <v>529</v>
      </c>
    </row>
    <row r="29058" spans="30:32" x14ac:dyDescent="0.2">
      <c r="AD29058" s="11" t="s">
        <v>44304</v>
      </c>
      <c r="AE29058" s="10" t="s">
        <v>5046</v>
      </c>
      <c r="AF29058" s="10" t="s">
        <v>529</v>
      </c>
    </row>
    <row r="29059" spans="30:32" x14ac:dyDescent="0.2">
      <c r="AD29059" s="11" t="s">
        <v>44305</v>
      </c>
      <c r="AE29059" s="10" t="s">
        <v>27891</v>
      </c>
      <c r="AF29059" s="10" t="s">
        <v>529</v>
      </c>
    </row>
    <row r="29060" spans="30:32" x14ac:dyDescent="0.2">
      <c r="AD29060" s="11" t="s">
        <v>44306</v>
      </c>
      <c r="AE29060" s="10" t="s">
        <v>44307</v>
      </c>
      <c r="AF29060" s="10" t="s">
        <v>529</v>
      </c>
    </row>
    <row r="29061" spans="30:32" x14ac:dyDescent="0.2">
      <c r="AD29061" s="11" t="s">
        <v>44308</v>
      </c>
      <c r="AE29061" s="10" t="s">
        <v>11737</v>
      </c>
      <c r="AF29061" s="10" t="s">
        <v>529</v>
      </c>
    </row>
    <row r="29062" spans="30:32" x14ac:dyDescent="0.2">
      <c r="AD29062" s="11" t="s">
        <v>44309</v>
      </c>
      <c r="AE29062" s="10" t="s">
        <v>14355</v>
      </c>
      <c r="AF29062" s="10" t="s">
        <v>529</v>
      </c>
    </row>
    <row r="29063" spans="30:32" x14ac:dyDescent="0.2">
      <c r="AD29063" s="11" t="s">
        <v>44310</v>
      </c>
      <c r="AE29063" s="10" t="s">
        <v>15727</v>
      </c>
      <c r="AF29063" s="10" t="s">
        <v>529</v>
      </c>
    </row>
    <row r="29064" spans="30:32" x14ac:dyDescent="0.2">
      <c r="AD29064" s="11" t="s">
        <v>44311</v>
      </c>
      <c r="AE29064" s="10" t="s">
        <v>25653</v>
      </c>
      <c r="AF29064" s="10" t="s">
        <v>529</v>
      </c>
    </row>
    <row r="29065" spans="30:32" x14ac:dyDescent="0.2">
      <c r="AD29065" s="11" t="s">
        <v>44312</v>
      </c>
      <c r="AE29065" s="10" t="s">
        <v>44313</v>
      </c>
      <c r="AF29065" s="10" t="s">
        <v>529</v>
      </c>
    </row>
    <row r="29066" spans="30:32" x14ac:dyDescent="0.2">
      <c r="AD29066" s="11" t="s">
        <v>44314</v>
      </c>
      <c r="AE29066" s="10" t="s">
        <v>44313</v>
      </c>
      <c r="AF29066" s="10" t="s">
        <v>529</v>
      </c>
    </row>
    <row r="29067" spans="30:32" x14ac:dyDescent="0.2">
      <c r="AD29067" s="11" t="s">
        <v>44315</v>
      </c>
      <c r="AE29067" s="10" t="s">
        <v>16578</v>
      </c>
      <c r="AF29067" s="10" t="s">
        <v>529</v>
      </c>
    </row>
    <row r="29068" spans="30:32" x14ac:dyDescent="0.2">
      <c r="AD29068" s="11" t="s">
        <v>44316</v>
      </c>
      <c r="AE29068" s="10" t="s">
        <v>44317</v>
      </c>
      <c r="AF29068" s="10" t="s">
        <v>529</v>
      </c>
    </row>
    <row r="29069" spans="30:32" x14ac:dyDescent="0.2">
      <c r="AD29069" s="11" t="s">
        <v>44318</v>
      </c>
      <c r="AE29069" s="10" t="s">
        <v>26159</v>
      </c>
      <c r="AF29069" s="10" t="s">
        <v>529</v>
      </c>
    </row>
    <row r="29070" spans="30:32" x14ac:dyDescent="0.2">
      <c r="AD29070" s="11" t="s">
        <v>44319</v>
      </c>
      <c r="AE29070" s="10" t="s">
        <v>2198</v>
      </c>
      <c r="AF29070" s="10" t="s">
        <v>529</v>
      </c>
    </row>
    <row r="29071" spans="30:32" x14ac:dyDescent="0.2">
      <c r="AD29071" s="11" t="s">
        <v>44320</v>
      </c>
      <c r="AE29071" s="10" t="s">
        <v>7328</v>
      </c>
      <c r="AF29071" s="10" t="s">
        <v>529</v>
      </c>
    </row>
    <row r="29072" spans="30:32" x14ac:dyDescent="0.2">
      <c r="AD29072" s="11" t="s">
        <v>44321</v>
      </c>
      <c r="AE29072" s="10" t="s">
        <v>7328</v>
      </c>
      <c r="AF29072" s="10" t="s">
        <v>529</v>
      </c>
    </row>
    <row r="29073" spans="30:32" x14ac:dyDescent="0.2">
      <c r="AD29073" s="11" t="s">
        <v>44322</v>
      </c>
      <c r="AE29073" s="10" t="s">
        <v>7328</v>
      </c>
      <c r="AF29073" s="10" t="s">
        <v>529</v>
      </c>
    </row>
    <row r="29074" spans="30:32" x14ac:dyDescent="0.2">
      <c r="AD29074" s="11" t="s">
        <v>44323</v>
      </c>
      <c r="AE29074" s="10" t="s">
        <v>7328</v>
      </c>
      <c r="AF29074" s="10" t="s">
        <v>529</v>
      </c>
    </row>
    <row r="29075" spans="30:32" x14ac:dyDescent="0.2">
      <c r="AD29075" s="11" t="s">
        <v>44324</v>
      </c>
      <c r="AE29075" s="10" t="s">
        <v>3535</v>
      </c>
      <c r="AF29075" s="10" t="s">
        <v>529</v>
      </c>
    </row>
    <row r="29076" spans="30:32" x14ac:dyDescent="0.2">
      <c r="AD29076" s="11" t="s">
        <v>44325</v>
      </c>
      <c r="AE29076" s="10" t="s">
        <v>10230</v>
      </c>
      <c r="AF29076" s="10" t="s">
        <v>529</v>
      </c>
    </row>
    <row r="29077" spans="30:32" x14ac:dyDescent="0.2">
      <c r="AD29077" s="11" t="s">
        <v>44326</v>
      </c>
      <c r="AE29077" s="10" t="s">
        <v>44327</v>
      </c>
      <c r="AF29077" s="10" t="s">
        <v>529</v>
      </c>
    </row>
    <row r="29078" spans="30:32" x14ac:dyDescent="0.2">
      <c r="AD29078" s="11" t="s">
        <v>44328</v>
      </c>
      <c r="AE29078" s="10" t="s">
        <v>44329</v>
      </c>
      <c r="AF29078" s="10" t="s">
        <v>529</v>
      </c>
    </row>
    <row r="29079" spans="30:32" x14ac:dyDescent="0.2">
      <c r="AD29079" s="11" t="s">
        <v>44330</v>
      </c>
      <c r="AE29079" s="10" t="s">
        <v>28125</v>
      </c>
      <c r="AF29079" s="10" t="s">
        <v>529</v>
      </c>
    </row>
    <row r="29080" spans="30:32" x14ac:dyDescent="0.2">
      <c r="AD29080" s="11" t="s">
        <v>44331</v>
      </c>
      <c r="AE29080" s="10" t="s">
        <v>44332</v>
      </c>
      <c r="AF29080" s="10" t="s">
        <v>529</v>
      </c>
    </row>
    <row r="29081" spans="30:32" x14ac:dyDescent="0.2">
      <c r="AD29081" s="11" t="s">
        <v>44333</v>
      </c>
      <c r="AE29081" s="10" t="s">
        <v>44334</v>
      </c>
      <c r="AF29081" s="10" t="s">
        <v>529</v>
      </c>
    </row>
    <row r="29082" spans="30:32" x14ac:dyDescent="0.2">
      <c r="AD29082" s="11" t="s">
        <v>44335</v>
      </c>
      <c r="AE29082" s="10" t="s">
        <v>44334</v>
      </c>
      <c r="AF29082" s="10" t="s">
        <v>529</v>
      </c>
    </row>
    <row r="29083" spans="30:32" x14ac:dyDescent="0.2">
      <c r="AD29083" s="11" t="s">
        <v>44336</v>
      </c>
      <c r="AE29083" s="10" t="s">
        <v>24004</v>
      </c>
      <c r="AF29083" s="10" t="s">
        <v>529</v>
      </c>
    </row>
    <row r="29084" spans="30:32" x14ac:dyDescent="0.2">
      <c r="AD29084" s="11" t="s">
        <v>44337</v>
      </c>
      <c r="AE29084" s="10" t="s">
        <v>24004</v>
      </c>
      <c r="AF29084" s="10" t="s">
        <v>529</v>
      </c>
    </row>
    <row r="29085" spans="30:32" x14ac:dyDescent="0.2">
      <c r="AD29085" s="11" t="s">
        <v>44338</v>
      </c>
      <c r="AE29085" s="10" t="s">
        <v>24004</v>
      </c>
      <c r="AF29085" s="10" t="s">
        <v>529</v>
      </c>
    </row>
    <row r="29086" spans="30:32" x14ac:dyDescent="0.2">
      <c r="AD29086" s="11" t="s">
        <v>44339</v>
      </c>
      <c r="AE29086" s="10" t="s">
        <v>24004</v>
      </c>
      <c r="AF29086" s="10" t="s">
        <v>529</v>
      </c>
    </row>
    <row r="29087" spans="30:32" x14ac:dyDescent="0.2">
      <c r="AD29087" s="11" t="s">
        <v>44340</v>
      </c>
      <c r="AE29087" s="10" t="s">
        <v>24004</v>
      </c>
      <c r="AF29087" s="10" t="s">
        <v>529</v>
      </c>
    </row>
    <row r="29088" spans="30:32" x14ac:dyDescent="0.2">
      <c r="AD29088" s="11" t="s">
        <v>44341</v>
      </c>
      <c r="AE29088" s="10" t="s">
        <v>24004</v>
      </c>
      <c r="AF29088" s="10" t="s">
        <v>529</v>
      </c>
    </row>
    <row r="29089" spans="30:32" x14ac:dyDescent="0.2">
      <c r="AD29089" s="11" t="s">
        <v>44342</v>
      </c>
      <c r="AE29089" s="10" t="s">
        <v>24004</v>
      </c>
      <c r="AF29089" s="10" t="s">
        <v>529</v>
      </c>
    </row>
    <row r="29090" spans="30:32" x14ac:dyDescent="0.2">
      <c r="AD29090" s="11" t="s">
        <v>44343</v>
      </c>
      <c r="AE29090" s="10" t="s">
        <v>24004</v>
      </c>
      <c r="AF29090" s="10" t="s">
        <v>529</v>
      </c>
    </row>
    <row r="29091" spans="30:32" x14ac:dyDescent="0.2">
      <c r="AD29091" s="11" t="s">
        <v>44344</v>
      </c>
      <c r="AE29091" s="10" t="s">
        <v>24004</v>
      </c>
      <c r="AF29091" s="10" t="s">
        <v>529</v>
      </c>
    </row>
    <row r="29092" spans="30:32" x14ac:dyDescent="0.2">
      <c r="AD29092" s="11" t="s">
        <v>44345</v>
      </c>
      <c r="AE29092" s="10" t="s">
        <v>24004</v>
      </c>
      <c r="AF29092" s="10" t="s">
        <v>529</v>
      </c>
    </row>
    <row r="29093" spans="30:32" x14ac:dyDescent="0.2">
      <c r="AD29093" s="11" t="s">
        <v>44346</v>
      </c>
      <c r="AE29093" s="10" t="s">
        <v>24004</v>
      </c>
      <c r="AF29093" s="10" t="s">
        <v>529</v>
      </c>
    </row>
    <row r="29094" spans="30:32" x14ac:dyDescent="0.2">
      <c r="AD29094" s="11" t="s">
        <v>44347</v>
      </c>
      <c r="AE29094" s="10" t="s">
        <v>24004</v>
      </c>
      <c r="AF29094" s="10" t="s">
        <v>529</v>
      </c>
    </row>
    <row r="29095" spans="30:32" x14ac:dyDescent="0.2">
      <c r="AD29095" s="11" t="s">
        <v>44348</v>
      </c>
      <c r="AE29095" s="10" t="s">
        <v>24004</v>
      </c>
      <c r="AF29095" s="10" t="s">
        <v>529</v>
      </c>
    </row>
    <row r="29096" spans="30:32" x14ac:dyDescent="0.2">
      <c r="AD29096" s="11" t="s">
        <v>44349</v>
      </c>
      <c r="AE29096" s="10" t="s">
        <v>44350</v>
      </c>
      <c r="AF29096" s="10" t="s">
        <v>529</v>
      </c>
    </row>
    <row r="29097" spans="30:32" x14ac:dyDescent="0.2">
      <c r="AD29097" s="11" t="s">
        <v>44351</v>
      </c>
      <c r="AE29097" s="10" t="s">
        <v>44352</v>
      </c>
      <c r="AF29097" s="10" t="s">
        <v>529</v>
      </c>
    </row>
    <row r="29098" spans="30:32" x14ac:dyDescent="0.2">
      <c r="AD29098" s="11" t="s">
        <v>44353</v>
      </c>
      <c r="AE29098" s="10" t="s">
        <v>44354</v>
      </c>
      <c r="AF29098" s="10" t="s">
        <v>529</v>
      </c>
    </row>
    <row r="29099" spans="30:32" x14ac:dyDescent="0.2">
      <c r="AD29099" s="11" t="s">
        <v>44355</v>
      </c>
      <c r="AE29099" s="10" t="s">
        <v>44356</v>
      </c>
      <c r="AF29099" s="10" t="s">
        <v>529</v>
      </c>
    </row>
    <row r="29100" spans="30:32" x14ac:dyDescent="0.2">
      <c r="AD29100" s="11" t="s">
        <v>44357</v>
      </c>
      <c r="AE29100" s="10" t="s">
        <v>30033</v>
      </c>
      <c r="AF29100" s="10" t="s">
        <v>529</v>
      </c>
    </row>
    <row r="29101" spans="30:32" x14ac:dyDescent="0.2">
      <c r="AD29101" s="11" t="s">
        <v>44358</v>
      </c>
      <c r="AE29101" s="10" t="s">
        <v>1676</v>
      </c>
      <c r="AF29101" s="10" t="s">
        <v>529</v>
      </c>
    </row>
    <row r="29102" spans="30:32" x14ac:dyDescent="0.2">
      <c r="AD29102" s="11" t="s">
        <v>44359</v>
      </c>
      <c r="AE29102" s="10" t="s">
        <v>44360</v>
      </c>
      <c r="AF29102" s="10" t="s">
        <v>529</v>
      </c>
    </row>
    <row r="29103" spans="30:32" x14ac:dyDescent="0.2">
      <c r="AD29103" s="11" t="s">
        <v>44361</v>
      </c>
      <c r="AE29103" s="10" t="s">
        <v>2221</v>
      </c>
      <c r="AF29103" s="10" t="s">
        <v>529</v>
      </c>
    </row>
    <row r="29104" spans="30:32" x14ac:dyDescent="0.2">
      <c r="AD29104" s="11" t="s">
        <v>44362</v>
      </c>
      <c r="AE29104" s="10" t="s">
        <v>7370</v>
      </c>
      <c r="AF29104" s="10" t="s">
        <v>529</v>
      </c>
    </row>
    <row r="29105" spans="30:32" x14ac:dyDescent="0.2">
      <c r="AD29105" s="11" t="s">
        <v>44363</v>
      </c>
      <c r="AE29105" s="10" t="s">
        <v>17157</v>
      </c>
      <c r="AF29105" s="10" t="s">
        <v>529</v>
      </c>
    </row>
    <row r="29106" spans="30:32" x14ac:dyDescent="0.2">
      <c r="AD29106" s="11" t="s">
        <v>44364</v>
      </c>
      <c r="AE29106" s="10" t="s">
        <v>5079</v>
      </c>
      <c r="AF29106" s="10" t="s">
        <v>529</v>
      </c>
    </row>
    <row r="29107" spans="30:32" x14ac:dyDescent="0.2">
      <c r="AD29107" s="11" t="s">
        <v>44365</v>
      </c>
      <c r="AE29107" s="10" t="s">
        <v>44366</v>
      </c>
      <c r="AF29107" s="10" t="s">
        <v>529</v>
      </c>
    </row>
    <row r="29108" spans="30:32" x14ac:dyDescent="0.2">
      <c r="AD29108" s="11" t="s">
        <v>44367</v>
      </c>
      <c r="AE29108" s="10" t="s">
        <v>17160</v>
      </c>
      <c r="AF29108" s="10" t="s">
        <v>529</v>
      </c>
    </row>
    <row r="29109" spans="30:32" x14ac:dyDescent="0.2">
      <c r="AD29109" s="11" t="s">
        <v>44368</v>
      </c>
      <c r="AE29109" s="10" t="s">
        <v>44369</v>
      </c>
      <c r="AF29109" s="10" t="s">
        <v>529</v>
      </c>
    </row>
    <row r="29110" spans="30:32" x14ac:dyDescent="0.2">
      <c r="AD29110" s="11" t="s">
        <v>44370</v>
      </c>
      <c r="AE29110" s="10" t="s">
        <v>29126</v>
      </c>
      <c r="AF29110" s="10" t="s">
        <v>529</v>
      </c>
    </row>
    <row r="29111" spans="30:32" x14ac:dyDescent="0.2">
      <c r="AD29111" s="11" t="s">
        <v>44371</v>
      </c>
      <c r="AE29111" s="10" t="s">
        <v>7386</v>
      </c>
      <c r="AF29111" s="10" t="s">
        <v>529</v>
      </c>
    </row>
    <row r="29112" spans="30:32" x14ac:dyDescent="0.2">
      <c r="AD29112" s="11" t="s">
        <v>44372</v>
      </c>
      <c r="AE29112" s="10" t="s">
        <v>26209</v>
      </c>
      <c r="AF29112" s="10" t="s">
        <v>529</v>
      </c>
    </row>
    <row r="29113" spans="30:32" x14ac:dyDescent="0.2">
      <c r="AD29113" s="11" t="s">
        <v>44373</v>
      </c>
      <c r="AE29113" s="10" t="s">
        <v>44374</v>
      </c>
      <c r="AF29113" s="10" t="s">
        <v>529</v>
      </c>
    </row>
    <row r="29114" spans="30:32" x14ac:dyDescent="0.2">
      <c r="AD29114" s="11" t="s">
        <v>44375</v>
      </c>
      <c r="AE29114" s="10" t="s">
        <v>11810</v>
      </c>
      <c r="AF29114" s="10" t="s">
        <v>529</v>
      </c>
    </row>
    <row r="29115" spans="30:32" x14ac:dyDescent="0.2">
      <c r="AD29115" s="11" t="s">
        <v>44376</v>
      </c>
      <c r="AE29115" s="10" t="s">
        <v>11813</v>
      </c>
      <c r="AF29115" s="10" t="s">
        <v>529</v>
      </c>
    </row>
    <row r="29116" spans="30:32" x14ac:dyDescent="0.2">
      <c r="AD29116" s="11" t="s">
        <v>44377</v>
      </c>
      <c r="AE29116" s="10" t="s">
        <v>44378</v>
      </c>
      <c r="AF29116" s="10" t="s">
        <v>529</v>
      </c>
    </row>
    <row r="29117" spans="30:32" x14ac:dyDescent="0.2">
      <c r="AD29117" s="11" t="s">
        <v>44379</v>
      </c>
      <c r="AE29117" s="10" t="s">
        <v>44380</v>
      </c>
      <c r="AF29117" s="10" t="s">
        <v>529</v>
      </c>
    </row>
    <row r="29118" spans="30:32" x14ac:dyDescent="0.2">
      <c r="AD29118" s="11" t="s">
        <v>44381</v>
      </c>
      <c r="AE29118" s="10" t="s">
        <v>18514</v>
      </c>
      <c r="AF29118" s="10" t="s">
        <v>529</v>
      </c>
    </row>
    <row r="29119" spans="30:32" x14ac:dyDescent="0.2">
      <c r="AD29119" s="11" t="s">
        <v>44382</v>
      </c>
      <c r="AE29119" s="10" t="s">
        <v>5093</v>
      </c>
      <c r="AF29119" s="10" t="s">
        <v>529</v>
      </c>
    </row>
    <row r="29120" spans="30:32" x14ac:dyDescent="0.2">
      <c r="AD29120" s="11" t="s">
        <v>44383</v>
      </c>
      <c r="AE29120" s="10" t="s">
        <v>25201</v>
      </c>
      <c r="AF29120" s="10" t="s">
        <v>529</v>
      </c>
    </row>
    <row r="29121" spans="30:32" x14ac:dyDescent="0.2">
      <c r="AD29121" s="11" t="s">
        <v>44384</v>
      </c>
      <c r="AE29121" s="10" t="s">
        <v>3000</v>
      </c>
      <c r="AF29121" s="10" t="s">
        <v>529</v>
      </c>
    </row>
    <row r="29122" spans="30:32" x14ac:dyDescent="0.2">
      <c r="AD29122" s="11" t="s">
        <v>44385</v>
      </c>
      <c r="AE29122" s="10" t="s">
        <v>44386</v>
      </c>
      <c r="AF29122" s="10" t="s">
        <v>529</v>
      </c>
    </row>
    <row r="29123" spans="30:32" x14ac:dyDescent="0.2">
      <c r="AD29123" s="11" t="s">
        <v>44387</v>
      </c>
      <c r="AE29123" s="10" t="s">
        <v>31701</v>
      </c>
      <c r="AF29123" s="10" t="s">
        <v>529</v>
      </c>
    </row>
    <row r="29124" spans="30:32" x14ac:dyDescent="0.2">
      <c r="AD29124" s="11" t="s">
        <v>44388</v>
      </c>
      <c r="AE29124" s="10" t="s">
        <v>44389</v>
      </c>
      <c r="AF29124" s="10" t="s">
        <v>529</v>
      </c>
    </row>
    <row r="29125" spans="30:32" x14ac:dyDescent="0.2">
      <c r="AD29125" s="11" t="s">
        <v>44390</v>
      </c>
      <c r="AE29125" s="10" t="s">
        <v>44391</v>
      </c>
      <c r="AF29125" s="10" t="s">
        <v>529</v>
      </c>
    </row>
    <row r="29126" spans="30:32" x14ac:dyDescent="0.2">
      <c r="AD29126" s="11" t="s">
        <v>44392</v>
      </c>
      <c r="AE29126" s="10" t="s">
        <v>44393</v>
      </c>
      <c r="AF29126" s="10" t="s">
        <v>529</v>
      </c>
    </row>
    <row r="29127" spans="30:32" x14ac:dyDescent="0.2">
      <c r="AD29127" s="11" t="s">
        <v>44394</v>
      </c>
      <c r="AE29127" s="10" t="s">
        <v>44395</v>
      </c>
      <c r="AF29127" s="10" t="s">
        <v>529</v>
      </c>
    </row>
    <row r="29128" spans="30:32" x14ac:dyDescent="0.2">
      <c r="AD29128" s="11" t="s">
        <v>44396</v>
      </c>
      <c r="AE29128" s="10" t="s">
        <v>15794</v>
      </c>
      <c r="AF29128" s="10" t="s">
        <v>529</v>
      </c>
    </row>
    <row r="29129" spans="30:32" x14ac:dyDescent="0.2">
      <c r="AD29129" s="11" t="s">
        <v>44397</v>
      </c>
      <c r="AE29129" s="10" t="s">
        <v>44398</v>
      </c>
      <c r="AF29129" s="10" t="s">
        <v>529</v>
      </c>
    </row>
    <row r="29130" spans="30:32" x14ac:dyDescent="0.2">
      <c r="AD29130" s="11" t="s">
        <v>44399</v>
      </c>
      <c r="AE29130" s="10" t="s">
        <v>3007</v>
      </c>
      <c r="AF29130" s="10" t="s">
        <v>529</v>
      </c>
    </row>
    <row r="29131" spans="30:32" x14ac:dyDescent="0.2">
      <c r="AD29131" s="11" t="s">
        <v>44400</v>
      </c>
      <c r="AE29131" s="10" t="s">
        <v>44401</v>
      </c>
      <c r="AF29131" s="10" t="s">
        <v>529</v>
      </c>
    </row>
    <row r="29132" spans="30:32" x14ac:dyDescent="0.2">
      <c r="AD29132" s="11" t="s">
        <v>44402</v>
      </c>
      <c r="AE29132" s="10" t="s">
        <v>2360</v>
      </c>
      <c r="AF29132" s="10" t="s">
        <v>529</v>
      </c>
    </row>
    <row r="29133" spans="30:32" x14ac:dyDescent="0.2">
      <c r="AD29133" s="11" t="s">
        <v>44403</v>
      </c>
      <c r="AE29133" s="10" t="s">
        <v>25204</v>
      </c>
      <c r="AF29133" s="10" t="s">
        <v>529</v>
      </c>
    </row>
    <row r="29134" spans="30:32" x14ac:dyDescent="0.2">
      <c r="AD29134" s="11" t="s">
        <v>44404</v>
      </c>
      <c r="AE29134" s="10" t="s">
        <v>44405</v>
      </c>
      <c r="AF29134" s="10" t="s">
        <v>529</v>
      </c>
    </row>
    <row r="29135" spans="30:32" x14ac:dyDescent="0.2">
      <c r="AD29135" s="11" t="s">
        <v>44406</v>
      </c>
      <c r="AE29135" s="10" t="s">
        <v>44407</v>
      </c>
      <c r="AF29135" s="10" t="s">
        <v>529</v>
      </c>
    </row>
    <row r="29136" spans="30:32" x14ac:dyDescent="0.2">
      <c r="AD29136" s="11" t="s">
        <v>44408</v>
      </c>
      <c r="AE29136" s="10" t="s">
        <v>44409</v>
      </c>
      <c r="AF29136" s="10" t="s">
        <v>529</v>
      </c>
    </row>
    <row r="29137" spans="30:32" x14ac:dyDescent="0.2">
      <c r="AD29137" s="11" t="s">
        <v>44410</v>
      </c>
      <c r="AE29137" s="10" t="s">
        <v>44411</v>
      </c>
      <c r="AF29137" s="10" t="s">
        <v>529</v>
      </c>
    </row>
    <row r="29138" spans="30:32" x14ac:dyDescent="0.2">
      <c r="AD29138" s="11" t="s">
        <v>44412</v>
      </c>
      <c r="AE29138" s="10" t="s">
        <v>44413</v>
      </c>
      <c r="AF29138" s="10" t="s">
        <v>529</v>
      </c>
    </row>
    <row r="29139" spans="30:32" x14ac:dyDescent="0.2">
      <c r="AD29139" s="11" t="s">
        <v>44414</v>
      </c>
      <c r="AE29139" s="10" t="s">
        <v>44415</v>
      </c>
      <c r="AF29139" s="10" t="s">
        <v>529</v>
      </c>
    </row>
    <row r="29140" spans="30:32" x14ac:dyDescent="0.2">
      <c r="AD29140" s="11" t="s">
        <v>44416</v>
      </c>
      <c r="AE29140" s="10" t="s">
        <v>44417</v>
      </c>
      <c r="AF29140" s="10" t="s">
        <v>529</v>
      </c>
    </row>
    <row r="29141" spans="30:32" x14ac:dyDescent="0.2">
      <c r="AD29141" s="11" t="s">
        <v>44418</v>
      </c>
      <c r="AE29141" s="10" t="s">
        <v>5119</v>
      </c>
      <c r="AF29141" s="10" t="s">
        <v>529</v>
      </c>
    </row>
    <row r="29142" spans="30:32" x14ac:dyDescent="0.2">
      <c r="AD29142" s="11" t="s">
        <v>44419</v>
      </c>
      <c r="AE29142" s="10" t="s">
        <v>3016</v>
      </c>
      <c r="AF29142" s="10" t="s">
        <v>529</v>
      </c>
    </row>
    <row r="29143" spans="30:32" x14ac:dyDescent="0.2">
      <c r="AD29143" s="11" t="s">
        <v>44420</v>
      </c>
      <c r="AE29143" s="10" t="s">
        <v>44421</v>
      </c>
      <c r="AF29143" s="10" t="s">
        <v>529</v>
      </c>
    </row>
    <row r="29144" spans="30:32" x14ac:dyDescent="0.2">
      <c r="AD29144" s="11" t="s">
        <v>44422</v>
      </c>
      <c r="AE29144" s="10" t="s">
        <v>44421</v>
      </c>
      <c r="AF29144" s="10" t="s">
        <v>529</v>
      </c>
    </row>
    <row r="29145" spans="30:32" x14ac:dyDescent="0.2">
      <c r="AD29145" s="11" t="s">
        <v>44423</v>
      </c>
      <c r="AE29145" s="10" t="s">
        <v>13661</v>
      </c>
      <c r="AF29145" s="10" t="s">
        <v>529</v>
      </c>
    </row>
    <row r="29146" spans="30:32" x14ac:dyDescent="0.2">
      <c r="AD29146" s="11" t="s">
        <v>44424</v>
      </c>
      <c r="AE29146" s="10" t="s">
        <v>44425</v>
      </c>
      <c r="AF29146" s="10" t="s">
        <v>529</v>
      </c>
    </row>
    <row r="29147" spans="30:32" x14ac:dyDescent="0.2">
      <c r="AD29147" s="11" t="s">
        <v>44426</v>
      </c>
      <c r="AE29147" s="10" t="s">
        <v>44427</v>
      </c>
      <c r="AF29147" s="10" t="s">
        <v>529</v>
      </c>
    </row>
    <row r="29148" spans="30:32" x14ac:dyDescent="0.2">
      <c r="AD29148" s="11" t="s">
        <v>44428</v>
      </c>
      <c r="AE29148" s="10" t="s">
        <v>44429</v>
      </c>
      <c r="AF29148" s="10" t="s">
        <v>529</v>
      </c>
    </row>
    <row r="29149" spans="30:32" x14ac:dyDescent="0.2">
      <c r="AD29149" s="11" t="s">
        <v>44430</v>
      </c>
      <c r="AE29149" s="10" t="s">
        <v>11861</v>
      </c>
      <c r="AF29149" s="10" t="s">
        <v>529</v>
      </c>
    </row>
    <row r="29150" spans="30:32" x14ac:dyDescent="0.2">
      <c r="AD29150" s="11" t="s">
        <v>44431</v>
      </c>
      <c r="AE29150" s="10" t="s">
        <v>2262</v>
      </c>
      <c r="AF29150" s="10" t="s">
        <v>529</v>
      </c>
    </row>
    <row r="29151" spans="30:32" x14ac:dyDescent="0.2">
      <c r="AD29151" s="11" t="s">
        <v>44432</v>
      </c>
      <c r="AE29151" s="10" t="s">
        <v>2262</v>
      </c>
      <c r="AF29151" s="10" t="s">
        <v>529</v>
      </c>
    </row>
    <row r="29152" spans="30:32" x14ac:dyDescent="0.2">
      <c r="AD29152" s="11" t="s">
        <v>44433</v>
      </c>
      <c r="AE29152" s="10" t="s">
        <v>3505</v>
      </c>
      <c r="AF29152" s="10" t="s">
        <v>529</v>
      </c>
    </row>
    <row r="29153" spans="30:32" x14ac:dyDescent="0.2">
      <c r="AD29153" s="11" t="s">
        <v>44434</v>
      </c>
      <c r="AE29153" s="10" t="s">
        <v>29172</v>
      </c>
      <c r="AF29153" s="10" t="s">
        <v>529</v>
      </c>
    </row>
    <row r="29154" spans="30:32" x14ac:dyDescent="0.2">
      <c r="AD29154" s="11" t="s">
        <v>44435</v>
      </c>
      <c r="AE29154" s="10" t="s">
        <v>21000</v>
      </c>
      <c r="AF29154" s="10" t="s">
        <v>529</v>
      </c>
    </row>
    <row r="29155" spans="30:32" x14ac:dyDescent="0.2">
      <c r="AD29155" s="11" t="s">
        <v>44436</v>
      </c>
      <c r="AE29155" s="10" t="s">
        <v>29176</v>
      </c>
      <c r="AF29155" s="10" t="s">
        <v>529</v>
      </c>
    </row>
    <row r="29156" spans="30:32" x14ac:dyDescent="0.2">
      <c r="AD29156" s="11" t="s">
        <v>44437</v>
      </c>
      <c r="AE29156" s="10" t="s">
        <v>4565</v>
      </c>
      <c r="AF29156" s="10" t="s">
        <v>529</v>
      </c>
    </row>
    <row r="29157" spans="30:32" x14ac:dyDescent="0.2">
      <c r="AD29157" s="11" t="s">
        <v>44438</v>
      </c>
      <c r="AE29157" s="10" t="s">
        <v>44439</v>
      </c>
      <c r="AF29157" s="10" t="s">
        <v>529</v>
      </c>
    </row>
    <row r="29158" spans="30:32" x14ac:dyDescent="0.2">
      <c r="AD29158" s="11" t="s">
        <v>44440</v>
      </c>
      <c r="AE29158" s="10" t="s">
        <v>24646</v>
      </c>
      <c r="AF29158" s="10" t="s">
        <v>529</v>
      </c>
    </row>
    <row r="29159" spans="30:32" x14ac:dyDescent="0.2">
      <c r="AD29159" s="11" t="s">
        <v>44441</v>
      </c>
      <c r="AE29159" s="10" t="s">
        <v>44442</v>
      </c>
      <c r="AF29159" s="10" t="s">
        <v>529</v>
      </c>
    </row>
    <row r="29160" spans="30:32" x14ac:dyDescent="0.2">
      <c r="AD29160" s="11" t="s">
        <v>44443</v>
      </c>
      <c r="AE29160" s="10" t="s">
        <v>24650</v>
      </c>
      <c r="AF29160" s="10" t="s">
        <v>529</v>
      </c>
    </row>
    <row r="29161" spans="30:32" x14ac:dyDescent="0.2">
      <c r="AD29161" s="11" t="s">
        <v>44444</v>
      </c>
      <c r="AE29161" s="10" t="s">
        <v>44445</v>
      </c>
      <c r="AF29161" s="10" t="s">
        <v>529</v>
      </c>
    </row>
    <row r="29162" spans="30:32" x14ac:dyDescent="0.2">
      <c r="AD29162" s="11" t="s">
        <v>44446</v>
      </c>
      <c r="AE29162" s="10" t="s">
        <v>44445</v>
      </c>
      <c r="AF29162" s="10" t="s">
        <v>529</v>
      </c>
    </row>
    <row r="29163" spans="30:32" x14ac:dyDescent="0.2">
      <c r="AD29163" s="11" t="s">
        <v>44447</v>
      </c>
      <c r="AE29163" s="10" t="s">
        <v>9264</v>
      </c>
      <c r="AF29163" s="10" t="s">
        <v>529</v>
      </c>
    </row>
    <row r="29164" spans="30:32" x14ac:dyDescent="0.2">
      <c r="AD29164" s="11" t="s">
        <v>44448</v>
      </c>
      <c r="AE29164" s="10" t="s">
        <v>7461</v>
      </c>
      <c r="AF29164" s="10" t="s">
        <v>529</v>
      </c>
    </row>
    <row r="29165" spans="30:32" x14ac:dyDescent="0.2">
      <c r="AD29165" s="11" t="s">
        <v>44449</v>
      </c>
      <c r="AE29165" s="10" t="s">
        <v>7463</v>
      </c>
      <c r="AF29165" s="10" t="s">
        <v>529</v>
      </c>
    </row>
    <row r="29166" spans="30:32" x14ac:dyDescent="0.2">
      <c r="AD29166" s="11" t="s">
        <v>44450</v>
      </c>
      <c r="AE29166" s="10" t="s">
        <v>14516</v>
      </c>
      <c r="AF29166" s="10" t="s">
        <v>529</v>
      </c>
    </row>
    <row r="29167" spans="30:32" x14ac:dyDescent="0.2">
      <c r="AD29167" s="11" t="s">
        <v>44451</v>
      </c>
      <c r="AE29167" s="10" t="s">
        <v>11039</v>
      </c>
      <c r="AF29167" s="10" t="s">
        <v>529</v>
      </c>
    </row>
    <row r="29168" spans="30:32" x14ac:dyDescent="0.2">
      <c r="AD29168" s="11" t="s">
        <v>44452</v>
      </c>
      <c r="AE29168" s="10" t="s">
        <v>44453</v>
      </c>
      <c r="AF29168" s="10" t="s">
        <v>529</v>
      </c>
    </row>
    <row r="29169" spans="30:32" x14ac:dyDescent="0.2">
      <c r="AD29169" s="11" t="s">
        <v>44454</v>
      </c>
      <c r="AE29169" s="10" t="s">
        <v>44455</v>
      </c>
      <c r="AF29169" s="10" t="s">
        <v>529</v>
      </c>
    </row>
    <row r="29170" spans="30:32" x14ac:dyDescent="0.2">
      <c r="AD29170" s="11" t="s">
        <v>44456</v>
      </c>
      <c r="AE29170" s="10" t="s">
        <v>44457</v>
      </c>
      <c r="AF29170" s="10" t="s">
        <v>529</v>
      </c>
    </row>
    <row r="29171" spans="30:32" x14ac:dyDescent="0.2">
      <c r="AD29171" s="11" t="s">
        <v>44458</v>
      </c>
      <c r="AE29171" s="10" t="s">
        <v>44459</v>
      </c>
      <c r="AF29171" s="10" t="s">
        <v>529</v>
      </c>
    </row>
    <row r="29172" spans="30:32" x14ac:dyDescent="0.2">
      <c r="AD29172" s="11" t="s">
        <v>44460</v>
      </c>
      <c r="AE29172" s="10" t="s">
        <v>44461</v>
      </c>
      <c r="AF29172" s="10" t="s">
        <v>529</v>
      </c>
    </row>
    <row r="29173" spans="30:32" x14ac:dyDescent="0.2">
      <c r="AD29173" s="11" t="s">
        <v>44462</v>
      </c>
      <c r="AE29173" s="10" t="s">
        <v>44463</v>
      </c>
      <c r="AF29173" s="10" t="s">
        <v>529</v>
      </c>
    </row>
    <row r="29174" spans="30:32" x14ac:dyDescent="0.2">
      <c r="AD29174" s="11" t="s">
        <v>44464</v>
      </c>
      <c r="AE29174" s="10" t="s">
        <v>44465</v>
      </c>
      <c r="AF29174" s="10" t="s">
        <v>529</v>
      </c>
    </row>
    <row r="29175" spans="30:32" x14ac:dyDescent="0.2">
      <c r="AD29175" s="11" t="s">
        <v>44466</v>
      </c>
      <c r="AE29175" s="10" t="s">
        <v>44467</v>
      </c>
      <c r="AF29175" s="10" t="s">
        <v>529</v>
      </c>
    </row>
    <row r="29176" spans="30:32" x14ac:dyDescent="0.2">
      <c r="AD29176" s="11" t="s">
        <v>44468</v>
      </c>
      <c r="AE29176" s="10" t="s">
        <v>2057</v>
      </c>
      <c r="AF29176" s="10" t="s">
        <v>529</v>
      </c>
    </row>
    <row r="29177" spans="30:32" x14ac:dyDescent="0.2">
      <c r="AD29177" s="11" t="s">
        <v>44469</v>
      </c>
      <c r="AE29177" s="10" t="s">
        <v>2057</v>
      </c>
      <c r="AF29177" s="10" t="s">
        <v>529</v>
      </c>
    </row>
    <row r="29178" spans="30:32" x14ac:dyDescent="0.2">
      <c r="AD29178" s="11" t="s">
        <v>44470</v>
      </c>
      <c r="AE29178" s="10" t="s">
        <v>44471</v>
      </c>
      <c r="AF29178" s="10" t="s">
        <v>529</v>
      </c>
    </row>
    <row r="29179" spans="30:32" x14ac:dyDescent="0.2">
      <c r="AD29179" s="11" t="s">
        <v>44472</v>
      </c>
      <c r="AE29179" s="10" t="s">
        <v>44473</v>
      </c>
      <c r="AF29179" s="10" t="s">
        <v>529</v>
      </c>
    </row>
    <row r="29180" spans="30:32" x14ac:dyDescent="0.2">
      <c r="AD29180" s="11" t="s">
        <v>44474</v>
      </c>
      <c r="AE29180" s="10" t="s">
        <v>44473</v>
      </c>
      <c r="AF29180" s="10" t="s">
        <v>529</v>
      </c>
    </row>
    <row r="29181" spans="30:32" x14ac:dyDescent="0.2">
      <c r="AD29181" s="11" t="s">
        <v>44475</v>
      </c>
      <c r="AE29181" s="10" t="s">
        <v>44473</v>
      </c>
      <c r="AF29181" s="10" t="s">
        <v>529</v>
      </c>
    </row>
    <row r="29182" spans="30:32" x14ac:dyDescent="0.2">
      <c r="AD29182" s="11" t="s">
        <v>44476</v>
      </c>
      <c r="AE29182" s="10" t="s">
        <v>44477</v>
      </c>
      <c r="AF29182" s="10" t="s">
        <v>529</v>
      </c>
    </row>
    <row r="29183" spans="30:32" x14ac:dyDescent="0.2">
      <c r="AD29183" s="11" t="s">
        <v>44478</v>
      </c>
      <c r="AE29183" s="10" t="s">
        <v>44477</v>
      </c>
      <c r="AF29183" s="10" t="s">
        <v>529</v>
      </c>
    </row>
    <row r="29184" spans="30:32" x14ac:dyDescent="0.2">
      <c r="AD29184" s="11" t="s">
        <v>44479</v>
      </c>
      <c r="AE29184" s="10" t="s">
        <v>44473</v>
      </c>
      <c r="AF29184" s="10" t="s">
        <v>529</v>
      </c>
    </row>
    <row r="29185" spans="30:32" x14ac:dyDescent="0.2">
      <c r="AD29185" s="11" t="s">
        <v>44480</v>
      </c>
      <c r="AE29185" s="10" t="s">
        <v>44473</v>
      </c>
      <c r="AF29185" s="10" t="s">
        <v>529</v>
      </c>
    </row>
    <row r="29186" spans="30:32" x14ac:dyDescent="0.2">
      <c r="AD29186" s="11" t="s">
        <v>44481</v>
      </c>
      <c r="AE29186" s="10" t="s">
        <v>8295</v>
      </c>
      <c r="AF29186" s="10" t="s">
        <v>529</v>
      </c>
    </row>
    <row r="29187" spans="30:32" x14ac:dyDescent="0.2">
      <c r="AD29187" s="11" t="s">
        <v>44482</v>
      </c>
      <c r="AE29187" s="10" t="s">
        <v>27384</v>
      </c>
      <c r="AF29187" s="10" t="s">
        <v>529</v>
      </c>
    </row>
    <row r="29188" spans="30:32" x14ac:dyDescent="0.2">
      <c r="AD29188" s="11" t="s">
        <v>44483</v>
      </c>
      <c r="AE29188" s="10" t="s">
        <v>34589</v>
      </c>
      <c r="AF29188" s="10" t="s">
        <v>529</v>
      </c>
    </row>
    <row r="29189" spans="30:32" x14ac:dyDescent="0.2">
      <c r="AD29189" s="11" t="s">
        <v>44484</v>
      </c>
      <c r="AE29189" s="10" t="s">
        <v>44485</v>
      </c>
      <c r="AF29189" s="10" t="s">
        <v>529</v>
      </c>
    </row>
    <row r="29190" spans="30:32" x14ac:dyDescent="0.2">
      <c r="AD29190" s="11" t="s">
        <v>44486</v>
      </c>
      <c r="AE29190" s="10" t="s">
        <v>28221</v>
      </c>
      <c r="AF29190" s="10" t="s">
        <v>529</v>
      </c>
    </row>
    <row r="29191" spans="30:32" x14ac:dyDescent="0.2">
      <c r="AD29191" s="11" t="s">
        <v>44487</v>
      </c>
      <c r="AE29191" s="10" t="s">
        <v>5913</v>
      </c>
      <c r="AF29191" s="10" t="s">
        <v>529</v>
      </c>
    </row>
    <row r="29192" spans="30:32" x14ac:dyDescent="0.2">
      <c r="AD29192" s="11" t="s">
        <v>44488</v>
      </c>
      <c r="AE29192" s="10" t="s">
        <v>3516</v>
      </c>
      <c r="AF29192" s="10" t="s">
        <v>529</v>
      </c>
    </row>
    <row r="29193" spans="30:32" x14ac:dyDescent="0.2">
      <c r="AD29193" s="11" t="s">
        <v>44489</v>
      </c>
      <c r="AE29193" s="10" t="s">
        <v>15864</v>
      </c>
      <c r="AF29193" s="10" t="s">
        <v>529</v>
      </c>
    </row>
    <row r="29194" spans="30:32" x14ac:dyDescent="0.2">
      <c r="AD29194" s="11" t="s">
        <v>44490</v>
      </c>
      <c r="AE29194" s="10" t="s">
        <v>44491</v>
      </c>
      <c r="AF29194" s="10" t="s">
        <v>529</v>
      </c>
    </row>
    <row r="29195" spans="30:32" x14ac:dyDescent="0.2">
      <c r="AD29195" s="11" t="s">
        <v>44492</v>
      </c>
      <c r="AE29195" s="10" t="s">
        <v>43438</v>
      </c>
      <c r="AF29195" s="10" t="s">
        <v>529</v>
      </c>
    </row>
    <row r="29196" spans="30:32" x14ac:dyDescent="0.2">
      <c r="AD29196" s="11" t="s">
        <v>44493</v>
      </c>
      <c r="AE29196" s="10" t="s">
        <v>44494</v>
      </c>
      <c r="AF29196" s="10" t="s">
        <v>529</v>
      </c>
    </row>
    <row r="29197" spans="30:32" x14ac:dyDescent="0.2">
      <c r="AD29197" s="11" t="s">
        <v>44495</v>
      </c>
      <c r="AE29197" s="10" t="s">
        <v>44496</v>
      </c>
      <c r="AF29197" s="10" t="s">
        <v>529</v>
      </c>
    </row>
    <row r="29198" spans="30:32" x14ac:dyDescent="0.2">
      <c r="AD29198" s="11" t="s">
        <v>44497</v>
      </c>
      <c r="AE29198" s="10" t="s">
        <v>44498</v>
      </c>
      <c r="AF29198" s="10" t="s">
        <v>529</v>
      </c>
    </row>
    <row r="29199" spans="30:32" x14ac:dyDescent="0.2">
      <c r="AD29199" s="11" t="s">
        <v>44499</v>
      </c>
      <c r="AE29199" s="10" t="s">
        <v>3527</v>
      </c>
      <c r="AF29199" s="10" t="s">
        <v>529</v>
      </c>
    </row>
    <row r="29200" spans="30:32" x14ac:dyDescent="0.2">
      <c r="AD29200" s="11" t="s">
        <v>44500</v>
      </c>
      <c r="AE29200" s="10" t="s">
        <v>3527</v>
      </c>
      <c r="AF29200" s="10" t="s">
        <v>529</v>
      </c>
    </row>
    <row r="29201" spans="30:32" x14ac:dyDescent="0.2">
      <c r="AD29201" s="11" t="s">
        <v>44501</v>
      </c>
      <c r="AE29201" s="10" t="s">
        <v>44502</v>
      </c>
      <c r="AF29201" s="10" t="s">
        <v>529</v>
      </c>
    </row>
    <row r="29202" spans="30:32" x14ac:dyDescent="0.2">
      <c r="AD29202" s="11" t="s">
        <v>44503</v>
      </c>
      <c r="AE29202" s="10" t="s">
        <v>9311</v>
      </c>
      <c r="AF29202" s="10" t="s">
        <v>529</v>
      </c>
    </row>
    <row r="29203" spans="30:32" x14ac:dyDescent="0.2">
      <c r="AD29203" s="11" t="s">
        <v>44504</v>
      </c>
      <c r="AE29203" s="10" t="s">
        <v>1746</v>
      </c>
      <c r="AF29203" s="10" t="s">
        <v>529</v>
      </c>
    </row>
    <row r="29204" spans="30:32" x14ac:dyDescent="0.2">
      <c r="AD29204" s="11" t="s">
        <v>44505</v>
      </c>
      <c r="AE29204" s="10" t="s">
        <v>44506</v>
      </c>
      <c r="AF29204" s="10" t="s">
        <v>529</v>
      </c>
    </row>
    <row r="29205" spans="30:32" x14ac:dyDescent="0.2">
      <c r="AD29205" s="11" t="s">
        <v>44507</v>
      </c>
      <c r="AE29205" s="10" t="s">
        <v>19773</v>
      </c>
      <c r="AF29205" s="10" t="s">
        <v>529</v>
      </c>
    </row>
    <row r="29206" spans="30:32" x14ac:dyDescent="0.2">
      <c r="AD29206" s="11" t="s">
        <v>44508</v>
      </c>
      <c r="AE29206" s="10" t="s">
        <v>44509</v>
      </c>
      <c r="AF29206" s="10" t="s">
        <v>529</v>
      </c>
    </row>
    <row r="29207" spans="30:32" x14ac:dyDescent="0.2">
      <c r="AD29207" s="11" t="s">
        <v>44510</v>
      </c>
      <c r="AE29207" s="10" t="s">
        <v>44511</v>
      </c>
      <c r="AF29207" s="10" t="s">
        <v>529</v>
      </c>
    </row>
    <row r="29208" spans="30:32" x14ac:dyDescent="0.2">
      <c r="AD29208" s="11" t="s">
        <v>44512</v>
      </c>
      <c r="AE29208" s="10" t="s">
        <v>2296</v>
      </c>
      <c r="AF29208" s="10" t="s">
        <v>529</v>
      </c>
    </row>
    <row r="29209" spans="30:32" x14ac:dyDescent="0.2">
      <c r="AD29209" s="11" t="s">
        <v>44513</v>
      </c>
      <c r="AE29209" s="10" t="s">
        <v>2296</v>
      </c>
      <c r="AF29209" s="10" t="s">
        <v>529</v>
      </c>
    </row>
    <row r="29210" spans="30:32" x14ac:dyDescent="0.2">
      <c r="AD29210" s="11" t="s">
        <v>44514</v>
      </c>
      <c r="AE29210" s="10" t="s">
        <v>2296</v>
      </c>
      <c r="AF29210" s="10" t="s">
        <v>529</v>
      </c>
    </row>
    <row r="29211" spans="30:32" x14ac:dyDescent="0.2">
      <c r="AD29211" s="11" t="s">
        <v>44515</v>
      </c>
      <c r="AE29211" s="10" t="s">
        <v>2296</v>
      </c>
      <c r="AF29211" s="10" t="s">
        <v>529</v>
      </c>
    </row>
    <row r="29212" spans="30:32" x14ac:dyDescent="0.2">
      <c r="AD29212" s="11" t="s">
        <v>44516</v>
      </c>
      <c r="AE29212" s="10" t="s">
        <v>44517</v>
      </c>
      <c r="AF29212" s="10" t="s">
        <v>529</v>
      </c>
    </row>
    <row r="29213" spans="30:32" x14ac:dyDescent="0.2">
      <c r="AD29213" s="11" t="s">
        <v>44518</v>
      </c>
      <c r="AE29213" s="10" t="s">
        <v>17360</v>
      </c>
      <c r="AF29213" s="10" t="s">
        <v>529</v>
      </c>
    </row>
    <row r="29214" spans="30:32" x14ac:dyDescent="0.2">
      <c r="AD29214" s="11" t="s">
        <v>44519</v>
      </c>
      <c r="AE29214" s="10" t="s">
        <v>44520</v>
      </c>
      <c r="AF29214" s="10" t="s">
        <v>529</v>
      </c>
    </row>
    <row r="29215" spans="30:32" x14ac:dyDescent="0.2">
      <c r="AD29215" s="11" t="s">
        <v>44521</v>
      </c>
      <c r="AE29215" s="10" t="s">
        <v>21091</v>
      </c>
      <c r="AF29215" s="10" t="s">
        <v>529</v>
      </c>
    </row>
    <row r="29216" spans="30:32" x14ac:dyDescent="0.2">
      <c r="AD29216" s="11" t="s">
        <v>44522</v>
      </c>
      <c r="AE29216" s="10" t="s">
        <v>44523</v>
      </c>
      <c r="AF29216" s="10" t="s">
        <v>529</v>
      </c>
    </row>
    <row r="29217" spans="30:32" x14ac:dyDescent="0.2">
      <c r="AD29217" s="11" t="s">
        <v>44524</v>
      </c>
      <c r="AE29217" s="10" t="s">
        <v>39347</v>
      </c>
      <c r="AF29217" s="10" t="s">
        <v>529</v>
      </c>
    </row>
    <row r="29218" spans="30:32" x14ac:dyDescent="0.2">
      <c r="AD29218" s="11" t="s">
        <v>44525</v>
      </c>
      <c r="AE29218" s="10" t="s">
        <v>1925</v>
      </c>
      <c r="AF29218" s="10" t="s">
        <v>529</v>
      </c>
    </row>
    <row r="29219" spans="30:32" x14ac:dyDescent="0.2">
      <c r="AD29219" s="11" t="s">
        <v>44526</v>
      </c>
      <c r="AE29219" s="10" t="s">
        <v>20242</v>
      </c>
      <c r="AF29219" s="10" t="s">
        <v>529</v>
      </c>
    </row>
    <row r="29220" spans="30:32" x14ac:dyDescent="0.2">
      <c r="AD29220" s="11" t="s">
        <v>44527</v>
      </c>
      <c r="AE29220" s="10" t="s">
        <v>44528</v>
      </c>
      <c r="AF29220" s="10" t="s">
        <v>529</v>
      </c>
    </row>
    <row r="29221" spans="30:32" x14ac:dyDescent="0.2">
      <c r="AD29221" s="11" t="s">
        <v>44529</v>
      </c>
      <c r="AE29221" s="10" t="s">
        <v>11975</v>
      </c>
      <c r="AF29221" s="10" t="s">
        <v>529</v>
      </c>
    </row>
    <row r="29222" spans="30:32" x14ac:dyDescent="0.2">
      <c r="AD29222" s="11" t="s">
        <v>44530</v>
      </c>
      <c r="AE29222" s="10" t="s">
        <v>15955</v>
      </c>
      <c r="AF29222" s="10" t="s">
        <v>529</v>
      </c>
    </row>
    <row r="29223" spans="30:32" x14ac:dyDescent="0.2">
      <c r="AD29223" s="11" t="s">
        <v>44531</v>
      </c>
      <c r="AE29223" s="10" t="s">
        <v>10501</v>
      </c>
      <c r="AF29223" s="10" t="s">
        <v>529</v>
      </c>
    </row>
    <row r="29224" spans="30:32" x14ac:dyDescent="0.2">
      <c r="AD29224" s="11" t="s">
        <v>44532</v>
      </c>
      <c r="AE29224" s="10" t="s">
        <v>19796</v>
      </c>
      <c r="AF29224" s="10" t="s">
        <v>529</v>
      </c>
    </row>
    <row r="29225" spans="30:32" x14ac:dyDescent="0.2">
      <c r="AD29225" s="11" t="s">
        <v>44533</v>
      </c>
      <c r="AE29225" s="10" t="s">
        <v>44534</v>
      </c>
      <c r="AF29225" s="10" t="s">
        <v>529</v>
      </c>
    </row>
    <row r="29226" spans="30:32" x14ac:dyDescent="0.2">
      <c r="AD29226" s="11" t="s">
        <v>44535</v>
      </c>
      <c r="AE29226" s="10" t="s">
        <v>10505</v>
      </c>
      <c r="AF29226" s="10" t="s">
        <v>529</v>
      </c>
    </row>
    <row r="29227" spans="30:32" x14ac:dyDescent="0.2">
      <c r="AD29227" s="11" t="s">
        <v>44536</v>
      </c>
      <c r="AE29227" s="10" t="s">
        <v>44537</v>
      </c>
      <c r="AF29227" s="10" t="s">
        <v>529</v>
      </c>
    </row>
    <row r="29228" spans="30:32" x14ac:dyDescent="0.2">
      <c r="AD29228" s="11" t="s">
        <v>44538</v>
      </c>
      <c r="AE29228" s="10" t="s">
        <v>17786</v>
      </c>
      <c r="AF29228" s="10" t="s">
        <v>529</v>
      </c>
    </row>
    <row r="29229" spans="30:32" x14ac:dyDescent="0.2">
      <c r="AD29229" s="11" t="s">
        <v>44539</v>
      </c>
      <c r="AE29229" s="10" t="s">
        <v>44540</v>
      </c>
      <c r="AF29229" s="10" t="s">
        <v>529</v>
      </c>
    </row>
    <row r="29230" spans="30:32" x14ac:dyDescent="0.2">
      <c r="AD29230" s="11" t="s">
        <v>44541</v>
      </c>
      <c r="AE29230" s="10" t="s">
        <v>26434</v>
      </c>
      <c r="AF29230" s="10" t="s">
        <v>529</v>
      </c>
    </row>
    <row r="29231" spans="30:32" x14ac:dyDescent="0.2">
      <c r="AD29231" s="11" t="s">
        <v>44542</v>
      </c>
      <c r="AE29231" s="10" t="s">
        <v>44543</v>
      </c>
      <c r="AF29231" s="10" t="s">
        <v>529</v>
      </c>
    </row>
    <row r="29232" spans="30:32" x14ac:dyDescent="0.2">
      <c r="AD29232" s="11" t="s">
        <v>44544</v>
      </c>
      <c r="AE29232" s="10" t="s">
        <v>44545</v>
      </c>
      <c r="AF29232" s="10" t="s">
        <v>529</v>
      </c>
    </row>
    <row r="29233" spans="30:32" x14ac:dyDescent="0.2">
      <c r="AD29233" s="11" t="s">
        <v>44546</v>
      </c>
      <c r="AE29233" s="10" t="s">
        <v>44547</v>
      </c>
      <c r="AF29233" s="10" t="s">
        <v>529</v>
      </c>
    </row>
    <row r="29234" spans="30:32" x14ac:dyDescent="0.2">
      <c r="AD29234" s="11" t="s">
        <v>44548</v>
      </c>
      <c r="AE29234" s="10" t="s">
        <v>12059</v>
      </c>
      <c r="AF29234" s="10" t="s">
        <v>529</v>
      </c>
    </row>
    <row r="29235" spans="30:32" x14ac:dyDescent="0.2">
      <c r="AD29235" s="11" t="s">
        <v>44549</v>
      </c>
      <c r="AE29235" s="10" t="s">
        <v>44550</v>
      </c>
      <c r="AF29235" s="10" t="s">
        <v>529</v>
      </c>
    </row>
    <row r="29236" spans="30:32" x14ac:dyDescent="0.2">
      <c r="AD29236" s="11" t="s">
        <v>44551</v>
      </c>
      <c r="AE29236" s="10" t="s">
        <v>14695</v>
      </c>
      <c r="AF29236" s="10" t="s">
        <v>529</v>
      </c>
    </row>
    <row r="29237" spans="30:32" x14ac:dyDescent="0.2">
      <c r="AD29237" s="11" t="s">
        <v>44552</v>
      </c>
      <c r="AE29237" s="10" t="s">
        <v>44553</v>
      </c>
      <c r="AF29237" s="10" t="s">
        <v>529</v>
      </c>
    </row>
    <row r="29238" spans="30:32" x14ac:dyDescent="0.2">
      <c r="AD29238" s="11" t="s">
        <v>44554</v>
      </c>
      <c r="AE29238" s="10" t="s">
        <v>13123</v>
      </c>
      <c r="AF29238" s="10" t="s">
        <v>529</v>
      </c>
    </row>
    <row r="29239" spans="30:32" x14ac:dyDescent="0.2">
      <c r="AD29239" s="11" t="s">
        <v>44555</v>
      </c>
      <c r="AE29239" s="10" t="s">
        <v>44556</v>
      </c>
      <c r="AF29239" s="10" t="s">
        <v>529</v>
      </c>
    </row>
    <row r="29240" spans="30:32" x14ac:dyDescent="0.2">
      <c r="AD29240" s="11" t="s">
        <v>44557</v>
      </c>
      <c r="AE29240" s="10" t="s">
        <v>1763</v>
      </c>
      <c r="AF29240" s="10" t="s">
        <v>529</v>
      </c>
    </row>
    <row r="29241" spans="30:32" x14ac:dyDescent="0.2">
      <c r="AD29241" s="11" t="s">
        <v>44558</v>
      </c>
      <c r="AE29241" s="10" t="s">
        <v>21181</v>
      </c>
      <c r="AF29241" s="10" t="s">
        <v>529</v>
      </c>
    </row>
    <row r="29242" spans="30:32" x14ac:dyDescent="0.2">
      <c r="AD29242" s="11" t="s">
        <v>44559</v>
      </c>
      <c r="AE29242" s="10" t="s">
        <v>21181</v>
      </c>
      <c r="AF29242" s="10" t="s">
        <v>529</v>
      </c>
    </row>
    <row r="29243" spans="30:32" x14ac:dyDescent="0.2">
      <c r="AD29243" s="11" t="s">
        <v>44560</v>
      </c>
      <c r="AE29243" s="10" t="s">
        <v>21181</v>
      </c>
      <c r="AF29243" s="10" t="s">
        <v>529</v>
      </c>
    </row>
    <row r="29244" spans="30:32" x14ac:dyDescent="0.2">
      <c r="AD29244" s="11" t="s">
        <v>44561</v>
      </c>
      <c r="AE29244" s="10" t="s">
        <v>21181</v>
      </c>
      <c r="AF29244" s="10" t="s">
        <v>529</v>
      </c>
    </row>
    <row r="29245" spans="30:32" x14ac:dyDescent="0.2">
      <c r="AD29245" s="11" t="s">
        <v>44562</v>
      </c>
      <c r="AE29245" s="10" t="s">
        <v>21181</v>
      </c>
      <c r="AF29245" s="10" t="s">
        <v>529</v>
      </c>
    </row>
    <row r="29246" spans="30:32" x14ac:dyDescent="0.2">
      <c r="AD29246" s="11" t="s">
        <v>44563</v>
      </c>
      <c r="AE29246" s="10" t="s">
        <v>21181</v>
      </c>
      <c r="AF29246" s="10" t="s">
        <v>529</v>
      </c>
    </row>
    <row r="29247" spans="30:32" x14ac:dyDescent="0.2">
      <c r="AD29247" s="11" t="s">
        <v>44564</v>
      </c>
      <c r="AE29247" s="10" t="s">
        <v>21181</v>
      </c>
      <c r="AF29247" s="10" t="s">
        <v>529</v>
      </c>
    </row>
    <row r="29248" spans="30:32" x14ac:dyDescent="0.2">
      <c r="AD29248" s="11" t="s">
        <v>44565</v>
      </c>
      <c r="AE29248" s="10" t="s">
        <v>21181</v>
      </c>
      <c r="AF29248" s="10" t="s">
        <v>529</v>
      </c>
    </row>
    <row r="29249" spans="30:32" x14ac:dyDescent="0.2">
      <c r="AD29249" s="11" t="s">
        <v>44566</v>
      </c>
      <c r="AE29249" s="10" t="s">
        <v>21181</v>
      </c>
      <c r="AF29249" s="10" t="s">
        <v>529</v>
      </c>
    </row>
    <row r="29250" spans="30:32" x14ac:dyDescent="0.2">
      <c r="AD29250" s="11" t="s">
        <v>44567</v>
      </c>
      <c r="AE29250" s="10" t="s">
        <v>21181</v>
      </c>
      <c r="AF29250" s="10" t="s">
        <v>529</v>
      </c>
    </row>
    <row r="29251" spans="30:32" x14ac:dyDescent="0.2">
      <c r="AD29251" s="11" t="s">
        <v>44568</v>
      </c>
      <c r="AE29251" s="10" t="s">
        <v>21181</v>
      </c>
      <c r="AF29251" s="10" t="s">
        <v>529</v>
      </c>
    </row>
    <row r="29252" spans="30:32" x14ac:dyDescent="0.2">
      <c r="AD29252" s="11" t="s">
        <v>44569</v>
      </c>
      <c r="AE29252" s="10" t="s">
        <v>21181</v>
      </c>
      <c r="AF29252" s="10" t="s">
        <v>529</v>
      </c>
    </row>
    <row r="29253" spans="30:32" x14ac:dyDescent="0.2">
      <c r="AD29253" s="11" t="s">
        <v>44570</v>
      </c>
      <c r="AE29253" s="10" t="s">
        <v>21181</v>
      </c>
      <c r="AF29253" s="10" t="s">
        <v>529</v>
      </c>
    </row>
    <row r="29254" spans="30:32" x14ac:dyDescent="0.2">
      <c r="AD29254" s="11" t="s">
        <v>44571</v>
      </c>
      <c r="AE29254" s="10" t="s">
        <v>21181</v>
      </c>
      <c r="AF29254" s="10" t="s">
        <v>529</v>
      </c>
    </row>
    <row r="29255" spans="30:32" x14ac:dyDescent="0.2">
      <c r="AD29255" s="11" t="s">
        <v>44572</v>
      </c>
      <c r="AE29255" s="10" t="s">
        <v>21181</v>
      </c>
      <c r="AF29255" s="10" t="s">
        <v>529</v>
      </c>
    </row>
    <row r="29256" spans="30:32" x14ac:dyDescent="0.2">
      <c r="AD29256" s="11" t="s">
        <v>44573</v>
      </c>
      <c r="AE29256" s="10" t="s">
        <v>21181</v>
      </c>
      <c r="AF29256" s="10" t="s">
        <v>529</v>
      </c>
    </row>
    <row r="29257" spans="30:32" x14ac:dyDescent="0.2">
      <c r="AD29257" s="11" t="s">
        <v>44574</v>
      </c>
      <c r="AE29257" s="10" t="s">
        <v>21181</v>
      </c>
      <c r="AF29257" s="10" t="s">
        <v>529</v>
      </c>
    </row>
    <row r="29258" spans="30:32" x14ac:dyDescent="0.2">
      <c r="AD29258" s="11" t="s">
        <v>44575</v>
      </c>
      <c r="AE29258" s="10" t="s">
        <v>21181</v>
      </c>
      <c r="AF29258" s="10" t="s">
        <v>529</v>
      </c>
    </row>
    <row r="29259" spans="30:32" x14ac:dyDescent="0.2">
      <c r="AD29259" s="11" t="s">
        <v>44576</v>
      </c>
      <c r="AE29259" s="10" t="s">
        <v>21181</v>
      </c>
      <c r="AF29259" s="10" t="s">
        <v>529</v>
      </c>
    </row>
    <row r="29260" spans="30:32" x14ac:dyDescent="0.2">
      <c r="AD29260" s="11" t="s">
        <v>44577</v>
      </c>
      <c r="AE29260" s="10" t="s">
        <v>21181</v>
      </c>
      <c r="AF29260" s="10" t="s">
        <v>529</v>
      </c>
    </row>
    <row r="29261" spans="30:32" x14ac:dyDescent="0.2">
      <c r="AD29261" s="11" t="s">
        <v>44578</v>
      </c>
      <c r="AE29261" s="10" t="s">
        <v>21181</v>
      </c>
      <c r="AF29261" s="10" t="s">
        <v>529</v>
      </c>
    </row>
    <row r="29262" spans="30:32" x14ac:dyDescent="0.2">
      <c r="AD29262" s="11" t="s">
        <v>44579</v>
      </c>
      <c r="AE29262" s="10" t="s">
        <v>21181</v>
      </c>
      <c r="AF29262" s="10" t="s">
        <v>529</v>
      </c>
    </row>
    <row r="29263" spans="30:32" x14ac:dyDescent="0.2">
      <c r="AD29263" s="11" t="s">
        <v>44580</v>
      </c>
      <c r="AE29263" s="10" t="s">
        <v>21181</v>
      </c>
      <c r="AF29263" s="10" t="s">
        <v>529</v>
      </c>
    </row>
    <row r="29264" spans="30:32" x14ac:dyDescent="0.2">
      <c r="AD29264" s="11" t="s">
        <v>44581</v>
      </c>
      <c r="AE29264" s="10" t="s">
        <v>21181</v>
      </c>
      <c r="AF29264" s="10" t="s">
        <v>529</v>
      </c>
    </row>
    <row r="29265" spans="30:32" x14ac:dyDescent="0.2">
      <c r="AD29265" s="11" t="s">
        <v>44582</v>
      </c>
      <c r="AE29265" s="10" t="s">
        <v>44583</v>
      </c>
      <c r="AF29265" s="10" t="s">
        <v>529</v>
      </c>
    </row>
    <row r="29266" spans="30:32" x14ac:dyDescent="0.2">
      <c r="AD29266" s="11" t="s">
        <v>44584</v>
      </c>
      <c r="AE29266" s="10" t="s">
        <v>44585</v>
      </c>
      <c r="AF29266" s="10" t="s">
        <v>529</v>
      </c>
    </row>
    <row r="29267" spans="30:32" x14ac:dyDescent="0.2">
      <c r="AD29267" s="11" t="s">
        <v>44586</v>
      </c>
      <c r="AE29267" s="10" t="s">
        <v>14722</v>
      </c>
      <c r="AF29267" s="10" t="s">
        <v>529</v>
      </c>
    </row>
    <row r="29268" spans="30:32" x14ac:dyDescent="0.2">
      <c r="AD29268" s="11" t="s">
        <v>44587</v>
      </c>
      <c r="AE29268" s="10" t="s">
        <v>44588</v>
      </c>
      <c r="AF29268" s="10" t="s">
        <v>529</v>
      </c>
    </row>
    <row r="29269" spans="30:32" x14ac:dyDescent="0.2">
      <c r="AD29269" s="11" t="s">
        <v>44589</v>
      </c>
      <c r="AE29269" s="10" t="s">
        <v>22461</v>
      </c>
      <c r="AF29269" s="10" t="s">
        <v>529</v>
      </c>
    </row>
    <row r="29270" spans="30:32" x14ac:dyDescent="0.2">
      <c r="AD29270" s="11" t="s">
        <v>44590</v>
      </c>
      <c r="AE29270" s="10" t="s">
        <v>44591</v>
      </c>
      <c r="AF29270" s="10" t="s">
        <v>529</v>
      </c>
    </row>
    <row r="29271" spans="30:32" x14ac:dyDescent="0.2">
      <c r="AD29271" s="11" t="s">
        <v>44592</v>
      </c>
      <c r="AE29271" s="10" t="s">
        <v>1769</v>
      </c>
      <c r="AF29271" s="10" t="s">
        <v>529</v>
      </c>
    </row>
    <row r="29272" spans="30:32" x14ac:dyDescent="0.2">
      <c r="AD29272" s="11" t="s">
        <v>44593</v>
      </c>
      <c r="AE29272" s="10" t="s">
        <v>44594</v>
      </c>
      <c r="AF29272" s="10" t="s">
        <v>529</v>
      </c>
    </row>
    <row r="29273" spans="30:32" x14ac:dyDescent="0.2">
      <c r="AD29273" s="11" t="s">
        <v>44595</v>
      </c>
      <c r="AE29273" s="10" t="s">
        <v>1777</v>
      </c>
      <c r="AF29273" s="10" t="s">
        <v>529</v>
      </c>
    </row>
    <row r="29274" spans="30:32" x14ac:dyDescent="0.2">
      <c r="AD29274" s="11" t="s">
        <v>44596</v>
      </c>
      <c r="AE29274" s="10" t="s">
        <v>44597</v>
      </c>
      <c r="AF29274" s="10" t="s">
        <v>529</v>
      </c>
    </row>
    <row r="29275" spans="30:32" x14ac:dyDescent="0.2">
      <c r="AD29275" s="11" t="s">
        <v>44598</v>
      </c>
      <c r="AE29275" s="10" t="s">
        <v>44599</v>
      </c>
      <c r="AF29275" s="10" t="s">
        <v>529</v>
      </c>
    </row>
    <row r="29276" spans="30:32" x14ac:dyDescent="0.2">
      <c r="AD29276" s="11" t="s">
        <v>44600</v>
      </c>
      <c r="AE29276" s="10" t="s">
        <v>44601</v>
      </c>
      <c r="AF29276" s="10" t="s">
        <v>529</v>
      </c>
    </row>
    <row r="29277" spans="30:32" x14ac:dyDescent="0.2">
      <c r="AD29277" s="11" t="s">
        <v>44602</v>
      </c>
      <c r="AE29277" s="10" t="s">
        <v>44603</v>
      </c>
      <c r="AF29277" s="10" t="s">
        <v>529</v>
      </c>
    </row>
    <row r="29278" spans="30:32" x14ac:dyDescent="0.2">
      <c r="AD29278" s="11" t="s">
        <v>44604</v>
      </c>
      <c r="AE29278" s="10" t="s">
        <v>44605</v>
      </c>
      <c r="AF29278" s="10" t="s">
        <v>529</v>
      </c>
    </row>
    <row r="29279" spans="30:32" x14ac:dyDescent="0.2">
      <c r="AD29279" s="11" t="s">
        <v>44606</v>
      </c>
      <c r="AE29279" s="10" t="s">
        <v>44607</v>
      </c>
      <c r="AF29279" s="10" t="s">
        <v>529</v>
      </c>
    </row>
    <row r="29280" spans="30:32" x14ac:dyDescent="0.2">
      <c r="AD29280" s="11" t="s">
        <v>44608</v>
      </c>
      <c r="AE29280" s="10" t="s">
        <v>39373</v>
      </c>
      <c r="AF29280" s="10" t="s">
        <v>529</v>
      </c>
    </row>
    <row r="29281" spans="30:32" x14ac:dyDescent="0.2">
      <c r="AD29281" s="11" t="s">
        <v>44609</v>
      </c>
      <c r="AE29281" s="10" t="s">
        <v>44610</v>
      </c>
      <c r="AF29281" s="10" t="s">
        <v>529</v>
      </c>
    </row>
    <row r="29282" spans="30:32" x14ac:dyDescent="0.2">
      <c r="AD29282" s="11" t="s">
        <v>44611</v>
      </c>
      <c r="AE29282" s="10" t="s">
        <v>2376</v>
      </c>
      <c r="AF29282" s="10" t="s">
        <v>529</v>
      </c>
    </row>
    <row r="29283" spans="30:32" x14ac:dyDescent="0.2">
      <c r="AD29283" s="11" t="s">
        <v>44612</v>
      </c>
      <c r="AE29283" s="10" t="s">
        <v>44613</v>
      </c>
      <c r="AF29283" s="10" t="s">
        <v>529</v>
      </c>
    </row>
    <row r="29284" spans="30:32" x14ac:dyDescent="0.2">
      <c r="AD29284" s="11" t="s">
        <v>44614</v>
      </c>
      <c r="AE29284" s="10" t="s">
        <v>44615</v>
      </c>
      <c r="AF29284" s="10" t="s">
        <v>529</v>
      </c>
    </row>
    <row r="29285" spans="30:32" x14ac:dyDescent="0.2">
      <c r="AD29285" s="11" t="s">
        <v>44616</v>
      </c>
      <c r="AE29285" s="10" t="s">
        <v>8306</v>
      </c>
      <c r="AF29285" s="10" t="s">
        <v>529</v>
      </c>
    </row>
    <row r="29286" spans="30:32" x14ac:dyDescent="0.2">
      <c r="AD29286" s="11" t="s">
        <v>44617</v>
      </c>
      <c r="AE29286" s="10" t="s">
        <v>8306</v>
      </c>
      <c r="AF29286" s="10" t="s">
        <v>529</v>
      </c>
    </row>
    <row r="29287" spans="30:32" x14ac:dyDescent="0.2">
      <c r="AD29287" s="11" t="s">
        <v>44618</v>
      </c>
      <c r="AE29287" s="10" t="s">
        <v>13133</v>
      </c>
      <c r="AF29287" s="10" t="s">
        <v>529</v>
      </c>
    </row>
    <row r="29288" spans="30:32" x14ac:dyDescent="0.2">
      <c r="AD29288" s="11" t="s">
        <v>44619</v>
      </c>
      <c r="AE29288" s="10" t="s">
        <v>44620</v>
      </c>
      <c r="AF29288" s="10" t="s">
        <v>529</v>
      </c>
    </row>
    <row r="29289" spans="30:32" x14ac:dyDescent="0.2">
      <c r="AD29289" s="11" t="s">
        <v>44621</v>
      </c>
      <c r="AE29289" s="10" t="s">
        <v>44622</v>
      </c>
      <c r="AF29289" s="10" t="s">
        <v>529</v>
      </c>
    </row>
    <row r="29290" spans="30:32" x14ac:dyDescent="0.2">
      <c r="AD29290" s="11" t="s">
        <v>44623</v>
      </c>
      <c r="AE29290" s="10" t="s">
        <v>30437</v>
      </c>
      <c r="AF29290" s="10" t="s">
        <v>529</v>
      </c>
    </row>
    <row r="29291" spans="30:32" x14ac:dyDescent="0.2">
      <c r="AD29291" s="11" t="s">
        <v>44624</v>
      </c>
      <c r="AE29291" s="10" t="s">
        <v>1798</v>
      </c>
      <c r="AF29291" s="10" t="s">
        <v>529</v>
      </c>
    </row>
    <row r="29292" spans="30:32" x14ac:dyDescent="0.2">
      <c r="AD29292" s="11" t="s">
        <v>44625</v>
      </c>
      <c r="AE29292" s="10" t="s">
        <v>44626</v>
      </c>
      <c r="AF29292" s="10" t="s">
        <v>529</v>
      </c>
    </row>
    <row r="29293" spans="30:32" x14ac:dyDescent="0.2">
      <c r="AD29293" s="11" t="s">
        <v>44627</v>
      </c>
      <c r="AE29293" s="10" t="s">
        <v>10606</v>
      </c>
      <c r="AF29293" s="10" t="s">
        <v>529</v>
      </c>
    </row>
    <row r="29294" spans="30:32" x14ac:dyDescent="0.2">
      <c r="AD29294" s="11" t="s">
        <v>44628</v>
      </c>
      <c r="AE29294" s="10" t="s">
        <v>4094</v>
      </c>
      <c r="AF29294" s="10" t="s">
        <v>529</v>
      </c>
    </row>
    <row r="29295" spans="30:32" x14ac:dyDescent="0.2">
      <c r="AD29295" s="11" t="s">
        <v>44629</v>
      </c>
      <c r="AE29295" s="10" t="s">
        <v>44630</v>
      </c>
      <c r="AF29295" s="10" t="s">
        <v>529</v>
      </c>
    </row>
    <row r="29296" spans="30:32" x14ac:dyDescent="0.2">
      <c r="AD29296" s="11" t="s">
        <v>44631</v>
      </c>
      <c r="AE29296" s="10" t="s">
        <v>44632</v>
      </c>
      <c r="AF29296" s="10" t="s">
        <v>529</v>
      </c>
    </row>
    <row r="29297" spans="30:32" x14ac:dyDescent="0.2">
      <c r="AD29297" s="11" t="s">
        <v>44633</v>
      </c>
      <c r="AE29297" s="10" t="s">
        <v>44634</v>
      </c>
      <c r="AF29297" s="10" t="s">
        <v>529</v>
      </c>
    </row>
    <row r="29298" spans="30:32" x14ac:dyDescent="0.2">
      <c r="AD29298" s="11" t="s">
        <v>44635</v>
      </c>
      <c r="AE29298" s="10" t="s">
        <v>22524</v>
      </c>
      <c r="AF29298" s="10" t="s">
        <v>529</v>
      </c>
    </row>
    <row r="29299" spans="30:32" x14ac:dyDescent="0.2">
      <c r="AD29299" s="11" t="s">
        <v>44636</v>
      </c>
      <c r="AE29299" s="10" t="s">
        <v>44637</v>
      </c>
      <c r="AF29299" s="10" t="s">
        <v>529</v>
      </c>
    </row>
    <row r="29300" spans="30:32" x14ac:dyDescent="0.2">
      <c r="AD29300" s="11" t="s">
        <v>44638</v>
      </c>
      <c r="AE29300" s="10" t="s">
        <v>44639</v>
      </c>
      <c r="AF29300" s="10" t="s">
        <v>529</v>
      </c>
    </row>
    <row r="29301" spans="30:32" x14ac:dyDescent="0.2">
      <c r="AD29301" s="11" t="s">
        <v>44640</v>
      </c>
      <c r="AE29301" s="10" t="s">
        <v>1814</v>
      </c>
      <c r="AF29301" s="10" t="s">
        <v>529</v>
      </c>
    </row>
    <row r="29302" spans="30:32" x14ac:dyDescent="0.2">
      <c r="AD29302" s="11" t="s">
        <v>44641</v>
      </c>
      <c r="AE29302" s="10" t="s">
        <v>14790</v>
      </c>
      <c r="AF29302" s="10" t="s">
        <v>529</v>
      </c>
    </row>
    <row r="29303" spans="30:32" x14ac:dyDescent="0.2">
      <c r="AD29303" s="11" t="s">
        <v>44642</v>
      </c>
      <c r="AE29303" s="10" t="s">
        <v>19266</v>
      </c>
      <c r="AF29303" s="10" t="s">
        <v>529</v>
      </c>
    </row>
    <row r="29304" spans="30:32" x14ac:dyDescent="0.2">
      <c r="AD29304" s="11" t="s">
        <v>44643</v>
      </c>
      <c r="AE29304" s="10" t="s">
        <v>44644</v>
      </c>
      <c r="AF29304" s="10" t="s">
        <v>529</v>
      </c>
    </row>
    <row r="29305" spans="30:32" x14ac:dyDescent="0.2">
      <c r="AD29305" s="11" t="s">
        <v>44645</v>
      </c>
      <c r="AE29305" s="10" t="s">
        <v>44646</v>
      </c>
      <c r="AF29305" s="10" t="s">
        <v>529</v>
      </c>
    </row>
    <row r="29306" spans="30:32" x14ac:dyDescent="0.2">
      <c r="AD29306" s="11" t="s">
        <v>44647</v>
      </c>
      <c r="AE29306" s="10" t="s">
        <v>36129</v>
      </c>
      <c r="AF29306" s="10" t="s">
        <v>529</v>
      </c>
    </row>
    <row r="29307" spans="30:32" x14ac:dyDescent="0.2">
      <c r="AD29307" s="11" t="s">
        <v>44648</v>
      </c>
      <c r="AE29307" s="10" t="s">
        <v>10644</v>
      </c>
      <c r="AF29307" s="10" t="s">
        <v>529</v>
      </c>
    </row>
    <row r="29308" spans="30:32" x14ac:dyDescent="0.2">
      <c r="AD29308" s="11" t="s">
        <v>44649</v>
      </c>
      <c r="AE29308" s="10" t="s">
        <v>10646</v>
      </c>
      <c r="AF29308" s="10" t="s">
        <v>529</v>
      </c>
    </row>
    <row r="29309" spans="30:32" x14ac:dyDescent="0.2">
      <c r="AD29309" s="11" t="s">
        <v>44650</v>
      </c>
      <c r="AE29309" s="10" t="s">
        <v>10659</v>
      </c>
      <c r="AF29309" s="10" t="s">
        <v>529</v>
      </c>
    </row>
    <row r="29310" spans="30:32" x14ac:dyDescent="0.2">
      <c r="AD29310" s="11" t="s">
        <v>44651</v>
      </c>
      <c r="AE29310" s="10" t="s">
        <v>29333</v>
      </c>
      <c r="AF29310" s="10" t="s">
        <v>529</v>
      </c>
    </row>
    <row r="29311" spans="30:32" x14ac:dyDescent="0.2">
      <c r="AD29311" s="11" t="s">
        <v>44652</v>
      </c>
      <c r="AE29311" s="10" t="s">
        <v>44653</v>
      </c>
      <c r="AF29311" s="10" t="s">
        <v>529</v>
      </c>
    </row>
    <row r="29312" spans="30:32" x14ac:dyDescent="0.2">
      <c r="AD29312" s="11" t="s">
        <v>44654</v>
      </c>
      <c r="AE29312" s="10" t="s">
        <v>2408</v>
      </c>
      <c r="AF29312" s="10" t="s">
        <v>529</v>
      </c>
    </row>
    <row r="29313" spans="30:32" x14ac:dyDescent="0.2">
      <c r="AD29313" s="11" t="s">
        <v>44655</v>
      </c>
      <c r="AE29313" s="10" t="s">
        <v>2412</v>
      </c>
      <c r="AF29313" s="10" t="s">
        <v>529</v>
      </c>
    </row>
    <row r="29314" spans="30:32" x14ac:dyDescent="0.2">
      <c r="AD29314" s="11" t="s">
        <v>44656</v>
      </c>
      <c r="AE29314" s="10" t="s">
        <v>2412</v>
      </c>
      <c r="AF29314" s="10" t="s">
        <v>529</v>
      </c>
    </row>
    <row r="29315" spans="30:32" x14ac:dyDescent="0.2">
      <c r="AD29315" s="11" t="s">
        <v>44657</v>
      </c>
      <c r="AE29315" s="10" t="s">
        <v>2412</v>
      </c>
      <c r="AF29315" s="10" t="s">
        <v>529</v>
      </c>
    </row>
    <row r="29316" spans="30:32" x14ac:dyDescent="0.2">
      <c r="AD29316" s="11" t="s">
        <v>44658</v>
      </c>
      <c r="AE29316" s="10" t="s">
        <v>6009</v>
      </c>
      <c r="AF29316" s="10" t="s">
        <v>529</v>
      </c>
    </row>
    <row r="29317" spans="30:32" x14ac:dyDescent="0.2">
      <c r="AD29317" s="11" t="s">
        <v>44659</v>
      </c>
      <c r="AE29317" s="10" t="s">
        <v>32888</v>
      </c>
      <c r="AF29317" s="10" t="s">
        <v>529</v>
      </c>
    </row>
    <row r="29318" spans="30:32" x14ac:dyDescent="0.2">
      <c r="AD29318" s="11" t="s">
        <v>44660</v>
      </c>
      <c r="AE29318" s="10" t="s">
        <v>44661</v>
      </c>
      <c r="AF29318" s="10" t="s">
        <v>529</v>
      </c>
    </row>
    <row r="29319" spans="30:32" x14ac:dyDescent="0.2">
      <c r="AD29319" s="11" t="s">
        <v>44662</v>
      </c>
      <c r="AE29319" s="10" t="s">
        <v>19907</v>
      </c>
      <c r="AF29319" s="10" t="s">
        <v>529</v>
      </c>
    </row>
    <row r="29320" spans="30:32" x14ac:dyDescent="0.2">
      <c r="AD29320" s="11" t="s">
        <v>44663</v>
      </c>
      <c r="AE29320" s="10" t="s">
        <v>3727</v>
      </c>
      <c r="AF29320" s="10" t="s">
        <v>529</v>
      </c>
    </row>
    <row r="29321" spans="30:32" x14ac:dyDescent="0.2">
      <c r="AD29321" s="11" t="s">
        <v>44664</v>
      </c>
      <c r="AE29321" s="10" t="s">
        <v>44665</v>
      </c>
      <c r="AF29321" s="10" t="s">
        <v>529</v>
      </c>
    </row>
    <row r="29322" spans="30:32" x14ac:dyDescent="0.2">
      <c r="AD29322" s="11" t="s">
        <v>44666</v>
      </c>
      <c r="AE29322" s="10" t="s">
        <v>16147</v>
      </c>
      <c r="AF29322" s="10" t="s">
        <v>529</v>
      </c>
    </row>
    <row r="29323" spans="30:32" x14ac:dyDescent="0.2">
      <c r="AD29323" s="11" t="s">
        <v>44667</v>
      </c>
      <c r="AE29323" s="10" t="s">
        <v>16147</v>
      </c>
      <c r="AF29323" s="10" t="s">
        <v>529</v>
      </c>
    </row>
    <row r="29324" spans="30:32" x14ac:dyDescent="0.2">
      <c r="AD29324" s="11" t="s">
        <v>44668</v>
      </c>
      <c r="AE29324" s="10" t="s">
        <v>44669</v>
      </c>
      <c r="AF29324" s="10" t="s">
        <v>529</v>
      </c>
    </row>
    <row r="29325" spans="30:32" x14ac:dyDescent="0.2">
      <c r="AD29325" s="11" t="s">
        <v>44670</v>
      </c>
      <c r="AE29325" s="10" t="s">
        <v>44671</v>
      </c>
      <c r="AF29325" s="10" t="s">
        <v>529</v>
      </c>
    </row>
    <row r="29326" spans="30:32" x14ac:dyDescent="0.2">
      <c r="AD29326" s="11" t="s">
        <v>44672</v>
      </c>
      <c r="AE29326" s="10" t="s">
        <v>26548</v>
      </c>
      <c r="AF29326" s="10" t="s">
        <v>529</v>
      </c>
    </row>
    <row r="29327" spans="30:32" x14ac:dyDescent="0.2">
      <c r="AD29327" s="11" t="s">
        <v>44673</v>
      </c>
      <c r="AE29327" s="10" t="s">
        <v>3589</v>
      </c>
      <c r="AF29327" s="10" t="s">
        <v>529</v>
      </c>
    </row>
    <row r="29328" spans="30:32" x14ac:dyDescent="0.2">
      <c r="AD29328" s="11" t="s">
        <v>44674</v>
      </c>
      <c r="AE29328" s="10" t="s">
        <v>44675</v>
      </c>
      <c r="AF29328" s="10" t="s">
        <v>529</v>
      </c>
    </row>
    <row r="29329" spans="30:32" x14ac:dyDescent="0.2">
      <c r="AD29329" s="11" t="s">
        <v>44676</v>
      </c>
      <c r="AE29329" s="10" t="s">
        <v>44677</v>
      </c>
      <c r="AF29329" s="10" t="s">
        <v>529</v>
      </c>
    </row>
    <row r="29330" spans="30:32" x14ac:dyDescent="0.2">
      <c r="AD29330" s="11" t="s">
        <v>44678</v>
      </c>
      <c r="AE29330" s="10" t="s">
        <v>10683</v>
      </c>
      <c r="AF29330" s="10" t="s">
        <v>529</v>
      </c>
    </row>
    <row r="29331" spans="30:32" x14ac:dyDescent="0.2">
      <c r="AD29331" s="11" t="s">
        <v>44679</v>
      </c>
      <c r="AE29331" s="10" t="s">
        <v>2420</v>
      </c>
      <c r="AF29331" s="10" t="s">
        <v>529</v>
      </c>
    </row>
    <row r="29332" spans="30:32" x14ac:dyDescent="0.2">
      <c r="AD29332" s="11" t="s">
        <v>44680</v>
      </c>
      <c r="AE29332" s="10" t="s">
        <v>16153</v>
      </c>
      <c r="AF29332" s="10" t="s">
        <v>529</v>
      </c>
    </row>
    <row r="29333" spans="30:32" x14ac:dyDescent="0.2">
      <c r="AD29333" s="11" t="s">
        <v>44681</v>
      </c>
      <c r="AE29333" s="10" t="s">
        <v>16157</v>
      </c>
      <c r="AF29333" s="10" t="s">
        <v>529</v>
      </c>
    </row>
    <row r="29334" spans="30:32" x14ac:dyDescent="0.2">
      <c r="AD29334" s="11" t="s">
        <v>44682</v>
      </c>
      <c r="AE29334" s="10" t="s">
        <v>16165</v>
      </c>
      <c r="AF29334" s="10" t="s">
        <v>529</v>
      </c>
    </row>
    <row r="29335" spans="30:32" x14ac:dyDescent="0.2">
      <c r="AD29335" s="11" t="s">
        <v>44683</v>
      </c>
      <c r="AE29335" s="10" t="s">
        <v>44684</v>
      </c>
      <c r="AF29335" s="10" t="s">
        <v>529</v>
      </c>
    </row>
    <row r="29336" spans="30:32" x14ac:dyDescent="0.2">
      <c r="AD29336" s="11" t="s">
        <v>44685</v>
      </c>
      <c r="AE29336" s="10" t="s">
        <v>5272</v>
      </c>
      <c r="AF29336" s="10" t="s">
        <v>529</v>
      </c>
    </row>
    <row r="29337" spans="30:32" x14ac:dyDescent="0.2">
      <c r="AD29337" s="11" t="s">
        <v>44686</v>
      </c>
      <c r="AE29337" s="10" t="s">
        <v>44687</v>
      </c>
      <c r="AF29337" s="10" t="s">
        <v>529</v>
      </c>
    </row>
    <row r="29338" spans="30:32" x14ac:dyDescent="0.2">
      <c r="AD29338" s="11" t="s">
        <v>44688</v>
      </c>
      <c r="AE29338" s="10" t="s">
        <v>44689</v>
      </c>
      <c r="AF29338" s="10" t="s">
        <v>529</v>
      </c>
    </row>
    <row r="29339" spans="30:32" x14ac:dyDescent="0.2">
      <c r="AD29339" s="11" t="s">
        <v>44690</v>
      </c>
      <c r="AE29339" s="10" t="s">
        <v>44691</v>
      </c>
      <c r="AF29339" s="10" t="s">
        <v>529</v>
      </c>
    </row>
    <row r="29340" spans="30:32" x14ac:dyDescent="0.2">
      <c r="AD29340" s="11" t="s">
        <v>44692</v>
      </c>
      <c r="AE29340" s="10" t="s">
        <v>2434</v>
      </c>
      <c r="AF29340" s="10" t="s">
        <v>529</v>
      </c>
    </row>
    <row r="29341" spans="30:32" x14ac:dyDescent="0.2">
      <c r="AD29341" s="11" t="s">
        <v>44693</v>
      </c>
      <c r="AE29341" s="10" t="s">
        <v>44694</v>
      </c>
      <c r="AF29341" s="10" t="s">
        <v>529</v>
      </c>
    </row>
    <row r="29342" spans="30:32" x14ac:dyDescent="0.2">
      <c r="AD29342" s="11" t="s">
        <v>44695</v>
      </c>
      <c r="AE29342" s="10" t="s">
        <v>44694</v>
      </c>
      <c r="AF29342" s="10" t="s">
        <v>529</v>
      </c>
    </row>
    <row r="29343" spans="30:32" x14ac:dyDescent="0.2">
      <c r="AD29343" s="11" t="s">
        <v>44696</v>
      </c>
      <c r="AE29343" s="10" t="s">
        <v>44697</v>
      </c>
      <c r="AF29343" s="10" t="s">
        <v>529</v>
      </c>
    </row>
    <row r="29344" spans="30:32" x14ac:dyDescent="0.2">
      <c r="AD29344" s="11" t="s">
        <v>44698</v>
      </c>
      <c r="AE29344" s="10" t="s">
        <v>44699</v>
      </c>
      <c r="AF29344" s="10" t="s">
        <v>529</v>
      </c>
    </row>
    <row r="29345" spans="30:32" x14ac:dyDescent="0.2">
      <c r="AD29345" s="11" t="s">
        <v>44700</v>
      </c>
      <c r="AE29345" s="10" t="s">
        <v>44701</v>
      </c>
      <c r="AF29345" s="10" t="s">
        <v>529</v>
      </c>
    </row>
    <row r="29346" spans="30:32" x14ac:dyDescent="0.2">
      <c r="AD29346" s="11" t="s">
        <v>44702</v>
      </c>
      <c r="AE29346" s="10" t="s">
        <v>44703</v>
      </c>
      <c r="AF29346" s="10" t="s">
        <v>529</v>
      </c>
    </row>
    <row r="29347" spans="30:32" x14ac:dyDescent="0.2">
      <c r="AD29347" s="11" t="s">
        <v>44704</v>
      </c>
      <c r="AE29347" s="10" t="s">
        <v>44703</v>
      </c>
      <c r="AF29347" s="10" t="s">
        <v>529</v>
      </c>
    </row>
    <row r="29348" spans="30:32" x14ac:dyDescent="0.2">
      <c r="AD29348" s="11" t="s">
        <v>44705</v>
      </c>
      <c r="AE29348" s="10" t="s">
        <v>44703</v>
      </c>
      <c r="AF29348" s="10" t="s">
        <v>529</v>
      </c>
    </row>
    <row r="29349" spans="30:32" x14ac:dyDescent="0.2">
      <c r="AD29349" s="11" t="s">
        <v>44706</v>
      </c>
      <c r="AE29349" s="10" t="s">
        <v>44703</v>
      </c>
      <c r="AF29349" s="10" t="s">
        <v>529</v>
      </c>
    </row>
    <row r="29350" spans="30:32" x14ac:dyDescent="0.2">
      <c r="AD29350" s="11" t="s">
        <v>44707</v>
      </c>
      <c r="AE29350" s="10" t="s">
        <v>44703</v>
      </c>
      <c r="AF29350" s="10" t="s">
        <v>529</v>
      </c>
    </row>
    <row r="29351" spans="30:32" x14ac:dyDescent="0.2">
      <c r="AD29351" s="11" t="s">
        <v>44708</v>
      </c>
      <c r="AE29351" s="10" t="s">
        <v>44703</v>
      </c>
      <c r="AF29351" s="10" t="s">
        <v>529</v>
      </c>
    </row>
    <row r="29352" spans="30:32" x14ac:dyDescent="0.2">
      <c r="AD29352" s="11" t="s">
        <v>44709</v>
      </c>
      <c r="AE29352" s="10" t="s">
        <v>16383</v>
      </c>
      <c r="AF29352" s="10" t="s">
        <v>529</v>
      </c>
    </row>
    <row r="29353" spans="30:32" x14ac:dyDescent="0.2">
      <c r="AD29353" s="11" t="s">
        <v>44710</v>
      </c>
      <c r="AE29353" s="10" t="s">
        <v>44703</v>
      </c>
      <c r="AF29353" s="10" t="s">
        <v>529</v>
      </c>
    </row>
    <row r="29354" spans="30:32" x14ac:dyDescent="0.2">
      <c r="AD29354" s="11" t="s">
        <v>44711</v>
      </c>
      <c r="AE29354" s="10" t="s">
        <v>44703</v>
      </c>
      <c r="AF29354" s="10" t="s">
        <v>529</v>
      </c>
    </row>
    <row r="29355" spans="30:32" x14ac:dyDescent="0.2">
      <c r="AD29355" s="11" t="s">
        <v>44712</v>
      </c>
      <c r="AE29355" s="10" t="s">
        <v>44703</v>
      </c>
      <c r="AF29355" s="10" t="s">
        <v>529</v>
      </c>
    </row>
    <row r="29356" spans="30:32" x14ac:dyDescent="0.2">
      <c r="AD29356" s="11" t="s">
        <v>44713</v>
      </c>
      <c r="AE29356" s="10" t="s">
        <v>17691</v>
      </c>
      <c r="AF29356" s="10" t="s">
        <v>529</v>
      </c>
    </row>
    <row r="29357" spans="30:32" x14ac:dyDescent="0.2">
      <c r="AD29357" s="11" t="s">
        <v>44714</v>
      </c>
      <c r="AE29357" s="10" t="s">
        <v>2485</v>
      </c>
      <c r="AF29357" s="10" t="s">
        <v>529</v>
      </c>
    </row>
    <row r="29358" spans="30:32" x14ac:dyDescent="0.2">
      <c r="AD29358" s="11" t="s">
        <v>44715</v>
      </c>
      <c r="AE29358" s="10" t="s">
        <v>44716</v>
      </c>
      <c r="AF29358" s="10" t="s">
        <v>529</v>
      </c>
    </row>
    <row r="29359" spans="30:32" x14ac:dyDescent="0.2">
      <c r="AD29359" s="11" t="s">
        <v>44717</v>
      </c>
      <c r="AE29359" s="10" t="s">
        <v>44718</v>
      </c>
      <c r="AF29359" s="10" t="s">
        <v>529</v>
      </c>
    </row>
    <row r="29360" spans="30:32" x14ac:dyDescent="0.2">
      <c r="AD29360" s="11" t="s">
        <v>44719</v>
      </c>
      <c r="AE29360" s="10" t="s">
        <v>44718</v>
      </c>
      <c r="AF29360" s="10" t="s">
        <v>529</v>
      </c>
    </row>
    <row r="29361" spans="30:32" x14ac:dyDescent="0.2">
      <c r="AD29361" s="11" t="s">
        <v>44720</v>
      </c>
      <c r="AE29361" s="10" t="s">
        <v>21379</v>
      </c>
      <c r="AF29361" s="10" t="s">
        <v>529</v>
      </c>
    </row>
    <row r="29362" spans="30:32" x14ac:dyDescent="0.2">
      <c r="AD29362" s="11" t="s">
        <v>44721</v>
      </c>
      <c r="AE29362" s="10" t="s">
        <v>44722</v>
      </c>
      <c r="AF29362" s="10" t="s">
        <v>529</v>
      </c>
    </row>
    <row r="29363" spans="30:32" x14ac:dyDescent="0.2">
      <c r="AD29363" s="11" t="s">
        <v>44723</v>
      </c>
      <c r="AE29363" s="10" t="s">
        <v>44724</v>
      </c>
      <c r="AF29363" s="10" t="s">
        <v>529</v>
      </c>
    </row>
    <row r="29364" spans="30:32" x14ac:dyDescent="0.2">
      <c r="AD29364" s="11" t="s">
        <v>44725</v>
      </c>
      <c r="AE29364" s="10" t="s">
        <v>18784</v>
      </c>
      <c r="AF29364" s="10" t="s">
        <v>529</v>
      </c>
    </row>
    <row r="29365" spans="30:32" x14ac:dyDescent="0.2">
      <c r="AD29365" s="11" t="s">
        <v>44726</v>
      </c>
      <c r="AE29365" s="10" t="s">
        <v>30133</v>
      </c>
      <c r="AF29365" s="10" t="s">
        <v>529</v>
      </c>
    </row>
    <row r="29366" spans="30:32" x14ac:dyDescent="0.2">
      <c r="AD29366" s="11" t="s">
        <v>44727</v>
      </c>
      <c r="AE29366" s="10" t="s">
        <v>28400</v>
      </c>
      <c r="AF29366" s="10" t="s">
        <v>529</v>
      </c>
    </row>
    <row r="29367" spans="30:32" x14ac:dyDescent="0.2">
      <c r="AD29367" s="11" t="s">
        <v>44728</v>
      </c>
      <c r="AE29367" s="10" t="s">
        <v>7774</v>
      </c>
      <c r="AF29367" s="10" t="s">
        <v>529</v>
      </c>
    </row>
    <row r="29368" spans="30:32" x14ac:dyDescent="0.2">
      <c r="AD29368" s="11" t="s">
        <v>44729</v>
      </c>
      <c r="AE29368" s="10" t="s">
        <v>44730</v>
      </c>
      <c r="AF29368" s="10" t="s">
        <v>529</v>
      </c>
    </row>
    <row r="29369" spans="30:32" x14ac:dyDescent="0.2">
      <c r="AD29369" s="11" t="s">
        <v>44731</v>
      </c>
      <c r="AE29369" s="10" t="s">
        <v>12383</v>
      </c>
      <c r="AF29369" s="10" t="s">
        <v>529</v>
      </c>
    </row>
    <row r="29370" spans="30:32" x14ac:dyDescent="0.2">
      <c r="AD29370" s="11" t="s">
        <v>44732</v>
      </c>
      <c r="AE29370" s="10" t="s">
        <v>1454</v>
      </c>
      <c r="AF29370" s="10" t="s">
        <v>529</v>
      </c>
    </row>
    <row r="29371" spans="30:32" x14ac:dyDescent="0.2">
      <c r="AD29371" s="11" t="s">
        <v>44733</v>
      </c>
      <c r="AE29371" s="10" t="s">
        <v>44734</v>
      </c>
      <c r="AF29371" s="10" t="s">
        <v>529</v>
      </c>
    </row>
    <row r="29372" spans="30:32" x14ac:dyDescent="0.2">
      <c r="AD29372" s="11" t="s">
        <v>44735</v>
      </c>
      <c r="AE29372" s="10" t="s">
        <v>26601</v>
      </c>
      <c r="AF29372" s="10" t="s">
        <v>529</v>
      </c>
    </row>
    <row r="29373" spans="30:32" x14ac:dyDescent="0.2">
      <c r="AD29373" s="11" t="s">
        <v>44736</v>
      </c>
      <c r="AE29373" s="10" t="s">
        <v>44737</v>
      </c>
      <c r="AF29373" s="10" t="s">
        <v>529</v>
      </c>
    </row>
    <row r="29374" spans="30:32" x14ac:dyDescent="0.2">
      <c r="AD29374" s="11" t="s">
        <v>44738</v>
      </c>
      <c r="AE29374" s="10" t="s">
        <v>14937</v>
      </c>
      <c r="AF29374" s="10" t="s">
        <v>529</v>
      </c>
    </row>
    <row r="29375" spans="30:32" x14ac:dyDescent="0.2">
      <c r="AD29375" s="11" t="s">
        <v>44739</v>
      </c>
      <c r="AE29375" s="10" t="s">
        <v>44740</v>
      </c>
      <c r="AF29375" s="10" t="s">
        <v>529</v>
      </c>
    </row>
    <row r="29376" spans="30:32" x14ac:dyDescent="0.2">
      <c r="AD29376" s="11" t="s">
        <v>44741</v>
      </c>
      <c r="AE29376" s="10" t="s">
        <v>44742</v>
      </c>
      <c r="AF29376" s="10" t="s">
        <v>529</v>
      </c>
    </row>
    <row r="29377" spans="30:32" x14ac:dyDescent="0.2">
      <c r="AD29377" s="11" t="s">
        <v>44743</v>
      </c>
      <c r="AE29377" s="10" t="s">
        <v>44742</v>
      </c>
      <c r="AF29377" s="10" t="s">
        <v>529</v>
      </c>
    </row>
    <row r="29378" spans="30:32" x14ac:dyDescent="0.2">
      <c r="AD29378" s="11" t="s">
        <v>44744</v>
      </c>
      <c r="AE29378" s="10" t="s">
        <v>2517</v>
      </c>
      <c r="AF29378" s="10" t="s">
        <v>529</v>
      </c>
    </row>
    <row r="29379" spans="30:32" x14ac:dyDescent="0.2">
      <c r="AD29379" s="11" t="s">
        <v>44745</v>
      </c>
      <c r="AE29379" s="10" t="s">
        <v>44746</v>
      </c>
      <c r="AF29379" s="10" t="s">
        <v>529</v>
      </c>
    </row>
    <row r="29380" spans="30:32" x14ac:dyDescent="0.2">
      <c r="AD29380" s="11" t="s">
        <v>44747</v>
      </c>
      <c r="AE29380" s="10" t="s">
        <v>44748</v>
      </c>
      <c r="AF29380" s="10" t="s">
        <v>529</v>
      </c>
    </row>
    <row r="29381" spans="30:32" x14ac:dyDescent="0.2">
      <c r="AD29381" s="11" t="s">
        <v>44749</v>
      </c>
      <c r="AE29381" s="10" t="s">
        <v>28480</v>
      </c>
      <c r="AF29381" s="10" t="s">
        <v>529</v>
      </c>
    </row>
    <row r="29382" spans="30:32" x14ac:dyDescent="0.2">
      <c r="AD29382" s="11" t="s">
        <v>44750</v>
      </c>
      <c r="AE29382" s="10" t="s">
        <v>44751</v>
      </c>
      <c r="AF29382" s="10" t="s">
        <v>529</v>
      </c>
    </row>
    <row r="29383" spans="30:32" x14ac:dyDescent="0.2">
      <c r="AD29383" s="11" t="s">
        <v>44752</v>
      </c>
      <c r="AE29383" s="10" t="s">
        <v>44753</v>
      </c>
      <c r="AF29383" s="10" t="s">
        <v>529</v>
      </c>
    </row>
    <row r="29384" spans="30:32" x14ac:dyDescent="0.2">
      <c r="AD29384" s="11" t="s">
        <v>44754</v>
      </c>
      <c r="AE29384" s="10" t="s">
        <v>6076</v>
      </c>
      <c r="AF29384" s="10" t="s">
        <v>529</v>
      </c>
    </row>
    <row r="29385" spans="30:32" x14ac:dyDescent="0.2">
      <c r="AD29385" s="11" t="s">
        <v>44755</v>
      </c>
      <c r="AE29385" s="10" t="s">
        <v>44756</v>
      </c>
      <c r="AF29385" s="10" t="s">
        <v>529</v>
      </c>
    </row>
    <row r="29386" spans="30:32" x14ac:dyDescent="0.2">
      <c r="AD29386" s="11" t="s">
        <v>44757</v>
      </c>
      <c r="AE29386" s="10" t="s">
        <v>44758</v>
      </c>
      <c r="AF29386" s="10" t="s">
        <v>529</v>
      </c>
    </row>
    <row r="29387" spans="30:32" x14ac:dyDescent="0.2">
      <c r="AD29387" s="11" t="s">
        <v>44759</v>
      </c>
      <c r="AE29387" s="10" t="s">
        <v>44760</v>
      </c>
      <c r="AF29387" s="10" t="s">
        <v>529</v>
      </c>
    </row>
    <row r="29388" spans="30:32" x14ac:dyDescent="0.2">
      <c r="AD29388" s="11" t="s">
        <v>44761</v>
      </c>
      <c r="AE29388" s="10" t="s">
        <v>44762</v>
      </c>
      <c r="AF29388" s="10" t="s">
        <v>529</v>
      </c>
    </row>
    <row r="29389" spans="30:32" x14ac:dyDescent="0.2">
      <c r="AD29389" s="11" t="s">
        <v>44763</v>
      </c>
      <c r="AE29389" s="10" t="s">
        <v>44764</v>
      </c>
      <c r="AF29389" s="10" t="s">
        <v>529</v>
      </c>
    </row>
    <row r="29390" spans="30:32" x14ac:dyDescent="0.2">
      <c r="AD29390" s="11" t="s">
        <v>44765</v>
      </c>
      <c r="AE29390" s="10" t="s">
        <v>44766</v>
      </c>
      <c r="AF29390" s="10" t="s">
        <v>529</v>
      </c>
    </row>
    <row r="29391" spans="30:32" x14ac:dyDescent="0.2">
      <c r="AD29391" s="11" t="s">
        <v>44767</v>
      </c>
      <c r="AE29391" s="10" t="s">
        <v>2528</v>
      </c>
      <c r="AF29391" s="10" t="s">
        <v>529</v>
      </c>
    </row>
    <row r="29392" spans="30:32" x14ac:dyDescent="0.2">
      <c r="AD29392" s="11" t="s">
        <v>44768</v>
      </c>
      <c r="AE29392" s="10" t="s">
        <v>17751</v>
      </c>
      <c r="AF29392" s="10" t="s">
        <v>529</v>
      </c>
    </row>
    <row r="29393" spans="30:32" x14ac:dyDescent="0.2">
      <c r="AD29393" s="11" t="s">
        <v>44769</v>
      </c>
      <c r="AE29393" s="10" t="s">
        <v>44770</v>
      </c>
      <c r="AF29393" s="10" t="s">
        <v>529</v>
      </c>
    </row>
    <row r="29394" spans="30:32" x14ac:dyDescent="0.2">
      <c r="AD29394" s="11" t="s">
        <v>44771</v>
      </c>
      <c r="AE29394" s="10" t="s">
        <v>14978</v>
      </c>
      <c r="AF29394" s="10" t="s">
        <v>529</v>
      </c>
    </row>
    <row r="29395" spans="30:32" x14ac:dyDescent="0.2">
      <c r="AD29395" s="11" t="s">
        <v>44772</v>
      </c>
      <c r="AE29395" s="10" t="s">
        <v>44773</v>
      </c>
      <c r="AF29395" s="10" t="s">
        <v>529</v>
      </c>
    </row>
    <row r="29396" spans="30:32" x14ac:dyDescent="0.2">
      <c r="AD29396" s="11" t="s">
        <v>44774</v>
      </c>
      <c r="AE29396" s="10" t="s">
        <v>44775</v>
      </c>
      <c r="AF29396" s="10" t="s">
        <v>529</v>
      </c>
    </row>
    <row r="29397" spans="30:32" x14ac:dyDescent="0.2">
      <c r="AD29397" s="11" t="s">
        <v>44776</v>
      </c>
      <c r="AE29397" s="10" t="s">
        <v>44777</v>
      </c>
      <c r="AF29397" s="10" t="s">
        <v>529</v>
      </c>
    </row>
    <row r="29398" spans="30:32" x14ac:dyDescent="0.2">
      <c r="AD29398" s="11" t="s">
        <v>44778</v>
      </c>
      <c r="AE29398" s="10" t="s">
        <v>44779</v>
      </c>
      <c r="AF29398" s="10" t="s">
        <v>529</v>
      </c>
    </row>
    <row r="29399" spans="30:32" x14ac:dyDescent="0.2">
      <c r="AD29399" s="11" t="s">
        <v>44780</v>
      </c>
      <c r="AE29399" s="10" t="s">
        <v>44777</v>
      </c>
      <c r="AF29399" s="10" t="s">
        <v>529</v>
      </c>
    </row>
    <row r="29400" spans="30:32" x14ac:dyDescent="0.2">
      <c r="AD29400" s="11" t="s">
        <v>44781</v>
      </c>
      <c r="AE29400" s="10" t="s">
        <v>44777</v>
      </c>
      <c r="AF29400" s="10" t="s">
        <v>529</v>
      </c>
    </row>
    <row r="29401" spans="30:32" x14ac:dyDescent="0.2">
      <c r="AD29401" s="11" t="s">
        <v>44782</v>
      </c>
      <c r="AE29401" s="10" t="s">
        <v>44779</v>
      </c>
      <c r="AF29401" s="10" t="s">
        <v>529</v>
      </c>
    </row>
    <row r="29402" spans="30:32" x14ac:dyDescent="0.2">
      <c r="AD29402" s="11" t="s">
        <v>44783</v>
      </c>
      <c r="AE29402" s="10" t="s">
        <v>44777</v>
      </c>
      <c r="AF29402" s="10" t="s">
        <v>529</v>
      </c>
    </row>
    <row r="29403" spans="30:32" x14ac:dyDescent="0.2">
      <c r="AD29403" s="11" t="s">
        <v>44784</v>
      </c>
      <c r="AE29403" s="10" t="s">
        <v>13298</v>
      </c>
      <c r="AF29403" s="10" t="s">
        <v>529</v>
      </c>
    </row>
    <row r="29404" spans="30:32" x14ac:dyDescent="0.2">
      <c r="AD29404" s="11" t="s">
        <v>44785</v>
      </c>
      <c r="AE29404" s="10" t="s">
        <v>6680</v>
      </c>
      <c r="AF29404" s="10" t="s">
        <v>529</v>
      </c>
    </row>
    <row r="29405" spans="30:32" x14ac:dyDescent="0.2">
      <c r="AD29405" s="11" t="s">
        <v>44786</v>
      </c>
      <c r="AE29405" s="10" t="s">
        <v>30529</v>
      </c>
      <c r="AF29405" s="10" t="s">
        <v>529</v>
      </c>
    </row>
    <row r="29406" spans="30:32" x14ac:dyDescent="0.2">
      <c r="AD29406" s="11" t="s">
        <v>44787</v>
      </c>
      <c r="AE29406" s="10" t="s">
        <v>44788</v>
      </c>
      <c r="AF29406" s="10" t="s">
        <v>529</v>
      </c>
    </row>
    <row r="29407" spans="30:32" x14ac:dyDescent="0.2">
      <c r="AD29407" s="11" t="s">
        <v>44789</v>
      </c>
      <c r="AE29407" s="10" t="s">
        <v>44790</v>
      </c>
      <c r="AF29407" s="10" t="s">
        <v>529</v>
      </c>
    </row>
    <row r="29408" spans="30:32" x14ac:dyDescent="0.2">
      <c r="AD29408" s="11" t="s">
        <v>44791</v>
      </c>
      <c r="AE29408" s="10" t="s">
        <v>13793</v>
      </c>
      <c r="AF29408" s="10" t="s">
        <v>529</v>
      </c>
    </row>
    <row r="29409" spans="30:32" x14ac:dyDescent="0.2">
      <c r="AD29409" s="11" t="s">
        <v>44792</v>
      </c>
      <c r="AE29409" s="10" t="s">
        <v>24317</v>
      </c>
      <c r="AF29409" s="10" t="s">
        <v>529</v>
      </c>
    </row>
    <row r="29410" spans="30:32" x14ac:dyDescent="0.2">
      <c r="AD29410" s="11" t="s">
        <v>44793</v>
      </c>
      <c r="AE29410" s="10" t="s">
        <v>44794</v>
      </c>
      <c r="AF29410" s="10" t="s">
        <v>529</v>
      </c>
    </row>
    <row r="29411" spans="30:32" x14ac:dyDescent="0.2">
      <c r="AD29411" s="11" t="s">
        <v>44795</v>
      </c>
      <c r="AE29411" s="10" t="s">
        <v>28508</v>
      </c>
      <c r="AF29411" s="10" t="s">
        <v>529</v>
      </c>
    </row>
    <row r="29412" spans="30:32" x14ac:dyDescent="0.2">
      <c r="AD29412" s="11" t="s">
        <v>44796</v>
      </c>
      <c r="AE29412" s="10" t="s">
        <v>44797</v>
      </c>
      <c r="AF29412" s="10" t="s">
        <v>529</v>
      </c>
    </row>
    <row r="29413" spans="30:32" x14ac:dyDescent="0.2">
      <c r="AD29413" s="11" t="s">
        <v>44798</v>
      </c>
      <c r="AE29413" s="10" t="s">
        <v>44799</v>
      </c>
      <c r="AF29413" s="10" t="s">
        <v>529</v>
      </c>
    </row>
    <row r="29414" spans="30:32" x14ac:dyDescent="0.2">
      <c r="AD29414" s="11" t="s">
        <v>44800</v>
      </c>
      <c r="AE29414" s="10" t="s">
        <v>2545</v>
      </c>
      <c r="AF29414" s="10" t="s">
        <v>529</v>
      </c>
    </row>
    <row r="29415" spans="30:32" x14ac:dyDescent="0.2">
      <c r="AD29415" s="11" t="s">
        <v>44801</v>
      </c>
      <c r="AE29415" s="10" t="s">
        <v>12455</v>
      </c>
      <c r="AF29415" s="10" t="s">
        <v>529</v>
      </c>
    </row>
    <row r="29416" spans="30:32" x14ac:dyDescent="0.2">
      <c r="AD29416" s="11" t="s">
        <v>44802</v>
      </c>
      <c r="AE29416" s="10" t="s">
        <v>6119</v>
      </c>
      <c r="AF29416" s="10" t="s">
        <v>529</v>
      </c>
    </row>
    <row r="29417" spans="30:32" x14ac:dyDescent="0.2">
      <c r="AD29417" s="11" t="s">
        <v>44803</v>
      </c>
      <c r="AE29417" s="10" t="s">
        <v>43804</v>
      </c>
      <c r="AF29417" s="10" t="s">
        <v>529</v>
      </c>
    </row>
    <row r="29418" spans="30:32" x14ac:dyDescent="0.2">
      <c r="AD29418" s="11" t="s">
        <v>44804</v>
      </c>
      <c r="AE29418" s="10" t="s">
        <v>44805</v>
      </c>
      <c r="AF29418" s="10" t="s">
        <v>529</v>
      </c>
    </row>
    <row r="29419" spans="30:32" x14ac:dyDescent="0.2">
      <c r="AD29419" s="11" t="s">
        <v>44806</v>
      </c>
      <c r="AE29419" s="10" t="s">
        <v>44807</v>
      </c>
      <c r="AF29419" s="10" t="s">
        <v>529</v>
      </c>
    </row>
    <row r="29420" spans="30:32" x14ac:dyDescent="0.2">
      <c r="AD29420" s="11" t="s">
        <v>44808</v>
      </c>
      <c r="AE29420" s="10" t="s">
        <v>6128</v>
      </c>
      <c r="AF29420" s="10" t="s">
        <v>529</v>
      </c>
    </row>
    <row r="29421" spans="30:32" x14ac:dyDescent="0.2">
      <c r="AD29421" s="11" t="s">
        <v>44809</v>
      </c>
      <c r="AE29421" s="10" t="s">
        <v>21466</v>
      </c>
      <c r="AF29421" s="10" t="s">
        <v>529</v>
      </c>
    </row>
    <row r="29422" spans="30:32" x14ac:dyDescent="0.2">
      <c r="AD29422" s="11" t="s">
        <v>44810</v>
      </c>
      <c r="AE29422" s="10" t="s">
        <v>44811</v>
      </c>
      <c r="AF29422" s="10" t="s">
        <v>529</v>
      </c>
    </row>
    <row r="29423" spans="30:32" x14ac:dyDescent="0.2">
      <c r="AD29423" s="11" t="s">
        <v>44812</v>
      </c>
      <c r="AE29423" s="10" t="s">
        <v>3657</v>
      </c>
      <c r="AF29423" s="10" t="s">
        <v>529</v>
      </c>
    </row>
    <row r="29424" spans="30:32" x14ac:dyDescent="0.2">
      <c r="AD29424" s="11" t="s">
        <v>44813</v>
      </c>
      <c r="AE29424" s="10" t="s">
        <v>44814</v>
      </c>
      <c r="AF29424" s="10" t="s">
        <v>529</v>
      </c>
    </row>
    <row r="29425" spans="30:32" x14ac:dyDescent="0.2">
      <c r="AD29425" s="11" t="s">
        <v>44815</v>
      </c>
      <c r="AE29425" s="10" t="s">
        <v>39500</v>
      </c>
      <c r="AF29425" s="10" t="s">
        <v>529</v>
      </c>
    </row>
    <row r="29426" spans="30:32" x14ac:dyDescent="0.2">
      <c r="AD29426" s="11" t="s">
        <v>44816</v>
      </c>
      <c r="AE29426" s="10" t="s">
        <v>44817</v>
      </c>
      <c r="AF29426" s="10" t="s">
        <v>529</v>
      </c>
    </row>
    <row r="29427" spans="30:32" x14ac:dyDescent="0.2">
      <c r="AD29427" s="11" t="s">
        <v>44818</v>
      </c>
      <c r="AE29427" s="10" t="s">
        <v>44819</v>
      </c>
      <c r="AF29427" s="10" t="s">
        <v>529</v>
      </c>
    </row>
    <row r="29428" spans="30:32" x14ac:dyDescent="0.2">
      <c r="AD29428" s="11" t="s">
        <v>44820</v>
      </c>
      <c r="AE29428" s="10" t="s">
        <v>44821</v>
      </c>
      <c r="AF29428" s="10" t="s">
        <v>529</v>
      </c>
    </row>
    <row r="29429" spans="30:32" x14ac:dyDescent="0.2">
      <c r="AD29429" s="11" t="s">
        <v>44822</v>
      </c>
      <c r="AE29429" s="10" t="s">
        <v>10928</v>
      </c>
      <c r="AF29429" s="10" t="s">
        <v>529</v>
      </c>
    </row>
    <row r="29430" spans="30:32" x14ac:dyDescent="0.2">
      <c r="AD29430" s="11" t="s">
        <v>44823</v>
      </c>
      <c r="AE29430" s="10" t="s">
        <v>7875</v>
      </c>
      <c r="AF29430" s="10" t="s">
        <v>529</v>
      </c>
    </row>
    <row r="29431" spans="30:32" x14ac:dyDescent="0.2">
      <c r="AD29431" s="11" t="s">
        <v>44824</v>
      </c>
      <c r="AE29431" s="10" t="s">
        <v>44825</v>
      </c>
      <c r="AF29431" s="10" t="s">
        <v>529</v>
      </c>
    </row>
    <row r="29432" spans="30:32" x14ac:dyDescent="0.2">
      <c r="AD29432" s="11" t="s">
        <v>44826</v>
      </c>
      <c r="AE29432" s="10" t="s">
        <v>44827</v>
      </c>
      <c r="AF29432" s="10" t="s">
        <v>529</v>
      </c>
    </row>
    <row r="29433" spans="30:32" x14ac:dyDescent="0.2">
      <c r="AD29433" s="11" t="s">
        <v>44828</v>
      </c>
      <c r="AE29433" s="10" t="s">
        <v>44829</v>
      </c>
      <c r="AF29433" s="10" t="s">
        <v>529</v>
      </c>
    </row>
    <row r="29434" spans="30:32" x14ac:dyDescent="0.2">
      <c r="AD29434" s="11" t="s">
        <v>44830</v>
      </c>
      <c r="AE29434" s="10" t="s">
        <v>44831</v>
      </c>
      <c r="AF29434" s="10" t="s">
        <v>529</v>
      </c>
    </row>
    <row r="29435" spans="30:32" x14ac:dyDescent="0.2">
      <c r="AD29435" s="11" t="s">
        <v>44832</v>
      </c>
      <c r="AE29435" s="10" t="s">
        <v>44833</v>
      </c>
      <c r="AF29435" s="10" t="s">
        <v>529</v>
      </c>
    </row>
    <row r="29436" spans="30:32" x14ac:dyDescent="0.2">
      <c r="AD29436" s="11" t="s">
        <v>44834</v>
      </c>
      <c r="AE29436" s="10" t="s">
        <v>4273</v>
      </c>
      <c r="AF29436" s="10" t="s">
        <v>529</v>
      </c>
    </row>
    <row r="29437" spans="30:32" x14ac:dyDescent="0.2">
      <c r="AD29437" s="11" t="s">
        <v>44835</v>
      </c>
      <c r="AE29437" s="10" t="s">
        <v>4273</v>
      </c>
      <c r="AF29437" s="10" t="s">
        <v>529</v>
      </c>
    </row>
    <row r="29438" spans="30:32" x14ac:dyDescent="0.2">
      <c r="AD29438" s="11" t="s">
        <v>44836</v>
      </c>
      <c r="AE29438" s="10" t="s">
        <v>4273</v>
      </c>
      <c r="AF29438" s="10" t="s">
        <v>529</v>
      </c>
    </row>
    <row r="29439" spans="30:32" x14ac:dyDescent="0.2">
      <c r="AD29439" s="11" t="s">
        <v>44837</v>
      </c>
      <c r="AE29439" s="10" t="s">
        <v>21531</v>
      </c>
      <c r="AF29439" s="10" t="s">
        <v>529</v>
      </c>
    </row>
    <row r="29440" spans="30:32" x14ac:dyDescent="0.2">
      <c r="AD29440" s="11" t="s">
        <v>44838</v>
      </c>
      <c r="AE29440" s="10" t="s">
        <v>44839</v>
      </c>
      <c r="AF29440" s="10" t="s">
        <v>529</v>
      </c>
    </row>
    <row r="29441" spans="30:32" x14ac:dyDescent="0.2">
      <c r="AD29441" s="11" t="s">
        <v>44840</v>
      </c>
      <c r="AE29441" s="10" t="s">
        <v>44841</v>
      </c>
      <c r="AF29441" s="10" t="s">
        <v>529</v>
      </c>
    </row>
    <row r="29442" spans="30:32" x14ac:dyDescent="0.2">
      <c r="AD29442" s="11" t="s">
        <v>44842</v>
      </c>
      <c r="AE29442" s="10" t="s">
        <v>44843</v>
      </c>
      <c r="AF29442" s="10" t="s">
        <v>529</v>
      </c>
    </row>
    <row r="29443" spans="30:32" x14ac:dyDescent="0.2">
      <c r="AD29443" s="11" t="s">
        <v>44844</v>
      </c>
      <c r="AE29443" s="10" t="s">
        <v>44845</v>
      </c>
      <c r="AF29443" s="10" t="s">
        <v>529</v>
      </c>
    </row>
    <row r="29444" spans="30:32" x14ac:dyDescent="0.2">
      <c r="AD29444" s="11" t="s">
        <v>44846</v>
      </c>
      <c r="AE29444" s="10" t="s">
        <v>44847</v>
      </c>
      <c r="AF29444" s="10" t="s">
        <v>529</v>
      </c>
    </row>
    <row r="29445" spans="30:32" x14ac:dyDescent="0.2">
      <c r="AD29445" s="11" t="s">
        <v>44848</v>
      </c>
      <c r="AE29445" s="10" t="s">
        <v>44849</v>
      </c>
      <c r="AF29445" s="10" t="s">
        <v>529</v>
      </c>
    </row>
    <row r="29446" spans="30:32" x14ac:dyDescent="0.2">
      <c r="AD29446" s="11" t="s">
        <v>44850</v>
      </c>
      <c r="AE29446" s="10" t="s">
        <v>21540</v>
      </c>
      <c r="AF29446" s="10" t="s">
        <v>529</v>
      </c>
    </row>
    <row r="29447" spans="30:32" x14ac:dyDescent="0.2">
      <c r="AD29447" s="11" t="s">
        <v>44851</v>
      </c>
      <c r="AE29447" s="10" t="s">
        <v>44852</v>
      </c>
      <c r="AF29447" s="10" t="s">
        <v>529</v>
      </c>
    </row>
    <row r="29448" spans="30:32" x14ac:dyDescent="0.2">
      <c r="AD29448" s="11" t="s">
        <v>44853</v>
      </c>
      <c r="AE29448" s="10" t="s">
        <v>4667</v>
      </c>
      <c r="AF29448" s="10" t="s">
        <v>529</v>
      </c>
    </row>
    <row r="29449" spans="30:32" x14ac:dyDescent="0.2">
      <c r="AD29449" s="11" t="s">
        <v>44854</v>
      </c>
      <c r="AE29449" s="10" t="s">
        <v>16336</v>
      </c>
      <c r="AF29449" s="10" t="s">
        <v>529</v>
      </c>
    </row>
    <row r="29450" spans="30:32" x14ac:dyDescent="0.2">
      <c r="AD29450" s="11" t="s">
        <v>44855</v>
      </c>
      <c r="AE29450" s="10" t="s">
        <v>16336</v>
      </c>
      <c r="AF29450" s="10" t="s">
        <v>529</v>
      </c>
    </row>
    <row r="29451" spans="30:32" x14ac:dyDescent="0.2">
      <c r="AD29451" s="11" t="s">
        <v>44856</v>
      </c>
      <c r="AE29451" s="10" t="s">
        <v>16336</v>
      </c>
      <c r="AF29451" s="10" t="s">
        <v>529</v>
      </c>
    </row>
    <row r="29452" spans="30:32" x14ac:dyDescent="0.2">
      <c r="AD29452" s="11" t="s">
        <v>44857</v>
      </c>
      <c r="AE29452" s="10" t="s">
        <v>16336</v>
      </c>
      <c r="AF29452" s="10" t="s">
        <v>529</v>
      </c>
    </row>
    <row r="29453" spans="30:32" x14ac:dyDescent="0.2">
      <c r="AD29453" s="11" t="s">
        <v>44858</v>
      </c>
      <c r="AE29453" s="10" t="s">
        <v>44859</v>
      </c>
      <c r="AF29453" s="10" t="s">
        <v>529</v>
      </c>
    </row>
    <row r="29454" spans="30:32" x14ac:dyDescent="0.2">
      <c r="AD29454" s="11" t="s">
        <v>44860</v>
      </c>
      <c r="AE29454" s="10" t="s">
        <v>44861</v>
      </c>
      <c r="AF29454" s="10" t="s">
        <v>529</v>
      </c>
    </row>
    <row r="29455" spans="30:32" x14ac:dyDescent="0.2">
      <c r="AD29455" s="11" t="s">
        <v>44862</v>
      </c>
      <c r="AE29455" s="10" t="s">
        <v>13878</v>
      </c>
      <c r="AF29455" s="10" t="s">
        <v>529</v>
      </c>
    </row>
    <row r="29456" spans="30:32" x14ac:dyDescent="0.2">
      <c r="AD29456" s="11" t="s">
        <v>44863</v>
      </c>
      <c r="AE29456" s="10" t="s">
        <v>2605</v>
      </c>
      <c r="AF29456" s="10" t="s">
        <v>529</v>
      </c>
    </row>
    <row r="29457" spans="30:32" x14ac:dyDescent="0.2">
      <c r="AD29457" s="11" t="s">
        <v>44864</v>
      </c>
      <c r="AE29457" s="10" t="s">
        <v>44865</v>
      </c>
      <c r="AF29457" s="10" t="s">
        <v>529</v>
      </c>
    </row>
    <row r="29458" spans="30:32" x14ac:dyDescent="0.2">
      <c r="AD29458" s="11" t="s">
        <v>44866</v>
      </c>
      <c r="AE29458" s="10" t="s">
        <v>13880</v>
      </c>
      <c r="AF29458" s="10" t="s">
        <v>529</v>
      </c>
    </row>
    <row r="29459" spans="30:32" x14ac:dyDescent="0.2">
      <c r="AD29459" s="11" t="s">
        <v>44867</v>
      </c>
      <c r="AE29459" s="10" t="s">
        <v>44868</v>
      </c>
      <c r="AF29459" s="10" t="s">
        <v>529</v>
      </c>
    </row>
    <row r="29460" spans="30:32" x14ac:dyDescent="0.2">
      <c r="AD29460" s="11" t="s">
        <v>44869</v>
      </c>
      <c r="AE29460" s="10" t="s">
        <v>44870</v>
      </c>
      <c r="AF29460" s="10" t="s">
        <v>529</v>
      </c>
    </row>
    <row r="29461" spans="30:32" x14ac:dyDescent="0.2">
      <c r="AD29461" s="11" t="s">
        <v>44871</v>
      </c>
      <c r="AE29461" s="10" t="s">
        <v>1497</v>
      </c>
      <c r="AF29461" s="10" t="s">
        <v>529</v>
      </c>
    </row>
    <row r="29462" spans="30:32" x14ac:dyDescent="0.2">
      <c r="AD29462" s="11" t="s">
        <v>44872</v>
      </c>
      <c r="AE29462" s="10" t="s">
        <v>29850</v>
      </c>
      <c r="AF29462" s="10" t="s">
        <v>529</v>
      </c>
    </row>
    <row r="29463" spans="30:32" x14ac:dyDescent="0.2">
      <c r="AD29463" s="11" t="s">
        <v>44873</v>
      </c>
      <c r="AE29463" s="10" t="s">
        <v>4277</v>
      </c>
      <c r="AF29463" s="10" t="s">
        <v>529</v>
      </c>
    </row>
    <row r="29464" spans="30:32" x14ac:dyDescent="0.2">
      <c r="AD29464" s="11" t="s">
        <v>44874</v>
      </c>
      <c r="AE29464" s="10" t="s">
        <v>18952</v>
      </c>
      <c r="AF29464" s="10" t="s">
        <v>529</v>
      </c>
    </row>
    <row r="29465" spans="30:32" x14ac:dyDescent="0.2">
      <c r="AD29465" s="11" t="s">
        <v>44875</v>
      </c>
      <c r="AE29465" s="10" t="s">
        <v>12569</v>
      </c>
      <c r="AF29465" s="10" t="s">
        <v>529</v>
      </c>
    </row>
    <row r="29466" spans="30:32" x14ac:dyDescent="0.2">
      <c r="AD29466" s="11" t="s">
        <v>44876</v>
      </c>
      <c r="AE29466" s="10" t="s">
        <v>44877</v>
      </c>
      <c r="AF29466" s="10" t="s">
        <v>529</v>
      </c>
    </row>
    <row r="29467" spans="30:32" x14ac:dyDescent="0.2">
      <c r="AD29467" s="11" t="s">
        <v>44878</v>
      </c>
      <c r="AE29467" s="10" t="s">
        <v>44877</v>
      </c>
      <c r="AF29467" s="10" t="s">
        <v>529</v>
      </c>
    </row>
    <row r="29468" spans="30:32" x14ac:dyDescent="0.2">
      <c r="AD29468" s="11" t="s">
        <v>44879</v>
      </c>
      <c r="AE29468" s="10" t="s">
        <v>44877</v>
      </c>
      <c r="AF29468" s="10" t="s">
        <v>529</v>
      </c>
    </row>
    <row r="29469" spans="30:32" x14ac:dyDescent="0.2">
      <c r="AD29469" s="11" t="s">
        <v>44880</v>
      </c>
      <c r="AE29469" s="10" t="s">
        <v>2630</v>
      </c>
      <c r="AF29469" s="10" t="s">
        <v>529</v>
      </c>
    </row>
    <row r="29470" spans="30:32" x14ac:dyDescent="0.2">
      <c r="AD29470" s="11" t="s">
        <v>44881</v>
      </c>
      <c r="AE29470" s="10" t="s">
        <v>2636</v>
      </c>
      <c r="AF29470" s="10" t="s">
        <v>529</v>
      </c>
    </row>
    <row r="29471" spans="30:32" x14ac:dyDescent="0.2">
      <c r="AD29471" s="11" t="s">
        <v>44882</v>
      </c>
      <c r="AE29471" s="10" t="s">
        <v>7993</v>
      </c>
      <c r="AF29471" s="10" t="s">
        <v>529</v>
      </c>
    </row>
    <row r="29472" spans="30:32" x14ac:dyDescent="0.2">
      <c r="AD29472" s="11" t="s">
        <v>44883</v>
      </c>
      <c r="AE29472" s="10" t="s">
        <v>44884</v>
      </c>
      <c r="AF29472" s="10" t="s">
        <v>529</v>
      </c>
    </row>
    <row r="29473" spans="30:32" x14ac:dyDescent="0.2">
      <c r="AD29473" s="11" t="s">
        <v>44885</v>
      </c>
      <c r="AE29473" s="10" t="s">
        <v>1516</v>
      </c>
      <c r="AF29473" s="10" t="s">
        <v>529</v>
      </c>
    </row>
    <row r="29474" spans="30:32" x14ac:dyDescent="0.2">
      <c r="AD29474" s="11" t="s">
        <v>44886</v>
      </c>
      <c r="AE29474" s="10" t="s">
        <v>7997</v>
      </c>
      <c r="AF29474" s="10" t="s">
        <v>529</v>
      </c>
    </row>
    <row r="29475" spans="30:32" x14ac:dyDescent="0.2">
      <c r="AD29475" s="11" t="s">
        <v>44887</v>
      </c>
      <c r="AE29475" s="10" t="s">
        <v>44888</v>
      </c>
      <c r="AF29475" s="10" t="s">
        <v>529</v>
      </c>
    </row>
    <row r="29476" spans="30:32" x14ac:dyDescent="0.2">
      <c r="AD29476" s="11" t="s">
        <v>44889</v>
      </c>
      <c r="AE29476" s="10" t="s">
        <v>44890</v>
      </c>
      <c r="AF29476" s="10" t="s">
        <v>529</v>
      </c>
    </row>
    <row r="29477" spans="30:32" x14ac:dyDescent="0.2">
      <c r="AD29477" s="11" t="s">
        <v>44891</v>
      </c>
      <c r="AE29477" s="10" t="s">
        <v>44892</v>
      </c>
      <c r="AF29477" s="10" t="s">
        <v>529</v>
      </c>
    </row>
    <row r="29478" spans="30:32" x14ac:dyDescent="0.2">
      <c r="AD29478" s="11" t="s">
        <v>44893</v>
      </c>
      <c r="AE29478" s="10" t="s">
        <v>15170</v>
      </c>
      <c r="AF29478" s="10" t="s">
        <v>529</v>
      </c>
    </row>
    <row r="29479" spans="30:32" x14ac:dyDescent="0.2">
      <c r="AD29479" s="11" t="s">
        <v>44894</v>
      </c>
      <c r="AE29479" s="10" t="s">
        <v>44895</v>
      </c>
      <c r="AF29479" s="10" t="s">
        <v>529</v>
      </c>
    </row>
    <row r="29480" spans="30:32" x14ac:dyDescent="0.2">
      <c r="AD29480" s="11" t="s">
        <v>44896</v>
      </c>
      <c r="AE29480" s="10" t="s">
        <v>44897</v>
      </c>
      <c r="AF29480" s="10" t="s">
        <v>529</v>
      </c>
    </row>
    <row r="29481" spans="30:32" x14ac:dyDescent="0.2">
      <c r="AD29481" s="11" t="s">
        <v>44898</v>
      </c>
      <c r="AE29481" s="10" t="s">
        <v>44899</v>
      </c>
      <c r="AF29481" s="10" t="s">
        <v>529</v>
      </c>
    </row>
    <row r="29482" spans="30:32" x14ac:dyDescent="0.2">
      <c r="AD29482" s="11" t="s">
        <v>44900</v>
      </c>
      <c r="AE29482" s="10" t="s">
        <v>11117</v>
      </c>
      <c r="AF29482" s="10" t="s">
        <v>529</v>
      </c>
    </row>
    <row r="29483" spans="30:32" x14ac:dyDescent="0.2">
      <c r="AD29483" s="11" t="s">
        <v>44901</v>
      </c>
      <c r="AE29483" s="10" t="s">
        <v>11117</v>
      </c>
      <c r="AF29483" s="10" t="s">
        <v>529</v>
      </c>
    </row>
    <row r="29484" spans="30:32" x14ac:dyDescent="0.2">
      <c r="AD29484" s="11" t="s">
        <v>44902</v>
      </c>
      <c r="AE29484" s="10" t="s">
        <v>11117</v>
      </c>
      <c r="AF29484" s="10" t="s">
        <v>529</v>
      </c>
    </row>
    <row r="29485" spans="30:32" x14ac:dyDescent="0.2">
      <c r="AD29485" s="11" t="s">
        <v>44903</v>
      </c>
      <c r="AE29485" s="10" t="s">
        <v>11117</v>
      </c>
      <c r="AF29485" s="10" t="s">
        <v>529</v>
      </c>
    </row>
    <row r="29486" spans="30:32" x14ac:dyDescent="0.2">
      <c r="AD29486" s="11" t="s">
        <v>44904</v>
      </c>
      <c r="AE29486" s="10" t="s">
        <v>2678</v>
      </c>
      <c r="AF29486" s="10" t="s">
        <v>529</v>
      </c>
    </row>
    <row r="29487" spans="30:32" x14ac:dyDescent="0.2">
      <c r="AD29487" s="11" t="s">
        <v>44905</v>
      </c>
      <c r="AE29487" s="10" t="s">
        <v>44906</v>
      </c>
      <c r="AF29487" s="10" t="s">
        <v>529</v>
      </c>
    </row>
    <row r="29488" spans="30:32" x14ac:dyDescent="0.2">
      <c r="AD29488" s="11" t="s">
        <v>44907</v>
      </c>
      <c r="AE29488" s="10" t="s">
        <v>44908</v>
      </c>
      <c r="AF29488" s="10" t="s">
        <v>529</v>
      </c>
    </row>
    <row r="29489" spans="30:32" x14ac:dyDescent="0.2">
      <c r="AD29489" s="11" t="s">
        <v>44909</v>
      </c>
      <c r="AE29489" s="10" t="s">
        <v>44910</v>
      </c>
      <c r="AF29489" s="10" t="s">
        <v>529</v>
      </c>
    </row>
    <row r="29490" spans="30:32" x14ac:dyDescent="0.2">
      <c r="AD29490" s="11" t="s">
        <v>44911</v>
      </c>
      <c r="AE29490" s="10" t="s">
        <v>44912</v>
      </c>
      <c r="AF29490" s="10" t="s">
        <v>529</v>
      </c>
    </row>
    <row r="29491" spans="30:32" x14ac:dyDescent="0.2">
      <c r="AD29491" s="11" t="s">
        <v>44913</v>
      </c>
      <c r="AE29491" s="10" t="s">
        <v>29862</v>
      </c>
      <c r="AF29491" s="10" t="s">
        <v>529</v>
      </c>
    </row>
    <row r="29492" spans="30:32" x14ac:dyDescent="0.2">
      <c r="AD29492" s="11" t="s">
        <v>44914</v>
      </c>
      <c r="AE29492" s="10" t="s">
        <v>37913</v>
      </c>
      <c r="AF29492" s="10" t="s">
        <v>529</v>
      </c>
    </row>
    <row r="29493" spans="30:32" x14ac:dyDescent="0.2">
      <c r="AD29493" s="11" t="s">
        <v>44915</v>
      </c>
      <c r="AE29493" s="10" t="s">
        <v>2704</v>
      </c>
      <c r="AF29493" s="10" t="s">
        <v>529</v>
      </c>
    </row>
    <row r="29494" spans="30:32" x14ac:dyDescent="0.2">
      <c r="AD29494" s="11" t="s">
        <v>44916</v>
      </c>
      <c r="AE29494" s="10" t="s">
        <v>44917</v>
      </c>
      <c r="AF29494" s="10" t="s">
        <v>529</v>
      </c>
    </row>
    <row r="29495" spans="30:32" x14ac:dyDescent="0.2">
      <c r="AD29495" s="11" t="s">
        <v>44918</v>
      </c>
      <c r="AE29495" s="10" t="s">
        <v>44919</v>
      </c>
      <c r="AF29495" s="10" t="s">
        <v>529</v>
      </c>
    </row>
    <row r="29496" spans="30:32" x14ac:dyDescent="0.2">
      <c r="AD29496" s="11" t="s">
        <v>44920</v>
      </c>
      <c r="AE29496" s="10" t="s">
        <v>44921</v>
      </c>
      <c r="AF29496" s="10" t="s">
        <v>529</v>
      </c>
    </row>
    <row r="29497" spans="30:32" x14ac:dyDescent="0.2">
      <c r="AD29497" s="11" t="s">
        <v>44922</v>
      </c>
      <c r="AE29497" s="10" t="s">
        <v>26834</v>
      </c>
      <c r="AF29497" s="10" t="s">
        <v>529</v>
      </c>
    </row>
    <row r="29498" spans="30:32" x14ac:dyDescent="0.2">
      <c r="AD29498" s="11" t="s">
        <v>44923</v>
      </c>
      <c r="AE29498" s="10" t="s">
        <v>44924</v>
      </c>
      <c r="AF29498" s="10" t="s">
        <v>529</v>
      </c>
    </row>
    <row r="29499" spans="30:32" x14ac:dyDescent="0.2">
      <c r="AD29499" s="11" t="s">
        <v>44925</v>
      </c>
      <c r="AE29499" s="10" t="s">
        <v>18998</v>
      </c>
      <c r="AF29499" s="10" t="s">
        <v>529</v>
      </c>
    </row>
    <row r="29500" spans="30:32" x14ac:dyDescent="0.2">
      <c r="AD29500" s="11" t="s">
        <v>44926</v>
      </c>
      <c r="AE29500" s="10" t="s">
        <v>44927</v>
      </c>
      <c r="AF29500" s="10" t="s">
        <v>529</v>
      </c>
    </row>
    <row r="29501" spans="30:32" x14ac:dyDescent="0.2">
      <c r="AD29501" s="11" t="s">
        <v>44928</v>
      </c>
      <c r="AE29501" s="10" t="s">
        <v>686</v>
      </c>
      <c r="AF29501" s="10" t="s">
        <v>529</v>
      </c>
    </row>
    <row r="29502" spans="30:32" x14ac:dyDescent="0.2">
      <c r="AD29502" s="11" t="s">
        <v>44929</v>
      </c>
      <c r="AE29502" s="10" t="s">
        <v>33109</v>
      </c>
      <c r="AF29502" s="10" t="s">
        <v>529</v>
      </c>
    </row>
    <row r="29503" spans="30:32" x14ac:dyDescent="0.2">
      <c r="AD29503" s="11" t="s">
        <v>44930</v>
      </c>
      <c r="AE29503" s="10" t="s">
        <v>44931</v>
      </c>
      <c r="AF29503" s="10" t="s">
        <v>529</v>
      </c>
    </row>
    <row r="29504" spans="30:32" x14ac:dyDescent="0.2">
      <c r="AD29504" s="11" t="s">
        <v>44932</v>
      </c>
      <c r="AE29504" s="10" t="s">
        <v>12582</v>
      </c>
      <c r="AF29504" s="10" t="s">
        <v>529</v>
      </c>
    </row>
    <row r="29505" spans="30:32" x14ac:dyDescent="0.2">
      <c r="AD29505" s="11" t="s">
        <v>44933</v>
      </c>
      <c r="AE29505" s="10" t="s">
        <v>44934</v>
      </c>
      <c r="AF29505" s="10" t="s">
        <v>529</v>
      </c>
    </row>
    <row r="29506" spans="30:32" x14ac:dyDescent="0.2">
      <c r="AD29506" s="11" t="s">
        <v>44935</v>
      </c>
      <c r="AE29506" s="10" t="s">
        <v>2878</v>
      </c>
      <c r="AF29506" s="10" t="s">
        <v>529</v>
      </c>
    </row>
    <row r="29507" spans="30:32" x14ac:dyDescent="0.2">
      <c r="AD29507" s="11" t="s">
        <v>44936</v>
      </c>
      <c r="AE29507" s="10" t="s">
        <v>44937</v>
      </c>
      <c r="AF29507" s="10" t="s">
        <v>529</v>
      </c>
    </row>
    <row r="29508" spans="30:32" x14ac:dyDescent="0.2">
      <c r="AD29508" s="11" t="s">
        <v>44938</v>
      </c>
      <c r="AE29508" s="10" t="s">
        <v>44939</v>
      </c>
      <c r="AF29508" s="10" t="s">
        <v>529</v>
      </c>
    </row>
    <row r="29509" spans="30:32" x14ac:dyDescent="0.2">
      <c r="AD29509" s="11" t="s">
        <v>44940</v>
      </c>
      <c r="AE29509" s="10" t="s">
        <v>44941</v>
      </c>
      <c r="AF29509" s="10" t="s">
        <v>529</v>
      </c>
    </row>
    <row r="29510" spans="30:32" x14ac:dyDescent="0.2">
      <c r="AD29510" s="11" t="s">
        <v>44942</v>
      </c>
      <c r="AE29510" s="10" t="s">
        <v>44943</v>
      </c>
      <c r="AF29510" s="10" t="s">
        <v>529</v>
      </c>
    </row>
    <row r="29511" spans="30:32" x14ac:dyDescent="0.2">
      <c r="AD29511" s="11" t="s">
        <v>44944</v>
      </c>
      <c r="AE29511" s="10" t="s">
        <v>44943</v>
      </c>
      <c r="AF29511" s="10" t="s">
        <v>529</v>
      </c>
    </row>
    <row r="29512" spans="30:32" x14ac:dyDescent="0.2">
      <c r="AD29512" s="11" t="s">
        <v>44945</v>
      </c>
      <c r="AE29512" s="10" t="s">
        <v>44946</v>
      </c>
      <c r="AF29512" s="10" t="s">
        <v>529</v>
      </c>
    </row>
    <row r="29513" spans="30:32" x14ac:dyDescent="0.2">
      <c r="AD29513" s="11" t="s">
        <v>44947</v>
      </c>
      <c r="AE29513" s="10" t="s">
        <v>44948</v>
      </c>
      <c r="AF29513" s="10" t="s">
        <v>529</v>
      </c>
    </row>
    <row r="29514" spans="30:32" x14ac:dyDescent="0.2">
      <c r="AD29514" s="11" t="s">
        <v>44949</v>
      </c>
      <c r="AE29514" s="10" t="s">
        <v>44950</v>
      </c>
      <c r="AF29514" s="10" t="s">
        <v>529</v>
      </c>
    </row>
    <row r="29515" spans="30:32" x14ac:dyDescent="0.2">
      <c r="AD29515" s="11" t="s">
        <v>44951</v>
      </c>
      <c r="AE29515" s="10" t="s">
        <v>44952</v>
      </c>
      <c r="AF29515" s="10" t="s">
        <v>529</v>
      </c>
    </row>
    <row r="29516" spans="30:32" x14ac:dyDescent="0.2">
      <c r="AD29516" s="11" t="s">
        <v>44953</v>
      </c>
      <c r="AE29516" s="10" t="s">
        <v>44954</v>
      </c>
      <c r="AF29516" s="10" t="s">
        <v>529</v>
      </c>
    </row>
    <row r="29517" spans="30:32" x14ac:dyDescent="0.2">
      <c r="AD29517" s="11" t="s">
        <v>44955</v>
      </c>
      <c r="AE29517" s="10" t="s">
        <v>44956</v>
      </c>
      <c r="AF29517" s="10" t="s">
        <v>529</v>
      </c>
    </row>
    <row r="29518" spans="30:32" x14ac:dyDescent="0.2">
      <c r="AD29518" s="11" t="s">
        <v>44957</v>
      </c>
      <c r="AE29518" s="10" t="s">
        <v>42959</v>
      </c>
      <c r="AF29518" s="10" t="s">
        <v>529</v>
      </c>
    </row>
    <row r="29519" spans="30:32" x14ac:dyDescent="0.2">
      <c r="AD29519" s="11" t="s">
        <v>44958</v>
      </c>
      <c r="AE29519" s="10" t="s">
        <v>2727</v>
      </c>
      <c r="AF29519" s="10" t="s">
        <v>529</v>
      </c>
    </row>
    <row r="29520" spans="30:32" x14ac:dyDescent="0.2">
      <c r="AD29520" s="11" t="s">
        <v>44959</v>
      </c>
      <c r="AE29520" s="10" t="s">
        <v>44960</v>
      </c>
      <c r="AF29520" s="10" t="s">
        <v>529</v>
      </c>
    </row>
    <row r="29521" spans="30:32" x14ac:dyDescent="0.2">
      <c r="AD29521" s="11" t="s">
        <v>44961</v>
      </c>
      <c r="AE29521" s="10" t="s">
        <v>44962</v>
      </c>
      <c r="AF29521" s="10" t="s">
        <v>529</v>
      </c>
    </row>
    <row r="29522" spans="30:32" x14ac:dyDescent="0.2">
      <c r="AD29522" s="11" t="s">
        <v>44963</v>
      </c>
      <c r="AE29522" s="10" t="s">
        <v>24304</v>
      </c>
      <c r="AF29522" s="10" t="s">
        <v>529</v>
      </c>
    </row>
    <row r="29523" spans="30:32" x14ac:dyDescent="0.2">
      <c r="AD29523" s="11" t="s">
        <v>44964</v>
      </c>
      <c r="AE29523" s="10" t="s">
        <v>44965</v>
      </c>
      <c r="AF29523" s="10" t="s">
        <v>529</v>
      </c>
    </row>
    <row r="29524" spans="30:32" x14ac:dyDescent="0.2">
      <c r="AD29524" s="11" t="s">
        <v>44966</v>
      </c>
      <c r="AE29524" s="10" t="s">
        <v>11214</v>
      </c>
      <c r="AF29524" s="10" t="s">
        <v>529</v>
      </c>
    </row>
    <row r="29525" spans="30:32" x14ac:dyDescent="0.2">
      <c r="AD29525" s="11" t="s">
        <v>44967</v>
      </c>
      <c r="AE29525" s="10" t="s">
        <v>25531</v>
      </c>
      <c r="AF29525" s="10" t="s">
        <v>529</v>
      </c>
    </row>
    <row r="29526" spans="30:32" x14ac:dyDescent="0.2">
      <c r="AD29526" s="11" t="s">
        <v>44968</v>
      </c>
      <c r="AE29526" s="10" t="s">
        <v>2735</v>
      </c>
      <c r="AF29526" s="10" t="s">
        <v>529</v>
      </c>
    </row>
    <row r="29527" spans="30:32" x14ac:dyDescent="0.2">
      <c r="AD29527" s="11" t="s">
        <v>44969</v>
      </c>
      <c r="AE29527" s="10" t="s">
        <v>2735</v>
      </c>
      <c r="AF29527" s="10" t="s">
        <v>529</v>
      </c>
    </row>
    <row r="29528" spans="30:32" x14ac:dyDescent="0.2">
      <c r="AD29528" s="11" t="s">
        <v>44970</v>
      </c>
      <c r="AE29528" s="10" t="s">
        <v>44971</v>
      </c>
      <c r="AF29528" s="10" t="s">
        <v>529</v>
      </c>
    </row>
    <row r="29529" spans="30:32" x14ac:dyDescent="0.2">
      <c r="AD29529" s="11" t="s">
        <v>44972</v>
      </c>
      <c r="AE29529" s="10" t="s">
        <v>44973</v>
      </c>
      <c r="AF29529" s="10" t="s">
        <v>529</v>
      </c>
    </row>
    <row r="29530" spans="30:32" x14ac:dyDescent="0.2">
      <c r="AD29530" s="11" t="s">
        <v>44974</v>
      </c>
      <c r="AE29530" s="10" t="s">
        <v>44975</v>
      </c>
      <c r="AF29530" s="10" t="s">
        <v>529</v>
      </c>
    </row>
    <row r="29531" spans="30:32" x14ac:dyDescent="0.2">
      <c r="AD29531" s="11" t="s">
        <v>44976</v>
      </c>
      <c r="AE29531" s="10" t="s">
        <v>44977</v>
      </c>
      <c r="AF29531" s="10" t="s">
        <v>529</v>
      </c>
    </row>
    <row r="29532" spans="30:32" x14ac:dyDescent="0.2">
      <c r="AD29532" s="11" t="s">
        <v>44978</v>
      </c>
      <c r="AE29532" s="10" t="s">
        <v>8348</v>
      </c>
      <c r="AF29532" s="10" t="s">
        <v>529</v>
      </c>
    </row>
    <row r="29533" spans="30:32" x14ac:dyDescent="0.2">
      <c r="AD29533" s="11" t="s">
        <v>44979</v>
      </c>
      <c r="AE29533" s="10" t="s">
        <v>44980</v>
      </c>
      <c r="AF29533" s="10" t="s">
        <v>529</v>
      </c>
    </row>
    <row r="29534" spans="30:32" x14ac:dyDescent="0.2">
      <c r="AD29534" s="11" t="s">
        <v>44981</v>
      </c>
      <c r="AE29534" s="10" t="s">
        <v>44982</v>
      </c>
      <c r="AF29534" s="10" t="s">
        <v>529</v>
      </c>
    </row>
    <row r="29535" spans="30:32" x14ac:dyDescent="0.2">
      <c r="AD29535" s="11" t="s">
        <v>44983</v>
      </c>
      <c r="AE29535" s="10" t="s">
        <v>44984</v>
      </c>
      <c r="AF29535" s="10" t="s">
        <v>529</v>
      </c>
    </row>
    <row r="29536" spans="30:32" x14ac:dyDescent="0.2">
      <c r="AD29536" s="11" t="s">
        <v>44985</v>
      </c>
      <c r="AE29536" s="10" t="s">
        <v>21744</v>
      </c>
      <c r="AF29536" s="10" t="s">
        <v>529</v>
      </c>
    </row>
    <row r="29537" spans="30:32" x14ac:dyDescent="0.2">
      <c r="AD29537" s="11" t="s">
        <v>44986</v>
      </c>
      <c r="AE29537" s="10" t="s">
        <v>44987</v>
      </c>
      <c r="AF29537" s="10" t="s">
        <v>529</v>
      </c>
    </row>
    <row r="29538" spans="30:32" x14ac:dyDescent="0.2">
      <c r="AD29538" s="11" t="s">
        <v>44988</v>
      </c>
      <c r="AE29538" s="10" t="s">
        <v>20203</v>
      </c>
      <c r="AF29538" s="10" t="s">
        <v>529</v>
      </c>
    </row>
    <row r="29539" spans="30:32" x14ac:dyDescent="0.2">
      <c r="AD29539" s="11" t="s">
        <v>44989</v>
      </c>
      <c r="AE29539" s="10" t="s">
        <v>26880</v>
      </c>
      <c r="AF29539" s="10" t="s">
        <v>529</v>
      </c>
    </row>
    <row r="29540" spans="30:32" x14ac:dyDescent="0.2">
      <c r="AD29540" s="11" t="s">
        <v>44990</v>
      </c>
      <c r="AE29540" s="10" t="s">
        <v>44991</v>
      </c>
      <c r="AF29540" s="10" t="s">
        <v>529</v>
      </c>
    </row>
    <row r="29541" spans="30:32" x14ac:dyDescent="0.2">
      <c r="AD29541" s="11" t="s">
        <v>44992</v>
      </c>
      <c r="AE29541" s="10" t="s">
        <v>29554</v>
      </c>
      <c r="AF29541" s="10" t="s">
        <v>529</v>
      </c>
    </row>
    <row r="29542" spans="30:32" x14ac:dyDescent="0.2">
      <c r="AD29542" s="11" t="s">
        <v>44993</v>
      </c>
      <c r="AE29542" s="10" t="s">
        <v>2750</v>
      </c>
      <c r="AF29542" s="10" t="s">
        <v>529</v>
      </c>
    </row>
    <row r="29543" spans="30:32" x14ac:dyDescent="0.2">
      <c r="AD29543" s="11" t="s">
        <v>44994</v>
      </c>
      <c r="AE29543" s="10" t="s">
        <v>2754</v>
      </c>
      <c r="AF29543" s="10" t="s">
        <v>529</v>
      </c>
    </row>
    <row r="29544" spans="30:32" x14ac:dyDescent="0.2">
      <c r="AD29544" s="11" t="s">
        <v>44995</v>
      </c>
      <c r="AE29544" s="10" t="s">
        <v>23103</v>
      </c>
      <c r="AF29544" s="10" t="s">
        <v>529</v>
      </c>
    </row>
    <row r="29545" spans="30:32" x14ac:dyDescent="0.2">
      <c r="AD29545" s="11" t="s">
        <v>44996</v>
      </c>
      <c r="AE29545" s="10" t="s">
        <v>44997</v>
      </c>
      <c r="AF29545" s="10" t="s">
        <v>529</v>
      </c>
    </row>
    <row r="29546" spans="30:32" x14ac:dyDescent="0.2">
      <c r="AD29546" s="11" t="s">
        <v>44998</v>
      </c>
      <c r="AE29546" s="10" t="s">
        <v>2370</v>
      </c>
      <c r="AF29546" s="10" t="s">
        <v>529</v>
      </c>
    </row>
    <row r="29547" spans="30:32" x14ac:dyDescent="0.2">
      <c r="AD29547" s="11" t="s">
        <v>44999</v>
      </c>
      <c r="AE29547" s="10" t="s">
        <v>45000</v>
      </c>
      <c r="AF29547" s="10" t="s">
        <v>529</v>
      </c>
    </row>
    <row r="29548" spans="30:32" x14ac:dyDescent="0.2">
      <c r="AD29548" s="11" t="s">
        <v>45001</v>
      </c>
      <c r="AE29548" s="10" t="s">
        <v>45002</v>
      </c>
      <c r="AF29548" s="10" t="s">
        <v>529</v>
      </c>
    </row>
    <row r="29549" spans="30:32" x14ac:dyDescent="0.2">
      <c r="AD29549" s="11" t="s">
        <v>45003</v>
      </c>
      <c r="AE29549" s="10" t="s">
        <v>45004</v>
      </c>
      <c r="AF29549" s="10" t="s">
        <v>529</v>
      </c>
    </row>
    <row r="29550" spans="30:32" x14ac:dyDescent="0.2">
      <c r="AD29550" s="11" t="s">
        <v>45005</v>
      </c>
      <c r="AE29550" s="10" t="s">
        <v>45006</v>
      </c>
      <c r="AF29550" s="10" t="s">
        <v>529</v>
      </c>
    </row>
    <row r="29551" spans="30:32" x14ac:dyDescent="0.2">
      <c r="AD29551" s="11" t="s">
        <v>45007</v>
      </c>
      <c r="AE29551" s="10" t="s">
        <v>45006</v>
      </c>
      <c r="AF29551" s="10" t="s">
        <v>529</v>
      </c>
    </row>
    <row r="29552" spans="30:32" x14ac:dyDescent="0.2">
      <c r="AD29552" s="11" t="s">
        <v>45008</v>
      </c>
      <c r="AE29552" s="10" t="s">
        <v>6293</v>
      </c>
      <c r="AF29552" s="10" t="s">
        <v>529</v>
      </c>
    </row>
    <row r="29553" spans="30:32" x14ac:dyDescent="0.2">
      <c r="AD29553" s="11" t="s">
        <v>45009</v>
      </c>
      <c r="AE29553" s="10" t="s">
        <v>45010</v>
      </c>
      <c r="AF29553" s="10" t="s">
        <v>529</v>
      </c>
    </row>
    <row r="29554" spans="30:32" x14ac:dyDescent="0.2">
      <c r="AD29554" s="11" t="s">
        <v>45011</v>
      </c>
      <c r="AE29554" s="10" t="s">
        <v>45012</v>
      </c>
      <c r="AF29554" s="10" t="s">
        <v>529</v>
      </c>
    </row>
    <row r="29555" spans="30:32" x14ac:dyDescent="0.2">
      <c r="AD29555" s="11" t="s">
        <v>45013</v>
      </c>
      <c r="AE29555" s="10" t="s">
        <v>45014</v>
      </c>
      <c r="AF29555" s="10" t="s">
        <v>529</v>
      </c>
    </row>
    <row r="29556" spans="30:32" x14ac:dyDescent="0.2">
      <c r="AD29556" s="11" t="s">
        <v>45015</v>
      </c>
      <c r="AE29556" s="10" t="s">
        <v>45016</v>
      </c>
      <c r="AF29556" s="10" t="s">
        <v>529</v>
      </c>
    </row>
    <row r="29557" spans="30:32" x14ac:dyDescent="0.2">
      <c r="AD29557" s="11" t="s">
        <v>45017</v>
      </c>
      <c r="AE29557" s="10" t="s">
        <v>45018</v>
      </c>
      <c r="AF29557" s="10" t="s">
        <v>529</v>
      </c>
    </row>
    <row r="29558" spans="30:32" x14ac:dyDescent="0.2">
      <c r="AD29558" s="11" t="s">
        <v>45019</v>
      </c>
      <c r="AE29558" s="10" t="s">
        <v>45020</v>
      </c>
      <c r="AF29558" s="10" t="s">
        <v>529</v>
      </c>
    </row>
    <row r="29559" spans="30:32" x14ac:dyDescent="0.2">
      <c r="AD29559" s="11" t="s">
        <v>45021</v>
      </c>
      <c r="AE29559" s="10" t="s">
        <v>45022</v>
      </c>
      <c r="AF29559" s="10" t="s">
        <v>529</v>
      </c>
    </row>
    <row r="29560" spans="30:32" x14ac:dyDescent="0.2">
      <c r="AD29560" s="11" t="s">
        <v>45023</v>
      </c>
      <c r="AE29560" s="10" t="s">
        <v>45024</v>
      </c>
      <c r="AF29560" s="10" t="s">
        <v>529</v>
      </c>
    </row>
    <row r="29561" spans="30:32" x14ac:dyDescent="0.2">
      <c r="AD29561" s="11" t="s">
        <v>45025</v>
      </c>
      <c r="AE29561" s="10" t="s">
        <v>45026</v>
      </c>
      <c r="AF29561" s="10" t="s">
        <v>529</v>
      </c>
    </row>
    <row r="29562" spans="30:32" x14ac:dyDescent="0.2">
      <c r="AD29562" s="11" t="s">
        <v>45027</v>
      </c>
      <c r="AE29562" s="10" t="s">
        <v>45028</v>
      </c>
      <c r="AF29562" s="10" t="s">
        <v>529</v>
      </c>
    </row>
    <row r="29563" spans="30:32" x14ac:dyDescent="0.2">
      <c r="AD29563" s="11" t="s">
        <v>45029</v>
      </c>
      <c r="AE29563" s="10" t="s">
        <v>3294</v>
      </c>
      <c r="AF29563" s="10" t="s">
        <v>529</v>
      </c>
    </row>
    <row r="29564" spans="30:32" x14ac:dyDescent="0.2">
      <c r="AD29564" s="11" t="s">
        <v>45030</v>
      </c>
      <c r="AE29564" s="10" t="s">
        <v>9674</v>
      </c>
      <c r="AF29564" s="10" t="s">
        <v>529</v>
      </c>
    </row>
    <row r="29565" spans="30:32" x14ac:dyDescent="0.2">
      <c r="AD29565" s="11" t="s">
        <v>45031</v>
      </c>
      <c r="AE29565" s="10" t="s">
        <v>2808</v>
      </c>
      <c r="AF29565" s="10" t="s">
        <v>529</v>
      </c>
    </row>
    <row r="29566" spans="30:32" x14ac:dyDescent="0.2">
      <c r="AD29566" s="11" t="s">
        <v>45032</v>
      </c>
      <c r="AE29566" s="10" t="s">
        <v>1890</v>
      </c>
      <c r="AF29566" s="10" t="s">
        <v>529</v>
      </c>
    </row>
    <row r="29567" spans="30:32" x14ac:dyDescent="0.2">
      <c r="AD29567" s="11" t="s">
        <v>45033</v>
      </c>
      <c r="AE29567" s="10" t="s">
        <v>8918</v>
      </c>
      <c r="AF29567" s="10" t="s">
        <v>529</v>
      </c>
    </row>
    <row r="29568" spans="30:32" x14ac:dyDescent="0.2">
      <c r="AD29568" s="11" t="s">
        <v>45034</v>
      </c>
      <c r="AE29568" s="10" t="s">
        <v>1174</v>
      </c>
      <c r="AF29568" s="10" t="s">
        <v>529</v>
      </c>
    </row>
    <row r="29569" spans="30:32" x14ac:dyDescent="0.2">
      <c r="AD29569" s="11" t="s">
        <v>45035</v>
      </c>
      <c r="AE29569" s="10" t="s">
        <v>45036</v>
      </c>
      <c r="AF29569" s="10" t="s">
        <v>529</v>
      </c>
    </row>
    <row r="29570" spans="30:32" x14ac:dyDescent="0.2">
      <c r="AD29570" s="11" t="s">
        <v>45037</v>
      </c>
      <c r="AE29570" s="10" t="s">
        <v>45038</v>
      </c>
      <c r="AF29570" s="10" t="s">
        <v>529</v>
      </c>
    </row>
    <row r="29571" spans="30:32" x14ac:dyDescent="0.2">
      <c r="AD29571" s="11" t="s">
        <v>45039</v>
      </c>
      <c r="AE29571" s="10" t="s">
        <v>45040</v>
      </c>
      <c r="AF29571" s="10" t="s">
        <v>529</v>
      </c>
    </row>
    <row r="29572" spans="30:32" x14ac:dyDescent="0.2">
      <c r="AD29572" s="11" t="s">
        <v>45041</v>
      </c>
      <c r="AE29572" s="10" t="s">
        <v>45042</v>
      </c>
      <c r="AF29572" s="10" t="s">
        <v>529</v>
      </c>
    </row>
    <row r="29573" spans="30:32" x14ac:dyDescent="0.2">
      <c r="AD29573" s="11" t="s">
        <v>45043</v>
      </c>
      <c r="AE29573" s="10" t="s">
        <v>19151</v>
      </c>
      <c r="AF29573" s="10" t="s">
        <v>529</v>
      </c>
    </row>
    <row r="29574" spans="30:32" x14ac:dyDescent="0.2">
      <c r="AD29574" s="11" t="s">
        <v>45044</v>
      </c>
      <c r="AE29574" s="10" t="s">
        <v>23152</v>
      </c>
      <c r="AF29574" s="10" t="s">
        <v>529</v>
      </c>
    </row>
    <row r="29575" spans="30:32" x14ac:dyDescent="0.2">
      <c r="AD29575" s="11" t="s">
        <v>45045</v>
      </c>
      <c r="AE29575" s="10" t="s">
        <v>12873</v>
      </c>
      <c r="AF29575" s="10" t="s">
        <v>529</v>
      </c>
    </row>
    <row r="29576" spans="30:32" x14ac:dyDescent="0.2">
      <c r="AD29576" s="11" t="s">
        <v>45046</v>
      </c>
      <c r="AE29576" s="10" t="s">
        <v>45047</v>
      </c>
      <c r="AF29576" s="10" t="s">
        <v>529</v>
      </c>
    </row>
    <row r="29577" spans="30:32" x14ac:dyDescent="0.2">
      <c r="AD29577" s="11" t="s">
        <v>45048</v>
      </c>
      <c r="AE29577" s="10" t="s">
        <v>45049</v>
      </c>
      <c r="AF29577" s="10" t="s">
        <v>529</v>
      </c>
    </row>
    <row r="29578" spans="30:32" x14ac:dyDescent="0.2">
      <c r="AD29578" s="11" t="s">
        <v>45050</v>
      </c>
      <c r="AE29578" s="10" t="s">
        <v>27041</v>
      </c>
      <c r="AF29578" s="10" t="s">
        <v>529</v>
      </c>
    </row>
    <row r="29579" spans="30:32" x14ac:dyDescent="0.2">
      <c r="AD29579" s="11" t="s">
        <v>45051</v>
      </c>
      <c r="AE29579" s="10" t="s">
        <v>45052</v>
      </c>
      <c r="AF29579" s="10" t="s">
        <v>704</v>
      </c>
    </row>
    <row r="29580" spans="30:32" x14ac:dyDescent="0.2">
      <c r="AD29580" s="11" t="s">
        <v>45053</v>
      </c>
      <c r="AE29580" s="10" t="s">
        <v>18117</v>
      </c>
      <c r="AF29580" s="10" t="s">
        <v>704</v>
      </c>
    </row>
    <row r="29581" spans="30:32" x14ac:dyDescent="0.2">
      <c r="AD29581" s="11" t="s">
        <v>45054</v>
      </c>
      <c r="AE29581" s="10" t="s">
        <v>18117</v>
      </c>
      <c r="AF29581" s="10" t="s">
        <v>704</v>
      </c>
    </row>
    <row r="29582" spans="30:32" x14ac:dyDescent="0.2">
      <c r="AD29582" s="11" t="s">
        <v>45055</v>
      </c>
      <c r="AE29582" s="10" t="s">
        <v>20356</v>
      </c>
      <c r="AF29582" s="10" t="s">
        <v>704</v>
      </c>
    </row>
    <row r="29583" spans="30:32" x14ac:dyDescent="0.2">
      <c r="AD29583" s="11" t="s">
        <v>45056</v>
      </c>
      <c r="AE29583" s="10" t="s">
        <v>45057</v>
      </c>
      <c r="AF29583" s="10" t="s">
        <v>704</v>
      </c>
    </row>
    <row r="29584" spans="30:32" x14ac:dyDescent="0.2">
      <c r="AD29584" s="11" t="s">
        <v>45058</v>
      </c>
      <c r="AE29584" s="10" t="s">
        <v>6886</v>
      </c>
      <c r="AF29584" s="10" t="s">
        <v>704</v>
      </c>
    </row>
    <row r="29585" spans="30:32" x14ac:dyDescent="0.2">
      <c r="AD29585" s="11" t="s">
        <v>45059</v>
      </c>
      <c r="AE29585" s="10" t="s">
        <v>27052</v>
      </c>
      <c r="AF29585" s="10" t="s">
        <v>704</v>
      </c>
    </row>
    <row r="29586" spans="30:32" x14ac:dyDescent="0.2">
      <c r="AD29586" s="11" t="s">
        <v>45060</v>
      </c>
      <c r="AE29586" s="10" t="s">
        <v>3309</v>
      </c>
      <c r="AF29586" s="10" t="s">
        <v>704</v>
      </c>
    </row>
    <row r="29587" spans="30:32" x14ac:dyDescent="0.2">
      <c r="AD29587" s="11" t="s">
        <v>45061</v>
      </c>
      <c r="AE29587" s="10" t="s">
        <v>27054</v>
      </c>
      <c r="AF29587" s="10" t="s">
        <v>704</v>
      </c>
    </row>
    <row r="29588" spans="30:32" x14ac:dyDescent="0.2">
      <c r="AD29588" s="11" t="s">
        <v>45062</v>
      </c>
      <c r="AE29588" s="10" t="s">
        <v>1933</v>
      </c>
      <c r="AF29588" s="10" t="s">
        <v>704</v>
      </c>
    </row>
    <row r="29589" spans="30:32" x14ac:dyDescent="0.2">
      <c r="AD29589" s="11" t="s">
        <v>45063</v>
      </c>
      <c r="AE29589" s="10" t="s">
        <v>13954</v>
      </c>
      <c r="AF29589" s="10" t="s">
        <v>704</v>
      </c>
    </row>
    <row r="29590" spans="30:32" x14ac:dyDescent="0.2">
      <c r="AD29590" s="11" t="s">
        <v>45064</v>
      </c>
      <c r="AE29590" s="10" t="s">
        <v>45065</v>
      </c>
      <c r="AF29590" s="10" t="s">
        <v>704</v>
      </c>
    </row>
    <row r="29591" spans="30:32" x14ac:dyDescent="0.2">
      <c r="AD29591" s="11" t="s">
        <v>45066</v>
      </c>
      <c r="AE29591" s="10" t="s">
        <v>45067</v>
      </c>
      <c r="AF29591" s="10" t="s">
        <v>704</v>
      </c>
    </row>
    <row r="29592" spans="30:32" x14ac:dyDescent="0.2">
      <c r="AD29592" s="11" t="s">
        <v>45068</v>
      </c>
      <c r="AE29592" s="10" t="s">
        <v>16715</v>
      </c>
      <c r="AF29592" s="10" t="s">
        <v>704</v>
      </c>
    </row>
    <row r="29593" spans="30:32" x14ac:dyDescent="0.2">
      <c r="AD29593" s="11" t="s">
        <v>45069</v>
      </c>
      <c r="AE29593" s="10" t="s">
        <v>44047</v>
      </c>
      <c r="AF29593" s="10" t="s">
        <v>704</v>
      </c>
    </row>
    <row r="29594" spans="30:32" x14ac:dyDescent="0.2">
      <c r="AD29594" s="11" t="s">
        <v>45070</v>
      </c>
      <c r="AE29594" s="10" t="s">
        <v>44047</v>
      </c>
      <c r="AF29594" s="10" t="s">
        <v>704</v>
      </c>
    </row>
    <row r="29595" spans="30:32" x14ac:dyDescent="0.2">
      <c r="AD29595" s="11" t="s">
        <v>45071</v>
      </c>
      <c r="AE29595" s="10" t="s">
        <v>45072</v>
      </c>
      <c r="AF29595" s="10" t="s">
        <v>704</v>
      </c>
    </row>
    <row r="29596" spans="30:32" x14ac:dyDescent="0.2">
      <c r="AD29596" s="11" t="s">
        <v>45073</v>
      </c>
      <c r="AE29596" s="10" t="s">
        <v>29606</v>
      </c>
      <c r="AF29596" s="10" t="s">
        <v>704</v>
      </c>
    </row>
    <row r="29597" spans="30:32" x14ac:dyDescent="0.2">
      <c r="AD29597" s="11" t="s">
        <v>45074</v>
      </c>
      <c r="AE29597" s="10" t="s">
        <v>45075</v>
      </c>
      <c r="AF29597" s="10" t="s">
        <v>704</v>
      </c>
    </row>
    <row r="29598" spans="30:32" x14ac:dyDescent="0.2">
      <c r="AD29598" s="11" t="s">
        <v>45076</v>
      </c>
      <c r="AE29598" s="10" t="s">
        <v>20398</v>
      </c>
      <c r="AF29598" s="10" t="s">
        <v>704</v>
      </c>
    </row>
    <row r="29599" spans="30:32" x14ac:dyDescent="0.2">
      <c r="AD29599" s="11" t="s">
        <v>45077</v>
      </c>
      <c r="AE29599" s="10" t="s">
        <v>45078</v>
      </c>
      <c r="AF29599" s="10" t="s">
        <v>704</v>
      </c>
    </row>
    <row r="29600" spans="30:32" x14ac:dyDescent="0.2">
      <c r="AD29600" s="11" t="s">
        <v>45079</v>
      </c>
      <c r="AE29600" s="10" t="s">
        <v>45080</v>
      </c>
      <c r="AF29600" s="10" t="s">
        <v>704</v>
      </c>
    </row>
    <row r="29601" spans="30:32" x14ac:dyDescent="0.2">
      <c r="AD29601" s="11" t="s">
        <v>45081</v>
      </c>
      <c r="AE29601" s="10" t="s">
        <v>45082</v>
      </c>
      <c r="AF29601" s="10" t="s">
        <v>704</v>
      </c>
    </row>
    <row r="29602" spans="30:32" x14ac:dyDescent="0.2">
      <c r="AD29602" s="11" t="s">
        <v>45083</v>
      </c>
      <c r="AE29602" s="10" t="s">
        <v>45084</v>
      </c>
      <c r="AF29602" s="10" t="s">
        <v>704</v>
      </c>
    </row>
    <row r="29603" spans="30:32" x14ac:dyDescent="0.2">
      <c r="AD29603" s="11" t="s">
        <v>45085</v>
      </c>
      <c r="AE29603" s="10" t="s">
        <v>45086</v>
      </c>
      <c r="AF29603" s="10" t="s">
        <v>704</v>
      </c>
    </row>
    <row r="29604" spans="30:32" x14ac:dyDescent="0.2">
      <c r="AD29604" s="11" t="s">
        <v>45087</v>
      </c>
      <c r="AE29604" s="10" t="s">
        <v>9731</v>
      </c>
      <c r="AF29604" s="10" t="s">
        <v>704</v>
      </c>
    </row>
    <row r="29605" spans="30:32" x14ac:dyDescent="0.2">
      <c r="AD29605" s="11" t="s">
        <v>45088</v>
      </c>
      <c r="AE29605" s="10" t="s">
        <v>12908</v>
      </c>
      <c r="AF29605" s="10" t="s">
        <v>704</v>
      </c>
    </row>
    <row r="29606" spans="30:32" x14ac:dyDescent="0.2">
      <c r="AD29606" s="11" t="s">
        <v>45089</v>
      </c>
      <c r="AE29606" s="10" t="s">
        <v>12908</v>
      </c>
      <c r="AF29606" s="10" t="s">
        <v>704</v>
      </c>
    </row>
    <row r="29607" spans="30:32" x14ac:dyDescent="0.2">
      <c r="AD29607" s="11" t="s">
        <v>45090</v>
      </c>
      <c r="AE29607" s="10" t="s">
        <v>12908</v>
      </c>
      <c r="AF29607" s="10" t="s">
        <v>704</v>
      </c>
    </row>
    <row r="29608" spans="30:32" x14ac:dyDescent="0.2">
      <c r="AD29608" s="11" t="s">
        <v>45091</v>
      </c>
      <c r="AE29608" s="10" t="s">
        <v>45092</v>
      </c>
      <c r="AF29608" s="10" t="s">
        <v>704</v>
      </c>
    </row>
    <row r="29609" spans="30:32" x14ac:dyDescent="0.2">
      <c r="AD29609" s="11" t="s">
        <v>45093</v>
      </c>
      <c r="AE29609" s="10" t="s">
        <v>13984</v>
      </c>
      <c r="AF29609" s="10" t="s">
        <v>704</v>
      </c>
    </row>
    <row r="29610" spans="30:32" x14ac:dyDescent="0.2">
      <c r="AD29610" s="11" t="s">
        <v>45094</v>
      </c>
      <c r="AE29610" s="10" t="s">
        <v>16736</v>
      </c>
      <c r="AF29610" s="10" t="s">
        <v>704</v>
      </c>
    </row>
    <row r="29611" spans="30:32" x14ac:dyDescent="0.2">
      <c r="AD29611" s="11" t="s">
        <v>45095</v>
      </c>
      <c r="AE29611" s="10" t="s">
        <v>15436</v>
      </c>
      <c r="AF29611" s="10" t="s">
        <v>704</v>
      </c>
    </row>
    <row r="29612" spans="30:32" x14ac:dyDescent="0.2">
      <c r="AD29612" s="11" t="s">
        <v>45096</v>
      </c>
      <c r="AE29612" s="10" t="s">
        <v>15438</v>
      </c>
      <c r="AF29612" s="10" t="s">
        <v>704</v>
      </c>
    </row>
    <row r="29613" spans="30:32" x14ac:dyDescent="0.2">
      <c r="AD29613" s="11" t="s">
        <v>45097</v>
      </c>
      <c r="AE29613" s="10" t="s">
        <v>45098</v>
      </c>
      <c r="AF29613" s="10" t="s">
        <v>704</v>
      </c>
    </row>
    <row r="29614" spans="30:32" x14ac:dyDescent="0.2">
      <c r="AD29614" s="11" t="s">
        <v>45099</v>
      </c>
      <c r="AE29614" s="10" t="s">
        <v>45100</v>
      </c>
      <c r="AF29614" s="10" t="s">
        <v>704</v>
      </c>
    </row>
    <row r="29615" spans="30:32" x14ac:dyDescent="0.2">
      <c r="AD29615" s="11" t="s">
        <v>45101</v>
      </c>
      <c r="AE29615" s="10" t="s">
        <v>45102</v>
      </c>
      <c r="AF29615" s="10" t="s">
        <v>704</v>
      </c>
    </row>
    <row r="29616" spans="30:32" x14ac:dyDescent="0.2">
      <c r="AD29616" s="11" t="s">
        <v>45103</v>
      </c>
      <c r="AE29616" s="10" t="s">
        <v>45102</v>
      </c>
      <c r="AF29616" s="10" t="s">
        <v>704</v>
      </c>
    </row>
    <row r="29617" spans="30:32" x14ac:dyDescent="0.2">
      <c r="AD29617" s="11" t="s">
        <v>45104</v>
      </c>
      <c r="AE29617" s="10" t="s">
        <v>45102</v>
      </c>
      <c r="AF29617" s="10" t="s">
        <v>704</v>
      </c>
    </row>
    <row r="29618" spans="30:32" x14ac:dyDescent="0.2">
      <c r="AD29618" s="11" t="s">
        <v>45105</v>
      </c>
      <c r="AE29618" s="10" t="s">
        <v>45102</v>
      </c>
      <c r="AF29618" s="10" t="s">
        <v>704</v>
      </c>
    </row>
    <row r="29619" spans="30:32" x14ac:dyDescent="0.2">
      <c r="AD29619" s="11" t="s">
        <v>45106</v>
      </c>
      <c r="AE29619" s="10" t="s">
        <v>45107</v>
      </c>
      <c r="AF29619" s="10" t="s">
        <v>704</v>
      </c>
    </row>
    <row r="29620" spans="30:32" x14ac:dyDescent="0.2">
      <c r="AD29620" s="11" t="s">
        <v>45108</v>
      </c>
      <c r="AE29620" s="10" t="s">
        <v>45109</v>
      </c>
      <c r="AF29620" s="10" t="s">
        <v>704</v>
      </c>
    </row>
    <row r="29621" spans="30:32" x14ac:dyDescent="0.2">
      <c r="AD29621" s="11" t="s">
        <v>45110</v>
      </c>
      <c r="AE29621" s="10" t="s">
        <v>2866</v>
      </c>
      <c r="AF29621" s="10" t="s">
        <v>704</v>
      </c>
    </row>
    <row r="29622" spans="30:32" x14ac:dyDescent="0.2">
      <c r="AD29622" s="11" t="s">
        <v>45111</v>
      </c>
      <c r="AE29622" s="10" t="s">
        <v>45112</v>
      </c>
      <c r="AF29622" s="10" t="s">
        <v>704</v>
      </c>
    </row>
    <row r="29623" spans="30:32" x14ac:dyDescent="0.2">
      <c r="AD29623" s="11" t="s">
        <v>45113</v>
      </c>
      <c r="AE29623" s="10" t="s">
        <v>4159</v>
      </c>
      <c r="AF29623" s="10" t="s">
        <v>704</v>
      </c>
    </row>
    <row r="29624" spans="30:32" x14ac:dyDescent="0.2">
      <c r="AD29624" s="11" t="s">
        <v>45114</v>
      </c>
      <c r="AE29624" s="10" t="s">
        <v>1985</v>
      </c>
      <c r="AF29624" s="10" t="s">
        <v>704</v>
      </c>
    </row>
    <row r="29625" spans="30:32" x14ac:dyDescent="0.2">
      <c r="AD29625" s="11" t="s">
        <v>45115</v>
      </c>
      <c r="AE29625" s="10" t="s">
        <v>45116</v>
      </c>
      <c r="AF29625" s="10" t="s">
        <v>704</v>
      </c>
    </row>
    <row r="29626" spans="30:32" x14ac:dyDescent="0.2">
      <c r="AD29626" s="11" t="s">
        <v>45117</v>
      </c>
      <c r="AE29626" s="10" t="s">
        <v>5711</v>
      </c>
      <c r="AF29626" s="10" t="s">
        <v>704</v>
      </c>
    </row>
    <row r="29627" spans="30:32" x14ac:dyDescent="0.2">
      <c r="AD29627" s="11" t="s">
        <v>45118</v>
      </c>
      <c r="AE29627" s="10" t="s">
        <v>45119</v>
      </c>
      <c r="AF29627" s="10" t="s">
        <v>704</v>
      </c>
    </row>
    <row r="29628" spans="30:32" x14ac:dyDescent="0.2">
      <c r="AD29628" s="11" t="s">
        <v>45120</v>
      </c>
      <c r="AE29628" s="10" t="s">
        <v>25049</v>
      </c>
      <c r="AF29628" s="10" t="s">
        <v>704</v>
      </c>
    </row>
    <row r="29629" spans="30:32" x14ac:dyDescent="0.2">
      <c r="AD29629" s="11" t="s">
        <v>45121</v>
      </c>
      <c r="AE29629" s="10" t="s">
        <v>25912</v>
      </c>
      <c r="AF29629" s="10" t="s">
        <v>704</v>
      </c>
    </row>
    <row r="29630" spans="30:32" x14ac:dyDescent="0.2">
      <c r="AD29630" s="11" t="s">
        <v>45122</v>
      </c>
      <c r="AE29630" s="10" t="s">
        <v>25994</v>
      </c>
      <c r="AF29630" s="10" t="s">
        <v>704</v>
      </c>
    </row>
    <row r="29631" spans="30:32" x14ac:dyDescent="0.2">
      <c r="AD29631" s="11" t="s">
        <v>45123</v>
      </c>
      <c r="AE29631" s="10" t="s">
        <v>45124</v>
      </c>
      <c r="AF29631" s="10" t="s">
        <v>704</v>
      </c>
    </row>
    <row r="29632" spans="30:32" x14ac:dyDescent="0.2">
      <c r="AD29632" s="11" t="s">
        <v>45125</v>
      </c>
      <c r="AE29632" s="10" t="s">
        <v>14055</v>
      </c>
      <c r="AF29632" s="10" t="s">
        <v>704</v>
      </c>
    </row>
    <row r="29633" spans="30:32" x14ac:dyDescent="0.2">
      <c r="AD29633" s="11" t="s">
        <v>45126</v>
      </c>
      <c r="AE29633" s="10" t="s">
        <v>9809</v>
      </c>
      <c r="AF29633" s="10" t="s">
        <v>704</v>
      </c>
    </row>
    <row r="29634" spans="30:32" x14ac:dyDescent="0.2">
      <c r="AD29634" s="11" t="s">
        <v>45127</v>
      </c>
      <c r="AE29634" s="10" t="s">
        <v>31520</v>
      </c>
      <c r="AF29634" s="10" t="s">
        <v>704</v>
      </c>
    </row>
    <row r="29635" spans="30:32" x14ac:dyDescent="0.2">
      <c r="AD29635" s="11" t="s">
        <v>45128</v>
      </c>
      <c r="AE29635" s="10" t="s">
        <v>45129</v>
      </c>
      <c r="AF29635" s="10" t="s">
        <v>704</v>
      </c>
    </row>
    <row r="29636" spans="30:32" x14ac:dyDescent="0.2">
      <c r="AD29636" s="11" t="s">
        <v>45130</v>
      </c>
      <c r="AE29636" s="10" t="s">
        <v>45131</v>
      </c>
      <c r="AF29636" s="10" t="s">
        <v>704</v>
      </c>
    </row>
    <row r="29637" spans="30:32" x14ac:dyDescent="0.2">
      <c r="AD29637" s="11" t="s">
        <v>45132</v>
      </c>
      <c r="AE29637" s="10" t="s">
        <v>45133</v>
      </c>
      <c r="AF29637" s="10" t="s">
        <v>704</v>
      </c>
    </row>
    <row r="29638" spans="30:32" x14ac:dyDescent="0.2">
      <c r="AD29638" s="11" t="s">
        <v>45134</v>
      </c>
      <c r="AE29638" s="10" t="s">
        <v>45135</v>
      </c>
      <c r="AF29638" s="10" t="s">
        <v>704</v>
      </c>
    </row>
    <row r="29639" spans="30:32" x14ac:dyDescent="0.2">
      <c r="AD29639" s="11" t="s">
        <v>45136</v>
      </c>
      <c r="AE29639" s="10" t="s">
        <v>9818</v>
      </c>
      <c r="AF29639" s="10" t="s">
        <v>704</v>
      </c>
    </row>
    <row r="29640" spans="30:32" x14ac:dyDescent="0.2">
      <c r="AD29640" s="11" t="s">
        <v>45137</v>
      </c>
      <c r="AE29640" s="10" t="s">
        <v>45138</v>
      </c>
      <c r="AF29640" s="10" t="s">
        <v>704</v>
      </c>
    </row>
    <row r="29641" spans="30:32" x14ac:dyDescent="0.2">
      <c r="AD29641" s="11" t="s">
        <v>45139</v>
      </c>
      <c r="AE29641" s="10" t="s">
        <v>9829</v>
      </c>
      <c r="AF29641" s="10" t="s">
        <v>704</v>
      </c>
    </row>
    <row r="29642" spans="30:32" x14ac:dyDescent="0.2">
      <c r="AD29642" s="11" t="s">
        <v>45140</v>
      </c>
      <c r="AE29642" s="10" t="s">
        <v>2016</v>
      </c>
      <c r="AF29642" s="10" t="s">
        <v>704</v>
      </c>
    </row>
    <row r="29643" spans="30:32" x14ac:dyDescent="0.2">
      <c r="AD29643" s="11" t="s">
        <v>45141</v>
      </c>
      <c r="AE29643" s="10" t="s">
        <v>45142</v>
      </c>
      <c r="AF29643" s="10" t="s">
        <v>704</v>
      </c>
    </row>
    <row r="29644" spans="30:32" x14ac:dyDescent="0.2">
      <c r="AD29644" s="11" t="s">
        <v>45143</v>
      </c>
      <c r="AE29644" s="10" t="s">
        <v>45142</v>
      </c>
      <c r="AF29644" s="10" t="s">
        <v>704</v>
      </c>
    </row>
    <row r="29645" spans="30:32" x14ac:dyDescent="0.2">
      <c r="AD29645" s="11" t="s">
        <v>45144</v>
      </c>
      <c r="AE29645" s="10" t="s">
        <v>45145</v>
      </c>
      <c r="AF29645" s="10" t="s">
        <v>704</v>
      </c>
    </row>
    <row r="29646" spans="30:32" x14ac:dyDescent="0.2">
      <c r="AD29646" s="11" t="s">
        <v>45146</v>
      </c>
      <c r="AE29646" s="10" t="s">
        <v>20815</v>
      </c>
      <c r="AF29646" s="10" t="s">
        <v>704</v>
      </c>
    </row>
    <row r="29647" spans="30:32" x14ac:dyDescent="0.2">
      <c r="AD29647" s="11" t="s">
        <v>45147</v>
      </c>
      <c r="AE29647" s="10" t="s">
        <v>45148</v>
      </c>
      <c r="AF29647" s="10" t="s">
        <v>704</v>
      </c>
    </row>
    <row r="29648" spans="30:32" x14ac:dyDescent="0.2">
      <c r="AD29648" s="11" t="s">
        <v>45149</v>
      </c>
      <c r="AE29648" s="10" t="s">
        <v>45148</v>
      </c>
      <c r="AF29648" s="10" t="s">
        <v>704</v>
      </c>
    </row>
    <row r="29649" spans="30:32" x14ac:dyDescent="0.2">
      <c r="AD29649" s="11" t="s">
        <v>45150</v>
      </c>
      <c r="AE29649" s="10" t="s">
        <v>45148</v>
      </c>
      <c r="AF29649" s="10" t="s">
        <v>704</v>
      </c>
    </row>
    <row r="29650" spans="30:32" x14ac:dyDescent="0.2">
      <c r="AD29650" s="11" t="s">
        <v>45151</v>
      </c>
      <c r="AE29650" s="10" t="s">
        <v>45148</v>
      </c>
      <c r="AF29650" s="10" t="s">
        <v>704</v>
      </c>
    </row>
    <row r="29651" spans="30:32" x14ac:dyDescent="0.2">
      <c r="AD29651" s="11" t="s">
        <v>45152</v>
      </c>
      <c r="AE29651" s="10" t="s">
        <v>27952</v>
      </c>
      <c r="AF29651" s="10" t="s">
        <v>704</v>
      </c>
    </row>
    <row r="29652" spans="30:32" x14ac:dyDescent="0.2">
      <c r="AD29652" s="11" t="s">
        <v>45153</v>
      </c>
      <c r="AE29652" s="10" t="s">
        <v>45154</v>
      </c>
      <c r="AF29652" s="10" t="s">
        <v>704</v>
      </c>
    </row>
    <row r="29653" spans="30:32" x14ac:dyDescent="0.2">
      <c r="AD29653" s="11" t="s">
        <v>45155</v>
      </c>
      <c r="AE29653" s="10" t="s">
        <v>9018</v>
      </c>
      <c r="AF29653" s="10" t="s">
        <v>704</v>
      </c>
    </row>
    <row r="29654" spans="30:32" x14ac:dyDescent="0.2">
      <c r="AD29654" s="11" t="s">
        <v>45156</v>
      </c>
      <c r="AE29654" s="10" t="s">
        <v>44845</v>
      </c>
      <c r="AF29654" s="10" t="s">
        <v>704</v>
      </c>
    </row>
    <row r="29655" spans="30:32" x14ac:dyDescent="0.2">
      <c r="AD29655" s="11" t="s">
        <v>45157</v>
      </c>
      <c r="AE29655" s="10" t="s">
        <v>45158</v>
      </c>
      <c r="AF29655" s="10" t="s">
        <v>704</v>
      </c>
    </row>
    <row r="29656" spans="30:32" x14ac:dyDescent="0.2">
      <c r="AD29656" s="11" t="s">
        <v>45159</v>
      </c>
      <c r="AE29656" s="10" t="s">
        <v>18249</v>
      </c>
      <c r="AF29656" s="10" t="s">
        <v>704</v>
      </c>
    </row>
    <row r="29657" spans="30:32" x14ac:dyDescent="0.2">
      <c r="AD29657" s="11" t="s">
        <v>45160</v>
      </c>
      <c r="AE29657" s="10" t="s">
        <v>1388</v>
      </c>
      <c r="AF29657" s="10" t="s">
        <v>704</v>
      </c>
    </row>
    <row r="29658" spans="30:32" x14ac:dyDescent="0.2">
      <c r="AD29658" s="11" t="s">
        <v>45161</v>
      </c>
      <c r="AE29658" s="10" t="s">
        <v>45162</v>
      </c>
      <c r="AF29658" s="10" t="s">
        <v>704</v>
      </c>
    </row>
    <row r="29659" spans="30:32" x14ac:dyDescent="0.2">
      <c r="AD29659" s="11" t="s">
        <v>45163</v>
      </c>
      <c r="AE29659" s="10" t="s">
        <v>45164</v>
      </c>
      <c r="AF29659" s="10" t="s">
        <v>704</v>
      </c>
    </row>
    <row r="29660" spans="30:32" x14ac:dyDescent="0.2">
      <c r="AD29660" s="11" t="s">
        <v>45165</v>
      </c>
      <c r="AE29660" s="10" t="s">
        <v>4960</v>
      </c>
      <c r="AF29660" s="10" t="s">
        <v>704</v>
      </c>
    </row>
    <row r="29661" spans="30:32" x14ac:dyDescent="0.2">
      <c r="AD29661" s="11" t="s">
        <v>45166</v>
      </c>
      <c r="AE29661" s="10" t="s">
        <v>45167</v>
      </c>
      <c r="AF29661" s="10" t="s">
        <v>704</v>
      </c>
    </row>
    <row r="29662" spans="30:32" x14ac:dyDescent="0.2">
      <c r="AD29662" s="11" t="s">
        <v>45168</v>
      </c>
      <c r="AE29662" s="10" t="s">
        <v>45169</v>
      </c>
      <c r="AF29662" s="10" t="s">
        <v>704</v>
      </c>
    </row>
    <row r="29663" spans="30:32" x14ac:dyDescent="0.2">
      <c r="AD29663" s="11" t="s">
        <v>45170</v>
      </c>
      <c r="AE29663" s="10" t="s">
        <v>45171</v>
      </c>
      <c r="AF29663" s="10" t="s">
        <v>704</v>
      </c>
    </row>
    <row r="29664" spans="30:32" x14ac:dyDescent="0.2">
      <c r="AD29664" s="11" t="s">
        <v>45172</v>
      </c>
      <c r="AE29664" s="10" t="s">
        <v>41319</v>
      </c>
      <c r="AF29664" s="10" t="s">
        <v>704</v>
      </c>
    </row>
    <row r="29665" spans="30:32" x14ac:dyDescent="0.2">
      <c r="AD29665" s="11" t="s">
        <v>45173</v>
      </c>
      <c r="AE29665" s="10" t="s">
        <v>9891</v>
      </c>
      <c r="AF29665" s="10" t="s">
        <v>704</v>
      </c>
    </row>
    <row r="29666" spans="30:32" x14ac:dyDescent="0.2">
      <c r="AD29666" s="11" t="s">
        <v>45174</v>
      </c>
      <c r="AE29666" s="10" t="s">
        <v>9893</v>
      </c>
      <c r="AF29666" s="10" t="s">
        <v>704</v>
      </c>
    </row>
    <row r="29667" spans="30:32" x14ac:dyDescent="0.2">
      <c r="AD29667" s="11" t="s">
        <v>45175</v>
      </c>
      <c r="AE29667" s="10" t="s">
        <v>45176</v>
      </c>
      <c r="AF29667" s="10" t="s">
        <v>704</v>
      </c>
    </row>
    <row r="29668" spans="30:32" x14ac:dyDescent="0.2">
      <c r="AD29668" s="11" t="s">
        <v>45177</v>
      </c>
      <c r="AE29668" s="10" t="s">
        <v>9069</v>
      </c>
      <c r="AF29668" s="10" t="s">
        <v>704</v>
      </c>
    </row>
    <row r="29669" spans="30:32" x14ac:dyDescent="0.2">
      <c r="AD29669" s="11" t="s">
        <v>45178</v>
      </c>
      <c r="AE29669" s="10" t="s">
        <v>45179</v>
      </c>
      <c r="AF29669" s="10" t="s">
        <v>704</v>
      </c>
    </row>
    <row r="29670" spans="30:32" x14ac:dyDescent="0.2">
      <c r="AD29670" s="11" t="s">
        <v>45180</v>
      </c>
      <c r="AE29670" s="10" t="s">
        <v>27152</v>
      </c>
      <c r="AF29670" s="10" t="s">
        <v>704</v>
      </c>
    </row>
    <row r="29671" spans="30:32" x14ac:dyDescent="0.2">
      <c r="AD29671" s="11" t="s">
        <v>45181</v>
      </c>
      <c r="AE29671" s="10" t="s">
        <v>1403</v>
      </c>
      <c r="AF29671" s="10" t="s">
        <v>704</v>
      </c>
    </row>
    <row r="29672" spans="30:32" x14ac:dyDescent="0.2">
      <c r="AD29672" s="11" t="s">
        <v>45182</v>
      </c>
      <c r="AE29672" s="10" t="s">
        <v>45183</v>
      </c>
      <c r="AF29672" s="10" t="s">
        <v>704</v>
      </c>
    </row>
    <row r="29673" spans="30:32" x14ac:dyDescent="0.2">
      <c r="AD29673" s="11" t="s">
        <v>45184</v>
      </c>
      <c r="AE29673" s="10" t="s">
        <v>29961</v>
      </c>
      <c r="AF29673" s="10" t="s">
        <v>704</v>
      </c>
    </row>
    <row r="29674" spans="30:32" x14ac:dyDescent="0.2">
      <c r="AD29674" s="11" t="s">
        <v>45185</v>
      </c>
      <c r="AE29674" s="10" t="s">
        <v>9907</v>
      </c>
      <c r="AF29674" s="10" t="s">
        <v>704</v>
      </c>
    </row>
    <row r="29675" spans="30:32" x14ac:dyDescent="0.2">
      <c r="AD29675" s="11" t="s">
        <v>45186</v>
      </c>
      <c r="AE29675" s="10" t="s">
        <v>45187</v>
      </c>
      <c r="AF29675" s="10" t="s">
        <v>704</v>
      </c>
    </row>
    <row r="29676" spans="30:32" x14ac:dyDescent="0.2">
      <c r="AD29676" s="11" t="s">
        <v>45188</v>
      </c>
      <c r="AE29676" s="10" t="s">
        <v>45189</v>
      </c>
      <c r="AF29676" s="10" t="s">
        <v>704</v>
      </c>
    </row>
    <row r="29677" spans="30:32" x14ac:dyDescent="0.2">
      <c r="AD29677" s="11" t="s">
        <v>45190</v>
      </c>
      <c r="AE29677" s="10" t="s">
        <v>16927</v>
      </c>
      <c r="AF29677" s="10" t="s">
        <v>704</v>
      </c>
    </row>
    <row r="29678" spans="30:32" x14ac:dyDescent="0.2">
      <c r="AD29678" s="11" t="s">
        <v>45191</v>
      </c>
      <c r="AE29678" s="10" t="s">
        <v>24451</v>
      </c>
      <c r="AF29678" s="10" t="s">
        <v>704</v>
      </c>
    </row>
    <row r="29679" spans="30:32" x14ac:dyDescent="0.2">
      <c r="AD29679" s="11" t="s">
        <v>45192</v>
      </c>
      <c r="AE29679" s="10" t="s">
        <v>30762</v>
      </c>
      <c r="AF29679" s="10" t="s">
        <v>704</v>
      </c>
    </row>
    <row r="29680" spans="30:32" x14ac:dyDescent="0.2">
      <c r="AD29680" s="11" t="s">
        <v>45193</v>
      </c>
      <c r="AE29680" s="10" t="s">
        <v>45194</v>
      </c>
      <c r="AF29680" s="10" t="s">
        <v>704</v>
      </c>
    </row>
    <row r="29681" spans="30:32" x14ac:dyDescent="0.2">
      <c r="AD29681" s="11" t="s">
        <v>45195</v>
      </c>
      <c r="AE29681" s="10" t="s">
        <v>45196</v>
      </c>
      <c r="AF29681" s="10" t="s">
        <v>704</v>
      </c>
    </row>
    <row r="29682" spans="30:32" x14ac:dyDescent="0.2">
      <c r="AD29682" s="11" t="s">
        <v>45197</v>
      </c>
      <c r="AE29682" s="10" t="s">
        <v>45198</v>
      </c>
      <c r="AF29682" s="10" t="s">
        <v>704</v>
      </c>
    </row>
    <row r="29683" spans="30:32" x14ac:dyDescent="0.2">
      <c r="AD29683" s="11" t="s">
        <v>45199</v>
      </c>
      <c r="AE29683" s="10" t="s">
        <v>45200</v>
      </c>
      <c r="AF29683" s="10" t="s">
        <v>704</v>
      </c>
    </row>
    <row r="29684" spans="30:32" x14ac:dyDescent="0.2">
      <c r="AD29684" s="11" t="s">
        <v>45201</v>
      </c>
      <c r="AE29684" s="10" t="s">
        <v>16551</v>
      </c>
      <c r="AF29684" s="10" t="s">
        <v>704</v>
      </c>
    </row>
    <row r="29685" spans="30:32" x14ac:dyDescent="0.2">
      <c r="AD29685" s="11" t="s">
        <v>45202</v>
      </c>
      <c r="AE29685" s="10" t="s">
        <v>15532</v>
      </c>
      <c r="AF29685" s="10" t="s">
        <v>704</v>
      </c>
    </row>
    <row r="29686" spans="30:32" x14ac:dyDescent="0.2">
      <c r="AD29686" s="11" t="s">
        <v>45203</v>
      </c>
      <c r="AE29686" s="10" t="s">
        <v>45204</v>
      </c>
      <c r="AF29686" s="10" t="s">
        <v>704</v>
      </c>
    </row>
    <row r="29687" spans="30:32" x14ac:dyDescent="0.2">
      <c r="AD29687" s="11" t="s">
        <v>45205</v>
      </c>
      <c r="AE29687" s="10" t="s">
        <v>1170</v>
      </c>
      <c r="AF29687" s="10" t="s">
        <v>704</v>
      </c>
    </row>
    <row r="29688" spans="30:32" x14ac:dyDescent="0.2">
      <c r="AD29688" s="11" t="s">
        <v>45206</v>
      </c>
      <c r="AE29688" s="10" t="s">
        <v>20602</v>
      </c>
      <c r="AF29688" s="10" t="s">
        <v>704</v>
      </c>
    </row>
    <row r="29689" spans="30:32" x14ac:dyDescent="0.2">
      <c r="AD29689" s="11" t="s">
        <v>45207</v>
      </c>
      <c r="AE29689" s="10" t="s">
        <v>2898</v>
      </c>
      <c r="AF29689" s="10" t="s">
        <v>704</v>
      </c>
    </row>
    <row r="29690" spans="30:32" x14ac:dyDescent="0.2">
      <c r="AD29690" s="11" t="s">
        <v>45208</v>
      </c>
      <c r="AE29690" s="10" t="s">
        <v>29645</v>
      </c>
      <c r="AF29690" s="10" t="s">
        <v>704</v>
      </c>
    </row>
    <row r="29691" spans="30:32" x14ac:dyDescent="0.2">
      <c r="AD29691" s="11" t="s">
        <v>45209</v>
      </c>
      <c r="AE29691" s="10" t="s">
        <v>45210</v>
      </c>
      <c r="AF29691" s="10" t="s">
        <v>704</v>
      </c>
    </row>
    <row r="29692" spans="30:32" x14ac:dyDescent="0.2">
      <c r="AD29692" s="11" t="s">
        <v>45211</v>
      </c>
      <c r="AE29692" s="10" t="s">
        <v>45210</v>
      </c>
      <c r="AF29692" s="10" t="s">
        <v>704</v>
      </c>
    </row>
    <row r="29693" spans="30:32" x14ac:dyDescent="0.2">
      <c r="AD29693" s="11" t="s">
        <v>45212</v>
      </c>
      <c r="AE29693" s="10" t="s">
        <v>44198</v>
      </c>
      <c r="AF29693" s="10" t="s">
        <v>704</v>
      </c>
    </row>
    <row r="29694" spans="30:32" x14ac:dyDescent="0.2">
      <c r="AD29694" s="11" t="s">
        <v>45213</v>
      </c>
      <c r="AE29694" s="10" t="s">
        <v>45214</v>
      </c>
      <c r="AF29694" s="10" t="s">
        <v>704</v>
      </c>
    </row>
    <row r="29695" spans="30:32" x14ac:dyDescent="0.2">
      <c r="AD29695" s="11" t="s">
        <v>45215</v>
      </c>
      <c r="AE29695" s="10" t="s">
        <v>45216</v>
      </c>
      <c r="AF29695" s="10" t="s">
        <v>704</v>
      </c>
    </row>
    <row r="29696" spans="30:32" x14ac:dyDescent="0.2">
      <c r="AD29696" s="11" t="s">
        <v>45217</v>
      </c>
      <c r="AE29696" s="10" t="s">
        <v>45216</v>
      </c>
      <c r="AF29696" s="10" t="s">
        <v>704</v>
      </c>
    </row>
    <row r="29697" spans="30:32" x14ac:dyDescent="0.2">
      <c r="AD29697" s="11" t="s">
        <v>45218</v>
      </c>
      <c r="AE29697" s="10" t="s">
        <v>45216</v>
      </c>
      <c r="AF29697" s="10" t="s">
        <v>704</v>
      </c>
    </row>
    <row r="29698" spans="30:32" x14ac:dyDescent="0.2">
      <c r="AD29698" s="11" t="s">
        <v>45219</v>
      </c>
      <c r="AE29698" s="10" t="s">
        <v>45220</v>
      </c>
      <c r="AF29698" s="10" t="s">
        <v>704</v>
      </c>
    </row>
    <row r="29699" spans="30:32" x14ac:dyDescent="0.2">
      <c r="AD29699" s="11" t="s">
        <v>45221</v>
      </c>
      <c r="AE29699" s="10" t="s">
        <v>7149</v>
      </c>
      <c r="AF29699" s="10" t="s">
        <v>704</v>
      </c>
    </row>
    <row r="29700" spans="30:32" x14ac:dyDescent="0.2">
      <c r="AD29700" s="11" t="s">
        <v>45222</v>
      </c>
      <c r="AE29700" s="10" t="s">
        <v>45223</v>
      </c>
      <c r="AF29700" s="10" t="s">
        <v>704</v>
      </c>
    </row>
    <row r="29701" spans="30:32" x14ac:dyDescent="0.2">
      <c r="AD29701" s="11" t="s">
        <v>45224</v>
      </c>
      <c r="AE29701" s="10" t="s">
        <v>7154</v>
      </c>
      <c r="AF29701" s="10" t="s">
        <v>704</v>
      </c>
    </row>
    <row r="29702" spans="30:32" x14ac:dyDescent="0.2">
      <c r="AD29702" s="11" t="s">
        <v>45225</v>
      </c>
      <c r="AE29702" s="10" t="s">
        <v>1428</v>
      </c>
      <c r="AF29702" s="10" t="s">
        <v>704</v>
      </c>
    </row>
    <row r="29703" spans="30:32" x14ac:dyDescent="0.2">
      <c r="AD29703" s="11" t="s">
        <v>45226</v>
      </c>
      <c r="AE29703" s="10" t="s">
        <v>45227</v>
      </c>
      <c r="AF29703" s="10" t="s">
        <v>704</v>
      </c>
    </row>
    <row r="29704" spans="30:32" x14ac:dyDescent="0.2">
      <c r="AD29704" s="11" t="s">
        <v>45228</v>
      </c>
      <c r="AE29704" s="10" t="s">
        <v>33575</v>
      </c>
      <c r="AF29704" s="10" t="s">
        <v>704</v>
      </c>
    </row>
    <row r="29705" spans="30:32" x14ac:dyDescent="0.2">
      <c r="AD29705" s="11" t="s">
        <v>45229</v>
      </c>
      <c r="AE29705" s="10" t="s">
        <v>14301</v>
      </c>
      <c r="AF29705" s="10" t="s">
        <v>704</v>
      </c>
    </row>
    <row r="29706" spans="30:32" x14ac:dyDescent="0.2">
      <c r="AD29706" s="11" t="s">
        <v>45230</v>
      </c>
      <c r="AE29706" s="10" t="s">
        <v>39179</v>
      </c>
      <c r="AF29706" s="10" t="s">
        <v>704</v>
      </c>
    </row>
    <row r="29707" spans="30:32" x14ac:dyDescent="0.2">
      <c r="AD29707" s="11" t="s">
        <v>45231</v>
      </c>
      <c r="AE29707" s="10" t="s">
        <v>3910</v>
      </c>
      <c r="AF29707" s="10" t="s">
        <v>704</v>
      </c>
    </row>
    <row r="29708" spans="30:32" x14ac:dyDescent="0.2">
      <c r="AD29708" s="11" t="s">
        <v>45232</v>
      </c>
      <c r="AE29708" s="10" t="s">
        <v>25639</v>
      </c>
      <c r="AF29708" s="10" t="s">
        <v>704</v>
      </c>
    </row>
    <row r="29709" spans="30:32" x14ac:dyDescent="0.2">
      <c r="AD29709" s="11" t="s">
        <v>45233</v>
      </c>
      <c r="AE29709" s="10" t="s">
        <v>45234</v>
      </c>
      <c r="AF29709" s="10" t="s">
        <v>704</v>
      </c>
    </row>
    <row r="29710" spans="30:32" x14ac:dyDescent="0.2">
      <c r="AD29710" s="11" t="s">
        <v>45235</v>
      </c>
      <c r="AE29710" s="10" t="s">
        <v>26062</v>
      </c>
      <c r="AF29710" s="10" t="s">
        <v>704</v>
      </c>
    </row>
    <row r="29711" spans="30:32" x14ac:dyDescent="0.2">
      <c r="AD29711" s="11" t="s">
        <v>45236</v>
      </c>
      <c r="AE29711" s="10" t="s">
        <v>30805</v>
      </c>
      <c r="AF29711" s="10" t="s">
        <v>704</v>
      </c>
    </row>
    <row r="29712" spans="30:32" x14ac:dyDescent="0.2">
      <c r="AD29712" s="11" t="s">
        <v>45237</v>
      </c>
      <c r="AE29712" s="10" t="s">
        <v>45238</v>
      </c>
      <c r="AF29712" s="10" t="s">
        <v>704</v>
      </c>
    </row>
    <row r="29713" spans="30:32" x14ac:dyDescent="0.2">
      <c r="AD29713" s="11" t="s">
        <v>45239</v>
      </c>
      <c r="AE29713" s="10" t="s">
        <v>45240</v>
      </c>
      <c r="AF29713" s="10" t="s">
        <v>704</v>
      </c>
    </row>
    <row r="29714" spans="30:32" x14ac:dyDescent="0.2">
      <c r="AD29714" s="11" t="s">
        <v>45241</v>
      </c>
      <c r="AE29714" s="10" t="s">
        <v>45242</v>
      </c>
      <c r="AF29714" s="10" t="s">
        <v>704</v>
      </c>
    </row>
    <row r="29715" spans="30:32" x14ac:dyDescent="0.2">
      <c r="AD29715" s="11" t="s">
        <v>45243</v>
      </c>
      <c r="AE29715" s="10" t="s">
        <v>45244</v>
      </c>
      <c r="AF29715" s="10" t="s">
        <v>704</v>
      </c>
    </row>
    <row r="29716" spans="30:32" x14ac:dyDescent="0.2">
      <c r="AD29716" s="11" t="s">
        <v>45245</v>
      </c>
      <c r="AE29716" s="10" t="s">
        <v>45246</v>
      </c>
      <c r="AF29716" s="10" t="s">
        <v>704</v>
      </c>
    </row>
    <row r="29717" spans="30:32" x14ac:dyDescent="0.2">
      <c r="AD29717" s="11" t="s">
        <v>45247</v>
      </c>
      <c r="AE29717" s="10" t="s">
        <v>45248</v>
      </c>
      <c r="AF29717" s="10" t="s">
        <v>704</v>
      </c>
    </row>
    <row r="29718" spans="30:32" x14ac:dyDescent="0.2">
      <c r="AD29718" s="11" t="s">
        <v>45249</v>
      </c>
      <c r="AE29718" s="10" t="s">
        <v>45250</v>
      </c>
      <c r="AF29718" s="10" t="s">
        <v>704</v>
      </c>
    </row>
    <row r="29719" spans="30:32" x14ac:dyDescent="0.2">
      <c r="AD29719" s="11" t="s">
        <v>45251</v>
      </c>
      <c r="AE29719" s="10" t="s">
        <v>11624</v>
      </c>
      <c r="AF29719" s="10" t="s">
        <v>704</v>
      </c>
    </row>
    <row r="29720" spans="30:32" x14ac:dyDescent="0.2">
      <c r="AD29720" s="11" t="s">
        <v>45252</v>
      </c>
      <c r="AE29720" s="10" t="s">
        <v>45253</v>
      </c>
      <c r="AF29720" s="10" t="s">
        <v>704</v>
      </c>
    </row>
    <row r="29721" spans="30:32" x14ac:dyDescent="0.2">
      <c r="AD29721" s="11" t="s">
        <v>45254</v>
      </c>
      <c r="AE29721" s="10" t="s">
        <v>45255</v>
      </c>
      <c r="AF29721" s="10" t="s">
        <v>704</v>
      </c>
    </row>
    <row r="29722" spans="30:32" x14ac:dyDescent="0.2">
      <c r="AD29722" s="11" t="s">
        <v>45256</v>
      </c>
      <c r="AE29722" s="10" t="s">
        <v>10296</v>
      </c>
      <c r="AF29722" s="10" t="s">
        <v>704</v>
      </c>
    </row>
    <row r="29723" spans="30:32" x14ac:dyDescent="0.2">
      <c r="AD29723" s="11" t="s">
        <v>45257</v>
      </c>
      <c r="AE29723" s="10" t="s">
        <v>3921</v>
      </c>
      <c r="AF29723" s="10" t="s">
        <v>704</v>
      </c>
    </row>
    <row r="29724" spans="30:32" x14ac:dyDescent="0.2">
      <c r="AD29724" s="11" t="s">
        <v>45258</v>
      </c>
      <c r="AE29724" s="10" t="s">
        <v>42410</v>
      </c>
      <c r="AF29724" s="10" t="s">
        <v>704</v>
      </c>
    </row>
    <row r="29725" spans="30:32" x14ac:dyDescent="0.2">
      <c r="AD29725" s="11" t="s">
        <v>45259</v>
      </c>
      <c r="AE29725" s="10" t="s">
        <v>2107</v>
      </c>
      <c r="AF29725" s="10" t="s">
        <v>704</v>
      </c>
    </row>
    <row r="29726" spans="30:32" x14ac:dyDescent="0.2">
      <c r="AD29726" s="11" t="s">
        <v>45260</v>
      </c>
      <c r="AE29726" s="10" t="s">
        <v>10053</v>
      </c>
      <c r="AF29726" s="10" t="s">
        <v>704</v>
      </c>
    </row>
    <row r="29727" spans="30:32" x14ac:dyDescent="0.2">
      <c r="AD29727" s="11" t="s">
        <v>45261</v>
      </c>
      <c r="AE29727" s="10" t="s">
        <v>45262</v>
      </c>
      <c r="AF29727" s="10" t="s">
        <v>704</v>
      </c>
    </row>
    <row r="29728" spans="30:32" x14ac:dyDescent="0.2">
      <c r="AD29728" s="11" t="s">
        <v>45263</v>
      </c>
      <c r="AE29728" s="10" t="s">
        <v>45264</v>
      </c>
      <c r="AF29728" s="10" t="s">
        <v>704</v>
      </c>
    </row>
    <row r="29729" spans="30:32" x14ac:dyDescent="0.2">
      <c r="AD29729" s="11" t="s">
        <v>45265</v>
      </c>
      <c r="AE29729" s="10" t="s">
        <v>26089</v>
      </c>
      <c r="AF29729" s="10" t="s">
        <v>704</v>
      </c>
    </row>
    <row r="29730" spans="30:32" x14ac:dyDescent="0.2">
      <c r="AD29730" s="11" t="s">
        <v>45266</v>
      </c>
      <c r="AE29730" s="10" t="s">
        <v>7218</v>
      </c>
      <c r="AF29730" s="10" t="s">
        <v>704</v>
      </c>
    </row>
    <row r="29731" spans="30:32" x14ac:dyDescent="0.2">
      <c r="AD29731" s="11" t="s">
        <v>45267</v>
      </c>
      <c r="AE29731" s="10" t="s">
        <v>45268</v>
      </c>
      <c r="AF29731" s="10" t="s">
        <v>704</v>
      </c>
    </row>
    <row r="29732" spans="30:32" x14ac:dyDescent="0.2">
      <c r="AD29732" s="11" t="s">
        <v>45269</v>
      </c>
      <c r="AE29732" s="10" t="s">
        <v>14277</v>
      </c>
      <c r="AF29732" s="10" t="s">
        <v>704</v>
      </c>
    </row>
    <row r="29733" spans="30:32" x14ac:dyDescent="0.2">
      <c r="AD29733" s="11" t="s">
        <v>45270</v>
      </c>
      <c r="AE29733" s="10" t="s">
        <v>14277</v>
      </c>
      <c r="AF29733" s="10" t="s">
        <v>704</v>
      </c>
    </row>
    <row r="29734" spans="30:32" x14ac:dyDescent="0.2">
      <c r="AD29734" s="11" t="s">
        <v>45271</v>
      </c>
      <c r="AE29734" s="10" t="s">
        <v>45272</v>
      </c>
      <c r="AF29734" s="10" t="s">
        <v>704</v>
      </c>
    </row>
    <row r="29735" spans="30:32" x14ac:dyDescent="0.2">
      <c r="AD29735" s="11" t="s">
        <v>45273</v>
      </c>
      <c r="AE29735" s="10" t="s">
        <v>23548</v>
      </c>
      <c r="AF29735" s="10" t="s">
        <v>704</v>
      </c>
    </row>
    <row r="29736" spans="30:32" x14ac:dyDescent="0.2">
      <c r="AD29736" s="11" t="s">
        <v>45274</v>
      </c>
      <c r="AE29736" s="10" t="s">
        <v>4998</v>
      </c>
      <c r="AF29736" s="10" t="s">
        <v>704</v>
      </c>
    </row>
    <row r="29737" spans="30:32" x14ac:dyDescent="0.2">
      <c r="AD29737" s="11" t="s">
        <v>45275</v>
      </c>
      <c r="AE29737" s="10" t="s">
        <v>9156</v>
      </c>
      <c r="AF29737" s="10" t="s">
        <v>704</v>
      </c>
    </row>
    <row r="29738" spans="30:32" x14ac:dyDescent="0.2">
      <c r="AD29738" s="11" t="s">
        <v>45276</v>
      </c>
      <c r="AE29738" s="10" t="s">
        <v>45277</v>
      </c>
      <c r="AF29738" s="10" t="s">
        <v>704</v>
      </c>
    </row>
    <row r="29739" spans="30:32" x14ac:dyDescent="0.2">
      <c r="AD29739" s="11" t="s">
        <v>45278</v>
      </c>
      <c r="AE29739" s="10" t="s">
        <v>20780</v>
      </c>
      <c r="AF29739" s="10" t="s">
        <v>704</v>
      </c>
    </row>
    <row r="29740" spans="30:32" x14ac:dyDescent="0.2">
      <c r="AD29740" s="11" t="s">
        <v>45279</v>
      </c>
      <c r="AE29740" s="10" t="s">
        <v>30815</v>
      </c>
      <c r="AF29740" s="10" t="s">
        <v>704</v>
      </c>
    </row>
    <row r="29741" spans="30:32" x14ac:dyDescent="0.2">
      <c r="AD29741" s="11" t="s">
        <v>45280</v>
      </c>
      <c r="AE29741" s="10" t="s">
        <v>45281</v>
      </c>
      <c r="AF29741" s="10" t="s">
        <v>704</v>
      </c>
    </row>
    <row r="29742" spans="30:32" x14ac:dyDescent="0.2">
      <c r="AD29742" s="11" t="s">
        <v>45282</v>
      </c>
      <c r="AE29742" s="10" t="s">
        <v>45283</v>
      </c>
      <c r="AF29742" s="10" t="s">
        <v>704</v>
      </c>
    </row>
    <row r="29743" spans="30:32" x14ac:dyDescent="0.2">
      <c r="AD29743" s="11" t="s">
        <v>45284</v>
      </c>
      <c r="AE29743" s="10" t="s">
        <v>45285</v>
      </c>
      <c r="AF29743" s="10" t="s">
        <v>704</v>
      </c>
    </row>
    <row r="29744" spans="30:32" x14ac:dyDescent="0.2">
      <c r="AD29744" s="11" t="s">
        <v>45286</v>
      </c>
      <c r="AE29744" s="10" t="s">
        <v>21592</v>
      </c>
      <c r="AF29744" s="10" t="s">
        <v>704</v>
      </c>
    </row>
    <row r="29745" spans="30:32" x14ac:dyDescent="0.2">
      <c r="AD29745" s="11" t="s">
        <v>45287</v>
      </c>
      <c r="AE29745" s="10" t="s">
        <v>1631</v>
      </c>
      <c r="AF29745" s="10" t="s">
        <v>704</v>
      </c>
    </row>
    <row r="29746" spans="30:32" x14ac:dyDescent="0.2">
      <c r="AD29746" s="11" t="s">
        <v>45288</v>
      </c>
      <c r="AE29746" s="10" t="s">
        <v>1616</v>
      </c>
      <c r="AF29746" s="10" t="s">
        <v>704</v>
      </c>
    </row>
    <row r="29747" spans="30:32" x14ac:dyDescent="0.2">
      <c r="AD29747" s="11" t="s">
        <v>45289</v>
      </c>
      <c r="AE29747" s="10" t="s">
        <v>23282</v>
      </c>
      <c r="AF29747" s="10" t="s">
        <v>704</v>
      </c>
    </row>
    <row r="29748" spans="30:32" x14ac:dyDescent="0.2">
      <c r="AD29748" s="11" t="s">
        <v>45290</v>
      </c>
      <c r="AE29748" s="10" t="s">
        <v>45291</v>
      </c>
      <c r="AF29748" s="10" t="s">
        <v>704</v>
      </c>
    </row>
    <row r="29749" spans="30:32" x14ac:dyDescent="0.2">
      <c r="AD29749" s="11" t="s">
        <v>45292</v>
      </c>
      <c r="AE29749" s="10" t="s">
        <v>26563</v>
      </c>
      <c r="AF29749" s="10" t="s">
        <v>704</v>
      </c>
    </row>
    <row r="29750" spans="30:32" x14ac:dyDescent="0.2">
      <c r="AD29750" s="11" t="s">
        <v>45293</v>
      </c>
      <c r="AE29750" s="10" t="s">
        <v>28079</v>
      </c>
      <c r="AF29750" s="10" t="s">
        <v>704</v>
      </c>
    </row>
    <row r="29751" spans="30:32" x14ac:dyDescent="0.2">
      <c r="AD29751" s="11" t="s">
        <v>45294</v>
      </c>
      <c r="AE29751" s="10" t="s">
        <v>28079</v>
      </c>
      <c r="AF29751" s="10" t="s">
        <v>704</v>
      </c>
    </row>
    <row r="29752" spans="30:32" x14ac:dyDescent="0.2">
      <c r="AD29752" s="11" t="s">
        <v>45295</v>
      </c>
      <c r="AE29752" s="10" t="s">
        <v>28079</v>
      </c>
      <c r="AF29752" s="10" t="s">
        <v>704</v>
      </c>
    </row>
    <row r="29753" spans="30:32" x14ac:dyDescent="0.2">
      <c r="AD29753" s="11" t="s">
        <v>45296</v>
      </c>
      <c r="AE29753" s="10" t="s">
        <v>20823</v>
      </c>
      <c r="AF29753" s="10" t="s">
        <v>704</v>
      </c>
    </row>
    <row r="29754" spans="30:32" x14ac:dyDescent="0.2">
      <c r="AD29754" s="11" t="s">
        <v>45297</v>
      </c>
      <c r="AE29754" s="10" t="s">
        <v>20823</v>
      </c>
      <c r="AF29754" s="10" t="s">
        <v>704</v>
      </c>
    </row>
    <row r="29755" spans="30:32" x14ac:dyDescent="0.2">
      <c r="AD29755" s="11" t="s">
        <v>45298</v>
      </c>
      <c r="AE29755" s="10" t="s">
        <v>15270</v>
      </c>
      <c r="AF29755" s="10" t="s">
        <v>704</v>
      </c>
    </row>
    <row r="29756" spans="30:32" x14ac:dyDescent="0.2">
      <c r="AD29756" s="11" t="s">
        <v>45299</v>
      </c>
      <c r="AE29756" s="10" t="s">
        <v>2346</v>
      </c>
      <c r="AF29756" s="10" t="s">
        <v>704</v>
      </c>
    </row>
    <row r="29757" spans="30:32" x14ac:dyDescent="0.2">
      <c r="AD29757" s="11" t="s">
        <v>45300</v>
      </c>
      <c r="AE29757" s="10" t="s">
        <v>45301</v>
      </c>
      <c r="AF29757" s="10" t="s">
        <v>704</v>
      </c>
    </row>
    <row r="29758" spans="30:32" x14ac:dyDescent="0.2">
      <c r="AD29758" s="11" t="s">
        <v>45302</v>
      </c>
      <c r="AE29758" s="10" t="s">
        <v>45303</v>
      </c>
      <c r="AF29758" s="10" t="s">
        <v>704</v>
      </c>
    </row>
    <row r="29759" spans="30:32" x14ac:dyDescent="0.2">
      <c r="AD29759" s="11" t="s">
        <v>45304</v>
      </c>
      <c r="AE29759" s="10" t="s">
        <v>45305</v>
      </c>
      <c r="AF29759" s="10" t="s">
        <v>704</v>
      </c>
    </row>
    <row r="29760" spans="30:32" x14ac:dyDescent="0.2">
      <c r="AD29760" s="11" t="s">
        <v>45306</v>
      </c>
      <c r="AE29760" s="10" t="s">
        <v>45307</v>
      </c>
      <c r="AF29760" s="10" t="s">
        <v>704</v>
      </c>
    </row>
    <row r="29761" spans="30:32" x14ac:dyDescent="0.2">
      <c r="AD29761" s="11" t="s">
        <v>45308</v>
      </c>
      <c r="AE29761" s="10" t="s">
        <v>14331</v>
      </c>
      <c r="AF29761" s="10" t="s">
        <v>704</v>
      </c>
    </row>
    <row r="29762" spans="30:32" x14ac:dyDescent="0.2">
      <c r="AD29762" s="11" t="s">
        <v>45309</v>
      </c>
      <c r="AE29762" s="10" t="s">
        <v>14331</v>
      </c>
      <c r="AF29762" s="10" t="s">
        <v>704</v>
      </c>
    </row>
    <row r="29763" spans="30:32" x14ac:dyDescent="0.2">
      <c r="AD29763" s="11" t="s">
        <v>45310</v>
      </c>
      <c r="AE29763" s="10" t="s">
        <v>14331</v>
      </c>
      <c r="AF29763" s="10" t="s">
        <v>704</v>
      </c>
    </row>
    <row r="29764" spans="30:32" x14ac:dyDescent="0.2">
      <c r="AD29764" s="11" t="s">
        <v>45311</v>
      </c>
      <c r="AE29764" s="10" t="s">
        <v>14331</v>
      </c>
      <c r="AF29764" s="10" t="s">
        <v>704</v>
      </c>
    </row>
    <row r="29765" spans="30:32" x14ac:dyDescent="0.2">
      <c r="AD29765" s="11" t="s">
        <v>45312</v>
      </c>
      <c r="AE29765" s="10" t="s">
        <v>14331</v>
      </c>
      <c r="AF29765" s="10" t="s">
        <v>704</v>
      </c>
    </row>
    <row r="29766" spans="30:32" x14ac:dyDescent="0.2">
      <c r="AD29766" s="11" t="s">
        <v>45313</v>
      </c>
      <c r="AE29766" s="10" t="s">
        <v>14331</v>
      </c>
      <c r="AF29766" s="10" t="s">
        <v>704</v>
      </c>
    </row>
    <row r="29767" spans="30:32" x14ac:dyDescent="0.2">
      <c r="AD29767" s="11" t="s">
        <v>45314</v>
      </c>
      <c r="AE29767" s="10" t="s">
        <v>19667</v>
      </c>
      <c r="AF29767" s="10" t="s">
        <v>704</v>
      </c>
    </row>
    <row r="29768" spans="30:32" x14ac:dyDescent="0.2">
      <c r="AD29768" s="11" t="s">
        <v>45315</v>
      </c>
      <c r="AE29768" s="10" t="s">
        <v>10150</v>
      </c>
      <c r="AF29768" s="10" t="s">
        <v>704</v>
      </c>
    </row>
    <row r="29769" spans="30:32" x14ac:dyDescent="0.2">
      <c r="AD29769" s="11" t="s">
        <v>45316</v>
      </c>
      <c r="AE29769" s="10" t="s">
        <v>27257</v>
      </c>
      <c r="AF29769" s="10" t="s">
        <v>704</v>
      </c>
    </row>
    <row r="29770" spans="30:32" x14ac:dyDescent="0.2">
      <c r="AD29770" s="11" t="s">
        <v>45317</v>
      </c>
      <c r="AE29770" s="10" t="s">
        <v>27257</v>
      </c>
      <c r="AF29770" s="10" t="s">
        <v>704</v>
      </c>
    </row>
    <row r="29771" spans="30:32" x14ac:dyDescent="0.2">
      <c r="AD29771" s="11" t="s">
        <v>45318</v>
      </c>
      <c r="AE29771" s="10" t="s">
        <v>8534</v>
      </c>
      <c r="AF29771" s="10" t="s">
        <v>704</v>
      </c>
    </row>
    <row r="29772" spans="30:32" x14ac:dyDescent="0.2">
      <c r="AD29772" s="11" t="s">
        <v>45319</v>
      </c>
      <c r="AE29772" s="10" t="s">
        <v>45320</v>
      </c>
      <c r="AF29772" s="10" t="s">
        <v>704</v>
      </c>
    </row>
    <row r="29773" spans="30:32" x14ac:dyDescent="0.2">
      <c r="AD29773" s="11" t="s">
        <v>45321</v>
      </c>
      <c r="AE29773" s="10" t="s">
        <v>45322</v>
      </c>
      <c r="AF29773" s="10" t="s">
        <v>704</v>
      </c>
    </row>
    <row r="29774" spans="30:32" x14ac:dyDescent="0.2">
      <c r="AD29774" s="11" t="s">
        <v>45323</v>
      </c>
      <c r="AE29774" s="10" t="s">
        <v>42448</v>
      </c>
      <c r="AF29774" s="10" t="s">
        <v>704</v>
      </c>
    </row>
    <row r="29775" spans="30:32" x14ac:dyDescent="0.2">
      <c r="AD29775" s="11" t="s">
        <v>45324</v>
      </c>
      <c r="AE29775" s="10" t="s">
        <v>42448</v>
      </c>
      <c r="AF29775" s="10" t="s">
        <v>704</v>
      </c>
    </row>
    <row r="29776" spans="30:32" x14ac:dyDescent="0.2">
      <c r="AD29776" s="11" t="s">
        <v>45325</v>
      </c>
      <c r="AE29776" s="10" t="s">
        <v>42448</v>
      </c>
      <c r="AF29776" s="10" t="s">
        <v>704</v>
      </c>
    </row>
    <row r="29777" spans="30:32" x14ac:dyDescent="0.2">
      <c r="AD29777" s="11" t="s">
        <v>45326</v>
      </c>
      <c r="AE29777" s="10" t="s">
        <v>42448</v>
      </c>
      <c r="AF29777" s="10" t="s">
        <v>704</v>
      </c>
    </row>
    <row r="29778" spans="30:32" x14ac:dyDescent="0.2">
      <c r="AD29778" s="11" t="s">
        <v>45327</v>
      </c>
      <c r="AE29778" s="10" t="s">
        <v>42448</v>
      </c>
      <c r="AF29778" s="10" t="s">
        <v>704</v>
      </c>
    </row>
    <row r="29779" spans="30:32" x14ac:dyDescent="0.2">
      <c r="AD29779" s="11" t="s">
        <v>45328</v>
      </c>
      <c r="AE29779" s="10" t="s">
        <v>45329</v>
      </c>
      <c r="AF29779" s="10" t="s">
        <v>704</v>
      </c>
    </row>
    <row r="29780" spans="30:32" x14ac:dyDescent="0.2">
      <c r="AD29780" s="11" t="s">
        <v>45330</v>
      </c>
      <c r="AE29780" s="10" t="s">
        <v>45331</v>
      </c>
      <c r="AF29780" s="10" t="s">
        <v>704</v>
      </c>
    </row>
    <row r="29781" spans="30:32" x14ac:dyDescent="0.2">
      <c r="AD29781" s="11" t="s">
        <v>45332</v>
      </c>
      <c r="AE29781" s="10" t="s">
        <v>45333</v>
      </c>
      <c r="AF29781" s="10" t="s">
        <v>704</v>
      </c>
    </row>
    <row r="29782" spans="30:32" x14ac:dyDescent="0.2">
      <c r="AD29782" s="11" t="s">
        <v>45334</v>
      </c>
      <c r="AE29782" s="10" t="s">
        <v>41489</v>
      </c>
      <c r="AF29782" s="10" t="s">
        <v>704</v>
      </c>
    </row>
    <row r="29783" spans="30:32" x14ac:dyDescent="0.2">
      <c r="AD29783" s="11" t="s">
        <v>45335</v>
      </c>
      <c r="AE29783" s="10" t="s">
        <v>45336</v>
      </c>
      <c r="AF29783" s="10" t="s">
        <v>704</v>
      </c>
    </row>
    <row r="29784" spans="30:32" x14ac:dyDescent="0.2">
      <c r="AD29784" s="11" t="s">
        <v>45337</v>
      </c>
      <c r="AE29784" s="10" t="s">
        <v>3469</v>
      </c>
      <c r="AF29784" s="10" t="s">
        <v>704</v>
      </c>
    </row>
    <row r="29785" spans="30:32" x14ac:dyDescent="0.2">
      <c r="AD29785" s="11" t="s">
        <v>45338</v>
      </c>
      <c r="AE29785" s="10" t="s">
        <v>45339</v>
      </c>
      <c r="AF29785" s="10" t="s">
        <v>704</v>
      </c>
    </row>
    <row r="29786" spans="30:32" x14ac:dyDescent="0.2">
      <c r="AD29786" s="11" t="s">
        <v>45340</v>
      </c>
      <c r="AE29786" s="10" t="s">
        <v>14361</v>
      </c>
      <c r="AF29786" s="10" t="s">
        <v>704</v>
      </c>
    </row>
    <row r="29787" spans="30:32" x14ac:dyDescent="0.2">
      <c r="AD29787" s="11" t="s">
        <v>45341</v>
      </c>
      <c r="AE29787" s="10" t="s">
        <v>5056</v>
      </c>
      <c r="AF29787" s="10" t="s">
        <v>704</v>
      </c>
    </row>
    <row r="29788" spans="30:32" x14ac:dyDescent="0.2">
      <c r="AD29788" s="11" t="s">
        <v>45342</v>
      </c>
      <c r="AE29788" s="10" t="s">
        <v>45343</v>
      </c>
      <c r="AF29788" s="10" t="s">
        <v>704</v>
      </c>
    </row>
    <row r="29789" spans="30:32" x14ac:dyDescent="0.2">
      <c r="AD29789" s="11" t="s">
        <v>45344</v>
      </c>
      <c r="AE29789" s="10" t="s">
        <v>24537</v>
      </c>
      <c r="AF29789" s="10" t="s">
        <v>704</v>
      </c>
    </row>
    <row r="29790" spans="30:32" x14ac:dyDescent="0.2">
      <c r="AD29790" s="11" t="s">
        <v>45345</v>
      </c>
      <c r="AE29790" s="10" t="s">
        <v>45346</v>
      </c>
      <c r="AF29790" s="10" t="s">
        <v>704</v>
      </c>
    </row>
    <row r="29791" spans="30:32" x14ac:dyDescent="0.2">
      <c r="AD29791" s="11" t="s">
        <v>45347</v>
      </c>
      <c r="AE29791" s="10" t="s">
        <v>45348</v>
      </c>
      <c r="AF29791" s="10" t="s">
        <v>704</v>
      </c>
    </row>
    <row r="29792" spans="30:32" x14ac:dyDescent="0.2">
      <c r="AD29792" s="11" t="s">
        <v>45349</v>
      </c>
      <c r="AE29792" s="10" t="s">
        <v>15741</v>
      </c>
      <c r="AF29792" s="10" t="s">
        <v>704</v>
      </c>
    </row>
    <row r="29793" spans="30:32" x14ac:dyDescent="0.2">
      <c r="AD29793" s="11" t="s">
        <v>45350</v>
      </c>
      <c r="AE29793" s="10" t="s">
        <v>45351</v>
      </c>
      <c r="AF29793" s="10" t="s">
        <v>704</v>
      </c>
    </row>
    <row r="29794" spans="30:32" x14ac:dyDescent="0.2">
      <c r="AD29794" s="11" t="s">
        <v>45352</v>
      </c>
      <c r="AE29794" s="10" t="s">
        <v>45353</v>
      </c>
      <c r="AF29794" s="10" t="s">
        <v>704</v>
      </c>
    </row>
    <row r="29795" spans="30:32" x14ac:dyDescent="0.2">
      <c r="AD29795" s="11" t="s">
        <v>45354</v>
      </c>
      <c r="AE29795" s="10" t="s">
        <v>19680</v>
      </c>
      <c r="AF29795" s="10" t="s">
        <v>704</v>
      </c>
    </row>
    <row r="29796" spans="30:32" x14ac:dyDescent="0.2">
      <c r="AD29796" s="11" t="s">
        <v>45355</v>
      </c>
      <c r="AE29796" s="10" t="s">
        <v>45356</v>
      </c>
      <c r="AF29796" s="10" t="s">
        <v>704</v>
      </c>
    </row>
    <row r="29797" spans="30:32" x14ac:dyDescent="0.2">
      <c r="AD29797" s="11" t="s">
        <v>45357</v>
      </c>
      <c r="AE29797" s="10" t="s">
        <v>45358</v>
      </c>
      <c r="AF29797" s="10" t="s">
        <v>704</v>
      </c>
    </row>
    <row r="29798" spans="30:32" x14ac:dyDescent="0.2">
      <c r="AD29798" s="11" t="s">
        <v>45359</v>
      </c>
      <c r="AE29798" s="10" t="s">
        <v>45360</v>
      </c>
      <c r="AF29798" s="10" t="s">
        <v>704</v>
      </c>
    </row>
    <row r="29799" spans="30:32" x14ac:dyDescent="0.2">
      <c r="AD29799" s="11" t="s">
        <v>45361</v>
      </c>
      <c r="AE29799" s="10" t="s">
        <v>45362</v>
      </c>
      <c r="AF29799" s="10" t="s">
        <v>704</v>
      </c>
    </row>
    <row r="29800" spans="30:32" x14ac:dyDescent="0.2">
      <c r="AD29800" s="11" t="s">
        <v>45363</v>
      </c>
      <c r="AE29800" s="10" t="s">
        <v>45364</v>
      </c>
      <c r="AF29800" s="10" t="s">
        <v>704</v>
      </c>
    </row>
    <row r="29801" spans="30:32" x14ac:dyDescent="0.2">
      <c r="AD29801" s="11" t="s">
        <v>45365</v>
      </c>
      <c r="AE29801" s="10" t="s">
        <v>4805</v>
      </c>
      <c r="AF29801" s="10" t="s">
        <v>704</v>
      </c>
    </row>
    <row r="29802" spans="30:32" x14ac:dyDescent="0.2">
      <c r="AD29802" s="11" t="s">
        <v>45366</v>
      </c>
      <c r="AE29802" s="10" t="s">
        <v>44356</v>
      </c>
      <c r="AF29802" s="10" t="s">
        <v>704</v>
      </c>
    </row>
    <row r="29803" spans="30:32" x14ac:dyDescent="0.2">
      <c r="AD29803" s="11" t="s">
        <v>45367</v>
      </c>
      <c r="AE29803" s="10" t="s">
        <v>45368</v>
      </c>
      <c r="AF29803" s="10" t="s">
        <v>704</v>
      </c>
    </row>
    <row r="29804" spans="30:32" x14ac:dyDescent="0.2">
      <c r="AD29804" s="11" t="s">
        <v>45369</v>
      </c>
      <c r="AE29804" s="10" t="s">
        <v>45370</v>
      </c>
      <c r="AF29804" s="10" t="s">
        <v>704</v>
      </c>
    </row>
    <row r="29805" spans="30:32" x14ac:dyDescent="0.2">
      <c r="AD29805" s="11" t="s">
        <v>45371</v>
      </c>
      <c r="AE29805" s="10" t="s">
        <v>13042</v>
      </c>
      <c r="AF29805" s="10" t="s">
        <v>704</v>
      </c>
    </row>
    <row r="29806" spans="30:32" x14ac:dyDescent="0.2">
      <c r="AD29806" s="11" t="s">
        <v>45372</v>
      </c>
      <c r="AE29806" s="10" t="s">
        <v>26278</v>
      </c>
      <c r="AF29806" s="10" t="s">
        <v>704</v>
      </c>
    </row>
    <row r="29807" spans="30:32" x14ac:dyDescent="0.2">
      <c r="AD29807" s="11" t="s">
        <v>45373</v>
      </c>
      <c r="AE29807" s="10" t="s">
        <v>2215</v>
      </c>
      <c r="AF29807" s="10" t="s">
        <v>704</v>
      </c>
    </row>
    <row r="29808" spans="30:32" x14ac:dyDescent="0.2">
      <c r="AD29808" s="11" t="s">
        <v>45374</v>
      </c>
      <c r="AE29808" s="10" t="s">
        <v>45375</v>
      </c>
      <c r="AF29808" s="10" t="s">
        <v>704</v>
      </c>
    </row>
    <row r="29809" spans="30:32" x14ac:dyDescent="0.2">
      <c r="AD29809" s="11" t="s">
        <v>45376</v>
      </c>
      <c r="AE29809" s="10" t="s">
        <v>10891</v>
      </c>
      <c r="AF29809" s="10" t="s">
        <v>704</v>
      </c>
    </row>
    <row r="29810" spans="30:32" x14ac:dyDescent="0.2">
      <c r="AD29810" s="11" t="s">
        <v>45377</v>
      </c>
      <c r="AE29810" s="10" t="s">
        <v>20978</v>
      </c>
      <c r="AF29810" s="10" t="s">
        <v>704</v>
      </c>
    </row>
    <row r="29811" spans="30:32" x14ac:dyDescent="0.2">
      <c r="AD29811" s="11" t="s">
        <v>45378</v>
      </c>
      <c r="AE29811" s="10" t="s">
        <v>23029</v>
      </c>
      <c r="AF29811" s="10" t="s">
        <v>704</v>
      </c>
    </row>
    <row r="29812" spans="30:32" x14ac:dyDescent="0.2">
      <c r="AD29812" s="11" t="s">
        <v>45379</v>
      </c>
      <c r="AE29812" s="10" t="s">
        <v>45380</v>
      </c>
      <c r="AF29812" s="10" t="s">
        <v>704</v>
      </c>
    </row>
    <row r="29813" spans="30:32" x14ac:dyDescent="0.2">
      <c r="AD29813" s="11" t="s">
        <v>45381</v>
      </c>
      <c r="AE29813" s="10" t="s">
        <v>45382</v>
      </c>
      <c r="AF29813" s="10" t="s">
        <v>704</v>
      </c>
    </row>
    <row r="29814" spans="30:32" x14ac:dyDescent="0.2">
      <c r="AD29814" s="11" t="s">
        <v>45383</v>
      </c>
      <c r="AE29814" s="10" t="s">
        <v>45384</v>
      </c>
      <c r="AF29814" s="10" t="s">
        <v>704</v>
      </c>
    </row>
    <row r="29815" spans="30:32" x14ac:dyDescent="0.2">
      <c r="AD29815" s="11" t="s">
        <v>45385</v>
      </c>
      <c r="AE29815" s="10" t="s">
        <v>45386</v>
      </c>
      <c r="AF29815" s="10" t="s">
        <v>704</v>
      </c>
    </row>
    <row r="29816" spans="30:32" x14ac:dyDescent="0.2">
      <c r="AD29816" s="11" t="s">
        <v>45387</v>
      </c>
      <c r="AE29816" s="10" t="s">
        <v>18514</v>
      </c>
      <c r="AF29816" s="10" t="s">
        <v>704</v>
      </c>
    </row>
    <row r="29817" spans="30:32" x14ac:dyDescent="0.2">
      <c r="AD29817" s="11" t="s">
        <v>45388</v>
      </c>
      <c r="AE29817" s="10" t="s">
        <v>45389</v>
      </c>
      <c r="AF29817" s="10" t="s">
        <v>704</v>
      </c>
    </row>
    <row r="29818" spans="30:32" x14ac:dyDescent="0.2">
      <c r="AD29818" s="11" t="s">
        <v>45390</v>
      </c>
      <c r="AE29818" s="10" t="s">
        <v>26221</v>
      </c>
      <c r="AF29818" s="10" t="s">
        <v>704</v>
      </c>
    </row>
    <row r="29819" spans="30:32" x14ac:dyDescent="0.2">
      <c r="AD29819" s="11" t="s">
        <v>45391</v>
      </c>
      <c r="AE29819" s="10" t="s">
        <v>45392</v>
      </c>
      <c r="AF29819" s="10" t="s">
        <v>704</v>
      </c>
    </row>
    <row r="29820" spans="30:32" x14ac:dyDescent="0.2">
      <c r="AD29820" s="11" t="s">
        <v>45393</v>
      </c>
      <c r="AE29820" s="10" t="s">
        <v>45394</v>
      </c>
      <c r="AF29820" s="10" t="s">
        <v>704</v>
      </c>
    </row>
    <row r="29821" spans="30:32" x14ac:dyDescent="0.2">
      <c r="AD29821" s="11" t="s">
        <v>45395</v>
      </c>
      <c r="AE29821" s="10" t="s">
        <v>45396</v>
      </c>
      <c r="AF29821" s="10" t="s">
        <v>704</v>
      </c>
    </row>
    <row r="29822" spans="30:32" x14ac:dyDescent="0.2">
      <c r="AD29822" s="11" t="s">
        <v>45397</v>
      </c>
      <c r="AE29822" s="10" t="s">
        <v>44386</v>
      </c>
      <c r="AF29822" s="10" t="s">
        <v>704</v>
      </c>
    </row>
    <row r="29823" spans="30:32" x14ac:dyDescent="0.2">
      <c r="AD29823" s="11" t="s">
        <v>45398</v>
      </c>
      <c r="AE29823" s="10" t="s">
        <v>45399</v>
      </c>
      <c r="AF29823" s="10" t="s">
        <v>704</v>
      </c>
    </row>
    <row r="29824" spans="30:32" x14ac:dyDescent="0.2">
      <c r="AD29824" s="11" t="s">
        <v>45400</v>
      </c>
      <c r="AE29824" s="10" t="s">
        <v>45401</v>
      </c>
      <c r="AF29824" s="10" t="s">
        <v>704</v>
      </c>
    </row>
    <row r="29825" spans="30:32" x14ac:dyDescent="0.2">
      <c r="AD29825" s="11" t="s">
        <v>45402</v>
      </c>
      <c r="AE29825" s="10" t="s">
        <v>17189</v>
      </c>
      <c r="AF29825" s="10" t="s">
        <v>704</v>
      </c>
    </row>
    <row r="29826" spans="30:32" x14ac:dyDescent="0.2">
      <c r="AD29826" s="11" t="s">
        <v>45403</v>
      </c>
      <c r="AE29826" s="10" t="s">
        <v>45404</v>
      </c>
      <c r="AF29826" s="10" t="s">
        <v>704</v>
      </c>
    </row>
    <row r="29827" spans="30:32" x14ac:dyDescent="0.2">
      <c r="AD29827" s="11" t="s">
        <v>45405</v>
      </c>
      <c r="AE29827" s="10" t="s">
        <v>19838</v>
      </c>
      <c r="AF29827" s="10" t="s">
        <v>704</v>
      </c>
    </row>
    <row r="29828" spans="30:32" x14ac:dyDescent="0.2">
      <c r="AD29828" s="11" t="s">
        <v>45406</v>
      </c>
      <c r="AE29828" s="10" t="s">
        <v>28821</v>
      </c>
      <c r="AF29828" s="10" t="s">
        <v>704</v>
      </c>
    </row>
    <row r="29829" spans="30:32" x14ac:dyDescent="0.2">
      <c r="AD29829" s="11" t="s">
        <v>45407</v>
      </c>
      <c r="AE29829" s="10" t="s">
        <v>20960</v>
      </c>
      <c r="AF29829" s="10" t="s">
        <v>704</v>
      </c>
    </row>
    <row r="29830" spans="30:32" x14ac:dyDescent="0.2">
      <c r="AD29830" s="11" t="s">
        <v>45408</v>
      </c>
      <c r="AE29830" s="10" t="s">
        <v>3005</v>
      </c>
      <c r="AF29830" s="10" t="s">
        <v>704</v>
      </c>
    </row>
    <row r="29831" spans="30:32" x14ac:dyDescent="0.2">
      <c r="AD29831" s="11" t="s">
        <v>45409</v>
      </c>
      <c r="AE29831" s="10" t="s">
        <v>45410</v>
      </c>
      <c r="AF29831" s="10" t="s">
        <v>704</v>
      </c>
    </row>
    <row r="29832" spans="30:32" x14ac:dyDescent="0.2">
      <c r="AD29832" s="11" t="s">
        <v>45411</v>
      </c>
      <c r="AE29832" s="10" t="s">
        <v>45410</v>
      </c>
      <c r="AF29832" s="10" t="s">
        <v>704</v>
      </c>
    </row>
    <row r="29833" spans="30:32" x14ac:dyDescent="0.2">
      <c r="AD29833" s="11" t="s">
        <v>45412</v>
      </c>
      <c r="AE29833" s="10" t="s">
        <v>17212</v>
      </c>
      <c r="AF29833" s="10" t="s">
        <v>704</v>
      </c>
    </row>
    <row r="29834" spans="30:32" x14ac:dyDescent="0.2">
      <c r="AD29834" s="11" t="s">
        <v>45413</v>
      </c>
      <c r="AE29834" s="10" t="s">
        <v>45414</v>
      </c>
      <c r="AF29834" s="10" t="s">
        <v>704</v>
      </c>
    </row>
    <row r="29835" spans="30:32" x14ac:dyDescent="0.2">
      <c r="AD29835" s="11" t="s">
        <v>45415</v>
      </c>
      <c r="AE29835" s="10" t="s">
        <v>45416</v>
      </c>
      <c r="AF29835" s="10" t="s">
        <v>704</v>
      </c>
    </row>
    <row r="29836" spans="30:32" x14ac:dyDescent="0.2">
      <c r="AD29836" s="11" t="s">
        <v>45417</v>
      </c>
      <c r="AE29836" s="10" t="s">
        <v>45418</v>
      </c>
      <c r="AF29836" s="10" t="s">
        <v>704</v>
      </c>
    </row>
    <row r="29837" spans="30:32" x14ac:dyDescent="0.2">
      <c r="AD29837" s="11" t="s">
        <v>45419</v>
      </c>
      <c r="AE29837" s="10" t="s">
        <v>29726</v>
      </c>
      <c r="AF29837" s="10" t="s">
        <v>704</v>
      </c>
    </row>
    <row r="29838" spans="30:32" x14ac:dyDescent="0.2">
      <c r="AD29838" s="11" t="s">
        <v>45420</v>
      </c>
      <c r="AE29838" s="10" t="s">
        <v>33721</v>
      </c>
      <c r="AF29838" s="10" t="s">
        <v>704</v>
      </c>
    </row>
    <row r="29839" spans="30:32" x14ac:dyDescent="0.2">
      <c r="AD29839" s="11" t="s">
        <v>45421</v>
      </c>
      <c r="AE29839" s="10" t="s">
        <v>45422</v>
      </c>
      <c r="AF29839" s="10" t="s">
        <v>704</v>
      </c>
    </row>
    <row r="29840" spans="30:32" x14ac:dyDescent="0.2">
      <c r="AD29840" s="11" t="s">
        <v>45423</v>
      </c>
      <c r="AE29840" s="10" t="s">
        <v>5125</v>
      </c>
      <c r="AF29840" s="10" t="s">
        <v>704</v>
      </c>
    </row>
    <row r="29841" spans="30:32" x14ac:dyDescent="0.2">
      <c r="AD29841" s="11" t="s">
        <v>45424</v>
      </c>
      <c r="AE29841" s="10" t="s">
        <v>7459</v>
      </c>
      <c r="AF29841" s="10" t="s">
        <v>704</v>
      </c>
    </row>
    <row r="29842" spans="30:32" x14ac:dyDescent="0.2">
      <c r="AD29842" s="11" t="s">
        <v>45425</v>
      </c>
      <c r="AE29842" s="10" t="s">
        <v>5127</v>
      </c>
      <c r="AF29842" s="10" t="s">
        <v>704</v>
      </c>
    </row>
    <row r="29843" spans="30:32" x14ac:dyDescent="0.2">
      <c r="AD29843" s="11" t="s">
        <v>45426</v>
      </c>
      <c r="AE29843" s="10" t="s">
        <v>45427</v>
      </c>
      <c r="AF29843" s="10" t="s">
        <v>704</v>
      </c>
    </row>
    <row r="29844" spans="30:32" x14ac:dyDescent="0.2">
      <c r="AD29844" s="11" t="s">
        <v>45428</v>
      </c>
      <c r="AE29844" s="10" t="s">
        <v>45429</v>
      </c>
      <c r="AF29844" s="10" t="s">
        <v>704</v>
      </c>
    </row>
    <row r="29845" spans="30:32" x14ac:dyDescent="0.2">
      <c r="AD29845" s="11" t="s">
        <v>45430</v>
      </c>
      <c r="AE29845" s="10" t="s">
        <v>45431</v>
      </c>
      <c r="AF29845" s="10" t="s">
        <v>704</v>
      </c>
    </row>
    <row r="29846" spans="30:32" x14ac:dyDescent="0.2">
      <c r="AD29846" s="11" t="s">
        <v>45432</v>
      </c>
      <c r="AE29846" s="10" t="s">
        <v>7461</v>
      </c>
      <c r="AF29846" s="10" t="s">
        <v>704</v>
      </c>
    </row>
    <row r="29847" spans="30:32" x14ac:dyDescent="0.2">
      <c r="AD29847" s="11" t="s">
        <v>45433</v>
      </c>
      <c r="AE29847" s="10" t="s">
        <v>45434</v>
      </c>
      <c r="AF29847" s="10" t="s">
        <v>704</v>
      </c>
    </row>
    <row r="29848" spans="30:32" x14ac:dyDescent="0.2">
      <c r="AD29848" s="11" t="s">
        <v>45435</v>
      </c>
      <c r="AE29848" s="10" t="s">
        <v>45436</v>
      </c>
      <c r="AF29848" s="10" t="s">
        <v>704</v>
      </c>
    </row>
    <row r="29849" spans="30:32" x14ac:dyDescent="0.2">
      <c r="AD29849" s="11" t="s">
        <v>45437</v>
      </c>
      <c r="AE29849" s="10" t="s">
        <v>45438</v>
      </c>
      <c r="AF29849" s="10" t="s">
        <v>704</v>
      </c>
    </row>
    <row r="29850" spans="30:32" x14ac:dyDescent="0.2">
      <c r="AD29850" s="11" t="s">
        <v>45439</v>
      </c>
      <c r="AE29850" s="10" t="s">
        <v>45440</v>
      </c>
      <c r="AF29850" s="10" t="s">
        <v>704</v>
      </c>
    </row>
    <row r="29851" spans="30:32" x14ac:dyDescent="0.2">
      <c r="AD29851" s="11" t="s">
        <v>45441</v>
      </c>
      <c r="AE29851" s="10" t="s">
        <v>45442</v>
      </c>
      <c r="AF29851" s="10" t="s">
        <v>704</v>
      </c>
    </row>
    <row r="29852" spans="30:32" x14ac:dyDescent="0.2">
      <c r="AD29852" s="11" t="s">
        <v>45443</v>
      </c>
      <c r="AE29852" s="10" t="s">
        <v>5140</v>
      </c>
      <c r="AF29852" s="10" t="s">
        <v>704</v>
      </c>
    </row>
    <row r="29853" spans="30:32" x14ac:dyDescent="0.2">
      <c r="AD29853" s="11" t="s">
        <v>45444</v>
      </c>
      <c r="AE29853" s="10" t="s">
        <v>14534</v>
      </c>
      <c r="AF29853" s="10" t="s">
        <v>704</v>
      </c>
    </row>
    <row r="29854" spans="30:32" x14ac:dyDescent="0.2">
      <c r="AD29854" s="11" t="s">
        <v>45445</v>
      </c>
      <c r="AE29854" s="10" t="s">
        <v>25237</v>
      </c>
      <c r="AF29854" s="10" t="s">
        <v>704</v>
      </c>
    </row>
    <row r="29855" spans="30:32" x14ac:dyDescent="0.2">
      <c r="AD29855" s="11" t="s">
        <v>45446</v>
      </c>
      <c r="AE29855" s="10" t="s">
        <v>45447</v>
      </c>
      <c r="AF29855" s="10" t="s">
        <v>704</v>
      </c>
    </row>
    <row r="29856" spans="30:32" x14ac:dyDescent="0.2">
      <c r="AD29856" s="11" t="s">
        <v>45448</v>
      </c>
      <c r="AE29856" s="10" t="s">
        <v>7474</v>
      </c>
      <c r="AF29856" s="10" t="s">
        <v>704</v>
      </c>
    </row>
    <row r="29857" spans="30:32" x14ac:dyDescent="0.2">
      <c r="AD29857" s="11" t="s">
        <v>45449</v>
      </c>
      <c r="AE29857" s="10" t="s">
        <v>45450</v>
      </c>
      <c r="AF29857" s="10" t="s">
        <v>704</v>
      </c>
    </row>
    <row r="29858" spans="30:32" x14ac:dyDescent="0.2">
      <c r="AD29858" s="11" t="s">
        <v>45451</v>
      </c>
      <c r="AE29858" s="10" t="s">
        <v>45452</v>
      </c>
      <c r="AF29858" s="10" t="s">
        <v>704</v>
      </c>
    </row>
    <row r="29859" spans="30:32" x14ac:dyDescent="0.2">
      <c r="AD29859" s="11" t="s">
        <v>45453</v>
      </c>
      <c r="AE29859" s="10" t="s">
        <v>10505</v>
      </c>
      <c r="AF29859" s="10" t="s">
        <v>704</v>
      </c>
    </row>
    <row r="29860" spans="30:32" x14ac:dyDescent="0.2">
      <c r="AD29860" s="11" t="s">
        <v>45454</v>
      </c>
      <c r="AE29860" s="10" t="s">
        <v>3037</v>
      </c>
      <c r="AF29860" s="10" t="s">
        <v>704</v>
      </c>
    </row>
    <row r="29861" spans="30:32" x14ac:dyDescent="0.2">
      <c r="AD29861" s="11" t="s">
        <v>45455</v>
      </c>
      <c r="AE29861" s="10" t="s">
        <v>45456</v>
      </c>
      <c r="AF29861" s="10" t="s">
        <v>704</v>
      </c>
    </row>
    <row r="29862" spans="30:32" x14ac:dyDescent="0.2">
      <c r="AD29862" s="11" t="s">
        <v>45457</v>
      </c>
      <c r="AE29862" s="10" t="s">
        <v>45458</v>
      </c>
      <c r="AF29862" s="10" t="s">
        <v>704</v>
      </c>
    </row>
    <row r="29863" spans="30:32" x14ac:dyDescent="0.2">
      <c r="AD29863" s="11" t="s">
        <v>45459</v>
      </c>
      <c r="AE29863" s="10" t="s">
        <v>30037</v>
      </c>
      <c r="AF29863" s="10" t="s">
        <v>704</v>
      </c>
    </row>
    <row r="29864" spans="30:32" x14ac:dyDescent="0.2">
      <c r="AD29864" s="11" t="s">
        <v>45460</v>
      </c>
      <c r="AE29864" s="10" t="s">
        <v>22355</v>
      </c>
      <c r="AF29864" s="10" t="s">
        <v>704</v>
      </c>
    </row>
    <row r="29865" spans="30:32" x14ac:dyDescent="0.2">
      <c r="AD29865" s="11" t="s">
        <v>45461</v>
      </c>
      <c r="AE29865" s="10" t="s">
        <v>45462</v>
      </c>
      <c r="AF29865" s="10" t="s">
        <v>704</v>
      </c>
    </row>
    <row r="29866" spans="30:32" x14ac:dyDescent="0.2">
      <c r="AD29866" s="11" t="s">
        <v>45463</v>
      </c>
      <c r="AE29866" s="10" t="s">
        <v>5913</v>
      </c>
      <c r="AF29866" s="10" t="s">
        <v>704</v>
      </c>
    </row>
    <row r="29867" spans="30:32" x14ac:dyDescent="0.2">
      <c r="AD29867" s="11" t="s">
        <v>45464</v>
      </c>
      <c r="AE29867" s="10" t="s">
        <v>45465</v>
      </c>
      <c r="AF29867" s="10" t="s">
        <v>704</v>
      </c>
    </row>
    <row r="29868" spans="30:32" x14ac:dyDescent="0.2">
      <c r="AD29868" s="11" t="s">
        <v>45466</v>
      </c>
      <c r="AE29868" s="10" t="s">
        <v>45467</v>
      </c>
      <c r="AF29868" s="10" t="s">
        <v>704</v>
      </c>
    </row>
    <row r="29869" spans="30:32" x14ac:dyDescent="0.2">
      <c r="AD29869" s="11" t="s">
        <v>45468</v>
      </c>
      <c r="AE29869" s="10" t="s">
        <v>45469</v>
      </c>
      <c r="AF29869" s="10" t="s">
        <v>704</v>
      </c>
    </row>
    <row r="29870" spans="30:32" x14ac:dyDescent="0.2">
      <c r="AD29870" s="11" t="s">
        <v>45470</v>
      </c>
      <c r="AE29870" s="10" t="s">
        <v>10420</v>
      </c>
      <c r="AF29870" s="10" t="s">
        <v>704</v>
      </c>
    </row>
    <row r="29871" spans="30:32" x14ac:dyDescent="0.2">
      <c r="AD29871" s="11" t="s">
        <v>45471</v>
      </c>
      <c r="AE29871" s="10" t="s">
        <v>45472</v>
      </c>
      <c r="AF29871" s="10" t="s">
        <v>704</v>
      </c>
    </row>
    <row r="29872" spans="30:32" x14ac:dyDescent="0.2">
      <c r="AD29872" s="11" t="s">
        <v>45473</v>
      </c>
      <c r="AE29872" s="10" t="s">
        <v>10432</v>
      </c>
      <c r="AF29872" s="10" t="s">
        <v>704</v>
      </c>
    </row>
    <row r="29873" spans="30:32" x14ac:dyDescent="0.2">
      <c r="AD29873" s="11" t="s">
        <v>45474</v>
      </c>
      <c r="AE29873" s="10" t="s">
        <v>2291</v>
      </c>
      <c r="AF29873" s="10" t="s">
        <v>704</v>
      </c>
    </row>
    <row r="29874" spans="30:32" x14ac:dyDescent="0.2">
      <c r="AD29874" s="11" t="s">
        <v>45475</v>
      </c>
      <c r="AE29874" s="10" t="s">
        <v>45476</v>
      </c>
      <c r="AF29874" s="10" t="s">
        <v>704</v>
      </c>
    </row>
    <row r="29875" spans="30:32" x14ac:dyDescent="0.2">
      <c r="AD29875" s="11" t="s">
        <v>45477</v>
      </c>
      <c r="AE29875" s="10" t="s">
        <v>27407</v>
      </c>
      <c r="AF29875" s="10" t="s">
        <v>704</v>
      </c>
    </row>
    <row r="29876" spans="30:32" x14ac:dyDescent="0.2">
      <c r="AD29876" s="11" t="s">
        <v>45478</v>
      </c>
      <c r="AE29876" s="10" t="s">
        <v>45479</v>
      </c>
      <c r="AF29876" s="10" t="s">
        <v>704</v>
      </c>
    </row>
    <row r="29877" spans="30:32" x14ac:dyDescent="0.2">
      <c r="AD29877" s="11" t="s">
        <v>45480</v>
      </c>
      <c r="AE29877" s="10" t="s">
        <v>41705</v>
      </c>
      <c r="AF29877" s="10" t="s">
        <v>704</v>
      </c>
    </row>
    <row r="29878" spans="30:32" x14ac:dyDescent="0.2">
      <c r="AD29878" s="11" t="s">
        <v>45481</v>
      </c>
      <c r="AE29878" s="10" t="s">
        <v>18600</v>
      </c>
      <c r="AF29878" s="10" t="s">
        <v>704</v>
      </c>
    </row>
    <row r="29879" spans="30:32" x14ac:dyDescent="0.2">
      <c r="AD29879" s="11" t="s">
        <v>45482</v>
      </c>
      <c r="AE29879" s="10" t="s">
        <v>45483</v>
      </c>
      <c r="AF29879" s="10" t="s">
        <v>704</v>
      </c>
    </row>
    <row r="29880" spans="30:32" x14ac:dyDescent="0.2">
      <c r="AD29880" s="11" t="s">
        <v>45484</v>
      </c>
      <c r="AE29880" s="10" t="s">
        <v>45485</v>
      </c>
      <c r="AF29880" s="10" t="s">
        <v>704</v>
      </c>
    </row>
    <row r="29881" spans="30:32" x14ac:dyDescent="0.2">
      <c r="AD29881" s="11" t="s">
        <v>45486</v>
      </c>
      <c r="AE29881" s="10" t="s">
        <v>45487</v>
      </c>
      <c r="AF29881" s="10" t="s">
        <v>704</v>
      </c>
    </row>
    <row r="29882" spans="30:32" x14ac:dyDescent="0.2">
      <c r="AD29882" s="11" t="s">
        <v>45488</v>
      </c>
      <c r="AE29882" s="10" t="s">
        <v>21098</v>
      </c>
      <c r="AF29882" s="10" t="s">
        <v>704</v>
      </c>
    </row>
    <row r="29883" spans="30:32" x14ac:dyDescent="0.2">
      <c r="AD29883" s="11" t="s">
        <v>45489</v>
      </c>
      <c r="AE29883" s="10" t="s">
        <v>30061</v>
      </c>
      <c r="AF29883" s="10" t="s">
        <v>704</v>
      </c>
    </row>
    <row r="29884" spans="30:32" x14ac:dyDescent="0.2">
      <c r="AD29884" s="11" t="s">
        <v>45490</v>
      </c>
      <c r="AE29884" s="10" t="s">
        <v>45491</v>
      </c>
      <c r="AF29884" s="10" t="s">
        <v>704</v>
      </c>
    </row>
    <row r="29885" spans="30:32" x14ac:dyDescent="0.2">
      <c r="AD29885" s="11" t="s">
        <v>45492</v>
      </c>
      <c r="AE29885" s="10" t="s">
        <v>45493</v>
      </c>
      <c r="AF29885" s="10" t="s">
        <v>704</v>
      </c>
    </row>
    <row r="29886" spans="30:32" x14ac:dyDescent="0.2">
      <c r="AD29886" s="11" t="s">
        <v>45494</v>
      </c>
      <c r="AE29886" s="10" t="s">
        <v>39469</v>
      </c>
      <c r="AF29886" s="10" t="s">
        <v>704</v>
      </c>
    </row>
    <row r="29887" spans="30:32" x14ac:dyDescent="0.2">
      <c r="AD29887" s="11" t="s">
        <v>45495</v>
      </c>
      <c r="AE29887" s="10" t="s">
        <v>1925</v>
      </c>
      <c r="AF29887" s="10" t="s">
        <v>704</v>
      </c>
    </row>
    <row r="29888" spans="30:32" x14ac:dyDescent="0.2">
      <c r="AD29888" s="11" t="s">
        <v>45496</v>
      </c>
      <c r="AE29888" s="10" t="s">
        <v>45497</v>
      </c>
      <c r="AF29888" s="10" t="s">
        <v>704</v>
      </c>
    </row>
    <row r="29889" spans="30:32" x14ac:dyDescent="0.2">
      <c r="AD29889" s="11" t="s">
        <v>45498</v>
      </c>
      <c r="AE29889" s="10" t="s">
        <v>27428</v>
      </c>
      <c r="AF29889" s="10" t="s">
        <v>704</v>
      </c>
    </row>
    <row r="29890" spans="30:32" x14ac:dyDescent="0.2">
      <c r="AD29890" s="11" t="s">
        <v>45499</v>
      </c>
      <c r="AE29890" s="10" t="s">
        <v>45500</v>
      </c>
      <c r="AF29890" s="10" t="s">
        <v>704</v>
      </c>
    </row>
    <row r="29891" spans="30:32" x14ac:dyDescent="0.2">
      <c r="AD29891" s="11" t="s">
        <v>45501</v>
      </c>
      <c r="AE29891" s="10" t="s">
        <v>45502</v>
      </c>
      <c r="AF29891" s="10" t="s">
        <v>704</v>
      </c>
    </row>
    <row r="29892" spans="30:32" x14ac:dyDescent="0.2">
      <c r="AD29892" s="11" t="s">
        <v>45503</v>
      </c>
      <c r="AE29892" s="10" t="s">
        <v>45504</v>
      </c>
      <c r="AF29892" s="10" t="s">
        <v>704</v>
      </c>
    </row>
    <row r="29893" spans="30:32" x14ac:dyDescent="0.2">
      <c r="AD29893" s="11" t="s">
        <v>45505</v>
      </c>
      <c r="AE29893" s="10" t="s">
        <v>24075</v>
      </c>
      <c r="AF29893" s="10" t="s">
        <v>704</v>
      </c>
    </row>
    <row r="29894" spans="30:32" x14ac:dyDescent="0.2">
      <c r="AD29894" s="11" t="s">
        <v>45506</v>
      </c>
      <c r="AE29894" s="10" t="s">
        <v>45507</v>
      </c>
      <c r="AF29894" s="10" t="s">
        <v>704</v>
      </c>
    </row>
    <row r="29895" spans="30:32" x14ac:dyDescent="0.2">
      <c r="AD29895" s="11" t="s">
        <v>45508</v>
      </c>
      <c r="AE29895" s="10" t="s">
        <v>21128</v>
      </c>
      <c r="AF29895" s="10" t="s">
        <v>704</v>
      </c>
    </row>
    <row r="29896" spans="30:32" x14ac:dyDescent="0.2">
      <c r="AD29896" s="11" t="s">
        <v>45509</v>
      </c>
      <c r="AE29896" s="10" t="s">
        <v>25599</v>
      </c>
      <c r="AF29896" s="10" t="s">
        <v>704</v>
      </c>
    </row>
    <row r="29897" spans="30:32" x14ac:dyDescent="0.2">
      <c r="AD29897" s="11" t="s">
        <v>45510</v>
      </c>
      <c r="AE29897" s="10" t="s">
        <v>17786</v>
      </c>
      <c r="AF29897" s="10" t="s">
        <v>704</v>
      </c>
    </row>
    <row r="29898" spans="30:32" x14ac:dyDescent="0.2">
      <c r="AD29898" s="11" t="s">
        <v>45511</v>
      </c>
      <c r="AE29898" s="10" t="s">
        <v>41725</v>
      </c>
      <c r="AF29898" s="10" t="s">
        <v>704</v>
      </c>
    </row>
    <row r="29899" spans="30:32" x14ac:dyDescent="0.2">
      <c r="AD29899" s="11" t="s">
        <v>45512</v>
      </c>
      <c r="AE29899" s="10" t="s">
        <v>45513</v>
      </c>
      <c r="AF29899" s="10" t="s">
        <v>704</v>
      </c>
    </row>
    <row r="29900" spans="30:32" x14ac:dyDescent="0.2">
      <c r="AD29900" s="11" t="s">
        <v>45514</v>
      </c>
      <c r="AE29900" s="10" t="s">
        <v>12039</v>
      </c>
      <c r="AF29900" s="10" t="s">
        <v>704</v>
      </c>
    </row>
    <row r="29901" spans="30:32" x14ac:dyDescent="0.2">
      <c r="AD29901" s="11" t="s">
        <v>45515</v>
      </c>
      <c r="AE29901" s="10" t="s">
        <v>12039</v>
      </c>
      <c r="AF29901" s="10" t="s">
        <v>704</v>
      </c>
    </row>
    <row r="29902" spans="30:32" x14ac:dyDescent="0.2">
      <c r="AD29902" s="11" t="s">
        <v>45516</v>
      </c>
      <c r="AE29902" s="10" t="s">
        <v>45517</v>
      </c>
      <c r="AF29902" s="10" t="s">
        <v>704</v>
      </c>
    </row>
    <row r="29903" spans="30:32" x14ac:dyDescent="0.2">
      <c r="AD29903" s="11" t="s">
        <v>45518</v>
      </c>
      <c r="AE29903" s="10" t="s">
        <v>12039</v>
      </c>
      <c r="AF29903" s="10" t="s">
        <v>704</v>
      </c>
    </row>
    <row r="29904" spans="30:32" x14ac:dyDescent="0.2">
      <c r="AD29904" s="11" t="s">
        <v>45519</v>
      </c>
      <c r="AE29904" s="10" t="s">
        <v>12039</v>
      </c>
      <c r="AF29904" s="10" t="s">
        <v>704</v>
      </c>
    </row>
    <row r="29905" spans="30:32" x14ac:dyDescent="0.2">
      <c r="AD29905" s="11" t="s">
        <v>45520</v>
      </c>
      <c r="AE29905" s="10" t="s">
        <v>12039</v>
      </c>
      <c r="AF29905" s="10" t="s">
        <v>704</v>
      </c>
    </row>
    <row r="29906" spans="30:32" x14ac:dyDescent="0.2">
      <c r="AD29906" s="11" t="s">
        <v>45521</v>
      </c>
      <c r="AE29906" s="10" t="s">
        <v>45522</v>
      </c>
      <c r="AF29906" s="10" t="s">
        <v>704</v>
      </c>
    </row>
    <row r="29907" spans="30:32" x14ac:dyDescent="0.2">
      <c r="AD29907" s="11" t="s">
        <v>45523</v>
      </c>
      <c r="AE29907" s="10" t="s">
        <v>2156</v>
      </c>
      <c r="AF29907" s="10" t="s">
        <v>704</v>
      </c>
    </row>
    <row r="29908" spans="30:32" x14ac:dyDescent="0.2">
      <c r="AD29908" s="11" t="s">
        <v>45524</v>
      </c>
      <c r="AE29908" s="10" t="s">
        <v>45525</v>
      </c>
      <c r="AF29908" s="10" t="s">
        <v>704</v>
      </c>
    </row>
    <row r="29909" spans="30:32" x14ac:dyDescent="0.2">
      <c r="AD29909" s="11" t="s">
        <v>45526</v>
      </c>
      <c r="AE29909" s="10" t="s">
        <v>45527</v>
      </c>
      <c r="AF29909" s="10" t="s">
        <v>704</v>
      </c>
    </row>
    <row r="29910" spans="30:32" x14ac:dyDescent="0.2">
      <c r="AD29910" s="11" t="s">
        <v>45528</v>
      </c>
      <c r="AE29910" s="10" t="s">
        <v>21152</v>
      </c>
      <c r="AF29910" s="10" t="s">
        <v>704</v>
      </c>
    </row>
    <row r="29911" spans="30:32" x14ac:dyDescent="0.2">
      <c r="AD29911" s="11" t="s">
        <v>45529</v>
      </c>
      <c r="AE29911" s="10" t="s">
        <v>45530</v>
      </c>
      <c r="AF29911" s="10" t="s">
        <v>704</v>
      </c>
    </row>
    <row r="29912" spans="30:32" x14ac:dyDescent="0.2">
      <c r="AD29912" s="11" t="s">
        <v>45531</v>
      </c>
      <c r="AE29912" s="10" t="s">
        <v>9133</v>
      </c>
      <c r="AF29912" s="10" t="s">
        <v>704</v>
      </c>
    </row>
    <row r="29913" spans="30:32" x14ac:dyDescent="0.2">
      <c r="AD29913" s="11" t="s">
        <v>45532</v>
      </c>
      <c r="AE29913" s="10" t="s">
        <v>22037</v>
      </c>
      <c r="AF29913" s="10" t="s">
        <v>704</v>
      </c>
    </row>
    <row r="29914" spans="30:32" x14ac:dyDescent="0.2">
      <c r="AD29914" s="11" t="s">
        <v>45533</v>
      </c>
      <c r="AE29914" s="10" t="s">
        <v>45534</v>
      </c>
      <c r="AF29914" s="10" t="s">
        <v>704</v>
      </c>
    </row>
    <row r="29915" spans="30:32" x14ac:dyDescent="0.2">
      <c r="AD29915" s="11" t="s">
        <v>45535</v>
      </c>
      <c r="AE29915" s="10" t="s">
        <v>1050</v>
      </c>
      <c r="AF29915" s="10" t="s">
        <v>704</v>
      </c>
    </row>
    <row r="29916" spans="30:32" x14ac:dyDescent="0.2">
      <c r="AD29916" s="11" t="s">
        <v>45536</v>
      </c>
      <c r="AE29916" s="10" t="s">
        <v>24095</v>
      </c>
      <c r="AF29916" s="10" t="s">
        <v>704</v>
      </c>
    </row>
    <row r="29917" spans="30:32" x14ac:dyDescent="0.2">
      <c r="AD29917" s="11" t="s">
        <v>45537</v>
      </c>
      <c r="AE29917" s="10" t="s">
        <v>45538</v>
      </c>
      <c r="AF29917" s="10" t="s">
        <v>704</v>
      </c>
    </row>
    <row r="29918" spans="30:32" x14ac:dyDescent="0.2">
      <c r="AD29918" s="11" t="s">
        <v>45539</v>
      </c>
      <c r="AE29918" s="10" t="s">
        <v>44585</v>
      </c>
      <c r="AF29918" s="10" t="s">
        <v>704</v>
      </c>
    </row>
    <row r="29919" spans="30:32" x14ac:dyDescent="0.2">
      <c r="AD29919" s="11" t="s">
        <v>45540</v>
      </c>
      <c r="AE29919" s="10" t="s">
        <v>45541</v>
      </c>
      <c r="AF29919" s="10" t="s">
        <v>704</v>
      </c>
    </row>
    <row r="29920" spans="30:32" x14ac:dyDescent="0.2">
      <c r="AD29920" s="11" t="s">
        <v>45542</v>
      </c>
      <c r="AE29920" s="10" t="s">
        <v>45543</v>
      </c>
      <c r="AF29920" s="10" t="s">
        <v>704</v>
      </c>
    </row>
    <row r="29921" spans="30:32" x14ac:dyDescent="0.2">
      <c r="AD29921" s="11" t="s">
        <v>45544</v>
      </c>
      <c r="AE29921" s="10" t="s">
        <v>45545</v>
      </c>
      <c r="AF29921" s="10" t="s">
        <v>704</v>
      </c>
    </row>
    <row r="29922" spans="30:32" x14ac:dyDescent="0.2">
      <c r="AD29922" s="11" t="s">
        <v>45546</v>
      </c>
      <c r="AE29922" s="10" t="s">
        <v>45547</v>
      </c>
      <c r="AF29922" s="10" t="s">
        <v>704</v>
      </c>
    </row>
    <row r="29923" spans="30:32" x14ac:dyDescent="0.2">
      <c r="AD29923" s="11" t="s">
        <v>45548</v>
      </c>
      <c r="AE29923" s="10" t="s">
        <v>45549</v>
      </c>
      <c r="AF29923" s="10" t="s">
        <v>704</v>
      </c>
    </row>
    <row r="29924" spans="30:32" x14ac:dyDescent="0.2">
      <c r="AD29924" s="11" t="s">
        <v>45550</v>
      </c>
      <c r="AE29924" s="10" t="s">
        <v>21208</v>
      </c>
      <c r="AF29924" s="10" t="s">
        <v>704</v>
      </c>
    </row>
    <row r="29925" spans="30:32" x14ac:dyDescent="0.2">
      <c r="AD29925" s="11" t="s">
        <v>45551</v>
      </c>
      <c r="AE29925" s="10" t="s">
        <v>45552</v>
      </c>
      <c r="AF29925" s="10" t="s">
        <v>704</v>
      </c>
    </row>
    <row r="29926" spans="30:32" x14ac:dyDescent="0.2">
      <c r="AD29926" s="11" t="s">
        <v>45553</v>
      </c>
      <c r="AE29926" s="10" t="s">
        <v>45552</v>
      </c>
      <c r="AF29926" s="10" t="s">
        <v>704</v>
      </c>
    </row>
    <row r="29927" spans="30:32" x14ac:dyDescent="0.2">
      <c r="AD29927" s="11" t="s">
        <v>45554</v>
      </c>
      <c r="AE29927" s="10" t="s">
        <v>45555</v>
      </c>
      <c r="AF29927" s="10" t="s">
        <v>704</v>
      </c>
    </row>
    <row r="29928" spans="30:32" x14ac:dyDescent="0.2">
      <c r="AD29928" s="11" t="s">
        <v>45556</v>
      </c>
      <c r="AE29928" s="10" t="s">
        <v>45557</v>
      </c>
      <c r="AF29928" s="10" t="s">
        <v>704</v>
      </c>
    </row>
    <row r="29929" spans="30:32" x14ac:dyDescent="0.2">
      <c r="AD29929" s="11" t="s">
        <v>45558</v>
      </c>
      <c r="AE29929" s="10" t="s">
        <v>45559</v>
      </c>
      <c r="AF29929" s="10" t="s">
        <v>704</v>
      </c>
    </row>
    <row r="29930" spans="30:32" x14ac:dyDescent="0.2">
      <c r="AD29930" s="11" t="s">
        <v>45560</v>
      </c>
      <c r="AE29930" s="10" t="s">
        <v>26485</v>
      </c>
      <c r="AF29930" s="10" t="s">
        <v>704</v>
      </c>
    </row>
    <row r="29931" spans="30:32" x14ac:dyDescent="0.2">
      <c r="AD29931" s="11" t="s">
        <v>45561</v>
      </c>
      <c r="AE29931" s="10" t="s">
        <v>45562</v>
      </c>
      <c r="AF29931" s="10" t="s">
        <v>704</v>
      </c>
    </row>
    <row r="29932" spans="30:32" x14ac:dyDescent="0.2">
      <c r="AD29932" s="11" t="s">
        <v>45563</v>
      </c>
      <c r="AE29932" s="10" t="s">
        <v>1794</v>
      </c>
      <c r="AF29932" s="10" t="s">
        <v>704</v>
      </c>
    </row>
    <row r="29933" spans="30:32" x14ac:dyDescent="0.2">
      <c r="AD29933" s="11" t="s">
        <v>45564</v>
      </c>
      <c r="AE29933" s="10" t="s">
        <v>45565</v>
      </c>
      <c r="AF29933" s="10" t="s">
        <v>704</v>
      </c>
    </row>
    <row r="29934" spans="30:32" x14ac:dyDescent="0.2">
      <c r="AD29934" s="11" t="s">
        <v>45566</v>
      </c>
      <c r="AE29934" s="10" t="s">
        <v>17591</v>
      </c>
      <c r="AF29934" s="10" t="s">
        <v>704</v>
      </c>
    </row>
    <row r="29935" spans="30:32" x14ac:dyDescent="0.2">
      <c r="AD29935" s="11" t="s">
        <v>45567</v>
      </c>
      <c r="AE29935" s="10" t="s">
        <v>45568</v>
      </c>
      <c r="AF29935" s="10" t="s">
        <v>704</v>
      </c>
    </row>
    <row r="29936" spans="30:32" x14ac:dyDescent="0.2">
      <c r="AD29936" s="11" t="s">
        <v>45569</v>
      </c>
      <c r="AE29936" s="10" t="s">
        <v>7616</v>
      </c>
      <c r="AF29936" s="10" t="s">
        <v>704</v>
      </c>
    </row>
    <row r="29937" spans="30:32" x14ac:dyDescent="0.2">
      <c r="AD29937" s="11" t="s">
        <v>45570</v>
      </c>
      <c r="AE29937" s="10" t="s">
        <v>45571</v>
      </c>
      <c r="AF29937" s="10" t="s">
        <v>704</v>
      </c>
    </row>
    <row r="29938" spans="30:32" x14ac:dyDescent="0.2">
      <c r="AD29938" s="11" t="s">
        <v>45572</v>
      </c>
      <c r="AE29938" s="10" t="s">
        <v>45573</v>
      </c>
      <c r="AF29938" s="10" t="s">
        <v>704</v>
      </c>
    </row>
    <row r="29939" spans="30:32" x14ac:dyDescent="0.2">
      <c r="AD29939" s="11" t="s">
        <v>45574</v>
      </c>
      <c r="AE29939" s="10" t="s">
        <v>7624</v>
      </c>
      <c r="AF29939" s="10" t="s">
        <v>704</v>
      </c>
    </row>
    <row r="29940" spans="30:32" x14ac:dyDescent="0.2">
      <c r="AD29940" s="11" t="s">
        <v>45575</v>
      </c>
      <c r="AE29940" s="10" t="s">
        <v>45576</v>
      </c>
      <c r="AF29940" s="10" t="s">
        <v>704</v>
      </c>
    </row>
    <row r="29941" spans="30:32" x14ac:dyDescent="0.2">
      <c r="AD29941" s="11" t="s">
        <v>45577</v>
      </c>
      <c r="AE29941" s="10" t="s">
        <v>3093</v>
      </c>
      <c r="AF29941" s="10" t="s">
        <v>704</v>
      </c>
    </row>
    <row r="29942" spans="30:32" x14ac:dyDescent="0.2">
      <c r="AD29942" s="11" t="s">
        <v>45578</v>
      </c>
      <c r="AE29942" s="10" t="s">
        <v>22524</v>
      </c>
      <c r="AF29942" s="10" t="s">
        <v>704</v>
      </c>
    </row>
    <row r="29943" spans="30:32" x14ac:dyDescent="0.2">
      <c r="AD29943" s="11" t="s">
        <v>45579</v>
      </c>
      <c r="AE29943" s="10" t="s">
        <v>17599</v>
      </c>
      <c r="AF29943" s="10" t="s">
        <v>704</v>
      </c>
    </row>
    <row r="29944" spans="30:32" x14ac:dyDescent="0.2">
      <c r="AD29944" s="11" t="s">
        <v>45580</v>
      </c>
      <c r="AE29944" s="10" t="s">
        <v>45581</v>
      </c>
      <c r="AF29944" s="10" t="s">
        <v>704</v>
      </c>
    </row>
    <row r="29945" spans="30:32" x14ac:dyDescent="0.2">
      <c r="AD29945" s="11" t="s">
        <v>45582</v>
      </c>
      <c r="AE29945" s="10" t="s">
        <v>30088</v>
      </c>
      <c r="AF29945" s="10" t="s">
        <v>704</v>
      </c>
    </row>
    <row r="29946" spans="30:32" x14ac:dyDescent="0.2">
      <c r="AD29946" s="11" t="s">
        <v>45583</v>
      </c>
      <c r="AE29946" s="10" t="s">
        <v>14790</v>
      </c>
      <c r="AF29946" s="10" t="s">
        <v>704</v>
      </c>
    </row>
    <row r="29947" spans="30:32" x14ac:dyDescent="0.2">
      <c r="AD29947" s="11" t="s">
        <v>45584</v>
      </c>
      <c r="AE29947" s="10" t="s">
        <v>28324</v>
      </c>
      <c r="AF29947" s="10" t="s">
        <v>704</v>
      </c>
    </row>
    <row r="29948" spans="30:32" x14ac:dyDescent="0.2">
      <c r="AD29948" s="11" t="s">
        <v>45585</v>
      </c>
      <c r="AE29948" s="10" t="s">
        <v>1182</v>
      </c>
      <c r="AF29948" s="10" t="s">
        <v>704</v>
      </c>
    </row>
    <row r="29949" spans="30:32" x14ac:dyDescent="0.2">
      <c r="AD29949" s="11" t="s">
        <v>45586</v>
      </c>
      <c r="AE29949" s="10" t="s">
        <v>45587</v>
      </c>
      <c r="AF29949" s="10" t="s">
        <v>704</v>
      </c>
    </row>
    <row r="29950" spans="30:32" x14ac:dyDescent="0.2">
      <c r="AD29950" s="11" t="s">
        <v>45588</v>
      </c>
      <c r="AE29950" s="10" t="s">
        <v>29322</v>
      </c>
      <c r="AF29950" s="10" t="s">
        <v>704</v>
      </c>
    </row>
    <row r="29951" spans="30:32" x14ac:dyDescent="0.2">
      <c r="AD29951" s="11" t="s">
        <v>45589</v>
      </c>
      <c r="AE29951" s="10" t="s">
        <v>45590</v>
      </c>
      <c r="AF29951" s="10" t="s">
        <v>704</v>
      </c>
    </row>
    <row r="29952" spans="30:32" x14ac:dyDescent="0.2">
      <c r="AD29952" s="11" t="s">
        <v>45591</v>
      </c>
      <c r="AE29952" s="10" t="s">
        <v>7647</v>
      </c>
      <c r="AF29952" s="10" t="s">
        <v>704</v>
      </c>
    </row>
    <row r="29953" spans="30:32" x14ac:dyDescent="0.2">
      <c r="AD29953" s="11" t="s">
        <v>45592</v>
      </c>
      <c r="AE29953" s="10" t="s">
        <v>14802</v>
      </c>
      <c r="AF29953" s="10" t="s">
        <v>704</v>
      </c>
    </row>
    <row r="29954" spans="30:32" x14ac:dyDescent="0.2">
      <c r="AD29954" s="11" t="s">
        <v>45593</v>
      </c>
      <c r="AE29954" s="10" t="s">
        <v>14802</v>
      </c>
      <c r="AF29954" s="10" t="s">
        <v>704</v>
      </c>
    </row>
    <row r="29955" spans="30:32" x14ac:dyDescent="0.2">
      <c r="AD29955" s="11" t="s">
        <v>45594</v>
      </c>
      <c r="AE29955" s="10" t="s">
        <v>17628</v>
      </c>
      <c r="AF29955" s="10" t="s">
        <v>704</v>
      </c>
    </row>
    <row r="29956" spans="30:32" x14ac:dyDescent="0.2">
      <c r="AD29956" s="11" t="s">
        <v>45595</v>
      </c>
      <c r="AE29956" s="10" t="s">
        <v>45596</v>
      </c>
      <c r="AF29956" s="10" t="s">
        <v>704</v>
      </c>
    </row>
    <row r="29957" spans="30:32" x14ac:dyDescent="0.2">
      <c r="AD29957" s="11" t="s">
        <v>45597</v>
      </c>
      <c r="AE29957" s="10" t="s">
        <v>12200</v>
      </c>
      <c r="AF29957" s="10" t="s">
        <v>704</v>
      </c>
    </row>
    <row r="29958" spans="30:32" x14ac:dyDescent="0.2">
      <c r="AD29958" s="11" t="s">
        <v>45598</v>
      </c>
      <c r="AE29958" s="10" t="s">
        <v>5990</v>
      </c>
      <c r="AF29958" s="10" t="s">
        <v>704</v>
      </c>
    </row>
    <row r="29959" spans="30:32" x14ac:dyDescent="0.2">
      <c r="AD29959" s="11" t="s">
        <v>45599</v>
      </c>
      <c r="AE29959" s="10" t="s">
        <v>45600</v>
      </c>
      <c r="AF29959" s="10" t="s">
        <v>704</v>
      </c>
    </row>
    <row r="29960" spans="30:32" x14ac:dyDescent="0.2">
      <c r="AD29960" s="11" t="s">
        <v>45601</v>
      </c>
      <c r="AE29960" s="10" t="s">
        <v>45602</v>
      </c>
      <c r="AF29960" s="10" t="s">
        <v>704</v>
      </c>
    </row>
    <row r="29961" spans="30:32" x14ac:dyDescent="0.2">
      <c r="AD29961" s="11" t="s">
        <v>45603</v>
      </c>
      <c r="AE29961" s="10" t="s">
        <v>2408</v>
      </c>
      <c r="AF29961" s="10" t="s">
        <v>704</v>
      </c>
    </row>
    <row r="29962" spans="30:32" x14ac:dyDescent="0.2">
      <c r="AD29962" s="11" t="s">
        <v>45604</v>
      </c>
      <c r="AE29962" s="10" t="s">
        <v>45605</v>
      </c>
      <c r="AF29962" s="10" t="s">
        <v>704</v>
      </c>
    </row>
    <row r="29963" spans="30:32" x14ac:dyDescent="0.2">
      <c r="AD29963" s="11" t="s">
        <v>45606</v>
      </c>
      <c r="AE29963" s="10" t="s">
        <v>45607</v>
      </c>
      <c r="AF29963" s="10" t="s">
        <v>704</v>
      </c>
    </row>
    <row r="29964" spans="30:32" x14ac:dyDescent="0.2">
      <c r="AD29964" s="11" t="s">
        <v>45608</v>
      </c>
      <c r="AE29964" s="10" t="s">
        <v>4119</v>
      </c>
      <c r="AF29964" s="10" t="s">
        <v>704</v>
      </c>
    </row>
    <row r="29965" spans="30:32" x14ac:dyDescent="0.2">
      <c r="AD29965" s="11" t="s">
        <v>45609</v>
      </c>
      <c r="AE29965" s="10" t="s">
        <v>16129</v>
      </c>
      <c r="AF29965" s="10" t="s">
        <v>704</v>
      </c>
    </row>
    <row r="29966" spans="30:32" x14ac:dyDescent="0.2">
      <c r="AD29966" s="11" t="s">
        <v>45610</v>
      </c>
      <c r="AE29966" s="10" t="s">
        <v>45611</v>
      </c>
      <c r="AF29966" s="10" t="s">
        <v>704</v>
      </c>
    </row>
    <row r="29967" spans="30:32" x14ac:dyDescent="0.2">
      <c r="AD29967" s="11" t="s">
        <v>45612</v>
      </c>
      <c r="AE29967" s="10" t="s">
        <v>45613</v>
      </c>
      <c r="AF29967" s="10" t="s">
        <v>704</v>
      </c>
    </row>
    <row r="29968" spans="30:32" x14ac:dyDescent="0.2">
      <c r="AD29968" s="11" t="s">
        <v>45614</v>
      </c>
      <c r="AE29968" s="10" t="s">
        <v>26548</v>
      </c>
      <c r="AF29968" s="10" t="s">
        <v>704</v>
      </c>
    </row>
    <row r="29969" spans="30:32" x14ac:dyDescent="0.2">
      <c r="AD29969" s="11" t="s">
        <v>45615</v>
      </c>
      <c r="AE29969" s="10" t="s">
        <v>45616</v>
      </c>
      <c r="AF29969" s="10" t="s">
        <v>704</v>
      </c>
    </row>
    <row r="29970" spans="30:32" x14ac:dyDescent="0.2">
      <c r="AD29970" s="11" t="s">
        <v>45617</v>
      </c>
      <c r="AE29970" s="10" t="s">
        <v>45618</v>
      </c>
      <c r="AF29970" s="10" t="s">
        <v>704</v>
      </c>
    </row>
    <row r="29971" spans="30:32" x14ac:dyDescent="0.2">
      <c r="AD29971" s="11" t="s">
        <v>45619</v>
      </c>
      <c r="AE29971" s="10" t="s">
        <v>45620</v>
      </c>
      <c r="AF29971" s="10" t="s">
        <v>704</v>
      </c>
    </row>
    <row r="29972" spans="30:32" x14ac:dyDescent="0.2">
      <c r="AD29972" s="11" t="s">
        <v>45621</v>
      </c>
      <c r="AE29972" s="10" t="s">
        <v>10687</v>
      </c>
      <c r="AF29972" s="10" t="s">
        <v>704</v>
      </c>
    </row>
    <row r="29973" spans="30:32" x14ac:dyDescent="0.2">
      <c r="AD29973" s="11" t="s">
        <v>45622</v>
      </c>
      <c r="AE29973" s="10" t="s">
        <v>45623</v>
      </c>
      <c r="AF29973" s="10" t="s">
        <v>704</v>
      </c>
    </row>
    <row r="29974" spans="30:32" x14ac:dyDescent="0.2">
      <c r="AD29974" s="11" t="s">
        <v>45624</v>
      </c>
      <c r="AE29974" s="10" t="s">
        <v>45623</v>
      </c>
      <c r="AF29974" s="10" t="s">
        <v>704</v>
      </c>
    </row>
    <row r="29975" spans="30:32" x14ac:dyDescent="0.2">
      <c r="AD29975" s="11" t="s">
        <v>45625</v>
      </c>
      <c r="AE29975" s="10" t="s">
        <v>45623</v>
      </c>
      <c r="AF29975" s="10" t="s">
        <v>704</v>
      </c>
    </row>
    <row r="29976" spans="30:32" x14ac:dyDescent="0.2">
      <c r="AD29976" s="11" t="s">
        <v>45626</v>
      </c>
      <c r="AE29976" s="10" t="s">
        <v>45627</v>
      </c>
      <c r="AF29976" s="10" t="s">
        <v>704</v>
      </c>
    </row>
    <row r="29977" spans="30:32" x14ac:dyDescent="0.2">
      <c r="AD29977" s="11" t="s">
        <v>45628</v>
      </c>
      <c r="AE29977" s="10" t="s">
        <v>45629</v>
      </c>
      <c r="AF29977" s="10" t="s">
        <v>704</v>
      </c>
    </row>
    <row r="29978" spans="30:32" x14ac:dyDescent="0.2">
      <c r="AD29978" s="11" t="s">
        <v>45630</v>
      </c>
      <c r="AE29978" s="10" t="s">
        <v>45631</v>
      </c>
      <c r="AF29978" s="10" t="s">
        <v>704</v>
      </c>
    </row>
    <row r="29979" spans="30:32" x14ac:dyDescent="0.2">
      <c r="AD29979" s="11" t="s">
        <v>45632</v>
      </c>
      <c r="AE29979" s="10" t="s">
        <v>45633</v>
      </c>
      <c r="AF29979" s="10" t="s">
        <v>704</v>
      </c>
    </row>
    <row r="29980" spans="30:32" x14ac:dyDescent="0.2">
      <c r="AD29980" s="11" t="s">
        <v>45634</v>
      </c>
      <c r="AE29980" s="10" t="s">
        <v>45635</v>
      </c>
      <c r="AF29980" s="10" t="s">
        <v>704</v>
      </c>
    </row>
    <row r="29981" spans="30:32" x14ac:dyDescent="0.2">
      <c r="AD29981" s="11" t="s">
        <v>45636</v>
      </c>
      <c r="AE29981" s="10" t="s">
        <v>45637</v>
      </c>
      <c r="AF29981" s="10" t="s">
        <v>704</v>
      </c>
    </row>
    <row r="29982" spans="30:32" x14ac:dyDescent="0.2">
      <c r="AD29982" s="11" t="s">
        <v>45638</v>
      </c>
      <c r="AE29982" s="10" t="s">
        <v>2424</v>
      </c>
      <c r="AF29982" s="10" t="s">
        <v>704</v>
      </c>
    </row>
    <row r="29983" spans="30:32" x14ac:dyDescent="0.2">
      <c r="AD29983" s="11" t="s">
        <v>45639</v>
      </c>
      <c r="AE29983" s="10" t="s">
        <v>31859</v>
      </c>
      <c r="AF29983" s="10" t="s">
        <v>704</v>
      </c>
    </row>
    <row r="29984" spans="30:32" x14ac:dyDescent="0.2">
      <c r="AD29984" s="11" t="s">
        <v>45640</v>
      </c>
      <c r="AE29984" s="10" t="s">
        <v>45641</v>
      </c>
      <c r="AF29984" s="10" t="s">
        <v>704</v>
      </c>
    </row>
    <row r="29985" spans="30:32" x14ac:dyDescent="0.2">
      <c r="AD29985" s="11" t="s">
        <v>45642</v>
      </c>
      <c r="AE29985" s="10" t="s">
        <v>45643</v>
      </c>
      <c r="AF29985" s="10" t="s">
        <v>704</v>
      </c>
    </row>
    <row r="29986" spans="30:32" x14ac:dyDescent="0.2">
      <c r="AD29986" s="11" t="s">
        <v>45644</v>
      </c>
      <c r="AE29986" s="10" t="s">
        <v>25886</v>
      </c>
      <c r="AF29986" s="10" t="s">
        <v>704</v>
      </c>
    </row>
    <row r="29987" spans="30:32" x14ac:dyDescent="0.2">
      <c r="AD29987" s="11" t="s">
        <v>45645</v>
      </c>
      <c r="AE29987" s="10" t="s">
        <v>44697</v>
      </c>
      <c r="AF29987" s="10" t="s">
        <v>704</v>
      </c>
    </row>
    <row r="29988" spans="30:32" x14ac:dyDescent="0.2">
      <c r="AD29988" s="11" t="s">
        <v>45646</v>
      </c>
      <c r="AE29988" s="10" t="s">
        <v>44697</v>
      </c>
      <c r="AF29988" s="10" t="s">
        <v>704</v>
      </c>
    </row>
    <row r="29989" spans="30:32" x14ac:dyDescent="0.2">
      <c r="AD29989" s="11" t="s">
        <v>45647</v>
      </c>
      <c r="AE29989" s="10" t="s">
        <v>44697</v>
      </c>
      <c r="AF29989" s="10" t="s">
        <v>704</v>
      </c>
    </row>
    <row r="29990" spans="30:32" x14ac:dyDescent="0.2">
      <c r="AD29990" s="11" t="s">
        <v>45648</v>
      </c>
      <c r="AE29990" s="10" t="s">
        <v>44697</v>
      </c>
      <c r="AF29990" s="10" t="s">
        <v>704</v>
      </c>
    </row>
    <row r="29991" spans="30:32" x14ac:dyDescent="0.2">
      <c r="AD29991" s="11" t="s">
        <v>45649</v>
      </c>
      <c r="AE29991" s="10" t="s">
        <v>44697</v>
      </c>
      <c r="AF29991" s="10" t="s">
        <v>704</v>
      </c>
    </row>
    <row r="29992" spans="30:32" x14ac:dyDescent="0.2">
      <c r="AD29992" s="11" t="s">
        <v>45650</v>
      </c>
      <c r="AE29992" s="10" t="s">
        <v>44697</v>
      </c>
      <c r="AF29992" s="10" t="s">
        <v>704</v>
      </c>
    </row>
    <row r="29993" spans="30:32" x14ac:dyDescent="0.2">
      <c r="AD29993" s="11" t="s">
        <v>45651</v>
      </c>
      <c r="AE29993" s="10" t="s">
        <v>45652</v>
      </c>
      <c r="AF29993" s="10" t="s">
        <v>704</v>
      </c>
    </row>
    <row r="29994" spans="30:32" x14ac:dyDescent="0.2">
      <c r="AD29994" s="11" t="s">
        <v>45653</v>
      </c>
      <c r="AE29994" s="10" t="s">
        <v>45654</v>
      </c>
      <c r="AF29994" s="10" t="s">
        <v>704</v>
      </c>
    </row>
    <row r="29995" spans="30:32" x14ac:dyDescent="0.2">
      <c r="AD29995" s="11" t="s">
        <v>45655</v>
      </c>
      <c r="AE29995" s="10" t="s">
        <v>8714</v>
      </c>
      <c r="AF29995" s="10" t="s">
        <v>704</v>
      </c>
    </row>
    <row r="29996" spans="30:32" x14ac:dyDescent="0.2">
      <c r="AD29996" s="11" t="s">
        <v>45656</v>
      </c>
      <c r="AE29996" s="10" t="s">
        <v>13190</v>
      </c>
      <c r="AF29996" s="10" t="s">
        <v>704</v>
      </c>
    </row>
    <row r="29997" spans="30:32" x14ac:dyDescent="0.2">
      <c r="AD29997" s="11" t="s">
        <v>45657</v>
      </c>
      <c r="AE29997" s="10" t="s">
        <v>13769</v>
      </c>
      <c r="AF29997" s="10" t="s">
        <v>704</v>
      </c>
    </row>
    <row r="29998" spans="30:32" x14ac:dyDescent="0.2">
      <c r="AD29998" s="11" t="s">
        <v>45658</v>
      </c>
      <c r="AE29998" s="10" t="s">
        <v>45659</v>
      </c>
      <c r="AF29998" s="10" t="s">
        <v>704</v>
      </c>
    </row>
    <row r="29999" spans="30:32" x14ac:dyDescent="0.2">
      <c r="AD29999" s="11" t="s">
        <v>45660</v>
      </c>
      <c r="AE29999" s="10" t="s">
        <v>45661</v>
      </c>
      <c r="AF29999" s="10" t="s">
        <v>704</v>
      </c>
    </row>
    <row r="30000" spans="30:32" x14ac:dyDescent="0.2">
      <c r="AD30000" s="11" t="s">
        <v>45662</v>
      </c>
      <c r="AE30000" s="10" t="s">
        <v>45663</v>
      </c>
      <c r="AF30000" s="10" t="s">
        <v>704</v>
      </c>
    </row>
    <row r="30001" spans="30:32" x14ac:dyDescent="0.2">
      <c r="AD30001" s="11" t="s">
        <v>45664</v>
      </c>
      <c r="AE30001" s="10" t="s">
        <v>45665</v>
      </c>
      <c r="AF30001" s="10" t="s">
        <v>704</v>
      </c>
    </row>
    <row r="30002" spans="30:32" x14ac:dyDescent="0.2">
      <c r="AD30002" s="11" t="s">
        <v>45666</v>
      </c>
      <c r="AE30002" s="10" t="s">
        <v>45667</v>
      </c>
      <c r="AF30002" s="10" t="s">
        <v>704</v>
      </c>
    </row>
    <row r="30003" spans="30:32" x14ac:dyDescent="0.2">
      <c r="AD30003" s="11" t="s">
        <v>45668</v>
      </c>
      <c r="AE30003" s="10" t="s">
        <v>45669</v>
      </c>
      <c r="AF30003" s="10" t="s">
        <v>704</v>
      </c>
    </row>
    <row r="30004" spans="30:32" x14ac:dyDescent="0.2">
      <c r="AD30004" s="11" t="s">
        <v>45670</v>
      </c>
      <c r="AE30004" s="10" t="s">
        <v>45671</v>
      </c>
      <c r="AF30004" s="10" t="s">
        <v>704</v>
      </c>
    </row>
    <row r="30005" spans="30:32" x14ac:dyDescent="0.2">
      <c r="AD30005" s="11" t="s">
        <v>45672</v>
      </c>
      <c r="AE30005" s="10" t="s">
        <v>45671</v>
      </c>
      <c r="AF30005" s="10" t="s">
        <v>704</v>
      </c>
    </row>
    <row r="30006" spans="30:32" x14ac:dyDescent="0.2">
      <c r="AD30006" s="11" t="s">
        <v>45673</v>
      </c>
      <c r="AE30006" s="10" t="s">
        <v>45671</v>
      </c>
      <c r="AF30006" s="10" t="s">
        <v>704</v>
      </c>
    </row>
    <row r="30007" spans="30:32" x14ac:dyDescent="0.2">
      <c r="AD30007" s="11" t="s">
        <v>45674</v>
      </c>
      <c r="AE30007" s="10" t="s">
        <v>45671</v>
      </c>
      <c r="AF30007" s="10" t="s">
        <v>704</v>
      </c>
    </row>
    <row r="30008" spans="30:32" x14ac:dyDescent="0.2">
      <c r="AD30008" s="11" t="s">
        <v>45675</v>
      </c>
      <c r="AE30008" s="10" t="s">
        <v>45671</v>
      </c>
      <c r="AF30008" s="10" t="s">
        <v>704</v>
      </c>
    </row>
    <row r="30009" spans="30:32" x14ac:dyDescent="0.2">
      <c r="AD30009" s="11" t="s">
        <v>45676</v>
      </c>
      <c r="AE30009" s="10" t="s">
        <v>45671</v>
      </c>
      <c r="AF30009" s="10" t="s">
        <v>704</v>
      </c>
    </row>
    <row r="30010" spans="30:32" x14ac:dyDescent="0.2">
      <c r="AD30010" s="11" t="s">
        <v>45677</v>
      </c>
      <c r="AE30010" s="10" t="s">
        <v>45671</v>
      </c>
      <c r="AF30010" s="10" t="s">
        <v>704</v>
      </c>
    </row>
    <row r="30011" spans="30:32" x14ac:dyDescent="0.2">
      <c r="AD30011" s="11" t="s">
        <v>45678</v>
      </c>
      <c r="AE30011" s="10" t="s">
        <v>45671</v>
      </c>
      <c r="AF30011" s="10" t="s">
        <v>704</v>
      </c>
    </row>
    <row r="30012" spans="30:32" x14ac:dyDescent="0.2">
      <c r="AD30012" s="11" t="s">
        <v>45679</v>
      </c>
      <c r="AE30012" s="10" t="s">
        <v>45671</v>
      </c>
      <c r="AF30012" s="10" t="s">
        <v>704</v>
      </c>
    </row>
    <row r="30013" spans="30:32" x14ac:dyDescent="0.2">
      <c r="AD30013" s="11" t="s">
        <v>45680</v>
      </c>
      <c r="AE30013" s="10" t="s">
        <v>45671</v>
      </c>
      <c r="AF30013" s="10" t="s">
        <v>704</v>
      </c>
    </row>
    <row r="30014" spans="30:32" x14ac:dyDescent="0.2">
      <c r="AD30014" s="11" t="s">
        <v>45681</v>
      </c>
      <c r="AE30014" s="10" t="s">
        <v>45671</v>
      </c>
      <c r="AF30014" s="10" t="s">
        <v>704</v>
      </c>
    </row>
    <row r="30015" spans="30:32" x14ac:dyDescent="0.2">
      <c r="AD30015" s="11" t="s">
        <v>45682</v>
      </c>
      <c r="AE30015" s="10" t="s">
        <v>45671</v>
      </c>
      <c r="AF30015" s="10" t="s">
        <v>704</v>
      </c>
    </row>
    <row r="30016" spans="30:32" x14ac:dyDescent="0.2">
      <c r="AD30016" s="11" t="s">
        <v>45683</v>
      </c>
      <c r="AE30016" s="10" t="s">
        <v>45671</v>
      </c>
      <c r="AF30016" s="10" t="s">
        <v>704</v>
      </c>
    </row>
    <row r="30017" spans="30:32" x14ac:dyDescent="0.2">
      <c r="AD30017" s="11" t="s">
        <v>45684</v>
      </c>
      <c r="AE30017" s="10" t="s">
        <v>45671</v>
      </c>
      <c r="AF30017" s="10" t="s">
        <v>704</v>
      </c>
    </row>
    <row r="30018" spans="30:32" x14ac:dyDescent="0.2">
      <c r="AD30018" s="11" t="s">
        <v>45685</v>
      </c>
      <c r="AE30018" s="10" t="s">
        <v>45671</v>
      </c>
      <c r="AF30018" s="10" t="s">
        <v>704</v>
      </c>
    </row>
    <row r="30019" spans="30:32" x14ac:dyDescent="0.2">
      <c r="AD30019" s="11" t="s">
        <v>45686</v>
      </c>
      <c r="AE30019" s="10" t="s">
        <v>45671</v>
      </c>
      <c r="AF30019" s="10" t="s">
        <v>704</v>
      </c>
    </row>
    <row r="30020" spans="30:32" x14ac:dyDescent="0.2">
      <c r="AD30020" s="11" t="s">
        <v>45687</v>
      </c>
      <c r="AE30020" s="10" t="s">
        <v>45671</v>
      </c>
      <c r="AF30020" s="10" t="s">
        <v>704</v>
      </c>
    </row>
    <row r="30021" spans="30:32" x14ac:dyDescent="0.2">
      <c r="AD30021" s="11" t="s">
        <v>45688</v>
      </c>
      <c r="AE30021" s="10" t="s">
        <v>45671</v>
      </c>
      <c r="AF30021" s="10" t="s">
        <v>704</v>
      </c>
    </row>
    <row r="30022" spans="30:32" x14ac:dyDescent="0.2">
      <c r="AD30022" s="11" t="s">
        <v>45689</v>
      </c>
      <c r="AE30022" s="10" t="s">
        <v>45671</v>
      </c>
      <c r="AF30022" s="10" t="s">
        <v>704</v>
      </c>
    </row>
    <row r="30023" spans="30:32" x14ac:dyDescent="0.2">
      <c r="AD30023" s="11" t="s">
        <v>45690</v>
      </c>
      <c r="AE30023" s="10" t="s">
        <v>45671</v>
      </c>
      <c r="AF30023" s="10" t="s">
        <v>704</v>
      </c>
    </row>
    <row r="30024" spans="30:32" x14ac:dyDescent="0.2">
      <c r="AD30024" s="11" t="s">
        <v>45691</v>
      </c>
      <c r="AE30024" s="10" t="s">
        <v>45671</v>
      </c>
      <c r="AF30024" s="10" t="s">
        <v>704</v>
      </c>
    </row>
    <row r="30025" spans="30:32" x14ac:dyDescent="0.2">
      <c r="AD30025" s="11" t="s">
        <v>45692</v>
      </c>
      <c r="AE30025" s="10" t="s">
        <v>45671</v>
      </c>
      <c r="AF30025" s="10" t="s">
        <v>704</v>
      </c>
    </row>
    <row r="30026" spans="30:32" x14ac:dyDescent="0.2">
      <c r="AD30026" s="11" t="s">
        <v>45693</v>
      </c>
      <c r="AE30026" s="10" t="s">
        <v>45671</v>
      </c>
      <c r="AF30026" s="10" t="s">
        <v>704</v>
      </c>
    </row>
    <row r="30027" spans="30:32" x14ac:dyDescent="0.2">
      <c r="AD30027" s="11" t="s">
        <v>45694</v>
      </c>
      <c r="AE30027" s="10" t="s">
        <v>45671</v>
      </c>
      <c r="AF30027" s="10" t="s">
        <v>704</v>
      </c>
    </row>
    <row r="30028" spans="30:32" x14ac:dyDescent="0.2">
      <c r="AD30028" s="11" t="s">
        <v>45695</v>
      </c>
      <c r="AE30028" s="10" t="s">
        <v>45671</v>
      </c>
      <c r="AF30028" s="10" t="s">
        <v>704</v>
      </c>
    </row>
    <row r="30029" spans="30:32" x14ac:dyDescent="0.2">
      <c r="AD30029" s="11" t="s">
        <v>45696</v>
      </c>
      <c r="AE30029" s="10" t="s">
        <v>45671</v>
      </c>
      <c r="AF30029" s="10" t="s">
        <v>704</v>
      </c>
    </row>
    <row r="30030" spans="30:32" x14ac:dyDescent="0.2">
      <c r="AD30030" s="11" t="s">
        <v>45697</v>
      </c>
      <c r="AE30030" s="10" t="s">
        <v>45671</v>
      </c>
      <c r="AF30030" s="10" t="s">
        <v>704</v>
      </c>
    </row>
    <row r="30031" spans="30:32" x14ac:dyDescent="0.2">
      <c r="AD30031" s="11" t="s">
        <v>45698</v>
      </c>
      <c r="AE30031" s="10" t="s">
        <v>45671</v>
      </c>
      <c r="AF30031" s="10" t="s">
        <v>704</v>
      </c>
    </row>
    <row r="30032" spans="30:32" x14ac:dyDescent="0.2">
      <c r="AD30032" s="11" t="s">
        <v>45699</v>
      </c>
      <c r="AE30032" s="10" t="s">
        <v>45671</v>
      </c>
      <c r="AF30032" s="10" t="s">
        <v>704</v>
      </c>
    </row>
    <row r="30033" spans="30:32" x14ac:dyDescent="0.2">
      <c r="AD30033" s="11" t="s">
        <v>45700</v>
      </c>
      <c r="AE30033" s="10" t="s">
        <v>45671</v>
      </c>
      <c r="AF30033" s="10" t="s">
        <v>704</v>
      </c>
    </row>
    <row r="30034" spans="30:32" x14ac:dyDescent="0.2">
      <c r="AD30034" s="11" t="s">
        <v>45701</v>
      </c>
      <c r="AE30034" s="10" t="s">
        <v>45671</v>
      </c>
      <c r="AF30034" s="10" t="s">
        <v>704</v>
      </c>
    </row>
    <row r="30035" spans="30:32" x14ac:dyDescent="0.2">
      <c r="AD30035" s="11" t="s">
        <v>45702</v>
      </c>
      <c r="AE30035" s="10" t="s">
        <v>45671</v>
      </c>
      <c r="AF30035" s="10" t="s">
        <v>704</v>
      </c>
    </row>
    <row r="30036" spans="30:32" x14ac:dyDescent="0.2">
      <c r="AD30036" s="11" t="s">
        <v>45703</v>
      </c>
      <c r="AE30036" s="10" t="s">
        <v>45671</v>
      </c>
      <c r="AF30036" s="10" t="s">
        <v>704</v>
      </c>
    </row>
    <row r="30037" spans="30:32" x14ac:dyDescent="0.2">
      <c r="AD30037" s="11" t="s">
        <v>45704</v>
      </c>
      <c r="AE30037" s="10" t="s">
        <v>45671</v>
      </c>
      <c r="AF30037" s="10" t="s">
        <v>704</v>
      </c>
    </row>
    <row r="30038" spans="30:32" x14ac:dyDescent="0.2">
      <c r="AD30038" s="11" t="s">
        <v>45705</v>
      </c>
      <c r="AE30038" s="10" t="s">
        <v>45671</v>
      </c>
      <c r="AF30038" s="10" t="s">
        <v>704</v>
      </c>
    </row>
    <row r="30039" spans="30:32" x14ac:dyDescent="0.2">
      <c r="AD30039" s="11" t="s">
        <v>45706</v>
      </c>
      <c r="AE30039" s="10" t="s">
        <v>45671</v>
      </c>
      <c r="AF30039" s="10" t="s">
        <v>704</v>
      </c>
    </row>
    <row r="30040" spans="30:32" x14ac:dyDescent="0.2">
      <c r="AD30040" s="11" t="s">
        <v>45707</v>
      </c>
      <c r="AE30040" s="10" t="s">
        <v>45671</v>
      </c>
      <c r="AF30040" s="10" t="s">
        <v>704</v>
      </c>
    </row>
    <row r="30041" spans="30:32" x14ac:dyDescent="0.2">
      <c r="AD30041" s="11" t="s">
        <v>45708</v>
      </c>
      <c r="AE30041" s="10" t="s">
        <v>45671</v>
      </c>
      <c r="AF30041" s="10" t="s">
        <v>704</v>
      </c>
    </row>
    <row r="30042" spans="30:32" x14ac:dyDescent="0.2">
      <c r="AD30042" s="11" t="s">
        <v>45709</v>
      </c>
      <c r="AE30042" s="10" t="s">
        <v>45671</v>
      </c>
      <c r="AF30042" s="10" t="s">
        <v>704</v>
      </c>
    </row>
    <row r="30043" spans="30:32" x14ac:dyDescent="0.2">
      <c r="AD30043" s="11" t="s">
        <v>45710</v>
      </c>
      <c r="AE30043" s="10" t="s">
        <v>45671</v>
      </c>
      <c r="AF30043" s="10" t="s">
        <v>704</v>
      </c>
    </row>
    <row r="30044" spans="30:32" x14ac:dyDescent="0.2">
      <c r="AD30044" s="11" t="s">
        <v>45711</v>
      </c>
      <c r="AE30044" s="10" t="s">
        <v>45671</v>
      </c>
      <c r="AF30044" s="10" t="s">
        <v>704</v>
      </c>
    </row>
    <row r="30045" spans="30:32" x14ac:dyDescent="0.2">
      <c r="AD30045" s="11" t="s">
        <v>45712</v>
      </c>
      <c r="AE30045" s="10" t="s">
        <v>45671</v>
      </c>
      <c r="AF30045" s="10" t="s">
        <v>704</v>
      </c>
    </row>
    <row r="30046" spans="30:32" x14ac:dyDescent="0.2">
      <c r="AD30046" s="11" t="s">
        <v>45713</v>
      </c>
      <c r="AE30046" s="10" t="s">
        <v>45671</v>
      </c>
      <c r="AF30046" s="10" t="s">
        <v>704</v>
      </c>
    </row>
    <row r="30047" spans="30:32" x14ac:dyDescent="0.2">
      <c r="AD30047" s="11" t="s">
        <v>45714</v>
      </c>
      <c r="AE30047" s="10" t="s">
        <v>45671</v>
      </c>
      <c r="AF30047" s="10" t="s">
        <v>704</v>
      </c>
    </row>
    <row r="30048" spans="30:32" x14ac:dyDescent="0.2">
      <c r="AD30048" s="11" t="s">
        <v>45715</v>
      </c>
      <c r="AE30048" s="10" t="s">
        <v>45671</v>
      </c>
      <c r="AF30048" s="10" t="s">
        <v>704</v>
      </c>
    </row>
    <row r="30049" spans="30:32" x14ac:dyDescent="0.2">
      <c r="AD30049" s="11" t="s">
        <v>45716</v>
      </c>
      <c r="AE30049" s="10" t="s">
        <v>45671</v>
      </c>
      <c r="AF30049" s="10" t="s">
        <v>704</v>
      </c>
    </row>
    <row r="30050" spans="30:32" x14ac:dyDescent="0.2">
      <c r="AD30050" s="11" t="s">
        <v>45717</v>
      </c>
      <c r="AE30050" s="10" t="s">
        <v>45671</v>
      </c>
      <c r="AF30050" s="10" t="s">
        <v>704</v>
      </c>
    </row>
    <row r="30051" spans="30:32" x14ac:dyDescent="0.2">
      <c r="AD30051" s="11" t="s">
        <v>45718</v>
      </c>
      <c r="AE30051" s="10" t="s">
        <v>45671</v>
      </c>
      <c r="AF30051" s="10" t="s">
        <v>704</v>
      </c>
    </row>
    <row r="30052" spans="30:32" x14ac:dyDescent="0.2">
      <c r="AD30052" s="11" t="s">
        <v>45719</v>
      </c>
      <c r="AE30052" s="10" t="s">
        <v>45671</v>
      </c>
      <c r="AF30052" s="10" t="s">
        <v>704</v>
      </c>
    </row>
    <row r="30053" spans="30:32" x14ac:dyDescent="0.2">
      <c r="AD30053" s="11" t="s">
        <v>45720</v>
      </c>
      <c r="AE30053" s="10" t="s">
        <v>45671</v>
      </c>
      <c r="AF30053" s="10" t="s">
        <v>704</v>
      </c>
    </row>
    <row r="30054" spans="30:32" x14ac:dyDescent="0.2">
      <c r="AD30054" s="11" t="s">
        <v>45721</v>
      </c>
      <c r="AE30054" s="10" t="s">
        <v>45671</v>
      </c>
      <c r="AF30054" s="10" t="s">
        <v>704</v>
      </c>
    </row>
    <row r="30055" spans="30:32" x14ac:dyDescent="0.2">
      <c r="AD30055" s="11" t="s">
        <v>45722</v>
      </c>
      <c r="AE30055" s="10" t="s">
        <v>45671</v>
      </c>
      <c r="AF30055" s="10" t="s">
        <v>704</v>
      </c>
    </row>
    <row r="30056" spans="30:32" x14ac:dyDescent="0.2">
      <c r="AD30056" s="11" t="s">
        <v>45723</v>
      </c>
      <c r="AE30056" s="10" t="s">
        <v>45671</v>
      </c>
      <c r="AF30056" s="10" t="s">
        <v>704</v>
      </c>
    </row>
    <row r="30057" spans="30:32" x14ac:dyDescent="0.2">
      <c r="AD30057" s="11" t="s">
        <v>45724</v>
      </c>
      <c r="AE30057" s="10" t="s">
        <v>45671</v>
      </c>
      <c r="AF30057" s="10" t="s">
        <v>704</v>
      </c>
    </row>
    <row r="30058" spans="30:32" x14ac:dyDescent="0.2">
      <c r="AD30058" s="11" t="s">
        <v>45725</v>
      </c>
      <c r="AE30058" s="10" t="s">
        <v>45671</v>
      </c>
      <c r="AF30058" s="10" t="s">
        <v>704</v>
      </c>
    </row>
    <row r="30059" spans="30:32" x14ac:dyDescent="0.2">
      <c r="AD30059" s="11" t="s">
        <v>45726</v>
      </c>
      <c r="AE30059" s="10" t="s">
        <v>45671</v>
      </c>
      <c r="AF30059" s="10" t="s">
        <v>704</v>
      </c>
    </row>
    <row r="30060" spans="30:32" x14ac:dyDescent="0.2">
      <c r="AD30060" s="11" t="s">
        <v>45727</v>
      </c>
      <c r="AE30060" s="10" t="s">
        <v>45671</v>
      </c>
      <c r="AF30060" s="10" t="s">
        <v>704</v>
      </c>
    </row>
    <row r="30061" spans="30:32" x14ac:dyDescent="0.2">
      <c r="AD30061" s="11" t="s">
        <v>45728</v>
      </c>
      <c r="AE30061" s="10" t="s">
        <v>45671</v>
      </c>
      <c r="AF30061" s="10" t="s">
        <v>704</v>
      </c>
    </row>
    <row r="30062" spans="30:32" x14ac:dyDescent="0.2">
      <c r="AD30062" s="11" t="s">
        <v>45729</v>
      </c>
      <c r="AE30062" s="10" t="s">
        <v>45671</v>
      </c>
      <c r="AF30062" s="10" t="s">
        <v>704</v>
      </c>
    </row>
    <row r="30063" spans="30:32" x14ac:dyDescent="0.2">
      <c r="AD30063" s="11" t="s">
        <v>45730</v>
      </c>
      <c r="AE30063" s="10" t="s">
        <v>45671</v>
      </c>
      <c r="AF30063" s="10" t="s">
        <v>704</v>
      </c>
    </row>
    <row r="30064" spans="30:32" x14ac:dyDescent="0.2">
      <c r="AD30064" s="11" t="s">
        <v>45731</v>
      </c>
      <c r="AE30064" s="10" t="s">
        <v>45671</v>
      </c>
      <c r="AF30064" s="10" t="s">
        <v>704</v>
      </c>
    </row>
    <row r="30065" spans="30:32" x14ac:dyDescent="0.2">
      <c r="AD30065" s="11" t="s">
        <v>45732</v>
      </c>
      <c r="AE30065" s="10" t="s">
        <v>45671</v>
      </c>
      <c r="AF30065" s="10" t="s">
        <v>704</v>
      </c>
    </row>
    <row r="30066" spans="30:32" x14ac:dyDescent="0.2">
      <c r="AD30066" s="11" t="s">
        <v>45733</v>
      </c>
      <c r="AE30066" s="10" t="s">
        <v>45671</v>
      </c>
      <c r="AF30066" s="10" t="s">
        <v>704</v>
      </c>
    </row>
    <row r="30067" spans="30:32" x14ac:dyDescent="0.2">
      <c r="AD30067" s="11" t="s">
        <v>45734</v>
      </c>
      <c r="AE30067" s="10" t="s">
        <v>45671</v>
      </c>
      <c r="AF30067" s="10" t="s">
        <v>704</v>
      </c>
    </row>
    <row r="30068" spans="30:32" x14ac:dyDescent="0.2">
      <c r="AD30068" s="11" t="s">
        <v>45735</v>
      </c>
      <c r="AE30068" s="10" t="s">
        <v>45671</v>
      </c>
      <c r="AF30068" s="10" t="s">
        <v>704</v>
      </c>
    </row>
    <row r="30069" spans="30:32" x14ac:dyDescent="0.2">
      <c r="AD30069" s="11" t="s">
        <v>45736</v>
      </c>
      <c r="AE30069" s="10" t="s">
        <v>45671</v>
      </c>
      <c r="AF30069" s="10" t="s">
        <v>704</v>
      </c>
    </row>
    <row r="30070" spans="30:32" x14ac:dyDescent="0.2">
      <c r="AD30070" s="11" t="s">
        <v>45737</v>
      </c>
      <c r="AE30070" s="10" t="s">
        <v>45671</v>
      </c>
      <c r="AF30070" s="10" t="s">
        <v>704</v>
      </c>
    </row>
    <row r="30071" spans="30:32" x14ac:dyDescent="0.2">
      <c r="AD30071" s="11" t="s">
        <v>45738</v>
      </c>
      <c r="AE30071" s="10" t="s">
        <v>45671</v>
      </c>
      <c r="AF30071" s="10" t="s">
        <v>704</v>
      </c>
    </row>
    <row r="30072" spans="30:32" x14ac:dyDescent="0.2">
      <c r="AD30072" s="11" t="s">
        <v>45739</v>
      </c>
      <c r="AE30072" s="10" t="s">
        <v>45671</v>
      </c>
      <c r="AF30072" s="10" t="s">
        <v>704</v>
      </c>
    </row>
    <row r="30073" spans="30:32" x14ac:dyDescent="0.2">
      <c r="AD30073" s="11" t="s">
        <v>45740</v>
      </c>
      <c r="AE30073" s="10" t="s">
        <v>45671</v>
      </c>
      <c r="AF30073" s="10" t="s">
        <v>704</v>
      </c>
    </row>
    <row r="30074" spans="30:32" x14ac:dyDescent="0.2">
      <c r="AD30074" s="11" t="s">
        <v>45741</v>
      </c>
      <c r="AE30074" s="10" t="s">
        <v>45671</v>
      </c>
      <c r="AF30074" s="10" t="s">
        <v>704</v>
      </c>
    </row>
    <row r="30075" spans="30:32" x14ac:dyDescent="0.2">
      <c r="AD30075" s="11" t="s">
        <v>45742</v>
      </c>
      <c r="AE30075" s="10" t="s">
        <v>45671</v>
      </c>
      <c r="AF30075" s="10" t="s">
        <v>704</v>
      </c>
    </row>
    <row r="30076" spans="30:32" x14ac:dyDescent="0.2">
      <c r="AD30076" s="11" t="s">
        <v>45743</v>
      </c>
      <c r="AE30076" s="10" t="s">
        <v>45671</v>
      </c>
      <c r="AF30076" s="10" t="s">
        <v>704</v>
      </c>
    </row>
    <row r="30077" spans="30:32" x14ac:dyDescent="0.2">
      <c r="AD30077" s="11" t="s">
        <v>45744</v>
      </c>
      <c r="AE30077" s="10" t="s">
        <v>45671</v>
      </c>
      <c r="AF30077" s="10" t="s">
        <v>704</v>
      </c>
    </row>
    <row r="30078" spans="30:32" x14ac:dyDescent="0.2">
      <c r="AD30078" s="11" t="s">
        <v>45745</v>
      </c>
      <c r="AE30078" s="10" t="s">
        <v>45671</v>
      </c>
      <c r="AF30078" s="10" t="s">
        <v>704</v>
      </c>
    </row>
    <row r="30079" spans="30:32" x14ac:dyDescent="0.2">
      <c r="AD30079" s="11" t="s">
        <v>45746</v>
      </c>
      <c r="AE30079" s="10" t="s">
        <v>45747</v>
      </c>
      <c r="AF30079" s="10" t="s">
        <v>704</v>
      </c>
    </row>
    <row r="30080" spans="30:32" x14ac:dyDescent="0.2">
      <c r="AD30080" s="11" t="s">
        <v>45748</v>
      </c>
      <c r="AE30080" s="10" t="s">
        <v>45749</v>
      </c>
      <c r="AF30080" s="10" t="s">
        <v>704</v>
      </c>
    </row>
    <row r="30081" spans="30:32" x14ac:dyDescent="0.2">
      <c r="AD30081" s="11" t="s">
        <v>45750</v>
      </c>
      <c r="AE30081" s="10" t="s">
        <v>38965</v>
      </c>
      <c r="AF30081" s="10" t="s">
        <v>704</v>
      </c>
    </row>
    <row r="30082" spans="30:32" x14ac:dyDescent="0.2">
      <c r="AD30082" s="11" t="s">
        <v>45751</v>
      </c>
      <c r="AE30082" s="10" t="s">
        <v>45752</v>
      </c>
      <c r="AF30082" s="10" t="s">
        <v>704</v>
      </c>
    </row>
    <row r="30083" spans="30:32" x14ac:dyDescent="0.2">
      <c r="AD30083" s="11" t="s">
        <v>45753</v>
      </c>
      <c r="AE30083" s="10" t="s">
        <v>14925</v>
      </c>
      <c r="AF30083" s="10" t="s">
        <v>704</v>
      </c>
    </row>
    <row r="30084" spans="30:32" x14ac:dyDescent="0.2">
      <c r="AD30084" s="11" t="s">
        <v>45754</v>
      </c>
      <c r="AE30084" s="10" t="s">
        <v>14929</v>
      </c>
      <c r="AF30084" s="10" t="s">
        <v>704</v>
      </c>
    </row>
    <row r="30085" spans="30:32" x14ac:dyDescent="0.2">
      <c r="AD30085" s="11" t="s">
        <v>45755</v>
      </c>
      <c r="AE30085" s="10" t="s">
        <v>27597</v>
      </c>
      <c r="AF30085" s="10" t="s">
        <v>704</v>
      </c>
    </row>
    <row r="30086" spans="30:32" x14ac:dyDescent="0.2">
      <c r="AD30086" s="11" t="s">
        <v>45756</v>
      </c>
      <c r="AE30086" s="10" t="s">
        <v>45757</v>
      </c>
      <c r="AF30086" s="10" t="s">
        <v>704</v>
      </c>
    </row>
    <row r="30087" spans="30:32" x14ac:dyDescent="0.2">
      <c r="AD30087" s="11" t="s">
        <v>45758</v>
      </c>
      <c r="AE30087" s="10" t="s">
        <v>45759</v>
      </c>
      <c r="AF30087" s="10" t="s">
        <v>704</v>
      </c>
    </row>
    <row r="30088" spans="30:32" x14ac:dyDescent="0.2">
      <c r="AD30088" s="11" t="s">
        <v>45760</v>
      </c>
      <c r="AE30088" s="10" t="s">
        <v>9456</v>
      </c>
      <c r="AF30088" s="10" t="s">
        <v>704</v>
      </c>
    </row>
    <row r="30089" spans="30:32" x14ac:dyDescent="0.2">
      <c r="AD30089" s="11" t="s">
        <v>45761</v>
      </c>
      <c r="AE30089" s="10" t="s">
        <v>41957</v>
      </c>
      <c r="AF30089" s="10" t="s">
        <v>704</v>
      </c>
    </row>
    <row r="30090" spans="30:32" x14ac:dyDescent="0.2">
      <c r="AD30090" s="11" t="s">
        <v>45762</v>
      </c>
      <c r="AE30090" s="10" t="s">
        <v>13197</v>
      </c>
      <c r="AF30090" s="10" t="s">
        <v>704</v>
      </c>
    </row>
    <row r="30091" spans="30:32" x14ac:dyDescent="0.2">
      <c r="AD30091" s="11" t="s">
        <v>45763</v>
      </c>
      <c r="AE30091" s="10" t="s">
        <v>45764</v>
      </c>
      <c r="AF30091" s="10" t="s">
        <v>704</v>
      </c>
    </row>
    <row r="30092" spans="30:32" x14ac:dyDescent="0.2">
      <c r="AD30092" s="11" t="s">
        <v>45765</v>
      </c>
      <c r="AE30092" s="10" t="s">
        <v>45766</v>
      </c>
      <c r="AF30092" s="10" t="s">
        <v>704</v>
      </c>
    </row>
    <row r="30093" spans="30:32" x14ac:dyDescent="0.2">
      <c r="AD30093" s="11" t="s">
        <v>45767</v>
      </c>
      <c r="AE30093" s="10" t="s">
        <v>45768</v>
      </c>
      <c r="AF30093" s="10" t="s">
        <v>704</v>
      </c>
    </row>
    <row r="30094" spans="30:32" x14ac:dyDescent="0.2">
      <c r="AD30094" s="11" t="s">
        <v>45769</v>
      </c>
      <c r="AE30094" s="10" t="s">
        <v>45770</v>
      </c>
      <c r="AF30094" s="10" t="s">
        <v>704</v>
      </c>
    </row>
    <row r="30095" spans="30:32" x14ac:dyDescent="0.2">
      <c r="AD30095" s="11" t="s">
        <v>45771</v>
      </c>
      <c r="AE30095" s="10" t="s">
        <v>45772</v>
      </c>
      <c r="AF30095" s="10" t="s">
        <v>704</v>
      </c>
    </row>
    <row r="30096" spans="30:32" x14ac:dyDescent="0.2">
      <c r="AD30096" s="11" t="s">
        <v>45773</v>
      </c>
      <c r="AE30096" s="10" t="s">
        <v>26614</v>
      </c>
      <c r="AF30096" s="10" t="s">
        <v>704</v>
      </c>
    </row>
    <row r="30097" spans="30:32" x14ac:dyDescent="0.2">
      <c r="AD30097" s="11" t="s">
        <v>45774</v>
      </c>
      <c r="AE30097" s="10" t="s">
        <v>2528</v>
      </c>
      <c r="AF30097" s="10" t="s">
        <v>704</v>
      </c>
    </row>
    <row r="30098" spans="30:32" x14ac:dyDescent="0.2">
      <c r="AD30098" s="11" t="s">
        <v>45775</v>
      </c>
      <c r="AE30098" s="10" t="s">
        <v>45776</v>
      </c>
      <c r="AF30098" s="10" t="s">
        <v>704</v>
      </c>
    </row>
    <row r="30099" spans="30:32" x14ac:dyDescent="0.2">
      <c r="AD30099" s="11" t="s">
        <v>45777</v>
      </c>
      <c r="AE30099" s="10" t="s">
        <v>14978</v>
      </c>
      <c r="AF30099" s="10" t="s">
        <v>704</v>
      </c>
    </row>
    <row r="30100" spans="30:32" x14ac:dyDescent="0.2">
      <c r="AD30100" s="11" t="s">
        <v>45778</v>
      </c>
      <c r="AE30100" s="10" t="s">
        <v>14980</v>
      </c>
      <c r="AF30100" s="10" t="s">
        <v>704</v>
      </c>
    </row>
    <row r="30101" spans="30:32" x14ac:dyDescent="0.2">
      <c r="AD30101" s="11" t="s">
        <v>45779</v>
      </c>
      <c r="AE30101" s="10" t="s">
        <v>3181</v>
      </c>
      <c r="AF30101" s="10" t="s">
        <v>704</v>
      </c>
    </row>
    <row r="30102" spans="30:32" x14ac:dyDescent="0.2">
      <c r="AD30102" s="11" t="s">
        <v>45780</v>
      </c>
      <c r="AE30102" s="10" t="s">
        <v>45781</v>
      </c>
      <c r="AF30102" s="10" t="s">
        <v>704</v>
      </c>
    </row>
    <row r="30103" spans="30:32" x14ac:dyDescent="0.2">
      <c r="AD30103" s="11" t="s">
        <v>45782</v>
      </c>
      <c r="AE30103" s="10" t="s">
        <v>1471</v>
      </c>
      <c r="AF30103" s="10" t="s">
        <v>704</v>
      </c>
    </row>
    <row r="30104" spans="30:32" x14ac:dyDescent="0.2">
      <c r="AD30104" s="11" t="s">
        <v>45783</v>
      </c>
      <c r="AE30104" s="10" t="s">
        <v>45784</v>
      </c>
      <c r="AF30104" s="10" t="s">
        <v>704</v>
      </c>
    </row>
    <row r="30105" spans="30:32" x14ac:dyDescent="0.2">
      <c r="AD30105" s="11" t="s">
        <v>45785</v>
      </c>
      <c r="AE30105" s="10" t="s">
        <v>45786</v>
      </c>
      <c r="AF30105" s="10" t="s">
        <v>704</v>
      </c>
    </row>
    <row r="30106" spans="30:32" x14ac:dyDescent="0.2">
      <c r="AD30106" s="11" t="s">
        <v>45787</v>
      </c>
      <c r="AE30106" s="10" t="s">
        <v>45786</v>
      </c>
      <c r="AF30106" s="10" t="s">
        <v>704</v>
      </c>
    </row>
    <row r="30107" spans="30:32" x14ac:dyDescent="0.2">
      <c r="AD30107" s="11" t="s">
        <v>45788</v>
      </c>
      <c r="AE30107" s="10" t="s">
        <v>45786</v>
      </c>
      <c r="AF30107" s="10" t="s">
        <v>704</v>
      </c>
    </row>
    <row r="30108" spans="30:32" x14ac:dyDescent="0.2">
      <c r="AD30108" s="11" t="s">
        <v>45789</v>
      </c>
      <c r="AE30108" s="10" t="s">
        <v>45790</v>
      </c>
      <c r="AF30108" s="10" t="s">
        <v>704</v>
      </c>
    </row>
    <row r="30109" spans="30:32" x14ac:dyDescent="0.2">
      <c r="AD30109" s="11" t="s">
        <v>45791</v>
      </c>
      <c r="AE30109" s="10" t="s">
        <v>2543</v>
      </c>
      <c r="AF30109" s="10" t="s">
        <v>704</v>
      </c>
    </row>
    <row r="30110" spans="30:32" x14ac:dyDescent="0.2">
      <c r="AD30110" s="11" t="s">
        <v>45792</v>
      </c>
      <c r="AE30110" s="10" t="s">
        <v>45793</v>
      </c>
      <c r="AF30110" s="10" t="s">
        <v>704</v>
      </c>
    </row>
    <row r="30111" spans="30:32" x14ac:dyDescent="0.2">
      <c r="AD30111" s="11" t="s">
        <v>45794</v>
      </c>
      <c r="AE30111" s="10" t="s">
        <v>45795</v>
      </c>
      <c r="AF30111" s="10" t="s">
        <v>704</v>
      </c>
    </row>
    <row r="30112" spans="30:32" x14ac:dyDescent="0.2">
      <c r="AD30112" s="11" t="s">
        <v>45796</v>
      </c>
      <c r="AE30112" s="10" t="s">
        <v>28512</v>
      </c>
      <c r="AF30112" s="10" t="s">
        <v>704</v>
      </c>
    </row>
    <row r="30113" spans="30:32" x14ac:dyDescent="0.2">
      <c r="AD30113" s="11" t="s">
        <v>45797</v>
      </c>
      <c r="AE30113" s="10" t="s">
        <v>4214</v>
      </c>
      <c r="AF30113" s="10" t="s">
        <v>704</v>
      </c>
    </row>
    <row r="30114" spans="30:32" x14ac:dyDescent="0.2">
      <c r="AD30114" s="11" t="s">
        <v>45798</v>
      </c>
      <c r="AE30114" s="10" t="s">
        <v>3657</v>
      </c>
      <c r="AF30114" s="10" t="s">
        <v>704</v>
      </c>
    </row>
    <row r="30115" spans="30:32" x14ac:dyDescent="0.2">
      <c r="AD30115" s="11" t="s">
        <v>45799</v>
      </c>
      <c r="AE30115" s="10" t="s">
        <v>45800</v>
      </c>
      <c r="AF30115" s="10" t="s">
        <v>704</v>
      </c>
    </row>
    <row r="30116" spans="30:32" x14ac:dyDescent="0.2">
      <c r="AD30116" s="11" t="s">
        <v>45801</v>
      </c>
      <c r="AE30116" s="10" t="s">
        <v>24193</v>
      </c>
      <c r="AF30116" s="10" t="s">
        <v>704</v>
      </c>
    </row>
    <row r="30117" spans="30:32" x14ac:dyDescent="0.2">
      <c r="AD30117" s="11" t="s">
        <v>45802</v>
      </c>
      <c r="AE30117" s="10" t="s">
        <v>24193</v>
      </c>
      <c r="AF30117" s="10" t="s">
        <v>704</v>
      </c>
    </row>
    <row r="30118" spans="30:32" x14ac:dyDescent="0.2">
      <c r="AD30118" s="11" t="s">
        <v>45803</v>
      </c>
      <c r="AE30118" s="10" t="s">
        <v>26666</v>
      </c>
      <c r="AF30118" s="10" t="s">
        <v>704</v>
      </c>
    </row>
    <row r="30119" spans="30:32" x14ac:dyDescent="0.2">
      <c r="AD30119" s="11" t="s">
        <v>45804</v>
      </c>
      <c r="AE30119" s="10" t="s">
        <v>4250</v>
      </c>
      <c r="AF30119" s="10" t="s">
        <v>704</v>
      </c>
    </row>
    <row r="30120" spans="30:32" x14ac:dyDescent="0.2">
      <c r="AD30120" s="11" t="s">
        <v>45805</v>
      </c>
      <c r="AE30120" s="10" t="s">
        <v>45806</v>
      </c>
      <c r="AF30120" s="10" t="s">
        <v>704</v>
      </c>
    </row>
    <row r="30121" spans="30:32" x14ac:dyDescent="0.2">
      <c r="AD30121" s="11" t="s">
        <v>45807</v>
      </c>
      <c r="AE30121" s="10" t="s">
        <v>45808</v>
      </c>
      <c r="AF30121" s="10" t="s">
        <v>704</v>
      </c>
    </row>
    <row r="30122" spans="30:32" x14ac:dyDescent="0.2">
      <c r="AD30122" s="11" t="s">
        <v>45809</v>
      </c>
      <c r="AE30122" s="10" t="s">
        <v>45810</v>
      </c>
      <c r="AF30122" s="10" t="s">
        <v>704</v>
      </c>
    </row>
    <row r="30123" spans="30:32" x14ac:dyDescent="0.2">
      <c r="AD30123" s="11" t="s">
        <v>45811</v>
      </c>
      <c r="AE30123" s="10" t="s">
        <v>8768</v>
      </c>
      <c r="AF30123" s="10" t="s">
        <v>704</v>
      </c>
    </row>
    <row r="30124" spans="30:32" x14ac:dyDescent="0.2">
      <c r="AD30124" s="11" t="s">
        <v>45812</v>
      </c>
      <c r="AE30124" s="10" t="s">
        <v>12472</v>
      </c>
      <c r="AF30124" s="10" t="s">
        <v>704</v>
      </c>
    </row>
    <row r="30125" spans="30:32" x14ac:dyDescent="0.2">
      <c r="AD30125" s="11" t="s">
        <v>45813</v>
      </c>
      <c r="AE30125" s="10" t="s">
        <v>25428</v>
      </c>
      <c r="AF30125" s="10" t="s">
        <v>704</v>
      </c>
    </row>
    <row r="30126" spans="30:32" x14ac:dyDescent="0.2">
      <c r="AD30126" s="11" t="s">
        <v>45814</v>
      </c>
      <c r="AE30126" s="10" t="s">
        <v>30340</v>
      </c>
      <c r="AF30126" s="10" t="s">
        <v>704</v>
      </c>
    </row>
    <row r="30127" spans="30:32" x14ac:dyDescent="0.2">
      <c r="AD30127" s="11" t="s">
        <v>45815</v>
      </c>
      <c r="AE30127" s="10" t="s">
        <v>45816</v>
      </c>
      <c r="AF30127" s="10" t="s">
        <v>704</v>
      </c>
    </row>
    <row r="30128" spans="30:32" x14ac:dyDescent="0.2">
      <c r="AD30128" s="11" t="s">
        <v>45817</v>
      </c>
      <c r="AE30128" s="10" t="s">
        <v>45818</v>
      </c>
      <c r="AF30128" s="10" t="s">
        <v>704</v>
      </c>
    </row>
    <row r="30129" spans="30:32" x14ac:dyDescent="0.2">
      <c r="AD30129" s="11" t="s">
        <v>45819</v>
      </c>
      <c r="AE30129" s="10" t="s">
        <v>45820</v>
      </c>
      <c r="AF30129" s="10" t="s">
        <v>704</v>
      </c>
    </row>
    <row r="30130" spans="30:32" x14ac:dyDescent="0.2">
      <c r="AD30130" s="11" t="s">
        <v>45821</v>
      </c>
      <c r="AE30130" s="10" t="s">
        <v>45822</v>
      </c>
      <c r="AF30130" s="10" t="s">
        <v>704</v>
      </c>
    </row>
    <row r="30131" spans="30:32" x14ac:dyDescent="0.2">
      <c r="AD30131" s="11" t="s">
        <v>45823</v>
      </c>
      <c r="AE30131" s="10" t="s">
        <v>27017</v>
      </c>
      <c r="AF30131" s="10" t="s">
        <v>704</v>
      </c>
    </row>
    <row r="30132" spans="30:32" x14ac:dyDescent="0.2">
      <c r="AD30132" s="11" t="s">
        <v>45824</v>
      </c>
      <c r="AE30132" s="10" t="s">
        <v>31165</v>
      </c>
      <c r="AF30132" s="10" t="s">
        <v>704</v>
      </c>
    </row>
    <row r="30133" spans="30:32" x14ac:dyDescent="0.2">
      <c r="AD30133" s="11" t="s">
        <v>45825</v>
      </c>
      <c r="AE30133" s="10" t="s">
        <v>45826</v>
      </c>
      <c r="AF30133" s="10" t="s">
        <v>704</v>
      </c>
    </row>
    <row r="30134" spans="30:32" x14ac:dyDescent="0.2">
      <c r="AD30134" s="11" t="s">
        <v>45827</v>
      </c>
      <c r="AE30134" s="10" t="s">
        <v>45828</v>
      </c>
      <c r="AF30134" s="10" t="s">
        <v>704</v>
      </c>
    </row>
    <row r="30135" spans="30:32" x14ac:dyDescent="0.2">
      <c r="AD30135" s="11" t="s">
        <v>45829</v>
      </c>
      <c r="AE30135" s="10" t="s">
        <v>24216</v>
      </c>
      <c r="AF30135" s="10" t="s">
        <v>704</v>
      </c>
    </row>
    <row r="30136" spans="30:32" x14ac:dyDescent="0.2">
      <c r="AD30136" s="11" t="s">
        <v>45830</v>
      </c>
      <c r="AE30136" s="10" t="s">
        <v>45831</v>
      </c>
      <c r="AF30136" s="10" t="s">
        <v>704</v>
      </c>
    </row>
    <row r="30137" spans="30:32" x14ac:dyDescent="0.2">
      <c r="AD30137" s="11" t="s">
        <v>45832</v>
      </c>
      <c r="AE30137" s="10" t="s">
        <v>5437</v>
      </c>
      <c r="AF30137" s="10" t="s">
        <v>704</v>
      </c>
    </row>
    <row r="30138" spans="30:32" x14ac:dyDescent="0.2">
      <c r="AD30138" s="11" t="s">
        <v>45833</v>
      </c>
      <c r="AE30138" s="10" t="s">
        <v>9503</v>
      </c>
      <c r="AF30138" s="10" t="s">
        <v>704</v>
      </c>
    </row>
    <row r="30139" spans="30:32" x14ac:dyDescent="0.2">
      <c r="AD30139" s="11" t="s">
        <v>45834</v>
      </c>
      <c r="AE30139" s="10" t="s">
        <v>45835</v>
      </c>
      <c r="AF30139" s="10" t="s">
        <v>704</v>
      </c>
    </row>
    <row r="30140" spans="30:32" x14ac:dyDescent="0.2">
      <c r="AD30140" s="11" t="s">
        <v>45836</v>
      </c>
      <c r="AE30140" s="10" t="s">
        <v>45837</v>
      </c>
      <c r="AF30140" s="10" t="s">
        <v>704</v>
      </c>
    </row>
    <row r="30141" spans="30:32" x14ac:dyDescent="0.2">
      <c r="AD30141" s="11" t="s">
        <v>45838</v>
      </c>
      <c r="AE30141" s="10" t="s">
        <v>21531</v>
      </c>
      <c r="AF30141" s="10" t="s">
        <v>704</v>
      </c>
    </row>
    <row r="30142" spans="30:32" x14ac:dyDescent="0.2">
      <c r="AD30142" s="11" t="s">
        <v>45839</v>
      </c>
      <c r="AE30142" s="10" t="s">
        <v>6795</v>
      </c>
      <c r="AF30142" s="10" t="s">
        <v>704</v>
      </c>
    </row>
    <row r="30143" spans="30:32" x14ac:dyDescent="0.2">
      <c r="AD30143" s="11" t="s">
        <v>45840</v>
      </c>
      <c r="AE30143" s="10" t="s">
        <v>9549</v>
      </c>
      <c r="AF30143" s="10" t="s">
        <v>704</v>
      </c>
    </row>
    <row r="30144" spans="30:32" x14ac:dyDescent="0.2">
      <c r="AD30144" s="11" t="s">
        <v>45841</v>
      </c>
      <c r="AE30144" s="10" t="s">
        <v>45842</v>
      </c>
      <c r="AF30144" s="10" t="s">
        <v>704</v>
      </c>
    </row>
    <row r="30145" spans="30:32" x14ac:dyDescent="0.2">
      <c r="AD30145" s="11" t="s">
        <v>45843</v>
      </c>
      <c r="AE30145" s="10" t="s">
        <v>45844</v>
      </c>
      <c r="AF30145" s="10" t="s">
        <v>704</v>
      </c>
    </row>
    <row r="30146" spans="30:32" x14ac:dyDescent="0.2">
      <c r="AD30146" s="11" t="s">
        <v>45845</v>
      </c>
      <c r="AE30146" s="10" t="s">
        <v>21550</v>
      </c>
      <c r="AF30146" s="10" t="s">
        <v>704</v>
      </c>
    </row>
    <row r="30147" spans="30:32" x14ac:dyDescent="0.2">
      <c r="AD30147" s="11" t="s">
        <v>45846</v>
      </c>
      <c r="AE30147" s="10" t="s">
        <v>45847</v>
      </c>
      <c r="AF30147" s="10" t="s">
        <v>704</v>
      </c>
    </row>
    <row r="30148" spans="30:32" x14ac:dyDescent="0.2">
      <c r="AD30148" s="11" t="s">
        <v>45848</v>
      </c>
      <c r="AE30148" s="10" t="s">
        <v>11003</v>
      </c>
      <c r="AF30148" s="10" t="s">
        <v>704</v>
      </c>
    </row>
    <row r="30149" spans="30:32" x14ac:dyDescent="0.2">
      <c r="AD30149" s="11" t="s">
        <v>45849</v>
      </c>
      <c r="AE30149" s="10" t="s">
        <v>45850</v>
      </c>
      <c r="AF30149" s="10" t="s">
        <v>704</v>
      </c>
    </row>
    <row r="30150" spans="30:32" x14ac:dyDescent="0.2">
      <c r="AD30150" s="11" t="s">
        <v>45851</v>
      </c>
      <c r="AE30150" s="10" t="s">
        <v>24249</v>
      </c>
      <c r="AF30150" s="10" t="s">
        <v>704</v>
      </c>
    </row>
    <row r="30151" spans="30:32" x14ac:dyDescent="0.2">
      <c r="AD30151" s="11" t="s">
        <v>45852</v>
      </c>
      <c r="AE30151" s="10" t="s">
        <v>45853</v>
      </c>
      <c r="AF30151" s="10" t="s">
        <v>704</v>
      </c>
    </row>
    <row r="30152" spans="30:32" x14ac:dyDescent="0.2">
      <c r="AD30152" s="11" t="s">
        <v>45854</v>
      </c>
      <c r="AE30152" s="10" t="s">
        <v>45853</v>
      </c>
      <c r="AF30152" s="10" t="s">
        <v>704</v>
      </c>
    </row>
    <row r="30153" spans="30:32" x14ac:dyDescent="0.2">
      <c r="AD30153" s="11" t="s">
        <v>45855</v>
      </c>
      <c r="AE30153" s="10" t="s">
        <v>45856</v>
      </c>
      <c r="AF30153" s="10" t="s">
        <v>704</v>
      </c>
    </row>
    <row r="30154" spans="30:32" x14ac:dyDescent="0.2">
      <c r="AD30154" s="11" t="s">
        <v>45857</v>
      </c>
      <c r="AE30154" s="10" t="s">
        <v>45858</v>
      </c>
      <c r="AF30154" s="10" t="s">
        <v>704</v>
      </c>
    </row>
    <row r="30155" spans="30:32" x14ac:dyDescent="0.2">
      <c r="AD30155" s="11" t="s">
        <v>45859</v>
      </c>
      <c r="AE30155" s="10" t="s">
        <v>22938</v>
      </c>
      <c r="AF30155" s="10" t="s">
        <v>704</v>
      </c>
    </row>
    <row r="30156" spans="30:32" x14ac:dyDescent="0.2">
      <c r="AD30156" s="11" t="s">
        <v>45860</v>
      </c>
      <c r="AE30156" s="10" t="s">
        <v>12556</v>
      </c>
      <c r="AF30156" s="10" t="s">
        <v>704</v>
      </c>
    </row>
    <row r="30157" spans="30:32" x14ac:dyDescent="0.2">
      <c r="AD30157" s="11" t="s">
        <v>45861</v>
      </c>
      <c r="AE30157" s="10" t="s">
        <v>45862</v>
      </c>
      <c r="AF30157" s="10" t="s">
        <v>704</v>
      </c>
    </row>
    <row r="30158" spans="30:32" x14ac:dyDescent="0.2">
      <c r="AD30158" s="11" t="s">
        <v>45863</v>
      </c>
      <c r="AE30158" s="10" t="s">
        <v>45864</v>
      </c>
      <c r="AF30158" s="10" t="s">
        <v>704</v>
      </c>
    </row>
    <row r="30159" spans="30:32" x14ac:dyDescent="0.2">
      <c r="AD30159" s="11" t="s">
        <v>45865</v>
      </c>
      <c r="AE30159" s="10" t="s">
        <v>10701</v>
      </c>
      <c r="AF30159" s="10" t="s">
        <v>704</v>
      </c>
    </row>
    <row r="30160" spans="30:32" x14ac:dyDescent="0.2">
      <c r="AD30160" s="11" t="s">
        <v>45866</v>
      </c>
      <c r="AE30160" s="10" t="s">
        <v>10701</v>
      </c>
      <c r="AF30160" s="10" t="s">
        <v>704</v>
      </c>
    </row>
    <row r="30161" spans="30:32" x14ac:dyDescent="0.2">
      <c r="AD30161" s="11" t="s">
        <v>45867</v>
      </c>
      <c r="AE30161" s="10" t="s">
        <v>45868</v>
      </c>
      <c r="AF30161" s="10" t="s">
        <v>704</v>
      </c>
    </row>
    <row r="30162" spans="30:32" x14ac:dyDescent="0.2">
      <c r="AD30162" s="11" t="s">
        <v>45869</v>
      </c>
      <c r="AE30162" s="10" t="s">
        <v>45870</v>
      </c>
      <c r="AF30162" s="10" t="s">
        <v>704</v>
      </c>
    </row>
    <row r="30163" spans="30:32" x14ac:dyDescent="0.2">
      <c r="AD30163" s="11" t="s">
        <v>45871</v>
      </c>
      <c r="AE30163" s="10" t="s">
        <v>45872</v>
      </c>
      <c r="AF30163" s="10" t="s">
        <v>704</v>
      </c>
    </row>
    <row r="30164" spans="30:32" x14ac:dyDescent="0.2">
      <c r="AD30164" s="11" t="s">
        <v>45873</v>
      </c>
      <c r="AE30164" s="10" t="s">
        <v>1510</v>
      </c>
      <c r="AF30164" s="10" t="s">
        <v>704</v>
      </c>
    </row>
    <row r="30165" spans="30:32" x14ac:dyDescent="0.2">
      <c r="AD30165" s="11" t="s">
        <v>45874</v>
      </c>
      <c r="AE30165" s="10" t="s">
        <v>45875</v>
      </c>
      <c r="AF30165" s="10" t="s">
        <v>704</v>
      </c>
    </row>
    <row r="30166" spans="30:32" x14ac:dyDescent="0.2">
      <c r="AD30166" s="11" t="s">
        <v>45876</v>
      </c>
      <c r="AE30166" s="10" t="s">
        <v>20119</v>
      </c>
      <c r="AF30166" s="10" t="s">
        <v>704</v>
      </c>
    </row>
    <row r="30167" spans="30:32" x14ac:dyDescent="0.2">
      <c r="AD30167" s="11" t="s">
        <v>45877</v>
      </c>
      <c r="AE30167" s="10" t="s">
        <v>20119</v>
      </c>
      <c r="AF30167" s="10" t="s">
        <v>704</v>
      </c>
    </row>
    <row r="30168" spans="30:32" x14ac:dyDescent="0.2">
      <c r="AD30168" s="11" t="s">
        <v>45878</v>
      </c>
      <c r="AE30168" s="10" t="s">
        <v>20119</v>
      </c>
      <c r="AF30168" s="10" t="s">
        <v>704</v>
      </c>
    </row>
    <row r="30169" spans="30:32" x14ac:dyDescent="0.2">
      <c r="AD30169" s="11" t="s">
        <v>45879</v>
      </c>
      <c r="AE30169" s="10" t="s">
        <v>45880</v>
      </c>
      <c r="AF30169" s="10" t="s">
        <v>704</v>
      </c>
    </row>
    <row r="30170" spans="30:32" x14ac:dyDescent="0.2">
      <c r="AD30170" s="11" t="s">
        <v>45881</v>
      </c>
      <c r="AE30170" s="10" t="s">
        <v>45882</v>
      </c>
      <c r="AF30170" s="10" t="s">
        <v>704</v>
      </c>
    </row>
    <row r="30171" spans="30:32" x14ac:dyDescent="0.2">
      <c r="AD30171" s="11" t="s">
        <v>45883</v>
      </c>
      <c r="AE30171" s="10" t="s">
        <v>45884</v>
      </c>
      <c r="AF30171" s="10" t="s">
        <v>704</v>
      </c>
    </row>
    <row r="30172" spans="30:32" x14ac:dyDescent="0.2">
      <c r="AD30172" s="11" t="s">
        <v>45885</v>
      </c>
      <c r="AE30172" s="10" t="s">
        <v>15170</v>
      </c>
      <c r="AF30172" s="10" t="s">
        <v>704</v>
      </c>
    </row>
    <row r="30173" spans="30:32" x14ac:dyDescent="0.2">
      <c r="AD30173" s="11" t="s">
        <v>45886</v>
      </c>
      <c r="AE30173" s="10" t="s">
        <v>45887</v>
      </c>
      <c r="AF30173" s="10" t="s">
        <v>704</v>
      </c>
    </row>
    <row r="30174" spans="30:32" x14ac:dyDescent="0.2">
      <c r="AD30174" s="11" t="s">
        <v>45888</v>
      </c>
      <c r="AE30174" s="10" t="s">
        <v>28577</v>
      </c>
      <c r="AF30174" s="10" t="s">
        <v>704</v>
      </c>
    </row>
    <row r="30175" spans="30:32" x14ac:dyDescent="0.2">
      <c r="AD30175" s="11" t="s">
        <v>45889</v>
      </c>
      <c r="AE30175" s="10" t="s">
        <v>45890</v>
      </c>
      <c r="AF30175" s="10" t="s">
        <v>704</v>
      </c>
    </row>
    <row r="30176" spans="30:32" x14ac:dyDescent="0.2">
      <c r="AD30176" s="11" t="s">
        <v>45891</v>
      </c>
      <c r="AE30176" s="10" t="s">
        <v>45892</v>
      </c>
      <c r="AF30176" s="10" t="s">
        <v>704</v>
      </c>
    </row>
    <row r="30177" spans="30:32" x14ac:dyDescent="0.2">
      <c r="AD30177" s="11" t="s">
        <v>45893</v>
      </c>
      <c r="AE30177" s="10" t="s">
        <v>45894</v>
      </c>
      <c r="AF30177" s="10" t="s">
        <v>704</v>
      </c>
    </row>
    <row r="30178" spans="30:32" x14ac:dyDescent="0.2">
      <c r="AD30178" s="11" t="s">
        <v>45895</v>
      </c>
      <c r="AE30178" s="10" t="s">
        <v>28647</v>
      </c>
      <c r="AF30178" s="10" t="s">
        <v>704</v>
      </c>
    </row>
    <row r="30179" spans="30:32" x14ac:dyDescent="0.2">
      <c r="AD30179" s="11" t="s">
        <v>45896</v>
      </c>
      <c r="AE30179" s="10" t="s">
        <v>45897</v>
      </c>
      <c r="AF30179" s="10" t="s">
        <v>704</v>
      </c>
    </row>
    <row r="30180" spans="30:32" x14ac:dyDescent="0.2">
      <c r="AD30180" s="11" t="s">
        <v>45898</v>
      </c>
      <c r="AE30180" s="10" t="s">
        <v>1553</v>
      </c>
      <c r="AF30180" s="10" t="s">
        <v>704</v>
      </c>
    </row>
    <row r="30181" spans="30:32" x14ac:dyDescent="0.2">
      <c r="AD30181" s="11" t="s">
        <v>45899</v>
      </c>
      <c r="AE30181" s="10" t="s">
        <v>18975</v>
      </c>
      <c r="AF30181" s="10" t="s">
        <v>704</v>
      </c>
    </row>
    <row r="30182" spans="30:32" x14ac:dyDescent="0.2">
      <c r="AD30182" s="11" t="s">
        <v>45900</v>
      </c>
      <c r="AE30182" s="10" t="s">
        <v>21638</v>
      </c>
      <c r="AF30182" s="10" t="s">
        <v>704</v>
      </c>
    </row>
    <row r="30183" spans="30:32" x14ac:dyDescent="0.2">
      <c r="AD30183" s="11" t="s">
        <v>45901</v>
      </c>
      <c r="AE30183" s="10" t="s">
        <v>45902</v>
      </c>
      <c r="AF30183" s="10" t="s">
        <v>704</v>
      </c>
    </row>
    <row r="30184" spans="30:32" x14ac:dyDescent="0.2">
      <c r="AD30184" s="11" t="s">
        <v>45903</v>
      </c>
      <c r="AE30184" s="10" t="s">
        <v>32018</v>
      </c>
      <c r="AF30184" s="10" t="s">
        <v>704</v>
      </c>
    </row>
    <row r="30185" spans="30:32" x14ac:dyDescent="0.2">
      <c r="AD30185" s="11" t="s">
        <v>45904</v>
      </c>
      <c r="AE30185" s="10" t="s">
        <v>1555</v>
      </c>
      <c r="AF30185" s="10" t="s">
        <v>704</v>
      </c>
    </row>
    <row r="30186" spans="30:32" x14ac:dyDescent="0.2">
      <c r="AD30186" s="11" t="s">
        <v>45905</v>
      </c>
      <c r="AE30186" s="10" t="s">
        <v>45906</v>
      </c>
      <c r="AF30186" s="10" t="s">
        <v>704</v>
      </c>
    </row>
    <row r="30187" spans="30:32" x14ac:dyDescent="0.2">
      <c r="AD30187" s="11" t="s">
        <v>45907</v>
      </c>
      <c r="AE30187" s="10" t="s">
        <v>2692</v>
      </c>
      <c r="AF30187" s="10" t="s">
        <v>704</v>
      </c>
    </row>
    <row r="30188" spans="30:32" x14ac:dyDescent="0.2">
      <c r="AD30188" s="11" t="s">
        <v>45908</v>
      </c>
      <c r="AE30188" s="10" t="s">
        <v>2692</v>
      </c>
      <c r="AF30188" s="10" t="s">
        <v>704</v>
      </c>
    </row>
    <row r="30189" spans="30:32" x14ac:dyDescent="0.2">
      <c r="AD30189" s="11" t="s">
        <v>45909</v>
      </c>
      <c r="AE30189" s="10" t="s">
        <v>2692</v>
      </c>
      <c r="AF30189" s="10" t="s">
        <v>704</v>
      </c>
    </row>
    <row r="30190" spans="30:32" x14ac:dyDescent="0.2">
      <c r="AD30190" s="11" t="s">
        <v>45910</v>
      </c>
      <c r="AE30190" s="10" t="s">
        <v>2692</v>
      </c>
      <c r="AF30190" s="10" t="s">
        <v>704</v>
      </c>
    </row>
    <row r="30191" spans="30:32" x14ac:dyDescent="0.2">
      <c r="AD30191" s="11" t="s">
        <v>45911</v>
      </c>
      <c r="AE30191" s="10" t="s">
        <v>2692</v>
      </c>
      <c r="AF30191" s="10" t="s">
        <v>704</v>
      </c>
    </row>
    <row r="30192" spans="30:32" x14ac:dyDescent="0.2">
      <c r="AD30192" s="11" t="s">
        <v>45912</v>
      </c>
      <c r="AE30192" s="10" t="s">
        <v>25816</v>
      </c>
      <c r="AF30192" s="10" t="s">
        <v>704</v>
      </c>
    </row>
    <row r="30193" spans="30:32" x14ac:dyDescent="0.2">
      <c r="AD30193" s="11" t="s">
        <v>45913</v>
      </c>
      <c r="AE30193" s="10" t="s">
        <v>42919</v>
      </c>
      <c r="AF30193" s="10" t="s">
        <v>704</v>
      </c>
    </row>
    <row r="30194" spans="30:32" x14ac:dyDescent="0.2">
      <c r="AD30194" s="11" t="s">
        <v>45914</v>
      </c>
      <c r="AE30194" s="10" t="s">
        <v>27958</v>
      </c>
      <c r="AF30194" s="10" t="s">
        <v>704</v>
      </c>
    </row>
    <row r="30195" spans="30:32" x14ac:dyDescent="0.2">
      <c r="AD30195" s="11" t="s">
        <v>45915</v>
      </c>
      <c r="AE30195" s="10" t="s">
        <v>3874</v>
      </c>
      <c r="AF30195" s="10" t="s">
        <v>704</v>
      </c>
    </row>
    <row r="30196" spans="30:32" x14ac:dyDescent="0.2">
      <c r="AD30196" s="11" t="s">
        <v>45916</v>
      </c>
      <c r="AE30196" s="10" t="s">
        <v>45917</v>
      </c>
      <c r="AF30196" s="10" t="s">
        <v>704</v>
      </c>
    </row>
    <row r="30197" spans="30:32" x14ac:dyDescent="0.2">
      <c r="AD30197" s="11" t="s">
        <v>45918</v>
      </c>
      <c r="AE30197" s="10" t="s">
        <v>45919</v>
      </c>
      <c r="AF30197" s="10" t="s">
        <v>704</v>
      </c>
    </row>
    <row r="30198" spans="30:32" x14ac:dyDescent="0.2">
      <c r="AD30198" s="11" t="s">
        <v>45920</v>
      </c>
      <c r="AE30198" s="10" t="s">
        <v>13902</v>
      </c>
      <c r="AF30198" s="10" t="s">
        <v>704</v>
      </c>
    </row>
    <row r="30199" spans="30:32" x14ac:dyDescent="0.2">
      <c r="AD30199" s="11" t="s">
        <v>45921</v>
      </c>
      <c r="AE30199" s="10" t="s">
        <v>16574</v>
      </c>
      <c r="AF30199" s="10" t="s">
        <v>704</v>
      </c>
    </row>
    <row r="30200" spans="30:32" x14ac:dyDescent="0.2">
      <c r="AD30200" s="11" t="s">
        <v>45922</v>
      </c>
      <c r="AE30200" s="10" t="s">
        <v>16433</v>
      </c>
      <c r="AF30200" s="10" t="s">
        <v>704</v>
      </c>
    </row>
    <row r="30201" spans="30:32" x14ac:dyDescent="0.2">
      <c r="AD30201" s="11" t="s">
        <v>45923</v>
      </c>
      <c r="AE30201" s="10" t="s">
        <v>29517</v>
      </c>
      <c r="AF30201" s="10" t="s">
        <v>704</v>
      </c>
    </row>
    <row r="30202" spans="30:32" x14ac:dyDescent="0.2">
      <c r="AD30202" s="11" t="s">
        <v>45924</v>
      </c>
      <c r="AE30202" s="10" t="s">
        <v>16435</v>
      </c>
      <c r="AF30202" s="10" t="s">
        <v>704</v>
      </c>
    </row>
    <row r="30203" spans="30:32" x14ac:dyDescent="0.2">
      <c r="AD30203" s="11" t="s">
        <v>45925</v>
      </c>
      <c r="AE30203" s="10" t="s">
        <v>45926</v>
      </c>
      <c r="AF30203" s="10" t="s">
        <v>704</v>
      </c>
    </row>
    <row r="30204" spans="30:32" x14ac:dyDescent="0.2">
      <c r="AD30204" s="11" t="s">
        <v>45927</v>
      </c>
      <c r="AE30204" s="10" t="s">
        <v>45926</v>
      </c>
      <c r="AF30204" s="10" t="s">
        <v>704</v>
      </c>
    </row>
    <row r="30205" spans="30:32" x14ac:dyDescent="0.2">
      <c r="AD30205" s="11" t="s">
        <v>45928</v>
      </c>
      <c r="AE30205" s="10" t="s">
        <v>45929</v>
      </c>
      <c r="AF30205" s="10" t="s">
        <v>704</v>
      </c>
    </row>
    <row r="30206" spans="30:32" x14ac:dyDescent="0.2">
      <c r="AD30206" s="11" t="s">
        <v>45930</v>
      </c>
      <c r="AE30206" s="10" t="s">
        <v>45931</v>
      </c>
      <c r="AF30206" s="10" t="s">
        <v>704</v>
      </c>
    </row>
    <row r="30207" spans="30:32" x14ac:dyDescent="0.2">
      <c r="AD30207" s="11" t="s">
        <v>45932</v>
      </c>
      <c r="AE30207" s="10" t="s">
        <v>45933</v>
      </c>
      <c r="AF30207" s="10" t="s">
        <v>704</v>
      </c>
    </row>
    <row r="30208" spans="30:32" x14ac:dyDescent="0.2">
      <c r="AD30208" s="11" t="s">
        <v>45934</v>
      </c>
      <c r="AE30208" s="10" t="s">
        <v>45935</v>
      </c>
      <c r="AF30208" s="10" t="s">
        <v>704</v>
      </c>
    </row>
    <row r="30209" spans="30:32" x14ac:dyDescent="0.2">
      <c r="AD30209" s="11" t="s">
        <v>45936</v>
      </c>
      <c r="AE30209" s="10" t="s">
        <v>26844</v>
      </c>
      <c r="AF30209" s="10" t="s">
        <v>704</v>
      </c>
    </row>
    <row r="30210" spans="30:32" x14ac:dyDescent="0.2">
      <c r="AD30210" s="11" t="s">
        <v>45937</v>
      </c>
      <c r="AE30210" s="10" t="s">
        <v>2712</v>
      </c>
      <c r="AF30210" s="10" t="s">
        <v>704</v>
      </c>
    </row>
    <row r="30211" spans="30:32" x14ac:dyDescent="0.2">
      <c r="AD30211" s="11" t="s">
        <v>45938</v>
      </c>
      <c r="AE30211" s="10" t="s">
        <v>45939</v>
      </c>
      <c r="AF30211" s="10" t="s">
        <v>704</v>
      </c>
    </row>
    <row r="30212" spans="30:32" x14ac:dyDescent="0.2">
      <c r="AD30212" s="11" t="s">
        <v>45940</v>
      </c>
      <c r="AE30212" s="10" t="s">
        <v>43756</v>
      </c>
      <c r="AF30212" s="10" t="s">
        <v>704</v>
      </c>
    </row>
    <row r="30213" spans="30:32" x14ac:dyDescent="0.2">
      <c r="AD30213" s="11" t="s">
        <v>45941</v>
      </c>
      <c r="AE30213" s="10" t="s">
        <v>45942</v>
      </c>
      <c r="AF30213" s="10" t="s">
        <v>704</v>
      </c>
    </row>
    <row r="30214" spans="30:32" x14ac:dyDescent="0.2">
      <c r="AD30214" s="11" t="s">
        <v>45943</v>
      </c>
      <c r="AE30214" s="10" t="s">
        <v>45944</v>
      </c>
      <c r="AF30214" s="10" t="s">
        <v>704</v>
      </c>
    </row>
    <row r="30215" spans="30:32" x14ac:dyDescent="0.2">
      <c r="AD30215" s="11" t="s">
        <v>45945</v>
      </c>
      <c r="AE30215" s="10" t="s">
        <v>15230</v>
      </c>
      <c r="AF30215" s="10" t="s">
        <v>704</v>
      </c>
    </row>
    <row r="30216" spans="30:32" x14ac:dyDescent="0.2">
      <c r="AD30216" s="11" t="s">
        <v>45946</v>
      </c>
      <c r="AE30216" s="10" t="s">
        <v>11185</v>
      </c>
      <c r="AF30216" s="10" t="s">
        <v>704</v>
      </c>
    </row>
    <row r="30217" spans="30:32" x14ac:dyDescent="0.2">
      <c r="AD30217" s="11" t="s">
        <v>45947</v>
      </c>
      <c r="AE30217" s="10" t="s">
        <v>42946</v>
      </c>
      <c r="AF30217" s="10" t="s">
        <v>704</v>
      </c>
    </row>
    <row r="30218" spans="30:32" x14ac:dyDescent="0.2">
      <c r="AD30218" s="11" t="s">
        <v>45948</v>
      </c>
      <c r="AE30218" s="10" t="s">
        <v>45949</v>
      </c>
      <c r="AF30218" s="10" t="s">
        <v>704</v>
      </c>
    </row>
    <row r="30219" spans="30:32" x14ac:dyDescent="0.2">
      <c r="AD30219" s="11" t="s">
        <v>45950</v>
      </c>
      <c r="AE30219" s="10" t="s">
        <v>28634</v>
      </c>
      <c r="AF30219" s="10" t="s">
        <v>704</v>
      </c>
    </row>
    <row r="30220" spans="30:32" x14ac:dyDescent="0.2">
      <c r="AD30220" s="11" t="s">
        <v>45951</v>
      </c>
      <c r="AE30220" s="10" t="s">
        <v>45952</v>
      </c>
      <c r="AF30220" s="10" t="s">
        <v>704</v>
      </c>
    </row>
    <row r="30221" spans="30:32" x14ac:dyDescent="0.2">
      <c r="AD30221" s="11" t="s">
        <v>45953</v>
      </c>
      <c r="AE30221" s="10" t="s">
        <v>45952</v>
      </c>
      <c r="AF30221" s="10" t="s">
        <v>704</v>
      </c>
    </row>
    <row r="30222" spans="30:32" x14ac:dyDescent="0.2">
      <c r="AD30222" s="11" t="s">
        <v>45954</v>
      </c>
      <c r="AE30222" s="10" t="s">
        <v>45952</v>
      </c>
      <c r="AF30222" s="10" t="s">
        <v>704</v>
      </c>
    </row>
    <row r="30223" spans="30:32" x14ac:dyDescent="0.2">
      <c r="AD30223" s="11" t="s">
        <v>45955</v>
      </c>
      <c r="AE30223" s="10" t="s">
        <v>45952</v>
      </c>
      <c r="AF30223" s="10" t="s">
        <v>704</v>
      </c>
    </row>
    <row r="30224" spans="30:32" x14ac:dyDescent="0.2">
      <c r="AD30224" s="11" t="s">
        <v>45956</v>
      </c>
      <c r="AE30224" s="10" t="s">
        <v>45952</v>
      </c>
      <c r="AF30224" s="10" t="s">
        <v>704</v>
      </c>
    </row>
    <row r="30225" spans="30:32" x14ac:dyDescent="0.2">
      <c r="AD30225" s="11" t="s">
        <v>45957</v>
      </c>
      <c r="AE30225" s="10" t="s">
        <v>45952</v>
      </c>
      <c r="AF30225" s="10" t="s">
        <v>704</v>
      </c>
    </row>
    <row r="30226" spans="30:32" x14ac:dyDescent="0.2">
      <c r="AD30226" s="11" t="s">
        <v>45958</v>
      </c>
      <c r="AE30226" s="10" t="s">
        <v>45952</v>
      </c>
      <c r="AF30226" s="10" t="s">
        <v>704</v>
      </c>
    </row>
    <row r="30227" spans="30:32" x14ac:dyDescent="0.2">
      <c r="AD30227" s="11" t="s">
        <v>45959</v>
      </c>
      <c r="AE30227" s="10" t="s">
        <v>45952</v>
      </c>
      <c r="AF30227" s="10" t="s">
        <v>704</v>
      </c>
    </row>
    <row r="30228" spans="30:32" x14ac:dyDescent="0.2">
      <c r="AD30228" s="11" t="s">
        <v>45960</v>
      </c>
      <c r="AE30228" s="10" t="s">
        <v>45952</v>
      </c>
      <c r="AF30228" s="10" t="s">
        <v>704</v>
      </c>
    </row>
    <row r="30229" spans="30:32" x14ac:dyDescent="0.2">
      <c r="AD30229" s="11" t="s">
        <v>45961</v>
      </c>
      <c r="AE30229" s="10" t="s">
        <v>45952</v>
      </c>
      <c r="AF30229" s="10" t="s">
        <v>704</v>
      </c>
    </row>
    <row r="30230" spans="30:32" x14ac:dyDescent="0.2">
      <c r="AD30230" s="11" t="s">
        <v>45962</v>
      </c>
      <c r="AE30230" s="10" t="s">
        <v>45952</v>
      </c>
      <c r="AF30230" s="10" t="s">
        <v>704</v>
      </c>
    </row>
    <row r="30231" spans="30:32" x14ac:dyDescent="0.2">
      <c r="AD30231" s="11" t="s">
        <v>45963</v>
      </c>
      <c r="AE30231" s="10" t="s">
        <v>45952</v>
      </c>
      <c r="AF30231" s="10" t="s">
        <v>704</v>
      </c>
    </row>
    <row r="30232" spans="30:32" x14ac:dyDescent="0.2">
      <c r="AD30232" s="11" t="s">
        <v>45964</v>
      </c>
      <c r="AE30232" s="10" t="s">
        <v>45952</v>
      </c>
      <c r="AF30232" s="10" t="s">
        <v>704</v>
      </c>
    </row>
    <row r="30233" spans="30:32" x14ac:dyDescent="0.2">
      <c r="AD30233" s="11" t="s">
        <v>45965</v>
      </c>
      <c r="AE30233" s="10" t="s">
        <v>45952</v>
      </c>
      <c r="AF30233" s="10" t="s">
        <v>704</v>
      </c>
    </row>
    <row r="30234" spans="30:32" x14ac:dyDescent="0.2">
      <c r="AD30234" s="11" t="s">
        <v>45966</v>
      </c>
      <c r="AE30234" s="10" t="s">
        <v>45952</v>
      </c>
      <c r="AF30234" s="10" t="s">
        <v>704</v>
      </c>
    </row>
    <row r="30235" spans="30:32" x14ac:dyDescent="0.2">
      <c r="AD30235" s="11" t="s">
        <v>45967</v>
      </c>
      <c r="AE30235" s="10" t="s">
        <v>45952</v>
      </c>
      <c r="AF30235" s="10" t="s">
        <v>704</v>
      </c>
    </row>
    <row r="30236" spans="30:32" x14ac:dyDescent="0.2">
      <c r="AD30236" s="11" t="s">
        <v>45968</v>
      </c>
      <c r="AE30236" s="10" t="s">
        <v>45952</v>
      </c>
      <c r="AF30236" s="10" t="s">
        <v>704</v>
      </c>
    </row>
    <row r="30237" spans="30:32" x14ac:dyDescent="0.2">
      <c r="AD30237" s="11" t="s">
        <v>45969</v>
      </c>
      <c r="AE30237" s="10" t="s">
        <v>45952</v>
      </c>
      <c r="AF30237" s="10" t="s">
        <v>704</v>
      </c>
    </row>
    <row r="30238" spans="30:32" x14ac:dyDescent="0.2">
      <c r="AD30238" s="11" t="s">
        <v>45970</v>
      </c>
      <c r="AE30238" s="10" t="s">
        <v>45952</v>
      </c>
      <c r="AF30238" s="10" t="s">
        <v>704</v>
      </c>
    </row>
    <row r="30239" spans="30:32" x14ac:dyDescent="0.2">
      <c r="AD30239" s="11" t="s">
        <v>45971</v>
      </c>
      <c r="AE30239" s="10" t="s">
        <v>45952</v>
      </c>
      <c r="AF30239" s="10" t="s">
        <v>704</v>
      </c>
    </row>
    <row r="30240" spans="30:32" x14ac:dyDescent="0.2">
      <c r="AD30240" s="11" t="s">
        <v>45972</v>
      </c>
      <c r="AE30240" s="10" t="s">
        <v>45952</v>
      </c>
      <c r="AF30240" s="10" t="s">
        <v>704</v>
      </c>
    </row>
    <row r="30241" spans="30:32" x14ac:dyDescent="0.2">
      <c r="AD30241" s="11" t="s">
        <v>45973</v>
      </c>
      <c r="AE30241" s="10" t="s">
        <v>45952</v>
      </c>
      <c r="AF30241" s="10" t="s">
        <v>704</v>
      </c>
    </row>
    <row r="30242" spans="30:32" x14ac:dyDescent="0.2">
      <c r="AD30242" s="11" t="s">
        <v>45974</v>
      </c>
      <c r="AE30242" s="10" t="s">
        <v>45952</v>
      </c>
      <c r="AF30242" s="10" t="s">
        <v>704</v>
      </c>
    </row>
    <row r="30243" spans="30:32" x14ac:dyDescent="0.2">
      <c r="AD30243" s="11" t="s">
        <v>45975</v>
      </c>
      <c r="AE30243" s="10" t="s">
        <v>45952</v>
      </c>
      <c r="AF30243" s="10" t="s">
        <v>704</v>
      </c>
    </row>
    <row r="30244" spans="30:32" x14ac:dyDescent="0.2">
      <c r="AD30244" s="11" t="s">
        <v>45976</v>
      </c>
      <c r="AE30244" s="10" t="s">
        <v>45952</v>
      </c>
      <c r="AF30244" s="10" t="s">
        <v>704</v>
      </c>
    </row>
    <row r="30245" spans="30:32" x14ac:dyDescent="0.2">
      <c r="AD30245" s="11" t="s">
        <v>45977</v>
      </c>
      <c r="AE30245" s="10" t="s">
        <v>45952</v>
      </c>
      <c r="AF30245" s="10" t="s">
        <v>704</v>
      </c>
    </row>
    <row r="30246" spans="30:32" x14ac:dyDescent="0.2">
      <c r="AD30246" s="11" t="s">
        <v>45978</v>
      </c>
      <c r="AE30246" s="10" t="s">
        <v>45952</v>
      </c>
      <c r="AF30246" s="10" t="s">
        <v>704</v>
      </c>
    </row>
    <row r="30247" spans="30:32" x14ac:dyDescent="0.2">
      <c r="AD30247" s="11" t="s">
        <v>45979</v>
      </c>
      <c r="AE30247" s="10" t="s">
        <v>45952</v>
      </c>
      <c r="AF30247" s="10" t="s">
        <v>704</v>
      </c>
    </row>
    <row r="30248" spans="30:32" x14ac:dyDescent="0.2">
      <c r="AD30248" s="11" t="s">
        <v>45980</v>
      </c>
      <c r="AE30248" s="10" t="s">
        <v>45952</v>
      </c>
      <c r="AF30248" s="10" t="s">
        <v>704</v>
      </c>
    </row>
    <row r="30249" spans="30:32" x14ac:dyDescent="0.2">
      <c r="AD30249" s="11" t="s">
        <v>45981</v>
      </c>
      <c r="AE30249" s="10" t="s">
        <v>45952</v>
      </c>
      <c r="AF30249" s="10" t="s">
        <v>704</v>
      </c>
    </row>
    <row r="30250" spans="30:32" x14ac:dyDescent="0.2">
      <c r="AD30250" s="11" t="s">
        <v>45982</v>
      </c>
      <c r="AE30250" s="10" t="s">
        <v>45952</v>
      </c>
      <c r="AF30250" s="10" t="s">
        <v>704</v>
      </c>
    </row>
    <row r="30251" spans="30:32" x14ac:dyDescent="0.2">
      <c r="AD30251" s="11" t="s">
        <v>45983</v>
      </c>
      <c r="AE30251" s="10" t="s">
        <v>45952</v>
      </c>
      <c r="AF30251" s="10" t="s">
        <v>704</v>
      </c>
    </row>
    <row r="30252" spans="30:32" x14ac:dyDescent="0.2">
      <c r="AD30252" s="11" t="s">
        <v>45984</v>
      </c>
      <c r="AE30252" s="10" t="s">
        <v>45952</v>
      </c>
      <c r="AF30252" s="10" t="s">
        <v>704</v>
      </c>
    </row>
    <row r="30253" spans="30:32" x14ac:dyDescent="0.2">
      <c r="AD30253" s="11" t="s">
        <v>45985</v>
      </c>
      <c r="AE30253" s="10" t="s">
        <v>45952</v>
      </c>
      <c r="AF30253" s="10" t="s">
        <v>704</v>
      </c>
    </row>
    <row r="30254" spans="30:32" x14ac:dyDescent="0.2">
      <c r="AD30254" s="11" t="s">
        <v>45986</v>
      </c>
      <c r="AE30254" s="10" t="s">
        <v>45952</v>
      </c>
      <c r="AF30254" s="10" t="s">
        <v>704</v>
      </c>
    </row>
    <row r="30255" spans="30:32" x14ac:dyDescent="0.2">
      <c r="AD30255" s="11" t="s">
        <v>45987</v>
      </c>
      <c r="AE30255" s="10" t="s">
        <v>45952</v>
      </c>
      <c r="AF30255" s="10" t="s">
        <v>704</v>
      </c>
    </row>
    <row r="30256" spans="30:32" x14ac:dyDescent="0.2">
      <c r="AD30256" s="11" t="s">
        <v>45988</v>
      </c>
      <c r="AE30256" s="10" t="s">
        <v>45952</v>
      </c>
      <c r="AF30256" s="10" t="s">
        <v>704</v>
      </c>
    </row>
    <row r="30257" spans="30:32" x14ac:dyDescent="0.2">
      <c r="AD30257" s="11" t="s">
        <v>45989</v>
      </c>
      <c r="AE30257" s="10" t="s">
        <v>45952</v>
      </c>
      <c r="AF30257" s="10" t="s">
        <v>704</v>
      </c>
    </row>
    <row r="30258" spans="30:32" x14ac:dyDescent="0.2">
      <c r="AD30258" s="11" t="s">
        <v>45990</v>
      </c>
      <c r="AE30258" s="10" t="s">
        <v>45952</v>
      </c>
      <c r="AF30258" s="10" t="s">
        <v>704</v>
      </c>
    </row>
    <row r="30259" spans="30:32" x14ac:dyDescent="0.2">
      <c r="AD30259" s="11" t="s">
        <v>45991</v>
      </c>
      <c r="AE30259" s="10" t="s">
        <v>45952</v>
      </c>
      <c r="AF30259" s="10" t="s">
        <v>704</v>
      </c>
    </row>
    <row r="30260" spans="30:32" x14ac:dyDescent="0.2">
      <c r="AD30260" s="11" t="s">
        <v>45992</v>
      </c>
      <c r="AE30260" s="10" t="s">
        <v>45952</v>
      </c>
      <c r="AF30260" s="10" t="s">
        <v>704</v>
      </c>
    </row>
    <row r="30261" spans="30:32" x14ac:dyDescent="0.2">
      <c r="AD30261" s="11" t="s">
        <v>45993</v>
      </c>
      <c r="AE30261" s="10" t="s">
        <v>45952</v>
      </c>
      <c r="AF30261" s="10" t="s">
        <v>704</v>
      </c>
    </row>
    <row r="30262" spans="30:32" x14ac:dyDescent="0.2">
      <c r="AD30262" s="11" t="s">
        <v>45994</v>
      </c>
      <c r="AE30262" s="10" t="s">
        <v>45952</v>
      </c>
      <c r="AF30262" s="10" t="s">
        <v>704</v>
      </c>
    </row>
    <row r="30263" spans="30:32" x14ac:dyDescent="0.2">
      <c r="AD30263" s="11" t="s">
        <v>45995</v>
      </c>
      <c r="AE30263" s="10" t="s">
        <v>45952</v>
      </c>
      <c r="AF30263" s="10" t="s">
        <v>704</v>
      </c>
    </row>
    <row r="30264" spans="30:32" x14ac:dyDescent="0.2">
      <c r="AD30264" s="11" t="s">
        <v>45996</v>
      </c>
      <c r="AE30264" s="10" t="s">
        <v>45952</v>
      </c>
      <c r="AF30264" s="10" t="s">
        <v>704</v>
      </c>
    </row>
    <row r="30265" spans="30:32" x14ac:dyDescent="0.2">
      <c r="AD30265" s="11" t="s">
        <v>45997</v>
      </c>
      <c r="AE30265" s="10" t="s">
        <v>45952</v>
      </c>
      <c r="AF30265" s="10" t="s">
        <v>704</v>
      </c>
    </row>
    <row r="30266" spans="30:32" x14ac:dyDescent="0.2">
      <c r="AD30266" s="11" t="s">
        <v>45998</v>
      </c>
      <c r="AE30266" s="10" t="s">
        <v>45952</v>
      </c>
      <c r="AF30266" s="10" t="s">
        <v>704</v>
      </c>
    </row>
    <row r="30267" spans="30:32" x14ac:dyDescent="0.2">
      <c r="AD30267" s="11" t="s">
        <v>45999</v>
      </c>
      <c r="AE30267" s="10" t="s">
        <v>45952</v>
      </c>
      <c r="AF30267" s="10" t="s">
        <v>704</v>
      </c>
    </row>
    <row r="30268" spans="30:32" x14ac:dyDescent="0.2">
      <c r="AD30268" s="11" t="s">
        <v>46000</v>
      </c>
      <c r="AE30268" s="10" t="s">
        <v>45952</v>
      </c>
      <c r="AF30268" s="10" t="s">
        <v>704</v>
      </c>
    </row>
    <row r="30269" spans="30:32" x14ac:dyDescent="0.2">
      <c r="AD30269" s="11" t="s">
        <v>46001</v>
      </c>
      <c r="AE30269" s="10" t="s">
        <v>45952</v>
      </c>
      <c r="AF30269" s="10" t="s">
        <v>704</v>
      </c>
    </row>
    <row r="30270" spans="30:32" x14ac:dyDescent="0.2">
      <c r="AD30270" s="11" t="s">
        <v>46002</v>
      </c>
      <c r="AE30270" s="10" t="s">
        <v>45952</v>
      </c>
      <c r="AF30270" s="10" t="s">
        <v>704</v>
      </c>
    </row>
    <row r="30271" spans="30:32" x14ac:dyDescent="0.2">
      <c r="AD30271" s="11" t="s">
        <v>46003</v>
      </c>
      <c r="AE30271" s="10" t="s">
        <v>45952</v>
      </c>
      <c r="AF30271" s="10" t="s">
        <v>704</v>
      </c>
    </row>
    <row r="30272" spans="30:32" x14ac:dyDescent="0.2">
      <c r="AD30272" s="11" t="s">
        <v>46004</v>
      </c>
      <c r="AE30272" s="10" t="s">
        <v>42959</v>
      </c>
      <c r="AF30272" s="10" t="s">
        <v>704</v>
      </c>
    </row>
    <row r="30273" spans="30:32" x14ac:dyDescent="0.2">
      <c r="AD30273" s="11" t="s">
        <v>46005</v>
      </c>
      <c r="AE30273" s="10" t="s">
        <v>46006</v>
      </c>
      <c r="AF30273" s="10" t="s">
        <v>704</v>
      </c>
    </row>
    <row r="30274" spans="30:32" x14ac:dyDescent="0.2">
      <c r="AD30274" s="11" t="s">
        <v>46007</v>
      </c>
      <c r="AE30274" s="10" t="s">
        <v>24950</v>
      </c>
      <c r="AF30274" s="10" t="s">
        <v>704</v>
      </c>
    </row>
    <row r="30275" spans="30:32" x14ac:dyDescent="0.2">
      <c r="AD30275" s="11" t="s">
        <v>46008</v>
      </c>
      <c r="AE30275" s="10" t="s">
        <v>46009</v>
      </c>
      <c r="AF30275" s="10" t="s">
        <v>704</v>
      </c>
    </row>
    <row r="30276" spans="30:32" x14ac:dyDescent="0.2">
      <c r="AD30276" s="11" t="s">
        <v>46010</v>
      </c>
      <c r="AE30276" s="10" t="s">
        <v>5532</v>
      </c>
      <c r="AF30276" s="10" t="s">
        <v>704</v>
      </c>
    </row>
    <row r="30277" spans="30:32" x14ac:dyDescent="0.2">
      <c r="AD30277" s="11" t="s">
        <v>46011</v>
      </c>
      <c r="AE30277" s="10" t="s">
        <v>46012</v>
      </c>
      <c r="AF30277" s="10" t="s">
        <v>704</v>
      </c>
    </row>
    <row r="30278" spans="30:32" x14ac:dyDescent="0.2">
      <c r="AD30278" s="11" t="s">
        <v>46013</v>
      </c>
      <c r="AE30278" s="10" t="s">
        <v>46014</v>
      </c>
      <c r="AF30278" s="10" t="s">
        <v>704</v>
      </c>
    </row>
    <row r="30279" spans="30:32" x14ac:dyDescent="0.2">
      <c r="AD30279" s="11" t="s">
        <v>46015</v>
      </c>
      <c r="AE30279" s="10" t="s">
        <v>46016</v>
      </c>
      <c r="AF30279" s="10" t="s">
        <v>704</v>
      </c>
    </row>
    <row r="30280" spans="30:32" x14ac:dyDescent="0.2">
      <c r="AD30280" s="11" t="s">
        <v>46017</v>
      </c>
      <c r="AE30280" s="10" t="s">
        <v>46018</v>
      </c>
      <c r="AF30280" s="10" t="s">
        <v>704</v>
      </c>
    </row>
    <row r="30281" spans="30:32" x14ac:dyDescent="0.2">
      <c r="AD30281" s="11" t="s">
        <v>46019</v>
      </c>
      <c r="AE30281" s="10" t="s">
        <v>46020</v>
      </c>
      <c r="AF30281" s="10" t="s">
        <v>704</v>
      </c>
    </row>
    <row r="30282" spans="30:32" x14ac:dyDescent="0.2">
      <c r="AD30282" s="11" t="s">
        <v>46021</v>
      </c>
      <c r="AE30282" s="10" t="s">
        <v>46022</v>
      </c>
      <c r="AF30282" s="10" t="s">
        <v>704</v>
      </c>
    </row>
    <row r="30283" spans="30:32" x14ac:dyDescent="0.2">
      <c r="AD30283" s="11" t="s">
        <v>46023</v>
      </c>
      <c r="AE30283" s="10" t="s">
        <v>46024</v>
      </c>
      <c r="AF30283" s="10" t="s">
        <v>704</v>
      </c>
    </row>
    <row r="30284" spans="30:32" x14ac:dyDescent="0.2">
      <c r="AD30284" s="11" t="s">
        <v>46025</v>
      </c>
      <c r="AE30284" s="10" t="s">
        <v>46026</v>
      </c>
      <c r="AF30284" s="10" t="s">
        <v>704</v>
      </c>
    </row>
    <row r="30285" spans="30:32" x14ac:dyDescent="0.2">
      <c r="AD30285" s="11" t="s">
        <v>46027</v>
      </c>
      <c r="AE30285" s="10" t="s">
        <v>46028</v>
      </c>
      <c r="AF30285" s="10" t="s">
        <v>704</v>
      </c>
    </row>
    <row r="30286" spans="30:32" x14ac:dyDescent="0.2">
      <c r="AD30286" s="11" t="s">
        <v>46029</v>
      </c>
      <c r="AE30286" s="10" t="s">
        <v>46028</v>
      </c>
      <c r="AF30286" s="10" t="s">
        <v>704</v>
      </c>
    </row>
    <row r="30287" spans="30:32" x14ac:dyDescent="0.2">
      <c r="AD30287" s="11" t="s">
        <v>46030</v>
      </c>
      <c r="AE30287" s="10" t="s">
        <v>34829</v>
      </c>
      <c r="AF30287" s="10" t="s">
        <v>704</v>
      </c>
    </row>
    <row r="30288" spans="30:32" x14ac:dyDescent="0.2">
      <c r="AD30288" s="11" t="s">
        <v>46031</v>
      </c>
      <c r="AE30288" s="10" t="s">
        <v>46032</v>
      </c>
      <c r="AF30288" s="10" t="s">
        <v>704</v>
      </c>
    </row>
    <row r="30289" spans="30:32" x14ac:dyDescent="0.2">
      <c r="AD30289" s="11" t="s">
        <v>46033</v>
      </c>
      <c r="AE30289" s="10" t="s">
        <v>46034</v>
      </c>
      <c r="AF30289" s="10" t="s">
        <v>704</v>
      </c>
    </row>
    <row r="30290" spans="30:32" x14ac:dyDescent="0.2">
      <c r="AD30290" s="11" t="s">
        <v>46035</v>
      </c>
      <c r="AE30290" s="10" t="s">
        <v>46036</v>
      </c>
      <c r="AF30290" s="10" t="s">
        <v>704</v>
      </c>
    </row>
    <row r="30291" spans="30:32" x14ac:dyDescent="0.2">
      <c r="AD30291" s="11" t="s">
        <v>46037</v>
      </c>
      <c r="AE30291" s="10" t="s">
        <v>46038</v>
      </c>
      <c r="AF30291" s="10" t="s">
        <v>704</v>
      </c>
    </row>
    <row r="30292" spans="30:32" x14ac:dyDescent="0.2">
      <c r="AD30292" s="11" t="s">
        <v>46039</v>
      </c>
      <c r="AE30292" s="10" t="s">
        <v>46040</v>
      </c>
      <c r="AF30292" s="10" t="s">
        <v>704</v>
      </c>
    </row>
    <row r="30293" spans="30:32" x14ac:dyDescent="0.2">
      <c r="AD30293" s="11" t="s">
        <v>46041</v>
      </c>
      <c r="AE30293" s="10" t="s">
        <v>3270</v>
      </c>
      <c r="AF30293" s="10" t="s">
        <v>704</v>
      </c>
    </row>
    <row r="30294" spans="30:32" x14ac:dyDescent="0.2">
      <c r="AD30294" s="11" t="s">
        <v>46042</v>
      </c>
      <c r="AE30294" s="10" t="s">
        <v>2754</v>
      </c>
      <c r="AF30294" s="10" t="s">
        <v>704</v>
      </c>
    </row>
    <row r="30295" spans="30:32" x14ac:dyDescent="0.2">
      <c r="AD30295" s="11" t="s">
        <v>46043</v>
      </c>
      <c r="AE30295" s="10" t="s">
        <v>46044</v>
      </c>
      <c r="AF30295" s="10" t="s">
        <v>704</v>
      </c>
    </row>
    <row r="30296" spans="30:32" x14ac:dyDescent="0.2">
      <c r="AD30296" s="11" t="s">
        <v>46045</v>
      </c>
      <c r="AE30296" s="10" t="s">
        <v>23103</v>
      </c>
      <c r="AF30296" s="10" t="s">
        <v>704</v>
      </c>
    </row>
    <row r="30297" spans="30:32" x14ac:dyDescent="0.2">
      <c r="AD30297" s="11" t="s">
        <v>46046</v>
      </c>
      <c r="AE30297" s="10" t="s">
        <v>46047</v>
      </c>
      <c r="AF30297" s="10" t="s">
        <v>704</v>
      </c>
    </row>
    <row r="30298" spans="30:32" x14ac:dyDescent="0.2">
      <c r="AD30298" s="11" t="s">
        <v>46048</v>
      </c>
      <c r="AE30298" s="10" t="s">
        <v>46049</v>
      </c>
      <c r="AF30298" s="10" t="s">
        <v>704</v>
      </c>
    </row>
    <row r="30299" spans="30:32" x14ac:dyDescent="0.2">
      <c r="AD30299" s="11" t="s">
        <v>46050</v>
      </c>
      <c r="AE30299" s="10" t="s">
        <v>46051</v>
      </c>
      <c r="AF30299" s="10" t="s">
        <v>704</v>
      </c>
    </row>
    <row r="30300" spans="30:32" x14ac:dyDescent="0.2">
      <c r="AD30300" s="11" t="s">
        <v>46052</v>
      </c>
      <c r="AE30300" s="10" t="s">
        <v>2763</v>
      </c>
      <c r="AF30300" s="10" t="s">
        <v>704</v>
      </c>
    </row>
    <row r="30301" spans="30:32" x14ac:dyDescent="0.2">
      <c r="AD30301" s="11" t="s">
        <v>46053</v>
      </c>
      <c r="AE30301" s="10" t="s">
        <v>46054</v>
      </c>
      <c r="AF30301" s="10" t="s">
        <v>704</v>
      </c>
    </row>
    <row r="30302" spans="30:32" x14ac:dyDescent="0.2">
      <c r="AD30302" s="11" t="s">
        <v>46055</v>
      </c>
      <c r="AE30302" s="10" t="s">
        <v>46056</v>
      </c>
      <c r="AF30302" s="10" t="s">
        <v>704</v>
      </c>
    </row>
    <row r="30303" spans="30:32" x14ac:dyDescent="0.2">
      <c r="AD30303" s="11" t="s">
        <v>46057</v>
      </c>
      <c r="AE30303" s="10" t="s">
        <v>46058</v>
      </c>
      <c r="AF30303" s="10" t="s">
        <v>704</v>
      </c>
    </row>
    <row r="30304" spans="30:32" x14ac:dyDescent="0.2">
      <c r="AD30304" s="11" t="s">
        <v>46059</v>
      </c>
      <c r="AE30304" s="10" t="s">
        <v>15294</v>
      </c>
      <c r="AF30304" s="10" t="s">
        <v>704</v>
      </c>
    </row>
    <row r="30305" spans="30:32" x14ac:dyDescent="0.2">
      <c r="AD30305" s="11" t="s">
        <v>46060</v>
      </c>
      <c r="AE30305" s="10" t="s">
        <v>46061</v>
      </c>
      <c r="AF30305" s="10" t="s">
        <v>704</v>
      </c>
    </row>
    <row r="30306" spans="30:32" x14ac:dyDescent="0.2">
      <c r="AD30306" s="11" t="s">
        <v>46062</v>
      </c>
      <c r="AE30306" s="10" t="s">
        <v>46063</v>
      </c>
      <c r="AF30306" s="10" t="s">
        <v>704</v>
      </c>
    </row>
    <row r="30307" spans="30:32" x14ac:dyDescent="0.2">
      <c r="AD30307" s="11" t="s">
        <v>46064</v>
      </c>
      <c r="AE30307" s="10" t="s">
        <v>20218</v>
      </c>
      <c r="AF30307" s="10" t="s">
        <v>704</v>
      </c>
    </row>
    <row r="30308" spans="30:32" x14ac:dyDescent="0.2">
      <c r="AD30308" s="11" t="s">
        <v>46065</v>
      </c>
      <c r="AE30308" s="10" t="s">
        <v>8907</v>
      </c>
      <c r="AF30308" s="10" t="s">
        <v>704</v>
      </c>
    </row>
    <row r="30309" spans="30:32" x14ac:dyDescent="0.2">
      <c r="AD30309" s="11" t="s">
        <v>46066</v>
      </c>
      <c r="AE30309" s="10" t="s">
        <v>46067</v>
      </c>
      <c r="AF30309" s="10" t="s">
        <v>704</v>
      </c>
    </row>
    <row r="30310" spans="30:32" x14ac:dyDescent="0.2">
      <c r="AD30310" s="11" t="s">
        <v>46068</v>
      </c>
      <c r="AE30310" s="10" t="s">
        <v>46069</v>
      </c>
      <c r="AF30310" s="10" t="s">
        <v>704</v>
      </c>
    </row>
    <row r="30311" spans="30:32" x14ac:dyDescent="0.2">
      <c r="AD30311" s="11" t="s">
        <v>46070</v>
      </c>
      <c r="AE30311" s="10" t="s">
        <v>11311</v>
      </c>
      <c r="AF30311" s="10" t="s">
        <v>704</v>
      </c>
    </row>
    <row r="30312" spans="30:32" x14ac:dyDescent="0.2">
      <c r="AD30312" s="11" t="s">
        <v>46071</v>
      </c>
      <c r="AE30312" s="10" t="s">
        <v>27386</v>
      </c>
      <c r="AF30312" s="10" t="s">
        <v>704</v>
      </c>
    </row>
    <row r="30313" spans="30:32" x14ac:dyDescent="0.2">
      <c r="AD30313" s="11" t="s">
        <v>46072</v>
      </c>
      <c r="AE30313" s="10" t="s">
        <v>2475</v>
      </c>
      <c r="AF30313" s="10" t="s">
        <v>704</v>
      </c>
    </row>
    <row r="30314" spans="30:32" x14ac:dyDescent="0.2">
      <c r="AD30314" s="11" t="s">
        <v>46073</v>
      </c>
      <c r="AE30314" s="10" t="s">
        <v>8231</v>
      </c>
      <c r="AF30314" s="10" t="s">
        <v>704</v>
      </c>
    </row>
    <row r="30315" spans="30:32" x14ac:dyDescent="0.2">
      <c r="AD30315" s="11" t="s">
        <v>46074</v>
      </c>
      <c r="AE30315" s="10" t="s">
        <v>12824</v>
      </c>
      <c r="AF30315" s="10" t="s">
        <v>704</v>
      </c>
    </row>
    <row r="30316" spans="30:32" x14ac:dyDescent="0.2">
      <c r="AD30316" s="11" t="s">
        <v>46075</v>
      </c>
      <c r="AE30316" s="10" t="s">
        <v>6314</v>
      </c>
      <c r="AF30316" s="10" t="s">
        <v>704</v>
      </c>
    </row>
    <row r="30317" spans="30:32" x14ac:dyDescent="0.2">
      <c r="AD30317" s="11" t="s">
        <v>46076</v>
      </c>
      <c r="AE30317" s="10" t="s">
        <v>9674</v>
      </c>
      <c r="AF30317" s="10" t="s">
        <v>704</v>
      </c>
    </row>
    <row r="30318" spans="30:32" x14ac:dyDescent="0.2">
      <c r="AD30318" s="11" t="s">
        <v>46077</v>
      </c>
      <c r="AE30318" s="10" t="s">
        <v>46078</v>
      </c>
      <c r="AF30318" s="10" t="s">
        <v>704</v>
      </c>
    </row>
    <row r="30319" spans="30:32" x14ac:dyDescent="0.2">
      <c r="AD30319" s="11" t="s">
        <v>46079</v>
      </c>
      <c r="AE30319" s="10" t="s">
        <v>11338</v>
      </c>
      <c r="AF30319" s="10" t="s">
        <v>704</v>
      </c>
    </row>
    <row r="30320" spans="30:32" x14ac:dyDescent="0.2">
      <c r="AD30320" s="11" t="s">
        <v>46080</v>
      </c>
      <c r="AE30320" s="10" t="s">
        <v>11338</v>
      </c>
      <c r="AF30320" s="10" t="s">
        <v>704</v>
      </c>
    </row>
    <row r="30321" spans="30:32" x14ac:dyDescent="0.2">
      <c r="AD30321" s="11" t="s">
        <v>46081</v>
      </c>
      <c r="AE30321" s="10" t="s">
        <v>46082</v>
      </c>
      <c r="AF30321" s="10" t="s">
        <v>704</v>
      </c>
    </row>
    <row r="30322" spans="30:32" x14ac:dyDescent="0.2">
      <c r="AD30322" s="11" t="s">
        <v>46083</v>
      </c>
      <c r="AE30322" s="10" t="s">
        <v>46084</v>
      </c>
      <c r="AF30322" s="10" t="s">
        <v>704</v>
      </c>
    </row>
    <row r="30323" spans="30:32" x14ac:dyDescent="0.2">
      <c r="AD30323" s="11" t="s">
        <v>46085</v>
      </c>
      <c r="AE30323" s="10" t="s">
        <v>13427</v>
      </c>
      <c r="AF30323" s="10" t="s">
        <v>704</v>
      </c>
    </row>
    <row r="30324" spans="30:32" x14ac:dyDescent="0.2">
      <c r="AD30324" s="11" t="s">
        <v>46086</v>
      </c>
      <c r="AE30324" s="10" t="s">
        <v>46087</v>
      </c>
      <c r="AF30324" s="10" t="s">
        <v>704</v>
      </c>
    </row>
    <row r="30325" spans="30:32" x14ac:dyDescent="0.2">
      <c r="AD30325" s="11" t="s">
        <v>46088</v>
      </c>
      <c r="AE30325" s="10" t="s">
        <v>21828</v>
      </c>
      <c r="AF30325" s="10" t="s">
        <v>704</v>
      </c>
    </row>
    <row r="30326" spans="30:32" x14ac:dyDescent="0.2">
      <c r="AD30326" s="11" t="s">
        <v>46089</v>
      </c>
      <c r="AE30326" s="10" t="s">
        <v>11349</v>
      </c>
      <c r="AF30326" s="10" t="s">
        <v>704</v>
      </c>
    </row>
    <row r="30327" spans="30:32" x14ac:dyDescent="0.2">
      <c r="AD30327" s="11" t="s">
        <v>46090</v>
      </c>
      <c r="AE30327" s="10" t="s">
        <v>11349</v>
      </c>
      <c r="AF30327" s="10" t="s">
        <v>704</v>
      </c>
    </row>
    <row r="30328" spans="30:32" x14ac:dyDescent="0.2">
      <c r="AD30328" s="11" t="s">
        <v>46091</v>
      </c>
      <c r="AE30328" s="10" t="s">
        <v>46092</v>
      </c>
      <c r="AF30328" s="10" t="s">
        <v>529</v>
      </c>
    </row>
    <row r="30329" spans="30:32" x14ac:dyDescent="0.2">
      <c r="AD30329" s="11" t="s">
        <v>46093</v>
      </c>
      <c r="AE30329" s="10" t="s">
        <v>1931</v>
      </c>
      <c r="AF30329" s="10" t="s">
        <v>729</v>
      </c>
    </row>
    <row r="30330" spans="30:32" x14ac:dyDescent="0.2">
      <c r="AD30330" s="11" t="s">
        <v>46094</v>
      </c>
      <c r="AE30330" s="10" t="s">
        <v>12751</v>
      </c>
      <c r="AF30330" s="10" t="s">
        <v>729</v>
      </c>
    </row>
    <row r="30331" spans="30:32" x14ac:dyDescent="0.2">
      <c r="AD30331" s="11" t="s">
        <v>46095</v>
      </c>
      <c r="AE30331" s="10" t="s">
        <v>16715</v>
      </c>
      <c r="AF30331" s="10" t="s">
        <v>729</v>
      </c>
    </row>
    <row r="30332" spans="30:32" x14ac:dyDescent="0.2">
      <c r="AD30332" s="11" t="s">
        <v>46096</v>
      </c>
      <c r="AE30332" s="10" t="s">
        <v>16715</v>
      </c>
      <c r="AF30332" s="10" t="s">
        <v>729</v>
      </c>
    </row>
    <row r="30333" spans="30:32" x14ac:dyDescent="0.2">
      <c r="AD30333" s="11" t="s">
        <v>46097</v>
      </c>
      <c r="AE30333" s="10" t="s">
        <v>31483</v>
      </c>
      <c r="AF30333" s="10" t="s">
        <v>729</v>
      </c>
    </row>
    <row r="30334" spans="30:32" x14ac:dyDescent="0.2">
      <c r="AD30334" s="11" t="s">
        <v>46098</v>
      </c>
      <c r="AE30334" s="10" t="s">
        <v>19320</v>
      </c>
      <c r="AF30334" s="10" t="s">
        <v>729</v>
      </c>
    </row>
    <row r="30335" spans="30:32" x14ac:dyDescent="0.2">
      <c r="AD30335" s="11" t="s">
        <v>46099</v>
      </c>
      <c r="AE30335" s="10" t="s">
        <v>46100</v>
      </c>
      <c r="AF30335" s="10" t="s">
        <v>729</v>
      </c>
    </row>
    <row r="30336" spans="30:32" x14ac:dyDescent="0.2">
      <c r="AD30336" s="11" t="s">
        <v>46101</v>
      </c>
      <c r="AE30336" s="10" t="s">
        <v>46102</v>
      </c>
      <c r="AF30336" s="10" t="s">
        <v>729</v>
      </c>
    </row>
    <row r="30337" spans="30:32" x14ac:dyDescent="0.2">
      <c r="AD30337" s="11" t="s">
        <v>46103</v>
      </c>
      <c r="AE30337" s="10" t="s">
        <v>46104</v>
      </c>
      <c r="AF30337" s="10" t="s">
        <v>729</v>
      </c>
    </row>
    <row r="30338" spans="30:32" x14ac:dyDescent="0.2">
      <c r="AD30338" s="11" t="s">
        <v>46105</v>
      </c>
      <c r="AE30338" s="10" t="s">
        <v>46106</v>
      </c>
      <c r="AF30338" s="10" t="s">
        <v>729</v>
      </c>
    </row>
    <row r="30339" spans="30:32" x14ac:dyDescent="0.2">
      <c r="AD30339" s="11" t="s">
        <v>46107</v>
      </c>
      <c r="AE30339" s="10" t="s">
        <v>1943</v>
      </c>
      <c r="AF30339" s="10" t="s">
        <v>729</v>
      </c>
    </row>
    <row r="30340" spans="30:32" x14ac:dyDescent="0.2">
      <c r="AD30340" s="11" t="s">
        <v>46108</v>
      </c>
      <c r="AE30340" s="10" t="s">
        <v>1943</v>
      </c>
      <c r="AF30340" s="10" t="s">
        <v>729</v>
      </c>
    </row>
    <row r="30341" spans="30:32" x14ac:dyDescent="0.2">
      <c r="AD30341" s="11" t="s">
        <v>46109</v>
      </c>
      <c r="AE30341" s="10" t="s">
        <v>8969</v>
      </c>
      <c r="AF30341" s="10" t="s">
        <v>729</v>
      </c>
    </row>
    <row r="30342" spans="30:32" x14ac:dyDescent="0.2">
      <c r="AD30342" s="11" t="s">
        <v>46110</v>
      </c>
      <c r="AE30342" s="10" t="s">
        <v>33303</v>
      </c>
      <c r="AF30342" s="10" t="s">
        <v>729</v>
      </c>
    </row>
    <row r="30343" spans="30:32" x14ac:dyDescent="0.2">
      <c r="AD30343" s="11" t="s">
        <v>46111</v>
      </c>
      <c r="AE30343" s="10" t="s">
        <v>46112</v>
      </c>
      <c r="AF30343" s="10" t="s">
        <v>729</v>
      </c>
    </row>
    <row r="30344" spans="30:32" x14ac:dyDescent="0.2">
      <c r="AD30344" s="11" t="s">
        <v>46113</v>
      </c>
      <c r="AE30344" s="10" t="s">
        <v>46114</v>
      </c>
      <c r="AF30344" s="10" t="s">
        <v>729</v>
      </c>
    </row>
    <row r="30345" spans="30:32" x14ac:dyDescent="0.2">
      <c r="AD30345" s="11" t="s">
        <v>46115</v>
      </c>
      <c r="AE30345" s="10" t="s">
        <v>28767</v>
      </c>
      <c r="AF30345" s="10" t="s">
        <v>729</v>
      </c>
    </row>
    <row r="30346" spans="30:32" x14ac:dyDescent="0.2">
      <c r="AD30346" s="11" t="s">
        <v>46116</v>
      </c>
      <c r="AE30346" s="10" t="s">
        <v>16760</v>
      </c>
      <c r="AF30346" s="10" t="s">
        <v>729</v>
      </c>
    </row>
    <row r="30347" spans="30:32" x14ac:dyDescent="0.2">
      <c r="AD30347" s="11" t="s">
        <v>46117</v>
      </c>
      <c r="AE30347" s="10" t="s">
        <v>22253</v>
      </c>
      <c r="AF30347" s="10" t="s">
        <v>729</v>
      </c>
    </row>
    <row r="30348" spans="30:32" x14ac:dyDescent="0.2">
      <c r="AD30348" s="11" t="s">
        <v>46118</v>
      </c>
      <c r="AE30348" s="10" t="s">
        <v>46119</v>
      </c>
      <c r="AF30348" s="10" t="s">
        <v>729</v>
      </c>
    </row>
    <row r="30349" spans="30:32" x14ac:dyDescent="0.2">
      <c r="AD30349" s="11" t="s">
        <v>46120</v>
      </c>
      <c r="AE30349" s="10" t="s">
        <v>15458</v>
      </c>
      <c r="AF30349" s="10" t="s">
        <v>729</v>
      </c>
    </row>
    <row r="30350" spans="30:32" x14ac:dyDescent="0.2">
      <c r="AD30350" s="11" t="s">
        <v>46121</v>
      </c>
      <c r="AE30350" s="10" t="s">
        <v>46122</v>
      </c>
      <c r="AF30350" s="10" t="s">
        <v>729</v>
      </c>
    </row>
    <row r="30351" spans="30:32" x14ac:dyDescent="0.2">
      <c r="AD30351" s="11" t="s">
        <v>46123</v>
      </c>
      <c r="AE30351" s="10" t="s">
        <v>46124</v>
      </c>
      <c r="AF30351" s="10" t="s">
        <v>729</v>
      </c>
    </row>
    <row r="30352" spans="30:32" x14ac:dyDescent="0.2">
      <c r="AD30352" s="11" t="s">
        <v>46125</v>
      </c>
      <c r="AE30352" s="10" t="s">
        <v>14045</v>
      </c>
      <c r="AF30352" s="10" t="s">
        <v>729</v>
      </c>
    </row>
    <row r="30353" spans="30:32" x14ac:dyDescent="0.2">
      <c r="AD30353" s="11" t="s">
        <v>46126</v>
      </c>
      <c r="AE30353" s="10" t="s">
        <v>14045</v>
      </c>
      <c r="AF30353" s="10" t="s">
        <v>729</v>
      </c>
    </row>
    <row r="30354" spans="30:32" x14ac:dyDescent="0.2">
      <c r="AD30354" s="11" t="s">
        <v>46127</v>
      </c>
      <c r="AE30354" s="10" t="s">
        <v>46128</v>
      </c>
      <c r="AF30354" s="10" t="s">
        <v>729</v>
      </c>
    </row>
    <row r="30355" spans="30:32" x14ac:dyDescent="0.2">
      <c r="AD30355" s="11" t="s">
        <v>46129</v>
      </c>
      <c r="AE30355" s="10" t="s">
        <v>46130</v>
      </c>
      <c r="AF30355" s="10" t="s">
        <v>729</v>
      </c>
    </row>
    <row r="30356" spans="30:32" x14ac:dyDescent="0.2">
      <c r="AD30356" s="11" t="s">
        <v>46131</v>
      </c>
      <c r="AE30356" s="10" t="s">
        <v>46132</v>
      </c>
      <c r="AF30356" s="10" t="s">
        <v>729</v>
      </c>
    </row>
    <row r="30357" spans="30:32" x14ac:dyDescent="0.2">
      <c r="AD30357" s="11" t="s">
        <v>46133</v>
      </c>
      <c r="AE30357" s="10" t="s">
        <v>13501</v>
      </c>
      <c r="AF30357" s="10" t="s">
        <v>729</v>
      </c>
    </row>
    <row r="30358" spans="30:32" x14ac:dyDescent="0.2">
      <c r="AD30358" s="11" t="s">
        <v>46134</v>
      </c>
      <c r="AE30358" s="10" t="s">
        <v>46135</v>
      </c>
      <c r="AF30358" s="10" t="s">
        <v>729</v>
      </c>
    </row>
    <row r="30359" spans="30:32" x14ac:dyDescent="0.2">
      <c r="AD30359" s="11" t="s">
        <v>46136</v>
      </c>
      <c r="AE30359" s="10" t="s">
        <v>46137</v>
      </c>
      <c r="AF30359" s="10" t="s">
        <v>729</v>
      </c>
    </row>
    <row r="30360" spans="30:32" x14ac:dyDescent="0.2">
      <c r="AD30360" s="11" t="s">
        <v>46138</v>
      </c>
      <c r="AE30360" s="10" t="s">
        <v>46139</v>
      </c>
      <c r="AF30360" s="10" t="s">
        <v>729</v>
      </c>
    </row>
    <row r="30361" spans="30:32" x14ac:dyDescent="0.2">
      <c r="AD30361" s="11" t="s">
        <v>46140</v>
      </c>
      <c r="AE30361" s="10" t="s">
        <v>46141</v>
      </c>
      <c r="AF30361" s="10" t="s">
        <v>729</v>
      </c>
    </row>
    <row r="30362" spans="30:32" x14ac:dyDescent="0.2">
      <c r="AD30362" s="11" t="s">
        <v>46142</v>
      </c>
      <c r="AE30362" s="10" t="s">
        <v>46143</v>
      </c>
      <c r="AF30362" s="10" t="s">
        <v>729</v>
      </c>
    </row>
    <row r="30363" spans="30:32" x14ac:dyDescent="0.2">
      <c r="AD30363" s="11" t="s">
        <v>46144</v>
      </c>
      <c r="AE30363" s="10" t="s">
        <v>20525</v>
      </c>
      <c r="AF30363" s="10" t="s">
        <v>729</v>
      </c>
    </row>
    <row r="30364" spans="30:32" x14ac:dyDescent="0.2">
      <c r="AD30364" s="11" t="s">
        <v>46145</v>
      </c>
      <c r="AE30364" s="10" t="s">
        <v>46146</v>
      </c>
      <c r="AF30364" s="10" t="s">
        <v>729</v>
      </c>
    </row>
    <row r="30365" spans="30:32" x14ac:dyDescent="0.2">
      <c r="AD30365" s="11" t="s">
        <v>46147</v>
      </c>
      <c r="AE30365" s="10" t="s">
        <v>21963</v>
      </c>
      <c r="AF30365" s="10" t="s">
        <v>729</v>
      </c>
    </row>
    <row r="30366" spans="30:32" x14ac:dyDescent="0.2">
      <c r="AD30366" s="11" t="s">
        <v>46148</v>
      </c>
      <c r="AE30366" s="10" t="s">
        <v>41310</v>
      </c>
      <c r="AF30366" s="10" t="s">
        <v>729</v>
      </c>
    </row>
    <row r="30367" spans="30:32" x14ac:dyDescent="0.2">
      <c r="AD30367" s="11" t="s">
        <v>46149</v>
      </c>
      <c r="AE30367" s="10" t="s">
        <v>9018</v>
      </c>
      <c r="AF30367" s="10" t="s">
        <v>729</v>
      </c>
    </row>
    <row r="30368" spans="30:32" x14ac:dyDescent="0.2">
      <c r="AD30368" s="11" t="s">
        <v>46150</v>
      </c>
      <c r="AE30368" s="10" t="s">
        <v>46151</v>
      </c>
      <c r="AF30368" s="10" t="s">
        <v>729</v>
      </c>
    </row>
    <row r="30369" spans="30:32" x14ac:dyDescent="0.2">
      <c r="AD30369" s="11" t="s">
        <v>46152</v>
      </c>
      <c r="AE30369" s="10" t="s">
        <v>46153</v>
      </c>
      <c r="AF30369" s="10" t="s">
        <v>729</v>
      </c>
    </row>
    <row r="30370" spans="30:32" x14ac:dyDescent="0.2">
      <c r="AD30370" s="11" t="s">
        <v>46154</v>
      </c>
      <c r="AE30370" s="10" t="s">
        <v>46155</v>
      </c>
      <c r="AF30370" s="10" t="s">
        <v>729</v>
      </c>
    </row>
    <row r="30371" spans="30:32" x14ac:dyDescent="0.2">
      <c r="AD30371" s="11" t="s">
        <v>46156</v>
      </c>
      <c r="AE30371" s="10" t="s">
        <v>46157</v>
      </c>
      <c r="AF30371" s="10" t="s">
        <v>729</v>
      </c>
    </row>
    <row r="30372" spans="30:32" x14ac:dyDescent="0.2">
      <c r="AD30372" s="11" t="s">
        <v>46158</v>
      </c>
      <c r="AE30372" s="10" t="s">
        <v>2055</v>
      </c>
      <c r="AF30372" s="10" t="s">
        <v>729</v>
      </c>
    </row>
    <row r="30373" spans="30:32" x14ac:dyDescent="0.2">
      <c r="AD30373" s="11" t="s">
        <v>46159</v>
      </c>
      <c r="AE30373" s="10" t="s">
        <v>9073</v>
      </c>
      <c r="AF30373" s="10" t="s">
        <v>729</v>
      </c>
    </row>
    <row r="30374" spans="30:32" x14ac:dyDescent="0.2">
      <c r="AD30374" s="11" t="s">
        <v>46160</v>
      </c>
      <c r="AE30374" s="10" t="s">
        <v>1403</v>
      </c>
      <c r="AF30374" s="10" t="s">
        <v>729</v>
      </c>
    </row>
    <row r="30375" spans="30:32" x14ac:dyDescent="0.2">
      <c r="AD30375" s="11" t="s">
        <v>46161</v>
      </c>
      <c r="AE30375" s="10" t="s">
        <v>18286</v>
      </c>
      <c r="AF30375" s="10" t="s">
        <v>729</v>
      </c>
    </row>
    <row r="30376" spans="30:32" x14ac:dyDescent="0.2">
      <c r="AD30376" s="11" t="s">
        <v>46162</v>
      </c>
      <c r="AE30376" s="10" t="s">
        <v>18286</v>
      </c>
      <c r="AF30376" s="10" t="s">
        <v>729</v>
      </c>
    </row>
    <row r="30377" spans="30:32" x14ac:dyDescent="0.2">
      <c r="AD30377" s="11" t="s">
        <v>46163</v>
      </c>
      <c r="AE30377" s="10" t="s">
        <v>18286</v>
      </c>
      <c r="AF30377" s="10" t="s">
        <v>729</v>
      </c>
    </row>
    <row r="30378" spans="30:32" x14ac:dyDescent="0.2">
      <c r="AD30378" s="11" t="s">
        <v>46164</v>
      </c>
      <c r="AE30378" s="10" t="s">
        <v>18286</v>
      </c>
      <c r="AF30378" s="10" t="s">
        <v>729</v>
      </c>
    </row>
    <row r="30379" spans="30:32" x14ac:dyDescent="0.2">
      <c r="AD30379" s="11" t="s">
        <v>46165</v>
      </c>
      <c r="AE30379" s="10" t="s">
        <v>7084</v>
      </c>
      <c r="AF30379" s="10" t="s">
        <v>729</v>
      </c>
    </row>
    <row r="30380" spans="30:32" x14ac:dyDescent="0.2">
      <c r="AD30380" s="11" t="s">
        <v>46166</v>
      </c>
      <c r="AE30380" s="10" t="s">
        <v>46167</v>
      </c>
      <c r="AF30380" s="10" t="s">
        <v>729</v>
      </c>
    </row>
    <row r="30381" spans="30:32" x14ac:dyDescent="0.2">
      <c r="AD30381" s="11" t="s">
        <v>46168</v>
      </c>
      <c r="AE30381" s="10" t="s">
        <v>7097</v>
      </c>
      <c r="AF30381" s="10" t="s">
        <v>729</v>
      </c>
    </row>
    <row r="30382" spans="30:32" x14ac:dyDescent="0.2">
      <c r="AD30382" s="11" t="s">
        <v>46169</v>
      </c>
      <c r="AE30382" s="10" t="s">
        <v>15521</v>
      </c>
      <c r="AF30382" s="10" t="s">
        <v>729</v>
      </c>
    </row>
    <row r="30383" spans="30:32" x14ac:dyDescent="0.2">
      <c r="AD30383" s="11" t="s">
        <v>46170</v>
      </c>
      <c r="AE30383" s="10" t="s">
        <v>15521</v>
      </c>
      <c r="AF30383" s="10" t="s">
        <v>729</v>
      </c>
    </row>
    <row r="30384" spans="30:32" x14ac:dyDescent="0.2">
      <c r="AD30384" s="11" t="s">
        <v>46171</v>
      </c>
      <c r="AE30384" s="10" t="s">
        <v>46172</v>
      </c>
      <c r="AF30384" s="10" t="s">
        <v>729</v>
      </c>
    </row>
    <row r="30385" spans="30:32" x14ac:dyDescent="0.2">
      <c r="AD30385" s="11" t="s">
        <v>46173</v>
      </c>
      <c r="AE30385" s="10" t="s">
        <v>15523</v>
      </c>
      <c r="AF30385" s="10" t="s">
        <v>729</v>
      </c>
    </row>
    <row r="30386" spans="30:32" x14ac:dyDescent="0.2">
      <c r="AD30386" s="11" t="s">
        <v>46174</v>
      </c>
      <c r="AE30386" s="10" t="s">
        <v>16937</v>
      </c>
      <c r="AF30386" s="10" t="s">
        <v>729</v>
      </c>
    </row>
    <row r="30387" spans="30:32" x14ac:dyDescent="0.2">
      <c r="AD30387" s="11" t="s">
        <v>46175</v>
      </c>
      <c r="AE30387" s="10" t="s">
        <v>1411</v>
      </c>
      <c r="AF30387" s="10" t="s">
        <v>729</v>
      </c>
    </row>
    <row r="30388" spans="30:32" x14ac:dyDescent="0.2">
      <c r="AD30388" s="11" t="s">
        <v>46176</v>
      </c>
      <c r="AE30388" s="10" t="s">
        <v>27169</v>
      </c>
      <c r="AF30388" s="10" t="s">
        <v>729</v>
      </c>
    </row>
    <row r="30389" spans="30:32" x14ac:dyDescent="0.2">
      <c r="AD30389" s="11" t="s">
        <v>46177</v>
      </c>
      <c r="AE30389" s="10" t="s">
        <v>16551</v>
      </c>
      <c r="AF30389" s="10" t="s">
        <v>729</v>
      </c>
    </row>
    <row r="30390" spans="30:32" x14ac:dyDescent="0.2">
      <c r="AD30390" s="11" t="s">
        <v>46178</v>
      </c>
      <c r="AE30390" s="10" t="s">
        <v>18301</v>
      </c>
      <c r="AF30390" s="10" t="s">
        <v>729</v>
      </c>
    </row>
    <row r="30391" spans="30:32" x14ac:dyDescent="0.2">
      <c r="AD30391" s="11" t="s">
        <v>46179</v>
      </c>
      <c r="AE30391" s="10" t="s">
        <v>2898</v>
      </c>
      <c r="AF30391" s="10" t="s">
        <v>729</v>
      </c>
    </row>
    <row r="30392" spans="30:32" x14ac:dyDescent="0.2">
      <c r="AD30392" s="11" t="s">
        <v>46180</v>
      </c>
      <c r="AE30392" s="10" t="s">
        <v>46181</v>
      </c>
      <c r="AF30392" s="10" t="s">
        <v>729</v>
      </c>
    </row>
    <row r="30393" spans="30:32" x14ac:dyDescent="0.2">
      <c r="AD30393" s="11" t="s">
        <v>46182</v>
      </c>
      <c r="AE30393" s="10" t="s">
        <v>46183</v>
      </c>
      <c r="AF30393" s="10" t="s">
        <v>729</v>
      </c>
    </row>
    <row r="30394" spans="30:32" x14ac:dyDescent="0.2">
      <c r="AD30394" s="11" t="s">
        <v>46184</v>
      </c>
      <c r="AE30394" s="10" t="s">
        <v>7143</v>
      </c>
      <c r="AF30394" s="10" t="s">
        <v>729</v>
      </c>
    </row>
    <row r="30395" spans="30:32" x14ac:dyDescent="0.2">
      <c r="AD30395" s="11" t="s">
        <v>46185</v>
      </c>
      <c r="AE30395" s="10" t="s">
        <v>7149</v>
      </c>
      <c r="AF30395" s="10" t="s">
        <v>729</v>
      </c>
    </row>
    <row r="30396" spans="30:32" x14ac:dyDescent="0.2">
      <c r="AD30396" s="11" t="s">
        <v>46186</v>
      </c>
      <c r="AE30396" s="10" t="s">
        <v>46187</v>
      </c>
      <c r="AF30396" s="10" t="s">
        <v>729</v>
      </c>
    </row>
    <row r="30397" spans="30:32" x14ac:dyDescent="0.2">
      <c r="AD30397" s="11" t="s">
        <v>46188</v>
      </c>
      <c r="AE30397" s="10" t="s">
        <v>26062</v>
      </c>
      <c r="AF30397" s="10" t="s">
        <v>729</v>
      </c>
    </row>
    <row r="30398" spans="30:32" x14ac:dyDescent="0.2">
      <c r="AD30398" s="11" t="s">
        <v>46189</v>
      </c>
      <c r="AE30398" s="10" t="s">
        <v>26062</v>
      </c>
      <c r="AF30398" s="10" t="s">
        <v>729</v>
      </c>
    </row>
    <row r="30399" spans="30:32" x14ac:dyDescent="0.2">
      <c r="AD30399" s="11" t="s">
        <v>46190</v>
      </c>
      <c r="AE30399" s="10" t="s">
        <v>15599</v>
      </c>
      <c r="AF30399" s="10" t="s">
        <v>729</v>
      </c>
    </row>
    <row r="30400" spans="30:32" x14ac:dyDescent="0.2">
      <c r="AD30400" s="11" t="s">
        <v>46191</v>
      </c>
      <c r="AE30400" s="10" t="s">
        <v>46192</v>
      </c>
      <c r="AF30400" s="10" t="s">
        <v>729</v>
      </c>
    </row>
    <row r="30401" spans="30:32" x14ac:dyDescent="0.2">
      <c r="AD30401" s="11" t="s">
        <v>46193</v>
      </c>
      <c r="AE30401" s="10" t="s">
        <v>21068</v>
      </c>
      <c r="AF30401" s="10" t="s">
        <v>729</v>
      </c>
    </row>
    <row r="30402" spans="30:32" x14ac:dyDescent="0.2">
      <c r="AD30402" s="11" t="s">
        <v>46194</v>
      </c>
      <c r="AE30402" s="10" t="s">
        <v>46195</v>
      </c>
      <c r="AF30402" s="10" t="s">
        <v>729</v>
      </c>
    </row>
    <row r="30403" spans="30:32" x14ac:dyDescent="0.2">
      <c r="AD30403" s="11" t="s">
        <v>46196</v>
      </c>
      <c r="AE30403" s="10" t="s">
        <v>46197</v>
      </c>
      <c r="AF30403" s="10" t="s">
        <v>729</v>
      </c>
    </row>
    <row r="30404" spans="30:32" x14ac:dyDescent="0.2">
      <c r="AD30404" s="11" t="s">
        <v>46198</v>
      </c>
      <c r="AE30404" s="10" t="s">
        <v>46197</v>
      </c>
      <c r="AF30404" s="10" t="s">
        <v>729</v>
      </c>
    </row>
    <row r="30405" spans="30:32" x14ac:dyDescent="0.2">
      <c r="AD30405" s="11" t="s">
        <v>46199</v>
      </c>
      <c r="AE30405" s="10" t="s">
        <v>46200</v>
      </c>
      <c r="AF30405" s="10" t="s">
        <v>729</v>
      </c>
    </row>
    <row r="30406" spans="30:32" x14ac:dyDescent="0.2">
      <c r="AD30406" s="11" t="s">
        <v>46201</v>
      </c>
      <c r="AE30406" s="10" t="s">
        <v>46202</v>
      </c>
      <c r="AF30406" s="10" t="s">
        <v>729</v>
      </c>
    </row>
    <row r="30407" spans="30:32" x14ac:dyDescent="0.2">
      <c r="AD30407" s="11" t="s">
        <v>46203</v>
      </c>
      <c r="AE30407" s="10" t="s">
        <v>46202</v>
      </c>
      <c r="AF30407" s="10" t="s">
        <v>729</v>
      </c>
    </row>
    <row r="30408" spans="30:32" x14ac:dyDescent="0.2">
      <c r="AD30408" s="11" t="s">
        <v>46204</v>
      </c>
      <c r="AE30408" s="10" t="s">
        <v>46202</v>
      </c>
      <c r="AF30408" s="10" t="s">
        <v>729</v>
      </c>
    </row>
    <row r="30409" spans="30:32" x14ac:dyDescent="0.2">
      <c r="AD30409" s="11" t="s">
        <v>46205</v>
      </c>
      <c r="AE30409" s="10" t="s">
        <v>15356</v>
      </c>
      <c r="AF30409" s="10" t="s">
        <v>729</v>
      </c>
    </row>
    <row r="30410" spans="30:32" x14ac:dyDescent="0.2">
      <c r="AD30410" s="11" t="s">
        <v>46206</v>
      </c>
      <c r="AE30410" s="10" t="s">
        <v>13573</v>
      </c>
      <c r="AF30410" s="10" t="s">
        <v>729</v>
      </c>
    </row>
    <row r="30411" spans="30:32" x14ac:dyDescent="0.2">
      <c r="AD30411" s="11" t="s">
        <v>46207</v>
      </c>
      <c r="AE30411" s="10" t="s">
        <v>46208</v>
      </c>
      <c r="AF30411" s="10" t="s">
        <v>729</v>
      </c>
    </row>
    <row r="30412" spans="30:32" x14ac:dyDescent="0.2">
      <c r="AD30412" s="11" t="s">
        <v>46209</v>
      </c>
      <c r="AE30412" s="10" t="s">
        <v>46210</v>
      </c>
      <c r="AF30412" s="10" t="s">
        <v>729</v>
      </c>
    </row>
    <row r="30413" spans="30:32" x14ac:dyDescent="0.2">
      <c r="AD30413" s="11" t="s">
        <v>46211</v>
      </c>
      <c r="AE30413" s="10" t="s">
        <v>15650</v>
      </c>
      <c r="AF30413" s="10" t="s">
        <v>729</v>
      </c>
    </row>
    <row r="30414" spans="30:32" x14ac:dyDescent="0.2">
      <c r="AD30414" s="11" t="s">
        <v>46212</v>
      </c>
      <c r="AE30414" s="10" t="s">
        <v>2107</v>
      </c>
      <c r="AF30414" s="10" t="s">
        <v>729</v>
      </c>
    </row>
    <row r="30415" spans="30:32" x14ac:dyDescent="0.2">
      <c r="AD30415" s="11" t="s">
        <v>46213</v>
      </c>
      <c r="AE30415" s="10" t="s">
        <v>46214</v>
      </c>
      <c r="AF30415" s="10" t="s">
        <v>729</v>
      </c>
    </row>
    <row r="30416" spans="30:32" x14ac:dyDescent="0.2">
      <c r="AD30416" s="11" t="s">
        <v>46215</v>
      </c>
      <c r="AE30416" s="10" t="s">
        <v>11362</v>
      </c>
      <c r="AF30416" s="10" t="s">
        <v>729</v>
      </c>
    </row>
    <row r="30417" spans="30:32" x14ac:dyDescent="0.2">
      <c r="AD30417" s="11" t="s">
        <v>46216</v>
      </c>
      <c r="AE30417" s="10" t="s">
        <v>11362</v>
      </c>
      <c r="AF30417" s="10" t="s">
        <v>729</v>
      </c>
    </row>
    <row r="30418" spans="30:32" x14ac:dyDescent="0.2">
      <c r="AD30418" s="11" t="s">
        <v>46217</v>
      </c>
      <c r="AE30418" s="10" t="s">
        <v>11362</v>
      </c>
      <c r="AF30418" s="10" t="s">
        <v>729</v>
      </c>
    </row>
    <row r="30419" spans="30:32" x14ac:dyDescent="0.2">
      <c r="AD30419" s="11" t="s">
        <v>46218</v>
      </c>
      <c r="AE30419" s="10" t="s">
        <v>11362</v>
      </c>
      <c r="AF30419" s="10" t="s">
        <v>729</v>
      </c>
    </row>
    <row r="30420" spans="30:32" x14ac:dyDescent="0.2">
      <c r="AD30420" s="11" t="s">
        <v>46219</v>
      </c>
      <c r="AE30420" s="10" t="s">
        <v>11362</v>
      </c>
      <c r="AF30420" s="10" t="s">
        <v>729</v>
      </c>
    </row>
    <row r="30421" spans="30:32" x14ac:dyDescent="0.2">
      <c r="AD30421" s="11" t="s">
        <v>46220</v>
      </c>
      <c r="AE30421" s="10" t="s">
        <v>11362</v>
      </c>
      <c r="AF30421" s="10" t="s">
        <v>729</v>
      </c>
    </row>
    <row r="30422" spans="30:32" x14ac:dyDescent="0.2">
      <c r="AD30422" s="11" t="s">
        <v>46221</v>
      </c>
      <c r="AE30422" s="10" t="s">
        <v>11362</v>
      </c>
      <c r="AF30422" s="10" t="s">
        <v>729</v>
      </c>
    </row>
    <row r="30423" spans="30:32" x14ac:dyDescent="0.2">
      <c r="AD30423" s="11" t="s">
        <v>46222</v>
      </c>
      <c r="AE30423" s="10" t="s">
        <v>11362</v>
      </c>
      <c r="AF30423" s="10" t="s">
        <v>729</v>
      </c>
    </row>
    <row r="30424" spans="30:32" x14ac:dyDescent="0.2">
      <c r="AD30424" s="11" t="s">
        <v>46223</v>
      </c>
      <c r="AE30424" s="10" t="s">
        <v>11362</v>
      </c>
      <c r="AF30424" s="10" t="s">
        <v>729</v>
      </c>
    </row>
    <row r="30425" spans="30:32" x14ac:dyDescent="0.2">
      <c r="AD30425" s="11" t="s">
        <v>46224</v>
      </c>
      <c r="AE30425" s="10" t="s">
        <v>11362</v>
      </c>
      <c r="AF30425" s="10" t="s">
        <v>729</v>
      </c>
    </row>
    <row r="30426" spans="30:32" x14ac:dyDescent="0.2">
      <c r="AD30426" s="11" t="s">
        <v>46225</v>
      </c>
      <c r="AE30426" s="10" t="s">
        <v>11362</v>
      </c>
      <c r="AF30426" s="10" t="s">
        <v>729</v>
      </c>
    </row>
    <row r="30427" spans="30:32" x14ac:dyDescent="0.2">
      <c r="AD30427" s="11" t="s">
        <v>46226</v>
      </c>
      <c r="AE30427" s="10" t="s">
        <v>11362</v>
      </c>
      <c r="AF30427" s="10" t="s">
        <v>729</v>
      </c>
    </row>
    <row r="30428" spans="30:32" x14ac:dyDescent="0.2">
      <c r="AD30428" s="11" t="s">
        <v>46227</v>
      </c>
      <c r="AE30428" s="10" t="s">
        <v>11362</v>
      </c>
      <c r="AF30428" s="10" t="s">
        <v>729</v>
      </c>
    </row>
    <row r="30429" spans="30:32" x14ac:dyDescent="0.2">
      <c r="AD30429" s="11" t="s">
        <v>46228</v>
      </c>
      <c r="AE30429" s="10" t="s">
        <v>11362</v>
      </c>
      <c r="AF30429" s="10" t="s">
        <v>729</v>
      </c>
    </row>
    <row r="30430" spans="30:32" x14ac:dyDescent="0.2">
      <c r="AD30430" s="11" t="s">
        <v>46229</v>
      </c>
      <c r="AE30430" s="10" t="s">
        <v>11362</v>
      </c>
      <c r="AF30430" s="10" t="s">
        <v>729</v>
      </c>
    </row>
    <row r="30431" spans="30:32" x14ac:dyDescent="0.2">
      <c r="AD30431" s="11" t="s">
        <v>46230</v>
      </c>
      <c r="AE30431" s="10" t="s">
        <v>11362</v>
      </c>
      <c r="AF30431" s="10" t="s">
        <v>729</v>
      </c>
    </row>
    <row r="30432" spans="30:32" x14ac:dyDescent="0.2">
      <c r="AD30432" s="11" t="s">
        <v>46231</v>
      </c>
      <c r="AE30432" s="10" t="s">
        <v>11362</v>
      </c>
      <c r="AF30432" s="10" t="s">
        <v>729</v>
      </c>
    </row>
    <row r="30433" spans="30:32" x14ac:dyDescent="0.2">
      <c r="AD30433" s="11" t="s">
        <v>46232</v>
      </c>
      <c r="AE30433" s="10" t="s">
        <v>11362</v>
      </c>
      <c r="AF30433" s="10" t="s">
        <v>729</v>
      </c>
    </row>
    <row r="30434" spans="30:32" x14ac:dyDescent="0.2">
      <c r="AD30434" s="11" t="s">
        <v>46233</v>
      </c>
      <c r="AE30434" s="10" t="s">
        <v>11362</v>
      </c>
      <c r="AF30434" s="10" t="s">
        <v>729</v>
      </c>
    </row>
    <row r="30435" spans="30:32" x14ac:dyDescent="0.2">
      <c r="AD30435" s="11" t="s">
        <v>46234</v>
      </c>
      <c r="AE30435" s="10" t="s">
        <v>11362</v>
      </c>
      <c r="AF30435" s="10" t="s">
        <v>729</v>
      </c>
    </row>
    <row r="30436" spans="30:32" x14ac:dyDescent="0.2">
      <c r="AD30436" s="11" t="s">
        <v>46235</v>
      </c>
      <c r="AE30436" s="10" t="s">
        <v>11362</v>
      </c>
      <c r="AF30436" s="10" t="s">
        <v>729</v>
      </c>
    </row>
    <row r="30437" spans="30:32" x14ac:dyDescent="0.2">
      <c r="AD30437" s="11" t="s">
        <v>46236</v>
      </c>
      <c r="AE30437" s="10" t="s">
        <v>11362</v>
      </c>
      <c r="AF30437" s="10" t="s">
        <v>729</v>
      </c>
    </row>
    <row r="30438" spans="30:32" x14ac:dyDescent="0.2">
      <c r="AD30438" s="11" t="s">
        <v>46237</v>
      </c>
      <c r="AE30438" s="10" t="s">
        <v>11362</v>
      </c>
      <c r="AF30438" s="10" t="s">
        <v>729</v>
      </c>
    </row>
    <row r="30439" spans="30:32" x14ac:dyDescent="0.2">
      <c r="AD30439" s="11" t="s">
        <v>46238</v>
      </c>
      <c r="AE30439" s="10" t="s">
        <v>11362</v>
      </c>
      <c r="AF30439" s="10" t="s">
        <v>729</v>
      </c>
    </row>
    <row r="30440" spans="30:32" x14ac:dyDescent="0.2">
      <c r="AD30440" s="11" t="s">
        <v>46239</v>
      </c>
      <c r="AE30440" s="10" t="s">
        <v>11362</v>
      </c>
      <c r="AF30440" s="10" t="s">
        <v>729</v>
      </c>
    </row>
    <row r="30441" spans="30:32" x14ac:dyDescent="0.2">
      <c r="AD30441" s="11" t="s">
        <v>46240</v>
      </c>
      <c r="AE30441" s="10" t="s">
        <v>11362</v>
      </c>
      <c r="AF30441" s="10" t="s">
        <v>729</v>
      </c>
    </row>
    <row r="30442" spans="30:32" x14ac:dyDescent="0.2">
      <c r="AD30442" s="11" t="s">
        <v>46241</v>
      </c>
      <c r="AE30442" s="10" t="s">
        <v>11362</v>
      </c>
      <c r="AF30442" s="10" t="s">
        <v>729</v>
      </c>
    </row>
    <row r="30443" spans="30:32" x14ac:dyDescent="0.2">
      <c r="AD30443" s="11" t="s">
        <v>46242</v>
      </c>
      <c r="AE30443" s="10" t="s">
        <v>11362</v>
      </c>
      <c r="AF30443" s="10" t="s">
        <v>729</v>
      </c>
    </row>
    <row r="30444" spans="30:32" x14ac:dyDescent="0.2">
      <c r="AD30444" s="11" t="s">
        <v>46243</v>
      </c>
      <c r="AE30444" s="10" t="s">
        <v>11362</v>
      </c>
      <c r="AF30444" s="10" t="s">
        <v>729</v>
      </c>
    </row>
    <row r="30445" spans="30:32" x14ac:dyDescent="0.2">
      <c r="AD30445" s="11" t="s">
        <v>46244</v>
      </c>
      <c r="AE30445" s="10" t="s">
        <v>11362</v>
      </c>
      <c r="AF30445" s="10" t="s">
        <v>729</v>
      </c>
    </row>
    <row r="30446" spans="30:32" x14ac:dyDescent="0.2">
      <c r="AD30446" s="11" t="s">
        <v>46245</v>
      </c>
      <c r="AE30446" s="10" t="s">
        <v>11362</v>
      </c>
      <c r="AF30446" s="10" t="s">
        <v>729</v>
      </c>
    </row>
    <row r="30447" spans="30:32" x14ac:dyDescent="0.2">
      <c r="AD30447" s="11" t="s">
        <v>46246</v>
      </c>
      <c r="AE30447" s="10" t="s">
        <v>11362</v>
      </c>
      <c r="AF30447" s="10" t="s">
        <v>729</v>
      </c>
    </row>
    <row r="30448" spans="30:32" x14ac:dyDescent="0.2">
      <c r="AD30448" s="11" t="s">
        <v>46247</v>
      </c>
      <c r="AE30448" s="10" t="s">
        <v>11362</v>
      </c>
      <c r="AF30448" s="10" t="s">
        <v>729</v>
      </c>
    </row>
    <row r="30449" spans="30:32" x14ac:dyDescent="0.2">
      <c r="AD30449" s="11" t="s">
        <v>46248</v>
      </c>
      <c r="AE30449" s="10" t="s">
        <v>11362</v>
      </c>
      <c r="AF30449" s="10" t="s">
        <v>729</v>
      </c>
    </row>
    <row r="30450" spans="30:32" x14ac:dyDescent="0.2">
      <c r="AD30450" s="11" t="s">
        <v>46249</v>
      </c>
      <c r="AE30450" s="10" t="s">
        <v>11362</v>
      </c>
      <c r="AF30450" s="10" t="s">
        <v>729</v>
      </c>
    </row>
    <row r="30451" spans="30:32" x14ac:dyDescent="0.2">
      <c r="AD30451" s="11" t="s">
        <v>46250</v>
      </c>
      <c r="AE30451" s="10" t="s">
        <v>11362</v>
      </c>
      <c r="AF30451" s="10" t="s">
        <v>729</v>
      </c>
    </row>
    <row r="30452" spans="30:32" x14ac:dyDescent="0.2">
      <c r="AD30452" s="11" t="s">
        <v>46251</v>
      </c>
      <c r="AE30452" s="10" t="s">
        <v>11362</v>
      </c>
      <c r="AF30452" s="10" t="s">
        <v>729</v>
      </c>
    </row>
    <row r="30453" spans="30:32" x14ac:dyDescent="0.2">
      <c r="AD30453" s="11" t="s">
        <v>46252</v>
      </c>
      <c r="AE30453" s="10" t="s">
        <v>11362</v>
      </c>
      <c r="AF30453" s="10" t="s">
        <v>729</v>
      </c>
    </row>
    <row r="30454" spans="30:32" x14ac:dyDescent="0.2">
      <c r="AD30454" s="11" t="s">
        <v>46253</v>
      </c>
      <c r="AE30454" s="10" t="s">
        <v>11362</v>
      </c>
      <c r="AF30454" s="10" t="s">
        <v>729</v>
      </c>
    </row>
    <row r="30455" spans="30:32" x14ac:dyDescent="0.2">
      <c r="AD30455" s="11" t="s">
        <v>46254</v>
      </c>
      <c r="AE30455" s="10" t="s">
        <v>11362</v>
      </c>
      <c r="AF30455" s="10" t="s">
        <v>729</v>
      </c>
    </row>
    <row r="30456" spans="30:32" x14ac:dyDescent="0.2">
      <c r="AD30456" s="11" t="s">
        <v>46255</v>
      </c>
      <c r="AE30456" s="10" t="s">
        <v>11362</v>
      </c>
      <c r="AF30456" s="10" t="s">
        <v>729</v>
      </c>
    </row>
    <row r="30457" spans="30:32" x14ac:dyDescent="0.2">
      <c r="AD30457" s="11" t="s">
        <v>46256</v>
      </c>
      <c r="AE30457" s="10" t="s">
        <v>11362</v>
      </c>
      <c r="AF30457" s="10" t="s">
        <v>729</v>
      </c>
    </row>
    <row r="30458" spans="30:32" x14ac:dyDescent="0.2">
      <c r="AD30458" s="11" t="s">
        <v>46257</v>
      </c>
      <c r="AE30458" s="10" t="s">
        <v>11362</v>
      </c>
      <c r="AF30458" s="10" t="s">
        <v>729</v>
      </c>
    </row>
    <row r="30459" spans="30:32" x14ac:dyDescent="0.2">
      <c r="AD30459" s="11" t="s">
        <v>46258</v>
      </c>
      <c r="AE30459" s="10" t="s">
        <v>11362</v>
      </c>
      <c r="AF30459" s="10" t="s">
        <v>729</v>
      </c>
    </row>
    <row r="30460" spans="30:32" x14ac:dyDescent="0.2">
      <c r="AD30460" s="11" t="s">
        <v>46259</v>
      </c>
      <c r="AE30460" s="10" t="s">
        <v>11362</v>
      </c>
      <c r="AF30460" s="10" t="s">
        <v>729</v>
      </c>
    </row>
    <row r="30461" spans="30:32" x14ac:dyDescent="0.2">
      <c r="AD30461" s="11" t="s">
        <v>46260</v>
      </c>
      <c r="AE30461" s="10" t="s">
        <v>11362</v>
      </c>
      <c r="AF30461" s="10" t="s">
        <v>729</v>
      </c>
    </row>
    <row r="30462" spans="30:32" x14ac:dyDescent="0.2">
      <c r="AD30462" s="11" t="s">
        <v>46261</v>
      </c>
      <c r="AE30462" s="10" t="s">
        <v>11362</v>
      </c>
      <c r="AF30462" s="10" t="s">
        <v>729</v>
      </c>
    </row>
    <row r="30463" spans="30:32" x14ac:dyDescent="0.2">
      <c r="AD30463" s="11" t="s">
        <v>46262</v>
      </c>
      <c r="AE30463" s="10" t="s">
        <v>11362</v>
      </c>
      <c r="AF30463" s="10" t="s">
        <v>729</v>
      </c>
    </row>
    <row r="30464" spans="30:32" x14ac:dyDescent="0.2">
      <c r="AD30464" s="11" t="s">
        <v>46263</v>
      </c>
      <c r="AE30464" s="10" t="s">
        <v>11362</v>
      </c>
      <c r="AF30464" s="10" t="s">
        <v>729</v>
      </c>
    </row>
    <row r="30465" spans="30:32" x14ac:dyDescent="0.2">
      <c r="AD30465" s="11" t="s">
        <v>46264</v>
      </c>
      <c r="AE30465" s="10" t="s">
        <v>11362</v>
      </c>
      <c r="AF30465" s="10" t="s">
        <v>729</v>
      </c>
    </row>
    <row r="30466" spans="30:32" x14ac:dyDescent="0.2">
      <c r="AD30466" s="11" t="s">
        <v>46265</v>
      </c>
      <c r="AE30466" s="10" t="s">
        <v>11362</v>
      </c>
      <c r="AF30466" s="10" t="s">
        <v>729</v>
      </c>
    </row>
    <row r="30467" spans="30:32" x14ac:dyDescent="0.2">
      <c r="AD30467" s="11" t="s">
        <v>46266</v>
      </c>
      <c r="AE30467" s="10" t="s">
        <v>11362</v>
      </c>
      <c r="AF30467" s="10" t="s">
        <v>729</v>
      </c>
    </row>
    <row r="30468" spans="30:32" x14ac:dyDescent="0.2">
      <c r="AD30468" s="11" t="s">
        <v>46267</v>
      </c>
      <c r="AE30468" s="10" t="s">
        <v>11362</v>
      </c>
      <c r="AF30468" s="10" t="s">
        <v>729</v>
      </c>
    </row>
    <row r="30469" spans="30:32" x14ac:dyDescent="0.2">
      <c r="AD30469" s="11" t="s">
        <v>46268</v>
      </c>
      <c r="AE30469" s="10" t="s">
        <v>11362</v>
      </c>
      <c r="AF30469" s="10" t="s">
        <v>729</v>
      </c>
    </row>
    <row r="30470" spans="30:32" x14ac:dyDescent="0.2">
      <c r="AD30470" s="11" t="s">
        <v>46269</v>
      </c>
      <c r="AE30470" s="10" t="s">
        <v>11362</v>
      </c>
      <c r="AF30470" s="10" t="s">
        <v>729</v>
      </c>
    </row>
    <row r="30471" spans="30:32" x14ac:dyDescent="0.2">
      <c r="AD30471" s="11" t="s">
        <v>46270</v>
      </c>
      <c r="AE30471" s="10" t="s">
        <v>11362</v>
      </c>
      <c r="AF30471" s="10" t="s">
        <v>729</v>
      </c>
    </row>
    <row r="30472" spans="30:32" x14ac:dyDescent="0.2">
      <c r="AD30472" s="11" t="s">
        <v>46271</v>
      </c>
      <c r="AE30472" s="10" t="s">
        <v>11362</v>
      </c>
      <c r="AF30472" s="10" t="s">
        <v>729</v>
      </c>
    </row>
    <row r="30473" spans="30:32" x14ac:dyDescent="0.2">
      <c r="AD30473" s="11" t="s">
        <v>46272</v>
      </c>
      <c r="AE30473" s="10" t="s">
        <v>11362</v>
      </c>
      <c r="AF30473" s="10" t="s">
        <v>729</v>
      </c>
    </row>
    <row r="30474" spans="30:32" x14ac:dyDescent="0.2">
      <c r="AD30474" s="11" t="s">
        <v>46273</v>
      </c>
      <c r="AE30474" s="10" t="s">
        <v>11362</v>
      </c>
      <c r="AF30474" s="10" t="s">
        <v>729</v>
      </c>
    </row>
    <row r="30475" spans="30:32" x14ac:dyDescent="0.2">
      <c r="AD30475" s="11" t="s">
        <v>46274</v>
      </c>
      <c r="AE30475" s="10" t="s">
        <v>11362</v>
      </c>
      <c r="AF30475" s="10" t="s">
        <v>729</v>
      </c>
    </row>
    <row r="30476" spans="30:32" x14ac:dyDescent="0.2">
      <c r="AD30476" s="11" t="s">
        <v>46275</v>
      </c>
      <c r="AE30476" s="10" t="s">
        <v>11362</v>
      </c>
      <c r="AF30476" s="10" t="s">
        <v>729</v>
      </c>
    </row>
    <row r="30477" spans="30:32" x14ac:dyDescent="0.2">
      <c r="AD30477" s="11" t="s">
        <v>46276</v>
      </c>
      <c r="AE30477" s="10" t="s">
        <v>11362</v>
      </c>
      <c r="AF30477" s="10" t="s">
        <v>729</v>
      </c>
    </row>
    <row r="30478" spans="30:32" x14ac:dyDescent="0.2">
      <c r="AD30478" s="11" t="s">
        <v>46277</v>
      </c>
      <c r="AE30478" s="10" t="s">
        <v>11362</v>
      </c>
      <c r="AF30478" s="10" t="s">
        <v>729</v>
      </c>
    </row>
    <row r="30479" spans="30:32" x14ac:dyDescent="0.2">
      <c r="AD30479" s="11" t="s">
        <v>46278</v>
      </c>
      <c r="AE30479" s="10" t="s">
        <v>11362</v>
      </c>
      <c r="AF30479" s="10" t="s">
        <v>729</v>
      </c>
    </row>
    <row r="30480" spans="30:32" x14ac:dyDescent="0.2">
      <c r="AD30480" s="11" t="s">
        <v>46279</v>
      </c>
      <c r="AE30480" s="10" t="s">
        <v>11362</v>
      </c>
      <c r="AF30480" s="10" t="s">
        <v>729</v>
      </c>
    </row>
    <row r="30481" spans="30:32" x14ac:dyDescent="0.2">
      <c r="AD30481" s="11" t="s">
        <v>46280</v>
      </c>
      <c r="AE30481" s="10" t="s">
        <v>11362</v>
      </c>
      <c r="AF30481" s="10" t="s">
        <v>729</v>
      </c>
    </row>
    <row r="30482" spans="30:32" x14ac:dyDescent="0.2">
      <c r="AD30482" s="11" t="s">
        <v>46281</v>
      </c>
      <c r="AE30482" s="10" t="s">
        <v>11362</v>
      </c>
      <c r="AF30482" s="10" t="s">
        <v>729</v>
      </c>
    </row>
    <row r="30483" spans="30:32" x14ac:dyDescent="0.2">
      <c r="AD30483" s="11" t="s">
        <v>46282</v>
      </c>
      <c r="AE30483" s="10" t="s">
        <v>11362</v>
      </c>
      <c r="AF30483" s="10" t="s">
        <v>729</v>
      </c>
    </row>
    <row r="30484" spans="30:32" x14ac:dyDescent="0.2">
      <c r="AD30484" s="11" t="s">
        <v>46283</v>
      </c>
      <c r="AE30484" s="10" t="s">
        <v>11362</v>
      </c>
      <c r="AF30484" s="10" t="s">
        <v>729</v>
      </c>
    </row>
    <row r="30485" spans="30:32" x14ac:dyDescent="0.2">
      <c r="AD30485" s="11" t="s">
        <v>46284</v>
      </c>
      <c r="AE30485" s="10" t="s">
        <v>11362</v>
      </c>
      <c r="AF30485" s="10" t="s">
        <v>729</v>
      </c>
    </row>
    <row r="30486" spans="30:32" x14ac:dyDescent="0.2">
      <c r="AD30486" s="11" t="s">
        <v>46285</v>
      </c>
      <c r="AE30486" s="10" t="s">
        <v>11362</v>
      </c>
      <c r="AF30486" s="10" t="s">
        <v>729</v>
      </c>
    </row>
    <row r="30487" spans="30:32" x14ac:dyDescent="0.2">
      <c r="AD30487" s="11" t="s">
        <v>46286</v>
      </c>
      <c r="AE30487" s="10" t="s">
        <v>11362</v>
      </c>
      <c r="AF30487" s="10" t="s">
        <v>729</v>
      </c>
    </row>
    <row r="30488" spans="30:32" x14ac:dyDescent="0.2">
      <c r="AD30488" s="11" t="s">
        <v>46287</v>
      </c>
      <c r="AE30488" s="10" t="s">
        <v>11362</v>
      </c>
      <c r="AF30488" s="10" t="s">
        <v>729</v>
      </c>
    </row>
    <row r="30489" spans="30:32" x14ac:dyDescent="0.2">
      <c r="AD30489" s="11" t="s">
        <v>46288</v>
      </c>
      <c r="AE30489" s="10" t="s">
        <v>11362</v>
      </c>
      <c r="AF30489" s="10" t="s">
        <v>729</v>
      </c>
    </row>
    <row r="30490" spans="30:32" x14ac:dyDescent="0.2">
      <c r="AD30490" s="11" t="s">
        <v>46289</v>
      </c>
      <c r="AE30490" s="10" t="s">
        <v>11362</v>
      </c>
      <c r="AF30490" s="10" t="s">
        <v>729</v>
      </c>
    </row>
    <row r="30491" spans="30:32" x14ac:dyDescent="0.2">
      <c r="AD30491" s="11" t="s">
        <v>46290</v>
      </c>
      <c r="AE30491" s="10" t="s">
        <v>11362</v>
      </c>
      <c r="AF30491" s="10" t="s">
        <v>729</v>
      </c>
    </row>
    <row r="30492" spans="30:32" x14ac:dyDescent="0.2">
      <c r="AD30492" s="11" t="s">
        <v>46291</v>
      </c>
      <c r="AE30492" s="10" t="s">
        <v>11362</v>
      </c>
      <c r="AF30492" s="10" t="s">
        <v>729</v>
      </c>
    </row>
    <row r="30493" spans="30:32" x14ac:dyDescent="0.2">
      <c r="AD30493" s="11" t="s">
        <v>46292</v>
      </c>
      <c r="AE30493" s="10" t="s">
        <v>11362</v>
      </c>
      <c r="AF30493" s="10" t="s">
        <v>729</v>
      </c>
    </row>
    <row r="30494" spans="30:32" x14ac:dyDescent="0.2">
      <c r="AD30494" s="11" t="s">
        <v>46293</v>
      </c>
      <c r="AE30494" s="10" t="s">
        <v>11362</v>
      </c>
      <c r="AF30494" s="10" t="s">
        <v>729</v>
      </c>
    </row>
    <row r="30495" spans="30:32" x14ac:dyDescent="0.2">
      <c r="AD30495" s="11" t="s">
        <v>46294</v>
      </c>
      <c r="AE30495" s="10" t="s">
        <v>11362</v>
      </c>
      <c r="AF30495" s="10" t="s">
        <v>729</v>
      </c>
    </row>
    <row r="30496" spans="30:32" x14ac:dyDescent="0.2">
      <c r="AD30496" s="11" t="s">
        <v>46295</v>
      </c>
      <c r="AE30496" s="10" t="s">
        <v>11362</v>
      </c>
      <c r="AF30496" s="10" t="s">
        <v>729</v>
      </c>
    </row>
    <row r="30497" spans="30:32" x14ac:dyDescent="0.2">
      <c r="AD30497" s="11" t="s">
        <v>46296</v>
      </c>
      <c r="AE30497" s="10" t="s">
        <v>11362</v>
      </c>
      <c r="AF30497" s="10" t="s">
        <v>729</v>
      </c>
    </row>
    <row r="30498" spans="30:32" x14ac:dyDescent="0.2">
      <c r="AD30498" s="11" t="s">
        <v>46297</v>
      </c>
      <c r="AE30498" s="10" t="s">
        <v>11362</v>
      </c>
      <c r="AF30498" s="10" t="s">
        <v>729</v>
      </c>
    </row>
    <row r="30499" spans="30:32" x14ac:dyDescent="0.2">
      <c r="AD30499" s="11" t="s">
        <v>46298</v>
      </c>
      <c r="AE30499" s="10" t="s">
        <v>11362</v>
      </c>
      <c r="AF30499" s="10" t="s">
        <v>729</v>
      </c>
    </row>
    <row r="30500" spans="30:32" x14ac:dyDescent="0.2">
      <c r="AD30500" s="11" t="s">
        <v>46299</v>
      </c>
      <c r="AE30500" s="10" t="s">
        <v>11362</v>
      </c>
      <c r="AF30500" s="10" t="s">
        <v>729</v>
      </c>
    </row>
    <row r="30501" spans="30:32" x14ac:dyDescent="0.2">
      <c r="AD30501" s="11" t="s">
        <v>46300</v>
      </c>
      <c r="AE30501" s="10" t="s">
        <v>11362</v>
      </c>
      <c r="AF30501" s="10" t="s">
        <v>729</v>
      </c>
    </row>
    <row r="30502" spans="30:32" x14ac:dyDescent="0.2">
      <c r="AD30502" s="11" t="s">
        <v>46301</v>
      </c>
      <c r="AE30502" s="10" t="s">
        <v>11362</v>
      </c>
      <c r="AF30502" s="10" t="s">
        <v>729</v>
      </c>
    </row>
    <row r="30503" spans="30:32" x14ac:dyDescent="0.2">
      <c r="AD30503" s="11" t="s">
        <v>46302</v>
      </c>
      <c r="AE30503" s="10" t="s">
        <v>11362</v>
      </c>
      <c r="AF30503" s="10" t="s">
        <v>729</v>
      </c>
    </row>
    <row r="30504" spans="30:32" x14ac:dyDescent="0.2">
      <c r="AD30504" s="11" t="s">
        <v>46303</v>
      </c>
      <c r="AE30504" s="10" t="s">
        <v>11362</v>
      </c>
      <c r="AF30504" s="10" t="s">
        <v>729</v>
      </c>
    </row>
    <row r="30505" spans="30:32" x14ac:dyDescent="0.2">
      <c r="AD30505" s="11" t="s">
        <v>46304</v>
      </c>
      <c r="AE30505" s="10" t="s">
        <v>11362</v>
      </c>
      <c r="AF30505" s="10" t="s">
        <v>729</v>
      </c>
    </row>
    <row r="30506" spans="30:32" x14ac:dyDescent="0.2">
      <c r="AD30506" s="11" t="s">
        <v>46305</v>
      </c>
      <c r="AE30506" s="10" t="s">
        <v>11362</v>
      </c>
      <c r="AF30506" s="10" t="s">
        <v>729</v>
      </c>
    </row>
    <row r="30507" spans="30:32" x14ac:dyDescent="0.2">
      <c r="AD30507" s="11" t="s">
        <v>46306</v>
      </c>
      <c r="AE30507" s="10" t="s">
        <v>11362</v>
      </c>
      <c r="AF30507" s="10" t="s">
        <v>729</v>
      </c>
    </row>
    <row r="30508" spans="30:32" x14ac:dyDescent="0.2">
      <c r="AD30508" s="11" t="s">
        <v>46307</v>
      </c>
      <c r="AE30508" s="10" t="s">
        <v>11362</v>
      </c>
      <c r="AF30508" s="10" t="s">
        <v>729</v>
      </c>
    </row>
    <row r="30509" spans="30:32" x14ac:dyDescent="0.2">
      <c r="AD30509" s="11" t="s">
        <v>46308</v>
      </c>
      <c r="AE30509" s="10" t="s">
        <v>11362</v>
      </c>
      <c r="AF30509" s="10" t="s">
        <v>729</v>
      </c>
    </row>
    <row r="30510" spans="30:32" x14ac:dyDescent="0.2">
      <c r="AD30510" s="11" t="s">
        <v>46309</v>
      </c>
      <c r="AE30510" s="10" t="s">
        <v>11362</v>
      </c>
      <c r="AF30510" s="10" t="s">
        <v>729</v>
      </c>
    </row>
    <row r="30511" spans="30:32" x14ac:dyDescent="0.2">
      <c r="AD30511" s="11" t="s">
        <v>46310</v>
      </c>
      <c r="AE30511" s="10" t="s">
        <v>11362</v>
      </c>
      <c r="AF30511" s="10" t="s">
        <v>729</v>
      </c>
    </row>
    <row r="30512" spans="30:32" x14ac:dyDescent="0.2">
      <c r="AD30512" s="11" t="s">
        <v>46311</v>
      </c>
      <c r="AE30512" s="10" t="s">
        <v>11362</v>
      </c>
      <c r="AF30512" s="10" t="s">
        <v>729</v>
      </c>
    </row>
    <row r="30513" spans="30:32" x14ac:dyDescent="0.2">
      <c r="AD30513" s="11" t="s">
        <v>46312</v>
      </c>
      <c r="AE30513" s="10" t="s">
        <v>11362</v>
      </c>
      <c r="AF30513" s="10" t="s">
        <v>729</v>
      </c>
    </row>
    <row r="30514" spans="30:32" x14ac:dyDescent="0.2">
      <c r="AD30514" s="11" t="s">
        <v>46313</v>
      </c>
      <c r="AE30514" s="10" t="s">
        <v>11362</v>
      </c>
      <c r="AF30514" s="10" t="s">
        <v>729</v>
      </c>
    </row>
    <row r="30515" spans="30:32" x14ac:dyDescent="0.2">
      <c r="AD30515" s="11" t="s">
        <v>46314</v>
      </c>
      <c r="AE30515" s="10" t="s">
        <v>11362</v>
      </c>
      <c r="AF30515" s="10" t="s">
        <v>729</v>
      </c>
    </row>
    <row r="30516" spans="30:32" x14ac:dyDescent="0.2">
      <c r="AD30516" s="11" t="s">
        <v>46315</v>
      </c>
      <c r="AE30516" s="10" t="s">
        <v>11362</v>
      </c>
      <c r="AF30516" s="10" t="s">
        <v>729</v>
      </c>
    </row>
    <row r="30517" spans="30:32" x14ac:dyDescent="0.2">
      <c r="AD30517" s="11" t="s">
        <v>46316</v>
      </c>
      <c r="AE30517" s="10" t="s">
        <v>11362</v>
      </c>
      <c r="AF30517" s="10" t="s">
        <v>729</v>
      </c>
    </row>
    <row r="30518" spans="30:32" x14ac:dyDescent="0.2">
      <c r="AD30518" s="11" t="s">
        <v>46317</v>
      </c>
      <c r="AE30518" s="10" t="s">
        <v>11362</v>
      </c>
      <c r="AF30518" s="10" t="s">
        <v>729</v>
      </c>
    </row>
    <row r="30519" spans="30:32" x14ac:dyDescent="0.2">
      <c r="AD30519" s="11" t="s">
        <v>46318</v>
      </c>
      <c r="AE30519" s="10" t="s">
        <v>11362</v>
      </c>
      <c r="AF30519" s="10" t="s">
        <v>729</v>
      </c>
    </row>
    <row r="30520" spans="30:32" x14ac:dyDescent="0.2">
      <c r="AD30520" s="11" t="s">
        <v>46319</v>
      </c>
      <c r="AE30520" s="10" t="s">
        <v>11362</v>
      </c>
      <c r="AF30520" s="10" t="s">
        <v>729</v>
      </c>
    </row>
    <row r="30521" spans="30:32" x14ac:dyDescent="0.2">
      <c r="AD30521" s="11" t="s">
        <v>46320</v>
      </c>
      <c r="AE30521" s="10" t="s">
        <v>46321</v>
      </c>
      <c r="AF30521" s="10" t="s">
        <v>729</v>
      </c>
    </row>
    <row r="30522" spans="30:32" x14ac:dyDescent="0.2">
      <c r="AD30522" s="11" t="s">
        <v>46322</v>
      </c>
      <c r="AE30522" s="10" t="s">
        <v>26100</v>
      </c>
      <c r="AF30522" s="10" t="s">
        <v>729</v>
      </c>
    </row>
    <row r="30523" spans="30:32" x14ac:dyDescent="0.2">
      <c r="AD30523" s="11" t="s">
        <v>46323</v>
      </c>
      <c r="AE30523" s="10" t="s">
        <v>20707</v>
      </c>
      <c r="AF30523" s="10" t="s">
        <v>729</v>
      </c>
    </row>
    <row r="30524" spans="30:32" x14ac:dyDescent="0.2">
      <c r="AD30524" s="11" t="s">
        <v>46324</v>
      </c>
      <c r="AE30524" s="10" t="s">
        <v>20707</v>
      </c>
      <c r="AF30524" s="10" t="s">
        <v>729</v>
      </c>
    </row>
    <row r="30525" spans="30:32" x14ac:dyDescent="0.2">
      <c r="AD30525" s="11" t="s">
        <v>46325</v>
      </c>
      <c r="AE30525" s="10" t="s">
        <v>46326</v>
      </c>
      <c r="AF30525" s="10" t="s">
        <v>729</v>
      </c>
    </row>
    <row r="30526" spans="30:32" x14ac:dyDescent="0.2">
      <c r="AD30526" s="11" t="s">
        <v>46327</v>
      </c>
      <c r="AE30526" s="10" t="s">
        <v>46328</v>
      </c>
      <c r="AF30526" s="10" t="s">
        <v>729</v>
      </c>
    </row>
    <row r="30527" spans="30:32" x14ac:dyDescent="0.2">
      <c r="AD30527" s="11" t="s">
        <v>46329</v>
      </c>
      <c r="AE30527" s="10" t="s">
        <v>46328</v>
      </c>
      <c r="AF30527" s="10" t="s">
        <v>729</v>
      </c>
    </row>
    <row r="30528" spans="30:32" x14ac:dyDescent="0.2">
      <c r="AD30528" s="11" t="s">
        <v>46330</v>
      </c>
      <c r="AE30528" s="10" t="s">
        <v>2125</v>
      </c>
      <c r="AF30528" s="10" t="s">
        <v>729</v>
      </c>
    </row>
    <row r="30529" spans="30:32" x14ac:dyDescent="0.2">
      <c r="AD30529" s="11" t="s">
        <v>46331</v>
      </c>
      <c r="AE30529" s="10" t="s">
        <v>14293</v>
      </c>
      <c r="AF30529" s="10" t="s">
        <v>729</v>
      </c>
    </row>
    <row r="30530" spans="30:32" x14ac:dyDescent="0.2">
      <c r="AD30530" s="11" t="s">
        <v>46332</v>
      </c>
      <c r="AE30530" s="10" t="s">
        <v>46333</v>
      </c>
      <c r="AF30530" s="10" t="s">
        <v>729</v>
      </c>
    </row>
    <row r="30531" spans="30:32" x14ac:dyDescent="0.2">
      <c r="AD30531" s="11" t="s">
        <v>46334</v>
      </c>
      <c r="AE30531" s="10" t="s">
        <v>20792</v>
      </c>
      <c r="AF30531" s="10" t="s">
        <v>729</v>
      </c>
    </row>
    <row r="30532" spans="30:32" x14ac:dyDescent="0.2">
      <c r="AD30532" s="11" t="s">
        <v>46335</v>
      </c>
      <c r="AE30532" s="10" t="s">
        <v>46336</v>
      </c>
      <c r="AF30532" s="10" t="s">
        <v>729</v>
      </c>
    </row>
    <row r="30533" spans="30:32" x14ac:dyDescent="0.2">
      <c r="AD30533" s="11" t="s">
        <v>46337</v>
      </c>
      <c r="AE30533" s="10" t="s">
        <v>46338</v>
      </c>
      <c r="AF30533" s="10" t="s">
        <v>729</v>
      </c>
    </row>
    <row r="30534" spans="30:32" x14ac:dyDescent="0.2">
      <c r="AD30534" s="11" t="s">
        <v>46339</v>
      </c>
      <c r="AE30534" s="10" t="s">
        <v>46340</v>
      </c>
      <c r="AF30534" s="10" t="s">
        <v>729</v>
      </c>
    </row>
    <row r="30535" spans="30:32" x14ac:dyDescent="0.2">
      <c r="AD30535" s="11" t="s">
        <v>46341</v>
      </c>
      <c r="AE30535" s="10" t="s">
        <v>27241</v>
      </c>
      <c r="AF30535" s="10" t="s">
        <v>729</v>
      </c>
    </row>
    <row r="30536" spans="30:32" x14ac:dyDescent="0.2">
      <c r="AD30536" s="11" t="s">
        <v>46342</v>
      </c>
      <c r="AE30536" s="10" t="s">
        <v>11670</v>
      </c>
      <c r="AF30536" s="10" t="s">
        <v>729</v>
      </c>
    </row>
    <row r="30537" spans="30:32" x14ac:dyDescent="0.2">
      <c r="AD30537" s="11" t="s">
        <v>46343</v>
      </c>
      <c r="AE30537" s="10" t="s">
        <v>41458</v>
      </c>
      <c r="AF30537" s="10" t="s">
        <v>729</v>
      </c>
    </row>
    <row r="30538" spans="30:32" x14ac:dyDescent="0.2">
      <c r="AD30538" s="11" t="s">
        <v>46344</v>
      </c>
      <c r="AE30538" s="10" t="s">
        <v>41458</v>
      </c>
      <c r="AF30538" s="10" t="s">
        <v>729</v>
      </c>
    </row>
    <row r="30539" spans="30:32" x14ac:dyDescent="0.2">
      <c r="AD30539" s="11" t="s">
        <v>46345</v>
      </c>
      <c r="AE30539" s="10" t="s">
        <v>41458</v>
      </c>
      <c r="AF30539" s="10" t="s">
        <v>729</v>
      </c>
    </row>
    <row r="30540" spans="30:32" x14ac:dyDescent="0.2">
      <c r="AD30540" s="11" t="s">
        <v>46346</v>
      </c>
      <c r="AE30540" s="10" t="s">
        <v>1637</v>
      </c>
      <c r="AF30540" s="10" t="s">
        <v>729</v>
      </c>
    </row>
    <row r="30541" spans="30:32" x14ac:dyDescent="0.2">
      <c r="AD30541" s="11" t="s">
        <v>46347</v>
      </c>
      <c r="AE30541" s="10" t="s">
        <v>46348</v>
      </c>
      <c r="AF30541" s="10" t="s">
        <v>729</v>
      </c>
    </row>
    <row r="30542" spans="30:32" x14ac:dyDescent="0.2">
      <c r="AD30542" s="11" t="s">
        <v>46349</v>
      </c>
      <c r="AE30542" s="10" t="s">
        <v>20836</v>
      </c>
      <c r="AF30542" s="10" t="s">
        <v>729</v>
      </c>
    </row>
    <row r="30543" spans="30:32" x14ac:dyDescent="0.2">
      <c r="AD30543" s="11" t="s">
        <v>46350</v>
      </c>
      <c r="AE30543" s="10" t="s">
        <v>20853</v>
      </c>
      <c r="AF30543" s="10" t="s">
        <v>729</v>
      </c>
    </row>
    <row r="30544" spans="30:32" x14ac:dyDescent="0.2">
      <c r="AD30544" s="11" t="s">
        <v>46351</v>
      </c>
      <c r="AE30544" s="10" t="s">
        <v>23921</v>
      </c>
      <c r="AF30544" s="10" t="s">
        <v>729</v>
      </c>
    </row>
    <row r="30545" spans="30:32" x14ac:dyDescent="0.2">
      <c r="AD30545" s="11" t="s">
        <v>46352</v>
      </c>
      <c r="AE30545" s="10" t="s">
        <v>46353</v>
      </c>
      <c r="AF30545" s="10" t="s">
        <v>729</v>
      </c>
    </row>
    <row r="30546" spans="30:32" x14ac:dyDescent="0.2">
      <c r="AD30546" s="11" t="s">
        <v>46354</v>
      </c>
      <c r="AE30546" s="10" t="s">
        <v>13612</v>
      </c>
      <c r="AF30546" s="10" t="s">
        <v>729</v>
      </c>
    </row>
    <row r="30547" spans="30:32" x14ac:dyDescent="0.2">
      <c r="AD30547" s="11" t="s">
        <v>46355</v>
      </c>
      <c r="AE30547" s="10" t="s">
        <v>46356</v>
      </c>
      <c r="AF30547" s="10" t="s">
        <v>729</v>
      </c>
    </row>
    <row r="30548" spans="30:32" x14ac:dyDescent="0.2">
      <c r="AD30548" s="11" t="s">
        <v>46357</v>
      </c>
      <c r="AE30548" s="10" t="s">
        <v>23925</v>
      </c>
      <c r="AF30548" s="10" t="s">
        <v>729</v>
      </c>
    </row>
    <row r="30549" spans="30:32" x14ac:dyDescent="0.2">
      <c r="AD30549" s="11" t="s">
        <v>46358</v>
      </c>
      <c r="AE30549" s="10" t="s">
        <v>23925</v>
      </c>
      <c r="AF30549" s="10" t="s">
        <v>729</v>
      </c>
    </row>
    <row r="30550" spans="30:32" x14ac:dyDescent="0.2">
      <c r="AD30550" s="11" t="s">
        <v>46359</v>
      </c>
      <c r="AE30550" s="10" t="s">
        <v>17174</v>
      </c>
      <c r="AF30550" s="10" t="s">
        <v>729</v>
      </c>
    </row>
    <row r="30551" spans="30:32" x14ac:dyDescent="0.2">
      <c r="AD30551" s="11" t="s">
        <v>46360</v>
      </c>
      <c r="AE30551" s="10" t="s">
        <v>46361</v>
      </c>
      <c r="AF30551" s="10" t="s">
        <v>729</v>
      </c>
    </row>
    <row r="30552" spans="30:32" x14ac:dyDescent="0.2">
      <c r="AD30552" s="11" t="s">
        <v>46362</v>
      </c>
      <c r="AE30552" s="10" t="s">
        <v>2196</v>
      </c>
      <c r="AF30552" s="10" t="s">
        <v>729</v>
      </c>
    </row>
    <row r="30553" spans="30:32" x14ac:dyDescent="0.2">
      <c r="AD30553" s="11" t="s">
        <v>46363</v>
      </c>
      <c r="AE30553" s="10" t="s">
        <v>19701</v>
      </c>
      <c r="AF30553" s="10" t="s">
        <v>729</v>
      </c>
    </row>
    <row r="30554" spans="30:32" x14ac:dyDescent="0.2">
      <c r="AD30554" s="11" t="s">
        <v>46364</v>
      </c>
      <c r="AE30554" s="10" t="s">
        <v>46365</v>
      </c>
      <c r="AF30554" s="10" t="s">
        <v>729</v>
      </c>
    </row>
    <row r="30555" spans="30:32" x14ac:dyDescent="0.2">
      <c r="AD30555" s="11" t="s">
        <v>46366</v>
      </c>
      <c r="AE30555" s="10" t="s">
        <v>46367</v>
      </c>
      <c r="AF30555" s="10" t="s">
        <v>729</v>
      </c>
    </row>
    <row r="30556" spans="30:32" x14ac:dyDescent="0.2">
      <c r="AD30556" s="11" t="s">
        <v>46368</v>
      </c>
      <c r="AE30556" s="10" t="s">
        <v>46369</v>
      </c>
      <c r="AF30556" s="10" t="s">
        <v>729</v>
      </c>
    </row>
    <row r="30557" spans="30:32" x14ac:dyDescent="0.2">
      <c r="AD30557" s="11" t="s">
        <v>46370</v>
      </c>
      <c r="AE30557" s="10" t="s">
        <v>46371</v>
      </c>
      <c r="AF30557" s="10" t="s">
        <v>729</v>
      </c>
    </row>
    <row r="30558" spans="30:32" x14ac:dyDescent="0.2">
      <c r="AD30558" s="11" t="s">
        <v>46372</v>
      </c>
      <c r="AE30558" s="10" t="s">
        <v>46373</v>
      </c>
      <c r="AF30558" s="10" t="s">
        <v>729</v>
      </c>
    </row>
    <row r="30559" spans="30:32" x14ac:dyDescent="0.2">
      <c r="AD30559" s="11" t="s">
        <v>46374</v>
      </c>
      <c r="AE30559" s="10" t="s">
        <v>29120</v>
      </c>
      <c r="AF30559" s="10" t="s">
        <v>729</v>
      </c>
    </row>
    <row r="30560" spans="30:32" x14ac:dyDescent="0.2">
      <c r="AD30560" s="11" t="s">
        <v>46375</v>
      </c>
      <c r="AE30560" s="10" t="s">
        <v>29120</v>
      </c>
      <c r="AF30560" s="10" t="s">
        <v>729</v>
      </c>
    </row>
    <row r="30561" spans="30:32" x14ac:dyDescent="0.2">
      <c r="AD30561" s="11" t="s">
        <v>46376</v>
      </c>
      <c r="AE30561" s="10" t="s">
        <v>29120</v>
      </c>
      <c r="AF30561" s="10" t="s">
        <v>729</v>
      </c>
    </row>
    <row r="30562" spans="30:32" x14ac:dyDescent="0.2">
      <c r="AD30562" s="11" t="s">
        <v>46377</v>
      </c>
      <c r="AE30562" s="10" t="s">
        <v>15758</v>
      </c>
      <c r="AF30562" s="10" t="s">
        <v>729</v>
      </c>
    </row>
    <row r="30563" spans="30:32" x14ac:dyDescent="0.2">
      <c r="AD30563" s="11" t="s">
        <v>46378</v>
      </c>
      <c r="AE30563" s="10" t="s">
        <v>15764</v>
      </c>
      <c r="AF30563" s="10" t="s">
        <v>729</v>
      </c>
    </row>
    <row r="30564" spans="30:32" x14ac:dyDescent="0.2">
      <c r="AD30564" s="11" t="s">
        <v>46379</v>
      </c>
      <c r="AE30564" s="10" t="s">
        <v>2230</v>
      </c>
      <c r="AF30564" s="10" t="s">
        <v>729</v>
      </c>
    </row>
    <row r="30565" spans="30:32" x14ac:dyDescent="0.2">
      <c r="AD30565" s="11" t="s">
        <v>46380</v>
      </c>
      <c r="AE30565" s="10" t="s">
        <v>2230</v>
      </c>
      <c r="AF30565" s="10" t="s">
        <v>729</v>
      </c>
    </row>
    <row r="30566" spans="30:32" x14ac:dyDescent="0.2">
      <c r="AD30566" s="11" t="s">
        <v>46381</v>
      </c>
      <c r="AE30566" s="10" t="s">
        <v>2230</v>
      </c>
      <c r="AF30566" s="10" t="s">
        <v>729</v>
      </c>
    </row>
    <row r="30567" spans="30:32" x14ac:dyDescent="0.2">
      <c r="AD30567" s="11" t="s">
        <v>46382</v>
      </c>
      <c r="AE30567" s="10" t="s">
        <v>2230</v>
      </c>
      <c r="AF30567" s="10" t="s">
        <v>729</v>
      </c>
    </row>
    <row r="30568" spans="30:32" x14ac:dyDescent="0.2">
      <c r="AD30568" s="11" t="s">
        <v>46383</v>
      </c>
      <c r="AE30568" s="10" t="s">
        <v>2230</v>
      </c>
      <c r="AF30568" s="10" t="s">
        <v>729</v>
      </c>
    </row>
    <row r="30569" spans="30:32" x14ac:dyDescent="0.2">
      <c r="AD30569" s="11" t="s">
        <v>46384</v>
      </c>
      <c r="AE30569" s="10" t="s">
        <v>2230</v>
      </c>
      <c r="AF30569" s="10" t="s">
        <v>729</v>
      </c>
    </row>
    <row r="30570" spans="30:32" x14ac:dyDescent="0.2">
      <c r="AD30570" s="11" t="s">
        <v>46385</v>
      </c>
      <c r="AE30570" s="10" t="s">
        <v>2230</v>
      </c>
      <c r="AF30570" s="10" t="s">
        <v>729</v>
      </c>
    </row>
    <row r="30571" spans="30:32" x14ac:dyDescent="0.2">
      <c r="AD30571" s="11" t="s">
        <v>46386</v>
      </c>
      <c r="AE30571" s="10" t="s">
        <v>2230</v>
      </c>
      <c r="AF30571" s="10" t="s">
        <v>729</v>
      </c>
    </row>
    <row r="30572" spans="30:32" x14ac:dyDescent="0.2">
      <c r="AD30572" s="11" t="s">
        <v>46387</v>
      </c>
      <c r="AE30572" s="10" t="s">
        <v>46388</v>
      </c>
      <c r="AF30572" s="10" t="s">
        <v>729</v>
      </c>
    </row>
    <row r="30573" spans="30:32" x14ac:dyDescent="0.2">
      <c r="AD30573" s="11" t="s">
        <v>46389</v>
      </c>
      <c r="AE30573" s="10" t="s">
        <v>2230</v>
      </c>
      <c r="AF30573" s="10" t="s">
        <v>729</v>
      </c>
    </row>
    <row r="30574" spans="30:32" x14ac:dyDescent="0.2">
      <c r="AD30574" s="11" t="s">
        <v>46390</v>
      </c>
      <c r="AE30574" s="10" t="s">
        <v>5838</v>
      </c>
      <c r="AF30574" s="10" t="s">
        <v>729</v>
      </c>
    </row>
    <row r="30575" spans="30:32" x14ac:dyDescent="0.2">
      <c r="AD30575" s="11" t="s">
        <v>46391</v>
      </c>
      <c r="AE30575" s="10" t="s">
        <v>14413</v>
      </c>
      <c r="AF30575" s="10" t="s">
        <v>729</v>
      </c>
    </row>
    <row r="30576" spans="30:32" x14ac:dyDescent="0.2">
      <c r="AD30576" s="11" t="s">
        <v>46392</v>
      </c>
      <c r="AE30576" s="10" t="s">
        <v>46393</v>
      </c>
      <c r="AF30576" s="10" t="s">
        <v>729</v>
      </c>
    </row>
    <row r="30577" spans="30:32" x14ac:dyDescent="0.2">
      <c r="AD30577" s="11" t="s">
        <v>46394</v>
      </c>
      <c r="AE30577" s="10" t="s">
        <v>46393</v>
      </c>
      <c r="AF30577" s="10" t="s">
        <v>729</v>
      </c>
    </row>
    <row r="30578" spans="30:32" x14ac:dyDescent="0.2">
      <c r="AD30578" s="11" t="s">
        <v>46395</v>
      </c>
      <c r="AE30578" s="10" t="s">
        <v>46396</v>
      </c>
      <c r="AF30578" s="10" t="s">
        <v>729</v>
      </c>
    </row>
    <row r="30579" spans="30:32" x14ac:dyDescent="0.2">
      <c r="AD30579" s="11" t="s">
        <v>46397</v>
      </c>
      <c r="AE30579" s="10" t="s">
        <v>46398</v>
      </c>
      <c r="AF30579" s="10" t="s">
        <v>729</v>
      </c>
    </row>
    <row r="30580" spans="30:32" x14ac:dyDescent="0.2">
      <c r="AD30580" s="11" t="s">
        <v>46399</v>
      </c>
      <c r="AE30580" s="10" t="s">
        <v>26221</v>
      </c>
      <c r="AF30580" s="10" t="s">
        <v>729</v>
      </c>
    </row>
    <row r="30581" spans="30:32" x14ac:dyDescent="0.2">
      <c r="AD30581" s="11" t="s">
        <v>46400</v>
      </c>
      <c r="AE30581" s="10" t="s">
        <v>46401</v>
      </c>
      <c r="AF30581" s="10" t="s">
        <v>729</v>
      </c>
    </row>
    <row r="30582" spans="30:32" x14ac:dyDescent="0.2">
      <c r="AD30582" s="11" t="s">
        <v>46402</v>
      </c>
      <c r="AE30582" s="10" t="s">
        <v>46401</v>
      </c>
      <c r="AF30582" s="10" t="s">
        <v>729</v>
      </c>
    </row>
    <row r="30583" spans="30:32" x14ac:dyDescent="0.2">
      <c r="AD30583" s="11" t="s">
        <v>46403</v>
      </c>
      <c r="AE30583" s="10" t="s">
        <v>46401</v>
      </c>
      <c r="AF30583" s="10" t="s">
        <v>729</v>
      </c>
    </row>
    <row r="30584" spans="30:32" x14ac:dyDescent="0.2">
      <c r="AD30584" s="11" t="s">
        <v>46404</v>
      </c>
      <c r="AE30584" s="10" t="s">
        <v>46401</v>
      </c>
      <c r="AF30584" s="10" t="s">
        <v>729</v>
      </c>
    </row>
    <row r="30585" spans="30:32" x14ac:dyDescent="0.2">
      <c r="AD30585" s="11" t="s">
        <v>46405</v>
      </c>
      <c r="AE30585" s="10" t="s">
        <v>46401</v>
      </c>
      <c r="AF30585" s="10" t="s">
        <v>729</v>
      </c>
    </row>
    <row r="30586" spans="30:32" x14ac:dyDescent="0.2">
      <c r="AD30586" s="11" t="s">
        <v>46406</v>
      </c>
      <c r="AE30586" s="10" t="s">
        <v>46407</v>
      </c>
      <c r="AF30586" s="10" t="s">
        <v>729</v>
      </c>
    </row>
    <row r="30587" spans="30:32" x14ac:dyDescent="0.2">
      <c r="AD30587" s="11" t="s">
        <v>46408</v>
      </c>
      <c r="AE30587" s="10" t="s">
        <v>46409</v>
      </c>
      <c r="AF30587" s="10" t="s">
        <v>729</v>
      </c>
    </row>
    <row r="30588" spans="30:32" x14ac:dyDescent="0.2">
      <c r="AD30588" s="11" t="s">
        <v>46410</v>
      </c>
      <c r="AE30588" s="10" t="s">
        <v>2243</v>
      </c>
      <c r="AF30588" s="10" t="s">
        <v>729</v>
      </c>
    </row>
    <row r="30589" spans="30:32" x14ac:dyDescent="0.2">
      <c r="AD30589" s="11" t="s">
        <v>46411</v>
      </c>
      <c r="AE30589" s="10" t="s">
        <v>2243</v>
      </c>
      <c r="AF30589" s="10" t="s">
        <v>729</v>
      </c>
    </row>
    <row r="30590" spans="30:32" x14ac:dyDescent="0.2">
      <c r="AD30590" s="11" t="s">
        <v>46412</v>
      </c>
      <c r="AE30590" s="10" t="s">
        <v>2243</v>
      </c>
      <c r="AF30590" s="10" t="s">
        <v>729</v>
      </c>
    </row>
    <row r="30591" spans="30:32" x14ac:dyDescent="0.2">
      <c r="AD30591" s="11" t="s">
        <v>46413</v>
      </c>
      <c r="AE30591" s="10" t="s">
        <v>2243</v>
      </c>
      <c r="AF30591" s="10" t="s">
        <v>729</v>
      </c>
    </row>
    <row r="30592" spans="30:32" x14ac:dyDescent="0.2">
      <c r="AD30592" s="11" t="s">
        <v>46414</v>
      </c>
      <c r="AE30592" s="10" t="s">
        <v>3010</v>
      </c>
      <c r="AF30592" s="10" t="s">
        <v>729</v>
      </c>
    </row>
    <row r="30593" spans="30:32" x14ac:dyDescent="0.2">
      <c r="AD30593" s="11" t="s">
        <v>46415</v>
      </c>
      <c r="AE30593" s="10" t="s">
        <v>46416</v>
      </c>
      <c r="AF30593" s="10" t="s">
        <v>729</v>
      </c>
    </row>
    <row r="30594" spans="30:32" x14ac:dyDescent="0.2">
      <c r="AD30594" s="11" t="s">
        <v>46417</v>
      </c>
      <c r="AE30594" s="10" t="s">
        <v>19789</v>
      </c>
      <c r="AF30594" s="10" t="s">
        <v>729</v>
      </c>
    </row>
    <row r="30595" spans="30:32" x14ac:dyDescent="0.2">
      <c r="AD30595" s="11" t="s">
        <v>46418</v>
      </c>
      <c r="AE30595" s="10" t="s">
        <v>46419</v>
      </c>
      <c r="AF30595" s="10" t="s">
        <v>729</v>
      </c>
    </row>
    <row r="30596" spans="30:32" x14ac:dyDescent="0.2">
      <c r="AD30596" s="11" t="s">
        <v>46420</v>
      </c>
      <c r="AE30596" s="10" t="s">
        <v>46421</v>
      </c>
      <c r="AF30596" s="10" t="s">
        <v>729</v>
      </c>
    </row>
    <row r="30597" spans="30:32" x14ac:dyDescent="0.2">
      <c r="AD30597" s="11" t="s">
        <v>46422</v>
      </c>
      <c r="AE30597" s="10" t="s">
        <v>46423</v>
      </c>
      <c r="AF30597" s="10" t="s">
        <v>729</v>
      </c>
    </row>
    <row r="30598" spans="30:32" x14ac:dyDescent="0.2">
      <c r="AD30598" s="11" t="s">
        <v>46424</v>
      </c>
      <c r="AE30598" s="10" t="s">
        <v>7463</v>
      </c>
      <c r="AF30598" s="10" t="s">
        <v>729</v>
      </c>
    </row>
    <row r="30599" spans="30:32" x14ac:dyDescent="0.2">
      <c r="AD30599" s="11" t="s">
        <v>46425</v>
      </c>
      <c r="AE30599" s="10" t="s">
        <v>7463</v>
      </c>
      <c r="AF30599" s="10" t="s">
        <v>729</v>
      </c>
    </row>
    <row r="30600" spans="30:32" x14ac:dyDescent="0.2">
      <c r="AD30600" s="11" t="s">
        <v>46426</v>
      </c>
      <c r="AE30600" s="10" t="s">
        <v>7463</v>
      </c>
      <c r="AF30600" s="10" t="s">
        <v>729</v>
      </c>
    </row>
    <row r="30601" spans="30:32" x14ac:dyDescent="0.2">
      <c r="AD30601" s="11" t="s">
        <v>46427</v>
      </c>
      <c r="AE30601" s="10" t="s">
        <v>14815</v>
      </c>
      <c r="AF30601" s="10" t="s">
        <v>729</v>
      </c>
    </row>
    <row r="30602" spans="30:32" x14ac:dyDescent="0.2">
      <c r="AD30602" s="11" t="s">
        <v>46428</v>
      </c>
      <c r="AE30602" s="10" t="s">
        <v>11918</v>
      </c>
      <c r="AF30602" s="10" t="s">
        <v>729</v>
      </c>
    </row>
    <row r="30603" spans="30:32" x14ac:dyDescent="0.2">
      <c r="AD30603" s="11" t="s">
        <v>46429</v>
      </c>
      <c r="AE30603" s="10" t="s">
        <v>46430</v>
      </c>
      <c r="AF30603" s="10" t="s">
        <v>729</v>
      </c>
    </row>
    <row r="30604" spans="30:32" x14ac:dyDescent="0.2">
      <c r="AD30604" s="11" t="s">
        <v>46431</v>
      </c>
      <c r="AE30604" s="10" t="s">
        <v>30037</v>
      </c>
      <c r="AF30604" s="10" t="s">
        <v>729</v>
      </c>
    </row>
    <row r="30605" spans="30:32" x14ac:dyDescent="0.2">
      <c r="AD30605" s="11" t="s">
        <v>46432</v>
      </c>
      <c r="AE30605" s="10" t="s">
        <v>46433</v>
      </c>
      <c r="AF30605" s="10" t="s">
        <v>729</v>
      </c>
    </row>
    <row r="30606" spans="30:32" x14ac:dyDescent="0.2">
      <c r="AD30606" s="11" t="s">
        <v>46434</v>
      </c>
      <c r="AE30606" s="10" t="s">
        <v>3516</v>
      </c>
      <c r="AF30606" s="10" t="s">
        <v>729</v>
      </c>
    </row>
    <row r="30607" spans="30:32" x14ac:dyDescent="0.2">
      <c r="AD30607" s="11" t="s">
        <v>46435</v>
      </c>
      <c r="AE30607" s="10" t="s">
        <v>46436</v>
      </c>
      <c r="AF30607" s="10" t="s">
        <v>729</v>
      </c>
    </row>
    <row r="30608" spans="30:32" x14ac:dyDescent="0.2">
      <c r="AD30608" s="11" t="s">
        <v>46437</v>
      </c>
      <c r="AE30608" s="10" t="s">
        <v>9299</v>
      </c>
      <c r="AF30608" s="10" t="s">
        <v>729</v>
      </c>
    </row>
    <row r="30609" spans="30:32" x14ac:dyDescent="0.2">
      <c r="AD30609" s="11" t="s">
        <v>46438</v>
      </c>
      <c r="AE30609" s="10" t="s">
        <v>9299</v>
      </c>
      <c r="AF30609" s="10" t="s">
        <v>729</v>
      </c>
    </row>
    <row r="30610" spans="30:32" x14ac:dyDescent="0.2">
      <c r="AD30610" s="11" t="s">
        <v>46439</v>
      </c>
      <c r="AE30610" s="10" t="s">
        <v>9299</v>
      </c>
      <c r="AF30610" s="10" t="s">
        <v>729</v>
      </c>
    </row>
    <row r="30611" spans="30:32" x14ac:dyDescent="0.2">
      <c r="AD30611" s="11" t="s">
        <v>46440</v>
      </c>
      <c r="AE30611" s="10" t="s">
        <v>9299</v>
      </c>
      <c r="AF30611" s="10" t="s">
        <v>729</v>
      </c>
    </row>
    <row r="30612" spans="30:32" x14ac:dyDescent="0.2">
      <c r="AD30612" s="11" t="s">
        <v>46441</v>
      </c>
      <c r="AE30612" s="10" t="s">
        <v>9299</v>
      </c>
      <c r="AF30612" s="10" t="s">
        <v>729</v>
      </c>
    </row>
    <row r="30613" spans="30:32" x14ac:dyDescent="0.2">
      <c r="AD30613" s="11" t="s">
        <v>46442</v>
      </c>
      <c r="AE30613" s="10" t="s">
        <v>9299</v>
      </c>
      <c r="AF30613" s="10" t="s">
        <v>729</v>
      </c>
    </row>
    <row r="30614" spans="30:32" x14ac:dyDescent="0.2">
      <c r="AD30614" s="11" t="s">
        <v>46443</v>
      </c>
      <c r="AE30614" s="10" t="s">
        <v>9299</v>
      </c>
      <c r="AF30614" s="10" t="s">
        <v>729</v>
      </c>
    </row>
    <row r="30615" spans="30:32" x14ac:dyDescent="0.2">
      <c r="AD30615" s="11" t="s">
        <v>46444</v>
      </c>
      <c r="AE30615" s="10" t="s">
        <v>9299</v>
      </c>
      <c r="AF30615" s="10" t="s">
        <v>729</v>
      </c>
    </row>
    <row r="30616" spans="30:32" x14ac:dyDescent="0.2">
      <c r="AD30616" s="11" t="s">
        <v>46445</v>
      </c>
      <c r="AE30616" s="10" t="s">
        <v>9299</v>
      </c>
      <c r="AF30616" s="10" t="s">
        <v>729</v>
      </c>
    </row>
    <row r="30617" spans="30:32" x14ac:dyDescent="0.2">
      <c r="AD30617" s="11" t="s">
        <v>46446</v>
      </c>
      <c r="AE30617" s="10" t="s">
        <v>9299</v>
      </c>
      <c r="AF30617" s="10" t="s">
        <v>729</v>
      </c>
    </row>
    <row r="30618" spans="30:32" x14ac:dyDescent="0.2">
      <c r="AD30618" s="11" t="s">
        <v>46447</v>
      </c>
      <c r="AE30618" s="10" t="s">
        <v>13685</v>
      </c>
      <c r="AF30618" s="10" t="s">
        <v>729</v>
      </c>
    </row>
    <row r="30619" spans="30:32" x14ac:dyDescent="0.2">
      <c r="AD30619" s="11" t="s">
        <v>46448</v>
      </c>
      <c r="AE30619" s="10" t="s">
        <v>3527</v>
      </c>
      <c r="AF30619" s="10" t="s">
        <v>729</v>
      </c>
    </row>
    <row r="30620" spans="30:32" x14ac:dyDescent="0.2">
      <c r="AD30620" s="11" t="s">
        <v>46449</v>
      </c>
      <c r="AE30620" s="10" t="s">
        <v>9311</v>
      </c>
      <c r="AF30620" s="10" t="s">
        <v>729</v>
      </c>
    </row>
    <row r="30621" spans="30:32" x14ac:dyDescent="0.2">
      <c r="AD30621" s="11" t="s">
        <v>46450</v>
      </c>
      <c r="AE30621" s="10" t="s">
        <v>1746</v>
      </c>
      <c r="AF30621" s="10" t="s">
        <v>729</v>
      </c>
    </row>
    <row r="30622" spans="30:32" x14ac:dyDescent="0.2">
      <c r="AD30622" s="11" t="s">
        <v>46451</v>
      </c>
      <c r="AE30622" s="10" t="s">
        <v>5924</v>
      </c>
      <c r="AF30622" s="10" t="s">
        <v>729</v>
      </c>
    </row>
    <row r="30623" spans="30:32" x14ac:dyDescent="0.2">
      <c r="AD30623" s="11" t="s">
        <v>46452</v>
      </c>
      <c r="AE30623" s="10" t="s">
        <v>46453</v>
      </c>
      <c r="AF30623" s="10" t="s">
        <v>729</v>
      </c>
    </row>
    <row r="30624" spans="30:32" x14ac:dyDescent="0.2">
      <c r="AD30624" s="11" t="s">
        <v>46454</v>
      </c>
      <c r="AE30624" s="10" t="s">
        <v>46455</v>
      </c>
      <c r="AF30624" s="10" t="s">
        <v>729</v>
      </c>
    </row>
    <row r="30625" spans="30:32" x14ac:dyDescent="0.2">
      <c r="AD30625" s="11" t="s">
        <v>46456</v>
      </c>
      <c r="AE30625" s="10" t="s">
        <v>3537</v>
      </c>
      <c r="AF30625" s="10" t="s">
        <v>729</v>
      </c>
    </row>
    <row r="30626" spans="30:32" x14ac:dyDescent="0.2">
      <c r="AD30626" s="11" t="s">
        <v>46457</v>
      </c>
      <c r="AE30626" s="10" t="s">
        <v>9807</v>
      </c>
      <c r="AF30626" s="10" t="s">
        <v>729</v>
      </c>
    </row>
    <row r="30627" spans="30:32" x14ac:dyDescent="0.2">
      <c r="AD30627" s="11" t="s">
        <v>46458</v>
      </c>
      <c r="AE30627" s="10" t="s">
        <v>46459</v>
      </c>
      <c r="AF30627" s="10" t="s">
        <v>729</v>
      </c>
    </row>
    <row r="30628" spans="30:32" x14ac:dyDescent="0.2">
      <c r="AD30628" s="11" t="s">
        <v>46460</v>
      </c>
      <c r="AE30628" s="10" t="s">
        <v>46461</v>
      </c>
      <c r="AF30628" s="10" t="s">
        <v>729</v>
      </c>
    </row>
    <row r="30629" spans="30:32" x14ac:dyDescent="0.2">
      <c r="AD30629" s="11" t="s">
        <v>46462</v>
      </c>
      <c r="AE30629" s="10" t="s">
        <v>46463</v>
      </c>
      <c r="AF30629" s="10" t="s">
        <v>729</v>
      </c>
    </row>
    <row r="30630" spans="30:32" x14ac:dyDescent="0.2">
      <c r="AD30630" s="11" t="s">
        <v>46464</v>
      </c>
      <c r="AE30630" s="10" t="s">
        <v>45436</v>
      </c>
      <c r="AF30630" s="10" t="s">
        <v>729</v>
      </c>
    </row>
    <row r="30631" spans="30:32" x14ac:dyDescent="0.2">
      <c r="AD30631" s="11" t="s">
        <v>46465</v>
      </c>
      <c r="AE30631" s="10" t="s">
        <v>28242</v>
      </c>
      <c r="AF30631" s="10" t="s">
        <v>729</v>
      </c>
    </row>
    <row r="30632" spans="30:32" x14ac:dyDescent="0.2">
      <c r="AD30632" s="11" t="s">
        <v>46466</v>
      </c>
      <c r="AE30632" s="10" t="s">
        <v>14640</v>
      </c>
      <c r="AF30632" s="10" t="s">
        <v>729</v>
      </c>
    </row>
    <row r="30633" spans="30:32" x14ac:dyDescent="0.2">
      <c r="AD30633" s="11" t="s">
        <v>46467</v>
      </c>
      <c r="AE30633" s="10" t="s">
        <v>46468</v>
      </c>
      <c r="AF30633" s="10" t="s">
        <v>729</v>
      </c>
    </row>
    <row r="30634" spans="30:32" x14ac:dyDescent="0.2">
      <c r="AD30634" s="11" t="s">
        <v>46469</v>
      </c>
      <c r="AE30634" s="10" t="s">
        <v>28245</v>
      </c>
      <c r="AF30634" s="10" t="s">
        <v>729</v>
      </c>
    </row>
    <row r="30635" spans="30:32" x14ac:dyDescent="0.2">
      <c r="AD30635" s="11" t="s">
        <v>46470</v>
      </c>
      <c r="AE30635" s="10" t="s">
        <v>28245</v>
      </c>
      <c r="AF30635" s="10" t="s">
        <v>729</v>
      </c>
    </row>
    <row r="30636" spans="30:32" x14ac:dyDescent="0.2">
      <c r="AD30636" s="11" t="s">
        <v>46471</v>
      </c>
      <c r="AE30636" s="10" t="s">
        <v>26409</v>
      </c>
      <c r="AF30636" s="10" t="s">
        <v>729</v>
      </c>
    </row>
    <row r="30637" spans="30:32" x14ac:dyDescent="0.2">
      <c r="AD30637" s="11" t="s">
        <v>46472</v>
      </c>
      <c r="AE30637" s="10" t="s">
        <v>46473</v>
      </c>
      <c r="AF30637" s="10" t="s">
        <v>729</v>
      </c>
    </row>
    <row r="30638" spans="30:32" x14ac:dyDescent="0.2">
      <c r="AD30638" s="11" t="s">
        <v>46474</v>
      </c>
      <c r="AE30638" s="10" t="s">
        <v>46475</v>
      </c>
      <c r="AF30638" s="10" t="s">
        <v>729</v>
      </c>
    </row>
    <row r="30639" spans="30:32" x14ac:dyDescent="0.2">
      <c r="AD30639" s="11" t="s">
        <v>46476</v>
      </c>
      <c r="AE30639" s="10" t="s">
        <v>46477</v>
      </c>
      <c r="AF30639" s="10" t="s">
        <v>729</v>
      </c>
    </row>
    <row r="30640" spans="30:32" x14ac:dyDescent="0.2">
      <c r="AD30640" s="11" t="s">
        <v>46478</v>
      </c>
      <c r="AE30640" s="10" t="s">
        <v>46479</v>
      </c>
      <c r="AF30640" s="10" t="s">
        <v>729</v>
      </c>
    </row>
    <row r="30641" spans="30:32" x14ac:dyDescent="0.2">
      <c r="AD30641" s="11" t="s">
        <v>46480</v>
      </c>
      <c r="AE30641" s="10" t="s">
        <v>46481</v>
      </c>
      <c r="AF30641" s="10" t="s">
        <v>729</v>
      </c>
    </row>
    <row r="30642" spans="30:32" x14ac:dyDescent="0.2">
      <c r="AD30642" s="11" t="s">
        <v>46482</v>
      </c>
      <c r="AE30642" s="10" t="s">
        <v>1748</v>
      </c>
      <c r="AF30642" s="10" t="s">
        <v>729</v>
      </c>
    </row>
    <row r="30643" spans="30:32" x14ac:dyDescent="0.2">
      <c r="AD30643" s="11" t="s">
        <v>46483</v>
      </c>
      <c r="AE30643" s="10" t="s">
        <v>1748</v>
      </c>
      <c r="AF30643" s="10" t="s">
        <v>729</v>
      </c>
    </row>
    <row r="30644" spans="30:32" x14ac:dyDescent="0.2">
      <c r="AD30644" s="11" t="s">
        <v>46484</v>
      </c>
      <c r="AE30644" s="10" t="s">
        <v>46485</v>
      </c>
      <c r="AF30644" s="10" t="s">
        <v>729</v>
      </c>
    </row>
    <row r="30645" spans="30:32" x14ac:dyDescent="0.2">
      <c r="AD30645" s="11" t="s">
        <v>46486</v>
      </c>
      <c r="AE30645" s="10" t="s">
        <v>46487</v>
      </c>
      <c r="AF30645" s="10" t="s">
        <v>729</v>
      </c>
    </row>
    <row r="30646" spans="30:32" x14ac:dyDescent="0.2">
      <c r="AD30646" s="11" t="s">
        <v>46488</v>
      </c>
      <c r="AE30646" s="10" t="s">
        <v>46489</v>
      </c>
      <c r="AF30646" s="10" t="s">
        <v>729</v>
      </c>
    </row>
    <row r="30647" spans="30:32" x14ac:dyDescent="0.2">
      <c r="AD30647" s="11" t="s">
        <v>46490</v>
      </c>
      <c r="AE30647" s="10" t="s">
        <v>46491</v>
      </c>
      <c r="AF30647" s="10" t="s">
        <v>729</v>
      </c>
    </row>
    <row r="30648" spans="30:32" x14ac:dyDescent="0.2">
      <c r="AD30648" s="11" t="s">
        <v>46492</v>
      </c>
      <c r="AE30648" s="10" t="s">
        <v>8629</v>
      </c>
      <c r="AF30648" s="10" t="s">
        <v>729</v>
      </c>
    </row>
    <row r="30649" spans="30:32" x14ac:dyDescent="0.2">
      <c r="AD30649" s="11" t="s">
        <v>46493</v>
      </c>
      <c r="AE30649" s="10" t="s">
        <v>46494</v>
      </c>
      <c r="AF30649" s="10" t="s">
        <v>729</v>
      </c>
    </row>
    <row r="30650" spans="30:32" x14ac:dyDescent="0.2">
      <c r="AD30650" s="11" t="s">
        <v>46495</v>
      </c>
      <c r="AE30650" s="10" t="s">
        <v>22037</v>
      </c>
      <c r="AF30650" s="10" t="s">
        <v>729</v>
      </c>
    </row>
    <row r="30651" spans="30:32" x14ac:dyDescent="0.2">
      <c r="AD30651" s="11" t="s">
        <v>46496</v>
      </c>
      <c r="AE30651" s="10" t="s">
        <v>46497</v>
      </c>
      <c r="AF30651" s="10" t="s">
        <v>729</v>
      </c>
    </row>
    <row r="30652" spans="30:32" x14ac:dyDescent="0.2">
      <c r="AD30652" s="11" t="s">
        <v>46498</v>
      </c>
      <c r="AE30652" s="10" t="s">
        <v>46497</v>
      </c>
      <c r="AF30652" s="10" t="s">
        <v>729</v>
      </c>
    </row>
    <row r="30653" spans="30:32" x14ac:dyDescent="0.2">
      <c r="AD30653" s="11" t="s">
        <v>46499</v>
      </c>
      <c r="AE30653" s="10" t="s">
        <v>46497</v>
      </c>
      <c r="AF30653" s="10" t="s">
        <v>729</v>
      </c>
    </row>
    <row r="30654" spans="30:32" x14ac:dyDescent="0.2">
      <c r="AD30654" s="11" t="s">
        <v>46500</v>
      </c>
      <c r="AE30654" s="10" t="s">
        <v>13123</v>
      </c>
      <c r="AF30654" s="10" t="s">
        <v>729</v>
      </c>
    </row>
    <row r="30655" spans="30:32" x14ac:dyDescent="0.2">
      <c r="AD30655" s="11" t="s">
        <v>46501</v>
      </c>
      <c r="AE30655" s="10" t="s">
        <v>46502</v>
      </c>
      <c r="AF30655" s="10" t="s">
        <v>729</v>
      </c>
    </row>
    <row r="30656" spans="30:32" x14ac:dyDescent="0.2">
      <c r="AD30656" s="11" t="s">
        <v>46503</v>
      </c>
      <c r="AE30656" s="10" t="s">
        <v>13123</v>
      </c>
      <c r="AF30656" s="10" t="s">
        <v>729</v>
      </c>
    </row>
    <row r="30657" spans="30:32" x14ac:dyDescent="0.2">
      <c r="AD30657" s="11" t="s">
        <v>46504</v>
      </c>
      <c r="AE30657" s="10" t="s">
        <v>13123</v>
      </c>
      <c r="AF30657" s="10" t="s">
        <v>729</v>
      </c>
    </row>
    <row r="30658" spans="30:32" x14ac:dyDescent="0.2">
      <c r="AD30658" s="11" t="s">
        <v>46505</v>
      </c>
      <c r="AE30658" s="10" t="s">
        <v>13123</v>
      </c>
      <c r="AF30658" s="10" t="s">
        <v>729</v>
      </c>
    </row>
    <row r="30659" spans="30:32" x14ac:dyDescent="0.2">
      <c r="AD30659" s="11" t="s">
        <v>46506</v>
      </c>
      <c r="AE30659" s="10" t="s">
        <v>46507</v>
      </c>
      <c r="AF30659" s="10" t="s">
        <v>729</v>
      </c>
    </row>
    <row r="30660" spans="30:32" x14ac:dyDescent="0.2">
      <c r="AD30660" s="11" t="s">
        <v>46508</v>
      </c>
      <c r="AE30660" s="10" t="s">
        <v>5202</v>
      </c>
      <c r="AF30660" s="10" t="s">
        <v>729</v>
      </c>
    </row>
    <row r="30661" spans="30:32" x14ac:dyDescent="0.2">
      <c r="AD30661" s="11" t="s">
        <v>46509</v>
      </c>
      <c r="AE30661" s="10" t="s">
        <v>46510</v>
      </c>
      <c r="AF30661" s="10" t="s">
        <v>729</v>
      </c>
    </row>
    <row r="30662" spans="30:32" x14ac:dyDescent="0.2">
      <c r="AD30662" s="11" t="s">
        <v>46511</v>
      </c>
      <c r="AE30662" s="10" t="s">
        <v>5212</v>
      </c>
      <c r="AF30662" s="10" t="s">
        <v>729</v>
      </c>
    </row>
    <row r="30663" spans="30:32" x14ac:dyDescent="0.2">
      <c r="AD30663" s="11" t="s">
        <v>46512</v>
      </c>
      <c r="AE30663" s="10" t="s">
        <v>46513</v>
      </c>
      <c r="AF30663" s="10" t="s">
        <v>729</v>
      </c>
    </row>
    <row r="30664" spans="30:32" x14ac:dyDescent="0.2">
      <c r="AD30664" s="11" t="s">
        <v>46514</v>
      </c>
      <c r="AE30664" s="10" t="s">
        <v>46515</v>
      </c>
      <c r="AF30664" s="10" t="s">
        <v>729</v>
      </c>
    </row>
    <row r="30665" spans="30:32" x14ac:dyDescent="0.2">
      <c r="AD30665" s="11" t="s">
        <v>46516</v>
      </c>
      <c r="AE30665" s="10" t="s">
        <v>8638</v>
      </c>
      <c r="AF30665" s="10" t="s">
        <v>729</v>
      </c>
    </row>
    <row r="30666" spans="30:32" x14ac:dyDescent="0.2">
      <c r="AD30666" s="11" t="s">
        <v>46517</v>
      </c>
      <c r="AE30666" s="10" t="s">
        <v>33249</v>
      </c>
      <c r="AF30666" s="10" t="s">
        <v>729</v>
      </c>
    </row>
    <row r="30667" spans="30:32" x14ac:dyDescent="0.2">
      <c r="AD30667" s="11" t="s">
        <v>46518</v>
      </c>
      <c r="AE30667" s="10" t="s">
        <v>33249</v>
      </c>
      <c r="AF30667" s="10" t="s">
        <v>729</v>
      </c>
    </row>
    <row r="30668" spans="30:32" x14ac:dyDescent="0.2">
      <c r="AD30668" s="11" t="s">
        <v>46519</v>
      </c>
      <c r="AE30668" s="10" t="s">
        <v>33249</v>
      </c>
      <c r="AF30668" s="10" t="s">
        <v>729</v>
      </c>
    </row>
    <row r="30669" spans="30:32" x14ac:dyDescent="0.2">
      <c r="AD30669" s="11" t="s">
        <v>46520</v>
      </c>
      <c r="AE30669" s="10" t="s">
        <v>33249</v>
      </c>
      <c r="AF30669" s="10" t="s">
        <v>729</v>
      </c>
    </row>
    <row r="30670" spans="30:32" x14ac:dyDescent="0.2">
      <c r="AD30670" s="11" t="s">
        <v>46521</v>
      </c>
      <c r="AE30670" s="10" t="s">
        <v>33249</v>
      </c>
      <c r="AF30670" s="10" t="s">
        <v>729</v>
      </c>
    </row>
    <row r="30671" spans="30:32" x14ac:dyDescent="0.2">
      <c r="AD30671" s="11" t="s">
        <v>46522</v>
      </c>
      <c r="AE30671" s="10" t="s">
        <v>33249</v>
      </c>
      <c r="AF30671" s="10" t="s">
        <v>729</v>
      </c>
    </row>
    <row r="30672" spans="30:32" x14ac:dyDescent="0.2">
      <c r="AD30672" s="11" t="s">
        <v>46523</v>
      </c>
      <c r="AE30672" s="10" t="s">
        <v>33249</v>
      </c>
      <c r="AF30672" s="10" t="s">
        <v>729</v>
      </c>
    </row>
    <row r="30673" spans="30:32" x14ac:dyDescent="0.2">
      <c r="AD30673" s="11" t="s">
        <v>46524</v>
      </c>
      <c r="AE30673" s="10" t="s">
        <v>33249</v>
      </c>
      <c r="AF30673" s="10" t="s">
        <v>729</v>
      </c>
    </row>
    <row r="30674" spans="30:32" x14ac:dyDescent="0.2">
      <c r="AD30674" s="11" t="s">
        <v>46525</v>
      </c>
      <c r="AE30674" s="10" t="s">
        <v>33249</v>
      </c>
      <c r="AF30674" s="10" t="s">
        <v>729</v>
      </c>
    </row>
    <row r="30675" spans="30:32" x14ac:dyDescent="0.2">
      <c r="AD30675" s="11" t="s">
        <v>46526</v>
      </c>
      <c r="AE30675" s="10" t="s">
        <v>46527</v>
      </c>
      <c r="AF30675" s="10" t="s">
        <v>729</v>
      </c>
    </row>
    <row r="30676" spans="30:32" x14ac:dyDescent="0.2">
      <c r="AD30676" s="11" t="s">
        <v>46528</v>
      </c>
      <c r="AE30676" s="10" t="s">
        <v>46529</v>
      </c>
      <c r="AF30676" s="10" t="s">
        <v>729</v>
      </c>
    </row>
    <row r="30677" spans="30:32" x14ac:dyDescent="0.2">
      <c r="AD30677" s="11" t="s">
        <v>46530</v>
      </c>
      <c r="AE30677" s="10" t="s">
        <v>46529</v>
      </c>
      <c r="AF30677" s="10" t="s">
        <v>729</v>
      </c>
    </row>
    <row r="30678" spans="30:32" x14ac:dyDescent="0.2">
      <c r="AD30678" s="11" t="s">
        <v>46531</v>
      </c>
      <c r="AE30678" s="10" t="s">
        <v>46529</v>
      </c>
      <c r="AF30678" s="10" t="s">
        <v>729</v>
      </c>
    </row>
    <row r="30679" spans="30:32" x14ac:dyDescent="0.2">
      <c r="AD30679" s="11" t="s">
        <v>46532</v>
      </c>
      <c r="AE30679" s="10" t="s">
        <v>46529</v>
      </c>
      <c r="AF30679" s="10" t="s">
        <v>729</v>
      </c>
    </row>
    <row r="30680" spans="30:32" x14ac:dyDescent="0.2">
      <c r="AD30680" s="11" t="s">
        <v>46533</v>
      </c>
      <c r="AE30680" s="10" t="s">
        <v>46529</v>
      </c>
      <c r="AF30680" s="10" t="s">
        <v>729</v>
      </c>
    </row>
    <row r="30681" spans="30:32" x14ac:dyDescent="0.2">
      <c r="AD30681" s="11" t="s">
        <v>46534</v>
      </c>
      <c r="AE30681" s="10" t="s">
        <v>46535</v>
      </c>
      <c r="AF30681" s="10" t="s">
        <v>729</v>
      </c>
    </row>
    <row r="30682" spans="30:32" x14ac:dyDescent="0.2">
      <c r="AD30682" s="11" t="s">
        <v>46536</v>
      </c>
      <c r="AE30682" s="10" t="s">
        <v>46535</v>
      </c>
      <c r="AF30682" s="10" t="s">
        <v>729</v>
      </c>
    </row>
    <row r="30683" spans="30:32" x14ac:dyDescent="0.2">
      <c r="AD30683" s="11" t="s">
        <v>46537</v>
      </c>
      <c r="AE30683" s="10" t="s">
        <v>46535</v>
      </c>
      <c r="AF30683" s="10" t="s">
        <v>729</v>
      </c>
    </row>
    <row r="30684" spans="30:32" x14ac:dyDescent="0.2">
      <c r="AD30684" s="11" t="s">
        <v>46538</v>
      </c>
      <c r="AE30684" s="10" t="s">
        <v>24109</v>
      </c>
      <c r="AF30684" s="10" t="s">
        <v>729</v>
      </c>
    </row>
    <row r="30685" spans="30:32" x14ac:dyDescent="0.2">
      <c r="AD30685" s="11" t="s">
        <v>46539</v>
      </c>
      <c r="AE30685" s="10" t="s">
        <v>46540</v>
      </c>
      <c r="AF30685" s="10" t="s">
        <v>729</v>
      </c>
    </row>
    <row r="30686" spans="30:32" x14ac:dyDescent="0.2">
      <c r="AD30686" s="11" t="s">
        <v>46541</v>
      </c>
      <c r="AE30686" s="10" t="s">
        <v>46540</v>
      </c>
      <c r="AF30686" s="10" t="s">
        <v>729</v>
      </c>
    </row>
    <row r="30687" spans="30:32" x14ac:dyDescent="0.2">
      <c r="AD30687" s="11" t="s">
        <v>46542</v>
      </c>
      <c r="AE30687" s="10" t="s">
        <v>46543</v>
      </c>
      <c r="AF30687" s="10" t="s">
        <v>729</v>
      </c>
    </row>
    <row r="30688" spans="30:32" x14ac:dyDescent="0.2">
      <c r="AD30688" s="11" t="s">
        <v>46544</v>
      </c>
      <c r="AE30688" s="10" t="s">
        <v>7624</v>
      </c>
      <c r="AF30688" s="10" t="s">
        <v>729</v>
      </c>
    </row>
    <row r="30689" spans="30:32" x14ac:dyDescent="0.2">
      <c r="AD30689" s="11" t="s">
        <v>46545</v>
      </c>
      <c r="AE30689" s="10" t="s">
        <v>22524</v>
      </c>
      <c r="AF30689" s="10" t="s">
        <v>729</v>
      </c>
    </row>
    <row r="30690" spans="30:32" x14ac:dyDescent="0.2">
      <c r="AD30690" s="11" t="s">
        <v>46546</v>
      </c>
      <c r="AE30690" s="10" t="s">
        <v>22524</v>
      </c>
      <c r="AF30690" s="10" t="s">
        <v>729</v>
      </c>
    </row>
    <row r="30691" spans="30:32" x14ac:dyDescent="0.2">
      <c r="AD30691" s="11" t="s">
        <v>46547</v>
      </c>
      <c r="AE30691" s="10" t="s">
        <v>22524</v>
      </c>
      <c r="AF30691" s="10" t="s">
        <v>729</v>
      </c>
    </row>
    <row r="30692" spans="30:32" x14ac:dyDescent="0.2">
      <c r="AD30692" s="11" t="s">
        <v>46548</v>
      </c>
      <c r="AE30692" s="10" t="s">
        <v>5225</v>
      </c>
      <c r="AF30692" s="10" t="s">
        <v>729</v>
      </c>
    </row>
    <row r="30693" spans="30:32" x14ac:dyDescent="0.2">
      <c r="AD30693" s="11" t="s">
        <v>46549</v>
      </c>
      <c r="AE30693" s="10" t="s">
        <v>45581</v>
      </c>
      <c r="AF30693" s="10" t="s">
        <v>729</v>
      </c>
    </row>
    <row r="30694" spans="30:32" x14ac:dyDescent="0.2">
      <c r="AD30694" s="11" t="s">
        <v>46550</v>
      </c>
      <c r="AE30694" s="10" t="s">
        <v>46551</v>
      </c>
      <c r="AF30694" s="10" t="s">
        <v>729</v>
      </c>
    </row>
    <row r="30695" spans="30:32" x14ac:dyDescent="0.2">
      <c r="AD30695" s="11" t="s">
        <v>46552</v>
      </c>
      <c r="AE30695" s="10" t="s">
        <v>46553</v>
      </c>
      <c r="AF30695" s="10" t="s">
        <v>729</v>
      </c>
    </row>
    <row r="30696" spans="30:32" x14ac:dyDescent="0.2">
      <c r="AD30696" s="11" t="s">
        <v>46554</v>
      </c>
      <c r="AE30696" s="10" t="s">
        <v>46555</v>
      </c>
      <c r="AF30696" s="10" t="s">
        <v>729</v>
      </c>
    </row>
    <row r="30697" spans="30:32" x14ac:dyDescent="0.2">
      <c r="AD30697" s="11" t="s">
        <v>46556</v>
      </c>
      <c r="AE30697" s="10" t="s">
        <v>31827</v>
      </c>
      <c r="AF30697" s="10" t="s">
        <v>729</v>
      </c>
    </row>
    <row r="30698" spans="30:32" x14ac:dyDescent="0.2">
      <c r="AD30698" s="11" t="s">
        <v>46557</v>
      </c>
      <c r="AE30698" s="10" t="s">
        <v>31827</v>
      </c>
      <c r="AF30698" s="10" t="s">
        <v>729</v>
      </c>
    </row>
    <row r="30699" spans="30:32" x14ac:dyDescent="0.2">
      <c r="AD30699" s="11" t="s">
        <v>46558</v>
      </c>
      <c r="AE30699" s="10" t="s">
        <v>46559</v>
      </c>
      <c r="AF30699" s="10" t="s">
        <v>729</v>
      </c>
    </row>
    <row r="30700" spans="30:32" x14ac:dyDescent="0.2">
      <c r="AD30700" s="11" t="s">
        <v>46560</v>
      </c>
      <c r="AE30700" s="10" t="s">
        <v>31827</v>
      </c>
      <c r="AF30700" s="10" t="s">
        <v>729</v>
      </c>
    </row>
    <row r="30701" spans="30:32" x14ac:dyDescent="0.2">
      <c r="AD30701" s="11" t="s">
        <v>46561</v>
      </c>
      <c r="AE30701" s="10" t="s">
        <v>36971</v>
      </c>
      <c r="AF30701" s="10" t="s">
        <v>729</v>
      </c>
    </row>
    <row r="30702" spans="30:32" x14ac:dyDescent="0.2">
      <c r="AD30702" s="11" t="s">
        <v>46562</v>
      </c>
      <c r="AE30702" s="10" t="s">
        <v>31827</v>
      </c>
      <c r="AF30702" s="10" t="s">
        <v>729</v>
      </c>
    </row>
    <row r="30703" spans="30:32" x14ac:dyDescent="0.2">
      <c r="AD30703" s="11" t="s">
        <v>46563</v>
      </c>
      <c r="AE30703" s="10" t="s">
        <v>31827</v>
      </c>
      <c r="AF30703" s="10" t="s">
        <v>729</v>
      </c>
    </row>
    <row r="30704" spans="30:32" x14ac:dyDescent="0.2">
      <c r="AD30704" s="11" t="s">
        <v>46564</v>
      </c>
      <c r="AE30704" s="10" t="s">
        <v>10646</v>
      </c>
      <c r="AF30704" s="10" t="s">
        <v>729</v>
      </c>
    </row>
    <row r="30705" spans="30:32" x14ac:dyDescent="0.2">
      <c r="AD30705" s="11" t="s">
        <v>46565</v>
      </c>
      <c r="AE30705" s="10" t="s">
        <v>14831</v>
      </c>
      <c r="AF30705" s="10" t="s">
        <v>729</v>
      </c>
    </row>
    <row r="30706" spans="30:32" x14ac:dyDescent="0.2">
      <c r="AD30706" s="11" t="s">
        <v>46566</v>
      </c>
      <c r="AE30706" s="10" t="s">
        <v>6748</v>
      </c>
      <c r="AF30706" s="10" t="s">
        <v>729</v>
      </c>
    </row>
    <row r="30707" spans="30:32" x14ac:dyDescent="0.2">
      <c r="AD30707" s="11" t="s">
        <v>46567</v>
      </c>
      <c r="AE30707" s="10" t="s">
        <v>46568</v>
      </c>
      <c r="AF30707" s="10" t="s">
        <v>729</v>
      </c>
    </row>
    <row r="30708" spans="30:32" x14ac:dyDescent="0.2">
      <c r="AD30708" s="11" t="s">
        <v>46569</v>
      </c>
      <c r="AE30708" s="10" t="s">
        <v>3727</v>
      </c>
      <c r="AF30708" s="10" t="s">
        <v>729</v>
      </c>
    </row>
    <row r="30709" spans="30:32" x14ac:dyDescent="0.2">
      <c r="AD30709" s="11" t="s">
        <v>46570</v>
      </c>
      <c r="AE30709" s="10" t="s">
        <v>46571</v>
      </c>
      <c r="AF30709" s="10" t="s">
        <v>729</v>
      </c>
    </row>
    <row r="30710" spans="30:32" x14ac:dyDescent="0.2">
      <c r="AD30710" s="11" t="s">
        <v>46572</v>
      </c>
      <c r="AE30710" s="10" t="s">
        <v>10683</v>
      </c>
      <c r="AF30710" s="10" t="s">
        <v>729</v>
      </c>
    </row>
    <row r="30711" spans="30:32" x14ac:dyDescent="0.2">
      <c r="AD30711" s="11" t="s">
        <v>46573</v>
      </c>
      <c r="AE30711" s="10" t="s">
        <v>10683</v>
      </c>
      <c r="AF30711" s="10" t="s">
        <v>729</v>
      </c>
    </row>
    <row r="30712" spans="30:32" x14ac:dyDescent="0.2">
      <c r="AD30712" s="11" t="s">
        <v>46574</v>
      </c>
      <c r="AE30712" s="10" t="s">
        <v>2420</v>
      </c>
      <c r="AF30712" s="10" t="s">
        <v>729</v>
      </c>
    </row>
    <row r="30713" spans="30:32" x14ac:dyDescent="0.2">
      <c r="AD30713" s="11" t="s">
        <v>46575</v>
      </c>
      <c r="AE30713" s="10" t="s">
        <v>46576</v>
      </c>
      <c r="AF30713" s="10" t="s">
        <v>729</v>
      </c>
    </row>
    <row r="30714" spans="30:32" x14ac:dyDescent="0.2">
      <c r="AD30714" s="11" t="s">
        <v>46577</v>
      </c>
      <c r="AE30714" s="10" t="s">
        <v>46578</v>
      </c>
      <c r="AF30714" s="10" t="s">
        <v>729</v>
      </c>
    </row>
    <row r="30715" spans="30:32" x14ac:dyDescent="0.2">
      <c r="AD30715" s="11" t="s">
        <v>46579</v>
      </c>
      <c r="AE30715" s="10" t="s">
        <v>46578</v>
      </c>
      <c r="AF30715" s="10" t="s">
        <v>729</v>
      </c>
    </row>
    <row r="30716" spans="30:32" x14ac:dyDescent="0.2">
      <c r="AD30716" s="11" t="s">
        <v>46580</v>
      </c>
      <c r="AE30716" s="10" t="s">
        <v>46578</v>
      </c>
      <c r="AF30716" s="10" t="s">
        <v>729</v>
      </c>
    </row>
    <row r="30717" spans="30:32" x14ac:dyDescent="0.2">
      <c r="AD30717" s="11" t="s">
        <v>46581</v>
      </c>
      <c r="AE30717" s="10" t="s">
        <v>46578</v>
      </c>
      <c r="AF30717" s="10" t="s">
        <v>729</v>
      </c>
    </row>
    <row r="30718" spans="30:32" x14ac:dyDescent="0.2">
      <c r="AD30718" s="11" t="s">
        <v>46582</v>
      </c>
      <c r="AE30718" s="10" t="s">
        <v>46578</v>
      </c>
      <c r="AF30718" s="10" t="s">
        <v>729</v>
      </c>
    </row>
    <row r="30719" spans="30:32" x14ac:dyDescent="0.2">
      <c r="AD30719" s="11" t="s">
        <v>46583</v>
      </c>
      <c r="AE30719" s="10" t="s">
        <v>2422</v>
      </c>
      <c r="AF30719" s="10" t="s">
        <v>729</v>
      </c>
    </row>
    <row r="30720" spans="30:32" x14ac:dyDescent="0.2">
      <c r="AD30720" s="11" t="s">
        <v>46584</v>
      </c>
      <c r="AE30720" s="10" t="s">
        <v>45631</v>
      </c>
      <c r="AF30720" s="10" t="s">
        <v>729</v>
      </c>
    </row>
    <row r="30721" spans="30:32" x14ac:dyDescent="0.2">
      <c r="AD30721" s="11" t="s">
        <v>46585</v>
      </c>
      <c r="AE30721" s="10" t="s">
        <v>46586</v>
      </c>
      <c r="AF30721" s="10" t="s">
        <v>729</v>
      </c>
    </row>
    <row r="30722" spans="30:32" x14ac:dyDescent="0.2">
      <c r="AD30722" s="11" t="s">
        <v>46587</v>
      </c>
      <c r="AE30722" s="10" t="s">
        <v>18794</v>
      </c>
      <c r="AF30722" s="10" t="s">
        <v>729</v>
      </c>
    </row>
    <row r="30723" spans="30:32" x14ac:dyDescent="0.2">
      <c r="AD30723" s="11" t="s">
        <v>46588</v>
      </c>
      <c r="AE30723" s="10" t="s">
        <v>3124</v>
      </c>
      <c r="AF30723" s="10" t="s">
        <v>729</v>
      </c>
    </row>
    <row r="30724" spans="30:32" x14ac:dyDescent="0.2">
      <c r="AD30724" s="11" t="s">
        <v>46589</v>
      </c>
      <c r="AE30724" s="10" t="s">
        <v>3139</v>
      </c>
      <c r="AF30724" s="10" t="s">
        <v>729</v>
      </c>
    </row>
    <row r="30725" spans="30:32" x14ac:dyDescent="0.2">
      <c r="AD30725" s="11" t="s">
        <v>46590</v>
      </c>
      <c r="AE30725" s="10" t="s">
        <v>46591</v>
      </c>
      <c r="AF30725" s="10" t="s">
        <v>729</v>
      </c>
    </row>
    <row r="30726" spans="30:32" x14ac:dyDescent="0.2">
      <c r="AD30726" s="11" t="s">
        <v>46592</v>
      </c>
      <c r="AE30726" s="10" t="s">
        <v>1059</v>
      </c>
      <c r="AF30726" s="10" t="s">
        <v>729</v>
      </c>
    </row>
    <row r="30727" spans="30:32" x14ac:dyDescent="0.2">
      <c r="AD30727" s="11" t="s">
        <v>46593</v>
      </c>
      <c r="AE30727" s="10" t="s">
        <v>13769</v>
      </c>
      <c r="AF30727" s="10" t="s">
        <v>729</v>
      </c>
    </row>
    <row r="30728" spans="30:32" x14ac:dyDescent="0.2">
      <c r="AD30728" s="11" t="s">
        <v>46594</v>
      </c>
      <c r="AE30728" s="10" t="s">
        <v>28400</v>
      </c>
      <c r="AF30728" s="10" t="s">
        <v>729</v>
      </c>
    </row>
    <row r="30729" spans="30:32" x14ac:dyDescent="0.2">
      <c r="AD30729" s="11" t="s">
        <v>46595</v>
      </c>
      <c r="AE30729" s="10" t="s">
        <v>46596</v>
      </c>
      <c r="AF30729" s="10" t="s">
        <v>729</v>
      </c>
    </row>
    <row r="30730" spans="30:32" x14ac:dyDescent="0.2">
      <c r="AD30730" s="11" t="s">
        <v>46597</v>
      </c>
      <c r="AE30730" s="10" t="s">
        <v>28471</v>
      </c>
      <c r="AF30730" s="10" t="s">
        <v>729</v>
      </c>
    </row>
    <row r="30731" spans="30:32" x14ac:dyDescent="0.2">
      <c r="AD30731" s="11" t="s">
        <v>46598</v>
      </c>
      <c r="AE30731" s="10" t="s">
        <v>14937</v>
      </c>
      <c r="AF30731" s="10" t="s">
        <v>729</v>
      </c>
    </row>
    <row r="30732" spans="30:32" x14ac:dyDescent="0.2">
      <c r="AD30732" s="11" t="s">
        <v>46599</v>
      </c>
      <c r="AE30732" s="10" t="s">
        <v>14937</v>
      </c>
      <c r="AF30732" s="10" t="s">
        <v>729</v>
      </c>
    </row>
    <row r="30733" spans="30:32" x14ac:dyDescent="0.2">
      <c r="AD30733" s="11" t="s">
        <v>46600</v>
      </c>
      <c r="AE30733" s="10" t="s">
        <v>14937</v>
      </c>
      <c r="AF30733" s="10" t="s">
        <v>729</v>
      </c>
    </row>
    <row r="30734" spans="30:32" x14ac:dyDescent="0.2">
      <c r="AD30734" s="11" t="s">
        <v>46601</v>
      </c>
      <c r="AE30734" s="10" t="s">
        <v>14937</v>
      </c>
      <c r="AF30734" s="10" t="s">
        <v>729</v>
      </c>
    </row>
    <row r="30735" spans="30:32" x14ac:dyDescent="0.2">
      <c r="AD30735" s="11" t="s">
        <v>46602</v>
      </c>
      <c r="AE30735" s="10" t="s">
        <v>968</v>
      </c>
      <c r="AF30735" s="10" t="s">
        <v>729</v>
      </c>
    </row>
    <row r="30736" spans="30:32" x14ac:dyDescent="0.2">
      <c r="AD30736" s="11" t="s">
        <v>46603</v>
      </c>
      <c r="AE30736" s="10" t="s">
        <v>41957</v>
      </c>
      <c r="AF30736" s="10" t="s">
        <v>729</v>
      </c>
    </row>
    <row r="30737" spans="30:32" x14ac:dyDescent="0.2">
      <c r="AD30737" s="11" t="s">
        <v>46604</v>
      </c>
      <c r="AE30737" s="10" t="s">
        <v>2517</v>
      </c>
      <c r="AF30737" s="10" t="s">
        <v>729</v>
      </c>
    </row>
    <row r="30738" spans="30:32" x14ac:dyDescent="0.2">
      <c r="AD30738" s="11" t="s">
        <v>46605</v>
      </c>
      <c r="AE30738" s="10" t="s">
        <v>2517</v>
      </c>
      <c r="AF30738" s="10" t="s">
        <v>729</v>
      </c>
    </row>
    <row r="30739" spans="30:32" x14ac:dyDescent="0.2">
      <c r="AD30739" s="11" t="s">
        <v>46606</v>
      </c>
      <c r="AE30739" s="10" t="s">
        <v>2517</v>
      </c>
      <c r="AF30739" s="10" t="s">
        <v>729</v>
      </c>
    </row>
    <row r="30740" spans="30:32" x14ac:dyDescent="0.2">
      <c r="AD30740" s="11" t="s">
        <v>46607</v>
      </c>
      <c r="AE30740" s="10" t="s">
        <v>46608</v>
      </c>
      <c r="AF30740" s="10" t="s">
        <v>729</v>
      </c>
    </row>
    <row r="30741" spans="30:32" x14ac:dyDescent="0.2">
      <c r="AD30741" s="11" t="s">
        <v>46609</v>
      </c>
      <c r="AE30741" s="10" t="s">
        <v>46610</v>
      </c>
      <c r="AF30741" s="10" t="s">
        <v>729</v>
      </c>
    </row>
    <row r="30742" spans="30:32" x14ac:dyDescent="0.2">
      <c r="AD30742" s="11" t="s">
        <v>46611</v>
      </c>
      <c r="AE30742" s="10" t="s">
        <v>8734</v>
      </c>
      <c r="AF30742" s="10" t="s">
        <v>729</v>
      </c>
    </row>
    <row r="30743" spans="30:32" x14ac:dyDescent="0.2">
      <c r="AD30743" s="11" t="s">
        <v>46612</v>
      </c>
      <c r="AE30743" s="10" t="s">
        <v>46613</v>
      </c>
      <c r="AF30743" s="10" t="s">
        <v>729</v>
      </c>
    </row>
    <row r="30744" spans="30:32" x14ac:dyDescent="0.2">
      <c r="AD30744" s="11" t="s">
        <v>46614</v>
      </c>
      <c r="AE30744" s="10" t="s">
        <v>46615</v>
      </c>
      <c r="AF30744" s="10" t="s">
        <v>729</v>
      </c>
    </row>
    <row r="30745" spans="30:32" x14ac:dyDescent="0.2">
      <c r="AD30745" s="11" t="s">
        <v>46616</v>
      </c>
      <c r="AE30745" s="10" t="s">
        <v>39772</v>
      </c>
      <c r="AF30745" s="10" t="s">
        <v>729</v>
      </c>
    </row>
    <row r="30746" spans="30:32" x14ac:dyDescent="0.2">
      <c r="AD30746" s="11" t="s">
        <v>46617</v>
      </c>
      <c r="AE30746" s="10" t="s">
        <v>3181</v>
      </c>
      <c r="AF30746" s="10" t="s">
        <v>729</v>
      </c>
    </row>
    <row r="30747" spans="30:32" x14ac:dyDescent="0.2">
      <c r="AD30747" s="11" t="s">
        <v>46618</v>
      </c>
      <c r="AE30747" s="10" t="s">
        <v>21451</v>
      </c>
      <c r="AF30747" s="10" t="s">
        <v>729</v>
      </c>
    </row>
    <row r="30748" spans="30:32" x14ac:dyDescent="0.2">
      <c r="AD30748" s="11" t="s">
        <v>46619</v>
      </c>
      <c r="AE30748" s="10" t="s">
        <v>21451</v>
      </c>
      <c r="AF30748" s="10" t="s">
        <v>729</v>
      </c>
    </row>
    <row r="30749" spans="30:32" x14ac:dyDescent="0.2">
      <c r="AD30749" s="11" t="s">
        <v>46620</v>
      </c>
      <c r="AE30749" s="10" t="s">
        <v>21451</v>
      </c>
      <c r="AF30749" s="10" t="s">
        <v>729</v>
      </c>
    </row>
    <row r="30750" spans="30:32" x14ac:dyDescent="0.2">
      <c r="AD30750" s="11" t="s">
        <v>46621</v>
      </c>
      <c r="AE30750" s="10" t="s">
        <v>21451</v>
      </c>
      <c r="AF30750" s="10" t="s">
        <v>729</v>
      </c>
    </row>
    <row r="30751" spans="30:32" x14ac:dyDescent="0.2">
      <c r="AD30751" s="11" t="s">
        <v>46622</v>
      </c>
      <c r="AE30751" s="10" t="s">
        <v>21451</v>
      </c>
      <c r="AF30751" s="10" t="s">
        <v>729</v>
      </c>
    </row>
    <row r="30752" spans="30:32" x14ac:dyDescent="0.2">
      <c r="AD30752" s="11" t="s">
        <v>46623</v>
      </c>
      <c r="AE30752" s="10" t="s">
        <v>21451</v>
      </c>
      <c r="AF30752" s="10" t="s">
        <v>729</v>
      </c>
    </row>
    <row r="30753" spans="30:32" x14ac:dyDescent="0.2">
      <c r="AD30753" s="11" t="s">
        <v>46624</v>
      </c>
      <c r="AE30753" s="10" t="s">
        <v>21451</v>
      </c>
      <c r="AF30753" s="10" t="s">
        <v>729</v>
      </c>
    </row>
    <row r="30754" spans="30:32" x14ac:dyDescent="0.2">
      <c r="AD30754" s="11" t="s">
        <v>46625</v>
      </c>
      <c r="AE30754" s="10" t="s">
        <v>21451</v>
      </c>
      <c r="AF30754" s="10" t="s">
        <v>729</v>
      </c>
    </row>
    <row r="30755" spans="30:32" x14ac:dyDescent="0.2">
      <c r="AD30755" s="11" t="s">
        <v>46626</v>
      </c>
      <c r="AE30755" s="10" t="s">
        <v>21451</v>
      </c>
      <c r="AF30755" s="10" t="s">
        <v>729</v>
      </c>
    </row>
    <row r="30756" spans="30:32" x14ac:dyDescent="0.2">
      <c r="AD30756" s="11" t="s">
        <v>46627</v>
      </c>
      <c r="AE30756" s="10" t="s">
        <v>46628</v>
      </c>
      <c r="AF30756" s="10" t="s">
        <v>729</v>
      </c>
    </row>
    <row r="30757" spans="30:32" x14ac:dyDescent="0.2">
      <c r="AD30757" s="11" t="s">
        <v>46629</v>
      </c>
      <c r="AE30757" s="10" t="s">
        <v>46630</v>
      </c>
      <c r="AF30757" s="10" t="s">
        <v>729</v>
      </c>
    </row>
    <row r="30758" spans="30:32" x14ac:dyDescent="0.2">
      <c r="AD30758" s="11" t="s">
        <v>46631</v>
      </c>
      <c r="AE30758" s="10" t="s">
        <v>46632</v>
      </c>
      <c r="AF30758" s="10" t="s">
        <v>729</v>
      </c>
    </row>
    <row r="30759" spans="30:32" x14ac:dyDescent="0.2">
      <c r="AD30759" s="11" t="s">
        <v>46633</v>
      </c>
      <c r="AE30759" s="10" t="s">
        <v>17782</v>
      </c>
      <c r="AF30759" s="10" t="s">
        <v>729</v>
      </c>
    </row>
    <row r="30760" spans="30:32" x14ac:dyDescent="0.2">
      <c r="AD30760" s="11" t="s">
        <v>46634</v>
      </c>
      <c r="AE30760" s="10" t="s">
        <v>16295</v>
      </c>
      <c r="AF30760" s="10" t="s">
        <v>729</v>
      </c>
    </row>
    <row r="30761" spans="30:32" x14ac:dyDescent="0.2">
      <c r="AD30761" s="11" t="s">
        <v>46635</v>
      </c>
      <c r="AE30761" s="10" t="s">
        <v>46636</v>
      </c>
      <c r="AF30761" s="10" t="s">
        <v>729</v>
      </c>
    </row>
    <row r="30762" spans="30:32" x14ac:dyDescent="0.2">
      <c r="AD30762" s="11" t="s">
        <v>46637</v>
      </c>
      <c r="AE30762" s="10" t="s">
        <v>30532</v>
      </c>
      <c r="AF30762" s="10" t="s">
        <v>729</v>
      </c>
    </row>
    <row r="30763" spans="30:32" x14ac:dyDescent="0.2">
      <c r="AD30763" s="11" t="s">
        <v>46638</v>
      </c>
      <c r="AE30763" s="10" t="s">
        <v>1475</v>
      </c>
      <c r="AF30763" s="10" t="s">
        <v>729</v>
      </c>
    </row>
    <row r="30764" spans="30:32" x14ac:dyDescent="0.2">
      <c r="AD30764" s="11" t="s">
        <v>46639</v>
      </c>
      <c r="AE30764" s="10" t="s">
        <v>46640</v>
      </c>
      <c r="AF30764" s="10" t="s">
        <v>729</v>
      </c>
    </row>
    <row r="30765" spans="30:32" x14ac:dyDescent="0.2">
      <c r="AD30765" s="11" t="s">
        <v>46641</v>
      </c>
      <c r="AE30765" s="10" t="s">
        <v>46642</v>
      </c>
      <c r="AF30765" s="10" t="s">
        <v>729</v>
      </c>
    </row>
    <row r="30766" spans="30:32" x14ac:dyDescent="0.2">
      <c r="AD30766" s="11" t="s">
        <v>46643</v>
      </c>
      <c r="AE30766" s="10" t="s">
        <v>46644</v>
      </c>
      <c r="AF30766" s="10" t="s">
        <v>729</v>
      </c>
    </row>
    <row r="30767" spans="30:32" x14ac:dyDescent="0.2">
      <c r="AD30767" s="11" t="s">
        <v>46645</v>
      </c>
      <c r="AE30767" s="10" t="s">
        <v>39500</v>
      </c>
      <c r="AF30767" s="10" t="s">
        <v>729</v>
      </c>
    </row>
    <row r="30768" spans="30:32" x14ac:dyDescent="0.2">
      <c r="AD30768" s="11" t="s">
        <v>46646</v>
      </c>
      <c r="AE30768" s="10" t="s">
        <v>1479</v>
      </c>
      <c r="AF30768" s="10" t="s">
        <v>729</v>
      </c>
    </row>
    <row r="30769" spans="30:32" x14ac:dyDescent="0.2">
      <c r="AD30769" s="11" t="s">
        <v>46647</v>
      </c>
      <c r="AE30769" s="10" t="s">
        <v>44817</v>
      </c>
      <c r="AF30769" s="10" t="s">
        <v>729</v>
      </c>
    </row>
    <row r="30770" spans="30:32" x14ac:dyDescent="0.2">
      <c r="AD30770" s="11" t="s">
        <v>46648</v>
      </c>
      <c r="AE30770" s="10" t="s">
        <v>17321</v>
      </c>
      <c r="AF30770" s="10" t="s">
        <v>729</v>
      </c>
    </row>
    <row r="30771" spans="30:32" x14ac:dyDescent="0.2">
      <c r="AD30771" s="11" t="s">
        <v>46649</v>
      </c>
      <c r="AE30771" s="10" t="s">
        <v>27017</v>
      </c>
      <c r="AF30771" s="10" t="s">
        <v>729</v>
      </c>
    </row>
    <row r="30772" spans="30:32" x14ac:dyDescent="0.2">
      <c r="AD30772" s="11" t="s">
        <v>46650</v>
      </c>
      <c r="AE30772" s="10" t="s">
        <v>46651</v>
      </c>
      <c r="AF30772" s="10" t="s">
        <v>729</v>
      </c>
    </row>
    <row r="30773" spans="30:32" x14ac:dyDescent="0.2">
      <c r="AD30773" s="11" t="s">
        <v>46652</v>
      </c>
      <c r="AE30773" s="10" t="s">
        <v>46653</v>
      </c>
      <c r="AF30773" s="10" t="s">
        <v>729</v>
      </c>
    </row>
    <row r="30774" spans="30:32" x14ac:dyDescent="0.2">
      <c r="AD30774" s="11" t="s">
        <v>46654</v>
      </c>
      <c r="AE30774" s="10" t="s">
        <v>22804</v>
      </c>
      <c r="AF30774" s="10" t="s">
        <v>729</v>
      </c>
    </row>
    <row r="30775" spans="30:32" x14ac:dyDescent="0.2">
      <c r="AD30775" s="11" t="s">
        <v>46655</v>
      </c>
      <c r="AE30775" s="10" t="s">
        <v>46656</v>
      </c>
      <c r="AF30775" s="10" t="s">
        <v>729</v>
      </c>
    </row>
    <row r="30776" spans="30:32" x14ac:dyDescent="0.2">
      <c r="AD30776" s="11" t="s">
        <v>46657</v>
      </c>
      <c r="AE30776" s="10" t="s">
        <v>46656</v>
      </c>
      <c r="AF30776" s="10" t="s">
        <v>729</v>
      </c>
    </row>
    <row r="30777" spans="30:32" x14ac:dyDescent="0.2">
      <c r="AD30777" s="11" t="s">
        <v>46658</v>
      </c>
      <c r="AE30777" s="10" t="s">
        <v>46656</v>
      </c>
      <c r="AF30777" s="10" t="s">
        <v>729</v>
      </c>
    </row>
    <row r="30778" spans="30:32" x14ac:dyDescent="0.2">
      <c r="AD30778" s="11" t="s">
        <v>46659</v>
      </c>
      <c r="AE30778" s="10" t="s">
        <v>46656</v>
      </c>
      <c r="AF30778" s="10" t="s">
        <v>729</v>
      </c>
    </row>
    <row r="30779" spans="30:32" x14ac:dyDescent="0.2">
      <c r="AD30779" s="11" t="s">
        <v>46660</v>
      </c>
      <c r="AE30779" s="10" t="s">
        <v>46656</v>
      </c>
      <c r="AF30779" s="10" t="s">
        <v>729</v>
      </c>
    </row>
    <row r="30780" spans="30:32" x14ac:dyDescent="0.2">
      <c r="AD30780" s="11" t="s">
        <v>46661</v>
      </c>
      <c r="AE30780" s="10" t="s">
        <v>46662</v>
      </c>
      <c r="AF30780" s="10" t="s">
        <v>729</v>
      </c>
    </row>
    <row r="30781" spans="30:32" x14ac:dyDescent="0.2">
      <c r="AD30781" s="11" t="s">
        <v>46663</v>
      </c>
      <c r="AE30781" s="10" t="s">
        <v>46662</v>
      </c>
      <c r="AF30781" s="10" t="s">
        <v>729</v>
      </c>
    </row>
    <row r="30782" spans="30:32" x14ac:dyDescent="0.2">
      <c r="AD30782" s="11" t="s">
        <v>46664</v>
      </c>
      <c r="AE30782" s="10" t="s">
        <v>46665</v>
      </c>
      <c r="AF30782" s="10" t="s">
        <v>729</v>
      </c>
    </row>
    <row r="30783" spans="30:32" x14ac:dyDescent="0.2">
      <c r="AD30783" s="11" t="s">
        <v>46666</v>
      </c>
      <c r="AE30783" s="10" t="s">
        <v>46667</v>
      </c>
      <c r="AF30783" s="10" t="s">
        <v>729</v>
      </c>
    </row>
    <row r="30784" spans="30:32" x14ac:dyDescent="0.2">
      <c r="AD30784" s="11" t="s">
        <v>46668</v>
      </c>
      <c r="AE30784" s="10" t="s">
        <v>46667</v>
      </c>
      <c r="AF30784" s="10" t="s">
        <v>729</v>
      </c>
    </row>
    <row r="30785" spans="30:32" x14ac:dyDescent="0.2">
      <c r="AD30785" s="11" t="s">
        <v>46669</v>
      </c>
      <c r="AE30785" s="10" t="s">
        <v>46667</v>
      </c>
      <c r="AF30785" s="10" t="s">
        <v>729</v>
      </c>
    </row>
    <row r="30786" spans="30:32" x14ac:dyDescent="0.2">
      <c r="AD30786" s="11" t="s">
        <v>46670</v>
      </c>
      <c r="AE30786" s="10" t="s">
        <v>46671</v>
      </c>
      <c r="AF30786" s="10" t="s">
        <v>729</v>
      </c>
    </row>
    <row r="30787" spans="30:32" x14ac:dyDescent="0.2">
      <c r="AD30787" s="11" t="s">
        <v>46672</v>
      </c>
      <c r="AE30787" s="10" t="s">
        <v>46673</v>
      </c>
      <c r="AF30787" s="10" t="s">
        <v>729</v>
      </c>
    </row>
    <row r="30788" spans="30:32" x14ac:dyDescent="0.2">
      <c r="AD30788" s="11" t="s">
        <v>46674</v>
      </c>
      <c r="AE30788" s="10" t="s">
        <v>46675</v>
      </c>
      <c r="AF30788" s="10" t="s">
        <v>729</v>
      </c>
    </row>
    <row r="30789" spans="30:32" x14ac:dyDescent="0.2">
      <c r="AD30789" s="11" t="s">
        <v>46676</v>
      </c>
      <c r="AE30789" s="10" t="s">
        <v>46677</v>
      </c>
      <c r="AF30789" s="10" t="s">
        <v>729</v>
      </c>
    </row>
    <row r="30790" spans="30:32" x14ac:dyDescent="0.2">
      <c r="AD30790" s="11" t="s">
        <v>46678</v>
      </c>
      <c r="AE30790" s="10" t="s">
        <v>12552</v>
      </c>
      <c r="AF30790" s="10" t="s">
        <v>729</v>
      </c>
    </row>
    <row r="30791" spans="30:32" x14ac:dyDescent="0.2">
      <c r="AD30791" s="11" t="s">
        <v>46679</v>
      </c>
      <c r="AE30791" s="10" t="s">
        <v>46680</v>
      </c>
      <c r="AF30791" s="10" t="s">
        <v>729</v>
      </c>
    </row>
    <row r="30792" spans="30:32" x14ac:dyDescent="0.2">
      <c r="AD30792" s="11" t="s">
        <v>46681</v>
      </c>
      <c r="AE30792" s="10" t="s">
        <v>4456</v>
      </c>
      <c r="AF30792" s="10" t="s">
        <v>729</v>
      </c>
    </row>
    <row r="30793" spans="30:32" x14ac:dyDescent="0.2">
      <c r="AD30793" s="11" t="s">
        <v>46682</v>
      </c>
      <c r="AE30793" s="10" t="s">
        <v>9569</v>
      </c>
      <c r="AF30793" s="10" t="s">
        <v>729</v>
      </c>
    </row>
    <row r="30794" spans="30:32" x14ac:dyDescent="0.2">
      <c r="AD30794" s="11" t="s">
        <v>46683</v>
      </c>
      <c r="AE30794" s="10" t="s">
        <v>46684</v>
      </c>
      <c r="AF30794" s="10" t="s">
        <v>729</v>
      </c>
    </row>
    <row r="30795" spans="30:32" x14ac:dyDescent="0.2">
      <c r="AD30795" s="11" t="s">
        <v>46685</v>
      </c>
      <c r="AE30795" s="10" t="s">
        <v>46686</v>
      </c>
      <c r="AF30795" s="10" t="s">
        <v>729</v>
      </c>
    </row>
    <row r="30796" spans="30:32" x14ac:dyDescent="0.2">
      <c r="AD30796" s="11" t="s">
        <v>46687</v>
      </c>
      <c r="AE30796" s="10" t="s">
        <v>46688</v>
      </c>
      <c r="AF30796" s="10" t="s">
        <v>729</v>
      </c>
    </row>
    <row r="30797" spans="30:32" x14ac:dyDescent="0.2">
      <c r="AD30797" s="11" t="s">
        <v>46689</v>
      </c>
      <c r="AE30797" s="10" t="s">
        <v>46690</v>
      </c>
      <c r="AF30797" s="10" t="s">
        <v>729</v>
      </c>
    </row>
    <row r="30798" spans="30:32" x14ac:dyDescent="0.2">
      <c r="AD30798" s="11" t="s">
        <v>46691</v>
      </c>
      <c r="AE30798" s="10" t="s">
        <v>16379</v>
      </c>
      <c r="AF30798" s="10" t="s">
        <v>729</v>
      </c>
    </row>
    <row r="30799" spans="30:32" x14ac:dyDescent="0.2">
      <c r="AD30799" s="11" t="s">
        <v>46692</v>
      </c>
      <c r="AE30799" s="10" t="s">
        <v>2638</v>
      </c>
      <c r="AF30799" s="10" t="s">
        <v>729</v>
      </c>
    </row>
    <row r="30800" spans="30:32" x14ac:dyDescent="0.2">
      <c r="AD30800" s="11" t="s">
        <v>46693</v>
      </c>
      <c r="AE30800" s="10" t="s">
        <v>2638</v>
      </c>
      <c r="AF30800" s="10" t="s">
        <v>729</v>
      </c>
    </row>
    <row r="30801" spans="30:32" x14ac:dyDescent="0.2">
      <c r="AD30801" s="11" t="s">
        <v>46694</v>
      </c>
      <c r="AE30801" s="10" t="s">
        <v>2638</v>
      </c>
      <c r="AF30801" s="10" t="s">
        <v>729</v>
      </c>
    </row>
    <row r="30802" spans="30:32" x14ac:dyDescent="0.2">
      <c r="AD30802" s="11" t="s">
        <v>46695</v>
      </c>
      <c r="AE30802" s="10" t="s">
        <v>24264</v>
      </c>
      <c r="AF30802" s="10" t="s">
        <v>729</v>
      </c>
    </row>
    <row r="30803" spans="30:32" x14ac:dyDescent="0.2">
      <c r="AD30803" s="11" t="s">
        <v>46696</v>
      </c>
      <c r="AE30803" s="10" t="s">
        <v>46697</v>
      </c>
      <c r="AF30803" s="10" t="s">
        <v>729</v>
      </c>
    </row>
    <row r="30804" spans="30:32" x14ac:dyDescent="0.2">
      <c r="AD30804" s="11" t="s">
        <v>46698</v>
      </c>
      <c r="AE30804" s="10" t="s">
        <v>46699</v>
      </c>
      <c r="AF30804" s="10" t="s">
        <v>729</v>
      </c>
    </row>
    <row r="30805" spans="30:32" x14ac:dyDescent="0.2">
      <c r="AD30805" s="11" t="s">
        <v>46700</v>
      </c>
      <c r="AE30805" s="10" t="s">
        <v>46701</v>
      </c>
      <c r="AF30805" s="10" t="s">
        <v>729</v>
      </c>
    </row>
    <row r="30806" spans="30:32" x14ac:dyDescent="0.2">
      <c r="AD30806" s="11" t="s">
        <v>46702</v>
      </c>
      <c r="AE30806" s="10" t="s">
        <v>18998</v>
      </c>
      <c r="AF30806" s="10" t="s">
        <v>729</v>
      </c>
    </row>
    <row r="30807" spans="30:32" x14ac:dyDescent="0.2">
      <c r="AD30807" s="11" t="s">
        <v>46703</v>
      </c>
      <c r="AE30807" s="10" t="s">
        <v>18998</v>
      </c>
      <c r="AF30807" s="10" t="s">
        <v>729</v>
      </c>
    </row>
    <row r="30808" spans="30:32" x14ac:dyDescent="0.2">
      <c r="AD30808" s="11" t="s">
        <v>46704</v>
      </c>
      <c r="AE30808" s="10" t="s">
        <v>2804</v>
      </c>
      <c r="AF30808" s="10" t="s">
        <v>729</v>
      </c>
    </row>
    <row r="30809" spans="30:32" x14ac:dyDescent="0.2">
      <c r="AD30809" s="11" t="s">
        <v>46705</v>
      </c>
      <c r="AE30809" s="10" t="s">
        <v>46706</v>
      </c>
      <c r="AF30809" s="10" t="s">
        <v>729</v>
      </c>
    </row>
    <row r="30810" spans="30:32" x14ac:dyDescent="0.2">
      <c r="AD30810" s="11" t="s">
        <v>46707</v>
      </c>
      <c r="AE30810" s="10" t="s">
        <v>32036</v>
      </c>
      <c r="AF30810" s="10" t="s">
        <v>729</v>
      </c>
    </row>
    <row r="30811" spans="30:32" x14ac:dyDescent="0.2">
      <c r="AD30811" s="11" t="s">
        <v>46708</v>
      </c>
      <c r="AE30811" s="10" t="s">
        <v>46709</v>
      </c>
      <c r="AF30811" s="10" t="s">
        <v>729</v>
      </c>
    </row>
    <row r="30812" spans="30:32" x14ac:dyDescent="0.2">
      <c r="AD30812" s="11" t="s">
        <v>46710</v>
      </c>
      <c r="AE30812" s="10" t="s">
        <v>46711</v>
      </c>
      <c r="AF30812" s="10" t="s">
        <v>729</v>
      </c>
    </row>
    <row r="30813" spans="30:32" x14ac:dyDescent="0.2">
      <c r="AD30813" s="11" t="s">
        <v>46712</v>
      </c>
      <c r="AE30813" s="10" t="s">
        <v>46713</v>
      </c>
      <c r="AF30813" s="10" t="s">
        <v>729</v>
      </c>
    </row>
    <row r="30814" spans="30:32" x14ac:dyDescent="0.2">
      <c r="AD30814" s="11" t="s">
        <v>46714</v>
      </c>
      <c r="AE30814" s="10" t="s">
        <v>46715</v>
      </c>
      <c r="AF30814" s="10" t="s">
        <v>729</v>
      </c>
    </row>
    <row r="30815" spans="30:32" x14ac:dyDescent="0.2">
      <c r="AD30815" s="11" t="s">
        <v>46716</v>
      </c>
      <c r="AE30815" s="10" t="s">
        <v>46715</v>
      </c>
      <c r="AF30815" s="10" t="s">
        <v>729</v>
      </c>
    </row>
    <row r="30816" spans="30:32" x14ac:dyDescent="0.2">
      <c r="AD30816" s="11" t="s">
        <v>46717</v>
      </c>
      <c r="AE30816" s="10" t="s">
        <v>46715</v>
      </c>
      <c r="AF30816" s="10" t="s">
        <v>729</v>
      </c>
    </row>
    <row r="30817" spans="30:32" x14ac:dyDescent="0.2">
      <c r="AD30817" s="11" t="s">
        <v>46718</v>
      </c>
      <c r="AE30817" s="10" t="s">
        <v>46715</v>
      </c>
      <c r="AF30817" s="10" t="s">
        <v>729</v>
      </c>
    </row>
    <row r="30818" spans="30:32" x14ac:dyDescent="0.2">
      <c r="AD30818" s="11" t="s">
        <v>46719</v>
      </c>
      <c r="AE30818" s="10" t="s">
        <v>46720</v>
      </c>
      <c r="AF30818" s="10" t="s">
        <v>729</v>
      </c>
    </row>
    <row r="30819" spans="30:32" x14ac:dyDescent="0.2">
      <c r="AD30819" s="11" t="s">
        <v>46721</v>
      </c>
      <c r="AE30819" s="10" t="s">
        <v>46720</v>
      </c>
      <c r="AF30819" s="10" t="s">
        <v>729</v>
      </c>
    </row>
    <row r="30820" spans="30:32" x14ac:dyDescent="0.2">
      <c r="AD30820" s="11" t="s">
        <v>46722</v>
      </c>
      <c r="AE30820" s="10" t="s">
        <v>46092</v>
      </c>
      <c r="AF30820" s="10" t="s">
        <v>729</v>
      </c>
    </row>
    <row r="30821" spans="30:32" x14ac:dyDescent="0.2">
      <c r="AD30821" s="11" t="s">
        <v>46723</v>
      </c>
      <c r="AE30821" s="10" t="s">
        <v>46092</v>
      </c>
      <c r="AF30821" s="10" t="s">
        <v>729</v>
      </c>
    </row>
    <row r="30822" spans="30:32" x14ac:dyDescent="0.2">
      <c r="AD30822" s="11" t="s">
        <v>46724</v>
      </c>
      <c r="AE30822" s="10" t="s">
        <v>46092</v>
      </c>
      <c r="AF30822" s="10" t="s">
        <v>729</v>
      </c>
    </row>
    <row r="30823" spans="30:32" x14ac:dyDescent="0.2">
      <c r="AD30823" s="11" t="s">
        <v>46725</v>
      </c>
      <c r="AE30823" s="10" t="s">
        <v>46092</v>
      </c>
      <c r="AF30823" s="10" t="s">
        <v>729</v>
      </c>
    </row>
    <row r="30824" spans="30:32" x14ac:dyDescent="0.2">
      <c r="AD30824" s="11" t="s">
        <v>46726</v>
      </c>
      <c r="AE30824" s="10" t="s">
        <v>46092</v>
      </c>
      <c r="AF30824" s="10" t="s">
        <v>729</v>
      </c>
    </row>
    <row r="30825" spans="30:32" x14ac:dyDescent="0.2">
      <c r="AD30825" s="11" t="s">
        <v>46727</v>
      </c>
      <c r="AE30825" s="10" t="s">
        <v>46092</v>
      </c>
      <c r="AF30825" s="10" t="s">
        <v>729</v>
      </c>
    </row>
    <row r="30826" spans="30:32" x14ac:dyDescent="0.2">
      <c r="AD30826" s="11" t="s">
        <v>46728</v>
      </c>
      <c r="AE30826" s="10" t="s">
        <v>46729</v>
      </c>
      <c r="AF30826" s="10" t="s">
        <v>729</v>
      </c>
    </row>
    <row r="30827" spans="30:32" x14ac:dyDescent="0.2">
      <c r="AD30827" s="11" t="s">
        <v>46730</v>
      </c>
      <c r="AE30827" s="10" t="s">
        <v>46731</v>
      </c>
      <c r="AF30827" s="10" t="s">
        <v>729</v>
      </c>
    </row>
    <row r="30828" spans="30:32" x14ac:dyDescent="0.2">
      <c r="AD30828" s="11" t="s">
        <v>46732</v>
      </c>
      <c r="AE30828" s="10" t="s">
        <v>8852</v>
      </c>
      <c r="AF30828" s="10" t="s">
        <v>729</v>
      </c>
    </row>
    <row r="30829" spans="30:32" x14ac:dyDescent="0.2">
      <c r="AD30829" s="11" t="s">
        <v>46733</v>
      </c>
      <c r="AE30829" s="10" t="s">
        <v>29531</v>
      </c>
      <c r="AF30829" s="10" t="s">
        <v>729</v>
      </c>
    </row>
    <row r="30830" spans="30:32" x14ac:dyDescent="0.2">
      <c r="AD30830" s="11" t="s">
        <v>46734</v>
      </c>
      <c r="AE30830" s="10" t="s">
        <v>42145</v>
      </c>
      <c r="AF30830" s="10" t="s">
        <v>729</v>
      </c>
    </row>
    <row r="30831" spans="30:32" x14ac:dyDescent="0.2">
      <c r="AD30831" s="11" t="s">
        <v>46735</v>
      </c>
      <c r="AE30831" s="10" t="s">
        <v>46736</v>
      </c>
      <c r="AF30831" s="10" t="s">
        <v>729</v>
      </c>
    </row>
    <row r="30832" spans="30:32" x14ac:dyDescent="0.2">
      <c r="AD30832" s="11" t="s">
        <v>46737</v>
      </c>
      <c r="AE30832" s="10" t="s">
        <v>23042</v>
      </c>
      <c r="AF30832" s="10" t="s">
        <v>729</v>
      </c>
    </row>
    <row r="30833" spans="30:32" x14ac:dyDescent="0.2">
      <c r="AD30833" s="11" t="s">
        <v>46738</v>
      </c>
      <c r="AE30833" s="10" t="s">
        <v>23042</v>
      </c>
      <c r="AF30833" s="10" t="s">
        <v>729</v>
      </c>
    </row>
    <row r="30834" spans="30:32" x14ac:dyDescent="0.2">
      <c r="AD30834" s="11" t="s">
        <v>46739</v>
      </c>
      <c r="AE30834" s="10" t="s">
        <v>23042</v>
      </c>
      <c r="AF30834" s="10" t="s">
        <v>729</v>
      </c>
    </row>
    <row r="30835" spans="30:32" x14ac:dyDescent="0.2">
      <c r="AD30835" s="11" t="s">
        <v>46740</v>
      </c>
      <c r="AE30835" s="10" t="s">
        <v>23042</v>
      </c>
      <c r="AF30835" s="10" t="s">
        <v>729</v>
      </c>
    </row>
    <row r="30836" spans="30:32" x14ac:dyDescent="0.2">
      <c r="AD30836" s="11" t="s">
        <v>46741</v>
      </c>
      <c r="AE30836" s="10" t="s">
        <v>23042</v>
      </c>
      <c r="AF30836" s="10" t="s">
        <v>729</v>
      </c>
    </row>
    <row r="30837" spans="30:32" x14ac:dyDescent="0.2">
      <c r="AD30837" s="11" t="s">
        <v>46742</v>
      </c>
      <c r="AE30837" s="10" t="s">
        <v>23042</v>
      </c>
      <c r="AF30837" s="10" t="s">
        <v>729</v>
      </c>
    </row>
    <row r="30838" spans="30:32" x14ac:dyDescent="0.2">
      <c r="AD30838" s="11" t="s">
        <v>46743</v>
      </c>
      <c r="AE30838" s="10" t="s">
        <v>23042</v>
      </c>
      <c r="AF30838" s="10" t="s">
        <v>729</v>
      </c>
    </row>
    <row r="30839" spans="30:32" x14ac:dyDescent="0.2">
      <c r="AD30839" s="11" t="s">
        <v>46744</v>
      </c>
      <c r="AE30839" s="10" t="s">
        <v>23042</v>
      </c>
      <c r="AF30839" s="10" t="s">
        <v>729</v>
      </c>
    </row>
    <row r="30840" spans="30:32" x14ac:dyDescent="0.2">
      <c r="AD30840" s="11" t="s">
        <v>46745</v>
      </c>
      <c r="AE30840" s="10" t="s">
        <v>23042</v>
      </c>
      <c r="AF30840" s="10" t="s">
        <v>729</v>
      </c>
    </row>
    <row r="30841" spans="30:32" x14ac:dyDescent="0.2">
      <c r="AD30841" s="11" t="s">
        <v>46746</v>
      </c>
      <c r="AE30841" s="10" t="s">
        <v>23042</v>
      </c>
      <c r="AF30841" s="10" t="s">
        <v>729</v>
      </c>
    </row>
    <row r="30842" spans="30:32" x14ac:dyDescent="0.2">
      <c r="AD30842" s="11" t="s">
        <v>46747</v>
      </c>
      <c r="AE30842" s="10" t="s">
        <v>23042</v>
      </c>
      <c r="AF30842" s="10" t="s">
        <v>729</v>
      </c>
    </row>
    <row r="30843" spans="30:32" x14ac:dyDescent="0.2">
      <c r="AD30843" s="11" t="s">
        <v>46748</v>
      </c>
      <c r="AE30843" s="10" t="s">
        <v>23042</v>
      </c>
      <c r="AF30843" s="10" t="s">
        <v>729</v>
      </c>
    </row>
    <row r="30844" spans="30:32" x14ac:dyDescent="0.2">
      <c r="AD30844" s="11" t="s">
        <v>46749</v>
      </c>
      <c r="AE30844" s="10" t="s">
        <v>23042</v>
      </c>
      <c r="AF30844" s="10" t="s">
        <v>729</v>
      </c>
    </row>
    <row r="30845" spans="30:32" x14ac:dyDescent="0.2">
      <c r="AD30845" s="11" t="s">
        <v>46750</v>
      </c>
      <c r="AE30845" s="10" t="s">
        <v>23042</v>
      </c>
      <c r="AF30845" s="10" t="s">
        <v>729</v>
      </c>
    </row>
    <row r="30846" spans="30:32" x14ac:dyDescent="0.2">
      <c r="AD30846" s="11" t="s">
        <v>46751</v>
      </c>
      <c r="AE30846" s="10" t="s">
        <v>23042</v>
      </c>
      <c r="AF30846" s="10" t="s">
        <v>729</v>
      </c>
    </row>
    <row r="30847" spans="30:32" x14ac:dyDescent="0.2">
      <c r="AD30847" s="11" t="s">
        <v>46752</v>
      </c>
      <c r="AE30847" s="10" t="s">
        <v>15257</v>
      </c>
      <c r="AF30847" s="10" t="s">
        <v>729</v>
      </c>
    </row>
    <row r="30848" spans="30:32" x14ac:dyDescent="0.2">
      <c r="AD30848" s="11" t="s">
        <v>46753</v>
      </c>
      <c r="AE30848" s="10" t="s">
        <v>46754</v>
      </c>
      <c r="AF30848" s="10" t="s">
        <v>729</v>
      </c>
    </row>
    <row r="30849" spans="30:32" x14ac:dyDescent="0.2">
      <c r="AD30849" s="11" t="s">
        <v>46755</v>
      </c>
      <c r="AE30849" s="10" t="s">
        <v>46756</v>
      </c>
      <c r="AF30849" s="10" t="s">
        <v>729</v>
      </c>
    </row>
    <row r="30850" spans="30:32" x14ac:dyDescent="0.2">
      <c r="AD30850" s="11" t="s">
        <v>46757</v>
      </c>
      <c r="AE30850" s="10" t="s">
        <v>46758</v>
      </c>
      <c r="AF30850" s="10" t="s">
        <v>729</v>
      </c>
    </row>
    <row r="30851" spans="30:32" x14ac:dyDescent="0.2">
      <c r="AD30851" s="11" t="s">
        <v>46759</v>
      </c>
      <c r="AE30851" s="10" t="s">
        <v>46758</v>
      </c>
      <c r="AF30851" s="10" t="s">
        <v>729</v>
      </c>
    </row>
    <row r="30852" spans="30:32" x14ac:dyDescent="0.2">
      <c r="AD30852" s="11" t="s">
        <v>46760</v>
      </c>
      <c r="AE30852" s="10" t="s">
        <v>46758</v>
      </c>
      <c r="AF30852" s="10" t="s">
        <v>729</v>
      </c>
    </row>
    <row r="30853" spans="30:32" x14ac:dyDescent="0.2">
      <c r="AD30853" s="11" t="s">
        <v>46761</v>
      </c>
      <c r="AE30853" s="10" t="s">
        <v>2767</v>
      </c>
      <c r="AF30853" s="10" t="s">
        <v>729</v>
      </c>
    </row>
    <row r="30854" spans="30:32" x14ac:dyDescent="0.2">
      <c r="AD30854" s="11" t="s">
        <v>46762</v>
      </c>
      <c r="AE30854" s="10" t="s">
        <v>1866</v>
      </c>
      <c r="AF30854" s="10" t="s">
        <v>729</v>
      </c>
    </row>
    <row r="30855" spans="30:32" x14ac:dyDescent="0.2">
      <c r="AD30855" s="11" t="s">
        <v>46763</v>
      </c>
      <c r="AE30855" s="10" t="s">
        <v>1137</v>
      </c>
      <c r="AF30855" s="10" t="s">
        <v>729</v>
      </c>
    </row>
    <row r="30856" spans="30:32" x14ac:dyDescent="0.2">
      <c r="AD30856" s="11" t="s">
        <v>46764</v>
      </c>
      <c r="AE30856" s="10" t="s">
        <v>624</v>
      </c>
      <c r="AF30856" s="10" t="s">
        <v>729</v>
      </c>
    </row>
    <row r="30857" spans="30:32" x14ac:dyDescent="0.2">
      <c r="AD30857" s="11" t="s">
        <v>46765</v>
      </c>
      <c r="AE30857" s="10" t="s">
        <v>15309</v>
      </c>
      <c r="AF30857" s="10" t="s">
        <v>729</v>
      </c>
    </row>
    <row r="30858" spans="30:32" x14ac:dyDescent="0.2">
      <c r="AD30858" s="11" t="s">
        <v>46766</v>
      </c>
      <c r="AE30858" s="10" t="s">
        <v>46767</v>
      </c>
      <c r="AF30858" s="10" t="s">
        <v>729</v>
      </c>
    </row>
    <row r="30859" spans="30:32" x14ac:dyDescent="0.2">
      <c r="AD30859" s="11" t="s">
        <v>46768</v>
      </c>
      <c r="AE30859" s="10" t="s">
        <v>46769</v>
      </c>
      <c r="AF30859" s="10" t="s">
        <v>729</v>
      </c>
    </row>
    <row r="30860" spans="30:32" x14ac:dyDescent="0.2">
      <c r="AD30860" s="11" t="s">
        <v>46770</v>
      </c>
      <c r="AE30860" s="10" t="s">
        <v>46771</v>
      </c>
      <c r="AF30860" s="10" t="s">
        <v>729</v>
      </c>
    </row>
    <row r="30861" spans="30:32" x14ac:dyDescent="0.2">
      <c r="AD30861" s="11" t="s">
        <v>46772</v>
      </c>
      <c r="AE30861" s="10" t="s">
        <v>42228</v>
      </c>
      <c r="AF30861" s="10" t="s">
        <v>729</v>
      </c>
    </row>
    <row r="30862" spans="30:32" x14ac:dyDescent="0.2">
      <c r="AD30862" s="11" t="s">
        <v>46773</v>
      </c>
      <c r="AE30862" s="10" t="s">
        <v>23130</v>
      </c>
      <c r="AF30862" s="10" t="s">
        <v>729</v>
      </c>
    </row>
    <row r="30863" spans="30:32" x14ac:dyDescent="0.2">
      <c r="AD30863" s="11" t="s">
        <v>46774</v>
      </c>
      <c r="AE30863" s="10" t="s">
        <v>12865</v>
      </c>
      <c r="AF30863" s="10" t="s">
        <v>729</v>
      </c>
    </row>
    <row r="30864" spans="30:32" x14ac:dyDescent="0.2">
      <c r="AD30864" s="11" t="s">
        <v>46775</v>
      </c>
      <c r="AE30864" s="10" t="s">
        <v>44023</v>
      </c>
      <c r="AF30864" s="10" t="s">
        <v>729</v>
      </c>
    </row>
    <row r="30865" spans="30:32" x14ac:dyDescent="0.2">
      <c r="AD30865" s="11" t="s">
        <v>46776</v>
      </c>
      <c r="AE30865" s="10" t="s">
        <v>15332</v>
      </c>
      <c r="AF30865" s="10" t="s">
        <v>729</v>
      </c>
    </row>
    <row r="30866" spans="30:32" x14ac:dyDescent="0.2">
      <c r="AD30866" s="11" t="s">
        <v>46777</v>
      </c>
      <c r="AE30866" s="10" t="s">
        <v>21820</v>
      </c>
      <c r="AF30866" s="10" t="s">
        <v>729</v>
      </c>
    </row>
    <row r="30867" spans="30:32" x14ac:dyDescent="0.2">
      <c r="AD30867" s="11" t="s">
        <v>46778</v>
      </c>
      <c r="AE30867" s="10" t="s">
        <v>46779</v>
      </c>
      <c r="AF30867" s="10" t="s">
        <v>729</v>
      </c>
    </row>
    <row r="30868" spans="30:32" x14ac:dyDescent="0.2">
      <c r="AD30868" s="11" t="s">
        <v>46780</v>
      </c>
      <c r="AE30868" s="10" t="s">
        <v>35643</v>
      </c>
      <c r="AF30868" s="10" t="s">
        <v>729</v>
      </c>
    </row>
    <row r="30869" spans="30:32" x14ac:dyDescent="0.2">
      <c r="AD30869" s="11" t="s">
        <v>46781</v>
      </c>
      <c r="AE30869" s="10" t="s">
        <v>13945</v>
      </c>
      <c r="AF30869" s="10" t="s">
        <v>729</v>
      </c>
    </row>
    <row r="30870" spans="30:32" x14ac:dyDescent="0.2">
      <c r="AD30870" s="11" t="s">
        <v>46782</v>
      </c>
      <c r="AE30870" s="10" t="s">
        <v>1898</v>
      </c>
      <c r="AF30870" s="10" t="s">
        <v>729</v>
      </c>
    </row>
    <row r="30871" spans="30:32" x14ac:dyDescent="0.2">
      <c r="AD30871" s="11" t="s">
        <v>46783</v>
      </c>
      <c r="AE30871" s="10" t="s">
        <v>1898</v>
      </c>
      <c r="AF30871" s="10" t="s">
        <v>729</v>
      </c>
    </row>
    <row r="30872" spans="30:32" x14ac:dyDescent="0.2">
      <c r="AD30872" s="11" t="s">
        <v>46784</v>
      </c>
      <c r="AE30872" s="10" t="s">
        <v>46785</v>
      </c>
      <c r="AF30872" s="10" t="s">
        <v>729</v>
      </c>
    </row>
    <row r="30873" spans="30:32" x14ac:dyDescent="0.2">
      <c r="AD30873" s="11" t="s">
        <v>46786</v>
      </c>
      <c r="AE30873" s="10" t="s">
        <v>46787</v>
      </c>
      <c r="AF30873" s="10" t="s">
        <v>729</v>
      </c>
    </row>
    <row r="30874" spans="30:32" x14ac:dyDescent="0.2">
      <c r="AD30874" s="11" t="s">
        <v>46788</v>
      </c>
      <c r="AE30874" s="10" t="s">
        <v>46789</v>
      </c>
      <c r="AF30874" s="10" t="s">
        <v>729</v>
      </c>
    </row>
    <row r="30875" spans="30:32" x14ac:dyDescent="0.2">
      <c r="AD30875" s="11" t="s">
        <v>46790</v>
      </c>
      <c r="AE30875" s="10" t="s">
        <v>4454</v>
      </c>
      <c r="AF30875" s="10" t="s">
        <v>704</v>
      </c>
    </row>
    <row r="30876" spans="30:32" x14ac:dyDescent="0.2">
      <c r="AD30876" s="11" t="s">
        <v>46791</v>
      </c>
      <c r="AE30876" s="10" t="s">
        <v>46792</v>
      </c>
      <c r="AF30876" s="10" t="s">
        <v>704</v>
      </c>
    </row>
    <row r="30877" spans="30:32" x14ac:dyDescent="0.2">
      <c r="AD30877" s="11" t="s">
        <v>46793</v>
      </c>
      <c r="AE30877" s="10" t="s">
        <v>9768</v>
      </c>
      <c r="AF30877" s="10" t="s">
        <v>704</v>
      </c>
    </row>
    <row r="30878" spans="30:32" x14ac:dyDescent="0.2">
      <c r="AD30878" s="11" t="s">
        <v>46794</v>
      </c>
      <c r="AE30878" s="10" t="s">
        <v>46795</v>
      </c>
      <c r="AF30878" s="10" t="s">
        <v>704</v>
      </c>
    </row>
    <row r="30879" spans="30:32" x14ac:dyDescent="0.2">
      <c r="AD30879" s="11" t="s">
        <v>46796</v>
      </c>
      <c r="AE30879" s="10" t="s">
        <v>30205</v>
      </c>
      <c r="AF30879" s="10" t="s">
        <v>704</v>
      </c>
    </row>
    <row r="30880" spans="30:32" x14ac:dyDescent="0.2">
      <c r="AD30880" s="11" t="s">
        <v>46797</v>
      </c>
      <c r="AE30880" s="10" t="s">
        <v>46798</v>
      </c>
      <c r="AF30880" s="10" t="s">
        <v>704</v>
      </c>
    </row>
    <row r="30881" spans="30:32" x14ac:dyDescent="0.2">
      <c r="AD30881" s="11" t="s">
        <v>46799</v>
      </c>
      <c r="AE30881" s="10" t="s">
        <v>46800</v>
      </c>
      <c r="AF30881" s="10" t="s">
        <v>704</v>
      </c>
    </row>
    <row r="30882" spans="30:32" x14ac:dyDescent="0.2">
      <c r="AD30882" s="11" t="s">
        <v>46801</v>
      </c>
      <c r="AE30882" s="10" t="s">
        <v>46802</v>
      </c>
      <c r="AF30882" s="10" t="s">
        <v>704</v>
      </c>
    </row>
    <row r="30883" spans="30:32" x14ac:dyDescent="0.2">
      <c r="AD30883" s="11" t="s">
        <v>46803</v>
      </c>
      <c r="AE30883" s="10" t="s">
        <v>46804</v>
      </c>
      <c r="AF30883" s="10" t="s">
        <v>704</v>
      </c>
    </row>
    <row r="30884" spans="30:32" x14ac:dyDescent="0.2">
      <c r="AD30884" s="11" t="s">
        <v>46805</v>
      </c>
      <c r="AE30884" s="10" t="s">
        <v>46806</v>
      </c>
      <c r="AF30884" s="10" t="s">
        <v>704</v>
      </c>
    </row>
    <row r="30885" spans="30:32" x14ac:dyDescent="0.2">
      <c r="AD30885" s="11" t="s">
        <v>46807</v>
      </c>
      <c r="AE30885" s="10" t="s">
        <v>8297</v>
      </c>
      <c r="AF30885" s="10" t="s">
        <v>704</v>
      </c>
    </row>
    <row r="30886" spans="30:32" x14ac:dyDescent="0.2">
      <c r="AD30886" s="11" t="s">
        <v>46808</v>
      </c>
      <c r="AE30886" s="10" t="s">
        <v>37736</v>
      </c>
      <c r="AF30886" s="10" t="s">
        <v>704</v>
      </c>
    </row>
    <row r="30887" spans="30:32" x14ac:dyDescent="0.2">
      <c r="AD30887" s="11" t="s">
        <v>46809</v>
      </c>
      <c r="AE30887" s="10" t="s">
        <v>46810</v>
      </c>
      <c r="AF30887" s="10" t="s">
        <v>704</v>
      </c>
    </row>
    <row r="30888" spans="30:32" x14ac:dyDescent="0.2">
      <c r="AD30888" s="11" t="s">
        <v>46811</v>
      </c>
      <c r="AE30888" s="10" t="s">
        <v>46812</v>
      </c>
      <c r="AF30888" s="10" t="s">
        <v>704</v>
      </c>
    </row>
    <row r="30889" spans="30:32" x14ac:dyDescent="0.2">
      <c r="AD30889" s="11" t="s">
        <v>46813</v>
      </c>
      <c r="AE30889" s="10" t="s">
        <v>9625</v>
      </c>
      <c r="AF30889" s="10" t="s">
        <v>704</v>
      </c>
    </row>
    <row r="30890" spans="30:32" x14ac:dyDescent="0.2">
      <c r="AD30890" s="11" t="s">
        <v>46814</v>
      </c>
      <c r="AE30890" s="10" t="s">
        <v>46815</v>
      </c>
      <c r="AF30890" s="10" t="s">
        <v>729</v>
      </c>
    </row>
    <row r="30891" spans="30:32" x14ac:dyDescent="0.2">
      <c r="AD30891" s="11" t="s">
        <v>46816</v>
      </c>
      <c r="AE30891" s="10" t="s">
        <v>27048</v>
      </c>
      <c r="AF30891" s="10" t="s">
        <v>729</v>
      </c>
    </row>
    <row r="30892" spans="30:32" x14ac:dyDescent="0.2">
      <c r="AD30892" s="11" t="s">
        <v>46817</v>
      </c>
      <c r="AE30892" s="10" t="s">
        <v>27048</v>
      </c>
      <c r="AF30892" s="10" t="s">
        <v>729</v>
      </c>
    </row>
    <row r="30893" spans="30:32" x14ac:dyDescent="0.2">
      <c r="AD30893" s="11" t="s">
        <v>46818</v>
      </c>
      <c r="AE30893" s="10" t="s">
        <v>27048</v>
      </c>
      <c r="AF30893" s="10" t="s">
        <v>729</v>
      </c>
    </row>
    <row r="30894" spans="30:32" x14ac:dyDescent="0.2">
      <c r="AD30894" s="11" t="s">
        <v>46819</v>
      </c>
      <c r="AE30894" s="10" t="s">
        <v>27048</v>
      </c>
      <c r="AF30894" s="10" t="s">
        <v>729</v>
      </c>
    </row>
    <row r="30895" spans="30:32" x14ac:dyDescent="0.2">
      <c r="AD30895" s="11" t="s">
        <v>46820</v>
      </c>
      <c r="AE30895" s="10" t="s">
        <v>27048</v>
      </c>
      <c r="AF30895" s="10" t="s">
        <v>729</v>
      </c>
    </row>
    <row r="30896" spans="30:32" x14ac:dyDescent="0.2">
      <c r="AD30896" s="11" t="s">
        <v>46821</v>
      </c>
      <c r="AE30896" s="10" t="s">
        <v>27048</v>
      </c>
      <c r="AF30896" s="10" t="s">
        <v>729</v>
      </c>
    </row>
    <row r="30897" spans="30:32" x14ac:dyDescent="0.2">
      <c r="AD30897" s="11" t="s">
        <v>46822</v>
      </c>
      <c r="AE30897" s="10" t="s">
        <v>46823</v>
      </c>
      <c r="AF30897" s="10" t="s">
        <v>729</v>
      </c>
    </row>
    <row r="30898" spans="30:32" x14ac:dyDescent="0.2">
      <c r="AD30898" s="11" t="s">
        <v>46824</v>
      </c>
      <c r="AE30898" s="10" t="s">
        <v>27048</v>
      </c>
      <c r="AF30898" s="10" t="s">
        <v>729</v>
      </c>
    </row>
    <row r="30899" spans="30:32" x14ac:dyDescent="0.2">
      <c r="AD30899" s="11" t="s">
        <v>46825</v>
      </c>
      <c r="AE30899" s="10" t="s">
        <v>27048</v>
      </c>
      <c r="AF30899" s="10" t="s">
        <v>729</v>
      </c>
    </row>
    <row r="30900" spans="30:32" x14ac:dyDescent="0.2">
      <c r="AD30900" s="11" t="s">
        <v>46826</v>
      </c>
      <c r="AE30900" s="10" t="s">
        <v>27048</v>
      </c>
      <c r="AF30900" s="10" t="s">
        <v>729</v>
      </c>
    </row>
    <row r="30901" spans="30:32" x14ac:dyDescent="0.2">
      <c r="AD30901" s="11" t="s">
        <v>46827</v>
      </c>
      <c r="AE30901" s="10" t="s">
        <v>27048</v>
      </c>
      <c r="AF30901" s="10" t="s">
        <v>729</v>
      </c>
    </row>
    <row r="30902" spans="30:32" x14ac:dyDescent="0.2">
      <c r="AD30902" s="11" t="s">
        <v>46828</v>
      </c>
      <c r="AE30902" s="10" t="s">
        <v>9695</v>
      </c>
      <c r="AF30902" s="10" t="s">
        <v>729</v>
      </c>
    </row>
    <row r="30903" spans="30:32" x14ac:dyDescent="0.2">
      <c r="AD30903" s="11" t="s">
        <v>46829</v>
      </c>
      <c r="AE30903" s="10" t="s">
        <v>46830</v>
      </c>
      <c r="AF30903" s="10" t="s">
        <v>729</v>
      </c>
    </row>
    <row r="30904" spans="30:32" x14ac:dyDescent="0.2">
      <c r="AD30904" s="11" t="s">
        <v>46831</v>
      </c>
      <c r="AE30904" s="10" t="s">
        <v>3309</v>
      </c>
      <c r="AF30904" s="10" t="s">
        <v>729</v>
      </c>
    </row>
    <row r="30905" spans="30:32" x14ac:dyDescent="0.2">
      <c r="AD30905" s="11" t="s">
        <v>46832</v>
      </c>
      <c r="AE30905" s="10" t="s">
        <v>20280</v>
      </c>
      <c r="AF30905" s="10" t="s">
        <v>729</v>
      </c>
    </row>
    <row r="30906" spans="30:32" x14ac:dyDescent="0.2">
      <c r="AD30906" s="11" t="s">
        <v>46833</v>
      </c>
      <c r="AE30906" s="10" t="s">
        <v>9707</v>
      </c>
      <c r="AF30906" s="10" t="s">
        <v>729</v>
      </c>
    </row>
    <row r="30907" spans="30:32" x14ac:dyDescent="0.2">
      <c r="AD30907" s="11" t="s">
        <v>46834</v>
      </c>
      <c r="AE30907" s="10" t="s">
        <v>23517</v>
      </c>
      <c r="AF30907" s="10" t="s">
        <v>729</v>
      </c>
    </row>
    <row r="30908" spans="30:32" x14ac:dyDescent="0.2">
      <c r="AD30908" s="11" t="s">
        <v>46835</v>
      </c>
      <c r="AE30908" s="10" t="s">
        <v>20393</v>
      </c>
      <c r="AF30908" s="10" t="s">
        <v>729</v>
      </c>
    </row>
    <row r="30909" spans="30:32" x14ac:dyDescent="0.2">
      <c r="AD30909" s="11" t="s">
        <v>46836</v>
      </c>
      <c r="AE30909" s="10" t="s">
        <v>46837</v>
      </c>
      <c r="AF30909" s="10" t="s">
        <v>729</v>
      </c>
    </row>
    <row r="30910" spans="30:32" x14ac:dyDescent="0.2">
      <c r="AD30910" s="11" t="s">
        <v>46838</v>
      </c>
      <c r="AE30910" s="10" t="s">
        <v>46837</v>
      </c>
      <c r="AF30910" s="10" t="s">
        <v>729</v>
      </c>
    </row>
    <row r="30911" spans="30:32" x14ac:dyDescent="0.2">
      <c r="AD30911" s="11" t="s">
        <v>46839</v>
      </c>
      <c r="AE30911" s="10" t="s">
        <v>46837</v>
      </c>
      <c r="AF30911" s="10" t="s">
        <v>729</v>
      </c>
    </row>
    <row r="30912" spans="30:32" x14ac:dyDescent="0.2">
      <c r="AD30912" s="11" t="s">
        <v>46840</v>
      </c>
      <c r="AE30912" s="10" t="s">
        <v>46837</v>
      </c>
      <c r="AF30912" s="10" t="s">
        <v>729</v>
      </c>
    </row>
    <row r="30913" spans="30:32" x14ac:dyDescent="0.2">
      <c r="AD30913" s="11" t="s">
        <v>46841</v>
      </c>
      <c r="AE30913" s="10" t="s">
        <v>46837</v>
      </c>
      <c r="AF30913" s="10" t="s">
        <v>729</v>
      </c>
    </row>
    <row r="30914" spans="30:32" x14ac:dyDescent="0.2">
      <c r="AD30914" s="11" t="s">
        <v>46842</v>
      </c>
      <c r="AE30914" s="10" t="s">
        <v>46837</v>
      </c>
      <c r="AF30914" s="10" t="s">
        <v>729</v>
      </c>
    </row>
    <row r="30915" spans="30:32" x14ac:dyDescent="0.2">
      <c r="AD30915" s="11" t="s">
        <v>46843</v>
      </c>
      <c r="AE30915" s="10" t="s">
        <v>46837</v>
      </c>
      <c r="AF30915" s="10" t="s">
        <v>729</v>
      </c>
    </row>
    <row r="30916" spans="30:32" x14ac:dyDescent="0.2">
      <c r="AD30916" s="11" t="s">
        <v>46844</v>
      </c>
      <c r="AE30916" s="10" t="s">
        <v>46837</v>
      </c>
      <c r="AF30916" s="10" t="s">
        <v>729</v>
      </c>
    </row>
    <row r="30917" spans="30:32" x14ac:dyDescent="0.2">
      <c r="AD30917" s="11" t="s">
        <v>46845</v>
      </c>
      <c r="AE30917" s="10" t="s">
        <v>46837</v>
      </c>
      <c r="AF30917" s="10" t="s">
        <v>729</v>
      </c>
    </row>
    <row r="30918" spans="30:32" x14ac:dyDescent="0.2">
      <c r="AD30918" s="11" t="s">
        <v>46846</v>
      </c>
      <c r="AE30918" s="10" t="s">
        <v>46837</v>
      </c>
      <c r="AF30918" s="10" t="s">
        <v>729</v>
      </c>
    </row>
    <row r="30919" spans="30:32" x14ac:dyDescent="0.2">
      <c r="AD30919" s="11" t="s">
        <v>46847</v>
      </c>
      <c r="AE30919" s="10" t="s">
        <v>46837</v>
      </c>
      <c r="AF30919" s="10" t="s">
        <v>729</v>
      </c>
    </row>
    <row r="30920" spans="30:32" x14ac:dyDescent="0.2">
      <c r="AD30920" s="11" t="s">
        <v>46848</v>
      </c>
      <c r="AE30920" s="10" t="s">
        <v>46837</v>
      </c>
      <c r="AF30920" s="10" t="s">
        <v>729</v>
      </c>
    </row>
    <row r="30921" spans="30:32" x14ac:dyDescent="0.2">
      <c r="AD30921" s="11" t="s">
        <v>46849</v>
      </c>
      <c r="AE30921" s="10" t="s">
        <v>46837</v>
      </c>
      <c r="AF30921" s="10" t="s">
        <v>729</v>
      </c>
    </row>
    <row r="30922" spans="30:32" x14ac:dyDescent="0.2">
      <c r="AD30922" s="11" t="s">
        <v>46850</v>
      </c>
      <c r="AE30922" s="10" t="s">
        <v>46837</v>
      </c>
      <c r="AF30922" s="10" t="s">
        <v>729</v>
      </c>
    </row>
    <row r="30923" spans="30:32" x14ac:dyDescent="0.2">
      <c r="AD30923" s="11" t="s">
        <v>46851</v>
      </c>
      <c r="AE30923" s="10" t="s">
        <v>46837</v>
      </c>
      <c r="AF30923" s="10" t="s">
        <v>729</v>
      </c>
    </row>
    <row r="30924" spans="30:32" x14ac:dyDescent="0.2">
      <c r="AD30924" s="11" t="s">
        <v>46852</v>
      </c>
      <c r="AE30924" s="10" t="s">
        <v>46837</v>
      </c>
      <c r="AF30924" s="10" t="s">
        <v>729</v>
      </c>
    </row>
    <row r="30925" spans="30:32" x14ac:dyDescent="0.2">
      <c r="AD30925" s="11" t="s">
        <v>46853</v>
      </c>
      <c r="AE30925" s="10" t="s">
        <v>46837</v>
      </c>
      <c r="AF30925" s="10" t="s">
        <v>729</v>
      </c>
    </row>
    <row r="30926" spans="30:32" x14ac:dyDescent="0.2">
      <c r="AD30926" s="11" t="s">
        <v>46854</v>
      </c>
      <c r="AE30926" s="10" t="s">
        <v>46837</v>
      </c>
      <c r="AF30926" s="10" t="s">
        <v>729</v>
      </c>
    </row>
    <row r="30927" spans="30:32" x14ac:dyDescent="0.2">
      <c r="AD30927" s="11" t="s">
        <v>46855</v>
      </c>
      <c r="AE30927" s="10" t="s">
        <v>46837</v>
      </c>
      <c r="AF30927" s="10" t="s">
        <v>729</v>
      </c>
    </row>
    <row r="30928" spans="30:32" x14ac:dyDescent="0.2">
      <c r="AD30928" s="11" t="s">
        <v>46856</v>
      </c>
      <c r="AE30928" s="10" t="s">
        <v>46837</v>
      </c>
      <c r="AF30928" s="10" t="s">
        <v>729</v>
      </c>
    </row>
    <row r="30929" spans="30:32" x14ac:dyDescent="0.2">
      <c r="AD30929" s="11" t="s">
        <v>46857</v>
      </c>
      <c r="AE30929" s="10" t="s">
        <v>46837</v>
      </c>
      <c r="AF30929" s="10" t="s">
        <v>729</v>
      </c>
    </row>
    <row r="30930" spans="30:32" x14ac:dyDescent="0.2">
      <c r="AD30930" s="11" t="s">
        <v>46858</v>
      </c>
      <c r="AE30930" s="10" t="s">
        <v>46837</v>
      </c>
      <c r="AF30930" s="10" t="s">
        <v>729</v>
      </c>
    </row>
    <row r="30931" spans="30:32" x14ac:dyDescent="0.2">
      <c r="AD30931" s="11" t="s">
        <v>46859</v>
      </c>
      <c r="AE30931" s="10" t="s">
        <v>46837</v>
      </c>
      <c r="AF30931" s="10" t="s">
        <v>729</v>
      </c>
    </row>
    <row r="30932" spans="30:32" x14ac:dyDescent="0.2">
      <c r="AD30932" s="11" t="s">
        <v>46860</v>
      </c>
      <c r="AE30932" s="10" t="s">
        <v>46837</v>
      </c>
      <c r="AF30932" s="10" t="s">
        <v>729</v>
      </c>
    </row>
    <row r="30933" spans="30:32" x14ac:dyDescent="0.2">
      <c r="AD30933" s="11" t="s">
        <v>46861</v>
      </c>
      <c r="AE30933" s="10" t="s">
        <v>46837</v>
      </c>
      <c r="AF30933" s="10" t="s">
        <v>729</v>
      </c>
    </row>
    <row r="30934" spans="30:32" x14ac:dyDescent="0.2">
      <c r="AD30934" s="11" t="s">
        <v>46862</v>
      </c>
      <c r="AE30934" s="10" t="s">
        <v>46837</v>
      </c>
      <c r="AF30934" s="10" t="s">
        <v>729</v>
      </c>
    </row>
    <row r="30935" spans="30:32" x14ac:dyDescent="0.2">
      <c r="AD30935" s="11" t="s">
        <v>46863</v>
      </c>
      <c r="AE30935" s="10" t="s">
        <v>46837</v>
      </c>
      <c r="AF30935" s="10" t="s">
        <v>729</v>
      </c>
    </row>
    <row r="30936" spans="30:32" x14ac:dyDescent="0.2">
      <c r="AD30936" s="11" t="s">
        <v>46864</v>
      </c>
      <c r="AE30936" s="10" t="s">
        <v>2847</v>
      </c>
      <c r="AF30936" s="10" t="s">
        <v>729</v>
      </c>
    </row>
    <row r="30937" spans="30:32" x14ac:dyDescent="0.2">
      <c r="AD30937" s="11" t="s">
        <v>46865</v>
      </c>
      <c r="AE30937" s="10" t="s">
        <v>1940</v>
      </c>
      <c r="AF30937" s="10" t="s">
        <v>729</v>
      </c>
    </row>
    <row r="30938" spans="30:32" x14ac:dyDescent="0.2">
      <c r="AD30938" s="11" t="s">
        <v>46866</v>
      </c>
      <c r="AE30938" s="10" t="s">
        <v>28721</v>
      </c>
      <c r="AF30938" s="10" t="s">
        <v>729</v>
      </c>
    </row>
    <row r="30939" spans="30:32" x14ac:dyDescent="0.2">
      <c r="AD30939" s="11" t="s">
        <v>46867</v>
      </c>
      <c r="AE30939" s="10" t="s">
        <v>46868</v>
      </c>
      <c r="AF30939" s="10" t="s">
        <v>729</v>
      </c>
    </row>
    <row r="30940" spans="30:32" x14ac:dyDescent="0.2">
      <c r="AD30940" s="11" t="s">
        <v>46869</v>
      </c>
      <c r="AE30940" s="10" t="s">
        <v>6963</v>
      </c>
      <c r="AF30940" s="10" t="s">
        <v>729</v>
      </c>
    </row>
    <row r="30941" spans="30:32" x14ac:dyDescent="0.2">
      <c r="AD30941" s="11" t="s">
        <v>46870</v>
      </c>
      <c r="AE30941" s="10" t="s">
        <v>1165</v>
      </c>
      <c r="AF30941" s="10" t="s">
        <v>729</v>
      </c>
    </row>
    <row r="30942" spans="30:32" x14ac:dyDescent="0.2">
      <c r="AD30942" s="11" t="s">
        <v>46871</v>
      </c>
      <c r="AE30942" s="10" t="s">
        <v>1165</v>
      </c>
      <c r="AF30942" s="10" t="s">
        <v>729</v>
      </c>
    </row>
    <row r="30943" spans="30:32" x14ac:dyDescent="0.2">
      <c r="AD30943" s="11" t="s">
        <v>46872</v>
      </c>
      <c r="AE30943" s="10" t="s">
        <v>1165</v>
      </c>
      <c r="AF30943" s="10" t="s">
        <v>729</v>
      </c>
    </row>
    <row r="30944" spans="30:32" x14ac:dyDescent="0.2">
      <c r="AD30944" s="11" t="s">
        <v>46873</v>
      </c>
      <c r="AE30944" s="10" t="s">
        <v>1165</v>
      </c>
      <c r="AF30944" s="10" t="s">
        <v>729</v>
      </c>
    </row>
    <row r="30945" spans="30:32" x14ac:dyDescent="0.2">
      <c r="AD30945" s="11" t="s">
        <v>46874</v>
      </c>
      <c r="AE30945" s="10" t="s">
        <v>1165</v>
      </c>
      <c r="AF30945" s="10" t="s">
        <v>729</v>
      </c>
    </row>
    <row r="30946" spans="30:32" x14ac:dyDescent="0.2">
      <c r="AD30946" s="11" t="s">
        <v>46875</v>
      </c>
      <c r="AE30946" s="10" t="s">
        <v>1165</v>
      </c>
      <c r="AF30946" s="10" t="s">
        <v>729</v>
      </c>
    </row>
    <row r="30947" spans="30:32" x14ac:dyDescent="0.2">
      <c r="AD30947" s="11" t="s">
        <v>46876</v>
      </c>
      <c r="AE30947" s="10" t="s">
        <v>1165</v>
      </c>
      <c r="AF30947" s="10" t="s">
        <v>729</v>
      </c>
    </row>
    <row r="30948" spans="30:32" x14ac:dyDescent="0.2">
      <c r="AD30948" s="11" t="s">
        <v>46877</v>
      </c>
      <c r="AE30948" s="10" t="s">
        <v>1165</v>
      </c>
      <c r="AF30948" s="10" t="s">
        <v>729</v>
      </c>
    </row>
    <row r="30949" spans="30:32" x14ac:dyDescent="0.2">
      <c r="AD30949" s="11" t="s">
        <v>46878</v>
      </c>
      <c r="AE30949" s="10" t="s">
        <v>1165</v>
      </c>
      <c r="AF30949" s="10" t="s">
        <v>729</v>
      </c>
    </row>
    <row r="30950" spans="30:32" x14ac:dyDescent="0.2">
      <c r="AD30950" s="11" t="s">
        <v>46879</v>
      </c>
      <c r="AE30950" s="10" t="s">
        <v>1165</v>
      </c>
      <c r="AF30950" s="10" t="s">
        <v>729</v>
      </c>
    </row>
    <row r="30951" spans="30:32" x14ac:dyDescent="0.2">
      <c r="AD30951" s="11" t="s">
        <v>46880</v>
      </c>
      <c r="AE30951" s="10" t="s">
        <v>1165</v>
      </c>
      <c r="AF30951" s="10" t="s">
        <v>729</v>
      </c>
    </row>
    <row r="30952" spans="30:32" x14ac:dyDescent="0.2">
      <c r="AD30952" s="11" t="s">
        <v>46881</v>
      </c>
      <c r="AE30952" s="10" t="s">
        <v>1165</v>
      </c>
      <c r="AF30952" s="10" t="s">
        <v>729</v>
      </c>
    </row>
    <row r="30953" spans="30:32" x14ac:dyDescent="0.2">
      <c r="AD30953" s="11" t="s">
        <v>46882</v>
      </c>
      <c r="AE30953" s="10" t="s">
        <v>1165</v>
      </c>
      <c r="AF30953" s="10" t="s">
        <v>729</v>
      </c>
    </row>
    <row r="30954" spans="30:32" x14ac:dyDescent="0.2">
      <c r="AD30954" s="11" t="s">
        <v>46883</v>
      </c>
      <c r="AE30954" s="10" t="s">
        <v>1165</v>
      </c>
      <c r="AF30954" s="10" t="s">
        <v>729</v>
      </c>
    </row>
    <row r="30955" spans="30:32" x14ac:dyDescent="0.2">
      <c r="AD30955" s="11" t="s">
        <v>46884</v>
      </c>
      <c r="AE30955" s="10" t="s">
        <v>1165</v>
      </c>
      <c r="AF30955" s="10" t="s">
        <v>729</v>
      </c>
    </row>
    <row r="30956" spans="30:32" x14ac:dyDescent="0.2">
      <c r="AD30956" s="11" t="s">
        <v>46885</v>
      </c>
      <c r="AE30956" s="10" t="s">
        <v>1165</v>
      </c>
      <c r="AF30956" s="10" t="s">
        <v>729</v>
      </c>
    </row>
    <row r="30957" spans="30:32" x14ac:dyDescent="0.2">
      <c r="AD30957" s="11" t="s">
        <v>46886</v>
      </c>
      <c r="AE30957" s="10" t="s">
        <v>1165</v>
      </c>
      <c r="AF30957" s="10" t="s">
        <v>729</v>
      </c>
    </row>
    <row r="30958" spans="30:32" x14ac:dyDescent="0.2">
      <c r="AD30958" s="11" t="s">
        <v>46887</v>
      </c>
      <c r="AE30958" s="10" t="s">
        <v>1165</v>
      </c>
      <c r="AF30958" s="10" t="s">
        <v>729</v>
      </c>
    </row>
    <row r="30959" spans="30:32" x14ac:dyDescent="0.2">
      <c r="AD30959" s="11" t="s">
        <v>46888</v>
      </c>
      <c r="AE30959" s="10" t="s">
        <v>1165</v>
      </c>
      <c r="AF30959" s="10" t="s">
        <v>729</v>
      </c>
    </row>
    <row r="30960" spans="30:32" x14ac:dyDescent="0.2">
      <c r="AD30960" s="11" t="s">
        <v>46889</v>
      </c>
      <c r="AE30960" s="10" t="s">
        <v>46890</v>
      </c>
      <c r="AF30960" s="10" t="s">
        <v>729</v>
      </c>
    </row>
    <row r="30961" spans="30:32" x14ac:dyDescent="0.2">
      <c r="AD30961" s="11" t="s">
        <v>46891</v>
      </c>
      <c r="AE30961" s="10" t="s">
        <v>46892</v>
      </c>
      <c r="AF30961" s="10" t="s">
        <v>729</v>
      </c>
    </row>
    <row r="30962" spans="30:32" x14ac:dyDescent="0.2">
      <c r="AD30962" s="11" t="s">
        <v>46893</v>
      </c>
      <c r="AE30962" s="10" t="s">
        <v>44067</v>
      </c>
      <c r="AF30962" s="10" t="s">
        <v>729</v>
      </c>
    </row>
    <row r="30963" spans="30:32" x14ac:dyDescent="0.2">
      <c r="AD30963" s="11" t="s">
        <v>46894</v>
      </c>
      <c r="AE30963" s="10" t="s">
        <v>46895</v>
      </c>
      <c r="AF30963" s="10" t="s">
        <v>729</v>
      </c>
    </row>
    <row r="30964" spans="30:32" x14ac:dyDescent="0.2">
      <c r="AD30964" s="11" t="s">
        <v>46896</v>
      </c>
      <c r="AE30964" s="10" t="s">
        <v>46895</v>
      </c>
      <c r="AF30964" s="10" t="s">
        <v>729</v>
      </c>
    </row>
    <row r="30965" spans="30:32" x14ac:dyDescent="0.2">
      <c r="AD30965" s="11" t="s">
        <v>46897</v>
      </c>
      <c r="AE30965" s="10" t="s">
        <v>46898</v>
      </c>
      <c r="AF30965" s="10" t="s">
        <v>729</v>
      </c>
    </row>
    <row r="30966" spans="30:32" x14ac:dyDescent="0.2">
      <c r="AD30966" s="11" t="s">
        <v>46899</v>
      </c>
      <c r="AE30966" s="10" t="s">
        <v>46900</v>
      </c>
      <c r="AF30966" s="10" t="s">
        <v>729</v>
      </c>
    </row>
    <row r="30967" spans="30:32" x14ac:dyDescent="0.2">
      <c r="AD30967" s="11" t="s">
        <v>46901</v>
      </c>
      <c r="AE30967" s="10" t="s">
        <v>46902</v>
      </c>
      <c r="AF30967" s="10" t="s">
        <v>729</v>
      </c>
    </row>
    <row r="30968" spans="30:32" x14ac:dyDescent="0.2">
      <c r="AD30968" s="11" t="s">
        <v>46903</v>
      </c>
      <c r="AE30968" s="10" t="s">
        <v>46904</v>
      </c>
      <c r="AF30968" s="10" t="s">
        <v>729</v>
      </c>
    </row>
    <row r="30969" spans="30:32" x14ac:dyDescent="0.2">
      <c r="AD30969" s="11" t="s">
        <v>46905</v>
      </c>
      <c r="AE30969" s="10" t="s">
        <v>1282</v>
      </c>
      <c r="AF30969" s="10" t="s">
        <v>729</v>
      </c>
    </row>
    <row r="30970" spans="30:32" x14ac:dyDescent="0.2">
      <c r="AD30970" s="11" t="s">
        <v>46906</v>
      </c>
      <c r="AE30970" s="10" t="s">
        <v>1282</v>
      </c>
      <c r="AF30970" s="10" t="s">
        <v>729</v>
      </c>
    </row>
    <row r="30971" spans="30:32" x14ac:dyDescent="0.2">
      <c r="AD30971" s="11" t="s">
        <v>46907</v>
      </c>
      <c r="AE30971" s="10" t="s">
        <v>1282</v>
      </c>
      <c r="AF30971" s="10" t="s">
        <v>729</v>
      </c>
    </row>
    <row r="30972" spans="30:32" x14ac:dyDescent="0.2">
      <c r="AD30972" s="11" t="s">
        <v>46908</v>
      </c>
      <c r="AE30972" s="10" t="s">
        <v>18197</v>
      </c>
      <c r="AF30972" s="10" t="s">
        <v>729</v>
      </c>
    </row>
    <row r="30973" spans="30:32" x14ac:dyDescent="0.2">
      <c r="AD30973" s="11" t="s">
        <v>46909</v>
      </c>
      <c r="AE30973" s="10" t="s">
        <v>32566</v>
      </c>
      <c r="AF30973" s="10" t="s">
        <v>729</v>
      </c>
    </row>
    <row r="30974" spans="30:32" x14ac:dyDescent="0.2">
      <c r="AD30974" s="11" t="s">
        <v>46910</v>
      </c>
      <c r="AE30974" s="10" t="s">
        <v>46911</v>
      </c>
      <c r="AF30974" s="10" t="s">
        <v>729</v>
      </c>
    </row>
    <row r="30975" spans="30:32" x14ac:dyDescent="0.2">
      <c r="AD30975" s="11" t="s">
        <v>46912</v>
      </c>
      <c r="AE30975" s="10" t="s">
        <v>21925</v>
      </c>
      <c r="AF30975" s="10" t="s">
        <v>729</v>
      </c>
    </row>
    <row r="30976" spans="30:32" x14ac:dyDescent="0.2">
      <c r="AD30976" s="11" t="s">
        <v>46913</v>
      </c>
      <c r="AE30976" s="10" t="s">
        <v>25994</v>
      </c>
      <c r="AF30976" s="10" t="s">
        <v>729</v>
      </c>
    </row>
    <row r="30977" spans="30:32" x14ac:dyDescent="0.2">
      <c r="AD30977" s="11" t="s">
        <v>46914</v>
      </c>
      <c r="AE30977" s="10" t="s">
        <v>46915</v>
      </c>
      <c r="AF30977" s="10" t="s">
        <v>729</v>
      </c>
    </row>
    <row r="30978" spans="30:32" x14ac:dyDescent="0.2">
      <c r="AD30978" s="11" t="s">
        <v>46916</v>
      </c>
      <c r="AE30978" s="10" t="s">
        <v>16826</v>
      </c>
      <c r="AF30978" s="10" t="s">
        <v>729</v>
      </c>
    </row>
    <row r="30979" spans="30:32" x14ac:dyDescent="0.2">
      <c r="AD30979" s="11" t="s">
        <v>46917</v>
      </c>
      <c r="AE30979" s="10" t="s">
        <v>46918</v>
      </c>
      <c r="AF30979" s="10" t="s">
        <v>729</v>
      </c>
    </row>
    <row r="30980" spans="30:32" x14ac:dyDescent="0.2">
      <c r="AD30980" s="11" t="s">
        <v>46919</v>
      </c>
      <c r="AE30980" s="10" t="s">
        <v>46920</v>
      </c>
      <c r="AF30980" s="10" t="s">
        <v>729</v>
      </c>
    </row>
    <row r="30981" spans="30:32" x14ac:dyDescent="0.2">
      <c r="AD30981" s="11" t="s">
        <v>46921</v>
      </c>
      <c r="AE30981" s="10" t="s">
        <v>46922</v>
      </c>
      <c r="AF30981" s="10" t="s">
        <v>729</v>
      </c>
    </row>
    <row r="30982" spans="30:32" x14ac:dyDescent="0.2">
      <c r="AD30982" s="11" t="s">
        <v>46923</v>
      </c>
      <c r="AE30982" s="10" t="s">
        <v>46924</v>
      </c>
      <c r="AF30982" s="10" t="s">
        <v>729</v>
      </c>
    </row>
    <row r="30983" spans="30:32" x14ac:dyDescent="0.2">
      <c r="AD30983" s="11" t="s">
        <v>46925</v>
      </c>
      <c r="AE30983" s="10" t="s">
        <v>46924</v>
      </c>
      <c r="AF30983" s="10" t="s">
        <v>729</v>
      </c>
    </row>
    <row r="30984" spans="30:32" x14ac:dyDescent="0.2">
      <c r="AD30984" s="11" t="s">
        <v>46926</v>
      </c>
      <c r="AE30984" s="10" t="s">
        <v>46927</v>
      </c>
      <c r="AF30984" s="10" t="s">
        <v>729</v>
      </c>
    </row>
    <row r="30985" spans="30:32" x14ac:dyDescent="0.2">
      <c r="AD30985" s="11" t="s">
        <v>46928</v>
      </c>
      <c r="AE30985" s="10" t="s">
        <v>30733</v>
      </c>
      <c r="AF30985" s="10" t="s">
        <v>729</v>
      </c>
    </row>
    <row r="30986" spans="30:32" x14ac:dyDescent="0.2">
      <c r="AD30986" s="11" t="s">
        <v>46929</v>
      </c>
      <c r="AE30986" s="10" t="s">
        <v>21948</v>
      </c>
      <c r="AF30986" s="10" t="s">
        <v>729</v>
      </c>
    </row>
    <row r="30987" spans="30:32" x14ac:dyDescent="0.2">
      <c r="AD30987" s="11" t="s">
        <v>46930</v>
      </c>
      <c r="AE30987" s="10" t="s">
        <v>23794</v>
      </c>
      <c r="AF30987" s="10" t="s">
        <v>729</v>
      </c>
    </row>
    <row r="30988" spans="30:32" x14ac:dyDescent="0.2">
      <c r="AD30988" s="11" t="s">
        <v>46931</v>
      </c>
      <c r="AE30988" s="10" t="s">
        <v>23534</v>
      </c>
      <c r="AF30988" s="10" t="s">
        <v>729</v>
      </c>
    </row>
    <row r="30989" spans="30:32" x14ac:dyDescent="0.2">
      <c r="AD30989" s="11" t="s">
        <v>46932</v>
      </c>
      <c r="AE30989" s="10" t="s">
        <v>3862</v>
      </c>
      <c r="AF30989" s="10" t="s">
        <v>729</v>
      </c>
    </row>
    <row r="30990" spans="30:32" x14ac:dyDescent="0.2">
      <c r="AD30990" s="11" t="s">
        <v>46933</v>
      </c>
      <c r="AE30990" s="10" t="s">
        <v>46934</v>
      </c>
      <c r="AF30990" s="10" t="s">
        <v>729</v>
      </c>
    </row>
    <row r="30991" spans="30:32" x14ac:dyDescent="0.2">
      <c r="AD30991" s="11" t="s">
        <v>46935</v>
      </c>
      <c r="AE30991" s="10" t="s">
        <v>46936</v>
      </c>
      <c r="AF30991" s="10" t="s">
        <v>729</v>
      </c>
    </row>
    <row r="30992" spans="30:32" x14ac:dyDescent="0.2">
      <c r="AD30992" s="11" t="s">
        <v>46937</v>
      </c>
      <c r="AE30992" s="10" t="s">
        <v>46938</v>
      </c>
      <c r="AF30992" s="10" t="s">
        <v>729</v>
      </c>
    </row>
    <row r="30993" spans="30:32" x14ac:dyDescent="0.2">
      <c r="AD30993" s="11" t="s">
        <v>46939</v>
      </c>
      <c r="AE30993" s="10" t="s">
        <v>2035</v>
      </c>
      <c r="AF30993" s="10" t="s">
        <v>729</v>
      </c>
    </row>
    <row r="30994" spans="30:32" x14ac:dyDescent="0.2">
      <c r="AD30994" s="11" t="s">
        <v>46940</v>
      </c>
      <c r="AE30994" s="10" t="s">
        <v>24939</v>
      </c>
      <c r="AF30994" s="10" t="s">
        <v>729</v>
      </c>
    </row>
    <row r="30995" spans="30:32" x14ac:dyDescent="0.2">
      <c r="AD30995" s="11" t="s">
        <v>46941</v>
      </c>
      <c r="AE30995" s="10" t="s">
        <v>25974</v>
      </c>
      <c r="AF30995" s="10" t="s">
        <v>729</v>
      </c>
    </row>
    <row r="30996" spans="30:32" x14ac:dyDescent="0.2">
      <c r="AD30996" s="11" t="s">
        <v>46942</v>
      </c>
      <c r="AE30996" s="10" t="s">
        <v>20833</v>
      </c>
      <c r="AF30996" s="10" t="s">
        <v>729</v>
      </c>
    </row>
    <row r="30997" spans="30:32" x14ac:dyDescent="0.2">
      <c r="AD30997" s="11" t="s">
        <v>46943</v>
      </c>
      <c r="AE30997" s="10" t="s">
        <v>25974</v>
      </c>
      <c r="AF30997" s="10" t="s">
        <v>729</v>
      </c>
    </row>
    <row r="30998" spans="30:32" x14ac:dyDescent="0.2">
      <c r="AD30998" s="11" t="s">
        <v>46944</v>
      </c>
      <c r="AE30998" s="10" t="s">
        <v>25974</v>
      </c>
      <c r="AF30998" s="10" t="s">
        <v>729</v>
      </c>
    </row>
    <row r="30999" spans="30:32" x14ac:dyDescent="0.2">
      <c r="AD30999" s="11" t="s">
        <v>46945</v>
      </c>
      <c r="AE30999" s="10" t="s">
        <v>46946</v>
      </c>
      <c r="AF30999" s="10" t="s">
        <v>729</v>
      </c>
    </row>
    <row r="31000" spans="30:32" x14ac:dyDescent="0.2">
      <c r="AD31000" s="11" t="s">
        <v>46947</v>
      </c>
      <c r="AE31000" s="10" t="s">
        <v>25082</v>
      </c>
      <c r="AF31000" s="10" t="s">
        <v>729</v>
      </c>
    </row>
    <row r="31001" spans="30:32" x14ac:dyDescent="0.2">
      <c r="AD31001" s="11" t="s">
        <v>46948</v>
      </c>
      <c r="AE31001" s="10" t="s">
        <v>46949</v>
      </c>
      <c r="AF31001" s="10" t="s">
        <v>729</v>
      </c>
    </row>
    <row r="31002" spans="30:32" x14ac:dyDescent="0.2">
      <c r="AD31002" s="11" t="s">
        <v>46950</v>
      </c>
      <c r="AE31002" s="10" t="s">
        <v>46951</v>
      </c>
      <c r="AF31002" s="10" t="s">
        <v>729</v>
      </c>
    </row>
    <row r="31003" spans="30:32" x14ac:dyDescent="0.2">
      <c r="AD31003" s="11" t="s">
        <v>46952</v>
      </c>
      <c r="AE31003" s="10" t="s">
        <v>46953</v>
      </c>
      <c r="AF31003" s="10" t="s">
        <v>729</v>
      </c>
    </row>
    <row r="31004" spans="30:32" x14ac:dyDescent="0.2">
      <c r="AD31004" s="11" t="s">
        <v>46954</v>
      </c>
      <c r="AE31004" s="10" t="s">
        <v>46953</v>
      </c>
      <c r="AF31004" s="10" t="s">
        <v>729</v>
      </c>
    </row>
    <row r="31005" spans="30:32" x14ac:dyDescent="0.2">
      <c r="AD31005" s="11" t="s">
        <v>46955</v>
      </c>
      <c r="AE31005" s="10" t="s">
        <v>46956</v>
      </c>
      <c r="AF31005" s="10" t="s">
        <v>729</v>
      </c>
    </row>
    <row r="31006" spans="30:32" x14ac:dyDescent="0.2">
      <c r="AD31006" s="11" t="s">
        <v>46957</v>
      </c>
      <c r="AE31006" s="10" t="s">
        <v>27630</v>
      </c>
      <c r="AF31006" s="10" t="s">
        <v>729</v>
      </c>
    </row>
    <row r="31007" spans="30:32" x14ac:dyDescent="0.2">
      <c r="AD31007" s="11" t="s">
        <v>46958</v>
      </c>
      <c r="AE31007" s="10" t="s">
        <v>46959</v>
      </c>
      <c r="AF31007" s="10" t="s">
        <v>729</v>
      </c>
    </row>
    <row r="31008" spans="30:32" x14ac:dyDescent="0.2">
      <c r="AD31008" s="11" t="s">
        <v>46960</v>
      </c>
      <c r="AE31008" s="10" t="s">
        <v>45171</v>
      </c>
      <c r="AF31008" s="10" t="s">
        <v>729</v>
      </c>
    </row>
    <row r="31009" spans="30:32" x14ac:dyDescent="0.2">
      <c r="AD31009" s="11" t="s">
        <v>46961</v>
      </c>
      <c r="AE31009" s="10" t="s">
        <v>45179</v>
      </c>
      <c r="AF31009" s="10" t="s">
        <v>729</v>
      </c>
    </row>
    <row r="31010" spans="30:32" x14ac:dyDescent="0.2">
      <c r="AD31010" s="11" t="s">
        <v>46962</v>
      </c>
      <c r="AE31010" s="10" t="s">
        <v>22069</v>
      </c>
      <c r="AF31010" s="10" t="s">
        <v>729</v>
      </c>
    </row>
    <row r="31011" spans="30:32" x14ac:dyDescent="0.2">
      <c r="AD31011" s="11" t="s">
        <v>46963</v>
      </c>
      <c r="AE31011" s="10" t="s">
        <v>22069</v>
      </c>
      <c r="AF31011" s="10" t="s">
        <v>729</v>
      </c>
    </row>
    <row r="31012" spans="30:32" x14ac:dyDescent="0.2">
      <c r="AD31012" s="11" t="s">
        <v>46964</v>
      </c>
      <c r="AE31012" s="10" t="s">
        <v>20649</v>
      </c>
      <c r="AF31012" s="10" t="s">
        <v>729</v>
      </c>
    </row>
    <row r="31013" spans="30:32" x14ac:dyDescent="0.2">
      <c r="AD31013" s="11" t="s">
        <v>46965</v>
      </c>
      <c r="AE31013" s="10" t="s">
        <v>31535</v>
      </c>
      <c r="AF31013" s="10" t="s">
        <v>729</v>
      </c>
    </row>
    <row r="31014" spans="30:32" x14ac:dyDescent="0.2">
      <c r="AD31014" s="11" t="s">
        <v>46966</v>
      </c>
      <c r="AE31014" s="10" t="s">
        <v>9903</v>
      </c>
      <c r="AF31014" s="10" t="s">
        <v>729</v>
      </c>
    </row>
    <row r="31015" spans="30:32" x14ac:dyDescent="0.2">
      <c r="AD31015" s="11" t="s">
        <v>46967</v>
      </c>
      <c r="AE31015" s="10" t="s">
        <v>46968</v>
      </c>
      <c r="AF31015" s="10" t="s">
        <v>729</v>
      </c>
    </row>
    <row r="31016" spans="30:32" x14ac:dyDescent="0.2">
      <c r="AD31016" s="11" t="s">
        <v>46969</v>
      </c>
      <c r="AE31016" s="10" t="s">
        <v>46970</v>
      </c>
      <c r="AF31016" s="10" t="s">
        <v>729</v>
      </c>
    </row>
    <row r="31017" spans="30:32" x14ac:dyDescent="0.2">
      <c r="AD31017" s="11" t="s">
        <v>46971</v>
      </c>
      <c r="AE31017" s="10" t="s">
        <v>46972</v>
      </c>
      <c r="AF31017" s="10" t="s">
        <v>729</v>
      </c>
    </row>
    <row r="31018" spans="30:32" x14ac:dyDescent="0.2">
      <c r="AD31018" s="11" t="s">
        <v>46973</v>
      </c>
      <c r="AE31018" s="10" t="s">
        <v>20602</v>
      </c>
      <c r="AF31018" s="10" t="s">
        <v>729</v>
      </c>
    </row>
    <row r="31019" spans="30:32" x14ac:dyDescent="0.2">
      <c r="AD31019" s="11" t="s">
        <v>46974</v>
      </c>
      <c r="AE31019" s="10" t="s">
        <v>37467</v>
      </c>
      <c r="AF31019" s="10" t="s">
        <v>729</v>
      </c>
    </row>
    <row r="31020" spans="30:32" x14ac:dyDescent="0.2">
      <c r="AD31020" s="11" t="s">
        <v>46975</v>
      </c>
      <c r="AE31020" s="10" t="s">
        <v>46976</v>
      </c>
      <c r="AF31020" s="10" t="s">
        <v>729</v>
      </c>
    </row>
    <row r="31021" spans="30:32" x14ac:dyDescent="0.2">
      <c r="AD31021" s="11" t="s">
        <v>46977</v>
      </c>
      <c r="AE31021" s="10" t="s">
        <v>46978</v>
      </c>
      <c r="AF31021" s="10" t="s">
        <v>729</v>
      </c>
    </row>
    <row r="31022" spans="30:32" x14ac:dyDescent="0.2">
      <c r="AD31022" s="11" t="s">
        <v>46979</v>
      </c>
      <c r="AE31022" s="10" t="s">
        <v>19437</v>
      </c>
      <c r="AF31022" s="10" t="s">
        <v>729</v>
      </c>
    </row>
    <row r="31023" spans="30:32" x14ac:dyDescent="0.2">
      <c r="AD31023" s="11" t="s">
        <v>46980</v>
      </c>
      <c r="AE31023" s="10" t="s">
        <v>28390</v>
      </c>
      <c r="AF31023" s="10" t="s">
        <v>729</v>
      </c>
    </row>
    <row r="31024" spans="30:32" x14ac:dyDescent="0.2">
      <c r="AD31024" s="11" t="s">
        <v>46981</v>
      </c>
      <c r="AE31024" s="10" t="s">
        <v>46982</v>
      </c>
      <c r="AF31024" s="10" t="s">
        <v>729</v>
      </c>
    </row>
    <row r="31025" spans="30:32" x14ac:dyDescent="0.2">
      <c r="AD31025" s="11" t="s">
        <v>46983</v>
      </c>
      <c r="AE31025" s="10" t="s">
        <v>15352</v>
      </c>
      <c r="AF31025" s="10" t="s">
        <v>729</v>
      </c>
    </row>
    <row r="31026" spans="30:32" x14ac:dyDescent="0.2">
      <c r="AD31026" s="11" t="s">
        <v>46984</v>
      </c>
      <c r="AE31026" s="10" t="s">
        <v>9111</v>
      </c>
      <c r="AF31026" s="10" t="s">
        <v>729</v>
      </c>
    </row>
    <row r="31027" spans="30:32" x14ac:dyDescent="0.2">
      <c r="AD31027" s="11" t="s">
        <v>46985</v>
      </c>
      <c r="AE31027" s="10" t="s">
        <v>46986</v>
      </c>
      <c r="AF31027" s="10" t="s">
        <v>729</v>
      </c>
    </row>
    <row r="31028" spans="30:32" x14ac:dyDescent="0.2">
      <c r="AD31028" s="11" t="s">
        <v>46987</v>
      </c>
      <c r="AE31028" s="10" t="s">
        <v>46988</v>
      </c>
      <c r="AF31028" s="10" t="s">
        <v>729</v>
      </c>
    </row>
    <row r="31029" spans="30:32" x14ac:dyDescent="0.2">
      <c r="AD31029" s="11" t="s">
        <v>46989</v>
      </c>
      <c r="AE31029" s="10" t="s">
        <v>46990</v>
      </c>
      <c r="AF31029" s="10" t="s">
        <v>729</v>
      </c>
    </row>
    <row r="31030" spans="30:32" x14ac:dyDescent="0.2">
      <c r="AD31030" s="11" t="s">
        <v>46991</v>
      </c>
      <c r="AE31030" s="10" t="s">
        <v>46990</v>
      </c>
      <c r="AF31030" s="10" t="s">
        <v>729</v>
      </c>
    </row>
    <row r="31031" spans="30:32" x14ac:dyDescent="0.2">
      <c r="AD31031" s="11" t="s">
        <v>46992</v>
      </c>
      <c r="AE31031" s="10" t="s">
        <v>9117</v>
      </c>
      <c r="AF31031" s="10" t="s">
        <v>729</v>
      </c>
    </row>
    <row r="31032" spans="30:32" x14ac:dyDescent="0.2">
      <c r="AD31032" s="11" t="s">
        <v>46993</v>
      </c>
      <c r="AE31032" s="10" t="s">
        <v>42385</v>
      </c>
      <c r="AF31032" s="10" t="s">
        <v>729</v>
      </c>
    </row>
    <row r="31033" spans="30:32" x14ac:dyDescent="0.2">
      <c r="AD31033" s="11" t="s">
        <v>46994</v>
      </c>
      <c r="AE31033" s="10" t="s">
        <v>39179</v>
      </c>
      <c r="AF31033" s="10" t="s">
        <v>729</v>
      </c>
    </row>
    <row r="31034" spans="30:32" x14ac:dyDescent="0.2">
      <c r="AD31034" s="11" t="s">
        <v>46995</v>
      </c>
      <c r="AE31034" s="10" t="s">
        <v>46996</v>
      </c>
      <c r="AF31034" s="10" t="s">
        <v>729</v>
      </c>
    </row>
    <row r="31035" spans="30:32" x14ac:dyDescent="0.2">
      <c r="AD31035" s="11" t="s">
        <v>46997</v>
      </c>
      <c r="AE31035" s="10" t="s">
        <v>3910</v>
      </c>
      <c r="AF31035" s="10" t="s">
        <v>729</v>
      </c>
    </row>
    <row r="31036" spans="30:32" x14ac:dyDescent="0.2">
      <c r="AD31036" s="11" t="s">
        <v>46998</v>
      </c>
      <c r="AE31036" s="10" t="s">
        <v>29442</v>
      </c>
      <c r="AF31036" s="10" t="s">
        <v>729</v>
      </c>
    </row>
    <row r="31037" spans="30:32" x14ac:dyDescent="0.2">
      <c r="AD31037" s="11" t="s">
        <v>46999</v>
      </c>
      <c r="AE31037" s="10" t="s">
        <v>45234</v>
      </c>
      <c r="AF31037" s="10" t="s">
        <v>729</v>
      </c>
    </row>
    <row r="31038" spans="30:32" x14ac:dyDescent="0.2">
      <c r="AD31038" s="11" t="s">
        <v>47000</v>
      </c>
      <c r="AE31038" s="10" t="s">
        <v>47001</v>
      </c>
      <c r="AF31038" s="10" t="s">
        <v>729</v>
      </c>
    </row>
    <row r="31039" spans="30:32" x14ac:dyDescent="0.2">
      <c r="AD31039" s="11" t="s">
        <v>47002</v>
      </c>
      <c r="AE31039" s="10" t="s">
        <v>10032</v>
      </c>
      <c r="AF31039" s="10" t="s">
        <v>729</v>
      </c>
    </row>
    <row r="31040" spans="30:32" x14ac:dyDescent="0.2">
      <c r="AD31040" s="11" t="s">
        <v>47003</v>
      </c>
      <c r="AE31040" s="10" t="s">
        <v>47004</v>
      </c>
      <c r="AF31040" s="10" t="s">
        <v>729</v>
      </c>
    </row>
    <row r="31041" spans="30:32" x14ac:dyDescent="0.2">
      <c r="AD31041" s="11" t="s">
        <v>47005</v>
      </c>
      <c r="AE31041" s="10" t="s">
        <v>15632</v>
      </c>
      <c r="AF31041" s="10" t="s">
        <v>729</v>
      </c>
    </row>
    <row r="31042" spans="30:32" x14ac:dyDescent="0.2">
      <c r="AD31042" s="11" t="s">
        <v>47006</v>
      </c>
      <c r="AE31042" s="10" t="s">
        <v>47007</v>
      </c>
      <c r="AF31042" s="10" t="s">
        <v>729</v>
      </c>
    </row>
    <row r="31043" spans="30:32" x14ac:dyDescent="0.2">
      <c r="AD31043" s="11" t="s">
        <v>47008</v>
      </c>
      <c r="AE31043" s="10" t="s">
        <v>28951</v>
      </c>
      <c r="AF31043" s="10" t="s">
        <v>729</v>
      </c>
    </row>
    <row r="31044" spans="30:32" x14ac:dyDescent="0.2">
      <c r="AD31044" s="11" t="s">
        <v>47009</v>
      </c>
      <c r="AE31044" s="10" t="s">
        <v>47010</v>
      </c>
      <c r="AF31044" s="10" t="s">
        <v>729</v>
      </c>
    </row>
    <row r="31045" spans="30:32" x14ac:dyDescent="0.2">
      <c r="AD31045" s="11" t="s">
        <v>47011</v>
      </c>
      <c r="AE31045" s="10" t="s">
        <v>47012</v>
      </c>
      <c r="AF31045" s="10" t="s">
        <v>729</v>
      </c>
    </row>
    <row r="31046" spans="30:32" x14ac:dyDescent="0.2">
      <c r="AD31046" s="11" t="s">
        <v>47013</v>
      </c>
      <c r="AE31046" s="10" t="s">
        <v>26093</v>
      </c>
      <c r="AF31046" s="10" t="s">
        <v>729</v>
      </c>
    </row>
    <row r="31047" spans="30:32" x14ac:dyDescent="0.2">
      <c r="AD31047" s="11" t="s">
        <v>47014</v>
      </c>
      <c r="AE31047" s="10" t="s">
        <v>15657</v>
      </c>
      <c r="AF31047" s="10" t="s">
        <v>729</v>
      </c>
    </row>
    <row r="31048" spans="30:32" x14ac:dyDescent="0.2">
      <c r="AD31048" s="11" t="s">
        <v>47015</v>
      </c>
      <c r="AE31048" s="10" t="s">
        <v>47016</v>
      </c>
      <c r="AF31048" s="10" t="s">
        <v>729</v>
      </c>
    </row>
    <row r="31049" spans="30:32" x14ac:dyDescent="0.2">
      <c r="AD31049" s="11" t="s">
        <v>47017</v>
      </c>
      <c r="AE31049" s="10" t="s">
        <v>1612</v>
      </c>
      <c r="AF31049" s="10" t="s">
        <v>729</v>
      </c>
    </row>
    <row r="31050" spans="30:32" x14ac:dyDescent="0.2">
      <c r="AD31050" s="11" t="s">
        <v>47018</v>
      </c>
      <c r="AE31050" s="10" t="s">
        <v>17285</v>
      </c>
      <c r="AF31050" s="10" t="s">
        <v>729</v>
      </c>
    </row>
    <row r="31051" spans="30:32" x14ac:dyDescent="0.2">
      <c r="AD31051" s="11" t="s">
        <v>47019</v>
      </c>
      <c r="AE31051" s="10" t="s">
        <v>17285</v>
      </c>
      <c r="AF31051" s="10" t="s">
        <v>729</v>
      </c>
    </row>
    <row r="31052" spans="30:32" x14ac:dyDescent="0.2">
      <c r="AD31052" s="11" t="s">
        <v>47020</v>
      </c>
      <c r="AE31052" s="10" t="s">
        <v>17285</v>
      </c>
      <c r="AF31052" s="10" t="s">
        <v>729</v>
      </c>
    </row>
    <row r="31053" spans="30:32" x14ac:dyDescent="0.2">
      <c r="AD31053" s="11" t="s">
        <v>47021</v>
      </c>
      <c r="AE31053" s="10" t="s">
        <v>17285</v>
      </c>
      <c r="AF31053" s="10" t="s">
        <v>729</v>
      </c>
    </row>
    <row r="31054" spans="30:32" x14ac:dyDescent="0.2">
      <c r="AD31054" s="11" t="s">
        <v>47022</v>
      </c>
      <c r="AE31054" s="10" t="s">
        <v>17285</v>
      </c>
      <c r="AF31054" s="10" t="s">
        <v>729</v>
      </c>
    </row>
    <row r="31055" spans="30:32" x14ac:dyDescent="0.2">
      <c r="AD31055" s="11" t="s">
        <v>47023</v>
      </c>
      <c r="AE31055" s="10" t="s">
        <v>17285</v>
      </c>
      <c r="AF31055" s="10" t="s">
        <v>729</v>
      </c>
    </row>
    <row r="31056" spans="30:32" x14ac:dyDescent="0.2">
      <c r="AD31056" s="11" t="s">
        <v>47024</v>
      </c>
      <c r="AE31056" s="10" t="s">
        <v>17285</v>
      </c>
      <c r="AF31056" s="10" t="s">
        <v>729</v>
      </c>
    </row>
    <row r="31057" spans="30:32" x14ac:dyDescent="0.2">
      <c r="AD31057" s="11" t="s">
        <v>47025</v>
      </c>
      <c r="AE31057" s="10" t="s">
        <v>17285</v>
      </c>
      <c r="AF31057" s="10" t="s">
        <v>729</v>
      </c>
    </row>
    <row r="31058" spans="30:32" x14ac:dyDescent="0.2">
      <c r="AD31058" s="11" t="s">
        <v>47026</v>
      </c>
      <c r="AE31058" s="10" t="s">
        <v>17285</v>
      </c>
      <c r="AF31058" s="10" t="s">
        <v>729</v>
      </c>
    </row>
    <row r="31059" spans="30:32" x14ac:dyDescent="0.2">
      <c r="AD31059" s="11" t="s">
        <v>47027</v>
      </c>
      <c r="AE31059" s="10" t="s">
        <v>17285</v>
      </c>
      <c r="AF31059" s="10" t="s">
        <v>729</v>
      </c>
    </row>
    <row r="31060" spans="30:32" x14ac:dyDescent="0.2">
      <c r="AD31060" s="11" t="s">
        <v>47028</v>
      </c>
      <c r="AE31060" s="10" t="s">
        <v>47029</v>
      </c>
      <c r="AF31060" s="10" t="s">
        <v>729</v>
      </c>
    </row>
    <row r="31061" spans="30:32" x14ac:dyDescent="0.2">
      <c r="AD31061" s="11" t="s">
        <v>47030</v>
      </c>
      <c r="AE31061" s="10" t="s">
        <v>47031</v>
      </c>
      <c r="AF31061" s="10" t="s">
        <v>729</v>
      </c>
    </row>
    <row r="31062" spans="30:32" x14ac:dyDescent="0.2">
      <c r="AD31062" s="11" t="s">
        <v>47032</v>
      </c>
      <c r="AE31062" s="10" t="s">
        <v>20790</v>
      </c>
      <c r="AF31062" s="10" t="s">
        <v>729</v>
      </c>
    </row>
    <row r="31063" spans="30:32" x14ac:dyDescent="0.2">
      <c r="AD31063" s="11" t="s">
        <v>47033</v>
      </c>
      <c r="AE31063" s="10" t="s">
        <v>47034</v>
      </c>
      <c r="AF31063" s="10" t="s">
        <v>729</v>
      </c>
    </row>
    <row r="31064" spans="30:32" x14ac:dyDescent="0.2">
      <c r="AD31064" s="11" t="s">
        <v>47035</v>
      </c>
      <c r="AE31064" s="10" t="s">
        <v>23903</v>
      </c>
      <c r="AF31064" s="10" t="s">
        <v>729</v>
      </c>
    </row>
    <row r="31065" spans="30:32" x14ac:dyDescent="0.2">
      <c r="AD31065" s="11" t="s">
        <v>47036</v>
      </c>
      <c r="AE31065" s="10" t="s">
        <v>47037</v>
      </c>
      <c r="AF31065" s="10" t="s">
        <v>729</v>
      </c>
    </row>
    <row r="31066" spans="30:32" x14ac:dyDescent="0.2">
      <c r="AD31066" s="11" t="s">
        <v>47038</v>
      </c>
      <c r="AE31066" s="10" t="s">
        <v>21592</v>
      </c>
      <c r="AF31066" s="10" t="s">
        <v>729</v>
      </c>
    </row>
    <row r="31067" spans="30:32" x14ac:dyDescent="0.2">
      <c r="AD31067" s="11" t="s">
        <v>47039</v>
      </c>
      <c r="AE31067" s="10" t="s">
        <v>2935</v>
      </c>
      <c r="AF31067" s="10" t="s">
        <v>729</v>
      </c>
    </row>
    <row r="31068" spans="30:32" x14ac:dyDescent="0.2">
      <c r="AD31068" s="11" t="s">
        <v>47040</v>
      </c>
      <c r="AE31068" s="10" t="s">
        <v>42436</v>
      </c>
      <c r="AF31068" s="10" t="s">
        <v>729</v>
      </c>
    </row>
    <row r="31069" spans="30:32" x14ac:dyDescent="0.2">
      <c r="AD31069" s="11" t="s">
        <v>47041</v>
      </c>
      <c r="AE31069" s="10" t="s">
        <v>47042</v>
      </c>
      <c r="AF31069" s="10" t="s">
        <v>729</v>
      </c>
    </row>
    <row r="31070" spans="30:32" x14ac:dyDescent="0.2">
      <c r="AD31070" s="11" t="s">
        <v>47043</v>
      </c>
      <c r="AE31070" s="10" t="s">
        <v>47044</v>
      </c>
      <c r="AF31070" s="10" t="s">
        <v>729</v>
      </c>
    </row>
    <row r="31071" spans="30:32" x14ac:dyDescent="0.2">
      <c r="AD31071" s="11" t="s">
        <v>47045</v>
      </c>
      <c r="AE31071" s="10" t="s">
        <v>47046</v>
      </c>
      <c r="AF31071" s="10" t="s">
        <v>729</v>
      </c>
    </row>
    <row r="31072" spans="30:32" x14ac:dyDescent="0.2">
      <c r="AD31072" s="11" t="s">
        <v>47047</v>
      </c>
      <c r="AE31072" s="10" t="s">
        <v>3457</v>
      </c>
      <c r="AF31072" s="10" t="s">
        <v>729</v>
      </c>
    </row>
    <row r="31073" spans="30:32" x14ac:dyDescent="0.2">
      <c r="AD31073" s="11" t="s">
        <v>47048</v>
      </c>
      <c r="AE31073" s="10" t="s">
        <v>47049</v>
      </c>
      <c r="AF31073" s="10" t="s">
        <v>729</v>
      </c>
    </row>
    <row r="31074" spans="30:32" x14ac:dyDescent="0.2">
      <c r="AD31074" s="11" t="s">
        <v>47050</v>
      </c>
      <c r="AE31074" s="10" t="s">
        <v>19667</v>
      </c>
      <c r="AF31074" s="10" t="s">
        <v>729</v>
      </c>
    </row>
    <row r="31075" spans="30:32" x14ac:dyDescent="0.2">
      <c r="AD31075" s="11" t="s">
        <v>47051</v>
      </c>
      <c r="AE31075" s="10" t="s">
        <v>47052</v>
      </c>
      <c r="AF31075" s="10" t="s">
        <v>729</v>
      </c>
    </row>
    <row r="31076" spans="30:32" x14ac:dyDescent="0.2">
      <c r="AD31076" s="11" t="s">
        <v>47053</v>
      </c>
      <c r="AE31076" s="10" t="s">
        <v>47054</v>
      </c>
      <c r="AF31076" s="10" t="s">
        <v>729</v>
      </c>
    </row>
    <row r="31077" spans="30:32" x14ac:dyDescent="0.2">
      <c r="AD31077" s="11" t="s">
        <v>47055</v>
      </c>
      <c r="AE31077" s="10" t="s">
        <v>47056</v>
      </c>
      <c r="AF31077" s="10" t="s">
        <v>729</v>
      </c>
    </row>
    <row r="31078" spans="30:32" x14ac:dyDescent="0.2">
      <c r="AD31078" s="11" t="s">
        <v>47057</v>
      </c>
      <c r="AE31078" s="10" t="s">
        <v>47058</v>
      </c>
      <c r="AF31078" s="10" t="s">
        <v>729</v>
      </c>
    </row>
    <row r="31079" spans="30:32" x14ac:dyDescent="0.2">
      <c r="AD31079" s="11" t="s">
        <v>47059</v>
      </c>
      <c r="AE31079" s="10" t="s">
        <v>47060</v>
      </c>
      <c r="AF31079" s="10" t="s">
        <v>729</v>
      </c>
    </row>
    <row r="31080" spans="30:32" x14ac:dyDescent="0.2">
      <c r="AD31080" s="11" t="s">
        <v>47061</v>
      </c>
      <c r="AE31080" s="10" t="s">
        <v>25158</v>
      </c>
      <c r="AF31080" s="10" t="s">
        <v>729</v>
      </c>
    </row>
    <row r="31081" spans="30:32" x14ac:dyDescent="0.2">
      <c r="AD31081" s="11" t="s">
        <v>47062</v>
      </c>
      <c r="AE31081" s="10" t="s">
        <v>47063</v>
      </c>
      <c r="AF31081" s="10" t="s">
        <v>729</v>
      </c>
    </row>
    <row r="31082" spans="30:32" x14ac:dyDescent="0.2">
      <c r="AD31082" s="11" t="s">
        <v>47064</v>
      </c>
      <c r="AE31082" s="10" t="s">
        <v>47063</v>
      </c>
      <c r="AF31082" s="10" t="s">
        <v>729</v>
      </c>
    </row>
    <row r="31083" spans="30:32" x14ac:dyDescent="0.2">
      <c r="AD31083" s="11" t="s">
        <v>47065</v>
      </c>
      <c r="AE31083" s="10" t="s">
        <v>47066</v>
      </c>
      <c r="AF31083" s="10" t="s">
        <v>729</v>
      </c>
    </row>
    <row r="31084" spans="30:32" x14ac:dyDescent="0.2">
      <c r="AD31084" s="11" t="s">
        <v>47067</v>
      </c>
      <c r="AE31084" s="10" t="s">
        <v>22469</v>
      </c>
      <c r="AF31084" s="10" t="s">
        <v>729</v>
      </c>
    </row>
    <row r="31085" spans="30:32" x14ac:dyDescent="0.2">
      <c r="AD31085" s="11" t="s">
        <v>47068</v>
      </c>
      <c r="AE31085" s="10" t="s">
        <v>47069</v>
      </c>
      <c r="AF31085" s="10" t="s">
        <v>729</v>
      </c>
    </row>
    <row r="31086" spans="30:32" x14ac:dyDescent="0.2">
      <c r="AD31086" s="11" t="s">
        <v>47070</v>
      </c>
      <c r="AE31086" s="10" t="s">
        <v>47071</v>
      </c>
      <c r="AF31086" s="10" t="s">
        <v>729</v>
      </c>
    </row>
    <row r="31087" spans="30:32" x14ac:dyDescent="0.2">
      <c r="AD31087" s="11" t="s">
        <v>47072</v>
      </c>
      <c r="AE31087" s="10" t="s">
        <v>47073</v>
      </c>
      <c r="AF31087" s="10" t="s">
        <v>729</v>
      </c>
    </row>
    <row r="31088" spans="30:32" x14ac:dyDescent="0.2">
      <c r="AD31088" s="11" t="s">
        <v>47074</v>
      </c>
      <c r="AE31088" s="10" t="s">
        <v>47075</v>
      </c>
      <c r="AF31088" s="10" t="s">
        <v>729</v>
      </c>
    </row>
    <row r="31089" spans="30:32" x14ac:dyDescent="0.2">
      <c r="AD31089" s="11" t="s">
        <v>47076</v>
      </c>
      <c r="AE31089" s="10" t="s">
        <v>47077</v>
      </c>
      <c r="AF31089" s="10" t="s">
        <v>729</v>
      </c>
    </row>
    <row r="31090" spans="30:32" x14ac:dyDescent="0.2">
      <c r="AD31090" s="11" t="s">
        <v>47078</v>
      </c>
      <c r="AE31090" s="10" t="s">
        <v>47079</v>
      </c>
      <c r="AF31090" s="10" t="s">
        <v>729</v>
      </c>
    </row>
    <row r="31091" spans="30:32" x14ac:dyDescent="0.2">
      <c r="AD31091" s="11" t="s">
        <v>47080</v>
      </c>
      <c r="AE31091" s="10" t="s">
        <v>47081</v>
      </c>
      <c r="AF31091" s="10" t="s">
        <v>729</v>
      </c>
    </row>
    <row r="31092" spans="30:32" x14ac:dyDescent="0.2">
      <c r="AD31092" s="11" t="s">
        <v>47082</v>
      </c>
      <c r="AE31092" s="10" t="s">
        <v>47081</v>
      </c>
      <c r="AF31092" s="10" t="s">
        <v>729</v>
      </c>
    </row>
    <row r="31093" spans="30:32" x14ac:dyDescent="0.2">
      <c r="AD31093" s="11" t="s">
        <v>47083</v>
      </c>
      <c r="AE31093" s="10" t="s">
        <v>47081</v>
      </c>
      <c r="AF31093" s="10" t="s">
        <v>729</v>
      </c>
    </row>
    <row r="31094" spans="30:32" x14ac:dyDescent="0.2">
      <c r="AD31094" s="11" t="s">
        <v>47084</v>
      </c>
      <c r="AE31094" s="10" t="s">
        <v>47081</v>
      </c>
      <c r="AF31094" s="10" t="s">
        <v>729</v>
      </c>
    </row>
    <row r="31095" spans="30:32" x14ac:dyDescent="0.2">
      <c r="AD31095" s="11" t="s">
        <v>47085</v>
      </c>
      <c r="AE31095" s="10" t="s">
        <v>47081</v>
      </c>
      <c r="AF31095" s="10" t="s">
        <v>729</v>
      </c>
    </row>
    <row r="31096" spans="30:32" x14ac:dyDescent="0.2">
      <c r="AD31096" s="11" t="s">
        <v>47086</v>
      </c>
      <c r="AE31096" s="10" t="s">
        <v>47081</v>
      </c>
      <c r="AF31096" s="10" t="s">
        <v>729</v>
      </c>
    </row>
    <row r="31097" spans="30:32" x14ac:dyDescent="0.2">
      <c r="AD31097" s="11" t="s">
        <v>47087</v>
      </c>
      <c r="AE31097" s="10" t="s">
        <v>47081</v>
      </c>
      <c r="AF31097" s="10" t="s">
        <v>729</v>
      </c>
    </row>
    <row r="31098" spans="30:32" x14ac:dyDescent="0.2">
      <c r="AD31098" s="11" t="s">
        <v>47088</v>
      </c>
      <c r="AE31098" s="10" t="s">
        <v>47081</v>
      </c>
      <c r="AF31098" s="10" t="s">
        <v>729</v>
      </c>
    </row>
    <row r="31099" spans="30:32" x14ac:dyDescent="0.2">
      <c r="AD31099" s="11" t="s">
        <v>47089</v>
      </c>
      <c r="AE31099" s="10" t="s">
        <v>47081</v>
      </c>
      <c r="AF31099" s="10" t="s">
        <v>729</v>
      </c>
    </row>
    <row r="31100" spans="30:32" x14ac:dyDescent="0.2">
      <c r="AD31100" s="11" t="s">
        <v>47090</v>
      </c>
      <c r="AE31100" s="10" t="s">
        <v>47081</v>
      </c>
      <c r="AF31100" s="10" t="s">
        <v>729</v>
      </c>
    </row>
    <row r="31101" spans="30:32" x14ac:dyDescent="0.2">
      <c r="AD31101" s="11" t="s">
        <v>47091</v>
      </c>
      <c r="AE31101" s="10" t="s">
        <v>47081</v>
      </c>
      <c r="AF31101" s="10" t="s">
        <v>729</v>
      </c>
    </row>
    <row r="31102" spans="30:32" x14ac:dyDescent="0.2">
      <c r="AD31102" s="11" t="s">
        <v>47092</v>
      </c>
      <c r="AE31102" s="10" t="s">
        <v>47081</v>
      </c>
      <c r="AF31102" s="10" t="s">
        <v>729</v>
      </c>
    </row>
    <row r="31103" spans="30:32" x14ac:dyDescent="0.2">
      <c r="AD31103" s="11" t="s">
        <v>47093</v>
      </c>
      <c r="AE31103" s="10" t="s">
        <v>47081</v>
      </c>
      <c r="AF31103" s="10" t="s">
        <v>729</v>
      </c>
    </row>
    <row r="31104" spans="30:32" x14ac:dyDescent="0.2">
      <c r="AD31104" s="11" t="s">
        <v>47094</v>
      </c>
      <c r="AE31104" s="10" t="s">
        <v>47081</v>
      </c>
      <c r="AF31104" s="10" t="s">
        <v>729</v>
      </c>
    </row>
    <row r="31105" spans="30:32" x14ac:dyDescent="0.2">
      <c r="AD31105" s="11" t="s">
        <v>47095</v>
      </c>
      <c r="AE31105" s="10" t="s">
        <v>47081</v>
      </c>
      <c r="AF31105" s="10" t="s">
        <v>729</v>
      </c>
    </row>
    <row r="31106" spans="30:32" x14ac:dyDescent="0.2">
      <c r="AD31106" s="11" t="s">
        <v>47096</v>
      </c>
      <c r="AE31106" s="10" t="s">
        <v>47081</v>
      </c>
      <c r="AF31106" s="10" t="s">
        <v>729</v>
      </c>
    </row>
    <row r="31107" spans="30:32" x14ac:dyDescent="0.2">
      <c r="AD31107" s="11" t="s">
        <v>47097</v>
      </c>
      <c r="AE31107" s="10" t="s">
        <v>47098</v>
      </c>
      <c r="AF31107" s="10" t="s">
        <v>729</v>
      </c>
    </row>
    <row r="31108" spans="30:32" x14ac:dyDescent="0.2">
      <c r="AD31108" s="11" t="s">
        <v>47099</v>
      </c>
      <c r="AE31108" s="10" t="s">
        <v>47081</v>
      </c>
      <c r="AF31108" s="10" t="s">
        <v>729</v>
      </c>
    </row>
    <row r="31109" spans="30:32" x14ac:dyDescent="0.2">
      <c r="AD31109" s="11" t="s">
        <v>47100</v>
      </c>
      <c r="AE31109" s="10" t="s">
        <v>47081</v>
      </c>
      <c r="AF31109" s="10" t="s">
        <v>729</v>
      </c>
    </row>
    <row r="31110" spans="30:32" x14ac:dyDescent="0.2">
      <c r="AD31110" s="11" t="s">
        <v>47101</v>
      </c>
      <c r="AE31110" s="10" t="s">
        <v>47081</v>
      </c>
      <c r="AF31110" s="10" t="s">
        <v>729</v>
      </c>
    </row>
    <row r="31111" spans="30:32" x14ac:dyDescent="0.2">
      <c r="AD31111" s="11" t="s">
        <v>47102</v>
      </c>
      <c r="AE31111" s="10" t="s">
        <v>47081</v>
      </c>
      <c r="AF31111" s="10" t="s">
        <v>729</v>
      </c>
    </row>
    <row r="31112" spans="30:32" x14ac:dyDescent="0.2">
      <c r="AD31112" s="11" t="s">
        <v>47103</v>
      </c>
      <c r="AE31112" s="10" t="s">
        <v>47081</v>
      </c>
      <c r="AF31112" s="10" t="s">
        <v>729</v>
      </c>
    </row>
    <row r="31113" spans="30:32" x14ac:dyDescent="0.2">
      <c r="AD31113" s="11" t="s">
        <v>47104</v>
      </c>
      <c r="AE31113" s="10" t="s">
        <v>47081</v>
      </c>
      <c r="AF31113" s="10" t="s">
        <v>729</v>
      </c>
    </row>
    <row r="31114" spans="30:32" x14ac:dyDescent="0.2">
      <c r="AD31114" s="11" t="s">
        <v>47105</v>
      </c>
      <c r="AE31114" s="10" t="s">
        <v>47081</v>
      </c>
      <c r="AF31114" s="10" t="s">
        <v>729</v>
      </c>
    </row>
    <row r="31115" spans="30:32" x14ac:dyDescent="0.2">
      <c r="AD31115" s="11" t="s">
        <v>47106</v>
      </c>
      <c r="AE31115" s="10" t="s">
        <v>47081</v>
      </c>
      <c r="AF31115" s="10" t="s">
        <v>729</v>
      </c>
    </row>
    <row r="31116" spans="30:32" x14ac:dyDescent="0.2">
      <c r="AD31116" s="11" t="s">
        <v>47107</v>
      </c>
      <c r="AE31116" s="10" t="s">
        <v>47108</v>
      </c>
      <c r="AF31116" s="10" t="s">
        <v>729</v>
      </c>
    </row>
    <row r="31117" spans="30:32" x14ac:dyDescent="0.2">
      <c r="AD31117" s="11" t="s">
        <v>47109</v>
      </c>
      <c r="AE31117" s="10" t="s">
        <v>47081</v>
      </c>
      <c r="AF31117" s="10" t="s">
        <v>729</v>
      </c>
    </row>
    <row r="31118" spans="30:32" x14ac:dyDescent="0.2">
      <c r="AD31118" s="11" t="s">
        <v>47110</v>
      </c>
      <c r="AE31118" s="10" t="s">
        <v>47081</v>
      </c>
      <c r="AF31118" s="10" t="s">
        <v>729</v>
      </c>
    </row>
    <row r="31119" spans="30:32" x14ac:dyDescent="0.2">
      <c r="AD31119" s="11" t="s">
        <v>47111</v>
      </c>
      <c r="AE31119" s="10" t="s">
        <v>47081</v>
      </c>
      <c r="AF31119" s="10" t="s">
        <v>729</v>
      </c>
    </row>
    <row r="31120" spans="30:32" x14ac:dyDescent="0.2">
      <c r="AD31120" s="11" t="s">
        <v>47112</v>
      </c>
      <c r="AE31120" s="10" t="s">
        <v>47081</v>
      </c>
      <c r="AF31120" s="10" t="s">
        <v>729</v>
      </c>
    </row>
    <row r="31121" spans="30:32" x14ac:dyDescent="0.2">
      <c r="AD31121" s="11" t="s">
        <v>47113</v>
      </c>
      <c r="AE31121" s="10" t="s">
        <v>47081</v>
      </c>
      <c r="AF31121" s="10" t="s">
        <v>729</v>
      </c>
    </row>
    <row r="31122" spans="30:32" x14ac:dyDescent="0.2">
      <c r="AD31122" s="11" t="s">
        <v>47114</v>
      </c>
      <c r="AE31122" s="10" t="s">
        <v>47081</v>
      </c>
      <c r="AF31122" s="10" t="s">
        <v>729</v>
      </c>
    </row>
    <row r="31123" spans="30:32" x14ac:dyDescent="0.2">
      <c r="AD31123" s="11" t="s">
        <v>47115</v>
      </c>
      <c r="AE31123" s="10" t="s">
        <v>47081</v>
      </c>
      <c r="AF31123" s="10" t="s">
        <v>729</v>
      </c>
    </row>
    <row r="31124" spans="30:32" x14ac:dyDescent="0.2">
      <c r="AD31124" s="11" t="s">
        <v>47116</v>
      </c>
      <c r="AE31124" s="10" t="s">
        <v>47081</v>
      </c>
      <c r="AF31124" s="10" t="s">
        <v>729</v>
      </c>
    </row>
    <row r="31125" spans="30:32" x14ac:dyDescent="0.2">
      <c r="AD31125" s="11" t="s">
        <v>47117</v>
      </c>
      <c r="AE31125" s="10" t="s">
        <v>47081</v>
      </c>
      <c r="AF31125" s="10" t="s">
        <v>729</v>
      </c>
    </row>
    <row r="31126" spans="30:32" x14ac:dyDescent="0.2">
      <c r="AD31126" s="11" t="s">
        <v>47118</v>
      </c>
      <c r="AE31126" s="10" t="s">
        <v>47081</v>
      </c>
      <c r="AF31126" s="10" t="s">
        <v>729</v>
      </c>
    </row>
    <row r="31127" spans="30:32" x14ac:dyDescent="0.2">
      <c r="AD31127" s="11" t="s">
        <v>47119</v>
      </c>
      <c r="AE31127" s="10" t="s">
        <v>47081</v>
      </c>
      <c r="AF31127" s="10" t="s">
        <v>729</v>
      </c>
    </row>
    <row r="31128" spans="30:32" x14ac:dyDescent="0.2">
      <c r="AD31128" s="11" t="s">
        <v>47120</v>
      </c>
      <c r="AE31128" s="10" t="s">
        <v>47081</v>
      </c>
      <c r="AF31128" s="10" t="s">
        <v>729</v>
      </c>
    </row>
    <row r="31129" spans="30:32" x14ac:dyDescent="0.2">
      <c r="AD31129" s="11" t="s">
        <v>47121</v>
      </c>
      <c r="AE31129" s="10" t="s">
        <v>47081</v>
      </c>
      <c r="AF31129" s="10" t="s">
        <v>729</v>
      </c>
    </row>
    <row r="31130" spans="30:32" x14ac:dyDescent="0.2">
      <c r="AD31130" s="11" t="s">
        <v>47122</v>
      </c>
      <c r="AE31130" s="10" t="s">
        <v>47081</v>
      </c>
      <c r="AF31130" s="10" t="s">
        <v>729</v>
      </c>
    </row>
    <row r="31131" spans="30:32" x14ac:dyDescent="0.2">
      <c r="AD31131" s="11" t="s">
        <v>47123</v>
      </c>
      <c r="AE31131" s="10" t="s">
        <v>47081</v>
      </c>
      <c r="AF31131" s="10" t="s">
        <v>729</v>
      </c>
    </row>
    <row r="31132" spans="30:32" x14ac:dyDescent="0.2">
      <c r="AD31132" s="11" t="s">
        <v>47124</v>
      </c>
      <c r="AE31132" s="10" t="s">
        <v>47081</v>
      </c>
      <c r="AF31132" s="10" t="s">
        <v>729</v>
      </c>
    </row>
    <row r="31133" spans="30:32" x14ac:dyDescent="0.2">
      <c r="AD31133" s="11" t="s">
        <v>47125</v>
      </c>
      <c r="AE31133" s="10" t="s">
        <v>47081</v>
      </c>
      <c r="AF31133" s="10" t="s">
        <v>729</v>
      </c>
    </row>
    <row r="31134" spans="30:32" x14ac:dyDescent="0.2">
      <c r="AD31134" s="11" t="s">
        <v>47126</v>
      </c>
      <c r="AE31134" s="10" t="s">
        <v>47081</v>
      </c>
      <c r="AF31134" s="10" t="s">
        <v>729</v>
      </c>
    </row>
    <row r="31135" spans="30:32" x14ac:dyDescent="0.2">
      <c r="AD31135" s="11" t="s">
        <v>47127</v>
      </c>
      <c r="AE31135" s="10" t="s">
        <v>47081</v>
      </c>
      <c r="AF31135" s="10" t="s">
        <v>729</v>
      </c>
    </row>
    <row r="31136" spans="30:32" x14ac:dyDescent="0.2">
      <c r="AD31136" s="11" t="s">
        <v>47128</v>
      </c>
      <c r="AE31136" s="10" t="s">
        <v>47081</v>
      </c>
      <c r="AF31136" s="10" t="s">
        <v>729</v>
      </c>
    </row>
    <row r="31137" spans="30:32" x14ac:dyDescent="0.2">
      <c r="AD31137" s="11" t="s">
        <v>47129</v>
      </c>
      <c r="AE31137" s="10" t="s">
        <v>47081</v>
      </c>
      <c r="AF31137" s="10" t="s">
        <v>729</v>
      </c>
    </row>
    <row r="31138" spans="30:32" x14ac:dyDescent="0.2">
      <c r="AD31138" s="11" t="s">
        <v>47130</v>
      </c>
      <c r="AE31138" s="10" t="s">
        <v>47131</v>
      </c>
      <c r="AF31138" s="10" t="s">
        <v>729</v>
      </c>
    </row>
    <row r="31139" spans="30:32" x14ac:dyDescent="0.2">
      <c r="AD31139" s="11" t="s">
        <v>47132</v>
      </c>
      <c r="AE31139" s="10" t="s">
        <v>47081</v>
      </c>
      <c r="AF31139" s="10" t="s">
        <v>729</v>
      </c>
    </row>
    <row r="31140" spans="30:32" x14ac:dyDescent="0.2">
      <c r="AD31140" s="11" t="s">
        <v>47133</v>
      </c>
      <c r="AE31140" s="10" t="s">
        <v>47131</v>
      </c>
      <c r="AF31140" s="10" t="s">
        <v>729</v>
      </c>
    </row>
    <row r="31141" spans="30:32" x14ac:dyDescent="0.2">
      <c r="AD31141" s="11" t="s">
        <v>47134</v>
      </c>
      <c r="AE31141" s="10" t="s">
        <v>47081</v>
      </c>
      <c r="AF31141" s="10" t="s">
        <v>729</v>
      </c>
    </row>
    <row r="31142" spans="30:32" x14ac:dyDescent="0.2">
      <c r="AD31142" s="11" t="s">
        <v>47135</v>
      </c>
      <c r="AE31142" s="10" t="s">
        <v>47081</v>
      </c>
      <c r="AF31142" s="10" t="s">
        <v>729</v>
      </c>
    </row>
    <row r="31143" spans="30:32" x14ac:dyDescent="0.2">
      <c r="AD31143" s="11" t="s">
        <v>47136</v>
      </c>
      <c r="AE31143" s="10" t="s">
        <v>47081</v>
      </c>
      <c r="AF31143" s="10" t="s">
        <v>729</v>
      </c>
    </row>
    <row r="31144" spans="30:32" x14ac:dyDescent="0.2">
      <c r="AD31144" s="11" t="s">
        <v>47137</v>
      </c>
      <c r="AE31144" s="10" t="s">
        <v>47081</v>
      </c>
      <c r="AF31144" s="10" t="s">
        <v>729</v>
      </c>
    </row>
    <row r="31145" spans="30:32" x14ac:dyDescent="0.2">
      <c r="AD31145" s="11" t="s">
        <v>47138</v>
      </c>
      <c r="AE31145" s="10" t="s">
        <v>47081</v>
      </c>
      <c r="AF31145" s="10" t="s">
        <v>729</v>
      </c>
    </row>
    <row r="31146" spans="30:32" x14ac:dyDescent="0.2">
      <c r="AD31146" s="11" t="s">
        <v>47139</v>
      </c>
      <c r="AE31146" s="10" t="s">
        <v>47081</v>
      </c>
      <c r="AF31146" s="10" t="s">
        <v>729</v>
      </c>
    </row>
    <row r="31147" spans="30:32" x14ac:dyDescent="0.2">
      <c r="AD31147" s="11" t="s">
        <v>47140</v>
      </c>
      <c r="AE31147" s="10" t="s">
        <v>47081</v>
      </c>
      <c r="AF31147" s="10" t="s">
        <v>729</v>
      </c>
    </row>
    <row r="31148" spans="30:32" x14ac:dyDescent="0.2">
      <c r="AD31148" s="11" t="s">
        <v>47141</v>
      </c>
      <c r="AE31148" s="10" t="s">
        <v>47081</v>
      </c>
      <c r="AF31148" s="10" t="s">
        <v>729</v>
      </c>
    </row>
    <row r="31149" spans="30:32" x14ac:dyDescent="0.2">
      <c r="AD31149" s="11" t="s">
        <v>47142</v>
      </c>
      <c r="AE31149" s="10" t="s">
        <v>47081</v>
      </c>
      <c r="AF31149" s="10" t="s">
        <v>729</v>
      </c>
    </row>
    <row r="31150" spans="30:32" x14ac:dyDescent="0.2">
      <c r="AD31150" s="11" t="s">
        <v>47143</v>
      </c>
      <c r="AE31150" s="10" t="s">
        <v>9223</v>
      </c>
      <c r="AF31150" s="10" t="s">
        <v>729</v>
      </c>
    </row>
    <row r="31151" spans="30:32" x14ac:dyDescent="0.2">
      <c r="AD31151" s="11" t="s">
        <v>47144</v>
      </c>
      <c r="AE31151" s="10" t="s">
        <v>47145</v>
      </c>
      <c r="AF31151" s="10" t="s">
        <v>729</v>
      </c>
    </row>
    <row r="31152" spans="30:32" x14ac:dyDescent="0.2">
      <c r="AD31152" s="11" t="s">
        <v>47146</v>
      </c>
      <c r="AE31152" s="10" t="s">
        <v>47147</v>
      </c>
      <c r="AF31152" s="10" t="s">
        <v>729</v>
      </c>
    </row>
    <row r="31153" spans="30:32" x14ac:dyDescent="0.2">
      <c r="AD31153" s="11" t="s">
        <v>47148</v>
      </c>
      <c r="AE31153" s="10" t="s">
        <v>9231</v>
      </c>
      <c r="AF31153" s="10" t="s">
        <v>729</v>
      </c>
    </row>
    <row r="31154" spans="30:32" x14ac:dyDescent="0.2">
      <c r="AD31154" s="11" t="s">
        <v>47149</v>
      </c>
      <c r="AE31154" s="10" t="s">
        <v>9231</v>
      </c>
      <c r="AF31154" s="10" t="s">
        <v>729</v>
      </c>
    </row>
    <row r="31155" spans="30:32" x14ac:dyDescent="0.2">
      <c r="AD31155" s="11" t="s">
        <v>47150</v>
      </c>
      <c r="AE31155" s="10" t="s">
        <v>10286</v>
      </c>
      <c r="AF31155" s="10" t="s">
        <v>729</v>
      </c>
    </row>
    <row r="31156" spans="30:32" x14ac:dyDescent="0.2">
      <c r="AD31156" s="11" t="s">
        <v>47151</v>
      </c>
      <c r="AE31156" s="10" t="s">
        <v>47152</v>
      </c>
      <c r="AF31156" s="10" t="s">
        <v>729</v>
      </c>
    </row>
    <row r="31157" spans="30:32" x14ac:dyDescent="0.2">
      <c r="AD31157" s="11" t="s">
        <v>47153</v>
      </c>
      <c r="AE31157" s="10" t="s">
        <v>47154</v>
      </c>
      <c r="AF31157" s="10" t="s">
        <v>729</v>
      </c>
    </row>
    <row r="31158" spans="30:32" x14ac:dyDescent="0.2">
      <c r="AD31158" s="11" t="s">
        <v>47155</v>
      </c>
      <c r="AE31158" s="10" t="s">
        <v>47156</v>
      </c>
      <c r="AF31158" s="10" t="s">
        <v>729</v>
      </c>
    </row>
    <row r="31159" spans="30:32" x14ac:dyDescent="0.2">
      <c r="AD31159" s="11" t="s">
        <v>47157</v>
      </c>
      <c r="AE31159" s="10" t="s">
        <v>47158</v>
      </c>
      <c r="AF31159" s="10" t="s">
        <v>729</v>
      </c>
    </row>
    <row r="31160" spans="30:32" x14ac:dyDescent="0.2">
      <c r="AD31160" s="11" t="s">
        <v>47159</v>
      </c>
      <c r="AE31160" s="10" t="s">
        <v>11824</v>
      </c>
      <c r="AF31160" s="10" t="s">
        <v>729</v>
      </c>
    </row>
    <row r="31161" spans="30:32" x14ac:dyDescent="0.2">
      <c r="AD31161" s="11" t="s">
        <v>47160</v>
      </c>
      <c r="AE31161" s="10" t="s">
        <v>11826</v>
      </c>
      <c r="AF31161" s="10" t="s">
        <v>729</v>
      </c>
    </row>
    <row r="31162" spans="30:32" x14ac:dyDescent="0.2">
      <c r="AD31162" s="11" t="s">
        <v>47161</v>
      </c>
      <c r="AE31162" s="10" t="s">
        <v>47162</v>
      </c>
      <c r="AF31162" s="10" t="s">
        <v>729</v>
      </c>
    </row>
    <row r="31163" spans="30:32" x14ac:dyDescent="0.2">
      <c r="AD31163" s="11" t="s">
        <v>47163</v>
      </c>
      <c r="AE31163" s="10" t="s">
        <v>47164</v>
      </c>
      <c r="AF31163" s="10" t="s">
        <v>729</v>
      </c>
    </row>
    <row r="31164" spans="30:32" x14ac:dyDescent="0.2">
      <c r="AD31164" s="11" t="s">
        <v>47165</v>
      </c>
      <c r="AE31164" s="10" t="s">
        <v>47166</v>
      </c>
      <c r="AF31164" s="10" t="s">
        <v>729</v>
      </c>
    </row>
    <row r="31165" spans="30:32" x14ac:dyDescent="0.2">
      <c r="AD31165" s="11" t="s">
        <v>47167</v>
      </c>
      <c r="AE31165" s="10" t="s">
        <v>47168</v>
      </c>
      <c r="AF31165" s="10" t="s">
        <v>729</v>
      </c>
    </row>
    <row r="31166" spans="30:32" x14ac:dyDescent="0.2">
      <c r="AD31166" s="11" t="s">
        <v>47169</v>
      </c>
      <c r="AE31166" s="10" t="s">
        <v>17189</v>
      </c>
      <c r="AF31166" s="10" t="s">
        <v>729</v>
      </c>
    </row>
    <row r="31167" spans="30:32" x14ac:dyDescent="0.2">
      <c r="AD31167" s="11" t="s">
        <v>47170</v>
      </c>
      <c r="AE31167" s="10" t="s">
        <v>47171</v>
      </c>
      <c r="AF31167" s="10" t="s">
        <v>729</v>
      </c>
    </row>
    <row r="31168" spans="30:32" x14ac:dyDescent="0.2">
      <c r="AD31168" s="11" t="s">
        <v>47172</v>
      </c>
      <c r="AE31168" s="10" t="s">
        <v>47171</v>
      </c>
      <c r="AF31168" s="10" t="s">
        <v>729</v>
      </c>
    </row>
    <row r="31169" spans="30:32" x14ac:dyDescent="0.2">
      <c r="AD31169" s="11" t="s">
        <v>47173</v>
      </c>
      <c r="AE31169" s="10" t="s">
        <v>16409</v>
      </c>
      <c r="AF31169" s="10" t="s">
        <v>729</v>
      </c>
    </row>
    <row r="31170" spans="30:32" x14ac:dyDescent="0.2">
      <c r="AD31170" s="11" t="s">
        <v>47174</v>
      </c>
      <c r="AE31170" s="10" t="s">
        <v>44391</v>
      </c>
      <c r="AF31170" s="10" t="s">
        <v>729</v>
      </c>
    </row>
    <row r="31171" spans="30:32" x14ac:dyDescent="0.2">
      <c r="AD31171" s="11" t="s">
        <v>47175</v>
      </c>
      <c r="AE31171" s="10" t="s">
        <v>47176</v>
      </c>
      <c r="AF31171" s="10" t="s">
        <v>729</v>
      </c>
    </row>
    <row r="31172" spans="30:32" x14ac:dyDescent="0.2">
      <c r="AD31172" s="11" t="s">
        <v>47177</v>
      </c>
      <c r="AE31172" s="10" t="s">
        <v>44391</v>
      </c>
      <c r="AF31172" s="10" t="s">
        <v>729</v>
      </c>
    </row>
    <row r="31173" spans="30:32" x14ac:dyDescent="0.2">
      <c r="AD31173" s="11" t="s">
        <v>47178</v>
      </c>
      <c r="AE31173" s="10" t="s">
        <v>2360</v>
      </c>
      <c r="AF31173" s="10" t="s">
        <v>729</v>
      </c>
    </row>
    <row r="31174" spans="30:32" x14ac:dyDescent="0.2">
      <c r="AD31174" s="11" t="s">
        <v>47179</v>
      </c>
      <c r="AE31174" s="10" t="s">
        <v>47180</v>
      </c>
      <c r="AF31174" s="10" t="s">
        <v>729</v>
      </c>
    </row>
    <row r="31175" spans="30:32" x14ac:dyDescent="0.2">
      <c r="AD31175" s="11" t="s">
        <v>47181</v>
      </c>
      <c r="AE31175" s="10" t="s">
        <v>47182</v>
      </c>
      <c r="AF31175" s="10" t="s">
        <v>729</v>
      </c>
    </row>
    <row r="31176" spans="30:32" x14ac:dyDescent="0.2">
      <c r="AD31176" s="11" t="s">
        <v>47183</v>
      </c>
      <c r="AE31176" s="10" t="s">
        <v>37695</v>
      </c>
      <c r="AF31176" s="10" t="s">
        <v>729</v>
      </c>
    </row>
    <row r="31177" spans="30:32" x14ac:dyDescent="0.2">
      <c r="AD31177" s="11" t="s">
        <v>47184</v>
      </c>
      <c r="AE31177" s="10" t="s">
        <v>17212</v>
      </c>
      <c r="AF31177" s="10" t="s">
        <v>729</v>
      </c>
    </row>
    <row r="31178" spans="30:32" x14ac:dyDescent="0.2">
      <c r="AD31178" s="11" t="s">
        <v>47185</v>
      </c>
      <c r="AE31178" s="10" t="s">
        <v>47186</v>
      </c>
      <c r="AF31178" s="10" t="s">
        <v>729</v>
      </c>
    </row>
    <row r="31179" spans="30:32" x14ac:dyDescent="0.2">
      <c r="AD31179" s="11" t="s">
        <v>47187</v>
      </c>
      <c r="AE31179" s="10" t="s">
        <v>9260</v>
      </c>
      <c r="AF31179" s="10" t="s">
        <v>729</v>
      </c>
    </row>
    <row r="31180" spans="30:32" x14ac:dyDescent="0.2">
      <c r="AD31180" s="11" t="s">
        <v>47188</v>
      </c>
      <c r="AE31180" s="10" t="s">
        <v>17220</v>
      </c>
      <c r="AF31180" s="10" t="s">
        <v>729</v>
      </c>
    </row>
    <row r="31181" spans="30:32" x14ac:dyDescent="0.2">
      <c r="AD31181" s="11" t="s">
        <v>47189</v>
      </c>
      <c r="AE31181" s="10" t="s">
        <v>15290</v>
      </c>
      <c r="AF31181" s="10" t="s">
        <v>729</v>
      </c>
    </row>
    <row r="31182" spans="30:32" x14ac:dyDescent="0.2">
      <c r="AD31182" s="11" t="s">
        <v>47190</v>
      </c>
      <c r="AE31182" s="10" t="s">
        <v>25214</v>
      </c>
      <c r="AF31182" s="10" t="s">
        <v>729</v>
      </c>
    </row>
    <row r="31183" spans="30:32" x14ac:dyDescent="0.2">
      <c r="AD31183" s="11" t="s">
        <v>47191</v>
      </c>
      <c r="AE31183" s="10" t="s">
        <v>47192</v>
      </c>
      <c r="AF31183" s="10" t="s">
        <v>729</v>
      </c>
    </row>
    <row r="31184" spans="30:32" x14ac:dyDescent="0.2">
      <c r="AD31184" s="11" t="s">
        <v>47193</v>
      </c>
      <c r="AE31184" s="10" t="s">
        <v>20998</v>
      </c>
      <c r="AF31184" s="10" t="s">
        <v>729</v>
      </c>
    </row>
    <row r="31185" spans="30:32" x14ac:dyDescent="0.2">
      <c r="AD31185" s="11" t="s">
        <v>47194</v>
      </c>
      <c r="AE31185" s="10" t="s">
        <v>5125</v>
      </c>
      <c r="AF31185" s="10" t="s">
        <v>729</v>
      </c>
    </row>
    <row r="31186" spans="30:32" x14ac:dyDescent="0.2">
      <c r="AD31186" s="11" t="s">
        <v>47195</v>
      </c>
      <c r="AE31186" s="10" t="s">
        <v>47196</v>
      </c>
      <c r="AF31186" s="10" t="s">
        <v>729</v>
      </c>
    </row>
    <row r="31187" spans="30:32" x14ac:dyDescent="0.2">
      <c r="AD31187" s="11" t="s">
        <v>47197</v>
      </c>
      <c r="AE31187" s="10" t="s">
        <v>11892</v>
      </c>
      <c r="AF31187" s="10" t="s">
        <v>729</v>
      </c>
    </row>
    <row r="31188" spans="30:32" x14ac:dyDescent="0.2">
      <c r="AD31188" s="11" t="s">
        <v>47198</v>
      </c>
      <c r="AE31188" s="10" t="s">
        <v>47199</v>
      </c>
      <c r="AF31188" s="10" t="s">
        <v>729</v>
      </c>
    </row>
    <row r="31189" spans="30:32" x14ac:dyDescent="0.2">
      <c r="AD31189" s="11" t="s">
        <v>47200</v>
      </c>
      <c r="AE31189" s="10" t="s">
        <v>9268</v>
      </c>
      <c r="AF31189" s="10" t="s">
        <v>729</v>
      </c>
    </row>
    <row r="31190" spans="30:32" x14ac:dyDescent="0.2">
      <c r="AD31190" s="11" t="s">
        <v>47201</v>
      </c>
      <c r="AE31190" s="10" t="s">
        <v>11904</v>
      </c>
      <c r="AF31190" s="10" t="s">
        <v>729</v>
      </c>
    </row>
    <row r="31191" spans="30:32" x14ac:dyDescent="0.2">
      <c r="AD31191" s="11" t="s">
        <v>47202</v>
      </c>
      <c r="AE31191" s="10" t="s">
        <v>20161</v>
      </c>
      <c r="AF31191" s="10" t="s">
        <v>729</v>
      </c>
    </row>
    <row r="31192" spans="30:32" x14ac:dyDescent="0.2">
      <c r="AD31192" s="11" t="s">
        <v>47203</v>
      </c>
      <c r="AE31192" s="10" t="s">
        <v>47204</v>
      </c>
      <c r="AF31192" s="10" t="s">
        <v>729</v>
      </c>
    </row>
    <row r="31193" spans="30:32" x14ac:dyDescent="0.2">
      <c r="AD31193" s="11" t="s">
        <v>47205</v>
      </c>
      <c r="AE31193" s="10" t="s">
        <v>47206</v>
      </c>
      <c r="AF31193" s="10" t="s">
        <v>729</v>
      </c>
    </row>
    <row r="31194" spans="30:32" x14ac:dyDescent="0.2">
      <c r="AD31194" s="11" t="s">
        <v>47207</v>
      </c>
      <c r="AE31194" s="10" t="s">
        <v>14526</v>
      </c>
      <c r="AF31194" s="10" t="s">
        <v>729</v>
      </c>
    </row>
    <row r="31195" spans="30:32" x14ac:dyDescent="0.2">
      <c r="AD31195" s="11" t="s">
        <v>47208</v>
      </c>
      <c r="AE31195" s="10" t="s">
        <v>47209</v>
      </c>
      <c r="AF31195" s="10" t="s">
        <v>729</v>
      </c>
    </row>
    <row r="31196" spans="30:32" x14ac:dyDescent="0.2">
      <c r="AD31196" s="11" t="s">
        <v>47210</v>
      </c>
      <c r="AE31196" s="10" t="s">
        <v>47211</v>
      </c>
      <c r="AF31196" s="10" t="s">
        <v>729</v>
      </c>
    </row>
    <row r="31197" spans="30:32" x14ac:dyDescent="0.2">
      <c r="AD31197" s="11" t="s">
        <v>47212</v>
      </c>
      <c r="AE31197" s="10" t="s">
        <v>47213</v>
      </c>
      <c r="AF31197" s="10" t="s">
        <v>729</v>
      </c>
    </row>
    <row r="31198" spans="30:32" x14ac:dyDescent="0.2">
      <c r="AD31198" s="11" t="s">
        <v>47214</v>
      </c>
      <c r="AE31198" s="10" t="s">
        <v>47213</v>
      </c>
      <c r="AF31198" s="10" t="s">
        <v>729</v>
      </c>
    </row>
    <row r="31199" spans="30:32" x14ac:dyDescent="0.2">
      <c r="AD31199" s="11" t="s">
        <v>47215</v>
      </c>
      <c r="AE31199" s="10" t="s">
        <v>47216</v>
      </c>
      <c r="AF31199" s="10" t="s">
        <v>729</v>
      </c>
    </row>
    <row r="31200" spans="30:32" x14ac:dyDescent="0.2">
      <c r="AD31200" s="11" t="s">
        <v>47217</v>
      </c>
      <c r="AE31200" s="10" t="s">
        <v>47218</v>
      </c>
      <c r="AF31200" s="10" t="s">
        <v>729</v>
      </c>
    </row>
    <row r="31201" spans="30:32" x14ac:dyDescent="0.2">
      <c r="AD31201" s="11" t="s">
        <v>47219</v>
      </c>
      <c r="AE31201" s="10" t="s">
        <v>21300</v>
      </c>
      <c r="AF31201" s="10" t="s">
        <v>729</v>
      </c>
    </row>
    <row r="31202" spans="30:32" x14ac:dyDescent="0.2">
      <c r="AD31202" s="11" t="s">
        <v>47220</v>
      </c>
      <c r="AE31202" s="10" t="s">
        <v>47221</v>
      </c>
      <c r="AF31202" s="10" t="s">
        <v>729</v>
      </c>
    </row>
    <row r="31203" spans="30:32" x14ac:dyDescent="0.2">
      <c r="AD31203" s="11" t="s">
        <v>47222</v>
      </c>
      <c r="AE31203" s="10" t="s">
        <v>15876</v>
      </c>
      <c r="AF31203" s="10" t="s">
        <v>729</v>
      </c>
    </row>
    <row r="31204" spans="30:32" x14ac:dyDescent="0.2">
      <c r="AD31204" s="11" t="s">
        <v>47223</v>
      </c>
      <c r="AE31204" s="10" t="s">
        <v>47224</v>
      </c>
      <c r="AF31204" s="10" t="s">
        <v>729</v>
      </c>
    </row>
    <row r="31205" spans="30:32" x14ac:dyDescent="0.2">
      <c r="AD31205" s="11" t="s">
        <v>47225</v>
      </c>
      <c r="AE31205" s="10" t="s">
        <v>11944</v>
      </c>
      <c r="AF31205" s="10" t="s">
        <v>729</v>
      </c>
    </row>
    <row r="31206" spans="30:32" x14ac:dyDescent="0.2">
      <c r="AD31206" s="11" t="s">
        <v>47226</v>
      </c>
      <c r="AE31206" s="10" t="s">
        <v>47227</v>
      </c>
      <c r="AF31206" s="10" t="s">
        <v>729</v>
      </c>
    </row>
    <row r="31207" spans="30:32" x14ac:dyDescent="0.2">
      <c r="AD31207" s="11" t="s">
        <v>47228</v>
      </c>
      <c r="AE31207" s="10" t="s">
        <v>30396</v>
      </c>
      <c r="AF31207" s="10" t="s">
        <v>729</v>
      </c>
    </row>
    <row r="31208" spans="30:32" x14ac:dyDescent="0.2">
      <c r="AD31208" s="11" t="s">
        <v>47229</v>
      </c>
      <c r="AE31208" s="10" t="s">
        <v>47230</v>
      </c>
      <c r="AF31208" s="10" t="s">
        <v>729</v>
      </c>
    </row>
    <row r="31209" spans="30:32" x14ac:dyDescent="0.2">
      <c r="AD31209" s="11" t="s">
        <v>47231</v>
      </c>
      <c r="AE31209" s="10" t="s">
        <v>47232</v>
      </c>
      <c r="AF31209" s="10" t="s">
        <v>729</v>
      </c>
    </row>
    <row r="31210" spans="30:32" x14ac:dyDescent="0.2">
      <c r="AD31210" s="11" t="s">
        <v>47233</v>
      </c>
      <c r="AE31210" s="10" t="s">
        <v>3050</v>
      </c>
      <c r="AF31210" s="10" t="s">
        <v>729</v>
      </c>
    </row>
    <row r="31211" spans="30:32" x14ac:dyDescent="0.2">
      <c r="AD31211" s="11" t="s">
        <v>47234</v>
      </c>
      <c r="AE31211" s="10" t="s">
        <v>33756</v>
      </c>
      <c r="AF31211" s="10" t="s">
        <v>729</v>
      </c>
    </row>
    <row r="31212" spans="30:32" x14ac:dyDescent="0.2">
      <c r="AD31212" s="11" t="s">
        <v>47235</v>
      </c>
      <c r="AE31212" s="10" t="s">
        <v>33756</v>
      </c>
      <c r="AF31212" s="10" t="s">
        <v>729</v>
      </c>
    </row>
    <row r="31213" spans="30:32" x14ac:dyDescent="0.2">
      <c r="AD31213" s="11" t="s">
        <v>47236</v>
      </c>
      <c r="AE31213" s="10" t="s">
        <v>47237</v>
      </c>
      <c r="AF31213" s="10" t="s">
        <v>729</v>
      </c>
    </row>
    <row r="31214" spans="30:32" x14ac:dyDescent="0.2">
      <c r="AD31214" s="11" t="s">
        <v>47238</v>
      </c>
      <c r="AE31214" s="10" t="s">
        <v>47239</v>
      </c>
      <c r="AF31214" s="10" t="s">
        <v>729</v>
      </c>
    </row>
    <row r="31215" spans="30:32" x14ac:dyDescent="0.2">
      <c r="AD31215" s="11" t="s">
        <v>47240</v>
      </c>
      <c r="AE31215" s="10" t="s">
        <v>47241</v>
      </c>
      <c r="AF31215" s="10" t="s">
        <v>729</v>
      </c>
    </row>
    <row r="31216" spans="30:32" x14ac:dyDescent="0.2">
      <c r="AD31216" s="11" t="s">
        <v>47242</v>
      </c>
      <c r="AE31216" s="10" t="s">
        <v>47243</v>
      </c>
      <c r="AF31216" s="10" t="s">
        <v>729</v>
      </c>
    </row>
    <row r="31217" spans="30:32" x14ac:dyDescent="0.2">
      <c r="AD31217" s="11" t="s">
        <v>47244</v>
      </c>
      <c r="AE31217" s="10" t="s">
        <v>47245</v>
      </c>
      <c r="AF31217" s="10" t="s">
        <v>729</v>
      </c>
    </row>
    <row r="31218" spans="30:32" x14ac:dyDescent="0.2">
      <c r="AD31218" s="11" t="s">
        <v>47246</v>
      </c>
      <c r="AE31218" s="10" t="s">
        <v>19796</v>
      </c>
      <c r="AF31218" s="10" t="s">
        <v>729</v>
      </c>
    </row>
    <row r="31219" spans="30:32" x14ac:dyDescent="0.2">
      <c r="AD31219" s="11" t="s">
        <v>47247</v>
      </c>
      <c r="AE31219" s="10" t="s">
        <v>47248</v>
      </c>
      <c r="AF31219" s="10" t="s">
        <v>729</v>
      </c>
    </row>
    <row r="31220" spans="30:32" x14ac:dyDescent="0.2">
      <c r="AD31220" s="11" t="s">
        <v>47249</v>
      </c>
      <c r="AE31220" s="10" t="s">
        <v>12036</v>
      </c>
      <c r="AF31220" s="10" t="s">
        <v>729</v>
      </c>
    </row>
    <row r="31221" spans="30:32" x14ac:dyDescent="0.2">
      <c r="AD31221" s="11" t="s">
        <v>47250</v>
      </c>
      <c r="AE31221" s="10" t="s">
        <v>47251</v>
      </c>
      <c r="AF31221" s="10" t="s">
        <v>729</v>
      </c>
    </row>
    <row r="31222" spans="30:32" x14ac:dyDescent="0.2">
      <c r="AD31222" s="11" t="s">
        <v>47252</v>
      </c>
      <c r="AE31222" s="10" t="s">
        <v>47253</v>
      </c>
      <c r="AF31222" s="10" t="s">
        <v>729</v>
      </c>
    </row>
    <row r="31223" spans="30:32" x14ac:dyDescent="0.2">
      <c r="AD31223" s="11" t="s">
        <v>47254</v>
      </c>
      <c r="AE31223" s="10" t="s">
        <v>47255</v>
      </c>
      <c r="AF31223" s="10" t="s">
        <v>729</v>
      </c>
    </row>
    <row r="31224" spans="30:32" x14ac:dyDescent="0.2">
      <c r="AD31224" s="11" t="s">
        <v>47256</v>
      </c>
      <c r="AE31224" s="10" t="s">
        <v>47255</v>
      </c>
      <c r="AF31224" s="10" t="s">
        <v>729</v>
      </c>
    </row>
    <row r="31225" spans="30:32" x14ac:dyDescent="0.2">
      <c r="AD31225" s="11" t="s">
        <v>47257</v>
      </c>
      <c r="AE31225" s="10" t="s">
        <v>41740</v>
      </c>
      <c r="AF31225" s="10" t="s">
        <v>729</v>
      </c>
    </row>
    <row r="31226" spans="30:32" x14ac:dyDescent="0.2">
      <c r="AD31226" s="11" t="s">
        <v>47258</v>
      </c>
      <c r="AE31226" s="10" t="s">
        <v>24095</v>
      </c>
      <c r="AF31226" s="10" t="s">
        <v>729</v>
      </c>
    </row>
    <row r="31227" spans="30:32" x14ac:dyDescent="0.2">
      <c r="AD31227" s="11" t="s">
        <v>47259</v>
      </c>
      <c r="AE31227" s="10" t="s">
        <v>47260</v>
      </c>
      <c r="AF31227" s="10" t="s">
        <v>729</v>
      </c>
    </row>
    <row r="31228" spans="30:32" x14ac:dyDescent="0.2">
      <c r="AD31228" s="11" t="s">
        <v>47261</v>
      </c>
      <c r="AE31228" s="10" t="s">
        <v>47262</v>
      </c>
      <c r="AF31228" s="10" t="s">
        <v>729</v>
      </c>
    </row>
    <row r="31229" spans="30:32" x14ac:dyDescent="0.2">
      <c r="AD31229" s="11" t="s">
        <v>47263</v>
      </c>
      <c r="AE31229" s="10" t="s">
        <v>47264</v>
      </c>
      <c r="AF31229" s="10" t="s">
        <v>729</v>
      </c>
    </row>
    <row r="31230" spans="30:32" x14ac:dyDescent="0.2">
      <c r="AD31230" s="11" t="s">
        <v>47265</v>
      </c>
      <c r="AE31230" s="10" t="s">
        <v>47266</v>
      </c>
      <c r="AF31230" s="10" t="s">
        <v>729</v>
      </c>
    </row>
    <row r="31231" spans="30:32" x14ac:dyDescent="0.2">
      <c r="AD31231" s="11" t="s">
        <v>47267</v>
      </c>
      <c r="AE31231" s="10" t="s">
        <v>30961</v>
      </c>
      <c r="AF31231" s="10" t="s">
        <v>729</v>
      </c>
    </row>
    <row r="31232" spans="30:32" x14ac:dyDescent="0.2">
      <c r="AD31232" s="11" t="s">
        <v>47268</v>
      </c>
      <c r="AE31232" s="10" t="s">
        <v>39681</v>
      </c>
      <c r="AF31232" s="10" t="s">
        <v>729</v>
      </c>
    </row>
    <row r="31233" spans="30:32" x14ac:dyDescent="0.2">
      <c r="AD31233" s="11" t="s">
        <v>47269</v>
      </c>
      <c r="AE31233" s="10" t="s">
        <v>47270</v>
      </c>
      <c r="AF31233" s="10" t="s">
        <v>729</v>
      </c>
    </row>
    <row r="31234" spans="30:32" x14ac:dyDescent="0.2">
      <c r="AD31234" s="11" t="s">
        <v>47271</v>
      </c>
      <c r="AE31234" s="10" t="s">
        <v>47272</v>
      </c>
      <c r="AF31234" s="10" t="s">
        <v>729</v>
      </c>
    </row>
    <row r="31235" spans="30:32" x14ac:dyDescent="0.2">
      <c r="AD31235" s="11" t="s">
        <v>47273</v>
      </c>
      <c r="AE31235" s="10" t="s">
        <v>47274</v>
      </c>
      <c r="AF31235" s="10" t="s">
        <v>729</v>
      </c>
    </row>
    <row r="31236" spans="30:32" x14ac:dyDescent="0.2">
      <c r="AD31236" s="11" t="s">
        <v>47275</v>
      </c>
      <c r="AE31236" s="10" t="s">
        <v>14722</v>
      </c>
      <c r="AF31236" s="10" t="s">
        <v>729</v>
      </c>
    </row>
    <row r="31237" spans="30:32" x14ac:dyDescent="0.2">
      <c r="AD31237" s="11" t="s">
        <v>47276</v>
      </c>
      <c r="AE31237" s="10" t="s">
        <v>47277</v>
      </c>
      <c r="AF31237" s="10" t="s">
        <v>729</v>
      </c>
    </row>
    <row r="31238" spans="30:32" x14ac:dyDescent="0.2">
      <c r="AD31238" s="11" t="s">
        <v>47278</v>
      </c>
      <c r="AE31238" s="10" t="s">
        <v>47279</v>
      </c>
      <c r="AF31238" s="10" t="s">
        <v>729</v>
      </c>
    </row>
    <row r="31239" spans="30:32" x14ac:dyDescent="0.2">
      <c r="AD31239" s="11" t="s">
        <v>47280</v>
      </c>
      <c r="AE31239" s="10" t="s">
        <v>47281</v>
      </c>
      <c r="AF31239" s="10" t="s">
        <v>729</v>
      </c>
    </row>
    <row r="31240" spans="30:32" x14ac:dyDescent="0.2">
      <c r="AD31240" s="11" t="s">
        <v>47282</v>
      </c>
      <c r="AE31240" s="10" t="s">
        <v>31799</v>
      </c>
      <c r="AF31240" s="10" t="s">
        <v>729</v>
      </c>
    </row>
    <row r="31241" spans="30:32" x14ac:dyDescent="0.2">
      <c r="AD31241" s="11" t="s">
        <v>47283</v>
      </c>
      <c r="AE31241" s="10" t="s">
        <v>47284</v>
      </c>
      <c r="AF31241" s="10" t="s">
        <v>729</v>
      </c>
    </row>
    <row r="31242" spans="30:32" x14ac:dyDescent="0.2">
      <c r="AD31242" s="11" t="s">
        <v>47285</v>
      </c>
      <c r="AE31242" s="10" t="s">
        <v>47286</v>
      </c>
      <c r="AF31242" s="10" t="s">
        <v>729</v>
      </c>
    </row>
    <row r="31243" spans="30:32" x14ac:dyDescent="0.2">
      <c r="AD31243" s="11" t="s">
        <v>47287</v>
      </c>
      <c r="AE31243" s="10" t="s">
        <v>47286</v>
      </c>
      <c r="AF31243" s="10" t="s">
        <v>729</v>
      </c>
    </row>
    <row r="31244" spans="30:32" x14ac:dyDescent="0.2">
      <c r="AD31244" s="11" t="s">
        <v>47288</v>
      </c>
      <c r="AE31244" s="10" t="s">
        <v>47286</v>
      </c>
      <c r="AF31244" s="10" t="s">
        <v>729</v>
      </c>
    </row>
    <row r="31245" spans="30:32" x14ac:dyDescent="0.2">
      <c r="AD31245" s="11" t="s">
        <v>47289</v>
      </c>
      <c r="AE31245" s="10" t="s">
        <v>47286</v>
      </c>
      <c r="AF31245" s="10" t="s">
        <v>729</v>
      </c>
    </row>
    <row r="31246" spans="30:32" x14ac:dyDescent="0.2">
      <c r="AD31246" s="11" t="s">
        <v>47290</v>
      </c>
      <c r="AE31246" s="10" t="s">
        <v>47286</v>
      </c>
      <c r="AF31246" s="10" t="s">
        <v>729</v>
      </c>
    </row>
    <row r="31247" spans="30:32" x14ac:dyDescent="0.2">
      <c r="AD31247" s="11" t="s">
        <v>47291</v>
      </c>
      <c r="AE31247" s="10" t="s">
        <v>47286</v>
      </c>
      <c r="AF31247" s="10" t="s">
        <v>729</v>
      </c>
    </row>
    <row r="31248" spans="30:32" x14ac:dyDescent="0.2">
      <c r="AD31248" s="11" t="s">
        <v>47292</v>
      </c>
      <c r="AE31248" s="10" t="s">
        <v>47286</v>
      </c>
      <c r="AF31248" s="10" t="s">
        <v>729</v>
      </c>
    </row>
    <row r="31249" spans="30:32" x14ac:dyDescent="0.2">
      <c r="AD31249" s="11" t="s">
        <v>47293</v>
      </c>
      <c r="AE31249" s="10" t="s">
        <v>47286</v>
      </c>
      <c r="AF31249" s="10" t="s">
        <v>729</v>
      </c>
    </row>
    <row r="31250" spans="30:32" x14ac:dyDescent="0.2">
      <c r="AD31250" s="11" t="s">
        <v>47294</v>
      </c>
      <c r="AE31250" s="10" t="s">
        <v>47286</v>
      </c>
      <c r="AF31250" s="10" t="s">
        <v>729</v>
      </c>
    </row>
    <row r="31251" spans="30:32" x14ac:dyDescent="0.2">
      <c r="AD31251" s="11" t="s">
        <v>47295</v>
      </c>
      <c r="AE31251" s="10" t="s">
        <v>47286</v>
      </c>
      <c r="AF31251" s="10" t="s">
        <v>729</v>
      </c>
    </row>
    <row r="31252" spans="30:32" x14ac:dyDescent="0.2">
      <c r="AD31252" s="11" t="s">
        <v>47296</v>
      </c>
      <c r="AE31252" s="10" t="s">
        <v>47286</v>
      </c>
      <c r="AF31252" s="10" t="s">
        <v>729</v>
      </c>
    </row>
    <row r="31253" spans="30:32" x14ac:dyDescent="0.2">
      <c r="AD31253" s="11" t="s">
        <v>47297</v>
      </c>
      <c r="AE31253" s="10" t="s">
        <v>47286</v>
      </c>
      <c r="AF31253" s="10" t="s">
        <v>729</v>
      </c>
    </row>
    <row r="31254" spans="30:32" x14ac:dyDescent="0.2">
      <c r="AD31254" s="11" t="s">
        <v>47298</v>
      </c>
      <c r="AE31254" s="10" t="s">
        <v>47286</v>
      </c>
      <c r="AF31254" s="10" t="s">
        <v>729</v>
      </c>
    </row>
    <row r="31255" spans="30:32" x14ac:dyDescent="0.2">
      <c r="AD31255" s="11" t="s">
        <v>47299</v>
      </c>
      <c r="AE31255" s="10" t="s">
        <v>47286</v>
      </c>
      <c r="AF31255" s="10" t="s">
        <v>729</v>
      </c>
    </row>
    <row r="31256" spans="30:32" x14ac:dyDescent="0.2">
      <c r="AD31256" s="11" t="s">
        <v>47300</v>
      </c>
      <c r="AE31256" s="10" t="s">
        <v>47286</v>
      </c>
      <c r="AF31256" s="10" t="s">
        <v>729</v>
      </c>
    </row>
    <row r="31257" spans="30:32" x14ac:dyDescent="0.2">
      <c r="AD31257" s="11" t="s">
        <v>47301</v>
      </c>
      <c r="AE31257" s="10" t="s">
        <v>47286</v>
      </c>
      <c r="AF31257" s="10" t="s">
        <v>729</v>
      </c>
    </row>
    <row r="31258" spans="30:32" x14ac:dyDescent="0.2">
      <c r="AD31258" s="11" t="s">
        <v>47302</v>
      </c>
      <c r="AE31258" s="10" t="s">
        <v>47286</v>
      </c>
      <c r="AF31258" s="10" t="s">
        <v>729</v>
      </c>
    </row>
    <row r="31259" spans="30:32" x14ac:dyDescent="0.2">
      <c r="AD31259" s="11" t="s">
        <v>47303</v>
      </c>
      <c r="AE31259" s="10" t="s">
        <v>47286</v>
      </c>
      <c r="AF31259" s="10" t="s">
        <v>729</v>
      </c>
    </row>
    <row r="31260" spans="30:32" x14ac:dyDescent="0.2">
      <c r="AD31260" s="11" t="s">
        <v>47304</v>
      </c>
      <c r="AE31260" s="10" t="s">
        <v>47286</v>
      </c>
      <c r="AF31260" s="10" t="s">
        <v>729</v>
      </c>
    </row>
    <row r="31261" spans="30:32" x14ac:dyDescent="0.2">
      <c r="AD31261" s="11" t="s">
        <v>47305</v>
      </c>
      <c r="AE31261" s="10" t="s">
        <v>47286</v>
      </c>
      <c r="AF31261" s="10" t="s">
        <v>729</v>
      </c>
    </row>
    <row r="31262" spans="30:32" x14ac:dyDescent="0.2">
      <c r="AD31262" s="11" t="s">
        <v>47306</v>
      </c>
      <c r="AE31262" s="10" t="s">
        <v>47286</v>
      </c>
      <c r="AF31262" s="10" t="s">
        <v>729</v>
      </c>
    </row>
    <row r="31263" spans="30:32" x14ac:dyDescent="0.2">
      <c r="AD31263" s="11" t="s">
        <v>47307</v>
      </c>
      <c r="AE31263" s="10" t="s">
        <v>47286</v>
      </c>
      <c r="AF31263" s="10" t="s">
        <v>729</v>
      </c>
    </row>
    <row r="31264" spans="30:32" x14ac:dyDescent="0.2">
      <c r="AD31264" s="11" t="s">
        <v>47308</v>
      </c>
      <c r="AE31264" s="10" t="s">
        <v>47286</v>
      </c>
      <c r="AF31264" s="10" t="s">
        <v>729</v>
      </c>
    </row>
    <row r="31265" spans="30:32" x14ac:dyDescent="0.2">
      <c r="AD31265" s="11" t="s">
        <v>47309</v>
      </c>
      <c r="AE31265" s="10" t="s">
        <v>47286</v>
      </c>
      <c r="AF31265" s="10" t="s">
        <v>729</v>
      </c>
    </row>
    <row r="31266" spans="30:32" x14ac:dyDescent="0.2">
      <c r="AD31266" s="11" t="s">
        <v>47310</v>
      </c>
      <c r="AE31266" s="10" t="s">
        <v>47286</v>
      </c>
      <c r="AF31266" s="10" t="s">
        <v>729</v>
      </c>
    </row>
    <row r="31267" spans="30:32" x14ac:dyDescent="0.2">
      <c r="AD31267" s="11" t="s">
        <v>47311</v>
      </c>
      <c r="AE31267" s="10" t="s">
        <v>47286</v>
      </c>
      <c r="AF31267" s="10" t="s">
        <v>729</v>
      </c>
    </row>
    <row r="31268" spans="30:32" x14ac:dyDescent="0.2">
      <c r="AD31268" s="11" t="s">
        <v>47312</v>
      </c>
      <c r="AE31268" s="10" t="s">
        <v>47313</v>
      </c>
      <c r="AF31268" s="10" t="s">
        <v>729</v>
      </c>
    </row>
    <row r="31269" spans="30:32" x14ac:dyDescent="0.2">
      <c r="AD31269" s="11" t="s">
        <v>47314</v>
      </c>
      <c r="AE31269" s="10" t="s">
        <v>12108</v>
      </c>
      <c r="AF31269" s="10" t="s">
        <v>729</v>
      </c>
    </row>
    <row r="31270" spans="30:32" x14ac:dyDescent="0.2">
      <c r="AD31270" s="11" t="s">
        <v>47315</v>
      </c>
      <c r="AE31270" s="10" t="s">
        <v>47316</v>
      </c>
      <c r="AF31270" s="10" t="s">
        <v>729</v>
      </c>
    </row>
    <row r="31271" spans="30:32" x14ac:dyDescent="0.2">
      <c r="AD31271" s="11" t="s">
        <v>47317</v>
      </c>
      <c r="AE31271" s="10" t="s">
        <v>28464</v>
      </c>
      <c r="AF31271" s="10" t="s">
        <v>729</v>
      </c>
    </row>
    <row r="31272" spans="30:32" x14ac:dyDescent="0.2">
      <c r="AD31272" s="11" t="s">
        <v>47318</v>
      </c>
      <c r="AE31272" s="10" t="s">
        <v>1798</v>
      </c>
      <c r="AF31272" s="10" t="s">
        <v>729</v>
      </c>
    </row>
    <row r="31273" spans="30:32" x14ac:dyDescent="0.2">
      <c r="AD31273" s="11" t="s">
        <v>47319</v>
      </c>
      <c r="AE31273" s="10" t="s">
        <v>23380</v>
      </c>
      <c r="AF31273" s="10" t="s">
        <v>729</v>
      </c>
    </row>
    <row r="31274" spans="30:32" x14ac:dyDescent="0.2">
      <c r="AD31274" s="11" t="s">
        <v>47320</v>
      </c>
      <c r="AE31274" s="10" t="s">
        <v>47321</v>
      </c>
      <c r="AF31274" s="10" t="s">
        <v>729</v>
      </c>
    </row>
    <row r="31275" spans="30:32" x14ac:dyDescent="0.2">
      <c r="AD31275" s="11" t="s">
        <v>47322</v>
      </c>
      <c r="AE31275" s="10" t="s">
        <v>14773</v>
      </c>
      <c r="AF31275" s="10" t="s">
        <v>729</v>
      </c>
    </row>
    <row r="31276" spans="30:32" x14ac:dyDescent="0.2">
      <c r="AD31276" s="11" t="s">
        <v>47323</v>
      </c>
      <c r="AE31276" s="10" t="s">
        <v>47324</v>
      </c>
      <c r="AF31276" s="10" t="s">
        <v>729</v>
      </c>
    </row>
    <row r="31277" spans="30:32" x14ac:dyDescent="0.2">
      <c r="AD31277" s="11" t="s">
        <v>47325</v>
      </c>
      <c r="AE31277" s="10" t="s">
        <v>30088</v>
      </c>
      <c r="AF31277" s="10" t="s">
        <v>729</v>
      </c>
    </row>
    <row r="31278" spans="30:32" x14ac:dyDescent="0.2">
      <c r="AD31278" s="11" t="s">
        <v>47326</v>
      </c>
      <c r="AE31278" s="10" t="s">
        <v>47327</v>
      </c>
      <c r="AF31278" s="10" t="s">
        <v>729</v>
      </c>
    </row>
    <row r="31279" spans="30:32" x14ac:dyDescent="0.2">
      <c r="AD31279" s="11" t="s">
        <v>47328</v>
      </c>
      <c r="AE31279" s="10" t="s">
        <v>25318</v>
      </c>
      <c r="AF31279" s="10" t="s">
        <v>729</v>
      </c>
    </row>
    <row r="31280" spans="30:32" x14ac:dyDescent="0.2">
      <c r="AD31280" s="11" t="s">
        <v>47329</v>
      </c>
      <c r="AE31280" s="10" t="s">
        <v>41794</v>
      </c>
      <c r="AF31280" s="10" t="s">
        <v>729</v>
      </c>
    </row>
    <row r="31281" spans="30:32" x14ac:dyDescent="0.2">
      <c r="AD31281" s="11" t="s">
        <v>47330</v>
      </c>
      <c r="AE31281" s="10" t="s">
        <v>17622</v>
      </c>
      <c r="AF31281" s="10" t="s">
        <v>729</v>
      </c>
    </row>
    <row r="31282" spans="30:32" x14ac:dyDescent="0.2">
      <c r="AD31282" s="11" t="s">
        <v>47331</v>
      </c>
      <c r="AE31282" s="10" t="s">
        <v>7643</v>
      </c>
      <c r="AF31282" s="10" t="s">
        <v>729</v>
      </c>
    </row>
    <row r="31283" spans="30:32" x14ac:dyDescent="0.2">
      <c r="AD31283" s="11" t="s">
        <v>47332</v>
      </c>
      <c r="AE31283" s="10" t="s">
        <v>47333</v>
      </c>
      <c r="AF31283" s="10" t="s">
        <v>729</v>
      </c>
    </row>
    <row r="31284" spans="30:32" x14ac:dyDescent="0.2">
      <c r="AD31284" s="11" t="s">
        <v>47334</v>
      </c>
      <c r="AE31284" s="10" t="s">
        <v>47335</v>
      </c>
      <c r="AF31284" s="10" t="s">
        <v>729</v>
      </c>
    </row>
    <row r="31285" spans="30:32" x14ac:dyDescent="0.2">
      <c r="AD31285" s="11" t="s">
        <v>47336</v>
      </c>
      <c r="AE31285" s="10" t="s">
        <v>47337</v>
      </c>
      <c r="AF31285" s="10" t="s">
        <v>729</v>
      </c>
    </row>
    <row r="31286" spans="30:32" x14ac:dyDescent="0.2">
      <c r="AD31286" s="11" t="s">
        <v>47338</v>
      </c>
      <c r="AE31286" s="10" t="s">
        <v>47339</v>
      </c>
      <c r="AF31286" s="10" t="s">
        <v>729</v>
      </c>
    </row>
    <row r="31287" spans="30:32" x14ac:dyDescent="0.2">
      <c r="AD31287" s="11" t="s">
        <v>47340</v>
      </c>
      <c r="AE31287" s="10" t="s">
        <v>14802</v>
      </c>
      <c r="AF31287" s="10" t="s">
        <v>729</v>
      </c>
    </row>
    <row r="31288" spans="30:32" x14ac:dyDescent="0.2">
      <c r="AD31288" s="11" t="s">
        <v>47341</v>
      </c>
      <c r="AE31288" s="10" t="s">
        <v>47342</v>
      </c>
      <c r="AF31288" s="10" t="s">
        <v>729</v>
      </c>
    </row>
    <row r="31289" spans="30:32" x14ac:dyDescent="0.2">
      <c r="AD31289" s="11" t="s">
        <v>47343</v>
      </c>
      <c r="AE31289" s="10" t="s">
        <v>21290</v>
      </c>
      <c r="AF31289" s="10" t="s">
        <v>729</v>
      </c>
    </row>
    <row r="31290" spans="30:32" x14ac:dyDescent="0.2">
      <c r="AD31290" s="11" t="s">
        <v>47344</v>
      </c>
      <c r="AE31290" s="10" t="s">
        <v>47345</v>
      </c>
      <c r="AF31290" s="10" t="s">
        <v>729</v>
      </c>
    </row>
    <row r="31291" spans="30:32" x14ac:dyDescent="0.2">
      <c r="AD31291" s="11" t="s">
        <v>47346</v>
      </c>
      <c r="AE31291" s="10" t="s">
        <v>47347</v>
      </c>
      <c r="AF31291" s="10" t="s">
        <v>729</v>
      </c>
    </row>
    <row r="31292" spans="30:32" x14ac:dyDescent="0.2">
      <c r="AD31292" s="11" t="s">
        <v>47348</v>
      </c>
      <c r="AE31292" s="10" t="s">
        <v>14817</v>
      </c>
      <c r="AF31292" s="10" t="s">
        <v>729</v>
      </c>
    </row>
    <row r="31293" spans="30:32" x14ac:dyDescent="0.2">
      <c r="AD31293" s="11" t="s">
        <v>47349</v>
      </c>
      <c r="AE31293" s="10" t="s">
        <v>14817</v>
      </c>
      <c r="AF31293" s="10" t="s">
        <v>729</v>
      </c>
    </row>
    <row r="31294" spans="30:32" x14ac:dyDescent="0.2">
      <c r="AD31294" s="11" t="s">
        <v>47350</v>
      </c>
      <c r="AE31294" s="10" t="s">
        <v>47351</v>
      </c>
      <c r="AF31294" s="10" t="s">
        <v>729</v>
      </c>
    </row>
    <row r="31295" spans="30:32" x14ac:dyDescent="0.2">
      <c r="AD31295" s="11" t="s">
        <v>47352</v>
      </c>
      <c r="AE31295" s="10" t="s">
        <v>47353</v>
      </c>
      <c r="AF31295" s="10" t="s">
        <v>729</v>
      </c>
    </row>
    <row r="31296" spans="30:32" x14ac:dyDescent="0.2">
      <c r="AD31296" s="11" t="s">
        <v>47354</v>
      </c>
      <c r="AE31296" s="10" t="s">
        <v>4602</v>
      </c>
      <c r="AF31296" s="10" t="s">
        <v>729</v>
      </c>
    </row>
    <row r="31297" spans="30:32" x14ac:dyDescent="0.2">
      <c r="AD31297" s="11" t="s">
        <v>47355</v>
      </c>
      <c r="AE31297" s="10" t="s">
        <v>25724</v>
      </c>
      <c r="AF31297" s="10" t="s">
        <v>729</v>
      </c>
    </row>
    <row r="31298" spans="30:32" x14ac:dyDescent="0.2">
      <c r="AD31298" s="11" t="s">
        <v>47356</v>
      </c>
      <c r="AE31298" s="10" t="s">
        <v>47357</v>
      </c>
      <c r="AF31298" s="10" t="s">
        <v>729</v>
      </c>
    </row>
    <row r="31299" spans="30:32" x14ac:dyDescent="0.2">
      <c r="AD31299" s="11" t="s">
        <v>47358</v>
      </c>
      <c r="AE31299" s="10" t="s">
        <v>43655</v>
      </c>
      <c r="AF31299" s="10" t="s">
        <v>729</v>
      </c>
    </row>
    <row r="31300" spans="30:32" x14ac:dyDescent="0.2">
      <c r="AD31300" s="11" t="s">
        <v>47359</v>
      </c>
      <c r="AE31300" s="10" t="s">
        <v>9395</v>
      </c>
      <c r="AF31300" s="10" t="s">
        <v>729</v>
      </c>
    </row>
    <row r="31301" spans="30:32" x14ac:dyDescent="0.2">
      <c r="AD31301" s="11" t="s">
        <v>47360</v>
      </c>
      <c r="AE31301" s="10" t="s">
        <v>47361</v>
      </c>
      <c r="AF31301" s="10" t="s">
        <v>729</v>
      </c>
    </row>
    <row r="31302" spans="30:32" x14ac:dyDescent="0.2">
      <c r="AD31302" s="11" t="s">
        <v>47362</v>
      </c>
      <c r="AE31302" s="10" t="s">
        <v>47363</v>
      </c>
      <c r="AF31302" s="10" t="s">
        <v>729</v>
      </c>
    </row>
    <row r="31303" spans="30:32" x14ac:dyDescent="0.2">
      <c r="AD31303" s="11" t="s">
        <v>47364</v>
      </c>
      <c r="AE31303" s="10" t="s">
        <v>47365</v>
      </c>
      <c r="AF31303" s="10" t="s">
        <v>729</v>
      </c>
    </row>
    <row r="31304" spans="30:32" x14ac:dyDescent="0.2">
      <c r="AD31304" s="11" t="s">
        <v>47366</v>
      </c>
      <c r="AE31304" s="10" t="s">
        <v>14755</v>
      </c>
      <c r="AF31304" s="10" t="s">
        <v>729</v>
      </c>
    </row>
    <row r="31305" spans="30:32" x14ac:dyDescent="0.2">
      <c r="AD31305" s="11" t="s">
        <v>47367</v>
      </c>
      <c r="AE31305" s="10" t="s">
        <v>14085</v>
      </c>
      <c r="AF31305" s="10" t="s">
        <v>729</v>
      </c>
    </row>
    <row r="31306" spans="30:32" x14ac:dyDescent="0.2">
      <c r="AD31306" s="11" t="s">
        <v>47368</v>
      </c>
      <c r="AE31306" s="10" t="s">
        <v>12287</v>
      </c>
      <c r="AF31306" s="10" t="s">
        <v>729</v>
      </c>
    </row>
    <row r="31307" spans="30:32" x14ac:dyDescent="0.2">
      <c r="AD31307" s="11" t="s">
        <v>47369</v>
      </c>
      <c r="AE31307" s="10" t="s">
        <v>25355</v>
      </c>
      <c r="AF31307" s="10" t="s">
        <v>729</v>
      </c>
    </row>
    <row r="31308" spans="30:32" x14ac:dyDescent="0.2">
      <c r="AD31308" s="11" t="s">
        <v>47370</v>
      </c>
      <c r="AE31308" s="10" t="s">
        <v>5272</v>
      </c>
      <c r="AF31308" s="10" t="s">
        <v>729</v>
      </c>
    </row>
    <row r="31309" spans="30:32" x14ac:dyDescent="0.2">
      <c r="AD31309" s="11" t="s">
        <v>47371</v>
      </c>
      <c r="AE31309" s="10" t="s">
        <v>2424</v>
      </c>
      <c r="AF31309" s="10" t="s">
        <v>729</v>
      </c>
    </row>
    <row r="31310" spans="30:32" x14ac:dyDescent="0.2">
      <c r="AD31310" s="11" t="s">
        <v>47372</v>
      </c>
      <c r="AE31310" s="10" t="s">
        <v>47373</v>
      </c>
      <c r="AF31310" s="10" t="s">
        <v>729</v>
      </c>
    </row>
    <row r="31311" spans="30:32" x14ac:dyDescent="0.2">
      <c r="AD31311" s="11" t="s">
        <v>47374</v>
      </c>
      <c r="AE31311" s="10" t="s">
        <v>47375</v>
      </c>
      <c r="AF31311" s="10" t="s">
        <v>729</v>
      </c>
    </row>
    <row r="31312" spans="30:32" x14ac:dyDescent="0.2">
      <c r="AD31312" s="11" t="s">
        <v>47376</v>
      </c>
      <c r="AE31312" s="10" t="s">
        <v>47377</v>
      </c>
      <c r="AF31312" s="10" t="s">
        <v>729</v>
      </c>
    </row>
    <row r="31313" spans="30:32" x14ac:dyDescent="0.2">
      <c r="AD31313" s="11" t="s">
        <v>47378</v>
      </c>
      <c r="AE31313" s="10" t="s">
        <v>3629</v>
      </c>
      <c r="AF31313" s="10" t="s">
        <v>729</v>
      </c>
    </row>
    <row r="31314" spans="30:32" x14ac:dyDescent="0.2">
      <c r="AD31314" s="11" t="s">
        <v>47379</v>
      </c>
      <c r="AE31314" s="10" t="s">
        <v>47380</v>
      </c>
      <c r="AF31314" s="10" t="s">
        <v>729</v>
      </c>
    </row>
    <row r="31315" spans="30:32" x14ac:dyDescent="0.2">
      <c r="AD31315" s="11" t="s">
        <v>47381</v>
      </c>
      <c r="AE31315" s="10" t="s">
        <v>32929</v>
      </c>
      <c r="AF31315" s="10" t="s">
        <v>729</v>
      </c>
    </row>
    <row r="31316" spans="30:32" x14ac:dyDescent="0.2">
      <c r="AD31316" s="11" t="s">
        <v>47382</v>
      </c>
      <c r="AE31316" s="10" t="s">
        <v>47383</v>
      </c>
      <c r="AF31316" s="10" t="s">
        <v>729</v>
      </c>
    </row>
    <row r="31317" spans="30:32" x14ac:dyDescent="0.2">
      <c r="AD31317" s="11" t="s">
        <v>47384</v>
      </c>
      <c r="AE31317" s="10" t="s">
        <v>47385</v>
      </c>
      <c r="AF31317" s="10" t="s">
        <v>729</v>
      </c>
    </row>
    <row r="31318" spans="30:32" x14ac:dyDescent="0.2">
      <c r="AD31318" s="11" t="s">
        <v>47386</v>
      </c>
      <c r="AE31318" s="10" t="s">
        <v>47387</v>
      </c>
      <c r="AF31318" s="10" t="s">
        <v>729</v>
      </c>
    </row>
    <row r="31319" spans="30:32" x14ac:dyDescent="0.2">
      <c r="AD31319" s="11" t="s">
        <v>47388</v>
      </c>
      <c r="AE31319" s="10" t="s">
        <v>47389</v>
      </c>
      <c r="AF31319" s="10" t="s">
        <v>729</v>
      </c>
    </row>
    <row r="31320" spans="30:32" x14ac:dyDescent="0.2">
      <c r="AD31320" s="11" t="s">
        <v>47390</v>
      </c>
      <c r="AE31320" s="10" t="s">
        <v>24157</v>
      </c>
      <c r="AF31320" s="10" t="s">
        <v>729</v>
      </c>
    </row>
    <row r="31321" spans="30:32" x14ac:dyDescent="0.2">
      <c r="AD31321" s="11" t="s">
        <v>47391</v>
      </c>
      <c r="AE31321" s="10" t="s">
        <v>47392</v>
      </c>
      <c r="AF31321" s="10" t="s">
        <v>729</v>
      </c>
    </row>
    <row r="31322" spans="30:32" x14ac:dyDescent="0.2">
      <c r="AD31322" s="11" t="s">
        <v>47393</v>
      </c>
      <c r="AE31322" s="10" t="s">
        <v>47394</v>
      </c>
      <c r="AF31322" s="10" t="s">
        <v>729</v>
      </c>
    </row>
    <row r="31323" spans="30:32" x14ac:dyDescent="0.2">
      <c r="AD31323" s="11" t="s">
        <v>47395</v>
      </c>
      <c r="AE31323" s="10" t="s">
        <v>40794</v>
      </c>
      <c r="AF31323" s="10" t="s">
        <v>729</v>
      </c>
    </row>
    <row r="31324" spans="30:32" x14ac:dyDescent="0.2">
      <c r="AD31324" s="11" t="s">
        <v>47396</v>
      </c>
      <c r="AE31324" s="10" t="s">
        <v>17721</v>
      </c>
      <c r="AF31324" s="10" t="s">
        <v>729</v>
      </c>
    </row>
    <row r="31325" spans="30:32" x14ac:dyDescent="0.2">
      <c r="AD31325" s="11" t="s">
        <v>47397</v>
      </c>
      <c r="AE31325" s="10" t="s">
        <v>41953</v>
      </c>
      <c r="AF31325" s="10" t="s">
        <v>729</v>
      </c>
    </row>
    <row r="31326" spans="30:32" x14ac:dyDescent="0.2">
      <c r="AD31326" s="11" t="s">
        <v>47398</v>
      </c>
      <c r="AE31326" s="10" t="s">
        <v>47399</v>
      </c>
      <c r="AF31326" s="10" t="s">
        <v>729</v>
      </c>
    </row>
    <row r="31327" spans="30:32" x14ac:dyDescent="0.2">
      <c r="AD31327" s="11" t="s">
        <v>47400</v>
      </c>
      <c r="AE31327" s="10" t="s">
        <v>47401</v>
      </c>
      <c r="AF31327" s="10" t="s">
        <v>729</v>
      </c>
    </row>
    <row r="31328" spans="30:32" x14ac:dyDescent="0.2">
      <c r="AD31328" s="11" t="s">
        <v>47402</v>
      </c>
      <c r="AE31328" s="10" t="s">
        <v>47403</v>
      </c>
      <c r="AF31328" s="10" t="s">
        <v>729</v>
      </c>
    </row>
    <row r="31329" spans="30:32" x14ac:dyDescent="0.2">
      <c r="AD31329" s="11" t="s">
        <v>47404</v>
      </c>
      <c r="AE31329" s="10" t="s">
        <v>47403</v>
      </c>
      <c r="AF31329" s="10" t="s">
        <v>729</v>
      </c>
    </row>
    <row r="31330" spans="30:32" x14ac:dyDescent="0.2">
      <c r="AD31330" s="11" t="s">
        <v>47405</v>
      </c>
      <c r="AE31330" s="10" t="s">
        <v>47406</v>
      </c>
      <c r="AF31330" s="10" t="s">
        <v>729</v>
      </c>
    </row>
    <row r="31331" spans="30:32" x14ac:dyDescent="0.2">
      <c r="AD31331" s="11" t="s">
        <v>47407</v>
      </c>
      <c r="AE31331" s="10" t="s">
        <v>12390</v>
      </c>
      <c r="AF31331" s="10" t="s">
        <v>729</v>
      </c>
    </row>
    <row r="31332" spans="30:32" x14ac:dyDescent="0.2">
      <c r="AD31332" s="11" t="s">
        <v>47408</v>
      </c>
      <c r="AE31332" s="10" t="s">
        <v>47409</v>
      </c>
      <c r="AF31332" s="10" t="s">
        <v>729</v>
      </c>
    </row>
    <row r="31333" spans="30:32" x14ac:dyDescent="0.2">
      <c r="AD31333" s="11" t="s">
        <v>47410</v>
      </c>
      <c r="AE31333" s="10" t="s">
        <v>31885</v>
      </c>
      <c r="AF31333" s="10" t="s">
        <v>729</v>
      </c>
    </row>
    <row r="31334" spans="30:32" x14ac:dyDescent="0.2">
      <c r="AD31334" s="11" t="s">
        <v>47411</v>
      </c>
      <c r="AE31334" s="10" t="s">
        <v>47412</v>
      </c>
      <c r="AF31334" s="10" t="s">
        <v>729</v>
      </c>
    </row>
    <row r="31335" spans="30:32" x14ac:dyDescent="0.2">
      <c r="AD31335" s="11" t="s">
        <v>47413</v>
      </c>
      <c r="AE31335" s="10" t="s">
        <v>47414</v>
      </c>
      <c r="AF31335" s="10" t="s">
        <v>729</v>
      </c>
    </row>
    <row r="31336" spans="30:32" x14ac:dyDescent="0.2">
      <c r="AD31336" s="11" t="s">
        <v>47415</v>
      </c>
      <c r="AE31336" s="10" t="s">
        <v>47416</v>
      </c>
      <c r="AF31336" s="10" t="s">
        <v>729</v>
      </c>
    </row>
    <row r="31337" spans="30:32" x14ac:dyDescent="0.2">
      <c r="AD31337" s="11" t="s">
        <v>47417</v>
      </c>
      <c r="AE31337" s="10" t="s">
        <v>7808</v>
      </c>
      <c r="AF31337" s="10" t="s">
        <v>729</v>
      </c>
    </row>
    <row r="31338" spans="30:32" x14ac:dyDescent="0.2">
      <c r="AD31338" s="11" t="s">
        <v>47418</v>
      </c>
      <c r="AE31338" s="10" t="s">
        <v>10795</v>
      </c>
      <c r="AF31338" s="10" t="s">
        <v>729</v>
      </c>
    </row>
    <row r="31339" spans="30:32" x14ac:dyDescent="0.2">
      <c r="AD31339" s="11" t="s">
        <v>47419</v>
      </c>
      <c r="AE31339" s="10" t="s">
        <v>34735</v>
      </c>
      <c r="AF31339" s="10" t="s">
        <v>729</v>
      </c>
    </row>
    <row r="31340" spans="30:32" x14ac:dyDescent="0.2">
      <c r="AD31340" s="11" t="s">
        <v>47420</v>
      </c>
      <c r="AE31340" s="10" t="s">
        <v>24176</v>
      </c>
      <c r="AF31340" s="10" t="s">
        <v>729</v>
      </c>
    </row>
    <row r="31341" spans="30:32" x14ac:dyDescent="0.2">
      <c r="AD31341" s="11" t="s">
        <v>47421</v>
      </c>
      <c r="AE31341" s="10" t="s">
        <v>6680</v>
      </c>
      <c r="AF31341" s="10" t="s">
        <v>729</v>
      </c>
    </row>
    <row r="31342" spans="30:32" x14ac:dyDescent="0.2">
      <c r="AD31342" s="11" t="s">
        <v>47422</v>
      </c>
      <c r="AE31342" s="10" t="s">
        <v>6680</v>
      </c>
      <c r="AF31342" s="10" t="s">
        <v>729</v>
      </c>
    </row>
    <row r="31343" spans="30:32" x14ac:dyDescent="0.2">
      <c r="AD31343" s="11" t="s">
        <v>47423</v>
      </c>
      <c r="AE31343" s="10" t="s">
        <v>47424</v>
      </c>
      <c r="AF31343" s="10" t="s">
        <v>729</v>
      </c>
    </row>
    <row r="31344" spans="30:32" x14ac:dyDescent="0.2">
      <c r="AD31344" s="11" t="s">
        <v>47425</v>
      </c>
      <c r="AE31344" s="10" t="s">
        <v>42804</v>
      </c>
      <c r="AF31344" s="10" t="s">
        <v>729</v>
      </c>
    </row>
    <row r="31345" spans="30:32" x14ac:dyDescent="0.2">
      <c r="AD31345" s="11" t="s">
        <v>47426</v>
      </c>
      <c r="AE31345" s="10" t="s">
        <v>47427</v>
      </c>
      <c r="AF31345" s="10" t="s">
        <v>729</v>
      </c>
    </row>
    <row r="31346" spans="30:32" x14ac:dyDescent="0.2">
      <c r="AD31346" s="11" t="s">
        <v>47428</v>
      </c>
      <c r="AE31346" s="10" t="s">
        <v>47429</v>
      </c>
      <c r="AF31346" s="10" t="s">
        <v>729</v>
      </c>
    </row>
    <row r="31347" spans="30:32" x14ac:dyDescent="0.2">
      <c r="AD31347" s="11" t="s">
        <v>47430</v>
      </c>
      <c r="AE31347" s="10" t="s">
        <v>33010</v>
      </c>
      <c r="AF31347" s="10" t="s">
        <v>729</v>
      </c>
    </row>
    <row r="31348" spans="30:32" x14ac:dyDescent="0.2">
      <c r="AD31348" s="11" t="s">
        <v>47431</v>
      </c>
      <c r="AE31348" s="10" t="s">
        <v>47432</v>
      </c>
      <c r="AF31348" s="10" t="s">
        <v>729</v>
      </c>
    </row>
    <row r="31349" spans="30:32" x14ac:dyDescent="0.2">
      <c r="AD31349" s="11" t="s">
        <v>47433</v>
      </c>
      <c r="AE31349" s="10" t="s">
        <v>3657</v>
      </c>
      <c r="AF31349" s="10" t="s">
        <v>729</v>
      </c>
    </row>
    <row r="31350" spans="30:32" x14ac:dyDescent="0.2">
      <c r="AD31350" s="11" t="s">
        <v>47434</v>
      </c>
      <c r="AE31350" s="10" t="s">
        <v>4250</v>
      </c>
      <c r="AF31350" s="10" t="s">
        <v>729</v>
      </c>
    </row>
    <row r="31351" spans="30:32" x14ac:dyDescent="0.2">
      <c r="AD31351" s="11" t="s">
        <v>47435</v>
      </c>
      <c r="AE31351" s="10" t="s">
        <v>47436</v>
      </c>
      <c r="AF31351" s="10" t="s">
        <v>729</v>
      </c>
    </row>
    <row r="31352" spans="30:32" x14ac:dyDescent="0.2">
      <c r="AD31352" s="11" t="s">
        <v>47437</v>
      </c>
      <c r="AE31352" s="10" t="s">
        <v>47438</v>
      </c>
      <c r="AF31352" s="10" t="s">
        <v>729</v>
      </c>
    </row>
    <row r="31353" spans="30:32" x14ac:dyDescent="0.2">
      <c r="AD31353" s="11" t="s">
        <v>47439</v>
      </c>
      <c r="AE31353" s="10" t="s">
        <v>47440</v>
      </c>
      <c r="AF31353" s="10" t="s">
        <v>729</v>
      </c>
    </row>
    <row r="31354" spans="30:32" x14ac:dyDescent="0.2">
      <c r="AD31354" s="11" t="s">
        <v>47441</v>
      </c>
      <c r="AE31354" s="10" t="s">
        <v>47442</v>
      </c>
      <c r="AF31354" s="10" t="s">
        <v>729</v>
      </c>
    </row>
    <row r="31355" spans="30:32" x14ac:dyDescent="0.2">
      <c r="AD31355" s="11" t="s">
        <v>47443</v>
      </c>
      <c r="AE31355" s="10" t="s">
        <v>47444</v>
      </c>
      <c r="AF31355" s="10" t="s">
        <v>729</v>
      </c>
    </row>
    <row r="31356" spans="30:32" x14ac:dyDescent="0.2">
      <c r="AD31356" s="11" t="s">
        <v>47445</v>
      </c>
      <c r="AE31356" s="10" t="s">
        <v>15035</v>
      </c>
      <c r="AF31356" s="10" t="s">
        <v>729</v>
      </c>
    </row>
    <row r="31357" spans="30:32" x14ac:dyDescent="0.2">
      <c r="AD31357" s="11" t="s">
        <v>47446</v>
      </c>
      <c r="AE31357" s="10" t="s">
        <v>47447</v>
      </c>
      <c r="AF31357" s="10" t="s">
        <v>729</v>
      </c>
    </row>
    <row r="31358" spans="30:32" x14ac:dyDescent="0.2">
      <c r="AD31358" s="11" t="s">
        <v>47448</v>
      </c>
      <c r="AE31358" s="10" t="s">
        <v>47449</v>
      </c>
      <c r="AF31358" s="10" t="s">
        <v>729</v>
      </c>
    </row>
    <row r="31359" spans="30:32" x14ac:dyDescent="0.2">
      <c r="AD31359" s="11" t="s">
        <v>47450</v>
      </c>
      <c r="AE31359" s="10" t="s">
        <v>10918</v>
      </c>
      <c r="AF31359" s="10" t="s">
        <v>729</v>
      </c>
    </row>
    <row r="31360" spans="30:32" x14ac:dyDescent="0.2">
      <c r="AD31360" s="11" t="s">
        <v>47451</v>
      </c>
      <c r="AE31360" s="10" t="s">
        <v>37232</v>
      </c>
      <c r="AF31360" s="10" t="s">
        <v>729</v>
      </c>
    </row>
    <row r="31361" spans="30:32" x14ac:dyDescent="0.2">
      <c r="AD31361" s="11" t="s">
        <v>47452</v>
      </c>
      <c r="AE31361" s="10" t="s">
        <v>47453</v>
      </c>
      <c r="AF31361" s="10" t="s">
        <v>729</v>
      </c>
    </row>
    <row r="31362" spans="30:32" x14ac:dyDescent="0.2">
      <c r="AD31362" s="11" t="s">
        <v>47454</v>
      </c>
      <c r="AE31362" s="10" t="s">
        <v>13822</v>
      </c>
      <c r="AF31362" s="10" t="s">
        <v>729</v>
      </c>
    </row>
    <row r="31363" spans="30:32" x14ac:dyDescent="0.2">
      <c r="AD31363" s="11" t="s">
        <v>47455</v>
      </c>
      <c r="AE31363" s="10" t="s">
        <v>6886</v>
      </c>
      <c r="AF31363" s="10" t="s">
        <v>729</v>
      </c>
    </row>
    <row r="31364" spans="30:32" x14ac:dyDescent="0.2">
      <c r="AD31364" s="11" t="s">
        <v>47456</v>
      </c>
      <c r="AE31364" s="10" t="s">
        <v>47457</v>
      </c>
      <c r="AF31364" s="10" t="s">
        <v>729</v>
      </c>
    </row>
    <row r="31365" spans="30:32" x14ac:dyDescent="0.2">
      <c r="AD31365" s="11" t="s">
        <v>47458</v>
      </c>
      <c r="AE31365" s="10" t="s">
        <v>47459</v>
      </c>
      <c r="AF31365" s="10" t="s">
        <v>729</v>
      </c>
    </row>
    <row r="31366" spans="30:32" x14ac:dyDescent="0.2">
      <c r="AD31366" s="11" t="s">
        <v>47460</v>
      </c>
      <c r="AE31366" s="10" t="s">
        <v>26710</v>
      </c>
      <c r="AF31366" s="10" t="s">
        <v>729</v>
      </c>
    </row>
    <row r="31367" spans="30:32" x14ac:dyDescent="0.2">
      <c r="AD31367" s="11" t="s">
        <v>47461</v>
      </c>
      <c r="AE31367" s="10" t="s">
        <v>39523</v>
      </c>
      <c r="AF31367" s="10" t="s">
        <v>729</v>
      </c>
    </row>
    <row r="31368" spans="30:32" x14ac:dyDescent="0.2">
      <c r="AD31368" s="11" t="s">
        <v>47462</v>
      </c>
      <c r="AE31368" s="10" t="s">
        <v>3199</v>
      </c>
      <c r="AF31368" s="10" t="s">
        <v>729</v>
      </c>
    </row>
    <row r="31369" spans="30:32" x14ac:dyDescent="0.2">
      <c r="AD31369" s="11" t="s">
        <v>47463</v>
      </c>
      <c r="AE31369" s="10" t="s">
        <v>2588</v>
      </c>
      <c r="AF31369" s="10" t="s">
        <v>729</v>
      </c>
    </row>
    <row r="31370" spans="30:32" x14ac:dyDescent="0.2">
      <c r="AD31370" s="11" t="s">
        <v>47464</v>
      </c>
      <c r="AE31370" s="10" t="s">
        <v>6795</v>
      </c>
      <c r="AF31370" s="10" t="s">
        <v>729</v>
      </c>
    </row>
    <row r="31371" spans="30:32" x14ac:dyDescent="0.2">
      <c r="AD31371" s="11" t="s">
        <v>47465</v>
      </c>
      <c r="AE31371" s="10" t="s">
        <v>47466</v>
      </c>
      <c r="AF31371" s="10" t="s">
        <v>729</v>
      </c>
    </row>
    <row r="31372" spans="30:32" x14ac:dyDescent="0.2">
      <c r="AD31372" s="11" t="s">
        <v>47467</v>
      </c>
      <c r="AE31372" s="10" t="s">
        <v>6154</v>
      </c>
      <c r="AF31372" s="10" t="s">
        <v>729</v>
      </c>
    </row>
    <row r="31373" spans="30:32" x14ac:dyDescent="0.2">
      <c r="AD31373" s="11" t="s">
        <v>47468</v>
      </c>
      <c r="AE31373" s="10" t="s">
        <v>44845</v>
      </c>
      <c r="AF31373" s="10" t="s">
        <v>729</v>
      </c>
    </row>
    <row r="31374" spans="30:32" x14ac:dyDescent="0.2">
      <c r="AD31374" s="11" t="s">
        <v>47469</v>
      </c>
      <c r="AE31374" s="10" t="s">
        <v>47470</v>
      </c>
      <c r="AF31374" s="10" t="s">
        <v>729</v>
      </c>
    </row>
    <row r="31375" spans="30:32" x14ac:dyDescent="0.2">
      <c r="AD31375" s="11" t="s">
        <v>47471</v>
      </c>
      <c r="AE31375" s="10" t="s">
        <v>47472</v>
      </c>
      <c r="AF31375" s="10" t="s">
        <v>729</v>
      </c>
    </row>
    <row r="31376" spans="30:32" x14ac:dyDescent="0.2">
      <c r="AD31376" s="11" t="s">
        <v>47473</v>
      </c>
      <c r="AE31376" s="10" t="s">
        <v>47474</v>
      </c>
      <c r="AF31376" s="10" t="s">
        <v>729</v>
      </c>
    </row>
    <row r="31377" spans="30:32" x14ac:dyDescent="0.2">
      <c r="AD31377" s="11" t="s">
        <v>47475</v>
      </c>
      <c r="AE31377" s="10" t="s">
        <v>47474</v>
      </c>
      <c r="AF31377" s="10" t="s">
        <v>729</v>
      </c>
    </row>
    <row r="31378" spans="30:32" x14ac:dyDescent="0.2">
      <c r="AD31378" s="11" t="s">
        <v>47476</v>
      </c>
      <c r="AE31378" s="10" t="s">
        <v>47477</v>
      </c>
      <c r="AF31378" s="10" t="s">
        <v>729</v>
      </c>
    </row>
    <row r="31379" spans="30:32" x14ac:dyDescent="0.2">
      <c r="AD31379" s="11" t="s">
        <v>47478</v>
      </c>
      <c r="AE31379" s="10" t="s">
        <v>47479</v>
      </c>
      <c r="AF31379" s="10" t="s">
        <v>729</v>
      </c>
    </row>
    <row r="31380" spans="30:32" x14ac:dyDescent="0.2">
      <c r="AD31380" s="11" t="s">
        <v>47480</v>
      </c>
      <c r="AE31380" s="10" t="s">
        <v>47481</v>
      </c>
      <c r="AF31380" s="10" t="s">
        <v>729</v>
      </c>
    </row>
    <row r="31381" spans="30:32" x14ac:dyDescent="0.2">
      <c r="AD31381" s="11" t="s">
        <v>47482</v>
      </c>
      <c r="AE31381" s="10" t="s">
        <v>47481</v>
      </c>
      <c r="AF31381" s="10" t="s">
        <v>729</v>
      </c>
    </row>
    <row r="31382" spans="30:32" x14ac:dyDescent="0.2">
      <c r="AD31382" s="11" t="s">
        <v>47483</v>
      </c>
      <c r="AE31382" s="10" t="s">
        <v>47481</v>
      </c>
      <c r="AF31382" s="10" t="s">
        <v>729</v>
      </c>
    </row>
    <row r="31383" spans="30:32" x14ac:dyDescent="0.2">
      <c r="AD31383" s="11" t="s">
        <v>47484</v>
      </c>
      <c r="AE31383" s="10" t="s">
        <v>47481</v>
      </c>
      <c r="AF31383" s="10" t="s">
        <v>729</v>
      </c>
    </row>
    <row r="31384" spans="30:32" x14ac:dyDescent="0.2">
      <c r="AD31384" s="11" t="s">
        <v>47485</v>
      </c>
      <c r="AE31384" s="10" t="s">
        <v>47481</v>
      </c>
      <c r="AF31384" s="10" t="s">
        <v>729</v>
      </c>
    </row>
    <row r="31385" spans="30:32" x14ac:dyDescent="0.2">
      <c r="AD31385" s="11" t="s">
        <v>47486</v>
      </c>
      <c r="AE31385" s="10" t="s">
        <v>47481</v>
      </c>
      <c r="AF31385" s="10" t="s">
        <v>729</v>
      </c>
    </row>
    <row r="31386" spans="30:32" x14ac:dyDescent="0.2">
      <c r="AD31386" s="11" t="s">
        <v>47487</v>
      </c>
      <c r="AE31386" s="10" t="s">
        <v>47488</v>
      </c>
      <c r="AF31386" s="10" t="s">
        <v>729</v>
      </c>
    </row>
    <row r="31387" spans="30:32" x14ac:dyDescent="0.2">
      <c r="AD31387" s="11" t="s">
        <v>47489</v>
      </c>
      <c r="AE31387" s="10" t="s">
        <v>47481</v>
      </c>
      <c r="AF31387" s="10" t="s">
        <v>729</v>
      </c>
    </row>
    <row r="31388" spans="30:32" x14ac:dyDescent="0.2">
      <c r="AD31388" s="11" t="s">
        <v>47490</v>
      </c>
      <c r="AE31388" s="10" t="s">
        <v>2611</v>
      </c>
      <c r="AF31388" s="10" t="s">
        <v>729</v>
      </c>
    </row>
    <row r="31389" spans="30:32" x14ac:dyDescent="0.2">
      <c r="AD31389" s="11" t="s">
        <v>47491</v>
      </c>
      <c r="AE31389" s="10" t="s">
        <v>38094</v>
      </c>
      <c r="AF31389" s="10" t="s">
        <v>729</v>
      </c>
    </row>
    <row r="31390" spans="30:32" x14ac:dyDescent="0.2">
      <c r="AD31390" s="11" t="s">
        <v>47492</v>
      </c>
      <c r="AE31390" s="10" t="s">
        <v>47493</v>
      </c>
      <c r="AF31390" s="10" t="s">
        <v>729</v>
      </c>
    </row>
    <row r="31391" spans="30:32" x14ac:dyDescent="0.2">
      <c r="AD31391" s="11" t="s">
        <v>47494</v>
      </c>
      <c r="AE31391" s="10" t="s">
        <v>47495</v>
      </c>
      <c r="AF31391" s="10" t="s">
        <v>729</v>
      </c>
    </row>
    <row r="31392" spans="30:32" x14ac:dyDescent="0.2">
      <c r="AD31392" s="11" t="s">
        <v>47496</v>
      </c>
      <c r="AE31392" s="10" t="s">
        <v>47497</v>
      </c>
      <c r="AF31392" s="10" t="s">
        <v>729</v>
      </c>
    </row>
    <row r="31393" spans="30:32" x14ac:dyDescent="0.2">
      <c r="AD31393" s="11" t="s">
        <v>47498</v>
      </c>
      <c r="AE31393" s="10" t="s">
        <v>4277</v>
      </c>
      <c r="AF31393" s="10" t="s">
        <v>729</v>
      </c>
    </row>
    <row r="31394" spans="30:32" x14ac:dyDescent="0.2">
      <c r="AD31394" s="11" t="s">
        <v>47499</v>
      </c>
      <c r="AE31394" s="10" t="s">
        <v>47500</v>
      </c>
      <c r="AF31394" s="10" t="s">
        <v>729</v>
      </c>
    </row>
    <row r="31395" spans="30:32" x14ac:dyDescent="0.2">
      <c r="AD31395" s="11" t="s">
        <v>47501</v>
      </c>
      <c r="AE31395" s="10" t="s">
        <v>10701</v>
      </c>
      <c r="AF31395" s="10" t="s">
        <v>729</v>
      </c>
    </row>
    <row r="31396" spans="30:32" x14ac:dyDescent="0.2">
      <c r="AD31396" s="11" t="s">
        <v>47502</v>
      </c>
      <c r="AE31396" s="10" t="s">
        <v>4280</v>
      </c>
      <c r="AF31396" s="10" t="s">
        <v>729</v>
      </c>
    </row>
    <row r="31397" spans="30:32" x14ac:dyDescent="0.2">
      <c r="AD31397" s="11" t="s">
        <v>47503</v>
      </c>
      <c r="AE31397" s="10" t="s">
        <v>47504</v>
      </c>
      <c r="AF31397" s="10" t="s">
        <v>729</v>
      </c>
    </row>
    <row r="31398" spans="30:32" x14ac:dyDescent="0.2">
      <c r="AD31398" s="11" t="s">
        <v>47505</v>
      </c>
      <c r="AE31398" s="10" t="s">
        <v>47506</v>
      </c>
      <c r="AF31398" s="10" t="s">
        <v>729</v>
      </c>
    </row>
    <row r="31399" spans="30:32" x14ac:dyDescent="0.2">
      <c r="AD31399" s="11" t="s">
        <v>47507</v>
      </c>
      <c r="AE31399" s="10" t="s">
        <v>45872</v>
      </c>
      <c r="AF31399" s="10" t="s">
        <v>729</v>
      </c>
    </row>
    <row r="31400" spans="30:32" x14ac:dyDescent="0.2">
      <c r="AD31400" s="11" t="s">
        <v>47508</v>
      </c>
      <c r="AE31400" s="10" t="s">
        <v>7997</v>
      </c>
      <c r="AF31400" s="10" t="s">
        <v>729</v>
      </c>
    </row>
    <row r="31401" spans="30:32" x14ac:dyDescent="0.2">
      <c r="AD31401" s="11" t="s">
        <v>47509</v>
      </c>
      <c r="AE31401" s="10" t="s">
        <v>47510</v>
      </c>
      <c r="AF31401" s="10" t="s">
        <v>729</v>
      </c>
    </row>
    <row r="31402" spans="30:32" x14ac:dyDescent="0.2">
      <c r="AD31402" s="11" t="s">
        <v>47511</v>
      </c>
      <c r="AE31402" s="10" t="s">
        <v>29496</v>
      </c>
      <c r="AF31402" s="10" t="s">
        <v>729</v>
      </c>
    </row>
    <row r="31403" spans="30:32" x14ac:dyDescent="0.2">
      <c r="AD31403" s="11" t="s">
        <v>47512</v>
      </c>
      <c r="AE31403" s="10" t="s">
        <v>47513</v>
      </c>
      <c r="AF31403" s="10" t="s">
        <v>729</v>
      </c>
    </row>
    <row r="31404" spans="30:32" x14ac:dyDescent="0.2">
      <c r="AD31404" s="11" t="s">
        <v>47514</v>
      </c>
      <c r="AE31404" s="10" t="s">
        <v>47515</v>
      </c>
      <c r="AF31404" s="10" t="s">
        <v>729</v>
      </c>
    </row>
    <row r="31405" spans="30:32" x14ac:dyDescent="0.2">
      <c r="AD31405" s="11" t="s">
        <v>47516</v>
      </c>
      <c r="AE31405" s="10" t="s">
        <v>47517</v>
      </c>
      <c r="AF31405" s="10" t="s">
        <v>729</v>
      </c>
    </row>
    <row r="31406" spans="30:32" x14ac:dyDescent="0.2">
      <c r="AD31406" s="11" t="s">
        <v>47518</v>
      </c>
      <c r="AE31406" s="10" t="s">
        <v>43931</v>
      </c>
      <c r="AF31406" s="10" t="s">
        <v>729</v>
      </c>
    </row>
    <row r="31407" spans="30:32" x14ac:dyDescent="0.2">
      <c r="AD31407" s="11" t="s">
        <v>47519</v>
      </c>
      <c r="AE31407" s="10" t="s">
        <v>47520</v>
      </c>
      <c r="AF31407" s="10" t="s">
        <v>729</v>
      </c>
    </row>
    <row r="31408" spans="30:32" x14ac:dyDescent="0.2">
      <c r="AD31408" s="11" t="s">
        <v>47521</v>
      </c>
      <c r="AE31408" s="10" t="s">
        <v>28577</v>
      </c>
      <c r="AF31408" s="10" t="s">
        <v>729</v>
      </c>
    </row>
    <row r="31409" spans="30:32" x14ac:dyDescent="0.2">
      <c r="AD31409" s="11" t="s">
        <v>47522</v>
      </c>
      <c r="AE31409" s="10" t="s">
        <v>28577</v>
      </c>
      <c r="AF31409" s="10" t="s">
        <v>729</v>
      </c>
    </row>
    <row r="31410" spans="30:32" x14ac:dyDescent="0.2">
      <c r="AD31410" s="11" t="s">
        <v>47523</v>
      </c>
      <c r="AE31410" s="10" t="s">
        <v>17927</v>
      </c>
      <c r="AF31410" s="10" t="s">
        <v>729</v>
      </c>
    </row>
    <row r="31411" spans="30:32" x14ac:dyDescent="0.2">
      <c r="AD31411" s="11" t="s">
        <v>47524</v>
      </c>
      <c r="AE31411" s="10" t="s">
        <v>28579</v>
      </c>
      <c r="AF31411" s="10" t="s">
        <v>729</v>
      </c>
    </row>
    <row r="31412" spans="30:32" x14ac:dyDescent="0.2">
      <c r="AD31412" s="11" t="s">
        <v>47525</v>
      </c>
      <c r="AE31412" s="10" t="s">
        <v>47526</v>
      </c>
      <c r="AF31412" s="10" t="s">
        <v>729</v>
      </c>
    </row>
    <row r="31413" spans="30:32" x14ac:dyDescent="0.2">
      <c r="AD31413" s="11" t="s">
        <v>47527</v>
      </c>
      <c r="AE31413" s="10" t="s">
        <v>47528</v>
      </c>
      <c r="AF31413" s="10" t="s">
        <v>729</v>
      </c>
    </row>
    <row r="31414" spans="30:32" x14ac:dyDescent="0.2">
      <c r="AD31414" s="11" t="s">
        <v>47529</v>
      </c>
      <c r="AE31414" s="10" t="s">
        <v>47530</v>
      </c>
      <c r="AF31414" s="10" t="s">
        <v>729</v>
      </c>
    </row>
    <row r="31415" spans="30:32" x14ac:dyDescent="0.2">
      <c r="AD31415" s="11" t="s">
        <v>47531</v>
      </c>
      <c r="AE31415" s="10" t="s">
        <v>47532</v>
      </c>
      <c r="AF31415" s="10" t="s">
        <v>729</v>
      </c>
    </row>
    <row r="31416" spans="30:32" x14ac:dyDescent="0.2">
      <c r="AD31416" s="11" t="s">
        <v>47533</v>
      </c>
      <c r="AE31416" s="10" t="s">
        <v>47534</v>
      </c>
      <c r="AF31416" s="10" t="s">
        <v>729</v>
      </c>
    </row>
    <row r="31417" spans="30:32" x14ac:dyDescent="0.2">
      <c r="AD31417" s="11" t="s">
        <v>47535</v>
      </c>
      <c r="AE31417" s="10" t="s">
        <v>12656</v>
      </c>
      <c r="AF31417" s="10" t="s">
        <v>729</v>
      </c>
    </row>
    <row r="31418" spans="30:32" x14ac:dyDescent="0.2">
      <c r="AD31418" s="11" t="s">
        <v>47536</v>
      </c>
      <c r="AE31418" s="10" t="s">
        <v>47537</v>
      </c>
      <c r="AF31418" s="10" t="s">
        <v>729</v>
      </c>
    </row>
    <row r="31419" spans="30:32" x14ac:dyDescent="0.2">
      <c r="AD31419" s="11" t="s">
        <v>47538</v>
      </c>
      <c r="AE31419" s="10" t="s">
        <v>8975</v>
      </c>
      <c r="AF31419" s="10" t="s">
        <v>729</v>
      </c>
    </row>
    <row r="31420" spans="30:32" x14ac:dyDescent="0.2">
      <c r="AD31420" s="11" t="s">
        <v>47539</v>
      </c>
      <c r="AE31420" s="10" t="s">
        <v>3671</v>
      </c>
      <c r="AF31420" s="10" t="s">
        <v>729</v>
      </c>
    </row>
    <row r="31421" spans="30:32" x14ac:dyDescent="0.2">
      <c r="AD31421" s="11" t="s">
        <v>47540</v>
      </c>
      <c r="AE31421" s="10" t="s">
        <v>30189</v>
      </c>
      <c r="AF31421" s="10" t="s">
        <v>729</v>
      </c>
    </row>
    <row r="31422" spans="30:32" x14ac:dyDescent="0.2">
      <c r="AD31422" s="11" t="s">
        <v>47541</v>
      </c>
      <c r="AE31422" s="10" t="s">
        <v>47542</v>
      </c>
      <c r="AF31422" s="10" t="s">
        <v>729</v>
      </c>
    </row>
    <row r="31423" spans="30:32" x14ac:dyDescent="0.2">
      <c r="AD31423" s="11" t="s">
        <v>47543</v>
      </c>
      <c r="AE31423" s="10" t="s">
        <v>47542</v>
      </c>
      <c r="AF31423" s="10" t="s">
        <v>729</v>
      </c>
    </row>
    <row r="31424" spans="30:32" x14ac:dyDescent="0.2">
      <c r="AD31424" s="11" t="s">
        <v>47544</v>
      </c>
      <c r="AE31424" s="10" t="s">
        <v>47545</v>
      </c>
      <c r="AF31424" s="10" t="s">
        <v>729</v>
      </c>
    </row>
    <row r="31425" spans="30:32" x14ac:dyDescent="0.2">
      <c r="AD31425" s="11" t="s">
        <v>47546</v>
      </c>
      <c r="AE31425" s="10" t="s">
        <v>17952</v>
      </c>
      <c r="AF31425" s="10" t="s">
        <v>729</v>
      </c>
    </row>
    <row r="31426" spans="30:32" x14ac:dyDescent="0.2">
      <c r="AD31426" s="11" t="s">
        <v>47547</v>
      </c>
      <c r="AE31426" s="10" t="s">
        <v>22393</v>
      </c>
      <c r="AF31426" s="10" t="s">
        <v>729</v>
      </c>
    </row>
    <row r="31427" spans="30:32" x14ac:dyDescent="0.2">
      <c r="AD31427" s="11" t="s">
        <v>47548</v>
      </c>
      <c r="AE31427" s="10" t="s">
        <v>3874</v>
      </c>
      <c r="AF31427" s="10" t="s">
        <v>729</v>
      </c>
    </row>
    <row r="31428" spans="30:32" x14ac:dyDescent="0.2">
      <c r="AD31428" s="11" t="s">
        <v>47549</v>
      </c>
      <c r="AE31428" s="10" t="s">
        <v>47550</v>
      </c>
      <c r="AF31428" s="10" t="s">
        <v>729</v>
      </c>
    </row>
    <row r="31429" spans="30:32" x14ac:dyDescent="0.2">
      <c r="AD31429" s="11" t="s">
        <v>47551</v>
      </c>
      <c r="AE31429" s="10" t="s">
        <v>47552</v>
      </c>
      <c r="AF31429" s="10" t="s">
        <v>729</v>
      </c>
    </row>
    <row r="31430" spans="30:32" x14ac:dyDescent="0.2">
      <c r="AD31430" s="11" t="s">
        <v>47553</v>
      </c>
      <c r="AE31430" s="10" t="s">
        <v>47554</v>
      </c>
      <c r="AF31430" s="10" t="s">
        <v>729</v>
      </c>
    </row>
    <row r="31431" spans="30:32" x14ac:dyDescent="0.2">
      <c r="AD31431" s="11" t="s">
        <v>47555</v>
      </c>
      <c r="AE31431" s="10" t="s">
        <v>47556</v>
      </c>
      <c r="AF31431" s="10" t="s">
        <v>729</v>
      </c>
    </row>
    <row r="31432" spans="30:32" x14ac:dyDescent="0.2">
      <c r="AD31432" s="11" t="s">
        <v>47557</v>
      </c>
      <c r="AE31432" s="10" t="s">
        <v>2706</v>
      </c>
      <c r="AF31432" s="10" t="s">
        <v>729</v>
      </c>
    </row>
    <row r="31433" spans="30:32" x14ac:dyDescent="0.2">
      <c r="AD31433" s="11" t="s">
        <v>47558</v>
      </c>
      <c r="AE31433" s="10" t="s">
        <v>16433</v>
      </c>
      <c r="AF31433" s="10" t="s">
        <v>729</v>
      </c>
    </row>
    <row r="31434" spans="30:32" x14ac:dyDescent="0.2">
      <c r="AD31434" s="11" t="s">
        <v>47559</v>
      </c>
      <c r="AE31434" s="10" t="s">
        <v>15216</v>
      </c>
      <c r="AF31434" s="10" t="s">
        <v>729</v>
      </c>
    </row>
    <row r="31435" spans="30:32" x14ac:dyDescent="0.2">
      <c r="AD31435" s="11" t="s">
        <v>47560</v>
      </c>
      <c r="AE31435" s="10" t="s">
        <v>47561</v>
      </c>
      <c r="AF31435" s="10" t="s">
        <v>729</v>
      </c>
    </row>
    <row r="31436" spans="30:32" x14ac:dyDescent="0.2">
      <c r="AD31436" s="11" t="s">
        <v>47562</v>
      </c>
      <c r="AE31436" s="10" t="s">
        <v>47563</v>
      </c>
      <c r="AF31436" s="10" t="s">
        <v>729</v>
      </c>
    </row>
    <row r="31437" spans="30:32" x14ac:dyDescent="0.2">
      <c r="AD31437" s="11" t="s">
        <v>47564</v>
      </c>
      <c r="AE31437" s="10" t="s">
        <v>47565</v>
      </c>
      <c r="AF31437" s="10" t="s">
        <v>729</v>
      </c>
    </row>
    <row r="31438" spans="30:32" x14ac:dyDescent="0.2">
      <c r="AD31438" s="11" t="s">
        <v>47566</v>
      </c>
      <c r="AE31438" s="10" t="s">
        <v>47567</v>
      </c>
      <c r="AF31438" s="10" t="s">
        <v>729</v>
      </c>
    </row>
    <row r="31439" spans="30:32" x14ac:dyDescent="0.2">
      <c r="AD31439" s="11" t="s">
        <v>47568</v>
      </c>
      <c r="AE31439" s="10" t="s">
        <v>16702</v>
      </c>
      <c r="AF31439" s="10" t="s">
        <v>729</v>
      </c>
    </row>
    <row r="31440" spans="30:32" x14ac:dyDescent="0.2">
      <c r="AD31440" s="11" t="s">
        <v>47569</v>
      </c>
      <c r="AE31440" s="10" t="s">
        <v>47570</v>
      </c>
      <c r="AF31440" s="10" t="s">
        <v>729</v>
      </c>
    </row>
    <row r="31441" spans="30:32" x14ac:dyDescent="0.2">
      <c r="AD31441" s="11" t="s">
        <v>47571</v>
      </c>
      <c r="AE31441" s="10" t="s">
        <v>47572</v>
      </c>
      <c r="AF31441" s="10" t="s">
        <v>729</v>
      </c>
    </row>
    <row r="31442" spans="30:32" x14ac:dyDescent="0.2">
      <c r="AD31442" s="11" t="s">
        <v>47573</v>
      </c>
      <c r="AE31442" s="10" t="s">
        <v>12727</v>
      </c>
      <c r="AF31442" s="10" t="s">
        <v>729</v>
      </c>
    </row>
    <row r="31443" spans="30:32" x14ac:dyDescent="0.2">
      <c r="AD31443" s="11" t="s">
        <v>47574</v>
      </c>
      <c r="AE31443" s="10" t="s">
        <v>47575</v>
      </c>
      <c r="AF31443" s="10" t="s">
        <v>729</v>
      </c>
    </row>
    <row r="31444" spans="30:32" x14ac:dyDescent="0.2">
      <c r="AD31444" s="11" t="s">
        <v>47576</v>
      </c>
      <c r="AE31444" s="10" t="s">
        <v>25514</v>
      </c>
      <c r="AF31444" s="10" t="s">
        <v>729</v>
      </c>
    </row>
    <row r="31445" spans="30:32" x14ac:dyDescent="0.2">
      <c r="AD31445" s="11" t="s">
        <v>47577</v>
      </c>
      <c r="AE31445" s="10" t="s">
        <v>47578</v>
      </c>
      <c r="AF31445" s="10" t="s">
        <v>729</v>
      </c>
    </row>
    <row r="31446" spans="30:32" x14ac:dyDescent="0.2">
      <c r="AD31446" s="11" t="s">
        <v>47579</v>
      </c>
      <c r="AE31446" s="10" t="s">
        <v>47580</v>
      </c>
      <c r="AF31446" s="10" t="s">
        <v>729</v>
      </c>
    </row>
    <row r="31447" spans="30:32" x14ac:dyDescent="0.2">
      <c r="AD31447" s="11" t="s">
        <v>47581</v>
      </c>
      <c r="AE31447" s="10" t="s">
        <v>47582</v>
      </c>
      <c r="AF31447" s="10" t="s">
        <v>729</v>
      </c>
    </row>
    <row r="31448" spans="30:32" x14ac:dyDescent="0.2">
      <c r="AD31448" s="11" t="s">
        <v>47583</v>
      </c>
      <c r="AE31448" s="10" t="s">
        <v>47584</v>
      </c>
      <c r="AF31448" s="10" t="s">
        <v>729</v>
      </c>
    </row>
    <row r="31449" spans="30:32" x14ac:dyDescent="0.2">
      <c r="AD31449" s="11" t="s">
        <v>47585</v>
      </c>
      <c r="AE31449" s="10" t="s">
        <v>47586</v>
      </c>
      <c r="AF31449" s="10" t="s">
        <v>729</v>
      </c>
    </row>
    <row r="31450" spans="30:32" x14ac:dyDescent="0.2">
      <c r="AD31450" s="11" t="s">
        <v>47587</v>
      </c>
      <c r="AE31450" s="10" t="s">
        <v>47588</v>
      </c>
      <c r="AF31450" s="10" t="s">
        <v>729</v>
      </c>
    </row>
    <row r="31451" spans="30:32" x14ac:dyDescent="0.2">
      <c r="AD31451" s="11" t="s">
        <v>47589</v>
      </c>
      <c r="AE31451" s="10" t="s">
        <v>47590</v>
      </c>
      <c r="AF31451" s="10" t="s">
        <v>729</v>
      </c>
    </row>
    <row r="31452" spans="30:32" x14ac:dyDescent="0.2">
      <c r="AD31452" s="11" t="s">
        <v>47591</v>
      </c>
      <c r="AE31452" s="10" t="s">
        <v>47592</v>
      </c>
      <c r="AF31452" s="10" t="s">
        <v>729</v>
      </c>
    </row>
    <row r="31453" spans="30:32" x14ac:dyDescent="0.2">
      <c r="AD31453" s="11" t="s">
        <v>47593</v>
      </c>
      <c r="AE31453" s="10" t="s">
        <v>47594</v>
      </c>
      <c r="AF31453" s="10" t="s">
        <v>729</v>
      </c>
    </row>
    <row r="31454" spans="30:32" x14ac:dyDescent="0.2">
      <c r="AD31454" s="11" t="s">
        <v>47595</v>
      </c>
      <c r="AE31454" s="10" t="s">
        <v>12772</v>
      </c>
      <c r="AF31454" s="10" t="s">
        <v>729</v>
      </c>
    </row>
    <row r="31455" spans="30:32" x14ac:dyDescent="0.2">
      <c r="AD31455" s="11" t="s">
        <v>47596</v>
      </c>
      <c r="AE31455" s="10" t="s">
        <v>47597</v>
      </c>
      <c r="AF31455" s="10" t="s">
        <v>729</v>
      </c>
    </row>
    <row r="31456" spans="30:32" x14ac:dyDescent="0.2">
      <c r="AD31456" s="11" t="s">
        <v>47598</v>
      </c>
      <c r="AE31456" s="10" t="s">
        <v>47599</v>
      </c>
      <c r="AF31456" s="10" t="s">
        <v>729</v>
      </c>
    </row>
    <row r="31457" spans="30:32" x14ac:dyDescent="0.2">
      <c r="AD31457" s="11" t="s">
        <v>47600</v>
      </c>
      <c r="AE31457" s="10" t="s">
        <v>47601</v>
      </c>
      <c r="AF31457" s="10" t="s">
        <v>729</v>
      </c>
    </row>
    <row r="31458" spans="30:32" x14ac:dyDescent="0.2">
      <c r="AD31458" s="11" t="s">
        <v>47602</v>
      </c>
      <c r="AE31458" s="10" t="s">
        <v>11233</v>
      </c>
      <c r="AF31458" s="10" t="s">
        <v>729</v>
      </c>
    </row>
    <row r="31459" spans="30:32" x14ac:dyDescent="0.2">
      <c r="AD31459" s="11" t="s">
        <v>47603</v>
      </c>
      <c r="AE31459" s="10" t="s">
        <v>47604</v>
      </c>
      <c r="AF31459" s="10" t="s">
        <v>729</v>
      </c>
    </row>
    <row r="31460" spans="30:32" x14ac:dyDescent="0.2">
      <c r="AD31460" s="11" t="s">
        <v>47605</v>
      </c>
      <c r="AE31460" s="10" t="s">
        <v>3756</v>
      </c>
      <c r="AF31460" s="10" t="s">
        <v>729</v>
      </c>
    </row>
    <row r="31461" spans="30:32" x14ac:dyDescent="0.2">
      <c r="AD31461" s="11" t="s">
        <v>47606</v>
      </c>
      <c r="AE31461" s="10" t="s">
        <v>3756</v>
      </c>
      <c r="AF31461" s="10" t="s">
        <v>729</v>
      </c>
    </row>
    <row r="31462" spans="30:32" x14ac:dyDescent="0.2">
      <c r="AD31462" s="11" t="s">
        <v>47607</v>
      </c>
      <c r="AE31462" s="10" t="s">
        <v>47608</v>
      </c>
      <c r="AF31462" s="10" t="s">
        <v>729</v>
      </c>
    </row>
    <row r="31463" spans="30:32" x14ac:dyDescent="0.2">
      <c r="AD31463" s="11" t="s">
        <v>47609</v>
      </c>
      <c r="AE31463" s="10" t="s">
        <v>25555</v>
      </c>
      <c r="AF31463" s="10" t="s">
        <v>729</v>
      </c>
    </row>
    <row r="31464" spans="30:32" x14ac:dyDescent="0.2">
      <c r="AD31464" s="11" t="s">
        <v>47610</v>
      </c>
      <c r="AE31464" s="10" t="s">
        <v>18043</v>
      </c>
      <c r="AF31464" s="10" t="s">
        <v>729</v>
      </c>
    </row>
    <row r="31465" spans="30:32" x14ac:dyDescent="0.2">
      <c r="AD31465" s="11" t="s">
        <v>47611</v>
      </c>
      <c r="AE31465" s="10" t="s">
        <v>46056</v>
      </c>
      <c r="AF31465" s="10" t="s">
        <v>729</v>
      </c>
    </row>
    <row r="31466" spans="30:32" x14ac:dyDescent="0.2">
      <c r="AD31466" s="11" t="s">
        <v>47612</v>
      </c>
      <c r="AE31466" s="10" t="s">
        <v>46056</v>
      </c>
      <c r="AF31466" s="10" t="s">
        <v>729</v>
      </c>
    </row>
    <row r="31467" spans="30:32" x14ac:dyDescent="0.2">
      <c r="AD31467" s="11" t="s">
        <v>47613</v>
      </c>
      <c r="AE31467" s="10" t="s">
        <v>46056</v>
      </c>
      <c r="AF31467" s="10" t="s">
        <v>729</v>
      </c>
    </row>
    <row r="31468" spans="30:32" x14ac:dyDescent="0.2">
      <c r="AD31468" s="11" t="s">
        <v>47614</v>
      </c>
      <c r="AE31468" s="10" t="s">
        <v>46056</v>
      </c>
      <c r="AF31468" s="10" t="s">
        <v>729</v>
      </c>
    </row>
    <row r="31469" spans="30:32" x14ac:dyDescent="0.2">
      <c r="AD31469" s="11" t="s">
        <v>47615</v>
      </c>
      <c r="AE31469" s="10" t="s">
        <v>47616</v>
      </c>
      <c r="AF31469" s="10" t="s">
        <v>729</v>
      </c>
    </row>
    <row r="31470" spans="30:32" x14ac:dyDescent="0.2">
      <c r="AD31470" s="11" t="s">
        <v>47617</v>
      </c>
      <c r="AE31470" s="10" t="s">
        <v>15294</v>
      </c>
      <c r="AF31470" s="10" t="s">
        <v>729</v>
      </c>
    </row>
    <row r="31471" spans="30:32" x14ac:dyDescent="0.2">
      <c r="AD31471" s="11" t="s">
        <v>47618</v>
      </c>
      <c r="AE31471" s="10" t="s">
        <v>18053</v>
      </c>
      <c r="AF31471" s="10" t="s">
        <v>729</v>
      </c>
    </row>
    <row r="31472" spans="30:32" x14ac:dyDescent="0.2">
      <c r="AD31472" s="11" t="s">
        <v>47619</v>
      </c>
      <c r="AE31472" s="10" t="s">
        <v>21779</v>
      </c>
      <c r="AF31472" s="10" t="s">
        <v>729</v>
      </c>
    </row>
    <row r="31473" spans="30:32" x14ac:dyDescent="0.2">
      <c r="AD31473" s="11" t="s">
        <v>47620</v>
      </c>
      <c r="AE31473" s="10" t="s">
        <v>2775</v>
      </c>
      <c r="AF31473" s="10" t="s">
        <v>729</v>
      </c>
    </row>
    <row r="31474" spans="30:32" x14ac:dyDescent="0.2">
      <c r="AD31474" s="11" t="s">
        <v>47621</v>
      </c>
      <c r="AE31474" s="10" t="s">
        <v>23506</v>
      </c>
      <c r="AF31474" s="10" t="s">
        <v>729</v>
      </c>
    </row>
    <row r="31475" spans="30:32" x14ac:dyDescent="0.2">
      <c r="AD31475" s="11" t="s">
        <v>47622</v>
      </c>
      <c r="AE31475" s="10" t="s">
        <v>12815</v>
      </c>
      <c r="AF31475" s="10" t="s">
        <v>729</v>
      </c>
    </row>
    <row r="31476" spans="30:32" x14ac:dyDescent="0.2">
      <c r="AD31476" s="11" t="s">
        <v>47623</v>
      </c>
      <c r="AE31476" s="10" t="s">
        <v>47624</v>
      </c>
      <c r="AF31476" s="10" t="s">
        <v>729</v>
      </c>
    </row>
    <row r="31477" spans="30:32" x14ac:dyDescent="0.2">
      <c r="AD31477" s="11" t="s">
        <v>47625</v>
      </c>
      <c r="AE31477" s="10" t="s">
        <v>8231</v>
      </c>
      <c r="AF31477" s="10" t="s">
        <v>729</v>
      </c>
    </row>
    <row r="31478" spans="30:32" x14ac:dyDescent="0.2">
      <c r="AD31478" s="11" t="s">
        <v>47626</v>
      </c>
      <c r="AE31478" s="10" t="s">
        <v>47627</v>
      </c>
      <c r="AF31478" s="10" t="s">
        <v>729</v>
      </c>
    </row>
    <row r="31479" spans="30:32" x14ac:dyDescent="0.2">
      <c r="AD31479" s="11" t="s">
        <v>47628</v>
      </c>
      <c r="AE31479" s="10" t="s">
        <v>47629</v>
      </c>
      <c r="AF31479" s="10" t="s">
        <v>729</v>
      </c>
    </row>
    <row r="31480" spans="30:32" x14ac:dyDescent="0.2">
      <c r="AD31480" s="11" t="s">
        <v>47630</v>
      </c>
      <c r="AE31480" s="10" t="s">
        <v>47631</v>
      </c>
      <c r="AF31480" s="10" t="s">
        <v>729</v>
      </c>
    </row>
    <row r="31481" spans="30:32" x14ac:dyDescent="0.2">
      <c r="AD31481" s="11" t="s">
        <v>47632</v>
      </c>
      <c r="AE31481" s="10" t="s">
        <v>47631</v>
      </c>
      <c r="AF31481" s="10" t="s">
        <v>729</v>
      </c>
    </row>
    <row r="31482" spans="30:32" x14ac:dyDescent="0.2">
      <c r="AD31482" s="11" t="s">
        <v>47633</v>
      </c>
      <c r="AE31482" s="10" t="s">
        <v>47631</v>
      </c>
      <c r="AF31482" s="10" t="s">
        <v>729</v>
      </c>
    </row>
    <row r="31483" spans="30:32" x14ac:dyDescent="0.2">
      <c r="AD31483" s="11" t="s">
        <v>47634</v>
      </c>
      <c r="AE31483" s="10" t="s">
        <v>47631</v>
      </c>
      <c r="AF31483" s="10" t="s">
        <v>729</v>
      </c>
    </row>
    <row r="31484" spans="30:32" x14ac:dyDescent="0.2">
      <c r="AD31484" s="11" t="s">
        <v>47635</v>
      </c>
      <c r="AE31484" s="10" t="s">
        <v>47631</v>
      </c>
      <c r="AF31484" s="10" t="s">
        <v>729</v>
      </c>
    </row>
    <row r="31485" spans="30:32" x14ac:dyDescent="0.2">
      <c r="AD31485" s="11" t="s">
        <v>47636</v>
      </c>
      <c r="AE31485" s="10" t="s">
        <v>47631</v>
      </c>
      <c r="AF31485" s="10" t="s">
        <v>729</v>
      </c>
    </row>
    <row r="31486" spans="30:32" x14ac:dyDescent="0.2">
      <c r="AD31486" s="11" t="s">
        <v>47637</v>
      </c>
      <c r="AE31486" s="10" t="s">
        <v>47631</v>
      </c>
      <c r="AF31486" s="10" t="s">
        <v>729</v>
      </c>
    </row>
    <row r="31487" spans="30:32" x14ac:dyDescent="0.2">
      <c r="AD31487" s="11" t="s">
        <v>47638</v>
      </c>
      <c r="AE31487" s="10" t="s">
        <v>47631</v>
      </c>
      <c r="AF31487" s="10" t="s">
        <v>729</v>
      </c>
    </row>
    <row r="31488" spans="30:32" x14ac:dyDescent="0.2">
      <c r="AD31488" s="11" t="s">
        <v>47639</v>
      </c>
      <c r="AE31488" s="10" t="s">
        <v>47640</v>
      </c>
      <c r="AF31488" s="10" t="s">
        <v>729</v>
      </c>
    </row>
    <row r="31489" spans="30:32" x14ac:dyDescent="0.2">
      <c r="AD31489" s="11" t="s">
        <v>47641</v>
      </c>
      <c r="AE31489" s="10" t="s">
        <v>47642</v>
      </c>
      <c r="AF31489" s="10" t="s">
        <v>729</v>
      </c>
    </row>
    <row r="31490" spans="30:32" x14ac:dyDescent="0.2">
      <c r="AD31490" s="11" t="s">
        <v>47643</v>
      </c>
      <c r="AE31490" s="10" t="s">
        <v>9674</v>
      </c>
      <c r="AF31490" s="10" t="s">
        <v>729</v>
      </c>
    </row>
    <row r="31491" spans="30:32" x14ac:dyDescent="0.2">
      <c r="AD31491" s="11" t="s">
        <v>47644</v>
      </c>
      <c r="AE31491" s="10" t="s">
        <v>47645</v>
      </c>
      <c r="AF31491" s="10" t="s">
        <v>729</v>
      </c>
    </row>
    <row r="31492" spans="30:32" x14ac:dyDescent="0.2">
      <c r="AD31492" s="11" t="s">
        <v>47646</v>
      </c>
      <c r="AE31492" s="10" t="s">
        <v>47647</v>
      </c>
      <c r="AF31492" s="10" t="s">
        <v>729</v>
      </c>
    </row>
    <row r="31493" spans="30:32" x14ac:dyDescent="0.2">
      <c r="AD31493" s="11" t="s">
        <v>47648</v>
      </c>
      <c r="AE31493" s="10" t="s">
        <v>47649</v>
      </c>
      <c r="AF31493" s="10" t="s">
        <v>729</v>
      </c>
    </row>
    <row r="31494" spans="30:32" x14ac:dyDescent="0.2">
      <c r="AD31494" s="11" t="s">
        <v>47650</v>
      </c>
      <c r="AE31494" s="10" t="s">
        <v>38242</v>
      </c>
      <c r="AF31494" s="10" t="s">
        <v>729</v>
      </c>
    </row>
    <row r="31495" spans="30:32" x14ac:dyDescent="0.2">
      <c r="AD31495" s="11" t="s">
        <v>47651</v>
      </c>
      <c r="AE31495" s="10" t="s">
        <v>47652</v>
      </c>
      <c r="AF31495" s="10" t="s">
        <v>729</v>
      </c>
    </row>
    <row r="31496" spans="30:32" x14ac:dyDescent="0.2">
      <c r="AD31496" s="11" t="s">
        <v>47653</v>
      </c>
      <c r="AE31496" s="10" t="s">
        <v>45042</v>
      </c>
      <c r="AF31496" s="10" t="s">
        <v>729</v>
      </c>
    </row>
    <row r="31497" spans="30:32" x14ac:dyDescent="0.2">
      <c r="AD31497" s="11" t="s">
        <v>47654</v>
      </c>
      <c r="AE31497" s="10" t="s">
        <v>47655</v>
      </c>
      <c r="AF31497" s="10" t="s">
        <v>729</v>
      </c>
    </row>
    <row r="31498" spans="30:32" x14ac:dyDescent="0.2">
      <c r="AD31498" s="11" t="s">
        <v>47656</v>
      </c>
      <c r="AE31498" s="10" t="s">
        <v>47657</v>
      </c>
      <c r="AF31498" s="10" t="s">
        <v>729</v>
      </c>
    </row>
    <row r="31499" spans="30:32" x14ac:dyDescent="0.2">
      <c r="AD31499" s="11" t="s">
        <v>47658</v>
      </c>
      <c r="AE31499" s="10" t="s">
        <v>47659</v>
      </c>
      <c r="AF31499" s="10" t="s">
        <v>729</v>
      </c>
    </row>
    <row r="31500" spans="30:32" x14ac:dyDescent="0.2">
      <c r="AD31500" s="11" t="s">
        <v>47660</v>
      </c>
      <c r="AE31500" s="10" t="s">
        <v>47661</v>
      </c>
      <c r="AF31500" s="10" t="s">
        <v>729</v>
      </c>
    </row>
    <row r="31501" spans="30:32" x14ac:dyDescent="0.2">
      <c r="AD31501" s="11" t="s">
        <v>47662</v>
      </c>
      <c r="AE31501" s="10" t="s">
        <v>47663</v>
      </c>
      <c r="AF31501" s="10" t="s">
        <v>729</v>
      </c>
    </row>
    <row r="31502" spans="30:32" x14ac:dyDescent="0.2">
      <c r="AD31502" s="11" t="s">
        <v>47664</v>
      </c>
      <c r="AE31502" s="10" t="s">
        <v>47663</v>
      </c>
      <c r="AF31502" s="10" t="s">
        <v>729</v>
      </c>
    </row>
    <row r="31503" spans="30:32" x14ac:dyDescent="0.2">
      <c r="AD31503" s="11" t="s">
        <v>47665</v>
      </c>
      <c r="AE31503" s="10" t="s">
        <v>47666</v>
      </c>
      <c r="AF31503" s="10" t="s">
        <v>729</v>
      </c>
    </row>
    <row r="31504" spans="30:32" x14ac:dyDescent="0.2">
      <c r="AD31504" s="11" t="s">
        <v>47667</v>
      </c>
      <c r="AE31504" s="10" t="s">
        <v>25865</v>
      </c>
      <c r="AF31504" s="10" t="s">
        <v>729</v>
      </c>
    </row>
    <row r="31505" spans="30:32" x14ac:dyDescent="0.2">
      <c r="AD31505" s="11" t="s">
        <v>47668</v>
      </c>
      <c r="AE31505" s="10" t="s">
        <v>47669</v>
      </c>
      <c r="AF31505" s="10" t="s">
        <v>729</v>
      </c>
    </row>
    <row r="31506" spans="30:32" x14ac:dyDescent="0.2">
      <c r="AD31506" s="11" t="s">
        <v>47670</v>
      </c>
      <c r="AE31506" s="10" t="s">
        <v>47671</v>
      </c>
      <c r="AF31506" s="10" t="s">
        <v>729</v>
      </c>
    </row>
    <row r="31507" spans="30:32" x14ac:dyDescent="0.2">
      <c r="AD31507" s="11" t="s">
        <v>47672</v>
      </c>
      <c r="AE31507" s="10" t="s">
        <v>47671</v>
      </c>
      <c r="AF31507" s="10" t="s">
        <v>729</v>
      </c>
    </row>
    <row r="31508" spans="30:32" x14ac:dyDescent="0.2">
      <c r="AD31508" s="11" t="s">
        <v>47673</v>
      </c>
      <c r="AE31508" s="10" t="s">
        <v>47674</v>
      </c>
      <c r="AF31508" s="10" t="s">
        <v>729</v>
      </c>
    </row>
    <row r="31509" spans="30:32" x14ac:dyDescent="0.2">
      <c r="AD31509" s="11" t="s">
        <v>47675</v>
      </c>
      <c r="AE31509" s="10" t="s">
        <v>8978</v>
      </c>
      <c r="AF31509" s="10" t="s">
        <v>729</v>
      </c>
    </row>
    <row r="31510" spans="30:32" x14ac:dyDescent="0.2">
      <c r="AD31510" s="11" t="s">
        <v>47676</v>
      </c>
      <c r="AE31510" s="10" t="s">
        <v>47677</v>
      </c>
      <c r="AF31510" s="10" t="s">
        <v>729</v>
      </c>
    </row>
    <row r="31511" spans="30:32" x14ac:dyDescent="0.2">
      <c r="AD31511" s="11" t="s">
        <v>47678</v>
      </c>
      <c r="AE31511" s="10" t="s">
        <v>23212</v>
      </c>
      <c r="AF31511" s="10" t="s">
        <v>729</v>
      </c>
    </row>
    <row r="31512" spans="30:32" x14ac:dyDescent="0.2">
      <c r="AD31512" s="11" t="s">
        <v>47679</v>
      </c>
      <c r="AE31512" s="10" t="s">
        <v>23212</v>
      </c>
      <c r="AF31512" s="10" t="s">
        <v>729</v>
      </c>
    </row>
    <row r="31513" spans="30:32" x14ac:dyDescent="0.2">
      <c r="AD31513" s="11" t="s">
        <v>47680</v>
      </c>
      <c r="AE31513" s="10" t="s">
        <v>47681</v>
      </c>
      <c r="AF31513" s="10" t="s">
        <v>729</v>
      </c>
    </row>
    <row r="31514" spans="30:32" x14ac:dyDescent="0.2">
      <c r="AD31514" s="11" t="s">
        <v>47682</v>
      </c>
      <c r="AE31514" s="10" t="s">
        <v>47681</v>
      </c>
      <c r="AF31514" s="10" t="s">
        <v>729</v>
      </c>
    </row>
    <row r="31515" spans="30:32" x14ac:dyDescent="0.2">
      <c r="AD31515" s="11" t="s">
        <v>47683</v>
      </c>
      <c r="AE31515" s="10" t="s">
        <v>47681</v>
      </c>
      <c r="AF31515" s="10" t="s">
        <v>729</v>
      </c>
    </row>
    <row r="31516" spans="30:32" x14ac:dyDescent="0.2">
      <c r="AD31516" s="11" t="s">
        <v>47684</v>
      </c>
      <c r="AE31516" s="10" t="s">
        <v>47681</v>
      </c>
      <c r="AF31516" s="10" t="s">
        <v>729</v>
      </c>
    </row>
    <row r="31517" spans="30:32" x14ac:dyDescent="0.2">
      <c r="AD31517" s="11" t="s">
        <v>47685</v>
      </c>
      <c r="AE31517" s="10" t="s">
        <v>47686</v>
      </c>
      <c r="AF31517" s="10" t="s">
        <v>729</v>
      </c>
    </row>
    <row r="31518" spans="30:32" x14ac:dyDescent="0.2">
      <c r="AD31518" s="11" t="s">
        <v>47687</v>
      </c>
      <c r="AE31518" s="10" t="s">
        <v>8640</v>
      </c>
      <c r="AF31518" s="10" t="s">
        <v>729</v>
      </c>
    </row>
    <row r="31519" spans="30:32" x14ac:dyDescent="0.2">
      <c r="AD31519" s="11" t="s">
        <v>47688</v>
      </c>
      <c r="AE31519" s="10" t="s">
        <v>17964</v>
      </c>
      <c r="AF31519" s="10" t="s">
        <v>729</v>
      </c>
    </row>
    <row r="31520" spans="30:32" x14ac:dyDescent="0.2">
      <c r="AD31520" s="11" t="s">
        <v>47689</v>
      </c>
      <c r="AE31520" s="10" t="s">
        <v>17964</v>
      </c>
      <c r="AF31520" s="10" t="s">
        <v>729</v>
      </c>
    </row>
    <row r="31521" spans="30:32" x14ac:dyDescent="0.2">
      <c r="AD31521" s="11" t="s">
        <v>47690</v>
      </c>
      <c r="AE31521" s="10" t="s">
        <v>17964</v>
      </c>
      <c r="AF31521" s="10" t="s">
        <v>729</v>
      </c>
    </row>
    <row r="31522" spans="30:32" x14ac:dyDescent="0.2">
      <c r="AD31522" s="11" t="s">
        <v>47691</v>
      </c>
      <c r="AE31522" s="10" t="s">
        <v>17964</v>
      </c>
      <c r="AF31522" s="10" t="s">
        <v>729</v>
      </c>
    </row>
    <row r="31523" spans="30:32" x14ac:dyDescent="0.2">
      <c r="AD31523" s="11" t="s">
        <v>47692</v>
      </c>
      <c r="AE31523" s="10" t="s">
        <v>17964</v>
      </c>
      <c r="AF31523" s="10" t="s">
        <v>729</v>
      </c>
    </row>
    <row r="31524" spans="30:32" x14ac:dyDescent="0.2">
      <c r="AD31524" s="11" t="s">
        <v>47693</v>
      </c>
      <c r="AE31524" s="10" t="s">
        <v>17964</v>
      </c>
      <c r="AF31524" s="10" t="s">
        <v>729</v>
      </c>
    </row>
    <row r="31525" spans="30:32" x14ac:dyDescent="0.2">
      <c r="AD31525" s="11" t="s">
        <v>47694</v>
      </c>
      <c r="AE31525" s="10" t="s">
        <v>17964</v>
      </c>
      <c r="AF31525" s="10" t="s">
        <v>729</v>
      </c>
    </row>
    <row r="31526" spans="30:32" x14ac:dyDescent="0.2">
      <c r="AD31526" s="11" t="s">
        <v>47695</v>
      </c>
      <c r="AE31526" s="10" t="s">
        <v>17964</v>
      </c>
      <c r="AF31526" s="10" t="s">
        <v>729</v>
      </c>
    </row>
    <row r="31527" spans="30:32" x14ac:dyDescent="0.2">
      <c r="AD31527" s="11" t="s">
        <v>47696</v>
      </c>
      <c r="AE31527" s="10" t="s">
        <v>17964</v>
      </c>
      <c r="AF31527" s="10" t="s">
        <v>729</v>
      </c>
    </row>
    <row r="31528" spans="30:32" x14ac:dyDescent="0.2">
      <c r="AD31528" s="11" t="s">
        <v>47697</v>
      </c>
      <c r="AE31528" s="10" t="s">
        <v>17964</v>
      </c>
      <c r="AF31528" s="10" t="s">
        <v>729</v>
      </c>
    </row>
    <row r="31529" spans="30:32" x14ac:dyDescent="0.2">
      <c r="AD31529" s="11" t="s">
        <v>47698</v>
      </c>
      <c r="AE31529" s="10" t="s">
        <v>17964</v>
      </c>
      <c r="AF31529" s="10" t="s">
        <v>729</v>
      </c>
    </row>
    <row r="31530" spans="30:32" x14ac:dyDescent="0.2">
      <c r="AD31530" s="11" t="s">
        <v>47699</v>
      </c>
      <c r="AE31530" s="10" t="s">
        <v>17964</v>
      </c>
      <c r="AF31530" s="10" t="s">
        <v>729</v>
      </c>
    </row>
    <row r="31531" spans="30:32" x14ac:dyDescent="0.2">
      <c r="AD31531" s="11" t="s">
        <v>47700</v>
      </c>
      <c r="AE31531" s="10" t="s">
        <v>17964</v>
      </c>
      <c r="AF31531" s="10" t="s">
        <v>729</v>
      </c>
    </row>
    <row r="31532" spans="30:32" x14ac:dyDescent="0.2">
      <c r="AD31532" s="11" t="s">
        <v>47701</v>
      </c>
      <c r="AE31532" s="10" t="s">
        <v>17964</v>
      </c>
      <c r="AF31532" s="10" t="s">
        <v>729</v>
      </c>
    </row>
    <row r="31533" spans="30:32" x14ac:dyDescent="0.2">
      <c r="AD31533" s="11" t="s">
        <v>47702</v>
      </c>
      <c r="AE31533" s="10" t="s">
        <v>47703</v>
      </c>
      <c r="AF31533" s="10" t="s">
        <v>729</v>
      </c>
    </row>
    <row r="31534" spans="30:32" x14ac:dyDescent="0.2">
      <c r="AD31534" s="11" t="s">
        <v>47704</v>
      </c>
      <c r="AE31534" s="10" t="s">
        <v>18195</v>
      </c>
      <c r="AF31534" s="10" t="s">
        <v>729</v>
      </c>
    </row>
    <row r="31535" spans="30:32" x14ac:dyDescent="0.2">
      <c r="AD31535" s="11" t="s">
        <v>47705</v>
      </c>
      <c r="AE31535" s="10" t="s">
        <v>18195</v>
      </c>
      <c r="AF31535" s="10" t="s">
        <v>729</v>
      </c>
    </row>
    <row r="31536" spans="30:32" x14ac:dyDescent="0.2">
      <c r="AD31536" s="11" t="s">
        <v>47706</v>
      </c>
      <c r="AE31536" s="10" t="s">
        <v>18199</v>
      </c>
      <c r="AF31536" s="10" t="s">
        <v>729</v>
      </c>
    </row>
    <row r="31537" spans="30:32" x14ac:dyDescent="0.2">
      <c r="AD31537" s="11" t="s">
        <v>47707</v>
      </c>
      <c r="AE31537" s="10" t="s">
        <v>47708</v>
      </c>
      <c r="AF31537" s="10" t="s">
        <v>729</v>
      </c>
    </row>
    <row r="31538" spans="30:32" x14ac:dyDescent="0.2">
      <c r="AD31538" s="11" t="s">
        <v>47709</v>
      </c>
      <c r="AE31538" s="10" t="s">
        <v>47710</v>
      </c>
      <c r="AF31538" s="10" t="s">
        <v>729</v>
      </c>
    </row>
    <row r="31539" spans="30:32" x14ac:dyDescent="0.2">
      <c r="AD31539" s="11" t="s">
        <v>47711</v>
      </c>
      <c r="AE31539" s="10" t="s">
        <v>47712</v>
      </c>
      <c r="AF31539" s="10" t="s">
        <v>729</v>
      </c>
    </row>
    <row r="31540" spans="30:32" x14ac:dyDescent="0.2">
      <c r="AD31540" s="11" t="s">
        <v>47713</v>
      </c>
      <c r="AE31540" s="10" t="s">
        <v>47714</v>
      </c>
      <c r="AF31540" s="10" t="s">
        <v>729</v>
      </c>
    </row>
    <row r="31541" spans="30:32" x14ac:dyDescent="0.2">
      <c r="AD31541" s="11" t="s">
        <v>47715</v>
      </c>
      <c r="AE31541" s="10" t="s">
        <v>47714</v>
      </c>
      <c r="AF31541" s="10" t="s">
        <v>729</v>
      </c>
    </row>
    <row r="31542" spans="30:32" x14ac:dyDescent="0.2">
      <c r="AD31542" s="11" t="s">
        <v>47716</v>
      </c>
      <c r="AE31542" s="10" t="s">
        <v>47717</v>
      </c>
      <c r="AF31542" s="10" t="s">
        <v>729</v>
      </c>
    </row>
    <row r="31543" spans="30:32" x14ac:dyDescent="0.2">
      <c r="AD31543" s="11" t="s">
        <v>47718</v>
      </c>
      <c r="AE31543" s="10" t="s">
        <v>47719</v>
      </c>
      <c r="AF31543" s="10" t="s">
        <v>729</v>
      </c>
    </row>
    <row r="31544" spans="30:32" x14ac:dyDescent="0.2">
      <c r="AD31544" s="11" t="s">
        <v>47720</v>
      </c>
      <c r="AE31544" s="10" t="s">
        <v>18245</v>
      </c>
      <c r="AF31544" s="10" t="s">
        <v>729</v>
      </c>
    </row>
    <row r="31545" spans="30:32" x14ac:dyDescent="0.2">
      <c r="AD31545" s="11" t="s">
        <v>47721</v>
      </c>
      <c r="AE31545" s="10" t="s">
        <v>18245</v>
      </c>
      <c r="AF31545" s="10" t="s">
        <v>729</v>
      </c>
    </row>
    <row r="31546" spans="30:32" x14ac:dyDescent="0.2">
      <c r="AD31546" s="11" t="s">
        <v>47722</v>
      </c>
      <c r="AE31546" s="10" t="s">
        <v>18245</v>
      </c>
      <c r="AF31546" s="10" t="s">
        <v>729</v>
      </c>
    </row>
    <row r="31547" spans="30:32" x14ac:dyDescent="0.2">
      <c r="AD31547" s="11" t="s">
        <v>47723</v>
      </c>
      <c r="AE31547" s="10" t="s">
        <v>18245</v>
      </c>
      <c r="AF31547" s="10" t="s">
        <v>729</v>
      </c>
    </row>
    <row r="31548" spans="30:32" x14ac:dyDescent="0.2">
      <c r="AD31548" s="11" t="s">
        <v>47724</v>
      </c>
      <c r="AE31548" s="10" t="s">
        <v>18245</v>
      </c>
      <c r="AF31548" s="10" t="s">
        <v>729</v>
      </c>
    </row>
    <row r="31549" spans="30:32" x14ac:dyDescent="0.2">
      <c r="AD31549" s="11" t="s">
        <v>47725</v>
      </c>
      <c r="AE31549" s="10" t="s">
        <v>18245</v>
      </c>
      <c r="AF31549" s="10" t="s">
        <v>729</v>
      </c>
    </row>
    <row r="31550" spans="30:32" x14ac:dyDescent="0.2">
      <c r="AD31550" s="11" t="s">
        <v>47726</v>
      </c>
      <c r="AE31550" s="10" t="s">
        <v>18245</v>
      </c>
      <c r="AF31550" s="10" t="s">
        <v>729</v>
      </c>
    </row>
    <row r="31551" spans="30:32" x14ac:dyDescent="0.2">
      <c r="AD31551" s="11" t="s">
        <v>47727</v>
      </c>
      <c r="AE31551" s="10" t="s">
        <v>47728</v>
      </c>
      <c r="AF31551" s="10" t="s">
        <v>729</v>
      </c>
    </row>
    <row r="31552" spans="30:32" x14ac:dyDescent="0.2">
      <c r="AD31552" s="11" t="s">
        <v>47729</v>
      </c>
      <c r="AE31552" s="10" t="s">
        <v>14121</v>
      </c>
      <c r="AF31552" s="10" t="s">
        <v>729</v>
      </c>
    </row>
    <row r="31553" spans="30:32" x14ac:dyDescent="0.2">
      <c r="AD31553" s="11" t="s">
        <v>47730</v>
      </c>
      <c r="AE31553" s="10" t="s">
        <v>4965</v>
      </c>
      <c r="AF31553" s="10" t="s">
        <v>729</v>
      </c>
    </row>
    <row r="31554" spans="30:32" x14ac:dyDescent="0.2">
      <c r="AD31554" s="11" t="s">
        <v>47731</v>
      </c>
      <c r="AE31554" s="10" t="s">
        <v>41321</v>
      </c>
      <c r="AF31554" s="10" t="s">
        <v>729</v>
      </c>
    </row>
    <row r="31555" spans="30:32" x14ac:dyDescent="0.2">
      <c r="AD31555" s="11" t="s">
        <v>47732</v>
      </c>
      <c r="AE31555" s="10" t="s">
        <v>47733</v>
      </c>
      <c r="AF31555" s="10" t="s">
        <v>729</v>
      </c>
    </row>
    <row r="31556" spans="30:32" x14ac:dyDescent="0.2">
      <c r="AD31556" s="11" t="s">
        <v>47734</v>
      </c>
      <c r="AE31556" s="10" t="s">
        <v>47735</v>
      </c>
      <c r="AF31556" s="10" t="s">
        <v>729</v>
      </c>
    </row>
    <row r="31557" spans="30:32" x14ac:dyDescent="0.2">
      <c r="AD31557" s="11" t="s">
        <v>47736</v>
      </c>
      <c r="AE31557" s="10" t="s">
        <v>47737</v>
      </c>
      <c r="AF31557" s="10" t="s">
        <v>729</v>
      </c>
    </row>
    <row r="31558" spans="30:32" x14ac:dyDescent="0.2">
      <c r="AD31558" s="11" t="s">
        <v>47738</v>
      </c>
      <c r="AE31558" s="10" t="s">
        <v>47739</v>
      </c>
      <c r="AF31558" s="10" t="s">
        <v>729</v>
      </c>
    </row>
    <row r="31559" spans="30:32" x14ac:dyDescent="0.2">
      <c r="AD31559" s="11" t="s">
        <v>47740</v>
      </c>
      <c r="AE31559" s="10" t="s">
        <v>47741</v>
      </c>
      <c r="AF31559" s="10" t="s">
        <v>729</v>
      </c>
    </row>
    <row r="31560" spans="30:32" x14ac:dyDescent="0.2">
      <c r="AD31560" s="11" t="s">
        <v>47742</v>
      </c>
      <c r="AE31560" s="10" t="s">
        <v>7154</v>
      </c>
      <c r="AF31560" s="10" t="s">
        <v>729</v>
      </c>
    </row>
    <row r="31561" spans="30:32" x14ac:dyDescent="0.2">
      <c r="AD31561" s="11" t="s">
        <v>47743</v>
      </c>
      <c r="AE31561" s="10" t="s">
        <v>7154</v>
      </c>
      <c r="AF31561" s="10" t="s">
        <v>729</v>
      </c>
    </row>
    <row r="31562" spans="30:32" x14ac:dyDescent="0.2">
      <c r="AD31562" s="11" t="s">
        <v>47744</v>
      </c>
      <c r="AE31562" s="10" t="s">
        <v>47745</v>
      </c>
      <c r="AF31562" s="10" t="s">
        <v>729</v>
      </c>
    </row>
    <row r="31563" spans="30:32" x14ac:dyDescent="0.2">
      <c r="AD31563" s="11" t="s">
        <v>47746</v>
      </c>
      <c r="AE31563" s="10" t="s">
        <v>47747</v>
      </c>
      <c r="AF31563" s="10" t="s">
        <v>729</v>
      </c>
    </row>
    <row r="31564" spans="30:32" x14ac:dyDescent="0.2">
      <c r="AD31564" s="11" t="s">
        <v>47748</v>
      </c>
      <c r="AE31564" s="10" t="s">
        <v>47749</v>
      </c>
      <c r="AF31564" s="10" t="s">
        <v>729</v>
      </c>
    </row>
    <row r="31565" spans="30:32" x14ac:dyDescent="0.2">
      <c r="AD31565" s="11" t="s">
        <v>47750</v>
      </c>
      <c r="AE31565" s="10" t="s">
        <v>44210</v>
      </c>
      <c r="AF31565" s="10" t="s">
        <v>729</v>
      </c>
    </row>
    <row r="31566" spans="30:32" x14ac:dyDescent="0.2">
      <c r="AD31566" s="11" t="s">
        <v>47751</v>
      </c>
      <c r="AE31566" s="10" t="s">
        <v>44210</v>
      </c>
      <c r="AF31566" s="10" t="s">
        <v>729</v>
      </c>
    </row>
    <row r="31567" spans="30:32" x14ac:dyDescent="0.2">
      <c r="AD31567" s="11" t="s">
        <v>47752</v>
      </c>
      <c r="AE31567" s="10" t="s">
        <v>44210</v>
      </c>
      <c r="AF31567" s="10" t="s">
        <v>729</v>
      </c>
    </row>
    <row r="31568" spans="30:32" x14ac:dyDescent="0.2">
      <c r="AD31568" s="11" t="s">
        <v>47753</v>
      </c>
      <c r="AE31568" s="10" t="s">
        <v>44210</v>
      </c>
      <c r="AF31568" s="10" t="s">
        <v>729</v>
      </c>
    </row>
    <row r="31569" spans="30:32" x14ac:dyDescent="0.2">
      <c r="AD31569" s="11" t="s">
        <v>47754</v>
      </c>
      <c r="AE31569" s="10" t="s">
        <v>44210</v>
      </c>
      <c r="AF31569" s="10" t="s">
        <v>729</v>
      </c>
    </row>
    <row r="31570" spans="30:32" x14ac:dyDescent="0.2">
      <c r="AD31570" s="11" t="s">
        <v>47755</v>
      </c>
      <c r="AE31570" s="10" t="s">
        <v>44210</v>
      </c>
      <c r="AF31570" s="10" t="s">
        <v>729</v>
      </c>
    </row>
    <row r="31571" spans="30:32" x14ac:dyDescent="0.2">
      <c r="AD31571" s="11" t="s">
        <v>47756</v>
      </c>
      <c r="AE31571" s="10" t="s">
        <v>1432</v>
      </c>
      <c r="AF31571" s="10" t="s">
        <v>729</v>
      </c>
    </row>
    <row r="31572" spans="30:32" x14ac:dyDescent="0.2">
      <c r="AD31572" s="11" t="s">
        <v>47757</v>
      </c>
      <c r="AE31572" s="10" t="s">
        <v>47758</v>
      </c>
      <c r="AF31572" s="10" t="s">
        <v>729</v>
      </c>
    </row>
    <row r="31573" spans="30:32" x14ac:dyDescent="0.2">
      <c r="AD31573" s="11" t="s">
        <v>47759</v>
      </c>
      <c r="AE31573" s="10" t="s">
        <v>47758</v>
      </c>
      <c r="AF31573" s="10" t="s">
        <v>729</v>
      </c>
    </row>
    <row r="31574" spans="30:32" x14ac:dyDescent="0.2">
      <c r="AD31574" s="11" t="s">
        <v>47760</v>
      </c>
      <c r="AE31574" s="10" t="s">
        <v>47758</v>
      </c>
      <c r="AF31574" s="10" t="s">
        <v>729</v>
      </c>
    </row>
    <row r="31575" spans="30:32" x14ac:dyDescent="0.2">
      <c r="AD31575" s="11" t="s">
        <v>47761</v>
      </c>
      <c r="AE31575" s="10" t="s">
        <v>47758</v>
      </c>
      <c r="AF31575" s="10" t="s">
        <v>729</v>
      </c>
    </row>
    <row r="31576" spans="30:32" x14ac:dyDescent="0.2">
      <c r="AD31576" s="11" t="s">
        <v>47762</v>
      </c>
      <c r="AE31576" s="10" t="s">
        <v>47758</v>
      </c>
      <c r="AF31576" s="10" t="s">
        <v>729</v>
      </c>
    </row>
    <row r="31577" spans="30:32" x14ac:dyDescent="0.2">
      <c r="AD31577" s="11" t="s">
        <v>47763</v>
      </c>
      <c r="AE31577" s="10" t="s">
        <v>47758</v>
      </c>
      <c r="AF31577" s="10" t="s">
        <v>729</v>
      </c>
    </row>
    <row r="31578" spans="30:32" x14ac:dyDescent="0.2">
      <c r="AD31578" s="11" t="s">
        <v>47764</v>
      </c>
      <c r="AE31578" s="10" t="s">
        <v>47758</v>
      </c>
      <c r="AF31578" s="10" t="s">
        <v>729</v>
      </c>
    </row>
    <row r="31579" spans="30:32" x14ac:dyDescent="0.2">
      <c r="AD31579" s="11" t="s">
        <v>47765</v>
      </c>
      <c r="AE31579" s="10" t="s">
        <v>47758</v>
      </c>
      <c r="AF31579" s="10" t="s">
        <v>729</v>
      </c>
    </row>
    <row r="31580" spans="30:32" x14ac:dyDescent="0.2">
      <c r="AD31580" s="11" t="s">
        <v>47766</v>
      </c>
      <c r="AE31580" s="10" t="s">
        <v>10035</v>
      </c>
      <c r="AF31580" s="10" t="s">
        <v>729</v>
      </c>
    </row>
    <row r="31581" spans="30:32" x14ac:dyDescent="0.2">
      <c r="AD31581" s="11" t="s">
        <v>47767</v>
      </c>
      <c r="AE31581" s="10" t="s">
        <v>36265</v>
      </c>
      <c r="AF31581" s="10" t="s">
        <v>729</v>
      </c>
    </row>
    <row r="31582" spans="30:32" x14ac:dyDescent="0.2">
      <c r="AD31582" s="11" t="s">
        <v>47768</v>
      </c>
      <c r="AE31582" s="10" t="s">
        <v>36265</v>
      </c>
      <c r="AF31582" s="10" t="s">
        <v>729</v>
      </c>
    </row>
    <row r="31583" spans="30:32" x14ac:dyDescent="0.2">
      <c r="AD31583" s="11" t="s">
        <v>47769</v>
      </c>
      <c r="AE31583" s="10" t="s">
        <v>36265</v>
      </c>
      <c r="AF31583" s="10" t="s">
        <v>729</v>
      </c>
    </row>
    <row r="31584" spans="30:32" x14ac:dyDescent="0.2">
      <c r="AD31584" s="11" t="s">
        <v>47770</v>
      </c>
      <c r="AE31584" s="10" t="s">
        <v>47771</v>
      </c>
      <c r="AF31584" s="10" t="s">
        <v>729</v>
      </c>
    </row>
    <row r="31585" spans="30:32" x14ac:dyDescent="0.2">
      <c r="AD31585" s="11" t="s">
        <v>47772</v>
      </c>
      <c r="AE31585" s="10" t="s">
        <v>47773</v>
      </c>
      <c r="AF31585" s="10" t="s">
        <v>729</v>
      </c>
    </row>
    <row r="31586" spans="30:32" x14ac:dyDescent="0.2">
      <c r="AD31586" s="11" t="s">
        <v>47774</v>
      </c>
      <c r="AE31586" s="10" t="s">
        <v>47775</v>
      </c>
      <c r="AF31586" s="10" t="s">
        <v>729</v>
      </c>
    </row>
    <row r="31587" spans="30:32" x14ac:dyDescent="0.2">
      <c r="AD31587" s="11" t="s">
        <v>47776</v>
      </c>
      <c r="AE31587" s="10" t="s">
        <v>2923</v>
      </c>
      <c r="AF31587" s="10" t="s">
        <v>729</v>
      </c>
    </row>
    <row r="31588" spans="30:32" x14ac:dyDescent="0.2">
      <c r="AD31588" s="11" t="s">
        <v>47777</v>
      </c>
      <c r="AE31588" s="10" t="s">
        <v>47778</v>
      </c>
      <c r="AF31588" s="10" t="s">
        <v>729</v>
      </c>
    </row>
    <row r="31589" spans="30:32" x14ac:dyDescent="0.2">
      <c r="AD31589" s="11" t="s">
        <v>47779</v>
      </c>
      <c r="AE31589" s="10" t="s">
        <v>47780</v>
      </c>
      <c r="AF31589" s="10" t="s">
        <v>729</v>
      </c>
    </row>
    <row r="31590" spans="30:32" x14ac:dyDescent="0.2">
      <c r="AD31590" s="11" t="s">
        <v>47781</v>
      </c>
      <c r="AE31590" s="10" t="s">
        <v>4996</v>
      </c>
      <c r="AF31590" s="10" t="s">
        <v>729</v>
      </c>
    </row>
    <row r="31591" spans="30:32" x14ac:dyDescent="0.2">
      <c r="AD31591" s="11" t="s">
        <v>47782</v>
      </c>
      <c r="AE31591" s="10" t="s">
        <v>47783</v>
      </c>
      <c r="AF31591" s="10" t="s">
        <v>729</v>
      </c>
    </row>
    <row r="31592" spans="30:32" x14ac:dyDescent="0.2">
      <c r="AD31592" s="11" t="s">
        <v>47784</v>
      </c>
      <c r="AE31592" s="10" t="s">
        <v>6623</v>
      </c>
      <c r="AF31592" s="10" t="s">
        <v>729</v>
      </c>
    </row>
    <row r="31593" spans="30:32" x14ac:dyDescent="0.2">
      <c r="AD31593" s="11" t="s">
        <v>47785</v>
      </c>
      <c r="AE31593" s="10" t="s">
        <v>47786</v>
      </c>
      <c r="AF31593" s="10" t="s">
        <v>729</v>
      </c>
    </row>
    <row r="31594" spans="30:32" x14ac:dyDescent="0.2">
      <c r="AD31594" s="11" t="s">
        <v>47787</v>
      </c>
      <c r="AE31594" s="10" t="s">
        <v>30266</v>
      </c>
      <c r="AF31594" s="10" t="s">
        <v>729</v>
      </c>
    </row>
    <row r="31595" spans="30:32" x14ac:dyDescent="0.2">
      <c r="AD31595" s="11" t="s">
        <v>47788</v>
      </c>
      <c r="AE31595" s="10" t="s">
        <v>24499</v>
      </c>
      <c r="AF31595" s="10" t="s">
        <v>729</v>
      </c>
    </row>
    <row r="31596" spans="30:32" x14ac:dyDescent="0.2">
      <c r="AD31596" s="11" t="s">
        <v>47789</v>
      </c>
      <c r="AE31596" s="10" t="s">
        <v>47790</v>
      </c>
      <c r="AF31596" s="10" t="s">
        <v>729</v>
      </c>
    </row>
    <row r="31597" spans="30:32" x14ac:dyDescent="0.2">
      <c r="AD31597" s="11" t="s">
        <v>47791</v>
      </c>
      <c r="AE31597" s="10" t="s">
        <v>47792</v>
      </c>
      <c r="AF31597" s="10" t="s">
        <v>729</v>
      </c>
    </row>
    <row r="31598" spans="30:32" x14ac:dyDescent="0.2">
      <c r="AD31598" s="11" t="s">
        <v>47793</v>
      </c>
      <c r="AE31598" s="10" t="s">
        <v>23275</v>
      </c>
      <c r="AF31598" s="10" t="s">
        <v>729</v>
      </c>
    </row>
    <row r="31599" spans="30:32" x14ac:dyDescent="0.2">
      <c r="AD31599" s="11" t="s">
        <v>47794</v>
      </c>
      <c r="AE31599" s="10" t="s">
        <v>2141</v>
      </c>
      <c r="AF31599" s="10" t="s">
        <v>729</v>
      </c>
    </row>
    <row r="31600" spans="30:32" x14ac:dyDescent="0.2">
      <c r="AD31600" s="11" t="s">
        <v>47795</v>
      </c>
      <c r="AE31600" s="10" t="s">
        <v>47796</v>
      </c>
      <c r="AF31600" s="10" t="s">
        <v>729</v>
      </c>
    </row>
    <row r="31601" spans="30:32" x14ac:dyDescent="0.2">
      <c r="AD31601" s="11" t="s">
        <v>47797</v>
      </c>
      <c r="AE31601" s="10" t="s">
        <v>44293</v>
      </c>
      <c r="AF31601" s="10" t="s">
        <v>729</v>
      </c>
    </row>
    <row r="31602" spans="30:32" x14ac:dyDescent="0.2">
      <c r="AD31602" s="11" t="s">
        <v>47798</v>
      </c>
      <c r="AE31602" s="10" t="s">
        <v>47799</v>
      </c>
      <c r="AF31602" s="10" t="s">
        <v>729</v>
      </c>
    </row>
    <row r="31603" spans="30:32" x14ac:dyDescent="0.2">
      <c r="AD31603" s="11" t="s">
        <v>47800</v>
      </c>
      <c r="AE31603" s="10" t="s">
        <v>47801</v>
      </c>
      <c r="AF31603" s="10" t="s">
        <v>729</v>
      </c>
    </row>
    <row r="31604" spans="30:32" x14ac:dyDescent="0.2">
      <c r="AD31604" s="11" t="s">
        <v>47802</v>
      </c>
      <c r="AE31604" s="10" t="s">
        <v>47803</v>
      </c>
      <c r="AF31604" s="10" t="s">
        <v>729</v>
      </c>
    </row>
    <row r="31605" spans="30:32" x14ac:dyDescent="0.2">
      <c r="AD31605" s="11" t="s">
        <v>47804</v>
      </c>
      <c r="AE31605" s="10" t="s">
        <v>47805</v>
      </c>
      <c r="AF31605" s="10" t="s">
        <v>729</v>
      </c>
    </row>
    <row r="31606" spans="30:32" x14ac:dyDescent="0.2">
      <c r="AD31606" s="11" t="s">
        <v>47806</v>
      </c>
      <c r="AE31606" s="10" t="s">
        <v>1676</v>
      </c>
      <c r="AF31606" s="10" t="s">
        <v>729</v>
      </c>
    </row>
    <row r="31607" spans="30:32" x14ac:dyDescent="0.2">
      <c r="AD31607" s="11" t="s">
        <v>47807</v>
      </c>
      <c r="AE31607" s="10" t="s">
        <v>47808</v>
      </c>
      <c r="AF31607" s="10" t="s">
        <v>729</v>
      </c>
    </row>
    <row r="31608" spans="30:32" x14ac:dyDescent="0.2">
      <c r="AD31608" s="11" t="s">
        <v>47809</v>
      </c>
      <c r="AE31608" s="10" t="s">
        <v>2217</v>
      </c>
      <c r="AF31608" s="10" t="s">
        <v>729</v>
      </c>
    </row>
    <row r="31609" spans="30:32" x14ac:dyDescent="0.2">
      <c r="AD31609" s="11" t="s">
        <v>47810</v>
      </c>
      <c r="AE31609" s="10" t="s">
        <v>2217</v>
      </c>
      <c r="AF31609" s="10" t="s">
        <v>729</v>
      </c>
    </row>
    <row r="31610" spans="30:32" x14ac:dyDescent="0.2">
      <c r="AD31610" s="11" t="s">
        <v>47811</v>
      </c>
      <c r="AE31610" s="10" t="s">
        <v>19689</v>
      </c>
      <c r="AF31610" s="10" t="s">
        <v>729</v>
      </c>
    </row>
    <row r="31611" spans="30:32" x14ac:dyDescent="0.2">
      <c r="AD31611" s="11" t="s">
        <v>47812</v>
      </c>
      <c r="AE31611" s="10" t="s">
        <v>47813</v>
      </c>
      <c r="AF31611" s="10" t="s">
        <v>729</v>
      </c>
    </row>
    <row r="31612" spans="30:32" x14ac:dyDescent="0.2">
      <c r="AD31612" s="11" t="s">
        <v>47814</v>
      </c>
      <c r="AE31612" s="10" t="s">
        <v>47813</v>
      </c>
      <c r="AF31612" s="10" t="s">
        <v>729</v>
      </c>
    </row>
    <row r="31613" spans="30:32" x14ac:dyDescent="0.2">
      <c r="AD31613" s="11" t="s">
        <v>47815</v>
      </c>
      <c r="AE31613" s="10" t="s">
        <v>47816</v>
      </c>
      <c r="AF31613" s="10" t="s">
        <v>729</v>
      </c>
    </row>
    <row r="31614" spans="30:32" x14ac:dyDescent="0.2">
      <c r="AD31614" s="11" t="s">
        <v>47817</v>
      </c>
      <c r="AE31614" s="10" t="s">
        <v>47818</v>
      </c>
      <c r="AF31614" s="10" t="s">
        <v>729</v>
      </c>
    </row>
    <row r="31615" spans="30:32" x14ac:dyDescent="0.2">
      <c r="AD31615" s="11" t="s">
        <v>47819</v>
      </c>
      <c r="AE31615" s="10" t="s">
        <v>47820</v>
      </c>
      <c r="AF31615" s="10" t="s">
        <v>729</v>
      </c>
    </row>
    <row r="31616" spans="30:32" x14ac:dyDescent="0.2">
      <c r="AD31616" s="11" t="s">
        <v>47821</v>
      </c>
      <c r="AE31616" s="10" t="s">
        <v>47820</v>
      </c>
      <c r="AF31616" s="10" t="s">
        <v>729</v>
      </c>
    </row>
    <row r="31617" spans="30:32" x14ac:dyDescent="0.2">
      <c r="AD31617" s="11" t="s">
        <v>47822</v>
      </c>
      <c r="AE31617" s="10" t="s">
        <v>47820</v>
      </c>
      <c r="AF31617" s="10" t="s">
        <v>729</v>
      </c>
    </row>
    <row r="31618" spans="30:32" x14ac:dyDescent="0.2">
      <c r="AD31618" s="11" t="s">
        <v>47823</v>
      </c>
      <c r="AE31618" s="10" t="s">
        <v>47820</v>
      </c>
      <c r="AF31618" s="10" t="s">
        <v>729</v>
      </c>
    </row>
    <row r="31619" spans="30:32" x14ac:dyDescent="0.2">
      <c r="AD31619" s="11" t="s">
        <v>47824</v>
      </c>
      <c r="AE31619" s="10" t="s">
        <v>47820</v>
      </c>
      <c r="AF31619" s="10" t="s">
        <v>729</v>
      </c>
    </row>
    <row r="31620" spans="30:32" x14ac:dyDescent="0.2">
      <c r="AD31620" s="11" t="s">
        <v>47825</v>
      </c>
      <c r="AE31620" s="10" t="s">
        <v>47820</v>
      </c>
      <c r="AF31620" s="10" t="s">
        <v>729</v>
      </c>
    </row>
    <row r="31621" spans="30:32" x14ac:dyDescent="0.2">
      <c r="AD31621" s="11" t="s">
        <v>47826</v>
      </c>
      <c r="AE31621" s="10" t="s">
        <v>5081</v>
      </c>
      <c r="AF31621" s="10" t="s">
        <v>729</v>
      </c>
    </row>
    <row r="31622" spans="30:32" x14ac:dyDescent="0.2">
      <c r="AD31622" s="11" t="s">
        <v>47827</v>
      </c>
      <c r="AE31622" s="10" t="s">
        <v>47828</v>
      </c>
      <c r="AF31622" s="10" t="s">
        <v>729</v>
      </c>
    </row>
    <row r="31623" spans="30:32" x14ac:dyDescent="0.2">
      <c r="AD31623" s="11" t="s">
        <v>47829</v>
      </c>
      <c r="AE31623" s="10" t="s">
        <v>47830</v>
      </c>
      <c r="AF31623" s="10" t="s">
        <v>729</v>
      </c>
    </row>
    <row r="31624" spans="30:32" x14ac:dyDescent="0.2">
      <c r="AD31624" s="11" t="s">
        <v>47831</v>
      </c>
      <c r="AE31624" s="10" t="s">
        <v>24604</v>
      </c>
      <c r="AF31624" s="10" t="s">
        <v>729</v>
      </c>
    </row>
    <row r="31625" spans="30:32" x14ac:dyDescent="0.2">
      <c r="AD31625" s="11" t="s">
        <v>47832</v>
      </c>
      <c r="AE31625" s="10" t="s">
        <v>47833</v>
      </c>
      <c r="AF31625" s="10" t="s">
        <v>729</v>
      </c>
    </row>
    <row r="31626" spans="30:32" x14ac:dyDescent="0.2">
      <c r="AD31626" s="11" t="s">
        <v>47834</v>
      </c>
      <c r="AE31626" s="10" t="s">
        <v>44413</v>
      </c>
      <c r="AF31626" s="10" t="s">
        <v>729</v>
      </c>
    </row>
    <row r="31627" spans="30:32" x14ac:dyDescent="0.2">
      <c r="AD31627" s="11" t="s">
        <v>47835</v>
      </c>
      <c r="AE31627" s="10" t="s">
        <v>47836</v>
      </c>
      <c r="AF31627" s="10" t="s">
        <v>729</v>
      </c>
    </row>
    <row r="31628" spans="30:32" x14ac:dyDescent="0.2">
      <c r="AD31628" s="11" t="s">
        <v>47837</v>
      </c>
      <c r="AE31628" s="10" t="s">
        <v>47838</v>
      </c>
      <c r="AF31628" s="10" t="s">
        <v>729</v>
      </c>
    </row>
    <row r="31629" spans="30:32" x14ac:dyDescent="0.2">
      <c r="AD31629" s="11" t="s">
        <v>47839</v>
      </c>
      <c r="AE31629" s="10" t="s">
        <v>17224</v>
      </c>
      <c r="AF31629" s="10" t="s">
        <v>729</v>
      </c>
    </row>
    <row r="31630" spans="30:32" x14ac:dyDescent="0.2">
      <c r="AD31630" s="11" t="s">
        <v>47840</v>
      </c>
      <c r="AE31630" s="10" t="s">
        <v>47841</v>
      </c>
      <c r="AF31630" s="10" t="s">
        <v>729</v>
      </c>
    </row>
    <row r="31631" spans="30:32" x14ac:dyDescent="0.2">
      <c r="AD31631" s="11" t="s">
        <v>47842</v>
      </c>
      <c r="AE31631" s="10" t="s">
        <v>6671</v>
      </c>
      <c r="AF31631" s="10" t="s">
        <v>729</v>
      </c>
    </row>
    <row r="31632" spans="30:32" x14ac:dyDescent="0.2">
      <c r="AD31632" s="11" t="s">
        <v>47843</v>
      </c>
      <c r="AE31632" s="10" t="s">
        <v>47844</v>
      </c>
      <c r="AF31632" s="10" t="s">
        <v>729</v>
      </c>
    </row>
    <row r="31633" spans="30:32" x14ac:dyDescent="0.2">
      <c r="AD31633" s="11" t="s">
        <v>47845</v>
      </c>
      <c r="AE31633" s="10" t="s">
        <v>8587</v>
      </c>
      <c r="AF31633" s="10" t="s">
        <v>729</v>
      </c>
    </row>
    <row r="31634" spans="30:32" x14ac:dyDescent="0.2">
      <c r="AD31634" s="11" t="s">
        <v>47846</v>
      </c>
      <c r="AE31634" s="10" t="s">
        <v>47847</v>
      </c>
      <c r="AF31634" s="10" t="s">
        <v>729</v>
      </c>
    </row>
    <row r="31635" spans="30:32" x14ac:dyDescent="0.2">
      <c r="AD31635" s="11" t="s">
        <v>47848</v>
      </c>
      <c r="AE31635" s="10" t="s">
        <v>25237</v>
      </c>
      <c r="AF31635" s="10" t="s">
        <v>729</v>
      </c>
    </row>
    <row r="31636" spans="30:32" x14ac:dyDescent="0.2">
      <c r="AD31636" s="11" t="s">
        <v>47849</v>
      </c>
      <c r="AE31636" s="10" t="s">
        <v>47850</v>
      </c>
      <c r="AF31636" s="10" t="s">
        <v>729</v>
      </c>
    </row>
    <row r="31637" spans="30:32" x14ac:dyDescent="0.2">
      <c r="AD31637" s="11" t="s">
        <v>47851</v>
      </c>
      <c r="AE31637" s="10" t="s">
        <v>47852</v>
      </c>
      <c r="AF31637" s="10" t="s">
        <v>729</v>
      </c>
    </row>
    <row r="31638" spans="30:32" x14ac:dyDescent="0.2">
      <c r="AD31638" s="11" t="s">
        <v>47853</v>
      </c>
      <c r="AE31638" s="10" t="s">
        <v>8295</v>
      </c>
      <c r="AF31638" s="10" t="s">
        <v>729</v>
      </c>
    </row>
    <row r="31639" spans="30:32" x14ac:dyDescent="0.2">
      <c r="AD31639" s="11" t="s">
        <v>47854</v>
      </c>
      <c r="AE31639" s="10" t="s">
        <v>8295</v>
      </c>
      <c r="AF31639" s="10" t="s">
        <v>729</v>
      </c>
    </row>
    <row r="31640" spans="30:32" x14ac:dyDescent="0.2">
      <c r="AD31640" s="11" t="s">
        <v>47855</v>
      </c>
      <c r="AE31640" s="10" t="s">
        <v>8295</v>
      </c>
      <c r="AF31640" s="10" t="s">
        <v>729</v>
      </c>
    </row>
    <row r="31641" spans="30:32" x14ac:dyDescent="0.2">
      <c r="AD31641" s="11" t="s">
        <v>47856</v>
      </c>
      <c r="AE31641" s="10" t="s">
        <v>8295</v>
      </c>
      <c r="AF31641" s="10" t="s">
        <v>729</v>
      </c>
    </row>
    <row r="31642" spans="30:32" x14ac:dyDescent="0.2">
      <c r="AD31642" s="11" t="s">
        <v>47857</v>
      </c>
      <c r="AE31642" s="10" t="s">
        <v>8295</v>
      </c>
      <c r="AF31642" s="10" t="s">
        <v>729</v>
      </c>
    </row>
    <row r="31643" spans="30:32" x14ac:dyDescent="0.2">
      <c r="AD31643" s="11" t="s">
        <v>47858</v>
      </c>
      <c r="AE31643" s="10" t="s">
        <v>8295</v>
      </c>
      <c r="AF31643" s="10" t="s">
        <v>729</v>
      </c>
    </row>
    <row r="31644" spans="30:32" x14ac:dyDescent="0.2">
      <c r="AD31644" s="11" t="s">
        <v>47859</v>
      </c>
      <c r="AE31644" s="10" t="s">
        <v>8295</v>
      </c>
      <c r="AF31644" s="10" t="s">
        <v>729</v>
      </c>
    </row>
    <row r="31645" spans="30:32" x14ac:dyDescent="0.2">
      <c r="AD31645" s="11" t="s">
        <v>47860</v>
      </c>
      <c r="AE31645" s="10" t="s">
        <v>8295</v>
      </c>
      <c r="AF31645" s="10" t="s">
        <v>729</v>
      </c>
    </row>
    <row r="31646" spans="30:32" x14ac:dyDescent="0.2">
      <c r="AD31646" s="11" t="s">
        <v>47861</v>
      </c>
      <c r="AE31646" s="10" t="s">
        <v>8295</v>
      </c>
      <c r="AF31646" s="10" t="s">
        <v>729</v>
      </c>
    </row>
    <row r="31647" spans="30:32" x14ac:dyDescent="0.2">
      <c r="AD31647" s="11" t="s">
        <v>47862</v>
      </c>
      <c r="AE31647" s="10" t="s">
        <v>8295</v>
      </c>
      <c r="AF31647" s="10" t="s">
        <v>729</v>
      </c>
    </row>
    <row r="31648" spans="30:32" x14ac:dyDescent="0.2">
      <c r="AD31648" s="11" t="s">
        <v>47863</v>
      </c>
      <c r="AE31648" s="10" t="s">
        <v>8295</v>
      </c>
      <c r="AF31648" s="10" t="s">
        <v>729</v>
      </c>
    </row>
    <row r="31649" spans="30:32" x14ac:dyDescent="0.2">
      <c r="AD31649" s="11" t="s">
        <v>47864</v>
      </c>
      <c r="AE31649" s="10" t="s">
        <v>8295</v>
      </c>
      <c r="AF31649" s="10" t="s">
        <v>729</v>
      </c>
    </row>
    <row r="31650" spans="30:32" x14ac:dyDescent="0.2">
      <c r="AD31650" s="11" t="s">
        <v>47865</v>
      </c>
      <c r="AE31650" s="10" t="s">
        <v>8295</v>
      </c>
      <c r="AF31650" s="10" t="s">
        <v>729</v>
      </c>
    </row>
    <row r="31651" spans="30:32" x14ac:dyDescent="0.2">
      <c r="AD31651" s="11" t="s">
        <v>47866</v>
      </c>
      <c r="AE31651" s="10" t="s">
        <v>8295</v>
      </c>
      <c r="AF31651" s="10" t="s">
        <v>729</v>
      </c>
    </row>
    <row r="31652" spans="30:32" x14ac:dyDescent="0.2">
      <c r="AD31652" s="11" t="s">
        <v>47867</v>
      </c>
      <c r="AE31652" s="10" t="s">
        <v>8295</v>
      </c>
      <c r="AF31652" s="10" t="s">
        <v>729</v>
      </c>
    </row>
    <row r="31653" spans="30:32" x14ac:dyDescent="0.2">
      <c r="AD31653" s="11" t="s">
        <v>47868</v>
      </c>
      <c r="AE31653" s="10" t="s">
        <v>8295</v>
      </c>
      <c r="AF31653" s="10" t="s">
        <v>729</v>
      </c>
    </row>
    <row r="31654" spans="30:32" x14ac:dyDescent="0.2">
      <c r="AD31654" s="11" t="s">
        <v>47869</v>
      </c>
      <c r="AE31654" s="10" t="s">
        <v>8295</v>
      </c>
      <c r="AF31654" s="10" t="s">
        <v>729</v>
      </c>
    </row>
    <row r="31655" spans="30:32" x14ac:dyDescent="0.2">
      <c r="AD31655" s="11" t="s">
        <v>47870</v>
      </c>
      <c r="AE31655" s="10" t="s">
        <v>8295</v>
      </c>
      <c r="AF31655" s="10" t="s">
        <v>729</v>
      </c>
    </row>
    <row r="31656" spans="30:32" x14ac:dyDescent="0.2">
      <c r="AD31656" s="11" t="s">
        <v>47871</v>
      </c>
      <c r="AE31656" s="10" t="s">
        <v>8295</v>
      </c>
      <c r="AF31656" s="10" t="s">
        <v>729</v>
      </c>
    </row>
    <row r="31657" spans="30:32" x14ac:dyDescent="0.2">
      <c r="AD31657" s="11" t="s">
        <v>47872</v>
      </c>
      <c r="AE31657" s="10" t="s">
        <v>8295</v>
      </c>
      <c r="AF31657" s="10" t="s">
        <v>729</v>
      </c>
    </row>
    <row r="31658" spans="30:32" x14ac:dyDescent="0.2">
      <c r="AD31658" s="11" t="s">
        <v>47873</v>
      </c>
      <c r="AE31658" s="10" t="s">
        <v>8295</v>
      </c>
      <c r="AF31658" s="10" t="s">
        <v>729</v>
      </c>
    </row>
    <row r="31659" spans="30:32" x14ac:dyDescent="0.2">
      <c r="AD31659" s="11" t="s">
        <v>47874</v>
      </c>
      <c r="AE31659" s="10" t="s">
        <v>8295</v>
      </c>
      <c r="AF31659" s="10" t="s">
        <v>729</v>
      </c>
    </row>
    <row r="31660" spans="30:32" x14ac:dyDescent="0.2">
      <c r="AD31660" s="11" t="s">
        <v>47875</v>
      </c>
      <c r="AE31660" s="10" t="s">
        <v>8295</v>
      </c>
      <c r="AF31660" s="10" t="s">
        <v>729</v>
      </c>
    </row>
    <row r="31661" spans="30:32" x14ac:dyDescent="0.2">
      <c r="AD31661" s="11" t="s">
        <v>47876</v>
      </c>
      <c r="AE31661" s="10" t="s">
        <v>8295</v>
      </c>
      <c r="AF31661" s="10" t="s">
        <v>729</v>
      </c>
    </row>
    <row r="31662" spans="30:32" x14ac:dyDescent="0.2">
      <c r="AD31662" s="11" t="s">
        <v>47877</v>
      </c>
      <c r="AE31662" s="10" t="s">
        <v>8295</v>
      </c>
      <c r="AF31662" s="10" t="s">
        <v>729</v>
      </c>
    </row>
    <row r="31663" spans="30:32" x14ac:dyDescent="0.2">
      <c r="AD31663" s="11" t="s">
        <v>47878</v>
      </c>
      <c r="AE31663" s="10" t="s">
        <v>8295</v>
      </c>
      <c r="AF31663" s="10" t="s">
        <v>729</v>
      </c>
    </row>
    <row r="31664" spans="30:32" x14ac:dyDescent="0.2">
      <c r="AD31664" s="11" t="s">
        <v>47879</v>
      </c>
      <c r="AE31664" s="10" t="s">
        <v>8295</v>
      </c>
      <c r="AF31664" s="10" t="s">
        <v>729</v>
      </c>
    </row>
    <row r="31665" spans="30:32" x14ac:dyDescent="0.2">
      <c r="AD31665" s="11" t="s">
        <v>47880</v>
      </c>
      <c r="AE31665" s="10" t="s">
        <v>8295</v>
      </c>
      <c r="AF31665" s="10" t="s">
        <v>729</v>
      </c>
    </row>
    <row r="31666" spans="30:32" x14ac:dyDescent="0.2">
      <c r="AD31666" s="11" t="s">
        <v>47881</v>
      </c>
      <c r="AE31666" s="10" t="s">
        <v>8295</v>
      </c>
      <c r="AF31666" s="10" t="s">
        <v>729</v>
      </c>
    </row>
    <row r="31667" spans="30:32" x14ac:dyDescent="0.2">
      <c r="AD31667" s="11" t="s">
        <v>47882</v>
      </c>
      <c r="AE31667" s="10" t="s">
        <v>8295</v>
      </c>
      <c r="AF31667" s="10" t="s">
        <v>729</v>
      </c>
    </row>
    <row r="31668" spans="30:32" x14ac:dyDescent="0.2">
      <c r="AD31668" s="11" t="s">
        <v>47883</v>
      </c>
      <c r="AE31668" s="10" t="s">
        <v>8295</v>
      </c>
      <c r="AF31668" s="10" t="s">
        <v>729</v>
      </c>
    </row>
    <row r="31669" spans="30:32" x14ac:dyDescent="0.2">
      <c r="AD31669" s="11" t="s">
        <v>47884</v>
      </c>
      <c r="AE31669" s="10" t="s">
        <v>8295</v>
      </c>
      <c r="AF31669" s="10" t="s">
        <v>729</v>
      </c>
    </row>
    <row r="31670" spans="30:32" x14ac:dyDescent="0.2">
      <c r="AD31670" s="11" t="s">
        <v>47885</v>
      </c>
      <c r="AE31670" s="10" t="s">
        <v>8295</v>
      </c>
      <c r="AF31670" s="10" t="s">
        <v>729</v>
      </c>
    </row>
    <row r="31671" spans="30:32" x14ac:dyDescent="0.2">
      <c r="AD31671" s="11" t="s">
        <v>47886</v>
      </c>
      <c r="AE31671" s="10" t="s">
        <v>8295</v>
      </c>
      <c r="AF31671" s="10" t="s">
        <v>729</v>
      </c>
    </row>
    <row r="31672" spans="30:32" x14ac:dyDescent="0.2">
      <c r="AD31672" s="11" t="s">
        <v>47887</v>
      </c>
      <c r="AE31672" s="10" t="s">
        <v>8295</v>
      </c>
      <c r="AF31672" s="10" t="s">
        <v>729</v>
      </c>
    </row>
    <row r="31673" spans="30:32" x14ac:dyDescent="0.2">
      <c r="AD31673" s="11" t="s">
        <v>47888</v>
      </c>
      <c r="AE31673" s="10" t="s">
        <v>8295</v>
      </c>
      <c r="AF31673" s="10" t="s">
        <v>729</v>
      </c>
    </row>
    <row r="31674" spans="30:32" x14ac:dyDescent="0.2">
      <c r="AD31674" s="11" t="s">
        <v>47889</v>
      </c>
      <c r="AE31674" s="10" t="s">
        <v>8295</v>
      </c>
      <c r="AF31674" s="10" t="s">
        <v>729</v>
      </c>
    </row>
    <row r="31675" spans="30:32" x14ac:dyDescent="0.2">
      <c r="AD31675" s="11" t="s">
        <v>47890</v>
      </c>
      <c r="AE31675" s="10" t="s">
        <v>8295</v>
      </c>
      <c r="AF31675" s="10" t="s">
        <v>729</v>
      </c>
    </row>
    <row r="31676" spans="30:32" x14ac:dyDescent="0.2">
      <c r="AD31676" s="11" t="s">
        <v>47891</v>
      </c>
      <c r="AE31676" s="10" t="s">
        <v>8295</v>
      </c>
      <c r="AF31676" s="10" t="s">
        <v>729</v>
      </c>
    </row>
    <row r="31677" spans="30:32" x14ac:dyDescent="0.2">
      <c r="AD31677" s="11" t="s">
        <v>47892</v>
      </c>
      <c r="AE31677" s="10" t="s">
        <v>8295</v>
      </c>
      <c r="AF31677" s="10" t="s">
        <v>729</v>
      </c>
    </row>
    <row r="31678" spans="30:32" x14ac:dyDescent="0.2">
      <c r="AD31678" s="11" t="s">
        <v>47893</v>
      </c>
      <c r="AE31678" s="10" t="s">
        <v>8295</v>
      </c>
      <c r="AF31678" s="10" t="s">
        <v>729</v>
      </c>
    </row>
    <row r="31679" spans="30:32" x14ac:dyDescent="0.2">
      <c r="AD31679" s="11" t="s">
        <v>47894</v>
      </c>
      <c r="AE31679" s="10" t="s">
        <v>8295</v>
      </c>
      <c r="AF31679" s="10" t="s">
        <v>729</v>
      </c>
    </row>
    <row r="31680" spans="30:32" x14ac:dyDescent="0.2">
      <c r="AD31680" s="11" t="s">
        <v>47895</v>
      </c>
      <c r="AE31680" s="10" t="s">
        <v>8295</v>
      </c>
      <c r="AF31680" s="10" t="s">
        <v>729</v>
      </c>
    </row>
    <row r="31681" spans="30:32" x14ac:dyDescent="0.2">
      <c r="AD31681" s="11" t="s">
        <v>47896</v>
      </c>
      <c r="AE31681" s="10" t="s">
        <v>8295</v>
      </c>
      <c r="AF31681" s="10" t="s">
        <v>729</v>
      </c>
    </row>
    <row r="31682" spans="30:32" x14ac:dyDescent="0.2">
      <c r="AD31682" s="11" t="s">
        <v>47897</v>
      </c>
      <c r="AE31682" s="10" t="s">
        <v>8295</v>
      </c>
      <c r="AF31682" s="10" t="s">
        <v>729</v>
      </c>
    </row>
    <row r="31683" spans="30:32" x14ac:dyDescent="0.2">
      <c r="AD31683" s="11" t="s">
        <v>47898</v>
      </c>
      <c r="AE31683" s="10" t="s">
        <v>8295</v>
      </c>
      <c r="AF31683" s="10" t="s">
        <v>729</v>
      </c>
    </row>
    <row r="31684" spans="30:32" x14ac:dyDescent="0.2">
      <c r="AD31684" s="11" t="s">
        <v>47899</v>
      </c>
      <c r="AE31684" s="10" t="s">
        <v>8295</v>
      </c>
      <c r="AF31684" s="10" t="s">
        <v>729</v>
      </c>
    </row>
    <row r="31685" spans="30:32" x14ac:dyDescent="0.2">
      <c r="AD31685" s="11" t="s">
        <v>47900</v>
      </c>
      <c r="AE31685" s="10" t="s">
        <v>8295</v>
      </c>
      <c r="AF31685" s="10" t="s">
        <v>729</v>
      </c>
    </row>
    <row r="31686" spans="30:32" x14ac:dyDescent="0.2">
      <c r="AD31686" s="11" t="s">
        <v>47901</v>
      </c>
      <c r="AE31686" s="10" t="s">
        <v>8295</v>
      </c>
      <c r="AF31686" s="10" t="s">
        <v>729</v>
      </c>
    </row>
    <row r="31687" spans="30:32" x14ac:dyDescent="0.2">
      <c r="AD31687" s="11" t="s">
        <v>47902</v>
      </c>
      <c r="AE31687" s="10" t="s">
        <v>8295</v>
      </c>
      <c r="AF31687" s="10" t="s">
        <v>729</v>
      </c>
    </row>
    <row r="31688" spans="30:32" x14ac:dyDescent="0.2">
      <c r="AD31688" s="11" t="s">
        <v>47903</v>
      </c>
      <c r="AE31688" s="10" t="s">
        <v>8295</v>
      </c>
      <c r="AF31688" s="10" t="s">
        <v>729</v>
      </c>
    </row>
    <row r="31689" spans="30:32" x14ac:dyDescent="0.2">
      <c r="AD31689" s="11" t="s">
        <v>47904</v>
      </c>
      <c r="AE31689" s="10" t="s">
        <v>8295</v>
      </c>
      <c r="AF31689" s="10" t="s">
        <v>729</v>
      </c>
    </row>
    <row r="31690" spans="30:32" x14ac:dyDescent="0.2">
      <c r="AD31690" s="11" t="s">
        <v>47905</v>
      </c>
      <c r="AE31690" s="10" t="s">
        <v>8295</v>
      </c>
      <c r="AF31690" s="10" t="s">
        <v>729</v>
      </c>
    </row>
    <row r="31691" spans="30:32" x14ac:dyDescent="0.2">
      <c r="AD31691" s="11" t="s">
        <v>47906</v>
      </c>
      <c r="AE31691" s="10" t="s">
        <v>8295</v>
      </c>
      <c r="AF31691" s="10" t="s">
        <v>729</v>
      </c>
    </row>
    <row r="31692" spans="30:32" x14ac:dyDescent="0.2">
      <c r="AD31692" s="11" t="s">
        <v>47907</v>
      </c>
      <c r="AE31692" s="10" t="s">
        <v>8295</v>
      </c>
      <c r="AF31692" s="10" t="s">
        <v>729</v>
      </c>
    </row>
    <row r="31693" spans="30:32" x14ac:dyDescent="0.2">
      <c r="AD31693" s="11" t="s">
        <v>47908</v>
      </c>
      <c r="AE31693" s="10" t="s">
        <v>8295</v>
      </c>
      <c r="AF31693" s="10" t="s">
        <v>729</v>
      </c>
    </row>
    <row r="31694" spans="30:32" x14ac:dyDescent="0.2">
      <c r="AD31694" s="11" t="s">
        <v>47909</v>
      </c>
      <c r="AE31694" s="10" t="s">
        <v>8295</v>
      </c>
      <c r="AF31694" s="10" t="s">
        <v>729</v>
      </c>
    </row>
    <row r="31695" spans="30:32" x14ac:dyDescent="0.2">
      <c r="AD31695" s="11" t="s">
        <v>47910</v>
      </c>
      <c r="AE31695" s="10" t="s">
        <v>8295</v>
      </c>
      <c r="AF31695" s="10" t="s">
        <v>729</v>
      </c>
    </row>
    <row r="31696" spans="30:32" x14ac:dyDescent="0.2">
      <c r="AD31696" s="11" t="s">
        <v>47911</v>
      </c>
      <c r="AE31696" s="10" t="s">
        <v>8295</v>
      </c>
      <c r="AF31696" s="10" t="s">
        <v>729</v>
      </c>
    </row>
    <row r="31697" spans="30:32" x14ac:dyDescent="0.2">
      <c r="AD31697" s="11" t="s">
        <v>47912</v>
      </c>
      <c r="AE31697" s="10" t="s">
        <v>8295</v>
      </c>
      <c r="AF31697" s="10" t="s">
        <v>729</v>
      </c>
    </row>
    <row r="31698" spans="30:32" x14ac:dyDescent="0.2">
      <c r="AD31698" s="11" t="s">
        <v>47913</v>
      </c>
      <c r="AE31698" s="10" t="s">
        <v>8295</v>
      </c>
      <c r="AF31698" s="10" t="s">
        <v>729</v>
      </c>
    </row>
    <row r="31699" spans="30:32" x14ac:dyDescent="0.2">
      <c r="AD31699" s="11" t="s">
        <v>47914</v>
      </c>
      <c r="AE31699" s="10" t="s">
        <v>8295</v>
      </c>
      <c r="AF31699" s="10" t="s">
        <v>729</v>
      </c>
    </row>
    <row r="31700" spans="30:32" x14ac:dyDescent="0.2">
      <c r="AD31700" s="11" t="s">
        <v>47915</v>
      </c>
      <c r="AE31700" s="10" t="s">
        <v>8295</v>
      </c>
      <c r="AF31700" s="10" t="s">
        <v>729</v>
      </c>
    </row>
    <row r="31701" spans="30:32" x14ac:dyDescent="0.2">
      <c r="AD31701" s="11" t="s">
        <v>47916</v>
      </c>
      <c r="AE31701" s="10" t="s">
        <v>8295</v>
      </c>
      <c r="AF31701" s="10" t="s">
        <v>729</v>
      </c>
    </row>
    <row r="31702" spans="30:32" x14ac:dyDescent="0.2">
      <c r="AD31702" s="11" t="s">
        <v>47917</v>
      </c>
      <c r="AE31702" s="10" t="s">
        <v>8295</v>
      </c>
      <c r="AF31702" s="10" t="s">
        <v>729</v>
      </c>
    </row>
    <row r="31703" spans="30:32" x14ac:dyDescent="0.2">
      <c r="AD31703" s="11" t="s">
        <v>47918</v>
      </c>
      <c r="AE31703" s="10" t="s">
        <v>8295</v>
      </c>
      <c r="AF31703" s="10" t="s">
        <v>729</v>
      </c>
    </row>
    <row r="31704" spans="30:32" x14ac:dyDescent="0.2">
      <c r="AD31704" s="11" t="s">
        <v>47919</v>
      </c>
      <c r="AE31704" s="10" t="s">
        <v>8295</v>
      </c>
      <c r="AF31704" s="10" t="s">
        <v>729</v>
      </c>
    </row>
    <row r="31705" spans="30:32" x14ac:dyDescent="0.2">
      <c r="AD31705" s="11" t="s">
        <v>47920</v>
      </c>
      <c r="AE31705" s="10" t="s">
        <v>8295</v>
      </c>
      <c r="AF31705" s="10" t="s">
        <v>729</v>
      </c>
    </row>
    <row r="31706" spans="30:32" x14ac:dyDescent="0.2">
      <c r="AD31706" s="11" t="s">
        <v>47921</v>
      </c>
      <c r="AE31706" s="10" t="s">
        <v>8295</v>
      </c>
      <c r="AF31706" s="10" t="s">
        <v>729</v>
      </c>
    </row>
    <row r="31707" spans="30:32" x14ac:dyDescent="0.2">
      <c r="AD31707" s="11" t="s">
        <v>47922</v>
      </c>
      <c r="AE31707" s="10" t="s">
        <v>8295</v>
      </c>
      <c r="AF31707" s="10" t="s">
        <v>729</v>
      </c>
    </row>
    <row r="31708" spans="30:32" x14ac:dyDescent="0.2">
      <c r="AD31708" s="11" t="s">
        <v>47923</v>
      </c>
      <c r="AE31708" s="10" t="s">
        <v>8295</v>
      </c>
      <c r="AF31708" s="10" t="s">
        <v>729</v>
      </c>
    </row>
    <row r="31709" spans="30:32" x14ac:dyDescent="0.2">
      <c r="AD31709" s="11" t="s">
        <v>47924</v>
      </c>
      <c r="AE31709" s="10" t="s">
        <v>8295</v>
      </c>
      <c r="AF31709" s="10" t="s">
        <v>729</v>
      </c>
    </row>
    <row r="31710" spans="30:32" x14ac:dyDescent="0.2">
      <c r="AD31710" s="11" t="s">
        <v>47925</v>
      </c>
      <c r="AE31710" s="10" t="s">
        <v>8295</v>
      </c>
      <c r="AF31710" s="10" t="s">
        <v>729</v>
      </c>
    </row>
    <row r="31711" spans="30:32" x14ac:dyDescent="0.2">
      <c r="AD31711" s="11" t="s">
        <v>47926</v>
      </c>
      <c r="AE31711" s="10" t="s">
        <v>8295</v>
      </c>
      <c r="AF31711" s="10" t="s">
        <v>729</v>
      </c>
    </row>
    <row r="31712" spans="30:32" x14ac:dyDescent="0.2">
      <c r="AD31712" s="11" t="s">
        <v>47927</v>
      </c>
      <c r="AE31712" s="10" t="s">
        <v>8295</v>
      </c>
      <c r="AF31712" s="10" t="s">
        <v>729</v>
      </c>
    </row>
    <row r="31713" spans="30:32" x14ac:dyDescent="0.2">
      <c r="AD31713" s="11" t="s">
        <v>47928</v>
      </c>
      <c r="AE31713" s="10" t="s">
        <v>8295</v>
      </c>
      <c r="AF31713" s="10" t="s">
        <v>729</v>
      </c>
    </row>
    <row r="31714" spans="30:32" x14ac:dyDescent="0.2">
      <c r="AD31714" s="11" t="s">
        <v>47929</v>
      </c>
      <c r="AE31714" s="10" t="s">
        <v>8295</v>
      </c>
      <c r="AF31714" s="10" t="s">
        <v>729</v>
      </c>
    </row>
    <row r="31715" spans="30:32" x14ac:dyDescent="0.2">
      <c r="AD31715" s="11" t="s">
        <v>47930</v>
      </c>
      <c r="AE31715" s="10" t="s">
        <v>8295</v>
      </c>
      <c r="AF31715" s="10" t="s">
        <v>729</v>
      </c>
    </row>
    <row r="31716" spans="30:32" x14ac:dyDescent="0.2">
      <c r="AD31716" s="11" t="s">
        <v>47931</v>
      </c>
      <c r="AE31716" s="10" t="s">
        <v>8295</v>
      </c>
      <c r="AF31716" s="10" t="s">
        <v>729</v>
      </c>
    </row>
    <row r="31717" spans="30:32" x14ac:dyDescent="0.2">
      <c r="AD31717" s="11" t="s">
        <v>47932</v>
      </c>
      <c r="AE31717" s="10" t="s">
        <v>8295</v>
      </c>
      <c r="AF31717" s="10" t="s">
        <v>729</v>
      </c>
    </row>
    <row r="31718" spans="30:32" x14ac:dyDescent="0.2">
      <c r="AD31718" s="11" t="s">
        <v>47933</v>
      </c>
      <c r="AE31718" s="10" t="s">
        <v>8295</v>
      </c>
      <c r="AF31718" s="10" t="s">
        <v>729</v>
      </c>
    </row>
    <row r="31719" spans="30:32" x14ac:dyDescent="0.2">
      <c r="AD31719" s="11" t="s">
        <v>47934</v>
      </c>
      <c r="AE31719" s="10" t="s">
        <v>8295</v>
      </c>
      <c r="AF31719" s="10" t="s">
        <v>729</v>
      </c>
    </row>
    <row r="31720" spans="30:32" x14ac:dyDescent="0.2">
      <c r="AD31720" s="11" t="s">
        <v>47935</v>
      </c>
      <c r="AE31720" s="10" t="s">
        <v>8295</v>
      </c>
      <c r="AF31720" s="10" t="s">
        <v>729</v>
      </c>
    </row>
    <row r="31721" spans="30:32" x14ac:dyDescent="0.2">
      <c r="AD31721" s="11" t="s">
        <v>47936</v>
      </c>
      <c r="AE31721" s="10" t="s">
        <v>8295</v>
      </c>
      <c r="AF31721" s="10" t="s">
        <v>729</v>
      </c>
    </row>
    <row r="31722" spans="30:32" x14ac:dyDescent="0.2">
      <c r="AD31722" s="11" t="s">
        <v>47937</v>
      </c>
      <c r="AE31722" s="10" t="s">
        <v>8295</v>
      </c>
      <c r="AF31722" s="10" t="s">
        <v>729</v>
      </c>
    </row>
    <row r="31723" spans="30:32" x14ac:dyDescent="0.2">
      <c r="AD31723" s="11" t="s">
        <v>47938</v>
      </c>
      <c r="AE31723" s="10" t="s">
        <v>8295</v>
      </c>
      <c r="AF31723" s="10" t="s">
        <v>729</v>
      </c>
    </row>
    <row r="31724" spans="30:32" x14ac:dyDescent="0.2">
      <c r="AD31724" s="11" t="s">
        <v>47939</v>
      </c>
      <c r="AE31724" s="10" t="s">
        <v>8295</v>
      </c>
      <c r="AF31724" s="10" t="s">
        <v>729</v>
      </c>
    </row>
    <row r="31725" spans="30:32" x14ac:dyDescent="0.2">
      <c r="AD31725" s="11" t="s">
        <v>47940</v>
      </c>
      <c r="AE31725" s="10" t="s">
        <v>8295</v>
      </c>
      <c r="AF31725" s="10" t="s">
        <v>729</v>
      </c>
    </row>
    <row r="31726" spans="30:32" x14ac:dyDescent="0.2">
      <c r="AD31726" s="11" t="s">
        <v>47941</v>
      </c>
      <c r="AE31726" s="10" t="s">
        <v>8295</v>
      </c>
      <c r="AF31726" s="10" t="s">
        <v>729</v>
      </c>
    </row>
    <row r="31727" spans="30:32" x14ac:dyDescent="0.2">
      <c r="AD31727" s="11" t="s">
        <v>47942</v>
      </c>
      <c r="AE31727" s="10" t="s">
        <v>8295</v>
      </c>
      <c r="AF31727" s="10" t="s">
        <v>729</v>
      </c>
    </row>
    <row r="31728" spans="30:32" x14ac:dyDescent="0.2">
      <c r="AD31728" s="11" t="s">
        <v>47943</v>
      </c>
      <c r="AE31728" s="10" t="s">
        <v>8295</v>
      </c>
      <c r="AF31728" s="10" t="s">
        <v>729</v>
      </c>
    </row>
    <row r="31729" spans="30:32" x14ac:dyDescent="0.2">
      <c r="AD31729" s="11" t="s">
        <v>47944</v>
      </c>
      <c r="AE31729" s="10" t="s">
        <v>8295</v>
      </c>
      <c r="AF31729" s="10" t="s">
        <v>729</v>
      </c>
    </row>
    <row r="31730" spans="30:32" x14ac:dyDescent="0.2">
      <c r="AD31730" s="11" t="s">
        <v>47945</v>
      </c>
      <c r="AE31730" s="10" t="s">
        <v>8295</v>
      </c>
      <c r="AF31730" s="10" t="s">
        <v>729</v>
      </c>
    </row>
    <row r="31731" spans="30:32" x14ac:dyDescent="0.2">
      <c r="AD31731" s="11" t="s">
        <v>47946</v>
      </c>
      <c r="AE31731" s="10" t="s">
        <v>8295</v>
      </c>
      <c r="AF31731" s="10" t="s">
        <v>729</v>
      </c>
    </row>
    <row r="31732" spans="30:32" x14ac:dyDescent="0.2">
      <c r="AD31732" s="11" t="s">
        <v>47947</v>
      </c>
      <c r="AE31732" s="10" t="s">
        <v>8295</v>
      </c>
      <c r="AF31732" s="10" t="s">
        <v>729</v>
      </c>
    </row>
    <row r="31733" spans="30:32" x14ac:dyDescent="0.2">
      <c r="AD31733" s="11" t="s">
        <v>47948</v>
      </c>
      <c r="AE31733" s="10" t="s">
        <v>8295</v>
      </c>
      <c r="AF31733" s="10" t="s">
        <v>729</v>
      </c>
    </row>
    <row r="31734" spans="30:32" x14ac:dyDescent="0.2">
      <c r="AD31734" s="11" t="s">
        <v>47949</v>
      </c>
      <c r="AE31734" s="10" t="s">
        <v>8295</v>
      </c>
      <c r="AF31734" s="10" t="s">
        <v>729</v>
      </c>
    </row>
    <row r="31735" spans="30:32" x14ac:dyDescent="0.2">
      <c r="AD31735" s="11" t="s">
        <v>47950</v>
      </c>
      <c r="AE31735" s="10" t="s">
        <v>8295</v>
      </c>
      <c r="AF31735" s="10" t="s">
        <v>729</v>
      </c>
    </row>
    <row r="31736" spans="30:32" x14ac:dyDescent="0.2">
      <c r="AD31736" s="11" t="s">
        <v>47951</v>
      </c>
      <c r="AE31736" s="10" t="s">
        <v>8295</v>
      </c>
      <c r="AF31736" s="10" t="s">
        <v>729</v>
      </c>
    </row>
    <row r="31737" spans="30:32" x14ac:dyDescent="0.2">
      <c r="AD31737" s="11" t="s">
        <v>47952</v>
      </c>
      <c r="AE31737" s="10" t="s">
        <v>8295</v>
      </c>
      <c r="AF31737" s="10" t="s">
        <v>729</v>
      </c>
    </row>
    <row r="31738" spans="30:32" x14ac:dyDescent="0.2">
      <c r="AD31738" s="11" t="s">
        <v>47953</v>
      </c>
      <c r="AE31738" s="10" t="s">
        <v>8295</v>
      </c>
      <c r="AF31738" s="10" t="s">
        <v>729</v>
      </c>
    </row>
    <row r="31739" spans="30:32" x14ac:dyDescent="0.2">
      <c r="AD31739" s="11" t="s">
        <v>47954</v>
      </c>
      <c r="AE31739" s="10" t="s">
        <v>8295</v>
      </c>
      <c r="AF31739" s="10" t="s">
        <v>729</v>
      </c>
    </row>
    <row r="31740" spans="30:32" x14ac:dyDescent="0.2">
      <c r="AD31740" s="11" t="s">
        <v>47955</v>
      </c>
      <c r="AE31740" s="10" t="s">
        <v>8295</v>
      </c>
      <c r="AF31740" s="10" t="s">
        <v>729</v>
      </c>
    </row>
    <row r="31741" spans="30:32" x14ac:dyDescent="0.2">
      <c r="AD31741" s="11" t="s">
        <v>47956</v>
      </c>
      <c r="AE31741" s="10" t="s">
        <v>8295</v>
      </c>
      <c r="AF31741" s="10" t="s">
        <v>729</v>
      </c>
    </row>
    <row r="31742" spans="30:32" x14ac:dyDescent="0.2">
      <c r="AD31742" s="11" t="s">
        <v>47957</v>
      </c>
      <c r="AE31742" s="10" t="s">
        <v>8295</v>
      </c>
      <c r="AF31742" s="10" t="s">
        <v>729</v>
      </c>
    </row>
    <row r="31743" spans="30:32" x14ac:dyDescent="0.2">
      <c r="AD31743" s="11" t="s">
        <v>47958</v>
      </c>
      <c r="AE31743" s="10" t="s">
        <v>8295</v>
      </c>
      <c r="AF31743" s="10" t="s">
        <v>729</v>
      </c>
    </row>
    <row r="31744" spans="30:32" x14ac:dyDescent="0.2">
      <c r="AD31744" s="11" t="s">
        <v>47959</v>
      </c>
      <c r="AE31744" s="10" t="s">
        <v>8295</v>
      </c>
      <c r="AF31744" s="10" t="s">
        <v>729</v>
      </c>
    </row>
    <row r="31745" spans="30:32" x14ac:dyDescent="0.2">
      <c r="AD31745" s="11" t="s">
        <v>47960</v>
      </c>
      <c r="AE31745" s="10" t="s">
        <v>8295</v>
      </c>
      <c r="AF31745" s="10" t="s">
        <v>729</v>
      </c>
    </row>
    <row r="31746" spans="30:32" x14ac:dyDescent="0.2">
      <c r="AD31746" s="11" t="s">
        <v>47961</v>
      </c>
      <c r="AE31746" s="10" t="s">
        <v>8295</v>
      </c>
      <c r="AF31746" s="10" t="s">
        <v>729</v>
      </c>
    </row>
    <row r="31747" spans="30:32" x14ac:dyDescent="0.2">
      <c r="AD31747" s="11" t="s">
        <v>47962</v>
      </c>
      <c r="AE31747" s="10" t="s">
        <v>8295</v>
      </c>
      <c r="AF31747" s="10" t="s">
        <v>729</v>
      </c>
    </row>
    <row r="31748" spans="30:32" x14ac:dyDescent="0.2">
      <c r="AD31748" s="11" t="s">
        <v>47963</v>
      </c>
      <c r="AE31748" s="10" t="s">
        <v>8295</v>
      </c>
      <c r="AF31748" s="10" t="s">
        <v>729</v>
      </c>
    </row>
    <row r="31749" spans="30:32" x14ac:dyDescent="0.2">
      <c r="AD31749" s="11" t="s">
        <v>47964</v>
      </c>
      <c r="AE31749" s="10" t="s">
        <v>8295</v>
      </c>
      <c r="AF31749" s="10" t="s">
        <v>729</v>
      </c>
    </row>
    <row r="31750" spans="30:32" x14ac:dyDescent="0.2">
      <c r="AD31750" s="11" t="s">
        <v>47965</v>
      </c>
      <c r="AE31750" s="10" t="s">
        <v>8295</v>
      </c>
      <c r="AF31750" s="10" t="s">
        <v>729</v>
      </c>
    </row>
    <row r="31751" spans="30:32" x14ac:dyDescent="0.2">
      <c r="AD31751" s="11" t="s">
        <v>47966</v>
      </c>
      <c r="AE31751" s="10" t="s">
        <v>8295</v>
      </c>
      <c r="AF31751" s="10" t="s">
        <v>729</v>
      </c>
    </row>
    <row r="31752" spans="30:32" x14ac:dyDescent="0.2">
      <c r="AD31752" s="11" t="s">
        <v>47967</v>
      </c>
      <c r="AE31752" s="10" t="s">
        <v>8295</v>
      </c>
      <c r="AF31752" s="10" t="s">
        <v>729</v>
      </c>
    </row>
    <row r="31753" spans="30:32" x14ac:dyDescent="0.2">
      <c r="AD31753" s="11" t="s">
        <v>47968</v>
      </c>
      <c r="AE31753" s="10" t="s">
        <v>8295</v>
      </c>
      <c r="AF31753" s="10" t="s">
        <v>729</v>
      </c>
    </row>
    <row r="31754" spans="30:32" x14ac:dyDescent="0.2">
      <c r="AD31754" s="11" t="s">
        <v>47969</v>
      </c>
      <c r="AE31754" s="10" t="s">
        <v>8295</v>
      </c>
      <c r="AF31754" s="10" t="s">
        <v>729</v>
      </c>
    </row>
    <row r="31755" spans="30:32" x14ac:dyDescent="0.2">
      <c r="AD31755" s="11" t="s">
        <v>47970</v>
      </c>
      <c r="AE31755" s="10" t="s">
        <v>8295</v>
      </c>
      <c r="AF31755" s="10" t="s">
        <v>729</v>
      </c>
    </row>
    <row r="31756" spans="30:32" x14ac:dyDescent="0.2">
      <c r="AD31756" s="11" t="s">
        <v>47971</v>
      </c>
      <c r="AE31756" s="10" t="s">
        <v>8295</v>
      </c>
      <c r="AF31756" s="10" t="s">
        <v>729</v>
      </c>
    </row>
    <row r="31757" spans="30:32" x14ac:dyDescent="0.2">
      <c r="AD31757" s="11" t="s">
        <v>47972</v>
      </c>
      <c r="AE31757" s="10" t="s">
        <v>8295</v>
      </c>
      <c r="AF31757" s="10" t="s">
        <v>729</v>
      </c>
    </row>
    <row r="31758" spans="30:32" x14ac:dyDescent="0.2">
      <c r="AD31758" s="11" t="s">
        <v>47973</v>
      </c>
      <c r="AE31758" s="10" t="s">
        <v>8295</v>
      </c>
      <c r="AF31758" s="10" t="s">
        <v>729</v>
      </c>
    </row>
    <row r="31759" spans="30:32" x14ac:dyDescent="0.2">
      <c r="AD31759" s="11" t="s">
        <v>47974</v>
      </c>
      <c r="AE31759" s="10" t="s">
        <v>8295</v>
      </c>
      <c r="AF31759" s="10" t="s">
        <v>729</v>
      </c>
    </row>
    <row r="31760" spans="30:32" x14ac:dyDescent="0.2">
      <c r="AD31760" s="11" t="s">
        <v>47975</v>
      </c>
      <c r="AE31760" s="10" t="s">
        <v>8295</v>
      </c>
      <c r="AF31760" s="10" t="s">
        <v>729</v>
      </c>
    </row>
    <row r="31761" spans="30:32" x14ac:dyDescent="0.2">
      <c r="AD31761" s="11" t="s">
        <v>47976</v>
      </c>
      <c r="AE31761" s="10" t="s">
        <v>8295</v>
      </c>
      <c r="AF31761" s="10" t="s">
        <v>729</v>
      </c>
    </row>
    <row r="31762" spans="30:32" x14ac:dyDescent="0.2">
      <c r="AD31762" s="11" t="s">
        <v>47977</v>
      </c>
      <c r="AE31762" s="10" t="s">
        <v>8295</v>
      </c>
      <c r="AF31762" s="10" t="s">
        <v>729</v>
      </c>
    </row>
    <row r="31763" spans="30:32" x14ac:dyDescent="0.2">
      <c r="AD31763" s="11" t="s">
        <v>47978</v>
      </c>
      <c r="AE31763" s="10" t="s">
        <v>8295</v>
      </c>
      <c r="AF31763" s="10" t="s">
        <v>729</v>
      </c>
    </row>
    <row r="31764" spans="30:32" x14ac:dyDescent="0.2">
      <c r="AD31764" s="11" t="s">
        <v>47979</v>
      </c>
      <c r="AE31764" s="10" t="s">
        <v>8295</v>
      </c>
      <c r="AF31764" s="10" t="s">
        <v>729</v>
      </c>
    </row>
    <row r="31765" spans="30:32" x14ac:dyDescent="0.2">
      <c r="AD31765" s="11" t="s">
        <v>47980</v>
      </c>
      <c r="AE31765" s="10" t="s">
        <v>8295</v>
      </c>
      <c r="AF31765" s="10" t="s">
        <v>729</v>
      </c>
    </row>
    <row r="31766" spans="30:32" x14ac:dyDescent="0.2">
      <c r="AD31766" s="11" t="s">
        <v>47981</v>
      </c>
      <c r="AE31766" s="10" t="s">
        <v>8295</v>
      </c>
      <c r="AF31766" s="10" t="s">
        <v>729</v>
      </c>
    </row>
    <row r="31767" spans="30:32" x14ac:dyDescent="0.2">
      <c r="AD31767" s="11" t="s">
        <v>47982</v>
      </c>
      <c r="AE31767" s="10" t="s">
        <v>8295</v>
      </c>
      <c r="AF31767" s="10" t="s">
        <v>729</v>
      </c>
    </row>
    <row r="31768" spans="30:32" x14ac:dyDescent="0.2">
      <c r="AD31768" s="11" t="s">
        <v>47983</v>
      </c>
      <c r="AE31768" s="10" t="s">
        <v>8295</v>
      </c>
      <c r="AF31768" s="10" t="s">
        <v>729</v>
      </c>
    </row>
    <row r="31769" spans="30:32" x14ac:dyDescent="0.2">
      <c r="AD31769" s="11" t="s">
        <v>47984</v>
      </c>
      <c r="AE31769" s="10" t="s">
        <v>8295</v>
      </c>
      <c r="AF31769" s="10" t="s">
        <v>729</v>
      </c>
    </row>
    <row r="31770" spans="30:32" x14ac:dyDescent="0.2">
      <c r="AD31770" s="11" t="s">
        <v>47985</v>
      </c>
      <c r="AE31770" s="10" t="s">
        <v>8295</v>
      </c>
      <c r="AF31770" s="10" t="s">
        <v>729</v>
      </c>
    </row>
    <row r="31771" spans="30:32" x14ac:dyDescent="0.2">
      <c r="AD31771" s="11" t="s">
        <v>47986</v>
      </c>
      <c r="AE31771" s="10" t="s">
        <v>8295</v>
      </c>
      <c r="AF31771" s="10" t="s">
        <v>729</v>
      </c>
    </row>
    <row r="31772" spans="30:32" x14ac:dyDescent="0.2">
      <c r="AD31772" s="11" t="s">
        <v>47987</v>
      </c>
      <c r="AE31772" s="10" t="s">
        <v>8295</v>
      </c>
      <c r="AF31772" s="10" t="s">
        <v>729</v>
      </c>
    </row>
    <row r="31773" spans="30:32" x14ac:dyDescent="0.2">
      <c r="AD31773" s="11" t="s">
        <v>47988</v>
      </c>
      <c r="AE31773" s="10" t="s">
        <v>8295</v>
      </c>
      <c r="AF31773" s="10" t="s">
        <v>729</v>
      </c>
    </row>
    <row r="31774" spans="30:32" x14ac:dyDescent="0.2">
      <c r="AD31774" s="11" t="s">
        <v>47989</v>
      </c>
      <c r="AE31774" s="10" t="s">
        <v>8295</v>
      </c>
      <c r="AF31774" s="10" t="s">
        <v>729</v>
      </c>
    </row>
    <row r="31775" spans="30:32" x14ac:dyDescent="0.2">
      <c r="AD31775" s="11" t="s">
        <v>47990</v>
      </c>
      <c r="AE31775" s="10" t="s">
        <v>8295</v>
      </c>
      <c r="AF31775" s="10" t="s">
        <v>729</v>
      </c>
    </row>
    <row r="31776" spans="30:32" x14ac:dyDescent="0.2">
      <c r="AD31776" s="11" t="s">
        <v>47991</v>
      </c>
      <c r="AE31776" s="10" t="s">
        <v>8295</v>
      </c>
      <c r="AF31776" s="10" t="s">
        <v>729</v>
      </c>
    </row>
    <row r="31777" spans="30:32" x14ac:dyDescent="0.2">
      <c r="AD31777" s="11" t="s">
        <v>47992</v>
      </c>
      <c r="AE31777" s="10" t="s">
        <v>8295</v>
      </c>
      <c r="AF31777" s="10" t="s">
        <v>729</v>
      </c>
    </row>
    <row r="31778" spans="30:32" x14ac:dyDescent="0.2">
      <c r="AD31778" s="11" t="s">
        <v>47993</v>
      </c>
      <c r="AE31778" s="10" t="s">
        <v>8295</v>
      </c>
      <c r="AF31778" s="10" t="s">
        <v>729</v>
      </c>
    </row>
    <row r="31779" spans="30:32" x14ac:dyDescent="0.2">
      <c r="AD31779" s="11" t="s">
        <v>47994</v>
      </c>
      <c r="AE31779" s="10" t="s">
        <v>8295</v>
      </c>
      <c r="AF31779" s="10" t="s">
        <v>729</v>
      </c>
    </row>
    <row r="31780" spans="30:32" x14ac:dyDescent="0.2">
      <c r="AD31780" s="11" t="s">
        <v>47995</v>
      </c>
      <c r="AE31780" s="10" t="s">
        <v>8295</v>
      </c>
      <c r="AF31780" s="10" t="s">
        <v>729</v>
      </c>
    </row>
    <row r="31781" spans="30:32" x14ac:dyDescent="0.2">
      <c r="AD31781" s="11" t="s">
        <v>47996</v>
      </c>
      <c r="AE31781" s="10" t="s">
        <v>8295</v>
      </c>
      <c r="AF31781" s="10" t="s">
        <v>729</v>
      </c>
    </row>
    <row r="31782" spans="30:32" x14ac:dyDescent="0.2">
      <c r="AD31782" s="11" t="s">
        <v>47997</v>
      </c>
      <c r="AE31782" s="10" t="s">
        <v>8295</v>
      </c>
      <c r="AF31782" s="10" t="s">
        <v>729</v>
      </c>
    </row>
    <row r="31783" spans="30:32" x14ac:dyDescent="0.2">
      <c r="AD31783" s="11" t="s">
        <v>47998</v>
      </c>
      <c r="AE31783" s="10" t="s">
        <v>8295</v>
      </c>
      <c r="AF31783" s="10" t="s">
        <v>729</v>
      </c>
    </row>
    <row r="31784" spans="30:32" x14ac:dyDescent="0.2">
      <c r="AD31784" s="11" t="s">
        <v>47999</v>
      </c>
      <c r="AE31784" s="10" t="s">
        <v>8295</v>
      </c>
      <c r="AF31784" s="10" t="s">
        <v>729</v>
      </c>
    </row>
    <row r="31785" spans="30:32" x14ac:dyDescent="0.2">
      <c r="AD31785" s="11" t="s">
        <v>48000</v>
      </c>
      <c r="AE31785" s="10" t="s">
        <v>8295</v>
      </c>
      <c r="AF31785" s="10" t="s">
        <v>729</v>
      </c>
    </row>
    <row r="31786" spans="30:32" x14ac:dyDescent="0.2">
      <c r="AD31786" s="11" t="s">
        <v>48001</v>
      </c>
      <c r="AE31786" s="10" t="s">
        <v>8295</v>
      </c>
      <c r="AF31786" s="10" t="s">
        <v>729</v>
      </c>
    </row>
    <row r="31787" spans="30:32" x14ac:dyDescent="0.2">
      <c r="AD31787" s="11" t="s">
        <v>48002</v>
      </c>
      <c r="AE31787" s="10" t="s">
        <v>8295</v>
      </c>
      <c r="AF31787" s="10" t="s">
        <v>729</v>
      </c>
    </row>
    <row r="31788" spans="30:32" x14ac:dyDescent="0.2">
      <c r="AD31788" s="11" t="s">
        <v>48003</v>
      </c>
      <c r="AE31788" s="10" t="s">
        <v>8295</v>
      </c>
      <c r="AF31788" s="10" t="s">
        <v>729</v>
      </c>
    </row>
    <row r="31789" spans="30:32" x14ac:dyDescent="0.2">
      <c r="AD31789" s="11" t="s">
        <v>48004</v>
      </c>
      <c r="AE31789" s="10" t="s">
        <v>8295</v>
      </c>
      <c r="AF31789" s="10" t="s">
        <v>729</v>
      </c>
    </row>
    <row r="31790" spans="30:32" x14ac:dyDescent="0.2">
      <c r="AD31790" s="11" t="s">
        <v>48005</v>
      </c>
      <c r="AE31790" s="10" t="s">
        <v>8295</v>
      </c>
      <c r="AF31790" s="10" t="s">
        <v>729</v>
      </c>
    </row>
    <row r="31791" spans="30:32" x14ac:dyDescent="0.2">
      <c r="AD31791" s="11" t="s">
        <v>48006</v>
      </c>
      <c r="AE31791" s="10" t="s">
        <v>8295</v>
      </c>
      <c r="AF31791" s="10" t="s">
        <v>729</v>
      </c>
    </row>
    <row r="31792" spans="30:32" x14ac:dyDescent="0.2">
      <c r="AD31792" s="11" t="s">
        <v>48007</v>
      </c>
      <c r="AE31792" s="10" t="s">
        <v>8295</v>
      </c>
      <c r="AF31792" s="10" t="s">
        <v>729</v>
      </c>
    </row>
    <row r="31793" spans="30:32" x14ac:dyDescent="0.2">
      <c r="AD31793" s="11" t="s">
        <v>48008</v>
      </c>
      <c r="AE31793" s="10" t="s">
        <v>8295</v>
      </c>
      <c r="AF31793" s="10" t="s">
        <v>729</v>
      </c>
    </row>
    <row r="31794" spans="30:32" x14ac:dyDescent="0.2">
      <c r="AD31794" s="11" t="s">
        <v>48009</v>
      </c>
      <c r="AE31794" s="10" t="s">
        <v>8295</v>
      </c>
      <c r="AF31794" s="10" t="s">
        <v>729</v>
      </c>
    </row>
    <row r="31795" spans="30:32" x14ac:dyDescent="0.2">
      <c r="AD31795" s="11" t="s">
        <v>48010</v>
      </c>
      <c r="AE31795" s="10" t="s">
        <v>8295</v>
      </c>
      <c r="AF31795" s="10" t="s">
        <v>729</v>
      </c>
    </row>
    <row r="31796" spans="30:32" x14ac:dyDescent="0.2">
      <c r="AD31796" s="11" t="s">
        <v>48011</v>
      </c>
      <c r="AE31796" s="10" t="s">
        <v>8295</v>
      </c>
      <c r="AF31796" s="10" t="s">
        <v>729</v>
      </c>
    </row>
    <row r="31797" spans="30:32" x14ac:dyDescent="0.2">
      <c r="AD31797" s="11" t="s">
        <v>48012</v>
      </c>
      <c r="AE31797" s="10" t="s">
        <v>8295</v>
      </c>
      <c r="AF31797" s="10" t="s">
        <v>729</v>
      </c>
    </row>
    <row r="31798" spans="30:32" x14ac:dyDescent="0.2">
      <c r="AD31798" s="11" t="s">
        <v>48013</v>
      </c>
      <c r="AE31798" s="10" t="s">
        <v>8295</v>
      </c>
      <c r="AF31798" s="10" t="s">
        <v>729</v>
      </c>
    </row>
    <row r="31799" spans="30:32" x14ac:dyDescent="0.2">
      <c r="AD31799" s="11" t="s">
        <v>48014</v>
      </c>
      <c r="AE31799" s="10" t="s">
        <v>8295</v>
      </c>
      <c r="AF31799" s="10" t="s">
        <v>729</v>
      </c>
    </row>
    <row r="31800" spans="30:32" x14ac:dyDescent="0.2">
      <c r="AD31800" s="11" t="s">
        <v>48015</v>
      </c>
      <c r="AE31800" s="10" t="s">
        <v>8295</v>
      </c>
      <c r="AF31800" s="10" t="s">
        <v>729</v>
      </c>
    </row>
    <row r="31801" spans="30:32" x14ac:dyDescent="0.2">
      <c r="AD31801" s="11" t="s">
        <v>48016</v>
      </c>
      <c r="AE31801" s="10" t="s">
        <v>8295</v>
      </c>
      <c r="AF31801" s="10" t="s">
        <v>729</v>
      </c>
    </row>
    <row r="31802" spans="30:32" x14ac:dyDescent="0.2">
      <c r="AD31802" s="11" t="s">
        <v>48017</v>
      </c>
      <c r="AE31802" s="10" t="s">
        <v>8295</v>
      </c>
      <c r="AF31802" s="10" t="s">
        <v>729</v>
      </c>
    </row>
    <row r="31803" spans="30:32" x14ac:dyDescent="0.2">
      <c r="AD31803" s="11" t="s">
        <v>48018</v>
      </c>
      <c r="AE31803" s="10" t="s">
        <v>8295</v>
      </c>
      <c r="AF31803" s="10" t="s">
        <v>729</v>
      </c>
    </row>
    <row r="31804" spans="30:32" x14ac:dyDescent="0.2">
      <c r="AD31804" s="11" t="s">
        <v>48019</v>
      </c>
      <c r="AE31804" s="10" t="s">
        <v>8295</v>
      </c>
      <c r="AF31804" s="10" t="s">
        <v>729</v>
      </c>
    </row>
    <row r="31805" spans="30:32" x14ac:dyDescent="0.2">
      <c r="AD31805" s="11" t="s">
        <v>48020</v>
      </c>
      <c r="AE31805" s="10" t="s">
        <v>8295</v>
      </c>
      <c r="AF31805" s="10" t="s">
        <v>729</v>
      </c>
    </row>
    <row r="31806" spans="30:32" x14ac:dyDescent="0.2">
      <c r="AD31806" s="11" t="s">
        <v>48021</v>
      </c>
      <c r="AE31806" s="10" t="s">
        <v>8295</v>
      </c>
      <c r="AF31806" s="10" t="s">
        <v>729</v>
      </c>
    </row>
    <row r="31807" spans="30:32" x14ac:dyDescent="0.2">
      <c r="AD31807" s="11" t="s">
        <v>48022</v>
      </c>
      <c r="AE31807" s="10" t="s">
        <v>8295</v>
      </c>
      <c r="AF31807" s="10" t="s">
        <v>729</v>
      </c>
    </row>
    <row r="31808" spans="30:32" x14ac:dyDescent="0.2">
      <c r="AD31808" s="11" t="s">
        <v>48023</v>
      </c>
      <c r="AE31808" s="10" t="s">
        <v>8295</v>
      </c>
      <c r="AF31808" s="10" t="s">
        <v>729</v>
      </c>
    </row>
    <row r="31809" spans="30:32" x14ac:dyDescent="0.2">
      <c r="AD31809" s="11" t="s">
        <v>48024</v>
      </c>
      <c r="AE31809" s="10" t="s">
        <v>8295</v>
      </c>
      <c r="AF31809" s="10" t="s">
        <v>729</v>
      </c>
    </row>
    <row r="31810" spans="30:32" x14ac:dyDescent="0.2">
      <c r="AD31810" s="11" t="s">
        <v>48025</v>
      </c>
      <c r="AE31810" s="10" t="s">
        <v>8295</v>
      </c>
      <c r="AF31810" s="10" t="s">
        <v>729</v>
      </c>
    </row>
    <row r="31811" spans="30:32" x14ac:dyDescent="0.2">
      <c r="AD31811" s="11" t="s">
        <v>48026</v>
      </c>
      <c r="AE31811" s="10" t="s">
        <v>8295</v>
      </c>
      <c r="AF31811" s="10" t="s">
        <v>729</v>
      </c>
    </row>
    <row r="31812" spans="30:32" x14ac:dyDescent="0.2">
      <c r="AD31812" s="11" t="s">
        <v>48027</v>
      </c>
      <c r="AE31812" s="10" t="s">
        <v>8295</v>
      </c>
      <c r="AF31812" s="10" t="s">
        <v>729</v>
      </c>
    </row>
    <row r="31813" spans="30:32" x14ac:dyDescent="0.2">
      <c r="AD31813" s="11" t="s">
        <v>48028</v>
      </c>
      <c r="AE31813" s="10" t="s">
        <v>8295</v>
      </c>
      <c r="AF31813" s="10" t="s">
        <v>729</v>
      </c>
    </row>
    <row r="31814" spans="30:32" x14ac:dyDescent="0.2">
      <c r="AD31814" s="11" t="s">
        <v>48029</v>
      </c>
      <c r="AE31814" s="10" t="s">
        <v>8295</v>
      </c>
      <c r="AF31814" s="10" t="s">
        <v>729</v>
      </c>
    </row>
    <row r="31815" spans="30:32" x14ac:dyDescent="0.2">
      <c r="AD31815" s="11" t="s">
        <v>48030</v>
      </c>
      <c r="AE31815" s="10" t="s">
        <v>8295</v>
      </c>
      <c r="AF31815" s="10" t="s">
        <v>729</v>
      </c>
    </row>
    <row r="31816" spans="30:32" x14ac:dyDescent="0.2">
      <c r="AD31816" s="11" t="s">
        <v>48031</v>
      </c>
      <c r="AE31816" s="10" t="s">
        <v>48032</v>
      </c>
      <c r="AF31816" s="10" t="s">
        <v>729</v>
      </c>
    </row>
    <row r="31817" spans="30:32" x14ac:dyDescent="0.2">
      <c r="AD31817" s="11" t="s">
        <v>48033</v>
      </c>
      <c r="AE31817" s="10" t="s">
        <v>1736</v>
      </c>
      <c r="AF31817" s="10" t="s">
        <v>729</v>
      </c>
    </row>
    <row r="31818" spans="30:32" x14ac:dyDescent="0.2">
      <c r="AD31818" s="11" t="s">
        <v>48034</v>
      </c>
      <c r="AE31818" s="10" t="s">
        <v>14662</v>
      </c>
      <c r="AF31818" s="10" t="s">
        <v>729</v>
      </c>
    </row>
    <row r="31819" spans="30:32" x14ac:dyDescent="0.2">
      <c r="AD31819" s="11" t="s">
        <v>48035</v>
      </c>
      <c r="AE31819" s="10" t="s">
        <v>48036</v>
      </c>
      <c r="AF31819" s="10" t="s">
        <v>729</v>
      </c>
    </row>
    <row r="31820" spans="30:32" x14ac:dyDescent="0.2">
      <c r="AD31820" s="11" t="s">
        <v>48037</v>
      </c>
      <c r="AE31820" s="10" t="s">
        <v>14662</v>
      </c>
      <c r="AF31820" s="10" t="s">
        <v>729</v>
      </c>
    </row>
    <row r="31821" spans="30:32" x14ac:dyDescent="0.2">
      <c r="AD31821" s="11" t="s">
        <v>48038</v>
      </c>
      <c r="AE31821" s="10" t="s">
        <v>14662</v>
      </c>
      <c r="AF31821" s="10" t="s">
        <v>729</v>
      </c>
    </row>
    <row r="31822" spans="30:32" x14ac:dyDescent="0.2">
      <c r="AD31822" s="11" t="s">
        <v>48039</v>
      </c>
      <c r="AE31822" s="10" t="s">
        <v>48036</v>
      </c>
      <c r="AF31822" s="10" t="s">
        <v>729</v>
      </c>
    </row>
    <row r="31823" spans="30:32" x14ac:dyDescent="0.2">
      <c r="AD31823" s="11" t="s">
        <v>48040</v>
      </c>
      <c r="AE31823" s="10" t="s">
        <v>48036</v>
      </c>
      <c r="AF31823" s="10" t="s">
        <v>729</v>
      </c>
    </row>
    <row r="31824" spans="30:32" x14ac:dyDescent="0.2">
      <c r="AD31824" s="11" t="s">
        <v>48041</v>
      </c>
      <c r="AE31824" s="10" t="s">
        <v>48036</v>
      </c>
      <c r="AF31824" s="10" t="s">
        <v>729</v>
      </c>
    </row>
    <row r="31825" spans="30:32" x14ac:dyDescent="0.2">
      <c r="AD31825" s="11" t="s">
        <v>48042</v>
      </c>
      <c r="AE31825" s="10" t="s">
        <v>48043</v>
      </c>
      <c r="AF31825" s="10" t="s">
        <v>729</v>
      </c>
    </row>
    <row r="31826" spans="30:32" x14ac:dyDescent="0.2">
      <c r="AD31826" s="11" t="s">
        <v>48044</v>
      </c>
      <c r="AE31826" s="10" t="s">
        <v>15864</v>
      </c>
      <c r="AF31826" s="10" t="s">
        <v>729</v>
      </c>
    </row>
    <row r="31827" spans="30:32" x14ac:dyDescent="0.2">
      <c r="AD31827" s="11" t="s">
        <v>48045</v>
      </c>
      <c r="AE31827" s="10" t="s">
        <v>15864</v>
      </c>
      <c r="AF31827" s="10" t="s">
        <v>729</v>
      </c>
    </row>
    <row r="31828" spans="30:32" x14ac:dyDescent="0.2">
      <c r="AD31828" s="11" t="s">
        <v>48046</v>
      </c>
      <c r="AE31828" s="10" t="s">
        <v>15864</v>
      </c>
      <c r="AF31828" s="10" t="s">
        <v>729</v>
      </c>
    </row>
    <row r="31829" spans="30:32" x14ac:dyDescent="0.2">
      <c r="AD31829" s="11" t="s">
        <v>48047</v>
      </c>
      <c r="AE31829" s="10" t="s">
        <v>15864</v>
      </c>
      <c r="AF31829" s="10" t="s">
        <v>729</v>
      </c>
    </row>
    <row r="31830" spans="30:32" x14ac:dyDescent="0.2">
      <c r="AD31830" s="11" t="s">
        <v>48048</v>
      </c>
      <c r="AE31830" s="10" t="s">
        <v>15864</v>
      </c>
      <c r="AF31830" s="10" t="s">
        <v>729</v>
      </c>
    </row>
    <row r="31831" spans="30:32" x14ac:dyDescent="0.2">
      <c r="AD31831" s="11" t="s">
        <v>48049</v>
      </c>
      <c r="AE31831" s="10" t="s">
        <v>15864</v>
      </c>
      <c r="AF31831" s="10" t="s">
        <v>729</v>
      </c>
    </row>
    <row r="31832" spans="30:32" x14ac:dyDescent="0.2">
      <c r="AD31832" s="11" t="s">
        <v>48050</v>
      </c>
      <c r="AE31832" s="10" t="s">
        <v>15864</v>
      </c>
      <c r="AF31832" s="10" t="s">
        <v>729</v>
      </c>
    </row>
    <row r="31833" spans="30:32" x14ac:dyDescent="0.2">
      <c r="AD31833" s="11" t="s">
        <v>48051</v>
      </c>
      <c r="AE31833" s="10" t="s">
        <v>15864</v>
      </c>
      <c r="AF31833" s="10" t="s">
        <v>729</v>
      </c>
    </row>
    <row r="31834" spans="30:32" x14ac:dyDescent="0.2">
      <c r="AD31834" s="11" t="s">
        <v>48052</v>
      </c>
      <c r="AE31834" s="10" t="s">
        <v>25676</v>
      </c>
      <c r="AF31834" s="10" t="s">
        <v>729</v>
      </c>
    </row>
    <row r="31835" spans="30:32" x14ac:dyDescent="0.2">
      <c r="AD31835" s="11" t="s">
        <v>48053</v>
      </c>
      <c r="AE31835" s="10" t="s">
        <v>48054</v>
      </c>
      <c r="AF31835" s="10" t="s">
        <v>729</v>
      </c>
    </row>
    <row r="31836" spans="30:32" x14ac:dyDescent="0.2">
      <c r="AD31836" s="11" t="s">
        <v>48055</v>
      </c>
      <c r="AE31836" s="10" t="s">
        <v>48054</v>
      </c>
      <c r="AF31836" s="10" t="s">
        <v>729</v>
      </c>
    </row>
    <row r="31837" spans="30:32" x14ac:dyDescent="0.2">
      <c r="AD31837" s="11" t="s">
        <v>48056</v>
      </c>
      <c r="AE31837" s="10" t="s">
        <v>48054</v>
      </c>
      <c r="AF31837" s="10" t="s">
        <v>729</v>
      </c>
    </row>
    <row r="31838" spans="30:32" x14ac:dyDescent="0.2">
      <c r="AD31838" s="11" t="s">
        <v>48057</v>
      </c>
      <c r="AE31838" s="10" t="s">
        <v>48054</v>
      </c>
      <c r="AF31838" s="10" t="s">
        <v>729</v>
      </c>
    </row>
    <row r="31839" spans="30:32" x14ac:dyDescent="0.2">
      <c r="AD31839" s="11" t="s">
        <v>48058</v>
      </c>
      <c r="AE31839" s="10" t="s">
        <v>48054</v>
      </c>
      <c r="AF31839" s="10" t="s">
        <v>729</v>
      </c>
    </row>
    <row r="31840" spans="30:32" x14ac:dyDescent="0.2">
      <c r="AD31840" s="11" t="s">
        <v>48059</v>
      </c>
      <c r="AE31840" s="10" t="s">
        <v>48054</v>
      </c>
      <c r="AF31840" s="10" t="s">
        <v>729</v>
      </c>
    </row>
    <row r="31841" spans="30:32" x14ac:dyDescent="0.2">
      <c r="AD31841" s="11" t="s">
        <v>48060</v>
      </c>
      <c r="AE31841" s="10" t="s">
        <v>48061</v>
      </c>
      <c r="AF31841" s="10" t="s">
        <v>729</v>
      </c>
    </row>
    <row r="31842" spans="30:32" x14ac:dyDescent="0.2">
      <c r="AD31842" s="11" t="s">
        <v>48062</v>
      </c>
      <c r="AE31842" s="10" t="s">
        <v>48063</v>
      </c>
      <c r="AF31842" s="10" t="s">
        <v>729</v>
      </c>
    </row>
    <row r="31843" spans="30:32" x14ac:dyDescent="0.2">
      <c r="AD31843" s="11" t="s">
        <v>48064</v>
      </c>
      <c r="AE31843" s="10" t="s">
        <v>48065</v>
      </c>
      <c r="AF31843" s="10" t="s">
        <v>729</v>
      </c>
    </row>
    <row r="31844" spans="30:32" x14ac:dyDescent="0.2">
      <c r="AD31844" s="11" t="s">
        <v>48066</v>
      </c>
      <c r="AE31844" s="10" t="s">
        <v>48067</v>
      </c>
      <c r="AF31844" s="10" t="s">
        <v>729</v>
      </c>
    </row>
    <row r="31845" spans="30:32" x14ac:dyDescent="0.2">
      <c r="AD31845" s="11" t="s">
        <v>48068</v>
      </c>
      <c r="AE31845" s="10" t="s">
        <v>48069</v>
      </c>
      <c r="AF31845" s="10" t="s">
        <v>729</v>
      </c>
    </row>
    <row r="31846" spans="30:32" x14ac:dyDescent="0.2">
      <c r="AD31846" s="11" t="s">
        <v>48070</v>
      </c>
      <c r="AE31846" s="10" t="s">
        <v>48071</v>
      </c>
      <c r="AF31846" s="10" t="s">
        <v>729</v>
      </c>
    </row>
    <row r="31847" spans="30:32" x14ac:dyDescent="0.2">
      <c r="AD31847" s="11" t="s">
        <v>48072</v>
      </c>
      <c r="AE31847" s="10" t="s">
        <v>48073</v>
      </c>
      <c r="AF31847" s="10" t="s">
        <v>729</v>
      </c>
    </row>
    <row r="31848" spans="30:32" x14ac:dyDescent="0.2">
      <c r="AD31848" s="11" t="s">
        <v>48074</v>
      </c>
      <c r="AE31848" s="10" t="s">
        <v>48075</v>
      </c>
      <c r="AF31848" s="10" t="s">
        <v>729</v>
      </c>
    </row>
    <row r="31849" spans="30:32" x14ac:dyDescent="0.2">
      <c r="AD31849" s="11" t="s">
        <v>48076</v>
      </c>
      <c r="AE31849" s="10" t="s">
        <v>48077</v>
      </c>
      <c r="AF31849" s="10" t="s">
        <v>729</v>
      </c>
    </row>
    <row r="31850" spans="30:32" x14ac:dyDescent="0.2">
      <c r="AD31850" s="11" t="s">
        <v>48078</v>
      </c>
      <c r="AE31850" s="10" t="s">
        <v>48077</v>
      </c>
      <c r="AF31850" s="10" t="s">
        <v>729</v>
      </c>
    </row>
    <row r="31851" spans="30:32" x14ac:dyDescent="0.2">
      <c r="AD31851" s="11" t="s">
        <v>48079</v>
      </c>
      <c r="AE31851" s="10" t="s">
        <v>48080</v>
      </c>
      <c r="AF31851" s="10" t="s">
        <v>729</v>
      </c>
    </row>
    <row r="31852" spans="30:32" x14ac:dyDescent="0.2">
      <c r="AD31852" s="11" t="s">
        <v>48081</v>
      </c>
      <c r="AE31852" s="10" t="s">
        <v>48080</v>
      </c>
      <c r="AF31852" s="10" t="s">
        <v>729</v>
      </c>
    </row>
    <row r="31853" spans="30:32" x14ac:dyDescent="0.2">
      <c r="AD31853" s="11" t="s">
        <v>48082</v>
      </c>
      <c r="AE31853" s="10" t="s">
        <v>36736</v>
      </c>
      <c r="AF31853" s="10" t="s">
        <v>729</v>
      </c>
    </row>
    <row r="31854" spans="30:32" x14ac:dyDescent="0.2">
      <c r="AD31854" s="11" t="s">
        <v>48083</v>
      </c>
      <c r="AE31854" s="10" t="s">
        <v>2332</v>
      </c>
      <c r="AF31854" s="10" t="s">
        <v>729</v>
      </c>
    </row>
    <row r="31855" spans="30:32" x14ac:dyDescent="0.2">
      <c r="AD31855" s="11" t="s">
        <v>48084</v>
      </c>
      <c r="AE31855" s="10" t="s">
        <v>48085</v>
      </c>
      <c r="AF31855" s="10" t="s">
        <v>729</v>
      </c>
    </row>
    <row r="31856" spans="30:32" x14ac:dyDescent="0.2">
      <c r="AD31856" s="11" t="s">
        <v>48086</v>
      </c>
      <c r="AE31856" s="10" t="s">
        <v>7572</v>
      </c>
      <c r="AF31856" s="10" t="s">
        <v>729</v>
      </c>
    </row>
    <row r="31857" spans="30:32" x14ac:dyDescent="0.2">
      <c r="AD31857" s="11" t="s">
        <v>48087</v>
      </c>
      <c r="AE31857" s="10" t="s">
        <v>5210</v>
      </c>
      <c r="AF31857" s="10" t="s">
        <v>729</v>
      </c>
    </row>
    <row r="31858" spans="30:32" x14ac:dyDescent="0.2">
      <c r="AD31858" s="11" t="s">
        <v>48088</v>
      </c>
      <c r="AE31858" s="10" t="s">
        <v>5210</v>
      </c>
      <c r="AF31858" s="10" t="s">
        <v>729</v>
      </c>
    </row>
    <row r="31859" spans="30:32" x14ac:dyDescent="0.2">
      <c r="AD31859" s="11" t="s">
        <v>48089</v>
      </c>
      <c r="AE31859" s="10" t="s">
        <v>42640</v>
      </c>
      <c r="AF31859" s="10" t="s">
        <v>729</v>
      </c>
    </row>
    <row r="31860" spans="30:32" x14ac:dyDescent="0.2">
      <c r="AD31860" s="11" t="s">
        <v>48090</v>
      </c>
      <c r="AE31860" s="10" t="s">
        <v>4924</v>
      </c>
      <c r="AF31860" s="10" t="s">
        <v>729</v>
      </c>
    </row>
    <row r="31861" spans="30:32" x14ac:dyDescent="0.2">
      <c r="AD31861" s="11" t="s">
        <v>48091</v>
      </c>
      <c r="AE31861" s="10" t="s">
        <v>16014</v>
      </c>
      <c r="AF31861" s="10" t="s">
        <v>729</v>
      </c>
    </row>
    <row r="31862" spans="30:32" x14ac:dyDescent="0.2">
      <c r="AD31862" s="11" t="s">
        <v>48092</v>
      </c>
      <c r="AE31862" s="10" t="s">
        <v>8306</v>
      </c>
      <c r="AF31862" s="10" t="s">
        <v>729</v>
      </c>
    </row>
    <row r="31863" spans="30:32" x14ac:dyDescent="0.2">
      <c r="AD31863" s="11" t="s">
        <v>48093</v>
      </c>
      <c r="AE31863" s="10" t="s">
        <v>8306</v>
      </c>
      <c r="AF31863" s="10" t="s">
        <v>729</v>
      </c>
    </row>
    <row r="31864" spans="30:32" x14ac:dyDescent="0.2">
      <c r="AD31864" s="11" t="s">
        <v>48094</v>
      </c>
      <c r="AE31864" s="10" t="s">
        <v>8306</v>
      </c>
      <c r="AF31864" s="10" t="s">
        <v>729</v>
      </c>
    </row>
    <row r="31865" spans="30:32" x14ac:dyDescent="0.2">
      <c r="AD31865" s="11" t="s">
        <v>48095</v>
      </c>
      <c r="AE31865" s="10" t="s">
        <v>24751</v>
      </c>
      <c r="AF31865" s="10" t="s">
        <v>729</v>
      </c>
    </row>
    <row r="31866" spans="30:32" x14ac:dyDescent="0.2">
      <c r="AD31866" s="11" t="s">
        <v>48096</v>
      </c>
      <c r="AE31866" s="10" t="s">
        <v>48097</v>
      </c>
      <c r="AF31866" s="10" t="s">
        <v>729</v>
      </c>
    </row>
    <row r="31867" spans="30:32" x14ac:dyDescent="0.2">
      <c r="AD31867" s="11" t="s">
        <v>48098</v>
      </c>
      <c r="AE31867" s="10" t="s">
        <v>48099</v>
      </c>
      <c r="AF31867" s="10" t="s">
        <v>729</v>
      </c>
    </row>
    <row r="31868" spans="30:32" x14ac:dyDescent="0.2">
      <c r="AD31868" s="11" t="s">
        <v>48100</v>
      </c>
      <c r="AE31868" s="10" t="s">
        <v>48101</v>
      </c>
      <c r="AF31868" s="10" t="s">
        <v>729</v>
      </c>
    </row>
    <row r="31869" spans="30:32" x14ac:dyDescent="0.2">
      <c r="AD31869" s="11" t="s">
        <v>48102</v>
      </c>
      <c r="AE31869" s="10" t="s">
        <v>48103</v>
      </c>
      <c r="AF31869" s="10" t="s">
        <v>729</v>
      </c>
    </row>
    <row r="31870" spans="30:32" x14ac:dyDescent="0.2">
      <c r="AD31870" s="11" t="s">
        <v>48104</v>
      </c>
      <c r="AE31870" s="10" t="s">
        <v>48105</v>
      </c>
      <c r="AF31870" s="10" t="s">
        <v>729</v>
      </c>
    </row>
    <row r="31871" spans="30:32" x14ac:dyDescent="0.2">
      <c r="AD31871" s="11" t="s">
        <v>48106</v>
      </c>
      <c r="AE31871" s="10" t="s">
        <v>48107</v>
      </c>
      <c r="AF31871" s="10" t="s">
        <v>729</v>
      </c>
    </row>
    <row r="31872" spans="30:32" x14ac:dyDescent="0.2">
      <c r="AD31872" s="11" t="s">
        <v>48108</v>
      </c>
      <c r="AE31872" s="10" t="s">
        <v>26523</v>
      </c>
      <c r="AF31872" s="10" t="s">
        <v>729</v>
      </c>
    </row>
    <row r="31873" spans="30:32" x14ac:dyDescent="0.2">
      <c r="AD31873" s="11" t="s">
        <v>48109</v>
      </c>
      <c r="AE31873" s="10" t="s">
        <v>26523</v>
      </c>
      <c r="AF31873" s="10" t="s">
        <v>729</v>
      </c>
    </row>
    <row r="31874" spans="30:32" x14ac:dyDescent="0.2">
      <c r="AD31874" s="11" t="s">
        <v>48110</v>
      </c>
      <c r="AE31874" s="10" t="s">
        <v>48111</v>
      </c>
      <c r="AF31874" s="10" t="s">
        <v>729</v>
      </c>
    </row>
    <row r="31875" spans="30:32" x14ac:dyDescent="0.2">
      <c r="AD31875" s="11" t="s">
        <v>48112</v>
      </c>
      <c r="AE31875" s="10" t="s">
        <v>3569</v>
      </c>
      <c r="AF31875" s="10" t="s">
        <v>729</v>
      </c>
    </row>
    <row r="31876" spans="30:32" x14ac:dyDescent="0.2">
      <c r="AD31876" s="11" t="s">
        <v>48113</v>
      </c>
      <c r="AE31876" s="10" t="s">
        <v>3569</v>
      </c>
      <c r="AF31876" s="10" t="s">
        <v>729</v>
      </c>
    </row>
    <row r="31877" spans="30:32" x14ac:dyDescent="0.2">
      <c r="AD31877" s="11" t="s">
        <v>48114</v>
      </c>
      <c r="AE31877" s="10" t="s">
        <v>9399</v>
      </c>
      <c r="AF31877" s="10" t="s">
        <v>729</v>
      </c>
    </row>
    <row r="31878" spans="30:32" x14ac:dyDescent="0.2">
      <c r="AD31878" s="11" t="s">
        <v>48115</v>
      </c>
      <c r="AE31878" s="10" t="s">
        <v>48116</v>
      </c>
      <c r="AF31878" s="10" t="s">
        <v>729</v>
      </c>
    </row>
    <row r="31879" spans="30:32" x14ac:dyDescent="0.2">
      <c r="AD31879" s="11" t="s">
        <v>48117</v>
      </c>
      <c r="AE31879" s="10" t="s">
        <v>48118</v>
      </c>
      <c r="AF31879" s="10" t="s">
        <v>729</v>
      </c>
    </row>
    <row r="31880" spans="30:32" x14ac:dyDescent="0.2">
      <c r="AD31880" s="11" t="s">
        <v>48119</v>
      </c>
      <c r="AE31880" s="10" t="s">
        <v>29356</v>
      </c>
      <c r="AF31880" s="10" t="s">
        <v>729</v>
      </c>
    </row>
    <row r="31881" spans="30:32" x14ac:dyDescent="0.2">
      <c r="AD31881" s="11" t="s">
        <v>48120</v>
      </c>
      <c r="AE31881" s="10" t="s">
        <v>48121</v>
      </c>
      <c r="AF31881" s="10" t="s">
        <v>729</v>
      </c>
    </row>
    <row r="31882" spans="30:32" x14ac:dyDescent="0.2">
      <c r="AD31882" s="11" t="s">
        <v>48122</v>
      </c>
      <c r="AE31882" s="10" t="s">
        <v>48123</v>
      </c>
      <c r="AF31882" s="10" t="s">
        <v>729</v>
      </c>
    </row>
    <row r="31883" spans="30:32" x14ac:dyDescent="0.2">
      <c r="AD31883" s="11" t="s">
        <v>48124</v>
      </c>
      <c r="AE31883" s="10" t="s">
        <v>48125</v>
      </c>
      <c r="AF31883" s="10" t="s">
        <v>729</v>
      </c>
    </row>
    <row r="31884" spans="30:32" x14ac:dyDescent="0.2">
      <c r="AD31884" s="11" t="s">
        <v>48126</v>
      </c>
      <c r="AE31884" s="10" t="s">
        <v>48127</v>
      </c>
      <c r="AF31884" s="10" t="s">
        <v>729</v>
      </c>
    </row>
    <row r="31885" spans="30:32" x14ac:dyDescent="0.2">
      <c r="AD31885" s="11" t="s">
        <v>48128</v>
      </c>
      <c r="AE31885" s="10" t="s">
        <v>24825</v>
      </c>
      <c r="AF31885" s="10" t="s">
        <v>729</v>
      </c>
    </row>
    <row r="31886" spans="30:32" x14ac:dyDescent="0.2">
      <c r="AD31886" s="11" t="s">
        <v>48129</v>
      </c>
      <c r="AE31886" s="10" t="s">
        <v>48130</v>
      </c>
      <c r="AF31886" s="10" t="s">
        <v>729</v>
      </c>
    </row>
    <row r="31887" spans="30:32" x14ac:dyDescent="0.2">
      <c r="AD31887" s="11" t="s">
        <v>48131</v>
      </c>
      <c r="AE31887" s="10" t="s">
        <v>48132</v>
      </c>
      <c r="AF31887" s="10" t="s">
        <v>729</v>
      </c>
    </row>
    <row r="31888" spans="30:32" x14ac:dyDescent="0.2">
      <c r="AD31888" s="11" t="s">
        <v>48133</v>
      </c>
      <c r="AE31888" s="10" t="s">
        <v>8714</v>
      </c>
      <c r="AF31888" s="10" t="s">
        <v>729</v>
      </c>
    </row>
    <row r="31889" spans="30:32" x14ac:dyDescent="0.2">
      <c r="AD31889" s="11" t="s">
        <v>48134</v>
      </c>
      <c r="AE31889" s="10" t="s">
        <v>48135</v>
      </c>
      <c r="AF31889" s="10" t="s">
        <v>729</v>
      </c>
    </row>
    <row r="31890" spans="30:32" x14ac:dyDescent="0.2">
      <c r="AD31890" s="11" t="s">
        <v>48136</v>
      </c>
      <c r="AE31890" s="10" t="s">
        <v>23411</v>
      </c>
      <c r="AF31890" s="10" t="s">
        <v>729</v>
      </c>
    </row>
    <row r="31891" spans="30:32" x14ac:dyDescent="0.2">
      <c r="AD31891" s="11" t="s">
        <v>48137</v>
      </c>
      <c r="AE31891" s="10" t="s">
        <v>4228</v>
      </c>
      <c r="AF31891" s="10" t="s">
        <v>729</v>
      </c>
    </row>
    <row r="31892" spans="30:32" x14ac:dyDescent="0.2">
      <c r="AD31892" s="11" t="s">
        <v>48138</v>
      </c>
      <c r="AE31892" s="10" t="s">
        <v>4228</v>
      </c>
      <c r="AF31892" s="10" t="s">
        <v>729</v>
      </c>
    </row>
    <row r="31893" spans="30:32" x14ac:dyDescent="0.2">
      <c r="AD31893" s="11" t="s">
        <v>48139</v>
      </c>
      <c r="AE31893" s="10" t="s">
        <v>4228</v>
      </c>
      <c r="AF31893" s="10" t="s">
        <v>729</v>
      </c>
    </row>
    <row r="31894" spans="30:32" x14ac:dyDescent="0.2">
      <c r="AD31894" s="11" t="s">
        <v>48140</v>
      </c>
      <c r="AE31894" s="10" t="s">
        <v>48141</v>
      </c>
      <c r="AF31894" s="10" t="s">
        <v>729</v>
      </c>
    </row>
    <row r="31895" spans="30:32" x14ac:dyDescent="0.2">
      <c r="AD31895" s="11" t="s">
        <v>48142</v>
      </c>
      <c r="AE31895" s="10" t="s">
        <v>21397</v>
      </c>
      <c r="AF31895" s="10" t="s">
        <v>729</v>
      </c>
    </row>
    <row r="31896" spans="30:32" x14ac:dyDescent="0.2">
      <c r="AD31896" s="11" t="s">
        <v>48143</v>
      </c>
      <c r="AE31896" s="10" t="s">
        <v>48144</v>
      </c>
      <c r="AF31896" s="10" t="s">
        <v>729</v>
      </c>
    </row>
    <row r="31897" spans="30:32" x14ac:dyDescent="0.2">
      <c r="AD31897" s="11" t="s">
        <v>48145</v>
      </c>
      <c r="AE31897" s="10" t="s">
        <v>35371</v>
      </c>
      <c r="AF31897" s="10" t="s">
        <v>729</v>
      </c>
    </row>
    <row r="31898" spans="30:32" x14ac:dyDescent="0.2">
      <c r="AD31898" s="11" t="s">
        <v>48146</v>
      </c>
      <c r="AE31898" s="10" t="s">
        <v>35371</v>
      </c>
      <c r="AF31898" s="10" t="s">
        <v>729</v>
      </c>
    </row>
    <row r="31899" spans="30:32" x14ac:dyDescent="0.2">
      <c r="AD31899" s="11" t="s">
        <v>48147</v>
      </c>
      <c r="AE31899" s="10" t="s">
        <v>35371</v>
      </c>
      <c r="AF31899" s="10" t="s">
        <v>729</v>
      </c>
    </row>
    <row r="31900" spans="30:32" x14ac:dyDescent="0.2">
      <c r="AD31900" s="11" t="s">
        <v>48148</v>
      </c>
      <c r="AE31900" s="10" t="s">
        <v>35371</v>
      </c>
      <c r="AF31900" s="10" t="s">
        <v>729</v>
      </c>
    </row>
    <row r="31901" spans="30:32" x14ac:dyDescent="0.2">
      <c r="AD31901" s="11" t="s">
        <v>48149</v>
      </c>
      <c r="AE31901" s="10" t="s">
        <v>35371</v>
      </c>
      <c r="AF31901" s="10" t="s">
        <v>729</v>
      </c>
    </row>
    <row r="31902" spans="30:32" x14ac:dyDescent="0.2">
      <c r="AD31902" s="11" t="s">
        <v>48150</v>
      </c>
      <c r="AE31902" s="10" t="s">
        <v>35371</v>
      </c>
      <c r="AF31902" s="10" t="s">
        <v>729</v>
      </c>
    </row>
    <row r="31903" spans="30:32" x14ac:dyDescent="0.2">
      <c r="AD31903" s="11" t="s">
        <v>48151</v>
      </c>
      <c r="AE31903" s="10" t="s">
        <v>35371</v>
      </c>
      <c r="AF31903" s="10" t="s">
        <v>729</v>
      </c>
    </row>
    <row r="31904" spans="30:32" x14ac:dyDescent="0.2">
      <c r="AD31904" s="11" t="s">
        <v>48152</v>
      </c>
      <c r="AE31904" s="10" t="s">
        <v>35371</v>
      </c>
      <c r="AF31904" s="10" t="s">
        <v>729</v>
      </c>
    </row>
    <row r="31905" spans="30:32" x14ac:dyDescent="0.2">
      <c r="AD31905" s="11" t="s">
        <v>48153</v>
      </c>
      <c r="AE31905" s="10" t="s">
        <v>42778</v>
      </c>
      <c r="AF31905" s="10" t="s">
        <v>729</v>
      </c>
    </row>
    <row r="31906" spans="30:32" x14ac:dyDescent="0.2">
      <c r="AD31906" s="11" t="s">
        <v>48154</v>
      </c>
      <c r="AE31906" s="10" t="s">
        <v>48155</v>
      </c>
      <c r="AF31906" s="10" t="s">
        <v>729</v>
      </c>
    </row>
    <row r="31907" spans="30:32" x14ac:dyDescent="0.2">
      <c r="AD31907" s="11" t="s">
        <v>48156</v>
      </c>
      <c r="AE31907" s="10" t="s">
        <v>48155</v>
      </c>
      <c r="AF31907" s="10" t="s">
        <v>729</v>
      </c>
    </row>
    <row r="31908" spans="30:32" x14ac:dyDescent="0.2">
      <c r="AD31908" s="11" t="s">
        <v>48157</v>
      </c>
      <c r="AE31908" s="10" t="s">
        <v>48155</v>
      </c>
      <c r="AF31908" s="10" t="s">
        <v>729</v>
      </c>
    </row>
    <row r="31909" spans="30:32" x14ac:dyDescent="0.2">
      <c r="AD31909" s="11" t="s">
        <v>48158</v>
      </c>
      <c r="AE31909" s="10" t="s">
        <v>28494</v>
      </c>
      <c r="AF31909" s="10" t="s">
        <v>729</v>
      </c>
    </row>
    <row r="31910" spans="30:32" x14ac:dyDescent="0.2">
      <c r="AD31910" s="11" t="s">
        <v>48159</v>
      </c>
      <c r="AE31910" s="10" t="s">
        <v>1463</v>
      </c>
      <c r="AF31910" s="10" t="s">
        <v>729</v>
      </c>
    </row>
    <row r="31911" spans="30:32" x14ac:dyDescent="0.2">
      <c r="AD31911" s="11" t="s">
        <v>48160</v>
      </c>
      <c r="AE31911" s="10" t="s">
        <v>41994</v>
      </c>
      <c r="AF31911" s="10" t="s">
        <v>729</v>
      </c>
    </row>
    <row r="31912" spans="30:32" x14ac:dyDescent="0.2">
      <c r="AD31912" s="11" t="s">
        <v>48161</v>
      </c>
      <c r="AE31912" s="10" t="s">
        <v>48162</v>
      </c>
      <c r="AF31912" s="10" t="s">
        <v>729</v>
      </c>
    </row>
    <row r="31913" spans="30:32" x14ac:dyDescent="0.2">
      <c r="AD31913" s="11" t="s">
        <v>48163</v>
      </c>
      <c r="AE31913" s="10" t="s">
        <v>48164</v>
      </c>
      <c r="AF31913" s="10" t="s">
        <v>729</v>
      </c>
    </row>
    <row r="31914" spans="30:32" x14ac:dyDescent="0.2">
      <c r="AD31914" s="11" t="s">
        <v>48165</v>
      </c>
      <c r="AE31914" s="10" t="s">
        <v>48166</v>
      </c>
      <c r="AF31914" s="10" t="s">
        <v>729</v>
      </c>
    </row>
    <row r="31915" spans="30:32" x14ac:dyDescent="0.2">
      <c r="AD31915" s="11" t="s">
        <v>48167</v>
      </c>
      <c r="AE31915" s="10" t="s">
        <v>48166</v>
      </c>
      <c r="AF31915" s="10" t="s">
        <v>729</v>
      </c>
    </row>
    <row r="31916" spans="30:32" x14ac:dyDescent="0.2">
      <c r="AD31916" s="11" t="s">
        <v>48168</v>
      </c>
      <c r="AE31916" s="10" t="s">
        <v>48166</v>
      </c>
      <c r="AF31916" s="10" t="s">
        <v>729</v>
      </c>
    </row>
    <row r="31917" spans="30:32" x14ac:dyDescent="0.2">
      <c r="AD31917" s="11" t="s">
        <v>48169</v>
      </c>
      <c r="AE31917" s="10" t="s">
        <v>48166</v>
      </c>
      <c r="AF31917" s="10" t="s">
        <v>729</v>
      </c>
    </row>
    <row r="31918" spans="30:32" x14ac:dyDescent="0.2">
      <c r="AD31918" s="11" t="s">
        <v>48170</v>
      </c>
      <c r="AE31918" s="10" t="s">
        <v>32735</v>
      </c>
      <c r="AF31918" s="10" t="s">
        <v>729</v>
      </c>
    </row>
    <row r="31919" spans="30:32" x14ac:dyDescent="0.2">
      <c r="AD31919" s="11" t="s">
        <v>48171</v>
      </c>
      <c r="AE31919" s="10" t="s">
        <v>48172</v>
      </c>
      <c r="AF31919" s="10" t="s">
        <v>729</v>
      </c>
    </row>
    <row r="31920" spans="30:32" x14ac:dyDescent="0.2">
      <c r="AD31920" s="11" t="s">
        <v>48173</v>
      </c>
      <c r="AE31920" s="10" t="s">
        <v>2543</v>
      </c>
      <c r="AF31920" s="10" t="s">
        <v>729</v>
      </c>
    </row>
    <row r="31921" spans="30:32" x14ac:dyDescent="0.2">
      <c r="AD31921" s="11" t="s">
        <v>48174</v>
      </c>
      <c r="AE31921" s="10" t="s">
        <v>48175</v>
      </c>
      <c r="AF31921" s="10" t="s">
        <v>729</v>
      </c>
    </row>
    <row r="31922" spans="30:32" x14ac:dyDescent="0.2">
      <c r="AD31922" s="11" t="s">
        <v>48176</v>
      </c>
      <c r="AE31922" s="10" t="s">
        <v>27628</v>
      </c>
      <c r="AF31922" s="10" t="s">
        <v>729</v>
      </c>
    </row>
    <row r="31923" spans="30:32" x14ac:dyDescent="0.2">
      <c r="AD31923" s="11" t="s">
        <v>48177</v>
      </c>
      <c r="AE31923" s="10" t="s">
        <v>48178</v>
      </c>
      <c r="AF31923" s="10" t="s">
        <v>729</v>
      </c>
    </row>
    <row r="31924" spans="30:32" x14ac:dyDescent="0.2">
      <c r="AD31924" s="11" t="s">
        <v>48179</v>
      </c>
      <c r="AE31924" s="10" t="s">
        <v>26696</v>
      </c>
      <c r="AF31924" s="10" t="s">
        <v>729</v>
      </c>
    </row>
    <row r="31925" spans="30:32" x14ac:dyDescent="0.2">
      <c r="AD31925" s="11" t="s">
        <v>48180</v>
      </c>
      <c r="AE31925" s="10" t="s">
        <v>2580</v>
      </c>
      <c r="AF31925" s="10" t="s">
        <v>729</v>
      </c>
    </row>
    <row r="31926" spans="30:32" x14ac:dyDescent="0.2">
      <c r="AD31926" s="11" t="s">
        <v>48181</v>
      </c>
      <c r="AE31926" s="10" t="s">
        <v>2580</v>
      </c>
      <c r="AF31926" s="10" t="s">
        <v>729</v>
      </c>
    </row>
    <row r="31927" spans="30:32" x14ac:dyDescent="0.2">
      <c r="AD31927" s="11" t="s">
        <v>48182</v>
      </c>
      <c r="AE31927" s="10" t="s">
        <v>2580</v>
      </c>
      <c r="AF31927" s="10" t="s">
        <v>729</v>
      </c>
    </row>
    <row r="31928" spans="30:32" x14ac:dyDescent="0.2">
      <c r="AD31928" s="11" t="s">
        <v>48183</v>
      </c>
      <c r="AE31928" s="10" t="s">
        <v>4263</v>
      </c>
      <c r="AF31928" s="10" t="s">
        <v>729</v>
      </c>
    </row>
    <row r="31929" spans="30:32" x14ac:dyDescent="0.2">
      <c r="AD31929" s="11" t="s">
        <v>48184</v>
      </c>
      <c r="AE31929" s="10" t="s">
        <v>16329</v>
      </c>
      <c r="AF31929" s="10" t="s">
        <v>729</v>
      </c>
    </row>
    <row r="31930" spans="30:32" x14ac:dyDescent="0.2">
      <c r="AD31930" s="11" t="s">
        <v>48185</v>
      </c>
      <c r="AE31930" s="10" t="s">
        <v>48186</v>
      </c>
      <c r="AF31930" s="10" t="s">
        <v>729</v>
      </c>
    </row>
    <row r="31931" spans="30:32" x14ac:dyDescent="0.2">
      <c r="AD31931" s="11" t="s">
        <v>48187</v>
      </c>
      <c r="AE31931" s="10" t="s">
        <v>48188</v>
      </c>
      <c r="AF31931" s="10" t="s">
        <v>729</v>
      </c>
    </row>
    <row r="31932" spans="30:32" x14ac:dyDescent="0.2">
      <c r="AD31932" s="11" t="s">
        <v>48189</v>
      </c>
      <c r="AE31932" s="10" t="s">
        <v>48190</v>
      </c>
      <c r="AF31932" s="10" t="s">
        <v>729</v>
      </c>
    </row>
    <row r="31933" spans="30:32" x14ac:dyDescent="0.2">
      <c r="AD31933" s="11" t="s">
        <v>48191</v>
      </c>
      <c r="AE31933" s="10" t="s">
        <v>3210</v>
      </c>
      <c r="AF31933" s="10" t="s">
        <v>729</v>
      </c>
    </row>
    <row r="31934" spans="30:32" x14ac:dyDescent="0.2">
      <c r="AD31934" s="11" t="s">
        <v>48192</v>
      </c>
      <c r="AE31934" s="10" t="s">
        <v>48193</v>
      </c>
      <c r="AF31934" s="10" t="s">
        <v>729</v>
      </c>
    </row>
    <row r="31935" spans="30:32" x14ac:dyDescent="0.2">
      <c r="AD31935" s="11" t="s">
        <v>48194</v>
      </c>
      <c r="AE31935" s="10" t="s">
        <v>48195</v>
      </c>
      <c r="AF31935" s="10" t="s">
        <v>729</v>
      </c>
    </row>
    <row r="31936" spans="30:32" x14ac:dyDescent="0.2">
      <c r="AD31936" s="11" t="s">
        <v>48196</v>
      </c>
      <c r="AE31936" s="10" t="s">
        <v>16350</v>
      </c>
      <c r="AF31936" s="10" t="s">
        <v>729</v>
      </c>
    </row>
    <row r="31937" spans="30:32" x14ac:dyDescent="0.2">
      <c r="AD31937" s="11" t="s">
        <v>48197</v>
      </c>
      <c r="AE31937" s="10" t="s">
        <v>16350</v>
      </c>
      <c r="AF31937" s="10" t="s">
        <v>729</v>
      </c>
    </row>
    <row r="31938" spans="30:32" x14ac:dyDescent="0.2">
      <c r="AD31938" s="11" t="s">
        <v>48198</v>
      </c>
      <c r="AE31938" s="10" t="s">
        <v>29850</v>
      </c>
      <c r="AF31938" s="10" t="s">
        <v>729</v>
      </c>
    </row>
    <row r="31939" spans="30:32" x14ac:dyDescent="0.2">
      <c r="AD31939" s="11" t="s">
        <v>48199</v>
      </c>
      <c r="AE31939" s="10" t="s">
        <v>3222</v>
      </c>
      <c r="AF31939" s="10" t="s">
        <v>729</v>
      </c>
    </row>
    <row r="31940" spans="30:32" x14ac:dyDescent="0.2">
      <c r="AD31940" s="11" t="s">
        <v>48200</v>
      </c>
      <c r="AE31940" s="10" t="s">
        <v>48201</v>
      </c>
      <c r="AF31940" s="10" t="s">
        <v>729</v>
      </c>
    </row>
    <row r="31941" spans="30:32" x14ac:dyDescent="0.2">
      <c r="AD31941" s="11" t="s">
        <v>48202</v>
      </c>
      <c r="AE31941" s="10" t="s">
        <v>24260</v>
      </c>
      <c r="AF31941" s="10" t="s">
        <v>729</v>
      </c>
    </row>
    <row r="31942" spans="30:32" x14ac:dyDescent="0.2">
      <c r="AD31942" s="11" t="s">
        <v>48203</v>
      </c>
      <c r="AE31942" s="10" t="s">
        <v>2636</v>
      </c>
      <c r="AF31942" s="10" t="s">
        <v>729</v>
      </c>
    </row>
    <row r="31943" spans="30:32" x14ac:dyDescent="0.2">
      <c r="AD31943" s="11" t="s">
        <v>48204</v>
      </c>
      <c r="AE31943" s="10" t="s">
        <v>48205</v>
      </c>
      <c r="AF31943" s="10" t="s">
        <v>729</v>
      </c>
    </row>
    <row r="31944" spans="30:32" x14ac:dyDescent="0.2">
      <c r="AD31944" s="11" t="s">
        <v>48206</v>
      </c>
      <c r="AE31944" s="10" t="s">
        <v>48207</v>
      </c>
      <c r="AF31944" s="10" t="s">
        <v>729</v>
      </c>
    </row>
    <row r="31945" spans="30:32" x14ac:dyDescent="0.2">
      <c r="AD31945" s="11" t="s">
        <v>48208</v>
      </c>
      <c r="AE31945" s="10" t="s">
        <v>48209</v>
      </c>
      <c r="AF31945" s="10" t="s">
        <v>729</v>
      </c>
    </row>
    <row r="31946" spans="30:32" x14ac:dyDescent="0.2">
      <c r="AD31946" s="11" t="s">
        <v>48210</v>
      </c>
      <c r="AE31946" s="10" t="s">
        <v>48211</v>
      </c>
      <c r="AF31946" s="10" t="s">
        <v>729</v>
      </c>
    </row>
    <row r="31947" spans="30:32" x14ac:dyDescent="0.2">
      <c r="AD31947" s="11" t="s">
        <v>48212</v>
      </c>
      <c r="AE31947" s="10" t="s">
        <v>1187</v>
      </c>
      <c r="AF31947" s="10" t="s">
        <v>729</v>
      </c>
    </row>
    <row r="31948" spans="30:32" x14ac:dyDescent="0.2">
      <c r="AD31948" s="11" t="s">
        <v>48213</v>
      </c>
      <c r="AE31948" s="10" t="s">
        <v>48214</v>
      </c>
      <c r="AF31948" s="10" t="s">
        <v>729</v>
      </c>
    </row>
    <row r="31949" spans="30:32" x14ac:dyDescent="0.2">
      <c r="AD31949" s="11" t="s">
        <v>48215</v>
      </c>
      <c r="AE31949" s="10" t="s">
        <v>48216</v>
      </c>
      <c r="AF31949" s="10" t="s">
        <v>729</v>
      </c>
    </row>
    <row r="31950" spans="30:32" x14ac:dyDescent="0.2">
      <c r="AD31950" s="11" t="s">
        <v>48217</v>
      </c>
      <c r="AE31950" s="10" t="s">
        <v>48218</v>
      </c>
      <c r="AF31950" s="10" t="s">
        <v>729</v>
      </c>
    </row>
    <row r="31951" spans="30:32" x14ac:dyDescent="0.2">
      <c r="AD31951" s="11" t="s">
        <v>48219</v>
      </c>
      <c r="AE31951" s="10" t="s">
        <v>48220</v>
      </c>
      <c r="AF31951" s="10" t="s">
        <v>729</v>
      </c>
    </row>
    <row r="31952" spans="30:32" x14ac:dyDescent="0.2">
      <c r="AD31952" s="11" t="s">
        <v>48221</v>
      </c>
      <c r="AE31952" s="10" t="s">
        <v>48220</v>
      </c>
      <c r="AF31952" s="10" t="s">
        <v>729</v>
      </c>
    </row>
    <row r="31953" spans="30:32" x14ac:dyDescent="0.2">
      <c r="AD31953" s="11" t="s">
        <v>48222</v>
      </c>
      <c r="AE31953" s="10" t="s">
        <v>48220</v>
      </c>
      <c r="AF31953" s="10" t="s">
        <v>729</v>
      </c>
    </row>
    <row r="31954" spans="30:32" x14ac:dyDescent="0.2">
      <c r="AD31954" s="11" t="s">
        <v>48223</v>
      </c>
      <c r="AE31954" s="10" t="s">
        <v>48220</v>
      </c>
      <c r="AF31954" s="10" t="s">
        <v>729</v>
      </c>
    </row>
    <row r="31955" spans="30:32" x14ac:dyDescent="0.2">
      <c r="AD31955" s="11" t="s">
        <v>48224</v>
      </c>
      <c r="AE31955" s="10" t="s">
        <v>48220</v>
      </c>
      <c r="AF31955" s="10" t="s">
        <v>729</v>
      </c>
    </row>
    <row r="31956" spans="30:32" x14ac:dyDescent="0.2">
      <c r="AD31956" s="11" t="s">
        <v>48225</v>
      </c>
      <c r="AE31956" s="10" t="s">
        <v>48220</v>
      </c>
      <c r="AF31956" s="10" t="s">
        <v>729</v>
      </c>
    </row>
    <row r="31957" spans="30:32" x14ac:dyDescent="0.2">
      <c r="AD31957" s="11" t="s">
        <v>48226</v>
      </c>
      <c r="AE31957" s="10" t="s">
        <v>48220</v>
      </c>
      <c r="AF31957" s="10" t="s">
        <v>729</v>
      </c>
    </row>
    <row r="31958" spans="30:32" x14ac:dyDescent="0.2">
      <c r="AD31958" s="11" t="s">
        <v>48227</v>
      </c>
      <c r="AE31958" s="10" t="s">
        <v>48220</v>
      </c>
      <c r="AF31958" s="10" t="s">
        <v>729</v>
      </c>
    </row>
    <row r="31959" spans="30:32" x14ac:dyDescent="0.2">
      <c r="AD31959" s="11" t="s">
        <v>48228</v>
      </c>
      <c r="AE31959" s="10" t="s">
        <v>48220</v>
      </c>
      <c r="AF31959" s="10" t="s">
        <v>729</v>
      </c>
    </row>
    <row r="31960" spans="30:32" x14ac:dyDescent="0.2">
      <c r="AD31960" s="11" t="s">
        <v>48229</v>
      </c>
      <c r="AE31960" s="10" t="s">
        <v>48220</v>
      </c>
      <c r="AF31960" s="10" t="s">
        <v>729</v>
      </c>
    </row>
    <row r="31961" spans="30:32" x14ac:dyDescent="0.2">
      <c r="AD31961" s="11" t="s">
        <v>48230</v>
      </c>
      <c r="AE31961" s="10" t="s">
        <v>48220</v>
      </c>
      <c r="AF31961" s="10" t="s">
        <v>729</v>
      </c>
    </row>
    <row r="31962" spans="30:32" x14ac:dyDescent="0.2">
      <c r="AD31962" s="11" t="s">
        <v>48231</v>
      </c>
      <c r="AE31962" s="10" t="s">
        <v>48220</v>
      </c>
      <c r="AF31962" s="10" t="s">
        <v>729</v>
      </c>
    </row>
    <row r="31963" spans="30:32" x14ac:dyDescent="0.2">
      <c r="AD31963" s="11" t="s">
        <v>48232</v>
      </c>
      <c r="AE31963" s="10" t="s">
        <v>48233</v>
      </c>
      <c r="AF31963" s="10" t="s">
        <v>729</v>
      </c>
    </row>
    <row r="31964" spans="30:32" x14ac:dyDescent="0.2">
      <c r="AD31964" s="11" t="s">
        <v>48234</v>
      </c>
      <c r="AE31964" s="10" t="s">
        <v>4311</v>
      </c>
      <c r="AF31964" s="10" t="s">
        <v>729</v>
      </c>
    </row>
    <row r="31965" spans="30:32" x14ac:dyDescent="0.2">
      <c r="AD31965" s="11" t="s">
        <v>48235</v>
      </c>
      <c r="AE31965" s="10" t="s">
        <v>4311</v>
      </c>
      <c r="AF31965" s="10" t="s">
        <v>729</v>
      </c>
    </row>
    <row r="31966" spans="30:32" x14ac:dyDescent="0.2">
      <c r="AD31966" s="11" t="s">
        <v>48236</v>
      </c>
      <c r="AE31966" s="10" t="s">
        <v>48237</v>
      </c>
      <c r="AF31966" s="10" t="s">
        <v>729</v>
      </c>
    </row>
    <row r="31967" spans="30:32" x14ac:dyDescent="0.2">
      <c r="AD31967" s="11" t="s">
        <v>48238</v>
      </c>
      <c r="AE31967" s="10" t="s">
        <v>48239</v>
      </c>
      <c r="AF31967" s="10" t="s">
        <v>729</v>
      </c>
    </row>
    <row r="31968" spans="30:32" x14ac:dyDescent="0.2">
      <c r="AD31968" s="11" t="s">
        <v>48240</v>
      </c>
      <c r="AE31968" s="10" t="s">
        <v>48239</v>
      </c>
      <c r="AF31968" s="10" t="s">
        <v>729</v>
      </c>
    </row>
    <row r="31969" spans="30:32" x14ac:dyDescent="0.2">
      <c r="AD31969" s="11" t="s">
        <v>48241</v>
      </c>
      <c r="AE31969" s="10" t="s">
        <v>48239</v>
      </c>
      <c r="AF31969" s="10" t="s">
        <v>729</v>
      </c>
    </row>
    <row r="31970" spans="30:32" x14ac:dyDescent="0.2">
      <c r="AD31970" s="11" t="s">
        <v>48242</v>
      </c>
      <c r="AE31970" s="10" t="s">
        <v>48239</v>
      </c>
      <c r="AF31970" s="10" t="s">
        <v>729</v>
      </c>
    </row>
    <row r="31971" spans="30:32" x14ac:dyDescent="0.2">
      <c r="AD31971" s="11" t="s">
        <v>48243</v>
      </c>
      <c r="AE31971" s="10" t="s">
        <v>48239</v>
      </c>
      <c r="AF31971" s="10" t="s">
        <v>729</v>
      </c>
    </row>
    <row r="31972" spans="30:32" x14ac:dyDescent="0.2">
      <c r="AD31972" s="11" t="s">
        <v>48244</v>
      </c>
      <c r="AE31972" s="10" t="s">
        <v>48245</v>
      </c>
      <c r="AF31972" s="10" t="s">
        <v>729</v>
      </c>
    </row>
    <row r="31973" spans="30:32" x14ac:dyDescent="0.2">
      <c r="AD31973" s="11" t="s">
        <v>48246</v>
      </c>
      <c r="AE31973" s="10" t="s">
        <v>48247</v>
      </c>
      <c r="AF31973" s="10" t="s">
        <v>729</v>
      </c>
    </row>
    <row r="31974" spans="30:32" x14ac:dyDescent="0.2">
      <c r="AD31974" s="11" t="s">
        <v>48248</v>
      </c>
      <c r="AE31974" s="10" t="s">
        <v>48247</v>
      </c>
      <c r="AF31974" s="10" t="s">
        <v>729</v>
      </c>
    </row>
    <row r="31975" spans="30:32" x14ac:dyDescent="0.2">
      <c r="AD31975" s="11" t="s">
        <v>48249</v>
      </c>
      <c r="AE31975" s="10" t="s">
        <v>48247</v>
      </c>
      <c r="AF31975" s="10" t="s">
        <v>729</v>
      </c>
    </row>
    <row r="31976" spans="30:32" x14ac:dyDescent="0.2">
      <c r="AD31976" s="11" t="s">
        <v>48250</v>
      </c>
      <c r="AE31976" s="10" t="s">
        <v>48251</v>
      </c>
      <c r="AF31976" s="10" t="s">
        <v>729</v>
      </c>
    </row>
    <row r="31977" spans="30:32" x14ac:dyDescent="0.2">
      <c r="AD31977" s="11" t="s">
        <v>48252</v>
      </c>
      <c r="AE31977" s="10" t="s">
        <v>48253</v>
      </c>
      <c r="AF31977" s="10" t="s">
        <v>729</v>
      </c>
    </row>
    <row r="31978" spans="30:32" x14ac:dyDescent="0.2">
      <c r="AD31978" s="11" t="s">
        <v>48254</v>
      </c>
      <c r="AE31978" s="10" t="s">
        <v>48255</v>
      </c>
      <c r="AF31978" s="10" t="s">
        <v>729</v>
      </c>
    </row>
    <row r="31979" spans="30:32" x14ac:dyDescent="0.2">
      <c r="AD31979" s="11" t="s">
        <v>48256</v>
      </c>
      <c r="AE31979" s="10" t="s">
        <v>48257</v>
      </c>
      <c r="AF31979" s="10" t="s">
        <v>729</v>
      </c>
    </row>
    <row r="31980" spans="30:32" x14ac:dyDescent="0.2">
      <c r="AD31980" s="11" t="s">
        <v>48258</v>
      </c>
      <c r="AE31980" s="10" t="s">
        <v>48257</v>
      </c>
      <c r="AF31980" s="10" t="s">
        <v>729</v>
      </c>
    </row>
    <row r="31981" spans="30:32" x14ac:dyDescent="0.2">
      <c r="AD31981" s="11" t="s">
        <v>48259</v>
      </c>
      <c r="AE31981" s="10" t="s">
        <v>48260</v>
      </c>
      <c r="AF31981" s="10" t="s">
        <v>729</v>
      </c>
    </row>
    <row r="31982" spans="30:32" x14ac:dyDescent="0.2">
      <c r="AD31982" s="11" t="s">
        <v>48261</v>
      </c>
      <c r="AE31982" s="10" t="s">
        <v>48262</v>
      </c>
      <c r="AF31982" s="10" t="s">
        <v>729</v>
      </c>
    </row>
    <row r="31983" spans="30:32" x14ac:dyDescent="0.2">
      <c r="AD31983" s="11" t="s">
        <v>48263</v>
      </c>
      <c r="AE31983" s="10" t="s">
        <v>48262</v>
      </c>
      <c r="AF31983" s="10" t="s">
        <v>729</v>
      </c>
    </row>
    <row r="31984" spans="30:32" x14ac:dyDescent="0.2">
      <c r="AD31984" s="11" t="s">
        <v>48264</v>
      </c>
      <c r="AE31984" s="10" t="s">
        <v>48265</v>
      </c>
      <c r="AF31984" s="10" t="s">
        <v>729</v>
      </c>
    </row>
    <row r="31985" spans="30:32" x14ac:dyDescent="0.2">
      <c r="AD31985" s="11" t="s">
        <v>48266</v>
      </c>
      <c r="AE31985" s="10" t="s">
        <v>48267</v>
      </c>
      <c r="AF31985" s="10" t="s">
        <v>729</v>
      </c>
    </row>
    <row r="31986" spans="30:32" x14ac:dyDescent="0.2">
      <c r="AD31986" s="11" t="s">
        <v>48268</v>
      </c>
      <c r="AE31986" s="10" t="s">
        <v>19085</v>
      </c>
      <c r="AF31986" s="10" t="s">
        <v>729</v>
      </c>
    </row>
    <row r="31987" spans="30:32" x14ac:dyDescent="0.2">
      <c r="AD31987" s="11" t="s">
        <v>48269</v>
      </c>
      <c r="AE31987" s="10" t="s">
        <v>48270</v>
      </c>
      <c r="AF31987" s="10" t="s">
        <v>729</v>
      </c>
    </row>
    <row r="31988" spans="30:32" x14ac:dyDescent="0.2">
      <c r="AD31988" s="11" t="s">
        <v>48271</v>
      </c>
      <c r="AE31988" s="10" t="s">
        <v>48272</v>
      </c>
      <c r="AF31988" s="10" t="s">
        <v>729</v>
      </c>
    </row>
    <row r="31989" spans="30:32" x14ac:dyDescent="0.2">
      <c r="AD31989" s="11" t="s">
        <v>48273</v>
      </c>
      <c r="AE31989" s="10" t="s">
        <v>48274</v>
      </c>
      <c r="AF31989" s="10" t="s">
        <v>729</v>
      </c>
    </row>
    <row r="31990" spans="30:32" x14ac:dyDescent="0.2">
      <c r="AD31990" s="11" t="s">
        <v>48275</v>
      </c>
      <c r="AE31990" s="10" t="s">
        <v>2750</v>
      </c>
      <c r="AF31990" s="10" t="s">
        <v>729</v>
      </c>
    </row>
    <row r="31991" spans="30:32" x14ac:dyDescent="0.2">
      <c r="AD31991" s="11" t="s">
        <v>48276</v>
      </c>
      <c r="AE31991" s="10" t="s">
        <v>2754</v>
      </c>
      <c r="AF31991" s="10" t="s">
        <v>729</v>
      </c>
    </row>
    <row r="31992" spans="30:32" x14ac:dyDescent="0.2">
      <c r="AD31992" s="11" t="s">
        <v>48277</v>
      </c>
      <c r="AE31992" s="10" t="s">
        <v>1599</v>
      </c>
      <c r="AF31992" s="10" t="s">
        <v>729</v>
      </c>
    </row>
    <row r="31993" spans="30:32" x14ac:dyDescent="0.2">
      <c r="AD31993" s="11" t="s">
        <v>48278</v>
      </c>
      <c r="AE31993" s="10" t="s">
        <v>39019</v>
      </c>
      <c r="AF31993" s="10" t="s">
        <v>729</v>
      </c>
    </row>
    <row r="31994" spans="30:32" x14ac:dyDescent="0.2">
      <c r="AD31994" s="11" t="s">
        <v>48279</v>
      </c>
      <c r="AE31994" s="10" t="s">
        <v>15296</v>
      </c>
      <c r="AF31994" s="10" t="s">
        <v>729</v>
      </c>
    </row>
    <row r="31995" spans="30:32" x14ac:dyDescent="0.2">
      <c r="AD31995" s="11" t="s">
        <v>48280</v>
      </c>
      <c r="AE31995" s="10" t="s">
        <v>606</v>
      </c>
      <c r="AF31995" s="10" t="s">
        <v>729</v>
      </c>
    </row>
    <row r="31996" spans="30:32" x14ac:dyDescent="0.2">
      <c r="AD31996" s="11" t="s">
        <v>48281</v>
      </c>
      <c r="AE31996" s="10" t="s">
        <v>48282</v>
      </c>
      <c r="AF31996" s="10" t="s">
        <v>729</v>
      </c>
    </row>
    <row r="31997" spans="30:32" x14ac:dyDescent="0.2">
      <c r="AD31997" s="11" t="s">
        <v>48283</v>
      </c>
      <c r="AE31997" s="10" t="s">
        <v>13935</v>
      </c>
      <c r="AF31997" s="10" t="s">
        <v>729</v>
      </c>
    </row>
    <row r="31998" spans="30:32" x14ac:dyDescent="0.2">
      <c r="AD31998" s="11" t="s">
        <v>48284</v>
      </c>
      <c r="AE31998" s="10" t="s">
        <v>13935</v>
      </c>
      <c r="AF31998" s="10" t="s">
        <v>729</v>
      </c>
    </row>
    <row r="31999" spans="30:32" x14ac:dyDescent="0.2">
      <c r="AD31999" s="11" t="s">
        <v>48285</v>
      </c>
      <c r="AE31999" s="10" t="s">
        <v>48286</v>
      </c>
      <c r="AF31999" s="10" t="s">
        <v>729</v>
      </c>
    </row>
    <row r="32000" spans="30:32" x14ac:dyDescent="0.2">
      <c r="AD32000" s="11" t="s">
        <v>48287</v>
      </c>
      <c r="AE32000" s="10" t="s">
        <v>48288</v>
      </c>
      <c r="AF32000" s="10" t="s">
        <v>729</v>
      </c>
    </row>
    <row r="32001" spans="30:32" x14ac:dyDescent="0.2">
      <c r="AD32001" s="11" t="s">
        <v>48289</v>
      </c>
      <c r="AE32001" s="10" t="s">
        <v>48290</v>
      </c>
      <c r="AF32001" s="10" t="s">
        <v>729</v>
      </c>
    </row>
    <row r="32002" spans="30:32" x14ac:dyDescent="0.2">
      <c r="AD32002" s="11" t="s">
        <v>48291</v>
      </c>
      <c r="AE32002" s="10" t="s">
        <v>48292</v>
      </c>
      <c r="AF32002" s="10" t="s">
        <v>729</v>
      </c>
    </row>
    <row r="32003" spans="30:32" x14ac:dyDescent="0.2">
      <c r="AD32003" s="11" t="s">
        <v>48293</v>
      </c>
      <c r="AE32003" s="10" t="s">
        <v>48294</v>
      </c>
      <c r="AF32003" s="10" t="s">
        <v>729</v>
      </c>
    </row>
    <row r="32004" spans="30:32" x14ac:dyDescent="0.2">
      <c r="AD32004" s="11" t="s">
        <v>48295</v>
      </c>
      <c r="AE32004" s="10" t="s">
        <v>15406</v>
      </c>
      <c r="AF32004" s="10" t="s">
        <v>729</v>
      </c>
    </row>
    <row r="32005" spans="30:32" x14ac:dyDescent="0.2">
      <c r="AD32005" s="11" t="s">
        <v>48296</v>
      </c>
      <c r="AE32005" s="10" t="s">
        <v>48297</v>
      </c>
      <c r="AF32005" s="10" t="s">
        <v>729</v>
      </c>
    </row>
    <row r="32006" spans="30:32" x14ac:dyDescent="0.2">
      <c r="AD32006" s="11" t="s">
        <v>48298</v>
      </c>
      <c r="AE32006" s="10" t="s">
        <v>48297</v>
      </c>
      <c r="AF32006" s="10" t="s">
        <v>729</v>
      </c>
    </row>
    <row r="32007" spans="30:32" x14ac:dyDescent="0.2">
      <c r="AD32007" s="11" t="s">
        <v>48299</v>
      </c>
      <c r="AE32007" s="10" t="s">
        <v>48300</v>
      </c>
      <c r="AF32007" s="10" t="s">
        <v>729</v>
      </c>
    </row>
    <row r="32008" spans="30:32" x14ac:dyDescent="0.2">
      <c r="AD32008" s="11" t="s">
        <v>48301</v>
      </c>
      <c r="AE32008" s="10" t="s">
        <v>4910</v>
      </c>
      <c r="AF32008" s="10" t="s">
        <v>729</v>
      </c>
    </row>
    <row r="32009" spans="30:32" x14ac:dyDescent="0.2">
      <c r="AD32009" s="11" t="s">
        <v>48302</v>
      </c>
      <c r="AE32009" s="10" t="s">
        <v>4910</v>
      </c>
      <c r="AF32009" s="10" t="s">
        <v>729</v>
      </c>
    </row>
    <row r="32010" spans="30:32" x14ac:dyDescent="0.2">
      <c r="AD32010" s="11" t="s">
        <v>48303</v>
      </c>
      <c r="AE32010" s="10" t="s">
        <v>4910</v>
      </c>
      <c r="AF32010" s="10" t="s">
        <v>729</v>
      </c>
    </row>
    <row r="32011" spans="30:32" x14ac:dyDescent="0.2">
      <c r="AD32011" s="11" t="s">
        <v>48304</v>
      </c>
      <c r="AE32011" s="10" t="s">
        <v>48305</v>
      </c>
      <c r="AF32011" s="10" t="s">
        <v>729</v>
      </c>
    </row>
    <row r="32012" spans="30:32" x14ac:dyDescent="0.2">
      <c r="AD32012" s="11" t="s">
        <v>48306</v>
      </c>
      <c r="AE32012" s="10" t="s">
        <v>48307</v>
      </c>
      <c r="AF32012" s="10" t="s">
        <v>729</v>
      </c>
    </row>
    <row r="32013" spans="30:32" x14ac:dyDescent="0.2">
      <c r="AD32013" s="11" t="s">
        <v>48308</v>
      </c>
      <c r="AE32013" s="10" t="s">
        <v>48309</v>
      </c>
      <c r="AF32013" s="10" t="s">
        <v>729</v>
      </c>
    </row>
    <row r="32014" spans="30:32" x14ac:dyDescent="0.2">
      <c r="AD32014" s="11" t="s">
        <v>48310</v>
      </c>
      <c r="AE32014" s="10" t="s">
        <v>48309</v>
      </c>
      <c r="AF32014" s="10" t="s">
        <v>729</v>
      </c>
    </row>
    <row r="32015" spans="30:32" x14ac:dyDescent="0.2">
      <c r="AD32015" s="11" t="s">
        <v>48311</v>
      </c>
      <c r="AE32015" s="10" t="s">
        <v>20431</v>
      </c>
      <c r="AF32015" s="10" t="s">
        <v>729</v>
      </c>
    </row>
    <row r="32016" spans="30:32" x14ac:dyDescent="0.2">
      <c r="AD32016" s="11" t="s">
        <v>48312</v>
      </c>
      <c r="AE32016" s="10" t="s">
        <v>48313</v>
      </c>
      <c r="AF32016" s="10" t="s">
        <v>729</v>
      </c>
    </row>
    <row r="32017" spans="30:32" x14ac:dyDescent="0.2">
      <c r="AD32017" s="11" t="s">
        <v>48314</v>
      </c>
      <c r="AE32017" s="10" t="s">
        <v>48315</v>
      </c>
      <c r="AF32017" s="10" t="s">
        <v>729</v>
      </c>
    </row>
    <row r="32018" spans="30:32" x14ac:dyDescent="0.2">
      <c r="AD32018" s="11" t="s">
        <v>48316</v>
      </c>
      <c r="AE32018" s="10" t="s">
        <v>9748</v>
      </c>
      <c r="AF32018" s="10" t="s">
        <v>729</v>
      </c>
    </row>
    <row r="32019" spans="30:32" x14ac:dyDescent="0.2">
      <c r="AD32019" s="11" t="s">
        <v>48317</v>
      </c>
      <c r="AE32019" s="10" t="s">
        <v>9748</v>
      </c>
      <c r="AF32019" s="10" t="s">
        <v>729</v>
      </c>
    </row>
    <row r="32020" spans="30:32" x14ac:dyDescent="0.2">
      <c r="AD32020" s="11" t="s">
        <v>48318</v>
      </c>
      <c r="AE32020" s="10" t="s">
        <v>9748</v>
      </c>
      <c r="AF32020" s="10" t="s">
        <v>729</v>
      </c>
    </row>
    <row r="32021" spans="30:32" x14ac:dyDescent="0.2">
      <c r="AD32021" s="11" t="s">
        <v>48319</v>
      </c>
      <c r="AE32021" s="10" t="s">
        <v>9748</v>
      </c>
      <c r="AF32021" s="10" t="s">
        <v>729</v>
      </c>
    </row>
    <row r="32022" spans="30:32" x14ac:dyDescent="0.2">
      <c r="AD32022" s="11" t="s">
        <v>48320</v>
      </c>
      <c r="AE32022" s="10" t="s">
        <v>9748</v>
      </c>
      <c r="AF32022" s="10" t="s">
        <v>729</v>
      </c>
    </row>
    <row r="32023" spans="30:32" x14ac:dyDescent="0.2">
      <c r="AD32023" s="11" t="s">
        <v>48321</v>
      </c>
      <c r="AE32023" s="10" t="s">
        <v>9748</v>
      </c>
      <c r="AF32023" s="10" t="s">
        <v>729</v>
      </c>
    </row>
    <row r="32024" spans="30:32" x14ac:dyDescent="0.2">
      <c r="AD32024" s="11" t="s">
        <v>48322</v>
      </c>
      <c r="AE32024" s="10" t="s">
        <v>9748</v>
      </c>
      <c r="AF32024" s="10" t="s">
        <v>729</v>
      </c>
    </row>
    <row r="32025" spans="30:32" x14ac:dyDescent="0.2">
      <c r="AD32025" s="11" t="s">
        <v>48323</v>
      </c>
      <c r="AE32025" s="10" t="s">
        <v>9748</v>
      </c>
      <c r="AF32025" s="10" t="s">
        <v>729</v>
      </c>
    </row>
    <row r="32026" spans="30:32" x14ac:dyDescent="0.2">
      <c r="AD32026" s="11" t="s">
        <v>48324</v>
      </c>
      <c r="AE32026" s="10" t="s">
        <v>9748</v>
      </c>
      <c r="AF32026" s="10" t="s">
        <v>729</v>
      </c>
    </row>
    <row r="32027" spans="30:32" x14ac:dyDescent="0.2">
      <c r="AD32027" s="11" t="s">
        <v>48325</v>
      </c>
      <c r="AE32027" s="10" t="s">
        <v>9748</v>
      </c>
      <c r="AF32027" s="10" t="s">
        <v>729</v>
      </c>
    </row>
    <row r="32028" spans="30:32" x14ac:dyDescent="0.2">
      <c r="AD32028" s="11" t="s">
        <v>48326</v>
      </c>
      <c r="AE32028" s="10" t="s">
        <v>9748</v>
      </c>
      <c r="AF32028" s="10" t="s">
        <v>729</v>
      </c>
    </row>
    <row r="32029" spans="30:32" x14ac:dyDescent="0.2">
      <c r="AD32029" s="11" t="s">
        <v>48327</v>
      </c>
      <c r="AE32029" s="10" t="s">
        <v>9748</v>
      </c>
      <c r="AF32029" s="10" t="s">
        <v>729</v>
      </c>
    </row>
    <row r="32030" spans="30:32" x14ac:dyDescent="0.2">
      <c r="AD32030" s="11" t="s">
        <v>48328</v>
      </c>
      <c r="AE32030" s="10" t="s">
        <v>9748</v>
      </c>
      <c r="AF32030" s="10" t="s">
        <v>729</v>
      </c>
    </row>
    <row r="32031" spans="30:32" x14ac:dyDescent="0.2">
      <c r="AD32031" s="11" t="s">
        <v>48329</v>
      </c>
      <c r="AE32031" s="10" t="s">
        <v>9748</v>
      </c>
      <c r="AF32031" s="10" t="s">
        <v>729</v>
      </c>
    </row>
    <row r="32032" spans="30:32" x14ac:dyDescent="0.2">
      <c r="AD32032" s="11" t="s">
        <v>48330</v>
      </c>
      <c r="AE32032" s="10" t="s">
        <v>9748</v>
      </c>
      <c r="AF32032" s="10" t="s">
        <v>729</v>
      </c>
    </row>
    <row r="32033" spans="30:32" x14ac:dyDescent="0.2">
      <c r="AD32033" s="11" t="s">
        <v>48331</v>
      </c>
      <c r="AE32033" s="10" t="s">
        <v>9748</v>
      </c>
      <c r="AF32033" s="10" t="s">
        <v>729</v>
      </c>
    </row>
    <row r="32034" spans="30:32" x14ac:dyDescent="0.2">
      <c r="AD32034" s="11" t="s">
        <v>48332</v>
      </c>
      <c r="AE32034" s="10" t="s">
        <v>9748</v>
      </c>
      <c r="AF32034" s="10" t="s">
        <v>729</v>
      </c>
    </row>
    <row r="32035" spans="30:32" x14ac:dyDescent="0.2">
      <c r="AD32035" s="11" t="s">
        <v>48333</v>
      </c>
      <c r="AE32035" s="10" t="s">
        <v>9748</v>
      </c>
      <c r="AF32035" s="10" t="s">
        <v>729</v>
      </c>
    </row>
    <row r="32036" spans="30:32" x14ac:dyDescent="0.2">
      <c r="AD32036" s="11" t="s">
        <v>48334</v>
      </c>
      <c r="AE32036" s="10" t="s">
        <v>9748</v>
      </c>
      <c r="AF32036" s="10" t="s">
        <v>729</v>
      </c>
    </row>
    <row r="32037" spans="30:32" x14ac:dyDescent="0.2">
      <c r="AD32037" s="11" t="s">
        <v>48335</v>
      </c>
      <c r="AE32037" s="10" t="s">
        <v>9748</v>
      </c>
      <c r="AF32037" s="10" t="s">
        <v>729</v>
      </c>
    </row>
    <row r="32038" spans="30:32" x14ac:dyDescent="0.2">
      <c r="AD32038" s="11" t="s">
        <v>48336</v>
      </c>
      <c r="AE32038" s="10" t="s">
        <v>9748</v>
      </c>
      <c r="AF32038" s="10" t="s">
        <v>729</v>
      </c>
    </row>
    <row r="32039" spans="30:32" x14ac:dyDescent="0.2">
      <c r="AD32039" s="11" t="s">
        <v>48337</v>
      </c>
      <c r="AE32039" s="10" t="s">
        <v>9748</v>
      </c>
      <c r="AF32039" s="10" t="s">
        <v>729</v>
      </c>
    </row>
    <row r="32040" spans="30:32" x14ac:dyDescent="0.2">
      <c r="AD32040" s="11" t="s">
        <v>48338</v>
      </c>
      <c r="AE32040" s="10" t="s">
        <v>9748</v>
      </c>
      <c r="AF32040" s="10" t="s">
        <v>729</v>
      </c>
    </row>
    <row r="32041" spans="30:32" x14ac:dyDescent="0.2">
      <c r="AD32041" s="11" t="s">
        <v>48339</v>
      </c>
      <c r="AE32041" s="10" t="s">
        <v>9748</v>
      </c>
      <c r="AF32041" s="10" t="s">
        <v>729</v>
      </c>
    </row>
    <row r="32042" spans="30:32" x14ac:dyDescent="0.2">
      <c r="AD32042" s="11" t="s">
        <v>48340</v>
      </c>
      <c r="AE32042" s="10" t="s">
        <v>9748</v>
      </c>
      <c r="AF32042" s="10" t="s">
        <v>729</v>
      </c>
    </row>
    <row r="32043" spans="30:32" x14ac:dyDescent="0.2">
      <c r="AD32043" s="11" t="s">
        <v>48341</v>
      </c>
      <c r="AE32043" s="10" t="s">
        <v>9748</v>
      </c>
      <c r="AF32043" s="10" t="s">
        <v>729</v>
      </c>
    </row>
    <row r="32044" spans="30:32" x14ac:dyDescent="0.2">
      <c r="AD32044" s="11" t="s">
        <v>48342</v>
      </c>
      <c r="AE32044" s="10" t="s">
        <v>9748</v>
      </c>
      <c r="AF32044" s="10" t="s">
        <v>729</v>
      </c>
    </row>
    <row r="32045" spans="30:32" x14ac:dyDescent="0.2">
      <c r="AD32045" s="11" t="s">
        <v>48343</v>
      </c>
      <c r="AE32045" s="10" t="s">
        <v>9748</v>
      </c>
      <c r="AF32045" s="10" t="s">
        <v>729</v>
      </c>
    </row>
    <row r="32046" spans="30:32" x14ac:dyDescent="0.2">
      <c r="AD32046" s="11" t="s">
        <v>48344</v>
      </c>
      <c r="AE32046" s="10" t="s">
        <v>9748</v>
      </c>
      <c r="AF32046" s="10" t="s">
        <v>729</v>
      </c>
    </row>
    <row r="32047" spans="30:32" x14ac:dyDescent="0.2">
      <c r="AD32047" s="11" t="s">
        <v>48345</v>
      </c>
      <c r="AE32047" s="10" t="s">
        <v>9748</v>
      </c>
      <c r="AF32047" s="10" t="s">
        <v>729</v>
      </c>
    </row>
    <row r="32048" spans="30:32" x14ac:dyDescent="0.2">
      <c r="AD32048" s="11" t="s">
        <v>48346</v>
      </c>
      <c r="AE32048" s="10" t="s">
        <v>9748</v>
      </c>
      <c r="AF32048" s="10" t="s">
        <v>729</v>
      </c>
    </row>
    <row r="32049" spans="30:32" x14ac:dyDescent="0.2">
      <c r="AD32049" s="11" t="s">
        <v>48347</v>
      </c>
      <c r="AE32049" s="10" t="s">
        <v>9748</v>
      </c>
      <c r="AF32049" s="10" t="s">
        <v>729</v>
      </c>
    </row>
    <row r="32050" spans="30:32" x14ac:dyDescent="0.2">
      <c r="AD32050" s="11" t="s">
        <v>48348</v>
      </c>
      <c r="AE32050" s="10" t="s">
        <v>9748</v>
      </c>
      <c r="AF32050" s="10" t="s">
        <v>729</v>
      </c>
    </row>
    <row r="32051" spans="30:32" x14ac:dyDescent="0.2">
      <c r="AD32051" s="11" t="s">
        <v>48349</v>
      </c>
      <c r="AE32051" s="10" t="s">
        <v>9748</v>
      </c>
      <c r="AF32051" s="10" t="s">
        <v>729</v>
      </c>
    </row>
    <row r="32052" spans="30:32" x14ac:dyDescent="0.2">
      <c r="AD32052" s="11" t="s">
        <v>48350</v>
      </c>
      <c r="AE32052" s="10" t="s">
        <v>9748</v>
      </c>
      <c r="AF32052" s="10" t="s">
        <v>729</v>
      </c>
    </row>
    <row r="32053" spans="30:32" x14ac:dyDescent="0.2">
      <c r="AD32053" s="11" t="s">
        <v>48351</v>
      </c>
      <c r="AE32053" s="10" t="s">
        <v>9748</v>
      </c>
      <c r="AF32053" s="10" t="s">
        <v>729</v>
      </c>
    </row>
    <row r="32054" spans="30:32" x14ac:dyDescent="0.2">
      <c r="AD32054" s="11" t="s">
        <v>48352</v>
      </c>
      <c r="AE32054" s="10" t="s">
        <v>9748</v>
      </c>
      <c r="AF32054" s="10" t="s">
        <v>729</v>
      </c>
    </row>
    <row r="32055" spans="30:32" x14ac:dyDescent="0.2">
      <c r="AD32055" s="11" t="s">
        <v>48353</v>
      </c>
      <c r="AE32055" s="10" t="s">
        <v>9748</v>
      </c>
      <c r="AF32055" s="10" t="s">
        <v>729</v>
      </c>
    </row>
    <row r="32056" spans="30:32" x14ac:dyDescent="0.2">
      <c r="AD32056" s="11" t="s">
        <v>48354</v>
      </c>
      <c r="AE32056" s="10" t="s">
        <v>9748</v>
      </c>
      <c r="AF32056" s="10" t="s">
        <v>729</v>
      </c>
    </row>
    <row r="32057" spans="30:32" x14ac:dyDescent="0.2">
      <c r="AD32057" s="11" t="s">
        <v>48355</v>
      </c>
      <c r="AE32057" s="10" t="s">
        <v>9748</v>
      </c>
      <c r="AF32057" s="10" t="s">
        <v>729</v>
      </c>
    </row>
    <row r="32058" spans="30:32" x14ac:dyDescent="0.2">
      <c r="AD32058" s="11" t="s">
        <v>48356</v>
      </c>
      <c r="AE32058" s="10" t="s">
        <v>9748</v>
      </c>
      <c r="AF32058" s="10" t="s">
        <v>729</v>
      </c>
    </row>
    <row r="32059" spans="30:32" x14ac:dyDescent="0.2">
      <c r="AD32059" s="11" t="s">
        <v>48357</v>
      </c>
      <c r="AE32059" s="10" t="s">
        <v>9748</v>
      </c>
      <c r="AF32059" s="10" t="s">
        <v>729</v>
      </c>
    </row>
    <row r="32060" spans="30:32" x14ac:dyDescent="0.2">
      <c r="AD32060" s="11" t="s">
        <v>48358</v>
      </c>
      <c r="AE32060" s="10" t="s">
        <v>9748</v>
      </c>
      <c r="AF32060" s="10" t="s">
        <v>729</v>
      </c>
    </row>
    <row r="32061" spans="30:32" x14ac:dyDescent="0.2">
      <c r="AD32061" s="11" t="s">
        <v>48359</v>
      </c>
      <c r="AE32061" s="10" t="s">
        <v>9748</v>
      </c>
      <c r="AF32061" s="10" t="s">
        <v>729</v>
      </c>
    </row>
    <row r="32062" spans="30:32" x14ac:dyDescent="0.2">
      <c r="AD32062" s="11" t="s">
        <v>48360</v>
      </c>
      <c r="AE32062" s="10" t="s">
        <v>9748</v>
      </c>
      <c r="AF32062" s="10" t="s">
        <v>729</v>
      </c>
    </row>
    <row r="32063" spans="30:32" x14ac:dyDescent="0.2">
      <c r="AD32063" s="11" t="s">
        <v>48361</v>
      </c>
      <c r="AE32063" s="10" t="s">
        <v>9748</v>
      </c>
      <c r="AF32063" s="10" t="s">
        <v>729</v>
      </c>
    </row>
    <row r="32064" spans="30:32" x14ac:dyDescent="0.2">
      <c r="AD32064" s="11" t="s">
        <v>48362</v>
      </c>
      <c r="AE32064" s="10" t="s">
        <v>9748</v>
      </c>
      <c r="AF32064" s="10" t="s">
        <v>729</v>
      </c>
    </row>
    <row r="32065" spans="30:32" x14ac:dyDescent="0.2">
      <c r="AD32065" s="11" t="s">
        <v>48363</v>
      </c>
      <c r="AE32065" s="10" t="s">
        <v>9748</v>
      </c>
      <c r="AF32065" s="10" t="s">
        <v>729</v>
      </c>
    </row>
    <row r="32066" spans="30:32" x14ac:dyDescent="0.2">
      <c r="AD32066" s="11" t="s">
        <v>48364</v>
      </c>
      <c r="AE32066" s="10" t="s">
        <v>9748</v>
      </c>
      <c r="AF32066" s="10" t="s">
        <v>729</v>
      </c>
    </row>
    <row r="32067" spans="30:32" x14ac:dyDescent="0.2">
      <c r="AD32067" s="11" t="s">
        <v>48365</v>
      </c>
      <c r="AE32067" s="10" t="s">
        <v>9748</v>
      </c>
      <c r="AF32067" s="10" t="s">
        <v>729</v>
      </c>
    </row>
    <row r="32068" spans="30:32" x14ac:dyDescent="0.2">
      <c r="AD32068" s="11" t="s">
        <v>48366</v>
      </c>
      <c r="AE32068" s="10" t="s">
        <v>9748</v>
      </c>
      <c r="AF32068" s="10" t="s">
        <v>729</v>
      </c>
    </row>
    <row r="32069" spans="30:32" x14ac:dyDescent="0.2">
      <c r="AD32069" s="11" t="s">
        <v>48367</v>
      </c>
      <c r="AE32069" s="10" t="s">
        <v>9748</v>
      </c>
      <c r="AF32069" s="10" t="s">
        <v>729</v>
      </c>
    </row>
    <row r="32070" spans="30:32" x14ac:dyDescent="0.2">
      <c r="AD32070" s="11" t="s">
        <v>48368</v>
      </c>
      <c r="AE32070" s="10" t="s">
        <v>9748</v>
      </c>
      <c r="AF32070" s="10" t="s">
        <v>729</v>
      </c>
    </row>
    <row r="32071" spans="30:32" x14ac:dyDescent="0.2">
      <c r="AD32071" s="11" t="s">
        <v>48369</v>
      </c>
      <c r="AE32071" s="10" t="s">
        <v>9748</v>
      </c>
      <c r="AF32071" s="10" t="s">
        <v>729</v>
      </c>
    </row>
    <row r="32072" spans="30:32" x14ac:dyDescent="0.2">
      <c r="AD32072" s="11" t="s">
        <v>48370</v>
      </c>
      <c r="AE32072" s="10" t="s">
        <v>9748</v>
      </c>
      <c r="AF32072" s="10" t="s">
        <v>729</v>
      </c>
    </row>
    <row r="32073" spans="30:32" x14ac:dyDescent="0.2">
      <c r="AD32073" s="11" t="s">
        <v>48371</v>
      </c>
      <c r="AE32073" s="10" t="s">
        <v>9748</v>
      </c>
      <c r="AF32073" s="10" t="s">
        <v>729</v>
      </c>
    </row>
    <row r="32074" spans="30:32" x14ac:dyDescent="0.2">
      <c r="AD32074" s="11" t="s">
        <v>48372</v>
      </c>
      <c r="AE32074" s="10" t="s">
        <v>9748</v>
      </c>
      <c r="AF32074" s="10" t="s">
        <v>729</v>
      </c>
    </row>
    <row r="32075" spans="30:32" x14ac:dyDescent="0.2">
      <c r="AD32075" s="11" t="s">
        <v>48373</v>
      </c>
      <c r="AE32075" s="10" t="s">
        <v>9748</v>
      </c>
      <c r="AF32075" s="10" t="s">
        <v>729</v>
      </c>
    </row>
    <row r="32076" spans="30:32" x14ac:dyDescent="0.2">
      <c r="AD32076" s="11" t="s">
        <v>48374</v>
      </c>
      <c r="AE32076" s="10" t="s">
        <v>9748</v>
      </c>
      <c r="AF32076" s="10" t="s">
        <v>729</v>
      </c>
    </row>
    <row r="32077" spans="30:32" x14ac:dyDescent="0.2">
      <c r="AD32077" s="11" t="s">
        <v>48375</v>
      </c>
      <c r="AE32077" s="10" t="s">
        <v>9748</v>
      </c>
      <c r="AF32077" s="10" t="s">
        <v>729</v>
      </c>
    </row>
    <row r="32078" spans="30:32" x14ac:dyDescent="0.2">
      <c r="AD32078" s="11" t="s">
        <v>48376</v>
      </c>
      <c r="AE32078" s="10" t="s">
        <v>9748</v>
      </c>
      <c r="AF32078" s="10" t="s">
        <v>729</v>
      </c>
    </row>
    <row r="32079" spans="30:32" x14ac:dyDescent="0.2">
      <c r="AD32079" s="11" t="s">
        <v>48377</v>
      </c>
      <c r="AE32079" s="10" t="s">
        <v>9748</v>
      </c>
      <c r="AF32079" s="10" t="s">
        <v>729</v>
      </c>
    </row>
    <row r="32080" spans="30:32" x14ac:dyDescent="0.2">
      <c r="AD32080" s="11" t="s">
        <v>48378</v>
      </c>
      <c r="AE32080" s="10" t="s">
        <v>9748</v>
      </c>
      <c r="AF32080" s="10" t="s">
        <v>729</v>
      </c>
    </row>
    <row r="32081" spans="30:32" x14ac:dyDescent="0.2">
      <c r="AD32081" s="11" t="s">
        <v>48379</v>
      </c>
      <c r="AE32081" s="10" t="s">
        <v>9748</v>
      </c>
      <c r="AF32081" s="10" t="s">
        <v>729</v>
      </c>
    </row>
    <row r="32082" spans="30:32" x14ac:dyDescent="0.2">
      <c r="AD32082" s="11" t="s">
        <v>48380</v>
      </c>
      <c r="AE32082" s="10" t="s">
        <v>9748</v>
      </c>
      <c r="AF32082" s="10" t="s">
        <v>729</v>
      </c>
    </row>
    <row r="32083" spans="30:32" x14ac:dyDescent="0.2">
      <c r="AD32083" s="11" t="s">
        <v>48381</v>
      </c>
      <c r="AE32083" s="10" t="s">
        <v>9748</v>
      </c>
      <c r="AF32083" s="10" t="s">
        <v>729</v>
      </c>
    </row>
    <row r="32084" spans="30:32" x14ac:dyDescent="0.2">
      <c r="AD32084" s="11" t="s">
        <v>48382</v>
      </c>
      <c r="AE32084" s="10" t="s">
        <v>9748</v>
      </c>
      <c r="AF32084" s="10" t="s">
        <v>729</v>
      </c>
    </row>
    <row r="32085" spans="30:32" x14ac:dyDescent="0.2">
      <c r="AD32085" s="11" t="s">
        <v>48383</v>
      </c>
      <c r="AE32085" s="10" t="s">
        <v>9748</v>
      </c>
      <c r="AF32085" s="10" t="s">
        <v>729</v>
      </c>
    </row>
    <row r="32086" spans="30:32" x14ac:dyDescent="0.2">
      <c r="AD32086" s="11" t="s">
        <v>48384</v>
      </c>
      <c r="AE32086" s="10" t="s">
        <v>9748</v>
      </c>
      <c r="AF32086" s="10" t="s">
        <v>729</v>
      </c>
    </row>
    <row r="32087" spans="30:32" x14ac:dyDescent="0.2">
      <c r="AD32087" s="11" t="s">
        <v>48385</v>
      </c>
      <c r="AE32087" s="10" t="s">
        <v>9748</v>
      </c>
      <c r="AF32087" s="10" t="s">
        <v>729</v>
      </c>
    </row>
    <row r="32088" spans="30:32" x14ac:dyDescent="0.2">
      <c r="AD32088" s="11" t="s">
        <v>48386</v>
      </c>
      <c r="AE32088" s="10" t="s">
        <v>9748</v>
      </c>
      <c r="AF32088" s="10" t="s">
        <v>729</v>
      </c>
    </row>
    <row r="32089" spans="30:32" x14ac:dyDescent="0.2">
      <c r="AD32089" s="11" t="s">
        <v>48387</v>
      </c>
      <c r="AE32089" s="10" t="s">
        <v>9748</v>
      </c>
      <c r="AF32089" s="10" t="s">
        <v>729</v>
      </c>
    </row>
    <row r="32090" spans="30:32" x14ac:dyDescent="0.2">
      <c r="AD32090" s="11" t="s">
        <v>48388</v>
      </c>
      <c r="AE32090" s="10" t="s">
        <v>9748</v>
      </c>
      <c r="AF32090" s="10" t="s">
        <v>729</v>
      </c>
    </row>
    <row r="32091" spans="30:32" x14ac:dyDescent="0.2">
      <c r="AD32091" s="11" t="s">
        <v>48389</v>
      </c>
      <c r="AE32091" s="10" t="s">
        <v>9748</v>
      </c>
      <c r="AF32091" s="10" t="s">
        <v>729</v>
      </c>
    </row>
    <row r="32092" spans="30:32" x14ac:dyDescent="0.2">
      <c r="AD32092" s="11" t="s">
        <v>48390</v>
      </c>
      <c r="AE32092" s="10" t="s">
        <v>9748</v>
      </c>
      <c r="AF32092" s="10" t="s">
        <v>729</v>
      </c>
    </row>
    <row r="32093" spans="30:32" x14ac:dyDescent="0.2">
      <c r="AD32093" s="11" t="s">
        <v>48391</v>
      </c>
      <c r="AE32093" s="10" t="s">
        <v>9748</v>
      </c>
      <c r="AF32093" s="10" t="s">
        <v>729</v>
      </c>
    </row>
    <row r="32094" spans="30:32" x14ac:dyDescent="0.2">
      <c r="AD32094" s="11" t="s">
        <v>48392</v>
      </c>
      <c r="AE32094" s="10" t="s">
        <v>9748</v>
      </c>
      <c r="AF32094" s="10" t="s">
        <v>729</v>
      </c>
    </row>
    <row r="32095" spans="30:32" x14ac:dyDescent="0.2">
      <c r="AD32095" s="11" t="s">
        <v>48393</v>
      </c>
      <c r="AE32095" s="10" t="s">
        <v>9748</v>
      </c>
      <c r="AF32095" s="10" t="s">
        <v>729</v>
      </c>
    </row>
    <row r="32096" spans="30:32" x14ac:dyDescent="0.2">
      <c r="AD32096" s="11" t="s">
        <v>48394</v>
      </c>
      <c r="AE32096" s="10" t="s">
        <v>48395</v>
      </c>
      <c r="AF32096" s="10" t="s">
        <v>729</v>
      </c>
    </row>
    <row r="32097" spans="30:32" x14ac:dyDescent="0.2">
      <c r="AD32097" s="11" t="s">
        <v>48396</v>
      </c>
      <c r="AE32097" s="10" t="s">
        <v>8411</v>
      </c>
      <c r="AF32097" s="10" t="s">
        <v>729</v>
      </c>
    </row>
    <row r="32098" spans="30:32" x14ac:dyDescent="0.2">
      <c r="AD32098" s="11" t="s">
        <v>48397</v>
      </c>
      <c r="AE32098" s="10" t="s">
        <v>27091</v>
      </c>
      <c r="AF32098" s="10" t="s">
        <v>729</v>
      </c>
    </row>
    <row r="32099" spans="30:32" x14ac:dyDescent="0.2">
      <c r="AD32099" s="11" t="s">
        <v>48398</v>
      </c>
      <c r="AE32099" s="10" t="s">
        <v>48399</v>
      </c>
      <c r="AF32099" s="10" t="s">
        <v>729</v>
      </c>
    </row>
    <row r="32100" spans="30:32" x14ac:dyDescent="0.2">
      <c r="AD32100" s="11" t="s">
        <v>48400</v>
      </c>
      <c r="AE32100" s="10" t="s">
        <v>48401</v>
      </c>
      <c r="AF32100" s="10" t="s">
        <v>729</v>
      </c>
    </row>
    <row r="32101" spans="30:32" x14ac:dyDescent="0.2">
      <c r="AD32101" s="11" t="s">
        <v>48402</v>
      </c>
      <c r="AE32101" s="10" t="s">
        <v>48403</v>
      </c>
      <c r="AF32101" s="10" t="s">
        <v>729</v>
      </c>
    </row>
    <row r="32102" spans="30:32" x14ac:dyDescent="0.2">
      <c r="AD32102" s="11" t="s">
        <v>48404</v>
      </c>
      <c r="AE32102" s="10" t="s">
        <v>48405</v>
      </c>
      <c r="AF32102" s="10" t="s">
        <v>729</v>
      </c>
    </row>
    <row r="32103" spans="30:32" x14ac:dyDescent="0.2">
      <c r="AD32103" s="11" t="s">
        <v>48406</v>
      </c>
      <c r="AE32103" s="10" t="s">
        <v>20290</v>
      </c>
      <c r="AF32103" s="10" t="s">
        <v>729</v>
      </c>
    </row>
    <row r="32104" spans="30:32" x14ac:dyDescent="0.2">
      <c r="AD32104" s="11" t="s">
        <v>48407</v>
      </c>
      <c r="AE32104" s="10" t="s">
        <v>2862</v>
      </c>
      <c r="AF32104" s="10" t="s">
        <v>729</v>
      </c>
    </row>
    <row r="32105" spans="30:32" x14ac:dyDescent="0.2">
      <c r="AD32105" s="11" t="s">
        <v>48408</v>
      </c>
      <c r="AE32105" s="10" t="s">
        <v>43071</v>
      </c>
      <c r="AF32105" s="10" t="s">
        <v>729</v>
      </c>
    </row>
    <row r="32106" spans="30:32" x14ac:dyDescent="0.2">
      <c r="AD32106" s="11" t="s">
        <v>48409</v>
      </c>
      <c r="AE32106" s="10" t="s">
        <v>19174</v>
      </c>
      <c r="AF32106" s="10" t="s">
        <v>729</v>
      </c>
    </row>
    <row r="32107" spans="30:32" x14ac:dyDescent="0.2">
      <c r="AD32107" s="11" t="s">
        <v>48410</v>
      </c>
      <c r="AE32107" s="10" t="s">
        <v>6425</v>
      </c>
      <c r="AF32107" s="10" t="s">
        <v>729</v>
      </c>
    </row>
    <row r="32108" spans="30:32" x14ac:dyDescent="0.2">
      <c r="AD32108" s="11" t="s">
        <v>48411</v>
      </c>
      <c r="AE32108" s="10" t="s">
        <v>48412</v>
      </c>
      <c r="AF32108" s="10" t="s">
        <v>729</v>
      </c>
    </row>
    <row r="32109" spans="30:32" x14ac:dyDescent="0.2">
      <c r="AD32109" s="11" t="s">
        <v>48413</v>
      </c>
      <c r="AE32109" s="10" t="s">
        <v>48412</v>
      </c>
      <c r="AF32109" s="10" t="s">
        <v>729</v>
      </c>
    </row>
    <row r="32110" spans="30:32" x14ac:dyDescent="0.2">
      <c r="AD32110" s="11" t="s">
        <v>48414</v>
      </c>
      <c r="AE32110" s="10" t="s">
        <v>1041</v>
      </c>
      <c r="AF32110" s="10" t="s">
        <v>729</v>
      </c>
    </row>
    <row r="32111" spans="30:32" x14ac:dyDescent="0.2">
      <c r="AD32111" s="11" t="s">
        <v>48415</v>
      </c>
      <c r="AE32111" s="10" t="s">
        <v>16783</v>
      </c>
      <c r="AF32111" s="10" t="s">
        <v>729</v>
      </c>
    </row>
    <row r="32112" spans="30:32" x14ac:dyDescent="0.2">
      <c r="AD32112" s="11" t="s">
        <v>48416</v>
      </c>
      <c r="AE32112" s="10" t="s">
        <v>48417</v>
      </c>
      <c r="AF32112" s="10" t="s">
        <v>729</v>
      </c>
    </row>
    <row r="32113" spans="30:32" x14ac:dyDescent="0.2">
      <c r="AD32113" s="11" t="s">
        <v>48418</v>
      </c>
      <c r="AE32113" s="10" t="s">
        <v>48419</v>
      </c>
      <c r="AF32113" s="10" t="s">
        <v>729</v>
      </c>
    </row>
    <row r="32114" spans="30:32" x14ac:dyDescent="0.2">
      <c r="AD32114" s="11" t="s">
        <v>48420</v>
      </c>
      <c r="AE32114" s="10" t="s">
        <v>48421</v>
      </c>
      <c r="AF32114" s="10" t="s">
        <v>729</v>
      </c>
    </row>
    <row r="32115" spans="30:32" x14ac:dyDescent="0.2">
      <c r="AD32115" s="11" t="s">
        <v>48422</v>
      </c>
      <c r="AE32115" s="10" t="s">
        <v>48423</v>
      </c>
      <c r="AF32115" s="10" t="s">
        <v>729</v>
      </c>
    </row>
    <row r="32116" spans="30:32" x14ac:dyDescent="0.2">
      <c r="AD32116" s="11" t="s">
        <v>48424</v>
      </c>
      <c r="AE32116" s="10" t="s">
        <v>48425</v>
      </c>
      <c r="AF32116" s="10" t="s">
        <v>729</v>
      </c>
    </row>
    <row r="32117" spans="30:32" x14ac:dyDescent="0.2">
      <c r="AD32117" s="11" t="s">
        <v>48426</v>
      </c>
      <c r="AE32117" s="10" t="s">
        <v>48427</v>
      </c>
      <c r="AF32117" s="10" t="s">
        <v>729</v>
      </c>
    </row>
    <row r="32118" spans="30:32" x14ac:dyDescent="0.2">
      <c r="AD32118" s="11" t="s">
        <v>48428</v>
      </c>
      <c r="AE32118" s="10" t="s">
        <v>48427</v>
      </c>
      <c r="AF32118" s="10" t="s">
        <v>729</v>
      </c>
    </row>
    <row r="32119" spans="30:32" x14ac:dyDescent="0.2">
      <c r="AD32119" s="11" t="s">
        <v>48429</v>
      </c>
      <c r="AE32119" s="10" t="s">
        <v>48430</v>
      </c>
      <c r="AF32119" s="10" t="s">
        <v>729</v>
      </c>
    </row>
    <row r="32120" spans="30:32" x14ac:dyDescent="0.2">
      <c r="AD32120" s="11" t="s">
        <v>48431</v>
      </c>
      <c r="AE32120" s="10" t="s">
        <v>13486</v>
      </c>
      <c r="AF32120" s="10" t="s">
        <v>729</v>
      </c>
    </row>
    <row r="32121" spans="30:32" x14ac:dyDescent="0.2">
      <c r="AD32121" s="11" t="s">
        <v>48432</v>
      </c>
      <c r="AE32121" s="10" t="s">
        <v>31520</v>
      </c>
      <c r="AF32121" s="10" t="s">
        <v>729</v>
      </c>
    </row>
    <row r="32122" spans="30:32" x14ac:dyDescent="0.2">
      <c r="AD32122" s="11" t="s">
        <v>48433</v>
      </c>
      <c r="AE32122" s="10" t="s">
        <v>48434</v>
      </c>
      <c r="AF32122" s="10" t="s">
        <v>729</v>
      </c>
    </row>
    <row r="32123" spans="30:32" x14ac:dyDescent="0.2">
      <c r="AD32123" s="11" t="s">
        <v>48435</v>
      </c>
      <c r="AE32123" s="10" t="s">
        <v>5717</v>
      </c>
      <c r="AF32123" s="10" t="s">
        <v>729</v>
      </c>
    </row>
    <row r="32124" spans="30:32" x14ac:dyDescent="0.2">
      <c r="AD32124" s="11" t="s">
        <v>48436</v>
      </c>
      <c r="AE32124" s="10" t="s">
        <v>5719</v>
      </c>
      <c r="AF32124" s="10" t="s">
        <v>729</v>
      </c>
    </row>
    <row r="32125" spans="30:32" x14ac:dyDescent="0.2">
      <c r="AD32125" s="11" t="s">
        <v>48437</v>
      </c>
      <c r="AE32125" s="10" t="s">
        <v>18228</v>
      </c>
      <c r="AF32125" s="10" t="s">
        <v>729</v>
      </c>
    </row>
    <row r="32126" spans="30:32" x14ac:dyDescent="0.2">
      <c r="AD32126" s="11" t="s">
        <v>48438</v>
      </c>
      <c r="AE32126" s="10" t="s">
        <v>48439</v>
      </c>
      <c r="AF32126" s="10" t="s">
        <v>729</v>
      </c>
    </row>
    <row r="32127" spans="30:32" x14ac:dyDescent="0.2">
      <c r="AD32127" s="11" t="s">
        <v>48440</v>
      </c>
      <c r="AE32127" s="10" t="s">
        <v>48441</v>
      </c>
      <c r="AF32127" s="10" t="s">
        <v>729</v>
      </c>
    </row>
    <row r="32128" spans="30:32" x14ac:dyDescent="0.2">
      <c r="AD32128" s="11" t="s">
        <v>48442</v>
      </c>
      <c r="AE32128" s="10" t="s">
        <v>48443</v>
      </c>
      <c r="AF32128" s="10" t="s">
        <v>729</v>
      </c>
    </row>
    <row r="32129" spans="30:32" x14ac:dyDescent="0.2">
      <c r="AD32129" s="11" t="s">
        <v>48444</v>
      </c>
      <c r="AE32129" s="10" t="s">
        <v>48443</v>
      </c>
      <c r="AF32129" s="10" t="s">
        <v>729</v>
      </c>
    </row>
    <row r="32130" spans="30:32" x14ac:dyDescent="0.2">
      <c r="AD32130" s="11" t="s">
        <v>48445</v>
      </c>
      <c r="AE32130" s="10" t="s">
        <v>48446</v>
      </c>
      <c r="AF32130" s="10" t="s">
        <v>729</v>
      </c>
    </row>
    <row r="32131" spans="30:32" x14ac:dyDescent="0.2">
      <c r="AD32131" s="11" t="s">
        <v>48447</v>
      </c>
      <c r="AE32131" s="10" t="s">
        <v>3344</v>
      </c>
      <c r="AF32131" s="10" t="s">
        <v>729</v>
      </c>
    </row>
    <row r="32132" spans="30:32" x14ac:dyDescent="0.2">
      <c r="AD32132" s="11" t="s">
        <v>48448</v>
      </c>
      <c r="AE32132" s="10" t="s">
        <v>48449</v>
      </c>
      <c r="AF32132" s="10" t="s">
        <v>729</v>
      </c>
    </row>
    <row r="32133" spans="30:32" x14ac:dyDescent="0.2">
      <c r="AD32133" s="11" t="s">
        <v>48450</v>
      </c>
      <c r="AE32133" s="10" t="s">
        <v>48451</v>
      </c>
      <c r="AF32133" s="10" t="s">
        <v>729</v>
      </c>
    </row>
    <row r="32134" spans="30:32" x14ac:dyDescent="0.2">
      <c r="AD32134" s="11" t="s">
        <v>48452</v>
      </c>
      <c r="AE32134" s="10" t="s">
        <v>3358</v>
      </c>
      <c r="AF32134" s="10" t="s">
        <v>729</v>
      </c>
    </row>
    <row r="32135" spans="30:32" x14ac:dyDescent="0.2">
      <c r="AD32135" s="11" t="s">
        <v>48453</v>
      </c>
      <c r="AE32135" s="10" t="s">
        <v>3358</v>
      </c>
      <c r="AF32135" s="10" t="s">
        <v>729</v>
      </c>
    </row>
    <row r="32136" spans="30:32" x14ac:dyDescent="0.2">
      <c r="AD32136" s="11" t="s">
        <v>48454</v>
      </c>
      <c r="AE32136" s="10" t="s">
        <v>3358</v>
      </c>
      <c r="AF32136" s="10" t="s">
        <v>729</v>
      </c>
    </row>
    <row r="32137" spans="30:32" x14ac:dyDescent="0.2">
      <c r="AD32137" s="11" t="s">
        <v>48455</v>
      </c>
      <c r="AE32137" s="10" t="s">
        <v>3358</v>
      </c>
      <c r="AF32137" s="10" t="s">
        <v>729</v>
      </c>
    </row>
    <row r="32138" spans="30:32" x14ac:dyDescent="0.2">
      <c r="AD32138" s="11" t="s">
        <v>48456</v>
      </c>
      <c r="AE32138" s="10" t="s">
        <v>3358</v>
      </c>
      <c r="AF32138" s="10" t="s">
        <v>729</v>
      </c>
    </row>
    <row r="32139" spans="30:32" x14ac:dyDescent="0.2">
      <c r="AD32139" s="11" t="s">
        <v>48457</v>
      </c>
      <c r="AE32139" s="10" t="s">
        <v>48458</v>
      </c>
      <c r="AF32139" s="10" t="s">
        <v>729</v>
      </c>
    </row>
    <row r="32140" spans="30:32" x14ac:dyDescent="0.2">
      <c r="AD32140" s="11" t="s">
        <v>48459</v>
      </c>
      <c r="AE32140" s="10" t="s">
        <v>48460</v>
      </c>
      <c r="AF32140" s="10" t="s">
        <v>729</v>
      </c>
    </row>
    <row r="32141" spans="30:32" x14ac:dyDescent="0.2">
      <c r="AD32141" s="11" t="s">
        <v>48461</v>
      </c>
      <c r="AE32141" s="10" t="s">
        <v>48462</v>
      </c>
      <c r="AF32141" s="10" t="s">
        <v>729</v>
      </c>
    </row>
    <row r="32142" spans="30:32" x14ac:dyDescent="0.2">
      <c r="AD32142" s="11" t="s">
        <v>48463</v>
      </c>
      <c r="AE32142" s="10" t="s">
        <v>48464</v>
      </c>
      <c r="AF32142" s="10" t="s">
        <v>729</v>
      </c>
    </row>
    <row r="32143" spans="30:32" x14ac:dyDescent="0.2">
      <c r="AD32143" s="11" t="s">
        <v>48465</v>
      </c>
      <c r="AE32143" s="10" t="s">
        <v>48466</v>
      </c>
      <c r="AF32143" s="10" t="s">
        <v>729</v>
      </c>
    </row>
    <row r="32144" spans="30:32" x14ac:dyDescent="0.2">
      <c r="AD32144" s="11" t="s">
        <v>48467</v>
      </c>
      <c r="AE32144" s="10" t="s">
        <v>1388</v>
      </c>
      <c r="AF32144" s="10" t="s">
        <v>729</v>
      </c>
    </row>
    <row r="32145" spans="30:32" x14ac:dyDescent="0.2">
      <c r="AD32145" s="11" t="s">
        <v>48468</v>
      </c>
      <c r="AE32145" s="10" t="s">
        <v>48469</v>
      </c>
      <c r="AF32145" s="10" t="s">
        <v>729</v>
      </c>
    </row>
    <row r="32146" spans="30:32" x14ac:dyDescent="0.2">
      <c r="AD32146" s="11" t="s">
        <v>48470</v>
      </c>
      <c r="AE32146" s="10" t="s">
        <v>23819</v>
      </c>
      <c r="AF32146" s="10" t="s">
        <v>729</v>
      </c>
    </row>
    <row r="32147" spans="30:32" x14ac:dyDescent="0.2">
      <c r="AD32147" s="11" t="s">
        <v>48471</v>
      </c>
      <c r="AE32147" s="10" t="s">
        <v>48472</v>
      </c>
      <c r="AF32147" s="10" t="s">
        <v>729</v>
      </c>
    </row>
    <row r="32148" spans="30:32" x14ac:dyDescent="0.2">
      <c r="AD32148" s="11" t="s">
        <v>48473</v>
      </c>
      <c r="AE32148" s="10" t="s">
        <v>9069</v>
      </c>
      <c r="AF32148" s="10" t="s">
        <v>729</v>
      </c>
    </row>
    <row r="32149" spans="30:32" x14ac:dyDescent="0.2">
      <c r="AD32149" s="11" t="s">
        <v>48474</v>
      </c>
      <c r="AE32149" s="10" t="s">
        <v>38571</v>
      </c>
      <c r="AF32149" s="10" t="s">
        <v>729</v>
      </c>
    </row>
    <row r="32150" spans="30:32" x14ac:dyDescent="0.2">
      <c r="AD32150" s="11" t="s">
        <v>48475</v>
      </c>
      <c r="AE32150" s="10" t="s">
        <v>48476</v>
      </c>
      <c r="AF32150" s="10" t="s">
        <v>729</v>
      </c>
    </row>
    <row r="32151" spans="30:32" x14ac:dyDescent="0.2">
      <c r="AD32151" s="11" t="s">
        <v>48477</v>
      </c>
      <c r="AE32151" s="10" t="s">
        <v>48478</v>
      </c>
      <c r="AF32151" s="10" t="s">
        <v>729</v>
      </c>
    </row>
    <row r="32152" spans="30:32" x14ac:dyDescent="0.2">
      <c r="AD32152" s="11" t="s">
        <v>48479</v>
      </c>
      <c r="AE32152" s="10" t="s">
        <v>48480</v>
      </c>
      <c r="AF32152" s="10" t="s">
        <v>729</v>
      </c>
    </row>
    <row r="32153" spans="30:32" x14ac:dyDescent="0.2">
      <c r="AD32153" s="11" t="s">
        <v>48481</v>
      </c>
      <c r="AE32153" s="10" t="s">
        <v>48482</v>
      </c>
      <c r="AF32153" s="10" t="s">
        <v>729</v>
      </c>
    </row>
    <row r="32154" spans="30:32" x14ac:dyDescent="0.2">
      <c r="AD32154" s="11" t="s">
        <v>48483</v>
      </c>
      <c r="AE32154" s="10" t="s">
        <v>37070</v>
      </c>
      <c r="AF32154" s="10" t="s">
        <v>729</v>
      </c>
    </row>
    <row r="32155" spans="30:32" x14ac:dyDescent="0.2">
      <c r="AD32155" s="11" t="s">
        <v>48484</v>
      </c>
      <c r="AE32155" s="10" t="s">
        <v>48485</v>
      </c>
      <c r="AF32155" s="10" t="s">
        <v>729</v>
      </c>
    </row>
    <row r="32156" spans="30:32" x14ac:dyDescent="0.2">
      <c r="AD32156" s="11" t="s">
        <v>48486</v>
      </c>
      <c r="AE32156" s="10" t="s">
        <v>48487</v>
      </c>
      <c r="AF32156" s="10" t="s">
        <v>729</v>
      </c>
    </row>
    <row r="32157" spans="30:32" x14ac:dyDescent="0.2">
      <c r="AD32157" s="11" t="s">
        <v>48488</v>
      </c>
      <c r="AE32157" s="10" t="s">
        <v>48489</v>
      </c>
      <c r="AF32157" s="10" t="s">
        <v>729</v>
      </c>
    </row>
    <row r="32158" spans="30:32" x14ac:dyDescent="0.2">
      <c r="AD32158" s="11" t="s">
        <v>48490</v>
      </c>
      <c r="AE32158" s="10" t="s">
        <v>27985</v>
      </c>
      <c r="AF32158" s="10" t="s">
        <v>729</v>
      </c>
    </row>
    <row r="32159" spans="30:32" x14ac:dyDescent="0.2">
      <c r="AD32159" s="11" t="s">
        <v>48491</v>
      </c>
      <c r="AE32159" s="10" t="s">
        <v>48492</v>
      </c>
      <c r="AF32159" s="10" t="s">
        <v>729</v>
      </c>
    </row>
    <row r="32160" spans="30:32" x14ac:dyDescent="0.2">
      <c r="AD32160" s="11" t="s">
        <v>48493</v>
      </c>
      <c r="AE32160" s="10" t="s">
        <v>48492</v>
      </c>
      <c r="AF32160" s="10" t="s">
        <v>729</v>
      </c>
    </row>
    <row r="32161" spans="30:32" x14ac:dyDescent="0.2">
      <c r="AD32161" s="11" t="s">
        <v>48494</v>
      </c>
      <c r="AE32161" s="10" t="s">
        <v>15302</v>
      </c>
      <c r="AF32161" s="10" t="s">
        <v>729</v>
      </c>
    </row>
    <row r="32162" spans="30:32" x14ac:dyDescent="0.2">
      <c r="AD32162" s="11" t="s">
        <v>48495</v>
      </c>
      <c r="AE32162" s="10" t="s">
        <v>48496</v>
      </c>
      <c r="AF32162" s="10" t="s">
        <v>729</v>
      </c>
    </row>
    <row r="32163" spans="30:32" x14ac:dyDescent="0.2">
      <c r="AD32163" s="11" t="s">
        <v>48497</v>
      </c>
      <c r="AE32163" s="10" t="s">
        <v>3383</v>
      </c>
      <c r="AF32163" s="10" t="s">
        <v>729</v>
      </c>
    </row>
    <row r="32164" spans="30:32" x14ac:dyDescent="0.2">
      <c r="AD32164" s="11" t="s">
        <v>48498</v>
      </c>
      <c r="AE32164" s="10" t="s">
        <v>48499</v>
      </c>
      <c r="AF32164" s="10" t="s">
        <v>729</v>
      </c>
    </row>
    <row r="32165" spans="30:32" x14ac:dyDescent="0.2">
      <c r="AD32165" s="11" t="s">
        <v>48500</v>
      </c>
      <c r="AE32165" s="10" t="s">
        <v>48501</v>
      </c>
      <c r="AF32165" s="10" t="s">
        <v>729</v>
      </c>
    </row>
    <row r="32166" spans="30:32" x14ac:dyDescent="0.2">
      <c r="AD32166" s="11" t="s">
        <v>48502</v>
      </c>
      <c r="AE32166" s="10" t="s">
        <v>24465</v>
      </c>
      <c r="AF32166" s="10" t="s">
        <v>729</v>
      </c>
    </row>
    <row r="32167" spans="30:32" x14ac:dyDescent="0.2">
      <c r="AD32167" s="11" t="s">
        <v>48503</v>
      </c>
      <c r="AE32167" s="10" t="s">
        <v>48504</v>
      </c>
      <c r="AF32167" s="10" t="s">
        <v>729</v>
      </c>
    </row>
    <row r="32168" spans="30:32" x14ac:dyDescent="0.2">
      <c r="AD32168" s="11" t="s">
        <v>48505</v>
      </c>
      <c r="AE32168" s="10" t="s">
        <v>4982</v>
      </c>
      <c r="AF32168" s="10" t="s">
        <v>729</v>
      </c>
    </row>
    <row r="32169" spans="30:32" x14ac:dyDescent="0.2">
      <c r="AD32169" s="11" t="s">
        <v>48506</v>
      </c>
      <c r="AE32169" s="10" t="s">
        <v>48507</v>
      </c>
      <c r="AF32169" s="10" t="s">
        <v>729</v>
      </c>
    </row>
    <row r="32170" spans="30:32" x14ac:dyDescent="0.2">
      <c r="AD32170" s="11" t="s">
        <v>48508</v>
      </c>
      <c r="AE32170" s="10" t="s">
        <v>48509</v>
      </c>
      <c r="AF32170" s="10" t="s">
        <v>729</v>
      </c>
    </row>
    <row r="32171" spans="30:32" x14ac:dyDescent="0.2">
      <c r="AD32171" s="11" t="s">
        <v>48510</v>
      </c>
      <c r="AE32171" s="10" t="s">
        <v>8505</v>
      </c>
      <c r="AF32171" s="10" t="s">
        <v>729</v>
      </c>
    </row>
    <row r="32172" spans="30:32" x14ac:dyDescent="0.2">
      <c r="AD32172" s="11" t="s">
        <v>48511</v>
      </c>
      <c r="AE32172" s="10" t="s">
        <v>48512</v>
      </c>
      <c r="AF32172" s="10" t="s">
        <v>729</v>
      </c>
    </row>
    <row r="32173" spans="30:32" x14ac:dyDescent="0.2">
      <c r="AD32173" s="11" t="s">
        <v>48513</v>
      </c>
      <c r="AE32173" s="10" t="s">
        <v>20938</v>
      </c>
      <c r="AF32173" s="10" t="s">
        <v>729</v>
      </c>
    </row>
    <row r="32174" spans="30:32" x14ac:dyDescent="0.2">
      <c r="AD32174" s="11" t="s">
        <v>48514</v>
      </c>
      <c r="AE32174" s="10" t="s">
        <v>48515</v>
      </c>
      <c r="AF32174" s="10" t="s">
        <v>729</v>
      </c>
    </row>
    <row r="32175" spans="30:32" x14ac:dyDescent="0.2">
      <c r="AD32175" s="11" t="s">
        <v>48516</v>
      </c>
      <c r="AE32175" s="10" t="s">
        <v>14235</v>
      </c>
      <c r="AF32175" s="10" t="s">
        <v>729</v>
      </c>
    </row>
    <row r="32176" spans="30:32" x14ac:dyDescent="0.2">
      <c r="AD32176" s="11" t="s">
        <v>48517</v>
      </c>
      <c r="AE32176" s="10" t="s">
        <v>7181</v>
      </c>
      <c r="AF32176" s="10" t="s">
        <v>729</v>
      </c>
    </row>
    <row r="32177" spans="30:32" x14ac:dyDescent="0.2">
      <c r="AD32177" s="11" t="s">
        <v>48518</v>
      </c>
      <c r="AE32177" s="10" t="s">
        <v>2139</v>
      </c>
      <c r="AF32177" s="10" t="s">
        <v>729</v>
      </c>
    </row>
    <row r="32178" spans="30:32" x14ac:dyDescent="0.2">
      <c r="AD32178" s="11" t="s">
        <v>48519</v>
      </c>
      <c r="AE32178" s="10" t="s">
        <v>48520</v>
      </c>
      <c r="AF32178" s="10" t="s">
        <v>729</v>
      </c>
    </row>
    <row r="32179" spans="30:32" x14ac:dyDescent="0.2">
      <c r="AD32179" s="11" t="s">
        <v>48521</v>
      </c>
      <c r="AE32179" s="10" t="s">
        <v>48522</v>
      </c>
      <c r="AF32179" s="10" t="s">
        <v>729</v>
      </c>
    </row>
    <row r="32180" spans="30:32" x14ac:dyDescent="0.2">
      <c r="AD32180" s="11" t="s">
        <v>48523</v>
      </c>
      <c r="AE32180" s="10" t="s">
        <v>43220</v>
      </c>
      <c r="AF32180" s="10" t="s">
        <v>729</v>
      </c>
    </row>
    <row r="32181" spans="30:32" x14ac:dyDescent="0.2">
      <c r="AD32181" s="11" t="s">
        <v>48524</v>
      </c>
      <c r="AE32181" s="10" t="s">
        <v>27207</v>
      </c>
      <c r="AF32181" s="10" t="s">
        <v>729</v>
      </c>
    </row>
    <row r="32182" spans="30:32" x14ac:dyDescent="0.2">
      <c r="AD32182" s="11" t="s">
        <v>48525</v>
      </c>
      <c r="AE32182" s="10" t="s">
        <v>48526</v>
      </c>
      <c r="AF32182" s="10" t="s">
        <v>729</v>
      </c>
    </row>
    <row r="32183" spans="30:32" x14ac:dyDescent="0.2">
      <c r="AD32183" s="11" t="s">
        <v>48527</v>
      </c>
      <c r="AE32183" s="10" t="s">
        <v>48528</v>
      </c>
      <c r="AF32183" s="10" t="s">
        <v>729</v>
      </c>
    </row>
    <row r="32184" spans="30:32" x14ac:dyDescent="0.2">
      <c r="AD32184" s="11" t="s">
        <v>48529</v>
      </c>
      <c r="AE32184" s="10" t="s">
        <v>48528</v>
      </c>
      <c r="AF32184" s="10" t="s">
        <v>729</v>
      </c>
    </row>
    <row r="32185" spans="30:32" x14ac:dyDescent="0.2">
      <c r="AD32185" s="11" t="s">
        <v>48530</v>
      </c>
      <c r="AE32185" s="10" t="s">
        <v>48528</v>
      </c>
      <c r="AF32185" s="10" t="s">
        <v>729</v>
      </c>
    </row>
    <row r="32186" spans="30:32" x14ac:dyDescent="0.2">
      <c r="AD32186" s="11" t="s">
        <v>48531</v>
      </c>
      <c r="AE32186" s="10" t="s">
        <v>48528</v>
      </c>
      <c r="AF32186" s="10" t="s">
        <v>729</v>
      </c>
    </row>
    <row r="32187" spans="30:32" x14ac:dyDescent="0.2">
      <c r="AD32187" s="11" t="s">
        <v>48532</v>
      </c>
      <c r="AE32187" s="10" t="s">
        <v>48528</v>
      </c>
      <c r="AF32187" s="10" t="s">
        <v>729</v>
      </c>
    </row>
    <row r="32188" spans="30:32" x14ac:dyDescent="0.2">
      <c r="AD32188" s="11" t="s">
        <v>48533</v>
      </c>
      <c r="AE32188" s="10" t="s">
        <v>48528</v>
      </c>
      <c r="AF32188" s="10" t="s">
        <v>729</v>
      </c>
    </row>
    <row r="32189" spans="30:32" x14ac:dyDescent="0.2">
      <c r="AD32189" s="11" t="s">
        <v>48534</v>
      </c>
      <c r="AE32189" s="10" t="s">
        <v>48528</v>
      </c>
      <c r="AF32189" s="10" t="s">
        <v>729</v>
      </c>
    </row>
    <row r="32190" spans="30:32" x14ac:dyDescent="0.2">
      <c r="AD32190" s="11" t="s">
        <v>48535</v>
      </c>
      <c r="AE32190" s="10" t="s">
        <v>48528</v>
      </c>
      <c r="AF32190" s="10" t="s">
        <v>729</v>
      </c>
    </row>
    <row r="32191" spans="30:32" x14ac:dyDescent="0.2">
      <c r="AD32191" s="11" t="s">
        <v>48536</v>
      </c>
      <c r="AE32191" s="10" t="s">
        <v>48528</v>
      </c>
      <c r="AF32191" s="10" t="s">
        <v>729</v>
      </c>
    </row>
    <row r="32192" spans="30:32" x14ac:dyDescent="0.2">
      <c r="AD32192" s="11" t="s">
        <v>48537</v>
      </c>
      <c r="AE32192" s="10" t="s">
        <v>48528</v>
      </c>
      <c r="AF32192" s="10" t="s">
        <v>729</v>
      </c>
    </row>
    <row r="32193" spans="30:32" x14ac:dyDescent="0.2">
      <c r="AD32193" s="11" t="s">
        <v>48538</v>
      </c>
      <c r="AE32193" s="10" t="s">
        <v>48528</v>
      </c>
      <c r="AF32193" s="10" t="s">
        <v>729</v>
      </c>
    </row>
    <row r="32194" spans="30:32" x14ac:dyDescent="0.2">
      <c r="AD32194" s="11" t="s">
        <v>48539</v>
      </c>
      <c r="AE32194" s="10" t="s">
        <v>48528</v>
      </c>
      <c r="AF32194" s="10" t="s">
        <v>729</v>
      </c>
    </row>
    <row r="32195" spans="30:32" x14ac:dyDescent="0.2">
      <c r="AD32195" s="11" t="s">
        <v>48540</v>
      </c>
      <c r="AE32195" s="10" t="s">
        <v>48528</v>
      </c>
      <c r="AF32195" s="10" t="s">
        <v>729</v>
      </c>
    </row>
    <row r="32196" spans="30:32" x14ac:dyDescent="0.2">
      <c r="AD32196" s="11" t="s">
        <v>48541</v>
      </c>
      <c r="AE32196" s="10" t="s">
        <v>48528</v>
      </c>
      <c r="AF32196" s="10" t="s">
        <v>729</v>
      </c>
    </row>
    <row r="32197" spans="30:32" x14ac:dyDescent="0.2">
      <c r="AD32197" s="11" t="s">
        <v>48542</v>
      </c>
      <c r="AE32197" s="10" t="s">
        <v>48528</v>
      </c>
      <c r="AF32197" s="10" t="s">
        <v>729</v>
      </c>
    </row>
    <row r="32198" spans="30:32" x14ac:dyDescent="0.2">
      <c r="AD32198" s="11" t="s">
        <v>48543</v>
      </c>
      <c r="AE32198" s="10" t="s">
        <v>48528</v>
      </c>
      <c r="AF32198" s="10" t="s">
        <v>729</v>
      </c>
    </row>
    <row r="32199" spans="30:32" x14ac:dyDescent="0.2">
      <c r="AD32199" s="11" t="s">
        <v>48544</v>
      </c>
      <c r="AE32199" s="10" t="s">
        <v>48528</v>
      </c>
      <c r="AF32199" s="10" t="s">
        <v>729</v>
      </c>
    </row>
    <row r="32200" spans="30:32" x14ac:dyDescent="0.2">
      <c r="AD32200" s="11" t="s">
        <v>48545</v>
      </c>
      <c r="AE32200" s="10" t="s">
        <v>48528</v>
      </c>
      <c r="AF32200" s="10" t="s">
        <v>729</v>
      </c>
    </row>
    <row r="32201" spans="30:32" x14ac:dyDescent="0.2">
      <c r="AD32201" s="11" t="s">
        <v>48546</v>
      </c>
      <c r="AE32201" s="10" t="s">
        <v>48528</v>
      </c>
      <c r="AF32201" s="10" t="s">
        <v>729</v>
      </c>
    </row>
    <row r="32202" spans="30:32" x14ac:dyDescent="0.2">
      <c r="AD32202" s="11" t="s">
        <v>48547</v>
      </c>
      <c r="AE32202" s="10" t="s">
        <v>48528</v>
      </c>
      <c r="AF32202" s="10" t="s">
        <v>729</v>
      </c>
    </row>
    <row r="32203" spans="30:32" x14ac:dyDescent="0.2">
      <c r="AD32203" s="11" t="s">
        <v>48548</v>
      </c>
      <c r="AE32203" s="10" t="s">
        <v>48528</v>
      </c>
      <c r="AF32203" s="10" t="s">
        <v>729</v>
      </c>
    </row>
    <row r="32204" spans="30:32" x14ac:dyDescent="0.2">
      <c r="AD32204" s="11" t="s">
        <v>48549</v>
      </c>
      <c r="AE32204" s="10" t="s">
        <v>48528</v>
      </c>
      <c r="AF32204" s="10" t="s">
        <v>729</v>
      </c>
    </row>
    <row r="32205" spans="30:32" x14ac:dyDescent="0.2">
      <c r="AD32205" s="11" t="s">
        <v>48550</v>
      </c>
      <c r="AE32205" s="10" t="s">
        <v>48528</v>
      </c>
      <c r="AF32205" s="10" t="s">
        <v>729</v>
      </c>
    </row>
    <row r="32206" spans="30:32" x14ac:dyDescent="0.2">
      <c r="AD32206" s="11" t="s">
        <v>48551</v>
      </c>
      <c r="AE32206" s="10" t="s">
        <v>48528</v>
      </c>
      <c r="AF32206" s="10" t="s">
        <v>729</v>
      </c>
    </row>
    <row r="32207" spans="30:32" x14ac:dyDescent="0.2">
      <c r="AD32207" s="11" t="s">
        <v>48552</v>
      </c>
      <c r="AE32207" s="10" t="s">
        <v>48528</v>
      </c>
      <c r="AF32207" s="10" t="s">
        <v>729</v>
      </c>
    </row>
    <row r="32208" spans="30:32" x14ac:dyDescent="0.2">
      <c r="AD32208" s="11" t="s">
        <v>48553</v>
      </c>
      <c r="AE32208" s="10" t="s">
        <v>48528</v>
      </c>
      <c r="AF32208" s="10" t="s">
        <v>729</v>
      </c>
    </row>
    <row r="32209" spans="30:32" x14ac:dyDescent="0.2">
      <c r="AD32209" s="11" t="s">
        <v>48554</v>
      </c>
      <c r="AE32209" s="10" t="s">
        <v>48528</v>
      </c>
      <c r="AF32209" s="10" t="s">
        <v>729</v>
      </c>
    </row>
    <row r="32210" spans="30:32" x14ac:dyDescent="0.2">
      <c r="AD32210" s="11" t="s">
        <v>48555</v>
      </c>
      <c r="AE32210" s="10" t="s">
        <v>48528</v>
      </c>
      <c r="AF32210" s="10" t="s">
        <v>729</v>
      </c>
    </row>
    <row r="32211" spans="30:32" x14ac:dyDescent="0.2">
      <c r="AD32211" s="11" t="s">
        <v>48556</v>
      </c>
      <c r="AE32211" s="10" t="s">
        <v>48528</v>
      </c>
      <c r="AF32211" s="10" t="s">
        <v>729</v>
      </c>
    </row>
    <row r="32212" spans="30:32" x14ac:dyDescent="0.2">
      <c r="AD32212" s="11" t="s">
        <v>48557</v>
      </c>
      <c r="AE32212" s="10" t="s">
        <v>48528</v>
      </c>
      <c r="AF32212" s="10" t="s">
        <v>729</v>
      </c>
    </row>
    <row r="32213" spans="30:32" x14ac:dyDescent="0.2">
      <c r="AD32213" s="11" t="s">
        <v>48558</v>
      </c>
      <c r="AE32213" s="10" t="s">
        <v>48559</v>
      </c>
      <c r="AF32213" s="10" t="s">
        <v>729</v>
      </c>
    </row>
    <row r="32214" spans="30:32" x14ac:dyDescent="0.2">
      <c r="AD32214" s="11" t="s">
        <v>48560</v>
      </c>
      <c r="AE32214" s="10" t="s">
        <v>48561</v>
      </c>
      <c r="AF32214" s="10" t="s">
        <v>729</v>
      </c>
    </row>
    <row r="32215" spans="30:32" x14ac:dyDescent="0.2">
      <c r="AD32215" s="11" t="s">
        <v>48562</v>
      </c>
      <c r="AE32215" s="10" t="s">
        <v>48563</v>
      </c>
      <c r="AF32215" s="10" t="s">
        <v>729</v>
      </c>
    </row>
    <row r="32216" spans="30:32" x14ac:dyDescent="0.2">
      <c r="AD32216" s="11" t="s">
        <v>48564</v>
      </c>
      <c r="AE32216" s="10" t="s">
        <v>48565</v>
      </c>
      <c r="AF32216" s="10" t="s">
        <v>729</v>
      </c>
    </row>
    <row r="32217" spans="30:32" x14ac:dyDescent="0.2">
      <c r="AD32217" s="11" t="s">
        <v>48566</v>
      </c>
      <c r="AE32217" s="10" t="s">
        <v>11624</v>
      </c>
      <c r="AF32217" s="10" t="s">
        <v>729</v>
      </c>
    </row>
    <row r="32218" spans="30:32" x14ac:dyDescent="0.2">
      <c r="AD32218" s="11" t="s">
        <v>48567</v>
      </c>
      <c r="AE32218" s="10" t="s">
        <v>48568</v>
      </c>
      <c r="AF32218" s="10" t="s">
        <v>729</v>
      </c>
    </row>
    <row r="32219" spans="30:32" x14ac:dyDescent="0.2">
      <c r="AD32219" s="11" t="s">
        <v>48569</v>
      </c>
      <c r="AE32219" s="10" t="s">
        <v>23872</v>
      </c>
      <c r="AF32219" s="10" t="s">
        <v>729</v>
      </c>
    </row>
    <row r="32220" spans="30:32" x14ac:dyDescent="0.2">
      <c r="AD32220" s="11" t="s">
        <v>48570</v>
      </c>
      <c r="AE32220" s="10" t="s">
        <v>48571</v>
      </c>
      <c r="AF32220" s="10" t="s">
        <v>729</v>
      </c>
    </row>
    <row r="32221" spans="30:32" x14ac:dyDescent="0.2">
      <c r="AD32221" s="11" t="s">
        <v>48572</v>
      </c>
      <c r="AE32221" s="10" t="s">
        <v>15270</v>
      </c>
      <c r="AF32221" s="10" t="s">
        <v>729</v>
      </c>
    </row>
    <row r="32222" spans="30:32" x14ac:dyDescent="0.2">
      <c r="AD32222" s="11" t="s">
        <v>48573</v>
      </c>
      <c r="AE32222" s="10" t="s">
        <v>48574</v>
      </c>
      <c r="AF32222" s="10" t="s">
        <v>729</v>
      </c>
    </row>
    <row r="32223" spans="30:32" x14ac:dyDescent="0.2">
      <c r="AD32223" s="11" t="s">
        <v>48575</v>
      </c>
      <c r="AE32223" s="10" t="s">
        <v>48576</v>
      </c>
      <c r="AF32223" s="10" t="s">
        <v>729</v>
      </c>
    </row>
    <row r="32224" spans="30:32" x14ac:dyDescent="0.2">
      <c r="AD32224" s="11" t="s">
        <v>48577</v>
      </c>
      <c r="AE32224" s="10" t="s">
        <v>9146</v>
      </c>
      <c r="AF32224" s="10" t="s">
        <v>729</v>
      </c>
    </row>
    <row r="32225" spans="30:32" x14ac:dyDescent="0.2">
      <c r="AD32225" s="11" t="s">
        <v>48578</v>
      </c>
      <c r="AE32225" s="10" t="s">
        <v>48579</v>
      </c>
      <c r="AF32225" s="10" t="s">
        <v>729</v>
      </c>
    </row>
    <row r="32226" spans="30:32" x14ac:dyDescent="0.2">
      <c r="AD32226" s="11" t="s">
        <v>48580</v>
      </c>
      <c r="AE32226" s="10" t="s">
        <v>10067</v>
      </c>
      <c r="AF32226" s="10" t="s">
        <v>729</v>
      </c>
    </row>
    <row r="32227" spans="30:32" x14ac:dyDescent="0.2">
      <c r="AD32227" s="11" t="s">
        <v>48581</v>
      </c>
      <c r="AE32227" s="10" t="s">
        <v>48582</v>
      </c>
      <c r="AF32227" s="10" t="s">
        <v>729</v>
      </c>
    </row>
    <row r="32228" spans="30:32" x14ac:dyDescent="0.2">
      <c r="AD32228" s="11" t="s">
        <v>48583</v>
      </c>
      <c r="AE32228" s="10" t="s">
        <v>48584</v>
      </c>
      <c r="AF32228" s="10" t="s">
        <v>729</v>
      </c>
    </row>
    <row r="32229" spans="30:32" x14ac:dyDescent="0.2">
      <c r="AD32229" s="11" t="s">
        <v>48585</v>
      </c>
      <c r="AE32229" s="10" t="s">
        <v>48586</v>
      </c>
      <c r="AF32229" s="10" t="s">
        <v>729</v>
      </c>
    </row>
    <row r="32230" spans="30:32" x14ac:dyDescent="0.2">
      <c r="AD32230" s="11" t="s">
        <v>48587</v>
      </c>
      <c r="AE32230" s="10" t="s">
        <v>15668</v>
      </c>
      <c r="AF32230" s="10" t="s">
        <v>729</v>
      </c>
    </row>
    <row r="32231" spans="30:32" x14ac:dyDescent="0.2">
      <c r="AD32231" s="11" t="s">
        <v>48588</v>
      </c>
      <c r="AE32231" s="10" t="s">
        <v>15668</v>
      </c>
      <c r="AF32231" s="10" t="s">
        <v>729</v>
      </c>
    </row>
    <row r="32232" spans="30:32" x14ac:dyDescent="0.2">
      <c r="AD32232" s="11" t="s">
        <v>48589</v>
      </c>
      <c r="AE32232" s="10" t="s">
        <v>15668</v>
      </c>
      <c r="AF32232" s="10" t="s">
        <v>729</v>
      </c>
    </row>
    <row r="32233" spans="30:32" x14ac:dyDescent="0.2">
      <c r="AD32233" s="11" t="s">
        <v>48590</v>
      </c>
      <c r="AE32233" s="10" t="s">
        <v>48591</v>
      </c>
      <c r="AF32233" s="10" t="s">
        <v>729</v>
      </c>
    </row>
    <row r="32234" spans="30:32" x14ac:dyDescent="0.2">
      <c r="AD32234" s="11" t="s">
        <v>48592</v>
      </c>
      <c r="AE32234" s="10" t="s">
        <v>15668</v>
      </c>
      <c r="AF32234" s="10" t="s">
        <v>729</v>
      </c>
    </row>
    <row r="32235" spans="30:32" x14ac:dyDescent="0.2">
      <c r="AD32235" s="11" t="s">
        <v>48593</v>
      </c>
      <c r="AE32235" s="10" t="s">
        <v>48594</v>
      </c>
      <c r="AF32235" s="10" t="s">
        <v>729</v>
      </c>
    </row>
    <row r="32236" spans="30:32" x14ac:dyDescent="0.2">
      <c r="AD32236" s="11" t="s">
        <v>48595</v>
      </c>
      <c r="AE32236" s="10" t="s">
        <v>48596</v>
      </c>
      <c r="AF32236" s="10" t="s">
        <v>729</v>
      </c>
    </row>
    <row r="32237" spans="30:32" x14ac:dyDescent="0.2">
      <c r="AD32237" s="11" t="s">
        <v>48597</v>
      </c>
      <c r="AE32237" s="10" t="s">
        <v>48598</v>
      </c>
      <c r="AF32237" s="10" t="s">
        <v>729</v>
      </c>
    </row>
    <row r="32238" spans="30:32" x14ac:dyDescent="0.2">
      <c r="AD32238" s="11" t="s">
        <v>48599</v>
      </c>
      <c r="AE32238" s="10" t="s">
        <v>48600</v>
      </c>
      <c r="AF32238" s="10" t="s">
        <v>729</v>
      </c>
    </row>
    <row r="32239" spans="30:32" x14ac:dyDescent="0.2">
      <c r="AD32239" s="11" t="s">
        <v>48601</v>
      </c>
      <c r="AE32239" s="10" t="s">
        <v>48602</v>
      </c>
      <c r="AF32239" s="10" t="s">
        <v>729</v>
      </c>
    </row>
    <row r="32240" spans="30:32" x14ac:dyDescent="0.2">
      <c r="AD32240" s="11" t="s">
        <v>48603</v>
      </c>
      <c r="AE32240" s="10" t="s">
        <v>48604</v>
      </c>
      <c r="AF32240" s="10" t="s">
        <v>729</v>
      </c>
    </row>
    <row r="32241" spans="30:32" x14ac:dyDescent="0.2">
      <c r="AD32241" s="11" t="s">
        <v>48605</v>
      </c>
      <c r="AE32241" s="10" t="s">
        <v>10098</v>
      </c>
      <c r="AF32241" s="10" t="s">
        <v>729</v>
      </c>
    </row>
    <row r="32242" spans="30:32" x14ac:dyDescent="0.2">
      <c r="AD32242" s="11" t="s">
        <v>48606</v>
      </c>
      <c r="AE32242" s="10" t="s">
        <v>48607</v>
      </c>
      <c r="AF32242" s="10" t="s">
        <v>729</v>
      </c>
    </row>
    <row r="32243" spans="30:32" x14ac:dyDescent="0.2">
      <c r="AD32243" s="11" t="s">
        <v>48608</v>
      </c>
      <c r="AE32243" s="10" t="s">
        <v>24924</v>
      </c>
      <c r="AF32243" s="10" t="s">
        <v>729</v>
      </c>
    </row>
    <row r="32244" spans="30:32" x14ac:dyDescent="0.2">
      <c r="AD32244" s="11" t="s">
        <v>48609</v>
      </c>
      <c r="AE32244" s="10" t="s">
        <v>48610</v>
      </c>
      <c r="AF32244" s="10" t="s">
        <v>729</v>
      </c>
    </row>
    <row r="32245" spans="30:32" x14ac:dyDescent="0.2">
      <c r="AD32245" s="11" t="s">
        <v>48611</v>
      </c>
      <c r="AE32245" s="10" t="s">
        <v>48610</v>
      </c>
      <c r="AF32245" s="10" t="s">
        <v>729</v>
      </c>
    </row>
    <row r="32246" spans="30:32" x14ac:dyDescent="0.2">
      <c r="AD32246" s="11" t="s">
        <v>48612</v>
      </c>
      <c r="AE32246" s="10" t="s">
        <v>48613</v>
      </c>
      <c r="AF32246" s="10" t="s">
        <v>729</v>
      </c>
    </row>
    <row r="32247" spans="30:32" x14ac:dyDescent="0.2">
      <c r="AD32247" s="11" t="s">
        <v>48614</v>
      </c>
      <c r="AE32247" s="10" t="s">
        <v>48615</v>
      </c>
      <c r="AF32247" s="10" t="s">
        <v>729</v>
      </c>
    </row>
    <row r="32248" spans="30:32" x14ac:dyDescent="0.2">
      <c r="AD32248" s="11" t="s">
        <v>48616</v>
      </c>
      <c r="AE32248" s="10" t="s">
        <v>10141</v>
      </c>
      <c r="AF32248" s="10" t="s">
        <v>729</v>
      </c>
    </row>
    <row r="32249" spans="30:32" x14ac:dyDescent="0.2">
      <c r="AD32249" s="11" t="s">
        <v>48617</v>
      </c>
      <c r="AE32249" s="10" t="s">
        <v>10141</v>
      </c>
      <c r="AF32249" s="10" t="s">
        <v>729</v>
      </c>
    </row>
    <row r="32250" spans="30:32" x14ac:dyDescent="0.2">
      <c r="AD32250" s="11" t="s">
        <v>48618</v>
      </c>
      <c r="AE32250" s="10" t="s">
        <v>10141</v>
      </c>
      <c r="AF32250" s="10" t="s">
        <v>729</v>
      </c>
    </row>
    <row r="32251" spans="30:32" x14ac:dyDescent="0.2">
      <c r="AD32251" s="11" t="s">
        <v>48619</v>
      </c>
      <c r="AE32251" s="10" t="s">
        <v>10141</v>
      </c>
      <c r="AF32251" s="10" t="s">
        <v>729</v>
      </c>
    </row>
    <row r="32252" spans="30:32" x14ac:dyDescent="0.2">
      <c r="AD32252" s="11" t="s">
        <v>48620</v>
      </c>
      <c r="AE32252" s="10" t="s">
        <v>27249</v>
      </c>
      <c r="AF32252" s="10" t="s">
        <v>729</v>
      </c>
    </row>
    <row r="32253" spans="30:32" x14ac:dyDescent="0.2">
      <c r="AD32253" s="11" t="s">
        <v>48621</v>
      </c>
      <c r="AE32253" s="10" t="s">
        <v>48622</v>
      </c>
      <c r="AF32253" s="10" t="s">
        <v>729</v>
      </c>
    </row>
    <row r="32254" spans="30:32" x14ac:dyDescent="0.2">
      <c r="AD32254" s="11" t="s">
        <v>48623</v>
      </c>
      <c r="AE32254" s="10" t="s">
        <v>10150</v>
      </c>
      <c r="AF32254" s="10" t="s">
        <v>729</v>
      </c>
    </row>
    <row r="32255" spans="30:32" x14ac:dyDescent="0.2">
      <c r="AD32255" s="11" t="s">
        <v>48624</v>
      </c>
      <c r="AE32255" s="10" t="s">
        <v>48625</v>
      </c>
      <c r="AF32255" s="10" t="s">
        <v>729</v>
      </c>
    </row>
    <row r="32256" spans="30:32" x14ac:dyDescent="0.2">
      <c r="AD32256" s="11" t="s">
        <v>48626</v>
      </c>
      <c r="AE32256" s="10" t="s">
        <v>48627</v>
      </c>
      <c r="AF32256" s="10" t="s">
        <v>729</v>
      </c>
    </row>
    <row r="32257" spans="30:32" x14ac:dyDescent="0.2">
      <c r="AD32257" s="11" t="s">
        <v>48628</v>
      </c>
      <c r="AE32257" s="10" t="s">
        <v>48629</v>
      </c>
      <c r="AF32257" s="10" t="s">
        <v>729</v>
      </c>
    </row>
    <row r="32258" spans="30:32" x14ac:dyDescent="0.2">
      <c r="AD32258" s="11" t="s">
        <v>48630</v>
      </c>
      <c r="AE32258" s="10" t="s">
        <v>48631</v>
      </c>
      <c r="AF32258" s="10" t="s">
        <v>729</v>
      </c>
    </row>
    <row r="32259" spans="30:32" x14ac:dyDescent="0.2">
      <c r="AD32259" s="11" t="s">
        <v>48632</v>
      </c>
      <c r="AE32259" s="10" t="s">
        <v>44303</v>
      </c>
      <c r="AF32259" s="10" t="s">
        <v>729</v>
      </c>
    </row>
    <row r="32260" spans="30:32" x14ac:dyDescent="0.2">
      <c r="AD32260" s="11" t="s">
        <v>48633</v>
      </c>
      <c r="AE32260" s="10" t="s">
        <v>44303</v>
      </c>
      <c r="AF32260" s="10" t="s">
        <v>729</v>
      </c>
    </row>
    <row r="32261" spans="30:32" x14ac:dyDescent="0.2">
      <c r="AD32261" s="11" t="s">
        <v>48634</v>
      </c>
      <c r="AE32261" s="10" t="s">
        <v>44303</v>
      </c>
      <c r="AF32261" s="10" t="s">
        <v>729</v>
      </c>
    </row>
    <row r="32262" spans="30:32" x14ac:dyDescent="0.2">
      <c r="AD32262" s="11" t="s">
        <v>48635</v>
      </c>
      <c r="AE32262" s="10" t="s">
        <v>44303</v>
      </c>
      <c r="AF32262" s="10" t="s">
        <v>729</v>
      </c>
    </row>
    <row r="32263" spans="30:32" x14ac:dyDescent="0.2">
      <c r="AD32263" s="11" t="s">
        <v>48636</v>
      </c>
      <c r="AE32263" s="10" t="s">
        <v>44303</v>
      </c>
      <c r="AF32263" s="10" t="s">
        <v>729</v>
      </c>
    </row>
    <row r="32264" spans="30:32" x14ac:dyDescent="0.2">
      <c r="AD32264" s="11" t="s">
        <v>48637</v>
      </c>
      <c r="AE32264" s="10" t="s">
        <v>44303</v>
      </c>
      <c r="AF32264" s="10" t="s">
        <v>729</v>
      </c>
    </row>
    <row r="32265" spans="30:32" x14ac:dyDescent="0.2">
      <c r="AD32265" s="11" t="s">
        <v>48638</v>
      </c>
      <c r="AE32265" s="10" t="s">
        <v>44303</v>
      </c>
      <c r="AF32265" s="10" t="s">
        <v>729</v>
      </c>
    </row>
    <row r="32266" spans="30:32" x14ac:dyDescent="0.2">
      <c r="AD32266" s="11" t="s">
        <v>48639</v>
      </c>
      <c r="AE32266" s="10" t="s">
        <v>44303</v>
      </c>
      <c r="AF32266" s="10" t="s">
        <v>729</v>
      </c>
    </row>
    <row r="32267" spans="30:32" x14ac:dyDescent="0.2">
      <c r="AD32267" s="11" t="s">
        <v>48640</v>
      </c>
      <c r="AE32267" s="10" t="s">
        <v>44303</v>
      </c>
      <c r="AF32267" s="10" t="s">
        <v>729</v>
      </c>
    </row>
    <row r="32268" spans="30:32" x14ac:dyDescent="0.2">
      <c r="AD32268" s="11" t="s">
        <v>48641</v>
      </c>
      <c r="AE32268" s="10" t="s">
        <v>44303</v>
      </c>
      <c r="AF32268" s="10" t="s">
        <v>729</v>
      </c>
    </row>
    <row r="32269" spans="30:32" x14ac:dyDescent="0.2">
      <c r="AD32269" s="11" t="s">
        <v>48642</v>
      </c>
      <c r="AE32269" s="10" t="s">
        <v>44303</v>
      </c>
      <c r="AF32269" s="10" t="s">
        <v>729</v>
      </c>
    </row>
    <row r="32270" spans="30:32" x14ac:dyDescent="0.2">
      <c r="AD32270" s="11" t="s">
        <v>48643</v>
      </c>
      <c r="AE32270" s="10" t="s">
        <v>44303</v>
      </c>
      <c r="AF32270" s="10" t="s">
        <v>729</v>
      </c>
    </row>
    <row r="32271" spans="30:32" x14ac:dyDescent="0.2">
      <c r="AD32271" s="11" t="s">
        <v>48644</v>
      </c>
      <c r="AE32271" s="10" t="s">
        <v>44303</v>
      </c>
      <c r="AF32271" s="10" t="s">
        <v>729</v>
      </c>
    </row>
    <row r="32272" spans="30:32" x14ac:dyDescent="0.2">
      <c r="AD32272" s="11" t="s">
        <v>48645</v>
      </c>
      <c r="AE32272" s="10" t="s">
        <v>44303</v>
      </c>
      <c r="AF32272" s="10" t="s">
        <v>729</v>
      </c>
    </row>
    <row r="32273" spans="30:32" x14ac:dyDescent="0.2">
      <c r="AD32273" s="11" t="s">
        <v>48646</v>
      </c>
      <c r="AE32273" s="10" t="s">
        <v>48647</v>
      </c>
      <c r="AF32273" s="10" t="s">
        <v>729</v>
      </c>
    </row>
    <row r="32274" spans="30:32" x14ac:dyDescent="0.2">
      <c r="AD32274" s="11" t="s">
        <v>48648</v>
      </c>
      <c r="AE32274" s="10" t="s">
        <v>44303</v>
      </c>
      <c r="AF32274" s="10" t="s">
        <v>729</v>
      </c>
    </row>
    <row r="32275" spans="30:32" x14ac:dyDescent="0.2">
      <c r="AD32275" s="11" t="s">
        <v>48649</v>
      </c>
      <c r="AE32275" s="10" t="s">
        <v>48647</v>
      </c>
      <c r="AF32275" s="10" t="s">
        <v>729</v>
      </c>
    </row>
    <row r="32276" spans="30:32" x14ac:dyDescent="0.2">
      <c r="AD32276" s="11" t="s">
        <v>48650</v>
      </c>
      <c r="AE32276" s="10" t="s">
        <v>44303</v>
      </c>
      <c r="AF32276" s="10" t="s">
        <v>729</v>
      </c>
    </row>
    <row r="32277" spans="30:32" x14ac:dyDescent="0.2">
      <c r="AD32277" s="11" t="s">
        <v>48651</v>
      </c>
      <c r="AE32277" s="10" t="s">
        <v>44303</v>
      </c>
      <c r="AF32277" s="10" t="s">
        <v>729</v>
      </c>
    </row>
    <row r="32278" spans="30:32" x14ac:dyDescent="0.2">
      <c r="AD32278" s="11" t="s">
        <v>48652</v>
      </c>
      <c r="AE32278" s="10" t="s">
        <v>44303</v>
      </c>
      <c r="AF32278" s="10" t="s">
        <v>729</v>
      </c>
    </row>
    <row r="32279" spans="30:32" x14ac:dyDescent="0.2">
      <c r="AD32279" s="11" t="s">
        <v>48653</v>
      </c>
      <c r="AE32279" s="10" t="s">
        <v>44303</v>
      </c>
      <c r="AF32279" s="10" t="s">
        <v>729</v>
      </c>
    </row>
    <row r="32280" spans="30:32" x14ac:dyDescent="0.2">
      <c r="AD32280" s="11" t="s">
        <v>48654</v>
      </c>
      <c r="AE32280" s="10" t="s">
        <v>44303</v>
      </c>
      <c r="AF32280" s="10" t="s">
        <v>729</v>
      </c>
    </row>
    <row r="32281" spans="30:32" x14ac:dyDescent="0.2">
      <c r="AD32281" s="11" t="s">
        <v>48655</v>
      </c>
      <c r="AE32281" s="10" t="s">
        <v>44303</v>
      </c>
      <c r="AF32281" s="10" t="s">
        <v>729</v>
      </c>
    </row>
    <row r="32282" spans="30:32" x14ac:dyDescent="0.2">
      <c r="AD32282" s="11" t="s">
        <v>48656</v>
      </c>
      <c r="AE32282" s="10" t="s">
        <v>44303</v>
      </c>
      <c r="AF32282" s="10" t="s">
        <v>729</v>
      </c>
    </row>
    <row r="32283" spans="30:32" x14ac:dyDescent="0.2">
      <c r="AD32283" s="11" t="s">
        <v>48657</v>
      </c>
      <c r="AE32283" s="10" t="s">
        <v>44303</v>
      </c>
      <c r="AF32283" s="10" t="s">
        <v>729</v>
      </c>
    </row>
    <row r="32284" spans="30:32" x14ac:dyDescent="0.2">
      <c r="AD32284" s="11" t="s">
        <v>48658</v>
      </c>
      <c r="AE32284" s="10" t="s">
        <v>44303</v>
      </c>
      <c r="AF32284" s="10" t="s">
        <v>729</v>
      </c>
    </row>
    <row r="32285" spans="30:32" x14ac:dyDescent="0.2">
      <c r="AD32285" s="11" t="s">
        <v>48659</v>
      </c>
      <c r="AE32285" s="10" t="s">
        <v>44303</v>
      </c>
      <c r="AF32285" s="10" t="s">
        <v>729</v>
      </c>
    </row>
    <row r="32286" spans="30:32" x14ac:dyDescent="0.2">
      <c r="AD32286" s="11" t="s">
        <v>48660</v>
      </c>
      <c r="AE32286" s="10" t="s">
        <v>44303</v>
      </c>
      <c r="AF32286" s="10" t="s">
        <v>729</v>
      </c>
    </row>
    <row r="32287" spans="30:32" x14ac:dyDescent="0.2">
      <c r="AD32287" s="11" t="s">
        <v>48661</v>
      </c>
      <c r="AE32287" s="10" t="s">
        <v>44303</v>
      </c>
      <c r="AF32287" s="10" t="s">
        <v>729</v>
      </c>
    </row>
    <row r="32288" spans="30:32" x14ac:dyDescent="0.2">
      <c r="AD32288" s="11" t="s">
        <v>48662</v>
      </c>
      <c r="AE32288" s="10" t="s">
        <v>44303</v>
      </c>
      <c r="AF32288" s="10" t="s">
        <v>729</v>
      </c>
    </row>
    <row r="32289" spans="30:32" x14ac:dyDescent="0.2">
      <c r="AD32289" s="11" t="s">
        <v>48663</v>
      </c>
      <c r="AE32289" s="10" t="s">
        <v>44303</v>
      </c>
      <c r="AF32289" s="10" t="s">
        <v>729</v>
      </c>
    </row>
    <row r="32290" spans="30:32" x14ac:dyDescent="0.2">
      <c r="AD32290" s="11" t="s">
        <v>48664</v>
      </c>
      <c r="AE32290" s="10" t="s">
        <v>44303</v>
      </c>
      <c r="AF32290" s="10" t="s">
        <v>729</v>
      </c>
    </row>
    <row r="32291" spans="30:32" x14ac:dyDescent="0.2">
      <c r="AD32291" s="11" t="s">
        <v>48665</v>
      </c>
      <c r="AE32291" s="10" t="s">
        <v>44303</v>
      </c>
      <c r="AF32291" s="10" t="s">
        <v>729</v>
      </c>
    </row>
    <row r="32292" spans="30:32" x14ac:dyDescent="0.2">
      <c r="AD32292" s="11" t="s">
        <v>48666</v>
      </c>
      <c r="AE32292" s="10" t="s">
        <v>44303</v>
      </c>
      <c r="AF32292" s="10" t="s">
        <v>729</v>
      </c>
    </row>
    <row r="32293" spans="30:32" x14ac:dyDescent="0.2">
      <c r="AD32293" s="11" t="s">
        <v>48667</v>
      </c>
      <c r="AE32293" s="10" t="s">
        <v>44303</v>
      </c>
      <c r="AF32293" s="10" t="s">
        <v>729</v>
      </c>
    </row>
    <row r="32294" spans="30:32" x14ac:dyDescent="0.2">
      <c r="AD32294" s="11" t="s">
        <v>48668</v>
      </c>
      <c r="AE32294" s="10" t="s">
        <v>44303</v>
      </c>
      <c r="AF32294" s="10" t="s">
        <v>729</v>
      </c>
    </row>
    <row r="32295" spans="30:32" x14ac:dyDescent="0.2">
      <c r="AD32295" s="11" t="s">
        <v>48669</v>
      </c>
      <c r="AE32295" s="10" t="s">
        <v>44303</v>
      </c>
      <c r="AF32295" s="10" t="s">
        <v>729</v>
      </c>
    </row>
    <row r="32296" spans="30:32" x14ac:dyDescent="0.2">
      <c r="AD32296" s="11" t="s">
        <v>48670</v>
      </c>
      <c r="AE32296" s="10" t="s">
        <v>44303</v>
      </c>
      <c r="AF32296" s="10" t="s">
        <v>729</v>
      </c>
    </row>
    <row r="32297" spans="30:32" x14ac:dyDescent="0.2">
      <c r="AD32297" s="11" t="s">
        <v>48671</v>
      </c>
      <c r="AE32297" s="10" t="s">
        <v>44303</v>
      </c>
      <c r="AF32297" s="10" t="s">
        <v>729</v>
      </c>
    </row>
    <row r="32298" spans="30:32" x14ac:dyDescent="0.2">
      <c r="AD32298" s="11" t="s">
        <v>48672</v>
      </c>
      <c r="AE32298" s="10" t="s">
        <v>44303</v>
      </c>
      <c r="AF32298" s="10" t="s">
        <v>729</v>
      </c>
    </row>
    <row r="32299" spans="30:32" x14ac:dyDescent="0.2">
      <c r="AD32299" s="11" t="s">
        <v>48673</v>
      </c>
      <c r="AE32299" s="10" t="s">
        <v>44303</v>
      </c>
      <c r="AF32299" s="10" t="s">
        <v>729</v>
      </c>
    </row>
    <row r="32300" spans="30:32" x14ac:dyDescent="0.2">
      <c r="AD32300" s="11" t="s">
        <v>48674</v>
      </c>
      <c r="AE32300" s="10" t="s">
        <v>44303</v>
      </c>
      <c r="AF32300" s="10" t="s">
        <v>729</v>
      </c>
    </row>
    <row r="32301" spans="30:32" x14ac:dyDescent="0.2">
      <c r="AD32301" s="11" t="s">
        <v>48675</v>
      </c>
      <c r="AE32301" s="10" t="s">
        <v>44303</v>
      </c>
      <c r="AF32301" s="10" t="s">
        <v>729</v>
      </c>
    </row>
    <row r="32302" spans="30:32" x14ac:dyDescent="0.2">
      <c r="AD32302" s="11" t="s">
        <v>48676</v>
      </c>
      <c r="AE32302" s="10" t="s">
        <v>44303</v>
      </c>
      <c r="AF32302" s="10" t="s">
        <v>729</v>
      </c>
    </row>
    <row r="32303" spans="30:32" x14ac:dyDescent="0.2">
      <c r="AD32303" s="11" t="s">
        <v>48677</v>
      </c>
      <c r="AE32303" s="10" t="s">
        <v>44303</v>
      </c>
      <c r="AF32303" s="10" t="s">
        <v>729</v>
      </c>
    </row>
    <row r="32304" spans="30:32" x14ac:dyDescent="0.2">
      <c r="AD32304" s="11" t="s">
        <v>48678</v>
      </c>
      <c r="AE32304" s="10" t="s">
        <v>44303</v>
      </c>
      <c r="AF32304" s="10" t="s">
        <v>729</v>
      </c>
    </row>
    <row r="32305" spans="30:32" x14ac:dyDescent="0.2">
      <c r="AD32305" s="11" t="s">
        <v>48679</v>
      </c>
      <c r="AE32305" s="10" t="s">
        <v>44303</v>
      </c>
      <c r="AF32305" s="10" t="s">
        <v>729</v>
      </c>
    </row>
    <row r="32306" spans="30:32" x14ac:dyDescent="0.2">
      <c r="AD32306" s="11" t="s">
        <v>48680</v>
      </c>
      <c r="AE32306" s="10" t="s">
        <v>44303</v>
      </c>
      <c r="AF32306" s="10" t="s">
        <v>729</v>
      </c>
    </row>
    <row r="32307" spans="30:32" x14ac:dyDescent="0.2">
      <c r="AD32307" s="11" t="s">
        <v>48681</v>
      </c>
      <c r="AE32307" s="10" t="s">
        <v>44303</v>
      </c>
      <c r="AF32307" s="10" t="s">
        <v>729</v>
      </c>
    </row>
    <row r="32308" spans="30:32" x14ac:dyDescent="0.2">
      <c r="AD32308" s="11" t="s">
        <v>48682</v>
      </c>
      <c r="AE32308" s="10" t="s">
        <v>44303</v>
      </c>
      <c r="AF32308" s="10" t="s">
        <v>729</v>
      </c>
    </row>
    <row r="32309" spans="30:32" x14ac:dyDescent="0.2">
      <c r="AD32309" s="11" t="s">
        <v>48683</v>
      </c>
      <c r="AE32309" s="10" t="s">
        <v>44303</v>
      </c>
      <c r="AF32309" s="10" t="s">
        <v>729</v>
      </c>
    </row>
    <row r="32310" spans="30:32" x14ac:dyDescent="0.2">
      <c r="AD32310" s="11" t="s">
        <v>48684</v>
      </c>
      <c r="AE32310" s="10" t="s">
        <v>44303</v>
      </c>
      <c r="AF32310" s="10" t="s">
        <v>729</v>
      </c>
    </row>
    <row r="32311" spans="30:32" x14ac:dyDescent="0.2">
      <c r="AD32311" s="11" t="s">
        <v>48685</v>
      </c>
      <c r="AE32311" s="10" t="s">
        <v>44303</v>
      </c>
      <c r="AF32311" s="10" t="s">
        <v>729</v>
      </c>
    </row>
    <row r="32312" spans="30:32" x14ac:dyDescent="0.2">
      <c r="AD32312" s="11" t="s">
        <v>48686</v>
      </c>
      <c r="AE32312" s="10" t="s">
        <v>44303</v>
      </c>
      <c r="AF32312" s="10" t="s">
        <v>729</v>
      </c>
    </row>
    <row r="32313" spans="30:32" x14ac:dyDescent="0.2">
      <c r="AD32313" s="11" t="s">
        <v>48687</v>
      </c>
      <c r="AE32313" s="10" t="s">
        <v>44303</v>
      </c>
      <c r="AF32313" s="10" t="s">
        <v>729</v>
      </c>
    </row>
    <row r="32314" spans="30:32" x14ac:dyDescent="0.2">
      <c r="AD32314" s="11" t="s">
        <v>48688</v>
      </c>
      <c r="AE32314" s="10" t="s">
        <v>44303</v>
      </c>
      <c r="AF32314" s="10" t="s">
        <v>729</v>
      </c>
    </row>
    <row r="32315" spans="30:32" x14ac:dyDescent="0.2">
      <c r="AD32315" s="11" t="s">
        <v>48689</v>
      </c>
      <c r="AE32315" s="10" t="s">
        <v>44303</v>
      </c>
      <c r="AF32315" s="10" t="s">
        <v>729</v>
      </c>
    </row>
    <row r="32316" spans="30:32" x14ac:dyDescent="0.2">
      <c r="AD32316" s="11" t="s">
        <v>48690</v>
      </c>
      <c r="AE32316" s="10" t="s">
        <v>44303</v>
      </c>
      <c r="AF32316" s="10" t="s">
        <v>729</v>
      </c>
    </row>
    <row r="32317" spans="30:32" x14ac:dyDescent="0.2">
      <c r="AD32317" s="11" t="s">
        <v>48691</v>
      </c>
      <c r="AE32317" s="10" t="s">
        <v>44303</v>
      </c>
      <c r="AF32317" s="10" t="s">
        <v>729</v>
      </c>
    </row>
    <row r="32318" spans="30:32" x14ac:dyDescent="0.2">
      <c r="AD32318" s="11" t="s">
        <v>48692</v>
      </c>
      <c r="AE32318" s="10" t="s">
        <v>44303</v>
      </c>
      <c r="AF32318" s="10" t="s">
        <v>729</v>
      </c>
    </row>
    <row r="32319" spans="30:32" x14ac:dyDescent="0.2">
      <c r="AD32319" s="11" t="s">
        <v>48693</v>
      </c>
      <c r="AE32319" s="10" t="s">
        <v>44303</v>
      </c>
      <c r="AF32319" s="10" t="s">
        <v>729</v>
      </c>
    </row>
    <row r="32320" spans="30:32" x14ac:dyDescent="0.2">
      <c r="AD32320" s="11" t="s">
        <v>48694</v>
      </c>
      <c r="AE32320" s="10" t="s">
        <v>44303</v>
      </c>
      <c r="AF32320" s="10" t="s">
        <v>729</v>
      </c>
    </row>
    <row r="32321" spans="30:32" x14ac:dyDescent="0.2">
      <c r="AD32321" s="11" t="s">
        <v>48695</v>
      </c>
      <c r="AE32321" s="10" t="s">
        <v>44303</v>
      </c>
      <c r="AF32321" s="10" t="s">
        <v>729</v>
      </c>
    </row>
    <row r="32322" spans="30:32" x14ac:dyDescent="0.2">
      <c r="AD32322" s="11" t="s">
        <v>48696</v>
      </c>
      <c r="AE32322" s="10" t="s">
        <v>44303</v>
      </c>
      <c r="AF32322" s="10" t="s">
        <v>729</v>
      </c>
    </row>
    <row r="32323" spans="30:32" x14ac:dyDescent="0.2">
      <c r="AD32323" s="11" t="s">
        <v>48697</v>
      </c>
      <c r="AE32323" s="10" t="s">
        <v>44303</v>
      </c>
      <c r="AF32323" s="10" t="s">
        <v>729</v>
      </c>
    </row>
    <row r="32324" spans="30:32" x14ac:dyDescent="0.2">
      <c r="AD32324" s="11" t="s">
        <v>48698</v>
      </c>
      <c r="AE32324" s="10" t="s">
        <v>44303</v>
      </c>
      <c r="AF32324" s="10" t="s">
        <v>729</v>
      </c>
    </row>
    <row r="32325" spans="30:32" x14ac:dyDescent="0.2">
      <c r="AD32325" s="11" t="s">
        <v>48699</v>
      </c>
      <c r="AE32325" s="10" t="s">
        <v>44303</v>
      </c>
      <c r="AF32325" s="10" t="s">
        <v>729</v>
      </c>
    </row>
    <row r="32326" spans="30:32" x14ac:dyDescent="0.2">
      <c r="AD32326" s="11" t="s">
        <v>48700</v>
      </c>
      <c r="AE32326" s="10" t="s">
        <v>44303</v>
      </c>
      <c r="AF32326" s="10" t="s">
        <v>729</v>
      </c>
    </row>
    <row r="32327" spans="30:32" x14ac:dyDescent="0.2">
      <c r="AD32327" s="11" t="s">
        <v>48701</v>
      </c>
      <c r="AE32327" s="10" t="s">
        <v>44303</v>
      </c>
      <c r="AF32327" s="10" t="s">
        <v>729</v>
      </c>
    </row>
    <row r="32328" spans="30:32" x14ac:dyDescent="0.2">
      <c r="AD32328" s="11" t="s">
        <v>48702</v>
      </c>
      <c r="AE32328" s="10" t="s">
        <v>44303</v>
      </c>
      <c r="AF32328" s="10" t="s">
        <v>729</v>
      </c>
    </row>
    <row r="32329" spans="30:32" x14ac:dyDescent="0.2">
      <c r="AD32329" s="11" t="s">
        <v>48703</v>
      </c>
      <c r="AE32329" s="10" t="s">
        <v>44303</v>
      </c>
      <c r="AF32329" s="10" t="s">
        <v>729</v>
      </c>
    </row>
    <row r="32330" spans="30:32" x14ac:dyDescent="0.2">
      <c r="AD32330" s="11" t="s">
        <v>48704</v>
      </c>
      <c r="AE32330" s="10" t="s">
        <v>44303</v>
      </c>
      <c r="AF32330" s="10" t="s">
        <v>729</v>
      </c>
    </row>
    <row r="32331" spans="30:32" x14ac:dyDescent="0.2">
      <c r="AD32331" s="11" t="s">
        <v>48705</v>
      </c>
      <c r="AE32331" s="10" t="s">
        <v>44303</v>
      </c>
      <c r="AF32331" s="10" t="s">
        <v>729</v>
      </c>
    </row>
    <row r="32332" spans="30:32" x14ac:dyDescent="0.2">
      <c r="AD32332" s="11" t="s">
        <v>48706</v>
      </c>
      <c r="AE32332" s="10" t="s">
        <v>44303</v>
      </c>
      <c r="AF32332" s="10" t="s">
        <v>729</v>
      </c>
    </row>
    <row r="32333" spans="30:32" x14ac:dyDescent="0.2">
      <c r="AD32333" s="11" t="s">
        <v>48707</v>
      </c>
      <c r="AE32333" s="10" t="s">
        <v>44303</v>
      </c>
      <c r="AF32333" s="10" t="s">
        <v>729</v>
      </c>
    </row>
    <row r="32334" spans="30:32" x14ac:dyDescent="0.2">
      <c r="AD32334" s="11" t="s">
        <v>48708</v>
      </c>
      <c r="AE32334" s="10" t="s">
        <v>44303</v>
      </c>
      <c r="AF32334" s="10" t="s">
        <v>729</v>
      </c>
    </row>
    <row r="32335" spans="30:32" x14ac:dyDescent="0.2">
      <c r="AD32335" s="11" t="s">
        <v>48709</v>
      </c>
      <c r="AE32335" s="10" t="s">
        <v>44303</v>
      </c>
      <c r="AF32335" s="10" t="s">
        <v>729</v>
      </c>
    </row>
    <row r="32336" spans="30:32" x14ac:dyDescent="0.2">
      <c r="AD32336" s="11" t="s">
        <v>48710</v>
      </c>
      <c r="AE32336" s="10" t="s">
        <v>44303</v>
      </c>
      <c r="AF32336" s="10" t="s">
        <v>729</v>
      </c>
    </row>
    <row r="32337" spans="30:32" x14ac:dyDescent="0.2">
      <c r="AD32337" s="11" t="s">
        <v>48711</v>
      </c>
      <c r="AE32337" s="10" t="s">
        <v>44303</v>
      </c>
      <c r="AF32337" s="10" t="s">
        <v>729</v>
      </c>
    </row>
    <row r="32338" spans="30:32" x14ac:dyDescent="0.2">
      <c r="AD32338" s="11" t="s">
        <v>48712</v>
      </c>
      <c r="AE32338" s="10" t="s">
        <v>44303</v>
      </c>
      <c r="AF32338" s="10" t="s">
        <v>729</v>
      </c>
    </row>
    <row r="32339" spans="30:32" x14ac:dyDescent="0.2">
      <c r="AD32339" s="11" t="s">
        <v>48713</v>
      </c>
      <c r="AE32339" s="10" t="s">
        <v>44303</v>
      </c>
      <c r="AF32339" s="10" t="s">
        <v>729</v>
      </c>
    </row>
    <row r="32340" spans="30:32" x14ac:dyDescent="0.2">
      <c r="AD32340" s="11" t="s">
        <v>48714</v>
      </c>
      <c r="AE32340" s="10" t="s">
        <v>44303</v>
      </c>
      <c r="AF32340" s="10" t="s">
        <v>729</v>
      </c>
    </row>
    <row r="32341" spans="30:32" x14ac:dyDescent="0.2">
      <c r="AD32341" s="11" t="s">
        <v>48715</v>
      </c>
      <c r="AE32341" s="10" t="s">
        <v>44303</v>
      </c>
      <c r="AF32341" s="10" t="s">
        <v>729</v>
      </c>
    </row>
    <row r="32342" spans="30:32" x14ac:dyDescent="0.2">
      <c r="AD32342" s="11" t="s">
        <v>48716</v>
      </c>
      <c r="AE32342" s="10" t="s">
        <v>44303</v>
      </c>
      <c r="AF32342" s="10" t="s">
        <v>729</v>
      </c>
    </row>
    <row r="32343" spans="30:32" x14ac:dyDescent="0.2">
      <c r="AD32343" s="11" t="s">
        <v>48717</v>
      </c>
      <c r="AE32343" s="10" t="s">
        <v>44303</v>
      </c>
      <c r="AF32343" s="10" t="s">
        <v>729</v>
      </c>
    </row>
    <row r="32344" spans="30:32" x14ac:dyDescent="0.2">
      <c r="AD32344" s="11" t="s">
        <v>48718</v>
      </c>
      <c r="AE32344" s="10" t="s">
        <v>44303</v>
      </c>
      <c r="AF32344" s="10" t="s">
        <v>729</v>
      </c>
    </row>
    <row r="32345" spans="30:32" x14ac:dyDescent="0.2">
      <c r="AD32345" s="11" t="s">
        <v>48719</v>
      </c>
      <c r="AE32345" s="10" t="s">
        <v>44303</v>
      </c>
      <c r="AF32345" s="10" t="s">
        <v>729</v>
      </c>
    </row>
    <row r="32346" spans="30:32" x14ac:dyDescent="0.2">
      <c r="AD32346" s="11" t="s">
        <v>48720</v>
      </c>
      <c r="AE32346" s="10" t="s">
        <v>44303</v>
      </c>
      <c r="AF32346" s="10" t="s">
        <v>729</v>
      </c>
    </row>
    <row r="32347" spans="30:32" x14ac:dyDescent="0.2">
      <c r="AD32347" s="11" t="s">
        <v>48721</v>
      </c>
      <c r="AE32347" s="10" t="s">
        <v>44303</v>
      </c>
      <c r="AF32347" s="10" t="s">
        <v>729</v>
      </c>
    </row>
    <row r="32348" spans="30:32" x14ac:dyDescent="0.2">
      <c r="AD32348" s="11" t="s">
        <v>48722</v>
      </c>
      <c r="AE32348" s="10" t="s">
        <v>44303</v>
      </c>
      <c r="AF32348" s="10" t="s">
        <v>729</v>
      </c>
    </row>
    <row r="32349" spans="30:32" x14ac:dyDescent="0.2">
      <c r="AD32349" s="11" t="s">
        <v>48723</v>
      </c>
      <c r="AE32349" s="10" t="s">
        <v>44303</v>
      </c>
      <c r="AF32349" s="10" t="s">
        <v>729</v>
      </c>
    </row>
    <row r="32350" spans="30:32" x14ac:dyDescent="0.2">
      <c r="AD32350" s="11" t="s">
        <v>48724</v>
      </c>
      <c r="AE32350" s="10" t="s">
        <v>44303</v>
      </c>
      <c r="AF32350" s="10" t="s">
        <v>729</v>
      </c>
    </row>
    <row r="32351" spans="30:32" x14ac:dyDescent="0.2">
      <c r="AD32351" s="11" t="s">
        <v>48725</v>
      </c>
      <c r="AE32351" s="10" t="s">
        <v>44303</v>
      </c>
      <c r="AF32351" s="10" t="s">
        <v>729</v>
      </c>
    </row>
    <row r="32352" spans="30:32" x14ac:dyDescent="0.2">
      <c r="AD32352" s="11" t="s">
        <v>48726</v>
      </c>
      <c r="AE32352" s="10" t="s">
        <v>44303</v>
      </c>
      <c r="AF32352" s="10" t="s">
        <v>729</v>
      </c>
    </row>
    <row r="32353" spans="30:32" x14ac:dyDescent="0.2">
      <c r="AD32353" s="11" t="s">
        <v>48727</v>
      </c>
      <c r="AE32353" s="10" t="s">
        <v>44303</v>
      </c>
      <c r="AF32353" s="10" t="s">
        <v>729</v>
      </c>
    </row>
    <row r="32354" spans="30:32" x14ac:dyDescent="0.2">
      <c r="AD32354" s="11" t="s">
        <v>48728</v>
      </c>
      <c r="AE32354" s="10" t="s">
        <v>44303</v>
      </c>
      <c r="AF32354" s="10" t="s">
        <v>729</v>
      </c>
    </row>
    <row r="32355" spans="30:32" x14ac:dyDescent="0.2">
      <c r="AD32355" s="11" t="s">
        <v>48729</v>
      </c>
      <c r="AE32355" s="10" t="s">
        <v>44303</v>
      </c>
      <c r="AF32355" s="10" t="s">
        <v>729</v>
      </c>
    </row>
    <row r="32356" spans="30:32" x14ac:dyDescent="0.2">
      <c r="AD32356" s="11" t="s">
        <v>48730</v>
      </c>
      <c r="AE32356" s="10" t="s">
        <v>44303</v>
      </c>
      <c r="AF32356" s="10" t="s">
        <v>729</v>
      </c>
    </row>
    <row r="32357" spans="30:32" x14ac:dyDescent="0.2">
      <c r="AD32357" s="11" t="s">
        <v>48731</v>
      </c>
      <c r="AE32357" s="10" t="s">
        <v>44303</v>
      </c>
      <c r="AF32357" s="10" t="s">
        <v>729</v>
      </c>
    </row>
    <row r="32358" spans="30:32" x14ac:dyDescent="0.2">
      <c r="AD32358" s="11" t="s">
        <v>48732</v>
      </c>
      <c r="AE32358" s="10" t="s">
        <v>44303</v>
      </c>
      <c r="AF32358" s="10" t="s">
        <v>729</v>
      </c>
    </row>
    <row r="32359" spans="30:32" x14ac:dyDescent="0.2">
      <c r="AD32359" s="11" t="s">
        <v>48733</v>
      </c>
      <c r="AE32359" s="10" t="s">
        <v>44303</v>
      </c>
      <c r="AF32359" s="10" t="s">
        <v>729</v>
      </c>
    </row>
    <row r="32360" spans="30:32" x14ac:dyDescent="0.2">
      <c r="AD32360" s="11" t="s">
        <v>48734</v>
      </c>
      <c r="AE32360" s="10" t="s">
        <v>44303</v>
      </c>
      <c r="AF32360" s="10" t="s">
        <v>729</v>
      </c>
    </row>
    <row r="32361" spans="30:32" x14ac:dyDescent="0.2">
      <c r="AD32361" s="11" t="s">
        <v>48735</v>
      </c>
      <c r="AE32361" s="10" t="s">
        <v>44303</v>
      </c>
      <c r="AF32361" s="10" t="s">
        <v>729</v>
      </c>
    </row>
    <row r="32362" spans="30:32" x14ac:dyDescent="0.2">
      <c r="AD32362" s="11" t="s">
        <v>48736</v>
      </c>
      <c r="AE32362" s="10" t="s">
        <v>44303</v>
      </c>
      <c r="AF32362" s="10" t="s">
        <v>729</v>
      </c>
    </row>
    <row r="32363" spans="30:32" x14ac:dyDescent="0.2">
      <c r="AD32363" s="11" t="s">
        <v>48737</v>
      </c>
      <c r="AE32363" s="10" t="s">
        <v>44303</v>
      </c>
      <c r="AF32363" s="10" t="s">
        <v>729</v>
      </c>
    </row>
    <row r="32364" spans="30:32" x14ac:dyDescent="0.2">
      <c r="AD32364" s="11" t="s">
        <v>48738</v>
      </c>
      <c r="AE32364" s="10" t="s">
        <v>44303</v>
      </c>
      <c r="AF32364" s="10" t="s">
        <v>729</v>
      </c>
    </row>
    <row r="32365" spans="30:32" x14ac:dyDescent="0.2">
      <c r="AD32365" s="11" t="s">
        <v>48739</v>
      </c>
      <c r="AE32365" s="10" t="s">
        <v>44303</v>
      </c>
      <c r="AF32365" s="10" t="s">
        <v>729</v>
      </c>
    </row>
    <row r="32366" spans="30:32" x14ac:dyDescent="0.2">
      <c r="AD32366" s="11" t="s">
        <v>48740</v>
      </c>
      <c r="AE32366" s="10" t="s">
        <v>44303</v>
      </c>
      <c r="AF32366" s="10" t="s">
        <v>729</v>
      </c>
    </row>
    <row r="32367" spans="30:32" x14ac:dyDescent="0.2">
      <c r="AD32367" s="11" t="s">
        <v>48741</v>
      </c>
      <c r="AE32367" s="10" t="s">
        <v>44303</v>
      </c>
      <c r="AF32367" s="10" t="s">
        <v>729</v>
      </c>
    </row>
    <row r="32368" spans="30:32" x14ac:dyDescent="0.2">
      <c r="AD32368" s="11" t="s">
        <v>48742</v>
      </c>
      <c r="AE32368" s="10" t="s">
        <v>44303</v>
      </c>
      <c r="AF32368" s="10" t="s">
        <v>729</v>
      </c>
    </row>
    <row r="32369" spans="30:32" x14ac:dyDescent="0.2">
      <c r="AD32369" s="11" t="s">
        <v>48743</v>
      </c>
      <c r="AE32369" s="10" t="s">
        <v>44303</v>
      </c>
      <c r="AF32369" s="10" t="s">
        <v>729</v>
      </c>
    </row>
    <row r="32370" spans="30:32" x14ac:dyDescent="0.2">
      <c r="AD32370" s="11" t="s">
        <v>48744</v>
      </c>
      <c r="AE32370" s="10" t="s">
        <v>44303</v>
      </c>
      <c r="AF32370" s="10" t="s">
        <v>729</v>
      </c>
    </row>
    <row r="32371" spans="30:32" x14ac:dyDescent="0.2">
      <c r="AD32371" s="11" t="s">
        <v>48745</v>
      </c>
      <c r="AE32371" s="10" t="s">
        <v>44303</v>
      </c>
      <c r="AF32371" s="10" t="s">
        <v>729</v>
      </c>
    </row>
    <row r="32372" spans="30:32" x14ac:dyDescent="0.2">
      <c r="AD32372" s="11" t="s">
        <v>48746</v>
      </c>
      <c r="AE32372" s="10" t="s">
        <v>44303</v>
      </c>
      <c r="AF32372" s="10" t="s">
        <v>729</v>
      </c>
    </row>
    <row r="32373" spans="30:32" x14ac:dyDescent="0.2">
      <c r="AD32373" s="11" t="s">
        <v>48747</v>
      </c>
      <c r="AE32373" s="10" t="s">
        <v>44303</v>
      </c>
      <c r="AF32373" s="10" t="s">
        <v>729</v>
      </c>
    </row>
    <row r="32374" spans="30:32" x14ac:dyDescent="0.2">
      <c r="AD32374" s="11" t="s">
        <v>48748</v>
      </c>
      <c r="AE32374" s="10" t="s">
        <v>44303</v>
      </c>
      <c r="AF32374" s="10" t="s">
        <v>729</v>
      </c>
    </row>
    <row r="32375" spans="30:32" x14ac:dyDescent="0.2">
      <c r="AD32375" s="11" t="s">
        <v>48749</v>
      </c>
      <c r="AE32375" s="10" t="s">
        <v>44303</v>
      </c>
      <c r="AF32375" s="10" t="s">
        <v>729</v>
      </c>
    </row>
    <row r="32376" spans="30:32" x14ac:dyDescent="0.2">
      <c r="AD32376" s="11" t="s">
        <v>48750</v>
      </c>
      <c r="AE32376" s="10" t="s">
        <v>44303</v>
      </c>
      <c r="AF32376" s="10" t="s">
        <v>729</v>
      </c>
    </row>
    <row r="32377" spans="30:32" x14ac:dyDescent="0.2">
      <c r="AD32377" s="11" t="s">
        <v>48751</v>
      </c>
      <c r="AE32377" s="10" t="s">
        <v>44303</v>
      </c>
      <c r="AF32377" s="10" t="s">
        <v>729</v>
      </c>
    </row>
    <row r="32378" spans="30:32" x14ac:dyDescent="0.2">
      <c r="AD32378" s="11" t="s">
        <v>48752</v>
      </c>
      <c r="AE32378" s="10" t="s">
        <v>44303</v>
      </c>
      <c r="AF32378" s="10" t="s">
        <v>729</v>
      </c>
    </row>
    <row r="32379" spans="30:32" x14ac:dyDescent="0.2">
      <c r="AD32379" s="11" t="s">
        <v>48753</v>
      </c>
      <c r="AE32379" s="10" t="s">
        <v>44303</v>
      </c>
      <c r="AF32379" s="10" t="s">
        <v>729</v>
      </c>
    </row>
    <row r="32380" spans="30:32" x14ac:dyDescent="0.2">
      <c r="AD32380" s="11" t="s">
        <v>48754</v>
      </c>
      <c r="AE32380" s="10" t="s">
        <v>44303</v>
      </c>
      <c r="AF32380" s="10" t="s">
        <v>729</v>
      </c>
    </row>
    <row r="32381" spans="30:32" x14ac:dyDescent="0.2">
      <c r="AD32381" s="11" t="s">
        <v>48755</v>
      </c>
      <c r="AE32381" s="10" t="s">
        <v>44303</v>
      </c>
      <c r="AF32381" s="10" t="s">
        <v>729</v>
      </c>
    </row>
    <row r="32382" spans="30:32" x14ac:dyDescent="0.2">
      <c r="AD32382" s="11" t="s">
        <v>48756</v>
      </c>
      <c r="AE32382" s="10" t="s">
        <v>44303</v>
      </c>
      <c r="AF32382" s="10" t="s">
        <v>729</v>
      </c>
    </row>
    <row r="32383" spans="30:32" x14ac:dyDescent="0.2">
      <c r="AD32383" s="11" t="s">
        <v>48757</v>
      </c>
      <c r="AE32383" s="10" t="s">
        <v>44303</v>
      </c>
      <c r="AF32383" s="10" t="s">
        <v>729</v>
      </c>
    </row>
    <row r="32384" spans="30:32" x14ac:dyDescent="0.2">
      <c r="AD32384" s="11" t="s">
        <v>48758</v>
      </c>
      <c r="AE32384" s="10" t="s">
        <v>44303</v>
      </c>
      <c r="AF32384" s="10" t="s">
        <v>729</v>
      </c>
    </row>
    <row r="32385" spans="30:32" x14ac:dyDescent="0.2">
      <c r="AD32385" s="11" t="s">
        <v>48759</v>
      </c>
      <c r="AE32385" s="10" t="s">
        <v>44303</v>
      </c>
      <c r="AF32385" s="10" t="s">
        <v>729</v>
      </c>
    </row>
    <row r="32386" spans="30:32" x14ac:dyDescent="0.2">
      <c r="AD32386" s="11" t="s">
        <v>48760</v>
      </c>
      <c r="AE32386" s="10" t="s">
        <v>44303</v>
      </c>
      <c r="AF32386" s="10" t="s">
        <v>729</v>
      </c>
    </row>
    <row r="32387" spans="30:32" x14ac:dyDescent="0.2">
      <c r="AD32387" s="11" t="s">
        <v>48761</v>
      </c>
      <c r="AE32387" s="10" t="s">
        <v>44303</v>
      </c>
      <c r="AF32387" s="10" t="s">
        <v>729</v>
      </c>
    </row>
    <row r="32388" spans="30:32" x14ac:dyDescent="0.2">
      <c r="AD32388" s="11" t="s">
        <v>48762</v>
      </c>
      <c r="AE32388" s="10" t="s">
        <v>44303</v>
      </c>
      <c r="AF32388" s="10" t="s">
        <v>729</v>
      </c>
    </row>
    <row r="32389" spans="30:32" x14ac:dyDescent="0.2">
      <c r="AD32389" s="11" t="s">
        <v>48763</v>
      </c>
      <c r="AE32389" s="10" t="s">
        <v>44303</v>
      </c>
      <c r="AF32389" s="10" t="s">
        <v>729</v>
      </c>
    </row>
    <row r="32390" spans="30:32" x14ac:dyDescent="0.2">
      <c r="AD32390" s="11" t="s">
        <v>48764</v>
      </c>
      <c r="AE32390" s="10" t="s">
        <v>44303</v>
      </c>
      <c r="AF32390" s="10" t="s">
        <v>729</v>
      </c>
    </row>
    <row r="32391" spans="30:32" x14ac:dyDescent="0.2">
      <c r="AD32391" s="11" t="s">
        <v>48765</v>
      </c>
      <c r="AE32391" s="10" t="s">
        <v>44303</v>
      </c>
      <c r="AF32391" s="10" t="s">
        <v>729</v>
      </c>
    </row>
    <row r="32392" spans="30:32" x14ac:dyDescent="0.2">
      <c r="AD32392" s="11" t="s">
        <v>48766</v>
      </c>
      <c r="AE32392" s="10" t="s">
        <v>44303</v>
      </c>
      <c r="AF32392" s="10" t="s">
        <v>729</v>
      </c>
    </row>
    <row r="32393" spans="30:32" x14ac:dyDescent="0.2">
      <c r="AD32393" s="11" t="s">
        <v>48767</v>
      </c>
      <c r="AE32393" s="10" t="s">
        <v>44303</v>
      </c>
      <c r="AF32393" s="10" t="s">
        <v>729</v>
      </c>
    </row>
    <row r="32394" spans="30:32" x14ac:dyDescent="0.2">
      <c r="AD32394" s="11" t="s">
        <v>48768</v>
      </c>
      <c r="AE32394" s="10" t="s">
        <v>44303</v>
      </c>
      <c r="AF32394" s="10" t="s">
        <v>729</v>
      </c>
    </row>
    <row r="32395" spans="30:32" x14ac:dyDescent="0.2">
      <c r="AD32395" s="11" t="s">
        <v>48769</v>
      </c>
      <c r="AE32395" s="10" t="s">
        <v>44303</v>
      </c>
      <c r="AF32395" s="10" t="s">
        <v>729</v>
      </c>
    </row>
    <row r="32396" spans="30:32" x14ac:dyDescent="0.2">
      <c r="AD32396" s="11" t="s">
        <v>48770</v>
      </c>
      <c r="AE32396" s="10" t="s">
        <v>44303</v>
      </c>
      <c r="AF32396" s="10" t="s">
        <v>729</v>
      </c>
    </row>
    <row r="32397" spans="30:32" x14ac:dyDescent="0.2">
      <c r="AD32397" s="11" t="s">
        <v>48771</v>
      </c>
      <c r="AE32397" s="10" t="s">
        <v>44303</v>
      </c>
      <c r="AF32397" s="10" t="s">
        <v>729</v>
      </c>
    </row>
    <row r="32398" spans="30:32" x14ac:dyDescent="0.2">
      <c r="AD32398" s="11" t="s">
        <v>48772</v>
      </c>
      <c r="AE32398" s="10" t="s">
        <v>44303</v>
      </c>
      <c r="AF32398" s="10" t="s">
        <v>729</v>
      </c>
    </row>
    <row r="32399" spans="30:32" x14ac:dyDescent="0.2">
      <c r="AD32399" s="11" t="s">
        <v>48773</v>
      </c>
      <c r="AE32399" s="10" t="s">
        <v>48774</v>
      </c>
      <c r="AF32399" s="10" t="s">
        <v>729</v>
      </c>
    </row>
    <row r="32400" spans="30:32" x14ac:dyDescent="0.2">
      <c r="AD32400" s="11" t="s">
        <v>48775</v>
      </c>
      <c r="AE32400" s="10" t="s">
        <v>48776</v>
      </c>
      <c r="AF32400" s="10" t="s">
        <v>729</v>
      </c>
    </row>
    <row r="32401" spans="30:32" x14ac:dyDescent="0.2">
      <c r="AD32401" s="11" t="s">
        <v>48777</v>
      </c>
      <c r="AE32401" s="10" t="s">
        <v>31639</v>
      </c>
      <c r="AF32401" s="10" t="s">
        <v>729</v>
      </c>
    </row>
    <row r="32402" spans="30:32" x14ac:dyDescent="0.2">
      <c r="AD32402" s="11" t="s">
        <v>48778</v>
      </c>
      <c r="AE32402" s="10" t="s">
        <v>48779</v>
      </c>
      <c r="AF32402" s="10" t="s">
        <v>729</v>
      </c>
    </row>
    <row r="32403" spans="30:32" x14ac:dyDescent="0.2">
      <c r="AD32403" s="11" t="s">
        <v>48780</v>
      </c>
      <c r="AE32403" s="10" t="s">
        <v>48781</v>
      </c>
      <c r="AF32403" s="10" t="s">
        <v>729</v>
      </c>
    </row>
    <row r="32404" spans="30:32" x14ac:dyDescent="0.2">
      <c r="AD32404" s="11" t="s">
        <v>48782</v>
      </c>
      <c r="AE32404" s="10" t="s">
        <v>48783</v>
      </c>
      <c r="AF32404" s="10" t="s">
        <v>729</v>
      </c>
    </row>
    <row r="32405" spans="30:32" x14ac:dyDescent="0.2">
      <c r="AD32405" s="11" t="s">
        <v>48784</v>
      </c>
      <c r="AE32405" s="10" t="s">
        <v>48785</v>
      </c>
      <c r="AF32405" s="10" t="s">
        <v>729</v>
      </c>
    </row>
    <row r="32406" spans="30:32" x14ac:dyDescent="0.2">
      <c r="AD32406" s="11" t="s">
        <v>48786</v>
      </c>
      <c r="AE32406" s="10" t="s">
        <v>28115</v>
      </c>
      <c r="AF32406" s="10" t="s">
        <v>729</v>
      </c>
    </row>
    <row r="32407" spans="30:32" x14ac:dyDescent="0.2">
      <c r="AD32407" s="11" t="s">
        <v>48787</v>
      </c>
      <c r="AE32407" s="10" t="s">
        <v>48788</v>
      </c>
      <c r="AF32407" s="10" t="s">
        <v>729</v>
      </c>
    </row>
    <row r="32408" spans="30:32" x14ac:dyDescent="0.2">
      <c r="AD32408" s="11" t="s">
        <v>48789</v>
      </c>
      <c r="AE32408" s="10" t="s">
        <v>7328</v>
      </c>
      <c r="AF32408" s="10" t="s">
        <v>729</v>
      </c>
    </row>
    <row r="32409" spans="30:32" x14ac:dyDescent="0.2">
      <c r="AD32409" s="11" t="s">
        <v>48790</v>
      </c>
      <c r="AE32409" s="10" t="s">
        <v>48791</v>
      </c>
      <c r="AF32409" s="10" t="s">
        <v>729</v>
      </c>
    </row>
    <row r="32410" spans="30:32" x14ac:dyDescent="0.2">
      <c r="AD32410" s="11" t="s">
        <v>48792</v>
      </c>
      <c r="AE32410" s="10" t="s">
        <v>48793</v>
      </c>
      <c r="AF32410" s="10" t="s">
        <v>729</v>
      </c>
    </row>
    <row r="32411" spans="30:32" x14ac:dyDescent="0.2">
      <c r="AD32411" s="11" t="s">
        <v>48794</v>
      </c>
      <c r="AE32411" s="10" t="s">
        <v>48795</v>
      </c>
      <c r="AF32411" s="10" t="s">
        <v>729</v>
      </c>
    </row>
    <row r="32412" spans="30:32" x14ac:dyDescent="0.2">
      <c r="AD32412" s="11" t="s">
        <v>48796</v>
      </c>
      <c r="AE32412" s="10" t="s">
        <v>48797</v>
      </c>
      <c r="AF32412" s="10" t="s">
        <v>729</v>
      </c>
    </row>
    <row r="32413" spans="30:32" x14ac:dyDescent="0.2">
      <c r="AD32413" s="11" t="s">
        <v>48798</v>
      </c>
      <c r="AE32413" s="10" t="s">
        <v>3480</v>
      </c>
      <c r="AF32413" s="10" t="s">
        <v>729</v>
      </c>
    </row>
    <row r="32414" spans="30:32" x14ac:dyDescent="0.2">
      <c r="AD32414" s="11" t="s">
        <v>48799</v>
      </c>
      <c r="AE32414" s="10" t="s">
        <v>48800</v>
      </c>
      <c r="AF32414" s="10" t="s">
        <v>729</v>
      </c>
    </row>
    <row r="32415" spans="30:32" x14ac:dyDescent="0.2">
      <c r="AD32415" s="11" t="s">
        <v>48801</v>
      </c>
      <c r="AE32415" s="10" t="s">
        <v>48802</v>
      </c>
      <c r="AF32415" s="10" t="s">
        <v>729</v>
      </c>
    </row>
    <row r="32416" spans="30:32" x14ac:dyDescent="0.2">
      <c r="AD32416" s="11" t="s">
        <v>48803</v>
      </c>
      <c r="AE32416" s="10" t="s">
        <v>41525</v>
      </c>
      <c r="AF32416" s="10" t="s">
        <v>729</v>
      </c>
    </row>
    <row r="32417" spans="30:32" x14ac:dyDescent="0.2">
      <c r="AD32417" s="11" t="s">
        <v>48804</v>
      </c>
      <c r="AE32417" s="10" t="s">
        <v>48805</v>
      </c>
      <c r="AF32417" s="10" t="s">
        <v>729</v>
      </c>
    </row>
    <row r="32418" spans="30:32" x14ac:dyDescent="0.2">
      <c r="AD32418" s="11" t="s">
        <v>48806</v>
      </c>
      <c r="AE32418" s="10" t="s">
        <v>48807</v>
      </c>
      <c r="AF32418" s="10" t="s">
        <v>729</v>
      </c>
    </row>
    <row r="32419" spans="30:32" x14ac:dyDescent="0.2">
      <c r="AD32419" s="11" t="s">
        <v>48808</v>
      </c>
      <c r="AE32419" s="10" t="s">
        <v>48809</v>
      </c>
      <c r="AF32419" s="10" t="s">
        <v>729</v>
      </c>
    </row>
    <row r="32420" spans="30:32" x14ac:dyDescent="0.2">
      <c r="AD32420" s="11" t="s">
        <v>48810</v>
      </c>
      <c r="AE32420" s="10" t="s">
        <v>48811</v>
      </c>
      <c r="AF32420" s="10" t="s">
        <v>729</v>
      </c>
    </row>
    <row r="32421" spans="30:32" x14ac:dyDescent="0.2">
      <c r="AD32421" s="11" t="s">
        <v>48812</v>
      </c>
      <c r="AE32421" s="10" t="s">
        <v>11781</v>
      </c>
      <c r="AF32421" s="10" t="s">
        <v>729</v>
      </c>
    </row>
    <row r="32422" spans="30:32" x14ac:dyDescent="0.2">
      <c r="AD32422" s="11" t="s">
        <v>48813</v>
      </c>
      <c r="AE32422" s="10" t="s">
        <v>48814</v>
      </c>
      <c r="AF32422" s="10" t="s">
        <v>729</v>
      </c>
    </row>
    <row r="32423" spans="30:32" x14ac:dyDescent="0.2">
      <c r="AD32423" s="11" t="s">
        <v>48815</v>
      </c>
      <c r="AE32423" s="10" t="s">
        <v>22229</v>
      </c>
      <c r="AF32423" s="10" t="s">
        <v>729</v>
      </c>
    </row>
    <row r="32424" spans="30:32" x14ac:dyDescent="0.2">
      <c r="AD32424" s="11" t="s">
        <v>48816</v>
      </c>
      <c r="AE32424" s="10" t="s">
        <v>7370</v>
      </c>
      <c r="AF32424" s="10" t="s">
        <v>729</v>
      </c>
    </row>
    <row r="32425" spans="30:32" x14ac:dyDescent="0.2">
      <c r="AD32425" s="11" t="s">
        <v>48817</v>
      </c>
      <c r="AE32425" s="10" t="s">
        <v>48818</v>
      </c>
      <c r="AF32425" s="10" t="s">
        <v>729</v>
      </c>
    </row>
    <row r="32426" spans="30:32" x14ac:dyDescent="0.2">
      <c r="AD32426" s="11" t="s">
        <v>48819</v>
      </c>
      <c r="AE32426" s="10" t="s">
        <v>30860</v>
      </c>
      <c r="AF32426" s="10" t="s">
        <v>729</v>
      </c>
    </row>
    <row r="32427" spans="30:32" x14ac:dyDescent="0.2">
      <c r="AD32427" s="11" t="s">
        <v>48820</v>
      </c>
      <c r="AE32427" s="10" t="s">
        <v>48821</v>
      </c>
      <c r="AF32427" s="10" t="s">
        <v>729</v>
      </c>
    </row>
    <row r="32428" spans="30:32" x14ac:dyDescent="0.2">
      <c r="AD32428" s="11" t="s">
        <v>48822</v>
      </c>
      <c r="AE32428" s="10" t="s">
        <v>6651</v>
      </c>
      <c r="AF32428" s="10" t="s">
        <v>729</v>
      </c>
    </row>
    <row r="32429" spans="30:32" x14ac:dyDescent="0.2">
      <c r="AD32429" s="11" t="s">
        <v>48823</v>
      </c>
      <c r="AE32429" s="10" t="s">
        <v>41570</v>
      </c>
      <c r="AF32429" s="10" t="s">
        <v>729</v>
      </c>
    </row>
    <row r="32430" spans="30:32" x14ac:dyDescent="0.2">
      <c r="AD32430" s="11" t="s">
        <v>48824</v>
      </c>
      <c r="AE32430" s="10" t="s">
        <v>48825</v>
      </c>
      <c r="AF32430" s="10" t="s">
        <v>729</v>
      </c>
    </row>
    <row r="32431" spans="30:32" x14ac:dyDescent="0.2">
      <c r="AD32431" s="11" t="s">
        <v>48826</v>
      </c>
      <c r="AE32431" s="10" t="s">
        <v>48825</v>
      </c>
      <c r="AF32431" s="10" t="s">
        <v>729</v>
      </c>
    </row>
    <row r="32432" spans="30:32" x14ac:dyDescent="0.2">
      <c r="AD32432" s="11" t="s">
        <v>48827</v>
      </c>
      <c r="AE32432" s="10" t="s">
        <v>48825</v>
      </c>
      <c r="AF32432" s="10" t="s">
        <v>729</v>
      </c>
    </row>
    <row r="32433" spans="30:32" x14ac:dyDescent="0.2">
      <c r="AD32433" s="11" t="s">
        <v>48828</v>
      </c>
      <c r="AE32433" s="10" t="s">
        <v>48825</v>
      </c>
      <c r="AF32433" s="10" t="s">
        <v>729</v>
      </c>
    </row>
    <row r="32434" spans="30:32" x14ac:dyDescent="0.2">
      <c r="AD32434" s="11" t="s">
        <v>48829</v>
      </c>
      <c r="AE32434" s="10" t="s">
        <v>48825</v>
      </c>
      <c r="AF32434" s="10" t="s">
        <v>729</v>
      </c>
    </row>
    <row r="32435" spans="30:32" x14ac:dyDescent="0.2">
      <c r="AD32435" s="11" t="s">
        <v>48830</v>
      </c>
      <c r="AE32435" s="10" t="s">
        <v>1712</v>
      </c>
      <c r="AF32435" s="10" t="s">
        <v>729</v>
      </c>
    </row>
    <row r="32436" spans="30:32" x14ac:dyDescent="0.2">
      <c r="AD32436" s="11" t="s">
        <v>48831</v>
      </c>
      <c r="AE32436" s="10" t="s">
        <v>1712</v>
      </c>
      <c r="AF32436" s="10" t="s">
        <v>729</v>
      </c>
    </row>
    <row r="32437" spans="30:32" x14ac:dyDescent="0.2">
      <c r="AD32437" s="11" t="s">
        <v>48832</v>
      </c>
      <c r="AE32437" s="10" t="s">
        <v>1712</v>
      </c>
      <c r="AF32437" s="10" t="s">
        <v>729</v>
      </c>
    </row>
    <row r="32438" spans="30:32" x14ac:dyDescent="0.2">
      <c r="AD32438" s="11" t="s">
        <v>48833</v>
      </c>
      <c r="AE32438" s="10" t="s">
        <v>1712</v>
      </c>
      <c r="AF32438" s="10" t="s">
        <v>729</v>
      </c>
    </row>
    <row r="32439" spans="30:32" x14ac:dyDescent="0.2">
      <c r="AD32439" s="11" t="s">
        <v>48834</v>
      </c>
      <c r="AE32439" s="10" t="s">
        <v>48835</v>
      </c>
      <c r="AF32439" s="10" t="s">
        <v>729</v>
      </c>
    </row>
    <row r="32440" spans="30:32" x14ac:dyDescent="0.2">
      <c r="AD32440" s="11" t="s">
        <v>48836</v>
      </c>
      <c r="AE32440" s="10" t="s">
        <v>45386</v>
      </c>
      <c r="AF32440" s="10" t="s">
        <v>729</v>
      </c>
    </row>
    <row r="32441" spans="30:32" x14ac:dyDescent="0.2">
      <c r="AD32441" s="11" t="s">
        <v>48837</v>
      </c>
      <c r="AE32441" s="10" t="s">
        <v>48838</v>
      </c>
      <c r="AF32441" s="10" t="s">
        <v>729</v>
      </c>
    </row>
    <row r="32442" spans="30:32" x14ac:dyDescent="0.2">
      <c r="AD32442" s="11" t="s">
        <v>48839</v>
      </c>
      <c r="AE32442" s="10" t="s">
        <v>48840</v>
      </c>
      <c r="AF32442" s="10" t="s">
        <v>729</v>
      </c>
    </row>
    <row r="32443" spans="30:32" x14ac:dyDescent="0.2">
      <c r="AD32443" s="11" t="s">
        <v>48841</v>
      </c>
      <c r="AE32443" s="10" t="s">
        <v>11813</v>
      </c>
      <c r="AF32443" s="10" t="s">
        <v>729</v>
      </c>
    </row>
    <row r="32444" spans="30:32" x14ac:dyDescent="0.2">
      <c r="AD32444" s="11" t="s">
        <v>48842</v>
      </c>
      <c r="AE32444" s="10" t="s">
        <v>48843</v>
      </c>
      <c r="AF32444" s="10" t="s">
        <v>729</v>
      </c>
    </row>
    <row r="32445" spans="30:32" x14ac:dyDescent="0.2">
      <c r="AD32445" s="11" t="s">
        <v>48844</v>
      </c>
      <c r="AE32445" s="10" t="s">
        <v>48845</v>
      </c>
      <c r="AF32445" s="10" t="s">
        <v>729</v>
      </c>
    </row>
    <row r="32446" spans="30:32" x14ac:dyDescent="0.2">
      <c r="AD32446" s="11" t="s">
        <v>48846</v>
      </c>
      <c r="AE32446" s="10" t="s">
        <v>37109</v>
      </c>
      <c r="AF32446" s="10" t="s">
        <v>729</v>
      </c>
    </row>
    <row r="32447" spans="30:32" x14ac:dyDescent="0.2">
      <c r="AD32447" s="11" t="s">
        <v>48847</v>
      </c>
      <c r="AE32447" s="10" t="s">
        <v>48848</v>
      </c>
      <c r="AF32447" s="10" t="s">
        <v>729</v>
      </c>
    </row>
    <row r="32448" spans="30:32" x14ac:dyDescent="0.2">
      <c r="AD32448" s="11" t="s">
        <v>48849</v>
      </c>
      <c r="AE32448" s="10" t="s">
        <v>48850</v>
      </c>
      <c r="AF32448" s="10" t="s">
        <v>729</v>
      </c>
    </row>
    <row r="32449" spans="30:32" x14ac:dyDescent="0.2">
      <c r="AD32449" s="11" t="s">
        <v>48851</v>
      </c>
      <c r="AE32449" s="10" t="s">
        <v>20958</v>
      </c>
      <c r="AF32449" s="10" t="s">
        <v>729</v>
      </c>
    </row>
    <row r="32450" spans="30:32" x14ac:dyDescent="0.2">
      <c r="AD32450" s="11" t="s">
        <v>48852</v>
      </c>
      <c r="AE32450" s="10" t="s">
        <v>25204</v>
      </c>
      <c r="AF32450" s="10" t="s">
        <v>729</v>
      </c>
    </row>
    <row r="32451" spans="30:32" x14ac:dyDescent="0.2">
      <c r="AD32451" s="11" t="s">
        <v>48853</v>
      </c>
      <c r="AE32451" s="10" t="s">
        <v>48854</v>
      </c>
      <c r="AF32451" s="10" t="s">
        <v>729</v>
      </c>
    </row>
    <row r="32452" spans="30:32" x14ac:dyDescent="0.2">
      <c r="AD32452" s="11" t="s">
        <v>48855</v>
      </c>
      <c r="AE32452" s="10" t="s">
        <v>48856</v>
      </c>
      <c r="AF32452" s="10" t="s">
        <v>729</v>
      </c>
    </row>
    <row r="32453" spans="30:32" x14ac:dyDescent="0.2">
      <c r="AD32453" s="11" t="s">
        <v>48857</v>
      </c>
      <c r="AE32453" s="10" t="s">
        <v>48858</v>
      </c>
      <c r="AF32453" s="10" t="s">
        <v>729</v>
      </c>
    </row>
    <row r="32454" spans="30:32" x14ac:dyDescent="0.2">
      <c r="AD32454" s="11" t="s">
        <v>48859</v>
      </c>
      <c r="AE32454" s="10" t="s">
        <v>48860</v>
      </c>
      <c r="AF32454" s="10" t="s">
        <v>729</v>
      </c>
    </row>
    <row r="32455" spans="30:32" x14ac:dyDescent="0.2">
      <c r="AD32455" s="11" t="s">
        <v>48861</v>
      </c>
      <c r="AE32455" s="10" t="s">
        <v>1693</v>
      </c>
      <c r="AF32455" s="10" t="s">
        <v>729</v>
      </c>
    </row>
    <row r="32456" spans="30:32" x14ac:dyDescent="0.2">
      <c r="AD32456" s="11" t="s">
        <v>48862</v>
      </c>
      <c r="AE32456" s="10" t="s">
        <v>48863</v>
      </c>
      <c r="AF32456" s="10" t="s">
        <v>729</v>
      </c>
    </row>
    <row r="32457" spans="30:32" x14ac:dyDescent="0.2">
      <c r="AD32457" s="11" t="s">
        <v>48864</v>
      </c>
      <c r="AE32457" s="10" t="s">
        <v>48865</v>
      </c>
      <c r="AF32457" s="10" t="s">
        <v>729</v>
      </c>
    </row>
    <row r="32458" spans="30:32" x14ac:dyDescent="0.2">
      <c r="AD32458" s="11" t="s">
        <v>48866</v>
      </c>
      <c r="AE32458" s="10" t="s">
        <v>48865</v>
      </c>
      <c r="AF32458" s="10" t="s">
        <v>729</v>
      </c>
    </row>
    <row r="32459" spans="30:32" x14ac:dyDescent="0.2">
      <c r="AD32459" s="11" t="s">
        <v>48867</v>
      </c>
      <c r="AE32459" s="10" t="s">
        <v>48865</v>
      </c>
      <c r="AF32459" s="10" t="s">
        <v>729</v>
      </c>
    </row>
    <row r="32460" spans="30:32" x14ac:dyDescent="0.2">
      <c r="AD32460" s="11" t="s">
        <v>48868</v>
      </c>
      <c r="AE32460" s="10" t="s">
        <v>48865</v>
      </c>
      <c r="AF32460" s="10" t="s">
        <v>729</v>
      </c>
    </row>
    <row r="32461" spans="30:32" x14ac:dyDescent="0.2">
      <c r="AD32461" s="11" t="s">
        <v>48869</v>
      </c>
      <c r="AE32461" s="10" t="s">
        <v>14491</v>
      </c>
      <c r="AF32461" s="10" t="s">
        <v>729</v>
      </c>
    </row>
    <row r="32462" spans="30:32" x14ac:dyDescent="0.2">
      <c r="AD32462" s="11" t="s">
        <v>48870</v>
      </c>
      <c r="AE32462" s="10" t="s">
        <v>24642</v>
      </c>
      <c r="AF32462" s="10" t="s">
        <v>729</v>
      </c>
    </row>
    <row r="32463" spans="30:32" x14ac:dyDescent="0.2">
      <c r="AD32463" s="11" t="s">
        <v>48871</v>
      </c>
      <c r="AE32463" s="10" t="s">
        <v>48872</v>
      </c>
      <c r="AF32463" s="10" t="s">
        <v>729</v>
      </c>
    </row>
    <row r="32464" spans="30:32" x14ac:dyDescent="0.2">
      <c r="AD32464" s="11" t="s">
        <v>48873</v>
      </c>
      <c r="AE32464" s="10" t="s">
        <v>48874</v>
      </c>
      <c r="AF32464" s="10" t="s">
        <v>729</v>
      </c>
    </row>
    <row r="32465" spans="30:32" x14ac:dyDescent="0.2">
      <c r="AD32465" s="11" t="s">
        <v>48875</v>
      </c>
      <c r="AE32465" s="10" t="s">
        <v>48876</v>
      </c>
      <c r="AF32465" s="10" t="s">
        <v>729</v>
      </c>
    </row>
    <row r="32466" spans="30:32" x14ac:dyDescent="0.2">
      <c r="AD32466" s="11" t="s">
        <v>48877</v>
      </c>
      <c r="AE32466" s="10" t="s">
        <v>5131</v>
      </c>
      <c r="AF32466" s="10" t="s">
        <v>729</v>
      </c>
    </row>
    <row r="32467" spans="30:32" x14ac:dyDescent="0.2">
      <c r="AD32467" s="11" t="s">
        <v>48878</v>
      </c>
      <c r="AE32467" s="10" t="s">
        <v>48879</v>
      </c>
      <c r="AF32467" s="10" t="s">
        <v>729</v>
      </c>
    </row>
    <row r="32468" spans="30:32" x14ac:dyDescent="0.2">
      <c r="AD32468" s="11" t="s">
        <v>48880</v>
      </c>
      <c r="AE32468" s="10" t="s">
        <v>14530</v>
      </c>
      <c r="AF32468" s="10" t="s">
        <v>729</v>
      </c>
    </row>
    <row r="32469" spans="30:32" x14ac:dyDescent="0.2">
      <c r="AD32469" s="11" t="s">
        <v>48881</v>
      </c>
      <c r="AE32469" s="10" t="s">
        <v>24037</v>
      </c>
      <c r="AF32469" s="10" t="s">
        <v>729</v>
      </c>
    </row>
    <row r="32470" spans="30:32" x14ac:dyDescent="0.2">
      <c r="AD32470" s="11" t="s">
        <v>48882</v>
      </c>
      <c r="AE32470" s="10" t="s">
        <v>48883</v>
      </c>
      <c r="AF32470" s="10" t="s">
        <v>729</v>
      </c>
    </row>
    <row r="32471" spans="30:32" x14ac:dyDescent="0.2">
      <c r="AD32471" s="11" t="s">
        <v>48884</v>
      </c>
      <c r="AE32471" s="10" t="s">
        <v>1662</v>
      </c>
      <c r="AF32471" s="10" t="s">
        <v>729</v>
      </c>
    </row>
    <row r="32472" spans="30:32" x14ac:dyDescent="0.2">
      <c r="AD32472" s="11" t="s">
        <v>48885</v>
      </c>
      <c r="AE32472" s="10" t="s">
        <v>31726</v>
      </c>
      <c r="AF32472" s="10" t="s">
        <v>729</v>
      </c>
    </row>
    <row r="32473" spans="30:32" x14ac:dyDescent="0.2">
      <c r="AD32473" s="11" t="s">
        <v>48886</v>
      </c>
      <c r="AE32473" s="10" t="s">
        <v>18577</v>
      </c>
      <c r="AF32473" s="10" t="s">
        <v>729</v>
      </c>
    </row>
    <row r="32474" spans="30:32" x14ac:dyDescent="0.2">
      <c r="AD32474" s="11" t="s">
        <v>48887</v>
      </c>
      <c r="AE32474" s="10" t="s">
        <v>9293</v>
      </c>
      <c r="AF32474" s="10" t="s">
        <v>729</v>
      </c>
    </row>
    <row r="32475" spans="30:32" x14ac:dyDescent="0.2">
      <c r="AD32475" s="11" t="s">
        <v>48888</v>
      </c>
      <c r="AE32475" s="10" t="s">
        <v>48889</v>
      </c>
      <c r="AF32475" s="10" t="s">
        <v>729</v>
      </c>
    </row>
    <row r="32476" spans="30:32" x14ac:dyDescent="0.2">
      <c r="AD32476" s="11" t="s">
        <v>48890</v>
      </c>
      <c r="AE32476" s="10" t="s">
        <v>48891</v>
      </c>
      <c r="AF32476" s="10" t="s">
        <v>729</v>
      </c>
    </row>
    <row r="32477" spans="30:32" x14ac:dyDescent="0.2">
      <c r="AD32477" s="11" t="s">
        <v>48892</v>
      </c>
      <c r="AE32477" s="10" t="s">
        <v>10413</v>
      </c>
      <c r="AF32477" s="10" t="s">
        <v>729</v>
      </c>
    </row>
    <row r="32478" spans="30:32" x14ac:dyDescent="0.2">
      <c r="AD32478" s="11" t="s">
        <v>48893</v>
      </c>
      <c r="AE32478" s="10" t="s">
        <v>10422</v>
      </c>
      <c r="AF32478" s="10" t="s">
        <v>729</v>
      </c>
    </row>
    <row r="32479" spans="30:32" x14ac:dyDescent="0.2">
      <c r="AD32479" s="11" t="s">
        <v>48894</v>
      </c>
      <c r="AE32479" s="10" t="s">
        <v>17316</v>
      </c>
      <c r="AF32479" s="10" t="s">
        <v>729</v>
      </c>
    </row>
    <row r="32480" spans="30:32" x14ac:dyDescent="0.2">
      <c r="AD32480" s="11" t="s">
        <v>48895</v>
      </c>
      <c r="AE32480" s="10" t="s">
        <v>48896</v>
      </c>
      <c r="AF32480" s="10" t="s">
        <v>729</v>
      </c>
    </row>
    <row r="32481" spans="30:32" x14ac:dyDescent="0.2">
      <c r="AD32481" s="11" t="s">
        <v>48897</v>
      </c>
      <c r="AE32481" s="10" t="s">
        <v>17318</v>
      </c>
      <c r="AF32481" s="10" t="s">
        <v>729</v>
      </c>
    </row>
    <row r="32482" spans="30:32" x14ac:dyDescent="0.2">
      <c r="AD32482" s="11" t="s">
        <v>48898</v>
      </c>
      <c r="AE32482" s="10" t="s">
        <v>48899</v>
      </c>
      <c r="AF32482" s="10" t="s">
        <v>729</v>
      </c>
    </row>
    <row r="32483" spans="30:32" x14ac:dyDescent="0.2">
      <c r="AD32483" s="11" t="s">
        <v>48900</v>
      </c>
      <c r="AE32483" s="10" t="s">
        <v>48901</v>
      </c>
      <c r="AF32483" s="10" t="s">
        <v>729</v>
      </c>
    </row>
    <row r="32484" spans="30:32" x14ac:dyDescent="0.2">
      <c r="AD32484" s="11" t="s">
        <v>48902</v>
      </c>
      <c r="AE32484" s="10" t="s">
        <v>25255</v>
      </c>
      <c r="AF32484" s="10" t="s">
        <v>729</v>
      </c>
    </row>
    <row r="32485" spans="30:32" x14ac:dyDescent="0.2">
      <c r="AD32485" s="11" t="s">
        <v>48903</v>
      </c>
      <c r="AE32485" s="10" t="s">
        <v>48904</v>
      </c>
      <c r="AF32485" s="10" t="s">
        <v>729</v>
      </c>
    </row>
    <row r="32486" spans="30:32" x14ac:dyDescent="0.2">
      <c r="AD32486" s="11" t="s">
        <v>48905</v>
      </c>
      <c r="AE32486" s="10" t="s">
        <v>48906</v>
      </c>
      <c r="AF32486" s="10" t="s">
        <v>729</v>
      </c>
    </row>
    <row r="32487" spans="30:32" x14ac:dyDescent="0.2">
      <c r="AD32487" s="11" t="s">
        <v>48907</v>
      </c>
      <c r="AE32487" s="10" t="s">
        <v>7508</v>
      </c>
      <c r="AF32487" s="10" t="s">
        <v>729</v>
      </c>
    </row>
    <row r="32488" spans="30:32" x14ac:dyDescent="0.2">
      <c r="AD32488" s="11" t="s">
        <v>48908</v>
      </c>
      <c r="AE32488" s="10" t="s">
        <v>2296</v>
      </c>
      <c r="AF32488" s="10" t="s">
        <v>729</v>
      </c>
    </row>
    <row r="32489" spans="30:32" x14ac:dyDescent="0.2">
      <c r="AD32489" s="11" t="s">
        <v>48909</v>
      </c>
      <c r="AE32489" s="10" t="s">
        <v>48910</v>
      </c>
      <c r="AF32489" s="10" t="s">
        <v>729</v>
      </c>
    </row>
    <row r="32490" spans="30:32" x14ac:dyDescent="0.2">
      <c r="AD32490" s="11" t="s">
        <v>48911</v>
      </c>
      <c r="AE32490" s="10" t="s">
        <v>48912</v>
      </c>
      <c r="AF32490" s="10" t="s">
        <v>729</v>
      </c>
    </row>
    <row r="32491" spans="30:32" x14ac:dyDescent="0.2">
      <c r="AD32491" s="11" t="s">
        <v>48913</v>
      </c>
      <c r="AE32491" s="10" t="s">
        <v>48914</v>
      </c>
      <c r="AF32491" s="10" t="s">
        <v>729</v>
      </c>
    </row>
    <row r="32492" spans="30:32" x14ac:dyDescent="0.2">
      <c r="AD32492" s="11" t="s">
        <v>48915</v>
      </c>
      <c r="AE32492" s="10" t="s">
        <v>48916</v>
      </c>
      <c r="AF32492" s="10" t="s">
        <v>729</v>
      </c>
    </row>
    <row r="32493" spans="30:32" x14ac:dyDescent="0.2">
      <c r="AD32493" s="11" t="s">
        <v>48917</v>
      </c>
      <c r="AE32493" s="10" t="s">
        <v>48918</v>
      </c>
      <c r="AF32493" s="10" t="s">
        <v>729</v>
      </c>
    </row>
    <row r="32494" spans="30:32" x14ac:dyDescent="0.2">
      <c r="AD32494" s="11" t="s">
        <v>48919</v>
      </c>
      <c r="AE32494" s="10" t="s">
        <v>33876</v>
      </c>
      <c r="AF32494" s="10" t="s">
        <v>729</v>
      </c>
    </row>
    <row r="32495" spans="30:32" x14ac:dyDescent="0.2">
      <c r="AD32495" s="11" t="s">
        <v>48920</v>
      </c>
      <c r="AE32495" s="10" t="s">
        <v>14642</v>
      </c>
      <c r="AF32495" s="10" t="s">
        <v>729</v>
      </c>
    </row>
    <row r="32496" spans="30:32" x14ac:dyDescent="0.2">
      <c r="AD32496" s="11" t="s">
        <v>48921</v>
      </c>
      <c r="AE32496" s="10" t="s">
        <v>48922</v>
      </c>
      <c r="AF32496" s="10" t="s">
        <v>729</v>
      </c>
    </row>
    <row r="32497" spans="30:32" x14ac:dyDescent="0.2">
      <c r="AD32497" s="11" t="s">
        <v>48923</v>
      </c>
      <c r="AE32497" s="10" t="s">
        <v>48922</v>
      </c>
      <c r="AF32497" s="10" t="s">
        <v>729</v>
      </c>
    </row>
    <row r="32498" spans="30:32" x14ac:dyDescent="0.2">
      <c r="AD32498" s="11" t="s">
        <v>48924</v>
      </c>
      <c r="AE32498" s="10" t="s">
        <v>48925</v>
      </c>
      <c r="AF32498" s="10" t="s">
        <v>729</v>
      </c>
    </row>
    <row r="32499" spans="30:32" x14ac:dyDescent="0.2">
      <c r="AD32499" s="11" t="s">
        <v>48926</v>
      </c>
      <c r="AE32499" s="10" t="s">
        <v>48925</v>
      </c>
      <c r="AF32499" s="10" t="s">
        <v>729</v>
      </c>
    </row>
    <row r="32500" spans="30:32" x14ac:dyDescent="0.2">
      <c r="AD32500" s="11" t="s">
        <v>48927</v>
      </c>
      <c r="AE32500" s="10" t="s">
        <v>48925</v>
      </c>
      <c r="AF32500" s="10" t="s">
        <v>729</v>
      </c>
    </row>
    <row r="32501" spans="30:32" x14ac:dyDescent="0.2">
      <c r="AD32501" s="11" t="s">
        <v>48928</v>
      </c>
      <c r="AE32501" s="10" t="s">
        <v>48925</v>
      </c>
      <c r="AF32501" s="10" t="s">
        <v>729</v>
      </c>
    </row>
    <row r="32502" spans="30:32" x14ac:dyDescent="0.2">
      <c r="AD32502" s="11" t="s">
        <v>48929</v>
      </c>
      <c r="AE32502" s="10" t="s">
        <v>48930</v>
      </c>
      <c r="AF32502" s="10" t="s">
        <v>729</v>
      </c>
    </row>
    <row r="32503" spans="30:32" x14ac:dyDescent="0.2">
      <c r="AD32503" s="11" t="s">
        <v>48931</v>
      </c>
      <c r="AE32503" s="10" t="s">
        <v>48925</v>
      </c>
      <c r="AF32503" s="10" t="s">
        <v>729</v>
      </c>
    </row>
    <row r="32504" spans="30:32" x14ac:dyDescent="0.2">
      <c r="AD32504" s="11" t="s">
        <v>48932</v>
      </c>
      <c r="AE32504" s="10" t="s">
        <v>48933</v>
      </c>
      <c r="AF32504" s="10" t="s">
        <v>729</v>
      </c>
    </row>
    <row r="32505" spans="30:32" x14ac:dyDescent="0.2">
      <c r="AD32505" s="11" t="s">
        <v>48934</v>
      </c>
      <c r="AE32505" s="10" t="s">
        <v>48925</v>
      </c>
      <c r="AF32505" s="10" t="s">
        <v>729</v>
      </c>
    </row>
    <row r="32506" spans="30:32" x14ac:dyDescent="0.2">
      <c r="AD32506" s="11" t="s">
        <v>48935</v>
      </c>
      <c r="AE32506" s="10" t="s">
        <v>48936</v>
      </c>
      <c r="AF32506" s="10" t="s">
        <v>729</v>
      </c>
    </row>
    <row r="32507" spans="30:32" x14ac:dyDescent="0.2">
      <c r="AD32507" s="11" t="s">
        <v>48937</v>
      </c>
      <c r="AE32507" s="10" t="s">
        <v>39347</v>
      </c>
      <c r="AF32507" s="10" t="s">
        <v>729</v>
      </c>
    </row>
    <row r="32508" spans="30:32" x14ac:dyDescent="0.2">
      <c r="AD32508" s="11" t="s">
        <v>48938</v>
      </c>
      <c r="AE32508" s="10" t="s">
        <v>18617</v>
      </c>
      <c r="AF32508" s="10" t="s">
        <v>729</v>
      </c>
    </row>
    <row r="32509" spans="30:32" x14ac:dyDescent="0.2">
      <c r="AD32509" s="11" t="s">
        <v>48939</v>
      </c>
      <c r="AE32509" s="10" t="s">
        <v>18617</v>
      </c>
      <c r="AF32509" s="10" t="s">
        <v>729</v>
      </c>
    </row>
    <row r="32510" spans="30:32" x14ac:dyDescent="0.2">
      <c r="AD32510" s="11" t="s">
        <v>48940</v>
      </c>
      <c r="AE32510" s="10" t="s">
        <v>48941</v>
      </c>
      <c r="AF32510" s="10" t="s">
        <v>729</v>
      </c>
    </row>
    <row r="32511" spans="30:32" x14ac:dyDescent="0.2">
      <c r="AD32511" s="11" t="s">
        <v>48942</v>
      </c>
      <c r="AE32511" s="10" t="s">
        <v>48943</v>
      </c>
      <c r="AF32511" s="10" t="s">
        <v>729</v>
      </c>
    </row>
    <row r="32512" spans="30:32" x14ac:dyDescent="0.2">
      <c r="AD32512" s="11" t="s">
        <v>48944</v>
      </c>
      <c r="AE32512" s="10" t="s">
        <v>48945</v>
      </c>
      <c r="AF32512" s="10" t="s">
        <v>729</v>
      </c>
    </row>
    <row r="32513" spans="30:32" x14ac:dyDescent="0.2">
      <c r="AD32513" s="11" t="s">
        <v>48946</v>
      </c>
      <c r="AE32513" s="10" t="s">
        <v>48947</v>
      </c>
      <c r="AF32513" s="10" t="s">
        <v>729</v>
      </c>
    </row>
    <row r="32514" spans="30:32" x14ac:dyDescent="0.2">
      <c r="AD32514" s="11" t="s">
        <v>48948</v>
      </c>
      <c r="AE32514" s="10" t="s">
        <v>14666</v>
      </c>
      <c r="AF32514" s="10" t="s">
        <v>729</v>
      </c>
    </row>
    <row r="32515" spans="30:32" x14ac:dyDescent="0.2">
      <c r="AD32515" s="11" t="s">
        <v>48949</v>
      </c>
      <c r="AE32515" s="10" t="s">
        <v>48950</v>
      </c>
      <c r="AF32515" s="10" t="s">
        <v>729</v>
      </c>
    </row>
    <row r="32516" spans="30:32" x14ac:dyDescent="0.2">
      <c r="AD32516" s="11" t="s">
        <v>48951</v>
      </c>
      <c r="AE32516" s="10" t="s">
        <v>48952</v>
      </c>
      <c r="AF32516" s="10" t="s">
        <v>729</v>
      </c>
    </row>
    <row r="32517" spans="30:32" x14ac:dyDescent="0.2">
      <c r="AD32517" s="11" t="s">
        <v>48953</v>
      </c>
      <c r="AE32517" s="10" t="s">
        <v>48954</v>
      </c>
      <c r="AF32517" s="10" t="s">
        <v>729</v>
      </c>
    </row>
    <row r="32518" spans="30:32" x14ac:dyDescent="0.2">
      <c r="AD32518" s="11" t="s">
        <v>48955</v>
      </c>
      <c r="AE32518" s="10" t="s">
        <v>15955</v>
      </c>
      <c r="AF32518" s="10" t="s">
        <v>729</v>
      </c>
    </row>
    <row r="32519" spans="30:32" x14ac:dyDescent="0.2">
      <c r="AD32519" s="11" t="s">
        <v>48956</v>
      </c>
      <c r="AE32519" s="10" t="s">
        <v>31748</v>
      </c>
      <c r="AF32519" s="10" t="s">
        <v>729</v>
      </c>
    </row>
    <row r="32520" spans="30:32" x14ac:dyDescent="0.2">
      <c r="AD32520" s="11" t="s">
        <v>48957</v>
      </c>
      <c r="AE32520" s="10" t="s">
        <v>48958</v>
      </c>
      <c r="AF32520" s="10" t="s">
        <v>729</v>
      </c>
    </row>
    <row r="32521" spans="30:32" x14ac:dyDescent="0.2">
      <c r="AD32521" s="11" t="s">
        <v>48959</v>
      </c>
      <c r="AE32521" s="10" t="s">
        <v>48960</v>
      </c>
      <c r="AF32521" s="10" t="s">
        <v>729</v>
      </c>
    </row>
    <row r="32522" spans="30:32" x14ac:dyDescent="0.2">
      <c r="AD32522" s="11" t="s">
        <v>48961</v>
      </c>
      <c r="AE32522" s="10" t="s">
        <v>48962</v>
      </c>
      <c r="AF32522" s="10" t="s">
        <v>729</v>
      </c>
    </row>
    <row r="32523" spans="30:32" x14ac:dyDescent="0.2">
      <c r="AD32523" s="11" t="s">
        <v>48963</v>
      </c>
      <c r="AE32523" s="10" t="s">
        <v>26428</v>
      </c>
      <c r="AF32523" s="10" t="s">
        <v>729</v>
      </c>
    </row>
    <row r="32524" spans="30:32" x14ac:dyDescent="0.2">
      <c r="AD32524" s="11" t="s">
        <v>48964</v>
      </c>
      <c r="AE32524" s="10" t="s">
        <v>26428</v>
      </c>
      <c r="AF32524" s="10" t="s">
        <v>729</v>
      </c>
    </row>
    <row r="32525" spans="30:32" x14ac:dyDescent="0.2">
      <c r="AD32525" s="11" t="s">
        <v>48965</v>
      </c>
      <c r="AE32525" s="10" t="s">
        <v>26428</v>
      </c>
      <c r="AF32525" s="10" t="s">
        <v>729</v>
      </c>
    </row>
    <row r="32526" spans="30:32" x14ac:dyDescent="0.2">
      <c r="AD32526" s="11" t="s">
        <v>48966</v>
      </c>
      <c r="AE32526" s="10" t="s">
        <v>26428</v>
      </c>
      <c r="AF32526" s="10" t="s">
        <v>729</v>
      </c>
    </row>
    <row r="32527" spans="30:32" x14ac:dyDescent="0.2">
      <c r="AD32527" s="11" t="s">
        <v>48967</v>
      </c>
      <c r="AE32527" s="10" t="s">
        <v>26428</v>
      </c>
      <c r="AF32527" s="10" t="s">
        <v>729</v>
      </c>
    </row>
    <row r="32528" spans="30:32" x14ac:dyDescent="0.2">
      <c r="AD32528" s="11" t="s">
        <v>48968</v>
      </c>
      <c r="AE32528" s="10" t="s">
        <v>26428</v>
      </c>
      <c r="AF32528" s="10" t="s">
        <v>729</v>
      </c>
    </row>
    <row r="32529" spans="30:32" x14ac:dyDescent="0.2">
      <c r="AD32529" s="11" t="s">
        <v>48969</v>
      </c>
      <c r="AE32529" s="10" t="s">
        <v>26428</v>
      </c>
      <c r="AF32529" s="10" t="s">
        <v>729</v>
      </c>
    </row>
    <row r="32530" spans="30:32" x14ac:dyDescent="0.2">
      <c r="AD32530" s="11" t="s">
        <v>48970</v>
      </c>
      <c r="AE32530" s="10" t="s">
        <v>26428</v>
      </c>
      <c r="AF32530" s="10" t="s">
        <v>729</v>
      </c>
    </row>
    <row r="32531" spans="30:32" x14ac:dyDescent="0.2">
      <c r="AD32531" s="11" t="s">
        <v>48971</v>
      </c>
      <c r="AE32531" s="10" t="s">
        <v>22429</v>
      </c>
      <c r="AF32531" s="10" t="s">
        <v>729</v>
      </c>
    </row>
    <row r="32532" spans="30:32" x14ac:dyDescent="0.2">
      <c r="AD32532" s="11" t="s">
        <v>48972</v>
      </c>
      <c r="AE32532" s="10" t="s">
        <v>48973</v>
      </c>
      <c r="AF32532" s="10" t="s">
        <v>729</v>
      </c>
    </row>
    <row r="32533" spans="30:32" x14ac:dyDescent="0.2">
      <c r="AD32533" s="11" t="s">
        <v>48974</v>
      </c>
      <c r="AE32533" s="10" t="s">
        <v>48975</v>
      </c>
      <c r="AF32533" s="10" t="s">
        <v>729</v>
      </c>
    </row>
    <row r="32534" spans="30:32" x14ac:dyDescent="0.2">
      <c r="AD32534" s="11" t="s">
        <v>48976</v>
      </c>
      <c r="AE32534" s="10" t="s">
        <v>48977</v>
      </c>
      <c r="AF32534" s="10" t="s">
        <v>729</v>
      </c>
    </row>
    <row r="32535" spans="30:32" x14ac:dyDescent="0.2">
      <c r="AD32535" s="11" t="s">
        <v>48978</v>
      </c>
      <c r="AE32535" s="10" t="s">
        <v>48979</v>
      </c>
      <c r="AF32535" s="10" t="s">
        <v>729</v>
      </c>
    </row>
    <row r="32536" spans="30:32" x14ac:dyDescent="0.2">
      <c r="AD32536" s="11" t="s">
        <v>48980</v>
      </c>
      <c r="AE32536" s="10" t="s">
        <v>48981</v>
      </c>
      <c r="AF32536" s="10" t="s">
        <v>729</v>
      </c>
    </row>
    <row r="32537" spans="30:32" x14ac:dyDescent="0.2">
      <c r="AD32537" s="11" t="s">
        <v>48982</v>
      </c>
      <c r="AE32537" s="10" t="s">
        <v>48983</v>
      </c>
      <c r="AF32537" s="10" t="s">
        <v>729</v>
      </c>
    </row>
    <row r="32538" spans="30:32" x14ac:dyDescent="0.2">
      <c r="AD32538" s="11" t="s">
        <v>48984</v>
      </c>
      <c r="AE32538" s="10" t="s">
        <v>48983</v>
      </c>
      <c r="AF32538" s="10" t="s">
        <v>729</v>
      </c>
    </row>
    <row r="32539" spans="30:32" x14ac:dyDescent="0.2">
      <c r="AD32539" s="11" t="s">
        <v>48985</v>
      </c>
      <c r="AE32539" s="10" t="s">
        <v>48983</v>
      </c>
      <c r="AF32539" s="10" t="s">
        <v>729</v>
      </c>
    </row>
    <row r="32540" spans="30:32" x14ac:dyDescent="0.2">
      <c r="AD32540" s="11" t="s">
        <v>48986</v>
      </c>
      <c r="AE32540" s="10" t="s">
        <v>17402</v>
      </c>
      <c r="AF32540" s="10" t="s">
        <v>729</v>
      </c>
    </row>
    <row r="32541" spans="30:32" x14ac:dyDescent="0.2">
      <c r="AD32541" s="11" t="s">
        <v>48987</v>
      </c>
      <c r="AE32541" s="10" t="s">
        <v>18642</v>
      </c>
      <c r="AF32541" s="10" t="s">
        <v>729</v>
      </c>
    </row>
    <row r="32542" spans="30:32" x14ac:dyDescent="0.2">
      <c r="AD32542" s="11" t="s">
        <v>48988</v>
      </c>
      <c r="AE32542" s="10" t="s">
        <v>48989</v>
      </c>
      <c r="AF32542" s="10" t="s">
        <v>729</v>
      </c>
    </row>
    <row r="32543" spans="30:32" x14ac:dyDescent="0.2">
      <c r="AD32543" s="11" t="s">
        <v>48990</v>
      </c>
      <c r="AE32543" s="10" t="s">
        <v>48991</v>
      </c>
      <c r="AF32543" s="10" t="s">
        <v>729</v>
      </c>
    </row>
    <row r="32544" spans="30:32" x14ac:dyDescent="0.2">
      <c r="AD32544" s="11" t="s">
        <v>48992</v>
      </c>
      <c r="AE32544" s="10" t="s">
        <v>41734</v>
      </c>
      <c r="AF32544" s="10" t="s">
        <v>729</v>
      </c>
    </row>
    <row r="32545" spans="30:32" x14ac:dyDescent="0.2">
      <c r="AD32545" s="11" t="s">
        <v>48993</v>
      </c>
      <c r="AE32545" s="10" t="s">
        <v>1050</v>
      </c>
      <c r="AF32545" s="10" t="s">
        <v>729</v>
      </c>
    </row>
    <row r="32546" spans="30:32" x14ac:dyDescent="0.2">
      <c r="AD32546" s="11" t="s">
        <v>48994</v>
      </c>
      <c r="AE32546" s="10" t="s">
        <v>48995</v>
      </c>
      <c r="AF32546" s="10" t="s">
        <v>729</v>
      </c>
    </row>
    <row r="32547" spans="30:32" x14ac:dyDescent="0.2">
      <c r="AD32547" s="11" t="s">
        <v>48996</v>
      </c>
      <c r="AE32547" s="10" t="s">
        <v>1763</v>
      </c>
      <c r="AF32547" s="10" t="s">
        <v>729</v>
      </c>
    </row>
    <row r="32548" spans="30:32" x14ac:dyDescent="0.2">
      <c r="AD32548" s="11" t="s">
        <v>48997</v>
      </c>
      <c r="AE32548" s="10" t="s">
        <v>14707</v>
      </c>
      <c r="AF32548" s="10" t="s">
        <v>729</v>
      </c>
    </row>
    <row r="32549" spans="30:32" x14ac:dyDescent="0.2">
      <c r="AD32549" s="11" t="s">
        <v>48998</v>
      </c>
      <c r="AE32549" s="10" t="s">
        <v>48999</v>
      </c>
      <c r="AF32549" s="10" t="s">
        <v>729</v>
      </c>
    </row>
    <row r="32550" spans="30:32" x14ac:dyDescent="0.2">
      <c r="AD32550" s="11" t="s">
        <v>49000</v>
      </c>
      <c r="AE32550" s="10" t="s">
        <v>32081</v>
      </c>
      <c r="AF32550" s="10" t="s">
        <v>729</v>
      </c>
    </row>
    <row r="32551" spans="30:32" x14ac:dyDescent="0.2">
      <c r="AD32551" s="11" t="s">
        <v>49001</v>
      </c>
      <c r="AE32551" s="10" t="s">
        <v>41749</v>
      </c>
      <c r="AF32551" s="10" t="s">
        <v>729</v>
      </c>
    </row>
    <row r="32552" spans="30:32" x14ac:dyDescent="0.2">
      <c r="AD32552" s="11" t="s">
        <v>49002</v>
      </c>
      <c r="AE32552" s="10" t="s">
        <v>49003</v>
      </c>
      <c r="AF32552" s="10" t="s">
        <v>729</v>
      </c>
    </row>
    <row r="32553" spans="30:32" x14ac:dyDescent="0.2">
      <c r="AD32553" s="11" t="s">
        <v>49004</v>
      </c>
      <c r="AE32553" s="10" t="s">
        <v>49005</v>
      </c>
      <c r="AF32553" s="10" t="s">
        <v>729</v>
      </c>
    </row>
    <row r="32554" spans="30:32" x14ac:dyDescent="0.2">
      <c r="AD32554" s="11" t="s">
        <v>49006</v>
      </c>
      <c r="AE32554" s="10" t="s">
        <v>49007</v>
      </c>
      <c r="AF32554" s="10" t="s">
        <v>729</v>
      </c>
    </row>
    <row r="32555" spans="30:32" x14ac:dyDescent="0.2">
      <c r="AD32555" s="11" t="s">
        <v>49008</v>
      </c>
      <c r="AE32555" s="10" t="s">
        <v>49009</v>
      </c>
      <c r="AF32555" s="10" t="s">
        <v>729</v>
      </c>
    </row>
    <row r="32556" spans="30:32" x14ac:dyDescent="0.2">
      <c r="AD32556" s="11" t="s">
        <v>49010</v>
      </c>
      <c r="AE32556" s="10" t="s">
        <v>49011</v>
      </c>
      <c r="AF32556" s="10" t="s">
        <v>729</v>
      </c>
    </row>
    <row r="32557" spans="30:32" x14ac:dyDescent="0.2">
      <c r="AD32557" s="11" t="s">
        <v>49012</v>
      </c>
      <c r="AE32557" s="10" t="s">
        <v>49013</v>
      </c>
      <c r="AF32557" s="10" t="s">
        <v>729</v>
      </c>
    </row>
    <row r="32558" spans="30:32" x14ac:dyDescent="0.2">
      <c r="AD32558" s="11" t="s">
        <v>49014</v>
      </c>
      <c r="AE32558" s="10" t="s">
        <v>49015</v>
      </c>
      <c r="AF32558" s="10" t="s">
        <v>729</v>
      </c>
    </row>
    <row r="32559" spans="30:32" x14ac:dyDescent="0.2">
      <c r="AD32559" s="11" t="s">
        <v>49016</v>
      </c>
      <c r="AE32559" s="10" t="s">
        <v>49017</v>
      </c>
      <c r="AF32559" s="10" t="s">
        <v>729</v>
      </c>
    </row>
    <row r="32560" spans="30:32" x14ac:dyDescent="0.2">
      <c r="AD32560" s="11" t="s">
        <v>49018</v>
      </c>
      <c r="AE32560" s="10" t="s">
        <v>43567</v>
      </c>
      <c r="AF32560" s="10" t="s">
        <v>729</v>
      </c>
    </row>
    <row r="32561" spans="30:32" x14ac:dyDescent="0.2">
      <c r="AD32561" s="11" t="s">
        <v>49019</v>
      </c>
      <c r="AE32561" s="10" t="s">
        <v>49020</v>
      </c>
      <c r="AF32561" s="10" t="s">
        <v>729</v>
      </c>
    </row>
    <row r="32562" spans="30:32" x14ac:dyDescent="0.2">
      <c r="AD32562" s="11" t="s">
        <v>49021</v>
      </c>
      <c r="AE32562" s="10" t="s">
        <v>49022</v>
      </c>
      <c r="AF32562" s="10" t="s">
        <v>729</v>
      </c>
    </row>
    <row r="32563" spans="30:32" x14ac:dyDescent="0.2">
      <c r="AD32563" s="11" t="s">
        <v>49023</v>
      </c>
      <c r="AE32563" s="10" t="s">
        <v>49024</v>
      </c>
      <c r="AF32563" s="10" t="s">
        <v>729</v>
      </c>
    </row>
    <row r="32564" spans="30:32" x14ac:dyDescent="0.2">
      <c r="AD32564" s="11" t="s">
        <v>49025</v>
      </c>
      <c r="AE32564" s="10" t="s">
        <v>49024</v>
      </c>
      <c r="AF32564" s="10" t="s">
        <v>729</v>
      </c>
    </row>
    <row r="32565" spans="30:32" x14ac:dyDescent="0.2">
      <c r="AD32565" s="11" t="s">
        <v>49026</v>
      </c>
      <c r="AE32565" s="10" t="s">
        <v>49024</v>
      </c>
      <c r="AF32565" s="10" t="s">
        <v>729</v>
      </c>
    </row>
    <row r="32566" spans="30:32" x14ac:dyDescent="0.2">
      <c r="AD32566" s="11" t="s">
        <v>49027</v>
      </c>
      <c r="AE32566" s="10" t="s">
        <v>49024</v>
      </c>
      <c r="AF32566" s="10" t="s">
        <v>729</v>
      </c>
    </row>
    <row r="32567" spans="30:32" x14ac:dyDescent="0.2">
      <c r="AD32567" s="11" t="s">
        <v>49028</v>
      </c>
      <c r="AE32567" s="10" t="s">
        <v>49024</v>
      </c>
      <c r="AF32567" s="10" t="s">
        <v>729</v>
      </c>
    </row>
    <row r="32568" spans="30:32" x14ac:dyDescent="0.2">
      <c r="AD32568" s="11" t="s">
        <v>49029</v>
      </c>
      <c r="AE32568" s="10" t="s">
        <v>49030</v>
      </c>
      <c r="AF32568" s="10" t="s">
        <v>729</v>
      </c>
    </row>
    <row r="32569" spans="30:32" x14ac:dyDescent="0.2">
      <c r="AD32569" s="11" t="s">
        <v>49031</v>
      </c>
      <c r="AE32569" s="10" t="s">
        <v>49032</v>
      </c>
      <c r="AF32569" s="10" t="s">
        <v>729</v>
      </c>
    </row>
    <row r="32570" spans="30:32" x14ac:dyDescent="0.2">
      <c r="AD32570" s="11" t="s">
        <v>49033</v>
      </c>
      <c r="AE32570" s="10" t="s">
        <v>49034</v>
      </c>
      <c r="AF32570" s="10" t="s">
        <v>729</v>
      </c>
    </row>
    <row r="32571" spans="30:32" x14ac:dyDescent="0.2">
      <c r="AD32571" s="11" t="s">
        <v>49035</v>
      </c>
      <c r="AE32571" s="10" t="s">
        <v>49036</v>
      </c>
      <c r="AF32571" s="10" t="s">
        <v>729</v>
      </c>
    </row>
    <row r="32572" spans="30:32" x14ac:dyDescent="0.2">
      <c r="AD32572" s="11" t="s">
        <v>49037</v>
      </c>
      <c r="AE32572" s="10" t="s">
        <v>21221</v>
      </c>
      <c r="AF32572" s="10" t="s">
        <v>729</v>
      </c>
    </row>
    <row r="32573" spans="30:32" x14ac:dyDescent="0.2">
      <c r="AD32573" s="11" t="s">
        <v>49038</v>
      </c>
      <c r="AE32573" s="10" t="s">
        <v>44607</v>
      </c>
      <c r="AF32573" s="10" t="s">
        <v>729</v>
      </c>
    </row>
    <row r="32574" spans="30:32" x14ac:dyDescent="0.2">
      <c r="AD32574" s="11" t="s">
        <v>49039</v>
      </c>
      <c r="AE32574" s="10" t="s">
        <v>49040</v>
      </c>
      <c r="AF32574" s="10" t="s">
        <v>729</v>
      </c>
    </row>
    <row r="32575" spans="30:32" x14ac:dyDescent="0.2">
      <c r="AD32575" s="11" t="s">
        <v>49041</v>
      </c>
      <c r="AE32575" s="10" t="s">
        <v>49042</v>
      </c>
      <c r="AF32575" s="10" t="s">
        <v>729</v>
      </c>
    </row>
    <row r="32576" spans="30:32" x14ac:dyDescent="0.2">
      <c r="AD32576" s="11" t="s">
        <v>49043</v>
      </c>
      <c r="AE32576" s="10" t="s">
        <v>7610</v>
      </c>
      <c r="AF32576" s="10" t="s">
        <v>729</v>
      </c>
    </row>
    <row r="32577" spans="30:32" x14ac:dyDescent="0.2">
      <c r="AD32577" s="11" t="s">
        <v>49044</v>
      </c>
      <c r="AE32577" s="10" t="s">
        <v>49045</v>
      </c>
      <c r="AF32577" s="10" t="s">
        <v>729</v>
      </c>
    </row>
    <row r="32578" spans="30:32" x14ac:dyDescent="0.2">
      <c r="AD32578" s="11" t="s">
        <v>49046</v>
      </c>
      <c r="AE32578" s="10" t="s">
        <v>10601</v>
      </c>
      <c r="AF32578" s="10" t="s">
        <v>729</v>
      </c>
    </row>
    <row r="32579" spans="30:32" x14ac:dyDescent="0.2">
      <c r="AD32579" s="11" t="s">
        <v>49047</v>
      </c>
      <c r="AE32579" s="10" t="s">
        <v>7618</v>
      </c>
      <c r="AF32579" s="10" t="s">
        <v>729</v>
      </c>
    </row>
    <row r="32580" spans="30:32" x14ac:dyDescent="0.2">
      <c r="AD32580" s="11" t="s">
        <v>49048</v>
      </c>
      <c r="AE32580" s="10" t="s">
        <v>44274</v>
      </c>
      <c r="AF32580" s="10" t="s">
        <v>729</v>
      </c>
    </row>
    <row r="32581" spans="30:32" x14ac:dyDescent="0.2">
      <c r="AD32581" s="11" t="s">
        <v>49049</v>
      </c>
      <c r="AE32581" s="10" t="s">
        <v>49050</v>
      </c>
      <c r="AF32581" s="10" t="s">
        <v>729</v>
      </c>
    </row>
    <row r="32582" spans="30:32" x14ac:dyDescent="0.2">
      <c r="AD32582" s="11" t="s">
        <v>49051</v>
      </c>
      <c r="AE32582" s="10" t="s">
        <v>49052</v>
      </c>
      <c r="AF32582" s="10" t="s">
        <v>729</v>
      </c>
    </row>
    <row r="32583" spans="30:32" x14ac:dyDescent="0.2">
      <c r="AD32583" s="11" t="s">
        <v>49053</v>
      </c>
      <c r="AE32583" s="10" t="s">
        <v>4094</v>
      </c>
      <c r="AF32583" s="10" t="s">
        <v>729</v>
      </c>
    </row>
    <row r="32584" spans="30:32" x14ac:dyDescent="0.2">
      <c r="AD32584" s="11" t="s">
        <v>49054</v>
      </c>
      <c r="AE32584" s="10" t="s">
        <v>33855</v>
      </c>
      <c r="AF32584" s="10" t="s">
        <v>729</v>
      </c>
    </row>
    <row r="32585" spans="30:32" x14ac:dyDescent="0.2">
      <c r="AD32585" s="11" t="s">
        <v>49055</v>
      </c>
      <c r="AE32585" s="10" t="s">
        <v>49056</v>
      </c>
      <c r="AF32585" s="10" t="s">
        <v>729</v>
      </c>
    </row>
    <row r="32586" spans="30:32" x14ac:dyDescent="0.2">
      <c r="AD32586" s="11" t="s">
        <v>49057</v>
      </c>
      <c r="AE32586" s="10" t="s">
        <v>11741</v>
      </c>
      <c r="AF32586" s="10" t="s">
        <v>729</v>
      </c>
    </row>
    <row r="32587" spans="30:32" x14ac:dyDescent="0.2">
      <c r="AD32587" s="11" t="s">
        <v>49058</v>
      </c>
      <c r="AE32587" s="10" t="s">
        <v>49059</v>
      </c>
      <c r="AF32587" s="10" t="s">
        <v>729</v>
      </c>
    </row>
    <row r="32588" spans="30:32" x14ac:dyDescent="0.2">
      <c r="AD32588" s="11" t="s">
        <v>49060</v>
      </c>
      <c r="AE32588" s="10" t="s">
        <v>49061</v>
      </c>
      <c r="AF32588" s="10" t="s">
        <v>729</v>
      </c>
    </row>
    <row r="32589" spans="30:32" x14ac:dyDescent="0.2">
      <c r="AD32589" s="11" t="s">
        <v>49062</v>
      </c>
      <c r="AE32589" s="10" t="s">
        <v>21267</v>
      </c>
      <c r="AF32589" s="10" t="s">
        <v>729</v>
      </c>
    </row>
    <row r="32590" spans="30:32" x14ac:dyDescent="0.2">
      <c r="AD32590" s="11" t="s">
        <v>49063</v>
      </c>
      <c r="AE32590" s="10" t="s">
        <v>9383</v>
      </c>
      <c r="AF32590" s="10" t="s">
        <v>729</v>
      </c>
    </row>
    <row r="32591" spans="30:32" x14ac:dyDescent="0.2">
      <c r="AD32591" s="11" t="s">
        <v>49064</v>
      </c>
      <c r="AE32591" s="10" t="s">
        <v>35871</v>
      </c>
      <c r="AF32591" s="10" t="s">
        <v>729</v>
      </c>
    </row>
    <row r="32592" spans="30:32" x14ac:dyDescent="0.2">
      <c r="AD32592" s="11" t="s">
        <v>49065</v>
      </c>
      <c r="AE32592" s="10" t="s">
        <v>49066</v>
      </c>
      <c r="AF32592" s="10" t="s">
        <v>729</v>
      </c>
    </row>
    <row r="32593" spans="30:32" x14ac:dyDescent="0.2">
      <c r="AD32593" s="11" t="s">
        <v>49067</v>
      </c>
      <c r="AE32593" s="10" t="s">
        <v>7647</v>
      </c>
      <c r="AF32593" s="10" t="s">
        <v>729</v>
      </c>
    </row>
    <row r="32594" spans="30:32" x14ac:dyDescent="0.2">
      <c r="AD32594" s="11" t="s">
        <v>49068</v>
      </c>
      <c r="AE32594" s="10" t="s">
        <v>49069</v>
      </c>
      <c r="AF32594" s="10" t="s">
        <v>729</v>
      </c>
    </row>
    <row r="32595" spans="30:32" x14ac:dyDescent="0.2">
      <c r="AD32595" s="11" t="s">
        <v>49070</v>
      </c>
      <c r="AE32595" s="10" t="s">
        <v>41799</v>
      </c>
      <c r="AF32595" s="10" t="s">
        <v>729</v>
      </c>
    </row>
    <row r="32596" spans="30:32" x14ac:dyDescent="0.2">
      <c r="AD32596" s="11" t="s">
        <v>49071</v>
      </c>
      <c r="AE32596" s="10" t="s">
        <v>49072</v>
      </c>
      <c r="AF32596" s="10" t="s">
        <v>729</v>
      </c>
    </row>
    <row r="32597" spans="30:32" x14ac:dyDescent="0.2">
      <c r="AD32597" s="11" t="s">
        <v>49073</v>
      </c>
      <c r="AE32597" s="10" t="s">
        <v>14806</v>
      </c>
      <c r="AF32597" s="10" t="s">
        <v>729</v>
      </c>
    </row>
    <row r="32598" spans="30:32" x14ac:dyDescent="0.2">
      <c r="AD32598" s="11" t="s">
        <v>49074</v>
      </c>
      <c r="AE32598" s="10" t="s">
        <v>10644</v>
      </c>
      <c r="AF32598" s="10" t="s">
        <v>729</v>
      </c>
    </row>
    <row r="32599" spans="30:32" x14ac:dyDescent="0.2">
      <c r="AD32599" s="11" t="s">
        <v>49075</v>
      </c>
      <c r="AE32599" s="10" t="s">
        <v>10644</v>
      </c>
      <c r="AF32599" s="10" t="s">
        <v>729</v>
      </c>
    </row>
    <row r="32600" spans="30:32" x14ac:dyDescent="0.2">
      <c r="AD32600" s="11" t="s">
        <v>49076</v>
      </c>
      <c r="AE32600" s="10" t="s">
        <v>10644</v>
      </c>
      <c r="AF32600" s="10" t="s">
        <v>729</v>
      </c>
    </row>
    <row r="32601" spans="30:32" x14ac:dyDescent="0.2">
      <c r="AD32601" s="11" t="s">
        <v>49077</v>
      </c>
      <c r="AE32601" s="10" t="s">
        <v>10644</v>
      </c>
      <c r="AF32601" s="10" t="s">
        <v>729</v>
      </c>
    </row>
    <row r="32602" spans="30:32" x14ac:dyDescent="0.2">
      <c r="AD32602" s="11" t="s">
        <v>49078</v>
      </c>
      <c r="AE32602" s="10" t="s">
        <v>10644</v>
      </c>
      <c r="AF32602" s="10" t="s">
        <v>729</v>
      </c>
    </row>
    <row r="32603" spans="30:32" x14ac:dyDescent="0.2">
      <c r="AD32603" s="11" t="s">
        <v>49079</v>
      </c>
      <c r="AE32603" s="10" t="s">
        <v>10644</v>
      </c>
      <c r="AF32603" s="10" t="s">
        <v>729</v>
      </c>
    </row>
    <row r="32604" spans="30:32" x14ac:dyDescent="0.2">
      <c r="AD32604" s="11" t="s">
        <v>49080</v>
      </c>
      <c r="AE32604" s="10" t="s">
        <v>10644</v>
      </c>
      <c r="AF32604" s="10" t="s">
        <v>729</v>
      </c>
    </row>
    <row r="32605" spans="30:32" x14ac:dyDescent="0.2">
      <c r="AD32605" s="11" t="s">
        <v>49081</v>
      </c>
      <c r="AE32605" s="10" t="s">
        <v>10644</v>
      </c>
      <c r="AF32605" s="10" t="s">
        <v>729</v>
      </c>
    </row>
    <row r="32606" spans="30:32" x14ac:dyDescent="0.2">
      <c r="AD32606" s="11" t="s">
        <v>49082</v>
      </c>
      <c r="AE32606" s="10" t="s">
        <v>10644</v>
      </c>
      <c r="AF32606" s="10" t="s">
        <v>729</v>
      </c>
    </row>
    <row r="32607" spans="30:32" x14ac:dyDescent="0.2">
      <c r="AD32607" s="11" t="s">
        <v>49083</v>
      </c>
      <c r="AE32607" s="10" t="s">
        <v>10644</v>
      </c>
      <c r="AF32607" s="10" t="s">
        <v>729</v>
      </c>
    </row>
    <row r="32608" spans="30:32" x14ac:dyDescent="0.2">
      <c r="AD32608" s="11" t="s">
        <v>49084</v>
      </c>
      <c r="AE32608" s="10" t="s">
        <v>10644</v>
      </c>
      <c r="AF32608" s="10" t="s">
        <v>729</v>
      </c>
    </row>
    <row r="32609" spans="30:32" x14ac:dyDescent="0.2">
      <c r="AD32609" s="11" t="s">
        <v>49085</v>
      </c>
      <c r="AE32609" s="10" t="s">
        <v>49086</v>
      </c>
      <c r="AF32609" s="10" t="s">
        <v>729</v>
      </c>
    </row>
    <row r="32610" spans="30:32" x14ac:dyDescent="0.2">
      <c r="AD32610" s="11" t="s">
        <v>49087</v>
      </c>
      <c r="AE32610" s="10" t="s">
        <v>1832</v>
      </c>
      <c r="AF32610" s="10" t="s">
        <v>729</v>
      </c>
    </row>
    <row r="32611" spans="30:32" x14ac:dyDescent="0.2">
      <c r="AD32611" s="11" t="s">
        <v>49088</v>
      </c>
      <c r="AE32611" s="10" t="s">
        <v>49089</v>
      </c>
      <c r="AF32611" s="10" t="s">
        <v>729</v>
      </c>
    </row>
    <row r="32612" spans="30:32" x14ac:dyDescent="0.2">
      <c r="AD32612" s="11" t="s">
        <v>49090</v>
      </c>
      <c r="AE32612" s="10" t="s">
        <v>25334</v>
      </c>
      <c r="AF32612" s="10" t="s">
        <v>729</v>
      </c>
    </row>
    <row r="32613" spans="30:32" x14ac:dyDescent="0.2">
      <c r="AD32613" s="11" t="s">
        <v>49091</v>
      </c>
      <c r="AE32613" s="10" t="s">
        <v>25334</v>
      </c>
      <c r="AF32613" s="10" t="s">
        <v>729</v>
      </c>
    </row>
    <row r="32614" spans="30:32" x14ac:dyDescent="0.2">
      <c r="AD32614" s="11" t="s">
        <v>49092</v>
      </c>
      <c r="AE32614" s="10" t="s">
        <v>25334</v>
      </c>
      <c r="AF32614" s="10" t="s">
        <v>729</v>
      </c>
    </row>
    <row r="32615" spans="30:32" x14ac:dyDescent="0.2">
      <c r="AD32615" s="11" t="s">
        <v>49093</v>
      </c>
      <c r="AE32615" s="10" t="s">
        <v>49094</v>
      </c>
      <c r="AF32615" s="10" t="s">
        <v>729</v>
      </c>
    </row>
    <row r="32616" spans="30:32" x14ac:dyDescent="0.2">
      <c r="AD32616" s="11" t="s">
        <v>49095</v>
      </c>
      <c r="AE32616" s="10" t="s">
        <v>2414</v>
      </c>
      <c r="AF32616" s="10" t="s">
        <v>729</v>
      </c>
    </row>
    <row r="32617" spans="30:32" x14ac:dyDescent="0.2">
      <c r="AD32617" s="11" t="s">
        <v>49096</v>
      </c>
      <c r="AE32617" s="10" t="s">
        <v>24147</v>
      </c>
      <c r="AF32617" s="10" t="s">
        <v>729</v>
      </c>
    </row>
    <row r="32618" spans="30:32" x14ac:dyDescent="0.2">
      <c r="AD32618" s="11" t="s">
        <v>49097</v>
      </c>
      <c r="AE32618" s="10" t="s">
        <v>3583</v>
      </c>
      <c r="AF32618" s="10" t="s">
        <v>729</v>
      </c>
    </row>
    <row r="32619" spans="30:32" x14ac:dyDescent="0.2">
      <c r="AD32619" s="11" t="s">
        <v>49098</v>
      </c>
      <c r="AE32619" s="10" t="s">
        <v>21324</v>
      </c>
      <c r="AF32619" s="10" t="s">
        <v>729</v>
      </c>
    </row>
    <row r="32620" spans="30:32" x14ac:dyDescent="0.2">
      <c r="AD32620" s="11" t="s">
        <v>49099</v>
      </c>
      <c r="AE32620" s="10" t="s">
        <v>22653</v>
      </c>
      <c r="AF32620" s="10" t="s">
        <v>729</v>
      </c>
    </row>
    <row r="32621" spans="30:32" x14ac:dyDescent="0.2">
      <c r="AD32621" s="11" t="s">
        <v>49100</v>
      </c>
      <c r="AE32621" s="10" t="s">
        <v>16147</v>
      </c>
      <c r="AF32621" s="10" t="s">
        <v>729</v>
      </c>
    </row>
    <row r="32622" spans="30:32" x14ac:dyDescent="0.2">
      <c r="AD32622" s="11" t="s">
        <v>49101</v>
      </c>
      <c r="AE32622" s="10" t="s">
        <v>49102</v>
      </c>
      <c r="AF32622" s="10" t="s">
        <v>729</v>
      </c>
    </row>
    <row r="32623" spans="30:32" x14ac:dyDescent="0.2">
      <c r="AD32623" s="11" t="s">
        <v>49103</v>
      </c>
      <c r="AE32623" s="10" t="s">
        <v>49104</v>
      </c>
      <c r="AF32623" s="10" t="s">
        <v>729</v>
      </c>
    </row>
    <row r="32624" spans="30:32" x14ac:dyDescent="0.2">
      <c r="AD32624" s="11" t="s">
        <v>49105</v>
      </c>
      <c r="AE32624" s="10" t="s">
        <v>49106</v>
      </c>
      <c r="AF32624" s="10" t="s">
        <v>729</v>
      </c>
    </row>
    <row r="32625" spans="30:32" x14ac:dyDescent="0.2">
      <c r="AD32625" s="11" t="s">
        <v>49107</v>
      </c>
      <c r="AE32625" s="10" t="s">
        <v>49108</v>
      </c>
      <c r="AF32625" s="10" t="s">
        <v>729</v>
      </c>
    </row>
    <row r="32626" spans="30:32" x14ac:dyDescent="0.2">
      <c r="AD32626" s="11" t="s">
        <v>49109</v>
      </c>
      <c r="AE32626" s="10" t="s">
        <v>49108</v>
      </c>
      <c r="AF32626" s="10" t="s">
        <v>729</v>
      </c>
    </row>
    <row r="32627" spans="30:32" x14ac:dyDescent="0.2">
      <c r="AD32627" s="11" t="s">
        <v>49110</v>
      </c>
      <c r="AE32627" s="10" t="s">
        <v>49108</v>
      </c>
      <c r="AF32627" s="10" t="s">
        <v>729</v>
      </c>
    </row>
    <row r="32628" spans="30:32" x14ac:dyDescent="0.2">
      <c r="AD32628" s="11" t="s">
        <v>49111</v>
      </c>
      <c r="AE32628" s="10" t="s">
        <v>49112</v>
      </c>
      <c r="AF32628" s="10" t="s">
        <v>729</v>
      </c>
    </row>
    <row r="32629" spans="30:32" x14ac:dyDescent="0.2">
      <c r="AD32629" s="11" t="s">
        <v>49113</v>
      </c>
      <c r="AE32629" s="10" t="s">
        <v>49108</v>
      </c>
      <c r="AF32629" s="10" t="s">
        <v>729</v>
      </c>
    </row>
    <row r="32630" spans="30:32" x14ac:dyDescent="0.2">
      <c r="AD32630" s="11" t="s">
        <v>49114</v>
      </c>
      <c r="AE32630" s="10" t="s">
        <v>22687</v>
      </c>
      <c r="AF32630" s="10" t="s">
        <v>729</v>
      </c>
    </row>
    <row r="32631" spans="30:32" x14ac:dyDescent="0.2">
      <c r="AD32631" s="11" t="s">
        <v>49115</v>
      </c>
      <c r="AE32631" s="10" t="s">
        <v>32420</v>
      </c>
      <c r="AF32631" s="10" t="s">
        <v>729</v>
      </c>
    </row>
    <row r="32632" spans="30:32" x14ac:dyDescent="0.2">
      <c r="AD32632" s="11" t="s">
        <v>49116</v>
      </c>
      <c r="AE32632" s="10" t="s">
        <v>49117</v>
      </c>
      <c r="AF32632" s="10" t="s">
        <v>729</v>
      </c>
    </row>
    <row r="32633" spans="30:32" x14ac:dyDescent="0.2">
      <c r="AD32633" s="11" t="s">
        <v>49118</v>
      </c>
      <c r="AE32633" s="10" t="s">
        <v>49119</v>
      </c>
      <c r="AF32633" s="10" t="s">
        <v>729</v>
      </c>
    </row>
    <row r="32634" spans="30:32" x14ac:dyDescent="0.2">
      <c r="AD32634" s="11" t="s">
        <v>49120</v>
      </c>
      <c r="AE32634" s="10" t="s">
        <v>49121</v>
      </c>
      <c r="AF32634" s="10" t="s">
        <v>729</v>
      </c>
    </row>
    <row r="32635" spans="30:32" x14ac:dyDescent="0.2">
      <c r="AD32635" s="11" t="s">
        <v>49122</v>
      </c>
      <c r="AE32635" s="10" t="s">
        <v>49123</v>
      </c>
      <c r="AF32635" s="10" t="s">
        <v>729</v>
      </c>
    </row>
    <row r="32636" spans="30:32" x14ac:dyDescent="0.2">
      <c r="AD32636" s="11" t="s">
        <v>49124</v>
      </c>
      <c r="AE32636" s="10" t="s">
        <v>49125</v>
      </c>
      <c r="AF32636" s="10" t="s">
        <v>729</v>
      </c>
    </row>
    <row r="32637" spans="30:32" x14ac:dyDescent="0.2">
      <c r="AD32637" s="11" t="s">
        <v>49126</v>
      </c>
      <c r="AE32637" s="10" t="s">
        <v>2485</v>
      </c>
      <c r="AF32637" s="10" t="s">
        <v>729</v>
      </c>
    </row>
    <row r="32638" spans="30:32" x14ac:dyDescent="0.2">
      <c r="AD32638" s="11" t="s">
        <v>49127</v>
      </c>
      <c r="AE32638" s="10" t="s">
        <v>49128</v>
      </c>
      <c r="AF32638" s="10" t="s">
        <v>729</v>
      </c>
    </row>
    <row r="32639" spans="30:32" x14ac:dyDescent="0.2">
      <c r="AD32639" s="11" t="s">
        <v>49129</v>
      </c>
      <c r="AE32639" s="10" t="s">
        <v>8332</v>
      </c>
      <c r="AF32639" s="10" t="s">
        <v>729</v>
      </c>
    </row>
    <row r="32640" spans="30:32" x14ac:dyDescent="0.2">
      <c r="AD32640" s="11" t="s">
        <v>49130</v>
      </c>
      <c r="AE32640" s="10" t="s">
        <v>8332</v>
      </c>
      <c r="AF32640" s="10" t="s">
        <v>729</v>
      </c>
    </row>
    <row r="32641" spans="30:32" x14ac:dyDescent="0.2">
      <c r="AD32641" s="11" t="s">
        <v>49131</v>
      </c>
      <c r="AE32641" s="10" t="s">
        <v>8332</v>
      </c>
      <c r="AF32641" s="10" t="s">
        <v>729</v>
      </c>
    </row>
    <row r="32642" spans="30:32" x14ac:dyDescent="0.2">
      <c r="AD32642" s="11" t="s">
        <v>49132</v>
      </c>
      <c r="AE32642" s="10" t="s">
        <v>8332</v>
      </c>
      <c r="AF32642" s="10" t="s">
        <v>729</v>
      </c>
    </row>
    <row r="32643" spans="30:32" x14ac:dyDescent="0.2">
      <c r="AD32643" s="11" t="s">
        <v>49133</v>
      </c>
      <c r="AE32643" s="10" t="s">
        <v>8332</v>
      </c>
      <c r="AF32643" s="10" t="s">
        <v>729</v>
      </c>
    </row>
    <row r="32644" spans="30:32" x14ac:dyDescent="0.2">
      <c r="AD32644" s="11" t="s">
        <v>49134</v>
      </c>
      <c r="AE32644" s="10" t="s">
        <v>8332</v>
      </c>
      <c r="AF32644" s="10" t="s">
        <v>729</v>
      </c>
    </row>
    <row r="32645" spans="30:32" x14ac:dyDescent="0.2">
      <c r="AD32645" s="11" t="s">
        <v>49135</v>
      </c>
      <c r="AE32645" s="10" t="s">
        <v>8332</v>
      </c>
      <c r="AF32645" s="10" t="s">
        <v>729</v>
      </c>
    </row>
    <row r="32646" spans="30:32" x14ac:dyDescent="0.2">
      <c r="AD32646" s="11" t="s">
        <v>49136</v>
      </c>
      <c r="AE32646" s="10" t="s">
        <v>8332</v>
      </c>
      <c r="AF32646" s="10" t="s">
        <v>729</v>
      </c>
    </row>
    <row r="32647" spans="30:32" x14ac:dyDescent="0.2">
      <c r="AD32647" s="11" t="s">
        <v>49137</v>
      </c>
      <c r="AE32647" s="10" t="s">
        <v>8332</v>
      </c>
      <c r="AF32647" s="10" t="s">
        <v>729</v>
      </c>
    </row>
    <row r="32648" spans="30:32" x14ac:dyDescent="0.2">
      <c r="AD32648" s="11" t="s">
        <v>49138</v>
      </c>
      <c r="AE32648" s="10" t="s">
        <v>49139</v>
      </c>
      <c r="AF32648" s="10" t="s">
        <v>729</v>
      </c>
    </row>
    <row r="32649" spans="30:32" x14ac:dyDescent="0.2">
      <c r="AD32649" s="11" t="s">
        <v>49140</v>
      </c>
      <c r="AE32649" s="10" t="s">
        <v>45661</v>
      </c>
      <c r="AF32649" s="10" t="s">
        <v>729</v>
      </c>
    </row>
    <row r="32650" spans="30:32" x14ac:dyDescent="0.2">
      <c r="AD32650" s="11" t="s">
        <v>49141</v>
      </c>
      <c r="AE32650" s="10" t="s">
        <v>49142</v>
      </c>
      <c r="AF32650" s="10" t="s">
        <v>729</v>
      </c>
    </row>
    <row r="32651" spans="30:32" x14ac:dyDescent="0.2">
      <c r="AD32651" s="11" t="s">
        <v>49143</v>
      </c>
      <c r="AE32651" s="10" t="s">
        <v>49144</v>
      </c>
      <c r="AF32651" s="10" t="s">
        <v>729</v>
      </c>
    </row>
    <row r="32652" spans="30:32" x14ac:dyDescent="0.2">
      <c r="AD32652" s="11" t="s">
        <v>49145</v>
      </c>
      <c r="AE32652" s="10" t="s">
        <v>49146</v>
      </c>
      <c r="AF32652" s="10" t="s">
        <v>729</v>
      </c>
    </row>
    <row r="32653" spans="30:32" x14ac:dyDescent="0.2">
      <c r="AD32653" s="11" t="s">
        <v>49147</v>
      </c>
      <c r="AE32653" s="10" t="s">
        <v>49148</v>
      </c>
      <c r="AF32653" s="10" t="s">
        <v>729</v>
      </c>
    </row>
    <row r="32654" spans="30:32" x14ac:dyDescent="0.2">
      <c r="AD32654" s="11" t="s">
        <v>49149</v>
      </c>
      <c r="AE32654" s="10" t="s">
        <v>18873</v>
      </c>
      <c r="AF32654" s="10" t="s">
        <v>729</v>
      </c>
    </row>
    <row r="32655" spans="30:32" x14ac:dyDescent="0.2">
      <c r="AD32655" s="11" t="s">
        <v>49150</v>
      </c>
      <c r="AE32655" s="10" t="s">
        <v>49151</v>
      </c>
      <c r="AF32655" s="10" t="s">
        <v>729</v>
      </c>
    </row>
    <row r="32656" spans="30:32" x14ac:dyDescent="0.2">
      <c r="AD32656" s="11" t="s">
        <v>49152</v>
      </c>
      <c r="AE32656" s="10" t="s">
        <v>45770</v>
      </c>
      <c r="AF32656" s="10" t="s">
        <v>729</v>
      </c>
    </row>
    <row r="32657" spans="30:32" x14ac:dyDescent="0.2">
      <c r="AD32657" s="11" t="s">
        <v>49153</v>
      </c>
      <c r="AE32657" s="10" t="s">
        <v>49154</v>
      </c>
      <c r="AF32657" s="10" t="s">
        <v>729</v>
      </c>
    </row>
    <row r="32658" spans="30:32" x14ac:dyDescent="0.2">
      <c r="AD32658" s="11" t="s">
        <v>49155</v>
      </c>
      <c r="AE32658" s="10" t="s">
        <v>31875</v>
      </c>
      <c r="AF32658" s="10" t="s">
        <v>729</v>
      </c>
    </row>
    <row r="32659" spans="30:32" x14ac:dyDescent="0.2">
      <c r="AD32659" s="11" t="s">
        <v>49156</v>
      </c>
      <c r="AE32659" s="10" t="s">
        <v>49157</v>
      </c>
      <c r="AF32659" s="10" t="s">
        <v>729</v>
      </c>
    </row>
    <row r="32660" spans="30:32" x14ac:dyDescent="0.2">
      <c r="AD32660" s="11" t="s">
        <v>49158</v>
      </c>
      <c r="AE32660" s="10" t="s">
        <v>17747</v>
      </c>
      <c r="AF32660" s="10" t="s">
        <v>729</v>
      </c>
    </row>
    <row r="32661" spans="30:32" x14ac:dyDescent="0.2">
      <c r="AD32661" s="11" t="s">
        <v>49159</v>
      </c>
      <c r="AE32661" s="10" t="s">
        <v>49160</v>
      </c>
      <c r="AF32661" s="10" t="s">
        <v>729</v>
      </c>
    </row>
    <row r="32662" spans="30:32" x14ac:dyDescent="0.2">
      <c r="AD32662" s="11" t="s">
        <v>49161</v>
      </c>
      <c r="AE32662" s="10" t="s">
        <v>49162</v>
      </c>
      <c r="AF32662" s="10" t="s">
        <v>729</v>
      </c>
    </row>
    <row r="32663" spans="30:32" x14ac:dyDescent="0.2">
      <c r="AD32663" s="11" t="s">
        <v>49163</v>
      </c>
      <c r="AE32663" s="10" t="s">
        <v>49164</v>
      </c>
      <c r="AF32663" s="10" t="s">
        <v>729</v>
      </c>
    </row>
    <row r="32664" spans="30:32" x14ac:dyDescent="0.2">
      <c r="AD32664" s="11" t="s">
        <v>49165</v>
      </c>
      <c r="AE32664" s="10" t="s">
        <v>49166</v>
      </c>
      <c r="AF32664" s="10" t="s">
        <v>729</v>
      </c>
    </row>
    <row r="32665" spans="30:32" x14ac:dyDescent="0.2">
      <c r="AD32665" s="11" t="s">
        <v>49167</v>
      </c>
      <c r="AE32665" s="10" t="s">
        <v>49168</v>
      </c>
      <c r="AF32665" s="10" t="s">
        <v>729</v>
      </c>
    </row>
    <row r="32666" spans="30:32" x14ac:dyDescent="0.2">
      <c r="AD32666" s="11" t="s">
        <v>49169</v>
      </c>
      <c r="AE32666" s="10" t="s">
        <v>49168</v>
      </c>
      <c r="AF32666" s="10" t="s">
        <v>729</v>
      </c>
    </row>
    <row r="32667" spans="30:32" x14ac:dyDescent="0.2">
      <c r="AD32667" s="11" t="s">
        <v>49170</v>
      </c>
      <c r="AE32667" s="10" t="s">
        <v>49171</v>
      </c>
      <c r="AF32667" s="10" t="s">
        <v>729</v>
      </c>
    </row>
    <row r="32668" spans="30:32" x14ac:dyDescent="0.2">
      <c r="AD32668" s="11" t="s">
        <v>49172</v>
      </c>
      <c r="AE32668" s="10" t="s">
        <v>49173</v>
      </c>
      <c r="AF32668" s="10" t="s">
        <v>729</v>
      </c>
    </row>
    <row r="32669" spans="30:32" x14ac:dyDescent="0.2">
      <c r="AD32669" s="11" t="s">
        <v>49174</v>
      </c>
      <c r="AE32669" s="10" t="s">
        <v>49175</v>
      </c>
      <c r="AF32669" s="10" t="s">
        <v>729</v>
      </c>
    </row>
    <row r="32670" spans="30:32" x14ac:dyDescent="0.2">
      <c r="AD32670" s="11" t="s">
        <v>49176</v>
      </c>
      <c r="AE32670" s="10" t="s">
        <v>25758</v>
      </c>
      <c r="AF32670" s="10" t="s">
        <v>729</v>
      </c>
    </row>
    <row r="32671" spans="30:32" x14ac:dyDescent="0.2">
      <c r="AD32671" s="11" t="s">
        <v>49177</v>
      </c>
      <c r="AE32671" s="10" t="s">
        <v>49178</v>
      </c>
      <c r="AF32671" s="10" t="s">
        <v>729</v>
      </c>
    </row>
    <row r="32672" spans="30:32" x14ac:dyDescent="0.2">
      <c r="AD32672" s="11" t="s">
        <v>49179</v>
      </c>
      <c r="AE32672" s="10" t="s">
        <v>49180</v>
      </c>
      <c r="AF32672" s="10" t="s">
        <v>729</v>
      </c>
    </row>
    <row r="32673" spans="30:32" x14ac:dyDescent="0.2">
      <c r="AD32673" s="11" t="s">
        <v>49181</v>
      </c>
      <c r="AE32673" s="10" t="s">
        <v>49182</v>
      </c>
      <c r="AF32673" s="10" t="s">
        <v>729</v>
      </c>
    </row>
    <row r="32674" spans="30:32" x14ac:dyDescent="0.2">
      <c r="AD32674" s="11" t="s">
        <v>49183</v>
      </c>
      <c r="AE32674" s="10" t="s">
        <v>49184</v>
      </c>
      <c r="AF32674" s="10" t="s">
        <v>729</v>
      </c>
    </row>
    <row r="32675" spans="30:32" x14ac:dyDescent="0.2">
      <c r="AD32675" s="11" t="s">
        <v>49185</v>
      </c>
      <c r="AE32675" s="10" t="s">
        <v>49186</v>
      </c>
      <c r="AF32675" s="10" t="s">
        <v>729</v>
      </c>
    </row>
    <row r="32676" spans="30:32" x14ac:dyDescent="0.2">
      <c r="AD32676" s="11" t="s">
        <v>49187</v>
      </c>
      <c r="AE32676" s="10" t="s">
        <v>2545</v>
      </c>
      <c r="AF32676" s="10" t="s">
        <v>729</v>
      </c>
    </row>
    <row r="32677" spans="30:32" x14ac:dyDescent="0.2">
      <c r="AD32677" s="11" t="s">
        <v>49188</v>
      </c>
      <c r="AE32677" s="10" t="s">
        <v>49189</v>
      </c>
      <c r="AF32677" s="10" t="s">
        <v>729</v>
      </c>
    </row>
    <row r="32678" spans="30:32" x14ac:dyDescent="0.2">
      <c r="AD32678" s="11" t="s">
        <v>49190</v>
      </c>
      <c r="AE32678" s="10" t="s">
        <v>49191</v>
      </c>
      <c r="AF32678" s="10" t="s">
        <v>729</v>
      </c>
    </row>
    <row r="32679" spans="30:32" x14ac:dyDescent="0.2">
      <c r="AD32679" s="11" t="s">
        <v>49192</v>
      </c>
      <c r="AE32679" s="10" t="s">
        <v>49193</v>
      </c>
      <c r="AF32679" s="10" t="s">
        <v>729</v>
      </c>
    </row>
    <row r="32680" spans="30:32" x14ac:dyDescent="0.2">
      <c r="AD32680" s="11" t="s">
        <v>49194</v>
      </c>
      <c r="AE32680" s="10" t="s">
        <v>49195</v>
      </c>
      <c r="AF32680" s="10" t="s">
        <v>729</v>
      </c>
    </row>
    <row r="32681" spans="30:32" x14ac:dyDescent="0.2">
      <c r="AD32681" s="11" t="s">
        <v>49196</v>
      </c>
      <c r="AE32681" s="10" t="s">
        <v>12455</v>
      </c>
      <c r="AF32681" s="10" t="s">
        <v>729</v>
      </c>
    </row>
    <row r="32682" spans="30:32" x14ac:dyDescent="0.2">
      <c r="AD32682" s="11" t="s">
        <v>49197</v>
      </c>
      <c r="AE32682" s="10" t="s">
        <v>49198</v>
      </c>
      <c r="AF32682" s="10" t="s">
        <v>729</v>
      </c>
    </row>
    <row r="32683" spans="30:32" x14ac:dyDescent="0.2">
      <c r="AD32683" s="11" t="s">
        <v>49199</v>
      </c>
      <c r="AE32683" s="10" t="s">
        <v>49200</v>
      </c>
      <c r="AF32683" s="10" t="s">
        <v>729</v>
      </c>
    </row>
    <row r="32684" spans="30:32" x14ac:dyDescent="0.2">
      <c r="AD32684" s="11" t="s">
        <v>49201</v>
      </c>
      <c r="AE32684" s="10" t="s">
        <v>49202</v>
      </c>
      <c r="AF32684" s="10" t="s">
        <v>729</v>
      </c>
    </row>
    <row r="32685" spans="30:32" x14ac:dyDescent="0.2">
      <c r="AD32685" s="11" t="s">
        <v>49203</v>
      </c>
      <c r="AE32685" s="10" t="s">
        <v>49204</v>
      </c>
      <c r="AF32685" s="10" t="s">
        <v>729</v>
      </c>
    </row>
    <row r="32686" spans="30:32" x14ac:dyDescent="0.2">
      <c r="AD32686" s="11" t="s">
        <v>49205</v>
      </c>
      <c r="AE32686" s="10" t="s">
        <v>7877</v>
      </c>
      <c r="AF32686" s="10" t="s">
        <v>729</v>
      </c>
    </row>
    <row r="32687" spans="30:32" x14ac:dyDescent="0.2">
      <c r="AD32687" s="11" t="s">
        <v>49206</v>
      </c>
      <c r="AE32687" s="10" t="s">
        <v>49207</v>
      </c>
      <c r="AF32687" s="10" t="s">
        <v>729</v>
      </c>
    </row>
    <row r="32688" spans="30:32" x14ac:dyDescent="0.2">
      <c r="AD32688" s="11" t="s">
        <v>49208</v>
      </c>
      <c r="AE32688" s="10" t="s">
        <v>49209</v>
      </c>
      <c r="AF32688" s="10" t="s">
        <v>729</v>
      </c>
    </row>
    <row r="32689" spans="30:32" x14ac:dyDescent="0.2">
      <c r="AD32689" s="11" t="s">
        <v>49210</v>
      </c>
      <c r="AE32689" s="10" t="s">
        <v>49211</v>
      </c>
      <c r="AF32689" s="10" t="s">
        <v>729</v>
      </c>
    </row>
    <row r="32690" spans="30:32" x14ac:dyDescent="0.2">
      <c r="AD32690" s="11" t="s">
        <v>49212</v>
      </c>
      <c r="AE32690" s="10" t="s">
        <v>49213</v>
      </c>
      <c r="AF32690" s="10" t="s">
        <v>729</v>
      </c>
    </row>
    <row r="32691" spans="30:32" x14ac:dyDescent="0.2">
      <c r="AD32691" s="11" t="s">
        <v>49214</v>
      </c>
      <c r="AE32691" s="10" t="s">
        <v>31907</v>
      </c>
      <c r="AF32691" s="10" t="s">
        <v>729</v>
      </c>
    </row>
    <row r="32692" spans="30:32" x14ac:dyDescent="0.2">
      <c r="AD32692" s="11" t="s">
        <v>49215</v>
      </c>
      <c r="AE32692" s="10" t="s">
        <v>49216</v>
      </c>
      <c r="AF32692" s="10" t="s">
        <v>729</v>
      </c>
    </row>
    <row r="32693" spans="30:32" x14ac:dyDescent="0.2">
      <c r="AD32693" s="11" t="s">
        <v>49217</v>
      </c>
      <c r="AE32693" s="10" t="s">
        <v>7871</v>
      </c>
      <c r="AF32693" s="10" t="s">
        <v>729</v>
      </c>
    </row>
    <row r="32694" spans="30:32" x14ac:dyDescent="0.2">
      <c r="AD32694" s="11" t="s">
        <v>49218</v>
      </c>
      <c r="AE32694" s="10" t="s">
        <v>49219</v>
      </c>
      <c r="AF32694" s="10" t="s">
        <v>729</v>
      </c>
    </row>
    <row r="32695" spans="30:32" x14ac:dyDescent="0.2">
      <c r="AD32695" s="11" t="s">
        <v>49220</v>
      </c>
      <c r="AE32695" s="10" t="s">
        <v>16307</v>
      </c>
      <c r="AF32695" s="10" t="s">
        <v>729</v>
      </c>
    </row>
    <row r="32696" spans="30:32" x14ac:dyDescent="0.2">
      <c r="AD32696" s="11" t="s">
        <v>49221</v>
      </c>
      <c r="AE32696" s="10" t="s">
        <v>49222</v>
      </c>
      <c r="AF32696" s="10" t="s">
        <v>729</v>
      </c>
    </row>
    <row r="32697" spans="30:32" x14ac:dyDescent="0.2">
      <c r="AD32697" s="11" t="s">
        <v>49223</v>
      </c>
      <c r="AE32697" s="10" t="s">
        <v>31165</v>
      </c>
      <c r="AF32697" s="10" t="s">
        <v>729</v>
      </c>
    </row>
    <row r="32698" spans="30:32" x14ac:dyDescent="0.2">
      <c r="AD32698" s="11" t="s">
        <v>49224</v>
      </c>
      <c r="AE32698" s="10" t="s">
        <v>49225</v>
      </c>
      <c r="AF32698" s="10" t="s">
        <v>729</v>
      </c>
    </row>
    <row r="32699" spans="30:32" x14ac:dyDescent="0.2">
      <c r="AD32699" s="11" t="s">
        <v>49226</v>
      </c>
      <c r="AE32699" s="10" t="s">
        <v>7898</v>
      </c>
      <c r="AF32699" s="10" t="s">
        <v>729</v>
      </c>
    </row>
    <row r="32700" spans="30:32" x14ac:dyDescent="0.2">
      <c r="AD32700" s="11" t="s">
        <v>49227</v>
      </c>
      <c r="AE32700" s="10" t="s">
        <v>49228</v>
      </c>
      <c r="AF32700" s="10" t="s">
        <v>729</v>
      </c>
    </row>
    <row r="32701" spans="30:32" x14ac:dyDescent="0.2">
      <c r="AD32701" s="11" t="s">
        <v>49229</v>
      </c>
      <c r="AE32701" s="10" t="s">
        <v>49230</v>
      </c>
      <c r="AF32701" s="10" t="s">
        <v>729</v>
      </c>
    </row>
    <row r="32702" spans="30:32" x14ac:dyDescent="0.2">
      <c r="AD32702" s="11" t="s">
        <v>49231</v>
      </c>
      <c r="AE32702" s="10" t="s">
        <v>49232</v>
      </c>
      <c r="AF32702" s="10" t="s">
        <v>729</v>
      </c>
    </row>
    <row r="32703" spans="30:32" x14ac:dyDescent="0.2">
      <c r="AD32703" s="11" t="s">
        <v>49233</v>
      </c>
      <c r="AE32703" s="10" t="s">
        <v>49234</v>
      </c>
      <c r="AF32703" s="10" t="s">
        <v>729</v>
      </c>
    </row>
    <row r="32704" spans="30:32" x14ac:dyDescent="0.2">
      <c r="AD32704" s="11" t="s">
        <v>49235</v>
      </c>
      <c r="AE32704" s="10" t="s">
        <v>49236</v>
      </c>
      <c r="AF32704" s="10" t="s">
        <v>729</v>
      </c>
    </row>
    <row r="32705" spans="30:32" x14ac:dyDescent="0.2">
      <c r="AD32705" s="11" t="s">
        <v>49237</v>
      </c>
      <c r="AE32705" s="10" t="s">
        <v>49238</v>
      </c>
      <c r="AF32705" s="10" t="s">
        <v>729</v>
      </c>
    </row>
    <row r="32706" spans="30:32" x14ac:dyDescent="0.2">
      <c r="AD32706" s="11" t="s">
        <v>49239</v>
      </c>
      <c r="AE32706" s="10" t="s">
        <v>49240</v>
      </c>
      <c r="AF32706" s="10" t="s">
        <v>729</v>
      </c>
    </row>
    <row r="32707" spans="30:32" x14ac:dyDescent="0.2">
      <c r="AD32707" s="11" t="s">
        <v>49241</v>
      </c>
      <c r="AE32707" s="10" t="s">
        <v>49242</v>
      </c>
      <c r="AF32707" s="10" t="s">
        <v>729</v>
      </c>
    </row>
    <row r="32708" spans="30:32" x14ac:dyDescent="0.2">
      <c r="AD32708" s="11" t="s">
        <v>49243</v>
      </c>
      <c r="AE32708" s="10" t="s">
        <v>1487</v>
      </c>
      <c r="AF32708" s="10" t="s">
        <v>729</v>
      </c>
    </row>
    <row r="32709" spans="30:32" x14ac:dyDescent="0.2">
      <c r="AD32709" s="11" t="s">
        <v>49244</v>
      </c>
      <c r="AE32709" s="10" t="s">
        <v>1487</v>
      </c>
      <c r="AF32709" s="10" t="s">
        <v>729</v>
      </c>
    </row>
    <row r="32710" spans="30:32" x14ac:dyDescent="0.2">
      <c r="AD32710" s="11" t="s">
        <v>49245</v>
      </c>
      <c r="AE32710" s="10" t="s">
        <v>49246</v>
      </c>
      <c r="AF32710" s="10" t="s">
        <v>729</v>
      </c>
    </row>
    <row r="32711" spans="30:32" x14ac:dyDescent="0.2">
      <c r="AD32711" s="11" t="s">
        <v>49247</v>
      </c>
      <c r="AE32711" s="10" t="s">
        <v>4273</v>
      </c>
      <c r="AF32711" s="10" t="s">
        <v>729</v>
      </c>
    </row>
    <row r="32712" spans="30:32" x14ac:dyDescent="0.2">
      <c r="AD32712" s="11" t="s">
        <v>49248</v>
      </c>
      <c r="AE32712" s="10" t="s">
        <v>49249</v>
      </c>
      <c r="AF32712" s="10" t="s">
        <v>729</v>
      </c>
    </row>
    <row r="32713" spans="30:32" x14ac:dyDescent="0.2">
      <c r="AD32713" s="11" t="s">
        <v>49250</v>
      </c>
      <c r="AE32713" s="10" t="s">
        <v>49251</v>
      </c>
      <c r="AF32713" s="10" t="s">
        <v>729</v>
      </c>
    </row>
    <row r="32714" spans="30:32" x14ac:dyDescent="0.2">
      <c r="AD32714" s="11" t="s">
        <v>49252</v>
      </c>
      <c r="AE32714" s="10" t="s">
        <v>24223</v>
      </c>
      <c r="AF32714" s="10" t="s">
        <v>729</v>
      </c>
    </row>
    <row r="32715" spans="30:32" x14ac:dyDescent="0.2">
      <c r="AD32715" s="11" t="s">
        <v>49253</v>
      </c>
      <c r="AE32715" s="10" t="s">
        <v>20078</v>
      </c>
      <c r="AF32715" s="10" t="s">
        <v>729</v>
      </c>
    </row>
    <row r="32716" spans="30:32" x14ac:dyDescent="0.2">
      <c r="AD32716" s="11" t="s">
        <v>49254</v>
      </c>
      <c r="AE32716" s="10" t="s">
        <v>32472</v>
      </c>
      <c r="AF32716" s="10" t="s">
        <v>729</v>
      </c>
    </row>
    <row r="32717" spans="30:32" x14ac:dyDescent="0.2">
      <c r="AD32717" s="11" t="s">
        <v>49255</v>
      </c>
      <c r="AE32717" s="10" t="s">
        <v>30787</v>
      </c>
      <c r="AF32717" s="10" t="s">
        <v>729</v>
      </c>
    </row>
    <row r="32718" spans="30:32" x14ac:dyDescent="0.2">
      <c r="AD32718" s="11" t="s">
        <v>49256</v>
      </c>
      <c r="AE32718" s="10" t="s">
        <v>30787</v>
      </c>
      <c r="AF32718" s="10" t="s">
        <v>729</v>
      </c>
    </row>
    <row r="32719" spans="30:32" x14ac:dyDescent="0.2">
      <c r="AD32719" s="11" t="s">
        <v>49257</v>
      </c>
      <c r="AE32719" s="10" t="s">
        <v>30787</v>
      </c>
      <c r="AF32719" s="10" t="s">
        <v>729</v>
      </c>
    </row>
    <row r="32720" spans="30:32" x14ac:dyDescent="0.2">
      <c r="AD32720" s="11" t="s">
        <v>49258</v>
      </c>
      <c r="AE32720" s="10" t="s">
        <v>30787</v>
      </c>
      <c r="AF32720" s="10" t="s">
        <v>729</v>
      </c>
    </row>
    <row r="32721" spans="30:32" x14ac:dyDescent="0.2">
      <c r="AD32721" s="11" t="s">
        <v>49259</v>
      </c>
      <c r="AE32721" s="10" t="s">
        <v>30787</v>
      </c>
      <c r="AF32721" s="10" t="s">
        <v>729</v>
      </c>
    </row>
    <row r="32722" spans="30:32" x14ac:dyDescent="0.2">
      <c r="AD32722" s="11" t="s">
        <v>49260</v>
      </c>
      <c r="AE32722" s="10" t="s">
        <v>30787</v>
      </c>
      <c r="AF32722" s="10" t="s">
        <v>729</v>
      </c>
    </row>
    <row r="32723" spans="30:32" x14ac:dyDescent="0.2">
      <c r="AD32723" s="11" t="s">
        <v>49261</v>
      </c>
      <c r="AE32723" s="10" t="s">
        <v>6158</v>
      </c>
      <c r="AF32723" s="10" t="s">
        <v>729</v>
      </c>
    </row>
    <row r="32724" spans="30:32" x14ac:dyDescent="0.2">
      <c r="AD32724" s="11" t="s">
        <v>49262</v>
      </c>
      <c r="AE32724" s="10" t="s">
        <v>33170</v>
      </c>
      <c r="AF32724" s="10" t="s">
        <v>729</v>
      </c>
    </row>
    <row r="32725" spans="30:32" x14ac:dyDescent="0.2">
      <c r="AD32725" s="11" t="s">
        <v>49263</v>
      </c>
      <c r="AE32725" s="10" t="s">
        <v>49264</v>
      </c>
      <c r="AF32725" s="10" t="s">
        <v>729</v>
      </c>
    </row>
    <row r="32726" spans="30:32" x14ac:dyDescent="0.2">
      <c r="AD32726" s="11" t="s">
        <v>49265</v>
      </c>
      <c r="AE32726" s="10" t="s">
        <v>49266</v>
      </c>
      <c r="AF32726" s="10" t="s">
        <v>729</v>
      </c>
    </row>
    <row r="32727" spans="30:32" x14ac:dyDescent="0.2">
      <c r="AD32727" s="11" t="s">
        <v>49267</v>
      </c>
      <c r="AE32727" s="10" t="s">
        <v>49268</v>
      </c>
      <c r="AF32727" s="10" t="s">
        <v>729</v>
      </c>
    </row>
    <row r="32728" spans="30:32" x14ac:dyDescent="0.2">
      <c r="AD32728" s="11" t="s">
        <v>49269</v>
      </c>
      <c r="AE32728" s="10" t="s">
        <v>44868</v>
      </c>
      <c r="AF32728" s="10" t="s">
        <v>729</v>
      </c>
    </row>
    <row r="32729" spans="30:32" x14ac:dyDescent="0.2">
      <c r="AD32729" s="11" t="s">
        <v>49270</v>
      </c>
      <c r="AE32729" s="10" t="s">
        <v>49271</v>
      </c>
      <c r="AF32729" s="10" t="s">
        <v>729</v>
      </c>
    </row>
    <row r="32730" spans="30:32" x14ac:dyDescent="0.2">
      <c r="AD32730" s="11" t="s">
        <v>49272</v>
      </c>
      <c r="AE32730" s="10" t="s">
        <v>980</v>
      </c>
      <c r="AF32730" s="10" t="s">
        <v>729</v>
      </c>
    </row>
    <row r="32731" spans="30:32" x14ac:dyDescent="0.2">
      <c r="AD32731" s="11" t="s">
        <v>49273</v>
      </c>
      <c r="AE32731" s="10" t="s">
        <v>980</v>
      </c>
      <c r="AF32731" s="10" t="s">
        <v>729</v>
      </c>
    </row>
    <row r="32732" spans="30:32" x14ac:dyDescent="0.2">
      <c r="AD32732" s="11" t="s">
        <v>49274</v>
      </c>
      <c r="AE32732" s="10" t="s">
        <v>980</v>
      </c>
      <c r="AF32732" s="10" t="s">
        <v>729</v>
      </c>
    </row>
    <row r="32733" spans="30:32" x14ac:dyDescent="0.2">
      <c r="AD32733" s="11" t="s">
        <v>49275</v>
      </c>
      <c r="AE32733" s="10" t="s">
        <v>980</v>
      </c>
      <c r="AF32733" s="10" t="s">
        <v>729</v>
      </c>
    </row>
    <row r="32734" spans="30:32" x14ac:dyDescent="0.2">
      <c r="AD32734" s="11" t="s">
        <v>49276</v>
      </c>
      <c r="AE32734" s="10" t="s">
        <v>980</v>
      </c>
      <c r="AF32734" s="10" t="s">
        <v>729</v>
      </c>
    </row>
    <row r="32735" spans="30:32" x14ac:dyDescent="0.2">
      <c r="AD32735" s="11" t="s">
        <v>49277</v>
      </c>
      <c r="AE32735" s="10" t="s">
        <v>980</v>
      </c>
      <c r="AF32735" s="10" t="s">
        <v>729</v>
      </c>
    </row>
    <row r="32736" spans="30:32" x14ac:dyDescent="0.2">
      <c r="AD32736" s="11" t="s">
        <v>49278</v>
      </c>
      <c r="AE32736" s="10" t="s">
        <v>980</v>
      </c>
      <c r="AF32736" s="10" t="s">
        <v>729</v>
      </c>
    </row>
    <row r="32737" spans="30:32" x14ac:dyDescent="0.2">
      <c r="AD32737" s="11" t="s">
        <v>49279</v>
      </c>
      <c r="AE32737" s="10" t="s">
        <v>980</v>
      </c>
      <c r="AF32737" s="10" t="s">
        <v>729</v>
      </c>
    </row>
    <row r="32738" spans="30:32" x14ac:dyDescent="0.2">
      <c r="AD32738" s="11" t="s">
        <v>49280</v>
      </c>
      <c r="AE32738" s="10" t="s">
        <v>980</v>
      </c>
      <c r="AF32738" s="10" t="s">
        <v>729</v>
      </c>
    </row>
    <row r="32739" spans="30:32" x14ac:dyDescent="0.2">
      <c r="AD32739" s="11" t="s">
        <v>49281</v>
      </c>
      <c r="AE32739" s="10" t="s">
        <v>980</v>
      </c>
      <c r="AF32739" s="10" t="s">
        <v>729</v>
      </c>
    </row>
    <row r="32740" spans="30:32" x14ac:dyDescent="0.2">
      <c r="AD32740" s="11" t="s">
        <v>49282</v>
      </c>
      <c r="AE32740" s="10" t="s">
        <v>980</v>
      </c>
      <c r="AF32740" s="10" t="s">
        <v>729</v>
      </c>
    </row>
    <row r="32741" spans="30:32" x14ac:dyDescent="0.2">
      <c r="AD32741" s="11" t="s">
        <v>49283</v>
      </c>
      <c r="AE32741" s="10" t="s">
        <v>980</v>
      </c>
      <c r="AF32741" s="10" t="s">
        <v>729</v>
      </c>
    </row>
    <row r="32742" spans="30:32" x14ac:dyDescent="0.2">
      <c r="AD32742" s="11" t="s">
        <v>49284</v>
      </c>
      <c r="AE32742" s="10" t="s">
        <v>980</v>
      </c>
      <c r="AF32742" s="10" t="s">
        <v>729</v>
      </c>
    </row>
    <row r="32743" spans="30:32" x14ac:dyDescent="0.2">
      <c r="AD32743" s="11" t="s">
        <v>49285</v>
      </c>
      <c r="AE32743" s="10" t="s">
        <v>980</v>
      </c>
      <c r="AF32743" s="10" t="s">
        <v>729</v>
      </c>
    </row>
    <row r="32744" spans="30:32" x14ac:dyDescent="0.2">
      <c r="AD32744" s="11" t="s">
        <v>49286</v>
      </c>
      <c r="AE32744" s="10" t="s">
        <v>980</v>
      </c>
      <c r="AF32744" s="10" t="s">
        <v>729</v>
      </c>
    </row>
    <row r="32745" spans="30:32" x14ac:dyDescent="0.2">
      <c r="AD32745" s="11" t="s">
        <v>49287</v>
      </c>
      <c r="AE32745" s="10" t="s">
        <v>980</v>
      </c>
      <c r="AF32745" s="10" t="s">
        <v>729</v>
      </c>
    </row>
    <row r="32746" spans="30:32" x14ac:dyDescent="0.2">
      <c r="AD32746" s="11" t="s">
        <v>49288</v>
      </c>
      <c r="AE32746" s="10" t="s">
        <v>980</v>
      </c>
      <c r="AF32746" s="10" t="s">
        <v>729</v>
      </c>
    </row>
    <row r="32747" spans="30:32" x14ac:dyDescent="0.2">
      <c r="AD32747" s="11" t="s">
        <v>49289</v>
      </c>
      <c r="AE32747" s="10" t="s">
        <v>980</v>
      </c>
      <c r="AF32747" s="10" t="s">
        <v>729</v>
      </c>
    </row>
    <row r="32748" spans="30:32" x14ac:dyDescent="0.2">
      <c r="AD32748" s="11" t="s">
        <v>49290</v>
      </c>
      <c r="AE32748" s="10" t="s">
        <v>980</v>
      </c>
      <c r="AF32748" s="10" t="s">
        <v>729</v>
      </c>
    </row>
    <row r="32749" spans="30:32" x14ac:dyDescent="0.2">
      <c r="AD32749" s="11" t="s">
        <v>49291</v>
      </c>
      <c r="AE32749" s="10" t="s">
        <v>980</v>
      </c>
      <c r="AF32749" s="10" t="s">
        <v>729</v>
      </c>
    </row>
    <row r="32750" spans="30:32" x14ac:dyDescent="0.2">
      <c r="AD32750" s="11" t="s">
        <v>49292</v>
      </c>
      <c r="AE32750" s="10" t="s">
        <v>980</v>
      </c>
      <c r="AF32750" s="10" t="s">
        <v>729</v>
      </c>
    </row>
    <row r="32751" spans="30:32" x14ac:dyDescent="0.2">
      <c r="AD32751" s="11" t="s">
        <v>49293</v>
      </c>
      <c r="AE32751" s="10" t="s">
        <v>980</v>
      </c>
      <c r="AF32751" s="10" t="s">
        <v>729</v>
      </c>
    </row>
    <row r="32752" spans="30:32" x14ac:dyDescent="0.2">
      <c r="AD32752" s="11" t="s">
        <v>49294</v>
      </c>
      <c r="AE32752" s="10" t="s">
        <v>980</v>
      </c>
      <c r="AF32752" s="10" t="s">
        <v>729</v>
      </c>
    </row>
    <row r="32753" spans="30:32" x14ac:dyDescent="0.2">
      <c r="AD32753" s="11" t="s">
        <v>49295</v>
      </c>
      <c r="AE32753" s="10" t="s">
        <v>980</v>
      </c>
      <c r="AF32753" s="10" t="s">
        <v>729</v>
      </c>
    </row>
    <row r="32754" spans="30:32" x14ac:dyDescent="0.2">
      <c r="AD32754" s="11" t="s">
        <v>49296</v>
      </c>
      <c r="AE32754" s="10" t="s">
        <v>980</v>
      </c>
      <c r="AF32754" s="10" t="s">
        <v>729</v>
      </c>
    </row>
    <row r="32755" spans="30:32" x14ac:dyDescent="0.2">
      <c r="AD32755" s="11" t="s">
        <v>49297</v>
      </c>
      <c r="AE32755" s="10" t="s">
        <v>980</v>
      </c>
      <c r="AF32755" s="10" t="s">
        <v>729</v>
      </c>
    </row>
    <row r="32756" spans="30:32" x14ac:dyDescent="0.2">
      <c r="AD32756" s="11" t="s">
        <v>49298</v>
      </c>
      <c r="AE32756" s="10" t="s">
        <v>980</v>
      </c>
      <c r="AF32756" s="10" t="s">
        <v>729</v>
      </c>
    </row>
    <row r="32757" spans="30:32" x14ac:dyDescent="0.2">
      <c r="AD32757" s="11" t="s">
        <v>49299</v>
      </c>
      <c r="AE32757" s="10" t="s">
        <v>980</v>
      </c>
      <c r="AF32757" s="10" t="s">
        <v>729</v>
      </c>
    </row>
    <row r="32758" spans="30:32" x14ac:dyDescent="0.2">
      <c r="AD32758" s="11" t="s">
        <v>49300</v>
      </c>
      <c r="AE32758" s="10" t="s">
        <v>980</v>
      </c>
      <c r="AF32758" s="10" t="s">
        <v>729</v>
      </c>
    </row>
    <row r="32759" spans="30:32" x14ac:dyDescent="0.2">
      <c r="AD32759" s="11" t="s">
        <v>49301</v>
      </c>
      <c r="AE32759" s="10" t="s">
        <v>980</v>
      </c>
      <c r="AF32759" s="10" t="s">
        <v>729</v>
      </c>
    </row>
    <row r="32760" spans="30:32" x14ac:dyDescent="0.2">
      <c r="AD32760" s="11" t="s">
        <v>49302</v>
      </c>
      <c r="AE32760" s="10" t="s">
        <v>980</v>
      </c>
      <c r="AF32760" s="10" t="s">
        <v>729</v>
      </c>
    </row>
    <row r="32761" spans="30:32" x14ac:dyDescent="0.2">
      <c r="AD32761" s="11" t="s">
        <v>49303</v>
      </c>
      <c r="AE32761" s="10" t="s">
        <v>980</v>
      </c>
      <c r="AF32761" s="10" t="s">
        <v>729</v>
      </c>
    </row>
    <row r="32762" spans="30:32" x14ac:dyDescent="0.2">
      <c r="AD32762" s="11" t="s">
        <v>49304</v>
      </c>
      <c r="AE32762" s="10" t="s">
        <v>980</v>
      </c>
      <c r="AF32762" s="10" t="s">
        <v>729</v>
      </c>
    </row>
    <row r="32763" spans="30:32" x14ac:dyDescent="0.2">
      <c r="AD32763" s="11" t="s">
        <v>49305</v>
      </c>
      <c r="AE32763" s="10" t="s">
        <v>980</v>
      </c>
      <c r="AF32763" s="10" t="s">
        <v>729</v>
      </c>
    </row>
    <row r="32764" spans="30:32" x14ac:dyDescent="0.2">
      <c r="AD32764" s="11" t="s">
        <v>49306</v>
      </c>
      <c r="AE32764" s="10" t="s">
        <v>980</v>
      </c>
      <c r="AF32764" s="10" t="s">
        <v>729</v>
      </c>
    </row>
    <row r="32765" spans="30:32" x14ac:dyDescent="0.2">
      <c r="AD32765" s="11" t="s">
        <v>49307</v>
      </c>
      <c r="AE32765" s="10" t="s">
        <v>49308</v>
      </c>
      <c r="AF32765" s="10" t="s">
        <v>729</v>
      </c>
    </row>
    <row r="32766" spans="30:32" x14ac:dyDescent="0.2">
      <c r="AD32766" s="11" t="s">
        <v>49309</v>
      </c>
      <c r="AE32766" s="10" t="s">
        <v>980</v>
      </c>
      <c r="AF32766" s="10" t="s">
        <v>729</v>
      </c>
    </row>
    <row r="32767" spans="30:32" x14ac:dyDescent="0.2">
      <c r="AD32767" s="11" t="s">
        <v>49310</v>
      </c>
      <c r="AE32767" s="10" t="s">
        <v>980</v>
      </c>
      <c r="AF32767" s="10" t="s">
        <v>729</v>
      </c>
    </row>
    <row r="32768" spans="30:32" x14ac:dyDescent="0.2">
      <c r="AD32768" s="11" t="s">
        <v>49311</v>
      </c>
      <c r="AE32768" s="10" t="s">
        <v>980</v>
      </c>
      <c r="AF32768" s="10" t="s">
        <v>729</v>
      </c>
    </row>
    <row r="32769" spans="30:32" x14ac:dyDescent="0.2">
      <c r="AD32769" s="11" t="s">
        <v>49312</v>
      </c>
      <c r="AE32769" s="10" t="s">
        <v>980</v>
      </c>
      <c r="AF32769" s="10" t="s">
        <v>729</v>
      </c>
    </row>
    <row r="32770" spans="30:32" x14ac:dyDescent="0.2">
      <c r="AD32770" s="11" t="s">
        <v>49313</v>
      </c>
      <c r="AE32770" s="10" t="s">
        <v>980</v>
      </c>
      <c r="AF32770" s="10" t="s">
        <v>729</v>
      </c>
    </row>
    <row r="32771" spans="30:32" x14ac:dyDescent="0.2">
      <c r="AD32771" s="11" t="s">
        <v>49314</v>
      </c>
      <c r="AE32771" s="10" t="s">
        <v>980</v>
      </c>
      <c r="AF32771" s="10" t="s">
        <v>729</v>
      </c>
    </row>
    <row r="32772" spans="30:32" x14ac:dyDescent="0.2">
      <c r="AD32772" s="11" t="s">
        <v>49315</v>
      </c>
      <c r="AE32772" s="10" t="s">
        <v>980</v>
      </c>
      <c r="AF32772" s="10" t="s">
        <v>729</v>
      </c>
    </row>
    <row r="32773" spans="30:32" x14ac:dyDescent="0.2">
      <c r="AD32773" s="11" t="s">
        <v>49316</v>
      </c>
      <c r="AE32773" s="10" t="s">
        <v>980</v>
      </c>
      <c r="AF32773" s="10" t="s">
        <v>729</v>
      </c>
    </row>
    <row r="32774" spans="30:32" x14ac:dyDescent="0.2">
      <c r="AD32774" s="11" t="s">
        <v>49317</v>
      </c>
      <c r="AE32774" s="10" t="s">
        <v>980</v>
      </c>
      <c r="AF32774" s="10" t="s">
        <v>729</v>
      </c>
    </row>
    <row r="32775" spans="30:32" x14ac:dyDescent="0.2">
      <c r="AD32775" s="11" t="s">
        <v>49318</v>
      </c>
      <c r="AE32775" s="10" t="s">
        <v>980</v>
      </c>
      <c r="AF32775" s="10" t="s">
        <v>729</v>
      </c>
    </row>
    <row r="32776" spans="30:32" x14ac:dyDescent="0.2">
      <c r="AD32776" s="11" t="s">
        <v>49319</v>
      </c>
      <c r="AE32776" s="10" t="s">
        <v>980</v>
      </c>
      <c r="AF32776" s="10" t="s">
        <v>729</v>
      </c>
    </row>
    <row r="32777" spans="30:32" x14ac:dyDescent="0.2">
      <c r="AD32777" s="11" t="s">
        <v>49320</v>
      </c>
      <c r="AE32777" s="10" t="s">
        <v>980</v>
      </c>
      <c r="AF32777" s="10" t="s">
        <v>729</v>
      </c>
    </row>
    <row r="32778" spans="30:32" x14ac:dyDescent="0.2">
      <c r="AD32778" s="11" t="s">
        <v>49321</v>
      </c>
      <c r="AE32778" s="10" t="s">
        <v>980</v>
      </c>
      <c r="AF32778" s="10" t="s">
        <v>729</v>
      </c>
    </row>
    <row r="32779" spans="30:32" x14ac:dyDescent="0.2">
      <c r="AD32779" s="11" t="s">
        <v>49322</v>
      </c>
      <c r="AE32779" s="10" t="s">
        <v>980</v>
      </c>
      <c r="AF32779" s="10" t="s">
        <v>729</v>
      </c>
    </row>
    <row r="32780" spans="30:32" x14ac:dyDescent="0.2">
      <c r="AD32780" s="11" t="s">
        <v>49323</v>
      </c>
      <c r="AE32780" s="10" t="s">
        <v>980</v>
      </c>
      <c r="AF32780" s="10" t="s">
        <v>729</v>
      </c>
    </row>
    <row r="32781" spans="30:32" x14ac:dyDescent="0.2">
      <c r="AD32781" s="11" t="s">
        <v>49324</v>
      </c>
      <c r="AE32781" s="10" t="s">
        <v>980</v>
      </c>
      <c r="AF32781" s="10" t="s">
        <v>729</v>
      </c>
    </row>
    <row r="32782" spans="30:32" x14ac:dyDescent="0.2">
      <c r="AD32782" s="11" t="s">
        <v>49325</v>
      </c>
      <c r="AE32782" s="10" t="s">
        <v>980</v>
      </c>
      <c r="AF32782" s="10" t="s">
        <v>729</v>
      </c>
    </row>
    <row r="32783" spans="30:32" x14ac:dyDescent="0.2">
      <c r="AD32783" s="11" t="s">
        <v>49326</v>
      </c>
      <c r="AE32783" s="10" t="s">
        <v>980</v>
      </c>
      <c r="AF32783" s="10" t="s">
        <v>729</v>
      </c>
    </row>
    <row r="32784" spans="30:32" x14ac:dyDescent="0.2">
      <c r="AD32784" s="11" t="s">
        <v>49327</v>
      </c>
      <c r="AE32784" s="10" t="s">
        <v>980</v>
      </c>
      <c r="AF32784" s="10" t="s">
        <v>729</v>
      </c>
    </row>
    <row r="32785" spans="30:32" x14ac:dyDescent="0.2">
      <c r="AD32785" s="11" t="s">
        <v>49328</v>
      </c>
      <c r="AE32785" s="10" t="s">
        <v>980</v>
      </c>
      <c r="AF32785" s="10" t="s">
        <v>729</v>
      </c>
    </row>
    <row r="32786" spans="30:32" x14ac:dyDescent="0.2">
      <c r="AD32786" s="11" t="s">
        <v>49329</v>
      </c>
      <c r="AE32786" s="10" t="s">
        <v>980</v>
      </c>
      <c r="AF32786" s="10" t="s">
        <v>729</v>
      </c>
    </row>
    <row r="32787" spans="30:32" x14ac:dyDescent="0.2">
      <c r="AD32787" s="11" t="s">
        <v>49330</v>
      </c>
      <c r="AE32787" s="10" t="s">
        <v>980</v>
      </c>
      <c r="AF32787" s="10" t="s">
        <v>729</v>
      </c>
    </row>
    <row r="32788" spans="30:32" x14ac:dyDescent="0.2">
      <c r="AD32788" s="11" t="s">
        <v>49331</v>
      </c>
      <c r="AE32788" s="10" t="s">
        <v>980</v>
      </c>
      <c r="AF32788" s="10" t="s">
        <v>729</v>
      </c>
    </row>
    <row r="32789" spans="30:32" x14ac:dyDescent="0.2">
      <c r="AD32789" s="11" t="s">
        <v>49332</v>
      </c>
      <c r="AE32789" s="10" t="s">
        <v>980</v>
      </c>
      <c r="AF32789" s="10" t="s">
        <v>729</v>
      </c>
    </row>
    <row r="32790" spans="30:32" x14ac:dyDescent="0.2">
      <c r="AD32790" s="11" t="s">
        <v>49333</v>
      </c>
      <c r="AE32790" s="10" t="s">
        <v>980</v>
      </c>
      <c r="AF32790" s="10" t="s">
        <v>729</v>
      </c>
    </row>
    <row r="32791" spans="30:32" x14ac:dyDescent="0.2">
      <c r="AD32791" s="11" t="s">
        <v>49334</v>
      </c>
      <c r="AE32791" s="10" t="s">
        <v>980</v>
      </c>
      <c r="AF32791" s="10" t="s">
        <v>729</v>
      </c>
    </row>
    <row r="32792" spans="30:32" x14ac:dyDescent="0.2">
      <c r="AD32792" s="11" t="s">
        <v>49335</v>
      </c>
      <c r="AE32792" s="10" t="s">
        <v>980</v>
      </c>
      <c r="AF32792" s="10" t="s">
        <v>729</v>
      </c>
    </row>
    <row r="32793" spans="30:32" x14ac:dyDescent="0.2">
      <c r="AD32793" s="11" t="s">
        <v>49336</v>
      </c>
      <c r="AE32793" s="10" t="s">
        <v>980</v>
      </c>
      <c r="AF32793" s="10" t="s">
        <v>729</v>
      </c>
    </row>
    <row r="32794" spans="30:32" x14ac:dyDescent="0.2">
      <c r="AD32794" s="11" t="s">
        <v>49337</v>
      </c>
      <c r="AE32794" s="10" t="s">
        <v>980</v>
      </c>
      <c r="AF32794" s="10" t="s">
        <v>729</v>
      </c>
    </row>
    <row r="32795" spans="30:32" x14ac:dyDescent="0.2">
      <c r="AD32795" s="11" t="s">
        <v>49338</v>
      </c>
      <c r="AE32795" s="10" t="s">
        <v>980</v>
      </c>
      <c r="AF32795" s="10" t="s">
        <v>729</v>
      </c>
    </row>
    <row r="32796" spans="30:32" x14ac:dyDescent="0.2">
      <c r="AD32796" s="11" t="s">
        <v>49339</v>
      </c>
      <c r="AE32796" s="10" t="s">
        <v>980</v>
      </c>
      <c r="AF32796" s="10" t="s">
        <v>729</v>
      </c>
    </row>
    <row r="32797" spans="30:32" x14ac:dyDescent="0.2">
      <c r="AD32797" s="11" t="s">
        <v>49340</v>
      </c>
      <c r="AE32797" s="10" t="s">
        <v>980</v>
      </c>
      <c r="AF32797" s="10" t="s">
        <v>729</v>
      </c>
    </row>
    <row r="32798" spans="30:32" x14ac:dyDescent="0.2">
      <c r="AD32798" s="11" t="s">
        <v>49341</v>
      </c>
      <c r="AE32798" s="10" t="s">
        <v>980</v>
      </c>
      <c r="AF32798" s="10" t="s">
        <v>729</v>
      </c>
    </row>
    <row r="32799" spans="30:32" x14ac:dyDescent="0.2">
      <c r="AD32799" s="11" t="s">
        <v>49342</v>
      </c>
      <c r="AE32799" s="10" t="s">
        <v>980</v>
      </c>
      <c r="AF32799" s="10" t="s">
        <v>729</v>
      </c>
    </row>
    <row r="32800" spans="30:32" x14ac:dyDescent="0.2">
      <c r="AD32800" s="11" t="s">
        <v>49343</v>
      </c>
      <c r="AE32800" s="10" t="s">
        <v>980</v>
      </c>
      <c r="AF32800" s="10" t="s">
        <v>729</v>
      </c>
    </row>
    <row r="32801" spans="30:32" x14ac:dyDescent="0.2">
      <c r="AD32801" s="11" t="s">
        <v>49344</v>
      </c>
      <c r="AE32801" s="10" t="s">
        <v>980</v>
      </c>
      <c r="AF32801" s="10" t="s">
        <v>729</v>
      </c>
    </row>
    <row r="32802" spans="30:32" x14ac:dyDescent="0.2">
      <c r="AD32802" s="11" t="s">
        <v>49345</v>
      </c>
      <c r="AE32802" s="10" t="s">
        <v>980</v>
      </c>
      <c r="AF32802" s="10" t="s">
        <v>729</v>
      </c>
    </row>
    <row r="32803" spans="30:32" x14ac:dyDescent="0.2">
      <c r="AD32803" s="11" t="s">
        <v>49346</v>
      </c>
      <c r="AE32803" s="10" t="s">
        <v>980</v>
      </c>
      <c r="AF32803" s="10" t="s">
        <v>729</v>
      </c>
    </row>
    <row r="32804" spans="30:32" x14ac:dyDescent="0.2">
      <c r="AD32804" s="11" t="s">
        <v>49347</v>
      </c>
      <c r="AE32804" s="10" t="s">
        <v>980</v>
      </c>
      <c r="AF32804" s="10" t="s">
        <v>729</v>
      </c>
    </row>
    <row r="32805" spans="30:32" x14ac:dyDescent="0.2">
      <c r="AD32805" s="11" t="s">
        <v>49348</v>
      </c>
      <c r="AE32805" s="10" t="s">
        <v>980</v>
      </c>
      <c r="AF32805" s="10" t="s">
        <v>729</v>
      </c>
    </row>
    <row r="32806" spans="30:32" x14ac:dyDescent="0.2">
      <c r="AD32806" s="11" t="s">
        <v>49349</v>
      </c>
      <c r="AE32806" s="10" t="s">
        <v>980</v>
      </c>
      <c r="AF32806" s="10" t="s">
        <v>729</v>
      </c>
    </row>
    <row r="32807" spans="30:32" x14ac:dyDescent="0.2">
      <c r="AD32807" s="11" t="s">
        <v>49350</v>
      </c>
      <c r="AE32807" s="10" t="s">
        <v>980</v>
      </c>
      <c r="AF32807" s="10" t="s">
        <v>729</v>
      </c>
    </row>
    <row r="32808" spans="30:32" x14ac:dyDescent="0.2">
      <c r="AD32808" s="11" t="s">
        <v>49351</v>
      </c>
      <c r="AE32808" s="10" t="s">
        <v>980</v>
      </c>
      <c r="AF32808" s="10" t="s">
        <v>729</v>
      </c>
    </row>
    <row r="32809" spans="30:32" x14ac:dyDescent="0.2">
      <c r="AD32809" s="11" t="s">
        <v>49352</v>
      </c>
      <c r="AE32809" s="10" t="s">
        <v>980</v>
      </c>
      <c r="AF32809" s="10" t="s">
        <v>729</v>
      </c>
    </row>
    <row r="32810" spans="30:32" x14ac:dyDescent="0.2">
      <c r="AD32810" s="11" t="s">
        <v>49353</v>
      </c>
      <c r="AE32810" s="10" t="s">
        <v>980</v>
      </c>
      <c r="AF32810" s="10" t="s">
        <v>729</v>
      </c>
    </row>
    <row r="32811" spans="30:32" x14ac:dyDescent="0.2">
      <c r="AD32811" s="11" t="s">
        <v>49354</v>
      </c>
      <c r="AE32811" s="10" t="s">
        <v>980</v>
      </c>
      <c r="AF32811" s="10" t="s">
        <v>729</v>
      </c>
    </row>
    <row r="32812" spans="30:32" x14ac:dyDescent="0.2">
      <c r="AD32812" s="11" t="s">
        <v>49355</v>
      </c>
      <c r="AE32812" s="10" t="s">
        <v>980</v>
      </c>
      <c r="AF32812" s="10" t="s">
        <v>729</v>
      </c>
    </row>
    <row r="32813" spans="30:32" x14ac:dyDescent="0.2">
      <c r="AD32813" s="11" t="s">
        <v>49356</v>
      </c>
      <c r="AE32813" s="10" t="s">
        <v>980</v>
      </c>
      <c r="AF32813" s="10" t="s">
        <v>729</v>
      </c>
    </row>
    <row r="32814" spans="30:32" x14ac:dyDescent="0.2">
      <c r="AD32814" s="11" t="s">
        <v>49357</v>
      </c>
      <c r="AE32814" s="10" t="s">
        <v>980</v>
      </c>
      <c r="AF32814" s="10" t="s">
        <v>729</v>
      </c>
    </row>
    <row r="32815" spans="30:32" x14ac:dyDescent="0.2">
      <c r="AD32815" s="11" t="s">
        <v>49358</v>
      </c>
      <c r="AE32815" s="10" t="s">
        <v>980</v>
      </c>
      <c r="AF32815" s="10" t="s">
        <v>729</v>
      </c>
    </row>
    <row r="32816" spans="30:32" x14ac:dyDescent="0.2">
      <c r="AD32816" s="11" t="s">
        <v>49359</v>
      </c>
      <c r="AE32816" s="10" t="s">
        <v>49360</v>
      </c>
      <c r="AF32816" s="10" t="s">
        <v>729</v>
      </c>
    </row>
    <row r="32817" spans="30:32" x14ac:dyDescent="0.2">
      <c r="AD32817" s="11" t="s">
        <v>49361</v>
      </c>
      <c r="AE32817" s="10" t="s">
        <v>38967</v>
      </c>
      <c r="AF32817" s="10" t="s">
        <v>729</v>
      </c>
    </row>
    <row r="32818" spans="30:32" x14ac:dyDescent="0.2">
      <c r="AD32818" s="11" t="s">
        <v>49362</v>
      </c>
      <c r="AE32818" s="10" t="s">
        <v>49363</v>
      </c>
      <c r="AF32818" s="10" t="s">
        <v>729</v>
      </c>
    </row>
    <row r="32819" spans="30:32" x14ac:dyDescent="0.2">
      <c r="AD32819" s="11" t="s">
        <v>49364</v>
      </c>
      <c r="AE32819" s="10" t="s">
        <v>36019</v>
      </c>
      <c r="AF32819" s="10" t="s">
        <v>729</v>
      </c>
    </row>
    <row r="32820" spans="30:32" x14ac:dyDescent="0.2">
      <c r="AD32820" s="11" t="s">
        <v>49365</v>
      </c>
      <c r="AE32820" s="10" t="s">
        <v>49366</v>
      </c>
      <c r="AF32820" s="10" t="s">
        <v>729</v>
      </c>
    </row>
    <row r="32821" spans="30:32" x14ac:dyDescent="0.2">
      <c r="AD32821" s="11" t="s">
        <v>49367</v>
      </c>
      <c r="AE32821" s="10" t="s">
        <v>49368</v>
      </c>
      <c r="AF32821" s="10" t="s">
        <v>729</v>
      </c>
    </row>
    <row r="32822" spans="30:32" x14ac:dyDescent="0.2">
      <c r="AD32822" s="11" t="s">
        <v>49369</v>
      </c>
      <c r="AE32822" s="10" t="s">
        <v>912</v>
      </c>
      <c r="AF32822" s="10" t="s">
        <v>729</v>
      </c>
    </row>
    <row r="32823" spans="30:32" x14ac:dyDescent="0.2">
      <c r="AD32823" s="11" t="s">
        <v>49370</v>
      </c>
      <c r="AE32823" s="10" t="s">
        <v>36108</v>
      </c>
      <c r="AF32823" s="10" t="s">
        <v>729</v>
      </c>
    </row>
    <row r="32824" spans="30:32" x14ac:dyDescent="0.2">
      <c r="AD32824" s="11" t="s">
        <v>49371</v>
      </c>
      <c r="AE32824" s="10" t="s">
        <v>36108</v>
      </c>
      <c r="AF32824" s="10" t="s">
        <v>729</v>
      </c>
    </row>
    <row r="32825" spans="30:32" x14ac:dyDescent="0.2">
      <c r="AD32825" s="11" t="s">
        <v>49372</v>
      </c>
      <c r="AE32825" s="10" t="s">
        <v>49373</v>
      </c>
      <c r="AF32825" s="10" t="s">
        <v>729</v>
      </c>
    </row>
    <row r="32826" spans="30:32" x14ac:dyDescent="0.2">
      <c r="AD32826" s="11" t="s">
        <v>49374</v>
      </c>
      <c r="AE32826" s="10" t="s">
        <v>49375</v>
      </c>
      <c r="AF32826" s="10" t="s">
        <v>729</v>
      </c>
    </row>
    <row r="32827" spans="30:32" x14ac:dyDescent="0.2">
      <c r="AD32827" s="11" t="s">
        <v>49376</v>
      </c>
      <c r="AE32827" s="10" t="s">
        <v>35514</v>
      </c>
      <c r="AF32827" s="10" t="s">
        <v>729</v>
      </c>
    </row>
    <row r="32828" spans="30:32" x14ac:dyDescent="0.2">
      <c r="AD32828" s="11" t="s">
        <v>49377</v>
      </c>
      <c r="AE32828" s="10" t="s">
        <v>31989</v>
      </c>
      <c r="AF32828" s="10" t="s">
        <v>729</v>
      </c>
    </row>
    <row r="32829" spans="30:32" x14ac:dyDescent="0.2">
      <c r="AD32829" s="11" t="s">
        <v>49378</v>
      </c>
      <c r="AE32829" s="10" t="s">
        <v>49379</v>
      </c>
      <c r="AF32829" s="10" t="s">
        <v>729</v>
      </c>
    </row>
    <row r="32830" spans="30:32" x14ac:dyDescent="0.2">
      <c r="AD32830" s="11" t="s">
        <v>49380</v>
      </c>
      <c r="AE32830" s="10" t="s">
        <v>49381</v>
      </c>
      <c r="AF32830" s="10" t="s">
        <v>729</v>
      </c>
    </row>
    <row r="32831" spans="30:32" x14ac:dyDescent="0.2">
      <c r="AD32831" s="11" t="s">
        <v>49382</v>
      </c>
      <c r="AE32831" s="10" t="s">
        <v>49383</v>
      </c>
      <c r="AF32831" s="10" t="s">
        <v>729</v>
      </c>
    </row>
    <row r="32832" spans="30:32" x14ac:dyDescent="0.2">
      <c r="AD32832" s="11" t="s">
        <v>49384</v>
      </c>
      <c r="AE32832" s="10" t="s">
        <v>49385</v>
      </c>
      <c r="AF32832" s="10" t="s">
        <v>729</v>
      </c>
    </row>
    <row r="32833" spans="30:32" x14ac:dyDescent="0.2">
      <c r="AD32833" s="11" t="s">
        <v>49386</v>
      </c>
      <c r="AE32833" s="10" t="s">
        <v>49387</v>
      </c>
      <c r="AF32833" s="10" t="s">
        <v>729</v>
      </c>
    </row>
    <row r="32834" spans="30:32" x14ac:dyDescent="0.2">
      <c r="AD32834" s="11" t="s">
        <v>49388</v>
      </c>
      <c r="AE32834" s="10" t="s">
        <v>49389</v>
      </c>
      <c r="AF32834" s="10" t="s">
        <v>729</v>
      </c>
    </row>
    <row r="32835" spans="30:32" x14ac:dyDescent="0.2">
      <c r="AD32835" s="11" t="s">
        <v>49390</v>
      </c>
      <c r="AE32835" s="10" t="s">
        <v>49391</v>
      </c>
      <c r="AF32835" s="10" t="s">
        <v>729</v>
      </c>
    </row>
    <row r="32836" spans="30:32" x14ac:dyDescent="0.2">
      <c r="AD32836" s="11" t="s">
        <v>49392</v>
      </c>
      <c r="AE32836" s="10" t="s">
        <v>49393</v>
      </c>
      <c r="AF32836" s="10" t="s">
        <v>729</v>
      </c>
    </row>
    <row r="32837" spans="30:32" x14ac:dyDescent="0.2">
      <c r="AD32837" s="11" t="s">
        <v>49394</v>
      </c>
      <c r="AE32837" s="10" t="s">
        <v>40946</v>
      </c>
      <c r="AF32837" s="10" t="s">
        <v>729</v>
      </c>
    </row>
    <row r="32838" spans="30:32" x14ac:dyDescent="0.2">
      <c r="AD32838" s="11" t="s">
        <v>49395</v>
      </c>
      <c r="AE32838" s="10" t="s">
        <v>49396</v>
      </c>
      <c r="AF32838" s="10" t="s">
        <v>729</v>
      </c>
    </row>
    <row r="32839" spans="30:32" x14ac:dyDescent="0.2">
      <c r="AD32839" s="11" t="s">
        <v>49397</v>
      </c>
      <c r="AE32839" s="10" t="s">
        <v>49396</v>
      </c>
      <c r="AF32839" s="10" t="s">
        <v>729</v>
      </c>
    </row>
    <row r="32840" spans="30:32" x14ac:dyDescent="0.2">
      <c r="AD32840" s="11" t="s">
        <v>49398</v>
      </c>
      <c r="AE32840" s="10" t="s">
        <v>3696</v>
      </c>
      <c r="AF32840" s="10" t="s">
        <v>729</v>
      </c>
    </row>
    <row r="32841" spans="30:32" x14ac:dyDescent="0.2">
      <c r="AD32841" s="11" t="s">
        <v>49399</v>
      </c>
      <c r="AE32841" s="10" t="s">
        <v>49400</v>
      </c>
      <c r="AF32841" s="10" t="s">
        <v>729</v>
      </c>
    </row>
    <row r="32842" spans="30:32" x14ac:dyDescent="0.2">
      <c r="AD32842" s="11" t="s">
        <v>49401</v>
      </c>
      <c r="AE32842" s="10" t="s">
        <v>49402</v>
      </c>
      <c r="AF32842" s="10" t="s">
        <v>729</v>
      </c>
    </row>
    <row r="32843" spans="30:32" x14ac:dyDescent="0.2">
      <c r="AD32843" s="11" t="s">
        <v>49403</v>
      </c>
      <c r="AE32843" s="10" t="s">
        <v>49404</v>
      </c>
      <c r="AF32843" s="10" t="s">
        <v>729</v>
      </c>
    </row>
    <row r="32844" spans="30:32" x14ac:dyDescent="0.2">
      <c r="AD32844" s="11" t="s">
        <v>49405</v>
      </c>
      <c r="AE32844" s="10" t="s">
        <v>26777</v>
      </c>
      <c r="AF32844" s="10" t="s">
        <v>729</v>
      </c>
    </row>
    <row r="32845" spans="30:32" x14ac:dyDescent="0.2">
      <c r="AD32845" s="11" t="s">
        <v>49406</v>
      </c>
      <c r="AE32845" s="10" t="s">
        <v>49407</v>
      </c>
      <c r="AF32845" s="10" t="s">
        <v>729</v>
      </c>
    </row>
    <row r="32846" spans="30:32" x14ac:dyDescent="0.2">
      <c r="AD32846" s="11" t="s">
        <v>49408</v>
      </c>
      <c r="AE32846" s="10" t="s">
        <v>15170</v>
      </c>
      <c r="AF32846" s="10" t="s">
        <v>729</v>
      </c>
    </row>
    <row r="32847" spans="30:32" x14ac:dyDescent="0.2">
      <c r="AD32847" s="11" t="s">
        <v>49409</v>
      </c>
      <c r="AE32847" s="10" t="s">
        <v>4545</v>
      </c>
      <c r="AF32847" s="10" t="s">
        <v>729</v>
      </c>
    </row>
    <row r="32848" spans="30:32" x14ac:dyDescent="0.2">
      <c r="AD32848" s="11" t="s">
        <v>49410</v>
      </c>
      <c r="AE32848" s="10" t="s">
        <v>49411</v>
      </c>
      <c r="AF32848" s="10" t="s">
        <v>729</v>
      </c>
    </row>
    <row r="32849" spans="30:32" x14ac:dyDescent="0.2">
      <c r="AD32849" s="11" t="s">
        <v>49412</v>
      </c>
      <c r="AE32849" s="10" t="s">
        <v>49413</v>
      </c>
      <c r="AF32849" s="10" t="s">
        <v>729</v>
      </c>
    </row>
    <row r="32850" spans="30:32" x14ac:dyDescent="0.2">
      <c r="AD32850" s="11" t="s">
        <v>49414</v>
      </c>
      <c r="AE32850" s="10" t="s">
        <v>49415</v>
      </c>
      <c r="AF32850" s="10" t="s">
        <v>729</v>
      </c>
    </row>
    <row r="32851" spans="30:32" x14ac:dyDescent="0.2">
      <c r="AD32851" s="11" t="s">
        <v>49416</v>
      </c>
      <c r="AE32851" s="10" t="s">
        <v>5501</v>
      </c>
      <c r="AF32851" s="10" t="s">
        <v>729</v>
      </c>
    </row>
    <row r="32852" spans="30:32" x14ac:dyDescent="0.2">
      <c r="AD32852" s="11" t="s">
        <v>49417</v>
      </c>
      <c r="AE32852" s="10" t="s">
        <v>22995</v>
      </c>
      <c r="AF32852" s="10" t="s">
        <v>729</v>
      </c>
    </row>
    <row r="32853" spans="30:32" x14ac:dyDescent="0.2">
      <c r="AD32853" s="11" t="s">
        <v>49418</v>
      </c>
      <c r="AE32853" s="10" t="s">
        <v>11138</v>
      </c>
      <c r="AF32853" s="10" t="s">
        <v>729</v>
      </c>
    </row>
    <row r="32854" spans="30:32" x14ac:dyDescent="0.2">
      <c r="AD32854" s="11" t="s">
        <v>49419</v>
      </c>
      <c r="AE32854" s="10" t="s">
        <v>42919</v>
      </c>
      <c r="AF32854" s="10" t="s">
        <v>729</v>
      </c>
    </row>
    <row r="32855" spans="30:32" x14ac:dyDescent="0.2">
      <c r="AD32855" s="11" t="s">
        <v>49420</v>
      </c>
      <c r="AE32855" s="10" t="s">
        <v>49421</v>
      </c>
      <c r="AF32855" s="10" t="s">
        <v>729</v>
      </c>
    </row>
    <row r="32856" spans="30:32" x14ac:dyDescent="0.2">
      <c r="AD32856" s="11" t="s">
        <v>49422</v>
      </c>
      <c r="AE32856" s="10" t="s">
        <v>49423</v>
      </c>
      <c r="AF32856" s="10" t="s">
        <v>729</v>
      </c>
    </row>
    <row r="32857" spans="30:32" x14ac:dyDescent="0.2">
      <c r="AD32857" s="11" t="s">
        <v>49424</v>
      </c>
      <c r="AE32857" s="10" t="s">
        <v>49425</v>
      </c>
      <c r="AF32857" s="10" t="s">
        <v>729</v>
      </c>
    </row>
    <row r="32858" spans="30:32" x14ac:dyDescent="0.2">
      <c r="AD32858" s="11" t="s">
        <v>49426</v>
      </c>
      <c r="AE32858" s="10" t="s">
        <v>33109</v>
      </c>
      <c r="AF32858" s="10" t="s">
        <v>729</v>
      </c>
    </row>
    <row r="32859" spans="30:32" x14ac:dyDescent="0.2">
      <c r="AD32859" s="11" t="s">
        <v>49427</v>
      </c>
      <c r="AE32859" s="10" t="s">
        <v>16435</v>
      </c>
      <c r="AF32859" s="10" t="s">
        <v>729</v>
      </c>
    </row>
    <row r="32860" spans="30:32" x14ac:dyDescent="0.2">
      <c r="AD32860" s="11" t="s">
        <v>49428</v>
      </c>
      <c r="AE32860" s="10" t="s">
        <v>49429</v>
      </c>
      <c r="AF32860" s="10" t="s">
        <v>729</v>
      </c>
    </row>
    <row r="32861" spans="30:32" x14ac:dyDescent="0.2">
      <c r="AD32861" s="11" t="s">
        <v>49430</v>
      </c>
      <c r="AE32861" s="10" t="s">
        <v>49431</v>
      </c>
      <c r="AF32861" s="10" t="s">
        <v>729</v>
      </c>
    </row>
    <row r="32862" spans="30:32" x14ac:dyDescent="0.2">
      <c r="AD32862" s="11" t="s">
        <v>49432</v>
      </c>
      <c r="AE32862" s="10" t="s">
        <v>12582</v>
      </c>
      <c r="AF32862" s="10" t="s">
        <v>729</v>
      </c>
    </row>
    <row r="32863" spans="30:32" x14ac:dyDescent="0.2">
      <c r="AD32863" s="11" t="s">
        <v>49433</v>
      </c>
      <c r="AE32863" s="10" t="s">
        <v>49434</v>
      </c>
      <c r="AF32863" s="10" t="s">
        <v>729</v>
      </c>
    </row>
    <row r="32864" spans="30:32" x14ac:dyDescent="0.2">
      <c r="AD32864" s="11" t="s">
        <v>49435</v>
      </c>
      <c r="AE32864" s="10" t="s">
        <v>49436</v>
      </c>
      <c r="AF32864" s="10" t="s">
        <v>729</v>
      </c>
    </row>
    <row r="32865" spans="30:32" x14ac:dyDescent="0.2">
      <c r="AD32865" s="11" t="s">
        <v>49437</v>
      </c>
      <c r="AE32865" s="10" t="s">
        <v>2712</v>
      </c>
      <c r="AF32865" s="10" t="s">
        <v>729</v>
      </c>
    </row>
    <row r="32866" spans="30:32" x14ac:dyDescent="0.2">
      <c r="AD32866" s="11" t="s">
        <v>49438</v>
      </c>
      <c r="AE32866" s="10" t="s">
        <v>2712</v>
      </c>
      <c r="AF32866" s="10" t="s">
        <v>729</v>
      </c>
    </row>
    <row r="32867" spans="30:32" x14ac:dyDescent="0.2">
      <c r="AD32867" s="11" t="s">
        <v>49439</v>
      </c>
      <c r="AE32867" s="10" t="s">
        <v>2712</v>
      </c>
      <c r="AF32867" s="10" t="s">
        <v>729</v>
      </c>
    </row>
    <row r="32868" spans="30:32" x14ac:dyDescent="0.2">
      <c r="AD32868" s="11" t="s">
        <v>49440</v>
      </c>
      <c r="AE32868" s="10" t="s">
        <v>2712</v>
      </c>
      <c r="AF32868" s="10" t="s">
        <v>729</v>
      </c>
    </row>
    <row r="32869" spans="30:32" x14ac:dyDescent="0.2">
      <c r="AD32869" s="11" t="s">
        <v>49441</v>
      </c>
      <c r="AE32869" s="10" t="s">
        <v>2712</v>
      </c>
      <c r="AF32869" s="10" t="s">
        <v>729</v>
      </c>
    </row>
    <row r="32870" spans="30:32" x14ac:dyDescent="0.2">
      <c r="AD32870" s="11" t="s">
        <v>49442</v>
      </c>
      <c r="AE32870" s="10" t="s">
        <v>2712</v>
      </c>
      <c r="AF32870" s="10" t="s">
        <v>729</v>
      </c>
    </row>
    <row r="32871" spans="30:32" x14ac:dyDescent="0.2">
      <c r="AD32871" s="11" t="s">
        <v>49443</v>
      </c>
      <c r="AE32871" s="10" t="s">
        <v>49444</v>
      </c>
      <c r="AF32871" s="10" t="s">
        <v>729</v>
      </c>
    </row>
    <row r="32872" spans="30:32" x14ac:dyDescent="0.2">
      <c r="AD32872" s="11" t="s">
        <v>49445</v>
      </c>
      <c r="AE32872" s="10" t="s">
        <v>2716</v>
      </c>
      <c r="AF32872" s="10" t="s">
        <v>729</v>
      </c>
    </row>
    <row r="32873" spans="30:32" x14ac:dyDescent="0.2">
      <c r="AD32873" s="11" t="s">
        <v>49446</v>
      </c>
      <c r="AE32873" s="10" t="s">
        <v>12999</v>
      </c>
      <c r="AF32873" s="10" t="s">
        <v>729</v>
      </c>
    </row>
    <row r="32874" spans="30:32" x14ac:dyDescent="0.2">
      <c r="AD32874" s="11" t="s">
        <v>49447</v>
      </c>
      <c r="AE32874" s="10" t="s">
        <v>2878</v>
      </c>
      <c r="AF32874" s="10" t="s">
        <v>729</v>
      </c>
    </row>
    <row r="32875" spans="30:32" x14ac:dyDescent="0.2">
      <c r="AD32875" s="11" t="s">
        <v>49448</v>
      </c>
      <c r="AE32875" s="10" t="s">
        <v>49449</v>
      </c>
      <c r="AF32875" s="10" t="s">
        <v>729</v>
      </c>
    </row>
    <row r="32876" spans="30:32" x14ac:dyDescent="0.2">
      <c r="AD32876" s="11" t="s">
        <v>49450</v>
      </c>
      <c r="AE32876" s="10" t="s">
        <v>4410</v>
      </c>
      <c r="AF32876" s="10" t="s">
        <v>729</v>
      </c>
    </row>
    <row r="32877" spans="30:32" x14ac:dyDescent="0.2">
      <c r="AD32877" s="11" t="s">
        <v>49451</v>
      </c>
      <c r="AE32877" s="10" t="s">
        <v>4732</v>
      </c>
      <c r="AF32877" s="10" t="s">
        <v>729</v>
      </c>
    </row>
    <row r="32878" spans="30:32" x14ac:dyDescent="0.2">
      <c r="AD32878" s="11" t="s">
        <v>49452</v>
      </c>
      <c r="AE32878" s="10" t="s">
        <v>28628</v>
      </c>
      <c r="AF32878" s="10" t="s">
        <v>729</v>
      </c>
    </row>
    <row r="32879" spans="30:32" x14ac:dyDescent="0.2">
      <c r="AD32879" s="11" t="s">
        <v>49453</v>
      </c>
      <c r="AE32879" s="10" t="s">
        <v>6245</v>
      </c>
      <c r="AF32879" s="10" t="s">
        <v>729</v>
      </c>
    </row>
    <row r="32880" spans="30:32" x14ac:dyDescent="0.2">
      <c r="AD32880" s="11" t="s">
        <v>49454</v>
      </c>
      <c r="AE32880" s="10" t="s">
        <v>49455</v>
      </c>
      <c r="AF32880" s="10" t="s">
        <v>729</v>
      </c>
    </row>
    <row r="32881" spans="30:32" x14ac:dyDescent="0.2">
      <c r="AD32881" s="11" t="s">
        <v>49456</v>
      </c>
      <c r="AE32881" s="10" t="s">
        <v>49457</v>
      </c>
      <c r="AF32881" s="10" t="s">
        <v>729</v>
      </c>
    </row>
    <row r="32882" spans="30:32" x14ac:dyDescent="0.2">
      <c r="AD32882" s="11" t="s">
        <v>49458</v>
      </c>
      <c r="AE32882" s="10" t="s">
        <v>49459</v>
      </c>
      <c r="AF32882" s="10" t="s">
        <v>729</v>
      </c>
    </row>
    <row r="32883" spans="30:32" x14ac:dyDescent="0.2">
      <c r="AD32883" s="11" t="s">
        <v>49460</v>
      </c>
      <c r="AE32883" s="10" t="s">
        <v>49461</v>
      </c>
      <c r="AF32883" s="10" t="s">
        <v>729</v>
      </c>
    </row>
    <row r="32884" spans="30:32" x14ac:dyDescent="0.2">
      <c r="AD32884" s="11" t="s">
        <v>49462</v>
      </c>
      <c r="AE32884" s="10" t="s">
        <v>2725</v>
      </c>
      <c r="AF32884" s="10" t="s">
        <v>729</v>
      </c>
    </row>
    <row r="32885" spans="30:32" x14ac:dyDescent="0.2">
      <c r="AD32885" s="11" t="s">
        <v>49463</v>
      </c>
      <c r="AE32885" s="10" t="s">
        <v>49464</v>
      </c>
      <c r="AF32885" s="10" t="s">
        <v>729</v>
      </c>
    </row>
    <row r="32886" spans="30:32" x14ac:dyDescent="0.2">
      <c r="AD32886" s="11" t="s">
        <v>49465</v>
      </c>
      <c r="AE32886" s="10" t="s">
        <v>49466</v>
      </c>
      <c r="AF32886" s="10" t="s">
        <v>729</v>
      </c>
    </row>
    <row r="32887" spans="30:32" x14ac:dyDescent="0.2">
      <c r="AD32887" s="11" t="s">
        <v>49467</v>
      </c>
      <c r="AE32887" s="10" t="s">
        <v>35319</v>
      </c>
      <c r="AF32887" s="10" t="s">
        <v>729</v>
      </c>
    </row>
    <row r="32888" spans="30:32" x14ac:dyDescent="0.2">
      <c r="AD32888" s="11" t="s">
        <v>49468</v>
      </c>
      <c r="AE32888" s="10" t="s">
        <v>49469</v>
      </c>
      <c r="AF32888" s="10" t="s">
        <v>729</v>
      </c>
    </row>
    <row r="32889" spans="30:32" x14ac:dyDescent="0.2">
      <c r="AD32889" s="11" t="s">
        <v>49470</v>
      </c>
      <c r="AE32889" s="10" t="s">
        <v>49471</v>
      </c>
      <c r="AF32889" s="10" t="s">
        <v>729</v>
      </c>
    </row>
    <row r="32890" spans="30:32" x14ac:dyDescent="0.2">
      <c r="AD32890" s="11" t="s">
        <v>49472</v>
      </c>
      <c r="AE32890" s="10" t="s">
        <v>49473</v>
      </c>
      <c r="AF32890" s="10" t="s">
        <v>729</v>
      </c>
    </row>
    <row r="32891" spans="30:32" x14ac:dyDescent="0.2">
      <c r="AD32891" s="11" t="s">
        <v>49474</v>
      </c>
      <c r="AE32891" s="10" t="s">
        <v>49473</v>
      </c>
      <c r="AF32891" s="10" t="s">
        <v>729</v>
      </c>
    </row>
    <row r="32892" spans="30:32" x14ac:dyDescent="0.2">
      <c r="AD32892" s="11" t="s">
        <v>49475</v>
      </c>
      <c r="AE32892" s="10" t="s">
        <v>28645</v>
      </c>
      <c r="AF32892" s="10" t="s">
        <v>729</v>
      </c>
    </row>
    <row r="32893" spans="30:32" x14ac:dyDescent="0.2">
      <c r="AD32893" s="11" t="s">
        <v>49476</v>
      </c>
      <c r="AE32893" s="10" t="s">
        <v>49477</v>
      </c>
      <c r="AF32893" s="10" t="s">
        <v>729</v>
      </c>
    </row>
    <row r="32894" spans="30:32" x14ac:dyDescent="0.2">
      <c r="AD32894" s="11" t="s">
        <v>49478</v>
      </c>
      <c r="AE32894" s="10" t="s">
        <v>11223</v>
      </c>
      <c r="AF32894" s="10" t="s">
        <v>729</v>
      </c>
    </row>
    <row r="32895" spans="30:32" x14ac:dyDescent="0.2">
      <c r="AD32895" s="11" t="s">
        <v>49479</v>
      </c>
      <c r="AE32895" s="10" t="s">
        <v>49480</v>
      </c>
      <c r="AF32895" s="10" t="s">
        <v>729</v>
      </c>
    </row>
    <row r="32896" spans="30:32" x14ac:dyDescent="0.2">
      <c r="AD32896" s="11" t="s">
        <v>49481</v>
      </c>
      <c r="AE32896" s="10" t="s">
        <v>49482</v>
      </c>
      <c r="AF32896" s="10" t="s">
        <v>729</v>
      </c>
    </row>
    <row r="32897" spans="30:32" x14ac:dyDescent="0.2">
      <c r="AD32897" s="11" t="s">
        <v>49483</v>
      </c>
      <c r="AE32897" s="10" t="s">
        <v>23055</v>
      </c>
      <c r="AF32897" s="10" t="s">
        <v>729</v>
      </c>
    </row>
    <row r="32898" spans="30:32" x14ac:dyDescent="0.2">
      <c r="AD32898" s="11" t="s">
        <v>49484</v>
      </c>
      <c r="AE32898" s="10" t="s">
        <v>23055</v>
      </c>
      <c r="AF32898" s="10" t="s">
        <v>729</v>
      </c>
    </row>
    <row r="32899" spans="30:32" x14ac:dyDescent="0.2">
      <c r="AD32899" s="11" t="s">
        <v>49485</v>
      </c>
      <c r="AE32899" s="10" t="s">
        <v>23055</v>
      </c>
      <c r="AF32899" s="10" t="s">
        <v>729</v>
      </c>
    </row>
    <row r="32900" spans="30:32" x14ac:dyDescent="0.2">
      <c r="AD32900" s="11" t="s">
        <v>49486</v>
      </c>
      <c r="AE32900" s="10" t="s">
        <v>23055</v>
      </c>
      <c r="AF32900" s="10" t="s">
        <v>729</v>
      </c>
    </row>
    <row r="32901" spans="30:32" x14ac:dyDescent="0.2">
      <c r="AD32901" s="11" t="s">
        <v>49487</v>
      </c>
      <c r="AE32901" s="10" t="s">
        <v>23055</v>
      </c>
      <c r="AF32901" s="10" t="s">
        <v>729</v>
      </c>
    </row>
    <row r="32902" spans="30:32" x14ac:dyDescent="0.2">
      <c r="AD32902" s="11" t="s">
        <v>49488</v>
      </c>
      <c r="AE32902" s="10" t="s">
        <v>49489</v>
      </c>
      <c r="AF32902" s="10" t="s">
        <v>729</v>
      </c>
    </row>
    <row r="32903" spans="30:32" x14ac:dyDescent="0.2">
      <c r="AD32903" s="11" t="s">
        <v>49490</v>
      </c>
      <c r="AE32903" s="10" t="s">
        <v>18033</v>
      </c>
      <c r="AF32903" s="10" t="s">
        <v>729</v>
      </c>
    </row>
    <row r="32904" spans="30:32" x14ac:dyDescent="0.2">
      <c r="AD32904" s="11" t="s">
        <v>49491</v>
      </c>
      <c r="AE32904" s="10" t="s">
        <v>18033</v>
      </c>
      <c r="AF32904" s="10" t="s">
        <v>729</v>
      </c>
    </row>
    <row r="32905" spans="30:32" x14ac:dyDescent="0.2">
      <c r="AD32905" s="11" t="s">
        <v>49492</v>
      </c>
      <c r="AE32905" s="10" t="s">
        <v>18033</v>
      </c>
      <c r="AF32905" s="10" t="s">
        <v>729</v>
      </c>
    </row>
    <row r="32906" spans="30:32" x14ac:dyDescent="0.2">
      <c r="AD32906" s="11" t="s">
        <v>49493</v>
      </c>
      <c r="AE32906" s="10" t="s">
        <v>18033</v>
      </c>
      <c r="AF32906" s="10" t="s">
        <v>729</v>
      </c>
    </row>
    <row r="32907" spans="30:32" x14ac:dyDescent="0.2">
      <c r="AD32907" s="11" t="s">
        <v>49494</v>
      </c>
      <c r="AE32907" s="10" t="s">
        <v>18033</v>
      </c>
      <c r="AF32907" s="10" t="s">
        <v>729</v>
      </c>
    </row>
    <row r="32908" spans="30:32" x14ac:dyDescent="0.2">
      <c r="AD32908" s="11" t="s">
        <v>49495</v>
      </c>
      <c r="AE32908" s="10" t="s">
        <v>18033</v>
      </c>
      <c r="AF32908" s="10" t="s">
        <v>729</v>
      </c>
    </row>
    <row r="32909" spans="30:32" x14ac:dyDescent="0.2">
      <c r="AD32909" s="11" t="s">
        <v>49496</v>
      </c>
      <c r="AE32909" s="10" t="s">
        <v>18033</v>
      </c>
      <c r="AF32909" s="10" t="s">
        <v>729</v>
      </c>
    </row>
    <row r="32910" spans="30:32" x14ac:dyDescent="0.2">
      <c r="AD32910" s="11" t="s">
        <v>49497</v>
      </c>
      <c r="AE32910" s="10" t="s">
        <v>18033</v>
      </c>
      <c r="AF32910" s="10" t="s">
        <v>729</v>
      </c>
    </row>
    <row r="32911" spans="30:32" x14ac:dyDescent="0.2">
      <c r="AD32911" s="11" t="s">
        <v>49498</v>
      </c>
      <c r="AE32911" s="10" t="s">
        <v>18033</v>
      </c>
      <c r="AF32911" s="10" t="s">
        <v>729</v>
      </c>
    </row>
    <row r="32912" spans="30:32" x14ac:dyDescent="0.2">
      <c r="AD32912" s="11" t="s">
        <v>49499</v>
      </c>
      <c r="AE32912" s="10" t="s">
        <v>18033</v>
      </c>
      <c r="AF32912" s="10" t="s">
        <v>729</v>
      </c>
    </row>
    <row r="32913" spans="30:32" x14ac:dyDescent="0.2">
      <c r="AD32913" s="11" t="s">
        <v>49500</v>
      </c>
      <c r="AE32913" s="10" t="s">
        <v>49501</v>
      </c>
      <c r="AF32913" s="10" t="s">
        <v>729</v>
      </c>
    </row>
    <row r="32914" spans="30:32" x14ac:dyDescent="0.2">
      <c r="AD32914" s="11" t="s">
        <v>49502</v>
      </c>
      <c r="AE32914" s="10" t="s">
        <v>18033</v>
      </c>
      <c r="AF32914" s="10" t="s">
        <v>729</v>
      </c>
    </row>
    <row r="32915" spans="30:32" x14ac:dyDescent="0.2">
      <c r="AD32915" s="11" t="s">
        <v>49503</v>
      </c>
      <c r="AE32915" s="10" t="s">
        <v>18033</v>
      </c>
      <c r="AF32915" s="10" t="s">
        <v>729</v>
      </c>
    </row>
    <row r="32916" spans="30:32" x14ac:dyDescent="0.2">
      <c r="AD32916" s="11" t="s">
        <v>49504</v>
      </c>
      <c r="AE32916" s="10" t="s">
        <v>18033</v>
      </c>
      <c r="AF32916" s="10" t="s">
        <v>729</v>
      </c>
    </row>
    <row r="32917" spans="30:32" x14ac:dyDescent="0.2">
      <c r="AD32917" s="11" t="s">
        <v>49505</v>
      </c>
      <c r="AE32917" s="10" t="s">
        <v>18033</v>
      </c>
      <c r="AF32917" s="10" t="s">
        <v>729</v>
      </c>
    </row>
    <row r="32918" spans="30:32" x14ac:dyDescent="0.2">
      <c r="AD32918" s="11" t="s">
        <v>49506</v>
      </c>
      <c r="AE32918" s="10" t="s">
        <v>18033</v>
      </c>
      <c r="AF32918" s="10" t="s">
        <v>729</v>
      </c>
    </row>
    <row r="32919" spans="30:32" x14ac:dyDescent="0.2">
      <c r="AD32919" s="11" t="s">
        <v>49507</v>
      </c>
      <c r="AE32919" s="10" t="s">
        <v>18033</v>
      </c>
      <c r="AF32919" s="10" t="s">
        <v>729</v>
      </c>
    </row>
    <row r="32920" spans="30:32" x14ac:dyDescent="0.2">
      <c r="AD32920" s="11" t="s">
        <v>49508</v>
      </c>
      <c r="AE32920" s="10" t="s">
        <v>49509</v>
      </c>
      <c r="AF32920" s="10" t="s">
        <v>729</v>
      </c>
    </row>
    <row r="32921" spans="30:32" x14ac:dyDescent="0.2">
      <c r="AD32921" s="11" t="s">
        <v>49510</v>
      </c>
      <c r="AE32921" s="10" t="s">
        <v>49511</v>
      </c>
      <c r="AF32921" s="10" t="s">
        <v>729</v>
      </c>
    </row>
    <row r="32922" spans="30:32" x14ac:dyDescent="0.2">
      <c r="AD32922" s="11" t="s">
        <v>49512</v>
      </c>
      <c r="AE32922" s="10" t="s">
        <v>49513</v>
      </c>
      <c r="AF32922" s="10" t="s">
        <v>729</v>
      </c>
    </row>
    <row r="32923" spans="30:32" x14ac:dyDescent="0.2">
      <c r="AD32923" s="11" t="s">
        <v>49514</v>
      </c>
      <c r="AE32923" s="10" t="s">
        <v>49515</v>
      </c>
      <c r="AF32923" s="10" t="s">
        <v>729</v>
      </c>
    </row>
    <row r="32924" spans="30:32" x14ac:dyDescent="0.2">
      <c r="AD32924" s="11" t="s">
        <v>49516</v>
      </c>
      <c r="AE32924" s="10" t="s">
        <v>49517</v>
      </c>
      <c r="AF32924" s="10" t="s">
        <v>729</v>
      </c>
    </row>
    <row r="32925" spans="30:32" x14ac:dyDescent="0.2">
      <c r="AD32925" s="11" t="s">
        <v>49518</v>
      </c>
      <c r="AE32925" s="10" t="s">
        <v>49519</v>
      </c>
      <c r="AF32925" s="10" t="s">
        <v>729</v>
      </c>
    </row>
    <row r="32926" spans="30:32" x14ac:dyDescent="0.2">
      <c r="AD32926" s="11" t="s">
        <v>49520</v>
      </c>
      <c r="AE32926" s="10" t="s">
        <v>38223</v>
      </c>
      <c r="AF32926" s="10" t="s">
        <v>729</v>
      </c>
    </row>
    <row r="32927" spans="30:32" x14ac:dyDescent="0.2">
      <c r="AD32927" s="11" t="s">
        <v>49521</v>
      </c>
      <c r="AE32927" s="10" t="s">
        <v>25829</v>
      </c>
      <c r="AF32927" s="10" t="s">
        <v>729</v>
      </c>
    </row>
    <row r="32928" spans="30:32" x14ac:dyDescent="0.2">
      <c r="AD32928" s="11" t="s">
        <v>49522</v>
      </c>
      <c r="AE32928" s="10" t="s">
        <v>49523</v>
      </c>
      <c r="AF32928" s="10" t="s">
        <v>729</v>
      </c>
    </row>
    <row r="32929" spans="30:32" x14ac:dyDescent="0.2">
      <c r="AD32929" s="11" t="s">
        <v>49524</v>
      </c>
      <c r="AE32929" s="10" t="s">
        <v>49523</v>
      </c>
      <c r="AF32929" s="10" t="s">
        <v>729</v>
      </c>
    </row>
    <row r="32930" spans="30:32" x14ac:dyDescent="0.2">
      <c r="AD32930" s="11" t="s">
        <v>49525</v>
      </c>
      <c r="AE32930" s="10" t="s">
        <v>43007</v>
      </c>
      <c r="AF32930" s="10" t="s">
        <v>729</v>
      </c>
    </row>
    <row r="32931" spans="30:32" x14ac:dyDescent="0.2">
      <c r="AD32931" s="11" t="s">
        <v>49526</v>
      </c>
      <c r="AE32931" s="10" t="s">
        <v>49527</v>
      </c>
      <c r="AF32931" s="10" t="s">
        <v>729</v>
      </c>
    </row>
    <row r="32932" spans="30:32" x14ac:dyDescent="0.2">
      <c r="AD32932" s="11" t="s">
        <v>49528</v>
      </c>
      <c r="AE32932" s="10" t="s">
        <v>6293</v>
      </c>
      <c r="AF32932" s="10" t="s">
        <v>729</v>
      </c>
    </row>
    <row r="32933" spans="30:32" x14ac:dyDescent="0.2">
      <c r="AD32933" s="11" t="s">
        <v>49529</v>
      </c>
      <c r="AE32933" s="10" t="s">
        <v>11315</v>
      </c>
      <c r="AF32933" s="10" t="s">
        <v>729</v>
      </c>
    </row>
    <row r="32934" spans="30:32" x14ac:dyDescent="0.2">
      <c r="AD32934" s="11" t="s">
        <v>49530</v>
      </c>
      <c r="AE32934" s="10" t="s">
        <v>49531</v>
      </c>
      <c r="AF32934" s="10" t="s">
        <v>729</v>
      </c>
    </row>
    <row r="32935" spans="30:32" x14ac:dyDescent="0.2">
      <c r="AD32935" s="11" t="s">
        <v>49532</v>
      </c>
      <c r="AE32935" s="10" t="s">
        <v>49533</v>
      </c>
      <c r="AF32935" s="10" t="s">
        <v>729</v>
      </c>
    </row>
    <row r="32936" spans="30:32" x14ac:dyDescent="0.2">
      <c r="AD32936" s="11" t="s">
        <v>49534</v>
      </c>
      <c r="AE32936" s="10" t="s">
        <v>24984</v>
      </c>
      <c r="AF32936" s="10" t="s">
        <v>729</v>
      </c>
    </row>
    <row r="32937" spans="30:32" x14ac:dyDescent="0.2">
      <c r="AD32937" s="11" t="s">
        <v>49535</v>
      </c>
      <c r="AE32937" s="10" t="s">
        <v>49536</v>
      </c>
      <c r="AF32937" s="10" t="s">
        <v>729</v>
      </c>
    </row>
    <row r="32938" spans="30:32" x14ac:dyDescent="0.2">
      <c r="AD32938" s="11" t="s">
        <v>49537</v>
      </c>
      <c r="AE32938" s="10" t="s">
        <v>49538</v>
      </c>
      <c r="AF32938" s="10" t="s">
        <v>729</v>
      </c>
    </row>
    <row r="32939" spans="30:32" x14ac:dyDescent="0.2">
      <c r="AD32939" s="11" t="s">
        <v>49539</v>
      </c>
      <c r="AE32939" s="10" t="s">
        <v>49540</v>
      </c>
      <c r="AF32939" s="10" t="s">
        <v>729</v>
      </c>
    </row>
    <row r="32940" spans="30:32" x14ac:dyDescent="0.2">
      <c r="AD32940" s="11" t="s">
        <v>49541</v>
      </c>
      <c r="AE32940" s="10" t="s">
        <v>49542</v>
      </c>
      <c r="AF32940" s="10" t="s">
        <v>729</v>
      </c>
    </row>
    <row r="32941" spans="30:32" x14ac:dyDescent="0.2">
      <c r="AD32941" s="11" t="s">
        <v>49543</v>
      </c>
      <c r="AE32941" s="10" t="s">
        <v>49544</v>
      </c>
      <c r="AF32941" s="10" t="s">
        <v>729</v>
      </c>
    </row>
    <row r="32942" spans="30:32" x14ac:dyDescent="0.2">
      <c r="AD32942" s="11" t="s">
        <v>49545</v>
      </c>
      <c r="AE32942" s="10" t="s">
        <v>49546</v>
      </c>
      <c r="AF32942" s="10" t="s">
        <v>729</v>
      </c>
    </row>
    <row r="32943" spans="30:32" x14ac:dyDescent="0.2">
      <c r="AD32943" s="11" t="s">
        <v>49547</v>
      </c>
      <c r="AE32943" s="10" t="s">
        <v>49548</v>
      </c>
      <c r="AF32943" s="10" t="s">
        <v>729</v>
      </c>
    </row>
    <row r="32944" spans="30:32" x14ac:dyDescent="0.2">
      <c r="AD32944" s="11" t="s">
        <v>49549</v>
      </c>
      <c r="AE32944" s="10" t="s">
        <v>27041</v>
      </c>
      <c r="AF32944" s="10" t="s">
        <v>729</v>
      </c>
    </row>
    <row r="32945" spans="30:32" x14ac:dyDescent="0.2">
      <c r="AD32945" s="11" t="s">
        <v>49550</v>
      </c>
      <c r="AE32945" s="10" t="s">
        <v>49551</v>
      </c>
      <c r="AF32945" s="10" t="s">
        <v>729</v>
      </c>
    </row>
    <row r="32946" spans="30:32" x14ac:dyDescent="0.2">
      <c r="AD32946" s="11" t="s">
        <v>49552</v>
      </c>
      <c r="AE32946" s="10" t="s">
        <v>25845</v>
      </c>
      <c r="AF32946" s="10" t="s">
        <v>609</v>
      </c>
    </row>
    <row r="32947" spans="30:32" x14ac:dyDescent="0.2">
      <c r="AD32947" s="11" t="s">
        <v>49553</v>
      </c>
      <c r="AE32947" s="10" t="s">
        <v>8933</v>
      </c>
      <c r="AF32947" s="10" t="s">
        <v>609</v>
      </c>
    </row>
    <row r="32948" spans="30:32" x14ac:dyDescent="0.2">
      <c r="AD32948" s="11" t="s">
        <v>49554</v>
      </c>
      <c r="AE32948" s="10" t="s">
        <v>15406</v>
      </c>
      <c r="AF32948" s="10" t="s">
        <v>609</v>
      </c>
    </row>
    <row r="32949" spans="30:32" x14ac:dyDescent="0.2">
      <c r="AD32949" s="11" t="s">
        <v>49555</v>
      </c>
      <c r="AE32949" s="10" t="s">
        <v>3309</v>
      </c>
      <c r="AF32949" s="10" t="s">
        <v>609</v>
      </c>
    </row>
    <row r="32950" spans="30:32" x14ac:dyDescent="0.2">
      <c r="AD32950" s="11" t="s">
        <v>49556</v>
      </c>
      <c r="AE32950" s="10" t="s">
        <v>1933</v>
      </c>
      <c r="AF32950" s="10" t="s">
        <v>609</v>
      </c>
    </row>
    <row r="32951" spans="30:32" x14ac:dyDescent="0.2">
      <c r="AD32951" s="11" t="s">
        <v>49557</v>
      </c>
      <c r="AE32951" s="10" t="s">
        <v>9701</v>
      </c>
      <c r="AF32951" s="10" t="s">
        <v>609</v>
      </c>
    </row>
    <row r="32952" spans="30:32" x14ac:dyDescent="0.2">
      <c r="AD32952" s="11" t="s">
        <v>49558</v>
      </c>
      <c r="AE32952" s="10" t="s">
        <v>49559</v>
      </c>
      <c r="AF32952" s="10" t="s">
        <v>609</v>
      </c>
    </row>
    <row r="32953" spans="30:32" x14ac:dyDescent="0.2">
      <c r="AD32953" s="11" t="s">
        <v>49560</v>
      </c>
      <c r="AE32953" s="10" t="s">
        <v>21857</v>
      </c>
      <c r="AF32953" s="10" t="s">
        <v>609</v>
      </c>
    </row>
    <row r="32954" spans="30:32" x14ac:dyDescent="0.2">
      <c r="AD32954" s="11" t="s">
        <v>49561</v>
      </c>
      <c r="AE32954" s="10" t="s">
        <v>49562</v>
      </c>
      <c r="AF32954" s="10" t="s">
        <v>609</v>
      </c>
    </row>
    <row r="32955" spans="30:32" x14ac:dyDescent="0.2">
      <c r="AD32955" s="11" t="s">
        <v>49563</v>
      </c>
      <c r="AE32955" s="10" t="s">
        <v>25865</v>
      </c>
      <c r="AF32955" s="10" t="s">
        <v>609</v>
      </c>
    </row>
    <row r="32956" spans="30:32" x14ac:dyDescent="0.2">
      <c r="AD32956" s="11" t="s">
        <v>49564</v>
      </c>
      <c r="AE32956" s="10" t="s">
        <v>25865</v>
      </c>
      <c r="AF32956" s="10" t="s">
        <v>609</v>
      </c>
    </row>
    <row r="32957" spans="30:32" x14ac:dyDescent="0.2">
      <c r="AD32957" s="11" t="s">
        <v>49565</v>
      </c>
      <c r="AE32957" s="10" t="s">
        <v>25865</v>
      </c>
      <c r="AF32957" s="10" t="s">
        <v>609</v>
      </c>
    </row>
    <row r="32958" spans="30:32" x14ac:dyDescent="0.2">
      <c r="AD32958" s="11" t="s">
        <v>49566</v>
      </c>
      <c r="AE32958" s="10" t="s">
        <v>25865</v>
      </c>
      <c r="AF32958" s="10" t="s">
        <v>609</v>
      </c>
    </row>
    <row r="32959" spans="30:32" x14ac:dyDescent="0.2">
      <c r="AD32959" s="11" t="s">
        <v>49567</v>
      </c>
      <c r="AE32959" s="10" t="s">
        <v>25865</v>
      </c>
      <c r="AF32959" s="10" t="s">
        <v>609</v>
      </c>
    </row>
    <row r="32960" spans="30:32" x14ac:dyDescent="0.2">
      <c r="AD32960" s="11" t="s">
        <v>49568</v>
      </c>
      <c r="AE32960" s="10" t="s">
        <v>25865</v>
      </c>
      <c r="AF32960" s="10" t="s">
        <v>609</v>
      </c>
    </row>
    <row r="32961" spans="30:32" x14ac:dyDescent="0.2">
      <c r="AD32961" s="11" t="s">
        <v>49569</v>
      </c>
      <c r="AE32961" s="10" t="s">
        <v>25865</v>
      </c>
      <c r="AF32961" s="10" t="s">
        <v>609</v>
      </c>
    </row>
    <row r="32962" spans="30:32" x14ac:dyDescent="0.2">
      <c r="AD32962" s="11" t="s">
        <v>49570</v>
      </c>
      <c r="AE32962" s="10" t="s">
        <v>25865</v>
      </c>
      <c r="AF32962" s="10" t="s">
        <v>609</v>
      </c>
    </row>
    <row r="32963" spans="30:32" x14ac:dyDescent="0.2">
      <c r="AD32963" s="11" t="s">
        <v>49571</v>
      </c>
      <c r="AE32963" s="10" t="s">
        <v>48305</v>
      </c>
      <c r="AF32963" s="10" t="s">
        <v>609</v>
      </c>
    </row>
    <row r="32964" spans="30:32" x14ac:dyDescent="0.2">
      <c r="AD32964" s="11" t="s">
        <v>49572</v>
      </c>
      <c r="AE32964" s="10" t="s">
        <v>8957</v>
      </c>
      <c r="AF32964" s="10" t="s">
        <v>609</v>
      </c>
    </row>
    <row r="32965" spans="30:32" x14ac:dyDescent="0.2">
      <c r="AD32965" s="11" t="s">
        <v>49573</v>
      </c>
      <c r="AE32965" s="10" t="s">
        <v>9731</v>
      </c>
      <c r="AF32965" s="10" t="s">
        <v>609</v>
      </c>
    </row>
    <row r="32966" spans="30:32" x14ac:dyDescent="0.2">
      <c r="AD32966" s="11" t="s">
        <v>49574</v>
      </c>
      <c r="AE32966" s="10" t="s">
        <v>12906</v>
      </c>
      <c r="AF32966" s="10" t="s">
        <v>609</v>
      </c>
    </row>
    <row r="32967" spans="30:32" x14ac:dyDescent="0.2">
      <c r="AD32967" s="11" t="s">
        <v>49575</v>
      </c>
      <c r="AE32967" s="10" t="s">
        <v>49576</v>
      </c>
      <c r="AF32967" s="10" t="s">
        <v>609</v>
      </c>
    </row>
    <row r="32968" spans="30:32" x14ac:dyDescent="0.2">
      <c r="AD32968" s="11" t="s">
        <v>49577</v>
      </c>
      <c r="AE32968" s="10" t="s">
        <v>1165</v>
      </c>
      <c r="AF32968" s="10" t="s">
        <v>609</v>
      </c>
    </row>
    <row r="32969" spans="30:32" x14ac:dyDescent="0.2">
      <c r="AD32969" s="11" t="s">
        <v>49578</v>
      </c>
      <c r="AE32969" s="10" t="s">
        <v>19325</v>
      </c>
      <c r="AF32969" s="10" t="s">
        <v>609</v>
      </c>
    </row>
    <row r="32970" spans="30:32" x14ac:dyDescent="0.2">
      <c r="AD32970" s="11" t="s">
        <v>49579</v>
      </c>
      <c r="AE32970" s="10" t="s">
        <v>1943</v>
      </c>
      <c r="AF32970" s="10" t="s">
        <v>609</v>
      </c>
    </row>
    <row r="32971" spans="30:32" x14ac:dyDescent="0.2">
      <c r="AD32971" s="11" t="s">
        <v>49580</v>
      </c>
      <c r="AE32971" s="10" t="s">
        <v>8969</v>
      </c>
      <c r="AF32971" s="10" t="s">
        <v>609</v>
      </c>
    </row>
    <row r="32972" spans="30:32" x14ac:dyDescent="0.2">
      <c r="AD32972" s="11" t="s">
        <v>49581</v>
      </c>
      <c r="AE32972" s="10" t="s">
        <v>8971</v>
      </c>
      <c r="AF32972" s="10" t="s">
        <v>609</v>
      </c>
    </row>
    <row r="32973" spans="30:32" x14ac:dyDescent="0.2">
      <c r="AD32973" s="11" t="s">
        <v>49582</v>
      </c>
      <c r="AE32973" s="10" t="s">
        <v>15438</v>
      </c>
      <c r="AF32973" s="10" t="s">
        <v>609</v>
      </c>
    </row>
    <row r="32974" spans="30:32" x14ac:dyDescent="0.2">
      <c r="AD32974" s="11" t="s">
        <v>49583</v>
      </c>
      <c r="AE32974" s="10" t="s">
        <v>1270</v>
      </c>
      <c r="AF32974" s="10" t="s">
        <v>609</v>
      </c>
    </row>
    <row r="32975" spans="30:32" x14ac:dyDescent="0.2">
      <c r="AD32975" s="11" t="s">
        <v>49584</v>
      </c>
      <c r="AE32975" s="10" t="s">
        <v>25888</v>
      </c>
      <c r="AF32975" s="10" t="s">
        <v>609</v>
      </c>
    </row>
    <row r="32976" spans="30:32" x14ac:dyDescent="0.2">
      <c r="AD32976" s="11" t="s">
        <v>49585</v>
      </c>
      <c r="AE32976" s="10" t="s">
        <v>8975</v>
      </c>
      <c r="AF32976" s="10" t="s">
        <v>609</v>
      </c>
    </row>
    <row r="32977" spans="30:32" x14ac:dyDescent="0.2">
      <c r="AD32977" s="11" t="s">
        <v>49586</v>
      </c>
      <c r="AE32977" s="10" t="s">
        <v>6979</v>
      </c>
      <c r="AF32977" s="10" t="s">
        <v>609</v>
      </c>
    </row>
    <row r="32978" spans="30:32" x14ac:dyDescent="0.2">
      <c r="AD32978" s="11" t="s">
        <v>49587</v>
      </c>
      <c r="AE32978" s="10" t="s">
        <v>49588</v>
      </c>
      <c r="AF32978" s="10" t="s">
        <v>609</v>
      </c>
    </row>
    <row r="32979" spans="30:32" x14ac:dyDescent="0.2">
      <c r="AD32979" s="11" t="s">
        <v>49589</v>
      </c>
      <c r="AE32979" s="10" t="s">
        <v>33209</v>
      </c>
      <c r="AF32979" s="10" t="s">
        <v>609</v>
      </c>
    </row>
    <row r="32980" spans="30:32" x14ac:dyDescent="0.2">
      <c r="AD32980" s="11" t="s">
        <v>49590</v>
      </c>
      <c r="AE32980" s="10" t="s">
        <v>1282</v>
      </c>
      <c r="AF32980" s="10" t="s">
        <v>609</v>
      </c>
    </row>
    <row r="32981" spans="30:32" x14ac:dyDescent="0.2">
      <c r="AD32981" s="11" t="s">
        <v>49591</v>
      </c>
      <c r="AE32981" s="10" t="s">
        <v>16779</v>
      </c>
      <c r="AF32981" s="10" t="s">
        <v>609</v>
      </c>
    </row>
    <row r="32982" spans="30:32" x14ac:dyDescent="0.2">
      <c r="AD32982" s="11" t="s">
        <v>49592</v>
      </c>
      <c r="AE32982" s="10" t="s">
        <v>19354</v>
      </c>
      <c r="AF32982" s="10" t="s">
        <v>609</v>
      </c>
    </row>
    <row r="32983" spans="30:32" x14ac:dyDescent="0.2">
      <c r="AD32983" s="11" t="s">
        <v>49593</v>
      </c>
      <c r="AE32983" s="10" t="s">
        <v>6997</v>
      </c>
      <c r="AF32983" s="10" t="s">
        <v>609</v>
      </c>
    </row>
    <row r="32984" spans="30:32" x14ac:dyDescent="0.2">
      <c r="AD32984" s="11" t="s">
        <v>49594</v>
      </c>
      <c r="AE32984" s="10" t="s">
        <v>21176</v>
      </c>
      <c r="AF32984" s="10" t="s">
        <v>609</v>
      </c>
    </row>
    <row r="32985" spans="30:32" x14ac:dyDescent="0.2">
      <c r="AD32985" s="11" t="s">
        <v>49595</v>
      </c>
      <c r="AE32985" s="10" t="s">
        <v>49596</v>
      </c>
      <c r="AF32985" s="10" t="s">
        <v>609</v>
      </c>
    </row>
    <row r="32986" spans="30:32" x14ac:dyDescent="0.2">
      <c r="AD32986" s="11" t="s">
        <v>49597</v>
      </c>
      <c r="AE32986" s="10" t="s">
        <v>30237</v>
      </c>
      <c r="AF32986" s="10" t="s">
        <v>609</v>
      </c>
    </row>
    <row r="32987" spans="30:32" x14ac:dyDescent="0.2">
      <c r="AD32987" s="11" t="s">
        <v>49598</v>
      </c>
      <c r="AE32987" s="10" t="s">
        <v>49599</v>
      </c>
      <c r="AF32987" s="10" t="s">
        <v>609</v>
      </c>
    </row>
    <row r="32988" spans="30:32" x14ac:dyDescent="0.2">
      <c r="AD32988" s="11" t="s">
        <v>49600</v>
      </c>
      <c r="AE32988" s="10" t="s">
        <v>49601</v>
      </c>
      <c r="AF32988" s="10" t="s">
        <v>609</v>
      </c>
    </row>
    <row r="32989" spans="30:32" x14ac:dyDescent="0.2">
      <c r="AD32989" s="11" t="s">
        <v>49602</v>
      </c>
      <c r="AE32989" s="10" t="s">
        <v>49603</v>
      </c>
      <c r="AF32989" s="10" t="s">
        <v>609</v>
      </c>
    </row>
    <row r="32990" spans="30:32" x14ac:dyDescent="0.2">
      <c r="AD32990" s="11" t="s">
        <v>49604</v>
      </c>
      <c r="AE32990" s="10" t="s">
        <v>49605</v>
      </c>
      <c r="AF32990" s="10" t="s">
        <v>609</v>
      </c>
    </row>
    <row r="32991" spans="30:32" x14ac:dyDescent="0.2">
      <c r="AD32991" s="11" t="s">
        <v>49606</v>
      </c>
      <c r="AE32991" s="10" t="s">
        <v>49607</v>
      </c>
      <c r="AF32991" s="10" t="s">
        <v>609</v>
      </c>
    </row>
    <row r="32992" spans="30:32" x14ac:dyDescent="0.2">
      <c r="AD32992" s="11" t="s">
        <v>49608</v>
      </c>
      <c r="AE32992" s="10" t="s">
        <v>3856</v>
      </c>
      <c r="AF32992" s="10" t="s">
        <v>609</v>
      </c>
    </row>
    <row r="32993" spans="30:32" x14ac:dyDescent="0.2">
      <c r="AD32993" s="11" t="s">
        <v>49609</v>
      </c>
      <c r="AE32993" s="10" t="s">
        <v>4941</v>
      </c>
      <c r="AF32993" s="10" t="s">
        <v>609</v>
      </c>
    </row>
    <row r="32994" spans="30:32" x14ac:dyDescent="0.2">
      <c r="AD32994" s="11" t="s">
        <v>49610</v>
      </c>
      <c r="AE32994" s="10" t="s">
        <v>5719</v>
      </c>
      <c r="AF32994" s="10" t="s">
        <v>609</v>
      </c>
    </row>
    <row r="32995" spans="30:32" x14ac:dyDescent="0.2">
      <c r="AD32995" s="11" t="s">
        <v>49611</v>
      </c>
      <c r="AE32995" s="10" t="s">
        <v>5719</v>
      </c>
      <c r="AF32995" s="10" t="s">
        <v>609</v>
      </c>
    </row>
    <row r="32996" spans="30:32" x14ac:dyDescent="0.2">
      <c r="AD32996" s="11" t="s">
        <v>49612</v>
      </c>
      <c r="AE32996" s="10" t="s">
        <v>5719</v>
      </c>
      <c r="AF32996" s="10" t="s">
        <v>609</v>
      </c>
    </row>
    <row r="32997" spans="30:32" x14ac:dyDescent="0.2">
      <c r="AD32997" s="11" t="s">
        <v>49613</v>
      </c>
      <c r="AE32997" s="10" t="s">
        <v>5719</v>
      </c>
      <c r="AF32997" s="10" t="s">
        <v>609</v>
      </c>
    </row>
    <row r="32998" spans="30:32" x14ac:dyDescent="0.2">
      <c r="AD32998" s="11" t="s">
        <v>49614</v>
      </c>
      <c r="AE32998" s="10" t="s">
        <v>5719</v>
      </c>
      <c r="AF32998" s="10" t="s">
        <v>609</v>
      </c>
    </row>
    <row r="32999" spans="30:32" x14ac:dyDescent="0.2">
      <c r="AD32999" s="11" t="s">
        <v>49615</v>
      </c>
      <c r="AE32999" s="10" t="s">
        <v>5719</v>
      </c>
      <c r="AF32999" s="10" t="s">
        <v>609</v>
      </c>
    </row>
    <row r="33000" spans="30:32" x14ac:dyDescent="0.2">
      <c r="AD33000" s="11" t="s">
        <v>49616</v>
      </c>
      <c r="AE33000" s="10" t="s">
        <v>5719</v>
      </c>
      <c r="AF33000" s="10" t="s">
        <v>609</v>
      </c>
    </row>
    <row r="33001" spans="30:32" x14ac:dyDescent="0.2">
      <c r="AD33001" s="11" t="s">
        <v>49617</v>
      </c>
      <c r="AE33001" s="10" t="s">
        <v>5719</v>
      </c>
      <c r="AF33001" s="10" t="s">
        <v>609</v>
      </c>
    </row>
    <row r="33002" spans="30:32" x14ac:dyDescent="0.2">
      <c r="AD33002" s="11" t="s">
        <v>49618</v>
      </c>
      <c r="AE33002" s="10" t="s">
        <v>49619</v>
      </c>
      <c r="AF33002" s="10" t="s">
        <v>609</v>
      </c>
    </row>
    <row r="33003" spans="30:32" x14ac:dyDescent="0.2">
      <c r="AD33003" s="11" t="s">
        <v>49620</v>
      </c>
      <c r="AE33003" s="10" t="s">
        <v>18228</v>
      </c>
      <c r="AF33003" s="10" t="s">
        <v>609</v>
      </c>
    </row>
    <row r="33004" spans="30:32" x14ac:dyDescent="0.2">
      <c r="AD33004" s="11" t="s">
        <v>49621</v>
      </c>
      <c r="AE33004" s="10" t="s">
        <v>49622</v>
      </c>
      <c r="AF33004" s="10" t="s">
        <v>609</v>
      </c>
    </row>
    <row r="33005" spans="30:32" x14ac:dyDescent="0.2">
      <c r="AD33005" s="11" t="s">
        <v>49623</v>
      </c>
      <c r="AE33005" s="10" t="s">
        <v>49624</v>
      </c>
      <c r="AF33005" s="10" t="s">
        <v>609</v>
      </c>
    </row>
    <row r="33006" spans="30:32" x14ac:dyDescent="0.2">
      <c r="AD33006" s="11" t="s">
        <v>49625</v>
      </c>
      <c r="AE33006" s="10" t="s">
        <v>1299</v>
      </c>
      <c r="AF33006" s="10" t="s">
        <v>609</v>
      </c>
    </row>
    <row r="33007" spans="30:32" x14ac:dyDescent="0.2">
      <c r="AD33007" s="11" t="s">
        <v>49626</v>
      </c>
      <c r="AE33007" s="10" t="s">
        <v>9818</v>
      </c>
      <c r="AF33007" s="10" t="s">
        <v>609</v>
      </c>
    </row>
    <row r="33008" spans="30:32" x14ac:dyDescent="0.2">
      <c r="AD33008" s="11" t="s">
        <v>49627</v>
      </c>
      <c r="AE33008" s="10" t="s">
        <v>25944</v>
      </c>
      <c r="AF33008" s="10" t="s">
        <v>609</v>
      </c>
    </row>
    <row r="33009" spans="30:32" x14ac:dyDescent="0.2">
      <c r="AD33009" s="11" t="s">
        <v>49628</v>
      </c>
      <c r="AE33009" s="10" t="s">
        <v>16848</v>
      </c>
      <c r="AF33009" s="10" t="s">
        <v>609</v>
      </c>
    </row>
    <row r="33010" spans="30:32" x14ac:dyDescent="0.2">
      <c r="AD33010" s="11" t="s">
        <v>49629</v>
      </c>
      <c r="AE33010" s="10" t="s">
        <v>49630</v>
      </c>
      <c r="AF33010" s="10" t="s">
        <v>609</v>
      </c>
    </row>
    <row r="33011" spans="30:32" x14ac:dyDescent="0.2">
      <c r="AD33011" s="11" t="s">
        <v>49631</v>
      </c>
      <c r="AE33011" s="10" t="s">
        <v>2391</v>
      </c>
      <c r="AF33011" s="10" t="s">
        <v>609</v>
      </c>
    </row>
    <row r="33012" spans="30:32" x14ac:dyDescent="0.2">
      <c r="AD33012" s="11" t="s">
        <v>49632</v>
      </c>
      <c r="AE33012" s="10" t="s">
        <v>8448</v>
      </c>
      <c r="AF33012" s="10" t="s">
        <v>609</v>
      </c>
    </row>
    <row r="33013" spans="30:32" x14ac:dyDescent="0.2">
      <c r="AD33013" s="11" t="s">
        <v>49633</v>
      </c>
      <c r="AE33013" s="10" t="s">
        <v>49634</v>
      </c>
      <c r="AF33013" s="10" t="s">
        <v>609</v>
      </c>
    </row>
    <row r="33014" spans="30:32" x14ac:dyDescent="0.2">
      <c r="AD33014" s="11" t="s">
        <v>49635</v>
      </c>
      <c r="AE33014" s="10" t="s">
        <v>2023</v>
      </c>
      <c r="AF33014" s="10" t="s">
        <v>609</v>
      </c>
    </row>
    <row r="33015" spans="30:32" x14ac:dyDescent="0.2">
      <c r="AD33015" s="11" t="s">
        <v>49636</v>
      </c>
      <c r="AE33015" s="10" t="s">
        <v>20815</v>
      </c>
      <c r="AF33015" s="10" t="s">
        <v>609</v>
      </c>
    </row>
    <row r="33016" spans="30:32" x14ac:dyDescent="0.2">
      <c r="AD33016" s="11" t="s">
        <v>49637</v>
      </c>
      <c r="AE33016" s="10" t="s">
        <v>49638</v>
      </c>
      <c r="AF33016" s="10" t="s">
        <v>609</v>
      </c>
    </row>
    <row r="33017" spans="30:32" x14ac:dyDescent="0.2">
      <c r="AD33017" s="11" t="s">
        <v>49639</v>
      </c>
      <c r="AE33017" s="10" t="s">
        <v>3886</v>
      </c>
      <c r="AF33017" s="10" t="s">
        <v>609</v>
      </c>
    </row>
    <row r="33018" spans="30:32" x14ac:dyDescent="0.2">
      <c r="AD33018" s="11" t="s">
        <v>49640</v>
      </c>
      <c r="AE33018" s="10" t="s">
        <v>21963</v>
      </c>
      <c r="AF33018" s="10" t="s">
        <v>609</v>
      </c>
    </row>
    <row r="33019" spans="30:32" x14ac:dyDescent="0.2">
      <c r="AD33019" s="11" t="s">
        <v>49641</v>
      </c>
      <c r="AE33019" s="10" t="s">
        <v>49642</v>
      </c>
      <c r="AF33019" s="10" t="s">
        <v>609</v>
      </c>
    </row>
    <row r="33020" spans="30:32" x14ac:dyDescent="0.2">
      <c r="AD33020" s="11" t="s">
        <v>49643</v>
      </c>
      <c r="AE33020" s="10" t="s">
        <v>11543</v>
      </c>
      <c r="AF33020" s="10" t="s">
        <v>609</v>
      </c>
    </row>
    <row r="33021" spans="30:32" x14ac:dyDescent="0.2">
      <c r="AD33021" s="11" t="s">
        <v>49644</v>
      </c>
      <c r="AE33021" s="10" t="s">
        <v>3358</v>
      </c>
      <c r="AF33021" s="10" t="s">
        <v>609</v>
      </c>
    </row>
    <row r="33022" spans="30:32" x14ac:dyDescent="0.2">
      <c r="AD33022" s="11" t="s">
        <v>49645</v>
      </c>
      <c r="AE33022" s="10" t="s">
        <v>48458</v>
      </c>
      <c r="AF33022" s="10" t="s">
        <v>609</v>
      </c>
    </row>
    <row r="33023" spans="30:32" x14ac:dyDescent="0.2">
      <c r="AD33023" s="11" t="s">
        <v>49646</v>
      </c>
      <c r="AE33023" s="10" t="s">
        <v>20944</v>
      </c>
      <c r="AF33023" s="10" t="s">
        <v>609</v>
      </c>
    </row>
    <row r="33024" spans="30:32" x14ac:dyDescent="0.2">
      <c r="AD33024" s="11" t="s">
        <v>49647</v>
      </c>
      <c r="AE33024" s="10" t="s">
        <v>49648</v>
      </c>
      <c r="AF33024" s="10" t="s">
        <v>609</v>
      </c>
    </row>
    <row r="33025" spans="30:32" x14ac:dyDescent="0.2">
      <c r="AD33025" s="11" t="s">
        <v>49649</v>
      </c>
      <c r="AE33025" s="10" t="s">
        <v>9018</v>
      </c>
      <c r="AF33025" s="10" t="s">
        <v>609</v>
      </c>
    </row>
    <row r="33026" spans="30:32" x14ac:dyDescent="0.2">
      <c r="AD33026" s="11" t="s">
        <v>49650</v>
      </c>
      <c r="AE33026" s="10" t="s">
        <v>14112</v>
      </c>
      <c r="AF33026" s="10" t="s">
        <v>609</v>
      </c>
    </row>
    <row r="33027" spans="30:32" x14ac:dyDescent="0.2">
      <c r="AD33027" s="11" t="s">
        <v>49651</v>
      </c>
      <c r="AE33027" s="10" t="s">
        <v>49652</v>
      </c>
      <c r="AF33027" s="10" t="s">
        <v>609</v>
      </c>
    </row>
    <row r="33028" spans="30:32" x14ac:dyDescent="0.2">
      <c r="AD33028" s="11" t="s">
        <v>49653</v>
      </c>
      <c r="AE33028" s="10" t="s">
        <v>1388</v>
      </c>
      <c r="AF33028" s="10" t="s">
        <v>609</v>
      </c>
    </row>
    <row r="33029" spans="30:32" x14ac:dyDescent="0.2">
      <c r="AD33029" s="11" t="s">
        <v>49654</v>
      </c>
      <c r="AE33029" s="10" t="s">
        <v>49655</v>
      </c>
      <c r="AF33029" s="10" t="s">
        <v>609</v>
      </c>
    </row>
    <row r="33030" spans="30:32" x14ac:dyDescent="0.2">
      <c r="AD33030" s="11" t="s">
        <v>49656</v>
      </c>
      <c r="AE33030" s="10" t="s">
        <v>49657</v>
      </c>
      <c r="AF33030" s="10" t="s">
        <v>609</v>
      </c>
    </row>
    <row r="33031" spans="30:32" x14ac:dyDescent="0.2">
      <c r="AD33031" s="11" t="s">
        <v>49658</v>
      </c>
      <c r="AE33031" s="10" t="s">
        <v>4960</v>
      </c>
      <c r="AF33031" s="10" t="s">
        <v>609</v>
      </c>
    </row>
    <row r="33032" spans="30:32" x14ac:dyDescent="0.2">
      <c r="AD33032" s="11" t="s">
        <v>49659</v>
      </c>
      <c r="AE33032" s="10" t="s">
        <v>49660</v>
      </c>
      <c r="AF33032" s="10" t="s">
        <v>609</v>
      </c>
    </row>
    <row r="33033" spans="30:32" x14ac:dyDescent="0.2">
      <c r="AD33033" s="11" t="s">
        <v>49661</v>
      </c>
      <c r="AE33033" s="10" t="s">
        <v>49662</v>
      </c>
      <c r="AF33033" s="10" t="s">
        <v>609</v>
      </c>
    </row>
    <row r="33034" spans="30:32" x14ac:dyDescent="0.2">
      <c r="AD33034" s="11" t="s">
        <v>49663</v>
      </c>
      <c r="AE33034" s="10" t="s">
        <v>49664</v>
      </c>
      <c r="AF33034" s="10" t="s">
        <v>609</v>
      </c>
    </row>
    <row r="33035" spans="30:32" x14ac:dyDescent="0.2">
      <c r="AD33035" s="11" t="s">
        <v>49665</v>
      </c>
      <c r="AE33035" s="10" t="s">
        <v>2055</v>
      </c>
      <c r="AF33035" s="10" t="s">
        <v>609</v>
      </c>
    </row>
    <row r="33036" spans="30:32" x14ac:dyDescent="0.2">
      <c r="AD33036" s="11" t="s">
        <v>49666</v>
      </c>
      <c r="AE33036" s="10" t="s">
        <v>2059</v>
      </c>
      <c r="AF33036" s="10" t="s">
        <v>609</v>
      </c>
    </row>
    <row r="33037" spans="30:32" x14ac:dyDescent="0.2">
      <c r="AD33037" s="11" t="s">
        <v>49667</v>
      </c>
      <c r="AE33037" s="10" t="s">
        <v>49668</v>
      </c>
      <c r="AF33037" s="10" t="s">
        <v>609</v>
      </c>
    </row>
    <row r="33038" spans="30:32" x14ac:dyDescent="0.2">
      <c r="AD33038" s="11" t="s">
        <v>49669</v>
      </c>
      <c r="AE33038" s="10" t="s">
        <v>4949</v>
      </c>
      <c r="AF33038" s="10" t="s">
        <v>609</v>
      </c>
    </row>
    <row r="33039" spans="30:32" x14ac:dyDescent="0.2">
      <c r="AD33039" s="11" t="s">
        <v>49670</v>
      </c>
      <c r="AE33039" s="10" t="s">
        <v>14137</v>
      </c>
      <c r="AF33039" s="10" t="s">
        <v>609</v>
      </c>
    </row>
    <row r="33040" spans="30:32" x14ac:dyDescent="0.2">
      <c r="AD33040" s="11" t="s">
        <v>49671</v>
      </c>
      <c r="AE33040" s="10" t="s">
        <v>7910</v>
      </c>
      <c r="AF33040" s="10" t="s">
        <v>609</v>
      </c>
    </row>
    <row r="33041" spans="30:32" x14ac:dyDescent="0.2">
      <c r="AD33041" s="11" t="s">
        <v>49672</v>
      </c>
      <c r="AE33041" s="10" t="s">
        <v>49673</v>
      </c>
      <c r="AF33041" s="10" t="s">
        <v>609</v>
      </c>
    </row>
    <row r="33042" spans="30:32" x14ac:dyDescent="0.2">
      <c r="AD33042" s="11" t="s">
        <v>49674</v>
      </c>
      <c r="AE33042" s="10" t="s">
        <v>20649</v>
      </c>
      <c r="AF33042" s="10" t="s">
        <v>609</v>
      </c>
    </row>
    <row r="33043" spans="30:32" x14ac:dyDescent="0.2">
      <c r="AD33043" s="11" t="s">
        <v>49675</v>
      </c>
      <c r="AE33043" s="10" t="s">
        <v>1405</v>
      </c>
      <c r="AF33043" s="10" t="s">
        <v>609</v>
      </c>
    </row>
    <row r="33044" spans="30:32" x14ac:dyDescent="0.2">
      <c r="AD33044" s="11" t="s">
        <v>49676</v>
      </c>
      <c r="AE33044" s="10" t="s">
        <v>2069</v>
      </c>
      <c r="AF33044" s="10" t="s">
        <v>609</v>
      </c>
    </row>
    <row r="33045" spans="30:32" x14ac:dyDescent="0.2">
      <c r="AD33045" s="11" t="s">
        <v>49677</v>
      </c>
      <c r="AE33045" s="10" t="s">
        <v>2069</v>
      </c>
      <c r="AF33045" s="10" t="s">
        <v>609</v>
      </c>
    </row>
    <row r="33046" spans="30:32" x14ac:dyDescent="0.2">
      <c r="AD33046" s="11" t="s">
        <v>49678</v>
      </c>
      <c r="AE33046" s="10" t="s">
        <v>2069</v>
      </c>
      <c r="AF33046" s="10" t="s">
        <v>609</v>
      </c>
    </row>
    <row r="33047" spans="30:32" x14ac:dyDescent="0.2">
      <c r="AD33047" s="11" t="s">
        <v>49679</v>
      </c>
      <c r="AE33047" s="10" t="s">
        <v>7084</v>
      </c>
      <c r="AF33047" s="10" t="s">
        <v>609</v>
      </c>
    </row>
    <row r="33048" spans="30:32" x14ac:dyDescent="0.2">
      <c r="AD33048" s="11" t="s">
        <v>49680</v>
      </c>
      <c r="AE33048" s="10" t="s">
        <v>7097</v>
      </c>
      <c r="AF33048" s="10" t="s">
        <v>609</v>
      </c>
    </row>
    <row r="33049" spans="30:32" x14ac:dyDescent="0.2">
      <c r="AD33049" s="11" t="s">
        <v>49681</v>
      </c>
      <c r="AE33049" s="10" t="s">
        <v>49682</v>
      </c>
      <c r="AF33049" s="10" t="s">
        <v>609</v>
      </c>
    </row>
    <row r="33050" spans="30:32" x14ac:dyDescent="0.2">
      <c r="AD33050" s="11" t="s">
        <v>49683</v>
      </c>
      <c r="AE33050" s="10" t="s">
        <v>49684</v>
      </c>
      <c r="AF33050" s="10" t="s">
        <v>609</v>
      </c>
    </row>
    <row r="33051" spans="30:32" x14ac:dyDescent="0.2">
      <c r="AD33051" s="11" t="s">
        <v>49685</v>
      </c>
      <c r="AE33051" s="10" t="s">
        <v>49686</v>
      </c>
      <c r="AF33051" s="10" t="s">
        <v>609</v>
      </c>
    </row>
    <row r="33052" spans="30:32" x14ac:dyDescent="0.2">
      <c r="AD33052" s="11" t="s">
        <v>49687</v>
      </c>
      <c r="AE33052" s="10" t="s">
        <v>1411</v>
      </c>
      <c r="AF33052" s="10" t="s">
        <v>609</v>
      </c>
    </row>
    <row r="33053" spans="30:32" x14ac:dyDescent="0.2">
      <c r="AD33053" s="11" t="s">
        <v>49688</v>
      </c>
      <c r="AE33053" s="10" t="s">
        <v>49689</v>
      </c>
      <c r="AF33053" s="10" t="s">
        <v>609</v>
      </c>
    </row>
    <row r="33054" spans="30:32" x14ac:dyDescent="0.2">
      <c r="AD33054" s="11" t="s">
        <v>49690</v>
      </c>
      <c r="AE33054" s="10" t="s">
        <v>49691</v>
      </c>
      <c r="AF33054" s="10" t="s">
        <v>609</v>
      </c>
    </row>
    <row r="33055" spans="30:32" x14ac:dyDescent="0.2">
      <c r="AD33055" s="11" t="s">
        <v>49692</v>
      </c>
      <c r="AE33055" s="10" t="s">
        <v>49693</v>
      </c>
      <c r="AF33055" s="10" t="s">
        <v>609</v>
      </c>
    </row>
    <row r="33056" spans="30:32" x14ac:dyDescent="0.2">
      <c r="AD33056" s="11" t="s">
        <v>49694</v>
      </c>
      <c r="AE33056" s="10" t="s">
        <v>7137</v>
      </c>
      <c r="AF33056" s="10" t="s">
        <v>609</v>
      </c>
    </row>
    <row r="33057" spans="30:32" x14ac:dyDescent="0.2">
      <c r="AD33057" s="11" t="s">
        <v>49695</v>
      </c>
      <c r="AE33057" s="10" t="s">
        <v>7145</v>
      </c>
      <c r="AF33057" s="10" t="s">
        <v>609</v>
      </c>
    </row>
    <row r="33058" spans="30:32" x14ac:dyDescent="0.2">
      <c r="AD33058" s="11" t="s">
        <v>49696</v>
      </c>
      <c r="AE33058" s="10" t="s">
        <v>9954</v>
      </c>
      <c r="AF33058" s="10" t="s">
        <v>609</v>
      </c>
    </row>
    <row r="33059" spans="30:32" x14ac:dyDescent="0.2">
      <c r="AD33059" s="11" t="s">
        <v>49697</v>
      </c>
      <c r="AE33059" s="10" t="s">
        <v>39711</v>
      </c>
      <c r="AF33059" s="10" t="s">
        <v>609</v>
      </c>
    </row>
    <row r="33060" spans="30:32" x14ac:dyDescent="0.2">
      <c r="AD33060" s="11" t="s">
        <v>49698</v>
      </c>
      <c r="AE33060" s="10" t="s">
        <v>16949</v>
      </c>
      <c r="AF33060" s="10" t="s">
        <v>609</v>
      </c>
    </row>
    <row r="33061" spans="30:32" x14ac:dyDescent="0.2">
      <c r="AD33061" s="11" t="s">
        <v>49699</v>
      </c>
      <c r="AE33061" s="10" t="s">
        <v>30797</v>
      </c>
      <c r="AF33061" s="10" t="s">
        <v>609</v>
      </c>
    </row>
    <row r="33062" spans="30:32" x14ac:dyDescent="0.2">
      <c r="AD33062" s="11" t="s">
        <v>49700</v>
      </c>
      <c r="AE33062" s="10" t="s">
        <v>7149</v>
      </c>
      <c r="AF33062" s="10" t="s">
        <v>609</v>
      </c>
    </row>
    <row r="33063" spans="30:32" x14ac:dyDescent="0.2">
      <c r="AD33063" s="11" t="s">
        <v>49701</v>
      </c>
      <c r="AE33063" s="10" t="s">
        <v>14219</v>
      </c>
      <c r="AF33063" s="10" t="s">
        <v>609</v>
      </c>
    </row>
    <row r="33064" spans="30:32" x14ac:dyDescent="0.2">
      <c r="AD33064" s="11" t="s">
        <v>49702</v>
      </c>
      <c r="AE33064" s="10" t="s">
        <v>11597</v>
      </c>
      <c r="AF33064" s="10" t="s">
        <v>609</v>
      </c>
    </row>
    <row r="33065" spans="30:32" x14ac:dyDescent="0.2">
      <c r="AD33065" s="11" t="s">
        <v>49703</v>
      </c>
      <c r="AE33065" s="10" t="s">
        <v>1428</v>
      </c>
      <c r="AF33065" s="10" t="s">
        <v>609</v>
      </c>
    </row>
    <row r="33066" spans="30:32" x14ac:dyDescent="0.2">
      <c r="AD33066" s="11" t="s">
        <v>49704</v>
      </c>
      <c r="AE33066" s="10" t="s">
        <v>13557</v>
      </c>
      <c r="AF33066" s="10" t="s">
        <v>609</v>
      </c>
    </row>
    <row r="33067" spans="30:32" x14ac:dyDescent="0.2">
      <c r="AD33067" s="11" t="s">
        <v>49705</v>
      </c>
      <c r="AE33067" s="10" t="s">
        <v>14227</v>
      </c>
      <c r="AF33067" s="10" t="s">
        <v>609</v>
      </c>
    </row>
    <row r="33068" spans="30:32" x14ac:dyDescent="0.2">
      <c r="AD33068" s="11" t="s">
        <v>49706</v>
      </c>
      <c r="AE33068" s="10" t="s">
        <v>15586</v>
      </c>
      <c r="AF33068" s="10" t="s">
        <v>609</v>
      </c>
    </row>
    <row r="33069" spans="30:32" x14ac:dyDescent="0.2">
      <c r="AD33069" s="11" t="s">
        <v>49707</v>
      </c>
      <c r="AE33069" s="10" t="s">
        <v>12966</v>
      </c>
      <c r="AF33069" s="10" t="s">
        <v>609</v>
      </c>
    </row>
    <row r="33070" spans="30:32" x14ac:dyDescent="0.2">
      <c r="AD33070" s="11" t="s">
        <v>49708</v>
      </c>
      <c r="AE33070" s="10" t="s">
        <v>14233</v>
      </c>
      <c r="AF33070" s="10" t="s">
        <v>609</v>
      </c>
    </row>
    <row r="33071" spans="30:32" x14ac:dyDescent="0.2">
      <c r="AD33071" s="11" t="s">
        <v>49709</v>
      </c>
      <c r="AE33071" s="10" t="s">
        <v>32641</v>
      </c>
      <c r="AF33071" s="10" t="s">
        <v>609</v>
      </c>
    </row>
    <row r="33072" spans="30:32" x14ac:dyDescent="0.2">
      <c r="AD33072" s="11" t="s">
        <v>49710</v>
      </c>
      <c r="AE33072" s="10" t="s">
        <v>8505</v>
      </c>
      <c r="AF33072" s="10" t="s">
        <v>609</v>
      </c>
    </row>
    <row r="33073" spans="30:32" x14ac:dyDescent="0.2">
      <c r="AD33073" s="11" t="s">
        <v>49711</v>
      </c>
      <c r="AE33073" s="10" t="s">
        <v>8505</v>
      </c>
      <c r="AF33073" s="10" t="s">
        <v>609</v>
      </c>
    </row>
    <row r="33074" spans="30:32" x14ac:dyDescent="0.2">
      <c r="AD33074" s="11" t="s">
        <v>49712</v>
      </c>
      <c r="AE33074" s="10" t="s">
        <v>8505</v>
      </c>
      <c r="AF33074" s="10" t="s">
        <v>609</v>
      </c>
    </row>
    <row r="33075" spans="30:32" x14ac:dyDescent="0.2">
      <c r="AD33075" s="11" t="s">
        <v>49713</v>
      </c>
      <c r="AE33075" s="10" t="s">
        <v>49714</v>
      </c>
      <c r="AF33075" s="10" t="s">
        <v>609</v>
      </c>
    </row>
    <row r="33076" spans="30:32" x14ac:dyDescent="0.2">
      <c r="AD33076" s="11" t="s">
        <v>49715</v>
      </c>
      <c r="AE33076" s="10" t="s">
        <v>49716</v>
      </c>
      <c r="AF33076" s="10" t="s">
        <v>609</v>
      </c>
    </row>
    <row r="33077" spans="30:32" x14ac:dyDescent="0.2">
      <c r="AD33077" s="11" t="s">
        <v>49717</v>
      </c>
      <c r="AE33077" s="10" t="s">
        <v>43220</v>
      </c>
      <c r="AF33077" s="10" t="s">
        <v>609</v>
      </c>
    </row>
    <row r="33078" spans="30:32" x14ac:dyDescent="0.2">
      <c r="AD33078" s="11" t="s">
        <v>49718</v>
      </c>
      <c r="AE33078" s="10" t="s">
        <v>7200</v>
      </c>
      <c r="AF33078" s="10" t="s">
        <v>609</v>
      </c>
    </row>
    <row r="33079" spans="30:32" x14ac:dyDescent="0.2">
      <c r="AD33079" s="11" t="s">
        <v>49719</v>
      </c>
      <c r="AE33079" s="10" t="s">
        <v>49720</v>
      </c>
      <c r="AF33079" s="10" t="s">
        <v>609</v>
      </c>
    </row>
    <row r="33080" spans="30:32" x14ac:dyDescent="0.2">
      <c r="AD33080" s="11" t="s">
        <v>49721</v>
      </c>
      <c r="AE33080" s="10" t="s">
        <v>28932</v>
      </c>
      <c r="AF33080" s="10" t="s">
        <v>609</v>
      </c>
    </row>
    <row r="33081" spans="30:32" x14ac:dyDescent="0.2">
      <c r="AD33081" s="11" t="s">
        <v>49722</v>
      </c>
      <c r="AE33081" s="10" t="s">
        <v>11624</v>
      </c>
      <c r="AF33081" s="10" t="s">
        <v>609</v>
      </c>
    </row>
    <row r="33082" spans="30:32" x14ac:dyDescent="0.2">
      <c r="AD33082" s="11" t="s">
        <v>49723</v>
      </c>
      <c r="AE33082" s="10" t="s">
        <v>49724</v>
      </c>
      <c r="AF33082" s="10" t="s">
        <v>609</v>
      </c>
    </row>
    <row r="33083" spans="30:32" x14ac:dyDescent="0.2">
      <c r="AD33083" s="11" t="s">
        <v>49725</v>
      </c>
      <c r="AE33083" s="10" t="s">
        <v>23872</v>
      </c>
      <c r="AF33083" s="10" t="s">
        <v>609</v>
      </c>
    </row>
    <row r="33084" spans="30:32" x14ac:dyDescent="0.2">
      <c r="AD33084" s="11" t="s">
        <v>49726</v>
      </c>
      <c r="AE33084" s="10" t="s">
        <v>20660</v>
      </c>
      <c r="AF33084" s="10" t="s">
        <v>609</v>
      </c>
    </row>
    <row r="33085" spans="30:32" x14ac:dyDescent="0.2">
      <c r="AD33085" s="11" t="s">
        <v>49727</v>
      </c>
      <c r="AE33085" s="10" t="s">
        <v>20660</v>
      </c>
      <c r="AF33085" s="10" t="s">
        <v>609</v>
      </c>
    </row>
    <row r="33086" spans="30:32" x14ac:dyDescent="0.2">
      <c r="AD33086" s="11" t="s">
        <v>49728</v>
      </c>
      <c r="AE33086" s="10" t="s">
        <v>20660</v>
      </c>
      <c r="AF33086" s="10" t="s">
        <v>609</v>
      </c>
    </row>
    <row r="33087" spans="30:32" x14ac:dyDescent="0.2">
      <c r="AD33087" s="11" t="s">
        <v>49729</v>
      </c>
      <c r="AE33087" s="10" t="s">
        <v>20660</v>
      </c>
      <c r="AF33087" s="10" t="s">
        <v>609</v>
      </c>
    </row>
    <row r="33088" spans="30:32" x14ac:dyDescent="0.2">
      <c r="AD33088" s="11" t="s">
        <v>49730</v>
      </c>
      <c r="AE33088" s="10" t="s">
        <v>20660</v>
      </c>
      <c r="AF33088" s="10" t="s">
        <v>609</v>
      </c>
    </row>
    <row r="33089" spans="30:32" x14ac:dyDescent="0.2">
      <c r="AD33089" s="11" t="s">
        <v>49731</v>
      </c>
      <c r="AE33089" s="10" t="s">
        <v>20660</v>
      </c>
      <c r="AF33089" s="10" t="s">
        <v>609</v>
      </c>
    </row>
    <row r="33090" spans="30:32" x14ac:dyDescent="0.2">
      <c r="AD33090" s="11" t="s">
        <v>49732</v>
      </c>
      <c r="AE33090" s="10" t="s">
        <v>20660</v>
      </c>
      <c r="AF33090" s="10" t="s">
        <v>609</v>
      </c>
    </row>
    <row r="33091" spans="30:32" x14ac:dyDescent="0.2">
      <c r="AD33091" s="11" t="s">
        <v>49733</v>
      </c>
      <c r="AE33091" s="10" t="s">
        <v>3921</v>
      </c>
      <c r="AF33091" s="10" t="s">
        <v>609</v>
      </c>
    </row>
    <row r="33092" spans="30:32" x14ac:dyDescent="0.2">
      <c r="AD33092" s="11" t="s">
        <v>49734</v>
      </c>
      <c r="AE33092" s="10" t="s">
        <v>49735</v>
      </c>
      <c r="AF33092" s="10" t="s">
        <v>609</v>
      </c>
    </row>
    <row r="33093" spans="30:32" x14ac:dyDescent="0.2">
      <c r="AD33093" s="11" t="s">
        <v>49736</v>
      </c>
      <c r="AE33093" s="10" t="s">
        <v>7214</v>
      </c>
      <c r="AF33093" s="10" t="s">
        <v>609</v>
      </c>
    </row>
    <row r="33094" spans="30:32" x14ac:dyDescent="0.2">
      <c r="AD33094" s="11" t="s">
        <v>49737</v>
      </c>
      <c r="AE33094" s="10" t="s">
        <v>7214</v>
      </c>
      <c r="AF33094" s="10" t="s">
        <v>609</v>
      </c>
    </row>
    <row r="33095" spans="30:32" x14ac:dyDescent="0.2">
      <c r="AD33095" s="11" t="s">
        <v>49738</v>
      </c>
      <c r="AE33095" s="10" t="s">
        <v>32665</v>
      </c>
      <c r="AF33095" s="10" t="s">
        <v>609</v>
      </c>
    </row>
    <row r="33096" spans="30:32" x14ac:dyDescent="0.2">
      <c r="AD33096" s="11" t="s">
        <v>49739</v>
      </c>
      <c r="AE33096" s="10" t="s">
        <v>2109</v>
      </c>
      <c r="AF33096" s="10" t="s">
        <v>609</v>
      </c>
    </row>
    <row r="33097" spans="30:32" x14ac:dyDescent="0.2">
      <c r="AD33097" s="11" t="s">
        <v>49740</v>
      </c>
      <c r="AE33097" s="10" t="s">
        <v>9146</v>
      </c>
      <c r="AF33097" s="10" t="s">
        <v>609</v>
      </c>
    </row>
    <row r="33098" spans="30:32" x14ac:dyDescent="0.2">
      <c r="AD33098" s="11" t="s">
        <v>49741</v>
      </c>
      <c r="AE33098" s="10" t="s">
        <v>13577</v>
      </c>
      <c r="AF33098" s="10" t="s">
        <v>609</v>
      </c>
    </row>
    <row r="33099" spans="30:32" x14ac:dyDescent="0.2">
      <c r="AD33099" s="11" t="s">
        <v>49742</v>
      </c>
      <c r="AE33099" s="10" t="s">
        <v>17001</v>
      </c>
      <c r="AF33099" s="10" t="s">
        <v>609</v>
      </c>
    </row>
    <row r="33100" spans="30:32" x14ac:dyDescent="0.2">
      <c r="AD33100" s="11" t="s">
        <v>49743</v>
      </c>
      <c r="AE33100" s="10" t="s">
        <v>2117</v>
      </c>
      <c r="AF33100" s="10" t="s">
        <v>609</v>
      </c>
    </row>
    <row r="33101" spans="30:32" x14ac:dyDescent="0.2">
      <c r="AD33101" s="11" t="s">
        <v>49744</v>
      </c>
      <c r="AE33101" s="10" t="s">
        <v>1272</v>
      </c>
      <c r="AF33101" s="10" t="s">
        <v>609</v>
      </c>
    </row>
    <row r="33102" spans="30:32" x14ac:dyDescent="0.2">
      <c r="AD33102" s="11" t="s">
        <v>49745</v>
      </c>
      <c r="AE33102" s="10" t="s">
        <v>10061</v>
      </c>
      <c r="AF33102" s="10" t="s">
        <v>609</v>
      </c>
    </row>
    <row r="33103" spans="30:32" x14ac:dyDescent="0.2">
      <c r="AD33103" s="11" t="s">
        <v>49746</v>
      </c>
      <c r="AE33103" s="10" t="s">
        <v>4996</v>
      </c>
      <c r="AF33103" s="10" t="s">
        <v>609</v>
      </c>
    </row>
    <row r="33104" spans="30:32" x14ac:dyDescent="0.2">
      <c r="AD33104" s="11" t="s">
        <v>49747</v>
      </c>
      <c r="AE33104" s="10" t="s">
        <v>15657</v>
      </c>
      <c r="AF33104" s="10" t="s">
        <v>609</v>
      </c>
    </row>
    <row r="33105" spans="30:32" x14ac:dyDescent="0.2">
      <c r="AD33105" s="11" t="s">
        <v>49748</v>
      </c>
      <c r="AE33105" s="10" t="s">
        <v>23886</v>
      </c>
      <c r="AF33105" s="10" t="s">
        <v>609</v>
      </c>
    </row>
    <row r="33106" spans="30:32" x14ac:dyDescent="0.2">
      <c r="AD33106" s="11" t="s">
        <v>49749</v>
      </c>
      <c r="AE33106" s="10" t="s">
        <v>49750</v>
      </c>
      <c r="AF33106" s="10" t="s">
        <v>609</v>
      </c>
    </row>
    <row r="33107" spans="30:32" x14ac:dyDescent="0.2">
      <c r="AD33107" s="11" t="s">
        <v>49751</v>
      </c>
      <c r="AE33107" s="10" t="s">
        <v>49752</v>
      </c>
      <c r="AF33107" s="10" t="s">
        <v>609</v>
      </c>
    </row>
    <row r="33108" spans="30:32" x14ac:dyDescent="0.2">
      <c r="AD33108" s="11" t="s">
        <v>49753</v>
      </c>
      <c r="AE33108" s="10" t="s">
        <v>49754</v>
      </c>
      <c r="AF33108" s="10" t="s">
        <v>609</v>
      </c>
    </row>
    <row r="33109" spans="30:32" x14ac:dyDescent="0.2">
      <c r="AD33109" s="11" t="s">
        <v>49755</v>
      </c>
      <c r="AE33109" s="10" t="s">
        <v>49756</v>
      </c>
      <c r="AF33109" s="10" t="s">
        <v>609</v>
      </c>
    </row>
    <row r="33110" spans="30:32" x14ac:dyDescent="0.2">
      <c r="AD33110" s="11" t="s">
        <v>49757</v>
      </c>
      <c r="AE33110" s="10" t="s">
        <v>5800</v>
      </c>
      <c r="AF33110" s="10" t="s">
        <v>609</v>
      </c>
    </row>
    <row r="33111" spans="30:32" x14ac:dyDescent="0.2">
      <c r="AD33111" s="11" t="s">
        <v>49758</v>
      </c>
      <c r="AE33111" s="10" t="s">
        <v>49759</v>
      </c>
      <c r="AF33111" s="10" t="s">
        <v>609</v>
      </c>
    </row>
    <row r="33112" spans="30:32" x14ac:dyDescent="0.2">
      <c r="AD33112" s="11" t="s">
        <v>49760</v>
      </c>
      <c r="AE33112" s="10" t="s">
        <v>3408</v>
      </c>
      <c r="AF33112" s="10" t="s">
        <v>609</v>
      </c>
    </row>
    <row r="33113" spans="30:32" x14ac:dyDescent="0.2">
      <c r="AD33113" s="11" t="s">
        <v>49761</v>
      </c>
      <c r="AE33113" s="10" t="s">
        <v>23560</v>
      </c>
      <c r="AF33113" s="10" t="s">
        <v>609</v>
      </c>
    </row>
    <row r="33114" spans="30:32" x14ac:dyDescent="0.2">
      <c r="AD33114" s="11" t="s">
        <v>49762</v>
      </c>
      <c r="AE33114" s="10" t="s">
        <v>2935</v>
      </c>
      <c r="AF33114" s="10" t="s">
        <v>609</v>
      </c>
    </row>
    <row r="33115" spans="30:32" x14ac:dyDescent="0.2">
      <c r="AD33115" s="11" t="s">
        <v>49763</v>
      </c>
      <c r="AE33115" s="10" t="s">
        <v>29681</v>
      </c>
      <c r="AF33115" s="10" t="s">
        <v>609</v>
      </c>
    </row>
    <row r="33116" spans="30:32" x14ac:dyDescent="0.2">
      <c r="AD33116" s="11" t="s">
        <v>49764</v>
      </c>
      <c r="AE33116" s="10" t="s">
        <v>49765</v>
      </c>
      <c r="AF33116" s="10" t="s">
        <v>609</v>
      </c>
    </row>
    <row r="33117" spans="30:32" x14ac:dyDescent="0.2">
      <c r="AD33117" s="11" t="s">
        <v>49766</v>
      </c>
      <c r="AE33117" s="10" t="s">
        <v>9166</v>
      </c>
      <c r="AF33117" s="10" t="s">
        <v>609</v>
      </c>
    </row>
    <row r="33118" spans="30:32" x14ac:dyDescent="0.2">
      <c r="AD33118" s="11" t="s">
        <v>49767</v>
      </c>
      <c r="AE33118" s="10" t="s">
        <v>49768</v>
      </c>
      <c r="AF33118" s="10" t="s">
        <v>609</v>
      </c>
    </row>
    <row r="33119" spans="30:32" x14ac:dyDescent="0.2">
      <c r="AD33119" s="11" t="s">
        <v>49769</v>
      </c>
      <c r="AE33119" s="10" t="s">
        <v>18399</v>
      </c>
      <c r="AF33119" s="10" t="s">
        <v>609</v>
      </c>
    </row>
    <row r="33120" spans="30:32" x14ac:dyDescent="0.2">
      <c r="AD33120" s="11" t="s">
        <v>49770</v>
      </c>
      <c r="AE33120" s="10" t="s">
        <v>15692</v>
      </c>
      <c r="AF33120" s="10" t="s">
        <v>609</v>
      </c>
    </row>
    <row r="33121" spans="30:32" x14ac:dyDescent="0.2">
      <c r="AD33121" s="11" t="s">
        <v>49771</v>
      </c>
      <c r="AE33121" s="10" t="s">
        <v>49772</v>
      </c>
      <c r="AF33121" s="10" t="s">
        <v>609</v>
      </c>
    </row>
    <row r="33122" spans="30:32" x14ac:dyDescent="0.2">
      <c r="AD33122" s="11" t="s">
        <v>49773</v>
      </c>
      <c r="AE33122" s="10" t="s">
        <v>49774</v>
      </c>
      <c r="AF33122" s="10" t="s">
        <v>609</v>
      </c>
    </row>
    <row r="33123" spans="30:32" x14ac:dyDescent="0.2">
      <c r="AD33123" s="11" t="s">
        <v>49775</v>
      </c>
      <c r="AE33123" s="10" t="s">
        <v>7291</v>
      </c>
      <c r="AF33123" s="10" t="s">
        <v>609</v>
      </c>
    </row>
    <row r="33124" spans="30:32" x14ac:dyDescent="0.2">
      <c r="AD33124" s="11" t="s">
        <v>49776</v>
      </c>
      <c r="AE33124" s="10" t="s">
        <v>49777</v>
      </c>
      <c r="AF33124" s="10" t="s">
        <v>609</v>
      </c>
    </row>
    <row r="33125" spans="30:32" x14ac:dyDescent="0.2">
      <c r="AD33125" s="11" t="s">
        <v>49778</v>
      </c>
      <c r="AE33125" s="10" t="s">
        <v>49779</v>
      </c>
      <c r="AF33125" s="10" t="s">
        <v>609</v>
      </c>
    </row>
    <row r="33126" spans="30:32" x14ac:dyDescent="0.2">
      <c r="AD33126" s="11" t="s">
        <v>49780</v>
      </c>
      <c r="AE33126" s="10" t="s">
        <v>49781</v>
      </c>
      <c r="AF33126" s="10" t="s">
        <v>609</v>
      </c>
    </row>
    <row r="33127" spans="30:32" x14ac:dyDescent="0.2">
      <c r="AD33127" s="11" t="s">
        <v>49782</v>
      </c>
      <c r="AE33127" s="10" t="s">
        <v>7299</v>
      </c>
      <c r="AF33127" s="10" t="s">
        <v>609</v>
      </c>
    </row>
    <row r="33128" spans="30:32" x14ac:dyDescent="0.2">
      <c r="AD33128" s="11" t="s">
        <v>49783</v>
      </c>
      <c r="AE33128" s="10" t="s">
        <v>49784</v>
      </c>
      <c r="AF33128" s="10" t="s">
        <v>609</v>
      </c>
    </row>
    <row r="33129" spans="30:32" x14ac:dyDescent="0.2">
      <c r="AD33129" s="11" t="s">
        <v>49785</v>
      </c>
      <c r="AE33129" s="10" t="s">
        <v>20853</v>
      </c>
      <c r="AF33129" s="10" t="s">
        <v>609</v>
      </c>
    </row>
    <row r="33130" spans="30:32" x14ac:dyDescent="0.2">
      <c r="AD33130" s="11" t="s">
        <v>49786</v>
      </c>
      <c r="AE33130" s="10" t="s">
        <v>20853</v>
      </c>
      <c r="AF33130" s="10" t="s">
        <v>609</v>
      </c>
    </row>
    <row r="33131" spans="30:32" x14ac:dyDescent="0.2">
      <c r="AD33131" s="11" t="s">
        <v>49787</v>
      </c>
      <c r="AE33131" s="10" t="s">
        <v>20853</v>
      </c>
      <c r="AF33131" s="10" t="s">
        <v>609</v>
      </c>
    </row>
    <row r="33132" spans="30:32" x14ac:dyDescent="0.2">
      <c r="AD33132" s="11" t="s">
        <v>49788</v>
      </c>
      <c r="AE33132" s="10" t="s">
        <v>20853</v>
      </c>
      <c r="AF33132" s="10" t="s">
        <v>609</v>
      </c>
    </row>
    <row r="33133" spans="30:32" x14ac:dyDescent="0.2">
      <c r="AD33133" s="11" t="s">
        <v>49789</v>
      </c>
      <c r="AE33133" s="10" t="s">
        <v>49790</v>
      </c>
      <c r="AF33133" s="10" t="s">
        <v>609</v>
      </c>
    </row>
    <row r="33134" spans="30:32" x14ac:dyDescent="0.2">
      <c r="AD33134" s="11" t="s">
        <v>49791</v>
      </c>
      <c r="AE33134" s="10" t="s">
        <v>49792</v>
      </c>
      <c r="AF33134" s="10" t="s">
        <v>609</v>
      </c>
    </row>
    <row r="33135" spans="30:32" x14ac:dyDescent="0.2">
      <c r="AD33135" s="11" t="s">
        <v>49793</v>
      </c>
      <c r="AE33135" s="10" t="s">
        <v>8536</v>
      </c>
      <c r="AF33135" s="10" t="s">
        <v>609</v>
      </c>
    </row>
    <row r="33136" spans="30:32" x14ac:dyDescent="0.2">
      <c r="AD33136" s="11" t="s">
        <v>49794</v>
      </c>
      <c r="AE33136" s="10" t="s">
        <v>17072</v>
      </c>
      <c r="AF33136" s="10" t="s">
        <v>609</v>
      </c>
    </row>
    <row r="33137" spans="30:32" x14ac:dyDescent="0.2">
      <c r="AD33137" s="11" t="s">
        <v>49795</v>
      </c>
      <c r="AE33137" s="10" t="s">
        <v>49796</v>
      </c>
      <c r="AF33137" s="10" t="s">
        <v>609</v>
      </c>
    </row>
    <row r="33138" spans="30:32" x14ac:dyDescent="0.2">
      <c r="AD33138" s="11" t="s">
        <v>49797</v>
      </c>
      <c r="AE33138" s="10" t="s">
        <v>34531</v>
      </c>
      <c r="AF33138" s="10" t="s">
        <v>609</v>
      </c>
    </row>
    <row r="33139" spans="30:32" x14ac:dyDescent="0.2">
      <c r="AD33139" s="11" t="s">
        <v>49798</v>
      </c>
      <c r="AE33139" s="10" t="s">
        <v>45339</v>
      </c>
      <c r="AF33139" s="10" t="s">
        <v>609</v>
      </c>
    </row>
    <row r="33140" spans="30:32" x14ac:dyDescent="0.2">
      <c r="AD33140" s="11" t="s">
        <v>49799</v>
      </c>
      <c r="AE33140" s="10" t="s">
        <v>24535</v>
      </c>
      <c r="AF33140" s="10" t="s">
        <v>609</v>
      </c>
    </row>
    <row r="33141" spans="30:32" x14ac:dyDescent="0.2">
      <c r="AD33141" s="11" t="s">
        <v>49800</v>
      </c>
      <c r="AE33141" s="10" t="s">
        <v>37572</v>
      </c>
      <c r="AF33141" s="10" t="s">
        <v>609</v>
      </c>
    </row>
    <row r="33142" spans="30:32" x14ac:dyDescent="0.2">
      <c r="AD33142" s="11" t="s">
        <v>49801</v>
      </c>
      <c r="AE33142" s="10" t="s">
        <v>1657</v>
      </c>
      <c r="AF33142" s="10" t="s">
        <v>609</v>
      </c>
    </row>
    <row r="33143" spans="30:32" x14ac:dyDescent="0.2">
      <c r="AD33143" s="11" t="s">
        <v>49802</v>
      </c>
      <c r="AE33143" s="10" t="s">
        <v>20880</v>
      </c>
      <c r="AF33143" s="10" t="s">
        <v>609</v>
      </c>
    </row>
    <row r="33144" spans="30:32" x14ac:dyDescent="0.2">
      <c r="AD33144" s="11" t="s">
        <v>49803</v>
      </c>
      <c r="AE33144" s="10" t="s">
        <v>49804</v>
      </c>
      <c r="AF33144" s="10" t="s">
        <v>609</v>
      </c>
    </row>
    <row r="33145" spans="30:32" x14ac:dyDescent="0.2">
      <c r="AD33145" s="11" t="s">
        <v>49805</v>
      </c>
      <c r="AE33145" s="10" t="s">
        <v>33343</v>
      </c>
      <c r="AF33145" s="10" t="s">
        <v>609</v>
      </c>
    </row>
    <row r="33146" spans="30:32" x14ac:dyDescent="0.2">
      <c r="AD33146" s="11" t="s">
        <v>49806</v>
      </c>
      <c r="AE33146" s="10" t="s">
        <v>9214</v>
      </c>
      <c r="AF33146" s="10" t="s">
        <v>609</v>
      </c>
    </row>
    <row r="33147" spans="30:32" x14ac:dyDescent="0.2">
      <c r="AD33147" s="11" t="s">
        <v>49807</v>
      </c>
      <c r="AE33147" s="10" t="s">
        <v>9218</v>
      </c>
      <c r="AF33147" s="10" t="s">
        <v>609</v>
      </c>
    </row>
    <row r="33148" spans="30:32" x14ac:dyDescent="0.2">
      <c r="AD33148" s="11" t="s">
        <v>49808</v>
      </c>
      <c r="AE33148" s="10" t="s">
        <v>9218</v>
      </c>
      <c r="AF33148" s="10" t="s">
        <v>609</v>
      </c>
    </row>
    <row r="33149" spans="30:32" x14ac:dyDescent="0.2">
      <c r="AD33149" s="11" t="s">
        <v>49809</v>
      </c>
      <c r="AE33149" s="10" t="s">
        <v>9218</v>
      </c>
      <c r="AF33149" s="10" t="s">
        <v>609</v>
      </c>
    </row>
    <row r="33150" spans="30:32" x14ac:dyDescent="0.2">
      <c r="AD33150" s="11" t="s">
        <v>49810</v>
      </c>
      <c r="AE33150" s="10" t="s">
        <v>18484</v>
      </c>
      <c r="AF33150" s="10" t="s">
        <v>609</v>
      </c>
    </row>
    <row r="33151" spans="30:32" x14ac:dyDescent="0.2">
      <c r="AD33151" s="11" t="s">
        <v>49811</v>
      </c>
      <c r="AE33151" s="10" t="s">
        <v>42464</v>
      </c>
      <c r="AF33151" s="10" t="s">
        <v>609</v>
      </c>
    </row>
    <row r="33152" spans="30:32" x14ac:dyDescent="0.2">
      <c r="AD33152" s="11" t="s">
        <v>49812</v>
      </c>
      <c r="AE33152" s="10" t="s">
        <v>49813</v>
      </c>
      <c r="AF33152" s="10" t="s">
        <v>609</v>
      </c>
    </row>
    <row r="33153" spans="30:32" x14ac:dyDescent="0.2">
      <c r="AD33153" s="11" t="s">
        <v>49814</v>
      </c>
      <c r="AE33153" s="10" t="s">
        <v>13630</v>
      </c>
      <c r="AF33153" s="10" t="s">
        <v>609</v>
      </c>
    </row>
    <row r="33154" spans="30:32" x14ac:dyDescent="0.2">
      <c r="AD33154" s="11" t="s">
        <v>49815</v>
      </c>
      <c r="AE33154" s="10" t="s">
        <v>49816</v>
      </c>
      <c r="AF33154" s="10" t="s">
        <v>609</v>
      </c>
    </row>
    <row r="33155" spans="30:32" x14ac:dyDescent="0.2">
      <c r="AD33155" s="11" t="s">
        <v>49817</v>
      </c>
      <c r="AE33155" s="10" t="s">
        <v>49818</v>
      </c>
      <c r="AF33155" s="10" t="s">
        <v>609</v>
      </c>
    </row>
    <row r="33156" spans="30:32" x14ac:dyDescent="0.2">
      <c r="AD33156" s="11" t="s">
        <v>49819</v>
      </c>
      <c r="AE33156" s="10" t="s">
        <v>49818</v>
      </c>
      <c r="AF33156" s="10" t="s">
        <v>609</v>
      </c>
    </row>
    <row r="33157" spans="30:32" x14ac:dyDescent="0.2">
      <c r="AD33157" s="11" t="s">
        <v>49820</v>
      </c>
      <c r="AE33157" s="10" t="s">
        <v>49818</v>
      </c>
      <c r="AF33157" s="10" t="s">
        <v>609</v>
      </c>
    </row>
    <row r="33158" spans="30:32" x14ac:dyDescent="0.2">
      <c r="AD33158" s="11" t="s">
        <v>49821</v>
      </c>
      <c r="AE33158" s="10" t="s">
        <v>49818</v>
      </c>
      <c r="AF33158" s="10" t="s">
        <v>609</v>
      </c>
    </row>
    <row r="33159" spans="30:32" x14ac:dyDescent="0.2">
      <c r="AD33159" s="11" t="s">
        <v>49822</v>
      </c>
      <c r="AE33159" s="10" t="s">
        <v>49818</v>
      </c>
      <c r="AF33159" s="10" t="s">
        <v>609</v>
      </c>
    </row>
    <row r="33160" spans="30:32" x14ac:dyDescent="0.2">
      <c r="AD33160" s="11" t="s">
        <v>49823</v>
      </c>
      <c r="AE33160" s="10" t="s">
        <v>49818</v>
      </c>
      <c r="AF33160" s="10" t="s">
        <v>609</v>
      </c>
    </row>
    <row r="33161" spans="30:32" x14ac:dyDescent="0.2">
      <c r="AD33161" s="11" t="s">
        <v>49824</v>
      </c>
      <c r="AE33161" s="10" t="s">
        <v>49818</v>
      </c>
      <c r="AF33161" s="10" t="s">
        <v>609</v>
      </c>
    </row>
    <row r="33162" spans="30:32" x14ac:dyDescent="0.2">
      <c r="AD33162" s="11" t="s">
        <v>49825</v>
      </c>
      <c r="AE33162" s="10" t="s">
        <v>49818</v>
      </c>
      <c r="AF33162" s="10" t="s">
        <v>609</v>
      </c>
    </row>
    <row r="33163" spans="30:32" x14ac:dyDescent="0.2">
      <c r="AD33163" s="11" t="s">
        <v>49826</v>
      </c>
      <c r="AE33163" s="10" t="s">
        <v>49818</v>
      </c>
      <c r="AF33163" s="10" t="s">
        <v>609</v>
      </c>
    </row>
    <row r="33164" spans="30:32" x14ac:dyDescent="0.2">
      <c r="AD33164" s="11" t="s">
        <v>49827</v>
      </c>
      <c r="AE33164" s="10" t="s">
        <v>49818</v>
      </c>
      <c r="AF33164" s="10" t="s">
        <v>609</v>
      </c>
    </row>
    <row r="33165" spans="30:32" x14ac:dyDescent="0.2">
      <c r="AD33165" s="11" t="s">
        <v>49828</v>
      </c>
      <c r="AE33165" s="10" t="s">
        <v>49818</v>
      </c>
      <c r="AF33165" s="10" t="s">
        <v>609</v>
      </c>
    </row>
    <row r="33166" spans="30:32" x14ac:dyDescent="0.2">
      <c r="AD33166" s="11" t="s">
        <v>49829</v>
      </c>
      <c r="AE33166" s="10" t="s">
        <v>49818</v>
      </c>
      <c r="AF33166" s="10" t="s">
        <v>609</v>
      </c>
    </row>
    <row r="33167" spans="30:32" x14ac:dyDescent="0.2">
      <c r="AD33167" s="11" t="s">
        <v>49830</v>
      </c>
      <c r="AE33167" s="10" t="s">
        <v>49818</v>
      </c>
      <c r="AF33167" s="10" t="s">
        <v>609</v>
      </c>
    </row>
    <row r="33168" spans="30:32" x14ac:dyDescent="0.2">
      <c r="AD33168" s="11" t="s">
        <v>49831</v>
      </c>
      <c r="AE33168" s="10" t="s">
        <v>49818</v>
      </c>
      <c r="AF33168" s="10" t="s">
        <v>609</v>
      </c>
    </row>
    <row r="33169" spans="30:32" x14ac:dyDescent="0.2">
      <c r="AD33169" s="11" t="s">
        <v>49832</v>
      </c>
      <c r="AE33169" s="10" t="s">
        <v>49818</v>
      </c>
      <c r="AF33169" s="10" t="s">
        <v>609</v>
      </c>
    </row>
    <row r="33170" spans="30:32" x14ac:dyDescent="0.2">
      <c r="AD33170" s="11" t="s">
        <v>49833</v>
      </c>
      <c r="AE33170" s="10" t="s">
        <v>49818</v>
      </c>
      <c r="AF33170" s="10" t="s">
        <v>609</v>
      </c>
    </row>
    <row r="33171" spans="30:32" x14ac:dyDescent="0.2">
      <c r="AD33171" s="11" t="s">
        <v>49834</v>
      </c>
      <c r="AE33171" s="10" t="s">
        <v>49818</v>
      </c>
      <c r="AF33171" s="10" t="s">
        <v>609</v>
      </c>
    </row>
    <row r="33172" spans="30:32" x14ac:dyDescent="0.2">
      <c r="AD33172" s="11" t="s">
        <v>49835</v>
      </c>
      <c r="AE33172" s="10" t="s">
        <v>49818</v>
      </c>
      <c r="AF33172" s="10" t="s">
        <v>609</v>
      </c>
    </row>
    <row r="33173" spans="30:32" x14ac:dyDescent="0.2">
      <c r="AD33173" s="11" t="s">
        <v>49836</v>
      </c>
      <c r="AE33173" s="10" t="s">
        <v>49818</v>
      </c>
      <c r="AF33173" s="10" t="s">
        <v>609</v>
      </c>
    </row>
    <row r="33174" spans="30:32" x14ac:dyDescent="0.2">
      <c r="AD33174" s="11" t="s">
        <v>49837</v>
      </c>
      <c r="AE33174" s="10" t="s">
        <v>49818</v>
      </c>
      <c r="AF33174" s="10" t="s">
        <v>609</v>
      </c>
    </row>
    <row r="33175" spans="30:32" x14ac:dyDescent="0.2">
      <c r="AD33175" s="11" t="s">
        <v>49838</v>
      </c>
      <c r="AE33175" s="10" t="s">
        <v>49818</v>
      </c>
      <c r="AF33175" s="10" t="s">
        <v>609</v>
      </c>
    </row>
    <row r="33176" spans="30:32" x14ac:dyDescent="0.2">
      <c r="AD33176" s="11" t="s">
        <v>49839</v>
      </c>
      <c r="AE33176" s="10" t="s">
        <v>49818</v>
      </c>
      <c r="AF33176" s="10" t="s">
        <v>609</v>
      </c>
    </row>
    <row r="33177" spans="30:32" x14ac:dyDescent="0.2">
      <c r="AD33177" s="11" t="s">
        <v>49840</v>
      </c>
      <c r="AE33177" s="10" t="s">
        <v>49818</v>
      </c>
      <c r="AF33177" s="10" t="s">
        <v>609</v>
      </c>
    </row>
    <row r="33178" spans="30:32" x14ac:dyDescent="0.2">
      <c r="AD33178" s="11" t="s">
        <v>49841</v>
      </c>
      <c r="AE33178" s="10" t="s">
        <v>49818</v>
      </c>
      <c r="AF33178" s="10" t="s">
        <v>609</v>
      </c>
    </row>
    <row r="33179" spans="30:32" x14ac:dyDescent="0.2">
      <c r="AD33179" s="11" t="s">
        <v>49842</v>
      </c>
      <c r="AE33179" s="10" t="s">
        <v>49818</v>
      </c>
      <c r="AF33179" s="10" t="s">
        <v>609</v>
      </c>
    </row>
    <row r="33180" spans="30:32" x14ac:dyDescent="0.2">
      <c r="AD33180" s="11" t="s">
        <v>49843</v>
      </c>
      <c r="AE33180" s="10" t="s">
        <v>49818</v>
      </c>
      <c r="AF33180" s="10" t="s">
        <v>609</v>
      </c>
    </row>
    <row r="33181" spans="30:32" x14ac:dyDescent="0.2">
      <c r="AD33181" s="11" t="s">
        <v>49844</v>
      </c>
      <c r="AE33181" s="10" t="s">
        <v>49818</v>
      </c>
      <c r="AF33181" s="10" t="s">
        <v>609</v>
      </c>
    </row>
    <row r="33182" spans="30:32" x14ac:dyDescent="0.2">
      <c r="AD33182" s="11" t="s">
        <v>49845</v>
      </c>
      <c r="AE33182" s="10" t="s">
        <v>49818</v>
      </c>
      <c r="AF33182" s="10" t="s">
        <v>609</v>
      </c>
    </row>
    <row r="33183" spans="30:32" x14ac:dyDescent="0.2">
      <c r="AD33183" s="11" t="s">
        <v>49846</v>
      </c>
      <c r="AE33183" s="10" t="s">
        <v>49818</v>
      </c>
      <c r="AF33183" s="10" t="s">
        <v>609</v>
      </c>
    </row>
    <row r="33184" spans="30:32" x14ac:dyDescent="0.2">
      <c r="AD33184" s="11" t="s">
        <v>49847</v>
      </c>
      <c r="AE33184" s="10" t="s">
        <v>49818</v>
      </c>
      <c r="AF33184" s="10" t="s">
        <v>609</v>
      </c>
    </row>
    <row r="33185" spans="30:32" x14ac:dyDescent="0.2">
      <c r="AD33185" s="11" t="s">
        <v>49848</v>
      </c>
      <c r="AE33185" s="10" t="s">
        <v>49818</v>
      </c>
      <c r="AF33185" s="10" t="s">
        <v>609</v>
      </c>
    </row>
    <row r="33186" spans="30:32" x14ac:dyDescent="0.2">
      <c r="AD33186" s="11" t="s">
        <v>49849</v>
      </c>
      <c r="AE33186" s="10" t="s">
        <v>49818</v>
      </c>
      <c r="AF33186" s="10" t="s">
        <v>609</v>
      </c>
    </row>
    <row r="33187" spans="30:32" x14ac:dyDescent="0.2">
      <c r="AD33187" s="11" t="s">
        <v>49850</v>
      </c>
      <c r="AE33187" s="10" t="s">
        <v>49818</v>
      </c>
      <c r="AF33187" s="10" t="s">
        <v>609</v>
      </c>
    </row>
    <row r="33188" spans="30:32" x14ac:dyDescent="0.2">
      <c r="AD33188" s="11" t="s">
        <v>49851</v>
      </c>
      <c r="AE33188" s="10" t="s">
        <v>49818</v>
      </c>
      <c r="AF33188" s="10" t="s">
        <v>609</v>
      </c>
    </row>
    <row r="33189" spans="30:32" x14ac:dyDescent="0.2">
      <c r="AD33189" s="11" t="s">
        <v>49852</v>
      </c>
      <c r="AE33189" s="10" t="s">
        <v>49818</v>
      </c>
      <c r="AF33189" s="10" t="s">
        <v>609</v>
      </c>
    </row>
    <row r="33190" spans="30:32" x14ac:dyDescent="0.2">
      <c r="AD33190" s="11" t="s">
        <v>49853</v>
      </c>
      <c r="AE33190" s="10" t="s">
        <v>49818</v>
      </c>
      <c r="AF33190" s="10" t="s">
        <v>609</v>
      </c>
    </row>
    <row r="33191" spans="30:32" x14ac:dyDescent="0.2">
      <c r="AD33191" s="11" t="s">
        <v>49854</v>
      </c>
      <c r="AE33191" s="10" t="s">
        <v>49818</v>
      </c>
      <c r="AF33191" s="10" t="s">
        <v>609</v>
      </c>
    </row>
    <row r="33192" spans="30:32" x14ac:dyDescent="0.2">
      <c r="AD33192" s="11" t="s">
        <v>49855</v>
      </c>
      <c r="AE33192" s="10" t="s">
        <v>49818</v>
      </c>
      <c r="AF33192" s="10" t="s">
        <v>609</v>
      </c>
    </row>
    <row r="33193" spans="30:32" x14ac:dyDescent="0.2">
      <c r="AD33193" s="11" t="s">
        <v>49856</v>
      </c>
      <c r="AE33193" s="10" t="s">
        <v>49818</v>
      </c>
      <c r="AF33193" s="10" t="s">
        <v>609</v>
      </c>
    </row>
    <row r="33194" spans="30:32" x14ac:dyDescent="0.2">
      <c r="AD33194" s="11" t="s">
        <v>49857</v>
      </c>
      <c r="AE33194" s="10" t="s">
        <v>49818</v>
      </c>
      <c r="AF33194" s="10" t="s">
        <v>609</v>
      </c>
    </row>
    <row r="33195" spans="30:32" x14ac:dyDescent="0.2">
      <c r="AD33195" s="11" t="s">
        <v>49858</v>
      </c>
      <c r="AE33195" s="10" t="s">
        <v>49818</v>
      </c>
      <c r="AF33195" s="10" t="s">
        <v>609</v>
      </c>
    </row>
    <row r="33196" spans="30:32" x14ac:dyDescent="0.2">
      <c r="AD33196" s="11" t="s">
        <v>49859</v>
      </c>
      <c r="AE33196" s="10" t="s">
        <v>49818</v>
      </c>
      <c r="AF33196" s="10" t="s">
        <v>609</v>
      </c>
    </row>
    <row r="33197" spans="30:32" x14ac:dyDescent="0.2">
      <c r="AD33197" s="11" t="s">
        <v>49860</v>
      </c>
      <c r="AE33197" s="10" t="s">
        <v>49818</v>
      </c>
      <c r="AF33197" s="10" t="s">
        <v>609</v>
      </c>
    </row>
    <row r="33198" spans="30:32" x14ac:dyDescent="0.2">
      <c r="AD33198" s="11" t="s">
        <v>49861</v>
      </c>
      <c r="AE33198" s="10" t="s">
        <v>23314</v>
      </c>
      <c r="AF33198" s="10" t="s">
        <v>609</v>
      </c>
    </row>
    <row r="33199" spans="30:32" x14ac:dyDescent="0.2">
      <c r="AD33199" s="11" t="s">
        <v>49862</v>
      </c>
      <c r="AE33199" s="10" t="s">
        <v>49863</v>
      </c>
      <c r="AF33199" s="10" t="s">
        <v>609</v>
      </c>
    </row>
    <row r="33200" spans="30:32" x14ac:dyDescent="0.2">
      <c r="AD33200" s="11" t="s">
        <v>49864</v>
      </c>
      <c r="AE33200" s="10" t="s">
        <v>49865</v>
      </c>
      <c r="AF33200" s="10" t="s">
        <v>609</v>
      </c>
    </row>
    <row r="33201" spans="30:32" x14ac:dyDescent="0.2">
      <c r="AD33201" s="11" t="s">
        <v>49866</v>
      </c>
      <c r="AE33201" s="10" t="s">
        <v>18496</v>
      </c>
      <c r="AF33201" s="10" t="s">
        <v>609</v>
      </c>
    </row>
    <row r="33202" spans="30:32" x14ac:dyDescent="0.2">
      <c r="AD33202" s="11" t="s">
        <v>49867</v>
      </c>
      <c r="AE33202" s="10" t="s">
        <v>49868</v>
      </c>
      <c r="AF33202" s="10" t="s">
        <v>609</v>
      </c>
    </row>
    <row r="33203" spans="30:32" x14ac:dyDescent="0.2">
      <c r="AD33203" s="11" t="s">
        <v>49869</v>
      </c>
      <c r="AE33203" s="10" t="s">
        <v>1571</v>
      </c>
      <c r="AF33203" s="10" t="s">
        <v>609</v>
      </c>
    </row>
    <row r="33204" spans="30:32" x14ac:dyDescent="0.2">
      <c r="AD33204" s="11" t="s">
        <v>49870</v>
      </c>
      <c r="AE33204" s="10" t="s">
        <v>48809</v>
      </c>
      <c r="AF33204" s="10" t="s">
        <v>609</v>
      </c>
    </row>
    <row r="33205" spans="30:32" x14ac:dyDescent="0.2">
      <c r="AD33205" s="11" t="s">
        <v>49871</v>
      </c>
      <c r="AE33205" s="10" t="s">
        <v>49872</v>
      </c>
      <c r="AF33205" s="10" t="s">
        <v>609</v>
      </c>
    </row>
    <row r="33206" spans="30:32" x14ac:dyDescent="0.2">
      <c r="AD33206" s="11" t="s">
        <v>49873</v>
      </c>
      <c r="AE33206" s="10" t="s">
        <v>2212</v>
      </c>
      <c r="AF33206" s="10" t="s">
        <v>609</v>
      </c>
    </row>
    <row r="33207" spans="30:32" x14ac:dyDescent="0.2">
      <c r="AD33207" s="11" t="s">
        <v>49874</v>
      </c>
      <c r="AE33207" s="10" t="s">
        <v>1676</v>
      </c>
      <c r="AF33207" s="10" t="s">
        <v>609</v>
      </c>
    </row>
    <row r="33208" spans="30:32" x14ac:dyDescent="0.2">
      <c r="AD33208" s="11" t="s">
        <v>49875</v>
      </c>
      <c r="AE33208" s="10" t="s">
        <v>1053</v>
      </c>
      <c r="AF33208" s="10" t="s">
        <v>609</v>
      </c>
    </row>
    <row r="33209" spans="30:32" x14ac:dyDescent="0.2">
      <c r="AD33209" s="11" t="s">
        <v>49876</v>
      </c>
      <c r="AE33209" s="10" t="s">
        <v>49877</v>
      </c>
      <c r="AF33209" s="10" t="s">
        <v>609</v>
      </c>
    </row>
    <row r="33210" spans="30:32" x14ac:dyDescent="0.2">
      <c r="AD33210" s="11" t="s">
        <v>49878</v>
      </c>
      <c r="AE33210" s="10" t="s">
        <v>2215</v>
      </c>
      <c r="AF33210" s="10" t="s">
        <v>609</v>
      </c>
    </row>
    <row r="33211" spans="30:32" x14ac:dyDescent="0.2">
      <c r="AD33211" s="11" t="s">
        <v>49879</v>
      </c>
      <c r="AE33211" s="10" t="s">
        <v>49880</v>
      </c>
      <c r="AF33211" s="10" t="s">
        <v>609</v>
      </c>
    </row>
    <row r="33212" spans="30:32" x14ac:dyDescent="0.2">
      <c r="AD33212" s="11" t="s">
        <v>49881</v>
      </c>
      <c r="AE33212" s="10" t="s">
        <v>49882</v>
      </c>
      <c r="AF33212" s="10" t="s">
        <v>609</v>
      </c>
    </row>
    <row r="33213" spans="30:32" x14ac:dyDescent="0.2">
      <c r="AD33213" s="11" t="s">
        <v>49883</v>
      </c>
      <c r="AE33213" s="10" t="s">
        <v>49884</v>
      </c>
      <c r="AF33213" s="10" t="s">
        <v>609</v>
      </c>
    </row>
    <row r="33214" spans="30:32" x14ac:dyDescent="0.2">
      <c r="AD33214" s="11" t="s">
        <v>49885</v>
      </c>
      <c r="AE33214" s="10" t="s">
        <v>2980</v>
      </c>
      <c r="AF33214" s="10" t="s">
        <v>609</v>
      </c>
    </row>
    <row r="33215" spans="30:32" x14ac:dyDescent="0.2">
      <c r="AD33215" s="11" t="s">
        <v>49886</v>
      </c>
      <c r="AE33215" s="10" t="s">
        <v>49887</v>
      </c>
      <c r="AF33215" s="10" t="s">
        <v>609</v>
      </c>
    </row>
    <row r="33216" spans="30:32" x14ac:dyDescent="0.2">
      <c r="AD33216" s="11" t="s">
        <v>49888</v>
      </c>
      <c r="AE33216" s="10" t="s">
        <v>7370</v>
      </c>
      <c r="AF33216" s="10" t="s">
        <v>609</v>
      </c>
    </row>
    <row r="33217" spans="30:32" x14ac:dyDescent="0.2">
      <c r="AD33217" s="11" t="s">
        <v>49889</v>
      </c>
      <c r="AE33217" s="10" t="s">
        <v>47820</v>
      </c>
      <c r="AF33217" s="10" t="s">
        <v>609</v>
      </c>
    </row>
    <row r="33218" spans="30:32" x14ac:dyDescent="0.2">
      <c r="AD33218" s="11" t="s">
        <v>49890</v>
      </c>
      <c r="AE33218" s="10" t="s">
        <v>10273</v>
      </c>
      <c r="AF33218" s="10" t="s">
        <v>609</v>
      </c>
    </row>
    <row r="33219" spans="30:32" x14ac:dyDescent="0.2">
      <c r="AD33219" s="11" t="s">
        <v>49891</v>
      </c>
      <c r="AE33219" s="10" t="s">
        <v>14413</v>
      </c>
      <c r="AF33219" s="10" t="s">
        <v>609</v>
      </c>
    </row>
    <row r="33220" spans="30:32" x14ac:dyDescent="0.2">
      <c r="AD33220" s="11" t="s">
        <v>49892</v>
      </c>
      <c r="AE33220" s="10" t="s">
        <v>14413</v>
      </c>
      <c r="AF33220" s="10" t="s">
        <v>609</v>
      </c>
    </row>
    <row r="33221" spans="30:32" x14ac:dyDescent="0.2">
      <c r="AD33221" s="11" t="s">
        <v>49893</v>
      </c>
      <c r="AE33221" s="10" t="s">
        <v>14413</v>
      </c>
      <c r="AF33221" s="10" t="s">
        <v>609</v>
      </c>
    </row>
    <row r="33222" spans="30:32" x14ac:dyDescent="0.2">
      <c r="AD33222" s="11" t="s">
        <v>49894</v>
      </c>
      <c r="AE33222" s="10" t="s">
        <v>14413</v>
      </c>
      <c r="AF33222" s="10" t="s">
        <v>609</v>
      </c>
    </row>
    <row r="33223" spans="30:32" x14ac:dyDescent="0.2">
      <c r="AD33223" s="11" t="s">
        <v>49895</v>
      </c>
      <c r="AE33223" s="10" t="s">
        <v>49896</v>
      </c>
      <c r="AF33223" s="10" t="s">
        <v>609</v>
      </c>
    </row>
    <row r="33224" spans="30:32" x14ac:dyDescent="0.2">
      <c r="AD33224" s="11" t="s">
        <v>49897</v>
      </c>
      <c r="AE33224" s="10" t="s">
        <v>14413</v>
      </c>
      <c r="AF33224" s="10" t="s">
        <v>609</v>
      </c>
    </row>
    <row r="33225" spans="30:32" x14ac:dyDescent="0.2">
      <c r="AD33225" s="11" t="s">
        <v>49898</v>
      </c>
      <c r="AE33225" s="10" t="s">
        <v>14413</v>
      </c>
      <c r="AF33225" s="10" t="s">
        <v>609</v>
      </c>
    </row>
    <row r="33226" spans="30:32" x14ac:dyDescent="0.2">
      <c r="AD33226" s="11" t="s">
        <v>49899</v>
      </c>
      <c r="AE33226" s="10" t="s">
        <v>14413</v>
      </c>
      <c r="AF33226" s="10" t="s">
        <v>609</v>
      </c>
    </row>
    <row r="33227" spans="30:32" x14ac:dyDescent="0.2">
      <c r="AD33227" s="11" t="s">
        <v>49900</v>
      </c>
      <c r="AE33227" s="10" t="s">
        <v>14413</v>
      </c>
      <c r="AF33227" s="10" t="s">
        <v>609</v>
      </c>
    </row>
    <row r="33228" spans="30:32" x14ac:dyDescent="0.2">
      <c r="AD33228" s="11" t="s">
        <v>49901</v>
      </c>
      <c r="AE33228" s="10" t="s">
        <v>49902</v>
      </c>
      <c r="AF33228" s="10" t="s">
        <v>609</v>
      </c>
    </row>
    <row r="33229" spans="30:32" x14ac:dyDescent="0.2">
      <c r="AD33229" s="11" t="s">
        <v>49903</v>
      </c>
      <c r="AE33229" s="10" t="s">
        <v>49902</v>
      </c>
      <c r="AF33229" s="10" t="s">
        <v>609</v>
      </c>
    </row>
    <row r="33230" spans="30:32" x14ac:dyDescent="0.2">
      <c r="AD33230" s="11" t="s">
        <v>49904</v>
      </c>
      <c r="AE33230" s="10" t="s">
        <v>49905</v>
      </c>
      <c r="AF33230" s="10" t="s">
        <v>609</v>
      </c>
    </row>
    <row r="33231" spans="30:32" x14ac:dyDescent="0.2">
      <c r="AD33231" s="11" t="s">
        <v>49906</v>
      </c>
      <c r="AE33231" s="10" t="s">
        <v>32731</v>
      </c>
      <c r="AF33231" s="10" t="s">
        <v>609</v>
      </c>
    </row>
    <row r="33232" spans="30:32" x14ac:dyDescent="0.2">
      <c r="AD33232" s="11" t="s">
        <v>49907</v>
      </c>
      <c r="AE33232" s="10" t="s">
        <v>9237</v>
      </c>
      <c r="AF33232" s="10" t="s">
        <v>609</v>
      </c>
    </row>
    <row r="33233" spans="30:32" x14ac:dyDescent="0.2">
      <c r="AD33233" s="11" t="s">
        <v>49908</v>
      </c>
      <c r="AE33233" s="10" t="s">
        <v>49909</v>
      </c>
      <c r="AF33233" s="10" t="s">
        <v>609</v>
      </c>
    </row>
    <row r="33234" spans="30:32" x14ac:dyDescent="0.2">
      <c r="AD33234" s="11" t="s">
        <v>49910</v>
      </c>
      <c r="AE33234" s="10" t="s">
        <v>5093</v>
      </c>
      <c r="AF33234" s="10" t="s">
        <v>609</v>
      </c>
    </row>
    <row r="33235" spans="30:32" x14ac:dyDescent="0.2">
      <c r="AD33235" s="11" t="s">
        <v>49911</v>
      </c>
      <c r="AE33235" s="10" t="s">
        <v>23087</v>
      </c>
      <c r="AF33235" s="10" t="s">
        <v>609</v>
      </c>
    </row>
    <row r="33236" spans="30:32" x14ac:dyDescent="0.2">
      <c r="AD33236" s="11" t="s">
        <v>49912</v>
      </c>
      <c r="AE33236" s="10" t="s">
        <v>3000</v>
      </c>
      <c r="AF33236" s="10" t="s">
        <v>609</v>
      </c>
    </row>
    <row r="33237" spans="30:32" x14ac:dyDescent="0.2">
      <c r="AD33237" s="11" t="s">
        <v>49913</v>
      </c>
      <c r="AE33237" s="10" t="s">
        <v>3000</v>
      </c>
      <c r="AF33237" s="10" t="s">
        <v>609</v>
      </c>
    </row>
    <row r="33238" spans="30:32" x14ac:dyDescent="0.2">
      <c r="AD33238" s="11" t="s">
        <v>49914</v>
      </c>
      <c r="AE33238" s="10" t="s">
        <v>3000</v>
      </c>
      <c r="AF33238" s="10" t="s">
        <v>609</v>
      </c>
    </row>
    <row r="33239" spans="30:32" x14ac:dyDescent="0.2">
      <c r="AD33239" s="11" t="s">
        <v>49915</v>
      </c>
      <c r="AE33239" s="10" t="s">
        <v>49916</v>
      </c>
      <c r="AF33239" s="10" t="s">
        <v>609</v>
      </c>
    </row>
    <row r="33240" spans="30:32" x14ac:dyDescent="0.2">
      <c r="AD33240" s="11" t="s">
        <v>49917</v>
      </c>
      <c r="AE33240" s="10" t="s">
        <v>49918</v>
      </c>
      <c r="AF33240" s="10" t="s">
        <v>609</v>
      </c>
    </row>
    <row r="33241" spans="30:32" x14ac:dyDescent="0.2">
      <c r="AD33241" s="11" t="s">
        <v>49919</v>
      </c>
      <c r="AE33241" s="10" t="s">
        <v>20958</v>
      </c>
      <c r="AF33241" s="10" t="s">
        <v>609</v>
      </c>
    </row>
    <row r="33242" spans="30:32" x14ac:dyDescent="0.2">
      <c r="AD33242" s="11" t="s">
        <v>49920</v>
      </c>
      <c r="AE33242" s="10" t="s">
        <v>10305</v>
      </c>
      <c r="AF33242" s="10" t="s">
        <v>609</v>
      </c>
    </row>
    <row r="33243" spans="30:32" x14ac:dyDescent="0.2">
      <c r="AD33243" s="11" t="s">
        <v>49921</v>
      </c>
      <c r="AE33243" s="10" t="s">
        <v>11840</v>
      </c>
      <c r="AF33243" s="10" t="s">
        <v>609</v>
      </c>
    </row>
    <row r="33244" spans="30:32" x14ac:dyDescent="0.2">
      <c r="AD33244" s="11" t="s">
        <v>49922</v>
      </c>
      <c r="AE33244" s="10" t="s">
        <v>3005</v>
      </c>
      <c r="AF33244" s="10" t="s">
        <v>609</v>
      </c>
    </row>
    <row r="33245" spans="30:32" x14ac:dyDescent="0.2">
      <c r="AD33245" s="11" t="s">
        <v>49923</v>
      </c>
      <c r="AE33245" s="10" t="s">
        <v>3495</v>
      </c>
      <c r="AF33245" s="10" t="s">
        <v>609</v>
      </c>
    </row>
    <row r="33246" spans="30:32" x14ac:dyDescent="0.2">
      <c r="AD33246" s="11" t="s">
        <v>49924</v>
      </c>
      <c r="AE33246" s="10" t="s">
        <v>10310</v>
      </c>
      <c r="AF33246" s="10" t="s">
        <v>609</v>
      </c>
    </row>
    <row r="33247" spans="30:32" x14ac:dyDescent="0.2">
      <c r="AD33247" s="11" t="s">
        <v>49925</v>
      </c>
      <c r="AE33247" s="10" t="s">
        <v>49926</v>
      </c>
      <c r="AF33247" s="10" t="s">
        <v>609</v>
      </c>
    </row>
    <row r="33248" spans="30:32" x14ac:dyDescent="0.2">
      <c r="AD33248" s="11" t="s">
        <v>49927</v>
      </c>
      <c r="AE33248" s="10" t="s">
        <v>49928</v>
      </c>
      <c r="AF33248" s="10" t="s">
        <v>609</v>
      </c>
    </row>
    <row r="33249" spans="30:32" x14ac:dyDescent="0.2">
      <c r="AD33249" s="11" t="s">
        <v>49929</v>
      </c>
      <c r="AE33249" s="10" t="s">
        <v>11844</v>
      </c>
      <c r="AF33249" s="10" t="s">
        <v>609</v>
      </c>
    </row>
    <row r="33250" spans="30:32" x14ac:dyDescent="0.2">
      <c r="AD33250" s="11" t="s">
        <v>49930</v>
      </c>
      <c r="AE33250" s="10" t="s">
        <v>2360</v>
      </c>
      <c r="AF33250" s="10" t="s">
        <v>609</v>
      </c>
    </row>
    <row r="33251" spans="30:32" x14ac:dyDescent="0.2">
      <c r="AD33251" s="11" t="s">
        <v>49931</v>
      </c>
      <c r="AE33251" s="10" t="s">
        <v>2360</v>
      </c>
      <c r="AF33251" s="10" t="s">
        <v>609</v>
      </c>
    </row>
    <row r="33252" spans="30:32" x14ac:dyDescent="0.2">
      <c r="AD33252" s="11" t="s">
        <v>49932</v>
      </c>
      <c r="AE33252" s="10" t="s">
        <v>49933</v>
      </c>
      <c r="AF33252" s="10" t="s">
        <v>609</v>
      </c>
    </row>
    <row r="33253" spans="30:32" x14ac:dyDescent="0.2">
      <c r="AD33253" s="11" t="s">
        <v>49934</v>
      </c>
      <c r="AE33253" s="10" t="s">
        <v>49935</v>
      </c>
      <c r="AF33253" s="10" t="s">
        <v>609</v>
      </c>
    </row>
    <row r="33254" spans="30:32" x14ac:dyDescent="0.2">
      <c r="AD33254" s="11" t="s">
        <v>49936</v>
      </c>
      <c r="AE33254" s="10" t="s">
        <v>49937</v>
      </c>
      <c r="AF33254" s="10" t="s">
        <v>609</v>
      </c>
    </row>
    <row r="33255" spans="30:32" x14ac:dyDescent="0.2">
      <c r="AD33255" s="11" t="s">
        <v>49938</v>
      </c>
      <c r="AE33255" s="10" t="s">
        <v>49939</v>
      </c>
      <c r="AF33255" s="10" t="s">
        <v>609</v>
      </c>
    </row>
    <row r="33256" spans="30:32" x14ac:dyDescent="0.2">
      <c r="AD33256" s="11" t="s">
        <v>49940</v>
      </c>
      <c r="AE33256" s="10" t="s">
        <v>1693</v>
      </c>
      <c r="AF33256" s="10" t="s">
        <v>609</v>
      </c>
    </row>
    <row r="33257" spans="30:32" x14ac:dyDescent="0.2">
      <c r="AD33257" s="11" t="s">
        <v>49941</v>
      </c>
      <c r="AE33257" s="10" t="s">
        <v>49942</v>
      </c>
      <c r="AF33257" s="10" t="s">
        <v>609</v>
      </c>
    </row>
    <row r="33258" spans="30:32" x14ac:dyDescent="0.2">
      <c r="AD33258" s="11" t="s">
        <v>49943</v>
      </c>
      <c r="AE33258" s="10" t="s">
        <v>7439</v>
      </c>
      <c r="AF33258" s="10" t="s">
        <v>609</v>
      </c>
    </row>
    <row r="33259" spans="30:32" x14ac:dyDescent="0.2">
      <c r="AD33259" s="11" t="s">
        <v>49944</v>
      </c>
      <c r="AE33259" s="10" t="s">
        <v>49945</v>
      </c>
      <c r="AF33259" s="10" t="s">
        <v>609</v>
      </c>
    </row>
    <row r="33260" spans="30:32" x14ac:dyDescent="0.2">
      <c r="AD33260" s="11" t="s">
        <v>49946</v>
      </c>
      <c r="AE33260" s="10" t="s">
        <v>5885</v>
      </c>
      <c r="AF33260" s="10" t="s">
        <v>609</v>
      </c>
    </row>
    <row r="33261" spans="30:32" x14ac:dyDescent="0.2">
      <c r="AD33261" s="11" t="s">
        <v>49947</v>
      </c>
      <c r="AE33261" s="10" t="s">
        <v>7439</v>
      </c>
      <c r="AF33261" s="10" t="s">
        <v>609</v>
      </c>
    </row>
    <row r="33262" spans="30:32" x14ac:dyDescent="0.2">
      <c r="AD33262" s="11" t="s">
        <v>49948</v>
      </c>
      <c r="AE33262" s="10" t="s">
        <v>7439</v>
      </c>
      <c r="AF33262" s="10" t="s">
        <v>609</v>
      </c>
    </row>
    <row r="33263" spans="30:32" x14ac:dyDescent="0.2">
      <c r="AD33263" s="11" t="s">
        <v>49949</v>
      </c>
      <c r="AE33263" s="10" t="s">
        <v>7439</v>
      </c>
      <c r="AF33263" s="10" t="s">
        <v>609</v>
      </c>
    </row>
    <row r="33264" spans="30:32" x14ac:dyDescent="0.2">
      <c r="AD33264" s="11" t="s">
        <v>49950</v>
      </c>
      <c r="AE33264" s="10" t="s">
        <v>7439</v>
      </c>
      <c r="AF33264" s="10" t="s">
        <v>609</v>
      </c>
    </row>
    <row r="33265" spans="30:32" x14ac:dyDescent="0.2">
      <c r="AD33265" s="11" t="s">
        <v>49951</v>
      </c>
      <c r="AE33265" s="10" t="s">
        <v>29726</v>
      </c>
      <c r="AF33265" s="10" t="s">
        <v>609</v>
      </c>
    </row>
    <row r="33266" spans="30:32" x14ac:dyDescent="0.2">
      <c r="AD33266" s="11" t="s">
        <v>49952</v>
      </c>
      <c r="AE33266" s="10" t="s">
        <v>1695</v>
      </c>
      <c r="AF33266" s="10" t="s">
        <v>609</v>
      </c>
    </row>
    <row r="33267" spans="30:32" x14ac:dyDescent="0.2">
      <c r="AD33267" s="11" t="s">
        <v>49953</v>
      </c>
      <c r="AE33267" s="10" t="s">
        <v>17234</v>
      </c>
      <c r="AF33267" s="10" t="s">
        <v>609</v>
      </c>
    </row>
    <row r="33268" spans="30:32" x14ac:dyDescent="0.2">
      <c r="AD33268" s="11" t="s">
        <v>49954</v>
      </c>
      <c r="AE33268" s="10" t="s">
        <v>2258</v>
      </c>
      <c r="AF33268" s="10" t="s">
        <v>609</v>
      </c>
    </row>
    <row r="33269" spans="30:32" x14ac:dyDescent="0.2">
      <c r="AD33269" s="11" t="s">
        <v>49955</v>
      </c>
      <c r="AE33269" s="10" t="s">
        <v>17246</v>
      </c>
      <c r="AF33269" s="10" t="s">
        <v>609</v>
      </c>
    </row>
    <row r="33270" spans="30:32" x14ac:dyDescent="0.2">
      <c r="AD33270" s="11" t="s">
        <v>49956</v>
      </c>
      <c r="AE33270" s="10" t="s">
        <v>49957</v>
      </c>
      <c r="AF33270" s="10" t="s">
        <v>609</v>
      </c>
    </row>
    <row r="33271" spans="30:32" x14ac:dyDescent="0.2">
      <c r="AD33271" s="11" t="s">
        <v>49958</v>
      </c>
      <c r="AE33271" s="10" t="s">
        <v>15822</v>
      </c>
      <c r="AF33271" s="10" t="s">
        <v>609</v>
      </c>
    </row>
    <row r="33272" spans="30:32" x14ac:dyDescent="0.2">
      <c r="AD33272" s="11" t="s">
        <v>49959</v>
      </c>
      <c r="AE33272" s="10" t="s">
        <v>29182</v>
      </c>
      <c r="AF33272" s="10" t="s">
        <v>609</v>
      </c>
    </row>
    <row r="33273" spans="30:32" x14ac:dyDescent="0.2">
      <c r="AD33273" s="11" t="s">
        <v>49960</v>
      </c>
      <c r="AE33273" s="10" t="s">
        <v>2266</v>
      </c>
      <c r="AF33273" s="10" t="s">
        <v>609</v>
      </c>
    </row>
    <row r="33274" spans="30:32" x14ac:dyDescent="0.2">
      <c r="AD33274" s="11" t="s">
        <v>49961</v>
      </c>
      <c r="AE33274" s="10" t="s">
        <v>49962</v>
      </c>
      <c r="AF33274" s="10" t="s">
        <v>609</v>
      </c>
    </row>
    <row r="33275" spans="30:32" x14ac:dyDescent="0.2">
      <c r="AD33275" s="11" t="s">
        <v>49963</v>
      </c>
      <c r="AE33275" s="10" t="s">
        <v>49964</v>
      </c>
      <c r="AF33275" s="10" t="s">
        <v>609</v>
      </c>
    </row>
    <row r="33276" spans="30:32" x14ac:dyDescent="0.2">
      <c r="AD33276" s="11" t="s">
        <v>49965</v>
      </c>
      <c r="AE33276" s="10" t="s">
        <v>9266</v>
      </c>
      <c r="AF33276" s="10" t="s">
        <v>609</v>
      </c>
    </row>
    <row r="33277" spans="30:32" x14ac:dyDescent="0.2">
      <c r="AD33277" s="11" t="s">
        <v>49966</v>
      </c>
      <c r="AE33277" s="10" t="s">
        <v>14530</v>
      </c>
      <c r="AF33277" s="10" t="s">
        <v>609</v>
      </c>
    </row>
    <row r="33278" spans="30:32" x14ac:dyDescent="0.2">
      <c r="AD33278" s="11" t="s">
        <v>49967</v>
      </c>
      <c r="AE33278" s="10" t="s">
        <v>15274</v>
      </c>
      <c r="AF33278" s="10" t="s">
        <v>609</v>
      </c>
    </row>
    <row r="33279" spans="30:32" x14ac:dyDescent="0.2">
      <c r="AD33279" s="11" t="s">
        <v>49968</v>
      </c>
      <c r="AE33279" s="10" t="s">
        <v>5140</v>
      </c>
      <c r="AF33279" s="10" t="s">
        <v>609</v>
      </c>
    </row>
    <row r="33280" spans="30:32" x14ac:dyDescent="0.2">
      <c r="AD33280" s="11" t="s">
        <v>49969</v>
      </c>
      <c r="AE33280" s="10" t="s">
        <v>49970</v>
      </c>
      <c r="AF33280" s="10" t="s">
        <v>609</v>
      </c>
    </row>
    <row r="33281" spans="30:32" x14ac:dyDescent="0.2">
      <c r="AD33281" s="11" t="s">
        <v>49971</v>
      </c>
      <c r="AE33281" s="10" t="s">
        <v>7474</v>
      </c>
      <c r="AF33281" s="10" t="s">
        <v>609</v>
      </c>
    </row>
    <row r="33282" spans="30:32" x14ac:dyDescent="0.2">
      <c r="AD33282" s="11" t="s">
        <v>49972</v>
      </c>
      <c r="AE33282" s="10" t="s">
        <v>31717</v>
      </c>
      <c r="AF33282" s="10" t="s">
        <v>609</v>
      </c>
    </row>
    <row r="33283" spans="30:32" x14ac:dyDescent="0.2">
      <c r="AD33283" s="11" t="s">
        <v>49973</v>
      </c>
      <c r="AE33283" s="10" t="s">
        <v>1662</v>
      </c>
      <c r="AF33283" s="10" t="s">
        <v>609</v>
      </c>
    </row>
    <row r="33284" spans="30:32" x14ac:dyDescent="0.2">
      <c r="AD33284" s="11" t="s">
        <v>49974</v>
      </c>
      <c r="AE33284" s="10" t="s">
        <v>2057</v>
      </c>
      <c r="AF33284" s="10" t="s">
        <v>609</v>
      </c>
    </row>
    <row r="33285" spans="30:32" x14ac:dyDescent="0.2">
      <c r="AD33285" s="11" t="s">
        <v>49975</v>
      </c>
      <c r="AE33285" s="10" t="s">
        <v>30037</v>
      </c>
      <c r="AF33285" s="10" t="s">
        <v>609</v>
      </c>
    </row>
    <row r="33286" spans="30:32" x14ac:dyDescent="0.2">
      <c r="AD33286" s="11" t="s">
        <v>49976</v>
      </c>
      <c r="AE33286" s="10" t="s">
        <v>1734</v>
      </c>
      <c r="AF33286" s="10" t="s">
        <v>609</v>
      </c>
    </row>
    <row r="33287" spans="30:32" x14ac:dyDescent="0.2">
      <c r="AD33287" s="11" t="s">
        <v>49977</v>
      </c>
      <c r="AE33287" s="10" t="s">
        <v>49978</v>
      </c>
      <c r="AF33287" s="10" t="s">
        <v>609</v>
      </c>
    </row>
    <row r="33288" spans="30:32" x14ac:dyDescent="0.2">
      <c r="AD33288" s="11" t="s">
        <v>49979</v>
      </c>
      <c r="AE33288" s="10" t="s">
        <v>49980</v>
      </c>
      <c r="AF33288" s="10" t="s">
        <v>609</v>
      </c>
    </row>
    <row r="33289" spans="30:32" x14ac:dyDescent="0.2">
      <c r="AD33289" s="11" t="s">
        <v>49981</v>
      </c>
      <c r="AE33289" s="10" t="s">
        <v>3516</v>
      </c>
      <c r="AF33289" s="10" t="s">
        <v>609</v>
      </c>
    </row>
    <row r="33290" spans="30:32" x14ac:dyDescent="0.2">
      <c r="AD33290" s="11" t="s">
        <v>49982</v>
      </c>
      <c r="AE33290" s="10" t="s">
        <v>15866</v>
      </c>
      <c r="AF33290" s="10" t="s">
        <v>609</v>
      </c>
    </row>
    <row r="33291" spans="30:32" x14ac:dyDescent="0.2">
      <c r="AD33291" s="11" t="s">
        <v>49983</v>
      </c>
      <c r="AE33291" s="10" t="s">
        <v>49984</v>
      </c>
      <c r="AF33291" s="10" t="s">
        <v>609</v>
      </c>
    </row>
    <row r="33292" spans="30:32" x14ac:dyDescent="0.2">
      <c r="AD33292" s="11" t="s">
        <v>49985</v>
      </c>
      <c r="AE33292" s="10" t="s">
        <v>11939</v>
      </c>
      <c r="AF33292" s="10" t="s">
        <v>609</v>
      </c>
    </row>
    <row r="33293" spans="30:32" x14ac:dyDescent="0.2">
      <c r="AD33293" s="11" t="s">
        <v>49986</v>
      </c>
      <c r="AE33293" s="10" t="s">
        <v>49987</v>
      </c>
      <c r="AF33293" s="10" t="s">
        <v>609</v>
      </c>
    </row>
    <row r="33294" spans="30:32" x14ac:dyDescent="0.2">
      <c r="AD33294" s="11" t="s">
        <v>49988</v>
      </c>
      <c r="AE33294" s="10" t="s">
        <v>49987</v>
      </c>
      <c r="AF33294" s="10" t="s">
        <v>609</v>
      </c>
    </row>
    <row r="33295" spans="30:32" x14ac:dyDescent="0.2">
      <c r="AD33295" s="11" t="s">
        <v>49989</v>
      </c>
      <c r="AE33295" s="10" t="s">
        <v>49987</v>
      </c>
      <c r="AF33295" s="10" t="s">
        <v>609</v>
      </c>
    </row>
    <row r="33296" spans="30:32" x14ac:dyDescent="0.2">
      <c r="AD33296" s="11" t="s">
        <v>49990</v>
      </c>
      <c r="AE33296" s="10" t="s">
        <v>49987</v>
      </c>
      <c r="AF33296" s="10" t="s">
        <v>609</v>
      </c>
    </row>
    <row r="33297" spans="30:32" x14ac:dyDescent="0.2">
      <c r="AD33297" s="11" t="s">
        <v>49991</v>
      </c>
      <c r="AE33297" s="10" t="s">
        <v>49987</v>
      </c>
      <c r="AF33297" s="10" t="s">
        <v>609</v>
      </c>
    </row>
    <row r="33298" spans="30:32" x14ac:dyDescent="0.2">
      <c r="AD33298" s="11" t="s">
        <v>49992</v>
      </c>
      <c r="AE33298" s="10" t="s">
        <v>49987</v>
      </c>
      <c r="AF33298" s="10" t="s">
        <v>609</v>
      </c>
    </row>
    <row r="33299" spans="30:32" x14ac:dyDescent="0.2">
      <c r="AD33299" s="11" t="s">
        <v>49993</v>
      </c>
      <c r="AE33299" s="10" t="s">
        <v>49987</v>
      </c>
      <c r="AF33299" s="10" t="s">
        <v>609</v>
      </c>
    </row>
    <row r="33300" spans="30:32" x14ac:dyDescent="0.2">
      <c r="AD33300" s="11" t="s">
        <v>49994</v>
      </c>
      <c r="AE33300" s="10" t="s">
        <v>49987</v>
      </c>
      <c r="AF33300" s="10" t="s">
        <v>609</v>
      </c>
    </row>
    <row r="33301" spans="30:32" x14ac:dyDescent="0.2">
      <c r="AD33301" s="11" t="s">
        <v>49995</v>
      </c>
      <c r="AE33301" s="10" t="s">
        <v>49987</v>
      </c>
      <c r="AF33301" s="10" t="s">
        <v>609</v>
      </c>
    </row>
    <row r="33302" spans="30:32" x14ac:dyDescent="0.2">
      <c r="AD33302" s="11" t="s">
        <v>49996</v>
      </c>
      <c r="AE33302" s="10" t="s">
        <v>49987</v>
      </c>
      <c r="AF33302" s="10" t="s">
        <v>609</v>
      </c>
    </row>
    <row r="33303" spans="30:32" x14ac:dyDescent="0.2">
      <c r="AD33303" s="11" t="s">
        <v>49997</v>
      </c>
      <c r="AE33303" s="10" t="s">
        <v>49987</v>
      </c>
      <c r="AF33303" s="10" t="s">
        <v>609</v>
      </c>
    </row>
    <row r="33304" spans="30:32" x14ac:dyDescent="0.2">
      <c r="AD33304" s="11" t="s">
        <v>49998</v>
      </c>
      <c r="AE33304" s="10" t="s">
        <v>49987</v>
      </c>
      <c r="AF33304" s="10" t="s">
        <v>609</v>
      </c>
    </row>
    <row r="33305" spans="30:32" x14ac:dyDescent="0.2">
      <c r="AD33305" s="11" t="s">
        <v>49999</v>
      </c>
      <c r="AE33305" s="10" t="s">
        <v>49987</v>
      </c>
      <c r="AF33305" s="10" t="s">
        <v>609</v>
      </c>
    </row>
    <row r="33306" spans="30:32" x14ac:dyDescent="0.2">
      <c r="AD33306" s="11" t="s">
        <v>50000</v>
      </c>
      <c r="AE33306" s="10" t="s">
        <v>49987</v>
      </c>
      <c r="AF33306" s="10" t="s">
        <v>609</v>
      </c>
    </row>
    <row r="33307" spans="30:32" x14ac:dyDescent="0.2">
      <c r="AD33307" s="11" t="s">
        <v>50001</v>
      </c>
      <c r="AE33307" s="10" t="s">
        <v>49987</v>
      </c>
      <c r="AF33307" s="10" t="s">
        <v>609</v>
      </c>
    </row>
    <row r="33308" spans="30:32" x14ac:dyDescent="0.2">
      <c r="AD33308" s="11" t="s">
        <v>50002</v>
      </c>
      <c r="AE33308" s="10" t="s">
        <v>49987</v>
      </c>
      <c r="AF33308" s="10" t="s">
        <v>609</v>
      </c>
    </row>
    <row r="33309" spans="30:32" x14ac:dyDescent="0.2">
      <c r="AD33309" s="11" t="s">
        <v>50003</v>
      </c>
      <c r="AE33309" s="10" t="s">
        <v>49987</v>
      </c>
      <c r="AF33309" s="10" t="s">
        <v>609</v>
      </c>
    </row>
    <row r="33310" spans="30:32" x14ac:dyDescent="0.2">
      <c r="AD33310" s="11" t="s">
        <v>50004</v>
      </c>
      <c r="AE33310" s="10" t="s">
        <v>49987</v>
      </c>
      <c r="AF33310" s="10" t="s">
        <v>609</v>
      </c>
    </row>
    <row r="33311" spans="30:32" x14ac:dyDescent="0.2">
      <c r="AD33311" s="11" t="s">
        <v>50005</v>
      </c>
      <c r="AE33311" s="10" t="s">
        <v>49987</v>
      </c>
      <c r="AF33311" s="10" t="s">
        <v>609</v>
      </c>
    </row>
    <row r="33312" spans="30:32" x14ac:dyDescent="0.2">
      <c r="AD33312" s="11" t="s">
        <v>50006</v>
      </c>
      <c r="AE33312" s="10" t="s">
        <v>49987</v>
      </c>
      <c r="AF33312" s="10" t="s">
        <v>609</v>
      </c>
    </row>
    <row r="33313" spans="30:32" x14ac:dyDescent="0.2">
      <c r="AD33313" s="11" t="s">
        <v>50007</v>
      </c>
      <c r="AE33313" s="10" t="s">
        <v>49987</v>
      </c>
      <c r="AF33313" s="10" t="s">
        <v>609</v>
      </c>
    </row>
    <row r="33314" spans="30:32" x14ac:dyDescent="0.2">
      <c r="AD33314" s="11" t="s">
        <v>50008</v>
      </c>
      <c r="AE33314" s="10" t="s">
        <v>49987</v>
      </c>
      <c r="AF33314" s="10" t="s">
        <v>609</v>
      </c>
    </row>
    <row r="33315" spans="30:32" x14ac:dyDescent="0.2">
      <c r="AD33315" s="11" t="s">
        <v>50009</v>
      </c>
      <c r="AE33315" s="10" t="s">
        <v>49987</v>
      </c>
      <c r="AF33315" s="10" t="s">
        <v>609</v>
      </c>
    </row>
    <row r="33316" spans="30:32" x14ac:dyDescent="0.2">
      <c r="AD33316" s="11" t="s">
        <v>50010</v>
      </c>
      <c r="AE33316" s="10" t="s">
        <v>49987</v>
      </c>
      <c r="AF33316" s="10" t="s">
        <v>609</v>
      </c>
    </row>
    <row r="33317" spans="30:32" x14ac:dyDescent="0.2">
      <c r="AD33317" s="11" t="s">
        <v>50011</v>
      </c>
      <c r="AE33317" s="10" t="s">
        <v>49987</v>
      </c>
      <c r="AF33317" s="10" t="s">
        <v>609</v>
      </c>
    </row>
    <row r="33318" spans="30:32" x14ac:dyDescent="0.2">
      <c r="AD33318" s="11" t="s">
        <v>50012</v>
      </c>
      <c r="AE33318" s="10" t="s">
        <v>49987</v>
      </c>
      <c r="AF33318" s="10" t="s">
        <v>609</v>
      </c>
    </row>
    <row r="33319" spans="30:32" x14ac:dyDescent="0.2">
      <c r="AD33319" s="11" t="s">
        <v>50013</v>
      </c>
      <c r="AE33319" s="10" t="s">
        <v>49987</v>
      </c>
      <c r="AF33319" s="10" t="s">
        <v>609</v>
      </c>
    </row>
    <row r="33320" spans="30:32" x14ac:dyDescent="0.2">
      <c r="AD33320" s="11" t="s">
        <v>50014</v>
      </c>
      <c r="AE33320" s="10" t="s">
        <v>49987</v>
      </c>
      <c r="AF33320" s="10" t="s">
        <v>609</v>
      </c>
    </row>
    <row r="33321" spans="30:32" x14ac:dyDescent="0.2">
      <c r="AD33321" s="11" t="s">
        <v>50015</v>
      </c>
      <c r="AE33321" s="10" t="s">
        <v>49987</v>
      </c>
      <c r="AF33321" s="10" t="s">
        <v>609</v>
      </c>
    </row>
    <row r="33322" spans="30:32" x14ac:dyDescent="0.2">
      <c r="AD33322" s="11" t="s">
        <v>50016</v>
      </c>
      <c r="AE33322" s="10" t="s">
        <v>49987</v>
      </c>
      <c r="AF33322" s="10" t="s">
        <v>609</v>
      </c>
    </row>
    <row r="33323" spans="30:32" x14ac:dyDescent="0.2">
      <c r="AD33323" s="11" t="s">
        <v>50017</v>
      </c>
      <c r="AE33323" s="10" t="s">
        <v>49987</v>
      </c>
      <c r="AF33323" s="10" t="s">
        <v>609</v>
      </c>
    </row>
    <row r="33324" spans="30:32" x14ac:dyDescent="0.2">
      <c r="AD33324" s="11" t="s">
        <v>50018</v>
      </c>
      <c r="AE33324" s="10" t="s">
        <v>49987</v>
      </c>
      <c r="AF33324" s="10" t="s">
        <v>609</v>
      </c>
    </row>
    <row r="33325" spans="30:32" x14ac:dyDescent="0.2">
      <c r="AD33325" s="11" t="s">
        <v>50019</v>
      </c>
      <c r="AE33325" s="10" t="s">
        <v>49987</v>
      </c>
      <c r="AF33325" s="10" t="s">
        <v>609</v>
      </c>
    </row>
    <row r="33326" spans="30:32" x14ac:dyDescent="0.2">
      <c r="AD33326" s="11" t="s">
        <v>50020</v>
      </c>
      <c r="AE33326" s="10" t="s">
        <v>49987</v>
      </c>
      <c r="AF33326" s="10" t="s">
        <v>609</v>
      </c>
    </row>
    <row r="33327" spans="30:32" x14ac:dyDescent="0.2">
      <c r="AD33327" s="11" t="s">
        <v>50021</v>
      </c>
      <c r="AE33327" s="10" t="s">
        <v>49987</v>
      </c>
      <c r="AF33327" s="10" t="s">
        <v>609</v>
      </c>
    </row>
    <row r="33328" spans="30:32" x14ac:dyDescent="0.2">
      <c r="AD33328" s="11" t="s">
        <v>50022</v>
      </c>
      <c r="AE33328" s="10" t="s">
        <v>49987</v>
      </c>
      <c r="AF33328" s="10" t="s">
        <v>609</v>
      </c>
    </row>
    <row r="33329" spans="30:32" x14ac:dyDescent="0.2">
      <c r="AD33329" s="11" t="s">
        <v>50023</v>
      </c>
      <c r="AE33329" s="10" t="s">
        <v>49987</v>
      </c>
      <c r="AF33329" s="10" t="s">
        <v>609</v>
      </c>
    </row>
    <row r="33330" spans="30:32" x14ac:dyDescent="0.2">
      <c r="AD33330" s="11" t="s">
        <v>50024</v>
      </c>
      <c r="AE33330" s="10" t="s">
        <v>49987</v>
      </c>
      <c r="AF33330" s="10" t="s">
        <v>609</v>
      </c>
    </row>
    <row r="33331" spans="30:32" x14ac:dyDescent="0.2">
      <c r="AD33331" s="11" t="s">
        <v>50025</v>
      </c>
      <c r="AE33331" s="10" t="s">
        <v>49987</v>
      </c>
      <c r="AF33331" s="10" t="s">
        <v>609</v>
      </c>
    </row>
    <row r="33332" spans="30:32" x14ac:dyDescent="0.2">
      <c r="AD33332" s="11" t="s">
        <v>50026</v>
      </c>
      <c r="AE33332" s="10" t="s">
        <v>49987</v>
      </c>
      <c r="AF33332" s="10" t="s">
        <v>609</v>
      </c>
    </row>
    <row r="33333" spans="30:32" x14ac:dyDescent="0.2">
      <c r="AD33333" s="11" t="s">
        <v>50027</v>
      </c>
      <c r="AE33333" s="10" t="s">
        <v>49987</v>
      </c>
      <c r="AF33333" s="10" t="s">
        <v>609</v>
      </c>
    </row>
    <row r="33334" spans="30:32" x14ac:dyDescent="0.2">
      <c r="AD33334" s="11" t="s">
        <v>50028</v>
      </c>
      <c r="AE33334" s="10" t="s">
        <v>49987</v>
      </c>
      <c r="AF33334" s="10" t="s">
        <v>609</v>
      </c>
    </row>
    <row r="33335" spans="30:32" x14ac:dyDescent="0.2">
      <c r="AD33335" s="11" t="s">
        <v>50029</v>
      </c>
      <c r="AE33335" s="10" t="s">
        <v>49987</v>
      </c>
      <c r="AF33335" s="10" t="s">
        <v>609</v>
      </c>
    </row>
    <row r="33336" spans="30:32" x14ac:dyDescent="0.2">
      <c r="AD33336" s="11" t="s">
        <v>50030</v>
      </c>
      <c r="AE33336" s="10" t="s">
        <v>49987</v>
      </c>
      <c r="AF33336" s="10" t="s">
        <v>609</v>
      </c>
    </row>
    <row r="33337" spans="30:32" x14ac:dyDescent="0.2">
      <c r="AD33337" s="11" t="s">
        <v>50031</v>
      </c>
      <c r="AE33337" s="10" t="s">
        <v>49987</v>
      </c>
      <c r="AF33337" s="10" t="s">
        <v>609</v>
      </c>
    </row>
    <row r="33338" spans="30:32" x14ac:dyDescent="0.2">
      <c r="AD33338" s="11" t="s">
        <v>50032</v>
      </c>
      <c r="AE33338" s="10" t="s">
        <v>49987</v>
      </c>
      <c r="AF33338" s="10" t="s">
        <v>609</v>
      </c>
    </row>
    <row r="33339" spans="30:32" x14ac:dyDescent="0.2">
      <c r="AD33339" s="11" t="s">
        <v>50033</v>
      </c>
      <c r="AE33339" s="10" t="s">
        <v>49987</v>
      </c>
      <c r="AF33339" s="10" t="s">
        <v>609</v>
      </c>
    </row>
    <row r="33340" spans="30:32" x14ac:dyDescent="0.2">
      <c r="AD33340" s="11" t="s">
        <v>50034</v>
      </c>
      <c r="AE33340" s="10" t="s">
        <v>49987</v>
      </c>
      <c r="AF33340" s="10" t="s">
        <v>609</v>
      </c>
    </row>
    <row r="33341" spans="30:32" x14ac:dyDescent="0.2">
      <c r="AD33341" s="11" t="s">
        <v>50035</v>
      </c>
      <c r="AE33341" s="10" t="s">
        <v>49987</v>
      </c>
      <c r="AF33341" s="10" t="s">
        <v>609</v>
      </c>
    </row>
    <row r="33342" spans="30:32" x14ac:dyDescent="0.2">
      <c r="AD33342" s="11" t="s">
        <v>50036</v>
      </c>
      <c r="AE33342" s="10" t="s">
        <v>49987</v>
      </c>
      <c r="AF33342" s="10" t="s">
        <v>609</v>
      </c>
    </row>
    <row r="33343" spans="30:32" x14ac:dyDescent="0.2">
      <c r="AD33343" s="11" t="s">
        <v>50037</v>
      </c>
      <c r="AE33343" s="10" t="s">
        <v>49987</v>
      </c>
      <c r="AF33343" s="10" t="s">
        <v>609</v>
      </c>
    </row>
    <row r="33344" spans="30:32" x14ac:dyDescent="0.2">
      <c r="AD33344" s="11" t="s">
        <v>50038</v>
      </c>
      <c r="AE33344" s="10" t="s">
        <v>49987</v>
      </c>
      <c r="AF33344" s="10" t="s">
        <v>609</v>
      </c>
    </row>
    <row r="33345" spans="30:32" x14ac:dyDescent="0.2">
      <c r="AD33345" s="11" t="s">
        <v>50039</v>
      </c>
      <c r="AE33345" s="10" t="s">
        <v>49987</v>
      </c>
      <c r="AF33345" s="10" t="s">
        <v>609</v>
      </c>
    </row>
    <row r="33346" spans="30:32" x14ac:dyDescent="0.2">
      <c r="AD33346" s="11" t="s">
        <v>50040</v>
      </c>
      <c r="AE33346" s="10" t="s">
        <v>49987</v>
      </c>
      <c r="AF33346" s="10" t="s">
        <v>609</v>
      </c>
    </row>
    <row r="33347" spans="30:32" x14ac:dyDescent="0.2">
      <c r="AD33347" s="11" t="s">
        <v>50041</v>
      </c>
      <c r="AE33347" s="10" t="s">
        <v>49987</v>
      </c>
      <c r="AF33347" s="10" t="s">
        <v>609</v>
      </c>
    </row>
    <row r="33348" spans="30:32" x14ac:dyDescent="0.2">
      <c r="AD33348" s="11" t="s">
        <v>50042</v>
      </c>
      <c r="AE33348" s="10" t="s">
        <v>49987</v>
      </c>
      <c r="AF33348" s="10" t="s">
        <v>609</v>
      </c>
    </row>
    <row r="33349" spans="30:32" x14ac:dyDescent="0.2">
      <c r="AD33349" s="11" t="s">
        <v>50043</v>
      </c>
      <c r="AE33349" s="10" t="s">
        <v>49987</v>
      </c>
      <c r="AF33349" s="10" t="s">
        <v>609</v>
      </c>
    </row>
    <row r="33350" spans="30:32" x14ac:dyDescent="0.2">
      <c r="AD33350" s="11" t="s">
        <v>50044</v>
      </c>
      <c r="AE33350" s="10" t="s">
        <v>49987</v>
      </c>
      <c r="AF33350" s="10" t="s">
        <v>609</v>
      </c>
    </row>
    <row r="33351" spans="30:32" x14ac:dyDescent="0.2">
      <c r="AD33351" s="11" t="s">
        <v>50045</v>
      </c>
      <c r="AE33351" s="10" t="s">
        <v>49987</v>
      </c>
      <c r="AF33351" s="10" t="s">
        <v>609</v>
      </c>
    </row>
    <row r="33352" spans="30:32" x14ac:dyDescent="0.2">
      <c r="AD33352" s="11" t="s">
        <v>50046</v>
      </c>
      <c r="AE33352" s="10" t="s">
        <v>49987</v>
      </c>
      <c r="AF33352" s="10" t="s">
        <v>609</v>
      </c>
    </row>
    <row r="33353" spans="30:32" x14ac:dyDescent="0.2">
      <c r="AD33353" s="11" t="s">
        <v>50047</v>
      </c>
      <c r="AE33353" s="10" t="s">
        <v>49987</v>
      </c>
      <c r="AF33353" s="10" t="s">
        <v>609</v>
      </c>
    </row>
    <row r="33354" spans="30:32" x14ac:dyDescent="0.2">
      <c r="AD33354" s="11" t="s">
        <v>50048</v>
      </c>
      <c r="AE33354" s="10" t="s">
        <v>49987</v>
      </c>
      <c r="AF33354" s="10" t="s">
        <v>609</v>
      </c>
    </row>
    <row r="33355" spans="30:32" x14ac:dyDescent="0.2">
      <c r="AD33355" s="11" t="s">
        <v>50049</v>
      </c>
      <c r="AE33355" s="10" t="s">
        <v>27398</v>
      </c>
      <c r="AF33355" s="10" t="s">
        <v>609</v>
      </c>
    </row>
    <row r="33356" spans="30:32" x14ac:dyDescent="0.2">
      <c r="AD33356" s="11" t="s">
        <v>50050</v>
      </c>
      <c r="AE33356" s="10" t="s">
        <v>14600</v>
      </c>
      <c r="AF33356" s="10" t="s">
        <v>609</v>
      </c>
    </row>
    <row r="33357" spans="30:32" x14ac:dyDescent="0.2">
      <c r="AD33357" s="11" t="s">
        <v>50051</v>
      </c>
      <c r="AE33357" s="10" t="s">
        <v>4816</v>
      </c>
      <c r="AF33357" s="10" t="s">
        <v>609</v>
      </c>
    </row>
    <row r="33358" spans="30:32" x14ac:dyDescent="0.2">
      <c r="AD33358" s="11" t="s">
        <v>50052</v>
      </c>
      <c r="AE33358" s="10" t="s">
        <v>50053</v>
      </c>
      <c r="AF33358" s="10" t="s">
        <v>609</v>
      </c>
    </row>
    <row r="33359" spans="30:32" x14ac:dyDescent="0.2">
      <c r="AD33359" s="11" t="s">
        <v>50054</v>
      </c>
      <c r="AE33359" s="10" t="s">
        <v>9311</v>
      </c>
      <c r="AF33359" s="10" t="s">
        <v>609</v>
      </c>
    </row>
    <row r="33360" spans="30:32" x14ac:dyDescent="0.2">
      <c r="AD33360" s="11" t="s">
        <v>50055</v>
      </c>
      <c r="AE33360" s="10" t="s">
        <v>9311</v>
      </c>
      <c r="AF33360" s="10" t="s">
        <v>609</v>
      </c>
    </row>
    <row r="33361" spans="30:32" x14ac:dyDescent="0.2">
      <c r="AD33361" s="11" t="s">
        <v>50056</v>
      </c>
      <c r="AE33361" s="10" t="s">
        <v>9311</v>
      </c>
      <c r="AF33361" s="10" t="s">
        <v>609</v>
      </c>
    </row>
    <row r="33362" spans="30:32" x14ac:dyDescent="0.2">
      <c r="AD33362" s="11" t="s">
        <v>50057</v>
      </c>
      <c r="AE33362" s="10" t="s">
        <v>2296</v>
      </c>
      <c r="AF33362" s="10" t="s">
        <v>609</v>
      </c>
    </row>
    <row r="33363" spans="30:32" x14ac:dyDescent="0.2">
      <c r="AD33363" s="11" t="s">
        <v>50058</v>
      </c>
      <c r="AE33363" s="10" t="s">
        <v>3537</v>
      </c>
      <c r="AF33363" s="10" t="s">
        <v>609</v>
      </c>
    </row>
    <row r="33364" spans="30:32" x14ac:dyDescent="0.2">
      <c r="AD33364" s="11" t="s">
        <v>50059</v>
      </c>
      <c r="AE33364" s="10" t="s">
        <v>11964</v>
      </c>
      <c r="AF33364" s="10" t="s">
        <v>609</v>
      </c>
    </row>
    <row r="33365" spans="30:32" x14ac:dyDescent="0.2">
      <c r="AD33365" s="11" t="s">
        <v>50060</v>
      </c>
      <c r="AE33365" s="10" t="s">
        <v>50061</v>
      </c>
      <c r="AF33365" s="10" t="s">
        <v>609</v>
      </c>
    </row>
    <row r="33366" spans="30:32" x14ac:dyDescent="0.2">
      <c r="AD33366" s="11" t="s">
        <v>50062</v>
      </c>
      <c r="AE33366" s="10" t="s">
        <v>28242</v>
      </c>
      <c r="AF33366" s="10" t="s">
        <v>609</v>
      </c>
    </row>
    <row r="33367" spans="30:32" x14ac:dyDescent="0.2">
      <c r="AD33367" s="11" t="s">
        <v>50063</v>
      </c>
      <c r="AE33367" s="10" t="s">
        <v>50064</v>
      </c>
      <c r="AF33367" s="10" t="s">
        <v>609</v>
      </c>
    </row>
    <row r="33368" spans="30:32" x14ac:dyDescent="0.2">
      <c r="AD33368" s="11" t="s">
        <v>50065</v>
      </c>
      <c r="AE33368" s="10" t="s">
        <v>50066</v>
      </c>
      <c r="AF33368" s="10" t="s">
        <v>609</v>
      </c>
    </row>
    <row r="33369" spans="30:32" x14ac:dyDescent="0.2">
      <c r="AD33369" s="11" t="s">
        <v>50067</v>
      </c>
      <c r="AE33369" s="10" t="s">
        <v>50068</v>
      </c>
      <c r="AF33369" s="10" t="s">
        <v>609</v>
      </c>
    </row>
    <row r="33370" spans="30:32" x14ac:dyDescent="0.2">
      <c r="AD33370" s="11" t="s">
        <v>50069</v>
      </c>
      <c r="AE33370" s="10" t="s">
        <v>21102</v>
      </c>
      <c r="AF33370" s="10" t="s">
        <v>609</v>
      </c>
    </row>
    <row r="33371" spans="30:32" x14ac:dyDescent="0.2">
      <c r="AD33371" s="11" t="s">
        <v>50070</v>
      </c>
      <c r="AE33371" s="10" t="s">
        <v>50071</v>
      </c>
      <c r="AF33371" s="10" t="s">
        <v>609</v>
      </c>
    </row>
    <row r="33372" spans="30:32" x14ac:dyDescent="0.2">
      <c r="AD33372" s="11" t="s">
        <v>50072</v>
      </c>
      <c r="AE33372" s="10" t="s">
        <v>2314</v>
      </c>
      <c r="AF33372" s="10" t="s">
        <v>609</v>
      </c>
    </row>
    <row r="33373" spans="30:32" x14ac:dyDescent="0.2">
      <c r="AD33373" s="11" t="s">
        <v>50073</v>
      </c>
      <c r="AE33373" s="10" t="s">
        <v>48936</v>
      </c>
      <c r="AF33373" s="10" t="s">
        <v>609</v>
      </c>
    </row>
    <row r="33374" spans="30:32" x14ac:dyDescent="0.2">
      <c r="AD33374" s="11" t="s">
        <v>50074</v>
      </c>
      <c r="AE33374" s="10" t="s">
        <v>50075</v>
      </c>
      <c r="AF33374" s="10" t="s">
        <v>609</v>
      </c>
    </row>
    <row r="33375" spans="30:32" x14ac:dyDescent="0.2">
      <c r="AD33375" s="11" t="s">
        <v>50076</v>
      </c>
      <c r="AE33375" s="10" t="s">
        <v>50077</v>
      </c>
      <c r="AF33375" s="10" t="s">
        <v>609</v>
      </c>
    </row>
    <row r="33376" spans="30:32" x14ac:dyDescent="0.2">
      <c r="AD33376" s="11" t="s">
        <v>50078</v>
      </c>
      <c r="AE33376" s="10" t="s">
        <v>50079</v>
      </c>
      <c r="AF33376" s="10" t="s">
        <v>609</v>
      </c>
    </row>
    <row r="33377" spans="30:32" x14ac:dyDescent="0.2">
      <c r="AD33377" s="11" t="s">
        <v>50080</v>
      </c>
      <c r="AE33377" s="10" t="s">
        <v>50081</v>
      </c>
      <c r="AF33377" s="10" t="s">
        <v>609</v>
      </c>
    </row>
    <row r="33378" spans="30:32" x14ac:dyDescent="0.2">
      <c r="AD33378" s="11" t="s">
        <v>50082</v>
      </c>
      <c r="AE33378" s="10" t="s">
        <v>7537</v>
      </c>
      <c r="AF33378" s="10" t="s">
        <v>609</v>
      </c>
    </row>
    <row r="33379" spans="30:32" x14ac:dyDescent="0.2">
      <c r="AD33379" s="11" t="s">
        <v>50083</v>
      </c>
      <c r="AE33379" s="10" t="s">
        <v>42611</v>
      </c>
      <c r="AF33379" s="10" t="s">
        <v>609</v>
      </c>
    </row>
    <row r="33380" spans="30:32" x14ac:dyDescent="0.2">
      <c r="AD33380" s="11" t="s">
        <v>50084</v>
      </c>
      <c r="AE33380" s="10" t="s">
        <v>42611</v>
      </c>
      <c r="AF33380" s="10" t="s">
        <v>609</v>
      </c>
    </row>
    <row r="33381" spans="30:32" x14ac:dyDescent="0.2">
      <c r="AD33381" s="11" t="s">
        <v>50085</v>
      </c>
      <c r="AE33381" s="10" t="s">
        <v>42611</v>
      </c>
      <c r="AF33381" s="10" t="s">
        <v>609</v>
      </c>
    </row>
    <row r="33382" spans="30:32" x14ac:dyDescent="0.2">
      <c r="AD33382" s="11" t="s">
        <v>50086</v>
      </c>
      <c r="AE33382" s="10" t="s">
        <v>42611</v>
      </c>
      <c r="AF33382" s="10" t="s">
        <v>609</v>
      </c>
    </row>
    <row r="33383" spans="30:32" x14ac:dyDescent="0.2">
      <c r="AD33383" s="11" t="s">
        <v>50087</v>
      </c>
      <c r="AE33383" s="10" t="s">
        <v>50088</v>
      </c>
      <c r="AF33383" s="10" t="s">
        <v>609</v>
      </c>
    </row>
    <row r="33384" spans="30:32" x14ac:dyDescent="0.2">
      <c r="AD33384" s="11" t="s">
        <v>50089</v>
      </c>
      <c r="AE33384" s="10" t="s">
        <v>50090</v>
      </c>
      <c r="AF33384" s="10" t="s">
        <v>609</v>
      </c>
    </row>
    <row r="33385" spans="30:32" x14ac:dyDescent="0.2">
      <c r="AD33385" s="11" t="s">
        <v>50091</v>
      </c>
      <c r="AE33385" s="10" t="s">
        <v>23364</v>
      </c>
      <c r="AF33385" s="10" t="s">
        <v>609</v>
      </c>
    </row>
    <row r="33386" spans="30:32" x14ac:dyDescent="0.2">
      <c r="AD33386" s="11" t="s">
        <v>50092</v>
      </c>
      <c r="AE33386" s="10" t="s">
        <v>50093</v>
      </c>
      <c r="AF33386" s="10" t="s">
        <v>609</v>
      </c>
    </row>
    <row r="33387" spans="30:32" x14ac:dyDescent="0.2">
      <c r="AD33387" s="11" t="s">
        <v>50094</v>
      </c>
      <c r="AE33387" s="10" t="s">
        <v>5185</v>
      </c>
      <c r="AF33387" s="10" t="s">
        <v>609</v>
      </c>
    </row>
    <row r="33388" spans="30:32" x14ac:dyDescent="0.2">
      <c r="AD33388" s="11" t="s">
        <v>50095</v>
      </c>
      <c r="AE33388" s="10" t="s">
        <v>5185</v>
      </c>
      <c r="AF33388" s="10" t="s">
        <v>609</v>
      </c>
    </row>
    <row r="33389" spans="30:32" x14ac:dyDescent="0.2">
      <c r="AD33389" s="11" t="s">
        <v>50096</v>
      </c>
      <c r="AE33389" s="10" t="s">
        <v>5185</v>
      </c>
      <c r="AF33389" s="10" t="s">
        <v>609</v>
      </c>
    </row>
    <row r="33390" spans="30:32" x14ac:dyDescent="0.2">
      <c r="AD33390" s="11" t="s">
        <v>50097</v>
      </c>
      <c r="AE33390" s="10" t="s">
        <v>5185</v>
      </c>
      <c r="AF33390" s="10" t="s">
        <v>609</v>
      </c>
    </row>
    <row r="33391" spans="30:32" x14ac:dyDescent="0.2">
      <c r="AD33391" s="11" t="s">
        <v>50098</v>
      </c>
      <c r="AE33391" s="10" t="s">
        <v>5185</v>
      </c>
      <c r="AF33391" s="10" t="s">
        <v>609</v>
      </c>
    </row>
    <row r="33392" spans="30:32" x14ac:dyDescent="0.2">
      <c r="AD33392" s="11" t="s">
        <v>50099</v>
      </c>
      <c r="AE33392" s="10" t="s">
        <v>20232</v>
      </c>
      <c r="AF33392" s="10" t="s">
        <v>609</v>
      </c>
    </row>
    <row r="33393" spans="30:32" x14ac:dyDescent="0.2">
      <c r="AD33393" s="11" t="s">
        <v>50100</v>
      </c>
      <c r="AE33393" s="10" t="s">
        <v>20232</v>
      </c>
      <c r="AF33393" s="10" t="s">
        <v>609</v>
      </c>
    </row>
    <row r="33394" spans="30:32" x14ac:dyDescent="0.2">
      <c r="AD33394" s="11" t="s">
        <v>50101</v>
      </c>
      <c r="AE33394" s="10" t="s">
        <v>5185</v>
      </c>
      <c r="AF33394" s="10" t="s">
        <v>609</v>
      </c>
    </row>
    <row r="33395" spans="30:32" x14ac:dyDescent="0.2">
      <c r="AD33395" s="11" t="s">
        <v>50102</v>
      </c>
      <c r="AE33395" s="10" t="s">
        <v>20232</v>
      </c>
      <c r="AF33395" s="10" t="s">
        <v>609</v>
      </c>
    </row>
    <row r="33396" spans="30:32" x14ac:dyDescent="0.2">
      <c r="AD33396" s="11" t="s">
        <v>50103</v>
      </c>
      <c r="AE33396" s="10" t="s">
        <v>50104</v>
      </c>
      <c r="AF33396" s="10" t="s">
        <v>609</v>
      </c>
    </row>
    <row r="33397" spans="30:32" x14ac:dyDescent="0.2">
      <c r="AD33397" s="11" t="s">
        <v>50105</v>
      </c>
      <c r="AE33397" s="10" t="s">
        <v>2320</v>
      </c>
      <c r="AF33397" s="10" t="s">
        <v>609</v>
      </c>
    </row>
    <row r="33398" spans="30:32" x14ac:dyDescent="0.2">
      <c r="AD33398" s="11" t="s">
        <v>50106</v>
      </c>
      <c r="AE33398" s="10" t="s">
        <v>50107</v>
      </c>
      <c r="AF33398" s="10" t="s">
        <v>609</v>
      </c>
    </row>
    <row r="33399" spans="30:32" x14ac:dyDescent="0.2">
      <c r="AD33399" s="11" t="s">
        <v>50108</v>
      </c>
      <c r="AE33399" s="10" t="s">
        <v>50109</v>
      </c>
      <c r="AF33399" s="10" t="s">
        <v>609</v>
      </c>
    </row>
    <row r="33400" spans="30:32" x14ac:dyDescent="0.2">
      <c r="AD33400" s="11" t="s">
        <v>50110</v>
      </c>
      <c r="AE33400" s="10" t="s">
        <v>44534</v>
      </c>
      <c r="AF33400" s="10" t="s">
        <v>609</v>
      </c>
    </row>
    <row r="33401" spans="30:32" x14ac:dyDescent="0.2">
      <c r="AD33401" s="11" t="s">
        <v>50111</v>
      </c>
      <c r="AE33401" s="10" t="s">
        <v>1827</v>
      </c>
      <c r="AF33401" s="10" t="s">
        <v>609</v>
      </c>
    </row>
    <row r="33402" spans="30:32" x14ac:dyDescent="0.2">
      <c r="AD33402" s="11" t="s">
        <v>50112</v>
      </c>
      <c r="AE33402" s="10" t="s">
        <v>29690</v>
      </c>
      <c r="AF33402" s="10" t="s">
        <v>609</v>
      </c>
    </row>
    <row r="33403" spans="30:32" x14ac:dyDescent="0.2">
      <c r="AD33403" s="11" t="s">
        <v>50113</v>
      </c>
      <c r="AE33403" s="10" t="s">
        <v>22231</v>
      </c>
      <c r="AF33403" s="10" t="s">
        <v>609</v>
      </c>
    </row>
    <row r="33404" spans="30:32" x14ac:dyDescent="0.2">
      <c r="AD33404" s="11" t="s">
        <v>50114</v>
      </c>
      <c r="AE33404" s="10" t="s">
        <v>10505</v>
      </c>
      <c r="AF33404" s="10" t="s">
        <v>609</v>
      </c>
    </row>
    <row r="33405" spans="30:32" x14ac:dyDescent="0.2">
      <c r="AD33405" s="11" t="s">
        <v>50115</v>
      </c>
      <c r="AE33405" s="10" t="s">
        <v>50116</v>
      </c>
      <c r="AF33405" s="10" t="s">
        <v>609</v>
      </c>
    </row>
    <row r="33406" spans="30:32" x14ac:dyDescent="0.2">
      <c r="AD33406" s="11" t="s">
        <v>50117</v>
      </c>
      <c r="AE33406" s="10" t="s">
        <v>50118</v>
      </c>
      <c r="AF33406" s="10" t="s">
        <v>609</v>
      </c>
    </row>
    <row r="33407" spans="30:32" x14ac:dyDescent="0.2">
      <c r="AD33407" s="11" t="s">
        <v>50119</v>
      </c>
      <c r="AE33407" s="10" t="s">
        <v>50120</v>
      </c>
      <c r="AF33407" s="10" t="s">
        <v>609</v>
      </c>
    </row>
    <row r="33408" spans="30:32" x14ac:dyDescent="0.2">
      <c r="AD33408" s="11" t="s">
        <v>50121</v>
      </c>
      <c r="AE33408" s="10" t="s">
        <v>48077</v>
      </c>
      <c r="AF33408" s="10" t="s">
        <v>609</v>
      </c>
    </row>
    <row r="33409" spans="30:32" x14ac:dyDescent="0.2">
      <c r="AD33409" s="11" t="s">
        <v>50122</v>
      </c>
      <c r="AE33409" s="10" t="s">
        <v>48077</v>
      </c>
      <c r="AF33409" s="10" t="s">
        <v>609</v>
      </c>
    </row>
    <row r="33410" spans="30:32" x14ac:dyDescent="0.2">
      <c r="AD33410" s="11" t="s">
        <v>50123</v>
      </c>
      <c r="AE33410" s="10" t="s">
        <v>50124</v>
      </c>
      <c r="AF33410" s="10" t="s">
        <v>609</v>
      </c>
    </row>
    <row r="33411" spans="30:32" x14ac:dyDescent="0.2">
      <c r="AD33411" s="11" t="s">
        <v>50125</v>
      </c>
      <c r="AE33411" s="10" t="s">
        <v>2156</v>
      </c>
      <c r="AF33411" s="10" t="s">
        <v>609</v>
      </c>
    </row>
    <row r="33412" spans="30:32" x14ac:dyDescent="0.2">
      <c r="AD33412" s="11" t="s">
        <v>50126</v>
      </c>
      <c r="AE33412" s="10" t="s">
        <v>8629</v>
      </c>
      <c r="AF33412" s="10" t="s">
        <v>609</v>
      </c>
    </row>
    <row r="33413" spans="30:32" x14ac:dyDescent="0.2">
      <c r="AD33413" s="11" t="s">
        <v>50127</v>
      </c>
      <c r="AE33413" s="10" t="s">
        <v>50128</v>
      </c>
      <c r="AF33413" s="10" t="s">
        <v>609</v>
      </c>
    </row>
    <row r="33414" spans="30:32" x14ac:dyDescent="0.2">
      <c r="AD33414" s="11" t="s">
        <v>50129</v>
      </c>
      <c r="AE33414" s="10" t="s">
        <v>50130</v>
      </c>
      <c r="AF33414" s="10" t="s">
        <v>609</v>
      </c>
    </row>
    <row r="33415" spans="30:32" x14ac:dyDescent="0.2">
      <c r="AD33415" s="11" t="s">
        <v>50131</v>
      </c>
      <c r="AE33415" s="10" t="s">
        <v>26449</v>
      </c>
      <c r="AF33415" s="10" t="s">
        <v>609</v>
      </c>
    </row>
    <row r="33416" spans="30:32" x14ac:dyDescent="0.2">
      <c r="AD33416" s="11" t="s">
        <v>50132</v>
      </c>
      <c r="AE33416" s="10" t="s">
        <v>41734</v>
      </c>
      <c r="AF33416" s="10" t="s">
        <v>609</v>
      </c>
    </row>
    <row r="33417" spans="30:32" x14ac:dyDescent="0.2">
      <c r="AD33417" s="11" t="s">
        <v>50133</v>
      </c>
      <c r="AE33417" s="10" t="s">
        <v>7565</v>
      </c>
      <c r="AF33417" s="10" t="s">
        <v>609</v>
      </c>
    </row>
    <row r="33418" spans="30:32" x14ac:dyDescent="0.2">
      <c r="AD33418" s="11" t="s">
        <v>50134</v>
      </c>
      <c r="AE33418" s="10" t="s">
        <v>13123</v>
      </c>
      <c r="AF33418" s="10" t="s">
        <v>609</v>
      </c>
    </row>
    <row r="33419" spans="30:32" x14ac:dyDescent="0.2">
      <c r="AD33419" s="11" t="s">
        <v>50135</v>
      </c>
      <c r="AE33419" s="10" t="s">
        <v>2332</v>
      </c>
      <c r="AF33419" s="10" t="s">
        <v>609</v>
      </c>
    </row>
    <row r="33420" spans="30:32" x14ac:dyDescent="0.2">
      <c r="AD33420" s="11" t="s">
        <v>50136</v>
      </c>
      <c r="AE33420" s="10" t="s">
        <v>18651</v>
      </c>
      <c r="AF33420" s="10" t="s">
        <v>609</v>
      </c>
    </row>
    <row r="33421" spans="30:32" x14ac:dyDescent="0.2">
      <c r="AD33421" s="11" t="s">
        <v>50137</v>
      </c>
      <c r="AE33421" s="10" t="s">
        <v>50138</v>
      </c>
      <c r="AF33421" s="10" t="s">
        <v>609</v>
      </c>
    </row>
    <row r="33422" spans="30:32" x14ac:dyDescent="0.2">
      <c r="AD33422" s="11" t="s">
        <v>50139</v>
      </c>
      <c r="AE33422" s="10" t="s">
        <v>10538</v>
      </c>
      <c r="AF33422" s="10" t="s">
        <v>609</v>
      </c>
    </row>
    <row r="33423" spans="30:32" x14ac:dyDescent="0.2">
      <c r="AD33423" s="11" t="s">
        <v>50140</v>
      </c>
      <c r="AE33423" s="10" t="s">
        <v>32839</v>
      </c>
      <c r="AF33423" s="10" t="s">
        <v>609</v>
      </c>
    </row>
    <row r="33424" spans="30:32" x14ac:dyDescent="0.2">
      <c r="AD33424" s="11" t="s">
        <v>50141</v>
      </c>
      <c r="AE33424" s="10" t="s">
        <v>5202</v>
      </c>
      <c r="AF33424" s="10" t="s">
        <v>609</v>
      </c>
    </row>
    <row r="33425" spans="30:32" x14ac:dyDescent="0.2">
      <c r="AD33425" s="11" t="s">
        <v>50142</v>
      </c>
      <c r="AE33425" s="10" t="s">
        <v>24725</v>
      </c>
      <c r="AF33425" s="10" t="s">
        <v>609</v>
      </c>
    </row>
    <row r="33426" spans="30:32" x14ac:dyDescent="0.2">
      <c r="AD33426" s="11" t="s">
        <v>50143</v>
      </c>
      <c r="AE33426" s="10" t="s">
        <v>50144</v>
      </c>
      <c r="AF33426" s="10" t="s">
        <v>609</v>
      </c>
    </row>
    <row r="33427" spans="30:32" x14ac:dyDescent="0.2">
      <c r="AD33427" s="11" t="s">
        <v>50145</v>
      </c>
      <c r="AE33427" s="10" t="s">
        <v>43554</v>
      </c>
      <c r="AF33427" s="10" t="s">
        <v>609</v>
      </c>
    </row>
    <row r="33428" spans="30:32" x14ac:dyDescent="0.2">
      <c r="AD33428" s="11" t="s">
        <v>50146</v>
      </c>
      <c r="AE33428" s="10" t="s">
        <v>50147</v>
      </c>
      <c r="AF33428" s="10" t="s">
        <v>609</v>
      </c>
    </row>
    <row r="33429" spans="30:32" x14ac:dyDescent="0.2">
      <c r="AD33429" s="11" t="s">
        <v>50148</v>
      </c>
      <c r="AE33429" s="10" t="s">
        <v>50149</v>
      </c>
      <c r="AF33429" s="10" t="s">
        <v>609</v>
      </c>
    </row>
    <row r="33430" spans="30:32" x14ac:dyDescent="0.2">
      <c r="AD33430" s="11" t="s">
        <v>50150</v>
      </c>
      <c r="AE33430" s="10" t="s">
        <v>1769</v>
      </c>
      <c r="AF33430" s="10" t="s">
        <v>609</v>
      </c>
    </row>
    <row r="33431" spans="30:32" x14ac:dyDescent="0.2">
      <c r="AD33431" s="11" t="s">
        <v>50151</v>
      </c>
      <c r="AE33431" s="10" t="s">
        <v>26476</v>
      </c>
      <c r="AF33431" s="10" t="s">
        <v>609</v>
      </c>
    </row>
    <row r="33432" spans="30:32" x14ac:dyDescent="0.2">
      <c r="AD33432" s="11" t="s">
        <v>50152</v>
      </c>
      <c r="AE33432" s="10" t="s">
        <v>1777</v>
      </c>
      <c r="AF33432" s="10" t="s">
        <v>609</v>
      </c>
    </row>
    <row r="33433" spans="30:32" x14ac:dyDescent="0.2">
      <c r="AD33433" s="11" t="s">
        <v>50153</v>
      </c>
      <c r="AE33433" s="10" t="s">
        <v>4924</v>
      </c>
      <c r="AF33433" s="10" t="s">
        <v>609</v>
      </c>
    </row>
    <row r="33434" spans="30:32" x14ac:dyDescent="0.2">
      <c r="AD33434" s="11" t="s">
        <v>50154</v>
      </c>
      <c r="AE33434" s="10" t="s">
        <v>50155</v>
      </c>
      <c r="AF33434" s="10" t="s">
        <v>609</v>
      </c>
    </row>
    <row r="33435" spans="30:32" x14ac:dyDescent="0.2">
      <c r="AD33435" s="11" t="s">
        <v>50156</v>
      </c>
      <c r="AE33435" s="10" t="s">
        <v>28305</v>
      </c>
      <c r="AF33435" s="10" t="s">
        <v>609</v>
      </c>
    </row>
    <row r="33436" spans="30:32" x14ac:dyDescent="0.2">
      <c r="AD33436" s="11" t="s">
        <v>50157</v>
      </c>
      <c r="AE33436" s="10" t="s">
        <v>2376</v>
      </c>
      <c r="AF33436" s="10" t="s">
        <v>609</v>
      </c>
    </row>
    <row r="33437" spans="30:32" x14ac:dyDescent="0.2">
      <c r="AD33437" s="11" t="s">
        <v>50158</v>
      </c>
      <c r="AE33437" s="10" t="s">
        <v>7482</v>
      </c>
      <c r="AF33437" s="10" t="s">
        <v>609</v>
      </c>
    </row>
    <row r="33438" spans="30:32" x14ac:dyDescent="0.2">
      <c r="AD33438" s="11" t="s">
        <v>50159</v>
      </c>
      <c r="AE33438" s="10" t="s">
        <v>21231</v>
      </c>
      <c r="AF33438" s="10" t="s">
        <v>609</v>
      </c>
    </row>
    <row r="33439" spans="30:32" x14ac:dyDescent="0.2">
      <c r="AD33439" s="11" t="s">
        <v>50160</v>
      </c>
      <c r="AE33439" s="10" t="s">
        <v>50161</v>
      </c>
      <c r="AF33439" s="10" t="s">
        <v>609</v>
      </c>
    </row>
    <row r="33440" spans="30:32" x14ac:dyDescent="0.2">
      <c r="AD33440" s="11" t="s">
        <v>50162</v>
      </c>
      <c r="AE33440" s="10" t="s">
        <v>4094</v>
      </c>
      <c r="AF33440" s="10" t="s">
        <v>609</v>
      </c>
    </row>
    <row r="33441" spans="30:32" x14ac:dyDescent="0.2">
      <c r="AD33441" s="11" t="s">
        <v>50163</v>
      </c>
      <c r="AE33441" s="10" t="s">
        <v>4094</v>
      </c>
      <c r="AF33441" s="10" t="s">
        <v>609</v>
      </c>
    </row>
    <row r="33442" spans="30:32" x14ac:dyDescent="0.2">
      <c r="AD33442" s="11" t="s">
        <v>50164</v>
      </c>
      <c r="AE33442" s="10" t="s">
        <v>50165</v>
      </c>
      <c r="AF33442" s="10" t="s">
        <v>609</v>
      </c>
    </row>
    <row r="33443" spans="30:32" x14ac:dyDescent="0.2">
      <c r="AD33443" s="11" t="s">
        <v>50166</v>
      </c>
      <c r="AE33443" s="10" t="s">
        <v>50167</v>
      </c>
      <c r="AF33443" s="10" t="s">
        <v>609</v>
      </c>
    </row>
    <row r="33444" spans="30:32" x14ac:dyDescent="0.2">
      <c r="AD33444" s="11" t="s">
        <v>50168</v>
      </c>
      <c r="AE33444" s="10" t="s">
        <v>22524</v>
      </c>
      <c r="AF33444" s="10" t="s">
        <v>609</v>
      </c>
    </row>
    <row r="33445" spans="30:32" x14ac:dyDescent="0.2">
      <c r="AD33445" s="11" t="s">
        <v>50169</v>
      </c>
      <c r="AE33445" s="10" t="s">
        <v>5225</v>
      </c>
      <c r="AF33445" s="10" t="s">
        <v>609</v>
      </c>
    </row>
    <row r="33446" spans="30:32" x14ac:dyDescent="0.2">
      <c r="AD33446" s="11" t="s">
        <v>50170</v>
      </c>
      <c r="AE33446" s="10" t="s">
        <v>26504</v>
      </c>
      <c r="AF33446" s="10" t="s">
        <v>609</v>
      </c>
    </row>
    <row r="33447" spans="30:32" x14ac:dyDescent="0.2">
      <c r="AD33447" s="11" t="s">
        <v>50171</v>
      </c>
      <c r="AE33447" s="10" t="s">
        <v>21267</v>
      </c>
      <c r="AF33447" s="10" t="s">
        <v>609</v>
      </c>
    </row>
    <row r="33448" spans="30:32" x14ac:dyDescent="0.2">
      <c r="AD33448" s="11" t="s">
        <v>50172</v>
      </c>
      <c r="AE33448" s="10" t="s">
        <v>35869</v>
      </c>
      <c r="AF33448" s="10" t="s">
        <v>609</v>
      </c>
    </row>
    <row r="33449" spans="30:32" x14ac:dyDescent="0.2">
      <c r="AD33449" s="11" t="s">
        <v>50173</v>
      </c>
      <c r="AE33449" s="10" t="s">
        <v>50174</v>
      </c>
      <c r="AF33449" s="10" t="s">
        <v>609</v>
      </c>
    </row>
    <row r="33450" spans="30:32" x14ac:dyDescent="0.2">
      <c r="AD33450" s="11" t="s">
        <v>50175</v>
      </c>
      <c r="AE33450" s="10" t="s">
        <v>24760</v>
      </c>
      <c r="AF33450" s="10" t="s">
        <v>609</v>
      </c>
    </row>
    <row r="33451" spans="30:32" x14ac:dyDescent="0.2">
      <c r="AD33451" s="11" t="s">
        <v>50176</v>
      </c>
      <c r="AE33451" s="10" t="s">
        <v>50177</v>
      </c>
      <c r="AF33451" s="10" t="s">
        <v>609</v>
      </c>
    </row>
    <row r="33452" spans="30:32" x14ac:dyDescent="0.2">
      <c r="AD33452" s="11" t="s">
        <v>50178</v>
      </c>
      <c r="AE33452" s="10" t="s">
        <v>35871</v>
      </c>
      <c r="AF33452" s="10" t="s">
        <v>609</v>
      </c>
    </row>
    <row r="33453" spans="30:32" x14ac:dyDescent="0.2">
      <c r="AD33453" s="11" t="s">
        <v>50179</v>
      </c>
      <c r="AE33453" s="10" t="s">
        <v>50180</v>
      </c>
      <c r="AF33453" s="10" t="s">
        <v>609</v>
      </c>
    </row>
    <row r="33454" spans="30:32" x14ac:dyDescent="0.2">
      <c r="AD33454" s="11" t="s">
        <v>50181</v>
      </c>
      <c r="AE33454" s="10" t="s">
        <v>2394</v>
      </c>
      <c r="AF33454" s="10" t="s">
        <v>609</v>
      </c>
    </row>
    <row r="33455" spans="30:32" x14ac:dyDescent="0.2">
      <c r="AD33455" s="11" t="s">
        <v>50182</v>
      </c>
      <c r="AE33455" s="10" t="s">
        <v>42702</v>
      </c>
      <c r="AF33455" s="10" t="s">
        <v>609</v>
      </c>
    </row>
    <row r="33456" spans="30:32" x14ac:dyDescent="0.2">
      <c r="AD33456" s="11" t="s">
        <v>50183</v>
      </c>
      <c r="AE33456" s="10" t="s">
        <v>42702</v>
      </c>
      <c r="AF33456" s="10" t="s">
        <v>609</v>
      </c>
    </row>
    <row r="33457" spans="30:32" x14ac:dyDescent="0.2">
      <c r="AD33457" s="11" t="s">
        <v>50184</v>
      </c>
      <c r="AE33457" s="10" t="s">
        <v>50185</v>
      </c>
      <c r="AF33457" s="10" t="s">
        <v>609</v>
      </c>
    </row>
    <row r="33458" spans="30:32" x14ac:dyDescent="0.2">
      <c r="AD33458" s="11" t="s">
        <v>50186</v>
      </c>
      <c r="AE33458" s="10" t="s">
        <v>3562</v>
      </c>
      <c r="AF33458" s="10" t="s">
        <v>609</v>
      </c>
    </row>
    <row r="33459" spans="30:32" x14ac:dyDescent="0.2">
      <c r="AD33459" s="11" t="s">
        <v>50187</v>
      </c>
      <c r="AE33459" s="10" t="s">
        <v>4103</v>
      </c>
      <c r="AF33459" s="10" t="s">
        <v>609</v>
      </c>
    </row>
    <row r="33460" spans="30:32" x14ac:dyDescent="0.2">
      <c r="AD33460" s="11" t="s">
        <v>50188</v>
      </c>
      <c r="AE33460" s="10" t="s">
        <v>10644</v>
      </c>
      <c r="AF33460" s="10" t="s">
        <v>609</v>
      </c>
    </row>
    <row r="33461" spans="30:32" x14ac:dyDescent="0.2">
      <c r="AD33461" s="11" t="s">
        <v>50189</v>
      </c>
      <c r="AE33461" s="10" t="s">
        <v>1832</v>
      </c>
      <c r="AF33461" s="10" t="s">
        <v>609</v>
      </c>
    </row>
    <row r="33462" spans="30:32" x14ac:dyDescent="0.2">
      <c r="AD33462" s="11" t="s">
        <v>50190</v>
      </c>
      <c r="AE33462" s="10" t="s">
        <v>12200</v>
      </c>
      <c r="AF33462" s="10" t="s">
        <v>609</v>
      </c>
    </row>
    <row r="33463" spans="30:32" x14ac:dyDescent="0.2">
      <c r="AD33463" s="11" t="s">
        <v>50191</v>
      </c>
      <c r="AE33463" s="10" t="s">
        <v>12202</v>
      </c>
      <c r="AF33463" s="10" t="s">
        <v>609</v>
      </c>
    </row>
    <row r="33464" spans="30:32" x14ac:dyDescent="0.2">
      <c r="AD33464" s="11" t="s">
        <v>50192</v>
      </c>
      <c r="AE33464" s="10" t="s">
        <v>12222</v>
      </c>
      <c r="AF33464" s="10" t="s">
        <v>609</v>
      </c>
    </row>
    <row r="33465" spans="30:32" x14ac:dyDescent="0.2">
      <c r="AD33465" s="11" t="s">
        <v>50193</v>
      </c>
      <c r="AE33465" s="10" t="s">
        <v>1142</v>
      </c>
      <c r="AF33465" s="10" t="s">
        <v>609</v>
      </c>
    </row>
    <row r="33466" spans="30:32" x14ac:dyDescent="0.2">
      <c r="AD33466" s="11" t="s">
        <v>50194</v>
      </c>
      <c r="AE33466" s="10" t="s">
        <v>50195</v>
      </c>
      <c r="AF33466" s="10" t="s">
        <v>609</v>
      </c>
    </row>
    <row r="33467" spans="30:32" x14ac:dyDescent="0.2">
      <c r="AD33467" s="11" t="s">
        <v>50196</v>
      </c>
      <c r="AE33467" s="10" t="s">
        <v>50195</v>
      </c>
      <c r="AF33467" s="10" t="s">
        <v>609</v>
      </c>
    </row>
    <row r="33468" spans="30:32" x14ac:dyDescent="0.2">
      <c r="AD33468" s="11" t="s">
        <v>50197</v>
      </c>
      <c r="AE33468" s="10" t="s">
        <v>50195</v>
      </c>
      <c r="AF33468" s="10" t="s">
        <v>609</v>
      </c>
    </row>
    <row r="33469" spans="30:32" x14ac:dyDescent="0.2">
      <c r="AD33469" s="11" t="s">
        <v>50198</v>
      </c>
      <c r="AE33469" s="10" t="s">
        <v>25338</v>
      </c>
      <c r="AF33469" s="10" t="s">
        <v>609</v>
      </c>
    </row>
    <row r="33470" spans="30:32" x14ac:dyDescent="0.2">
      <c r="AD33470" s="11" t="s">
        <v>50199</v>
      </c>
      <c r="AE33470" s="10" t="s">
        <v>39756</v>
      </c>
      <c r="AF33470" s="10" t="s">
        <v>609</v>
      </c>
    </row>
    <row r="33471" spans="30:32" x14ac:dyDescent="0.2">
      <c r="AD33471" s="11" t="s">
        <v>50200</v>
      </c>
      <c r="AE33471" s="10" t="s">
        <v>50201</v>
      </c>
      <c r="AF33471" s="10" t="s">
        <v>609</v>
      </c>
    </row>
    <row r="33472" spans="30:32" x14ac:dyDescent="0.2">
      <c r="AD33472" s="11" t="s">
        <v>50202</v>
      </c>
      <c r="AE33472" s="10" t="s">
        <v>50203</v>
      </c>
      <c r="AF33472" s="10" t="s">
        <v>609</v>
      </c>
    </row>
    <row r="33473" spans="30:32" x14ac:dyDescent="0.2">
      <c r="AD33473" s="11" t="s">
        <v>50204</v>
      </c>
      <c r="AE33473" s="10" t="s">
        <v>2408</v>
      </c>
      <c r="AF33473" s="10" t="s">
        <v>609</v>
      </c>
    </row>
    <row r="33474" spans="30:32" x14ac:dyDescent="0.2">
      <c r="AD33474" s="11" t="s">
        <v>50205</v>
      </c>
      <c r="AE33474" s="10" t="s">
        <v>50206</v>
      </c>
      <c r="AF33474" s="10" t="s">
        <v>609</v>
      </c>
    </row>
    <row r="33475" spans="30:32" x14ac:dyDescent="0.2">
      <c r="AD33475" s="11" t="s">
        <v>50207</v>
      </c>
      <c r="AE33475" s="10" t="s">
        <v>8679</v>
      </c>
      <c r="AF33475" s="10" t="s">
        <v>609</v>
      </c>
    </row>
    <row r="33476" spans="30:32" x14ac:dyDescent="0.2">
      <c r="AD33476" s="11" t="s">
        <v>50208</v>
      </c>
      <c r="AE33476" s="10" t="s">
        <v>35294</v>
      </c>
      <c r="AF33476" s="10" t="s">
        <v>609</v>
      </c>
    </row>
    <row r="33477" spans="30:32" x14ac:dyDescent="0.2">
      <c r="AD33477" s="11" t="s">
        <v>50209</v>
      </c>
      <c r="AE33477" s="10" t="s">
        <v>4604</v>
      </c>
      <c r="AF33477" s="10" t="s">
        <v>609</v>
      </c>
    </row>
    <row r="33478" spans="30:32" x14ac:dyDescent="0.2">
      <c r="AD33478" s="11" t="s">
        <v>50210</v>
      </c>
      <c r="AE33478" s="10" t="s">
        <v>50211</v>
      </c>
      <c r="AF33478" s="10" t="s">
        <v>609</v>
      </c>
    </row>
    <row r="33479" spans="30:32" x14ac:dyDescent="0.2">
      <c r="AD33479" s="11" t="s">
        <v>50212</v>
      </c>
      <c r="AE33479" s="10" t="s">
        <v>7674</v>
      </c>
      <c r="AF33479" s="10" t="s">
        <v>609</v>
      </c>
    </row>
    <row r="33480" spans="30:32" x14ac:dyDescent="0.2">
      <c r="AD33480" s="11" t="s">
        <v>50213</v>
      </c>
      <c r="AE33480" s="10" t="s">
        <v>3569</v>
      </c>
      <c r="AF33480" s="10" t="s">
        <v>609</v>
      </c>
    </row>
    <row r="33481" spans="30:32" x14ac:dyDescent="0.2">
      <c r="AD33481" s="11" t="s">
        <v>50214</v>
      </c>
      <c r="AE33481" s="10" t="s">
        <v>2412</v>
      </c>
      <c r="AF33481" s="10" t="s">
        <v>609</v>
      </c>
    </row>
    <row r="33482" spans="30:32" x14ac:dyDescent="0.2">
      <c r="AD33482" s="11" t="s">
        <v>50215</v>
      </c>
      <c r="AE33482" s="10" t="s">
        <v>39758</v>
      </c>
      <c r="AF33482" s="10" t="s">
        <v>609</v>
      </c>
    </row>
    <row r="33483" spans="30:32" x14ac:dyDescent="0.2">
      <c r="AD33483" s="11" t="s">
        <v>50216</v>
      </c>
      <c r="AE33483" s="10" t="s">
        <v>3573</v>
      </c>
      <c r="AF33483" s="10" t="s">
        <v>609</v>
      </c>
    </row>
    <row r="33484" spans="30:32" x14ac:dyDescent="0.2">
      <c r="AD33484" s="11" t="s">
        <v>50217</v>
      </c>
      <c r="AE33484" s="10" t="s">
        <v>45607</v>
      </c>
      <c r="AF33484" s="10" t="s">
        <v>609</v>
      </c>
    </row>
    <row r="33485" spans="30:32" x14ac:dyDescent="0.2">
      <c r="AD33485" s="11" t="s">
        <v>50218</v>
      </c>
      <c r="AE33485" s="10" t="s">
        <v>26533</v>
      </c>
      <c r="AF33485" s="10" t="s">
        <v>609</v>
      </c>
    </row>
    <row r="33486" spans="30:32" x14ac:dyDescent="0.2">
      <c r="AD33486" s="11" t="s">
        <v>50219</v>
      </c>
      <c r="AE33486" s="10" t="s">
        <v>12245</v>
      </c>
      <c r="AF33486" s="10" t="s">
        <v>609</v>
      </c>
    </row>
    <row r="33487" spans="30:32" x14ac:dyDescent="0.2">
      <c r="AD33487" s="11" t="s">
        <v>50220</v>
      </c>
      <c r="AE33487" s="10" t="s">
        <v>50221</v>
      </c>
      <c r="AF33487" s="10" t="s">
        <v>609</v>
      </c>
    </row>
    <row r="33488" spans="30:32" x14ac:dyDescent="0.2">
      <c r="AD33488" s="11" t="s">
        <v>50222</v>
      </c>
      <c r="AE33488" s="10" t="s">
        <v>5256</v>
      </c>
      <c r="AF33488" s="10" t="s">
        <v>609</v>
      </c>
    </row>
    <row r="33489" spans="30:32" x14ac:dyDescent="0.2">
      <c r="AD33489" s="11" t="s">
        <v>50223</v>
      </c>
      <c r="AE33489" s="10" t="s">
        <v>21328</v>
      </c>
      <c r="AF33489" s="10" t="s">
        <v>609</v>
      </c>
    </row>
    <row r="33490" spans="30:32" x14ac:dyDescent="0.2">
      <c r="AD33490" s="11" t="s">
        <v>50224</v>
      </c>
      <c r="AE33490" s="10" t="s">
        <v>50225</v>
      </c>
      <c r="AF33490" s="10" t="s">
        <v>609</v>
      </c>
    </row>
    <row r="33491" spans="30:32" x14ac:dyDescent="0.2">
      <c r="AD33491" s="11" t="s">
        <v>50226</v>
      </c>
      <c r="AE33491" s="10" t="s">
        <v>16153</v>
      </c>
      <c r="AF33491" s="10" t="s">
        <v>609</v>
      </c>
    </row>
    <row r="33492" spans="30:32" x14ac:dyDescent="0.2">
      <c r="AD33492" s="11" t="s">
        <v>50227</v>
      </c>
      <c r="AE33492" s="10" t="s">
        <v>50228</v>
      </c>
      <c r="AF33492" s="10" t="s">
        <v>609</v>
      </c>
    </row>
    <row r="33493" spans="30:32" x14ac:dyDescent="0.2">
      <c r="AD33493" s="11" t="s">
        <v>50229</v>
      </c>
      <c r="AE33493" s="10" t="s">
        <v>50228</v>
      </c>
      <c r="AF33493" s="10" t="s">
        <v>609</v>
      </c>
    </row>
    <row r="33494" spans="30:32" x14ac:dyDescent="0.2">
      <c r="AD33494" s="11" t="s">
        <v>50230</v>
      </c>
      <c r="AE33494" s="10" t="s">
        <v>50228</v>
      </c>
      <c r="AF33494" s="10" t="s">
        <v>609</v>
      </c>
    </row>
    <row r="33495" spans="30:32" x14ac:dyDescent="0.2">
      <c r="AD33495" s="11" t="s">
        <v>50231</v>
      </c>
      <c r="AE33495" s="10" t="s">
        <v>50228</v>
      </c>
      <c r="AF33495" s="10" t="s">
        <v>609</v>
      </c>
    </row>
    <row r="33496" spans="30:32" x14ac:dyDescent="0.2">
      <c r="AD33496" s="11" t="s">
        <v>50232</v>
      </c>
      <c r="AE33496" s="10" t="s">
        <v>50228</v>
      </c>
      <c r="AF33496" s="10" t="s">
        <v>609</v>
      </c>
    </row>
    <row r="33497" spans="30:32" x14ac:dyDescent="0.2">
      <c r="AD33497" s="11" t="s">
        <v>50233</v>
      </c>
      <c r="AE33497" s="10" t="s">
        <v>50228</v>
      </c>
      <c r="AF33497" s="10" t="s">
        <v>609</v>
      </c>
    </row>
    <row r="33498" spans="30:32" x14ac:dyDescent="0.2">
      <c r="AD33498" s="11" t="s">
        <v>50234</v>
      </c>
      <c r="AE33498" s="10" t="s">
        <v>50228</v>
      </c>
      <c r="AF33498" s="10" t="s">
        <v>609</v>
      </c>
    </row>
    <row r="33499" spans="30:32" x14ac:dyDescent="0.2">
      <c r="AD33499" s="11" t="s">
        <v>50235</v>
      </c>
      <c r="AE33499" s="10" t="s">
        <v>50236</v>
      </c>
      <c r="AF33499" s="10" t="s">
        <v>609</v>
      </c>
    </row>
    <row r="33500" spans="30:32" x14ac:dyDescent="0.2">
      <c r="AD33500" s="11" t="s">
        <v>50237</v>
      </c>
      <c r="AE33500" s="10" t="s">
        <v>16165</v>
      </c>
      <c r="AF33500" s="10" t="s">
        <v>609</v>
      </c>
    </row>
    <row r="33501" spans="30:32" x14ac:dyDescent="0.2">
      <c r="AD33501" s="11" t="s">
        <v>50238</v>
      </c>
      <c r="AE33501" s="10" t="s">
        <v>38847</v>
      </c>
      <c r="AF33501" s="10" t="s">
        <v>609</v>
      </c>
    </row>
    <row r="33502" spans="30:32" x14ac:dyDescent="0.2">
      <c r="AD33502" s="11" t="s">
        <v>50239</v>
      </c>
      <c r="AE33502" s="10" t="s">
        <v>19940</v>
      </c>
      <c r="AF33502" s="10" t="s">
        <v>609</v>
      </c>
    </row>
    <row r="33503" spans="30:32" x14ac:dyDescent="0.2">
      <c r="AD33503" s="11" t="s">
        <v>50240</v>
      </c>
      <c r="AE33503" s="10" t="s">
        <v>3129</v>
      </c>
      <c r="AF33503" s="10" t="s">
        <v>609</v>
      </c>
    </row>
    <row r="33504" spans="30:32" x14ac:dyDescent="0.2">
      <c r="AD33504" s="11" t="s">
        <v>50241</v>
      </c>
      <c r="AE33504" s="10" t="s">
        <v>50242</v>
      </c>
      <c r="AF33504" s="10" t="s">
        <v>609</v>
      </c>
    </row>
    <row r="33505" spans="30:32" x14ac:dyDescent="0.2">
      <c r="AD33505" s="11" t="s">
        <v>50243</v>
      </c>
      <c r="AE33505" s="10" t="s">
        <v>3594</v>
      </c>
      <c r="AF33505" s="10" t="s">
        <v>609</v>
      </c>
    </row>
    <row r="33506" spans="30:32" x14ac:dyDescent="0.2">
      <c r="AD33506" s="11" t="s">
        <v>50244</v>
      </c>
      <c r="AE33506" s="10" t="s">
        <v>7057</v>
      </c>
      <c r="AF33506" s="10" t="s">
        <v>609</v>
      </c>
    </row>
    <row r="33507" spans="30:32" x14ac:dyDescent="0.2">
      <c r="AD33507" s="11" t="s">
        <v>50245</v>
      </c>
      <c r="AE33507" s="10" t="s">
        <v>16208</v>
      </c>
      <c r="AF33507" s="10" t="s">
        <v>609</v>
      </c>
    </row>
    <row r="33508" spans="30:32" x14ac:dyDescent="0.2">
      <c r="AD33508" s="11" t="s">
        <v>50246</v>
      </c>
      <c r="AE33508" s="10" t="s">
        <v>50247</v>
      </c>
      <c r="AF33508" s="10" t="s">
        <v>609</v>
      </c>
    </row>
    <row r="33509" spans="30:32" x14ac:dyDescent="0.2">
      <c r="AD33509" s="11" t="s">
        <v>50248</v>
      </c>
      <c r="AE33509" s="10" t="s">
        <v>10732</v>
      </c>
      <c r="AF33509" s="10" t="s">
        <v>609</v>
      </c>
    </row>
    <row r="33510" spans="30:32" x14ac:dyDescent="0.2">
      <c r="AD33510" s="11" t="s">
        <v>50249</v>
      </c>
      <c r="AE33510" s="10" t="s">
        <v>50250</v>
      </c>
      <c r="AF33510" s="10" t="s">
        <v>609</v>
      </c>
    </row>
    <row r="33511" spans="30:32" x14ac:dyDescent="0.2">
      <c r="AD33511" s="11" t="s">
        <v>50251</v>
      </c>
      <c r="AE33511" s="10" t="s">
        <v>2434</v>
      </c>
      <c r="AF33511" s="10" t="s">
        <v>609</v>
      </c>
    </row>
    <row r="33512" spans="30:32" x14ac:dyDescent="0.2">
      <c r="AD33512" s="11" t="s">
        <v>50252</v>
      </c>
      <c r="AE33512" s="10" t="s">
        <v>14893</v>
      </c>
      <c r="AF33512" s="10" t="s">
        <v>609</v>
      </c>
    </row>
    <row r="33513" spans="30:32" x14ac:dyDescent="0.2">
      <c r="AD33513" s="11" t="s">
        <v>50253</v>
      </c>
      <c r="AE33513" s="10" t="s">
        <v>50254</v>
      </c>
      <c r="AF33513" s="10" t="s">
        <v>609</v>
      </c>
    </row>
    <row r="33514" spans="30:32" x14ac:dyDescent="0.2">
      <c r="AD33514" s="11" t="s">
        <v>50255</v>
      </c>
      <c r="AE33514" s="10" t="s">
        <v>4175</v>
      </c>
      <c r="AF33514" s="10" t="s">
        <v>609</v>
      </c>
    </row>
    <row r="33515" spans="30:32" x14ac:dyDescent="0.2">
      <c r="AD33515" s="11" t="s">
        <v>50256</v>
      </c>
      <c r="AE33515" s="10" t="s">
        <v>7731</v>
      </c>
      <c r="AF33515" s="10" t="s">
        <v>609</v>
      </c>
    </row>
    <row r="33516" spans="30:32" x14ac:dyDescent="0.2">
      <c r="AD33516" s="11" t="s">
        <v>50257</v>
      </c>
      <c r="AE33516" s="10" t="s">
        <v>50258</v>
      </c>
      <c r="AF33516" s="10" t="s">
        <v>609</v>
      </c>
    </row>
    <row r="33517" spans="30:32" x14ac:dyDescent="0.2">
      <c r="AD33517" s="11" t="s">
        <v>50259</v>
      </c>
      <c r="AE33517" s="10" t="s">
        <v>50258</v>
      </c>
      <c r="AF33517" s="10" t="s">
        <v>609</v>
      </c>
    </row>
    <row r="33518" spans="30:32" x14ac:dyDescent="0.2">
      <c r="AD33518" s="11" t="s">
        <v>50260</v>
      </c>
      <c r="AE33518" s="10" t="s">
        <v>50258</v>
      </c>
      <c r="AF33518" s="10" t="s">
        <v>609</v>
      </c>
    </row>
    <row r="33519" spans="30:32" x14ac:dyDescent="0.2">
      <c r="AD33519" s="11" t="s">
        <v>50261</v>
      </c>
      <c r="AE33519" s="10" t="s">
        <v>44697</v>
      </c>
      <c r="AF33519" s="10" t="s">
        <v>609</v>
      </c>
    </row>
    <row r="33520" spans="30:32" x14ac:dyDescent="0.2">
      <c r="AD33520" s="11" t="s">
        <v>50262</v>
      </c>
      <c r="AE33520" s="10" t="s">
        <v>50263</v>
      </c>
      <c r="AF33520" s="10" t="s">
        <v>609</v>
      </c>
    </row>
    <row r="33521" spans="30:32" x14ac:dyDescent="0.2">
      <c r="AD33521" s="11" t="s">
        <v>50264</v>
      </c>
      <c r="AE33521" s="10" t="s">
        <v>21367</v>
      </c>
      <c r="AF33521" s="10" t="s">
        <v>609</v>
      </c>
    </row>
    <row r="33522" spans="30:32" x14ac:dyDescent="0.2">
      <c r="AD33522" s="11" t="s">
        <v>50265</v>
      </c>
      <c r="AE33522" s="10" t="s">
        <v>50266</v>
      </c>
      <c r="AF33522" s="10" t="s">
        <v>609</v>
      </c>
    </row>
    <row r="33523" spans="30:32" x14ac:dyDescent="0.2">
      <c r="AD33523" s="11" t="s">
        <v>50267</v>
      </c>
      <c r="AE33523" s="10" t="s">
        <v>50268</v>
      </c>
      <c r="AF33523" s="10" t="s">
        <v>609</v>
      </c>
    </row>
    <row r="33524" spans="30:32" x14ac:dyDescent="0.2">
      <c r="AD33524" s="11" t="s">
        <v>50269</v>
      </c>
      <c r="AE33524" s="10" t="s">
        <v>3153</v>
      </c>
      <c r="AF33524" s="10" t="s">
        <v>609</v>
      </c>
    </row>
    <row r="33525" spans="30:32" x14ac:dyDescent="0.2">
      <c r="AD33525" s="11" t="s">
        <v>50270</v>
      </c>
      <c r="AE33525" s="10" t="s">
        <v>50271</v>
      </c>
      <c r="AF33525" s="10" t="s">
        <v>609</v>
      </c>
    </row>
    <row r="33526" spans="30:32" x14ac:dyDescent="0.2">
      <c r="AD33526" s="11" t="s">
        <v>50272</v>
      </c>
      <c r="AE33526" s="10" t="s">
        <v>50273</v>
      </c>
      <c r="AF33526" s="10" t="s">
        <v>609</v>
      </c>
    </row>
    <row r="33527" spans="30:32" x14ac:dyDescent="0.2">
      <c r="AD33527" s="11" t="s">
        <v>50274</v>
      </c>
      <c r="AE33527" s="10" t="s">
        <v>50275</v>
      </c>
      <c r="AF33527" s="10" t="s">
        <v>609</v>
      </c>
    </row>
    <row r="33528" spans="30:32" x14ac:dyDescent="0.2">
      <c r="AD33528" s="11" t="s">
        <v>50276</v>
      </c>
      <c r="AE33528" s="10" t="s">
        <v>50277</v>
      </c>
      <c r="AF33528" s="10" t="s">
        <v>609</v>
      </c>
    </row>
    <row r="33529" spans="30:32" x14ac:dyDescent="0.2">
      <c r="AD33529" s="11" t="s">
        <v>50278</v>
      </c>
      <c r="AE33529" s="10" t="s">
        <v>50279</v>
      </c>
      <c r="AF33529" s="10" t="s">
        <v>609</v>
      </c>
    </row>
    <row r="33530" spans="30:32" x14ac:dyDescent="0.2">
      <c r="AD33530" s="11" t="s">
        <v>50280</v>
      </c>
      <c r="AE33530" s="10" t="s">
        <v>4410</v>
      </c>
      <c r="AF33530" s="10" t="s">
        <v>609</v>
      </c>
    </row>
    <row r="33531" spans="30:32" x14ac:dyDescent="0.2">
      <c r="AD33531" s="11" t="s">
        <v>50281</v>
      </c>
      <c r="AE33531" s="10" t="s">
        <v>50282</v>
      </c>
      <c r="AF33531" s="10" t="s">
        <v>609</v>
      </c>
    </row>
    <row r="33532" spans="30:32" x14ac:dyDescent="0.2">
      <c r="AD33532" s="11" t="s">
        <v>50283</v>
      </c>
      <c r="AE33532" s="10" t="s">
        <v>50284</v>
      </c>
      <c r="AF33532" s="10" t="s">
        <v>609</v>
      </c>
    </row>
    <row r="33533" spans="30:32" x14ac:dyDescent="0.2">
      <c r="AD33533" s="11" t="s">
        <v>50285</v>
      </c>
      <c r="AE33533" s="10" t="s">
        <v>50286</v>
      </c>
      <c r="AF33533" s="10" t="s">
        <v>609</v>
      </c>
    </row>
    <row r="33534" spans="30:32" x14ac:dyDescent="0.2">
      <c r="AD33534" s="11" t="s">
        <v>50287</v>
      </c>
      <c r="AE33534" s="10" t="s">
        <v>50288</v>
      </c>
      <c r="AF33534" s="10" t="s">
        <v>609</v>
      </c>
    </row>
    <row r="33535" spans="30:32" x14ac:dyDescent="0.2">
      <c r="AD33535" s="11" t="s">
        <v>50289</v>
      </c>
      <c r="AE33535" s="10" t="s">
        <v>2499</v>
      </c>
      <c r="AF33535" s="10" t="s">
        <v>609</v>
      </c>
    </row>
    <row r="33536" spans="30:32" x14ac:dyDescent="0.2">
      <c r="AD33536" s="11" t="s">
        <v>50290</v>
      </c>
      <c r="AE33536" s="10" t="s">
        <v>1450</v>
      </c>
      <c r="AF33536" s="10" t="s">
        <v>609</v>
      </c>
    </row>
    <row r="33537" spans="30:32" x14ac:dyDescent="0.2">
      <c r="AD33537" s="11" t="s">
        <v>50291</v>
      </c>
      <c r="AE33537" s="10" t="s">
        <v>12383</v>
      </c>
      <c r="AF33537" s="10" t="s">
        <v>609</v>
      </c>
    </row>
    <row r="33538" spans="30:32" x14ac:dyDescent="0.2">
      <c r="AD33538" s="11" t="s">
        <v>50292</v>
      </c>
      <c r="AE33538" s="10" t="s">
        <v>21406</v>
      </c>
      <c r="AF33538" s="10" t="s">
        <v>609</v>
      </c>
    </row>
    <row r="33539" spans="30:32" x14ac:dyDescent="0.2">
      <c r="AD33539" s="11" t="s">
        <v>50293</v>
      </c>
      <c r="AE33539" s="10" t="s">
        <v>50294</v>
      </c>
      <c r="AF33539" s="10" t="s">
        <v>609</v>
      </c>
    </row>
    <row r="33540" spans="30:32" x14ac:dyDescent="0.2">
      <c r="AD33540" s="11" t="s">
        <v>50295</v>
      </c>
      <c r="AE33540" s="10" t="s">
        <v>50296</v>
      </c>
      <c r="AF33540" s="10" t="s">
        <v>609</v>
      </c>
    </row>
    <row r="33541" spans="30:32" x14ac:dyDescent="0.2">
      <c r="AD33541" s="11" t="s">
        <v>50297</v>
      </c>
      <c r="AE33541" s="10" t="s">
        <v>50298</v>
      </c>
      <c r="AF33541" s="10" t="s">
        <v>609</v>
      </c>
    </row>
    <row r="33542" spans="30:32" x14ac:dyDescent="0.2">
      <c r="AD33542" s="11" t="s">
        <v>50299</v>
      </c>
      <c r="AE33542" s="10" t="s">
        <v>1454</v>
      </c>
      <c r="AF33542" s="10" t="s">
        <v>609</v>
      </c>
    </row>
    <row r="33543" spans="30:32" x14ac:dyDescent="0.2">
      <c r="AD33543" s="11" t="s">
        <v>50300</v>
      </c>
      <c r="AE33543" s="10" t="s">
        <v>13197</v>
      </c>
      <c r="AF33543" s="10" t="s">
        <v>609</v>
      </c>
    </row>
    <row r="33544" spans="30:32" x14ac:dyDescent="0.2">
      <c r="AD33544" s="11" t="s">
        <v>50301</v>
      </c>
      <c r="AE33544" s="10" t="s">
        <v>50302</v>
      </c>
      <c r="AF33544" s="10" t="s">
        <v>609</v>
      </c>
    </row>
    <row r="33545" spans="30:32" x14ac:dyDescent="0.2">
      <c r="AD33545" s="11" t="s">
        <v>50303</v>
      </c>
      <c r="AE33545" s="10" t="s">
        <v>50304</v>
      </c>
      <c r="AF33545" s="10" t="s">
        <v>609</v>
      </c>
    </row>
    <row r="33546" spans="30:32" x14ac:dyDescent="0.2">
      <c r="AD33546" s="11" t="s">
        <v>50305</v>
      </c>
      <c r="AE33546" s="10" t="s">
        <v>50306</v>
      </c>
      <c r="AF33546" s="10" t="s">
        <v>609</v>
      </c>
    </row>
    <row r="33547" spans="30:32" x14ac:dyDescent="0.2">
      <c r="AD33547" s="11" t="s">
        <v>50307</v>
      </c>
      <c r="AE33547" s="10" t="s">
        <v>50308</v>
      </c>
      <c r="AF33547" s="10" t="s">
        <v>609</v>
      </c>
    </row>
    <row r="33548" spans="30:32" x14ac:dyDescent="0.2">
      <c r="AD33548" s="11" t="s">
        <v>50309</v>
      </c>
      <c r="AE33548" s="10" t="s">
        <v>1913</v>
      </c>
      <c r="AF33548" s="10" t="s">
        <v>609</v>
      </c>
    </row>
    <row r="33549" spans="30:32" x14ac:dyDescent="0.2">
      <c r="AD33549" s="11" t="s">
        <v>50310</v>
      </c>
      <c r="AE33549" s="10" t="s">
        <v>17747</v>
      </c>
      <c r="AF33549" s="10" t="s">
        <v>609</v>
      </c>
    </row>
    <row r="33550" spans="30:32" x14ac:dyDescent="0.2">
      <c r="AD33550" s="11" t="s">
        <v>50311</v>
      </c>
      <c r="AE33550" s="10" t="s">
        <v>50312</v>
      </c>
      <c r="AF33550" s="10" t="s">
        <v>609</v>
      </c>
    </row>
    <row r="33551" spans="30:32" x14ac:dyDescent="0.2">
      <c r="AD33551" s="11" t="s">
        <v>50313</v>
      </c>
      <c r="AE33551" s="10" t="s">
        <v>18889</v>
      </c>
      <c r="AF33551" s="10" t="s">
        <v>609</v>
      </c>
    </row>
    <row r="33552" spans="30:32" x14ac:dyDescent="0.2">
      <c r="AD33552" s="11" t="s">
        <v>50314</v>
      </c>
      <c r="AE33552" s="10" t="s">
        <v>50315</v>
      </c>
      <c r="AF33552" s="10" t="s">
        <v>609</v>
      </c>
    </row>
    <row r="33553" spans="30:32" x14ac:dyDescent="0.2">
      <c r="AD33553" s="11" t="s">
        <v>50316</v>
      </c>
      <c r="AE33553" s="10" t="s">
        <v>14802</v>
      </c>
      <c r="AF33553" s="10" t="s">
        <v>609</v>
      </c>
    </row>
    <row r="33554" spans="30:32" x14ac:dyDescent="0.2">
      <c r="AD33554" s="11" t="s">
        <v>50317</v>
      </c>
      <c r="AE33554" s="10" t="s">
        <v>48127</v>
      </c>
      <c r="AF33554" s="10" t="s">
        <v>609</v>
      </c>
    </row>
    <row r="33555" spans="30:32" x14ac:dyDescent="0.2">
      <c r="AD33555" s="11" t="s">
        <v>50318</v>
      </c>
      <c r="AE33555" s="10" t="s">
        <v>2796</v>
      </c>
      <c r="AF33555" s="10" t="s">
        <v>609</v>
      </c>
    </row>
    <row r="33556" spans="30:32" x14ac:dyDescent="0.2">
      <c r="AD33556" s="11" t="s">
        <v>50319</v>
      </c>
      <c r="AE33556" s="10" t="s">
        <v>50320</v>
      </c>
      <c r="AF33556" s="10" t="s">
        <v>609</v>
      </c>
    </row>
    <row r="33557" spans="30:32" x14ac:dyDescent="0.2">
      <c r="AD33557" s="11" t="s">
        <v>50321</v>
      </c>
      <c r="AE33557" s="10" t="s">
        <v>7808</v>
      </c>
      <c r="AF33557" s="10" t="s">
        <v>609</v>
      </c>
    </row>
    <row r="33558" spans="30:32" x14ac:dyDescent="0.2">
      <c r="AD33558" s="11" t="s">
        <v>50322</v>
      </c>
      <c r="AE33558" s="10" t="s">
        <v>14127</v>
      </c>
      <c r="AF33558" s="10" t="s">
        <v>609</v>
      </c>
    </row>
    <row r="33559" spans="30:32" x14ac:dyDescent="0.2">
      <c r="AD33559" s="11" t="s">
        <v>50323</v>
      </c>
      <c r="AE33559" s="10" t="s">
        <v>50324</v>
      </c>
      <c r="AF33559" s="10" t="s">
        <v>609</v>
      </c>
    </row>
    <row r="33560" spans="30:32" x14ac:dyDescent="0.2">
      <c r="AD33560" s="11" t="s">
        <v>50325</v>
      </c>
      <c r="AE33560" s="10" t="s">
        <v>50326</v>
      </c>
      <c r="AF33560" s="10" t="s">
        <v>609</v>
      </c>
    </row>
    <row r="33561" spans="30:32" x14ac:dyDescent="0.2">
      <c r="AD33561" s="11" t="s">
        <v>50327</v>
      </c>
      <c r="AE33561" s="10" t="s">
        <v>50328</v>
      </c>
      <c r="AF33561" s="10" t="s">
        <v>609</v>
      </c>
    </row>
    <row r="33562" spans="30:32" x14ac:dyDescent="0.2">
      <c r="AD33562" s="11" t="s">
        <v>50329</v>
      </c>
      <c r="AE33562" s="10" t="s">
        <v>42801</v>
      </c>
      <c r="AF33562" s="10" t="s">
        <v>609</v>
      </c>
    </row>
    <row r="33563" spans="30:32" x14ac:dyDescent="0.2">
      <c r="AD33563" s="11" t="s">
        <v>50330</v>
      </c>
      <c r="AE33563" s="10" t="s">
        <v>3184</v>
      </c>
      <c r="AF33563" s="10" t="s">
        <v>609</v>
      </c>
    </row>
    <row r="33564" spans="30:32" x14ac:dyDescent="0.2">
      <c r="AD33564" s="11" t="s">
        <v>50331</v>
      </c>
      <c r="AE33564" s="10" t="s">
        <v>4235</v>
      </c>
      <c r="AF33564" s="10" t="s">
        <v>609</v>
      </c>
    </row>
    <row r="33565" spans="30:32" x14ac:dyDescent="0.2">
      <c r="AD33565" s="11" t="s">
        <v>50332</v>
      </c>
      <c r="AE33565" s="10" t="s">
        <v>50333</v>
      </c>
      <c r="AF33565" s="10" t="s">
        <v>609</v>
      </c>
    </row>
    <row r="33566" spans="30:32" x14ac:dyDescent="0.2">
      <c r="AD33566" s="11" t="s">
        <v>50334</v>
      </c>
      <c r="AE33566" s="10" t="s">
        <v>50335</v>
      </c>
      <c r="AF33566" s="10" t="s">
        <v>609</v>
      </c>
    </row>
    <row r="33567" spans="30:32" x14ac:dyDescent="0.2">
      <c r="AD33567" s="11" t="s">
        <v>50336</v>
      </c>
      <c r="AE33567" s="10" t="s">
        <v>1465</v>
      </c>
      <c r="AF33567" s="10" t="s">
        <v>609</v>
      </c>
    </row>
    <row r="33568" spans="30:32" x14ac:dyDescent="0.2">
      <c r="AD33568" s="11" t="s">
        <v>50337</v>
      </c>
      <c r="AE33568" s="10" t="s">
        <v>2537</v>
      </c>
      <c r="AF33568" s="10" t="s">
        <v>609</v>
      </c>
    </row>
    <row r="33569" spans="30:32" x14ac:dyDescent="0.2">
      <c r="AD33569" s="11" t="s">
        <v>50338</v>
      </c>
      <c r="AE33569" s="10" t="s">
        <v>50339</v>
      </c>
      <c r="AF33569" s="10" t="s">
        <v>609</v>
      </c>
    </row>
    <row r="33570" spans="30:32" x14ac:dyDescent="0.2">
      <c r="AD33570" s="11" t="s">
        <v>50340</v>
      </c>
      <c r="AE33570" s="10" t="s">
        <v>2539</v>
      </c>
      <c r="AF33570" s="10" t="s">
        <v>609</v>
      </c>
    </row>
    <row r="33571" spans="30:32" x14ac:dyDescent="0.2">
      <c r="AD33571" s="11" t="s">
        <v>50341</v>
      </c>
      <c r="AE33571" s="10" t="s">
        <v>2545</v>
      </c>
      <c r="AF33571" s="10" t="s">
        <v>609</v>
      </c>
    </row>
    <row r="33572" spans="30:32" x14ac:dyDescent="0.2">
      <c r="AD33572" s="11" t="s">
        <v>50342</v>
      </c>
      <c r="AE33572" s="10" t="s">
        <v>50343</v>
      </c>
      <c r="AF33572" s="10" t="s">
        <v>609</v>
      </c>
    </row>
    <row r="33573" spans="30:32" x14ac:dyDescent="0.2">
      <c r="AD33573" s="11" t="s">
        <v>50344</v>
      </c>
      <c r="AE33573" s="10" t="s">
        <v>50345</v>
      </c>
      <c r="AF33573" s="10" t="s">
        <v>609</v>
      </c>
    </row>
    <row r="33574" spans="30:32" x14ac:dyDescent="0.2">
      <c r="AD33574" s="11" t="s">
        <v>50346</v>
      </c>
      <c r="AE33574" s="10" t="s">
        <v>50347</v>
      </c>
      <c r="AF33574" s="10" t="s">
        <v>609</v>
      </c>
    </row>
    <row r="33575" spans="30:32" x14ac:dyDescent="0.2">
      <c r="AD33575" s="11" t="s">
        <v>50348</v>
      </c>
      <c r="AE33575" s="10" t="s">
        <v>7852</v>
      </c>
      <c r="AF33575" s="10" t="s">
        <v>609</v>
      </c>
    </row>
    <row r="33576" spans="30:32" x14ac:dyDescent="0.2">
      <c r="AD33576" s="11" t="s">
        <v>50349</v>
      </c>
      <c r="AE33576" s="10" t="s">
        <v>50350</v>
      </c>
      <c r="AF33576" s="10" t="s">
        <v>609</v>
      </c>
    </row>
    <row r="33577" spans="30:32" x14ac:dyDescent="0.2">
      <c r="AD33577" s="11" t="s">
        <v>50351</v>
      </c>
      <c r="AE33577" s="10" t="s">
        <v>1146</v>
      </c>
      <c r="AF33577" s="10" t="s">
        <v>609</v>
      </c>
    </row>
    <row r="33578" spans="30:32" x14ac:dyDescent="0.2">
      <c r="AD33578" s="11" t="s">
        <v>50352</v>
      </c>
      <c r="AE33578" s="10" t="s">
        <v>50353</v>
      </c>
      <c r="AF33578" s="10" t="s">
        <v>609</v>
      </c>
    </row>
    <row r="33579" spans="30:32" x14ac:dyDescent="0.2">
      <c r="AD33579" s="11" t="s">
        <v>50354</v>
      </c>
      <c r="AE33579" s="10" t="s">
        <v>50355</v>
      </c>
      <c r="AF33579" s="10" t="s">
        <v>609</v>
      </c>
    </row>
    <row r="33580" spans="30:32" x14ac:dyDescent="0.2">
      <c r="AD33580" s="11" t="s">
        <v>50356</v>
      </c>
      <c r="AE33580" s="10" t="s">
        <v>50357</v>
      </c>
      <c r="AF33580" s="10" t="s">
        <v>609</v>
      </c>
    </row>
    <row r="33581" spans="30:32" x14ac:dyDescent="0.2">
      <c r="AD33581" s="11" t="s">
        <v>50358</v>
      </c>
      <c r="AE33581" s="10" t="s">
        <v>7883</v>
      </c>
      <c r="AF33581" s="10" t="s">
        <v>609</v>
      </c>
    </row>
    <row r="33582" spans="30:32" x14ac:dyDescent="0.2">
      <c r="AD33582" s="11" t="s">
        <v>50359</v>
      </c>
      <c r="AE33582" s="10" t="s">
        <v>20339</v>
      </c>
      <c r="AF33582" s="10" t="s">
        <v>609</v>
      </c>
    </row>
    <row r="33583" spans="30:32" x14ac:dyDescent="0.2">
      <c r="AD33583" s="11" t="s">
        <v>50360</v>
      </c>
      <c r="AE33583" s="10" t="s">
        <v>2580</v>
      </c>
      <c r="AF33583" s="10" t="s">
        <v>609</v>
      </c>
    </row>
    <row r="33584" spans="30:32" x14ac:dyDescent="0.2">
      <c r="AD33584" s="11" t="s">
        <v>50361</v>
      </c>
      <c r="AE33584" s="10" t="s">
        <v>2580</v>
      </c>
      <c r="AF33584" s="10" t="s">
        <v>609</v>
      </c>
    </row>
    <row r="33585" spans="30:32" x14ac:dyDescent="0.2">
      <c r="AD33585" s="11" t="s">
        <v>50362</v>
      </c>
      <c r="AE33585" s="10" t="s">
        <v>50363</v>
      </c>
      <c r="AF33585" s="10" t="s">
        <v>609</v>
      </c>
    </row>
    <row r="33586" spans="30:32" x14ac:dyDescent="0.2">
      <c r="AD33586" s="11" t="s">
        <v>50364</v>
      </c>
      <c r="AE33586" s="10" t="s">
        <v>27656</v>
      </c>
      <c r="AF33586" s="10" t="s">
        <v>609</v>
      </c>
    </row>
    <row r="33587" spans="30:32" x14ac:dyDescent="0.2">
      <c r="AD33587" s="11" t="s">
        <v>50365</v>
      </c>
      <c r="AE33587" s="10" t="s">
        <v>50366</v>
      </c>
      <c r="AF33587" s="10" t="s">
        <v>609</v>
      </c>
    </row>
    <row r="33588" spans="30:32" x14ac:dyDescent="0.2">
      <c r="AD33588" s="11" t="s">
        <v>50367</v>
      </c>
      <c r="AE33588" s="10" t="s">
        <v>50368</v>
      </c>
      <c r="AF33588" s="10" t="s">
        <v>609</v>
      </c>
    </row>
    <row r="33589" spans="30:32" x14ac:dyDescent="0.2">
      <c r="AD33589" s="11" t="s">
        <v>50369</v>
      </c>
      <c r="AE33589" s="10" t="s">
        <v>13822</v>
      </c>
      <c r="AF33589" s="10" t="s">
        <v>609</v>
      </c>
    </row>
    <row r="33590" spans="30:32" x14ac:dyDescent="0.2">
      <c r="AD33590" s="11" t="s">
        <v>50370</v>
      </c>
      <c r="AE33590" s="10" t="s">
        <v>3199</v>
      </c>
      <c r="AF33590" s="10" t="s">
        <v>609</v>
      </c>
    </row>
    <row r="33591" spans="30:32" x14ac:dyDescent="0.2">
      <c r="AD33591" s="11" t="s">
        <v>50371</v>
      </c>
      <c r="AE33591" s="10" t="s">
        <v>17834</v>
      </c>
      <c r="AF33591" s="10" t="s">
        <v>609</v>
      </c>
    </row>
    <row r="33592" spans="30:32" x14ac:dyDescent="0.2">
      <c r="AD33592" s="11" t="s">
        <v>50372</v>
      </c>
      <c r="AE33592" s="10" t="s">
        <v>6578</v>
      </c>
      <c r="AF33592" s="10" t="s">
        <v>609</v>
      </c>
    </row>
    <row r="33593" spans="30:32" x14ac:dyDescent="0.2">
      <c r="AD33593" s="11" t="s">
        <v>50373</v>
      </c>
      <c r="AE33593" s="10" t="s">
        <v>4862</v>
      </c>
      <c r="AF33593" s="10" t="s">
        <v>609</v>
      </c>
    </row>
    <row r="33594" spans="30:32" x14ac:dyDescent="0.2">
      <c r="AD33594" s="11" t="s">
        <v>50374</v>
      </c>
      <c r="AE33594" s="10" t="s">
        <v>50375</v>
      </c>
      <c r="AF33594" s="10" t="s">
        <v>609</v>
      </c>
    </row>
    <row r="33595" spans="30:32" x14ac:dyDescent="0.2">
      <c r="AD33595" s="11" t="s">
        <v>50376</v>
      </c>
      <c r="AE33595" s="10" t="s">
        <v>50377</v>
      </c>
      <c r="AF33595" s="10" t="s">
        <v>609</v>
      </c>
    </row>
    <row r="33596" spans="30:32" x14ac:dyDescent="0.2">
      <c r="AD33596" s="11" t="s">
        <v>50378</v>
      </c>
      <c r="AE33596" s="10" t="s">
        <v>15092</v>
      </c>
      <c r="AF33596" s="10" t="s">
        <v>609</v>
      </c>
    </row>
    <row r="33597" spans="30:32" x14ac:dyDescent="0.2">
      <c r="AD33597" s="11" t="s">
        <v>50379</v>
      </c>
      <c r="AE33597" s="10" t="s">
        <v>6494</v>
      </c>
      <c r="AF33597" s="10" t="s">
        <v>609</v>
      </c>
    </row>
    <row r="33598" spans="30:32" x14ac:dyDescent="0.2">
      <c r="AD33598" s="11" t="s">
        <v>50380</v>
      </c>
      <c r="AE33598" s="10" t="s">
        <v>50381</v>
      </c>
      <c r="AF33598" s="10" t="s">
        <v>609</v>
      </c>
    </row>
    <row r="33599" spans="30:32" x14ac:dyDescent="0.2">
      <c r="AD33599" s="11" t="s">
        <v>50382</v>
      </c>
      <c r="AE33599" s="10" t="s">
        <v>12535</v>
      </c>
      <c r="AF33599" s="10" t="s">
        <v>609</v>
      </c>
    </row>
    <row r="33600" spans="30:32" x14ac:dyDescent="0.2">
      <c r="AD33600" s="11" t="s">
        <v>50383</v>
      </c>
      <c r="AE33600" s="10" t="s">
        <v>50384</v>
      </c>
      <c r="AF33600" s="10" t="s">
        <v>609</v>
      </c>
    </row>
    <row r="33601" spans="30:32" x14ac:dyDescent="0.2">
      <c r="AD33601" s="11" t="s">
        <v>50385</v>
      </c>
      <c r="AE33601" s="10" t="s">
        <v>50386</v>
      </c>
      <c r="AF33601" s="10" t="s">
        <v>609</v>
      </c>
    </row>
    <row r="33602" spans="30:32" x14ac:dyDescent="0.2">
      <c r="AD33602" s="11" t="s">
        <v>50387</v>
      </c>
      <c r="AE33602" s="10" t="s">
        <v>9555</v>
      </c>
      <c r="AF33602" s="10" t="s">
        <v>609</v>
      </c>
    </row>
    <row r="33603" spans="30:32" x14ac:dyDescent="0.2">
      <c r="AD33603" s="11" t="s">
        <v>50388</v>
      </c>
      <c r="AE33603" s="10" t="s">
        <v>16336</v>
      </c>
      <c r="AF33603" s="10" t="s">
        <v>609</v>
      </c>
    </row>
    <row r="33604" spans="30:32" x14ac:dyDescent="0.2">
      <c r="AD33604" s="11" t="s">
        <v>50389</v>
      </c>
      <c r="AE33604" s="10" t="s">
        <v>50390</v>
      </c>
      <c r="AF33604" s="10" t="s">
        <v>609</v>
      </c>
    </row>
    <row r="33605" spans="30:32" x14ac:dyDescent="0.2">
      <c r="AD33605" s="11" t="s">
        <v>50391</v>
      </c>
      <c r="AE33605" s="10" t="s">
        <v>21562</v>
      </c>
      <c r="AF33605" s="10" t="s">
        <v>609</v>
      </c>
    </row>
    <row r="33606" spans="30:32" x14ac:dyDescent="0.2">
      <c r="AD33606" s="11" t="s">
        <v>50392</v>
      </c>
      <c r="AE33606" s="10" t="s">
        <v>50393</v>
      </c>
      <c r="AF33606" s="10" t="s">
        <v>609</v>
      </c>
    </row>
    <row r="33607" spans="30:32" x14ac:dyDescent="0.2">
      <c r="AD33607" s="11" t="s">
        <v>50394</v>
      </c>
      <c r="AE33607" s="10" t="s">
        <v>44865</v>
      </c>
      <c r="AF33607" s="10" t="s">
        <v>609</v>
      </c>
    </row>
    <row r="33608" spans="30:32" x14ac:dyDescent="0.2">
      <c r="AD33608" s="11" t="s">
        <v>50395</v>
      </c>
      <c r="AE33608" s="10" t="s">
        <v>24891</v>
      </c>
      <c r="AF33608" s="10" t="s">
        <v>609</v>
      </c>
    </row>
    <row r="33609" spans="30:32" x14ac:dyDescent="0.2">
      <c r="AD33609" s="11" t="s">
        <v>50396</v>
      </c>
      <c r="AE33609" s="10" t="s">
        <v>50397</v>
      </c>
      <c r="AF33609" s="10" t="s">
        <v>609</v>
      </c>
    </row>
    <row r="33610" spans="30:32" x14ac:dyDescent="0.2">
      <c r="AD33610" s="11" t="s">
        <v>50398</v>
      </c>
      <c r="AE33610" s="10" t="s">
        <v>50399</v>
      </c>
      <c r="AF33610" s="10" t="s">
        <v>609</v>
      </c>
    </row>
    <row r="33611" spans="30:32" x14ac:dyDescent="0.2">
      <c r="AD33611" s="11" t="s">
        <v>50400</v>
      </c>
      <c r="AE33611" s="10" t="s">
        <v>13880</v>
      </c>
      <c r="AF33611" s="10" t="s">
        <v>609</v>
      </c>
    </row>
    <row r="33612" spans="30:32" x14ac:dyDescent="0.2">
      <c r="AD33612" s="11" t="s">
        <v>50401</v>
      </c>
      <c r="AE33612" s="10" t="s">
        <v>50402</v>
      </c>
      <c r="AF33612" s="10" t="s">
        <v>609</v>
      </c>
    </row>
    <row r="33613" spans="30:32" x14ac:dyDescent="0.2">
      <c r="AD33613" s="11" t="s">
        <v>50403</v>
      </c>
      <c r="AE33613" s="10" t="s">
        <v>50404</v>
      </c>
      <c r="AF33613" s="10" t="s">
        <v>609</v>
      </c>
    </row>
    <row r="33614" spans="30:32" x14ac:dyDescent="0.2">
      <c r="AD33614" s="11" t="s">
        <v>50405</v>
      </c>
      <c r="AE33614" s="10" t="s">
        <v>50406</v>
      </c>
      <c r="AF33614" s="10" t="s">
        <v>609</v>
      </c>
    </row>
    <row r="33615" spans="30:32" x14ac:dyDescent="0.2">
      <c r="AD33615" s="11" t="s">
        <v>50407</v>
      </c>
      <c r="AE33615" s="10" t="s">
        <v>29850</v>
      </c>
      <c r="AF33615" s="10" t="s">
        <v>609</v>
      </c>
    </row>
    <row r="33616" spans="30:32" x14ac:dyDescent="0.2">
      <c r="AD33616" s="11" t="s">
        <v>50408</v>
      </c>
      <c r="AE33616" s="10" t="s">
        <v>50409</v>
      </c>
      <c r="AF33616" s="10" t="s">
        <v>609</v>
      </c>
    </row>
    <row r="33617" spans="30:32" x14ac:dyDescent="0.2">
      <c r="AD33617" s="11" t="s">
        <v>50410</v>
      </c>
      <c r="AE33617" s="10" t="s">
        <v>50411</v>
      </c>
      <c r="AF33617" s="10" t="s">
        <v>609</v>
      </c>
    </row>
    <row r="33618" spans="30:32" x14ac:dyDescent="0.2">
      <c r="AD33618" s="11" t="s">
        <v>50412</v>
      </c>
      <c r="AE33618" s="10" t="s">
        <v>30336</v>
      </c>
      <c r="AF33618" s="10" t="s">
        <v>609</v>
      </c>
    </row>
    <row r="33619" spans="30:32" x14ac:dyDescent="0.2">
      <c r="AD33619" s="11" t="s">
        <v>50413</v>
      </c>
      <c r="AE33619" s="10" t="s">
        <v>4277</v>
      </c>
      <c r="AF33619" s="10" t="s">
        <v>609</v>
      </c>
    </row>
    <row r="33620" spans="30:32" x14ac:dyDescent="0.2">
      <c r="AD33620" s="11" t="s">
        <v>50414</v>
      </c>
      <c r="AE33620" s="10" t="s">
        <v>17890</v>
      </c>
      <c r="AF33620" s="10" t="s">
        <v>609</v>
      </c>
    </row>
    <row r="33621" spans="30:32" x14ac:dyDescent="0.2">
      <c r="AD33621" s="11" t="s">
        <v>50415</v>
      </c>
      <c r="AE33621" s="10" t="s">
        <v>50416</v>
      </c>
      <c r="AF33621" s="10" t="s">
        <v>609</v>
      </c>
    </row>
    <row r="33622" spans="30:32" x14ac:dyDescent="0.2">
      <c r="AD33622" s="11" t="s">
        <v>50417</v>
      </c>
      <c r="AE33622" s="10" t="s">
        <v>20844</v>
      </c>
      <c r="AF33622" s="10" t="s">
        <v>609</v>
      </c>
    </row>
    <row r="33623" spans="30:32" x14ac:dyDescent="0.2">
      <c r="AD33623" s="11" t="s">
        <v>50418</v>
      </c>
      <c r="AE33623" s="10" t="s">
        <v>50419</v>
      </c>
      <c r="AF33623" s="10" t="s">
        <v>609</v>
      </c>
    </row>
    <row r="33624" spans="30:32" x14ac:dyDescent="0.2">
      <c r="AD33624" s="11" t="s">
        <v>50420</v>
      </c>
      <c r="AE33624" s="10" t="s">
        <v>4280</v>
      </c>
      <c r="AF33624" s="10" t="s">
        <v>609</v>
      </c>
    </row>
    <row r="33625" spans="30:32" x14ac:dyDescent="0.2">
      <c r="AD33625" s="11" t="s">
        <v>50421</v>
      </c>
      <c r="AE33625" s="10" t="s">
        <v>11041</v>
      </c>
      <c r="AF33625" s="10" t="s">
        <v>609</v>
      </c>
    </row>
    <row r="33626" spans="30:32" x14ac:dyDescent="0.2">
      <c r="AD33626" s="11" t="s">
        <v>50422</v>
      </c>
      <c r="AE33626" s="10" t="s">
        <v>50423</v>
      </c>
      <c r="AF33626" s="10" t="s">
        <v>609</v>
      </c>
    </row>
    <row r="33627" spans="30:32" x14ac:dyDescent="0.2">
      <c r="AD33627" s="11" t="s">
        <v>50424</v>
      </c>
      <c r="AE33627" s="10" t="s">
        <v>18962</v>
      </c>
      <c r="AF33627" s="10" t="s">
        <v>609</v>
      </c>
    </row>
    <row r="33628" spans="30:32" x14ac:dyDescent="0.2">
      <c r="AD33628" s="11" t="s">
        <v>50425</v>
      </c>
      <c r="AE33628" s="10" t="s">
        <v>16379</v>
      </c>
      <c r="AF33628" s="10" t="s">
        <v>609</v>
      </c>
    </row>
    <row r="33629" spans="30:32" x14ac:dyDescent="0.2">
      <c r="AD33629" s="11" t="s">
        <v>50426</v>
      </c>
      <c r="AE33629" s="10" t="s">
        <v>50427</v>
      </c>
      <c r="AF33629" s="10" t="s">
        <v>609</v>
      </c>
    </row>
    <row r="33630" spans="30:32" x14ac:dyDescent="0.2">
      <c r="AD33630" s="11" t="s">
        <v>50428</v>
      </c>
      <c r="AE33630" s="10" t="s">
        <v>2636</v>
      </c>
      <c r="AF33630" s="10" t="s">
        <v>609</v>
      </c>
    </row>
    <row r="33631" spans="30:32" x14ac:dyDescent="0.2">
      <c r="AD33631" s="11" t="s">
        <v>50429</v>
      </c>
      <c r="AE33631" s="10" t="s">
        <v>50430</v>
      </c>
      <c r="AF33631" s="10" t="s">
        <v>609</v>
      </c>
    </row>
    <row r="33632" spans="30:32" x14ac:dyDescent="0.2">
      <c r="AD33632" s="11" t="s">
        <v>50431</v>
      </c>
      <c r="AE33632" s="10" t="s">
        <v>1516</v>
      </c>
      <c r="AF33632" s="10" t="s">
        <v>609</v>
      </c>
    </row>
    <row r="33633" spans="30:32" x14ac:dyDescent="0.2">
      <c r="AD33633" s="11" t="s">
        <v>50432</v>
      </c>
      <c r="AE33633" s="10" t="s">
        <v>15141</v>
      </c>
      <c r="AF33633" s="10" t="s">
        <v>609</v>
      </c>
    </row>
    <row r="33634" spans="30:32" x14ac:dyDescent="0.2">
      <c r="AD33634" s="11" t="s">
        <v>50433</v>
      </c>
      <c r="AE33634" s="10" t="s">
        <v>3224</v>
      </c>
      <c r="AF33634" s="10" t="s">
        <v>609</v>
      </c>
    </row>
    <row r="33635" spans="30:32" x14ac:dyDescent="0.2">
      <c r="AD33635" s="11" t="s">
        <v>50434</v>
      </c>
      <c r="AE33635" s="10" t="s">
        <v>15170</v>
      </c>
      <c r="AF33635" s="10" t="s">
        <v>609</v>
      </c>
    </row>
    <row r="33636" spans="30:32" x14ac:dyDescent="0.2">
      <c r="AD33636" s="11" t="s">
        <v>50435</v>
      </c>
      <c r="AE33636" s="10" t="s">
        <v>50436</v>
      </c>
      <c r="AF33636" s="10" t="s">
        <v>609</v>
      </c>
    </row>
    <row r="33637" spans="30:32" x14ac:dyDescent="0.2">
      <c r="AD33637" s="11" t="s">
        <v>50437</v>
      </c>
      <c r="AE33637" s="10" t="s">
        <v>4545</v>
      </c>
      <c r="AF33637" s="10" t="s">
        <v>609</v>
      </c>
    </row>
    <row r="33638" spans="30:32" x14ac:dyDescent="0.2">
      <c r="AD33638" s="11" t="s">
        <v>50438</v>
      </c>
      <c r="AE33638" s="10" t="s">
        <v>28579</v>
      </c>
      <c r="AF33638" s="10" t="s">
        <v>609</v>
      </c>
    </row>
    <row r="33639" spans="30:32" x14ac:dyDescent="0.2">
      <c r="AD33639" s="11" t="s">
        <v>50439</v>
      </c>
      <c r="AE33639" s="10" t="s">
        <v>28579</v>
      </c>
      <c r="AF33639" s="10" t="s">
        <v>609</v>
      </c>
    </row>
    <row r="33640" spans="30:32" x14ac:dyDescent="0.2">
      <c r="AD33640" s="11" t="s">
        <v>50440</v>
      </c>
      <c r="AE33640" s="10" t="s">
        <v>28579</v>
      </c>
      <c r="AF33640" s="10" t="s">
        <v>609</v>
      </c>
    </row>
    <row r="33641" spans="30:32" x14ac:dyDescent="0.2">
      <c r="AD33641" s="11" t="s">
        <v>50441</v>
      </c>
      <c r="AE33641" s="10" t="s">
        <v>28579</v>
      </c>
      <c r="AF33641" s="10" t="s">
        <v>609</v>
      </c>
    </row>
    <row r="33642" spans="30:32" x14ac:dyDescent="0.2">
      <c r="AD33642" s="11" t="s">
        <v>50442</v>
      </c>
      <c r="AE33642" s="10" t="s">
        <v>28579</v>
      </c>
      <c r="AF33642" s="10" t="s">
        <v>609</v>
      </c>
    </row>
    <row r="33643" spans="30:32" x14ac:dyDescent="0.2">
      <c r="AD33643" s="11" t="s">
        <v>50443</v>
      </c>
      <c r="AE33643" s="10" t="s">
        <v>28579</v>
      </c>
      <c r="AF33643" s="10" t="s">
        <v>609</v>
      </c>
    </row>
    <row r="33644" spans="30:32" x14ac:dyDescent="0.2">
      <c r="AD33644" s="11" t="s">
        <v>50444</v>
      </c>
      <c r="AE33644" s="10" t="s">
        <v>28579</v>
      </c>
      <c r="AF33644" s="10" t="s">
        <v>609</v>
      </c>
    </row>
    <row r="33645" spans="30:32" x14ac:dyDescent="0.2">
      <c r="AD33645" s="11" t="s">
        <v>50445</v>
      </c>
      <c r="AE33645" s="10" t="s">
        <v>28579</v>
      </c>
      <c r="AF33645" s="10" t="s">
        <v>609</v>
      </c>
    </row>
    <row r="33646" spans="30:32" x14ac:dyDescent="0.2">
      <c r="AD33646" s="11" t="s">
        <v>50446</v>
      </c>
      <c r="AE33646" s="10" t="s">
        <v>28579</v>
      </c>
      <c r="AF33646" s="10" t="s">
        <v>609</v>
      </c>
    </row>
    <row r="33647" spans="30:32" x14ac:dyDescent="0.2">
      <c r="AD33647" s="11" t="s">
        <v>50447</v>
      </c>
      <c r="AE33647" s="10" t="s">
        <v>28579</v>
      </c>
      <c r="AF33647" s="10" t="s">
        <v>609</v>
      </c>
    </row>
    <row r="33648" spans="30:32" x14ac:dyDescent="0.2">
      <c r="AD33648" s="11" t="s">
        <v>50448</v>
      </c>
      <c r="AE33648" s="10" t="s">
        <v>28579</v>
      </c>
      <c r="AF33648" s="10" t="s">
        <v>609</v>
      </c>
    </row>
    <row r="33649" spans="30:32" x14ac:dyDescent="0.2">
      <c r="AD33649" s="11" t="s">
        <v>50449</v>
      </c>
      <c r="AE33649" s="10" t="s">
        <v>28579</v>
      </c>
      <c r="AF33649" s="10" t="s">
        <v>609</v>
      </c>
    </row>
    <row r="33650" spans="30:32" x14ac:dyDescent="0.2">
      <c r="AD33650" s="11" t="s">
        <v>50450</v>
      </c>
      <c r="AE33650" s="10" t="s">
        <v>28579</v>
      </c>
      <c r="AF33650" s="10" t="s">
        <v>609</v>
      </c>
    </row>
    <row r="33651" spans="30:32" x14ac:dyDescent="0.2">
      <c r="AD33651" s="11" t="s">
        <v>50451</v>
      </c>
      <c r="AE33651" s="10" t="s">
        <v>28579</v>
      </c>
      <c r="AF33651" s="10" t="s">
        <v>609</v>
      </c>
    </row>
    <row r="33652" spans="30:32" x14ac:dyDescent="0.2">
      <c r="AD33652" s="11" t="s">
        <v>50452</v>
      </c>
      <c r="AE33652" s="10" t="s">
        <v>28579</v>
      </c>
      <c r="AF33652" s="10" t="s">
        <v>609</v>
      </c>
    </row>
    <row r="33653" spans="30:32" x14ac:dyDescent="0.2">
      <c r="AD33653" s="11" t="s">
        <v>50453</v>
      </c>
      <c r="AE33653" s="10" t="s">
        <v>28579</v>
      </c>
      <c r="AF33653" s="10" t="s">
        <v>609</v>
      </c>
    </row>
    <row r="33654" spans="30:32" x14ac:dyDescent="0.2">
      <c r="AD33654" s="11" t="s">
        <v>50454</v>
      </c>
      <c r="AE33654" s="10" t="s">
        <v>50455</v>
      </c>
      <c r="AF33654" s="10" t="s">
        <v>609</v>
      </c>
    </row>
    <row r="33655" spans="30:32" x14ac:dyDescent="0.2">
      <c r="AD33655" s="11" t="s">
        <v>50456</v>
      </c>
      <c r="AE33655" s="10" t="s">
        <v>50457</v>
      </c>
      <c r="AF33655" s="10" t="s">
        <v>609</v>
      </c>
    </row>
    <row r="33656" spans="30:32" x14ac:dyDescent="0.2">
      <c r="AD33656" s="11" t="s">
        <v>50458</v>
      </c>
      <c r="AE33656" s="10" t="s">
        <v>1553</v>
      </c>
      <c r="AF33656" s="10" t="s">
        <v>609</v>
      </c>
    </row>
    <row r="33657" spans="30:32" x14ac:dyDescent="0.2">
      <c r="AD33657" s="11" t="s">
        <v>50459</v>
      </c>
      <c r="AE33657" s="10" t="s">
        <v>18975</v>
      </c>
      <c r="AF33657" s="10" t="s">
        <v>609</v>
      </c>
    </row>
    <row r="33658" spans="30:32" x14ac:dyDescent="0.2">
      <c r="AD33658" s="11" t="s">
        <v>50460</v>
      </c>
      <c r="AE33658" s="10" t="s">
        <v>50461</v>
      </c>
      <c r="AF33658" s="10" t="s">
        <v>609</v>
      </c>
    </row>
    <row r="33659" spans="30:32" x14ac:dyDescent="0.2">
      <c r="AD33659" s="11" t="s">
        <v>50462</v>
      </c>
      <c r="AE33659" s="10" t="s">
        <v>50463</v>
      </c>
      <c r="AF33659" s="10" t="s">
        <v>609</v>
      </c>
    </row>
    <row r="33660" spans="30:32" x14ac:dyDescent="0.2">
      <c r="AD33660" s="11" t="s">
        <v>50464</v>
      </c>
      <c r="AE33660" s="10" t="s">
        <v>9603</v>
      </c>
      <c r="AF33660" s="10" t="s">
        <v>609</v>
      </c>
    </row>
    <row r="33661" spans="30:32" x14ac:dyDescent="0.2">
      <c r="AD33661" s="11" t="s">
        <v>50465</v>
      </c>
      <c r="AE33661" s="10" t="s">
        <v>50466</v>
      </c>
      <c r="AF33661" s="10" t="s">
        <v>609</v>
      </c>
    </row>
    <row r="33662" spans="30:32" x14ac:dyDescent="0.2">
      <c r="AD33662" s="11" t="s">
        <v>50467</v>
      </c>
      <c r="AE33662" s="10" t="s">
        <v>17941</v>
      </c>
      <c r="AF33662" s="10" t="s">
        <v>609</v>
      </c>
    </row>
    <row r="33663" spans="30:32" x14ac:dyDescent="0.2">
      <c r="AD33663" s="11" t="s">
        <v>50468</v>
      </c>
      <c r="AE33663" s="10" t="s">
        <v>44908</v>
      </c>
      <c r="AF33663" s="10" t="s">
        <v>609</v>
      </c>
    </row>
    <row r="33664" spans="30:32" x14ac:dyDescent="0.2">
      <c r="AD33664" s="11" t="s">
        <v>50469</v>
      </c>
      <c r="AE33664" s="10" t="s">
        <v>12663</v>
      </c>
      <c r="AF33664" s="10" t="s">
        <v>609</v>
      </c>
    </row>
    <row r="33665" spans="30:32" x14ac:dyDescent="0.2">
      <c r="AD33665" s="11" t="s">
        <v>50470</v>
      </c>
      <c r="AE33665" s="10" t="s">
        <v>50471</v>
      </c>
      <c r="AF33665" s="10" t="s">
        <v>609</v>
      </c>
    </row>
    <row r="33666" spans="30:32" x14ac:dyDescent="0.2">
      <c r="AD33666" s="11" t="s">
        <v>50472</v>
      </c>
      <c r="AE33666" s="10" t="s">
        <v>50473</v>
      </c>
      <c r="AF33666" s="10" t="s">
        <v>609</v>
      </c>
    </row>
    <row r="33667" spans="30:32" x14ac:dyDescent="0.2">
      <c r="AD33667" s="11" t="s">
        <v>50474</v>
      </c>
      <c r="AE33667" s="10" t="s">
        <v>50475</v>
      </c>
      <c r="AF33667" s="10" t="s">
        <v>609</v>
      </c>
    </row>
    <row r="33668" spans="30:32" x14ac:dyDescent="0.2">
      <c r="AD33668" s="11" t="s">
        <v>50476</v>
      </c>
      <c r="AE33668" s="10" t="s">
        <v>50477</v>
      </c>
      <c r="AF33668" s="10" t="s">
        <v>609</v>
      </c>
    </row>
    <row r="33669" spans="30:32" x14ac:dyDescent="0.2">
      <c r="AD33669" s="11" t="s">
        <v>50478</v>
      </c>
      <c r="AE33669" s="10" t="s">
        <v>50479</v>
      </c>
      <c r="AF33669" s="10" t="s">
        <v>609</v>
      </c>
    </row>
    <row r="33670" spans="30:32" x14ac:dyDescent="0.2">
      <c r="AD33670" s="11" t="s">
        <v>50480</v>
      </c>
      <c r="AE33670" s="10" t="s">
        <v>50481</v>
      </c>
      <c r="AF33670" s="10" t="s">
        <v>609</v>
      </c>
    </row>
    <row r="33671" spans="30:32" x14ac:dyDescent="0.2">
      <c r="AD33671" s="11" t="s">
        <v>50482</v>
      </c>
      <c r="AE33671" s="10" t="s">
        <v>2465</v>
      </c>
      <c r="AF33671" s="10" t="s">
        <v>609</v>
      </c>
    </row>
    <row r="33672" spans="30:32" x14ac:dyDescent="0.2">
      <c r="AD33672" s="11" t="s">
        <v>50483</v>
      </c>
      <c r="AE33672" s="10" t="s">
        <v>18998</v>
      </c>
      <c r="AF33672" s="10" t="s">
        <v>609</v>
      </c>
    </row>
    <row r="33673" spans="30:32" x14ac:dyDescent="0.2">
      <c r="AD33673" s="11" t="s">
        <v>50484</v>
      </c>
      <c r="AE33673" s="10" t="s">
        <v>50485</v>
      </c>
      <c r="AF33673" s="10" t="s">
        <v>609</v>
      </c>
    </row>
    <row r="33674" spans="30:32" x14ac:dyDescent="0.2">
      <c r="AD33674" s="11" t="s">
        <v>50486</v>
      </c>
      <c r="AE33674" s="10" t="s">
        <v>6221</v>
      </c>
      <c r="AF33674" s="10" t="s">
        <v>609</v>
      </c>
    </row>
    <row r="33675" spans="30:32" x14ac:dyDescent="0.2">
      <c r="AD33675" s="11" t="s">
        <v>50487</v>
      </c>
      <c r="AE33675" s="10" t="s">
        <v>50488</v>
      </c>
      <c r="AF33675" s="10" t="s">
        <v>609</v>
      </c>
    </row>
    <row r="33676" spans="30:32" x14ac:dyDescent="0.2">
      <c r="AD33676" s="11" t="s">
        <v>50489</v>
      </c>
      <c r="AE33676" s="10" t="s">
        <v>50490</v>
      </c>
      <c r="AF33676" s="10" t="s">
        <v>609</v>
      </c>
    </row>
    <row r="33677" spans="30:32" x14ac:dyDescent="0.2">
      <c r="AD33677" s="11" t="s">
        <v>50491</v>
      </c>
      <c r="AE33677" s="10" t="s">
        <v>50492</v>
      </c>
      <c r="AF33677" s="10" t="s">
        <v>609</v>
      </c>
    </row>
    <row r="33678" spans="30:32" x14ac:dyDescent="0.2">
      <c r="AD33678" s="11" t="s">
        <v>50493</v>
      </c>
      <c r="AE33678" s="10" t="s">
        <v>8063</v>
      </c>
      <c r="AF33678" s="10" t="s">
        <v>609</v>
      </c>
    </row>
    <row r="33679" spans="30:32" x14ac:dyDescent="0.2">
      <c r="AD33679" s="11" t="s">
        <v>50494</v>
      </c>
      <c r="AE33679" s="10" t="s">
        <v>17977</v>
      </c>
      <c r="AF33679" s="10" t="s">
        <v>609</v>
      </c>
    </row>
    <row r="33680" spans="30:32" x14ac:dyDescent="0.2">
      <c r="AD33680" s="11" t="s">
        <v>50495</v>
      </c>
      <c r="AE33680" s="10" t="s">
        <v>50496</v>
      </c>
      <c r="AF33680" s="10" t="s">
        <v>609</v>
      </c>
    </row>
    <row r="33681" spans="30:32" x14ac:dyDescent="0.2">
      <c r="AD33681" s="11" t="s">
        <v>50497</v>
      </c>
      <c r="AE33681" s="10" t="s">
        <v>50498</v>
      </c>
      <c r="AF33681" s="10" t="s">
        <v>609</v>
      </c>
    </row>
    <row r="33682" spans="30:32" x14ac:dyDescent="0.2">
      <c r="AD33682" s="11" t="s">
        <v>50499</v>
      </c>
      <c r="AE33682" s="10" t="s">
        <v>50498</v>
      </c>
      <c r="AF33682" s="10" t="s">
        <v>609</v>
      </c>
    </row>
    <row r="33683" spans="30:32" x14ac:dyDescent="0.2">
      <c r="AD33683" s="11" t="s">
        <v>50500</v>
      </c>
      <c r="AE33683" s="10" t="s">
        <v>50498</v>
      </c>
      <c r="AF33683" s="10" t="s">
        <v>609</v>
      </c>
    </row>
    <row r="33684" spans="30:32" x14ac:dyDescent="0.2">
      <c r="AD33684" s="11" t="s">
        <v>50501</v>
      </c>
      <c r="AE33684" s="10" t="s">
        <v>50498</v>
      </c>
      <c r="AF33684" s="10" t="s">
        <v>609</v>
      </c>
    </row>
    <row r="33685" spans="30:32" x14ac:dyDescent="0.2">
      <c r="AD33685" s="11" t="s">
        <v>50502</v>
      </c>
      <c r="AE33685" s="10" t="s">
        <v>50498</v>
      </c>
      <c r="AF33685" s="10" t="s">
        <v>609</v>
      </c>
    </row>
    <row r="33686" spans="30:32" x14ac:dyDescent="0.2">
      <c r="AD33686" s="11" t="s">
        <v>50503</v>
      </c>
      <c r="AE33686" s="10" t="s">
        <v>50498</v>
      </c>
      <c r="AF33686" s="10" t="s">
        <v>609</v>
      </c>
    </row>
    <row r="33687" spans="30:32" x14ac:dyDescent="0.2">
      <c r="AD33687" s="11" t="s">
        <v>50504</v>
      </c>
      <c r="AE33687" s="10" t="s">
        <v>50498</v>
      </c>
      <c r="AF33687" s="10" t="s">
        <v>609</v>
      </c>
    </row>
    <row r="33688" spans="30:32" x14ac:dyDescent="0.2">
      <c r="AD33688" s="11" t="s">
        <v>50505</v>
      </c>
      <c r="AE33688" s="10" t="s">
        <v>50498</v>
      </c>
      <c r="AF33688" s="10" t="s">
        <v>609</v>
      </c>
    </row>
    <row r="33689" spans="30:32" x14ac:dyDescent="0.2">
      <c r="AD33689" s="11" t="s">
        <v>50506</v>
      </c>
      <c r="AE33689" s="10" t="s">
        <v>50498</v>
      </c>
      <c r="AF33689" s="10" t="s">
        <v>609</v>
      </c>
    </row>
    <row r="33690" spans="30:32" x14ac:dyDescent="0.2">
      <c r="AD33690" s="11" t="s">
        <v>50507</v>
      </c>
      <c r="AE33690" s="10" t="s">
        <v>50498</v>
      </c>
      <c r="AF33690" s="10" t="s">
        <v>609</v>
      </c>
    </row>
    <row r="33691" spans="30:32" x14ac:dyDescent="0.2">
      <c r="AD33691" s="11" t="s">
        <v>50508</v>
      </c>
      <c r="AE33691" s="10" t="s">
        <v>21688</v>
      </c>
      <c r="AF33691" s="10" t="s">
        <v>609</v>
      </c>
    </row>
    <row r="33692" spans="30:32" x14ac:dyDescent="0.2">
      <c r="AD33692" s="11" t="s">
        <v>50509</v>
      </c>
      <c r="AE33692" s="10" t="s">
        <v>50510</v>
      </c>
      <c r="AF33692" s="10" t="s">
        <v>609</v>
      </c>
    </row>
    <row r="33693" spans="30:32" x14ac:dyDescent="0.2">
      <c r="AD33693" s="11" t="s">
        <v>50511</v>
      </c>
      <c r="AE33693" s="10" t="s">
        <v>19063</v>
      </c>
      <c r="AF33693" s="10" t="s">
        <v>609</v>
      </c>
    </row>
    <row r="33694" spans="30:32" x14ac:dyDescent="0.2">
      <c r="AD33694" s="11" t="s">
        <v>50512</v>
      </c>
      <c r="AE33694" s="10" t="s">
        <v>48843</v>
      </c>
      <c r="AF33694" s="10" t="s">
        <v>609</v>
      </c>
    </row>
    <row r="33695" spans="30:32" x14ac:dyDescent="0.2">
      <c r="AD33695" s="11" t="s">
        <v>50513</v>
      </c>
      <c r="AE33695" s="10" t="s">
        <v>11185</v>
      </c>
      <c r="AF33695" s="10" t="s">
        <v>609</v>
      </c>
    </row>
    <row r="33696" spans="30:32" x14ac:dyDescent="0.2">
      <c r="AD33696" s="11" t="s">
        <v>50514</v>
      </c>
      <c r="AE33696" s="10" t="s">
        <v>27733</v>
      </c>
      <c r="AF33696" s="10" t="s">
        <v>609</v>
      </c>
    </row>
    <row r="33697" spans="30:32" x14ac:dyDescent="0.2">
      <c r="AD33697" s="11" t="s">
        <v>50515</v>
      </c>
      <c r="AE33697" s="10" t="s">
        <v>50516</v>
      </c>
      <c r="AF33697" s="10" t="s">
        <v>609</v>
      </c>
    </row>
    <row r="33698" spans="30:32" x14ac:dyDescent="0.2">
      <c r="AD33698" s="11" t="s">
        <v>50517</v>
      </c>
      <c r="AE33698" s="10" t="s">
        <v>2725</v>
      </c>
      <c r="AF33698" s="10" t="s">
        <v>609</v>
      </c>
    </row>
    <row r="33699" spans="30:32" x14ac:dyDescent="0.2">
      <c r="AD33699" s="11" t="s">
        <v>50518</v>
      </c>
      <c r="AE33699" s="10" t="s">
        <v>15239</v>
      </c>
      <c r="AF33699" s="10" t="s">
        <v>609</v>
      </c>
    </row>
    <row r="33700" spans="30:32" x14ac:dyDescent="0.2">
      <c r="AD33700" s="11" t="s">
        <v>50519</v>
      </c>
      <c r="AE33700" s="10" t="s">
        <v>50520</v>
      </c>
      <c r="AF33700" s="10" t="s">
        <v>609</v>
      </c>
    </row>
    <row r="33701" spans="30:32" x14ac:dyDescent="0.2">
      <c r="AD33701" s="11" t="s">
        <v>50521</v>
      </c>
      <c r="AE33701" s="10" t="s">
        <v>18006</v>
      </c>
      <c r="AF33701" s="10" t="s">
        <v>609</v>
      </c>
    </row>
    <row r="33702" spans="30:32" x14ac:dyDescent="0.2">
      <c r="AD33702" s="11" t="s">
        <v>50522</v>
      </c>
      <c r="AE33702" s="10" t="s">
        <v>5532</v>
      </c>
      <c r="AF33702" s="10" t="s">
        <v>609</v>
      </c>
    </row>
    <row r="33703" spans="30:32" x14ac:dyDescent="0.2">
      <c r="AD33703" s="11" t="s">
        <v>50523</v>
      </c>
      <c r="AE33703" s="10" t="s">
        <v>6841</v>
      </c>
      <c r="AF33703" s="10" t="s">
        <v>609</v>
      </c>
    </row>
    <row r="33704" spans="30:32" x14ac:dyDescent="0.2">
      <c r="AD33704" s="11" t="s">
        <v>50524</v>
      </c>
      <c r="AE33704" s="10" t="s">
        <v>50525</v>
      </c>
      <c r="AF33704" s="10" t="s">
        <v>609</v>
      </c>
    </row>
    <row r="33705" spans="30:32" x14ac:dyDescent="0.2">
      <c r="AD33705" s="11" t="s">
        <v>50526</v>
      </c>
      <c r="AE33705" s="10" t="s">
        <v>4372</v>
      </c>
      <c r="AF33705" s="10" t="s">
        <v>609</v>
      </c>
    </row>
    <row r="33706" spans="30:32" x14ac:dyDescent="0.2">
      <c r="AD33706" s="11" t="s">
        <v>50527</v>
      </c>
      <c r="AE33706" s="10" t="s">
        <v>50528</v>
      </c>
      <c r="AF33706" s="10" t="s">
        <v>609</v>
      </c>
    </row>
    <row r="33707" spans="30:32" x14ac:dyDescent="0.2">
      <c r="AD33707" s="11" t="s">
        <v>50529</v>
      </c>
      <c r="AE33707" s="10" t="s">
        <v>28642</v>
      </c>
      <c r="AF33707" s="10" t="s">
        <v>609</v>
      </c>
    </row>
    <row r="33708" spans="30:32" x14ac:dyDescent="0.2">
      <c r="AD33708" s="11" t="s">
        <v>50530</v>
      </c>
      <c r="AE33708" s="10" t="s">
        <v>20194</v>
      </c>
      <c r="AF33708" s="10" t="s">
        <v>609</v>
      </c>
    </row>
    <row r="33709" spans="30:32" x14ac:dyDescent="0.2">
      <c r="AD33709" s="11" t="s">
        <v>50531</v>
      </c>
      <c r="AE33709" s="10" t="s">
        <v>50532</v>
      </c>
      <c r="AF33709" s="10" t="s">
        <v>609</v>
      </c>
    </row>
    <row r="33710" spans="30:32" x14ac:dyDescent="0.2">
      <c r="AD33710" s="11" t="s">
        <v>50533</v>
      </c>
      <c r="AE33710" s="10" t="s">
        <v>28651</v>
      </c>
      <c r="AF33710" s="10" t="s">
        <v>609</v>
      </c>
    </row>
    <row r="33711" spans="30:32" x14ac:dyDescent="0.2">
      <c r="AD33711" s="11" t="s">
        <v>50534</v>
      </c>
      <c r="AE33711" s="10" t="s">
        <v>28651</v>
      </c>
      <c r="AF33711" s="10" t="s">
        <v>609</v>
      </c>
    </row>
    <row r="33712" spans="30:32" x14ac:dyDescent="0.2">
      <c r="AD33712" s="11" t="s">
        <v>50535</v>
      </c>
      <c r="AE33712" s="10" t="s">
        <v>28651</v>
      </c>
      <c r="AF33712" s="10" t="s">
        <v>609</v>
      </c>
    </row>
    <row r="33713" spans="30:32" x14ac:dyDescent="0.2">
      <c r="AD33713" s="11" t="s">
        <v>50536</v>
      </c>
      <c r="AE33713" s="10" t="s">
        <v>2735</v>
      </c>
      <c r="AF33713" s="10" t="s">
        <v>609</v>
      </c>
    </row>
    <row r="33714" spans="30:32" x14ac:dyDescent="0.2">
      <c r="AD33714" s="11" t="s">
        <v>50537</v>
      </c>
      <c r="AE33714" s="10" t="s">
        <v>50538</v>
      </c>
      <c r="AF33714" s="10" t="s">
        <v>609</v>
      </c>
    </row>
    <row r="33715" spans="30:32" x14ac:dyDescent="0.2">
      <c r="AD33715" s="11" t="s">
        <v>50539</v>
      </c>
      <c r="AE33715" s="10" t="s">
        <v>50540</v>
      </c>
      <c r="AF33715" s="10" t="s">
        <v>609</v>
      </c>
    </row>
    <row r="33716" spans="30:32" x14ac:dyDescent="0.2">
      <c r="AD33716" s="11" t="s">
        <v>50541</v>
      </c>
      <c r="AE33716" s="10" t="s">
        <v>3756</v>
      </c>
      <c r="AF33716" s="10" t="s">
        <v>609</v>
      </c>
    </row>
    <row r="33717" spans="30:32" x14ac:dyDescent="0.2">
      <c r="AD33717" s="11" t="s">
        <v>50542</v>
      </c>
      <c r="AE33717" s="10" t="s">
        <v>50543</v>
      </c>
      <c r="AF33717" s="10" t="s">
        <v>609</v>
      </c>
    </row>
    <row r="33718" spans="30:32" x14ac:dyDescent="0.2">
      <c r="AD33718" s="11" t="s">
        <v>50544</v>
      </c>
      <c r="AE33718" s="10" t="s">
        <v>44982</v>
      </c>
      <c r="AF33718" s="10" t="s">
        <v>609</v>
      </c>
    </row>
    <row r="33719" spans="30:32" x14ac:dyDescent="0.2">
      <c r="AD33719" s="11" t="s">
        <v>50545</v>
      </c>
      <c r="AE33719" s="10" t="s">
        <v>27784</v>
      </c>
      <c r="AF33719" s="10" t="s">
        <v>609</v>
      </c>
    </row>
    <row r="33720" spans="30:32" x14ac:dyDescent="0.2">
      <c r="AD33720" s="11" t="s">
        <v>50546</v>
      </c>
      <c r="AE33720" s="10" t="s">
        <v>26880</v>
      </c>
      <c r="AF33720" s="10" t="s">
        <v>609</v>
      </c>
    </row>
    <row r="33721" spans="30:32" x14ac:dyDescent="0.2">
      <c r="AD33721" s="11" t="s">
        <v>50547</v>
      </c>
      <c r="AE33721" s="10" t="s">
        <v>50548</v>
      </c>
      <c r="AF33721" s="10" t="s">
        <v>609</v>
      </c>
    </row>
    <row r="33722" spans="30:32" x14ac:dyDescent="0.2">
      <c r="AD33722" s="11" t="s">
        <v>50549</v>
      </c>
      <c r="AE33722" s="10" t="s">
        <v>8162</v>
      </c>
      <c r="AF33722" s="10" t="s">
        <v>609</v>
      </c>
    </row>
    <row r="33723" spans="30:32" x14ac:dyDescent="0.2">
      <c r="AD33723" s="11" t="s">
        <v>50550</v>
      </c>
      <c r="AE33723" s="10" t="s">
        <v>50551</v>
      </c>
      <c r="AF33723" s="10" t="s">
        <v>609</v>
      </c>
    </row>
    <row r="33724" spans="30:32" x14ac:dyDescent="0.2">
      <c r="AD33724" s="11" t="s">
        <v>50552</v>
      </c>
      <c r="AE33724" s="10" t="s">
        <v>2750</v>
      </c>
      <c r="AF33724" s="10" t="s">
        <v>609</v>
      </c>
    </row>
    <row r="33725" spans="30:32" x14ac:dyDescent="0.2">
      <c r="AD33725" s="11" t="s">
        <v>50553</v>
      </c>
      <c r="AE33725" s="10" t="s">
        <v>9640</v>
      </c>
      <c r="AF33725" s="10" t="s">
        <v>609</v>
      </c>
    </row>
    <row r="33726" spans="30:32" x14ac:dyDescent="0.2">
      <c r="AD33726" s="11" t="s">
        <v>50554</v>
      </c>
      <c r="AE33726" s="10" t="s">
        <v>9640</v>
      </c>
      <c r="AF33726" s="10" t="s">
        <v>609</v>
      </c>
    </row>
    <row r="33727" spans="30:32" x14ac:dyDescent="0.2">
      <c r="AD33727" s="11" t="s">
        <v>50555</v>
      </c>
      <c r="AE33727" s="10" t="s">
        <v>9640</v>
      </c>
      <c r="AF33727" s="10" t="s">
        <v>609</v>
      </c>
    </row>
    <row r="33728" spans="30:32" x14ac:dyDescent="0.2">
      <c r="AD33728" s="11" t="s">
        <v>50556</v>
      </c>
      <c r="AE33728" s="10" t="s">
        <v>2754</v>
      </c>
      <c r="AF33728" s="10" t="s">
        <v>609</v>
      </c>
    </row>
    <row r="33729" spans="30:32" x14ac:dyDescent="0.2">
      <c r="AD33729" s="11" t="s">
        <v>50557</v>
      </c>
      <c r="AE33729" s="10" t="s">
        <v>8177</v>
      </c>
      <c r="AF33729" s="10" t="s">
        <v>609</v>
      </c>
    </row>
    <row r="33730" spans="30:32" x14ac:dyDescent="0.2">
      <c r="AD33730" s="11" t="s">
        <v>50558</v>
      </c>
      <c r="AE33730" s="10" t="s">
        <v>42292</v>
      </c>
      <c r="AF33730" s="10" t="s">
        <v>609</v>
      </c>
    </row>
    <row r="33731" spans="30:32" x14ac:dyDescent="0.2">
      <c r="AD33731" s="11" t="s">
        <v>50559</v>
      </c>
      <c r="AE33731" s="10" t="s">
        <v>50560</v>
      </c>
      <c r="AF33731" s="10" t="s">
        <v>609</v>
      </c>
    </row>
    <row r="33732" spans="30:32" x14ac:dyDescent="0.2">
      <c r="AD33732" s="11" t="s">
        <v>50561</v>
      </c>
      <c r="AE33732" s="10" t="s">
        <v>50562</v>
      </c>
      <c r="AF33732" s="10" t="s">
        <v>609</v>
      </c>
    </row>
    <row r="33733" spans="30:32" x14ac:dyDescent="0.2">
      <c r="AD33733" s="11" t="s">
        <v>50563</v>
      </c>
      <c r="AE33733" s="10" t="s">
        <v>1599</v>
      </c>
      <c r="AF33733" s="10" t="s">
        <v>609</v>
      </c>
    </row>
    <row r="33734" spans="30:32" x14ac:dyDescent="0.2">
      <c r="AD33734" s="11" t="s">
        <v>50564</v>
      </c>
      <c r="AE33734" s="10" t="s">
        <v>50565</v>
      </c>
      <c r="AF33734" s="10" t="s">
        <v>609</v>
      </c>
    </row>
    <row r="33735" spans="30:32" x14ac:dyDescent="0.2">
      <c r="AD33735" s="11" t="s">
        <v>50566</v>
      </c>
      <c r="AE33735" s="10" t="s">
        <v>2784</v>
      </c>
      <c r="AF33735" s="10" t="s">
        <v>609</v>
      </c>
    </row>
    <row r="33736" spans="30:32" x14ac:dyDescent="0.2">
      <c r="AD33736" s="11" t="s">
        <v>50567</v>
      </c>
      <c r="AE33736" s="10" t="s">
        <v>3062</v>
      </c>
      <c r="AF33736" s="10" t="s">
        <v>609</v>
      </c>
    </row>
    <row r="33737" spans="30:32" x14ac:dyDescent="0.2">
      <c r="AD33737" s="11" t="s">
        <v>50568</v>
      </c>
      <c r="AE33737" s="10" t="s">
        <v>50569</v>
      </c>
      <c r="AF33737" s="10" t="s">
        <v>609</v>
      </c>
    </row>
    <row r="33738" spans="30:32" x14ac:dyDescent="0.2">
      <c r="AD33738" s="11" t="s">
        <v>50570</v>
      </c>
      <c r="AE33738" s="10" t="s">
        <v>1071</v>
      </c>
      <c r="AF33738" s="10" t="s">
        <v>609</v>
      </c>
    </row>
    <row r="33739" spans="30:32" x14ac:dyDescent="0.2">
      <c r="AD33739" s="11" t="s">
        <v>50571</v>
      </c>
      <c r="AE33739" s="10" t="s">
        <v>25836</v>
      </c>
      <c r="AF33739" s="10" t="s">
        <v>609</v>
      </c>
    </row>
    <row r="33740" spans="30:32" x14ac:dyDescent="0.2">
      <c r="AD33740" s="11" t="s">
        <v>50572</v>
      </c>
      <c r="AE33740" s="10" t="s">
        <v>16504</v>
      </c>
      <c r="AF33740" s="10" t="s">
        <v>609</v>
      </c>
    </row>
    <row r="33741" spans="30:32" x14ac:dyDescent="0.2">
      <c r="AD33741" s="11" t="s">
        <v>50573</v>
      </c>
      <c r="AE33741" s="10" t="s">
        <v>4422</v>
      </c>
      <c r="AF33741" s="10" t="s">
        <v>609</v>
      </c>
    </row>
    <row r="33742" spans="30:32" x14ac:dyDescent="0.2">
      <c r="AD33742" s="11" t="s">
        <v>50574</v>
      </c>
      <c r="AE33742" s="10" t="s">
        <v>50575</v>
      </c>
      <c r="AF33742" s="10" t="s">
        <v>609</v>
      </c>
    </row>
    <row r="33743" spans="30:32" x14ac:dyDescent="0.2">
      <c r="AD33743" s="11" t="s">
        <v>50576</v>
      </c>
      <c r="AE33743" s="10" t="s">
        <v>8907</v>
      </c>
      <c r="AF33743" s="10" t="s">
        <v>609</v>
      </c>
    </row>
    <row r="33744" spans="30:32" x14ac:dyDescent="0.2">
      <c r="AD33744" s="11" t="s">
        <v>50577</v>
      </c>
      <c r="AE33744" s="10" t="s">
        <v>50578</v>
      </c>
      <c r="AF33744" s="10" t="s">
        <v>609</v>
      </c>
    </row>
    <row r="33745" spans="30:32" x14ac:dyDescent="0.2">
      <c r="AD33745" s="11" t="s">
        <v>50579</v>
      </c>
      <c r="AE33745" s="10" t="s">
        <v>50580</v>
      </c>
      <c r="AF33745" s="10" t="s">
        <v>609</v>
      </c>
    </row>
    <row r="33746" spans="30:32" x14ac:dyDescent="0.2">
      <c r="AD33746" s="11" t="s">
        <v>50581</v>
      </c>
      <c r="AE33746" s="10" t="s">
        <v>11311</v>
      </c>
      <c r="AF33746" s="10" t="s">
        <v>609</v>
      </c>
    </row>
    <row r="33747" spans="30:32" x14ac:dyDescent="0.2">
      <c r="AD33747" s="11" t="s">
        <v>50582</v>
      </c>
      <c r="AE33747" s="10" t="s">
        <v>23506</v>
      </c>
      <c r="AF33747" s="10" t="s">
        <v>609</v>
      </c>
    </row>
    <row r="33748" spans="30:32" x14ac:dyDescent="0.2">
      <c r="AD33748" s="11" t="s">
        <v>50583</v>
      </c>
      <c r="AE33748" s="10" t="s">
        <v>50584</v>
      </c>
      <c r="AF33748" s="10" t="s">
        <v>609</v>
      </c>
    </row>
    <row r="33749" spans="30:32" x14ac:dyDescent="0.2">
      <c r="AD33749" s="11" t="s">
        <v>50585</v>
      </c>
      <c r="AE33749" s="10" t="s">
        <v>50586</v>
      </c>
      <c r="AF33749" s="10" t="s">
        <v>609</v>
      </c>
    </row>
    <row r="33750" spans="30:32" x14ac:dyDescent="0.2">
      <c r="AD33750" s="11" t="s">
        <v>50587</v>
      </c>
      <c r="AE33750" s="10" t="s">
        <v>2806</v>
      </c>
      <c r="AF33750" s="10" t="s">
        <v>609</v>
      </c>
    </row>
    <row r="33751" spans="30:32" x14ac:dyDescent="0.2">
      <c r="AD33751" s="11" t="s">
        <v>50588</v>
      </c>
      <c r="AE33751" s="10" t="s">
        <v>15322</v>
      </c>
      <c r="AF33751" s="10" t="s">
        <v>609</v>
      </c>
    </row>
    <row r="33752" spans="30:32" x14ac:dyDescent="0.2">
      <c r="AD33752" s="11" t="s">
        <v>50589</v>
      </c>
      <c r="AE33752" s="10" t="s">
        <v>21809</v>
      </c>
      <c r="AF33752" s="10" t="s">
        <v>609</v>
      </c>
    </row>
    <row r="33753" spans="30:32" x14ac:dyDescent="0.2">
      <c r="AD33753" s="11" t="s">
        <v>50590</v>
      </c>
      <c r="AE33753" s="10" t="s">
        <v>4767</v>
      </c>
      <c r="AF33753" s="10" t="s">
        <v>609</v>
      </c>
    </row>
    <row r="33754" spans="30:32" x14ac:dyDescent="0.2">
      <c r="AD33754" s="11" t="s">
        <v>50591</v>
      </c>
      <c r="AE33754" s="10" t="s">
        <v>12850</v>
      </c>
      <c r="AF33754" s="10" t="s">
        <v>609</v>
      </c>
    </row>
    <row r="33755" spans="30:32" x14ac:dyDescent="0.2">
      <c r="AD33755" s="11" t="s">
        <v>50592</v>
      </c>
      <c r="AE33755" s="10" t="s">
        <v>50593</v>
      </c>
      <c r="AF33755" s="10" t="s">
        <v>609</v>
      </c>
    </row>
    <row r="33756" spans="30:32" x14ac:dyDescent="0.2">
      <c r="AD33756" s="11" t="s">
        <v>50594</v>
      </c>
      <c r="AE33756" s="10" t="s">
        <v>1890</v>
      </c>
      <c r="AF33756" s="10" t="s">
        <v>609</v>
      </c>
    </row>
    <row r="33757" spans="30:32" x14ac:dyDescent="0.2">
      <c r="AD33757" s="11" t="s">
        <v>50595</v>
      </c>
      <c r="AE33757" s="10" t="s">
        <v>50596</v>
      </c>
      <c r="AF33757" s="10" t="s">
        <v>609</v>
      </c>
    </row>
    <row r="33758" spans="30:32" x14ac:dyDescent="0.2">
      <c r="AD33758" s="11" t="s">
        <v>50597</v>
      </c>
      <c r="AE33758" s="10" t="s">
        <v>47649</v>
      </c>
      <c r="AF33758" s="10" t="s">
        <v>609</v>
      </c>
    </row>
    <row r="33759" spans="30:32" x14ac:dyDescent="0.2">
      <c r="AD33759" s="11" t="s">
        <v>50598</v>
      </c>
      <c r="AE33759" s="10" t="s">
        <v>50599</v>
      </c>
      <c r="AF33759" s="10" t="s">
        <v>609</v>
      </c>
    </row>
    <row r="33760" spans="30:32" x14ac:dyDescent="0.2">
      <c r="AD33760" s="11" t="s">
        <v>50600</v>
      </c>
      <c r="AE33760" s="10" t="s">
        <v>8918</v>
      </c>
      <c r="AF33760" s="10" t="s">
        <v>609</v>
      </c>
    </row>
    <row r="33761" spans="30:32" x14ac:dyDescent="0.2">
      <c r="AD33761" s="11" t="s">
        <v>50601</v>
      </c>
      <c r="AE33761" s="10" t="s">
        <v>3832</v>
      </c>
      <c r="AF33761" s="10" t="s">
        <v>609</v>
      </c>
    </row>
    <row r="33762" spans="30:32" x14ac:dyDescent="0.2">
      <c r="AD33762" s="11" t="s">
        <v>50602</v>
      </c>
      <c r="AE33762" s="10" t="s">
        <v>50603</v>
      </c>
      <c r="AF33762" s="10" t="s">
        <v>609</v>
      </c>
    </row>
    <row r="33763" spans="30:32" x14ac:dyDescent="0.2">
      <c r="AD33763" s="11" t="s">
        <v>50604</v>
      </c>
      <c r="AE33763" s="10" t="s">
        <v>50605</v>
      </c>
      <c r="AF33763" s="10" t="s">
        <v>609</v>
      </c>
    </row>
    <row r="33764" spans="30:32" x14ac:dyDescent="0.2">
      <c r="AD33764" s="11" t="s">
        <v>50606</v>
      </c>
      <c r="AE33764" s="10" t="s">
        <v>18101</v>
      </c>
      <c r="AF33764" s="10" t="s">
        <v>609</v>
      </c>
    </row>
    <row r="33765" spans="30:32" x14ac:dyDescent="0.2">
      <c r="AD33765" s="11" t="s">
        <v>50607</v>
      </c>
      <c r="AE33765" s="10" t="s">
        <v>4771</v>
      </c>
      <c r="AF33765" s="10" t="s">
        <v>609</v>
      </c>
    </row>
    <row r="33766" spans="30:32" x14ac:dyDescent="0.2">
      <c r="AD33766" s="11" t="s">
        <v>50608</v>
      </c>
      <c r="AE33766" s="10" t="s">
        <v>15337</v>
      </c>
      <c r="AF33766" s="10" t="s">
        <v>609</v>
      </c>
    </row>
    <row r="33767" spans="30:32" x14ac:dyDescent="0.2">
      <c r="AD33767" s="11" t="s">
        <v>50609</v>
      </c>
      <c r="AE33767" s="10" t="s">
        <v>50610</v>
      </c>
      <c r="AF33767" s="10" t="s">
        <v>609</v>
      </c>
    </row>
    <row r="33768" spans="30:32" x14ac:dyDescent="0.2">
      <c r="AD33768" s="11" t="s">
        <v>50611</v>
      </c>
      <c r="AE33768" s="10" t="s">
        <v>27856</v>
      </c>
      <c r="AF33768" s="10" t="s">
        <v>609</v>
      </c>
    </row>
    <row r="33769" spans="30:32" x14ac:dyDescent="0.2">
      <c r="AD33769" s="11" t="s">
        <v>50612</v>
      </c>
      <c r="AE33769" s="10" t="s">
        <v>27041</v>
      </c>
      <c r="AF33769" s="10" t="s">
        <v>609</v>
      </c>
    </row>
    <row r="33770" spans="30:32" x14ac:dyDescent="0.2">
      <c r="AD33770" s="11" t="s">
        <v>50613</v>
      </c>
      <c r="AE33770" s="10" t="s">
        <v>23160</v>
      </c>
      <c r="AF33770" s="10" t="s">
        <v>609</v>
      </c>
    </row>
    <row r="33771" spans="30:32" x14ac:dyDescent="0.2">
      <c r="AD33771" s="11" t="s">
        <v>50614</v>
      </c>
      <c r="AE33771" s="10" t="s">
        <v>20275</v>
      </c>
      <c r="AF33771" s="10" t="s">
        <v>609</v>
      </c>
    </row>
    <row r="33772" spans="30:32" x14ac:dyDescent="0.2">
      <c r="AD33772" s="11" t="s">
        <v>50615</v>
      </c>
      <c r="AE33772" s="10" t="s">
        <v>12899</v>
      </c>
      <c r="AF33772" s="10" t="s">
        <v>609</v>
      </c>
    </row>
    <row r="33773" spans="30:32" x14ac:dyDescent="0.2">
      <c r="AD33773" s="11" t="s">
        <v>50616</v>
      </c>
      <c r="AE33773" s="10" t="s">
        <v>1931</v>
      </c>
      <c r="AF33773" s="10" t="s">
        <v>654</v>
      </c>
    </row>
    <row r="33774" spans="30:32" x14ac:dyDescent="0.2">
      <c r="AD33774" s="11" t="s">
        <v>50617</v>
      </c>
      <c r="AE33774" s="10" t="s">
        <v>9695</v>
      </c>
      <c r="AF33774" s="10" t="s">
        <v>654</v>
      </c>
    </row>
    <row r="33775" spans="30:32" x14ac:dyDescent="0.2">
      <c r="AD33775" s="11" t="s">
        <v>50618</v>
      </c>
      <c r="AE33775" s="10" t="s">
        <v>1933</v>
      </c>
      <c r="AF33775" s="10" t="s">
        <v>654</v>
      </c>
    </row>
    <row r="33776" spans="30:32" x14ac:dyDescent="0.2">
      <c r="AD33776" s="11" t="s">
        <v>50619</v>
      </c>
      <c r="AE33776" s="10" t="s">
        <v>50620</v>
      </c>
      <c r="AF33776" s="10" t="s">
        <v>654</v>
      </c>
    </row>
    <row r="33777" spans="30:32" x14ac:dyDescent="0.2">
      <c r="AD33777" s="11" t="s">
        <v>50621</v>
      </c>
      <c r="AE33777" s="10" t="s">
        <v>16715</v>
      </c>
      <c r="AF33777" s="10" t="s">
        <v>654</v>
      </c>
    </row>
    <row r="33778" spans="30:32" x14ac:dyDescent="0.2">
      <c r="AD33778" s="11" t="s">
        <v>50622</v>
      </c>
      <c r="AE33778" s="10" t="s">
        <v>50623</v>
      </c>
      <c r="AF33778" s="10" t="s">
        <v>654</v>
      </c>
    </row>
    <row r="33779" spans="30:32" x14ac:dyDescent="0.2">
      <c r="AD33779" s="11" t="s">
        <v>50624</v>
      </c>
      <c r="AE33779" s="10" t="s">
        <v>50625</v>
      </c>
      <c r="AF33779" s="10" t="s">
        <v>654</v>
      </c>
    </row>
    <row r="33780" spans="30:32" x14ac:dyDescent="0.2">
      <c r="AD33780" s="11" t="s">
        <v>50626</v>
      </c>
      <c r="AE33780" s="10" t="s">
        <v>24372</v>
      </c>
      <c r="AF33780" s="10" t="s">
        <v>654</v>
      </c>
    </row>
    <row r="33781" spans="30:32" x14ac:dyDescent="0.2">
      <c r="AD33781" s="11" t="s">
        <v>50627</v>
      </c>
      <c r="AE33781" s="10" t="s">
        <v>50628</v>
      </c>
      <c r="AF33781" s="10" t="s">
        <v>654</v>
      </c>
    </row>
    <row r="33782" spans="30:32" x14ac:dyDescent="0.2">
      <c r="AD33782" s="11" t="s">
        <v>50629</v>
      </c>
      <c r="AE33782" s="10" t="s">
        <v>50630</v>
      </c>
      <c r="AF33782" s="10" t="s">
        <v>654</v>
      </c>
    </row>
    <row r="33783" spans="30:32" x14ac:dyDescent="0.2">
      <c r="AD33783" s="11" t="s">
        <v>50631</v>
      </c>
      <c r="AE33783" s="10" t="s">
        <v>50630</v>
      </c>
      <c r="AF33783" s="10" t="s">
        <v>654</v>
      </c>
    </row>
    <row r="33784" spans="30:32" x14ac:dyDescent="0.2">
      <c r="AD33784" s="11" t="s">
        <v>50632</v>
      </c>
      <c r="AE33784" s="10" t="s">
        <v>50630</v>
      </c>
      <c r="AF33784" s="10" t="s">
        <v>654</v>
      </c>
    </row>
    <row r="33785" spans="30:32" x14ac:dyDescent="0.2">
      <c r="AD33785" s="11" t="s">
        <v>50633</v>
      </c>
      <c r="AE33785" s="10" t="s">
        <v>50630</v>
      </c>
      <c r="AF33785" s="10" t="s">
        <v>654</v>
      </c>
    </row>
    <row r="33786" spans="30:32" x14ac:dyDescent="0.2">
      <c r="AD33786" s="11" t="s">
        <v>50634</v>
      </c>
      <c r="AE33786" s="10" t="s">
        <v>50630</v>
      </c>
      <c r="AF33786" s="10" t="s">
        <v>654</v>
      </c>
    </row>
    <row r="33787" spans="30:32" x14ac:dyDescent="0.2">
      <c r="AD33787" s="11" t="s">
        <v>50635</v>
      </c>
      <c r="AE33787" s="10" t="s">
        <v>50630</v>
      </c>
      <c r="AF33787" s="10" t="s">
        <v>654</v>
      </c>
    </row>
    <row r="33788" spans="30:32" x14ac:dyDescent="0.2">
      <c r="AD33788" s="11" t="s">
        <v>50636</v>
      </c>
      <c r="AE33788" s="10" t="s">
        <v>50630</v>
      </c>
      <c r="AF33788" s="10" t="s">
        <v>654</v>
      </c>
    </row>
    <row r="33789" spans="30:32" x14ac:dyDescent="0.2">
      <c r="AD33789" s="11" t="s">
        <v>50637</v>
      </c>
      <c r="AE33789" s="10" t="s">
        <v>50630</v>
      </c>
      <c r="AF33789" s="10" t="s">
        <v>654</v>
      </c>
    </row>
    <row r="33790" spans="30:32" x14ac:dyDescent="0.2">
      <c r="AD33790" s="11" t="s">
        <v>50638</v>
      </c>
      <c r="AE33790" s="10" t="s">
        <v>37387</v>
      </c>
      <c r="AF33790" s="10" t="s">
        <v>654</v>
      </c>
    </row>
    <row r="33791" spans="30:32" x14ac:dyDescent="0.2">
      <c r="AD33791" s="11" t="s">
        <v>50639</v>
      </c>
      <c r="AE33791" s="10" t="s">
        <v>6963</v>
      </c>
      <c r="AF33791" s="10" t="s">
        <v>654</v>
      </c>
    </row>
    <row r="33792" spans="30:32" x14ac:dyDescent="0.2">
      <c r="AD33792" s="11" t="s">
        <v>50640</v>
      </c>
      <c r="AE33792" s="10" t="s">
        <v>50641</v>
      </c>
      <c r="AF33792" s="10" t="s">
        <v>654</v>
      </c>
    </row>
    <row r="33793" spans="30:32" x14ac:dyDescent="0.2">
      <c r="AD33793" s="11" t="s">
        <v>50642</v>
      </c>
      <c r="AE33793" s="10" t="s">
        <v>50643</v>
      </c>
      <c r="AF33793" s="10" t="s">
        <v>654</v>
      </c>
    </row>
    <row r="33794" spans="30:32" x14ac:dyDescent="0.2">
      <c r="AD33794" s="11" t="s">
        <v>50644</v>
      </c>
      <c r="AE33794" s="10" t="s">
        <v>8971</v>
      </c>
      <c r="AF33794" s="10" t="s">
        <v>654</v>
      </c>
    </row>
    <row r="33795" spans="30:32" x14ac:dyDescent="0.2">
      <c r="AD33795" s="11" t="s">
        <v>50645</v>
      </c>
      <c r="AE33795" s="10" t="s">
        <v>8975</v>
      </c>
      <c r="AF33795" s="10" t="s">
        <v>654</v>
      </c>
    </row>
    <row r="33796" spans="30:32" x14ac:dyDescent="0.2">
      <c r="AD33796" s="11" t="s">
        <v>50646</v>
      </c>
      <c r="AE33796" s="10" t="s">
        <v>50647</v>
      </c>
      <c r="AF33796" s="10" t="s">
        <v>654</v>
      </c>
    </row>
    <row r="33797" spans="30:32" x14ac:dyDescent="0.2">
      <c r="AD33797" s="11" t="s">
        <v>50648</v>
      </c>
      <c r="AE33797" s="10" t="s">
        <v>14006</v>
      </c>
      <c r="AF33797" s="10" t="s">
        <v>654</v>
      </c>
    </row>
    <row r="33798" spans="30:32" x14ac:dyDescent="0.2">
      <c r="AD33798" s="11" t="s">
        <v>50649</v>
      </c>
      <c r="AE33798" s="10" t="s">
        <v>5281</v>
      </c>
      <c r="AF33798" s="10" t="s">
        <v>654</v>
      </c>
    </row>
    <row r="33799" spans="30:32" x14ac:dyDescent="0.2">
      <c r="AD33799" s="11" t="s">
        <v>50650</v>
      </c>
      <c r="AE33799" s="10" t="s">
        <v>5281</v>
      </c>
      <c r="AF33799" s="10" t="s">
        <v>654</v>
      </c>
    </row>
    <row r="33800" spans="30:32" x14ac:dyDescent="0.2">
      <c r="AD33800" s="11" t="s">
        <v>50651</v>
      </c>
      <c r="AE33800" s="10" t="s">
        <v>50652</v>
      </c>
      <c r="AF33800" s="10" t="s">
        <v>654</v>
      </c>
    </row>
    <row r="33801" spans="30:32" x14ac:dyDescent="0.2">
      <c r="AD33801" s="11" t="s">
        <v>50653</v>
      </c>
      <c r="AE33801" s="10" t="s">
        <v>8434</v>
      </c>
      <c r="AF33801" s="10" t="s">
        <v>654</v>
      </c>
    </row>
    <row r="33802" spans="30:32" x14ac:dyDescent="0.2">
      <c r="AD33802" s="11" t="s">
        <v>50654</v>
      </c>
      <c r="AE33802" s="10" t="s">
        <v>8434</v>
      </c>
      <c r="AF33802" s="10" t="s">
        <v>654</v>
      </c>
    </row>
    <row r="33803" spans="30:32" x14ac:dyDescent="0.2">
      <c r="AD33803" s="11" t="s">
        <v>50655</v>
      </c>
      <c r="AE33803" s="10" t="s">
        <v>20207</v>
      </c>
      <c r="AF33803" s="10" t="s">
        <v>654</v>
      </c>
    </row>
    <row r="33804" spans="30:32" x14ac:dyDescent="0.2">
      <c r="AD33804" s="11" t="s">
        <v>50656</v>
      </c>
      <c r="AE33804" s="10" t="s">
        <v>50657</v>
      </c>
      <c r="AF33804" s="10" t="s">
        <v>654</v>
      </c>
    </row>
    <row r="33805" spans="30:32" x14ac:dyDescent="0.2">
      <c r="AD33805" s="11" t="s">
        <v>50658</v>
      </c>
      <c r="AE33805" s="10" t="s">
        <v>50657</v>
      </c>
      <c r="AF33805" s="10" t="s">
        <v>654</v>
      </c>
    </row>
    <row r="33806" spans="30:32" x14ac:dyDescent="0.2">
      <c r="AD33806" s="11" t="s">
        <v>50659</v>
      </c>
      <c r="AE33806" s="10" t="s">
        <v>50657</v>
      </c>
      <c r="AF33806" s="10" t="s">
        <v>654</v>
      </c>
    </row>
    <row r="33807" spans="30:32" x14ac:dyDescent="0.2">
      <c r="AD33807" s="11" t="s">
        <v>50660</v>
      </c>
      <c r="AE33807" s="10" t="s">
        <v>50657</v>
      </c>
      <c r="AF33807" s="10" t="s">
        <v>654</v>
      </c>
    </row>
    <row r="33808" spans="30:32" x14ac:dyDescent="0.2">
      <c r="AD33808" s="11" t="s">
        <v>50661</v>
      </c>
      <c r="AE33808" s="10" t="s">
        <v>1337</v>
      </c>
      <c r="AF33808" s="10" t="s">
        <v>654</v>
      </c>
    </row>
    <row r="33809" spans="30:32" x14ac:dyDescent="0.2">
      <c r="AD33809" s="11" t="s">
        <v>50662</v>
      </c>
      <c r="AE33809" s="10" t="s">
        <v>1337</v>
      </c>
      <c r="AF33809" s="10" t="s">
        <v>654</v>
      </c>
    </row>
    <row r="33810" spans="30:32" x14ac:dyDescent="0.2">
      <c r="AD33810" s="11" t="s">
        <v>50663</v>
      </c>
      <c r="AE33810" s="10" t="s">
        <v>25073</v>
      </c>
      <c r="AF33810" s="10" t="s">
        <v>654</v>
      </c>
    </row>
    <row r="33811" spans="30:32" x14ac:dyDescent="0.2">
      <c r="AD33811" s="11" t="s">
        <v>50664</v>
      </c>
      <c r="AE33811" s="10" t="s">
        <v>3886</v>
      </c>
      <c r="AF33811" s="10" t="s">
        <v>654</v>
      </c>
    </row>
    <row r="33812" spans="30:32" x14ac:dyDescent="0.2">
      <c r="AD33812" s="11" t="s">
        <v>50665</v>
      </c>
      <c r="AE33812" s="10" t="s">
        <v>50666</v>
      </c>
      <c r="AF33812" s="10" t="s">
        <v>654</v>
      </c>
    </row>
    <row r="33813" spans="30:32" x14ac:dyDescent="0.2">
      <c r="AD33813" s="11" t="s">
        <v>50667</v>
      </c>
      <c r="AE33813" s="10" t="s">
        <v>9403</v>
      </c>
      <c r="AF33813" s="10" t="s">
        <v>654</v>
      </c>
    </row>
    <row r="33814" spans="30:32" x14ac:dyDescent="0.2">
      <c r="AD33814" s="11" t="s">
        <v>50668</v>
      </c>
      <c r="AE33814" s="10" t="s">
        <v>9065</v>
      </c>
      <c r="AF33814" s="10" t="s">
        <v>654</v>
      </c>
    </row>
    <row r="33815" spans="30:32" x14ac:dyDescent="0.2">
      <c r="AD33815" s="11" t="s">
        <v>50669</v>
      </c>
      <c r="AE33815" s="10" t="s">
        <v>2055</v>
      </c>
      <c r="AF33815" s="10" t="s">
        <v>654</v>
      </c>
    </row>
    <row r="33816" spans="30:32" x14ac:dyDescent="0.2">
      <c r="AD33816" s="11" t="s">
        <v>50670</v>
      </c>
      <c r="AE33816" s="10" t="s">
        <v>50671</v>
      </c>
      <c r="AF33816" s="10" t="s">
        <v>654</v>
      </c>
    </row>
    <row r="33817" spans="30:32" x14ac:dyDescent="0.2">
      <c r="AD33817" s="11" t="s">
        <v>50672</v>
      </c>
      <c r="AE33817" s="10" t="s">
        <v>27980</v>
      </c>
      <c r="AF33817" s="10" t="s">
        <v>654</v>
      </c>
    </row>
    <row r="33818" spans="30:32" x14ac:dyDescent="0.2">
      <c r="AD33818" s="11" t="s">
        <v>50673</v>
      </c>
      <c r="AE33818" s="10" t="s">
        <v>50674</v>
      </c>
      <c r="AF33818" s="10" t="s">
        <v>654</v>
      </c>
    </row>
    <row r="33819" spans="30:32" x14ac:dyDescent="0.2">
      <c r="AD33819" s="11" t="s">
        <v>50675</v>
      </c>
      <c r="AE33819" s="10" t="s">
        <v>50676</v>
      </c>
      <c r="AF33819" s="10" t="s">
        <v>654</v>
      </c>
    </row>
    <row r="33820" spans="30:32" x14ac:dyDescent="0.2">
      <c r="AD33820" s="11" t="s">
        <v>50677</v>
      </c>
      <c r="AE33820" s="10" t="s">
        <v>4545</v>
      </c>
      <c r="AF33820" s="10" t="s">
        <v>654</v>
      </c>
    </row>
    <row r="33821" spans="30:32" x14ac:dyDescent="0.2">
      <c r="AD33821" s="11" t="s">
        <v>50678</v>
      </c>
      <c r="AE33821" s="10" t="s">
        <v>50679</v>
      </c>
      <c r="AF33821" s="10" t="s">
        <v>654</v>
      </c>
    </row>
    <row r="33822" spans="30:32" x14ac:dyDescent="0.2">
      <c r="AD33822" s="11" t="s">
        <v>50680</v>
      </c>
      <c r="AE33822" s="10" t="s">
        <v>1170</v>
      </c>
      <c r="AF33822" s="10" t="s">
        <v>654</v>
      </c>
    </row>
    <row r="33823" spans="30:32" x14ac:dyDescent="0.2">
      <c r="AD33823" s="11" t="s">
        <v>50681</v>
      </c>
      <c r="AE33823" s="10" t="s">
        <v>50682</v>
      </c>
      <c r="AF33823" s="10" t="s">
        <v>654</v>
      </c>
    </row>
    <row r="33824" spans="30:32" x14ac:dyDescent="0.2">
      <c r="AD33824" s="11" t="s">
        <v>50683</v>
      </c>
      <c r="AE33824" s="10" t="s">
        <v>30282</v>
      </c>
      <c r="AF33824" s="10" t="s">
        <v>654</v>
      </c>
    </row>
    <row r="33825" spans="30:32" x14ac:dyDescent="0.2">
      <c r="AD33825" s="11" t="s">
        <v>50684</v>
      </c>
      <c r="AE33825" s="10" t="s">
        <v>30282</v>
      </c>
      <c r="AF33825" s="10" t="s">
        <v>654</v>
      </c>
    </row>
    <row r="33826" spans="30:32" x14ac:dyDescent="0.2">
      <c r="AD33826" s="11" t="s">
        <v>50685</v>
      </c>
      <c r="AE33826" s="10" t="s">
        <v>30282</v>
      </c>
      <c r="AF33826" s="10" t="s">
        <v>654</v>
      </c>
    </row>
    <row r="33827" spans="30:32" x14ac:dyDescent="0.2">
      <c r="AD33827" s="11" t="s">
        <v>50686</v>
      </c>
      <c r="AE33827" s="10" t="s">
        <v>30284</v>
      </c>
      <c r="AF33827" s="10" t="s">
        <v>654</v>
      </c>
    </row>
    <row r="33828" spans="30:32" x14ac:dyDescent="0.2">
      <c r="AD33828" s="11" t="s">
        <v>50687</v>
      </c>
      <c r="AE33828" s="10" t="s">
        <v>7149</v>
      </c>
      <c r="AF33828" s="10" t="s">
        <v>654</v>
      </c>
    </row>
    <row r="33829" spans="30:32" x14ac:dyDescent="0.2">
      <c r="AD33829" s="11" t="s">
        <v>50688</v>
      </c>
      <c r="AE33829" s="10" t="s">
        <v>1428</v>
      </c>
      <c r="AF33829" s="10" t="s">
        <v>654</v>
      </c>
    </row>
    <row r="33830" spans="30:32" x14ac:dyDescent="0.2">
      <c r="AD33830" s="11" t="s">
        <v>50689</v>
      </c>
      <c r="AE33830" s="10" t="s">
        <v>20384</v>
      </c>
      <c r="AF33830" s="10" t="s">
        <v>654</v>
      </c>
    </row>
    <row r="33831" spans="30:32" x14ac:dyDescent="0.2">
      <c r="AD33831" s="11" t="s">
        <v>50690</v>
      </c>
      <c r="AE33831" s="10" t="s">
        <v>7179</v>
      </c>
      <c r="AF33831" s="10" t="s">
        <v>654</v>
      </c>
    </row>
    <row r="33832" spans="30:32" x14ac:dyDescent="0.2">
      <c r="AD33832" s="11" t="s">
        <v>50691</v>
      </c>
      <c r="AE33832" s="10" t="s">
        <v>1432</v>
      </c>
      <c r="AF33832" s="10" t="s">
        <v>654</v>
      </c>
    </row>
    <row r="33833" spans="30:32" x14ac:dyDescent="0.2">
      <c r="AD33833" s="11" t="s">
        <v>50692</v>
      </c>
      <c r="AE33833" s="10" t="s">
        <v>50693</v>
      </c>
      <c r="AF33833" s="10" t="s">
        <v>654</v>
      </c>
    </row>
    <row r="33834" spans="30:32" x14ac:dyDescent="0.2">
      <c r="AD33834" s="11" t="s">
        <v>50694</v>
      </c>
      <c r="AE33834" s="10" t="s">
        <v>50695</v>
      </c>
      <c r="AF33834" s="10" t="s">
        <v>654</v>
      </c>
    </row>
    <row r="33835" spans="30:32" x14ac:dyDescent="0.2">
      <c r="AD33835" s="11" t="s">
        <v>50696</v>
      </c>
      <c r="AE33835" s="10" t="s">
        <v>50697</v>
      </c>
      <c r="AF33835" s="10" t="s">
        <v>654</v>
      </c>
    </row>
    <row r="33836" spans="30:32" x14ac:dyDescent="0.2">
      <c r="AD33836" s="11" t="s">
        <v>50698</v>
      </c>
      <c r="AE33836" s="10" t="s">
        <v>26095</v>
      </c>
      <c r="AF33836" s="10" t="s">
        <v>654</v>
      </c>
    </row>
    <row r="33837" spans="30:32" x14ac:dyDescent="0.2">
      <c r="AD33837" s="11" t="s">
        <v>50699</v>
      </c>
      <c r="AE33837" s="10" t="s">
        <v>26095</v>
      </c>
      <c r="AF33837" s="10" t="s">
        <v>654</v>
      </c>
    </row>
    <row r="33838" spans="30:32" x14ac:dyDescent="0.2">
      <c r="AD33838" s="11" t="s">
        <v>50700</v>
      </c>
      <c r="AE33838" s="10" t="s">
        <v>50701</v>
      </c>
      <c r="AF33838" s="10" t="s">
        <v>654</v>
      </c>
    </row>
    <row r="33839" spans="30:32" x14ac:dyDescent="0.2">
      <c r="AD33839" s="11" t="s">
        <v>50702</v>
      </c>
      <c r="AE33839" s="10" t="s">
        <v>26095</v>
      </c>
      <c r="AF33839" s="10" t="s">
        <v>654</v>
      </c>
    </row>
    <row r="33840" spans="30:32" x14ac:dyDescent="0.2">
      <c r="AD33840" s="11" t="s">
        <v>50703</v>
      </c>
      <c r="AE33840" s="10" t="s">
        <v>26095</v>
      </c>
      <c r="AF33840" s="10" t="s">
        <v>654</v>
      </c>
    </row>
    <row r="33841" spans="30:32" x14ac:dyDescent="0.2">
      <c r="AD33841" s="11" t="s">
        <v>50704</v>
      </c>
      <c r="AE33841" s="10" t="s">
        <v>26095</v>
      </c>
      <c r="AF33841" s="10" t="s">
        <v>654</v>
      </c>
    </row>
    <row r="33842" spans="30:32" x14ac:dyDescent="0.2">
      <c r="AD33842" s="11" t="s">
        <v>50705</v>
      </c>
      <c r="AE33842" s="10" t="s">
        <v>26095</v>
      </c>
      <c r="AF33842" s="10" t="s">
        <v>654</v>
      </c>
    </row>
    <row r="33843" spans="30:32" x14ac:dyDescent="0.2">
      <c r="AD33843" s="11" t="s">
        <v>50706</v>
      </c>
      <c r="AE33843" s="10" t="s">
        <v>50707</v>
      </c>
      <c r="AF33843" s="10" t="s">
        <v>654</v>
      </c>
    </row>
    <row r="33844" spans="30:32" x14ac:dyDescent="0.2">
      <c r="AD33844" s="11" t="s">
        <v>50708</v>
      </c>
      <c r="AE33844" s="10" t="s">
        <v>50707</v>
      </c>
      <c r="AF33844" s="10" t="s">
        <v>654</v>
      </c>
    </row>
    <row r="33845" spans="30:32" x14ac:dyDescent="0.2">
      <c r="AD33845" s="11" t="s">
        <v>50709</v>
      </c>
      <c r="AE33845" s="10" t="s">
        <v>23886</v>
      </c>
      <c r="AF33845" s="10" t="s">
        <v>654</v>
      </c>
    </row>
    <row r="33846" spans="30:32" x14ac:dyDescent="0.2">
      <c r="AD33846" s="11" t="s">
        <v>50710</v>
      </c>
      <c r="AE33846" s="10" t="s">
        <v>50711</v>
      </c>
      <c r="AF33846" s="10" t="s">
        <v>654</v>
      </c>
    </row>
    <row r="33847" spans="30:32" x14ac:dyDescent="0.2">
      <c r="AD33847" s="11" t="s">
        <v>50712</v>
      </c>
      <c r="AE33847" s="10" t="s">
        <v>2926</v>
      </c>
      <c r="AF33847" s="10" t="s">
        <v>654</v>
      </c>
    </row>
    <row r="33848" spans="30:32" x14ac:dyDescent="0.2">
      <c r="AD33848" s="11" t="s">
        <v>50713</v>
      </c>
      <c r="AE33848" s="10" t="s">
        <v>2125</v>
      </c>
      <c r="AF33848" s="10" t="s">
        <v>654</v>
      </c>
    </row>
    <row r="33849" spans="30:32" x14ac:dyDescent="0.2">
      <c r="AD33849" s="11" t="s">
        <v>50714</v>
      </c>
      <c r="AE33849" s="10" t="s">
        <v>2125</v>
      </c>
      <c r="AF33849" s="10" t="s">
        <v>654</v>
      </c>
    </row>
    <row r="33850" spans="30:32" x14ac:dyDescent="0.2">
      <c r="AD33850" s="11" t="s">
        <v>50715</v>
      </c>
      <c r="AE33850" s="10" t="s">
        <v>5304</v>
      </c>
      <c r="AF33850" s="10" t="s">
        <v>654</v>
      </c>
    </row>
    <row r="33851" spans="30:32" x14ac:dyDescent="0.2">
      <c r="AD33851" s="11" t="s">
        <v>50716</v>
      </c>
      <c r="AE33851" s="10" t="s">
        <v>2125</v>
      </c>
      <c r="AF33851" s="10" t="s">
        <v>654</v>
      </c>
    </row>
    <row r="33852" spans="30:32" x14ac:dyDescent="0.2">
      <c r="AD33852" s="11" t="s">
        <v>50717</v>
      </c>
      <c r="AE33852" s="10" t="s">
        <v>2125</v>
      </c>
      <c r="AF33852" s="10" t="s">
        <v>654</v>
      </c>
    </row>
    <row r="33853" spans="30:32" x14ac:dyDescent="0.2">
      <c r="AD33853" s="11" t="s">
        <v>50718</v>
      </c>
      <c r="AE33853" s="10" t="s">
        <v>2125</v>
      </c>
      <c r="AF33853" s="10" t="s">
        <v>654</v>
      </c>
    </row>
    <row r="33854" spans="30:32" x14ac:dyDescent="0.2">
      <c r="AD33854" s="11" t="s">
        <v>50719</v>
      </c>
      <c r="AE33854" s="10" t="s">
        <v>2125</v>
      </c>
      <c r="AF33854" s="10" t="s">
        <v>654</v>
      </c>
    </row>
    <row r="33855" spans="30:32" x14ac:dyDescent="0.2">
      <c r="AD33855" s="11" t="s">
        <v>50720</v>
      </c>
      <c r="AE33855" s="10" t="s">
        <v>2125</v>
      </c>
      <c r="AF33855" s="10" t="s">
        <v>654</v>
      </c>
    </row>
    <row r="33856" spans="30:32" x14ac:dyDescent="0.2">
      <c r="AD33856" s="11" t="s">
        <v>50721</v>
      </c>
      <c r="AE33856" s="10" t="s">
        <v>2125</v>
      </c>
      <c r="AF33856" s="10" t="s">
        <v>654</v>
      </c>
    </row>
    <row r="33857" spans="30:32" x14ac:dyDescent="0.2">
      <c r="AD33857" s="11" t="s">
        <v>50722</v>
      </c>
      <c r="AE33857" s="10" t="s">
        <v>2125</v>
      </c>
      <c r="AF33857" s="10" t="s">
        <v>654</v>
      </c>
    </row>
    <row r="33858" spans="30:32" x14ac:dyDescent="0.2">
      <c r="AD33858" s="11" t="s">
        <v>50723</v>
      </c>
      <c r="AE33858" s="10" t="s">
        <v>2125</v>
      </c>
      <c r="AF33858" s="10" t="s">
        <v>654</v>
      </c>
    </row>
    <row r="33859" spans="30:32" x14ac:dyDescent="0.2">
      <c r="AD33859" s="11" t="s">
        <v>50724</v>
      </c>
      <c r="AE33859" s="10" t="s">
        <v>50725</v>
      </c>
      <c r="AF33859" s="10" t="s">
        <v>654</v>
      </c>
    </row>
    <row r="33860" spans="30:32" x14ac:dyDescent="0.2">
      <c r="AD33860" s="11" t="s">
        <v>50726</v>
      </c>
      <c r="AE33860" s="10" t="s">
        <v>2125</v>
      </c>
      <c r="AF33860" s="10" t="s">
        <v>654</v>
      </c>
    </row>
    <row r="33861" spans="30:32" x14ac:dyDescent="0.2">
      <c r="AD33861" s="11" t="s">
        <v>50727</v>
      </c>
      <c r="AE33861" s="10" t="s">
        <v>2125</v>
      </c>
      <c r="AF33861" s="10" t="s">
        <v>654</v>
      </c>
    </row>
    <row r="33862" spans="30:32" x14ac:dyDescent="0.2">
      <c r="AD33862" s="11" t="s">
        <v>50728</v>
      </c>
      <c r="AE33862" s="10" t="s">
        <v>2125</v>
      </c>
      <c r="AF33862" s="10" t="s">
        <v>654</v>
      </c>
    </row>
    <row r="33863" spans="30:32" x14ac:dyDescent="0.2">
      <c r="AD33863" s="11" t="s">
        <v>50729</v>
      </c>
      <c r="AE33863" s="10" t="s">
        <v>2125</v>
      </c>
      <c r="AF33863" s="10" t="s">
        <v>654</v>
      </c>
    </row>
    <row r="33864" spans="30:32" x14ac:dyDescent="0.2">
      <c r="AD33864" s="11" t="s">
        <v>50730</v>
      </c>
      <c r="AE33864" s="10" t="s">
        <v>2125</v>
      </c>
      <c r="AF33864" s="10" t="s">
        <v>654</v>
      </c>
    </row>
    <row r="33865" spans="30:32" x14ac:dyDescent="0.2">
      <c r="AD33865" s="11" t="s">
        <v>50731</v>
      </c>
      <c r="AE33865" s="10" t="s">
        <v>50732</v>
      </c>
      <c r="AF33865" s="10" t="s">
        <v>654</v>
      </c>
    </row>
    <row r="33866" spans="30:32" x14ac:dyDescent="0.2">
      <c r="AD33866" s="11" t="s">
        <v>50733</v>
      </c>
      <c r="AE33866" s="10" t="s">
        <v>2125</v>
      </c>
      <c r="AF33866" s="10" t="s">
        <v>654</v>
      </c>
    </row>
    <row r="33867" spans="30:32" x14ac:dyDescent="0.2">
      <c r="AD33867" s="11" t="s">
        <v>50734</v>
      </c>
      <c r="AE33867" s="10" t="s">
        <v>5822</v>
      </c>
      <c r="AF33867" s="10" t="s">
        <v>654</v>
      </c>
    </row>
    <row r="33868" spans="30:32" x14ac:dyDescent="0.2">
      <c r="AD33868" s="11" t="s">
        <v>50735</v>
      </c>
      <c r="AE33868" s="10" t="s">
        <v>2125</v>
      </c>
      <c r="AF33868" s="10" t="s">
        <v>654</v>
      </c>
    </row>
    <row r="33869" spans="30:32" x14ac:dyDescent="0.2">
      <c r="AD33869" s="11" t="s">
        <v>50736</v>
      </c>
      <c r="AE33869" s="10" t="s">
        <v>2125</v>
      </c>
      <c r="AF33869" s="10" t="s">
        <v>654</v>
      </c>
    </row>
    <row r="33870" spans="30:32" x14ac:dyDescent="0.2">
      <c r="AD33870" s="11" t="s">
        <v>50737</v>
      </c>
      <c r="AE33870" s="10" t="s">
        <v>2125</v>
      </c>
      <c r="AF33870" s="10" t="s">
        <v>654</v>
      </c>
    </row>
    <row r="33871" spans="30:32" x14ac:dyDescent="0.2">
      <c r="AD33871" s="11" t="s">
        <v>50738</v>
      </c>
      <c r="AE33871" s="10" t="s">
        <v>2125</v>
      </c>
      <c r="AF33871" s="10" t="s">
        <v>654</v>
      </c>
    </row>
    <row r="33872" spans="30:32" x14ac:dyDescent="0.2">
      <c r="AD33872" s="11" t="s">
        <v>50739</v>
      </c>
      <c r="AE33872" s="10" t="s">
        <v>50740</v>
      </c>
      <c r="AF33872" s="10" t="s">
        <v>654</v>
      </c>
    </row>
    <row r="33873" spans="30:32" x14ac:dyDescent="0.2">
      <c r="AD33873" s="11" t="s">
        <v>50741</v>
      </c>
      <c r="AE33873" s="10" t="s">
        <v>2125</v>
      </c>
      <c r="AF33873" s="10" t="s">
        <v>654</v>
      </c>
    </row>
    <row r="33874" spans="30:32" x14ac:dyDescent="0.2">
      <c r="AD33874" s="11" t="s">
        <v>50742</v>
      </c>
      <c r="AE33874" s="10" t="s">
        <v>2125</v>
      </c>
      <c r="AF33874" s="10" t="s">
        <v>654</v>
      </c>
    </row>
    <row r="33875" spans="30:32" x14ac:dyDescent="0.2">
      <c r="AD33875" s="11" t="s">
        <v>50743</v>
      </c>
      <c r="AE33875" s="10" t="s">
        <v>2125</v>
      </c>
      <c r="AF33875" s="10" t="s">
        <v>654</v>
      </c>
    </row>
    <row r="33876" spans="30:32" x14ac:dyDescent="0.2">
      <c r="AD33876" s="11" t="s">
        <v>50744</v>
      </c>
      <c r="AE33876" s="10" t="s">
        <v>50745</v>
      </c>
      <c r="AF33876" s="10" t="s">
        <v>654</v>
      </c>
    </row>
    <row r="33877" spans="30:32" x14ac:dyDescent="0.2">
      <c r="AD33877" s="11" t="s">
        <v>50746</v>
      </c>
      <c r="AE33877" s="10" t="s">
        <v>50747</v>
      </c>
      <c r="AF33877" s="10" t="s">
        <v>654</v>
      </c>
    </row>
    <row r="33878" spans="30:32" x14ac:dyDescent="0.2">
      <c r="AD33878" s="11" t="s">
        <v>50748</v>
      </c>
      <c r="AE33878" s="10" t="s">
        <v>2125</v>
      </c>
      <c r="AF33878" s="10" t="s">
        <v>654</v>
      </c>
    </row>
    <row r="33879" spans="30:32" x14ac:dyDescent="0.2">
      <c r="AD33879" s="11" t="s">
        <v>50749</v>
      </c>
      <c r="AE33879" s="10" t="s">
        <v>2125</v>
      </c>
      <c r="AF33879" s="10" t="s">
        <v>654</v>
      </c>
    </row>
    <row r="33880" spans="30:32" x14ac:dyDescent="0.2">
      <c r="AD33880" s="11" t="s">
        <v>50750</v>
      </c>
      <c r="AE33880" s="10" t="s">
        <v>2125</v>
      </c>
      <c r="AF33880" s="10" t="s">
        <v>654</v>
      </c>
    </row>
    <row r="33881" spans="30:32" x14ac:dyDescent="0.2">
      <c r="AD33881" s="11" t="s">
        <v>50751</v>
      </c>
      <c r="AE33881" s="10" t="s">
        <v>2125</v>
      </c>
      <c r="AF33881" s="10" t="s">
        <v>654</v>
      </c>
    </row>
    <row r="33882" spans="30:32" x14ac:dyDescent="0.2">
      <c r="AD33882" s="11" t="s">
        <v>50752</v>
      </c>
      <c r="AE33882" s="10" t="s">
        <v>2125</v>
      </c>
      <c r="AF33882" s="10" t="s">
        <v>654</v>
      </c>
    </row>
    <row r="33883" spans="30:32" x14ac:dyDescent="0.2">
      <c r="AD33883" s="11" t="s">
        <v>50753</v>
      </c>
      <c r="AE33883" s="10" t="s">
        <v>50747</v>
      </c>
      <c r="AF33883" s="10" t="s">
        <v>654</v>
      </c>
    </row>
    <row r="33884" spans="30:32" x14ac:dyDescent="0.2">
      <c r="AD33884" s="11" t="s">
        <v>50754</v>
      </c>
      <c r="AE33884" s="10" t="s">
        <v>22211</v>
      </c>
      <c r="AF33884" s="10" t="s">
        <v>654</v>
      </c>
    </row>
    <row r="33885" spans="30:32" x14ac:dyDescent="0.2">
      <c r="AD33885" s="11" t="s">
        <v>50755</v>
      </c>
      <c r="AE33885" s="10" t="s">
        <v>2125</v>
      </c>
      <c r="AF33885" s="10" t="s">
        <v>654</v>
      </c>
    </row>
    <row r="33886" spans="30:32" x14ac:dyDescent="0.2">
      <c r="AD33886" s="11" t="s">
        <v>50756</v>
      </c>
      <c r="AE33886" s="10" t="s">
        <v>7877</v>
      </c>
      <c r="AF33886" s="10" t="s">
        <v>654</v>
      </c>
    </row>
    <row r="33887" spans="30:32" x14ac:dyDescent="0.2">
      <c r="AD33887" s="11" t="s">
        <v>50757</v>
      </c>
      <c r="AE33887" s="10" t="s">
        <v>7877</v>
      </c>
      <c r="AF33887" s="10" t="s">
        <v>654</v>
      </c>
    </row>
    <row r="33888" spans="30:32" x14ac:dyDescent="0.2">
      <c r="AD33888" s="11" t="s">
        <v>50758</v>
      </c>
      <c r="AE33888" s="10" t="s">
        <v>2125</v>
      </c>
      <c r="AF33888" s="10" t="s">
        <v>654</v>
      </c>
    </row>
    <row r="33889" spans="30:32" x14ac:dyDescent="0.2">
      <c r="AD33889" s="11" t="s">
        <v>50759</v>
      </c>
      <c r="AE33889" s="10" t="s">
        <v>2125</v>
      </c>
      <c r="AF33889" s="10" t="s">
        <v>654</v>
      </c>
    </row>
    <row r="33890" spans="30:32" x14ac:dyDescent="0.2">
      <c r="AD33890" s="11" t="s">
        <v>50760</v>
      </c>
      <c r="AE33890" s="10" t="s">
        <v>2125</v>
      </c>
      <c r="AF33890" s="10" t="s">
        <v>654</v>
      </c>
    </row>
    <row r="33891" spans="30:32" x14ac:dyDescent="0.2">
      <c r="AD33891" s="11" t="s">
        <v>50761</v>
      </c>
      <c r="AE33891" s="10" t="s">
        <v>2125</v>
      </c>
      <c r="AF33891" s="10" t="s">
        <v>654</v>
      </c>
    </row>
    <row r="33892" spans="30:32" x14ac:dyDescent="0.2">
      <c r="AD33892" s="11" t="s">
        <v>50762</v>
      </c>
      <c r="AE33892" s="10" t="s">
        <v>2125</v>
      </c>
      <c r="AF33892" s="10" t="s">
        <v>654</v>
      </c>
    </row>
    <row r="33893" spans="30:32" x14ac:dyDescent="0.2">
      <c r="AD33893" s="11" t="s">
        <v>50763</v>
      </c>
      <c r="AE33893" s="10" t="s">
        <v>2125</v>
      </c>
      <c r="AF33893" s="10" t="s">
        <v>654</v>
      </c>
    </row>
    <row r="33894" spans="30:32" x14ac:dyDescent="0.2">
      <c r="AD33894" s="11" t="s">
        <v>50764</v>
      </c>
      <c r="AE33894" s="10" t="s">
        <v>2125</v>
      </c>
      <c r="AF33894" s="10" t="s">
        <v>654</v>
      </c>
    </row>
    <row r="33895" spans="30:32" x14ac:dyDescent="0.2">
      <c r="AD33895" s="11" t="s">
        <v>50765</v>
      </c>
      <c r="AE33895" s="10" t="s">
        <v>2125</v>
      </c>
      <c r="AF33895" s="10" t="s">
        <v>654</v>
      </c>
    </row>
    <row r="33896" spans="30:32" x14ac:dyDescent="0.2">
      <c r="AD33896" s="11" t="s">
        <v>50766</v>
      </c>
      <c r="AE33896" s="10" t="s">
        <v>2125</v>
      </c>
      <c r="AF33896" s="10" t="s">
        <v>654</v>
      </c>
    </row>
    <row r="33897" spans="30:32" x14ac:dyDescent="0.2">
      <c r="AD33897" s="11" t="s">
        <v>50767</v>
      </c>
      <c r="AE33897" s="10" t="s">
        <v>2125</v>
      </c>
      <c r="AF33897" s="10" t="s">
        <v>654</v>
      </c>
    </row>
    <row r="33898" spans="30:32" x14ac:dyDescent="0.2">
      <c r="AD33898" s="11" t="s">
        <v>50768</v>
      </c>
      <c r="AE33898" s="10" t="s">
        <v>2125</v>
      </c>
      <c r="AF33898" s="10" t="s">
        <v>654</v>
      </c>
    </row>
    <row r="33899" spans="30:32" x14ac:dyDescent="0.2">
      <c r="AD33899" s="11" t="s">
        <v>50769</v>
      </c>
      <c r="AE33899" s="10" t="s">
        <v>2125</v>
      </c>
      <c r="AF33899" s="10" t="s">
        <v>654</v>
      </c>
    </row>
    <row r="33900" spans="30:32" x14ac:dyDescent="0.2">
      <c r="AD33900" s="11" t="s">
        <v>50770</v>
      </c>
      <c r="AE33900" s="10" t="s">
        <v>2125</v>
      </c>
      <c r="AF33900" s="10" t="s">
        <v>654</v>
      </c>
    </row>
    <row r="33901" spans="30:32" x14ac:dyDescent="0.2">
      <c r="AD33901" s="11" t="s">
        <v>50771</v>
      </c>
      <c r="AE33901" s="10" t="s">
        <v>2125</v>
      </c>
      <c r="AF33901" s="10" t="s">
        <v>654</v>
      </c>
    </row>
    <row r="33902" spans="30:32" x14ac:dyDescent="0.2">
      <c r="AD33902" s="11" t="s">
        <v>50772</v>
      </c>
      <c r="AE33902" s="10" t="s">
        <v>2125</v>
      </c>
      <c r="AF33902" s="10" t="s">
        <v>654</v>
      </c>
    </row>
    <row r="33903" spans="30:32" x14ac:dyDescent="0.2">
      <c r="AD33903" s="11" t="s">
        <v>50773</v>
      </c>
      <c r="AE33903" s="10" t="s">
        <v>2125</v>
      </c>
      <c r="AF33903" s="10" t="s">
        <v>654</v>
      </c>
    </row>
    <row r="33904" spans="30:32" x14ac:dyDescent="0.2">
      <c r="AD33904" s="11" t="s">
        <v>50774</v>
      </c>
      <c r="AE33904" s="10" t="s">
        <v>2125</v>
      </c>
      <c r="AF33904" s="10" t="s">
        <v>654</v>
      </c>
    </row>
    <row r="33905" spans="30:32" x14ac:dyDescent="0.2">
      <c r="AD33905" s="11" t="s">
        <v>50775</v>
      </c>
      <c r="AE33905" s="10" t="s">
        <v>2127</v>
      </c>
      <c r="AF33905" s="10" t="s">
        <v>654</v>
      </c>
    </row>
    <row r="33906" spans="30:32" x14ac:dyDescent="0.2">
      <c r="AD33906" s="11" t="s">
        <v>50776</v>
      </c>
      <c r="AE33906" s="10" t="s">
        <v>2139</v>
      </c>
      <c r="AF33906" s="10" t="s">
        <v>654</v>
      </c>
    </row>
    <row r="33907" spans="30:32" x14ac:dyDescent="0.2">
      <c r="AD33907" s="11" t="s">
        <v>50777</v>
      </c>
      <c r="AE33907" s="10" t="s">
        <v>9164</v>
      </c>
      <c r="AF33907" s="10" t="s">
        <v>654</v>
      </c>
    </row>
    <row r="33908" spans="30:32" x14ac:dyDescent="0.2">
      <c r="AD33908" s="11" t="s">
        <v>50778</v>
      </c>
      <c r="AE33908" s="10" t="s">
        <v>23284</v>
      </c>
      <c r="AF33908" s="10" t="s">
        <v>654</v>
      </c>
    </row>
    <row r="33909" spans="30:32" x14ac:dyDescent="0.2">
      <c r="AD33909" s="11" t="s">
        <v>50779</v>
      </c>
      <c r="AE33909" s="10" t="s">
        <v>50780</v>
      </c>
      <c r="AF33909" s="10" t="s">
        <v>654</v>
      </c>
    </row>
    <row r="33910" spans="30:32" x14ac:dyDescent="0.2">
      <c r="AD33910" s="11" t="s">
        <v>50781</v>
      </c>
      <c r="AE33910" s="10" t="s">
        <v>27271</v>
      </c>
      <c r="AF33910" s="10" t="s">
        <v>654</v>
      </c>
    </row>
    <row r="33911" spans="30:32" x14ac:dyDescent="0.2">
      <c r="AD33911" s="11" t="s">
        <v>50782</v>
      </c>
      <c r="AE33911" s="10" t="s">
        <v>3474</v>
      </c>
      <c r="AF33911" s="10" t="s">
        <v>654</v>
      </c>
    </row>
    <row r="33912" spans="30:32" x14ac:dyDescent="0.2">
      <c r="AD33912" s="11" t="s">
        <v>50783</v>
      </c>
      <c r="AE33912" s="10" t="s">
        <v>2198</v>
      </c>
      <c r="AF33912" s="10" t="s">
        <v>654</v>
      </c>
    </row>
    <row r="33913" spans="30:32" x14ac:dyDescent="0.2">
      <c r="AD33913" s="11" t="s">
        <v>50784</v>
      </c>
      <c r="AE33913" s="10" t="s">
        <v>2198</v>
      </c>
      <c r="AF33913" s="10" t="s">
        <v>654</v>
      </c>
    </row>
    <row r="33914" spans="30:32" x14ac:dyDescent="0.2">
      <c r="AD33914" s="11" t="s">
        <v>50785</v>
      </c>
      <c r="AE33914" s="10" t="s">
        <v>2198</v>
      </c>
      <c r="AF33914" s="10" t="s">
        <v>654</v>
      </c>
    </row>
    <row r="33915" spans="30:32" x14ac:dyDescent="0.2">
      <c r="AD33915" s="11" t="s">
        <v>50786</v>
      </c>
      <c r="AE33915" s="10" t="s">
        <v>2198</v>
      </c>
      <c r="AF33915" s="10" t="s">
        <v>654</v>
      </c>
    </row>
    <row r="33916" spans="30:32" x14ac:dyDescent="0.2">
      <c r="AD33916" s="11" t="s">
        <v>50787</v>
      </c>
      <c r="AE33916" s="10" t="s">
        <v>2198</v>
      </c>
      <c r="AF33916" s="10" t="s">
        <v>654</v>
      </c>
    </row>
    <row r="33917" spans="30:32" x14ac:dyDescent="0.2">
      <c r="AD33917" s="11" t="s">
        <v>50788</v>
      </c>
      <c r="AE33917" s="10" t="s">
        <v>2198</v>
      </c>
      <c r="AF33917" s="10" t="s">
        <v>654</v>
      </c>
    </row>
    <row r="33918" spans="30:32" x14ac:dyDescent="0.2">
      <c r="AD33918" s="11" t="s">
        <v>50789</v>
      </c>
      <c r="AE33918" s="10" t="s">
        <v>20307</v>
      </c>
      <c r="AF33918" s="10" t="s">
        <v>654</v>
      </c>
    </row>
    <row r="33919" spans="30:32" x14ac:dyDescent="0.2">
      <c r="AD33919" s="11" t="s">
        <v>50790</v>
      </c>
      <c r="AE33919" s="10" t="s">
        <v>18484</v>
      </c>
      <c r="AF33919" s="10" t="s">
        <v>654</v>
      </c>
    </row>
    <row r="33920" spans="30:32" x14ac:dyDescent="0.2">
      <c r="AD33920" s="11" t="s">
        <v>50791</v>
      </c>
      <c r="AE33920" s="10" t="s">
        <v>46369</v>
      </c>
      <c r="AF33920" s="10" t="s">
        <v>654</v>
      </c>
    </row>
    <row r="33921" spans="30:32" x14ac:dyDescent="0.2">
      <c r="AD33921" s="11" t="s">
        <v>50792</v>
      </c>
      <c r="AE33921" s="10" t="s">
        <v>46369</v>
      </c>
      <c r="AF33921" s="10" t="s">
        <v>654</v>
      </c>
    </row>
    <row r="33922" spans="30:32" x14ac:dyDescent="0.2">
      <c r="AD33922" s="11" t="s">
        <v>50793</v>
      </c>
      <c r="AE33922" s="10" t="s">
        <v>46369</v>
      </c>
      <c r="AF33922" s="10" t="s">
        <v>654</v>
      </c>
    </row>
    <row r="33923" spans="30:32" x14ac:dyDescent="0.2">
      <c r="AD33923" s="11" t="s">
        <v>50794</v>
      </c>
      <c r="AE33923" s="10" t="s">
        <v>46369</v>
      </c>
      <c r="AF33923" s="10" t="s">
        <v>654</v>
      </c>
    </row>
    <row r="33924" spans="30:32" x14ac:dyDescent="0.2">
      <c r="AD33924" s="11" t="s">
        <v>50795</v>
      </c>
      <c r="AE33924" s="10" t="s">
        <v>46369</v>
      </c>
      <c r="AF33924" s="10" t="s">
        <v>654</v>
      </c>
    </row>
    <row r="33925" spans="30:32" x14ac:dyDescent="0.2">
      <c r="AD33925" s="11" t="s">
        <v>50796</v>
      </c>
      <c r="AE33925" s="10" t="s">
        <v>46369</v>
      </c>
      <c r="AF33925" s="10" t="s">
        <v>654</v>
      </c>
    </row>
    <row r="33926" spans="30:32" x14ac:dyDescent="0.2">
      <c r="AD33926" s="11" t="s">
        <v>50797</v>
      </c>
      <c r="AE33926" s="10" t="s">
        <v>46369</v>
      </c>
      <c r="AF33926" s="10" t="s">
        <v>654</v>
      </c>
    </row>
    <row r="33927" spans="30:32" x14ac:dyDescent="0.2">
      <c r="AD33927" s="11" t="s">
        <v>50798</v>
      </c>
      <c r="AE33927" s="10" t="s">
        <v>14121</v>
      </c>
      <c r="AF33927" s="10" t="s">
        <v>654</v>
      </c>
    </row>
    <row r="33928" spans="30:32" x14ac:dyDescent="0.2">
      <c r="AD33928" s="11" t="s">
        <v>50799</v>
      </c>
      <c r="AE33928" s="10" t="s">
        <v>14121</v>
      </c>
      <c r="AF33928" s="10" t="s">
        <v>654</v>
      </c>
    </row>
    <row r="33929" spans="30:32" x14ac:dyDescent="0.2">
      <c r="AD33929" s="11" t="s">
        <v>50800</v>
      </c>
      <c r="AE33929" s="10" t="s">
        <v>14121</v>
      </c>
      <c r="AF33929" s="10" t="s">
        <v>654</v>
      </c>
    </row>
    <row r="33930" spans="30:32" x14ac:dyDescent="0.2">
      <c r="AD33930" s="11" t="s">
        <v>50801</v>
      </c>
      <c r="AE33930" s="10" t="s">
        <v>46369</v>
      </c>
      <c r="AF33930" s="10" t="s">
        <v>654</v>
      </c>
    </row>
    <row r="33931" spans="30:32" x14ac:dyDescent="0.2">
      <c r="AD33931" s="11" t="s">
        <v>50802</v>
      </c>
      <c r="AE33931" s="10" t="s">
        <v>46369</v>
      </c>
      <c r="AF33931" s="10" t="s">
        <v>654</v>
      </c>
    </row>
    <row r="33932" spans="30:32" x14ac:dyDescent="0.2">
      <c r="AD33932" s="11" t="s">
        <v>50803</v>
      </c>
      <c r="AE33932" s="10" t="s">
        <v>46369</v>
      </c>
      <c r="AF33932" s="10" t="s">
        <v>654</v>
      </c>
    </row>
    <row r="33933" spans="30:32" x14ac:dyDescent="0.2">
      <c r="AD33933" s="11" t="s">
        <v>50804</v>
      </c>
      <c r="AE33933" s="10" t="s">
        <v>46369</v>
      </c>
      <c r="AF33933" s="10" t="s">
        <v>654</v>
      </c>
    </row>
    <row r="33934" spans="30:32" x14ac:dyDescent="0.2">
      <c r="AD33934" s="11" t="s">
        <v>50805</v>
      </c>
      <c r="AE33934" s="10" t="s">
        <v>46369</v>
      </c>
      <c r="AF33934" s="10" t="s">
        <v>654</v>
      </c>
    </row>
    <row r="33935" spans="30:32" x14ac:dyDescent="0.2">
      <c r="AD33935" s="11" t="s">
        <v>50806</v>
      </c>
      <c r="AE33935" s="10" t="s">
        <v>46369</v>
      </c>
      <c r="AF33935" s="10" t="s">
        <v>654</v>
      </c>
    </row>
    <row r="33936" spans="30:32" x14ac:dyDescent="0.2">
      <c r="AD33936" s="11" t="s">
        <v>50807</v>
      </c>
      <c r="AE33936" s="10" t="s">
        <v>46369</v>
      </c>
      <c r="AF33936" s="10" t="s">
        <v>654</v>
      </c>
    </row>
    <row r="33937" spans="30:32" x14ac:dyDescent="0.2">
      <c r="AD33937" s="11" t="s">
        <v>50808</v>
      </c>
      <c r="AE33937" s="10" t="s">
        <v>46369</v>
      </c>
      <c r="AF33937" s="10" t="s">
        <v>654</v>
      </c>
    </row>
    <row r="33938" spans="30:32" x14ac:dyDescent="0.2">
      <c r="AD33938" s="11" t="s">
        <v>50809</v>
      </c>
      <c r="AE33938" s="10" t="s">
        <v>46369</v>
      </c>
      <c r="AF33938" s="10" t="s">
        <v>654</v>
      </c>
    </row>
    <row r="33939" spans="30:32" x14ac:dyDescent="0.2">
      <c r="AD33939" s="11" t="s">
        <v>50810</v>
      </c>
      <c r="AE33939" s="10" t="s">
        <v>46369</v>
      </c>
      <c r="AF33939" s="10" t="s">
        <v>654</v>
      </c>
    </row>
    <row r="33940" spans="30:32" x14ac:dyDescent="0.2">
      <c r="AD33940" s="11" t="s">
        <v>50811</v>
      </c>
      <c r="AE33940" s="10" t="s">
        <v>6415</v>
      </c>
      <c r="AF33940" s="10" t="s">
        <v>654</v>
      </c>
    </row>
    <row r="33941" spans="30:32" x14ac:dyDescent="0.2">
      <c r="AD33941" s="11" t="s">
        <v>50812</v>
      </c>
      <c r="AE33941" s="10" t="s">
        <v>9220</v>
      </c>
      <c r="AF33941" s="10" t="s">
        <v>654</v>
      </c>
    </row>
    <row r="33942" spans="30:32" x14ac:dyDescent="0.2">
      <c r="AD33942" s="11" t="s">
        <v>50813</v>
      </c>
      <c r="AE33942" s="10" t="s">
        <v>18494</v>
      </c>
      <c r="AF33942" s="10" t="s">
        <v>654</v>
      </c>
    </row>
    <row r="33943" spans="30:32" x14ac:dyDescent="0.2">
      <c r="AD33943" s="11" t="s">
        <v>50814</v>
      </c>
      <c r="AE33943" s="10" t="s">
        <v>29117</v>
      </c>
      <c r="AF33943" s="10" t="s">
        <v>654</v>
      </c>
    </row>
    <row r="33944" spans="30:32" x14ac:dyDescent="0.2">
      <c r="AD33944" s="11" t="s">
        <v>50815</v>
      </c>
      <c r="AE33944" s="10" t="s">
        <v>29706</v>
      </c>
      <c r="AF33944" s="10" t="s">
        <v>654</v>
      </c>
    </row>
    <row r="33945" spans="30:32" x14ac:dyDescent="0.2">
      <c r="AD33945" s="11" t="s">
        <v>50816</v>
      </c>
      <c r="AE33945" s="10" t="s">
        <v>11791</v>
      </c>
      <c r="AF33945" s="10" t="s">
        <v>654</v>
      </c>
    </row>
    <row r="33946" spans="30:32" x14ac:dyDescent="0.2">
      <c r="AD33946" s="11" t="s">
        <v>50817</v>
      </c>
      <c r="AE33946" s="10" t="s">
        <v>6651</v>
      </c>
      <c r="AF33946" s="10" t="s">
        <v>654</v>
      </c>
    </row>
    <row r="33947" spans="30:32" x14ac:dyDescent="0.2">
      <c r="AD33947" s="11" t="s">
        <v>50818</v>
      </c>
      <c r="AE33947" s="10" t="s">
        <v>6651</v>
      </c>
      <c r="AF33947" s="10" t="s">
        <v>654</v>
      </c>
    </row>
    <row r="33948" spans="30:32" x14ac:dyDescent="0.2">
      <c r="AD33948" s="11" t="s">
        <v>50819</v>
      </c>
      <c r="AE33948" s="10" t="s">
        <v>11801</v>
      </c>
      <c r="AF33948" s="10" t="s">
        <v>654</v>
      </c>
    </row>
    <row r="33949" spans="30:32" x14ac:dyDescent="0.2">
      <c r="AD33949" s="11" t="s">
        <v>50820</v>
      </c>
      <c r="AE33949" s="10" t="s">
        <v>50821</v>
      </c>
      <c r="AF33949" s="10" t="s">
        <v>654</v>
      </c>
    </row>
    <row r="33950" spans="30:32" x14ac:dyDescent="0.2">
      <c r="AD33950" s="11" t="s">
        <v>50822</v>
      </c>
      <c r="AE33950" s="10" t="s">
        <v>24604</v>
      </c>
      <c r="AF33950" s="10" t="s">
        <v>654</v>
      </c>
    </row>
    <row r="33951" spans="30:32" x14ac:dyDescent="0.2">
      <c r="AD33951" s="11" t="s">
        <v>50823</v>
      </c>
      <c r="AE33951" s="10" t="s">
        <v>50824</v>
      </c>
      <c r="AF33951" s="10" t="s">
        <v>654</v>
      </c>
    </row>
    <row r="33952" spans="30:32" x14ac:dyDescent="0.2">
      <c r="AD33952" s="11" t="s">
        <v>50825</v>
      </c>
      <c r="AE33952" s="10" t="s">
        <v>50824</v>
      </c>
      <c r="AF33952" s="10" t="s">
        <v>654</v>
      </c>
    </row>
    <row r="33953" spans="30:32" x14ac:dyDescent="0.2">
      <c r="AD33953" s="11" t="s">
        <v>50826</v>
      </c>
      <c r="AE33953" s="10" t="s">
        <v>50827</v>
      </c>
      <c r="AF33953" s="10" t="s">
        <v>654</v>
      </c>
    </row>
    <row r="33954" spans="30:32" x14ac:dyDescent="0.2">
      <c r="AD33954" s="11" t="s">
        <v>50828</v>
      </c>
      <c r="AE33954" s="10" t="s">
        <v>25204</v>
      </c>
      <c r="AF33954" s="10" t="s">
        <v>654</v>
      </c>
    </row>
    <row r="33955" spans="30:32" x14ac:dyDescent="0.2">
      <c r="AD33955" s="11" t="s">
        <v>50829</v>
      </c>
      <c r="AE33955" s="10" t="s">
        <v>50830</v>
      </c>
      <c r="AF33955" s="10" t="s">
        <v>654</v>
      </c>
    </row>
    <row r="33956" spans="30:32" x14ac:dyDescent="0.2">
      <c r="AD33956" s="11" t="s">
        <v>50831</v>
      </c>
      <c r="AE33956" s="10" t="s">
        <v>4561</v>
      </c>
      <c r="AF33956" s="10" t="s">
        <v>654</v>
      </c>
    </row>
    <row r="33957" spans="30:32" x14ac:dyDescent="0.2">
      <c r="AD33957" s="11" t="s">
        <v>50832</v>
      </c>
      <c r="AE33957" s="10" t="s">
        <v>5119</v>
      </c>
      <c r="AF33957" s="10" t="s">
        <v>654</v>
      </c>
    </row>
    <row r="33958" spans="30:32" x14ac:dyDescent="0.2">
      <c r="AD33958" s="11" t="s">
        <v>50833</v>
      </c>
      <c r="AE33958" s="10" t="s">
        <v>1695</v>
      </c>
      <c r="AF33958" s="10" t="s">
        <v>654</v>
      </c>
    </row>
    <row r="33959" spans="30:32" x14ac:dyDescent="0.2">
      <c r="AD33959" s="11" t="s">
        <v>50834</v>
      </c>
      <c r="AE33959" s="10" t="s">
        <v>50835</v>
      </c>
      <c r="AF33959" s="10" t="s">
        <v>654</v>
      </c>
    </row>
    <row r="33960" spans="30:32" x14ac:dyDescent="0.2">
      <c r="AD33960" s="11" t="s">
        <v>50836</v>
      </c>
      <c r="AE33960" s="10" t="s">
        <v>50837</v>
      </c>
      <c r="AF33960" s="10" t="s">
        <v>654</v>
      </c>
    </row>
    <row r="33961" spans="30:32" x14ac:dyDescent="0.2">
      <c r="AD33961" s="11" t="s">
        <v>50838</v>
      </c>
      <c r="AE33961" s="10" t="s">
        <v>2264</v>
      </c>
      <c r="AF33961" s="10" t="s">
        <v>654</v>
      </c>
    </row>
    <row r="33962" spans="30:32" x14ac:dyDescent="0.2">
      <c r="AD33962" s="11" t="s">
        <v>50839</v>
      </c>
      <c r="AE33962" s="10" t="s">
        <v>50840</v>
      </c>
      <c r="AF33962" s="10" t="s">
        <v>654</v>
      </c>
    </row>
    <row r="33963" spans="30:32" x14ac:dyDescent="0.2">
      <c r="AD33963" s="11" t="s">
        <v>50841</v>
      </c>
      <c r="AE33963" s="10" t="s">
        <v>5885</v>
      </c>
      <c r="AF33963" s="10" t="s">
        <v>654</v>
      </c>
    </row>
    <row r="33964" spans="30:32" x14ac:dyDescent="0.2">
      <c r="AD33964" s="11" t="s">
        <v>50842</v>
      </c>
      <c r="AE33964" s="10" t="s">
        <v>5885</v>
      </c>
      <c r="AF33964" s="10" t="s">
        <v>654</v>
      </c>
    </row>
    <row r="33965" spans="30:32" x14ac:dyDescent="0.2">
      <c r="AD33965" s="11" t="s">
        <v>50843</v>
      </c>
      <c r="AE33965" s="10" t="s">
        <v>5140</v>
      </c>
      <c r="AF33965" s="10" t="s">
        <v>654</v>
      </c>
    </row>
    <row r="33966" spans="30:32" x14ac:dyDescent="0.2">
      <c r="AD33966" s="11" t="s">
        <v>50844</v>
      </c>
      <c r="AE33966" s="10" t="s">
        <v>29192</v>
      </c>
      <c r="AF33966" s="10" t="s">
        <v>654</v>
      </c>
    </row>
    <row r="33967" spans="30:32" x14ac:dyDescent="0.2">
      <c r="AD33967" s="11" t="s">
        <v>50845</v>
      </c>
      <c r="AE33967" s="10" t="s">
        <v>7482</v>
      </c>
      <c r="AF33967" s="10" t="s">
        <v>654</v>
      </c>
    </row>
    <row r="33968" spans="30:32" x14ac:dyDescent="0.2">
      <c r="AD33968" s="11" t="s">
        <v>50846</v>
      </c>
      <c r="AE33968" s="10" t="s">
        <v>27381</v>
      </c>
      <c r="AF33968" s="10" t="s">
        <v>654</v>
      </c>
    </row>
    <row r="33969" spans="30:32" x14ac:dyDescent="0.2">
      <c r="AD33969" s="11" t="s">
        <v>50847</v>
      </c>
      <c r="AE33969" s="10" t="s">
        <v>1734</v>
      </c>
      <c r="AF33969" s="10" t="s">
        <v>654</v>
      </c>
    </row>
    <row r="33970" spans="30:32" x14ac:dyDescent="0.2">
      <c r="AD33970" s="11" t="s">
        <v>50848</v>
      </c>
      <c r="AE33970" s="10" t="s">
        <v>43438</v>
      </c>
      <c r="AF33970" s="10" t="s">
        <v>654</v>
      </c>
    </row>
    <row r="33971" spans="30:32" x14ac:dyDescent="0.2">
      <c r="AD33971" s="11" t="s">
        <v>50849</v>
      </c>
      <c r="AE33971" s="10" t="s">
        <v>50850</v>
      </c>
      <c r="AF33971" s="10" t="s">
        <v>654</v>
      </c>
    </row>
    <row r="33972" spans="30:32" x14ac:dyDescent="0.2">
      <c r="AD33972" s="11" t="s">
        <v>50851</v>
      </c>
      <c r="AE33972" s="10" t="s">
        <v>24672</v>
      </c>
      <c r="AF33972" s="10" t="s">
        <v>654</v>
      </c>
    </row>
    <row r="33973" spans="30:32" x14ac:dyDescent="0.2">
      <c r="AD33973" s="11" t="s">
        <v>50852</v>
      </c>
      <c r="AE33973" s="10" t="s">
        <v>3043</v>
      </c>
      <c r="AF33973" s="10" t="s">
        <v>654</v>
      </c>
    </row>
    <row r="33974" spans="30:32" x14ac:dyDescent="0.2">
      <c r="AD33974" s="11" t="s">
        <v>50853</v>
      </c>
      <c r="AE33974" s="10" t="s">
        <v>3043</v>
      </c>
      <c r="AF33974" s="10" t="s">
        <v>654</v>
      </c>
    </row>
    <row r="33975" spans="30:32" x14ac:dyDescent="0.2">
      <c r="AD33975" s="11" t="s">
        <v>50854</v>
      </c>
      <c r="AE33975" s="10" t="s">
        <v>3043</v>
      </c>
      <c r="AF33975" s="10" t="s">
        <v>654</v>
      </c>
    </row>
    <row r="33976" spans="30:32" x14ac:dyDescent="0.2">
      <c r="AD33976" s="11" t="s">
        <v>50855</v>
      </c>
      <c r="AE33976" s="10" t="s">
        <v>3043</v>
      </c>
      <c r="AF33976" s="10" t="s">
        <v>654</v>
      </c>
    </row>
    <row r="33977" spans="30:32" x14ac:dyDescent="0.2">
      <c r="AD33977" s="11" t="s">
        <v>50856</v>
      </c>
      <c r="AE33977" s="10" t="s">
        <v>9311</v>
      </c>
      <c r="AF33977" s="10" t="s">
        <v>654</v>
      </c>
    </row>
    <row r="33978" spans="30:32" x14ac:dyDescent="0.2">
      <c r="AD33978" s="11" t="s">
        <v>50857</v>
      </c>
      <c r="AE33978" s="10" t="s">
        <v>50858</v>
      </c>
      <c r="AF33978" s="10" t="s">
        <v>654</v>
      </c>
    </row>
    <row r="33979" spans="30:32" x14ac:dyDescent="0.2">
      <c r="AD33979" s="11" t="s">
        <v>50859</v>
      </c>
      <c r="AE33979" s="10" t="s">
        <v>10450</v>
      </c>
      <c r="AF33979" s="10" t="s">
        <v>654</v>
      </c>
    </row>
    <row r="33980" spans="30:32" x14ac:dyDescent="0.2">
      <c r="AD33980" s="11" t="s">
        <v>50860</v>
      </c>
      <c r="AE33980" s="10" t="s">
        <v>3537</v>
      </c>
      <c r="AF33980" s="10" t="s">
        <v>654</v>
      </c>
    </row>
    <row r="33981" spans="30:32" x14ac:dyDescent="0.2">
      <c r="AD33981" s="11" t="s">
        <v>50861</v>
      </c>
      <c r="AE33981" s="10" t="s">
        <v>50862</v>
      </c>
      <c r="AF33981" s="10" t="s">
        <v>654</v>
      </c>
    </row>
    <row r="33982" spans="30:32" x14ac:dyDescent="0.2">
      <c r="AD33982" s="11" t="s">
        <v>50863</v>
      </c>
      <c r="AE33982" s="10" t="s">
        <v>50864</v>
      </c>
      <c r="AF33982" s="10" t="s">
        <v>654</v>
      </c>
    </row>
    <row r="33983" spans="30:32" x14ac:dyDescent="0.2">
      <c r="AD33983" s="11" t="s">
        <v>50865</v>
      </c>
      <c r="AE33983" s="10" t="s">
        <v>50866</v>
      </c>
      <c r="AF33983" s="10" t="s">
        <v>654</v>
      </c>
    </row>
    <row r="33984" spans="30:32" x14ac:dyDescent="0.2">
      <c r="AD33984" s="11" t="s">
        <v>50867</v>
      </c>
      <c r="AE33984" s="10" t="s">
        <v>22417</v>
      </c>
      <c r="AF33984" s="10" t="s">
        <v>654</v>
      </c>
    </row>
    <row r="33985" spans="30:32" x14ac:dyDescent="0.2">
      <c r="AD33985" s="11" t="s">
        <v>50868</v>
      </c>
      <c r="AE33985" s="10" t="s">
        <v>50869</v>
      </c>
      <c r="AF33985" s="10" t="s">
        <v>654</v>
      </c>
    </row>
    <row r="33986" spans="30:32" x14ac:dyDescent="0.2">
      <c r="AD33986" s="11" t="s">
        <v>50870</v>
      </c>
      <c r="AE33986" s="10" t="s">
        <v>50869</v>
      </c>
      <c r="AF33986" s="10" t="s">
        <v>654</v>
      </c>
    </row>
    <row r="33987" spans="30:32" x14ac:dyDescent="0.2">
      <c r="AD33987" s="11" t="s">
        <v>50871</v>
      </c>
      <c r="AE33987" s="10" t="s">
        <v>50869</v>
      </c>
      <c r="AF33987" s="10" t="s">
        <v>654</v>
      </c>
    </row>
    <row r="33988" spans="30:32" x14ac:dyDescent="0.2">
      <c r="AD33988" s="11" t="s">
        <v>50872</v>
      </c>
      <c r="AE33988" s="10" t="s">
        <v>50869</v>
      </c>
      <c r="AF33988" s="10" t="s">
        <v>654</v>
      </c>
    </row>
    <row r="33989" spans="30:32" x14ac:dyDescent="0.2">
      <c r="AD33989" s="11" t="s">
        <v>50873</v>
      </c>
      <c r="AE33989" s="10" t="s">
        <v>1827</v>
      </c>
      <c r="AF33989" s="10" t="s">
        <v>654</v>
      </c>
    </row>
    <row r="33990" spans="30:32" x14ac:dyDescent="0.2">
      <c r="AD33990" s="11" t="s">
        <v>50874</v>
      </c>
      <c r="AE33990" s="10" t="s">
        <v>8617</v>
      </c>
      <c r="AF33990" s="10" t="s">
        <v>654</v>
      </c>
    </row>
    <row r="33991" spans="30:32" x14ac:dyDescent="0.2">
      <c r="AD33991" s="11" t="s">
        <v>50875</v>
      </c>
      <c r="AE33991" s="10" t="s">
        <v>50876</v>
      </c>
      <c r="AF33991" s="10" t="s">
        <v>654</v>
      </c>
    </row>
    <row r="33992" spans="30:32" x14ac:dyDescent="0.2">
      <c r="AD33992" s="11" t="s">
        <v>50877</v>
      </c>
      <c r="AE33992" s="10" t="s">
        <v>50878</v>
      </c>
      <c r="AF33992" s="10" t="s">
        <v>654</v>
      </c>
    </row>
    <row r="33993" spans="30:32" x14ac:dyDescent="0.2">
      <c r="AD33993" s="11" t="s">
        <v>50879</v>
      </c>
      <c r="AE33993" s="10" t="s">
        <v>22037</v>
      </c>
      <c r="AF33993" s="10" t="s">
        <v>654</v>
      </c>
    </row>
    <row r="33994" spans="30:32" x14ac:dyDescent="0.2">
      <c r="AD33994" s="11" t="s">
        <v>50880</v>
      </c>
      <c r="AE33994" s="10" t="s">
        <v>14695</v>
      </c>
      <c r="AF33994" s="10" t="s">
        <v>654</v>
      </c>
    </row>
    <row r="33995" spans="30:32" x14ac:dyDescent="0.2">
      <c r="AD33995" s="11" t="s">
        <v>50881</v>
      </c>
      <c r="AE33995" s="10" t="s">
        <v>1050</v>
      </c>
      <c r="AF33995" s="10" t="s">
        <v>654</v>
      </c>
    </row>
    <row r="33996" spans="30:32" x14ac:dyDescent="0.2">
      <c r="AD33996" s="11" t="s">
        <v>50882</v>
      </c>
      <c r="AE33996" s="10" t="s">
        <v>5200</v>
      </c>
      <c r="AF33996" s="10" t="s">
        <v>654</v>
      </c>
    </row>
    <row r="33997" spans="30:32" x14ac:dyDescent="0.2">
      <c r="AD33997" s="11" t="s">
        <v>50883</v>
      </c>
      <c r="AE33997" s="10" t="s">
        <v>5202</v>
      </c>
      <c r="AF33997" s="10" t="s">
        <v>654</v>
      </c>
    </row>
    <row r="33998" spans="30:32" x14ac:dyDescent="0.2">
      <c r="AD33998" s="11" t="s">
        <v>50884</v>
      </c>
      <c r="AE33998" s="10" t="s">
        <v>2352</v>
      </c>
      <c r="AF33998" s="10" t="s">
        <v>654</v>
      </c>
    </row>
    <row r="33999" spans="30:32" x14ac:dyDescent="0.2">
      <c r="AD33999" s="11" t="s">
        <v>50885</v>
      </c>
      <c r="AE33999" s="10" t="s">
        <v>9356</v>
      </c>
      <c r="AF33999" s="10" t="s">
        <v>654</v>
      </c>
    </row>
    <row r="34000" spans="30:32" x14ac:dyDescent="0.2">
      <c r="AD34000" s="11" t="s">
        <v>50886</v>
      </c>
      <c r="AE34000" s="10" t="s">
        <v>9356</v>
      </c>
      <c r="AF34000" s="10" t="s">
        <v>654</v>
      </c>
    </row>
    <row r="34001" spans="30:32" x14ac:dyDescent="0.2">
      <c r="AD34001" s="11" t="s">
        <v>50887</v>
      </c>
      <c r="AE34001" s="10" t="s">
        <v>9356</v>
      </c>
      <c r="AF34001" s="10" t="s">
        <v>654</v>
      </c>
    </row>
    <row r="34002" spans="30:32" x14ac:dyDescent="0.2">
      <c r="AD34002" s="11" t="s">
        <v>50888</v>
      </c>
      <c r="AE34002" s="10" t="s">
        <v>9356</v>
      </c>
      <c r="AF34002" s="10" t="s">
        <v>654</v>
      </c>
    </row>
    <row r="34003" spans="30:32" x14ac:dyDescent="0.2">
      <c r="AD34003" s="11" t="s">
        <v>50889</v>
      </c>
      <c r="AE34003" s="10" t="s">
        <v>9356</v>
      </c>
      <c r="AF34003" s="10" t="s">
        <v>654</v>
      </c>
    </row>
    <row r="34004" spans="30:32" x14ac:dyDescent="0.2">
      <c r="AD34004" s="11" t="s">
        <v>50890</v>
      </c>
      <c r="AE34004" s="10" t="s">
        <v>1794</v>
      </c>
      <c r="AF34004" s="10" t="s">
        <v>654</v>
      </c>
    </row>
    <row r="34005" spans="30:32" x14ac:dyDescent="0.2">
      <c r="AD34005" s="11" t="s">
        <v>50891</v>
      </c>
      <c r="AE34005" s="10" t="s">
        <v>50892</v>
      </c>
      <c r="AF34005" s="10" t="s">
        <v>654</v>
      </c>
    </row>
    <row r="34006" spans="30:32" x14ac:dyDescent="0.2">
      <c r="AD34006" s="11" t="s">
        <v>50893</v>
      </c>
      <c r="AE34006" s="10" t="s">
        <v>50894</v>
      </c>
      <c r="AF34006" s="10" t="s">
        <v>654</v>
      </c>
    </row>
    <row r="34007" spans="30:32" x14ac:dyDescent="0.2">
      <c r="AD34007" s="11" t="s">
        <v>50895</v>
      </c>
      <c r="AE34007" s="10" t="s">
        <v>50896</v>
      </c>
      <c r="AF34007" s="10" t="s">
        <v>654</v>
      </c>
    </row>
    <row r="34008" spans="30:32" x14ac:dyDescent="0.2">
      <c r="AD34008" s="11" t="s">
        <v>50897</v>
      </c>
      <c r="AE34008" s="10" t="s">
        <v>12156</v>
      </c>
      <c r="AF34008" s="10" t="s">
        <v>654</v>
      </c>
    </row>
    <row r="34009" spans="30:32" x14ac:dyDescent="0.2">
      <c r="AD34009" s="11" t="s">
        <v>50898</v>
      </c>
      <c r="AE34009" s="10" t="s">
        <v>17622</v>
      </c>
      <c r="AF34009" s="10" t="s">
        <v>654</v>
      </c>
    </row>
    <row r="34010" spans="30:32" x14ac:dyDescent="0.2">
      <c r="AD34010" s="11" t="s">
        <v>50899</v>
      </c>
      <c r="AE34010" s="10" t="s">
        <v>7643</v>
      </c>
      <c r="AF34010" s="10" t="s">
        <v>654</v>
      </c>
    </row>
    <row r="34011" spans="30:32" x14ac:dyDescent="0.2">
      <c r="AD34011" s="11" t="s">
        <v>50900</v>
      </c>
      <c r="AE34011" s="10" t="s">
        <v>18739</v>
      </c>
      <c r="AF34011" s="10" t="s">
        <v>654</v>
      </c>
    </row>
    <row r="34012" spans="30:32" x14ac:dyDescent="0.2">
      <c r="AD34012" s="11" t="s">
        <v>50901</v>
      </c>
      <c r="AE34012" s="10" t="s">
        <v>50902</v>
      </c>
      <c r="AF34012" s="10" t="s">
        <v>654</v>
      </c>
    </row>
    <row r="34013" spans="30:32" x14ac:dyDescent="0.2">
      <c r="AD34013" s="11" t="s">
        <v>50903</v>
      </c>
      <c r="AE34013" s="10" t="s">
        <v>3105</v>
      </c>
      <c r="AF34013" s="10" t="s">
        <v>654</v>
      </c>
    </row>
    <row r="34014" spans="30:32" x14ac:dyDescent="0.2">
      <c r="AD34014" s="11" t="s">
        <v>50904</v>
      </c>
      <c r="AE34014" s="10" t="s">
        <v>1832</v>
      </c>
      <c r="AF34014" s="10" t="s">
        <v>654</v>
      </c>
    </row>
    <row r="34015" spans="30:32" x14ac:dyDescent="0.2">
      <c r="AD34015" s="11" t="s">
        <v>50905</v>
      </c>
      <c r="AE34015" s="10" t="s">
        <v>1832</v>
      </c>
      <c r="AF34015" s="10" t="s">
        <v>654</v>
      </c>
    </row>
    <row r="34016" spans="30:32" x14ac:dyDescent="0.2">
      <c r="AD34016" s="11" t="s">
        <v>50906</v>
      </c>
      <c r="AE34016" s="10" t="s">
        <v>50907</v>
      </c>
      <c r="AF34016" s="10" t="s">
        <v>654</v>
      </c>
    </row>
    <row r="34017" spans="30:32" x14ac:dyDescent="0.2">
      <c r="AD34017" s="11" t="s">
        <v>50908</v>
      </c>
      <c r="AE34017" s="10" t="s">
        <v>50909</v>
      </c>
      <c r="AF34017" s="10" t="s">
        <v>654</v>
      </c>
    </row>
    <row r="34018" spans="30:32" x14ac:dyDescent="0.2">
      <c r="AD34018" s="11" t="s">
        <v>50910</v>
      </c>
      <c r="AE34018" s="10" t="s">
        <v>50911</v>
      </c>
      <c r="AF34018" s="10" t="s">
        <v>654</v>
      </c>
    </row>
    <row r="34019" spans="30:32" x14ac:dyDescent="0.2">
      <c r="AD34019" s="11" t="s">
        <v>50912</v>
      </c>
      <c r="AE34019" s="10" t="s">
        <v>10174</v>
      </c>
      <c r="AF34019" s="10" t="s">
        <v>654</v>
      </c>
    </row>
    <row r="34020" spans="30:32" x14ac:dyDescent="0.2">
      <c r="AD34020" s="11" t="s">
        <v>50913</v>
      </c>
      <c r="AE34020" s="10" t="s">
        <v>22429</v>
      </c>
      <c r="AF34020" s="10" t="s">
        <v>654</v>
      </c>
    </row>
    <row r="34021" spans="30:32" x14ac:dyDescent="0.2">
      <c r="AD34021" s="11" t="s">
        <v>50914</v>
      </c>
      <c r="AE34021" s="10" t="s">
        <v>50915</v>
      </c>
      <c r="AF34021" s="10" t="s">
        <v>654</v>
      </c>
    </row>
    <row r="34022" spans="30:32" x14ac:dyDescent="0.2">
      <c r="AD34022" s="11" t="s">
        <v>50916</v>
      </c>
      <c r="AE34022" s="10" t="s">
        <v>50917</v>
      </c>
      <c r="AF34022" s="10" t="s">
        <v>654</v>
      </c>
    </row>
    <row r="34023" spans="30:32" x14ac:dyDescent="0.2">
      <c r="AD34023" s="11" t="s">
        <v>50918</v>
      </c>
      <c r="AE34023" s="10" t="s">
        <v>2408</v>
      </c>
      <c r="AF34023" s="10" t="s">
        <v>654</v>
      </c>
    </row>
    <row r="34024" spans="30:32" x14ac:dyDescent="0.2">
      <c r="AD34024" s="11" t="s">
        <v>50919</v>
      </c>
      <c r="AE34024" s="10" t="s">
        <v>2408</v>
      </c>
      <c r="AF34024" s="10" t="s">
        <v>654</v>
      </c>
    </row>
    <row r="34025" spans="30:32" x14ac:dyDescent="0.2">
      <c r="AD34025" s="11" t="s">
        <v>50920</v>
      </c>
      <c r="AE34025" s="10" t="s">
        <v>2434</v>
      </c>
      <c r="AF34025" s="10" t="s">
        <v>654</v>
      </c>
    </row>
    <row r="34026" spans="30:32" x14ac:dyDescent="0.2">
      <c r="AD34026" s="11" t="s">
        <v>50921</v>
      </c>
      <c r="AE34026" s="10" t="s">
        <v>3569</v>
      </c>
      <c r="AF34026" s="10" t="s">
        <v>654</v>
      </c>
    </row>
    <row r="34027" spans="30:32" x14ac:dyDescent="0.2">
      <c r="AD34027" s="11" t="s">
        <v>50922</v>
      </c>
      <c r="AE34027" s="10" t="s">
        <v>6009</v>
      </c>
      <c r="AF34027" s="10" t="s">
        <v>654</v>
      </c>
    </row>
    <row r="34028" spans="30:32" x14ac:dyDescent="0.2">
      <c r="AD34028" s="11" t="s">
        <v>50923</v>
      </c>
      <c r="AE34028" s="10" t="s">
        <v>30999</v>
      </c>
      <c r="AF34028" s="10" t="s">
        <v>654</v>
      </c>
    </row>
    <row r="34029" spans="30:32" x14ac:dyDescent="0.2">
      <c r="AD34029" s="11" t="s">
        <v>50924</v>
      </c>
      <c r="AE34029" s="10" t="s">
        <v>3727</v>
      </c>
      <c r="AF34029" s="10" t="s">
        <v>654</v>
      </c>
    </row>
    <row r="34030" spans="30:32" x14ac:dyDescent="0.2">
      <c r="AD34030" s="11" t="s">
        <v>50925</v>
      </c>
      <c r="AE34030" s="10" t="s">
        <v>50926</v>
      </c>
      <c r="AF34030" s="10" t="s">
        <v>654</v>
      </c>
    </row>
    <row r="34031" spans="30:32" x14ac:dyDescent="0.2">
      <c r="AD34031" s="11" t="s">
        <v>50927</v>
      </c>
      <c r="AE34031" s="10" t="s">
        <v>50928</v>
      </c>
      <c r="AF34031" s="10" t="s">
        <v>654</v>
      </c>
    </row>
    <row r="34032" spans="30:32" x14ac:dyDescent="0.2">
      <c r="AD34032" s="11" t="s">
        <v>50929</v>
      </c>
      <c r="AE34032" s="10" t="s">
        <v>50928</v>
      </c>
      <c r="AF34032" s="10" t="s">
        <v>654</v>
      </c>
    </row>
    <row r="34033" spans="30:32" x14ac:dyDescent="0.2">
      <c r="AD34033" s="11" t="s">
        <v>50930</v>
      </c>
      <c r="AE34033" s="10" t="s">
        <v>50928</v>
      </c>
      <c r="AF34033" s="10" t="s">
        <v>654</v>
      </c>
    </row>
    <row r="34034" spans="30:32" x14ac:dyDescent="0.2">
      <c r="AD34034" s="11" t="s">
        <v>50931</v>
      </c>
      <c r="AE34034" s="10" t="s">
        <v>26485</v>
      </c>
      <c r="AF34034" s="10" t="s">
        <v>654</v>
      </c>
    </row>
    <row r="34035" spans="30:32" x14ac:dyDescent="0.2">
      <c r="AD34035" s="11" t="s">
        <v>50932</v>
      </c>
      <c r="AE34035" s="10" t="s">
        <v>50933</v>
      </c>
      <c r="AF34035" s="10" t="s">
        <v>654</v>
      </c>
    </row>
    <row r="34036" spans="30:32" x14ac:dyDescent="0.2">
      <c r="AD34036" s="11" t="s">
        <v>50934</v>
      </c>
      <c r="AE34036" s="10" t="s">
        <v>26485</v>
      </c>
      <c r="AF34036" s="10" t="s">
        <v>654</v>
      </c>
    </row>
    <row r="34037" spans="30:32" x14ac:dyDescent="0.2">
      <c r="AD34037" s="11" t="s">
        <v>50935</v>
      </c>
      <c r="AE34037" s="10" t="s">
        <v>50936</v>
      </c>
      <c r="AF34037" s="10" t="s">
        <v>654</v>
      </c>
    </row>
    <row r="34038" spans="30:32" x14ac:dyDescent="0.2">
      <c r="AD34038" s="11" t="s">
        <v>50937</v>
      </c>
      <c r="AE34038" s="10" t="s">
        <v>50933</v>
      </c>
      <c r="AF34038" s="10" t="s">
        <v>654</v>
      </c>
    </row>
    <row r="34039" spans="30:32" x14ac:dyDescent="0.2">
      <c r="AD34039" s="11" t="s">
        <v>50938</v>
      </c>
      <c r="AE34039" s="10" t="s">
        <v>9397</v>
      </c>
      <c r="AF34039" s="10" t="s">
        <v>654</v>
      </c>
    </row>
    <row r="34040" spans="30:32" x14ac:dyDescent="0.2">
      <c r="AD34040" s="11" t="s">
        <v>50939</v>
      </c>
      <c r="AE34040" s="10" t="s">
        <v>50940</v>
      </c>
      <c r="AF34040" s="10" t="s">
        <v>654</v>
      </c>
    </row>
    <row r="34041" spans="30:32" x14ac:dyDescent="0.2">
      <c r="AD34041" s="11" t="s">
        <v>50941</v>
      </c>
      <c r="AE34041" s="10" t="s">
        <v>18782</v>
      </c>
      <c r="AF34041" s="10" t="s">
        <v>654</v>
      </c>
    </row>
    <row r="34042" spans="30:32" x14ac:dyDescent="0.2">
      <c r="AD34042" s="11" t="s">
        <v>50942</v>
      </c>
      <c r="AE34042" s="10" t="s">
        <v>7707</v>
      </c>
      <c r="AF34042" s="10" t="s">
        <v>654</v>
      </c>
    </row>
    <row r="34043" spans="30:32" x14ac:dyDescent="0.2">
      <c r="AD34043" s="11" t="s">
        <v>50943</v>
      </c>
      <c r="AE34043" s="10" t="s">
        <v>7707</v>
      </c>
      <c r="AF34043" s="10" t="s">
        <v>654</v>
      </c>
    </row>
    <row r="34044" spans="30:32" x14ac:dyDescent="0.2">
      <c r="AD34044" s="11" t="s">
        <v>50944</v>
      </c>
      <c r="AE34044" s="10" t="s">
        <v>3124</v>
      </c>
      <c r="AF34044" s="10" t="s">
        <v>654</v>
      </c>
    </row>
    <row r="34045" spans="30:32" x14ac:dyDescent="0.2">
      <c r="AD34045" s="11" t="s">
        <v>50945</v>
      </c>
      <c r="AE34045" s="10" t="s">
        <v>3594</v>
      </c>
      <c r="AF34045" s="10" t="s">
        <v>654</v>
      </c>
    </row>
    <row r="34046" spans="30:32" x14ac:dyDescent="0.2">
      <c r="AD34046" s="11" t="s">
        <v>50946</v>
      </c>
      <c r="AE34046" s="10" t="s">
        <v>3594</v>
      </c>
      <c r="AF34046" s="10" t="s">
        <v>654</v>
      </c>
    </row>
    <row r="34047" spans="30:32" x14ac:dyDescent="0.2">
      <c r="AD34047" s="11" t="s">
        <v>50947</v>
      </c>
      <c r="AE34047" s="10" t="s">
        <v>50948</v>
      </c>
      <c r="AF34047" s="10" t="s">
        <v>654</v>
      </c>
    </row>
    <row r="34048" spans="30:32" x14ac:dyDescent="0.2">
      <c r="AD34048" s="11" t="s">
        <v>50949</v>
      </c>
      <c r="AE34048" s="10" t="s">
        <v>50950</v>
      </c>
      <c r="AF34048" s="10" t="s">
        <v>654</v>
      </c>
    </row>
    <row r="34049" spans="30:32" x14ac:dyDescent="0.2">
      <c r="AD34049" s="11" t="s">
        <v>50951</v>
      </c>
      <c r="AE34049" s="10" t="s">
        <v>4621</v>
      </c>
      <c r="AF34049" s="10" t="s">
        <v>654</v>
      </c>
    </row>
    <row r="34050" spans="30:32" x14ac:dyDescent="0.2">
      <c r="AD34050" s="11" t="s">
        <v>50952</v>
      </c>
      <c r="AE34050" s="10" t="s">
        <v>6052</v>
      </c>
      <c r="AF34050" s="10" t="s">
        <v>654</v>
      </c>
    </row>
    <row r="34051" spans="30:32" x14ac:dyDescent="0.2">
      <c r="AD34051" s="11" t="s">
        <v>50953</v>
      </c>
      <c r="AE34051" s="10" t="s">
        <v>50954</v>
      </c>
      <c r="AF34051" s="10" t="s">
        <v>654</v>
      </c>
    </row>
    <row r="34052" spans="30:32" x14ac:dyDescent="0.2">
      <c r="AD34052" s="11" t="s">
        <v>50955</v>
      </c>
      <c r="AE34052" s="10" t="s">
        <v>7761</v>
      </c>
      <c r="AF34052" s="10" t="s">
        <v>654</v>
      </c>
    </row>
    <row r="34053" spans="30:32" x14ac:dyDescent="0.2">
      <c r="AD34053" s="11" t="s">
        <v>50956</v>
      </c>
      <c r="AE34053" s="10" t="s">
        <v>7761</v>
      </c>
      <c r="AF34053" s="10" t="s">
        <v>654</v>
      </c>
    </row>
    <row r="34054" spans="30:32" x14ac:dyDescent="0.2">
      <c r="AD34054" s="11" t="s">
        <v>50957</v>
      </c>
      <c r="AE34054" s="10" t="s">
        <v>1497</v>
      </c>
      <c r="AF34054" s="10" t="s">
        <v>654</v>
      </c>
    </row>
    <row r="34055" spans="30:32" x14ac:dyDescent="0.2">
      <c r="AD34055" s="11" t="s">
        <v>50958</v>
      </c>
      <c r="AE34055" s="10" t="s">
        <v>50959</v>
      </c>
      <c r="AF34055" s="10" t="s">
        <v>654</v>
      </c>
    </row>
    <row r="34056" spans="30:32" x14ac:dyDescent="0.2">
      <c r="AD34056" s="11" t="s">
        <v>50960</v>
      </c>
      <c r="AE34056" s="10" t="s">
        <v>50961</v>
      </c>
      <c r="AF34056" s="10" t="s">
        <v>654</v>
      </c>
    </row>
    <row r="34057" spans="30:32" x14ac:dyDescent="0.2">
      <c r="AD34057" s="11" t="s">
        <v>50962</v>
      </c>
      <c r="AE34057" s="10" t="s">
        <v>50961</v>
      </c>
      <c r="AF34057" s="10" t="s">
        <v>654</v>
      </c>
    </row>
    <row r="34058" spans="30:32" x14ac:dyDescent="0.2">
      <c r="AD34058" s="11" t="s">
        <v>50963</v>
      </c>
      <c r="AE34058" s="10" t="s">
        <v>50961</v>
      </c>
      <c r="AF34058" s="10" t="s">
        <v>654</v>
      </c>
    </row>
    <row r="34059" spans="30:32" x14ac:dyDescent="0.2">
      <c r="AD34059" s="11" t="s">
        <v>50964</v>
      </c>
      <c r="AE34059" s="10" t="s">
        <v>50961</v>
      </c>
      <c r="AF34059" s="10" t="s">
        <v>654</v>
      </c>
    </row>
    <row r="34060" spans="30:32" x14ac:dyDescent="0.2">
      <c r="AD34060" s="11" t="s">
        <v>50965</v>
      </c>
      <c r="AE34060" s="10" t="s">
        <v>50966</v>
      </c>
      <c r="AF34060" s="10" t="s">
        <v>654</v>
      </c>
    </row>
    <row r="34061" spans="30:32" x14ac:dyDescent="0.2">
      <c r="AD34061" s="11" t="s">
        <v>50967</v>
      </c>
      <c r="AE34061" s="10" t="s">
        <v>50968</v>
      </c>
      <c r="AF34061" s="10" t="s">
        <v>654</v>
      </c>
    </row>
    <row r="34062" spans="30:32" x14ac:dyDescent="0.2">
      <c r="AD34062" s="11" t="s">
        <v>50969</v>
      </c>
      <c r="AE34062" s="10" t="s">
        <v>22722</v>
      </c>
      <c r="AF34062" s="10" t="s">
        <v>654</v>
      </c>
    </row>
    <row r="34063" spans="30:32" x14ac:dyDescent="0.2">
      <c r="AD34063" s="11" t="s">
        <v>50970</v>
      </c>
      <c r="AE34063" s="10" t="s">
        <v>22726</v>
      </c>
      <c r="AF34063" s="10" t="s">
        <v>654</v>
      </c>
    </row>
    <row r="34064" spans="30:32" x14ac:dyDescent="0.2">
      <c r="AD34064" s="11" t="s">
        <v>50971</v>
      </c>
      <c r="AE34064" s="10" t="s">
        <v>6068</v>
      </c>
      <c r="AF34064" s="10" t="s">
        <v>654</v>
      </c>
    </row>
    <row r="34065" spans="30:32" x14ac:dyDescent="0.2">
      <c r="AD34065" s="11" t="s">
        <v>50972</v>
      </c>
      <c r="AE34065" s="10" t="s">
        <v>50973</v>
      </c>
      <c r="AF34065" s="10" t="s">
        <v>654</v>
      </c>
    </row>
    <row r="34066" spans="30:32" x14ac:dyDescent="0.2">
      <c r="AD34066" s="11" t="s">
        <v>50974</v>
      </c>
      <c r="AE34066" s="10" t="s">
        <v>50975</v>
      </c>
      <c r="AF34066" s="10" t="s">
        <v>654</v>
      </c>
    </row>
    <row r="34067" spans="30:32" x14ac:dyDescent="0.2">
      <c r="AD34067" s="11" t="s">
        <v>50976</v>
      </c>
      <c r="AE34067" s="10" t="s">
        <v>1454</v>
      </c>
      <c r="AF34067" s="10" t="s">
        <v>654</v>
      </c>
    </row>
    <row r="34068" spans="30:32" x14ac:dyDescent="0.2">
      <c r="AD34068" s="11" t="s">
        <v>50977</v>
      </c>
      <c r="AE34068" s="10" t="s">
        <v>1454</v>
      </c>
      <c r="AF34068" s="10" t="s">
        <v>654</v>
      </c>
    </row>
    <row r="34069" spans="30:32" x14ac:dyDescent="0.2">
      <c r="AD34069" s="11" t="s">
        <v>50978</v>
      </c>
      <c r="AE34069" s="10" t="s">
        <v>2515</v>
      </c>
      <c r="AF34069" s="10" t="s">
        <v>654</v>
      </c>
    </row>
    <row r="34070" spans="30:32" x14ac:dyDescent="0.2">
      <c r="AD34070" s="11" t="s">
        <v>50979</v>
      </c>
      <c r="AE34070" s="10" t="s">
        <v>26603</v>
      </c>
      <c r="AF34070" s="10" t="s">
        <v>654</v>
      </c>
    </row>
    <row r="34071" spans="30:32" x14ac:dyDescent="0.2">
      <c r="AD34071" s="11" t="s">
        <v>50980</v>
      </c>
      <c r="AE34071" s="10" t="s">
        <v>27613</v>
      </c>
      <c r="AF34071" s="10" t="s">
        <v>654</v>
      </c>
    </row>
    <row r="34072" spans="30:32" x14ac:dyDescent="0.2">
      <c r="AD34072" s="11" t="s">
        <v>50981</v>
      </c>
      <c r="AE34072" s="10" t="s">
        <v>7808</v>
      </c>
      <c r="AF34072" s="10" t="s">
        <v>654</v>
      </c>
    </row>
    <row r="34073" spans="30:32" x14ac:dyDescent="0.2">
      <c r="AD34073" s="11" t="s">
        <v>50982</v>
      </c>
      <c r="AE34073" s="10" t="s">
        <v>50983</v>
      </c>
      <c r="AF34073" s="10" t="s">
        <v>654</v>
      </c>
    </row>
    <row r="34074" spans="30:32" x14ac:dyDescent="0.2">
      <c r="AD34074" s="11" t="s">
        <v>50984</v>
      </c>
      <c r="AE34074" s="10" t="s">
        <v>3646</v>
      </c>
      <c r="AF34074" s="10" t="s">
        <v>654</v>
      </c>
    </row>
    <row r="34075" spans="30:32" x14ac:dyDescent="0.2">
      <c r="AD34075" s="11" t="s">
        <v>50985</v>
      </c>
      <c r="AE34075" s="10" t="s">
        <v>50333</v>
      </c>
      <c r="AF34075" s="10" t="s">
        <v>654</v>
      </c>
    </row>
    <row r="34076" spans="30:32" x14ac:dyDescent="0.2">
      <c r="AD34076" s="11" t="s">
        <v>50986</v>
      </c>
      <c r="AE34076" s="10" t="s">
        <v>1465</v>
      </c>
      <c r="AF34076" s="10" t="s">
        <v>654</v>
      </c>
    </row>
    <row r="34077" spans="30:32" x14ac:dyDescent="0.2">
      <c r="AD34077" s="11" t="s">
        <v>50987</v>
      </c>
      <c r="AE34077" s="10" t="s">
        <v>50988</v>
      </c>
      <c r="AF34077" s="10" t="s">
        <v>654</v>
      </c>
    </row>
    <row r="34078" spans="30:32" x14ac:dyDescent="0.2">
      <c r="AD34078" s="11" t="s">
        <v>50989</v>
      </c>
      <c r="AE34078" s="10" t="s">
        <v>9655</v>
      </c>
      <c r="AF34078" s="10" t="s">
        <v>654</v>
      </c>
    </row>
    <row r="34079" spans="30:32" x14ac:dyDescent="0.2">
      <c r="AD34079" s="11" t="s">
        <v>50990</v>
      </c>
      <c r="AE34079" s="10" t="s">
        <v>9655</v>
      </c>
      <c r="AF34079" s="10" t="s">
        <v>654</v>
      </c>
    </row>
    <row r="34080" spans="30:32" x14ac:dyDescent="0.2">
      <c r="AD34080" s="11" t="s">
        <v>50991</v>
      </c>
      <c r="AE34080" s="10" t="s">
        <v>9655</v>
      </c>
      <c r="AF34080" s="10" t="s">
        <v>654</v>
      </c>
    </row>
    <row r="34081" spans="30:32" x14ac:dyDescent="0.2">
      <c r="AD34081" s="11" t="s">
        <v>50992</v>
      </c>
      <c r="AE34081" s="10" t="s">
        <v>9655</v>
      </c>
      <c r="AF34081" s="10" t="s">
        <v>654</v>
      </c>
    </row>
    <row r="34082" spans="30:32" x14ac:dyDescent="0.2">
      <c r="AD34082" s="11" t="s">
        <v>50993</v>
      </c>
      <c r="AE34082" s="10" t="s">
        <v>50988</v>
      </c>
      <c r="AF34082" s="10" t="s">
        <v>654</v>
      </c>
    </row>
    <row r="34083" spans="30:32" x14ac:dyDescent="0.2">
      <c r="AD34083" s="11" t="s">
        <v>50994</v>
      </c>
      <c r="AE34083" s="10" t="s">
        <v>26648</v>
      </c>
      <c r="AF34083" s="10" t="s">
        <v>654</v>
      </c>
    </row>
    <row r="34084" spans="30:32" x14ac:dyDescent="0.2">
      <c r="AD34084" s="11" t="s">
        <v>50995</v>
      </c>
      <c r="AE34084" s="10" t="s">
        <v>26648</v>
      </c>
      <c r="AF34084" s="10" t="s">
        <v>654</v>
      </c>
    </row>
    <row r="34085" spans="30:32" x14ac:dyDescent="0.2">
      <c r="AD34085" s="11" t="s">
        <v>50996</v>
      </c>
      <c r="AE34085" s="10" t="s">
        <v>26648</v>
      </c>
      <c r="AF34085" s="10" t="s">
        <v>654</v>
      </c>
    </row>
    <row r="34086" spans="30:32" x14ac:dyDescent="0.2">
      <c r="AD34086" s="11" t="s">
        <v>50997</v>
      </c>
      <c r="AE34086" s="10" t="s">
        <v>26648</v>
      </c>
      <c r="AF34086" s="10" t="s">
        <v>654</v>
      </c>
    </row>
    <row r="34087" spans="30:32" x14ac:dyDescent="0.2">
      <c r="AD34087" s="11" t="s">
        <v>50998</v>
      </c>
      <c r="AE34087" s="10" t="s">
        <v>50999</v>
      </c>
      <c r="AF34087" s="10" t="s">
        <v>654</v>
      </c>
    </row>
    <row r="34088" spans="30:32" x14ac:dyDescent="0.2">
      <c r="AD34088" s="11" t="s">
        <v>51000</v>
      </c>
      <c r="AE34088" s="10" t="s">
        <v>51001</v>
      </c>
      <c r="AF34088" s="10" t="s">
        <v>654</v>
      </c>
    </row>
    <row r="34089" spans="30:32" x14ac:dyDescent="0.2">
      <c r="AD34089" s="11" t="s">
        <v>51002</v>
      </c>
      <c r="AE34089" s="10" t="s">
        <v>51003</v>
      </c>
      <c r="AF34089" s="10" t="s">
        <v>654</v>
      </c>
    </row>
    <row r="34090" spans="30:32" x14ac:dyDescent="0.2">
      <c r="AD34090" s="11" t="s">
        <v>51004</v>
      </c>
      <c r="AE34090" s="10" t="s">
        <v>51005</v>
      </c>
      <c r="AF34090" s="10" t="s">
        <v>654</v>
      </c>
    </row>
    <row r="34091" spans="30:32" x14ac:dyDescent="0.2">
      <c r="AD34091" s="11" t="s">
        <v>51006</v>
      </c>
      <c r="AE34091" s="10" t="s">
        <v>51005</v>
      </c>
      <c r="AF34091" s="10" t="s">
        <v>654</v>
      </c>
    </row>
    <row r="34092" spans="30:32" x14ac:dyDescent="0.2">
      <c r="AD34092" s="11" t="s">
        <v>51007</v>
      </c>
      <c r="AE34092" s="10" t="s">
        <v>51008</v>
      </c>
      <c r="AF34092" s="10" t="s">
        <v>654</v>
      </c>
    </row>
    <row r="34093" spans="30:32" x14ac:dyDescent="0.2">
      <c r="AD34093" s="11" t="s">
        <v>51009</v>
      </c>
      <c r="AE34093" s="10" t="s">
        <v>1481</v>
      </c>
      <c r="AF34093" s="10" t="s">
        <v>654</v>
      </c>
    </row>
    <row r="34094" spans="30:32" x14ac:dyDescent="0.2">
      <c r="AD34094" s="11" t="s">
        <v>51010</v>
      </c>
      <c r="AE34094" s="10" t="s">
        <v>2580</v>
      </c>
      <c r="AF34094" s="10" t="s">
        <v>654</v>
      </c>
    </row>
    <row r="34095" spans="30:32" x14ac:dyDescent="0.2">
      <c r="AD34095" s="11" t="s">
        <v>51011</v>
      </c>
      <c r="AE34095" s="10" t="s">
        <v>8505</v>
      </c>
      <c r="AF34095" s="10" t="s">
        <v>654</v>
      </c>
    </row>
    <row r="34096" spans="30:32" x14ac:dyDescent="0.2">
      <c r="AD34096" s="11" t="s">
        <v>51012</v>
      </c>
      <c r="AE34096" s="10" t="s">
        <v>2071</v>
      </c>
      <c r="AF34096" s="10" t="s">
        <v>654</v>
      </c>
    </row>
    <row r="34097" spans="30:32" x14ac:dyDescent="0.2">
      <c r="AD34097" s="11" t="s">
        <v>51013</v>
      </c>
      <c r="AE34097" s="10" t="s">
        <v>51014</v>
      </c>
      <c r="AF34097" s="10" t="s">
        <v>654</v>
      </c>
    </row>
    <row r="34098" spans="30:32" x14ac:dyDescent="0.2">
      <c r="AD34098" s="11" t="s">
        <v>51015</v>
      </c>
      <c r="AE34098" s="10" t="s">
        <v>51016</v>
      </c>
      <c r="AF34098" s="10" t="s">
        <v>654</v>
      </c>
    </row>
    <row r="34099" spans="30:32" x14ac:dyDescent="0.2">
      <c r="AD34099" s="11" t="s">
        <v>51017</v>
      </c>
      <c r="AE34099" s="10" t="s">
        <v>3199</v>
      </c>
      <c r="AF34099" s="10" t="s">
        <v>654</v>
      </c>
    </row>
    <row r="34100" spans="30:32" x14ac:dyDescent="0.2">
      <c r="AD34100" s="11" t="s">
        <v>51018</v>
      </c>
      <c r="AE34100" s="10" t="s">
        <v>3199</v>
      </c>
      <c r="AF34100" s="10" t="s">
        <v>654</v>
      </c>
    </row>
    <row r="34101" spans="30:32" x14ac:dyDescent="0.2">
      <c r="AD34101" s="11" t="s">
        <v>51019</v>
      </c>
      <c r="AE34101" s="10" t="s">
        <v>3199</v>
      </c>
      <c r="AF34101" s="10" t="s">
        <v>654</v>
      </c>
    </row>
    <row r="34102" spans="30:32" x14ac:dyDescent="0.2">
      <c r="AD34102" s="11" t="s">
        <v>51020</v>
      </c>
      <c r="AE34102" s="10" t="s">
        <v>3199</v>
      </c>
      <c r="AF34102" s="10" t="s">
        <v>654</v>
      </c>
    </row>
    <row r="34103" spans="30:32" x14ac:dyDescent="0.2">
      <c r="AD34103" s="11" t="s">
        <v>51021</v>
      </c>
      <c r="AE34103" s="10" t="s">
        <v>2485</v>
      </c>
      <c r="AF34103" s="10" t="s">
        <v>654</v>
      </c>
    </row>
    <row r="34104" spans="30:32" x14ac:dyDescent="0.2">
      <c r="AD34104" s="11" t="s">
        <v>51022</v>
      </c>
      <c r="AE34104" s="10" t="s">
        <v>2588</v>
      </c>
      <c r="AF34104" s="10" t="s">
        <v>654</v>
      </c>
    </row>
    <row r="34105" spans="30:32" x14ac:dyDescent="0.2">
      <c r="AD34105" s="11" t="s">
        <v>51023</v>
      </c>
      <c r="AE34105" s="10" t="s">
        <v>29468</v>
      </c>
      <c r="AF34105" s="10" t="s">
        <v>654</v>
      </c>
    </row>
    <row r="34106" spans="30:32" x14ac:dyDescent="0.2">
      <c r="AD34106" s="11" t="s">
        <v>51024</v>
      </c>
      <c r="AE34106" s="10" t="s">
        <v>20053</v>
      </c>
      <c r="AF34106" s="10" t="s">
        <v>654</v>
      </c>
    </row>
    <row r="34107" spans="30:32" x14ac:dyDescent="0.2">
      <c r="AD34107" s="11" t="s">
        <v>51025</v>
      </c>
      <c r="AE34107" s="10" t="s">
        <v>9547</v>
      </c>
      <c r="AF34107" s="10" t="s">
        <v>654</v>
      </c>
    </row>
    <row r="34108" spans="30:32" x14ac:dyDescent="0.2">
      <c r="AD34108" s="11" t="s">
        <v>51026</v>
      </c>
      <c r="AE34108" s="10" t="s">
        <v>20074</v>
      </c>
      <c r="AF34108" s="10" t="s">
        <v>654</v>
      </c>
    </row>
    <row r="34109" spans="30:32" x14ac:dyDescent="0.2">
      <c r="AD34109" s="11" t="s">
        <v>51027</v>
      </c>
      <c r="AE34109" s="10" t="s">
        <v>51028</v>
      </c>
      <c r="AF34109" s="10" t="s">
        <v>654</v>
      </c>
    </row>
    <row r="34110" spans="30:32" x14ac:dyDescent="0.2">
      <c r="AD34110" s="11" t="s">
        <v>51029</v>
      </c>
      <c r="AE34110" s="10" t="s">
        <v>51028</v>
      </c>
      <c r="AF34110" s="10" t="s">
        <v>654</v>
      </c>
    </row>
    <row r="34111" spans="30:32" x14ac:dyDescent="0.2">
      <c r="AD34111" s="11" t="s">
        <v>51030</v>
      </c>
      <c r="AE34111" s="10" t="s">
        <v>51031</v>
      </c>
      <c r="AF34111" s="10" t="s">
        <v>654</v>
      </c>
    </row>
    <row r="34112" spans="30:32" x14ac:dyDescent="0.2">
      <c r="AD34112" s="11" t="s">
        <v>51032</v>
      </c>
      <c r="AE34112" s="10" t="s">
        <v>51033</v>
      </c>
      <c r="AF34112" s="10" t="s">
        <v>654</v>
      </c>
    </row>
    <row r="34113" spans="30:32" x14ac:dyDescent="0.2">
      <c r="AD34113" s="11" t="s">
        <v>51034</v>
      </c>
      <c r="AE34113" s="10" t="s">
        <v>13720</v>
      </c>
      <c r="AF34113" s="10" t="s">
        <v>654</v>
      </c>
    </row>
    <row r="34114" spans="30:32" x14ac:dyDescent="0.2">
      <c r="AD34114" s="11" t="s">
        <v>51035</v>
      </c>
      <c r="AE34114" s="10" t="s">
        <v>4726</v>
      </c>
      <c r="AF34114" s="10" t="s">
        <v>654</v>
      </c>
    </row>
    <row r="34115" spans="30:32" x14ac:dyDescent="0.2">
      <c r="AD34115" s="11" t="s">
        <v>51036</v>
      </c>
      <c r="AE34115" s="10" t="s">
        <v>51028</v>
      </c>
      <c r="AF34115" s="10" t="s">
        <v>654</v>
      </c>
    </row>
    <row r="34116" spans="30:32" x14ac:dyDescent="0.2">
      <c r="AD34116" s="11" t="s">
        <v>51037</v>
      </c>
      <c r="AE34116" s="10" t="s">
        <v>32474</v>
      </c>
      <c r="AF34116" s="10" t="s">
        <v>654</v>
      </c>
    </row>
    <row r="34117" spans="30:32" x14ac:dyDescent="0.2">
      <c r="AD34117" s="11" t="s">
        <v>51038</v>
      </c>
      <c r="AE34117" s="10" t="s">
        <v>1375</v>
      </c>
      <c r="AF34117" s="10" t="s">
        <v>654</v>
      </c>
    </row>
    <row r="34118" spans="30:32" x14ac:dyDescent="0.2">
      <c r="AD34118" s="11" t="s">
        <v>51039</v>
      </c>
      <c r="AE34118" s="10" t="s">
        <v>43866</v>
      </c>
      <c r="AF34118" s="10" t="s">
        <v>654</v>
      </c>
    </row>
    <row r="34119" spans="30:32" x14ac:dyDescent="0.2">
      <c r="AD34119" s="11" t="s">
        <v>51040</v>
      </c>
      <c r="AE34119" s="10" t="s">
        <v>51041</v>
      </c>
      <c r="AF34119" s="10" t="s">
        <v>654</v>
      </c>
    </row>
    <row r="34120" spans="30:32" x14ac:dyDescent="0.2">
      <c r="AD34120" s="11" t="s">
        <v>51042</v>
      </c>
      <c r="AE34120" s="10" t="s">
        <v>23444</v>
      </c>
      <c r="AF34120" s="10" t="s">
        <v>654</v>
      </c>
    </row>
    <row r="34121" spans="30:32" x14ac:dyDescent="0.2">
      <c r="AD34121" s="11" t="s">
        <v>51043</v>
      </c>
      <c r="AE34121" s="10" t="s">
        <v>9226</v>
      </c>
      <c r="AF34121" s="10" t="s">
        <v>654</v>
      </c>
    </row>
    <row r="34122" spans="30:32" x14ac:dyDescent="0.2">
      <c r="AD34122" s="11" t="s">
        <v>51044</v>
      </c>
      <c r="AE34122" s="10" t="s">
        <v>51045</v>
      </c>
      <c r="AF34122" s="10" t="s">
        <v>654</v>
      </c>
    </row>
    <row r="34123" spans="30:32" x14ac:dyDescent="0.2">
      <c r="AD34123" s="11" t="s">
        <v>51046</v>
      </c>
      <c r="AE34123" s="10" t="s">
        <v>51047</v>
      </c>
      <c r="AF34123" s="10" t="s">
        <v>654</v>
      </c>
    </row>
    <row r="34124" spans="30:32" x14ac:dyDescent="0.2">
      <c r="AD34124" s="11" t="s">
        <v>51048</v>
      </c>
      <c r="AE34124" s="10" t="s">
        <v>51049</v>
      </c>
      <c r="AF34124" s="10" t="s">
        <v>654</v>
      </c>
    </row>
    <row r="34125" spans="30:32" x14ac:dyDescent="0.2">
      <c r="AD34125" s="11" t="s">
        <v>51050</v>
      </c>
      <c r="AE34125" s="10" t="s">
        <v>1676</v>
      </c>
      <c r="AF34125" s="10" t="s">
        <v>654</v>
      </c>
    </row>
    <row r="34126" spans="30:32" x14ac:dyDescent="0.2">
      <c r="AD34126" s="11" t="s">
        <v>51051</v>
      </c>
      <c r="AE34126" s="10" t="s">
        <v>4689</v>
      </c>
      <c r="AF34126" s="10" t="s">
        <v>654</v>
      </c>
    </row>
    <row r="34127" spans="30:32" x14ac:dyDescent="0.2">
      <c r="AD34127" s="11" t="s">
        <v>51052</v>
      </c>
      <c r="AE34127" s="10" t="s">
        <v>4689</v>
      </c>
      <c r="AF34127" s="10" t="s">
        <v>654</v>
      </c>
    </row>
    <row r="34128" spans="30:32" x14ac:dyDescent="0.2">
      <c r="AD34128" s="11" t="s">
        <v>51053</v>
      </c>
      <c r="AE34128" s="10" t="s">
        <v>4689</v>
      </c>
      <c r="AF34128" s="10" t="s">
        <v>654</v>
      </c>
    </row>
    <row r="34129" spans="30:32" x14ac:dyDescent="0.2">
      <c r="AD34129" s="11" t="s">
        <v>51054</v>
      </c>
      <c r="AE34129" s="10" t="s">
        <v>4689</v>
      </c>
      <c r="AF34129" s="10" t="s">
        <v>654</v>
      </c>
    </row>
    <row r="34130" spans="30:32" x14ac:dyDescent="0.2">
      <c r="AD34130" s="11" t="s">
        <v>51055</v>
      </c>
      <c r="AE34130" s="10" t="s">
        <v>4689</v>
      </c>
      <c r="AF34130" s="10" t="s">
        <v>654</v>
      </c>
    </row>
    <row r="34131" spans="30:32" x14ac:dyDescent="0.2">
      <c r="AD34131" s="11" t="s">
        <v>51056</v>
      </c>
      <c r="AE34131" s="10" t="s">
        <v>4689</v>
      </c>
      <c r="AF34131" s="10" t="s">
        <v>654</v>
      </c>
    </row>
    <row r="34132" spans="30:32" x14ac:dyDescent="0.2">
      <c r="AD34132" s="11" t="s">
        <v>51057</v>
      </c>
      <c r="AE34132" s="10" t="s">
        <v>51058</v>
      </c>
      <c r="AF34132" s="10" t="s">
        <v>654</v>
      </c>
    </row>
    <row r="34133" spans="30:32" x14ac:dyDescent="0.2">
      <c r="AD34133" s="11" t="s">
        <v>51059</v>
      </c>
      <c r="AE34133" s="10" t="s">
        <v>51060</v>
      </c>
      <c r="AF34133" s="10" t="s">
        <v>654</v>
      </c>
    </row>
    <row r="34134" spans="30:32" x14ac:dyDescent="0.2">
      <c r="AD34134" s="11" t="s">
        <v>51061</v>
      </c>
      <c r="AE34134" s="10" t="s">
        <v>51062</v>
      </c>
      <c r="AF34134" s="10" t="s">
        <v>654</v>
      </c>
    </row>
    <row r="34135" spans="30:32" x14ac:dyDescent="0.2">
      <c r="AD34135" s="11" t="s">
        <v>51063</v>
      </c>
      <c r="AE34135" s="10" t="s">
        <v>50463</v>
      </c>
      <c r="AF34135" s="10" t="s">
        <v>654</v>
      </c>
    </row>
    <row r="34136" spans="30:32" x14ac:dyDescent="0.2">
      <c r="AD34136" s="11" t="s">
        <v>51064</v>
      </c>
      <c r="AE34136" s="10" t="s">
        <v>51065</v>
      </c>
      <c r="AF34136" s="10" t="s">
        <v>654</v>
      </c>
    </row>
    <row r="34137" spans="30:32" x14ac:dyDescent="0.2">
      <c r="AD34137" s="11" t="s">
        <v>51066</v>
      </c>
      <c r="AE34137" s="10" t="s">
        <v>12546</v>
      </c>
      <c r="AF34137" s="10" t="s">
        <v>654</v>
      </c>
    </row>
    <row r="34138" spans="30:32" x14ac:dyDescent="0.2">
      <c r="AD34138" s="11" t="s">
        <v>51067</v>
      </c>
      <c r="AE34138" s="10" t="s">
        <v>51068</v>
      </c>
      <c r="AF34138" s="10" t="s">
        <v>654</v>
      </c>
    </row>
    <row r="34139" spans="30:32" x14ac:dyDescent="0.2">
      <c r="AD34139" s="11" t="s">
        <v>51069</v>
      </c>
      <c r="AE34139" s="10" t="s">
        <v>51068</v>
      </c>
      <c r="AF34139" s="10" t="s">
        <v>654</v>
      </c>
    </row>
    <row r="34140" spans="30:32" x14ac:dyDescent="0.2">
      <c r="AD34140" s="11" t="s">
        <v>51070</v>
      </c>
      <c r="AE34140" s="10" t="s">
        <v>51068</v>
      </c>
      <c r="AF34140" s="10" t="s">
        <v>654</v>
      </c>
    </row>
    <row r="34141" spans="30:32" x14ac:dyDescent="0.2">
      <c r="AD34141" s="11" t="s">
        <v>51071</v>
      </c>
      <c r="AE34141" s="10" t="s">
        <v>3725</v>
      </c>
      <c r="AF34141" s="10" t="s">
        <v>654</v>
      </c>
    </row>
    <row r="34142" spans="30:32" x14ac:dyDescent="0.2">
      <c r="AD34142" s="11" t="s">
        <v>51072</v>
      </c>
      <c r="AE34142" s="10" t="s">
        <v>51073</v>
      </c>
      <c r="AF34142" s="10" t="s">
        <v>654</v>
      </c>
    </row>
    <row r="34143" spans="30:32" x14ac:dyDescent="0.2">
      <c r="AD34143" s="11" t="s">
        <v>51074</v>
      </c>
      <c r="AE34143" s="10" t="s">
        <v>12582</v>
      </c>
      <c r="AF34143" s="10" t="s">
        <v>654</v>
      </c>
    </row>
    <row r="34144" spans="30:32" x14ac:dyDescent="0.2">
      <c r="AD34144" s="11" t="s">
        <v>51075</v>
      </c>
      <c r="AE34144" s="10" t="s">
        <v>26844</v>
      </c>
      <c r="AF34144" s="10" t="s">
        <v>654</v>
      </c>
    </row>
    <row r="34145" spans="30:32" x14ac:dyDescent="0.2">
      <c r="AD34145" s="11" t="s">
        <v>51076</v>
      </c>
      <c r="AE34145" s="10" t="s">
        <v>51077</v>
      </c>
      <c r="AF34145" s="10" t="s">
        <v>654</v>
      </c>
    </row>
    <row r="34146" spans="30:32" x14ac:dyDescent="0.2">
      <c r="AD34146" s="11" t="s">
        <v>51078</v>
      </c>
      <c r="AE34146" s="10" t="s">
        <v>11185</v>
      </c>
      <c r="AF34146" s="10" t="s">
        <v>654</v>
      </c>
    </row>
    <row r="34147" spans="30:32" x14ac:dyDescent="0.2">
      <c r="AD34147" s="11" t="s">
        <v>51079</v>
      </c>
      <c r="AE34147" s="10" t="s">
        <v>8852</v>
      </c>
      <c r="AF34147" s="10" t="s">
        <v>654</v>
      </c>
    </row>
    <row r="34148" spans="30:32" x14ac:dyDescent="0.2">
      <c r="AD34148" s="11" t="s">
        <v>51080</v>
      </c>
      <c r="AE34148" s="10" t="s">
        <v>2725</v>
      </c>
      <c r="AF34148" s="10" t="s">
        <v>654</v>
      </c>
    </row>
    <row r="34149" spans="30:32" x14ac:dyDescent="0.2">
      <c r="AD34149" s="11" t="s">
        <v>51081</v>
      </c>
      <c r="AE34149" s="10" t="s">
        <v>2725</v>
      </c>
      <c r="AF34149" s="10" t="s">
        <v>654</v>
      </c>
    </row>
    <row r="34150" spans="30:32" x14ac:dyDescent="0.2">
      <c r="AD34150" s="11" t="s">
        <v>51082</v>
      </c>
      <c r="AE34150" s="10" t="s">
        <v>2725</v>
      </c>
      <c r="AF34150" s="10" t="s">
        <v>654</v>
      </c>
    </row>
    <row r="34151" spans="30:32" x14ac:dyDescent="0.2">
      <c r="AD34151" s="11" t="s">
        <v>51083</v>
      </c>
      <c r="AE34151" s="10" t="s">
        <v>2725</v>
      </c>
      <c r="AF34151" s="10" t="s">
        <v>654</v>
      </c>
    </row>
    <row r="34152" spans="30:32" x14ac:dyDescent="0.2">
      <c r="AD34152" s="11" t="s">
        <v>51084</v>
      </c>
      <c r="AE34152" s="10" t="s">
        <v>2725</v>
      </c>
      <c r="AF34152" s="10" t="s">
        <v>654</v>
      </c>
    </row>
    <row r="34153" spans="30:32" x14ac:dyDescent="0.2">
      <c r="AD34153" s="11" t="s">
        <v>51085</v>
      </c>
      <c r="AE34153" s="10" t="s">
        <v>2725</v>
      </c>
      <c r="AF34153" s="10" t="s">
        <v>654</v>
      </c>
    </row>
    <row r="34154" spans="30:32" x14ac:dyDescent="0.2">
      <c r="AD34154" s="11" t="s">
        <v>51086</v>
      </c>
      <c r="AE34154" s="10" t="s">
        <v>51087</v>
      </c>
      <c r="AF34154" s="10" t="s">
        <v>654</v>
      </c>
    </row>
    <row r="34155" spans="30:32" x14ac:dyDescent="0.2">
      <c r="AD34155" s="11" t="s">
        <v>51088</v>
      </c>
      <c r="AE34155" s="10" t="s">
        <v>51089</v>
      </c>
      <c r="AF34155" s="10" t="s">
        <v>654</v>
      </c>
    </row>
    <row r="34156" spans="30:32" x14ac:dyDescent="0.2">
      <c r="AD34156" s="11" t="s">
        <v>51090</v>
      </c>
      <c r="AE34156" s="10" t="s">
        <v>51091</v>
      </c>
      <c r="AF34156" s="10" t="s">
        <v>654</v>
      </c>
    </row>
    <row r="34157" spans="30:32" x14ac:dyDescent="0.2">
      <c r="AD34157" s="11" t="s">
        <v>51092</v>
      </c>
      <c r="AE34157" s="10" t="s">
        <v>51091</v>
      </c>
      <c r="AF34157" s="10" t="s">
        <v>654</v>
      </c>
    </row>
    <row r="34158" spans="30:32" x14ac:dyDescent="0.2">
      <c r="AD34158" s="11" t="s">
        <v>51093</v>
      </c>
      <c r="AE34158" s="10" t="s">
        <v>51091</v>
      </c>
      <c r="AF34158" s="10" t="s">
        <v>654</v>
      </c>
    </row>
    <row r="34159" spans="30:32" x14ac:dyDescent="0.2">
      <c r="AD34159" s="11" t="s">
        <v>51094</v>
      </c>
      <c r="AE34159" s="10" t="s">
        <v>51091</v>
      </c>
      <c r="AF34159" s="10" t="s">
        <v>654</v>
      </c>
    </row>
    <row r="34160" spans="30:32" x14ac:dyDescent="0.2">
      <c r="AD34160" s="11" t="s">
        <v>51095</v>
      </c>
      <c r="AE34160" s="10" t="s">
        <v>51091</v>
      </c>
      <c r="AF34160" s="10" t="s">
        <v>654</v>
      </c>
    </row>
    <row r="34161" spans="30:32" x14ac:dyDescent="0.2">
      <c r="AD34161" s="11" t="s">
        <v>51096</v>
      </c>
      <c r="AE34161" s="10" t="s">
        <v>8132</v>
      </c>
      <c r="AF34161" s="10" t="s">
        <v>654</v>
      </c>
    </row>
    <row r="34162" spans="30:32" x14ac:dyDescent="0.2">
      <c r="AD34162" s="11" t="s">
        <v>51097</v>
      </c>
      <c r="AE34162" s="10" t="s">
        <v>8132</v>
      </c>
      <c r="AF34162" s="10" t="s">
        <v>654</v>
      </c>
    </row>
    <row r="34163" spans="30:32" x14ac:dyDescent="0.2">
      <c r="AD34163" s="11" t="s">
        <v>51098</v>
      </c>
      <c r="AE34163" s="10" t="s">
        <v>8132</v>
      </c>
      <c r="AF34163" s="10" t="s">
        <v>654</v>
      </c>
    </row>
    <row r="34164" spans="30:32" x14ac:dyDescent="0.2">
      <c r="AD34164" s="11" t="s">
        <v>51099</v>
      </c>
      <c r="AE34164" s="10" t="s">
        <v>8132</v>
      </c>
      <c r="AF34164" s="10" t="s">
        <v>654</v>
      </c>
    </row>
    <row r="34165" spans="30:32" x14ac:dyDescent="0.2">
      <c r="AD34165" s="11" t="s">
        <v>51100</v>
      </c>
      <c r="AE34165" s="10" t="s">
        <v>3756</v>
      </c>
      <c r="AF34165" s="10" t="s">
        <v>654</v>
      </c>
    </row>
    <row r="34166" spans="30:32" x14ac:dyDescent="0.2">
      <c r="AD34166" s="11" t="s">
        <v>51101</v>
      </c>
      <c r="AE34166" s="10" t="s">
        <v>26880</v>
      </c>
      <c r="AF34166" s="10" t="s">
        <v>654</v>
      </c>
    </row>
    <row r="34167" spans="30:32" x14ac:dyDescent="0.2">
      <c r="AD34167" s="11" t="s">
        <v>51102</v>
      </c>
      <c r="AE34167" s="10" t="s">
        <v>51103</v>
      </c>
      <c r="AF34167" s="10" t="s">
        <v>654</v>
      </c>
    </row>
    <row r="34168" spans="30:32" x14ac:dyDescent="0.2">
      <c r="AD34168" s="11" t="s">
        <v>51104</v>
      </c>
      <c r="AE34168" s="10" t="s">
        <v>51105</v>
      </c>
      <c r="AF34168" s="10" t="s">
        <v>654</v>
      </c>
    </row>
    <row r="34169" spans="30:32" x14ac:dyDescent="0.2">
      <c r="AD34169" s="11" t="s">
        <v>51106</v>
      </c>
      <c r="AE34169" s="10" t="s">
        <v>51105</v>
      </c>
      <c r="AF34169" s="10" t="s">
        <v>654</v>
      </c>
    </row>
    <row r="34170" spans="30:32" x14ac:dyDescent="0.2">
      <c r="AD34170" s="11" t="s">
        <v>51107</v>
      </c>
      <c r="AE34170" s="10" t="s">
        <v>2750</v>
      </c>
      <c r="AF34170" s="10" t="s">
        <v>654</v>
      </c>
    </row>
    <row r="34171" spans="30:32" x14ac:dyDescent="0.2">
      <c r="AD34171" s="11" t="s">
        <v>51108</v>
      </c>
      <c r="AE34171" s="10" t="s">
        <v>2750</v>
      </c>
      <c r="AF34171" s="10" t="s">
        <v>654</v>
      </c>
    </row>
    <row r="34172" spans="30:32" x14ac:dyDescent="0.2">
      <c r="AD34172" s="11" t="s">
        <v>51109</v>
      </c>
      <c r="AE34172" s="10" t="s">
        <v>2750</v>
      </c>
      <c r="AF34172" s="10" t="s">
        <v>654</v>
      </c>
    </row>
    <row r="34173" spans="30:32" x14ac:dyDescent="0.2">
      <c r="AD34173" s="11" t="s">
        <v>51110</v>
      </c>
      <c r="AE34173" s="10" t="s">
        <v>2750</v>
      </c>
      <c r="AF34173" s="10" t="s">
        <v>654</v>
      </c>
    </row>
    <row r="34174" spans="30:32" x14ac:dyDescent="0.2">
      <c r="AD34174" s="11" t="s">
        <v>51111</v>
      </c>
      <c r="AE34174" s="10" t="s">
        <v>2750</v>
      </c>
      <c r="AF34174" s="10" t="s">
        <v>654</v>
      </c>
    </row>
    <row r="34175" spans="30:32" x14ac:dyDescent="0.2">
      <c r="AD34175" s="11" t="s">
        <v>51112</v>
      </c>
      <c r="AE34175" s="10" t="s">
        <v>2750</v>
      </c>
      <c r="AF34175" s="10" t="s">
        <v>654</v>
      </c>
    </row>
    <row r="34176" spans="30:32" x14ac:dyDescent="0.2">
      <c r="AD34176" s="11" t="s">
        <v>51113</v>
      </c>
      <c r="AE34176" s="10" t="s">
        <v>2750</v>
      </c>
      <c r="AF34176" s="10" t="s">
        <v>654</v>
      </c>
    </row>
    <row r="34177" spans="30:32" x14ac:dyDescent="0.2">
      <c r="AD34177" s="11" t="s">
        <v>51114</v>
      </c>
      <c r="AE34177" s="10" t="s">
        <v>2754</v>
      </c>
      <c r="AF34177" s="10" t="s">
        <v>654</v>
      </c>
    </row>
    <row r="34178" spans="30:32" x14ac:dyDescent="0.2">
      <c r="AD34178" s="11" t="s">
        <v>51115</v>
      </c>
      <c r="AE34178" s="10" t="s">
        <v>2754</v>
      </c>
      <c r="AF34178" s="10" t="s">
        <v>654</v>
      </c>
    </row>
    <row r="34179" spans="30:32" x14ac:dyDescent="0.2">
      <c r="AD34179" s="11" t="s">
        <v>51116</v>
      </c>
      <c r="AE34179" s="10" t="s">
        <v>2758</v>
      </c>
      <c r="AF34179" s="10" t="s">
        <v>654</v>
      </c>
    </row>
    <row r="34180" spans="30:32" x14ac:dyDescent="0.2">
      <c r="AD34180" s="11" t="s">
        <v>51117</v>
      </c>
      <c r="AE34180" s="10" t="s">
        <v>2758</v>
      </c>
      <c r="AF34180" s="10" t="s">
        <v>654</v>
      </c>
    </row>
    <row r="34181" spans="30:32" x14ac:dyDescent="0.2">
      <c r="AD34181" s="11" t="s">
        <v>51118</v>
      </c>
      <c r="AE34181" s="10" t="s">
        <v>2758</v>
      </c>
      <c r="AF34181" s="10" t="s">
        <v>654</v>
      </c>
    </row>
    <row r="34182" spans="30:32" x14ac:dyDescent="0.2">
      <c r="AD34182" s="11" t="s">
        <v>51119</v>
      </c>
      <c r="AE34182" s="10" t="s">
        <v>51120</v>
      </c>
      <c r="AF34182" s="10" t="s">
        <v>654</v>
      </c>
    </row>
    <row r="34183" spans="30:32" x14ac:dyDescent="0.2">
      <c r="AD34183" s="11" t="s">
        <v>51121</v>
      </c>
      <c r="AE34183" s="10" t="s">
        <v>6300</v>
      </c>
      <c r="AF34183" s="10" t="s">
        <v>654</v>
      </c>
    </row>
    <row r="34184" spans="30:32" x14ac:dyDescent="0.2">
      <c r="AD34184" s="11" t="s">
        <v>51122</v>
      </c>
      <c r="AE34184" s="10" t="s">
        <v>6300</v>
      </c>
      <c r="AF34184" s="10" t="s">
        <v>654</v>
      </c>
    </row>
    <row r="34185" spans="30:32" x14ac:dyDescent="0.2">
      <c r="AD34185" s="11" t="s">
        <v>51123</v>
      </c>
      <c r="AE34185" s="10" t="s">
        <v>2763</v>
      </c>
      <c r="AF34185" s="10" t="s">
        <v>654</v>
      </c>
    </row>
    <row r="34186" spans="30:32" x14ac:dyDescent="0.2">
      <c r="AD34186" s="11" t="s">
        <v>51124</v>
      </c>
      <c r="AE34186" s="10" t="s">
        <v>11286</v>
      </c>
      <c r="AF34186" s="10" t="s">
        <v>654</v>
      </c>
    </row>
    <row r="34187" spans="30:32" x14ac:dyDescent="0.2">
      <c r="AD34187" s="11" t="s">
        <v>51125</v>
      </c>
      <c r="AE34187" s="10" t="s">
        <v>11286</v>
      </c>
      <c r="AF34187" s="10" t="s">
        <v>654</v>
      </c>
    </row>
    <row r="34188" spans="30:32" x14ac:dyDescent="0.2">
      <c r="AD34188" s="11" t="s">
        <v>51126</v>
      </c>
      <c r="AE34188" s="10" t="s">
        <v>1403</v>
      </c>
      <c r="AF34188" s="10" t="s">
        <v>654</v>
      </c>
    </row>
    <row r="34189" spans="30:32" x14ac:dyDescent="0.2">
      <c r="AD34189" s="11" t="s">
        <v>51127</v>
      </c>
      <c r="AE34189" s="10" t="s">
        <v>1403</v>
      </c>
      <c r="AF34189" s="10" t="s">
        <v>654</v>
      </c>
    </row>
    <row r="34190" spans="30:32" x14ac:dyDescent="0.2">
      <c r="AD34190" s="11" t="s">
        <v>51128</v>
      </c>
      <c r="AE34190" s="10" t="s">
        <v>1137</v>
      </c>
      <c r="AF34190" s="10" t="s">
        <v>654</v>
      </c>
    </row>
    <row r="34191" spans="30:32" x14ac:dyDescent="0.2">
      <c r="AD34191" s="11" t="s">
        <v>51129</v>
      </c>
      <c r="AE34191" s="10" t="s">
        <v>51130</v>
      </c>
      <c r="AF34191" s="10" t="s">
        <v>654</v>
      </c>
    </row>
    <row r="34192" spans="30:32" x14ac:dyDescent="0.2">
      <c r="AD34192" s="11" t="s">
        <v>51131</v>
      </c>
      <c r="AE34192" s="10" t="s">
        <v>51132</v>
      </c>
      <c r="AF34192" s="10" t="s">
        <v>654</v>
      </c>
    </row>
    <row r="34193" spans="30:32" x14ac:dyDescent="0.2">
      <c r="AD34193" s="11" t="s">
        <v>51133</v>
      </c>
      <c r="AE34193" s="10" t="s">
        <v>13935</v>
      </c>
      <c r="AF34193" s="10" t="s">
        <v>654</v>
      </c>
    </row>
    <row r="34194" spans="30:32" x14ac:dyDescent="0.2">
      <c r="AD34194" s="11" t="s">
        <v>51134</v>
      </c>
      <c r="AE34194" s="10" t="s">
        <v>51135</v>
      </c>
      <c r="AF34194" s="10" t="s">
        <v>654</v>
      </c>
    </row>
    <row r="34195" spans="30:32" x14ac:dyDescent="0.2">
      <c r="AD34195" s="11" t="s">
        <v>51136</v>
      </c>
      <c r="AE34195" s="10" t="s">
        <v>46084</v>
      </c>
      <c r="AF34195" s="10" t="s">
        <v>654</v>
      </c>
    </row>
    <row r="34196" spans="30:32" x14ac:dyDescent="0.2">
      <c r="AD34196" s="11" t="s">
        <v>51137</v>
      </c>
      <c r="AE34196" s="10" t="s">
        <v>40861</v>
      </c>
      <c r="AF34196" s="10" t="s">
        <v>654</v>
      </c>
    </row>
    <row r="34197" spans="30:32" x14ac:dyDescent="0.2">
      <c r="AD34197" s="11" t="s">
        <v>51138</v>
      </c>
      <c r="AE34197" s="10" t="s">
        <v>51139</v>
      </c>
      <c r="AF34197" s="10" t="s">
        <v>654</v>
      </c>
    </row>
    <row r="34198" spans="30:32" x14ac:dyDescent="0.2">
      <c r="AD34198" s="11" t="s">
        <v>51140</v>
      </c>
      <c r="AE34198" s="10" t="s">
        <v>21828</v>
      </c>
      <c r="AF34198" s="10" t="s">
        <v>654</v>
      </c>
    </row>
    <row r="34199" spans="30:32" x14ac:dyDescent="0.2">
      <c r="AD34199" s="11" t="s">
        <v>51141</v>
      </c>
      <c r="AE34199" s="10" t="s">
        <v>25003</v>
      </c>
      <c r="AF34199" s="10" t="s">
        <v>654</v>
      </c>
    </row>
    <row r="34200" spans="30:32" x14ac:dyDescent="0.2">
      <c r="AD34200" s="11" t="s">
        <v>51142</v>
      </c>
      <c r="AE34200" s="10" t="s">
        <v>25003</v>
      </c>
      <c r="AF34200" s="10" t="s">
        <v>654</v>
      </c>
    </row>
    <row r="34201" spans="30:32" x14ac:dyDescent="0.2">
      <c r="AD34201" s="11" t="s">
        <v>51143</v>
      </c>
      <c r="AE34201" s="10" t="s">
        <v>9687</v>
      </c>
      <c r="AF34201" s="10" t="s">
        <v>654</v>
      </c>
    </row>
    <row r="34202" spans="30:32" x14ac:dyDescent="0.2">
      <c r="AD34202" s="11" t="s">
        <v>51144</v>
      </c>
      <c r="AE34202" s="10" t="s">
        <v>18117</v>
      </c>
      <c r="AF34202" s="10" t="s">
        <v>654</v>
      </c>
    </row>
    <row r="34203" spans="30:32" x14ac:dyDescent="0.2">
      <c r="AD34203" s="11" t="s">
        <v>51145</v>
      </c>
      <c r="AE34203" s="10" t="s">
        <v>18117</v>
      </c>
      <c r="AF34203" s="10" t="s">
        <v>654</v>
      </c>
    </row>
    <row r="34204" spans="30:32" x14ac:dyDescent="0.2">
      <c r="AD34204" s="11" t="s">
        <v>51146</v>
      </c>
      <c r="AE34204" s="10" t="s">
        <v>18117</v>
      </c>
      <c r="AF34204" s="10" t="s">
        <v>654</v>
      </c>
    </row>
    <row r="34205" spans="30:32" x14ac:dyDescent="0.2">
      <c r="AD34205" s="11" t="s">
        <v>51147</v>
      </c>
      <c r="AE34205" s="10" t="s">
        <v>18117</v>
      </c>
      <c r="AF34205" s="10" t="s">
        <v>654</v>
      </c>
    </row>
    <row r="34206" spans="30:32" x14ac:dyDescent="0.2">
      <c r="AD34206" s="11" t="s">
        <v>51148</v>
      </c>
      <c r="AE34206" s="10" t="s">
        <v>6886</v>
      </c>
      <c r="AF34206" s="10" t="s">
        <v>654</v>
      </c>
    </row>
    <row r="34207" spans="30:32" x14ac:dyDescent="0.2">
      <c r="AD34207" s="11" t="s">
        <v>51149</v>
      </c>
      <c r="AE34207" s="10" t="s">
        <v>51150</v>
      </c>
      <c r="AF34207" s="10" t="s">
        <v>654</v>
      </c>
    </row>
    <row r="34208" spans="30:32" x14ac:dyDescent="0.2">
      <c r="AD34208" s="11" t="s">
        <v>51151</v>
      </c>
      <c r="AE34208" s="10" t="s">
        <v>8933</v>
      </c>
      <c r="AF34208" s="10" t="s">
        <v>654</v>
      </c>
    </row>
    <row r="34209" spans="30:32" x14ac:dyDescent="0.2">
      <c r="AD34209" s="11" t="s">
        <v>51152</v>
      </c>
      <c r="AE34209" s="10" t="s">
        <v>51153</v>
      </c>
      <c r="AF34209" s="10" t="s">
        <v>654</v>
      </c>
    </row>
    <row r="34210" spans="30:32" x14ac:dyDescent="0.2">
      <c r="AD34210" s="11" t="s">
        <v>51154</v>
      </c>
      <c r="AE34210" s="10" t="s">
        <v>12751</v>
      </c>
      <c r="AF34210" s="10" t="s">
        <v>654</v>
      </c>
    </row>
    <row r="34211" spans="30:32" x14ac:dyDescent="0.2">
      <c r="AD34211" s="11" t="s">
        <v>51155</v>
      </c>
      <c r="AE34211" s="10" t="s">
        <v>8938</v>
      </c>
      <c r="AF34211" s="10" t="s">
        <v>654</v>
      </c>
    </row>
    <row r="34212" spans="30:32" x14ac:dyDescent="0.2">
      <c r="AD34212" s="11" t="s">
        <v>51156</v>
      </c>
      <c r="AE34212" s="10" t="s">
        <v>18150</v>
      </c>
      <c r="AF34212" s="10" t="s">
        <v>654</v>
      </c>
    </row>
    <row r="34213" spans="30:32" x14ac:dyDescent="0.2">
      <c r="AD34213" s="11" t="s">
        <v>51157</v>
      </c>
      <c r="AE34213" s="10" t="s">
        <v>51158</v>
      </c>
      <c r="AF34213" s="10" t="s">
        <v>654</v>
      </c>
    </row>
    <row r="34214" spans="30:32" x14ac:dyDescent="0.2">
      <c r="AD34214" s="11" t="s">
        <v>51159</v>
      </c>
      <c r="AE34214" s="10" t="s">
        <v>4908</v>
      </c>
      <c r="AF34214" s="10" t="s">
        <v>654</v>
      </c>
    </row>
    <row r="34215" spans="30:32" x14ac:dyDescent="0.2">
      <c r="AD34215" s="11" t="s">
        <v>51160</v>
      </c>
      <c r="AE34215" s="10" t="s">
        <v>8948</v>
      </c>
      <c r="AF34215" s="10" t="s">
        <v>654</v>
      </c>
    </row>
    <row r="34216" spans="30:32" x14ac:dyDescent="0.2">
      <c r="AD34216" s="11" t="s">
        <v>51161</v>
      </c>
      <c r="AE34216" s="10" t="s">
        <v>25020</v>
      </c>
      <c r="AF34216" s="10" t="s">
        <v>654</v>
      </c>
    </row>
    <row r="34217" spans="30:32" x14ac:dyDescent="0.2">
      <c r="AD34217" s="11" t="s">
        <v>51162</v>
      </c>
      <c r="AE34217" s="10" t="s">
        <v>16720</v>
      </c>
      <c r="AF34217" s="10" t="s">
        <v>654</v>
      </c>
    </row>
    <row r="34218" spans="30:32" x14ac:dyDescent="0.2">
      <c r="AD34218" s="11" t="s">
        <v>51163</v>
      </c>
      <c r="AE34218" s="10" t="s">
        <v>31483</v>
      </c>
      <c r="AF34218" s="10" t="s">
        <v>654</v>
      </c>
    </row>
    <row r="34219" spans="30:32" x14ac:dyDescent="0.2">
      <c r="AD34219" s="11" t="s">
        <v>51164</v>
      </c>
      <c r="AE34219" s="10" t="s">
        <v>51165</v>
      </c>
      <c r="AF34219" s="10" t="s">
        <v>654</v>
      </c>
    </row>
    <row r="34220" spans="30:32" x14ac:dyDescent="0.2">
      <c r="AD34220" s="11" t="s">
        <v>51166</v>
      </c>
      <c r="AE34220" s="10" t="s">
        <v>9731</v>
      </c>
      <c r="AF34220" s="10" t="s">
        <v>654</v>
      </c>
    </row>
    <row r="34221" spans="30:32" x14ac:dyDescent="0.2">
      <c r="AD34221" s="11" t="s">
        <v>51167</v>
      </c>
      <c r="AE34221" s="10" t="s">
        <v>19325</v>
      </c>
      <c r="AF34221" s="10" t="s">
        <v>654</v>
      </c>
    </row>
    <row r="34222" spans="30:32" x14ac:dyDescent="0.2">
      <c r="AD34222" s="11" t="s">
        <v>51168</v>
      </c>
      <c r="AE34222" s="10" t="s">
        <v>1943</v>
      </c>
      <c r="AF34222" s="10" t="s">
        <v>654</v>
      </c>
    </row>
    <row r="34223" spans="30:32" x14ac:dyDescent="0.2">
      <c r="AD34223" s="11" t="s">
        <v>51169</v>
      </c>
      <c r="AE34223" s="10" t="s">
        <v>8969</v>
      </c>
      <c r="AF34223" s="10" t="s">
        <v>654</v>
      </c>
    </row>
    <row r="34224" spans="30:32" x14ac:dyDescent="0.2">
      <c r="AD34224" s="11" t="s">
        <v>51170</v>
      </c>
      <c r="AE34224" s="10" t="s">
        <v>51171</v>
      </c>
      <c r="AF34224" s="10" t="s">
        <v>654</v>
      </c>
    </row>
    <row r="34225" spans="30:32" x14ac:dyDescent="0.2">
      <c r="AD34225" s="11" t="s">
        <v>51172</v>
      </c>
      <c r="AE34225" s="10" t="s">
        <v>1270</v>
      </c>
      <c r="AF34225" s="10" t="s">
        <v>654</v>
      </c>
    </row>
    <row r="34226" spans="30:32" x14ac:dyDescent="0.2">
      <c r="AD34226" s="11" t="s">
        <v>51173</v>
      </c>
      <c r="AE34226" s="10" t="s">
        <v>51174</v>
      </c>
      <c r="AF34226" s="10" t="s">
        <v>654</v>
      </c>
    </row>
    <row r="34227" spans="30:32" x14ac:dyDescent="0.2">
      <c r="AD34227" s="11" t="s">
        <v>51175</v>
      </c>
      <c r="AE34227" s="10" t="s">
        <v>1948</v>
      </c>
      <c r="AF34227" s="10" t="s">
        <v>654</v>
      </c>
    </row>
    <row r="34228" spans="30:32" x14ac:dyDescent="0.2">
      <c r="AD34228" s="11" t="s">
        <v>51176</v>
      </c>
      <c r="AE34228" s="10" t="s">
        <v>51177</v>
      </c>
      <c r="AF34228" s="10" t="s">
        <v>654</v>
      </c>
    </row>
    <row r="34229" spans="30:32" x14ac:dyDescent="0.2">
      <c r="AD34229" s="11" t="s">
        <v>51178</v>
      </c>
      <c r="AE34229" s="10" t="s">
        <v>28767</v>
      </c>
      <c r="AF34229" s="10" t="s">
        <v>654</v>
      </c>
    </row>
    <row r="34230" spans="30:32" x14ac:dyDescent="0.2">
      <c r="AD34230" s="11" t="s">
        <v>51179</v>
      </c>
      <c r="AE34230" s="10" t="s">
        <v>6570</v>
      </c>
      <c r="AF34230" s="10" t="s">
        <v>654</v>
      </c>
    </row>
    <row r="34231" spans="30:32" x14ac:dyDescent="0.2">
      <c r="AD34231" s="11" t="s">
        <v>51180</v>
      </c>
      <c r="AE34231" s="10" t="s">
        <v>1958</v>
      </c>
      <c r="AF34231" s="10" t="s">
        <v>654</v>
      </c>
    </row>
    <row r="34232" spans="30:32" x14ac:dyDescent="0.2">
      <c r="AD34232" s="11" t="s">
        <v>51181</v>
      </c>
      <c r="AE34232" s="10" t="s">
        <v>51182</v>
      </c>
      <c r="AF34232" s="10" t="s">
        <v>654</v>
      </c>
    </row>
    <row r="34233" spans="30:32" x14ac:dyDescent="0.2">
      <c r="AD34233" s="11" t="s">
        <v>51183</v>
      </c>
      <c r="AE34233" s="10" t="s">
        <v>51184</v>
      </c>
      <c r="AF34233" s="10" t="s">
        <v>654</v>
      </c>
    </row>
    <row r="34234" spans="30:32" x14ac:dyDescent="0.2">
      <c r="AD34234" s="11" t="s">
        <v>51185</v>
      </c>
      <c r="AE34234" s="10" t="s">
        <v>51186</v>
      </c>
      <c r="AF34234" s="10" t="s">
        <v>654</v>
      </c>
    </row>
    <row r="34235" spans="30:32" x14ac:dyDescent="0.2">
      <c r="AD34235" s="11" t="s">
        <v>51187</v>
      </c>
      <c r="AE34235" s="10" t="s">
        <v>51188</v>
      </c>
      <c r="AF34235" s="10" t="s">
        <v>654</v>
      </c>
    </row>
    <row r="34236" spans="30:32" x14ac:dyDescent="0.2">
      <c r="AD34236" s="11" t="s">
        <v>51189</v>
      </c>
      <c r="AE34236" s="10" t="s">
        <v>51190</v>
      </c>
      <c r="AF34236" s="10" t="s">
        <v>654</v>
      </c>
    </row>
    <row r="34237" spans="30:32" x14ac:dyDescent="0.2">
      <c r="AD34237" s="11" t="s">
        <v>51191</v>
      </c>
      <c r="AE34237" s="10" t="s">
        <v>51192</v>
      </c>
      <c r="AF34237" s="10" t="s">
        <v>654</v>
      </c>
    </row>
    <row r="34238" spans="30:32" x14ac:dyDescent="0.2">
      <c r="AD34238" s="11" t="s">
        <v>51193</v>
      </c>
      <c r="AE34238" s="10" t="s">
        <v>51194</v>
      </c>
      <c r="AF34238" s="10" t="s">
        <v>654</v>
      </c>
    </row>
    <row r="34239" spans="30:32" x14ac:dyDescent="0.2">
      <c r="AD34239" s="11" t="s">
        <v>51195</v>
      </c>
      <c r="AE34239" s="10" t="s">
        <v>1969</v>
      </c>
      <c r="AF34239" s="10" t="s">
        <v>654</v>
      </c>
    </row>
    <row r="34240" spans="30:32" x14ac:dyDescent="0.2">
      <c r="AD34240" s="11" t="s">
        <v>51196</v>
      </c>
      <c r="AE34240" s="10" t="s">
        <v>20460</v>
      </c>
      <c r="AF34240" s="10" t="s">
        <v>654</v>
      </c>
    </row>
    <row r="34241" spans="30:32" x14ac:dyDescent="0.2">
      <c r="AD34241" s="11" t="s">
        <v>51197</v>
      </c>
      <c r="AE34241" s="10" t="s">
        <v>20460</v>
      </c>
      <c r="AF34241" s="10" t="s">
        <v>654</v>
      </c>
    </row>
    <row r="34242" spans="30:32" x14ac:dyDescent="0.2">
      <c r="AD34242" s="11" t="s">
        <v>51198</v>
      </c>
      <c r="AE34242" s="10" t="s">
        <v>20460</v>
      </c>
      <c r="AF34242" s="10" t="s">
        <v>654</v>
      </c>
    </row>
    <row r="34243" spans="30:32" x14ac:dyDescent="0.2">
      <c r="AD34243" s="11" t="s">
        <v>51199</v>
      </c>
      <c r="AE34243" s="10" t="s">
        <v>20460</v>
      </c>
      <c r="AF34243" s="10" t="s">
        <v>654</v>
      </c>
    </row>
    <row r="34244" spans="30:32" x14ac:dyDescent="0.2">
      <c r="AD34244" s="11" t="s">
        <v>51200</v>
      </c>
      <c r="AE34244" s="10" t="s">
        <v>20460</v>
      </c>
      <c r="AF34244" s="10" t="s">
        <v>654</v>
      </c>
    </row>
    <row r="34245" spans="30:32" x14ac:dyDescent="0.2">
      <c r="AD34245" s="11" t="s">
        <v>51201</v>
      </c>
      <c r="AE34245" s="10" t="s">
        <v>20460</v>
      </c>
      <c r="AF34245" s="10" t="s">
        <v>654</v>
      </c>
    </row>
    <row r="34246" spans="30:32" x14ac:dyDescent="0.2">
      <c r="AD34246" s="11" t="s">
        <v>51202</v>
      </c>
      <c r="AE34246" s="10" t="s">
        <v>23212</v>
      </c>
      <c r="AF34246" s="10" t="s">
        <v>654</v>
      </c>
    </row>
    <row r="34247" spans="30:32" x14ac:dyDescent="0.2">
      <c r="AD34247" s="11" t="s">
        <v>51203</v>
      </c>
      <c r="AE34247" s="10" t="s">
        <v>23212</v>
      </c>
      <c r="AF34247" s="10" t="s">
        <v>654</v>
      </c>
    </row>
    <row r="34248" spans="30:32" x14ac:dyDescent="0.2">
      <c r="AD34248" s="11" t="s">
        <v>51204</v>
      </c>
      <c r="AE34248" s="10" t="s">
        <v>23212</v>
      </c>
      <c r="AF34248" s="10" t="s">
        <v>654</v>
      </c>
    </row>
    <row r="34249" spans="30:32" x14ac:dyDescent="0.2">
      <c r="AD34249" s="11" t="s">
        <v>51205</v>
      </c>
      <c r="AE34249" s="10" t="s">
        <v>51206</v>
      </c>
      <c r="AF34249" s="10" t="s">
        <v>654</v>
      </c>
    </row>
    <row r="34250" spans="30:32" x14ac:dyDescent="0.2">
      <c r="AD34250" s="11" t="s">
        <v>51207</v>
      </c>
      <c r="AE34250" s="10" t="s">
        <v>51208</v>
      </c>
      <c r="AF34250" s="10" t="s">
        <v>654</v>
      </c>
    </row>
    <row r="34251" spans="30:32" x14ac:dyDescent="0.2">
      <c r="AD34251" s="11" t="s">
        <v>51209</v>
      </c>
      <c r="AE34251" s="10" t="s">
        <v>9766</v>
      </c>
      <c r="AF34251" s="10" t="s">
        <v>654</v>
      </c>
    </row>
    <row r="34252" spans="30:32" x14ac:dyDescent="0.2">
      <c r="AD34252" s="11" t="s">
        <v>51210</v>
      </c>
      <c r="AE34252" s="10" t="s">
        <v>32558</v>
      </c>
      <c r="AF34252" s="10" t="s">
        <v>654</v>
      </c>
    </row>
    <row r="34253" spans="30:32" x14ac:dyDescent="0.2">
      <c r="AD34253" s="11" t="s">
        <v>51211</v>
      </c>
      <c r="AE34253" s="10" t="s">
        <v>1282</v>
      </c>
      <c r="AF34253" s="10" t="s">
        <v>654</v>
      </c>
    </row>
    <row r="34254" spans="30:32" x14ac:dyDescent="0.2">
      <c r="AD34254" s="11" t="s">
        <v>51212</v>
      </c>
      <c r="AE34254" s="10" t="s">
        <v>51213</v>
      </c>
      <c r="AF34254" s="10" t="s">
        <v>654</v>
      </c>
    </row>
    <row r="34255" spans="30:32" x14ac:dyDescent="0.2">
      <c r="AD34255" s="11" t="s">
        <v>51214</v>
      </c>
      <c r="AE34255" s="10" t="s">
        <v>8015</v>
      </c>
      <c r="AF34255" s="10" t="s">
        <v>654</v>
      </c>
    </row>
    <row r="34256" spans="30:32" x14ac:dyDescent="0.2">
      <c r="AD34256" s="11" t="s">
        <v>51215</v>
      </c>
      <c r="AE34256" s="10" t="s">
        <v>18195</v>
      </c>
      <c r="AF34256" s="10" t="s">
        <v>654</v>
      </c>
    </row>
    <row r="34257" spans="30:32" x14ac:dyDescent="0.2">
      <c r="AD34257" s="11" t="s">
        <v>51216</v>
      </c>
      <c r="AE34257" s="10" t="s">
        <v>18197</v>
      </c>
      <c r="AF34257" s="10" t="s">
        <v>654</v>
      </c>
    </row>
    <row r="34258" spans="30:32" x14ac:dyDescent="0.2">
      <c r="AD34258" s="11" t="s">
        <v>51217</v>
      </c>
      <c r="AE34258" s="10" t="s">
        <v>1041</v>
      </c>
      <c r="AF34258" s="10" t="s">
        <v>654</v>
      </c>
    </row>
    <row r="34259" spans="30:32" x14ac:dyDescent="0.2">
      <c r="AD34259" s="11" t="s">
        <v>51218</v>
      </c>
      <c r="AE34259" s="10" t="s">
        <v>51219</v>
      </c>
      <c r="AF34259" s="10" t="s">
        <v>654</v>
      </c>
    </row>
    <row r="34260" spans="30:32" x14ac:dyDescent="0.2">
      <c r="AD34260" s="11" t="s">
        <v>51220</v>
      </c>
      <c r="AE34260" s="10" t="s">
        <v>51219</v>
      </c>
      <c r="AF34260" s="10" t="s">
        <v>654</v>
      </c>
    </row>
    <row r="34261" spans="30:32" x14ac:dyDescent="0.2">
      <c r="AD34261" s="11" t="s">
        <v>51221</v>
      </c>
      <c r="AE34261" s="10" t="s">
        <v>51222</v>
      </c>
      <c r="AF34261" s="10" t="s">
        <v>654</v>
      </c>
    </row>
    <row r="34262" spans="30:32" x14ac:dyDescent="0.2">
      <c r="AD34262" s="11" t="s">
        <v>51223</v>
      </c>
      <c r="AE34262" s="10" t="s">
        <v>51224</v>
      </c>
      <c r="AF34262" s="10" t="s">
        <v>654</v>
      </c>
    </row>
    <row r="34263" spans="30:32" x14ac:dyDescent="0.2">
      <c r="AD34263" s="11" t="s">
        <v>51225</v>
      </c>
      <c r="AE34263" s="10" t="s">
        <v>51226</v>
      </c>
      <c r="AF34263" s="10" t="s">
        <v>654</v>
      </c>
    </row>
    <row r="34264" spans="30:32" x14ac:dyDescent="0.2">
      <c r="AD34264" s="11" t="s">
        <v>51227</v>
      </c>
      <c r="AE34264" s="10" t="s">
        <v>51228</v>
      </c>
      <c r="AF34264" s="10" t="s">
        <v>654</v>
      </c>
    </row>
    <row r="34265" spans="30:32" x14ac:dyDescent="0.2">
      <c r="AD34265" s="11" t="s">
        <v>51229</v>
      </c>
      <c r="AE34265" s="10" t="s">
        <v>51228</v>
      </c>
      <c r="AF34265" s="10" t="s">
        <v>654</v>
      </c>
    </row>
    <row r="34266" spans="30:32" x14ac:dyDescent="0.2">
      <c r="AD34266" s="11" t="s">
        <v>51230</v>
      </c>
      <c r="AE34266" s="10" t="s">
        <v>9793</v>
      </c>
      <c r="AF34266" s="10" t="s">
        <v>654</v>
      </c>
    </row>
    <row r="34267" spans="30:32" x14ac:dyDescent="0.2">
      <c r="AD34267" s="11" t="s">
        <v>51231</v>
      </c>
      <c r="AE34267" s="10" t="s">
        <v>24406</v>
      </c>
      <c r="AF34267" s="10" t="s">
        <v>654</v>
      </c>
    </row>
    <row r="34268" spans="30:32" x14ac:dyDescent="0.2">
      <c r="AD34268" s="11" t="s">
        <v>51232</v>
      </c>
      <c r="AE34268" s="10" t="s">
        <v>51233</v>
      </c>
      <c r="AF34268" s="10" t="s">
        <v>654</v>
      </c>
    </row>
    <row r="34269" spans="30:32" x14ac:dyDescent="0.2">
      <c r="AD34269" s="11" t="s">
        <v>51234</v>
      </c>
      <c r="AE34269" s="10" t="s">
        <v>51235</v>
      </c>
      <c r="AF34269" s="10" t="s">
        <v>654</v>
      </c>
    </row>
    <row r="34270" spans="30:32" x14ac:dyDescent="0.2">
      <c r="AD34270" s="11" t="s">
        <v>51236</v>
      </c>
      <c r="AE34270" s="10" t="s">
        <v>51237</v>
      </c>
      <c r="AF34270" s="10" t="s">
        <v>654</v>
      </c>
    </row>
    <row r="34271" spans="30:32" x14ac:dyDescent="0.2">
      <c r="AD34271" s="11" t="s">
        <v>51238</v>
      </c>
      <c r="AE34271" s="10" t="s">
        <v>9809</v>
      </c>
      <c r="AF34271" s="10" t="s">
        <v>654</v>
      </c>
    </row>
    <row r="34272" spans="30:32" x14ac:dyDescent="0.2">
      <c r="AD34272" s="11" t="s">
        <v>51239</v>
      </c>
      <c r="AE34272" s="10" t="s">
        <v>4941</v>
      </c>
      <c r="AF34272" s="10" t="s">
        <v>654</v>
      </c>
    </row>
    <row r="34273" spans="30:32" x14ac:dyDescent="0.2">
      <c r="AD34273" s="11" t="s">
        <v>51240</v>
      </c>
      <c r="AE34273" s="10" t="s">
        <v>51241</v>
      </c>
      <c r="AF34273" s="10" t="s">
        <v>654</v>
      </c>
    </row>
    <row r="34274" spans="30:32" x14ac:dyDescent="0.2">
      <c r="AD34274" s="11" t="s">
        <v>51242</v>
      </c>
      <c r="AE34274" s="10" t="s">
        <v>51243</v>
      </c>
      <c r="AF34274" s="10" t="s">
        <v>654</v>
      </c>
    </row>
    <row r="34275" spans="30:32" x14ac:dyDescent="0.2">
      <c r="AD34275" s="11" t="s">
        <v>51244</v>
      </c>
      <c r="AE34275" s="10" t="s">
        <v>51245</v>
      </c>
      <c r="AF34275" s="10" t="s">
        <v>654</v>
      </c>
    </row>
    <row r="34276" spans="30:32" x14ac:dyDescent="0.2">
      <c r="AD34276" s="11" t="s">
        <v>51246</v>
      </c>
      <c r="AE34276" s="10" t="s">
        <v>2016</v>
      </c>
      <c r="AF34276" s="10" t="s">
        <v>654</v>
      </c>
    </row>
    <row r="34277" spans="30:32" x14ac:dyDescent="0.2">
      <c r="AD34277" s="11" t="s">
        <v>51247</v>
      </c>
      <c r="AE34277" s="10" t="s">
        <v>43159</v>
      </c>
      <c r="AF34277" s="10" t="s">
        <v>654</v>
      </c>
    </row>
    <row r="34278" spans="30:32" x14ac:dyDescent="0.2">
      <c r="AD34278" s="11" t="s">
        <v>51248</v>
      </c>
      <c r="AE34278" s="10" t="s">
        <v>9008</v>
      </c>
      <c r="AF34278" s="10" t="s">
        <v>654</v>
      </c>
    </row>
    <row r="34279" spans="30:32" x14ac:dyDescent="0.2">
      <c r="AD34279" s="11" t="s">
        <v>51249</v>
      </c>
      <c r="AE34279" s="10" t="s">
        <v>23534</v>
      </c>
      <c r="AF34279" s="10" t="s">
        <v>654</v>
      </c>
    </row>
    <row r="34280" spans="30:32" x14ac:dyDescent="0.2">
      <c r="AD34280" s="11" t="s">
        <v>51250</v>
      </c>
      <c r="AE34280" s="10" t="s">
        <v>51251</v>
      </c>
      <c r="AF34280" s="10" t="s">
        <v>654</v>
      </c>
    </row>
    <row r="34281" spans="30:32" x14ac:dyDescent="0.2">
      <c r="AD34281" s="11" t="s">
        <v>51252</v>
      </c>
      <c r="AE34281" s="10" t="s">
        <v>51253</v>
      </c>
      <c r="AF34281" s="10" t="s">
        <v>654</v>
      </c>
    </row>
    <row r="34282" spans="30:32" x14ac:dyDescent="0.2">
      <c r="AD34282" s="11" t="s">
        <v>51254</v>
      </c>
      <c r="AE34282" s="10" t="s">
        <v>3862</v>
      </c>
      <c r="AF34282" s="10" t="s">
        <v>654</v>
      </c>
    </row>
    <row r="34283" spans="30:32" x14ac:dyDescent="0.2">
      <c r="AD34283" s="11" t="s">
        <v>51255</v>
      </c>
      <c r="AE34283" s="10" t="s">
        <v>51256</v>
      </c>
      <c r="AF34283" s="10" t="s">
        <v>654</v>
      </c>
    </row>
    <row r="34284" spans="30:32" x14ac:dyDescent="0.2">
      <c r="AD34284" s="11" t="s">
        <v>51257</v>
      </c>
      <c r="AE34284" s="10" t="s">
        <v>51258</v>
      </c>
      <c r="AF34284" s="10" t="s">
        <v>654</v>
      </c>
    </row>
    <row r="34285" spans="30:32" x14ac:dyDescent="0.2">
      <c r="AD34285" s="11" t="s">
        <v>51259</v>
      </c>
      <c r="AE34285" s="10" t="s">
        <v>51260</v>
      </c>
      <c r="AF34285" s="10" t="s">
        <v>654</v>
      </c>
    </row>
    <row r="34286" spans="30:32" x14ac:dyDescent="0.2">
      <c r="AD34286" s="11" t="s">
        <v>51261</v>
      </c>
      <c r="AE34286" s="10" t="s">
        <v>20525</v>
      </c>
      <c r="AF34286" s="10" t="s">
        <v>654</v>
      </c>
    </row>
    <row r="34287" spans="30:32" x14ac:dyDescent="0.2">
      <c r="AD34287" s="11" t="s">
        <v>51262</v>
      </c>
      <c r="AE34287" s="10" t="s">
        <v>51263</v>
      </c>
      <c r="AF34287" s="10" t="s">
        <v>654</v>
      </c>
    </row>
    <row r="34288" spans="30:32" x14ac:dyDescent="0.2">
      <c r="AD34288" s="11" t="s">
        <v>51264</v>
      </c>
      <c r="AE34288" s="10" t="s">
        <v>51265</v>
      </c>
      <c r="AF34288" s="10" t="s">
        <v>654</v>
      </c>
    </row>
    <row r="34289" spans="30:32" x14ac:dyDescent="0.2">
      <c r="AD34289" s="11" t="s">
        <v>51266</v>
      </c>
      <c r="AE34289" s="10" t="s">
        <v>5726</v>
      </c>
      <c r="AF34289" s="10" t="s">
        <v>654</v>
      </c>
    </row>
    <row r="34290" spans="30:32" x14ac:dyDescent="0.2">
      <c r="AD34290" s="11" t="s">
        <v>51267</v>
      </c>
      <c r="AE34290" s="10" t="s">
        <v>33534</v>
      </c>
      <c r="AF34290" s="10" t="s">
        <v>654</v>
      </c>
    </row>
    <row r="34291" spans="30:32" x14ac:dyDescent="0.2">
      <c r="AD34291" s="11" t="s">
        <v>51268</v>
      </c>
      <c r="AE34291" s="10" t="s">
        <v>1388</v>
      </c>
      <c r="AF34291" s="10" t="s">
        <v>654</v>
      </c>
    </row>
    <row r="34292" spans="30:32" x14ac:dyDescent="0.2">
      <c r="AD34292" s="11" t="s">
        <v>51269</v>
      </c>
      <c r="AE34292" s="10" t="s">
        <v>51270</v>
      </c>
      <c r="AF34292" s="10" t="s">
        <v>654</v>
      </c>
    </row>
    <row r="34293" spans="30:32" x14ac:dyDescent="0.2">
      <c r="AD34293" s="11" t="s">
        <v>51271</v>
      </c>
      <c r="AE34293" s="10" t="s">
        <v>27144</v>
      </c>
      <c r="AF34293" s="10" t="s">
        <v>654</v>
      </c>
    </row>
    <row r="34294" spans="30:32" x14ac:dyDescent="0.2">
      <c r="AD34294" s="11" t="s">
        <v>51272</v>
      </c>
      <c r="AE34294" s="10" t="s">
        <v>51273</v>
      </c>
      <c r="AF34294" s="10" t="s">
        <v>654</v>
      </c>
    </row>
    <row r="34295" spans="30:32" x14ac:dyDescent="0.2">
      <c r="AD34295" s="11" t="s">
        <v>51274</v>
      </c>
      <c r="AE34295" s="10" t="s">
        <v>51275</v>
      </c>
      <c r="AF34295" s="10" t="s">
        <v>654</v>
      </c>
    </row>
    <row r="34296" spans="30:32" x14ac:dyDescent="0.2">
      <c r="AD34296" s="11" t="s">
        <v>51276</v>
      </c>
      <c r="AE34296" s="10" t="s">
        <v>51277</v>
      </c>
      <c r="AF34296" s="10" t="s">
        <v>654</v>
      </c>
    </row>
    <row r="34297" spans="30:32" x14ac:dyDescent="0.2">
      <c r="AD34297" s="11" t="s">
        <v>51278</v>
      </c>
      <c r="AE34297" s="10" t="s">
        <v>9067</v>
      </c>
      <c r="AF34297" s="10" t="s">
        <v>654</v>
      </c>
    </row>
    <row r="34298" spans="30:32" x14ac:dyDescent="0.2">
      <c r="AD34298" s="11" t="s">
        <v>51279</v>
      </c>
      <c r="AE34298" s="10" t="s">
        <v>51280</v>
      </c>
      <c r="AF34298" s="10" t="s">
        <v>654</v>
      </c>
    </row>
    <row r="34299" spans="30:32" x14ac:dyDescent="0.2">
      <c r="AD34299" s="11" t="s">
        <v>51281</v>
      </c>
      <c r="AE34299" s="10" t="s">
        <v>9891</v>
      </c>
      <c r="AF34299" s="10" t="s">
        <v>654</v>
      </c>
    </row>
    <row r="34300" spans="30:32" x14ac:dyDescent="0.2">
      <c r="AD34300" s="11" t="s">
        <v>51282</v>
      </c>
      <c r="AE34300" s="10" t="s">
        <v>51283</v>
      </c>
      <c r="AF34300" s="10" t="s">
        <v>654</v>
      </c>
    </row>
    <row r="34301" spans="30:32" x14ac:dyDescent="0.2">
      <c r="AD34301" s="11" t="s">
        <v>51284</v>
      </c>
      <c r="AE34301" s="10" t="s">
        <v>3048</v>
      </c>
      <c r="AF34301" s="10" t="s">
        <v>654</v>
      </c>
    </row>
    <row r="34302" spans="30:32" x14ac:dyDescent="0.2">
      <c r="AD34302" s="11" t="s">
        <v>51285</v>
      </c>
      <c r="AE34302" s="10" t="s">
        <v>51286</v>
      </c>
      <c r="AF34302" s="10" t="s">
        <v>654</v>
      </c>
    </row>
    <row r="34303" spans="30:32" x14ac:dyDescent="0.2">
      <c r="AD34303" s="11" t="s">
        <v>51287</v>
      </c>
      <c r="AE34303" s="10" t="s">
        <v>45187</v>
      </c>
      <c r="AF34303" s="10" t="s">
        <v>654</v>
      </c>
    </row>
    <row r="34304" spans="30:32" x14ac:dyDescent="0.2">
      <c r="AD34304" s="11" t="s">
        <v>51288</v>
      </c>
      <c r="AE34304" s="10" t="s">
        <v>51289</v>
      </c>
      <c r="AF34304" s="10" t="s">
        <v>654</v>
      </c>
    </row>
    <row r="34305" spans="30:32" x14ac:dyDescent="0.2">
      <c r="AD34305" s="11" t="s">
        <v>51290</v>
      </c>
      <c r="AE34305" s="10" t="s">
        <v>51291</v>
      </c>
      <c r="AF34305" s="10" t="s">
        <v>654</v>
      </c>
    </row>
    <row r="34306" spans="30:32" x14ac:dyDescent="0.2">
      <c r="AD34306" s="11" t="s">
        <v>51292</v>
      </c>
      <c r="AE34306" s="10" t="s">
        <v>18286</v>
      </c>
      <c r="AF34306" s="10" t="s">
        <v>654</v>
      </c>
    </row>
    <row r="34307" spans="30:32" x14ac:dyDescent="0.2">
      <c r="AD34307" s="11" t="s">
        <v>51293</v>
      </c>
      <c r="AE34307" s="10" t="s">
        <v>32224</v>
      </c>
      <c r="AF34307" s="10" t="s">
        <v>654</v>
      </c>
    </row>
    <row r="34308" spans="30:32" x14ac:dyDescent="0.2">
      <c r="AD34308" s="11" t="s">
        <v>51294</v>
      </c>
      <c r="AE34308" s="10" t="s">
        <v>51295</v>
      </c>
      <c r="AF34308" s="10" t="s">
        <v>654</v>
      </c>
    </row>
    <row r="34309" spans="30:32" x14ac:dyDescent="0.2">
      <c r="AD34309" s="11" t="s">
        <v>51296</v>
      </c>
      <c r="AE34309" s="10" t="s">
        <v>51297</v>
      </c>
      <c r="AF34309" s="10" t="s">
        <v>654</v>
      </c>
    </row>
    <row r="34310" spans="30:32" x14ac:dyDescent="0.2">
      <c r="AD34310" s="11" t="s">
        <v>51298</v>
      </c>
      <c r="AE34310" s="10" t="s">
        <v>51299</v>
      </c>
      <c r="AF34310" s="10" t="s">
        <v>654</v>
      </c>
    </row>
    <row r="34311" spans="30:32" x14ac:dyDescent="0.2">
      <c r="AD34311" s="11" t="s">
        <v>51300</v>
      </c>
      <c r="AE34311" s="10" t="s">
        <v>51301</v>
      </c>
      <c r="AF34311" s="10" t="s">
        <v>654</v>
      </c>
    </row>
    <row r="34312" spans="30:32" x14ac:dyDescent="0.2">
      <c r="AD34312" s="11" t="s">
        <v>51302</v>
      </c>
      <c r="AE34312" s="10" t="s">
        <v>51303</v>
      </c>
      <c r="AF34312" s="10" t="s">
        <v>654</v>
      </c>
    </row>
    <row r="34313" spans="30:32" x14ac:dyDescent="0.2">
      <c r="AD34313" s="11" t="s">
        <v>51304</v>
      </c>
      <c r="AE34313" s="10" t="s">
        <v>20563</v>
      </c>
      <c r="AF34313" s="10" t="s">
        <v>654</v>
      </c>
    </row>
    <row r="34314" spans="30:32" x14ac:dyDescent="0.2">
      <c r="AD34314" s="11" t="s">
        <v>51305</v>
      </c>
      <c r="AE34314" s="10" t="s">
        <v>49682</v>
      </c>
      <c r="AF34314" s="10" t="s">
        <v>654</v>
      </c>
    </row>
    <row r="34315" spans="30:32" x14ac:dyDescent="0.2">
      <c r="AD34315" s="11" t="s">
        <v>51306</v>
      </c>
      <c r="AE34315" s="10" t="s">
        <v>39159</v>
      </c>
      <c r="AF34315" s="10" t="s">
        <v>654</v>
      </c>
    </row>
    <row r="34316" spans="30:32" x14ac:dyDescent="0.2">
      <c r="AD34316" s="11" t="s">
        <v>51307</v>
      </c>
      <c r="AE34316" s="10" t="s">
        <v>8482</v>
      </c>
      <c r="AF34316" s="10" t="s">
        <v>654</v>
      </c>
    </row>
    <row r="34317" spans="30:32" x14ac:dyDescent="0.2">
      <c r="AD34317" s="11" t="s">
        <v>51308</v>
      </c>
      <c r="AE34317" s="10" t="s">
        <v>51309</v>
      </c>
      <c r="AF34317" s="10" t="s">
        <v>654</v>
      </c>
    </row>
    <row r="34318" spans="30:32" x14ac:dyDescent="0.2">
      <c r="AD34318" s="11" t="s">
        <v>51310</v>
      </c>
      <c r="AE34318" s="10" t="s">
        <v>41339</v>
      </c>
      <c r="AF34318" s="10" t="s">
        <v>654</v>
      </c>
    </row>
    <row r="34319" spans="30:32" x14ac:dyDescent="0.2">
      <c r="AD34319" s="11" t="s">
        <v>51311</v>
      </c>
      <c r="AE34319" s="10" t="s">
        <v>27991</v>
      </c>
      <c r="AF34319" s="10" t="s">
        <v>654</v>
      </c>
    </row>
    <row r="34320" spans="30:32" x14ac:dyDescent="0.2">
      <c r="AD34320" s="11" t="s">
        <v>51312</v>
      </c>
      <c r="AE34320" s="10" t="s">
        <v>9927</v>
      </c>
      <c r="AF34320" s="10" t="s">
        <v>654</v>
      </c>
    </row>
    <row r="34321" spans="30:32" x14ac:dyDescent="0.2">
      <c r="AD34321" s="11" t="s">
        <v>51313</v>
      </c>
      <c r="AE34321" s="10" t="s">
        <v>46970</v>
      </c>
      <c r="AF34321" s="10" t="s">
        <v>654</v>
      </c>
    </row>
    <row r="34322" spans="30:32" x14ac:dyDescent="0.2">
      <c r="AD34322" s="11" t="s">
        <v>51314</v>
      </c>
      <c r="AE34322" s="10" t="s">
        <v>6574</v>
      </c>
      <c r="AF34322" s="10" t="s">
        <v>654</v>
      </c>
    </row>
    <row r="34323" spans="30:32" x14ac:dyDescent="0.2">
      <c r="AD34323" s="11" t="s">
        <v>51315</v>
      </c>
      <c r="AE34323" s="10" t="s">
        <v>51316</v>
      </c>
      <c r="AF34323" s="10" t="s">
        <v>654</v>
      </c>
    </row>
    <row r="34324" spans="30:32" x14ac:dyDescent="0.2">
      <c r="AD34324" s="11" t="s">
        <v>51317</v>
      </c>
      <c r="AE34324" s="10" t="s">
        <v>3383</v>
      </c>
      <c r="AF34324" s="10" t="s">
        <v>654</v>
      </c>
    </row>
    <row r="34325" spans="30:32" x14ac:dyDescent="0.2">
      <c r="AD34325" s="11" t="s">
        <v>51318</v>
      </c>
      <c r="AE34325" s="10" t="s">
        <v>27173</v>
      </c>
      <c r="AF34325" s="10" t="s">
        <v>654</v>
      </c>
    </row>
    <row r="34326" spans="30:32" x14ac:dyDescent="0.2">
      <c r="AD34326" s="11" t="s">
        <v>51319</v>
      </c>
      <c r="AE34326" s="10" t="s">
        <v>51320</v>
      </c>
      <c r="AF34326" s="10" t="s">
        <v>654</v>
      </c>
    </row>
    <row r="34327" spans="30:32" x14ac:dyDescent="0.2">
      <c r="AD34327" s="11" t="s">
        <v>51321</v>
      </c>
      <c r="AE34327" s="10" t="s">
        <v>1420</v>
      </c>
      <c r="AF34327" s="10" t="s">
        <v>654</v>
      </c>
    </row>
    <row r="34328" spans="30:32" x14ac:dyDescent="0.2">
      <c r="AD34328" s="11" t="s">
        <v>51322</v>
      </c>
      <c r="AE34328" s="10" t="s">
        <v>51323</v>
      </c>
      <c r="AF34328" s="10" t="s">
        <v>654</v>
      </c>
    </row>
    <row r="34329" spans="30:32" x14ac:dyDescent="0.2">
      <c r="AD34329" s="11" t="s">
        <v>51324</v>
      </c>
      <c r="AE34329" s="10" t="s">
        <v>51325</v>
      </c>
      <c r="AF34329" s="10" t="s">
        <v>654</v>
      </c>
    </row>
    <row r="34330" spans="30:32" x14ac:dyDescent="0.2">
      <c r="AD34330" s="11" t="s">
        <v>51326</v>
      </c>
      <c r="AE34330" s="10" t="s">
        <v>18305</v>
      </c>
      <c r="AF34330" s="10" t="s">
        <v>654</v>
      </c>
    </row>
    <row r="34331" spans="30:32" x14ac:dyDescent="0.2">
      <c r="AD34331" s="11" t="s">
        <v>51327</v>
      </c>
      <c r="AE34331" s="10" t="s">
        <v>20609</v>
      </c>
      <c r="AF34331" s="10" t="s">
        <v>654</v>
      </c>
    </row>
    <row r="34332" spans="30:32" x14ac:dyDescent="0.2">
      <c r="AD34332" s="11" t="s">
        <v>51328</v>
      </c>
      <c r="AE34332" s="10" t="s">
        <v>7143</v>
      </c>
      <c r="AF34332" s="10" t="s">
        <v>654</v>
      </c>
    </row>
    <row r="34333" spans="30:32" x14ac:dyDescent="0.2">
      <c r="AD34333" s="11" t="s">
        <v>51329</v>
      </c>
      <c r="AE34333" s="10" t="s">
        <v>11597</v>
      </c>
      <c r="AF34333" s="10" t="s">
        <v>654</v>
      </c>
    </row>
    <row r="34334" spans="30:32" x14ac:dyDescent="0.2">
      <c r="AD34334" s="11" t="s">
        <v>51330</v>
      </c>
      <c r="AE34334" s="10" t="s">
        <v>7160</v>
      </c>
      <c r="AF34334" s="10" t="s">
        <v>654</v>
      </c>
    </row>
    <row r="34335" spans="30:32" x14ac:dyDescent="0.2">
      <c r="AD34335" s="11" t="s">
        <v>51331</v>
      </c>
      <c r="AE34335" s="10" t="s">
        <v>13557</v>
      </c>
      <c r="AF34335" s="10" t="s">
        <v>654</v>
      </c>
    </row>
    <row r="34336" spans="30:32" x14ac:dyDescent="0.2">
      <c r="AD34336" s="11" t="s">
        <v>51332</v>
      </c>
      <c r="AE34336" s="10" t="s">
        <v>51333</v>
      </c>
      <c r="AF34336" s="10" t="s">
        <v>654</v>
      </c>
    </row>
    <row r="34337" spans="30:32" x14ac:dyDescent="0.2">
      <c r="AD34337" s="11" t="s">
        <v>51334</v>
      </c>
      <c r="AE34337" s="10" t="s">
        <v>18383</v>
      </c>
      <c r="AF34337" s="10" t="s">
        <v>654</v>
      </c>
    </row>
    <row r="34338" spans="30:32" x14ac:dyDescent="0.2">
      <c r="AD34338" s="11" t="s">
        <v>51335</v>
      </c>
      <c r="AE34338" s="10" t="s">
        <v>39179</v>
      </c>
      <c r="AF34338" s="10" t="s">
        <v>654</v>
      </c>
    </row>
    <row r="34339" spans="30:32" x14ac:dyDescent="0.2">
      <c r="AD34339" s="11" t="s">
        <v>51336</v>
      </c>
      <c r="AE34339" s="10" t="s">
        <v>37495</v>
      </c>
      <c r="AF34339" s="10" t="s">
        <v>654</v>
      </c>
    </row>
    <row r="34340" spans="30:32" x14ac:dyDescent="0.2">
      <c r="AD34340" s="11" t="s">
        <v>51337</v>
      </c>
      <c r="AE34340" s="10" t="s">
        <v>51338</v>
      </c>
      <c r="AF34340" s="10" t="s">
        <v>654</v>
      </c>
    </row>
    <row r="34341" spans="30:32" x14ac:dyDescent="0.2">
      <c r="AD34341" s="11" t="s">
        <v>51339</v>
      </c>
      <c r="AE34341" s="10" t="s">
        <v>28017</v>
      </c>
      <c r="AF34341" s="10" t="s">
        <v>654</v>
      </c>
    </row>
    <row r="34342" spans="30:32" x14ac:dyDescent="0.2">
      <c r="AD34342" s="11" t="s">
        <v>51340</v>
      </c>
      <c r="AE34342" s="10" t="s">
        <v>51341</v>
      </c>
      <c r="AF34342" s="10" t="s">
        <v>654</v>
      </c>
    </row>
    <row r="34343" spans="30:32" x14ac:dyDescent="0.2">
      <c r="AD34343" s="11" t="s">
        <v>51342</v>
      </c>
      <c r="AE34343" s="10" t="s">
        <v>7181</v>
      </c>
      <c r="AF34343" s="10" t="s">
        <v>654</v>
      </c>
    </row>
    <row r="34344" spans="30:32" x14ac:dyDescent="0.2">
      <c r="AD34344" s="11" t="s">
        <v>51343</v>
      </c>
      <c r="AE34344" s="10" t="s">
        <v>51344</v>
      </c>
      <c r="AF34344" s="10" t="s">
        <v>654</v>
      </c>
    </row>
    <row r="34345" spans="30:32" x14ac:dyDescent="0.2">
      <c r="AD34345" s="11" t="s">
        <v>51345</v>
      </c>
      <c r="AE34345" s="10" t="s">
        <v>7183</v>
      </c>
      <c r="AF34345" s="10" t="s">
        <v>654</v>
      </c>
    </row>
    <row r="34346" spans="30:32" x14ac:dyDescent="0.2">
      <c r="AD34346" s="11" t="s">
        <v>51346</v>
      </c>
      <c r="AE34346" s="10" t="s">
        <v>51347</v>
      </c>
      <c r="AF34346" s="10" t="s">
        <v>654</v>
      </c>
    </row>
    <row r="34347" spans="30:32" x14ac:dyDescent="0.2">
      <c r="AD34347" s="11" t="s">
        <v>51348</v>
      </c>
      <c r="AE34347" s="10" t="s">
        <v>2918</v>
      </c>
      <c r="AF34347" s="10" t="s">
        <v>654</v>
      </c>
    </row>
    <row r="34348" spans="30:32" x14ac:dyDescent="0.2">
      <c r="AD34348" s="11" t="s">
        <v>51349</v>
      </c>
      <c r="AE34348" s="10" t="s">
        <v>51350</v>
      </c>
      <c r="AF34348" s="10" t="s">
        <v>654</v>
      </c>
    </row>
    <row r="34349" spans="30:32" x14ac:dyDescent="0.2">
      <c r="AD34349" s="11" t="s">
        <v>51351</v>
      </c>
      <c r="AE34349" s="10" t="s">
        <v>51352</v>
      </c>
      <c r="AF34349" s="10" t="s">
        <v>654</v>
      </c>
    </row>
    <row r="34350" spans="30:32" x14ac:dyDescent="0.2">
      <c r="AD34350" s="11" t="s">
        <v>51353</v>
      </c>
      <c r="AE34350" s="10" t="s">
        <v>51354</v>
      </c>
      <c r="AF34350" s="10" t="s">
        <v>654</v>
      </c>
    </row>
    <row r="34351" spans="30:32" x14ac:dyDescent="0.2">
      <c r="AD34351" s="11" t="s">
        <v>51355</v>
      </c>
      <c r="AE34351" s="10" t="s">
        <v>51356</v>
      </c>
      <c r="AF34351" s="10" t="s">
        <v>654</v>
      </c>
    </row>
    <row r="34352" spans="30:32" x14ac:dyDescent="0.2">
      <c r="AD34352" s="11" t="s">
        <v>51357</v>
      </c>
      <c r="AE34352" s="10" t="s">
        <v>10010</v>
      </c>
      <c r="AF34352" s="10" t="s">
        <v>654</v>
      </c>
    </row>
    <row r="34353" spans="30:32" x14ac:dyDescent="0.2">
      <c r="AD34353" s="11" t="s">
        <v>51358</v>
      </c>
      <c r="AE34353" s="10" t="s">
        <v>23263</v>
      </c>
      <c r="AF34353" s="10" t="s">
        <v>654</v>
      </c>
    </row>
    <row r="34354" spans="30:32" x14ac:dyDescent="0.2">
      <c r="AD34354" s="11" t="s">
        <v>51359</v>
      </c>
      <c r="AE34354" s="10" t="s">
        <v>27646</v>
      </c>
      <c r="AF34354" s="10" t="s">
        <v>654</v>
      </c>
    </row>
    <row r="34355" spans="30:32" x14ac:dyDescent="0.2">
      <c r="AD34355" s="11" t="s">
        <v>51360</v>
      </c>
      <c r="AE34355" s="10" t="s">
        <v>49720</v>
      </c>
      <c r="AF34355" s="10" t="s">
        <v>654</v>
      </c>
    </row>
    <row r="34356" spans="30:32" x14ac:dyDescent="0.2">
      <c r="AD34356" s="11" t="s">
        <v>51361</v>
      </c>
      <c r="AE34356" s="10" t="s">
        <v>51362</v>
      </c>
      <c r="AF34356" s="10" t="s">
        <v>654</v>
      </c>
    </row>
    <row r="34357" spans="30:32" x14ac:dyDescent="0.2">
      <c r="AD34357" s="11" t="s">
        <v>51363</v>
      </c>
      <c r="AE34357" s="10" t="s">
        <v>11624</v>
      </c>
      <c r="AF34357" s="10" t="s">
        <v>654</v>
      </c>
    </row>
    <row r="34358" spans="30:32" x14ac:dyDescent="0.2">
      <c r="AD34358" s="11" t="s">
        <v>51364</v>
      </c>
      <c r="AE34358" s="10" t="s">
        <v>51365</v>
      </c>
      <c r="AF34358" s="10" t="s">
        <v>654</v>
      </c>
    </row>
    <row r="34359" spans="30:32" x14ac:dyDescent="0.2">
      <c r="AD34359" s="11" t="s">
        <v>51366</v>
      </c>
      <c r="AE34359" s="10" t="s">
        <v>24483</v>
      </c>
      <c r="AF34359" s="10" t="s">
        <v>654</v>
      </c>
    </row>
    <row r="34360" spans="30:32" x14ac:dyDescent="0.2">
      <c r="AD34360" s="11" t="s">
        <v>51367</v>
      </c>
      <c r="AE34360" s="10" t="s">
        <v>51368</v>
      </c>
      <c r="AF34360" s="10" t="s">
        <v>654</v>
      </c>
    </row>
    <row r="34361" spans="30:32" x14ac:dyDescent="0.2">
      <c r="AD34361" s="11" t="s">
        <v>51369</v>
      </c>
      <c r="AE34361" s="10" t="s">
        <v>51370</v>
      </c>
      <c r="AF34361" s="10" t="s">
        <v>654</v>
      </c>
    </row>
    <row r="34362" spans="30:32" x14ac:dyDescent="0.2">
      <c r="AD34362" s="11" t="s">
        <v>51371</v>
      </c>
      <c r="AE34362" s="10" t="s">
        <v>28043</v>
      </c>
      <c r="AF34362" s="10" t="s">
        <v>654</v>
      </c>
    </row>
    <row r="34363" spans="30:32" x14ac:dyDescent="0.2">
      <c r="AD34363" s="11" t="s">
        <v>51372</v>
      </c>
      <c r="AE34363" s="10" t="s">
        <v>16999</v>
      </c>
      <c r="AF34363" s="10" t="s">
        <v>654</v>
      </c>
    </row>
    <row r="34364" spans="30:32" x14ac:dyDescent="0.2">
      <c r="AD34364" s="11" t="s">
        <v>51373</v>
      </c>
      <c r="AE34364" s="10" t="s">
        <v>51374</v>
      </c>
      <c r="AF34364" s="10" t="s">
        <v>654</v>
      </c>
    </row>
    <row r="34365" spans="30:32" x14ac:dyDescent="0.2">
      <c r="AD34365" s="11" t="s">
        <v>51375</v>
      </c>
      <c r="AE34365" s="10" t="s">
        <v>35750</v>
      </c>
      <c r="AF34365" s="10" t="s">
        <v>654</v>
      </c>
    </row>
    <row r="34366" spans="30:32" x14ac:dyDescent="0.2">
      <c r="AD34366" s="11" t="s">
        <v>51376</v>
      </c>
      <c r="AE34366" s="10" t="s">
        <v>9149</v>
      </c>
      <c r="AF34366" s="10" t="s">
        <v>654</v>
      </c>
    </row>
    <row r="34367" spans="30:32" x14ac:dyDescent="0.2">
      <c r="AD34367" s="11" t="s">
        <v>51377</v>
      </c>
      <c r="AE34367" s="10" t="s">
        <v>15657</v>
      </c>
      <c r="AF34367" s="10" t="s">
        <v>654</v>
      </c>
    </row>
    <row r="34368" spans="30:32" x14ac:dyDescent="0.2">
      <c r="AD34368" s="11" t="s">
        <v>51378</v>
      </c>
      <c r="AE34368" s="10" t="s">
        <v>51379</v>
      </c>
      <c r="AF34368" s="10" t="s">
        <v>654</v>
      </c>
    </row>
    <row r="34369" spans="30:32" x14ac:dyDescent="0.2">
      <c r="AD34369" s="11" t="s">
        <v>51380</v>
      </c>
      <c r="AE34369" s="10" t="s">
        <v>51381</v>
      </c>
      <c r="AF34369" s="10" t="s">
        <v>654</v>
      </c>
    </row>
    <row r="34370" spans="30:32" x14ac:dyDescent="0.2">
      <c r="AD34370" s="11" t="s">
        <v>51382</v>
      </c>
      <c r="AE34370" s="10" t="s">
        <v>51383</v>
      </c>
      <c r="AF34370" s="10" t="s">
        <v>654</v>
      </c>
    </row>
    <row r="34371" spans="30:32" x14ac:dyDescent="0.2">
      <c r="AD34371" s="11" t="s">
        <v>51384</v>
      </c>
      <c r="AE34371" s="10" t="s">
        <v>51385</v>
      </c>
      <c r="AF34371" s="10" t="s">
        <v>654</v>
      </c>
    </row>
    <row r="34372" spans="30:32" x14ac:dyDescent="0.2">
      <c r="AD34372" s="11" t="s">
        <v>51386</v>
      </c>
      <c r="AE34372" s="10" t="s">
        <v>17019</v>
      </c>
      <c r="AF34372" s="10" t="s">
        <v>654</v>
      </c>
    </row>
    <row r="34373" spans="30:32" x14ac:dyDescent="0.2">
      <c r="AD34373" s="11" t="s">
        <v>51387</v>
      </c>
      <c r="AE34373" s="10" t="s">
        <v>51388</v>
      </c>
      <c r="AF34373" s="10" t="s">
        <v>654</v>
      </c>
    </row>
    <row r="34374" spans="30:32" x14ac:dyDescent="0.2">
      <c r="AD34374" s="11" t="s">
        <v>51389</v>
      </c>
      <c r="AE34374" s="10" t="s">
        <v>51390</v>
      </c>
      <c r="AF34374" s="10" t="s">
        <v>654</v>
      </c>
    </row>
    <row r="34375" spans="30:32" x14ac:dyDescent="0.2">
      <c r="AD34375" s="11" t="s">
        <v>51391</v>
      </c>
      <c r="AE34375" s="10" t="s">
        <v>51392</v>
      </c>
      <c r="AF34375" s="10" t="s">
        <v>654</v>
      </c>
    </row>
    <row r="34376" spans="30:32" x14ac:dyDescent="0.2">
      <c r="AD34376" s="11" t="s">
        <v>51393</v>
      </c>
      <c r="AE34376" s="10" t="s">
        <v>1631</v>
      </c>
      <c r="AF34376" s="10" t="s">
        <v>654</v>
      </c>
    </row>
    <row r="34377" spans="30:32" x14ac:dyDescent="0.2">
      <c r="AD34377" s="11" t="s">
        <v>51394</v>
      </c>
      <c r="AE34377" s="10" t="s">
        <v>51395</v>
      </c>
      <c r="AF34377" s="10" t="s">
        <v>654</v>
      </c>
    </row>
    <row r="34378" spans="30:32" x14ac:dyDescent="0.2">
      <c r="AD34378" s="11" t="s">
        <v>51396</v>
      </c>
      <c r="AE34378" s="10" t="s">
        <v>51397</v>
      </c>
      <c r="AF34378" s="10" t="s">
        <v>654</v>
      </c>
    </row>
    <row r="34379" spans="30:32" x14ac:dyDescent="0.2">
      <c r="AD34379" s="11" t="s">
        <v>51398</v>
      </c>
      <c r="AE34379" s="10" t="s">
        <v>51399</v>
      </c>
      <c r="AF34379" s="10" t="s">
        <v>654</v>
      </c>
    </row>
    <row r="34380" spans="30:32" x14ac:dyDescent="0.2">
      <c r="AD34380" s="11" t="s">
        <v>51400</v>
      </c>
      <c r="AE34380" s="10" t="s">
        <v>28085</v>
      </c>
      <c r="AF34380" s="10" t="s">
        <v>654</v>
      </c>
    </row>
    <row r="34381" spans="30:32" x14ac:dyDescent="0.2">
      <c r="AD34381" s="11" t="s">
        <v>51401</v>
      </c>
      <c r="AE34381" s="10" t="s">
        <v>51402</v>
      </c>
      <c r="AF34381" s="10" t="s">
        <v>654</v>
      </c>
    </row>
    <row r="34382" spans="30:32" x14ac:dyDescent="0.2">
      <c r="AD34382" s="11" t="s">
        <v>51403</v>
      </c>
      <c r="AE34382" s="10" t="s">
        <v>19136</v>
      </c>
      <c r="AF34382" s="10" t="s">
        <v>654</v>
      </c>
    </row>
    <row r="34383" spans="30:32" x14ac:dyDescent="0.2">
      <c r="AD34383" s="11" t="s">
        <v>51404</v>
      </c>
      <c r="AE34383" s="10" t="s">
        <v>51405</v>
      </c>
      <c r="AF34383" s="10" t="s">
        <v>654</v>
      </c>
    </row>
    <row r="34384" spans="30:32" x14ac:dyDescent="0.2">
      <c r="AD34384" s="11" t="s">
        <v>51406</v>
      </c>
      <c r="AE34384" s="10" t="s">
        <v>51405</v>
      </c>
      <c r="AF34384" s="10" t="s">
        <v>654</v>
      </c>
    </row>
    <row r="34385" spans="30:32" x14ac:dyDescent="0.2">
      <c r="AD34385" s="11" t="s">
        <v>51407</v>
      </c>
      <c r="AE34385" s="10" t="s">
        <v>51405</v>
      </c>
      <c r="AF34385" s="10" t="s">
        <v>654</v>
      </c>
    </row>
    <row r="34386" spans="30:32" x14ac:dyDescent="0.2">
      <c r="AD34386" s="11" t="s">
        <v>51408</v>
      </c>
      <c r="AE34386" s="10" t="s">
        <v>51405</v>
      </c>
      <c r="AF34386" s="10" t="s">
        <v>654</v>
      </c>
    </row>
    <row r="34387" spans="30:32" x14ac:dyDescent="0.2">
      <c r="AD34387" s="11" t="s">
        <v>51409</v>
      </c>
      <c r="AE34387" s="10" t="s">
        <v>51410</v>
      </c>
      <c r="AF34387" s="10" t="s">
        <v>654</v>
      </c>
    </row>
    <row r="34388" spans="30:32" x14ac:dyDescent="0.2">
      <c r="AD34388" s="11" t="s">
        <v>51411</v>
      </c>
      <c r="AE34388" s="10" t="s">
        <v>2173</v>
      </c>
      <c r="AF34388" s="10" t="s">
        <v>654</v>
      </c>
    </row>
    <row r="34389" spans="30:32" x14ac:dyDescent="0.2">
      <c r="AD34389" s="11" t="s">
        <v>51412</v>
      </c>
      <c r="AE34389" s="10" t="s">
        <v>51413</v>
      </c>
      <c r="AF34389" s="10" t="s">
        <v>654</v>
      </c>
    </row>
    <row r="34390" spans="30:32" x14ac:dyDescent="0.2">
      <c r="AD34390" s="11" t="s">
        <v>51414</v>
      </c>
      <c r="AE34390" s="10" t="s">
        <v>51415</v>
      </c>
      <c r="AF34390" s="10" t="s">
        <v>654</v>
      </c>
    </row>
    <row r="34391" spans="30:32" x14ac:dyDescent="0.2">
      <c r="AD34391" s="11" t="s">
        <v>51416</v>
      </c>
      <c r="AE34391" s="10" t="s">
        <v>10134</v>
      </c>
      <c r="AF34391" s="10" t="s">
        <v>654</v>
      </c>
    </row>
    <row r="34392" spans="30:32" x14ac:dyDescent="0.2">
      <c r="AD34392" s="11" t="s">
        <v>51417</v>
      </c>
      <c r="AE34392" s="10" t="s">
        <v>51418</v>
      </c>
      <c r="AF34392" s="10" t="s">
        <v>654</v>
      </c>
    </row>
    <row r="34393" spans="30:32" x14ac:dyDescent="0.2">
      <c r="AD34393" s="11" t="s">
        <v>51419</v>
      </c>
      <c r="AE34393" s="10" t="s">
        <v>51420</v>
      </c>
      <c r="AF34393" s="10" t="s">
        <v>654</v>
      </c>
    </row>
    <row r="34394" spans="30:32" x14ac:dyDescent="0.2">
      <c r="AD34394" s="11" t="s">
        <v>51421</v>
      </c>
      <c r="AE34394" s="10" t="s">
        <v>51422</v>
      </c>
      <c r="AF34394" s="10" t="s">
        <v>654</v>
      </c>
    </row>
    <row r="34395" spans="30:32" x14ac:dyDescent="0.2">
      <c r="AD34395" s="11" t="s">
        <v>51423</v>
      </c>
      <c r="AE34395" s="10" t="s">
        <v>51424</v>
      </c>
      <c r="AF34395" s="10" t="s">
        <v>654</v>
      </c>
    </row>
    <row r="34396" spans="30:32" x14ac:dyDescent="0.2">
      <c r="AD34396" s="11" t="s">
        <v>51425</v>
      </c>
      <c r="AE34396" s="10" t="s">
        <v>24518</v>
      </c>
      <c r="AF34396" s="10" t="s">
        <v>654</v>
      </c>
    </row>
    <row r="34397" spans="30:32" x14ac:dyDescent="0.2">
      <c r="AD34397" s="11" t="s">
        <v>51426</v>
      </c>
      <c r="AE34397" s="10" t="s">
        <v>51427</v>
      </c>
      <c r="AF34397" s="10" t="s">
        <v>654</v>
      </c>
    </row>
    <row r="34398" spans="30:32" x14ac:dyDescent="0.2">
      <c r="AD34398" s="11" t="s">
        <v>51428</v>
      </c>
      <c r="AE34398" s="10" t="s">
        <v>2729</v>
      </c>
      <c r="AF34398" s="10" t="s">
        <v>654</v>
      </c>
    </row>
    <row r="34399" spans="30:32" x14ac:dyDescent="0.2">
      <c r="AD34399" s="11" t="s">
        <v>51429</v>
      </c>
      <c r="AE34399" s="10" t="s">
        <v>30315</v>
      </c>
      <c r="AF34399" s="10" t="s">
        <v>654</v>
      </c>
    </row>
    <row r="34400" spans="30:32" x14ac:dyDescent="0.2">
      <c r="AD34400" s="11" t="s">
        <v>51430</v>
      </c>
      <c r="AE34400" s="10" t="s">
        <v>51431</v>
      </c>
      <c r="AF34400" s="10" t="s">
        <v>654</v>
      </c>
    </row>
    <row r="34401" spans="30:32" x14ac:dyDescent="0.2">
      <c r="AD34401" s="11" t="s">
        <v>51432</v>
      </c>
      <c r="AE34401" s="10" t="s">
        <v>15711</v>
      </c>
      <c r="AF34401" s="10" t="s">
        <v>654</v>
      </c>
    </row>
    <row r="34402" spans="30:32" x14ac:dyDescent="0.2">
      <c r="AD34402" s="11" t="s">
        <v>51433</v>
      </c>
      <c r="AE34402" s="10" t="s">
        <v>2188</v>
      </c>
      <c r="AF34402" s="10" t="s">
        <v>654</v>
      </c>
    </row>
    <row r="34403" spans="30:32" x14ac:dyDescent="0.2">
      <c r="AD34403" s="11" t="s">
        <v>51434</v>
      </c>
      <c r="AE34403" s="10" t="s">
        <v>51435</v>
      </c>
      <c r="AF34403" s="10" t="s">
        <v>654</v>
      </c>
    </row>
    <row r="34404" spans="30:32" x14ac:dyDescent="0.2">
      <c r="AD34404" s="11" t="s">
        <v>51436</v>
      </c>
      <c r="AE34404" s="10" t="s">
        <v>9195</v>
      </c>
      <c r="AF34404" s="10" t="s">
        <v>654</v>
      </c>
    </row>
    <row r="34405" spans="30:32" x14ac:dyDescent="0.2">
      <c r="AD34405" s="11" t="s">
        <v>51437</v>
      </c>
      <c r="AE34405" s="10" t="s">
        <v>28098</v>
      </c>
      <c r="AF34405" s="10" t="s">
        <v>654</v>
      </c>
    </row>
    <row r="34406" spans="30:32" x14ac:dyDescent="0.2">
      <c r="AD34406" s="11" t="s">
        <v>51438</v>
      </c>
      <c r="AE34406" s="10" t="s">
        <v>51439</v>
      </c>
      <c r="AF34406" s="10" t="s">
        <v>654</v>
      </c>
    </row>
    <row r="34407" spans="30:32" x14ac:dyDescent="0.2">
      <c r="AD34407" s="11" t="s">
        <v>51440</v>
      </c>
      <c r="AE34407" s="10" t="s">
        <v>18472</v>
      </c>
      <c r="AF34407" s="10" t="s">
        <v>654</v>
      </c>
    </row>
    <row r="34408" spans="30:32" x14ac:dyDescent="0.2">
      <c r="AD34408" s="11" t="s">
        <v>51441</v>
      </c>
      <c r="AE34408" s="10" t="s">
        <v>51442</v>
      </c>
      <c r="AF34408" s="10" t="s">
        <v>654</v>
      </c>
    </row>
    <row r="34409" spans="30:32" x14ac:dyDescent="0.2">
      <c r="AD34409" s="11" t="s">
        <v>51443</v>
      </c>
      <c r="AE34409" s="10" t="s">
        <v>51444</v>
      </c>
      <c r="AF34409" s="10" t="s">
        <v>654</v>
      </c>
    </row>
    <row r="34410" spans="30:32" x14ac:dyDescent="0.2">
      <c r="AD34410" s="11" t="s">
        <v>51445</v>
      </c>
      <c r="AE34410" s="10" t="s">
        <v>51446</v>
      </c>
      <c r="AF34410" s="10" t="s">
        <v>654</v>
      </c>
    </row>
    <row r="34411" spans="30:32" x14ac:dyDescent="0.2">
      <c r="AD34411" s="11" t="s">
        <v>51447</v>
      </c>
      <c r="AE34411" s="10" t="s">
        <v>23928</v>
      </c>
      <c r="AF34411" s="10" t="s">
        <v>654</v>
      </c>
    </row>
    <row r="34412" spans="30:32" x14ac:dyDescent="0.2">
      <c r="AD34412" s="11" t="s">
        <v>51448</v>
      </c>
      <c r="AE34412" s="10" t="s">
        <v>51449</v>
      </c>
      <c r="AF34412" s="10" t="s">
        <v>654</v>
      </c>
    </row>
    <row r="34413" spans="30:32" x14ac:dyDescent="0.2">
      <c r="AD34413" s="11" t="s">
        <v>51450</v>
      </c>
      <c r="AE34413" s="10" t="s">
        <v>51451</v>
      </c>
      <c r="AF34413" s="10" t="s">
        <v>654</v>
      </c>
    </row>
    <row r="34414" spans="30:32" x14ac:dyDescent="0.2">
      <c r="AD34414" s="11" t="s">
        <v>51452</v>
      </c>
      <c r="AE34414" s="10" t="s">
        <v>51453</v>
      </c>
      <c r="AF34414" s="10" t="s">
        <v>654</v>
      </c>
    </row>
    <row r="34415" spans="30:32" x14ac:dyDescent="0.2">
      <c r="AD34415" s="11" t="s">
        <v>51454</v>
      </c>
      <c r="AE34415" s="10" t="s">
        <v>5056</v>
      </c>
      <c r="AF34415" s="10" t="s">
        <v>654</v>
      </c>
    </row>
    <row r="34416" spans="30:32" x14ac:dyDescent="0.2">
      <c r="AD34416" s="11" t="s">
        <v>51455</v>
      </c>
      <c r="AE34416" s="10" t="s">
        <v>1657</v>
      </c>
      <c r="AF34416" s="10" t="s">
        <v>654</v>
      </c>
    </row>
    <row r="34417" spans="30:32" x14ac:dyDescent="0.2">
      <c r="AD34417" s="11" t="s">
        <v>51456</v>
      </c>
      <c r="AE34417" s="10" t="s">
        <v>22469</v>
      </c>
      <c r="AF34417" s="10" t="s">
        <v>654</v>
      </c>
    </row>
    <row r="34418" spans="30:32" x14ac:dyDescent="0.2">
      <c r="AD34418" s="11" t="s">
        <v>51457</v>
      </c>
      <c r="AE34418" s="10" t="s">
        <v>51458</v>
      </c>
      <c r="AF34418" s="10" t="s">
        <v>654</v>
      </c>
    </row>
    <row r="34419" spans="30:32" x14ac:dyDescent="0.2">
      <c r="AD34419" s="11" t="s">
        <v>51459</v>
      </c>
      <c r="AE34419" s="10" t="s">
        <v>25052</v>
      </c>
      <c r="AF34419" s="10" t="s">
        <v>654</v>
      </c>
    </row>
    <row r="34420" spans="30:32" x14ac:dyDescent="0.2">
      <c r="AD34420" s="11" t="s">
        <v>51460</v>
      </c>
      <c r="AE34420" s="10" t="s">
        <v>51461</v>
      </c>
      <c r="AF34420" s="10" t="s">
        <v>654</v>
      </c>
    </row>
    <row r="34421" spans="30:32" x14ac:dyDescent="0.2">
      <c r="AD34421" s="11" t="s">
        <v>51462</v>
      </c>
      <c r="AE34421" s="10" t="s">
        <v>14371</v>
      </c>
      <c r="AF34421" s="10" t="s">
        <v>654</v>
      </c>
    </row>
    <row r="34422" spans="30:32" x14ac:dyDescent="0.2">
      <c r="AD34422" s="11" t="s">
        <v>51463</v>
      </c>
      <c r="AE34422" s="10" t="s">
        <v>21424</v>
      </c>
      <c r="AF34422" s="10" t="s">
        <v>654</v>
      </c>
    </row>
    <row r="34423" spans="30:32" x14ac:dyDescent="0.2">
      <c r="AD34423" s="11" t="s">
        <v>51464</v>
      </c>
      <c r="AE34423" s="10" t="s">
        <v>51465</v>
      </c>
      <c r="AF34423" s="10" t="s">
        <v>654</v>
      </c>
    </row>
    <row r="34424" spans="30:32" x14ac:dyDescent="0.2">
      <c r="AD34424" s="11" t="s">
        <v>51466</v>
      </c>
      <c r="AE34424" s="10" t="s">
        <v>51467</v>
      </c>
      <c r="AF34424" s="10" t="s">
        <v>654</v>
      </c>
    </row>
    <row r="34425" spans="30:32" x14ac:dyDescent="0.2">
      <c r="AD34425" s="11" t="s">
        <v>51468</v>
      </c>
      <c r="AE34425" s="10" t="s">
        <v>51469</v>
      </c>
      <c r="AF34425" s="10" t="s">
        <v>654</v>
      </c>
    </row>
    <row r="34426" spans="30:32" x14ac:dyDescent="0.2">
      <c r="AD34426" s="11" t="s">
        <v>51470</v>
      </c>
      <c r="AE34426" s="10" t="s">
        <v>51471</v>
      </c>
      <c r="AF34426" s="10" t="s">
        <v>654</v>
      </c>
    </row>
    <row r="34427" spans="30:32" x14ac:dyDescent="0.2">
      <c r="AD34427" s="11" t="s">
        <v>51472</v>
      </c>
      <c r="AE34427" s="10" t="s">
        <v>22221</v>
      </c>
      <c r="AF34427" s="10" t="s">
        <v>654</v>
      </c>
    </row>
    <row r="34428" spans="30:32" x14ac:dyDescent="0.2">
      <c r="AD34428" s="11" t="s">
        <v>51473</v>
      </c>
      <c r="AE34428" s="10" t="s">
        <v>18496</v>
      </c>
      <c r="AF34428" s="10" t="s">
        <v>654</v>
      </c>
    </row>
    <row r="34429" spans="30:32" x14ac:dyDescent="0.2">
      <c r="AD34429" s="11" t="s">
        <v>51474</v>
      </c>
      <c r="AE34429" s="10" t="s">
        <v>51475</v>
      </c>
      <c r="AF34429" s="10" t="s">
        <v>654</v>
      </c>
    </row>
    <row r="34430" spans="30:32" x14ac:dyDescent="0.2">
      <c r="AD34430" s="11" t="s">
        <v>51476</v>
      </c>
      <c r="AE34430" s="10" t="s">
        <v>51477</v>
      </c>
      <c r="AF34430" s="10" t="s">
        <v>654</v>
      </c>
    </row>
    <row r="34431" spans="30:32" x14ac:dyDescent="0.2">
      <c r="AD34431" s="11" t="s">
        <v>51478</v>
      </c>
      <c r="AE34431" s="10" t="s">
        <v>51477</v>
      </c>
      <c r="AF34431" s="10" t="s">
        <v>654</v>
      </c>
    </row>
    <row r="34432" spans="30:32" x14ac:dyDescent="0.2">
      <c r="AD34432" s="11" t="s">
        <v>51479</v>
      </c>
      <c r="AE34432" s="10" t="s">
        <v>2212</v>
      </c>
      <c r="AF34432" s="10" t="s">
        <v>654</v>
      </c>
    </row>
    <row r="34433" spans="30:32" x14ac:dyDescent="0.2">
      <c r="AD34433" s="11" t="s">
        <v>51480</v>
      </c>
      <c r="AE34433" s="10" t="s">
        <v>23316</v>
      </c>
      <c r="AF34433" s="10" t="s">
        <v>654</v>
      </c>
    </row>
    <row r="34434" spans="30:32" x14ac:dyDescent="0.2">
      <c r="AD34434" s="11" t="s">
        <v>51481</v>
      </c>
      <c r="AE34434" s="10" t="s">
        <v>11785</v>
      </c>
      <c r="AF34434" s="10" t="s">
        <v>654</v>
      </c>
    </row>
    <row r="34435" spans="30:32" x14ac:dyDescent="0.2">
      <c r="AD34435" s="11" t="s">
        <v>51482</v>
      </c>
      <c r="AE34435" s="10" t="s">
        <v>2217</v>
      </c>
      <c r="AF34435" s="10" t="s">
        <v>654</v>
      </c>
    </row>
    <row r="34436" spans="30:32" x14ac:dyDescent="0.2">
      <c r="AD34436" s="11" t="s">
        <v>51483</v>
      </c>
      <c r="AE34436" s="10" t="s">
        <v>51484</v>
      </c>
      <c r="AF34436" s="10" t="s">
        <v>654</v>
      </c>
    </row>
    <row r="34437" spans="30:32" x14ac:dyDescent="0.2">
      <c r="AD34437" s="11" t="s">
        <v>51485</v>
      </c>
      <c r="AE34437" s="10" t="s">
        <v>2980</v>
      </c>
      <c r="AF34437" s="10" t="s">
        <v>654</v>
      </c>
    </row>
    <row r="34438" spans="30:32" x14ac:dyDescent="0.2">
      <c r="AD34438" s="11" t="s">
        <v>51486</v>
      </c>
      <c r="AE34438" s="10" t="s">
        <v>2980</v>
      </c>
      <c r="AF34438" s="10" t="s">
        <v>654</v>
      </c>
    </row>
    <row r="34439" spans="30:32" x14ac:dyDescent="0.2">
      <c r="AD34439" s="11" t="s">
        <v>51487</v>
      </c>
      <c r="AE34439" s="10" t="s">
        <v>51488</v>
      </c>
      <c r="AF34439" s="10" t="s">
        <v>654</v>
      </c>
    </row>
    <row r="34440" spans="30:32" x14ac:dyDescent="0.2">
      <c r="AD34440" s="11" t="s">
        <v>51489</v>
      </c>
      <c r="AE34440" s="10" t="s">
        <v>7370</v>
      </c>
      <c r="AF34440" s="10" t="s">
        <v>654</v>
      </c>
    </row>
    <row r="34441" spans="30:32" x14ac:dyDescent="0.2">
      <c r="AD34441" s="11" t="s">
        <v>51490</v>
      </c>
      <c r="AE34441" s="10" t="s">
        <v>51491</v>
      </c>
      <c r="AF34441" s="10" t="s">
        <v>654</v>
      </c>
    </row>
    <row r="34442" spans="30:32" x14ac:dyDescent="0.2">
      <c r="AD34442" s="11" t="s">
        <v>51492</v>
      </c>
      <c r="AE34442" s="10" t="s">
        <v>51493</v>
      </c>
      <c r="AF34442" s="10" t="s">
        <v>654</v>
      </c>
    </row>
    <row r="34443" spans="30:32" x14ac:dyDescent="0.2">
      <c r="AD34443" s="11" t="s">
        <v>51494</v>
      </c>
      <c r="AE34443" s="10" t="s">
        <v>24584</v>
      </c>
      <c r="AF34443" s="10" t="s">
        <v>654</v>
      </c>
    </row>
    <row r="34444" spans="30:32" x14ac:dyDescent="0.2">
      <c r="AD34444" s="11" t="s">
        <v>51495</v>
      </c>
      <c r="AE34444" s="10" t="s">
        <v>51496</v>
      </c>
      <c r="AF34444" s="10" t="s">
        <v>654</v>
      </c>
    </row>
    <row r="34445" spans="30:32" x14ac:dyDescent="0.2">
      <c r="AD34445" s="11" t="s">
        <v>51497</v>
      </c>
      <c r="AE34445" s="10" t="s">
        <v>51498</v>
      </c>
      <c r="AF34445" s="10" t="s">
        <v>654</v>
      </c>
    </row>
    <row r="34446" spans="30:32" x14ac:dyDescent="0.2">
      <c r="AD34446" s="11" t="s">
        <v>51499</v>
      </c>
      <c r="AE34446" s="10" t="s">
        <v>22236</v>
      </c>
      <c r="AF34446" s="10" t="s">
        <v>654</v>
      </c>
    </row>
    <row r="34447" spans="30:32" x14ac:dyDescent="0.2">
      <c r="AD34447" s="11" t="s">
        <v>51500</v>
      </c>
      <c r="AE34447" s="10" t="s">
        <v>22236</v>
      </c>
      <c r="AF34447" s="10" t="s">
        <v>654</v>
      </c>
    </row>
    <row r="34448" spans="30:32" x14ac:dyDescent="0.2">
      <c r="AD34448" s="11" t="s">
        <v>51501</v>
      </c>
      <c r="AE34448" s="10" t="s">
        <v>51502</v>
      </c>
      <c r="AF34448" s="10" t="s">
        <v>654</v>
      </c>
    </row>
    <row r="34449" spans="30:32" x14ac:dyDescent="0.2">
      <c r="AD34449" s="11" t="s">
        <v>51503</v>
      </c>
      <c r="AE34449" s="10" t="s">
        <v>5085</v>
      </c>
      <c r="AF34449" s="10" t="s">
        <v>654</v>
      </c>
    </row>
    <row r="34450" spans="30:32" x14ac:dyDescent="0.2">
      <c r="AD34450" s="11" t="s">
        <v>51504</v>
      </c>
      <c r="AE34450" s="10" t="s">
        <v>51505</v>
      </c>
      <c r="AF34450" s="10" t="s">
        <v>654</v>
      </c>
    </row>
    <row r="34451" spans="30:32" x14ac:dyDescent="0.2">
      <c r="AD34451" s="11" t="s">
        <v>51506</v>
      </c>
      <c r="AE34451" s="10" t="s">
        <v>51507</v>
      </c>
      <c r="AF34451" s="10" t="s">
        <v>654</v>
      </c>
    </row>
    <row r="34452" spans="30:32" x14ac:dyDescent="0.2">
      <c r="AD34452" s="11" t="s">
        <v>51508</v>
      </c>
      <c r="AE34452" s="10" t="s">
        <v>37673</v>
      </c>
      <c r="AF34452" s="10" t="s">
        <v>654</v>
      </c>
    </row>
    <row r="34453" spans="30:32" x14ac:dyDescent="0.2">
      <c r="AD34453" s="11" t="s">
        <v>51509</v>
      </c>
      <c r="AE34453" s="10" t="s">
        <v>51510</v>
      </c>
      <c r="AF34453" s="10" t="s">
        <v>654</v>
      </c>
    </row>
    <row r="34454" spans="30:32" x14ac:dyDescent="0.2">
      <c r="AD34454" s="11" t="s">
        <v>51511</v>
      </c>
      <c r="AE34454" s="10" t="s">
        <v>51512</v>
      </c>
      <c r="AF34454" s="10" t="s">
        <v>654</v>
      </c>
    </row>
    <row r="34455" spans="30:32" x14ac:dyDescent="0.2">
      <c r="AD34455" s="11" t="s">
        <v>51513</v>
      </c>
      <c r="AE34455" s="10" t="s">
        <v>51514</v>
      </c>
      <c r="AF34455" s="10" t="s">
        <v>654</v>
      </c>
    </row>
    <row r="34456" spans="30:32" x14ac:dyDescent="0.2">
      <c r="AD34456" s="11" t="s">
        <v>51515</v>
      </c>
      <c r="AE34456" s="10" t="s">
        <v>51516</v>
      </c>
      <c r="AF34456" s="10" t="s">
        <v>654</v>
      </c>
    </row>
    <row r="34457" spans="30:32" x14ac:dyDescent="0.2">
      <c r="AD34457" s="11" t="s">
        <v>51517</v>
      </c>
      <c r="AE34457" s="10" t="s">
        <v>45399</v>
      </c>
      <c r="AF34457" s="10" t="s">
        <v>654</v>
      </c>
    </row>
    <row r="34458" spans="30:32" x14ac:dyDescent="0.2">
      <c r="AD34458" s="11" t="s">
        <v>51518</v>
      </c>
      <c r="AE34458" s="10" t="s">
        <v>51519</v>
      </c>
      <c r="AF34458" s="10" t="s">
        <v>654</v>
      </c>
    </row>
    <row r="34459" spans="30:32" x14ac:dyDescent="0.2">
      <c r="AD34459" s="11" t="s">
        <v>51520</v>
      </c>
      <c r="AE34459" s="10" t="s">
        <v>15788</v>
      </c>
      <c r="AF34459" s="10" t="s">
        <v>654</v>
      </c>
    </row>
    <row r="34460" spans="30:32" x14ac:dyDescent="0.2">
      <c r="AD34460" s="11" t="s">
        <v>51521</v>
      </c>
      <c r="AE34460" s="10" t="s">
        <v>51522</v>
      </c>
      <c r="AF34460" s="10" t="s">
        <v>654</v>
      </c>
    </row>
    <row r="34461" spans="30:32" x14ac:dyDescent="0.2">
      <c r="AD34461" s="11" t="s">
        <v>51523</v>
      </c>
      <c r="AE34461" s="10" t="s">
        <v>22259</v>
      </c>
      <c r="AF34461" s="10" t="s">
        <v>654</v>
      </c>
    </row>
    <row r="34462" spans="30:32" x14ac:dyDescent="0.2">
      <c r="AD34462" s="11" t="s">
        <v>51524</v>
      </c>
      <c r="AE34462" s="10" t="s">
        <v>18520</v>
      </c>
      <c r="AF34462" s="10" t="s">
        <v>654</v>
      </c>
    </row>
    <row r="34463" spans="30:32" x14ac:dyDescent="0.2">
      <c r="AD34463" s="11" t="s">
        <v>51525</v>
      </c>
      <c r="AE34463" s="10" t="s">
        <v>18520</v>
      </c>
      <c r="AF34463" s="10" t="s">
        <v>654</v>
      </c>
    </row>
    <row r="34464" spans="30:32" x14ac:dyDescent="0.2">
      <c r="AD34464" s="11" t="s">
        <v>51526</v>
      </c>
      <c r="AE34464" s="10" t="s">
        <v>18520</v>
      </c>
      <c r="AF34464" s="10" t="s">
        <v>654</v>
      </c>
    </row>
    <row r="34465" spans="30:32" x14ac:dyDescent="0.2">
      <c r="AD34465" s="11" t="s">
        <v>51527</v>
      </c>
      <c r="AE34465" s="10" t="s">
        <v>18520</v>
      </c>
      <c r="AF34465" s="10" t="s">
        <v>654</v>
      </c>
    </row>
    <row r="34466" spans="30:32" x14ac:dyDescent="0.2">
      <c r="AD34466" s="11" t="s">
        <v>51528</v>
      </c>
      <c r="AE34466" s="10" t="s">
        <v>18520</v>
      </c>
      <c r="AF34466" s="10" t="s">
        <v>654</v>
      </c>
    </row>
    <row r="34467" spans="30:32" x14ac:dyDescent="0.2">
      <c r="AD34467" s="11" t="s">
        <v>51529</v>
      </c>
      <c r="AE34467" s="10" t="s">
        <v>18520</v>
      </c>
      <c r="AF34467" s="10" t="s">
        <v>654</v>
      </c>
    </row>
    <row r="34468" spans="30:32" x14ac:dyDescent="0.2">
      <c r="AD34468" s="11" t="s">
        <v>51530</v>
      </c>
      <c r="AE34468" s="10" t="s">
        <v>18520</v>
      </c>
      <c r="AF34468" s="10" t="s">
        <v>654</v>
      </c>
    </row>
    <row r="34469" spans="30:32" x14ac:dyDescent="0.2">
      <c r="AD34469" s="11" t="s">
        <v>51531</v>
      </c>
      <c r="AE34469" s="10" t="s">
        <v>18520</v>
      </c>
      <c r="AF34469" s="10" t="s">
        <v>654</v>
      </c>
    </row>
    <row r="34470" spans="30:32" x14ac:dyDescent="0.2">
      <c r="AD34470" s="11" t="s">
        <v>51532</v>
      </c>
      <c r="AE34470" s="10" t="s">
        <v>4898</v>
      </c>
      <c r="AF34470" s="10" t="s">
        <v>654</v>
      </c>
    </row>
    <row r="34471" spans="30:32" x14ac:dyDescent="0.2">
      <c r="AD34471" s="11" t="s">
        <v>51533</v>
      </c>
      <c r="AE34471" s="10" t="s">
        <v>18520</v>
      </c>
      <c r="AF34471" s="10" t="s">
        <v>654</v>
      </c>
    </row>
    <row r="34472" spans="30:32" x14ac:dyDescent="0.2">
      <c r="AD34472" s="11" t="s">
        <v>51534</v>
      </c>
      <c r="AE34472" s="10" t="s">
        <v>18520</v>
      </c>
      <c r="AF34472" s="10" t="s">
        <v>654</v>
      </c>
    </row>
    <row r="34473" spans="30:32" x14ac:dyDescent="0.2">
      <c r="AD34473" s="11" t="s">
        <v>51535</v>
      </c>
      <c r="AE34473" s="10" t="s">
        <v>18520</v>
      </c>
      <c r="AF34473" s="10" t="s">
        <v>654</v>
      </c>
    </row>
    <row r="34474" spans="30:32" x14ac:dyDescent="0.2">
      <c r="AD34474" s="11" t="s">
        <v>51536</v>
      </c>
      <c r="AE34474" s="10" t="s">
        <v>18520</v>
      </c>
      <c r="AF34474" s="10" t="s">
        <v>654</v>
      </c>
    </row>
    <row r="34475" spans="30:32" x14ac:dyDescent="0.2">
      <c r="AD34475" s="11" t="s">
        <v>51537</v>
      </c>
      <c r="AE34475" s="10" t="s">
        <v>18520</v>
      </c>
      <c r="AF34475" s="10" t="s">
        <v>654</v>
      </c>
    </row>
    <row r="34476" spans="30:32" x14ac:dyDescent="0.2">
      <c r="AD34476" s="11" t="s">
        <v>51538</v>
      </c>
      <c r="AE34476" s="10" t="s">
        <v>18520</v>
      </c>
      <c r="AF34476" s="10" t="s">
        <v>654</v>
      </c>
    </row>
    <row r="34477" spans="30:32" x14ac:dyDescent="0.2">
      <c r="AD34477" s="11" t="s">
        <v>51539</v>
      </c>
      <c r="AE34477" s="10" t="s">
        <v>4898</v>
      </c>
      <c r="AF34477" s="10" t="s">
        <v>654</v>
      </c>
    </row>
    <row r="34478" spans="30:32" x14ac:dyDescent="0.2">
      <c r="AD34478" s="11" t="s">
        <v>51540</v>
      </c>
      <c r="AE34478" s="10" t="s">
        <v>18520</v>
      </c>
      <c r="AF34478" s="10" t="s">
        <v>654</v>
      </c>
    </row>
    <row r="34479" spans="30:32" x14ac:dyDescent="0.2">
      <c r="AD34479" s="11" t="s">
        <v>51541</v>
      </c>
      <c r="AE34479" s="10" t="s">
        <v>18520</v>
      </c>
      <c r="AF34479" s="10" t="s">
        <v>654</v>
      </c>
    </row>
    <row r="34480" spans="30:32" x14ac:dyDescent="0.2">
      <c r="AD34480" s="11" t="s">
        <v>51542</v>
      </c>
      <c r="AE34480" s="10" t="s">
        <v>18520</v>
      </c>
      <c r="AF34480" s="10" t="s">
        <v>654</v>
      </c>
    </row>
    <row r="34481" spans="30:32" x14ac:dyDescent="0.2">
      <c r="AD34481" s="11" t="s">
        <v>51543</v>
      </c>
      <c r="AE34481" s="10" t="s">
        <v>18520</v>
      </c>
      <c r="AF34481" s="10" t="s">
        <v>654</v>
      </c>
    </row>
    <row r="34482" spans="30:32" x14ac:dyDescent="0.2">
      <c r="AD34482" s="11" t="s">
        <v>51544</v>
      </c>
      <c r="AE34482" s="10" t="s">
        <v>18520</v>
      </c>
      <c r="AF34482" s="10" t="s">
        <v>654</v>
      </c>
    </row>
    <row r="34483" spans="30:32" x14ac:dyDescent="0.2">
      <c r="AD34483" s="11" t="s">
        <v>51545</v>
      </c>
      <c r="AE34483" s="10" t="s">
        <v>18520</v>
      </c>
      <c r="AF34483" s="10" t="s">
        <v>654</v>
      </c>
    </row>
    <row r="34484" spans="30:32" x14ac:dyDescent="0.2">
      <c r="AD34484" s="11" t="s">
        <v>51546</v>
      </c>
      <c r="AE34484" s="10" t="s">
        <v>18520</v>
      </c>
      <c r="AF34484" s="10" t="s">
        <v>654</v>
      </c>
    </row>
    <row r="34485" spans="30:32" x14ac:dyDescent="0.2">
      <c r="AD34485" s="11" t="s">
        <v>51547</v>
      </c>
      <c r="AE34485" s="10" t="s">
        <v>18520</v>
      </c>
      <c r="AF34485" s="10" t="s">
        <v>654</v>
      </c>
    </row>
    <row r="34486" spans="30:32" x14ac:dyDescent="0.2">
      <c r="AD34486" s="11" t="s">
        <v>51548</v>
      </c>
      <c r="AE34486" s="10" t="s">
        <v>18520</v>
      </c>
      <c r="AF34486" s="10" t="s">
        <v>654</v>
      </c>
    </row>
    <row r="34487" spans="30:32" x14ac:dyDescent="0.2">
      <c r="AD34487" s="11" t="s">
        <v>51549</v>
      </c>
      <c r="AE34487" s="10" t="s">
        <v>18520</v>
      </c>
      <c r="AF34487" s="10" t="s">
        <v>654</v>
      </c>
    </row>
    <row r="34488" spans="30:32" x14ac:dyDescent="0.2">
      <c r="AD34488" s="11" t="s">
        <v>51550</v>
      </c>
      <c r="AE34488" s="10" t="s">
        <v>18520</v>
      </c>
      <c r="AF34488" s="10" t="s">
        <v>654</v>
      </c>
    </row>
    <row r="34489" spans="30:32" x14ac:dyDescent="0.2">
      <c r="AD34489" s="11" t="s">
        <v>51551</v>
      </c>
      <c r="AE34489" s="10" t="s">
        <v>18520</v>
      </c>
      <c r="AF34489" s="10" t="s">
        <v>654</v>
      </c>
    </row>
    <row r="34490" spans="30:32" x14ac:dyDescent="0.2">
      <c r="AD34490" s="11" t="s">
        <v>51552</v>
      </c>
      <c r="AE34490" s="10" t="s">
        <v>51553</v>
      </c>
      <c r="AF34490" s="10" t="s">
        <v>654</v>
      </c>
    </row>
    <row r="34491" spans="30:32" x14ac:dyDescent="0.2">
      <c r="AD34491" s="11" t="s">
        <v>51554</v>
      </c>
      <c r="AE34491" s="10" t="s">
        <v>51553</v>
      </c>
      <c r="AF34491" s="10" t="s">
        <v>654</v>
      </c>
    </row>
    <row r="34492" spans="30:32" x14ac:dyDescent="0.2">
      <c r="AD34492" s="11" t="s">
        <v>51555</v>
      </c>
      <c r="AE34492" s="10" t="s">
        <v>20960</v>
      </c>
      <c r="AF34492" s="10" t="s">
        <v>654</v>
      </c>
    </row>
    <row r="34493" spans="30:32" x14ac:dyDescent="0.2">
      <c r="AD34493" s="11" t="s">
        <v>51556</v>
      </c>
      <c r="AE34493" s="10" t="s">
        <v>51557</v>
      </c>
      <c r="AF34493" s="10" t="s">
        <v>654</v>
      </c>
    </row>
    <row r="34494" spans="30:32" x14ac:dyDescent="0.2">
      <c r="AD34494" s="11" t="s">
        <v>51558</v>
      </c>
      <c r="AE34494" s="10" t="s">
        <v>34574</v>
      </c>
      <c r="AF34494" s="10" t="s">
        <v>654</v>
      </c>
    </row>
    <row r="34495" spans="30:32" x14ac:dyDescent="0.2">
      <c r="AD34495" s="11" t="s">
        <v>51559</v>
      </c>
      <c r="AE34495" s="10" t="s">
        <v>34574</v>
      </c>
      <c r="AF34495" s="10" t="s">
        <v>654</v>
      </c>
    </row>
    <row r="34496" spans="30:32" x14ac:dyDescent="0.2">
      <c r="AD34496" s="11" t="s">
        <v>51560</v>
      </c>
      <c r="AE34496" s="10" t="s">
        <v>1502</v>
      </c>
      <c r="AF34496" s="10" t="s">
        <v>654</v>
      </c>
    </row>
    <row r="34497" spans="30:32" x14ac:dyDescent="0.2">
      <c r="AD34497" s="11" t="s">
        <v>51561</v>
      </c>
      <c r="AE34497" s="10" t="s">
        <v>3007</v>
      </c>
      <c r="AF34497" s="10" t="s">
        <v>654</v>
      </c>
    </row>
    <row r="34498" spans="30:32" x14ac:dyDescent="0.2">
      <c r="AD34498" s="11" t="s">
        <v>51562</v>
      </c>
      <c r="AE34498" s="10" t="s">
        <v>2243</v>
      </c>
      <c r="AF34498" s="10" t="s">
        <v>654</v>
      </c>
    </row>
    <row r="34499" spans="30:32" x14ac:dyDescent="0.2">
      <c r="AD34499" s="11" t="s">
        <v>51563</v>
      </c>
      <c r="AE34499" s="10" t="s">
        <v>51564</v>
      </c>
      <c r="AF34499" s="10" t="s">
        <v>654</v>
      </c>
    </row>
    <row r="34500" spans="30:32" x14ac:dyDescent="0.2">
      <c r="AD34500" s="11" t="s">
        <v>51565</v>
      </c>
      <c r="AE34500" s="10" t="s">
        <v>51566</v>
      </c>
      <c r="AF34500" s="10" t="s">
        <v>654</v>
      </c>
    </row>
    <row r="34501" spans="30:32" x14ac:dyDescent="0.2">
      <c r="AD34501" s="11" t="s">
        <v>51567</v>
      </c>
      <c r="AE34501" s="10" t="s">
        <v>26251</v>
      </c>
      <c r="AF34501" s="10" t="s">
        <v>654</v>
      </c>
    </row>
    <row r="34502" spans="30:32" x14ac:dyDescent="0.2">
      <c r="AD34502" s="11" t="s">
        <v>51568</v>
      </c>
      <c r="AE34502" s="10" t="s">
        <v>1693</v>
      </c>
      <c r="AF34502" s="10" t="s">
        <v>654</v>
      </c>
    </row>
    <row r="34503" spans="30:32" x14ac:dyDescent="0.2">
      <c r="AD34503" s="11" t="s">
        <v>51569</v>
      </c>
      <c r="AE34503" s="10" t="s">
        <v>2255</v>
      </c>
      <c r="AF34503" s="10" t="s">
        <v>654</v>
      </c>
    </row>
    <row r="34504" spans="30:32" x14ac:dyDescent="0.2">
      <c r="AD34504" s="11" t="s">
        <v>51570</v>
      </c>
      <c r="AE34504" s="10" t="s">
        <v>51571</v>
      </c>
      <c r="AF34504" s="10" t="s">
        <v>654</v>
      </c>
    </row>
    <row r="34505" spans="30:32" x14ac:dyDescent="0.2">
      <c r="AD34505" s="11" t="s">
        <v>51572</v>
      </c>
      <c r="AE34505" s="10" t="s">
        <v>51573</v>
      </c>
      <c r="AF34505" s="10" t="s">
        <v>654</v>
      </c>
    </row>
    <row r="34506" spans="30:32" x14ac:dyDescent="0.2">
      <c r="AD34506" s="11" t="s">
        <v>51574</v>
      </c>
      <c r="AE34506" s="10" t="s">
        <v>51575</v>
      </c>
      <c r="AF34506" s="10" t="s">
        <v>654</v>
      </c>
    </row>
    <row r="34507" spans="30:32" x14ac:dyDescent="0.2">
      <c r="AD34507" s="11" t="s">
        <v>51576</v>
      </c>
      <c r="AE34507" s="10" t="s">
        <v>51577</v>
      </c>
      <c r="AF34507" s="10" t="s">
        <v>654</v>
      </c>
    </row>
    <row r="34508" spans="30:32" x14ac:dyDescent="0.2">
      <c r="AD34508" s="11" t="s">
        <v>51578</v>
      </c>
      <c r="AE34508" s="10" t="s">
        <v>5873</v>
      </c>
      <c r="AF34508" s="10" t="s">
        <v>654</v>
      </c>
    </row>
    <row r="34509" spans="30:32" x14ac:dyDescent="0.2">
      <c r="AD34509" s="11" t="s">
        <v>51579</v>
      </c>
      <c r="AE34509" s="10" t="s">
        <v>2262</v>
      </c>
      <c r="AF34509" s="10" t="s">
        <v>654</v>
      </c>
    </row>
    <row r="34510" spans="30:32" x14ac:dyDescent="0.2">
      <c r="AD34510" s="11" t="s">
        <v>51580</v>
      </c>
      <c r="AE34510" s="10" t="s">
        <v>3023</v>
      </c>
      <c r="AF34510" s="10" t="s">
        <v>654</v>
      </c>
    </row>
    <row r="34511" spans="30:32" x14ac:dyDescent="0.2">
      <c r="AD34511" s="11" t="s">
        <v>51581</v>
      </c>
      <c r="AE34511" s="10" t="s">
        <v>47192</v>
      </c>
      <c r="AF34511" s="10" t="s">
        <v>654</v>
      </c>
    </row>
    <row r="34512" spans="30:32" x14ac:dyDescent="0.2">
      <c r="AD34512" s="11" t="s">
        <v>51582</v>
      </c>
      <c r="AE34512" s="10" t="s">
        <v>3505</v>
      </c>
      <c r="AF34512" s="10" t="s">
        <v>654</v>
      </c>
    </row>
    <row r="34513" spans="30:32" x14ac:dyDescent="0.2">
      <c r="AD34513" s="11" t="s">
        <v>51583</v>
      </c>
      <c r="AE34513" s="10" t="s">
        <v>51584</v>
      </c>
      <c r="AF34513" s="10" t="s">
        <v>654</v>
      </c>
    </row>
    <row r="34514" spans="30:32" x14ac:dyDescent="0.2">
      <c r="AD34514" s="11" t="s">
        <v>51585</v>
      </c>
      <c r="AE34514" s="10" t="s">
        <v>7459</v>
      </c>
      <c r="AF34514" s="10" t="s">
        <v>654</v>
      </c>
    </row>
    <row r="34515" spans="30:32" x14ac:dyDescent="0.2">
      <c r="AD34515" s="11" t="s">
        <v>51586</v>
      </c>
      <c r="AE34515" s="10" t="s">
        <v>51587</v>
      </c>
      <c r="AF34515" s="10" t="s">
        <v>654</v>
      </c>
    </row>
    <row r="34516" spans="30:32" x14ac:dyDescent="0.2">
      <c r="AD34516" s="11" t="s">
        <v>51588</v>
      </c>
      <c r="AE34516" s="10" t="s">
        <v>9266</v>
      </c>
      <c r="AF34516" s="10" t="s">
        <v>654</v>
      </c>
    </row>
    <row r="34517" spans="30:32" x14ac:dyDescent="0.2">
      <c r="AD34517" s="11" t="s">
        <v>51589</v>
      </c>
      <c r="AE34517" s="10" t="s">
        <v>7463</v>
      </c>
      <c r="AF34517" s="10" t="s">
        <v>654</v>
      </c>
    </row>
    <row r="34518" spans="30:32" x14ac:dyDescent="0.2">
      <c r="AD34518" s="11" t="s">
        <v>51590</v>
      </c>
      <c r="AE34518" s="10" t="s">
        <v>51591</v>
      </c>
      <c r="AF34518" s="10" t="s">
        <v>654</v>
      </c>
    </row>
    <row r="34519" spans="30:32" x14ac:dyDescent="0.2">
      <c r="AD34519" s="11" t="s">
        <v>51592</v>
      </c>
      <c r="AE34519" s="10" t="s">
        <v>51593</v>
      </c>
      <c r="AF34519" s="10" t="s">
        <v>654</v>
      </c>
    </row>
    <row r="34520" spans="30:32" x14ac:dyDescent="0.2">
      <c r="AD34520" s="11" t="s">
        <v>51594</v>
      </c>
      <c r="AE34520" s="10" t="s">
        <v>51595</v>
      </c>
      <c r="AF34520" s="10" t="s">
        <v>654</v>
      </c>
    </row>
    <row r="34521" spans="30:32" x14ac:dyDescent="0.2">
      <c r="AD34521" s="11" t="s">
        <v>51596</v>
      </c>
      <c r="AE34521" s="10" t="s">
        <v>35809</v>
      </c>
      <c r="AF34521" s="10" t="s">
        <v>654</v>
      </c>
    </row>
    <row r="34522" spans="30:32" x14ac:dyDescent="0.2">
      <c r="AD34522" s="11" t="s">
        <v>51597</v>
      </c>
      <c r="AE34522" s="10" t="s">
        <v>51598</v>
      </c>
      <c r="AF34522" s="10" t="s">
        <v>654</v>
      </c>
    </row>
    <row r="34523" spans="30:32" x14ac:dyDescent="0.2">
      <c r="AD34523" s="11" t="s">
        <v>51599</v>
      </c>
      <c r="AE34523" s="10" t="s">
        <v>51600</v>
      </c>
      <c r="AF34523" s="10" t="s">
        <v>654</v>
      </c>
    </row>
    <row r="34524" spans="30:32" x14ac:dyDescent="0.2">
      <c r="AD34524" s="11" t="s">
        <v>51601</v>
      </c>
      <c r="AE34524" s="10" t="s">
        <v>51602</v>
      </c>
      <c r="AF34524" s="10" t="s">
        <v>654</v>
      </c>
    </row>
    <row r="34525" spans="30:32" x14ac:dyDescent="0.2">
      <c r="AD34525" s="11" t="s">
        <v>51603</v>
      </c>
      <c r="AE34525" s="10" t="s">
        <v>22752</v>
      </c>
      <c r="AF34525" s="10" t="s">
        <v>654</v>
      </c>
    </row>
    <row r="34526" spans="30:32" x14ac:dyDescent="0.2">
      <c r="AD34526" s="11" t="s">
        <v>51604</v>
      </c>
      <c r="AE34526" s="10" t="s">
        <v>1662</v>
      </c>
      <c r="AF34526" s="10" t="s">
        <v>654</v>
      </c>
    </row>
    <row r="34527" spans="30:32" x14ac:dyDescent="0.2">
      <c r="AD34527" s="11" t="s">
        <v>51605</v>
      </c>
      <c r="AE34527" s="10" t="s">
        <v>1662</v>
      </c>
      <c r="AF34527" s="10" t="s">
        <v>654</v>
      </c>
    </row>
    <row r="34528" spans="30:32" x14ac:dyDescent="0.2">
      <c r="AD34528" s="11" t="s">
        <v>51606</v>
      </c>
      <c r="AE34528" s="10" t="s">
        <v>1662</v>
      </c>
      <c r="AF34528" s="10" t="s">
        <v>654</v>
      </c>
    </row>
    <row r="34529" spans="30:32" x14ac:dyDescent="0.2">
      <c r="AD34529" s="11" t="s">
        <v>51607</v>
      </c>
      <c r="AE34529" s="10" t="s">
        <v>26281</v>
      </c>
      <c r="AF34529" s="10" t="s">
        <v>654</v>
      </c>
    </row>
    <row r="34530" spans="30:32" x14ac:dyDescent="0.2">
      <c r="AD34530" s="11" t="s">
        <v>51608</v>
      </c>
      <c r="AE34530" s="10" t="s">
        <v>19188</v>
      </c>
      <c r="AF34530" s="10" t="s">
        <v>654</v>
      </c>
    </row>
    <row r="34531" spans="30:32" x14ac:dyDescent="0.2">
      <c r="AD34531" s="11" t="s">
        <v>51609</v>
      </c>
      <c r="AE34531" s="10" t="s">
        <v>51610</v>
      </c>
      <c r="AF34531" s="10" t="s">
        <v>654</v>
      </c>
    </row>
    <row r="34532" spans="30:32" x14ac:dyDescent="0.2">
      <c r="AD34532" s="11" t="s">
        <v>51611</v>
      </c>
      <c r="AE34532" s="10" t="s">
        <v>2057</v>
      </c>
      <c r="AF34532" s="10" t="s">
        <v>654</v>
      </c>
    </row>
    <row r="34533" spans="30:32" x14ac:dyDescent="0.2">
      <c r="AD34533" s="11" t="s">
        <v>51612</v>
      </c>
      <c r="AE34533" s="10" t="s">
        <v>22338</v>
      </c>
      <c r="AF34533" s="10" t="s">
        <v>654</v>
      </c>
    </row>
    <row r="34534" spans="30:32" x14ac:dyDescent="0.2">
      <c r="AD34534" s="11" t="s">
        <v>51613</v>
      </c>
      <c r="AE34534" s="10" t="s">
        <v>51614</v>
      </c>
      <c r="AF34534" s="10" t="s">
        <v>654</v>
      </c>
    </row>
    <row r="34535" spans="30:32" x14ac:dyDescent="0.2">
      <c r="AD34535" s="11" t="s">
        <v>51615</v>
      </c>
      <c r="AE34535" s="10" t="s">
        <v>9289</v>
      </c>
      <c r="AF34535" s="10" t="s">
        <v>654</v>
      </c>
    </row>
    <row r="34536" spans="30:32" x14ac:dyDescent="0.2">
      <c r="AD34536" s="11" t="s">
        <v>51616</v>
      </c>
      <c r="AE34536" s="10" t="s">
        <v>51617</v>
      </c>
      <c r="AF34536" s="10" t="s">
        <v>654</v>
      </c>
    </row>
    <row r="34537" spans="30:32" x14ac:dyDescent="0.2">
      <c r="AD34537" s="11" t="s">
        <v>51618</v>
      </c>
      <c r="AE34537" s="10" t="s">
        <v>51619</v>
      </c>
      <c r="AF34537" s="10" t="s">
        <v>654</v>
      </c>
    </row>
    <row r="34538" spans="30:32" x14ac:dyDescent="0.2">
      <c r="AD34538" s="11" t="s">
        <v>51620</v>
      </c>
      <c r="AE34538" s="10" t="s">
        <v>51621</v>
      </c>
      <c r="AF34538" s="10" t="s">
        <v>654</v>
      </c>
    </row>
    <row r="34539" spans="30:32" x14ac:dyDescent="0.2">
      <c r="AD34539" s="11" t="s">
        <v>51622</v>
      </c>
      <c r="AE34539" s="10" t="s">
        <v>8595</v>
      </c>
      <c r="AF34539" s="10" t="s">
        <v>654</v>
      </c>
    </row>
    <row r="34540" spans="30:32" x14ac:dyDescent="0.2">
      <c r="AD34540" s="11" t="s">
        <v>51623</v>
      </c>
      <c r="AE34540" s="10" t="s">
        <v>8595</v>
      </c>
      <c r="AF34540" s="10" t="s">
        <v>654</v>
      </c>
    </row>
    <row r="34541" spans="30:32" x14ac:dyDescent="0.2">
      <c r="AD34541" s="11" t="s">
        <v>51624</v>
      </c>
      <c r="AE34541" s="10" t="s">
        <v>8595</v>
      </c>
      <c r="AF34541" s="10" t="s">
        <v>654</v>
      </c>
    </row>
    <row r="34542" spans="30:32" x14ac:dyDescent="0.2">
      <c r="AD34542" s="11" t="s">
        <v>51625</v>
      </c>
      <c r="AE34542" s="10" t="s">
        <v>51626</v>
      </c>
      <c r="AF34542" s="10" t="s">
        <v>654</v>
      </c>
    </row>
    <row r="34543" spans="30:32" x14ac:dyDescent="0.2">
      <c r="AD34543" s="11" t="s">
        <v>51627</v>
      </c>
      <c r="AE34543" s="10" t="s">
        <v>1732</v>
      </c>
      <c r="AF34543" s="10" t="s">
        <v>654</v>
      </c>
    </row>
    <row r="34544" spans="30:32" x14ac:dyDescent="0.2">
      <c r="AD34544" s="11" t="s">
        <v>51628</v>
      </c>
      <c r="AE34544" s="10" t="s">
        <v>28001</v>
      </c>
      <c r="AF34544" s="10" t="s">
        <v>654</v>
      </c>
    </row>
    <row r="34545" spans="30:32" x14ac:dyDescent="0.2">
      <c r="AD34545" s="11" t="s">
        <v>51629</v>
      </c>
      <c r="AE34545" s="10" t="s">
        <v>51630</v>
      </c>
      <c r="AF34545" s="10" t="s">
        <v>654</v>
      </c>
    </row>
    <row r="34546" spans="30:32" x14ac:dyDescent="0.2">
      <c r="AD34546" s="11" t="s">
        <v>51631</v>
      </c>
      <c r="AE34546" s="10" t="s">
        <v>45462</v>
      </c>
      <c r="AF34546" s="10" t="s">
        <v>654</v>
      </c>
    </row>
    <row r="34547" spans="30:32" x14ac:dyDescent="0.2">
      <c r="AD34547" s="11" t="s">
        <v>51632</v>
      </c>
      <c r="AE34547" s="10" t="s">
        <v>15870</v>
      </c>
      <c r="AF34547" s="10" t="s">
        <v>654</v>
      </c>
    </row>
    <row r="34548" spans="30:32" x14ac:dyDescent="0.2">
      <c r="AD34548" s="11" t="s">
        <v>51633</v>
      </c>
      <c r="AE34548" s="10" t="s">
        <v>51634</v>
      </c>
      <c r="AF34548" s="10" t="s">
        <v>654</v>
      </c>
    </row>
    <row r="34549" spans="30:32" x14ac:dyDescent="0.2">
      <c r="AD34549" s="11" t="s">
        <v>51635</v>
      </c>
      <c r="AE34549" s="10" t="s">
        <v>27398</v>
      </c>
      <c r="AF34549" s="10" t="s">
        <v>654</v>
      </c>
    </row>
    <row r="34550" spans="30:32" x14ac:dyDescent="0.2">
      <c r="AD34550" s="11" t="s">
        <v>51636</v>
      </c>
      <c r="AE34550" s="10" t="s">
        <v>51637</v>
      </c>
      <c r="AF34550" s="10" t="s">
        <v>654</v>
      </c>
    </row>
    <row r="34551" spans="30:32" x14ac:dyDescent="0.2">
      <c r="AD34551" s="11" t="s">
        <v>51638</v>
      </c>
      <c r="AE34551" s="10" t="s">
        <v>9297</v>
      </c>
      <c r="AF34551" s="10" t="s">
        <v>654</v>
      </c>
    </row>
    <row r="34552" spans="30:32" x14ac:dyDescent="0.2">
      <c r="AD34552" s="11" t="s">
        <v>51639</v>
      </c>
      <c r="AE34552" s="10" t="s">
        <v>51640</v>
      </c>
      <c r="AF34552" s="10" t="s">
        <v>654</v>
      </c>
    </row>
    <row r="34553" spans="30:32" x14ac:dyDescent="0.2">
      <c r="AD34553" s="11" t="s">
        <v>51641</v>
      </c>
      <c r="AE34553" s="10" t="s">
        <v>51642</v>
      </c>
      <c r="AF34553" s="10" t="s">
        <v>654</v>
      </c>
    </row>
    <row r="34554" spans="30:32" x14ac:dyDescent="0.2">
      <c r="AD34554" s="11" t="s">
        <v>51643</v>
      </c>
      <c r="AE34554" s="10" t="s">
        <v>23357</v>
      </c>
      <c r="AF34554" s="10" t="s">
        <v>654</v>
      </c>
    </row>
    <row r="34555" spans="30:32" x14ac:dyDescent="0.2">
      <c r="AD34555" s="11" t="s">
        <v>51644</v>
      </c>
      <c r="AE34555" s="10" t="s">
        <v>51645</v>
      </c>
      <c r="AF34555" s="10" t="s">
        <v>654</v>
      </c>
    </row>
    <row r="34556" spans="30:32" x14ac:dyDescent="0.2">
      <c r="AD34556" s="11" t="s">
        <v>51646</v>
      </c>
      <c r="AE34556" s="10" t="s">
        <v>51647</v>
      </c>
      <c r="AF34556" s="10" t="s">
        <v>654</v>
      </c>
    </row>
    <row r="34557" spans="30:32" x14ac:dyDescent="0.2">
      <c r="AD34557" s="11" t="s">
        <v>51648</v>
      </c>
      <c r="AE34557" s="10" t="s">
        <v>51649</v>
      </c>
      <c r="AF34557" s="10" t="s">
        <v>654</v>
      </c>
    </row>
    <row r="34558" spans="30:32" x14ac:dyDescent="0.2">
      <c r="AD34558" s="11" t="s">
        <v>51650</v>
      </c>
      <c r="AE34558" s="10" t="s">
        <v>51651</v>
      </c>
      <c r="AF34558" s="10" t="s">
        <v>654</v>
      </c>
    </row>
    <row r="34559" spans="30:32" x14ac:dyDescent="0.2">
      <c r="AD34559" s="11" t="s">
        <v>51652</v>
      </c>
      <c r="AE34559" s="10" t="s">
        <v>9301</v>
      </c>
      <c r="AF34559" s="10" t="s">
        <v>654</v>
      </c>
    </row>
    <row r="34560" spans="30:32" x14ac:dyDescent="0.2">
      <c r="AD34560" s="11" t="s">
        <v>51653</v>
      </c>
      <c r="AE34560" s="10" t="s">
        <v>4816</v>
      </c>
      <c r="AF34560" s="10" t="s">
        <v>654</v>
      </c>
    </row>
    <row r="34561" spans="30:32" x14ac:dyDescent="0.2">
      <c r="AD34561" s="11" t="s">
        <v>51654</v>
      </c>
      <c r="AE34561" s="10" t="s">
        <v>51655</v>
      </c>
      <c r="AF34561" s="10" t="s">
        <v>654</v>
      </c>
    </row>
    <row r="34562" spans="30:32" x14ac:dyDescent="0.2">
      <c r="AD34562" s="11" t="s">
        <v>51656</v>
      </c>
      <c r="AE34562" s="10" t="s">
        <v>51655</v>
      </c>
      <c r="AF34562" s="10" t="s">
        <v>654</v>
      </c>
    </row>
    <row r="34563" spans="30:32" x14ac:dyDescent="0.2">
      <c r="AD34563" s="11" t="s">
        <v>51657</v>
      </c>
      <c r="AE34563" s="10" t="s">
        <v>35224</v>
      </c>
      <c r="AF34563" s="10" t="s">
        <v>654</v>
      </c>
    </row>
    <row r="34564" spans="30:32" x14ac:dyDescent="0.2">
      <c r="AD34564" s="11" t="s">
        <v>51658</v>
      </c>
      <c r="AE34564" s="10" t="s">
        <v>41705</v>
      </c>
      <c r="AF34564" s="10" t="s">
        <v>654</v>
      </c>
    </row>
    <row r="34565" spans="30:32" x14ac:dyDescent="0.2">
      <c r="AD34565" s="11" t="s">
        <v>51659</v>
      </c>
      <c r="AE34565" s="10" t="s">
        <v>51660</v>
      </c>
      <c r="AF34565" s="10" t="s">
        <v>654</v>
      </c>
    </row>
    <row r="34566" spans="30:32" x14ac:dyDescent="0.2">
      <c r="AD34566" s="11" t="s">
        <v>51661</v>
      </c>
      <c r="AE34566" s="10" t="s">
        <v>2539</v>
      </c>
      <c r="AF34566" s="10" t="s">
        <v>654</v>
      </c>
    </row>
    <row r="34567" spans="30:32" x14ac:dyDescent="0.2">
      <c r="AD34567" s="11" t="s">
        <v>51662</v>
      </c>
      <c r="AE34567" s="10" t="s">
        <v>51660</v>
      </c>
      <c r="AF34567" s="10" t="s">
        <v>654</v>
      </c>
    </row>
    <row r="34568" spans="30:32" x14ac:dyDescent="0.2">
      <c r="AD34568" s="11" t="s">
        <v>51663</v>
      </c>
      <c r="AE34568" s="10" t="s">
        <v>51660</v>
      </c>
      <c r="AF34568" s="10" t="s">
        <v>654</v>
      </c>
    </row>
    <row r="34569" spans="30:32" x14ac:dyDescent="0.2">
      <c r="AD34569" s="11" t="s">
        <v>51664</v>
      </c>
      <c r="AE34569" s="10" t="s">
        <v>51660</v>
      </c>
      <c r="AF34569" s="10" t="s">
        <v>654</v>
      </c>
    </row>
    <row r="34570" spans="30:32" x14ac:dyDescent="0.2">
      <c r="AD34570" s="11" t="s">
        <v>51665</v>
      </c>
      <c r="AE34570" s="10" t="s">
        <v>51660</v>
      </c>
      <c r="AF34570" s="10" t="s">
        <v>654</v>
      </c>
    </row>
    <row r="34571" spans="30:32" x14ac:dyDescent="0.2">
      <c r="AD34571" s="11" t="s">
        <v>51666</v>
      </c>
      <c r="AE34571" s="10" t="s">
        <v>51660</v>
      </c>
      <c r="AF34571" s="10" t="s">
        <v>654</v>
      </c>
    </row>
    <row r="34572" spans="30:32" x14ac:dyDescent="0.2">
      <c r="AD34572" s="11" t="s">
        <v>51667</v>
      </c>
      <c r="AE34572" s="10" t="s">
        <v>51660</v>
      </c>
      <c r="AF34572" s="10" t="s">
        <v>654</v>
      </c>
    </row>
    <row r="34573" spans="30:32" x14ac:dyDescent="0.2">
      <c r="AD34573" s="11" t="s">
        <v>51668</v>
      </c>
      <c r="AE34573" s="10" t="s">
        <v>51660</v>
      </c>
      <c r="AF34573" s="10" t="s">
        <v>654</v>
      </c>
    </row>
    <row r="34574" spans="30:32" x14ac:dyDescent="0.2">
      <c r="AD34574" s="11" t="s">
        <v>51669</v>
      </c>
      <c r="AE34574" s="10" t="s">
        <v>51660</v>
      </c>
      <c r="AF34574" s="10" t="s">
        <v>654</v>
      </c>
    </row>
    <row r="34575" spans="30:32" x14ac:dyDescent="0.2">
      <c r="AD34575" s="11" t="s">
        <v>51670</v>
      </c>
      <c r="AE34575" s="10" t="s">
        <v>2539</v>
      </c>
      <c r="AF34575" s="10" t="s">
        <v>654</v>
      </c>
    </row>
    <row r="34576" spans="30:32" x14ac:dyDescent="0.2">
      <c r="AD34576" s="11" t="s">
        <v>51671</v>
      </c>
      <c r="AE34576" s="10" t="s">
        <v>51660</v>
      </c>
      <c r="AF34576" s="10" t="s">
        <v>654</v>
      </c>
    </row>
    <row r="34577" spans="30:32" x14ac:dyDescent="0.2">
      <c r="AD34577" s="11" t="s">
        <v>51672</v>
      </c>
      <c r="AE34577" s="10" t="s">
        <v>51673</v>
      </c>
      <c r="AF34577" s="10" t="s">
        <v>654</v>
      </c>
    </row>
    <row r="34578" spans="30:32" x14ac:dyDescent="0.2">
      <c r="AD34578" s="11" t="s">
        <v>51674</v>
      </c>
      <c r="AE34578" s="10" t="s">
        <v>51675</v>
      </c>
      <c r="AF34578" s="10" t="s">
        <v>654</v>
      </c>
    </row>
    <row r="34579" spans="30:32" x14ac:dyDescent="0.2">
      <c r="AD34579" s="11" t="s">
        <v>51676</v>
      </c>
      <c r="AE34579" s="10" t="s">
        <v>51677</v>
      </c>
      <c r="AF34579" s="10" t="s">
        <v>654</v>
      </c>
    </row>
    <row r="34580" spans="30:32" x14ac:dyDescent="0.2">
      <c r="AD34580" s="11" t="s">
        <v>51678</v>
      </c>
      <c r="AE34580" s="10" t="s">
        <v>9319</v>
      </c>
      <c r="AF34580" s="10" t="s">
        <v>654</v>
      </c>
    </row>
    <row r="34581" spans="30:32" x14ac:dyDescent="0.2">
      <c r="AD34581" s="11" t="s">
        <v>51679</v>
      </c>
      <c r="AE34581" s="10" t="s">
        <v>51680</v>
      </c>
      <c r="AF34581" s="10" t="s">
        <v>654</v>
      </c>
    </row>
    <row r="34582" spans="30:32" x14ac:dyDescent="0.2">
      <c r="AD34582" s="11" t="s">
        <v>51681</v>
      </c>
      <c r="AE34582" s="10" t="s">
        <v>51682</v>
      </c>
      <c r="AF34582" s="10" t="s">
        <v>654</v>
      </c>
    </row>
    <row r="34583" spans="30:32" x14ac:dyDescent="0.2">
      <c r="AD34583" s="11" t="s">
        <v>51683</v>
      </c>
      <c r="AE34583" s="10" t="s">
        <v>11966</v>
      </c>
      <c r="AF34583" s="10" t="s">
        <v>654</v>
      </c>
    </row>
    <row r="34584" spans="30:32" x14ac:dyDescent="0.2">
      <c r="AD34584" s="11" t="s">
        <v>51684</v>
      </c>
      <c r="AE34584" s="10" t="s">
        <v>1925</v>
      </c>
      <c r="AF34584" s="10" t="s">
        <v>654</v>
      </c>
    </row>
    <row r="34585" spans="30:32" x14ac:dyDescent="0.2">
      <c r="AD34585" s="11" t="s">
        <v>51685</v>
      </c>
      <c r="AE34585" s="10" t="s">
        <v>51686</v>
      </c>
      <c r="AF34585" s="10" t="s">
        <v>654</v>
      </c>
    </row>
    <row r="34586" spans="30:32" x14ac:dyDescent="0.2">
      <c r="AD34586" s="11" t="s">
        <v>51687</v>
      </c>
      <c r="AE34586" s="10" t="s">
        <v>51688</v>
      </c>
      <c r="AF34586" s="10" t="s">
        <v>654</v>
      </c>
    </row>
    <row r="34587" spans="30:32" x14ac:dyDescent="0.2">
      <c r="AD34587" s="11" t="s">
        <v>51689</v>
      </c>
      <c r="AE34587" s="10" t="s">
        <v>51690</v>
      </c>
      <c r="AF34587" s="10" t="s">
        <v>654</v>
      </c>
    </row>
    <row r="34588" spans="30:32" x14ac:dyDescent="0.2">
      <c r="AD34588" s="11" t="s">
        <v>51691</v>
      </c>
      <c r="AE34588" s="10" t="s">
        <v>51692</v>
      </c>
      <c r="AF34588" s="10" t="s">
        <v>654</v>
      </c>
    </row>
    <row r="34589" spans="30:32" x14ac:dyDescent="0.2">
      <c r="AD34589" s="11" t="s">
        <v>51693</v>
      </c>
      <c r="AE34589" s="10" t="s">
        <v>14670</v>
      </c>
      <c r="AF34589" s="10" t="s">
        <v>654</v>
      </c>
    </row>
    <row r="34590" spans="30:32" x14ac:dyDescent="0.2">
      <c r="AD34590" s="11" t="s">
        <v>51694</v>
      </c>
      <c r="AE34590" s="10" t="s">
        <v>51695</v>
      </c>
      <c r="AF34590" s="10" t="s">
        <v>654</v>
      </c>
    </row>
    <row r="34591" spans="30:32" x14ac:dyDescent="0.2">
      <c r="AD34591" s="11" t="s">
        <v>51696</v>
      </c>
      <c r="AE34591" s="10" t="s">
        <v>10501</v>
      </c>
      <c r="AF34591" s="10" t="s">
        <v>654</v>
      </c>
    </row>
    <row r="34592" spans="30:32" x14ac:dyDescent="0.2">
      <c r="AD34592" s="11" t="s">
        <v>51697</v>
      </c>
      <c r="AE34592" s="10" t="s">
        <v>7549</v>
      </c>
      <c r="AF34592" s="10" t="s">
        <v>654</v>
      </c>
    </row>
    <row r="34593" spans="30:32" x14ac:dyDescent="0.2">
      <c r="AD34593" s="11" t="s">
        <v>51698</v>
      </c>
      <c r="AE34593" s="10" t="s">
        <v>51699</v>
      </c>
      <c r="AF34593" s="10" t="s">
        <v>654</v>
      </c>
    </row>
    <row r="34594" spans="30:32" x14ac:dyDescent="0.2">
      <c r="AD34594" s="11" t="s">
        <v>51700</v>
      </c>
      <c r="AE34594" s="10" t="s">
        <v>51701</v>
      </c>
      <c r="AF34594" s="10" t="s">
        <v>654</v>
      </c>
    </row>
    <row r="34595" spans="30:32" x14ac:dyDescent="0.2">
      <c r="AD34595" s="11" t="s">
        <v>51702</v>
      </c>
      <c r="AE34595" s="10" t="s">
        <v>51703</v>
      </c>
      <c r="AF34595" s="10" t="s">
        <v>654</v>
      </c>
    </row>
    <row r="34596" spans="30:32" x14ac:dyDescent="0.2">
      <c r="AD34596" s="11" t="s">
        <v>51704</v>
      </c>
      <c r="AE34596" s="10" t="s">
        <v>4117</v>
      </c>
      <c r="AF34596" s="10" t="s">
        <v>654</v>
      </c>
    </row>
    <row r="34597" spans="30:32" x14ac:dyDescent="0.2">
      <c r="AD34597" s="11" t="s">
        <v>51705</v>
      </c>
      <c r="AE34597" s="10" t="s">
        <v>19796</v>
      </c>
      <c r="AF34597" s="10" t="s">
        <v>654</v>
      </c>
    </row>
    <row r="34598" spans="30:32" x14ac:dyDescent="0.2">
      <c r="AD34598" s="11" t="s">
        <v>51706</v>
      </c>
      <c r="AE34598" s="10" t="s">
        <v>21128</v>
      </c>
      <c r="AF34598" s="10" t="s">
        <v>654</v>
      </c>
    </row>
    <row r="34599" spans="30:32" x14ac:dyDescent="0.2">
      <c r="AD34599" s="11" t="s">
        <v>51707</v>
      </c>
      <c r="AE34599" s="10" t="s">
        <v>10511</v>
      </c>
      <c r="AF34599" s="10" t="s">
        <v>654</v>
      </c>
    </row>
    <row r="34600" spans="30:32" x14ac:dyDescent="0.2">
      <c r="AD34600" s="11" t="s">
        <v>51708</v>
      </c>
      <c r="AE34600" s="10" t="s">
        <v>9306</v>
      </c>
      <c r="AF34600" s="10" t="s">
        <v>654</v>
      </c>
    </row>
    <row r="34601" spans="30:32" x14ac:dyDescent="0.2">
      <c r="AD34601" s="11" t="s">
        <v>51709</v>
      </c>
      <c r="AE34601" s="10" t="s">
        <v>9306</v>
      </c>
      <c r="AF34601" s="10" t="s">
        <v>654</v>
      </c>
    </row>
    <row r="34602" spans="30:32" x14ac:dyDescent="0.2">
      <c r="AD34602" s="11" t="s">
        <v>51710</v>
      </c>
      <c r="AE34602" s="10" t="s">
        <v>9306</v>
      </c>
      <c r="AF34602" s="10" t="s">
        <v>654</v>
      </c>
    </row>
    <row r="34603" spans="30:32" x14ac:dyDescent="0.2">
      <c r="AD34603" s="11" t="s">
        <v>51711</v>
      </c>
      <c r="AE34603" s="10" t="s">
        <v>9306</v>
      </c>
      <c r="AF34603" s="10" t="s">
        <v>654</v>
      </c>
    </row>
    <row r="34604" spans="30:32" x14ac:dyDescent="0.2">
      <c r="AD34604" s="11" t="s">
        <v>51712</v>
      </c>
      <c r="AE34604" s="10" t="s">
        <v>9306</v>
      </c>
      <c r="AF34604" s="10" t="s">
        <v>654</v>
      </c>
    </row>
    <row r="34605" spans="30:32" x14ac:dyDescent="0.2">
      <c r="AD34605" s="11" t="s">
        <v>51713</v>
      </c>
      <c r="AE34605" s="10" t="s">
        <v>9306</v>
      </c>
      <c r="AF34605" s="10" t="s">
        <v>654</v>
      </c>
    </row>
    <row r="34606" spans="30:32" x14ac:dyDescent="0.2">
      <c r="AD34606" s="11" t="s">
        <v>51714</v>
      </c>
      <c r="AE34606" s="10" t="s">
        <v>9306</v>
      </c>
      <c r="AF34606" s="10" t="s">
        <v>654</v>
      </c>
    </row>
    <row r="34607" spans="30:32" x14ac:dyDescent="0.2">
      <c r="AD34607" s="11" t="s">
        <v>51715</v>
      </c>
      <c r="AE34607" s="10" t="s">
        <v>9306</v>
      </c>
      <c r="AF34607" s="10" t="s">
        <v>654</v>
      </c>
    </row>
    <row r="34608" spans="30:32" x14ac:dyDescent="0.2">
      <c r="AD34608" s="11" t="s">
        <v>51716</v>
      </c>
      <c r="AE34608" s="10" t="s">
        <v>9306</v>
      </c>
      <c r="AF34608" s="10" t="s">
        <v>654</v>
      </c>
    </row>
    <row r="34609" spans="30:32" x14ac:dyDescent="0.2">
      <c r="AD34609" s="11" t="s">
        <v>51717</v>
      </c>
      <c r="AE34609" s="10" t="s">
        <v>9306</v>
      </c>
      <c r="AF34609" s="10" t="s">
        <v>654</v>
      </c>
    </row>
    <row r="34610" spans="30:32" x14ac:dyDescent="0.2">
      <c r="AD34610" s="11" t="s">
        <v>51718</v>
      </c>
      <c r="AE34610" s="10" t="s">
        <v>9306</v>
      </c>
      <c r="AF34610" s="10" t="s">
        <v>654</v>
      </c>
    </row>
    <row r="34611" spans="30:32" x14ac:dyDescent="0.2">
      <c r="AD34611" s="11" t="s">
        <v>51719</v>
      </c>
      <c r="AE34611" s="10" t="s">
        <v>9306</v>
      </c>
      <c r="AF34611" s="10" t="s">
        <v>654</v>
      </c>
    </row>
    <row r="34612" spans="30:32" x14ac:dyDescent="0.2">
      <c r="AD34612" s="11" t="s">
        <v>51720</v>
      </c>
      <c r="AE34612" s="10" t="s">
        <v>9306</v>
      </c>
      <c r="AF34612" s="10" t="s">
        <v>654</v>
      </c>
    </row>
    <row r="34613" spans="30:32" x14ac:dyDescent="0.2">
      <c r="AD34613" s="11" t="s">
        <v>51721</v>
      </c>
      <c r="AE34613" s="10" t="s">
        <v>9306</v>
      </c>
      <c r="AF34613" s="10" t="s">
        <v>654</v>
      </c>
    </row>
    <row r="34614" spans="30:32" x14ac:dyDescent="0.2">
      <c r="AD34614" s="11" t="s">
        <v>51722</v>
      </c>
      <c r="AE34614" s="10" t="s">
        <v>9306</v>
      </c>
      <c r="AF34614" s="10" t="s">
        <v>654</v>
      </c>
    </row>
    <row r="34615" spans="30:32" x14ac:dyDescent="0.2">
      <c r="AD34615" s="11" t="s">
        <v>51723</v>
      </c>
      <c r="AE34615" s="10" t="s">
        <v>9306</v>
      </c>
      <c r="AF34615" s="10" t="s">
        <v>654</v>
      </c>
    </row>
    <row r="34616" spans="30:32" x14ac:dyDescent="0.2">
      <c r="AD34616" s="11" t="s">
        <v>51724</v>
      </c>
      <c r="AE34616" s="10" t="s">
        <v>9306</v>
      </c>
      <c r="AF34616" s="10" t="s">
        <v>654</v>
      </c>
    </row>
    <row r="34617" spans="30:32" x14ac:dyDescent="0.2">
      <c r="AD34617" s="11" t="s">
        <v>51725</v>
      </c>
      <c r="AE34617" s="10" t="s">
        <v>9306</v>
      </c>
      <c r="AF34617" s="10" t="s">
        <v>654</v>
      </c>
    </row>
    <row r="34618" spans="30:32" x14ac:dyDescent="0.2">
      <c r="AD34618" s="11" t="s">
        <v>51726</v>
      </c>
      <c r="AE34618" s="10" t="s">
        <v>9306</v>
      </c>
      <c r="AF34618" s="10" t="s">
        <v>654</v>
      </c>
    </row>
    <row r="34619" spans="30:32" x14ac:dyDescent="0.2">
      <c r="AD34619" s="11" t="s">
        <v>51727</v>
      </c>
      <c r="AE34619" s="10" t="s">
        <v>9306</v>
      </c>
      <c r="AF34619" s="10" t="s">
        <v>654</v>
      </c>
    </row>
    <row r="34620" spans="30:32" x14ac:dyDescent="0.2">
      <c r="AD34620" s="11" t="s">
        <v>51728</v>
      </c>
      <c r="AE34620" s="10" t="s">
        <v>9306</v>
      </c>
      <c r="AF34620" s="10" t="s">
        <v>654</v>
      </c>
    </row>
    <row r="34621" spans="30:32" x14ac:dyDescent="0.2">
      <c r="AD34621" s="11" t="s">
        <v>51729</v>
      </c>
      <c r="AE34621" s="10" t="s">
        <v>9306</v>
      </c>
      <c r="AF34621" s="10" t="s">
        <v>654</v>
      </c>
    </row>
    <row r="34622" spans="30:32" x14ac:dyDescent="0.2">
      <c r="AD34622" s="11" t="s">
        <v>51730</v>
      </c>
      <c r="AE34622" s="10" t="s">
        <v>9306</v>
      </c>
      <c r="AF34622" s="10" t="s">
        <v>654</v>
      </c>
    </row>
    <row r="34623" spans="30:32" x14ac:dyDescent="0.2">
      <c r="AD34623" s="11" t="s">
        <v>51731</v>
      </c>
      <c r="AE34623" s="10" t="s">
        <v>9306</v>
      </c>
      <c r="AF34623" s="10" t="s">
        <v>654</v>
      </c>
    </row>
    <row r="34624" spans="30:32" x14ac:dyDescent="0.2">
      <c r="AD34624" s="11" t="s">
        <v>51732</v>
      </c>
      <c r="AE34624" s="10" t="s">
        <v>1750</v>
      </c>
      <c r="AF34624" s="10" t="s">
        <v>654</v>
      </c>
    </row>
    <row r="34625" spans="30:32" x14ac:dyDescent="0.2">
      <c r="AD34625" s="11" t="s">
        <v>51733</v>
      </c>
      <c r="AE34625" s="10" t="s">
        <v>12039</v>
      </c>
      <c r="AF34625" s="10" t="s">
        <v>654</v>
      </c>
    </row>
    <row r="34626" spans="30:32" x14ac:dyDescent="0.2">
      <c r="AD34626" s="11" t="s">
        <v>51734</v>
      </c>
      <c r="AE34626" s="10" t="s">
        <v>21156</v>
      </c>
      <c r="AF34626" s="10" t="s">
        <v>654</v>
      </c>
    </row>
    <row r="34627" spans="30:32" x14ac:dyDescent="0.2">
      <c r="AD34627" s="11" t="s">
        <v>51735</v>
      </c>
      <c r="AE34627" s="10" t="s">
        <v>51736</v>
      </c>
      <c r="AF34627" s="10" t="s">
        <v>654</v>
      </c>
    </row>
    <row r="34628" spans="30:32" x14ac:dyDescent="0.2">
      <c r="AD34628" s="11" t="s">
        <v>51737</v>
      </c>
      <c r="AE34628" s="10" t="s">
        <v>41734</v>
      </c>
      <c r="AF34628" s="10" t="s">
        <v>654</v>
      </c>
    </row>
    <row r="34629" spans="30:32" x14ac:dyDescent="0.2">
      <c r="AD34629" s="11" t="s">
        <v>51738</v>
      </c>
      <c r="AE34629" s="10" t="s">
        <v>51739</v>
      </c>
      <c r="AF34629" s="10" t="s">
        <v>654</v>
      </c>
    </row>
    <row r="34630" spans="30:32" x14ac:dyDescent="0.2">
      <c r="AD34630" s="11" t="s">
        <v>51740</v>
      </c>
      <c r="AE34630" s="10" t="s">
        <v>2328</v>
      </c>
      <c r="AF34630" s="10" t="s">
        <v>654</v>
      </c>
    </row>
    <row r="34631" spans="30:32" x14ac:dyDescent="0.2">
      <c r="AD34631" s="11" t="s">
        <v>51741</v>
      </c>
      <c r="AE34631" s="10" t="s">
        <v>1763</v>
      </c>
      <c r="AF34631" s="10" t="s">
        <v>654</v>
      </c>
    </row>
    <row r="34632" spans="30:32" x14ac:dyDescent="0.2">
      <c r="AD34632" s="11" t="s">
        <v>51742</v>
      </c>
      <c r="AE34632" s="10" t="s">
        <v>1765</v>
      </c>
      <c r="AF34632" s="10" t="s">
        <v>654</v>
      </c>
    </row>
    <row r="34633" spans="30:32" x14ac:dyDescent="0.2">
      <c r="AD34633" s="11" t="s">
        <v>51743</v>
      </c>
      <c r="AE34633" s="10" t="s">
        <v>35221</v>
      </c>
      <c r="AF34633" s="10" t="s">
        <v>654</v>
      </c>
    </row>
    <row r="34634" spans="30:32" x14ac:dyDescent="0.2">
      <c r="AD34634" s="11" t="s">
        <v>51744</v>
      </c>
      <c r="AE34634" s="10" t="s">
        <v>7578</v>
      </c>
      <c r="AF34634" s="10" t="s">
        <v>654</v>
      </c>
    </row>
    <row r="34635" spans="30:32" x14ac:dyDescent="0.2">
      <c r="AD34635" s="11" t="s">
        <v>51745</v>
      </c>
      <c r="AE34635" s="10" t="s">
        <v>1769</v>
      </c>
      <c r="AF34635" s="10" t="s">
        <v>654</v>
      </c>
    </row>
    <row r="34636" spans="30:32" x14ac:dyDescent="0.2">
      <c r="AD34636" s="11" t="s">
        <v>51746</v>
      </c>
      <c r="AE34636" s="10" t="s">
        <v>51747</v>
      </c>
      <c r="AF34636" s="10" t="s">
        <v>654</v>
      </c>
    </row>
    <row r="34637" spans="30:32" x14ac:dyDescent="0.2">
      <c r="AD34637" s="11" t="s">
        <v>51748</v>
      </c>
      <c r="AE34637" s="10" t="s">
        <v>30915</v>
      </c>
      <c r="AF34637" s="10" t="s">
        <v>654</v>
      </c>
    </row>
    <row r="34638" spans="30:32" x14ac:dyDescent="0.2">
      <c r="AD34638" s="11" t="s">
        <v>51749</v>
      </c>
      <c r="AE34638" s="10" t="s">
        <v>21208</v>
      </c>
      <c r="AF34638" s="10" t="s">
        <v>654</v>
      </c>
    </row>
    <row r="34639" spans="30:32" x14ac:dyDescent="0.2">
      <c r="AD34639" s="11" t="s">
        <v>51750</v>
      </c>
      <c r="AE34639" s="10" t="s">
        <v>12839</v>
      </c>
      <c r="AF34639" s="10" t="s">
        <v>654</v>
      </c>
    </row>
    <row r="34640" spans="30:32" x14ac:dyDescent="0.2">
      <c r="AD34640" s="11" t="s">
        <v>51751</v>
      </c>
      <c r="AE34640" s="10" t="s">
        <v>4924</v>
      </c>
      <c r="AF34640" s="10" t="s">
        <v>654</v>
      </c>
    </row>
    <row r="34641" spans="30:32" x14ac:dyDescent="0.2">
      <c r="AD34641" s="11" t="s">
        <v>51752</v>
      </c>
      <c r="AE34641" s="10" t="s">
        <v>51753</v>
      </c>
      <c r="AF34641" s="10" t="s">
        <v>654</v>
      </c>
    </row>
    <row r="34642" spans="30:32" x14ac:dyDescent="0.2">
      <c r="AD34642" s="11" t="s">
        <v>51754</v>
      </c>
      <c r="AE34642" s="10" t="s">
        <v>51755</v>
      </c>
      <c r="AF34642" s="10" t="s">
        <v>654</v>
      </c>
    </row>
    <row r="34643" spans="30:32" x14ac:dyDescent="0.2">
      <c r="AD34643" s="11" t="s">
        <v>51756</v>
      </c>
      <c r="AE34643" s="10" t="s">
        <v>51757</v>
      </c>
      <c r="AF34643" s="10" t="s">
        <v>654</v>
      </c>
    </row>
    <row r="34644" spans="30:32" x14ac:dyDescent="0.2">
      <c r="AD34644" s="11" t="s">
        <v>51758</v>
      </c>
      <c r="AE34644" s="10" t="s">
        <v>51759</v>
      </c>
      <c r="AF34644" s="10" t="s">
        <v>654</v>
      </c>
    </row>
    <row r="34645" spans="30:32" x14ac:dyDescent="0.2">
      <c r="AD34645" s="11" t="s">
        <v>51760</v>
      </c>
      <c r="AE34645" s="10" t="s">
        <v>51761</v>
      </c>
      <c r="AF34645" s="10" t="s">
        <v>654</v>
      </c>
    </row>
    <row r="34646" spans="30:32" x14ac:dyDescent="0.2">
      <c r="AD34646" s="11" t="s">
        <v>51762</v>
      </c>
      <c r="AE34646" s="10" t="s">
        <v>51763</v>
      </c>
      <c r="AF34646" s="10" t="s">
        <v>654</v>
      </c>
    </row>
    <row r="34647" spans="30:32" x14ac:dyDescent="0.2">
      <c r="AD34647" s="11" t="s">
        <v>51764</v>
      </c>
      <c r="AE34647" s="10" t="s">
        <v>51765</v>
      </c>
      <c r="AF34647" s="10" t="s">
        <v>654</v>
      </c>
    </row>
    <row r="34648" spans="30:32" x14ac:dyDescent="0.2">
      <c r="AD34648" s="11" t="s">
        <v>51766</v>
      </c>
      <c r="AE34648" s="10" t="s">
        <v>51767</v>
      </c>
      <c r="AF34648" s="10" t="s">
        <v>654</v>
      </c>
    </row>
    <row r="34649" spans="30:32" x14ac:dyDescent="0.2">
      <c r="AD34649" s="11" t="s">
        <v>51768</v>
      </c>
      <c r="AE34649" s="10" t="s">
        <v>51769</v>
      </c>
      <c r="AF34649" s="10" t="s">
        <v>654</v>
      </c>
    </row>
    <row r="34650" spans="30:32" x14ac:dyDescent="0.2">
      <c r="AD34650" s="11" t="s">
        <v>51770</v>
      </c>
      <c r="AE34650" s="10" t="s">
        <v>37790</v>
      </c>
      <c r="AF34650" s="10" t="s">
        <v>654</v>
      </c>
    </row>
    <row r="34651" spans="30:32" x14ac:dyDescent="0.2">
      <c r="AD34651" s="11" t="s">
        <v>51771</v>
      </c>
      <c r="AE34651" s="10" t="s">
        <v>27233</v>
      </c>
      <c r="AF34651" s="10" t="s">
        <v>654</v>
      </c>
    </row>
    <row r="34652" spans="30:32" x14ac:dyDescent="0.2">
      <c r="AD34652" s="11" t="s">
        <v>51772</v>
      </c>
      <c r="AE34652" s="10" t="s">
        <v>51773</v>
      </c>
      <c r="AF34652" s="10" t="s">
        <v>654</v>
      </c>
    </row>
    <row r="34653" spans="30:32" x14ac:dyDescent="0.2">
      <c r="AD34653" s="11" t="s">
        <v>51774</v>
      </c>
      <c r="AE34653" s="10" t="s">
        <v>7620</v>
      </c>
      <c r="AF34653" s="10" t="s">
        <v>654</v>
      </c>
    </row>
    <row r="34654" spans="30:32" x14ac:dyDescent="0.2">
      <c r="AD34654" s="11" t="s">
        <v>51775</v>
      </c>
      <c r="AE34654" s="10" t="s">
        <v>51776</v>
      </c>
      <c r="AF34654" s="10" t="s">
        <v>654</v>
      </c>
    </row>
    <row r="34655" spans="30:32" x14ac:dyDescent="0.2">
      <c r="AD34655" s="11" t="s">
        <v>51777</v>
      </c>
      <c r="AE34655" s="10" t="s">
        <v>4094</v>
      </c>
      <c r="AF34655" s="10" t="s">
        <v>654</v>
      </c>
    </row>
    <row r="34656" spans="30:32" x14ac:dyDescent="0.2">
      <c r="AD34656" s="11" t="s">
        <v>51778</v>
      </c>
      <c r="AE34656" s="10" t="s">
        <v>26988</v>
      </c>
      <c r="AF34656" s="10" t="s">
        <v>654</v>
      </c>
    </row>
    <row r="34657" spans="30:32" x14ac:dyDescent="0.2">
      <c r="AD34657" s="11" t="s">
        <v>51779</v>
      </c>
      <c r="AE34657" s="10" t="s">
        <v>21249</v>
      </c>
      <c r="AF34657" s="10" t="s">
        <v>654</v>
      </c>
    </row>
    <row r="34658" spans="30:32" x14ac:dyDescent="0.2">
      <c r="AD34658" s="11" t="s">
        <v>51780</v>
      </c>
      <c r="AE34658" s="10" t="s">
        <v>22524</v>
      </c>
      <c r="AF34658" s="10" t="s">
        <v>654</v>
      </c>
    </row>
    <row r="34659" spans="30:32" x14ac:dyDescent="0.2">
      <c r="AD34659" s="11" t="s">
        <v>51781</v>
      </c>
      <c r="AE34659" s="10" t="s">
        <v>10620</v>
      </c>
      <c r="AF34659" s="10" t="s">
        <v>654</v>
      </c>
    </row>
    <row r="34660" spans="30:32" x14ac:dyDescent="0.2">
      <c r="AD34660" s="11" t="s">
        <v>51782</v>
      </c>
      <c r="AE34660" s="10" t="s">
        <v>14773</v>
      </c>
      <c r="AF34660" s="10" t="s">
        <v>654</v>
      </c>
    </row>
    <row r="34661" spans="30:32" x14ac:dyDescent="0.2">
      <c r="AD34661" s="11" t="s">
        <v>51783</v>
      </c>
      <c r="AE34661" s="10" t="s">
        <v>51784</v>
      </c>
      <c r="AF34661" s="10" t="s">
        <v>654</v>
      </c>
    </row>
    <row r="34662" spans="30:32" x14ac:dyDescent="0.2">
      <c r="AD34662" s="11" t="s">
        <v>51785</v>
      </c>
      <c r="AE34662" s="10" t="s">
        <v>51786</v>
      </c>
      <c r="AF34662" s="10" t="s">
        <v>654</v>
      </c>
    </row>
    <row r="34663" spans="30:32" x14ac:dyDescent="0.2">
      <c r="AD34663" s="11" t="s">
        <v>51787</v>
      </c>
      <c r="AE34663" s="10" t="s">
        <v>7636</v>
      </c>
      <c r="AF34663" s="10" t="s">
        <v>654</v>
      </c>
    </row>
    <row r="34664" spans="30:32" x14ac:dyDescent="0.2">
      <c r="AD34664" s="11" t="s">
        <v>51788</v>
      </c>
      <c r="AE34664" s="10" t="s">
        <v>9379</v>
      </c>
      <c r="AF34664" s="10" t="s">
        <v>654</v>
      </c>
    </row>
    <row r="34665" spans="30:32" x14ac:dyDescent="0.2">
      <c r="AD34665" s="11" t="s">
        <v>51789</v>
      </c>
      <c r="AE34665" s="10" t="s">
        <v>51790</v>
      </c>
      <c r="AF34665" s="10" t="s">
        <v>654</v>
      </c>
    </row>
    <row r="34666" spans="30:32" x14ac:dyDescent="0.2">
      <c r="AD34666" s="11" t="s">
        <v>51791</v>
      </c>
      <c r="AE34666" s="10" t="s">
        <v>51792</v>
      </c>
      <c r="AF34666" s="10" t="s">
        <v>654</v>
      </c>
    </row>
    <row r="34667" spans="30:32" x14ac:dyDescent="0.2">
      <c r="AD34667" s="11" t="s">
        <v>51793</v>
      </c>
      <c r="AE34667" s="10" t="s">
        <v>1820</v>
      </c>
      <c r="AF34667" s="10" t="s">
        <v>654</v>
      </c>
    </row>
    <row r="34668" spans="30:32" x14ac:dyDescent="0.2">
      <c r="AD34668" s="11" t="s">
        <v>51794</v>
      </c>
      <c r="AE34668" s="10" t="s">
        <v>51795</v>
      </c>
      <c r="AF34668" s="10" t="s">
        <v>654</v>
      </c>
    </row>
    <row r="34669" spans="30:32" x14ac:dyDescent="0.2">
      <c r="AD34669" s="11" t="s">
        <v>51796</v>
      </c>
      <c r="AE34669" s="10" t="s">
        <v>21283</v>
      </c>
      <c r="AF34669" s="10" t="s">
        <v>654</v>
      </c>
    </row>
    <row r="34670" spans="30:32" x14ac:dyDescent="0.2">
      <c r="AD34670" s="11" t="s">
        <v>51797</v>
      </c>
      <c r="AE34670" s="10" t="s">
        <v>51798</v>
      </c>
      <c r="AF34670" s="10" t="s">
        <v>654</v>
      </c>
    </row>
    <row r="34671" spans="30:32" x14ac:dyDescent="0.2">
      <c r="AD34671" s="11" t="s">
        <v>51799</v>
      </c>
      <c r="AE34671" s="10" t="s">
        <v>51800</v>
      </c>
      <c r="AF34671" s="10" t="s">
        <v>654</v>
      </c>
    </row>
    <row r="34672" spans="30:32" x14ac:dyDescent="0.2">
      <c r="AD34672" s="11" t="s">
        <v>51801</v>
      </c>
      <c r="AE34672" s="10" t="s">
        <v>51802</v>
      </c>
      <c r="AF34672" s="10" t="s">
        <v>654</v>
      </c>
    </row>
    <row r="34673" spans="30:32" x14ac:dyDescent="0.2">
      <c r="AD34673" s="11" t="s">
        <v>51803</v>
      </c>
      <c r="AE34673" s="10" t="s">
        <v>1830</v>
      </c>
      <c r="AF34673" s="10" t="s">
        <v>654</v>
      </c>
    </row>
    <row r="34674" spans="30:32" x14ac:dyDescent="0.2">
      <c r="AD34674" s="11" t="s">
        <v>51804</v>
      </c>
      <c r="AE34674" s="10" t="s">
        <v>5233</v>
      </c>
      <c r="AF34674" s="10" t="s">
        <v>654</v>
      </c>
    </row>
    <row r="34675" spans="30:32" x14ac:dyDescent="0.2">
      <c r="AD34675" s="11" t="s">
        <v>51805</v>
      </c>
      <c r="AE34675" s="10" t="s">
        <v>10644</v>
      </c>
      <c r="AF34675" s="10" t="s">
        <v>654</v>
      </c>
    </row>
    <row r="34676" spans="30:32" x14ac:dyDescent="0.2">
      <c r="AD34676" s="11" t="s">
        <v>51806</v>
      </c>
      <c r="AE34676" s="10" t="s">
        <v>10644</v>
      </c>
      <c r="AF34676" s="10" t="s">
        <v>654</v>
      </c>
    </row>
    <row r="34677" spans="30:32" x14ac:dyDescent="0.2">
      <c r="AD34677" s="11" t="s">
        <v>51807</v>
      </c>
      <c r="AE34677" s="10" t="s">
        <v>10644</v>
      </c>
      <c r="AF34677" s="10" t="s">
        <v>654</v>
      </c>
    </row>
    <row r="34678" spans="30:32" x14ac:dyDescent="0.2">
      <c r="AD34678" s="11" t="s">
        <v>51808</v>
      </c>
      <c r="AE34678" s="10" t="s">
        <v>10644</v>
      </c>
      <c r="AF34678" s="10" t="s">
        <v>654</v>
      </c>
    </row>
    <row r="34679" spans="30:32" x14ac:dyDescent="0.2">
      <c r="AD34679" s="11" t="s">
        <v>51809</v>
      </c>
      <c r="AE34679" s="10" t="s">
        <v>10644</v>
      </c>
      <c r="AF34679" s="10" t="s">
        <v>654</v>
      </c>
    </row>
    <row r="34680" spans="30:32" x14ac:dyDescent="0.2">
      <c r="AD34680" s="11" t="s">
        <v>51810</v>
      </c>
      <c r="AE34680" s="10" t="s">
        <v>10644</v>
      </c>
      <c r="AF34680" s="10" t="s">
        <v>654</v>
      </c>
    </row>
    <row r="34681" spans="30:32" x14ac:dyDescent="0.2">
      <c r="AD34681" s="11" t="s">
        <v>51811</v>
      </c>
      <c r="AE34681" s="10" t="s">
        <v>10644</v>
      </c>
      <c r="AF34681" s="10" t="s">
        <v>654</v>
      </c>
    </row>
    <row r="34682" spans="30:32" x14ac:dyDescent="0.2">
      <c r="AD34682" s="11" t="s">
        <v>51812</v>
      </c>
      <c r="AE34682" s="10" t="s">
        <v>51813</v>
      </c>
      <c r="AF34682" s="10" t="s">
        <v>654</v>
      </c>
    </row>
    <row r="34683" spans="30:32" x14ac:dyDescent="0.2">
      <c r="AD34683" s="11" t="s">
        <v>51814</v>
      </c>
      <c r="AE34683" s="10" t="s">
        <v>12202</v>
      </c>
      <c r="AF34683" s="10" t="s">
        <v>654</v>
      </c>
    </row>
    <row r="34684" spans="30:32" x14ac:dyDescent="0.2">
      <c r="AD34684" s="11" t="s">
        <v>51815</v>
      </c>
      <c r="AE34684" s="10" t="s">
        <v>5240</v>
      </c>
      <c r="AF34684" s="10" t="s">
        <v>654</v>
      </c>
    </row>
    <row r="34685" spans="30:32" x14ac:dyDescent="0.2">
      <c r="AD34685" s="11" t="s">
        <v>51816</v>
      </c>
      <c r="AE34685" s="10" t="s">
        <v>51817</v>
      </c>
      <c r="AF34685" s="10" t="s">
        <v>654</v>
      </c>
    </row>
    <row r="34686" spans="30:32" x14ac:dyDescent="0.2">
      <c r="AD34686" s="11" t="s">
        <v>51818</v>
      </c>
      <c r="AE34686" s="10" t="s">
        <v>7670</v>
      </c>
      <c r="AF34686" s="10" t="s">
        <v>654</v>
      </c>
    </row>
    <row r="34687" spans="30:32" x14ac:dyDescent="0.2">
      <c r="AD34687" s="11" t="s">
        <v>51819</v>
      </c>
      <c r="AE34687" s="10" t="s">
        <v>20323</v>
      </c>
      <c r="AF34687" s="10" t="s">
        <v>654</v>
      </c>
    </row>
    <row r="34688" spans="30:32" x14ac:dyDescent="0.2">
      <c r="AD34688" s="11" t="s">
        <v>51820</v>
      </c>
      <c r="AE34688" s="10" t="s">
        <v>4602</v>
      </c>
      <c r="AF34688" s="10" t="s">
        <v>654</v>
      </c>
    </row>
    <row r="34689" spans="30:32" x14ac:dyDescent="0.2">
      <c r="AD34689" s="11" t="s">
        <v>51821</v>
      </c>
      <c r="AE34689" s="10" t="s">
        <v>25724</v>
      </c>
      <c r="AF34689" s="10" t="s">
        <v>654</v>
      </c>
    </row>
    <row r="34690" spans="30:32" x14ac:dyDescent="0.2">
      <c r="AD34690" s="11" t="s">
        <v>51822</v>
      </c>
      <c r="AE34690" s="10" t="s">
        <v>20406</v>
      </c>
      <c r="AF34690" s="10" t="s">
        <v>654</v>
      </c>
    </row>
    <row r="34691" spans="30:32" x14ac:dyDescent="0.2">
      <c r="AD34691" s="11" t="s">
        <v>51823</v>
      </c>
      <c r="AE34691" s="10" t="s">
        <v>51824</v>
      </c>
      <c r="AF34691" s="10" t="s">
        <v>654</v>
      </c>
    </row>
    <row r="34692" spans="30:32" x14ac:dyDescent="0.2">
      <c r="AD34692" s="11" t="s">
        <v>51825</v>
      </c>
      <c r="AE34692" s="10" t="s">
        <v>10683</v>
      </c>
      <c r="AF34692" s="10" t="s">
        <v>654</v>
      </c>
    </row>
    <row r="34693" spans="30:32" x14ac:dyDescent="0.2">
      <c r="AD34693" s="11" t="s">
        <v>51826</v>
      </c>
      <c r="AE34693" s="10" t="s">
        <v>10683</v>
      </c>
      <c r="AF34693" s="10" t="s">
        <v>654</v>
      </c>
    </row>
    <row r="34694" spans="30:32" x14ac:dyDescent="0.2">
      <c r="AD34694" s="11" t="s">
        <v>51827</v>
      </c>
      <c r="AE34694" s="10" t="s">
        <v>10683</v>
      </c>
      <c r="AF34694" s="10" t="s">
        <v>654</v>
      </c>
    </row>
    <row r="34695" spans="30:32" x14ac:dyDescent="0.2">
      <c r="AD34695" s="11" t="s">
        <v>51828</v>
      </c>
      <c r="AE34695" s="10" t="s">
        <v>12275</v>
      </c>
      <c r="AF34695" s="10" t="s">
        <v>654</v>
      </c>
    </row>
    <row r="34696" spans="30:32" x14ac:dyDescent="0.2">
      <c r="AD34696" s="11" t="s">
        <v>51829</v>
      </c>
      <c r="AE34696" s="10" t="s">
        <v>51830</v>
      </c>
      <c r="AF34696" s="10" t="s">
        <v>654</v>
      </c>
    </row>
    <row r="34697" spans="30:32" x14ac:dyDescent="0.2">
      <c r="AD34697" s="11" t="s">
        <v>51831</v>
      </c>
      <c r="AE34697" s="10" t="s">
        <v>51832</v>
      </c>
      <c r="AF34697" s="10" t="s">
        <v>654</v>
      </c>
    </row>
    <row r="34698" spans="30:32" x14ac:dyDescent="0.2">
      <c r="AD34698" s="11" t="s">
        <v>51833</v>
      </c>
      <c r="AE34698" s="10" t="s">
        <v>51834</v>
      </c>
      <c r="AF34698" s="10" t="s">
        <v>654</v>
      </c>
    </row>
    <row r="34699" spans="30:32" x14ac:dyDescent="0.2">
      <c r="AD34699" s="11" t="s">
        <v>51835</v>
      </c>
      <c r="AE34699" s="10" t="s">
        <v>51836</v>
      </c>
      <c r="AF34699" s="10" t="s">
        <v>654</v>
      </c>
    </row>
    <row r="34700" spans="30:32" x14ac:dyDescent="0.2">
      <c r="AD34700" s="11" t="s">
        <v>51837</v>
      </c>
      <c r="AE34700" s="10" t="s">
        <v>51838</v>
      </c>
      <c r="AF34700" s="10" t="s">
        <v>654</v>
      </c>
    </row>
    <row r="34701" spans="30:32" x14ac:dyDescent="0.2">
      <c r="AD34701" s="11" t="s">
        <v>51839</v>
      </c>
      <c r="AE34701" s="10" t="s">
        <v>51838</v>
      </c>
      <c r="AF34701" s="10" t="s">
        <v>654</v>
      </c>
    </row>
    <row r="34702" spans="30:32" x14ac:dyDescent="0.2">
      <c r="AD34702" s="11" t="s">
        <v>51840</v>
      </c>
      <c r="AE34702" s="10" t="s">
        <v>51838</v>
      </c>
      <c r="AF34702" s="10" t="s">
        <v>654</v>
      </c>
    </row>
    <row r="34703" spans="30:32" x14ac:dyDescent="0.2">
      <c r="AD34703" s="11" t="s">
        <v>51841</v>
      </c>
      <c r="AE34703" s="10" t="s">
        <v>51838</v>
      </c>
      <c r="AF34703" s="10" t="s">
        <v>654</v>
      </c>
    </row>
    <row r="34704" spans="30:32" x14ac:dyDescent="0.2">
      <c r="AD34704" s="11" t="s">
        <v>51842</v>
      </c>
      <c r="AE34704" s="10" t="s">
        <v>51838</v>
      </c>
      <c r="AF34704" s="10" t="s">
        <v>654</v>
      </c>
    </row>
    <row r="34705" spans="30:32" x14ac:dyDescent="0.2">
      <c r="AD34705" s="11" t="s">
        <v>51843</v>
      </c>
      <c r="AE34705" s="10" t="s">
        <v>51838</v>
      </c>
      <c r="AF34705" s="10" t="s">
        <v>654</v>
      </c>
    </row>
    <row r="34706" spans="30:32" x14ac:dyDescent="0.2">
      <c r="AD34706" s="11" t="s">
        <v>51844</v>
      </c>
      <c r="AE34706" s="10" t="s">
        <v>51845</v>
      </c>
      <c r="AF34706" s="10" t="s">
        <v>654</v>
      </c>
    </row>
    <row r="34707" spans="30:32" x14ac:dyDescent="0.2">
      <c r="AD34707" s="11" t="s">
        <v>51846</v>
      </c>
      <c r="AE34707" s="10" t="s">
        <v>51847</v>
      </c>
      <c r="AF34707" s="10" t="s">
        <v>654</v>
      </c>
    </row>
    <row r="34708" spans="30:32" x14ac:dyDescent="0.2">
      <c r="AD34708" s="11" t="s">
        <v>51848</v>
      </c>
      <c r="AE34708" s="10" t="s">
        <v>16165</v>
      </c>
      <c r="AF34708" s="10" t="s">
        <v>654</v>
      </c>
    </row>
    <row r="34709" spans="30:32" x14ac:dyDescent="0.2">
      <c r="AD34709" s="11" t="s">
        <v>51849</v>
      </c>
      <c r="AE34709" s="10" t="s">
        <v>35893</v>
      </c>
      <c r="AF34709" s="10" t="s">
        <v>654</v>
      </c>
    </row>
    <row r="34710" spans="30:32" x14ac:dyDescent="0.2">
      <c r="AD34710" s="11" t="s">
        <v>51850</v>
      </c>
      <c r="AE34710" s="10" t="s">
        <v>51851</v>
      </c>
      <c r="AF34710" s="10" t="s">
        <v>654</v>
      </c>
    </row>
    <row r="34711" spans="30:32" x14ac:dyDescent="0.2">
      <c r="AD34711" s="11" t="s">
        <v>51852</v>
      </c>
      <c r="AE34711" s="10" t="s">
        <v>12287</v>
      </c>
      <c r="AF34711" s="10" t="s">
        <v>654</v>
      </c>
    </row>
    <row r="34712" spans="30:32" x14ac:dyDescent="0.2">
      <c r="AD34712" s="11" t="s">
        <v>51853</v>
      </c>
      <c r="AE34712" s="10" t="s">
        <v>51854</v>
      </c>
      <c r="AF34712" s="10" t="s">
        <v>654</v>
      </c>
    </row>
    <row r="34713" spans="30:32" x14ac:dyDescent="0.2">
      <c r="AD34713" s="11" t="s">
        <v>51855</v>
      </c>
      <c r="AE34713" s="10" t="s">
        <v>51856</v>
      </c>
      <c r="AF34713" s="10" t="s">
        <v>654</v>
      </c>
    </row>
    <row r="34714" spans="30:32" x14ac:dyDescent="0.2">
      <c r="AD34714" s="11" t="s">
        <v>51857</v>
      </c>
      <c r="AE34714" s="10" t="s">
        <v>38847</v>
      </c>
      <c r="AF34714" s="10" t="s">
        <v>654</v>
      </c>
    </row>
    <row r="34715" spans="30:32" x14ac:dyDescent="0.2">
      <c r="AD34715" s="11" t="s">
        <v>51858</v>
      </c>
      <c r="AE34715" s="10" t="s">
        <v>12309</v>
      </c>
      <c r="AF34715" s="10" t="s">
        <v>654</v>
      </c>
    </row>
    <row r="34716" spans="30:32" x14ac:dyDescent="0.2">
      <c r="AD34716" s="11" t="s">
        <v>51859</v>
      </c>
      <c r="AE34716" s="10" t="s">
        <v>51860</v>
      </c>
      <c r="AF34716" s="10" t="s">
        <v>654</v>
      </c>
    </row>
    <row r="34717" spans="30:32" x14ac:dyDescent="0.2">
      <c r="AD34717" s="11" t="s">
        <v>51861</v>
      </c>
      <c r="AE34717" s="10" t="s">
        <v>51862</v>
      </c>
      <c r="AF34717" s="10" t="s">
        <v>654</v>
      </c>
    </row>
    <row r="34718" spans="30:32" x14ac:dyDescent="0.2">
      <c r="AD34718" s="11" t="s">
        <v>51863</v>
      </c>
      <c r="AE34718" s="10" t="s">
        <v>18823</v>
      </c>
      <c r="AF34718" s="10" t="s">
        <v>654</v>
      </c>
    </row>
    <row r="34719" spans="30:32" x14ac:dyDescent="0.2">
      <c r="AD34719" s="11" t="s">
        <v>51864</v>
      </c>
      <c r="AE34719" s="10" t="s">
        <v>51865</v>
      </c>
      <c r="AF34719" s="10" t="s">
        <v>654</v>
      </c>
    </row>
    <row r="34720" spans="30:32" x14ac:dyDescent="0.2">
      <c r="AD34720" s="11" t="s">
        <v>51866</v>
      </c>
      <c r="AE34720" s="10" t="s">
        <v>6760</v>
      </c>
      <c r="AF34720" s="10" t="s">
        <v>654</v>
      </c>
    </row>
    <row r="34721" spans="30:32" x14ac:dyDescent="0.2">
      <c r="AD34721" s="11" t="s">
        <v>51867</v>
      </c>
      <c r="AE34721" s="10" t="s">
        <v>19979</v>
      </c>
      <c r="AF34721" s="10" t="s">
        <v>654</v>
      </c>
    </row>
    <row r="34722" spans="30:32" x14ac:dyDescent="0.2">
      <c r="AD34722" s="11" t="s">
        <v>51868</v>
      </c>
      <c r="AE34722" s="10" t="s">
        <v>2481</v>
      </c>
      <c r="AF34722" s="10" t="s">
        <v>654</v>
      </c>
    </row>
    <row r="34723" spans="30:32" x14ac:dyDescent="0.2">
      <c r="AD34723" s="11" t="s">
        <v>51869</v>
      </c>
      <c r="AE34723" s="10" t="s">
        <v>51870</v>
      </c>
      <c r="AF34723" s="10" t="s">
        <v>654</v>
      </c>
    </row>
    <row r="34724" spans="30:32" x14ac:dyDescent="0.2">
      <c r="AD34724" s="11" t="s">
        <v>51871</v>
      </c>
      <c r="AE34724" s="10" t="s">
        <v>51872</v>
      </c>
      <c r="AF34724" s="10" t="s">
        <v>654</v>
      </c>
    </row>
    <row r="34725" spans="30:32" x14ac:dyDescent="0.2">
      <c r="AD34725" s="11" t="s">
        <v>51873</v>
      </c>
      <c r="AE34725" s="10" t="s">
        <v>27574</v>
      </c>
      <c r="AF34725" s="10" t="s">
        <v>654</v>
      </c>
    </row>
    <row r="34726" spans="30:32" x14ac:dyDescent="0.2">
      <c r="AD34726" s="11" t="s">
        <v>51874</v>
      </c>
      <c r="AE34726" s="10" t="s">
        <v>44718</v>
      </c>
      <c r="AF34726" s="10" t="s">
        <v>654</v>
      </c>
    </row>
    <row r="34727" spans="30:32" x14ac:dyDescent="0.2">
      <c r="AD34727" s="11" t="s">
        <v>51875</v>
      </c>
      <c r="AE34727" s="10" t="s">
        <v>51876</v>
      </c>
      <c r="AF34727" s="10" t="s">
        <v>654</v>
      </c>
    </row>
    <row r="34728" spans="30:32" x14ac:dyDescent="0.2">
      <c r="AD34728" s="11" t="s">
        <v>51877</v>
      </c>
      <c r="AE34728" s="10" t="s">
        <v>51876</v>
      </c>
      <c r="AF34728" s="10" t="s">
        <v>654</v>
      </c>
    </row>
    <row r="34729" spans="30:32" x14ac:dyDescent="0.2">
      <c r="AD34729" s="11" t="s">
        <v>51878</v>
      </c>
      <c r="AE34729" s="10" t="s">
        <v>51879</v>
      </c>
      <c r="AF34729" s="10" t="s">
        <v>654</v>
      </c>
    </row>
    <row r="34730" spans="30:32" x14ac:dyDescent="0.2">
      <c r="AD34730" s="11" t="s">
        <v>51880</v>
      </c>
      <c r="AE34730" s="10" t="s">
        <v>25387</v>
      </c>
      <c r="AF34730" s="10" t="s">
        <v>654</v>
      </c>
    </row>
    <row r="34731" spans="30:32" x14ac:dyDescent="0.2">
      <c r="AD34731" s="11" t="s">
        <v>51881</v>
      </c>
      <c r="AE34731" s="10" t="s">
        <v>51882</v>
      </c>
      <c r="AF34731" s="10" t="s">
        <v>654</v>
      </c>
    </row>
    <row r="34732" spans="30:32" x14ac:dyDescent="0.2">
      <c r="AD34732" s="11" t="s">
        <v>51883</v>
      </c>
      <c r="AE34732" s="10" t="s">
        <v>51884</v>
      </c>
      <c r="AF34732" s="10" t="s">
        <v>654</v>
      </c>
    </row>
    <row r="34733" spans="30:32" x14ac:dyDescent="0.2">
      <c r="AD34733" s="11" t="s">
        <v>51885</v>
      </c>
      <c r="AE34733" s="10" t="s">
        <v>51886</v>
      </c>
      <c r="AF34733" s="10" t="s">
        <v>654</v>
      </c>
    </row>
    <row r="34734" spans="30:32" x14ac:dyDescent="0.2">
      <c r="AD34734" s="11" t="s">
        <v>51887</v>
      </c>
      <c r="AE34734" s="10" t="s">
        <v>51888</v>
      </c>
      <c r="AF34734" s="10" t="s">
        <v>654</v>
      </c>
    </row>
    <row r="34735" spans="30:32" x14ac:dyDescent="0.2">
      <c r="AD34735" s="11" t="s">
        <v>51889</v>
      </c>
      <c r="AE34735" s="10" t="s">
        <v>51890</v>
      </c>
      <c r="AF34735" s="10" t="s">
        <v>654</v>
      </c>
    </row>
    <row r="34736" spans="30:32" x14ac:dyDescent="0.2">
      <c r="AD34736" s="11" t="s">
        <v>51891</v>
      </c>
      <c r="AE34736" s="10" t="s">
        <v>1450</v>
      </c>
      <c r="AF34736" s="10" t="s">
        <v>654</v>
      </c>
    </row>
    <row r="34737" spans="30:32" x14ac:dyDescent="0.2">
      <c r="AD34737" s="11" t="s">
        <v>51892</v>
      </c>
      <c r="AE34737" s="10" t="s">
        <v>51893</v>
      </c>
      <c r="AF34737" s="10" t="s">
        <v>654</v>
      </c>
    </row>
    <row r="34738" spans="30:32" x14ac:dyDescent="0.2">
      <c r="AD34738" s="11" t="s">
        <v>51894</v>
      </c>
      <c r="AE34738" s="10" t="s">
        <v>51895</v>
      </c>
      <c r="AF34738" s="10" t="s">
        <v>654</v>
      </c>
    </row>
    <row r="34739" spans="30:32" x14ac:dyDescent="0.2">
      <c r="AD34739" s="11" t="s">
        <v>51896</v>
      </c>
      <c r="AE34739" s="10" t="s">
        <v>51897</v>
      </c>
      <c r="AF34739" s="10" t="s">
        <v>654</v>
      </c>
    </row>
    <row r="34740" spans="30:32" x14ac:dyDescent="0.2">
      <c r="AD34740" s="11" t="s">
        <v>51898</v>
      </c>
      <c r="AE34740" s="10" t="s">
        <v>51899</v>
      </c>
      <c r="AF34740" s="10" t="s">
        <v>654</v>
      </c>
    </row>
    <row r="34741" spans="30:32" x14ac:dyDescent="0.2">
      <c r="AD34741" s="11" t="s">
        <v>51900</v>
      </c>
      <c r="AE34741" s="10" t="s">
        <v>9451</v>
      </c>
      <c r="AF34741" s="10" t="s">
        <v>654</v>
      </c>
    </row>
    <row r="34742" spans="30:32" x14ac:dyDescent="0.2">
      <c r="AD34742" s="11" t="s">
        <v>51901</v>
      </c>
      <c r="AE34742" s="10" t="s">
        <v>51902</v>
      </c>
      <c r="AF34742" s="10" t="s">
        <v>654</v>
      </c>
    </row>
    <row r="34743" spans="30:32" x14ac:dyDescent="0.2">
      <c r="AD34743" s="11" t="s">
        <v>51903</v>
      </c>
      <c r="AE34743" s="10" t="s">
        <v>51904</v>
      </c>
      <c r="AF34743" s="10" t="s">
        <v>654</v>
      </c>
    </row>
    <row r="34744" spans="30:32" x14ac:dyDescent="0.2">
      <c r="AD34744" s="11" t="s">
        <v>51905</v>
      </c>
      <c r="AE34744" s="10" t="s">
        <v>51906</v>
      </c>
      <c r="AF34744" s="10" t="s">
        <v>654</v>
      </c>
    </row>
    <row r="34745" spans="30:32" x14ac:dyDescent="0.2">
      <c r="AD34745" s="11" t="s">
        <v>51907</v>
      </c>
      <c r="AE34745" s="10" t="s">
        <v>968</v>
      </c>
      <c r="AF34745" s="10" t="s">
        <v>654</v>
      </c>
    </row>
    <row r="34746" spans="30:32" x14ac:dyDescent="0.2">
      <c r="AD34746" s="11" t="s">
        <v>51908</v>
      </c>
      <c r="AE34746" s="10" t="s">
        <v>12390</v>
      </c>
      <c r="AF34746" s="10" t="s">
        <v>654</v>
      </c>
    </row>
    <row r="34747" spans="30:32" x14ac:dyDescent="0.2">
      <c r="AD34747" s="11" t="s">
        <v>51909</v>
      </c>
      <c r="AE34747" s="10" t="s">
        <v>2517</v>
      </c>
      <c r="AF34747" s="10" t="s">
        <v>654</v>
      </c>
    </row>
    <row r="34748" spans="30:32" x14ac:dyDescent="0.2">
      <c r="AD34748" s="11" t="s">
        <v>51910</v>
      </c>
      <c r="AE34748" s="10" t="s">
        <v>14955</v>
      </c>
      <c r="AF34748" s="10" t="s">
        <v>654</v>
      </c>
    </row>
    <row r="34749" spans="30:32" x14ac:dyDescent="0.2">
      <c r="AD34749" s="11" t="s">
        <v>51911</v>
      </c>
      <c r="AE34749" s="10" t="s">
        <v>51912</v>
      </c>
      <c r="AF34749" s="10" t="s">
        <v>654</v>
      </c>
    </row>
    <row r="34750" spans="30:32" x14ac:dyDescent="0.2">
      <c r="AD34750" s="11" t="s">
        <v>51913</v>
      </c>
      <c r="AE34750" s="10" t="s">
        <v>51914</v>
      </c>
      <c r="AF34750" s="10" t="s">
        <v>654</v>
      </c>
    </row>
    <row r="34751" spans="30:32" x14ac:dyDescent="0.2">
      <c r="AD34751" s="11" t="s">
        <v>51915</v>
      </c>
      <c r="AE34751" s="10" t="s">
        <v>51916</v>
      </c>
      <c r="AF34751" s="10" t="s">
        <v>654</v>
      </c>
    </row>
    <row r="34752" spans="30:32" x14ac:dyDescent="0.2">
      <c r="AD34752" s="11" t="s">
        <v>51917</v>
      </c>
      <c r="AE34752" s="10" t="s">
        <v>26614</v>
      </c>
      <c r="AF34752" s="10" t="s">
        <v>654</v>
      </c>
    </row>
    <row r="34753" spans="30:32" x14ac:dyDescent="0.2">
      <c r="AD34753" s="11" t="s">
        <v>51918</v>
      </c>
      <c r="AE34753" s="10" t="s">
        <v>51919</v>
      </c>
      <c r="AF34753" s="10" t="s">
        <v>654</v>
      </c>
    </row>
    <row r="34754" spans="30:32" x14ac:dyDescent="0.2">
      <c r="AD34754" s="11" t="s">
        <v>51920</v>
      </c>
      <c r="AE34754" s="10" t="s">
        <v>51921</v>
      </c>
      <c r="AF34754" s="10" t="s">
        <v>654</v>
      </c>
    </row>
    <row r="34755" spans="30:32" x14ac:dyDescent="0.2">
      <c r="AD34755" s="11" t="s">
        <v>51922</v>
      </c>
      <c r="AE34755" s="10" t="s">
        <v>2528</v>
      </c>
      <c r="AF34755" s="10" t="s">
        <v>654</v>
      </c>
    </row>
    <row r="34756" spans="30:32" x14ac:dyDescent="0.2">
      <c r="AD34756" s="11" t="s">
        <v>51923</v>
      </c>
      <c r="AE34756" s="10" t="s">
        <v>51924</v>
      </c>
      <c r="AF34756" s="10" t="s">
        <v>654</v>
      </c>
    </row>
    <row r="34757" spans="30:32" x14ac:dyDescent="0.2">
      <c r="AD34757" s="11" t="s">
        <v>51925</v>
      </c>
      <c r="AE34757" s="10" t="s">
        <v>51926</v>
      </c>
      <c r="AF34757" s="10" t="s">
        <v>654</v>
      </c>
    </row>
    <row r="34758" spans="30:32" x14ac:dyDescent="0.2">
      <c r="AD34758" s="11" t="s">
        <v>51927</v>
      </c>
      <c r="AE34758" s="10" t="s">
        <v>51928</v>
      </c>
      <c r="AF34758" s="10" t="s">
        <v>654</v>
      </c>
    </row>
    <row r="34759" spans="30:32" x14ac:dyDescent="0.2">
      <c r="AD34759" s="11" t="s">
        <v>51929</v>
      </c>
      <c r="AE34759" s="10" t="s">
        <v>21444</v>
      </c>
      <c r="AF34759" s="10" t="s">
        <v>654</v>
      </c>
    </row>
    <row r="34760" spans="30:32" x14ac:dyDescent="0.2">
      <c r="AD34760" s="11" t="s">
        <v>51930</v>
      </c>
      <c r="AE34760" s="10" t="s">
        <v>51931</v>
      </c>
      <c r="AF34760" s="10" t="s">
        <v>654</v>
      </c>
    </row>
    <row r="34761" spans="30:32" x14ac:dyDescent="0.2">
      <c r="AD34761" s="11" t="s">
        <v>51932</v>
      </c>
      <c r="AE34761" s="10" t="s">
        <v>51933</v>
      </c>
      <c r="AF34761" s="10" t="s">
        <v>654</v>
      </c>
    </row>
    <row r="34762" spans="30:32" x14ac:dyDescent="0.2">
      <c r="AD34762" s="11" t="s">
        <v>51934</v>
      </c>
      <c r="AE34762" s="10" t="s">
        <v>51935</v>
      </c>
      <c r="AF34762" s="10" t="s">
        <v>654</v>
      </c>
    </row>
    <row r="34763" spans="30:32" x14ac:dyDescent="0.2">
      <c r="AD34763" s="11" t="s">
        <v>51936</v>
      </c>
      <c r="AE34763" s="10" t="s">
        <v>51937</v>
      </c>
      <c r="AF34763" s="10" t="s">
        <v>654</v>
      </c>
    </row>
    <row r="34764" spans="30:32" x14ac:dyDescent="0.2">
      <c r="AD34764" s="11" t="s">
        <v>51938</v>
      </c>
      <c r="AE34764" s="10" t="s">
        <v>51939</v>
      </c>
      <c r="AF34764" s="10" t="s">
        <v>654</v>
      </c>
    </row>
    <row r="34765" spans="30:32" x14ac:dyDescent="0.2">
      <c r="AD34765" s="11" t="s">
        <v>51940</v>
      </c>
      <c r="AE34765" s="10" t="s">
        <v>2539</v>
      </c>
      <c r="AF34765" s="10" t="s">
        <v>654</v>
      </c>
    </row>
    <row r="34766" spans="30:32" x14ac:dyDescent="0.2">
      <c r="AD34766" s="11" t="s">
        <v>51941</v>
      </c>
      <c r="AE34766" s="10" t="s">
        <v>2545</v>
      </c>
      <c r="AF34766" s="10" t="s">
        <v>654</v>
      </c>
    </row>
    <row r="34767" spans="30:32" x14ac:dyDescent="0.2">
      <c r="AD34767" s="11" t="s">
        <v>51942</v>
      </c>
      <c r="AE34767" s="10" t="s">
        <v>51943</v>
      </c>
      <c r="AF34767" s="10" t="s">
        <v>654</v>
      </c>
    </row>
    <row r="34768" spans="30:32" x14ac:dyDescent="0.2">
      <c r="AD34768" s="11" t="s">
        <v>51944</v>
      </c>
      <c r="AE34768" s="10" t="s">
        <v>51945</v>
      </c>
      <c r="AF34768" s="10" t="s">
        <v>654</v>
      </c>
    </row>
    <row r="34769" spans="30:32" x14ac:dyDescent="0.2">
      <c r="AD34769" s="11" t="s">
        <v>51946</v>
      </c>
      <c r="AE34769" s="10" t="s">
        <v>33014</v>
      </c>
      <c r="AF34769" s="10" t="s">
        <v>654</v>
      </c>
    </row>
    <row r="34770" spans="30:32" x14ac:dyDescent="0.2">
      <c r="AD34770" s="11" t="s">
        <v>51947</v>
      </c>
      <c r="AE34770" s="10" t="s">
        <v>21466</v>
      </c>
      <c r="AF34770" s="10" t="s">
        <v>654</v>
      </c>
    </row>
    <row r="34771" spans="30:32" x14ac:dyDescent="0.2">
      <c r="AD34771" s="11" t="s">
        <v>51948</v>
      </c>
      <c r="AE34771" s="10" t="s">
        <v>2567</v>
      </c>
      <c r="AF34771" s="10" t="s">
        <v>654</v>
      </c>
    </row>
    <row r="34772" spans="30:32" x14ac:dyDescent="0.2">
      <c r="AD34772" s="11" t="s">
        <v>51949</v>
      </c>
      <c r="AE34772" s="10" t="s">
        <v>51950</v>
      </c>
      <c r="AF34772" s="10" t="s">
        <v>654</v>
      </c>
    </row>
    <row r="34773" spans="30:32" x14ac:dyDescent="0.2">
      <c r="AD34773" s="11" t="s">
        <v>51951</v>
      </c>
      <c r="AE34773" s="10" t="s">
        <v>15017</v>
      </c>
      <c r="AF34773" s="10" t="s">
        <v>654</v>
      </c>
    </row>
    <row r="34774" spans="30:32" x14ac:dyDescent="0.2">
      <c r="AD34774" s="11" t="s">
        <v>51952</v>
      </c>
      <c r="AE34774" s="10" t="s">
        <v>1146</v>
      </c>
      <c r="AF34774" s="10" t="s">
        <v>654</v>
      </c>
    </row>
    <row r="34775" spans="30:32" x14ac:dyDescent="0.2">
      <c r="AD34775" s="11" t="s">
        <v>51953</v>
      </c>
      <c r="AE34775" s="10" t="s">
        <v>51954</v>
      </c>
      <c r="AF34775" s="10" t="s">
        <v>654</v>
      </c>
    </row>
    <row r="34776" spans="30:32" x14ac:dyDescent="0.2">
      <c r="AD34776" s="11" t="s">
        <v>51955</v>
      </c>
      <c r="AE34776" s="10" t="s">
        <v>24195</v>
      </c>
      <c r="AF34776" s="10" t="s">
        <v>654</v>
      </c>
    </row>
    <row r="34777" spans="30:32" x14ac:dyDescent="0.2">
      <c r="AD34777" s="11" t="s">
        <v>51956</v>
      </c>
      <c r="AE34777" s="10" t="s">
        <v>25430</v>
      </c>
      <c r="AF34777" s="10" t="s">
        <v>654</v>
      </c>
    </row>
    <row r="34778" spans="30:32" x14ac:dyDescent="0.2">
      <c r="AD34778" s="11" t="s">
        <v>51957</v>
      </c>
      <c r="AE34778" s="10" t="s">
        <v>51958</v>
      </c>
      <c r="AF34778" s="10" t="s">
        <v>654</v>
      </c>
    </row>
    <row r="34779" spans="30:32" x14ac:dyDescent="0.2">
      <c r="AD34779" s="11" t="s">
        <v>51959</v>
      </c>
      <c r="AE34779" s="10" t="s">
        <v>17321</v>
      </c>
      <c r="AF34779" s="10" t="s">
        <v>654</v>
      </c>
    </row>
    <row r="34780" spans="30:32" x14ac:dyDescent="0.2">
      <c r="AD34780" s="11" t="s">
        <v>51960</v>
      </c>
      <c r="AE34780" s="10" t="s">
        <v>51961</v>
      </c>
      <c r="AF34780" s="10" t="s">
        <v>654</v>
      </c>
    </row>
    <row r="34781" spans="30:32" x14ac:dyDescent="0.2">
      <c r="AD34781" s="11" t="s">
        <v>51962</v>
      </c>
      <c r="AE34781" s="10" t="s">
        <v>51963</v>
      </c>
      <c r="AF34781" s="10" t="s">
        <v>654</v>
      </c>
    </row>
    <row r="34782" spans="30:32" x14ac:dyDescent="0.2">
      <c r="AD34782" s="11" t="s">
        <v>51964</v>
      </c>
      <c r="AE34782" s="10" t="s">
        <v>51965</v>
      </c>
      <c r="AF34782" s="10" t="s">
        <v>654</v>
      </c>
    </row>
    <row r="34783" spans="30:32" x14ac:dyDescent="0.2">
      <c r="AD34783" s="11" t="s">
        <v>51966</v>
      </c>
      <c r="AE34783" s="10" t="s">
        <v>10934</v>
      </c>
      <c r="AF34783" s="10" t="s">
        <v>654</v>
      </c>
    </row>
    <row r="34784" spans="30:32" x14ac:dyDescent="0.2">
      <c r="AD34784" s="11" t="s">
        <v>51967</v>
      </c>
      <c r="AE34784" s="10" t="s">
        <v>27109</v>
      </c>
      <c r="AF34784" s="10" t="s">
        <v>654</v>
      </c>
    </row>
    <row r="34785" spans="30:32" x14ac:dyDescent="0.2">
      <c r="AD34785" s="11" t="s">
        <v>51968</v>
      </c>
      <c r="AE34785" s="10" t="s">
        <v>21506</v>
      </c>
      <c r="AF34785" s="10" t="s">
        <v>654</v>
      </c>
    </row>
    <row r="34786" spans="30:32" x14ac:dyDescent="0.2">
      <c r="AD34786" s="11" t="s">
        <v>51969</v>
      </c>
      <c r="AE34786" s="10" t="s">
        <v>7898</v>
      </c>
      <c r="AF34786" s="10" t="s">
        <v>654</v>
      </c>
    </row>
    <row r="34787" spans="30:32" x14ac:dyDescent="0.2">
      <c r="AD34787" s="11" t="s">
        <v>51970</v>
      </c>
      <c r="AE34787" s="10" t="s">
        <v>7902</v>
      </c>
      <c r="AF34787" s="10" t="s">
        <v>654</v>
      </c>
    </row>
    <row r="34788" spans="30:32" x14ac:dyDescent="0.2">
      <c r="AD34788" s="11" t="s">
        <v>51971</v>
      </c>
      <c r="AE34788" s="10" t="s">
        <v>5439</v>
      </c>
      <c r="AF34788" s="10" t="s">
        <v>654</v>
      </c>
    </row>
    <row r="34789" spans="30:32" x14ac:dyDescent="0.2">
      <c r="AD34789" s="11" t="s">
        <v>51972</v>
      </c>
      <c r="AE34789" s="10" t="s">
        <v>4263</v>
      </c>
      <c r="AF34789" s="10" t="s">
        <v>654</v>
      </c>
    </row>
    <row r="34790" spans="30:32" x14ac:dyDescent="0.2">
      <c r="AD34790" s="11" t="s">
        <v>51973</v>
      </c>
      <c r="AE34790" s="10" t="s">
        <v>15079</v>
      </c>
      <c r="AF34790" s="10" t="s">
        <v>654</v>
      </c>
    </row>
    <row r="34791" spans="30:32" x14ac:dyDescent="0.2">
      <c r="AD34791" s="11" t="s">
        <v>51974</v>
      </c>
      <c r="AE34791" s="10" t="s">
        <v>16327</v>
      </c>
      <c r="AF34791" s="10" t="s">
        <v>654</v>
      </c>
    </row>
    <row r="34792" spans="30:32" x14ac:dyDescent="0.2">
      <c r="AD34792" s="11" t="s">
        <v>51975</v>
      </c>
      <c r="AE34792" s="10" t="s">
        <v>16327</v>
      </c>
      <c r="AF34792" s="10" t="s">
        <v>654</v>
      </c>
    </row>
    <row r="34793" spans="30:32" x14ac:dyDescent="0.2">
      <c r="AD34793" s="11" t="s">
        <v>51976</v>
      </c>
      <c r="AE34793" s="10" t="s">
        <v>1485</v>
      </c>
      <c r="AF34793" s="10" t="s">
        <v>654</v>
      </c>
    </row>
    <row r="34794" spans="30:32" x14ac:dyDescent="0.2">
      <c r="AD34794" s="11" t="s">
        <v>51977</v>
      </c>
      <c r="AE34794" s="10" t="s">
        <v>21529</v>
      </c>
      <c r="AF34794" s="10" t="s">
        <v>654</v>
      </c>
    </row>
    <row r="34795" spans="30:32" x14ac:dyDescent="0.2">
      <c r="AD34795" s="11" t="s">
        <v>51978</v>
      </c>
      <c r="AE34795" s="10" t="s">
        <v>51979</v>
      </c>
      <c r="AF34795" s="10" t="s">
        <v>654</v>
      </c>
    </row>
    <row r="34796" spans="30:32" x14ac:dyDescent="0.2">
      <c r="AD34796" s="11" t="s">
        <v>51980</v>
      </c>
      <c r="AE34796" s="10" t="s">
        <v>51981</v>
      </c>
      <c r="AF34796" s="10" t="s">
        <v>654</v>
      </c>
    </row>
    <row r="34797" spans="30:32" x14ac:dyDescent="0.2">
      <c r="AD34797" s="11" t="s">
        <v>51982</v>
      </c>
      <c r="AE34797" s="10" t="s">
        <v>51983</v>
      </c>
      <c r="AF34797" s="10" t="s">
        <v>654</v>
      </c>
    </row>
    <row r="34798" spans="30:32" x14ac:dyDescent="0.2">
      <c r="AD34798" s="11" t="s">
        <v>51984</v>
      </c>
      <c r="AE34798" s="10" t="s">
        <v>51985</v>
      </c>
      <c r="AF34798" s="10" t="s">
        <v>654</v>
      </c>
    </row>
    <row r="34799" spans="30:32" x14ac:dyDescent="0.2">
      <c r="AD34799" s="11" t="s">
        <v>51986</v>
      </c>
      <c r="AE34799" s="10" t="s">
        <v>51987</v>
      </c>
      <c r="AF34799" s="10" t="s">
        <v>654</v>
      </c>
    </row>
    <row r="34800" spans="30:32" x14ac:dyDescent="0.2">
      <c r="AD34800" s="11" t="s">
        <v>51988</v>
      </c>
      <c r="AE34800" s="10" t="s">
        <v>24230</v>
      </c>
      <c r="AF34800" s="10" t="s">
        <v>654</v>
      </c>
    </row>
    <row r="34801" spans="30:32" x14ac:dyDescent="0.2">
      <c r="AD34801" s="11" t="s">
        <v>51989</v>
      </c>
      <c r="AE34801" s="10" t="s">
        <v>22844</v>
      </c>
      <c r="AF34801" s="10" t="s">
        <v>654</v>
      </c>
    </row>
    <row r="34802" spans="30:32" x14ac:dyDescent="0.2">
      <c r="AD34802" s="11" t="s">
        <v>51990</v>
      </c>
      <c r="AE34802" s="10" t="s">
        <v>22844</v>
      </c>
      <c r="AF34802" s="10" t="s">
        <v>654</v>
      </c>
    </row>
    <row r="34803" spans="30:32" x14ac:dyDescent="0.2">
      <c r="AD34803" s="11" t="s">
        <v>51991</v>
      </c>
      <c r="AE34803" s="10" t="s">
        <v>22844</v>
      </c>
      <c r="AF34803" s="10" t="s">
        <v>654</v>
      </c>
    </row>
    <row r="34804" spans="30:32" x14ac:dyDescent="0.2">
      <c r="AD34804" s="11" t="s">
        <v>51992</v>
      </c>
      <c r="AE34804" s="10" t="s">
        <v>22844</v>
      </c>
      <c r="AF34804" s="10" t="s">
        <v>654</v>
      </c>
    </row>
    <row r="34805" spans="30:32" x14ac:dyDescent="0.2">
      <c r="AD34805" s="11" t="s">
        <v>51993</v>
      </c>
      <c r="AE34805" s="10" t="s">
        <v>22844</v>
      </c>
      <c r="AF34805" s="10" t="s">
        <v>654</v>
      </c>
    </row>
    <row r="34806" spans="30:32" x14ac:dyDescent="0.2">
      <c r="AD34806" s="11" t="s">
        <v>51994</v>
      </c>
      <c r="AE34806" s="10" t="s">
        <v>22844</v>
      </c>
      <c r="AF34806" s="10" t="s">
        <v>654</v>
      </c>
    </row>
    <row r="34807" spans="30:32" x14ac:dyDescent="0.2">
      <c r="AD34807" s="11" t="s">
        <v>51995</v>
      </c>
      <c r="AE34807" s="10" t="s">
        <v>22844</v>
      </c>
      <c r="AF34807" s="10" t="s">
        <v>654</v>
      </c>
    </row>
    <row r="34808" spans="30:32" x14ac:dyDescent="0.2">
      <c r="AD34808" s="11" t="s">
        <v>51996</v>
      </c>
      <c r="AE34808" s="10" t="s">
        <v>22844</v>
      </c>
      <c r="AF34808" s="10" t="s">
        <v>654</v>
      </c>
    </row>
    <row r="34809" spans="30:32" x14ac:dyDescent="0.2">
      <c r="AD34809" s="11" t="s">
        <v>51997</v>
      </c>
      <c r="AE34809" s="10" t="s">
        <v>22844</v>
      </c>
      <c r="AF34809" s="10" t="s">
        <v>654</v>
      </c>
    </row>
    <row r="34810" spans="30:32" x14ac:dyDescent="0.2">
      <c r="AD34810" s="11" t="s">
        <v>51998</v>
      </c>
      <c r="AE34810" s="10" t="s">
        <v>22844</v>
      </c>
      <c r="AF34810" s="10" t="s">
        <v>654</v>
      </c>
    </row>
    <row r="34811" spans="30:32" x14ac:dyDescent="0.2">
      <c r="AD34811" s="11" t="s">
        <v>51999</v>
      </c>
      <c r="AE34811" s="10" t="s">
        <v>22844</v>
      </c>
      <c r="AF34811" s="10" t="s">
        <v>654</v>
      </c>
    </row>
    <row r="34812" spans="30:32" x14ac:dyDescent="0.2">
      <c r="AD34812" s="11" t="s">
        <v>52000</v>
      </c>
      <c r="AE34812" s="10" t="s">
        <v>52001</v>
      </c>
      <c r="AF34812" s="10" t="s">
        <v>654</v>
      </c>
    </row>
    <row r="34813" spans="30:32" x14ac:dyDescent="0.2">
      <c r="AD34813" s="11" t="s">
        <v>52002</v>
      </c>
      <c r="AE34813" s="10" t="s">
        <v>13878</v>
      </c>
      <c r="AF34813" s="10" t="s">
        <v>654</v>
      </c>
    </row>
    <row r="34814" spans="30:32" x14ac:dyDescent="0.2">
      <c r="AD34814" s="11" t="s">
        <v>52003</v>
      </c>
      <c r="AE34814" s="10" t="s">
        <v>52004</v>
      </c>
      <c r="AF34814" s="10" t="s">
        <v>654</v>
      </c>
    </row>
    <row r="34815" spans="30:32" x14ac:dyDescent="0.2">
      <c r="AD34815" s="11" t="s">
        <v>52005</v>
      </c>
      <c r="AE34815" s="10" t="s">
        <v>52006</v>
      </c>
      <c r="AF34815" s="10" t="s">
        <v>654</v>
      </c>
    </row>
    <row r="34816" spans="30:32" x14ac:dyDescent="0.2">
      <c r="AD34816" s="11" t="s">
        <v>52007</v>
      </c>
      <c r="AE34816" s="10" t="s">
        <v>52008</v>
      </c>
      <c r="AF34816" s="10" t="s">
        <v>654</v>
      </c>
    </row>
    <row r="34817" spans="30:32" x14ac:dyDescent="0.2">
      <c r="AD34817" s="11" t="s">
        <v>52009</v>
      </c>
      <c r="AE34817" s="10" t="s">
        <v>12548</v>
      </c>
      <c r="AF34817" s="10" t="s">
        <v>654</v>
      </c>
    </row>
    <row r="34818" spans="30:32" x14ac:dyDescent="0.2">
      <c r="AD34818" s="11" t="s">
        <v>52010</v>
      </c>
      <c r="AE34818" s="10" t="s">
        <v>16341</v>
      </c>
      <c r="AF34818" s="10" t="s">
        <v>654</v>
      </c>
    </row>
    <row r="34819" spans="30:32" x14ac:dyDescent="0.2">
      <c r="AD34819" s="11" t="s">
        <v>52011</v>
      </c>
      <c r="AE34819" s="10" t="s">
        <v>45847</v>
      </c>
      <c r="AF34819" s="10" t="s">
        <v>654</v>
      </c>
    </row>
    <row r="34820" spans="30:32" x14ac:dyDescent="0.2">
      <c r="AD34820" s="11" t="s">
        <v>52012</v>
      </c>
      <c r="AE34820" s="10" t="s">
        <v>7935</v>
      </c>
      <c r="AF34820" s="10" t="s">
        <v>654</v>
      </c>
    </row>
    <row r="34821" spans="30:32" x14ac:dyDescent="0.2">
      <c r="AD34821" s="11" t="s">
        <v>52013</v>
      </c>
      <c r="AE34821" s="10" t="s">
        <v>2611</v>
      </c>
      <c r="AF34821" s="10" t="s">
        <v>654</v>
      </c>
    </row>
    <row r="34822" spans="30:32" x14ac:dyDescent="0.2">
      <c r="AD34822" s="11" t="s">
        <v>52014</v>
      </c>
      <c r="AE34822" s="10" t="s">
        <v>7941</v>
      </c>
      <c r="AF34822" s="10" t="s">
        <v>654</v>
      </c>
    </row>
    <row r="34823" spans="30:32" x14ac:dyDescent="0.2">
      <c r="AD34823" s="11" t="s">
        <v>52015</v>
      </c>
      <c r="AE34823" s="10" t="s">
        <v>52016</v>
      </c>
      <c r="AF34823" s="10" t="s">
        <v>654</v>
      </c>
    </row>
    <row r="34824" spans="30:32" x14ac:dyDescent="0.2">
      <c r="AD34824" s="11" t="s">
        <v>52017</v>
      </c>
      <c r="AE34824" s="10" t="s">
        <v>52018</v>
      </c>
      <c r="AF34824" s="10" t="s">
        <v>654</v>
      </c>
    </row>
    <row r="34825" spans="30:32" x14ac:dyDescent="0.2">
      <c r="AD34825" s="11" t="s">
        <v>52019</v>
      </c>
      <c r="AE34825" s="10" t="s">
        <v>52020</v>
      </c>
      <c r="AF34825" s="10" t="s">
        <v>654</v>
      </c>
    </row>
    <row r="34826" spans="30:32" x14ac:dyDescent="0.2">
      <c r="AD34826" s="11" t="s">
        <v>52021</v>
      </c>
      <c r="AE34826" s="10" t="s">
        <v>52020</v>
      </c>
      <c r="AF34826" s="10" t="s">
        <v>654</v>
      </c>
    </row>
    <row r="34827" spans="30:32" x14ac:dyDescent="0.2">
      <c r="AD34827" s="11" t="s">
        <v>52022</v>
      </c>
      <c r="AE34827" s="10" t="s">
        <v>52020</v>
      </c>
      <c r="AF34827" s="10" t="s">
        <v>654</v>
      </c>
    </row>
    <row r="34828" spans="30:32" x14ac:dyDescent="0.2">
      <c r="AD34828" s="11" t="s">
        <v>52023</v>
      </c>
      <c r="AE34828" s="10" t="s">
        <v>52020</v>
      </c>
      <c r="AF34828" s="10" t="s">
        <v>654</v>
      </c>
    </row>
    <row r="34829" spans="30:32" x14ac:dyDescent="0.2">
      <c r="AD34829" s="11" t="s">
        <v>52024</v>
      </c>
      <c r="AE34829" s="10" t="s">
        <v>22938</v>
      </c>
      <c r="AF34829" s="10" t="s">
        <v>654</v>
      </c>
    </row>
    <row r="34830" spans="30:32" x14ac:dyDescent="0.2">
      <c r="AD34830" s="11" t="s">
        <v>52025</v>
      </c>
      <c r="AE34830" s="10" t="s">
        <v>52026</v>
      </c>
      <c r="AF34830" s="10" t="s">
        <v>654</v>
      </c>
    </row>
    <row r="34831" spans="30:32" x14ac:dyDescent="0.2">
      <c r="AD34831" s="11" t="s">
        <v>52027</v>
      </c>
      <c r="AE34831" s="10" t="s">
        <v>52028</v>
      </c>
      <c r="AF34831" s="10" t="s">
        <v>654</v>
      </c>
    </row>
    <row r="34832" spans="30:32" x14ac:dyDescent="0.2">
      <c r="AD34832" s="11" t="s">
        <v>52029</v>
      </c>
      <c r="AE34832" s="10" t="s">
        <v>52030</v>
      </c>
      <c r="AF34832" s="10" t="s">
        <v>654</v>
      </c>
    </row>
    <row r="34833" spans="30:32" x14ac:dyDescent="0.2">
      <c r="AD34833" s="11" t="s">
        <v>52031</v>
      </c>
      <c r="AE34833" s="10" t="s">
        <v>52032</v>
      </c>
      <c r="AF34833" s="10" t="s">
        <v>654</v>
      </c>
    </row>
    <row r="34834" spans="30:32" x14ac:dyDescent="0.2">
      <c r="AD34834" s="11" t="s">
        <v>52033</v>
      </c>
      <c r="AE34834" s="10" t="s">
        <v>52034</v>
      </c>
      <c r="AF34834" s="10" t="s">
        <v>654</v>
      </c>
    </row>
    <row r="34835" spans="30:32" x14ac:dyDescent="0.2">
      <c r="AD34835" s="11" t="s">
        <v>52035</v>
      </c>
      <c r="AE34835" s="10" t="s">
        <v>52036</v>
      </c>
      <c r="AF34835" s="10" t="s">
        <v>654</v>
      </c>
    </row>
    <row r="34836" spans="30:32" x14ac:dyDescent="0.2">
      <c r="AD34836" s="11" t="s">
        <v>52037</v>
      </c>
      <c r="AE34836" s="10" t="s">
        <v>52038</v>
      </c>
      <c r="AF34836" s="10" t="s">
        <v>654</v>
      </c>
    </row>
    <row r="34837" spans="30:32" x14ac:dyDescent="0.2">
      <c r="AD34837" s="11" t="s">
        <v>52039</v>
      </c>
      <c r="AE34837" s="10" t="s">
        <v>18962</v>
      </c>
      <c r="AF34837" s="10" t="s">
        <v>654</v>
      </c>
    </row>
    <row r="34838" spans="30:32" x14ac:dyDescent="0.2">
      <c r="AD34838" s="11" t="s">
        <v>52040</v>
      </c>
      <c r="AE34838" s="10" t="s">
        <v>16379</v>
      </c>
      <c r="AF34838" s="10" t="s">
        <v>654</v>
      </c>
    </row>
    <row r="34839" spans="30:32" x14ac:dyDescent="0.2">
      <c r="AD34839" s="11" t="s">
        <v>52041</v>
      </c>
      <c r="AE34839" s="10" t="s">
        <v>24260</v>
      </c>
      <c r="AF34839" s="10" t="s">
        <v>654</v>
      </c>
    </row>
    <row r="34840" spans="30:32" x14ac:dyDescent="0.2">
      <c r="AD34840" s="11" t="s">
        <v>52042</v>
      </c>
      <c r="AE34840" s="10" t="s">
        <v>2636</v>
      </c>
      <c r="AF34840" s="10" t="s">
        <v>654</v>
      </c>
    </row>
    <row r="34841" spans="30:32" x14ac:dyDescent="0.2">
      <c r="AD34841" s="11" t="s">
        <v>52043</v>
      </c>
      <c r="AE34841" s="10" t="s">
        <v>16383</v>
      </c>
      <c r="AF34841" s="10" t="s">
        <v>654</v>
      </c>
    </row>
    <row r="34842" spans="30:32" x14ac:dyDescent="0.2">
      <c r="AD34842" s="11" t="s">
        <v>52044</v>
      </c>
      <c r="AE34842" s="10" t="s">
        <v>52045</v>
      </c>
      <c r="AF34842" s="10" t="s">
        <v>654</v>
      </c>
    </row>
    <row r="34843" spans="30:32" x14ac:dyDescent="0.2">
      <c r="AD34843" s="11" t="s">
        <v>52046</v>
      </c>
      <c r="AE34843" s="10" t="s">
        <v>52047</v>
      </c>
      <c r="AF34843" s="10" t="s">
        <v>654</v>
      </c>
    </row>
    <row r="34844" spans="30:32" x14ac:dyDescent="0.2">
      <c r="AD34844" s="11" t="s">
        <v>52048</v>
      </c>
      <c r="AE34844" s="10" t="s">
        <v>7997</v>
      </c>
      <c r="AF34844" s="10" t="s">
        <v>654</v>
      </c>
    </row>
    <row r="34845" spans="30:32" x14ac:dyDescent="0.2">
      <c r="AD34845" s="11" t="s">
        <v>52049</v>
      </c>
      <c r="AE34845" s="10" t="s">
        <v>52050</v>
      </c>
      <c r="AF34845" s="10" t="s">
        <v>654</v>
      </c>
    </row>
    <row r="34846" spans="30:32" x14ac:dyDescent="0.2">
      <c r="AD34846" s="11" t="s">
        <v>52051</v>
      </c>
      <c r="AE34846" s="10" t="s">
        <v>52052</v>
      </c>
      <c r="AF34846" s="10" t="s">
        <v>654</v>
      </c>
    </row>
    <row r="34847" spans="30:32" x14ac:dyDescent="0.2">
      <c r="AD34847" s="11" t="s">
        <v>52053</v>
      </c>
      <c r="AE34847" s="10" t="s">
        <v>52054</v>
      </c>
      <c r="AF34847" s="10" t="s">
        <v>654</v>
      </c>
    </row>
    <row r="34848" spans="30:32" x14ac:dyDescent="0.2">
      <c r="AD34848" s="11" t="s">
        <v>52055</v>
      </c>
      <c r="AE34848" s="10" t="s">
        <v>52056</v>
      </c>
      <c r="AF34848" s="10" t="s">
        <v>654</v>
      </c>
    </row>
    <row r="34849" spans="30:32" x14ac:dyDescent="0.2">
      <c r="AD34849" s="11" t="s">
        <v>52057</v>
      </c>
      <c r="AE34849" s="10" t="s">
        <v>9586</v>
      </c>
      <c r="AF34849" s="10" t="s">
        <v>654</v>
      </c>
    </row>
    <row r="34850" spans="30:32" x14ac:dyDescent="0.2">
      <c r="AD34850" s="11" t="s">
        <v>52058</v>
      </c>
      <c r="AE34850" s="10" t="s">
        <v>52059</v>
      </c>
      <c r="AF34850" s="10" t="s">
        <v>654</v>
      </c>
    </row>
    <row r="34851" spans="30:32" x14ac:dyDescent="0.2">
      <c r="AD34851" s="11" t="s">
        <v>52060</v>
      </c>
      <c r="AE34851" s="10" t="s">
        <v>52061</v>
      </c>
      <c r="AF34851" s="10" t="s">
        <v>654</v>
      </c>
    </row>
    <row r="34852" spans="30:32" x14ac:dyDescent="0.2">
      <c r="AD34852" s="11" t="s">
        <v>52062</v>
      </c>
      <c r="AE34852" s="10" t="s">
        <v>22971</v>
      </c>
      <c r="AF34852" s="10" t="s">
        <v>654</v>
      </c>
    </row>
    <row r="34853" spans="30:32" x14ac:dyDescent="0.2">
      <c r="AD34853" s="11" t="s">
        <v>52063</v>
      </c>
      <c r="AE34853" s="10" t="s">
        <v>23461</v>
      </c>
      <c r="AF34853" s="10" t="s">
        <v>654</v>
      </c>
    </row>
    <row r="34854" spans="30:32" x14ac:dyDescent="0.2">
      <c r="AD34854" s="11" t="s">
        <v>52064</v>
      </c>
      <c r="AE34854" s="10" t="s">
        <v>28583</v>
      </c>
      <c r="AF34854" s="10" t="s">
        <v>654</v>
      </c>
    </row>
    <row r="34855" spans="30:32" x14ac:dyDescent="0.2">
      <c r="AD34855" s="11" t="s">
        <v>52065</v>
      </c>
      <c r="AE34855" s="10" t="s">
        <v>5494</v>
      </c>
      <c r="AF34855" s="10" t="s">
        <v>654</v>
      </c>
    </row>
    <row r="34856" spans="30:32" x14ac:dyDescent="0.2">
      <c r="AD34856" s="11" t="s">
        <v>52066</v>
      </c>
      <c r="AE34856" s="10" t="s">
        <v>8829</v>
      </c>
      <c r="AF34856" s="10" t="s">
        <v>654</v>
      </c>
    </row>
    <row r="34857" spans="30:32" x14ac:dyDescent="0.2">
      <c r="AD34857" s="11" t="s">
        <v>52067</v>
      </c>
      <c r="AE34857" s="10" t="s">
        <v>7009</v>
      </c>
      <c r="AF34857" s="10" t="s">
        <v>654</v>
      </c>
    </row>
    <row r="34858" spans="30:32" x14ac:dyDescent="0.2">
      <c r="AD34858" s="11" t="s">
        <v>52068</v>
      </c>
      <c r="AE34858" s="10" t="s">
        <v>52069</v>
      </c>
      <c r="AF34858" s="10" t="s">
        <v>654</v>
      </c>
    </row>
    <row r="34859" spans="30:32" x14ac:dyDescent="0.2">
      <c r="AD34859" s="11" t="s">
        <v>52070</v>
      </c>
      <c r="AE34859" s="10" t="s">
        <v>17731</v>
      </c>
      <c r="AF34859" s="10" t="s">
        <v>654</v>
      </c>
    </row>
    <row r="34860" spans="30:32" x14ac:dyDescent="0.2">
      <c r="AD34860" s="11" t="s">
        <v>52071</v>
      </c>
      <c r="AE34860" s="10" t="s">
        <v>2684</v>
      </c>
      <c r="AF34860" s="10" t="s">
        <v>654</v>
      </c>
    </row>
    <row r="34861" spans="30:32" x14ac:dyDescent="0.2">
      <c r="AD34861" s="11" t="s">
        <v>52072</v>
      </c>
      <c r="AE34861" s="10" t="s">
        <v>5501</v>
      </c>
      <c r="AF34861" s="10" t="s">
        <v>654</v>
      </c>
    </row>
    <row r="34862" spans="30:32" x14ac:dyDescent="0.2">
      <c r="AD34862" s="11" t="s">
        <v>52073</v>
      </c>
      <c r="AE34862" s="10" t="s">
        <v>21649</v>
      </c>
      <c r="AF34862" s="10" t="s">
        <v>654</v>
      </c>
    </row>
    <row r="34863" spans="30:32" x14ac:dyDescent="0.2">
      <c r="AD34863" s="11" t="s">
        <v>52074</v>
      </c>
      <c r="AE34863" s="10" t="s">
        <v>15194</v>
      </c>
      <c r="AF34863" s="10" t="s">
        <v>654</v>
      </c>
    </row>
    <row r="34864" spans="30:32" x14ac:dyDescent="0.2">
      <c r="AD34864" s="11" t="s">
        <v>52075</v>
      </c>
      <c r="AE34864" s="10" t="s">
        <v>1555</v>
      </c>
      <c r="AF34864" s="10" t="s">
        <v>654</v>
      </c>
    </row>
    <row r="34865" spans="30:32" x14ac:dyDescent="0.2">
      <c r="AD34865" s="11" t="s">
        <v>52076</v>
      </c>
      <c r="AE34865" s="10" t="s">
        <v>12668</v>
      </c>
      <c r="AF34865" s="10" t="s">
        <v>654</v>
      </c>
    </row>
    <row r="34866" spans="30:32" x14ac:dyDescent="0.2">
      <c r="AD34866" s="11" t="s">
        <v>52077</v>
      </c>
      <c r="AE34866" s="10" t="s">
        <v>17960</v>
      </c>
      <c r="AF34866" s="10" t="s">
        <v>654</v>
      </c>
    </row>
    <row r="34867" spans="30:32" x14ac:dyDescent="0.2">
      <c r="AD34867" s="11" t="s">
        <v>52078</v>
      </c>
      <c r="AE34867" s="10" t="s">
        <v>2804</v>
      </c>
      <c r="AF34867" s="10" t="s">
        <v>654</v>
      </c>
    </row>
    <row r="34868" spans="30:32" x14ac:dyDescent="0.2">
      <c r="AD34868" s="11" t="s">
        <v>52079</v>
      </c>
      <c r="AE34868" s="10" t="s">
        <v>52080</v>
      </c>
      <c r="AF34868" s="10" t="s">
        <v>654</v>
      </c>
    </row>
    <row r="34869" spans="30:32" x14ac:dyDescent="0.2">
      <c r="AD34869" s="11" t="s">
        <v>52081</v>
      </c>
      <c r="AE34869" s="10" t="s">
        <v>52082</v>
      </c>
      <c r="AF34869" s="10" t="s">
        <v>654</v>
      </c>
    </row>
    <row r="34870" spans="30:32" x14ac:dyDescent="0.2">
      <c r="AD34870" s="11" t="s">
        <v>52083</v>
      </c>
      <c r="AE34870" s="10" t="s">
        <v>52084</v>
      </c>
      <c r="AF34870" s="10" t="s">
        <v>654</v>
      </c>
    </row>
    <row r="34871" spans="30:32" x14ac:dyDescent="0.2">
      <c r="AD34871" s="11" t="s">
        <v>52085</v>
      </c>
      <c r="AE34871" s="10" t="s">
        <v>52084</v>
      </c>
      <c r="AF34871" s="10" t="s">
        <v>654</v>
      </c>
    </row>
    <row r="34872" spans="30:32" x14ac:dyDescent="0.2">
      <c r="AD34872" s="11" t="s">
        <v>52086</v>
      </c>
      <c r="AE34872" s="10" t="s">
        <v>52087</v>
      </c>
      <c r="AF34872" s="10" t="s">
        <v>654</v>
      </c>
    </row>
    <row r="34873" spans="30:32" x14ac:dyDescent="0.2">
      <c r="AD34873" s="11" t="s">
        <v>52088</v>
      </c>
      <c r="AE34873" s="10" t="s">
        <v>6239</v>
      </c>
      <c r="AF34873" s="10" t="s">
        <v>654</v>
      </c>
    </row>
    <row r="34874" spans="30:32" x14ac:dyDescent="0.2">
      <c r="AD34874" s="11" t="s">
        <v>52089</v>
      </c>
      <c r="AE34874" s="10" t="s">
        <v>52090</v>
      </c>
      <c r="AF34874" s="10" t="s">
        <v>654</v>
      </c>
    </row>
    <row r="34875" spans="30:32" x14ac:dyDescent="0.2">
      <c r="AD34875" s="11" t="s">
        <v>52091</v>
      </c>
      <c r="AE34875" s="10" t="s">
        <v>4732</v>
      </c>
      <c r="AF34875" s="10" t="s">
        <v>654</v>
      </c>
    </row>
    <row r="34876" spans="30:32" x14ac:dyDescent="0.2">
      <c r="AD34876" s="11" t="s">
        <v>52092</v>
      </c>
      <c r="AE34876" s="10" t="s">
        <v>52093</v>
      </c>
      <c r="AF34876" s="10" t="s">
        <v>654</v>
      </c>
    </row>
    <row r="34877" spans="30:32" x14ac:dyDescent="0.2">
      <c r="AD34877" s="11" t="s">
        <v>52094</v>
      </c>
      <c r="AE34877" s="10" t="s">
        <v>52095</v>
      </c>
      <c r="AF34877" s="10" t="s">
        <v>654</v>
      </c>
    </row>
    <row r="34878" spans="30:32" x14ac:dyDescent="0.2">
      <c r="AD34878" s="11" t="s">
        <v>52096</v>
      </c>
      <c r="AE34878" s="10" t="s">
        <v>23027</v>
      </c>
      <c r="AF34878" s="10" t="s">
        <v>654</v>
      </c>
    </row>
    <row r="34879" spans="30:32" x14ac:dyDescent="0.2">
      <c r="AD34879" s="11" t="s">
        <v>52097</v>
      </c>
      <c r="AE34879" s="10" t="s">
        <v>52098</v>
      </c>
      <c r="AF34879" s="10" t="s">
        <v>654</v>
      </c>
    </row>
    <row r="34880" spans="30:32" x14ac:dyDescent="0.2">
      <c r="AD34880" s="11" t="s">
        <v>52099</v>
      </c>
      <c r="AE34880" s="10" t="s">
        <v>52098</v>
      </c>
      <c r="AF34880" s="10" t="s">
        <v>654</v>
      </c>
    </row>
    <row r="34881" spans="30:32" x14ac:dyDescent="0.2">
      <c r="AD34881" s="11" t="s">
        <v>52100</v>
      </c>
      <c r="AE34881" s="10" t="s">
        <v>52098</v>
      </c>
      <c r="AF34881" s="10" t="s">
        <v>654</v>
      </c>
    </row>
    <row r="34882" spans="30:32" x14ac:dyDescent="0.2">
      <c r="AD34882" s="11" t="s">
        <v>52101</v>
      </c>
      <c r="AE34882" s="10" t="s">
        <v>52098</v>
      </c>
      <c r="AF34882" s="10" t="s">
        <v>654</v>
      </c>
    </row>
    <row r="34883" spans="30:32" x14ac:dyDescent="0.2">
      <c r="AD34883" s="11" t="s">
        <v>52102</v>
      </c>
      <c r="AE34883" s="10" t="s">
        <v>52103</v>
      </c>
      <c r="AF34883" s="10" t="s">
        <v>654</v>
      </c>
    </row>
    <row r="34884" spans="30:32" x14ac:dyDescent="0.2">
      <c r="AD34884" s="11" t="s">
        <v>52104</v>
      </c>
      <c r="AE34884" s="10" t="s">
        <v>8108</v>
      </c>
      <c r="AF34884" s="10" t="s">
        <v>654</v>
      </c>
    </row>
    <row r="34885" spans="30:32" x14ac:dyDescent="0.2">
      <c r="AD34885" s="11" t="s">
        <v>52105</v>
      </c>
      <c r="AE34885" s="10" t="s">
        <v>33273</v>
      </c>
      <c r="AF34885" s="10" t="s">
        <v>654</v>
      </c>
    </row>
    <row r="34886" spans="30:32" x14ac:dyDescent="0.2">
      <c r="AD34886" s="11" t="s">
        <v>52106</v>
      </c>
      <c r="AE34886" s="10" t="s">
        <v>52107</v>
      </c>
      <c r="AF34886" s="10" t="s">
        <v>654</v>
      </c>
    </row>
    <row r="34887" spans="30:32" x14ac:dyDescent="0.2">
      <c r="AD34887" s="11" t="s">
        <v>52108</v>
      </c>
      <c r="AE34887" s="10" t="s">
        <v>2727</v>
      </c>
      <c r="AF34887" s="10" t="s">
        <v>654</v>
      </c>
    </row>
    <row r="34888" spans="30:32" x14ac:dyDescent="0.2">
      <c r="AD34888" s="11" t="s">
        <v>52109</v>
      </c>
      <c r="AE34888" s="10" t="s">
        <v>36542</v>
      </c>
      <c r="AF34888" s="10" t="s">
        <v>654</v>
      </c>
    </row>
    <row r="34889" spans="30:32" x14ac:dyDescent="0.2">
      <c r="AD34889" s="11" t="s">
        <v>52110</v>
      </c>
      <c r="AE34889" s="10" t="s">
        <v>52111</v>
      </c>
      <c r="AF34889" s="10" t="s">
        <v>654</v>
      </c>
    </row>
    <row r="34890" spans="30:32" x14ac:dyDescent="0.2">
      <c r="AD34890" s="11" t="s">
        <v>52112</v>
      </c>
      <c r="AE34890" s="10" t="s">
        <v>52113</v>
      </c>
      <c r="AF34890" s="10" t="s">
        <v>654</v>
      </c>
    </row>
    <row r="34891" spans="30:32" x14ac:dyDescent="0.2">
      <c r="AD34891" s="11" t="s">
        <v>52114</v>
      </c>
      <c r="AE34891" s="10" t="s">
        <v>5532</v>
      </c>
      <c r="AF34891" s="10" t="s">
        <v>654</v>
      </c>
    </row>
    <row r="34892" spans="30:32" x14ac:dyDescent="0.2">
      <c r="AD34892" s="11" t="s">
        <v>52115</v>
      </c>
      <c r="AE34892" s="10" t="s">
        <v>52116</v>
      </c>
      <c r="AF34892" s="10" t="s">
        <v>654</v>
      </c>
    </row>
    <row r="34893" spans="30:32" x14ac:dyDescent="0.2">
      <c r="AD34893" s="11" t="s">
        <v>52117</v>
      </c>
      <c r="AE34893" s="10" t="s">
        <v>4372</v>
      </c>
      <c r="AF34893" s="10" t="s">
        <v>654</v>
      </c>
    </row>
    <row r="34894" spans="30:32" x14ac:dyDescent="0.2">
      <c r="AD34894" s="11" t="s">
        <v>52118</v>
      </c>
      <c r="AE34894" s="10" t="s">
        <v>20197</v>
      </c>
      <c r="AF34894" s="10" t="s">
        <v>654</v>
      </c>
    </row>
    <row r="34895" spans="30:32" x14ac:dyDescent="0.2">
      <c r="AD34895" s="11" t="s">
        <v>52119</v>
      </c>
      <c r="AE34895" s="10" t="s">
        <v>11223</v>
      </c>
      <c r="AF34895" s="10" t="s">
        <v>654</v>
      </c>
    </row>
    <row r="34896" spans="30:32" x14ac:dyDescent="0.2">
      <c r="AD34896" s="11" t="s">
        <v>52120</v>
      </c>
      <c r="AE34896" s="10" t="s">
        <v>27777</v>
      </c>
      <c r="AF34896" s="10" t="s">
        <v>654</v>
      </c>
    </row>
    <row r="34897" spans="30:32" x14ac:dyDescent="0.2">
      <c r="AD34897" s="11" t="s">
        <v>52121</v>
      </c>
      <c r="AE34897" s="10" t="s">
        <v>8145</v>
      </c>
      <c r="AF34897" s="10" t="s">
        <v>654</v>
      </c>
    </row>
    <row r="34898" spans="30:32" x14ac:dyDescent="0.2">
      <c r="AD34898" s="11" t="s">
        <v>52122</v>
      </c>
      <c r="AE34898" s="10" t="s">
        <v>11236</v>
      </c>
      <c r="AF34898" s="10" t="s">
        <v>654</v>
      </c>
    </row>
    <row r="34899" spans="30:32" x14ac:dyDescent="0.2">
      <c r="AD34899" s="11" t="s">
        <v>52123</v>
      </c>
      <c r="AE34899" s="10" t="s">
        <v>12188</v>
      </c>
      <c r="AF34899" s="10" t="s">
        <v>654</v>
      </c>
    </row>
    <row r="34900" spans="30:32" x14ac:dyDescent="0.2">
      <c r="AD34900" s="11" t="s">
        <v>52124</v>
      </c>
      <c r="AE34900" s="10" t="s">
        <v>10545</v>
      </c>
      <c r="AF34900" s="10" t="s">
        <v>654</v>
      </c>
    </row>
    <row r="34901" spans="30:32" x14ac:dyDescent="0.2">
      <c r="AD34901" s="11" t="s">
        <v>52125</v>
      </c>
      <c r="AE34901" s="10" t="s">
        <v>26877</v>
      </c>
      <c r="AF34901" s="10" t="s">
        <v>654</v>
      </c>
    </row>
    <row r="34902" spans="30:32" x14ac:dyDescent="0.2">
      <c r="AD34902" s="11" t="s">
        <v>52126</v>
      </c>
      <c r="AE34902" s="10" t="s">
        <v>1591</v>
      </c>
      <c r="AF34902" s="10" t="s">
        <v>654</v>
      </c>
    </row>
    <row r="34903" spans="30:32" x14ac:dyDescent="0.2">
      <c r="AD34903" s="11" t="s">
        <v>52127</v>
      </c>
      <c r="AE34903" s="10" t="s">
        <v>24970</v>
      </c>
      <c r="AF34903" s="10" t="s">
        <v>654</v>
      </c>
    </row>
    <row r="34904" spans="30:32" x14ac:dyDescent="0.2">
      <c r="AD34904" s="11" t="s">
        <v>52128</v>
      </c>
      <c r="AE34904" s="10" t="s">
        <v>52129</v>
      </c>
      <c r="AF34904" s="10" t="s">
        <v>654</v>
      </c>
    </row>
    <row r="34905" spans="30:32" x14ac:dyDescent="0.2">
      <c r="AD34905" s="11" t="s">
        <v>52130</v>
      </c>
      <c r="AE34905" s="10" t="s">
        <v>15274</v>
      </c>
      <c r="AF34905" s="10" t="s">
        <v>654</v>
      </c>
    </row>
    <row r="34906" spans="30:32" x14ac:dyDescent="0.2">
      <c r="AD34906" s="11" t="s">
        <v>52131</v>
      </c>
      <c r="AE34906" s="10" t="s">
        <v>52132</v>
      </c>
      <c r="AF34906" s="10" t="s">
        <v>654</v>
      </c>
    </row>
    <row r="34907" spans="30:32" x14ac:dyDescent="0.2">
      <c r="AD34907" s="11" t="s">
        <v>52133</v>
      </c>
      <c r="AE34907" s="10" t="s">
        <v>52134</v>
      </c>
      <c r="AF34907" s="10" t="s">
        <v>654</v>
      </c>
    </row>
    <row r="34908" spans="30:32" x14ac:dyDescent="0.2">
      <c r="AD34908" s="11" t="s">
        <v>52135</v>
      </c>
      <c r="AE34908" s="10" t="s">
        <v>52136</v>
      </c>
      <c r="AF34908" s="10" t="s">
        <v>654</v>
      </c>
    </row>
    <row r="34909" spans="30:32" x14ac:dyDescent="0.2">
      <c r="AD34909" s="11" t="s">
        <v>52137</v>
      </c>
      <c r="AE34909" s="10" t="s">
        <v>8184</v>
      </c>
      <c r="AF34909" s="10" t="s">
        <v>654</v>
      </c>
    </row>
    <row r="34910" spans="30:32" x14ac:dyDescent="0.2">
      <c r="AD34910" s="11" t="s">
        <v>52138</v>
      </c>
      <c r="AE34910" s="10" t="s">
        <v>52139</v>
      </c>
      <c r="AF34910" s="10" t="s">
        <v>654</v>
      </c>
    </row>
    <row r="34911" spans="30:32" x14ac:dyDescent="0.2">
      <c r="AD34911" s="11" t="s">
        <v>52140</v>
      </c>
      <c r="AE34911" s="10" t="s">
        <v>1597</v>
      </c>
      <c r="AF34911" s="10" t="s">
        <v>654</v>
      </c>
    </row>
    <row r="34912" spans="30:32" x14ac:dyDescent="0.2">
      <c r="AD34912" s="11" t="s">
        <v>52141</v>
      </c>
      <c r="AE34912" s="10" t="s">
        <v>52142</v>
      </c>
      <c r="AF34912" s="10" t="s">
        <v>654</v>
      </c>
    </row>
    <row r="34913" spans="30:32" x14ac:dyDescent="0.2">
      <c r="AD34913" s="11" t="s">
        <v>52143</v>
      </c>
      <c r="AE34913" s="10" t="s">
        <v>52144</v>
      </c>
      <c r="AF34913" s="10" t="s">
        <v>654</v>
      </c>
    </row>
    <row r="34914" spans="30:32" x14ac:dyDescent="0.2">
      <c r="AD34914" s="11" t="s">
        <v>52145</v>
      </c>
      <c r="AE34914" s="10" t="s">
        <v>2767</v>
      </c>
      <c r="AF34914" s="10" t="s">
        <v>654</v>
      </c>
    </row>
    <row r="34915" spans="30:32" x14ac:dyDescent="0.2">
      <c r="AD34915" s="11" t="s">
        <v>52146</v>
      </c>
      <c r="AE34915" s="10" t="s">
        <v>20218</v>
      </c>
      <c r="AF34915" s="10" t="s">
        <v>654</v>
      </c>
    </row>
    <row r="34916" spans="30:32" x14ac:dyDescent="0.2">
      <c r="AD34916" s="11" t="s">
        <v>52147</v>
      </c>
      <c r="AE34916" s="10" t="s">
        <v>21787</v>
      </c>
      <c r="AF34916" s="10" t="s">
        <v>654</v>
      </c>
    </row>
    <row r="34917" spans="30:32" x14ac:dyDescent="0.2">
      <c r="AD34917" s="11" t="s">
        <v>52148</v>
      </c>
      <c r="AE34917" s="10" t="s">
        <v>52149</v>
      </c>
      <c r="AF34917" s="10" t="s">
        <v>654</v>
      </c>
    </row>
    <row r="34918" spans="30:32" x14ac:dyDescent="0.2">
      <c r="AD34918" s="11" t="s">
        <v>52150</v>
      </c>
      <c r="AE34918" s="10" t="s">
        <v>25836</v>
      </c>
      <c r="AF34918" s="10" t="s">
        <v>654</v>
      </c>
    </row>
    <row r="34919" spans="30:32" x14ac:dyDescent="0.2">
      <c r="AD34919" s="11" t="s">
        <v>52151</v>
      </c>
      <c r="AE34919" s="10" t="s">
        <v>27803</v>
      </c>
      <c r="AF34919" s="10" t="s">
        <v>654</v>
      </c>
    </row>
    <row r="34920" spans="30:32" x14ac:dyDescent="0.2">
      <c r="AD34920" s="11" t="s">
        <v>52152</v>
      </c>
      <c r="AE34920" s="10" t="s">
        <v>23506</v>
      </c>
      <c r="AF34920" s="10" t="s">
        <v>654</v>
      </c>
    </row>
    <row r="34921" spans="30:32" x14ac:dyDescent="0.2">
      <c r="AD34921" s="11" t="s">
        <v>52153</v>
      </c>
      <c r="AE34921" s="10" t="s">
        <v>25838</v>
      </c>
      <c r="AF34921" s="10" t="s">
        <v>654</v>
      </c>
    </row>
    <row r="34922" spans="30:32" x14ac:dyDescent="0.2">
      <c r="AD34922" s="11" t="s">
        <v>52154</v>
      </c>
      <c r="AE34922" s="10" t="s">
        <v>8229</v>
      </c>
      <c r="AF34922" s="10" t="s">
        <v>654</v>
      </c>
    </row>
    <row r="34923" spans="30:32" x14ac:dyDescent="0.2">
      <c r="AD34923" s="11" t="s">
        <v>52155</v>
      </c>
      <c r="AE34923" s="10" t="s">
        <v>8061</v>
      </c>
      <c r="AF34923" s="10" t="s">
        <v>654</v>
      </c>
    </row>
    <row r="34924" spans="30:32" x14ac:dyDescent="0.2">
      <c r="AD34924" s="11" t="s">
        <v>52156</v>
      </c>
      <c r="AE34924" s="10" t="s">
        <v>52157</v>
      </c>
      <c r="AF34924" s="10" t="s">
        <v>654</v>
      </c>
    </row>
    <row r="34925" spans="30:32" x14ac:dyDescent="0.2">
      <c r="AD34925" s="11" t="s">
        <v>52158</v>
      </c>
      <c r="AE34925" s="10" t="s">
        <v>16511</v>
      </c>
      <c r="AF34925" s="10" t="s">
        <v>654</v>
      </c>
    </row>
    <row r="34926" spans="30:32" x14ac:dyDescent="0.2">
      <c r="AD34926" s="11" t="s">
        <v>52159</v>
      </c>
      <c r="AE34926" s="10" t="s">
        <v>21805</v>
      </c>
      <c r="AF34926" s="10" t="s">
        <v>654</v>
      </c>
    </row>
    <row r="34927" spans="30:32" x14ac:dyDescent="0.2">
      <c r="AD34927" s="11" t="s">
        <v>52160</v>
      </c>
      <c r="AE34927" s="10" t="s">
        <v>4767</v>
      </c>
      <c r="AF34927" s="10" t="s">
        <v>654</v>
      </c>
    </row>
    <row r="34928" spans="30:32" x14ac:dyDescent="0.2">
      <c r="AD34928" s="11" t="s">
        <v>52161</v>
      </c>
      <c r="AE34928" s="10" t="s">
        <v>52162</v>
      </c>
      <c r="AF34928" s="10" t="s">
        <v>654</v>
      </c>
    </row>
    <row r="34929" spans="30:32" x14ac:dyDescent="0.2">
      <c r="AD34929" s="11" t="s">
        <v>52163</v>
      </c>
      <c r="AE34929" s="10" t="s">
        <v>9674</v>
      </c>
      <c r="AF34929" s="10" t="s">
        <v>654</v>
      </c>
    </row>
    <row r="34930" spans="30:32" x14ac:dyDescent="0.2">
      <c r="AD34930" s="11" t="s">
        <v>52164</v>
      </c>
      <c r="AE34930" s="10" t="s">
        <v>2812</v>
      </c>
      <c r="AF34930" s="10" t="s">
        <v>654</v>
      </c>
    </row>
    <row r="34931" spans="30:32" x14ac:dyDescent="0.2">
      <c r="AD34931" s="11" t="s">
        <v>52165</v>
      </c>
      <c r="AE34931" s="10" t="s">
        <v>52166</v>
      </c>
      <c r="AF34931" s="10" t="s">
        <v>654</v>
      </c>
    </row>
    <row r="34932" spans="30:32" x14ac:dyDescent="0.2">
      <c r="AD34932" s="11" t="s">
        <v>52167</v>
      </c>
      <c r="AE34932" s="10" t="s">
        <v>11336</v>
      </c>
      <c r="AF34932" s="10" t="s">
        <v>654</v>
      </c>
    </row>
    <row r="34933" spans="30:32" x14ac:dyDescent="0.2">
      <c r="AD34933" s="11" t="s">
        <v>52168</v>
      </c>
      <c r="AE34933" s="10" t="s">
        <v>25009</v>
      </c>
      <c r="AF34933" s="10" t="s">
        <v>654</v>
      </c>
    </row>
    <row r="34934" spans="30:32" x14ac:dyDescent="0.2">
      <c r="AD34934" s="11" t="s">
        <v>52169</v>
      </c>
      <c r="AE34934" s="10" t="s">
        <v>15421</v>
      </c>
      <c r="AF34934" s="10" t="s">
        <v>603</v>
      </c>
    </row>
    <row r="34935" spans="30:32" x14ac:dyDescent="0.2">
      <c r="AD34935" s="11" t="s">
        <v>52170</v>
      </c>
      <c r="AE34935" s="10" t="s">
        <v>52171</v>
      </c>
      <c r="AF34935" s="10" t="s">
        <v>603</v>
      </c>
    </row>
    <row r="34936" spans="30:32" x14ac:dyDescent="0.2">
      <c r="AD34936" s="11" t="s">
        <v>52172</v>
      </c>
      <c r="AE34936" s="10" t="s">
        <v>1167</v>
      </c>
      <c r="AF34936" s="10" t="s">
        <v>603</v>
      </c>
    </row>
    <row r="34937" spans="30:32" x14ac:dyDescent="0.2">
      <c r="AD34937" s="11" t="s">
        <v>52173</v>
      </c>
      <c r="AE34937" s="10" t="s">
        <v>1167</v>
      </c>
      <c r="AF34937" s="10" t="s">
        <v>603</v>
      </c>
    </row>
    <row r="34938" spans="30:32" x14ac:dyDescent="0.2">
      <c r="AD34938" s="11" t="s">
        <v>52174</v>
      </c>
      <c r="AE34938" s="10" t="s">
        <v>1167</v>
      </c>
      <c r="AF34938" s="10" t="s">
        <v>603</v>
      </c>
    </row>
    <row r="34939" spans="30:32" x14ac:dyDescent="0.2">
      <c r="AD34939" s="11" t="s">
        <v>52175</v>
      </c>
      <c r="AE34939" s="10" t="s">
        <v>52176</v>
      </c>
      <c r="AF34939" s="10" t="s">
        <v>603</v>
      </c>
    </row>
    <row r="34940" spans="30:32" x14ac:dyDescent="0.2">
      <c r="AD34940" s="11" t="s">
        <v>52177</v>
      </c>
      <c r="AE34940" s="10" t="s">
        <v>52178</v>
      </c>
      <c r="AF34940" s="10" t="s">
        <v>603</v>
      </c>
    </row>
    <row r="34941" spans="30:32" x14ac:dyDescent="0.2">
      <c r="AD34941" s="11" t="s">
        <v>52179</v>
      </c>
      <c r="AE34941" s="10" t="s">
        <v>52176</v>
      </c>
      <c r="AF34941" s="10" t="s">
        <v>603</v>
      </c>
    </row>
    <row r="34942" spans="30:32" x14ac:dyDescent="0.2">
      <c r="AD34942" s="11" t="s">
        <v>52180</v>
      </c>
      <c r="AE34942" s="10" t="s">
        <v>13993</v>
      </c>
      <c r="AF34942" s="10" t="s">
        <v>603</v>
      </c>
    </row>
    <row r="34943" spans="30:32" x14ac:dyDescent="0.2">
      <c r="AD34943" s="11" t="s">
        <v>52181</v>
      </c>
      <c r="AE34943" s="10" t="s">
        <v>2821</v>
      </c>
      <c r="AF34943" s="10" t="s">
        <v>603</v>
      </c>
    </row>
    <row r="34944" spans="30:32" x14ac:dyDescent="0.2">
      <c r="AD34944" s="11" t="s">
        <v>52182</v>
      </c>
      <c r="AE34944" s="10" t="s">
        <v>2860</v>
      </c>
      <c r="AF34944" s="10" t="s">
        <v>603</v>
      </c>
    </row>
    <row r="34945" spans="30:32" x14ac:dyDescent="0.2">
      <c r="AD34945" s="11" t="s">
        <v>52183</v>
      </c>
      <c r="AE34945" s="10" t="s">
        <v>2860</v>
      </c>
      <c r="AF34945" s="10" t="s">
        <v>603</v>
      </c>
    </row>
    <row r="34946" spans="30:32" x14ac:dyDescent="0.2">
      <c r="AD34946" s="11" t="s">
        <v>52184</v>
      </c>
      <c r="AE34946" s="10" t="s">
        <v>4930</v>
      </c>
      <c r="AF34946" s="10" t="s">
        <v>603</v>
      </c>
    </row>
    <row r="34947" spans="30:32" x14ac:dyDescent="0.2">
      <c r="AD34947" s="11" t="s">
        <v>52185</v>
      </c>
      <c r="AE34947" s="10" t="s">
        <v>52186</v>
      </c>
      <c r="AF34947" s="10" t="s">
        <v>603</v>
      </c>
    </row>
    <row r="34948" spans="30:32" x14ac:dyDescent="0.2">
      <c r="AD34948" s="11" t="s">
        <v>52187</v>
      </c>
      <c r="AE34948" s="10" t="s">
        <v>9065</v>
      </c>
      <c r="AF34948" s="10" t="s">
        <v>603</v>
      </c>
    </row>
    <row r="34949" spans="30:32" x14ac:dyDescent="0.2">
      <c r="AD34949" s="11" t="s">
        <v>52188</v>
      </c>
      <c r="AE34949" s="10" t="s">
        <v>9067</v>
      </c>
      <c r="AF34949" s="10" t="s">
        <v>603</v>
      </c>
    </row>
    <row r="34950" spans="30:32" x14ac:dyDescent="0.2">
      <c r="AD34950" s="11" t="s">
        <v>52189</v>
      </c>
      <c r="AE34950" s="10" t="s">
        <v>52190</v>
      </c>
      <c r="AF34950" s="10" t="s">
        <v>603</v>
      </c>
    </row>
    <row r="34951" spans="30:32" x14ac:dyDescent="0.2">
      <c r="AD34951" s="11" t="s">
        <v>52191</v>
      </c>
      <c r="AE34951" s="10" t="s">
        <v>42361</v>
      </c>
      <c r="AF34951" s="10" t="s">
        <v>603</v>
      </c>
    </row>
    <row r="34952" spans="30:32" x14ac:dyDescent="0.2">
      <c r="AD34952" s="11" t="s">
        <v>52192</v>
      </c>
      <c r="AE34952" s="10" t="s">
        <v>8482</v>
      </c>
      <c r="AF34952" s="10" t="s">
        <v>603</v>
      </c>
    </row>
    <row r="34953" spans="30:32" x14ac:dyDescent="0.2">
      <c r="AD34953" s="11" t="s">
        <v>52193</v>
      </c>
      <c r="AE34953" s="10" t="s">
        <v>26035</v>
      </c>
      <c r="AF34953" s="10" t="s">
        <v>603</v>
      </c>
    </row>
    <row r="34954" spans="30:32" x14ac:dyDescent="0.2">
      <c r="AD34954" s="11" t="s">
        <v>52194</v>
      </c>
      <c r="AE34954" s="10" t="s">
        <v>52195</v>
      </c>
      <c r="AF34954" s="10" t="s">
        <v>603</v>
      </c>
    </row>
    <row r="34955" spans="30:32" x14ac:dyDescent="0.2">
      <c r="AD34955" s="11" t="s">
        <v>52196</v>
      </c>
      <c r="AE34955" s="10" t="s">
        <v>1911</v>
      </c>
      <c r="AF34955" s="10" t="s">
        <v>603</v>
      </c>
    </row>
    <row r="34956" spans="30:32" x14ac:dyDescent="0.2">
      <c r="AD34956" s="11" t="s">
        <v>52197</v>
      </c>
      <c r="AE34956" s="10" t="s">
        <v>52198</v>
      </c>
      <c r="AF34956" s="10" t="s">
        <v>603</v>
      </c>
    </row>
    <row r="34957" spans="30:32" x14ac:dyDescent="0.2">
      <c r="AD34957" s="11" t="s">
        <v>52199</v>
      </c>
      <c r="AE34957" s="10" t="s">
        <v>20665</v>
      </c>
      <c r="AF34957" s="10" t="s">
        <v>603</v>
      </c>
    </row>
    <row r="34958" spans="30:32" x14ac:dyDescent="0.2">
      <c r="AD34958" s="11" t="s">
        <v>52200</v>
      </c>
      <c r="AE34958" s="10" t="s">
        <v>20665</v>
      </c>
      <c r="AF34958" s="10" t="s">
        <v>603</v>
      </c>
    </row>
    <row r="34959" spans="30:32" x14ac:dyDescent="0.2">
      <c r="AD34959" s="11" t="s">
        <v>52201</v>
      </c>
      <c r="AE34959" s="10" t="s">
        <v>20665</v>
      </c>
      <c r="AF34959" s="10" t="s">
        <v>603</v>
      </c>
    </row>
    <row r="34960" spans="30:32" x14ac:dyDescent="0.2">
      <c r="AD34960" s="11" t="s">
        <v>52202</v>
      </c>
      <c r="AE34960" s="10" t="s">
        <v>22092</v>
      </c>
      <c r="AF34960" s="10" t="s">
        <v>603</v>
      </c>
    </row>
    <row r="34961" spans="30:32" x14ac:dyDescent="0.2">
      <c r="AD34961" s="11" t="s">
        <v>52203</v>
      </c>
      <c r="AE34961" s="10" t="s">
        <v>14277</v>
      </c>
      <c r="AF34961" s="10" t="s">
        <v>603</v>
      </c>
    </row>
    <row r="34962" spans="30:32" x14ac:dyDescent="0.2">
      <c r="AD34962" s="11" t="s">
        <v>52204</v>
      </c>
      <c r="AE34962" s="10" t="s">
        <v>52205</v>
      </c>
      <c r="AF34962" s="10" t="s">
        <v>603</v>
      </c>
    </row>
    <row r="34963" spans="30:32" x14ac:dyDescent="0.2">
      <c r="AD34963" s="11" t="s">
        <v>52206</v>
      </c>
      <c r="AE34963" s="10" t="s">
        <v>2926</v>
      </c>
      <c r="AF34963" s="10" t="s">
        <v>603</v>
      </c>
    </row>
    <row r="34964" spans="30:32" x14ac:dyDescent="0.2">
      <c r="AD34964" s="11" t="s">
        <v>52207</v>
      </c>
      <c r="AE34964" s="10" t="s">
        <v>52208</v>
      </c>
      <c r="AF34964" s="10" t="s">
        <v>603</v>
      </c>
    </row>
    <row r="34965" spans="30:32" x14ac:dyDescent="0.2">
      <c r="AD34965" s="11" t="s">
        <v>52209</v>
      </c>
      <c r="AE34965" s="10" t="s">
        <v>52208</v>
      </c>
      <c r="AF34965" s="10" t="s">
        <v>603</v>
      </c>
    </row>
    <row r="34966" spans="30:32" x14ac:dyDescent="0.2">
      <c r="AD34966" s="11" t="s">
        <v>52210</v>
      </c>
      <c r="AE34966" s="10" t="s">
        <v>52208</v>
      </c>
      <c r="AF34966" s="10" t="s">
        <v>603</v>
      </c>
    </row>
    <row r="34967" spans="30:32" x14ac:dyDescent="0.2">
      <c r="AD34967" s="11" t="s">
        <v>52211</v>
      </c>
      <c r="AE34967" s="10" t="s">
        <v>52208</v>
      </c>
      <c r="AF34967" s="10" t="s">
        <v>603</v>
      </c>
    </row>
    <row r="34968" spans="30:32" x14ac:dyDescent="0.2">
      <c r="AD34968" s="11" t="s">
        <v>52212</v>
      </c>
      <c r="AE34968" s="10" t="s">
        <v>17024</v>
      </c>
      <c r="AF34968" s="10" t="s">
        <v>603</v>
      </c>
    </row>
    <row r="34969" spans="30:32" x14ac:dyDescent="0.2">
      <c r="AD34969" s="11" t="s">
        <v>52213</v>
      </c>
      <c r="AE34969" s="10" t="s">
        <v>23284</v>
      </c>
      <c r="AF34969" s="10" t="s">
        <v>603</v>
      </c>
    </row>
    <row r="34970" spans="30:32" x14ac:dyDescent="0.2">
      <c r="AD34970" s="11" t="s">
        <v>52214</v>
      </c>
      <c r="AE34970" s="10" t="s">
        <v>52215</v>
      </c>
      <c r="AF34970" s="10" t="s">
        <v>603</v>
      </c>
    </row>
    <row r="34971" spans="30:32" x14ac:dyDescent="0.2">
      <c r="AD34971" s="11" t="s">
        <v>52216</v>
      </c>
      <c r="AE34971" s="10" t="s">
        <v>52217</v>
      </c>
      <c r="AF34971" s="10" t="s">
        <v>603</v>
      </c>
    </row>
    <row r="34972" spans="30:32" x14ac:dyDescent="0.2">
      <c r="AD34972" s="11" t="s">
        <v>52218</v>
      </c>
      <c r="AE34972" s="10" t="s">
        <v>5031</v>
      </c>
      <c r="AF34972" s="10" t="s">
        <v>603</v>
      </c>
    </row>
    <row r="34973" spans="30:32" x14ac:dyDescent="0.2">
      <c r="AD34973" s="11" t="s">
        <v>52219</v>
      </c>
      <c r="AE34973" s="10" t="s">
        <v>29690</v>
      </c>
      <c r="AF34973" s="10" t="s">
        <v>603</v>
      </c>
    </row>
    <row r="34974" spans="30:32" x14ac:dyDescent="0.2">
      <c r="AD34974" s="11" t="s">
        <v>52220</v>
      </c>
      <c r="AE34974" s="10" t="s">
        <v>29690</v>
      </c>
      <c r="AF34974" s="10" t="s">
        <v>603</v>
      </c>
    </row>
    <row r="34975" spans="30:32" x14ac:dyDescent="0.2">
      <c r="AD34975" s="11" t="s">
        <v>52221</v>
      </c>
      <c r="AE34975" s="10" t="s">
        <v>29690</v>
      </c>
      <c r="AF34975" s="10" t="s">
        <v>603</v>
      </c>
    </row>
    <row r="34976" spans="30:32" x14ac:dyDescent="0.2">
      <c r="AD34976" s="11" t="s">
        <v>52222</v>
      </c>
      <c r="AE34976" s="10" t="s">
        <v>29690</v>
      </c>
      <c r="AF34976" s="10" t="s">
        <v>603</v>
      </c>
    </row>
    <row r="34977" spans="30:32" x14ac:dyDescent="0.2">
      <c r="AD34977" s="11" t="s">
        <v>52223</v>
      </c>
      <c r="AE34977" s="10" t="s">
        <v>29690</v>
      </c>
      <c r="AF34977" s="10" t="s">
        <v>603</v>
      </c>
    </row>
    <row r="34978" spans="30:32" x14ac:dyDescent="0.2">
      <c r="AD34978" s="11" t="s">
        <v>52224</v>
      </c>
      <c r="AE34978" s="10" t="s">
        <v>29690</v>
      </c>
      <c r="AF34978" s="10" t="s">
        <v>603</v>
      </c>
    </row>
    <row r="34979" spans="30:32" x14ac:dyDescent="0.2">
      <c r="AD34979" s="11" t="s">
        <v>52225</v>
      </c>
      <c r="AE34979" s="10" t="s">
        <v>47077</v>
      </c>
      <c r="AF34979" s="10" t="s">
        <v>603</v>
      </c>
    </row>
    <row r="34980" spans="30:32" x14ac:dyDescent="0.2">
      <c r="AD34980" s="11" t="s">
        <v>52226</v>
      </c>
      <c r="AE34980" s="10" t="s">
        <v>52227</v>
      </c>
      <c r="AF34980" s="10" t="s">
        <v>603</v>
      </c>
    </row>
    <row r="34981" spans="30:32" x14ac:dyDescent="0.2">
      <c r="AD34981" s="11" t="s">
        <v>52228</v>
      </c>
      <c r="AE34981" s="10" t="s">
        <v>52229</v>
      </c>
      <c r="AF34981" s="10" t="s">
        <v>603</v>
      </c>
    </row>
    <row r="34982" spans="30:32" x14ac:dyDescent="0.2">
      <c r="AD34982" s="11" t="s">
        <v>52230</v>
      </c>
      <c r="AE34982" s="10" t="s">
        <v>52231</v>
      </c>
      <c r="AF34982" s="10" t="s">
        <v>603</v>
      </c>
    </row>
    <row r="34983" spans="30:32" x14ac:dyDescent="0.2">
      <c r="AD34983" s="11" t="s">
        <v>52232</v>
      </c>
      <c r="AE34983" s="10" t="s">
        <v>2217</v>
      </c>
      <c r="AF34983" s="10" t="s">
        <v>603</v>
      </c>
    </row>
    <row r="34984" spans="30:32" x14ac:dyDescent="0.2">
      <c r="AD34984" s="11" t="s">
        <v>52233</v>
      </c>
      <c r="AE34984" s="10" t="s">
        <v>19693</v>
      </c>
      <c r="AF34984" s="10" t="s">
        <v>603</v>
      </c>
    </row>
    <row r="34985" spans="30:32" x14ac:dyDescent="0.2">
      <c r="AD34985" s="11" t="s">
        <v>52234</v>
      </c>
      <c r="AE34985" s="10" t="s">
        <v>20912</v>
      </c>
      <c r="AF34985" s="10" t="s">
        <v>603</v>
      </c>
    </row>
    <row r="34986" spans="30:32" x14ac:dyDescent="0.2">
      <c r="AD34986" s="11" t="s">
        <v>52235</v>
      </c>
      <c r="AE34986" s="10" t="s">
        <v>52236</v>
      </c>
      <c r="AF34986" s="10" t="s">
        <v>603</v>
      </c>
    </row>
    <row r="34987" spans="30:32" x14ac:dyDescent="0.2">
      <c r="AD34987" s="11" t="s">
        <v>52237</v>
      </c>
      <c r="AE34987" s="10" t="s">
        <v>52238</v>
      </c>
      <c r="AF34987" s="10" t="s">
        <v>603</v>
      </c>
    </row>
    <row r="34988" spans="30:32" x14ac:dyDescent="0.2">
      <c r="AD34988" s="11" t="s">
        <v>52239</v>
      </c>
      <c r="AE34988" s="10" t="s">
        <v>18514</v>
      </c>
      <c r="AF34988" s="10" t="s">
        <v>603</v>
      </c>
    </row>
    <row r="34989" spans="30:32" x14ac:dyDescent="0.2">
      <c r="AD34989" s="11" t="s">
        <v>52240</v>
      </c>
      <c r="AE34989" s="10" t="s">
        <v>17181</v>
      </c>
      <c r="AF34989" s="10" t="s">
        <v>603</v>
      </c>
    </row>
    <row r="34990" spans="30:32" x14ac:dyDescent="0.2">
      <c r="AD34990" s="11" t="s">
        <v>52241</v>
      </c>
      <c r="AE34990" s="10" t="s">
        <v>17181</v>
      </c>
      <c r="AF34990" s="10" t="s">
        <v>603</v>
      </c>
    </row>
    <row r="34991" spans="30:32" x14ac:dyDescent="0.2">
      <c r="AD34991" s="11" t="s">
        <v>52242</v>
      </c>
      <c r="AE34991" s="10" t="s">
        <v>52243</v>
      </c>
      <c r="AF34991" s="10" t="s">
        <v>603</v>
      </c>
    </row>
    <row r="34992" spans="30:32" x14ac:dyDescent="0.2">
      <c r="AD34992" s="11" t="s">
        <v>52244</v>
      </c>
      <c r="AE34992" s="10" t="s">
        <v>52245</v>
      </c>
      <c r="AF34992" s="10" t="s">
        <v>603</v>
      </c>
    </row>
    <row r="34993" spans="30:32" x14ac:dyDescent="0.2">
      <c r="AD34993" s="11" t="s">
        <v>52246</v>
      </c>
      <c r="AE34993" s="10" t="s">
        <v>52247</v>
      </c>
      <c r="AF34993" s="10" t="s">
        <v>603</v>
      </c>
    </row>
    <row r="34994" spans="30:32" x14ac:dyDescent="0.2">
      <c r="AD34994" s="11" t="s">
        <v>52248</v>
      </c>
      <c r="AE34994" s="10" t="s">
        <v>1695</v>
      </c>
      <c r="AF34994" s="10" t="s">
        <v>603</v>
      </c>
    </row>
    <row r="34995" spans="30:32" x14ac:dyDescent="0.2">
      <c r="AD34995" s="11" t="s">
        <v>52249</v>
      </c>
      <c r="AE34995" s="10" t="s">
        <v>52250</v>
      </c>
      <c r="AF34995" s="10" t="s">
        <v>603</v>
      </c>
    </row>
    <row r="34996" spans="30:32" x14ac:dyDescent="0.2">
      <c r="AD34996" s="11" t="s">
        <v>52251</v>
      </c>
      <c r="AE34996" s="10" t="s">
        <v>8938</v>
      </c>
      <c r="AF34996" s="10" t="s">
        <v>603</v>
      </c>
    </row>
    <row r="34997" spans="30:32" x14ac:dyDescent="0.2">
      <c r="AD34997" s="11" t="s">
        <v>52252</v>
      </c>
      <c r="AE34997" s="10" t="s">
        <v>1700</v>
      </c>
      <c r="AF34997" s="10" t="s">
        <v>603</v>
      </c>
    </row>
    <row r="34998" spans="30:32" x14ac:dyDescent="0.2">
      <c r="AD34998" s="11" t="s">
        <v>52253</v>
      </c>
      <c r="AE34998" s="10" t="s">
        <v>2266</v>
      </c>
      <c r="AF34998" s="10" t="s">
        <v>603</v>
      </c>
    </row>
    <row r="34999" spans="30:32" x14ac:dyDescent="0.2">
      <c r="AD34999" s="11" t="s">
        <v>52254</v>
      </c>
      <c r="AE34999" s="10" t="s">
        <v>5304</v>
      </c>
      <c r="AF34999" s="10" t="s">
        <v>603</v>
      </c>
    </row>
    <row r="35000" spans="30:32" x14ac:dyDescent="0.2">
      <c r="AD35000" s="11" t="s">
        <v>52255</v>
      </c>
      <c r="AE35000" s="10" t="s">
        <v>52256</v>
      </c>
      <c r="AF35000" s="10" t="s">
        <v>603</v>
      </c>
    </row>
    <row r="35001" spans="30:32" x14ac:dyDescent="0.2">
      <c r="AD35001" s="11" t="s">
        <v>52257</v>
      </c>
      <c r="AE35001" s="10" t="s">
        <v>24031</v>
      </c>
      <c r="AF35001" s="10" t="s">
        <v>603</v>
      </c>
    </row>
    <row r="35002" spans="30:32" x14ac:dyDescent="0.2">
      <c r="AD35002" s="11" t="s">
        <v>52258</v>
      </c>
      <c r="AE35002" s="10" t="s">
        <v>26274</v>
      </c>
      <c r="AF35002" s="10" t="s">
        <v>603</v>
      </c>
    </row>
    <row r="35003" spans="30:32" x14ac:dyDescent="0.2">
      <c r="AD35003" s="11" t="s">
        <v>52259</v>
      </c>
      <c r="AE35003" s="10" t="s">
        <v>48896</v>
      </c>
      <c r="AF35003" s="10" t="s">
        <v>603</v>
      </c>
    </row>
    <row r="35004" spans="30:32" x14ac:dyDescent="0.2">
      <c r="AD35004" s="11" t="s">
        <v>52260</v>
      </c>
      <c r="AE35004" s="10" t="s">
        <v>52261</v>
      </c>
      <c r="AF35004" s="10" t="s">
        <v>603</v>
      </c>
    </row>
    <row r="35005" spans="30:32" x14ac:dyDescent="0.2">
      <c r="AD35005" s="11" t="s">
        <v>52262</v>
      </c>
      <c r="AE35005" s="10" t="s">
        <v>5181</v>
      </c>
      <c r="AF35005" s="10" t="s">
        <v>603</v>
      </c>
    </row>
    <row r="35006" spans="30:32" x14ac:dyDescent="0.2">
      <c r="AD35006" s="11" t="s">
        <v>52263</v>
      </c>
      <c r="AE35006" s="10" t="s">
        <v>4081</v>
      </c>
      <c r="AF35006" s="10" t="s">
        <v>603</v>
      </c>
    </row>
    <row r="35007" spans="30:32" x14ac:dyDescent="0.2">
      <c r="AD35007" s="11" t="s">
        <v>52264</v>
      </c>
      <c r="AE35007" s="10" t="s">
        <v>52265</v>
      </c>
      <c r="AF35007" s="10" t="s">
        <v>603</v>
      </c>
    </row>
    <row r="35008" spans="30:32" x14ac:dyDescent="0.2">
      <c r="AD35008" s="11" t="s">
        <v>52266</v>
      </c>
      <c r="AE35008" s="10" t="s">
        <v>36280</v>
      </c>
      <c r="AF35008" s="10" t="s">
        <v>603</v>
      </c>
    </row>
    <row r="35009" spans="30:32" x14ac:dyDescent="0.2">
      <c r="AD35009" s="11" t="s">
        <v>52267</v>
      </c>
      <c r="AE35009" s="10" t="s">
        <v>52268</v>
      </c>
      <c r="AF35009" s="10" t="s">
        <v>603</v>
      </c>
    </row>
    <row r="35010" spans="30:32" x14ac:dyDescent="0.2">
      <c r="AD35010" s="11" t="s">
        <v>52269</v>
      </c>
      <c r="AE35010" s="10" t="s">
        <v>52270</v>
      </c>
      <c r="AF35010" s="10" t="s">
        <v>603</v>
      </c>
    </row>
    <row r="35011" spans="30:32" x14ac:dyDescent="0.2">
      <c r="AD35011" s="11" t="s">
        <v>52271</v>
      </c>
      <c r="AE35011" s="10" t="s">
        <v>14672</v>
      </c>
      <c r="AF35011" s="10" t="s">
        <v>603</v>
      </c>
    </row>
    <row r="35012" spans="30:32" x14ac:dyDescent="0.2">
      <c r="AD35012" s="11" t="s">
        <v>52272</v>
      </c>
      <c r="AE35012" s="10" t="s">
        <v>52273</v>
      </c>
      <c r="AF35012" s="10" t="s">
        <v>603</v>
      </c>
    </row>
    <row r="35013" spans="30:32" x14ac:dyDescent="0.2">
      <c r="AD35013" s="11" t="s">
        <v>52274</v>
      </c>
      <c r="AE35013" s="10" t="s">
        <v>42630</v>
      </c>
      <c r="AF35013" s="10" t="s">
        <v>603</v>
      </c>
    </row>
    <row r="35014" spans="30:32" x14ac:dyDescent="0.2">
      <c r="AD35014" s="11" t="s">
        <v>52275</v>
      </c>
      <c r="AE35014" s="10" t="s">
        <v>21166</v>
      </c>
      <c r="AF35014" s="10" t="s">
        <v>603</v>
      </c>
    </row>
    <row r="35015" spans="30:32" x14ac:dyDescent="0.2">
      <c r="AD35015" s="11" t="s">
        <v>52276</v>
      </c>
      <c r="AE35015" s="10" t="s">
        <v>52277</v>
      </c>
      <c r="AF35015" s="10" t="s">
        <v>603</v>
      </c>
    </row>
    <row r="35016" spans="30:32" x14ac:dyDescent="0.2">
      <c r="AD35016" s="11" t="s">
        <v>52278</v>
      </c>
      <c r="AE35016" s="10" t="s">
        <v>52279</v>
      </c>
      <c r="AF35016" s="10" t="s">
        <v>603</v>
      </c>
    </row>
    <row r="35017" spans="30:32" x14ac:dyDescent="0.2">
      <c r="AD35017" s="11" t="s">
        <v>52280</v>
      </c>
      <c r="AE35017" s="10" t="s">
        <v>52281</v>
      </c>
      <c r="AF35017" s="10" t="s">
        <v>603</v>
      </c>
    </row>
    <row r="35018" spans="30:32" x14ac:dyDescent="0.2">
      <c r="AD35018" s="11" t="s">
        <v>52282</v>
      </c>
      <c r="AE35018" s="10" t="s">
        <v>24733</v>
      </c>
      <c r="AF35018" s="10" t="s">
        <v>603</v>
      </c>
    </row>
    <row r="35019" spans="30:32" x14ac:dyDescent="0.2">
      <c r="AD35019" s="11" t="s">
        <v>52283</v>
      </c>
      <c r="AE35019" s="10" t="s">
        <v>24733</v>
      </c>
      <c r="AF35019" s="10" t="s">
        <v>603</v>
      </c>
    </row>
    <row r="35020" spans="30:32" x14ac:dyDescent="0.2">
      <c r="AD35020" s="11" t="s">
        <v>52284</v>
      </c>
      <c r="AE35020" s="10" t="s">
        <v>16107</v>
      </c>
      <c r="AF35020" s="10" t="s">
        <v>603</v>
      </c>
    </row>
    <row r="35021" spans="30:32" x14ac:dyDescent="0.2">
      <c r="AD35021" s="11" t="s">
        <v>52285</v>
      </c>
      <c r="AE35021" s="10" t="s">
        <v>52286</v>
      </c>
      <c r="AF35021" s="10" t="s">
        <v>603</v>
      </c>
    </row>
    <row r="35022" spans="30:32" x14ac:dyDescent="0.2">
      <c r="AD35022" s="11" t="s">
        <v>52287</v>
      </c>
      <c r="AE35022" s="10" t="s">
        <v>52288</v>
      </c>
      <c r="AF35022" s="10" t="s">
        <v>603</v>
      </c>
    </row>
    <row r="35023" spans="30:32" x14ac:dyDescent="0.2">
      <c r="AD35023" s="11" t="s">
        <v>52289</v>
      </c>
      <c r="AE35023" s="10" t="s">
        <v>52290</v>
      </c>
      <c r="AF35023" s="10" t="s">
        <v>603</v>
      </c>
    </row>
    <row r="35024" spans="30:32" x14ac:dyDescent="0.2">
      <c r="AD35024" s="11" t="s">
        <v>52291</v>
      </c>
      <c r="AE35024" s="10" t="s">
        <v>9397</v>
      </c>
      <c r="AF35024" s="10" t="s">
        <v>603</v>
      </c>
    </row>
    <row r="35025" spans="30:32" x14ac:dyDescent="0.2">
      <c r="AD35025" s="11" t="s">
        <v>52292</v>
      </c>
      <c r="AE35025" s="10" t="s">
        <v>52293</v>
      </c>
      <c r="AF35025" s="10" t="s">
        <v>603</v>
      </c>
    </row>
    <row r="35026" spans="30:32" x14ac:dyDescent="0.2">
      <c r="AD35026" s="11" t="s">
        <v>52294</v>
      </c>
      <c r="AE35026" s="10" t="s">
        <v>52295</v>
      </c>
      <c r="AF35026" s="10" t="s">
        <v>603</v>
      </c>
    </row>
    <row r="35027" spans="30:32" x14ac:dyDescent="0.2">
      <c r="AD35027" s="11" t="s">
        <v>52296</v>
      </c>
      <c r="AE35027" s="10" t="s">
        <v>52297</v>
      </c>
      <c r="AF35027" s="10" t="s">
        <v>603</v>
      </c>
    </row>
    <row r="35028" spans="30:32" x14ac:dyDescent="0.2">
      <c r="AD35028" s="11" t="s">
        <v>52298</v>
      </c>
      <c r="AE35028" s="10" t="s">
        <v>52299</v>
      </c>
      <c r="AF35028" s="10" t="s">
        <v>603</v>
      </c>
    </row>
    <row r="35029" spans="30:32" x14ac:dyDescent="0.2">
      <c r="AD35029" s="11" t="s">
        <v>52300</v>
      </c>
      <c r="AE35029" s="10" t="s">
        <v>13763</v>
      </c>
      <c r="AF35029" s="10" t="s">
        <v>603</v>
      </c>
    </row>
    <row r="35030" spans="30:32" x14ac:dyDescent="0.2">
      <c r="AD35030" s="11" t="s">
        <v>52301</v>
      </c>
      <c r="AE35030" s="10" t="s">
        <v>52302</v>
      </c>
      <c r="AF35030" s="10" t="s">
        <v>603</v>
      </c>
    </row>
    <row r="35031" spans="30:32" x14ac:dyDescent="0.2">
      <c r="AD35031" s="11" t="s">
        <v>52303</v>
      </c>
      <c r="AE35031" s="10" t="s">
        <v>52302</v>
      </c>
      <c r="AF35031" s="10" t="s">
        <v>603</v>
      </c>
    </row>
    <row r="35032" spans="30:32" x14ac:dyDescent="0.2">
      <c r="AD35032" s="11" t="s">
        <v>52304</v>
      </c>
      <c r="AE35032" s="10" t="s">
        <v>52305</v>
      </c>
      <c r="AF35032" s="10" t="s">
        <v>603</v>
      </c>
    </row>
    <row r="35033" spans="30:32" x14ac:dyDescent="0.2">
      <c r="AD35033" s="11" t="s">
        <v>52306</v>
      </c>
      <c r="AE35033" s="10" t="s">
        <v>52305</v>
      </c>
      <c r="AF35033" s="10" t="s">
        <v>603</v>
      </c>
    </row>
    <row r="35034" spans="30:32" x14ac:dyDescent="0.2">
      <c r="AD35034" s="11" t="s">
        <v>52307</v>
      </c>
      <c r="AE35034" s="10" t="s">
        <v>52308</v>
      </c>
      <c r="AF35034" s="10" t="s">
        <v>603</v>
      </c>
    </row>
    <row r="35035" spans="30:32" x14ac:dyDescent="0.2">
      <c r="AD35035" s="11" t="s">
        <v>52309</v>
      </c>
      <c r="AE35035" s="10" t="s">
        <v>12369</v>
      </c>
      <c r="AF35035" s="10" t="s">
        <v>603</v>
      </c>
    </row>
    <row r="35036" spans="30:32" x14ac:dyDescent="0.2">
      <c r="AD35036" s="11" t="s">
        <v>52310</v>
      </c>
      <c r="AE35036" s="10" t="s">
        <v>19032</v>
      </c>
      <c r="AF35036" s="10" t="s">
        <v>603</v>
      </c>
    </row>
    <row r="35037" spans="30:32" x14ac:dyDescent="0.2">
      <c r="AD35037" s="11" t="s">
        <v>52311</v>
      </c>
      <c r="AE35037" s="10" t="s">
        <v>52312</v>
      </c>
      <c r="AF35037" s="10" t="s">
        <v>603</v>
      </c>
    </row>
    <row r="35038" spans="30:32" x14ac:dyDescent="0.2">
      <c r="AD35038" s="11" t="s">
        <v>52313</v>
      </c>
      <c r="AE35038" s="10" t="s">
        <v>52312</v>
      </c>
      <c r="AF35038" s="10" t="s">
        <v>603</v>
      </c>
    </row>
    <row r="35039" spans="30:32" x14ac:dyDescent="0.2">
      <c r="AD35039" s="11" t="s">
        <v>52314</v>
      </c>
      <c r="AE35039" s="10" t="s">
        <v>52312</v>
      </c>
      <c r="AF35039" s="10" t="s">
        <v>603</v>
      </c>
    </row>
    <row r="35040" spans="30:32" x14ac:dyDescent="0.2">
      <c r="AD35040" s="11" t="s">
        <v>52315</v>
      </c>
      <c r="AE35040" s="10" t="s">
        <v>52312</v>
      </c>
      <c r="AF35040" s="10" t="s">
        <v>603</v>
      </c>
    </row>
    <row r="35041" spans="30:32" x14ac:dyDescent="0.2">
      <c r="AD35041" s="11" t="s">
        <v>52316</v>
      </c>
      <c r="AE35041" s="10" t="s">
        <v>52312</v>
      </c>
      <c r="AF35041" s="10" t="s">
        <v>603</v>
      </c>
    </row>
    <row r="35042" spans="30:32" x14ac:dyDescent="0.2">
      <c r="AD35042" s="11" t="s">
        <v>52317</v>
      </c>
      <c r="AE35042" s="10" t="s">
        <v>52312</v>
      </c>
      <c r="AF35042" s="10" t="s">
        <v>603</v>
      </c>
    </row>
    <row r="35043" spans="30:32" x14ac:dyDescent="0.2">
      <c r="AD35043" s="11" t="s">
        <v>52318</v>
      </c>
      <c r="AE35043" s="10" t="s">
        <v>52312</v>
      </c>
      <c r="AF35043" s="10" t="s">
        <v>603</v>
      </c>
    </row>
    <row r="35044" spans="30:32" x14ac:dyDescent="0.2">
      <c r="AD35044" s="11" t="s">
        <v>52319</v>
      </c>
      <c r="AE35044" s="10" t="s">
        <v>5344</v>
      </c>
      <c r="AF35044" s="10" t="s">
        <v>603</v>
      </c>
    </row>
    <row r="35045" spans="30:32" x14ac:dyDescent="0.2">
      <c r="AD35045" s="11" t="s">
        <v>52320</v>
      </c>
      <c r="AE35045" s="10" t="s">
        <v>38481</v>
      </c>
      <c r="AF35045" s="10" t="s">
        <v>603</v>
      </c>
    </row>
    <row r="35046" spans="30:32" x14ac:dyDescent="0.2">
      <c r="AD35046" s="11" t="s">
        <v>52321</v>
      </c>
      <c r="AE35046" s="10" t="s">
        <v>52322</v>
      </c>
      <c r="AF35046" s="10" t="s">
        <v>603</v>
      </c>
    </row>
    <row r="35047" spans="30:32" x14ac:dyDescent="0.2">
      <c r="AD35047" s="11" t="s">
        <v>52323</v>
      </c>
      <c r="AE35047" s="10" t="s">
        <v>26643</v>
      </c>
      <c r="AF35047" s="10" t="s">
        <v>603</v>
      </c>
    </row>
    <row r="35048" spans="30:32" x14ac:dyDescent="0.2">
      <c r="AD35048" s="11" t="s">
        <v>52324</v>
      </c>
      <c r="AE35048" s="10" t="s">
        <v>44797</v>
      </c>
      <c r="AF35048" s="10" t="s">
        <v>603</v>
      </c>
    </row>
    <row r="35049" spans="30:32" x14ac:dyDescent="0.2">
      <c r="AD35049" s="11" t="s">
        <v>52325</v>
      </c>
      <c r="AE35049" s="10" t="s">
        <v>52326</v>
      </c>
      <c r="AF35049" s="10" t="s">
        <v>603</v>
      </c>
    </row>
    <row r="35050" spans="30:32" x14ac:dyDescent="0.2">
      <c r="AD35050" s="11" t="s">
        <v>52327</v>
      </c>
      <c r="AE35050" s="10" t="s">
        <v>2580</v>
      </c>
      <c r="AF35050" s="10" t="s">
        <v>603</v>
      </c>
    </row>
    <row r="35051" spans="30:32" x14ac:dyDescent="0.2">
      <c r="AD35051" s="11" t="s">
        <v>52328</v>
      </c>
      <c r="AE35051" s="10" t="s">
        <v>52329</v>
      </c>
      <c r="AF35051" s="10" t="s">
        <v>603</v>
      </c>
    </row>
    <row r="35052" spans="30:32" x14ac:dyDescent="0.2">
      <c r="AD35052" s="11" t="s">
        <v>52330</v>
      </c>
      <c r="AE35052" s="10" t="s">
        <v>5437</v>
      </c>
      <c r="AF35052" s="10" t="s">
        <v>603</v>
      </c>
    </row>
    <row r="35053" spans="30:32" x14ac:dyDescent="0.2">
      <c r="AD35053" s="11" t="s">
        <v>52331</v>
      </c>
      <c r="AE35053" s="10" t="s">
        <v>39523</v>
      </c>
      <c r="AF35053" s="10" t="s">
        <v>603</v>
      </c>
    </row>
    <row r="35054" spans="30:32" x14ac:dyDescent="0.2">
      <c r="AD35054" s="11" t="s">
        <v>52332</v>
      </c>
      <c r="AE35054" s="10" t="s">
        <v>52333</v>
      </c>
      <c r="AF35054" s="10" t="s">
        <v>603</v>
      </c>
    </row>
    <row r="35055" spans="30:32" x14ac:dyDescent="0.2">
      <c r="AD35055" s="11" t="s">
        <v>52334</v>
      </c>
      <c r="AE35055" s="10" t="s">
        <v>21261</v>
      </c>
      <c r="AF35055" s="10" t="s">
        <v>603</v>
      </c>
    </row>
    <row r="35056" spans="30:32" x14ac:dyDescent="0.2">
      <c r="AD35056" s="11" t="s">
        <v>52335</v>
      </c>
      <c r="AE35056" s="10" t="s">
        <v>16327</v>
      </c>
      <c r="AF35056" s="10" t="s">
        <v>603</v>
      </c>
    </row>
    <row r="35057" spans="30:32" x14ac:dyDescent="0.2">
      <c r="AD35057" s="11" t="s">
        <v>52336</v>
      </c>
      <c r="AE35057" s="10" t="s">
        <v>16327</v>
      </c>
      <c r="AF35057" s="10" t="s">
        <v>603</v>
      </c>
    </row>
    <row r="35058" spans="30:32" x14ac:dyDescent="0.2">
      <c r="AD35058" s="11" t="s">
        <v>52337</v>
      </c>
      <c r="AE35058" s="10" t="s">
        <v>16327</v>
      </c>
      <c r="AF35058" s="10" t="s">
        <v>603</v>
      </c>
    </row>
    <row r="35059" spans="30:32" x14ac:dyDescent="0.2">
      <c r="AD35059" s="11" t="s">
        <v>52338</v>
      </c>
      <c r="AE35059" s="10" t="s">
        <v>16327</v>
      </c>
      <c r="AF35059" s="10" t="s">
        <v>603</v>
      </c>
    </row>
    <row r="35060" spans="30:32" x14ac:dyDescent="0.2">
      <c r="AD35060" s="11" t="s">
        <v>52339</v>
      </c>
      <c r="AE35060" s="10" t="s">
        <v>16327</v>
      </c>
      <c r="AF35060" s="10" t="s">
        <v>603</v>
      </c>
    </row>
    <row r="35061" spans="30:32" x14ac:dyDescent="0.2">
      <c r="AD35061" s="11" t="s">
        <v>52340</v>
      </c>
      <c r="AE35061" s="10" t="s">
        <v>16327</v>
      </c>
      <c r="AF35061" s="10" t="s">
        <v>603</v>
      </c>
    </row>
    <row r="35062" spans="30:32" x14ac:dyDescent="0.2">
      <c r="AD35062" s="11" t="s">
        <v>52341</v>
      </c>
      <c r="AE35062" s="10" t="s">
        <v>16327</v>
      </c>
      <c r="AF35062" s="10" t="s">
        <v>603</v>
      </c>
    </row>
    <row r="35063" spans="30:32" x14ac:dyDescent="0.2">
      <c r="AD35063" s="11" t="s">
        <v>52342</v>
      </c>
      <c r="AE35063" s="10" t="s">
        <v>16327</v>
      </c>
      <c r="AF35063" s="10" t="s">
        <v>603</v>
      </c>
    </row>
    <row r="35064" spans="30:32" x14ac:dyDescent="0.2">
      <c r="AD35064" s="11" t="s">
        <v>52343</v>
      </c>
      <c r="AE35064" s="10" t="s">
        <v>16327</v>
      </c>
      <c r="AF35064" s="10" t="s">
        <v>603</v>
      </c>
    </row>
    <row r="35065" spans="30:32" x14ac:dyDescent="0.2">
      <c r="AD35065" s="11" t="s">
        <v>52344</v>
      </c>
      <c r="AE35065" s="10" t="s">
        <v>16327</v>
      </c>
      <c r="AF35065" s="10" t="s">
        <v>603</v>
      </c>
    </row>
    <row r="35066" spans="30:32" x14ac:dyDescent="0.2">
      <c r="AD35066" s="11" t="s">
        <v>52345</v>
      </c>
      <c r="AE35066" s="10" t="s">
        <v>52346</v>
      </c>
      <c r="AF35066" s="10" t="s">
        <v>603</v>
      </c>
    </row>
    <row r="35067" spans="30:32" x14ac:dyDescent="0.2">
      <c r="AD35067" s="11" t="s">
        <v>52347</v>
      </c>
      <c r="AE35067" s="10" t="s">
        <v>16327</v>
      </c>
      <c r="AF35067" s="10" t="s">
        <v>603</v>
      </c>
    </row>
    <row r="35068" spans="30:32" x14ac:dyDescent="0.2">
      <c r="AD35068" s="11" t="s">
        <v>52348</v>
      </c>
      <c r="AE35068" s="10" t="s">
        <v>16327</v>
      </c>
      <c r="AF35068" s="10" t="s">
        <v>603</v>
      </c>
    </row>
    <row r="35069" spans="30:32" x14ac:dyDescent="0.2">
      <c r="AD35069" s="11" t="s">
        <v>52349</v>
      </c>
      <c r="AE35069" s="10" t="s">
        <v>52350</v>
      </c>
      <c r="AF35069" s="10" t="s">
        <v>603</v>
      </c>
    </row>
    <row r="35070" spans="30:32" x14ac:dyDescent="0.2">
      <c r="AD35070" s="11" t="s">
        <v>52351</v>
      </c>
      <c r="AE35070" s="10" t="s">
        <v>16327</v>
      </c>
      <c r="AF35070" s="10" t="s">
        <v>603</v>
      </c>
    </row>
    <row r="35071" spans="30:32" x14ac:dyDescent="0.2">
      <c r="AD35071" s="11" t="s">
        <v>52352</v>
      </c>
      <c r="AE35071" s="10" t="s">
        <v>16327</v>
      </c>
      <c r="AF35071" s="10" t="s">
        <v>603</v>
      </c>
    </row>
    <row r="35072" spans="30:32" x14ac:dyDescent="0.2">
      <c r="AD35072" s="11" t="s">
        <v>52353</v>
      </c>
      <c r="AE35072" s="10" t="s">
        <v>52346</v>
      </c>
      <c r="AF35072" s="10" t="s">
        <v>603</v>
      </c>
    </row>
    <row r="35073" spans="30:32" x14ac:dyDescent="0.2">
      <c r="AD35073" s="11" t="s">
        <v>52354</v>
      </c>
      <c r="AE35073" s="10" t="s">
        <v>52346</v>
      </c>
      <c r="AF35073" s="10" t="s">
        <v>603</v>
      </c>
    </row>
    <row r="35074" spans="30:32" x14ac:dyDescent="0.2">
      <c r="AD35074" s="11" t="s">
        <v>52355</v>
      </c>
      <c r="AE35074" s="10" t="s">
        <v>52346</v>
      </c>
      <c r="AF35074" s="10" t="s">
        <v>603</v>
      </c>
    </row>
    <row r="35075" spans="30:32" x14ac:dyDescent="0.2">
      <c r="AD35075" s="11" t="s">
        <v>52356</v>
      </c>
      <c r="AE35075" s="10" t="s">
        <v>10969</v>
      </c>
      <c r="AF35075" s="10" t="s">
        <v>603</v>
      </c>
    </row>
    <row r="35076" spans="30:32" x14ac:dyDescent="0.2">
      <c r="AD35076" s="11" t="s">
        <v>52357</v>
      </c>
      <c r="AE35076" s="10" t="s">
        <v>6154</v>
      </c>
      <c r="AF35076" s="10" t="s">
        <v>603</v>
      </c>
    </row>
    <row r="35077" spans="30:32" x14ac:dyDescent="0.2">
      <c r="AD35077" s="11" t="s">
        <v>52358</v>
      </c>
      <c r="AE35077" s="10" t="s">
        <v>7919</v>
      </c>
      <c r="AF35077" s="10" t="s">
        <v>603</v>
      </c>
    </row>
    <row r="35078" spans="30:32" x14ac:dyDescent="0.2">
      <c r="AD35078" s="11" t="s">
        <v>52359</v>
      </c>
      <c r="AE35078" s="10" t="s">
        <v>4667</v>
      </c>
      <c r="AF35078" s="10" t="s">
        <v>603</v>
      </c>
    </row>
    <row r="35079" spans="30:32" x14ac:dyDescent="0.2">
      <c r="AD35079" s="11" t="s">
        <v>52360</v>
      </c>
      <c r="AE35079" s="10" t="s">
        <v>45858</v>
      </c>
      <c r="AF35079" s="10" t="s">
        <v>603</v>
      </c>
    </row>
    <row r="35080" spans="30:32" x14ac:dyDescent="0.2">
      <c r="AD35080" s="11" t="s">
        <v>52361</v>
      </c>
      <c r="AE35080" s="10" t="s">
        <v>52362</v>
      </c>
      <c r="AF35080" s="10" t="s">
        <v>603</v>
      </c>
    </row>
    <row r="35081" spans="30:32" x14ac:dyDescent="0.2">
      <c r="AD35081" s="11" t="s">
        <v>52363</v>
      </c>
      <c r="AE35081" s="10" t="s">
        <v>11032</v>
      </c>
      <c r="AF35081" s="10" t="s">
        <v>603</v>
      </c>
    </row>
    <row r="35082" spans="30:32" x14ac:dyDescent="0.2">
      <c r="AD35082" s="11" t="s">
        <v>52364</v>
      </c>
      <c r="AE35082" s="10" t="s">
        <v>42067</v>
      </c>
      <c r="AF35082" s="10" t="s">
        <v>603</v>
      </c>
    </row>
    <row r="35083" spans="30:32" x14ac:dyDescent="0.2">
      <c r="AD35083" s="11" t="s">
        <v>52365</v>
      </c>
      <c r="AE35083" s="10" t="s">
        <v>52366</v>
      </c>
      <c r="AF35083" s="10" t="s">
        <v>603</v>
      </c>
    </row>
    <row r="35084" spans="30:32" x14ac:dyDescent="0.2">
      <c r="AD35084" s="11" t="s">
        <v>52367</v>
      </c>
      <c r="AE35084" s="10" t="s">
        <v>52368</v>
      </c>
      <c r="AF35084" s="10" t="s">
        <v>603</v>
      </c>
    </row>
    <row r="35085" spans="30:32" x14ac:dyDescent="0.2">
      <c r="AD35085" s="11" t="s">
        <v>52369</v>
      </c>
      <c r="AE35085" s="10" t="s">
        <v>52368</v>
      </c>
      <c r="AF35085" s="10" t="s">
        <v>603</v>
      </c>
    </row>
    <row r="35086" spans="30:32" x14ac:dyDescent="0.2">
      <c r="AD35086" s="11" t="s">
        <v>52370</v>
      </c>
      <c r="AE35086" s="10" t="s">
        <v>52371</v>
      </c>
      <c r="AF35086" s="10" t="s">
        <v>603</v>
      </c>
    </row>
    <row r="35087" spans="30:32" x14ac:dyDescent="0.2">
      <c r="AD35087" s="11" t="s">
        <v>52372</v>
      </c>
      <c r="AE35087" s="10" t="s">
        <v>12652</v>
      </c>
      <c r="AF35087" s="10" t="s">
        <v>603</v>
      </c>
    </row>
    <row r="35088" spans="30:32" x14ac:dyDescent="0.2">
      <c r="AD35088" s="11" t="s">
        <v>52373</v>
      </c>
      <c r="AE35088" s="10" t="s">
        <v>1555</v>
      </c>
      <c r="AF35088" s="10" t="s">
        <v>603</v>
      </c>
    </row>
    <row r="35089" spans="30:32" x14ac:dyDescent="0.2">
      <c r="AD35089" s="11" t="s">
        <v>52374</v>
      </c>
      <c r="AE35089" s="10" t="s">
        <v>52375</v>
      </c>
      <c r="AF35089" s="10" t="s">
        <v>603</v>
      </c>
    </row>
    <row r="35090" spans="30:32" x14ac:dyDescent="0.2">
      <c r="AD35090" s="11" t="s">
        <v>52376</v>
      </c>
      <c r="AE35090" s="10" t="s">
        <v>8831</v>
      </c>
      <c r="AF35090" s="10" t="s">
        <v>603</v>
      </c>
    </row>
    <row r="35091" spans="30:32" x14ac:dyDescent="0.2">
      <c r="AD35091" s="11" t="s">
        <v>52377</v>
      </c>
      <c r="AE35091" s="10" t="s">
        <v>52378</v>
      </c>
      <c r="AF35091" s="10" t="s">
        <v>603</v>
      </c>
    </row>
    <row r="35092" spans="30:32" x14ac:dyDescent="0.2">
      <c r="AD35092" s="11" t="s">
        <v>52379</v>
      </c>
      <c r="AE35092" s="10" t="s">
        <v>19085</v>
      </c>
      <c r="AF35092" s="10" t="s">
        <v>603</v>
      </c>
    </row>
    <row r="35093" spans="30:32" x14ac:dyDescent="0.2">
      <c r="AD35093" s="11" t="s">
        <v>52380</v>
      </c>
      <c r="AE35093" s="10" t="s">
        <v>2750</v>
      </c>
      <c r="AF35093" s="10" t="s">
        <v>603</v>
      </c>
    </row>
    <row r="35094" spans="30:32" x14ac:dyDescent="0.2">
      <c r="AD35094" s="11" t="s">
        <v>52381</v>
      </c>
      <c r="AE35094" s="10" t="s">
        <v>34346</v>
      </c>
      <c r="AF35094" s="10" t="s">
        <v>603</v>
      </c>
    </row>
    <row r="35095" spans="30:32" x14ac:dyDescent="0.2">
      <c r="AD35095" s="11" t="s">
        <v>52382</v>
      </c>
      <c r="AE35095" s="10" t="s">
        <v>52383</v>
      </c>
      <c r="AF35095" s="10" t="s">
        <v>603</v>
      </c>
    </row>
    <row r="35096" spans="30:32" x14ac:dyDescent="0.2">
      <c r="AD35096" s="11" t="s">
        <v>52384</v>
      </c>
      <c r="AE35096" s="10" t="s">
        <v>52383</v>
      </c>
      <c r="AF35096" s="10" t="s">
        <v>603</v>
      </c>
    </row>
    <row r="35097" spans="30:32" x14ac:dyDescent="0.2">
      <c r="AD35097" s="11" t="s">
        <v>52385</v>
      </c>
      <c r="AE35097" s="10" t="s">
        <v>52383</v>
      </c>
      <c r="AF35097" s="10" t="s">
        <v>603</v>
      </c>
    </row>
    <row r="35098" spans="30:32" x14ac:dyDescent="0.2">
      <c r="AD35098" s="11" t="s">
        <v>52386</v>
      </c>
      <c r="AE35098" s="10" t="s">
        <v>11391</v>
      </c>
      <c r="AF35098" s="10" t="s">
        <v>603</v>
      </c>
    </row>
    <row r="35099" spans="30:32" x14ac:dyDescent="0.2">
      <c r="AD35099" s="11" t="s">
        <v>52387</v>
      </c>
      <c r="AE35099" s="10" t="s">
        <v>52388</v>
      </c>
      <c r="AF35099" s="10" t="s">
        <v>603</v>
      </c>
    </row>
    <row r="35100" spans="30:32" x14ac:dyDescent="0.2">
      <c r="AD35100" s="11" t="s">
        <v>52389</v>
      </c>
      <c r="AE35100" s="10" t="s">
        <v>23138</v>
      </c>
      <c r="AF35100" s="10" t="s">
        <v>603</v>
      </c>
    </row>
    <row r="35101" spans="30:32" x14ac:dyDescent="0.2">
      <c r="AD35101" s="11" t="s">
        <v>52390</v>
      </c>
      <c r="AE35101" s="10" t="s">
        <v>35142</v>
      </c>
      <c r="AF35101" s="10" t="s">
        <v>603</v>
      </c>
    </row>
    <row r="35102" spans="30:32" x14ac:dyDescent="0.2">
      <c r="AD35102" s="11" t="s">
        <v>52391</v>
      </c>
      <c r="AE35102" s="10" t="s">
        <v>8918</v>
      </c>
      <c r="AF35102" s="10" t="s">
        <v>603</v>
      </c>
    </row>
    <row r="35103" spans="30:32" x14ac:dyDescent="0.2">
      <c r="AD35103" s="11" t="s">
        <v>52392</v>
      </c>
      <c r="AE35103" s="10" t="s">
        <v>52393</v>
      </c>
      <c r="AF35103" s="10" t="s">
        <v>603</v>
      </c>
    </row>
    <row r="35104" spans="30:32" x14ac:dyDescent="0.2">
      <c r="AD35104" s="11" t="s">
        <v>52394</v>
      </c>
      <c r="AE35104" s="10" t="s">
        <v>52395</v>
      </c>
      <c r="AF35104" s="10" t="s">
        <v>603</v>
      </c>
    </row>
    <row r="35105" spans="30:32" x14ac:dyDescent="0.2">
      <c r="AD35105" s="11" t="s">
        <v>52396</v>
      </c>
      <c r="AE35105" s="10" t="s">
        <v>3165</v>
      </c>
      <c r="AF35105" s="10" t="s">
        <v>603</v>
      </c>
    </row>
    <row r="35106" spans="30:32" x14ac:dyDescent="0.2">
      <c r="AD35106" s="11" t="s">
        <v>52397</v>
      </c>
      <c r="AE35106" s="10" t="s">
        <v>52398</v>
      </c>
      <c r="AF35106" s="10" t="s">
        <v>603</v>
      </c>
    </row>
    <row r="35107" spans="30:32" x14ac:dyDescent="0.2">
      <c r="AD35107" s="11" t="s">
        <v>52399</v>
      </c>
      <c r="AE35107" s="10" t="s">
        <v>52400</v>
      </c>
      <c r="AF35107" s="10" t="s">
        <v>603</v>
      </c>
    </row>
    <row r="35108" spans="30:32" x14ac:dyDescent="0.2">
      <c r="AD35108" s="11" t="s">
        <v>52401</v>
      </c>
      <c r="AE35108" s="10" t="s">
        <v>52402</v>
      </c>
      <c r="AF35108" s="10" t="s">
        <v>744</v>
      </c>
    </row>
    <row r="35109" spans="30:32" x14ac:dyDescent="0.2">
      <c r="AD35109" s="11" t="s">
        <v>52403</v>
      </c>
      <c r="AE35109" s="10" t="s">
        <v>52404</v>
      </c>
      <c r="AF35109" s="10" t="s">
        <v>744</v>
      </c>
    </row>
    <row r="35110" spans="30:32" x14ac:dyDescent="0.2">
      <c r="AD35110" s="11" t="s">
        <v>52405</v>
      </c>
      <c r="AE35110" s="10" t="s">
        <v>4454</v>
      </c>
      <c r="AF35110" s="10" t="s">
        <v>744</v>
      </c>
    </row>
    <row r="35111" spans="30:32" x14ac:dyDescent="0.2">
      <c r="AD35111" s="11" t="s">
        <v>52406</v>
      </c>
      <c r="AE35111" s="10" t="s">
        <v>52407</v>
      </c>
      <c r="AF35111" s="10" t="s">
        <v>744</v>
      </c>
    </row>
    <row r="35112" spans="30:32" x14ac:dyDescent="0.2">
      <c r="AD35112" s="11" t="s">
        <v>52408</v>
      </c>
      <c r="AE35112" s="10" t="s">
        <v>52409</v>
      </c>
      <c r="AF35112" s="10" t="s">
        <v>744</v>
      </c>
    </row>
    <row r="35113" spans="30:32" x14ac:dyDescent="0.2">
      <c r="AD35113" s="11" t="s">
        <v>52410</v>
      </c>
      <c r="AE35113" s="10" t="s">
        <v>6886</v>
      </c>
      <c r="AF35113" s="10" t="s">
        <v>744</v>
      </c>
    </row>
    <row r="35114" spans="30:32" x14ac:dyDescent="0.2">
      <c r="AD35114" s="11" t="s">
        <v>52411</v>
      </c>
      <c r="AE35114" s="10" t="s">
        <v>3309</v>
      </c>
      <c r="AF35114" s="10" t="s">
        <v>744</v>
      </c>
    </row>
    <row r="35115" spans="30:32" x14ac:dyDescent="0.2">
      <c r="AD35115" s="11" t="s">
        <v>52412</v>
      </c>
      <c r="AE35115" s="10" t="s">
        <v>42261</v>
      </c>
      <c r="AF35115" s="10" t="s">
        <v>744</v>
      </c>
    </row>
    <row r="35116" spans="30:32" x14ac:dyDescent="0.2">
      <c r="AD35116" s="11" t="s">
        <v>52413</v>
      </c>
      <c r="AE35116" s="10" t="s">
        <v>50625</v>
      </c>
      <c r="AF35116" s="10" t="s">
        <v>744</v>
      </c>
    </row>
    <row r="35117" spans="30:32" x14ac:dyDescent="0.2">
      <c r="AD35117" s="11" t="s">
        <v>52414</v>
      </c>
      <c r="AE35117" s="10" t="s">
        <v>8950</v>
      </c>
      <c r="AF35117" s="10" t="s">
        <v>744</v>
      </c>
    </row>
    <row r="35118" spans="30:32" x14ac:dyDescent="0.2">
      <c r="AD35118" s="11" t="s">
        <v>52415</v>
      </c>
      <c r="AE35118" s="10" t="s">
        <v>52416</v>
      </c>
      <c r="AF35118" s="10" t="s">
        <v>744</v>
      </c>
    </row>
    <row r="35119" spans="30:32" x14ac:dyDescent="0.2">
      <c r="AD35119" s="11" t="s">
        <v>52417</v>
      </c>
      <c r="AE35119" s="10" t="s">
        <v>2847</v>
      </c>
      <c r="AF35119" s="10" t="s">
        <v>744</v>
      </c>
    </row>
    <row r="35120" spans="30:32" x14ac:dyDescent="0.2">
      <c r="AD35120" s="11" t="s">
        <v>52418</v>
      </c>
      <c r="AE35120" s="10" t="s">
        <v>52419</v>
      </c>
      <c r="AF35120" s="10" t="s">
        <v>744</v>
      </c>
    </row>
    <row r="35121" spans="30:32" x14ac:dyDescent="0.2">
      <c r="AD35121" s="11" t="s">
        <v>52420</v>
      </c>
      <c r="AE35121" s="10" t="s">
        <v>52421</v>
      </c>
      <c r="AF35121" s="10" t="s">
        <v>744</v>
      </c>
    </row>
    <row r="35122" spans="30:32" x14ac:dyDescent="0.2">
      <c r="AD35122" s="11" t="s">
        <v>52422</v>
      </c>
      <c r="AE35122" s="10" t="s">
        <v>52423</v>
      </c>
      <c r="AF35122" s="10" t="s">
        <v>744</v>
      </c>
    </row>
    <row r="35123" spans="30:32" x14ac:dyDescent="0.2">
      <c r="AD35123" s="11" t="s">
        <v>52424</v>
      </c>
      <c r="AE35123" s="10" t="s">
        <v>10160</v>
      </c>
      <c r="AF35123" s="10" t="s">
        <v>744</v>
      </c>
    </row>
    <row r="35124" spans="30:32" x14ac:dyDescent="0.2">
      <c r="AD35124" s="11" t="s">
        <v>52425</v>
      </c>
      <c r="AE35124" s="10" t="s">
        <v>8959</v>
      </c>
      <c r="AF35124" s="10" t="s">
        <v>744</v>
      </c>
    </row>
    <row r="35125" spans="30:32" x14ac:dyDescent="0.2">
      <c r="AD35125" s="11" t="s">
        <v>52426</v>
      </c>
      <c r="AE35125" s="10" t="s">
        <v>8959</v>
      </c>
      <c r="AF35125" s="10" t="s">
        <v>744</v>
      </c>
    </row>
    <row r="35126" spans="30:32" x14ac:dyDescent="0.2">
      <c r="AD35126" s="11" t="s">
        <v>52427</v>
      </c>
      <c r="AE35126" s="10" t="s">
        <v>8959</v>
      </c>
      <c r="AF35126" s="10" t="s">
        <v>744</v>
      </c>
    </row>
    <row r="35127" spans="30:32" x14ac:dyDescent="0.2">
      <c r="AD35127" s="11" t="s">
        <v>52428</v>
      </c>
      <c r="AE35127" s="10" t="s">
        <v>8959</v>
      </c>
      <c r="AF35127" s="10" t="s">
        <v>744</v>
      </c>
    </row>
    <row r="35128" spans="30:32" x14ac:dyDescent="0.2">
      <c r="AD35128" s="11" t="s">
        <v>52429</v>
      </c>
      <c r="AE35128" s="10" t="s">
        <v>8959</v>
      </c>
      <c r="AF35128" s="10" t="s">
        <v>744</v>
      </c>
    </row>
    <row r="35129" spans="30:32" x14ac:dyDescent="0.2">
      <c r="AD35129" s="11" t="s">
        <v>52430</v>
      </c>
      <c r="AE35129" s="10" t="s">
        <v>8959</v>
      </c>
      <c r="AF35129" s="10" t="s">
        <v>744</v>
      </c>
    </row>
    <row r="35130" spans="30:32" x14ac:dyDescent="0.2">
      <c r="AD35130" s="11" t="s">
        <v>52431</v>
      </c>
      <c r="AE35130" s="10" t="s">
        <v>52432</v>
      </c>
      <c r="AF35130" s="10" t="s">
        <v>744</v>
      </c>
    </row>
    <row r="35131" spans="30:32" x14ac:dyDescent="0.2">
      <c r="AD35131" s="11" t="s">
        <v>52433</v>
      </c>
      <c r="AE35131" s="10" t="s">
        <v>52434</v>
      </c>
      <c r="AF35131" s="10" t="s">
        <v>744</v>
      </c>
    </row>
    <row r="35132" spans="30:32" x14ac:dyDescent="0.2">
      <c r="AD35132" s="11" t="s">
        <v>52435</v>
      </c>
      <c r="AE35132" s="10" t="s">
        <v>6963</v>
      </c>
      <c r="AF35132" s="10" t="s">
        <v>744</v>
      </c>
    </row>
    <row r="35133" spans="30:32" x14ac:dyDescent="0.2">
      <c r="AD35133" s="11" t="s">
        <v>52436</v>
      </c>
      <c r="AE35133" s="10" t="s">
        <v>1165</v>
      </c>
      <c r="AF35133" s="10" t="s">
        <v>744</v>
      </c>
    </row>
    <row r="35134" spans="30:32" x14ac:dyDescent="0.2">
      <c r="AD35134" s="11" t="s">
        <v>52437</v>
      </c>
      <c r="AE35134" s="10" t="s">
        <v>52438</v>
      </c>
      <c r="AF35134" s="10" t="s">
        <v>744</v>
      </c>
    </row>
    <row r="35135" spans="30:32" x14ac:dyDescent="0.2">
      <c r="AD35135" s="11" t="s">
        <v>52439</v>
      </c>
      <c r="AE35135" s="10" t="s">
        <v>52440</v>
      </c>
      <c r="AF35135" s="10" t="s">
        <v>744</v>
      </c>
    </row>
    <row r="35136" spans="30:32" x14ac:dyDescent="0.2">
      <c r="AD35136" s="11" t="s">
        <v>52441</v>
      </c>
      <c r="AE35136" s="10" t="s">
        <v>52442</v>
      </c>
      <c r="AF35136" s="10" t="s">
        <v>744</v>
      </c>
    </row>
    <row r="35137" spans="30:32" x14ac:dyDescent="0.2">
      <c r="AD35137" s="11" t="s">
        <v>52443</v>
      </c>
      <c r="AE35137" s="10" t="s">
        <v>52444</v>
      </c>
      <c r="AF35137" s="10" t="s">
        <v>744</v>
      </c>
    </row>
    <row r="35138" spans="30:32" x14ac:dyDescent="0.2">
      <c r="AD35138" s="11" t="s">
        <v>52445</v>
      </c>
      <c r="AE35138" s="10" t="s">
        <v>1943</v>
      </c>
      <c r="AF35138" s="10" t="s">
        <v>744</v>
      </c>
    </row>
    <row r="35139" spans="30:32" x14ac:dyDescent="0.2">
      <c r="AD35139" s="11" t="s">
        <v>52446</v>
      </c>
      <c r="AE35139" s="10" t="s">
        <v>1073</v>
      </c>
      <c r="AF35139" s="10" t="s">
        <v>744</v>
      </c>
    </row>
    <row r="35140" spans="30:32" x14ac:dyDescent="0.2">
      <c r="AD35140" s="11" t="s">
        <v>52447</v>
      </c>
      <c r="AE35140" s="10" t="s">
        <v>8411</v>
      </c>
      <c r="AF35140" s="10" t="s">
        <v>744</v>
      </c>
    </row>
    <row r="35141" spans="30:32" x14ac:dyDescent="0.2">
      <c r="AD35141" s="11" t="s">
        <v>52448</v>
      </c>
      <c r="AE35141" s="10" t="s">
        <v>8975</v>
      </c>
      <c r="AF35141" s="10" t="s">
        <v>744</v>
      </c>
    </row>
    <row r="35142" spans="30:32" x14ac:dyDescent="0.2">
      <c r="AD35142" s="11" t="s">
        <v>52449</v>
      </c>
      <c r="AE35142" s="10" t="s">
        <v>52450</v>
      </c>
      <c r="AF35142" s="10" t="s">
        <v>744</v>
      </c>
    </row>
    <row r="35143" spans="30:32" x14ac:dyDescent="0.2">
      <c r="AD35143" s="11" t="s">
        <v>52451</v>
      </c>
      <c r="AE35143" s="10" t="s">
        <v>20451</v>
      </c>
      <c r="AF35143" s="10" t="s">
        <v>744</v>
      </c>
    </row>
    <row r="35144" spans="30:32" x14ac:dyDescent="0.2">
      <c r="AD35144" s="11" t="s">
        <v>52452</v>
      </c>
      <c r="AE35144" s="10" t="s">
        <v>52453</v>
      </c>
      <c r="AF35144" s="10" t="s">
        <v>744</v>
      </c>
    </row>
    <row r="35145" spans="30:32" x14ac:dyDescent="0.2">
      <c r="AD35145" s="11" t="s">
        <v>52454</v>
      </c>
      <c r="AE35145" s="10" t="s">
        <v>14006</v>
      </c>
      <c r="AF35145" s="10" t="s">
        <v>744</v>
      </c>
    </row>
    <row r="35146" spans="30:32" x14ac:dyDescent="0.2">
      <c r="AD35146" s="11" t="s">
        <v>52455</v>
      </c>
      <c r="AE35146" s="10" t="s">
        <v>52456</v>
      </c>
      <c r="AF35146" s="10" t="s">
        <v>744</v>
      </c>
    </row>
    <row r="35147" spans="30:32" x14ac:dyDescent="0.2">
      <c r="AD35147" s="11" t="s">
        <v>52457</v>
      </c>
      <c r="AE35147" s="10" t="s">
        <v>6987</v>
      </c>
      <c r="AF35147" s="10" t="s">
        <v>744</v>
      </c>
    </row>
    <row r="35148" spans="30:32" x14ac:dyDescent="0.2">
      <c r="AD35148" s="11" t="s">
        <v>52458</v>
      </c>
      <c r="AE35148" s="10" t="s">
        <v>13467</v>
      </c>
      <c r="AF35148" s="10" t="s">
        <v>744</v>
      </c>
    </row>
    <row r="35149" spans="30:32" x14ac:dyDescent="0.2">
      <c r="AD35149" s="11" t="s">
        <v>52459</v>
      </c>
      <c r="AE35149" s="10" t="s">
        <v>12826</v>
      </c>
      <c r="AF35149" s="10" t="s">
        <v>744</v>
      </c>
    </row>
    <row r="35150" spans="30:32" x14ac:dyDescent="0.2">
      <c r="AD35150" s="11" t="s">
        <v>52460</v>
      </c>
      <c r="AE35150" s="10" t="s">
        <v>16776</v>
      </c>
      <c r="AF35150" s="10" t="s">
        <v>744</v>
      </c>
    </row>
    <row r="35151" spans="30:32" x14ac:dyDescent="0.2">
      <c r="AD35151" s="11" t="s">
        <v>52461</v>
      </c>
      <c r="AE35151" s="10" t="s">
        <v>52462</v>
      </c>
      <c r="AF35151" s="10" t="s">
        <v>744</v>
      </c>
    </row>
    <row r="35152" spans="30:32" x14ac:dyDescent="0.2">
      <c r="AD35152" s="11" t="s">
        <v>52463</v>
      </c>
      <c r="AE35152" s="10" t="s">
        <v>52464</v>
      </c>
      <c r="AF35152" s="10" t="s">
        <v>744</v>
      </c>
    </row>
    <row r="35153" spans="30:32" x14ac:dyDescent="0.2">
      <c r="AD35153" s="11" t="s">
        <v>52465</v>
      </c>
      <c r="AE35153" s="10" t="s">
        <v>5281</v>
      </c>
      <c r="AF35153" s="10" t="s">
        <v>744</v>
      </c>
    </row>
    <row r="35154" spans="30:32" x14ac:dyDescent="0.2">
      <c r="AD35154" s="11" t="s">
        <v>52466</v>
      </c>
      <c r="AE35154" s="10" t="s">
        <v>1041</v>
      </c>
      <c r="AF35154" s="10" t="s">
        <v>744</v>
      </c>
    </row>
    <row r="35155" spans="30:32" x14ac:dyDescent="0.2">
      <c r="AD35155" s="11" t="s">
        <v>52467</v>
      </c>
      <c r="AE35155" s="10" t="s">
        <v>18201</v>
      </c>
      <c r="AF35155" s="10" t="s">
        <v>744</v>
      </c>
    </row>
    <row r="35156" spans="30:32" x14ac:dyDescent="0.2">
      <c r="AD35156" s="11" t="s">
        <v>52468</v>
      </c>
      <c r="AE35156" s="10" t="s">
        <v>18201</v>
      </c>
      <c r="AF35156" s="10" t="s">
        <v>744</v>
      </c>
    </row>
    <row r="35157" spans="30:32" x14ac:dyDescent="0.2">
      <c r="AD35157" s="11" t="s">
        <v>52469</v>
      </c>
      <c r="AE35157" s="10" t="s">
        <v>11483</v>
      </c>
      <c r="AF35157" s="10" t="s">
        <v>744</v>
      </c>
    </row>
    <row r="35158" spans="30:32" x14ac:dyDescent="0.2">
      <c r="AD35158" s="11" t="s">
        <v>52470</v>
      </c>
      <c r="AE35158" s="10" t="s">
        <v>1288</v>
      </c>
      <c r="AF35158" s="10" t="s">
        <v>744</v>
      </c>
    </row>
    <row r="35159" spans="30:32" x14ac:dyDescent="0.2">
      <c r="AD35159" s="11" t="s">
        <v>52471</v>
      </c>
      <c r="AE35159" s="10" t="s">
        <v>14039</v>
      </c>
      <c r="AF35159" s="10" t="s">
        <v>744</v>
      </c>
    </row>
    <row r="35160" spans="30:32" x14ac:dyDescent="0.2">
      <c r="AD35160" s="11" t="s">
        <v>52472</v>
      </c>
      <c r="AE35160" s="10" t="s">
        <v>21919</v>
      </c>
      <c r="AF35160" s="10" t="s">
        <v>744</v>
      </c>
    </row>
    <row r="35161" spans="30:32" x14ac:dyDescent="0.2">
      <c r="AD35161" s="11" t="s">
        <v>52473</v>
      </c>
      <c r="AE35161" s="10" t="s">
        <v>52474</v>
      </c>
      <c r="AF35161" s="10" t="s">
        <v>744</v>
      </c>
    </row>
    <row r="35162" spans="30:32" x14ac:dyDescent="0.2">
      <c r="AD35162" s="11" t="s">
        <v>52475</v>
      </c>
      <c r="AE35162" s="10" t="s">
        <v>8998</v>
      </c>
      <c r="AF35162" s="10" t="s">
        <v>744</v>
      </c>
    </row>
    <row r="35163" spans="30:32" x14ac:dyDescent="0.2">
      <c r="AD35163" s="11" t="s">
        <v>52476</v>
      </c>
      <c r="AE35163" s="10" t="s">
        <v>52477</v>
      </c>
      <c r="AF35163" s="10" t="s">
        <v>744</v>
      </c>
    </row>
    <row r="35164" spans="30:32" x14ac:dyDescent="0.2">
      <c r="AD35164" s="11" t="s">
        <v>52478</v>
      </c>
      <c r="AE35164" s="10" t="s">
        <v>52479</v>
      </c>
      <c r="AF35164" s="10" t="s">
        <v>744</v>
      </c>
    </row>
    <row r="35165" spans="30:32" x14ac:dyDescent="0.2">
      <c r="AD35165" s="11" t="s">
        <v>52480</v>
      </c>
      <c r="AE35165" s="10" t="s">
        <v>52481</v>
      </c>
      <c r="AF35165" s="10" t="s">
        <v>744</v>
      </c>
    </row>
    <row r="35166" spans="30:32" x14ac:dyDescent="0.2">
      <c r="AD35166" s="11" t="s">
        <v>52482</v>
      </c>
      <c r="AE35166" s="10" t="s">
        <v>5719</v>
      </c>
      <c r="AF35166" s="10" t="s">
        <v>744</v>
      </c>
    </row>
    <row r="35167" spans="30:32" x14ac:dyDescent="0.2">
      <c r="AD35167" s="11" t="s">
        <v>52483</v>
      </c>
      <c r="AE35167" s="10" t="s">
        <v>52484</v>
      </c>
      <c r="AF35167" s="10" t="s">
        <v>744</v>
      </c>
    </row>
    <row r="35168" spans="30:32" x14ac:dyDescent="0.2">
      <c r="AD35168" s="11" t="s">
        <v>52485</v>
      </c>
      <c r="AE35168" s="10" t="s">
        <v>16831</v>
      </c>
      <c r="AF35168" s="10" t="s">
        <v>744</v>
      </c>
    </row>
    <row r="35169" spans="30:32" x14ac:dyDescent="0.2">
      <c r="AD35169" s="11" t="s">
        <v>52486</v>
      </c>
      <c r="AE35169" s="10" t="s">
        <v>52487</v>
      </c>
      <c r="AF35169" s="10" t="s">
        <v>744</v>
      </c>
    </row>
    <row r="35170" spans="30:32" x14ac:dyDescent="0.2">
      <c r="AD35170" s="11" t="s">
        <v>52488</v>
      </c>
      <c r="AE35170" s="10" t="s">
        <v>52489</v>
      </c>
      <c r="AF35170" s="10" t="s">
        <v>744</v>
      </c>
    </row>
    <row r="35171" spans="30:32" x14ac:dyDescent="0.2">
      <c r="AD35171" s="11" t="s">
        <v>52490</v>
      </c>
      <c r="AE35171" s="10" t="s">
        <v>52491</v>
      </c>
      <c r="AF35171" s="10" t="s">
        <v>744</v>
      </c>
    </row>
    <row r="35172" spans="30:32" x14ac:dyDescent="0.2">
      <c r="AD35172" s="11" t="s">
        <v>52492</v>
      </c>
      <c r="AE35172" s="10" t="s">
        <v>52493</v>
      </c>
      <c r="AF35172" s="10" t="s">
        <v>744</v>
      </c>
    </row>
    <row r="35173" spans="30:32" x14ac:dyDescent="0.2">
      <c r="AD35173" s="11" t="s">
        <v>52494</v>
      </c>
      <c r="AE35173" s="10" t="s">
        <v>52495</v>
      </c>
      <c r="AF35173" s="10" t="s">
        <v>744</v>
      </c>
    </row>
    <row r="35174" spans="30:32" x14ac:dyDescent="0.2">
      <c r="AD35174" s="11" t="s">
        <v>52496</v>
      </c>
      <c r="AE35174" s="10" t="s">
        <v>52497</v>
      </c>
      <c r="AF35174" s="10" t="s">
        <v>744</v>
      </c>
    </row>
    <row r="35175" spans="30:32" x14ac:dyDescent="0.2">
      <c r="AD35175" s="11" t="s">
        <v>52498</v>
      </c>
      <c r="AE35175" s="10" t="s">
        <v>3344</v>
      </c>
      <c r="AF35175" s="10" t="s">
        <v>744</v>
      </c>
    </row>
    <row r="35176" spans="30:32" x14ac:dyDescent="0.2">
      <c r="AD35176" s="11" t="s">
        <v>52499</v>
      </c>
      <c r="AE35176" s="10" t="s">
        <v>52500</v>
      </c>
      <c r="AF35176" s="10" t="s">
        <v>744</v>
      </c>
    </row>
    <row r="35177" spans="30:32" x14ac:dyDescent="0.2">
      <c r="AD35177" s="11" t="s">
        <v>52501</v>
      </c>
      <c r="AE35177" s="10" t="s">
        <v>44847</v>
      </c>
      <c r="AF35177" s="10" t="s">
        <v>744</v>
      </c>
    </row>
    <row r="35178" spans="30:32" x14ac:dyDescent="0.2">
      <c r="AD35178" s="11" t="s">
        <v>52502</v>
      </c>
      <c r="AE35178" s="10" t="s">
        <v>52503</v>
      </c>
      <c r="AF35178" s="10" t="s">
        <v>744</v>
      </c>
    </row>
    <row r="35179" spans="30:32" x14ac:dyDescent="0.2">
      <c r="AD35179" s="11" t="s">
        <v>52504</v>
      </c>
      <c r="AE35179" s="10" t="s">
        <v>2023</v>
      </c>
      <c r="AF35179" s="10" t="s">
        <v>744</v>
      </c>
    </row>
    <row r="35180" spans="30:32" x14ac:dyDescent="0.2">
      <c r="AD35180" s="11" t="s">
        <v>52505</v>
      </c>
      <c r="AE35180" s="10" t="s">
        <v>16864</v>
      </c>
      <c r="AF35180" s="10" t="s">
        <v>744</v>
      </c>
    </row>
    <row r="35181" spans="30:32" x14ac:dyDescent="0.2">
      <c r="AD35181" s="11" t="s">
        <v>52506</v>
      </c>
      <c r="AE35181" s="10" t="s">
        <v>52507</v>
      </c>
      <c r="AF35181" s="10" t="s">
        <v>744</v>
      </c>
    </row>
    <row r="35182" spans="30:32" x14ac:dyDescent="0.2">
      <c r="AD35182" s="11" t="s">
        <v>52508</v>
      </c>
      <c r="AE35182" s="10" t="s">
        <v>1384</v>
      </c>
      <c r="AF35182" s="10" t="s">
        <v>744</v>
      </c>
    </row>
    <row r="35183" spans="30:32" x14ac:dyDescent="0.2">
      <c r="AD35183" s="11" t="s">
        <v>52509</v>
      </c>
      <c r="AE35183" s="10" t="s">
        <v>1384</v>
      </c>
      <c r="AF35183" s="10" t="s">
        <v>744</v>
      </c>
    </row>
    <row r="35184" spans="30:32" x14ac:dyDescent="0.2">
      <c r="AD35184" s="11" t="s">
        <v>52510</v>
      </c>
      <c r="AE35184" s="10" t="s">
        <v>1384</v>
      </c>
      <c r="AF35184" s="10" t="s">
        <v>744</v>
      </c>
    </row>
    <row r="35185" spans="30:32" x14ac:dyDescent="0.2">
      <c r="AD35185" s="11" t="s">
        <v>52511</v>
      </c>
      <c r="AE35185" s="10" t="s">
        <v>3886</v>
      </c>
      <c r="AF35185" s="10" t="s">
        <v>744</v>
      </c>
    </row>
    <row r="35186" spans="30:32" x14ac:dyDescent="0.2">
      <c r="AD35186" s="11" t="s">
        <v>52512</v>
      </c>
      <c r="AE35186" s="10" t="s">
        <v>3358</v>
      </c>
      <c r="AF35186" s="10" t="s">
        <v>744</v>
      </c>
    </row>
    <row r="35187" spans="30:32" x14ac:dyDescent="0.2">
      <c r="AD35187" s="11" t="s">
        <v>52513</v>
      </c>
      <c r="AE35187" s="10" t="s">
        <v>52514</v>
      </c>
      <c r="AF35187" s="10" t="s">
        <v>744</v>
      </c>
    </row>
    <row r="35188" spans="30:32" x14ac:dyDescent="0.2">
      <c r="AD35188" s="11" t="s">
        <v>52515</v>
      </c>
      <c r="AE35188" s="10" t="s">
        <v>52516</v>
      </c>
      <c r="AF35188" s="10" t="s">
        <v>744</v>
      </c>
    </row>
    <row r="35189" spans="30:32" x14ac:dyDescent="0.2">
      <c r="AD35189" s="11" t="s">
        <v>52517</v>
      </c>
      <c r="AE35189" s="10" t="s">
        <v>1388</v>
      </c>
      <c r="AF35189" s="10" t="s">
        <v>744</v>
      </c>
    </row>
    <row r="35190" spans="30:32" x14ac:dyDescent="0.2">
      <c r="AD35190" s="11" t="s">
        <v>52518</v>
      </c>
      <c r="AE35190" s="10" t="s">
        <v>52519</v>
      </c>
      <c r="AF35190" s="10" t="s">
        <v>744</v>
      </c>
    </row>
    <row r="35191" spans="30:32" x14ac:dyDescent="0.2">
      <c r="AD35191" s="11" t="s">
        <v>52520</v>
      </c>
      <c r="AE35191" s="10" t="s">
        <v>4960</v>
      </c>
      <c r="AF35191" s="10" t="s">
        <v>744</v>
      </c>
    </row>
    <row r="35192" spans="30:32" x14ac:dyDescent="0.2">
      <c r="AD35192" s="11" t="s">
        <v>52521</v>
      </c>
      <c r="AE35192" s="10" t="s">
        <v>52522</v>
      </c>
      <c r="AF35192" s="10" t="s">
        <v>744</v>
      </c>
    </row>
    <row r="35193" spans="30:32" x14ac:dyDescent="0.2">
      <c r="AD35193" s="11" t="s">
        <v>52523</v>
      </c>
      <c r="AE35193" s="10" t="s">
        <v>52524</v>
      </c>
      <c r="AF35193" s="10" t="s">
        <v>744</v>
      </c>
    </row>
    <row r="35194" spans="30:32" x14ac:dyDescent="0.2">
      <c r="AD35194" s="11" t="s">
        <v>52525</v>
      </c>
      <c r="AE35194" s="10" t="s">
        <v>9067</v>
      </c>
      <c r="AF35194" s="10" t="s">
        <v>744</v>
      </c>
    </row>
    <row r="35195" spans="30:32" x14ac:dyDescent="0.2">
      <c r="AD35195" s="11" t="s">
        <v>52526</v>
      </c>
      <c r="AE35195" s="10" t="s">
        <v>35135</v>
      </c>
      <c r="AF35195" s="10" t="s">
        <v>744</v>
      </c>
    </row>
    <row r="35196" spans="30:32" x14ac:dyDescent="0.2">
      <c r="AD35196" s="11" t="s">
        <v>52527</v>
      </c>
      <c r="AE35196" s="10" t="s">
        <v>1396</v>
      </c>
      <c r="AF35196" s="10" t="s">
        <v>744</v>
      </c>
    </row>
    <row r="35197" spans="30:32" x14ac:dyDescent="0.2">
      <c r="AD35197" s="11" t="s">
        <v>52528</v>
      </c>
      <c r="AE35197" s="10" t="s">
        <v>52529</v>
      </c>
      <c r="AF35197" s="10" t="s">
        <v>744</v>
      </c>
    </row>
    <row r="35198" spans="30:32" x14ac:dyDescent="0.2">
      <c r="AD35198" s="11" t="s">
        <v>52530</v>
      </c>
      <c r="AE35198" s="10" t="s">
        <v>52531</v>
      </c>
      <c r="AF35198" s="10" t="s">
        <v>744</v>
      </c>
    </row>
    <row r="35199" spans="30:32" x14ac:dyDescent="0.2">
      <c r="AD35199" s="11" t="s">
        <v>52532</v>
      </c>
      <c r="AE35199" s="10" t="s">
        <v>52533</v>
      </c>
      <c r="AF35199" s="10" t="s">
        <v>744</v>
      </c>
    </row>
    <row r="35200" spans="30:32" x14ac:dyDescent="0.2">
      <c r="AD35200" s="11" t="s">
        <v>52534</v>
      </c>
      <c r="AE35200" s="10" t="s">
        <v>13529</v>
      </c>
      <c r="AF35200" s="10" t="s">
        <v>744</v>
      </c>
    </row>
    <row r="35201" spans="30:32" x14ac:dyDescent="0.2">
      <c r="AD35201" s="11" t="s">
        <v>52535</v>
      </c>
      <c r="AE35201" s="10" t="s">
        <v>2071</v>
      </c>
      <c r="AF35201" s="10" t="s">
        <v>744</v>
      </c>
    </row>
    <row r="35202" spans="30:32" x14ac:dyDescent="0.2">
      <c r="AD35202" s="11" t="s">
        <v>52536</v>
      </c>
      <c r="AE35202" s="10" t="s">
        <v>7087</v>
      </c>
      <c r="AF35202" s="10" t="s">
        <v>744</v>
      </c>
    </row>
    <row r="35203" spans="30:32" x14ac:dyDescent="0.2">
      <c r="AD35203" s="11" t="s">
        <v>52537</v>
      </c>
      <c r="AE35203" s="10" t="s">
        <v>13533</v>
      </c>
      <c r="AF35203" s="10" t="s">
        <v>744</v>
      </c>
    </row>
    <row r="35204" spans="30:32" x14ac:dyDescent="0.2">
      <c r="AD35204" s="11" t="s">
        <v>52538</v>
      </c>
      <c r="AE35204" s="10" t="s">
        <v>7099</v>
      </c>
      <c r="AF35204" s="10" t="s">
        <v>744</v>
      </c>
    </row>
    <row r="35205" spans="30:32" x14ac:dyDescent="0.2">
      <c r="AD35205" s="11" t="s">
        <v>52539</v>
      </c>
      <c r="AE35205" s="10" t="s">
        <v>9914</v>
      </c>
      <c r="AF35205" s="10" t="s">
        <v>744</v>
      </c>
    </row>
    <row r="35206" spans="30:32" x14ac:dyDescent="0.2">
      <c r="AD35206" s="11" t="s">
        <v>52540</v>
      </c>
      <c r="AE35206" s="10" t="s">
        <v>52541</v>
      </c>
      <c r="AF35206" s="10" t="s">
        <v>744</v>
      </c>
    </row>
    <row r="35207" spans="30:32" x14ac:dyDescent="0.2">
      <c r="AD35207" s="11" t="s">
        <v>52542</v>
      </c>
      <c r="AE35207" s="10" t="s">
        <v>4972</v>
      </c>
      <c r="AF35207" s="10" t="s">
        <v>744</v>
      </c>
    </row>
    <row r="35208" spans="30:32" x14ac:dyDescent="0.2">
      <c r="AD35208" s="11" t="s">
        <v>52543</v>
      </c>
      <c r="AE35208" s="10" t="s">
        <v>52544</v>
      </c>
      <c r="AF35208" s="10" t="s">
        <v>744</v>
      </c>
    </row>
    <row r="35209" spans="30:32" x14ac:dyDescent="0.2">
      <c r="AD35209" s="11" t="s">
        <v>52545</v>
      </c>
      <c r="AE35209" s="10" t="s">
        <v>48499</v>
      </c>
      <c r="AF35209" s="10" t="s">
        <v>744</v>
      </c>
    </row>
    <row r="35210" spans="30:32" x14ac:dyDescent="0.2">
      <c r="AD35210" s="11" t="s">
        <v>52546</v>
      </c>
      <c r="AE35210" s="10" t="s">
        <v>52547</v>
      </c>
      <c r="AF35210" s="10" t="s">
        <v>744</v>
      </c>
    </row>
    <row r="35211" spans="30:32" x14ac:dyDescent="0.2">
      <c r="AD35211" s="11" t="s">
        <v>52548</v>
      </c>
      <c r="AE35211" s="10" t="s">
        <v>7154</v>
      </c>
      <c r="AF35211" s="10" t="s">
        <v>744</v>
      </c>
    </row>
    <row r="35212" spans="30:32" x14ac:dyDescent="0.2">
      <c r="AD35212" s="11" t="s">
        <v>52549</v>
      </c>
      <c r="AE35212" s="10" t="s">
        <v>1428</v>
      </c>
      <c r="AF35212" s="10" t="s">
        <v>744</v>
      </c>
    </row>
    <row r="35213" spans="30:32" x14ac:dyDescent="0.2">
      <c r="AD35213" s="11" t="s">
        <v>52550</v>
      </c>
      <c r="AE35213" s="10" t="s">
        <v>9972</v>
      </c>
      <c r="AF35213" s="10" t="s">
        <v>744</v>
      </c>
    </row>
    <row r="35214" spans="30:32" x14ac:dyDescent="0.2">
      <c r="AD35214" s="11" t="s">
        <v>52551</v>
      </c>
      <c r="AE35214" s="10" t="s">
        <v>52552</v>
      </c>
      <c r="AF35214" s="10" t="s">
        <v>744</v>
      </c>
    </row>
    <row r="35215" spans="30:32" x14ac:dyDescent="0.2">
      <c r="AD35215" s="11" t="s">
        <v>52553</v>
      </c>
      <c r="AE35215" s="10" t="s">
        <v>36623</v>
      </c>
      <c r="AF35215" s="10" t="s">
        <v>744</v>
      </c>
    </row>
    <row r="35216" spans="30:32" x14ac:dyDescent="0.2">
      <c r="AD35216" s="11" t="s">
        <v>52554</v>
      </c>
      <c r="AE35216" s="10" t="s">
        <v>27197</v>
      </c>
      <c r="AF35216" s="10" t="s">
        <v>744</v>
      </c>
    </row>
    <row r="35217" spans="30:32" x14ac:dyDescent="0.2">
      <c r="AD35217" s="11" t="s">
        <v>52555</v>
      </c>
      <c r="AE35217" s="10" t="s">
        <v>39179</v>
      </c>
      <c r="AF35217" s="10" t="s">
        <v>744</v>
      </c>
    </row>
    <row r="35218" spans="30:32" x14ac:dyDescent="0.2">
      <c r="AD35218" s="11" t="s">
        <v>52556</v>
      </c>
      <c r="AE35218" s="10" t="s">
        <v>52557</v>
      </c>
      <c r="AF35218" s="10" t="s">
        <v>744</v>
      </c>
    </row>
    <row r="35219" spans="30:32" x14ac:dyDescent="0.2">
      <c r="AD35219" s="11" t="s">
        <v>52558</v>
      </c>
      <c r="AE35219" s="10" t="s">
        <v>9125</v>
      </c>
      <c r="AF35219" s="10" t="s">
        <v>744</v>
      </c>
    </row>
    <row r="35220" spans="30:32" x14ac:dyDescent="0.2">
      <c r="AD35220" s="11" t="s">
        <v>52559</v>
      </c>
      <c r="AE35220" s="10" t="s">
        <v>37495</v>
      </c>
      <c r="AF35220" s="10" t="s">
        <v>744</v>
      </c>
    </row>
    <row r="35221" spans="30:32" x14ac:dyDescent="0.2">
      <c r="AD35221" s="11" t="s">
        <v>52560</v>
      </c>
      <c r="AE35221" s="10" t="s">
        <v>8505</v>
      </c>
      <c r="AF35221" s="10" t="s">
        <v>744</v>
      </c>
    </row>
    <row r="35222" spans="30:32" x14ac:dyDescent="0.2">
      <c r="AD35222" s="11" t="s">
        <v>52561</v>
      </c>
      <c r="AE35222" s="10" t="s">
        <v>52562</v>
      </c>
      <c r="AF35222" s="10" t="s">
        <v>744</v>
      </c>
    </row>
    <row r="35223" spans="30:32" x14ac:dyDescent="0.2">
      <c r="AD35223" s="11" t="s">
        <v>52563</v>
      </c>
      <c r="AE35223" s="10" t="s">
        <v>19576</v>
      </c>
      <c r="AF35223" s="10" t="s">
        <v>744</v>
      </c>
    </row>
    <row r="35224" spans="30:32" x14ac:dyDescent="0.2">
      <c r="AD35224" s="11" t="s">
        <v>52564</v>
      </c>
      <c r="AE35224" s="10" t="s">
        <v>15619</v>
      </c>
      <c r="AF35224" s="10" t="s">
        <v>744</v>
      </c>
    </row>
    <row r="35225" spans="30:32" x14ac:dyDescent="0.2">
      <c r="AD35225" s="11" t="s">
        <v>52565</v>
      </c>
      <c r="AE35225" s="10" t="s">
        <v>52566</v>
      </c>
      <c r="AF35225" s="10" t="s">
        <v>744</v>
      </c>
    </row>
    <row r="35226" spans="30:32" x14ac:dyDescent="0.2">
      <c r="AD35226" s="11" t="s">
        <v>52567</v>
      </c>
      <c r="AE35226" s="10" t="s">
        <v>52568</v>
      </c>
      <c r="AF35226" s="10" t="s">
        <v>744</v>
      </c>
    </row>
    <row r="35227" spans="30:32" x14ac:dyDescent="0.2">
      <c r="AD35227" s="11" t="s">
        <v>52569</v>
      </c>
      <c r="AE35227" s="10" t="s">
        <v>15632</v>
      </c>
      <c r="AF35227" s="10" t="s">
        <v>744</v>
      </c>
    </row>
    <row r="35228" spans="30:32" x14ac:dyDescent="0.2">
      <c r="AD35228" s="11" t="s">
        <v>52570</v>
      </c>
      <c r="AE35228" s="10" t="s">
        <v>52571</v>
      </c>
      <c r="AF35228" s="10" t="s">
        <v>744</v>
      </c>
    </row>
    <row r="35229" spans="30:32" x14ac:dyDescent="0.2">
      <c r="AD35229" s="11" t="s">
        <v>52572</v>
      </c>
      <c r="AE35229" s="10" t="s">
        <v>52573</v>
      </c>
      <c r="AF35229" s="10" t="s">
        <v>744</v>
      </c>
    </row>
    <row r="35230" spans="30:32" x14ac:dyDescent="0.2">
      <c r="AD35230" s="11" t="s">
        <v>52574</v>
      </c>
      <c r="AE35230" s="10" t="s">
        <v>52575</v>
      </c>
      <c r="AF35230" s="10" t="s">
        <v>744</v>
      </c>
    </row>
    <row r="35231" spans="30:32" x14ac:dyDescent="0.2">
      <c r="AD35231" s="11" t="s">
        <v>52576</v>
      </c>
      <c r="AE35231" s="10" t="s">
        <v>16999</v>
      </c>
      <c r="AF35231" s="10" t="s">
        <v>744</v>
      </c>
    </row>
    <row r="35232" spans="30:32" x14ac:dyDescent="0.2">
      <c r="AD35232" s="11" t="s">
        <v>52577</v>
      </c>
      <c r="AE35232" s="10" t="s">
        <v>9146</v>
      </c>
      <c r="AF35232" s="10" t="s">
        <v>744</v>
      </c>
    </row>
    <row r="35233" spans="30:32" x14ac:dyDescent="0.2">
      <c r="AD35233" s="11" t="s">
        <v>52578</v>
      </c>
      <c r="AE35233" s="10" t="s">
        <v>4517</v>
      </c>
      <c r="AF35233" s="10" t="s">
        <v>744</v>
      </c>
    </row>
    <row r="35234" spans="30:32" x14ac:dyDescent="0.2">
      <c r="AD35234" s="11" t="s">
        <v>52579</v>
      </c>
      <c r="AE35234" s="10" t="s">
        <v>52580</v>
      </c>
      <c r="AF35234" s="10" t="s">
        <v>744</v>
      </c>
    </row>
    <row r="35235" spans="30:32" x14ac:dyDescent="0.2">
      <c r="AD35235" s="11" t="s">
        <v>52581</v>
      </c>
      <c r="AE35235" s="10" t="s">
        <v>3933</v>
      </c>
      <c r="AF35235" s="10" t="s">
        <v>744</v>
      </c>
    </row>
    <row r="35236" spans="30:32" x14ac:dyDescent="0.2">
      <c r="AD35236" s="11" t="s">
        <v>52582</v>
      </c>
      <c r="AE35236" s="10" t="s">
        <v>10061</v>
      </c>
      <c r="AF35236" s="10" t="s">
        <v>744</v>
      </c>
    </row>
    <row r="35237" spans="30:32" x14ac:dyDescent="0.2">
      <c r="AD35237" s="11" t="s">
        <v>52583</v>
      </c>
      <c r="AE35237" s="10" t="s">
        <v>20944</v>
      </c>
      <c r="AF35237" s="10" t="s">
        <v>744</v>
      </c>
    </row>
    <row r="35238" spans="30:32" x14ac:dyDescent="0.2">
      <c r="AD35238" s="11" t="s">
        <v>52584</v>
      </c>
      <c r="AE35238" s="10" t="s">
        <v>52585</v>
      </c>
      <c r="AF35238" s="10" t="s">
        <v>744</v>
      </c>
    </row>
    <row r="35239" spans="30:32" x14ac:dyDescent="0.2">
      <c r="AD35239" s="11" t="s">
        <v>52586</v>
      </c>
      <c r="AE35239" s="10" t="s">
        <v>39475</v>
      </c>
      <c r="AF35239" s="10" t="s">
        <v>744</v>
      </c>
    </row>
    <row r="35240" spans="30:32" x14ac:dyDescent="0.2">
      <c r="AD35240" s="11" t="s">
        <v>52587</v>
      </c>
      <c r="AE35240" s="10" t="s">
        <v>2926</v>
      </c>
      <c r="AF35240" s="10" t="s">
        <v>744</v>
      </c>
    </row>
    <row r="35241" spans="30:32" x14ac:dyDescent="0.2">
      <c r="AD35241" s="11" t="s">
        <v>52588</v>
      </c>
      <c r="AE35241" s="10" t="s">
        <v>52589</v>
      </c>
      <c r="AF35241" s="10" t="s">
        <v>744</v>
      </c>
    </row>
    <row r="35242" spans="30:32" x14ac:dyDescent="0.2">
      <c r="AD35242" s="11" t="s">
        <v>52590</v>
      </c>
      <c r="AE35242" s="10" t="s">
        <v>52591</v>
      </c>
      <c r="AF35242" s="10" t="s">
        <v>744</v>
      </c>
    </row>
    <row r="35243" spans="30:32" x14ac:dyDescent="0.2">
      <c r="AD35243" s="11" t="s">
        <v>52592</v>
      </c>
      <c r="AE35243" s="10" t="s">
        <v>22119</v>
      </c>
      <c r="AF35243" s="10" t="s">
        <v>744</v>
      </c>
    </row>
    <row r="35244" spans="30:32" x14ac:dyDescent="0.2">
      <c r="AD35244" s="11" t="s">
        <v>52593</v>
      </c>
      <c r="AE35244" s="10" t="s">
        <v>2121</v>
      </c>
      <c r="AF35244" s="10" t="s">
        <v>744</v>
      </c>
    </row>
    <row r="35245" spans="30:32" x14ac:dyDescent="0.2">
      <c r="AD35245" s="11" t="s">
        <v>52594</v>
      </c>
      <c r="AE35245" s="10" t="s">
        <v>52595</v>
      </c>
      <c r="AF35245" s="10" t="s">
        <v>744</v>
      </c>
    </row>
    <row r="35246" spans="30:32" x14ac:dyDescent="0.2">
      <c r="AD35246" s="11" t="s">
        <v>52596</v>
      </c>
      <c r="AE35246" s="10" t="s">
        <v>52597</v>
      </c>
      <c r="AF35246" s="10" t="s">
        <v>744</v>
      </c>
    </row>
    <row r="35247" spans="30:32" x14ac:dyDescent="0.2">
      <c r="AD35247" s="11" t="s">
        <v>52598</v>
      </c>
      <c r="AE35247" s="10" t="s">
        <v>51614</v>
      </c>
      <c r="AF35247" s="10" t="s">
        <v>744</v>
      </c>
    </row>
    <row r="35248" spans="30:32" x14ac:dyDescent="0.2">
      <c r="AD35248" s="11" t="s">
        <v>52599</v>
      </c>
      <c r="AE35248" s="10" t="s">
        <v>51614</v>
      </c>
      <c r="AF35248" s="10" t="s">
        <v>744</v>
      </c>
    </row>
    <row r="35249" spans="30:32" x14ac:dyDescent="0.2">
      <c r="AD35249" s="11" t="s">
        <v>52600</v>
      </c>
      <c r="AE35249" s="10" t="s">
        <v>1315</v>
      </c>
      <c r="AF35249" s="10" t="s">
        <v>744</v>
      </c>
    </row>
    <row r="35250" spans="30:32" x14ac:dyDescent="0.2">
      <c r="AD35250" s="11" t="s">
        <v>52601</v>
      </c>
      <c r="AE35250" s="10" t="s">
        <v>52602</v>
      </c>
      <c r="AF35250" s="10" t="s">
        <v>744</v>
      </c>
    </row>
    <row r="35251" spans="30:32" x14ac:dyDescent="0.2">
      <c r="AD35251" s="11" t="s">
        <v>52603</v>
      </c>
      <c r="AE35251" s="10" t="s">
        <v>13001</v>
      </c>
      <c r="AF35251" s="10" t="s">
        <v>744</v>
      </c>
    </row>
    <row r="35252" spans="30:32" x14ac:dyDescent="0.2">
      <c r="AD35252" s="11" t="s">
        <v>52604</v>
      </c>
      <c r="AE35252" s="10" t="s">
        <v>28085</v>
      </c>
      <c r="AF35252" s="10" t="s">
        <v>744</v>
      </c>
    </row>
    <row r="35253" spans="30:32" x14ac:dyDescent="0.2">
      <c r="AD35253" s="11" t="s">
        <v>52605</v>
      </c>
      <c r="AE35253" s="10" t="s">
        <v>34513</v>
      </c>
      <c r="AF35253" s="10" t="s">
        <v>744</v>
      </c>
    </row>
    <row r="35254" spans="30:32" x14ac:dyDescent="0.2">
      <c r="AD35254" s="11" t="s">
        <v>52606</v>
      </c>
      <c r="AE35254" s="10" t="s">
        <v>52607</v>
      </c>
      <c r="AF35254" s="10" t="s">
        <v>744</v>
      </c>
    </row>
    <row r="35255" spans="30:32" x14ac:dyDescent="0.2">
      <c r="AD35255" s="11" t="s">
        <v>52608</v>
      </c>
      <c r="AE35255" s="10" t="s">
        <v>3457</v>
      </c>
      <c r="AF35255" s="10" t="s">
        <v>744</v>
      </c>
    </row>
    <row r="35256" spans="30:32" x14ac:dyDescent="0.2">
      <c r="AD35256" s="11" t="s">
        <v>52609</v>
      </c>
      <c r="AE35256" s="10" t="s">
        <v>23916</v>
      </c>
      <c r="AF35256" s="10" t="s">
        <v>744</v>
      </c>
    </row>
    <row r="35257" spans="30:32" x14ac:dyDescent="0.2">
      <c r="AD35257" s="11" t="s">
        <v>52610</v>
      </c>
      <c r="AE35257" s="10" t="s">
        <v>18458</v>
      </c>
      <c r="AF35257" s="10" t="s">
        <v>744</v>
      </c>
    </row>
    <row r="35258" spans="30:32" x14ac:dyDescent="0.2">
      <c r="AD35258" s="11" t="s">
        <v>52611</v>
      </c>
      <c r="AE35258" s="10" t="s">
        <v>52612</v>
      </c>
      <c r="AF35258" s="10" t="s">
        <v>744</v>
      </c>
    </row>
    <row r="35259" spans="30:32" x14ac:dyDescent="0.2">
      <c r="AD35259" s="11" t="s">
        <v>52613</v>
      </c>
      <c r="AE35259" s="10" t="s">
        <v>52614</v>
      </c>
      <c r="AF35259" s="10" t="s">
        <v>744</v>
      </c>
    </row>
    <row r="35260" spans="30:32" x14ac:dyDescent="0.2">
      <c r="AD35260" s="11" t="s">
        <v>52615</v>
      </c>
      <c r="AE35260" s="10" t="s">
        <v>52616</v>
      </c>
      <c r="AF35260" s="10" t="s">
        <v>744</v>
      </c>
    </row>
    <row r="35261" spans="30:32" x14ac:dyDescent="0.2">
      <c r="AD35261" s="11" t="s">
        <v>52617</v>
      </c>
      <c r="AE35261" s="10" t="s">
        <v>52618</v>
      </c>
      <c r="AF35261" s="10" t="s">
        <v>744</v>
      </c>
    </row>
    <row r="35262" spans="30:32" x14ac:dyDescent="0.2">
      <c r="AD35262" s="11" t="s">
        <v>52619</v>
      </c>
      <c r="AE35262" s="10" t="s">
        <v>19667</v>
      </c>
      <c r="AF35262" s="10" t="s">
        <v>744</v>
      </c>
    </row>
    <row r="35263" spans="30:32" x14ac:dyDescent="0.2">
      <c r="AD35263" s="11" t="s">
        <v>52620</v>
      </c>
      <c r="AE35263" s="10" t="s">
        <v>52621</v>
      </c>
      <c r="AF35263" s="10" t="s">
        <v>744</v>
      </c>
    </row>
    <row r="35264" spans="30:32" x14ac:dyDescent="0.2">
      <c r="AD35264" s="11" t="s">
        <v>52622</v>
      </c>
      <c r="AE35264" s="10" t="s">
        <v>14342</v>
      </c>
      <c r="AF35264" s="10" t="s">
        <v>744</v>
      </c>
    </row>
    <row r="35265" spans="30:32" x14ac:dyDescent="0.2">
      <c r="AD35265" s="11" t="s">
        <v>52623</v>
      </c>
      <c r="AE35265" s="10" t="s">
        <v>52624</v>
      </c>
      <c r="AF35265" s="10" t="s">
        <v>744</v>
      </c>
    </row>
    <row r="35266" spans="30:32" x14ac:dyDescent="0.2">
      <c r="AD35266" s="11" t="s">
        <v>52625</v>
      </c>
      <c r="AE35266" s="10" t="s">
        <v>43294</v>
      </c>
      <c r="AF35266" s="10" t="s">
        <v>744</v>
      </c>
    </row>
    <row r="35267" spans="30:32" x14ac:dyDescent="0.2">
      <c r="AD35267" s="11" t="s">
        <v>52626</v>
      </c>
      <c r="AE35267" s="10" t="s">
        <v>52627</v>
      </c>
      <c r="AF35267" s="10" t="s">
        <v>744</v>
      </c>
    </row>
    <row r="35268" spans="30:32" x14ac:dyDescent="0.2">
      <c r="AD35268" s="11" t="s">
        <v>52628</v>
      </c>
      <c r="AE35268" s="10" t="s">
        <v>22177</v>
      </c>
      <c r="AF35268" s="10" t="s">
        <v>744</v>
      </c>
    </row>
    <row r="35269" spans="30:32" x14ac:dyDescent="0.2">
      <c r="AD35269" s="11" t="s">
        <v>52629</v>
      </c>
      <c r="AE35269" s="10" t="s">
        <v>10170</v>
      </c>
      <c r="AF35269" s="10" t="s">
        <v>744</v>
      </c>
    </row>
    <row r="35270" spans="30:32" x14ac:dyDescent="0.2">
      <c r="AD35270" s="11" t="s">
        <v>52630</v>
      </c>
      <c r="AE35270" s="10" t="s">
        <v>30322</v>
      </c>
      <c r="AF35270" s="10" t="s">
        <v>744</v>
      </c>
    </row>
    <row r="35271" spans="30:32" x14ac:dyDescent="0.2">
      <c r="AD35271" s="11" t="s">
        <v>52631</v>
      </c>
      <c r="AE35271" s="10" t="s">
        <v>23928</v>
      </c>
      <c r="AF35271" s="10" t="s">
        <v>744</v>
      </c>
    </row>
    <row r="35272" spans="30:32" x14ac:dyDescent="0.2">
      <c r="AD35272" s="11" t="s">
        <v>52632</v>
      </c>
      <c r="AE35272" s="10" t="s">
        <v>16578</v>
      </c>
      <c r="AF35272" s="10" t="s">
        <v>744</v>
      </c>
    </row>
    <row r="35273" spans="30:32" x14ac:dyDescent="0.2">
      <c r="AD35273" s="11" t="s">
        <v>52633</v>
      </c>
      <c r="AE35273" s="10" t="s">
        <v>52634</v>
      </c>
      <c r="AF35273" s="10" t="s">
        <v>744</v>
      </c>
    </row>
    <row r="35274" spans="30:32" x14ac:dyDescent="0.2">
      <c r="AD35274" s="11" t="s">
        <v>52635</v>
      </c>
      <c r="AE35274" s="10" t="s">
        <v>4539</v>
      </c>
      <c r="AF35274" s="10" t="s">
        <v>744</v>
      </c>
    </row>
    <row r="35275" spans="30:32" x14ac:dyDescent="0.2">
      <c r="AD35275" s="11" t="s">
        <v>52636</v>
      </c>
      <c r="AE35275" s="10" t="s">
        <v>52637</v>
      </c>
      <c r="AF35275" s="10" t="s">
        <v>744</v>
      </c>
    </row>
    <row r="35276" spans="30:32" x14ac:dyDescent="0.2">
      <c r="AD35276" s="11" t="s">
        <v>52638</v>
      </c>
      <c r="AE35276" s="10" t="s">
        <v>52639</v>
      </c>
      <c r="AF35276" s="10" t="s">
        <v>744</v>
      </c>
    </row>
    <row r="35277" spans="30:32" x14ac:dyDescent="0.2">
      <c r="AD35277" s="11" t="s">
        <v>52640</v>
      </c>
      <c r="AE35277" s="10" t="s">
        <v>52641</v>
      </c>
      <c r="AF35277" s="10" t="s">
        <v>744</v>
      </c>
    </row>
    <row r="35278" spans="30:32" x14ac:dyDescent="0.2">
      <c r="AD35278" s="11" t="s">
        <v>52642</v>
      </c>
      <c r="AE35278" s="10" t="s">
        <v>52643</v>
      </c>
      <c r="AF35278" s="10" t="s">
        <v>744</v>
      </c>
    </row>
    <row r="35279" spans="30:32" x14ac:dyDescent="0.2">
      <c r="AD35279" s="11" t="s">
        <v>52644</v>
      </c>
      <c r="AE35279" s="10" t="s">
        <v>3480</v>
      </c>
      <c r="AF35279" s="10" t="s">
        <v>744</v>
      </c>
    </row>
    <row r="35280" spans="30:32" x14ac:dyDescent="0.2">
      <c r="AD35280" s="11" t="s">
        <v>52645</v>
      </c>
      <c r="AE35280" s="10" t="s">
        <v>52646</v>
      </c>
      <c r="AF35280" s="10" t="s">
        <v>744</v>
      </c>
    </row>
    <row r="35281" spans="30:32" x14ac:dyDescent="0.2">
      <c r="AD35281" s="11" t="s">
        <v>52647</v>
      </c>
      <c r="AE35281" s="10" t="s">
        <v>52646</v>
      </c>
      <c r="AF35281" s="10" t="s">
        <v>744</v>
      </c>
    </row>
    <row r="35282" spans="30:32" x14ac:dyDescent="0.2">
      <c r="AD35282" s="11" t="s">
        <v>52648</v>
      </c>
      <c r="AE35282" s="10" t="s">
        <v>52646</v>
      </c>
      <c r="AF35282" s="10" t="s">
        <v>744</v>
      </c>
    </row>
    <row r="35283" spans="30:32" x14ac:dyDescent="0.2">
      <c r="AD35283" s="11" t="s">
        <v>52649</v>
      </c>
      <c r="AE35283" s="10" t="s">
        <v>25657</v>
      </c>
      <c r="AF35283" s="10" t="s">
        <v>744</v>
      </c>
    </row>
    <row r="35284" spans="30:32" x14ac:dyDescent="0.2">
      <c r="AD35284" s="11" t="s">
        <v>52650</v>
      </c>
      <c r="AE35284" s="10" t="s">
        <v>52651</v>
      </c>
      <c r="AF35284" s="10" t="s">
        <v>744</v>
      </c>
    </row>
    <row r="35285" spans="30:32" x14ac:dyDescent="0.2">
      <c r="AD35285" s="11" t="s">
        <v>52652</v>
      </c>
      <c r="AE35285" s="10" t="s">
        <v>52653</v>
      </c>
      <c r="AF35285" s="10" t="s">
        <v>744</v>
      </c>
    </row>
    <row r="35286" spans="30:32" x14ac:dyDescent="0.2">
      <c r="AD35286" s="11" t="s">
        <v>52654</v>
      </c>
      <c r="AE35286" s="10" t="s">
        <v>9220</v>
      </c>
      <c r="AF35286" s="10" t="s">
        <v>744</v>
      </c>
    </row>
    <row r="35287" spans="30:32" x14ac:dyDescent="0.2">
      <c r="AD35287" s="11" t="s">
        <v>52655</v>
      </c>
      <c r="AE35287" s="10" t="s">
        <v>20897</v>
      </c>
      <c r="AF35287" s="10" t="s">
        <v>744</v>
      </c>
    </row>
    <row r="35288" spans="30:32" x14ac:dyDescent="0.2">
      <c r="AD35288" s="11" t="s">
        <v>52656</v>
      </c>
      <c r="AE35288" s="10" t="s">
        <v>52227</v>
      </c>
      <c r="AF35288" s="10" t="s">
        <v>744</v>
      </c>
    </row>
    <row r="35289" spans="30:32" x14ac:dyDescent="0.2">
      <c r="AD35289" s="11" t="s">
        <v>52657</v>
      </c>
      <c r="AE35289" s="10" t="s">
        <v>52658</v>
      </c>
      <c r="AF35289" s="10" t="s">
        <v>744</v>
      </c>
    </row>
    <row r="35290" spans="30:32" x14ac:dyDescent="0.2">
      <c r="AD35290" s="11" t="s">
        <v>52659</v>
      </c>
      <c r="AE35290" s="10" t="s">
        <v>52660</v>
      </c>
      <c r="AF35290" s="10" t="s">
        <v>744</v>
      </c>
    </row>
    <row r="35291" spans="30:32" x14ac:dyDescent="0.2">
      <c r="AD35291" s="11" t="s">
        <v>52661</v>
      </c>
      <c r="AE35291" s="10" t="s">
        <v>9223</v>
      </c>
      <c r="AF35291" s="10" t="s">
        <v>744</v>
      </c>
    </row>
    <row r="35292" spans="30:32" x14ac:dyDescent="0.2">
      <c r="AD35292" s="11" t="s">
        <v>52662</v>
      </c>
      <c r="AE35292" s="10" t="s">
        <v>2980</v>
      </c>
      <c r="AF35292" s="10" t="s">
        <v>744</v>
      </c>
    </row>
    <row r="35293" spans="30:32" x14ac:dyDescent="0.2">
      <c r="AD35293" s="11" t="s">
        <v>52663</v>
      </c>
      <c r="AE35293" s="10" t="s">
        <v>2221</v>
      </c>
      <c r="AF35293" s="10" t="s">
        <v>744</v>
      </c>
    </row>
    <row r="35294" spans="30:32" x14ac:dyDescent="0.2">
      <c r="AD35294" s="11" t="s">
        <v>52664</v>
      </c>
      <c r="AE35294" s="10" t="s">
        <v>52665</v>
      </c>
      <c r="AF35294" s="10" t="s">
        <v>744</v>
      </c>
    </row>
    <row r="35295" spans="30:32" x14ac:dyDescent="0.2">
      <c r="AD35295" s="11" t="s">
        <v>52666</v>
      </c>
      <c r="AE35295" s="10" t="s">
        <v>52667</v>
      </c>
      <c r="AF35295" s="10" t="s">
        <v>744</v>
      </c>
    </row>
    <row r="35296" spans="30:32" x14ac:dyDescent="0.2">
      <c r="AD35296" s="11" t="s">
        <v>52668</v>
      </c>
      <c r="AE35296" s="10" t="s">
        <v>52669</v>
      </c>
      <c r="AF35296" s="10" t="s">
        <v>744</v>
      </c>
    </row>
    <row r="35297" spans="30:32" x14ac:dyDescent="0.2">
      <c r="AD35297" s="11" t="s">
        <v>52670</v>
      </c>
      <c r="AE35297" s="10" t="s">
        <v>5840</v>
      </c>
      <c r="AF35297" s="10" t="s">
        <v>744</v>
      </c>
    </row>
    <row r="35298" spans="30:32" x14ac:dyDescent="0.2">
      <c r="AD35298" s="11" t="s">
        <v>52671</v>
      </c>
      <c r="AE35298" s="10" t="s">
        <v>52672</v>
      </c>
      <c r="AF35298" s="10" t="s">
        <v>744</v>
      </c>
    </row>
    <row r="35299" spans="30:32" x14ac:dyDescent="0.2">
      <c r="AD35299" s="11" t="s">
        <v>52673</v>
      </c>
      <c r="AE35299" s="10" t="s">
        <v>11813</v>
      </c>
      <c r="AF35299" s="10" t="s">
        <v>744</v>
      </c>
    </row>
    <row r="35300" spans="30:32" x14ac:dyDescent="0.2">
      <c r="AD35300" s="11" t="s">
        <v>52674</v>
      </c>
      <c r="AE35300" s="10" t="s">
        <v>3487</v>
      </c>
      <c r="AF35300" s="10" t="s">
        <v>744</v>
      </c>
    </row>
    <row r="35301" spans="30:32" x14ac:dyDescent="0.2">
      <c r="AD35301" s="11" t="s">
        <v>52675</v>
      </c>
      <c r="AE35301" s="10" t="s">
        <v>52676</v>
      </c>
      <c r="AF35301" s="10" t="s">
        <v>744</v>
      </c>
    </row>
    <row r="35302" spans="30:32" x14ac:dyDescent="0.2">
      <c r="AD35302" s="11" t="s">
        <v>52677</v>
      </c>
      <c r="AE35302" s="10" t="s">
        <v>7447</v>
      </c>
      <c r="AF35302" s="10" t="s">
        <v>744</v>
      </c>
    </row>
    <row r="35303" spans="30:32" x14ac:dyDescent="0.2">
      <c r="AD35303" s="11" t="s">
        <v>52678</v>
      </c>
      <c r="AE35303" s="10" t="s">
        <v>15779</v>
      </c>
      <c r="AF35303" s="10" t="s">
        <v>744</v>
      </c>
    </row>
    <row r="35304" spans="30:32" x14ac:dyDescent="0.2">
      <c r="AD35304" s="11" t="s">
        <v>52679</v>
      </c>
      <c r="AE35304" s="10" t="s">
        <v>52680</v>
      </c>
      <c r="AF35304" s="10" t="s">
        <v>744</v>
      </c>
    </row>
    <row r="35305" spans="30:32" x14ac:dyDescent="0.2">
      <c r="AD35305" s="11" t="s">
        <v>52681</v>
      </c>
      <c r="AE35305" s="10" t="s">
        <v>47830</v>
      </c>
      <c r="AF35305" s="10" t="s">
        <v>744</v>
      </c>
    </row>
    <row r="35306" spans="30:32" x14ac:dyDescent="0.2">
      <c r="AD35306" s="11" t="s">
        <v>52682</v>
      </c>
      <c r="AE35306" s="10" t="s">
        <v>29133</v>
      </c>
      <c r="AF35306" s="10" t="s">
        <v>744</v>
      </c>
    </row>
    <row r="35307" spans="30:32" x14ac:dyDescent="0.2">
      <c r="AD35307" s="11" t="s">
        <v>52683</v>
      </c>
      <c r="AE35307" s="10" t="s">
        <v>20938</v>
      </c>
      <c r="AF35307" s="10" t="s">
        <v>744</v>
      </c>
    </row>
    <row r="35308" spans="30:32" x14ac:dyDescent="0.2">
      <c r="AD35308" s="11" t="s">
        <v>52684</v>
      </c>
      <c r="AE35308" s="10" t="s">
        <v>26225</v>
      </c>
      <c r="AF35308" s="10" t="s">
        <v>744</v>
      </c>
    </row>
    <row r="35309" spans="30:32" x14ac:dyDescent="0.2">
      <c r="AD35309" s="11" t="s">
        <v>52685</v>
      </c>
      <c r="AE35309" s="10" t="s">
        <v>52686</v>
      </c>
      <c r="AF35309" s="10" t="s">
        <v>744</v>
      </c>
    </row>
    <row r="35310" spans="30:32" x14ac:dyDescent="0.2">
      <c r="AD35310" s="11" t="s">
        <v>52687</v>
      </c>
      <c r="AE35310" s="10" t="s">
        <v>1683</v>
      </c>
      <c r="AF35310" s="10" t="s">
        <v>744</v>
      </c>
    </row>
    <row r="35311" spans="30:32" x14ac:dyDescent="0.2">
      <c r="AD35311" s="11" t="s">
        <v>52688</v>
      </c>
      <c r="AE35311" s="10" t="s">
        <v>52689</v>
      </c>
      <c r="AF35311" s="10" t="s">
        <v>744</v>
      </c>
    </row>
    <row r="35312" spans="30:32" x14ac:dyDescent="0.2">
      <c r="AD35312" s="11" t="s">
        <v>52690</v>
      </c>
      <c r="AE35312" s="10" t="s">
        <v>52691</v>
      </c>
      <c r="AF35312" s="10" t="s">
        <v>744</v>
      </c>
    </row>
    <row r="35313" spans="30:32" x14ac:dyDescent="0.2">
      <c r="AD35313" s="11" t="s">
        <v>52692</v>
      </c>
      <c r="AE35313" s="10" t="s">
        <v>19712</v>
      </c>
      <c r="AF35313" s="10" t="s">
        <v>744</v>
      </c>
    </row>
    <row r="35314" spans="30:32" x14ac:dyDescent="0.2">
      <c r="AD35314" s="11" t="s">
        <v>52693</v>
      </c>
      <c r="AE35314" s="10" t="s">
        <v>52694</v>
      </c>
      <c r="AF35314" s="10" t="s">
        <v>744</v>
      </c>
    </row>
    <row r="35315" spans="30:32" x14ac:dyDescent="0.2">
      <c r="AD35315" s="11" t="s">
        <v>52695</v>
      </c>
      <c r="AE35315" s="10" t="s">
        <v>52694</v>
      </c>
      <c r="AF35315" s="10" t="s">
        <v>744</v>
      </c>
    </row>
    <row r="35316" spans="30:32" x14ac:dyDescent="0.2">
      <c r="AD35316" s="11" t="s">
        <v>52696</v>
      </c>
      <c r="AE35316" s="10" t="s">
        <v>52694</v>
      </c>
      <c r="AF35316" s="10" t="s">
        <v>744</v>
      </c>
    </row>
    <row r="35317" spans="30:32" x14ac:dyDescent="0.2">
      <c r="AD35317" s="11" t="s">
        <v>52697</v>
      </c>
      <c r="AE35317" s="10" t="s">
        <v>52694</v>
      </c>
      <c r="AF35317" s="10" t="s">
        <v>744</v>
      </c>
    </row>
    <row r="35318" spans="30:32" x14ac:dyDescent="0.2">
      <c r="AD35318" s="11" t="s">
        <v>52698</v>
      </c>
      <c r="AE35318" s="10" t="s">
        <v>52694</v>
      </c>
      <c r="AF35318" s="10" t="s">
        <v>744</v>
      </c>
    </row>
    <row r="35319" spans="30:32" x14ac:dyDescent="0.2">
      <c r="AD35319" s="11" t="s">
        <v>52699</v>
      </c>
      <c r="AE35319" s="10" t="s">
        <v>52694</v>
      </c>
      <c r="AF35319" s="10" t="s">
        <v>744</v>
      </c>
    </row>
    <row r="35320" spans="30:32" x14ac:dyDescent="0.2">
      <c r="AD35320" s="11" t="s">
        <v>52700</v>
      </c>
      <c r="AE35320" s="10" t="s">
        <v>52694</v>
      </c>
      <c r="AF35320" s="10" t="s">
        <v>744</v>
      </c>
    </row>
    <row r="35321" spans="30:32" x14ac:dyDescent="0.2">
      <c r="AD35321" s="11" t="s">
        <v>52701</v>
      </c>
      <c r="AE35321" s="10" t="s">
        <v>52694</v>
      </c>
      <c r="AF35321" s="10" t="s">
        <v>744</v>
      </c>
    </row>
    <row r="35322" spans="30:32" x14ac:dyDescent="0.2">
      <c r="AD35322" s="11" t="s">
        <v>52702</v>
      </c>
      <c r="AE35322" s="10" t="s">
        <v>52694</v>
      </c>
      <c r="AF35322" s="10" t="s">
        <v>744</v>
      </c>
    </row>
    <row r="35323" spans="30:32" x14ac:dyDescent="0.2">
      <c r="AD35323" s="11" t="s">
        <v>52703</v>
      </c>
      <c r="AE35323" s="10" t="s">
        <v>52694</v>
      </c>
      <c r="AF35323" s="10" t="s">
        <v>744</v>
      </c>
    </row>
    <row r="35324" spans="30:32" x14ac:dyDescent="0.2">
      <c r="AD35324" s="11" t="s">
        <v>52704</v>
      </c>
      <c r="AE35324" s="10" t="s">
        <v>52694</v>
      </c>
      <c r="AF35324" s="10" t="s">
        <v>744</v>
      </c>
    </row>
    <row r="35325" spans="30:32" x14ac:dyDescent="0.2">
      <c r="AD35325" s="11" t="s">
        <v>52705</v>
      </c>
      <c r="AE35325" s="10" t="s">
        <v>52694</v>
      </c>
      <c r="AF35325" s="10" t="s">
        <v>744</v>
      </c>
    </row>
    <row r="35326" spans="30:32" x14ac:dyDescent="0.2">
      <c r="AD35326" s="11" t="s">
        <v>52706</v>
      </c>
      <c r="AE35326" s="10" t="s">
        <v>1502</v>
      </c>
      <c r="AF35326" s="10" t="s">
        <v>744</v>
      </c>
    </row>
    <row r="35327" spans="30:32" x14ac:dyDescent="0.2">
      <c r="AD35327" s="11" t="s">
        <v>52707</v>
      </c>
      <c r="AE35327" s="10" t="s">
        <v>52708</v>
      </c>
      <c r="AF35327" s="10" t="s">
        <v>744</v>
      </c>
    </row>
    <row r="35328" spans="30:32" x14ac:dyDescent="0.2">
      <c r="AD35328" s="11" t="s">
        <v>52709</v>
      </c>
      <c r="AE35328" s="10" t="s">
        <v>52710</v>
      </c>
      <c r="AF35328" s="10" t="s">
        <v>744</v>
      </c>
    </row>
    <row r="35329" spans="30:32" x14ac:dyDescent="0.2">
      <c r="AD35329" s="11" t="s">
        <v>52711</v>
      </c>
      <c r="AE35329" s="10" t="s">
        <v>27327</v>
      </c>
      <c r="AF35329" s="10" t="s">
        <v>744</v>
      </c>
    </row>
    <row r="35330" spans="30:32" x14ac:dyDescent="0.2">
      <c r="AD35330" s="11" t="s">
        <v>52712</v>
      </c>
      <c r="AE35330" s="10" t="s">
        <v>2243</v>
      </c>
      <c r="AF35330" s="10" t="s">
        <v>744</v>
      </c>
    </row>
    <row r="35331" spans="30:32" x14ac:dyDescent="0.2">
      <c r="AD35331" s="11" t="s">
        <v>52713</v>
      </c>
      <c r="AE35331" s="10" t="s">
        <v>2360</v>
      </c>
      <c r="AF35331" s="10" t="s">
        <v>744</v>
      </c>
    </row>
    <row r="35332" spans="30:32" x14ac:dyDescent="0.2">
      <c r="AD35332" s="11" t="s">
        <v>52714</v>
      </c>
      <c r="AE35332" s="10" t="s">
        <v>28159</v>
      </c>
      <c r="AF35332" s="10" t="s">
        <v>744</v>
      </c>
    </row>
    <row r="35333" spans="30:32" x14ac:dyDescent="0.2">
      <c r="AD35333" s="11" t="s">
        <v>52715</v>
      </c>
      <c r="AE35333" s="10" t="s">
        <v>52716</v>
      </c>
      <c r="AF35333" s="10" t="s">
        <v>744</v>
      </c>
    </row>
    <row r="35334" spans="30:32" x14ac:dyDescent="0.2">
      <c r="AD35334" s="11" t="s">
        <v>52717</v>
      </c>
      <c r="AE35334" s="10" t="s">
        <v>1676</v>
      </c>
      <c r="AF35334" s="10" t="s">
        <v>744</v>
      </c>
    </row>
    <row r="35335" spans="30:32" x14ac:dyDescent="0.2">
      <c r="AD35335" s="11" t="s">
        <v>52718</v>
      </c>
      <c r="AE35335" s="10" t="s">
        <v>2255</v>
      </c>
      <c r="AF35335" s="10" t="s">
        <v>744</v>
      </c>
    </row>
    <row r="35336" spans="30:32" x14ac:dyDescent="0.2">
      <c r="AD35336" s="11" t="s">
        <v>52719</v>
      </c>
      <c r="AE35336" s="10" t="s">
        <v>52720</v>
      </c>
      <c r="AF35336" s="10" t="s">
        <v>744</v>
      </c>
    </row>
    <row r="35337" spans="30:32" x14ac:dyDescent="0.2">
      <c r="AD35337" s="11" t="s">
        <v>52721</v>
      </c>
      <c r="AE35337" s="10" t="s">
        <v>3505</v>
      </c>
      <c r="AF35337" s="10" t="s">
        <v>744</v>
      </c>
    </row>
    <row r="35338" spans="30:32" x14ac:dyDescent="0.2">
      <c r="AD35338" s="11" t="s">
        <v>52722</v>
      </c>
      <c r="AE35338" s="10" t="s">
        <v>2264</v>
      </c>
      <c r="AF35338" s="10" t="s">
        <v>744</v>
      </c>
    </row>
    <row r="35339" spans="30:32" x14ac:dyDescent="0.2">
      <c r="AD35339" s="11" t="s">
        <v>52723</v>
      </c>
      <c r="AE35339" s="10" t="s">
        <v>52724</v>
      </c>
      <c r="AF35339" s="10" t="s">
        <v>744</v>
      </c>
    </row>
    <row r="35340" spans="30:32" x14ac:dyDescent="0.2">
      <c r="AD35340" s="11" t="s">
        <v>52725</v>
      </c>
      <c r="AE35340" s="10" t="s">
        <v>46421</v>
      </c>
      <c r="AF35340" s="10" t="s">
        <v>744</v>
      </c>
    </row>
    <row r="35341" spans="30:32" x14ac:dyDescent="0.2">
      <c r="AD35341" s="11" t="s">
        <v>52726</v>
      </c>
      <c r="AE35341" s="10" t="s">
        <v>17262</v>
      </c>
      <c r="AF35341" s="10" t="s">
        <v>744</v>
      </c>
    </row>
    <row r="35342" spans="30:32" x14ac:dyDescent="0.2">
      <c r="AD35342" s="11" t="s">
        <v>52727</v>
      </c>
      <c r="AE35342" s="10" t="s">
        <v>52728</v>
      </c>
      <c r="AF35342" s="10" t="s">
        <v>744</v>
      </c>
    </row>
    <row r="35343" spans="30:32" x14ac:dyDescent="0.2">
      <c r="AD35343" s="11" t="s">
        <v>52729</v>
      </c>
      <c r="AE35343" s="10" t="s">
        <v>52730</v>
      </c>
      <c r="AF35343" s="10" t="s">
        <v>744</v>
      </c>
    </row>
    <row r="35344" spans="30:32" x14ac:dyDescent="0.2">
      <c r="AD35344" s="11" t="s">
        <v>52731</v>
      </c>
      <c r="AE35344" s="10" t="s">
        <v>5885</v>
      </c>
      <c r="AF35344" s="10" t="s">
        <v>744</v>
      </c>
    </row>
    <row r="35345" spans="30:32" x14ac:dyDescent="0.2">
      <c r="AD35345" s="11" t="s">
        <v>52732</v>
      </c>
      <c r="AE35345" s="10" t="s">
        <v>52733</v>
      </c>
      <c r="AF35345" s="10" t="s">
        <v>744</v>
      </c>
    </row>
    <row r="35346" spans="30:32" x14ac:dyDescent="0.2">
      <c r="AD35346" s="11" t="s">
        <v>52734</v>
      </c>
      <c r="AE35346" s="10" t="s">
        <v>52735</v>
      </c>
      <c r="AF35346" s="10" t="s">
        <v>744</v>
      </c>
    </row>
    <row r="35347" spans="30:32" x14ac:dyDescent="0.2">
      <c r="AD35347" s="11" t="s">
        <v>52736</v>
      </c>
      <c r="AE35347" s="10" t="s">
        <v>1719</v>
      </c>
      <c r="AF35347" s="10" t="s">
        <v>744</v>
      </c>
    </row>
    <row r="35348" spans="30:32" x14ac:dyDescent="0.2">
      <c r="AD35348" s="11" t="s">
        <v>52737</v>
      </c>
      <c r="AE35348" s="10" t="s">
        <v>22332</v>
      </c>
      <c r="AF35348" s="10" t="s">
        <v>744</v>
      </c>
    </row>
    <row r="35349" spans="30:32" x14ac:dyDescent="0.2">
      <c r="AD35349" s="11" t="s">
        <v>52738</v>
      </c>
      <c r="AE35349" s="10" t="s">
        <v>26953</v>
      </c>
      <c r="AF35349" s="10" t="s">
        <v>744</v>
      </c>
    </row>
    <row r="35350" spans="30:32" x14ac:dyDescent="0.2">
      <c r="AD35350" s="11" t="s">
        <v>52739</v>
      </c>
      <c r="AE35350" s="10" t="s">
        <v>52740</v>
      </c>
      <c r="AF35350" s="10" t="s">
        <v>744</v>
      </c>
    </row>
    <row r="35351" spans="30:32" x14ac:dyDescent="0.2">
      <c r="AD35351" s="11" t="s">
        <v>52741</v>
      </c>
      <c r="AE35351" s="10" t="s">
        <v>5904</v>
      </c>
      <c r="AF35351" s="10" t="s">
        <v>744</v>
      </c>
    </row>
    <row r="35352" spans="30:32" x14ac:dyDescent="0.2">
      <c r="AD35352" s="11" t="s">
        <v>52742</v>
      </c>
      <c r="AE35352" s="10" t="s">
        <v>52743</v>
      </c>
      <c r="AF35352" s="10" t="s">
        <v>744</v>
      </c>
    </row>
    <row r="35353" spans="30:32" x14ac:dyDescent="0.2">
      <c r="AD35353" s="11" t="s">
        <v>52744</v>
      </c>
      <c r="AE35353" s="10" t="s">
        <v>5915</v>
      </c>
      <c r="AF35353" s="10" t="s">
        <v>744</v>
      </c>
    </row>
    <row r="35354" spans="30:32" x14ac:dyDescent="0.2">
      <c r="AD35354" s="11" t="s">
        <v>52745</v>
      </c>
      <c r="AE35354" s="10" t="s">
        <v>52746</v>
      </c>
      <c r="AF35354" s="10" t="s">
        <v>744</v>
      </c>
    </row>
    <row r="35355" spans="30:32" x14ac:dyDescent="0.2">
      <c r="AD35355" s="11" t="s">
        <v>52747</v>
      </c>
      <c r="AE35355" s="10" t="s">
        <v>25676</v>
      </c>
      <c r="AF35355" s="10" t="s">
        <v>744</v>
      </c>
    </row>
    <row r="35356" spans="30:32" x14ac:dyDescent="0.2">
      <c r="AD35356" s="11" t="s">
        <v>52748</v>
      </c>
      <c r="AE35356" s="10" t="s">
        <v>25676</v>
      </c>
      <c r="AF35356" s="10" t="s">
        <v>744</v>
      </c>
    </row>
    <row r="35357" spans="30:32" x14ac:dyDescent="0.2">
      <c r="AD35357" s="11" t="s">
        <v>52749</v>
      </c>
      <c r="AE35357" s="10" t="s">
        <v>52750</v>
      </c>
      <c r="AF35357" s="10" t="s">
        <v>744</v>
      </c>
    </row>
    <row r="35358" spans="30:32" x14ac:dyDescent="0.2">
      <c r="AD35358" s="11" t="s">
        <v>52751</v>
      </c>
      <c r="AE35358" s="10" t="s">
        <v>52752</v>
      </c>
      <c r="AF35358" s="10" t="s">
        <v>744</v>
      </c>
    </row>
    <row r="35359" spans="30:32" x14ac:dyDescent="0.2">
      <c r="AD35359" s="11" t="s">
        <v>52753</v>
      </c>
      <c r="AE35359" s="10" t="s">
        <v>52754</v>
      </c>
      <c r="AF35359" s="10" t="s">
        <v>744</v>
      </c>
    </row>
    <row r="35360" spans="30:32" x14ac:dyDescent="0.2">
      <c r="AD35360" s="11" t="s">
        <v>52755</v>
      </c>
      <c r="AE35360" s="10" t="s">
        <v>52756</v>
      </c>
      <c r="AF35360" s="10" t="s">
        <v>744</v>
      </c>
    </row>
    <row r="35361" spans="30:32" x14ac:dyDescent="0.2">
      <c r="AD35361" s="11" t="s">
        <v>52757</v>
      </c>
      <c r="AE35361" s="10" t="s">
        <v>3043</v>
      </c>
      <c r="AF35361" s="10" t="s">
        <v>744</v>
      </c>
    </row>
    <row r="35362" spans="30:32" x14ac:dyDescent="0.2">
      <c r="AD35362" s="11" t="s">
        <v>52758</v>
      </c>
      <c r="AE35362" s="10" t="s">
        <v>21066</v>
      </c>
      <c r="AF35362" s="10" t="s">
        <v>744</v>
      </c>
    </row>
    <row r="35363" spans="30:32" x14ac:dyDescent="0.2">
      <c r="AD35363" s="11" t="s">
        <v>52759</v>
      </c>
      <c r="AE35363" s="10" t="s">
        <v>21066</v>
      </c>
      <c r="AF35363" s="10" t="s">
        <v>744</v>
      </c>
    </row>
    <row r="35364" spans="30:32" x14ac:dyDescent="0.2">
      <c r="AD35364" s="11" t="s">
        <v>52760</v>
      </c>
      <c r="AE35364" s="10" t="s">
        <v>21066</v>
      </c>
      <c r="AF35364" s="10" t="s">
        <v>744</v>
      </c>
    </row>
    <row r="35365" spans="30:32" x14ac:dyDescent="0.2">
      <c r="AD35365" s="11" t="s">
        <v>52761</v>
      </c>
      <c r="AE35365" s="10" t="s">
        <v>21066</v>
      </c>
      <c r="AF35365" s="10" t="s">
        <v>744</v>
      </c>
    </row>
    <row r="35366" spans="30:32" x14ac:dyDescent="0.2">
      <c r="AD35366" s="11" t="s">
        <v>52762</v>
      </c>
      <c r="AE35366" s="10" t="s">
        <v>1746</v>
      </c>
      <c r="AF35366" s="10" t="s">
        <v>744</v>
      </c>
    </row>
    <row r="35367" spans="30:32" x14ac:dyDescent="0.2">
      <c r="AD35367" s="11" t="s">
        <v>52763</v>
      </c>
      <c r="AE35367" s="10" t="s">
        <v>52764</v>
      </c>
      <c r="AF35367" s="10" t="s">
        <v>744</v>
      </c>
    </row>
    <row r="35368" spans="30:32" x14ac:dyDescent="0.2">
      <c r="AD35368" s="11" t="s">
        <v>52765</v>
      </c>
      <c r="AE35368" s="10" t="s">
        <v>52766</v>
      </c>
      <c r="AF35368" s="10" t="s">
        <v>744</v>
      </c>
    </row>
    <row r="35369" spans="30:32" x14ac:dyDescent="0.2">
      <c r="AD35369" s="11" t="s">
        <v>52767</v>
      </c>
      <c r="AE35369" s="10" t="s">
        <v>17360</v>
      </c>
      <c r="AF35369" s="10" t="s">
        <v>744</v>
      </c>
    </row>
    <row r="35370" spans="30:32" x14ac:dyDescent="0.2">
      <c r="AD35370" s="11" t="s">
        <v>52768</v>
      </c>
      <c r="AE35370" s="10" t="s">
        <v>34601</v>
      </c>
      <c r="AF35370" s="10" t="s">
        <v>744</v>
      </c>
    </row>
    <row r="35371" spans="30:32" x14ac:dyDescent="0.2">
      <c r="AD35371" s="11" t="s">
        <v>52769</v>
      </c>
      <c r="AE35371" s="10" t="s">
        <v>52770</v>
      </c>
      <c r="AF35371" s="10" t="s">
        <v>744</v>
      </c>
    </row>
    <row r="35372" spans="30:32" x14ac:dyDescent="0.2">
      <c r="AD35372" s="11" t="s">
        <v>52771</v>
      </c>
      <c r="AE35372" s="10" t="s">
        <v>52772</v>
      </c>
      <c r="AF35372" s="10" t="s">
        <v>744</v>
      </c>
    </row>
    <row r="35373" spans="30:32" x14ac:dyDescent="0.2">
      <c r="AD35373" s="11" t="s">
        <v>52773</v>
      </c>
      <c r="AE35373" s="10" t="s">
        <v>2215</v>
      </c>
      <c r="AF35373" s="10" t="s">
        <v>744</v>
      </c>
    </row>
    <row r="35374" spans="30:32" x14ac:dyDescent="0.2">
      <c r="AD35374" s="11" t="s">
        <v>52774</v>
      </c>
      <c r="AE35374" s="10" t="s">
        <v>52775</v>
      </c>
      <c r="AF35374" s="10" t="s">
        <v>744</v>
      </c>
    </row>
    <row r="35375" spans="30:32" x14ac:dyDescent="0.2">
      <c r="AD35375" s="11" t="s">
        <v>52776</v>
      </c>
      <c r="AE35375" s="10" t="s">
        <v>52777</v>
      </c>
      <c r="AF35375" s="10" t="s">
        <v>744</v>
      </c>
    </row>
    <row r="35376" spans="30:32" x14ac:dyDescent="0.2">
      <c r="AD35376" s="11" t="s">
        <v>52778</v>
      </c>
      <c r="AE35376" s="10" t="s">
        <v>52779</v>
      </c>
      <c r="AF35376" s="10" t="s">
        <v>744</v>
      </c>
    </row>
    <row r="35377" spans="30:32" x14ac:dyDescent="0.2">
      <c r="AD35377" s="11" t="s">
        <v>52780</v>
      </c>
      <c r="AE35377" s="10" t="s">
        <v>52779</v>
      </c>
      <c r="AF35377" s="10" t="s">
        <v>744</v>
      </c>
    </row>
    <row r="35378" spans="30:32" x14ac:dyDescent="0.2">
      <c r="AD35378" s="11" t="s">
        <v>52781</v>
      </c>
      <c r="AE35378" s="10" t="s">
        <v>52779</v>
      </c>
      <c r="AF35378" s="10" t="s">
        <v>744</v>
      </c>
    </row>
    <row r="35379" spans="30:32" x14ac:dyDescent="0.2">
      <c r="AD35379" s="11" t="s">
        <v>52782</v>
      </c>
      <c r="AE35379" s="10" t="s">
        <v>52779</v>
      </c>
      <c r="AF35379" s="10" t="s">
        <v>744</v>
      </c>
    </row>
    <row r="35380" spans="30:32" x14ac:dyDescent="0.2">
      <c r="AD35380" s="11" t="s">
        <v>52783</v>
      </c>
      <c r="AE35380" s="10" t="s">
        <v>52779</v>
      </c>
      <c r="AF35380" s="10" t="s">
        <v>744</v>
      </c>
    </row>
    <row r="35381" spans="30:32" x14ac:dyDescent="0.2">
      <c r="AD35381" s="11" t="s">
        <v>52784</v>
      </c>
      <c r="AE35381" s="10" t="s">
        <v>52785</v>
      </c>
      <c r="AF35381" s="10" t="s">
        <v>744</v>
      </c>
    </row>
    <row r="35382" spans="30:32" x14ac:dyDescent="0.2">
      <c r="AD35382" s="11" t="s">
        <v>52786</v>
      </c>
      <c r="AE35382" s="10" t="s">
        <v>52787</v>
      </c>
      <c r="AF35382" s="10" t="s">
        <v>744</v>
      </c>
    </row>
    <row r="35383" spans="30:32" x14ac:dyDescent="0.2">
      <c r="AD35383" s="11" t="s">
        <v>52788</v>
      </c>
      <c r="AE35383" s="10" t="s">
        <v>52789</v>
      </c>
      <c r="AF35383" s="10" t="s">
        <v>744</v>
      </c>
    </row>
    <row r="35384" spans="30:32" x14ac:dyDescent="0.2">
      <c r="AD35384" s="11" t="s">
        <v>52790</v>
      </c>
      <c r="AE35384" s="10" t="s">
        <v>52791</v>
      </c>
      <c r="AF35384" s="10" t="s">
        <v>744</v>
      </c>
    </row>
    <row r="35385" spans="30:32" x14ac:dyDescent="0.2">
      <c r="AD35385" s="11" t="s">
        <v>52792</v>
      </c>
      <c r="AE35385" s="10" t="s">
        <v>52793</v>
      </c>
      <c r="AF35385" s="10" t="s">
        <v>744</v>
      </c>
    </row>
    <row r="35386" spans="30:32" x14ac:dyDescent="0.2">
      <c r="AD35386" s="11" t="s">
        <v>52794</v>
      </c>
      <c r="AE35386" s="10" t="s">
        <v>14652</v>
      </c>
      <c r="AF35386" s="10" t="s">
        <v>744</v>
      </c>
    </row>
    <row r="35387" spans="30:32" x14ac:dyDescent="0.2">
      <c r="AD35387" s="11" t="s">
        <v>52795</v>
      </c>
      <c r="AE35387" s="10" t="s">
        <v>52796</v>
      </c>
      <c r="AF35387" s="10" t="s">
        <v>744</v>
      </c>
    </row>
    <row r="35388" spans="30:32" x14ac:dyDescent="0.2">
      <c r="AD35388" s="11" t="s">
        <v>52797</v>
      </c>
      <c r="AE35388" s="10" t="s">
        <v>1925</v>
      </c>
      <c r="AF35388" s="10" t="s">
        <v>744</v>
      </c>
    </row>
    <row r="35389" spans="30:32" x14ac:dyDescent="0.2">
      <c r="AD35389" s="11" t="s">
        <v>52798</v>
      </c>
      <c r="AE35389" s="10" t="s">
        <v>52799</v>
      </c>
      <c r="AF35389" s="10" t="s">
        <v>744</v>
      </c>
    </row>
    <row r="35390" spans="30:32" x14ac:dyDescent="0.2">
      <c r="AD35390" s="11" t="s">
        <v>52800</v>
      </c>
      <c r="AE35390" s="10" t="s">
        <v>30892</v>
      </c>
      <c r="AF35390" s="10" t="s">
        <v>744</v>
      </c>
    </row>
    <row r="35391" spans="30:32" x14ac:dyDescent="0.2">
      <c r="AD35391" s="11" t="s">
        <v>52801</v>
      </c>
      <c r="AE35391" s="10" t="s">
        <v>52802</v>
      </c>
      <c r="AF35391" s="10" t="s">
        <v>744</v>
      </c>
    </row>
    <row r="35392" spans="30:32" x14ac:dyDescent="0.2">
      <c r="AD35392" s="11" t="s">
        <v>52803</v>
      </c>
      <c r="AE35392" s="10" t="s">
        <v>52804</v>
      </c>
      <c r="AF35392" s="10" t="s">
        <v>744</v>
      </c>
    </row>
    <row r="35393" spans="30:32" x14ac:dyDescent="0.2">
      <c r="AD35393" s="11" t="s">
        <v>52805</v>
      </c>
      <c r="AE35393" s="10" t="s">
        <v>52806</v>
      </c>
      <c r="AF35393" s="10" t="s">
        <v>744</v>
      </c>
    </row>
    <row r="35394" spans="30:32" x14ac:dyDescent="0.2">
      <c r="AD35394" s="11" t="s">
        <v>52807</v>
      </c>
      <c r="AE35394" s="10" t="s">
        <v>52808</v>
      </c>
      <c r="AF35394" s="10" t="s">
        <v>744</v>
      </c>
    </row>
    <row r="35395" spans="30:32" x14ac:dyDescent="0.2">
      <c r="AD35395" s="11" t="s">
        <v>52809</v>
      </c>
      <c r="AE35395" s="10" t="s">
        <v>40523</v>
      </c>
      <c r="AF35395" s="10" t="s">
        <v>744</v>
      </c>
    </row>
    <row r="35396" spans="30:32" x14ac:dyDescent="0.2">
      <c r="AD35396" s="11" t="s">
        <v>52810</v>
      </c>
      <c r="AE35396" s="10" t="s">
        <v>21119</v>
      </c>
      <c r="AF35396" s="10" t="s">
        <v>744</v>
      </c>
    </row>
    <row r="35397" spans="30:32" x14ac:dyDescent="0.2">
      <c r="AD35397" s="11" t="s">
        <v>52811</v>
      </c>
      <c r="AE35397" s="10" t="s">
        <v>52812</v>
      </c>
      <c r="AF35397" s="10" t="s">
        <v>744</v>
      </c>
    </row>
    <row r="35398" spans="30:32" x14ac:dyDescent="0.2">
      <c r="AD35398" s="11" t="s">
        <v>52813</v>
      </c>
      <c r="AE35398" s="10" t="s">
        <v>52814</v>
      </c>
      <c r="AF35398" s="10" t="s">
        <v>744</v>
      </c>
    </row>
    <row r="35399" spans="30:32" x14ac:dyDescent="0.2">
      <c r="AD35399" s="11" t="s">
        <v>52815</v>
      </c>
      <c r="AE35399" s="10" t="s">
        <v>8615</v>
      </c>
      <c r="AF35399" s="10" t="s">
        <v>744</v>
      </c>
    </row>
    <row r="35400" spans="30:32" x14ac:dyDescent="0.2">
      <c r="AD35400" s="11" t="s">
        <v>52816</v>
      </c>
      <c r="AE35400" s="10" t="s">
        <v>1748</v>
      </c>
      <c r="AF35400" s="10" t="s">
        <v>744</v>
      </c>
    </row>
    <row r="35401" spans="30:32" x14ac:dyDescent="0.2">
      <c r="AD35401" s="11" t="s">
        <v>52817</v>
      </c>
      <c r="AE35401" s="10" t="s">
        <v>40562</v>
      </c>
      <c r="AF35401" s="10" t="s">
        <v>744</v>
      </c>
    </row>
    <row r="35402" spans="30:32" x14ac:dyDescent="0.2">
      <c r="AD35402" s="11" t="s">
        <v>52818</v>
      </c>
      <c r="AE35402" s="10" t="s">
        <v>52819</v>
      </c>
      <c r="AF35402" s="10" t="s">
        <v>744</v>
      </c>
    </row>
    <row r="35403" spans="30:32" x14ac:dyDescent="0.2">
      <c r="AD35403" s="11" t="s">
        <v>52820</v>
      </c>
      <c r="AE35403" s="10" t="s">
        <v>52821</v>
      </c>
      <c r="AF35403" s="10" t="s">
        <v>744</v>
      </c>
    </row>
    <row r="35404" spans="30:32" x14ac:dyDescent="0.2">
      <c r="AD35404" s="11" t="s">
        <v>52822</v>
      </c>
      <c r="AE35404" s="10" t="s">
        <v>52823</v>
      </c>
      <c r="AF35404" s="10" t="s">
        <v>744</v>
      </c>
    </row>
    <row r="35405" spans="30:32" x14ac:dyDescent="0.2">
      <c r="AD35405" s="11" t="s">
        <v>52824</v>
      </c>
      <c r="AE35405" s="10" t="s">
        <v>52825</v>
      </c>
      <c r="AF35405" s="10" t="s">
        <v>744</v>
      </c>
    </row>
    <row r="35406" spans="30:32" x14ac:dyDescent="0.2">
      <c r="AD35406" s="11" t="s">
        <v>52826</v>
      </c>
      <c r="AE35406" s="10" t="s">
        <v>2156</v>
      </c>
      <c r="AF35406" s="10" t="s">
        <v>744</v>
      </c>
    </row>
    <row r="35407" spans="30:32" x14ac:dyDescent="0.2">
      <c r="AD35407" s="11" t="s">
        <v>52827</v>
      </c>
      <c r="AE35407" s="10" t="s">
        <v>42630</v>
      </c>
      <c r="AF35407" s="10" t="s">
        <v>744</v>
      </c>
    </row>
    <row r="35408" spans="30:32" x14ac:dyDescent="0.2">
      <c r="AD35408" s="11" t="s">
        <v>52828</v>
      </c>
      <c r="AE35408" s="10" t="s">
        <v>52829</v>
      </c>
      <c r="AF35408" s="10" t="s">
        <v>744</v>
      </c>
    </row>
    <row r="35409" spans="30:32" x14ac:dyDescent="0.2">
      <c r="AD35409" s="11" t="s">
        <v>52830</v>
      </c>
      <c r="AE35409" s="10" t="s">
        <v>52831</v>
      </c>
      <c r="AF35409" s="10" t="s">
        <v>744</v>
      </c>
    </row>
    <row r="35410" spans="30:32" x14ac:dyDescent="0.2">
      <c r="AD35410" s="11" t="s">
        <v>52832</v>
      </c>
      <c r="AE35410" s="10" t="s">
        <v>52833</v>
      </c>
      <c r="AF35410" s="10" t="s">
        <v>744</v>
      </c>
    </row>
    <row r="35411" spans="30:32" x14ac:dyDescent="0.2">
      <c r="AD35411" s="11" t="s">
        <v>52834</v>
      </c>
      <c r="AE35411" s="10" t="s">
        <v>5202</v>
      </c>
      <c r="AF35411" s="10" t="s">
        <v>744</v>
      </c>
    </row>
    <row r="35412" spans="30:32" x14ac:dyDescent="0.2">
      <c r="AD35412" s="11" t="s">
        <v>52835</v>
      </c>
      <c r="AE35412" s="10" t="s">
        <v>52836</v>
      </c>
      <c r="AF35412" s="10" t="s">
        <v>744</v>
      </c>
    </row>
    <row r="35413" spans="30:32" x14ac:dyDescent="0.2">
      <c r="AD35413" s="11" t="s">
        <v>52837</v>
      </c>
      <c r="AE35413" s="10" t="s">
        <v>52838</v>
      </c>
      <c r="AF35413" s="10" t="s">
        <v>744</v>
      </c>
    </row>
    <row r="35414" spans="30:32" x14ac:dyDescent="0.2">
      <c r="AD35414" s="11" t="s">
        <v>52839</v>
      </c>
      <c r="AE35414" s="10" t="s">
        <v>5210</v>
      </c>
      <c r="AF35414" s="10" t="s">
        <v>744</v>
      </c>
    </row>
    <row r="35415" spans="30:32" x14ac:dyDescent="0.2">
      <c r="AD35415" s="11" t="s">
        <v>52840</v>
      </c>
      <c r="AE35415" s="10" t="s">
        <v>5212</v>
      </c>
      <c r="AF35415" s="10" t="s">
        <v>744</v>
      </c>
    </row>
    <row r="35416" spans="30:32" x14ac:dyDescent="0.2">
      <c r="AD35416" s="11" t="s">
        <v>52841</v>
      </c>
      <c r="AE35416" s="10" t="s">
        <v>12092</v>
      </c>
      <c r="AF35416" s="10" t="s">
        <v>744</v>
      </c>
    </row>
    <row r="35417" spans="30:32" x14ac:dyDescent="0.2">
      <c r="AD35417" s="11" t="s">
        <v>52842</v>
      </c>
      <c r="AE35417" s="10" t="s">
        <v>52843</v>
      </c>
      <c r="AF35417" s="10" t="s">
        <v>744</v>
      </c>
    </row>
    <row r="35418" spans="30:32" x14ac:dyDescent="0.2">
      <c r="AD35418" s="11" t="s">
        <v>52844</v>
      </c>
      <c r="AE35418" s="10" t="s">
        <v>21188</v>
      </c>
      <c r="AF35418" s="10" t="s">
        <v>744</v>
      </c>
    </row>
    <row r="35419" spans="30:32" x14ac:dyDescent="0.2">
      <c r="AD35419" s="11" t="s">
        <v>52845</v>
      </c>
      <c r="AE35419" s="10" t="s">
        <v>7578</v>
      </c>
      <c r="AF35419" s="10" t="s">
        <v>744</v>
      </c>
    </row>
    <row r="35420" spans="30:32" x14ac:dyDescent="0.2">
      <c r="AD35420" s="11" t="s">
        <v>52846</v>
      </c>
      <c r="AE35420" s="10" t="s">
        <v>1769</v>
      </c>
      <c r="AF35420" s="10" t="s">
        <v>744</v>
      </c>
    </row>
    <row r="35421" spans="30:32" x14ac:dyDescent="0.2">
      <c r="AD35421" s="11" t="s">
        <v>52847</v>
      </c>
      <c r="AE35421" s="10" t="s">
        <v>45549</v>
      </c>
      <c r="AF35421" s="10" t="s">
        <v>744</v>
      </c>
    </row>
    <row r="35422" spans="30:32" x14ac:dyDescent="0.2">
      <c r="AD35422" s="11" t="s">
        <v>52848</v>
      </c>
      <c r="AE35422" s="10" t="s">
        <v>52849</v>
      </c>
      <c r="AF35422" s="10" t="s">
        <v>744</v>
      </c>
    </row>
    <row r="35423" spans="30:32" x14ac:dyDescent="0.2">
      <c r="AD35423" s="11" t="s">
        <v>52850</v>
      </c>
      <c r="AE35423" s="10" t="s">
        <v>21212</v>
      </c>
      <c r="AF35423" s="10" t="s">
        <v>744</v>
      </c>
    </row>
    <row r="35424" spans="30:32" x14ac:dyDescent="0.2">
      <c r="AD35424" s="11" t="s">
        <v>52851</v>
      </c>
      <c r="AE35424" s="10" t="s">
        <v>52852</v>
      </c>
      <c r="AF35424" s="10" t="s">
        <v>744</v>
      </c>
    </row>
    <row r="35425" spans="30:32" x14ac:dyDescent="0.2">
      <c r="AD35425" s="11" t="s">
        <v>52853</v>
      </c>
      <c r="AE35425" s="10" t="s">
        <v>4924</v>
      </c>
      <c r="AF35425" s="10" t="s">
        <v>744</v>
      </c>
    </row>
    <row r="35426" spans="30:32" x14ac:dyDescent="0.2">
      <c r="AD35426" s="11" t="s">
        <v>52854</v>
      </c>
      <c r="AE35426" s="10" t="s">
        <v>27060</v>
      </c>
      <c r="AF35426" s="10" t="s">
        <v>744</v>
      </c>
    </row>
    <row r="35427" spans="30:32" x14ac:dyDescent="0.2">
      <c r="AD35427" s="11" t="s">
        <v>52855</v>
      </c>
      <c r="AE35427" s="10" t="s">
        <v>1830</v>
      </c>
      <c r="AF35427" s="10" t="s">
        <v>744</v>
      </c>
    </row>
    <row r="35428" spans="30:32" x14ac:dyDescent="0.2">
      <c r="AD35428" s="11" t="s">
        <v>52856</v>
      </c>
      <c r="AE35428" s="10" t="s">
        <v>5249</v>
      </c>
      <c r="AF35428" s="10" t="s">
        <v>744</v>
      </c>
    </row>
    <row r="35429" spans="30:32" x14ac:dyDescent="0.2">
      <c r="AD35429" s="11" t="s">
        <v>52857</v>
      </c>
      <c r="AE35429" s="10" t="s">
        <v>2376</v>
      </c>
      <c r="AF35429" s="10" t="s">
        <v>744</v>
      </c>
    </row>
    <row r="35430" spans="30:32" x14ac:dyDescent="0.2">
      <c r="AD35430" s="11" t="s">
        <v>52858</v>
      </c>
      <c r="AE35430" s="10" t="s">
        <v>2376</v>
      </c>
      <c r="AF35430" s="10" t="s">
        <v>744</v>
      </c>
    </row>
    <row r="35431" spans="30:32" x14ac:dyDescent="0.2">
      <c r="AD35431" s="11" t="s">
        <v>52859</v>
      </c>
      <c r="AE35431" s="10" t="s">
        <v>2376</v>
      </c>
      <c r="AF35431" s="10" t="s">
        <v>744</v>
      </c>
    </row>
    <row r="35432" spans="30:32" x14ac:dyDescent="0.2">
      <c r="AD35432" s="11" t="s">
        <v>52860</v>
      </c>
      <c r="AE35432" s="10" t="s">
        <v>2376</v>
      </c>
      <c r="AF35432" s="10" t="s">
        <v>744</v>
      </c>
    </row>
    <row r="35433" spans="30:32" x14ac:dyDescent="0.2">
      <c r="AD35433" s="11" t="s">
        <v>52861</v>
      </c>
      <c r="AE35433" s="10" t="s">
        <v>2376</v>
      </c>
      <c r="AF35433" s="10" t="s">
        <v>744</v>
      </c>
    </row>
    <row r="35434" spans="30:32" x14ac:dyDescent="0.2">
      <c r="AD35434" s="11" t="s">
        <v>52862</v>
      </c>
      <c r="AE35434" s="10" t="s">
        <v>2376</v>
      </c>
      <c r="AF35434" s="10" t="s">
        <v>744</v>
      </c>
    </row>
    <row r="35435" spans="30:32" x14ac:dyDescent="0.2">
      <c r="AD35435" s="11" t="s">
        <v>52863</v>
      </c>
      <c r="AE35435" s="10" t="s">
        <v>2376</v>
      </c>
      <c r="AF35435" s="10" t="s">
        <v>744</v>
      </c>
    </row>
    <row r="35436" spans="30:32" x14ac:dyDescent="0.2">
      <c r="AD35436" s="11" t="s">
        <v>52864</v>
      </c>
      <c r="AE35436" s="10" t="s">
        <v>2376</v>
      </c>
      <c r="AF35436" s="10" t="s">
        <v>744</v>
      </c>
    </row>
    <row r="35437" spans="30:32" x14ac:dyDescent="0.2">
      <c r="AD35437" s="11" t="s">
        <v>52865</v>
      </c>
      <c r="AE35437" s="10" t="s">
        <v>2376</v>
      </c>
      <c r="AF35437" s="10" t="s">
        <v>744</v>
      </c>
    </row>
    <row r="35438" spans="30:32" x14ac:dyDescent="0.2">
      <c r="AD35438" s="11" t="s">
        <v>52866</v>
      </c>
      <c r="AE35438" s="10" t="s">
        <v>2376</v>
      </c>
      <c r="AF35438" s="10" t="s">
        <v>744</v>
      </c>
    </row>
    <row r="35439" spans="30:32" x14ac:dyDescent="0.2">
      <c r="AD35439" s="11" t="s">
        <v>52867</v>
      </c>
      <c r="AE35439" s="10" t="s">
        <v>2376</v>
      </c>
      <c r="AF35439" s="10" t="s">
        <v>744</v>
      </c>
    </row>
    <row r="35440" spans="30:32" x14ac:dyDescent="0.2">
      <c r="AD35440" s="11" t="s">
        <v>52868</v>
      </c>
      <c r="AE35440" s="10" t="s">
        <v>2376</v>
      </c>
      <c r="AF35440" s="10" t="s">
        <v>744</v>
      </c>
    </row>
    <row r="35441" spans="30:32" x14ac:dyDescent="0.2">
      <c r="AD35441" s="11" t="s">
        <v>52869</v>
      </c>
      <c r="AE35441" s="10" t="s">
        <v>2376</v>
      </c>
      <c r="AF35441" s="10" t="s">
        <v>744</v>
      </c>
    </row>
    <row r="35442" spans="30:32" x14ac:dyDescent="0.2">
      <c r="AD35442" s="11" t="s">
        <v>52870</v>
      </c>
      <c r="AE35442" s="10" t="s">
        <v>2376</v>
      </c>
      <c r="AF35442" s="10" t="s">
        <v>744</v>
      </c>
    </row>
    <row r="35443" spans="30:32" x14ac:dyDescent="0.2">
      <c r="AD35443" s="11" t="s">
        <v>52871</v>
      </c>
      <c r="AE35443" s="10" t="s">
        <v>2376</v>
      </c>
      <c r="AF35443" s="10" t="s">
        <v>744</v>
      </c>
    </row>
    <row r="35444" spans="30:32" x14ac:dyDescent="0.2">
      <c r="AD35444" s="11" t="s">
        <v>52872</v>
      </c>
      <c r="AE35444" s="10" t="s">
        <v>2376</v>
      </c>
      <c r="AF35444" s="10" t="s">
        <v>744</v>
      </c>
    </row>
    <row r="35445" spans="30:32" x14ac:dyDescent="0.2">
      <c r="AD35445" s="11" t="s">
        <v>52873</v>
      </c>
      <c r="AE35445" s="10" t="s">
        <v>2376</v>
      </c>
      <c r="AF35445" s="10" t="s">
        <v>744</v>
      </c>
    </row>
    <row r="35446" spans="30:32" x14ac:dyDescent="0.2">
      <c r="AD35446" s="11" t="s">
        <v>52874</v>
      </c>
      <c r="AE35446" s="10" t="s">
        <v>2376</v>
      </c>
      <c r="AF35446" s="10" t="s">
        <v>744</v>
      </c>
    </row>
    <row r="35447" spans="30:32" x14ac:dyDescent="0.2">
      <c r="AD35447" s="11" t="s">
        <v>52875</v>
      </c>
      <c r="AE35447" s="10" t="s">
        <v>2376</v>
      </c>
      <c r="AF35447" s="10" t="s">
        <v>744</v>
      </c>
    </row>
    <row r="35448" spans="30:32" x14ac:dyDescent="0.2">
      <c r="AD35448" s="11" t="s">
        <v>52876</v>
      </c>
      <c r="AE35448" s="10" t="s">
        <v>2376</v>
      </c>
      <c r="AF35448" s="10" t="s">
        <v>744</v>
      </c>
    </row>
    <row r="35449" spans="30:32" x14ac:dyDescent="0.2">
      <c r="AD35449" s="11" t="s">
        <v>52877</v>
      </c>
      <c r="AE35449" s="10" t="s">
        <v>2376</v>
      </c>
      <c r="AF35449" s="10" t="s">
        <v>744</v>
      </c>
    </row>
    <row r="35450" spans="30:32" x14ac:dyDescent="0.2">
      <c r="AD35450" s="11" t="s">
        <v>52878</v>
      </c>
      <c r="AE35450" s="10" t="s">
        <v>2376</v>
      </c>
      <c r="AF35450" s="10" t="s">
        <v>744</v>
      </c>
    </row>
    <row r="35451" spans="30:32" x14ac:dyDescent="0.2">
      <c r="AD35451" s="11" t="s">
        <v>52879</v>
      </c>
      <c r="AE35451" s="10" t="s">
        <v>2376</v>
      </c>
      <c r="AF35451" s="10" t="s">
        <v>744</v>
      </c>
    </row>
    <row r="35452" spans="30:32" x14ac:dyDescent="0.2">
      <c r="AD35452" s="11" t="s">
        <v>52880</v>
      </c>
      <c r="AE35452" s="10" t="s">
        <v>2376</v>
      </c>
      <c r="AF35452" s="10" t="s">
        <v>744</v>
      </c>
    </row>
    <row r="35453" spans="30:32" x14ac:dyDescent="0.2">
      <c r="AD35453" s="11" t="s">
        <v>52881</v>
      </c>
      <c r="AE35453" s="10" t="s">
        <v>2376</v>
      </c>
      <c r="AF35453" s="10" t="s">
        <v>744</v>
      </c>
    </row>
    <row r="35454" spans="30:32" x14ac:dyDescent="0.2">
      <c r="AD35454" s="11" t="s">
        <v>52882</v>
      </c>
      <c r="AE35454" s="10" t="s">
        <v>2376</v>
      </c>
      <c r="AF35454" s="10" t="s">
        <v>744</v>
      </c>
    </row>
    <row r="35455" spans="30:32" x14ac:dyDescent="0.2">
      <c r="AD35455" s="11" t="s">
        <v>52883</v>
      </c>
      <c r="AE35455" s="10" t="s">
        <v>2376</v>
      </c>
      <c r="AF35455" s="10" t="s">
        <v>744</v>
      </c>
    </row>
    <row r="35456" spans="30:32" x14ac:dyDescent="0.2">
      <c r="AD35456" s="11" t="s">
        <v>52884</v>
      </c>
      <c r="AE35456" s="10" t="s">
        <v>2376</v>
      </c>
      <c r="AF35456" s="10" t="s">
        <v>744</v>
      </c>
    </row>
    <row r="35457" spans="30:32" x14ac:dyDescent="0.2">
      <c r="AD35457" s="11" t="s">
        <v>52885</v>
      </c>
      <c r="AE35457" s="10" t="s">
        <v>2376</v>
      </c>
      <c r="AF35457" s="10" t="s">
        <v>744</v>
      </c>
    </row>
    <row r="35458" spans="30:32" x14ac:dyDescent="0.2">
      <c r="AD35458" s="11" t="s">
        <v>52886</v>
      </c>
      <c r="AE35458" s="10" t="s">
        <v>2376</v>
      </c>
      <c r="AF35458" s="10" t="s">
        <v>744</v>
      </c>
    </row>
    <row r="35459" spans="30:32" x14ac:dyDescent="0.2">
      <c r="AD35459" s="11" t="s">
        <v>52887</v>
      </c>
      <c r="AE35459" s="10" t="s">
        <v>2376</v>
      </c>
      <c r="AF35459" s="10" t="s">
        <v>744</v>
      </c>
    </row>
    <row r="35460" spans="30:32" x14ac:dyDescent="0.2">
      <c r="AD35460" s="11" t="s">
        <v>52888</v>
      </c>
      <c r="AE35460" s="10" t="s">
        <v>2376</v>
      </c>
      <c r="AF35460" s="10" t="s">
        <v>744</v>
      </c>
    </row>
    <row r="35461" spans="30:32" x14ac:dyDescent="0.2">
      <c r="AD35461" s="11" t="s">
        <v>52889</v>
      </c>
      <c r="AE35461" s="10" t="s">
        <v>2376</v>
      </c>
      <c r="AF35461" s="10" t="s">
        <v>744</v>
      </c>
    </row>
    <row r="35462" spans="30:32" x14ac:dyDescent="0.2">
      <c r="AD35462" s="11" t="s">
        <v>52890</v>
      </c>
      <c r="AE35462" s="10" t="s">
        <v>2376</v>
      </c>
      <c r="AF35462" s="10" t="s">
        <v>744</v>
      </c>
    </row>
    <row r="35463" spans="30:32" x14ac:dyDescent="0.2">
      <c r="AD35463" s="11" t="s">
        <v>52891</v>
      </c>
      <c r="AE35463" s="10" t="s">
        <v>2376</v>
      </c>
      <c r="AF35463" s="10" t="s">
        <v>744</v>
      </c>
    </row>
    <row r="35464" spans="30:32" x14ac:dyDescent="0.2">
      <c r="AD35464" s="11" t="s">
        <v>52892</v>
      </c>
      <c r="AE35464" s="10" t="s">
        <v>7610</v>
      </c>
      <c r="AF35464" s="10" t="s">
        <v>744</v>
      </c>
    </row>
    <row r="35465" spans="30:32" x14ac:dyDescent="0.2">
      <c r="AD35465" s="11" t="s">
        <v>52893</v>
      </c>
      <c r="AE35465" s="10" t="s">
        <v>52894</v>
      </c>
      <c r="AF35465" s="10" t="s">
        <v>744</v>
      </c>
    </row>
    <row r="35466" spans="30:32" x14ac:dyDescent="0.2">
      <c r="AD35466" s="11" t="s">
        <v>52895</v>
      </c>
      <c r="AE35466" s="10" t="s">
        <v>52896</v>
      </c>
      <c r="AF35466" s="10" t="s">
        <v>744</v>
      </c>
    </row>
    <row r="35467" spans="30:32" x14ac:dyDescent="0.2">
      <c r="AD35467" s="11" t="s">
        <v>52897</v>
      </c>
      <c r="AE35467" s="10" t="s">
        <v>52898</v>
      </c>
      <c r="AF35467" s="10" t="s">
        <v>744</v>
      </c>
    </row>
    <row r="35468" spans="30:32" x14ac:dyDescent="0.2">
      <c r="AD35468" s="11" t="s">
        <v>52899</v>
      </c>
      <c r="AE35468" s="10" t="s">
        <v>52898</v>
      </c>
      <c r="AF35468" s="10" t="s">
        <v>744</v>
      </c>
    </row>
    <row r="35469" spans="30:32" x14ac:dyDescent="0.2">
      <c r="AD35469" s="11" t="s">
        <v>52900</v>
      </c>
      <c r="AE35469" s="10" t="s">
        <v>5223</v>
      </c>
      <c r="AF35469" s="10" t="s">
        <v>744</v>
      </c>
    </row>
    <row r="35470" spans="30:32" x14ac:dyDescent="0.2">
      <c r="AD35470" s="11" t="s">
        <v>52901</v>
      </c>
      <c r="AE35470" s="10" t="s">
        <v>7618</v>
      </c>
      <c r="AF35470" s="10" t="s">
        <v>744</v>
      </c>
    </row>
    <row r="35471" spans="30:32" x14ac:dyDescent="0.2">
      <c r="AD35471" s="11" t="s">
        <v>52902</v>
      </c>
      <c r="AE35471" s="10" t="s">
        <v>52903</v>
      </c>
      <c r="AF35471" s="10" t="s">
        <v>744</v>
      </c>
    </row>
    <row r="35472" spans="30:32" x14ac:dyDescent="0.2">
      <c r="AD35472" s="11" t="s">
        <v>52904</v>
      </c>
      <c r="AE35472" s="10" t="s">
        <v>52905</v>
      </c>
      <c r="AF35472" s="10" t="s">
        <v>744</v>
      </c>
    </row>
    <row r="35473" spans="30:32" x14ac:dyDescent="0.2">
      <c r="AD35473" s="11" t="s">
        <v>52906</v>
      </c>
      <c r="AE35473" s="10" t="s">
        <v>4094</v>
      </c>
      <c r="AF35473" s="10" t="s">
        <v>744</v>
      </c>
    </row>
    <row r="35474" spans="30:32" x14ac:dyDescent="0.2">
      <c r="AD35474" s="11" t="s">
        <v>52907</v>
      </c>
      <c r="AE35474" s="10" t="s">
        <v>52908</v>
      </c>
      <c r="AF35474" s="10" t="s">
        <v>744</v>
      </c>
    </row>
    <row r="35475" spans="30:32" x14ac:dyDescent="0.2">
      <c r="AD35475" s="11" t="s">
        <v>52909</v>
      </c>
      <c r="AE35475" s="10" t="s">
        <v>21249</v>
      </c>
      <c r="AF35475" s="10" t="s">
        <v>744</v>
      </c>
    </row>
    <row r="35476" spans="30:32" x14ac:dyDescent="0.2">
      <c r="AD35476" s="11" t="s">
        <v>52910</v>
      </c>
      <c r="AE35476" s="10" t="s">
        <v>22524</v>
      </c>
      <c r="AF35476" s="10" t="s">
        <v>744</v>
      </c>
    </row>
    <row r="35477" spans="30:32" x14ac:dyDescent="0.2">
      <c r="AD35477" s="11" t="s">
        <v>52911</v>
      </c>
      <c r="AE35477" s="10" t="s">
        <v>1804</v>
      </c>
      <c r="AF35477" s="10" t="s">
        <v>744</v>
      </c>
    </row>
    <row r="35478" spans="30:32" x14ac:dyDescent="0.2">
      <c r="AD35478" s="11" t="s">
        <v>52912</v>
      </c>
      <c r="AE35478" s="10" t="s">
        <v>5131</v>
      </c>
      <c r="AF35478" s="10" t="s">
        <v>744</v>
      </c>
    </row>
    <row r="35479" spans="30:32" x14ac:dyDescent="0.2">
      <c r="AD35479" s="11" t="s">
        <v>52913</v>
      </c>
      <c r="AE35479" s="10" t="s">
        <v>1804</v>
      </c>
      <c r="AF35479" s="10" t="s">
        <v>744</v>
      </c>
    </row>
    <row r="35480" spans="30:32" x14ac:dyDescent="0.2">
      <c r="AD35480" s="11" t="s">
        <v>52914</v>
      </c>
      <c r="AE35480" s="10" t="s">
        <v>1804</v>
      </c>
      <c r="AF35480" s="10" t="s">
        <v>744</v>
      </c>
    </row>
    <row r="35481" spans="30:32" x14ac:dyDescent="0.2">
      <c r="AD35481" s="11" t="s">
        <v>52915</v>
      </c>
      <c r="AE35481" s="10" t="s">
        <v>52916</v>
      </c>
      <c r="AF35481" s="10" t="s">
        <v>744</v>
      </c>
    </row>
    <row r="35482" spans="30:32" x14ac:dyDescent="0.2">
      <c r="AD35482" s="11" t="s">
        <v>52917</v>
      </c>
      <c r="AE35482" s="10" t="s">
        <v>52918</v>
      </c>
      <c r="AF35482" s="10" t="s">
        <v>744</v>
      </c>
    </row>
    <row r="35483" spans="30:32" x14ac:dyDescent="0.2">
      <c r="AD35483" s="11" t="s">
        <v>52919</v>
      </c>
      <c r="AE35483" s="10" t="s">
        <v>52920</v>
      </c>
      <c r="AF35483" s="10" t="s">
        <v>744</v>
      </c>
    </row>
    <row r="35484" spans="30:32" x14ac:dyDescent="0.2">
      <c r="AD35484" s="11" t="s">
        <v>52921</v>
      </c>
      <c r="AE35484" s="10" t="s">
        <v>9379</v>
      </c>
      <c r="AF35484" s="10" t="s">
        <v>744</v>
      </c>
    </row>
    <row r="35485" spans="30:32" x14ac:dyDescent="0.2">
      <c r="AD35485" s="11" t="s">
        <v>52922</v>
      </c>
      <c r="AE35485" s="10" t="s">
        <v>52923</v>
      </c>
      <c r="AF35485" s="10" t="s">
        <v>744</v>
      </c>
    </row>
    <row r="35486" spans="30:32" x14ac:dyDescent="0.2">
      <c r="AD35486" s="11" t="s">
        <v>52924</v>
      </c>
      <c r="AE35486" s="10" t="s">
        <v>1182</v>
      </c>
      <c r="AF35486" s="10" t="s">
        <v>744</v>
      </c>
    </row>
    <row r="35487" spans="30:32" x14ac:dyDescent="0.2">
      <c r="AD35487" s="11" t="s">
        <v>52925</v>
      </c>
      <c r="AE35487" s="10" t="s">
        <v>52926</v>
      </c>
      <c r="AF35487" s="10" t="s">
        <v>744</v>
      </c>
    </row>
    <row r="35488" spans="30:32" x14ac:dyDescent="0.2">
      <c r="AD35488" s="11" t="s">
        <v>52927</v>
      </c>
      <c r="AE35488" s="10" t="s">
        <v>52928</v>
      </c>
      <c r="AF35488" s="10" t="s">
        <v>744</v>
      </c>
    </row>
    <row r="35489" spans="30:32" x14ac:dyDescent="0.2">
      <c r="AD35489" s="11" t="s">
        <v>52929</v>
      </c>
      <c r="AE35489" s="10" t="s">
        <v>52930</v>
      </c>
      <c r="AF35489" s="10" t="s">
        <v>744</v>
      </c>
    </row>
    <row r="35490" spans="30:32" x14ac:dyDescent="0.2">
      <c r="AD35490" s="11" t="s">
        <v>52931</v>
      </c>
      <c r="AE35490" s="10" t="s">
        <v>52930</v>
      </c>
      <c r="AF35490" s="10" t="s">
        <v>744</v>
      </c>
    </row>
    <row r="35491" spans="30:32" x14ac:dyDescent="0.2">
      <c r="AD35491" s="11" t="s">
        <v>52932</v>
      </c>
      <c r="AE35491" s="10" t="s">
        <v>10638</v>
      </c>
      <c r="AF35491" s="10" t="s">
        <v>744</v>
      </c>
    </row>
    <row r="35492" spans="30:32" x14ac:dyDescent="0.2">
      <c r="AD35492" s="11" t="s">
        <v>52933</v>
      </c>
      <c r="AE35492" s="10" t="s">
        <v>21283</v>
      </c>
      <c r="AF35492" s="10" t="s">
        <v>744</v>
      </c>
    </row>
    <row r="35493" spans="30:32" x14ac:dyDescent="0.2">
      <c r="AD35493" s="11" t="s">
        <v>52934</v>
      </c>
      <c r="AE35493" s="10" t="s">
        <v>1822</v>
      </c>
      <c r="AF35493" s="10" t="s">
        <v>744</v>
      </c>
    </row>
    <row r="35494" spans="30:32" x14ac:dyDescent="0.2">
      <c r="AD35494" s="11" t="s">
        <v>52935</v>
      </c>
      <c r="AE35494" s="10" t="s">
        <v>52936</v>
      </c>
      <c r="AF35494" s="10" t="s">
        <v>744</v>
      </c>
    </row>
    <row r="35495" spans="30:32" x14ac:dyDescent="0.2">
      <c r="AD35495" s="11" t="s">
        <v>52937</v>
      </c>
      <c r="AE35495" s="10" t="s">
        <v>52938</v>
      </c>
      <c r="AF35495" s="10" t="s">
        <v>744</v>
      </c>
    </row>
    <row r="35496" spans="30:32" x14ac:dyDescent="0.2">
      <c r="AD35496" s="11" t="s">
        <v>52939</v>
      </c>
      <c r="AE35496" s="10" t="s">
        <v>1142</v>
      </c>
      <c r="AF35496" s="10" t="s">
        <v>744</v>
      </c>
    </row>
    <row r="35497" spans="30:32" x14ac:dyDescent="0.2">
      <c r="AD35497" s="11" t="s">
        <v>52940</v>
      </c>
      <c r="AE35497" s="10" t="s">
        <v>52941</v>
      </c>
      <c r="AF35497" s="10" t="s">
        <v>744</v>
      </c>
    </row>
    <row r="35498" spans="30:32" x14ac:dyDescent="0.2">
      <c r="AD35498" s="11" t="s">
        <v>52942</v>
      </c>
      <c r="AE35498" s="10" t="s">
        <v>52941</v>
      </c>
      <c r="AF35498" s="10" t="s">
        <v>744</v>
      </c>
    </row>
    <row r="35499" spans="30:32" x14ac:dyDescent="0.2">
      <c r="AD35499" s="11" t="s">
        <v>52943</v>
      </c>
      <c r="AE35499" s="10" t="s">
        <v>52941</v>
      </c>
      <c r="AF35499" s="10" t="s">
        <v>744</v>
      </c>
    </row>
    <row r="35500" spans="30:32" x14ac:dyDescent="0.2">
      <c r="AD35500" s="11" t="s">
        <v>52944</v>
      </c>
      <c r="AE35500" s="10" t="s">
        <v>52941</v>
      </c>
      <c r="AF35500" s="10" t="s">
        <v>744</v>
      </c>
    </row>
    <row r="35501" spans="30:32" x14ac:dyDescent="0.2">
      <c r="AD35501" s="11" t="s">
        <v>52945</v>
      </c>
      <c r="AE35501" s="10" t="s">
        <v>52941</v>
      </c>
      <c r="AF35501" s="10" t="s">
        <v>744</v>
      </c>
    </row>
    <row r="35502" spans="30:32" x14ac:dyDescent="0.2">
      <c r="AD35502" s="11" t="s">
        <v>52946</v>
      </c>
      <c r="AE35502" s="10" t="s">
        <v>52941</v>
      </c>
      <c r="AF35502" s="10" t="s">
        <v>744</v>
      </c>
    </row>
    <row r="35503" spans="30:32" x14ac:dyDescent="0.2">
      <c r="AD35503" s="11" t="s">
        <v>52947</v>
      </c>
      <c r="AE35503" s="10" t="s">
        <v>52941</v>
      </c>
      <c r="AF35503" s="10" t="s">
        <v>744</v>
      </c>
    </row>
    <row r="35504" spans="30:32" x14ac:dyDescent="0.2">
      <c r="AD35504" s="11" t="s">
        <v>52948</v>
      </c>
      <c r="AE35504" s="10" t="s">
        <v>52941</v>
      </c>
      <c r="AF35504" s="10" t="s">
        <v>744</v>
      </c>
    </row>
    <row r="35505" spans="30:32" x14ac:dyDescent="0.2">
      <c r="AD35505" s="11" t="s">
        <v>52949</v>
      </c>
      <c r="AE35505" s="10" t="s">
        <v>52941</v>
      </c>
      <c r="AF35505" s="10" t="s">
        <v>744</v>
      </c>
    </row>
    <row r="35506" spans="30:32" x14ac:dyDescent="0.2">
      <c r="AD35506" s="11" t="s">
        <v>52950</v>
      </c>
      <c r="AE35506" s="10" t="s">
        <v>52941</v>
      </c>
      <c r="AF35506" s="10" t="s">
        <v>744</v>
      </c>
    </row>
    <row r="35507" spans="30:32" x14ac:dyDescent="0.2">
      <c r="AD35507" s="11" t="s">
        <v>52951</v>
      </c>
      <c r="AE35507" s="10" t="s">
        <v>52941</v>
      </c>
      <c r="AF35507" s="10" t="s">
        <v>744</v>
      </c>
    </row>
    <row r="35508" spans="30:32" x14ac:dyDescent="0.2">
      <c r="AD35508" s="11" t="s">
        <v>52952</v>
      </c>
      <c r="AE35508" s="10" t="s">
        <v>52941</v>
      </c>
      <c r="AF35508" s="10" t="s">
        <v>744</v>
      </c>
    </row>
    <row r="35509" spans="30:32" x14ac:dyDescent="0.2">
      <c r="AD35509" s="11" t="s">
        <v>52953</v>
      </c>
      <c r="AE35509" s="10" t="s">
        <v>52941</v>
      </c>
      <c r="AF35509" s="10" t="s">
        <v>744</v>
      </c>
    </row>
    <row r="35510" spans="30:32" x14ac:dyDescent="0.2">
      <c r="AD35510" s="11" t="s">
        <v>52954</v>
      </c>
      <c r="AE35510" s="10" t="s">
        <v>52941</v>
      </c>
      <c r="AF35510" s="10" t="s">
        <v>744</v>
      </c>
    </row>
    <row r="35511" spans="30:32" x14ac:dyDescent="0.2">
      <c r="AD35511" s="11" t="s">
        <v>52955</v>
      </c>
      <c r="AE35511" s="10" t="s">
        <v>52941</v>
      </c>
      <c r="AF35511" s="10" t="s">
        <v>744</v>
      </c>
    </row>
    <row r="35512" spans="30:32" x14ac:dyDescent="0.2">
      <c r="AD35512" s="11" t="s">
        <v>52956</v>
      </c>
      <c r="AE35512" s="10" t="s">
        <v>52941</v>
      </c>
      <c r="AF35512" s="10" t="s">
        <v>744</v>
      </c>
    </row>
    <row r="35513" spans="30:32" x14ac:dyDescent="0.2">
      <c r="AD35513" s="11" t="s">
        <v>52957</v>
      </c>
      <c r="AE35513" s="10" t="s">
        <v>52941</v>
      </c>
      <c r="AF35513" s="10" t="s">
        <v>744</v>
      </c>
    </row>
    <row r="35514" spans="30:32" x14ac:dyDescent="0.2">
      <c r="AD35514" s="11" t="s">
        <v>52958</v>
      </c>
      <c r="AE35514" s="10" t="s">
        <v>52941</v>
      </c>
      <c r="AF35514" s="10" t="s">
        <v>744</v>
      </c>
    </row>
    <row r="35515" spans="30:32" x14ac:dyDescent="0.2">
      <c r="AD35515" s="11" t="s">
        <v>52959</v>
      </c>
      <c r="AE35515" s="10" t="s">
        <v>52941</v>
      </c>
      <c r="AF35515" s="10" t="s">
        <v>744</v>
      </c>
    </row>
    <row r="35516" spans="30:32" x14ac:dyDescent="0.2">
      <c r="AD35516" s="11" t="s">
        <v>52960</v>
      </c>
      <c r="AE35516" s="10" t="s">
        <v>52941</v>
      </c>
      <c r="AF35516" s="10" t="s">
        <v>744</v>
      </c>
    </row>
    <row r="35517" spans="30:32" x14ac:dyDescent="0.2">
      <c r="AD35517" s="11" t="s">
        <v>52961</v>
      </c>
      <c r="AE35517" s="10" t="s">
        <v>52941</v>
      </c>
      <c r="AF35517" s="10" t="s">
        <v>744</v>
      </c>
    </row>
    <row r="35518" spans="30:32" x14ac:dyDescent="0.2">
      <c r="AD35518" s="11" t="s">
        <v>52962</v>
      </c>
      <c r="AE35518" s="10" t="s">
        <v>52941</v>
      </c>
      <c r="AF35518" s="10" t="s">
        <v>744</v>
      </c>
    </row>
    <row r="35519" spans="30:32" x14ac:dyDescent="0.2">
      <c r="AD35519" s="11" t="s">
        <v>52963</v>
      </c>
      <c r="AE35519" s="10" t="s">
        <v>52941</v>
      </c>
      <c r="AF35519" s="10" t="s">
        <v>744</v>
      </c>
    </row>
    <row r="35520" spans="30:32" x14ac:dyDescent="0.2">
      <c r="AD35520" s="11" t="s">
        <v>52964</v>
      </c>
      <c r="AE35520" s="10" t="s">
        <v>52941</v>
      </c>
      <c r="AF35520" s="10" t="s">
        <v>744</v>
      </c>
    </row>
    <row r="35521" spans="30:32" x14ac:dyDescent="0.2">
      <c r="AD35521" s="11" t="s">
        <v>52965</v>
      </c>
      <c r="AE35521" s="10" t="s">
        <v>52941</v>
      </c>
      <c r="AF35521" s="10" t="s">
        <v>744</v>
      </c>
    </row>
    <row r="35522" spans="30:32" x14ac:dyDescent="0.2">
      <c r="AD35522" s="11" t="s">
        <v>52966</v>
      </c>
      <c r="AE35522" s="10" t="s">
        <v>52941</v>
      </c>
      <c r="AF35522" s="10" t="s">
        <v>744</v>
      </c>
    </row>
    <row r="35523" spans="30:32" x14ac:dyDescent="0.2">
      <c r="AD35523" s="11" t="s">
        <v>52967</v>
      </c>
      <c r="AE35523" s="10" t="s">
        <v>52941</v>
      </c>
      <c r="AF35523" s="10" t="s">
        <v>744</v>
      </c>
    </row>
    <row r="35524" spans="30:32" x14ac:dyDescent="0.2">
      <c r="AD35524" s="11" t="s">
        <v>52968</v>
      </c>
      <c r="AE35524" s="10" t="s">
        <v>52941</v>
      </c>
      <c r="AF35524" s="10" t="s">
        <v>744</v>
      </c>
    </row>
    <row r="35525" spans="30:32" x14ac:dyDescent="0.2">
      <c r="AD35525" s="11" t="s">
        <v>52969</v>
      </c>
      <c r="AE35525" s="10" t="s">
        <v>52941</v>
      </c>
      <c r="AF35525" s="10" t="s">
        <v>744</v>
      </c>
    </row>
    <row r="35526" spans="30:32" x14ac:dyDescent="0.2">
      <c r="AD35526" s="11" t="s">
        <v>52970</v>
      </c>
      <c r="AE35526" s="10" t="s">
        <v>52941</v>
      </c>
      <c r="AF35526" s="10" t="s">
        <v>744</v>
      </c>
    </row>
    <row r="35527" spans="30:32" x14ac:dyDescent="0.2">
      <c r="AD35527" s="11" t="s">
        <v>52971</v>
      </c>
      <c r="AE35527" s="10" t="s">
        <v>2605</v>
      </c>
      <c r="AF35527" s="10" t="s">
        <v>744</v>
      </c>
    </row>
    <row r="35528" spans="30:32" x14ac:dyDescent="0.2">
      <c r="AD35528" s="11" t="s">
        <v>52972</v>
      </c>
      <c r="AE35528" s="10" t="s">
        <v>52941</v>
      </c>
      <c r="AF35528" s="10" t="s">
        <v>744</v>
      </c>
    </row>
    <row r="35529" spans="30:32" x14ac:dyDescent="0.2">
      <c r="AD35529" s="11" t="s">
        <v>52973</v>
      </c>
      <c r="AE35529" s="10" t="s">
        <v>52941</v>
      </c>
      <c r="AF35529" s="10" t="s">
        <v>744</v>
      </c>
    </row>
    <row r="35530" spans="30:32" x14ac:dyDescent="0.2">
      <c r="AD35530" s="11" t="s">
        <v>52974</v>
      </c>
      <c r="AE35530" s="10" t="s">
        <v>52941</v>
      </c>
      <c r="AF35530" s="10" t="s">
        <v>744</v>
      </c>
    </row>
    <row r="35531" spans="30:32" x14ac:dyDescent="0.2">
      <c r="AD35531" s="11" t="s">
        <v>52975</v>
      </c>
      <c r="AE35531" s="10" t="s">
        <v>52941</v>
      </c>
      <c r="AF35531" s="10" t="s">
        <v>744</v>
      </c>
    </row>
    <row r="35532" spans="30:32" x14ac:dyDescent="0.2">
      <c r="AD35532" s="11" t="s">
        <v>52976</v>
      </c>
      <c r="AE35532" s="10" t="s">
        <v>52941</v>
      </c>
      <c r="AF35532" s="10" t="s">
        <v>744</v>
      </c>
    </row>
    <row r="35533" spans="30:32" x14ac:dyDescent="0.2">
      <c r="AD35533" s="11" t="s">
        <v>52977</v>
      </c>
      <c r="AE35533" s="10" t="s">
        <v>52941</v>
      </c>
      <c r="AF35533" s="10" t="s">
        <v>744</v>
      </c>
    </row>
    <row r="35534" spans="30:32" x14ac:dyDescent="0.2">
      <c r="AD35534" s="11" t="s">
        <v>52978</v>
      </c>
      <c r="AE35534" s="10" t="s">
        <v>52941</v>
      </c>
      <c r="AF35534" s="10" t="s">
        <v>744</v>
      </c>
    </row>
    <row r="35535" spans="30:32" x14ac:dyDescent="0.2">
      <c r="AD35535" s="11" t="s">
        <v>52979</v>
      </c>
      <c r="AE35535" s="10" t="s">
        <v>52941</v>
      </c>
      <c r="AF35535" s="10" t="s">
        <v>744</v>
      </c>
    </row>
    <row r="35536" spans="30:32" x14ac:dyDescent="0.2">
      <c r="AD35536" s="11" t="s">
        <v>52980</v>
      </c>
      <c r="AE35536" s="10" t="s">
        <v>52941</v>
      </c>
      <c r="AF35536" s="10" t="s">
        <v>744</v>
      </c>
    </row>
    <row r="35537" spans="30:32" x14ac:dyDescent="0.2">
      <c r="AD35537" s="11" t="s">
        <v>52981</v>
      </c>
      <c r="AE35537" s="10" t="s">
        <v>52941</v>
      </c>
      <c r="AF35537" s="10" t="s">
        <v>744</v>
      </c>
    </row>
    <row r="35538" spans="30:32" x14ac:dyDescent="0.2">
      <c r="AD35538" s="11" t="s">
        <v>52982</v>
      </c>
      <c r="AE35538" s="10" t="s">
        <v>52941</v>
      </c>
      <c r="AF35538" s="10" t="s">
        <v>744</v>
      </c>
    </row>
    <row r="35539" spans="30:32" x14ac:dyDescent="0.2">
      <c r="AD35539" s="11" t="s">
        <v>52983</v>
      </c>
      <c r="AE35539" s="10" t="s">
        <v>10657</v>
      </c>
      <c r="AF35539" s="10" t="s">
        <v>744</v>
      </c>
    </row>
    <row r="35540" spans="30:32" x14ac:dyDescent="0.2">
      <c r="AD35540" s="11" t="s">
        <v>52984</v>
      </c>
      <c r="AE35540" s="10" t="s">
        <v>52985</v>
      </c>
      <c r="AF35540" s="10" t="s">
        <v>744</v>
      </c>
    </row>
    <row r="35541" spans="30:32" x14ac:dyDescent="0.2">
      <c r="AD35541" s="11" t="s">
        <v>52986</v>
      </c>
      <c r="AE35541" s="10" t="s">
        <v>52987</v>
      </c>
      <c r="AF35541" s="10" t="s">
        <v>744</v>
      </c>
    </row>
    <row r="35542" spans="30:32" x14ac:dyDescent="0.2">
      <c r="AD35542" s="11" t="s">
        <v>52988</v>
      </c>
      <c r="AE35542" s="10" t="s">
        <v>2408</v>
      </c>
      <c r="AF35542" s="10" t="s">
        <v>744</v>
      </c>
    </row>
    <row r="35543" spans="30:32" x14ac:dyDescent="0.2">
      <c r="AD35543" s="11" t="s">
        <v>52989</v>
      </c>
      <c r="AE35543" s="10" t="s">
        <v>32417</v>
      </c>
      <c r="AF35543" s="10" t="s">
        <v>744</v>
      </c>
    </row>
    <row r="35544" spans="30:32" x14ac:dyDescent="0.2">
      <c r="AD35544" s="11" t="s">
        <v>52990</v>
      </c>
      <c r="AE35544" s="10" t="s">
        <v>52991</v>
      </c>
      <c r="AF35544" s="10" t="s">
        <v>744</v>
      </c>
    </row>
    <row r="35545" spans="30:32" x14ac:dyDescent="0.2">
      <c r="AD35545" s="11" t="s">
        <v>52992</v>
      </c>
      <c r="AE35545" s="10" t="s">
        <v>2412</v>
      </c>
      <c r="AF35545" s="10" t="s">
        <v>744</v>
      </c>
    </row>
    <row r="35546" spans="30:32" x14ac:dyDescent="0.2">
      <c r="AD35546" s="11" t="s">
        <v>52993</v>
      </c>
      <c r="AE35546" s="10" t="s">
        <v>26529</v>
      </c>
      <c r="AF35546" s="10" t="s">
        <v>744</v>
      </c>
    </row>
    <row r="35547" spans="30:32" x14ac:dyDescent="0.2">
      <c r="AD35547" s="11" t="s">
        <v>52994</v>
      </c>
      <c r="AE35547" s="10" t="s">
        <v>52995</v>
      </c>
      <c r="AF35547" s="10" t="s">
        <v>744</v>
      </c>
    </row>
    <row r="35548" spans="30:32" x14ac:dyDescent="0.2">
      <c r="AD35548" s="11" t="s">
        <v>52996</v>
      </c>
      <c r="AE35548" s="10" t="s">
        <v>7687</v>
      </c>
      <c r="AF35548" s="10" t="s">
        <v>744</v>
      </c>
    </row>
    <row r="35549" spans="30:32" x14ac:dyDescent="0.2">
      <c r="AD35549" s="11" t="s">
        <v>52997</v>
      </c>
      <c r="AE35549" s="10" t="s">
        <v>52998</v>
      </c>
      <c r="AF35549" s="10" t="s">
        <v>744</v>
      </c>
    </row>
    <row r="35550" spans="30:32" x14ac:dyDescent="0.2">
      <c r="AD35550" s="11" t="s">
        <v>52999</v>
      </c>
      <c r="AE35550" s="10" t="s">
        <v>24796</v>
      </c>
      <c r="AF35550" s="10" t="s">
        <v>744</v>
      </c>
    </row>
    <row r="35551" spans="30:32" x14ac:dyDescent="0.2">
      <c r="AD35551" s="11" t="s">
        <v>53000</v>
      </c>
      <c r="AE35551" s="10" t="s">
        <v>53001</v>
      </c>
      <c r="AF35551" s="10" t="s">
        <v>744</v>
      </c>
    </row>
    <row r="35552" spans="30:32" x14ac:dyDescent="0.2">
      <c r="AD35552" s="11" t="s">
        <v>53002</v>
      </c>
      <c r="AE35552" s="10" t="s">
        <v>14846</v>
      </c>
      <c r="AF35552" s="10" t="s">
        <v>744</v>
      </c>
    </row>
    <row r="35553" spans="30:32" x14ac:dyDescent="0.2">
      <c r="AD35553" s="11" t="s">
        <v>53003</v>
      </c>
      <c r="AE35553" s="10" t="s">
        <v>53004</v>
      </c>
      <c r="AF35553" s="10" t="s">
        <v>744</v>
      </c>
    </row>
    <row r="35554" spans="30:32" x14ac:dyDescent="0.2">
      <c r="AD35554" s="11" t="s">
        <v>53005</v>
      </c>
      <c r="AE35554" s="10" t="s">
        <v>53006</v>
      </c>
      <c r="AF35554" s="10" t="s">
        <v>744</v>
      </c>
    </row>
    <row r="35555" spans="30:32" x14ac:dyDescent="0.2">
      <c r="AD35555" s="11" t="s">
        <v>53007</v>
      </c>
      <c r="AE35555" s="10" t="s">
        <v>53008</v>
      </c>
      <c r="AF35555" s="10" t="s">
        <v>744</v>
      </c>
    </row>
    <row r="35556" spans="30:32" x14ac:dyDescent="0.2">
      <c r="AD35556" s="11" t="s">
        <v>53009</v>
      </c>
      <c r="AE35556" s="10" t="s">
        <v>53010</v>
      </c>
      <c r="AF35556" s="10" t="s">
        <v>744</v>
      </c>
    </row>
    <row r="35557" spans="30:32" x14ac:dyDescent="0.2">
      <c r="AD35557" s="11" t="s">
        <v>53011</v>
      </c>
      <c r="AE35557" s="10" t="s">
        <v>53012</v>
      </c>
      <c r="AF35557" s="10" t="s">
        <v>744</v>
      </c>
    </row>
    <row r="35558" spans="30:32" x14ac:dyDescent="0.2">
      <c r="AD35558" s="11" t="s">
        <v>53013</v>
      </c>
      <c r="AE35558" s="10" t="s">
        <v>53014</v>
      </c>
      <c r="AF35558" s="10" t="s">
        <v>744</v>
      </c>
    </row>
    <row r="35559" spans="30:32" x14ac:dyDescent="0.2">
      <c r="AD35559" s="11" t="s">
        <v>53015</v>
      </c>
      <c r="AE35559" s="10" t="s">
        <v>53014</v>
      </c>
      <c r="AF35559" s="10" t="s">
        <v>744</v>
      </c>
    </row>
    <row r="35560" spans="30:32" x14ac:dyDescent="0.2">
      <c r="AD35560" s="11" t="s">
        <v>53016</v>
      </c>
      <c r="AE35560" s="10" t="s">
        <v>53017</v>
      </c>
      <c r="AF35560" s="10" t="s">
        <v>744</v>
      </c>
    </row>
    <row r="35561" spans="30:32" x14ac:dyDescent="0.2">
      <c r="AD35561" s="11" t="s">
        <v>53018</v>
      </c>
      <c r="AE35561" s="10" t="s">
        <v>53019</v>
      </c>
      <c r="AF35561" s="10" t="s">
        <v>744</v>
      </c>
    </row>
    <row r="35562" spans="30:32" x14ac:dyDescent="0.2">
      <c r="AD35562" s="11" t="s">
        <v>53020</v>
      </c>
      <c r="AE35562" s="10" t="s">
        <v>19929</v>
      </c>
      <c r="AF35562" s="10" t="s">
        <v>744</v>
      </c>
    </row>
    <row r="35563" spans="30:32" x14ac:dyDescent="0.2">
      <c r="AD35563" s="11" t="s">
        <v>53021</v>
      </c>
      <c r="AE35563" s="10" t="s">
        <v>53022</v>
      </c>
      <c r="AF35563" s="10" t="s">
        <v>744</v>
      </c>
    </row>
    <row r="35564" spans="30:32" x14ac:dyDescent="0.2">
      <c r="AD35564" s="11" t="s">
        <v>53023</v>
      </c>
      <c r="AE35564" s="10" t="s">
        <v>26560</v>
      </c>
      <c r="AF35564" s="10" t="s">
        <v>744</v>
      </c>
    </row>
    <row r="35565" spans="30:32" x14ac:dyDescent="0.2">
      <c r="AD35565" s="11" t="s">
        <v>53024</v>
      </c>
      <c r="AE35565" s="10" t="s">
        <v>53025</v>
      </c>
      <c r="AF35565" s="10" t="s">
        <v>744</v>
      </c>
    </row>
    <row r="35566" spans="30:32" x14ac:dyDescent="0.2">
      <c r="AD35566" s="11" t="s">
        <v>53026</v>
      </c>
      <c r="AE35566" s="10" t="s">
        <v>12311</v>
      </c>
      <c r="AF35566" s="10" t="s">
        <v>744</v>
      </c>
    </row>
    <row r="35567" spans="30:32" x14ac:dyDescent="0.2">
      <c r="AD35567" s="11" t="s">
        <v>53027</v>
      </c>
      <c r="AE35567" s="10" t="s">
        <v>53028</v>
      </c>
      <c r="AF35567" s="10" t="s">
        <v>744</v>
      </c>
    </row>
    <row r="35568" spans="30:32" x14ac:dyDescent="0.2">
      <c r="AD35568" s="11" t="s">
        <v>53029</v>
      </c>
      <c r="AE35568" s="10" t="s">
        <v>53030</v>
      </c>
      <c r="AF35568" s="10" t="s">
        <v>744</v>
      </c>
    </row>
    <row r="35569" spans="30:32" x14ac:dyDescent="0.2">
      <c r="AD35569" s="11" t="s">
        <v>53031</v>
      </c>
      <c r="AE35569" s="10" t="s">
        <v>53032</v>
      </c>
      <c r="AF35569" s="10" t="s">
        <v>744</v>
      </c>
    </row>
    <row r="35570" spans="30:32" x14ac:dyDescent="0.2">
      <c r="AD35570" s="11" t="s">
        <v>53033</v>
      </c>
      <c r="AE35570" s="10" t="s">
        <v>53032</v>
      </c>
      <c r="AF35570" s="10" t="s">
        <v>744</v>
      </c>
    </row>
    <row r="35571" spans="30:32" x14ac:dyDescent="0.2">
      <c r="AD35571" s="11" t="s">
        <v>53034</v>
      </c>
      <c r="AE35571" s="10" t="s">
        <v>7057</v>
      </c>
      <c r="AF35571" s="10" t="s">
        <v>744</v>
      </c>
    </row>
    <row r="35572" spans="30:32" x14ac:dyDescent="0.2">
      <c r="AD35572" s="11" t="s">
        <v>53035</v>
      </c>
      <c r="AE35572" s="10" t="s">
        <v>3139</v>
      </c>
      <c r="AF35572" s="10" t="s">
        <v>744</v>
      </c>
    </row>
    <row r="35573" spans="30:32" x14ac:dyDescent="0.2">
      <c r="AD35573" s="11" t="s">
        <v>53036</v>
      </c>
      <c r="AE35573" s="10" t="s">
        <v>53037</v>
      </c>
      <c r="AF35573" s="10" t="s">
        <v>744</v>
      </c>
    </row>
    <row r="35574" spans="30:32" x14ac:dyDescent="0.2">
      <c r="AD35574" s="11" t="s">
        <v>53038</v>
      </c>
      <c r="AE35574" s="10" t="s">
        <v>1059</v>
      </c>
      <c r="AF35574" s="10" t="s">
        <v>744</v>
      </c>
    </row>
    <row r="35575" spans="30:32" x14ac:dyDescent="0.2">
      <c r="AD35575" s="11" t="s">
        <v>53039</v>
      </c>
      <c r="AE35575" s="10" t="s">
        <v>24823</v>
      </c>
      <c r="AF35575" s="10" t="s">
        <v>744</v>
      </c>
    </row>
    <row r="35576" spans="30:32" x14ac:dyDescent="0.2">
      <c r="AD35576" s="11" t="s">
        <v>53040</v>
      </c>
      <c r="AE35576" s="10" t="s">
        <v>7727</v>
      </c>
      <c r="AF35576" s="10" t="s">
        <v>744</v>
      </c>
    </row>
    <row r="35577" spans="30:32" x14ac:dyDescent="0.2">
      <c r="AD35577" s="11" t="s">
        <v>53041</v>
      </c>
      <c r="AE35577" s="10" t="s">
        <v>53042</v>
      </c>
      <c r="AF35577" s="10" t="s">
        <v>744</v>
      </c>
    </row>
    <row r="35578" spans="30:32" x14ac:dyDescent="0.2">
      <c r="AD35578" s="11" t="s">
        <v>53043</v>
      </c>
      <c r="AE35578" s="10" t="s">
        <v>53044</v>
      </c>
      <c r="AF35578" s="10" t="s">
        <v>744</v>
      </c>
    </row>
    <row r="35579" spans="30:32" x14ac:dyDescent="0.2">
      <c r="AD35579" s="11" t="s">
        <v>53045</v>
      </c>
      <c r="AE35579" s="10" t="s">
        <v>53046</v>
      </c>
      <c r="AF35579" s="10" t="s">
        <v>744</v>
      </c>
    </row>
    <row r="35580" spans="30:32" x14ac:dyDescent="0.2">
      <c r="AD35580" s="11" t="s">
        <v>53047</v>
      </c>
      <c r="AE35580" s="10" t="s">
        <v>29368</v>
      </c>
      <c r="AF35580" s="10" t="s">
        <v>744</v>
      </c>
    </row>
    <row r="35581" spans="30:32" x14ac:dyDescent="0.2">
      <c r="AD35581" s="11" t="s">
        <v>53048</v>
      </c>
      <c r="AE35581" s="10" t="s">
        <v>2483</v>
      </c>
      <c r="AF35581" s="10" t="s">
        <v>744</v>
      </c>
    </row>
    <row r="35582" spans="30:32" x14ac:dyDescent="0.2">
      <c r="AD35582" s="11" t="s">
        <v>53049</v>
      </c>
      <c r="AE35582" s="10" t="s">
        <v>53050</v>
      </c>
      <c r="AF35582" s="10" t="s">
        <v>744</v>
      </c>
    </row>
    <row r="35583" spans="30:32" x14ac:dyDescent="0.2">
      <c r="AD35583" s="11" t="s">
        <v>53051</v>
      </c>
      <c r="AE35583" s="10" t="s">
        <v>28388</v>
      </c>
      <c r="AF35583" s="10" t="s">
        <v>744</v>
      </c>
    </row>
    <row r="35584" spans="30:32" x14ac:dyDescent="0.2">
      <c r="AD35584" s="11" t="s">
        <v>53052</v>
      </c>
      <c r="AE35584" s="10" t="s">
        <v>53053</v>
      </c>
      <c r="AF35584" s="10" t="s">
        <v>744</v>
      </c>
    </row>
    <row r="35585" spans="30:32" x14ac:dyDescent="0.2">
      <c r="AD35585" s="11" t="s">
        <v>53054</v>
      </c>
      <c r="AE35585" s="10" t="s">
        <v>5326</v>
      </c>
      <c r="AF35585" s="10" t="s">
        <v>744</v>
      </c>
    </row>
    <row r="35586" spans="30:32" x14ac:dyDescent="0.2">
      <c r="AD35586" s="11" t="s">
        <v>53055</v>
      </c>
      <c r="AE35586" s="10" t="s">
        <v>23643</v>
      </c>
      <c r="AF35586" s="10" t="s">
        <v>744</v>
      </c>
    </row>
    <row r="35587" spans="30:32" x14ac:dyDescent="0.2">
      <c r="AD35587" s="11" t="s">
        <v>53056</v>
      </c>
      <c r="AE35587" s="10" t="s">
        <v>53057</v>
      </c>
      <c r="AF35587" s="10" t="s">
        <v>744</v>
      </c>
    </row>
    <row r="35588" spans="30:32" x14ac:dyDescent="0.2">
      <c r="AD35588" s="11" t="s">
        <v>53058</v>
      </c>
      <c r="AE35588" s="10" t="s">
        <v>53059</v>
      </c>
      <c r="AF35588" s="10" t="s">
        <v>744</v>
      </c>
    </row>
    <row r="35589" spans="30:32" x14ac:dyDescent="0.2">
      <c r="AD35589" s="11" t="s">
        <v>53060</v>
      </c>
      <c r="AE35589" s="10" t="s">
        <v>7774</v>
      </c>
      <c r="AF35589" s="10" t="s">
        <v>744</v>
      </c>
    </row>
    <row r="35590" spans="30:32" x14ac:dyDescent="0.2">
      <c r="AD35590" s="11" t="s">
        <v>53061</v>
      </c>
      <c r="AE35590" s="10" t="s">
        <v>53062</v>
      </c>
      <c r="AF35590" s="10" t="s">
        <v>744</v>
      </c>
    </row>
    <row r="35591" spans="30:32" x14ac:dyDescent="0.2">
      <c r="AD35591" s="11" t="s">
        <v>53063</v>
      </c>
      <c r="AE35591" s="10" t="s">
        <v>19032</v>
      </c>
      <c r="AF35591" s="10" t="s">
        <v>744</v>
      </c>
    </row>
    <row r="35592" spans="30:32" x14ac:dyDescent="0.2">
      <c r="AD35592" s="11" t="s">
        <v>53064</v>
      </c>
      <c r="AE35592" s="10" t="s">
        <v>1695</v>
      </c>
      <c r="AF35592" s="10" t="s">
        <v>744</v>
      </c>
    </row>
    <row r="35593" spans="30:32" x14ac:dyDescent="0.2">
      <c r="AD35593" s="11" t="s">
        <v>53065</v>
      </c>
      <c r="AE35593" s="10" t="s">
        <v>53066</v>
      </c>
      <c r="AF35593" s="10" t="s">
        <v>744</v>
      </c>
    </row>
    <row r="35594" spans="30:32" x14ac:dyDescent="0.2">
      <c r="AD35594" s="11" t="s">
        <v>53067</v>
      </c>
      <c r="AE35594" s="10" t="s">
        <v>28461</v>
      </c>
      <c r="AF35594" s="10" t="s">
        <v>744</v>
      </c>
    </row>
    <row r="35595" spans="30:32" x14ac:dyDescent="0.2">
      <c r="AD35595" s="11" t="s">
        <v>53068</v>
      </c>
      <c r="AE35595" s="10" t="s">
        <v>28461</v>
      </c>
      <c r="AF35595" s="10" t="s">
        <v>744</v>
      </c>
    </row>
    <row r="35596" spans="30:32" x14ac:dyDescent="0.2">
      <c r="AD35596" s="11" t="s">
        <v>53069</v>
      </c>
      <c r="AE35596" s="10" t="s">
        <v>28461</v>
      </c>
      <c r="AF35596" s="10" t="s">
        <v>744</v>
      </c>
    </row>
    <row r="35597" spans="30:32" x14ac:dyDescent="0.2">
      <c r="AD35597" s="11" t="s">
        <v>53070</v>
      </c>
      <c r="AE35597" s="10" t="s">
        <v>28461</v>
      </c>
      <c r="AF35597" s="10" t="s">
        <v>744</v>
      </c>
    </row>
    <row r="35598" spans="30:32" x14ac:dyDescent="0.2">
      <c r="AD35598" s="11" t="s">
        <v>53071</v>
      </c>
      <c r="AE35598" s="10" t="s">
        <v>28461</v>
      </c>
      <c r="AF35598" s="10" t="s">
        <v>744</v>
      </c>
    </row>
    <row r="35599" spans="30:32" x14ac:dyDescent="0.2">
      <c r="AD35599" s="11" t="s">
        <v>53072</v>
      </c>
      <c r="AE35599" s="10" t="s">
        <v>53073</v>
      </c>
      <c r="AF35599" s="10" t="s">
        <v>744</v>
      </c>
    </row>
    <row r="35600" spans="30:32" x14ac:dyDescent="0.2">
      <c r="AD35600" s="11" t="s">
        <v>53074</v>
      </c>
      <c r="AE35600" s="10" t="s">
        <v>1454</v>
      </c>
      <c r="AF35600" s="10" t="s">
        <v>744</v>
      </c>
    </row>
    <row r="35601" spans="30:32" x14ac:dyDescent="0.2">
      <c r="AD35601" s="11" t="s">
        <v>53075</v>
      </c>
      <c r="AE35601" s="10" t="s">
        <v>53076</v>
      </c>
      <c r="AF35601" s="10" t="s">
        <v>744</v>
      </c>
    </row>
    <row r="35602" spans="30:32" x14ac:dyDescent="0.2">
      <c r="AD35602" s="11" t="s">
        <v>53077</v>
      </c>
      <c r="AE35602" s="10" t="s">
        <v>2515</v>
      </c>
      <c r="AF35602" s="10" t="s">
        <v>744</v>
      </c>
    </row>
    <row r="35603" spans="30:32" x14ac:dyDescent="0.2">
      <c r="AD35603" s="11" t="s">
        <v>53078</v>
      </c>
      <c r="AE35603" s="10" t="s">
        <v>53079</v>
      </c>
      <c r="AF35603" s="10" t="s">
        <v>744</v>
      </c>
    </row>
    <row r="35604" spans="30:32" x14ac:dyDescent="0.2">
      <c r="AD35604" s="11" t="s">
        <v>53080</v>
      </c>
      <c r="AE35604" s="10" t="s">
        <v>53081</v>
      </c>
      <c r="AF35604" s="10" t="s">
        <v>744</v>
      </c>
    </row>
    <row r="35605" spans="30:32" x14ac:dyDescent="0.2">
      <c r="AD35605" s="11" t="s">
        <v>53082</v>
      </c>
      <c r="AE35605" s="10" t="s">
        <v>53083</v>
      </c>
      <c r="AF35605" s="10" t="s">
        <v>744</v>
      </c>
    </row>
    <row r="35606" spans="30:32" x14ac:dyDescent="0.2">
      <c r="AD35606" s="11" t="s">
        <v>53084</v>
      </c>
      <c r="AE35606" s="10" t="s">
        <v>53085</v>
      </c>
      <c r="AF35606" s="10" t="s">
        <v>744</v>
      </c>
    </row>
    <row r="35607" spans="30:32" x14ac:dyDescent="0.2">
      <c r="AD35607" s="11" t="s">
        <v>53086</v>
      </c>
      <c r="AE35607" s="10" t="s">
        <v>53087</v>
      </c>
      <c r="AF35607" s="10" t="s">
        <v>744</v>
      </c>
    </row>
    <row r="35608" spans="30:32" x14ac:dyDescent="0.2">
      <c r="AD35608" s="11" t="s">
        <v>53088</v>
      </c>
      <c r="AE35608" s="10" t="s">
        <v>10105</v>
      </c>
      <c r="AF35608" s="10" t="s">
        <v>744</v>
      </c>
    </row>
    <row r="35609" spans="30:32" x14ac:dyDescent="0.2">
      <c r="AD35609" s="11" t="s">
        <v>53089</v>
      </c>
      <c r="AE35609" s="10" t="s">
        <v>53090</v>
      </c>
      <c r="AF35609" s="10" t="s">
        <v>744</v>
      </c>
    </row>
    <row r="35610" spans="30:32" x14ac:dyDescent="0.2">
      <c r="AD35610" s="11" t="s">
        <v>53091</v>
      </c>
      <c r="AE35610" s="10" t="s">
        <v>53092</v>
      </c>
      <c r="AF35610" s="10" t="s">
        <v>744</v>
      </c>
    </row>
    <row r="35611" spans="30:32" x14ac:dyDescent="0.2">
      <c r="AD35611" s="11" t="s">
        <v>53093</v>
      </c>
      <c r="AE35611" s="10" t="s">
        <v>53094</v>
      </c>
      <c r="AF35611" s="10" t="s">
        <v>744</v>
      </c>
    </row>
    <row r="35612" spans="30:32" x14ac:dyDescent="0.2">
      <c r="AD35612" s="11" t="s">
        <v>53095</v>
      </c>
      <c r="AE35612" s="10" t="s">
        <v>9469</v>
      </c>
      <c r="AF35612" s="10" t="s">
        <v>744</v>
      </c>
    </row>
    <row r="35613" spans="30:32" x14ac:dyDescent="0.2">
      <c r="AD35613" s="11" t="s">
        <v>53096</v>
      </c>
      <c r="AE35613" s="10" t="s">
        <v>2530</v>
      </c>
      <c r="AF35613" s="10" t="s">
        <v>744</v>
      </c>
    </row>
    <row r="35614" spans="30:32" x14ac:dyDescent="0.2">
      <c r="AD35614" s="11" t="s">
        <v>53097</v>
      </c>
      <c r="AE35614" s="10" t="s">
        <v>53098</v>
      </c>
      <c r="AF35614" s="10" t="s">
        <v>744</v>
      </c>
    </row>
    <row r="35615" spans="30:32" x14ac:dyDescent="0.2">
      <c r="AD35615" s="11" t="s">
        <v>53099</v>
      </c>
      <c r="AE35615" s="10" t="s">
        <v>53100</v>
      </c>
      <c r="AF35615" s="10" t="s">
        <v>744</v>
      </c>
    </row>
    <row r="35616" spans="30:32" x14ac:dyDescent="0.2">
      <c r="AD35616" s="11" t="s">
        <v>53101</v>
      </c>
      <c r="AE35616" s="10" t="s">
        <v>22763</v>
      </c>
      <c r="AF35616" s="10" t="s">
        <v>744</v>
      </c>
    </row>
    <row r="35617" spans="30:32" x14ac:dyDescent="0.2">
      <c r="AD35617" s="11" t="s">
        <v>53102</v>
      </c>
      <c r="AE35617" s="10" t="s">
        <v>13789</v>
      </c>
      <c r="AF35617" s="10" t="s">
        <v>744</v>
      </c>
    </row>
    <row r="35618" spans="30:32" x14ac:dyDescent="0.2">
      <c r="AD35618" s="11" t="s">
        <v>53103</v>
      </c>
      <c r="AE35618" s="10" t="s">
        <v>53104</v>
      </c>
      <c r="AF35618" s="10" t="s">
        <v>744</v>
      </c>
    </row>
    <row r="35619" spans="30:32" x14ac:dyDescent="0.2">
      <c r="AD35619" s="11" t="s">
        <v>53105</v>
      </c>
      <c r="AE35619" s="10" t="s">
        <v>3184</v>
      </c>
      <c r="AF35619" s="10" t="s">
        <v>744</v>
      </c>
    </row>
    <row r="35620" spans="30:32" x14ac:dyDescent="0.2">
      <c r="AD35620" s="11" t="s">
        <v>53106</v>
      </c>
      <c r="AE35620" s="10" t="s">
        <v>29420</v>
      </c>
      <c r="AF35620" s="10" t="s">
        <v>744</v>
      </c>
    </row>
    <row r="35621" spans="30:32" x14ac:dyDescent="0.2">
      <c r="AD35621" s="11" t="s">
        <v>53107</v>
      </c>
      <c r="AE35621" s="10" t="s">
        <v>53108</v>
      </c>
      <c r="AF35621" s="10" t="s">
        <v>744</v>
      </c>
    </row>
    <row r="35622" spans="30:32" x14ac:dyDescent="0.2">
      <c r="AD35622" s="11" t="s">
        <v>53109</v>
      </c>
      <c r="AE35622" s="10" t="s">
        <v>21455</v>
      </c>
      <c r="AF35622" s="10" t="s">
        <v>744</v>
      </c>
    </row>
    <row r="35623" spans="30:32" x14ac:dyDescent="0.2">
      <c r="AD35623" s="11" t="s">
        <v>53110</v>
      </c>
      <c r="AE35623" s="10" t="s">
        <v>1465</v>
      </c>
      <c r="AF35623" s="10" t="s">
        <v>744</v>
      </c>
    </row>
    <row r="35624" spans="30:32" x14ac:dyDescent="0.2">
      <c r="AD35624" s="11" t="s">
        <v>53111</v>
      </c>
      <c r="AE35624" s="10" t="s">
        <v>2539</v>
      </c>
      <c r="AF35624" s="10" t="s">
        <v>744</v>
      </c>
    </row>
    <row r="35625" spans="30:32" x14ac:dyDescent="0.2">
      <c r="AD35625" s="11" t="s">
        <v>53112</v>
      </c>
      <c r="AE35625" s="10" t="s">
        <v>53113</v>
      </c>
      <c r="AF35625" s="10" t="s">
        <v>744</v>
      </c>
    </row>
    <row r="35626" spans="30:32" x14ac:dyDescent="0.2">
      <c r="AD35626" s="11" t="s">
        <v>53114</v>
      </c>
      <c r="AE35626" s="10" t="s">
        <v>53115</v>
      </c>
      <c r="AF35626" s="10" t="s">
        <v>744</v>
      </c>
    </row>
    <row r="35627" spans="30:32" x14ac:dyDescent="0.2">
      <c r="AD35627" s="11" t="s">
        <v>53116</v>
      </c>
      <c r="AE35627" s="10" t="s">
        <v>6531</v>
      </c>
      <c r="AF35627" s="10" t="s">
        <v>744</v>
      </c>
    </row>
    <row r="35628" spans="30:32" x14ac:dyDescent="0.2">
      <c r="AD35628" s="11" t="s">
        <v>53117</v>
      </c>
      <c r="AE35628" s="10" t="s">
        <v>26654</v>
      </c>
      <c r="AF35628" s="10" t="s">
        <v>744</v>
      </c>
    </row>
    <row r="35629" spans="30:32" x14ac:dyDescent="0.2">
      <c r="AD35629" s="11" t="s">
        <v>53118</v>
      </c>
      <c r="AE35629" s="10" t="s">
        <v>28510</v>
      </c>
      <c r="AF35629" s="10" t="s">
        <v>744</v>
      </c>
    </row>
    <row r="35630" spans="30:32" x14ac:dyDescent="0.2">
      <c r="AD35630" s="11" t="s">
        <v>53119</v>
      </c>
      <c r="AE35630" s="10" t="s">
        <v>13795</v>
      </c>
      <c r="AF35630" s="10" t="s">
        <v>744</v>
      </c>
    </row>
    <row r="35631" spans="30:32" x14ac:dyDescent="0.2">
      <c r="AD35631" s="11" t="s">
        <v>53120</v>
      </c>
      <c r="AE35631" s="10" t="s">
        <v>24857</v>
      </c>
      <c r="AF35631" s="10" t="s">
        <v>744</v>
      </c>
    </row>
    <row r="35632" spans="30:32" x14ac:dyDescent="0.2">
      <c r="AD35632" s="11" t="s">
        <v>53121</v>
      </c>
      <c r="AE35632" s="10" t="s">
        <v>53122</v>
      </c>
      <c r="AF35632" s="10" t="s">
        <v>744</v>
      </c>
    </row>
    <row r="35633" spans="30:32" x14ac:dyDescent="0.2">
      <c r="AD35633" s="11" t="s">
        <v>53123</v>
      </c>
      <c r="AE35633" s="10" t="s">
        <v>53124</v>
      </c>
      <c r="AF35633" s="10" t="s">
        <v>744</v>
      </c>
    </row>
    <row r="35634" spans="30:32" x14ac:dyDescent="0.2">
      <c r="AD35634" s="11" t="s">
        <v>53125</v>
      </c>
      <c r="AE35634" s="10" t="s">
        <v>53126</v>
      </c>
      <c r="AF35634" s="10" t="s">
        <v>744</v>
      </c>
    </row>
    <row r="35635" spans="30:32" x14ac:dyDescent="0.2">
      <c r="AD35635" s="11" t="s">
        <v>53127</v>
      </c>
      <c r="AE35635" s="10" t="s">
        <v>53128</v>
      </c>
      <c r="AF35635" s="10" t="s">
        <v>744</v>
      </c>
    </row>
    <row r="35636" spans="30:32" x14ac:dyDescent="0.2">
      <c r="AD35636" s="11" t="s">
        <v>53129</v>
      </c>
      <c r="AE35636" s="10" t="s">
        <v>53130</v>
      </c>
      <c r="AF35636" s="10" t="s">
        <v>744</v>
      </c>
    </row>
    <row r="35637" spans="30:32" x14ac:dyDescent="0.2">
      <c r="AD35637" s="11" t="s">
        <v>53131</v>
      </c>
      <c r="AE35637" s="10" t="s">
        <v>2567</v>
      </c>
      <c r="AF35637" s="10" t="s">
        <v>744</v>
      </c>
    </row>
    <row r="35638" spans="30:32" x14ac:dyDescent="0.2">
      <c r="AD35638" s="11" t="s">
        <v>53132</v>
      </c>
      <c r="AE35638" s="10" t="s">
        <v>1475</v>
      </c>
      <c r="AF35638" s="10" t="s">
        <v>744</v>
      </c>
    </row>
    <row r="35639" spans="30:32" x14ac:dyDescent="0.2">
      <c r="AD35639" s="11" t="s">
        <v>53133</v>
      </c>
      <c r="AE35639" s="10" t="s">
        <v>7855</v>
      </c>
      <c r="AF35639" s="10" t="s">
        <v>744</v>
      </c>
    </row>
    <row r="35640" spans="30:32" x14ac:dyDescent="0.2">
      <c r="AD35640" s="11" t="s">
        <v>53134</v>
      </c>
      <c r="AE35640" s="10" t="s">
        <v>15027</v>
      </c>
      <c r="AF35640" s="10" t="s">
        <v>744</v>
      </c>
    </row>
    <row r="35641" spans="30:32" x14ac:dyDescent="0.2">
      <c r="AD35641" s="11" t="s">
        <v>53135</v>
      </c>
      <c r="AE35641" s="10" t="s">
        <v>15027</v>
      </c>
      <c r="AF35641" s="10" t="s">
        <v>744</v>
      </c>
    </row>
    <row r="35642" spans="30:32" x14ac:dyDescent="0.2">
      <c r="AD35642" s="11" t="s">
        <v>53136</v>
      </c>
      <c r="AE35642" s="10" t="s">
        <v>15027</v>
      </c>
      <c r="AF35642" s="10" t="s">
        <v>744</v>
      </c>
    </row>
    <row r="35643" spans="30:32" x14ac:dyDescent="0.2">
      <c r="AD35643" s="11" t="s">
        <v>53137</v>
      </c>
      <c r="AE35643" s="10" t="s">
        <v>15027</v>
      </c>
      <c r="AF35643" s="10" t="s">
        <v>744</v>
      </c>
    </row>
    <row r="35644" spans="30:32" x14ac:dyDescent="0.2">
      <c r="AD35644" s="11" t="s">
        <v>53138</v>
      </c>
      <c r="AE35644" s="10" t="s">
        <v>15027</v>
      </c>
      <c r="AF35644" s="10" t="s">
        <v>744</v>
      </c>
    </row>
    <row r="35645" spans="30:32" x14ac:dyDescent="0.2">
      <c r="AD35645" s="11" t="s">
        <v>53139</v>
      </c>
      <c r="AE35645" s="10" t="s">
        <v>15027</v>
      </c>
      <c r="AF35645" s="10" t="s">
        <v>744</v>
      </c>
    </row>
    <row r="35646" spans="30:32" x14ac:dyDescent="0.2">
      <c r="AD35646" s="11" t="s">
        <v>53140</v>
      </c>
      <c r="AE35646" s="10" t="s">
        <v>15027</v>
      </c>
      <c r="AF35646" s="10" t="s">
        <v>744</v>
      </c>
    </row>
    <row r="35647" spans="30:32" x14ac:dyDescent="0.2">
      <c r="AD35647" s="11" t="s">
        <v>53141</v>
      </c>
      <c r="AE35647" s="10" t="s">
        <v>15027</v>
      </c>
      <c r="AF35647" s="10" t="s">
        <v>744</v>
      </c>
    </row>
    <row r="35648" spans="30:32" x14ac:dyDescent="0.2">
      <c r="AD35648" s="11" t="s">
        <v>53142</v>
      </c>
      <c r="AE35648" s="10" t="s">
        <v>1479</v>
      </c>
      <c r="AF35648" s="10" t="s">
        <v>744</v>
      </c>
    </row>
    <row r="35649" spans="30:32" x14ac:dyDescent="0.2">
      <c r="AD35649" s="11" t="s">
        <v>53143</v>
      </c>
      <c r="AE35649" s="10" t="s">
        <v>1479</v>
      </c>
      <c r="AF35649" s="10" t="s">
        <v>744</v>
      </c>
    </row>
    <row r="35650" spans="30:32" x14ac:dyDescent="0.2">
      <c r="AD35650" s="11" t="s">
        <v>53144</v>
      </c>
      <c r="AE35650" s="10" t="s">
        <v>53145</v>
      </c>
      <c r="AF35650" s="10" t="s">
        <v>744</v>
      </c>
    </row>
    <row r="35651" spans="30:32" x14ac:dyDescent="0.2">
      <c r="AD35651" s="11" t="s">
        <v>53146</v>
      </c>
      <c r="AE35651" s="10" t="s">
        <v>2578</v>
      </c>
      <c r="AF35651" s="10" t="s">
        <v>744</v>
      </c>
    </row>
    <row r="35652" spans="30:32" x14ac:dyDescent="0.2">
      <c r="AD35652" s="11" t="s">
        <v>53147</v>
      </c>
      <c r="AE35652" s="10" t="s">
        <v>53148</v>
      </c>
      <c r="AF35652" s="10" t="s">
        <v>744</v>
      </c>
    </row>
    <row r="35653" spans="30:32" x14ac:dyDescent="0.2">
      <c r="AD35653" s="11" t="s">
        <v>53149</v>
      </c>
      <c r="AE35653" s="10" t="s">
        <v>53150</v>
      </c>
      <c r="AF35653" s="10" t="s">
        <v>744</v>
      </c>
    </row>
    <row r="35654" spans="30:32" x14ac:dyDescent="0.2">
      <c r="AD35654" s="11" t="s">
        <v>53151</v>
      </c>
      <c r="AE35654" s="10" t="s">
        <v>53150</v>
      </c>
      <c r="AF35654" s="10" t="s">
        <v>744</v>
      </c>
    </row>
    <row r="35655" spans="30:32" x14ac:dyDescent="0.2">
      <c r="AD35655" s="11" t="s">
        <v>53152</v>
      </c>
      <c r="AE35655" s="10" t="s">
        <v>12502</v>
      </c>
      <c r="AF35655" s="10" t="s">
        <v>744</v>
      </c>
    </row>
    <row r="35656" spans="30:32" x14ac:dyDescent="0.2">
      <c r="AD35656" s="11" t="s">
        <v>53153</v>
      </c>
      <c r="AE35656" s="10" t="s">
        <v>53154</v>
      </c>
      <c r="AF35656" s="10" t="s">
        <v>744</v>
      </c>
    </row>
    <row r="35657" spans="30:32" x14ac:dyDescent="0.2">
      <c r="AD35657" s="11" t="s">
        <v>53155</v>
      </c>
      <c r="AE35657" s="10" t="s">
        <v>53156</v>
      </c>
      <c r="AF35657" s="10" t="s">
        <v>744</v>
      </c>
    </row>
    <row r="35658" spans="30:32" x14ac:dyDescent="0.2">
      <c r="AD35658" s="11" t="s">
        <v>53157</v>
      </c>
      <c r="AE35658" s="10" t="s">
        <v>53158</v>
      </c>
      <c r="AF35658" s="10" t="s">
        <v>744</v>
      </c>
    </row>
    <row r="35659" spans="30:32" x14ac:dyDescent="0.2">
      <c r="AD35659" s="11" t="s">
        <v>53159</v>
      </c>
      <c r="AE35659" s="10" t="s">
        <v>53160</v>
      </c>
      <c r="AF35659" s="10" t="s">
        <v>744</v>
      </c>
    </row>
    <row r="35660" spans="30:32" x14ac:dyDescent="0.2">
      <c r="AD35660" s="11" t="s">
        <v>53161</v>
      </c>
      <c r="AE35660" s="10" t="s">
        <v>12516</v>
      </c>
      <c r="AF35660" s="10" t="s">
        <v>744</v>
      </c>
    </row>
    <row r="35661" spans="30:32" x14ac:dyDescent="0.2">
      <c r="AD35661" s="11" t="s">
        <v>53162</v>
      </c>
      <c r="AE35661" s="10" t="s">
        <v>53163</v>
      </c>
      <c r="AF35661" s="10" t="s">
        <v>744</v>
      </c>
    </row>
    <row r="35662" spans="30:32" x14ac:dyDescent="0.2">
      <c r="AD35662" s="11" t="s">
        <v>53164</v>
      </c>
      <c r="AE35662" s="10" t="s">
        <v>13815</v>
      </c>
      <c r="AF35662" s="10" t="s">
        <v>744</v>
      </c>
    </row>
    <row r="35663" spans="30:32" x14ac:dyDescent="0.2">
      <c r="AD35663" s="11" t="s">
        <v>53165</v>
      </c>
      <c r="AE35663" s="10" t="s">
        <v>53166</v>
      </c>
      <c r="AF35663" s="10" t="s">
        <v>744</v>
      </c>
    </row>
    <row r="35664" spans="30:32" x14ac:dyDescent="0.2">
      <c r="AD35664" s="11" t="s">
        <v>53167</v>
      </c>
      <c r="AE35664" s="10" t="s">
        <v>15067</v>
      </c>
      <c r="AF35664" s="10" t="s">
        <v>744</v>
      </c>
    </row>
    <row r="35665" spans="30:32" x14ac:dyDescent="0.2">
      <c r="AD35665" s="11" t="s">
        <v>53168</v>
      </c>
      <c r="AE35665" s="10" t="s">
        <v>37965</v>
      </c>
      <c r="AF35665" s="10" t="s">
        <v>744</v>
      </c>
    </row>
    <row r="35666" spans="30:32" x14ac:dyDescent="0.2">
      <c r="AD35666" s="11" t="s">
        <v>53169</v>
      </c>
      <c r="AE35666" s="10" t="s">
        <v>3199</v>
      </c>
      <c r="AF35666" s="10" t="s">
        <v>744</v>
      </c>
    </row>
    <row r="35667" spans="30:32" x14ac:dyDescent="0.2">
      <c r="AD35667" s="11" t="s">
        <v>53170</v>
      </c>
      <c r="AE35667" s="10" t="s">
        <v>29841</v>
      </c>
      <c r="AF35667" s="10" t="s">
        <v>744</v>
      </c>
    </row>
    <row r="35668" spans="30:32" x14ac:dyDescent="0.2">
      <c r="AD35668" s="11" t="s">
        <v>53171</v>
      </c>
      <c r="AE35668" s="10" t="s">
        <v>6156</v>
      </c>
      <c r="AF35668" s="10" t="s">
        <v>744</v>
      </c>
    </row>
    <row r="35669" spans="30:32" x14ac:dyDescent="0.2">
      <c r="AD35669" s="11" t="s">
        <v>53172</v>
      </c>
      <c r="AE35669" s="10" t="s">
        <v>25451</v>
      </c>
      <c r="AF35669" s="10" t="s">
        <v>744</v>
      </c>
    </row>
    <row r="35670" spans="30:32" x14ac:dyDescent="0.2">
      <c r="AD35670" s="11" t="s">
        <v>53173</v>
      </c>
      <c r="AE35670" s="10" t="s">
        <v>53174</v>
      </c>
      <c r="AF35670" s="10" t="s">
        <v>744</v>
      </c>
    </row>
    <row r="35671" spans="30:32" x14ac:dyDescent="0.2">
      <c r="AD35671" s="11" t="s">
        <v>53175</v>
      </c>
      <c r="AE35671" s="10" t="s">
        <v>53176</v>
      </c>
      <c r="AF35671" s="10" t="s">
        <v>744</v>
      </c>
    </row>
    <row r="35672" spans="30:32" x14ac:dyDescent="0.2">
      <c r="AD35672" s="11" t="s">
        <v>53177</v>
      </c>
      <c r="AE35672" s="10" t="s">
        <v>18937</v>
      </c>
      <c r="AF35672" s="10" t="s">
        <v>744</v>
      </c>
    </row>
    <row r="35673" spans="30:32" x14ac:dyDescent="0.2">
      <c r="AD35673" s="11" t="s">
        <v>53178</v>
      </c>
      <c r="AE35673" s="10" t="s">
        <v>22852</v>
      </c>
      <c r="AF35673" s="10" t="s">
        <v>744</v>
      </c>
    </row>
    <row r="35674" spans="30:32" x14ac:dyDescent="0.2">
      <c r="AD35674" s="11" t="s">
        <v>53179</v>
      </c>
      <c r="AE35674" s="10" t="s">
        <v>53180</v>
      </c>
      <c r="AF35674" s="10" t="s">
        <v>744</v>
      </c>
    </row>
    <row r="35675" spans="30:32" x14ac:dyDescent="0.2">
      <c r="AD35675" s="11" t="s">
        <v>53181</v>
      </c>
      <c r="AE35675" s="10" t="s">
        <v>53182</v>
      </c>
      <c r="AF35675" s="10" t="s">
        <v>744</v>
      </c>
    </row>
    <row r="35676" spans="30:32" x14ac:dyDescent="0.2">
      <c r="AD35676" s="11" t="s">
        <v>53183</v>
      </c>
      <c r="AE35676" s="10" t="s">
        <v>1497</v>
      </c>
      <c r="AF35676" s="10" t="s">
        <v>744</v>
      </c>
    </row>
    <row r="35677" spans="30:32" x14ac:dyDescent="0.2">
      <c r="AD35677" s="11" t="s">
        <v>53184</v>
      </c>
      <c r="AE35677" s="10" t="s">
        <v>53185</v>
      </c>
      <c r="AF35677" s="10" t="s">
        <v>744</v>
      </c>
    </row>
    <row r="35678" spans="30:32" x14ac:dyDescent="0.2">
      <c r="AD35678" s="11" t="s">
        <v>53186</v>
      </c>
      <c r="AE35678" s="10" t="s">
        <v>53187</v>
      </c>
      <c r="AF35678" s="10" t="s">
        <v>744</v>
      </c>
    </row>
    <row r="35679" spans="30:32" x14ac:dyDescent="0.2">
      <c r="AD35679" s="11" t="s">
        <v>53188</v>
      </c>
      <c r="AE35679" s="10" t="s">
        <v>53189</v>
      </c>
      <c r="AF35679" s="10" t="s">
        <v>744</v>
      </c>
    </row>
    <row r="35680" spans="30:32" x14ac:dyDescent="0.2">
      <c r="AD35680" s="11" t="s">
        <v>53190</v>
      </c>
      <c r="AE35680" s="10" t="s">
        <v>13986</v>
      </c>
      <c r="AF35680" s="10" t="s">
        <v>744</v>
      </c>
    </row>
    <row r="35681" spans="30:32" x14ac:dyDescent="0.2">
      <c r="AD35681" s="11" t="s">
        <v>53191</v>
      </c>
      <c r="AE35681" s="10" t="s">
        <v>53192</v>
      </c>
      <c r="AF35681" s="10" t="s">
        <v>744</v>
      </c>
    </row>
    <row r="35682" spans="30:32" x14ac:dyDescent="0.2">
      <c r="AD35682" s="11" t="s">
        <v>53193</v>
      </c>
      <c r="AE35682" s="10" t="s">
        <v>8042</v>
      </c>
      <c r="AF35682" s="10" t="s">
        <v>744</v>
      </c>
    </row>
    <row r="35683" spans="30:32" x14ac:dyDescent="0.2">
      <c r="AD35683" s="11" t="s">
        <v>53194</v>
      </c>
      <c r="AE35683" s="10" t="s">
        <v>53195</v>
      </c>
      <c r="AF35683" s="10" t="s">
        <v>744</v>
      </c>
    </row>
    <row r="35684" spans="30:32" x14ac:dyDescent="0.2">
      <c r="AD35684" s="11" t="s">
        <v>53196</v>
      </c>
      <c r="AE35684" s="10" t="s">
        <v>53197</v>
      </c>
      <c r="AF35684" s="10" t="s">
        <v>744</v>
      </c>
    </row>
    <row r="35685" spans="30:32" x14ac:dyDescent="0.2">
      <c r="AD35685" s="11" t="s">
        <v>53198</v>
      </c>
      <c r="AE35685" s="10" t="s">
        <v>53199</v>
      </c>
      <c r="AF35685" s="10" t="s">
        <v>744</v>
      </c>
    </row>
    <row r="35686" spans="30:32" x14ac:dyDescent="0.2">
      <c r="AD35686" s="11" t="s">
        <v>53200</v>
      </c>
      <c r="AE35686" s="10" t="s">
        <v>4280</v>
      </c>
      <c r="AF35686" s="10" t="s">
        <v>744</v>
      </c>
    </row>
    <row r="35687" spans="30:32" x14ac:dyDescent="0.2">
      <c r="AD35687" s="11" t="s">
        <v>53201</v>
      </c>
      <c r="AE35687" s="10" t="s">
        <v>1510</v>
      </c>
      <c r="AF35687" s="10" t="s">
        <v>744</v>
      </c>
    </row>
    <row r="35688" spans="30:32" x14ac:dyDescent="0.2">
      <c r="AD35688" s="11" t="s">
        <v>53202</v>
      </c>
      <c r="AE35688" s="10" t="s">
        <v>53203</v>
      </c>
      <c r="AF35688" s="10" t="s">
        <v>744</v>
      </c>
    </row>
    <row r="35689" spans="30:32" x14ac:dyDescent="0.2">
      <c r="AD35689" s="11" t="s">
        <v>53204</v>
      </c>
      <c r="AE35689" s="10" t="s">
        <v>53205</v>
      </c>
      <c r="AF35689" s="10" t="s">
        <v>744</v>
      </c>
    </row>
    <row r="35690" spans="30:32" x14ac:dyDescent="0.2">
      <c r="AD35690" s="11" t="s">
        <v>53206</v>
      </c>
      <c r="AE35690" s="10" t="s">
        <v>53205</v>
      </c>
      <c r="AF35690" s="10" t="s">
        <v>744</v>
      </c>
    </row>
    <row r="35691" spans="30:32" x14ac:dyDescent="0.2">
      <c r="AD35691" s="11" t="s">
        <v>53207</v>
      </c>
      <c r="AE35691" s="10" t="s">
        <v>53205</v>
      </c>
      <c r="AF35691" s="10" t="s">
        <v>744</v>
      </c>
    </row>
    <row r="35692" spans="30:32" x14ac:dyDescent="0.2">
      <c r="AD35692" s="11" t="s">
        <v>53208</v>
      </c>
      <c r="AE35692" s="10" t="s">
        <v>53209</v>
      </c>
      <c r="AF35692" s="10" t="s">
        <v>744</v>
      </c>
    </row>
    <row r="35693" spans="30:32" x14ac:dyDescent="0.2">
      <c r="AD35693" s="11" t="s">
        <v>53210</v>
      </c>
      <c r="AE35693" s="10" t="s">
        <v>16383</v>
      </c>
      <c r="AF35693" s="10" t="s">
        <v>744</v>
      </c>
    </row>
    <row r="35694" spans="30:32" x14ac:dyDescent="0.2">
      <c r="AD35694" s="11" t="s">
        <v>53211</v>
      </c>
      <c r="AE35694" s="10" t="s">
        <v>53212</v>
      </c>
      <c r="AF35694" s="10" t="s">
        <v>744</v>
      </c>
    </row>
    <row r="35695" spans="30:32" x14ac:dyDescent="0.2">
      <c r="AD35695" s="11" t="s">
        <v>53213</v>
      </c>
      <c r="AE35695" s="10" t="s">
        <v>53214</v>
      </c>
      <c r="AF35695" s="10" t="s">
        <v>744</v>
      </c>
    </row>
    <row r="35696" spans="30:32" x14ac:dyDescent="0.2">
      <c r="AD35696" s="11" t="s">
        <v>53215</v>
      </c>
      <c r="AE35696" s="10" t="s">
        <v>3224</v>
      </c>
      <c r="AF35696" s="10" t="s">
        <v>744</v>
      </c>
    </row>
    <row r="35697" spans="30:32" x14ac:dyDescent="0.2">
      <c r="AD35697" s="11" t="s">
        <v>53216</v>
      </c>
      <c r="AE35697" s="10" t="s">
        <v>53217</v>
      </c>
      <c r="AF35697" s="10" t="s">
        <v>744</v>
      </c>
    </row>
    <row r="35698" spans="30:32" x14ac:dyDescent="0.2">
      <c r="AD35698" s="11" t="s">
        <v>53218</v>
      </c>
      <c r="AE35698" s="10" t="s">
        <v>53219</v>
      </c>
      <c r="AF35698" s="10" t="s">
        <v>744</v>
      </c>
    </row>
    <row r="35699" spans="30:32" x14ac:dyDescent="0.2">
      <c r="AD35699" s="11" t="s">
        <v>53220</v>
      </c>
      <c r="AE35699" s="10" t="s">
        <v>53221</v>
      </c>
      <c r="AF35699" s="10" t="s">
        <v>744</v>
      </c>
    </row>
    <row r="35700" spans="30:32" x14ac:dyDescent="0.2">
      <c r="AD35700" s="11" t="s">
        <v>53222</v>
      </c>
      <c r="AE35700" s="10" t="s">
        <v>4288</v>
      </c>
      <c r="AF35700" s="10" t="s">
        <v>744</v>
      </c>
    </row>
    <row r="35701" spans="30:32" x14ac:dyDescent="0.2">
      <c r="AD35701" s="11" t="s">
        <v>53223</v>
      </c>
      <c r="AE35701" s="10" t="s">
        <v>53224</v>
      </c>
      <c r="AF35701" s="10" t="s">
        <v>744</v>
      </c>
    </row>
    <row r="35702" spans="30:32" x14ac:dyDescent="0.2">
      <c r="AD35702" s="11" t="s">
        <v>53225</v>
      </c>
      <c r="AE35702" s="10" t="s">
        <v>53226</v>
      </c>
      <c r="AF35702" s="10" t="s">
        <v>744</v>
      </c>
    </row>
    <row r="35703" spans="30:32" x14ac:dyDescent="0.2">
      <c r="AD35703" s="11" t="s">
        <v>53227</v>
      </c>
      <c r="AE35703" s="10" t="s">
        <v>1553</v>
      </c>
      <c r="AF35703" s="10" t="s">
        <v>744</v>
      </c>
    </row>
    <row r="35704" spans="30:32" x14ac:dyDescent="0.2">
      <c r="AD35704" s="11" t="s">
        <v>53228</v>
      </c>
      <c r="AE35704" s="10" t="s">
        <v>2678</v>
      </c>
      <c r="AF35704" s="10" t="s">
        <v>744</v>
      </c>
    </row>
    <row r="35705" spans="30:32" x14ac:dyDescent="0.2">
      <c r="AD35705" s="11" t="s">
        <v>53229</v>
      </c>
      <c r="AE35705" s="10" t="s">
        <v>53230</v>
      </c>
      <c r="AF35705" s="10" t="s">
        <v>744</v>
      </c>
    </row>
    <row r="35706" spans="30:32" x14ac:dyDescent="0.2">
      <c r="AD35706" s="11" t="s">
        <v>53231</v>
      </c>
      <c r="AE35706" s="10" t="s">
        <v>53232</v>
      </c>
      <c r="AF35706" s="10" t="s">
        <v>744</v>
      </c>
    </row>
    <row r="35707" spans="30:32" x14ac:dyDescent="0.2">
      <c r="AD35707" s="11" t="s">
        <v>53233</v>
      </c>
      <c r="AE35707" s="10" t="s">
        <v>53234</v>
      </c>
      <c r="AF35707" s="10" t="s">
        <v>744</v>
      </c>
    </row>
    <row r="35708" spans="30:32" x14ac:dyDescent="0.2">
      <c r="AD35708" s="11" t="s">
        <v>53235</v>
      </c>
      <c r="AE35708" s="10" t="s">
        <v>53234</v>
      </c>
      <c r="AF35708" s="10" t="s">
        <v>744</v>
      </c>
    </row>
    <row r="35709" spans="30:32" x14ac:dyDescent="0.2">
      <c r="AD35709" s="11" t="s">
        <v>53236</v>
      </c>
      <c r="AE35709" s="10" t="s">
        <v>53234</v>
      </c>
      <c r="AF35709" s="10" t="s">
        <v>744</v>
      </c>
    </row>
    <row r="35710" spans="30:32" x14ac:dyDescent="0.2">
      <c r="AD35710" s="11" t="s">
        <v>53237</v>
      </c>
      <c r="AE35710" s="10" t="s">
        <v>53238</v>
      </c>
      <c r="AF35710" s="10" t="s">
        <v>744</v>
      </c>
    </row>
    <row r="35711" spans="30:32" x14ac:dyDescent="0.2">
      <c r="AD35711" s="11" t="s">
        <v>53239</v>
      </c>
      <c r="AE35711" s="10" t="s">
        <v>3725</v>
      </c>
      <c r="AF35711" s="10" t="s">
        <v>744</v>
      </c>
    </row>
    <row r="35712" spans="30:32" x14ac:dyDescent="0.2">
      <c r="AD35712" s="11" t="s">
        <v>53240</v>
      </c>
      <c r="AE35712" s="10" t="s">
        <v>1559</v>
      </c>
      <c r="AF35712" s="10" t="s">
        <v>744</v>
      </c>
    </row>
    <row r="35713" spans="30:32" x14ac:dyDescent="0.2">
      <c r="AD35713" s="11" t="s">
        <v>53241</v>
      </c>
      <c r="AE35713" s="10" t="s">
        <v>3874</v>
      </c>
      <c r="AF35713" s="10" t="s">
        <v>744</v>
      </c>
    </row>
    <row r="35714" spans="30:32" x14ac:dyDescent="0.2">
      <c r="AD35714" s="11" t="s">
        <v>53242</v>
      </c>
      <c r="AE35714" s="10" t="s">
        <v>53243</v>
      </c>
      <c r="AF35714" s="10" t="s">
        <v>744</v>
      </c>
    </row>
    <row r="35715" spans="30:32" x14ac:dyDescent="0.2">
      <c r="AD35715" s="11" t="s">
        <v>53244</v>
      </c>
      <c r="AE35715" s="10" t="s">
        <v>53245</v>
      </c>
      <c r="AF35715" s="10" t="s">
        <v>744</v>
      </c>
    </row>
    <row r="35716" spans="30:32" x14ac:dyDescent="0.2">
      <c r="AD35716" s="11" t="s">
        <v>53246</v>
      </c>
      <c r="AE35716" s="10" t="s">
        <v>53247</v>
      </c>
      <c r="AF35716" s="10" t="s">
        <v>744</v>
      </c>
    </row>
    <row r="35717" spans="30:32" x14ac:dyDescent="0.2">
      <c r="AD35717" s="11" t="s">
        <v>53248</v>
      </c>
      <c r="AE35717" s="10" t="s">
        <v>2465</v>
      </c>
      <c r="AF35717" s="10" t="s">
        <v>744</v>
      </c>
    </row>
    <row r="35718" spans="30:32" x14ac:dyDescent="0.2">
      <c r="AD35718" s="11" t="s">
        <v>53249</v>
      </c>
      <c r="AE35718" s="10" t="s">
        <v>53250</v>
      </c>
      <c r="AF35718" s="10" t="s">
        <v>744</v>
      </c>
    </row>
    <row r="35719" spans="30:32" x14ac:dyDescent="0.2">
      <c r="AD35719" s="11" t="s">
        <v>53251</v>
      </c>
      <c r="AE35719" s="10" t="s">
        <v>53252</v>
      </c>
      <c r="AF35719" s="10" t="s">
        <v>744</v>
      </c>
    </row>
    <row r="35720" spans="30:32" x14ac:dyDescent="0.2">
      <c r="AD35720" s="11" t="s">
        <v>53253</v>
      </c>
      <c r="AE35720" s="10" t="s">
        <v>53252</v>
      </c>
      <c r="AF35720" s="10" t="s">
        <v>744</v>
      </c>
    </row>
    <row r="35721" spans="30:32" x14ac:dyDescent="0.2">
      <c r="AD35721" s="11" t="s">
        <v>53254</v>
      </c>
      <c r="AE35721" s="10" t="s">
        <v>53255</v>
      </c>
      <c r="AF35721" s="10" t="s">
        <v>744</v>
      </c>
    </row>
    <row r="35722" spans="30:32" x14ac:dyDescent="0.2">
      <c r="AD35722" s="11" t="s">
        <v>53256</v>
      </c>
      <c r="AE35722" s="10" t="s">
        <v>5513</v>
      </c>
      <c r="AF35722" s="10" t="s">
        <v>744</v>
      </c>
    </row>
    <row r="35723" spans="30:32" x14ac:dyDescent="0.2">
      <c r="AD35723" s="11" t="s">
        <v>53257</v>
      </c>
      <c r="AE35723" s="10" t="s">
        <v>8096</v>
      </c>
      <c r="AF35723" s="10" t="s">
        <v>744</v>
      </c>
    </row>
    <row r="35724" spans="30:32" x14ac:dyDescent="0.2">
      <c r="AD35724" s="11" t="s">
        <v>53258</v>
      </c>
      <c r="AE35724" s="10" t="s">
        <v>53259</v>
      </c>
      <c r="AF35724" s="10" t="s">
        <v>744</v>
      </c>
    </row>
    <row r="35725" spans="30:32" x14ac:dyDescent="0.2">
      <c r="AD35725" s="11" t="s">
        <v>53260</v>
      </c>
      <c r="AE35725" s="10" t="s">
        <v>53261</v>
      </c>
      <c r="AF35725" s="10" t="s">
        <v>744</v>
      </c>
    </row>
    <row r="35726" spans="30:32" x14ac:dyDescent="0.2">
      <c r="AD35726" s="11" t="s">
        <v>53262</v>
      </c>
      <c r="AE35726" s="10" t="s">
        <v>53263</v>
      </c>
      <c r="AF35726" s="10" t="s">
        <v>744</v>
      </c>
    </row>
    <row r="35727" spans="30:32" x14ac:dyDescent="0.2">
      <c r="AD35727" s="11" t="s">
        <v>53264</v>
      </c>
      <c r="AE35727" s="10" t="s">
        <v>53265</v>
      </c>
      <c r="AF35727" s="10" t="s">
        <v>744</v>
      </c>
    </row>
    <row r="35728" spans="30:32" x14ac:dyDescent="0.2">
      <c r="AD35728" s="11" t="s">
        <v>53266</v>
      </c>
      <c r="AE35728" s="10" t="s">
        <v>53267</v>
      </c>
      <c r="AF35728" s="10" t="s">
        <v>744</v>
      </c>
    </row>
    <row r="35729" spans="30:32" x14ac:dyDescent="0.2">
      <c r="AD35729" s="11" t="s">
        <v>53268</v>
      </c>
      <c r="AE35729" s="10" t="s">
        <v>53269</v>
      </c>
      <c r="AF35729" s="10" t="s">
        <v>744</v>
      </c>
    </row>
    <row r="35730" spans="30:32" x14ac:dyDescent="0.2">
      <c r="AD35730" s="11" t="s">
        <v>53270</v>
      </c>
      <c r="AE35730" s="10" t="s">
        <v>17989</v>
      </c>
      <c r="AF35730" s="10" t="s">
        <v>744</v>
      </c>
    </row>
    <row r="35731" spans="30:32" x14ac:dyDescent="0.2">
      <c r="AD35731" s="11" t="s">
        <v>53271</v>
      </c>
      <c r="AE35731" s="10" t="s">
        <v>53272</v>
      </c>
      <c r="AF35731" s="10" t="s">
        <v>744</v>
      </c>
    </row>
    <row r="35732" spans="30:32" x14ac:dyDescent="0.2">
      <c r="AD35732" s="11" t="s">
        <v>53273</v>
      </c>
      <c r="AE35732" s="10" t="s">
        <v>53274</v>
      </c>
      <c r="AF35732" s="10" t="s">
        <v>744</v>
      </c>
    </row>
    <row r="35733" spans="30:32" x14ac:dyDescent="0.2">
      <c r="AD35733" s="11" t="s">
        <v>53275</v>
      </c>
      <c r="AE35733" s="10" t="s">
        <v>1577</v>
      </c>
      <c r="AF35733" s="10" t="s">
        <v>744</v>
      </c>
    </row>
    <row r="35734" spans="30:32" x14ac:dyDescent="0.2">
      <c r="AD35734" s="11" t="s">
        <v>53276</v>
      </c>
      <c r="AE35734" s="10" t="s">
        <v>53277</v>
      </c>
      <c r="AF35734" s="10" t="s">
        <v>744</v>
      </c>
    </row>
    <row r="35735" spans="30:32" x14ac:dyDescent="0.2">
      <c r="AD35735" s="11" t="s">
        <v>53278</v>
      </c>
      <c r="AE35735" s="10" t="s">
        <v>53279</v>
      </c>
      <c r="AF35735" s="10" t="s">
        <v>744</v>
      </c>
    </row>
    <row r="35736" spans="30:32" x14ac:dyDescent="0.2">
      <c r="AD35736" s="11" t="s">
        <v>53280</v>
      </c>
      <c r="AE35736" s="10" t="s">
        <v>21707</v>
      </c>
      <c r="AF35736" s="10" t="s">
        <v>744</v>
      </c>
    </row>
    <row r="35737" spans="30:32" x14ac:dyDescent="0.2">
      <c r="AD35737" s="11" t="s">
        <v>53281</v>
      </c>
      <c r="AE35737" s="10" t="s">
        <v>23038</v>
      </c>
      <c r="AF35737" s="10" t="s">
        <v>744</v>
      </c>
    </row>
    <row r="35738" spans="30:32" x14ac:dyDescent="0.2">
      <c r="AD35738" s="11" t="s">
        <v>53282</v>
      </c>
      <c r="AE35738" s="10" t="s">
        <v>34548</v>
      </c>
      <c r="AF35738" s="10" t="s">
        <v>744</v>
      </c>
    </row>
    <row r="35739" spans="30:32" x14ac:dyDescent="0.2">
      <c r="AD35739" s="11" t="s">
        <v>53283</v>
      </c>
      <c r="AE35739" s="10" t="s">
        <v>25526</v>
      </c>
      <c r="AF35739" s="10" t="s">
        <v>744</v>
      </c>
    </row>
    <row r="35740" spans="30:32" x14ac:dyDescent="0.2">
      <c r="AD35740" s="11" t="s">
        <v>53284</v>
      </c>
      <c r="AE35740" s="10" t="s">
        <v>42171</v>
      </c>
      <c r="AF35740" s="10" t="s">
        <v>744</v>
      </c>
    </row>
    <row r="35741" spans="30:32" x14ac:dyDescent="0.2">
      <c r="AD35741" s="11" t="s">
        <v>53285</v>
      </c>
      <c r="AE35741" s="10" t="s">
        <v>2731</v>
      </c>
      <c r="AF35741" s="10" t="s">
        <v>744</v>
      </c>
    </row>
    <row r="35742" spans="30:32" x14ac:dyDescent="0.2">
      <c r="AD35742" s="11" t="s">
        <v>53286</v>
      </c>
      <c r="AE35742" s="10" t="s">
        <v>53287</v>
      </c>
      <c r="AF35742" s="10" t="s">
        <v>744</v>
      </c>
    </row>
    <row r="35743" spans="30:32" x14ac:dyDescent="0.2">
      <c r="AD35743" s="11" t="s">
        <v>53288</v>
      </c>
      <c r="AE35743" s="10" t="s">
        <v>53289</v>
      </c>
      <c r="AF35743" s="10" t="s">
        <v>744</v>
      </c>
    </row>
    <row r="35744" spans="30:32" x14ac:dyDescent="0.2">
      <c r="AD35744" s="11" t="s">
        <v>53290</v>
      </c>
      <c r="AE35744" s="10" t="s">
        <v>53291</v>
      </c>
      <c r="AF35744" s="10" t="s">
        <v>744</v>
      </c>
    </row>
    <row r="35745" spans="30:32" x14ac:dyDescent="0.2">
      <c r="AD35745" s="11" t="s">
        <v>53292</v>
      </c>
      <c r="AE35745" s="10" t="s">
        <v>53293</v>
      </c>
      <c r="AF35745" s="10" t="s">
        <v>744</v>
      </c>
    </row>
    <row r="35746" spans="30:32" x14ac:dyDescent="0.2">
      <c r="AD35746" s="11" t="s">
        <v>53294</v>
      </c>
      <c r="AE35746" s="10" t="s">
        <v>20203</v>
      </c>
      <c r="AF35746" s="10" t="s">
        <v>744</v>
      </c>
    </row>
    <row r="35747" spans="30:32" x14ac:dyDescent="0.2">
      <c r="AD35747" s="11" t="s">
        <v>53295</v>
      </c>
      <c r="AE35747" s="10" t="s">
        <v>4740</v>
      </c>
      <c r="AF35747" s="10" t="s">
        <v>744</v>
      </c>
    </row>
    <row r="35748" spans="30:32" x14ac:dyDescent="0.2">
      <c r="AD35748" s="11" t="s">
        <v>53296</v>
      </c>
      <c r="AE35748" s="10" t="s">
        <v>9638</v>
      </c>
      <c r="AF35748" s="10" t="s">
        <v>744</v>
      </c>
    </row>
    <row r="35749" spans="30:32" x14ac:dyDescent="0.2">
      <c r="AD35749" s="11" t="s">
        <v>53297</v>
      </c>
      <c r="AE35749" s="10" t="s">
        <v>53298</v>
      </c>
      <c r="AF35749" s="10" t="s">
        <v>744</v>
      </c>
    </row>
    <row r="35750" spans="30:32" x14ac:dyDescent="0.2">
      <c r="AD35750" s="11" t="s">
        <v>53299</v>
      </c>
      <c r="AE35750" s="10" t="s">
        <v>2758</v>
      </c>
      <c r="AF35750" s="10" t="s">
        <v>744</v>
      </c>
    </row>
    <row r="35751" spans="30:32" x14ac:dyDescent="0.2">
      <c r="AD35751" s="11" t="s">
        <v>53300</v>
      </c>
      <c r="AE35751" s="10" t="s">
        <v>8177</v>
      </c>
      <c r="AF35751" s="10" t="s">
        <v>744</v>
      </c>
    </row>
    <row r="35752" spans="30:32" x14ac:dyDescent="0.2">
      <c r="AD35752" s="11" t="s">
        <v>53301</v>
      </c>
      <c r="AE35752" s="10" t="s">
        <v>1127</v>
      </c>
      <c r="AF35752" s="10" t="s">
        <v>744</v>
      </c>
    </row>
    <row r="35753" spans="30:32" x14ac:dyDescent="0.2">
      <c r="AD35753" s="11" t="s">
        <v>53302</v>
      </c>
      <c r="AE35753" s="10" t="s">
        <v>1127</v>
      </c>
      <c r="AF35753" s="10" t="s">
        <v>744</v>
      </c>
    </row>
    <row r="35754" spans="30:32" x14ac:dyDescent="0.2">
      <c r="AD35754" s="11" t="s">
        <v>53303</v>
      </c>
      <c r="AE35754" s="10" t="s">
        <v>53304</v>
      </c>
      <c r="AF35754" s="10" t="s">
        <v>744</v>
      </c>
    </row>
    <row r="35755" spans="30:32" x14ac:dyDescent="0.2">
      <c r="AD35755" s="11" t="s">
        <v>53305</v>
      </c>
      <c r="AE35755" s="10" t="s">
        <v>7709</v>
      </c>
      <c r="AF35755" s="10" t="s">
        <v>744</v>
      </c>
    </row>
    <row r="35756" spans="30:32" x14ac:dyDescent="0.2">
      <c r="AD35756" s="11" t="s">
        <v>53306</v>
      </c>
      <c r="AE35756" s="10" t="s">
        <v>7709</v>
      </c>
      <c r="AF35756" s="10" t="s">
        <v>744</v>
      </c>
    </row>
    <row r="35757" spans="30:32" x14ac:dyDescent="0.2">
      <c r="AD35757" s="11" t="s">
        <v>53307</v>
      </c>
      <c r="AE35757" s="10" t="s">
        <v>53308</v>
      </c>
      <c r="AF35757" s="10" t="s">
        <v>744</v>
      </c>
    </row>
    <row r="35758" spans="30:32" x14ac:dyDescent="0.2">
      <c r="AD35758" s="11" t="s">
        <v>53309</v>
      </c>
      <c r="AE35758" s="10" t="s">
        <v>53308</v>
      </c>
      <c r="AF35758" s="10" t="s">
        <v>744</v>
      </c>
    </row>
    <row r="35759" spans="30:32" x14ac:dyDescent="0.2">
      <c r="AD35759" s="11" t="s">
        <v>53310</v>
      </c>
      <c r="AE35759" s="10" t="s">
        <v>53308</v>
      </c>
      <c r="AF35759" s="10" t="s">
        <v>744</v>
      </c>
    </row>
    <row r="35760" spans="30:32" x14ac:dyDescent="0.2">
      <c r="AD35760" s="11" t="s">
        <v>53311</v>
      </c>
      <c r="AE35760" s="10" t="s">
        <v>53308</v>
      </c>
      <c r="AF35760" s="10" t="s">
        <v>744</v>
      </c>
    </row>
    <row r="35761" spans="30:32" x14ac:dyDescent="0.2">
      <c r="AD35761" s="11" t="s">
        <v>53312</v>
      </c>
      <c r="AE35761" s="10" t="s">
        <v>53313</v>
      </c>
      <c r="AF35761" s="10" t="s">
        <v>744</v>
      </c>
    </row>
    <row r="35762" spans="30:32" x14ac:dyDescent="0.2">
      <c r="AD35762" s="11" t="s">
        <v>53314</v>
      </c>
      <c r="AE35762" s="10" t="s">
        <v>53315</v>
      </c>
      <c r="AF35762" s="10" t="s">
        <v>744</v>
      </c>
    </row>
    <row r="35763" spans="30:32" x14ac:dyDescent="0.2">
      <c r="AD35763" s="11" t="s">
        <v>53316</v>
      </c>
      <c r="AE35763" s="10" t="s">
        <v>53317</v>
      </c>
      <c r="AF35763" s="10" t="s">
        <v>744</v>
      </c>
    </row>
    <row r="35764" spans="30:32" x14ac:dyDescent="0.2">
      <c r="AD35764" s="11" t="s">
        <v>53318</v>
      </c>
      <c r="AE35764" s="10" t="s">
        <v>39017</v>
      </c>
      <c r="AF35764" s="10" t="s">
        <v>744</v>
      </c>
    </row>
    <row r="35765" spans="30:32" x14ac:dyDescent="0.2">
      <c r="AD35765" s="11" t="s">
        <v>53319</v>
      </c>
      <c r="AE35765" s="10" t="s">
        <v>39017</v>
      </c>
      <c r="AF35765" s="10" t="s">
        <v>744</v>
      </c>
    </row>
    <row r="35766" spans="30:32" x14ac:dyDescent="0.2">
      <c r="AD35766" s="11" t="s">
        <v>53320</v>
      </c>
      <c r="AE35766" s="10" t="s">
        <v>39017</v>
      </c>
      <c r="AF35766" s="10" t="s">
        <v>744</v>
      </c>
    </row>
    <row r="35767" spans="30:32" x14ac:dyDescent="0.2">
      <c r="AD35767" s="11" t="s">
        <v>53321</v>
      </c>
      <c r="AE35767" s="10" t="s">
        <v>53322</v>
      </c>
      <c r="AF35767" s="10" t="s">
        <v>744</v>
      </c>
    </row>
    <row r="35768" spans="30:32" x14ac:dyDescent="0.2">
      <c r="AD35768" s="11" t="s">
        <v>53323</v>
      </c>
      <c r="AE35768" s="10" t="s">
        <v>53324</v>
      </c>
      <c r="AF35768" s="10" t="s">
        <v>744</v>
      </c>
    </row>
    <row r="35769" spans="30:32" x14ac:dyDescent="0.2">
      <c r="AD35769" s="11" t="s">
        <v>53325</v>
      </c>
      <c r="AE35769" s="10" t="s">
        <v>53326</v>
      </c>
      <c r="AF35769" s="10" t="s">
        <v>744</v>
      </c>
    </row>
    <row r="35770" spans="30:32" x14ac:dyDescent="0.2">
      <c r="AD35770" s="11" t="s">
        <v>53327</v>
      </c>
      <c r="AE35770" s="10" t="s">
        <v>21785</v>
      </c>
      <c r="AF35770" s="10" t="s">
        <v>744</v>
      </c>
    </row>
    <row r="35771" spans="30:32" x14ac:dyDescent="0.2">
      <c r="AD35771" s="11" t="s">
        <v>53328</v>
      </c>
      <c r="AE35771" s="10" t="s">
        <v>21785</v>
      </c>
      <c r="AF35771" s="10" t="s">
        <v>744</v>
      </c>
    </row>
    <row r="35772" spans="30:32" x14ac:dyDescent="0.2">
      <c r="AD35772" s="11" t="s">
        <v>53329</v>
      </c>
      <c r="AE35772" s="10" t="s">
        <v>26906</v>
      </c>
      <c r="AF35772" s="10" t="s">
        <v>744</v>
      </c>
    </row>
    <row r="35773" spans="30:32" x14ac:dyDescent="0.2">
      <c r="AD35773" s="11" t="s">
        <v>53330</v>
      </c>
      <c r="AE35773" s="10" t="s">
        <v>2784</v>
      </c>
      <c r="AF35773" s="10" t="s">
        <v>744</v>
      </c>
    </row>
    <row r="35774" spans="30:32" x14ac:dyDescent="0.2">
      <c r="AD35774" s="11" t="s">
        <v>53331</v>
      </c>
      <c r="AE35774" s="10" t="s">
        <v>53332</v>
      </c>
      <c r="AF35774" s="10" t="s">
        <v>744</v>
      </c>
    </row>
    <row r="35775" spans="30:32" x14ac:dyDescent="0.2">
      <c r="AD35775" s="11" t="s">
        <v>53333</v>
      </c>
      <c r="AE35775" s="10" t="s">
        <v>6300</v>
      </c>
      <c r="AF35775" s="10" t="s">
        <v>744</v>
      </c>
    </row>
    <row r="35776" spans="30:32" x14ac:dyDescent="0.2">
      <c r="AD35776" s="11" t="s">
        <v>53334</v>
      </c>
      <c r="AE35776" s="10" t="s">
        <v>53335</v>
      </c>
      <c r="AF35776" s="10" t="s">
        <v>744</v>
      </c>
    </row>
    <row r="35777" spans="30:32" x14ac:dyDescent="0.2">
      <c r="AD35777" s="11" t="s">
        <v>53336</v>
      </c>
      <c r="AE35777" s="10" t="s">
        <v>24333</v>
      </c>
      <c r="AF35777" s="10" t="s">
        <v>744</v>
      </c>
    </row>
    <row r="35778" spans="30:32" x14ac:dyDescent="0.2">
      <c r="AD35778" s="11" t="s">
        <v>53337</v>
      </c>
      <c r="AE35778" s="10" t="s">
        <v>53338</v>
      </c>
      <c r="AF35778" s="10" t="s">
        <v>744</v>
      </c>
    </row>
    <row r="35779" spans="30:32" x14ac:dyDescent="0.2">
      <c r="AD35779" s="11" t="s">
        <v>53339</v>
      </c>
      <c r="AE35779" s="10" t="s">
        <v>9670</v>
      </c>
      <c r="AF35779" s="10" t="s">
        <v>744</v>
      </c>
    </row>
    <row r="35780" spans="30:32" x14ac:dyDescent="0.2">
      <c r="AD35780" s="11" t="s">
        <v>53340</v>
      </c>
      <c r="AE35780" s="10" t="s">
        <v>53341</v>
      </c>
      <c r="AF35780" s="10" t="s">
        <v>744</v>
      </c>
    </row>
    <row r="35781" spans="30:32" x14ac:dyDescent="0.2">
      <c r="AD35781" s="11" t="s">
        <v>53342</v>
      </c>
      <c r="AE35781" s="10" t="s">
        <v>3294</v>
      </c>
      <c r="AF35781" s="10" t="s">
        <v>744</v>
      </c>
    </row>
    <row r="35782" spans="30:32" x14ac:dyDescent="0.2">
      <c r="AD35782" s="11" t="s">
        <v>53343</v>
      </c>
      <c r="AE35782" s="10" t="s">
        <v>2810</v>
      </c>
      <c r="AF35782" s="10" t="s">
        <v>744</v>
      </c>
    </row>
    <row r="35783" spans="30:32" x14ac:dyDescent="0.2">
      <c r="AD35783" s="11" t="s">
        <v>53344</v>
      </c>
      <c r="AE35783" s="10" t="s">
        <v>23138</v>
      </c>
      <c r="AF35783" s="10" t="s">
        <v>744</v>
      </c>
    </row>
    <row r="35784" spans="30:32" x14ac:dyDescent="0.2">
      <c r="AD35784" s="11" t="s">
        <v>53345</v>
      </c>
      <c r="AE35784" s="10" t="s">
        <v>53346</v>
      </c>
      <c r="AF35784" s="10" t="s">
        <v>744</v>
      </c>
    </row>
    <row r="35785" spans="30:32" x14ac:dyDescent="0.2">
      <c r="AD35785" s="11" t="s">
        <v>53347</v>
      </c>
      <c r="AE35785" s="10" t="s">
        <v>53348</v>
      </c>
      <c r="AF35785" s="10" t="s">
        <v>744</v>
      </c>
    </row>
    <row r="35786" spans="30:32" x14ac:dyDescent="0.2">
      <c r="AD35786" s="11" t="s">
        <v>53349</v>
      </c>
      <c r="AE35786" s="10" t="s">
        <v>53350</v>
      </c>
      <c r="AF35786" s="10" t="s">
        <v>744</v>
      </c>
    </row>
    <row r="35787" spans="30:32" x14ac:dyDescent="0.2">
      <c r="AD35787" s="11" t="s">
        <v>53351</v>
      </c>
      <c r="AE35787" s="10" t="s">
        <v>53350</v>
      </c>
      <c r="AF35787" s="10" t="s">
        <v>744</v>
      </c>
    </row>
    <row r="35788" spans="30:32" x14ac:dyDescent="0.2">
      <c r="AD35788" s="11" t="s">
        <v>53352</v>
      </c>
      <c r="AE35788" s="10" t="s">
        <v>53353</v>
      </c>
      <c r="AF35788" s="10" t="s">
        <v>744</v>
      </c>
    </row>
    <row r="35789" spans="30:32" x14ac:dyDescent="0.2">
      <c r="AD35789" s="11" t="s">
        <v>53354</v>
      </c>
      <c r="AE35789" s="10" t="s">
        <v>14405</v>
      </c>
      <c r="AF35789" s="10" t="s">
        <v>744</v>
      </c>
    </row>
    <row r="35790" spans="30:32" x14ac:dyDescent="0.2">
      <c r="AD35790" s="11" t="s">
        <v>53355</v>
      </c>
      <c r="AE35790" s="10" t="s">
        <v>53356</v>
      </c>
      <c r="AF35790" s="10" t="s">
        <v>744</v>
      </c>
    </row>
    <row r="35791" spans="30:32" x14ac:dyDescent="0.2">
      <c r="AD35791" s="11" t="s">
        <v>53357</v>
      </c>
      <c r="AE35791" s="10" t="s">
        <v>53358</v>
      </c>
      <c r="AF35791" s="10" t="s">
        <v>744</v>
      </c>
    </row>
    <row r="35792" spans="30:32" x14ac:dyDescent="0.2">
      <c r="AD35792" s="11" t="s">
        <v>53359</v>
      </c>
      <c r="AE35792" s="10" t="s">
        <v>53360</v>
      </c>
      <c r="AF35792" s="10" t="s">
        <v>744</v>
      </c>
    </row>
    <row r="35793" spans="30:32" x14ac:dyDescent="0.2">
      <c r="AD35793" s="11" t="s">
        <v>53361</v>
      </c>
      <c r="AE35793" s="10" t="s">
        <v>11336</v>
      </c>
      <c r="AF35793" s="10" t="s">
        <v>744</v>
      </c>
    </row>
    <row r="35794" spans="30:32" x14ac:dyDescent="0.2">
      <c r="AD35794" s="11" t="s">
        <v>53362</v>
      </c>
      <c r="AE35794" s="10" t="s">
        <v>30697</v>
      </c>
      <c r="AF35794" s="10" t="s">
        <v>744</v>
      </c>
    </row>
    <row r="35795" spans="30:32" x14ac:dyDescent="0.2">
      <c r="AD35795" s="11" t="s">
        <v>53363</v>
      </c>
      <c r="AE35795" s="10" t="s">
        <v>24996</v>
      </c>
      <c r="AF35795" s="10" t="s">
        <v>744</v>
      </c>
    </row>
    <row r="35796" spans="30:32" x14ac:dyDescent="0.2">
      <c r="AD35796" s="11" t="s">
        <v>53364</v>
      </c>
      <c r="AE35796" s="10" t="s">
        <v>8928</v>
      </c>
      <c r="AF35796" s="10" t="s">
        <v>744</v>
      </c>
    </row>
    <row r="35797" spans="30:32" x14ac:dyDescent="0.2">
      <c r="AD35797" s="11" t="s">
        <v>53365</v>
      </c>
      <c r="AE35797" s="10" t="s">
        <v>53366</v>
      </c>
      <c r="AF35797" s="10" t="s">
        <v>744</v>
      </c>
    </row>
    <row r="35798" spans="30:32" x14ac:dyDescent="0.2">
      <c r="AD35798" s="11" t="s">
        <v>53367</v>
      </c>
      <c r="AE35798" s="10" t="s">
        <v>27858</v>
      </c>
      <c r="AF35798" s="10" t="s">
        <v>744</v>
      </c>
    </row>
    <row r="35799" spans="30:32" x14ac:dyDescent="0.2">
      <c r="AD35799" s="11" t="s">
        <v>53368</v>
      </c>
      <c r="AE35799" s="10" t="s">
        <v>13438</v>
      </c>
      <c r="AF35799" s="10" t="s">
        <v>603</v>
      </c>
    </row>
    <row r="35800" spans="30:32" x14ac:dyDescent="0.2">
      <c r="AD35800" s="11" t="s">
        <v>53369</v>
      </c>
      <c r="AE35800" s="10" t="s">
        <v>20356</v>
      </c>
      <c r="AF35800" s="10" t="s">
        <v>603</v>
      </c>
    </row>
    <row r="35801" spans="30:32" x14ac:dyDescent="0.2">
      <c r="AD35801" s="11" t="s">
        <v>53370</v>
      </c>
      <c r="AE35801" s="10" t="s">
        <v>1931</v>
      </c>
      <c r="AF35801" s="10" t="s">
        <v>603</v>
      </c>
    </row>
    <row r="35802" spans="30:32" x14ac:dyDescent="0.2">
      <c r="AD35802" s="11" t="s">
        <v>53371</v>
      </c>
      <c r="AE35802" s="10" t="s">
        <v>53372</v>
      </c>
      <c r="AF35802" s="10" t="s">
        <v>603</v>
      </c>
    </row>
    <row r="35803" spans="30:32" x14ac:dyDescent="0.2">
      <c r="AD35803" s="11" t="s">
        <v>53373</v>
      </c>
      <c r="AE35803" s="10" t="s">
        <v>53374</v>
      </c>
      <c r="AF35803" s="10" t="s">
        <v>603</v>
      </c>
    </row>
    <row r="35804" spans="30:32" x14ac:dyDescent="0.2">
      <c r="AD35804" s="11" t="s">
        <v>53375</v>
      </c>
      <c r="AE35804" s="10" t="s">
        <v>53376</v>
      </c>
      <c r="AF35804" s="10" t="s">
        <v>603</v>
      </c>
    </row>
    <row r="35805" spans="30:32" x14ac:dyDescent="0.2">
      <c r="AD35805" s="11" t="s">
        <v>53377</v>
      </c>
      <c r="AE35805" s="10" t="s">
        <v>16720</v>
      </c>
      <c r="AF35805" s="10" t="s">
        <v>603</v>
      </c>
    </row>
    <row r="35806" spans="30:32" x14ac:dyDescent="0.2">
      <c r="AD35806" s="11" t="s">
        <v>53378</v>
      </c>
      <c r="AE35806" s="10" t="s">
        <v>53379</v>
      </c>
      <c r="AF35806" s="10" t="s">
        <v>603</v>
      </c>
    </row>
    <row r="35807" spans="30:32" x14ac:dyDescent="0.2">
      <c r="AD35807" s="11" t="s">
        <v>53380</v>
      </c>
      <c r="AE35807" s="10" t="s">
        <v>6948</v>
      </c>
      <c r="AF35807" s="10" t="s">
        <v>603</v>
      </c>
    </row>
    <row r="35808" spans="30:32" x14ac:dyDescent="0.2">
      <c r="AD35808" s="11" t="s">
        <v>53381</v>
      </c>
      <c r="AE35808" s="10" t="s">
        <v>21857</v>
      </c>
      <c r="AF35808" s="10" t="s">
        <v>603</v>
      </c>
    </row>
    <row r="35809" spans="30:32" x14ac:dyDescent="0.2">
      <c r="AD35809" s="11" t="s">
        <v>53382</v>
      </c>
      <c r="AE35809" s="10" t="s">
        <v>53383</v>
      </c>
      <c r="AF35809" s="10" t="s">
        <v>603</v>
      </c>
    </row>
    <row r="35810" spans="30:32" x14ac:dyDescent="0.2">
      <c r="AD35810" s="11" t="s">
        <v>53384</v>
      </c>
      <c r="AE35810" s="10" t="s">
        <v>1165</v>
      </c>
      <c r="AF35810" s="10" t="s">
        <v>603</v>
      </c>
    </row>
    <row r="35811" spans="30:32" x14ac:dyDescent="0.2">
      <c r="AD35811" s="11" t="s">
        <v>53385</v>
      </c>
      <c r="AE35811" s="10" t="s">
        <v>53386</v>
      </c>
      <c r="AF35811" s="10" t="s">
        <v>603</v>
      </c>
    </row>
    <row r="35812" spans="30:32" x14ac:dyDescent="0.2">
      <c r="AD35812" s="11" t="s">
        <v>53387</v>
      </c>
      <c r="AE35812" s="10" t="s">
        <v>53388</v>
      </c>
      <c r="AF35812" s="10" t="s">
        <v>603</v>
      </c>
    </row>
    <row r="35813" spans="30:32" x14ac:dyDescent="0.2">
      <c r="AD35813" s="11" t="s">
        <v>53389</v>
      </c>
      <c r="AE35813" s="10" t="s">
        <v>53390</v>
      </c>
      <c r="AF35813" s="10" t="s">
        <v>603</v>
      </c>
    </row>
    <row r="35814" spans="30:32" x14ac:dyDescent="0.2">
      <c r="AD35814" s="11" t="s">
        <v>53391</v>
      </c>
      <c r="AE35814" s="10" t="s">
        <v>53392</v>
      </c>
      <c r="AF35814" s="10" t="s">
        <v>603</v>
      </c>
    </row>
    <row r="35815" spans="30:32" x14ac:dyDescent="0.2">
      <c r="AD35815" s="11" t="s">
        <v>53393</v>
      </c>
      <c r="AE35815" s="10" t="s">
        <v>6517</v>
      </c>
      <c r="AF35815" s="10" t="s">
        <v>603</v>
      </c>
    </row>
    <row r="35816" spans="30:32" x14ac:dyDescent="0.2">
      <c r="AD35816" s="11" t="s">
        <v>53394</v>
      </c>
      <c r="AE35816" s="10" t="s">
        <v>8969</v>
      </c>
      <c r="AF35816" s="10" t="s">
        <v>603</v>
      </c>
    </row>
    <row r="35817" spans="30:32" x14ac:dyDescent="0.2">
      <c r="AD35817" s="11" t="s">
        <v>53395</v>
      </c>
      <c r="AE35817" s="10" t="s">
        <v>1954</v>
      </c>
      <c r="AF35817" s="10" t="s">
        <v>603</v>
      </c>
    </row>
    <row r="35818" spans="30:32" x14ac:dyDescent="0.2">
      <c r="AD35818" s="11" t="s">
        <v>53396</v>
      </c>
      <c r="AE35818" s="10" t="s">
        <v>1954</v>
      </c>
      <c r="AF35818" s="10" t="s">
        <v>603</v>
      </c>
    </row>
    <row r="35819" spans="30:32" x14ac:dyDescent="0.2">
      <c r="AD35819" s="11" t="s">
        <v>53397</v>
      </c>
      <c r="AE35819" s="10" t="s">
        <v>1954</v>
      </c>
      <c r="AF35819" s="10" t="s">
        <v>603</v>
      </c>
    </row>
    <row r="35820" spans="30:32" x14ac:dyDescent="0.2">
      <c r="AD35820" s="11" t="s">
        <v>53398</v>
      </c>
      <c r="AE35820" s="10" t="s">
        <v>1954</v>
      </c>
      <c r="AF35820" s="10" t="s">
        <v>603</v>
      </c>
    </row>
    <row r="35821" spans="30:32" x14ac:dyDescent="0.2">
      <c r="AD35821" s="11" t="s">
        <v>53399</v>
      </c>
      <c r="AE35821" s="10" t="s">
        <v>1954</v>
      </c>
      <c r="AF35821" s="10" t="s">
        <v>603</v>
      </c>
    </row>
    <row r="35822" spans="30:32" x14ac:dyDescent="0.2">
      <c r="AD35822" s="11" t="s">
        <v>53400</v>
      </c>
      <c r="AE35822" s="10" t="s">
        <v>1954</v>
      </c>
      <c r="AF35822" s="10" t="s">
        <v>603</v>
      </c>
    </row>
    <row r="35823" spans="30:32" x14ac:dyDescent="0.2">
      <c r="AD35823" s="11" t="s">
        <v>53401</v>
      </c>
      <c r="AE35823" s="10" t="s">
        <v>1954</v>
      </c>
      <c r="AF35823" s="10" t="s">
        <v>603</v>
      </c>
    </row>
    <row r="35824" spans="30:32" x14ac:dyDescent="0.2">
      <c r="AD35824" s="11" t="s">
        <v>53402</v>
      </c>
      <c r="AE35824" s="10" t="s">
        <v>1954</v>
      </c>
      <c r="AF35824" s="10" t="s">
        <v>603</v>
      </c>
    </row>
    <row r="35825" spans="30:32" x14ac:dyDescent="0.2">
      <c r="AD35825" s="11" t="s">
        <v>53403</v>
      </c>
      <c r="AE35825" s="10" t="s">
        <v>1954</v>
      </c>
      <c r="AF35825" s="10" t="s">
        <v>603</v>
      </c>
    </row>
    <row r="35826" spans="30:32" x14ac:dyDescent="0.2">
      <c r="AD35826" s="11" t="s">
        <v>53404</v>
      </c>
      <c r="AE35826" s="10" t="s">
        <v>1272</v>
      </c>
      <c r="AF35826" s="10" t="s">
        <v>603</v>
      </c>
    </row>
    <row r="35827" spans="30:32" x14ac:dyDescent="0.2">
      <c r="AD35827" s="11" t="s">
        <v>53405</v>
      </c>
      <c r="AE35827" s="10" t="s">
        <v>53406</v>
      </c>
      <c r="AF35827" s="10" t="s">
        <v>603</v>
      </c>
    </row>
    <row r="35828" spans="30:32" x14ac:dyDescent="0.2">
      <c r="AD35828" s="11" t="s">
        <v>53407</v>
      </c>
      <c r="AE35828" s="10" t="s">
        <v>2862</v>
      </c>
      <c r="AF35828" s="10" t="s">
        <v>603</v>
      </c>
    </row>
    <row r="35829" spans="30:32" x14ac:dyDescent="0.2">
      <c r="AD35829" s="11" t="s">
        <v>53408</v>
      </c>
      <c r="AE35829" s="10" t="s">
        <v>53409</v>
      </c>
      <c r="AF35829" s="10" t="s">
        <v>603</v>
      </c>
    </row>
    <row r="35830" spans="30:32" x14ac:dyDescent="0.2">
      <c r="AD35830" s="11" t="s">
        <v>53410</v>
      </c>
      <c r="AE35830" s="10" t="s">
        <v>53411</v>
      </c>
      <c r="AF35830" s="10" t="s">
        <v>603</v>
      </c>
    </row>
    <row r="35831" spans="30:32" x14ac:dyDescent="0.2">
      <c r="AD35831" s="11" t="s">
        <v>53412</v>
      </c>
      <c r="AE35831" s="10" t="s">
        <v>8982</v>
      </c>
      <c r="AF35831" s="10" t="s">
        <v>603</v>
      </c>
    </row>
    <row r="35832" spans="30:32" x14ac:dyDescent="0.2">
      <c r="AD35832" s="11" t="s">
        <v>53413</v>
      </c>
      <c r="AE35832" s="10" t="s">
        <v>53414</v>
      </c>
      <c r="AF35832" s="10" t="s">
        <v>603</v>
      </c>
    </row>
    <row r="35833" spans="30:32" x14ac:dyDescent="0.2">
      <c r="AD35833" s="11" t="s">
        <v>53415</v>
      </c>
      <c r="AE35833" s="10" t="s">
        <v>53416</v>
      </c>
      <c r="AF35833" s="10" t="s">
        <v>603</v>
      </c>
    </row>
    <row r="35834" spans="30:32" x14ac:dyDescent="0.2">
      <c r="AD35834" s="11" t="s">
        <v>53417</v>
      </c>
      <c r="AE35834" s="10" t="s">
        <v>53418</v>
      </c>
      <c r="AF35834" s="10" t="s">
        <v>603</v>
      </c>
    </row>
    <row r="35835" spans="30:32" x14ac:dyDescent="0.2">
      <c r="AD35835" s="11" t="s">
        <v>53419</v>
      </c>
      <c r="AE35835" s="10" t="s">
        <v>36228</v>
      </c>
      <c r="AF35835" s="10" t="s">
        <v>603</v>
      </c>
    </row>
    <row r="35836" spans="30:32" x14ac:dyDescent="0.2">
      <c r="AD35836" s="11" t="s">
        <v>53420</v>
      </c>
      <c r="AE35836" s="10" t="s">
        <v>9784</v>
      </c>
      <c r="AF35836" s="10" t="s">
        <v>603</v>
      </c>
    </row>
    <row r="35837" spans="30:32" x14ac:dyDescent="0.2">
      <c r="AD35837" s="11" t="s">
        <v>53421</v>
      </c>
      <c r="AE35837" s="10" t="s">
        <v>53422</v>
      </c>
      <c r="AF35837" s="10" t="s">
        <v>603</v>
      </c>
    </row>
    <row r="35838" spans="30:32" x14ac:dyDescent="0.2">
      <c r="AD35838" s="11" t="s">
        <v>53423</v>
      </c>
      <c r="AE35838" s="10" t="s">
        <v>53422</v>
      </c>
      <c r="AF35838" s="10" t="s">
        <v>603</v>
      </c>
    </row>
    <row r="35839" spans="30:32" x14ac:dyDescent="0.2">
      <c r="AD35839" s="11" t="s">
        <v>53424</v>
      </c>
      <c r="AE35839" s="10" t="s">
        <v>3472</v>
      </c>
      <c r="AF35839" s="10" t="s">
        <v>603</v>
      </c>
    </row>
    <row r="35840" spans="30:32" x14ac:dyDescent="0.2">
      <c r="AD35840" s="11" t="s">
        <v>53425</v>
      </c>
      <c r="AE35840" s="10" t="s">
        <v>1983</v>
      </c>
      <c r="AF35840" s="10" t="s">
        <v>603</v>
      </c>
    </row>
    <row r="35841" spans="30:32" x14ac:dyDescent="0.2">
      <c r="AD35841" s="11" t="s">
        <v>53426</v>
      </c>
      <c r="AE35841" s="10" t="s">
        <v>12921</v>
      </c>
      <c r="AF35841" s="10" t="s">
        <v>603</v>
      </c>
    </row>
    <row r="35842" spans="30:32" x14ac:dyDescent="0.2">
      <c r="AD35842" s="11" t="s">
        <v>53427</v>
      </c>
      <c r="AE35842" s="10" t="s">
        <v>53428</v>
      </c>
      <c r="AF35842" s="10" t="s">
        <v>603</v>
      </c>
    </row>
    <row r="35843" spans="30:32" x14ac:dyDescent="0.2">
      <c r="AD35843" s="11" t="s">
        <v>53429</v>
      </c>
      <c r="AE35843" s="10" t="s">
        <v>13480</v>
      </c>
      <c r="AF35843" s="10" t="s">
        <v>603</v>
      </c>
    </row>
    <row r="35844" spans="30:32" x14ac:dyDescent="0.2">
      <c r="AD35844" s="11" t="s">
        <v>53430</v>
      </c>
      <c r="AE35844" s="10" t="s">
        <v>53431</v>
      </c>
      <c r="AF35844" s="10" t="s">
        <v>603</v>
      </c>
    </row>
    <row r="35845" spans="30:32" x14ac:dyDescent="0.2">
      <c r="AD35845" s="11" t="s">
        <v>53432</v>
      </c>
      <c r="AE35845" s="10" t="s">
        <v>1295</v>
      </c>
      <c r="AF35845" s="10" t="s">
        <v>603</v>
      </c>
    </row>
    <row r="35846" spans="30:32" x14ac:dyDescent="0.2">
      <c r="AD35846" s="11" t="s">
        <v>53433</v>
      </c>
      <c r="AE35846" s="10" t="s">
        <v>53434</v>
      </c>
      <c r="AF35846" s="10" t="s">
        <v>603</v>
      </c>
    </row>
    <row r="35847" spans="30:32" x14ac:dyDescent="0.2">
      <c r="AD35847" s="11" t="s">
        <v>53435</v>
      </c>
      <c r="AE35847" s="10" t="s">
        <v>12564</v>
      </c>
      <c r="AF35847" s="10" t="s">
        <v>603</v>
      </c>
    </row>
    <row r="35848" spans="30:32" x14ac:dyDescent="0.2">
      <c r="AD35848" s="11" t="s">
        <v>53436</v>
      </c>
      <c r="AE35848" s="10" t="s">
        <v>4941</v>
      </c>
      <c r="AF35848" s="10" t="s">
        <v>603</v>
      </c>
    </row>
    <row r="35849" spans="30:32" x14ac:dyDescent="0.2">
      <c r="AD35849" s="11" t="s">
        <v>53437</v>
      </c>
      <c r="AE35849" s="10" t="s">
        <v>4941</v>
      </c>
      <c r="AF35849" s="10" t="s">
        <v>603</v>
      </c>
    </row>
    <row r="35850" spans="30:32" x14ac:dyDescent="0.2">
      <c r="AD35850" s="11" t="s">
        <v>53438</v>
      </c>
      <c r="AE35850" s="10" t="s">
        <v>5719</v>
      </c>
      <c r="AF35850" s="10" t="s">
        <v>603</v>
      </c>
    </row>
    <row r="35851" spans="30:32" x14ac:dyDescent="0.2">
      <c r="AD35851" s="11" t="s">
        <v>53439</v>
      </c>
      <c r="AE35851" s="10" t="s">
        <v>5719</v>
      </c>
      <c r="AF35851" s="10" t="s">
        <v>603</v>
      </c>
    </row>
    <row r="35852" spans="30:32" x14ac:dyDescent="0.2">
      <c r="AD35852" s="11" t="s">
        <v>53440</v>
      </c>
      <c r="AE35852" s="10" t="s">
        <v>5719</v>
      </c>
      <c r="AF35852" s="10" t="s">
        <v>603</v>
      </c>
    </row>
    <row r="35853" spans="30:32" x14ac:dyDescent="0.2">
      <c r="AD35853" s="11" t="s">
        <v>53441</v>
      </c>
      <c r="AE35853" s="10" t="s">
        <v>5719</v>
      </c>
      <c r="AF35853" s="10" t="s">
        <v>603</v>
      </c>
    </row>
    <row r="35854" spans="30:32" x14ac:dyDescent="0.2">
      <c r="AD35854" s="11" t="s">
        <v>53442</v>
      </c>
      <c r="AE35854" s="10" t="s">
        <v>5719</v>
      </c>
      <c r="AF35854" s="10" t="s">
        <v>603</v>
      </c>
    </row>
    <row r="35855" spans="30:32" x14ac:dyDescent="0.2">
      <c r="AD35855" s="11" t="s">
        <v>53443</v>
      </c>
      <c r="AE35855" s="10" t="s">
        <v>5719</v>
      </c>
      <c r="AF35855" s="10" t="s">
        <v>603</v>
      </c>
    </row>
    <row r="35856" spans="30:32" x14ac:dyDescent="0.2">
      <c r="AD35856" s="11" t="s">
        <v>53444</v>
      </c>
      <c r="AE35856" s="10" t="s">
        <v>5719</v>
      </c>
      <c r="AF35856" s="10" t="s">
        <v>603</v>
      </c>
    </row>
    <row r="35857" spans="30:32" x14ac:dyDescent="0.2">
      <c r="AD35857" s="11" t="s">
        <v>53445</v>
      </c>
      <c r="AE35857" s="10" t="s">
        <v>5719</v>
      </c>
      <c r="AF35857" s="10" t="s">
        <v>603</v>
      </c>
    </row>
    <row r="35858" spans="30:32" x14ac:dyDescent="0.2">
      <c r="AD35858" s="11" t="s">
        <v>53446</v>
      </c>
      <c r="AE35858" s="10" t="s">
        <v>53447</v>
      </c>
      <c r="AF35858" s="10" t="s">
        <v>603</v>
      </c>
    </row>
    <row r="35859" spans="30:32" x14ac:dyDescent="0.2">
      <c r="AD35859" s="11" t="s">
        <v>53448</v>
      </c>
      <c r="AE35859" s="10" t="s">
        <v>53449</v>
      </c>
      <c r="AF35859" s="10" t="s">
        <v>603</v>
      </c>
    </row>
    <row r="35860" spans="30:32" x14ac:dyDescent="0.2">
      <c r="AD35860" s="11" t="s">
        <v>53450</v>
      </c>
      <c r="AE35860" s="10" t="s">
        <v>53451</v>
      </c>
      <c r="AF35860" s="10" t="s">
        <v>603</v>
      </c>
    </row>
    <row r="35861" spans="30:32" x14ac:dyDescent="0.2">
      <c r="AD35861" s="11" t="s">
        <v>53452</v>
      </c>
      <c r="AE35861" s="10" t="s">
        <v>53453</v>
      </c>
      <c r="AF35861" s="10" t="s">
        <v>603</v>
      </c>
    </row>
    <row r="35862" spans="30:32" x14ac:dyDescent="0.2">
      <c r="AD35862" s="11" t="s">
        <v>53454</v>
      </c>
      <c r="AE35862" s="10" t="s">
        <v>2014</v>
      </c>
      <c r="AF35862" s="10" t="s">
        <v>603</v>
      </c>
    </row>
    <row r="35863" spans="30:32" x14ac:dyDescent="0.2">
      <c r="AD35863" s="11" t="s">
        <v>53455</v>
      </c>
      <c r="AE35863" s="10" t="s">
        <v>2016</v>
      </c>
      <c r="AF35863" s="10" t="s">
        <v>603</v>
      </c>
    </row>
    <row r="35864" spans="30:32" x14ac:dyDescent="0.2">
      <c r="AD35864" s="11" t="s">
        <v>53456</v>
      </c>
      <c r="AE35864" s="10" t="s">
        <v>53457</v>
      </c>
      <c r="AF35864" s="10" t="s">
        <v>603</v>
      </c>
    </row>
    <row r="35865" spans="30:32" x14ac:dyDescent="0.2">
      <c r="AD35865" s="11" t="s">
        <v>53458</v>
      </c>
      <c r="AE35865" s="10" t="s">
        <v>4488</v>
      </c>
      <c r="AF35865" s="10" t="s">
        <v>603</v>
      </c>
    </row>
    <row r="35866" spans="30:32" x14ac:dyDescent="0.2">
      <c r="AD35866" s="11" t="s">
        <v>53459</v>
      </c>
      <c r="AE35866" s="10" t="s">
        <v>2023</v>
      </c>
      <c r="AF35866" s="10" t="s">
        <v>603</v>
      </c>
    </row>
    <row r="35867" spans="30:32" x14ac:dyDescent="0.2">
      <c r="AD35867" s="11" t="s">
        <v>53460</v>
      </c>
      <c r="AE35867" s="10" t="s">
        <v>1384</v>
      </c>
      <c r="AF35867" s="10" t="s">
        <v>603</v>
      </c>
    </row>
    <row r="35868" spans="30:32" x14ac:dyDescent="0.2">
      <c r="AD35868" s="11" t="s">
        <v>53461</v>
      </c>
      <c r="AE35868" s="10" t="s">
        <v>20944</v>
      </c>
      <c r="AF35868" s="10" t="s">
        <v>603</v>
      </c>
    </row>
    <row r="35869" spans="30:32" x14ac:dyDescent="0.2">
      <c r="AD35869" s="11" t="s">
        <v>53462</v>
      </c>
      <c r="AE35869" s="10" t="s">
        <v>12939</v>
      </c>
      <c r="AF35869" s="10" t="s">
        <v>603</v>
      </c>
    </row>
    <row r="35870" spans="30:32" x14ac:dyDescent="0.2">
      <c r="AD35870" s="11" t="s">
        <v>53463</v>
      </c>
      <c r="AE35870" s="10" t="s">
        <v>33534</v>
      </c>
      <c r="AF35870" s="10" t="s">
        <v>603</v>
      </c>
    </row>
    <row r="35871" spans="30:32" x14ac:dyDescent="0.2">
      <c r="AD35871" s="11" t="s">
        <v>53464</v>
      </c>
      <c r="AE35871" s="10" t="s">
        <v>48466</v>
      </c>
      <c r="AF35871" s="10" t="s">
        <v>603</v>
      </c>
    </row>
    <row r="35872" spans="30:32" x14ac:dyDescent="0.2">
      <c r="AD35872" s="11" t="s">
        <v>53465</v>
      </c>
      <c r="AE35872" s="10" t="s">
        <v>53466</v>
      </c>
      <c r="AF35872" s="10" t="s">
        <v>603</v>
      </c>
    </row>
    <row r="35873" spans="30:32" x14ac:dyDescent="0.2">
      <c r="AD35873" s="11" t="s">
        <v>53467</v>
      </c>
      <c r="AE35873" s="10" t="s">
        <v>1388</v>
      </c>
      <c r="AF35873" s="10" t="s">
        <v>603</v>
      </c>
    </row>
    <row r="35874" spans="30:32" x14ac:dyDescent="0.2">
      <c r="AD35874" s="11" t="s">
        <v>53468</v>
      </c>
      <c r="AE35874" s="10" t="s">
        <v>27972</v>
      </c>
      <c r="AF35874" s="10" t="s">
        <v>603</v>
      </c>
    </row>
    <row r="35875" spans="30:32" x14ac:dyDescent="0.2">
      <c r="AD35875" s="11" t="s">
        <v>53469</v>
      </c>
      <c r="AE35875" s="10" t="s">
        <v>53470</v>
      </c>
      <c r="AF35875" s="10" t="s">
        <v>603</v>
      </c>
    </row>
    <row r="35876" spans="30:32" x14ac:dyDescent="0.2">
      <c r="AD35876" s="11" t="s">
        <v>53471</v>
      </c>
      <c r="AE35876" s="10" t="s">
        <v>53472</v>
      </c>
      <c r="AF35876" s="10" t="s">
        <v>603</v>
      </c>
    </row>
    <row r="35877" spans="30:32" x14ac:dyDescent="0.2">
      <c r="AD35877" s="11" t="s">
        <v>53473</v>
      </c>
      <c r="AE35877" s="10" t="s">
        <v>9069</v>
      </c>
      <c r="AF35877" s="10" t="s">
        <v>603</v>
      </c>
    </row>
    <row r="35878" spans="30:32" x14ac:dyDescent="0.2">
      <c r="AD35878" s="11" t="s">
        <v>53474</v>
      </c>
      <c r="AE35878" s="10" t="s">
        <v>53475</v>
      </c>
      <c r="AF35878" s="10" t="s">
        <v>603</v>
      </c>
    </row>
    <row r="35879" spans="30:32" x14ac:dyDescent="0.2">
      <c r="AD35879" s="11" t="s">
        <v>53476</v>
      </c>
      <c r="AE35879" s="10" t="s">
        <v>53477</v>
      </c>
      <c r="AF35879" s="10" t="s">
        <v>603</v>
      </c>
    </row>
    <row r="35880" spans="30:32" x14ac:dyDescent="0.2">
      <c r="AD35880" s="11" t="s">
        <v>53478</v>
      </c>
      <c r="AE35880" s="10" t="s">
        <v>1403</v>
      </c>
      <c r="AF35880" s="10" t="s">
        <v>603</v>
      </c>
    </row>
    <row r="35881" spans="30:32" x14ac:dyDescent="0.2">
      <c r="AD35881" s="11" t="s">
        <v>53479</v>
      </c>
      <c r="AE35881" s="10" t="s">
        <v>53480</v>
      </c>
      <c r="AF35881" s="10" t="s">
        <v>603</v>
      </c>
    </row>
    <row r="35882" spans="30:32" x14ac:dyDescent="0.2">
      <c r="AD35882" s="11" t="s">
        <v>53481</v>
      </c>
      <c r="AE35882" s="10" t="s">
        <v>53480</v>
      </c>
      <c r="AF35882" s="10" t="s">
        <v>603</v>
      </c>
    </row>
    <row r="35883" spans="30:32" x14ac:dyDescent="0.2">
      <c r="AD35883" s="11" t="s">
        <v>53482</v>
      </c>
      <c r="AE35883" s="10" t="s">
        <v>53480</v>
      </c>
      <c r="AF35883" s="10" t="s">
        <v>603</v>
      </c>
    </row>
    <row r="35884" spans="30:32" x14ac:dyDescent="0.2">
      <c r="AD35884" s="11" t="s">
        <v>53483</v>
      </c>
      <c r="AE35884" s="10" t="s">
        <v>53480</v>
      </c>
      <c r="AF35884" s="10" t="s">
        <v>603</v>
      </c>
    </row>
    <row r="35885" spans="30:32" x14ac:dyDescent="0.2">
      <c r="AD35885" s="11" t="s">
        <v>53484</v>
      </c>
      <c r="AE35885" s="10" t="s">
        <v>53480</v>
      </c>
      <c r="AF35885" s="10" t="s">
        <v>603</v>
      </c>
    </row>
    <row r="35886" spans="30:32" x14ac:dyDescent="0.2">
      <c r="AD35886" s="11" t="s">
        <v>53485</v>
      </c>
      <c r="AE35886" s="10" t="s">
        <v>53480</v>
      </c>
      <c r="AF35886" s="10" t="s">
        <v>603</v>
      </c>
    </row>
    <row r="35887" spans="30:32" x14ac:dyDescent="0.2">
      <c r="AD35887" s="11" t="s">
        <v>53486</v>
      </c>
      <c r="AE35887" s="10" t="s">
        <v>53480</v>
      </c>
      <c r="AF35887" s="10" t="s">
        <v>603</v>
      </c>
    </row>
    <row r="35888" spans="30:32" x14ac:dyDescent="0.2">
      <c r="AD35888" s="11" t="s">
        <v>53487</v>
      </c>
      <c r="AE35888" s="10" t="s">
        <v>53488</v>
      </c>
      <c r="AF35888" s="10" t="s">
        <v>603</v>
      </c>
    </row>
    <row r="35889" spans="30:32" x14ac:dyDescent="0.2">
      <c r="AD35889" s="11" t="s">
        <v>53489</v>
      </c>
      <c r="AE35889" s="10" t="s">
        <v>53490</v>
      </c>
      <c r="AF35889" s="10" t="s">
        <v>603</v>
      </c>
    </row>
    <row r="35890" spans="30:32" x14ac:dyDescent="0.2">
      <c r="AD35890" s="11" t="s">
        <v>53491</v>
      </c>
      <c r="AE35890" s="10" t="s">
        <v>53492</v>
      </c>
      <c r="AF35890" s="10" t="s">
        <v>603</v>
      </c>
    </row>
    <row r="35891" spans="30:32" x14ac:dyDescent="0.2">
      <c r="AD35891" s="11" t="s">
        <v>53493</v>
      </c>
      <c r="AE35891" s="10" t="s">
        <v>3379</v>
      </c>
      <c r="AF35891" s="10" t="s">
        <v>603</v>
      </c>
    </row>
    <row r="35892" spans="30:32" x14ac:dyDescent="0.2">
      <c r="AD35892" s="11" t="s">
        <v>53494</v>
      </c>
      <c r="AE35892" s="10" t="s">
        <v>27165</v>
      </c>
      <c r="AF35892" s="10" t="s">
        <v>603</v>
      </c>
    </row>
    <row r="35893" spans="30:32" x14ac:dyDescent="0.2">
      <c r="AD35893" s="11" t="s">
        <v>53495</v>
      </c>
      <c r="AE35893" s="10" t="s">
        <v>53496</v>
      </c>
      <c r="AF35893" s="10" t="s">
        <v>603</v>
      </c>
    </row>
    <row r="35894" spans="30:32" x14ac:dyDescent="0.2">
      <c r="AD35894" s="11" t="s">
        <v>53497</v>
      </c>
      <c r="AE35894" s="10" t="s">
        <v>8484</v>
      </c>
      <c r="AF35894" s="10" t="s">
        <v>603</v>
      </c>
    </row>
    <row r="35895" spans="30:32" x14ac:dyDescent="0.2">
      <c r="AD35895" s="11" t="s">
        <v>53498</v>
      </c>
      <c r="AE35895" s="10" t="s">
        <v>53499</v>
      </c>
      <c r="AF35895" s="10" t="s">
        <v>603</v>
      </c>
    </row>
    <row r="35896" spans="30:32" x14ac:dyDescent="0.2">
      <c r="AD35896" s="11" t="s">
        <v>53500</v>
      </c>
      <c r="AE35896" s="10" t="s">
        <v>53501</v>
      </c>
      <c r="AF35896" s="10" t="s">
        <v>603</v>
      </c>
    </row>
    <row r="35897" spans="30:32" x14ac:dyDescent="0.2">
      <c r="AD35897" s="11" t="s">
        <v>53502</v>
      </c>
      <c r="AE35897" s="10" t="s">
        <v>53503</v>
      </c>
      <c r="AF35897" s="10" t="s">
        <v>603</v>
      </c>
    </row>
    <row r="35898" spans="30:32" x14ac:dyDescent="0.2">
      <c r="AD35898" s="11" t="s">
        <v>53504</v>
      </c>
      <c r="AE35898" s="10" t="s">
        <v>53505</v>
      </c>
      <c r="AF35898" s="10" t="s">
        <v>603</v>
      </c>
    </row>
    <row r="35899" spans="30:32" x14ac:dyDescent="0.2">
      <c r="AD35899" s="11" t="s">
        <v>53506</v>
      </c>
      <c r="AE35899" s="10" t="s">
        <v>53507</v>
      </c>
      <c r="AF35899" s="10" t="s">
        <v>603</v>
      </c>
    </row>
    <row r="35900" spans="30:32" x14ac:dyDescent="0.2">
      <c r="AD35900" s="11" t="s">
        <v>53508</v>
      </c>
      <c r="AE35900" s="10" t="s">
        <v>53507</v>
      </c>
      <c r="AF35900" s="10" t="s">
        <v>603</v>
      </c>
    </row>
    <row r="35901" spans="30:32" x14ac:dyDescent="0.2">
      <c r="AD35901" s="11" t="s">
        <v>53509</v>
      </c>
      <c r="AE35901" s="10" t="s">
        <v>53510</v>
      </c>
      <c r="AF35901" s="10" t="s">
        <v>603</v>
      </c>
    </row>
    <row r="35902" spans="30:32" x14ac:dyDescent="0.2">
      <c r="AD35902" s="11" t="s">
        <v>53511</v>
      </c>
      <c r="AE35902" s="10" t="s">
        <v>19437</v>
      </c>
      <c r="AF35902" s="10" t="s">
        <v>603</v>
      </c>
    </row>
    <row r="35903" spans="30:32" x14ac:dyDescent="0.2">
      <c r="AD35903" s="11" t="s">
        <v>53512</v>
      </c>
      <c r="AE35903" s="10" t="s">
        <v>53513</v>
      </c>
      <c r="AF35903" s="10" t="s">
        <v>603</v>
      </c>
    </row>
    <row r="35904" spans="30:32" x14ac:dyDescent="0.2">
      <c r="AD35904" s="11" t="s">
        <v>53514</v>
      </c>
      <c r="AE35904" s="10" t="s">
        <v>20609</v>
      </c>
      <c r="AF35904" s="10" t="s">
        <v>603</v>
      </c>
    </row>
    <row r="35905" spans="30:32" x14ac:dyDescent="0.2">
      <c r="AD35905" s="11" t="s">
        <v>53515</v>
      </c>
      <c r="AE35905" s="10" t="s">
        <v>53516</v>
      </c>
      <c r="AF35905" s="10" t="s">
        <v>603</v>
      </c>
    </row>
    <row r="35906" spans="30:32" x14ac:dyDescent="0.2">
      <c r="AD35906" s="11" t="s">
        <v>53517</v>
      </c>
      <c r="AE35906" s="10" t="s">
        <v>53518</v>
      </c>
      <c r="AF35906" s="10" t="s">
        <v>603</v>
      </c>
    </row>
    <row r="35907" spans="30:32" x14ac:dyDescent="0.2">
      <c r="AD35907" s="11" t="s">
        <v>53519</v>
      </c>
      <c r="AE35907" s="10" t="s">
        <v>4982</v>
      </c>
      <c r="AF35907" s="10" t="s">
        <v>603</v>
      </c>
    </row>
    <row r="35908" spans="30:32" x14ac:dyDescent="0.2">
      <c r="AD35908" s="11" t="s">
        <v>53520</v>
      </c>
      <c r="AE35908" s="10" t="s">
        <v>1428</v>
      </c>
      <c r="AF35908" s="10" t="s">
        <v>603</v>
      </c>
    </row>
    <row r="35909" spans="30:32" x14ac:dyDescent="0.2">
      <c r="AD35909" s="11" t="s">
        <v>53521</v>
      </c>
      <c r="AE35909" s="10" t="s">
        <v>14227</v>
      </c>
      <c r="AF35909" s="10" t="s">
        <v>603</v>
      </c>
    </row>
    <row r="35910" spans="30:32" x14ac:dyDescent="0.2">
      <c r="AD35910" s="11" t="s">
        <v>53522</v>
      </c>
      <c r="AE35910" s="10" t="s">
        <v>14233</v>
      </c>
      <c r="AF35910" s="10" t="s">
        <v>603</v>
      </c>
    </row>
    <row r="35911" spans="30:32" x14ac:dyDescent="0.2">
      <c r="AD35911" s="11" t="s">
        <v>53523</v>
      </c>
      <c r="AE35911" s="10" t="s">
        <v>34861</v>
      </c>
      <c r="AF35911" s="10" t="s">
        <v>603</v>
      </c>
    </row>
    <row r="35912" spans="30:32" x14ac:dyDescent="0.2">
      <c r="AD35912" s="11" t="s">
        <v>53524</v>
      </c>
      <c r="AE35912" s="10" t="s">
        <v>53525</v>
      </c>
      <c r="AF35912" s="10" t="s">
        <v>603</v>
      </c>
    </row>
    <row r="35913" spans="30:32" x14ac:dyDescent="0.2">
      <c r="AD35913" s="11" t="s">
        <v>53526</v>
      </c>
      <c r="AE35913" s="10" t="s">
        <v>53527</v>
      </c>
      <c r="AF35913" s="10" t="s">
        <v>603</v>
      </c>
    </row>
    <row r="35914" spans="30:32" x14ac:dyDescent="0.2">
      <c r="AD35914" s="11" t="s">
        <v>53528</v>
      </c>
      <c r="AE35914" s="10" t="s">
        <v>23263</v>
      </c>
      <c r="AF35914" s="10" t="s">
        <v>603</v>
      </c>
    </row>
    <row r="35915" spans="30:32" x14ac:dyDescent="0.2">
      <c r="AD35915" s="11" t="s">
        <v>53529</v>
      </c>
      <c r="AE35915" s="10" t="s">
        <v>7200</v>
      </c>
      <c r="AF35915" s="10" t="s">
        <v>603</v>
      </c>
    </row>
    <row r="35916" spans="30:32" x14ac:dyDescent="0.2">
      <c r="AD35916" s="11" t="s">
        <v>53530</v>
      </c>
      <c r="AE35916" s="10" t="s">
        <v>36638</v>
      </c>
      <c r="AF35916" s="10" t="s">
        <v>603</v>
      </c>
    </row>
    <row r="35917" spans="30:32" x14ac:dyDescent="0.2">
      <c r="AD35917" s="11" t="s">
        <v>53531</v>
      </c>
      <c r="AE35917" s="10" t="s">
        <v>14041</v>
      </c>
      <c r="AF35917" s="10" t="s">
        <v>603</v>
      </c>
    </row>
    <row r="35918" spans="30:32" x14ac:dyDescent="0.2">
      <c r="AD35918" s="11" t="s">
        <v>53532</v>
      </c>
      <c r="AE35918" s="10" t="s">
        <v>28038</v>
      </c>
      <c r="AF35918" s="10" t="s">
        <v>603</v>
      </c>
    </row>
    <row r="35919" spans="30:32" x14ac:dyDescent="0.2">
      <c r="AD35919" s="11" t="s">
        <v>53533</v>
      </c>
      <c r="AE35919" s="10" t="s">
        <v>53534</v>
      </c>
      <c r="AF35919" s="10" t="s">
        <v>603</v>
      </c>
    </row>
    <row r="35920" spans="30:32" x14ac:dyDescent="0.2">
      <c r="AD35920" s="11" t="s">
        <v>53535</v>
      </c>
      <c r="AE35920" s="10" t="s">
        <v>9144</v>
      </c>
      <c r="AF35920" s="10" t="s">
        <v>603</v>
      </c>
    </row>
    <row r="35921" spans="30:32" x14ac:dyDescent="0.2">
      <c r="AD35921" s="11" t="s">
        <v>53536</v>
      </c>
      <c r="AE35921" s="10" t="s">
        <v>53537</v>
      </c>
      <c r="AF35921" s="10" t="s">
        <v>603</v>
      </c>
    </row>
    <row r="35922" spans="30:32" x14ac:dyDescent="0.2">
      <c r="AD35922" s="11" t="s">
        <v>53538</v>
      </c>
      <c r="AE35922" s="10" t="s">
        <v>53539</v>
      </c>
      <c r="AF35922" s="10" t="s">
        <v>603</v>
      </c>
    </row>
    <row r="35923" spans="30:32" x14ac:dyDescent="0.2">
      <c r="AD35923" s="11" t="s">
        <v>53540</v>
      </c>
      <c r="AE35923" s="10" t="s">
        <v>53541</v>
      </c>
      <c r="AF35923" s="10" t="s">
        <v>603</v>
      </c>
    </row>
    <row r="35924" spans="30:32" x14ac:dyDescent="0.2">
      <c r="AD35924" s="11" t="s">
        <v>53542</v>
      </c>
      <c r="AE35924" s="10" t="s">
        <v>17001</v>
      </c>
      <c r="AF35924" s="10" t="s">
        <v>603</v>
      </c>
    </row>
    <row r="35925" spans="30:32" x14ac:dyDescent="0.2">
      <c r="AD35925" s="11" t="s">
        <v>53543</v>
      </c>
      <c r="AE35925" s="10" t="s">
        <v>2113</v>
      </c>
      <c r="AF35925" s="10" t="s">
        <v>603</v>
      </c>
    </row>
    <row r="35926" spans="30:32" x14ac:dyDescent="0.2">
      <c r="AD35926" s="11" t="s">
        <v>53544</v>
      </c>
      <c r="AE35926" s="10" t="s">
        <v>1607</v>
      </c>
      <c r="AF35926" s="10" t="s">
        <v>603</v>
      </c>
    </row>
    <row r="35927" spans="30:32" x14ac:dyDescent="0.2">
      <c r="AD35927" s="11" t="s">
        <v>53545</v>
      </c>
      <c r="AE35927" s="10" t="s">
        <v>23548</v>
      </c>
      <c r="AF35927" s="10" t="s">
        <v>603</v>
      </c>
    </row>
    <row r="35928" spans="30:32" x14ac:dyDescent="0.2">
      <c r="AD35928" s="11" t="s">
        <v>53546</v>
      </c>
      <c r="AE35928" s="10" t="s">
        <v>53547</v>
      </c>
      <c r="AF35928" s="10" t="s">
        <v>603</v>
      </c>
    </row>
    <row r="35929" spans="30:32" x14ac:dyDescent="0.2">
      <c r="AD35929" s="11" t="s">
        <v>53548</v>
      </c>
      <c r="AE35929" s="10" t="s">
        <v>22119</v>
      </c>
      <c r="AF35929" s="10" t="s">
        <v>603</v>
      </c>
    </row>
    <row r="35930" spans="30:32" x14ac:dyDescent="0.2">
      <c r="AD35930" s="11" t="s">
        <v>53549</v>
      </c>
      <c r="AE35930" s="10" t="s">
        <v>53550</v>
      </c>
      <c r="AF35930" s="10" t="s">
        <v>603</v>
      </c>
    </row>
    <row r="35931" spans="30:32" x14ac:dyDescent="0.2">
      <c r="AD35931" s="11" t="s">
        <v>53551</v>
      </c>
      <c r="AE35931" s="10" t="s">
        <v>17019</v>
      </c>
      <c r="AF35931" s="10" t="s">
        <v>603</v>
      </c>
    </row>
    <row r="35932" spans="30:32" x14ac:dyDescent="0.2">
      <c r="AD35932" s="11" t="s">
        <v>53552</v>
      </c>
      <c r="AE35932" s="10" t="s">
        <v>53553</v>
      </c>
      <c r="AF35932" s="10" t="s">
        <v>603</v>
      </c>
    </row>
    <row r="35933" spans="30:32" x14ac:dyDescent="0.2">
      <c r="AD35933" s="11" t="s">
        <v>53554</v>
      </c>
      <c r="AE35933" s="10" t="s">
        <v>53555</v>
      </c>
      <c r="AF35933" s="10" t="s">
        <v>603</v>
      </c>
    </row>
    <row r="35934" spans="30:32" x14ac:dyDescent="0.2">
      <c r="AD35934" s="11" t="s">
        <v>53556</v>
      </c>
      <c r="AE35934" s="10" t="s">
        <v>1616</v>
      </c>
      <c r="AF35934" s="10" t="s">
        <v>603</v>
      </c>
    </row>
    <row r="35935" spans="30:32" x14ac:dyDescent="0.2">
      <c r="AD35935" s="11" t="s">
        <v>53557</v>
      </c>
      <c r="AE35935" s="10" t="s">
        <v>53558</v>
      </c>
      <c r="AF35935" s="10" t="s">
        <v>603</v>
      </c>
    </row>
    <row r="35936" spans="30:32" x14ac:dyDescent="0.2">
      <c r="AD35936" s="11" t="s">
        <v>53559</v>
      </c>
      <c r="AE35936" s="10" t="s">
        <v>53558</v>
      </c>
      <c r="AF35936" s="10" t="s">
        <v>603</v>
      </c>
    </row>
    <row r="35937" spans="30:32" x14ac:dyDescent="0.2">
      <c r="AD35937" s="11" t="s">
        <v>53560</v>
      </c>
      <c r="AE35937" s="10" t="s">
        <v>6321</v>
      </c>
      <c r="AF35937" s="10" t="s">
        <v>603</v>
      </c>
    </row>
    <row r="35938" spans="30:32" x14ac:dyDescent="0.2">
      <c r="AD35938" s="11" t="s">
        <v>53561</v>
      </c>
      <c r="AE35938" s="10" t="s">
        <v>27244</v>
      </c>
      <c r="AF35938" s="10" t="s">
        <v>603</v>
      </c>
    </row>
    <row r="35939" spans="30:32" x14ac:dyDescent="0.2">
      <c r="AD35939" s="11" t="s">
        <v>53562</v>
      </c>
      <c r="AE35939" s="10" t="s">
        <v>9164</v>
      </c>
      <c r="AF35939" s="10" t="s">
        <v>603</v>
      </c>
    </row>
    <row r="35940" spans="30:32" x14ac:dyDescent="0.2">
      <c r="AD35940" s="11" t="s">
        <v>53563</v>
      </c>
      <c r="AE35940" s="10" t="s">
        <v>53564</v>
      </c>
      <c r="AF35940" s="10" t="s">
        <v>603</v>
      </c>
    </row>
    <row r="35941" spans="30:32" x14ac:dyDescent="0.2">
      <c r="AD35941" s="11" t="s">
        <v>53565</v>
      </c>
      <c r="AE35941" s="10" t="s">
        <v>15690</v>
      </c>
      <c r="AF35941" s="10" t="s">
        <v>603</v>
      </c>
    </row>
    <row r="35942" spans="30:32" x14ac:dyDescent="0.2">
      <c r="AD35942" s="11" t="s">
        <v>53566</v>
      </c>
      <c r="AE35942" s="10" t="s">
        <v>27247</v>
      </c>
      <c r="AF35942" s="10" t="s">
        <v>603</v>
      </c>
    </row>
    <row r="35943" spans="30:32" x14ac:dyDescent="0.2">
      <c r="AD35943" s="11" t="s">
        <v>53567</v>
      </c>
      <c r="AE35943" s="10" t="s">
        <v>7271</v>
      </c>
      <c r="AF35943" s="10" t="s">
        <v>603</v>
      </c>
    </row>
    <row r="35944" spans="30:32" x14ac:dyDescent="0.2">
      <c r="AD35944" s="11" t="s">
        <v>53568</v>
      </c>
      <c r="AE35944" s="10" t="s">
        <v>53569</v>
      </c>
      <c r="AF35944" s="10" t="s">
        <v>603</v>
      </c>
    </row>
    <row r="35945" spans="30:32" x14ac:dyDescent="0.2">
      <c r="AD35945" s="11" t="s">
        <v>53570</v>
      </c>
      <c r="AE35945" s="10" t="s">
        <v>14323</v>
      </c>
      <c r="AF35945" s="10" t="s">
        <v>603</v>
      </c>
    </row>
    <row r="35946" spans="30:32" x14ac:dyDescent="0.2">
      <c r="AD35946" s="11" t="s">
        <v>53571</v>
      </c>
      <c r="AE35946" s="10" t="s">
        <v>53572</v>
      </c>
      <c r="AF35946" s="10" t="s">
        <v>603</v>
      </c>
    </row>
    <row r="35947" spans="30:32" x14ac:dyDescent="0.2">
      <c r="AD35947" s="11" t="s">
        <v>53573</v>
      </c>
      <c r="AE35947" s="10" t="s">
        <v>7295</v>
      </c>
      <c r="AF35947" s="10" t="s">
        <v>603</v>
      </c>
    </row>
    <row r="35948" spans="30:32" x14ac:dyDescent="0.2">
      <c r="AD35948" s="11" t="s">
        <v>53574</v>
      </c>
      <c r="AE35948" s="10" t="s">
        <v>53575</v>
      </c>
      <c r="AF35948" s="10" t="s">
        <v>603</v>
      </c>
    </row>
    <row r="35949" spans="30:32" x14ac:dyDescent="0.2">
      <c r="AD35949" s="11" t="s">
        <v>53576</v>
      </c>
      <c r="AE35949" s="10" t="s">
        <v>53577</v>
      </c>
      <c r="AF35949" s="10" t="s">
        <v>603</v>
      </c>
    </row>
    <row r="35950" spans="30:32" x14ac:dyDescent="0.2">
      <c r="AD35950" s="11" t="s">
        <v>53578</v>
      </c>
      <c r="AE35950" s="10" t="s">
        <v>10150</v>
      </c>
      <c r="AF35950" s="10" t="s">
        <v>603</v>
      </c>
    </row>
    <row r="35951" spans="30:32" x14ac:dyDescent="0.2">
      <c r="AD35951" s="11" t="s">
        <v>53579</v>
      </c>
      <c r="AE35951" s="10" t="s">
        <v>10150</v>
      </c>
      <c r="AF35951" s="10" t="s">
        <v>603</v>
      </c>
    </row>
    <row r="35952" spans="30:32" x14ac:dyDescent="0.2">
      <c r="AD35952" s="11" t="s">
        <v>53580</v>
      </c>
      <c r="AE35952" s="10" t="s">
        <v>10150</v>
      </c>
      <c r="AF35952" s="10" t="s">
        <v>603</v>
      </c>
    </row>
    <row r="35953" spans="30:32" x14ac:dyDescent="0.2">
      <c r="AD35953" s="11" t="s">
        <v>53581</v>
      </c>
      <c r="AE35953" s="10" t="s">
        <v>10150</v>
      </c>
      <c r="AF35953" s="10" t="s">
        <v>603</v>
      </c>
    </row>
    <row r="35954" spans="30:32" x14ac:dyDescent="0.2">
      <c r="AD35954" s="11" t="s">
        <v>53582</v>
      </c>
      <c r="AE35954" s="10" t="s">
        <v>53583</v>
      </c>
      <c r="AF35954" s="10" t="s">
        <v>603</v>
      </c>
    </row>
    <row r="35955" spans="30:32" x14ac:dyDescent="0.2">
      <c r="AD35955" s="11" t="s">
        <v>53584</v>
      </c>
      <c r="AE35955" s="10" t="s">
        <v>26964</v>
      </c>
      <c r="AF35955" s="10" t="s">
        <v>603</v>
      </c>
    </row>
    <row r="35956" spans="30:32" x14ac:dyDescent="0.2">
      <c r="AD35956" s="11" t="s">
        <v>53585</v>
      </c>
      <c r="AE35956" s="10" t="s">
        <v>42446</v>
      </c>
      <c r="AF35956" s="10" t="s">
        <v>603</v>
      </c>
    </row>
    <row r="35957" spans="30:32" x14ac:dyDescent="0.2">
      <c r="AD35957" s="11" t="s">
        <v>53586</v>
      </c>
      <c r="AE35957" s="10" t="s">
        <v>2188</v>
      </c>
      <c r="AF35957" s="10" t="s">
        <v>603</v>
      </c>
    </row>
    <row r="35958" spans="30:32" x14ac:dyDescent="0.2">
      <c r="AD35958" s="11" t="s">
        <v>53587</v>
      </c>
      <c r="AE35958" s="10" t="s">
        <v>6446</v>
      </c>
      <c r="AF35958" s="10" t="s">
        <v>603</v>
      </c>
    </row>
    <row r="35959" spans="30:32" x14ac:dyDescent="0.2">
      <c r="AD35959" s="11" t="s">
        <v>53588</v>
      </c>
      <c r="AE35959" s="10" t="s">
        <v>1653</v>
      </c>
      <c r="AF35959" s="10" t="s">
        <v>603</v>
      </c>
    </row>
    <row r="35960" spans="30:32" x14ac:dyDescent="0.2">
      <c r="AD35960" s="11" t="s">
        <v>53589</v>
      </c>
      <c r="AE35960" s="10" t="s">
        <v>44303</v>
      </c>
      <c r="AF35960" s="10" t="s">
        <v>603</v>
      </c>
    </row>
    <row r="35961" spans="30:32" x14ac:dyDescent="0.2">
      <c r="AD35961" s="11" t="s">
        <v>53590</v>
      </c>
      <c r="AE35961" s="10" t="s">
        <v>8536</v>
      </c>
      <c r="AF35961" s="10" t="s">
        <v>603</v>
      </c>
    </row>
    <row r="35962" spans="30:32" x14ac:dyDescent="0.2">
      <c r="AD35962" s="11" t="s">
        <v>53591</v>
      </c>
      <c r="AE35962" s="10" t="s">
        <v>53592</v>
      </c>
      <c r="AF35962" s="10" t="s">
        <v>603</v>
      </c>
    </row>
    <row r="35963" spans="30:32" x14ac:dyDescent="0.2">
      <c r="AD35963" s="11" t="s">
        <v>53593</v>
      </c>
      <c r="AE35963" s="10" t="s">
        <v>47058</v>
      </c>
      <c r="AF35963" s="10" t="s">
        <v>603</v>
      </c>
    </row>
    <row r="35964" spans="30:32" x14ac:dyDescent="0.2">
      <c r="AD35964" s="11" t="s">
        <v>53594</v>
      </c>
      <c r="AE35964" s="10" t="s">
        <v>24532</v>
      </c>
      <c r="AF35964" s="10" t="s">
        <v>603</v>
      </c>
    </row>
    <row r="35965" spans="30:32" x14ac:dyDescent="0.2">
      <c r="AD35965" s="11" t="s">
        <v>53595</v>
      </c>
      <c r="AE35965" s="10" t="s">
        <v>1655</v>
      </c>
      <c r="AF35965" s="10" t="s">
        <v>603</v>
      </c>
    </row>
    <row r="35966" spans="30:32" x14ac:dyDescent="0.2">
      <c r="AD35966" s="11" t="s">
        <v>53596</v>
      </c>
      <c r="AE35966" s="10" t="s">
        <v>23928</v>
      </c>
      <c r="AF35966" s="10" t="s">
        <v>603</v>
      </c>
    </row>
    <row r="35967" spans="30:32" x14ac:dyDescent="0.2">
      <c r="AD35967" s="11" t="s">
        <v>53597</v>
      </c>
      <c r="AE35967" s="10" t="s">
        <v>28111</v>
      </c>
      <c r="AF35967" s="10" t="s">
        <v>603</v>
      </c>
    </row>
    <row r="35968" spans="30:32" x14ac:dyDescent="0.2">
      <c r="AD35968" s="11" t="s">
        <v>53598</v>
      </c>
      <c r="AE35968" s="10" t="s">
        <v>5056</v>
      </c>
      <c r="AF35968" s="10" t="s">
        <v>603</v>
      </c>
    </row>
    <row r="35969" spans="30:32" x14ac:dyDescent="0.2">
      <c r="AD35969" s="11" t="s">
        <v>53599</v>
      </c>
      <c r="AE35969" s="10" t="s">
        <v>2198</v>
      </c>
      <c r="AF35969" s="10" t="s">
        <v>603</v>
      </c>
    </row>
    <row r="35970" spans="30:32" x14ac:dyDescent="0.2">
      <c r="AD35970" s="11" t="s">
        <v>53600</v>
      </c>
      <c r="AE35970" s="10" t="s">
        <v>53601</v>
      </c>
      <c r="AF35970" s="10" t="s">
        <v>603</v>
      </c>
    </row>
    <row r="35971" spans="30:32" x14ac:dyDescent="0.2">
      <c r="AD35971" s="11" t="s">
        <v>53602</v>
      </c>
      <c r="AE35971" s="10" t="s">
        <v>53603</v>
      </c>
      <c r="AF35971" s="10" t="s">
        <v>603</v>
      </c>
    </row>
    <row r="35972" spans="30:32" x14ac:dyDescent="0.2">
      <c r="AD35972" s="11" t="s">
        <v>53604</v>
      </c>
      <c r="AE35972" s="10" t="s">
        <v>53605</v>
      </c>
      <c r="AF35972" s="10" t="s">
        <v>603</v>
      </c>
    </row>
    <row r="35973" spans="30:32" x14ac:dyDescent="0.2">
      <c r="AD35973" s="11" t="s">
        <v>53606</v>
      </c>
      <c r="AE35973" s="10" t="s">
        <v>11764</v>
      </c>
      <c r="AF35973" s="10" t="s">
        <v>603</v>
      </c>
    </row>
    <row r="35974" spans="30:32" x14ac:dyDescent="0.2">
      <c r="AD35974" s="11" t="s">
        <v>53607</v>
      </c>
      <c r="AE35974" s="10" t="s">
        <v>53608</v>
      </c>
      <c r="AF35974" s="10" t="s">
        <v>603</v>
      </c>
    </row>
    <row r="35975" spans="30:32" x14ac:dyDescent="0.2">
      <c r="AD35975" s="11" t="s">
        <v>53609</v>
      </c>
      <c r="AE35975" s="10" t="s">
        <v>53610</v>
      </c>
      <c r="AF35975" s="10" t="s">
        <v>603</v>
      </c>
    </row>
    <row r="35976" spans="30:32" x14ac:dyDescent="0.2">
      <c r="AD35976" s="11" t="s">
        <v>53611</v>
      </c>
      <c r="AE35976" s="10" t="s">
        <v>53612</v>
      </c>
      <c r="AF35976" s="10" t="s">
        <v>603</v>
      </c>
    </row>
    <row r="35977" spans="30:32" x14ac:dyDescent="0.2">
      <c r="AD35977" s="11" t="s">
        <v>53613</v>
      </c>
      <c r="AE35977" s="10" t="s">
        <v>2212</v>
      </c>
      <c r="AF35977" s="10" t="s">
        <v>603</v>
      </c>
    </row>
    <row r="35978" spans="30:32" x14ac:dyDescent="0.2">
      <c r="AD35978" s="11" t="s">
        <v>53614</v>
      </c>
      <c r="AE35978" s="10" t="s">
        <v>5075</v>
      </c>
      <c r="AF35978" s="10" t="s">
        <v>603</v>
      </c>
    </row>
    <row r="35979" spans="30:32" x14ac:dyDescent="0.2">
      <c r="AD35979" s="11" t="s">
        <v>53615</v>
      </c>
      <c r="AE35979" s="10" t="s">
        <v>53616</v>
      </c>
      <c r="AF35979" s="10" t="s">
        <v>603</v>
      </c>
    </row>
    <row r="35980" spans="30:32" x14ac:dyDescent="0.2">
      <c r="AD35980" s="11" t="s">
        <v>53617</v>
      </c>
      <c r="AE35980" s="10" t="s">
        <v>24584</v>
      </c>
      <c r="AF35980" s="10" t="s">
        <v>603</v>
      </c>
    </row>
    <row r="35981" spans="30:32" x14ac:dyDescent="0.2">
      <c r="AD35981" s="11" t="s">
        <v>53618</v>
      </c>
      <c r="AE35981" s="10" t="s">
        <v>24584</v>
      </c>
      <c r="AF35981" s="10" t="s">
        <v>603</v>
      </c>
    </row>
    <row r="35982" spans="30:32" x14ac:dyDescent="0.2">
      <c r="AD35982" s="11" t="s">
        <v>53619</v>
      </c>
      <c r="AE35982" s="10" t="s">
        <v>20914</v>
      </c>
      <c r="AF35982" s="10" t="s">
        <v>603</v>
      </c>
    </row>
    <row r="35983" spans="30:32" x14ac:dyDescent="0.2">
      <c r="AD35983" s="11" t="s">
        <v>53620</v>
      </c>
      <c r="AE35983" s="10" t="s">
        <v>1678</v>
      </c>
      <c r="AF35983" s="10" t="s">
        <v>603</v>
      </c>
    </row>
    <row r="35984" spans="30:32" x14ac:dyDescent="0.2">
      <c r="AD35984" s="11" t="s">
        <v>53621</v>
      </c>
      <c r="AE35984" s="10" t="s">
        <v>9237</v>
      </c>
      <c r="AF35984" s="10" t="s">
        <v>603</v>
      </c>
    </row>
    <row r="35985" spans="30:32" x14ac:dyDescent="0.2">
      <c r="AD35985" s="11" t="s">
        <v>53622</v>
      </c>
      <c r="AE35985" s="10" t="s">
        <v>7386</v>
      </c>
      <c r="AF35985" s="10" t="s">
        <v>603</v>
      </c>
    </row>
    <row r="35986" spans="30:32" x14ac:dyDescent="0.2">
      <c r="AD35986" s="11" t="s">
        <v>53623</v>
      </c>
      <c r="AE35986" s="10" t="s">
        <v>53624</v>
      </c>
      <c r="AF35986" s="10" t="s">
        <v>603</v>
      </c>
    </row>
    <row r="35987" spans="30:32" x14ac:dyDescent="0.2">
      <c r="AD35987" s="11" t="s">
        <v>53625</v>
      </c>
      <c r="AE35987" s="10" t="s">
        <v>53626</v>
      </c>
      <c r="AF35987" s="10" t="s">
        <v>603</v>
      </c>
    </row>
    <row r="35988" spans="30:32" x14ac:dyDescent="0.2">
      <c r="AD35988" s="11" t="s">
        <v>53627</v>
      </c>
      <c r="AE35988" s="10" t="s">
        <v>3487</v>
      </c>
      <c r="AF35988" s="10" t="s">
        <v>603</v>
      </c>
    </row>
    <row r="35989" spans="30:32" x14ac:dyDescent="0.2">
      <c r="AD35989" s="11" t="s">
        <v>53628</v>
      </c>
      <c r="AE35989" s="10" t="s">
        <v>53629</v>
      </c>
      <c r="AF35989" s="10" t="s">
        <v>603</v>
      </c>
    </row>
    <row r="35990" spans="30:32" x14ac:dyDescent="0.2">
      <c r="AD35990" s="11" t="s">
        <v>53630</v>
      </c>
      <c r="AE35990" s="10" t="s">
        <v>5085</v>
      </c>
      <c r="AF35990" s="10" t="s">
        <v>603</v>
      </c>
    </row>
    <row r="35991" spans="30:32" x14ac:dyDescent="0.2">
      <c r="AD35991" s="11" t="s">
        <v>53631</v>
      </c>
      <c r="AE35991" s="10" t="s">
        <v>53632</v>
      </c>
      <c r="AF35991" s="10" t="s">
        <v>603</v>
      </c>
    </row>
    <row r="35992" spans="30:32" x14ac:dyDescent="0.2">
      <c r="AD35992" s="11" t="s">
        <v>53633</v>
      </c>
      <c r="AE35992" s="10" t="s">
        <v>53634</v>
      </c>
      <c r="AF35992" s="10" t="s">
        <v>603</v>
      </c>
    </row>
    <row r="35993" spans="30:32" x14ac:dyDescent="0.2">
      <c r="AD35993" s="11" t="s">
        <v>53635</v>
      </c>
      <c r="AE35993" s="10" t="s">
        <v>53634</v>
      </c>
      <c r="AF35993" s="10" t="s">
        <v>603</v>
      </c>
    </row>
    <row r="35994" spans="30:32" x14ac:dyDescent="0.2">
      <c r="AD35994" s="11" t="s">
        <v>53636</v>
      </c>
      <c r="AE35994" s="10" t="s">
        <v>53637</v>
      </c>
      <c r="AF35994" s="10" t="s">
        <v>603</v>
      </c>
    </row>
    <row r="35995" spans="30:32" x14ac:dyDescent="0.2">
      <c r="AD35995" s="11" t="s">
        <v>53638</v>
      </c>
      <c r="AE35995" s="10" t="s">
        <v>5093</v>
      </c>
      <c r="AF35995" s="10" t="s">
        <v>603</v>
      </c>
    </row>
    <row r="35996" spans="30:32" x14ac:dyDescent="0.2">
      <c r="AD35996" s="11" t="s">
        <v>53639</v>
      </c>
      <c r="AE35996" s="10" t="s">
        <v>53640</v>
      </c>
      <c r="AF35996" s="10" t="s">
        <v>603</v>
      </c>
    </row>
    <row r="35997" spans="30:32" x14ac:dyDescent="0.2">
      <c r="AD35997" s="11" t="s">
        <v>53641</v>
      </c>
      <c r="AE35997" s="10" t="s">
        <v>53642</v>
      </c>
      <c r="AF35997" s="10" t="s">
        <v>603</v>
      </c>
    </row>
    <row r="35998" spans="30:32" x14ac:dyDescent="0.2">
      <c r="AD35998" s="11" t="s">
        <v>53643</v>
      </c>
      <c r="AE35998" s="10" t="s">
        <v>53644</v>
      </c>
      <c r="AF35998" s="10" t="s">
        <v>603</v>
      </c>
    </row>
    <row r="35999" spans="30:32" x14ac:dyDescent="0.2">
      <c r="AD35999" s="11" t="s">
        <v>53645</v>
      </c>
      <c r="AE35999" s="10" t="s">
        <v>38675</v>
      </c>
      <c r="AF35999" s="10" t="s">
        <v>603</v>
      </c>
    </row>
    <row r="36000" spans="30:32" x14ac:dyDescent="0.2">
      <c r="AD36000" s="11" t="s">
        <v>53646</v>
      </c>
      <c r="AE36000" s="10" t="s">
        <v>53647</v>
      </c>
      <c r="AF36000" s="10" t="s">
        <v>603</v>
      </c>
    </row>
    <row r="36001" spans="30:32" x14ac:dyDescent="0.2">
      <c r="AD36001" s="11" t="s">
        <v>53648</v>
      </c>
      <c r="AE36001" s="10" t="s">
        <v>3493</v>
      </c>
      <c r="AF36001" s="10" t="s">
        <v>603</v>
      </c>
    </row>
    <row r="36002" spans="30:32" x14ac:dyDescent="0.2">
      <c r="AD36002" s="11" t="s">
        <v>53649</v>
      </c>
      <c r="AE36002" s="10" t="s">
        <v>53650</v>
      </c>
      <c r="AF36002" s="10" t="s">
        <v>603</v>
      </c>
    </row>
    <row r="36003" spans="30:32" x14ac:dyDescent="0.2">
      <c r="AD36003" s="11" t="s">
        <v>53651</v>
      </c>
      <c r="AE36003" s="10" t="s">
        <v>30892</v>
      </c>
      <c r="AF36003" s="10" t="s">
        <v>603</v>
      </c>
    </row>
    <row r="36004" spans="30:32" x14ac:dyDescent="0.2">
      <c r="AD36004" s="11" t="s">
        <v>53652</v>
      </c>
      <c r="AE36004" s="10" t="s">
        <v>27332</v>
      </c>
      <c r="AF36004" s="10" t="s">
        <v>603</v>
      </c>
    </row>
    <row r="36005" spans="30:32" x14ac:dyDescent="0.2">
      <c r="AD36005" s="11" t="s">
        <v>53653</v>
      </c>
      <c r="AE36005" s="10" t="s">
        <v>1714</v>
      </c>
      <c r="AF36005" s="10" t="s">
        <v>603</v>
      </c>
    </row>
    <row r="36006" spans="30:32" x14ac:dyDescent="0.2">
      <c r="AD36006" s="11" t="s">
        <v>53654</v>
      </c>
      <c r="AE36006" s="10" t="s">
        <v>15810</v>
      </c>
      <c r="AF36006" s="10" t="s">
        <v>603</v>
      </c>
    </row>
    <row r="36007" spans="30:32" x14ac:dyDescent="0.2">
      <c r="AD36007" s="11" t="s">
        <v>53655</v>
      </c>
      <c r="AE36007" s="10" t="s">
        <v>53656</v>
      </c>
      <c r="AF36007" s="10" t="s">
        <v>603</v>
      </c>
    </row>
    <row r="36008" spans="30:32" x14ac:dyDescent="0.2">
      <c r="AD36008" s="11" t="s">
        <v>53657</v>
      </c>
      <c r="AE36008" s="10" t="s">
        <v>21000</v>
      </c>
      <c r="AF36008" s="10" t="s">
        <v>603</v>
      </c>
    </row>
    <row r="36009" spans="30:32" x14ac:dyDescent="0.2">
      <c r="AD36009" s="11" t="s">
        <v>53658</v>
      </c>
      <c r="AE36009" s="10" t="s">
        <v>48097</v>
      </c>
      <c r="AF36009" s="10" t="s">
        <v>603</v>
      </c>
    </row>
    <row r="36010" spans="30:32" x14ac:dyDescent="0.2">
      <c r="AD36010" s="11" t="s">
        <v>53659</v>
      </c>
      <c r="AE36010" s="10" t="s">
        <v>53660</v>
      </c>
      <c r="AF36010" s="10" t="s">
        <v>603</v>
      </c>
    </row>
    <row r="36011" spans="30:32" x14ac:dyDescent="0.2">
      <c r="AD36011" s="11" t="s">
        <v>53661</v>
      </c>
      <c r="AE36011" s="10" t="s">
        <v>7463</v>
      </c>
      <c r="AF36011" s="10" t="s">
        <v>603</v>
      </c>
    </row>
    <row r="36012" spans="30:32" x14ac:dyDescent="0.2">
      <c r="AD36012" s="11" t="s">
        <v>53662</v>
      </c>
      <c r="AE36012" s="10" t="s">
        <v>45438</v>
      </c>
      <c r="AF36012" s="10" t="s">
        <v>603</v>
      </c>
    </row>
    <row r="36013" spans="30:32" x14ac:dyDescent="0.2">
      <c r="AD36013" s="11" t="s">
        <v>53663</v>
      </c>
      <c r="AE36013" s="10" t="s">
        <v>13665</v>
      </c>
      <c r="AF36013" s="10" t="s">
        <v>603</v>
      </c>
    </row>
    <row r="36014" spans="30:32" x14ac:dyDescent="0.2">
      <c r="AD36014" s="11" t="s">
        <v>53664</v>
      </c>
      <c r="AE36014" s="10" t="s">
        <v>53665</v>
      </c>
      <c r="AF36014" s="10" t="s">
        <v>603</v>
      </c>
    </row>
    <row r="36015" spans="30:32" x14ac:dyDescent="0.2">
      <c r="AD36015" s="11" t="s">
        <v>53666</v>
      </c>
      <c r="AE36015" s="10" t="s">
        <v>53667</v>
      </c>
      <c r="AF36015" s="10" t="s">
        <v>603</v>
      </c>
    </row>
    <row r="36016" spans="30:32" x14ac:dyDescent="0.2">
      <c r="AD36016" s="11" t="s">
        <v>53668</v>
      </c>
      <c r="AE36016" s="10" t="s">
        <v>2268</v>
      </c>
      <c r="AF36016" s="10" t="s">
        <v>603</v>
      </c>
    </row>
    <row r="36017" spans="30:32" x14ac:dyDescent="0.2">
      <c r="AD36017" s="11" t="s">
        <v>53669</v>
      </c>
      <c r="AE36017" s="10" t="s">
        <v>22323</v>
      </c>
      <c r="AF36017" s="10" t="s">
        <v>603</v>
      </c>
    </row>
    <row r="36018" spans="30:32" x14ac:dyDescent="0.2">
      <c r="AD36018" s="11" t="s">
        <v>53670</v>
      </c>
      <c r="AE36018" s="10" t="s">
        <v>3033</v>
      </c>
      <c r="AF36018" s="10" t="s">
        <v>603</v>
      </c>
    </row>
    <row r="36019" spans="30:32" x14ac:dyDescent="0.2">
      <c r="AD36019" s="11" t="s">
        <v>53671</v>
      </c>
      <c r="AE36019" s="10" t="s">
        <v>3033</v>
      </c>
      <c r="AF36019" s="10" t="s">
        <v>603</v>
      </c>
    </row>
    <row r="36020" spans="30:32" x14ac:dyDescent="0.2">
      <c r="AD36020" s="11" t="s">
        <v>53672</v>
      </c>
      <c r="AE36020" s="10" t="s">
        <v>53673</v>
      </c>
      <c r="AF36020" s="10" t="s">
        <v>603</v>
      </c>
    </row>
    <row r="36021" spans="30:32" x14ac:dyDescent="0.2">
      <c r="AD36021" s="11" t="s">
        <v>53674</v>
      </c>
      <c r="AE36021" s="10" t="s">
        <v>53675</v>
      </c>
      <c r="AF36021" s="10" t="s">
        <v>603</v>
      </c>
    </row>
    <row r="36022" spans="30:32" x14ac:dyDescent="0.2">
      <c r="AD36022" s="11" t="s">
        <v>53676</v>
      </c>
      <c r="AE36022" s="10" t="s">
        <v>3933</v>
      </c>
      <c r="AF36022" s="10" t="s">
        <v>603</v>
      </c>
    </row>
    <row r="36023" spans="30:32" x14ac:dyDescent="0.2">
      <c r="AD36023" s="11" t="s">
        <v>53677</v>
      </c>
      <c r="AE36023" s="10" t="s">
        <v>32138</v>
      </c>
      <c r="AF36023" s="10" t="s">
        <v>603</v>
      </c>
    </row>
    <row r="36024" spans="30:32" x14ac:dyDescent="0.2">
      <c r="AD36024" s="11" t="s">
        <v>53678</v>
      </c>
      <c r="AE36024" s="10" t="s">
        <v>53679</v>
      </c>
      <c r="AF36024" s="10" t="s">
        <v>603</v>
      </c>
    </row>
    <row r="36025" spans="30:32" x14ac:dyDescent="0.2">
      <c r="AD36025" s="11" t="s">
        <v>53680</v>
      </c>
      <c r="AE36025" s="10" t="s">
        <v>1728</v>
      </c>
      <c r="AF36025" s="10" t="s">
        <v>603</v>
      </c>
    </row>
    <row r="36026" spans="30:32" x14ac:dyDescent="0.2">
      <c r="AD36026" s="11" t="s">
        <v>53681</v>
      </c>
      <c r="AE36026" s="10" t="s">
        <v>53682</v>
      </c>
      <c r="AF36026" s="10" t="s">
        <v>603</v>
      </c>
    </row>
    <row r="36027" spans="30:32" x14ac:dyDescent="0.2">
      <c r="AD36027" s="11" t="s">
        <v>53683</v>
      </c>
      <c r="AE36027" s="10" t="s">
        <v>1734</v>
      </c>
      <c r="AF36027" s="10" t="s">
        <v>603</v>
      </c>
    </row>
    <row r="36028" spans="30:32" x14ac:dyDescent="0.2">
      <c r="AD36028" s="11" t="s">
        <v>53684</v>
      </c>
      <c r="AE36028" s="10" t="s">
        <v>23136</v>
      </c>
      <c r="AF36028" s="10" t="s">
        <v>603</v>
      </c>
    </row>
    <row r="36029" spans="30:32" x14ac:dyDescent="0.2">
      <c r="AD36029" s="11" t="s">
        <v>53685</v>
      </c>
      <c r="AE36029" s="10" t="s">
        <v>10422</v>
      </c>
      <c r="AF36029" s="10" t="s">
        <v>603</v>
      </c>
    </row>
    <row r="36030" spans="30:32" x14ac:dyDescent="0.2">
      <c r="AD36030" s="11" t="s">
        <v>53686</v>
      </c>
      <c r="AE36030" s="10" t="s">
        <v>53687</v>
      </c>
      <c r="AF36030" s="10" t="s">
        <v>603</v>
      </c>
    </row>
    <row r="36031" spans="30:32" x14ac:dyDescent="0.2">
      <c r="AD36031" s="11" t="s">
        <v>53688</v>
      </c>
      <c r="AE36031" s="10" t="s">
        <v>25257</v>
      </c>
      <c r="AF36031" s="10" t="s">
        <v>603</v>
      </c>
    </row>
    <row r="36032" spans="30:32" x14ac:dyDescent="0.2">
      <c r="AD36032" s="11" t="s">
        <v>53689</v>
      </c>
      <c r="AE36032" s="10" t="s">
        <v>47221</v>
      </c>
      <c r="AF36032" s="10" t="s">
        <v>603</v>
      </c>
    </row>
    <row r="36033" spans="30:32" x14ac:dyDescent="0.2">
      <c r="AD36033" s="11" t="s">
        <v>53690</v>
      </c>
      <c r="AE36033" s="10" t="s">
        <v>53691</v>
      </c>
      <c r="AF36033" s="10" t="s">
        <v>603</v>
      </c>
    </row>
    <row r="36034" spans="30:32" x14ac:dyDescent="0.2">
      <c r="AD36034" s="11" t="s">
        <v>53692</v>
      </c>
      <c r="AE36034" s="10" t="s">
        <v>53693</v>
      </c>
      <c r="AF36034" s="10" t="s">
        <v>603</v>
      </c>
    </row>
    <row r="36035" spans="30:32" x14ac:dyDescent="0.2">
      <c r="AD36035" s="11" t="s">
        <v>53694</v>
      </c>
      <c r="AE36035" s="10" t="s">
        <v>24056</v>
      </c>
      <c r="AF36035" s="10" t="s">
        <v>603</v>
      </c>
    </row>
    <row r="36036" spans="30:32" x14ac:dyDescent="0.2">
      <c r="AD36036" s="11" t="s">
        <v>53695</v>
      </c>
      <c r="AE36036" s="10" t="s">
        <v>24056</v>
      </c>
      <c r="AF36036" s="10" t="s">
        <v>603</v>
      </c>
    </row>
    <row r="36037" spans="30:32" x14ac:dyDescent="0.2">
      <c r="AD36037" s="11" t="s">
        <v>53696</v>
      </c>
      <c r="AE36037" s="10" t="s">
        <v>24056</v>
      </c>
      <c r="AF36037" s="10" t="s">
        <v>603</v>
      </c>
    </row>
    <row r="36038" spans="30:32" x14ac:dyDescent="0.2">
      <c r="AD36038" s="11" t="s">
        <v>53697</v>
      </c>
      <c r="AE36038" s="10" t="s">
        <v>24056</v>
      </c>
      <c r="AF36038" s="10" t="s">
        <v>603</v>
      </c>
    </row>
    <row r="36039" spans="30:32" x14ac:dyDescent="0.2">
      <c r="AD36039" s="11" t="s">
        <v>53698</v>
      </c>
      <c r="AE36039" s="10" t="s">
        <v>24056</v>
      </c>
      <c r="AF36039" s="10" t="s">
        <v>603</v>
      </c>
    </row>
    <row r="36040" spans="30:32" x14ac:dyDescent="0.2">
      <c r="AD36040" s="11" t="s">
        <v>53699</v>
      </c>
      <c r="AE36040" s="10" t="s">
        <v>24056</v>
      </c>
      <c r="AF36040" s="10" t="s">
        <v>603</v>
      </c>
    </row>
    <row r="36041" spans="30:32" x14ac:dyDescent="0.2">
      <c r="AD36041" s="11" t="s">
        <v>53700</v>
      </c>
      <c r="AE36041" s="10" t="s">
        <v>53701</v>
      </c>
      <c r="AF36041" s="10" t="s">
        <v>603</v>
      </c>
    </row>
    <row r="36042" spans="30:32" x14ac:dyDescent="0.2">
      <c r="AD36042" s="11" t="s">
        <v>53702</v>
      </c>
      <c r="AE36042" s="10" t="s">
        <v>53703</v>
      </c>
      <c r="AF36042" s="10" t="s">
        <v>603</v>
      </c>
    </row>
    <row r="36043" spans="30:32" x14ac:dyDescent="0.2">
      <c r="AD36043" s="11" t="s">
        <v>53704</v>
      </c>
      <c r="AE36043" s="10" t="s">
        <v>53705</v>
      </c>
      <c r="AF36043" s="10" t="s">
        <v>603</v>
      </c>
    </row>
    <row r="36044" spans="30:32" x14ac:dyDescent="0.2">
      <c r="AD36044" s="11" t="s">
        <v>53706</v>
      </c>
      <c r="AE36044" s="10" t="s">
        <v>53707</v>
      </c>
      <c r="AF36044" s="10" t="s">
        <v>603</v>
      </c>
    </row>
    <row r="36045" spans="30:32" x14ac:dyDescent="0.2">
      <c r="AD36045" s="11" t="s">
        <v>53708</v>
      </c>
      <c r="AE36045" s="10" t="s">
        <v>11964</v>
      </c>
      <c r="AF36045" s="10" t="s">
        <v>603</v>
      </c>
    </row>
    <row r="36046" spans="30:32" x14ac:dyDescent="0.2">
      <c r="AD36046" s="11" t="s">
        <v>53709</v>
      </c>
      <c r="AE36046" s="10" t="s">
        <v>48065</v>
      </c>
      <c r="AF36046" s="10" t="s">
        <v>603</v>
      </c>
    </row>
    <row r="36047" spans="30:32" x14ac:dyDescent="0.2">
      <c r="AD36047" s="11" t="s">
        <v>53710</v>
      </c>
      <c r="AE36047" s="10" t="s">
        <v>26399</v>
      </c>
      <c r="AF36047" s="10" t="s">
        <v>603</v>
      </c>
    </row>
    <row r="36048" spans="30:32" x14ac:dyDescent="0.2">
      <c r="AD36048" s="11" t="s">
        <v>53711</v>
      </c>
      <c r="AE36048" s="10" t="s">
        <v>1925</v>
      </c>
      <c r="AF36048" s="10" t="s">
        <v>603</v>
      </c>
    </row>
    <row r="36049" spans="30:32" x14ac:dyDescent="0.2">
      <c r="AD36049" s="11" t="s">
        <v>53712</v>
      </c>
      <c r="AE36049" s="10" t="s">
        <v>53713</v>
      </c>
      <c r="AF36049" s="10" t="s">
        <v>603</v>
      </c>
    </row>
    <row r="36050" spans="30:32" x14ac:dyDescent="0.2">
      <c r="AD36050" s="11" t="s">
        <v>53714</v>
      </c>
      <c r="AE36050" s="10" t="s">
        <v>18619</v>
      </c>
      <c r="AF36050" s="10" t="s">
        <v>603</v>
      </c>
    </row>
    <row r="36051" spans="30:32" x14ac:dyDescent="0.2">
      <c r="AD36051" s="11" t="s">
        <v>53715</v>
      </c>
      <c r="AE36051" s="10" t="s">
        <v>30945</v>
      </c>
      <c r="AF36051" s="10" t="s">
        <v>603</v>
      </c>
    </row>
    <row r="36052" spans="30:32" x14ac:dyDescent="0.2">
      <c r="AD36052" s="11" t="s">
        <v>53716</v>
      </c>
      <c r="AE36052" s="10" t="s">
        <v>7535</v>
      </c>
      <c r="AF36052" s="10" t="s">
        <v>603</v>
      </c>
    </row>
    <row r="36053" spans="30:32" x14ac:dyDescent="0.2">
      <c r="AD36053" s="11" t="s">
        <v>53717</v>
      </c>
      <c r="AE36053" s="10" t="s">
        <v>11975</v>
      </c>
      <c r="AF36053" s="10" t="s">
        <v>603</v>
      </c>
    </row>
    <row r="36054" spans="30:32" x14ac:dyDescent="0.2">
      <c r="AD36054" s="11" t="s">
        <v>53718</v>
      </c>
      <c r="AE36054" s="10" t="s">
        <v>53719</v>
      </c>
      <c r="AF36054" s="10" t="s">
        <v>603</v>
      </c>
    </row>
    <row r="36055" spans="30:32" x14ac:dyDescent="0.2">
      <c r="AD36055" s="11" t="s">
        <v>53720</v>
      </c>
      <c r="AE36055" s="10" t="s">
        <v>53721</v>
      </c>
      <c r="AF36055" s="10" t="s">
        <v>603</v>
      </c>
    </row>
    <row r="36056" spans="30:32" x14ac:dyDescent="0.2">
      <c r="AD36056" s="11" t="s">
        <v>53722</v>
      </c>
      <c r="AE36056" s="10" t="s">
        <v>7545</v>
      </c>
      <c r="AF36056" s="10" t="s">
        <v>603</v>
      </c>
    </row>
    <row r="36057" spans="30:32" x14ac:dyDescent="0.2">
      <c r="AD36057" s="11" t="s">
        <v>53723</v>
      </c>
      <c r="AE36057" s="10" t="s">
        <v>53724</v>
      </c>
      <c r="AF36057" s="10" t="s">
        <v>603</v>
      </c>
    </row>
    <row r="36058" spans="30:32" x14ac:dyDescent="0.2">
      <c r="AD36058" s="11" t="s">
        <v>53725</v>
      </c>
      <c r="AE36058" s="10" t="s">
        <v>15955</v>
      </c>
      <c r="AF36058" s="10" t="s">
        <v>603</v>
      </c>
    </row>
    <row r="36059" spans="30:32" x14ac:dyDescent="0.2">
      <c r="AD36059" s="11" t="s">
        <v>53726</v>
      </c>
      <c r="AE36059" s="10" t="s">
        <v>53727</v>
      </c>
      <c r="AF36059" s="10" t="s">
        <v>603</v>
      </c>
    </row>
    <row r="36060" spans="30:32" x14ac:dyDescent="0.2">
      <c r="AD36060" s="11" t="s">
        <v>53728</v>
      </c>
      <c r="AE36060" s="10" t="s">
        <v>25699</v>
      </c>
      <c r="AF36060" s="10" t="s">
        <v>603</v>
      </c>
    </row>
    <row r="36061" spans="30:32" x14ac:dyDescent="0.2">
      <c r="AD36061" s="11" t="s">
        <v>53729</v>
      </c>
      <c r="AE36061" s="10" t="s">
        <v>53730</v>
      </c>
      <c r="AF36061" s="10" t="s">
        <v>603</v>
      </c>
    </row>
    <row r="36062" spans="30:32" x14ac:dyDescent="0.2">
      <c r="AD36062" s="11" t="s">
        <v>53731</v>
      </c>
      <c r="AE36062" s="10" t="s">
        <v>25599</v>
      </c>
      <c r="AF36062" s="10" t="s">
        <v>603</v>
      </c>
    </row>
    <row r="36063" spans="30:32" x14ac:dyDescent="0.2">
      <c r="AD36063" s="11" t="s">
        <v>53732</v>
      </c>
      <c r="AE36063" s="10" t="s">
        <v>9306</v>
      </c>
      <c r="AF36063" s="10" t="s">
        <v>603</v>
      </c>
    </row>
    <row r="36064" spans="30:32" x14ac:dyDescent="0.2">
      <c r="AD36064" s="11" t="s">
        <v>53733</v>
      </c>
      <c r="AE36064" s="10" t="s">
        <v>53734</v>
      </c>
      <c r="AF36064" s="10" t="s">
        <v>603</v>
      </c>
    </row>
    <row r="36065" spans="30:32" x14ac:dyDescent="0.2">
      <c r="AD36065" s="11" t="s">
        <v>53735</v>
      </c>
      <c r="AE36065" s="10" t="s">
        <v>22429</v>
      </c>
      <c r="AF36065" s="10" t="s">
        <v>603</v>
      </c>
    </row>
    <row r="36066" spans="30:32" x14ac:dyDescent="0.2">
      <c r="AD36066" s="11" t="s">
        <v>53736</v>
      </c>
      <c r="AE36066" s="10" t="s">
        <v>19804</v>
      </c>
      <c r="AF36066" s="10" t="s">
        <v>603</v>
      </c>
    </row>
    <row r="36067" spans="30:32" x14ac:dyDescent="0.2">
      <c r="AD36067" s="11" t="s">
        <v>53737</v>
      </c>
      <c r="AE36067" s="10" t="s">
        <v>34899</v>
      </c>
      <c r="AF36067" s="10" t="s">
        <v>603</v>
      </c>
    </row>
    <row r="36068" spans="30:32" x14ac:dyDescent="0.2">
      <c r="AD36068" s="11" t="s">
        <v>53738</v>
      </c>
      <c r="AE36068" s="10" t="s">
        <v>2322</v>
      </c>
      <c r="AF36068" s="10" t="s">
        <v>603</v>
      </c>
    </row>
    <row r="36069" spans="30:32" x14ac:dyDescent="0.2">
      <c r="AD36069" s="11" t="s">
        <v>53739</v>
      </c>
      <c r="AE36069" s="10" t="s">
        <v>7561</v>
      </c>
      <c r="AF36069" s="10" t="s">
        <v>603</v>
      </c>
    </row>
    <row r="36070" spans="30:32" x14ac:dyDescent="0.2">
      <c r="AD36070" s="11" t="s">
        <v>53740</v>
      </c>
      <c r="AE36070" s="10" t="s">
        <v>21156</v>
      </c>
      <c r="AF36070" s="10" t="s">
        <v>603</v>
      </c>
    </row>
    <row r="36071" spans="30:32" x14ac:dyDescent="0.2">
      <c r="AD36071" s="11" t="s">
        <v>53741</v>
      </c>
      <c r="AE36071" s="10" t="s">
        <v>10530</v>
      </c>
      <c r="AF36071" s="10" t="s">
        <v>603</v>
      </c>
    </row>
    <row r="36072" spans="30:32" x14ac:dyDescent="0.2">
      <c r="AD36072" s="11" t="s">
        <v>53742</v>
      </c>
      <c r="AE36072" s="10" t="s">
        <v>53743</v>
      </c>
      <c r="AF36072" s="10" t="s">
        <v>603</v>
      </c>
    </row>
    <row r="36073" spans="30:32" x14ac:dyDescent="0.2">
      <c r="AD36073" s="11" t="s">
        <v>53744</v>
      </c>
      <c r="AE36073" s="10" t="s">
        <v>53743</v>
      </c>
      <c r="AF36073" s="10" t="s">
        <v>603</v>
      </c>
    </row>
    <row r="36074" spans="30:32" x14ac:dyDescent="0.2">
      <c r="AD36074" s="11" t="s">
        <v>53745</v>
      </c>
      <c r="AE36074" s="10" t="s">
        <v>53746</v>
      </c>
      <c r="AF36074" s="10" t="s">
        <v>603</v>
      </c>
    </row>
    <row r="36075" spans="30:32" x14ac:dyDescent="0.2">
      <c r="AD36075" s="11" t="s">
        <v>53747</v>
      </c>
      <c r="AE36075" s="10" t="s">
        <v>9340</v>
      </c>
      <c r="AF36075" s="10" t="s">
        <v>603</v>
      </c>
    </row>
    <row r="36076" spans="30:32" x14ac:dyDescent="0.2">
      <c r="AD36076" s="11" t="s">
        <v>53748</v>
      </c>
      <c r="AE36076" s="10" t="s">
        <v>12067</v>
      </c>
      <c r="AF36076" s="10" t="s">
        <v>603</v>
      </c>
    </row>
    <row r="36077" spans="30:32" x14ac:dyDescent="0.2">
      <c r="AD36077" s="11" t="s">
        <v>53749</v>
      </c>
      <c r="AE36077" s="10" t="s">
        <v>1050</v>
      </c>
      <c r="AF36077" s="10" t="s">
        <v>603</v>
      </c>
    </row>
    <row r="36078" spans="30:32" x14ac:dyDescent="0.2">
      <c r="AD36078" s="11" t="s">
        <v>53750</v>
      </c>
      <c r="AE36078" s="10" t="s">
        <v>7568</v>
      </c>
      <c r="AF36078" s="10" t="s">
        <v>603</v>
      </c>
    </row>
    <row r="36079" spans="30:32" x14ac:dyDescent="0.2">
      <c r="AD36079" s="11" t="s">
        <v>53751</v>
      </c>
      <c r="AE36079" s="10" t="s">
        <v>1767</v>
      </c>
      <c r="AF36079" s="10" t="s">
        <v>603</v>
      </c>
    </row>
    <row r="36080" spans="30:32" x14ac:dyDescent="0.2">
      <c r="AD36080" s="11" t="s">
        <v>53752</v>
      </c>
      <c r="AE36080" s="10" t="s">
        <v>5208</v>
      </c>
      <c r="AF36080" s="10" t="s">
        <v>603</v>
      </c>
    </row>
    <row r="36081" spans="30:32" x14ac:dyDescent="0.2">
      <c r="AD36081" s="11" t="s">
        <v>53753</v>
      </c>
      <c r="AE36081" s="10" t="s">
        <v>7572</v>
      </c>
      <c r="AF36081" s="10" t="s">
        <v>603</v>
      </c>
    </row>
    <row r="36082" spans="30:32" x14ac:dyDescent="0.2">
      <c r="AD36082" s="11" t="s">
        <v>53754</v>
      </c>
      <c r="AE36082" s="10" t="s">
        <v>9362</v>
      </c>
      <c r="AF36082" s="10" t="s">
        <v>603</v>
      </c>
    </row>
    <row r="36083" spans="30:32" x14ac:dyDescent="0.2">
      <c r="AD36083" s="11" t="s">
        <v>53755</v>
      </c>
      <c r="AE36083" s="10" t="s">
        <v>53756</v>
      </c>
      <c r="AF36083" s="10" t="s">
        <v>603</v>
      </c>
    </row>
    <row r="36084" spans="30:32" x14ac:dyDescent="0.2">
      <c r="AD36084" s="11" t="s">
        <v>53757</v>
      </c>
      <c r="AE36084" s="10" t="s">
        <v>53758</v>
      </c>
      <c r="AF36084" s="10" t="s">
        <v>603</v>
      </c>
    </row>
    <row r="36085" spans="30:32" x14ac:dyDescent="0.2">
      <c r="AD36085" s="11" t="s">
        <v>53759</v>
      </c>
      <c r="AE36085" s="10" t="s">
        <v>53760</v>
      </c>
      <c r="AF36085" s="10" t="s">
        <v>603</v>
      </c>
    </row>
    <row r="36086" spans="30:32" x14ac:dyDescent="0.2">
      <c r="AD36086" s="11" t="s">
        <v>53761</v>
      </c>
      <c r="AE36086" s="10" t="s">
        <v>53762</v>
      </c>
      <c r="AF36086" s="10" t="s">
        <v>603</v>
      </c>
    </row>
    <row r="36087" spans="30:32" x14ac:dyDescent="0.2">
      <c r="AD36087" s="11" t="s">
        <v>53763</v>
      </c>
      <c r="AE36087" s="10" t="s">
        <v>53764</v>
      </c>
      <c r="AF36087" s="10" t="s">
        <v>603</v>
      </c>
    </row>
    <row r="36088" spans="30:32" x14ac:dyDescent="0.2">
      <c r="AD36088" s="11" t="s">
        <v>53765</v>
      </c>
      <c r="AE36088" s="10" t="s">
        <v>53766</v>
      </c>
      <c r="AF36088" s="10" t="s">
        <v>603</v>
      </c>
    </row>
    <row r="36089" spans="30:32" x14ac:dyDescent="0.2">
      <c r="AD36089" s="11" t="s">
        <v>53767</v>
      </c>
      <c r="AE36089" s="10" t="s">
        <v>53768</v>
      </c>
      <c r="AF36089" s="10" t="s">
        <v>603</v>
      </c>
    </row>
    <row r="36090" spans="30:32" x14ac:dyDescent="0.2">
      <c r="AD36090" s="11" t="s">
        <v>53769</v>
      </c>
      <c r="AE36090" s="10" t="s">
        <v>53770</v>
      </c>
      <c r="AF36090" s="10" t="s">
        <v>603</v>
      </c>
    </row>
    <row r="36091" spans="30:32" x14ac:dyDescent="0.2">
      <c r="AD36091" s="11" t="s">
        <v>53771</v>
      </c>
      <c r="AE36091" s="10" t="s">
        <v>53772</v>
      </c>
      <c r="AF36091" s="10" t="s">
        <v>603</v>
      </c>
    </row>
    <row r="36092" spans="30:32" x14ac:dyDescent="0.2">
      <c r="AD36092" s="11" t="s">
        <v>53773</v>
      </c>
      <c r="AE36092" s="10" t="s">
        <v>3545</v>
      </c>
      <c r="AF36092" s="10" t="s">
        <v>603</v>
      </c>
    </row>
    <row r="36093" spans="30:32" x14ac:dyDescent="0.2">
      <c r="AD36093" s="11" t="s">
        <v>53774</v>
      </c>
      <c r="AE36093" s="10" t="s">
        <v>4924</v>
      </c>
      <c r="AF36093" s="10" t="s">
        <v>603</v>
      </c>
    </row>
    <row r="36094" spans="30:32" x14ac:dyDescent="0.2">
      <c r="AD36094" s="11" t="s">
        <v>53775</v>
      </c>
      <c r="AE36094" s="10" t="s">
        <v>7597</v>
      </c>
      <c r="AF36094" s="10" t="s">
        <v>603</v>
      </c>
    </row>
    <row r="36095" spans="30:32" x14ac:dyDescent="0.2">
      <c r="AD36095" s="11" t="s">
        <v>53776</v>
      </c>
      <c r="AE36095" s="10" t="s">
        <v>53777</v>
      </c>
      <c r="AF36095" s="10" t="s">
        <v>603</v>
      </c>
    </row>
    <row r="36096" spans="30:32" x14ac:dyDescent="0.2">
      <c r="AD36096" s="11" t="s">
        <v>53778</v>
      </c>
      <c r="AE36096" s="10" t="s">
        <v>53779</v>
      </c>
      <c r="AF36096" s="10" t="s">
        <v>603</v>
      </c>
    </row>
    <row r="36097" spans="30:32" x14ac:dyDescent="0.2">
      <c r="AD36097" s="11" t="s">
        <v>53780</v>
      </c>
      <c r="AE36097" s="10" t="s">
        <v>26485</v>
      </c>
      <c r="AF36097" s="10" t="s">
        <v>603</v>
      </c>
    </row>
    <row r="36098" spans="30:32" x14ac:dyDescent="0.2">
      <c r="AD36098" s="11" t="s">
        <v>53781</v>
      </c>
      <c r="AE36098" s="10" t="s">
        <v>8306</v>
      </c>
      <c r="AF36098" s="10" t="s">
        <v>603</v>
      </c>
    </row>
    <row r="36099" spans="30:32" x14ac:dyDescent="0.2">
      <c r="AD36099" s="11" t="s">
        <v>53782</v>
      </c>
      <c r="AE36099" s="10" t="s">
        <v>1178</v>
      </c>
      <c r="AF36099" s="10" t="s">
        <v>603</v>
      </c>
    </row>
    <row r="36100" spans="30:32" x14ac:dyDescent="0.2">
      <c r="AD36100" s="11" t="s">
        <v>53783</v>
      </c>
      <c r="AE36100" s="10" t="s">
        <v>19863</v>
      </c>
      <c r="AF36100" s="10" t="s">
        <v>603</v>
      </c>
    </row>
    <row r="36101" spans="30:32" x14ac:dyDescent="0.2">
      <c r="AD36101" s="11" t="s">
        <v>53784</v>
      </c>
      <c r="AE36101" s="10" t="s">
        <v>24112</v>
      </c>
      <c r="AF36101" s="10" t="s">
        <v>603</v>
      </c>
    </row>
    <row r="36102" spans="30:32" x14ac:dyDescent="0.2">
      <c r="AD36102" s="11" t="s">
        <v>53785</v>
      </c>
      <c r="AE36102" s="10" t="s">
        <v>53786</v>
      </c>
      <c r="AF36102" s="10" t="s">
        <v>603</v>
      </c>
    </row>
    <row r="36103" spans="30:32" x14ac:dyDescent="0.2">
      <c r="AD36103" s="11" t="s">
        <v>53787</v>
      </c>
      <c r="AE36103" s="10" t="s">
        <v>7614</v>
      </c>
      <c r="AF36103" s="10" t="s">
        <v>603</v>
      </c>
    </row>
    <row r="36104" spans="30:32" x14ac:dyDescent="0.2">
      <c r="AD36104" s="11" t="s">
        <v>53788</v>
      </c>
      <c r="AE36104" s="10" t="s">
        <v>53789</v>
      </c>
      <c r="AF36104" s="10" t="s">
        <v>603</v>
      </c>
    </row>
    <row r="36105" spans="30:32" x14ac:dyDescent="0.2">
      <c r="AD36105" s="11" t="s">
        <v>53790</v>
      </c>
      <c r="AE36105" s="10" t="s">
        <v>53791</v>
      </c>
      <c r="AF36105" s="10" t="s">
        <v>603</v>
      </c>
    </row>
    <row r="36106" spans="30:32" x14ac:dyDescent="0.2">
      <c r="AD36106" s="11" t="s">
        <v>53792</v>
      </c>
      <c r="AE36106" s="10" t="s">
        <v>2379</v>
      </c>
      <c r="AF36106" s="10" t="s">
        <v>603</v>
      </c>
    </row>
    <row r="36107" spans="30:32" x14ac:dyDescent="0.2">
      <c r="AD36107" s="11" t="s">
        <v>53793</v>
      </c>
      <c r="AE36107" s="10" t="s">
        <v>53794</v>
      </c>
      <c r="AF36107" s="10" t="s">
        <v>603</v>
      </c>
    </row>
    <row r="36108" spans="30:32" x14ac:dyDescent="0.2">
      <c r="AD36108" s="11" t="s">
        <v>53795</v>
      </c>
      <c r="AE36108" s="10" t="s">
        <v>16654</v>
      </c>
      <c r="AF36108" s="10" t="s">
        <v>603</v>
      </c>
    </row>
    <row r="36109" spans="30:32" x14ac:dyDescent="0.2">
      <c r="AD36109" s="11" t="s">
        <v>53796</v>
      </c>
      <c r="AE36109" s="10" t="s">
        <v>7624</v>
      </c>
      <c r="AF36109" s="10" t="s">
        <v>603</v>
      </c>
    </row>
    <row r="36110" spans="30:32" x14ac:dyDescent="0.2">
      <c r="AD36110" s="11" t="s">
        <v>53797</v>
      </c>
      <c r="AE36110" s="10" t="s">
        <v>53798</v>
      </c>
      <c r="AF36110" s="10" t="s">
        <v>603</v>
      </c>
    </row>
    <row r="36111" spans="30:32" x14ac:dyDescent="0.2">
      <c r="AD36111" s="11" t="s">
        <v>53799</v>
      </c>
      <c r="AE36111" s="10" t="s">
        <v>53800</v>
      </c>
      <c r="AF36111" s="10" t="s">
        <v>603</v>
      </c>
    </row>
    <row r="36112" spans="30:32" x14ac:dyDescent="0.2">
      <c r="AD36112" s="11" t="s">
        <v>53801</v>
      </c>
      <c r="AE36112" s="10" t="s">
        <v>53802</v>
      </c>
      <c r="AF36112" s="10" t="s">
        <v>603</v>
      </c>
    </row>
    <row r="36113" spans="30:32" x14ac:dyDescent="0.2">
      <c r="AD36113" s="11" t="s">
        <v>53803</v>
      </c>
      <c r="AE36113" s="10" t="s">
        <v>53804</v>
      </c>
      <c r="AF36113" s="10" t="s">
        <v>603</v>
      </c>
    </row>
    <row r="36114" spans="30:32" x14ac:dyDescent="0.2">
      <c r="AD36114" s="11" t="s">
        <v>53805</v>
      </c>
      <c r="AE36114" s="10" t="s">
        <v>53806</v>
      </c>
      <c r="AF36114" s="10" t="s">
        <v>603</v>
      </c>
    </row>
    <row r="36115" spans="30:32" x14ac:dyDescent="0.2">
      <c r="AD36115" s="11" t="s">
        <v>53807</v>
      </c>
      <c r="AE36115" s="10" t="s">
        <v>5112</v>
      </c>
      <c r="AF36115" s="10" t="s">
        <v>603</v>
      </c>
    </row>
    <row r="36116" spans="30:32" x14ac:dyDescent="0.2">
      <c r="AD36116" s="11" t="s">
        <v>53808</v>
      </c>
      <c r="AE36116" s="10" t="s">
        <v>53809</v>
      </c>
      <c r="AF36116" s="10" t="s">
        <v>603</v>
      </c>
    </row>
    <row r="36117" spans="30:32" x14ac:dyDescent="0.2">
      <c r="AD36117" s="11" t="s">
        <v>53810</v>
      </c>
      <c r="AE36117" s="10" t="s">
        <v>23802</v>
      </c>
      <c r="AF36117" s="10" t="s">
        <v>603</v>
      </c>
    </row>
    <row r="36118" spans="30:32" x14ac:dyDescent="0.2">
      <c r="AD36118" s="11" t="s">
        <v>53811</v>
      </c>
      <c r="AE36118" s="10" t="s">
        <v>53812</v>
      </c>
      <c r="AF36118" s="10" t="s">
        <v>603</v>
      </c>
    </row>
    <row r="36119" spans="30:32" x14ac:dyDescent="0.2">
      <c r="AD36119" s="11" t="s">
        <v>53813</v>
      </c>
      <c r="AE36119" s="10" t="s">
        <v>13143</v>
      </c>
      <c r="AF36119" s="10" t="s">
        <v>603</v>
      </c>
    </row>
    <row r="36120" spans="30:32" x14ac:dyDescent="0.2">
      <c r="AD36120" s="11" t="s">
        <v>53814</v>
      </c>
      <c r="AE36120" s="10" t="s">
        <v>53815</v>
      </c>
      <c r="AF36120" s="10" t="s">
        <v>603</v>
      </c>
    </row>
    <row r="36121" spans="30:32" x14ac:dyDescent="0.2">
      <c r="AD36121" s="11" t="s">
        <v>53816</v>
      </c>
      <c r="AE36121" s="10" t="s">
        <v>53817</v>
      </c>
      <c r="AF36121" s="10" t="s">
        <v>603</v>
      </c>
    </row>
    <row r="36122" spans="30:32" x14ac:dyDescent="0.2">
      <c r="AD36122" s="11" t="s">
        <v>53818</v>
      </c>
      <c r="AE36122" s="10" t="s">
        <v>53817</v>
      </c>
      <c r="AF36122" s="10" t="s">
        <v>603</v>
      </c>
    </row>
    <row r="36123" spans="30:32" x14ac:dyDescent="0.2">
      <c r="AD36123" s="11" t="s">
        <v>53819</v>
      </c>
      <c r="AE36123" s="10" t="s">
        <v>5038</v>
      </c>
      <c r="AF36123" s="10" t="s">
        <v>603</v>
      </c>
    </row>
    <row r="36124" spans="30:32" x14ac:dyDescent="0.2">
      <c r="AD36124" s="11" t="s">
        <v>53820</v>
      </c>
      <c r="AE36124" s="10" t="s">
        <v>37029</v>
      </c>
      <c r="AF36124" s="10" t="s">
        <v>603</v>
      </c>
    </row>
    <row r="36125" spans="30:32" x14ac:dyDescent="0.2">
      <c r="AD36125" s="11" t="s">
        <v>53821</v>
      </c>
      <c r="AE36125" s="10" t="s">
        <v>53817</v>
      </c>
      <c r="AF36125" s="10" t="s">
        <v>603</v>
      </c>
    </row>
    <row r="36126" spans="30:32" x14ac:dyDescent="0.2">
      <c r="AD36126" s="11" t="s">
        <v>53822</v>
      </c>
      <c r="AE36126" s="10" t="s">
        <v>53823</v>
      </c>
      <c r="AF36126" s="10" t="s">
        <v>603</v>
      </c>
    </row>
    <row r="36127" spans="30:32" x14ac:dyDescent="0.2">
      <c r="AD36127" s="11" t="s">
        <v>53824</v>
      </c>
      <c r="AE36127" s="10" t="s">
        <v>17622</v>
      </c>
      <c r="AF36127" s="10" t="s">
        <v>603</v>
      </c>
    </row>
    <row r="36128" spans="30:32" x14ac:dyDescent="0.2">
      <c r="AD36128" s="11" t="s">
        <v>53825</v>
      </c>
      <c r="AE36128" s="10" t="s">
        <v>13737</v>
      </c>
      <c r="AF36128" s="10" t="s">
        <v>603</v>
      </c>
    </row>
    <row r="36129" spans="30:32" x14ac:dyDescent="0.2">
      <c r="AD36129" s="11" t="s">
        <v>53826</v>
      </c>
      <c r="AE36129" s="10" t="s">
        <v>28330</v>
      </c>
      <c r="AF36129" s="10" t="s">
        <v>603</v>
      </c>
    </row>
    <row r="36130" spans="30:32" x14ac:dyDescent="0.2">
      <c r="AD36130" s="11" t="s">
        <v>53827</v>
      </c>
      <c r="AE36130" s="10" t="s">
        <v>18739</v>
      </c>
      <c r="AF36130" s="10" t="s">
        <v>603</v>
      </c>
    </row>
    <row r="36131" spans="30:32" x14ac:dyDescent="0.2">
      <c r="AD36131" s="11" t="s">
        <v>53828</v>
      </c>
      <c r="AE36131" s="10" t="s">
        <v>47342</v>
      </c>
      <c r="AF36131" s="10" t="s">
        <v>603</v>
      </c>
    </row>
    <row r="36132" spans="30:32" x14ac:dyDescent="0.2">
      <c r="AD36132" s="11" t="s">
        <v>53829</v>
      </c>
      <c r="AE36132" s="10" t="s">
        <v>1832</v>
      </c>
      <c r="AF36132" s="10" t="s">
        <v>603</v>
      </c>
    </row>
    <row r="36133" spans="30:32" x14ac:dyDescent="0.2">
      <c r="AD36133" s="11" t="s">
        <v>53830</v>
      </c>
      <c r="AE36133" s="10" t="s">
        <v>5988</v>
      </c>
      <c r="AF36133" s="10" t="s">
        <v>603</v>
      </c>
    </row>
    <row r="36134" spans="30:32" x14ac:dyDescent="0.2">
      <c r="AD36134" s="11" t="s">
        <v>53831</v>
      </c>
      <c r="AE36134" s="10" t="s">
        <v>5240</v>
      </c>
      <c r="AF36134" s="10" t="s">
        <v>603</v>
      </c>
    </row>
    <row r="36135" spans="30:32" x14ac:dyDescent="0.2">
      <c r="AD36135" s="11" t="s">
        <v>53832</v>
      </c>
      <c r="AE36135" s="10" t="s">
        <v>33876</v>
      </c>
      <c r="AF36135" s="10" t="s">
        <v>603</v>
      </c>
    </row>
    <row r="36136" spans="30:32" x14ac:dyDescent="0.2">
      <c r="AD36136" s="11" t="s">
        <v>53833</v>
      </c>
      <c r="AE36136" s="10" t="s">
        <v>53834</v>
      </c>
      <c r="AF36136" s="10" t="s">
        <v>603</v>
      </c>
    </row>
    <row r="36137" spans="30:32" x14ac:dyDescent="0.2">
      <c r="AD36137" s="11" t="s">
        <v>53835</v>
      </c>
      <c r="AE36137" s="10" t="s">
        <v>53836</v>
      </c>
      <c r="AF36137" s="10" t="s">
        <v>603</v>
      </c>
    </row>
    <row r="36138" spans="30:32" x14ac:dyDescent="0.2">
      <c r="AD36138" s="11" t="s">
        <v>53837</v>
      </c>
      <c r="AE36138" s="10" t="s">
        <v>53838</v>
      </c>
      <c r="AF36138" s="10" t="s">
        <v>603</v>
      </c>
    </row>
    <row r="36139" spans="30:32" x14ac:dyDescent="0.2">
      <c r="AD36139" s="11" t="s">
        <v>53839</v>
      </c>
      <c r="AE36139" s="10" t="s">
        <v>53840</v>
      </c>
      <c r="AF36139" s="10" t="s">
        <v>603</v>
      </c>
    </row>
    <row r="36140" spans="30:32" x14ac:dyDescent="0.2">
      <c r="AD36140" s="11" t="s">
        <v>53841</v>
      </c>
      <c r="AE36140" s="10" t="s">
        <v>53842</v>
      </c>
      <c r="AF36140" s="10" t="s">
        <v>603</v>
      </c>
    </row>
    <row r="36141" spans="30:32" x14ac:dyDescent="0.2">
      <c r="AD36141" s="11" t="s">
        <v>53843</v>
      </c>
      <c r="AE36141" s="10" t="s">
        <v>53844</v>
      </c>
      <c r="AF36141" s="10" t="s">
        <v>603</v>
      </c>
    </row>
    <row r="36142" spans="30:32" x14ac:dyDescent="0.2">
      <c r="AD36142" s="11" t="s">
        <v>53845</v>
      </c>
      <c r="AE36142" s="10" t="s">
        <v>53846</v>
      </c>
      <c r="AF36142" s="10" t="s">
        <v>603</v>
      </c>
    </row>
    <row r="36143" spans="30:32" x14ac:dyDescent="0.2">
      <c r="AD36143" s="11" t="s">
        <v>53847</v>
      </c>
      <c r="AE36143" s="10" t="s">
        <v>2406</v>
      </c>
      <c r="AF36143" s="10" t="s">
        <v>603</v>
      </c>
    </row>
    <row r="36144" spans="30:32" x14ac:dyDescent="0.2">
      <c r="AD36144" s="11" t="s">
        <v>53848</v>
      </c>
      <c r="AE36144" s="10" t="s">
        <v>3569</v>
      </c>
      <c r="AF36144" s="10" t="s">
        <v>603</v>
      </c>
    </row>
    <row r="36145" spans="30:32" x14ac:dyDescent="0.2">
      <c r="AD36145" s="11" t="s">
        <v>53849</v>
      </c>
      <c r="AE36145" s="10" t="s">
        <v>4119</v>
      </c>
      <c r="AF36145" s="10" t="s">
        <v>603</v>
      </c>
    </row>
    <row r="36146" spans="30:32" x14ac:dyDescent="0.2">
      <c r="AD36146" s="11" t="s">
        <v>53850</v>
      </c>
      <c r="AE36146" s="10" t="s">
        <v>9395</v>
      </c>
      <c r="AF36146" s="10" t="s">
        <v>603</v>
      </c>
    </row>
    <row r="36147" spans="30:32" x14ac:dyDescent="0.2">
      <c r="AD36147" s="11" t="s">
        <v>53851</v>
      </c>
      <c r="AE36147" s="10" t="s">
        <v>53852</v>
      </c>
      <c r="AF36147" s="10" t="s">
        <v>603</v>
      </c>
    </row>
    <row r="36148" spans="30:32" x14ac:dyDescent="0.2">
      <c r="AD36148" s="11" t="s">
        <v>53853</v>
      </c>
      <c r="AE36148" s="10" t="s">
        <v>53854</v>
      </c>
      <c r="AF36148" s="10" t="s">
        <v>603</v>
      </c>
    </row>
    <row r="36149" spans="30:32" x14ac:dyDescent="0.2">
      <c r="AD36149" s="11" t="s">
        <v>53855</v>
      </c>
      <c r="AE36149" s="10" t="s">
        <v>53854</v>
      </c>
      <c r="AF36149" s="10" t="s">
        <v>603</v>
      </c>
    </row>
    <row r="36150" spans="30:32" x14ac:dyDescent="0.2">
      <c r="AD36150" s="11" t="s">
        <v>53856</v>
      </c>
      <c r="AE36150" s="10" t="s">
        <v>53854</v>
      </c>
      <c r="AF36150" s="10" t="s">
        <v>603</v>
      </c>
    </row>
    <row r="36151" spans="30:32" x14ac:dyDescent="0.2">
      <c r="AD36151" s="11" t="s">
        <v>53857</v>
      </c>
      <c r="AE36151" s="10" t="s">
        <v>53854</v>
      </c>
      <c r="AF36151" s="10" t="s">
        <v>603</v>
      </c>
    </row>
    <row r="36152" spans="30:32" x14ac:dyDescent="0.2">
      <c r="AD36152" s="11" t="s">
        <v>53858</v>
      </c>
      <c r="AE36152" s="10" t="s">
        <v>53854</v>
      </c>
      <c r="AF36152" s="10" t="s">
        <v>603</v>
      </c>
    </row>
    <row r="36153" spans="30:32" x14ac:dyDescent="0.2">
      <c r="AD36153" s="11" t="s">
        <v>53859</v>
      </c>
      <c r="AE36153" s="10" t="s">
        <v>53854</v>
      </c>
      <c r="AF36153" s="10" t="s">
        <v>603</v>
      </c>
    </row>
    <row r="36154" spans="30:32" x14ac:dyDescent="0.2">
      <c r="AD36154" s="11" t="s">
        <v>53860</v>
      </c>
      <c r="AE36154" s="10" t="s">
        <v>53861</v>
      </c>
      <c r="AF36154" s="10" t="s">
        <v>603</v>
      </c>
    </row>
    <row r="36155" spans="30:32" x14ac:dyDescent="0.2">
      <c r="AD36155" s="11" t="s">
        <v>53862</v>
      </c>
      <c r="AE36155" s="10" t="s">
        <v>5272</v>
      </c>
      <c r="AF36155" s="10" t="s">
        <v>603</v>
      </c>
    </row>
    <row r="36156" spans="30:32" x14ac:dyDescent="0.2">
      <c r="AD36156" s="11" t="s">
        <v>53863</v>
      </c>
      <c r="AE36156" s="10" t="s">
        <v>4608</v>
      </c>
      <c r="AF36156" s="10" t="s">
        <v>603</v>
      </c>
    </row>
    <row r="36157" spans="30:32" x14ac:dyDescent="0.2">
      <c r="AD36157" s="11" t="s">
        <v>53864</v>
      </c>
      <c r="AE36157" s="10" t="s">
        <v>53865</v>
      </c>
      <c r="AF36157" s="10" t="s">
        <v>603</v>
      </c>
    </row>
    <row r="36158" spans="30:32" x14ac:dyDescent="0.2">
      <c r="AD36158" s="11" t="s">
        <v>53866</v>
      </c>
      <c r="AE36158" s="10" t="s">
        <v>6036</v>
      </c>
      <c r="AF36158" s="10" t="s">
        <v>603</v>
      </c>
    </row>
    <row r="36159" spans="30:32" x14ac:dyDescent="0.2">
      <c r="AD36159" s="11" t="s">
        <v>53867</v>
      </c>
      <c r="AE36159" s="10" t="s">
        <v>41925</v>
      </c>
      <c r="AF36159" s="10" t="s">
        <v>603</v>
      </c>
    </row>
    <row r="36160" spans="30:32" x14ac:dyDescent="0.2">
      <c r="AD36160" s="11" t="s">
        <v>53868</v>
      </c>
      <c r="AE36160" s="10" t="s">
        <v>41925</v>
      </c>
      <c r="AF36160" s="10" t="s">
        <v>603</v>
      </c>
    </row>
    <row r="36161" spans="30:32" x14ac:dyDescent="0.2">
      <c r="AD36161" s="11" t="s">
        <v>53869</v>
      </c>
      <c r="AE36161" s="10" t="s">
        <v>16225</v>
      </c>
      <c r="AF36161" s="10" t="s">
        <v>603</v>
      </c>
    </row>
    <row r="36162" spans="30:32" x14ac:dyDescent="0.2">
      <c r="AD36162" s="11" t="s">
        <v>53870</v>
      </c>
      <c r="AE36162" s="10" t="s">
        <v>53871</v>
      </c>
      <c r="AF36162" s="10" t="s">
        <v>603</v>
      </c>
    </row>
    <row r="36163" spans="30:32" x14ac:dyDescent="0.2">
      <c r="AD36163" s="11" t="s">
        <v>53872</v>
      </c>
      <c r="AE36163" s="10" t="s">
        <v>53873</v>
      </c>
      <c r="AF36163" s="10" t="s">
        <v>603</v>
      </c>
    </row>
    <row r="36164" spans="30:32" x14ac:dyDescent="0.2">
      <c r="AD36164" s="11" t="s">
        <v>53874</v>
      </c>
      <c r="AE36164" s="10" t="s">
        <v>53875</v>
      </c>
      <c r="AF36164" s="10" t="s">
        <v>603</v>
      </c>
    </row>
    <row r="36165" spans="30:32" x14ac:dyDescent="0.2">
      <c r="AD36165" s="11" t="s">
        <v>53876</v>
      </c>
      <c r="AE36165" s="10" t="s">
        <v>53877</v>
      </c>
      <c r="AF36165" s="10" t="s">
        <v>603</v>
      </c>
    </row>
    <row r="36166" spans="30:32" x14ac:dyDescent="0.2">
      <c r="AD36166" s="11" t="s">
        <v>53878</v>
      </c>
      <c r="AE36166" s="10" t="s">
        <v>53877</v>
      </c>
      <c r="AF36166" s="10" t="s">
        <v>603</v>
      </c>
    </row>
    <row r="36167" spans="30:32" x14ac:dyDescent="0.2">
      <c r="AD36167" s="11" t="s">
        <v>53879</v>
      </c>
      <c r="AE36167" s="10" t="s">
        <v>53880</v>
      </c>
      <c r="AF36167" s="10" t="s">
        <v>603</v>
      </c>
    </row>
    <row r="36168" spans="30:32" x14ac:dyDescent="0.2">
      <c r="AD36168" s="11" t="s">
        <v>53881</v>
      </c>
      <c r="AE36168" s="10" t="s">
        <v>14537</v>
      </c>
      <c r="AF36168" s="10" t="s">
        <v>603</v>
      </c>
    </row>
    <row r="36169" spans="30:32" x14ac:dyDescent="0.2">
      <c r="AD36169" s="11" t="s">
        <v>53882</v>
      </c>
      <c r="AE36169" s="10" t="s">
        <v>53883</v>
      </c>
      <c r="AF36169" s="10" t="s">
        <v>603</v>
      </c>
    </row>
    <row r="36170" spans="30:32" x14ac:dyDescent="0.2">
      <c r="AD36170" s="11" t="s">
        <v>53884</v>
      </c>
      <c r="AE36170" s="10" t="s">
        <v>14624</v>
      </c>
      <c r="AF36170" s="10" t="s">
        <v>603</v>
      </c>
    </row>
    <row r="36171" spans="30:32" x14ac:dyDescent="0.2">
      <c r="AD36171" s="11" t="s">
        <v>53885</v>
      </c>
      <c r="AE36171" s="10" t="s">
        <v>18249</v>
      </c>
      <c r="AF36171" s="10" t="s">
        <v>603</v>
      </c>
    </row>
    <row r="36172" spans="30:32" x14ac:dyDescent="0.2">
      <c r="AD36172" s="11" t="s">
        <v>53886</v>
      </c>
      <c r="AE36172" s="10" t="s">
        <v>22211</v>
      </c>
      <c r="AF36172" s="10" t="s">
        <v>603</v>
      </c>
    </row>
    <row r="36173" spans="30:32" x14ac:dyDescent="0.2">
      <c r="AD36173" s="11" t="s">
        <v>53887</v>
      </c>
      <c r="AE36173" s="10" t="s">
        <v>22211</v>
      </c>
      <c r="AF36173" s="10" t="s">
        <v>603</v>
      </c>
    </row>
    <row r="36174" spans="30:32" x14ac:dyDescent="0.2">
      <c r="AD36174" s="11" t="s">
        <v>53888</v>
      </c>
      <c r="AE36174" s="10" t="s">
        <v>22211</v>
      </c>
      <c r="AF36174" s="10" t="s">
        <v>603</v>
      </c>
    </row>
    <row r="36175" spans="30:32" x14ac:dyDescent="0.2">
      <c r="AD36175" s="11" t="s">
        <v>53889</v>
      </c>
      <c r="AE36175" s="10" t="s">
        <v>22211</v>
      </c>
      <c r="AF36175" s="10" t="s">
        <v>603</v>
      </c>
    </row>
    <row r="36176" spans="30:32" x14ac:dyDescent="0.2">
      <c r="AD36176" s="11" t="s">
        <v>53890</v>
      </c>
      <c r="AE36176" s="10" t="s">
        <v>53891</v>
      </c>
      <c r="AF36176" s="10" t="s">
        <v>603</v>
      </c>
    </row>
    <row r="36177" spans="30:32" x14ac:dyDescent="0.2">
      <c r="AD36177" s="11" t="s">
        <v>53892</v>
      </c>
      <c r="AE36177" s="10" t="s">
        <v>28390</v>
      </c>
      <c r="AF36177" s="10" t="s">
        <v>603</v>
      </c>
    </row>
    <row r="36178" spans="30:32" x14ac:dyDescent="0.2">
      <c r="AD36178" s="11" t="s">
        <v>53893</v>
      </c>
      <c r="AE36178" s="10" t="s">
        <v>49139</v>
      </c>
      <c r="AF36178" s="10" t="s">
        <v>603</v>
      </c>
    </row>
    <row r="36179" spans="30:32" x14ac:dyDescent="0.2">
      <c r="AD36179" s="11" t="s">
        <v>53894</v>
      </c>
      <c r="AE36179" s="10" t="s">
        <v>53895</v>
      </c>
      <c r="AF36179" s="10" t="s">
        <v>603</v>
      </c>
    </row>
    <row r="36180" spans="30:32" x14ac:dyDescent="0.2">
      <c r="AD36180" s="11" t="s">
        <v>53896</v>
      </c>
      <c r="AE36180" s="10" t="s">
        <v>53897</v>
      </c>
      <c r="AF36180" s="10" t="s">
        <v>603</v>
      </c>
    </row>
    <row r="36181" spans="30:32" x14ac:dyDescent="0.2">
      <c r="AD36181" s="11" t="s">
        <v>53898</v>
      </c>
      <c r="AE36181" s="10" t="s">
        <v>53899</v>
      </c>
      <c r="AF36181" s="10" t="s">
        <v>603</v>
      </c>
    </row>
    <row r="36182" spans="30:32" x14ac:dyDescent="0.2">
      <c r="AD36182" s="11" t="s">
        <v>53900</v>
      </c>
      <c r="AE36182" s="10" t="s">
        <v>7774</v>
      </c>
      <c r="AF36182" s="10" t="s">
        <v>603</v>
      </c>
    </row>
    <row r="36183" spans="30:32" x14ac:dyDescent="0.2">
      <c r="AD36183" s="11" t="s">
        <v>53901</v>
      </c>
      <c r="AE36183" s="10" t="s">
        <v>53902</v>
      </c>
      <c r="AF36183" s="10" t="s">
        <v>603</v>
      </c>
    </row>
    <row r="36184" spans="30:32" x14ac:dyDescent="0.2">
      <c r="AD36184" s="11" t="s">
        <v>53903</v>
      </c>
      <c r="AE36184" s="10" t="s">
        <v>53904</v>
      </c>
      <c r="AF36184" s="10" t="s">
        <v>603</v>
      </c>
    </row>
    <row r="36185" spans="30:32" x14ac:dyDescent="0.2">
      <c r="AD36185" s="11" t="s">
        <v>53905</v>
      </c>
      <c r="AE36185" s="10" t="s">
        <v>53904</v>
      </c>
      <c r="AF36185" s="10" t="s">
        <v>603</v>
      </c>
    </row>
    <row r="36186" spans="30:32" x14ac:dyDescent="0.2">
      <c r="AD36186" s="11" t="s">
        <v>53906</v>
      </c>
      <c r="AE36186" s="10" t="s">
        <v>7783</v>
      </c>
      <c r="AF36186" s="10" t="s">
        <v>603</v>
      </c>
    </row>
    <row r="36187" spans="30:32" x14ac:dyDescent="0.2">
      <c r="AD36187" s="11" t="s">
        <v>53907</v>
      </c>
      <c r="AE36187" s="10" t="s">
        <v>14931</v>
      </c>
      <c r="AF36187" s="10" t="s">
        <v>603</v>
      </c>
    </row>
    <row r="36188" spans="30:32" x14ac:dyDescent="0.2">
      <c r="AD36188" s="11" t="s">
        <v>53908</v>
      </c>
      <c r="AE36188" s="10" t="s">
        <v>53909</v>
      </c>
      <c r="AF36188" s="10" t="s">
        <v>603</v>
      </c>
    </row>
    <row r="36189" spans="30:32" x14ac:dyDescent="0.2">
      <c r="AD36189" s="11" t="s">
        <v>53910</v>
      </c>
      <c r="AE36189" s="10" t="s">
        <v>53911</v>
      </c>
      <c r="AF36189" s="10" t="s">
        <v>603</v>
      </c>
    </row>
    <row r="36190" spans="30:32" x14ac:dyDescent="0.2">
      <c r="AD36190" s="11" t="s">
        <v>53912</v>
      </c>
      <c r="AE36190" s="10" t="s">
        <v>53913</v>
      </c>
      <c r="AF36190" s="10" t="s">
        <v>603</v>
      </c>
    </row>
    <row r="36191" spans="30:32" x14ac:dyDescent="0.2">
      <c r="AD36191" s="11" t="s">
        <v>53914</v>
      </c>
      <c r="AE36191" s="10" t="s">
        <v>53915</v>
      </c>
      <c r="AF36191" s="10" t="s">
        <v>603</v>
      </c>
    </row>
    <row r="36192" spans="30:32" x14ac:dyDescent="0.2">
      <c r="AD36192" s="11" t="s">
        <v>53916</v>
      </c>
      <c r="AE36192" s="10" t="s">
        <v>11133</v>
      </c>
      <c r="AF36192" s="10" t="s">
        <v>603</v>
      </c>
    </row>
    <row r="36193" spans="30:32" x14ac:dyDescent="0.2">
      <c r="AD36193" s="11" t="s">
        <v>53917</v>
      </c>
      <c r="AE36193" s="10" t="s">
        <v>14955</v>
      </c>
      <c r="AF36193" s="10" t="s">
        <v>603</v>
      </c>
    </row>
    <row r="36194" spans="30:32" x14ac:dyDescent="0.2">
      <c r="AD36194" s="11" t="s">
        <v>53918</v>
      </c>
      <c r="AE36194" s="10" t="s">
        <v>1913</v>
      </c>
      <c r="AF36194" s="10" t="s">
        <v>603</v>
      </c>
    </row>
    <row r="36195" spans="30:32" x14ac:dyDescent="0.2">
      <c r="AD36195" s="11" t="s">
        <v>53919</v>
      </c>
      <c r="AE36195" s="10" t="s">
        <v>16689</v>
      </c>
      <c r="AF36195" s="10" t="s">
        <v>603</v>
      </c>
    </row>
    <row r="36196" spans="30:32" x14ac:dyDescent="0.2">
      <c r="AD36196" s="11" t="s">
        <v>53920</v>
      </c>
      <c r="AE36196" s="10" t="s">
        <v>16689</v>
      </c>
      <c r="AF36196" s="10" t="s">
        <v>603</v>
      </c>
    </row>
    <row r="36197" spans="30:32" x14ac:dyDescent="0.2">
      <c r="AD36197" s="11" t="s">
        <v>53921</v>
      </c>
      <c r="AE36197" s="10" t="s">
        <v>16689</v>
      </c>
      <c r="AF36197" s="10" t="s">
        <v>603</v>
      </c>
    </row>
    <row r="36198" spans="30:32" x14ac:dyDescent="0.2">
      <c r="AD36198" s="11" t="s">
        <v>53922</v>
      </c>
      <c r="AE36198" s="10" t="s">
        <v>31038</v>
      </c>
      <c r="AF36198" s="10" t="s">
        <v>603</v>
      </c>
    </row>
    <row r="36199" spans="30:32" x14ac:dyDescent="0.2">
      <c r="AD36199" s="11" t="s">
        <v>53923</v>
      </c>
      <c r="AE36199" s="10" t="s">
        <v>31038</v>
      </c>
      <c r="AF36199" s="10" t="s">
        <v>603</v>
      </c>
    </row>
    <row r="36200" spans="30:32" x14ac:dyDescent="0.2">
      <c r="AD36200" s="11" t="s">
        <v>53924</v>
      </c>
      <c r="AE36200" s="10" t="s">
        <v>31038</v>
      </c>
      <c r="AF36200" s="10" t="s">
        <v>603</v>
      </c>
    </row>
    <row r="36201" spans="30:32" x14ac:dyDescent="0.2">
      <c r="AD36201" s="11" t="s">
        <v>53925</v>
      </c>
      <c r="AE36201" s="10" t="s">
        <v>31038</v>
      </c>
      <c r="AF36201" s="10" t="s">
        <v>603</v>
      </c>
    </row>
    <row r="36202" spans="30:32" x14ac:dyDescent="0.2">
      <c r="AD36202" s="11" t="s">
        <v>53926</v>
      </c>
      <c r="AE36202" s="10" t="s">
        <v>31038</v>
      </c>
      <c r="AF36202" s="10" t="s">
        <v>603</v>
      </c>
    </row>
    <row r="36203" spans="30:32" x14ac:dyDescent="0.2">
      <c r="AD36203" s="11" t="s">
        <v>53927</v>
      </c>
      <c r="AE36203" s="10" t="s">
        <v>31038</v>
      </c>
      <c r="AF36203" s="10" t="s">
        <v>603</v>
      </c>
    </row>
    <row r="36204" spans="30:32" x14ac:dyDescent="0.2">
      <c r="AD36204" s="11" t="s">
        <v>53928</v>
      </c>
      <c r="AE36204" s="10" t="s">
        <v>31038</v>
      </c>
      <c r="AF36204" s="10" t="s">
        <v>603</v>
      </c>
    </row>
    <row r="36205" spans="30:32" x14ac:dyDescent="0.2">
      <c r="AD36205" s="11" t="s">
        <v>53929</v>
      </c>
      <c r="AE36205" s="10" t="s">
        <v>53930</v>
      </c>
      <c r="AF36205" s="10" t="s">
        <v>603</v>
      </c>
    </row>
    <row r="36206" spans="30:32" x14ac:dyDescent="0.2">
      <c r="AD36206" s="11" t="s">
        <v>53931</v>
      </c>
      <c r="AE36206" s="10" t="s">
        <v>53932</v>
      </c>
      <c r="AF36206" s="10" t="s">
        <v>603</v>
      </c>
    </row>
    <row r="36207" spans="30:32" x14ac:dyDescent="0.2">
      <c r="AD36207" s="11" t="s">
        <v>53933</v>
      </c>
      <c r="AE36207" s="10" t="s">
        <v>31038</v>
      </c>
      <c r="AF36207" s="10" t="s">
        <v>603</v>
      </c>
    </row>
    <row r="36208" spans="30:32" x14ac:dyDescent="0.2">
      <c r="AD36208" s="11" t="s">
        <v>53934</v>
      </c>
      <c r="AE36208" s="10" t="s">
        <v>31038</v>
      </c>
      <c r="AF36208" s="10" t="s">
        <v>603</v>
      </c>
    </row>
    <row r="36209" spans="30:32" x14ac:dyDescent="0.2">
      <c r="AD36209" s="11" t="s">
        <v>53935</v>
      </c>
      <c r="AE36209" s="10" t="s">
        <v>31038</v>
      </c>
      <c r="AF36209" s="10" t="s">
        <v>603</v>
      </c>
    </row>
    <row r="36210" spans="30:32" x14ac:dyDescent="0.2">
      <c r="AD36210" s="11" t="s">
        <v>53936</v>
      </c>
      <c r="AE36210" s="10" t="s">
        <v>31038</v>
      </c>
      <c r="AF36210" s="10" t="s">
        <v>603</v>
      </c>
    </row>
    <row r="36211" spans="30:32" x14ac:dyDescent="0.2">
      <c r="AD36211" s="11" t="s">
        <v>53937</v>
      </c>
      <c r="AE36211" s="10" t="s">
        <v>53938</v>
      </c>
      <c r="AF36211" s="10" t="s">
        <v>603</v>
      </c>
    </row>
    <row r="36212" spans="30:32" x14ac:dyDescent="0.2">
      <c r="AD36212" s="11" t="s">
        <v>53939</v>
      </c>
      <c r="AE36212" s="10" t="s">
        <v>31038</v>
      </c>
      <c r="AF36212" s="10" t="s">
        <v>603</v>
      </c>
    </row>
    <row r="36213" spans="30:32" x14ac:dyDescent="0.2">
      <c r="AD36213" s="11" t="s">
        <v>53940</v>
      </c>
      <c r="AE36213" s="10" t="s">
        <v>31038</v>
      </c>
      <c r="AF36213" s="10" t="s">
        <v>603</v>
      </c>
    </row>
    <row r="36214" spans="30:32" x14ac:dyDescent="0.2">
      <c r="AD36214" s="11" t="s">
        <v>53941</v>
      </c>
      <c r="AE36214" s="10" t="s">
        <v>31038</v>
      </c>
      <c r="AF36214" s="10" t="s">
        <v>603</v>
      </c>
    </row>
    <row r="36215" spans="30:32" x14ac:dyDescent="0.2">
      <c r="AD36215" s="11" t="s">
        <v>53942</v>
      </c>
      <c r="AE36215" s="10" t="s">
        <v>31038</v>
      </c>
      <c r="AF36215" s="10" t="s">
        <v>603</v>
      </c>
    </row>
    <row r="36216" spans="30:32" x14ac:dyDescent="0.2">
      <c r="AD36216" s="11" t="s">
        <v>53943</v>
      </c>
      <c r="AE36216" s="10" t="s">
        <v>31038</v>
      </c>
      <c r="AF36216" s="10" t="s">
        <v>603</v>
      </c>
    </row>
    <row r="36217" spans="30:32" x14ac:dyDescent="0.2">
      <c r="AD36217" s="11" t="s">
        <v>53944</v>
      </c>
      <c r="AE36217" s="10" t="s">
        <v>53932</v>
      </c>
      <c r="AF36217" s="10" t="s">
        <v>603</v>
      </c>
    </row>
    <row r="36218" spans="30:32" x14ac:dyDescent="0.2">
      <c r="AD36218" s="11" t="s">
        <v>53945</v>
      </c>
      <c r="AE36218" s="10" t="s">
        <v>31038</v>
      </c>
      <c r="AF36218" s="10" t="s">
        <v>603</v>
      </c>
    </row>
    <row r="36219" spans="30:32" x14ac:dyDescent="0.2">
      <c r="AD36219" s="11" t="s">
        <v>53946</v>
      </c>
      <c r="AE36219" s="10" t="s">
        <v>31038</v>
      </c>
      <c r="AF36219" s="10" t="s">
        <v>603</v>
      </c>
    </row>
    <row r="36220" spans="30:32" x14ac:dyDescent="0.2">
      <c r="AD36220" s="11" t="s">
        <v>53947</v>
      </c>
      <c r="AE36220" s="10" t="s">
        <v>31038</v>
      </c>
      <c r="AF36220" s="10" t="s">
        <v>603</v>
      </c>
    </row>
    <row r="36221" spans="30:32" x14ac:dyDescent="0.2">
      <c r="AD36221" s="11" t="s">
        <v>53948</v>
      </c>
      <c r="AE36221" s="10" t="s">
        <v>31038</v>
      </c>
      <c r="AF36221" s="10" t="s">
        <v>603</v>
      </c>
    </row>
    <row r="36222" spans="30:32" x14ac:dyDescent="0.2">
      <c r="AD36222" s="11" t="s">
        <v>53949</v>
      </c>
      <c r="AE36222" s="10" t="s">
        <v>31038</v>
      </c>
      <c r="AF36222" s="10" t="s">
        <v>603</v>
      </c>
    </row>
    <row r="36223" spans="30:32" x14ac:dyDescent="0.2">
      <c r="AD36223" s="11" t="s">
        <v>53950</v>
      </c>
      <c r="AE36223" s="10" t="s">
        <v>31038</v>
      </c>
      <c r="AF36223" s="10" t="s">
        <v>603</v>
      </c>
    </row>
    <row r="36224" spans="30:32" x14ac:dyDescent="0.2">
      <c r="AD36224" s="11" t="s">
        <v>53951</v>
      </c>
      <c r="AE36224" s="10" t="s">
        <v>31038</v>
      </c>
      <c r="AF36224" s="10" t="s">
        <v>603</v>
      </c>
    </row>
    <row r="36225" spans="30:32" x14ac:dyDescent="0.2">
      <c r="AD36225" s="11" t="s">
        <v>53952</v>
      </c>
      <c r="AE36225" s="10" t="s">
        <v>31038</v>
      </c>
      <c r="AF36225" s="10" t="s">
        <v>603</v>
      </c>
    </row>
    <row r="36226" spans="30:32" x14ac:dyDescent="0.2">
      <c r="AD36226" s="11" t="s">
        <v>53953</v>
      </c>
      <c r="AE36226" s="10" t="s">
        <v>31038</v>
      </c>
      <c r="AF36226" s="10" t="s">
        <v>603</v>
      </c>
    </row>
    <row r="36227" spans="30:32" x14ac:dyDescent="0.2">
      <c r="AD36227" s="11" t="s">
        <v>53954</v>
      </c>
      <c r="AE36227" s="10" t="s">
        <v>31038</v>
      </c>
      <c r="AF36227" s="10" t="s">
        <v>603</v>
      </c>
    </row>
    <row r="36228" spans="30:32" x14ac:dyDescent="0.2">
      <c r="AD36228" s="11" t="s">
        <v>53955</v>
      </c>
      <c r="AE36228" s="10" t="s">
        <v>31038</v>
      </c>
      <c r="AF36228" s="10" t="s">
        <v>603</v>
      </c>
    </row>
    <row r="36229" spans="30:32" x14ac:dyDescent="0.2">
      <c r="AD36229" s="11" t="s">
        <v>53956</v>
      </c>
      <c r="AE36229" s="10" t="s">
        <v>31038</v>
      </c>
      <c r="AF36229" s="10" t="s">
        <v>603</v>
      </c>
    </row>
    <row r="36230" spans="30:32" x14ac:dyDescent="0.2">
      <c r="AD36230" s="11" t="s">
        <v>53957</v>
      </c>
      <c r="AE36230" s="10" t="s">
        <v>31038</v>
      </c>
      <c r="AF36230" s="10" t="s">
        <v>603</v>
      </c>
    </row>
    <row r="36231" spans="30:32" x14ac:dyDescent="0.2">
      <c r="AD36231" s="11" t="s">
        <v>53958</v>
      </c>
      <c r="AE36231" s="10" t="s">
        <v>53959</v>
      </c>
      <c r="AF36231" s="10" t="s">
        <v>603</v>
      </c>
    </row>
    <row r="36232" spans="30:32" x14ac:dyDescent="0.2">
      <c r="AD36232" s="11" t="s">
        <v>53960</v>
      </c>
      <c r="AE36232" s="10" t="s">
        <v>2796</v>
      </c>
      <c r="AF36232" s="10" t="s">
        <v>603</v>
      </c>
    </row>
    <row r="36233" spans="30:32" x14ac:dyDescent="0.2">
      <c r="AD36233" s="11" t="s">
        <v>53961</v>
      </c>
      <c r="AE36233" s="10" t="s">
        <v>53962</v>
      </c>
      <c r="AF36233" s="10" t="s">
        <v>603</v>
      </c>
    </row>
    <row r="36234" spans="30:32" x14ac:dyDescent="0.2">
      <c r="AD36234" s="11" t="s">
        <v>53963</v>
      </c>
      <c r="AE36234" s="10" t="s">
        <v>3184</v>
      </c>
      <c r="AF36234" s="10" t="s">
        <v>603</v>
      </c>
    </row>
    <row r="36235" spans="30:32" x14ac:dyDescent="0.2">
      <c r="AD36235" s="11" t="s">
        <v>53964</v>
      </c>
      <c r="AE36235" s="10" t="s">
        <v>3184</v>
      </c>
      <c r="AF36235" s="10" t="s">
        <v>603</v>
      </c>
    </row>
    <row r="36236" spans="30:32" x14ac:dyDescent="0.2">
      <c r="AD36236" s="11" t="s">
        <v>53965</v>
      </c>
      <c r="AE36236" s="10" t="s">
        <v>3184</v>
      </c>
      <c r="AF36236" s="10" t="s">
        <v>603</v>
      </c>
    </row>
    <row r="36237" spans="30:32" x14ac:dyDescent="0.2">
      <c r="AD36237" s="11" t="s">
        <v>53966</v>
      </c>
      <c r="AE36237" s="10" t="s">
        <v>21451</v>
      </c>
      <c r="AF36237" s="10" t="s">
        <v>603</v>
      </c>
    </row>
    <row r="36238" spans="30:32" x14ac:dyDescent="0.2">
      <c r="AD36238" s="11" t="s">
        <v>53967</v>
      </c>
      <c r="AE36238" s="10" t="s">
        <v>26648</v>
      </c>
      <c r="AF36238" s="10" t="s">
        <v>603</v>
      </c>
    </row>
    <row r="36239" spans="30:32" x14ac:dyDescent="0.2">
      <c r="AD36239" s="11" t="s">
        <v>53968</v>
      </c>
      <c r="AE36239" s="10" t="s">
        <v>51943</v>
      </c>
      <c r="AF36239" s="10" t="s">
        <v>603</v>
      </c>
    </row>
    <row r="36240" spans="30:32" x14ac:dyDescent="0.2">
      <c r="AD36240" s="11" t="s">
        <v>53969</v>
      </c>
      <c r="AE36240" s="10" t="s">
        <v>21464</v>
      </c>
      <c r="AF36240" s="10" t="s">
        <v>603</v>
      </c>
    </row>
    <row r="36241" spans="30:32" x14ac:dyDescent="0.2">
      <c r="AD36241" s="11" t="s">
        <v>53970</v>
      </c>
      <c r="AE36241" s="10" t="s">
        <v>1475</v>
      </c>
      <c r="AF36241" s="10" t="s">
        <v>603</v>
      </c>
    </row>
    <row r="36242" spans="30:32" x14ac:dyDescent="0.2">
      <c r="AD36242" s="11" t="s">
        <v>53971</v>
      </c>
      <c r="AE36242" s="10" t="s">
        <v>38425</v>
      </c>
      <c r="AF36242" s="10" t="s">
        <v>603</v>
      </c>
    </row>
    <row r="36243" spans="30:32" x14ac:dyDescent="0.2">
      <c r="AD36243" s="11" t="s">
        <v>53972</v>
      </c>
      <c r="AE36243" s="10" t="s">
        <v>4250</v>
      </c>
      <c r="AF36243" s="10" t="s">
        <v>603</v>
      </c>
    </row>
    <row r="36244" spans="30:32" x14ac:dyDescent="0.2">
      <c r="AD36244" s="11" t="s">
        <v>53973</v>
      </c>
      <c r="AE36244" s="10" t="s">
        <v>49216</v>
      </c>
      <c r="AF36244" s="10" t="s">
        <v>603</v>
      </c>
    </row>
    <row r="36245" spans="30:32" x14ac:dyDescent="0.2">
      <c r="AD36245" s="11" t="s">
        <v>53974</v>
      </c>
      <c r="AE36245" s="10" t="s">
        <v>12474</v>
      </c>
      <c r="AF36245" s="10" t="s">
        <v>603</v>
      </c>
    </row>
    <row r="36246" spans="30:32" x14ac:dyDescent="0.2">
      <c r="AD36246" s="11" t="s">
        <v>53975</v>
      </c>
      <c r="AE36246" s="10" t="s">
        <v>5425</v>
      </c>
      <c r="AF36246" s="10" t="s">
        <v>603</v>
      </c>
    </row>
    <row r="36247" spans="30:32" x14ac:dyDescent="0.2">
      <c r="AD36247" s="11" t="s">
        <v>53976</v>
      </c>
      <c r="AE36247" s="10" t="s">
        <v>38953</v>
      </c>
      <c r="AF36247" s="10" t="s">
        <v>603</v>
      </c>
    </row>
    <row r="36248" spans="30:32" x14ac:dyDescent="0.2">
      <c r="AD36248" s="11" t="s">
        <v>53977</v>
      </c>
      <c r="AE36248" s="10" t="s">
        <v>53978</v>
      </c>
      <c r="AF36248" s="10" t="s">
        <v>603</v>
      </c>
    </row>
    <row r="36249" spans="30:32" x14ac:dyDescent="0.2">
      <c r="AD36249" s="11" t="s">
        <v>53979</v>
      </c>
      <c r="AE36249" s="10" t="s">
        <v>15067</v>
      </c>
      <c r="AF36249" s="10" t="s">
        <v>603</v>
      </c>
    </row>
    <row r="36250" spans="30:32" x14ac:dyDescent="0.2">
      <c r="AD36250" s="11" t="s">
        <v>53980</v>
      </c>
      <c r="AE36250" s="10" t="s">
        <v>53981</v>
      </c>
      <c r="AF36250" s="10" t="s">
        <v>603</v>
      </c>
    </row>
    <row r="36251" spans="30:32" x14ac:dyDescent="0.2">
      <c r="AD36251" s="11" t="s">
        <v>53982</v>
      </c>
      <c r="AE36251" s="10" t="s">
        <v>4263</v>
      </c>
      <c r="AF36251" s="10" t="s">
        <v>603</v>
      </c>
    </row>
    <row r="36252" spans="30:32" x14ac:dyDescent="0.2">
      <c r="AD36252" s="11" t="s">
        <v>53983</v>
      </c>
      <c r="AE36252" s="10" t="s">
        <v>13822</v>
      </c>
      <c r="AF36252" s="10" t="s">
        <v>603</v>
      </c>
    </row>
    <row r="36253" spans="30:32" x14ac:dyDescent="0.2">
      <c r="AD36253" s="11" t="s">
        <v>53984</v>
      </c>
      <c r="AE36253" s="10" t="s">
        <v>16325</v>
      </c>
      <c r="AF36253" s="10" t="s">
        <v>603</v>
      </c>
    </row>
    <row r="36254" spans="30:32" x14ac:dyDescent="0.2">
      <c r="AD36254" s="11" t="s">
        <v>53985</v>
      </c>
      <c r="AE36254" s="10" t="s">
        <v>23439</v>
      </c>
      <c r="AF36254" s="10" t="s">
        <v>603</v>
      </c>
    </row>
    <row r="36255" spans="30:32" x14ac:dyDescent="0.2">
      <c r="AD36255" s="11" t="s">
        <v>53986</v>
      </c>
      <c r="AE36255" s="10" t="s">
        <v>7910</v>
      </c>
      <c r="AF36255" s="10" t="s">
        <v>603</v>
      </c>
    </row>
    <row r="36256" spans="30:32" x14ac:dyDescent="0.2">
      <c r="AD36256" s="11" t="s">
        <v>53987</v>
      </c>
      <c r="AE36256" s="10" t="s">
        <v>20074</v>
      </c>
      <c r="AF36256" s="10" t="s">
        <v>603</v>
      </c>
    </row>
    <row r="36257" spans="30:32" x14ac:dyDescent="0.2">
      <c r="AD36257" s="11" t="s">
        <v>53988</v>
      </c>
      <c r="AE36257" s="10" t="s">
        <v>12535</v>
      </c>
      <c r="AF36257" s="10" t="s">
        <v>603</v>
      </c>
    </row>
    <row r="36258" spans="30:32" x14ac:dyDescent="0.2">
      <c r="AD36258" s="11" t="s">
        <v>53989</v>
      </c>
      <c r="AE36258" s="10" t="s">
        <v>1491</v>
      </c>
      <c r="AF36258" s="10" t="s">
        <v>603</v>
      </c>
    </row>
    <row r="36259" spans="30:32" x14ac:dyDescent="0.2">
      <c r="AD36259" s="11" t="s">
        <v>53990</v>
      </c>
      <c r="AE36259" s="10" t="s">
        <v>53991</v>
      </c>
      <c r="AF36259" s="10" t="s">
        <v>603</v>
      </c>
    </row>
    <row r="36260" spans="30:32" x14ac:dyDescent="0.2">
      <c r="AD36260" s="11" t="s">
        <v>53992</v>
      </c>
      <c r="AE36260" s="10" t="s">
        <v>53993</v>
      </c>
      <c r="AF36260" s="10" t="s">
        <v>603</v>
      </c>
    </row>
    <row r="36261" spans="30:32" x14ac:dyDescent="0.2">
      <c r="AD36261" s="11" t="s">
        <v>53994</v>
      </c>
      <c r="AE36261" s="10" t="s">
        <v>38955</v>
      </c>
      <c r="AF36261" s="10" t="s">
        <v>603</v>
      </c>
    </row>
    <row r="36262" spans="30:32" x14ac:dyDescent="0.2">
      <c r="AD36262" s="11" t="s">
        <v>53995</v>
      </c>
      <c r="AE36262" s="10" t="s">
        <v>13878</v>
      </c>
      <c r="AF36262" s="10" t="s">
        <v>603</v>
      </c>
    </row>
    <row r="36263" spans="30:32" x14ac:dyDescent="0.2">
      <c r="AD36263" s="11" t="s">
        <v>53996</v>
      </c>
      <c r="AE36263" s="10" t="s">
        <v>13878</v>
      </c>
      <c r="AF36263" s="10" t="s">
        <v>603</v>
      </c>
    </row>
    <row r="36264" spans="30:32" x14ac:dyDescent="0.2">
      <c r="AD36264" s="11" t="s">
        <v>53997</v>
      </c>
      <c r="AE36264" s="10" t="s">
        <v>2603</v>
      </c>
      <c r="AF36264" s="10" t="s">
        <v>603</v>
      </c>
    </row>
    <row r="36265" spans="30:32" x14ac:dyDescent="0.2">
      <c r="AD36265" s="11" t="s">
        <v>53998</v>
      </c>
      <c r="AE36265" s="10" t="s">
        <v>1500</v>
      </c>
      <c r="AF36265" s="10" t="s">
        <v>603</v>
      </c>
    </row>
    <row r="36266" spans="30:32" x14ac:dyDescent="0.2">
      <c r="AD36266" s="11" t="s">
        <v>53999</v>
      </c>
      <c r="AE36266" s="10" t="s">
        <v>54000</v>
      </c>
      <c r="AF36266" s="10" t="s">
        <v>603</v>
      </c>
    </row>
    <row r="36267" spans="30:32" x14ac:dyDescent="0.2">
      <c r="AD36267" s="11" t="s">
        <v>54001</v>
      </c>
      <c r="AE36267" s="10" t="s">
        <v>54002</v>
      </c>
      <c r="AF36267" s="10" t="s">
        <v>603</v>
      </c>
    </row>
    <row r="36268" spans="30:32" x14ac:dyDescent="0.2">
      <c r="AD36268" s="11" t="s">
        <v>54003</v>
      </c>
      <c r="AE36268" s="10" t="s">
        <v>54004</v>
      </c>
      <c r="AF36268" s="10" t="s">
        <v>603</v>
      </c>
    </row>
    <row r="36269" spans="30:32" x14ac:dyDescent="0.2">
      <c r="AD36269" s="11" t="s">
        <v>54005</v>
      </c>
      <c r="AE36269" s="10" t="s">
        <v>54004</v>
      </c>
      <c r="AF36269" s="10" t="s">
        <v>603</v>
      </c>
    </row>
    <row r="36270" spans="30:32" x14ac:dyDescent="0.2">
      <c r="AD36270" s="11" t="s">
        <v>54006</v>
      </c>
      <c r="AE36270" s="10" t="s">
        <v>54007</v>
      </c>
      <c r="AF36270" s="10" t="s">
        <v>603</v>
      </c>
    </row>
    <row r="36271" spans="30:32" x14ac:dyDescent="0.2">
      <c r="AD36271" s="11" t="s">
        <v>54008</v>
      </c>
      <c r="AE36271" s="10" t="s">
        <v>5034</v>
      </c>
      <c r="AF36271" s="10" t="s">
        <v>603</v>
      </c>
    </row>
    <row r="36272" spans="30:32" x14ac:dyDescent="0.2">
      <c r="AD36272" s="11" t="s">
        <v>54009</v>
      </c>
      <c r="AE36272" s="10" t="s">
        <v>54004</v>
      </c>
      <c r="AF36272" s="10" t="s">
        <v>603</v>
      </c>
    </row>
    <row r="36273" spans="30:32" x14ac:dyDescent="0.2">
      <c r="AD36273" s="11" t="s">
        <v>54010</v>
      </c>
      <c r="AE36273" s="10" t="s">
        <v>54007</v>
      </c>
      <c r="AF36273" s="10" t="s">
        <v>603</v>
      </c>
    </row>
    <row r="36274" spans="30:32" x14ac:dyDescent="0.2">
      <c r="AD36274" s="11" t="s">
        <v>54011</v>
      </c>
      <c r="AE36274" s="10" t="s">
        <v>54007</v>
      </c>
      <c r="AF36274" s="10" t="s">
        <v>603</v>
      </c>
    </row>
    <row r="36275" spans="30:32" x14ac:dyDescent="0.2">
      <c r="AD36275" s="11" t="s">
        <v>54012</v>
      </c>
      <c r="AE36275" s="10" t="s">
        <v>54004</v>
      </c>
      <c r="AF36275" s="10" t="s">
        <v>603</v>
      </c>
    </row>
    <row r="36276" spans="30:32" x14ac:dyDescent="0.2">
      <c r="AD36276" s="11" t="s">
        <v>54013</v>
      </c>
      <c r="AE36276" s="10" t="s">
        <v>54004</v>
      </c>
      <c r="AF36276" s="10" t="s">
        <v>603</v>
      </c>
    </row>
    <row r="36277" spans="30:32" x14ac:dyDescent="0.2">
      <c r="AD36277" s="11" t="s">
        <v>54014</v>
      </c>
      <c r="AE36277" s="10" t="s">
        <v>54004</v>
      </c>
      <c r="AF36277" s="10" t="s">
        <v>603</v>
      </c>
    </row>
    <row r="36278" spans="30:32" x14ac:dyDescent="0.2">
      <c r="AD36278" s="11" t="s">
        <v>54015</v>
      </c>
      <c r="AE36278" s="10" t="s">
        <v>54004</v>
      </c>
      <c r="AF36278" s="10" t="s">
        <v>603</v>
      </c>
    </row>
    <row r="36279" spans="30:32" x14ac:dyDescent="0.2">
      <c r="AD36279" s="11" t="s">
        <v>54016</v>
      </c>
      <c r="AE36279" s="10" t="s">
        <v>54017</v>
      </c>
      <c r="AF36279" s="10" t="s">
        <v>603</v>
      </c>
    </row>
    <row r="36280" spans="30:32" x14ac:dyDescent="0.2">
      <c r="AD36280" s="11" t="s">
        <v>54018</v>
      </c>
      <c r="AE36280" s="10" t="s">
        <v>54019</v>
      </c>
      <c r="AF36280" s="10" t="s">
        <v>603</v>
      </c>
    </row>
    <row r="36281" spans="30:32" x14ac:dyDescent="0.2">
      <c r="AD36281" s="11" t="s">
        <v>54020</v>
      </c>
      <c r="AE36281" s="10" t="s">
        <v>54021</v>
      </c>
      <c r="AF36281" s="10" t="s">
        <v>603</v>
      </c>
    </row>
    <row r="36282" spans="30:32" x14ac:dyDescent="0.2">
      <c r="AD36282" s="11" t="s">
        <v>54022</v>
      </c>
      <c r="AE36282" s="10" t="s">
        <v>11030</v>
      </c>
      <c r="AF36282" s="10" t="s">
        <v>603</v>
      </c>
    </row>
    <row r="36283" spans="30:32" x14ac:dyDescent="0.2">
      <c r="AD36283" s="11" t="s">
        <v>54023</v>
      </c>
      <c r="AE36283" s="10" t="s">
        <v>54024</v>
      </c>
      <c r="AF36283" s="10" t="s">
        <v>603</v>
      </c>
    </row>
    <row r="36284" spans="30:32" x14ac:dyDescent="0.2">
      <c r="AD36284" s="11" t="s">
        <v>54025</v>
      </c>
      <c r="AE36284" s="10" t="s">
        <v>54026</v>
      </c>
      <c r="AF36284" s="10" t="s">
        <v>603</v>
      </c>
    </row>
    <row r="36285" spans="30:32" x14ac:dyDescent="0.2">
      <c r="AD36285" s="11" t="s">
        <v>54027</v>
      </c>
      <c r="AE36285" s="10" t="s">
        <v>3696</v>
      </c>
      <c r="AF36285" s="10" t="s">
        <v>603</v>
      </c>
    </row>
    <row r="36286" spans="30:32" x14ac:dyDescent="0.2">
      <c r="AD36286" s="11" t="s">
        <v>54028</v>
      </c>
      <c r="AE36286" s="10" t="s">
        <v>3700</v>
      </c>
      <c r="AF36286" s="10" t="s">
        <v>603</v>
      </c>
    </row>
    <row r="36287" spans="30:32" x14ac:dyDescent="0.2">
      <c r="AD36287" s="11" t="s">
        <v>54029</v>
      </c>
      <c r="AE36287" s="10" t="s">
        <v>2636</v>
      </c>
      <c r="AF36287" s="10" t="s">
        <v>603</v>
      </c>
    </row>
    <row r="36288" spans="30:32" x14ac:dyDescent="0.2">
      <c r="AD36288" s="11" t="s">
        <v>54030</v>
      </c>
      <c r="AE36288" s="10" t="s">
        <v>1516</v>
      </c>
      <c r="AF36288" s="10" t="s">
        <v>603</v>
      </c>
    </row>
    <row r="36289" spans="30:32" x14ac:dyDescent="0.2">
      <c r="AD36289" s="11" t="s">
        <v>54031</v>
      </c>
      <c r="AE36289" s="10" t="s">
        <v>21607</v>
      </c>
      <c r="AF36289" s="10" t="s">
        <v>603</v>
      </c>
    </row>
    <row r="36290" spans="30:32" x14ac:dyDescent="0.2">
      <c r="AD36290" s="11" t="s">
        <v>54032</v>
      </c>
      <c r="AE36290" s="10" t="s">
        <v>2646</v>
      </c>
      <c r="AF36290" s="10" t="s">
        <v>603</v>
      </c>
    </row>
    <row r="36291" spans="30:32" x14ac:dyDescent="0.2">
      <c r="AD36291" s="11" t="s">
        <v>54033</v>
      </c>
      <c r="AE36291" s="10" t="s">
        <v>54034</v>
      </c>
      <c r="AF36291" s="10" t="s">
        <v>603</v>
      </c>
    </row>
    <row r="36292" spans="30:32" x14ac:dyDescent="0.2">
      <c r="AD36292" s="11" t="s">
        <v>54035</v>
      </c>
      <c r="AE36292" s="10" t="s">
        <v>54036</v>
      </c>
      <c r="AF36292" s="10" t="s">
        <v>603</v>
      </c>
    </row>
    <row r="36293" spans="30:32" x14ac:dyDescent="0.2">
      <c r="AD36293" s="11" t="s">
        <v>54037</v>
      </c>
      <c r="AE36293" s="10" t="s">
        <v>54038</v>
      </c>
      <c r="AF36293" s="10" t="s">
        <v>603</v>
      </c>
    </row>
    <row r="36294" spans="30:32" x14ac:dyDescent="0.2">
      <c r="AD36294" s="11" t="s">
        <v>54039</v>
      </c>
      <c r="AE36294" s="10" t="s">
        <v>54040</v>
      </c>
      <c r="AF36294" s="10" t="s">
        <v>603</v>
      </c>
    </row>
    <row r="36295" spans="30:32" x14ac:dyDescent="0.2">
      <c r="AD36295" s="11" t="s">
        <v>54041</v>
      </c>
      <c r="AE36295" s="10" t="s">
        <v>54042</v>
      </c>
      <c r="AF36295" s="10" t="s">
        <v>603</v>
      </c>
    </row>
    <row r="36296" spans="30:32" x14ac:dyDescent="0.2">
      <c r="AD36296" s="11" t="s">
        <v>54043</v>
      </c>
      <c r="AE36296" s="10" t="s">
        <v>54044</v>
      </c>
      <c r="AF36296" s="10" t="s">
        <v>603</v>
      </c>
    </row>
    <row r="36297" spans="30:32" x14ac:dyDescent="0.2">
      <c r="AD36297" s="11" t="s">
        <v>54045</v>
      </c>
      <c r="AE36297" s="10" t="s">
        <v>54046</v>
      </c>
      <c r="AF36297" s="10" t="s">
        <v>603</v>
      </c>
    </row>
    <row r="36298" spans="30:32" x14ac:dyDescent="0.2">
      <c r="AD36298" s="11" t="s">
        <v>54047</v>
      </c>
      <c r="AE36298" s="10" t="s">
        <v>54048</v>
      </c>
      <c r="AF36298" s="10" t="s">
        <v>603</v>
      </c>
    </row>
    <row r="36299" spans="30:32" x14ac:dyDescent="0.2">
      <c r="AD36299" s="11" t="s">
        <v>54049</v>
      </c>
      <c r="AE36299" s="10" t="s">
        <v>6203</v>
      </c>
      <c r="AF36299" s="10" t="s">
        <v>603</v>
      </c>
    </row>
    <row r="36300" spans="30:32" x14ac:dyDescent="0.2">
      <c r="AD36300" s="11" t="s">
        <v>54050</v>
      </c>
      <c r="AE36300" s="10" t="s">
        <v>38131</v>
      </c>
      <c r="AF36300" s="10" t="s">
        <v>603</v>
      </c>
    </row>
    <row r="36301" spans="30:32" x14ac:dyDescent="0.2">
      <c r="AD36301" s="11" t="s">
        <v>54051</v>
      </c>
      <c r="AE36301" s="10" t="s">
        <v>17941</v>
      </c>
      <c r="AF36301" s="10" t="s">
        <v>603</v>
      </c>
    </row>
    <row r="36302" spans="30:32" x14ac:dyDescent="0.2">
      <c r="AD36302" s="11" t="s">
        <v>54052</v>
      </c>
      <c r="AE36302" s="10" t="s">
        <v>54053</v>
      </c>
      <c r="AF36302" s="10" t="s">
        <v>603</v>
      </c>
    </row>
    <row r="36303" spans="30:32" x14ac:dyDescent="0.2">
      <c r="AD36303" s="11" t="s">
        <v>54054</v>
      </c>
      <c r="AE36303" s="10" t="s">
        <v>54055</v>
      </c>
      <c r="AF36303" s="10" t="s">
        <v>603</v>
      </c>
    </row>
    <row r="36304" spans="30:32" x14ac:dyDescent="0.2">
      <c r="AD36304" s="11" t="s">
        <v>54056</v>
      </c>
      <c r="AE36304" s="10" t="s">
        <v>54057</v>
      </c>
      <c r="AF36304" s="10" t="s">
        <v>603</v>
      </c>
    </row>
    <row r="36305" spans="30:32" x14ac:dyDescent="0.2">
      <c r="AD36305" s="11" t="s">
        <v>54058</v>
      </c>
      <c r="AE36305" s="10" t="s">
        <v>47550</v>
      </c>
      <c r="AF36305" s="10" t="s">
        <v>603</v>
      </c>
    </row>
    <row r="36306" spans="30:32" x14ac:dyDescent="0.2">
      <c r="AD36306" s="11" t="s">
        <v>54059</v>
      </c>
      <c r="AE36306" s="10" t="s">
        <v>54060</v>
      </c>
      <c r="AF36306" s="10" t="s">
        <v>603</v>
      </c>
    </row>
    <row r="36307" spans="30:32" x14ac:dyDescent="0.2">
      <c r="AD36307" s="11" t="s">
        <v>54061</v>
      </c>
      <c r="AE36307" s="10" t="s">
        <v>54062</v>
      </c>
      <c r="AF36307" s="10" t="s">
        <v>603</v>
      </c>
    </row>
    <row r="36308" spans="30:32" x14ac:dyDescent="0.2">
      <c r="AD36308" s="11" t="s">
        <v>54063</v>
      </c>
      <c r="AE36308" s="10" t="s">
        <v>54064</v>
      </c>
      <c r="AF36308" s="10" t="s">
        <v>603</v>
      </c>
    </row>
    <row r="36309" spans="30:32" x14ac:dyDescent="0.2">
      <c r="AD36309" s="11" t="s">
        <v>54065</v>
      </c>
      <c r="AE36309" s="10" t="s">
        <v>27717</v>
      </c>
      <c r="AF36309" s="10" t="s">
        <v>603</v>
      </c>
    </row>
    <row r="36310" spans="30:32" x14ac:dyDescent="0.2">
      <c r="AD36310" s="11" t="s">
        <v>54066</v>
      </c>
      <c r="AE36310" s="10" t="s">
        <v>11154</v>
      </c>
      <c r="AF36310" s="10" t="s">
        <v>603</v>
      </c>
    </row>
    <row r="36311" spans="30:32" x14ac:dyDescent="0.2">
      <c r="AD36311" s="11" t="s">
        <v>54067</v>
      </c>
      <c r="AE36311" s="10" t="s">
        <v>54068</v>
      </c>
      <c r="AF36311" s="10" t="s">
        <v>603</v>
      </c>
    </row>
    <row r="36312" spans="30:32" x14ac:dyDescent="0.2">
      <c r="AD36312" s="11" t="s">
        <v>54069</v>
      </c>
      <c r="AE36312" s="10" t="s">
        <v>11162</v>
      </c>
      <c r="AF36312" s="10" t="s">
        <v>603</v>
      </c>
    </row>
    <row r="36313" spans="30:32" x14ac:dyDescent="0.2">
      <c r="AD36313" s="11" t="s">
        <v>54070</v>
      </c>
      <c r="AE36313" s="10" t="s">
        <v>54071</v>
      </c>
      <c r="AF36313" s="10" t="s">
        <v>603</v>
      </c>
    </row>
    <row r="36314" spans="30:32" x14ac:dyDescent="0.2">
      <c r="AD36314" s="11" t="s">
        <v>54072</v>
      </c>
      <c r="AE36314" s="10" t="s">
        <v>54073</v>
      </c>
      <c r="AF36314" s="10" t="s">
        <v>603</v>
      </c>
    </row>
    <row r="36315" spans="30:32" x14ac:dyDescent="0.2">
      <c r="AD36315" s="11" t="s">
        <v>54074</v>
      </c>
      <c r="AE36315" s="10" t="s">
        <v>2878</v>
      </c>
      <c r="AF36315" s="10" t="s">
        <v>603</v>
      </c>
    </row>
    <row r="36316" spans="30:32" x14ac:dyDescent="0.2">
      <c r="AD36316" s="11" t="s">
        <v>54075</v>
      </c>
      <c r="AE36316" s="10" t="s">
        <v>54076</v>
      </c>
      <c r="AF36316" s="10" t="s">
        <v>603</v>
      </c>
    </row>
    <row r="36317" spans="30:32" x14ac:dyDescent="0.2">
      <c r="AD36317" s="11" t="s">
        <v>54077</v>
      </c>
      <c r="AE36317" s="10" t="s">
        <v>54078</v>
      </c>
      <c r="AF36317" s="10" t="s">
        <v>603</v>
      </c>
    </row>
    <row r="36318" spans="30:32" x14ac:dyDescent="0.2">
      <c r="AD36318" s="11" t="s">
        <v>54079</v>
      </c>
      <c r="AE36318" s="10" t="s">
        <v>54076</v>
      </c>
      <c r="AF36318" s="10" t="s">
        <v>603</v>
      </c>
    </row>
    <row r="36319" spans="30:32" x14ac:dyDescent="0.2">
      <c r="AD36319" s="11" t="s">
        <v>54080</v>
      </c>
      <c r="AE36319" s="10" t="s">
        <v>54081</v>
      </c>
      <c r="AF36319" s="10" t="s">
        <v>603</v>
      </c>
    </row>
    <row r="36320" spans="30:32" x14ac:dyDescent="0.2">
      <c r="AD36320" s="11" t="s">
        <v>54082</v>
      </c>
      <c r="AE36320" s="10" t="s">
        <v>54083</v>
      </c>
      <c r="AF36320" s="10" t="s">
        <v>603</v>
      </c>
    </row>
    <row r="36321" spans="30:32" x14ac:dyDescent="0.2">
      <c r="AD36321" s="11" t="s">
        <v>54084</v>
      </c>
      <c r="AE36321" s="10" t="s">
        <v>54085</v>
      </c>
      <c r="AF36321" s="10" t="s">
        <v>603</v>
      </c>
    </row>
    <row r="36322" spans="30:32" x14ac:dyDescent="0.2">
      <c r="AD36322" s="11" t="s">
        <v>54086</v>
      </c>
      <c r="AE36322" s="10" t="s">
        <v>27733</v>
      </c>
      <c r="AF36322" s="10" t="s">
        <v>603</v>
      </c>
    </row>
    <row r="36323" spans="30:32" x14ac:dyDescent="0.2">
      <c r="AD36323" s="11" t="s">
        <v>54087</v>
      </c>
      <c r="AE36323" s="10" t="s">
        <v>54088</v>
      </c>
      <c r="AF36323" s="10" t="s">
        <v>603</v>
      </c>
    </row>
    <row r="36324" spans="30:32" x14ac:dyDescent="0.2">
      <c r="AD36324" s="11" t="s">
        <v>54089</v>
      </c>
      <c r="AE36324" s="10" t="s">
        <v>12733</v>
      </c>
      <c r="AF36324" s="10" t="s">
        <v>603</v>
      </c>
    </row>
    <row r="36325" spans="30:32" x14ac:dyDescent="0.2">
      <c r="AD36325" s="11" t="s">
        <v>54090</v>
      </c>
      <c r="AE36325" s="10" t="s">
        <v>12739</v>
      </c>
      <c r="AF36325" s="10" t="s">
        <v>603</v>
      </c>
    </row>
    <row r="36326" spans="30:32" x14ac:dyDescent="0.2">
      <c r="AD36326" s="11" t="s">
        <v>54091</v>
      </c>
      <c r="AE36326" s="10" t="s">
        <v>54092</v>
      </c>
      <c r="AF36326" s="10" t="s">
        <v>603</v>
      </c>
    </row>
    <row r="36327" spans="30:32" x14ac:dyDescent="0.2">
      <c r="AD36327" s="11" t="s">
        <v>54093</v>
      </c>
      <c r="AE36327" s="10" t="s">
        <v>54094</v>
      </c>
      <c r="AF36327" s="10" t="s">
        <v>603</v>
      </c>
    </row>
    <row r="36328" spans="30:32" x14ac:dyDescent="0.2">
      <c r="AD36328" s="11" t="s">
        <v>54095</v>
      </c>
      <c r="AE36328" s="10" t="s">
        <v>54096</v>
      </c>
      <c r="AF36328" s="10" t="s">
        <v>603</v>
      </c>
    </row>
    <row r="36329" spans="30:32" x14ac:dyDescent="0.2">
      <c r="AD36329" s="11" t="s">
        <v>54097</v>
      </c>
      <c r="AE36329" s="10" t="s">
        <v>2729</v>
      </c>
      <c r="AF36329" s="10" t="s">
        <v>603</v>
      </c>
    </row>
    <row r="36330" spans="30:32" x14ac:dyDescent="0.2">
      <c r="AD36330" s="11" t="s">
        <v>54098</v>
      </c>
      <c r="AE36330" s="10" t="s">
        <v>9627</v>
      </c>
      <c r="AF36330" s="10" t="s">
        <v>603</v>
      </c>
    </row>
    <row r="36331" spans="30:32" x14ac:dyDescent="0.2">
      <c r="AD36331" s="11" t="s">
        <v>54099</v>
      </c>
      <c r="AE36331" s="10" t="s">
        <v>8132</v>
      </c>
      <c r="AF36331" s="10" t="s">
        <v>603</v>
      </c>
    </row>
    <row r="36332" spans="30:32" x14ac:dyDescent="0.2">
      <c r="AD36332" s="11" t="s">
        <v>54100</v>
      </c>
      <c r="AE36332" s="10" t="s">
        <v>54101</v>
      </c>
      <c r="AF36332" s="10" t="s">
        <v>603</v>
      </c>
    </row>
    <row r="36333" spans="30:32" x14ac:dyDescent="0.2">
      <c r="AD36333" s="11" t="s">
        <v>54102</v>
      </c>
      <c r="AE36333" s="10" t="s">
        <v>54103</v>
      </c>
      <c r="AF36333" s="10" t="s">
        <v>603</v>
      </c>
    </row>
    <row r="36334" spans="30:32" x14ac:dyDescent="0.2">
      <c r="AD36334" s="11" t="s">
        <v>54104</v>
      </c>
      <c r="AE36334" s="10" t="s">
        <v>54105</v>
      </c>
      <c r="AF36334" s="10" t="s">
        <v>603</v>
      </c>
    </row>
    <row r="36335" spans="30:32" x14ac:dyDescent="0.2">
      <c r="AD36335" s="11" t="s">
        <v>54106</v>
      </c>
      <c r="AE36335" s="10" t="s">
        <v>5249</v>
      </c>
      <c r="AF36335" s="10" t="s">
        <v>603</v>
      </c>
    </row>
    <row r="36336" spans="30:32" x14ac:dyDescent="0.2">
      <c r="AD36336" s="11" t="s">
        <v>54107</v>
      </c>
      <c r="AE36336" s="10" t="s">
        <v>23055</v>
      </c>
      <c r="AF36336" s="10" t="s">
        <v>603</v>
      </c>
    </row>
    <row r="36337" spans="30:32" x14ac:dyDescent="0.2">
      <c r="AD36337" s="11" t="s">
        <v>54108</v>
      </c>
      <c r="AE36337" s="10" t="s">
        <v>36436</v>
      </c>
      <c r="AF36337" s="10" t="s">
        <v>603</v>
      </c>
    </row>
    <row r="36338" spans="30:32" x14ac:dyDescent="0.2">
      <c r="AD36338" s="11" t="s">
        <v>54109</v>
      </c>
      <c r="AE36338" s="10" t="s">
        <v>8348</v>
      </c>
      <c r="AF36338" s="10" t="s">
        <v>603</v>
      </c>
    </row>
    <row r="36339" spans="30:32" x14ac:dyDescent="0.2">
      <c r="AD36339" s="11" t="s">
        <v>54110</v>
      </c>
      <c r="AE36339" s="10" t="s">
        <v>25825</v>
      </c>
      <c r="AF36339" s="10" t="s">
        <v>603</v>
      </c>
    </row>
    <row r="36340" spans="30:32" x14ac:dyDescent="0.2">
      <c r="AD36340" s="11" t="s">
        <v>54111</v>
      </c>
      <c r="AE36340" s="10" t="s">
        <v>54112</v>
      </c>
      <c r="AF36340" s="10" t="s">
        <v>603</v>
      </c>
    </row>
    <row r="36341" spans="30:32" x14ac:dyDescent="0.2">
      <c r="AD36341" s="11" t="s">
        <v>54113</v>
      </c>
      <c r="AE36341" s="10" t="s">
        <v>39796</v>
      </c>
      <c r="AF36341" s="10" t="s">
        <v>603</v>
      </c>
    </row>
    <row r="36342" spans="30:32" x14ac:dyDescent="0.2">
      <c r="AD36342" s="11" t="s">
        <v>54114</v>
      </c>
      <c r="AE36342" s="10" t="s">
        <v>33172</v>
      </c>
      <c r="AF36342" s="10" t="s">
        <v>603</v>
      </c>
    </row>
    <row r="36343" spans="30:32" x14ac:dyDescent="0.2">
      <c r="AD36343" s="11" t="s">
        <v>54115</v>
      </c>
      <c r="AE36343" s="10" t="s">
        <v>2752</v>
      </c>
      <c r="AF36343" s="10" t="s">
        <v>603</v>
      </c>
    </row>
    <row r="36344" spans="30:32" x14ac:dyDescent="0.2">
      <c r="AD36344" s="11" t="s">
        <v>54116</v>
      </c>
      <c r="AE36344" s="10" t="s">
        <v>2754</v>
      </c>
      <c r="AF36344" s="10" t="s">
        <v>603</v>
      </c>
    </row>
    <row r="36345" spans="30:32" x14ac:dyDescent="0.2">
      <c r="AD36345" s="11" t="s">
        <v>54117</v>
      </c>
      <c r="AE36345" s="10" t="s">
        <v>54118</v>
      </c>
      <c r="AF36345" s="10" t="s">
        <v>603</v>
      </c>
    </row>
    <row r="36346" spans="30:32" x14ac:dyDescent="0.2">
      <c r="AD36346" s="11" t="s">
        <v>54119</v>
      </c>
      <c r="AE36346" s="10" t="s">
        <v>54120</v>
      </c>
      <c r="AF36346" s="10" t="s">
        <v>603</v>
      </c>
    </row>
    <row r="36347" spans="30:32" x14ac:dyDescent="0.2">
      <c r="AD36347" s="11" t="s">
        <v>54121</v>
      </c>
      <c r="AE36347" s="10" t="s">
        <v>54122</v>
      </c>
      <c r="AF36347" s="10" t="s">
        <v>603</v>
      </c>
    </row>
    <row r="36348" spans="30:32" x14ac:dyDescent="0.2">
      <c r="AD36348" s="11" t="s">
        <v>54123</v>
      </c>
      <c r="AE36348" s="10" t="s">
        <v>2763</v>
      </c>
      <c r="AF36348" s="10" t="s">
        <v>603</v>
      </c>
    </row>
    <row r="36349" spans="30:32" x14ac:dyDescent="0.2">
      <c r="AD36349" s="11" t="s">
        <v>54124</v>
      </c>
      <c r="AE36349" s="10" t="s">
        <v>20216</v>
      </c>
      <c r="AF36349" s="10" t="s">
        <v>603</v>
      </c>
    </row>
    <row r="36350" spans="30:32" x14ac:dyDescent="0.2">
      <c r="AD36350" s="11" t="s">
        <v>54125</v>
      </c>
      <c r="AE36350" s="10" t="s">
        <v>54126</v>
      </c>
      <c r="AF36350" s="10" t="s">
        <v>603</v>
      </c>
    </row>
    <row r="36351" spans="30:32" x14ac:dyDescent="0.2">
      <c r="AD36351" s="11" t="s">
        <v>54127</v>
      </c>
      <c r="AE36351" s="10" t="s">
        <v>18053</v>
      </c>
      <c r="AF36351" s="10" t="s">
        <v>603</v>
      </c>
    </row>
    <row r="36352" spans="30:32" x14ac:dyDescent="0.2">
      <c r="AD36352" s="11" t="s">
        <v>54128</v>
      </c>
      <c r="AE36352" s="10" t="s">
        <v>54129</v>
      </c>
      <c r="AF36352" s="10" t="s">
        <v>603</v>
      </c>
    </row>
    <row r="36353" spans="30:32" x14ac:dyDescent="0.2">
      <c r="AD36353" s="11" t="s">
        <v>54130</v>
      </c>
      <c r="AE36353" s="10" t="s">
        <v>54131</v>
      </c>
      <c r="AF36353" s="10" t="s">
        <v>603</v>
      </c>
    </row>
    <row r="36354" spans="30:32" x14ac:dyDescent="0.2">
      <c r="AD36354" s="11" t="s">
        <v>54132</v>
      </c>
      <c r="AE36354" s="10" t="s">
        <v>54133</v>
      </c>
      <c r="AF36354" s="10" t="s">
        <v>603</v>
      </c>
    </row>
    <row r="36355" spans="30:32" x14ac:dyDescent="0.2">
      <c r="AD36355" s="11" t="s">
        <v>54134</v>
      </c>
      <c r="AE36355" s="10" t="s">
        <v>54133</v>
      </c>
      <c r="AF36355" s="10" t="s">
        <v>603</v>
      </c>
    </row>
    <row r="36356" spans="30:32" x14ac:dyDescent="0.2">
      <c r="AD36356" s="11" t="s">
        <v>54135</v>
      </c>
      <c r="AE36356" s="10" t="s">
        <v>54136</v>
      </c>
      <c r="AF36356" s="10" t="s">
        <v>603</v>
      </c>
    </row>
    <row r="36357" spans="30:32" x14ac:dyDescent="0.2">
      <c r="AD36357" s="11" t="s">
        <v>54137</v>
      </c>
      <c r="AE36357" s="10" t="s">
        <v>54138</v>
      </c>
      <c r="AF36357" s="10" t="s">
        <v>603</v>
      </c>
    </row>
    <row r="36358" spans="30:32" x14ac:dyDescent="0.2">
      <c r="AD36358" s="11" t="s">
        <v>54139</v>
      </c>
      <c r="AE36358" s="10" t="s">
        <v>23119</v>
      </c>
      <c r="AF36358" s="10" t="s">
        <v>603</v>
      </c>
    </row>
    <row r="36359" spans="30:32" x14ac:dyDescent="0.2">
      <c r="AD36359" s="11" t="s">
        <v>54140</v>
      </c>
      <c r="AE36359" s="10" t="s">
        <v>23119</v>
      </c>
      <c r="AF36359" s="10" t="s">
        <v>603</v>
      </c>
    </row>
    <row r="36360" spans="30:32" x14ac:dyDescent="0.2">
      <c r="AD36360" s="11" t="s">
        <v>54141</v>
      </c>
      <c r="AE36360" s="10" t="s">
        <v>19131</v>
      </c>
      <c r="AF36360" s="10" t="s">
        <v>603</v>
      </c>
    </row>
    <row r="36361" spans="30:32" x14ac:dyDescent="0.2">
      <c r="AD36361" s="11" t="s">
        <v>54142</v>
      </c>
      <c r="AE36361" s="10" t="s">
        <v>26920</v>
      </c>
      <c r="AF36361" s="10" t="s">
        <v>603</v>
      </c>
    </row>
    <row r="36362" spans="30:32" x14ac:dyDescent="0.2">
      <c r="AD36362" s="11" t="s">
        <v>54143</v>
      </c>
      <c r="AE36362" s="10" t="s">
        <v>1884</v>
      </c>
      <c r="AF36362" s="10" t="s">
        <v>603</v>
      </c>
    </row>
    <row r="36363" spans="30:32" x14ac:dyDescent="0.2">
      <c r="AD36363" s="11" t="s">
        <v>54144</v>
      </c>
      <c r="AE36363" s="10" t="s">
        <v>12865</v>
      </c>
      <c r="AF36363" s="10" t="s">
        <v>603</v>
      </c>
    </row>
    <row r="36364" spans="30:32" x14ac:dyDescent="0.2">
      <c r="AD36364" s="11" t="s">
        <v>54145</v>
      </c>
      <c r="AE36364" s="10" t="s">
        <v>54146</v>
      </c>
      <c r="AF36364" s="10" t="s">
        <v>603</v>
      </c>
    </row>
    <row r="36365" spans="30:32" x14ac:dyDescent="0.2">
      <c r="AD36365" s="11" t="s">
        <v>54147</v>
      </c>
      <c r="AE36365" s="10" t="s">
        <v>54146</v>
      </c>
      <c r="AF36365" s="10" t="s">
        <v>603</v>
      </c>
    </row>
    <row r="36366" spans="30:32" x14ac:dyDescent="0.2">
      <c r="AD36366" s="11" t="s">
        <v>54148</v>
      </c>
      <c r="AE36366" s="10" t="s">
        <v>9677</v>
      </c>
      <c r="AF36366" s="10" t="s">
        <v>603</v>
      </c>
    </row>
    <row r="36367" spans="30:32" x14ac:dyDescent="0.2">
      <c r="AD36367" s="11" t="s">
        <v>54149</v>
      </c>
      <c r="AE36367" s="10" t="s">
        <v>11336</v>
      </c>
      <c r="AF36367" s="10" t="s">
        <v>603</v>
      </c>
    </row>
    <row r="36368" spans="30:32" x14ac:dyDescent="0.2">
      <c r="AD36368" s="11" t="s">
        <v>54150</v>
      </c>
      <c r="AE36368" s="10" t="s">
        <v>54151</v>
      </c>
      <c r="AF36368" s="10" t="s">
        <v>603</v>
      </c>
    </row>
    <row r="36369" spans="30:32" x14ac:dyDescent="0.2">
      <c r="AD36369" s="11" t="s">
        <v>54152</v>
      </c>
      <c r="AE36369" s="10" t="s">
        <v>26926</v>
      </c>
      <c r="AF36369" s="10" t="s">
        <v>603</v>
      </c>
    </row>
    <row r="36370" spans="30:32" x14ac:dyDescent="0.2">
      <c r="AD36370" s="11" t="s">
        <v>54153</v>
      </c>
      <c r="AE36370" s="10" t="s">
        <v>54154</v>
      </c>
      <c r="AF36370" s="10" t="s">
        <v>603</v>
      </c>
    </row>
    <row r="36371" spans="30:32" x14ac:dyDescent="0.2">
      <c r="AD36371" s="11" t="s">
        <v>54155</v>
      </c>
      <c r="AE36371" s="10" t="s">
        <v>4898</v>
      </c>
      <c r="AF36371" s="10" t="s">
        <v>603</v>
      </c>
    </row>
    <row r="36372" spans="30:32" x14ac:dyDescent="0.2">
      <c r="AD36372" s="11" t="s">
        <v>54156</v>
      </c>
      <c r="AE36372" s="10" t="s">
        <v>54157</v>
      </c>
      <c r="AF36372" s="10" t="s">
        <v>603</v>
      </c>
    </row>
    <row r="36373" spans="30:32" x14ac:dyDescent="0.2">
      <c r="AD36373" s="11" t="s">
        <v>54158</v>
      </c>
      <c r="AE36373" s="10" t="s">
        <v>8250</v>
      </c>
      <c r="AF36373" s="10" t="s">
        <v>603</v>
      </c>
    </row>
    <row r="36374" spans="30:32" x14ac:dyDescent="0.2">
      <c r="AD36374" s="11" t="s">
        <v>54159</v>
      </c>
      <c r="AE36374" s="10" t="s">
        <v>52198</v>
      </c>
      <c r="AF36374" s="10" t="s">
        <v>603</v>
      </c>
    </row>
    <row r="36375" spans="30:32" x14ac:dyDescent="0.2">
      <c r="AD36375" s="11" t="s">
        <v>54160</v>
      </c>
      <c r="AE36375" s="10" t="s">
        <v>52198</v>
      </c>
      <c r="AF36375" s="10" t="s">
        <v>603</v>
      </c>
    </row>
    <row r="36376" spans="30:32" x14ac:dyDescent="0.2">
      <c r="AD36376" s="11" t="s">
        <v>54161</v>
      </c>
      <c r="AE36376" s="10" t="s">
        <v>52198</v>
      </c>
      <c r="AF36376" s="10" t="s">
        <v>603</v>
      </c>
    </row>
    <row r="36377" spans="30:32" x14ac:dyDescent="0.2">
      <c r="AD36377" s="11" t="s">
        <v>54162</v>
      </c>
      <c r="AE36377" s="10" t="s">
        <v>52198</v>
      </c>
      <c r="AF36377" s="10" t="s">
        <v>603</v>
      </c>
    </row>
    <row r="36378" spans="30:32" x14ac:dyDescent="0.2">
      <c r="AD36378" s="11" t="s">
        <v>54163</v>
      </c>
      <c r="AE36378" s="10" t="s">
        <v>52198</v>
      </c>
      <c r="AF36378" s="10" t="s">
        <v>603</v>
      </c>
    </row>
    <row r="36379" spans="30:32" x14ac:dyDescent="0.2">
      <c r="AD36379" s="11" t="s">
        <v>54164</v>
      </c>
      <c r="AE36379" s="10" t="s">
        <v>52198</v>
      </c>
      <c r="AF36379" s="10" t="s">
        <v>603</v>
      </c>
    </row>
    <row r="36380" spans="30:32" x14ac:dyDescent="0.2">
      <c r="AD36380" s="11" t="s">
        <v>54165</v>
      </c>
      <c r="AE36380" s="10" t="s">
        <v>52198</v>
      </c>
      <c r="AF36380" s="10" t="s">
        <v>603</v>
      </c>
    </row>
    <row r="36381" spans="30:32" x14ac:dyDescent="0.2">
      <c r="AD36381" s="11" t="s">
        <v>54166</v>
      </c>
      <c r="AE36381" s="10" t="s">
        <v>52198</v>
      </c>
      <c r="AF36381" s="10" t="s">
        <v>603</v>
      </c>
    </row>
    <row r="36382" spans="30:32" x14ac:dyDescent="0.2">
      <c r="AD36382" s="11" t="s">
        <v>54167</v>
      </c>
      <c r="AE36382" s="10" t="s">
        <v>52198</v>
      </c>
      <c r="AF36382" s="10" t="s">
        <v>603</v>
      </c>
    </row>
    <row r="36383" spans="30:32" x14ac:dyDescent="0.2">
      <c r="AD36383" s="11" t="s">
        <v>54168</v>
      </c>
      <c r="AE36383" s="10" t="s">
        <v>52198</v>
      </c>
      <c r="AF36383" s="10" t="s">
        <v>603</v>
      </c>
    </row>
    <row r="36384" spans="30:32" x14ac:dyDescent="0.2">
      <c r="AD36384" s="11" t="s">
        <v>54169</v>
      </c>
      <c r="AE36384" s="10" t="s">
        <v>52198</v>
      </c>
      <c r="AF36384" s="10" t="s">
        <v>603</v>
      </c>
    </row>
    <row r="36385" spans="30:32" x14ac:dyDescent="0.2">
      <c r="AD36385" s="11" t="s">
        <v>54170</v>
      </c>
      <c r="AE36385" s="10" t="s">
        <v>52198</v>
      </c>
      <c r="AF36385" s="10" t="s">
        <v>603</v>
      </c>
    </row>
    <row r="36386" spans="30:32" x14ac:dyDescent="0.2">
      <c r="AD36386" s="11" t="s">
        <v>54171</v>
      </c>
      <c r="AE36386" s="10" t="s">
        <v>52198</v>
      </c>
      <c r="AF36386" s="10" t="s">
        <v>603</v>
      </c>
    </row>
    <row r="36387" spans="30:32" x14ac:dyDescent="0.2">
      <c r="AD36387" s="11" t="s">
        <v>54172</v>
      </c>
      <c r="AE36387" s="10" t="s">
        <v>52198</v>
      </c>
      <c r="AF36387" s="10" t="s">
        <v>603</v>
      </c>
    </row>
    <row r="36388" spans="30:32" x14ac:dyDescent="0.2">
      <c r="AD36388" s="11" t="s">
        <v>54173</v>
      </c>
      <c r="AE36388" s="10" t="s">
        <v>52198</v>
      </c>
      <c r="AF36388" s="10" t="s">
        <v>603</v>
      </c>
    </row>
    <row r="36389" spans="30:32" x14ac:dyDescent="0.2">
      <c r="AD36389" s="11" t="s">
        <v>54174</v>
      </c>
      <c r="AE36389" s="10" t="s">
        <v>52198</v>
      </c>
      <c r="AF36389" s="10" t="s">
        <v>603</v>
      </c>
    </row>
    <row r="36390" spans="30:32" x14ac:dyDescent="0.2">
      <c r="AD36390" s="11" t="s">
        <v>54175</v>
      </c>
      <c r="AE36390" s="10" t="s">
        <v>52198</v>
      </c>
      <c r="AF36390" s="10" t="s">
        <v>603</v>
      </c>
    </row>
    <row r="36391" spans="30:32" x14ac:dyDescent="0.2">
      <c r="AD36391" s="11" t="s">
        <v>54176</v>
      </c>
      <c r="AE36391" s="10" t="s">
        <v>52198</v>
      </c>
      <c r="AF36391" s="10" t="s">
        <v>603</v>
      </c>
    </row>
    <row r="36392" spans="30:32" x14ac:dyDescent="0.2">
      <c r="AD36392" s="11" t="s">
        <v>54177</v>
      </c>
      <c r="AE36392" s="10" t="s">
        <v>52198</v>
      </c>
      <c r="AF36392" s="10" t="s">
        <v>603</v>
      </c>
    </row>
    <row r="36393" spans="30:32" x14ac:dyDescent="0.2">
      <c r="AD36393" s="11" t="s">
        <v>54178</v>
      </c>
      <c r="AE36393" s="10" t="s">
        <v>52198</v>
      </c>
      <c r="AF36393" s="10" t="s">
        <v>603</v>
      </c>
    </row>
    <row r="36394" spans="30:32" x14ac:dyDescent="0.2">
      <c r="AD36394" s="11" t="s">
        <v>54179</v>
      </c>
      <c r="AE36394" s="10" t="s">
        <v>52198</v>
      </c>
      <c r="AF36394" s="10" t="s">
        <v>603</v>
      </c>
    </row>
    <row r="36395" spans="30:32" x14ac:dyDescent="0.2">
      <c r="AD36395" s="11" t="s">
        <v>54180</v>
      </c>
      <c r="AE36395" s="10" t="s">
        <v>52198</v>
      </c>
      <c r="AF36395" s="10" t="s">
        <v>603</v>
      </c>
    </row>
    <row r="36396" spans="30:32" x14ac:dyDescent="0.2">
      <c r="AD36396" s="11" t="s">
        <v>54181</v>
      </c>
      <c r="AE36396" s="10" t="s">
        <v>52198</v>
      </c>
      <c r="AF36396" s="10" t="s">
        <v>603</v>
      </c>
    </row>
    <row r="36397" spans="30:32" x14ac:dyDescent="0.2">
      <c r="AD36397" s="11" t="s">
        <v>54182</v>
      </c>
      <c r="AE36397" s="10" t="s">
        <v>52198</v>
      </c>
      <c r="AF36397" s="10" t="s">
        <v>603</v>
      </c>
    </row>
    <row r="36398" spans="30:32" x14ac:dyDescent="0.2">
      <c r="AD36398" s="11" t="s">
        <v>54183</v>
      </c>
      <c r="AE36398" s="10" t="s">
        <v>52198</v>
      </c>
      <c r="AF36398" s="10" t="s">
        <v>603</v>
      </c>
    </row>
    <row r="36399" spans="30:32" x14ac:dyDescent="0.2">
      <c r="AD36399" s="11" t="s">
        <v>54184</v>
      </c>
      <c r="AE36399" s="10" t="s">
        <v>52198</v>
      </c>
      <c r="AF36399" s="10" t="s">
        <v>603</v>
      </c>
    </row>
    <row r="36400" spans="30:32" x14ac:dyDescent="0.2">
      <c r="AD36400" s="11" t="s">
        <v>54185</v>
      </c>
      <c r="AE36400" s="10" t="s">
        <v>52198</v>
      </c>
      <c r="AF36400" s="10" t="s">
        <v>603</v>
      </c>
    </row>
    <row r="36401" spans="30:32" x14ac:dyDescent="0.2">
      <c r="AD36401" s="11" t="s">
        <v>54186</v>
      </c>
      <c r="AE36401" s="10" t="s">
        <v>52198</v>
      </c>
      <c r="AF36401" s="10" t="s">
        <v>603</v>
      </c>
    </row>
    <row r="36402" spans="30:32" x14ac:dyDescent="0.2">
      <c r="AD36402" s="11" t="s">
        <v>54187</v>
      </c>
      <c r="AE36402" s="10" t="s">
        <v>52198</v>
      </c>
      <c r="AF36402" s="10" t="s">
        <v>603</v>
      </c>
    </row>
    <row r="36403" spans="30:32" x14ac:dyDescent="0.2">
      <c r="AD36403" s="11" t="s">
        <v>54188</v>
      </c>
      <c r="AE36403" s="10" t="s">
        <v>52198</v>
      </c>
      <c r="AF36403" s="10" t="s">
        <v>603</v>
      </c>
    </row>
    <row r="36404" spans="30:32" x14ac:dyDescent="0.2">
      <c r="AD36404" s="11" t="s">
        <v>54189</v>
      </c>
      <c r="AE36404" s="10" t="s">
        <v>52198</v>
      </c>
      <c r="AF36404" s="10" t="s">
        <v>603</v>
      </c>
    </row>
    <row r="36405" spans="30:32" x14ac:dyDescent="0.2">
      <c r="AD36405" s="11" t="s">
        <v>54190</v>
      </c>
      <c r="AE36405" s="10" t="s">
        <v>52198</v>
      </c>
      <c r="AF36405" s="10" t="s">
        <v>603</v>
      </c>
    </row>
    <row r="36406" spans="30:32" x14ac:dyDescent="0.2">
      <c r="AD36406" s="11" t="s">
        <v>54191</v>
      </c>
      <c r="AE36406" s="10" t="s">
        <v>52198</v>
      </c>
      <c r="AF36406" s="10" t="s">
        <v>603</v>
      </c>
    </row>
    <row r="36407" spans="30:32" x14ac:dyDescent="0.2">
      <c r="AD36407" s="11" t="s">
        <v>54192</v>
      </c>
      <c r="AE36407" s="10" t="s">
        <v>52198</v>
      </c>
      <c r="AF36407" s="10" t="s">
        <v>603</v>
      </c>
    </row>
    <row r="36408" spans="30:32" x14ac:dyDescent="0.2">
      <c r="AD36408" s="11" t="s">
        <v>54193</v>
      </c>
      <c r="AE36408" s="10" t="s">
        <v>52198</v>
      </c>
      <c r="AF36408" s="10" t="s">
        <v>603</v>
      </c>
    </row>
    <row r="36409" spans="30:32" x14ac:dyDescent="0.2">
      <c r="AD36409" s="11" t="s">
        <v>54194</v>
      </c>
      <c r="AE36409" s="10" t="s">
        <v>52198</v>
      </c>
      <c r="AF36409" s="10" t="s">
        <v>603</v>
      </c>
    </row>
    <row r="36410" spans="30:32" x14ac:dyDescent="0.2">
      <c r="AD36410" s="11" t="s">
        <v>54195</v>
      </c>
      <c r="AE36410" s="10" t="s">
        <v>52198</v>
      </c>
      <c r="AF36410" s="10" t="s">
        <v>603</v>
      </c>
    </row>
    <row r="36411" spans="30:32" x14ac:dyDescent="0.2">
      <c r="AD36411" s="11" t="s">
        <v>54196</v>
      </c>
      <c r="AE36411" s="10" t="s">
        <v>52198</v>
      </c>
      <c r="AF36411" s="10" t="s">
        <v>603</v>
      </c>
    </row>
    <row r="36412" spans="30:32" x14ac:dyDescent="0.2">
      <c r="AD36412" s="11" t="s">
        <v>54197</v>
      </c>
      <c r="AE36412" s="10" t="s">
        <v>52198</v>
      </c>
      <c r="AF36412" s="10" t="s">
        <v>603</v>
      </c>
    </row>
    <row r="36413" spans="30:32" x14ac:dyDescent="0.2">
      <c r="AD36413" s="11" t="s">
        <v>54198</v>
      </c>
      <c r="AE36413" s="10" t="s">
        <v>52198</v>
      </c>
      <c r="AF36413" s="10" t="s">
        <v>603</v>
      </c>
    </row>
    <row r="36414" spans="30:32" x14ac:dyDescent="0.2">
      <c r="AD36414" s="11" t="s">
        <v>54199</v>
      </c>
      <c r="AE36414" s="10" t="s">
        <v>52198</v>
      </c>
      <c r="AF36414" s="10" t="s">
        <v>603</v>
      </c>
    </row>
    <row r="36415" spans="30:32" x14ac:dyDescent="0.2">
      <c r="AD36415" s="11" t="s">
        <v>54200</v>
      </c>
      <c r="AE36415" s="10" t="s">
        <v>52198</v>
      </c>
      <c r="AF36415" s="10" t="s">
        <v>603</v>
      </c>
    </row>
    <row r="36416" spans="30:32" x14ac:dyDescent="0.2">
      <c r="AD36416" s="11" t="s">
        <v>54201</v>
      </c>
      <c r="AE36416" s="10" t="s">
        <v>52198</v>
      </c>
      <c r="AF36416" s="10" t="s">
        <v>603</v>
      </c>
    </row>
    <row r="36417" spans="30:32" x14ac:dyDescent="0.2">
      <c r="AD36417" s="11" t="s">
        <v>54202</v>
      </c>
      <c r="AE36417" s="10" t="s">
        <v>52198</v>
      </c>
      <c r="AF36417" s="10" t="s">
        <v>603</v>
      </c>
    </row>
    <row r="36418" spans="30:32" x14ac:dyDescent="0.2">
      <c r="AD36418" s="11" t="s">
        <v>54203</v>
      </c>
      <c r="AE36418" s="10" t="s">
        <v>52198</v>
      </c>
      <c r="AF36418" s="10" t="s">
        <v>603</v>
      </c>
    </row>
    <row r="36419" spans="30:32" x14ac:dyDescent="0.2">
      <c r="AD36419" s="11" t="s">
        <v>54204</v>
      </c>
      <c r="AE36419" s="10" t="s">
        <v>52198</v>
      </c>
      <c r="AF36419" s="10" t="s">
        <v>603</v>
      </c>
    </row>
    <row r="36420" spans="30:32" x14ac:dyDescent="0.2">
      <c r="AD36420" s="11" t="s">
        <v>54205</v>
      </c>
      <c r="AE36420" s="10" t="s">
        <v>52198</v>
      </c>
      <c r="AF36420" s="10" t="s">
        <v>603</v>
      </c>
    </row>
    <row r="36421" spans="30:32" x14ac:dyDescent="0.2">
      <c r="AD36421" s="11" t="s">
        <v>54206</v>
      </c>
      <c r="AE36421" s="10" t="s">
        <v>52198</v>
      </c>
      <c r="AF36421" s="10" t="s">
        <v>603</v>
      </c>
    </row>
    <row r="36422" spans="30:32" x14ac:dyDescent="0.2">
      <c r="AD36422" s="11" t="s">
        <v>54207</v>
      </c>
      <c r="AE36422" s="10" t="s">
        <v>52198</v>
      </c>
      <c r="AF36422" s="10" t="s">
        <v>603</v>
      </c>
    </row>
    <row r="36423" spans="30:32" x14ac:dyDescent="0.2">
      <c r="AD36423" s="11" t="s">
        <v>54208</v>
      </c>
      <c r="AE36423" s="10" t="s">
        <v>52198</v>
      </c>
      <c r="AF36423" s="10" t="s">
        <v>603</v>
      </c>
    </row>
    <row r="36424" spans="30:32" x14ac:dyDescent="0.2">
      <c r="AD36424" s="11" t="s">
        <v>54209</v>
      </c>
      <c r="AE36424" s="10" t="s">
        <v>52198</v>
      </c>
      <c r="AF36424" s="10" t="s">
        <v>603</v>
      </c>
    </row>
    <row r="36425" spans="30:32" x14ac:dyDescent="0.2">
      <c r="AD36425" s="11" t="s">
        <v>54210</v>
      </c>
      <c r="AE36425" s="10" t="s">
        <v>52198</v>
      </c>
      <c r="AF36425" s="10" t="s">
        <v>603</v>
      </c>
    </row>
    <row r="36426" spans="30:32" x14ac:dyDescent="0.2">
      <c r="AD36426" s="11" t="s">
        <v>54211</v>
      </c>
      <c r="AE36426" s="10" t="s">
        <v>52198</v>
      </c>
      <c r="AF36426" s="10" t="s">
        <v>603</v>
      </c>
    </row>
    <row r="36427" spans="30:32" x14ac:dyDescent="0.2">
      <c r="AD36427" s="11" t="s">
        <v>54212</v>
      </c>
      <c r="AE36427" s="10" t="s">
        <v>52198</v>
      </c>
      <c r="AF36427" s="10" t="s">
        <v>603</v>
      </c>
    </row>
    <row r="36428" spans="30:32" x14ac:dyDescent="0.2">
      <c r="AD36428" s="11" t="s">
        <v>54213</v>
      </c>
      <c r="AE36428" s="10" t="s">
        <v>52198</v>
      </c>
      <c r="AF36428" s="10" t="s">
        <v>603</v>
      </c>
    </row>
    <row r="36429" spans="30:32" x14ac:dyDescent="0.2">
      <c r="AD36429" s="11" t="s">
        <v>54214</v>
      </c>
      <c r="AE36429" s="10" t="s">
        <v>52198</v>
      </c>
      <c r="AF36429" s="10" t="s">
        <v>603</v>
      </c>
    </row>
    <row r="36430" spans="30:32" x14ac:dyDescent="0.2">
      <c r="AD36430" s="11" t="s">
        <v>54215</v>
      </c>
      <c r="AE36430" s="10" t="s">
        <v>52198</v>
      </c>
      <c r="AF36430" s="10" t="s">
        <v>603</v>
      </c>
    </row>
    <row r="36431" spans="30:32" x14ac:dyDescent="0.2">
      <c r="AD36431" s="11" t="s">
        <v>54216</v>
      </c>
      <c r="AE36431" s="10" t="s">
        <v>52198</v>
      </c>
      <c r="AF36431" s="10" t="s">
        <v>603</v>
      </c>
    </row>
    <row r="36432" spans="30:32" x14ac:dyDescent="0.2">
      <c r="AD36432" s="11" t="s">
        <v>54217</v>
      </c>
      <c r="AE36432" s="10" t="s">
        <v>52198</v>
      </c>
      <c r="AF36432" s="10" t="s">
        <v>603</v>
      </c>
    </row>
    <row r="36433" spans="30:32" x14ac:dyDescent="0.2">
      <c r="AD36433" s="11" t="s">
        <v>54218</v>
      </c>
      <c r="AE36433" s="10" t="s">
        <v>52198</v>
      </c>
      <c r="AF36433" s="10" t="s">
        <v>603</v>
      </c>
    </row>
    <row r="36434" spans="30:32" x14ac:dyDescent="0.2">
      <c r="AD36434" s="11" t="s">
        <v>54219</v>
      </c>
      <c r="AE36434" s="10" t="s">
        <v>52198</v>
      </c>
      <c r="AF36434" s="10" t="s">
        <v>603</v>
      </c>
    </row>
    <row r="36435" spans="30:32" x14ac:dyDescent="0.2">
      <c r="AD36435" s="11" t="s">
        <v>54220</v>
      </c>
      <c r="AE36435" s="10" t="s">
        <v>52198</v>
      </c>
      <c r="AF36435" s="10" t="s">
        <v>603</v>
      </c>
    </row>
    <row r="36436" spans="30:32" x14ac:dyDescent="0.2">
      <c r="AD36436" s="11" t="s">
        <v>54221</v>
      </c>
      <c r="AE36436" s="10" t="s">
        <v>52198</v>
      </c>
      <c r="AF36436" s="10" t="s">
        <v>603</v>
      </c>
    </row>
    <row r="36437" spans="30:32" x14ac:dyDescent="0.2">
      <c r="AD36437" s="11" t="s">
        <v>54222</v>
      </c>
      <c r="AE36437" s="10" t="s">
        <v>52198</v>
      </c>
      <c r="AF36437" s="10" t="s">
        <v>603</v>
      </c>
    </row>
    <row r="36438" spans="30:32" x14ac:dyDescent="0.2">
      <c r="AD36438" s="11" t="s">
        <v>54223</v>
      </c>
      <c r="AE36438" s="10" t="s">
        <v>52198</v>
      </c>
      <c r="AF36438" s="10" t="s">
        <v>603</v>
      </c>
    </row>
    <row r="36439" spans="30:32" x14ac:dyDescent="0.2">
      <c r="AD36439" s="11" t="s">
        <v>54224</v>
      </c>
      <c r="AE36439" s="10" t="s">
        <v>52198</v>
      </c>
      <c r="AF36439" s="10" t="s">
        <v>603</v>
      </c>
    </row>
    <row r="36440" spans="30:32" x14ac:dyDescent="0.2">
      <c r="AD36440" s="11" t="s">
        <v>54225</v>
      </c>
      <c r="AE36440" s="10" t="s">
        <v>52198</v>
      </c>
      <c r="AF36440" s="10" t="s">
        <v>603</v>
      </c>
    </row>
    <row r="36441" spans="30:32" x14ac:dyDescent="0.2">
      <c r="AD36441" s="11" t="s">
        <v>54226</v>
      </c>
      <c r="AE36441" s="10" t="s">
        <v>52198</v>
      </c>
      <c r="AF36441" s="10" t="s">
        <v>603</v>
      </c>
    </row>
    <row r="36442" spans="30:32" x14ac:dyDescent="0.2">
      <c r="AD36442" s="11" t="s">
        <v>54227</v>
      </c>
      <c r="AE36442" s="10" t="s">
        <v>52198</v>
      </c>
      <c r="AF36442" s="10" t="s">
        <v>603</v>
      </c>
    </row>
    <row r="36443" spans="30:32" x14ac:dyDescent="0.2">
      <c r="AD36443" s="11" t="s">
        <v>54228</v>
      </c>
      <c r="AE36443" s="10" t="s">
        <v>52198</v>
      </c>
      <c r="AF36443" s="10" t="s">
        <v>603</v>
      </c>
    </row>
    <row r="36444" spans="30:32" x14ac:dyDescent="0.2">
      <c r="AD36444" s="11" t="s">
        <v>54229</v>
      </c>
      <c r="AE36444" s="10" t="s">
        <v>52198</v>
      </c>
      <c r="AF36444" s="10" t="s">
        <v>603</v>
      </c>
    </row>
    <row r="36445" spans="30:32" x14ac:dyDescent="0.2">
      <c r="AD36445" s="11" t="s">
        <v>54230</v>
      </c>
      <c r="AE36445" s="10" t="s">
        <v>52198</v>
      </c>
      <c r="AF36445" s="10" t="s">
        <v>603</v>
      </c>
    </row>
    <row r="36446" spans="30:32" x14ac:dyDescent="0.2">
      <c r="AD36446" s="11" t="s">
        <v>54231</v>
      </c>
      <c r="AE36446" s="10" t="s">
        <v>52198</v>
      </c>
      <c r="AF36446" s="10" t="s">
        <v>603</v>
      </c>
    </row>
    <row r="36447" spans="30:32" x14ac:dyDescent="0.2">
      <c r="AD36447" s="11" t="s">
        <v>54232</v>
      </c>
      <c r="AE36447" s="10" t="s">
        <v>52198</v>
      </c>
      <c r="AF36447" s="10" t="s">
        <v>603</v>
      </c>
    </row>
    <row r="36448" spans="30:32" x14ac:dyDescent="0.2">
      <c r="AD36448" s="11" t="s">
        <v>54233</v>
      </c>
      <c r="AE36448" s="10" t="s">
        <v>52198</v>
      </c>
      <c r="AF36448" s="10" t="s">
        <v>603</v>
      </c>
    </row>
    <row r="36449" spans="30:32" x14ac:dyDescent="0.2">
      <c r="AD36449" s="11" t="s">
        <v>54234</v>
      </c>
      <c r="AE36449" s="10" t="s">
        <v>52198</v>
      </c>
      <c r="AF36449" s="10" t="s">
        <v>603</v>
      </c>
    </row>
    <row r="36450" spans="30:32" x14ac:dyDescent="0.2">
      <c r="AD36450" s="11" t="s">
        <v>54235</v>
      </c>
      <c r="AE36450" s="10" t="s">
        <v>52198</v>
      </c>
      <c r="AF36450" s="10" t="s">
        <v>603</v>
      </c>
    </row>
    <row r="36451" spans="30:32" x14ac:dyDescent="0.2">
      <c r="AD36451" s="11" t="s">
        <v>54236</v>
      </c>
      <c r="AE36451" s="10" t="s">
        <v>52198</v>
      </c>
      <c r="AF36451" s="10" t="s">
        <v>603</v>
      </c>
    </row>
    <row r="36452" spans="30:32" x14ac:dyDescent="0.2">
      <c r="AD36452" s="11" t="s">
        <v>54237</v>
      </c>
      <c r="AE36452" s="10" t="s">
        <v>52198</v>
      </c>
      <c r="AF36452" s="10" t="s">
        <v>603</v>
      </c>
    </row>
    <row r="36453" spans="30:32" x14ac:dyDescent="0.2">
      <c r="AD36453" s="11" t="s">
        <v>54238</v>
      </c>
      <c r="AE36453" s="10" t="s">
        <v>52198</v>
      </c>
      <c r="AF36453" s="10" t="s">
        <v>603</v>
      </c>
    </row>
    <row r="36454" spans="30:32" x14ac:dyDescent="0.2">
      <c r="AD36454" s="11" t="s">
        <v>54239</v>
      </c>
      <c r="AE36454" s="10" t="s">
        <v>52198</v>
      </c>
      <c r="AF36454" s="10" t="s">
        <v>603</v>
      </c>
    </row>
    <row r="36455" spans="30:32" x14ac:dyDescent="0.2">
      <c r="AD36455" s="11" t="s">
        <v>54240</v>
      </c>
      <c r="AE36455" s="10" t="s">
        <v>52198</v>
      </c>
      <c r="AF36455" s="10" t="s">
        <v>603</v>
      </c>
    </row>
    <row r="36456" spans="30:32" x14ac:dyDescent="0.2">
      <c r="AD36456" s="11" t="s">
        <v>54241</v>
      </c>
      <c r="AE36456" s="10" t="s">
        <v>52198</v>
      </c>
      <c r="AF36456" s="10" t="s">
        <v>603</v>
      </c>
    </row>
    <row r="36457" spans="30:32" x14ac:dyDescent="0.2">
      <c r="AD36457" s="11" t="s">
        <v>54242</v>
      </c>
      <c r="AE36457" s="10" t="s">
        <v>52198</v>
      </c>
      <c r="AF36457" s="10" t="s">
        <v>603</v>
      </c>
    </row>
    <row r="36458" spans="30:32" x14ac:dyDescent="0.2">
      <c r="AD36458" s="11" t="s">
        <v>54243</v>
      </c>
      <c r="AE36458" s="10" t="s">
        <v>54244</v>
      </c>
      <c r="AF36458" s="10" t="s">
        <v>603</v>
      </c>
    </row>
    <row r="36459" spans="30:32" x14ac:dyDescent="0.2">
      <c r="AD36459" s="11" t="s">
        <v>54245</v>
      </c>
      <c r="AE36459" s="10" t="s">
        <v>5044</v>
      </c>
      <c r="AF36459" s="10" t="s">
        <v>603</v>
      </c>
    </row>
    <row r="36460" spans="30:32" x14ac:dyDescent="0.2">
      <c r="AD36460" s="11" t="s">
        <v>54246</v>
      </c>
      <c r="AE36460" s="10" t="s">
        <v>54247</v>
      </c>
      <c r="AF36460" s="10" t="s">
        <v>603</v>
      </c>
    </row>
    <row r="36461" spans="30:32" x14ac:dyDescent="0.2">
      <c r="AD36461" s="11" t="s">
        <v>54248</v>
      </c>
      <c r="AE36461" s="10" t="s">
        <v>18823</v>
      </c>
      <c r="AF36461" s="10" t="s">
        <v>603</v>
      </c>
    </row>
    <row r="36462" spans="30:32" x14ac:dyDescent="0.2">
      <c r="AD36462" s="11" t="s">
        <v>54249</v>
      </c>
      <c r="AE36462" s="10" t="s">
        <v>54250</v>
      </c>
      <c r="AF36462" s="10" t="s">
        <v>603</v>
      </c>
    </row>
    <row r="36463" spans="30:32" x14ac:dyDescent="0.2">
      <c r="AD36463" s="11" t="s">
        <v>54251</v>
      </c>
      <c r="AE36463" s="10" t="s">
        <v>7145</v>
      </c>
      <c r="AF36463" s="10" t="s">
        <v>603</v>
      </c>
    </row>
    <row r="36464" spans="30:32" x14ac:dyDescent="0.2">
      <c r="AD36464" s="11" t="s">
        <v>54252</v>
      </c>
      <c r="AE36464" s="10" t="s">
        <v>54253</v>
      </c>
      <c r="AF36464" s="10" t="s">
        <v>603</v>
      </c>
    </row>
    <row r="36465" spans="30:32" x14ac:dyDescent="0.2">
      <c r="AD36465" s="11" t="s">
        <v>54254</v>
      </c>
      <c r="AE36465" s="10" t="s">
        <v>5439</v>
      </c>
      <c r="AF36465" s="10" t="s">
        <v>603</v>
      </c>
    </row>
    <row r="36466" spans="30:32" x14ac:dyDescent="0.2">
      <c r="AD36466" s="11" t="s">
        <v>54255</v>
      </c>
      <c r="AE36466" s="10" t="s">
        <v>54256</v>
      </c>
      <c r="AF36466" s="10" t="s">
        <v>603</v>
      </c>
    </row>
    <row r="36467" spans="30:32" x14ac:dyDescent="0.2">
      <c r="AD36467" s="11" t="s">
        <v>54257</v>
      </c>
      <c r="AE36467" s="10" t="s">
        <v>54258</v>
      </c>
      <c r="AF36467" s="10" t="s">
        <v>603</v>
      </c>
    </row>
    <row r="36468" spans="30:32" x14ac:dyDescent="0.2">
      <c r="AD36468" s="11" t="s">
        <v>54259</v>
      </c>
      <c r="AE36468" s="10" t="s">
        <v>1933</v>
      </c>
      <c r="AF36468" s="10" t="s">
        <v>603</v>
      </c>
    </row>
    <row r="36469" spans="30:32" x14ac:dyDescent="0.2">
      <c r="AD36469" s="11" t="s">
        <v>54260</v>
      </c>
      <c r="AE36469" s="10" t="s">
        <v>54261</v>
      </c>
      <c r="AF36469" s="10" t="s">
        <v>603</v>
      </c>
    </row>
    <row r="36470" spans="30:32" x14ac:dyDescent="0.2">
      <c r="AD36470" s="11" t="s">
        <v>54262</v>
      </c>
      <c r="AE36470" s="10" t="s">
        <v>54263</v>
      </c>
      <c r="AF36470" s="10" t="s">
        <v>603</v>
      </c>
    </row>
    <row r="36471" spans="30:32" x14ac:dyDescent="0.2">
      <c r="AD36471" s="11" t="s">
        <v>54264</v>
      </c>
      <c r="AE36471" s="10" t="s">
        <v>8940</v>
      </c>
      <c r="AF36471" s="10" t="s">
        <v>603</v>
      </c>
    </row>
    <row r="36472" spans="30:32" x14ac:dyDescent="0.2">
      <c r="AD36472" s="11" t="s">
        <v>54265</v>
      </c>
      <c r="AE36472" s="10" t="s">
        <v>36193</v>
      </c>
      <c r="AF36472" s="10" t="s">
        <v>603</v>
      </c>
    </row>
    <row r="36473" spans="30:32" x14ac:dyDescent="0.2">
      <c r="AD36473" s="11" t="s">
        <v>54266</v>
      </c>
      <c r="AE36473" s="10" t="s">
        <v>4908</v>
      </c>
      <c r="AF36473" s="10" t="s">
        <v>603</v>
      </c>
    </row>
    <row r="36474" spans="30:32" x14ac:dyDescent="0.2">
      <c r="AD36474" s="11" t="s">
        <v>54267</v>
      </c>
      <c r="AE36474" s="10" t="s">
        <v>20382</v>
      </c>
      <c r="AF36474" s="10" t="s">
        <v>603</v>
      </c>
    </row>
    <row r="36475" spans="30:32" x14ac:dyDescent="0.2">
      <c r="AD36475" s="11" t="s">
        <v>54268</v>
      </c>
      <c r="AE36475" s="10" t="s">
        <v>8948</v>
      </c>
      <c r="AF36475" s="10" t="s">
        <v>603</v>
      </c>
    </row>
    <row r="36476" spans="30:32" x14ac:dyDescent="0.2">
      <c r="AD36476" s="11" t="s">
        <v>54269</v>
      </c>
      <c r="AE36476" s="10" t="s">
        <v>54270</v>
      </c>
      <c r="AF36476" s="10" t="s">
        <v>603</v>
      </c>
    </row>
    <row r="36477" spans="30:32" x14ac:dyDescent="0.2">
      <c r="AD36477" s="11" t="s">
        <v>54271</v>
      </c>
      <c r="AE36477" s="10" t="s">
        <v>6944</v>
      </c>
      <c r="AF36477" s="10" t="s">
        <v>603</v>
      </c>
    </row>
    <row r="36478" spans="30:32" x14ac:dyDescent="0.2">
      <c r="AD36478" s="11" t="s">
        <v>54272</v>
      </c>
      <c r="AE36478" s="10" t="s">
        <v>2843</v>
      </c>
      <c r="AF36478" s="10" t="s">
        <v>603</v>
      </c>
    </row>
    <row r="36479" spans="30:32" x14ac:dyDescent="0.2">
      <c r="AD36479" s="11" t="s">
        <v>54273</v>
      </c>
      <c r="AE36479" s="10" t="s">
        <v>54274</v>
      </c>
      <c r="AF36479" s="10" t="s">
        <v>603</v>
      </c>
    </row>
    <row r="36480" spans="30:32" x14ac:dyDescent="0.2">
      <c r="AD36480" s="11" t="s">
        <v>54275</v>
      </c>
      <c r="AE36480" s="10" t="s">
        <v>47663</v>
      </c>
      <c r="AF36480" s="10" t="s">
        <v>603</v>
      </c>
    </row>
    <row r="36481" spans="30:32" x14ac:dyDescent="0.2">
      <c r="AD36481" s="11" t="s">
        <v>54276</v>
      </c>
      <c r="AE36481" s="10" t="s">
        <v>19320</v>
      </c>
      <c r="AF36481" s="10" t="s">
        <v>603</v>
      </c>
    </row>
    <row r="36482" spans="30:32" x14ac:dyDescent="0.2">
      <c r="AD36482" s="11" t="s">
        <v>54277</v>
      </c>
      <c r="AE36482" s="10" t="s">
        <v>25867</v>
      </c>
      <c r="AF36482" s="10" t="s">
        <v>603</v>
      </c>
    </row>
    <row r="36483" spans="30:32" x14ac:dyDescent="0.2">
      <c r="AD36483" s="11" t="s">
        <v>54278</v>
      </c>
      <c r="AE36483" s="10" t="s">
        <v>12906</v>
      </c>
      <c r="AF36483" s="10" t="s">
        <v>603</v>
      </c>
    </row>
    <row r="36484" spans="30:32" x14ac:dyDescent="0.2">
      <c r="AD36484" s="11" t="s">
        <v>54279</v>
      </c>
      <c r="AE36484" s="10" t="s">
        <v>54280</v>
      </c>
      <c r="AF36484" s="10" t="s">
        <v>603</v>
      </c>
    </row>
    <row r="36485" spans="30:32" x14ac:dyDescent="0.2">
      <c r="AD36485" s="11" t="s">
        <v>54281</v>
      </c>
      <c r="AE36485" s="10" t="s">
        <v>54282</v>
      </c>
      <c r="AF36485" s="10" t="s">
        <v>603</v>
      </c>
    </row>
    <row r="36486" spans="30:32" x14ac:dyDescent="0.2">
      <c r="AD36486" s="11" t="s">
        <v>54283</v>
      </c>
      <c r="AE36486" s="10" t="s">
        <v>20431</v>
      </c>
      <c r="AF36486" s="10" t="s">
        <v>603</v>
      </c>
    </row>
    <row r="36487" spans="30:32" x14ac:dyDescent="0.2">
      <c r="AD36487" s="11" t="s">
        <v>54284</v>
      </c>
      <c r="AE36487" s="10" t="s">
        <v>15815</v>
      </c>
      <c r="AF36487" s="10" t="s">
        <v>603</v>
      </c>
    </row>
    <row r="36488" spans="30:32" x14ac:dyDescent="0.2">
      <c r="AD36488" s="11" t="s">
        <v>54285</v>
      </c>
      <c r="AE36488" s="10" t="s">
        <v>1268</v>
      </c>
      <c r="AF36488" s="10" t="s">
        <v>603</v>
      </c>
    </row>
    <row r="36489" spans="30:32" x14ac:dyDescent="0.2">
      <c r="AD36489" s="11" t="s">
        <v>54286</v>
      </c>
      <c r="AE36489" s="10" t="s">
        <v>19325</v>
      </c>
      <c r="AF36489" s="10" t="s">
        <v>603</v>
      </c>
    </row>
    <row r="36490" spans="30:32" x14ac:dyDescent="0.2">
      <c r="AD36490" s="11" t="s">
        <v>54287</v>
      </c>
      <c r="AE36490" s="10" t="s">
        <v>54288</v>
      </c>
      <c r="AF36490" s="10" t="s">
        <v>603</v>
      </c>
    </row>
    <row r="36491" spans="30:32" x14ac:dyDescent="0.2">
      <c r="AD36491" s="11" t="s">
        <v>54289</v>
      </c>
      <c r="AE36491" s="10" t="s">
        <v>54290</v>
      </c>
      <c r="AF36491" s="10" t="s">
        <v>603</v>
      </c>
    </row>
    <row r="36492" spans="30:32" x14ac:dyDescent="0.2">
      <c r="AD36492" s="11" t="s">
        <v>54291</v>
      </c>
      <c r="AE36492" s="10" t="s">
        <v>1943</v>
      </c>
      <c r="AF36492" s="10" t="s">
        <v>603</v>
      </c>
    </row>
    <row r="36493" spans="30:32" x14ac:dyDescent="0.2">
      <c r="AD36493" s="11" t="s">
        <v>54292</v>
      </c>
      <c r="AE36493" s="10" t="s">
        <v>15438</v>
      </c>
      <c r="AF36493" s="10" t="s">
        <v>603</v>
      </c>
    </row>
    <row r="36494" spans="30:32" x14ac:dyDescent="0.2">
      <c r="AD36494" s="11" t="s">
        <v>54293</v>
      </c>
      <c r="AE36494" s="10" t="s">
        <v>1270</v>
      </c>
      <c r="AF36494" s="10" t="s">
        <v>603</v>
      </c>
    </row>
    <row r="36495" spans="30:32" x14ac:dyDescent="0.2">
      <c r="AD36495" s="11" t="s">
        <v>54294</v>
      </c>
      <c r="AE36495" s="10" t="s">
        <v>1948</v>
      </c>
      <c r="AF36495" s="10" t="s">
        <v>603</v>
      </c>
    </row>
    <row r="36496" spans="30:32" x14ac:dyDescent="0.2">
      <c r="AD36496" s="11" t="s">
        <v>54295</v>
      </c>
      <c r="AE36496" s="10" t="s">
        <v>15864</v>
      </c>
      <c r="AF36496" s="10" t="s">
        <v>603</v>
      </c>
    </row>
    <row r="36497" spans="30:32" x14ac:dyDescent="0.2">
      <c r="AD36497" s="11" t="s">
        <v>54296</v>
      </c>
      <c r="AE36497" s="10" t="s">
        <v>6975</v>
      </c>
      <c r="AF36497" s="10" t="s">
        <v>603</v>
      </c>
    </row>
    <row r="36498" spans="30:32" x14ac:dyDescent="0.2">
      <c r="AD36498" s="11" t="s">
        <v>54297</v>
      </c>
      <c r="AE36498" s="10" t="s">
        <v>54298</v>
      </c>
      <c r="AF36498" s="10" t="s">
        <v>603</v>
      </c>
    </row>
    <row r="36499" spans="30:32" x14ac:dyDescent="0.2">
      <c r="AD36499" s="11" t="s">
        <v>54299</v>
      </c>
      <c r="AE36499" s="10" t="s">
        <v>6570</v>
      </c>
      <c r="AF36499" s="10" t="s">
        <v>603</v>
      </c>
    </row>
    <row r="36500" spans="30:32" x14ac:dyDescent="0.2">
      <c r="AD36500" s="11" t="s">
        <v>54300</v>
      </c>
      <c r="AE36500" s="10" t="s">
        <v>22253</v>
      </c>
      <c r="AF36500" s="10" t="s">
        <v>603</v>
      </c>
    </row>
    <row r="36501" spans="30:32" x14ac:dyDescent="0.2">
      <c r="AD36501" s="11" t="s">
        <v>54301</v>
      </c>
      <c r="AE36501" s="10" t="s">
        <v>54302</v>
      </c>
      <c r="AF36501" s="10" t="s">
        <v>603</v>
      </c>
    </row>
    <row r="36502" spans="30:32" x14ac:dyDescent="0.2">
      <c r="AD36502" s="11" t="s">
        <v>54303</v>
      </c>
      <c r="AE36502" s="10" t="s">
        <v>54304</v>
      </c>
      <c r="AF36502" s="10" t="s">
        <v>603</v>
      </c>
    </row>
    <row r="36503" spans="30:32" x14ac:dyDescent="0.2">
      <c r="AD36503" s="11" t="s">
        <v>54305</v>
      </c>
      <c r="AE36503" s="10" t="s">
        <v>54306</v>
      </c>
      <c r="AF36503" s="10" t="s">
        <v>603</v>
      </c>
    </row>
    <row r="36504" spans="30:32" x14ac:dyDescent="0.2">
      <c r="AD36504" s="11" t="s">
        <v>54307</v>
      </c>
      <c r="AE36504" s="10" t="s">
        <v>1969</v>
      </c>
      <c r="AF36504" s="10" t="s">
        <v>603</v>
      </c>
    </row>
    <row r="36505" spans="30:32" x14ac:dyDescent="0.2">
      <c r="AD36505" s="11" t="s">
        <v>54308</v>
      </c>
      <c r="AE36505" s="10" t="s">
        <v>54309</v>
      </c>
      <c r="AF36505" s="10" t="s">
        <v>603</v>
      </c>
    </row>
    <row r="36506" spans="30:32" x14ac:dyDescent="0.2">
      <c r="AD36506" s="11" t="s">
        <v>54310</v>
      </c>
      <c r="AE36506" s="10" t="s">
        <v>54311</v>
      </c>
      <c r="AF36506" s="10" t="s">
        <v>603</v>
      </c>
    </row>
    <row r="36507" spans="30:32" x14ac:dyDescent="0.2">
      <c r="AD36507" s="11" t="s">
        <v>54312</v>
      </c>
      <c r="AE36507" s="10" t="s">
        <v>54313</v>
      </c>
      <c r="AF36507" s="10" t="s">
        <v>603</v>
      </c>
    </row>
    <row r="36508" spans="30:32" x14ac:dyDescent="0.2">
      <c r="AD36508" s="11" t="s">
        <v>54314</v>
      </c>
      <c r="AE36508" s="10" t="s">
        <v>54315</v>
      </c>
      <c r="AF36508" s="10" t="s">
        <v>603</v>
      </c>
    </row>
    <row r="36509" spans="30:32" x14ac:dyDescent="0.2">
      <c r="AD36509" s="11" t="s">
        <v>54316</v>
      </c>
      <c r="AE36509" s="10" t="s">
        <v>54317</v>
      </c>
      <c r="AF36509" s="10" t="s">
        <v>603</v>
      </c>
    </row>
    <row r="36510" spans="30:32" x14ac:dyDescent="0.2">
      <c r="AD36510" s="11" t="s">
        <v>54318</v>
      </c>
      <c r="AE36510" s="10" t="s">
        <v>54319</v>
      </c>
      <c r="AF36510" s="10" t="s">
        <v>603</v>
      </c>
    </row>
    <row r="36511" spans="30:32" x14ac:dyDescent="0.2">
      <c r="AD36511" s="11" t="s">
        <v>54320</v>
      </c>
      <c r="AE36511" s="10" t="s">
        <v>54321</v>
      </c>
      <c r="AF36511" s="10" t="s">
        <v>603</v>
      </c>
    </row>
    <row r="36512" spans="30:32" x14ac:dyDescent="0.2">
      <c r="AD36512" s="11" t="s">
        <v>54322</v>
      </c>
      <c r="AE36512" s="10" t="s">
        <v>54323</v>
      </c>
      <c r="AF36512" s="10" t="s">
        <v>603</v>
      </c>
    </row>
    <row r="36513" spans="30:32" x14ac:dyDescent="0.2">
      <c r="AD36513" s="11" t="s">
        <v>54324</v>
      </c>
      <c r="AE36513" s="10" t="s">
        <v>5281</v>
      </c>
      <c r="AF36513" s="10" t="s">
        <v>603</v>
      </c>
    </row>
    <row r="36514" spans="30:32" x14ac:dyDescent="0.2">
      <c r="AD36514" s="11" t="s">
        <v>54325</v>
      </c>
      <c r="AE36514" s="10" t="s">
        <v>5281</v>
      </c>
      <c r="AF36514" s="10" t="s">
        <v>603</v>
      </c>
    </row>
    <row r="36515" spans="30:32" x14ac:dyDescent="0.2">
      <c r="AD36515" s="11" t="s">
        <v>54326</v>
      </c>
      <c r="AE36515" s="10" t="s">
        <v>5281</v>
      </c>
      <c r="AF36515" s="10" t="s">
        <v>603</v>
      </c>
    </row>
    <row r="36516" spans="30:32" x14ac:dyDescent="0.2">
      <c r="AD36516" s="11" t="s">
        <v>54327</v>
      </c>
      <c r="AE36516" s="10" t="s">
        <v>5281</v>
      </c>
      <c r="AF36516" s="10" t="s">
        <v>603</v>
      </c>
    </row>
    <row r="36517" spans="30:32" x14ac:dyDescent="0.2">
      <c r="AD36517" s="11" t="s">
        <v>54328</v>
      </c>
      <c r="AE36517" s="10" t="s">
        <v>54329</v>
      </c>
      <c r="AF36517" s="10" t="s">
        <v>603</v>
      </c>
    </row>
    <row r="36518" spans="30:32" x14ac:dyDescent="0.2">
      <c r="AD36518" s="11" t="s">
        <v>54330</v>
      </c>
      <c r="AE36518" s="10" t="s">
        <v>5281</v>
      </c>
      <c r="AF36518" s="10" t="s">
        <v>603</v>
      </c>
    </row>
    <row r="36519" spans="30:32" x14ac:dyDescent="0.2">
      <c r="AD36519" s="11" t="s">
        <v>54331</v>
      </c>
      <c r="AE36519" s="10" t="s">
        <v>54332</v>
      </c>
      <c r="AF36519" s="10" t="s">
        <v>603</v>
      </c>
    </row>
    <row r="36520" spans="30:32" x14ac:dyDescent="0.2">
      <c r="AD36520" s="11" t="s">
        <v>54333</v>
      </c>
      <c r="AE36520" s="10" t="s">
        <v>54334</v>
      </c>
      <c r="AF36520" s="10" t="s">
        <v>603</v>
      </c>
    </row>
    <row r="36521" spans="30:32" x14ac:dyDescent="0.2">
      <c r="AD36521" s="11" t="s">
        <v>54335</v>
      </c>
      <c r="AE36521" s="10" t="s">
        <v>54336</v>
      </c>
      <c r="AF36521" s="10" t="s">
        <v>603</v>
      </c>
    </row>
    <row r="36522" spans="30:32" x14ac:dyDescent="0.2">
      <c r="AD36522" s="11" t="s">
        <v>54337</v>
      </c>
      <c r="AE36522" s="10" t="s">
        <v>11483</v>
      </c>
      <c r="AF36522" s="10" t="s">
        <v>603</v>
      </c>
    </row>
    <row r="36523" spans="30:32" x14ac:dyDescent="0.2">
      <c r="AD36523" s="11" t="s">
        <v>54338</v>
      </c>
      <c r="AE36523" s="10" t="s">
        <v>54339</v>
      </c>
      <c r="AF36523" s="10" t="s">
        <v>603</v>
      </c>
    </row>
    <row r="36524" spans="30:32" x14ac:dyDescent="0.2">
      <c r="AD36524" s="11" t="s">
        <v>54340</v>
      </c>
      <c r="AE36524" s="10" t="s">
        <v>4159</v>
      </c>
      <c r="AF36524" s="10" t="s">
        <v>603</v>
      </c>
    </row>
    <row r="36525" spans="30:32" x14ac:dyDescent="0.2">
      <c r="AD36525" s="11" t="s">
        <v>54341</v>
      </c>
      <c r="AE36525" s="10" t="s">
        <v>1994</v>
      </c>
      <c r="AF36525" s="10" t="s">
        <v>603</v>
      </c>
    </row>
    <row r="36526" spans="30:32" x14ac:dyDescent="0.2">
      <c r="AD36526" s="11" t="s">
        <v>54342</v>
      </c>
      <c r="AE36526" s="10" t="s">
        <v>24415</v>
      </c>
      <c r="AF36526" s="10" t="s">
        <v>603</v>
      </c>
    </row>
    <row r="36527" spans="30:32" x14ac:dyDescent="0.2">
      <c r="AD36527" s="11" t="s">
        <v>54343</v>
      </c>
      <c r="AE36527" s="10" t="s">
        <v>25628</v>
      </c>
      <c r="AF36527" s="10" t="s">
        <v>603</v>
      </c>
    </row>
    <row r="36528" spans="30:32" x14ac:dyDescent="0.2">
      <c r="AD36528" s="11" t="s">
        <v>54344</v>
      </c>
      <c r="AE36528" s="10" t="s">
        <v>54345</v>
      </c>
      <c r="AF36528" s="10" t="s">
        <v>603</v>
      </c>
    </row>
    <row r="36529" spans="30:32" x14ac:dyDescent="0.2">
      <c r="AD36529" s="11" t="s">
        <v>54346</v>
      </c>
      <c r="AE36529" s="10" t="s">
        <v>54347</v>
      </c>
      <c r="AF36529" s="10" t="s">
        <v>603</v>
      </c>
    </row>
    <row r="36530" spans="30:32" x14ac:dyDescent="0.2">
      <c r="AD36530" s="11" t="s">
        <v>54348</v>
      </c>
      <c r="AE36530" s="10" t="s">
        <v>54349</v>
      </c>
      <c r="AF36530" s="10" t="s">
        <v>603</v>
      </c>
    </row>
    <row r="36531" spans="30:32" x14ac:dyDescent="0.2">
      <c r="AD36531" s="11" t="s">
        <v>54350</v>
      </c>
      <c r="AE36531" s="10" t="s">
        <v>44133</v>
      </c>
      <c r="AF36531" s="10" t="s">
        <v>603</v>
      </c>
    </row>
    <row r="36532" spans="30:32" x14ac:dyDescent="0.2">
      <c r="AD36532" s="11" t="s">
        <v>54351</v>
      </c>
      <c r="AE36532" s="10" t="s">
        <v>3341</v>
      </c>
      <c r="AF36532" s="10" t="s">
        <v>603</v>
      </c>
    </row>
    <row r="36533" spans="30:32" x14ac:dyDescent="0.2">
      <c r="AD36533" s="11" t="s">
        <v>54352</v>
      </c>
      <c r="AE36533" s="10" t="s">
        <v>54353</v>
      </c>
      <c r="AF36533" s="10" t="s">
        <v>603</v>
      </c>
    </row>
    <row r="36534" spans="30:32" x14ac:dyDescent="0.2">
      <c r="AD36534" s="11" t="s">
        <v>54354</v>
      </c>
      <c r="AE36534" s="10" t="s">
        <v>54355</v>
      </c>
      <c r="AF36534" s="10" t="s">
        <v>603</v>
      </c>
    </row>
    <row r="36535" spans="30:32" x14ac:dyDescent="0.2">
      <c r="AD36535" s="11" t="s">
        <v>54356</v>
      </c>
      <c r="AE36535" s="10" t="s">
        <v>54357</v>
      </c>
      <c r="AF36535" s="10" t="s">
        <v>603</v>
      </c>
    </row>
    <row r="36536" spans="30:32" x14ac:dyDescent="0.2">
      <c r="AD36536" s="11" t="s">
        <v>54358</v>
      </c>
      <c r="AE36536" s="10" t="s">
        <v>54359</v>
      </c>
      <c r="AF36536" s="10" t="s">
        <v>603</v>
      </c>
    </row>
    <row r="36537" spans="30:32" x14ac:dyDescent="0.2">
      <c r="AD36537" s="11" t="s">
        <v>54360</v>
      </c>
      <c r="AE36537" s="10" t="s">
        <v>54361</v>
      </c>
      <c r="AF36537" s="10" t="s">
        <v>603</v>
      </c>
    </row>
    <row r="36538" spans="30:32" x14ac:dyDescent="0.2">
      <c r="AD36538" s="11" t="s">
        <v>54362</v>
      </c>
      <c r="AE36538" s="10" t="s">
        <v>3862</v>
      </c>
      <c r="AF36538" s="10" t="s">
        <v>603</v>
      </c>
    </row>
    <row r="36539" spans="30:32" x14ac:dyDescent="0.2">
      <c r="AD36539" s="11" t="s">
        <v>54363</v>
      </c>
      <c r="AE36539" s="10" t="s">
        <v>1337</v>
      </c>
      <c r="AF36539" s="10" t="s">
        <v>603</v>
      </c>
    </row>
    <row r="36540" spans="30:32" x14ac:dyDescent="0.2">
      <c r="AD36540" s="11" t="s">
        <v>54364</v>
      </c>
      <c r="AE36540" s="10" t="s">
        <v>54365</v>
      </c>
      <c r="AF36540" s="10" t="s">
        <v>603</v>
      </c>
    </row>
    <row r="36541" spans="30:32" x14ac:dyDescent="0.2">
      <c r="AD36541" s="11" t="s">
        <v>54366</v>
      </c>
      <c r="AE36541" s="10" t="s">
        <v>9014</v>
      </c>
      <c r="AF36541" s="10" t="s">
        <v>603</v>
      </c>
    </row>
    <row r="36542" spans="30:32" x14ac:dyDescent="0.2">
      <c r="AD36542" s="11" t="s">
        <v>54367</v>
      </c>
      <c r="AE36542" s="10" t="s">
        <v>54368</v>
      </c>
      <c r="AF36542" s="10" t="s">
        <v>603</v>
      </c>
    </row>
    <row r="36543" spans="30:32" x14ac:dyDescent="0.2">
      <c r="AD36543" s="11" t="s">
        <v>54369</v>
      </c>
      <c r="AE36543" s="10" t="s">
        <v>54370</v>
      </c>
      <c r="AF36543" s="10" t="s">
        <v>603</v>
      </c>
    </row>
    <row r="36544" spans="30:32" x14ac:dyDescent="0.2">
      <c r="AD36544" s="11" t="s">
        <v>54371</v>
      </c>
      <c r="AE36544" s="10" t="s">
        <v>23806</v>
      </c>
      <c r="AF36544" s="10" t="s">
        <v>603</v>
      </c>
    </row>
    <row r="36545" spans="30:32" x14ac:dyDescent="0.2">
      <c r="AD36545" s="11" t="s">
        <v>54372</v>
      </c>
      <c r="AE36545" s="10" t="s">
        <v>54373</v>
      </c>
      <c r="AF36545" s="10" t="s">
        <v>603</v>
      </c>
    </row>
    <row r="36546" spans="30:32" x14ac:dyDescent="0.2">
      <c r="AD36546" s="11" t="s">
        <v>54374</v>
      </c>
      <c r="AE36546" s="10" t="s">
        <v>11543</v>
      </c>
      <c r="AF36546" s="10" t="s">
        <v>603</v>
      </c>
    </row>
    <row r="36547" spans="30:32" x14ac:dyDescent="0.2">
      <c r="AD36547" s="11" t="s">
        <v>54375</v>
      </c>
      <c r="AE36547" s="10" t="s">
        <v>52516</v>
      </c>
      <c r="AF36547" s="10" t="s">
        <v>603</v>
      </c>
    </row>
    <row r="36548" spans="30:32" x14ac:dyDescent="0.2">
      <c r="AD36548" s="11" t="s">
        <v>54376</v>
      </c>
      <c r="AE36548" s="10" t="s">
        <v>16876</v>
      </c>
      <c r="AF36548" s="10" t="s">
        <v>603</v>
      </c>
    </row>
    <row r="36549" spans="30:32" x14ac:dyDescent="0.2">
      <c r="AD36549" s="11" t="s">
        <v>54377</v>
      </c>
      <c r="AE36549" s="10" t="s">
        <v>9018</v>
      </c>
      <c r="AF36549" s="10" t="s">
        <v>603</v>
      </c>
    </row>
    <row r="36550" spans="30:32" x14ac:dyDescent="0.2">
      <c r="AD36550" s="11" t="s">
        <v>54378</v>
      </c>
      <c r="AE36550" s="10" t="s">
        <v>54379</v>
      </c>
      <c r="AF36550" s="10" t="s">
        <v>603</v>
      </c>
    </row>
    <row r="36551" spans="30:32" x14ac:dyDescent="0.2">
      <c r="AD36551" s="11" t="s">
        <v>54380</v>
      </c>
      <c r="AE36551" s="10" t="s">
        <v>54381</v>
      </c>
      <c r="AF36551" s="10" t="s">
        <v>603</v>
      </c>
    </row>
    <row r="36552" spans="30:32" x14ac:dyDescent="0.2">
      <c r="AD36552" s="11" t="s">
        <v>54382</v>
      </c>
      <c r="AE36552" s="10" t="s">
        <v>14112</v>
      </c>
      <c r="AF36552" s="10" t="s">
        <v>603</v>
      </c>
    </row>
    <row r="36553" spans="30:32" x14ac:dyDescent="0.2">
      <c r="AD36553" s="11" t="s">
        <v>54383</v>
      </c>
      <c r="AE36553" s="10" t="s">
        <v>54384</v>
      </c>
      <c r="AF36553" s="10" t="s">
        <v>603</v>
      </c>
    </row>
    <row r="36554" spans="30:32" x14ac:dyDescent="0.2">
      <c r="AD36554" s="11" t="s">
        <v>54385</v>
      </c>
      <c r="AE36554" s="10" t="s">
        <v>4960</v>
      </c>
      <c r="AF36554" s="10" t="s">
        <v>603</v>
      </c>
    </row>
    <row r="36555" spans="30:32" x14ac:dyDescent="0.2">
      <c r="AD36555" s="11" t="s">
        <v>54386</v>
      </c>
      <c r="AE36555" s="10" t="s">
        <v>5732</v>
      </c>
      <c r="AF36555" s="10" t="s">
        <v>603</v>
      </c>
    </row>
    <row r="36556" spans="30:32" x14ac:dyDescent="0.2">
      <c r="AD36556" s="11" t="s">
        <v>54387</v>
      </c>
      <c r="AE36556" s="10" t="s">
        <v>15346</v>
      </c>
      <c r="AF36556" s="10" t="s">
        <v>603</v>
      </c>
    </row>
    <row r="36557" spans="30:32" x14ac:dyDescent="0.2">
      <c r="AD36557" s="11" t="s">
        <v>54388</v>
      </c>
      <c r="AE36557" s="10" t="s">
        <v>45176</v>
      </c>
      <c r="AF36557" s="10" t="s">
        <v>603</v>
      </c>
    </row>
    <row r="36558" spans="30:32" x14ac:dyDescent="0.2">
      <c r="AD36558" s="11" t="s">
        <v>54389</v>
      </c>
      <c r="AE36558" s="10" t="s">
        <v>35135</v>
      </c>
      <c r="AF36558" s="10" t="s">
        <v>603</v>
      </c>
    </row>
    <row r="36559" spans="30:32" x14ac:dyDescent="0.2">
      <c r="AD36559" s="11" t="s">
        <v>54390</v>
      </c>
      <c r="AE36559" s="10" t="s">
        <v>2055</v>
      </c>
      <c r="AF36559" s="10" t="s">
        <v>603</v>
      </c>
    </row>
    <row r="36560" spans="30:32" x14ac:dyDescent="0.2">
      <c r="AD36560" s="11" t="s">
        <v>54391</v>
      </c>
      <c r="AE36560" s="10" t="s">
        <v>54392</v>
      </c>
      <c r="AF36560" s="10" t="s">
        <v>603</v>
      </c>
    </row>
    <row r="36561" spans="30:32" x14ac:dyDescent="0.2">
      <c r="AD36561" s="11" t="s">
        <v>54393</v>
      </c>
      <c r="AE36561" s="10" t="s">
        <v>54394</v>
      </c>
      <c r="AF36561" s="10" t="s">
        <v>603</v>
      </c>
    </row>
    <row r="36562" spans="30:32" x14ac:dyDescent="0.2">
      <c r="AD36562" s="11" t="s">
        <v>54395</v>
      </c>
      <c r="AE36562" s="10" t="s">
        <v>54396</v>
      </c>
      <c r="AF36562" s="10" t="s">
        <v>603</v>
      </c>
    </row>
    <row r="36563" spans="30:32" x14ac:dyDescent="0.2">
      <c r="AD36563" s="11" t="s">
        <v>54397</v>
      </c>
      <c r="AE36563" s="10" t="s">
        <v>11571</v>
      </c>
      <c r="AF36563" s="10" t="s">
        <v>603</v>
      </c>
    </row>
    <row r="36564" spans="30:32" x14ac:dyDescent="0.2">
      <c r="AD36564" s="11" t="s">
        <v>54398</v>
      </c>
      <c r="AE36564" s="10" t="s">
        <v>11571</v>
      </c>
      <c r="AF36564" s="10" t="s">
        <v>603</v>
      </c>
    </row>
    <row r="36565" spans="30:32" x14ac:dyDescent="0.2">
      <c r="AD36565" s="11" t="s">
        <v>54399</v>
      </c>
      <c r="AE36565" s="10" t="s">
        <v>11571</v>
      </c>
      <c r="AF36565" s="10" t="s">
        <v>603</v>
      </c>
    </row>
    <row r="36566" spans="30:32" x14ac:dyDescent="0.2">
      <c r="AD36566" s="11" t="s">
        <v>54400</v>
      </c>
      <c r="AE36566" s="10" t="s">
        <v>54401</v>
      </c>
      <c r="AF36566" s="10" t="s">
        <v>603</v>
      </c>
    </row>
    <row r="36567" spans="30:32" x14ac:dyDescent="0.2">
      <c r="AD36567" s="11" t="s">
        <v>54402</v>
      </c>
      <c r="AE36567" s="10" t="s">
        <v>54403</v>
      </c>
      <c r="AF36567" s="10" t="s">
        <v>603</v>
      </c>
    </row>
    <row r="36568" spans="30:32" x14ac:dyDescent="0.2">
      <c r="AD36568" s="11" t="s">
        <v>54404</v>
      </c>
      <c r="AE36568" s="10" t="s">
        <v>54405</v>
      </c>
      <c r="AF36568" s="10" t="s">
        <v>603</v>
      </c>
    </row>
    <row r="36569" spans="30:32" x14ac:dyDescent="0.2">
      <c r="AD36569" s="11" t="s">
        <v>54406</v>
      </c>
      <c r="AE36569" s="10" t="s">
        <v>54407</v>
      </c>
      <c r="AF36569" s="10" t="s">
        <v>603</v>
      </c>
    </row>
    <row r="36570" spans="30:32" x14ac:dyDescent="0.2">
      <c r="AD36570" s="11" t="s">
        <v>54408</v>
      </c>
      <c r="AE36570" s="10" t="s">
        <v>18286</v>
      </c>
      <c r="AF36570" s="10" t="s">
        <v>603</v>
      </c>
    </row>
    <row r="36571" spans="30:32" x14ac:dyDescent="0.2">
      <c r="AD36571" s="11" t="s">
        <v>54409</v>
      </c>
      <c r="AE36571" s="10" t="s">
        <v>26018</v>
      </c>
      <c r="AF36571" s="10" t="s">
        <v>603</v>
      </c>
    </row>
    <row r="36572" spans="30:32" x14ac:dyDescent="0.2">
      <c r="AD36572" s="11" t="s">
        <v>54410</v>
      </c>
      <c r="AE36572" s="10" t="s">
        <v>7084</v>
      </c>
      <c r="AF36572" s="10" t="s">
        <v>603</v>
      </c>
    </row>
    <row r="36573" spans="30:32" x14ac:dyDescent="0.2">
      <c r="AD36573" s="11" t="s">
        <v>54411</v>
      </c>
      <c r="AE36573" s="10" t="s">
        <v>20558</v>
      </c>
      <c r="AF36573" s="10" t="s">
        <v>603</v>
      </c>
    </row>
    <row r="36574" spans="30:32" x14ac:dyDescent="0.2">
      <c r="AD36574" s="11" t="s">
        <v>54412</v>
      </c>
      <c r="AE36574" s="10" t="s">
        <v>54413</v>
      </c>
      <c r="AF36574" s="10" t="s">
        <v>603</v>
      </c>
    </row>
    <row r="36575" spans="30:32" x14ac:dyDescent="0.2">
      <c r="AD36575" s="11" t="s">
        <v>54414</v>
      </c>
      <c r="AE36575" s="10" t="s">
        <v>54415</v>
      </c>
      <c r="AF36575" s="10" t="s">
        <v>603</v>
      </c>
    </row>
    <row r="36576" spans="30:32" x14ac:dyDescent="0.2">
      <c r="AD36576" s="11" t="s">
        <v>54416</v>
      </c>
      <c r="AE36576" s="10" t="s">
        <v>54417</v>
      </c>
      <c r="AF36576" s="10" t="s">
        <v>603</v>
      </c>
    </row>
    <row r="36577" spans="30:32" x14ac:dyDescent="0.2">
      <c r="AD36577" s="11" t="s">
        <v>54418</v>
      </c>
      <c r="AE36577" s="10" t="s">
        <v>27169</v>
      </c>
      <c r="AF36577" s="10" t="s">
        <v>603</v>
      </c>
    </row>
    <row r="36578" spans="30:32" x14ac:dyDescent="0.2">
      <c r="AD36578" s="11" t="s">
        <v>54419</v>
      </c>
      <c r="AE36578" s="10" t="s">
        <v>54420</v>
      </c>
      <c r="AF36578" s="10" t="s">
        <v>603</v>
      </c>
    </row>
    <row r="36579" spans="30:32" x14ac:dyDescent="0.2">
      <c r="AD36579" s="11" t="s">
        <v>54421</v>
      </c>
      <c r="AE36579" s="10" t="s">
        <v>11586</v>
      </c>
      <c r="AF36579" s="10" t="s">
        <v>603</v>
      </c>
    </row>
    <row r="36580" spans="30:32" x14ac:dyDescent="0.2">
      <c r="AD36580" s="11" t="s">
        <v>54422</v>
      </c>
      <c r="AE36580" s="10" t="s">
        <v>54423</v>
      </c>
      <c r="AF36580" s="10" t="s">
        <v>603</v>
      </c>
    </row>
    <row r="36581" spans="30:32" x14ac:dyDescent="0.2">
      <c r="AD36581" s="11" t="s">
        <v>54424</v>
      </c>
      <c r="AE36581" s="10" t="s">
        <v>54423</v>
      </c>
      <c r="AF36581" s="10" t="s">
        <v>603</v>
      </c>
    </row>
    <row r="36582" spans="30:32" x14ac:dyDescent="0.2">
      <c r="AD36582" s="11" t="s">
        <v>54425</v>
      </c>
      <c r="AE36582" s="10" t="s">
        <v>54423</v>
      </c>
      <c r="AF36582" s="10" t="s">
        <v>603</v>
      </c>
    </row>
    <row r="36583" spans="30:32" x14ac:dyDescent="0.2">
      <c r="AD36583" s="11" t="s">
        <v>54426</v>
      </c>
      <c r="AE36583" s="10" t="s">
        <v>54423</v>
      </c>
      <c r="AF36583" s="10" t="s">
        <v>603</v>
      </c>
    </row>
    <row r="36584" spans="30:32" x14ac:dyDescent="0.2">
      <c r="AD36584" s="11" t="s">
        <v>54427</v>
      </c>
      <c r="AE36584" s="10" t="s">
        <v>54423</v>
      </c>
      <c r="AF36584" s="10" t="s">
        <v>603</v>
      </c>
    </row>
    <row r="36585" spans="30:32" x14ac:dyDescent="0.2">
      <c r="AD36585" s="11" t="s">
        <v>54428</v>
      </c>
      <c r="AE36585" s="10" t="s">
        <v>54423</v>
      </c>
      <c r="AF36585" s="10" t="s">
        <v>603</v>
      </c>
    </row>
    <row r="36586" spans="30:32" x14ac:dyDescent="0.2">
      <c r="AD36586" s="11" t="s">
        <v>54429</v>
      </c>
      <c r="AE36586" s="10" t="s">
        <v>54430</v>
      </c>
      <c r="AF36586" s="10" t="s">
        <v>603</v>
      </c>
    </row>
    <row r="36587" spans="30:32" x14ac:dyDescent="0.2">
      <c r="AD36587" s="11" t="s">
        <v>54431</v>
      </c>
      <c r="AE36587" s="10" t="s">
        <v>21590</v>
      </c>
      <c r="AF36587" s="10" t="s">
        <v>603</v>
      </c>
    </row>
    <row r="36588" spans="30:32" x14ac:dyDescent="0.2">
      <c r="AD36588" s="11" t="s">
        <v>54432</v>
      </c>
      <c r="AE36588" s="10" t="s">
        <v>2080</v>
      </c>
      <c r="AF36588" s="10" t="s">
        <v>603</v>
      </c>
    </row>
    <row r="36589" spans="30:32" x14ac:dyDescent="0.2">
      <c r="AD36589" s="11" t="s">
        <v>54433</v>
      </c>
      <c r="AE36589" s="10" t="s">
        <v>1420</v>
      </c>
      <c r="AF36589" s="10" t="s">
        <v>603</v>
      </c>
    </row>
    <row r="36590" spans="30:32" x14ac:dyDescent="0.2">
      <c r="AD36590" s="11" t="s">
        <v>54434</v>
      </c>
      <c r="AE36590" s="10" t="s">
        <v>2898</v>
      </c>
      <c r="AF36590" s="10" t="s">
        <v>603</v>
      </c>
    </row>
    <row r="36591" spans="30:32" x14ac:dyDescent="0.2">
      <c r="AD36591" s="11" t="s">
        <v>54435</v>
      </c>
      <c r="AE36591" s="10" t="s">
        <v>2900</v>
      </c>
      <c r="AF36591" s="10" t="s">
        <v>603</v>
      </c>
    </row>
    <row r="36592" spans="30:32" x14ac:dyDescent="0.2">
      <c r="AD36592" s="11" t="s">
        <v>54436</v>
      </c>
      <c r="AE36592" s="10" t="s">
        <v>54437</v>
      </c>
      <c r="AF36592" s="10" t="s">
        <v>603</v>
      </c>
    </row>
    <row r="36593" spans="30:32" x14ac:dyDescent="0.2">
      <c r="AD36593" s="11" t="s">
        <v>54438</v>
      </c>
      <c r="AE36593" s="10" t="s">
        <v>54439</v>
      </c>
      <c r="AF36593" s="10" t="s">
        <v>603</v>
      </c>
    </row>
    <row r="36594" spans="30:32" x14ac:dyDescent="0.2">
      <c r="AD36594" s="11" t="s">
        <v>54440</v>
      </c>
      <c r="AE36594" s="10" t="s">
        <v>54441</v>
      </c>
      <c r="AF36594" s="10" t="s">
        <v>603</v>
      </c>
    </row>
    <row r="36595" spans="30:32" x14ac:dyDescent="0.2">
      <c r="AD36595" s="11" t="s">
        <v>54442</v>
      </c>
      <c r="AE36595" s="10" t="s">
        <v>15352</v>
      </c>
      <c r="AF36595" s="10" t="s">
        <v>603</v>
      </c>
    </row>
    <row r="36596" spans="30:32" x14ac:dyDescent="0.2">
      <c r="AD36596" s="11" t="s">
        <v>54443</v>
      </c>
      <c r="AE36596" s="10" t="s">
        <v>54444</v>
      </c>
      <c r="AF36596" s="10" t="s">
        <v>603</v>
      </c>
    </row>
    <row r="36597" spans="30:32" x14ac:dyDescent="0.2">
      <c r="AD36597" s="11" t="s">
        <v>54445</v>
      </c>
      <c r="AE36597" s="10" t="s">
        <v>2904</v>
      </c>
      <c r="AF36597" s="10" t="s">
        <v>603</v>
      </c>
    </row>
    <row r="36598" spans="30:32" x14ac:dyDescent="0.2">
      <c r="AD36598" s="11" t="s">
        <v>54446</v>
      </c>
      <c r="AE36598" s="10" t="s">
        <v>16949</v>
      </c>
      <c r="AF36598" s="10" t="s">
        <v>603</v>
      </c>
    </row>
    <row r="36599" spans="30:32" x14ac:dyDescent="0.2">
      <c r="AD36599" s="11" t="s">
        <v>54447</v>
      </c>
      <c r="AE36599" s="10" t="s">
        <v>7149</v>
      </c>
      <c r="AF36599" s="10" t="s">
        <v>603</v>
      </c>
    </row>
    <row r="36600" spans="30:32" x14ac:dyDescent="0.2">
      <c r="AD36600" s="11" t="s">
        <v>54448</v>
      </c>
      <c r="AE36600" s="10" t="s">
        <v>54449</v>
      </c>
      <c r="AF36600" s="10" t="s">
        <v>603</v>
      </c>
    </row>
    <row r="36601" spans="30:32" x14ac:dyDescent="0.2">
      <c r="AD36601" s="11" t="s">
        <v>54450</v>
      </c>
      <c r="AE36601" s="10" t="s">
        <v>54451</v>
      </c>
      <c r="AF36601" s="10" t="s">
        <v>603</v>
      </c>
    </row>
    <row r="36602" spans="30:32" x14ac:dyDescent="0.2">
      <c r="AD36602" s="11" t="s">
        <v>54452</v>
      </c>
      <c r="AE36602" s="10" t="s">
        <v>54453</v>
      </c>
      <c r="AF36602" s="10" t="s">
        <v>603</v>
      </c>
    </row>
    <row r="36603" spans="30:32" x14ac:dyDescent="0.2">
      <c r="AD36603" s="11" t="s">
        <v>54454</v>
      </c>
      <c r="AE36603" s="10" t="s">
        <v>54455</v>
      </c>
      <c r="AF36603" s="10" t="s">
        <v>603</v>
      </c>
    </row>
    <row r="36604" spans="30:32" x14ac:dyDescent="0.2">
      <c r="AD36604" s="11" t="s">
        <v>54456</v>
      </c>
      <c r="AE36604" s="10" t="s">
        <v>3391</v>
      </c>
      <c r="AF36604" s="10" t="s">
        <v>603</v>
      </c>
    </row>
    <row r="36605" spans="30:32" x14ac:dyDescent="0.2">
      <c r="AD36605" s="11" t="s">
        <v>54457</v>
      </c>
      <c r="AE36605" s="10" t="s">
        <v>3910</v>
      </c>
      <c r="AF36605" s="10" t="s">
        <v>603</v>
      </c>
    </row>
    <row r="36606" spans="30:32" x14ac:dyDescent="0.2">
      <c r="AD36606" s="11" t="s">
        <v>54458</v>
      </c>
      <c r="AE36606" s="10" t="s">
        <v>54459</v>
      </c>
      <c r="AF36606" s="10" t="s">
        <v>603</v>
      </c>
    </row>
    <row r="36607" spans="30:32" x14ac:dyDescent="0.2">
      <c r="AD36607" s="11" t="s">
        <v>54460</v>
      </c>
      <c r="AE36607" s="10" t="s">
        <v>54461</v>
      </c>
      <c r="AF36607" s="10" t="s">
        <v>603</v>
      </c>
    </row>
    <row r="36608" spans="30:32" x14ac:dyDescent="0.2">
      <c r="AD36608" s="11" t="s">
        <v>54462</v>
      </c>
      <c r="AE36608" s="10" t="s">
        <v>3912</v>
      </c>
      <c r="AF36608" s="10" t="s">
        <v>603</v>
      </c>
    </row>
    <row r="36609" spans="30:32" x14ac:dyDescent="0.2">
      <c r="AD36609" s="11" t="s">
        <v>54463</v>
      </c>
      <c r="AE36609" s="10" t="s">
        <v>37498</v>
      </c>
      <c r="AF36609" s="10" t="s">
        <v>603</v>
      </c>
    </row>
    <row r="36610" spans="30:32" x14ac:dyDescent="0.2">
      <c r="AD36610" s="11" t="s">
        <v>54464</v>
      </c>
      <c r="AE36610" s="10" t="s">
        <v>1432</v>
      </c>
      <c r="AF36610" s="10" t="s">
        <v>603</v>
      </c>
    </row>
    <row r="36611" spans="30:32" x14ac:dyDescent="0.2">
      <c r="AD36611" s="11" t="s">
        <v>54465</v>
      </c>
      <c r="AE36611" s="10" t="s">
        <v>54466</v>
      </c>
      <c r="AF36611" s="10" t="s">
        <v>603</v>
      </c>
    </row>
    <row r="36612" spans="30:32" x14ac:dyDescent="0.2">
      <c r="AD36612" s="11" t="s">
        <v>54467</v>
      </c>
      <c r="AE36612" s="10" t="s">
        <v>54468</v>
      </c>
      <c r="AF36612" s="10" t="s">
        <v>603</v>
      </c>
    </row>
    <row r="36613" spans="30:32" x14ac:dyDescent="0.2">
      <c r="AD36613" s="11" t="s">
        <v>54469</v>
      </c>
      <c r="AE36613" s="10" t="s">
        <v>37508</v>
      </c>
      <c r="AF36613" s="10" t="s">
        <v>603</v>
      </c>
    </row>
    <row r="36614" spans="30:32" x14ac:dyDescent="0.2">
      <c r="AD36614" s="11" t="s">
        <v>54470</v>
      </c>
      <c r="AE36614" s="10" t="s">
        <v>54471</v>
      </c>
      <c r="AF36614" s="10" t="s">
        <v>603</v>
      </c>
    </row>
    <row r="36615" spans="30:32" x14ac:dyDescent="0.2">
      <c r="AD36615" s="11" t="s">
        <v>54472</v>
      </c>
      <c r="AE36615" s="10" t="s">
        <v>54473</v>
      </c>
      <c r="AF36615" s="10" t="s">
        <v>603</v>
      </c>
    </row>
    <row r="36616" spans="30:32" x14ac:dyDescent="0.2">
      <c r="AD36616" s="11" t="s">
        <v>54474</v>
      </c>
      <c r="AE36616" s="10" t="s">
        <v>15634</v>
      </c>
      <c r="AF36616" s="10" t="s">
        <v>603</v>
      </c>
    </row>
    <row r="36617" spans="30:32" x14ac:dyDescent="0.2">
      <c r="AD36617" s="11" t="s">
        <v>54475</v>
      </c>
      <c r="AE36617" s="10" t="s">
        <v>2109</v>
      </c>
      <c r="AF36617" s="10" t="s">
        <v>603</v>
      </c>
    </row>
    <row r="36618" spans="30:32" x14ac:dyDescent="0.2">
      <c r="AD36618" s="11" t="s">
        <v>54476</v>
      </c>
      <c r="AE36618" s="10" t="s">
        <v>36265</v>
      </c>
      <c r="AF36618" s="10" t="s">
        <v>603</v>
      </c>
    </row>
    <row r="36619" spans="30:32" x14ac:dyDescent="0.2">
      <c r="AD36619" s="11" t="s">
        <v>54477</v>
      </c>
      <c r="AE36619" s="10" t="s">
        <v>54478</v>
      </c>
      <c r="AF36619" s="10" t="s">
        <v>603</v>
      </c>
    </row>
    <row r="36620" spans="30:32" x14ac:dyDescent="0.2">
      <c r="AD36620" s="11" t="s">
        <v>54479</v>
      </c>
      <c r="AE36620" s="10" t="s">
        <v>9146</v>
      </c>
      <c r="AF36620" s="10" t="s">
        <v>603</v>
      </c>
    </row>
    <row r="36621" spans="30:32" x14ac:dyDescent="0.2">
      <c r="AD36621" s="11" t="s">
        <v>54480</v>
      </c>
      <c r="AE36621" s="10" t="s">
        <v>54481</v>
      </c>
      <c r="AF36621" s="10" t="s">
        <v>603</v>
      </c>
    </row>
    <row r="36622" spans="30:32" x14ac:dyDescent="0.2">
      <c r="AD36622" s="11" t="s">
        <v>54482</v>
      </c>
      <c r="AE36622" s="10" t="s">
        <v>54483</v>
      </c>
      <c r="AF36622" s="10" t="s">
        <v>603</v>
      </c>
    </row>
    <row r="36623" spans="30:32" x14ac:dyDescent="0.2">
      <c r="AD36623" s="11" t="s">
        <v>54484</v>
      </c>
      <c r="AE36623" s="10" t="s">
        <v>2117</v>
      </c>
      <c r="AF36623" s="10" t="s">
        <v>603</v>
      </c>
    </row>
    <row r="36624" spans="30:32" x14ac:dyDescent="0.2">
      <c r="AD36624" s="11" t="s">
        <v>54485</v>
      </c>
      <c r="AE36624" s="10" t="s">
        <v>3253</v>
      </c>
      <c r="AF36624" s="10" t="s">
        <v>603</v>
      </c>
    </row>
    <row r="36625" spans="30:32" x14ac:dyDescent="0.2">
      <c r="AD36625" s="11" t="s">
        <v>54486</v>
      </c>
      <c r="AE36625" s="10" t="s">
        <v>2117</v>
      </c>
      <c r="AF36625" s="10" t="s">
        <v>603</v>
      </c>
    </row>
    <row r="36626" spans="30:32" x14ac:dyDescent="0.2">
      <c r="AD36626" s="11" t="s">
        <v>54487</v>
      </c>
      <c r="AE36626" s="10" t="s">
        <v>10067</v>
      </c>
      <c r="AF36626" s="10" t="s">
        <v>603</v>
      </c>
    </row>
    <row r="36627" spans="30:32" x14ac:dyDescent="0.2">
      <c r="AD36627" s="11" t="s">
        <v>54488</v>
      </c>
      <c r="AE36627" s="10" t="s">
        <v>15657</v>
      </c>
      <c r="AF36627" s="10" t="s">
        <v>603</v>
      </c>
    </row>
    <row r="36628" spans="30:32" x14ac:dyDescent="0.2">
      <c r="AD36628" s="11" t="s">
        <v>54489</v>
      </c>
      <c r="AE36628" s="10" t="s">
        <v>15657</v>
      </c>
      <c r="AF36628" s="10" t="s">
        <v>603</v>
      </c>
    </row>
    <row r="36629" spans="30:32" x14ac:dyDescent="0.2">
      <c r="AD36629" s="11" t="s">
        <v>54490</v>
      </c>
      <c r="AE36629" s="10" t="s">
        <v>15657</v>
      </c>
      <c r="AF36629" s="10" t="s">
        <v>603</v>
      </c>
    </row>
    <row r="36630" spans="30:32" x14ac:dyDescent="0.2">
      <c r="AD36630" s="11" t="s">
        <v>54491</v>
      </c>
      <c r="AE36630" s="10" t="s">
        <v>15657</v>
      </c>
      <c r="AF36630" s="10" t="s">
        <v>603</v>
      </c>
    </row>
    <row r="36631" spans="30:32" x14ac:dyDescent="0.2">
      <c r="AD36631" s="11" t="s">
        <v>54492</v>
      </c>
      <c r="AE36631" s="10" t="s">
        <v>15657</v>
      </c>
      <c r="AF36631" s="10" t="s">
        <v>603</v>
      </c>
    </row>
    <row r="36632" spans="30:32" x14ac:dyDescent="0.2">
      <c r="AD36632" s="11" t="s">
        <v>54493</v>
      </c>
      <c r="AE36632" s="10" t="s">
        <v>15657</v>
      </c>
      <c r="AF36632" s="10" t="s">
        <v>603</v>
      </c>
    </row>
    <row r="36633" spans="30:32" x14ac:dyDescent="0.2">
      <c r="AD36633" s="11" t="s">
        <v>54494</v>
      </c>
      <c r="AE36633" s="10" t="s">
        <v>54495</v>
      </c>
      <c r="AF36633" s="10" t="s">
        <v>603</v>
      </c>
    </row>
    <row r="36634" spans="30:32" x14ac:dyDescent="0.2">
      <c r="AD36634" s="11" t="s">
        <v>54496</v>
      </c>
      <c r="AE36634" s="10" t="s">
        <v>20778</v>
      </c>
      <c r="AF36634" s="10" t="s">
        <v>603</v>
      </c>
    </row>
    <row r="36635" spans="30:32" x14ac:dyDescent="0.2">
      <c r="AD36635" s="11" t="s">
        <v>54497</v>
      </c>
      <c r="AE36635" s="10" t="s">
        <v>30815</v>
      </c>
      <c r="AF36635" s="10" t="s">
        <v>603</v>
      </c>
    </row>
    <row r="36636" spans="30:32" x14ac:dyDescent="0.2">
      <c r="AD36636" s="11" t="s">
        <v>54498</v>
      </c>
      <c r="AE36636" s="10" t="s">
        <v>54499</v>
      </c>
      <c r="AF36636" s="10" t="s">
        <v>603</v>
      </c>
    </row>
    <row r="36637" spans="30:32" x14ac:dyDescent="0.2">
      <c r="AD36637" s="11" t="s">
        <v>54500</v>
      </c>
      <c r="AE36637" s="10" t="s">
        <v>54501</v>
      </c>
      <c r="AF36637" s="10" t="s">
        <v>603</v>
      </c>
    </row>
    <row r="36638" spans="30:32" x14ac:dyDescent="0.2">
      <c r="AD36638" s="11" t="s">
        <v>54502</v>
      </c>
      <c r="AE36638" s="10" t="s">
        <v>28068</v>
      </c>
      <c r="AF36638" s="10" t="s">
        <v>603</v>
      </c>
    </row>
    <row r="36639" spans="30:32" x14ac:dyDescent="0.2">
      <c r="AD36639" s="11" t="s">
        <v>54503</v>
      </c>
      <c r="AE36639" s="10" t="s">
        <v>54504</v>
      </c>
      <c r="AF36639" s="10" t="s">
        <v>603</v>
      </c>
    </row>
    <row r="36640" spans="30:32" x14ac:dyDescent="0.2">
      <c r="AD36640" s="11" t="s">
        <v>54505</v>
      </c>
      <c r="AE36640" s="10" t="s">
        <v>20799</v>
      </c>
      <c r="AF36640" s="10" t="s">
        <v>603</v>
      </c>
    </row>
    <row r="36641" spans="30:32" x14ac:dyDescent="0.2">
      <c r="AD36641" s="11" t="s">
        <v>54506</v>
      </c>
      <c r="AE36641" s="10" t="s">
        <v>54507</v>
      </c>
      <c r="AF36641" s="10" t="s">
        <v>603</v>
      </c>
    </row>
    <row r="36642" spans="30:32" x14ac:dyDescent="0.2">
      <c r="AD36642" s="11" t="s">
        <v>54508</v>
      </c>
      <c r="AE36642" s="10" t="s">
        <v>54509</v>
      </c>
      <c r="AF36642" s="10" t="s">
        <v>603</v>
      </c>
    </row>
    <row r="36643" spans="30:32" x14ac:dyDescent="0.2">
      <c r="AD36643" s="11" t="s">
        <v>54510</v>
      </c>
      <c r="AE36643" s="10" t="s">
        <v>54511</v>
      </c>
      <c r="AF36643" s="10" t="s">
        <v>603</v>
      </c>
    </row>
    <row r="36644" spans="30:32" x14ac:dyDescent="0.2">
      <c r="AD36644" s="11" t="s">
        <v>54512</v>
      </c>
      <c r="AE36644" s="10" t="s">
        <v>10100</v>
      </c>
      <c r="AF36644" s="10" t="s">
        <v>603</v>
      </c>
    </row>
    <row r="36645" spans="30:32" x14ac:dyDescent="0.2">
      <c r="AD36645" s="11" t="s">
        <v>54513</v>
      </c>
      <c r="AE36645" s="10" t="s">
        <v>22149</v>
      </c>
      <c r="AF36645" s="10" t="s">
        <v>603</v>
      </c>
    </row>
    <row r="36646" spans="30:32" x14ac:dyDescent="0.2">
      <c r="AD36646" s="11" t="s">
        <v>54514</v>
      </c>
      <c r="AE36646" s="10" t="s">
        <v>54515</v>
      </c>
      <c r="AF36646" s="10" t="s">
        <v>603</v>
      </c>
    </row>
    <row r="36647" spans="30:32" x14ac:dyDescent="0.2">
      <c r="AD36647" s="11" t="s">
        <v>54516</v>
      </c>
      <c r="AE36647" s="10" t="s">
        <v>54517</v>
      </c>
      <c r="AF36647" s="10" t="s">
        <v>603</v>
      </c>
    </row>
    <row r="36648" spans="30:32" x14ac:dyDescent="0.2">
      <c r="AD36648" s="11" t="s">
        <v>54518</v>
      </c>
      <c r="AE36648" s="10" t="s">
        <v>54519</v>
      </c>
      <c r="AF36648" s="10" t="s">
        <v>603</v>
      </c>
    </row>
    <row r="36649" spans="30:32" x14ac:dyDescent="0.2">
      <c r="AD36649" s="11" t="s">
        <v>54520</v>
      </c>
      <c r="AE36649" s="10" t="s">
        <v>54521</v>
      </c>
      <c r="AF36649" s="10" t="s">
        <v>603</v>
      </c>
    </row>
    <row r="36650" spans="30:32" x14ac:dyDescent="0.2">
      <c r="AD36650" s="11" t="s">
        <v>54522</v>
      </c>
      <c r="AE36650" s="10" t="s">
        <v>54523</v>
      </c>
      <c r="AF36650" s="10" t="s">
        <v>603</v>
      </c>
    </row>
    <row r="36651" spans="30:32" x14ac:dyDescent="0.2">
      <c r="AD36651" s="11" t="s">
        <v>54524</v>
      </c>
      <c r="AE36651" s="10" t="s">
        <v>1637</v>
      </c>
      <c r="AF36651" s="10" t="s">
        <v>603</v>
      </c>
    </row>
    <row r="36652" spans="30:32" x14ac:dyDescent="0.2">
      <c r="AD36652" s="11" t="s">
        <v>54525</v>
      </c>
      <c r="AE36652" s="10" t="s">
        <v>54526</v>
      </c>
      <c r="AF36652" s="10" t="s">
        <v>603</v>
      </c>
    </row>
    <row r="36653" spans="30:32" x14ac:dyDescent="0.2">
      <c r="AD36653" s="11" t="s">
        <v>54527</v>
      </c>
      <c r="AE36653" s="10" t="s">
        <v>54526</v>
      </c>
      <c r="AF36653" s="10" t="s">
        <v>603</v>
      </c>
    </row>
    <row r="36654" spans="30:32" x14ac:dyDescent="0.2">
      <c r="AD36654" s="11" t="s">
        <v>54528</v>
      </c>
      <c r="AE36654" s="10" t="s">
        <v>54526</v>
      </c>
      <c r="AF36654" s="10" t="s">
        <v>603</v>
      </c>
    </row>
    <row r="36655" spans="30:32" x14ac:dyDescent="0.2">
      <c r="AD36655" s="11" t="s">
        <v>54529</v>
      </c>
      <c r="AE36655" s="10" t="s">
        <v>54526</v>
      </c>
      <c r="AF36655" s="10" t="s">
        <v>603</v>
      </c>
    </row>
    <row r="36656" spans="30:32" x14ac:dyDescent="0.2">
      <c r="AD36656" s="11" t="s">
        <v>54530</v>
      </c>
      <c r="AE36656" s="10" t="s">
        <v>54526</v>
      </c>
      <c r="AF36656" s="10" t="s">
        <v>603</v>
      </c>
    </row>
    <row r="36657" spans="30:32" x14ac:dyDescent="0.2">
      <c r="AD36657" s="11" t="s">
        <v>54531</v>
      </c>
      <c r="AE36657" s="10" t="s">
        <v>54526</v>
      </c>
      <c r="AF36657" s="10" t="s">
        <v>603</v>
      </c>
    </row>
    <row r="36658" spans="30:32" x14ac:dyDescent="0.2">
      <c r="AD36658" s="11" t="s">
        <v>54532</v>
      </c>
      <c r="AE36658" s="10" t="s">
        <v>54526</v>
      </c>
      <c r="AF36658" s="10" t="s">
        <v>603</v>
      </c>
    </row>
    <row r="36659" spans="30:32" x14ac:dyDescent="0.2">
      <c r="AD36659" s="11" t="s">
        <v>54533</v>
      </c>
      <c r="AE36659" s="10" t="s">
        <v>54534</v>
      </c>
      <c r="AF36659" s="10" t="s">
        <v>603</v>
      </c>
    </row>
    <row r="36660" spans="30:32" x14ac:dyDescent="0.2">
      <c r="AD36660" s="11" t="s">
        <v>54535</v>
      </c>
      <c r="AE36660" s="10" t="s">
        <v>17056</v>
      </c>
      <c r="AF36660" s="10" t="s">
        <v>603</v>
      </c>
    </row>
    <row r="36661" spans="30:32" x14ac:dyDescent="0.2">
      <c r="AD36661" s="11" t="s">
        <v>54536</v>
      </c>
      <c r="AE36661" s="10" t="s">
        <v>20836</v>
      </c>
      <c r="AF36661" s="10" t="s">
        <v>603</v>
      </c>
    </row>
    <row r="36662" spans="30:32" x14ac:dyDescent="0.2">
      <c r="AD36662" s="11" t="s">
        <v>54537</v>
      </c>
      <c r="AE36662" s="10" t="s">
        <v>10141</v>
      </c>
      <c r="AF36662" s="10" t="s">
        <v>603</v>
      </c>
    </row>
    <row r="36663" spans="30:32" x14ac:dyDescent="0.2">
      <c r="AD36663" s="11" t="s">
        <v>54538</v>
      </c>
      <c r="AE36663" s="10" t="s">
        <v>25689</v>
      </c>
      <c r="AF36663" s="10" t="s">
        <v>603</v>
      </c>
    </row>
    <row r="36664" spans="30:32" x14ac:dyDescent="0.2">
      <c r="AD36664" s="11" t="s">
        <v>54539</v>
      </c>
      <c r="AE36664" s="10" t="s">
        <v>25689</v>
      </c>
      <c r="AF36664" s="10" t="s">
        <v>603</v>
      </c>
    </row>
    <row r="36665" spans="30:32" x14ac:dyDescent="0.2">
      <c r="AD36665" s="11" t="s">
        <v>54540</v>
      </c>
      <c r="AE36665" s="10" t="s">
        <v>3228</v>
      </c>
      <c r="AF36665" s="10" t="s">
        <v>603</v>
      </c>
    </row>
    <row r="36666" spans="30:32" x14ac:dyDescent="0.2">
      <c r="AD36666" s="11" t="s">
        <v>54541</v>
      </c>
      <c r="AE36666" s="10" t="s">
        <v>19667</v>
      </c>
      <c r="AF36666" s="10" t="s">
        <v>603</v>
      </c>
    </row>
    <row r="36667" spans="30:32" x14ac:dyDescent="0.2">
      <c r="AD36667" s="11" t="s">
        <v>54542</v>
      </c>
      <c r="AE36667" s="10" t="s">
        <v>5808</v>
      </c>
      <c r="AF36667" s="10" t="s">
        <v>603</v>
      </c>
    </row>
    <row r="36668" spans="30:32" x14ac:dyDescent="0.2">
      <c r="AD36668" s="11" t="s">
        <v>54543</v>
      </c>
      <c r="AE36668" s="10" t="s">
        <v>7299</v>
      </c>
      <c r="AF36668" s="10" t="s">
        <v>603</v>
      </c>
    </row>
    <row r="36669" spans="30:32" x14ac:dyDescent="0.2">
      <c r="AD36669" s="11" t="s">
        <v>54544</v>
      </c>
      <c r="AE36669" s="10" t="s">
        <v>20853</v>
      </c>
      <c r="AF36669" s="10" t="s">
        <v>603</v>
      </c>
    </row>
    <row r="36670" spans="30:32" x14ac:dyDescent="0.2">
      <c r="AD36670" s="11" t="s">
        <v>54545</v>
      </c>
      <c r="AE36670" s="10" t="s">
        <v>54546</v>
      </c>
      <c r="AF36670" s="10" t="s">
        <v>603</v>
      </c>
    </row>
    <row r="36671" spans="30:32" x14ac:dyDescent="0.2">
      <c r="AD36671" s="11" t="s">
        <v>54547</v>
      </c>
      <c r="AE36671" s="10" t="s">
        <v>54548</v>
      </c>
      <c r="AF36671" s="10" t="s">
        <v>603</v>
      </c>
    </row>
    <row r="36672" spans="30:32" x14ac:dyDescent="0.2">
      <c r="AD36672" s="11" t="s">
        <v>54549</v>
      </c>
      <c r="AE36672" s="10" t="s">
        <v>54550</v>
      </c>
      <c r="AF36672" s="10" t="s">
        <v>603</v>
      </c>
    </row>
    <row r="36673" spans="30:32" x14ac:dyDescent="0.2">
      <c r="AD36673" s="11" t="s">
        <v>54551</v>
      </c>
      <c r="AE36673" s="10" t="s">
        <v>54552</v>
      </c>
      <c r="AF36673" s="10" t="s">
        <v>603</v>
      </c>
    </row>
    <row r="36674" spans="30:32" x14ac:dyDescent="0.2">
      <c r="AD36674" s="11" t="s">
        <v>54553</v>
      </c>
      <c r="AE36674" s="10" t="s">
        <v>54554</v>
      </c>
      <c r="AF36674" s="10" t="s">
        <v>603</v>
      </c>
    </row>
    <row r="36675" spans="30:32" x14ac:dyDescent="0.2">
      <c r="AD36675" s="11" t="s">
        <v>54555</v>
      </c>
      <c r="AE36675" s="10" t="s">
        <v>54556</v>
      </c>
      <c r="AF36675" s="10" t="s">
        <v>603</v>
      </c>
    </row>
    <row r="36676" spans="30:32" x14ac:dyDescent="0.2">
      <c r="AD36676" s="11" t="s">
        <v>54557</v>
      </c>
      <c r="AE36676" s="10" t="s">
        <v>54558</v>
      </c>
      <c r="AF36676" s="10" t="s">
        <v>603</v>
      </c>
    </row>
    <row r="36677" spans="30:32" x14ac:dyDescent="0.2">
      <c r="AD36677" s="11" t="s">
        <v>54559</v>
      </c>
      <c r="AE36677" s="10" t="s">
        <v>47054</v>
      </c>
      <c r="AF36677" s="10" t="s">
        <v>603</v>
      </c>
    </row>
    <row r="36678" spans="30:32" x14ac:dyDescent="0.2">
      <c r="AD36678" s="11" t="s">
        <v>54560</v>
      </c>
      <c r="AE36678" s="10" t="s">
        <v>2957</v>
      </c>
      <c r="AF36678" s="10" t="s">
        <v>603</v>
      </c>
    </row>
    <row r="36679" spans="30:32" x14ac:dyDescent="0.2">
      <c r="AD36679" s="11" t="s">
        <v>54561</v>
      </c>
      <c r="AE36679" s="10" t="s">
        <v>41483</v>
      </c>
      <c r="AF36679" s="10" t="s">
        <v>603</v>
      </c>
    </row>
    <row r="36680" spans="30:32" x14ac:dyDescent="0.2">
      <c r="AD36680" s="11" t="s">
        <v>54562</v>
      </c>
      <c r="AE36680" s="10" t="s">
        <v>16578</v>
      </c>
      <c r="AF36680" s="10" t="s">
        <v>603</v>
      </c>
    </row>
    <row r="36681" spans="30:32" x14ac:dyDescent="0.2">
      <c r="AD36681" s="11" t="s">
        <v>54563</v>
      </c>
      <c r="AE36681" s="10" t="s">
        <v>13616</v>
      </c>
      <c r="AF36681" s="10" t="s">
        <v>603</v>
      </c>
    </row>
    <row r="36682" spans="30:32" x14ac:dyDescent="0.2">
      <c r="AD36682" s="11" t="s">
        <v>54564</v>
      </c>
      <c r="AE36682" s="10" t="s">
        <v>54565</v>
      </c>
      <c r="AF36682" s="10" t="s">
        <v>603</v>
      </c>
    </row>
    <row r="36683" spans="30:32" x14ac:dyDescent="0.2">
      <c r="AD36683" s="11" t="s">
        <v>54566</v>
      </c>
      <c r="AE36683" s="10" t="s">
        <v>2196</v>
      </c>
      <c r="AF36683" s="10" t="s">
        <v>603</v>
      </c>
    </row>
    <row r="36684" spans="30:32" x14ac:dyDescent="0.2">
      <c r="AD36684" s="11" t="s">
        <v>54567</v>
      </c>
      <c r="AE36684" s="10" t="s">
        <v>24535</v>
      </c>
      <c r="AF36684" s="10" t="s">
        <v>603</v>
      </c>
    </row>
    <row r="36685" spans="30:32" x14ac:dyDescent="0.2">
      <c r="AD36685" s="11" t="s">
        <v>54568</v>
      </c>
      <c r="AE36685" s="10" t="s">
        <v>54569</v>
      </c>
      <c r="AF36685" s="10" t="s">
        <v>603</v>
      </c>
    </row>
    <row r="36686" spans="30:32" x14ac:dyDescent="0.2">
      <c r="AD36686" s="11" t="s">
        <v>54570</v>
      </c>
      <c r="AE36686" s="10" t="s">
        <v>54571</v>
      </c>
      <c r="AF36686" s="10" t="s">
        <v>603</v>
      </c>
    </row>
    <row r="36687" spans="30:32" x14ac:dyDescent="0.2">
      <c r="AD36687" s="11" t="s">
        <v>54572</v>
      </c>
      <c r="AE36687" s="10" t="s">
        <v>19701</v>
      </c>
      <c r="AF36687" s="10" t="s">
        <v>603</v>
      </c>
    </row>
    <row r="36688" spans="30:32" x14ac:dyDescent="0.2">
      <c r="AD36688" s="11" t="s">
        <v>54573</v>
      </c>
      <c r="AE36688" s="10" t="s">
        <v>46367</v>
      </c>
      <c r="AF36688" s="10" t="s">
        <v>603</v>
      </c>
    </row>
    <row r="36689" spans="30:32" x14ac:dyDescent="0.2">
      <c r="AD36689" s="11" t="s">
        <v>54574</v>
      </c>
      <c r="AE36689" s="10" t="s">
        <v>54575</v>
      </c>
      <c r="AF36689" s="10" t="s">
        <v>603</v>
      </c>
    </row>
    <row r="36690" spans="30:32" x14ac:dyDescent="0.2">
      <c r="AD36690" s="11" t="s">
        <v>54576</v>
      </c>
      <c r="AE36690" s="10" t="s">
        <v>54577</v>
      </c>
      <c r="AF36690" s="10" t="s">
        <v>603</v>
      </c>
    </row>
    <row r="36691" spans="30:32" x14ac:dyDescent="0.2">
      <c r="AD36691" s="11" t="s">
        <v>54578</v>
      </c>
      <c r="AE36691" s="10" t="s">
        <v>9214</v>
      </c>
      <c r="AF36691" s="10" t="s">
        <v>603</v>
      </c>
    </row>
    <row r="36692" spans="30:32" x14ac:dyDescent="0.2">
      <c r="AD36692" s="11" t="s">
        <v>54579</v>
      </c>
      <c r="AE36692" s="10" t="s">
        <v>18481</v>
      </c>
      <c r="AF36692" s="10" t="s">
        <v>603</v>
      </c>
    </row>
    <row r="36693" spans="30:32" x14ac:dyDescent="0.2">
      <c r="AD36693" s="11" t="s">
        <v>54580</v>
      </c>
      <c r="AE36693" s="10" t="s">
        <v>10230</v>
      </c>
      <c r="AF36693" s="10" t="s">
        <v>603</v>
      </c>
    </row>
    <row r="36694" spans="30:32" x14ac:dyDescent="0.2">
      <c r="AD36694" s="11" t="s">
        <v>54581</v>
      </c>
      <c r="AE36694" s="10" t="s">
        <v>54582</v>
      </c>
      <c r="AF36694" s="10" t="s">
        <v>603</v>
      </c>
    </row>
    <row r="36695" spans="30:32" x14ac:dyDescent="0.2">
      <c r="AD36695" s="11" t="s">
        <v>54583</v>
      </c>
      <c r="AE36695" s="10" t="s">
        <v>18484</v>
      </c>
      <c r="AF36695" s="10" t="s">
        <v>603</v>
      </c>
    </row>
    <row r="36696" spans="30:32" x14ac:dyDescent="0.2">
      <c r="AD36696" s="11" t="s">
        <v>54584</v>
      </c>
      <c r="AE36696" s="10" t="s">
        <v>42464</v>
      </c>
      <c r="AF36696" s="10" t="s">
        <v>603</v>
      </c>
    </row>
    <row r="36697" spans="30:32" x14ac:dyDescent="0.2">
      <c r="AD36697" s="11" t="s">
        <v>54585</v>
      </c>
      <c r="AE36697" s="10" t="s">
        <v>54586</v>
      </c>
      <c r="AF36697" s="10" t="s">
        <v>603</v>
      </c>
    </row>
    <row r="36698" spans="30:32" x14ac:dyDescent="0.2">
      <c r="AD36698" s="11" t="s">
        <v>54587</v>
      </c>
      <c r="AE36698" s="10" t="s">
        <v>23940</v>
      </c>
      <c r="AF36698" s="10" t="s">
        <v>603</v>
      </c>
    </row>
    <row r="36699" spans="30:32" x14ac:dyDescent="0.2">
      <c r="AD36699" s="11" t="s">
        <v>54588</v>
      </c>
      <c r="AE36699" s="10" t="s">
        <v>18496</v>
      </c>
      <c r="AF36699" s="10" t="s">
        <v>603</v>
      </c>
    </row>
    <row r="36700" spans="30:32" x14ac:dyDescent="0.2">
      <c r="AD36700" s="11" t="s">
        <v>54589</v>
      </c>
      <c r="AE36700" s="10" t="s">
        <v>54590</v>
      </c>
      <c r="AF36700" s="10" t="s">
        <v>603</v>
      </c>
    </row>
    <row r="36701" spans="30:32" x14ac:dyDescent="0.2">
      <c r="AD36701" s="11" t="s">
        <v>54591</v>
      </c>
      <c r="AE36701" s="10" t="s">
        <v>1676</v>
      </c>
      <c r="AF36701" s="10" t="s">
        <v>603</v>
      </c>
    </row>
    <row r="36702" spans="30:32" x14ac:dyDescent="0.2">
      <c r="AD36702" s="11" t="s">
        <v>54592</v>
      </c>
      <c r="AE36702" s="10" t="s">
        <v>13042</v>
      </c>
      <c r="AF36702" s="10" t="s">
        <v>603</v>
      </c>
    </row>
    <row r="36703" spans="30:32" x14ac:dyDescent="0.2">
      <c r="AD36703" s="11" t="s">
        <v>54593</v>
      </c>
      <c r="AE36703" s="10" t="s">
        <v>11783</v>
      </c>
      <c r="AF36703" s="10" t="s">
        <v>603</v>
      </c>
    </row>
    <row r="36704" spans="30:32" x14ac:dyDescent="0.2">
      <c r="AD36704" s="11" t="s">
        <v>54594</v>
      </c>
      <c r="AE36704" s="10" t="s">
        <v>54595</v>
      </c>
      <c r="AF36704" s="10" t="s">
        <v>603</v>
      </c>
    </row>
    <row r="36705" spans="30:32" x14ac:dyDescent="0.2">
      <c r="AD36705" s="11" t="s">
        <v>54596</v>
      </c>
      <c r="AE36705" s="10" t="s">
        <v>54597</v>
      </c>
      <c r="AF36705" s="10" t="s">
        <v>603</v>
      </c>
    </row>
    <row r="36706" spans="30:32" x14ac:dyDescent="0.2">
      <c r="AD36706" s="11" t="s">
        <v>54598</v>
      </c>
      <c r="AE36706" s="10" t="s">
        <v>54599</v>
      </c>
      <c r="AF36706" s="10" t="s">
        <v>603</v>
      </c>
    </row>
    <row r="36707" spans="30:32" x14ac:dyDescent="0.2">
      <c r="AD36707" s="11" t="s">
        <v>54600</v>
      </c>
      <c r="AE36707" s="10" t="s">
        <v>54601</v>
      </c>
      <c r="AF36707" s="10" t="s">
        <v>603</v>
      </c>
    </row>
    <row r="36708" spans="30:32" x14ac:dyDescent="0.2">
      <c r="AD36708" s="11" t="s">
        <v>54602</v>
      </c>
      <c r="AE36708" s="10" t="s">
        <v>1712</v>
      </c>
      <c r="AF36708" s="10" t="s">
        <v>603</v>
      </c>
    </row>
    <row r="36709" spans="30:32" x14ac:dyDescent="0.2">
      <c r="AD36709" s="11" t="s">
        <v>54603</v>
      </c>
      <c r="AE36709" s="10" t="s">
        <v>5840</v>
      </c>
      <c r="AF36709" s="10" t="s">
        <v>603</v>
      </c>
    </row>
    <row r="36710" spans="30:32" x14ac:dyDescent="0.2">
      <c r="AD36710" s="11" t="s">
        <v>54604</v>
      </c>
      <c r="AE36710" s="10" t="s">
        <v>10282</v>
      </c>
      <c r="AF36710" s="10" t="s">
        <v>603</v>
      </c>
    </row>
    <row r="36711" spans="30:32" x14ac:dyDescent="0.2">
      <c r="AD36711" s="11" t="s">
        <v>54605</v>
      </c>
      <c r="AE36711" s="10" t="s">
        <v>54606</v>
      </c>
      <c r="AF36711" s="10" t="s">
        <v>603</v>
      </c>
    </row>
    <row r="36712" spans="30:32" x14ac:dyDescent="0.2">
      <c r="AD36712" s="11" t="s">
        <v>54607</v>
      </c>
      <c r="AE36712" s="10" t="s">
        <v>10286</v>
      </c>
      <c r="AF36712" s="10" t="s">
        <v>603</v>
      </c>
    </row>
    <row r="36713" spans="30:32" x14ac:dyDescent="0.2">
      <c r="AD36713" s="11" t="s">
        <v>54608</v>
      </c>
      <c r="AE36713" s="10" t="s">
        <v>54609</v>
      </c>
      <c r="AF36713" s="10" t="s">
        <v>603</v>
      </c>
    </row>
    <row r="36714" spans="30:32" x14ac:dyDescent="0.2">
      <c r="AD36714" s="11" t="s">
        <v>54610</v>
      </c>
      <c r="AE36714" s="10" t="s">
        <v>54611</v>
      </c>
      <c r="AF36714" s="10" t="s">
        <v>603</v>
      </c>
    </row>
    <row r="36715" spans="30:32" x14ac:dyDescent="0.2">
      <c r="AD36715" s="11" t="s">
        <v>54612</v>
      </c>
      <c r="AE36715" s="10" t="s">
        <v>54613</v>
      </c>
      <c r="AF36715" s="10" t="s">
        <v>603</v>
      </c>
    </row>
    <row r="36716" spans="30:32" x14ac:dyDescent="0.2">
      <c r="AD36716" s="11" t="s">
        <v>54614</v>
      </c>
      <c r="AE36716" s="10" t="s">
        <v>32276</v>
      </c>
      <c r="AF36716" s="10" t="s">
        <v>603</v>
      </c>
    </row>
    <row r="36717" spans="30:32" x14ac:dyDescent="0.2">
      <c r="AD36717" s="11" t="s">
        <v>54615</v>
      </c>
      <c r="AE36717" s="10" t="s">
        <v>26221</v>
      </c>
      <c r="AF36717" s="10" t="s">
        <v>603</v>
      </c>
    </row>
    <row r="36718" spans="30:32" x14ac:dyDescent="0.2">
      <c r="AD36718" s="11" t="s">
        <v>54616</v>
      </c>
      <c r="AE36718" s="10" t="s">
        <v>54617</v>
      </c>
      <c r="AF36718" s="10" t="s">
        <v>603</v>
      </c>
    </row>
    <row r="36719" spans="30:32" x14ac:dyDescent="0.2">
      <c r="AD36719" s="11" t="s">
        <v>54618</v>
      </c>
      <c r="AE36719" s="10" t="s">
        <v>54619</v>
      </c>
      <c r="AF36719" s="10" t="s">
        <v>603</v>
      </c>
    </row>
    <row r="36720" spans="30:32" x14ac:dyDescent="0.2">
      <c r="AD36720" s="11" t="s">
        <v>54620</v>
      </c>
      <c r="AE36720" s="10" t="s">
        <v>2233</v>
      </c>
      <c r="AF36720" s="10" t="s">
        <v>603</v>
      </c>
    </row>
    <row r="36721" spans="30:32" x14ac:dyDescent="0.2">
      <c r="AD36721" s="11" t="s">
        <v>54621</v>
      </c>
      <c r="AE36721" s="10" t="s">
        <v>1683</v>
      </c>
      <c r="AF36721" s="10" t="s">
        <v>603</v>
      </c>
    </row>
    <row r="36722" spans="30:32" x14ac:dyDescent="0.2">
      <c r="AD36722" s="11" t="s">
        <v>54622</v>
      </c>
      <c r="AE36722" s="10" t="s">
        <v>54623</v>
      </c>
      <c r="AF36722" s="10" t="s">
        <v>603</v>
      </c>
    </row>
    <row r="36723" spans="30:32" x14ac:dyDescent="0.2">
      <c r="AD36723" s="11" t="s">
        <v>54624</v>
      </c>
      <c r="AE36723" s="10" t="s">
        <v>54625</v>
      </c>
      <c r="AF36723" s="10" t="s">
        <v>603</v>
      </c>
    </row>
    <row r="36724" spans="30:32" x14ac:dyDescent="0.2">
      <c r="AD36724" s="11" t="s">
        <v>54626</v>
      </c>
      <c r="AE36724" s="10" t="s">
        <v>54627</v>
      </c>
      <c r="AF36724" s="10" t="s">
        <v>603</v>
      </c>
    </row>
    <row r="36725" spans="30:32" x14ac:dyDescent="0.2">
      <c r="AD36725" s="11" t="s">
        <v>54628</v>
      </c>
      <c r="AE36725" s="10" t="s">
        <v>16572</v>
      </c>
      <c r="AF36725" s="10" t="s">
        <v>603</v>
      </c>
    </row>
    <row r="36726" spans="30:32" x14ac:dyDescent="0.2">
      <c r="AD36726" s="11" t="s">
        <v>54629</v>
      </c>
      <c r="AE36726" s="10" t="s">
        <v>54630</v>
      </c>
      <c r="AF36726" s="10" t="s">
        <v>603</v>
      </c>
    </row>
    <row r="36727" spans="30:32" x14ac:dyDescent="0.2">
      <c r="AD36727" s="11" t="s">
        <v>54631</v>
      </c>
      <c r="AE36727" s="10" t="s">
        <v>3005</v>
      </c>
      <c r="AF36727" s="10" t="s">
        <v>603</v>
      </c>
    </row>
    <row r="36728" spans="30:32" x14ac:dyDescent="0.2">
      <c r="AD36728" s="11" t="s">
        <v>54632</v>
      </c>
      <c r="AE36728" s="10" t="s">
        <v>17205</v>
      </c>
      <c r="AF36728" s="10" t="s">
        <v>603</v>
      </c>
    </row>
    <row r="36729" spans="30:32" x14ac:dyDescent="0.2">
      <c r="AD36729" s="11" t="s">
        <v>54633</v>
      </c>
      <c r="AE36729" s="10" t="s">
        <v>37681</v>
      </c>
      <c r="AF36729" s="10" t="s">
        <v>603</v>
      </c>
    </row>
    <row r="36730" spans="30:32" x14ac:dyDescent="0.2">
      <c r="AD36730" s="11" t="s">
        <v>54634</v>
      </c>
      <c r="AE36730" s="10" t="s">
        <v>2243</v>
      </c>
      <c r="AF36730" s="10" t="s">
        <v>603</v>
      </c>
    </row>
    <row r="36731" spans="30:32" x14ac:dyDescent="0.2">
      <c r="AD36731" s="11" t="s">
        <v>54635</v>
      </c>
      <c r="AE36731" s="10" t="s">
        <v>54636</v>
      </c>
      <c r="AF36731" s="10" t="s">
        <v>603</v>
      </c>
    </row>
    <row r="36732" spans="30:32" x14ac:dyDescent="0.2">
      <c r="AD36732" s="11" t="s">
        <v>54637</v>
      </c>
      <c r="AE36732" s="10" t="s">
        <v>54638</v>
      </c>
      <c r="AF36732" s="10" t="s">
        <v>603</v>
      </c>
    </row>
    <row r="36733" spans="30:32" x14ac:dyDescent="0.2">
      <c r="AD36733" s="11" t="s">
        <v>54639</v>
      </c>
      <c r="AE36733" s="10" t="s">
        <v>5119</v>
      </c>
      <c r="AF36733" s="10" t="s">
        <v>603</v>
      </c>
    </row>
    <row r="36734" spans="30:32" x14ac:dyDescent="0.2">
      <c r="AD36734" s="11" t="s">
        <v>54640</v>
      </c>
      <c r="AE36734" s="10" t="s">
        <v>22287</v>
      </c>
      <c r="AF36734" s="10" t="s">
        <v>603</v>
      </c>
    </row>
    <row r="36735" spans="30:32" x14ac:dyDescent="0.2">
      <c r="AD36735" s="11" t="s">
        <v>54641</v>
      </c>
      <c r="AE36735" s="10" t="s">
        <v>1693</v>
      </c>
      <c r="AF36735" s="10" t="s">
        <v>603</v>
      </c>
    </row>
    <row r="36736" spans="30:32" x14ac:dyDescent="0.2">
      <c r="AD36736" s="11" t="s">
        <v>54642</v>
      </c>
      <c r="AE36736" s="10" t="s">
        <v>7439</v>
      </c>
      <c r="AF36736" s="10" t="s">
        <v>603</v>
      </c>
    </row>
    <row r="36737" spans="30:32" x14ac:dyDescent="0.2">
      <c r="AD36737" s="11" t="s">
        <v>54643</v>
      </c>
      <c r="AE36737" s="10" t="s">
        <v>17224</v>
      </c>
      <c r="AF36737" s="10" t="s">
        <v>603</v>
      </c>
    </row>
    <row r="36738" spans="30:32" x14ac:dyDescent="0.2">
      <c r="AD36738" s="11" t="s">
        <v>54644</v>
      </c>
      <c r="AE36738" s="10" t="s">
        <v>11861</v>
      </c>
      <c r="AF36738" s="10" t="s">
        <v>603</v>
      </c>
    </row>
    <row r="36739" spans="30:32" x14ac:dyDescent="0.2">
      <c r="AD36739" s="11" t="s">
        <v>54645</v>
      </c>
      <c r="AE36739" s="10" t="s">
        <v>54646</v>
      </c>
      <c r="AF36739" s="10" t="s">
        <v>603</v>
      </c>
    </row>
    <row r="36740" spans="30:32" x14ac:dyDescent="0.2">
      <c r="AD36740" s="11" t="s">
        <v>54647</v>
      </c>
      <c r="AE36740" s="10" t="s">
        <v>3505</v>
      </c>
      <c r="AF36740" s="10" t="s">
        <v>603</v>
      </c>
    </row>
    <row r="36741" spans="30:32" x14ac:dyDescent="0.2">
      <c r="AD36741" s="11" t="s">
        <v>54648</v>
      </c>
      <c r="AE36741" s="10" t="s">
        <v>54649</v>
      </c>
      <c r="AF36741" s="10" t="s">
        <v>603</v>
      </c>
    </row>
    <row r="36742" spans="30:32" x14ac:dyDescent="0.2">
      <c r="AD36742" s="11" t="s">
        <v>54650</v>
      </c>
      <c r="AE36742" s="10" t="s">
        <v>54651</v>
      </c>
      <c r="AF36742" s="10" t="s">
        <v>603</v>
      </c>
    </row>
    <row r="36743" spans="30:32" x14ac:dyDescent="0.2">
      <c r="AD36743" s="11" t="s">
        <v>54652</v>
      </c>
      <c r="AE36743" s="10" t="s">
        <v>24646</v>
      </c>
      <c r="AF36743" s="10" t="s">
        <v>603</v>
      </c>
    </row>
    <row r="36744" spans="30:32" x14ac:dyDescent="0.2">
      <c r="AD36744" s="11" t="s">
        <v>54653</v>
      </c>
      <c r="AE36744" s="10" t="s">
        <v>54654</v>
      </c>
      <c r="AF36744" s="10" t="s">
        <v>603</v>
      </c>
    </row>
    <row r="36745" spans="30:32" x14ac:dyDescent="0.2">
      <c r="AD36745" s="11" t="s">
        <v>54655</v>
      </c>
      <c r="AE36745" s="10" t="s">
        <v>15833</v>
      </c>
      <c r="AF36745" s="10" t="s">
        <v>603</v>
      </c>
    </row>
    <row r="36746" spans="30:32" x14ac:dyDescent="0.2">
      <c r="AD36746" s="11" t="s">
        <v>54656</v>
      </c>
      <c r="AE36746" s="10" t="s">
        <v>54657</v>
      </c>
      <c r="AF36746" s="10" t="s">
        <v>603</v>
      </c>
    </row>
    <row r="36747" spans="30:32" x14ac:dyDescent="0.2">
      <c r="AD36747" s="11" t="s">
        <v>54658</v>
      </c>
      <c r="AE36747" s="10" t="s">
        <v>25227</v>
      </c>
      <c r="AF36747" s="10" t="s">
        <v>603</v>
      </c>
    </row>
    <row r="36748" spans="30:32" x14ac:dyDescent="0.2">
      <c r="AD36748" s="11" t="s">
        <v>54659</v>
      </c>
      <c r="AE36748" s="10" t="s">
        <v>54660</v>
      </c>
      <c r="AF36748" s="10" t="s">
        <v>603</v>
      </c>
    </row>
    <row r="36749" spans="30:32" x14ac:dyDescent="0.2">
      <c r="AD36749" s="11" t="s">
        <v>54661</v>
      </c>
      <c r="AE36749" s="10" t="s">
        <v>54662</v>
      </c>
      <c r="AF36749" s="10" t="s">
        <v>603</v>
      </c>
    </row>
    <row r="36750" spans="30:32" x14ac:dyDescent="0.2">
      <c r="AD36750" s="11" t="s">
        <v>54663</v>
      </c>
      <c r="AE36750" s="10" t="s">
        <v>48879</v>
      </c>
      <c r="AF36750" s="10" t="s">
        <v>603</v>
      </c>
    </row>
    <row r="36751" spans="30:32" x14ac:dyDescent="0.2">
      <c r="AD36751" s="11" t="s">
        <v>54664</v>
      </c>
      <c r="AE36751" s="10" t="s">
        <v>5885</v>
      </c>
      <c r="AF36751" s="10" t="s">
        <v>603</v>
      </c>
    </row>
    <row r="36752" spans="30:32" x14ac:dyDescent="0.2">
      <c r="AD36752" s="11" t="s">
        <v>54665</v>
      </c>
      <c r="AE36752" s="10" t="s">
        <v>14530</v>
      </c>
      <c r="AF36752" s="10" t="s">
        <v>603</v>
      </c>
    </row>
    <row r="36753" spans="30:32" x14ac:dyDescent="0.2">
      <c r="AD36753" s="11" t="s">
        <v>54666</v>
      </c>
      <c r="AE36753" s="10" t="s">
        <v>17541</v>
      </c>
      <c r="AF36753" s="10" t="s">
        <v>603</v>
      </c>
    </row>
    <row r="36754" spans="30:32" x14ac:dyDescent="0.2">
      <c r="AD36754" s="11" t="s">
        <v>54667</v>
      </c>
      <c r="AE36754" s="10" t="s">
        <v>54668</v>
      </c>
      <c r="AF36754" s="10" t="s">
        <v>603</v>
      </c>
    </row>
    <row r="36755" spans="30:32" x14ac:dyDescent="0.2">
      <c r="AD36755" s="11" t="s">
        <v>54669</v>
      </c>
      <c r="AE36755" s="10" t="s">
        <v>22325</v>
      </c>
      <c r="AF36755" s="10" t="s">
        <v>603</v>
      </c>
    </row>
    <row r="36756" spans="30:32" x14ac:dyDescent="0.2">
      <c r="AD36756" s="11" t="s">
        <v>54670</v>
      </c>
      <c r="AE36756" s="10" t="s">
        <v>7482</v>
      </c>
      <c r="AF36756" s="10" t="s">
        <v>603</v>
      </c>
    </row>
    <row r="36757" spans="30:32" x14ac:dyDescent="0.2">
      <c r="AD36757" s="11" t="s">
        <v>54671</v>
      </c>
      <c r="AE36757" s="10" t="s">
        <v>54672</v>
      </c>
      <c r="AF36757" s="10" t="s">
        <v>603</v>
      </c>
    </row>
    <row r="36758" spans="30:32" x14ac:dyDescent="0.2">
      <c r="AD36758" s="11" t="s">
        <v>54673</v>
      </c>
      <c r="AE36758" s="10" t="s">
        <v>54674</v>
      </c>
      <c r="AF36758" s="10" t="s">
        <v>603</v>
      </c>
    </row>
    <row r="36759" spans="30:32" x14ac:dyDescent="0.2">
      <c r="AD36759" s="11" t="s">
        <v>54675</v>
      </c>
      <c r="AE36759" s="10" t="s">
        <v>1736</v>
      </c>
      <c r="AF36759" s="10" t="s">
        <v>603</v>
      </c>
    </row>
    <row r="36760" spans="30:32" x14ac:dyDescent="0.2">
      <c r="AD36760" s="11" t="s">
        <v>54676</v>
      </c>
      <c r="AE36760" s="10" t="s">
        <v>15859</v>
      </c>
      <c r="AF36760" s="10" t="s">
        <v>603</v>
      </c>
    </row>
    <row r="36761" spans="30:32" x14ac:dyDescent="0.2">
      <c r="AD36761" s="11" t="s">
        <v>54677</v>
      </c>
      <c r="AE36761" s="10" t="s">
        <v>9291</v>
      </c>
      <c r="AF36761" s="10" t="s">
        <v>603</v>
      </c>
    </row>
    <row r="36762" spans="30:32" x14ac:dyDescent="0.2">
      <c r="AD36762" s="11" t="s">
        <v>54678</v>
      </c>
      <c r="AE36762" s="10" t="s">
        <v>47213</v>
      </c>
      <c r="AF36762" s="10" t="s">
        <v>603</v>
      </c>
    </row>
    <row r="36763" spans="30:32" x14ac:dyDescent="0.2">
      <c r="AD36763" s="11" t="s">
        <v>54679</v>
      </c>
      <c r="AE36763" s="10" t="s">
        <v>54680</v>
      </c>
      <c r="AF36763" s="10" t="s">
        <v>603</v>
      </c>
    </row>
    <row r="36764" spans="30:32" x14ac:dyDescent="0.2">
      <c r="AD36764" s="11" t="s">
        <v>54681</v>
      </c>
      <c r="AE36764" s="10" t="s">
        <v>54682</v>
      </c>
      <c r="AF36764" s="10" t="s">
        <v>603</v>
      </c>
    </row>
    <row r="36765" spans="30:32" x14ac:dyDescent="0.2">
      <c r="AD36765" s="11" t="s">
        <v>54683</v>
      </c>
      <c r="AE36765" s="10" t="s">
        <v>54684</v>
      </c>
      <c r="AF36765" s="10" t="s">
        <v>603</v>
      </c>
    </row>
    <row r="36766" spans="30:32" x14ac:dyDescent="0.2">
      <c r="AD36766" s="11" t="s">
        <v>54685</v>
      </c>
      <c r="AE36766" s="10" t="s">
        <v>10420</v>
      </c>
      <c r="AF36766" s="10" t="s">
        <v>603</v>
      </c>
    </row>
    <row r="36767" spans="30:32" x14ac:dyDescent="0.2">
      <c r="AD36767" s="11" t="s">
        <v>54686</v>
      </c>
      <c r="AE36767" s="10" t="s">
        <v>54687</v>
      </c>
      <c r="AF36767" s="10" t="s">
        <v>603</v>
      </c>
    </row>
    <row r="36768" spans="30:32" x14ac:dyDescent="0.2">
      <c r="AD36768" s="11" t="s">
        <v>54688</v>
      </c>
      <c r="AE36768" s="10" t="s">
        <v>9299</v>
      </c>
      <c r="AF36768" s="10" t="s">
        <v>603</v>
      </c>
    </row>
    <row r="36769" spans="30:32" x14ac:dyDescent="0.2">
      <c r="AD36769" s="11" t="s">
        <v>54689</v>
      </c>
      <c r="AE36769" s="10" t="s">
        <v>5285</v>
      </c>
      <c r="AF36769" s="10" t="s">
        <v>603</v>
      </c>
    </row>
    <row r="36770" spans="30:32" x14ac:dyDescent="0.2">
      <c r="AD36770" s="11" t="s">
        <v>54690</v>
      </c>
      <c r="AE36770" s="10" t="s">
        <v>27403</v>
      </c>
      <c r="AF36770" s="10" t="s">
        <v>603</v>
      </c>
    </row>
    <row r="36771" spans="30:32" x14ac:dyDescent="0.2">
      <c r="AD36771" s="11" t="s">
        <v>54691</v>
      </c>
      <c r="AE36771" s="10" t="s">
        <v>54692</v>
      </c>
      <c r="AF36771" s="10" t="s">
        <v>603</v>
      </c>
    </row>
    <row r="36772" spans="30:32" x14ac:dyDescent="0.2">
      <c r="AD36772" s="11" t="s">
        <v>54693</v>
      </c>
      <c r="AE36772" s="10" t="s">
        <v>3527</v>
      </c>
      <c r="AF36772" s="10" t="s">
        <v>603</v>
      </c>
    </row>
    <row r="36773" spans="30:32" x14ac:dyDescent="0.2">
      <c r="AD36773" s="11" t="s">
        <v>54694</v>
      </c>
      <c r="AE36773" s="10" t="s">
        <v>3527</v>
      </c>
      <c r="AF36773" s="10" t="s">
        <v>603</v>
      </c>
    </row>
    <row r="36774" spans="30:32" x14ac:dyDescent="0.2">
      <c r="AD36774" s="11" t="s">
        <v>54695</v>
      </c>
      <c r="AE36774" s="10" t="s">
        <v>54696</v>
      </c>
      <c r="AF36774" s="10" t="s">
        <v>603</v>
      </c>
    </row>
    <row r="36775" spans="30:32" x14ac:dyDescent="0.2">
      <c r="AD36775" s="11" t="s">
        <v>54697</v>
      </c>
      <c r="AE36775" s="10" t="s">
        <v>21066</v>
      </c>
      <c r="AF36775" s="10" t="s">
        <v>603</v>
      </c>
    </row>
    <row r="36776" spans="30:32" x14ac:dyDescent="0.2">
      <c r="AD36776" s="11" t="s">
        <v>54698</v>
      </c>
      <c r="AE36776" s="10" t="s">
        <v>54699</v>
      </c>
      <c r="AF36776" s="10" t="s">
        <v>603</v>
      </c>
    </row>
    <row r="36777" spans="30:32" x14ac:dyDescent="0.2">
      <c r="AD36777" s="11" t="s">
        <v>54700</v>
      </c>
      <c r="AE36777" s="10" t="s">
        <v>5924</v>
      </c>
      <c r="AF36777" s="10" t="s">
        <v>603</v>
      </c>
    </row>
    <row r="36778" spans="30:32" x14ac:dyDescent="0.2">
      <c r="AD36778" s="11" t="s">
        <v>54701</v>
      </c>
      <c r="AE36778" s="10" t="s">
        <v>7510</v>
      </c>
      <c r="AF36778" s="10" t="s">
        <v>603</v>
      </c>
    </row>
    <row r="36779" spans="30:32" x14ac:dyDescent="0.2">
      <c r="AD36779" s="11" t="s">
        <v>54702</v>
      </c>
      <c r="AE36779" s="10" t="s">
        <v>54703</v>
      </c>
      <c r="AF36779" s="10" t="s">
        <v>603</v>
      </c>
    </row>
    <row r="36780" spans="30:32" x14ac:dyDescent="0.2">
      <c r="AD36780" s="11" t="s">
        <v>54704</v>
      </c>
      <c r="AE36780" s="10" t="s">
        <v>2296</v>
      </c>
      <c r="AF36780" s="10" t="s">
        <v>603</v>
      </c>
    </row>
    <row r="36781" spans="30:32" x14ac:dyDescent="0.2">
      <c r="AD36781" s="11" t="s">
        <v>54705</v>
      </c>
      <c r="AE36781" s="10" t="s">
        <v>41707</v>
      </c>
      <c r="AF36781" s="10" t="s">
        <v>603</v>
      </c>
    </row>
    <row r="36782" spans="30:32" x14ac:dyDescent="0.2">
      <c r="AD36782" s="11" t="s">
        <v>54706</v>
      </c>
      <c r="AE36782" s="10" t="s">
        <v>30396</v>
      </c>
      <c r="AF36782" s="10" t="s">
        <v>603</v>
      </c>
    </row>
    <row r="36783" spans="30:32" x14ac:dyDescent="0.2">
      <c r="AD36783" s="11" t="s">
        <v>54707</v>
      </c>
      <c r="AE36783" s="10" t="s">
        <v>54708</v>
      </c>
      <c r="AF36783" s="10" t="s">
        <v>603</v>
      </c>
    </row>
    <row r="36784" spans="30:32" x14ac:dyDescent="0.2">
      <c r="AD36784" s="11" t="s">
        <v>54709</v>
      </c>
      <c r="AE36784" s="10" t="s">
        <v>10471</v>
      </c>
      <c r="AF36784" s="10" t="s">
        <v>603</v>
      </c>
    </row>
    <row r="36785" spans="30:32" x14ac:dyDescent="0.2">
      <c r="AD36785" s="11" t="s">
        <v>54710</v>
      </c>
      <c r="AE36785" s="10" t="s">
        <v>18600</v>
      </c>
      <c r="AF36785" s="10" t="s">
        <v>603</v>
      </c>
    </row>
    <row r="36786" spans="30:32" x14ac:dyDescent="0.2">
      <c r="AD36786" s="11" t="s">
        <v>54711</v>
      </c>
      <c r="AE36786" s="10" t="s">
        <v>54712</v>
      </c>
      <c r="AF36786" s="10" t="s">
        <v>603</v>
      </c>
    </row>
    <row r="36787" spans="30:32" x14ac:dyDescent="0.2">
      <c r="AD36787" s="11" t="s">
        <v>54713</v>
      </c>
      <c r="AE36787" s="10" t="s">
        <v>54714</v>
      </c>
      <c r="AF36787" s="10" t="s">
        <v>603</v>
      </c>
    </row>
    <row r="36788" spans="30:32" x14ac:dyDescent="0.2">
      <c r="AD36788" s="11" t="s">
        <v>54715</v>
      </c>
      <c r="AE36788" s="10" t="s">
        <v>54716</v>
      </c>
      <c r="AF36788" s="10" t="s">
        <v>603</v>
      </c>
    </row>
    <row r="36789" spans="30:32" x14ac:dyDescent="0.2">
      <c r="AD36789" s="11" t="s">
        <v>54717</v>
      </c>
      <c r="AE36789" s="10" t="s">
        <v>54718</v>
      </c>
      <c r="AF36789" s="10" t="s">
        <v>603</v>
      </c>
    </row>
    <row r="36790" spans="30:32" x14ac:dyDescent="0.2">
      <c r="AD36790" s="11" t="s">
        <v>54719</v>
      </c>
      <c r="AE36790" s="10" t="s">
        <v>54720</v>
      </c>
      <c r="AF36790" s="10" t="s">
        <v>603</v>
      </c>
    </row>
    <row r="36791" spans="30:32" x14ac:dyDescent="0.2">
      <c r="AD36791" s="11" t="s">
        <v>54721</v>
      </c>
      <c r="AE36791" s="10" t="s">
        <v>54722</v>
      </c>
      <c r="AF36791" s="10" t="s">
        <v>603</v>
      </c>
    </row>
    <row r="36792" spans="30:32" x14ac:dyDescent="0.2">
      <c r="AD36792" s="11" t="s">
        <v>54723</v>
      </c>
      <c r="AE36792" s="10" t="s">
        <v>19783</v>
      </c>
      <c r="AF36792" s="10" t="s">
        <v>603</v>
      </c>
    </row>
    <row r="36793" spans="30:32" x14ac:dyDescent="0.2">
      <c r="AD36793" s="11" t="s">
        <v>54724</v>
      </c>
      <c r="AE36793" s="10" t="s">
        <v>14654</v>
      </c>
      <c r="AF36793" s="10" t="s">
        <v>603</v>
      </c>
    </row>
    <row r="36794" spans="30:32" x14ac:dyDescent="0.2">
      <c r="AD36794" s="11" t="s">
        <v>54725</v>
      </c>
      <c r="AE36794" s="10" t="s">
        <v>7529</v>
      </c>
      <c r="AF36794" s="10" t="s">
        <v>603</v>
      </c>
    </row>
    <row r="36795" spans="30:32" x14ac:dyDescent="0.2">
      <c r="AD36795" s="11" t="s">
        <v>54726</v>
      </c>
      <c r="AE36795" s="10" t="s">
        <v>54727</v>
      </c>
      <c r="AF36795" s="10" t="s">
        <v>603</v>
      </c>
    </row>
    <row r="36796" spans="30:32" x14ac:dyDescent="0.2">
      <c r="AD36796" s="11" t="s">
        <v>54728</v>
      </c>
      <c r="AE36796" s="10" t="s">
        <v>30073</v>
      </c>
      <c r="AF36796" s="10" t="s">
        <v>603</v>
      </c>
    </row>
    <row r="36797" spans="30:32" x14ac:dyDescent="0.2">
      <c r="AD36797" s="11" t="s">
        <v>54729</v>
      </c>
      <c r="AE36797" s="10" t="s">
        <v>1748</v>
      </c>
      <c r="AF36797" s="10" t="s">
        <v>603</v>
      </c>
    </row>
    <row r="36798" spans="30:32" x14ac:dyDescent="0.2">
      <c r="AD36798" s="11" t="s">
        <v>54730</v>
      </c>
      <c r="AE36798" s="10" t="s">
        <v>43524</v>
      </c>
      <c r="AF36798" s="10" t="s">
        <v>603</v>
      </c>
    </row>
    <row r="36799" spans="30:32" x14ac:dyDescent="0.2">
      <c r="AD36799" s="11" t="s">
        <v>54731</v>
      </c>
      <c r="AE36799" s="10" t="s">
        <v>54732</v>
      </c>
      <c r="AF36799" s="10" t="s">
        <v>603</v>
      </c>
    </row>
    <row r="36800" spans="30:32" x14ac:dyDescent="0.2">
      <c r="AD36800" s="11" t="s">
        <v>54733</v>
      </c>
      <c r="AE36800" s="10" t="s">
        <v>7556</v>
      </c>
      <c r="AF36800" s="10" t="s">
        <v>603</v>
      </c>
    </row>
    <row r="36801" spans="30:32" x14ac:dyDescent="0.2">
      <c r="AD36801" s="11" t="s">
        <v>54734</v>
      </c>
      <c r="AE36801" s="10" t="s">
        <v>7751</v>
      </c>
      <c r="AF36801" s="10" t="s">
        <v>603</v>
      </c>
    </row>
    <row r="36802" spans="30:32" x14ac:dyDescent="0.2">
      <c r="AD36802" s="11" t="s">
        <v>54735</v>
      </c>
      <c r="AE36802" s="10" t="s">
        <v>2156</v>
      </c>
      <c r="AF36802" s="10" t="s">
        <v>603</v>
      </c>
    </row>
    <row r="36803" spans="30:32" x14ac:dyDescent="0.2">
      <c r="AD36803" s="11" t="s">
        <v>54736</v>
      </c>
      <c r="AE36803" s="10" t="s">
        <v>54737</v>
      </c>
      <c r="AF36803" s="10" t="s">
        <v>603</v>
      </c>
    </row>
    <row r="36804" spans="30:32" x14ac:dyDescent="0.2">
      <c r="AD36804" s="11" t="s">
        <v>54738</v>
      </c>
      <c r="AE36804" s="10" t="s">
        <v>54739</v>
      </c>
      <c r="AF36804" s="10" t="s">
        <v>603</v>
      </c>
    </row>
    <row r="36805" spans="30:32" x14ac:dyDescent="0.2">
      <c r="AD36805" s="11" t="s">
        <v>54740</v>
      </c>
      <c r="AE36805" s="10" t="s">
        <v>2332</v>
      </c>
      <c r="AF36805" s="10" t="s">
        <v>603</v>
      </c>
    </row>
    <row r="36806" spans="30:32" x14ac:dyDescent="0.2">
      <c r="AD36806" s="11" t="s">
        <v>54741</v>
      </c>
      <c r="AE36806" s="10" t="s">
        <v>9347</v>
      </c>
      <c r="AF36806" s="10" t="s">
        <v>603</v>
      </c>
    </row>
    <row r="36807" spans="30:32" x14ac:dyDescent="0.2">
      <c r="AD36807" s="11" t="s">
        <v>54742</v>
      </c>
      <c r="AE36807" s="10" t="s">
        <v>1763</v>
      </c>
      <c r="AF36807" s="10" t="s">
        <v>603</v>
      </c>
    </row>
    <row r="36808" spans="30:32" x14ac:dyDescent="0.2">
      <c r="AD36808" s="11" t="s">
        <v>54743</v>
      </c>
      <c r="AE36808" s="10" t="s">
        <v>2352</v>
      </c>
      <c r="AF36808" s="10" t="s">
        <v>603</v>
      </c>
    </row>
    <row r="36809" spans="30:32" x14ac:dyDescent="0.2">
      <c r="AD36809" s="11" t="s">
        <v>54744</v>
      </c>
      <c r="AE36809" s="10" t="s">
        <v>54745</v>
      </c>
      <c r="AF36809" s="10" t="s">
        <v>603</v>
      </c>
    </row>
    <row r="36810" spans="30:32" x14ac:dyDescent="0.2">
      <c r="AD36810" s="11" t="s">
        <v>54746</v>
      </c>
      <c r="AE36810" s="10" t="s">
        <v>5210</v>
      </c>
      <c r="AF36810" s="10" t="s">
        <v>603</v>
      </c>
    </row>
    <row r="36811" spans="30:32" x14ac:dyDescent="0.2">
      <c r="AD36811" s="11" t="s">
        <v>54747</v>
      </c>
      <c r="AE36811" s="10" t="s">
        <v>54748</v>
      </c>
      <c r="AF36811" s="10" t="s">
        <v>603</v>
      </c>
    </row>
    <row r="36812" spans="30:32" x14ac:dyDescent="0.2">
      <c r="AD36812" s="11" t="s">
        <v>54749</v>
      </c>
      <c r="AE36812" s="10" t="s">
        <v>14716</v>
      </c>
      <c r="AF36812" s="10" t="s">
        <v>603</v>
      </c>
    </row>
    <row r="36813" spans="30:32" x14ac:dyDescent="0.2">
      <c r="AD36813" s="11" t="s">
        <v>54750</v>
      </c>
      <c r="AE36813" s="10" t="s">
        <v>33249</v>
      </c>
      <c r="AF36813" s="10" t="s">
        <v>603</v>
      </c>
    </row>
    <row r="36814" spans="30:32" x14ac:dyDescent="0.2">
      <c r="AD36814" s="11" t="s">
        <v>54751</v>
      </c>
      <c r="AE36814" s="10" t="s">
        <v>47279</v>
      </c>
      <c r="AF36814" s="10" t="s">
        <v>603</v>
      </c>
    </row>
    <row r="36815" spans="30:32" x14ac:dyDescent="0.2">
      <c r="AD36815" s="11" t="s">
        <v>54752</v>
      </c>
      <c r="AE36815" s="10" t="s">
        <v>15989</v>
      </c>
      <c r="AF36815" s="10" t="s">
        <v>603</v>
      </c>
    </row>
    <row r="36816" spans="30:32" x14ac:dyDescent="0.2">
      <c r="AD36816" s="11" t="s">
        <v>54753</v>
      </c>
      <c r="AE36816" s="10" t="s">
        <v>54754</v>
      </c>
      <c r="AF36816" s="10" t="s">
        <v>603</v>
      </c>
    </row>
    <row r="36817" spans="30:32" x14ac:dyDescent="0.2">
      <c r="AD36817" s="11" t="s">
        <v>54755</v>
      </c>
      <c r="AE36817" s="10" t="s">
        <v>31801</v>
      </c>
      <c r="AF36817" s="10" t="s">
        <v>603</v>
      </c>
    </row>
    <row r="36818" spans="30:32" x14ac:dyDescent="0.2">
      <c r="AD36818" s="11" t="s">
        <v>54756</v>
      </c>
      <c r="AE36818" s="10" t="s">
        <v>12112</v>
      </c>
      <c r="AF36818" s="10" t="s">
        <v>603</v>
      </c>
    </row>
    <row r="36819" spans="30:32" x14ac:dyDescent="0.2">
      <c r="AD36819" s="11" t="s">
        <v>54757</v>
      </c>
      <c r="AE36819" s="10" t="s">
        <v>54758</v>
      </c>
      <c r="AF36819" s="10" t="s">
        <v>603</v>
      </c>
    </row>
    <row r="36820" spans="30:32" x14ac:dyDescent="0.2">
      <c r="AD36820" s="11" t="s">
        <v>54759</v>
      </c>
      <c r="AE36820" s="10" t="s">
        <v>18833</v>
      </c>
      <c r="AF36820" s="10" t="s">
        <v>603</v>
      </c>
    </row>
    <row r="36821" spans="30:32" x14ac:dyDescent="0.2">
      <c r="AD36821" s="11" t="s">
        <v>54760</v>
      </c>
      <c r="AE36821" s="10" t="s">
        <v>16231</v>
      </c>
      <c r="AF36821" s="10" t="s">
        <v>603</v>
      </c>
    </row>
    <row r="36822" spans="30:32" x14ac:dyDescent="0.2">
      <c r="AD36822" s="11" t="s">
        <v>54761</v>
      </c>
      <c r="AE36822" s="10" t="s">
        <v>2376</v>
      </c>
      <c r="AF36822" s="10" t="s">
        <v>603</v>
      </c>
    </row>
    <row r="36823" spans="30:32" x14ac:dyDescent="0.2">
      <c r="AD36823" s="11" t="s">
        <v>54762</v>
      </c>
      <c r="AE36823" s="10" t="s">
        <v>54763</v>
      </c>
      <c r="AF36823" s="10" t="s">
        <v>603</v>
      </c>
    </row>
    <row r="36824" spans="30:32" x14ac:dyDescent="0.2">
      <c r="AD36824" s="11" t="s">
        <v>54764</v>
      </c>
      <c r="AE36824" s="10" t="s">
        <v>54765</v>
      </c>
      <c r="AF36824" s="10" t="s">
        <v>603</v>
      </c>
    </row>
    <row r="36825" spans="30:32" x14ac:dyDescent="0.2">
      <c r="AD36825" s="11" t="s">
        <v>54766</v>
      </c>
      <c r="AE36825" s="10" t="s">
        <v>54767</v>
      </c>
      <c r="AF36825" s="10" t="s">
        <v>603</v>
      </c>
    </row>
    <row r="36826" spans="30:32" x14ac:dyDescent="0.2">
      <c r="AD36826" s="11" t="s">
        <v>54768</v>
      </c>
      <c r="AE36826" s="10" t="s">
        <v>1794</v>
      </c>
      <c r="AF36826" s="10" t="s">
        <v>603</v>
      </c>
    </row>
    <row r="36827" spans="30:32" x14ac:dyDescent="0.2">
      <c r="AD36827" s="11" t="s">
        <v>54769</v>
      </c>
      <c r="AE36827" s="10" t="s">
        <v>1798</v>
      </c>
      <c r="AF36827" s="10" t="s">
        <v>603</v>
      </c>
    </row>
    <row r="36828" spans="30:32" x14ac:dyDescent="0.2">
      <c r="AD36828" s="11" t="s">
        <v>54770</v>
      </c>
      <c r="AE36828" s="10" t="s">
        <v>54771</v>
      </c>
      <c r="AF36828" s="10" t="s">
        <v>603</v>
      </c>
    </row>
    <row r="36829" spans="30:32" x14ac:dyDescent="0.2">
      <c r="AD36829" s="11" t="s">
        <v>54772</v>
      </c>
      <c r="AE36829" s="10" t="s">
        <v>4094</v>
      </c>
      <c r="AF36829" s="10" t="s">
        <v>603</v>
      </c>
    </row>
    <row r="36830" spans="30:32" x14ac:dyDescent="0.2">
      <c r="AD36830" s="11" t="s">
        <v>54773</v>
      </c>
      <c r="AE36830" s="10" t="s">
        <v>54774</v>
      </c>
      <c r="AF36830" s="10" t="s">
        <v>603</v>
      </c>
    </row>
    <row r="36831" spans="30:32" x14ac:dyDescent="0.2">
      <c r="AD36831" s="11" t="s">
        <v>54775</v>
      </c>
      <c r="AE36831" s="10" t="s">
        <v>18431</v>
      </c>
      <c r="AF36831" s="10" t="s">
        <v>603</v>
      </c>
    </row>
    <row r="36832" spans="30:32" x14ac:dyDescent="0.2">
      <c r="AD36832" s="11" t="s">
        <v>54776</v>
      </c>
      <c r="AE36832" s="10" t="s">
        <v>22524</v>
      </c>
      <c r="AF36832" s="10" t="s">
        <v>603</v>
      </c>
    </row>
    <row r="36833" spans="30:32" x14ac:dyDescent="0.2">
      <c r="AD36833" s="11" t="s">
        <v>54777</v>
      </c>
      <c r="AE36833" s="10" t="s">
        <v>5225</v>
      </c>
      <c r="AF36833" s="10" t="s">
        <v>603</v>
      </c>
    </row>
    <row r="36834" spans="30:32" x14ac:dyDescent="0.2">
      <c r="AD36834" s="11" t="s">
        <v>54778</v>
      </c>
      <c r="AE36834" s="10" t="s">
        <v>16021</v>
      </c>
      <c r="AF36834" s="10" t="s">
        <v>603</v>
      </c>
    </row>
    <row r="36835" spans="30:32" x14ac:dyDescent="0.2">
      <c r="AD36835" s="11" t="s">
        <v>54779</v>
      </c>
      <c r="AE36835" s="10" t="s">
        <v>54780</v>
      </c>
      <c r="AF36835" s="10" t="s">
        <v>603</v>
      </c>
    </row>
    <row r="36836" spans="30:32" x14ac:dyDescent="0.2">
      <c r="AD36836" s="11" t="s">
        <v>54781</v>
      </c>
      <c r="AE36836" s="10" t="s">
        <v>14773</v>
      </c>
      <c r="AF36836" s="10" t="s">
        <v>603</v>
      </c>
    </row>
    <row r="36837" spans="30:32" x14ac:dyDescent="0.2">
      <c r="AD36837" s="11" t="s">
        <v>54782</v>
      </c>
      <c r="AE36837" s="10" t="s">
        <v>21258</v>
      </c>
      <c r="AF36837" s="10" t="s">
        <v>603</v>
      </c>
    </row>
    <row r="36838" spans="30:32" x14ac:dyDescent="0.2">
      <c r="AD36838" s="11" t="s">
        <v>54783</v>
      </c>
      <c r="AE36838" s="10" t="s">
        <v>52916</v>
      </c>
      <c r="AF36838" s="10" t="s">
        <v>603</v>
      </c>
    </row>
    <row r="36839" spans="30:32" x14ac:dyDescent="0.2">
      <c r="AD36839" s="11" t="s">
        <v>54784</v>
      </c>
      <c r="AE36839" s="10" t="s">
        <v>54785</v>
      </c>
      <c r="AF36839" s="10" t="s">
        <v>603</v>
      </c>
    </row>
    <row r="36840" spans="30:32" x14ac:dyDescent="0.2">
      <c r="AD36840" s="11" t="s">
        <v>54786</v>
      </c>
      <c r="AE36840" s="10" t="s">
        <v>12166</v>
      </c>
      <c r="AF36840" s="10" t="s">
        <v>603</v>
      </c>
    </row>
    <row r="36841" spans="30:32" x14ac:dyDescent="0.2">
      <c r="AD36841" s="11" t="s">
        <v>54787</v>
      </c>
      <c r="AE36841" s="10" t="s">
        <v>24760</v>
      </c>
      <c r="AF36841" s="10" t="s">
        <v>603</v>
      </c>
    </row>
    <row r="36842" spans="30:32" x14ac:dyDescent="0.2">
      <c r="AD36842" s="11" t="s">
        <v>54788</v>
      </c>
      <c r="AE36842" s="10" t="s">
        <v>47333</v>
      </c>
      <c r="AF36842" s="10" t="s">
        <v>603</v>
      </c>
    </row>
    <row r="36843" spans="30:32" x14ac:dyDescent="0.2">
      <c r="AD36843" s="11" t="s">
        <v>54789</v>
      </c>
      <c r="AE36843" s="10" t="s">
        <v>1820</v>
      </c>
      <c r="AF36843" s="10" t="s">
        <v>603</v>
      </c>
    </row>
    <row r="36844" spans="30:32" x14ac:dyDescent="0.2">
      <c r="AD36844" s="11" t="s">
        <v>54790</v>
      </c>
      <c r="AE36844" s="10" t="s">
        <v>54791</v>
      </c>
      <c r="AF36844" s="10" t="s">
        <v>603</v>
      </c>
    </row>
    <row r="36845" spans="30:32" x14ac:dyDescent="0.2">
      <c r="AD36845" s="11" t="s">
        <v>54792</v>
      </c>
      <c r="AE36845" s="10" t="s">
        <v>54793</v>
      </c>
      <c r="AF36845" s="10" t="s">
        <v>603</v>
      </c>
    </row>
    <row r="36846" spans="30:32" x14ac:dyDescent="0.2">
      <c r="AD36846" s="11" t="s">
        <v>54794</v>
      </c>
      <c r="AE36846" s="10" t="s">
        <v>54795</v>
      </c>
      <c r="AF36846" s="10" t="s">
        <v>603</v>
      </c>
    </row>
    <row r="36847" spans="30:32" x14ac:dyDescent="0.2">
      <c r="AD36847" s="11" t="s">
        <v>54796</v>
      </c>
      <c r="AE36847" s="10" t="s">
        <v>54797</v>
      </c>
      <c r="AF36847" s="10" t="s">
        <v>603</v>
      </c>
    </row>
    <row r="36848" spans="30:32" x14ac:dyDescent="0.2">
      <c r="AD36848" s="11" t="s">
        <v>54798</v>
      </c>
      <c r="AE36848" s="10" t="s">
        <v>4103</v>
      </c>
      <c r="AF36848" s="10" t="s">
        <v>603</v>
      </c>
    </row>
    <row r="36849" spans="30:32" x14ac:dyDescent="0.2">
      <c r="AD36849" s="11" t="s">
        <v>54799</v>
      </c>
      <c r="AE36849" s="10" t="s">
        <v>54800</v>
      </c>
      <c r="AF36849" s="10" t="s">
        <v>603</v>
      </c>
    </row>
    <row r="36850" spans="30:32" x14ac:dyDescent="0.2">
      <c r="AD36850" s="11" t="s">
        <v>54801</v>
      </c>
      <c r="AE36850" s="10" t="s">
        <v>18750</v>
      </c>
      <c r="AF36850" s="10" t="s">
        <v>603</v>
      </c>
    </row>
    <row r="36851" spans="30:32" x14ac:dyDescent="0.2">
      <c r="AD36851" s="11" t="s">
        <v>54802</v>
      </c>
      <c r="AE36851" s="10" t="s">
        <v>54803</v>
      </c>
      <c r="AF36851" s="10" t="s">
        <v>603</v>
      </c>
    </row>
    <row r="36852" spans="30:32" x14ac:dyDescent="0.2">
      <c r="AD36852" s="11" t="s">
        <v>54804</v>
      </c>
      <c r="AE36852" s="10" t="s">
        <v>54805</v>
      </c>
      <c r="AF36852" s="10" t="s">
        <v>603</v>
      </c>
    </row>
    <row r="36853" spans="30:32" x14ac:dyDescent="0.2">
      <c r="AD36853" s="11" t="s">
        <v>54806</v>
      </c>
      <c r="AE36853" s="10" t="s">
        <v>54807</v>
      </c>
      <c r="AF36853" s="10" t="s">
        <v>603</v>
      </c>
    </row>
    <row r="36854" spans="30:32" x14ac:dyDescent="0.2">
      <c r="AD36854" s="11" t="s">
        <v>54808</v>
      </c>
      <c r="AE36854" s="10" t="s">
        <v>1142</v>
      </c>
      <c r="AF36854" s="10" t="s">
        <v>603</v>
      </c>
    </row>
    <row r="36855" spans="30:32" x14ac:dyDescent="0.2">
      <c r="AD36855" s="11" t="s">
        <v>54809</v>
      </c>
      <c r="AE36855" s="10" t="s">
        <v>37824</v>
      </c>
      <c r="AF36855" s="10" t="s">
        <v>603</v>
      </c>
    </row>
    <row r="36856" spans="30:32" x14ac:dyDescent="0.2">
      <c r="AD36856" s="11" t="s">
        <v>54810</v>
      </c>
      <c r="AE36856" s="10" t="s">
        <v>2412</v>
      </c>
      <c r="AF36856" s="10" t="s">
        <v>603</v>
      </c>
    </row>
    <row r="36857" spans="30:32" x14ac:dyDescent="0.2">
      <c r="AD36857" s="11" t="s">
        <v>54811</v>
      </c>
      <c r="AE36857" s="10" t="s">
        <v>6009</v>
      </c>
      <c r="AF36857" s="10" t="s">
        <v>603</v>
      </c>
    </row>
    <row r="36858" spans="30:32" x14ac:dyDescent="0.2">
      <c r="AD36858" s="11" t="s">
        <v>54812</v>
      </c>
      <c r="AE36858" s="10" t="s">
        <v>32888</v>
      </c>
      <c r="AF36858" s="10" t="s">
        <v>603</v>
      </c>
    </row>
    <row r="36859" spans="30:32" x14ac:dyDescent="0.2">
      <c r="AD36859" s="11" t="s">
        <v>54813</v>
      </c>
      <c r="AE36859" s="10" t="s">
        <v>7687</v>
      </c>
      <c r="AF36859" s="10" t="s">
        <v>603</v>
      </c>
    </row>
    <row r="36860" spans="30:32" x14ac:dyDescent="0.2">
      <c r="AD36860" s="11" t="s">
        <v>54814</v>
      </c>
      <c r="AE36860" s="10" t="s">
        <v>25348</v>
      </c>
      <c r="AF36860" s="10" t="s">
        <v>603</v>
      </c>
    </row>
    <row r="36861" spans="30:32" x14ac:dyDescent="0.2">
      <c r="AD36861" s="11" t="s">
        <v>54815</v>
      </c>
      <c r="AE36861" s="10" t="s">
        <v>45611</v>
      </c>
      <c r="AF36861" s="10" t="s">
        <v>603</v>
      </c>
    </row>
    <row r="36862" spans="30:32" x14ac:dyDescent="0.2">
      <c r="AD36862" s="11" t="s">
        <v>54816</v>
      </c>
      <c r="AE36862" s="10" t="s">
        <v>21326</v>
      </c>
      <c r="AF36862" s="10" t="s">
        <v>603</v>
      </c>
    </row>
    <row r="36863" spans="30:32" x14ac:dyDescent="0.2">
      <c r="AD36863" s="11" t="s">
        <v>54817</v>
      </c>
      <c r="AE36863" s="10" t="s">
        <v>12257</v>
      </c>
      <c r="AF36863" s="10" t="s">
        <v>603</v>
      </c>
    </row>
    <row r="36864" spans="30:32" x14ac:dyDescent="0.2">
      <c r="AD36864" s="11" t="s">
        <v>54818</v>
      </c>
      <c r="AE36864" s="10" t="s">
        <v>54819</v>
      </c>
      <c r="AF36864" s="10" t="s">
        <v>603</v>
      </c>
    </row>
    <row r="36865" spans="30:32" x14ac:dyDescent="0.2">
      <c r="AD36865" s="11" t="s">
        <v>54820</v>
      </c>
      <c r="AE36865" s="10" t="s">
        <v>15165</v>
      </c>
      <c r="AF36865" s="10" t="s">
        <v>603</v>
      </c>
    </row>
    <row r="36866" spans="30:32" x14ac:dyDescent="0.2">
      <c r="AD36866" s="11" t="s">
        <v>54821</v>
      </c>
      <c r="AE36866" s="10" t="s">
        <v>54822</v>
      </c>
      <c r="AF36866" s="10" t="s">
        <v>603</v>
      </c>
    </row>
    <row r="36867" spans="30:32" x14ac:dyDescent="0.2">
      <c r="AD36867" s="11" t="s">
        <v>54823</v>
      </c>
      <c r="AE36867" s="10" t="s">
        <v>17653</v>
      </c>
      <c r="AF36867" s="10" t="s">
        <v>603</v>
      </c>
    </row>
    <row r="36868" spans="30:32" x14ac:dyDescent="0.2">
      <c r="AD36868" s="11" t="s">
        <v>54824</v>
      </c>
      <c r="AE36868" s="10" t="s">
        <v>2420</v>
      </c>
      <c r="AF36868" s="10" t="s">
        <v>603</v>
      </c>
    </row>
    <row r="36869" spans="30:32" x14ac:dyDescent="0.2">
      <c r="AD36869" s="11" t="s">
        <v>54825</v>
      </c>
      <c r="AE36869" s="10" t="s">
        <v>54826</v>
      </c>
      <c r="AF36869" s="10" t="s">
        <v>603</v>
      </c>
    </row>
    <row r="36870" spans="30:32" x14ac:dyDescent="0.2">
      <c r="AD36870" s="11" t="s">
        <v>54827</v>
      </c>
      <c r="AE36870" s="10" t="s">
        <v>54828</v>
      </c>
      <c r="AF36870" s="10" t="s">
        <v>603</v>
      </c>
    </row>
    <row r="36871" spans="30:32" x14ac:dyDescent="0.2">
      <c r="AD36871" s="11" t="s">
        <v>54829</v>
      </c>
      <c r="AE36871" s="10" t="s">
        <v>54830</v>
      </c>
      <c r="AF36871" s="10" t="s">
        <v>603</v>
      </c>
    </row>
    <row r="36872" spans="30:32" x14ac:dyDescent="0.2">
      <c r="AD36872" s="11" t="s">
        <v>54831</v>
      </c>
      <c r="AE36872" s="10" t="s">
        <v>54832</v>
      </c>
      <c r="AF36872" s="10" t="s">
        <v>603</v>
      </c>
    </row>
    <row r="36873" spans="30:32" x14ac:dyDescent="0.2">
      <c r="AD36873" s="11" t="s">
        <v>54833</v>
      </c>
      <c r="AE36873" s="10" t="s">
        <v>54834</v>
      </c>
      <c r="AF36873" s="10" t="s">
        <v>603</v>
      </c>
    </row>
    <row r="36874" spans="30:32" x14ac:dyDescent="0.2">
      <c r="AD36874" s="11" t="s">
        <v>54835</v>
      </c>
      <c r="AE36874" s="10" t="s">
        <v>54836</v>
      </c>
      <c r="AF36874" s="10" t="s">
        <v>603</v>
      </c>
    </row>
    <row r="36875" spans="30:32" x14ac:dyDescent="0.2">
      <c r="AD36875" s="11" t="s">
        <v>54837</v>
      </c>
      <c r="AE36875" s="10" t="s">
        <v>50228</v>
      </c>
      <c r="AF36875" s="10" t="s">
        <v>603</v>
      </c>
    </row>
    <row r="36876" spans="30:32" x14ac:dyDescent="0.2">
      <c r="AD36876" s="11" t="s">
        <v>54838</v>
      </c>
      <c r="AE36876" s="10" t="s">
        <v>22661</v>
      </c>
      <c r="AF36876" s="10" t="s">
        <v>603</v>
      </c>
    </row>
    <row r="36877" spans="30:32" x14ac:dyDescent="0.2">
      <c r="AD36877" s="11" t="s">
        <v>54839</v>
      </c>
      <c r="AE36877" s="10" t="s">
        <v>54840</v>
      </c>
      <c r="AF36877" s="10" t="s">
        <v>603</v>
      </c>
    </row>
    <row r="36878" spans="30:32" x14ac:dyDescent="0.2">
      <c r="AD36878" s="11" t="s">
        <v>54841</v>
      </c>
      <c r="AE36878" s="10" t="s">
        <v>54842</v>
      </c>
      <c r="AF36878" s="10" t="s">
        <v>603</v>
      </c>
    </row>
    <row r="36879" spans="30:32" x14ac:dyDescent="0.2">
      <c r="AD36879" s="11" t="s">
        <v>54843</v>
      </c>
      <c r="AE36879" s="10" t="s">
        <v>16165</v>
      </c>
      <c r="AF36879" s="10" t="s">
        <v>603</v>
      </c>
    </row>
    <row r="36880" spans="30:32" x14ac:dyDescent="0.2">
      <c r="AD36880" s="11" t="s">
        <v>54844</v>
      </c>
      <c r="AE36880" s="10" t="s">
        <v>54845</v>
      </c>
      <c r="AF36880" s="10" t="s">
        <v>603</v>
      </c>
    </row>
    <row r="36881" spans="30:32" x14ac:dyDescent="0.2">
      <c r="AD36881" s="11" t="s">
        <v>54846</v>
      </c>
      <c r="AE36881" s="10" t="s">
        <v>54847</v>
      </c>
      <c r="AF36881" s="10" t="s">
        <v>603</v>
      </c>
    </row>
    <row r="36882" spans="30:32" x14ac:dyDescent="0.2">
      <c r="AD36882" s="11" t="s">
        <v>54848</v>
      </c>
      <c r="AE36882" s="10" t="s">
        <v>41915</v>
      </c>
      <c r="AF36882" s="10" t="s">
        <v>603</v>
      </c>
    </row>
    <row r="36883" spans="30:32" x14ac:dyDescent="0.2">
      <c r="AD36883" s="11" t="s">
        <v>54849</v>
      </c>
      <c r="AE36883" s="10" t="s">
        <v>14869</v>
      </c>
      <c r="AF36883" s="10" t="s">
        <v>603</v>
      </c>
    </row>
    <row r="36884" spans="30:32" x14ac:dyDescent="0.2">
      <c r="AD36884" s="11" t="s">
        <v>54850</v>
      </c>
      <c r="AE36884" s="10" t="s">
        <v>54851</v>
      </c>
      <c r="AF36884" s="10" t="s">
        <v>603</v>
      </c>
    </row>
    <row r="36885" spans="30:32" x14ac:dyDescent="0.2">
      <c r="AD36885" s="11" t="s">
        <v>54852</v>
      </c>
      <c r="AE36885" s="10" t="s">
        <v>18796</v>
      </c>
      <c r="AF36885" s="10" t="s">
        <v>603</v>
      </c>
    </row>
    <row r="36886" spans="30:32" x14ac:dyDescent="0.2">
      <c r="AD36886" s="11" t="s">
        <v>54853</v>
      </c>
      <c r="AE36886" s="10" t="s">
        <v>48123</v>
      </c>
      <c r="AF36886" s="10" t="s">
        <v>603</v>
      </c>
    </row>
    <row r="36887" spans="30:32" x14ac:dyDescent="0.2">
      <c r="AD36887" s="11" t="s">
        <v>54854</v>
      </c>
      <c r="AE36887" s="10" t="s">
        <v>7709</v>
      </c>
      <c r="AF36887" s="10" t="s">
        <v>603</v>
      </c>
    </row>
    <row r="36888" spans="30:32" x14ac:dyDescent="0.2">
      <c r="AD36888" s="11" t="s">
        <v>54855</v>
      </c>
      <c r="AE36888" s="10" t="s">
        <v>54856</v>
      </c>
      <c r="AF36888" s="10" t="s">
        <v>603</v>
      </c>
    </row>
    <row r="36889" spans="30:32" x14ac:dyDescent="0.2">
      <c r="AD36889" s="11" t="s">
        <v>54857</v>
      </c>
      <c r="AE36889" s="10" t="s">
        <v>54858</v>
      </c>
      <c r="AF36889" s="10" t="s">
        <v>603</v>
      </c>
    </row>
    <row r="36890" spans="30:32" x14ac:dyDescent="0.2">
      <c r="AD36890" s="11" t="s">
        <v>54859</v>
      </c>
      <c r="AE36890" s="10" t="s">
        <v>54860</v>
      </c>
      <c r="AF36890" s="10" t="s">
        <v>603</v>
      </c>
    </row>
    <row r="36891" spans="30:32" x14ac:dyDescent="0.2">
      <c r="AD36891" s="11" t="s">
        <v>54861</v>
      </c>
      <c r="AE36891" s="10" t="s">
        <v>3594</v>
      </c>
      <c r="AF36891" s="10" t="s">
        <v>603</v>
      </c>
    </row>
    <row r="36892" spans="30:32" x14ac:dyDescent="0.2">
      <c r="AD36892" s="11" t="s">
        <v>54862</v>
      </c>
      <c r="AE36892" s="10" t="s">
        <v>12319</v>
      </c>
      <c r="AF36892" s="10" t="s">
        <v>603</v>
      </c>
    </row>
    <row r="36893" spans="30:32" x14ac:dyDescent="0.2">
      <c r="AD36893" s="11" t="s">
        <v>54863</v>
      </c>
      <c r="AE36893" s="10" t="s">
        <v>37855</v>
      </c>
      <c r="AF36893" s="10" t="s">
        <v>603</v>
      </c>
    </row>
    <row r="36894" spans="30:32" x14ac:dyDescent="0.2">
      <c r="AD36894" s="11" t="s">
        <v>54864</v>
      </c>
      <c r="AE36894" s="10" t="s">
        <v>54865</v>
      </c>
      <c r="AF36894" s="10" t="s">
        <v>603</v>
      </c>
    </row>
    <row r="36895" spans="30:32" x14ac:dyDescent="0.2">
      <c r="AD36895" s="11" t="s">
        <v>54866</v>
      </c>
      <c r="AE36895" s="10" t="s">
        <v>4641</v>
      </c>
      <c r="AF36895" s="10" t="s">
        <v>603</v>
      </c>
    </row>
    <row r="36896" spans="30:32" x14ac:dyDescent="0.2">
      <c r="AD36896" s="11" t="s">
        <v>54867</v>
      </c>
      <c r="AE36896" s="10" t="s">
        <v>1059</v>
      </c>
      <c r="AF36896" s="10" t="s">
        <v>603</v>
      </c>
    </row>
    <row r="36897" spans="30:32" x14ac:dyDescent="0.2">
      <c r="AD36897" s="11" t="s">
        <v>54868</v>
      </c>
      <c r="AE36897" s="10" t="s">
        <v>4179</v>
      </c>
      <c r="AF36897" s="10" t="s">
        <v>603</v>
      </c>
    </row>
    <row r="36898" spans="30:32" x14ac:dyDescent="0.2">
      <c r="AD36898" s="11" t="s">
        <v>54869</v>
      </c>
      <c r="AE36898" s="10" t="s">
        <v>54870</v>
      </c>
      <c r="AF36898" s="10" t="s">
        <v>603</v>
      </c>
    </row>
    <row r="36899" spans="30:32" x14ac:dyDescent="0.2">
      <c r="AD36899" s="11" t="s">
        <v>54871</v>
      </c>
      <c r="AE36899" s="10" t="s">
        <v>16217</v>
      </c>
      <c r="AF36899" s="10" t="s">
        <v>603</v>
      </c>
    </row>
    <row r="36900" spans="30:32" x14ac:dyDescent="0.2">
      <c r="AD36900" s="11" t="s">
        <v>54872</v>
      </c>
      <c r="AE36900" s="10" t="s">
        <v>25886</v>
      </c>
      <c r="AF36900" s="10" t="s">
        <v>603</v>
      </c>
    </row>
    <row r="36901" spans="30:32" x14ac:dyDescent="0.2">
      <c r="AD36901" s="11" t="s">
        <v>54873</v>
      </c>
      <c r="AE36901" s="10" t="s">
        <v>40698</v>
      </c>
      <c r="AF36901" s="10" t="s">
        <v>603</v>
      </c>
    </row>
    <row r="36902" spans="30:32" x14ac:dyDescent="0.2">
      <c r="AD36902" s="11" t="s">
        <v>54874</v>
      </c>
      <c r="AE36902" s="10" t="s">
        <v>54875</v>
      </c>
      <c r="AF36902" s="10" t="s">
        <v>603</v>
      </c>
    </row>
    <row r="36903" spans="30:32" x14ac:dyDescent="0.2">
      <c r="AD36903" s="11" t="s">
        <v>54876</v>
      </c>
      <c r="AE36903" s="10" t="s">
        <v>4216</v>
      </c>
      <c r="AF36903" s="10" t="s">
        <v>603</v>
      </c>
    </row>
    <row r="36904" spans="30:32" x14ac:dyDescent="0.2">
      <c r="AD36904" s="11" t="s">
        <v>54877</v>
      </c>
      <c r="AE36904" s="10" t="s">
        <v>50277</v>
      </c>
      <c r="AF36904" s="10" t="s">
        <v>603</v>
      </c>
    </row>
    <row r="36905" spans="30:32" x14ac:dyDescent="0.2">
      <c r="AD36905" s="11" t="s">
        <v>54878</v>
      </c>
      <c r="AE36905" s="10" t="s">
        <v>2485</v>
      </c>
      <c r="AF36905" s="10" t="s">
        <v>603</v>
      </c>
    </row>
    <row r="36906" spans="30:32" x14ac:dyDescent="0.2">
      <c r="AD36906" s="11" t="s">
        <v>54879</v>
      </c>
      <c r="AE36906" s="10" t="s">
        <v>13769</v>
      </c>
      <c r="AF36906" s="10" t="s">
        <v>603</v>
      </c>
    </row>
    <row r="36907" spans="30:32" x14ac:dyDescent="0.2">
      <c r="AD36907" s="11" t="s">
        <v>54880</v>
      </c>
      <c r="AE36907" s="10" t="s">
        <v>54881</v>
      </c>
      <c r="AF36907" s="10" t="s">
        <v>603</v>
      </c>
    </row>
    <row r="36908" spans="30:32" x14ac:dyDescent="0.2">
      <c r="AD36908" s="11" t="s">
        <v>54882</v>
      </c>
      <c r="AE36908" s="10" t="s">
        <v>39459</v>
      </c>
      <c r="AF36908" s="10" t="s">
        <v>603</v>
      </c>
    </row>
    <row r="36909" spans="30:32" x14ac:dyDescent="0.2">
      <c r="AD36909" s="11" t="s">
        <v>54883</v>
      </c>
      <c r="AE36909" s="10" t="s">
        <v>22704</v>
      </c>
      <c r="AF36909" s="10" t="s">
        <v>603</v>
      </c>
    </row>
    <row r="36910" spans="30:32" x14ac:dyDescent="0.2">
      <c r="AD36910" s="11" t="s">
        <v>54884</v>
      </c>
      <c r="AE36910" s="10" t="s">
        <v>54885</v>
      </c>
      <c r="AF36910" s="10" t="s">
        <v>603</v>
      </c>
    </row>
    <row r="36911" spans="30:32" x14ac:dyDescent="0.2">
      <c r="AD36911" s="11" t="s">
        <v>54886</v>
      </c>
      <c r="AE36911" s="10" t="s">
        <v>21379</v>
      </c>
      <c r="AF36911" s="10" t="s">
        <v>603</v>
      </c>
    </row>
    <row r="36912" spans="30:32" x14ac:dyDescent="0.2">
      <c r="AD36912" s="11" t="s">
        <v>54887</v>
      </c>
      <c r="AE36912" s="10" t="s">
        <v>54888</v>
      </c>
      <c r="AF36912" s="10" t="s">
        <v>603</v>
      </c>
    </row>
    <row r="36913" spans="30:32" x14ac:dyDescent="0.2">
      <c r="AD36913" s="11" t="s">
        <v>54889</v>
      </c>
      <c r="AE36913" s="10" t="s">
        <v>54890</v>
      </c>
      <c r="AF36913" s="10" t="s">
        <v>603</v>
      </c>
    </row>
    <row r="36914" spans="30:32" x14ac:dyDescent="0.2">
      <c r="AD36914" s="11" t="s">
        <v>54891</v>
      </c>
      <c r="AE36914" s="10" t="s">
        <v>42752</v>
      </c>
      <c r="AF36914" s="10" t="s">
        <v>603</v>
      </c>
    </row>
    <row r="36915" spans="30:32" x14ac:dyDescent="0.2">
      <c r="AD36915" s="11" t="s">
        <v>54892</v>
      </c>
      <c r="AE36915" s="10" t="s">
        <v>54893</v>
      </c>
      <c r="AF36915" s="10" t="s">
        <v>603</v>
      </c>
    </row>
    <row r="36916" spans="30:32" x14ac:dyDescent="0.2">
      <c r="AD36916" s="11" t="s">
        <v>54894</v>
      </c>
      <c r="AE36916" s="10" t="s">
        <v>24157</v>
      </c>
      <c r="AF36916" s="10" t="s">
        <v>603</v>
      </c>
    </row>
    <row r="36917" spans="30:32" x14ac:dyDescent="0.2">
      <c r="AD36917" s="11" t="s">
        <v>54895</v>
      </c>
      <c r="AE36917" s="10" t="s">
        <v>28400</v>
      </c>
      <c r="AF36917" s="10" t="s">
        <v>603</v>
      </c>
    </row>
    <row r="36918" spans="30:32" x14ac:dyDescent="0.2">
      <c r="AD36918" s="11" t="s">
        <v>54896</v>
      </c>
      <c r="AE36918" s="10" t="s">
        <v>54897</v>
      </c>
      <c r="AF36918" s="10" t="s">
        <v>603</v>
      </c>
    </row>
    <row r="36919" spans="30:32" x14ac:dyDescent="0.2">
      <c r="AD36919" s="11" t="s">
        <v>54898</v>
      </c>
      <c r="AE36919" s="10" t="s">
        <v>54899</v>
      </c>
      <c r="AF36919" s="10" t="s">
        <v>603</v>
      </c>
    </row>
    <row r="36920" spans="30:32" x14ac:dyDescent="0.2">
      <c r="AD36920" s="11" t="s">
        <v>54900</v>
      </c>
      <c r="AE36920" s="10" t="s">
        <v>54901</v>
      </c>
      <c r="AF36920" s="10" t="s">
        <v>603</v>
      </c>
    </row>
    <row r="36921" spans="30:32" x14ac:dyDescent="0.2">
      <c r="AD36921" s="11" t="s">
        <v>54902</v>
      </c>
      <c r="AE36921" s="10" t="s">
        <v>2497</v>
      </c>
      <c r="AF36921" s="10" t="s">
        <v>603</v>
      </c>
    </row>
    <row r="36922" spans="30:32" x14ac:dyDescent="0.2">
      <c r="AD36922" s="11" t="s">
        <v>54903</v>
      </c>
      <c r="AE36922" s="10" t="s">
        <v>54904</v>
      </c>
      <c r="AF36922" s="10" t="s">
        <v>603</v>
      </c>
    </row>
    <row r="36923" spans="30:32" x14ac:dyDescent="0.2">
      <c r="AD36923" s="11" t="s">
        <v>54905</v>
      </c>
      <c r="AE36923" s="10" t="s">
        <v>26601</v>
      </c>
      <c r="AF36923" s="10" t="s">
        <v>603</v>
      </c>
    </row>
    <row r="36924" spans="30:32" x14ac:dyDescent="0.2">
      <c r="AD36924" s="11" t="s">
        <v>54906</v>
      </c>
      <c r="AE36924" s="10" t="s">
        <v>14937</v>
      </c>
      <c r="AF36924" s="10" t="s">
        <v>603</v>
      </c>
    </row>
    <row r="36925" spans="30:32" x14ac:dyDescent="0.2">
      <c r="AD36925" s="11" t="s">
        <v>54907</v>
      </c>
      <c r="AE36925" s="10" t="s">
        <v>968</v>
      </c>
      <c r="AF36925" s="10" t="s">
        <v>603</v>
      </c>
    </row>
    <row r="36926" spans="30:32" x14ac:dyDescent="0.2">
      <c r="AD36926" s="11" t="s">
        <v>54908</v>
      </c>
      <c r="AE36926" s="10" t="s">
        <v>2515</v>
      </c>
      <c r="AF36926" s="10" t="s">
        <v>603</v>
      </c>
    </row>
    <row r="36927" spans="30:32" x14ac:dyDescent="0.2">
      <c r="AD36927" s="11" t="s">
        <v>54909</v>
      </c>
      <c r="AE36927" s="10" t="s">
        <v>54910</v>
      </c>
      <c r="AF36927" s="10" t="s">
        <v>603</v>
      </c>
    </row>
    <row r="36928" spans="30:32" x14ac:dyDescent="0.2">
      <c r="AD36928" s="11" t="s">
        <v>54911</v>
      </c>
      <c r="AE36928" s="10" t="s">
        <v>54912</v>
      </c>
      <c r="AF36928" s="10" t="s">
        <v>603</v>
      </c>
    </row>
    <row r="36929" spans="30:32" x14ac:dyDescent="0.2">
      <c r="AD36929" s="11" t="s">
        <v>54913</v>
      </c>
      <c r="AE36929" s="10" t="s">
        <v>9456</v>
      </c>
      <c r="AF36929" s="10" t="s">
        <v>603</v>
      </c>
    </row>
    <row r="36930" spans="30:32" x14ac:dyDescent="0.2">
      <c r="AD36930" s="11" t="s">
        <v>54914</v>
      </c>
      <c r="AE36930" s="10" t="s">
        <v>2517</v>
      </c>
      <c r="AF36930" s="10" t="s">
        <v>603</v>
      </c>
    </row>
    <row r="36931" spans="30:32" x14ac:dyDescent="0.2">
      <c r="AD36931" s="11" t="s">
        <v>54915</v>
      </c>
      <c r="AE36931" s="10" t="s">
        <v>14944</v>
      </c>
      <c r="AF36931" s="10" t="s">
        <v>603</v>
      </c>
    </row>
    <row r="36932" spans="30:32" x14ac:dyDescent="0.2">
      <c r="AD36932" s="11" t="s">
        <v>54916</v>
      </c>
      <c r="AE36932" s="10" t="s">
        <v>16687</v>
      </c>
      <c r="AF36932" s="10" t="s">
        <v>603</v>
      </c>
    </row>
    <row r="36933" spans="30:32" x14ac:dyDescent="0.2">
      <c r="AD36933" s="11" t="s">
        <v>54917</v>
      </c>
      <c r="AE36933" s="10" t="s">
        <v>6076</v>
      </c>
      <c r="AF36933" s="10" t="s">
        <v>603</v>
      </c>
    </row>
    <row r="36934" spans="30:32" x14ac:dyDescent="0.2">
      <c r="AD36934" s="11" t="s">
        <v>54918</v>
      </c>
      <c r="AE36934" s="10" t="s">
        <v>45770</v>
      </c>
      <c r="AF36934" s="10" t="s">
        <v>603</v>
      </c>
    </row>
    <row r="36935" spans="30:32" x14ac:dyDescent="0.2">
      <c r="AD36935" s="11" t="s">
        <v>54919</v>
      </c>
      <c r="AE36935" s="10" t="s">
        <v>30526</v>
      </c>
      <c r="AF36935" s="10" t="s">
        <v>603</v>
      </c>
    </row>
    <row r="36936" spans="30:32" x14ac:dyDescent="0.2">
      <c r="AD36936" s="11" t="s">
        <v>54920</v>
      </c>
      <c r="AE36936" s="10" t="s">
        <v>42576</v>
      </c>
      <c r="AF36936" s="10" t="s">
        <v>603</v>
      </c>
    </row>
    <row r="36937" spans="30:32" x14ac:dyDescent="0.2">
      <c r="AD36937" s="11" t="s">
        <v>54921</v>
      </c>
      <c r="AE36937" s="10" t="s">
        <v>9461</v>
      </c>
      <c r="AF36937" s="10" t="s">
        <v>603</v>
      </c>
    </row>
    <row r="36938" spans="30:32" x14ac:dyDescent="0.2">
      <c r="AD36938" s="11" t="s">
        <v>54922</v>
      </c>
      <c r="AE36938" s="10" t="s">
        <v>54923</v>
      </c>
      <c r="AF36938" s="10" t="s">
        <v>603</v>
      </c>
    </row>
    <row r="36939" spans="30:32" x14ac:dyDescent="0.2">
      <c r="AD36939" s="11" t="s">
        <v>54924</v>
      </c>
      <c r="AE36939" s="10" t="s">
        <v>54925</v>
      </c>
      <c r="AF36939" s="10" t="s">
        <v>603</v>
      </c>
    </row>
    <row r="36940" spans="30:32" x14ac:dyDescent="0.2">
      <c r="AD36940" s="11" t="s">
        <v>54926</v>
      </c>
      <c r="AE36940" s="10" t="s">
        <v>2528</v>
      </c>
      <c r="AF36940" s="10" t="s">
        <v>603</v>
      </c>
    </row>
    <row r="36941" spans="30:32" x14ac:dyDescent="0.2">
      <c r="AD36941" s="11" t="s">
        <v>54927</v>
      </c>
      <c r="AE36941" s="10" t="s">
        <v>54928</v>
      </c>
      <c r="AF36941" s="10" t="s">
        <v>603</v>
      </c>
    </row>
    <row r="36942" spans="30:32" x14ac:dyDescent="0.2">
      <c r="AD36942" s="11" t="s">
        <v>54929</v>
      </c>
      <c r="AE36942" s="10" t="s">
        <v>54930</v>
      </c>
      <c r="AF36942" s="10" t="s">
        <v>603</v>
      </c>
    </row>
    <row r="36943" spans="30:32" x14ac:dyDescent="0.2">
      <c r="AD36943" s="11" t="s">
        <v>54931</v>
      </c>
      <c r="AE36943" s="10" t="s">
        <v>7808</v>
      </c>
      <c r="AF36943" s="10" t="s">
        <v>603</v>
      </c>
    </row>
    <row r="36944" spans="30:32" x14ac:dyDescent="0.2">
      <c r="AD36944" s="11" t="s">
        <v>54932</v>
      </c>
      <c r="AE36944" s="10" t="s">
        <v>20009</v>
      </c>
      <c r="AF36944" s="10" t="s">
        <v>603</v>
      </c>
    </row>
    <row r="36945" spans="30:32" x14ac:dyDescent="0.2">
      <c r="AD36945" s="11" t="s">
        <v>54933</v>
      </c>
      <c r="AE36945" s="10" t="s">
        <v>54934</v>
      </c>
      <c r="AF36945" s="10" t="s">
        <v>603</v>
      </c>
    </row>
    <row r="36946" spans="30:32" x14ac:dyDescent="0.2">
      <c r="AD36946" s="11" t="s">
        <v>54935</v>
      </c>
      <c r="AE36946" s="10" t="s">
        <v>54936</v>
      </c>
      <c r="AF36946" s="10" t="s">
        <v>603</v>
      </c>
    </row>
    <row r="36947" spans="30:32" x14ac:dyDescent="0.2">
      <c r="AD36947" s="11" t="s">
        <v>54937</v>
      </c>
      <c r="AE36947" s="10" t="s">
        <v>54938</v>
      </c>
      <c r="AF36947" s="10" t="s">
        <v>603</v>
      </c>
    </row>
    <row r="36948" spans="30:32" x14ac:dyDescent="0.2">
      <c r="AD36948" s="11" t="s">
        <v>54939</v>
      </c>
      <c r="AE36948" s="10" t="s">
        <v>3181</v>
      </c>
      <c r="AF36948" s="10" t="s">
        <v>603</v>
      </c>
    </row>
    <row r="36949" spans="30:32" x14ac:dyDescent="0.2">
      <c r="AD36949" s="11" t="s">
        <v>54940</v>
      </c>
      <c r="AE36949" s="10" t="s">
        <v>2534</v>
      </c>
      <c r="AF36949" s="10" t="s">
        <v>603</v>
      </c>
    </row>
    <row r="36950" spans="30:32" x14ac:dyDescent="0.2">
      <c r="AD36950" s="11" t="s">
        <v>54941</v>
      </c>
      <c r="AE36950" s="10" t="s">
        <v>4235</v>
      </c>
      <c r="AF36950" s="10" t="s">
        <v>603</v>
      </c>
    </row>
    <row r="36951" spans="30:32" x14ac:dyDescent="0.2">
      <c r="AD36951" s="11" t="s">
        <v>54942</v>
      </c>
      <c r="AE36951" s="10" t="s">
        <v>16287</v>
      </c>
      <c r="AF36951" s="10" t="s">
        <v>603</v>
      </c>
    </row>
    <row r="36952" spans="30:32" x14ac:dyDescent="0.2">
      <c r="AD36952" s="11" t="s">
        <v>54943</v>
      </c>
      <c r="AE36952" s="10" t="s">
        <v>44788</v>
      </c>
      <c r="AF36952" s="10" t="s">
        <v>603</v>
      </c>
    </row>
    <row r="36953" spans="30:32" x14ac:dyDescent="0.2">
      <c r="AD36953" s="11" t="s">
        <v>54944</v>
      </c>
      <c r="AE36953" s="10" t="s">
        <v>1465</v>
      </c>
      <c r="AF36953" s="10" t="s">
        <v>603</v>
      </c>
    </row>
    <row r="36954" spans="30:32" x14ac:dyDescent="0.2">
      <c r="AD36954" s="11" t="s">
        <v>54945</v>
      </c>
      <c r="AE36954" s="10" t="s">
        <v>13793</v>
      </c>
      <c r="AF36954" s="10" t="s">
        <v>603</v>
      </c>
    </row>
    <row r="36955" spans="30:32" x14ac:dyDescent="0.2">
      <c r="AD36955" s="11" t="s">
        <v>54946</v>
      </c>
      <c r="AE36955" s="10" t="s">
        <v>6107</v>
      </c>
      <c r="AF36955" s="10" t="s">
        <v>603</v>
      </c>
    </row>
    <row r="36956" spans="30:32" x14ac:dyDescent="0.2">
      <c r="AD36956" s="11" t="s">
        <v>54947</v>
      </c>
      <c r="AE36956" s="10" t="s">
        <v>54948</v>
      </c>
      <c r="AF36956" s="10" t="s">
        <v>603</v>
      </c>
    </row>
    <row r="36957" spans="30:32" x14ac:dyDescent="0.2">
      <c r="AD36957" s="11" t="s">
        <v>54949</v>
      </c>
      <c r="AE36957" s="10" t="s">
        <v>39756</v>
      </c>
      <c r="AF36957" s="10" t="s">
        <v>603</v>
      </c>
    </row>
    <row r="36958" spans="30:32" x14ac:dyDescent="0.2">
      <c r="AD36958" s="11" t="s">
        <v>54950</v>
      </c>
      <c r="AE36958" s="10" t="s">
        <v>54951</v>
      </c>
      <c r="AF36958" s="10" t="s">
        <v>603</v>
      </c>
    </row>
    <row r="36959" spans="30:32" x14ac:dyDescent="0.2">
      <c r="AD36959" s="11" t="s">
        <v>54952</v>
      </c>
      <c r="AE36959" s="10" t="s">
        <v>7855</v>
      </c>
      <c r="AF36959" s="10" t="s">
        <v>603</v>
      </c>
    </row>
    <row r="36960" spans="30:32" x14ac:dyDescent="0.2">
      <c r="AD36960" s="11" t="s">
        <v>54953</v>
      </c>
      <c r="AE36960" s="10" t="s">
        <v>1146</v>
      </c>
      <c r="AF36960" s="10" t="s">
        <v>603</v>
      </c>
    </row>
    <row r="36961" spans="30:32" x14ac:dyDescent="0.2">
      <c r="AD36961" s="11" t="s">
        <v>54954</v>
      </c>
      <c r="AE36961" s="10" t="s">
        <v>1146</v>
      </c>
      <c r="AF36961" s="10" t="s">
        <v>603</v>
      </c>
    </row>
    <row r="36962" spans="30:32" x14ac:dyDescent="0.2">
      <c r="AD36962" s="11" t="s">
        <v>54955</v>
      </c>
      <c r="AE36962" s="10" t="s">
        <v>1146</v>
      </c>
      <c r="AF36962" s="10" t="s">
        <v>603</v>
      </c>
    </row>
    <row r="36963" spans="30:32" x14ac:dyDescent="0.2">
      <c r="AD36963" s="11" t="s">
        <v>54956</v>
      </c>
      <c r="AE36963" s="10" t="s">
        <v>54957</v>
      </c>
      <c r="AF36963" s="10" t="s">
        <v>603</v>
      </c>
    </row>
    <row r="36964" spans="30:32" x14ac:dyDescent="0.2">
      <c r="AD36964" s="11" t="s">
        <v>54958</v>
      </c>
      <c r="AE36964" s="10" t="s">
        <v>15033</v>
      </c>
      <c r="AF36964" s="10" t="s">
        <v>603</v>
      </c>
    </row>
    <row r="36965" spans="30:32" x14ac:dyDescent="0.2">
      <c r="AD36965" s="11" t="s">
        <v>54959</v>
      </c>
      <c r="AE36965" s="10" t="s">
        <v>5423</v>
      </c>
      <c r="AF36965" s="10" t="s">
        <v>603</v>
      </c>
    </row>
    <row r="36966" spans="30:32" x14ac:dyDescent="0.2">
      <c r="AD36966" s="11" t="s">
        <v>54960</v>
      </c>
      <c r="AE36966" s="10" t="s">
        <v>25764</v>
      </c>
      <c r="AF36966" s="10" t="s">
        <v>603</v>
      </c>
    </row>
    <row r="36967" spans="30:32" x14ac:dyDescent="0.2">
      <c r="AD36967" s="11" t="s">
        <v>54961</v>
      </c>
      <c r="AE36967" s="10" t="s">
        <v>2576</v>
      </c>
      <c r="AF36967" s="10" t="s">
        <v>603</v>
      </c>
    </row>
    <row r="36968" spans="30:32" x14ac:dyDescent="0.2">
      <c r="AD36968" s="11" t="s">
        <v>54962</v>
      </c>
      <c r="AE36968" s="10" t="s">
        <v>54963</v>
      </c>
      <c r="AF36968" s="10" t="s">
        <v>603</v>
      </c>
    </row>
    <row r="36969" spans="30:32" x14ac:dyDescent="0.2">
      <c r="AD36969" s="11" t="s">
        <v>54964</v>
      </c>
      <c r="AE36969" s="10" t="s">
        <v>54965</v>
      </c>
      <c r="AF36969" s="10" t="s">
        <v>603</v>
      </c>
    </row>
    <row r="36970" spans="30:32" x14ac:dyDescent="0.2">
      <c r="AD36970" s="11" t="s">
        <v>54966</v>
      </c>
      <c r="AE36970" s="10" t="s">
        <v>54967</v>
      </c>
      <c r="AF36970" s="10" t="s">
        <v>603</v>
      </c>
    </row>
    <row r="36971" spans="30:32" x14ac:dyDescent="0.2">
      <c r="AD36971" s="11" t="s">
        <v>54968</v>
      </c>
      <c r="AE36971" s="10" t="s">
        <v>54969</v>
      </c>
      <c r="AF36971" s="10" t="s">
        <v>603</v>
      </c>
    </row>
    <row r="36972" spans="30:32" x14ac:dyDescent="0.2">
      <c r="AD36972" s="11" t="s">
        <v>54970</v>
      </c>
      <c r="AE36972" s="10" t="s">
        <v>54971</v>
      </c>
      <c r="AF36972" s="10" t="s">
        <v>603</v>
      </c>
    </row>
    <row r="36973" spans="30:32" x14ac:dyDescent="0.2">
      <c r="AD36973" s="11" t="s">
        <v>54972</v>
      </c>
      <c r="AE36973" s="10" t="s">
        <v>10950</v>
      </c>
      <c r="AF36973" s="10" t="s">
        <v>603</v>
      </c>
    </row>
    <row r="36974" spans="30:32" x14ac:dyDescent="0.2">
      <c r="AD36974" s="11" t="s">
        <v>54973</v>
      </c>
      <c r="AE36974" s="10" t="s">
        <v>54974</v>
      </c>
      <c r="AF36974" s="10" t="s">
        <v>603</v>
      </c>
    </row>
    <row r="36975" spans="30:32" x14ac:dyDescent="0.2">
      <c r="AD36975" s="11" t="s">
        <v>54975</v>
      </c>
      <c r="AE36975" s="10" t="s">
        <v>4265</v>
      </c>
      <c r="AF36975" s="10" t="s">
        <v>603</v>
      </c>
    </row>
    <row r="36976" spans="30:32" x14ac:dyDescent="0.2">
      <c r="AD36976" s="11" t="s">
        <v>54976</v>
      </c>
      <c r="AE36976" s="10" t="s">
        <v>10962</v>
      </c>
      <c r="AF36976" s="10" t="s">
        <v>603</v>
      </c>
    </row>
    <row r="36977" spans="30:32" x14ac:dyDescent="0.2">
      <c r="AD36977" s="11" t="s">
        <v>54977</v>
      </c>
      <c r="AE36977" s="10" t="s">
        <v>3199</v>
      </c>
      <c r="AF36977" s="10" t="s">
        <v>603</v>
      </c>
    </row>
    <row r="36978" spans="30:32" x14ac:dyDescent="0.2">
      <c r="AD36978" s="11" t="s">
        <v>54978</v>
      </c>
      <c r="AE36978" s="10" t="s">
        <v>20070</v>
      </c>
      <c r="AF36978" s="10" t="s">
        <v>603</v>
      </c>
    </row>
    <row r="36979" spans="30:32" x14ac:dyDescent="0.2">
      <c r="AD36979" s="11" t="s">
        <v>54979</v>
      </c>
      <c r="AE36979" s="10" t="s">
        <v>1487</v>
      </c>
      <c r="AF36979" s="10" t="s">
        <v>603</v>
      </c>
    </row>
    <row r="36980" spans="30:32" x14ac:dyDescent="0.2">
      <c r="AD36980" s="11" t="s">
        <v>54980</v>
      </c>
      <c r="AE36980" s="10" t="s">
        <v>2588</v>
      </c>
      <c r="AF36980" s="10" t="s">
        <v>603</v>
      </c>
    </row>
    <row r="36981" spans="30:32" x14ac:dyDescent="0.2">
      <c r="AD36981" s="11" t="s">
        <v>54981</v>
      </c>
      <c r="AE36981" s="10" t="s">
        <v>54982</v>
      </c>
      <c r="AF36981" s="10" t="s">
        <v>603</v>
      </c>
    </row>
    <row r="36982" spans="30:32" x14ac:dyDescent="0.2">
      <c r="AD36982" s="11" t="s">
        <v>54983</v>
      </c>
      <c r="AE36982" s="10" t="s">
        <v>35434</v>
      </c>
      <c r="AF36982" s="10" t="s">
        <v>603</v>
      </c>
    </row>
    <row r="36983" spans="30:32" x14ac:dyDescent="0.2">
      <c r="AD36983" s="11" t="s">
        <v>54984</v>
      </c>
      <c r="AE36983" s="10" t="s">
        <v>54985</v>
      </c>
      <c r="AF36983" s="10" t="s">
        <v>603</v>
      </c>
    </row>
    <row r="36984" spans="30:32" x14ac:dyDescent="0.2">
      <c r="AD36984" s="11" t="s">
        <v>54986</v>
      </c>
      <c r="AE36984" s="10" t="s">
        <v>17849</v>
      </c>
      <c r="AF36984" s="10" t="s">
        <v>603</v>
      </c>
    </row>
    <row r="36985" spans="30:32" x14ac:dyDescent="0.2">
      <c r="AD36985" s="11" t="s">
        <v>54987</v>
      </c>
      <c r="AE36985" s="10" t="s">
        <v>21540</v>
      </c>
      <c r="AF36985" s="10" t="s">
        <v>603</v>
      </c>
    </row>
    <row r="36986" spans="30:32" x14ac:dyDescent="0.2">
      <c r="AD36986" s="11" t="s">
        <v>54988</v>
      </c>
      <c r="AE36986" s="10" t="s">
        <v>17851</v>
      </c>
      <c r="AF36986" s="10" t="s">
        <v>603</v>
      </c>
    </row>
    <row r="36987" spans="30:32" x14ac:dyDescent="0.2">
      <c r="AD36987" s="11" t="s">
        <v>54989</v>
      </c>
      <c r="AE36987" s="10" t="s">
        <v>9555</v>
      </c>
      <c r="AF36987" s="10" t="s">
        <v>603</v>
      </c>
    </row>
    <row r="36988" spans="30:32" x14ac:dyDescent="0.2">
      <c r="AD36988" s="11" t="s">
        <v>54990</v>
      </c>
      <c r="AE36988" s="10" t="s">
        <v>54991</v>
      </c>
      <c r="AF36988" s="10" t="s">
        <v>603</v>
      </c>
    </row>
    <row r="36989" spans="30:32" x14ac:dyDescent="0.2">
      <c r="AD36989" s="11" t="s">
        <v>54992</v>
      </c>
      <c r="AE36989" s="10" t="s">
        <v>54993</v>
      </c>
      <c r="AF36989" s="10" t="s">
        <v>603</v>
      </c>
    </row>
    <row r="36990" spans="30:32" x14ac:dyDescent="0.2">
      <c r="AD36990" s="11" t="s">
        <v>54994</v>
      </c>
      <c r="AE36990" s="10" t="s">
        <v>42040</v>
      </c>
      <c r="AF36990" s="10" t="s">
        <v>603</v>
      </c>
    </row>
    <row r="36991" spans="30:32" x14ac:dyDescent="0.2">
      <c r="AD36991" s="11" t="s">
        <v>54995</v>
      </c>
      <c r="AE36991" s="10" t="s">
        <v>54996</v>
      </c>
      <c r="AF36991" s="10" t="s">
        <v>603</v>
      </c>
    </row>
    <row r="36992" spans="30:32" x14ac:dyDescent="0.2">
      <c r="AD36992" s="11" t="s">
        <v>54997</v>
      </c>
      <c r="AE36992" s="10" t="s">
        <v>43852</v>
      </c>
      <c r="AF36992" s="10" t="s">
        <v>603</v>
      </c>
    </row>
    <row r="36993" spans="30:32" x14ac:dyDescent="0.2">
      <c r="AD36993" s="11" t="s">
        <v>54998</v>
      </c>
      <c r="AE36993" s="10" t="s">
        <v>54999</v>
      </c>
      <c r="AF36993" s="10" t="s">
        <v>603</v>
      </c>
    </row>
    <row r="36994" spans="30:32" x14ac:dyDescent="0.2">
      <c r="AD36994" s="11" t="s">
        <v>55000</v>
      </c>
      <c r="AE36994" s="10" t="s">
        <v>16341</v>
      </c>
      <c r="AF36994" s="10" t="s">
        <v>603</v>
      </c>
    </row>
    <row r="36995" spans="30:32" x14ac:dyDescent="0.2">
      <c r="AD36995" s="11" t="s">
        <v>55001</v>
      </c>
      <c r="AE36995" s="10" t="s">
        <v>28550</v>
      </c>
      <c r="AF36995" s="10" t="s">
        <v>603</v>
      </c>
    </row>
    <row r="36996" spans="30:32" x14ac:dyDescent="0.2">
      <c r="AD36996" s="11" t="s">
        <v>55002</v>
      </c>
      <c r="AE36996" s="10" t="s">
        <v>22925</v>
      </c>
      <c r="AF36996" s="10" t="s">
        <v>603</v>
      </c>
    </row>
    <row r="36997" spans="30:32" x14ac:dyDescent="0.2">
      <c r="AD36997" s="11" t="s">
        <v>55003</v>
      </c>
      <c r="AE36997" s="10" t="s">
        <v>1497</v>
      </c>
      <c r="AF36997" s="10" t="s">
        <v>603</v>
      </c>
    </row>
    <row r="36998" spans="30:32" x14ac:dyDescent="0.2">
      <c r="AD36998" s="11" t="s">
        <v>55004</v>
      </c>
      <c r="AE36998" s="10" t="s">
        <v>55005</v>
      </c>
      <c r="AF36998" s="10" t="s">
        <v>603</v>
      </c>
    </row>
    <row r="36999" spans="30:32" x14ac:dyDescent="0.2">
      <c r="AD36999" s="11" t="s">
        <v>55006</v>
      </c>
      <c r="AE36999" s="10" t="s">
        <v>31964</v>
      </c>
      <c r="AF36999" s="10" t="s">
        <v>603</v>
      </c>
    </row>
    <row r="37000" spans="30:32" x14ac:dyDescent="0.2">
      <c r="AD37000" s="11" t="s">
        <v>55007</v>
      </c>
      <c r="AE37000" s="10" t="s">
        <v>4456</v>
      </c>
      <c r="AF37000" s="10" t="s">
        <v>603</v>
      </c>
    </row>
    <row r="37001" spans="30:32" x14ac:dyDescent="0.2">
      <c r="AD37001" s="11" t="s">
        <v>55008</v>
      </c>
      <c r="AE37001" s="10" t="s">
        <v>42052</v>
      </c>
      <c r="AF37001" s="10" t="s">
        <v>603</v>
      </c>
    </row>
    <row r="37002" spans="30:32" x14ac:dyDescent="0.2">
      <c r="AD37002" s="11" t="s">
        <v>55009</v>
      </c>
      <c r="AE37002" s="10" t="s">
        <v>55010</v>
      </c>
      <c r="AF37002" s="10" t="s">
        <v>603</v>
      </c>
    </row>
    <row r="37003" spans="30:32" x14ac:dyDescent="0.2">
      <c r="AD37003" s="11" t="s">
        <v>55011</v>
      </c>
      <c r="AE37003" s="10" t="s">
        <v>52030</v>
      </c>
      <c r="AF37003" s="10" t="s">
        <v>603</v>
      </c>
    </row>
    <row r="37004" spans="30:32" x14ac:dyDescent="0.2">
      <c r="AD37004" s="11" t="s">
        <v>55012</v>
      </c>
      <c r="AE37004" s="10" t="s">
        <v>55013</v>
      </c>
      <c r="AF37004" s="10" t="s">
        <v>603</v>
      </c>
    </row>
    <row r="37005" spans="30:32" x14ac:dyDescent="0.2">
      <c r="AD37005" s="11" t="s">
        <v>55014</v>
      </c>
      <c r="AE37005" s="10" t="s">
        <v>4280</v>
      </c>
      <c r="AF37005" s="10" t="s">
        <v>603</v>
      </c>
    </row>
    <row r="37006" spans="30:32" x14ac:dyDescent="0.2">
      <c r="AD37006" s="11" t="s">
        <v>55015</v>
      </c>
      <c r="AE37006" s="10" t="s">
        <v>55016</v>
      </c>
      <c r="AF37006" s="10" t="s">
        <v>603</v>
      </c>
    </row>
    <row r="37007" spans="30:32" x14ac:dyDescent="0.2">
      <c r="AD37007" s="11" t="s">
        <v>55017</v>
      </c>
      <c r="AE37007" s="10" t="s">
        <v>16379</v>
      </c>
      <c r="AF37007" s="10" t="s">
        <v>603</v>
      </c>
    </row>
    <row r="37008" spans="30:32" x14ac:dyDescent="0.2">
      <c r="AD37008" s="11" t="s">
        <v>55018</v>
      </c>
      <c r="AE37008" s="10" t="s">
        <v>2638</v>
      </c>
      <c r="AF37008" s="10" t="s">
        <v>603</v>
      </c>
    </row>
    <row r="37009" spans="30:32" x14ac:dyDescent="0.2">
      <c r="AD37009" s="11" t="s">
        <v>55019</v>
      </c>
      <c r="AE37009" s="10" t="s">
        <v>55020</v>
      </c>
      <c r="AF37009" s="10" t="s">
        <v>603</v>
      </c>
    </row>
    <row r="37010" spans="30:32" x14ac:dyDescent="0.2">
      <c r="AD37010" s="11" t="s">
        <v>55021</v>
      </c>
      <c r="AE37010" s="10" t="s">
        <v>55022</v>
      </c>
      <c r="AF37010" s="10" t="s">
        <v>603</v>
      </c>
    </row>
    <row r="37011" spans="30:32" x14ac:dyDescent="0.2">
      <c r="AD37011" s="11" t="s">
        <v>55023</v>
      </c>
      <c r="AE37011" s="10" t="s">
        <v>55024</v>
      </c>
      <c r="AF37011" s="10" t="s">
        <v>603</v>
      </c>
    </row>
    <row r="37012" spans="30:32" x14ac:dyDescent="0.2">
      <c r="AD37012" s="11" t="s">
        <v>55025</v>
      </c>
      <c r="AE37012" s="10" t="s">
        <v>55026</v>
      </c>
      <c r="AF37012" s="10" t="s">
        <v>603</v>
      </c>
    </row>
    <row r="37013" spans="30:32" x14ac:dyDescent="0.2">
      <c r="AD37013" s="11" t="s">
        <v>55027</v>
      </c>
      <c r="AE37013" s="10" t="s">
        <v>7997</v>
      </c>
      <c r="AF37013" s="10" t="s">
        <v>603</v>
      </c>
    </row>
    <row r="37014" spans="30:32" x14ac:dyDescent="0.2">
      <c r="AD37014" s="11" t="s">
        <v>55028</v>
      </c>
      <c r="AE37014" s="10" t="s">
        <v>11058</v>
      </c>
      <c r="AF37014" s="10" t="s">
        <v>603</v>
      </c>
    </row>
    <row r="37015" spans="30:32" x14ac:dyDescent="0.2">
      <c r="AD37015" s="11" t="s">
        <v>55029</v>
      </c>
      <c r="AE37015" s="10" t="s">
        <v>15147</v>
      </c>
      <c r="AF37015" s="10" t="s">
        <v>603</v>
      </c>
    </row>
    <row r="37016" spans="30:32" x14ac:dyDescent="0.2">
      <c r="AD37016" s="11" t="s">
        <v>55030</v>
      </c>
      <c r="AE37016" s="10" t="s">
        <v>44890</v>
      </c>
      <c r="AF37016" s="10" t="s">
        <v>603</v>
      </c>
    </row>
    <row r="37017" spans="30:32" x14ac:dyDescent="0.2">
      <c r="AD37017" s="11" t="s">
        <v>55031</v>
      </c>
      <c r="AE37017" s="10" t="s">
        <v>6990</v>
      </c>
      <c r="AF37017" s="10" t="s">
        <v>603</v>
      </c>
    </row>
    <row r="37018" spans="30:32" x14ac:dyDescent="0.2">
      <c r="AD37018" s="11" t="s">
        <v>55032</v>
      </c>
      <c r="AE37018" s="10" t="s">
        <v>11083</v>
      </c>
      <c r="AF37018" s="10" t="s">
        <v>603</v>
      </c>
    </row>
    <row r="37019" spans="30:32" x14ac:dyDescent="0.2">
      <c r="AD37019" s="11" t="s">
        <v>55033</v>
      </c>
      <c r="AE37019" s="10" t="s">
        <v>55034</v>
      </c>
      <c r="AF37019" s="10" t="s">
        <v>603</v>
      </c>
    </row>
    <row r="37020" spans="30:32" x14ac:dyDescent="0.2">
      <c r="AD37020" s="11" t="s">
        <v>55035</v>
      </c>
      <c r="AE37020" s="10" t="s">
        <v>55036</v>
      </c>
      <c r="AF37020" s="10" t="s">
        <v>603</v>
      </c>
    </row>
    <row r="37021" spans="30:32" x14ac:dyDescent="0.2">
      <c r="AD37021" s="11" t="s">
        <v>55037</v>
      </c>
      <c r="AE37021" s="10" t="s">
        <v>5494</v>
      </c>
      <c r="AF37021" s="10" t="s">
        <v>603</v>
      </c>
    </row>
    <row r="37022" spans="30:32" x14ac:dyDescent="0.2">
      <c r="AD37022" s="11" t="s">
        <v>55038</v>
      </c>
      <c r="AE37022" s="10" t="s">
        <v>55039</v>
      </c>
      <c r="AF37022" s="10" t="s">
        <v>603</v>
      </c>
    </row>
    <row r="37023" spans="30:32" x14ac:dyDescent="0.2">
      <c r="AD37023" s="11" t="s">
        <v>55040</v>
      </c>
      <c r="AE37023" s="10" t="s">
        <v>2678</v>
      </c>
      <c r="AF37023" s="10" t="s">
        <v>603</v>
      </c>
    </row>
    <row r="37024" spans="30:32" x14ac:dyDescent="0.2">
      <c r="AD37024" s="11" t="s">
        <v>55041</v>
      </c>
      <c r="AE37024" s="10" t="s">
        <v>2678</v>
      </c>
      <c r="AF37024" s="10" t="s">
        <v>603</v>
      </c>
    </row>
    <row r="37025" spans="30:32" x14ac:dyDescent="0.2">
      <c r="AD37025" s="11" t="s">
        <v>55042</v>
      </c>
      <c r="AE37025" s="10" t="s">
        <v>2678</v>
      </c>
      <c r="AF37025" s="10" t="s">
        <v>603</v>
      </c>
    </row>
    <row r="37026" spans="30:32" x14ac:dyDescent="0.2">
      <c r="AD37026" s="11" t="s">
        <v>55043</v>
      </c>
      <c r="AE37026" s="10" t="s">
        <v>2678</v>
      </c>
      <c r="AF37026" s="10" t="s">
        <v>603</v>
      </c>
    </row>
    <row r="37027" spans="30:32" x14ac:dyDescent="0.2">
      <c r="AD37027" s="11" t="s">
        <v>55044</v>
      </c>
      <c r="AE37027" s="10" t="s">
        <v>2678</v>
      </c>
      <c r="AF37027" s="10" t="s">
        <v>603</v>
      </c>
    </row>
    <row r="37028" spans="30:32" x14ac:dyDescent="0.2">
      <c r="AD37028" s="11" t="s">
        <v>55045</v>
      </c>
      <c r="AE37028" s="10" t="s">
        <v>2678</v>
      </c>
      <c r="AF37028" s="10" t="s">
        <v>603</v>
      </c>
    </row>
    <row r="37029" spans="30:32" x14ac:dyDescent="0.2">
      <c r="AD37029" s="11" t="s">
        <v>55046</v>
      </c>
      <c r="AE37029" s="10" t="s">
        <v>2678</v>
      </c>
      <c r="AF37029" s="10" t="s">
        <v>603</v>
      </c>
    </row>
    <row r="37030" spans="30:32" x14ac:dyDescent="0.2">
      <c r="AD37030" s="11" t="s">
        <v>55047</v>
      </c>
      <c r="AE37030" s="10" t="s">
        <v>2678</v>
      </c>
      <c r="AF37030" s="10" t="s">
        <v>603</v>
      </c>
    </row>
    <row r="37031" spans="30:32" x14ac:dyDescent="0.2">
      <c r="AD37031" s="11" t="s">
        <v>55048</v>
      </c>
      <c r="AE37031" s="10" t="s">
        <v>2678</v>
      </c>
      <c r="AF37031" s="10" t="s">
        <v>603</v>
      </c>
    </row>
    <row r="37032" spans="30:32" x14ac:dyDescent="0.2">
      <c r="AD37032" s="11" t="s">
        <v>55049</v>
      </c>
      <c r="AE37032" s="10" t="s">
        <v>2678</v>
      </c>
      <c r="AF37032" s="10" t="s">
        <v>603</v>
      </c>
    </row>
    <row r="37033" spans="30:32" x14ac:dyDescent="0.2">
      <c r="AD37033" s="11" t="s">
        <v>55050</v>
      </c>
      <c r="AE37033" s="10" t="s">
        <v>2678</v>
      </c>
      <c r="AF37033" s="10" t="s">
        <v>603</v>
      </c>
    </row>
    <row r="37034" spans="30:32" x14ac:dyDescent="0.2">
      <c r="AD37034" s="11" t="s">
        <v>55051</v>
      </c>
      <c r="AE37034" s="10" t="s">
        <v>2678</v>
      </c>
      <c r="AF37034" s="10" t="s">
        <v>603</v>
      </c>
    </row>
    <row r="37035" spans="30:32" x14ac:dyDescent="0.2">
      <c r="AD37035" s="11" t="s">
        <v>55052</v>
      </c>
      <c r="AE37035" s="10" t="s">
        <v>2678</v>
      </c>
      <c r="AF37035" s="10" t="s">
        <v>603</v>
      </c>
    </row>
    <row r="37036" spans="30:32" x14ac:dyDescent="0.2">
      <c r="AD37036" s="11" t="s">
        <v>55053</v>
      </c>
      <c r="AE37036" s="10" t="s">
        <v>2678</v>
      </c>
      <c r="AF37036" s="10" t="s">
        <v>603</v>
      </c>
    </row>
    <row r="37037" spans="30:32" x14ac:dyDescent="0.2">
      <c r="AD37037" s="11" t="s">
        <v>55054</v>
      </c>
      <c r="AE37037" s="10" t="s">
        <v>2678</v>
      </c>
      <c r="AF37037" s="10" t="s">
        <v>603</v>
      </c>
    </row>
    <row r="37038" spans="30:32" x14ac:dyDescent="0.2">
      <c r="AD37038" s="11" t="s">
        <v>55055</v>
      </c>
      <c r="AE37038" s="10" t="s">
        <v>2678</v>
      </c>
      <c r="AF37038" s="10" t="s">
        <v>603</v>
      </c>
    </row>
    <row r="37039" spans="30:32" x14ac:dyDescent="0.2">
      <c r="AD37039" s="11" t="s">
        <v>55056</v>
      </c>
      <c r="AE37039" s="10" t="s">
        <v>2678</v>
      </c>
      <c r="AF37039" s="10" t="s">
        <v>603</v>
      </c>
    </row>
    <row r="37040" spans="30:32" x14ac:dyDescent="0.2">
      <c r="AD37040" s="11" t="s">
        <v>55057</v>
      </c>
      <c r="AE37040" s="10" t="s">
        <v>2678</v>
      </c>
      <c r="AF37040" s="10" t="s">
        <v>603</v>
      </c>
    </row>
    <row r="37041" spans="30:32" x14ac:dyDescent="0.2">
      <c r="AD37041" s="11" t="s">
        <v>55058</v>
      </c>
      <c r="AE37041" s="10" t="s">
        <v>2678</v>
      </c>
      <c r="AF37041" s="10" t="s">
        <v>603</v>
      </c>
    </row>
    <row r="37042" spans="30:32" x14ac:dyDescent="0.2">
      <c r="AD37042" s="11" t="s">
        <v>55059</v>
      </c>
      <c r="AE37042" s="10" t="s">
        <v>2678</v>
      </c>
      <c r="AF37042" s="10" t="s">
        <v>603</v>
      </c>
    </row>
    <row r="37043" spans="30:32" x14ac:dyDescent="0.2">
      <c r="AD37043" s="11" t="s">
        <v>55060</v>
      </c>
      <c r="AE37043" s="10" t="s">
        <v>2678</v>
      </c>
      <c r="AF37043" s="10" t="s">
        <v>603</v>
      </c>
    </row>
    <row r="37044" spans="30:32" x14ac:dyDescent="0.2">
      <c r="AD37044" s="11" t="s">
        <v>55061</v>
      </c>
      <c r="AE37044" s="10" t="s">
        <v>2678</v>
      </c>
      <c r="AF37044" s="10" t="s">
        <v>603</v>
      </c>
    </row>
    <row r="37045" spans="30:32" x14ac:dyDescent="0.2">
      <c r="AD37045" s="11" t="s">
        <v>55062</v>
      </c>
      <c r="AE37045" s="10" t="s">
        <v>2678</v>
      </c>
      <c r="AF37045" s="10" t="s">
        <v>603</v>
      </c>
    </row>
    <row r="37046" spans="30:32" x14ac:dyDescent="0.2">
      <c r="AD37046" s="11" t="s">
        <v>55063</v>
      </c>
      <c r="AE37046" s="10" t="s">
        <v>2678</v>
      </c>
      <c r="AF37046" s="10" t="s">
        <v>603</v>
      </c>
    </row>
    <row r="37047" spans="30:32" x14ac:dyDescent="0.2">
      <c r="AD37047" s="11" t="s">
        <v>55064</v>
      </c>
      <c r="AE37047" s="10" t="s">
        <v>2678</v>
      </c>
      <c r="AF37047" s="10" t="s">
        <v>603</v>
      </c>
    </row>
    <row r="37048" spans="30:32" x14ac:dyDescent="0.2">
      <c r="AD37048" s="11" t="s">
        <v>55065</v>
      </c>
      <c r="AE37048" s="10" t="s">
        <v>2678</v>
      </c>
      <c r="AF37048" s="10" t="s">
        <v>603</v>
      </c>
    </row>
    <row r="37049" spans="30:32" x14ac:dyDescent="0.2">
      <c r="AD37049" s="11" t="s">
        <v>55066</v>
      </c>
      <c r="AE37049" s="10" t="s">
        <v>2678</v>
      </c>
      <c r="AF37049" s="10" t="s">
        <v>603</v>
      </c>
    </row>
    <row r="37050" spans="30:32" x14ac:dyDescent="0.2">
      <c r="AD37050" s="11" t="s">
        <v>55067</v>
      </c>
      <c r="AE37050" s="10" t="s">
        <v>2678</v>
      </c>
      <c r="AF37050" s="10" t="s">
        <v>603</v>
      </c>
    </row>
    <row r="37051" spans="30:32" x14ac:dyDescent="0.2">
      <c r="AD37051" s="11" t="s">
        <v>55068</v>
      </c>
      <c r="AE37051" s="10" t="s">
        <v>2678</v>
      </c>
      <c r="AF37051" s="10" t="s">
        <v>603</v>
      </c>
    </row>
    <row r="37052" spans="30:32" x14ac:dyDescent="0.2">
      <c r="AD37052" s="11" t="s">
        <v>55069</v>
      </c>
      <c r="AE37052" s="10" t="s">
        <v>2678</v>
      </c>
      <c r="AF37052" s="10" t="s">
        <v>603</v>
      </c>
    </row>
    <row r="37053" spans="30:32" x14ac:dyDescent="0.2">
      <c r="AD37053" s="11" t="s">
        <v>55070</v>
      </c>
      <c r="AE37053" s="10" t="s">
        <v>2678</v>
      </c>
      <c r="AF37053" s="10" t="s">
        <v>603</v>
      </c>
    </row>
    <row r="37054" spans="30:32" x14ac:dyDescent="0.2">
      <c r="AD37054" s="11" t="s">
        <v>55071</v>
      </c>
      <c r="AE37054" s="10" t="s">
        <v>2678</v>
      </c>
      <c r="AF37054" s="10" t="s">
        <v>603</v>
      </c>
    </row>
    <row r="37055" spans="30:32" x14ac:dyDescent="0.2">
      <c r="AD37055" s="11" t="s">
        <v>55072</v>
      </c>
      <c r="AE37055" s="10" t="s">
        <v>2678</v>
      </c>
      <c r="AF37055" s="10" t="s">
        <v>603</v>
      </c>
    </row>
    <row r="37056" spans="30:32" x14ac:dyDescent="0.2">
      <c r="AD37056" s="11" t="s">
        <v>55073</v>
      </c>
      <c r="AE37056" s="10" t="s">
        <v>2678</v>
      </c>
      <c r="AF37056" s="10" t="s">
        <v>603</v>
      </c>
    </row>
    <row r="37057" spans="30:32" x14ac:dyDescent="0.2">
      <c r="AD37057" s="11" t="s">
        <v>55074</v>
      </c>
      <c r="AE37057" s="10" t="s">
        <v>2678</v>
      </c>
      <c r="AF37057" s="10" t="s">
        <v>603</v>
      </c>
    </row>
    <row r="37058" spans="30:32" x14ac:dyDescent="0.2">
      <c r="AD37058" s="11" t="s">
        <v>55075</v>
      </c>
      <c r="AE37058" s="10" t="s">
        <v>2678</v>
      </c>
      <c r="AF37058" s="10" t="s">
        <v>603</v>
      </c>
    </row>
    <row r="37059" spans="30:32" x14ac:dyDescent="0.2">
      <c r="AD37059" s="11" t="s">
        <v>55076</v>
      </c>
      <c r="AE37059" s="10" t="s">
        <v>50471</v>
      </c>
      <c r="AF37059" s="10" t="s">
        <v>603</v>
      </c>
    </row>
    <row r="37060" spans="30:32" x14ac:dyDescent="0.2">
      <c r="AD37060" s="11" t="s">
        <v>55077</v>
      </c>
      <c r="AE37060" s="10" t="s">
        <v>55078</v>
      </c>
      <c r="AF37060" s="10" t="s">
        <v>603</v>
      </c>
    </row>
    <row r="37061" spans="30:32" x14ac:dyDescent="0.2">
      <c r="AD37061" s="11" t="s">
        <v>55079</v>
      </c>
      <c r="AE37061" s="10" t="s">
        <v>55080</v>
      </c>
      <c r="AF37061" s="10" t="s">
        <v>603</v>
      </c>
    </row>
    <row r="37062" spans="30:32" x14ac:dyDescent="0.2">
      <c r="AD37062" s="11" t="s">
        <v>55081</v>
      </c>
      <c r="AE37062" s="10" t="s">
        <v>55082</v>
      </c>
      <c r="AF37062" s="10" t="s">
        <v>603</v>
      </c>
    </row>
    <row r="37063" spans="30:32" x14ac:dyDescent="0.2">
      <c r="AD37063" s="11" t="s">
        <v>55083</v>
      </c>
      <c r="AE37063" s="10" t="s">
        <v>2700</v>
      </c>
      <c r="AF37063" s="10" t="s">
        <v>603</v>
      </c>
    </row>
    <row r="37064" spans="30:32" x14ac:dyDescent="0.2">
      <c r="AD37064" s="11" t="s">
        <v>55084</v>
      </c>
      <c r="AE37064" s="10" t="s">
        <v>55085</v>
      </c>
      <c r="AF37064" s="10" t="s">
        <v>603</v>
      </c>
    </row>
    <row r="37065" spans="30:32" x14ac:dyDescent="0.2">
      <c r="AD37065" s="11" t="s">
        <v>55086</v>
      </c>
      <c r="AE37065" s="10" t="s">
        <v>12674</v>
      </c>
      <c r="AF37065" s="10" t="s">
        <v>603</v>
      </c>
    </row>
    <row r="37066" spans="30:32" x14ac:dyDescent="0.2">
      <c r="AD37066" s="11" t="s">
        <v>55087</v>
      </c>
      <c r="AE37066" s="10" t="s">
        <v>2465</v>
      </c>
      <c r="AF37066" s="10" t="s">
        <v>603</v>
      </c>
    </row>
    <row r="37067" spans="30:32" x14ac:dyDescent="0.2">
      <c r="AD37067" s="11" t="s">
        <v>55088</v>
      </c>
      <c r="AE37067" s="10" t="s">
        <v>20161</v>
      </c>
      <c r="AF37067" s="10" t="s">
        <v>603</v>
      </c>
    </row>
    <row r="37068" spans="30:32" x14ac:dyDescent="0.2">
      <c r="AD37068" s="11" t="s">
        <v>55089</v>
      </c>
      <c r="AE37068" s="10" t="s">
        <v>2804</v>
      </c>
      <c r="AF37068" s="10" t="s">
        <v>603</v>
      </c>
    </row>
    <row r="37069" spans="30:32" x14ac:dyDescent="0.2">
      <c r="AD37069" s="11" t="s">
        <v>55090</v>
      </c>
      <c r="AE37069" s="10" t="s">
        <v>55091</v>
      </c>
      <c r="AF37069" s="10" t="s">
        <v>603</v>
      </c>
    </row>
    <row r="37070" spans="30:32" x14ac:dyDescent="0.2">
      <c r="AD37070" s="11" t="s">
        <v>55092</v>
      </c>
      <c r="AE37070" s="10" t="s">
        <v>55093</v>
      </c>
      <c r="AF37070" s="10" t="s">
        <v>603</v>
      </c>
    </row>
    <row r="37071" spans="30:32" x14ac:dyDescent="0.2">
      <c r="AD37071" s="11" t="s">
        <v>55094</v>
      </c>
      <c r="AE37071" s="10" t="s">
        <v>55095</v>
      </c>
      <c r="AF37071" s="10" t="s">
        <v>603</v>
      </c>
    </row>
    <row r="37072" spans="30:32" x14ac:dyDescent="0.2">
      <c r="AD37072" s="11" t="s">
        <v>55096</v>
      </c>
      <c r="AE37072" s="10" t="s">
        <v>2731</v>
      </c>
      <c r="AF37072" s="10" t="s">
        <v>603</v>
      </c>
    </row>
    <row r="37073" spans="30:32" x14ac:dyDescent="0.2">
      <c r="AD37073" s="11" t="s">
        <v>55097</v>
      </c>
      <c r="AE37073" s="10" t="s">
        <v>55098</v>
      </c>
      <c r="AF37073" s="10" t="s">
        <v>603</v>
      </c>
    </row>
    <row r="37074" spans="30:32" x14ac:dyDescent="0.2">
      <c r="AD37074" s="11" t="s">
        <v>55099</v>
      </c>
      <c r="AE37074" s="10" t="s">
        <v>55100</v>
      </c>
      <c r="AF37074" s="10" t="s">
        <v>603</v>
      </c>
    </row>
    <row r="37075" spans="30:32" x14ac:dyDescent="0.2">
      <c r="AD37075" s="11" t="s">
        <v>55101</v>
      </c>
      <c r="AE37075" s="10" t="s">
        <v>55102</v>
      </c>
      <c r="AF37075" s="10" t="s">
        <v>603</v>
      </c>
    </row>
    <row r="37076" spans="30:32" x14ac:dyDescent="0.2">
      <c r="AD37076" s="11" t="s">
        <v>55103</v>
      </c>
      <c r="AE37076" s="10" t="s">
        <v>55104</v>
      </c>
      <c r="AF37076" s="10" t="s">
        <v>603</v>
      </c>
    </row>
    <row r="37077" spans="30:32" x14ac:dyDescent="0.2">
      <c r="AD37077" s="11" t="s">
        <v>55105</v>
      </c>
      <c r="AE37077" s="10" t="s">
        <v>32042</v>
      </c>
      <c r="AF37077" s="10" t="s">
        <v>603</v>
      </c>
    </row>
    <row r="37078" spans="30:32" x14ac:dyDescent="0.2">
      <c r="AD37078" s="11" t="s">
        <v>55106</v>
      </c>
      <c r="AE37078" s="10" t="s">
        <v>21688</v>
      </c>
      <c r="AF37078" s="10" t="s">
        <v>603</v>
      </c>
    </row>
    <row r="37079" spans="30:32" x14ac:dyDescent="0.2">
      <c r="AD37079" s="11" t="s">
        <v>55107</v>
      </c>
      <c r="AE37079" s="10" t="s">
        <v>55108</v>
      </c>
      <c r="AF37079" s="10" t="s">
        <v>603</v>
      </c>
    </row>
    <row r="37080" spans="30:32" x14ac:dyDescent="0.2">
      <c r="AD37080" s="11" t="s">
        <v>55109</v>
      </c>
      <c r="AE37080" s="10" t="s">
        <v>55110</v>
      </c>
      <c r="AF37080" s="10" t="s">
        <v>603</v>
      </c>
    </row>
    <row r="37081" spans="30:32" x14ac:dyDescent="0.2">
      <c r="AD37081" s="11" t="s">
        <v>55111</v>
      </c>
      <c r="AE37081" s="10" t="s">
        <v>6239</v>
      </c>
      <c r="AF37081" s="10" t="s">
        <v>603</v>
      </c>
    </row>
    <row r="37082" spans="30:32" x14ac:dyDescent="0.2">
      <c r="AD37082" s="11" t="s">
        <v>55112</v>
      </c>
      <c r="AE37082" s="10" t="s">
        <v>28628</v>
      </c>
      <c r="AF37082" s="10" t="s">
        <v>603</v>
      </c>
    </row>
    <row r="37083" spans="30:32" x14ac:dyDescent="0.2">
      <c r="AD37083" s="11" t="s">
        <v>55113</v>
      </c>
      <c r="AE37083" s="10" t="s">
        <v>55114</v>
      </c>
      <c r="AF37083" s="10" t="s">
        <v>603</v>
      </c>
    </row>
    <row r="37084" spans="30:32" x14ac:dyDescent="0.2">
      <c r="AD37084" s="11" t="s">
        <v>55115</v>
      </c>
      <c r="AE37084" s="10" t="s">
        <v>19017</v>
      </c>
      <c r="AF37084" s="10" t="s">
        <v>603</v>
      </c>
    </row>
    <row r="37085" spans="30:32" x14ac:dyDescent="0.2">
      <c r="AD37085" s="11" t="s">
        <v>55116</v>
      </c>
      <c r="AE37085" s="10" t="s">
        <v>55117</v>
      </c>
      <c r="AF37085" s="10" t="s">
        <v>603</v>
      </c>
    </row>
    <row r="37086" spans="30:32" x14ac:dyDescent="0.2">
      <c r="AD37086" s="11" t="s">
        <v>55118</v>
      </c>
      <c r="AE37086" s="10" t="s">
        <v>55119</v>
      </c>
      <c r="AF37086" s="10" t="s">
        <v>603</v>
      </c>
    </row>
    <row r="37087" spans="30:32" x14ac:dyDescent="0.2">
      <c r="AD37087" s="11" t="s">
        <v>55120</v>
      </c>
      <c r="AE37087" s="10" t="s">
        <v>8615</v>
      </c>
      <c r="AF37087" s="10" t="s">
        <v>603</v>
      </c>
    </row>
    <row r="37088" spans="30:32" x14ac:dyDescent="0.2">
      <c r="AD37088" s="11" t="s">
        <v>55121</v>
      </c>
      <c r="AE37088" s="10" t="s">
        <v>55122</v>
      </c>
      <c r="AF37088" s="10" t="s">
        <v>603</v>
      </c>
    </row>
    <row r="37089" spans="30:32" x14ac:dyDescent="0.2">
      <c r="AD37089" s="11" t="s">
        <v>55123</v>
      </c>
      <c r="AE37089" s="10" t="s">
        <v>8852</v>
      </c>
      <c r="AF37089" s="10" t="s">
        <v>603</v>
      </c>
    </row>
    <row r="37090" spans="30:32" x14ac:dyDescent="0.2">
      <c r="AD37090" s="11" t="s">
        <v>55124</v>
      </c>
      <c r="AE37090" s="10" t="s">
        <v>55125</v>
      </c>
      <c r="AF37090" s="10" t="s">
        <v>603</v>
      </c>
    </row>
    <row r="37091" spans="30:32" x14ac:dyDescent="0.2">
      <c r="AD37091" s="11" t="s">
        <v>55126</v>
      </c>
      <c r="AE37091" s="10" t="s">
        <v>2725</v>
      </c>
      <c r="AF37091" s="10" t="s">
        <v>603</v>
      </c>
    </row>
    <row r="37092" spans="30:32" x14ac:dyDescent="0.2">
      <c r="AD37092" s="11" t="s">
        <v>55127</v>
      </c>
      <c r="AE37092" s="10" t="s">
        <v>47584</v>
      </c>
      <c r="AF37092" s="10" t="s">
        <v>603</v>
      </c>
    </row>
    <row r="37093" spans="30:32" x14ac:dyDescent="0.2">
      <c r="AD37093" s="11" t="s">
        <v>55128</v>
      </c>
      <c r="AE37093" s="10" t="s">
        <v>55129</v>
      </c>
      <c r="AF37093" s="10" t="s">
        <v>603</v>
      </c>
    </row>
    <row r="37094" spans="30:32" x14ac:dyDescent="0.2">
      <c r="AD37094" s="11" t="s">
        <v>55130</v>
      </c>
      <c r="AE37094" s="10" t="s">
        <v>20194</v>
      </c>
      <c r="AF37094" s="10" t="s">
        <v>603</v>
      </c>
    </row>
    <row r="37095" spans="30:32" x14ac:dyDescent="0.2">
      <c r="AD37095" s="11" t="s">
        <v>55131</v>
      </c>
      <c r="AE37095" s="10" t="s">
        <v>20194</v>
      </c>
      <c r="AF37095" s="10" t="s">
        <v>603</v>
      </c>
    </row>
    <row r="37096" spans="30:32" x14ac:dyDescent="0.2">
      <c r="AD37096" s="11" t="s">
        <v>55132</v>
      </c>
      <c r="AE37096" s="10" t="s">
        <v>20194</v>
      </c>
      <c r="AF37096" s="10" t="s">
        <v>603</v>
      </c>
    </row>
    <row r="37097" spans="30:32" x14ac:dyDescent="0.2">
      <c r="AD37097" s="11" t="s">
        <v>55133</v>
      </c>
      <c r="AE37097" s="10" t="s">
        <v>55134</v>
      </c>
      <c r="AF37097" s="10" t="s">
        <v>603</v>
      </c>
    </row>
    <row r="37098" spans="30:32" x14ac:dyDescent="0.2">
      <c r="AD37098" s="11" t="s">
        <v>55135</v>
      </c>
      <c r="AE37098" s="10" t="s">
        <v>11221</v>
      </c>
      <c r="AF37098" s="10" t="s">
        <v>603</v>
      </c>
    </row>
    <row r="37099" spans="30:32" x14ac:dyDescent="0.2">
      <c r="AD37099" s="11" t="s">
        <v>55136</v>
      </c>
      <c r="AE37099" s="10" t="s">
        <v>55137</v>
      </c>
      <c r="AF37099" s="10" t="s">
        <v>603</v>
      </c>
    </row>
    <row r="37100" spans="30:32" x14ac:dyDescent="0.2">
      <c r="AD37100" s="11" t="s">
        <v>55138</v>
      </c>
      <c r="AE37100" s="10" t="s">
        <v>20197</v>
      </c>
      <c r="AF37100" s="10" t="s">
        <v>603</v>
      </c>
    </row>
    <row r="37101" spans="30:32" x14ac:dyDescent="0.2">
      <c r="AD37101" s="11" t="s">
        <v>55139</v>
      </c>
      <c r="AE37101" s="10" t="s">
        <v>35040</v>
      </c>
      <c r="AF37101" s="10" t="s">
        <v>603</v>
      </c>
    </row>
    <row r="37102" spans="30:32" x14ac:dyDescent="0.2">
      <c r="AD37102" s="11" t="s">
        <v>55140</v>
      </c>
      <c r="AE37102" s="10" t="s">
        <v>3754</v>
      </c>
      <c r="AF37102" s="10" t="s">
        <v>603</v>
      </c>
    </row>
    <row r="37103" spans="30:32" x14ac:dyDescent="0.2">
      <c r="AD37103" s="11" t="s">
        <v>55141</v>
      </c>
      <c r="AE37103" s="10" t="s">
        <v>19080</v>
      </c>
      <c r="AF37103" s="10" t="s">
        <v>603</v>
      </c>
    </row>
    <row r="37104" spans="30:32" x14ac:dyDescent="0.2">
      <c r="AD37104" s="11" t="s">
        <v>55142</v>
      </c>
      <c r="AE37104" s="10" t="s">
        <v>3756</v>
      </c>
      <c r="AF37104" s="10" t="s">
        <v>603</v>
      </c>
    </row>
    <row r="37105" spans="30:32" x14ac:dyDescent="0.2">
      <c r="AD37105" s="11" t="s">
        <v>55143</v>
      </c>
      <c r="AE37105" s="10" t="s">
        <v>4377</v>
      </c>
      <c r="AF37105" s="10" t="s">
        <v>603</v>
      </c>
    </row>
    <row r="37106" spans="30:32" x14ac:dyDescent="0.2">
      <c r="AD37106" s="11" t="s">
        <v>55144</v>
      </c>
      <c r="AE37106" s="10" t="s">
        <v>2743</v>
      </c>
      <c r="AF37106" s="10" t="s">
        <v>603</v>
      </c>
    </row>
    <row r="37107" spans="30:32" x14ac:dyDescent="0.2">
      <c r="AD37107" s="11" t="s">
        <v>55145</v>
      </c>
      <c r="AE37107" s="10" t="s">
        <v>29544</v>
      </c>
      <c r="AF37107" s="10" t="s">
        <v>603</v>
      </c>
    </row>
    <row r="37108" spans="30:32" x14ac:dyDescent="0.2">
      <c r="AD37108" s="11" t="s">
        <v>55146</v>
      </c>
      <c r="AE37108" s="10" t="s">
        <v>55147</v>
      </c>
      <c r="AF37108" s="10" t="s">
        <v>603</v>
      </c>
    </row>
    <row r="37109" spans="30:32" x14ac:dyDescent="0.2">
      <c r="AD37109" s="11" t="s">
        <v>55148</v>
      </c>
      <c r="AE37109" s="10" t="s">
        <v>55149</v>
      </c>
      <c r="AF37109" s="10" t="s">
        <v>603</v>
      </c>
    </row>
    <row r="37110" spans="30:32" x14ac:dyDescent="0.2">
      <c r="AD37110" s="11" t="s">
        <v>55150</v>
      </c>
      <c r="AE37110" s="10" t="s">
        <v>23059</v>
      </c>
      <c r="AF37110" s="10" t="s">
        <v>603</v>
      </c>
    </row>
    <row r="37111" spans="30:32" x14ac:dyDescent="0.2">
      <c r="AD37111" s="11" t="s">
        <v>55151</v>
      </c>
      <c r="AE37111" s="10" t="s">
        <v>55152</v>
      </c>
      <c r="AF37111" s="10" t="s">
        <v>603</v>
      </c>
    </row>
    <row r="37112" spans="30:32" x14ac:dyDescent="0.2">
      <c r="AD37112" s="11" t="s">
        <v>55153</v>
      </c>
      <c r="AE37112" s="10" t="s">
        <v>55154</v>
      </c>
      <c r="AF37112" s="10" t="s">
        <v>603</v>
      </c>
    </row>
    <row r="37113" spans="30:32" x14ac:dyDescent="0.2">
      <c r="AD37113" s="11" t="s">
        <v>55155</v>
      </c>
      <c r="AE37113" s="10" t="s">
        <v>29552</v>
      </c>
      <c r="AF37113" s="10" t="s">
        <v>603</v>
      </c>
    </row>
    <row r="37114" spans="30:32" x14ac:dyDescent="0.2">
      <c r="AD37114" s="11" t="s">
        <v>55156</v>
      </c>
      <c r="AE37114" s="10" t="s">
        <v>55157</v>
      </c>
      <c r="AF37114" s="10" t="s">
        <v>603</v>
      </c>
    </row>
    <row r="37115" spans="30:32" x14ac:dyDescent="0.2">
      <c r="AD37115" s="11" t="s">
        <v>55158</v>
      </c>
      <c r="AE37115" s="10" t="s">
        <v>55159</v>
      </c>
      <c r="AF37115" s="10" t="s">
        <v>603</v>
      </c>
    </row>
    <row r="37116" spans="30:32" x14ac:dyDescent="0.2">
      <c r="AD37116" s="11" t="s">
        <v>55160</v>
      </c>
      <c r="AE37116" s="10" t="s">
        <v>8172</v>
      </c>
      <c r="AF37116" s="10" t="s">
        <v>603</v>
      </c>
    </row>
    <row r="37117" spans="30:32" x14ac:dyDescent="0.2">
      <c r="AD37117" s="11" t="s">
        <v>55161</v>
      </c>
      <c r="AE37117" s="10" t="s">
        <v>38164</v>
      </c>
      <c r="AF37117" s="10" t="s">
        <v>603</v>
      </c>
    </row>
    <row r="37118" spans="30:32" x14ac:dyDescent="0.2">
      <c r="AD37118" s="11" t="s">
        <v>55162</v>
      </c>
      <c r="AE37118" s="10" t="s">
        <v>9640</v>
      </c>
      <c r="AF37118" s="10" t="s">
        <v>603</v>
      </c>
    </row>
    <row r="37119" spans="30:32" x14ac:dyDescent="0.2">
      <c r="AD37119" s="11" t="s">
        <v>55163</v>
      </c>
      <c r="AE37119" s="10" t="s">
        <v>8177</v>
      </c>
      <c r="AF37119" s="10" t="s">
        <v>603</v>
      </c>
    </row>
    <row r="37120" spans="30:32" x14ac:dyDescent="0.2">
      <c r="AD37120" s="11" t="s">
        <v>55164</v>
      </c>
      <c r="AE37120" s="10" t="s">
        <v>23103</v>
      </c>
      <c r="AF37120" s="10" t="s">
        <v>603</v>
      </c>
    </row>
    <row r="37121" spans="30:32" x14ac:dyDescent="0.2">
      <c r="AD37121" s="11" t="s">
        <v>55165</v>
      </c>
      <c r="AE37121" s="10" t="s">
        <v>55166</v>
      </c>
      <c r="AF37121" s="10" t="s">
        <v>603</v>
      </c>
    </row>
    <row r="37122" spans="30:32" x14ac:dyDescent="0.2">
      <c r="AD37122" s="11" t="s">
        <v>55167</v>
      </c>
      <c r="AE37122" s="10" t="s">
        <v>9646</v>
      </c>
      <c r="AF37122" s="10" t="s">
        <v>603</v>
      </c>
    </row>
    <row r="37123" spans="30:32" x14ac:dyDescent="0.2">
      <c r="AD37123" s="11" t="s">
        <v>55168</v>
      </c>
      <c r="AE37123" s="10" t="s">
        <v>55169</v>
      </c>
      <c r="AF37123" s="10" t="s">
        <v>603</v>
      </c>
    </row>
    <row r="37124" spans="30:32" x14ac:dyDescent="0.2">
      <c r="AD37124" s="11" t="s">
        <v>55170</v>
      </c>
      <c r="AE37124" s="10" t="s">
        <v>21777</v>
      </c>
      <c r="AF37124" s="10" t="s">
        <v>603</v>
      </c>
    </row>
    <row r="37125" spans="30:32" x14ac:dyDescent="0.2">
      <c r="AD37125" s="11" t="s">
        <v>55171</v>
      </c>
      <c r="AE37125" s="10" t="s">
        <v>2784</v>
      </c>
      <c r="AF37125" s="10" t="s">
        <v>603</v>
      </c>
    </row>
    <row r="37126" spans="30:32" x14ac:dyDescent="0.2">
      <c r="AD37126" s="11" t="s">
        <v>55172</v>
      </c>
      <c r="AE37126" s="10" t="s">
        <v>55173</v>
      </c>
      <c r="AF37126" s="10" t="s">
        <v>603</v>
      </c>
    </row>
    <row r="37127" spans="30:32" x14ac:dyDescent="0.2">
      <c r="AD37127" s="11" t="s">
        <v>55174</v>
      </c>
      <c r="AE37127" s="10" t="s">
        <v>11389</v>
      </c>
      <c r="AF37127" s="10" t="s">
        <v>603</v>
      </c>
    </row>
    <row r="37128" spans="30:32" x14ac:dyDescent="0.2">
      <c r="AD37128" s="11" t="s">
        <v>55175</v>
      </c>
      <c r="AE37128" s="10" t="s">
        <v>6293</v>
      </c>
      <c r="AF37128" s="10" t="s">
        <v>603</v>
      </c>
    </row>
    <row r="37129" spans="30:32" x14ac:dyDescent="0.2">
      <c r="AD37129" s="11" t="s">
        <v>55176</v>
      </c>
      <c r="AE37129" s="10" t="s">
        <v>19123</v>
      </c>
      <c r="AF37129" s="10" t="s">
        <v>603</v>
      </c>
    </row>
    <row r="37130" spans="30:32" x14ac:dyDescent="0.2">
      <c r="AD37130" s="11" t="s">
        <v>55177</v>
      </c>
      <c r="AE37130" s="10" t="s">
        <v>15304</v>
      </c>
      <c r="AF37130" s="10" t="s">
        <v>603</v>
      </c>
    </row>
    <row r="37131" spans="30:32" x14ac:dyDescent="0.2">
      <c r="AD37131" s="11" t="s">
        <v>55178</v>
      </c>
      <c r="AE37131" s="10" t="s">
        <v>8907</v>
      </c>
      <c r="AF37131" s="10" t="s">
        <v>603</v>
      </c>
    </row>
    <row r="37132" spans="30:32" x14ac:dyDescent="0.2">
      <c r="AD37132" s="11" t="s">
        <v>55179</v>
      </c>
      <c r="AE37132" s="10" t="s">
        <v>55180</v>
      </c>
      <c r="AF37132" s="10" t="s">
        <v>603</v>
      </c>
    </row>
    <row r="37133" spans="30:32" x14ac:dyDescent="0.2">
      <c r="AD37133" s="11" t="s">
        <v>55181</v>
      </c>
      <c r="AE37133" s="10" t="s">
        <v>23506</v>
      </c>
      <c r="AF37133" s="10" t="s">
        <v>603</v>
      </c>
    </row>
    <row r="37134" spans="30:32" x14ac:dyDescent="0.2">
      <c r="AD37134" s="11" t="s">
        <v>55182</v>
      </c>
      <c r="AE37134" s="10" t="s">
        <v>44779</v>
      </c>
      <c r="AF37134" s="10" t="s">
        <v>603</v>
      </c>
    </row>
    <row r="37135" spans="30:32" x14ac:dyDescent="0.2">
      <c r="AD37135" s="11" t="s">
        <v>55183</v>
      </c>
      <c r="AE37135" s="10" t="s">
        <v>55184</v>
      </c>
      <c r="AF37135" s="10" t="s">
        <v>603</v>
      </c>
    </row>
    <row r="37136" spans="30:32" x14ac:dyDescent="0.2">
      <c r="AD37136" s="11" t="s">
        <v>55185</v>
      </c>
      <c r="AE37136" s="10" t="s">
        <v>55186</v>
      </c>
      <c r="AF37136" s="10" t="s">
        <v>603</v>
      </c>
    </row>
    <row r="37137" spans="30:32" x14ac:dyDescent="0.2">
      <c r="AD37137" s="11" t="s">
        <v>55187</v>
      </c>
      <c r="AE37137" s="10" t="s">
        <v>3826</v>
      </c>
      <c r="AF37137" s="10" t="s">
        <v>603</v>
      </c>
    </row>
    <row r="37138" spans="30:32" x14ac:dyDescent="0.2">
      <c r="AD37138" s="11" t="s">
        <v>55188</v>
      </c>
      <c r="AE37138" s="10" t="s">
        <v>45026</v>
      </c>
      <c r="AF37138" s="10" t="s">
        <v>603</v>
      </c>
    </row>
    <row r="37139" spans="30:32" x14ac:dyDescent="0.2">
      <c r="AD37139" s="11" t="s">
        <v>55189</v>
      </c>
      <c r="AE37139" s="10" t="s">
        <v>12856</v>
      </c>
      <c r="AF37139" s="10" t="s">
        <v>603</v>
      </c>
    </row>
    <row r="37140" spans="30:32" x14ac:dyDescent="0.2">
      <c r="AD37140" s="11" t="s">
        <v>55190</v>
      </c>
      <c r="AE37140" s="10" t="s">
        <v>28687</v>
      </c>
      <c r="AF37140" s="10" t="s">
        <v>603</v>
      </c>
    </row>
    <row r="37141" spans="30:32" x14ac:dyDescent="0.2">
      <c r="AD37141" s="11" t="s">
        <v>55191</v>
      </c>
      <c r="AE37141" s="10" t="s">
        <v>1890</v>
      </c>
      <c r="AF37141" s="10" t="s">
        <v>603</v>
      </c>
    </row>
    <row r="37142" spans="30:32" x14ac:dyDescent="0.2">
      <c r="AD37142" s="11" t="s">
        <v>55192</v>
      </c>
      <c r="AE37142" s="10" t="s">
        <v>55193</v>
      </c>
      <c r="AF37142" s="10" t="s">
        <v>603</v>
      </c>
    </row>
    <row r="37143" spans="30:32" x14ac:dyDescent="0.2">
      <c r="AD37143" s="11" t="s">
        <v>55194</v>
      </c>
      <c r="AE37143" s="10" t="s">
        <v>2810</v>
      </c>
      <c r="AF37143" s="10" t="s">
        <v>603</v>
      </c>
    </row>
    <row r="37144" spans="30:32" x14ac:dyDescent="0.2">
      <c r="AD37144" s="11" t="s">
        <v>55195</v>
      </c>
      <c r="AE37144" s="10" t="s">
        <v>55196</v>
      </c>
      <c r="AF37144" s="10" t="s">
        <v>603</v>
      </c>
    </row>
    <row r="37145" spans="30:32" x14ac:dyDescent="0.2">
      <c r="AD37145" s="11" t="s">
        <v>55197</v>
      </c>
      <c r="AE37145" s="10" t="s">
        <v>23586</v>
      </c>
      <c r="AF37145" s="10" t="s">
        <v>603</v>
      </c>
    </row>
    <row r="37146" spans="30:32" x14ac:dyDescent="0.2">
      <c r="AD37146" s="11" t="s">
        <v>55198</v>
      </c>
      <c r="AE37146" s="10" t="s">
        <v>13945</v>
      </c>
      <c r="AF37146" s="10" t="s">
        <v>603</v>
      </c>
    </row>
    <row r="37147" spans="30:32" x14ac:dyDescent="0.2">
      <c r="AD37147" s="11" t="s">
        <v>55199</v>
      </c>
      <c r="AE37147" s="10" t="s">
        <v>28698</v>
      </c>
      <c r="AF37147" s="10" t="s">
        <v>603</v>
      </c>
    </row>
    <row r="37148" spans="30:32" x14ac:dyDescent="0.2">
      <c r="AD37148" s="11" t="s">
        <v>55200</v>
      </c>
      <c r="AE37148" s="10" t="s">
        <v>45042</v>
      </c>
      <c r="AF37148" s="10" t="s">
        <v>603</v>
      </c>
    </row>
    <row r="37149" spans="30:32" x14ac:dyDescent="0.2">
      <c r="AD37149" s="11" t="s">
        <v>55201</v>
      </c>
      <c r="AE37149" s="10" t="s">
        <v>24357</v>
      </c>
      <c r="AF37149" s="10" t="s">
        <v>603</v>
      </c>
    </row>
    <row r="37150" spans="30:32" x14ac:dyDescent="0.2">
      <c r="AD37150" s="11" t="s">
        <v>55202</v>
      </c>
      <c r="AE37150" s="10" t="s">
        <v>55203</v>
      </c>
      <c r="AF37150" s="10" t="s">
        <v>603</v>
      </c>
    </row>
    <row r="37151" spans="30:32" x14ac:dyDescent="0.2">
      <c r="AD37151" s="11" t="s">
        <v>55204</v>
      </c>
      <c r="AE37151" s="10" t="s">
        <v>20266</v>
      </c>
      <c r="AF37151" s="10" t="s">
        <v>603</v>
      </c>
    </row>
    <row r="37152" spans="30:32" x14ac:dyDescent="0.2">
      <c r="AD37152" s="11" t="s">
        <v>55205</v>
      </c>
      <c r="AE37152" s="10" t="s">
        <v>21828</v>
      </c>
      <c r="AF37152" s="10" t="s">
        <v>603</v>
      </c>
    </row>
    <row r="37153" spans="30:32" x14ac:dyDescent="0.2">
      <c r="AD37153" s="11" t="s">
        <v>55206</v>
      </c>
      <c r="AE37153" s="10" t="s">
        <v>55207</v>
      </c>
      <c r="AF37153" s="10" t="s">
        <v>603</v>
      </c>
    </row>
    <row r="37154" spans="30:32" x14ac:dyDescent="0.2">
      <c r="AD37154" s="11" t="s">
        <v>55208</v>
      </c>
      <c r="AE37154" s="10" t="s">
        <v>9701</v>
      </c>
      <c r="AF37154" s="10" t="s">
        <v>666</v>
      </c>
    </row>
    <row r="37155" spans="30:32" x14ac:dyDescent="0.2">
      <c r="AD37155" s="11" t="s">
        <v>55209</v>
      </c>
      <c r="AE37155" s="10" t="s">
        <v>55210</v>
      </c>
      <c r="AF37155" s="10" t="s">
        <v>666</v>
      </c>
    </row>
    <row r="37156" spans="30:32" x14ac:dyDescent="0.2">
      <c r="AD37156" s="11" t="s">
        <v>55211</v>
      </c>
      <c r="AE37156" s="10" t="s">
        <v>6963</v>
      </c>
      <c r="AF37156" s="10" t="s">
        <v>666</v>
      </c>
    </row>
    <row r="37157" spans="30:32" x14ac:dyDescent="0.2">
      <c r="AD37157" s="11" t="s">
        <v>55212</v>
      </c>
      <c r="AE37157" s="10" t="s">
        <v>20431</v>
      </c>
      <c r="AF37157" s="10" t="s">
        <v>666</v>
      </c>
    </row>
    <row r="37158" spans="30:32" x14ac:dyDescent="0.2">
      <c r="AD37158" s="11" t="s">
        <v>55213</v>
      </c>
      <c r="AE37158" s="10" t="s">
        <v>27646</v>
      </c>
      <c r="AF37158" s="10" t="s">
        <v>666</v>
      </c>
    </row>
    <row r="37159" spans="30:32" x14ac:dyDescent="0.2">
      <c r="AD37159" s="11" t="s">
        <v>55214</v>
      </c>
      <c r="AE37159" s="10" t="s">
        <v>55215</v>
      </c>
      <c r="AF37159" s="10" t="s">
        <v>666</v>
      </c>
    </row>
    <row r="37160" spans="30:32" x14ac:dyDescent="0.2">
      <c r="AD37160" s="11" t="s">
        <v>55216</v>
      </c>
      <c r="AE37160" s="10" t="s">
        <v>1268</v>
      </c>
      <c r="AF37160" s="10" t="s">
        <v>666</v>
      </c>
    </row>
    <row r="37161" spans="30:32" x14ac:dyDescent="0.2">
      <c r="AD37161" s="11" t="s">
        <v>55217</v>
      </c>
      <c r="AE37161" s="10" t="s">
        <v>8969</v>
      </c>
      <c r="AF37161" s="10" t="s">
        <v>666</v>
      </c>
    </row>
    <row r="37162" spans="30:32" x14ac:dyDescent="0.2">
      <c r="AD37162" s="11" t="s">
        <v>55218</v>
      </c>
      <c r="AE37162" s="10" t="s">
        <v>1948</v>
      </c>
      <c r="AF37162" s="10" t="s">
        <v>666</v>
      </c>
    </row>
    <row r="37163" spans="30:32" x14ac:dyDescent="0.2">
      <c r="AD37163" s="11" t="s">
        <v>55219</v>
      </c>
      <c r="AE37163" s="10" t="s">
        <v>55220</v>
      </c>
      <c r="AF37163" s="10" t="s">
        <v>666</v>
      </c>
    </row>
    <row r="37164" spans="30:32" x14ac:dyDescent="0.2">
      <c r="AD37164" s="11" t="s">
        <v>55221</v>
      </c>
      <c r="AE37164" s="10" t="s">
        <v>55222</v>
      </c>
      <c r="AF37164" s="10" t="s">
        <v>666</v>
      </c>
    </row>
    <row r="37165" spans="30:32" x14ac:dyDescent="0.2">
      <c r="AD37165" s="11" t="s">
        <v>55223</v>
      </c>
      <c r="AE37165" s="10" t="s">
        <v>55222</v>
      </c>
      <c r="AF37165" s="10" t="s">
        <v>666</v>
      </c>
    </row>
    <row r="37166" spans="30:32" x14ac:dyDescent="0.2">
      <c r="AD37166" s="11" t="s">
        <v>55224</v>
      </c>
      <c r="AE37166" s="10" t="s">
        <v>55222</v>
      </c>
      <c r="AF37166" s="10" t="s">
        <v>666</v>
      </c>
    </row>
    <row r="37167" spans="30:32" x14ac:dyDescent="0.2">
      <c r="AD37167" s="11" t="s">
        <v>55225</v>
      </c>
      <c r="AE37167" s="10" t="s">
        <v>55222</v>
      </c>
      <c r="AF37167" s="10" t="s">
        <v>666</v>
      </c>
    </row>
    <row r="37168" spans="30:32" x14ac:dyDescent="0.2">
      <c r="AD37168" s="11" t="s">
        <v>55226</v>
      </c>
      <c r="AE37168" s="10" t="s">
        <v>33486</v>
      </c>
      <c r="AF37168" s="10" t="s">
        <v>666</v>
      </c>
    </row>
    <row r="37169" spans="30:32" x14ac:dyDescent="0.2">
      <c r="AD37169" s="11" t="s">
        <v>55227</v>
      </c>
      <c r="AE37169" s="10" t="s">
        <v>55228</v>
      </c>
      <c r="AF37169" s="10" t="s">
        <v>666</v>
      </c>
    </row>
    <row r="37170" spans="30:32" x14ac:dyDescent="0.2">
      <c r="AD37170" s="11" t="s">
        <v>55229</v>
      </c>
      <c r="AE37170" s="10" t="s">
        <v>46904</v>
      </c>
      <c r="AF37170" s="10" t="s">
        <v>666</v>
      </c>
    </row>
    <row r="37171" spans="30:32" x14ac:dyDescent="0.2">
      <c r="AD37171" s="11" t="s">
        <v>55230</v>
      </c>
      <c r="AE37171" s="10" t="s">
        <v>39694</v>
      </c>
      <c r="AF37171" s="10" t="s">
        <v>666</v>
      </c>
    </row>
    <row r="37172" spans="30:32" x14ac:dyDescent="0.2">
      <c r="AD37172" s="11" t="s">
        <v>55231</v>
      </c>
      <c r="AE37172" s="10" t="s">
        <v>14024</v>
      </c>
      <c r="AF37172" s="10" t="s">
        <v>666</v>
      </c>
    </row>
    <row r="37173" spans="30:32" x14ac:dyDescent="0.2">
      <c r="AD37173" s="11" t="s">
        <v>55232</v>
      </c>
      <c r="AE37173" s="10" t="s">
        <v>36228</v>
      </c>
      <c r="AF37173" s="10" t="s">
        <v>666</v>
      </c>
    </row>
    <row r="37174" spans="30:32" x14ac:dyDescent="0.2">
      <c r="AD37174" s="11" t="s">
        <v>55233</v>
      </c>
      <c r="AE37174" s="10" t="s">
        <v>33505</v>
      </c>
      <c r="AF37174" s="10" t="s">
        <v>666</v>
      </c>
    </row>
    <row r="37175" spans="30:32" x14ac:dyDescent="0.2">
      <c r="AD37175" s="11" t="s">
        <v>55234</v>
      </c>
      <c r="AE37175" s="10" t="s">
        <v>55235</v>
      </c>
      <c r="AF37175" s="10" t="s">
        <v>666</v>
      </c>
    </row>
    <row r="37176" spans="30:32" x14ac:dyDescent="0.2">
      <c r="AD37176" s="11" t="s">
        <v>55236</v>
      </c>
      <c r="AE37176" s="10" t="s">
        <v>55237</v>
      </c>
      <c r="AF37176" s="10" t="s">
        <v>666</v>
      </c>
    </row>
    <row r="37177" spans="30:32" x14ac:dyDescent="0.2">
      <c r="AD37177" s="11" t="s">
        <v>55238</v>
      </c>
      <c r="AE37177" s="10" t="s">
        <v>55239</v>
      </c>
      <c r="AF37177" s="10" t="s">
        <v>666</v>
      </c>
    </row>
    <row r="37178" spans="30:32" x14ac:dyDescent="0.2">
      <c r="AD37178" s="11" t="s">
        <v>55240</v>
      </c>
      <c r="AE37178" s="10" t="s">
        <v>13493</v>
      </c>
      <c r="AF37178" s="10" t="s">
        <v>666</v>
      </c>
    </row>
    <row r="37179" spans="30:32" x14ac:dyDescent="0.2">
      <c r="AD37179" s="11" t="s">
        <v>55241</v>
      </c>
      <c r="AE37179" s="10" t="s">
        <v>13497</v>
      </c>
      <c r="AF37179" s="10" t="s">
        <v>666</v>
      </c>
    </row>
    <row r="37180" spans="30:32" x14ac:dyDescent="0.2">
      <c r="AD37180" s="11" t="s">
        <v>55242</v>
      </c>
      <c r="AE37180" s="10" t="s">
        <v>17653</v>
      </c>
      <c r="AF37180" s="10" t="s">
        <v>666</v>
      </c>
    </row>
    <row r="37181" spans="30:32" x14ac:dyDescent="0.2">
      <c r="AD37181" s="11" t="s">
        <v>55243</v>
      </c>
      <c r="AE37181" s="10" t="s">
        <v>55244</v>
      </c>
      <c r="AF37181" s="10" t="s">
        <v>666</v>
      </c>
    </row>
    <row r="37182" spans="30:32" x14ac:dyDescent="0.2">
      <c r="AD37182" s="11" t="s">
        <v>55245</v>
      </c>
      <c r="AE37182" s="10" t="s">
        <v>7026</v>
      </c>
      <c r="AF37182" s="10" t="s">
        <v>666</v>
      </c>
    </row>
    <row r="37183" spans="30:32" x14ac:dyDescent="0.2">
      <c r="AD37183" s="11" t="s">
        <v>55246</v>
      </c>
      <c r="AE37183" s="10" t="s">
        <v>16848</v>
      </c>
      <c r="AF37183" s="10" t="s">
        <v>666</v>
      </c>
    </row>
    <row r="37184" spans="30:32" x14ac:dyDescent="0.2">
      <c r="AD37184" s="11" t="s">
        <v>55247</v>
      </c>
      <c r="AE37184" s="10" t="s">
        <v>46141</v>
      </c>
      <c r="AF37184" s="10" t="s">
        <v>666</v>
      </c>
    </row>
    <row r="37185" spans="30:32" x14ac:dyDescent="0.2">
      <c r="AD37185" s="11" t="s">
        <v>55248</v>
      </c>
      <c r="AE37185" s="10" t="s">
        <v>55249</v>
      </c>
      <c r="AF37185" s="10" t="s">
        <v>666</v>
      </c>
    </row>
    <row r="37186" spans="30:32" x14ac:dyDescent="0.2">
      <c r="AD37186" s="11" t="s">
        <v>55250</v>
      </c>
      <c r="AE37186" s="10" t="s">
        <v>2041</v>
      </c>
      <c r="AF37186" s="10" t="s">
        <v>666</v>
      </c>
    </row>
    <row r="37187" spans="30:32" x14ac:dyDescent="0.2">
      <c r="AD37187" s="11" t="s">
        <v>55251</v>
      </c>
      <c r="AE37187" s="10" t="s">
        <v>4517</v>
      </c>
      <c r="AF37187" s="10" t="s">
        <v>666</v>
      </c>
    </row>
    <row r="37188" spans="30:32" x14ac:dyDescent="0.2">
      <c r="AD37188" s="11" t="s">
        <v>55252</v>
      </c>
      <c r="AE37188" s="10" t="s">
        <v>55253</v>
      </c>
      <c r="AF37188" s="10" t="s">
        <v>666</v>
      </c>
    </row>
    <row r="37189" spans="30:32" x14ac:dyDescent="0.2">
      <c r="AD37189" s="11" t="s">
        <v>55254</v>
      </c>
      <c r="AE37189" s="10" t="s">
        <v>55255</v>
      </c>
      <c r="AF37189" s="10" t="s">
        <v>666</v>
      </c>
    </row>
    <row r="37190" spans="30:32" x14ac:dyDescent="0.2">
      <c r="AD37190" s="11" t="s">
        <v>55256</v>
      </c>
      <c r="AE37190" s="10" t="s">
        <v>5732</v>
      </c>
      <c r="AF37190" s="10" t="s">
        <v>666</v>
      </c>
    </row>
    <row r="37191" spans="30:32" x14ac:dyDescent="0.2">
      <c r="AD37191" s="11" t="s">
        <v>55257</v>
      </c>
      <c r="AE37191" s="10" t="s">
        <v>15346</v>
      </c>
      <c r="AF37191" s="10" t="s">
        <v>666</v>
      </c>
    </row>
    <row r="37192" spans="30:32" x14ac:dyDescent="0.2">
      <c r="AD37192" s="11" t="s">
        <v>55258</v>
      </c>
      <c r="AE37192" s="10" t="s">
        <v>9885</v>
      </c>
      <c r="AF37192" s="10" t="s">
        <v>666</v>
      </c>
    </row>
    <row r="37193" spans="30:32" x14ac:dyDescent="0.2">
      <c r="AD37193" s="11" t="s">
        <v>55259</v>
      </c>
      <c r="AE37193" s="10" t="s">
        <v>55260</v>
      </c>
      <c r="AF37193" s="10" t="s">
        <v>666</v>
      </c>
    </row>
    <row r="37194" spans="30:32" x14ac:dyDescent="0.2">
      <c r="AD37194" s="11" t="s">
        <v>55261</v>
      </c>
      <c r="AE37194" s="10" t="s">
        <v>55262</v>
      </c>
      <c r="AF37194" s="10" t="s">
        <v>666</v>
      </c>
    </row>
    <row r="37195" spans="30:32" x14ac:dyDescent="0.2">
      <c r="AD37195" s="11" t="s">
        <v>55263</v>
      </c>
      <c r="AE37195" s="10" t="s">
        <v>55264</v>
      </c>
      <c r="AF37195" s="10" t="s">
        <v>666</v>
      </c>
    </row>
    <row r="37196" spans="30:32" x14ac:dyDescent="0.2">
      <c r="AD37196" s="11" t="s">
        <v>55265</v>
      </c>
      <c r="AE37196" s="10" t="s">
        <v>1403</v>
      </c>
      <c r="AF37196" s="10" t="s">
        <v>666</v>
      </c>
    </row>
    <row r="37197" spans="30:32" x14ac:dyDescent="0.2">
      <c r="AD37197" s="11" t="s">
        <v>55266</v>
      </c>
      <c r="AE37197" s="10" t="s">
        <v>11581</v>
      </c>
      <c r="AF37197" s="10" t="s">
        <v>666</v>
      </c>
    </row>
    <row r="37198" spans="30:32" x14ac:dyDescent="0.2">
      <c r="AD37198" s="11" t="s">
        <v>55267</v>
      </c>
      <c r="AE37198" s="10" t="s">
        <v>15521</v>
      </c>
      <c r="AF37198" s="10" t="s">
        <v>666</v>
      </c>
    </row>
    <row r="37199" spans="30:32" x14ac:dyDescent="0.2">
      <c r="AD37199" s="11" t="s">
        <v>55268</v>
      </c>
      <c r="AE37199" s="10" t="s">
        <v>16937</v>
      </c>
      <c r="AF37199" s="10" t="s">
        <v>666</v>
      </c>
    </row>
    <row r="37200" spans="30:32" x14ac:dyDescent="0.2">
      <c r="AD37200" s="11" t="s">
        <v>55269</v>
      </c>
      <c r="AE37200" s="10" t="s">
        <v>16939</v>
      </c>
      <c r="AF37200" s="10" t="s">
        <v>666</v>
      </c>
    </row>
    <row r="37201" spans="30:32" x14ac:dyDescent="0.2">
      <c r="AD37201" s="11" t="s">
        <v>55270</v>
      </c>
      <c r="AE37201" s="10" t="s">
        <v>27169</v>
      </c>
      <c r="AF37201" s="10" t="s">
        <v>666</v>
      </c>
    </row>
    <row r="37202" spans="30:32" x14ac:dyDescent="0.2">
      <c r="AD37202" s="11" t="s">
        <v>55271</v>
      </c>
      <c r="AE37202" s="10" t="s">
        <v>55272</v>
      </c>
      <c r="AF37202" s="10" t="s">
        <v>666</v>
      </c>
    </row>
    <row r="37203" spans="30:32" x14ac:dyDescent="0.2">
      <c r="AD37203" s="11" t="s">
        <v>55273</v>
      </c>
      <c r="AE37203" s="10" t="s">
        <v>2900</v>
      </c>
      <c r="AF37203" s="10" t="s">
        <v>666</v>
      </c>
    </row>
    <row r="37204" spans="30:32" x14ac:dyDescent="0.2">
      <c r="AD37204" s="11" t="s">
        <v>55274</v>
      </c>
      <c r="AE37204" s="10" t="s">
        <v>2900</v>
      </c>
      <c r="AF37204" s="10" t="s">
        <v>666</v>
      </c>
    </row>
    <row r="37205" spans="30:32" x14ac:dyDescent="0.2">
      <c r="AD37205" s="11" t="s">
        <v>55275</v>
      </c>
      <c r="AE37205" s="10" t="s">
        <v>2900</v>
      </c>
      <c r="AF37205" s="10" t="s">
        <v>666</v>
      </c>
    </row>
    <row r="37206" spans="30:32" x14ac:dyDescent="0.2">
      <c r="AD37206" s="11" t="s">
        <v>55276</v>
      </c>
      <c r="AE37206" s="10" t="s">
        <v>55277</v>
      </c>
      <c r="AF37206" s="10" t="s">
        <v>666</v>
      </c>
    </row>
    <row r="37207" spans="30:32" x14ac:dyDescent="0.2">
      <c r="AD37207" s="11" t="s">
        <v>55278</v>
      </c>
      <c r="AE37207" s="10" t="s">
        <v>9107</v>
      </c>
      <c r="AF37207" s="10" t="s">
        <v>666</v>
      </c>
    </row>
    <row r="37208" spans="30:32" x14ac:dyDescent="0.2">
      <c r="AD37208" s="11" t="s">
        <v>55279</v>
      </c>
      <c r="AE37208" s="10" t="s">
        <v>5419</v>
      </c>
      <c r="AF37208" s="10" t="s">
        <v>666</v>
      </c>
    </row>
    <row r="37209" spans="30:32" x14ac:dyDescent="0.2">
      <c r="AD37209" s="11" t="s">
        <v>55280</v>
      </c>
      <c r="AE37209" s="10" t="s">
        <v>9954</v>
      </c>
      <c r="AF37209" s="10" t="s">
        <v>666</v>
      </c>
    </row>
    <row r="37210" spans="30:32" x14ac:dyDescent="0.2">
      <c r="AD37210" s="11" t="s">
        <v>55281</v>
      </c>
      <c r="AE37210" s="10" t="s">
        <v>7143</v>
      </c>
      <c r="AF37210" s="10" t="s">
        <v>666</v>
      </c>
    </row>
    <row r="37211" spans="30:32" x14ac:dyDescent="0.2">
      <c r="AD37211" s="11" t="s">
        <v>55282</v>
      </c>
      <c r="AE37211" s="10" t="s">
        <v>55283</v>
      </c>
      <c r="AF37211" s="10" t="s">
        <v>666</v>
      </c>
    </row>
    <row r="37212" spans="30:32" x14ac:dyDescent="0.2">
      <c r="AD37212" s="11" t="s">
        <v>55284</v>
      </c>
      <c r="AE37212" s="10" t="s">
        <v>55285</v>
      </c>
      <c r="AF37212" s="10" t="s">
        <v>666</v>
      </c>
    </row>
    <row r="37213" spans="30:32" x14ac:dyDescent="0.2">
      <c r="AD37213" s="11" t="s">
        <v>55286</v>
      </c>
      <c r="AE37213" s="10" t="s">
        <v>55287</v>
      </c>
      <c r="AF37213" s="10" t="s">
        <v>666</v>
      </c>
    </row>
    <row r="37214" spans="30:32" x14ac:dyDescent="0.2">
      <c r="AD37214" s="11" t="s">
        <v>55288</v>
      </c>
      <c r="AE37214" s="10" t="s">
        <v>3912</v>
      </c>
      <c r="AF37214" s="10" t="s">
        <v>666</v>
      </c>
    </row>
    <row r="37215" spans="30:32" x14ac:dyDescent="0.2">
      <c r="AD37215" s="11" t="s">
        <v>55289</v>
      </c>
      <c r="AE37215" s="10" t="s">
        <v>3912</v>
      </c>
      <c r="AF37215" s="10" t="s">
        <v>666</v>
      </c>
    </row>
    <row r="37216" spans="30:32" x14ac:dyDescent="0.2">
      <c r="AD37216" s="11" t="s">
        <v>55290</v>
      </c>
      <c r="AE37216" s="10" t="s">
        <v>3912</v>
      </c>
      <c r="AF37216" s="10" t="s">
        <v>666</v>
      </c>
    </row>
    <row r="37217" spans="30:32" x14ac:dyDescent="0.2">
      <c r="AD37217" s="11" t="s">
        <v>55291</v>
      </c>
      <c r="AE37217" s="10" t="s">
        <v>3912</v>
      </c>
      <c r="AF37217" s="10" t="s">
        <v>666</v>
      </c>
    </row>
    <row r="37218" spans="30:32" x14ac:dyDescent="0.2">
      <c r="AD37218" s="11" t="s">
        <v>55292</v>
      </c>
      <c r="AE37218" s="10" t="s">
        <v>3912</v>
      </c>
      <c r="AF37218" s="10" t="s">
        <v>666</v>
      </c>
    </row>
    <row r="37219" spans="30:32" x14ac:dyDescent="0.2">
      <c r="AD37219" s="11" t="s">
        <v>55293</v>
      </c>
      <c r="AE37219" s="10" t="s">
        <v>3912</v>
      </c>
      <c r="AF37219" s="10" t="s">
        <v>666</v>
      </c>
    </row>
    <row r="37220" spans="30:32" x14ac:dyDescent="0.2">
      <c r="AD37220" s="11" t="s">
        <v>55294</v>
      </c>
      <c r="AE37220" s="10" t="s">
        <v>3912</v>
      </c>
      <c r="AF37220" s="10" t="s">
        <v>666</v>
      </c>
    </row>
    <row r="37221" spans="30:32" x14ac:dyDescent="0.2">
      <c r="AD37221" s="11" t="s">
        <v>55295</v>
      </c>
      <c r="AE37221" s="10" t="s">
        <v>3912</v>
      </c>
      <c r="AF37221" s="10" t="s">
        <v>666</v>
      </c>
    </row>
    <row r="37222" spans="30:32" x14ac:dyDescent="0.2">
      <c r="AD37222" s="11" t="s">
        <v>55296</v>
      </c>
      <c r="AE37222" s="10" t="s">
        <v>3912</v>
      </c>
      <c r="AF37222" s="10" t="s">
        <v>666</v>
      </c>
    </row>
    <row r="37223" spans="30:32" x14ac:dyDescent="0.2">
      <c r="AD37223" s="11" t="s">
        <v>55297</v>
      </c>
      <c r="AE37223" s="10" t="s">
        <v>3912</v>
      </c>
      <c r="AF37223" s="10" t="s">
        <v>666</v>
      </c>
    </row>
    <row r="37224" spans="30:32" x14ac:dyDescent="0.2">
      <c r="AD37224" s="11" t="s">
        <v>55298</v>
      </c>
      <c r="AE37224" s="10" t="s">
        <v>3912</v>
      </c>
      <c r="AF37224" s="10" t="s">
        <v>666</v>
      </c>
    </row>
    <row r="37225" spans="30:32" x14ac:dyDescent="0.2">
      <c r="AD37225" s="11" t="s">
        <v>55299</v>
      </c>
      <c r="AE37225" s="10" t="s">
        <v>55300</v>
      </c>
      <c r="AF37225" s="10" t="s">
        <v>666</v>
      </c>
    </row>
    <row r="37226" spans="30:32" x14ac:dyDescent="0.2">
      <c r="AD37226" s="11" t="s">
        <v>55301</v>
      </c>
      <c r="AE37226" s="10" t="s">
        <v>48574</v>
      </c>
      <c r="AF37226" s="10" t="s">
        <v>666</v>
      </c>
    </row>
    <row r="37227" spans="30:32" x14ac:dyDescent="0.2">
      <c r="AD37227" s="11" t="s">
        <v>55302</v>
      </c>
      <c r="AE37227" s="10" t="s">
        <v>10047</v>
      </c>
      <c r="AF37227" s="10" t="s">
        <v>666</v>
      </c>
    </row>
    <row r="37228" spans="30:32" x14ac:dyDescent="0.2">
      <c r="AD37228" s="11" t="s">
        <v>55303</v>
      </c>
      <c r="AE37228" s="10" t="s">
        <v>10070</v>
      </c>
      <c r="AF37228" s="10" t="s">
        <v>666</v>
      </c>
    </row>
    <row r="37229" spans="30:32" x14ac:dyDescent="0.2">
      <c r="AD37229" s="11" t="s">
        <v>55304</v>
      </c>
      <c r="AE37229" s="10" t="s">
        <v>20778</v>
      </c>
      <c r="AF37229" s="10" t="s">
        <v>666</v>
      </c>
    </row>
    <row r="37230" spans="30:32" x14ac:dyDescent="0.2">
      <c r="AD37230" s="11" t="s">
        <v>55305</v>
      </c>
      <c r="AE37230" s="10" t="s">
        <v>55306</v>
      </c>
      <c r="AF37230" s="10" t="s">
        <v>666</v>
      </c>
    </row>
    <row r="37231" spans="30:32" x14ac:dyDescent="0.2">
      <c r="AD37231" s="11" t="s">
        <v>55307</v>
      </c>
      <c r="AE37231" s="10" t="s">
        <v>23277</v>
      </c>
      <c r="AF37231" s="10" t="s">
        <v>666</v>
      </c>
    </row>
    <row r="37232" spans="30:32" x14ac:dyDescent="0.2">
      <c r="AD37232" s="11" t="s">
        <v>55308</v>
      </c>
      <c r="AE37232" s="10" t="s">
        <v>2346</v>
      </c>
      <c r="AF37232" s="10" t="s">
        <v>666</v>
      </c>
    </row>
    <row r="37233" spans="30:32" x14ac:dyDescent="0.2">
      <c r="AD37233" s="11" t="s">
        <v>55309</v>
      </c>
      <c r="AE37233" s="10" t="s">
        <v>55310</v>
      </c>
      <c r="AF37233" s="10" t="s">
        <v>666</v>
      </c>
    </row>
    <row r="37234" spans="30:32" x14ac:dyDescent="0.2">
      <c r="AD37234" s="11" t="s">
        <v>55311</v>
      </c>
      <c r="AE37234" s="10" t="s">
        <v>55312</v>
      </c>
      <c r="AF37234" s="10" t="s">
        <v>666</v>
      </c>
    </row>
    <row r="37235" spans="30:32" x14ac:dyDescent="0.2">
      <c r="AD37235" s="11" t="s">
        <v>55313</v>
      </c>
      <c r="AE37235" s="10" t="s">
        <v>7295</v>
      </c>
      <c r="AF37235" s="10" t="s">
        <v>666</v>
      </c>
    </row>
    <row r="37236" spans="30:32" x14ac:dyDescent="0.2">
      <c r="AD37236" s="11" t="s">
        <v>55314</v>
      </c>
      <c r="AE37236" s="10" t="s">
        <v>20842</v>
      </c>
      <c r="AF37236" s="10" t="s">
        <v>666</v>
      </c>
    </row>
    <row r="37237" spans="30:32" x14ac:dyDescent="0.2">
      <c r="AD37237" s="11" t="s">
        <v>55315</v>
      </c>
      <c r="AE37237" s="10" t="s">
        <v>13868</v>
      </c>
      <c r="AF37237" s="10" t="s">
        <v>666</v>
      </c>
    </row>
    <row r="37238" spans="30:32" x14ac:dyDescent="0.2">
      <c r="AD37238" s="11" t="s">
        <v>55316</v>
      </c>
      <c r="AE37238" s="10" t="s">
        <v>8534</v>
      </c>
      <c r="AF37238" s="10" t="s">
        <v>666</v>
      </c>
    </row>
    <row r="37239" spans="30:32" x14ac:dyDescent="0.2">
      <c r="AD37239" s="11" t="s">
        <v>55317</v>
      </c>
      <c r="AE37239" s="10" t="s">
        <v>55318</v>
      </c>
      <c r="AF37239" s="10" t="s">
        <v>666</v>
      </c>
    </row>
    <row r="37240" spans="30:32" x14ac:dyDescent="0.2">
      <c r="AD37240" s="11" t="s">
        <v>55319</v>
      </c>
      <c r="AE37240" s="10" t="s">
        <v>54556</v>
      </c>
      <c r="AF37240" s="10" t="s">
        <v>666</v>
      </c>
    </row>
    <row r="37241" spans="30:32" x14ac:dyDescent="0.2">
      <c r="AD37241" s="11" t="s">
        <v>55320</v>
      </c>
      <c r="AE37241" s="10" t="s">
        <v>54558</v>
      </c>
      <c r="AF37241" s="10" t="s">
        <v>666</v>
      </c>
    </row>
    <row r="37242" spans="30:32" x14ac:dyDescent="0.2">
      <c r="AD37242" s="11" t="s">
        <v>55321</v>
      </c>
      <c r="AE37242" s="10" t="s">
        <v>17078</v>
      </c>
      <c r="AF37242" s="10" t="s">
        <v>666</v>
      </c>
    </row>
    <row r="37243" spans="30:32" x14ac:dyDescent="0.2">
      <c r="AD37243" s="11" t="s">
        <v>55322</v>
      </c>
      <c r="AE37243" s="10" t="s">
        <v>14355</v>
      </c>
      <c r="AF37243" s="10" t="s">
        <v>666</v>
      </c>
    </row>
    <row r="37244" spans="30:32" x14ac:dyDescent="0.2">
      <c r="AD37244" s="11" t="s">
        <v>55323</v>
      </c>
      <c r="AE37244" s="10" t="s">
        <v>32704</v>
      </c>
      <c r="AF37244" s="10" t="s">
        <v>666</v>
      </c>
    </row>
    <row r="37245" spans="30:32" x14ac:dyDescent="0.2">
      <c r="AD37245" s="11" t="s">
        <v>55324</v>
      </c>
      <c r="AE37245" s="10" t="s">
        <v>23928</v>
      </c>
      <c r="AF37245" s="10" t="s">
        <v>666</v>
      </c>
    </row>
    <row r="37246" spans="30:32" x14ac:dyDescent="0.2">
      <c r="AD37246" s="11" t="s">
        <v>55325</v>
      </c>
      <c r="AE37246" s="10" t="s">
        <v>13616</v>
      </c>
      <c r="AF37246" s="10" t="s">
        <v>666</v>
      </c>
    </row>
    <row r="37247" spans="30:32" x14ac:dyDescent="0.2">
      <c r="AD37247" s="11" t="s">
        <v>55326</v>
      </c>
      <c r="AE37247" s="10" t="s">
        <v>55327</v>
      </c>
      <c r="AF37247" s="10" t="s">
        <v>666</v>
      </c>
    </row>
    <row r="37248" spans="30:32" x14ac:dyDescent="0.2">
      <c r="AD37248" s="11" t="s">
        <v>55328</v>
      </c>
      <c r="AE37248" s="10" t="s">
        <v>55329</v>
      </c>
      <c r="AF37248" s="10" t="s">
        <v>666</v>
      </c>
    </row>
    <row r="37249" spans="30:32" x14ac:dyDescent="0.2">
      <c r="AD37249" s="11" t="s">
        <v>55330</v>
      </c>
      <c r="AE37249" s="10" t="s">
        <v>7326</v>
      </c>
      <c r="AF37249" s="10" t="s">
        <v>666</v>
      </c>
    </row>
    <row r="37250" spans="30:32" x14ac:dyDescent="0.2">
      <c r="AD37250" s="11" t="s">
        <v>55331</v>
      </c>
      <c r="AE37250" s="10" t="s">
        <v>20307</v>
      </c>
      <c r="AF37250" s="10" t="s">
        <v>666</v>
      </c>
    </row>
    <row r="37251" spans="30:32" x14ac:dyDescent="0.2">
      <c r="AD37251" s="11" t="s">
        <v>55332</v>
      </c>
      <c r="AE37251" s="10" t="s">
        <v>20307</v>
      </c>
      <c r="AF37251" s="10" t="s">
        <v>666</v>
      </c>
    </row>
    <row r="37252" spans="30:32" x14ac:dyDescent="0.2">
      <c r="AD37252" s="11" t="s">
        <v>55333</v>
      </c>
      <c r="AE37252" s="10" t="s">
        <v>55334</v>
      </c>
      <c r="AF37252" s="10" t="s">
        <v>666</v>
      </c>
    </row>
    <row r="37253" spans="30:32" x14ac:dyDescent="0.2">
      <c r="AD37253" s="11" t="s">
        <v>55335</v>
      </c>
      <c r="AE37253" s="10" t="s">
        <v>19680</v>
      </c>
      <c r="AF37253" s="10" t="s">
        <v>666</v>
      </c>
    </row>
    <row r="37254" spans="30:32" x14ac:dyDescent="0.2">
      <c r="AD37254" s="11" t="s">
        <v>55336</v>
      </c>
      <c r="AE37254" s="10" t="s">
        <v>55337</v>
      </c>
      <c r="AF37254" s="10" t="s">
        <v>666</v>
      </c>
    </row>
    <row r="37255" spans="30:32" x14ac:dyDescent="0.2">
      <c r="AD37255" s="11" t="s">
        <v>55338</v>
      </c>
      <c r="AE37255" s="10" t="s">
        <v>3480</v>
      </c>
      <c r="AF37255" s="10" t="s">
        <v>666</v>
      </c>
    </row>
    <row r="37256" spans="30:32" x14ac:dyDescent="0.2">
      <c r="AD37256" s="11" t="s">
        <v>55339</v>
      </c>
      <c r="AE37256" s="10" t="s">
        <v>29093</v>
      </c>
      <c r="AF37256" s="10" t="s">
        <v>666</v>
      </c>
    </row>
    <row r="37257" spans="30:32" x14ac:dyDescent="0.2">
      <c r="AD37257" s="11" t="s">
        <v>55340</v>
      </c>
      <c r="AE37257" s="10" t="s">
        <v>29093</v>
      </c>
      <c r="AF37257" s="10" t="s">
        <v>666</v>
      </c>
    </row>
    <row r="37258" spans="30:32" x14ac:dyDescent="0.2">
      <c r="AD37258" s="11" t="s">
        <v>55341</v>
      </c>
      <c r="AE37258" s="10" t="s">
        <v>29093</v>
      </c>
      <c r="AF37258" s="10" t="s">
        <v>666</v>
      </c>
    </row>
    <row r="37259" spans="30:32" x14ac:dyDescent="0.2">
      <c r="AD37259" s="11" t="s">
        <v>55342</v>
      </c>
      <c r="AE37259" s="10" t="s">
        <v>29093</v>
      </c>
      <c r="AF37259" s="10" t="s">
        <v>666</v>
      </c>
    </row>
    <row r="37260" spans="30:32" x14ac:dyDescent="0.2">
      <c r="AD37260" s="11" t="s">
        <v>55343</v>
      </c>
      <c r="AE37260" s="10" t="s">
        <v>22209</v>
      </c>
      <c r="AF37260" s="10" t="s">
        <v>666</v>
      </c>
    </row>
    <row r="37261" spans="30:32" x14ac:dyDescent="0.2">
      <c r="AD37261" s="11" t="s">
        <v>55344</v>
      </c>
      <c r="AE37261" s="10" t="s">
        <v>55345</v>
      </c>
      <c r="AF37261" s="10" t="s">
        <v>666</v>
      </c>
    </row>
    <row r="37262" spans="30:32" x14ac:dyDescent="0.2">
      <c r="AD37262" s="11" t="s">
        <v>55346</v>
      </c>
      <c r="AE37262" s="10" t="s">
        <v>24574</v>
      </c>
      <c r="AF37262" s="10" t="s">
        <v>666</v>
      </c>
    </row>
    <row r="37263" spans="30:32" x14ac:dyDescent="0.2">
      <c r="AD37263" s="11" t="s">
        <v>55347</v>
      </c>
      <c r="AE37263" s="10" t="s">
        <v>8282</v>
      </c>
      <c r="AF37263" s="10" t="s">
        <v>666</v>
      </c>
    </row>
    <row r="37264" spans="30:32" x14ac:dyDescent="0.2">
      <c r="AD37264" s="11" t="s">
        <v>55348</v>
      </c>
      <c r="AE37264" s="10" t="s">
        <v>1676</v>
      </c>
      <c r="AF37264" s="10" t="s">
        <v>666</v>
      </c>
    </row>
    <row r="37265" spans="30:32" x14ac:dyDescent="0.2">
      <c r="AD37265" s="11" t="s">
        <v>55349</v>
      </c>
      <c r="AE37265" s="10" t="s">
        <v>11783</v>
      </c>
      <c r="AF37265" s="10" t="s">
        <v>666</v>
      </c>
    </row>
    <row r="37266" spans="30:32" x14ac:dyDescent="0.2">
      <c r="AD37266" s="11" t="s">
        <v>55350</v>
      </c>
      <c r="AE37266" s="10" t="s">
        <v>55351</v>
      </c>
      <c r="AF37266" s="10" t="s">
        <v>666</v>
      </c>
    </row>
    <row r="37267" spans="30:32" x14ac:dyDescent="0.2">
      <c r="AD37267" s="11" t="s">
        <v>55352</v>
      </c>
      <c r="AE37267" s="10" t="s">
        <v>7370</v>
      </c>
      <c r="AF37267" s="10" t="s">
        <v>666</v>
      </c>
    </row>
    <row r="37268" spans="30:32" x14ac:dyDescent="0.2">
      <c r="AD37268" s="11" t="s">
        <v>55353</v>
      </c>
      <c r="AE37268" s="10" t="s">
        <v>55354</v>
      </c>
      <c r="AF37268" s="10" t="s">
        <v>666</v>
      </c>
    </row>
    <row r="37269" spans="30:32" x14ac:dyDescent="0.2">
      <c r="AD37269" s="11" t="s">
        <v>55355</v>
      </c>
      <c r="AE37269" s="10" t="s">
        <v>43356</v>
      </c>
      <c r="AF37269" s="10" t="s">
        <v>666</v>
      </c>
    </row>
    <row r="37270" spans="30:32" x14ac:dyDescent="0.2">
      <c r="AD37270" s="11" t="s">
        <v>55356</v>
      </c>
      <c r="AE37270" s="10" t="s">
        <v>10288</v>
      </c>
      <c r="AF37270" s="10" t="s">
        <v>666</v>
      </c>
    </row>
    <row r="37271" spans="30:32" x14ac:dyDescent="0.2">
      <c r="AD37271" s="11" t="s">
        <v>55357</v>
      </c>
      <c r="AE37271" s="10" t="s">
        <v>18514</v>
      </c>
      <c r="AF37271" s="10" t="s">
        <v>666</v>
      </c>
    </row>
    <row r="37272" spans="30:32" x14ac:dyDescent="0.2">
      <c r="AD37272" s="11" t="s">
        <v>55358</v>
      </c>
      <c r="AE37272" s="10" t="s">
        <v>5093</v>
      </c>
      <c r="AF37272" s="10" t="s">
        <v>666</v>
      </c>
    </row>
    <row r="37273" spans="30:32" x14ac:dyDescent="0.2">
      <c r="AD37273" s="11" t="s">
        <v>55359</v>
      </c>
      <c r="AE37273" s="10" t="s">
        <v>55360</v>
      </c>
      <c r="AF37273" s="10" t="s">
        <v>666</v>
      </c>
    </row>
    <row r="37274" spans="30:32" x14ac:dyDescent="0.2">
      <c r="AD37274" s="11" t="s">
        <v>55361</v>
      </c>
      <c r="AE37274" s="10" t="s">
        <v>55362</v>
      </c>
      <c r="AF37274" s="10" t="s">
        <v>666</v>
      </c>
    </row>
    <row r="37275" spans="30:32" x14ac:dyDescent="0.2">
      <c r="AD37275" s="11" t="s">
        <v>55363</v>
      </c>
      <c r="AE37275" s="10" t="s">
        <v>55364</v>
      </c>
      <c r="AF37275" s="10" t="s">
        <v>666</v>
      </c>
    </row>
    <row r="37276" spans="30:32" x14ac:dyDescent="0.2">
      <c r="AD37276" s="11" t="s">
        <v>55365</v>
      </c>
      <c r="AE37276" s="10" t="s">
        <v>55366</v>
      </c>
      <c r="AF37276" s="10" t="s">
        <v>666</v>
      </c>
    </row>
    <row r="37277" spans="30:32" x14ac:dyDescent="0.2">
      <c r="AD37277" s="11" t="s">
        <v>55367</v>
      </c>
      <c r="AE37277" s="10" t="s">
        <v>55368</v>
      </c>
      <c r="AF37277" s="10" t="s">
        <v>666</v>
      </c>
    </row>
    <row r="37278" spans="30:32" x14ac:dyDescent="0.2">
      <c r="AD37278" s="11" t="s">
        <v>55369</v>
      </c>
      <c r="AE37278" s="10" t="s">
        <v>55370</v>
      </c>
      <c r="AF37278" s="10" t="s">
        <v>666</v>
      </c>
    </row>
    <row r="37279" spans="30:32" x14ac:dyDescent="0.2">
      <c r="AD37279" s="11" t="s">
        <v>55371</v>
      </c>
      <c r="AE37279" s="10" t="s">
        <v>55372</v>
      </c>
      <c r="AF37279" s="10" t="s">
        <v>666</v>
      </c>
    </row>
    <row r="37280" spans="30:32" x14ac:dyDescent="0.2">
      <c r="AD37280" s="11" t="s">
        <v>55373</v>
      </c>
      <c r="AE37280" s="10" t="s">
        <v>55374</v>
      </c>
      <c r="AF37280" s="10" t="s">
        <v>666</v>
      </c>
    </row>
    <row r="37281" spans="30:32" x14ac:dyDescent="0.2">
      <c r="AD37281" s="11" t="s">
        <v>55375</v>
      </c>
      <c r="AE37281" s="10" t="s">
        <v>11846</v>
      </c>
      <c r="AF37281" s="10" t="s">
        <v>666</v>
      </c>
    </row>
    <row r="37282" spans="30:32" x14ac:dyDescent="0.2">
      <c r="AD37282" s="11" t="s">
        <v>55376</v>
      </c>
      <c r="AE37282" s="10" t="s">
        <v>55377</v>
      </c>
      <c r="AF37282" s="10" t="s">
        <v>666</v>
      </c>
    </row>
    <row r="37283" spans="30:32" x14ac:dyDescent="0.2">
      <c r="AD37283" s="11" t="s">
        <v>55378</v>
      </c>
      <c r="AE37283" s="10" t="s">
        <v>19789</v>
      </c>
      <c r="AF37283" s="10" t="s">
        <v>666</v>
      </c>
    </row>
    <row r="37284" spans="30:32" x14ac:dyDescent="0.2">
      <c r="AD37284" s="11" t="s">
        <v>55379</v>
      </c>
      <c r="AE37284" s="10" t="s">
        <v>7447</v>
      </c>
      <c r="AF37284" s="10" t="s">
        <v>666</v>
      </c>
    </row>
    <row r="37285" spans="30:32" x14ac:dyDescent="0.2">
      <c r="AD37285" s="11" t="s">
        <v>55380</v>
      </c>
      <c r="AE37285" s="10" t="s">
        <v>11861</v>
      </c>
      <c r="AF37285" s="10" t="s">
        <v>666</v>
      </c>
    </row>
    <row r="37286" spans="30:32" x14ac:dyDescent="0.2">
      <c r="AD37286" s="11" t="s">
        <v>55381</v>
      </c>
      <c r="AE37286" s="10" t="s">
        <v>54649</v>
      </c>
      <c r="AF37286" s="10" t="s">
        <v>666</v>
      </c>
    </row>
    <row r="37287" spans="30:32" x14ac:dyDescent="0.2">
      <c r="AD37287" s="11" t="s">
        <v>55382</v>
      </c>
      <c r="AE37287" s="10" t="s">
        <v>55383</v>
      </c>
      <c r="AF37287" s="10" t="s">
        <v>666</v>
      </c>
    </row>
    <row r="37288" spans="30:32" x14ac:dyDescent="0.2">
      <c r="AD37288" s="11" t="s">
        <v>55384</v>
      </c>
      <c r="AE37288" s="10" t="s">
        <v>55385</v>
      </c>
      <c r="AF37288" s="10" t="s">
        <v>666</v>
      </c>
    </row>
    <row r="37289" spans="30:32" x14ac:dyDescent="0.2">
      <c r="AD37289" s="11" t="s">
        <v>55386</v>
      </c>
      <c r="AE37289" s="10" t="s">
        <v>55387</v>
      </c>
      <c r="AF37289" s="10" t="s">
        <v>666</v>
      </c>
    </row>
    <row r="37290" spans="30:32" x14ac:dyDescent="0.2">
      <c r="AD37290" s="11" t="s">
        <v>55388</v>
      </c>
      <c r="AE37290" s="10" t="s">
        <v>8448</v>
      </c>
      <c r="AF37290" s="10" t="s">
        <v>666</v>
      </c>
    </row>
    <row r="37291" spans="30:32" x14ac:dyDescent="0.2">
      <c r="AD37291" s="11" t="s">
        <v>55389</v>
      </c>
      <c r="AE37291" s="10" t="s">
        <v>55390</v>
      </c>
      <c r="AF37291" s="10" t="s">
        <v>666</v>
      </c>
    </row>
    <row r="37292" spans="30:32" x14ac:dyDescent="0.2">
      <c r="AD37292" s="11" t="s">
        <v>55391</v>
      </c>
      <c r="AE37292" s="10" t="s">
        <v>55392</v>
      </c>
      <c r="AF37292" s="10" t="s">
        <v>666</v>
      </c>
    </row>
    <row r="37293" spans="30:32" x14ac:dyDescent="0.2">
      <c r="AD37293" s="11" t="s">
        <v>55393</v>
      </c>
      <c r="AE37293" s="10" t="s">
        <v>55394</v>
      </c>
      <c r="AF37293" s="10" t="s">
        <v>666</v>
      </c>
    </row>
    <row r="37294" spans="30:32" x14ac:dyDescent="0.2">
      <c r="AD37294" s="11" t="s">
        <v>55395</v>
      </c>
      <c r="AE37294" s="10" t="s">
        <v>55396</v>
      </c>
      <c r="AF37294" s="10" t="s">
        <v>666</v>
      </c>
    </row>
    <row r="37295" spans="30:32" x14ac:dyDescent="0.2">
      <c r="AD37295" s="11" t="s">
        <v>55397</v>
      </c>
      <c r="AE37295" s="10" t="s">
        <v>55398</v>
      </c>
      <c r="AF37295" s="10" t="s">
        <v>666</v>
      </c>
    </row>
    <row r="37296" spans="30:32" x14ac:dyDescent="0.2">
      <c r="AD37296" s="11" t="s">
        <v>55399</v>
      </c>
      <c r="AE37296" s="10" t="s">
        <v>55400</v>
      </c>
      <c r="AF37296" s="10" t="s">
        <v>666</v>
      </c>
    </row>
    <row r="37297" spans="30:32" x14ac:dyDescent="0.2">
      <c r="AD37297" s="11" t="s">
        <v>55401</v>
      </c>
      <c r="AE37297" s="10" t="s">
        <v>55402</v>
      </c>
      <c r="AF37297" s="10" t="s">
        <v>666</v>
      </c>
    </row>
    <row r="37298" spans="30:32" x14ac:dyDescent="0.2">
      <c r="AD37298" s="11" t="s">
        <v>55403</v>
      </c>
      <c r="AE37298" s="10" t="s">
        <v>55404</v>
      </c>
      <c r="AF37298" s="10" t="s">
        <v>666</v>
      </c>
    </row>
    <row r="37299" spans="30:32" x14ac:dyDescent="0.2">
      <c r="AD37299" s="11" t="s">
        <v>55405</v>
      </c>
      <c r="AE37299" s="10" t="s">
        <v>14530</v>
      </c>
      <c r="AF37299" s="10" t="s">
        <v>666</v>
      </c>
    </row>
    <row r="37300" spans="30:32" x14ac:dyDescent="0.2">
      <c r="AD37300" s="11" t="s">
        <v>55406</v>
      </c>
      <c r="AE37300" s="10" t="s">
        <v>47211</v>
      </c>
      <c r="AF37300" s="10" t="s">
        <v>666</v>
      </c>
    </row>
    <row r="37301" spans="30:32" x14ac:dyDescent="0.2">
      <c r="AD37301" s="11" t="s">
        <v>55407</v>
      </c>
      <c r="AE37301" s="10" t="s">
        <v>55408</v>
      </c>
      <c r="AF37301" s="10" t="s">
        <v>666</v>
      </c>
    </row>
    <row r="37302" spans="30:32" x14ac:dyDescent="0.2">
      <c r="AD37302" s="11" t="s">
        <v>55409</v>
      </c>
      <c r="AE37302" s="10" t="s">
        <v>55410</v>
      </c>
      <c r="AF37302" s="10" t="s">
        <v>666</v>
      </c>
    </row>
    <row r="37303" spans="30:32" x14ac:dyDescent="0.2">
      <c r="AD37303" s="11" t="s">
        <v>55411</v>
      </c>
      <c r="AE37303" s="10" t="s">
        <v>55412</v>
      </c>
      <c r="AF37303" s="10" t="s">
        <v>666</v>
      </c>
    </row>
    <row r="37304" spans="30:32" x14ac:dyDescent="0.2">
      <c r="AD37304" s="11" t="s">
        <v>55413</v>
      </c>
      <c r="AE37304" s="10" t="s">
        <v>11924</v>
      </c>
      <c r="AF37304" s="10" t="s">
        <v>666</v>
      </c>
    </row>
    <row r="37305" spans="30:32" x14ac:dyDescent="0.2">
      <c r="AD37305" s="11" t="s">
        <v>55414</v>
      </c>
      <c r="AE37305" s="10" t="s">
        <v>55415</v>
      </c>
      <c r="AF37305" s="10" t="s">
        <v>666</v>
      </c>
    </row>
    <row r="37306" spans="30:32" x14ac:dyDescent="0.2">
      <c r="AD37306" s="11" t="s">
        <v>55416</v>
      </c>
      <c r="AE37306" s="10" t="s">
        <v>15864</v>
      </c>
      <c r="AF37306" s="10" t="s">
        <v>666</v>
      </c>
    </row>
    <row r="37307" spans="30:32" x14ac:dyDescent="0.2">
      <c r="AD37307" s="11" t="s">
        <v>55417</v>
      </c>
      <c r="AE37307" s="10" t="s">
        <v>55418</v>
      </c>
      <c r="AF37307" s="10" t="s">
        <v>666</v>
      </c>
    </row>
    <row r="37308" spans="30:32" x14ac:dyDescent="0.2">
      <c r="AD37308" s="11" t="s">
        <v>55419</v>
      </c>
      <c r="AE37308" s="10" t="s">
        <v>10413</v>
      </c>
      <c r="AF37308" s="10" t="s">
        <v>666</v>
      </c>
    </row>
    <row r="37309" spans="30:32" x14ac:dyDescent="0.2">
      <c r="AD37309" s="11" t="s">
        <v>55420</v>
      </c>
      <c r="AE37309" s="10" t="s">
        <v>55421</v>
      </c>
      <c r="AF37309" s="10" t="s">
        <v>666</v>
      </c>
    </row>
    <row r="37310" spans="30:32" x14ac:dyDescent="0.2">
      <c r="AD37310" s="11" t="s">
        <v>55422</v>
      </c>
      <c r="AE37310" s="10" t="s">
        <v>9297</v>
      </c>
      <c r="AF37310" s="10" t="s">
        <v>666</v>
      </c>
    </row>
    <row r="37311" spans="30:32" x14ac:dyDescent="0.2">
      <c r="AD37311" s="11" t="s">
        <v>55423</v>
      </c>
      <c r="AE37311" s="10" t="s">
        <v>3527</v>
      </c>
      <c r="AF37311" s="10" t="s">
        <v>666</v>
      </c>
    </row>
    <row r="37312" spans="30:32" x14ac:dyDescent="0.2">
      <c r="AD37312" s="11" t="s">
        <v>55424</v>
      </c>
      <c r="AE37312" s="10" t="s">
        <v>4816</v>
      </c>
      <c r="AF37312" s="10" t="s">
        <v>666</v>
      </c>
    </row>
    <row r="37313" spans="30:32" x14ac:dyDescent="0.2">
      <c r="AD37313" s="11" t="s">
        <v>55425</v>
      </c>
      <c r="AE37313" s="10" t="s">
        <v>15888</v>
      </c>
      <c r="AF37313" s="10" t="s">
        <v>666</v>
      </c>
    </row>
    <row r="37314" spans="30:32" x14ac:dyDescent="0.2">
      <c r="AD37314" s="11" t="s">
        <v>55426</v>
      </c>
      <c r="AE37314" s="10" t="s">
        <v>15888</v>
      </c>
      <c r="AF37314" s="10" t="s">
        <v>666</v>
      </c>
    </row>
    <row r="37315" spans="30:32" x14ac:dyDescent="0.2">
      <c r="AD37315" s="11" t="s">
        <v>55427</v>
      </c>
      <c r="AE37315" s="10" t="s">
        <v>15888</v>
      </c>
      <c r="AF37315" s="10" t="s">
        <v>666</v>
      </c>
    </row>
    <row r="37316" spans="30:32" x14ac:dyDescent="0.2">
      <c r="AD37316" s="11" t="s">
        <v>55428</v>
      </c>
      <c r="AE37316" s="10" t="s">
        <v>15888</v>
      </c>
      <c r="AF37316" s="10" t="s">
        <v>666</v>
      </c>
    </row>
    <row r="37317" spans="30:32" x14ac:dyDescent="0.2">
      <c r="AD37317" s="11" t="s">
        <v>55429</v>
      </c>
      <c r="AE37317" s="10" t="s">
        <v>15888</v>
      </c>
      <c r="AF37317" s="10" t="s">
        <v>666</v>
      </c>
    </row>
    <row r="37318" spans="30:32" x14ac:dyDescent="0.2">
      <c r="AD37318" s="11" t="s">
        <v>55430</v>
      </c>
      <c r="AE37318" s="10" t="s">
        <v>15888</v>
      </c>
      <c r="AF37318" s="10" t="s">
        <v>666</v>
      </c>
    </row>
    <row r="37319" spans="30:32" x14ac:dyDescent="0.2">
      <c r="AD37319" s="11" t="s">
        <v>55431</v>
      </c>
      <c r="AE37319" s="10" t="s">
        <v>15888</v>
      </c>
      <c r="AF37319" s="10" t="s">
        <v>666</v>
      </c>
    </row>
    <row r="37320" spans="30:32" x14ac:dyDescent="0.2">
      <c r="AD37320" s="11" t="s">
        <v>55432</v>
      </c>
      <c r="AE37320" s="10" t="s">
        <v>15888</v>
      </c>
      <c r="AF37320" s="10" t="s">
        <v>666</v>
      </c>
    </row>
    <row r="37321" spans="30:32" x14ac:dyDescent="0.2">
      <c r="AD37321" s="11" t="s">
        <v>55433</v>
      </c>
      <c r="AE37321" s="10" t="s">
        <v>15888</v>
      </c>
      <c r="AF37321" s="10" t="s">
        <v>666</v>
      </c>
    </row>
    <row r="37322" spans="30:32" x14ac:dyDescent="0.2">
      <c r="AD37322" s="11" t="s">
        <v>55434</v>
      </c>
      <c r="AE37322" s="10" t="s">
        <v>15888</v>
      </c>
      <c r="AF37322" s="10" t="s">
        <v>666</v>
      </c>
    </row>
    <row r="37323" spans="30:32" x14ac:dyDescent="0.2">
      <c r="AD37323" s="11" t="s">
        <v>55435</v>
      </c>
      <c r="AE37323" s="10" t="s">
        <v>15888</v>
      </c>
      <c r="AF37323" s="10" t="s">
        <v>666</v>
      </c>
    </row>
    <row r="37324" spans="30:32" x14ac:dyDescent="0.2">
      <c r="AD37324" s="11" t="s">
        <v>55436</v>
      </c>
      <c r="AE37324" s="10" t="s">
        <v>55437</v>
      </c>
      <c r="AF37324" s="10" t="s">
        <v>666</v>
      </c>
    </row>
    <row r="37325" spans="30:32" x14ac:dyDescent="0.2">
      <c r="AD37325" s="11" t="s">
        <v>55438</v>
      </c>
      <c r="AE37325" s="10" t="s">
        <v>55439</v>
      </c>
      <c r="AF37325" s="10" t="s">
        <v>666</v>
      </c>
    </row>
    <row r="37326" spans="30:32" x14ac:dyDescent="0.2">
      <c r="AD37326" s="11" t="s">
        <v>55440</v>
      </c>
      <c r="AE37326" s="10" t="s">
        <v>55441</v>
      </c>
      <c r="AF37326" s="10" t="s">
        <v>666</v>
      </c>
    </row>
    <row r="37327" spans="30:32" x14ac:dyDescent="0.2">
      <c r="AD37327" s="11" t="s">
        <v>55442</v>
      </c>
      <c r="AE37327" s="10" t="s">
        <v>55443</v>
      </c>
      <c r="AF37327" s="10" t="s">
        <v>666</v>
      </c>
    </row>
    <row r="37328" spans="30:32" x14ac:dyDescent="0.2">
      <c r="AD37328" s="11" t="s">
        <v>55444</v>
      </c>
      <c r="AE37328" s="10" t="s">
        <v>55445</v>
      </c>
      <c r="AF37328" s="10" t="s">
        <v>666</v>
      </c>
    </row>
    <row r="37329" spans="30:32" x14ac:dyDescent="0.2">
      <c r="AD37329" s="11" t="s">
        <v>55446</v>
      </c>
      <c r="AE37329" s="10" t="s">
        <v>55447</v>
      </c>
      <c r="AF37329" s="10" t="s">
        <v>666</v>
      </c>
    </row>
    <row r="37330" spans="30:32" x14ac:dyDescent="0.2">
      <c r="AD37330" s="11" t="s">
        <v>55448</v>
      </c>
      <c r="AE37330" s="10" t="s">
        <v>55449</v>
      </c>
      <c r="AF37330" s="10" t="s">
        <v>666</v>
      </c>
    </row>
    <row r="37331" spans="30:32" x14ac:dyDescent="0.2">
      <c r="AD37331" s="11" t="s">
        <v>55450</v>
      </c>
      <c r="AE37331" s="10" t="s">
        <v>55451</v>
      </c>
      <c r="AF37331" s="10" t="s">
        <v>666</v>
      </c>
    </row>
    <row r="37332" spans="30:32" x14ac:dyDescent="0.2">
      <c r="AD37332" s="11" t="s">
        <v>55452</v>
      </c>
      <c r="AE37332" s="10" t="s">
        <v>47241</v>
      </c>
      <c r="AF37332" s="10" t="s">
        <v>666</v>
      </c>
    </row>
    <row r="37333" spans="30:32" x14ac:dyDescent="0.2">
      <c r="AD37333" s="11" t="s">
        <v>55453</v>
      </c>
      <c r="AE37333" s="10" t="s">
        <v>55454</v>
      </c>
      <c r="AF37333" s="10" t="s">
        <v>666</v>
      </c>
    </row>
    <row r="37334" spans="30:32" x14ac:dyDescent="0.2">
      <c r="AD37334" s="11" t="s">
        <v>55455</v>
      </c>
      <c r="AE37334" s="10" t="s">
        <v>55456</v>
      </c>
      <c r="AF37334" s="10" t="s">
        <v>666</v>
      </c>
    </row>
    <row r="37335" spans="30:32" x14ac:dyDescent="0.2">
      <c r="AD37335" s="11" t="s">
        <v>55457</v>
      </c>
      <c r="AE37335" s="10" t="s">
        <v>10497</v>
      </c>
      <c r="AF37335" s="10" t="s">
        <v>666</v>
      </c>
    </row>
    <row r="37336" spans="30:32" x14ac:dyDescent="0.2">
      <c r="AD37336" s="11" t="s">
        <v>55458</v>
      </c>
      <c r="AE37336" s="10" t="s">
        <v>55459</v>
      </c>
      <c r="AF37336" s="10" t="s">
        <v>666</v>
      </c>
    </row>
    <row r="37337" spans="30:32" x14ac:dyDescent="0.2">
      <c r="AD37337" s="11" t="s">
        <v>55460</v>
      </c>
      <c r="AE37337" s="10" t="s">
        <v>15955</v>
      </c>
      <c r="AF37337" s="10" t="s">
        <v>666</v>
      </c>
    </row>
    <row r="37338" spans="30:32" x14ac:dyDescent="0.2">
      <c r="AD37338" s="11" t="s">
        <v>55461</v>
      </c>
      <c r="AE37338" s="10" t="s">
        <v>55462</v>
      </c>
      <c r="AF37338" s="10" t="s">
        <v>666</v>
      </c>
    </row>
    <row r="37339" spans="30:32" x14ac:dyDescent="0.2">
      <c r="AD37339" s="11" t="s">
        <v>55463</v>
      </c>
      <c r="AE37339" s="10" t="s">
        <v>55464</v>
      </c>
      <c r="AF37339" s="10" t="s">
        <v>666</v>
      </c>
    </row>
    <row r="37340" spans="30:32" x14ac:dyDescent="0.2">
      <c r="AD37340" s="11" t="s">
        <v>55465</v>
      </c>
      <c r="AE37340" s="10" t="s">
        <v>55466</v>
      </c>
      <c r="AF37340" s="10" t="s">
        <v>666</v>
      </c>
    </row>
    <row r="37341" spans="30:32" x14ac:dyDescent="0.2">
      <c r="AD37341" s="11" t="s">
        <v>55467</v>
      </c>
      <c r="AE37341" s="10" t="s">
        <v>1748</v>
      </c>
      <c r="AF37341" s="10" t="s">
        <v>666</v>
      </c>
    </row>
    <row r="37342" spans="30:32" x14ac:dyDescent="0.2">
      <c r="AD37342" s="11" t="s">
        <v>55468</v>
      </c>
      <c r="AE37342" s="10" t="s">
        <v>55469</v>
      </c>
      <c r="AF37342" s="10" t="s">
        <v>666</v>
      </c>
    </row>
    <row r="37343" spans="30:32" x14ac:dyDescent="0.2">
      <c r="AD37343" s="11" t="s">
        <v>55470</v>
      </c>
      <c r="AE37343" s="10" t="s">
        <v>904</v>
      </c>
      <c r="AF37343" s="10" t="s">
        <v>666</v>
      </c>
    </row>
    <row r="37344" spans="30:32" x14ac:dyDescent="0.2">
      <c r="AD37344" s="11" t="s">
        <v>55471</v>
      </c>
      <c r="AE37344" s="10" t="s">
        <v>7556</v>
      </c>
      <c r="AF37344" s="10" t="s">
        <v>666</v>
      </c>
    </row>
    <row r="37345" spans="30:32" x14ac:dyDescent="0.2">
      <c r="AD37345" s="11" t="s">
        <v>55472</v>
      </c>
      <c r="AE37345" s="10" t="s">
        <v>22037</v>
      </c>
      <c r="AF37345" s="10" t="s">
        <v>666</v>
      </c>
    </row>
    <row r="37346" spans="30:32" x14ac:dyDescent="0.2">
      <c r="AD37346" s="11" t="s">
        <v>55473</v>
      </c>
      <c r="AE37346" s="10" t="s">
        <v>14695</v>
      </c>
      <c r="AF37346" s="10" t="s">
        <v>666</v>
      </c>
    </row>
    <row r="37347" spans="30:32" x14ac:dyDescent="0.2">
      <c r="AD37347" s="11" t="s">
        <v>55474</v>
      </c>
      <c r="AE37347" s="10" t="s">
        <v>12067</v>
      </c>
      <c r="AF37347" s="10" t="s">
        <v>666</v>
      </c>
    </row>
    <row r="37348" spans="30:32" x14ac:dyDescent="0.2">
      <c r="AD37348" s="11" t="s">
        <v>55475</v>
      </c>
      <c r="AE37348" s="10" t="s">
        <v>55476</v>
      </c>
      <c r="AF37348" s="10" t="s">
        <v>666</v>
      </c>
    </row>
    <row r="37349" spans="30:32" x14ac:dyDescent="0.2">
      <c r="AD37349" s="11" t="s">
        <v>55477</v>
      </c>
      <c r="AE37349" s="10" t="s">
        <v>1763</v>
      </c>
      <c r="AF37349" s="10" t="s">
        <v>666</v>
      </c>
    </row>
    <row r="37350" spans="30:32" x14ac:dyDescent="0.2">
      <c r="AD37350" s="11" t="s">
        <v>55478</v>
      </c>
      <c r="AE37350" s="10" t="s">
        <v>14707</v>
      </c>
      <c r="AF37350" s="10" t="s">
        <v>666</v>
      </c>
    </row>
    <row r="37351" spans="30:32" x14ac:dyDescent="0.2">
      <c r="AD37351" s="11" t="s">
        <v>55479</v>
      </c>
      <c r="AE37351" s="10" t="s">
        <v>55480</v>
      </c>
      <c r="AF37351" s="10" t="s">
        <v>666</v>
      </c>
    </row>
    <row r="37352" spans="30:32" x14ac:dyDescent="0.2">
      <c r="AD37352" s="11" t="s">
        <v>55481</v>
      </c>
      <c r="AE37352" s="10" t="s">
        <v>9356</v>
      </c>
      <c r="AF37352" s="10" t="s">
        <v>666</v>
      </c>
    </row>
    <row r="37353" spans="30:32" x14ac:dyDescent="0.2">
      <c r="AD37353" s="11" t="s">
        <v>55482</v>
      </c>
      <c r="AE37353" s="10" t="s">
        <v>55483</v>
      </c>
      <c r="AF37353" s="10" t="s">
        <v>666</v>
      </c>
    </row>
    <row r="37354" spans="30:32" x14ac:dyDescent="0.2">
      <c r="AD37354" s="11" t="s">
        <v>55484</v>
      </c>
      <c r="AE37354" s="10" t="s">
        <v>55485</v>
      </c>
      <c r="AF37354" s="10" t="s">
        <v>666</v>
      </c>
    </row>
    <row r="37355" spans="30:32" x14ac:dyDescent="0.2">
      <c r="AD37355" s="11" t="s">
        <v>55486</v>
      </c>
      <c r="AE37355" s="10" t="s">
        <v>55487</v>
      </c>
      <c r="AF37355" s="10" t="s">
        <v>666</v>
      </c>
    </row>
    <row r="37356" spans="30:32" x14ac:dyDescent="0.2">
      <c r="AD37356" s="11" t="s">
        <v>55488</v>
      </c>
      <c r="AE37356" s="10" t="s">
        <v>55489</v>
      </c>
      <c r="AF37356" s="10" t="s">
        <v>666</v>
      </c>
    </row>
    <row r="37357" spans="30:32" x14ac:dyDescent="0.2">
      <c r="AD37357" s="11" t="s">
        <v>55490</v>
      </c>
      <c r="AE37357" s="10" t="s">
        <v>55491</v>
      </c>
      <c r="AF37357" s="10" t="s">
        <v>666</v>
      </c>
    </row>
    <row r="37358" spans="30:32" x14ac:dyDescent="0.2">
      <c r="AD37358" s="11" t="s">
        <v>55492</v>
      </c>
      <c r="AE37358" s="10" t="s">
        <v>15991</v>
      </c>
      <c r="AF37358" s="10" t="s">
        <v>666</v>
      </c>
    </row>
    <row r="37359" spans="30:32" x14ac:dyDescent="0.2">
      <c r="AD37359" s="11" t="s">
        <v>55493</v>
      </c>
      <c r="AE37359" s="10" t="s">
        <v>55494</v>
      </c>
      <c r="AF37359" s="10" t="s">
        <v>666</v>
      </c>
    </row>
    <row r="37360" spans="30:32" x14ac:dyDescent="0.2">
      <c r="AD37360" s="11" t="s">
        <v>55495</v>
      </c>
      <c r="AE37360" s="10" t="s">
        <v>16231</v>
      </c>
      <c r="AF37360" s="10" t="s">
        <v>666</v>
      </c>
    </row>
    <row r="37361" spans="30:32" x14ac:dyDescent="0.2">
      <c r="AD37361" s="11" t="s">
        <v>55496</v>
      </c>
      <c r="AE37361" s="10" t="s">
        <v>2376</v>
      </c>
      <c r="AF37361" s="10" t="s">
        <v>666</v>
      </c>
    </row>
    <row r="37362" spans="30:32" x14ac:dyDescent="0.2">
      <c r="AD37362" s="11" t="s">
        <v>55497</v>
      </c>
      <c r="AE37362" s="10" t="s">
        <v>55498</v>
      </c>
      <c r="AF37362" s="10" t="s">
        <v>666</v>
      </c>
    </row>
    <row r="37363" spans="30:32" x14ac:dyDescent="0.2">
      <c r="AD37363" s="11" t="s">
        <v>55499</v>
      </c>
      <c r="AE37363" s="10" t="s">
        <v>55500</v>
      </c>
      <c r="AF37363" s="10" t="s">
        <v>666</v>
      </c>
    </row>
    <row r="37364" spans="30:32" x14ac:dyDescent="0.2">
      <c r="AD37364" s="11" t="s">
        <v>55501</v>
      </c>
      <c r="AE37364" s="10" t="s">
        <v>22524</v>
      </c>
      <c r="AF37364" s="10" t="s">
        <v>666</v>
      </c>
    </row>
    <row r="37365" spans="30:32" x14ac:dyDescent="0.2">
      <c r="AD37365" s="11" t="s">
        <v>55502</v>
      </c>
      <c r="AE37365" s="10" t="s">
        <v>55503</v>
      </c>
      <c r="AF37365" s="10" t="s">
        <v>666</v>
      </c>
    </row>
    <row r="37366" spans="30:32" x14ac:dyDescent="0.2">
      <c r="AD37366" s="11" t="s">
        <v>55504</v>
      </c>
      <c r="AE37366" s="10" t="s">
        <v>7626</v>
      </c>
      <c r="AF37366" s="10" t="s">
        <v>666</v>
      </c>
    </row>
    <row r="37367" spans="30:32" x14ac:dyDescent="0.2">
      <c r="AD37367" s="11" t="s">
        <v>55505</v>
      </c>
      <c r="AE37367" s="10" t="s">
        <v>5112</v>
      </c>
      <c r="AF37367" s="10" t="s">
        <v>666</v>
      </c>
    </row>
    <row r="37368" spans="30:32" x14ac:dyDescent="0.2">
      <c r="AD37368" s="11" t="s">
        <v>55506</v>
      </c>
      <c r="AE37368" s="10" t="s">
        <v>7643</v>
      </c>
      <c r="AF37368" s="10" t="s">
        <v>666</v>
      </c>
    </row>
    <row r="37369" spans="30:32" x14ac:dyDescent="0.2">
      <c r="AD37369" s="11" t="s">
        <v>55507</v>
      </c>
      <c r="AE37369" s="10" t="s">
        <v>55508</v>
      </c>
      <c r="AF37369" s="10" t="s">
        <v>666</v>
      </c>
    </row>
    <row r="37370" spans="30:32" x14ac:dyDescent="0.2">
      <c r="AD37370" s="11" t="s">
        <v>55509</v>
      </c>
      <c r="AE37370" s="10" t="s">
        <v>2394</v>
      </c>
      <c r="AF37370" s="10" t="s">
        <v>666</v>
      </c>
    </row>
    <row r="37371" spans="30:32" x14ac:dyDescent="0.2">
      <c r="AD37371" s="11" t="s">
        <v>55510</v>
      </c>
      <c r="AE37371" s="10" t="s">
        <v>14802</v>
      </c>
      <c r="AF37371" s="10" t="s">
        <v>666</v>
      </c>
    </row>
    <row r="37372" spans="30:32" x14ac:dyDescent="0.2">
      <c r="AD37372" s="11" t="s">
        <v>55511</v>
      </c>
      <c r="AE37372" s="10" t="s">
        <v>4103</v>
      </c>
      <c r="AF37372" s="10" t="s">
        <v>666</v>
      </c>
    </row>
    <row r="37373" spans="30:32" x14ac:dyDescent="0.2">
      <c r="AD37373" s="11" t="s">
        <v>55512</v>
      </c>
      <c r="AE37373" s="10" t="s">
        <v>3105</v>
      </c>
      <c r="AF37373" s="10" t="s">
        <v>666</v>
      </c>
    </row>
    <row r="37374" spans="30:32" x14ac:dyDescent="0.2">
      <c r="AD37374" s="11" t="s">
        <v>55513</v>
      </c>
      <c r="AE37374" s="10" t="s">
        <v>55514</v>
      </c>
      <c r="AF37374" s="10" t="s">
        <v>666</v>
      </c>
    </row>
    <row r="37375" spans="30:32" x14ac:dyDescent="0.2">
      <c r="AD37375" s="11" t="s">
        <v>55515</v>
      </c>
      <c r="AE37375" s="10" t="s">
        <v>55516</v>
      </c>
      <c r="AF37375" s="10" t="s">
        <v>666</v>
      </c>
    </row>
    <row r="37376" spans="30:32" x14ac:dyDescent="0.2">
      <c r="AD37376" s="11" t="s">
        <v>55517</v>
      </c>
      <c r="AE37376" s="10" t="s">
        <v>50206</v>
      </c>
      <c r="AF37376" s="10" t="s">
        <v>666</v>
      </c>
    </row>
    <row r="37377" spans="30:32" x14ac:dyDescent="0.2">
      <c r="AD37377" s="11" t="s">
        <v>55518</v>
      </c>
      <c r="AE37377" s="10" t="s">
        <v>55519</v>
      </c>
      <c r="AF37377" s="10" t="s">
        <v>666</v>
      </c>
    </row>
    <row r="37378" spans="30:32" x14ac:dyDescent="0.2">
      <c r="AD37378" s="11" t="s">
        <v>55520</v>
      </c>
      <c r="AE37378" s="10" t="s">
        <v>2412</v>
      </c>
      <c r="AF37378" s="10" t="s">
        <v>666</v>
      </c>
    </row>
    <row r="37379" spans="30:32" x14ac:dyDescent="0.2">
      <c r="AD37379" s="11" t="s">
        <v>55521</v>
      </c>
      <c r="AE37379" s="10" t="s">
        <v>22645</v>
      </c>
      <c r="AF37379" s="10" t="s">
        <v>666</v>
      </c>
    </row>
    <row r="37380" spans="30:32" x14ac:dyDescent="0.2">
      <c r="AD37380" s="11" t="s">
        <v>55522</v>
      </c>
      <c r="AE37380" s="10" t="s">
        <v>55523</v>
      </c>
      <c r="AF37380" s="10" t="s">
        <v>666</v>
      </c>
    </row>
    <row r="37381" spans="30:32" x14ac:dyDescent="0.2">
      <c r="AD37381" s="11" t="s">
        <v>55524</v>
      </c>
      <c r="AE37381" s="10" t="s">
        <v>16129</v>
      </c>
      <c r="AF37381" s="10" t="s">
        <v>666</v>
      </c>
    </row>
    <row r="37382" spans="30:32" x14ac:dyDescent="0.2">
      <c r="AD37382" s="11" t="s">
        <v>55525</v>
      </c>
      <c r="AE37382" s="10" t="s">
        <v>55526</v>
      </c>
      <c r="AF37382" s="10" t="s">
        <v>666</v>
      </c>
    </row>
    <row r="37383" spans="30:32" x14ac:dyDescent="0.2">
      <c r="AD37383" s="11" t="s">
        <v>55527</v>
      </c>
      <c r="AE37383" s="10" t="s">
        <v>55528</v>
      </c>
      <c r="AF37383" s="10" t="s">
        <v>666</v>
      </c>
    </row>
    <row r="37384" spans="30:32" x14ac:dyDescent="0.2">
      <c r="AD37384" s="11" t="s">
        <v>55529</v>
      </c>
      <c r="AE37384" s="10" t="s">
        <v>2949</v>
      </c>
      <c r="AF37384" s="10" t="s">
        <v>666</v>
      </c>
    </row>
    <row r="37385" spans="30:32" x14ac:dyDescent="0.2">
      <c r="AD37385" s="11" t="s">
        <v>55530</v>
      </c>
      <c r="AE37385" s="10" t="s">
        <v>5272</v>
      </c>
      <c r="AF37385" s="10" t="s">
        <v>666</v>
      </c>
    </row>
    <row r="37386" spans="30:32" x14ac:dyDescent="0.2">
      <c r="AD37386" s="11" t="s">
        <v>55531</v>
      </c>
      <c r="AE37386" s="10" t="s">
        <v>12307</v>
      </c>
      <c r="AF37386" s="10" t="s">
        <v>666</v>
      </c>
    </row>
    <row r="37387" spans="30:32" x14ac:dyDescent="0.2">
      <c r="AD37387" s="11" t="s">
        <v>55532</v>
      </c>
      <c r="AE37387" s="10" t="s">
        <v>3124</v>
      </c>
      <c r="AF37387" s="10" t="s">
        <v>666</v>
      </c>
    </row>
    <row r="37388" spans="30:32" x14ac:dyDescent="0.2">
      <c r="AD37388" s="11" t="s">
        <v>55533</v>
      </c>
      <c r="AE37388" s="10" t="s">
        <v>27562</v>
      </c>
      <c r="AF37388" s="10" t="s">
        <v>666</v>
      </c>
    </row>
    <row r="37389" spans="30:32" x14ac:dyDescent="0.2">
      <c r="AD37389" s="11" t="s">
        <v>55534</v>
      </c>
      <c r="AE37389" s="10" t="s">
        <v>10719</v>
      </c>
      <c r="AF37389" s="10" t="s">
        <v>666</v>
      </c>
    </row>
    <row r="37390" spans="30:32" x14ac:dyDescent="0.2">
      <c r="AD37390" s="11" t="s">
        <v>55535</v>
      </c>
      <c r="AE37390" s="10" t="s">
        <v>55536</v>
      </c>
      <c r="AF37390" s="10" t="s">
        <v>666</v>
      </c>
    </row>
    <row r="37391" spans="30:32" x14ac:dyDescent="0.2">
      <c r="AD37391" s="11" t="s">
        <v>55537</v>
      </c>
      <c r="AE37391" s="10" t="s">
        <v>3594</v>
      </c>
      <c r="AF37391" s="10" t="s">
        <v>666</v>
      </c>
    </row>
    <row r="37392" spans="30:32" x14ac:dyDescent="0.2">
      <c r="AD37392" s="11" t="s">
        <v>55538</v>
      </c>
      <c r="AE37392" s="10" t="s">
        <v>39070</v>
      </c>
      <c r="AF37392" s="10" t="s">
        <v>666</v>
      </c>
    </row>
    <row r="37393" spans="30:32" x14ac:dyDescent="0.2">
      <c r="AD37393" s="11" t="s">
        <v>55539</v>
      </c>
      <c r="AE37393" s="10" t="s">
        <v>3139</v>
      </c>
      <c r="AF37393" s="10" t="s">
        <v>666</v>
      </c>
    </row>
    <row r="37394" spans="30:32" x14ac:dyDescent="0.2">
      <c r="AD37394" s="11" t="s">
        <v>55540</v>
      </c>
      <c r="AE37394" s="10" t="s">
        <v>55541</v>
      </c>
      <c r="AF37394" s="10" t="s">
        <v>666</v>
      </c>
    </row>
    <row r="37395" spans="30:32" x14ac:dyDescent="0.2">
      <c r="AD37395" s="11" t="s">
        <v>55542</v>
      </c>
      <c r="AE37395" s="10" t="s">
        <v>18850</v>
      </c>
      <c r="AF37395" s="10" t="s">
        <v>666</v>
      </c>
    </row>
    <row r="37396" spans="30:32" x14ac:dyDescent="0.2">
      <c r="AD37396" s="11" t="s">
        <v>55543</v>
      </c>
      <c r="AE37396" s="10" t="s">
        <v>55544</v>
      </c>
      <c r="AF37396" s="10" t="s">
        <v>666</v>
      </c>
    </row>
    <row r="37397" spans="30:32" x14ac:dyDescent="0.2">
      <c r="AD37397" s="11" t="s">
        <v>55545</v>
      </c>
      <c r="AE37397" s="10" t="s">
        <v>54885</v>
      </c>
      <c r="AF37397" s="10" t="s">
        <v>666</v>
      </c>
    </row>
    <row r="37398" spans="30:32" x14ac:dyDescent="0.2">
      <c r="AD37398" s="11" t="s">
        <v>55546</v>
      </c>
      <c r="AE37398" s="10" t="s">
        <v>55547</v>
      </c>
      <c r="AF37398" s="10" t="s">
        <v>666</v>
      </c>
    </row>
    <row r="37399" spans="30:32" x14ac:dyDescent="0.2">
      <c r="AD37399" s="11" t="s">
        <v>55548</v>
      </c>
      <c r="AE37399" s="10" t="s">
        <v>54885</v>
      </c>
      <c r="AF37399" s="10" t="s">
        <v>666</v>
      </c>
    </row>
    <row r="37400" spans="30:32" x14ac:dyDescent="0.2">
      <c r="AD37400" s="11" t="s">
        <v>55549</v>
      </c>
      <c r="AE37400" s="10" t="s">
        <v>55550</v>
      </c>
      <c r="AF37400" s="10" t="s">
        <v>666</v>
      </c>
    </row>
    <row r="37401" spans="30:32" x14ac:dyDescent="0.2">
      <c r="AD37401" s="11" t="s">
        <v>55551</v>
      </c>
      <c r="AE37401" s="10" t="s">
        <v>9441</v>
      </c>
      <c r="AF37401" s="10" t="s">
        <v>666</v>
      </c>
    </row>
    <row r="37402" spans="30:32" x14ac:dyDescent="0.2">
      <c r="AD37402" s="11" t="s">
        <v>55552</v>
      </c>
      <c r="AE37402" s="10" t="s">
        <v>24157</v>
      </c>
      <c r="AF37402" s="10" t="s">
        <v>666</v>
      </c>
    </row>
    <row r="37403" spans="30:32" x14ac:dyDescent="0.2">
      <c r="AD37403" s="11" t="s">
        <v>55553</v>
      </c>
      <c r="AE37403" s="10" t="s">
        <v>55554</v>
      </c>
      <c r="AF37403" s="10" t="s">
        <v>666</v>
      </c>
    </row>
    <row r="37404" spans="30:32" x14ac:dyDescent="0.2">
      <c r="AD37404" s="11" t="s">
        <v>55555</v>
      </c>
      <c r="AE37404" s="10" t="s">
        <v>55556</v>
      </c>
      <c r="AF37404" s="10" t="s">
        <v>666</v>
      </c>
    </row>
    <row r="37405" spans="30:32" x14ac:dyDescent="0.2">
      <c r="AD37405" s="11" t="s">
        <v>55557</v>
      </c>
      <c r="AE37405" s="10" t="s">
        <v>16684</v>
      </c>
      <c r="AF37405" s="10" t="s">
        <v>666</v>
      </c>
    </row>
    <row r="37406" spans="30:32" x14ac:dyDescent="0.2">
      <c r="AD37406" s="11" t="s">
        <v>55558</v>
      </c>
      <c r="AE37406" s="10" t="s">
        <v>33480</v>
      </c>
      <c r="AF37406" s="10" t="s">
        <v>666</v>
      </c>
    </row>
    <row r="37407" spans="30:32" x14ac:dyDescent="0.2">
      <c r="AD37407" s="11" t="s">
        <v>55559</v>
      </c>
      <c r="AE37407" s="10" t="s">
        <v>2515</v>
      </c>
      <c r="AF37407" s="10" t="s">
        <v>666</v>
      </c>
    </row>
    <row r="37408" spans="30:32" x14ac:dyDescent="0.2">
      <c r="AD37408" s="11" t="s">
        <v>55560</v>
      </c>
      <c r="AE37408" s="10" t="s">
        <v>2517</v>
      </c>
      <c r="AF37408" s="10" t="s">
        <v>666</v>
      </c>
    </row>
    <row r="37409" spans="30:32" x14ac:dyDescent="0.2">
      <c r="AD37409" s="11" t="s">
        <v>55561</v>
      </c>
      <c r="AE37409" s="10" t="s">
        <v>2528</v>
      </c>
      <c r="AF37409" s="10" t="s">
        <v>666</v>
      </c>
    </row>
    <row r="37410" spans="30:32" x14ac:dyDescent="0.2">
      <c r="AD37410" s="11" t="s">
        <v>55562</v>
      </c>
      <c r="AE37410" s="10" t="s">
        <v>55563</v>
      </c>
      <c r="AF37410" s="10" t="s">
        <v>666</v>
      </c>
    </row>
    <row r="37411" spans="30:32" x14ac:dyDescent="0.2">
      <c r="AD37411" s="11" t="s">
        <v>55564</v>
      </c>
      <c r="AE37411" s="10" t="s">
        <v>7810</v>
      </c>
      <c r="AF37411" s="10" t="s">
        <v>666</v>
      </c>
    </row>
    <row r="37412" spans="30:32" x14ac:dyDescent="0.2">
      <c r="AD37412" s="11" t="s">
        <v>55565</v>
      </c>
      <c r="AE37412" s="10" t="s">
        <v>21446</v>
      </c>
      <c r="AF37412" s="10" t="s">
        <v>666</v>
      </c>
    </row>
    <row r="37413" spans="30:32" x14ac:dyDescent="0.2">
      <c r="AD37413" s="11" t="s">
        <v>55566</v>
      </c>
      <c r="AE37413" s="10" t="s">
        <v>24180</v>
      </c>
      <c r="AF37413" s="10" t="s">
        <v>666</v>
      </c>
    </row>
    <row r="37414" spans="30:32" x14ac:dyDescent="0.2">
      <c r="AD37414" s="11" t="s">
        <v>55567</v>
      </c>
      <c r="AE37414" s="10" t="s">
        <v>25416</v>
      </c>
      <c r="AF37414" s="10" t="s">
        <v>666</v>
      </c>
    </row>
    <row r="37415" spans="30:32" x14ac:dyDescent="0.2">
      <c r="AD37415" s="11" t="s">
        <v>55568</v>
      </c>
      <c r="AE37415" s="10" t="s">
        <v>55569</v>
      </c>
      <c r="AF37415" s="10" t="s">
        <v>666</v>
      </c>
    </row>
    <row r="37416" spans="30:32" x14ac:dyDescent="0.2">
      <c r="AD37416" s="11" t="s">
        <v>55570</v>
      </c>
      <c r="AE37416" s="10" t="s">
        <v>2545</v>
      </c>
      <c r="AF37416" s="10" t="s">
        <v>666</v>
      </c>
    </row>
    <row r="37417" spans="30:32" x14ac:dyDescent="0.2">
      <c r="AD37417" s="11" t="s">
        <v>55571</v>
      </c>
      <c r="AE37417" s="10" t="s">
        <v>55572</v>
      </c>
      <c r="AF37417" s="10" t="s">
        <v>666</v>
      </c>
    </row>
    <row r="37418" spans="30:32" x14ac:dyDescent="0.2">
      <c r="AD37418" s="11" t="s">
        <v>55573</v>
      </c>
      <c r="AE37418" s="10" t="s">
        <v>46642</v>
      </c>
      <c r="AF37418" s="10" t="s">
        <v>666</v>
      </c>
    </row>
    <row r="37419" spans="30:32" x14ac:dyDescent="0.2">
      <c r="AD37419" s="11" t="s">
        <v>55574</v>
      </c>
      <c r="AE37419" s="10" t="s">
        <v>15057</v>
      </c>
      <c r="AF37419" s="10" t="s">
        <v>666</v>
      </c>
    </row>
    <row r="37420" spans="30:32" x14ac:dyDescent="0.2">
      <c r="AD37420" s="11" t="s">
        <v>55575</v>
      </c>
      <c r="AE37420" s="10" t="s">
        <v>1176</v>
      </c>
      <c r="AF37420" s="10" t="s">
        <v>666</v>
      </c>
    </row>
    <row r="37421" spans="30:32" x14ac:dyDescent="0.2">
      <c r="AD37421" s="11" t="s">
        <v>55576</v>
      </c>
      <c r="AE37421" s="10" t="s">
        <v>55577</v>
      </c>
      <c r="AF37421" s="10" t="s">
        <v>666</v>
      </c>
    </row>
    <row r="37422" spans="30:32" x14ac:dyDescent="0.2">
      <c r="AD37422" s="11" t="s">
        <v>55578</v>
      </c>
      <c r="AE37422" s="10" t="s">
        <v>55579</v>
      </c>
      <c r="AF37422" s="10" t="s">
        <v>666</v>
      </c>
    </row>
    <row r="37423" spans="30:32" x14ac:dyDescent="0.2">
      <c r="AD37423" s="11" t="s">
        <v>55580</v>
      </c>
      <c r="AE37423" s="10" t="s">
        <v>18927</v>
      </c>
      <c r="AF37423" s="10" t="s">
        <v>666</v>
      </c>
    </row>
    <row r="37424" spans="30:32" x14ac:dyDescent="0.2">
      <c r="AD37424" s="11" t="s">
        <v>55581</v>
      </c>
      <c r="AE37424" s="10" t="s">
        <v>55582</v>
      </c>
      <c r="AF37424" s="10" t="s">
        <v>666</v>
      </c>
    </row>
    <row r="37425" spans="30:32" x14ac:dyDescent="0.2">
      <c r="AD37425" s="11" t="s">
        <v>55583</v>
      </c>
      <c r="AE37425" s="10" t="s">
        <v>24223</v>
      </c>
      <c r="AF37425" s="10" t="s">
        <v>666</v>
      </c>
    </row>
    <row r="37426" spans="30:32" x14ac:dyDescent="0.2">
      <c r="AD37426" s="11" t="s">
        <v>55584</v>
      </c>
      <c r="AE37426" s="10" t="s">
        <v>55585</v>
      </c>
      <c r="AF37426" s="10" t="s">
        <v>666</v>
      </c>
    </row>
    <row r="37427" spans="30:32" x14ac:dyDescent="0.2">
      <c r="AD37427" s="11" t="s">
        <v>55586</v>
      </c>
      <c r="AE37427" s="10" t="s">
        <v>16336</v>
      </c>
      <c r="AF37427" s="10" t="s">
        <v>666</v>
      </c>
    </row>
    <row r="37428" spans="30:32" x14ac:dyDescent="0.2">
      <c r="AD37428" s="11" t="s">
        <v>55587</v>
      </c>
      <c r="AE37428" s="10" t="s">
        <v>16339</v>
      </c>
      <c r="AF37428" s="10" t="s">
        <v>666</v>
      </c>
    </row>
    <row r="37429" spans="30:32" x14ac:dyDescent="0.2">
      <c r="AD37429" s="11" t="s">
        <v>55588</v>
      </c>
      <c r="AE37429" s="10" t="s">
        <v>2601</v>
      </c>
      <c r="AF37429" s="10" t="s">
        <v>666</v>
      </c>
    </row>
    <row r="37430" spans="30:32" x14ac:dyDescent="0.2">
      <c r="AD37430" s="11" t="s">
        <v>55589</v>
      </c>
      <c r="AE37430" s="10" t="s">
        <v>55590</v>
      </c>
      <c r="AF37430" s="10" t="s">
        <v>666</v>
      </c>
    </row>
    <row r="37431" spans="30:32" x14ac:dyDescent="0.2">
      <c r="AD37431" s="11" t="s">
        <v>55591</v>
      </c>
      <c r="AE37431" s="10" t="s">
        <v>13878</v>
      </c>
      <c r="AF37431" s="10" t="s">
        <v>666</v>
      </c>
    </row>
    <row r="37432" spans="30:32" x14ac:dyDescent="0.2">
      <c r="AD37432" s="11" t="s">
        <v>55592</v>
      </c>
      <c r="AE37432" s="10" t="s">
        <v>13878</v>
      </c>
      <c r="AF37432" s="10" t="s">
        <v>666</v>
      </c>
    </row>
    <row r="37433" spans="30:32" x14ac:dyDescent="0.2">
      <c r="AD37433" s="11" t="s">
        <v>55593</v>
      </c>
      <c r="AE37433" s="10" t="s">
        <v>13878</v>
      </c>
      <c r="AF37433" s="10" t="s">
        <v>666</v>
      </c>
    </row>
    <row r="37434" spans="30:32" x14ac:dyDescent="0.2">
      <c r="AD37434" s="11" t="s">
        <v>55594</v>
      </c>
      <c r="AE37434" s="10" t="s">
        <v>13878</v>
      </c>
      <c r="AF37434" s="10" t="s">
        <v>666</v>
      </c>
    </row>
    <row r="37435" spans="30:32" x14ac:dyDescent="0.2">
      <c r="AD37435" s="11" t="s">
        <v>55595</v>
      </c>
      <c r="AE37435" s="10" t="s">
        <v>12546</v>
      </c>
      <c r="AF37435" s="10" t="s">
        <v>666</v>
      </c>
    </row>
    <row r="37436" spans="30:32" x14ac:dyDescent="0.2">
      <c r="AD37436" s="11" t="s">
        <v>55596</v>
      </c>
      <c r="AE37436" s="10" t="s">
        <v>55597</v>
      </c>
      <c r="AF37436" s="10" t="s">
        <v>666</v>
      </c>
    </row>
    <row r="37437" spans="30:32" x14ac:dyDescent="0.2">
      <c r="AD37437" s="11" t="s">
        <v>55598</v>
      </c>
      <c r="AE37437" s="10" t="s">
        <v>45847</v>
      </c>
      <c r="AF37437" s="10" t="s">
        <v>666</v>
      </c>
    </row>
    <row r="37438" spans="30:32" x14ac:dyDescent="0.2">
      <c r="AD37438" s="11" t="s">
        <v>55599</v>
      </c>
      <c r="AE37438" s="10" t="s">
        <v>45847</v>
      </c>
      <c r="AF37438" s="10" t="s">
        <v>666</v>
      </c>
    </row>
    <row r="37439" spans="30:32" x14ac:dyDescent="0.2">
      <c r="AD37439" s="11" t="s">
        <v>55600</v>
      </c>
      <c r="AE37439" s="10" t="s">
        <v>45847</v>
      </c>
      <c r="AF37439" s="10" t="s">
        <v>666</v>
      </c>
    </row>
    <row r="37440" spans="30:32" x14ac:dyDescent="0.2">
      <c r="AD37440" s="11" t="s">
        <v>55601</v>
      </c>
      <c r="AE37440" s="10" t="s">
        <v>45847</v>
      </c>
      <c r="AF37440" s="10" t="s">
        <v>666</v>
      </c>
    </row>
    <row r="37441" spans="30:32" x14ac:dyDescent="0.2">
      <c r="AD37441" s="11" t="s">
        <v>55602</v>
      </c>
      <c r="AE37441" s="10" t="s">
        <v>45847</v>
      </c>
      <c r="AF37441" s="10" t="s">
        <v>666</v>
      </c>
    </row>
    <row r="37442" spans="30:32" x14ac:dyDescent="0.2">
      <c r="AD37442" s="11" t="s">
        <v>55603</v>
      </c>
      <c r="AE37442" s="10" t="s">
        <v>45847</v>
      </c>
      <c r="AF37442" s="10" t="s">
        <v>666</v>
      </c>
    </row>
    <row r="37443" spans="30:32" x14ac:dyDescent="0.2">
      <c r="AD37443" s="11" t="s">
        <v>55604</v>
      </c>
      <c r="AE37443" s="10" t="s">
        <v>45847</v>
      </c>
      <c r="AF37443" s="10" t="s">
        <v>666</v>
      </c>
    </row>
    <row r="37444" spans="30:32" x14ac:dyDescent="0.2">
      <c r="AD37444" s="11" t="s">
        <v>55605</v>
      </c>
      <c r="AE37444" s="10" t="s">
        <v>45847</v>
      </c>
      <c r="AF37444" s="10" t="s">
        <v>666</v>
      </c>
    </row>
    <row r="37445" spans="30:32" x14ac:dyDescent="0.2">
      <c r="AD37445" s="11" t="s">
        <v>55606</v>
      </c>
      <c r="AE37445" s="10" t="s">
        <v>45847</v>
      </c>
      <c r="AF37445" s="10" t="s">
        <v>666</v>
      </c>
    </row>
    <row r="37446" spans="30:32" x14ac:dyDescent="0.2">
      <c r="AD37446" s="11" t="s">
        <v>55607</v>
      </c>
      <c r="AE37446" s="10" t="s">
        <v>45847</v>
      </c>
      <c r="AF37446" s="10" t="s">
        <v>666</v>
      </c>
    </row>
    <row r="37447" spans="30:32" x14ac:dyDescent="0.2">
      <c r="AD37447" s="11" t="s">
        <v>55608</v>
      </c>
      <c r="AE37447" s="10" t="s">
        <v>45847</v>
      </c>
      <c r="AF37447" s="10" t="s">
        <v>666</v>
      </c>
    </row>
    <row r="37448" spans="30:32" x14ac:dyDescent="0.2">
      <c r="AD37448" s="11" t="s">
        <v>55609</v>
      </c>
      <c r="AE37448" s="10" t="s">
        <v>45847</v>
      </c>
      <c r="AF37448" s="10" t="s">
        <v>666</v>
      </c>
    </row>
    <row r="37449" spans="30:32" x14ac:dyDescent="0.2">
      <c r="AD37449" s="11" t="s">
        <v>55610</v>
      </c>
      <c r="AE37449" s="10" t="s">
        <v>45847</v>
      </c>
      <c r="AF37449" s="10" t="s">
        <v>666</v>
      </c>
    </row>
    <row r="37450" spans="30:32" x14ac:dyDescent="0.2">
      <c r="AD37450" s="11" t="s">
        <v>55611</v>
      </c>
      <c r="AE37450" s="10" t="s">
        <v>45847</v>
      </c>
      <c r="AF37450" s="10" t="s">
        <v>666</v>
      </c>
    </row>
    <row r="37451" spans="30:32" x14ac:dyDescent="0.2">
      <c r="AD37451" s="11" t="s">
        <v>55612</v>
      </c>
      <c r="AE37451" s="10" t="s">
        <v>45847</v>
      </c>
      <c r="AF37451" s="10" t="s">
        <v>666</v>
      </c>
    </row>
    <row r="37452" spans="30:32" x14ac:dyDescent="0.2">
      <c r="AD37452" s="11" t="s">
        <v>55613</v>
      </c>
      <c r="AE37452" s="10" t="s">
        <v>45847</v>
      </c>
      <c r="AF37452" s="10" t="s">
        <v>666</v>
      </c>
    </row>
    <row r="37453" spans="30:32" x14ac:dyDescent="0.2">
      <c r="AD37453" s="11" t="s">
        <v>55614</v>
      </c>
      <c r="AE37453" s="10" t="s">
        <v>45847</v>
      </c>
      <c r="AF37453" s="10" t="s">
        <v>666</v>
      </c>
    </row>
    <row r="37454" spans="30:32" x14ac:dyDescent="0.2">
      <c r="AD37454" s="11" t="s">
        <v>55615</v>
      </c>
      <c r="AE37454" s="10" t="s">
        <v>45847</v>
      </c>
      <c r="AF37454" s="10" t="s">
        <v>666</v>
      </c>
    </row>
    <row r="37455" spans="30:32" x14ac:dyDescent="0.2">
      <c r="AD37455" s="11" t="s">
        <v>55616</v>
      </c>
      <c r="AE37455" s="10" t="s">
        <v>45847</v>
      </c>
      <c r="AF37455" s="10" t="s">
        <v>666</v>
      </c>
    </row>
    <row r="37456" spans="30:32" x14ac:dyDescent="0.2">
      <c r="AD37456" s="11" t="s">
        <v>55617</v>
      </c>
      <c r="AE37456" s="10" t="s">
        <v>45847</v>
      </c>
      <c r="AF37456" s="10" t="s">
        <v>666</v>
      </c>
    </row>
    <row r="37457" spans="30:32" x14ac:dyDescent="0.2">
      <c r="AD37457" s="11" t="s">
        <v>55618</v>
      </c>
      <c r="AE37457" s="10" t="s">
        <v>45847</v>
      </c>
      <c r="AF37457" s="10" t="s">
        <v>666</v>
      </c>
    </row>
    <row r="37458" spans="30:32" x14ac:dyDescent="0.2">
      <c r="AD37458" s="11" t="s">
        <v>55619</v>
      </c>
      <c r="AE37458" s="10" t="s">
        <v>45847</v>
      </c>
      <c r="AF37458" s="10" t="s">
        <v>666</v>
      </c>
    </row>
    <row r="37459" spans="30:32" x14ac:dyDescent="0.2">
      <c r="AD37459" s="11" t="s">
        <v>55620</v>
      </c>
      <c r="AE37459" s="10" t="s">
        <v>45847</v>
      </c>
      <c r="AF37459" s="10" t="s">
        <v>666</v>
      </c>
    </row>
    <row r="37460" spans="30:32" x14ac:dyDescent="0.2">
      <c r="AD37460" s="11" t="s">
        <v>55621</v>
      </c>
      <c r="AE37460" s="10" t="s">
        <v>45847</v>
      </c>
      <c r="AF37460" s="10" t="s">
        <v>666</v>
      </c>
    </row>
    <row r="37461" spans="30:32" x14ac:dyDescent="0.2">
      <c r="AD37461" s="11" t="s">
        <v>55622</v>
      </c>
      <c r="AE37461" s="10" t="s">
        <v>45847</v>
      </c>
      <c r="AF37461" s="10" t="s">
        <v>666</v>
      </c>
    </row>
    <row r="37462" spans="30:32" x14ac:dyDescent="0.2">
      <c r="AD37462" s="11" t="s">
        <v>55623</v>
      </c>
      <c r="AE37462" s="10" t="s">
        <v>45847</v>
      </c>
      <c r="AF37462" s="10" t="s">
        <v>666</v>
      </c>
    </row>
    <row r="37463" spans="30:32" x14ac:dyDescent="0.2">
      <c r="AD37463" s="11" t="s">
        <v>55624</v>
      </c>
      <c r="AE37463" s="10" t="s">
        <v>45847</v>
      </c>
      <c r="AF37463" s="10" t="s">
        <v>666</v>
      </c>
    </row>
    <row r="37464" spans="30:32" x14ac:dyDescent="0.2">
      <c r="AD37464" s="11" t="s">
        <v>55625</v>
      </c>
      <c r="AE37464" s="10" t="s">
        <v>45847</v>
      </c>
      <c r="AF37464" s="10" t="s">
        <v>666</v>
      </c>
    </row>
    <row r="37465" spans="30:32" x14ac:dyDescent="0.2">
      <c r="AD37465" s="11" t="s">
        <v>55626</v>
      </c>
      <c r="AE37465" s="10" t="s">
        <v>45847</v>
      </c>
      <c r="AF37465" s="10" t="s">
        <v>666</v>
      </c>
    </row>
    <row r="37466" spans="30:32" x14ac:dyDescent="0.2">
      <c r="AD37466" s="11" t="s">
        <v>55627</v>
      </c>
      <c r="AE37466" s="10" t="s">
        <v>45847</v>
      </c>
      <c r="AF37466" s="10" t="s">
        <v>666</v>
      </c>
    </row>
    <row r="37467" spans="30:32" x14ac:dyDescent="0.2">
      <c r="AD37467" s="11" t="s">
        <v>55628</v>
      </c>
      <c r="AE37467" s="10" t="s">
        <v>45847</v>
      </c>
      <c r="AF37467" s="10" t="s">
        <v>666</v>
      </c>
    </row>
    <row r="37468" spans="30:32" x14ac:dyDescent="0.2">
      <c r="AD37468" s="11" t="s">
        <v>55629</v>
      </c>
      <c r="AE37468" s="10" t="s">
        <v>45847</v>
      </c>
      <c r="AF37468" s="10" t="s">
        <v>666</v>
      </c>
    </row>
    <row r="37469" spans="30:32" x14ac:dyDescent="0.2">
      <c r="AD37469" s="11" t="s">
        <v>55630</v>
      </c>
      <c r="AE37469" s="10" t="s">
        <v>45847</v>
      </c>
      <c r="AF37469" s="10" t="s">
        <v>666</v>
      </c>
    </row>
    <row r="37470" spans="30:32" x14ac:dyDescent="0.2">
      <c r="AD37470" s="11" t="s">
        <v>55631</v>
      </c>
      <c r="AE37470" s="10" t="s">
        <v>45847</v>
      </c>
      <c r="AF37470" s="10" t="s">
        <v>666</v>
      </c>
    </row>
    <row r="37471" spans="30:32" x14ac:dyDescent="0.2">
      <c r="AD37471" s="11" t="s">
        <v>55632</v>
      </c>
      <c r="AE37471" s="10" t="s">
        <v>45847</v>
      </c>
      <c r="AF37471" s="10" t="s">
        <v>666</v>
      </c>
    </row>
    <row r="37472" spans="30:32" x14ac:dyDescent="0.2">
      <c r="AD37472" s="11" t="s">
        <v>55633</v>
      </c>
      <c r="AE37472" s="10" t="s">
        <v>45847</v>
      </c>
      <c r="AF37472" s="10" t="s">
        <v>666</v>
      </c>
    </row>
    <row r="37473" spans="30:32" x14ac:dyDescent="0.2">
      <c r="AD37473" s="11" t="s">
        <v>55634</v>
      </c>
      <c r="AE37473" s="10" t="s">
        <v>45847</v>
      </c>
      <c r="AF37473" s="10" t="s">
        <v>666</v>
      </c>
    </row>
    <row r="37474" spans="30:32" x14ac:dyDescent="0.2">
      <c r="AD37474" s="11" t="s">
        <v>55635</v>
      </c>
      <c r="AE37474" s="10" t="s">
        <v>45847</v>
      </c>
      <c r="AF37474" s="10" t="s">
        <v>666</v>
      </c>
    </row>
    <row r="37475" spans="30:32" x14ac:dyDescent="0.2">
      <c r="AD37475" s="11" t="s">
        <v>55636</v>
      </c>
      <c r="AE37475" s="10" t="s">
        <v>45847</v>
      </c>
      <c r="AF37475" s="10" t="s">
        <v>666</v>
      </c>
    </row>
    <row r="37476" spans="30:32" x14ac:dyDescent="0.2">
      <c r="AD37476" s="11" t="s">
        <v>55637</v>
      </c>
      <c r="AE37476" s="10" t="s">
        <v>45847</v>
      </c>
      <c r="AF37476" s="10" t="s">
        <v>666</v>
      </c>
    </row>
    <row r="37477" spans="30:32" x14ac:dyDescent="0.2">
      <c r="AD37477" s="11" t="s">
        <v>55638</v>
      </c>
      <c r="AE37477" s="10" t="s">
        <v>45847</v>
      </c>
      <c r="AF37477" s="10" t="s">
        <v>666</v>
      </c>
    </row>
    <row r="37478" spans="30:32" x14ac:dyDescent="0.2">
      <c r="AD37478" s="11" t="s">
        <v>55639</v>
      </c>
      <c r="AE37478" s="10" t="s">
        <v>45847</v>
      </c>
      <c r="AF37478" s="10" t="s">
        <v>666</v>
      </c>
    </row>
    <row r="37479" spans="30:32" x14ac:dyDescent="0.2">
      <c r="AD37479" s="11" t="s">
        <v>55640</v>
      </c>
      <c r="AE37479" s="10" t="s">
        <v>45847</v>
      </c>
      <c r="AF37479" s="10" t="s">
        <v>666</v>
      </c>
    </row>
    <row r="37480" spans="30:32" x14ac:dyDescent="0.2">
      <c r="AD37480" s="11" t="s">
        <v>55641</v>
      </c>
      <c r="AE37480" s="10" t="s">
        <v>45847</v>
      </c>
      <c r="AF37480" s="10" t="s">
        <v>666</v>
      </c>
    </row>
    <row r="37481" spans="30:32" x14ac:dyDescent="0.2">
      <c r="AD37481" s="11" t="s">
        <v>55642</v>
      </c>
      <c r="AE37481" s="10" t="s">
        <v>45847</v>
      </c>
      <c r="AF37481" s="10" t="s">
        <v>666</v>
      </c>
    </row>
    <row r="37482" spans="30:32" x14ac:dyDescent="0.2">
      <c r="AD37482" s="11" t="s">
        <v>55643</v>
      </c>
      <c r="AE37482" s="10" t="s">
        <v>45847</v>
      </c>
      <c r="AF37482" s="10" t="s">
        <v>666</v>
      </c>
    </row>
    <row r="37483" spans="30:32" x14ac:dyDescent="0.2">
      <c r="AD37483" s="11" t="s">
        <v>55644</v>
      </c>
      <c r="AE37483" s="10" t="s">
        <v>45847</v>
      </c>
      <c r="AF37483" s="10" t="s">
        <v>666</v>
      </c>
    </row>
    <row r="37484" spans="30:32" x14ac:dyDescent="0.2">
      <c r="AD37484" s="11" t="s">
        <v>55645</v>
      </c>
      <c r="AE37484" s="10" t="s">
        <v>45847</v>
      </c>
      <c r="AF37484" s="10" t="s">
        <v>666</v>
      </c>
    </row>
    <row r="37485" spans="30:32" x14ac:dyDescent="0.2">
      <c r="AD37485" s="11" t="s">
        <v>55646</v>
      </c>
      <c r="AE37485" s="10" t="s">
        <v>45847</v>
      </c>
      <c r="AF37485" s="10" t="s">
        <v>666</v>
      </c>
    </row>
    <row r="37486" spans="30:32" x14ac:dyDescent="0.2">
      <c r="AD37486" s="11" t="s">
        <v>55647</v>
      </c>
      <c r="AE37486" s="10" t="s">
        <v>45847</v>
      </c>
      <c r="AF37486" s="10" t="s">
        <v>666</v>
      </c>
    </row>
    <row r="37487" spans="30:32" x14ac:dyDescent="0.2">
      <c r="AD37487" s="11" t="s">
        <v>55648</v>
      </c>
      <c r="AE37487" s="10" t="s">
        <v>45847</v>
      </c>
      <c r="AF37487" s="10" t="s">
        <v>666</v>
      </c>
    </row>
    <row r="37488" spans="30:32" x14ac:dyDescent="0.2">
      <c r="AD37488" s="11" t="s">
        <v>55649</v>
      </c>
      <c r="AE37488" s="10" t="s">
        <v>45847</v>
      </c>
      <c r="AF37488" s="10" t="s">
        <v>666</v>
      </c>
    </row>
    <row r="37489" spans="30:32" x14ac:dyDescent="0.2">
      <c r="AD37489" s="11" t="s">
        <v>55650</v>
      </c>
      <c r="AE37489" s="10" t="s">
        <v>45847</v>
      </c>
      <c r="AF37489" s="10" t="s">
        <v>666</v>
      </c>
    </row>
    <row r="37490" spans="30:32" x14ac:dyDescent="0.2">
      <c r="AD37490" s="11" t="s">
        <v>55651</v>
      </c>
      <c r="AE37490" s="10" t="s">
        <v>45847</v>
      </c>
      <c r="AF37490" s="10" t="s">
        <v>666</v>
      </c>
    </row>
    <row r="37491" spans="30:32" x14ac:dyDescent="0.2">
      <c r="AD37491" s="11" t="s">
        <v>55652</v>
      </c>
      <c r="AE37491" s="10" t="s">
        <v>45847</v>
      </c>
      <c r="AF37491" s="10" t="s">
        <v>666</v>
      </c>
    </row>
    <row r="37492" spans="30:32" x14ac:dyDescent="0.2">
      <c r="AD37492" s="11" t="s">
        <v>55653</v>
      </c>
      <c r="AE37492" s="10" t="s">
        <v>45847</v>
      </c>
      <c r="AF37492" s="10" t="s">
        <v>666</v>
      </c>
    </row>
    <row r="37493" spans="30:32" x14ac:dyDescent="0.2">
      <c r="AD37493" s="11" t="s">
        <v>55654</v>
      </c>
      <c r="AE37493" s="10" t="s">
        <v>45847</v>
      </c>
      <c r="AF37493" s="10" t="s">
        <v>666</v>
      </c>
    </row>
    <row r="37494" spans="30:32" x14ac:dyDescent="0.2">
      <c r="AD37494" s="11" t="s">
        <v>55655</v>
      </c>
      <c r="AE37494" s="10" t="s">
        <v>45847</v>
      </c>
      <c r="AF37494" s="10" t="s">
        <v>666</v>
      </c>
    </row>
    <row r="37495" spans="30:32" x14ac:dyDescent="0.2">
      <c r="AD37495" s="11" t="s">
        <v>55656</v>
      </c>
      <c r="AE37495" s="10" t="s">
        <v>45847</v>
      </c>
      <c r="AF37495" s="10" t="s">
        <v>666</v>
      </c>
    </row>
    <row r="37496" spans="30:32" x14ac:dyDescent="0.2">
      <c r="AD37496" s="11" t="s">
        <v>55657</v>
      </c>
      <c r="AE37496" s="10" t="s">
        <v>45847</v>
      </c>
      <c r="AF37496" s="10" t="s">
        <v>666</v>
      </c>
    </row>
    <row r="37497" spans="30:32" x14ac:dyDescent="0.2">
      <c r="AD37497" s="11" t="s">
        <v>55658</v>
      </c>
      <c r="AE37497" s="10" t="s">
        <v>45847</v>
      </c>
      <c r="AF37497" s="10" t="s">
        <v>666</v>
      </c>
    </row>
    <row r="37498" spans="30:32" x14ac:dyDescent="0.2">
      <c r="AD37498" s="11" t="s">
        <v>55659</v>
      </c>
      <c r="AE37498" s="10" t="s">
        <v>45847</v>
      </c>
      <c r="AF37498" s="10" t="s">
        <v>666</v>
      </c>
    </row>
    <row r="37499" spans="30:32" x14ac:dyDescent="0.2">
      <c r="AD37499" s="11" t="s">
        <v>55660</v>
      </c>
      <c r="AE37499" s="10" t="s">
        <v>45847</v>
      </c>
      <c r="AF37499" s="10" t="s">
        <v>666</v>
      </c>
    </row>
    <row r="37500" spans="30:32" x14ac:dyDescent="0.2">
      <c r="AD37500" s="11" t="s">
        <v>55661</v>
      </c>
      <c r="AE37500" s="10" t="s">
        <v>45847</v>
      </c>
      <c r="AF37500" s="10" t="s">
        <v>666</v>
      </c>
    </row>
    <row r="37501" spans="30:32" x14ac:dyDescent="0.2">
      <c r="AD37501" s="11" t="s">
        <v>55662</v>
      </c>
      <c r="AE37501" s="10" t="s">
        <v>45847</v>
      </c>
      <c r="AF37501" s="10" t="s">
        <v>666</v>
      </c>
    </row>
    <row r="37502" spans="30:32" x14ac:dyDescent="0.2">
      <c r="AD37502" s="11" t="s">
        <v>55663</v>
      </c>
      <c r="AE37502" s="10" t="s">
        <v>45847</v>
      </c>
      <c r="AF37502" s="10" t="s">
        <v>666</v>
      </c>
    </row>
    <row r="37503" spans="30:32" x14ac:dyDescent="0.2">
      <c r="AD37503" s="11" t="s">
        <v>55664</v>
      </c>
      <c r="AE37503" s="10" t="s">
        <v>45847</v>
      </c>
      <c r="AF37503" s="10" t="s">
        <v>666</v>
      </c>
    </row>
    <row r="37504" spans="30:32" x14ac:dyDescent="0.2">
      <c r="AD37504" s="11" t="s">
        <v>55665</v>
      </c>
      <c r="AE37504" s="10" t="s">
        <v>45847</v>
      </c>
      <c r="AF37504" s="10" t="s">
        <v>666</v>
      </c>
    </row>
    <row r="37505" spans="30:32" x14ac:dyDescent="0.2">
      <c r="AD37505" s="11" t="s">
        <v>55666</v>
      </c>
      <c r="AE37505" s="10" t="s">
        <v>55667</v>
      </c>
      <c r="AF37505" s="10" t="s">
        <v>666</v>
      </c>
    </row>
    <row r="37506" spans="30:32" x14ac:dyDescent="0.2">
      <c r="AD37506" s="11" t="s">
        <v>55668</v>
      </c>
      <c r="AE37506" s="10" t="s">
        <v>13329</v>
      </c>
      <c r="AF37506" s="10" t="s">
        <v>666</v>
      </c>
    </row>
    <row r="37507" spans="30:32" x14ac:dyDescent="0.2">
      <c r="AD37507" s="11" t="s">
        <v>55669</v>
      </c>
      <c r="AE37507" s="10" t="s">
        <v>12550</v>
      </c>
      <c r="AF37507" s="10" t="s">
        <v>666</v>
      </c>
    </row>
    <row r="37508" spans="30:32" x14ac:dyDescent="0.2">
      <c r="AD37508" s="11" t="s">
        <v>55670</v>
      </c>
      <c r="AE37508" s="10" t="s">
        <v>1223</v>
      </c>
      <c r="AF37508" s="10" t="s">
        <v>666</v>
      </c>
    </row>
    <row r="37509" spans="30:32" x14ac:dyDescent="0.2">
      <c r="AD37509" s="11" t="s">
        <v>55671</v>
      </c>
      <c r="AE37509" s="10" t="s">
        <v>16350</v>
      </c>
      <c r="AF37509" s="10" t="s">
        <v>666</v>
      </c>
    </row>
    <row r="37510" spans="30:32" x14ac:dyDescent="0.2">
      <c r="AD37510" s="11" t="s">
        <v>55672</v>
      </c>
      <c r="AE37510" s="10" t="s">
        <v>55673</v>
      </c>
      <c r="AF37510" s="10" t="s">
        <v>666</v>
      </c>
    </row>
    <row r="37511" spans="30:32" x14ac:dyDescent="0.2">
      <c r="AD37511" s="11" t="s">
        <v>55674</v>
      </c>
      <c r="AE37511" s="10" t="s">
        <v>17890</v>
      </c>
      <c r="AF37511" s="10" t="s">
        <v>666</v>
      </c>
    </row>
    <row r="37512" spans="30:32" x14ac:dyDescent="0.2">
      <c r="AD37512" s="11" t="s">
        <v>55675</v>
      </c>
      <c r="AE37512" s="10" t="s">
        <v>17890</v>
      </c>
      <c r="AF37512" s="10" t="s">
        <v>666</v>
      </c>
    </row>
    <row r="37513" spans="30:32" x14ac:dyDescent="0.2">
      <c r="AD37513" s="11" t="s">
        <v>55676</v>
      </c>
      <c r="AE37513" s="10" t="s">
        <v>55677</v>
      </c>
      <c r="AF37513" s="10" t="s">
        <v>666</v>
      </c>
    </row>
    <row r="37514" spans="30:32" x14ac:dyDescent="0.2">
      <c r="AD37514" s="11" t="s">
        <v>55678</v>
      </c>
      <c r="AE37514" s="10" t="s">
        <v>55679</v>
      </c>
      <c r="AF37514" s="10" t="s">
        <v>666</v>
      </c>
    </row>
    <row r="37515" spans="30:32" x14ac:dyDescent="0.2">
      <c r="AD37515" s="11" t="s">
        <v>55680</v>
      </c>
      <c r="AE37515" s="10" t="s">
        <v>1985</v>
      </c>
      <c r="AF37515" s="10" t="s">
        <v>666</v>
      </c>
    </row>
    <row r="37516" spans="30:32" x14ac:dyDescent="0.2">
      <c r="AD37516" s="11" t="s">
        <v>55681</v>
      </c>
      <c r="AE37516" s="10" t="s">
        <v>16379</v>
      </c>
      <c r="AF37516" s="10" t="s">
        <v>666</v>
      </c>
    </row>
    <row r="37517" spans="30:32" x14ac:dyDescent="0.2">
      <c r="AD37517" s="11" t="s">
        <v>55682</v>
      </c>
      <c r="AE37517" s="10" t="s">
        <v>55683</v>
      </c>
      <c r="AF37517" s="10" t="s">
        <v>666</v>
      </c>
    </row>
    <row r="37518" spans="30:32" x14ac:dyDescent="0.2">
      <c r="AD37518" s="11" t="s">
        <v>55684</v>
      </c>
      <c r="AE37518" s="10" t="s">
        <v>21625</v>
      </c>
      <c r="AF37518" s="10" t="s">
        <v>666</v>
      </c>
    </row>
    <row r="37519" spans="30:32" x14ac:dyDescent="0.2">
      <c r="AD37519" s="11" t="s">
        <v>55685</v>
      </c>
      <c r="AE37519" s="10" t="s">
        <v>11083</v>
      </c>
      <c r="AF37519" s="10" t="s">
        <v>666</v>
      </c>
    </row>
    <row r="37520" spans="30:32" x14ac:dyDescent="0.2">
      <c r="AD37520" s="11" t="s">
        <v>55686</v>
      </c>
      <c r="AE37520" s="10" t="s">
        <v>5501</v>
      </c>
      <c r="AF37520" s="10" t="s">
        <v>666</v>
      </c>
    </row>
    <row r="37521" spans="30:32" x14ac:dyDescent="0.2">
      <c r="AD37521" s="11" t="s">
        <v>55687</v>
      </c>
      <c r="AE37521" s="10" t="s">
        <v>55688</v>
      </c>
      <c r="AF37521" s="10" t="s">
        <v>666</v>
      </c>
    </row>
    <row r="37522" spans="30:32" x14ac:dyDescent="0.2">
      <c r="AD37522" s="11" t="s">
        <v>55689</v>
      </c>
      <c r="AE37522" s="10" t="s">
        <v>20158</v>
      </c>
      <c r="AF37522" s="10" t="s">
        <v>666</v>
      </c>
    </row>
    <row r="37523" spans="30:32" x14ac:dyDescent="0.2">
      <c r="AD37523" s="11" t="s">
        <v>55690</v>
      </c>
      <c r="AE37523" s="10" t="s">
        <v>55691</v>
      </c>
      <c r="AF37523" s="10" t="s">
        <v>666</v>
      </c>
    </row>
    <row r="37524" spans="30:32" x14ac:dyDescent="0.2">
      <c r="AD37524" s="11" t="s">
        <v>55692</v>
      </c>
      <c r="AE37524" s="10" t="s">
        <v>11152</v>
      </c>
      <c r="AF37524" s="10" t="s">
        <v>666</v>
      </c>
    </row>
    <row r="37525" spans="30:32" x14ac:dyDescent="0.2">
      <c r="AD37525" s="11" t="s">
        <v>55693</v>
      </c>
      <c r="AE37525" s="10" t="s">
        <v>2465</v>
      </c>
      <c r="AF37525" s="10" t="s">
        <v>666</v>
      </c>
    </row>
    <row r="37526" spans="30:32" x14ac:dyDescent="0.2">
      <c r="AD37526" s="11" t="s">
        <v>55694</v>
      </c>
      <c r="AE37526" s="10" t="s">
        <v>55695</v>
      </c>
      <c r="AF37526" s="10" t="s">
        <v>666</v>
      </c>
    </row>
    <row r="37527" spans="30:32" x14ac:dyDescent="0.2">
      <c r="AD37527" s="11" t="s">
        <v>55696</v>
      </c>
      <c r="AE37527" s="10" t="s">
        <v>55697</v>
      </c>
      <c r="AF37527" s="10" t="s">
        <v>666</v>
      </c>
    </row>
    <row r="37528" spans="30:32" x14ac:dyDescent="0.2">
      <c r="AD37528" s="11" t="s">
        <v>55698</v>
      </c>
      <c r="AE37528" s="10" t="s">
        <v>8063</v>
      </c>
      <c r="AF37528" s="10" t="s">
        <v>666</v>
      </c>
    </row>
    <row r="37529" spans="30:32" x14ac:dyDescent="0.2">
      <c r="AD37529" s="11" t="s">
        <v>55699</v>
      </c>
      <c r="AE37529" s="10" t="s">
        <v>12582</v>
      </c>
      <c r="AF37529" s="10" t="s">
        <v>666</v>
      </c>
    </row>
    <row r="37530" spans="30:32" x14ac:dyDescent="0.2">
      <c r="AD37530" s="11" t="s">
        <v>55700</v>
      </c>
      <c r="AE37530" s="10" t="s">
        <v>55701</v>
      </c>
      <c r="AF37530" s="10" t="s">
        <v>666</v>
      </c>
    </row>
    <row r="37531" spans="30:32" x14ac:dyDescent="0.2">
      <c r="AD37531" s="11" t="s">
        <v>55702</v>
      </c>
      <c r="AE37531" s="10" t="s">
        <v>4360</v>
      </c>
      <c r="AF37531" s="10" t="s">
        <v>666</v>
      </c>
    </row>
    <row r="37532" spans="30:32" x14ac:dyDescent="0.2">
      <c r="AD37532" s="11" t="s">
        <v>55703</v>
      </c>
      <c r="AE37532" s="10" t="s">
        <v>11185</v>
      </c>
      <c r="AF37532" s="10" t="s">
        <v>666</v>
      </c>
    </row>
    <row r="37533" spans="30:32" x14ac:dyDescent="0.2">
      <c r="AD37533" s="11" t="s">
        <v>55704</v>
      </c>
      <c r="AE37533" s="10" t="s">
        <v>55705</v>
      </c>
      <c r="AF37533" s="10" t="s">
        <v>666</v>
      </c>
    </row>
    <row r="37534" spans="30:32" x14ac:dyDescent="0.2">
      <c r="AD37534" s="11" t="s">
        <v>55706</v>
      </c>
      <c r="AE37534" s="10" t="s">
        <v>2725</v>
      </c>
      <c r="AF37534" s="10" t="s">
        <v>666</v>
      </c>
    </row>
    <row r="37535" spans="30:32" x14ac:dyDescent="0.2">
      <c r="AD37535" s="11" t="s">
        <v>55707</v>
      </c>
      <c r="AE37535" s="10" t="s">
        <v>8116</v>
      </c>
      <c r="AF37535" s="10" t="s">
        <v>666</v>
      </c>
    </row>
    <row r="37536" spans="30:32" x14ac:dyDescent="0.2">
      <c r="AD37536" s="11" t="s">
        <v>55708</v>
      </c>
      <c r="AE37536" s="10" t="s">
        <v>42163</v>
      </c>
      <c r="AF37536" s="10" t="s">
        <v>666</v>
      </c>
    </row>
    <row r="37537" spans="30:32" x14ac:dyDescent="0.2">
      <c r="AD37537" s="11" t="s">
        <v>55709</v>
      </c>
      <c r="AE37537" s="10" t="s">
        <v>55710</v>
      </c>
      <c r="AF37537" s="10" t="s">
        <v>666</v>
      </c>
    </row>
    <row r="37538" spans="30:32" x14ac:dyDescent="0.2">
      <c r="AD37538" s="11" t="s">
        <v>55711</v>
      </c>
      <c r="AE37538" s="10" t="s">
        <v>2729</v>
      </c>
      <c r="AF37538" s="10" t="s">
        <v>666</v>
      </c>
    </row>
    <row r="37539" spans="30:32" x14ac:dyDescent="0.2">
      <c r="AD37539" s="11" t="s">
        <v>55712</v>
      </c>
      <c r="AE37539" s="10" t="s">
        <v>4372</v>
      </c>
      <c r="AF37539" s="10" t="s">
        <v>666</v>
      </c>
    </row>
    <row r="37540" spans="30:32" x14ac:dyDescent="0.2">
      <c r="AD37540" s="11" t="s">
        <v>55713</v>
      </c>
      <c r="AE37540" s="10" t="s">
        <v>55714</v>
      </c>
      <c r="AF37540" s="10" t="s">
        <v>666</v>
      </c>
    </row>
    <row r="37541" spans="30:32" x14ac:dyDescent="0.2">
      <c r="AD37541" s="11" t="s">
        <v>55715</v>
      </c>
      <c r="AE37541" s="10" t="s">
        <v>42976</v>
      </c>
      <c r="AF37541" s="10" t="s">
        <v>666</v>
      </c>
    </row>
    <row r="37542" spans="30:32" x14ac:dyDescent="0.2">
      <c r="AD37542" s="11" t="s">
        <v>55716</v>
      </c>
      <c r="AE37542" s="10" t="s">
        <v>20197</v>
      </c>
      <c r="AF37542" s="10" t="s">
        <v>666</v>
      </c>
    </row>
    <row r="37543" spans="30:32" x14ac:dyDescent="0.2">
      <c r="AD37543" s="11" t="s">
        <v>55717</v>
      </c>
      <c r="AE37543" s="10" t="s">
        <v>4377</v>
      </c>
      <c r="AF37543" s="10" t="s">
        <v>666</v>
      </c>
    </row>
    <row r="37544" spans="30:32" x14ac:dyDescent="0.2">
      <c r="AD37544" s="11" t="s">
        <v>55718</v>
      </c>
      <c r="AE37544" s="10" t="s">
        <v>55147</v>
      </c>
      <c r="AF37544" s="10" t="s">
        <v>666</v>
      </c>
    </row>
    <row r="37545" spans="30:32" x14ac:dyDescent="0.2">
      <c r="AD37545" s="11" t="s">
        <v>55719</v>
      </c>
      <c r="AE37545" s="10" t="s">
        <v>33170</v>
      </c>
      <c r="AF37545" s="10" t="s">
        <v>666</v>
      </c>
    </row>
    <row r="37546" spans="30:32" x14ac:dyDescent="0.2">
      <c r="AD37546" s="11" t="s">
        <v>55720</v>
      </c>
      <c r="AE37546" s="10" t="s">
        <v>9640</v>
      </c>
      <c r="AF37546" s="10" t="s">
        <v>666</v>
      </c>
    </row>
    <row r="37547" spans="30:32" x14ac:dyDescent="0.2">
      <c r="AD37547" s="11" t="s">
        <v>55721</v>
      </c>
      <c r="AE37547" s="10" t="s">
        <v>2754</v>
      </c>
      <c r="AF37547" s="10" t="s">
        <v>666</v>
      </c>
    </row>
    <row r="37548" spans="30:32" x14ac:dyDescent="0.2">
      <c r="AD37548" s="11" t="s">
        <v>55722</v>
      </c>
      <c r="AE37548" s="10" t="s">
        <v>1597</v>
      </c>
      <c r="AF37548" s="10" t="s">
        <v>666</v>
      </c>
    </row>
    <row r="37549" spans="30:32" x14ac:dyDescent="0.2">
      <c r="AD37549" s="11" t="s">
        <v>55723</v>
      </c>
      <c r="AE37549" s="10" t="s">
        <v>9653</v>
      </c>
      <c r="AF37549" s="10" t="s">
        <v>666</v>
      </c>
    </row>
    <row r="37550" spans="30:32" x14ac:dyDescent="0.2">
      <c r="AD37550" s="11" t="s">
        <v>55724</v>
      </c>
      <c r="AE37550" s="10" t="s">
        <v>55725</v>
      </c>
      <c r="AF37550" s="10" t="s">
        <v>666</v>
      </c>
    </row>
    <row r="37551" spans="30:32" x14ac:dyDescent="0.2">
      <c r="AD37551" s="11" t="s">
        <v>55726</v>
      </c>
      <c r="AE37551" s="10" t="s">
        <v>55727</v>
      </c>
      <c r="AF37551" s="10" t="s">
        <v>666</v>
      </c>
    </row>
    <row r="37552" spans="30:32" x14ac:dyDescent="0.2">
      <c r="AD37552" s="11" t="s">
        <v>55728</v>
      </c>
      <c r="AE37552" s="10" t="s">
        <v>25836</v>
      </c>
      <c r="AF37552" s="10" t="s">
        <v>666</v>
      </c>
    </row>
    <row r="37553" spans="30:32" x14ac:dyDescent="0.2">
      <c r="AD37553" s="11" t="s">
        <v>55729</v>
      </c>
      <c r="AE37553" s="10" t="s">
        <v>16517</v>
      </c>
      <c r="AF37553" s="10" t="s">
        <v>666</v>
      </c>
    </row>
    <row r="37554" spans="30:32" x14ac:dyDescent="0.2">
      <c r="AD37554" s="11" t="s">
        <v>55730</v>
      </c>
      <c r="AE37554" s="10" t="s">
        <v>4767</v>
      </c>
      <c r="AF37554" s="10" t="s">
        <v>666</v>
      </c>
    </row>
    <row r="37555" spans="30:32" x14ac:dyDescent="0.2">
      <c r="AD37555" s="11" t="s">
        <v>55731</v>
      </c>
      <c r="AE37555" s="10" t="s">
        <v>3822</v>
      </c>
      <c r="AF37555" s="10" t="s">
        <v>666</v>
      </c>
    </row>
    <row r="37556" spans="30:32" x14ac:dyDescent="0.2">
      <c r="AD37556" s="11" t="s">
        <v>55732</v>
      </c>
      <c r="AE37556" s="10" t="s">
        <v>2810</v>
      </c>
      <c r="AF37556" s="10" t="s">
        <v>666</v>
      </c>
    </row>
    <row r="37557" spans="30:32" x14ac:dyDescent="0.2">
      <c r="AD37557" s="11" t="s">
        <v>55733</v>
      </c>
      <c r="AE37557" s="10" t="s">
        <v>12865</v>
      </c>
      <c r="AF37557" s="10" t="s">
        <v>666</v>
      </c>
    </row>
    <row r="37558" spans="30:32" x14ac:dyDescent="0.2">
      <c r="AD37558" s="11" t="s">
        <v>55734</v>
      </c>
      <c r="AE37558" s="10" t="s">
        <v>55735</v>
      </c>
      <c r="AF37558" s="10" t="s">
        <v>666</v>
      </c>
    </row>
    <row r="37559" spans="30:32" x14ac:dyDescent="0.2">
      <c r="AD37559" s="11" t="s">
        <v>55736</v>
      </c>
      <c r="AE37559" s="10" t="s">
        <v>55737</v>
      </c>
      <c r="AF37559" s="10" t="s">
        <v>666</v>
      </c>
    </row>
    <row r="37560" spans="30:32" x14ac:dyDescent="0.2">
      <c r="AD37560" s="11" t="s">
        <v>55738</v>
      </c>
      <c r="AE37560" s="10" t="s">
        <v>4771</v>
      </c>
      <c r="AF37560" s="10" t="s">
        <v>666</v>
      </c>
    </row>
    <row r="37561" spans="30:32" x14ac:dyDescent="0.2">
      <c r="AD37561" s="11" t="s">
        <v>55739</v>
      </c>
      <c r="AE37561" s="10" t="s">
        <v>46082</v>
      </c>
      <c r="AF37561" s="10" t="s">
        <v>666</v>
      </c>
    </row>
    <row r="37562" spans="30:32" x14ac:dyDescent="0.2">
      <c r="AD37562" s="11" t="s">
        <v>55740</v>
      </c>
      <c r="AE37562" s="10" t="s">
        <v>55741</v>
      </c>
      <c r="AF37562" s="10" t="s">
        <v>666</v>
      </c>
    </row>
    <row r="37563" spans="30:32" x14ac:dyDescent="0.2">
      <c r="AD37563" s="11" t="s">
        <v>55742</v>
      </c>
      <c r="AE37563" s="10" t="s">
        <v>20958</v>
      </c>
      <c r="AF37563" s="10" t="s">
        <v>666</v>
      </c>
    </row>
    <row r="37564" spans="30:32" x14ac:dyDescent="0.2">
      <c r="AD37564" s="11" t="s">
        <v>55743</v>
      </c>
      <c r="AE37564" s="10" t="s">
        <v>55744</v>
      </c>
      <c r="AF37564" s="10" t="s">
        <v>666</v>
      </c>
    </row>
    <row r="37565" spans="30:32" x14ac:dyDescent="0.2">
      <c r="AD37565" s="11" t="s">
        <v>55745</v>
      </c>
      <c r="AE37565" s="10" t="s">
        <v>2754</v>
      </c>
      <c r="AF37565" s="10" t="s">
        <v>572</v>
      </c>
    </row>
    <row r="37566" spans="30:32" x14ac:dyDescent="0.2">
      <c r="AD37566" s="11" t="s">
        <v>55746</v>
      </c>
      <c r="AE37566" s="10" t="s">
        <v>2754</v>
      </c>
      <c r="AF37566" s="10" t="s">
        <v>572</v>
      </c>
    </row>
    <row r="37567" spans="30:32" x14ac:dyDescent="0.2">
      <c r="AD37567" s="11" t="s">
        <v>55747</v>
      </c>
      <c r="AE37567" s="10" t="s">
        <v>2754</v>
      </c>
      <c r="AF37567" s="10" t="s">
        <v>572</v>
      </c>
    </row>
    <row r="37568" spans="30:32" x14ac:dyDescent="0.2">
      <c r="AD37568" s="11" t="s">
        <v>55748</v>
      </c>
      <c r="AE37568" s="10" t="s">
        <v>2754</v>
      </c>
      <c r="AF37568" s="10" t="s">
        <v>572</v>
      </c>
    </row>
    <row r="37569" spans="30:32" x14ac:dyDescent="0.2">
      <c r="AD37569" s="11" t="s">
        <v>55749</v>
      </c>
      <c r="AE37569" s="10" t="s">
        <v>2754</v>
      </c>
      <c r="AF37569" s="10" t="s">
        <v>572</v>
      </c>
    </row>
    <row r="37570" spans="30:32" x14ac:dyDescent="0.2">
      <c r="AD37570" s="11" t="s">
        <v>55750</v>
      </c>
      <c r="AE37570" s="10" t="s">
        <v>2754</v>
      </c>
      <c r="AF37570" s="10" t="s">
        <v>572</v>
      </c>
    </row>
    <row r="37571" spans="30:32" x14ac:dyDescent="0.2">
      <c r="AD37571" s="11" t="s">
        <v>55751</v>
      </c>
      <c r="AE37571" s="10" t="s">
        <v>2754</v>
      </c>
      <c r="AF37571" s="10" t="s">
        <v>572</v>
      </c>
    </row>
    <row r="37572" spans="30:32" x14ac:dyDescent="0.2">
      <c r="AD37572" s="11" t="s">
        <v>55752</v>
      </c>
      <c r="AE37572" s="10" t="s">
        <v>2754</v>
      </c>
      <c r="AF37572" s="10" t="s">
        <v>572</v>
      </c>
    </row>
    <row r="37573" spans="30:32" x14ac:dyDescent="0.2">
      <c r="AD37573" s="11" t="s">
        <v>55753</v>
      </c>
      <c r="AE37573" s="10" t="s">
        <v>2754</v>
      </c>
      <c r="AF37573" s="10" t="s">
        <v>572</v>
      </c>
    </row>
    <row r="37574" spans="30:32" x14ac:dyDescent="0.2">
      <c r="AD37574" s="11" t="s">
        <v>55754</v>
      </c>
      <c r="AE37574" s="10" t="s">
        <v>2754</v>
      </c>
      <c r="AF37574" s="10" t="s">
        <v>572</v>
      </c>
    </row>
    <row r="37575" spans="30:32" x14ac:dyDescent="0.2">
      <c r="AD37575" s="11" t="s">
        <v>55755</v>
      </c>
      <c r="AE37575" s="10" t="s">
        <v>2754</v>
      </c>
      <c r="AF37575" s="10" t="s">
        <v>572</v>
      </c>
    </row>
    <row r="37576" spans="30:32" x14ac:dyDescent="0.2">
      <c r="AD37576" s="11" t="s">
        <v>55756</v>
      </c>
      <c r="AE37576" s="10" t="s">
        <v>2754</v>
      </c>
      <c r="AF37576" s="10" t="s">
        <v>572</v>
      </c>
    </row>
    <row r="37577" spans="30:32" x14ac:dyDescent="0.2">
      <c r="AD37577" s="11" t="s">
        <v>55757</v>
      </c>
      <c r="AE37577" s="10" t="s">
        <v>2754</v>
      </c>
      <c r="AF37577" s="10" t="s">
        <v>572</v>
      </c>
    </row>
    <row r="37578" spans="30:32" x14ac:dyDescent="0.2">
      <c r="AD37578" s="11" t="s">
        <v>55758</v>
      </c>
      <c r="AE37578" s="10" t="s">
        <v>2754</v>
      </c>
      <c r="AF37578" s="10" t="s">
        <v>572</v>
      </c>
    </row>
    <row r="37579" spans="30:32" x14ac:dyDescent="0.2">
      <c r="AD37579" s="11" t="s">
        <v>55759</v>
      </c>
      <c r="AE37579" s="10" t="s">
        <v>2754</v>
      </c>
      <c r="AF37579" s="10" t="s">
        <v>572</v>
      </c>
    </row>
    <row r="37580" spans="30:32" x14ac:dyDescent="0.2">
      <c r="AD37580" s="11" t="s">
        <v>55760</v>
      </c>
      <c r="AE37580" s="10" t="s">
        <v>2754</v>
      </c>
      <c r="AF37580" s="10" t="s">
        <v>572</v>
      </c>
    </row>
    <row r="37581" spans="30:32" x14ac:dyDescent="0.2">
      <c r="AD37581" s="11" t="s">
        <v>55761</v>
      </c>
      <c r="AE37581" s="10" t="s">
        <v>2754</v>
      </c>
      <c r="AF37581" s="10" t="s">
        <v>572</v>
      </c>
    </row>
    <row r="37582" spans="30:32" x14ac:dyDescent="0.2">
      <c r="AD37582" s="11" t="s">
        <v>55762</v>
      </c>
      <c r="AE37582" s="10" t="s">
        <v>2754</v>
      </c>
      <c r="AF37582" s="10" t="s">
        <v>572</v>
      </c>
    </row>
    <row r="37583" spans="30:32" x14ac:dyDescent="0.2">
      <c r="AD37583" s="11" t="s">
        <v>55763</v>
      </c>
      <c r="AE37583" s="10" t="s">
        <v>2754</v>
      </c>
      <c r="AF37583" s="10" t="s">
        <v>572</v>
      </c>
    </row>
    <row r="37584" spans="30:32" x14ac:dyDescent="0.2">
      <c r="AD37584" s="11" t="s">
        <v>55764</v>
      </c>
      <c r="AE37584" s="10" t="s">
        <v>2754</v>
      </c>
      <c r="AF37584" s="10" t="s">
        <v>572</v>
      </c>
    </row>
    <row r="37585" spans="30:32" x14ac:dyDescent="0.2">
      <c r="AD37585" s="11" t="s">
        <v>55765</v>
      </c>
      <c r="AE37585" s="10" t="s">
        <v>2754</v>
      </c>
      <c r="AF37585" s="10" t="s">
        <v>572</v>
      </c>
    </row>
    <row r="37586" spans="30:32" x14ac:dyDescent="0.2">
      <c r="AD37586" s="11" t="s">
        <v>55766</v>
      </c>
      <c r="AE37586" s="10" t="s">
        <v>2754</v>
      </c>
      <c r="AF37586" s="10" t="s">
        <v>572</v>
      </c>
    </row>
    <row r="37587" spans="30:32" x14ac:dyDescent="0.2">
      <c r="AD37587" s="11" t="s">
        <v>55767</v>
      </c>
      <c r="AE37587" s="10" t="s">
        <v>2754</v>
      </c>
      <c r="AF37587" s="10" t="s">
        <v>572</v>
      </c>
    </row>
    <row r="37588" spans="30:32" x14ac:dyDescent="0.2">
      <c r="AD37588" s="11" t="s">
        <v>55768</v>
      </c>
      <c r="AE37588" s="10" t="s">
        <v>2754</v>
      </c>
      <c r="AF37588" s="10" t="s">
        <v>572</v>
      </c>
    </row>
    <row r="37589" spans="30:32" x14ac:dyDescent="0.2">
      <c r="AD37589" s="11" t="s">
        <v>55769</v>
      </c>
      <c r="AE37589" s="10" t="s">
        <v>2754</v>
      </c>
      <c r="AF37589" s="10" t="s">
        <v>572</v>
      </c>
    </row>
    <row r="37590" spans="30:32" x14ac:dyDescent="0.2">
      <c r="AD37590" s="11" t="s">
        <v>55770</v>
      </c>
      <c r="AE37590" s="10" t="s">
        <v>2754</v>
      </c>
      <c r="AF37590" s="10" t="s">
        <v>572</v>
      </c>
    </row>
    <row r="37591" spans="30:32" x14ac:dyDescent="0.2">
      <c r="AD37591" s="11" t="s">
        <v>55771</v>
      </c>
      <c r="AE37591" s="10" t="s">
        <v>2754</v>
      </c>
      <c r="AF37591" s="10" t="s">
        <v>572</v>
      </c>
    </row>
    <row r="37592" spans="30:32" x14ac:dyDescent="0.2">
      <c r="AD37592" s="11" t="s">
        <v>55772</v>
      </c>
      <c r="AE37592" s="10" t="s">
        <v>2754</v>
      </c>
      <c r="AF37592" s="10" t="s">
        <v>572</v>
      </c>
    </row>
    <row r="37593" spans="30:32" x14ac:dyDescent="0.2">
      <c r="AD37593" s="11" t="s">
        <v>55773</v>
      </c>
      <c r="AE37593" s="10" t="s">
        <v>2754</v>
      </c>
      <c r="AF37593" s="10" t="s">
        <v>572</v>
      </c>
    </row>
    <row r="37594" spans="30:32" x14ac:dyDescent="0.2">
      <c r="AD37594" s="11" t="s">
        <v>55774</v>
      </c>
      <c r="AE37594" s="10" t="s">
        <v>2754</v>
      </c>
      <c r="AF37594" s="10" t="s">
        <v>572</v>
      </c>
    </row>
    <row r="37595" spans="30:32" x14ac:dyDescent="0.2">
      <c r="AD37595" s="11" t="s">
        <v>55775</v>
      </c>
      <c r="AE37595" s="10" t="s">
        <v>2754</v>
      </c>
      <c r="AF37595" s="10" t="s">
        <v>572</v>
      </c>
    </row>
    <row r="37596" spans="30:32" x14ac:dyDescent="0.2">
      <c r="AD37596" s="11" t="s">
        <v>55776</v>
      </c>
      <c r="AE37596" s="10" t="s">
        <v>2754</v>
      </c>
      <c r="AF37596" s="10" t="s">
        <v>572</v>
      </c>
    </row>
    <row r="37597" spans="30:32" x14ac:dyDescent="0.2">
      <c r="AD37597" s="11" t="s">
        <v>55777</v>
      </c>
      <c r="AE37597" s="10" t="s">
        <v>2754</v>
      </c>
      <c r="AF37597" s="10" t="s">
        <v>572</v>
      </c>
    </row>
    <row r="37598" spans="30:32" x14ac:dyDescent="0.2">
      <c r="AD37598" s="11" t="s">
        <v>55778</v>
      </c>
      <c r="AE37598" s="10" t="s">
        <v>2754</v>
      </c>
      <c r="AF37598" s="10" t="s">
        <v>572</v>
      </c>
    </row>
    <row r="37599" spans="30:32" x14ac:dyDescent="0.2">
      <c r="AD37599" s="11" t="s">
        <v>55779</v>
      </c>
      <c r="AE37599" s="10" t="s">
        <v>2754</v>
      </c>
      <c r="AF37599" s="10" t="s">
        <v>572</v>
      </c>
    </row>
    <row r="37600" spans="30:32" x14ac:dyDescent="0.2">
      <c r="AD37600" s="11" t="s">
        <v>55780</v>
      </c>
      <c r="AE37600" s="10" t="s">
        <v>2754</v>
      </c>
      <c r="AF37600" s="10" t="s">
        <v>572</v>
      </c>
    </row>
    <row r="37601" spans="30:32" x14ac:dyDescent="0.2">
      <c r="AD37601" s="11" t="s">
        <v>55781</v>
      </c>
      <c r="AE37601" s="10" t="s">
        <v>2754</v>
      </c>
      <c r="AF37601" s="10" t="s">
        <v>572</v>
      </c>
    </row>
    <row r="37602" spans="30:32" x14ac:dyDescent="0.2">
      <c r="AD37602" s="11" t="s">
        <v>55782</v>
      </c>
      <c r="AE37602" s="10" t="s">
        <v>2754</v>
      </c>
      <c r="AF37602" s="10" t="s">
        <v>572</v>
      </c>
    </row>
    <row r="37603" spans="30:32" x14ac:dyDescent="0.2">
      <c r="AD37603" s="11" t="s">
        <v>55783</v>
      </c>
      <c r="AE37603" s="10" t="s">
        <v>2754</v>
      </c>
      <c r="AF37603" s="10" t="s">
        <v>572</v>
      </c>
    </row>
    <row r="37604" spans="30:32" x14ac:dyDescent="0.2">
      <c r="AD37604" s="11" t="s">
        <v>55784</v>
      </c>
      <c r="AE37604" s="10" t="s">
        <v>2754</v>
      </c>
      <c r="AF37604" s="10" t="s">
        <v>572</v>
      </c>
    </row>
    <row r="37605" spans="30:32" x14ac:dyDescent="0.2">
      <c r="AD37605" s="11" t="s">
        <v>55785</v>
      </c>
      <c r="AE37605" s="10" t="s">
        <v>2754</v>
      </c>
      <c r="AF37605" s="10" t="s">
        <v>572</v>
      </c>
    </row>
    <row r="37606" spans="30:32" x14ac:dyDescent="0.2">
      <c r="AD37606" s="11" t="s">
        <v>55786</v>
      </c>
      <c r="AE37606" s="10" t="s">
        <v>2754</v>
      </c>
      <c r="AF37606" s="10" t="s">
        <v>572</v>
      </c>
    </row>
    <row r="37607" spans="30:32" x14ac:dyDescent="0.2">
      <c r="AD37607" s="11" t="s">
        <v>55787</v>
      </c>
      <c r="AE37607" s="10" t="s">
        <v>2754</v>
      </c>
      <c r="AF37607" s="10" t="s">
        <v>572</v>
      </c>
    </row>
    <row r="37608" spans="30:32" x14ac:dyDescent="0.2">
      <c r="AD37608" s="11" t="s">
        <v>55788</v>
      </c>
      <c r="AE37608" s="10" t="s">
        <v>2754</v>
      </c>
      <c r="AF37608" s="10" t="s">
        <v>572</v>
      </c>
    </row>
    <row r="37609" spans="30:32" x14ac:dyDescent="0.2">
      <c r="AD37609" s="11" t="s">
        <v>55789</v>
      </c>
      <c r="AE37609" s="10" t="s">
        <v>2754</v>
      </c>
      <c r="AF37609" s="10" t="s">
        <v>572</v>
      </c>
    </row>
    <row r="37610" spans="30:32" x14ac:dyDescent="0.2">
      <c r="AD37610" s="11" t="s">
        <v>55790</v>
      </c>
      <c r="AE37610" s="10" t="s">
        <v>2754</v>
      </c>
      <c r="AF37610" s="10" t="s">
        <v>572</v>
      </c>
    </row>
    <row r="37611" spans="30:32" x14ac:dyDescent="0.2">
      <c r="AD37611" s="11" t="s">
        <v>55791</v>
      </c>
      <c r="AE37611" s="10" t="s">
        <v>2754</v>
      </c>
      <c r="AF37611" s="10" t="s">
        <v>572</v>
      </c>
    </row>
    <row r="37612" spans="30:32" x14ac:dyDescent="0.2">
      <c r="AD37612" s="11" t="s">
        <v>55792</v>
      </c>
      <c r="AE37612" s="10" t="s">
        <v>2754</v>
      </c>
      <c r="AF37612" s="10" t="s">
        <v>572</v>
      </c>
    </row>
    <row r="37613" spans="30:32" x14ac:dyDescent="0.2">
      <c r="AD37613" s="11" t="s">
        <v>55793</v>
      </c>
      <c r="AE37613" s="10" t="s">
        <v>2754</v>
      </c>
      <c r="AF37613" s="10" t="s">
        <v>572</v>
      </c>
    </row>
    <row r="37614" spans="30:32" x14ac:dyDescent="0.2">
      <c r="AD37614" s="11" t="s">
        <v>55794</v>
      </c>
      <c r="AE37614" s="10" t="s">
        <v>2754</v>
      </c>
      <c r="AF37614" s="10" t="s">
        <v>572</v>
      </c>
    </row>
    <row r="37615" spans="30:32" x14ac:dyDescent="0.2">
      <c r="AD37615" s="11" t="s">
        <v>55795</v>
      </c>
      <c r="AE37615" s="10" t="s">
        <v>2754</v>
      </c>
      <c r="AF37615" s="10" t="s">
        <v>572</v>
      </c>
    </row>
    <row r="37616" spans="30:32" x14ac:dyDescent="0.2">
      <c r="AD37616" s="11" t="s">
        <v>55796</v>
      </c>
      <c r="AE37616" s="10" t="s">
        <v>2754</v>
      </c>
      <c r="AF37616" s="10" t="s">
        <v>572</v>
      </c>
    </row>
    <row r="37617" spans="30:32" x14ac:dyDescent="0.2">
      <c r="AD37617" s="11" t="s">
        <v>55797</v>
      </c>
      <c r="AE37617" s="10" t="s">
        <v>2754</v>
      </c>
      <c r="AF37617" s="10" t="s">
        <v>572</v>
      </c>
    </row>
    <row r="37618" spans="30:32" x14ac:dyDescent="0.2">
      <c r="AD37618" s="11" t="s">
        <v>55798</v>
      </c>
      <c r="AE37618" s="10" t="s">
        <v>2754</v>
      </c>
      <c r="AF37618" s="10" t="s">
        <v>572</v>
      </c>
    </row>
    <row r="37619" spans="30:32" x14ac:dyDescent="0.2">
      <c r="AD37619" s="11" t="s">
        <v>55799</v>
      </c>
      <c r="AE37619" s="10" t="s">
        <v>2754</v>
      </c>
      <c r="AF37619" s="10" t="s">
        <v>572</v>
      </c>
    </row>
    <row r="37620" spans="30:32" x14ac:dyDescent="0.2">
      <c r="AD37620" s="11" t="s">
        <v>55800</v>
      </c>
      <c r="AE37620" s="10" t="s">
        <v>2754</v>
      </c>
      <c r="AF37620" s="10" t="s">
        <v>572</v>
      </c>
    </row>
    <row r="37621" spans="30:32" x14ac:dyDescent="0.2">
      <c r="AD37621" s="11" t="s">
        <v>55801</v>
      </c>
      <c r="AE37621" s="10" t="s">
        <v>2754</v>
      </c>
      <c r="AF37621" s="10" t="s">
        <v>572</v>
      </c>
    </row>
    <row r="37622" spans="30:32" x14ac:dyDescent="0.2">
      <c r="AD37622" s="11" t="s">
        <v>55802</v>
      </c>
      <c r="AE37622" s="10" t="s">
        <v>2754</v>
      </c>
      <c r="AF37622" s="10" t="s">
        <v>572</v>
      </c>
    </row>
    <row r="37623" spans="30:32" x14ac:dyDescent="0.2">
      <c r="AD37623" s="11" t="s">
        <v>55803</v>
      </c>
      <c r="AE37623" s="10" t="s">
        <v>2754</v>
      </c>
      <c r="AF37623" s="10" t="s">
        <v>572</v>
      </c>
    </row>
    <row r="37624" spans="30:32" x14ac:dyDescent="0.2">
      <c r="AD37624" s="11" t="s">
        <v>55804</v>
      </c>
      <c r="AE37624" s="10" t="s">
        <v>2754</v>
      </c>
      <c r="AF37624" s="10" t="s">
        <v>572</v>
      </c>
    </row>
    <row r="37625" spans="30:32" x14ac:dyDescent="0.2">
      <c r="AD37625" s="11" t="s">
        <v>55805</v>
      </c>
      <c r="AE37625" s="10" t="s">
        <v>2754</v>
      </c>
      <c r="AF37625" s="10" t="s">
        <v>572</v>
      </c>
    </row>
    <row r="37626" spans="30:32" x14ac:dyDescent="0.2">
      <c r="AD37626" s="11" t="s">
        <v>55806</v>
      </c>
      <c r="AE37626" s="10" t="s">
        <v>2754</v>
      </c>
      <c r="AF37626" s="10" t="s">
        <v>572</v>
      </c>
    </row>
    <row r="37627" spans="30:32" x14ac:dyDescent="0.2">
      <c r="AD37627" s="11" t="s">
        <v>55807</v>
      </c>
      <c r="AE37627" s="10" t="s">
        <v>2754</v>
      </c>
      <c r="AF37627" s="10" t="s">
        <v>572</v>
      </c>
    </row>
    <row r="37628" spans="30:32" x14ac:dyDescent="0.2">
      <c r="AD37628" s="11" t="s">
        <v>55808</v>
      </c>
      <c r="AE37628" s="10" t="s">
        <v>2754</v>
      </c>
      <c r="AF37628" s="10" t="s">
        <v>572</v>
      </c>
    </row>
    <row r="37629" spans="30:32" x14ac:dyDescent="0.2">
      <c r="AD37629" s="11" t="s">
        <v>55809</v>
      </c>
      <c r="AE37629" s="10" t="s">
        <v>2754</v>
      </c>
      <c r="AF37629" s="10" t="s">
        <v>572</v>
      </c>
    </row>
    <row r="37630" spans="30:32" x14ac:dyDescent="0.2">
      <c r="AD37630" s="11" t="s">
        <v>55810</v>
      </c>
      <c r="AE37630" s="10" t="s">
        <v>2754</v>
      </c>
      <c r="AF37630" s="10" t="s">
        <v>572</v>
      </c>
    </row>
    <row r="37631" spans="30:32" x14ac:dyDescent="0.2">
      <c r="AD37631" s="11" t="s">
        <v>55811</v>
      </c>
      <c r="AE37631" s="10" t="s">
        <v>2754</v>
      </c>
      <c r="AF37631" s="10" t="s">
        <v>572</v>
      </c>
    </row>
    <row r="37632" spans="30:32" x14ac:dyDescent="0.2">
      <c r="AD37632" s="11" t="s">
        <v>55812</v>
      </c>
      <c r="AE37632" s="10" t="s">
        <v>2754</v>
      </c>
      <c r="AF37632" s="10" t="s">
        <v>572</v>
      </c>
    </row>
    <row r="37633" spans="30:32" x14ac:dyDescent="0.2">
      <c r="AD37633" s="11" t="s">
        <v>55813</v>
      </c>
      <c r="AE37633" s="10" t="s">
        <v>2754</v>
      </c>
      <c r="AF37633" s="10" t="s">
        <v>572</v>
      </c>
    </row>
    <row r="37634" spans="30:32" x14ac:dyDescent="0.2">
      <c r="AD37634" s="11" t="s">
        <v>55814</v>
      </c>
      <c r="AE37634" s="10" t="s">
        <v>2754</v>
      </c>
      <c r="AF37634" s="10" t="s">
        <v>572</v>
      </c>
    </row>
    <row r="37635" spans="30:32" x14ac:dyDescent="0.2">
      <c r="AD37635" s="11" t="s">
        <v>55815</v>
      </c>
      <c r="AE37635" s="10" t="s">
        <v>2754</v>
      </c>
      <c r="AF37635" s="10" t="s">
        <v>572</v>
      </c>
    </row>
    <row r="37636" spans="30:32" x14ac:dyDescent="0.2">
      <c r="AD37636" s="11" t="s">
        <v>55816</v>
      </c>
      <c r="AE37636" s="10" t="s">
        <v>2754</v>
      </c>
      <c r="AF37636" s="10" t="s">
        <v>572</v>
      </c>
    </row>
    <row r="37637" spans="30:32" x14ac:dyDescent="0.2">
      <c r="AD37637" s="11" t="s">
        <v>55817</v>
      </c>
      <c r="AE37637" s="10" t="s">
        <v>2754</v>
      </c>
      <c r="AF37637" s="10" t="s">
        <v>572</v>
      </c>
    </row>
    <row r="37638" spans="30:32" x14ac:dyDescent="0.2">
      <c r="AD37638" s="11" t="s">
        <v>55818</v>
      </c>
      <c r="AE37638" s="10" t="s">
        <v>2754</v>
      </c>
      <c r="AF37638" s="10" t="s">
        <v>572</v>
      </c>
    </row>
    <row r="37639" spans="30:32" x14ac:dyDescent="0.2">
      <c r="AD37639" s="11" t="s">
        <v>55819</v>
      </c>
      <c r="AE37639" s="10" t="s">
        <v>2754</v>
      </c>
      <c r="AF37639" s="10" t="s">
        <v>572</v>
      </c>
    </row>
    <row r="37640" spans="30:32" x14ac:dyDescent="0.2">
      <c r="AD37640" s="11" t="s">
        <v>55820</v>
      </c>
      <c r="AE37640" s="10" t="s">
        <v>2754</v>
      </c>
      <c r="AF37640" s="10" t="s">
        <v>572</v>
      </c>
    </row>
    <row r="37641" spans="30:32" x14ac:dyDescent="0.2">
      <c r="AD37641" s="11" t="s">
        <v>55821</v>
      </c>
      <c r="AE37641" s="10" t="s">
        <v>2754</v>
      </c>
      <c r="AF37641" s="10" t="s">
        <v>572</v>
      </c>
    </row>
    <row r="37642" spans="30:32" x14ac:dyDescent="0.2">
      <c r="AD37642" s="11" t="s">
        <v>55822</v>
      </c>
      <c r="AE37642" s="10" t="s">
        <v>2754</v>
      </c>
      <c r="AF37642" s="10" t="s">
        <v>572</v>
      </c>
    </row>
    <row r="37643" spans="30:32" x14ac:dyDescent="0.2">
      <c r="AD37643" s="11" t="s">
        <v>55823</v>
      </c>
      <c r="AE37643" s="10" t="s">
        <v>2754</v>
      </c>
      <c r="AF37643" s="10" t="s">
        <v>572</v>
      </c>
    </row>
    <row r="37644" spans="30:32" x14ac:dyDescent="0.2">
      <c r="AD37644" s="11" t="s">
        <v>55824</v>
      </c>
      <c r="AE37644" s="10" t="s">
        <v>2754</v>
      </c>
      <c r="AF37644" s="10" t="s">
        <v>572</v>
      </c>
    </row>
    <row r="37645" spans="30:32" x14ac:dyDescent="0.2">
      <c r="AD37645" s="11" t="s">
        <v>55825</v>
      </c>
      <c r="AE37645" s="10" t="s">
        <v>2754</v>
      </c>
      <c r="AF37645" s="10" t="s">
        <v>572</v>
      </c>
    </row>
    <row r="37646" spans="30:32" x14ac:dyDescent="0.2">
      <c r="AD37646" s="11" t="s">
        <v>55826</v>
      </c>
      <c r="AE37646" s="10" t="s">
        <v>2754</v>
      </c>
      <c r="AF37646" s="10" t="s">
        <v>572</v>
      </c>
    </row>
    <row r="37647" spans="30:32" x14ac:dyDescent="0.2">
      <c r="AD37647" s="11" t="s">
        <v>55827</v>
      </c>
      <c r="AE37647" s="10" t="s">
        <v>2754</v>
      </c>
      <c r="AF37647" s="10" t="s">
        <v>572</v>
      </c>
    </row>
    <row r="37648" spans="30:32" x14ac:dyDescent="0.2">
      <c r="AD37648" s="11" t="s">
        <v>55828</v>
      </c>
      <c r="AE37648" s="10" t="s">
        <v>2754</v>
      </c>
      <c r="AF37648" s="10" t="s">
        <v>572</v>
      </c>
    </row>
    <row r="37649" spans="30:32" x14ac:dyDescent="0.2">
      <c r="AD37649" s="11" t="s">
        <v>55829</v>
      </c>
      <c r="AE37649" s="10" t="s">
        <v>2754</v>
      </c>
      <c r="AF37649" s="10" t="s">
        <v>572</v>
      </c>
    </row>
    <row r="37650" spans="30:32" x14ac:dyDescent="0.2">
      <c r="AD37650" s="11" t="s">
        <v>55830</v>
      </c>
      <c r="AE37650" s="10" t="s">
        <v>2754</v>
      </c>
      <c r="AF37650" s="10" t="s">
        <v>572</v>
      </c>
    </row>
    <row r="37651" spans="30:32" x14ac:dyDescent="0.2">
      <c r="AD37651" s="11" t="s">
        <v>55831</v>
      </c>
      <c r="AE37651" s="10" t="s">
        <v>2754</v>
      </c>
      <c r="AF37651" s="10" t="s">
        <v>572</v>
      </c>
    </row>
    <row r="37652" spans="30:32" x14ac:dyDescent="0.2">
      <c r="AD37652" s="11" t="s">
        <v>55832</v>
      </c>
      <c r="AE37652" s="10" t="s">
        <v>2754</v>
      </c>
      <c r="AF37652" s="10" t="s">
        <v>572</v>
      </c>
    </row>
    <row r="37653" spans="30:32" x14ac:dyDescent="0.2">
      <c r="AD37653" s="11" t="s">
        <v>55833</v>
      </c>
      <c r="AE37653" s="10" t="s">
        <v>2754</v>
      </c>
      <c r="AF37653" s="10" t="s">
        <v>572</v>
      </c>
    </row>
    <row r="37654" spans="30:32" x14ac:dyDescent="0.2">
      <c r="AD37654" s="11" t="s">
        <v>55834</v>
      </c>
      <c r="AE37654" s="10" t="s">
        <v>2754</v>
      </c>
      <c r="AF37654" s="10" t="s">
        <v>572</v>
      </c>
    </row>
    <row r="37655" spans="30:32" x14ac:dyDescent="0.2">
      <c r="AD37655" s="11" t="s">
        <v>55835</v>
      </c>
      <c r="AE37655" s="10" t="s">
        <v>2754</v>
      </c>
      <c r="AF37655" s="10" t="s">
        <v>572</v>
      </c>
    </row>
    <row r="37656" spans="30:32" x14ac:dyDescent="0.2">
      <c r="AD37656" s="11" t="s">
        <v>55836</v>
      </c>
      <c r="AE37656" s="10" t="s">
        <v>2754</v>
      </c>
      <c r="AF37656" s="10" t="s">
        <v>572</v>
      </c>
    </row>
    <row r="37657" spans="30:32" x14ac:dyDescent="0.2">
      <c r="AD37657" s="11" t="s">
        <v>55837</v>
      </c>
      <c r="AE37657" s="10" t="s">
        <v>2754</v>
      </c>
      <c r="AF37657" s="10" t="s">
        <v>572</v>
      </c>
    </row>
    <row r="37658" spans="30:32" x14ac:dyDescent="0.2">
      <c r="AD37658" s="11" t="s">
        <v>55838</v>
      </c>
      <c r="AE37658" s="10" t="s">
        <v>2754</v>
      </c>
      <c r="AF37658" s="10" t="s">
        <v>572</v>
      </c>
    </row>
    <row r="37659" spans="30:32" x14ac:dyDescent="0.2">
      <c r="AD37659" s="11" t="s">
        <v>55839</v>
      </c>
      <c r="AE37659" s="10" t="s">
        <v>2754</v>
      </c>
      <c r="AF37659" s="10" t="s">
        <v>572</v>
      </c>
    </row>
    <row r="37660" spans="30:32" x14ac:dyDescent="0.2">
      <c r="AD37660" s="11" t="s">
        <v>55840</v>
      </c>
      <c r="AE37660" s="10" t="s">
        <v>2754</v>
      </c>
      <c r="AF37660" s="10" t="s">
        <v>572</v>
      </c>
    </row>
    <row r="37661" spans="30:32" x14ac:dyDescent="0.2">
      <c r="AD37661" s="11" t="s">
        <v>55841</v>
      </c>
      <c r="AE37661" s="10" t="s">
        <v>2754</v>
      </c>
      <c r="AF37661" s="10" t="s">
        <v>572</v>
      </c>
    </row>
    <row r="37662" spans="30:32" x14ac:dyDescent="0.2">
      <c r="AD37662" s="11" t="s">
        <v>55842</v>
      </c>
      <c r="AE37662" s="10" t="s">
        <v>2754</v>
      </c>
      <c r="AF37662" s="10" t="s">
        <v>572</v>
      </c>
    </row>
    <row r="37663" spans="30:32" x14ac:dyDescent="0.2">
      <c r="AD37663" s="11" t="s">
        <v>55843</v>
      </c>
      <c r="AE37663" s="10" t="s">
        <v>2754</v>
      </c>
      <c r="AF37663" s="10" t="s">
        <v>572</v>
      </c>
    </row>
    <row r="37664" spans="30:32" x14ac:dyDescent="0.2">
      <c r="AD37664" s="11" t="s">
        <v>55844</v>
      </c>
      <c r="AE37664" s="10" t="s">
        <v>2754</v>
      </c>
      <c r="AF37664" s="10" t="s">
        <v>572</v>
      </c>
    </row>
    <row r="37665" spans="30:32" x14ac:dyDescent="0.2">
      <c r="AD37665" s="11" t="s">
        <v>55845</v>
      </c>
      <c r="AE37665" s="10" t="s">
        <v>2754</v>
      </c>
      <c r="AF37665" s="10" t="s">
        <v>572</v>
      </c>
    </row>
    <row r="37666" spans="30:32" x14ac:dyDescent="0.2">
      <c r="AD37666" s="11" t="s">
        <v>55846</v>
      </c>
      <c r="AE37666" s="10" t="s">
        <v>2754</v>
      </c>
      <c r="AF37666" s="10" t="s">
        <v>572</v>
      </c>
    </row>
    <row r="37667" spans="30:32" x14ac:dyDescent="0.2">
      <c r="AD37667" s="11" t="s">
        <v>55847</v>
      </c>
      <c r="AE37667" s="10" t="s">
        <v>2754</v>
      </c>
      <c r="AF37667" s="10" t="s">
        <v>572</v>
      </c>
    </row>
    <row r="37668" spans="30:32" x14ac:dyDescent="0.2">
      <c r="AD37668" s="11" t="s">
        <v>55848</v>
      </c>
      <c r="AE37668" s="10" t="s">
        <v>2754</v>
      </c>
      <c r="AF37668" s="10" t="s">
        <v>572</v>
      </c>
    </row>
    <row r="37669" spans="30:32" x14ac:dyDescent="0.2">
      <c r="AD37669" s="11" t="s">
        <v>55849</v>
      </c>
      <c r="AE37669" s="10" t="s">
        <v>2754</v>
      </c>
      <c r="AF37669" s="10" t="s">
        <v>572</v>
      </c>
    </row>
    <row r="37670" spans="30:32" x14ac:dyDescent="0.2">
      <c r="AD37670" s="11" t="s">
        <v>55850</v>
      </c>
      <c r="AE37670" s="10" t="s">
        <v>2754</v>
      </c>
      <c r="AF37670" s="10" t="s">
        <v>572</v>
      </c>
    </row>
    <row r="37671" spans="30:32" x14ac:dyDescent="0.2">
      <c r="AD37671" s="11" t="s">
        <v>55851</v>
      </c>
      <c r="AE37671" s="10" t="s">
        <v>2754</v>
      </c>
      <c r="AF37671" s="10" t="s">
        <v>572</v>
      </c>
    </row>
    <row r="37672" spans="30:32" x14ac:dyDescent="0.2">
      <c r="AD37672" s="11" t="s">
        <v>55852</v>
      </c>
      <c r="AE37672" s="10" t="s">
        <v>2754</v>
      </c>
      <c r="AF37672" s="10" t="s">
        <v>572</v>
      </c>
    </row>
    <row r="37673" spans="30:32" x14ac:dyDescent="0.2">
      <c r="AD37673" s="11" t="s">
        <v>55853</v>
      </c>
      <c r="AE37673" s="10" t="s">
        <v>2754</v>
      </c>
      <c r="AF37673" s="10" t="s">
        <v>572</v>
      </c>
    </row>
    <row r="37674" spans="30:32" x14ac:dyDescent="0.2">
      <c r="AD37674" s="11" t="s">
        <v>55854</v>
      </c>
      <c r="AE37674" s="10" t="s">
        <v>2754</v>
      </c>
      <c r="AF37674" s="10" t="s">
        <v>572</v>
      </c>
    </row>
    <row r="37675" spans="30:32" x14ac:dyDescent="0.2">
      <c r="AD37675" s="11" t="s">
        <v>55855</v>
      </c>
      <c r="AE37675" s="10" t="s">
        <v>2754</v>
      </c>
      <c r="AF37675" s="10" t="s">
        <v>572</v>
      </c>
    </row>
    <row r="37676" spans="30:32" x14ac:dyDescent="0.2">
      <c r="AD37676" s="11" t="s">
        <v>55856</v>
      </c>
      <c r="AE37676" s="10" t="s">
        <v>2754</v>
      </c>
      <c r="AF37676" s="10" t="s">
        <v>572</v>
      </c>
    </row>
    <row r="37677" spans="30:32" x14ac:dyDescent="0.2">
      <c r="AD37677" s="11" t="s">
        <v>55857</v>
      </c>
      <c r="AE37677" s="10" t="s">
        <v>2754</v>
      </c>
      <c r="AF37677" s="10" t="s">
        <v>572</v>
      </c>
    </row>
    <row r="37678" spans="30:32" x14ac:dyDescent="0.2">
      <c r="AD37678" s="11" t="s">
        <v>55858</v>
      </c>
      <c r="AE37678" s="10" t="s">
        <v>2754</v>
      </c>
      <c r="AF37678" s="10" t="s">
        <v>572</v>
      </c>
    </row>
    <row r="37679" spans="30:32" x14ac:dyDescent="0.2">
      <c r="AD37679" s="11" t="s">
        <v>55859</v>
      </c>
      <c r="AE37679" s="10" t="s">
        <v>2754</v>
      </c>
      <c r="AF37679" s="10" t="s">
        <v>572</v>
      </c>
    </row>
    <row r="37680" spans="30:32" x14ac:dyDescent="0.2">
      <c r="AD37680" s="11" t="s">
        <v>55860</v>
      </c>
      <c r="AE37680" s="10" t="s">
        <v>2754</v>
      </c>
      <c r="AF37680" s="10" t="s">
        <v>572</v>
      </c>
    </row>
    <row r="37681" spans="30:32" x14ac:dyDescent="0.2">
      <c r="AD37681" s="11" t="s">
        <v>55861</v>
      </c>
      <c r="AE37681" s="10" t="s">
        <v>2754</v>
      </c>
      <c r="AF37681" s="10" t="s">
        <v>572</v>
      </c>
    </row>
    <row r="37682" spans="30:32" x14ac:dyDescent="0.2">
      <c r="AD37682" s="11" t="s">
        <v>55862</v>
      </c>
      <c r="AE37682" s="10" t="s">
        <v>2754</v>
      </c>
      <c r="AF37682" s="10" t="s">
        <v>572</v>
      </c>
    </row>
    <row r="37683" spans="30:32" x14ac:dyDescent="0.2">
      <c r="AD37683" s="11" t="s">
        <v>55863</v>
      </c>
      <c r="AE37683" s="10" t="s">
        <v>2754</v>
      </c>
      <c r="AF37683" s="10" t="s">
        <v>572</v>
      </c>
    </row>
    <row r="37684" spans="30:32" x14ac:dyDescent="0.2">
      <c r="AD37684" s="11" t="s">
        <v>55864</v>
      </c>
      <c r="AE37684" s="10" t="s">
        <v>2754</v>
      </c>
      <c r="AF37684" s="10" t="s">
        <v>572</v>
      </c>
    </row>
    <row r="37685" spans="30:32" x14ac:dyDescent="0.2">
      <c r="AD37685" s="11" t="s">
        <v>55865</v>
      </c>
      <c r="AE37685" s="10" t="s">
        <v>2754</v>
      </c>
      <c r="AF37685" s="10" t="s">
        <v>572</v>
      </c>
    </row>
    <row r="37686" spans="30:32" x14ac:dyDescent="0.2">
      <c r="AD37686" s="11" t="s">
        <v>55866</v>
      </c>
      <c r="AE37686" s="10" t="s">
        <v>2754</v>
      </c>
      <c r="AF37686" s="10" t="s">
        <v>572</v>
      </c>
    </row>
    <row r="37687" spans="30:32" x14ac:dyDescent="0.2">
      <c r="AD37687" s="11" t="s">
        <v>55867</v>
      </c>
      <c r="AE37687" s="10" t="s">
        <v>2754</v>
      </c>
      <c r="AF37687" s="10" t="s">
        <v>572</v>
      </c>
    </row>
    <row r="37688" spans="30:32" x14ac:dyDescent="0.2">
      <c r="AD37688" s="11" t="s">
        <v>55868</v>
      </c>
      <c r="AE37688" s="10" t="s">
        <v>2754</v>
      </c>
      <c r="AF37688" s="10" t="s">
        <v>572</v>
      </c>
    </row>
    <row r="37689" spans="30:32" x14ac:dyDescent="0.2">
      <c r="AD37689" s="11" t="s">
        <v>55869</v>
      </c>
      <c r="AE37689" s="10" t="s">
        <v>2754</v>
      </c>
      <c r="AF37689" s="10" t="s">
        <v>572</v>
      </c>
    </row>
    <row r="37690" spans="30:32" x14ac:dyDescent="0.2">
      <c r="AD37690" s="11" t="s">
        <v>55870</v>
      </c>
      <c r="AE37690" s="10" t="s">
        <v>2754</v>
      </c>
      <c r="AF37690" s="10" t="s">
        <v>572</v>
      </c>
    </row>
    <row r="37691" spans="30:32" x14ac:dyDescent="0.2">
      <c r="AD37691" s="11" t="s">
        <v>55871</v>
      </c>
      <c r="AE37691" s="10" t="s">
        <v>2754</v>
      </c>
      <c r="AF37691" s="10" t="s">
        <v>572</v>
      </c>
    </row>
    <row r="37692" spans="30:32" x14ac:dyDescent="0.2">
      <c r="AD37692" s="11" t="s">
        <v>55872</v>
      </c>
      <c r="AE37692" s="10" t="s">
        <v>2754</v>
      </c>
      <c r="AF37692" s="10" t="s">
        <v>572</v>
      </c>
    </row>
    <row r="37693" spans="30:32" x14ac:dyDescent="0.2">
      <c r="AD37693" s="11" t="s">
        <v>55873</v>
      </c>
      <c r="AE37693" s="10" t="s">
        <v>2754</v>
      </c>
      <c r="AF37693" s="10" t="s">
        <v>572</v>
      </c>
    </row>
    <row r="37694" spans="30:32" x14ac:dyDescent="0.2">
      <c r="AD37694" s="11" t="s">
        <v>55874</v>
      </c>
      <c r="AE37694" s="10" t="s">
        <v>2754</v>
      </c>
      <c r="AF37694" s="10" t="s">
        <v>572</v>
      </c>
    </row>
    <row r="37695" spans="30:32" x14ac:dyDescent="0.2">
      <c r="AD37695" s="11" t="s">
        <v>55875</v>
      </c>
      <c r="AE37695" s="10" t="s">
        <v>2754</v>
      </c>
      <c r="AF37695" s="10" t="s">
        <v>572</v>
      </c>
    </row>
    <row r="37696" spans="30:32" x14ac:dyDescent="0.2">
      <c r="AD37696" s="11" t="s">
        <v>55876</v>
      </c>
      <c r="AE37696" s="10" t="s">
        <v>2754</v>
      </c>
      <c r="AF37696" s="10" t="s">
        <v>572</v>
      </c>
    </row>
    <row r="37697" spans="30:32" x14ac:dyDescent="0.2">
      <c r="AD37697" s="11" t="s">
        <v>55877</v>
      </c>
      <c r="AE37697" s="10" t="s">
        <v>2754</v>
      </c>
      <c r="AF37697" s="10" t="s">
        <v>572</v>
      </c>
    </row>
    <row r="37698" spans="30:32" x14ac:dyDescent="0.2">
      <c r="AD37698" s="11" t="s">
        <v>55878</v>
      </c>
      <c r="AE37698" s="10" t="s">
        <v>2754</v>
      </c>
      <c r="AF37698" s="10" t="s">
        <v>572</v>
      </c>
    </row>
    <row r="37699" spans="30:32" x14ac:dyDescent="0.2">
      <c r="AD37699" s="11" t="s">
        <v>55879</v>
      </c>
      <c r="AE37699" s="10" t="s">
        <v>2754</v>
      </c>
      <c r="AF37699" s="10" t="s">
        <v>572</v>
      </c>
    </row>
    <row r="37700" spans="30:32" x14ac:dyDescent="0.2">
      <c r="AD37700" s="11" t="s">
        <v>55880</v>
      </c>
      <c r="AE37700" s="10" t="s">
        <v>2754</v>
      </c>
      <c r="AF37700" s="10" t="s">
        <v>572</v>
      </c>
    </row>
    <row r="37701" spans="30:32" x14ac:dyDescent="0.2">
      <c r="AD37701" s="11" t="s">
        <v>55881</v>
      </c>
      <c r="AE37701" s="10" t="s">
        <v>2754</v>
      </c>
      <c r="AF37701" s="10" t="s">
        <v>572</v>
      </c>
    </row>
    <row r="37702" spans="30:32" x14ac:dyDescent="0.2">
      <c r="AD37702" s="11" t="s">
        <v>55882</v>
      </c>
      <c r="AE37702" s="10" t="s">
        <v>2754</v>
      </c>
      <c r="AF37702" s="10" t="s">
        <v>572</v>
      </c>
    </row>
    <row r="37703" spans="30:32" x14ac:dyDescent="0.2">
      <c r="AD37703" s="11" t="s">
        <v>55883</v>
      </c>
      <c r="AE37703" s="10" t="s">
        <v>2754</v>
      </c>
      <c r="AF37703" s="10" t="s">
        <v>572</v>
      </c>
    </row>
    <row r="37704" spans="30:32" x14ac:dyDescent="0.2">
      <c r="AD37704" s="11" t="s">
        <v>55884</v>
      </c>
      <c r="AE37704" s="10" t="s">
        <v>2754</v>
      </c>
      <c r="AF37704" s="10" t="s">
        <v>572</v>
      </c>
    </row>
    <row r="37705" spans="30:32" x14ac:dyDescent="0.2">
      <c r="AD37705" s="11" t="s">
        <v>55885</v>
      </c>
      <c r="AE37705" s="10" t="s">
        <v>2754</v>
      </c>
      <c r="AF37705" s="10" t="s">
        <v>572</v>
      </c>
    </row>
    <row r="37706" spans="30:32" x14ac:dyDescent="0.2">
      <c r="AD37706" s="11" t="s">
        <v>55886</v>
      </c>
      <c r="AE37706" s="10" t="s">
        <v>2754</v>
      </c>
      <c r="AF37706" s="10" t="s">
        <v>572</v>
      </c>
    </row>
    <row r="37707" spans="30:32" x14ac:dyDescent="0.2">
      <c r="AD37707" s="11" t="s">
        <v>55887</v>
      </c>
      <c r="AE37707" s="10" t="s">
        <v>2754</v>
      </c>
      <c r="AF37707" s="10" t="s">
        <v>572</v>
      </c>
    </row>
    <row r="37708" spans="30:32" x14ac:dyDescent="0.2">
      <c r="AD37708" s="11" t="s">
        <v>55888</v>
      </c>
      <c r="AE37708" s="10" t="s">
        <v>55889</v>
      </c>
      <c r="AF37708" s="10" t="s">
        <v>572</v>
      </c>
    </row>
    <row r="37709" spans="30:32" x14ac:dyDescent="0.2">
      <c r="AD37709" s="11" t="s">
        <v>55890</v>
      </c>
      <c r="AE37709" s="10" t="s">
        <v>55891</v>
      </c>
      <c r="AF37709" s="10" t="s">
        <v>572</v>
      </c>
    </row>
    <row r="37710" spans="30:32" x14ac:dyDescent="0.2">
      <c r="AD37710" s="11" t="s">
        <v>55892</v>
      </c>
      <c r="AE37710" s="10" t="s">
        <v>2754</v>
      </c>
      <c r="AF37710" s="10" t="s">
        <v>572</v>
      </c>
    </row>
    <row r="37711" spans="30:32" x14ac:dyDescent="0.2">
      <c r="AD37711" s="11" t="s">
        <v>55893</v>
      </c>
      <c r="AE37711" s="10" t="s">
        <v>55891</v>
      </c>
      <c r="AF37711" s="10" t="s">
        <v>572</v>
      </c>
    </row>
    <row r="37712" spans="30:32" x14ac:dyDescent="0.2">
      <c r="AD37712" s="11" t="s">
        <v>55894</v>
      </c>
      <c r="AE37712" s="10" t="s">
        <v>2754</v>
      </c>
      <c r="AF37712" s="10" t="s">
        <v>572</v>
      </c>
    </row>
    <row r="37713" spans="30:32" x14ac:dyDescent="0.2">
      <c r="AD37713" s="11" t="s">
        <v>55895</v>
      </c>
      <c r="AE37713" s="10" t="s">
        <v>55891</v>
      </c>
      <c r="AF37713" s="10" t="s">
        <v>572</v>
      </c>
    </row>
    <row r="37714" spans="30:32" x14ac:dyDescent="0.2">
      <c r="AD37714" s="11" t="s">
        <v>55896</v>
      </c>
      <c r="AE37714" s="10" t="s">
        <v>2754</v>
      </c>
      <c r="AF37714" s="10" t="s">
        <v>572</v>
      </c>
    </row>
    <row r="37715" spans="30:32" x14ac:dyDescent="0.2">
      <c r="AD37715" s="11" t="s">
        <v>55897</v>
      </c>
      <c r="AE37715" s="10" t="s">
        <v>2754</v>
      </c>
      <c r="AF37715" s="10" t="s">
        <v>572</v>
      </c>
    </row>
    <row r="37716" spans="30:32" x14ac:dyDescent="0.2">
      <c r="AD37716" s="11" t="s">
        <v>55898</v>
      </c>
      <c r="AE37716" s="10" t="s">
        <v>55891</v>
      </c>
      <c r="AF37716" s="10" t="s">
        <v>572</v>
      </c>
    </row>
    <row r="37717" spans="30:32" x14ac:dyDescent="0.2">
      <c r="AD37717" s="11" t="s">
        <v>55899</v>
      </c>
      <c r="AE37717" s="10" t="s">
        <v>2754</v>
      </c>
      <c r="AF37717" s="10" t="s">
        <v>572</v>
      </c>
    </row>
    <row r="37718" spans="30:32" x14ac:dyDescent="0.2">
      <c r="AD37718" s="11" t="s">
        <v>55900</v>
      </c>
      <c r="AE37718" s="10" t="s">
        <v>2754</v>
      </c>
      <c r="AF37718" s="10" t="s">
        <v>572</v>
      </c>
    </row>
    <row r="37719" spans="30:32" x14ac:dyDescent="0.2">
      <c r="AD37719" s="11" t="s">
        <v>55901</v>
      </c>
      <c r="AE37719" s="10" t="s">
        <v>2754</v>
      </c>
      <c r="AF37719" s="10" t="s">
        <v>572</v>
      </c>
    </row>
    <row r="37720" spans="30:32" x14ac:dyDescent="0.2">
      <c r="AD37720" s="11" t="s">
        <v>55902</v>
      </c>
      <c r="AE37720" s="10" t="s">
        <v>2754</v>
      </c>
      <c r="AF37720" s="10" t="s">
        <v>572</v>
      </c>
    </row>
    <row r="37721" spans="30:32" x14ac:dyDescent="0.2">
      <c r="AD37721" s="11" t="s">
        <v>55903</v>
      </c>
      <c r="AE37721" s="10" t="s">
        <v>55891</v>
      </c>
      <c r="AF37721" s="10" t="s">
        <v>572</v>
      </c>
    </row>
    <row r="37722" spans="30:32" x14ac:dyDescent="0.2">
      <c r="AD37722" s="11" t="s">
        <v>55904</v>
      </c>
      <c r="AE37722" s="10" t="s">
        <v>2754</v>
      </c>
      <c r="AF37722" s="10" t="s">
        <v>572</v>
      </c>
    </row>
    <row r="37723" spans="30:32" x14ac:dyDescent="0.2">
      <c r="AD37723" s="11" t="s">
        <v>55905</v>
      </c>
      <c r="AE37723" s="10" t="s">
        <v>2754</v>
      </c>
      <c r="AF37723" s="10" t="s">
        <v>572</v>
      </c>
    </row>
    <row r="37724" spans="30:32" x14ac:dyDescent="0.2">
      <c r="AD37724" s="11" t="s">
        <v>55906</v>
      </c>
      <c r="AE37724" s="10" t="s">
        <v>2754</v>
      </c>
      <c r="AF37724" s="10" t="s">
        <v>572</v>
      </c>
    </row>
    <row r="37725" spans="30:32" x14ac:dyDescent="0.2">
      <c r="AD37725" s="11" t="s">
        <v>55907</v>
      </c>
      <c r="AE37725" s="10" t="s">
        <v>2754</v>
      </c>
      <c r="AF37725" s="10" t="s">
        <v>572</v>
      </c>
    </row>
    <row r="37726" spans="30:32" x14ac:dyDescent="0.2">
      <c r="AD37726" s="11" t="s">
        <v>55908</v>
      </c>
      <c r="AE37726" s="10" t="s">
        <v>2754</v>
      </c>
      <c r="AF37726" s="10" t="s">
        <v>572</v>
      </c>
    </row>
    <row r="37727" spans="30:32" x14ac:dyDescent="0.2">
      <c r="AD37727" s="11" t="s">
        <v>55909</v>
      </c>
      <c r="AE37727" s="10" t="s">
        <v>2754</v>
      </c>
      <c r="AF37727" s="10" t="s">
        <v>572</v>
      </c>
    </row>
    <row r="37728" spans="30:32" x14ac:dyDescent="0.2">
      <c r="AD37728" s="11" t="s">
        <v>55910</v>
      </c>
      <c r="AE37728" s="10" t="s">
        <v>2754</v>
      </c>
      <c r="AF37728" s="10" t="s">
        <v>572</v>
      </c>
    </row>
    <row r="37729" spans="30:32" x14ac:dyDescent="0.2">
      <c r="AD37729" s="11" t="s">
        <v>55911</v>
      </c>
      <c r="AE37729" s="10" t="s">
        <v>2754</v>
      </c>
      <c r="AF37729" s="10" t="s">
        <v>572</v>
      </c>
    </row>
    <row r="37730" spans="30:32" x14ac:dyDescent="0.2">
      <c r="AD37730" s="11" t="s">
        <v>55912</v>
      </c>
      <c r="AE37730" s="10" t="s">
        <v>2754</v>
      </c>
      <c r="AF37730" s="10" t="s">
        <v>572</v>
      </c>
    </row>
    <row r="37731" spans="30:32" x14ac:dyDescent="0.2">
      <c r="AD37731" s="11" t="s">
        <v>55913</v>
      </c>
      <c r="AE37731" s="10" t="s">
        <v>2754</v>
      </c>
      <c r="AF37731" s="10" t="s">
        <v>572</v>
      </c>
    </row>
    <row r="37732" spans="30:32" x14ac:dyDescent="0.2">
      <c r="AD37732" s="11" t="s">
        <v>55914</v>
      </c>
      <c r="AE37732" s="10" t="s">
        <v>2754</v>
      </c>
      <c r="AF37732" s="10" t="s">
        <v>572</v>
      </c>
    </row>
    <row r="37733" spans="30:32" x14ac:dyDescent="0.2">
      <c r="AD37733" s="11" t="s">
        <v>55915</v>
      </c>
      <c r="AE37733" s="10" t="s">
        <v>2754</v>
      </c>
      <c r="AF37733" s="10" t="s">
        <v>572</v>
      </c>
    </row>
    <row r="37734" spans="30:32" x14ac:dyDescent="0.2">
      <c r="AD37734" s="11" t="s">
        <v>55916</v>
      </c>
      <c r="AE37734" s="10" t="s">
        <v>2754</v>
      </c>
      <c r="AF37734" s="10" t="s">
        <v>572</v>
      </c>
    </row>
    <row r="37735" spans="30:32" x14ac:dyDescent="0.2">
      <c r="AD37735" s="11" t="s">
        <v>55917</v>
      </c>
      <c r="AE37735" s="10" t="s">
        <v>2754</v>
      </c>
      <c r="AF37735" s="10" t="s">
        <v>572</v>
      </c>
    </row>
    <row r="37736" spans="30:32" x14ac:dyDescent="0.2">
      <c r="AD37736" s="11" t="s">
        <v>55918</v>
      </c>
      <c r="AE37736" s="10" t="s">
        <v>2754</v>
      </c>
      <c r="AF37736" s="10" t="s">
        <v>572</v>
      </c>
    </row>
    <row r="37737" spans="30:32" x14ac:dyDescent="0.2">
      <c r="AD37737" s="11" t="s">
        <v>55919</v>
      </c>
      <c r="AE37737" s="10" t="s">
        <v>2754</v>
      </c>
      <c r="AF37737" s="10" t="s">
        <v>572</v>
      </c>
    </row>
    <row r="37738" spans="30:32" x14ac:dyDescent="0.2">
      <c r="AD37738" s="11" t="s">
        <v>55920</v>
      </c>
      <c r="AE37738" s="10" t="s">
        <v>2754</v>
      </c>
      <c r="AF37738" s="10" t="s">
        <v>572</v>
      </c>
    </row>
    <row r="37739" spans="30:32" x14ac:dyDescent="0.2">
      <c r="AD37739" s="11" t="s">
        <v>55921</v>
      </c>
      <c r="AE37739" s="10" t="s">
        <v>2754</v>
      </c>
      <c r="AF37739" s="10" t="s">
        <v>572</v>
      </c>
    </row>
    <row r="37740" spans="30:32" x14ac:dyDescent="0.2">
      <c r="AD37740" s="11" t="s">
        <v>55922</v>
      </c>
      <c r="AE37740" s="10" t="s">
        <v>2754</v>
      </c>
      <c r="AF37740" s="10" t="s">
        <v>572</v>
      </c>
    </row>
    <row r="37741" spans="30:32" x14ac:dyDescent="0.2">
      <c r="AD37741" s="11" t="s">
        <v>55923</v>
      </c>
      <c r="AE37741" s="10" t="s">
        <v>2754</v>
      </c>
      <c r="AF37741" s="10" t="s">
        <v>572</v>
      </c>
    </row>
    <row r="37742" spans="30:32" x14ac:dyDescent="0.2">
      <c r="AD37742" s="11" t="s">
        <v>55924</v>
      </c>
      <c r="AE37742" s="10" t="s">
        <v>2754</v>
      </c>
      <c r="AF37742" s="10" t="s">
        <v>572</v>
      </c>
    </row>
    <row r="37743" spans="30:32" x14ac:dyDescent="0.2">
      <c r="AD37743" s="11" t="s">
        <v>55925</v>
      </c>
      <c r="AE37743" s="10" t="s">
        <v>2754</v>
      </c>
      <c r="AF37743" s="10" t="s">
        <v>572</v>
      </c>
    </row>
    <row r="37744" spans="30:32" x14ac:dyDescent="0.2">
      <c r="AD37744" s="11" t="s">
        <v>55926</v>
      </c>
      <c r="AE37744" s="10" t="s">
        <v>2754</v>
      </c>
      <c r="AF37744" s="10" t="s">
        <v>572</v>
      </c>
    </row>
    <row r="37745" spans="30:32" x14ac:dyDescent="0.2">
      <c r="AD37745" s="11" t="s">
        <v>55927</v>
      </c>
      <c r="AE37745" s="10" t="s">
        <v>2754</v>
      </c>
      <c r="AF37745" s="10" t="s">
        <v>572</v>
      </c>
    </row>
    <row r="37746" spans="30:32" x14ac:dyDescent="0.2">
      <c r="AD37746" s="11" t="s">
        <v>55928</v>
      </c>
      <c r="AE37746" s="10" t="s">
        <v>2754</v>
      </c>
      <c r="AF37746" s="10" t="s">
        <v>572</v>
      </c>
    </row>
    <row r="37747" spans="30:32" x14ac:dyDescent="0.2">
      <c r="AD37747" s="11" t="s">
        <v>55929</v>
      </c>
      <c r="AE37747" s="10" t="s">
        <v>2754</v>
      </c>
      <c r="AF37747" s="10" t="s">
        <v>572</v>
      </c>
    </row>
    <row r="37748" spans="30:32" x14ac:dyDescent="0.2">
      <c r="AD37748" s="11" t="s">
        <v>55930</v>
      </c>
      <c r="AE37748" s="10" t="s">
        <v>2754</v>
      </c>
      <c r="AF37748" s="10" t="s">
        <v>572</v>
      </c>
    </row>
    <row r="37749" spans="30:32" x14ac:dyDescent="0.2">
      <c r="AD37749" s="11" t="s">
        <v>55931</v>
      </c>
      <c r="AE37749" s="10" t="s">
        <v>2754</v>
      </c>
      <c r="AF37749" s="10" t="s">
        <v>572</v>
      </c>
    </row>
    <row r="37750" spans="30:32" x14ac:dyDescent="0.2">
      <c r="AD37750" s="11" t="s">
        <v>55932</v>
      </c>
      <c r="AE37750" s="10" t="s">
        <v>2754</v>
      </c>
      <c r="AF37750" s="10" t="s">
        <v>572</v>
      </c>
    </row>
    <row r="37751" spans="30:32" x14ac:dyDescent="0.2">
      <c r="AD37751" s="11" t="s">
        <v>55933</v>
      </c>
      <c r="AE37751" s="10" t="s">
        <v>2754</v>
      </c>
      <c r="AF37751" s="10" t="s">
        <v>572</v>
      </c>
    </row>
    <row r="37752" spans="30:32" x14ac:dyDescent="0.2">
      <c r="AD37752" s="11" t="s">
        <v>55934</v>
      </c>
      <c r="AE37752" s="10" t="s">
        <v>2754</v>
      </c>
      <c r="AF37752" s="10" t="s">
        <v>572</v>
      </c>
    </row>
    <row r="37753" spans="30:32" x14ac:dyDescent="0.2">
      <c r="AD37753" s="11" t="s">
        <v>55935</v>
      </c>
      <c r="AE37753" s="10" t="s">
        <v>2754</v>
      </c>
      <c r="AF37753" s="10" t="s">
        <v>572</v>
      </c>
    </row>
    <row r="37754" spans="30:32" x14ac:dyDescent="0.2">
      <c r="AD37754" s="11" t="s">
        <v>55936</v>
      </c>
      <c r="AE37754" s="10" t="s">
        <v>2754</v>
      </c>
      <c r="AF37754" s="10" t="s">
        <v>572</v>
      </c>
    </row>
    <row r="37755" spans="30:32" x14ac:dyDescent="0.2">
      <c r="AD37755" s="11" t="s">
        <v>55937</v>
      </c>
      <c r="AE37755" s="10" t="s">
        <v>2754</v>
      </c>
      <c r="AF37755" s="10" t="s">
        <v>572</v>
      </c>
    </row>
    <row r="37756" spans="30:32" x14ac:dyDescent="0.2">
      <c r="AD37756" s="11" t="s">
        <v>55938</v>
      </c>
      <c r="AE37756" s="10" t="s">
        <v>2754</v>
      </c>
      <c r="AF37756" s="10" t="s">
        <v>572</v>
      </c>
    </row>
    <row r="37757" spans="30:32" x14ac:dyDescent="0.2">
      <c r="AD37757" s="11" t="s">
        <v>55939</v>
      </c>
      <c r="AE37757" s="10" t="s">
        <v>2754</v>
      </c>
      <c r="AF37757" s="10" t="s">
        <v>572</v>
      </c>
    </row>
    <row r="37758" spans="30:32" x14ac:dyDescent="0.2">
      <c r="AD37758" s="11" t="s">
        <v>55940</v>
      </c>
      <c r="AE37758" s="10" t="s">
        <v>2754</v>
      </c>
      <c r="AF37758" s="10" t="s">
        <v>572</v>
      </c>
    </row>
    <row r="37759" spans="30:32" x14ac:dyDescent="0.2">
      <c r="AD37759" s="11" t="s">
        <v>55941</v>
      </c>
      <c r="AE37759" s="10" t="s">
        <v>2754</v>
      </c>
      <c r="AF37759" s="10" t="s">
        <v>572</v>
      </c>
    </row>
    <row r="37760" spans="30:32" x14ac:dyDescent="0.2">
      <c r="AD37760" s="11" t="s">
        <v>55942</v>
      </c>
      <c r="AE37760" s="10" t="s">
        <v>2754</v>
      </c>
      <c r="AF37760" s="10" t="s">
        <v>572</v>
      </c>
    </row>
    <row r="37761" spans="30:32" x14ac:dyDescent="0.2">
      <c r="AD37761" s="11" t="s">
        <v>55943</v>
      </c>
      <c r="AE37761" s="10" t="s">
        <v>2754</v>
      </c>
      <c r="AF37761" s="10" t="s">
        <v>572</v>
      </c>
    </row>
    <row r="37762" spans="30:32" x14ac:dyDescent="0.2">
      <c r="AD37762" s="11" t="s">
        <v>55944</v>
      </c>
      <c r="AE37762" s="10" t="s">
        <v>2754</v>
      </c>
      <c r="AF37762" s="10" t="s">
        <v>572</v>
      </c>
    </row>
    <row r="37763" spans="30:32" x14ac:dyDescent="0.2">
      <c r="AD37763" s="11" t="s">
        <v>55945</v>
      </c>
      <c r="AE37763" s="10" t="s">
        <v>2754</v>
      </c>
      <c r="AF37763" s="10" t="s">
        <v>572</v>
      </c>
    </row>
    <row r="37764" spans="30:32" x14ac:dyDescent="0.2">
      <c r="AD37764" s="11" t="s">
        <v>55946</v>
      </c>
      <c r="AE37764" s="10" t="s">
        <v>2754</v>
      </c>
      <c r="AF37764" s="10" t="s">
        <v>572</v>
      </c>
    </row>
    <row r="37765" spans="30:32" x14ac:dyDescent="0.2">
      <c r="AD37765" s="11" t="s">
        <v>55947</v>
      </c>
      <c r="AE37765" s="10" t="s">
        <v>2754</v>
      </c>
      <c r="AF37765" s="10" t="s">
        <v>572</v>
      </c>
    </row>
    <row r="37766" spans="30:32" x14ac:dyDescent="0.2">
      <c r="AD37766" s="11" t="s">
        <v>55948</v>
      </c>
      <c r="AE37766" s="10" t="s">
        <v>2754</v>
      </c>
      <c r="AF37766" s="10" t="s">
        <v>572</v>
      </c>
    </row>
    <row r="37767" spans="30:32" x14ac:dyDescent="0.2">
      <c r="AD37767" s="11" t="s">
        <v>55949</v>
      </c>
      <c r="AE37767" s="10" t="s">
        <v>2754</v>
      </c>
      <c r="AF37767" s="10" t="s">
        <v>572</v>
      </c>
    </row>
    <row r="37768" spans="30:32" x14ac:dyDescent="0.2">
      <c r="AD37768" s="11" t="s">
        <v>55950</v>
      </c>
      <c r="AE37768" s="10" t="s">
        <v>2754</v>
      </c>
      <c r="AF37768" s="10" t="s">
        <v>572</v>
      </c>
    </row>
    <row r="37769" spans="30:32" x14ac:dyDescent="0.2">
      <c r="AD37769" s="11" t="s">
        <v>55951</v>
      </c>
      <c r="AE37769" s="10" t="s">
        <v>2754</v>
      </c>
      <c r="AF37769" s="10" t="s">
        <v>572</v>
      </c>
    </row>
    <row r="37770" spans="30:32" x14ac:dyDescent="0.2">
      <c r="AD37770" s="11" t="s">
        <v>55952</v>
      </c>
      <c r="AE37770" s="10" t="s">
        <v>2754</v>
      </c>
      <c r="AF37770" s="10" t="s">
        <v>572</v>
      </c>
    </row>
    <row r="37771" spans="30:32" x14ac:dyDescent="0.2">
      <c r="AD37771" s="11" t="s">
        <v>55953</v>
      </c>
      <c r="AE37771" s="10" t="s">
        <v>2754</v>
      </c>
      <c r="AF37771" s="10" t="s">
        <v>572</v>
      </c>
    </row>
    <row r="37772" spans="30:32" x14ac:dyDescent="0.2">
      <c r="AD37772" s="11" t="s">
        <v>55954</v>
      </c>
      <c r="AE37772" s="10" t="s">
        <v>2754</v>
      </c>
      <c r="AF37772" s="10" t="s">
        <v>572</v>
      </c>
    </row>
    <row r="37773" spans="30:32" x14ac:dyDescent="0.2">
      <c r="AD37773" s="11" t="s">
        <v>55955</v>
      </c>
      <c r="AE37773" s="10" t="s">
        <v>2754</v>
      </c>
      <c r="AF37773" s="10" t="s">
        <v>572</v>
      </c>
    </row>
    <row r="37774" spans="30:32" x14ac:dyDescent="0.2">
      <c r="AD37774" s="11" t="s">
        <v>55956</v>
      </c>
      <c r="AE37774" s="10" t="s">
        <v>2754</v>
      </c>
      <c r="AF37774" s="10" t="s">
        <v>572</v>
      </c>
    </row>
    <row r="37775" spans="30:32" x14ac:dyDescent="0.2">
      <c r="AD37775" s="11" t="s">
        <v>55957</v>
      </c>
      <c r="AE37775" s="10" t="s">
        <v>2754</v>
      </c>
      <c r="AF37775" s="10" t="s">
        <v>572</v>
      </c>
    </row>
    <row r="37776" spans="30:32" x14ac:dyDescent="0.2">
      <c r="AD37776" s="11" t="s">
        <v>55958</v>
      </c>
      <c r="AE37776" s="10" t="s">
        <v>2754</v>
      </c>
      <c r="AF37776" s="10" t="s">
        <v>572</v>
      </c>
    </row>
    <row r="37777" spans="30:32" x14ac:dyDescent="0.2">
      <c r="AD37777" s="11" t="s">
        <v>55959</v>
      </c>
      <c r="AE37777" s="10" t="s">
        <v>2754</v>
      </c>
      <c r="AF37777" s="10" t="s">
        <v>572</v>
      </c>
    </row>
    <row r="37778" spans="30:32" x14ac:dyDescent="0.2">
      <c r="AD37778" s="11" t="s">
        <v>55960</v>
      </c>
      <c r="AE37778" s="10" t="s">
        <v>2754</v>
      </c>
      <c r="AF37778" s="10" t="s">
        <v>572</v>
      </c>
    </row>
    <row r="37779" spans="30:32" x14ac:dyDescent="0.2">
      <c r="AD37779" s="11" t="s">
        <v>55961</v>
      </c>
      <c r="AE37779" s="10" t="s">
        <v>2754</v>
      </c>
      <c r="AF37779" s="10" t="s">
        <v>572</v>
      </c>
    </row>
    <row r="37780" spans="30:32" x14ac:dyDescent="0.2">
      <c r="AD37780" s="11" t="s">
        <v>55962</v>
      </c>
      <c r="AE37780" s="10" t="s">
        <v>2754</v>
      </c>
      <c r="AF37780" s="10" t="s">
        <v>572</v>
      </c>
    </row>
    <row r="37781" spans="30:32" x14ac:dyDescent="0.2">
      <c r="AD37781" s="11" t="s">
        <v>55963</v>
      </c>
      <c r="AE37781" s="10" t="s">
        <v>2754</v>
      </c>
      <c r="AF37781" s="10" t="s">
        <v>572</v>
      </c>
    </row>
    <row r="37782" spans="30:32" x14ac:dyDescent="0.2">
      <c r="AD37782" s="11" t="s">
        <v>55964</v>
      </c>
      <c r="AE37782" s="10" t="s">
        <v>2754</v>
      </c>
      <c r="AF37782" s="10" t="s">
        <v>572</v>
      </c>
    </row>
    <row r="37783" spans="30:32" x14ac:dyDescent="0.2">
      <c r="AD37783" s="11" t="s">
        <v>55965</v>
      </c>
      <c r="AE37783" s="10" t="s">
        <v>2754</v>
      </c>
      <c r="AF37783" s="10" t="s">
        <v>572</v>
      </c>
    </row>
    <row r="37784" spans="30:32" x14ac:dyDescent="0.2">
      <c r="AD37784" s="11" t="s">
        <v>55966</v>
      </c>
      <c r="AE37784" s="10" t="s">
        <v>2754</v>
      </c>
      <c r="AF37784" s="10" t="s">
        <v>572</v>
      </c>
    </row>
    <row r="37785" spans="30:32" x14ac:dyDescent="0.2">
      <c r="AD37785" s="11" t="s">
        <v>55967</v>
      </c>
      <c r="AE37785" s="10" t="s">
        <v>2754</v>
      </c>
      <c r="AF37785" s="10" t="s">
        <v>572</v>
      </c>
    </row>
    <row r="37786" spans="30:32" x14ac:dyDescent="0.2">
      <c r="AD37786" s="11" t="s">
        <v>55968</v>
      </c>
      <c r="AE37786" s="10" t="s">
        <v>2754</v>
      </c>
      <c r="AF37786" s="10" t="s">
        <v>572</v>
      </c>
    </row>
    <row r="37787" spans="30:32" x14ac:dyDescent="0.2">
      <c r="AD37787" s="11" t="s">
        <v>55969</v>
      </c>
      <c r="AE37787" s="10" t="s">
        <v>2754</v>
      </c>
      <c r="AF37787" s="10" t="s">
        <v>572</v>
      </c>
    </row>
    <row r="37788" spans="30:32" x14ac:dyDescent="0.2">
      <c r="AD37788" s="11" t="s">
        <v>55970</v>
      </c>
      <c r="AE37788" s="10" t="s">
        <v>2754</v>
      </c>
      <c r="AF37788" s="10" t="s">
        <v>572</v>
      </c>
    </row>
    <row r="37789" spans="30:32" x14ac:dyDescent="0.2">
      <c r="AD37789" s="11" t="s">
        <v>55971</v>
      </c>
      <c r="AE37789" s="10" t="s">
        <v>2754</v>
      </c>
      <c r="AF37789" s="10" t="s">
        <v>572</v>
      </c>
    </row>
    <row r="37790" spans="30:32" x14ac:dyDescent="0.2">
      <c r="AD37790" s="11" t="s">
        <v>55972</v>
      </c>
      <c r="AE37790" s="10" t="s">
        <v>2754</v>
      </c>
      <c r="AF37790" s="10" t="s">
        <v>572</v>
      </c>
    </row>
    <row r="37791" spans="30:32" x14ac:dyDescent="0.2">
      <c r="AD37791" s="11" t="s">
        <v>55973</v>
      </c>
      <c r="AE37791" s="10" t="s">
        <v>2754</v>
      </c>
      <c r="AF37791" s="10" t="s">
        <v>572</v>
      </c>
    </row>
    <row r="37792" spans="30:32" x14ac:dyDescent="0.2">
      <c r="AD37792" s="11" t="s">
        <v>55974</v>
      </c>
      <c r="AE37792" s="10" t="s">
        <v>2754</v>
      </c>
      <c r="AF37792" s="10" t="s">
        <v>572</v>
      </c>
    </row>
    <row r="37793" spans="30:32" x14ac:dyDescent="0.2">
      <c r="AD37793" s="11" t="s">
        <v>55975</v>
      </c>
      <c r="AE37793" s="10" t="s">
        <v>2754</v>
      </c>
      <c r="AF37793" s="10" t="s">
        <v>572</v>
      </c>
    </row>
    <row r="37794" spans="30:32" x14ac:dyDescent="0.2">
      <c r="AD37794" s="11" t="s">
        <v>55976</v>
      </c>
      <c r="AE37794" s="10" t="s">
        <v>2754</v>
      </c>
      <c r="AF37794" s="10" t="s">
        <v>572</v>
      </c>
    </row>
    <row r="37795" spans="30:32" x14ac:dyDescent="0.2">
      <c r="AD37795" s="11" t="s">
        <v>55977</v>
      </c>
      <c r="AE37795" s="10" t="s">
        <v>2754</v>
      </c>
      <c r="AF37795" s="10" t="s">
        <v>572</v>
      </c>
    </row>
    <row r="37796" spans="30:32" x14ac:dyDescent="0.2">
      <c r="AD37796" s="11" t="s">
        <v>55978</v>
      </c>
      <c r="AE37796" s="10" t="s">
        <v>2754</v>
      </c>
      <c r="AF37796" s="10" t="s">
        <v>572</v>
      </c>
    </row>
    <row r="37797" spans="30:32" x14ac:dyDescent="0.2">
      <c r="AD37797" s="11" t="s">
        <v>55979</v>
      </c>
      <c r="AE37797" s="10" t="s">
        <v>2754</v>
      </c>
      <c r="AF37797" s="10" t="s">
        <v>572</v>
      </c>
    </row>
    <row r="37798" spans="30:32" x14ac:dyDescent="0.2">
      <c r="AD37798" s="11" t="s">
        <v>55980</v>
      </c>
      <c r="AE37798" s="10" t="s">
        <v>2754</v>
      </c>
      <c r="AF37798" s="10" t="s">
        <v>572</v>
      </c>
    </row>
    <row r="37799" spans="30:32" x14ac:dyDescent="0.2">
      <c r="AD37799" s="11" t="s">
        <v>55981</v>
      </c>
      <c r="AE37799" s="10" t="s">
        <v>2754</v>
      </c>
      <c r="AF37799" s="10" t="s">
        <v>572</v>
      </c>
    </row>
    <row r="37800" spans="30:32" x14ac:dyDescent="0.2">
      <c r="AD37800" s="11" t="s">
        <v>55982</v>
      </c>
      <c r="AE37800" s="10" t="s">
        <v>2754</v>
      </c>
      <c r="AF37800" s="10" t="s">
        <v>572</v>
      </c>
    </row>
    <row r="37801" spans="30:32" x14ac:dyDescent="0.2">
      <c r="AD37801" s="11" t="s">
        <v>55983</v>
      </c>
      <c r="AE37801" s="10" t="s">
        <v>2754</v>
      </c>
      <c r="AF37801" s="10" t="s">
        <v>572</v>
      </c>
    </row>
    <row r="37802" spans="30:32" x14ac:dyDescent="0.2">
      <c r="AD37802" s="11" t="s">
        <v>55984</v>
      </c>
      <c r="AE37802" s="10" t="s">
        <v>2754</v>
      </c>
      <c r="AF37802" s="10" t="s">
        <v>572</v>
      </c>
    </row>
    <row r="37803" spans="30:32" x14ac:dyDescent="0.2">
      <c r="AD37803" s="11" t="s">
        <v>55985</v>
      </c>
      <c r="AE37803" s="10" t="s">
        <v>2754</v>
      </c>
      <c r="AF37803" s="10" t="s">
        <v>572</v>
      </c>
    </row>
    <row r="37804" spans="30:32" x14ac:dyDescent="0.2">
      <c r="AD37804" s="11" t="s">
        <v>55986</v>
      </c>
      <c r="AE37804" s="10" t="s">
        <v>2754</v>
      </c>
      <c r="AF37804" s="10" t="s">
        <v>572</v>
      </c>
    </row>
    <row r="37805" spans="30:32" x14ac:dyDescent="0.2">
      <c r="AD37805" s="11" t="s">
        <v>55987</v>
      </c>
      <c r="AE37805" s="10" t="s">
        <v>2754</v>
      </c>
      <c r="AF37805" s="10" t="s">
        <v>572</v>
      </c>
    </row>
    <row r="37806" spans="30:32" x14ac:dyDescent="0.2">
      <c r="AD37806" s="11" t="s">
        <v>55988</v>
      </c>
      <c r="AE37806" s="10" t="s">
        <v>2754</v>
      </c>
      <c r="AF37806" s="10" t="s">
        <v>572</v>
      </c>
    </row>
    <row r="37807" spans="30:32" x14ac:dyDescent="0.2">
      <c r="AD37807" s="11" t="s">
        <v>55989</v>
      </c>
      <c r="AE37807" s="10" t="s">
        <v>2754</v>
      </c>
      <c r="AF37807" s="10" t="s">
        <v>572</v>
      </c>
    </row>
    <row r="37808" spans="30:32" x14ac:dyDescent="0.2">
      <c r="AD37808" s="11" t="s">
        <v>55990</v>
      </c>
      <c r="AE37808" s="10" t="s">
        <v>2754</v>
      </c>
      <c r="AF37808" s="10" t="s">
        <v>572</v>
      </c>
    </row>
    <row r="37809" spans="30:32" x14ac:dyDescent="0.2">
      <c r="AD37809" s="11" t="s">
        <v>55991</v>
      </c>
      <c r="AE37809" s="10" t="s">
        <v>2754</v>
      </c>
      <c r="AF37809" s="10" t="s">
        <v>572</v>
      </c>
    </row>
    <row r="37810" spans="30:32" x14ac:dyDescent="0.2">
      <c r="AD37810" s="11" t="s">
        <v>55992</v>
      </c>
      <c r="AE37810" s="10" t="s">
        <v>2754</v>
      </c>
      <c r="AF37810" s="10" t="s">
        <v>572</v>
      </c>
    </row>
    <row r="37811" spans="30:32" x14ac:dyDescent="0.2">
      <c r="AD37811" s="11" t="s">
        <v>55993</v>
      </c>
      <c r="AE37811" s="10" t="s">
        <v>2754</v>
      </c>
      <c r="AF37811" s="10" t="s">
        <v>572</v>
      </c>
    </row>
    <row r="37812" spans="30:32" x14ac:dyDescent="0.2">
      <c r="AD37812" s="11" t="s">
        <v>55994</v>
      </c>
      <c r="AE37812" s="10" t="s">
        <v>2754</v>
      </c>
      <c r="AF37812" s="10" t="s">
        <v>572</v>
      </c>
    </row>
    <row r="37813" spans="30:32" x14ac:dyDescent="0.2">
      <c r="AD37813" s="11" t="s">
        <v>55995</v>
      </c>
      <c r="AE37813" s="10" t="s">
        <v>2754</v>
      </c>
      <c r="AF37813" s="10" t="s">
        <v>572</v>
      </c>
    </row>
    <row r="37814" spans="30:32" x14ac:dyDescent="0.2">
      <c r="AD37814" s="11" t="s">
        <v>55996</v>
      </c>
      <c r="AE37814" s="10" t="s">
        <v>2754</v>
      </c>
      <c r="AF37814" s="10" t="s">
        <v>572</v>
      </c>
    </row>
    <row r="37815" spans="30:32" x14ac:dyDescent="0.2">
      <c r="AD37815" s="11" t="s">
        <v>55997</v>
      </c>
      <c r="AE37815" s="10" t="s">
        <v>2754</v>
      </c>
      <c r="AF37815" s="10" t="s">
        <v>572</v>
      </c>
    </row>
    <row r="37816" spans="30:32" x14ac:dyDescent="0.2">
      <c r="AD37816" s="11" t="s">
        <v>55998</v>
      </c>
      <c r="AE37816" s="10" t="s">
        <v>2754</v>
      </c>
      <c r="AF37816" s="10" t="s">
        <v>572</v>
      </c>
    </row>
    <row r="37817" spans="30:32" x14ac:dyDescent="0.2">
      <c r="AD37817" s="11" t="s">
        <v>55999</v>
      </c>
      <c r="AE37817" s="10" t="s">
        <v>2754</v>
      </c>
      <c r="AF37817" s="10" t="s">
        <v>572</v>
      </c>
    </row>
    <row r="37818" spans="30:32" x14ac:dyDescent="0.2">
      <c r="AD37818" s="11" t="s">
        <v>56000</v>
      </c>
      <c r="AE37818" s="10" t="s">
        <v>2754</v>
      </c>
      <c r="AF37818" s="10" t="s">
        <v>572</v>
      </c>
    </row>
    <row r="37819" spans="30:32" x14ac:dyDescent="0.2">
      <c r="AD37819" s="11" t="s">
        <v>56001</v>
      </c>
      <c r="AE37819" s="10" t="s">
        <v>2754</v>
      </c>
      <c r="AF37819" s="10" t="s">
        <v>572</v>
      </c>
    </row>
    <row r="37820" spans="30:32" x14ac:dyDescent="0.2">
      <c r="AD37820" s="11" t="s">
        <v>56002</v>
      </c>
      <c r="AE37820" s="10" t="s">
        <v>2754</v>
      </c>
      <c r="AF37820" s="10" t="s">
        <v>572</v>
      </c>
    </row>
    <row r="37821" spans="30:32" x14ac:dyDescent="0.2">
      <c r="AD37821" s="11" t="s">
        <v>56003</v>
      </c>
      <c r="AE37821" s="10" t="s">
        <v>2754</v>
      </c>
      <c r="AF37821" s="10" t="s">
        <v>572</v>
      </c>
    </row>
    <row r="37822" spans="30:32" x14ac:dyDescent="0.2">
      <c r="AD37822" s="11" t="s">
        <v>56004</v>
      </c>
      <c r="AE37822" s="10" t="s">
        <v>2754</v>
      </c>
      <c r="AF37822" s="10" t="s">
        <v>572</v>
      </c>
    </row>
    <row r="37823" spans="30:32" x14ac:dyDescent="0.2">
      <c r="AD37823" s="11" t="s">
        <v>56005</v>
      </c>
      <c r="AE37823" s="10" t="s">
        <v>2754</v>
      </c>
      <c r="AF37823" s="10" t="s">
        <v>572</v>
      </c>
    </row>
    <row r="37824" spans="30:32" x14ac:dyDescent="0.2">
      <c r="AD37824" s="11" t="s">
        <v>56006</v>
      </c>
      <c r="AE37824" s="10" t="s">
        <v>2754</v>
      </c>
      <c r="AF37824" s="10" t="s">
        <v>572</v>
      </c>
    </row>
    <row r="37825" spans="30:32" x14ac:dyDescent="0.2">
      <c r="AD37825" s="11" t="s">
        <v>56007</v>
      </c>
      <c r="AE37825" s="10" t="s">
        <v>2754</v>
      </c>
      <c r="AF37825" s="10" t="s">
        <v>572</v>
      </c>
    </row>
    <row r="37826" spans="30:32" x14ac:dyDescent="0.2">
      <c r="AD37826" s="11" t="s">
        <v>56008</v>
      </c>
      <c r="AE37826" s="10" t="s">
        <v>2754</v>
      </c>
      <c r="AF37826" s="10" t="s">
        <v>572</v>
      </c>
    </row>
    <row r="37827" spans="30:32" x14ac:dyDescent="0.2">
      <c r="AD37827" s="11" t="s">
        <v>56009</v>
      </c>
      <c r="AE37827" s="10" t="s">
        <v>2754</v>
      </c>
      <c r="AF37827" s="10" t="s">
        <v>572</v>
      </c>
    </row>
    <row r="37828" spans="30:32" x14ac:dyDescent="0.2">
      <c r="AD37828" s="11" t="s">
        <v>56010</v>
      </c>
      <c r="AE37828" s="10" t="s">
        <v>2754</v>
      </c>
      <c r="AF37828" s="10" t="s">
        <v>572</v>
      </c>
    </row>
    <row r="37829" spans="30:32" x14ac:dyDescent="0.2">
      <c r="AD37829" s="11" t="s">
        <v>56011</v>
      </c>
      <c r="AE37829" s="10" t="s">
        <v>2754</v>
      </c>
      <c r="AF37829" s="10" t="s">
        <v>572</v>
      </c>
    </row>
    <row r="37830" spans="30:32" x14ac:dyDescent="0.2">
      <c r="AD37830" s="11" t="s">
        <v>56012</v>
      </c>
      <c r="AE37830" s="10" t="s">
        <v>2754</v>
      </c>
      <c r="AF37830" s="10" t="s">
        <v>572</v>
      </c>
    </row>
    <row r="37831" spans="30:32" x14ac:dyDescent="0.2">
      <c r="AD37831" s="11" t="s">
        <v>56013</v>
      </c>
      <c r="AE37831" s="10" t="s">
        <v>2754</v>
      </c>
      <c r="AF37831" s="10" t="s">
        <v>572</v>
      </c>
    </row>
    <row r="37832" spans="30:32" x14ac:dyDescent="0.2">
      <c r="AD37832" s="11" t="s">
        <v>56014</v>
      </c>
      <c r="AE37832" s="10" t="s">
        <v>2754</v>
      </c>
      <c r="AF37832" s="10" t="s">
        <v>572</v>
      </c>
    </row>
    <row r="37833" spans="30:32" x14ac:dyDescent="0.2">
      <c r="AD37833" s="11" t="s">
        <v>56015</v>
      </c>
      <c r="AE37833" s="10" t="s">
        <v>2754</v>
      </c>
      <c r="AF37833" s="10" t="s">
        <v>572</v>
      </c>
    </row>
    <row r="37834" spans="30:32" x14ac:dyDescent="0.2">
      <c r="AD37834" s="11" t="s">
        <v>56016</v>
      </c>
      <c r="AE37834" s="10" t="s">
        <v>2754</v>
      </c>
      <c r="AF37834" s="10" t="s">
        <v>572</v>
      </c>
    </row>
    <row r="37835" spans="30:32" x14ac:dyDescent="0.2">
      <c r="AD37835" s="11" t="s">
        <v>56017</v>
      </c>
      <c r="AE37835" s="10" t="s">
        <v>2754</v>
      </c>
      <c r="AF37835" s="10" t="s">
        <v>572</v>
      </c>
    </row>
    <row r="37836" spans="30:32" x14ac:dyDescent="0.2">
      <c r="AD37836" s="11" t="s">
        <v>56018</v>
      </c>
      <c r="AE37836" s="10" t="s">
        <v>2754</v>
      </c>
      <c r="AF37836" s="10" t="s">
        <v>572</v>
      </c>
    </row>
    <row r="37837" spans="30:32" x14ac:dyDescent="0.2">
      <c r="AD37837" s="11" t="s">
        <v>56019</v>
      </c>
      <c r="AE37837" s="10" t="s">
        <v>2754</v>
      </c>
      <c r="AF37837" s="10" t="s">
        <v>572</v>
      </c>
    </row>
    <row r="37838" spans="30:32" x14ac:dyDescent="0.2">
      <c r="AD37838" s="11" t="s">
        <v>56020</v>
      </c>
      <c r="AE37838" s="10" t="s">
        <v>2754</v>
      </c>
      <c r="AF37838" s="10" t="s">
        <v>572</v>
      </c>
    </row>
    <row r="37839" spans="30:32" x14ac:dyDescent="0.2">
      <c r="AD37839" s="11" t="s">
        <v>56021</v>
      </c>
      <c r="AE37839" s="10" t="s">
        <v>2754</v>
      </c>
      <c r="AF37839" s="10" t="s">
        <v>572</v>
      </c>
    </row>
    <row r="37840" spans="30:32" x14ac:dyDescent="0.2">
      <c r="AD37840" s="11" t="s">
        <v>56022</v>
      </c>
      <c r="AE37840" s="10" t="s">
        <v>2754</v>
      </c>
      <c r="AF37840" s="10" t="s">
        <v>572</v>
      </c>
    </row>
    <row r="37841" spans="30:32" x14ac:dyDescent="0.2">
      <c r="AD37841" s="11" t="s">
        <v>56023</v>
      </c>
      <c r="AE37841" s="10" t="s">
        <v>2754</v>
      </c>
      <c r="AF37841" s="10" t="s">
        <v>572</v>
      </c>
    </row>
    <row r="37842" spans="30:32" x14ac:dyDescent="0.2">
      <c r="AD37842" s="11" t="s">
        <v>56024</v>
      </c>
      <c r="AE37842" s="10" t="s">
        <v>2754</v>
      </c>
      <c r="AF37842" s="10" t="s">
        <v>572</v>
      </c>
    </row>
    <row r="37843" spans="30:32" x14ac:dyDescent="0.2">
      <c r="AD37843" s="11" t="s">
        <v>56025</v>
      </c>
      <c r="AE37843" s="10" t="s">
        <v>2754</v>
      </c>
      <c r="AF37843" s="10" t="s">
        <v>572</v>
      </c>
    </row>
    <row r="37844" spans="30:32" x14ac:dyDescent="0.2">
      <c r="AD37844" s="11" t="s">
        <v>56026</v>
      </c>
      <c r="AE37844" s="10" t="s">
        <v>56027</v>
      </c>
      <c r="AF37844" s="10" t="s">
        <v>645</v>
      </c>
    </row>
    <row r="37845" spans="30:32" x14ac:dyDescent="0.2">
      <c r="AD37845" s="11" t="s">
        <v>56028</v>
      </c>
      <c r="AE37845" s="10" t="s">
        <v>56029</v>
      </c>
      <c r="AF37845" s="10" t="s">
        <v>645</v>
      </c>
    </row>
    <row r="37846" spans="30:32" x14ac:dyDescent="0.2">
      <c r="AD37846" s="11" t="s">
        <v>56030</v>
      </c>
      <c r="AE37846" s="10" t="s">
        <v>56031</v>
      </c>
      <c r="AF37846" s="10" t="s">
        <v>645</v>
      </c>
    </row>
    <row r="37847" spans="30:32" x14ac:dyDescent="0.2">
      <c r="AD37847" s="11" t="s">
        <v>56032</v>
      </c>
      <c r="AE37847" s="10" t="s">
        <v>56033</v>
      </c>
      <c r="AF37847" s="10" t="s">
        <v>645</v>
      </c>
    </row>
    <row r="37848" spans="30:32" x14ac:dyDescent="0.2">
      <c r="AD37848" s="11" t="s">
        <v>56034</v>
      </c>
      <c r="AE37848" s="10" t="s">
        <v>13993</v>
      </c>
      <c r="AF37848" s="10" t="s">
        <v>645</v>
      </c>
    </row>
    <row r="37849" spans="30:32" x14ac:dyDescent="0.2">
      <c r="AD37849" s="11" t="s">
        <v>56035</v>
      </c>
      <c r="AE37849" s="10" t="s">
        <v>56036</v>
      </c>
      <c r="AF37849" s="10" t="s">
        <v>645</v>
      </c>
    </row>
    <row r="37850" spans="30:32" x14ac:dyDescent="0.2">
      <c r="AD37850" s="11" t="s">
        <v>56037</v>
      </c>
      <c r="AE37850" s="10" t="s">
        <v>56038</v>
      </c>
      <c r="AF37850" s="10" t="s">
        <v>645</v>
      </c>
    </row>
    <row r="37851" spans="30:32" x14ac:dyDescent="0.2">
      <c r="AD37851" s="11" t="s">
        <v>56039</v>
      </c>
      <c r="AE37851" s="10" t="s">
        <v>11455</v>
      </c>
      <c r="AF37851" s="10" t="s">
        <v>645</v>
      </c>
    </row>
    <row r="37852" spans="30:32" x14ac:dyDescent="0.2">
      <c r="AD37852" s="11" t="s">
        <v>56040</v>
      </c>
      <c r="AE37852" s="10" t="s">
        <v>20290</v>
      </c>
      <c r="AF37852" s="10" t="s">
        <v>645</v>
      </c>
    </row>
    <row r="37853" spans="30:32" x14ac:dyDescent="0.2">
      <c r="AD37853" s="11" t="s">
        <v>56041</v>
      </c>
      <c r="AE37853" s="10" t="s">
        <v>9764</v>
      </c>
      <c r="AF37853" s="10" t="s">
        <v>645</v>
      </c>
    </row>
    <row r="37854" spans="30:32" x14ac:dyDescent="0.2">
      <c r="AD37854" s="11" t="s">
        <v>56042</v>
      </c>
      <c r="AE37854" s="10" t="s">
        <v>56043</v>
      </c>
      <c r="AF37854" s="10" t="s">
        <v>645</v>
      </c>
    </row>
    <row r="37855" spans="30:32" x14ac:dyDescent="0.2">
      <c r="AD37855" s="11" t="s">
        <v>56044</v>
      </c>
      <c r="AE37855" s="10" t="s">
        <v>56045</v>
      </c>
      <c r="AF37855" s="10" t="s">
        <v>645</v>
      </c>
    </row>
    <row r="37856" spans="30:32" x14ac:dyDescent="0.2">
      <c r="AD37856" s="11" t="s">
        <v>56046</v>
      </c>
      <c r="AE37856" s="10" t="s">
        <v>56045</v>
      </c>
      <c r="AF37856" s="10" t="s">
        <v>645</v>
      </c>
    </row>
    <row r="37857" spans="30:32" x14ac:dyDescent="0.2">
      <c r="AD37857" s="11" t="s">
        <v>56047</v>
      </c>
      <c r="AE37857" s="10" t="s">
        <v>23077</v>
      </c>
      <c r="AF37857" s="10" t="s">
        <v>645</v>
      </c>
    </row>
    <row r="37858" spans="30:32" x14ac:dyDescent="0.2">
      <c r="AD37858" s="11" t="s">
        <v>56048</v>
      </c>
      <c r="AE37858" s="10" t="s">
        <v>19357</v>
      </c>
      <c r="AF37858" s="10" t="s">
        <v>645</v>
      </c>
    </row>
    <row r="37859" spans="30:32" x14ac:dyDescent="0.2">
      <c r="AD37859" s="11" t="s">
        <v>56049</v>
      </c>
      <c r="AE37859" s="10" t="s">
        <v>19357</v>
      </c>
      <c r="AF37859" s="10" t="s">
        <v>645</v>
      </c>
    </row>
    <row r="37860" spans="30:32" x14ac:dyDescent="0.2">
      <c r="AD37860" s="11" t="s">
        <v>56050</v>
      </c>
      <c r="AE37860" s="10" t="s">
        <v>19357</v>
      </c>
      <c r="AF37860" s="10" t="s">
        <v>645</v>
      </c>
    </row>
    <row r="37861" spans="30:32" x14ac:dyDescent="0.2">
      <c r="AD37861" s="11" t="s">
        <v>56051</v>
      </c>
      <c r="AE37861" s="10" t="s">
        <v>19357</v>
      </c>
      <c r="AF37861" s="10" t="s">
        <v>645</v>
      </c>
    </row>
    <row r="37862" spans="30:32" x14ac:dyDescent="0.2">
      <c r="AD37862" s="11" t="s">
        <v>56052</v>
      </c>
      <c r="AE37862" s="10" t="s">
        <v>56053</v>
      </c>
      <c r="AF37862" s="10" t="s">
        <v>645</v>
      </c>
    </row>
    <row r="37863" spans="30:32" x14ac:dyDescent="0.2">
      <c r="AD37863" s="11" t="s">
        <v>56054</v>
      </c>
      <c r="AE37863" s="10" t="s">
        <v>19357</v>
      </c>
      <c r="AF37863" s="10" t="s">
        <v>645</v>
      </c>
    </row>
    <row r="37864" spans="30:32" x14ac:dyDescent="0.2">
      <c r="AD37864" s="11" t="s">
        <v>56055</v>
      </c>
      <c r="AE37864" s="10" t="s">
        <v>19357</v>
      </c>
      <c r="AF37864" s="10" t="s">
        <v>645</v>
      </c>
    </row>
    <row r="37865" spans="30:32" x14ac:dyDescent="0.2">
      <c r="AD37865" s="11" t="s">
        <v>56056</v>
      </c>
      <c r="AE37865" s="10" t="s">
        <v>19357</v>
      </c>
      <c r="AF37865" s="10" t="s">
        <v>645</v>
      </c>
    </row>
    <row r="37866" spans="30:32" x14ac:dyDescent="0.2">
      <c r="AD37866" s="11" t="s">
        <v>56057</v>
      </c>
      <c r="AE37866" s="10" t="s">
        <v>56053</v>
      </c>
      <c r="AF37866" s="10" t="s">
        <v>645</v>
      </c>
    </row>
    <row r="37867" spans="30:32" x14ac:dyDescent="0.2">
      <c r="AD37867" s="11" t="s">
        <v>56058</v>
      </c>
      <c r="AE37867" s="10" t="s">
        <v>19357</v>
      </c>
      <c r="AF37867" s="10" t="s">
        <v>645</v>
      </c>
    </row>
    <row r="37868" spans="30:32" x14ac:dyDescent="0.2">
      <c r="AD37868" s="11" t="s">
        <v>56059</v>
      </c>
      <c r="AE37868" s="10" t="s">
        <v>19357</v>
      </c>
      <c r="AF37868" s="10" t="s">
        <v>645</v>
      </c>
    </row>
    <row r="37869" spans="30:32" x14ac:dyDescent="0.2">
      <c r="AD37869" s="11" t="s">
        <v>56060</v>
      </c>
      <c r="AE37869" s="10" t="s">
        <v>19357</v>
      </c>
      <c r="AF37869" s="10" t="s">
        <v>645</v>
      </c>
    </row>
    <row r="37870" spans="30:32" x14ac:dyDescent="0.2">
      <c r="AD37870" s="11" t="s">
        <v>56061</v>
      </c>
      <c r="AE37870" s="10" t="s">
        <v>19357</v>
      </c>
      <c r="AF37870" s="10" t="s">
        <v>645</v>
      </c>
    </row>
    <row r="37871" spans="30:32" x14ac:dyDescent="0.2">
      <c r="AD37871" s="11" t="s">
        <v>56062</v>
      </c>
      <c r="AE37871" s="10" t="s">
        <v>19366</v>
      </c>
      <c r="AF37871" s="10" t="s">
        <v>645</v>
      </c>
    </row>
    <row r="37872" spans="30:32" x14ac:dyDescent="0.2">
      <c r="AD37872" s="11" t="s">
        <v>56063</v>
      </c>
      <c r="AE37872" s="10" t="s">
        <v>30733</v>
      </c>
      <c r="AF37872" s="10" t="s">
        <v>645</v>
      </c>
    </row>
    <row r="37873" spans="30:32" x14ac:dyDescent="0.2">
      <c r="AD37873" s="11" t="s">
        <v>56064</v>
      </c>
      <c r="AE37873" s="10" t="s">
        <v>30733</v>
      </c>
      <c r="AF37873" s="10" t="s">
        <v>645</v>
      </c>
    </row>
    <row r="37874" spans="30:32" x14ac:dyDescent="0.2">
      <c r="AD37874" s="11" t="s">
        <v>56065</v>
      </c>
      <c r="AE37874" s="10" t="s">
        <v>30733</v>
      </c>
      <c r="AF37874" s="10" t="s">
        <v>645</v>
      </c>
    </row>
    <row r="37875" spans="30:32" x14ac:dyDescent="0.2">
      <c r="AD37875" s="11" t="s">
        <v>56066</v>
      </c>
      <c r="AE37875" s="10" t="s">
        <v>30733</v>
      </c>
      <c r="AF37875" s="10" t="s">
        <v>645</v>
      </c>
    </row>
    <row r="37876" spans="30:32" x14ac:dyDescent="0.2">
      <c r="AD37876" s="11" t="s">
        <v>56067</v>
      </c>
      <c r="AE37876" s="10" t="s">
        <v>30733</v>
      </c>
      <c r="AF37876" s="10" t="s">
        <v>645</v>
      </c>
    </row>
    <row r="37877" spans="30:32" x14ac:dyDescent="0.2">
      <c r="AD37877" s="11" t="s">
        <v>56068</v>
      </c>
      <c r="AE37877" s="10" t="s">
        <v>30733</v>
      </c>
      <c r="AF37877" s="10" t="s">
        <v>645</v>
      </c>
    </row>
    <row r="37878" spans="30:32" x14ac:dyDescent="0.2">
      <c r="AD37878" s="11" t="s">
        <v>56069</v>
      </c>
      <c r="AE37878" s="10" t="s">
        <v>30733</v>
      </c>
      <c r="AF37878" s="10" t="s">
        <v>645</v>
      </c>
    </row>
    <row r="37879" spans="30:32" x14ac:dyDescent="0.2">
      <c r="AD37879" s="11" t="s">
        <v>56070</v>
      </c>
      <c r="AE37879" s="10" t="s">
        <v>33769</v>
      </c>
      <c r="AF37879" s="10" t="s">
        <v>645</v>
      </c>
    </row>
    <row r="37880" spans="30:32" x14ac:dyDescent="0.2">
      <c r="AD37880" s="11" t="s">
        <v>56071</v>
      </c>
      <c r="AE37880" s="10" t="s">
        <v>14087</v>
      </c>
      <c r="AF37880" s="10" t="s">
        <v>645</v>
      </c>
    </row>
    <row r="37881" spans="30:32" x14ac:dyDescent="0.2">
      <c r="AD37881" s="11" t="s">
        <v>56072</v>
      </c>
      <c r="AE37881" s="10" t="s">
        <v>6588</v>
      </c>
      <c r="AF37881" s="10" t="s">
        <v>645</v>
      </c>
    </row>
    <row r="37882" spans="30:32" x14ac:dyDescent="0.2">
      <c r="AD37882" s="11" t="s">
        <v>56073</v>
      </c>
      <c r="AE37882" s="10" t="s">
        <v>56074</v>
      </c>
      <c r="AF37882" s="10" t="s">
        <v>645</v>
      </c>
    </row>
    <row r="37883" spans="30:32" x14ac:dyDescent="0.2">
      <c r="AD37883" s="11" t="s">
        <v>56075</v>
      </c>
      <c r="AE37883" s="10" t="s">
        <v>56076</v>
      </c>
      <c r="AF37883" s="10" t="s">
        <v>645</v>
      </c>
    </row>
    <row r="37884" spans="30:32" x14ac:dyDescent="0.2">
      <c r="AD37884" s="11" t="s">
        <v>56077</v>
      </c>
      <c r="AE37884" s="10" t="s">
        <v>56078</v>
      </c>
      <c r="AF37884" s="10" t="s">
        <v>645</v>
      </c>
    </row>
    <row r="37885" spans="30:32" x14ac:dyDescent="0.2">
      <c r="AD37885" s="11" t="s">
        <v>56079</v>
      </c>
      <c r="AE37885" s="10" t="s">
        <v>56080</v>
      </c>
      <c r="AF37885" s="10" t="s">
        <v>645</v>
      </c>
    </row>
    <row r="37886" spans="30:32" x14ac:dyDescent="0.2">
      <c r="AD37886" s="11" t="s">
        <v>56081</v>
      </c>
      <c r="AE37886" s="10" t="s">
        <v>56082</v>
      </c>
      <c r="AF37886" s="10" t="s">
        <v>645</v>
      </c>
    </row>
    <row r="37887" spans="30:32" x14ac:dyDescent="0.2">
      <c r="AD37887" s="11" t="s">
        <v>56083</v>
      </c>
      <c r="AE37887" s="10" t="s">
        <v>56084</v>
      </c>
      <c r="AF37887" s="10" t="s">
        <v>645</v>
      </c>
    </row>
    <row r="37888" spans="30:32" x14ac:dyDescent="0.2">
      <c r="AD37888" s="11" t="s">
        <v>56085</v>
      </c>
      <c r="AE37888" s="10" t="s">
        <v>56086</v>
      </c>
      <c r="AF37888" s="10" t="s">
        <v>645</v>
      </c>
    </row>
    <row r="37889" spans="30:32" x14ac:dyDescent="0.2">
      <c r="AD37889" s="11" t="s">
        <v>56087</v>
      </c>
      <c r="AE37889" s="10" t="s">
        <v>9885</v>
      </c>
      <c r="AF37889" s="10" t="s">
        <v>645</v>
      </c>
    </row>
    <row r="37890" spans="30:32" x14ac:dyDescent="0.2">
      <c r="AD37890" s="11" t="s">
        <v>56088</v>
      </c>
      <c r="AE37890" s="10" t="s">
        <v>13525</v>
      </c>
      <c r="AF37890" s="10" t="s">
        <v>645</v>
      </c>
    </row>
    <row r="37891" spans="30:32" x14ac:dyDescent="0.2">
      <c r="AD37891" s="11" t="s">
        <v>56089</v>
      </c>
      <c r="AE37891" s="10" t="s">
        <v>56090</v>
      </c>
      <c r="AF37891" s="10" t="s">
        <v>645</v>
      </c>
    </row>
    <row r="37892" spans="30:32" x14ac:dyDescent="0.2">
      <c r="AD37892" s="11" t="s">
        <v>56091</v>
      </c>
      <c r="AE37892" s="10" t="s">
        <v>56090</v>
      </c>
      <c r="AF37892" s="10" t="s">
        <v>645</v>
      </c>
    </row>
    <row r="37893" spans="30:32" x14ac:dyDescent="0.2">
      <c r="AD37893" s="11" t="s">
        <v>56092</v>
      </c>
      <c r="AE37893" s="10" t="s">
        <v>56093</v>
      </c>
      <c r="AF37893" s="10" t="s">
        <v>645</v>
      </c>
    </row>
    <row r="37894" spans="30:32" x14ac:dyDescent="0.2">
      <c r="AD37894" s="11" t="s">
        <v>56094</v>
      </c>
      <c r="AE37894" s="10" t="s">
        <v>56093</v>
      </c>
      <c r="AF37894" s="10" t="s">
        <v>645</v>
      </c>
    </row>
    <row r="37895" spans="30:32" x14ac:dyDescent="0.2">
      <c r="AD37895" s="11" t="s">
        <v>56095</v>
      </c>
      <c r="AE37895" s="10" t="s">
        <v>56090</v>
      </c>
      <c r="AF37895" s="10" t="s">
        <v>645</v>
      </c>
    </row>
    <row r="37896" spans="30:32" x14ac:dyDescent="0.2">
      <c r="AD37896" s="11" t="s">
        <v>56096</v>
      </c>
      <c r="AE37896" s="10" t="s">
        <v>56090</v>
      </c>
      <c r="AF37896" s="10" t="s">
        <v>645</v>
      </c>
    </row>
    <row r="37897" spans="30:32" x14ac:dyDescent="0.2">
      <c r="AD37897" s="11" t="s">
        <v>56097</v>
      </c>
      <c r="AE37897" s="10" t="s">
        <v>56098</v>
      </c>
      <c r="AF37897" s="10" t="s">
        <v>645</v>
      </c>
    </row>
    <row r="37898" spans="30:32" x14ac:dyDescent="0.2">
      <c r="AD37898" s="11" t="s">
        <v>56099</v>
      </c>
      <c r="AE37898" s="10" t="s">
        <v>56100</v>
      </c>
      <c r="AF37898" s="10" t="s">
        <v>645</v>
      </c>
    </row>
    <row r="37899" spans="30:32" x14ac:dyDescent="0.2">
      <c r="AD37899" s="11" t="s">
        <v>56101</v>
      </c>
      <c r="AE37899" s="10" t="s">
        <v>12949</v>
      </c>
      <c r="AF37899" s="10" t="s">
        <v>645</v>
      </c>
    </row>
    <row r="37900" spans="30:32" x14ac:dyDescent="0.2">
      <c r="AD37900" s="11" t="s">
        <v>56102</v>
      </c>
      <c r="AE37900" s="10" t="s">
        <v>56103</v>
      </c>
      <c r="AF37900" s="10" t="s">
        <v>645</v>
      </c>
    </row>
    <row r="37901" spans="30:32" x14ac:dyDescent="0.2">
      <c r="AD37901" s="11" t="s">
        <v>56104</v>
      </c>
      <c r="AE37901" s="10" t="s">
        <v>56105</v>
      </c>
      <c r="AF37901" s="10" t="s">
        <v>645</v>
      </c>
    </row>
    <row r="37902" spans="30:32" x14ac:dyDescent="0.2">
      <c r="AD37902" s="11" t="s">
        <v>56106</v>
      </c>
      <c r="AE37902" s="10" t="s">
        <v>9954</v>
      </c>
      <c r="AF37902" s="10" t="s">
        <v>645</v>
      </c>
    </row>
    <row r="37903" spans="30:32" x14ac:dyDescent="0.2">
      <c r="AD37903" s="11" t="s">
        <v>56107</v>
      </c>
      <c r="AE37903" s="10" t="s">
        <v>22042</v>
      </c>
      <c r="AF37903" s="10" t="s">
        <v>645</v>
      </c>
    </row>
    <row r="37904" spans="30:32" x14ac:dyDescent="0.2">
      <c r="AD37904" s="11" t="s">
        <v>56108</v>
      </c>
      <c r="AE37904" s="10" t="s">
        <v>1428</v>
      </c>
      <c r="AF37904" s="10" t="s">
        <v>645</v>
      </c>
    </row>
    <row r="37905" spans="30:32" x14ac:dyDescent="0.2">
      <c r="AD37905" s="11" t="s">
        <v>56109</v>
      </c>
      <c r="AE37905" s="10" t="s">
        <v>56110</v>
      </c>
      <c r="AF37905" s="10" t="s">
        <v>645</v>
      </c>
    </row>
    <row r="37906" spans="30:32" x14ac:dyDescent="0.2">
      <c r="AD37906" s="11" t="s">
        <v>56111</v>
      </c>
      <c r="AE37906" s="10" t="s">
        <v>56112</v>
      </c>
      <c r="AF37906" s="10" t="s">
        <v>645</v>
      </c>
    </row>
    <row r="37907" spans="30:32" x14ac:dyDescent="0.2">
      <c r="AD37907" s="11" t="s">
        <v>56113</v>
      </c>
      <c r="AE37907" s="10" t="s">
        <v>56112</v>
      </c>
      <c r="AF37907" s="10" t="s">
        <v>645</v>
      </c>
    </row>
    <row r="37908" spans="30:32" x14ac:dyDescent="0.2">
      <c r="AD37908" s="11" t="s">
        <v>56114</v>
      </c>
      <c r="AE37908" s="10" t="s">
        <v>56112</v>
      </c>
      <c r="AF37908" s="10" t="s">
        <v>645</v>
      </c>
    </row>
    <row r="37909" spans="30:32" x14ac:dyDescent="0.2">
      <c r="AD37909" s="11" t="s">
        <v>56115</v>
      </c>
      <c r="AE37909" s="10" t="s">
        <v>56116</v>
      </c>
      <c r="AF37909" s="10" t="s">
        <v>645</v>
      </c>
    </row>
    <row r="37910" spans="30:32" x14ac:dyDescent="0.2">
      <c r="AD37910" s="11" t="s">
        <v>56117</v>
      </c>
      <c r="AE37910" s="10" t="s">
        <v>34861</v>
      </c>
      <c r="AF37910" s="10" t="s">
        <v>645</v>
      </c>
    </row>
    <row r="37911" spans="30:32" x14ac:dyDescent="0.2">
      <c r="AD37911" s="11" t="s">
        <v>56118</v>
      </c>
      <c r="AE37911" s="10" t="s">
        <v>11643</v>
      </c>
      <c r="AF37911" s="10" t="s">
        <v>645</v>
      </c>
    </row>
    <row r="37912" spans="30:32" x14ac:dyDescent="0.2">
      <c r="AD37912" s="11" t="s">
        <v>56119</v>
      </c>
      <c r="AE37912" s="10" t="s">
        <v>56120</v>
      </c>
      <c r="AF37912" s="10" t="s">
        <v>645</v>
      </c>
    </row>
    <row r="37913" spans="30:32" x14ac:dyDescent="0.2">
      <c r="AD37913" s="11" t="s">
        <v>56121</v>
      </c>
      <c r="AE37913" s="10" t="s">
        <v>56122</v>
      </c>
      <c r="AF37913" s="10" t="s">
        <v>645</v>
      </c>
    </row>
    <row r="37914" spans="30:32" x14ac:dyDescent="0.2">
      <c r="AD37914" s="11" t="s">
        <v>56123</v>
      </c>
      <c r="AE37914" s="10" t="s">
        <v>56124</v>
      </c>
      <c r="AF37914" s="10" t="s">
        <v>645</v>
      </c>
    </row>
    <row r="37915" spans="30:32" x14ac:dyDescent="0.2">
      <c r="AD37915" s="11" t="s">
        <v>56125</v>
      </c>
      <c r="AE37915" s="10" t="s">
        <v>54511</v>
      </c>
      <c r="AF37915" s="10" t="s">
        <v>645</v>
      </c>
    </row>
    <row r="37916" spans="30:32" x14ac:dyDescent="0.2">
      <c r="AD37916" s="11" t="s">
        <v>56126</v>
      </c>
      <c r="AE37916" s="10" t="s">
        <v>56127</v>
      </c>
      <c r="AF37916" s="10" t="s">
        <v>645</v>
      </c>
    </row>
    <row r="37917" spans="30:32" x14ac:dyDescent="0.2">
      <c r="AD37917" s="11" t="s">
        <v>56128</v>
      </c>
      <c r="AE37917" s="10" t="s">
        <v>9166</v>
      </c>
      <c r="AF37917" s="10" t="s">
        <v>645</v>
      </c>
    </row>
    <row r="37918" spans="30:32" x14ac:dyDescent="0.2">
      <c r="AD37918" s="11" t="s">
        <v>56129</v>
      </c>
      <c r="AE37918" s="10" t="s">
        <v>56130</v>
      </c>
      <c r="AF37918" s="10" t="s">
        <v>645</v>
      </c>
    </row>
    <row r="37919" spans="30:32" x14ac:dyDescent="0.2">
      <c r="AD37919" s="11" t="s">
        <v>56131</v>
      </c>
      <c r="AE37919" s="10" t="s">
        <v>56132</v>
      </c>
      <c r="AF37919" s="10" t="s">
        <v>645</v>
      </c>
    </row>
    <row r="37920" spans="30:32" x14ac:dyDescent="0.2">
      <c r="AD37920" s="11" t="s">
        <v>56133</v>
      </c>
      <c r="AE37920" s="10" t="s">
        <v>13036</v>
      </c>
      <c r="AF37920" s="10" t="s">
        <v>645</v>
      </c>
    </row>
    <row r="37921" spans="30:32" x14ac:dyDescent="0.2">
      <c r="AD37921" s="11" t="s">
        <v>56134</v>
      </c>
      <c r="AE37921" s="10" t="s">
        <v>56135</v>
      </c>
      <c r="AF37921" s="10" t="s">
        <v>645</v>
      </c>
    </row>
    <row r="37922" spans="30:32" x14ac:dyDescent="0.2">
      <c r="AD37922" s="11" t="s">
        <v>56136</v>
      </c>
      <c r="AE37922" s="10" t="s">
        <v>13036</v>
      </c>
      <c r="AF37922" s="10" t="s">
        <v>645</v>
      </c>
    </row>
    <row r="37923" spans="30:32" x14ac:dyDescent="0.2">
      <c r="AD37923" s="11" t="s">
        <v>56137</v>
      </c>
      <c r="AE37923" s="10" t="s">
        <v>56135</v>
      </c>
      <c r="AF37923" s="10" t="s">
        <v>645</v>
      </c>
    </row>
    <row r="37924" spans="30:32" x14ac:dyDescent="0.2">
      <c r="AD37924" s="11" t="s">
        <v>56138</v>
      </c>
      <c r="AE37924" s="10" t="s">
        <v>2221</v>
      </c>
      <c r="AF37924" s="10" t="s">
        <v>645</v>
      </c>
    </row>
    <row r="37925" spans="30:32" x14ac:dyDescent="0.2">
      <c r="AD37925" s="11" t="s">
        <v>56139</v>
      </c>
      <c r="AE37925" s="10" t="s">
        <v>7370</v>
      </c>
      <c r="AF37925" s="10" t="s">
        <v>645</v>
      </c>
    </row>
    <row r="37926" spans="30:32" x14ac:dyDescent="0.2">
      <c r="AD37926" s="11" t="s">
        <v>56140</v>
      </c>
      <c r="AE37926" s="10" t="s">
        <v>56141</v>
      </c>
      <c r="AF37926" s="10" t="s">
        <v>645</v>
      </c>
    </row>
    <row r="37927" spans="30:32" x14ac:dyDescent="0.2">
      <c r="AD37927" s="11" t="s">
        <v>56142</v>
      </c>
      <c r="AE37927" s="10" t="s">
        <v>56141</v>
      </c>
      <c r="AF37927" s="10" t="s">
        <v>645</v>
      </c>
    </row>
    <row r="37928" spans="30:32" x14ac:dyDescent="0.2">
      <c r="AD37928" s="11" t="s">
        <v>56143</v>
      </c>
      <c r="AE37928" s="10" t="s">
        <v>56141</v>
      </c>
      <c r="AF37928" s="10" t="s">
        <v>645</v>
      </c>
    </row>
    <row r="37929" spans="30:32" x14ac:dyDescent="0.2">
      <c r="AD37929" s="11" t="s">
        <v>56144</v>
      </c>
      <c r="AE37929" s="10" t="s">
        <v>56141</v>
      </c>
      <c r="AF37929" s="10" t="s">
        <v>645</v>
      </c>
    </row>
    <row r="37930" spans="30:32" x14ac:dyDescent="0.2">
      <c r="AD37930" s="11" t="s">
        <v>56145</v>
      </c>
      <c r="AE37930" s="10" t="s">
        <v>56141</v>
      </c>
      <c r="AF37930" s="10" t="s">
        <v>645</v>
      </c>
    </row>
    <row r="37931" spans="30:32" x14ac:dyDescent="0.2">
      <c r="AD37931" s="11" t="s">
        <v>56146</v>
      </c>
      <c r="AE37931" s="10" t="s">
        <v>56141</v>
      </c>
      <c r="AF37931" s="10" t="s">
        <v>645</v>
      </c>
    </row>
    <row r="37932" spans="30:32" x14ac:dyDescent="0.2">
      <c r="AD37932" s="11" t="s">
        <v>56147</v>
      </c>
      <c r="AE37932" s="10" t="s">
        <v>56141</v>
      </c>
      <c r="AF37932" s="10" t="s">
        <v>645</v>
      </c>
    </row>
    <row r="37933" spans="30:32" x14ac:dyDescent="0.2">
      <c r="AD37933" s="11" t="s">
        <v>56148</v>
      </c>
      <c r="AE37933" s="10" t="s">
        <v>56149</v>
      </c>
      <c r="AF37933" s="10" t="s">
        <v>645</v>
      </c>
    </row>
    <row r="37934" spans="30:32" x14ac:dyDescent="0.2">
      <c r="AD37934" s="11" t="s">
        <v>56150</v>
      </c>
      <c r="AE37934" s="10" t="s">
        <v>56141</v>
      </c>
      <c r="AF37934" s="10" t="s">
        <v>645</v>
      </c>
    </row>
    <row r="37935" spans="30:32" x14ac:dyDescent="0.2">
      <c r="AD37935" s="11" t="s">
        <v>56151</v>
      </c>
      <c r="AE37935" s="10" t="s">
        <v>56141</v>
      </c>
      <c r="AF37935" s="10" t="s">
        <v>645</v>
      </c>
    </row>
    <row r="37936" spans="30:32" x14ac:dyDescent="0.2">
      <c r="AD37936" s="11" t="s">
        <v>56152</v>
      </c>
      <c r="AE37936" s="10" t="s">
        <v>23318</v>
      </c>
      <c r="AF37936" s="10" t="s">
        <v>645</v>
      </c>
    </row>
    <row r="37937" spans="30:32" x14ac:dyDescent="0.2">
      <c r="AD37937" s="11" t="s">
        <v>56153</v>
      </c>
      <c r="AE37937" s="10" t="s">
        <v>56154</v>
      </c>
      <c r="AF37937" s="10" t="s">
        <v>645</v>
      </c>
    </row>
    <row r="37938" spans="30:32" x14ac:dyDescent="0.2">
      <c r="AD37938" s="11" t="s">
        <v>56155</v>
      </c>
      <c r="AE37938" s="10" t="s">
        <v>5840</v>
      </c>
      <c r="AF37938" s="10" t="s">
        <v>645</v>
      </c>
    </row>
    <row r="37939" spans="30:32" x14ac:dyDescent="0.2">
      <c r="AD37939" s="11" t="s">
        <v>56156</v>
      </c>
      <c r="AE37939" s="10" t="s">
        <v>5840</v>
      </c>
      <c r="AF37939" s="10" t="s">
        <v>645</v>
      </c>
    </row>
    <row r="37940" spans="30:32" x14ac:dyDescent="0.2">
      <c r="AD37940" s="11" t="s">
        <v>56157</v>
      </c>
      <c r="AE37940" s="10" t="s">
        <v>5840</v>
      </c>
      <c r="AF37940" s="10" t="s">
        <v>645</v>
      </c>
    </row>
    <row r="37941" spans="30:32" x14ac:dyDescent="0.2">
      <c r="AD37941" s="11" t="s">
        <v>56158</v>
      </c>
      <c r="AE37941" s="10" t="s">
        <v>56159</v>
      </c>
      <c r="AF37941" s="10" t="s">
        <v>645</v>
      </c>
    </row>
    <row r="37942" spans="30:32" x14ac:dyDescent="0.2">
      <c r="AD37942" s="11" t="s">
        <v>56160</v>
      </c>
      <c r="AE37942" s="10" t="s">
        <v>56161</v>
      </c>
      <c r="AF37942" s="10" t="s">
        <v>645</v>
      </c>
    </row>
    <row r="37943" spans="30:32" x14ac:dyDescent="0.2">
      <c r="AD37943" s="11" t="s">
        <v>56162</v>
      </c>
      <c r="AE37943" s="10" t="s">
        <v>56163</v>
      </c>
      <c r="AF37943" s="10" t="s">
        <v>645</v>
      </c>
    </row>
    <row r="37944" spans="30:32" x14ac:dyDescent="0.2">
      <c r="AD37944" s="11" t="s">
        <v>56164</v>
      </c>
      <c r="AE37944" s="10" t="s">
        <v>56165</v>
      </c>
      <c r="AF37944" s="10" t="s">
        <v>645</v>
      </c>
    </row>
    <row r="37945" spans="30:32" x14ac:dyDescent="0.2">
      <c r="AD37945" s="11" t="s">
        <v>56166</v>
      </c>
      <c r="AE37945" s="10" t="s">
        <v>56165</v>
      </c>
      <c r="AF37945" s="10" t="s">
        <v>645</v>
      </c>
    </row>
    <row r="37946" spans="30:32" x14ac:dyDescent="0.2">
      <c r="AD37946" s="11" t="s">
        <v>56167</v>
      </c>
      <c r="AE37946" s="10" t="s">
        <v>56165</v>
      </c>
      <c r="AF37946" s="10" t="s">
        <v>645</v>
      </c>
    </row>
    <row r="37947" spans="30:32" x14ac:dyDescent="0.2">
      <c r="AD37947" s="11" t="s">
        <v>56168</v>
      </c>
      <c r="AE37947" s="10" t="s">
        <v>24642</v>
      </c>
      <c r="AF37947" s="10" t="s">
        <v>645</v>
      </c>
    </row>
    <row r="37948" spans="30:32" x14ac:dyDescent="0.2">
      <c r="AD37948" s="11" t="s">
        <v>56169</v>
      </c>
      <c r="AE37948" s="10" t="s">
        <v>14507</v>
      </c>
      <c r="AF37948" s="10" t="s">
        <v>645</v>
      </c>
    </row>
    <row r="37949" spans="30:32" x14ac:dyDescent="0.2">
      <c r="AD37949" s="11" t="s">
        <v>56170</v>
      </c>
      <c r="AE37949" s="10" t="s">
        <v>5885</v>
      </c>
      <c r="AF37949" s="10" t="s">
        <v>645</v>
      </c>
    </row>
    <row r="37950" spans="30:32" x14ac:dyDescent="0.2">
      <c r="AD37950" s="11" t="s">
        <v>56171</v>
      </c>
      <c r="AE37950" s="10" t="s">
        <v>39937</v>
      </c>
      <c r="AF37950" s="10" t="s">
        <v>645</v>
      </c>
    </row>
    <row r="37951" spans="30:32" x14ac:dyDescent="0.2">
      <c r="AD37951" s="11" t="s">
        <v>56172</v>
      </c>
      <c r="AE37951" s="10" t="s">
        <v>11924</v>
      </c>
      <c r="AF37951" s="10" t="s">
        <v>645</v>
      </c>
    </row>
    <row r="37952" spans="30:32" x14ac:dyDescent="0.2">
      <c r="AD37952" s="11" t="s">
        <v>56173</v>
      </c>
      <c r="AE37952" s="10" t="s">
        <v>56174</v>
      </c>
      <c r="AF37952" s="10" t="s">
        <v>645</v>
      </c>
    </row>
    <row r="37953" spans="30:32" x14ac:dyDescent="0.2">
      <c r="AD37953" s="11" t="s">
        <v>56175</v>
      </c>
      <c r="AE37953" s="10" t="s">
        <v>56176</v>
      </c>
      <c r="AF37953" s="10" t="s">
        <v>645</v>
      </c>
    </row>
    <row r="37954" spans="30:32" x14ac:dyDescent="0.2">
      <c r="AD37954" s="11" t="s">
        <v>56177</v>
      </c>
      <c r="AE37954" s="10" t="s">
        <v>56176</v>
      </c>
      <c r="AF37954" s="10" t="s">
        <v>645</v>
      </c>
    </row>
    <row r="37955" spans="30:32" x14ac:dyDescent="0.2">
      <c r="AD37955" s="11" t="s">
        <v>56178</v>
      </c>
      <c r="AE37955" s="10" t="s">
        <v>56176</v>
      </c>
      <c r="AF37955" s="10" t="s">
        <v>645</v>
      </c>
    </row>
    <row r="37956" spans="30:32" x14ac:dyDescent="0.2">
      <c r="AD37956" s="11" t="s">
        <v>56179</v>
      </c>
      <c r="AE37956" s="10" t="s">
        <v>56176</v>
      </c>
      <c r="AF37956" s="10" t="s">
        <v>645</v>
      </c>
    </row>
    <row r="37957" spans="30:32" x14ac:dyDescent="0.2">
      <c r="AD37957" s="11" t="s">
        <v>56180</v>
      </c>
      <c r="AE37957" s="10" t="s">
        <v>56176</v>
      </c>
      <c r="AF37957" s="10" t="s">
        <v>645</v>
      </c>
    </row>
    <row r="37958" spans="30:32" x14ac:dyDescent="0.2">
      <c r="AD37958" s="11" t="s">
        <v>56181</v>
      </c>
      <c r="AE37958" s="10" t="s">
        <v>56176</v>
      </c>
      <c r="AF37958" s="10" t="s">
        <v>645</v>
      </c>
    </row>
    <row r="37959" spans="30:32" x14ac:dyDescent="0.2">
      <c r="AD37959" s="11" t="s">
        <v>56182</v>
      </c>
      <c r="AE37959" s="10" t="s">
        <v>56176</v>
      </c>
      <c r="AF37959" s="10" t="s">
        <v>645</v>
      </c>
    </row>
    <row r="37960" spans="30:32" x14ac:dyDescent="0.2">
      <c r="AD37960" s="11" t="s">
        <v>56183</v>
      </c>
      <c r="AE37960" s="10" t="s">
        <v>10418</v>
      </c>
      <c r="AF37960" s="10" t="s">
        <v>645</v>
      </c>
    </row>
    <row r="37961" spans="30:32" x14ac:dyDescent="0.2">
      <c r="AD37961" s="11" t="s">
        <v>56184</v>
      </c>
      <c r="AE37961" s="10" t="s">
        <v>56185</v>
      </c>
      <c r="AF37961" s="10" t="s">
        <v>645</v>
      </c>
    </row>
    <row r="37962" spans="30:32" x14ac:dyDescent="0.2">
      <c r="AD37962" s="11" t="s">
        <v>56186</v>
      </c>
      <c r="AE37962" s="10" t="s">
        <v>56187</v>
      </c>
      <c r="AF37962" s="10" t="s">
        <v>645</v>
      </c>
    </row>
    <row r="37963" spans="30:32" x14ac:dyDescent="0.2">
      <c r="AD37963" s="11" t="s">
        <v>56188</v>
      </c>
      <c r="AE37963" s="10" t="s">
        <v>11954</v>
      </c>
      <c r="AF37963" s="10" t="s">
        <v>645</v>
      </c>
    </row>
    <row r="37964" spans="30:32" x14ac:dyDescent="0.2">
      <c r="AD37964" s="11" t="s">
        <v>56189</v>
      </c>
      <c r="AE37964" s="10" t="s">
        <v>18604</v>
      </c>
      <c r="AF37964" s="10" t="s">
        <v>645</v>
      </c>
    </row>
    <row r="37965" spans="30:32" x14ac:dyDescent="0.2">
      <c r="AD37965" s="11" t="s">
        <v>56190</v>
      </c>
      <c r="AE37965" s="10" t="s">
        <v>18604</v>
      </c>
      <c r="AF37965" s="10" t="s">
        <v>645</v>
      </c>
    </row>
    <row r="37966" spans="30:32" x14ac:dyDescent="0.2">
      <c r="AD37966" s="11" t="s">
        <v>56191</v>
      </c>
      <c r="AE37966" s="10" t="s">
        <v>56192</v>
      </c>
      <c r="AF37966" s="10" t="s">
        <v>645</v>
      </c>
    </row>
    <row r="37967" spans="30:32" x14ac:dyDescent="0.2">
      <c r="AD37967" s="11" t="s">
        <v>56193</v>
      </c>
      <c r="AE37967" s="10" t="s">
        <v>56192</v>
      </c>
      <c r="AF37967" s="10" t="s">
        <v>645</v>
      </c>
    </row>
    <row r="37968" spans="30:32" x14ac:dyDescent="0.2">
      <c r="AD37968" s="11" t="s">
        <v>56194</v>
      </c>
      <c r="AE37968" s="10" t="s">
        <v>904</v>
      </c>
      <c r="AF37968" s="10" t="s">
        <v>645</v>
      </c>
    </row>
    <row r="37969" spans="30:32" x14ac:dyDescent="0.2">
      <c r="AD37969" s="11" t="s">
        <v>56195</v>
      </c>
      <c r="AE37969" s="10" t="s">
        <v>6712</v>
      </c>
      <c r="AF37969" s="10" t="s">
        <v>645</v>
      </c>
    </row>
    <row r="37970" spans="30:32" x14ac:dyDescent="0.2">
      <c r="AD37970" s="11" t="s">
        <v>56196</v>
      </c>
      <c r="AE37970" s="10" t="s">
        <v>6712</v>
      </c>
      <c r="AF37970" s="10" t="s">
        <v>645</v>
      </c>
    </row>
    <row r="37971" spans="30:32" x14ac:dyDescent="0.2">
      <c r="AD37971" s="11" t="s">
        <v>56197</v>
      </c>
      <c r="AE37971" s="10" t="s">
        <v>6712</v>
      </c>
      <c r="AF37971" s="10" t="s">
        <v>645</v>
      </c>
    </row>
    <row r="37972" spans="30:32" x14ac:dyDescent="0.2">
      <c r="AD37972" s="11" t="s">
        <v>56198</v>
      </c>
      <c r="AE37972" s="10" t="s">
        <v>6712</v>
      </c>
      <c r="AF37972" s="10" t="s">
        <v>645</v>
      </c>
    </row>
    <row r="37973" spans="30:32" x14ac:dyDescent="0.2">
      <c r="AD37973" s="11" t="s">
        <v>56199</v>
      </c>
      <c r="AE37973" s="10" t="s">
        <v>6712</v>
      </c>
      <c r="AF37973" s="10" t="s">
        <v>645</v>
      </c>
    </row>
    <row r="37974" spans="30:32" x14ac:dyDescent="0.2">
      <c r="AD37974" s="11" t="s">
        <v>56200</v>
      </c>
      <c r="AE37974" s="10" t="s">
        <v>6712</v>
      </c>
      <c r="AF37974" s="10" t="s">
        <v>645</v>
      </c>
    </row>
    <row r="37975" spans="30:32" x14ac:dyDescent="0.2">
      <c r="AD37975" s="11" t="s">
        <v>56201</v>
      </c>
      <c r="AE37975" s="10" t="s">
        <v>6712</v>
      </c>
      <c r="AF37975" s="10" t="s">
        <v>645</v>
      </c>
    </row>
    <row r="37976" spans="30:32" x14ac:dyDescent="0.2">
      <c r="AD37976" s="11" t="s">
        <v>56202</v>
      </c>
      <c r="AE37976" s="10" t="s">
        <v>56203</v>
      </c>
      <c r="AF37976" s="10" t="s">
        <v>645</v>
      </c>
    </row>
    <row r="37977" spans="30:32" x14ac:dyDescent="0.2">
      <c r="AD37977" s="11" t="s">
        <v>56204</v>
      </c>
      <c r="AE37977" s="10" t="s">
        <v>56205</v>
      </c>
      <c r="AF37977" s="10" t="s">
        <v>645</v>
      </c>
    </row>
    <row r="37978" spans="30:32" x14ac:dyDescent="0.2">
      <c r="AD37978" s="11" t="s">
        <v>56206</v>
      </c>
      <c r="AE37978" s="10" t="s">
        <v>56207</v>
      </c>
      <c r="AF37978" s="10" t="s">
        <v>645</v>
      </c>
    </row>
    <row r="37979" spans="30:32" x14ac:dyDescent="0.2">
      <c r="AD37979" s="11" t="s">
        <v>56208</v>
      </c>
      <c r="AE37979" s="10" t="s">
        <v>56209</v>
      </c>
      <c r="AF37979" s="10" t="s">
        <v>645</v>
      </c>
    </row>
    <row r="37980" spans="30:32" x14ac:dyDescent="0.2">
      <c r="AD37980" s="11" t="s">
        <v>56210</v>
      </c>
      <c r="AE37980" s="10" t="s">
        <v>56211</v>
      </c>
      <c r="AF37980" s="10" t="s">
        <v>645</v>
      </c>
    </row>
    <row r="37981" spans="30:32" x14ac:dyDescent="0.2">
      <c r="AD37981" s="11" t="s">
        <v>56212</v>
      </c>
      <c r="AE37981" s="10" t="s">
        <v>41782</v>
      </c>
      <c r="AF37981" s="10" t="s">
        <v>645</v>
      </c>
    </row>
    <row r="37982" spans="30:32" x14ac:dyDescent="0.2">
      <c r="AD37982" s="11" t="s">
        <v>56213</v>
      </c>
      <c r="AE37982" s="10" t="s">
        <v>13139</v>
      </c>
      <c r="AF37982" s="10" t="s">
        <v>645</v>
      </c>
    </row>
    <row r="37983" spans="30:32" x14ac:dyDescent="0.2">
      <c r="AD37983" s="11" t="s">
        <v>56214</v>
      </c>
      <c r="AE37983" s="10" t="s">
        <v>43652</v>
      </c>
      <c r="AF37983" s="10" t="s">
        <v>645</v>
      </c>
    </row>
    <row r="37984" spans="30:32" x14ac:dyDescent="0.2">
      <c r="AD37984" s="11" t="s">
        <v>56215</v>
      </c>
      <c r="AE37984" s="10" t="s">
        <v>56216</v>
      </c>
      <c r="AF37984" s="10" t="s">
        <v>645</v>
      </c>
    </row>
    <row r="37985" spans="30:32" x14ac:dyDescent="0.2">
      <c r="AD37985" s="11" t="s">
        <v>56217</v>
      </c>
      <c r="AE37985" s="10" t="s">
        <v>56218</v>
      </c>
      <c r="AF37985" s="10" t="s">
        <v>645</v>
      </c>
    </row>
    <row r="37986" spans="30:32" x14ac:dyDescent="0.2">
      <c r="AD37986" s="11" t="s">
        <v>56219</v>
      </c>
      <c r="AE37986" s="10" t="s">
        <v>56220</v>
      </c>
      <c r="AF37986" s="10" t="s">
        <v>645</v>
      </c>
    </row>
    <row r="37987" spans="30:32" x14ac:dyDescent="0.2">
      <c r="AD37987" s="11" t="s">
        <v>56221</v>
      </c>
      <c r="AE37987" s="10" t="s">
        <v>12311</v>
      </c>
      <c r="AF37987" s="10" t="s">
        <v>645</v>
      </c>
    </row>
    <row r="37988" spans="30:32" x14ac:dyDescent="0.2">
      <c r="AD37988" s="11" t="s">
        <v>56222</v>
      </c>
      <c r="AE37988" s="10" t="s">
        <v>30785</v>
      </c>
      <c r="AF37988" s="10" t="s">
        <v>645</v>
      </c>
    </row>
    <row r="37989" spans="30:32" x14ac:dyDescent="0.2">
      <c r="AD37989" s="11" t="s">
        <v>56223</v>
      </c>
      <c r="AE37989" s="10" t="s">
        <v>56224</v>
      </c>
      <c r="AF37989" s="10" t="s">
        <v>645</v>
      </c>
    </row>
    <row r="37990" spans="30:32" x14ac:dyDescent="0.2">
      <c r="AD37990" s="11" t="s">
        <v>56225</v>
      </c>
      <c r="AE37990" s="10" t="s">
        <v>24157</v>
      </c>
      <c r="AF37990" s="10" t="s">
        <v>645</v>
      </c>
    </row>
    <row r="37991" spans="30:32" x14ac:dyDescent="0.2">
      <c r="AD37991" s="11" t="s">
        <v>56226</v>
      </c>
      <c r="AE37991" s="10" t="s">
        <v>24157</v>
      </c>
      <c r="AF37991" s="10" t="s">
        <v>645</v>
      </c>
    </row>
    <row r="37992" spans="30:32" x14ac:dyDescent="0.2">
      <c r="AD37992" s="11" t="s">
        <v>56227</v>
      </c>
      <c r="AE37992" s="10" t="s">
        <v>56228</v>
      </c>
      <c r="AF37992" s="10" t="s">
        <v>645</v>
      </c>
    </row>
    <row r="37993" spans="30:32" x14ac:dyDescent="0.2">
      <c r="AD37993" s="11" t="s">
        <v>56229</v>
      </c>
      <c r="AE37993" s="10" t="s">
        <v>56230</v>
      </c>
      <c r="AF37993" s="10" t="s">
        <v>645</v>
      </c>
    </row>
    <row r="37994" spans="30:32" x14ac:dyDescent="0.2">
      <c r="AD37994" s="11" t="s">
        <v>56231</v>
      </c>
      <c r="AE37994" s="10" t="s">
        <v>56232</v>
      </c>
      <c r="AF37994" s="10" t="s">
        <v>645</v>
      </c>
    </row>
    <row r="37995" spans="30:32" x14ac:dyDescent="0.2">
      <c r="AD37995" s="11" t="s">
        <v>56233</v>
      </c>
      <c r="AE37995" s="10" t="s">
        <v>56234</v>
      </c>
      <c r="AF37995" s="10" t="s">
        <v>645</v>
      </c>
    </row>
    <row r="37996" spans="30:32" x14ac:dyDescent="0.2">
      <c r="AD37996" s="11" t="s">
        <v>56235</v>
      </c>
      <c r="AE37996" s="10" t="s">
        <v>4242</v>
      </c>
      <c r="AF37996" s="10" t="s">
        <v>645</v>
      </c>
    </row>
    <row r="37997" spans="30:32" x14ac:dyDescent="0.2">
      <c r="AD37997" s="11" t="s">
        <v>56236</v>
      </c>
      <c r="AE37997" s="10" t="s">
        <v>56237</v>
      </c>
      <c r="AF37997" s="10" t="s">
        <v>645</v>
      </c>
    </row>
    <row r="37998" spans="30:32" x14ac:dyDescent="0.2">
      <c r="AD37998" s="11" t="s">
        <v>56238</v>
      </c>
      <c r="AE37998" s="10" t="s">
        <v>8759</v>
      </c>
      <c r="AF37998" s="10" t="s">
        <v>645</v>
      </c>
    </row>
    <row r="37999" spans="30:32" x14ac:dyDescent="0.2">
      <c r="AD37999" s="11" t="s">
        <v>56239</v>
      </c>
      <c r="AE37999" s="10" t="s">
        <v>56240</v>
      </c>
      <c r="AF37999" s="10" t="s">
        <v>645</v>
      </c>
    </row>
    <row r="38000" spans="30:32" x14ac:dyDescent="0.2">
      <c r="AD38000" s="11" t="s">
        <v>56241</v>
      </c>
      <c r="AE38000" s="10" t="s">
        <v>56242</v>
      </c>
      <c r="AF38000" s="10" t="s">
        <v>645</v>
      </c>
    </row>
    <row r="38001" spans="30:32" x14ac:dyDescent="0.2">
      <c r="AD38001" s="11" t="s">
        <v>56243</v>
      </c>
      <c r="AE38001" s="10" t="s">
        <v>56244</v>
      </c>
      <c r="AF38001" s="10" t="s">
        <v>645</v>
      </c>
    </row>
    <row r="38002" spans="30:32" x14ac:dyDescent="0.2">
      <c r="AD38002" s="11" t="s">
        <v>56245</v>
      </c>
      <c r="AE38002" s="10" t="s">
        <v>56090</v>
      </c>
      <c r="AF38002" s="10" t="s">
        <v>645</v>
      </c>
    </row>
    <row r="38003" spans="30:32" x14ac:dyDescent="0.2">
      <c r="AD38003" s="11" t="s">
        <v>56246</v>
      </c>
      <c r="AE38003" s="10" t="s">
        <v>56244</v>
      </c>
      <c r="AF38003" s="10" t="s">
        <v>645</v>
      </c>
    </row>
    <row r="38004" spans="30:32" x14ac:dyDescent="0.2">
      <c r="AD38004" s="11" t="s">
        <v>56247</v>
      </c>
      <c r="AE38004" s="10" t="s">
        <v>6782</v>
      </c>
      <c r="AF38004" s="10" t="s">
        <v>645</v>
      </c>
    </row>
    <row r="38005" spans="30:32" x14ac:dyDescent="0.2">
      <c r="AD38005" s="11" t="s">
        <v>56248</v>
      </c>
      <c r="AE38005" s="10" t="s">
        <v>5439</v>
      </c>
      <c r="AF38005" s="10" t="s">
        <v>645</v>
      </c>
    </row>
    <row r="38006" spans="30:32" x14ac:dyDescent="0.2">
      <c r="AD38006" s="11" t="s">
        <v>56249</v>
      </c>
      <c r="AE38006" s="10" t="s">
        <v>5439</v>
      </c>
      <c r="AF38006" s="10" t="s">
        <v>645</v>
      </c>
    </row>
    <row r="38007" spans="30:32" x14ac:dyDescent="0.2">
      <c r="AD38007" s="11" t="s">
        <v>56250</v>
      </c>
      <c r="AE38007" s="10" t="s">
        <v>4862</v>
      </c>
      <c r="AF38007" s="10" t="s">
        <v>645</v>
      </c>
    </row>
    <row r="38008" spans="30:32" x14ac:dyDescent="0.2">
      <c r="AD38008" s="11" t="s">
        <v>56251</v>
      </c>
      <c r="AE38008" s="10" t="s">
        <v>4862</v>
      </c>
      <c r="AF38008" s="10" t="s">
        <v>645</v>
      </c>
    </row>
    <row r="38009" spans="30:32" x14ac:dyDescent="0.2">
      <c r="AD38009" s="11" t="s">
        <v>56252</v>
      </c>
      <c r="AE38009" s="10" t="s">
        <v>4862</v>
      </c>
      <c r="AF38009" s="10" t="s">
        <v>645</v>
      </c>
    </row>
    <row r="38010" spans="30:32" x14ac:dyDescent="0.2">
      <c r="AD38010" s="11" t="s">
        <v>56253</v>
      </c>
      <c r="AE38010" s="10" t="s">
        <v>4862</v>
      </c>
      <c r="AF38010" s="10" t="s">
        <v>645</v>
      </c>
    </row>
    <row r="38011" spans="30:32" x14ac:dyDescent="0.2">
      <c r="AD38011" s="11" t="s">
        <v>56254</v>
      </c>
      <c r="AE38011" s="10" t="s">
        <v>4862</v>
      </c>
      <c r="AF38011" s="10" t="s">
        <v>645</v>
      </c>
    </row>
    <row r="38012" spans="30:32" x14ac:dyDescent="0.2">
      <c r="AD38012" s="11" t="s">
        <v>56255</v>
      </c>
      <c r="AE38012" s="10" t="s">
        <v>4862</v>
      </c>
      <c r="AF38012" s="10" t="s">
        <v>645</v>
      </c>
    </row>
    <row r="38013" spans="30:32" x14ac:dyDescent="0.2">
      <c r="AD38013" s="11" t="s">
        <v>56256</v>
      </c>
      <c r="AE38013" s="10" t="s">
        <v>4862</v>
      </c>
      <c r="AF38013" s="10" t="s">
        <v>645</v>
      </c>
    </row>
    <row r="38014" spans="30:32" x14ac:dyDescent="0.2">
      <c r="AD38014" s="11" t="s">
        <v>56257</v>
      </c>
      <c r="AE38014" s="10" t="s">
        <v>54948</v>
      </c>
      <c r="AF38014" s="10" t="s">
        <v>645</v>
      </c>
    </row>
    <row r="38015" spans="30:32" x14ac:dyDescent="0.2">
      <c r="AD38015" s="11" t="s">
        <v>56258</v>
      </c>
      <c r="AE38015" s="10" t="s">
        <v>56259</v>
      </c>
      <c r="AF38015" s="10" t="s">
        <v>645</v>
      </c>
    </row>
    <row r="38016" spans="30:32" x14ac:dyDescent="0.2">
      <c r="AD38016" s="11" t="s">
        <v>56260</v>
      </c>
      <c r="AE38016" s="10" t="s">
        <v>4862</v>
      </c>
      <c r="AF38016" s="10" t="s">
        <v>645</v>
      </c>
    </row>
    <row r="38017" spans="30:32" x14ac:dyDescent="0.2">
      <c r="AD38017" s="11" t="s">
        <v>56261</v>
      </c>
      <c r="AE38017" s="10" t="s">
        <v>54948</v>
      </c>
      <c r="AF38017" s="10" t="s">
        <v>645</v>
      </c>
    </row>
    <row r="38018" spans="30:32" x14ac:dyDescent="0.2">
      <c r="AD38018" s="11" t="s">
        <v>56262</v>
      </c>
      <c r="AE38018" s="10" t="s">
        <v>56263</v>
      </c>
      <c r="AF38018" s="10" t="s">
        <v>645</v>
      </c>
    </row>
    <row r="38019" spans="30:32" x14ac:dyDescent="0.2">
      <c r="AD38019" s="11" t="s">
        <v>56264</v>
      </c>
      <c r="AE38019" s="10" t="s">
        <v>56265</v>
      </c>
      <c r="AF38019" s="10" t="s">
        <v>645</v>
      </c>
    </row>
    <row r="38020" spans="30:32" x14ac:dyDescent="0.2">
      <c r="AD38020" s="11" t="s">
        <v>56266</v>
      </c>
      <c r="AE38020" s="10" t="s">
        <v>56267</v>
      </c>
      <c r="AF38020" s="10" t="s">
        <v>645</v>
      </c>
    </row>
    <row r="38021" spans="30:32" x14ac:dyDescent="0.2">
      <c r="AD38021" s="11" t="s">
        <v>56268</v>
      </c>
      <c r="AE38021" s="10" t="s">
        <v>56269</v>
      </c>
      <c r="AF38021" s="10" t="s">
        <v>645</v>
      </c>
    </row>
    <row r="38022" spans="30:32" x14ac:dyDescent="0.2">
      <c r="AD38022" s="11" t="s">
        <v>56270</v>
      </c>
      <c r="AE38022" s="10" t="s">
        <v>22936</v>
      </c>
      <c r="AF38022" s="10" t="s">
        <v>645</v>
      </c>
    </row>
    <row r="38023" spans="30:32" x14ac:dyDescent="0.2">
      <c r="AD38023" s="11" t="s">
        <v>56271</v>
      </c>
      <c r="AE38023" s="10" t="s">
        <v>4277</v>
      </c>
      <c r="AF38023" s="10" t="s">
        <v>645</v>
      </c>
    </row>
    <row r="38024" spans="30:32" x14ac:dyDescent="0.2">
      <c r="AD38024" s="11" t="s">
        <v>56272</v>
      </c>
      <c r="AE38024" s="10" t="s">
        <v>56273</v>
      </c>
      <c r="AF38024" s="10" t="s">
        <v>645</v>
      </c>
    </row>
    <row r="38025" spans="30:32" x14ac:dyDescent="0.2">
      <c r="AD38025" s="11" t="s">
        <v>56274</v>
      </c>
      <c r="AE38025" s="10" t="s">
        <v>12627</v>
      </c>
      <c r="AF38025" s="10" t="s">
        <v>645</v>
      </c>
    </row>
    <row r="38026" spans="30:32" x14ac:dyDescent="0.2">
      <c r="AD38026" s="11" t="s">
        <v>56275</v>
      </c>
      <c r="AE38026" s="10" t="s">
        <v>12627</v>
      </c>
      <c r="AF38026" s="10" t="s">
        <v>645</v>
      </c>
    </row>
    <row r="38027" spans="30:32" x14ac:dyDescent="0.2">
      <c r="AD38027" s="11" t="s">
        <v>56276</v>
      </c>
      <c r="AE38027" s="10" t="s">
        <v>12627</v>
      </c>
      <c r="AF38027" s="10" t="s">
        <v>645</v>
      </c>
    </row>
    <row r="38028" spans="30:32" x14ac:dyDescent="0.2">
      <c r="AD38028" s="11" t="s">
        <v>56277</v>
      </c>
      <c r="AE38028" s="10" t="s">
        <v>12627</v>
      </c>
      <c r="AF38028" s="10" t="s">
        <v>645</v>
      </c>
    </row>
    <row r="38029" spans="30:32" x14ac:dyDescent="0.2">
      <c r="AD38029" s="11" t="s">
        <v>56278</v>
      </c>
      <c r="AE38029" s="10" t="s">
        <v>12627</v>
      </c>
      <c r="AF38029" s="10" t="s">
        <v>645</v>
      </c>
    </row>
    <row r="38030" spans="30:32" x14ac:dyDescent="0.2">
      <c r="AD38030" s="11" t="s">
        <v>56279</v>
      </c>
      <c r="AE38030" s="10" t="s">
        <v>12627</v>
      </c>
      <c r="AF38030" s="10" t="s">
        <v>645</v>
      </c>
    </row>
    <row r="38031" spans="30:32" x14ac:dyDescent="0.2">
      <c r="AD38031" s="11" t="s">
        <v>56280</v>
      </c>
      <c r="AE38031" s="10" t="s">
        <v>12627</v>
      </c>
      <c r="AF38031" s="10" t="s">
        <v>645</v>
      </c>
    </row>
    <row r="38032" spans="30:32" x14ac:dyDescent="0.2">
      <c r="AD38032" s="11" t="s">
        <v>56281</v>
      </c>
      <c r="AE38032" s="10" t="s">
        <v>12627</v>
      </c>
      <c r="AF38032" s="10" t="s">
        <v>645</v>
      </c>
    </row>
    <row r="38033" spans="30:32" x14ac:dyDescent="0.2">
      <c r="AD38033" s="11" t="s">
        <v>56282</v>
      </c>
      <c r="AE38033" s="10" t="s">
        <v>12627</v>
      </c>
      <c r="AF38033" s="10" t="s">
        <v>645</v>
      </c>
    </row>
    <row r="38034" spans="30:32" x14ac:dyDescent="0.2">
      <c r="AD38034" s="11" t="s">
        <v>56283</v>
      </c>
      <c r="AE38034" s="10" t="s">
        <v>12627</v>
      </c>
      <c r="AF38034" s="10" t="s">
        <v>645</v>
      </c>
    </row>
    <row r="38035" spans="30:32" x14ac:dyDescent="0.2">
      <c r="AD38035" s="11" t="s">
        <v>56284</v>
      </c>
      <c r="AE38035" s="10" t="s">
        <v>56285</v>
      </c>
      <c r="AF38035" s="10" t="s">
        <v>645</v>
      </c>
    </row>
    <row r="38036" spans="30:32" x14ac:dyDescent="0.2">
      <c r="AD38036" s="11" t="s">
        <v>56286</v>
      </c>
      <c r="AE38036" s="10" t="s">
        <v>56285</v>
      </c>
      <c r="AF38036" s="10" t="s">
        <v>645</v>
      </c>
    </row>
    <row r="38037" spans="30:32" x14ac:dyDescent="0.2">
      <c r="AD38037" s="11" t="s">
        <v>56287</v>
      </c>
      <c r="AE38037" s="10" t="s">
        <v>12627</v>
      </c>
      <c r="AF38037" s="10" t="s">
        <v>645</v>
      </c>
    </row>
    <row r="38038" spans="30:32" x14ac:dyDescent="0.2">
      <c r="AD38038" s="11" t="s">
        <v>56288</v>
      </c>
      <c r="AE38038" s="10" t="s">
        <v>12627</v>
      </c>
      <c r="AF38038" s="10" t="s">
        <v>645</v>
      </c>
    </row>
    <row r="38039" spans="30:32" x14ac:dyDescent="0.2">
      <c r="AD38039" s="11" t="s">
        <v>56289</v>
      </c>
      <c r="AE38039" s="10" t="s">
        <v>12627</v>
      </c>
      <c r="AF38039" s="10" t="s">
        <v>645</v>
      </c>
    </row>
    <row r="38040" spans="30:32" x14ac:dyDescent="0.2">
      <c r="AD38040" s="11" t="s">
        <v>56290</v>
      </c>
      <c r="AE38040" s="10" t="s">
        <v>12627</v>
      </c>
      <c r="AF38040" s="10" t="s">
        <v>645</v>
      </c>
    </row>
    <row r="38041" spans="30:32" x14ac:dyDescent="0.2">
      <c r="AD38041" s="11" t="s">
        <v>56291</v>
      </c>
      <c r="AE38041" s="10" t="s">
        <v>12627</v>
      </c>
      <c r="AF38041" s="10" t="s">
        <v>645</v>
      </c>
    </row>
    <row r="38042" spans="30:32" x14ac:dyDescent="0.2">
      <c r="AD38042" s="11" t="s">
        <v>56292</v>
      </c>
      <c r="AE38042" s="10" t="s">
        <v>12627</v>
      </c>
      <c r="AF38042" s="10" t="s">
        <v>645</v>
      </c>
    </row>
    <row r="38043" spans="30:32" x14ac:dyDescent="0.2">
      <c r="AD38043" s="11" t="s">
        <v>56293</v>
      </c>
      <c r="AE38043" s="10" t="s">
        <v>56294</v>
      </c>
      <c r="AF38043" s="10" t="s">
        <v>645</v>
      </c>
    </row>
    <row r="38044" spans="30:32" x14ac:dyDescent="0.2">
      <c r="AD38044" s="11" t="s">
        <v>56295</v>
      </c>
      <c r="AE38044" s="10" t="s">
        <v>18975</v>
      </c>
      <c r="AF38044" s="10" t="s">
        <v>645</v>
      </c>
    </row>
    <row r="38045" spans="30:32" x14ac:dyDescent="0.2">
      <c r="AD38045" s="11" t="s">
        <v>56296</v>
      </c>
      <c r="AE38045" s="10" t="s">
        <v>56297</v>
      </c>
      <c r="AF38045" s="10" t="s">
        <v>645</v>
      </c>
    </row>
    <row r="38046" spans="30:32" x14ac:dyDescent="0.2">
      <c r="AD38046" s="11" t="s">
        <v>56298</v>
      </c>
      <c r="AE38046" s="10" t="s">
        <v>4720</v>
      </c>
      <c r="AF38046" s="10" t="s">
        <v>645</v>
      </c>
    </row>
    <row r="38047" spans="30:32" x14ac:dyDescent="0.2">
      <c r="AD38047" s="11" t="s">
        <v>56299</v>
      </c>
      <c r="AE38047" s="10" t="s">
        <v>56300</v>
      </c>
      <c r="AF38047" s="10" t="s">
        <v>645</v>
      </c>
    </row>
    <row r="38048" spans="30:32" x14ac:dyDescent="0.2">
      <c r="AD38048" s="11" t="s">
        <v>56301</v>
      </c>
      <c r="AE38048" s="10" t="s">
        <v>56302</v>
      </c>
      <c r="AF38048" s="10" t="s">
        <v>645</v>
      </c>
    </row>
    <row r="38049" spans="30:32" x14ac:dyDescent="0.2">
      <c r="AD38049" s="11" t="s">
        <v>56303</v>
      </c>
      <c r="AE38049" s="10" t="s">
        <v>56304</v>
      </c>
      <c r="AF38049" s="10" t="s">
        <v>645</v>
      </c>
    </row>
    <row r="38050" spans="30:32" x14ac:dyDescent="0.2">
      <c r="AD38050" s="11" t="s">
        <v>56305</v>
      </c>
      <c r="AE38050" s="10" t="s">
        <v>56302</v>
      </c>
      <c r="AF38050" s="10" t="s">
        <v>645</v>
      </c>
    </row>
    <row r="38051" spans="30:32" x14ac:dyDescent="0.2">
      <c r="AD38051" s="11" t="s">
        <v>56306</v>
      </c>
      <c r="AE38051" s="10" t="s">
        <v>56304</v>
      </c>
      <c r="AF38051" s="10" t="s">
        <v>645</v>
      </c>
    </row>
    <row r="38052" spans="30:32" x14ac:dyDescent="0.2">
      <c r="AD38052" s="11" t="s">
        <v>56307</v>
      </c>
      <c r="AE38052" s="10" t="s">
        <v>56308</v>
      </c>
      <c r="AF38052" s="10" t="s">
        <v>645</v>
      </c>
    </row>
    <row r="38053" spans="30:32" x14ac:dyDescent="0.2">
      <c r="AD38053" s="11" t="s">
        <v>56309</v>
      </c>
      <c r="AE38053" s="10" t="s">
        <v>56310</v>
      </c>
      <c r="AF38053" s="10" t="s">
        <v>645</v>
      </c>
    </row>
    <row r="38054" spans="30:32" x14ac:dyDescent="0.2">
      <c r="AD38054" s="11" t="s">
        <v>56311</v>
      </c>
      <c r="AE38054" s="10" t="s">
        <v>56312</v>
      </c>
      <c r="AF38054" s="10" t="s">
        <v>645</v>
      </c>
    </row>
    <row r="38055" spans="30:32" x14ac:dyDescent="0.2">
      <c r="AD38055" s="11" t="s">
        <v>56313</v>
      </c>
      <c r="AE38055" s="10" t="s">
        <v>56312</v>
      </c>
      <c r="AF38055" s="10" t="s">
        <v>645</v>
      </c>
    </row>
    <row r="38056" spans="30:32" x14ac:dyDescent="0.2">
      <c r="AD38056" s="11" t="s">
        <v>56314</v>
      </c>
      <c r="AE38056" s="10" t="s">
        <v>56312</v>
      </c>
      <c r="AF38056" s="10" t="s">
        <v>645</v>
      </c>
    </row>
    <row r="38057" spans="30:32" x14ac:dyDescent="0.2">
      <c r="AD38057" s="11" t="s">
        <v>56315</v>
      </c>
      <c r="AE38057" s="10" t="s">
        <v>56312</v>
      </c>
      <c r="AF38057" s="10" t="s">
        <v>645</v>
      </c>
    </row>
    <row r="38058" spans="30:32" x14ac:dyDescent="0.2">
      <c r="AD38058" s="11" t="s">
        <v>56316</v>
      </c>
      <c r="AE38058" s="10" t="s">
        <v>56312</v>
      </c>
      <c r="AF38058" s="10" t="s">
        <v>645</v>
      </c>
    </row>
    <row r="38059" spans="30:32" x14ac:dyDescent="0.2">
      <c r="AD38059" s="11" t="s">
        <v>56317</v>
      </c>
      <c r="AE38059" s="10" t="s">
        <v>56318</v>
      </c>
      <c r="AF38059" s="10" t="s">
        <v>645</v>
      </c>
    </row>
    <row r="38060" spans="30:32" x14ac:dyDescent="0.2">
      <c r="AD38060" s="11" t="s">
        <v>56319</v>
      </c>
      <c r="AE38060" s="10" t="s">
        <v>23073</v>
      </c>
      <c r="AF38060" s="10" t="s">
        <v>645</v>
      </c>
    </row>
    <row r="38061" spans="30:32" x14ac:dyDescent="0.2">
      <c r="AD38061" s="11" t="s">
        <v>56320</v>
      </c>
      <c r="AE38061" s="10" t="s">
        <v>23073</v>
      </c>
      <c r="AF38061" s="10" t="s">
        <v>645</v>
      </c>
    </row>
    <row r="38062" spans="30:32" x14ac:dyDescent="0.2">
      <c r="AD38062" s="11" t="s">
        <v>56321</v>
      </c>
      <c r="AE38062" s="10" t="s">
        <v>23073</v>
      </c>
      <c r="AF38062" s="10" t="s">
        <v>645</v>
      </c>
    </row>
    <row r="38063" spans="30:32" x14ac:dyDescent="0.2">
      <c r="AD38063" s="11" t="s">
        <v>56322</v>
      </c>
      <c r="AE38063" s="10" t="s">
        <v>23073</v>
      </c>
      <c r="AF38063" s="10" t="s">
        <v>645</v>
      </c>
    </row>
    <row r="38064" spans="30:32" x14ac:dyDescent="0.2">
      <c r="AD38064" s="11" t="s">
        <v>56323</v>
      </c>
      <c r="AE38064" s="10" t="s">
        <v>56324</v>
      </c>
      <c r="AF38064" s="10" t="s">
        <v>645</v>
      </c>
    </row>
    <row r="38065" spans="30:32" x14ac:dyDescent="0.2">
      <c r="AD38065" s="11" t="s">
        <v>56325</v>
      </c>
      <c r="AE38065" s="10" t="s">
        <v>23113</v>
      </c>
      <c r="AF38065" s="10" t="s">
        <v>645</v>
      </c>
    </row>
    <row r="38066" spans="30:32" x14ac:dyDescent="0.2">
      <c r="AD38066" s="11" t="s">
        <v>56326</v>
      </c>
      <c r="AE38066" s="10" t="s">
        <v>56327</v>
      </c>
      <c r="AF38066" s="10" t="s">
        <v>645</v>
      </c>
    </row>
    <row r="38067" spans="30:32" x14ac:dyDescent="0.2">
      <c r="AD38067" s="11" t="s">
        <v>56328</v>
      </c>
      <c r="AE38067" s="10" t="s">
        <v>6302</v>
      </c>
      <c r="AF38067" s="10" t="s">
        <v>645</v>
      </c>
    </row>
    <row r="38068" spans="30:32" x14ac:dyDescent="0.2">
      <c r="AD38068" s="11" t="s">
        <v>56329</v>
      </c>
      <c r="AE38068" s="10" t="s">
        <v>56330</v>
      </c>
      <c r="AF38068" s="10" t="s">
        <v>645</v>
      </c>
    </row>
    <row r="38069" spans="30:32" x14ac:dyDescent="0.2">
      <c r="AD38069" s="11" t="s">
        <v>56331</v>
      </c>
      <c r="AE38069" s="10" t="s">
        <v>56330</v>
      </c>
      <c r="AF38069" s="10" t="s">
        <v>738</v>
      </c>
    </row>
    <row r="38070" spans="30:32" x14ac:dyDescent="0.2">
      <c r="AD38070" s="11" t="s">
        <v>56332</v>
      </c>
      <c r="AE38070" s="10" t="s">
        <v>16706</v>
      </c>
      <c r="AF38070" s="10" t="s">
        <v>645</v>
      </c>
    </row>
    <row r="38071" spans="30:32" x14ac:dyDescent="0.2">
      <c r="AD38071" s="11" t="s">
        <v>56333</v>
      </c>
      <c r="AE38071" s="10" t="s">
        <v>56334</v>
      </c>
      <c r="AF38071" s="10" t="s">
        <v>645</v>
      </c>
    </row>
    <row r="38072" spans="30:32" x14ac:dyDescent="0.2">
      <c r="AD38072" s="11" t="s">
        <v>56335</v>
      </c>
      <c r="AE38072" s="10" t="s">
        <v>56336</v>
      </c>
      <c r="AF38072" s="10" t="s">
        <v>645</v>
      </c>
    </row>
    <row r="38073" spans="30:32" x14ac:dyDescent="0.2">
      <c r="AD38073" s="11" t="s">
        <v>56337</v>
      </c>
      <c r="AE38073" s="10" t="s">
        <v>13438</v>
      </c>
      <c r="AF38073" s="10" t="s">
        <v>645</v>
      </c>
    </row>
    <row r="38074" spans="30:32" x14ac:dyDescent="0.2">
      <c r="AD38074" s="11" t="s">
        <v>56338</v>
      </c>
      <c r="AE38074" s="10" t="s">
        <v>56339</v>
      </c>
      <c r="AF38074" s="10" t="s">
        <v>645</v>
      </c>
    </row>
    <row r="38075" spans="30:32" x14ac:dyDescent="0.2">
      <c r="AD38075" s="11" t="s">
        <v>56340</v>
      </c>
      <c r="AE38075" s="10" t="s">
        <v>11397</v>
      </c>
      <c r="AF38075" s="10" t="s">
        <v>645</v>
      </c>
    </row>
    <row r="38076" spans="30:32" x14ac:dyDescent="0.2">
      <c r="AD38076" s="11" t="s">
        <v>56341</v>
      </c>
      <c r="AE38076" s="10" t="s">
        <v>16715</v>
      </c>
      <c r="AF38076" s="10" t="s">
        <v>645</v>
      </c>
    </row>
    <row r="38077" spans="30:32" x14ac:dyDescent="0.2">
      <c r="AD38077" s="11" t="s">
        <v>56342</v>
      </c>
      <c r="AE38077" s="10" t="s">
        <v>25867</v>
      </c>
      <c r="AF38077" s="10" t="s">
        <v>645</v>
      </c>
    </row>
    <row r="38078" spans="30:32" x14ac:dyDescent="0.2">
      <c r="AD38078" s="11" t="s">
        <v>56343</v>
      </c>
      <c r="AE38078" s="10" t="s">
        <v>25867</v>
      </c>
      <c r="AF38078" s="10" t="s">
        <v>645</v>
      </c>
    </row>
    <row r="38079" spans="30:32" x14ac:dyDescent="0.2">
      <c r="AD38079" s="11" t="s">
        <v>56344</v>
      </c>
      <c r="AE38079" s="10" t="s">
        <v>25867</v>
      </c>
      <c r="AF38079" s="10" t="s">
        <v>645</v>
      </c>
    </row>
    <row r="38080" spans="30:32" x14ac:dyDescent="0.2">
      <c r="AD38080" s="11" t="s">
        <v>56345</v>
      </c>
      <c r="AE38080" s="10" t="s">
        <v>25867</v>
      </c>
      <c r="AF38080" s="10" t="s">
        <v>645</v>
      </c>
    </row>
    <row r="38081" spans="30:32" x14ac:dyDescent="0.2">
      <c r="AD38081" s="11" t="s">
        <v>56346</v>
      </c>
      <c r="AE38081" s="10" t="s">
        <v>25867</v>
      </c>
      <c r="AF38081" s="10" t="s">
        <v>645</v>
      </c>
    </row>
    <row r="38082" spans="30:32" x14ac:dyDescent="0.2">
      <c r="AD38082" s="11" t="s">
        <v>56347</v>
      </c>
      <c r="AE38082" s="10" t="s">
        <v>25867</v>
      </c>
      <c r="AF38082" s="10" t="s">
        <v>645</v>
      </c>
    </row>
    <row r="38083" spans="30:32" x14ac:dyDescent="0.2">
      <c r="AD38083" s="11" t="s">
        <v>56348</v>
      </c>
      <c r="AE38083" s="10" t="s">
        <v>25867</v>
      </c>
      <c r="AF38083" s="10" t="s">
        <v>645</v>
      </c>
    </row>
    <row r="38084" spans="30:32" x14ac:dyDescent="0.2">
      <c r="AD38084" s="11" t="s">
        <v>56349</v>
      </c>
      <c r="AE38084" s="10" t="s">
        <v>25867</v>
      </c>
      <c r="AF38084" s="10" t="s">
        <v>645</v>
      </c>
    </row>
    <row r="38085" spans="30:32" x14ac:dyDescent="0.2">
      <c r="AD38085" s="11" t="s">
        <v>56350</v>
      </c>
      <c r="AE38085" s="10" t="s">
        <v>27646</v>
      </c>
      <c r="AF38085" s="10" t="s">
        <v>645</v>
      </c>
    </row>
    <row r="38086" spans="30:32" x14ac:dyDescent="0.2">
      <c r="AD38086" s="11" t="s">
        <v>56351</v>
      </c>
      <c r="AE38086" s="10" t="s">
        <v>6570</v>
      </c>
      <c r="AF38086" s="10" t="s">
        <v>645</v>
      </c>
    </row>
    <row r="38087" spans="30:32" x14ac:dyDescent="0.2">
      <c r="AD38087" s="11" t="s">
        <v>56352</v>
      </c>
      <c r="AE38087" s="10" t="s">
        <v>56353</v>
      </c>
      <c r="AF38087" s="10" t="s">
        <v>645</v>
      </c>
    </row>
    <row r="38088" spans="30:32" x14ac:dyDescent="0.2">
      <c r="AD38088" s="11" t="s">
        <v>56354</v>
      </c>
      <c r="AE38088" s="10" t="s">
        <v>19333</v>
      </c>
      <c r="AF38088" s="10" t="s">
        <v>645</v>
      </c>
    </row>
    <row r="38089" spans="30:32" x14ac:dyDescent="0.2">
      <c r="AD38089" s="11" t="s">
        <v>56355</v>
      </c>
      <c r="AE38089" s="10" t="s">
        <v>19333</v>
      </c>
      <c r="AF38089" s="10" t="s">
        <v>645</v>
      </c>
    </row>
    <row r="38090" spans="30:32" x14ac:dyDescent="0.2">
      <c r="AD38090" s="11" t="s">
        <v>56356</v>
      </c>
      <c r="AE38090" s="10" t="s">
        <v>19333</v>
      </c>
      <c r="AF38090" s="10" t="s">
        <v>645</v>
      </c>
    </row>
    <row r="38091" spans="30:32" x14ac:dyDescent="0.2">
      <c r="AD38091" s="11" t="s">
        <v>56357</v>
      </c>
      <c r="AE38091" s="10" t="s">
        <v>56358</v>
      </c>
      <c r="AF38091" s="10" t="s">
        <v>645</v>
      </c>
    </row>
    <row r="38092" spans="30:32" x14ac:dyDescent="0.2">
      <c r="AD38092" s="11" t="s">
        <v>56359</v>
      </c>
      <c r="AE38092" s="10" t="s">
        <v>19333</v>
      </c>
      <c r="AF38092" s="10" t="s">
        <v>645</v>
      </c>
    </row>
    <row r="38093" spans="30:32" x14ac:dyDescent="0.2">
      <c r="AD38093" s="11" t="s">
        <v>56360</v>
      </c>
      <c r="AE38093" s="10" t="s">
        <v>19333</v>
      </c>
      <c r="AF38093" s="10" t="s">
        <v>645</v>
      </c>
    </row>
    <row r="38094" spans="30:32" x14ac:dyDescent="0.2">
      <c r="AD38094" s="11" t="s">
        <v>56361</v>
      </c>
      <c r="AE38094" s="10" t="s">
        <v>56362</v>
      </c>
      <c r="AF38094" s="10" t="s">
        <v>645</v>
      </c>
    </row>
    <row r="38095" spans="30:32" x14ac:dyDescent="0.2">
      <c r="AD38095" s="11" t="s">
        <v>56363</v>
      </c>
      <c r="AE38095" s="10" t="s">
        <v>56364</v>
      </c>
      <c r="AF38095" s="10" t="s">
        <v>645</v>
      </c>
    </row>
    <row r="38096" spans="30:32" x14ac:dyDescent="0.2">
      <c r="AD38096" s="11" t="s">
        <v>56365</v>
      </c>
      <c r="AE38096" s="10" t="s">
        <v>19333</v>
      </c>
      <c r="AF38096" s="10" t="s">
        <v>645</v>
      </c>
    </row>
    <row r="38097" spans="30:32" x14ac:dyDescent="0.2">
      <c r="AD38097" s="11" t="s">
        <v>56366</v>
      </c>
      <c r="AE38097" s="10" t="s">
        <v>19333</v>
      </c>
      <c r="AF38097" s="10" t="s">
        <v>645</v>
      </c>
    </row>
    <row r="38098" spans="30:32" x14ac:dyDescent="0.2">
      <c r="AD38098" s="11" t="s">
        <v>56367</v>
      </c>
      <c r="AE38098" s="10" t="s">
        <v>19333</v>
      </c>
      <c r="AF38098" s="10" t="s">
        <v>645</v>
      </c>
    </row>
    <row r="38099" spans="30:32" x14ac:dyDescent="0.2">
      <c r="AD38099" s="11" t="s">
        <v>56368</v>
      </c>
      <c r="AE38099" s="10" t="s">
        <v>19333</v>
      </c>
      <c r="AF38099" s="10" t="s">
        <v>645</v>
      </c>
    </row>
    <row r="38100" spans="30:32" x14ac:dyDescent="0.2">
      <c r="AD38100" s="11" t="s">
        <v>56369</v>
      </c>
      <c r="AE38100" s="10" t="s">
        <v>19333</v>
      </c>
      <c r="AF38100" s="10" t="s">
        <v>645</v>
      </c>
    </row>
    <row r="38101" spans="30:32" x14ac:dyDescent="0.2">
      <c r="AD38101" s="11" t="s">
        <v>56370</v>
      </c>
      <c r="AE38101" s="10" t="s">
        <v>19333</v>
      </c>
      <c r="AF38101" s="10" t="s">
        <v>645</v>
      </c>
    </row>
    <row r="38102" spans="30:32" x14ac:dyDescent="0.2">
      <c r="AD38102" s="11" t="s">
        <v>56371</v>
      </c>
      <c r="AE38102" s="10" t="s">
        <v>19333</v>
      </c>
      <c r="AF38102" s="10" t="s">
        <v>645</v>
      </c>
    </row>
    <row r="38103" spans="30:32" x14ac:dyDescent="0.2">
      <c r="AD38103" s="11" t="s">
        <v>56372</v>
      </c>
      <c r="AE38103" s="10" t="s">
        <v>19333</v>
      </c>
      <c r="AF38103" s="10" t="s">
        <v>645</v>
      </c>
    </row>
    <row r="38104" spans="30:32" x14ac:dyDescent="0.2">
      <c r="AD38104" s="11" t="s">
        <v>56373</v>
      </c>
      <c r="AE38104" s="10" t="s">
        <v>19333</v>
      </c>
      <c r="AF38104" s="10" t="s">
        <v>645</v>
      </c>
    </row>
    <row r="38105" spans="30:32" x14ac:dyDescent="0.2">
      <c r="AD38105" s="11" t="s">
        <v>56374</v>
      </c>
      <c r="AE38105" s="10" t="s">
        <v>19333</v>
      </c>
      <c r="AF38105" s="10" t="s">
        <v>645</v>
      </c>
    </row>
    <row r="38106" spans="30:32" x14ac:dyDescent="0.2">
      <c r="AD38106" s="11" t="s">
        <v>56375</v>
      </c>
      <c r="AE38106" s="10" t="s">
        <v>56376</v>
      </c>
      <c r="AF38106" s="10" t="s">
        <v>645</v>
      </c>
    </row>
    <row r="38107" spans="30:32" x14ac:dyDescent="0.2">
      <c r="AD38107" s="11" t="s">
        <v>56377</v>
      </c>
      <c r="AE38107" s="10" t="s">
        <v>23629</v>
      </c>
      <c r="AF38107" s="10" t="s">
        <v>645</v>
      </c>
    </row>
    <row r="38108" spans="30:32" x14ac:dyDescent="0.2">
      <c r="AD38108" s="11" t="s">
        <v>56378</v>
      </c>
      <c r="AE38108" s="10" t="s">
        <v>1655</v>
      </c>
      <c r="AF38108" s="10" t="s">
        <v>645</v>
      </c>
    </row>
    <row r="38109" spans="30:32" x14ac:dyDescent="0.2">
      <c r="AD38109" s="11" t="s">
        <v>56379</v>
      </c>
      <c r="AE38109" s="10" t="s">
        <v>56380</v>
      </c>
      <c r="AF38109" s="10" t="s">
        <v>645</v>
      </c>
    </row>
    <row r="38110" spans="30:32" x14ac:dyDescent="0.2">
      <c r="AD38110" s="11" t="s">
        <v>56381</v>
      </c>
      <c r="AE38110" s="10" t="s">
        <v>19333</v>
      </c>
      <c r="AF38110" s="10" t="s">
        <v>645</v>
      </c>
    </row>
    <row r="38111" spans="30:32" x14ac:dyDescent="0.2">
      <c r="AD38111" s="11" t="s">
        <v>56382</v>
      </c>
      <c r="AE38111" s="10" t="s">
        <v>19333</v>
      </c>
      <c r="AF38111" s="10" t="s">
        <v>645</v>
      </c>
    </row>
    <row r="38112" spans="30:32" x14ac:dyDescent="0.2">
      <c r="AD38112" s="11" t="s">
        <v>56383</v>
      </c>
      <c r="AE38112" s="10" t="s">
        <v>3886</v>
      </c>
      <c r="AF38112" s="10" t="s">
        <v>645</v>
      </c>
    </row>
    <row r="38113" spans="30:32" x14ac:dyDescent="0.2">
      <c r="AD38113" s="11" t="s">
        <v>56384</v>
      </c>
      <c r="AE38113" s="10" t="s">
        <v>56385</v>
      </c>
      <c r="AF38113" s="10" t="s">
        <v>645</v>
      </c>
    </row>
    <row r="38114" spans="30:32" x14ac:dyDescent="0.2">
      <c r="AD38114" s="11" t="s">
        <v>56386</v>
      </c>
      <c r="AE38114" s="10" t="s">
        <v>56387</v>
      </c>
      <c r="AF38114" s="10" t="s">
        <v>645</v>
      </c>
    </row>
    <row r="38115" spans="30:32" x14ac:dyDescent="0.2">
      <c r="AD38115" s="11" t="s">
        <v>56388</v>
      </c>
      <c r="AE38115" s="10" t="s">
        <v>56389</v>
      </c>
      <c r="AF38115" s="10" t="s">
        <v>645</v>
      </c>
    </row>
    <row r="38116" spans="30:32" x14ac:dyDescent="0.2">
      <c r="AD38116" s="11" t="s">
        <v>56390</v>
      </c>
      <c r="AE38116" s="10" t="s">
        <v>19333</v>
      </c>
      <c r="AF38116" s="10" t="s">
        <v>645</v>
      </c>
    </row>
    <row r="38117" spans="30:32" x14ac:dyDescent="0.2">
      <c r="AD38117" s="11" t="s">
        <v>56391</v>
      </c>
      <c r="AE38117" s="10" t="s">
        <v>19333</v>
      </c>
      <c r="AF38117" s="10" t="s">
        <v>645</v>
      </c>
    </row>
    <row r="38118" spans="30:32" x14ac:dyDescent="0.2">
      <c r="AD38118" s="11" t="s">
        <v>56392</v>
      </c>
      <c r="AE38118" s="10" t="s">
        <v>19333</v>
      </c>
      <c r="AF38118" s="10" t="s">
        <v>645</v>
      </c>
    </row>
    <row r="38119" spans="30:32" x14ac:dyDescent="0.2">
      <c r="AD38119" s="11" t="s">
        <v>56393</v>
      </c>
      <c r="AE38119" s="10" t="s">
        <v>19333</v>
      </c>
      <c r="AF38119" s="10" t="s">
        <v>645</v>
      </c>
    </row>
    <row r="38120" spans="30:32" x14ac:dyDescent="0.2">
      <c r="AD38120" s="11" t="s">
        <v>56394</v>
      </c>
      <c r="AE38120" s="10" t="s">
        <v>56395</v>
      </c>
      <c r="AF38120" s="10" t="s">
        <v>645</v>
      </c>
    </row>
    <row r="38121" spans="30:32" x14ac:dyDescent="0.2">
      <c r="AD38121" s="11" t="s">
        <v>56396</v>
      </c>
      <c r="AE38121" s="10" t="s">
        <v>19333</v>
      </c>
      <c r="AF38121" s="10" t="s">
        <v>645</v>
      </c>
    </row>
    <row r="38122" spans="30:32" x14ac:dyDescent="0.2">
      <c r="AD38122" s="11" t="s">
        <v>56397</v>
      </c>
      <c r="AE38122" s="10" t="s">
        <v>3167</v>
      </c>
      <c r="AF38122" s="10" t="s">
        <v>645</v>
      </c>
    </row>
    <row r="38123" spans="30:32" x14ac:dyDescent="0.2">
      <c r="AD38123" s="11" t="s">
        <v>56398</v>
      </c>
      <c r="AE38123" s="10" t="s">
        <v>6494</v>
      </c>
      <c r="AF38123" s="10" t="s">
        <v>645</v>
      </c>
    </row>
    <row r="38124" spans="30:32" x14ac:dyDescent="0.2">
      <c r="AD38124" s="11" t="s">
        <v>56399</v>
      </c>
      <c r="AE38124" s="10" t="s">
        <v>19333</v>
      </c>
      <c r="AF38124" s="10" t="s">
        <v>645</v>
      </c>
    </row>
    <row r="38125" spans="30:32" x14ac:dyDescent="0.2">
      <c r="AD38125" s="11" t="s">
        <v>56400</v>
      </c>
      <c r="AE38125" s="10" t="s">
        <v>19333</v>
      </c>
      <c r="AF38125" s="10" t="s">
        <v>645</v>
      </c>
    </row>
    <row r="38126" spans="30:32" x14ac:dyDescent="0.2">
      <c r="AD38126" s="11" t="s">
        <v>56401</v>
      </c>
      <c r="AE38126" s="10" t="s">
        <v>19333</v>
      </c>
      <c r="AF38126" s="10" t="s">
        <v>645</v>
      </c>
    </row>
    <row r="38127" spans="30:32" x14ac:dyDescent="0.2">
      <c r="AD38127" s="11" t="s">
        <v>56402</v>
      </c>
      <c r="AE38127" s="10" t="s">
        <v>56403</v>
      </c>
      <c r="AF38127" s="10" t="s">
        <v>645</v>
      </c>
    </row>
    <row r="38128" spans="30:32" x14ac:dyDescent="0.2">
      <c r="AD38128" s="11" t="s">
        <v>56404</v>
      </c>
      <c r="AE38128" s="10" t="s">
        <v>19333</v>
      </c>
      <c r="AF38128" s="10" t="s">
        <v>645</v>
      </c>
    </row>
    <row r="38129" spans="30:32" x14ac:dyDescent="0.2">
      <c r="AD38129" s="11" t="s">
        <v>56405</v>
      </c>
      <c r="AE38129" s="10" t="s">
        <v>19333</v>
      </c>
      <c r="AF38129" s="10" t="s">
        <v>645</v>
      </c>
    </row>
    <row r="38130" spans="30:32" x14ac:dyDescent="0.2">
      <c r="AD38130" s="11" t="s">
        <v>56406</v>
      </c>
      <c r="AE38130" s="10" t="s">
        <v>56358</v>
      </c>
      <c r="AF38130" s="10" t="s">
        <v>645</v>
      </c>
    </row>
    <row r="38131" spans="30:32" x14ac:dyDescent="0.2">
      <c r="AD38131" s="11" t="s">
        <v>56407</v>
      </c>
      <c r="AE38131" s="10" t="s">
        <v>19333</v>
      </c>
      <c r="AF38131" s="10" t="s">
        <v>645</v>
      </c>
    </row>
    <row r="38132" spans="30:32" x14ac:dyDescent="0.2">
      <c r="AD38132" s="11" t="s">
        <v>56408</v>
      </c>
      <c r="AE38132" s="10" t="s">
        <v>19333</v>
      </c>
      <c r="AF38132" s="10" t="s">
        <v>645</v>
      </c>
    </row>
    <row r="38133" spans="30:32" x14ac:dyDescent="0.2">
      <c r="AD38133" s="11" t="s">
        <v>56409</v>
      </c>
      <c r="AE38133" s="10" t="s">
        <v>19333</v>
      </c>
      <c r="AF38133" s="10" t="s">
        <v>645</v>
      </c>
    </row>
    <row r="38134" spans="30:32" x14ac:dyDescent="0.2">
      <c r="AD38134" s="11" t="s">
        <v>56410</v>
      </c>
      <c r="AE38134" s="10" t="s">
        <v>19333</v>
      </c>
      <c r="AF38134" s="10" t="s">
        <v>645</v>
      </c>
    </row>
    <row r="38135" spans="30:32" x14ac:dyDescent="0.2">
      <c r="AD38135" s="11" t="s">
        <v>56411</v>
      </c>
      <c r="AE38135" s="10" t="s">
        <v>19333</v>
      </c>
      <c r="AF38135" s="10" t="s">
        <v>645</v>
      </c>
    </row>
    <row r="38136" spans="30:32" x14ac:dyDescent="0.2">
      <c r="AD38136" s="11" t="s">
        <v>56412</v>
      </c>
      <c r="AE38136" s="10" t="s">
        <v>19333</v>
      </c>
      <c r="AF38136" s="10" t="s">
        <v>645</v>
      </c>
    </row>
    <row r="38137" spans="30:32" x14ac:dyDescent="0.2">
      <c r="AD38137" s="11" t="s">
        <v>56413</v>
      </c>
      <c r="AE38137" s="10" t="s">
        <v>19333</v>
      </c>
      <c r="AF38137" s="10" t="s">
        <v>645</v>
      </c>
    </row>
    <row r="38138" spans="30:32" x14ac:dyDescent="0.2">
      <c r="AD38138" s="11" t="s">
        <v>56414</v>
      </c>
      <c r="AE38138" s="10" t="s">
        <v>19333</v>
      </c>
      <c r="AF38138" s="10" t="s">
        <v>645</v>
      </c>
    </row>
    <row r="38139" spans="30:32" x14ac:dyDescent="0.2">
      <c r="AD38139" s="11" t="s">
        <v>56415</v>
      </c>
      <c r="AE38139" s="10" t="s">
        <v>19333</v>
      </c>
      <c r="AF38139" s="10" t="s">
        <v>645</v>
      </c>
    </row>
    <row r="38140" spans="30:32" x14ac:dyDescent="0.2">
      <c r="AD38140" s="11" t="s">
        <v>56416</v>
      </c>
      <c r="AE38140" s="10" t="s">
        <v>19333</v>
      </c>
      <c r="AF38140" s="10" t="s">
        <v>645</v>
      </c>
    </row>
    <row r="38141" spans="30:32" x14ac:dyDescent="0.2">
      <c r="AD38141" s="11" t="s">
        <v>56417</v>
      </c>
      <c r="AE38141" s="10" t="s">
        <v>19333</v>
      </c>
      <c r="AF38141" s="10" t="s">
        <v>645</v>
      </c>
    </row>
    <row r="38142" spans="30:32" x14ac:dyDescent="0.2">
      <c r="AD38142" s="11" t="s">
        <v>56418</v>
      </c>
      <c r="AE38142" s="10" t="s">
        <v>19333</v>
      </c>
      <c r="AF38142" s="10" t="s">
        <v>645</v>
      </c>
    </row>
    <row r="38143" spans="30:32" x14ac:dyDescent="0.2">
      <c r="AD38143" s="11" t="s">
        <v>56419</v>
      </c>
      <c r="AE38143" s="10" t="s">
        <v>56358</v>
      </c>
      <c r="AF38143" s="10" t="s">
        <v>645</v>
      </c>
    </row>
    <row r="38144" spans="30:32" x14ac:dyDescent="0.2">
      <c r="AD38144" s="11" t="s">
        <v>56420</v>
      </c>
      <c r="AE38144" s="10" t="s">
        <v>19333</v>
      </c>
      <c r="AF38144" s="10" t="s">
        <v>645</v>
      </c>
    </row>
    <row r="38145" spans="30:32" x14ac:dyDescent="0.2">
      <c r="AD38145" s="11" t="s">
        <v>56421</v>
      </c>
      <c r="AE38145" s="10" t="s">
        <v>19333</v>
      </c>
      <c r="AF38145" s="10" t="s">
        <v>645</v>
      </c>
    </row>
    <row r="38146" spans="30:32" x14ac:dyDescent="0.2">
      <c r="AD38146" s="11" t="s">
        <v>56422</v>
      </c>
      <c r="AE38146" s="10" t="s">
        <v>19333</v>
      </c>
      <c r="AF38146" s="10" t="s">
        <v>645</v>
      </c>
    </row>
    <row r="38147" spans="30:32" x14ac:dyDescent="0.2">
      <c r="AD38147" s="11" t="s">
        <v>56423</v>
      </c>
      <c r="AE38147" s="10" t="s">
        <v>19333</v>
      </c>
      <c r="AF38147" s="10" t="s">
        <v>645</v>
      </c>
    </row>
    <row r="38148" spans="30:32" x14ac:dyDescent="0.2">
      <c r="AD38148" s="11" t="s">
        <v>56424</v>
      </c>
      <c r="AE38148" s="10" t="s">
        <v>19333</v>
      </c>
      <c r="AF38148" s="10" t="s">
        <v>645</v>
      </c>
    </row>
    <row r="38149" spans="30:32" x14ac:dyDescent="0.2">
      <c r="AD38149" s="11" t="s">
        <v>56425</v>
      </c>
      <c r="AE38149" s="10" t="s">
        <v>19333</v>
      </c>
      <c r="AF38149" s="10" t="s">
        <v>645</v>
      </c>
    </row>
    <row r="38150" spans="30:32" x14ac:dyDescent="0.2">
      <c r="AD38150" s="11" t="s">
        <v>56426</v>
      </c>
      <c r="AE38150" s="10" t="s">
        <v>56427</v>
      </c>
      <c r="AF38150" s="10" t="s">
        <v>645</v>
      </c>
    </row>
    <row r="38151" spans="30:32" x14ac:dyDescent="0.2">
      <c r="AD38151" s="11" t="s">
        <v>56428</v>
      </c>
      <c r="AE38151" s="10" t="s">
        <v>3324</v>
      </c>
      <c r="AF38151" s="10" t="s">
        <v>645</v>
      </c>
    </row>
    <row r="38152" spans="30:32" x14ac:dyDescent="0.2">
      <c r="AD38152" s="11" t="s">
        <v>56429</v>
      </c>
      <c r="AE38152" s="10" t="s">
        <v>56430</v>
      </c>
      <c r="AF38152" s="10" t="s">
        <v>645</v>
      </c>
    </row>
    <row r="38153" spans="30:32" x14ac:dyDescent="0.2">
      <c r="AD38153" s="11" t="s">
        <v>56431</v>
      </c>
      <c r="AE38153" s="10" t="s">
        <v>56430</v>
      </c>
      <c r="AF38153" s="10" t="s">
        <v>645</v>
      </c>
    </row>
    <row r="38154" spans="30:32" x14ac:dyDescent="0.2">
      <c r="AD38154" s="11" t="s">
        <v>56432</v>
      </c>
      <c r="AE38154" s="10" t="s">
        <v>56433</v>
      </c>
      <c r="AF38154" s="10" t="s">
        <v>645</v>
      </c>
    </row>
    <row r="38155" spans="30:32" x14ac:dyDescent="0.2">
      <c r="AD38155" s="11" t="s">
        <v>56434</v>
      </c>
      <c r="AE38155" s="10" t="s">
        <v>3472</v>
      </c>
      <c r="AF38155" s="10" t="s">
        <v>645</v>
      </c>
    </row>
    <row r="38156" spans="30:32" x14ac:dyDescent="0.2">
      <c r="AD38156" s="11" t="s">
        <v>56435</v>
      </c>
      <c r="AE38156" s="10" t="s">
        <v>1288</v>
      </c>
      <c r="AF38156" s="10" t="s">
        <v>645</v>
      </c>
    </row>
    <row r="38157" spans="30:32" x14ac:dyDescent="0.2">
      <c r="AD38157" s="11" t="s">
        <v>56436</v>
      </c>
      <c r="AE38157" s="10" t="s">
        <v>2869</v>
      </c>
      <c r="AF38157" s="10" t="s">
        <v>645</v>
      </c>
    </row>
    <row r="38158" spans="30:32" x14ac:dyDescent="0.2">
      <c r="AD38158" s="11" t="s">
        <v>56437</v>
      </c>
      <c r="AE38158" s="10" t="s">
        <v>56438</v>
      </c>
      <c r="AF38158" s="10" t="s">
        <v>645</v>
      </c>
    </row>
    <row r="38159" spans="30:32" x14ac:dyDescent="0.2">
      <c r="AD38159" s="11" t="s">
        <v>56439</v>
      </c>
      <c r="AE38159" s="10" t="s">
        <v>56440</v>
      </c>
      <c r="AF38159" s="10" t="s">
        <v>645</v>
      </c>
    </row>
    <row r="38160" spans="30:32" x14ac:dyDescent="0.2">
      <c r="AD38160" s="11" t="s">
        <v>56441</v>
      </c>
      <c r="AE38160" s="10" t="s">
        <v>56442</v>
      </c>
      <c r="AF38160" s="10" t="s">
        <v>645</v>
      </c>
    </row>
    <row r="38161" spans="30:32" x14ac:dyDescent="0.2">
      <c r="AD38161" s="11" t="s">
        <v>56443</v>
      </c>
      <c r="AE38161" s="10" t="s">
        <v>56444</v>
      </c>
      <c r="AF38161" s="10" t="s">
        <v>645</v>
      </c>
    </row>
    <row r="38162" spans="30:32" x14ac:dyDescent="0.2">
      <c r="AD38162" s="11" t="s">
        <v>56445</v>
      </c>
      <c r="AE38162" s="10" t="s">
        <v>56446</v>
      </c>
      <c r="AF38162" s="10" t="s">
        <v>645</v>
      </c>
    </row>
    <row r="38163" spans="30:32" x14ac:dyDescent="0.2">
      <c r="AD38163" s="11" t="s">
        <v>56447</v>
      </c>
      <c r="AE38163" s="10" t="s">
        <v>5719</v>
      </c>
      <c r="AF38163" s="10" t="s">
        <v>645</v>
      </c>
    </row>
    <row r="38164" spans="30:32" x14ac:dyDescent="0.2">
      <c r="AD38164" s="11" t="s">
        <v>56448</v>
      </c>
      <c r="AE38164" s="10" t="s">
        <v>56449</v>
      </c>
      <c r="AF38164" s="10" t="s">
        <v>645</v>
      </c>
    </row>
    <row r="38165" spans="30:32" x14ac:dyDescent="0.2">
      <c r="AD38165" s="11" t="s">
        <v>56450</v>
      </c>
      <c r="AE38165" s="10" t="s">
        <v>32579</v>
      </c>
      <c r="AF38165" s="10" t="s">
        <v>645</v>
      </c>
    </row>
    <row r="38166" spans="30:32" x14ac:dyDescent="0.2">
      <c r="AD38166" s="11" t="s">
        <v>56451</v>
      </c>
      <c r="AE38166" s="10" t="s">
        <v>56452</v>
      </c>
      <c r="AF38166" s="10" t="s">
        <v>645</v>
      </c>
    </row>
    <row r="38167" spans="30:32" x14ac:dyDescent="0.2">
      <c r="AD38167" s="11" t="s">
        <v>56453</v>
      </c>
      <c r="AE38167" s="10" t="s">
        <v>56454</v>
      </c>
      <c r="AF38167" s="10" t="s">
        <v>645</v>
      </c>
    </row>
    <row r="38168" spans="30:32" x14ac:dyDescent="0.2">
      <c r="AD38168" s="11" t="s">
        <v>56455</v>
      </c>
      <c r="AE38168" s="10" t="s">
        <v>56456</v>
      </c>
      <c r="AF38168" s="10" t="s">
        <v>645</v>
      </c>
    </row>
    <row r="38169" spans="30:32" x14ac:dyDescent="0.2">
      <c r="AD38169" s="11" t="s">
        <v>56457</v>
      </c>
      <c r="AE38169" s="10" t="s">
        <v>3358</v>
      </c>
      <c r="AF38169" s="10" t="s">
        <v>645</v>
      </c>
    </row>
    <row r="38170" spans="30:32" x14ac:dyDescent="0.2">
      <c r="AD38170" s="11" t="s">
        <v>56458</v>
      </c>
      <c r="AE38170" s="10" t="s">
        <v>2041</v>
      </c>
      <c r="AF38170" s="10" t="s">
        <v>645</v>
      </c>
    </row>
    <row r="38171" spans="30:32" x14ac:dyDescent="0.2">
      <c r="AD38171" s="11" t="s">
        <v>56459</v>
      </c>
      <c r="AE38171" s="10" t="s">
        <v>11975</v>
      </c>
      <c r="AF38171" s="10" t="s">
        <v>645</v>
      </c>
    </row>
    <row r="38172" spans="30:32" x14ac:dyDescent="0.2">
      <c r="AD38172" s="11" t="s">
        <v>56460</v>
      </c>
      <c r="AE38172" s="10" t="s">
        <v>56461</v>
      </c>
      <c r="AF38172" s="10" t="s">
        <v>645</v>
      </c>
    </row>
    <row r="38173" spans="30:32" x14ac:dyDescent="0.2">
      <c r="AD38173" s="11" t="s">
        <v>56462</v>
      </c>
      <c r="AE38173" s="10" t="s">
        <v>56463</v>
      </c>
      <c r="AF38173" s="10" t="s">
        <v>645</v>
      </c>
    </row>
    <row r="38174" spans="30:32" x14ac:dyDescent="0.2">
      <c r="AD38174" s="11" t="s">
        <v>56464</v>
      </c>
      <c r="AE38174" s="10" t="s">
        <v>4960</v>
      </c>
      <c r="AF38174" s="10" t="s">
        <v>645</v>
      </c>
    </row>
    <row r="38175" spans="30:32" x14ac:dyDescent="0.2">
      <c r="AD38175" s="11" t="s">
        <v>56465</v>
      </c>
      <c r="AE38175" s="10" t="s">
        <v>1396</v>
      </c>
      <c r="AF38175" s="10" t="s">
        <v>645</v>
      </c>
    </row>
    <row r="38176" spans="30:32" x14ac:dyDescent="0.2">
      <c r="AD38176" s="11" t="s">
        <v>56466</v>
      </c>
      <c r="AE38176" s="10" t="s">
        <v>13529</v>
      </c>
      <c r="AF38176" s="10" t="s">
        <v>645</v>
      </c>
    </row>
    <row r="38177" spans="30:32" x14ac:dyDescent="0.2">
      <c r="AD38177" s="11" t="s">
        <v>56467</v>
      </c>
      <c r="AE38177" s="10" t="s">
        <v>56468</v>
      </c>
      <c r="AF38177" s="10" t="s">
        <v>645</v>
      </c>
    </row>
    <row r="38178" spans="30:32" x14ac:dyDescent="0.2">
      <c r="AD38178" s="11" t="s">
        <v>56469</v>
      </c>
      <c r="AE38178" s="10" t="s">
        <v>56470</v>
      </c>
      <c r="AF38178" s="10" t="s">
        <v>645</v>
      </c>
    </row>
    <row r="38179" spans="30:32" x14ac:dyDescent="0.2">
      <c r="AD38179" s="11" t="s">
        <v>56471</v>
      </c>
      <c r="AE38179" s="10" t="s">
        <v>41339</v>
      </c>
      <c r="AF38179" s="10" t="s">
        <v>645</v>
      </c>
    </row>
    <row r="38180" spans="30:32" x14ac:dyDescent="0.2">
      <c r="AD38180" s="11" t="s">
        <v>56472</v>
      </c>
      <c r="AE38180" s="10" t="s">
        <v>1326</v>
      </c>
      <c r="AF38180" s="10" t="s">
        <v>645</v>
      </c>
    </row>
    <row r="38181" spans="30:32" x14ac:dyDescent="0.2">
      <c r="AD38181" s="11" t="s">
        <v>56473</v>
      </c>
      <c r="AE38181" s="10" t="s">
        <v>27173</v>
      </c>
      <c r="AF38181" s="10" t="s">
        <v>645</v>
      </c>
    </row>
    <row r="38182" spans="30:32" x14ac:dyDescent="0.2">
      <c r="AD38182" s="11" t="s">
        <v>56474</v>
      </c>
      <c r="AE38182" s="10" t="s">
        <v>56475</v>
      </c>
      <c r="AF38182" s="10" t="s">
        <v>645</v>
      </c>
    </row>
    <row r="38183" spans="30:32" x14ac:dyDescent="0.2">
      <c r="AD38183" s="11" t="s">
        <v>56476</v>
      </c>
      <c r="AE38183" s="10" t="s">
        <v>2898</v>
      </c>
      <c r="AF38183" s="10" t="s">
        <v>645</v>
      </c>
    </row>
    <row r="38184" spans="30:32" x14ac:dyDescent="0.2">
      <c r="AD38184" s="11" t="s">
        <v>56477</v>
      </c>
      <c r="AE38184" s="10" t="s">
        <v>7129</v>
      </c>
      <c r="AF38184" s="10" t="s">
        <v>645</v>
      </c>
    </row>
    <row r="38185" spans="30:32" x14ac:dyDescent="0.2">
      <c r="AD38185" s="11" t="s">
        <v>56478</v>
      </c>
      <c r="AE38185" s="10" t="s">
        <v>7129</v>
      </c>
      <c r="AF38185" s="10" t="s">
        <v>645</v>
      </c>
    </row>
    <row r="38186" spans="30:32" x14ac:dyDescent="0.2">
      <c r="AD38186" s="11" t="s">
        <v>56479</v>
      </c>
      <c r="AE38186" s="10" t="s">
        <v>56480</v>
      </c>
      <c r="AF38186" s="10" t="s">
        <v>645</v>
      </c>
    </row>
    <row r="38187" spans="30:32" x14ac:dyDescent="0.2">
      <c r="AD38187" s="11" t="s">
        <v>56481</v>
      </c>
      <c r="AE38187" s="10" t="s">
        <v>56482</v>
      </c>
      <c r="AF38187" s="10" t="s">
        <v>645</v>
      </c>
    </row>
    <row r="38188" spans="30:32" x14ac:dyDescent="0.2">
      <c r="AD38188" s="11" t="s">
        <v>56483</v>
      </c>
      <c r="AE38188" s="10" t="s">
        <v>56484</v>
      </c>
      <c r="AF38188" s="10" t="s">
        <v>645</v>
      </c>
    </row>
    <row r="38189" spans="30:32" x14ac:dyDescent="0.2">
      <c r="AD38189" s="11" t="s">
        <v>56485</v>
      </c>
      <c r="AE38189" s="10" t="s">
        <v>15560</v>
      </c>
      <c r="AF38189" s="10" t="s">
        <v>645</v>
      </c>
    </row>
    <row r="38190" spans="30:32" x14ac:dyDescent="0.2">
      <c r="AD38190" s="11" t="s">
        <v>56486</v>
      </c>
      <c r="AE38190" s="10" t="s">
        <v>30532</v>
      </c>
      <c r="AF38190" s="10" t="s">
        <v>645</v>
      </c>
    </row>
    <row r="38191" spans="30:32" x14ac:dyDescent="0.2">
      <c r="AD38191" s="11" t="s">
        <v>56487</v>
      </c>
      <c r="AE38191" s="10" t="s">
        <v>9105</v>
      </c>
      <c r="AF38191" s="10" t="s">
        <v>645</v>
      </c>
    </row>
    <row r="38192" spans="30:32" x14ac:dyDescent="0.2">
      <c r="AD38192" s="11" t="s">
        <v>56488</v>
      </c>
      <c r="AE38192" s="10" t="s">
        <v>7143</v>
      </c>
      <c r="AF38192" s="10" t="s">
        <v>645</v>
      </c>
    </row>
    <row r="38193" spans="30:32" x14ac:dyDescent="0.2">
      <c r="AD38193" s="11" t="s">
        <v>56489</v>
      </c>
      <c r="AE38193" s="10" t="s">
        <v>56490</v>
      </c>
      <c r="AF38193" s="10" t="s">
        <v>645</v>
      </c>
    </row>
    <row r="38194" spans="30:32" x14ac:dyDescent="0.2">
      <c r="AD38194" s="11" t="s">
        <v>56491</v>
      </c>
      <c r="AE38194" s="10" t="s">
        <v>56492</v>
      </c>
      <c r="AF38194" s="10" t="s">
        <v>645</v>
      </c>
    </row>
    <row r="38195" spans="30:32" x14ac:dyDescent="0.2">
      <c r="AD38195" s="11" t="s">
        <v>56493</v>
      </c>
      <c r="AE38195" s="10" t="s">
        <v>56494</v>
      </c>
      <c r="AF38195" s="10" t="s">
        <v>645</v>
      </c>
    </row>
    <row r="38196" spans="30:32" x14ac:dyDescent="0.2">
      <c r="AD38196" s="11" t="s">
        <v>56495</v>
      </c>
      <c r="AE38196" s="10" t="s">
        <v>56494</v>
      </c>
      <c r="AF38196" s="10" t="s">
        <v>645</v>
      </c>
    </row>
    <row r="38197" spans="30:32" x14ac:dyDescent="0.2">
      <c r="AD38197" s="11" t="s">
        <v>56496</v>
      </c>
      <c r="AE38197" s="10" t="s">
        <v>56497</v>
      </c>
      <c r="AF38197" s="10" t="s">
        <v>645</v>
      </c>
    </row>
    <row r="38198" spans="30:32" x14ac:dyDescent="0.2">
      <c r="AD38198" s="11" t="s">
        <v>56498</v>
      </c>
      <c r="AE38198" s="10" t="s">
        <v>3912</v>
      </c>
      <c r="AF38198" s="10" t="s">
        <v>645</v>
      </c>
    </row>
    <row r="38199" spans="30:32" x14ac:dyDescent="0.2">
      <c r="AD38199" s="11" t="s">
        <v>56499</v>
      </c>
      <c r="AE38199" s="10" t="s">
        <v>3912</v>
      </c>
      <c r="AF38199" s="10" t="s">
        <v>645</v>
      </c>
    </row>
    <row r="38200" spans="30:32" x14ac:dyDescent="0.2">
      <c r="AD38200" s="11" t="s">
        <v>56500</v>
      </c>
      <c r="AE38200" s="10" t="s">
        <v>3912</v>
      </c>
      <c r="AF38200" s="10" t="s">
        <v>645</v>
      </c>
    </row>
    <row r="38201" spans="30:32" x14ac:dyDescent="0.2">
      <c r="AD38201" s="11" t="s">
        <v>56501</v>
      </c>
      <c r="AE38201" s="10" t="s">
        <v>56502</v>
      </c>
      <c r="AF38201" s="10" t="s">
        <v>645</v>
      </c>
    </row>
    <row r="38202" spans="30:32" x14ac:dyDescent="0.2">
      <c r="AD38202" s="11" t="s">
        <v>56503</v>
      </c>
      <c r="AE38202" s="10" t="s">
        <v>15609</v>
      </c>
      <c r="AF38202" s="10" t="s">
        <v>645</v>
      </c>
    </row>
    <row r="38203" spans="30:32" x14ac:dyDescent="0.2">
      <c r="AD38203" s="11" t="s">
        <v>56504</v>
      </c>
      <c r="AE38203" s="10" t="s">
        <v>56505</v>
      </c>
      <c r="AF38203" s="10" t="s">
        <v>645</v>
      </c>
    </row>
    <row r="38204" spans="30:32" x14ac:dyDescent="0.2">
      <c r="AD38204" s="11" t="s">
        <v>56506</v>
      </c>
      <c r="AE38204" s="10" t="s">
        <v>56507</v>
      </c>
      <c r="AF38204" s="10" t="s">
        <v>645</v>
      </c>
    </row>
    <row r="38205" spans="30:32" x14ac:dyDescent="0.2">
      <c r="AD38205" s="11" t="s">
        <v>56508</v>
      </c>
      <c r="AE38205" s="10" t="s">
        <v>47649</v>
      </c>
      <c r="AF38205" s="10" t="s">
        <v>645</v>
      </c>
    </row>
    <row r="38206" spans="30:32" x14ac:dyDescent="0.2">
      <c r="AD38206" s="11" t="s">
        <v>56509</v>
      </c>
      <c r="AE38206" s="10" t="s">
        <v>56510</v>
      </c>
      <c r="AF38206" s="10" t="s">
        <v>645</v>
      </c>
    </row>
    <row r="38207" spans="30:32" x14ac:dyDescent="0.2">
      <c r="AD38207" s="11" t="s">
        <v>56511</v>
      </c>
      <c r="AE38207" s="10" t="s">
        <v>56512</v>
      </c>
      <c r="AF38207" s="10" t="s">
        <v>645</v>
      </c>
    </row>
    <row r="38208" spans="30:32" x14ac:dyDescent="0.2">
      <c r="AD38208" s="11" t="s">
        <v>56513</v>
      </c>
      <c r="AE38208" s="10" t="s">
        <v>16990</v>
      </c>
      <c r="AF38208" s="10" t="s">
        <v>645</v>
      </c>
    </row>
    <row r="38209" spans="30:32" x14ac:dyDescent="0.2">
      <c r="AD38209" s="11" t="s">
        <v>56514</v>
      </c>
      <c r="AE38209" s="10" t="s">
        <v>56515</v>
      </c>
      <c r="AF38209" s="10" t="s">
        <v>645</v>
      </c>
    </row>
    <row r="38210" spans="30:32" x14ac:dyDescent="0.2">
      <c r="AD38210" s="11" t="s">
        <v>56516</v>
      </c>
      <c r="AE38210" s="10" t="s">
        <v>56517</v>
      </c>
      <c r="AF38210" s="10" t="s">
        <v>645</v>
      </c>
    </row>
    <row r="38211" spans="30:32" x14ac:dyDescent="0.2">
      <c r="AD38211" s="11" t="s">
        <v>56518</v>
      </c>
      <c r="AE38211" s="10" t="s">
        <v>4838</v>
      </c>
      <c r="AF38211" s="10" t="s">
        <v>645</v>
      </c>
    </row>
    <row r="38212" spans="30:32" x14ac:dyDescent="0.2">
      <c r="AD38212" s="11" t="s">
        <v>56519</v>
      </c>
      <c r="AE38212" s="10" t="s">
        <v>4838</v>
      </c>
      <c r="AF38212" s="10" t="s">
        <v>645</v>
      </c>
    </row>
    <row r="38213" spans="30:32" x14ac:dyDescent="0.2">
      <c r="AD38213" s="11" t="s">
        <v>56520</v>
      </c>
      <c r="AE38213" s="10" t="s">
        <v>4838</v>
      </c>
      <c r="AF38213" s="10" t="s">
        <v>645</v>
      </c>
    </row>
    <row r="38214" spans="30:32" x14ac:dyDescent="0.2">
      <c r="AD38214" s="11" t="s">
        <v>56521</v>
      </c>
      <c r="AE38214" s="10" t="s">
        <v>4838</v>
      </c>
      <c r="AF38214" s="10" t="s">
        <v>645</v>
      </c>
    </row>
    <row r="38215" spans="30:32" x14ac:dyDescent="0.2">
      <c r="AD38215" s="11" t="s">
        <v>56522</v>
      </c>
      <c r="AE38215" s="10" t="s">
        <v>4838</v>
      </c>
      <c r="AF38215" s="10" t="s">
        <v>645</v>
      </c>
    </row>
    <row r="38216" spans="30:32" x14ac:dyDescent="0.2">
      <c r="AD38216" s="11" t="s">
        <v>56523</v>
      </c>
      <c r="AE38216" s="10" t="s">
        <v>10061</v>
      </c>
      <c r="AF38216" s="10" t="s">
        <v>645</v>
      </c>
    </row>
    <row r="38217" spans="30:32" x14ac:dyDescent="0.2">
      <c r="AD38217" s="11" t="s">
        <v>56524</v>
      </c>
      <c r="AE38217" s="10" t="s">
        <v>56525</v>
      </c>
      <c r="AF38217" s="10" t="s">
        <v>645</v>
      </c>
    </row>
    <row r="38218" spans="30:32" x14ac:dyDescent="0.2">
      <c r="AD38218" s="11" t="s">
        <v>56526</v>
      </c>
      <c r="AE38218" s="10" t="s">
        <v>4996</v>
      </c>
      <c r="AF38218" s="10" t="s">
        <v>645</v>
      </c>
    </row>
    <row r="38219" spans="30:32" x14ac:dyDescent="0.2">
      <c r="AD38219" s="11" t="s">
        <v>56527</v>
      </c>
      <c r="AE38219" s="10" t="s">
        <v>56528</v>
      </c>
      <c r="AF38219" s="10" t="s">
        <v>645</v>
      </c>
    </row>
    <row r="38220" spans="30:32" x14ac:dyDescent="0.2">
      <c r="AD38220" s="11" t="s">
        <v>56529</v>
      </c>
      <c r="AE38220" s="10" t="s">
        <v>17285</v>
      </c>
      <c r="AF38220" s="10" t="s">
        <v>645</v>
      </c>
    </row>
    <row r="38221" spans="30:32" x14ac:dyDescent="0.2">
      <c r="AD38221" s="11" t="s">
        <v>56530</v>
      </c>
      <c r="AE38221" s="10" t="s">
        <v>56531</v>
      </c>
      <c r="AF38221" s="10" t="s">
        <v>645</v>
      </c>
    </row>
    <row r="38222" spans="30:32" x14ac:dyDescent="0.2">
      <c r="AD38222" s="11" t="s">
        <v>56532</v>
      </c>
      <c r="AE38222" s="10" t="s">
        <v>56533</v>
      </c>
      <c r="AF38222" s="10" t="s">
        <v>645</v>
      </c>
    </row>
    <row r="38223" spans="30:32" x14ac:dyDescent="0.2">
      <c r="AD38223" s="11" t="s">
        <v>56534</v>
      </c>
      <c r="AE38223" s="10" t="s">
        <v>1637</v>
      </c>
      <c r="AF38223" s="10" t="s">
        <v>645</v>
      </c>
    </row>
    <row r="38224" spans="30:32" x14ac:dyDescent="0.2">
      <c r="AD38224" s="11" t="s">
        <v>56535</v>
      </c>
      <c r="AE38224" s="10" t="s">
        <v>56536</v>
      </c>
      <c r="AF38224" s="10" t="s">
        <v>645</v>
      </c>
    </row>
    <row r="38225" spans="30:32" x14ac:dyDescent="0.2">
      <c r="AD38225" s="11" t="s">
        <v>56537</v>
      </c>
      <c r="AE38225" s="10" t="s">
        <v>3457</v>
      </c>
      <c r="AF38225" s="10" t="s">
        <v>645</v>
      </c>
    </row>
    <row r="38226" spans="30:32" x14ac:dyDescent="0.2">
      <c r="AD38226" s="11" t="s">
        <v>56538</v>
      </c>
      <c r="AE38226" s="10" t="s">
        <v>5023</v>
      </c>
      <c r="AF38226" s="10" t="s">
        <v>645</v>
      </c>
    </row>
    <row r="38227" spans="30:32" x14ac:dyDescent="0.2">
      <c r="AD38227" s="11" t="s">
        <v>56539</v>
      </c>
      <c r="AE38227" s="10" t="s">
        <v>20836</v>
      </c>
      <c r="AF38227" s="10" t="s">
        <v>645</v>
      </c>
    </row>
    <row r="38228" spans="30:32" x14ac:dyDescent="0.2">
      <c r="AD38228" s="11" t="s">
        <v>56540</v>
      </c>
      <c r="AE38228" s="10" t="s">
        <v>56541</v>
      </c>
      <c r="AF38228" s="10" t="s">
        <v>645</v>
      </c>
    </row>
    <row r="38229" spans="30:32" x14ac:dyDescent="0.2">
      <c r="AD38229" s="11" t="s">
        <v>56542</v>
      </c>
      <c r="AE38229" s="10" t="s">
        <v>15711</v>
      </c>
      <c r="AF38229" s="10" t="s">
        <v>645</v>
      </c>
    </row>
    <row r="38230" spans="30:32" x14ac:dyDescent="0.2">
      <c r="AD38230" s="11" t="s">
        <v>56543</v>
      </c>
      <c r="AE38230" s="10" t="s">
        <v>15711</v>
      </c>
      <c r="AF38230" s="10" t="s">
        <v>645</v>
      </c>
    </row>
    <row r="38231" spans="30:32" x14ac:dyDescent="0.2">
      <c r="AD38231" s="11" t="s">
        <v>56544</v>
      </c>
      <c r="AE38231" s="10" t="s">
        <v>39255</v>
      </c>
      <c r="AF38231" s="10" t="s">
        <v>645</v>
      </c>
    </row>
    <row r="38232" spans="30:32" x14ac:dyDescent="0.2">
      <c r="AD38232" s="11" t="s">
        <v>56545</v>
      </c>
      <c r="AE38232" s="10" t="s">
        <v>56546</v>
      </c>
      <c r="AF38232" s="10" t="s">
        <v>645</v>
      </c>
    </row>
    <row r="38233" spans="30:32" x14ac:dyDescent="0.2">
      <c r="AD38233" s="11" t="s">
        <v>56547</v>
      </c>
      <c r="AE38233" s="10" t="s">
        <v>56546</v>
      </c>
      <c r="AF38233" s="10" t="s">
        <v>645</v>
      </c>
    </row>
    <row r="38234" spans="30:32" x14ac:dyDescent="0.2">
      <c r="AD38234" s="11" t="s">
        <v>56548</v>
      </c>
      <c r="AE38234" s="10" t="s">
        <v>56546</v>
      </c>
      <c r="AF38234" s="10" t="s">
        <v>645</v>
      </c>
    </row>
    <row r="38235" spans="30:32" x14ac:dyDescent="0.2">
      <c r="AD38235" s="11" t="s">
        <v>56549</v>
      </c>
      <c r="AE38235" s="10" t="s">
        <v>56550</v>
      </c>
      <c r="AF38235" s="10" t="s">
        <v>645</v>
      </c>
    </row>
    <row r="38236" spans="30:32" x14ac:dyDescent="0.2">
      <c r="AD38236" s="11" t="s">
        <v>56551</v>
      </c>
      <c r="AE38236" s="10" t="s">
        <v>56552</v>
      </c>
      <c r="AF38236" s="10" t="s">
        <v>645</v>
      </c>
    </row>
    <row r="38237" spans="30:32" x14ac:dyDescent="0.2">
      <c r="AD38237" s="11" t="s">
        <v>56553</v>
      </c>
      <c r="AE38237" s="10" t="s">
        <v>29083</v>
      </c>
      <c r="AF38237" s="10" t="s">
        <v>645</v>
      </c>
    </row>
    <row r="38238" spans="30:32" x14ac:dyDescent="0.2">
      <c r="AD38238" s="11" t="s">
        <v>56554</v>
      </c>
      <c r="AE38238" s="10" t="s">
        <v>56555</v>
      </c>
      <c r="AF38238" s="10" t="s">
        <v>645</v>
      </c>
    </row>
    <row r="38239" spans="30:32" x14ac:dyDescent="0.2">
      <c r="AD38239" s="11" t="s">
        <v>56556</v>
      </c>
      <c r="AE38239" s="10" t="s">
        <v>56557</v>
      </c>
      <c r="AF38239" s="10" t="s">
        <v>645</v>
      </c>
    </row>
    <row r="38240" spans="30:32" x14ac:dyDescent="0.2">
      <c r="AD38240" s="11" t="s">
        <v>56558</v>
      </c>
      <c r="AE38240" s="10" t="s">
        <v>56559</v>
      </c>
      <c r="AF38240" s="10" t="s">
        <v>645</v>
      </c>
    </row>
    <row r="38241" spans="30:32" x14ac:dyDescent="0.2">
      <c r="AD38241" s="11" t="s">
        <v>56560</v>
      </c>
      <c r="AE38241" s="10" t="s">
        <v>56561</v>
      </c>
      <c r="AF38241" s="10" t="s">
        <v>645</v>
      </c>
    </row>
    <row r="38242" spans="30:32" x14ac:dyDescent="0.2">
      <c r="AD38242" s="11" t="s">
        <v>56562</v>
      </c>
      <c r="AE38242" s="10" t="s">
        <v>15364</v>
      </c>
      <c r="AF38242" s="10" t="s">
        <v>645</v>
      </c>
    </row>
    <row r="38243" spans="30:32" x14ac:dyDescent="0.2">
      <c r="AD38243" s="11" t="s">
        <v>56563</v>
      </c>
      <c r="AE38243" s="10" t="s">
        <v>14380</v>
      </c>
      <c r="AF38243" s="10" t="s">
        <v>645</v>
      </c>
    </row>
    <row r="38244" spans="30:32" x14ac:dyDescent="0.2">
      <c r="AD38244" s="11" t="s">
        <v>56564</v>
      </c>
      <c r="AE38244" s="10" t="s">
        <v>56565</v>
      </c>
      <c r="AF38244" s="10" t="s">
        <v>645</v>
      </c>
    </row>
    <row r="38245" spans="30:32" x14ac:dyDescent="0.2">
      <c r="AD38245" s="11" t="s">
        <v>56566</v>
      </c>
      <c r="AE38245" s="10" t="s">
        <v>56567</v>
      </c>
      <c r="AF38245" s="10" t="s">
        <v>645</v>
      </c>
    </row>
    <row r="38246" spans="30:32" x14ac:dyDescent="0.2">
      <c r="AD38246" s="11" t="s">
        <v>56568</v>
      </c>
      <c r="AE38246" s="10" t="s">
        <v>13042</v>
      </c>
      <c r="AF38246" s="10" t="s">
        <v>645</v>
      </c>
    </row>
    <row r="38247" spans="30:32" x14ac:dyDescent="0.2">
      <c r="AD38247" s="11" t="s">
        <v>56569</v>
      </c>
      <c r="AE38247" s="10" t="s">
        <v>13042</v>
      </c>
      <c r="AF38247" s="10" t="s">
        <v>645</v>
      </c>
    </row>
    <row r="38248" spans="30:32" x14ac:dyDescent="0.2">
      <c r="AD38248" s="11" t="s">
        <v>56570</v>
      </c>
      <c r="AE38248" s="10" t="s">
        <v>13042</v>
      </c>
      <c r="AF38248" s="10" t="s">
        <v>645</v>
      </c>
    </row>
    <row r="38249" spans="30:32" x14ac:dyDescent="0.2">
      <c r="AD38249" s="11" t="s">
        <v>56571</v>
      </c>
      <c r="AE38249" s="10" t="s">
        <v>13042</v>
      </c>
      <c r="AF38249" s="10" t="s">
        <v>645</v>
      </c>
    </row>
    <row r="38250" spans="30:32" x14ac:dyDescent="0.2">
      <c r="AD38250" s="11" t="s">
        <v>56572</v>
      </c>
      <c r="AE38250" s="10" t="s">
        <v>13042</v>
      </c>
      <c r="AF38250" s="10" t="s">
        <v>645</v>
      </c>
    </row>
    <row r="38251" spans="30:32" x14ac:dyDescent="0.2">
      <c r="AD38251" s="11" t="s">
        <v>56573</v>
      </c>
      <c r="AE38251" s="10" t="s">
        <v>13042</v>
      </c>
      <c r="AF38251" s="10" t="s">
        <v>645</v>
      </c>
    </row>
    <row r="38252" spans="30:32" x14ac:dyDescent="0.2">
      <c r="AD38252" s="11" t="s">
        <v>56574</v>
      </c>
      <c r="AE38252" s="10" t="s">
        <v>11785</v>
      </c>
      <c r="AF38252" s="10" t="s">
        <v>645</v>
      </c>
    </row>
    <row r="38253" spans="30:32" x14ac:dyDescent="0.2">
      <c r="AD38253" s="11" t="s">
        <v>56575</v>
      </c>
      <c r="AE38253" s="10" t="s">
        <v>11789</v>
      </c>
      <c r="AF38253" s="10" t="s">
        <v>645</v>
      </c>
    </row>
    <row r="38254" spans="30:32" x14ac:dyDescent="0.2">
      <c r="AD38254" s="11" t="s">
        <v>56576</v>
      </c>
      <c r="AE38254" s="10" t="s">
        <v>56577</v>
      </c>
      <c r="AF38254" s="10" t="s">
        <v>645</v>
      </c>
    </row>
    <row r="38255" spans="30:32" x14ac:dyDescent="0.2">
      <c r="AD38255" s="11" t="s">
        <v>56578</v>
      </c>
      <c r="AE38255" s="10" t="s">
        <v>20910</v>
      </c>
      <c r="AF38255" s="10" t="s">
        <v>645</v>
      </c>
    </row>
    <row r="38256" spans="30:32" x14ac:dyDescent="0.2">
      <c r="AD38256" s="11" t="s">
        <v>56579</v>
      </c>
      <c r="AE38256" s="10" t="s">
        <v>56580</v>
      </c>
      <c r="AF38256" s="10" t="s">
        <v>645</v>
      </c>
    </row>
    <row r="38257" spans="30:32" x14ac:dyDescent="0.2">
      <c r="AD38257" s="11" t="s">
        <v>56581</v>
      </c>
      <c r="AE38257" s="10" t="s">
        <v>19693</v>
      </c>
      <c r="AF38257" s="10" t="s">
        <v>645</v>
      </c>
    </row>
    <row r="38258" spans="30:32" x14ac:dyDescent="0.2">
      <c r="AD38258" s="11" t="s">
        <v>56582</v>
      </c>
      <c r="AE38258" s="10" t="s">
        <v>56583</v>
      </c>
      <c r="AF38258" s="10" t="s">
        <v>645</v>
      </c>
    </row>
    <row r="38259" spans="30:32" x14ac:dyDescent="0.2">
      <c r="AD38259" s="11" t="s">
        <v>56584</v>
      </c>
      <c r="AE38259" s="10" t="s">
        <v>1712</v>
      </c>
      <c r="AF38259" s="10" t="s">
        <v>645</v>
      </c>
    </row>
    <row r="38260" spans="30:32" x14ac:dyDescent="0.2">
      <c r="AD38260" s="11" t="s">
        <v>56585</v>
      </c>
      <c r="AE38260" s="10" t="s">
        <v>56586</v>
      </c>
      <c r="AF38260" s="10" t="s">
        <v>645</v>
      </c>
    </row>
    <row r="38261" spans="30:32" x14ac:dyDescent="0.2">
      <c r="AD38261" s="11" t="s">
        <v>56587</v>
      </c>
      <c r="AE38261" s="10" t="s">
        <v>56588</v>
      </c>
      <c r="AF38261" s="10" t="s">
        <v>645</v>
      </c>
    </row>
    <row r="38262" spans="30:32" x14ac:dyDescent="0.2">
      <c r="AD38262" s="11" t="s">
        <v>56589</v>
      </c>
      <c r="AE38262" s="10" t="s">
        <v>56590</v>
      </c>
      <c r="AF38262" s="10" t="s">
        <v>645</v>
      </c>
    </row>
    <row r="38263" spans="30:32" x14ac:dyDescent="0.2">
      <c r="AD38263" s="11" t="s">
        <v>56591</v>
      </c>
      <c r="AE38263" s="10" t="s">
        <v>56592</v>
      </c>
      <c r="AF38263" s="10" t="s">
        <v>645</v>
      </c>
    </row>
    <row r="38264" spans="30:32" x14ac:dyDescent="0.2">
      <c r="AD38264" s="11" t="s">
        <v>56593</v>
      </c>
      <c r="AE38264" s="10" t="s">
        <v>56592</v>
      </c>
      <c r="AF38264" s="10" t="s">
        <v>645</v>
      </c>
    </row>
    <row r="38265" spans="30:32" x14ac:dyDescent="0.2">
      <c r="AD38265" s="11" t="s">
        <v>56594</v>
      </c>
      <c r="AE38265" s="10" t="s">
        <v>56592</v>
      </c>
      <c r="AF38265" s="10" t="s">
        <v>645</v>
      </c>
    </row>
    <row r="38266" spans="30:32" x14ac:dyDescent="0.2">
      <c r="AD38266" s="11" t="s">
        <v>56595</v>
      </c>
      <c r="AE38266" s="10" t="s">
        <v>56596</v>
      </c>
      <c r="AF38266" s="10" t="s">
        <v>645</v>
      </c>
    </row>
    <row r="38267" spans="30:32" x14ac:dyDescent="0.2">
      <c r="AD38267" s="11" t="s">
        <v>56597</v>
      </c>
      <c r="AE38267" s="10" t="s">
        <v>5093</v>
      </c>
      <c r="AF38267" s="10" t="s">
        <v>645</v>
      </c>
    </row>
    <row r="38268" spans="30:32" x14ac:dyDescent="0.2">
      <c r="AD38268" s="11" t="s">
        <v>56598</v>
      </c>
      <c r="AE38268" s="10" t="s">
        <v>23590</v>
      </c>
      <c r="AF38268" s="10" t="s">
        <v>645</v>
      </c>
    </row>
    <row r="38269" spans="30:32" x14ac:dyDescent="0.2">
      <c r="AD38269" s="11" t="s">
        <v>56599</v>
      </c>
      <c r="AE38269" s="10" t="s">
        <v>47156</v>
      </c>
      <c r="AF38269" s="10" t="s">
        <v>645</v>
      </c>
    </row>
    <row r="38270" spans="30:32" x14ac:dyDescent="0.2">
      <c r="AD38270" s="11" t="s">
        <v>56600</v>
      </c>
      <c r="AE38270" s="10" t="s">
        <v>14455</v>
      </c>
      <c r="AF38270" s="10" t="s">
        <v>645</v>
      </c>
    </row>
    <row r="38271" spans="30:32" x14ac:dyDescent="0.2">
      <c r="AD38271" s="11" t="s">
        <v>56601</v>
      </c>
      <c r="AE38271" s="10" t="s">
        <v>56602</v>
      </c>
      <c r="AF38271" s="10" t="s">
        <v>645</v>
      </c>
    </row>
    <row r="38272" spans="30:32" x14ac:dyDescent="0.2">
      <c r="AD38272" s="11" t="s">
        <v>56603</v>
      </c>
      <c r="AE38272" s="10" t="s">
        <v>3495</v>
      </c>
      <c r="AF38272" s="10" t="s">
        <v>645</v>
      </c>
    </row>
    <row r="38273" spans="30:32" x14ac:dyDescent="0.2">
      <c r="AD38273" s="11" t="s">
        <v>56604</v>
      </c>
      <c r="AE38273" s="10" t="s">
        <v>49939</v>
      </c>
      <c r="AF38273" s="10" t="s">
        <v>645</v>
      </c>
    </row>
    <row r="38274" spans="30:32" x14ac:dyDescent="0.2">
      <c r="AD38274" s="11" t="s">
        <v>56605</v>
      </c>
      <c r="AE38274" s="10" t="s">
        <v>49939</v>
      </c>
      <c r="AF38274" s="10" t="s">
        <v>645</v>
      </c>
    </row>
    <row r="38275" spans="30:32" x14ac:dyDescent="0.2">
      <c r="AD38275" s="11" t="s">
        <v>56606</v>
      </c>
      <c r="AE38275" s="10" t="s">
        <v>49939</v>
      </c>
      <c r="AF38275" s="10" t="s">
        <v>645</v>
      </c>
    </row>
    <row r="38276" spans="30:32" x14ac:dyDescent="0.2">
      <c r="AD38276" s="11" t="s">
        <v>56607</v>
      </c>
      <c r="AE38276" s="10" t="s">
        <v>49939</v>
      </c>
      <c r="AF38276" s="10" t="s">
        <v>645</v>
      </c>
    </row>
    <row r="38277" spans="30:32" x14ac:dyDescent="0.2">
      <c r="AD38277" s="11" t="s">
        <v>56608</v>
      </c>
      <c r="AE38277" s="10" t="s">
        <v>49939</v>
      </c>
      <c r="AF38277" s="10" t="s">
        <v>645</v>
      </c>
    </row>
    <row r="38278" spans="30:32" x14ac:dyDescent="0.2">
      <c r="AD38278" s="11" t="s">
        <v>56609</v>
      </c>
      <c r="AE38278" s="10" t="s">
        <v>49939</v>
      </c>
      <c r="AF38278" s="10" t="s">
        <v>645</v>
      </c>
    </row>
    <row r="38279" spans="30:32" x14ac:dyDescent="0.2">
      <c r="AD38279" s="11" t="s">
        <v>56610</v>
      </c>
      <c r="AE38279" s="10" t="s">
        <v>49939</v>
      </c>
      <c r="AF38279" s="10" t="s">
        <v>645</v>
      </c>
    </row>
    <row r="38280" spans="30:32" x14ac:dyDescent="0.2">
      <c r="AD38280" s="11" t="s">
        <v>56611</v>
      </c>
      <c r="AE38280" s="10" t="s">
        <v>3014</v>
      </c>
      <c r="AF38280" s="10" t="s">
        <v>645</v>
      </c>
    </row>
    <row r="38281" spans="30:32" x14ac:dyDescent="0.2">
      <c r="AD38281" s="11" t="s">
        <v>56612</v>
      </c>
      <c r="AE38281" s="10" t="s">
        <v>2255</v>
      </c>
      <c r="AF38281" s="10" t="s">
        <v>645</v>
      </c>
    </row>
    <row r="38282" spans="30:32" x14ac:dyDescent="0.2">
      <c r="AD38282" s="11" t="s">
        <v>56613</v>
      </c>
      <c r="AE38282" s="10" t="s">
        <v>56614</v>
      </c>
      <c r="AF38282" s="10" t="s">
        <v>645</v>
      </c>
    </row>
    <row r="38283" spans="30:32" x14ac:dyDescent="0.2">
      <c r="AD38283" s="11" t="s">
        <v>56615</v>
      </c>
      <c r="AE38283" s="10" t="s">
        <v>1695</v>
      </c>
      <c r="AF38283" s="10" t="s">
        <v>645</v>
      </c>
    </row>
    <row r="38284" spans="30:32" x14ac:dyDescent="0.2">
      <c r="AD38284" s="11" t="s">
        <v>56616</v>
      </c>
      <c r="AE38284" s="10" t="s">
        <v>56617</v>
      </c>
      <c r="AF38284" s="10" t="s">
        <v>645</v>
      </c>
    </row>
    <row r="38285" spans="30:32" x14ac:dyDescent="0.2">
      <c r="AD38285" s="11" t="s">
        <v>56618</v>
      </c>
      <c r="AE38285" s="10" t="s">
        <v>56619</v>
      </c>
      <c r="AF38285" s="10" t="s">
        <v>645</v>
      </c>
    </row>
    <row r="38286" spans="30:32" x14ac:dyDescent="0.2">
      <c r="AD38286" s="11" t="s">
        <v>56620</v>
      </c>
      <c r="AE38286" s="10" t="s">
        <v>2266</v>
      </c>
      <c r="AF38286" s="10" t="s">
        <v>645</v>
      </c>
    </row>
    <row r="38287" spans="30:32" x14ac:dyDescent="0.2">
      <c r="AD38287" s="11" t="s">
        <v>56621</v>
      </c>
      <c r="AE38287" s="10" t="s">
        <v>7463</v>
      </c>
      <c r="AF38287" s="10" t="s">
        <v>645</v>
      </c>
    </row>
    <row r="38288" spans="30:32" x14ac:dyDescent="0.2">
      <c r="AD38288" s="11" t="s">
        <v>56622</v>
      </c>
      <c r="AE38288" s="10" t="s">
        <v>14530</v>
      </c>
      <c r="AF38288" s="10" t="s">
        <v>645</v>
      </c>
    </row>
    <row r="38289" spans="30:32" x14ac:dyDescent="0.2">
      <c r="AD38289" s="11" t="s">
        <v>56623</v>
      </c>
      <c r="AE38289" s="10" t="s">
        <v>56624</v>
      </c>
      <c r="AF38289" s="10" t="s">
        <v>645</v>
      </c>
    </row>
    <row r="38290" spans="30:32" x14ac:dyDescent="0.2">
      <c r="AD38290" s="11" t="s">
        <v>56625</v>
      </c>
      <c r="AE38290" s="10" t="s">
        <v>56626</v>
      </c>
      <c r="AF38290" s="10" t="s">
        <v>645</v>
      </c>
    </row>
    <row r="38291" spans="30:32" x14ac:dyDescent="0.2">
      <c r="AD38291" s="11" t="s">
        <v>56627</v>
      </c>
      <c r="AE38291" s="10" t="s">
        <v>48896</v>
      </c>
      <c r="AF38291" s="10" t="s">
        <v>645</v>
      </c>
    </row>
    <row r="38292" spans="30:32" x14ac:dyDescent="0.2">
      <c r="AD38292" s="11" t="s">
        <v>56628</v>
      </c>
      <c r="AE38292" s="10" t="s">
        <v>56629</v>
      </c>
      <c r="AF38292" s="10" t="s">
        <v>645</v>
      </c>
    </row>
    <row r="38293" spans="30:32" x14ac:dyDescent="0.2">
      <c r="AD38293" s="11" t="s">
        <v>56630</v>
      </c>
      <c r="AE38293" s="10" t="s">
        <v>1746</v>
      </c>
      <c r="AF38293" s="10" t="s">
        <v>645</v>
      </c>
    </row>
    <row r="38294" spans="30:32" x14ac:dyDescent="0.2">
      <c r="AD38294" s="11" t="s">
        <v>56631</v>
      </c>
      <c r="AE38294" s="10" t="s">
        <v>41707</v>
      </c>
      <c r="AF38294" s="10" t="s">
        <v>645</v>
      </c>
    </row>
    <row r="38295" spans="30:32" x14ac:dyDescent="0.2">
      <c r="AD38295" s="11" t="s">
        <v>56632</v>
      </c>
      <c r="AE38295" s="10" t="s">
        <v>56633</v>
      </c>
      <c r="AF38295" s="10" t="s">
        <v>645</v>
      </c>
    </row>
    <row r="38296" spans="30:32" x14ac:dyDescent="0.2">
      <c r="AD38296" s="11" t="s">
        <v>56634</v>
      </c>
      <c r="AE38296" s="10" t="s">
        <v>56635</v>
      </c>
      <c r="AF38296" s="10" t="s">
        <v>645</v>
      </c>
    </row>
    <row r="38297" spans="30:32" x14ac:dyDescent="0.2">
      <c r="AD38297" s="11" t="s">
        <v>56636</v>
      </c>
      <c r="AE38297" s="10" t="s">
        <v>56637</v>
      </c>
      <c r="AF38297" s="10" t="s">
        <v>645</v>
      </c>
    </row>
    <row r="38298" spans="30:32" x14ac:dyDescent="0.2">
      <c r="AD38298" s="11" t="s">
        <v>56638</v>
      </c>
      <c r="AE38298" s="10" t="s">
        <v>18617</v>
      </c>
      <c r="AF38298" s="10" t="s">
        <v>645</v>
      </c>
    </row>
    <row r="38299" spans="30:32" x14ac:dyDescent="0.2">
      <c r="AD38299" s="11" t="s">
        <v>56639</v>
      </c>
      <c r="AE38299" s="10" t="s">
        <v>56640</v>
      </c>
      <c r="AF38299" s="10" t="s">
        <v>645</v>
      </c>
    </row>
    <row r="38300" spans="30:32" x14ac:dyDescent="0.2">
      <c r="AD38300" s="11" t="s">
        <v>56641</v>
      </c>
      <c r="AE38300" s="10" t="s">
        <v>56642</v>
      </c>
      <c r="AF38300" s="10" t="s">
        <v>645</v>
      </c>
    </row>
    <row r="38301" spans="30:32" x14ac:dyDescent="0.2">
      <c r="AD38301" s="11" t="s">
        <v>56643</v>
      </c>
      <c r="AE38301" s="10" t="s">
        <v>56644</v>
      </c>
      <c r="AF38301" s="10" t="s">
        <v>645</v>
      </c>
    </row>
    <row r="38302" spans="30:32" x14ac:dyDescent="0.2">
      <c r="AD38302" s="11" t="s">
        <v>56645</v>
      </c>
      <c r="AE38302" s="10" t="s">
        <v>56646</v>
      </c>
      <c r="AF38302" s="10" t="s">
        <v>645</v>
      </c>
    </row>
    <row r="38303" spans="30:32" x14ac:dyDescent="0.2">
      <c r="AD38303" s="11" t="s">
        <v>56647</v>
      </c>
      <c r="AE38303" s="10" t="s">
        <v>56648</v>
      </c>
      <c r="AF38303" s="10" t="s">
        <v>645</v>
      </c>
    </row>
    <row r="38304" spans="30:32" x14ac:dyDescent="0.2">
      <c r="AD38304" s="11" t="s">
        <v>56649</v>
      </c>
      <c r="AE38304" s="10" t="s">
        <v>53527</v>
      </c>
      <c r="AF38304" s="10" t="s">
        <v>645</v>
      </c>
    </row>
    <row r="38305" spans="30:32" x14ac:dyDescent="0.2">
      <c r="AD38305" s="11" t="s">
        <v>56650</v>
      </c>
      <c r="AE38305" s="10" t="s">
        <v>2348</v>
      </c>
      <c r="AF38305" s="10" t="s">
        <v>645</v>
      </c>
    </row>
    <row r="38306" spans="30:32" x14ac:dyDescent="0.2">
      <c r="AD38306" s="11" t="s">
        <v>56651</v>
      </c>
      <c r="AE38306" s="10" t="s">
        <v>56652</v>
      </c>
      <c r="AF38306" s="10" t="s">
        <v>645</v>
      </c>
    </row>
    <row r="38307" spans="30:32" x14ac:dyDescent="0.2">
      <c r="AD38307" s="11" t="s">
        <v>56653</v>
      </c>
      <c r="AE38307" s="10" t="s">
        <v>56654</v>
      </c>
      <c r="AF38307" s="10" t="s">
        <v>645</v>
      </c>
    </row>
    <row r="38308" spans="30:32" x14ac:dyDescent="0.2">
      <c r="AD38308" s="11" t="s">
        <v>56655</v>
      </c>
      <c r="AE38308" s="10" t="s">
        <v>56656</v>
      </c>
      <c r="AF38308" s="10" t="s">
        <v>645</v>
      </c>
    </row>
    <row r="38309" spans="30:32" x14ac:dyDescent="0.2">
      <c r="AD38309" s="11" t="s">
        <v>56657</v>
      </c>
      <c r="AE38309" s="10" t="s">
        <v>56656</v>
      </c>
      <c r="AF38309" s="10" t="s">
        <v>645</v>
      </c>
    </row>
    <row r="38310" spans="30:32" x14ac:dyDescent="0.2">
      <c r="AD38310" s="11" t="s">
        <v>56658</v>
      </c>
      <c r="AE38310" s="10" t="s">
        <v>17565</v>
      </c>
      <c r="AF38310" s="10" t="s">
        <v>645</v>
      </c>
    </row>
    <row r="38311" spans="30:32" x14ac:dyDescent="0.2">
      <c r="AD38311" s="11" t="s">
        <v>56659</v>
      </c>
      <c r="AE38311" s="10" t="s">
        <v>56660</v>
      </c>
      <c r="AF38311" s="10" t="s">
        <v>645</v>
      </c>
    </row>
    <row r="38312" spans="30:32" x14ac:dyDescent="0.2">
      <c r="AD38312" s="11" t="s">
        <v>56661</v>
      </c>
      <c r="AE38312" s="10" t="s">
        <v>1794</v>
      </c>
      <c r="AF38312" s="10" t="s">
        <v>645</v>
      </c>
    </row>
    <row r="38313" spans="30:32" x14ac:dyDescent="0.2">
      <c r="AD38313" s="11" t="s">
        <v>56662</v>
      </c>
      <c r="AE38313" s="10" t="s">
        <v>56663</v>
      </c>
      <c r="AF38313" s="10" t="s">
        <v>645</v>
      </c>
    </row>
    <row r="38314" spans="30:32" x14ac:dyDescent="0.2">
      <c r="AD38314" s="11" t="s">
        <v>56664</v>
      </c>
      <c r="AE38314" s="10" t="s">
        <v>56665</v>
      </c>
      <c r="AF38314" s="10" t="s">
        <v>645</v>
      </c>
    </row>
    <row r="38315" spans="30:32" x14ac:dyDescent="0.2">
      <c r="AD38315" s="11" t="s">
        <v>56666</v>
      </c>
      <c r="AE38315" s="10" t="s">
        <v>56667</v>
      </c>
      <c r="AF38315" s="10" t="s">
        <v>645</v>
      </c>
    </row>
    <row r="38316" spans="30:32" x14ac:dyDescent="0.2">
      <c r="AD38316" s="11" t="s">
        <v>56668</v>
      </c>
      <c r="AE38316" s="10" t="s">
        <v>8380</v>
      </c>
      <c r="AF38316" s="10" t="s">
        <v>645</v>
      </c>
    </row>
    <row r="38317" spans="30:32" x14ac:dyDescent="0.2">
      <c r="AD38317" s="11" t="s">
        <v>56669</v>
      </c>
      <c r="AE38317" s="10" t="s">
        <v>56670</v>
      </c>
      <c r="AF38317" s="10" t="s">
        <v>645</v>
      </c>
    </row>
    <row r="38318" spans="30:32" x14ac:dyDescent="0.2">
      <c r="AD38318" s="11" t="s">
        <v>56671</v>
      </c>
      <c r="AE38318" s="10" t="s">
        <v>56672</v>
      </c>
      <c r="AF38318" s="10" t="s">
        <v>645</v>
      </c>
    </row>
    <row r="38319" spans="30:32" x14ac:dyDescent="0.2">
      <c r="AD38319" s="11" t="s">
        <v>56673</v>
      </c>
      <c r="AE38319" s="10" t="s">
        <v>56674</v>
      </c>
      <c r="AF38319" s="10" t="s">
        <v>645</v>
      </c>
    </row>
    <row r="38320" spans="30:32" x14ac:dyDescent="0.2">
      <c r="AD38320" s="11" t="s">
        <v>56675</v>
      </c>
      <c r="AE38320" s="10" t="s">
        <v>38829</v>
      </c>
      <c r="AF38320" s="10" t="s">
        <v>645</v>
      </c>
    </row>
    <row r="38321" spans="30:32" x14ac:dyDescent="0.2">
      <c r="AD38321" s="11" t="s">
        <v>56676</v>
      </c>
      <c r="AE38321" s="10" t="s">
        <v>4103</v>
      </c>
      <c r="AF38321" s="10" t="s">
        <v>645</v>
      </c>
    </row>
    <row r="38322" spans="30:32" x14ac:dyDescent="0.2">
      <c r="AD38322" s="11" t="s">
        <v>56677</v>
      </c>
      <c r="AE38322" s="10" t="s">
        <v>10644</v>
      </c>
      <c r="AF38322" s="10" t="s">
        <v>645</v>
      </c>
    </row>
    <row r="38323" spans="30:32" x14ac:dyDescent="0.2">
      <c r="AD38323" s="11" t="s">
        <v>56678</v>
      </c>
      <c r="AE38323" s="10" t="s">
        <v>47342</v>
      </c>
      <c r="AF38323" s="10" t="s">
        <v>645</v>
      </c>
    </row>
    <row r="38324" spans="30:32" x14ac:dyDescent="0.2">
      <c r="AD38324" s="11" t="s">
        <v>56679</v>
      </c>
      <c r="AE38324" s="10" t="s">
        <v>12206</v>
      </c>
      <c r="AF38324" s="10" t="s">
        <v>645</v>
      </c>
    </row>
    <row r="38325" spans="30:32" x14ac:dyDescent="0.2">
      <c r="AD38325" s="11" t="s">
        <v>56680</v>
      </c>
      <c r="AE38325" s="10" t="s">
        <v>5240</v>
      </c>
      <c r="AF38325" s="10" t="s">
        <v>645</v>
      </c>
    </row>
    <row r="38326" spans="30:32" x14ac:dyDescent="0.2">
      <c r="AD38326" s="11" t="s">
        <v>56681</v>
      </c>
      <c r="AE38326" s="10" t="s">
        <v>3567</v>
      </c>
      <c r="AF38326" s="10" t="s">
        <v>645</v>
      </c>
    </row>
    <row r="38327" spans="30:32" x14ac:dyDescent="0.2">
      <c r="AD38327" s="11" t="s">
        <v>56682</v>
      </c>
      <c r="AE38327" s="10" t="s">
        <v>35294</v>
      </c>
      <c r="AF38327" s="10" t="s">
        <v>645</v>
      </c>
    </row>
    <row r="38328" spans="30:32" x14ac:dyDescent="0.2">
      <c r="AD38328" s="11" t="s">
        <v>56683</v>
      </c>
      <c r="AE38328" s="10" t="s">
        <v>43347</v>
      </c>
      <c r="AF38328" s="10" t="s">
        <v>645</v>
      </c>
    </row>
    <row r="38329" spans="30:32" x14ac:dyDescent="0.2">
      <c r="AD38329" s="11" t="s">
        <v>56684</v>
      </c>
      <c r="AE38329" s="10" t="s">
        <v>56685</v>
      </c>
      <c r="AF38329" s="10" t="s">
        <v>645</v>
      </c>
    </row>
    <row r="38330" spans="30:32" x14ac:dyDescent="0.2">
      <c r="AD38330" s="11" t="s">
        <v>56686</v>
      </c>
      <c r="AE38330" s="10" t="s">
        <v>56687</v>
      </c>
      <c r="AF38330" s="10" t="s">
        <v>645</v>
      </c>
    </row>
    <row r="38331" spans="30:32" x14ac:dyDescent="0.2">
      <c r="AD38331" s="11" t="s">
        <v>56688</v>
      </c>
      <c r="AE38331" s="10" t="s">
        <v>12283</v>
      </c>
      <c r="AF38331" s="10" t="s">
        <v>645</v>
      </c>
    </row>
    <row r="38332" spans="30:32" x14ac:dyDescent="0.2">
      <c r="AD38332" s="11" t="s">
        <v>56689</v>
      </c>
      <c r="AE38332" s="10" t="s">
        <v>56690</v>
      </c>
      <c r="AF38332" s="10" t="s">
        <v>645</v>
      </c>
    </row>
    <row r="38333" spans="30:32" x14ac:dyDescent="0.2">
      <c r="AD38333" s="11" t="s">
        <v>56691</v>
      </c>
      <c r="AE38333" s="10" t="s">
        <v>5272</v>
      </c>
      <c r="AF38333" s="10" t="s">
        <v>645</v>
      </c>
    </row>
    <row r="38334" spans="30:32" x14ac:dyDescent="0.2">
      <c r="AD38334" s="11" t="s">
        <v>56692</v>
      </c>
      <c r="AE38334" s="10" t="s">
        <v>7711</v>
      </c>
      <c r="AF38334" s="10" t="s">
        <v>645</v>
      </c>
    </row>
    <row r="38335" spans="30:32" x14ac:dyDescent="0.2">
      <c r="AD38335" s="11" t="s">
        <v>56693</v>
      </c>
      <c r="AE38335" s="10" t="s">
        <v>56694</v>
      </c>
      <c r="AF38335" s="10" t="s">
        <v>645</v>
      </c>
    </row>
    <row r="38336" spans="30:32" x14ac:dyDescent="0.2">
      <c r="AD38336" s="11" t="s">
        <v>56695</v>
      </c>
      <c r="AE38336" s="10" t="s">
        <v>16208</v>
      </c>
      <c r="AF38336" s="10" t="s">
        <v>645</v>
      </c>
    </row>
    <row r="38337" spans="30:32" x14ac:dyDescent="0.2">
      <c r="AD38337" s="11" t="s">
        <v>56696</v>
      </c>
      <c r="AE38337" s="10" t="s">
        <v>56697</v>
      </c>
      <c r="AF38337" s="10" t="s">
        <v>645</v>
      </c>
    </row>
    <row r="38338" spans="30:32" x14ac:dyDescent="0.2">
      <c r="AD38338" s="11" t="s">
        <v>56698</v>
      </c>
      <c r="AE38338" s="10" t="s">
        <v>6036</v>
      </c>
      <c r="AF38338" s="10" t="s">
        <v>645</v>
      </c>
    </row>
    <row r="38339" spans="30:32" x14ac:dyDescent="0.2">
      <c r="AD38339" s="11" t="s">
        <v>56699</v>
      </c>
      <c r="AE38339" s="10" t="s">
        <v>10748</v>
      </c>
      <c r="AF38339" s="10" t="s">
        <v>645</v>
      </c>
    </row>
    <row r="38340" spans="30:32" x14ac:dyDescent="0.2">
      <c r="AD38340" s="11" t="s">
        <v>56700</v>
      </c>
      <c r="AE38340" s="10" t="s">
        <v>2485</v>
      </c>
      <c r="AF38340" s="10" t="s">
        <v>645</v>
      </c>
    </row>
    <row r="38341" spans="30:32" x14ac:dyDescent="0.2">
      <c r="AD38341" s="11" t="s">
        <v>56701</v>
      </c>
      <c r="AE38341" s="10" t="s">
        <v>8716</v>
      </c>
      <c r="AF38341" s="10" t="s">
        <v>645</v>
      </c>
    </row>
    <row r="38342" spans="30:32" x14ac:dyDescent="0.2">
      <c r="AD38342" s="11" t="s">
        <v>56702</v>
      </c>
      <c r="AE38342" s="10" t="s">
        <v>8716</v>
      </c>
      <c r="AF38342" s="10" t="s">
        <v>645</v>
      </c>
    </row>
    <row r="38343" spans="30:32" x14ac:dyDescent="0.2">
      <c r="AD38343" s="11" t="s">
        <v>56703</v>
      </c>
      <c r="AE38343" s="10" t="s">
        <v>56704</v>
      </c>
      <c r="AF38343" s="10" t="s">
        <v>645</v>
      </c>
    </row>
    <row r="38344" spans="30:32" x14ac:dyDescent="0.2">
      <c r="AD38344" s="11" t="s">
        <v>56705</v>
      </c>
      <c r="AE38344" s="10" t="s">
        <v>33410</v>
      </c>
      <c r="AF38344" s="10" t="s">
        <v>645</v>
      </c>
    </row>
    <row r="38345" spans="30:32" x14ac:dyDescent="0.2">
      <c r="AD38345" s="11" t="s">
        <v>56706</v>
      </c>
      <c r="AE38345" s="10" t="s">
        <v>56707</v>
      </c>
      <c r="AF38345" s="10" t="s">
        <v>645</v>
      </c>
    </row>
    <row r="38346" spans="30:32" x14ac:dyDescent="0.2">
      <c r="AD38346" s="11" t="s">
        <v>56708</v>
      </c>
      <c r="AE38346" s="10" t="s">
        <v>1454</v>
      </c>
      <c r="AF38346" s="10" t="s">
        <v>645</v>
      </c>
    </row>
    <row r="38347" spans="30:32" x14ac:dyDescent="0.2">
      <c r="AD38347" s="11" t="s">
        <v>56709</v>
      </c>
      <c r="AE38347" s="10" t="s">
        <v>56710</v>
      </c>
      <c r="AF38347" s="10" t="s">
        <v>645</v>
      </c>
    </row>
    <row r="38348" spans="30:32" x14ac:dyDescent="0.2">
      <c r="AD38348" s="11" t="s">
        <v>56711</v>
      </c>
      <c r="AE38348" s="10" t="s">
        <v>56712</v>
      </c>
      <c r="AF38348" s="10" t="s">
        <v>645</v>
      </c>
    </row>
    <row r="38349" spans="30:32" x14ac:dyDescent="0.2">
      <c r="AD38349" s="11" t="s">
        <v>56713</v>
      </c>
      <c r="AE38349" s="10" t="s">
        <v>35371</v>
      </c>
      <c r="AF38349" s="10" t="s">
        <v>645</v>
      </c>
    </row>
    <row r="38350" spans="30:32" x14ac:dyDescent="0.2">
      <c r="AD38350" s="11" t="s">
        <v>56714</v>
      </c>
      <c r="AE38350" s="10" t="s">
        <v>35371</v>
      </c>
      <c r="AF38350" s="10" t="s">
        <v>645</v>
      </c>
    </row>
    <row r="38351" spans="30:32" x14ac:dyDescent="0.2">
      <c r="AD38351" s="11" t="s">
        <v>56715</v>
      </c>
      <c r="AE38351" s="10" t="s">
        <v>56716</v>
      </c>
      <c r="AF38351" s="10" t="s">
        <v>645</v>
      </c>
    </row>
    <row r="38352" spans="30:32" x14ac:dyDescent="0.2">
      <c r="AD38352" s="11" t="s">
        <v>56717</v>
      </c>
      <c r="AE38352" s="10" t="s">
        <v>56718</v>
      </c>
      <c r="AF38352" s="10" t="s">
        <v>645</v>
      </c>
    </row>
    <row r="38353" spans="30:32" x14ac:dyDescent="0.2">
      <c r="AD38353" s="11" t="s">
        <v>56719</v>
      </c>
      <c r="AE38353" s="10" t="s">
        <v>56720</v>
      </c>
      <c r="AF38353" s="10" t="s">
        <v>645</v>
      </c>
    </row>
    <row r="38354" spans="30:32" x14ac:dyDescent="0.2">
      <c r="AD38354" s="11" t="s">
        <v>56721</v>
      </c>
      <c r="AE38354" s="10" t="s">
        <v>17751</v>
      </c>
      <c r="AF38354" s="10" t="s">
        <v>645</v>
      </c>
    </row>
    <row r="38355" spans="30:32" x14ac:dyDescent="0.2">
      <c r="AD38355" s="11" t="s">
        <v>56722</v>
      </c>
      <c r="AE38355" s="10" t="s">
        <v>7812</v>
      </c>
      <c r="AF38355" s="10" t="s">
        <v>645</v>
      </c>
    </row>
    <row r="38356" spans="30:32" x14ac:dyDescent="0.2">
      <c r="AD38356" s="11" t="s">
        <v>56723</v>
      </c>
      <c r="AE38356" s="10" t="s">
        <v>56724</v>
      </c>
      <c r="AF38356" s="10" t="s">
        <v>645</v>
      </c>
    </row>
    <row r="38357" spans="30:32" x14ac:dyDescent="0.2">
      <c r="AD38357" s="11" t="s">
        <v>56725</v>
      </c>
      <c r="AE38357" s="10" t="s">
        <v>13789</v>
      </c>
      <c r="AF38357" s="10" t="s">
        <v>645</v>
      </c>
    </row>
    <row r="38358" spans="30:32" x14ac:dyDescent="0.2">
      <c r="AD38358" s="11" t="s">
        <v>56726</v>
      </c>
      <c r="AE38358" s="10" t="s">
        <v>56727</v>
      </c>
      <c r="AF38358" s="10" t="s">
        <v>645</v>
      </c>
    </row>
    <row r="38359" spans="30:32" x14ac:dyDescent="0.2">
      <c r="AD38359" s="11" t="s">
        <v>56728</v>
      </c>
      <c r="AE38359" s="10" t="s">
        <v>56729</v>
      </c>
      <c r="AF38359" s="10" t="s">
        <v>645</v>
      </c>
    </row>
    <row r="38360" spans="30:32" x14ac:dyDescent="0.2">
      <c r="AD38360" s="11" t="s">
        <v>56730</v>
      </c>
      <c r="AE38360" s="10" t="s">
        <v>29844</v>
      </c>
      <c r="AF38360" s="10" t="s">
        <v>645</v>
      </c>
    </row>
    <row r="38361" spans="30:32" x14ac:dyDescent="0.2">
      <c r="AD38361" s="11" t="s">
        <v>56731</v>
      </c>
      <c r="AE38361" s="10" t="s">
        <v>56732</v>
      </c>
      <c r="AF38361" s="10" t="s">
        <v>645</v>
      </c>
    </row>
    <row r="38362" spans="30:32" x14ac:dyDescent="0.2">
      <c r="AD38362" s="11" t="s">
        <v>56733</v>
      </c>
      <c r="AE38362" s="10" t="s">
        <v>4214</v>
      </c>
      <c r="AF38362" s="10" t="s">
        <v>645</v>
      </c>
    </row>
    <row r="38363" spans="30:32" x14ac:dyDescent="0.2">
      <c r="AD38363" s="11" t="s">
        <v>56734</v>
      </c>
      <c r="AE38363" s="10" t="s">
        <v>56735</v>
      </c>
      <c r="AF38363" s="10" t="s">
        <v>645</v>
      </c>
    </row>
    <row r="38364" spans="30:32" x14ac:dyDescent="0.2">
      <c r="AD38364" s="11" t="s">
        <v>56736</v>
      </c>
      <c r="AE38364" s="10" t="s">
        <v>56737</v>
      </c>
      <c r="AF38364" s="10" t="s">
        <v>645</v>
      </c>
    </row>
    <row r="38365" spans="30:32" x14ac:dyDescent="0.2">
      <c r="AD38365" s="11" t="s">
        <v>56738</v>
      </c>
      <c r="AE38365" s="10" t="s">
        <v>56739</v>
      </c>
      <c r="AF38365" s="10" t="s">
        <v>645</v>
      </c>
    </row>
    <row r="38366" spans="30:32" x14ac:dyDescent="0.2">
      <c r="AD38366" s="11" t="s">
        <v>56740</v>
      </c>
      <c r="AE38366" s="10" t="s">
        <v>56741</v>
      </c>
      <c r="AF38366" s="10" t="s">
        <v>645</v>
      </c>
    </row>
    <row r="38367" spans="30:32" x14ac:dyDescent="0.2">
      <c r="AD38367" s="11" t="s">
        <v>56742</v>
      </c>
      <c r="AE38367" s="10" t="s">
        <v>56743</v>
      </c>
      <c r="AF38367" s="10" t="s">
        <v>645</v>
      </c>
    </row>
    <row r="38368" spans="30:32" x14ac:dyDescent="0.2">
      <c r="AD38368" s="11" t="s">
        <v>56744</v>
      </c>
      <c r="AE38368" s="10" t="s">
        <v>56745</v>
      </c>
      <c r="AF38368" s="10" t="s">
        <v>645</v>
      </c>
    </row>
    <row r="38369" spans="30:32" x14ac:dyDescent="0.2">
      <c r="AD38369" s="11" t="s">
        <v>56746</v>
      </c>
      <c r="AE38369" s="10" t="s">
        <v>56747</v>
      </c>
      <c r="AF38369" s="10" t="s">
        <v>645</v>
      </c>
    </row>
    <row r="38370" spans="30:32" x14ac:dyDescent="0.2">
      <c r="AD38370" s="11" t="s">
        <v>56748</v>
      </c>
      <c r="AE38370" s="10" t="s">
        <v>56749</v>
      </c>
      <c r="AF38370" s="10" t="s">
        <v>645</v>
      </c>
    </row>
    <row r="38371" spans="30:32" x14ac:dyDescent="0.2">
      <c r="AD38371" s="11" t="s">
        <v>56750</v>
      </c>
      <c r="AE38371" s="10" t="s">
        <v>56751</v>
      </c>
      <c r="AF38371" s="10" t="s">
        <v>645</v>
      </c>
    </row>
    <row r="38372" spans="30:32" x14ac:dyDescent="0.2">
      <c r="AD38372" s="11" t="s">
        <v>56752</v>
      </c>
      <c r="AE38372" s="10" t="s">
        <v>56753</v>
      </c>
      <c r="AF38372" s="10" t="s">
        <v>645</v>
      </c>
    </row>
    <row r="38373" spans="30:32" x14ac:dyDescent="0.2">
      <c r="AD38373" s="11" t="s">
        <v>56754</v>
      </c>
      <c r="AE38373" s="10" t="s">
        <v>56755</v>
      </c>
      <c r="AF38373" s="10" t="s">
        <v>645</v>
      </c>
    </row>
    <row r="38374" spans="30:32" x14ac:dyDescent="0.2">
      <c r="AD38374" s="11" t="s">
        <v>56756</v>
      </c>
      <c r="AE38374" s="10" t="s">
        <v>16316</v>
      </c>
      <c r="AF38374" s="10" t="s">
        <v>645</v>
      </c>
    </row>
    <row r="38375" spans="30:32" x14ac:dyDescent="0.2">
      <c r="AD38375" s="11" t="s">
        <v>56757</v>
      </c>
      <c r="AE38375" s="10" t="s">
        <v>19208</v>
      </c>
      <c r="AF38375" s="10" t="s">
        <v>645</v>
      </c>
    </row>
    <row r="38376" spans="30:32" x14ac:dyDescent="0.2">
      <c r="AD38376" s="11" t="s">
        <v>56758</v>
      </c>
      <c r="AE38376" s="10" t="s">
        <v>56759</v>
      </c>
      <c r="AF38376" s="10" t="s">
        <v>645</v>
      </c>
    </row>
    <row r="38377" spans="30:32" x14ac:dyDescent="0.2">
      <c r="AD38377" s="11" t="s">
        <v>56760</v>
      </c>
      <c r="AE38377" s="10" t="s">
        <v>56761</v>
      </c>
      <c r="AF38377" s="10" t="s">
        <v>645</v>
      </c>
    </row>
    <row r="38378" spans="30:32" x14ac:dyDescent="0.2">
      <c r="AD38378" s="11" t="s">
        <v>56762</v>
      </c>
      <c r="AE38378" s="10" t="s">
        <v>18931</v>
      </c>
      <c r="AF38378" s="10" t="s">
        <v>645</v>
      </c>
    </row>
    <row r="38379" spans="30:32" x14ac:dyDescent="0.2">
      <c r="AD38379" s="11" t="s">
        <v>56763</v>
      </c>
      <c r="AE38379" s="10" t="s">
        <v>56764</v>
      </c>
      <c r="AF38379" s="10" t="s">
        <v>645</v>
      </c>
    </row>
    <row r="38380" spans="30:32" x14ac:dyDescent="0.2">
      <c r="AD38380" s="11" t="s">
        <v>56765</v>
      </c>
      <c r="AE38380" s="10" t="s">
        <v>51028</v>
      </c>
      <c r="AF38380" s="10" t="s">
        <v>645</v>
      </c>
    </row>
    <row r="38381" spans="30:32" x14ac:dyDescent="0.2">
      <c r="AD38381" s="11" t="s">
        <v>56766</v>
      </c>
      <c r="AE38381" s="10" t="s">
        <v>56767</v>
      </c>
      <c r="AF38381" s="10" t="s">
        <v>645</v>
      </c>
    </row>
    <row r="38382" spans="30:32" x14ac:dyDescent="0.2">
      <c r="AD38382" s="11" t="s">
        <v>56768</v>
      </c>
      <c r="AE38382" s="10" t="s">
        <v>6805</v>
      </c>
      <c r="AF38382" s="10" t="s">
        <v>645</v>
      </c>
    </row>
    <row r="38383" spans="30:32" x14ac:dyDescent="0.2">
      <c r="AD38383" s="11" t="s">
        <v>56769</v>
      </c>
      <c r="AE38383" s="10" t="s">
        <v>56770</v>
      </c>
      <c r="AF38383" s="10" t="s">
        <v>645</v>
      </c>
    </row>
    <row r="38384" spans="30:32" x14ac:dyDescent="0.2">
      <c r="AD38384" s="11" t="s">
        <v>56771</v>
      </c>
      <c r="AE38384" s="10" t="s">
        <v>56772</v>
      </c>
      <c r="AF38384" s="10" t="s">
        <v>645</v>
      </c>
    </row>
    <row r="38385" spans="30:32" x14ac:dyDescent="0.2">
      <c r="AD38385" s="11" t="s">
        <v>56773</v>
      </c>
      <c r="AE38385" s="10" t="s">
        <v>31185</v>
      </c>
      <c r="AF38385" s="10" t="s">
        <v>645</v>
      </c>
    </row>
    <row r="38386" spans="30:32" x14ac:dyDescent="0.2">
      <c r="AD38386" s="11" t="s">
        <v>56774</v>
      </c>
      <c r="AE38386" s="10" t="s">
        <v>1223</v>
      </c>
      <c r="AF38386" s="10" t="s">
        <v>645</v>
      </c>
    </row>
    <row r="38387" spans="30:32" x14ac:dyDescent="0.2">
      <c r="AD38387" s="11" t="s">
        <v>56775</v>
      </c>
      <c r="AE38387" s="10" t="s">
        <v>1223</v>
      </c>
      <c r="AF38387" s="10" t="s">
        <v>645</v>
      </c>
    </row>
    <row r="38388" spans="30:32" x14ac:dyDescent="0.2">
      <c r="AD38388" s="11" t="s">
        <v>56776</v>
      </c>
      <c r="AE38388" s="10" t="s">
        <v>1223</v>
      </c>
      <c r="AF38388" s="10" t="s">
        <v>645</v>
      </c>
    </row>
    <row r="38389" spans="30:32" x14ac:dyDescent="0.2">
      <c r="AD38389" s="11" t="s">
        <v>56777</v>
      </c>
      <c r="AE38389" s="10" t="s">
        <v>1223</v>
      </c>
      <c r="AF38389" s="10" t="s">
        <v>645</v>
      </c>
    </row>
    <row r="38390" spans="30:32" x14ac:dyDescent="0.2">
      <c r="AD38390" s="11" t="s">
        <v>56778</v>
      </c>
      <c r="AE38390" s="10" t="s">
        <v>56779</v>
      </c>
      <c r="AF38390" s="10" t="s">
        <v>645</v>
      </c>
    </row>
    <row r="38391" spans="30:32" x14ac:dyDescent="0.2">
      <c r="AD38391" s="11" t="s">
        <v>56780</v>
      </c>
      <c r="AE38391" s="10" t="s">
        <v>56781</v>
      </c>
      <c r="AF38391" s="10" t="s">
        <v>645</v>
      </c>
    </row>
    <row r="38392" spans="30:32" x14ac:dyDescent="0.2">
      <c r="AD38392" s="11" t="s">
        <v>56782</v>
      </c>
      <c r="AE38392" s="10" t="s">
        <v>56783</v>
      </c>
      <c r="AF38392" s="10" t="s">
        <v>645</v>
      </c>
    </row>
    <row r="38393" spans="30:32" x14ac:dyDescent="0.2">
      <c r="AD38393" s="11" t="s">
        <v>56784</v>
      </c>
      <c r="AE38393" s="10" t="s">
        <v>17894</v>
      </c>
      <c r="AF38393" s="10" t="s">
        <v>645</v>
      </c>
    </row>
    <row r="38394" spans="30:32" x14ac:dyDescent="0.2">
      <c r="AD38394" s="11" t="s">
        <v>56785</v>
      </c>
      <c r="AE38394" s="10" t="s">
        <v>56786</v>
      </c>
      <c r="AF38394" s="10" t="s">
        <v>645</v>
      </c>
    </row>
    <row r="38395" spans="30:32" x14ac:dyDescent="0.2">
      <c r="AD38395" s="11" t="s">
        <v>56787</v>
      </c>
      <c r="AE38395" s="10" t="s">
        <v>16383</v>
      </c>
      <c r="AF38395" s="10" t="s">
        <v>645</v>
      </c>
    </row>
    <row r="38396" spans="30:32" x14ac:dyDescent="0.2">
      <c r="AD38396" s="11" t="s">
        <v>56788</v>
      </c>
      <c r="AE38396" s="10" t="s">
        <v>56789</v>
      </c>
      <c r="AF38396" s="10" t="s">
        <v>645</v>
      </c>
    </row>
    <row r="38397" spans="30:32" x14ac:dyDescent="0.2">
      <c r="AD38397" s="11" t="s">
        <v>56790</v>
      </c>
      <c r="AE38397" s="10" t="s">
        <v>17905</v>
      </c>
      <c r="AF38397" s="10" t="s">
        <v>645</v>
      </c>
    </row>
    <row r="38398" spans="30:32" x14ac:dyDescent="0.2">
      <c r="AD38398" s="11" t="s">
        <v>56791</v>
      </c>
      <c r="AE38398" s="10" t="s">
        <v>56792</v>
      </c>
      <c r="AF38398" s="10" t="s">
        <v>645</v>
      </c>
    </row>
    <row r="38399" spans="30:32" x14ac:dyDescent="0.2">
      <c r="AD38399" s="11" t="s">
        <v>56793</v>
      </c>
      <c r="AE38399" s="10" t="s">
        <v>56794</v>
      </c>
      <c r="AF38399" s="10" t="s">
        <v>645</v>
      </c>
    </row>
    <row r="38400" spans="30:32" x14ac:dyDescent="0.2">
      <c r="AD38400" s="11" t="s">
        <v>56795</v>
      </c>
      <c r="AE38400" s="10" t="s">
        <v>56796</v>
      </c>
      <c r="AF38400" s="10" t="s">
        <v>645</v>
      </c>
    </row>
    <row r="38401" spans="30:32" x14ac:dyDescent="0.2">
      <c r="AD38401" s="11" t="s">
        <v>56797</v>
      </c>
      <c r="AE38401" s="10" t="s">
        <v>56798</v>
      </c>
      <c r="AF38401" s="10" t="s">
        <v>645</v>
      </c>
    </row>
    <row r="38402" spans="30:32" x14ac:dyDescent="0.2">
      <c r="AD38402" s="11" t="s">
        <v>56799</v>
      </c>
      <c r="AE38402" s="10" t="s">
        <v>4337</v>
      </c>
      <c r="AF38402" s="10" t="s">
        <v>645</v>
      </c>
    </row>
    <row r="38403" spans="30:32" x14ac:dyDescent="0.2">
      <c r="AD38403" s="11" t="s">
        <v>56800</v>
      </c>
      <c r="AE38403" s="10" t="s">
        <v>12668</v>
      </c>
      <c r="AF38403" s="10" t="s">
        <v>645</v>
      </c>
    </row>
    <row r="38404" spans="30:32" x14ac:dyDescent="0.2">
      <c r="AD38404" s="11" t="s">
        <v>56801</v>
      </c>
      <c r="AE38404" s="10" t="s">
        <v>56802</v>
      </c>
      <c r="AF38404" s="10" t="s">
        <v>645</v>
      </c>
    </row>
    <row r="38405" spans="30:32" x14ac:dyDescent="0.2">
      <c r="AD38405" s="11" t="s">
        <v>56803</v>
      </c>
      <c r="AE38405" s="10" t="s">
        <v>8831</v>
      </c>
      <c r="AF38405" s="10" t="s">
        <v>645</v>
      </c>
    </row>
    <row r="38406" spans="30:32" x14ac:dyDescent="0.2">
      <c r="AD38406" s="11" t="s">
        <v>56804</v>
      </c>
      <c r="AE38406" s="10" t="s">
        <v>56805</v>
      </c>
      <c r="AF38406" s="10" t="s">
        <v>645</v>
      </c>
    </row>
    <row r="38407" spans="30:32" x14ac:dyDescent="0.2">
      <c r="AD38407" s="11" t="s">
        <v>56806</v>
      </c>
      <c r="AE38407" s="10" t="s">
        <v>56807</v>
      </c>
      <c r="AF38407" s="10" t="s">
        <v>645</v>
      </c>
    </row>
    <row r="38408" spans="30:32" x14ac:dyDescent="0.2">
      <c r="AD38408" s="11" t="s">
        <v>56808</v>
      </c>
      <c r="AE38408" s="10" t="s">
        <v>3732</v>
      </c>
      <c r="AF38408" s="10" t="s">
        <v>645</v>
      </c>
    </row>
    <row r="38409" spans="30:32" x14ac:dyDescent="0.2">
      <c r="AD38409" s="11" t="s">
        <v>56809</v>
      </c>
      <c r="AE38409" s="10" t="s">
        <v>11164</v>
      </c>
      <c r="AF38409" s="10" t="s">
        <v>645</v>
      </c>
    </row>
    <row r="38410" spans="30:32" x14ac:dyDescent="0.2">
      <c r="AD38410" s="11" t="s">
        <v>56810</v>
      </c>
      <c r="AE38410" s="10" t="s">
        <v>56811</v>
      </c>
      <c r="AF38410" s="10" t="s">
        <v>645</v>
      </c>
    </row>
    <row r="38411" spans="30:32" x14ac:dyDescent="0.2">
      <c r="AD38411" s="11" t="s">
        <v>56812</v>
      </c>
      <c r="AE38411" s="10" t="s">
        <v>56813</v>
      </c>
      <c r="AF38411" s="10" t="s">
        <v>645</v>
      </c>
    </row>
    <row r="38412" spans="30:32" x14ac:dyDescent="0.2">
      <c r="AD38412" s="11" t="s">
        <v>56814</v>
      </c>
      <c r="AE38412" s="10" t="s">
        <v>56815</v>
      </c>
      <c r="AF38412" s="10" t="s">
        <v>645</v>
      </c>
    </row>
    <row r="38413" spans="30:32" x14ac:dyDescent="0.2">
      <c r="AD38413" s="11" t="s">
        <v>56816</v>
      </c>
      <c r="AE38413" s="10" t="s">
        <v>56817</v>
      </c>
      <c r="AF38413" s="10" t="s">
        <v>645</v>
      </c>
    </row>
    <row r="38414" spans="30:32" x14ac:dyDescent="0.2">
      <c r="AD38414" s="11" t="s">
        <v>56818</v>
      </c>
      <c r="AE38414" s="10" t="s">
        <v>56819</v>
      </c>
      <c r="AF38414" s="10" t="s">
        <v>645</v>
      </c>
    </row>
    <row r="38415" spans="30:32" x14ac:dyDescent="0.2">
      <c r="AD38415" s="11" t="s">
        <v>56820</v>
      </c>
      <c r="AE38415" s="10" t="s">
        <v>20588</v>
      </c>
      <c r="AF38415" s="10" t="s">
        <v>645</v>
      </c>
    </row>
    <row r="38416" spans="30:32" x14ac:dyDescent="0.2">
      <c r="AD38416" s="11" t="s">
        <v>56821</v>
      </c>
      <c r="AE38416" s="10" t="s">
        <v>56822</v>
      </c>
      <c r="AF38416" s="10" t="s">
        <v>645</v>
      </c>
    </row>
    <row r="38417" spans="30:32" x14ac:dyDescent="0.2">
      <c r="AD38417" s="11" t="s">
        <v>56823</v>
      </c>
      <c r="AE38417" s="10" t="s">
        <v>12758</v>
      </c>
      <c r="AF38417" s="10" t="s">
        <v>645</v>
      </c>
    </row>
    <row r="38418" spans="30:32" x14ac:dyDescent="0.2">
      <c r="AD38418" s="11" t="s">
        <v>56824</v>
      </c>
      <c r="AE38418" s="10" t="s">
        <v>56825</v>
      </c>
      <c r="AF38418" s="10" t="s">
        <v>645</v>
      </c>
    </row>
    <row r="38419" spans="30:32" x14ac:dyDescent="0.2">
      <c r="AD38419" s="11" t="s">
        <v>56826</v>
      </c>
      <c r="AE38419" s="10" t="s">
        <v>56827</v>
      </c>
      <c r="AF38419" s="10" t="s">
        <v>645</v>
      </c>
    </row>
    <row r="38420" spans="30:32" x14ac:dyDescent="0.2">
      <c r="AD38420" s="11" t="s">
        <v>56828</v>
      </c>
      <c r="AE38420" s="10" t="s">
        <v>56829</v>
      </c>
      <c r="AF38420" s="10" t="s">
        <v>645</v>
      </c>
    </row>
    <row r="38421" spans="30:32" x14ac:dyDescent="0.2">
      <c r="AD38421" s="11" t="s">
        <v>56830</v>
      </c>
      <c r="AE38421" s="10" t="s">
        <v>4372</v>
      </c>
      <c r="AF38421" s="10" t="s">
        <v>645</v>
      </c>
    </row>
    <row r="38422" spans="30:32" x14ac:dyDescent="0.2">
      <c r="AD38422" s="11" t="s">
        <v>56831</v>
      </c>
      <c r="AE38422" s="10" t="s">
        <v>56832</v>
      </c>
      <c r="AF38422" s="10" t="s">
        <v>645</v>
      </c>
    </row>
    <row r="38423" spans="30:32" x14ac:dyDescent="0.2">
      <c r="AD38423" s="11" t="s">
        <v>56833</v>
      </c>
      <c r="AE38423" s="10" t="s">
        <v>56834</v>
      </c>
      <c r="AF38423" s="10" t="s">
        <v>645</v>
      </c>
    </row>
    <row r="38424" spans="30:32" x14ac:dyDescent="0.2">
      <c r="AD38424" s="11" t="s">
        <v>56835</v>
      </c>
      <c r="AE38424" s="10" t="s">
        <v>56836</v>
      </c>
      <c r="AF38424" s="10" t="s">
        <v>645</v>
      </c>
    </row>
    <row r="38425" spans="30:32" x14ac:dyDescent="0.2">
      <c r="AD38425" s="11" t="s">
        <v>56837</v>
      </c>
      <c r="AE38425" s="10" t="s">
        <v>2743</v>
      </c>
      <c r="AF38425" s="10" t="s">
        <v>645</v>
      </c>
    </row>
    <row r="38426" spans="30:32" x14ac:dyDescent="0.2">
      <c r="AD38426" s="11" t="s">
        <v>56838</v>
      </c>
      <c r="AE38426" s="10" t="s">
        <v>15272</v>
      </c>
      <c r="AF38426" s="10" t="s">
        <v>645</v>
      </c>
    </row>
    <row r="38427" spans="30:32" x14ac:dyDescent="0.2">
      <c r="AD38427" s="11" t="s">
        <v>56839</v>
      </c>
      <c r="AE38427" s="10" t="s">
        <v>4644</v>
      </c>
      <c r="AF38427" s="10" t="s">
        <v>645</v>
      </c>
    </row>
    <row r="38428" spans="30:32" x14ac:dyDescent="0.2">
      <c r="AD38428" s="11" t="s">
        <v>56840</v>
      </c>
      <c r="AE38428" s="10" t="s">
        <v>56841</v>
      </c>
      <c r="AF38428" s="10" t="s">
        <v>645</v>
      </c>
    </row>
    <row r="38429" spans="30:32" x14ac:dyDescent="0.2">
      <c r="AD38429" s="11" t="s">
        <v>56842</v>
      </c>
      <c r="AE38429" s="10" t="s">
        <v>56843</v>
      </c>
      <c r="AF38429" s="10" t="s">
        <v>645</v>
      </c>
    </row>
    <row r="38430" spans="30:32" x14ac:dyDescent="0.2">
      <c r="AD38430" s="11" t="s">
        <v>56844</v>
      </c>
      <c r="AE38430" s="10" t="s">
        <v>56845</v>
      </c>
      <c r="AF38430" s="10" t="s">
        <v>645</v>
      </c>
    </row>
    <row r="38431" spans="30:32" x14ac:dyDescent="0.2">
      <c r="AD38431" s="11" t="s">
        <v>56846</v>
      </c>
      <c r="AE38431" s="10" t="s">
        <v>1866</v>
      </c>
      <c r="AF38431" s="10" t="s">
        <v>645</v>
      </c>
    </row>
    <row r="38432" spans="30:32" x14ac:dyDescent="0.2">
      <c r="AD38432" s="11" t="s">
        <v>56847</v>
      </c>
      <c r="AE38432" s="10" t="s">
        <v>1866</v>
      </c>
      <c r="AF38432" s="10" t="s">
        <v>645</v>
      </c>
    </row>
    <row r="38433" spans="30:32" x14ac:dyDescent="0.2">
      <c r="AD38433" s="11" t="s">
        <v>56848</v>
      </c>
      <c r="AE38433" s="10" t="s">
        <v>11298</v>
      </c>
      <c r="AF38433" s="10" t="s">
        <v>645</v>
      </c>
    </row>
    <row r="38434" spans="30:32" x14ac:dyDescent="0.2">
      <c r="AD38434" s="11" t="s">
        <v>56849</v>
      </c>
      <c r="AE38434" s="10" t="s">
        <v>11298</v>
      </c>
      <c r="AF38434" s="10" t="s">
        <v>645</v>
      </c>
    </row>
    <row r="38435" spans="30:32" x14ac:dyDescent="0.2">
      <c r="AD38435" s="11" t="s">
        <v>56850</v>
      </c>
      <c r="AE38435" s="10" t="s">
        <v>56851</v>
      </c>
      <c r="AF38435" s="10" t="s">
        <v>645</v>
      </c>
    </row>
    <row r="38436" spans="30:32" x14ac:dyDescent="0.2">
      <c r="AD38436" s="11" t="s">
        <v>56852</v>
      </c>
      <c r="AE38436" s="10" t="s">
        <v>56853</v>
      </c>
      <c r="AF38436" s="10" t="s">
        <v>645</v>
      </c>
    </row>
    <row r="38437" spans="30:32" x14ac:dyDescent="0.2">
      <c r="AD38437" s="11" t="s">
        <v>56854</v>
      </c>
      <c r="AE38437" s="10" t="s">
        <v>44779</v>
      </c>
      <c r="AF38437" s="10" t="s">
        <v>645</v>
      </c>
    </row>
    <row r="38438" spans="30:32" x14ac:dyDescent="0.2">
      <c r="AD38438" s="11" t="s">
        <v>56855</v>
      </c>
      <c r="AE38438" s="10" t="s">
        <v>56856</v>
      </c>
      <c r="AF38438" s="10" t="s">
        <v>645</v>
      </c>
    </row>
    <row r="38439" spans="30:32" x14ac:dyDescent="0.2">
      <c r="AD38439" s="11" t="s">
        <v>56857</v>
      </c>
      <c r="AE38439" s="10" t="s">
        <v>56858</v>
      </c>
      <c r="AF38439" s="10" t="s">
        <v>645</v>
      </c>
    </row>
    <row r="38440" spans="30:32" x14ac:dyDescent="0.2">
      <c r="AD38440" s="11" t="s">
        <v>56859</v>
      </c>
      <c r="AE38440" s="10" t="s">
        <v>12850</v>
      </c>
      <c r="AF38440" s="10" t="s">
        <v>645</v>
      </c>
    </row>
    <row r="38441" spans="30:32" x14ac:dyDescent="0.2">
      <c r="AD38441" s="11" t="s">
        <v>56860</v>
      </c>
      <c r="AE38441" s="10" t="s">
        <v>56861</v>
      </c>
      <c r="AF38441" s="10" t="s">
        <v>645</v>
      </c>
    </row>
    <row r="38442" spans="30:32" x14ac:dyDescent="0.2">
      <c r="AD38442" s="11" t="s">
        <v>56862</v>
      </c>
      <c r="AE38442" s="10" t="s">
        <v>8920</v>
      </c>
      <c r="AF38442" s="10" t="s">
        <v>645</v>
      </c>
    </row>
    <row r="38443" spans="30:32" x14ac:dyDescent="0.2">
      <c r="AD38443" s="11" t="s">
        <v>56863</v>
      </c>
      <c r="AE38443" s="10" t="s">
        <v>49540</v>
      </c>
      <c r="AF38443" s="10" t="s">
        <v>645</v>
      </c>
    </row>
    <row r="38444" spans="30:32" x14ac:dyDescent="0.2">
      <c r="AD38444" s="11" t="s">
        <v>56864</v>
      </c>
      <c r="AE38444" s="10" t="s">
        <v>56865</v>
      </c>
      <c r="AF38444" s="10" t="s">
        <v>645</v>
      </c>
    </row>
    <row r="38445" spans="30:32" x14ac:dyDescent="0.2">
      <c r="AD38445" s="11" t="s">
        <v>56866</v>
      </c>
      <c r="AE38445" s="10" t="s">
        <v>3165</v>
      </c>
      <c r="AF38445" s="10" t="s">
        <v>645</v>
      </c>
    </row>
    <row r="38446" spans="30:32" x14ac:dyDescent="0.2">
      <c r="AD38446" s="11" t="s">
        <v>56867</v>
      </c>
      <c r="AE38446" s="10" t="s">
        <v>2376</v>
      </c>
      <c r="AF38446" s="10" t="s">
        <v>645</v>
      </c>
    </row>
    <row r="38447" spans="30:32" x14ac:dyDescent="0.2">
      <c r="AD38447" s="11" t="s">
        <v>56868</v>
      </c>
      <c r="AE38447" s="10" t="s">
        <v>56869</v>
      </c>
      <c r="AF38447" s="10" t="s">
        <v>645</v>
      </c>
    </row>
    <row r="38448" spans="30:32" x14ac:dyDescent="0.2">
      <c r="AD38448" s="11" t="s">
        <v>56870</v>
      </c>
      <c r="AE38448" s="10" t="s">
        <v>56871</v>
      </c>
      <c r="AF38448" s="10" t="s">
        <v>645</v>
      </c>
    </row>
    <row r="38449" spans="30:32" x14ac:dyDescent="0.2">
      <c r="AD38449" s="11" t="s">
        <v>56872</v>
      </c>
      <c r="AE38449" s="10" t="s">
        <v>56873</v>
      </c>
      <c r="AF38449" s="10" t="s">
        <v>645</v>
      </c>
    </row>
    <row r="38450" spans="30:32" x14ac:dyDescent="0.2">
      <c r="AD38450" s="11" t="s">
        <v>56874</v>
      </c>
      <c r="AE38450" s="10" t="s">
        <v>7234</v>
      </c>
      <c r="AF38450" s="10" t="s">
        <v>645</v>
      </c>
    </row>
    <row r="38451" spans="30:32" x14ac:dyDescent="0.2">
      <c r="AD38451" s="11" t="s">
        <v>56875</v>
      </c>
      <c r="AE38451" s="10" t="s">
        <v>56876</v>
      </c>
      <c r="AF38451" s="10" t="s">
        <v>738</v>
      </c>
    </row>
    <row r="38452" spans="30:32" x14ac:dyDescent="0.2">
      <c r="AD38452" s="11" t="s">
        <v>56877</v>
      </c>
      <c r="AE38452" s="10" t="s">
        <v>9701</v>
      </c>
      <c r="AF38452" s="10" t="s">
        <v>738</v>
      </c>
    </row>
    <row r="38453" spans="30:32" x14ac:dyDescent="0.2">
      <c r="AD38453" s="11" t="s">
        <v>56878</v>
      </c>
      <c r="AE38453" s="10" t="s">
        <v>9701</v>
      </c>
      <c r="AF38453" s="10" t="s">
        <v>738</v>
      </c>
    </row>
    <row r="38454" spans="30:32" x14ac:dyDescent="0.2">
      <c r="AD38454" s="11" t="s">
        <v>56879</v>
      </c>
      <c r="AE38454" s="10" t="s">
        <v>9701</v>
      </c>
      <c r="AF38454" s="10" t="s">
        <v>738</v>
      </c>
    </row>
    <row r="38455" spans="30:32" x14ac:dyDescent="0.2">
      <c r="AD38455" s="11" t="s">
        <v>56880</v>
      </c>
      <c r="AE38455" s="10" t="s">
        <v>9701</v>
      </c>
      <c r="AF38455" s="10" t="s">
        <v>738</v>
      </c>
    </row>
    <row r="38456" spans="30:32" x14ac:dyDescent="0.2">
      <c r="AD38456" s="11" t="s">
        <v>56881</v>
      </c>
      <c r="AE38456" s="10" t="s">
        <v>9701</v>
      </c>
      <c r="AF38456" s="10" t="s">
        <v>738</v>
      </c>
    </row>
    <row r="38457" spans="30:32" x14ac:dyDescent="0.2">
      <c r="AD38457" s="11" t="s">
        <v>56882</v>
      </c>
      <c r="AE38457" s="10" t="s">
        <v>9701</v>
      </c>
      <c r="AF38457" s="10" t="s">
        <v>738</v>
      </c>
    </row>
    <row r="38458" spans="30:32" x14ac:dyDescent="0.2">
      <c r="AD38458" s="11" t="s">
        <v>56883</v>
      </c>
      <c r="AE38458" s="10" t="s">
        <v>9701</v>
      </c>
      <c r="AF38458" s="10" t="s">
        <v>738</v>
      </c>
    </row>
    <row r="38459" spans="30:32" x14ac:dyDescent="0.2">
      <c r="AD38459" s="11" t="s">
        <v>56884</v>
      </c>
      <c r="AE38459" s="10" t="s">
        <v>9701</v>
      </c>
      <c r="AF38459" s="10" t="s">
        <v>738</v>
      </c>
    </row>
    <row r="38460" spans="30:32" x14ac:dyDescent="0.2">
      <c r="AD38460" s="11" t="s">
        <v>56885</v>
      </c>
      <c r="AE38460" s="10" t="s">
        <v>9701</v>
      </c>
      <c r="AF38460" s="10" t="s">
        <v>738</v>
      </c>
    </row>
    <row r="38461" spans="30:32" x14ac:dyDescent="0.2">
      <c r="AD38461" s="11" t="s">
        <v>56886</v>
      </c>
      <c r="AE38461" s="10" t="s">
        <v>9701</v>
      </c>
      <c r="AF38461" s="10" t="s">
        <v>738</v>
      </c>
    </row>
    <row r="38462" spans="30:32" x14ac:dyDescent="0.2">
      <c r="AD38462" s="11" t="s">
        <v>56887</v>
      </c>
      <c r="AE38462" s="10" t="s">
        <v>9701</v>
      </c>
      <c r="AF38462" s="10" t="s">
        <v>738</v>
      </c>
    </row>
    <row r="38463" spans="30:32" x14ac:dyDescent="0.2">
      <c r="AD38463" s="11" t="s">
        <v>56888</v>
      </c>
      <c r="AE38463" s="10" t="s">
        <v>9701</v>
      </c>
      <c r="AF38463" s="10" t="s">
        <v>738</v>
      </c>
    </row>
    <row r="38464" spans="30:32" x14ac:dyDescent="0.2">
      <c r="AD38464" s="11" t="s">
        <v>56889</v>
      </c>
      <c r="AE38464" s="10" t="s">
        <v>9701</v>
      </c>
      <c r="AF38464" s="10" t="s">
        <v>738</v>
      </c>
    </row>
    <row r="38465" spans="30:32" x14ac:dyDescent="0.2">
      <c r="AD38465" s="11" t="s">
        <v>56890</v>
      </c>
      <c r="AE38465" s="10" t="s">
        <v>9701</v>
      </c>
      <c r="AF38465" s="10" t="s">
        <v>738</v>
      </c>
    </row>
    <row r="38466" spans="30:32" x14ac:dyDescent="0.2">
      <c r="AD38466" s="11" t="s">
        <v>56891</v>
      </c>
      <c r="AE38466" s="10" t="s">
        <v>9701</v>
      </c>
      <c r="AF38466" s="10" t="s">
        <v>738</v>
      </c>
    </row>
    <row r="38467" spans="30:32" x14ac:dyDescent="0.2">
      <c r="AD38467" s="11" t="s">
        <v>56892</v>
      </c>
      <c r="AE38467" s="10" t="s">
        <v>9701</v>
      </c>
      <c r="AF38467" s="10" t="s">
        <v>738</v>
      </c>
    </row>
    <row r="38468" spans="30:32" x14ac:dyDescent="0.2">
      <c r="AD38468" s="11" t="s">
        <v>56893</v>
      </c>
      <c r="AE38468" s="10" t="s">
        <v>9701</v>
      </c>
      <c r="AF38468" s="10" t="s">
        <v>738</v>
      </c>
    </row>
    <row r="38469" spans="30:32" x14ac:dyDescent="0.2">
      <c r="AD38469" s="11" t="s">
        <v>56894</v>
      </c>
      <c r="AE38469" s="10" t="s">
        <v>9701</v>
      </c>
      <c r="AF38469" s="10" t="s">
        <v>738</v>
      </c>
    </row>
    <row r="38470" spans="30:32" x14ac:dyDescent="0.2">
      <c r="AD38470" s="11" t="s">
        <v>56895</v>
      </c>
      <c r="AE38470" s="10" t="s">
        <v>9701</v>
      </c>
      <c r="AF38470" s="10" t="s">
        <v>738</v>
      </c>
    </row>
    <row r="38471" spans="30:32" x14ac:dyDescent="0.2">
      <c r="AD38471" s="11" t="s">
        <v>56896</v>
      </c>
      <c r="AE38471" s="10" t="s">
        <v>9701</v>
      </c>
      <c r="AF38471" s="10" t="s">
        <v>738</v>
      </c>
    </row>
    <row r="38472" spans="30:32" x14ac:dyDescent="0.2">
      <c r="AD38472" s="11" t="s">
        <v>56897</v>
      </c>
      <c r="AE38472" s="10" t="s">
        <v>9701</v>
      </c>
      <c r="AF38472" s="10" t="s">
        <v>738</v>
      </c>
    </row>
    <row r="38473" spans="30:32" x14ac:dyDescent="0.2">
      <c r="AD38473" s="11" t="s">
        <v>56898</v>
      </c>
      <c r="AE38473" s="10" t="s">
        <v>56899</v>
      </c>
      <c r="AF38473" s="10" t="s">
        <v>738</v>
      </c>
    </row>
    <row r="38474" spans="30:32" x14ac:dyDescent="0.2">
      <c r="AD38474" s="11" t="s">
        <v>56900</v>
      </c>
      <c r="AE38474" s="10" t="s">
        <v>4913</v>
      </c>
      <c r="AF38474" s="10" t="s">
        <v>738</v>
      </c>
    </row>
    <row r="38475" spans="30:32" x14ac:dyDescent="0.2">
      <c r="AD38475" s="11" t="s">
        <v>56901</v>
      </c>
      <c r="AE38475" s="10" t="s">
        <v>1165</v>
      </c>
      <c r="AF38475" s="10" t="s">
        <v>738</v>
      </c>
    </row>
    <row r="38476" spans="30:32" x14ac:dyDescent="0.2">
      <c r="AD38476" s="11" t="s">
        <v>56902</v>
      </c>
      <c r="AE38476" s="10" t="s">
        <v>1165</v>
      </c>
      <c r="AF38476" s="10" t="s">
        <v>738</v>
      </c>
    </row>
    <row r="38477" spans="30:32" x14ac:dyDescent="0.2">
      <c r="AD38477" s="11" t="s">
        <v>56903</v>
      </c>
      <c r="AE38477" s="10" t="s">
        <v>1165</v>
      </c>
      <c r="AF38477" s="10" t="s">
        <v>738</v>
      </c>
    </row>
    <row r="38478" spans="30:32" x14ac:dyDescent="0.2">
      <c r="AD38478" s="11" t="s">
        <v>56904</v>
      </c>
      <c r="AE38478" s="10" t="s">
        <v>1165</v>
      </c>
      <c r="AF38478" s="10" t="s">
        <v>738</v>
      </c>
    </row>
    <row r="38479" spans="30:32" x14ac:dyDescent="0.2">
      <c r="AD38479" s="11" t="s">
        <v>56905</v>
      </c>
      <c r="AE38479" s="10" t="s">
        <v>1165</v>
      </c>
      <c r="AF38479" s="10" t="s">
        <v>738</v>
      </c>
    </row>
    <row r="38480" spans="30:32" x14ac:dyDescent="0.2">
      <c r="AD38480" s="11" t="s">
        <v>56906</v>
      </c>
      <c r="AE38480" s="10" t="s">
        <v>1165</v>
      </c>
      <c r="AF38480" s="10" t="s">
        <v>738</v>
      </c>
    </row>
    <row r="38481" spans="30:32" x14ac:dyDescent="0.2">
      <c r="AD38481" s="11" t="s">
        <v>56907</v>
      </c>
      <c r="AE38481" s="10" t="s">
        <v>1165</v>
      </c>
      <c r="AF38481" s="10" t="s">
        <v>738</v>
      </c>
    </row>
    <row r="38482" spans="30:32" x14ac:dyDescent="0.2">
      <c r="AD38482" s="11" t="s">
        <v>56908</v>
      </c>
      <c r="AE38482" s="10" t="s">
        <v>1165</v>
      </c>
      <c r="AF38482" s="10" t="s">
        <v>738</v>
      </c>
    </row>
    <row r="38483" spans="30:32" x14ac:dyDescent="0.2">
      <c r="AD38483" s="11" t="s">
        <v>56909</v>
      </c>
      <c r="AE38483" s="10" t="s">
        <v>1165</v>
      </c>
      <c r="AF38483" s="10" t="s">
        <v>738</v>
      </c>
    </row>
    <row r="38484" spans="30:32" x14ac:dyDescent="0.2">
      <c r="AD38484" s="11" t="s">
        <v>56910</v>
      </c>
      <c r="AE38484" s="10" t="s">
        <v>56911</v>
      </c>
      <c r="AF38484" s="10" t="s">
        <v>738</v>
      </c>
    </row>
    <row r="38485" spans="30:32" x14ac:dyDescent="0.2">
      <c r="AD38485" s="11" t="s">
        <v>56912</v>
      </c>
      <c r="AE38485" s="10" t="s">
        <v>1165</v>
      </c>
      <c r="AF38485" s="10" t="s">
        <v>738</v>
      </c>
    </row>
    <row r="38486" spans="30:32" x14ac:dyDescent="0.2">
      <c r="AD38486" s="11" t="s">
        <v>56913</v>
      </c>
      <c r="AE38486" s="10" t="s">
        <v>1165</v>
      </c>
      <c r="AF38486" s="10" t="s">
        <v>738</v>
      </c>
    </row>
    <row r="38487" spans="30:32" x14ac:dyDescent="0.2">
      <c r="AD38487" s="11" t="s">
        <v>56914</v>
      </c>
      <c r="AE38487" s="10" t="s">
        <v>1165</v>
      </c>
      <c r="AF38487" s="10" t="s">
        <v>738</v>
      </c>
    </row>
    <row r="38488" spans="30:32" x14ac:dyDescent="0.2">
      <c r="AD38488" s="11" t="s">
        <v>56915</v>
      </c>
      <c r="AE38488" s="10" t="s">
        <v>1165</v>
      </c>
      <c r="AF38488" s="10" t="s">
        <v>738</v>
      </c>
    </row>
    <row r="38489" spans="30:32" x14ac:dyDescent="0.2">
      <c r="AD38489" s="11" t="s">
        <v>56916</v>
      </c>
      <c r="AE38489" s="10" t="s">
        <v>1165</v>
      </c>
      <c r="AF38489" s="10" t="s">
        <v>738</v>
      </c>
    </row>
    <row r="38490" spans="30:32" x14ac:dyDescent="0.2">
      <c r="AD38490" s="11" t="s">
        <v>56917</v>
      </c>
      <c r="AE38490" s="10" t="s">
        <v>1165</v>
      </c>
      <c r="AF38490" s="10" t="s">
        <v>738</v>
      </c>
    </row>
    <row r="38491" spans="30:32" x14ac:dyDescent="0.2">
      <c r="AD38491" s="11" t="s">
        <v>56918</v>
      </c>
      <c r="AE38491" s="10" t="s">
        <v>1165</v>
      </c>
      <c r="AF38491" s="10" t="s">
        <v>738</v>
      </c>
    </row>
    <row r="38492" spans="30:32" x14ac:dyDescent="0.2">
      <c r="AD38492" s="11" t="s">
        <v>56919</v>
      </c>
      <c r="AE38492" s="10" t="s">
        <v>1165</v>
      </c>
      <c r="AF38492" s="10" t="s">
        <v>738</v>
      </c>
    </row>
    <row r="38493" spans="30:32" x14ac:dyDescent="0.2">
      <c r="AD38493" s="11" t="s">
        <v>56920</v>
      </c>
      <c r="AE38493" s="10" t="s">
        <v>1165</v>
      </c>
      <c r="AF38493" s="10" t="s">
        <v>738</v>
      </c>
    </row>
    <row r="38494" spans="30:32" x14ac:dyDescent="0.2">
      <c r="AD38494" s="11" t="s">
        <v>56921</v>
      </c>
      <c r="AE38494" s="10" t="s">
        <v>1165</v>
      </c>
      <c r="AF38494" s="10" t="s">
        <v>738</v>
      </c>
    </row>
    <row r="38495" spans="30:32" x14ac:dyDescent="0.2">
      <c r="AD38495" s="11" t="s">
        <v>56922</v>
      </c>
      <c r="AE38495" s="10" t="s">
        <v>1165</v>
      </c>
      <c r="AF38495" s="10" t="s">
        <v>738</v>
      </c>
    </row>
    <row r="38496" spans="30:32" x14ac:dyDescent="0.2">
      <c r="AD38496" s="11" t="s">
        <v>56923</v>
      </c>
      <c r="AE38496" s="10" t="s">
        <v>1165</v>
      </c>
      <c r="AF38496" s="10" t="s">
        <v>738</v>
      </c>
    </row>
    <row r="38497" spans="30:32" x14ac:dyDescent="0.2">
      <c r="AD38497" s="11" t="s">
        <v>56924</v>
      </c>
      <c r="AE38497" s="10" t="s">
        <v>1165</v>
      </c>
      <c r="AF38497" s="10" t="s">
        <v>738</v>
      </c>
    </row>
    <row r="38498" spans="30:32" x14ac:dyDescent="0.2">
      <c r="AD38498" s="11" t="s">
        <v>56925</v>
      </c>
      <c r="AE38498" s="10" t="s">
        <v>1165</v>
      </c>
      <c r="AF38498" s="10" t="s">
        <v>738</v>
      </c>
    </row>
    <row r="38499" spans="30:32" x14ac:dyDescent="0.2">
      <c r="AD38499" s="11" t="s">
        <v>56926</v>
      </c>
      <c r="AE38499" s="10" t="s">
        <v>1165</v>
      </c>
      <c r="AF38499" s="10" t="s">
        <v>738</v>
      </c>
    </row>
    <row r="38500" spans="30:32" x14ac:dyDescent="0.2">
      <c r="AD38500" s="11" t="s">
        <v>56927</v>
      </c>
      <c r="AE38500" s="10" t="s">
        <v>1165</v>
      </c>
      <c r="AF38500" s="10" t="s">
        <v>738</v>
      </c>
    </row>
    <row r="38501" spans="30:32" x14ac:dyDescent="0.2">
      <c r="AD38501" s="11" t="s">
        <v>56928</v>
      </c>
      <c r="AE38501" s="10" t="s">
        <v>1165</v>
      </c>
      <c r="AF38501" s="10" t="s">
        <v>738</v>
      </c>
    </row>
    <row r="38502" spans="30:32" x14ac:dyDescent="0.2">
      <c r="AD38502" s="11" t="s">
        <v>56929</v>
      </c>
      <c r="AE38502" s="10" t="s">
        <v>1165</v>
      </c>
      <c r="AF38502" s="10" t="s">
        <v>738</v>
      </c>
    </row>
    <row r="38503" spans="30:32" x14ac:dyDescent="0.2">
      <c r="AD38503" s="11" t="s">
        <v>56930</v>
      </c>
      <c r="AE38503" s="10" t="s">
        <v>1165</v>
      </c>
      <c r="AF38503" s="10" t="s">
        <v>738</v>
      </c>
    </row>
    <row r="38504" spans="30:32" x14ac:dyDescent="0.2">
      <c r="AD38504" s="11" t="s">
        <v>56931</v>
      </c>
      <c r="AE38504" s="10" t="s">
        <v>39070</v>
      </c>
      <c r="AF38504" s="10" t="s">
        <v>738</v>
      </c>
    </row>
    <row r="38505" spans="30:32" x14ac:dyDescent="0.2">
      <c r="AD38505" s="11" t="s">
        <v>56932</v>
      </c>
      <c r="AE38505" s="10" t="s">
        <v>39070</v>
      </c>
      <c r="AF38505" s="10" t="s">
        <v>738</v>
      </c>
    </row>
    <row r="38506" spans="30:32" x14ac:dyDescent="0.2">
      <c r="AD38506" s="11" t="s">
        <v>56933</v>
      </c>
      <c r="AE38506" s="10" t="s">
        <v>39070</v>
      </c>
      <c r="AF38506" s="10" t="s">
        <v>738</v>
      </c>
    </row>
    <row r="38507" spans="30:32" x14ac:dyDescent="0.2">
      <c r="AD38507" s="11" t="s">
        <v>56934</v>
      </c>
      <c r="AE38507" s="10" t="s">
        <v>39070</v>
      </c>
      <c r="AF38507" s="10" t="s">
        <v>738</v>
      </c>
    </row>
    <row r="38508" spans="30:32" x14ac:dyDescent="0.2">
      <c r="AD38508" s="11" t="s">
        <v>56935</v>
      </c>
      <c r="AE38508" s="10" t="s">
        <v>56936</v>
      </c>
      <c r="AF38508" s="10" t="s">
        <v>738</v>
      </c>
    </row>
    <row r="38509" spans="30:32" x14ac:dyDescent="0.2">
      <c r="AD38509" s="11" t="s">
        <v>56937</v>
      </c>
      <c r="AE38509" s="10" t="s">
        <v>19354</v>
      </c>
      <c r="AF38509" s="10" t="s">
        <v>738</v>
      </c>
    </row>
    <row r="38510" spans="30:32" x14ac:dyDescent="0.2">
      <c r="AD38510" s="11" t="s">
        <v>56938</v>
      </c>
      <c r="AE38510" s="10" t="s">
        <v>44109</v>
      </c>
      <c r="AF38510" s="10" t="s">
        <v>738</v>
      </c>
    </row>
    <row r="38511" spans="30:32" x14ac:dyDescent="0.2">
      <c r="AD38511" s="11" t="s">
        <v>56939</v>
      </c>
      <c r="AE38511" s="10" t="s">
        <v>56940</v>
      </c>
      <c r="AF38511" s="10" t="s">
        <v>738</v>
      </c>
    </row>
    <row r="38512" spans="30:32" x14ac:dyDescent="0.2">
      <c r="AD38512" s="11" t="s">
        <v>56941</v>
      </c>
      <c r="AE38512" s="10" t="s">
        <v>1299</v>
      </c>
      <c r="AF38512" s="10" t="s">
        <v>738</v>
      </c>
    </row>
    <row r="38513" spans="30:32" x14ac:dyDescent="0.2">
      <c r="AD38513" s="11" t="s">
        <v>56942</v>
      </c>
      <c r="AE38513" s="10" t="s">
        <v>3379</v>
      </c>
      <c r="AF38513" s="10" t="s">
        <v>738</v>
      </c>
    </row>
    <row r="38514" spans="30:32" x14ac:dyDescent="0.2">
      <c r="AD38514" s="11" t="s">
        <v>56943</v>
      </c>
      <c r="AE38514" s="10" t="s">
        <v>43154</v>
      </c>
      <c r="AF38514" s="10" t="s">
        <v>738</v>
      </c>
    </row>
    <row r="38515" spans="30:32" x14ac:dyDescent="0.2">
      <c r="AD38515" s="11" t="s">
        <v>56944</v>
      </c>
      <c r="AE38515" s="10" t="s">
        <v>56945</v>
      </c>
      <c r="AF38515" s="10" t="s">
        <v>738</v>
      </c>
    </row>
    <row r="38516" spans="30:32" x14ac:dyDescent="0.2">
      <c r="AD38516" s="11" t="s">
        <v>56946</v>
      </c>
      <c r="AE38516" s="10" t="s">
        <v>32584</v>
      </c>
      <c r="AF38516" s="10" t="s">
        <v>738</v>
      </c>
    </row>
    <row r="38517" spans="30:32" x14ac:dyDescent="0.2">
      <c r="AD38517" s="11" t="s">
        <v>56947</v>
      </c>
      <c r="AE38517" s="10" t="s">
        <v>20815</v>
      </c>
      <c r="AF38517" s="10" t="s">
        <v>738</v>
      </c>
    </row>
    <row r="38518" spans="30:32" x14ac:dyDescent="0.2">
      <c r="AD38518" s="11" t="s">
        <v>56948</v>
      </c>
      <c r="AE38518" s="10" t="s">
        <v>56949</v>
      </c>
      <c r="AF38518" s="10" t="s">
        <v>738</v>
      </c>
    </row>
    <row r="38519" spans="30:32" x14ac:dyDescent="0.2">
      <c r="AD38519" s="11" t="s">
        <v>56950</v>
      </c>
      <c r="AE38519" s="10" t="s">
        <v>6596</v>
      </c>
      <c r="AF38519" s="10" t="s">
        <v>738</v>
      </c>
    </row>
    <row r="38520" spans="30:32" x14ac:dyDescent="0.2">
      <c r="AD38520" s="11" t="s">
        <v>56951</v>
      </c>
      <c r="AE38520" s="10" t="s">
        <v>56952</v>
      </c>
      <c r="AF38520" s="10" t="s">
        <v>738</v>
      </c>
    </row>
    <row r="38521" spans="30:32" x14ac:dyDescent="0.2">
      <c r="AD38521" s="11" t="s">
        <v>56953</v>
      </c>
      <c r="AE38521" s="10" t="s">
        <v>56954</v>
      </c>
      <c r="AF38521" s="10" t="s">
        <v>738</v>
      </c>
    </row>
    <row r="38522" spans="30:32" x14ac:dyDescent="0.2">
      <c r="AD38522" s="11" t="s">
        <v>56955</v>
      </c>
      <c r="AE38522" s="10" t="s">
        <v>56956</v>
      </c>
      <c r="AF38522" s="10" t="s">
        <v>738</v>
      </c>
    </row>
    <row r="38523" spans="30:32" x14ac:dyDescent="0.2">
      <c r="AD38523" s="11" t="s">
        <v>56957</v>
      </c>
      <c r="AE38523" s="10" t="s">
        <v>41339</v>
      </c>
      <c r="AF38523" s="10" t="s">
        <v>738</v>
      </c>
    </row>
    <row r="38524" spans="30:32" x14ac:dyDescent="0.2">
      <c r="AD38524" s="11" t="s">
        <v>56958</v>
      </c>
      <c r="AE38524" s="10" t="s">
        <v>41339</v>
      </c>
      <c r="AF38524" s="10" t="s">
        <v>738</v>
      </c>
    </row>
    <row r="38525" spans="30:32" x14ac:dyDescent="0.2">
      <c r="AD38525" s="11" t="s">
        <v>56959</v>
      </c>
      <c r="AE38525" s="10" t="s">
        <v>41339</v>
      </c>
      <c r="AF38525" s="10" t="s">
        <v>738</v>
      </c>
    </row>
    <row r="38526" spans="30:32" x14ac:dyDescent="0.2">
      <c r="AD38526" s="11" t="s">
        <v>56960</v>
      </c>
      <c r="AE38526" s="10" t="s">
        <v>56961</v>
      </c>
      <c r="AF38526" s="10" t="s">
        <v>738</v>
      </c>
    </row>
    <row r="38527" spans="30:32" x14ac:dyDescent="0.2">
      <c r="AD38527" s="11" t="s">
        <v>56962</v>
      </c>
      <c r="AE38527" s="10" t="s">
        <v>56963</v>
      </c>
      <c r="AF38527" s="10" t="s">
        <v>738</v>
      </c>
    </row>
    <row r="38528" spans="30:32" x14ac:dyDescent="0.2">
      <c r="AD38528" s="11" t="s">
        <v>56964</v>
      </c>
      <c r="AE38528" s="10" t="s">
        <v>4982</v>
      </c>
      <c r="AF38528" s="10" t="s">
        <v>738</v>
      </c>
    </row>
    <row r="38529" spans="30:32" x14ac:dyDescent="0.2">
      <c r="AD38529" s="11" t="s">
        <v>56965</v>
      </c>
      <c r="AE38529" s="10" t="s">
        <v>56966</v>
      </c>
      <c r="AF38529" s="10" t="s">
        <v>738</v>
      </c>
    </row>
    <row r="38530" spans="30:32" x14ac:dyDescent="0.2">
      <c r="AD38530" s="11" t="s">
        <v>56967</v>
      </c>
      <c r="AE38530" s="10" t="s">
        <v>56968</v>
      </c>
      <c r="AF38530" s="10" t="s">
        <v>738</v>
      </c>
    </row>
    <row r="38531" spans="30:32" x14ac:dyDescent="0.2">
      <c r="AD38531" s="11" t="s">
        <v>56969</v>
      </c>
      <c r="AE38531" s="10" t="s">
        <v>14501</v>
      </c>
      <c r="AF38531" s="10" t="s">
        <v>738</v>
      </c>
    </row>
    <row r="38532" spans="30:32" x14ac:dyDescent="0.2">
      <c r="AD38532" s="11" t="s">
        <v>56970</v>
      </c>
      <c r="AE38532" s="10" t="s">
        <v>56971</v>
      </c>
      <c r="AF38532" s="10" t="s">
        <v>738</v>
      </c>
    </row>
    <row r="38533" spans="30:32" x14ac:dyDescent="0.2">
      <c r="AD38533" s="11" t="s">
        <v>56972</v>
      </c>
      <c r="AE38533" s="10" t="s">
        <v>56973</v>
      </c>
      <c r="AF38533" s="10" t="s">
        <v>738</v>
      </c>
    </row>
    <row r="38534" spans="30:32" x14ac:dyDescent="0.2">
      <c r="AD38534" s="11" t="s">
        <v>56974</v>
      </c>
      <c r="AE38534" s="10" t="s">
        <v>56973</v>
      </c>
      <c r="AF38534" s="10" t="s">
        <v>738</v>
      </c>
    </row>
    <row r="38535" spans="30:32" x14ac:dyDescent="0.2">
      <c r="AD38535" s="11" t="s">
        <v>56975</v>
      </c>
      <c r="AE38535" s="10" t="s">
        <v>56973</v>
      </c>
      <c r="AF38535" s="10" t="s">
        <v>738</v>
      </c>
    </row>
    <row r="38536" spans="30:32" x14ac:dyDescent="0.2">
      <c r="AD38536" s="11" t="s">
        <v>56976</v>
      </c>
      <c r="AE38536" s="10" t="s">
        <v>56973</v>
      </c>
      <c r="AF38536" s="10" t="s">
        <v>738</v>
      </c>
    </row>
    <row r="38537" spans="30:32" x14ac:dyDescent="0.2">
      <c r="AD38537" s="11" t="s">
        <v>56977</v>
      </c>
      <c r="AE38537" s="10" t="s">
        <v>56973</v>
      </c>
      <c r="AF38537" s="10" t="s">
        <v>738</v>
      </c>
    </row>
    <row r="38538" spans="30:32" x14ac:dyDescent="0.2">
      <c r="AD38538" s="11" t="s">
        <v>56978</v>
      </c>
      <c r="AE38538" s="10" t="s">
        <v>56979</v>
      </c>
      <c r="AF38538" s="10" t="s">
        <v>738</v>
      </c>
    </row>
    <row r="38539" spans="30:32" x14ac:dyDescent="0.2">
      <c r="AD38539" s="11" t="s">
        <v>56980</v>
      </c>
      <c r="AE38539" s="10" t="s">
        <v>56979</v>
      </c>
      <c r="AF38539" s="10" t="s">
        <v>738</v>
      </c>
    </row>
    <row r="38540" spans="30:32" x14ac:dyDescent="0.2">
      <c r="AD38540" s="11" t="s">
        <v>56981</v>
      </c>
      <c r="AE38540" s="10" t="s">
        <v>56982</v>
      </c>
      <c r="AF38540" s="10" t="s">
        <v>738</v>
      </c>
    </row>
    <row r="38541" spans="30:32" x14ac:dyDescent="0.2">
      <c r="AD38541" s="11" t="s">
        <v>56983</v>
      </c>
      <c r="AE38541" s="10" t="s">
        <v>56984</v>
      </c>
      <c r="AF38541" s="10" t="s">
        <v>738</v>
      </c>
    </row>
    <row r="38542" spans="30:32" x14ac:dyDescent="0.2">
      <c r="AD38542" s="11" t="s">
        <v>56985</v>
      </c>
      <c r="AE38542" s="10" t="s">
        <v>56984</v>
      </c>
      <c r="AF38542" s="10" t="s">
        <v>738</v>
      </c>
    </row>
    <row r="38543" spans="30:32" x14ac:dyDescent="0.2">
      <c r="AD38543" s="11" t="s">
        <v>56986</v>
      </c>
      <c r="AE38543" s="10" t="s">
        <v>56984</v>
      </c>
      <c r="AF38543" s="10" t="s">
        <v>738</v>
      </c>
    </row>
    <row r="38544" spans="30:32" x14ac:dyDescent="0.2">
      <c r="AD38544" s="11" t="s">
        <v>56987</v>
      </c>
      <c r="AE38544" s="10" t="s">
        <v>3469</v>
      </c>
      <c r="AF38544" s="10" t="s">
        <v>738</v>
      </c>
    </row>
    <row r="38545" spans="30:32" x14ac:dyDescent="0.2">
      <c r="AD38545" s="11" t="s">
        <v>56988</v>
      </c>
      <c r="AE38545" s="10" t="s">
        <v>3469</v>
      </c>
      <c r="AF38545" s="10" t="s">
        <v>738</v>
      </c>
    </row>
    <row r="38546" spans="30:32" x14ac:dyDescent="0.2">
      <c r="AD38546" s="11" t="s">
        <v>56989</v>
      </c>
      <c r="AE38546" s="10" t="s">
        <v>3469</v>
      </c>
      <c r="AF38546" s="10" t="s">
        <v>738</v>
      </c>
    </row>
    <row r="38547" spans="30:32" x14ac:dyDescent="0.2">
      <c r="AD38547" s="11" t="s">
        <v>56990</v>
      </c>
      <c r="AE38547" s="10" t="s">
        <v>3469</v>
      </c>
      <c r="AF38547" s="10" t="s">
        <v>738</v>
      </c>
    </row>
    <row r="38548" spans="30:32" x14ac:dyDescent="0.2">
      <c r="AD38548" s="11" t="s">
        <v>56991</v>
      </c>
      <c r="AE38548" s="10" t="s">
        <v>3469</v>
      </c>
      <c r="AF38548" s="10" t="s">
        <v>738</v>
      </c>
    </row>
    <row r="38549" spans="30:32" x14ac:dyDescent="0.2">
      <c r="AD38549" s="11" t="s">
        <v>56992</v>
      </c>
      <c r="AE38549" s="10" t="s">
        <v>3469</v>
      </c>
      <c r="AF38549" s="10" t="s">
        <v>738</v>
      </c>
    </row>
    <row r="38550" spans="30:32" x14ac:dyDescent="0.2">
      <c r="AD38550" s="11" t="s">
        <v>56993</v>
      </c>
      <c r="AE38550" s="10" t="s">
        <v>3469</v>
      </c>
      <c r="AF38550" s="10" t="s">
        <v>738</v>
      </c>
    </row>
    <row r="38551" spans="30:32" x14ac:dyDescent="0.2">
      <c r="AD38551" s="11" t="s">
        <v>56994</v>
      </c>
      <c r="AE38551" s="10" t="s">
        <v>3469</v>
      </c>
      <c r="AF38551" s="10" t="s">
        <v>738</v>
      </c>
    </row>
    <row r="38552" spans="30:32" x14ac:dyDescent="0.2">
      <c r="AD38552" s="11" t="s">
        <v>56995</v>
      </c>
      <c r="AE38552" s="10" t="s">
        <v>3469</v>
      </c>
      <c r="AF38552" s="10" t="s">
        <v>738</v>
      </c>
    </row>
    <row r="38553" spans="30:32" x14ac:dyDescent="0.2">
      <c r="AD38553" s="11" t="s">
        <v>56996</v>
      </c>
      <c r="AE38553" s="10" t="s">
        <v>56997</v>
      </c>
      <c r="AF38553" s="10" t="s">
        <v>738</v>
      </c>
    </row>
    <row r="38554" spans="30:32" x14ac:dyDescent="0.2">
      <c r="AD38554" s="11" t="s">
        <v>56998</v>
      </c>
      <c r="AE38554" s="10" t="s">
        <v>56999</v>
      </c>
      <c r="AF38554" s="10" t="s">
        <v>738</v>
      </c>
    </row>
    <row r="38555" spans="30:32" x14ac:dyDescent="0.2">
      <c r="AD38555" s="11" t="s">
        <v>57000</v>
      </c>
      <c r="AE38555" s="10" t="s">
        <v>56999</v>
      </c>
      <c r="AF38555" s="10" t="s">
        <v>738</v>
      </c>
    </row>
    <row r="38556" spans="30:32" x14ac:dyDescent="0.2">
      <c r="AD38556" s="11" t="s">
        <v>57001</v>
      </c>
      <c r="AE38556" s="10" t="s">
        <v>56999</v>
      </c>
      <c r="AF38556" s="10" t="s">
        <v>738</v>
      </c>
    </row>
    <row r="38557" spans="30:32" x14ac:dyDescent="0.2">
      <c r="AD38557" s="11" t="s">
        <v>57002</v>
      </c>
      <c r="AE38557" s="10" t="s">
        <v>56999</v>
      </c>
      <c r="AF38557" s="10" t="s">
        <v>738</v>
      </c>
    </row>
    <row r="38558" spans="30:32" x14ac:dyDescent="0.2">
      <c r="AD38558" s="11" t="s">
        <v>57003</v>
      </c>
      <c r="AE38558" s="10" t="s">
        <v>56999</v>
      </c>
      <c r="AF38558" s="10" t="s">
        <v>738</v>
      </c>
    </row>
    <row r="38559" spans="30:32" x14ac:dyDescent="0.2">
      <c r="AD38559" s="11" t="s">
        <v>57004</v>
      </c>
      <c r="AE38559" s="10" t="s">
        <v>56999</v>
      </c>
      <c r="AF38559" s="10" t="s">
        <v>738</v>
      </c>
    </row>
    <row r="38560" spans="30:32" x14ac:dyDescent="0.2">
      <c r="AD38560" s="11" t="s">
        <v>57005</v>
      </c>
      <c r="AE38560" s="10" t="s">
        <v>57006</v>
      </c>
      <c r="AF38560" s="10" t="s">
        <v>738</v>
      </c>
    </row>
    <row r="38561" spans="30:32" x14ac:dyDescent="0.2">
      <c r="AD38561" s="11" t="s">
        <v>57007</v>
      </c>
      <c r="AE38561" s="10" t="s">
        <v>57008</v>
      </c>
      <c r="AF38561" s="10" t="s">
        <v>738</v>
      </c>
    </row>
    <row r="38562" spans="30:32" x14ac:dyDescent="0.2">
      <c r="AD38562" s="11" t="s">
        <v>57009</v>
      </c>
      <c r="AE38562" s="10" t="s">
        <v>57010</v>
      </c>
      <c r="AF38562" s="10" t="s">
        <v>738</v>
      </c>
    </row>
    <row r="38563" spans="30:32" x14ac:dyDescent="0.2">
      <c r="AD38563" s="11" t="s">
        <v>57011</v>
      </c>
      <c r="AE38563" s="10" t="s">
        <v>57012</v>
      </c>
      <c r="AF38563" s="10" t="s">
        <v>738</v>
      </c>
    </row>
    <row r="38564" spans="30:32" x14ac:dyDescent="0.2">
      <c r="AD38564" s="11" t="s">
        <v>57013</v>
      </c>
      <c r="AE38564" s="10" t="s">
        <v>39271</v>
      </c>
      <c r="AF38564" s="10" t="s">
        <v>738</v>
      </c>
    </row>
    <row r="38565" spans="30:32" x14ac:dyDescent="0.2">
      <c r="AD38565" s="11" t="s">
        <v>57014</v>
      </c>
      <c r="AE38565" s="10" t="s">
        <v>57015</v>
      </c>
      <c r="AF38565" s="10" t="s">
        <v>738</v>
      </c>
    </row>
    <row r="38566" spans="30:32" x14ac:dyDescent="0.2">
      <c r="AD38566" s="11" t="s">
        <v>57016</v>
      </c>
      <c r="AE38566" s="10" t="s">
        <v>57017</v>
      </c>
      <c r="AF38566" s="10" t="s">
        <v>738</v>
      </c>
    </row>
    <row r="38567" spans="30:32" x14ac:dyDescent="0.2">
      <c r="AD38567" s="11" t="s">
        <v>57018</v>
      </c>
      <c r="AE38567" s="10" t="s">
        <v>9231</v>
      </c>
      <c r="AF38567" s="10" t="s">
        <v>738</v>
      </c>
    </row>
    <row r="38568" spans="30:32" x14ac:dyDescent="0.2">
      <c r="AD38568" s="11" t="s">
        <v>57019</v>
      </c>
      <c r="AE38568" s="10" t="s">
        <v>9231</v>
      </c>
      <c r="AF38568" s="10" t="s">
        <v>738</v>
      </c>
    </row>
    <row r="38569" spans="30:32" x14ac:dyDescent="0.2">
      <c r="AD38569" s="11" t="s">
        <v>57020</v>
      </c>
      <c r="AE38569" s="10" t="s">
        <v>57021</v>
      </c>
      <c r="AF38569" s="10" t="s">
        <v>738</v>
      </c>
    </row>
    <row r="38570" spans="30:32" x14ac:dyDescent="0.2">
      <c r="AD38570" s="11" t="s">
        <v>57022</v>
      </c>
      <c r="AE38570" s="10" t="s">
        <v>45394</v>
      </c>
      <c r="AF38570" s="10" t="s">
        <v>738</v>
      </c>
    </row>
    <row r="38571" spans="30:32" x14ac:dyDescent="0.2">
      <c r="AD38571" s="11" t="s">
        <v>57023</v>
      </c>
      <c r="AE38571" s="10" t="s">
        <v>23984</v>
      </c>
      <c r="AF38571" s="10" t="s">
        <v>738</v>
      </c>
    </row>
    <row r="38572" spans="30:32" x14ac:dyDescent="0.2">
      <c r="AD38572" s="11" t="s">
        <v>57024</v>
      </c>
      <c r="AE38572" s="10" t="s">
        <v>1693</v>
      </c>
      <c r="AF38572" s="10" t="s">
        <v>738</v>
      </c>
    </row>
    <row r="38573" spans="30:32" x14ac:dyDescent="0.2">
      <c r="AD38573" s="11" t="s">
        <v>57025</v>
      </c>
      <c r="AE38573" s="10" t="s">
        <v>1693</v>
      </c>
      <c r="AF38573" s="10" t="s">
        <v>738</v>
      </c>
    </row>
    <row r="38574" spans="30:32" x14ac:dyDescent="0.2">
      <c r="AD38574" s="11" t="s">
        <v>57026</v>
      </c>
      <c r="AE38574" s="10" t="s">
        <v>57027</v>
      </c>
      <c r="AF38574" s="10" t="s">
        <v>738</v>
      </c>
    </row>
    <row r="38575" spans="30:32" x14ac:dyDescent="0.2">
      <c r="AD38575" s="11" t="s">
        <v>57028</v>
      </c>
      <c r="AE38575" s="10" t="s">
        <v>57027</v>
      </c>
      <c r="AF38575" s="10" t="s">
        <v>738</v>
      </c>
    </row>
    <row r="38576" spans="30:32" x14ac:dyDescent="0.2">
      <c r="AD38576" s="11" t="s">
        <v>57029</v>
      </c>
      <c r="AE38576" s="10" t="s">
        <v>11906</v>
      </c>
      <c r="AF38576" s="10" t="s">
        <v>738</v>
      </c>
    </row>
    <row r="38577" spans="30:32" x14ac:dyDescent="0.2">
      <c r="AD38577" s="11" t="s">
        <v>57030</v>
      </c>
      <c r="AE38577" s="10" t="s">
        <v>11906</v>
      </c>
      <c r="AF38577" s="10" t="s">
        <v>738</v>
      </c>
    </row>
    <row r="38578" spans="30:32" x14ac:dyDescent="0.2">
      <c r="AD38578" s="11" t="s">
        <v>57031</v>
      </c>
      <c r="AE38578" s="10" t="s">
        <v>11906</v>
      </c>
      <c r="AF38578" s="10" t="s">
        <v>738</v>
      </c>
    </row>
    <row r="38579" spans="30:32" x14ac:dyDescent="0.2">
      <c r="AD38579" s="11" t="s">
        <v>57032</v>
      </c>
      <c r="AE38579" s="10" t="s">
        <v>57033</v>
      </c>
      <c r="AF38579" s="10" t="s">
        <v>738</v>
      </c>
    </row>
    <row r="38580" spans="30:32" x14ac:dyDescent="0.2">
      <c r="AD38580" s="11" t="s">
        <v>57034</v>
      </c>
      <c r="AE38580" s="10" t="s">
        <v>57033</v>
      </c>
      <c r="AF38580" s="10" t="s">
        <v>738</v>
      </c>
    </row>
    <row r="38581" spans="30:32" x14ac:dyDescent="0.2">
      <c r="AD38581" s="11" t="s">
        <v>57035</v>
      </c>
      <c r="AE38581" s="10" t="s">
        <v>11906</v>
      </c>
      <c r="AF38581" s="10" t="s">
        <v>738</v>
      </c>
    </row>
    <row r="38582" spans="30:32" x14ac:dyDescent="0.2">
      <c r="AD38582" s="11" t="s">
        <v>57036</v>
      </c>
      <c r="AE38582" s="10" t="s">
        <v>57033</v>
      </c>
      <c r="AF38582" s="10" t="s">
        <v>738</v>
      </c>
    </row>
    <row r="38583" spans="30:32" x14ac:dyDescent="0.2">
      <c r="AD38583" s="11" t="s">
        <v>57037</v>
      </c>
      <c r="AE38583" s="10" t="s">
        <v>57033</v>
      </c>
      <c r="AF38583" s="10" t="s">
        <v>738</v>
      </c>
    </row>
    <row r="38584" spans="30:32" x14ac:dyDescent="0.2">
      <c r="AD38584" s="11" t="s">
        <v>57038</v>
      </c>
      <c r="AE38584" s="10" t="s">
        <v>57033</v>
      </c>
      <c r="AF38584" s="10" t="s">
        <v>738</v>
      </c>
    </row>
    <row r="38585" spans="30:32" x14ac:dyDescent="0.2">
      <c r="AD38585" s="11" t="s">
        <v>57039</v>
      </c>
      <c r="AE38585" s="10" t="s">
        <v>11906</v>
      </c>
      <c r="AF38585" s="10" t="s">
        <v>738</v>
      </c>
    </row>
    <row r="38586" spans="30:32" x14ac:dyDescent="0.2">
      <c r="AD38586" s="11" t="s">
        <v>57040</v>
      </c>
      <c r="AE38586" s="10" t="s">
        <v>57033</v>
      </c>
      <c r="AF38586" s="10" t="s">
        <v>738</v>
      </c>
    </row>
    <row r="38587" spans="30:32" x14ac:dyDescent="0.2">
      <c r="AD38587" s="11" t="s">
        <v>57041</v>
      </c>
      <c r="AE38587" s="10" t="s">
        <v>37715</v>
      </c>
      <c r="AF38587" s="10" t="s">
        <v>738</v>
      </c>
    </row>
    <row r="38588" spans="30:32" x14ac:dyDescent="0.2">
      <c r="AD38588" s="11" t="s">
        <v>57042</v>
      </c>
      <c r="AE38588" s="10" t="s">
        <v>9291</v>
      </c>
      <c r="AF38588" s="10" t="s">
        <v>738</v>
      </c>
    </row>
    <row r="38589" spans="30:32" x14ac:dyDescent="0.2">
      <c r="AD38589" s="11" t="s">
        <v>57043</v>
      </c>
      <c r="AE38589" s="10" t="s">
        <v>57044</v>
      </c>
      <c r="AF38589" s="10" t="s">
        <v>738</v>
      </c>
    </row>
    <row r="38590" spans="30:32" x14ac:dyDescent="0.2">
      <c r="AD38590" s="11" t="s">
        <v>57045</v>
      </c>
      <c r="AE38590" s="10" t="s">
        <v>8629</v>
      </c>
      <c r="AF38590" s="10" t="s">
        <v>738</v>
      </c>
    </row>
    <row r="38591" spans="30:32" x14ac:dyDescent="0.2">
      <c r="AD38591" s="11" t="s">
        <v>57046</v>
      </c>
      <c r="AE38591" s="10" t="s">
        <v>8629</v>
      </c>
      <c r="AF38591" s="10" t="s">
        <v>738</v>
      </c>
    </row>
    <row r="38592" spans="30:32" x14ac:dyDescent="0.2">
      <c r="AD38592" s="11" t="s">
        <v>57047</v>
      </c>
      <c r="AE38592" s="10" t="s">
        <v>8629</v>
      </c>
      <c r="AF38592" s="10" t="s">
        <v>738</v>
      </c>
    </row>
    <row r="38593" spans="30:32" x14ac:dyDescent="0.2">
      <c r="AD38593" s="11" t="s">
        <v>57048</v>
      </c>
      <c r="AE38593" s="10" t="s">
        <v>8629</v>
      </c>
      <c r="AF38593" s="10" t="s">
        <v>738</v>
      </c>
    </row>
    <row r="38594" spans="30:32" x14ac:dyDescent="0.2">
      <c r="AD38594" s="11" t="s">
        <v>57049</v>
      </c>
      <c r="AE38594" s="10" t="s">
        <v>9133</v>
      </c>
      <c r="AF38594" s="10" t="s">
        <v>738</v>
      </c>
    </row>
    <row r="38595" spans="30:32" x14ac:dyDescent="0.2">
      <c r="AD38595" s="11" t="s">
        <v>57050</v>
      </c>
      <c r="AE38595" s="10" t="s">
        <v>57051</v>
      </c>
      <c r="AF38595" s="10" t="s">
        <v>738</v>
      </c>
    </row>
    <row r="38596" spans="30:32" x14ac:dyDescent="0.2">
      <c r="AD38596" s="11" t="s">
        <v>57052</v>
      </c>
      <c r="AE38596" s="10" t="s">
        <v>57053</v>
      </c>
      <c r="AF38596" s="10" t="s">
        <v>738</v>
      </c>
    </row>
    <row r="38597" spans="30:32" x14ac:dyDescent="0.2">
      <c r="AD38597" s="11" t="s">
        <v>57054</v>
      </c>
      <c r="AE38597" s="10" t="s">
        <v>5202</v>
      </c>
      <c r="AF38597" s="10" t="s">
        <v>738</v>
      </c>
    </row>
    <row r="38598" spans="30:32" x14ac:dyDescent="0.2">
      <c r="AD38598" s="11" t="s">
        <v>57055</v>
      </c>
      <c r="AE38598" s="10" t="s">
        <v>28077</v>
      </c>
      <c r="AF38598" s="10" t="s">
        <v>738</v>
      </c>
    </row>
    <row r="38599" spans="30:32" x14ac:dyDescent="0.2">
      <c r="AD38599" s="11" t="s">
        <v>57056</v>
      </c>
      <c r="AE38599" s="10" t="s">
        <v>28077</v>
      </c>
      <c r="AF38599" s="10" t="s">
        <v>738</v>
      </c>
    </row>
    <row r="38600" spans="30:32" x14ac:dyDescent="0.2">
      <c r="AD38600" s="11" t="s">
        <v>57057</v>
      </c>
      <c r="AE38600" s="10" t="s">
        <v>57058</v>
      </c>
      <c r="AF38600" s="10" t="s">
        <v>738</v>
      </c>
    </row>
    <row r="38601" spans="30:32" x14ac:dyDescent="0.2">
      <c r="AD38601" s="11" t="s">
        <v>57059</v>
      </c>
      <c r="AE38601" s="10" t="s">
        <v>44401</v>
      </c>
      <c r="AF38601" s="10" t="s">
        <v>738</v>
      </c>
    </row>
    <row r="38602" spans="30:32" x14ac:dyDescent="0.2">
      <c r="AD38602" s="11" t="s">
        <v>57060</v>
      </c>
      <c r="AE38602" s="10" t="s">
        <v>7597</v>
      </c>
      <c r="AF38602" s="10" t="s">
        <v>738</v>
      </c>
    </row>
    <row r="38603" spans="30:32" x14ac:dyDescent="0.2">
      <c r="AD38603" s="11" t="s">
        <v>57061</v>
      </c>
      <c r="AE38603" s="10" t="s">
        <v>7597</v>
      </c>
      <c r="AF38603" s="10" t="s">
        <v>738</v>
      </c>
    </row>
    <row r="38604" spans="30:32" x14ac:dyDescent="0.2">
      <c r="AD38604" s="11" t="s">
        <v>57062</v>
      </c>
      <c r="AE38604" s="10" t="s">
        <v>57063</v>
      </c>
      <c r="AF38604" s="10" t="s">
        <v>738</v>
      </c>
    </row>
    <row r="38605" spans="30:32" x14ac:dyDescent="0.2">
      <c r="AD38605" s="11" t="s">
        <v>57064</v>
      </c>
      <c r="AE38605" s="10" t="s">
        <v>7597</v>
      </c>
      <c r="AF38605" s="10" t="s">
        <v>738</v>
      </c>
    </row>
    <row r="38606" spans="30:32" x14ac:dyDescent="0.2">
      <c r="AD38606" s="11" t="s">
        <v>57065</v>
      </c>
      <c r="AE38606" s="10" t="s">
        <v>7597</v>
      </c>
      <c r="AF38606" s="10" t="s">
        <v>738</v>
      </c>
    </row>
    <row r="38607" spans="30:32" x14ac:dyDescent="0.2">
      <c r="AD38607" s="11" t="s">
        <v>57066</v>
      </c>
      <c r="AE38607" s="10" t="s">
        <v>7597</v>
      </c>
      <c r="AF38607" s="10" t="s">
        <v>738</v>
      </c>
    </row>
    <row r="38608" spans="30:32" x14ac:dyDescent="0.2">
      <c r="AD38608" s="11" t="s">
        <v>57067</v>
      </c>
      <c r="AE38608" s="10" t="s">
        <v>7597</v>
      </c>
      <c r="AF38608" s="10" t="s">
        <v>738</v>
      </c>
    </row>
    <row r="38609" spans="30:32" x14ac:dyDescent="0.2">
      <c r="AD38609" s="11" t="s">
        <v>57068</v>
      </c>
      <c r="AE38609" s="10" t="s">
        <v>57069</v>
      </c>
      <c r="AF38609" s="10" t="s">
        <v>738</v>
      </c>
    </row>
    <row r="38610" spans="30:32" x14ac:dyDescent="0.2">
      <c r="AD38610" s="11" t="s">
        <v>57070</v>
      </c>
      <c r="AE38610" s="10" t="s">
        <v>57071</v>
      </c>
      <c r="AF38610" s="10" t="s">
        <v>738</v>
      </c>
    </row>
    <row r="38611" spans="30:32" x14ac:dyDescent="0.2">
      <c r="AD38611" s="11" t="s">
        <v>57072</v>
      </c>
      <c r="AE38611" s="10" t="s">
        <v>57073</v>
      </c>
      <c r="AF38611" s="10" t="s">
        <v>738</v>
      </c>
    </row>
    <row r="38612" spans="30:32" x14ac:dyDescent="0.2">
      <c r="AD38612" s="11" t="s">
        <v>57074</v>
      </c>
      <c r="AE38612" s="10" t="s">
        <v>2376</v>
      </c>
      <c r="AF38612" s="10" t="s">
        <v>738</v>
      </c>
    </row>
    <row r="38613" spans="30:32" x14ac:dyDescent="0.2">
      <c r="AD38613" s="11" t="s">
        <v>57075</v>
      </c>
      <c r="AE38613" s="10" t="s">
        <v>39167</v>
      </c>
      <c r="AF38613" s="10" t="s">
        <v>738</v>
      </c>
    </row>
    <row r="38614" spans="30:32" x14ac:dyDescent="0.2">
      <c r="AD38614" s="11" t="s">
        <v>57076</v>
      </c>
      <c r="AE38614" s="10" t="s">
        <v>39167</v>
      </c>
      <c r="AF38614" s="10" t="s">
        <v>738</v>
      </c>
    </row>
    <row r="38615" spans="30:32" x14ac:dyDescent="0.2">
      <c r="AD38615" s="11" t="s">
        <v>57077</v>
      </c>
      <c r="AE38615" s="10" t="s">
        <v>39167</v>
      </c>
      <c r="AF38615" s="10" t="s">
        <v>738</v>
      </c>
    </row>
    <row r="38616" spans="30:32" x14ac:dyDescent="0.2">
      <c r="AD38616" s="11" t="s">
        <v>57078</v>
      </c>
      <c r="AE38616" s="10" t="s">
        <v>39167</v>
      </c>
      <c r="AF38616" s="10" t="s">
        <v>738</v>
      </c>
    </row>
    <row r="38617" spans="30:32" x14ac:dyDescent="0.2">
      <c r="AD38617" s="11" t="s">
        <v>57079</v>
      </c>
      <c r="AE38617" s="10" t="s">
        <v>39167</v>
      </c>
      <c r="AF38617" s="10" t="s">
        <v>738</v>
      </c>
    </row>
    <row r="38618" spans="30:32" x14ac:dyDescent="0.2">
      <c r="AD38618" s="11" t="s">
        <v>57080</v>
      </c>
      <c r="AE38618" s="10" t="s">
        <v>39167</v>
      </c>
      <c r="AF38618" s="10" t="s">
        <v>738</v>
      </c>
    </row>
    <row r="38619" spans="30:32" x14ac:dyDescent="0.2">
      <c r="AD38619" s="11" t="s">
        <v>57081</v>
      </c>
      <c r="AE38619" s="10" t="s">
        <v>48097</v>
      </c>
      <c r="AF38619" s="10" t="s">
        <v>738</v>
      </c>
    </row>
    <row r="38620" spans="30:32" x14ac:dyDescent="0.2">
      <c r="AD38620" s="11" t="s">
        <v>57082</v>
      </c>
      <c r="AE38620" s="10" t="s">
        <v>22524</v>
      </c>
      <c r="AF38620" s="10" t="s">
        <v>738</v>
      </c>
    </row>
    <row r="38621" spans="30:32" x14ac:dyDescent="0.2">
      <c r="AD38621" s="11" t="s">
        <v>57083</v>
      </c>
      <c r="AE38621" s="10" t="s">
        <v>22524</v>
      </c>
      <c r="AF38621" s="10" t="s">
        <v>738</v>
      </c>
    </row>
    <row r="38622" spans="30:32" x14ac:dyDescent="0.2">
      <c r="AD38622" s="11" t="s">
        <v>57084</v>
      </c>
      <c r="AE38622" s="10" t="s">
        <v>57085</v>
      </c>
      <c r="AF38622" s="10" t="s">
        <v>738</v>
      </c>
    </row>
    <row r="38623" spans="30:32" x14ac:dyDescent="0.2">
      <c r="AD38623" s="11" t="s">
        <v>57086</v>
      </c>
      <c r="AE38623" s="10" t="s">
        <v>12178</v>
      </c>
      <c r="AF38623" s="10" t="s">
        <v>738</v>
      </c>
    </row>
    <row r="38624" spans="30:32" x14ac:dyDescent="0.2">
      <c r="AD38624" s="11" t="s">
        <v>57087</v>
      </c>
      <c r="AE38624" s="10" t="s">
        <v>12178</v>
      </c>
      <c r="AF38624" s="10" t="s">
        <v>738</v>
      </c>
    </row>
    <row r="38625" spans="30:32" x14ac:dyDescent="0.2">
      <c r="AD38625" s="11" t="s">
        <v>57088</v>
      </c>
      <c r="AE38625" s="10" t="s">
        <v>4103</v>
      </c>
      <c r="AF38625" s="10" t="s">
        <v>738</v>
      </c>
    </row>
    <row r="38626" spans="30:32" x14ac:dyDescent="0.2">
      <c r="AD38626" s="11" t="s">
        <v>57089</v>
      </c>
      <c r="AE38626" s="10" t="s">
        <v>4103</v>
      </c>
      <c r="AF38626" s="10" t="s">
        <v>738</v>
      </c>
    </row>
    <row r="38627" spans="30:32" x14ac:dyDescent="0.2">
      <c r="AD38627" s="11" t="s">
        <v>57090</v>
      </c>
      <c r="AE38627" s="10" t="s">
        <v>10644</v>
      </c>
      <c r="AF38627" s="10" t="s">
        <v>738</v>
      </c>
    </row>
    <row r="38628" spans="30:32" x14ac:dyDescent="0.2">
      <c r="AD38628" s="11" t="s">
        <v>57091</v>
      </c>
      <c r="AE38628" s="10" t="s">
        <v>5992</v>
      </c>
      <c r="AF38628" s="10" t="s">
        <v>738</v>
      </c>
    </row>
    <row r="38629" spans="30:32" x14ac:dyDescent="0.2">
      <c r="AD38629" s="11" t="s">
        <v>57092</v>
      </c>
      <c r="AE38629" s="10" t="s">
        <v>57093</v>
      </c>
      <c r="AF38629" s="10" t="s">
        <v>738</v>
      </c>
    </row>
    <row r="38630" spans="30:32" x14ac:dyDescent="0.2">
      <c r="AD38630" s="11" t="s">
        <v>57094</v>
      </c>
      <c r="AE38630" s="10" t="s">
        <v>2420</v>
      </c>
      <c r="AF38630" s="10" t="s">
        <v>738</v>
      </c>
    </row>
    <row r="38631" spans="30:32" x14ac:dyDescent="0.2">
      <c r="AD38631" s="11" t="s">
        <v>57095</v>
      </c>
      <c r="AE38631" s="10" t="s">
        <v>3194</v>
      </c>
      <c r="AF38631" s="10" t="s">
        <v>738</v>
      </c>
    </row>
    <row r="38632" spans="30:32" x14ac:dyDescent="0.2">
      <c r="AD38632" s="11" t="s">
        <v>57096</v>
      </c>
      <c r="AE38632" s="10" t="s">
        <v>57097</v>
      </c>
      <c r="AF38632" s="10" t="s">
        <v>738</v>
      </c>
    </row>
    <row r="38633" spans="30:32" x14ac:dyDescent="0.2">
      <c r="AD38633" s="11" t="s">
        <v>57098</v>
      </c>
      <c r="AE38633" s="10" t="s">
        <v>57097</v>
      </c>
      <c r="AF38633" s="10" t="s">
        <v>738</v>
      </c>
    </row>
    <row r="38634" spans="30:32" x14ac:dyDescent="0.2">
      <c r="AD38634" s="11" t="s">
        <v>57099</v>
      </c>
      <c r="AE38634" s="10" t="s">
        <v>22537</v>
      </c>
      <c r="AF38634" s="10" t="s">
        <v>738</v>
      </c>
    </row>
    <row r="38635" spans="30:32" x14ac:dyDescent="0.2">
      <c r="AD38635" s="11" t="s">
        <v>57100</v>
      </c>
      <c r="AE38635" s="10" t="s">
        <v>22537</v>
      </c>
      <c r="AF38635" s="10" t="s">
        <v>738</v>
      </c>
    </row>
    <row r="38636" spans="30:32" x14ac:dyDescent="0.2">
      <c r="AD38636" s="11" t="s">
        <v>57101</v>
      </c>
      <c r="AE38636" s="10" t="s">
        <v>22537</v>
      </c>
      <c r="AF38636" s="10" t="s">
        <v>738</v>
      </c>
    </row>
    <row r="38637" spans="30:32" x14ac:dyDescent="0.2">
      <c r="AD38637" s="11" t="s">
        <v>57102</v>
      </c>
      <c r="AE38637" s="10" t="s">
        <v>22537</v>
      </c>
      <c r="AF38637" s="10" t="s">
        <v>738</v>
      </c>
    </row>
    <row r="38638" spans="30:32" x14ac:dyDescent="0.2">
      <c r="AD38638" s="11" t="s">
        <v>57103</v>
      </c>
      <c r="AE38638" s="10" t="s">
        <v>57104</v>
      </c>
      <c r="AF38638" s="10" t="s">
        <v>738</v>
      </c>
    </row>
    <row r="38639" spans="30:32" x14ac:dyDescent="0.2">
      <c r="AD38639" s="11" t="s">
        <v>57105</v>
      </c>
      <c r="AE38639" s="10" t="s">
        <v>57106</v>
      </c>
      <c r="AF38639" s="10" t="s">
        <v>738</v>
      </c>
    </row>
    <row r="38640" spans="30:32" x14ac:dyDescent="0.2">
      <c r="AD38640" s="11" t="s">
        <v>57107</v>
      </c>
      <c r="AE38640" s="10" t="s">
        <v>57108</v>
      </c>
      <c r="AF38640" s="10" t="s">
        <v>738</v>
      </c>
    </row>
    <row r="38641" spans="30:32" x14ac:dyDescent="0.2">
      <c r="AD38641" s="11" t="s">
        <v>57109</v>
      </c>
      <c r="AE38641" s="10" t="s">
        <v>57110</v>
      </c>
      <c r="AF38641" s="10" t="s">
        <v>738</v>
      </c>
    </row>
    <row r="38642" spans="30:32" x14ac:dyDescent="0.2">
      <c r="AD38642" s="11" t="s">
        <v>57111</v>
      </c>
      <c r="AE38642" s="10" t="s">
        <v>57112</v>
      </c>
      <c r="AF38642" s="10" t="s">
        <v>738</v>
      </c>
    </row>
    <row r="38643" spans="30:32" x14ac:dyDescent="0.2">
      <c r="AD38643" s="11" t="s">
        <v>57113</v>
      </c>
      <c r="AE38643" s="10" t="s">
        <v>57114</v>
      </c>
      <c r="AF38643" s="10" t="s">
        <v>738</v>
      </c>
    </row>
    <row r="38644" spans="30:32" x14ac:dyDescent="0.2">
      <c r="AD38644" s="11" t="s">
        <v>57115</v>
      </c>
      <c r="AE38644" s="10" t="s">
        <v>57116</v>
      </c>
      <c r="AF38644" s="10" t="s">
        <v>738</v>
      </c>
    </row>
    <row r="38645" spans="30:32" x14ac:dyDescent="0.2">
      <c r="AD38645" s="11" t="s">
        <v>57117</v>
      </c>
      <c r="AE38645" s="10" t="s">
        <v>57116</v>
      </c>
      <c r="AF38645" s="10" t="s">
        <v>738</v>
      </c>
    </row>
    <row r="38646" spans="30:32" x14ac:dyDescent="0.2">
      <c r="AD38646" s="11" t="s">
        <v>57118</v>
      </c>
      <c r="AE38646" s="10" t="s">
        <v>1763</v>
      </c>
      <c r="AF38646" s="10" t="s">
        <v>738</v>
      </c>
    </row>
    <row r="38647" spans="30:32" x14ac:dyDescent="0.2">
      <c r="AD38647" s="11" t="s">
        <v>57119</v>
      </c>
      <c r="AE38647" s="10" t="s">
        <v>56739</v>
      </c>
      <c r="AF38647" s="10" t="s">
        <v>738</v>
      </c>
    </row>
    <row r="38648" spans="30:32" x14ac:dyDescent="0.2">
      <c r="AD38648" s="11" t="s">
        <v>57120</v>
      </c>
      <c r="AE38648" s="10" t="s">
        <v>56739</v>
      </c>
      <c r="AF38648" s="10" t="s">
        <v>738</v>
      </c>
    </row>
    <row r="38649" spans="30:32" x14ac:dyDescent="0.2">
      <c r="AD38649" s="11" t="s">
        <v>57121</v>
      </c>
      <c r="AE38649" s="10" t="s">
        <v>57122</v>
      </c>
      <c r="AF38649" s="10" t="s">
        <v>738</v>
      </c>
    </row>
    <row r="38650" spans="30:32" x14ac:dyDescent="0.2">
      <c r="AD38650" s="11" t="s">
        <v>57123</v>
      </c>
      <c r="AE38650" s="10" t="s">
        <v>57124</v>
      </c>
      <c r="AF38650" s="10" t="s">
        <v>738</v>
      </c>
    </row>
    <row r="38651" spans="30:32" x14ac:dyDescent="0.2">
      <c r="AD38651" s="11" t="s">
        <v>57125</v>
      </c>
      <c r="AE38651" s="10" t="s">
        <v>57126</v>
      </c>
      <c r="AF38651" s="10" t="s">
        <v>738</v>
      </c>
    </row>
    <row r="38652" spans="30:32" x14ac:dyDescent="0.2">
      <c r="AD38652" s="11" t="s">
        <v>57127</v>
      </c>
      <c r="AE38652" s="10" t="s">
        <v>50357</v>
      </c>
      <c r="AF38652" s="10" t="s">
        <v>738</v>
      </c>
    </row>
    <row r="38653" spans="30:32" x14ac:dyDescent="0.2">
      <c r="AD38653" s="11" t="s">
        <v>57128</v>
      </c>
      <c r="AE38653" s="10" t="s">
        <v>25442</v>
      </c>
      <c r="AF38653" s="10" t="s">
        <v>738</v>
      </c>
    </row>
    <row r="38654" spans="30:32" x14ac:dyDescent="0.2">
      <c r="AD38654" s="11" t="s">
        <v>57129</v>
      </c>
      <c r="AE38654" s="10" t="s">
        <v>22537</v>
      </c>
      <c r="AF38654" s="10" t="s">
        <v>738</v>
      </c>
    </row>
    <row r="38655" spans="30:32" x14ac:dyDescent="0.2">
      <c r="AD38655" s="11" t="s">
        <v>57130</v>
      </c>
      <c r="AE38655" s="10" t="s">
        <v>57131</v>
      </c>
      <c r="AF38655" s="10" t="s">
        <v>738</v>
      </c>
    </row>
    <row r="38656" spans="30:32" x14ac:dyDescent="0.2">
      <c r="AD38656" s="11" t="s">
        <v>57132</v>
      </c>
      <c r="AE38656" s="10" t="s">
        <v>57133</v>
      </c>
      <c r="AF38656" s="10" t="s">
        <v>738</v>
      </c>
    </row>
    <row r="38657" spans="30:32" x14ac:dyDescent="0.2">
      <c r="AD38657" s="11" t="s">
        <v>57134</v>
      </c>
      <c r="AE38657" s="10" t="s">
        <v>57135</v>
      </c>
      <c r="AF38657" s="10" t="s">
        <v>738</v>
      </c>
    </row>
    <row r="38658" spans="30:32" x14ac:dyDescent="0.2">
      <c r="AD38658" s="11" t="s">
        <v>57136</v>
      </c>
      <c r="AE38658" s="10" t="s">
        <v>39523</v>
      </c>
      <c r="AF38658" s="10" t="s">
        <v>738</v>
      </c>
    </row>
    <row r="38659" spans="30:32" x14ac:dyDescent="0.2">
      <c r="AD38659" s="11" t="s">
        <v>57137</v>
      </c>
      <c r="AE38659" s="10" t="s">
        <v>57138</v>
      </c>
      <c r="AF38659" s="10" t="s">
        <v>738</v>
      </c>
    </row>
    <row r="38660" spans="30:32" x14ac:dyDescent="0.2">
      <c r="AD38660" s="11" t="s">
        <v>57139</v>
      </c>
      <c r="AE38660" s="10" t="s">
        <v>57138</v>
      </c>
      <c r="AF38660" s="10" t="s">
        <v>738</v>
      </c>
    </row>
    <row r="38661" spans="30:32" x14ac:dyDescent="0.2">
      <c r="AD38661" s="11" t="s">
        <v>57140</v>
      </c>
      <c r="AE38661" s="10" t="s">
        <v>1187</v>
      </c>
      <c r="AF38661" s="10" t="s">
        <v>738</v>
      </c>
    </row>
    <row r="38662" spans="30:32" x14ac:dyDescent="0.2">
      <c r="AD38662" s="11" t="s">
        <v>57141</v>
      </c>
      <c r="AE38662" s="10" t="s">
        <v>57142</v>
      </c>
      <c r="AF38662" s="10" t="s">
        <v>738</v>
      </c>
    </row>
    <row r="38663" spans="30:32" x14ac:dyDescent="0.2">
      <c r="AD38663" s="11" t="s">
        <v>57143</v>
      </c>
      <c r="AE38663" s="10" t="s">
        <v>1898</v>
      </c>
      <c r="AF38663" s="10" t="s">
        <v>738</v>
      </c>
    </row>
    <row r="38664" spans="30:32" x14ac:dyDescent="0.2">
      <c r="AD38664" s="11" t="s">
        <v>57144</v>
      </c>
      <c r="AE38664" s="10" t="s">
        <v>7051</v>
      </c>
      <c r="AF38664" s="10" t="s">
        <v>738</v>
      </c>
    </row>
    <row r="38665" spans="30:32" x14ac:dyDescent="0.2">
      <c r="AD38665" s="11" t="s">
        <v>57145</v>
      </c>
      <c r="AE38665" s="10" t="s">
        <v>7051</v>
      </c>
      <c r="AF38665" s="10" t="s">
        <v>738</v>
      </c>
    </row>
    <row r="38666" spans="30:32" x14ac:dyDescent="0.2">
      <c r="AD38666" s="11" t="s">
        <v>57146</v>
      </c>
      <c r="AE38666" s="10" t="s">
        <v>2678</v>
      </c>
      <c r="AF38666" s="10" t="s">
        <v>738</v>
      </c>
    </row>
    <row r="38667" spans="30:32" x14ac:dyDescent="0.2">
      <c r="AD38667" s="11" t="s">
        <v>57147</v>
      </c>
      <c r="AE38667" s="10" t="s">
        <v>2678</v>
      </c>
      <c r="AF38667" s="10" t="s">
        <v>738</v>
      </c>
    </row>
    <row r="38668" spans="30:32" x14ac:dyDescent="0.2">
      <c r="AD38668" s="11" t="s">
        <v>57148</v>
      </c>
      <c r="AE38668" s="10" t="s">
        <v>2678</v>
      </c>
      <c r="AF38668" s="10" t="s">
        <v>738</v>
      </c>
    </row>
    <row r="38669" spans="30:32" x14ac:dyDescent="0.2">
      <c r="AD38669" s="11" t="s">
        <v>57149</v>
      </c>
      <c r="AE38669" s="10" t="s">
        <v>2678</v>
      </c>
      <c r="AF38669" s="10" t="s">
        <v>738</v>
      </c>
    </row>
    <row r="38670" spans="30:32" x14ac:dyDescent="0.2">
      <c r="AD38670" s="11" t="s">
        <v>57150</v>
      </c>
      <c r="AE38670" s="10" t="s">
        <v>2678</v>
      </c>
      <c r="AF38670" s="10" t="s">
        <v>738</v>
      </c>
    </row>
    <row r="38671" spans="30:32" x14ac:dyDescent="0.2">
      <c r="AD38671" s="11" t="s">
        <v>57151</v>
      </c>
      <c r="AE38671" s="10" t="s">
        <v>2678</v>
      </c>
      <c r="AF38671" s="10" t="s">
        <v>738</v>
      </c>
    </row>
    <row r="38672" spans="30:32" x14ac:dyDescent="0.2">
      <c r="AD38672" s="11" t="s">
        <v>57152</v>
      </c>
      <c r="AE38672" s="10" t="s">
        <v>2678</v>
      </c>
      <c r="AF38672" s="10" t="s">
        <v>738</v>
      </c>
    </row>
    <row r="38673" spans="30:32" x14ac:dyDescent="0.2">
      <c r="AD38673" s="11" t="s">
        <v>57153</v>
      </c>
      <c r="AE38673" s="10" t="s">
        <v>2678</v>
      </c>
      <c r="AF38673" s="10" t="s">
        <v>738</v>
      </c>
    </row>
    <row r="38674" spans="30:32" x14ac:dyDescent="0.2">
      <c r="AD38674" s="11" t="s">
        <v>57154</v>
      </c>
      <c r="AE38674" s="10" t="s">
        <v>2678</v>
      </c>
      <c r="AF38674" s="10" t="s">
        <v>738</v>
      </c>
    </row>
    <row r="38675" spans="30:32" x14ac:dyDescent="0.2">
      <c r="AD38675" s="11" t="s">
        <v>57155</v>
      </c>
      <c r="AE38675" s="10" t="s">
        <v>57156</v>
      </c>
      <c r="AF38675" s="10" t="s">
        <v>738</v>
      </c>
    </row>
    <row r="38676" spans="30:32" x14ac:dyDescent="0.2">
      <c r="AD38676" s="11" t="s">
        <v>57157</v>
      </c>
      <c r="AE38676" s="10" t="s">
        <v>57158</v>
      </c>
      <c r="AF38676" s="10" t="s">
        <v>738</v>
      </c>
    </row>
    <row r="38677" spans="30:32" x14ac:dyDescent="0.2">
      <c r="AD38677" s="11" t="s">
        <v>57159</v>
      </c>
      <c r="AE38677" s="10" t="s">
        <v>15194</v>
      </c>
      <c r="AF38677" s="10" t="s">
        <v>738</v>
      </c>
    </row>
    <row r="38678" spans="30:32" x14ac:dyDescent="0.2">
      <c r="AD38678" s="11" t="s">
        <v>57160</v>
      </c>
      <c r="AE38678" s="10" t="s">
        <v>1555</v>
      </c>
      <c r="AF38678" s="10" t="s">
        <v>738</v>
      </c>
    </row>
    <row r="38679" spans="30:32" x14ac:dyDescent="0.2">
      <c r="AD38679" s="11" t="s">
        <v>57161</v>
      </c>
      <c r="AE38679" s="10" t="s">
        <v>1555</v>
      </c>
      <c r="AF38679" s="10" t="s">
        <v>738</v>
      </c>
    </row>
    <row r="38680" spans="30:32" x14ac:dyDescent="0.2">
      <c r="AD38680" s="11" t="s">
        <v>57162</v>
      </c>
      <c r="AE38680" s="10" t="s">
        <v>1555</v>
      </c>
      <c r="AF38680" s="10" t="s">
        <v>738</v>
      </c>
    </row>
    <row r="38681" spans="30:32" x14ac:dyDescent="0.2">
      <c r="AD38681" s="11" t="s">
        <v>57163</v>
      </c>
      <c r="AE38681" s="10" t="s">
        <v>1555</v>
      </c>
      <c r="AF38681" s="10" t="s">
        <v>738</v>
      </c>
    </row>
    <row r="38682" spans="30:32" x14ac:dyDescent="0.2">
      <c r="AD38682" s="11" t="s">
        <v>57164</v>
      </c>
      <c r="AE38682" s="10" t="s">
        <v>1555</v>
      </c>
      <c r="AF38682" s="10" t="s">
        <v>738</v>
      </c>
    </row>
    <row r="38683" spans="30:32" x14ac:dyDescent="0.2">
      <c r="AD38683" s="11" t="s">
        <v>57165</v>
      </c>
      <c r="AE38683" s="10" t="s">
        <v>57166</v>
      </c>
      <c r="AF38683" s="10" t="s">
        <v>738</v>
      </c>
    </row>
    <row r="38684" spans="30:32" x14ac:dyDescent="0.2">
      <c r="AD38684" s="11" t="s">
        <v>57167</v>
      </c>
      <c r="AE38684" s="10" t="s">
        <v>12674</v>
      </c>
      <c r="AF38684" s="10" t="s">
        <v>738</v>
      </c>
    </row>
    <row r="38685" spans="30:32" x14ac:dyDescent="0.2">
      <c r="AD38685" s="11" t="s">
        <v>57168</v>
      </c>
      <c r="AE38685" s="10" t="s">
        <v>12674</v>
      </c>
      <c r="AF38685" s="10" t="s">
        <v>738</v>
      </c>
    </row>
    <row r="38686" spans="30:32" x14ac:dyDescent="0.2">
      <c r="AD38686" s="11" t="s">
        <v>57169</v>
      </c>
      <c r="AE38686" s="10" t="s">
        <v>57170</v>
      </c>
      <c r="AF38686" s="10" t="s">
        <v>738</v>
      </c>
    </row>
    <row r="38687" spans="30:32" x14ac:dyDescent="0.2">
      <c r="AD38687" s="11" t="s">
        <v>57171</v>
      </c>
      <c r="AE38687" s="10" t="s">
        <v>57172</v>
      </c>
      <c r="AF38687" s="10" t="s">
        <v>738</v>
      </c>
    </row>
    <row r="38688" spans="30:32" x14ac:dyDescent="0.2">
      <c r="AD38688" s="11" t="s">
        <v>57173</v>
      </c>
      <c r="AE38688" s="10" t="s">
        <v>20168</v>
      </c>
      <c r="AF38688" s="10" t="s">
        <v>738</v>
      </c>
    </row>
    <row r="38689" spans="30:32" x14ac:dyDescent="0.2">
      <c r="AD38689" s="11" t="s">
        <v>57174</v>
      </c>
      <c r="AE38689" s="10" t="s">
        <v>57175</v>
      </c>
      <c r="AF38689" s="10" t="s">
        <v>738</v>
      </c>
    </row>
    <row r="38690" spans="30:32" x14ac:dyDescent="0.2">
      <c r="AD38690" s="11" t="s">
        <v>57176</v>
      </c>
      <c r="AE38690" s="10" t="s">
        <v>57177</v>
      </c>
      <c r="AF38690" s="10" t="s">
        <v>738</v>
      </c>
    </row>
    <row r="38691" spans="30:32" x14ac:dyDescent="0.2">
      <c r="AD38691" s="11" t="s">
        <v>57178</v>
      </c>
      <c r="AE38691" s="10" t="s">
        <v>2517</v>
      </c>
      <c r="AF38691" s="10" t="s">
        <v>738</v>
      </c>
    </row>
    <row r="38692" spans="30:32" x14ac:dyDescent="0.2">
      <c r="AD38692" s="11" t="s">
        <v>57179</v>
      </c>
      <c r="AE38692" s="10" t="s">
        <v>57180</v>
      </c>
      <c r="AF38692" s="10" t="s">
        <v>738</v>
      </c>
    </row>
    <row r="38693" spans="30:32" x14ac:dyDescent="0.2">
      <c r="AD38693" s="11" t="s">
        <v>57181</v>
      </c>
      <c r="AE38693" s="10" t="s">
        <v>57180</v>
      </c>
      <c r="AF38693" s="10" t="s">
        <v>738</v>
      </c>
    </row>
    <row r="38694" spans="30:32" x14ac:dyDescent="0.2">
      <c r="AD38694" s="11" t="s">
        <v>57182</v>
      </c>
      <c r="AE38694" s="10" t="s">
        <v>57183</v>
      </c>
      <c r="AF38694" s="10" t="s">
        <v>738</v>
      </c>
    </row>
    <row r="38695" spans="30:32" x14ac:dyDescent="0.2">
      <c r="AD38695" s="11" t="s">
        <v>57184</v>
      </c>
      <c r="AE38695" s="10" t="s">
        <v>57185</v>
      </c>
      <c r="AF38695" s="10" t="s">
        <v>738</v>
      </c>
    </row>
    <row r="38696" spans="30:32" x14ac:dyDescent="0.2">
      <c r="AD38696" s="11" t="s">
        <v>57186</v>
      </c>
      <c r="AE38696" s="10" t="s">
        <v>2743</v>
      </c>
      <c r="AF38696" s="10" t="s">
        <v>738</v>
      </c>
    </row>
    <row r="38697" spans="30:32" x14ac:dyDescent="0.2">
      <c r="AD38697" s="11" t="s">
        <v>57187</v>
      </c>
      <c r="AE38697" s="10" t="s">
        <v>2743</v>
      </c>
      <c r="AF38697" s="10" t="s">
        <v>738</v>
      </c>
    </row>
    <row r="38698" spans="30:32" x14ac:dyDescent="0.2">
      <c r="AD38698" s="11" t="s">
        <v>57188</v>
      </c>
      <c r="AE38698" s="10" t="s">
        <v>2743</v>
      </c>
      <c r="AF38698" s="10" t="s">
        <v>738</v>
      </c>
    </row>
    <row r="38699" spans="30:32" x14ac:dyDescent="0.2">
      <c r="AD38699" s="11" t="s">
        <v>57189</v>
      </c>
      <c r="AE38699" s="10" t="s">
        <v>2743</v>
      </c>
      <c r="AF38699" s="10" t="s">
        <v>738</v>
      </c>
    </row>
    <row r="38700" spans="30:32" x14ac:dyDescent="0.2">
      <c r="AD38700" s="11" t="s">
        <v>57190</v>
      </c>
      <c r="AE38700" s="10" t="s">
        <v>2743</v>
      </c>
      <c r="AF38700" s="10" t="s">
        <v>738</v>
      </c>
    </row>
    <row r="38701" spans="30:32" x14ac:dyDescent="0.2">
      <c r="AD38701" s="11" t="s">
        <v>57191</v>
      </c>
      <c r="AE38701" s="10" t="s">
        <v>33170</v>
      </c>
      <c r="AF38701" s="10" t="s">
        <v>738</v>
      </c>
    </row>
    <row r="38702" spans="30:32" x14ac:dyDescent="0.2">
      <c r="AD38702" s="11" t="s">
        <v>57192</v>
      </c>
      <c r="AE38702" s="10" t="s">
        <v>33170</v>
      </c>
      <c r="AF38702" s="10" t="s">
        <v>738</v>
      </c>
    </row>
    <row r="38703" spans="30:32" x14ac:dyDescent="0.2">
      <c r="AD38703" s="11" t="s">
        <v>57193</v>
      </c>
      <c r="AE38703" s="10" t="s">
        <v>33170</v>
      </c>
      <c r="AF38703" s="10" t="s">
        <v>738</v>
      </c>
    </row>
    <row r="38704" spans="30:32" x14ac:dyDescent="0.2">
      <c r="AD38704" s="11" t="s">
        <v>57194</v>
      </c>
      <c r="AE38704" s="10" t="s">
        <v>2754</v>
      </c>
      <c r="AF38704" s="10" t="s">
        <v>738</v>
      </c>
    </row>
    <row r="38705" spans="30:32" x14ac:dyDescent="0.2">
      <c r="AD38705" s="11" t="s">
        <v>57195</v>
      </c>
      <c r="AE38705" s="10" t="s">
        <v>2758</v>
      </c>
      <c r="AF38705" s="10" t="s">
        <v>738</v>
      </c>
    </row>
    <row r="38706" spans="30:32" x14ac:dyDescent="0.2">
      <c r="AD38706" s="11" t="s">
        <v>57196</v>
      </c>
      <c r="AE38706" s="10" t="s">
        <v>57197</v>
      </c>
      <c r="AF38706" s="10" t="s">
        <v>738</v>
      </c>
    </row>
    <row r="38707" spans="30:32" x14ac:dyDescent="0.2">
      <c r="AD38707" s="11" t="s">
        <v>57198</v>
      </c>
      <c r="AE38707" s="10" t="s">
        <v>1890</v>
      </c>
      <c r="AF38707" s="10" t="s">
        <v>738</v>
      </c>
    </row>
    <row r="38708" spans="30:32" x14ac:dyDescent="0.2">
      <c r="AD38708" s="11" t="s">
        <v>57199</v>
      </c>
      <c r="AE38708" s="10" t="s">
        <v>1890</v>
      </c>
      <c r="AF38708" s="10" t="s">
        <v>738</v>
      </c>
    </row>
    <row r="38709" spans="30:32" x14ac:dyDescent="0.2">
      <c r="AD38709" s="11" t="s">
        <v>57200</v>
      </c>
      <c r="AE38709" s="10" t="s">
        <v>1890</v>
      </c>
      <c r="AF38709" s="10" t="s">
        <v>738</v>
      </c>
    </row>
    <row r="38710" spans="30:32" x14ac:dyDescent="0.2">
      <c r="AD38710" s="11" t="s">
        <v>57201</v>
      </c>
      <c r="AE38710" s="10" t="s">
        <v>1890</v>
      </c>
      <c r="AF38710" s="10" t="s">
        <v>738</v>
      </c>
    </row>
    <row r="38711" spans="30:32" x14ac:dyDescent="0.2">
      <c r="AD38711" s="11" t="s">
        <v>57202</v>
      </c>
      <c r="AE38711" s="10" t="s">
        <v>57203</v>
      </c>
      <c r="AF38711" s="10" t="s">
        <v>738</v>
      </c>
    </row>
    <row r="38712" spans="30:32" x14ac:dyDescent="0.2">
      <c r="AD38712" s="11" t="s">
        <v>57204</v>
      </c>
      <c r="AE38712" s="10" t="s">
        <v>636</v>
      </c>
      <c r="AF38712" s="10" t="s">
        <v>738</v>
      </c>
    </row>
    <row r="38713" spans="30:32" x14ac:dyDescent="0.2">
      <c r="AD38713" s="11" t="s">
        <v>57205</v>
      </c>
      <c r="AE38713" s="10" t="s">
        <v>636</v>
      </c>
      <c r="AF38713" s="10" t="s">
        <v>738</v>
      </c>
    </row>
    <row r="38714" spans="30:32" x14ac:dyDescent="0.2">
      <c r="AD38714" s="11" t="s">
        <v>57206</v>
      </c>
      <c r="AE38714" s="10" t="s">
        <v>636</v>
      </c>
      <c r="AF38714" s="10" t="s">
        <v>738</v>
      </c>
    </row>
    <row r="38715" spans="30:32" x14ac:dyDescent="0.2">
      <c r="AD38715" s="11" t="s">
        <v>57207</v>
      </c>
      <c r="AE38715" s="10" t="s">
        <v>636</v>
      </c>
      <c r="AF38715" s="10" t="s">
        <v>738</v>
      </c>
    </row>
    <row r="38716" spans="30:32" x14ac:dyDescent="0.2">
      <c r="AD38716" s="11" t="s">
        <v>57208</v>
      </c>
      <c r="AE38716" s="10" t="s">
        <v>636</v>
      </c>
      <c r="AF38716" s="10" t="s">
        <v>738</v>
      </c>
    </row>
    <row r="38717" spans="30:32" x14ac:dyDescent="0.2">
      <c r="AD38717" s="11" t="s">
        <v>57209</v>
      </c>
      <c r="AE38717" s="10" t="s">
        <v>3165</v>
      </c>
      <c r="AF38717" s="10" t="s">
        <v>738</v>
      </c>
    </row>
    <row r="38718" spans="30:32" x14ac:dyDescent="0.2">
      <c r="AD38718" s="11" t="s">
        <v>57210</v>
      </c>
      <c r="AE38718" s="10" t="s">
        <v>57211</v>
      </c>
      <c r="AF38718" s="10" t="s">
        <v>738</v>
      </c>
    </row>
    <row r="38719" spans="30:32" x14ac:dyDescent="0.2">
      <c r="AD38719" s="11" t="s">
        <v>57212</v>
      </c>
      <c r="AE38719" s="10" t="s">
        <v>57213</v>
      </c>
      <c r="AF38719" s="10" t="s">
        <v>738</v>
      </c>
    </row>
    <row r="38720" spans="30:32" x14ac:dyDescent="0.2">
      <c r="AD38720" s="11" t="s">
        <v>57214</v>
      </c>
      <c r="AE38720" s="10" t="s">
        <v>6886</v>
      </c>
      <c r="AF38720" s="10" t="s">
        <v>738</v>
      </c>
    </row>
    <row r="38721" spans="30:32" x14ac:dyDescent="0.2">
      <c r="AD38721" s="11" t="s">
        <v>57215</v>
      </c>
      <c r="AE38721" s="10" t="s">
        <v>21844</v>
      </c>
      <c r="AF38721" s="10" t="s">
        <v>738</v>
      </c>
    </row>
    <row r="38722" spans="30:32" x14ac:dyDescent="0.2">
      <c r="AD38722" s="11" t="s">
        <v>57216</v>
      </c>
      <c r="AE38722" s="10" t="s">
        <v>57217</v>
      </c>
      <c r="AF38722" s="10" t="s">
        <v>738</v>
      </c>
    </row>
    <row r="38723" spans="30:32" x14ac:dyDescent="0.2">
      <c r="AD38723" s="11" t="s">
        <v>57218</v>
      </c>
      <c r="AE38723" s="10" t="s">
        <v>57219</v>
      </c>
      <c r="AF38723" s="10" t="s">
        <v>738</v>
      </c>
    </row>
    <row r="38724" spans="30:32" x14ac:dyDescent="0.2">
      <c r="AD38724" s="11" t="s">
        <v>57220</v>
      </c>
      <c r="AE38724" s="10" t="s">
        <v>15430</v>
      </c>
      <c r="AF38724" s="10" t="s">
        <v>738</v>
      </c>
    </row>
    <row r="38725" spans="30:32" x14ac:dyDescent="0.2">
      <c r="AD38725" s="11" t="s">
        <v>57221</v>
      </c>
      <c r="AE38725" s="10" t="s">
        <v>57222</v>
      </c>
      <c r="AF38725" s="10" t="s">
        <v>738</v>
      </c>
    </row>
    <row r="38726" spans="30:32" x14ac:dyDescent="0.2">
      <c r="AD38726" s="11" t="s">
        <v>57223</v>
      </c>
      <c r="AE38726" s="10" t="s">
        <v>1268</v>
      </c>
      <c r="AF38726" s="10" t="s">
        <v>738</v>
      </c>
    </row>
    <row r="38727" spans="30:32" x14ac:dyDescent="0.2">
      <c r="AD38727" s="11" t="s">
        <v>57224</v>
      </c>
      <c r="AE38727" s="10" t="s">
        <v>57225</v>
      </c>
      <c r="AF38727" s="10" t="s">
        <v>738</v>
      </c>
    </row>
    <row r="38728" spans="30:32" x14ac:dyDescent="0.2">
      <c r="AD38728" s="11" t="s">
        <v>57226</v>
      </c>
      <c r="AE38728" s="10" t="s">
        <v>9744</v>
      </c>
      <c r="AF38728" s="10" t="s">
        <v>738</v>
      </c>
    </row>
    <row r="38729" spans="30:32" x14ac:dyDescent="0.2">
      <c r="AD38729" s="11" t="s">
        <v>57227</v>
      </c>
      <c r="AE38729" s="10" t="s">
        <v>42207</v>
      </c>
      <c r="AF38729" s="10" t="s">
        <v>738</v>
      </c>
    </row>
    <row r="38730" spans="30:32" x14ac:dyDescent="0.2">
      <c r="AD38730" s="11" t="s">
        <v>57228</v>
      </c>
      <c r="AE38730" s="10" t="s">
        <v>57229</v>
      </c>
      <c r="AF38730" s="10" t="s">
        <v>738</v>
      </c>
    </row>
    <row r="38731" spans="30:32" x14ac:dyDescent="0.2">
      <c r="AD38731" s="11" t="s">
        <v>57230</v>
      </c>
      <c r="AE38731" s="10" t="s">
        <v>57231</v>
      </c>
      <c r="AF38731" s="10" t="s">
        <v>738</v>
      </c>
    </row>
    <row r="38732" spans="30:32" x14ac:dyDescent="0.2">
      <c r="AD38732" s="11" t="s">
        <v>57232</v>
      </c>
      <c r="AE38732" s="10" t="s">
        <v>57233</v>
      </c>
      <c r="AF38732" s="10" t="s">
        <v>738</v>
      </c>
    </row>
    <row r="38733" spans="30:32" x14ac:dyDescent="0.2">
      <c r="AD38733" s="11" t="s">
        <v>57234</v>
      </c>
      <c r="AE38733" s="10" t="s">
        <v>14008</v>
      </c>
      <c r="AF38733" s="10" t="s">
        <v>738</v>
      </c>
    </row>
    <row r="38734" spans="30:32" x14ac:dyDescent="0.2">
      <c r="AD38734" s="11" t="s">
        <v>57235</v>
      </c>
      <c r="AE38734" s="10" t="s">
        <v>57236</v>
      </c>
      <c r="AF38734" s="10" t="s">
        <v>738</v>
      </c>
    </row>
    <row r="38735" spans="30:32" x14ac:dyDescent="0.2">
      <c r="AD38735" s="11" t="s">
        <v>57237</v>
      </c>
      <c r="AE38735" s="10" t="s">
        <v>57238</v>
      </c>
      <c r="AF38735" s="10" t="s">
        <v>738</v>
      </c>
    </row>
    <row r="38736" spans="30:32" x14ac:dyDescent="0.2">
      <c r="AD38736" s="11" t="s">
        <v>57239</v>
      </c>
      <c r="AE38736" s="10" t="s">
        <v>57240</v>
      </c>
      <c r="AF38736" s="10" t="s">
        <v>738</v>
      </c>
    </row>
    <row r="38737" spans="30:32" x14ac:dyDescent="0.2">
      <c r="AD38737" s="11" t="s">
        <v>57241</v>
      </c>
      <c r="AE38737" s="10" t="s">
        <v>19174</v>
      </c>
      <c r="AF38737" s="10" t="s">
        <v>738</v>
      </c>
    </row>
    <row r="38738" spans="30:32" x14ac:dyDescent="0.2">
      <c r="AD38738" s="11" t="s">
        <v>57242</v>
      </c>
      <c r="AE38738" s="10" t="s">
        <v>57243</v>
      </c>
      <c r="AF38738" s="10" t="s">
        <v>738</v>
      </c>
    </row>
    <row r="38739" spans="30:32" x14ac:dyDescent="0.2">
      <c r="AD38739" s="11" t="s">
        <v>57244</v>
      </c>
      <c r="AE38739" s="10" t="s">
        <v>18226</v>
      </c>
      <c r="AF38739" s="10" t="s">
        <v>738</v>
      </c>
    </row>
    <row r="38740" spans="30:32" x14ac:dyDescent="0.2">
      <c r="AD38740" s="11" t="s">
        <v>57245</v>
      </c>
      <c r="AE38740" s="10" t="s">
        <v>57246</v>
      </c>
      <c r="AF38740" s="10" t="s">
        <v>738</v>
      </c>
    </row>
    <row r="38741" spans="30:32" x14ac:dyDescent="0.2">
      <c r="AD38741" s="11" t="s">
        <v>57247</v>
      </c>
      <c r="AE38741" s="10" t="s">
        <v>21909</v>
      </c>
      <c r="AF38741" s="10" t="s">
        <v>738</v>
      </c>
    </row>
    <row r="38742" spans="30:32" x14ac:dyDescent="0.2">
      <c r="AD38742" s="11" t="s">
        <v>57248</v>
      </c>
      <c r="AE38742" s="10" t="s">
        <v>57249</v>
      </c>
      <c r="AF38742" s="10" t="s">
        <v>738</v>
      </c>
    </row>
    <row r="38743" spans="30:32" x14ac:dyDescent="0.2">
      <c r="AD38743" s="11" t="s">
        <v>57250</v>
      </c>
      <c r="AE38743" s="10" t="s">
        <v>57251</v>
      </c>
      <c r="AF38743" s="10" t="s">
        <v>738</v>
      </c>
    </row>
    <row r="38744" spans="30:32" x14ac:dyDescent="0.2">
      <c r="AD38744" s="11" t="s">
        <v>57252</v>
      </c>
      <c r="AE38744" s="10" t="s">
        <v>1295</v>
      </c>
      <c r="AF38744" s="10" t="s">
        <v>738</v>
      </c>
    </row>
    <row r="38745" spans="30:32" x14ac:dyDescent="0.2">
      <c r="AD38745" s="11" t="s">
        <v>57253</v>
      </c>
      <c r="AE38745" s="10" t="s">
        <v>57254</v>
      </c>
      <c r="AF38745" s="10" t="s">
        <v>738</v>
      </c>
    </row>
    <row r="38746" spans="30:32" x14ac:dyDescent="0.2">
      <c r="AD38746" s="11" t="s">
        <v>57255</v>
      </c>
      <c r="AE38746" s="10" t="s">
        <v>51790</v>
      </c>
      <c r="AF38746" s="10" t="s">
        <v>738</v>
      </c>
    </row>
    <row r="38747" spans="30:32" x14ac:dyDescent="0.2">
      <c r="AD38747" s="11" t="s">
        <v>57256</v>
      </c>
      <c r="AE38747" s="10" t="s">
        <v>20493</v>
      </c>
      <c r="AF38747" s="10" t="s">
        <v>738</v>
      </c>
    </row>
    <row r="38748" spans="30:32" x14ac:dyDescent="0.2">
      <c r="AD38748" s="11" t="s">
        <v>57257</v>
      </c>
      <c r="AE38748" s="10" t="s">
        <v>57258</v>
      </c>
      <c r="AF38748" s="10" t="s">
        <v>738</v>
      </c>
    </row>
    <row r="38749" spans="30:32" x14ac:dyDescent="0.2">
      <c r="AD38749" s="11" t="s">
        <v>57259</v>
      </c>
      <c r="AE38749" s="10" t="s">
        <v>16848</v>
      </c>
      <c r="AF38749" s="10" t="s">
        <v>738</v>
      </c>
    </row>
    <row r="38750" spans="30:32" x14ac:dyDescent="0.2">
      <c r="AD38750" s="11" t="s">
        <v>57260</v>
      </c>
      <c r="AE38750" s="10" t="s">
        <v>16848</v>
      </c>
      <c r="AF38750" s="10" t="s">
        <v>738</v>
      </c>
    </row>
    <row r="38751" spans="30:32" x14ac:dyDescent="0.2">
      <c r="AD38751" s="11" t="s">
        <v>57261</v>
      </c>
      <c r="AE38751" s="10" t="s">
        <v>57262</v>
      </c>
      <c r="AF38751" s="10" t="s">
        <v>738</v>
      </c>
    </row>
    <row r="38752" spans="30:32" x14ac:dyDescent="0.2">
      <c r="AD38752" s="11" t="s">
        <v>57263</v>
      </c>
      <c r="AE38752" s="10" t="s">
        <v>57264</v>
      </c>
      <c r="AF38752" s="10" t="s">
        <v>738</v>
      </c>
    </row>
    <row r="38753" spans="30:32" x14ac:dyDescent="0.2">
      <c r="AD38753" s="11" t="s">
        <v>57265</v>
      </c>
      <c r="AE38753" s="10" t="s">
        <v>57266</v>
      </c>
      <c r="AF38753" s="10" t="s">
        <v>738</v>
      </c>
    </row>
    <row r="38754" spans="30:32" x14ac:dyDescent="0.2">
      <c r="AD38754" s="11" t="s">
        <v>57267</v>
      </c>
      <c r="AE38754" s="10" t="s">
        <v>4949</v>
      </c>
      <c r="AF38754" s="10" t="s">
        <v>738</v>
      </c>
    </row>
    <row r="38755" spans="30:32" x14ac:dyDescent="0.2">
      <c r="AD38755" s="11" t="s">
        <v>57268</v>
      </c>
      <c r="AE38755" s="10" t="s">
        <v>57269</v>
      </c>
      <c r="AF38755" s="10" t="s">
        <v>738</v>
      </c>
    </row>
    <row r="38756" spans="30:32" x14ac:dyDescent="0.2">
      <c r="AD38756" s="11" t="s">
        <v>57270</v>
      </c>
      <c r="AE38756" s="10" t="s">
        <v>1375</v>
      </c>
      <c r="AF38756" s="10" t="s">
        <v>738</v>
      </c>
    </row>
    <row r="38757" spans="30:32" x14ac:dyDescent="0.2">
      <c r="AD38757" s="11" t="s">
        <v>57271</v>
      </c>
      <c r="AE38757" s="10" t="s">
        <v>4954</v>
      </c>
      <c r="AF38757" s="10" t="s">
        <v>738</v>
      </c>
    </row>
    <row r="38758" spans="30:32" x14ac:dyDescent="0.2">
      <c r="AD38758" s="11" t="s">
        <v>57272</v>
      </c>
      <c r="AE38758" s="10" t="s">
        <v>57273</v>
      </c>
      <c r="AF38758" s="10" t="s">
        <v>738</v>
      </c>
    </row>
    <row r="38759" spans="30:32" x14ac:dyDescent="0.2">
      <c r="AD38759" s="11" t="s">
        <v>57274</v>
      </c>
      <c r="AE38759" s="10" t="s">
        <v>49642</v>
      </c>
      <c r="AF38759" s="10" t="s">
        <v>738</v>
      </c>
    </row>
    <row r="38760" spans="30:32" x14ac:dyDescent="0.2">
      <c r="AD38760" s="11" t="s">
        <v>57275</v>
      </c>
      <c r="AE38760" s="10" t="s">
        <v>12939</v>
      </c>
      <c r="AF38760" s="10" t="s">
        <v>738</v>
      </c>
    </row>
    <row r="38761" spans="30:32" x14ac:dyDescent="0.2">
      <c r="AD38761" s="11" t="s">
        <v>57276</v>
      </c>
      <c r="AE38761" s="10" t="s">
        <v>9865</v>
      </c>
      <c r="AF38761" s="10" t="s">
        <v>738</v>
      </c>
    </row>
    <row r="38762" spans="30:32" x14ac:dyDescent="0.2">
      <c r="AD38762" s="11" t="s">
        <v>57277</v>
      </c>
      <c r="AE38762" s="10" t="s">
        <v>57278</v>
      </c>
      <c r="AF38762" s="10" t="s">
        <v>738</v>
      </c>
    </row>
    <row r="38763" spans="30:32" x14ac:dyDescent="0.2">
      <c r="AD38763" s="11" t="s">
        <v>57279</v>
      </c>
      <c r="AE38763" s="10" t="s">
        <v>57280</v>
      </c>
      <c r="AF38763" s="10" t="s">
        <v>738</v>
      </c>
    </row>
    <row r="38764" spans="30:32" x14ac:dyDescent="0.2">
      <c r="AD38764" s="11" t="s">
        <v>57281</v>
      </c>
      <c r="AE38764" s="10" t="s">
        <v>25689</v>
      </c>
      <c r="AF38764" s="10" t="s">
        <v>738</v>
      </c>
    </row>
    <row r="38765" spans="30:32" x14ac:dyDescent="0.2">
      <c r="AD38765" s="11" t="s">
        <v>57282</v>
      </c>
      <c r="AE38765" s="10" t="s">
        <v>46153</v>
      </c>
      <c r="AF38765" s="10" t="s">
        <v>738</v>
      </c>
    </row>
    <row r="38766" spans="30:32" x14ac:dyDescent="0.2">
      <c r="AD38766" s="11" t="s">
        <v>57283</v>
      </c>
      <c r="AE38766" s="10" t="s">
        <v>57284</v>
      </c>
      <c r="AF38766" s="10" t="s">
        <v>738</v>
      </c>
    </row>
    <row r="38767" spans="30:32" x14ac:dyDescent="0.2">
      <c r="AD38767" s="11" t="s">
        <v>57285</v>
      </c>
      <c r="AE38767" s="10" t="s">
        <v>55262</v>
      </c>
      <c r="AF38767" s="10" t="s">
        <v>738</v>
      </c>
    </row>
    <row r="38768" spans="30:32" x14ac:dyDescent="0.2">
      <c r="AD38768" s="11" t="s">
        <v>57286</v>
      </c>
      <c r="AE38768" s="10" t="s">
        <v>57287</v>
      </c>
      <c r="AF38768" s="10" t="s">
        <v>738</v>
      </c>
    </row>
    <row r="38769" spans="30:32" x14ac:dyDescent="0.2">
      <c r="AD38769" s="11" t="s">
        <v>57288</v>
      </c>
      <c r="AE38769" s="10" t="s">
        <v>57289</v>
      </c>
      <c r="AF38769" s="10" t="s">
        <v>738</v>
      </c>
    </row>
    <row r="38770" spans="30:32" x14ac:dyDescent="0.2">
      <c r="AD38770" s="11" t="s">
        <v>57290</v>
      </c>
      <c r="AE38770" s="10" t="s">
        <v>33264</v>
      </c>
      <c r="AF38770" s="10" t="s">
        <v>738</v>
      </c>
    </row>
    <row r="38771" spans="30:32" x14ac:dyDescent="0.2">
      <c r="AD38771" s="11" t="s">
        <v>57291</v>
      </c>
      <c r="AE38771" s="10" t="s">
        <v>57292</v>
      </c>
      <c r="AF38771" s="10" t="s">
        <v>738</v>
      </c>
    </row>
    <row r="38772" spans="30:32" x14ac:dyDescent="0.2">
      <c r="AD38772" s="11" t="s">
        <v>57293</v>
      </c>
      <c r="AE38772" s="10" t="s">
        <v>52190</v>
      </c>
      <c r="AF38772" s="10" t="s">
        <v>738</v>
      </c>
    </row>
    <row r="38773" spans="30:32" x14ac:dyDescent="0.2">
      <c r="AD38773" s="11" t="s">
        <v>57294</v>
      </c>
      <c r="AE38773" s="10" t="s">
        <v>57295</v>
      </c>
      <c r="AF38773" s="10" t="s">
        <v>738</v>
      </c>
    </row>
    <row r="38774" spans="30:32" x14ac:dyDescent="0.2">
      <c r="AD38774" s="11" t="s">
        <v>57296</v>
      </c>
      <c r="AE38774" s="10" t="s">
        <v>18286</v>
      </c>
      <c r="AF38774" s="10" t="s">
        <v>738</v>
      </c>
    </row>
    <row r="38775" spans="30:32" x14ac:dyDescent="0.2">
      <c r="AD38775" s="11" t="s">
        <v>57297</v>
      </c>
      <c r="AE38775" s="10" t="s">
        <v>57298</v>
      </c>
      <c r="AF38775" s="10" t="s">
        <v>738</v>
      </c>
    </row>
    <row r="38776" spans="30:32" x14ac:dyDescent="0.2">
      <c r="AD38776" s="11" t="s">
        <v>57299</v>
      </c>
      <c r="AE38776" s="10" t="s">
        <v>24449</v>
      </c>
      <c r="AF38776" s="10" t="s">
        <v>738</v>
      </c>
    </row>
    <row r="38777" spans="30:32" x14ac:dyDescent="0.2">
      <c r="AD38777" s="11" t="s">
        <v>57300</v>
      </c>
      <c r="AE38777" s="10" t="s">
        <v>57301</v>
      </c>
      <c r="AF38777" s="10" t="s">
        <v>738</v>
      </c>
    </row>
    <row r="38778" spans="30:32" x14ac:dyDescent="0.2">
      <c r="AD38778" s="11" t="s">
        <v>57302</v>
      </c>
      <c r="AE38778" s="10" t="s">
        <v>57303</v>
      </c>
      <c r="AF38778" s="10" t="s">
        <v>738</v>
      </c>
    </row>
    <row r="38779" spans="30:32" x14ac:dyDescent="0.2">
      <c r="AD38779" s="11" t="s">
        <v>57304</v>
      </c>
      <c r="AE38779" s="10" t="s">
        <v>7107</v>
      </c>
      <c r="AF38779" s="10" t="s">
        <v>738</v>
      </c>
    </row>
    <row r="38780" spans="30:32" x14ac:dyDescent="0.2">
      <c r="AD38780" s="11" t="s">
        <v>57305</v>
      </c>
      <c r="AE38780" s="10" t="s">
        <v>10545</v>
      </c>
      <c r="AF38780" s="10" t="s">
        <v>738</v>
      </c>
    </row>
    <row r="38781" spans="30:32" x14ac:dyDescent="0.2">
      <c r="AD38781" s="11" t="s">
        <v>57306</v>
      </c>
      <c r="AE38781" s="10" t="s">
        <v>20594</v>
      </c>
      <c r="AF38781" s="10" t="s">
        <v>738</v>
      </c>
    </row>
    <row r="38782" spans="30:32" x14ac:dyDescent="0.2">
      <c r="AD38782" s="11" t="s">
        <v>57307</v>
      </c>
      <c r="AE38782" s="10" t="s">
        <v>57308</v>
      </c>
      <c r="AF38782" s="10" t="s">
        <v>738</v>
      </c>
    </row>
    <row r="38783" spans="30:32" x14ac:dyDescent="0.2">
      <c r="AD38783" s="11" t="s">
        <v>57309</v>
      </c>
      <c r="AE38783" s="10" t="s">
        <v>49691</v>
      </c>
      <c r="AF38783" s="10" t="s">
        <v>738</v>
      </c>
    </row>
    <row r="38784" spans="30:32" x14ac:dyDescent="0.2">
      <c r="AD38784" s="11" t="s">
        <v>57310</v>
      </c>
      <c r="AE38784" s="10" t="s">
        <v>49691</v>
      </c>
      <c r="AF38784" s="10" t="s">
        <v>738</v>
      </c>
    </row>
    <row r="38785" spans="30:32" x14ac:dyDescent="0.2">
      <c r="AD38785" s="11" t="s">
        <v>57311</v>
      </c>
      <c r="AE38785" s="10" t="s">
        <v>49691</v>
      </c>
      <c r="AF38785" s="10" t="s">
        <v>738</v>
      </c>
    </row>
    <row r="38786" spans="30:32" x14ac:dyDescent="0.2">
      <c r="AD38786" s="11" t="s">
        <v>57312</v>
      </c>
      <c r="AE38786" s="10" t="s">
        <v>49691</v>
      </c>
      <c r="AF38786" s="10" t="s">
        <v>738</v>
      </c>
    </row>
    <row r="38787" spans="30:32" x14ac:dyDescent="0.2">
      <c r="AD38787" s="11" t="s">
        <v>57313</v>
      </c>
      <c r="AE38787" s="10" t="s">
        <v>49691</v>
      </c>
      <c r="AF38787" s="10" t="s">
        <v>738</v>
      </c>
    </row>
    <row r="38788" spans="30:32" x14ac:dyDescent="0.2">
      <c r="AD38788" s="11" t="s">
        <v>57314</v>
      </c>
      <c r="AE38788" s="10" t="s">
        <v>49691</v>
      </c>
      <c r="AF38788" s="10" t="s">
        <v>738</v>
      </c>
    </row>
    <row r="38789" spans="30:32" x14ac:dyDescent="0.2">
      <c r="AD38789" s="11" t="s">
        <v>57315</v>
      </c>
      <c r="AE38789" s="10" t="s">
        <v>49691</v>
      </c>
      <c r="AF38789" s="10" t="s">
        <v>738</v>
      </c>
    </row>
    <row r="38790" spans="30:32" x14ac:dyDescent="0.2">
      <c r="AD38790" s="11" t="s">
        <v>57316</v>
      </c>
      <c r="AE38790" s="10" t="s">
        <v>49691</v>
      </c>
      <c r="AF38790" s="10" t="s">
        <v>738</v>
      </c>
    </row>
    <row r="38791" spans="30:32" x14ac:dyDescent="0.2">
      <c r="AD38791" s="11" t="s">
        <v>57317</v>
      </c>
      <c r="AE38791" s="10" t="s">
        <v>49691</v>
      </c>
      <c r="AF38791" s="10" t="s">
        <v>738</v>
      </c>
    </row>
    <row r="38792" spans="30:32" x14ac:dyDescent="0.2">
      <c r="AD38792" s="11" t="s">
        <v>57318</v>
      </c>
      <c r="AE38792" s="10" t="s">
        <v>49691</v>
      </c>
      <c r="AF38792" s="10" t="s">
        <v>738</v>
      </c>
    </row>
    <row r="38793" spans="30:32" x14ac:dyDescent="0.2">
      <c r="AD38793" s="11" t="s">
        <v>57319</v>
      </c>
      <c r="AE38793" s="10" t="s">
        <v>49691</v>
      </c>
      <c r="AF38793" s="10" t="s">
        <v>738</v>
      </c>
    </row>
    <row r="38794" spans="30:32" x14ac:dyDescent="0.2">
      <c r="AD38794" s="11" t="s">
        <v>57320</v>
      </c>
      <c r="AE38794" s="10" t="s">
        <v>57321</v>
      </c>
      <c r="AF38794" s="10" t="s">
        <v>738</v>
      </c>
    </row>
    <row r="38795" spans="30:32" x14ac:dyDescent="0.2">
      <c r="AD38795" s="11" t="s">
        <v>57322</v>
      </c>
      <c r="AE38795" s="10" t="s">
        <v>41529</v>
      </c>
      <c r="AF38795" s="10" t="s">
        <v>738</v>
      </c>
    </row>
    <row r="38796" spans="30:32" x14ac:dyDescent="0.2">
      <c r="AD38796" s="11" t="s">
        <v>57323</v>
      </c>
      <c r="AE38796" s="10" t="s">
        <v>57324</v>
      </c>
      <c r="AF38796" s="10" t="s">
        <v>738</v>
      </c>
    </row>
    <row r="38797" spans="30:32" x14ac:dyDescent="0.2">
      <c r="AD38797" s="11" t="s">
        <v>57325</v>
      </c>
      <c r="AE38797" s="10" t="s">
        <v>19429</v>
      </c>
      <c r="AF38797" s="10" t="s">
        <v>738</v>
      </c>
    </row>
    <row r="38798" spans="30:32" x14ac:dyDescent="0.2">
      <c r="AD38798" s="11" t="s">
        <v>57326</v>
      </c>
      <c r="AE38798" s="10" t="s">
        <v>19429</v>
      </c>
      <c r="AF38798" s="10" t="s">
        <v>738</v>
      </c>
    </row>
    <row r="38799" spans="30:32" x14ac:dyDescent="0.2">
      <c r="AD38799" s="11" t="s">
        <v>57327</v>
      </c>
      <c r="AE38799" s="10" t="s">
        <v>19429</v>
      </c>
      <c r="AF38799" s="10" t="s">
        <v>738</v>
      </c>
    </row>
    <row r="38800" spans="30:32" x14ac:dyDescent="0.2">
      <c r="AD38800" s="11" t="s">
        <v>57328</v>
      </c>
      <c r="AE38800" s="10" t="s">
        <v>19429</v>
      </c>
      <c r="AF38800" s="10" t="s">
        <v>738</v>
      </c>
    </row>
    <row r="38801" spans="30:32" x14ac:dyDescent="0.2">
      <c r="AD38801" s="11" t="s">
        <v>57329</v>
      </c>
      <c r="AE38801" s="10" t="s">
        <v>19429</v>
      </c>
      <c r="AF38801" s="10" t="s">
        <v>738</v>
      </c>
    </row>
    <row r="38802" spans="30:32" x14ac:dyDescent="0.2">
      <c r="AD38802" s="11" t="s">
        <v>57330</v>
      </c>
      <c r="AE38802" s="10" t="s">
        <v>19429</v>
      </c>
      <c r="AF38802" s="10" t="s">
        <v>738</v>
      </c>
    </row>
    <row r="38803" spans="30:32" x14ac:dyDescent="0.2">
      <c r="AD38803" s="11" t="s">
        <v>57331</v>
      </c>
      <c r="AE38803" s="10" t="s">
        <v>19429</v>
      </c>
      <c r="AF38803" s="10" t="s">
        <v>738</v>
      </c>
    </row>
    <row r="38804" spans="30:32" x14ac:dyDescent="0.2">
      <c r="AD38804" s="11" t="s">
        <v>57332</v>
      </c>
      <c r="AE38804" s="10" t="s">
        <v>19429</v>
      </c>
      <c r="AF38804" s="10" t="s">
        <v>738</v>
      </c>
    </row>
    <row r="38805" spans="30:32" x14ac:dyDescent="0.2">
      <c r="AD38805" s="11" t="s">
        <v>57333</v>
      </c>
      <c r="AE38805" s="10" t="s">
        <v>19429</v>
      </c>
      <c r="AF38805" s="10" t="s">
        <v>738</v>
      </c>
    </row>
    <row r="38806" spans="30:32" x14ac:dyDescent="0.2">
      <c r="AD38806" s="11" t="s">
        <v>57334</v>
      </c>
      <c r="AE38806" s="10" t="s">
        <v>2898</v>
      </c>
      <c r="AF38806" s="10" t="s">
        <v>738</v>
      </c>
    </row>
    <row r="38807" spans="30:32" x14ac:dyDescent="0.2">
      <c r="AD38807" s="11" t="s">
        <v>57335</v>
      </c>
      <c r="AE38807" s="10" t="s">
        <v>2898</v>
      </c>
      <c r="AF38807" s="10" t="s">
        <v>738</v>
      </c>
    </row>
    <row r="38808" spans="30:32" x14ac:dyDescent="0.2">
      <c r="AD38808" s="11" t="s">
        <v>57336</v>
      </c>
      <c r="AE38808" s="10" t="s">
        <v>2900</v>
      </c>
      <c r="AF38808" s="10" t="s">
        <v>738</v>
      </c>
    </row>
    <row r="38809" spans="30:32" x14ac:dyDescent="0.2">
      <c r="AD38809" s="11" t="s">
        <v>57337</v>
      </c>
      <c r="AE38809" s="10" t="s">
        <v>2900</v>
      </c>
      <c r="AF38809" s="10" t="s">
        <v>738</v>
      </c>
    </row>
    <row r="38810" spans="30:32" x14ac:dyDescent="0.2">
      <c r="AD38810" s="11" t="s">
        <v>57338</v>
      </c>
      <c r="AE38810" s="10" t="s">
        <v>57339</v>
      </c>
      <c r="AF38810" s="10" t="s">
        <v>738</v>
      </c>
    </row>
    <row r="38811" spans="30:32" x14ac:dyDescent="0.2">
      <c r="AD38811" s="11" t="s">
        <v>57340</v>
      </c>
      <c r="AE38811" s="10" t="s">
        <v>57341</v>
      </c>
      <c r="AF38811" s="10" t="s">
        <v>738</v>
      </c>
    </row>
    <row r="38812" spans="30:32" x14ac:dyDescent="0.2">
      <c r="AD38812" s="11" t="s">
        <v>57342</v>
      </c>
      <c r="AE38812" s="10" t="s">
        <v>57343</v>
      </c>
      <c r="AF38812" s="10" t="s">
        <v>738</v>
      </c>
    </row>
    <row r="38813" spans="30:32" x14ac:dyDescent="0.2">
      <c r="AD38813" s="11" t="s">
        <v>57344</v>
      </c>
      <c r="AE38813" s="10" t="s">
        <v>57345</v>
      </c>
      <c r="AF38813" s="10" t="s">
        <v>738</v>
      </c>
    </row>
    <row r="38814" spans="30:32" x14ac:dyDescent="0.2">
      <c r="AD38814" s="11" t="s">
        <v>57346</v>
      </c>
      <c r="AE38814" s="10" t="s">
        <v>9105</v>
      </c>
      <c r="AF38814" s="10" t="s">
        <v>738</v>
      </c>
    </row>
    <row r="38815" spans="30:32" x14ac:dyDescent="0.2">
      <c r="AD38815" s="11" t="s">
        <v>57347</v>
      </c>
      <c r="AE38815" s="10" t="s">
        <v>2904</v>
      </c>
      <c r="AF38815" s="10" t="s">
        <v>738</v>
      </c>
    </row>
    <row r="38816" spans="30:32" x14ac:dyDescent="0.2">
      <c r="AD38816" s="11" t="s">
        <v>57348</v>
      </c>
      <c r="AE38816" s="10" t="s">
        <v>7143</v>
      </c>
      <c r="AF38816" s="10" t="s">
        <v>738</v>
      </c>
    </row>
    <row r="38817" spans="30:32" x14ac:dyDescent="0.2">
      <c r="AD38817" s="11" t="s">
        <v>57349</v>
      </c>
      <c r="AE38817" s="10" t="s">
        <v>57350</v>
      </c>
      <c r="AF38817" s="10" t="s">
        <v>738</v>
      </c>
    </row>
    <row r="38818" spans="30:32" x14ac:dyDescent="0.2">
      <c r="AD38818" s="11" t="s">
        <v>57351</v>
      </c>
      <c r="AE38818" s="10" t="s">
        <v>57352</v>
      </c>
      <c r="AF38818" s="10" t="s">
        <v>738</v>
      </c>
    </row>
    <row r="38819" spans="30:32" x14ac:dyDescent="0.2">
      <c r="AD38819" s="11" t="s">
        <v>57353</v>
      </c>
      <c r="AE38819" s="10" t="s">
        <v>57354</v>
      </c>
      <c r="AF38819" s="10" t="s">
        <v>738</v>
      </c>
    </row>
    <row r="38820" spans="30:32" x14ac:dyDescent="0.2">
      <c r="AD38820" s="11" t="s">
        <v>57355</v>
      </c>
      <c r="AE38820" s="10" t="s">
        <v>57356</v>
      </c>
      <c r="AF38820" s="10" t="s">
        <v>738</v>
      </c>
    </row>
    <row r="38821" spans="30:32" x14ac:dyDescent="0.2">
      <c r="AD38821" s="11" t="s">
        <v>57357</v>
      </c>
      <c r="AE38821" s="10" t="s">
        <v>57358</v>
      </c>
      <c r="AF38821" s="10" t="s">
        <v>738</v>
      </c>
    </row>
    <row r="38822" spans="30:32" x14ac:dyDescent="0.2">
      <c r="AD38822" s="11" t="s">
        <v>57359</v>
      </c>
      <c r="AE38822" s="10" t="s">
        <v>3912</v>
      </c>
      <c r="AF38822" s="10" t="s">
        <v>738</v>
      </c>
    </row>
    <row r="38823" spans="30:32" x14ac:dyDescent="0.2">
      <c r="AD38823" s="11" t="s">
        <v>57360</v>
      </c>
      <c r="AE38823" s="10" t="s">
        <v>16973</v>
      </c>
      <c r="AF38823" s="10" t="s">
        <v>738</v>
      </c>
    </row>
    <row r="38824" spans="30:32" x14ac:dyDescent="0.2">
      <c r="AD38824" s="11" t="s">
        <v>57361</v>
      </c>
      <c r="AE38824" s="10" t="s">
        <v>22077</v>
      </c>
      <c r="AF38824" s="10" t="s">
        <v>738</v>
      </c>
    </row>
    <row r="38825" spans="30:32" x14ac:dyDescent="0.2">
      <c r="AD38825" s="11" t="s">
        <v>57362</v>
      </c>
      <c r="AE38825" s="10" t="s">
        <v>57363</v>
      </c>
      <c r="AF38825" s="10" t="s">
        <v>738</v>
      </c>
    </row>
    <row r="38826" spans="30:32" x14ac:dyDescent="0.2">
      <c r="AD38826" s="11" t="s">
        <v>57364</v>
      </c>
      <c r="AE38826" s="10" t="s">
        <v>11624</v>
      </c>
      <c r="AF38826" s="10" t="s">
        <v>738</v>
      </c>
    </row>
    <row r="38827" spans="30:32" x14ac:dyDescent="0.2">
      <c r="AD38827" s="11" t="s">
        <v>57365</v>
      </c>
      <c r="AE38827" s="10" t="s">
        <v>57366</v>
      </c>
      <c r="AF38827" s="10" t="s">
        <v>738</v>
      </c>
    </row>
    <row r="38828" spans="30:32" x14ac:dyDescent="0.2">
      <c r="AD38828" s="11" t="s">
        <v>57367</v>
      </c>
      <c r="AE38828" s="10" t="s">
        <v>57368</v>
      </c>
      <c r="AF38828" s="10" t="s">
        <v>738</v>
      </c>
    </row>
    <row r="38829" spans="30:32" x14ac:dyDescent="0.2">
      <c r="AD38829" s="11" t="s">
        <v>57369</v>
      </c>
      <c r="AE38829" s="10" t="s">
        <v>14257</v>
      </c>
      <c r="AF38829" s="10" t="s">
        <v>738</v>
      </c>
    </row>
    <row r="38830" spans="30:32" x14ac:dyDescent="0.2">
      <c r="AD38830" s="11" t="s">
        <v>57370</v>
      </c>
      <c r="AE38830" s="10" t="s">
        <v>57371</v>
      </c>
      <c r="AF38830" s="10" t="s">
        <v>738</v>
      </c>
    </row>
    <row r="38831" spans="30:32" x14ac:dyDescent="0.2">
      <c r="AD38831" s="11" t="s">
        <v>57372</v>
      </c>
      <c r="AE38831" s="10" t="s">
        <v>57373</v>
      </c>
      <c r="AF38831" s="10" t="s">
        <v>738</v>
      </c>
    </row>
    <row r="38832" spans="30:32" x14ac:dyDescent="0.2">
      <c r="AD38832" s="11" t="s">
        <v>57374</v>
      </c>
      <c r="AE38832" s="10" t="s">
        <v>57375</v>
      </c>
      <c r="AF38832" s="10" t="s">
        <v>738</v>
      </c>
    </row>
    <row r="38833" spans="30:32" x14ac:dyDescent="0.2">
      <c r="AD38833" s="11" t="s">
        <v>57376</v>
      </c>
      <c r="AE38833" s="10" t="s">
        <v>57377</v>
      </c>
      <c r="AF38833" s="10" t="s">
        <v>738</v>
      </c>
    </row>
    <row r="38834" spans="30:32" x14ac:dyDescent="0.2">
      <c r="AD38834" s="11" t="s">
        <v>57378</v>
      </c>
      <c r="AE38834" s="10" t="s">
        <v>57379</v>
      </c>
      <c r="AF38834" s="10" t="s">
        <v>738</v>
      </c>
    </row>
    <row r="38835" spans="30:32" x14ac:dyDescent="0.2">
      <c r="AD38835" s="11" t="s">
        <v>57380</v>
      </c>
      <c r="AE38835" s="10" t="s">
        <v>43237</v>
      </c>
      <c r="AF38835" s="10" t="s">
        <v>738</v>
      </c>
    </row>
    <row r="38836" spans="30:32" x14ac:dyDescent="0.2">
      <c r="AD38836" s="11" t="s">
        <v>57381</v>
      </c>
      <c r="AE38836" s="10" t="s">
        <v>4838</v>
      </c>
      <c r="AF38836" s="10" t="s">
        <v>738</v>
      </c>
    </row>
    <row r="38837" spans="30:32" x14ac:dyDescent="0.2">
      <c r="AD38837" s="11" t="s">
        <v>57382</v>
      </c>
      <c r="AE38837" s="10" t="s">
        <v>54478</v>
      </c>
      <c r="AF38837" s="10" t="s">
        <v>738</v>
      </c>
    </row>
    <row r="38838" spans="30:32" x14ac:dyDescent="0.2">
      <c r="AD38838" s="11" t="s">
        <v>57383</v>
      </c>
      <c r="AE38838" s="10" t="s">
        <v>4996</v>
      </c>
      <c r="AF38838" s="10" t="s">
        <v>738</v>
      </c>
    </row>
    <row r="38839" spans="30:32" x14ac:dyDescent="0.2">
      <c r="AD38839" s="11" t="s">
        <v>57384</v>
      </c>
      <c r="AE38839" s="10" t="s">
        <v>2926</v>
      </c>
      <c r="AF38839" s="10" t="s">
        <v>738</v>
      </c>
    </row>
    <row r="38840" spans="30:32" x14ac:dyDescent="0.2">
      <c r="AD38840" s="11" t="s">
        <v>57385</v>
      </c>
      <c r="AE38840" s="10" t="s">
        <v>57386</v>
      </c>
      <c r="AF38840" s="10" t="s">
        <v>738</v>
      </c>
    </row>
    <row r="38841" spans="30:32" x14ac:dyDescent="0.2">
      <c r="AD38841" s="11" t="s">
        <v>57387</v>
      </c>
      <c r="AE38841" s="10" t="s">
        <v>57388</v>
      </c>
      <c r="AF38841" s="10" t="s">
        <v>738</v>
      </c>
    </row>
    <row r="38842" spans="30:32" x14ac:dyDescent="0.2">
      <c r="AD38842" s="11" t="s">
        <v>57389</v>
      </c>
      <c r="AE38842" s="10" t="s">
        <v>20840</v>
      </c>
      <c r="AF38842" s="10" t="s">
        <v>738</v>
      </c>
    </row>
    <row r="38843" spans="30:32" x14ac:dyDescent="0.2">
      <c r="AD38843" s="11" t="s">
        <v>57390</v>
      </c>
      <c r="AE38843" s="10" t="s">
        <v>17019</v>
      </c>
      <c r="AF38843" s="10" t="s">
        <v>738</v>
      </c>
    </row>
    <row r="38844" spans="30:32" x14ac:dyDescent="0.2">
      <c r="AD38844" s="11" t="s">
        <v>57391</v>
      </c>
      <c r="AE38844" s="10" t="s">
        <v>57392</v>
      </c>
      <c r="AF38844" s="10" t="s">
        <v>738</v>
      </c>
    </row>
    <row r="38845" spans="30:32" x14ac:dyDescent="0.2">
      <c r="AD38845" s="11" t="s">
        <v>57393</v>
      </c>
      <c r="AE38845" s="10" t="s">
        <v>57394</v>
      </c>
      <c r="AF38845" s="10" t="s">
        <v>738</v>
      </c>
    </row>
    <row r="38846" spans="30:32" x14ac:dyDescent="0.2">
      <c r="AD38846" s="11" t="s">
        <v>57395</v>
      </c>
      <c r="AE38846" s="10" t="s">
        <v>57396</v>
      </c>
      <c r="AF38846" s="10" t="s">
        <v>738</v>
      </c>
    </row>
    <row r="38847" spans="30:32" x14ac:dyDescent="0.2">
      <c r="AD38847" s="11" t="s">
        <v>57397</v>
      </c>
      <c r="AE38847" s="10" t="s">
        <v>57398</v>
      </c>
      <c r="AF38847" s="10" t="s">
        <v>738</v>
      </c>
    </row>
    <row r="38848" spans="30:32" x14ac:dyDescent="0.2">
      <c r="AD38848" s="11" t="s">
        <v>57399</v>
      </c>
      <c r="AE38848" s="10" t="s">
        <v>57400</v>
      </c>
      <c r="AF38848" s="10" t="s">
        <v>738</v>
      </c>
    </row>
    <row r="38849" spans="30:32" x14ac:dyDescent="0.2">
      <c r="AD38849" s="11" t="s">
        <v>57401</v>
      </c>
      <c r="AE38849" s="10" t="s">
        <v>57402</v>
      </c>
      <c r="AF38849" s="10" t="s">
        <v>738</v>
      </c>
    </row>
    <row r="38850" spans="30:32" x14ac:dyDescent="0.2">
      <c r="AD38850" s="11" t="s">
        <v>57403</v>
      </c>
      <c r="AE38850" s="10" t="s">
        <v>57404</v>
      </c>
      <c r="AF38850" s="10" t="s">
        <v>738</v>
      </c>
    </row>
    <row r="38851" spans="30:32" x14ac:dyDescent="0.2">
      <c r="AD38851" s="11" t="s">
        <v>57405</v>
      </c>
      <c r="AE38851" s="10" t="s">
        <v>57406</v>
      </c>
      <c r="AF38851" s="10" t="s">
        <v>738</v>
      </c>
    </row>
    <row r="38852" spans="30:32" x14ac:dyDescent="0.2">
      <c r="AD38852" s="11" t="s">
        <v>57407</v>
      </c>
      <c r="AE38852" s="10" t="s">
        <v>57408</v>
      </c>
      <c r="AF38852" s="10" t="s">
        <v>738</v>
      </c>
    </row>
    <row r="38853" spans="30:32" x14ac:dyDescent="0.2">
      <c r="AD38853" s="11" t="s">
        <v>57409</v>
      </c>
      <c r="AE38853" s="10" t="s">
        <v>22149</v>
      </c>
      <c r="AF38853" s="10" t="s">
        <v>738</v>
      </c>
    </row>
    <row r="38854" spans="30:32" x14ac:dyDescent="0.2">
      <c r="AD38854" s="11" t="s">
        <v>57410</v>
      </c>
      <c r="AE38854" s="10" t="s">
        <v>57411</v>
      </c>
      <c r="AF38854" s="10" t="s">
        <v>738</v>
      </c>
    </row>
    <row r="38855" spans="30:32" x14ac:dyDescent="0.2">
      <c r="AD38855" s="11" t="s">
        <v>57412</v>
      </c>
      <c r="AE38855" s="10" t="s">
        <v>23908</v>
      </c>
      <c r="AF38855" s="10" t="s">
        <v>738</v>
      </c>
    </row>
    <row r="38856" spans="30:32" x14ac:dyDescent="0.2">
      <c r="AD38856" s="11" t="s">
        <v>57413</v>
      </c>
      <c r="AE38856" s="10" t="s">
        <v>57414</v>
      </c>
      <c r="AF38856" s="10" t="s">
        <v>738</v>
      </c>
    </row>
    <row r="38857" spans="30:32" x14ac:dyDescent="0.2">
      <c r="AD38857" s="11" t="s">
        <v>57415</v>
      </c>
      <c r="AE38857" s="10" t="s">
        <v>57416</v>
      </c>
      <c r="AF38857" s="10" t="s">
        <v>738</v>
      </c>
    </row>
    <row r="38858" spans="30:32" x14ac:dyDescent="0.2">
      <c r="AD38858" s="11" t="s">
        <v>57417</v>
      </c>
      <c r="AE38858" s="10" t="s">
        <v>57418</v>
      </c>
      <c r="AF38858" s="10" t="s">
        <v>738</v>
      </c>
    </row>
    <row r="38859" spans="30:32" x14ac:dyDescent="0.2">
      <c r="AD38859" s="11" t="s">
        <v>57419</v>
      </c>
      <c r="AE38859" s="10" t="s">
        <v>57420</v>
      </c>
      <c r="AF38859" s="10" t="s">
        <v>738</v>
      </c>
    </row>
    <row r="38860" spans="30:32" x14ac:dyDescent="0.2">
      <c r="AD38860" s="11" t="s">
        <v>57421</v>
      </c>
      <c r="AE38860" s="10" t="s">
        <v>10141</v>
      </c>
      <c r="AF38860" s="10" t="s">
        <v>738</v>
      </c>
    </row>
    <row r="38861" spans="30:32" x14ac:dyDescent="0.2">
      <c r="AD38861" s="11" t="s">
        <v>57422</v>
      </c>
      <c r="AE38861" s="10" t="s">
        <v>15711</v>
      </c>
      <c r="AF38861" s="10" t="s">
        <v>738</v>
      </c>
    </row>
    <row r="38862" spans="30:32" x14ac:dyDescent="0.2">
      <c r="AD38862" s="11" t="s">
        <v>57423</v>
      </c>
      <c r="AE38862" s="10" t="s">
        <v>27273</v>
      </c>
      <c r="AF38862" s="10" t="s">
        <v>738</v>
      </c>
    </row>
    <row r="38863" spans="30:32" x14ac:dyDescent="0.2">
      <c r="AD38863" s="11" t="s">
        <v>57424</v>
      </c>
      <c r="AE38863" s="10" t="s">
        <v>57425</v>
      </c>
      <c r="AF38863" s="10" t="s">
        <v>738</v>
      </c>
    </row>
    <row r="38864" spans="30:32" x14ac:dyDescent="0.2">
      <c r="AD38864" s="11" t="s">
        <v>57426</v>
      </c>
      <c r="AE38864" s="10" t="s">
        <v>29079</v>
      </c>
      <c r="AF38864" s="10" t="s">
        <v>738</v>
      </c>
    </row>
    <row r="38865" spans="30:32" x14ac:dyDescent="0.2">
      <c r="AD38865" s="11" t="s">
        <v>57427</v>
      </c>
      <c r="AE38865" s="10" t="s">
        <v>57428</v>
      </c>
      <c r="AF38865" s="10" t="s">
        <v>738</v>
      </c>
    </row>
    <row r="38866" spans="30:32" x14ac:dyDescent="0.2">
      <c r="AD38866" s="11" t="s">
        <v>57429</v>
      </c>
      <c r="AE38866" s="10" t="s">
        <v>57430</v>
      </c>
      <c r="AF38866" s="10" t="s">
        <v>738</v>
      </c>
    </row>
    <row r="38867" spans="30:32" x14ac:dyDescent="0.2">
      <c r="AD38867" s="11" t="s">
        <v>57431</v>
      </c>
      <c r="AE38867" s="10" t="s">
        <v>57432</v>
      </c>
      <c r="AF38867" s="10" t="s">
        <v>738</v>
      </c>
    </row>
    <row r="38868" spans="30:32" x14ac:dyDescent="0.2">
      <c r="AD38868" s="11" t="s">
        <v>57433</v>
      </c>
      <c r="AE38868" s="10" t="s">
        <v>2196</v>
      </c>
      <c r="AF38868" s="10" t="s">
        <v>738</v>
      </c>
    </row>
    <row r="38869" spans="30:32" x14ac:dyDescent="0.2">
      <c r="AD38869" s="11" t="s">
        <v>57434</v>
      </c>
      <c r="AE38869" s="10" t="s">
        <v>57435</v>
      </c>
      <c r="AF38869" s="10" t="s">
        <v>738</v>
      </c>
    </row>
    <row r="38870" spans="30:32" x14ac:dyDescent="0.2">
      <c r="AD38870" s="11" t="s">
        <v>57436</v>
      </c>
      <c r="AE38870" s="10" t="s">
        <v>57435</v>
      </c>
      <c r="AF38870" s="10" t="s">
        <v>738</v>
      </c>
    </row>
    <row r="38871" spans="30:32" x14ac:dyDescent="0.2">
      <c r="AD38871" s="11" t="s">
        <v>57437</v>
      </c>
      <c r="AE38871" s="10" t="s">
        <v>57438</v>
      </c>
      <c r="AF38871" s="10" t="s">
        <v>738</v>
      </c>
    </row>
    <row r="38872" spans="30:32" x14ac:dyDescent="0.2">
      <c r="AD38872" s="11" t="s">
        <v>57439</v>
      </c>
      <c r="AE38872" s="10" t="s">
        <v>9212</v>
      </c>
      <c r="AF38872" s="10" t="s">
        <v>738</v>
      </c>
    </row>
    <row r="38873" spans="30:32" x14ac:dyDescent="0.2">
      <c r="AD38873" s="11" t="s">
        <v>57440</v>
      </c>
      <c r="AE38873" s="10" t="s">
        <v>57441</v>
      </c>
      <c r="AF38873" s="10" t="s">
        <v>738</v>
      </c>
    </row>
    <row r="38874" spans="30:32" x14ac:dyDescent="0.2">
      <c r="AD38874" s="11" t="s">
        <v>57442</v>
      </c>
      <c r="AE38874" s="10" t="s">
        <v>57443</v>
      </c>
      <c r="AF38874" s="10" t="s">
        <v>738</v>
      </c>
    </row>
    <row r="38875" spans="30:32" x14ac:dyDescent="0.2">
      <c r="AD38875" s="11" t="s">
        <v>57444</v>
      </c>
      <c r="AE38875" s="10" t="s">
        <v>301</v>
      </c>
      <c r="AF38875" s="10" t="s">
        <v>738</v>
      </c>
    </row>
    <row r="38876" spans="30:32" x14ac:dyDescent="0.2">
      <c r="AD38876" s="11" t="s">
        <v>57445</v>
      </c>
      <c r="AE38876" s="10" t="s">
        <v>57446</v>
      </c>
      <c r="AF38876" s="10" t="s">
        <v>738</v>
      </c>
    </row>
    <row r="38877" spans="30:32" x14ac:dyDescent="0.2">
      <c r="AD38877" s="11" t="s">
        <v>57447</v>
      </c>
      <c r="AE38877" s="10" t="s">
        <v>4805</v>
      </c>
      <c r="AF38877" s="10" t="s">
        <v>738</v>
      </c>
    </row>
    <row r="38878" spans="30:32" x14ac:dyDescent="0.2">
      <c r="AD38878" s="11" t="s">
        <v>57448</v>
      </c>
      <c r="AE38878" s="10" t="s">
        <v>1676</v>
      </c>
      <c r="AF38878" s="10" t="s">
        <v>738</v>
      </c>
    </row>
    <row r="38879" spans="30:32" x14ac:dyDescent="0.2">
      <c r="AD38879" s="11" t="s">
        <v>57449</v>
      </c>
      <c r="AE38879" s="10" t="s">
        <v>29115</v>
      </c>
      <c r="AF38879" s="10" t="s">
        <v>738</v>
      </c>
    </row>
    <row r="38880" spans="30:32" x14ac:dyDescent="0.2">
      <c r="AD38880" s="11" t="s">
        <v>57450</v>
      </c>
      <c r="AE38880" s="10" t="s">
        <v>11781</v>
      </c>
      <c r="AF38880" s="10" t="s">
        <v>738</v>
      </c>
    </row>
    <row r="38881" spans="30:32" x14ac:dyDescent="0.2">
      <c r="AD38881" s="11" t="s">
        <v>57451</v>
      </c>
      <c r="AE38881" s="10" t="s">
        <v>11781</v>
      </c>
      <c r="AF38881" s="10" t="s">
        <v>738</v>
      </c>
    </row>
    <row r="38882" spans="30:32" x14ac:dyDescent="0.2">
      <c r="AD38882" s="11" t="s">
        <v>57452</v>
      </c>
      <c r="AE38882" s="10" t="s">
        <v>11781</v>
      </c>
      <c r="AF38882" s="10" t="s">
        <v>738</v>
      </c>
    </row>
    <row r="38883" spans="30:32" x14ac:dyDescent="0.2">
      <c r="AD38883" s="11" t="s">
        <v>57453</v>
      </c>
      <c r="AE38883" s="10" t="s">
        <v>11781</v>
      </c>
      <c r="AF38883" s="10" t="s">
        <v>738</v>
      </c>
    </row>
    <row r="38884" spans="30:32" x14ac:dyDescent="0.2">
      <c r="AD38884" s="11" t="s">
        <v>57454</v>
      </c>
      <c r="AE38884" s="10" t="s">
        <v>11781</v>
      </c>
      <c r="AF38884" s="10" t="s">
        <v>738</v>
      </c>
    </row>
    <row r="38885" spans="30:32" x14ac:dyDescent="0.2">
      <c r="AD38885" s="11" t="s">
        <v>57455</v>
      </c>
      <c r="AE38885" s="10" t="s">
        <v>11781</v>
      </c>
      <c r="AF38885" s="10" t="s">
        <v>738</v>
      </c>
    </row>
    <row r="38886" spans="30:32" x14ac:dyDescent="0.2">
      <c r="AD38886" s="11" t="s">
        <v>57456</v>
      </c>
      <c r="AE38886" s="10" t="s">
        <v>11781</v>
      </c>
      <c r="AF38886" s="10" t="s">
        <v>738</v>
      </c>
    </row>
    <row r="38887" spans="30:32" x14ac:dyDescent="0.2">
      <c r="AD38887" s="11" t="s">
        <v>57457</v>
      </c>
      <c r="AE38887" s="10" t="s">
        <v>11781</v>
      </c>
      <c r="AF38887" s="10" t="s">
        <v>738</v>
      </c>
    </row>
    <row r="38888" spans="30:32" x14ac:dyDescent="0.2">
      <c r="AD38888" s="11" t="s">
        <v>57458</v>
      </c>
      <c r="AE38888" s="10" t="s">
        <v>11781</v>
      </c>
      <c r="AF38888" s="10" t="s">
        <v>738</v>
      </c>
    </row>
    <row r="38889" spans="30:32" x14ac:dyDescent="0.2">
      <c r="AD38889" s="11" t="s">
        <v>57459</v>
      </c>
      <c r="AE38889" s="10" t="s">
        <v>14081</v>
      </c>
      <c r="AF38889" s="10" t="s">
        <v>738</v>
      </c>
    </row>
    <row r="38890" spans="30:32" x14ac:dyDescent="0.2">
      <c r="AD38890" s="11" t="s">
        <v>57460</v>
      </c>
      <c r="AE38890" s="10" t="s">
        <v>57461</v>
      </c>
      <c r="AF38890" s="10" t="s">
        <v>738</v>
      </c>
    </row>
    <row r="38891" spans="30:32" x14ac:dyDescent="0.2">
      <c r="AD38891" s="11" t="s">
        <v>57462</v>
      </c>
      <c r="AE38891" s="10" t="s">
        <v>57463</v>
      </c>
      <c r="AF38891" s="10" t="s">
        <v>738</v>
      </c>
    </row>
    <row r="38892" spans="30:32" x14ac:dyDescent="0.2">
      <c r="AD38892" s="11" t="s">
        <v>57464</v>
      </c>
      <c r="AE38892" s="10" t="s">
        <v>57465</v>
      </c>
      <c r="AF38892" s="10" t="s">
        <v>738</v>
      </c>
    </row>
    <row r="38893" spans="30:32" x14ac:dyDescent="0.2">
      <c r="AD38893" s="11" t="s">
        <v>57466</v>
      </c>
      <c r="AE38893" s="10" t="s">
        <v>57467</v>
      </c>
      <c r="AF38893" s="10" t="s">
        <v>738</v>
      </c>
    </row>
    <row r="38894" spans="30:32" x14ac:dyDescent="0.2">
      <c r="AD38894" s="11" t="s">
        <v>57468</v>
      </c>
      <c r="AE38894" s="10" t="s">
        <v>41578</v>
      </c>
      <c r="AF38894" s="10" t="s">
        <v>738</v>
      </c>
    </row>
    <row r="38895" spans="30:32" x14ac:dyDescent="0.2">
      <c r="AD38895" s="11" t="s">
        <v>57469</v>
      </c>
      <c r="AE38895" s="10" t="s">
        <v>41578</v>
      </c>
      <c r="AF38895" s="10" t="s">
        <v>738</v>
      </c>
    </row>
    <row r="38896" spans="30:32" x14ac:dyDescent="0.2">
      <c r="AD38896" s="11" t="s">
        <v>57470</v>
      </c>
      <c r="AE38896" s="10" t="s">
        <v>41578</v>
      </c>
      <c r="AF38896" s="10" t="s">
        <v>738</v>
      </c>
    </row>
    <row r="38897" spans="30:32" x14ac:dyDescent="0.2">
      <c r="AD38897" s="11" t="s">
        <v>57471</v>
      </c>
      <c r="AE38897" s="10" t="s">
        <v>57472</v>
      </c>
      <c r="AF38897" s="10" t="s">
        <v>738</v>
      </c>
    </row>
    <row r="38898" spans="30:32" x14ac:dyDescent="0.2">
      <c r="AD38898" s="11" t="s">
        <v>57473</v>
      </c>
      <c r="AE38898" s="10" t="s">
        <v>1680</v>
      </c>
      <c r="AF38898" s="10" t="s">
        <v>738</v>
      </c>
    </row>
    <row r="38899" spans="30:32" x14ac:dyDescent="0.2">
      <c r="AD38899" s="11" t="s">
        <v>57474</v>
      </c>
      <c r="AE38899" s="10" t="s">
        <v>57475</v>
      </c>
      <c r="AF38899" s="10" t="s">
        <v>738</v>
      </c>
    </row>
    <row r="38900" spans="30:32" x14ac:dyDescent="0.2">
      <c r="AD38900" s="11" t="s">
        <v>57476</v>
      </c>
      <c r="AE38900" s="10" t="s">
        <v>17964</v>
      </c>
      <c r="AF38900" s="10" t="s">
        <v>738</v>
      </c>
    </row>
    <row r="38901" spans="30:32" x14ac:dyDescent="0.2">
      <c r="AD38901" s="11" t="s">
        <v>57477</v>
      </c>
      <c r="AE38901" s="10" t="s">
        <v>57478</v>
      </c>
      <c r="AF38901" s="10" t="s">
        <v>738</v>
      </c>
    </row>
    <row r="38902" spans="30:32" x14ac:dyDescent="0.2">
      <c r="AD38902" s="11" t="s">
        <v>57479</v>
      </c>
      <c r="AE38902" s="10" t="s">
        <v>15786</v>
      </c>
      <c r="AF38902" s="10" t="s">
        <v>738</v>
      </c>
    </row>
    <row r="38903" spans="30:32" x14ac:dyDescent="0.2">
      <c r="AD38903" s="11" t="s">
        <v>57480</v>
      </c>
      <c r="AE38903" s="10" t="s">
        <v>3000</v>
      </c>
      <c r="AF38903" s="10" t="s">
        <v>738</v>
      </c>
    </row>
    <row r="38904" spans="30:32" x14ac:dyDescent="0.2">
      <c r="AD38904" s="11" t="s">
        <v>57481</v>
      </c>
      <c r="AE38904" s="10" t="s">
        <v>57482</v>
      </c>
      <c r="AF38904" s="10" t="s">
        <v>738</v>
      </c>
    </row>
    <row r="38905" spans="30:32" x14ac:dyDescent="0.2">
      <c r="AD38905" s="11" t="s">
        <v>57483</v>
      </c>
      <c r="AE38905" s="10" t="s">
        <v>52694</v>
      </c>
      <c r="AF38905" s="10" t="s">
        <v>738</v>
      </c>
    </row>
    <row r="38906" spans="30:32" x14ac:dyDescent="0.2">
      <c r="AD38906" s="11" t="s">
        <v>57484</v>
      </c>
      <c r="AE38906" s="10" t="s">
        <v>1502</v>
      </c>
      <c r="AF38906" s="10" t="s">
        <v>738</v>
      </c>
    </row>
    <row r="38907" spans="30:32" x14ac:dyDescent="0.2">
      <c r="AD38907" s="11" t="s">
        <v>57485</v>
      </c>
      <c r="AE38907" s="10" t="s">
        <v>2243</v>
      </c>
      <c r="AF38907" s="10" t="s">
        <v>738</v>
      </c>
    </row>
    <row r="38908" spans="30:32" x14ac:dyDescent="0.2">
      <c r="AD38908" s="11" t="s">
        <v>57486</v>
      </c>
      <c r="AE38908" s="10" t="s">
        <v>2360</v>
      </c>
      <c r="AF38908" s="10" t="s">
        <v>738</v>
      </c>
    </row>
    <row r="38909" spans="30:32" x14ac:dyDescent="0.2">
      <c r="AD38909" s="11" t="s">
        <v>57487</v>
      </c>
      <c r="AE38909" s="10" t="s">
        <v>57488</v>
      </c>
      <c r="AF38909" s="10" t="s">
        <v>738</v>
      </c>
    </row>
    <row r="38910" spans="30:32" x14ac:dyDescent="0.2">
      <c r="AD38910" s="11" t="s">
        <v>57489</v>
      </c>
      <c r="AE38910" s="10" t="s">
        <v>57490</v>
      </c>
      <c r="AF38910" s="10" t="s">
        <v>738</v>
      </c>
    </row>
    <row r="38911" spans="30:32" x14ac:dyDescent="0.2">
      <c r="AD38911" s="11" t="s">
        <v>57491</v>
      </c>
      <c r="AE38911" s="10" t="s">
        <v>57492</v>
      </c>
      <c r="AF38911" s="10" t="s">
        <v>738</v>
      </c>
    </row>
    <row r="38912" spans="30:32" x14ac:dyDescent="0.2">
      <c r="AD38912" s="11" t="s">
        <v>57493</v>
      </c>
      <c r="AE38912" s="10" t="s">
        <v>57494</v>
      </c>
      <c r="AF38912" s="10" t="s">
        <v>738</v>
      </c>
    </row>
    <row r="38913" spans="30:32" x14ac:dyDescent="0.2">
      <c r="AD38913" s="11" t="s">
        <v>57495</v>
      </c>
      <c r="AE38913" s="10" t="s">
        <v>57496</v>
      </c>
      <c r="AF38913" s="10" t="s">
        <v>738</v>
      </c>
    </row>
    <row r="38914" spans="30:32" x14ac:dyDescent="0.2">
      <c r="AD38914" s="11" t="s">
        <v>57497</v>
      </c>
      <c r="AE38914" s="10" t="s">
        <v>7433</v>
      </c>
      <c r="AF38914" s="10" t="s">
        <v>738</v>
      </c>
    </row>
    <row r="38915" spans="30:32" x14ac:dyDescent="0.2">
      <c r="AD38915" s="11" t="s">
        <v>57498</v>
      </c>
      <c r="AE38915" s="10" t="s">
        <v>57499</v>
      </c>
      <c r="AF38915" s="10" t="s">
        <v>738</v>
      </c>
    </row>
    <row r="38916" spans="30:32" x14ac:dyDescent="0.2">
      <c r="AD38916" s="11" t="s">
        <v>57500</v>
      </c>
      <c r="AE38916" s="10" t="s">
        <v>57501</v>
      </c>
      <c r="AF38916" s="10" t="s">
        <v>738</v>
      </c>
    </row>
    <row r="38917" spans="30:32" x14ac:dyDescent="0.2">
      <c r="AD38917" s="11" t="s">
        <v>57502</v>
      </c>
      <c r="AE38917" s="10" t="s">
        <v>3016</v>
      </c>
      <c r="AF38917" s="10" t="s">
        <v>738</v>
      </c>
    </row>
    <row r="38918" spans="30:32" x14ac:dyDescent="0.2">
      <c r="AD38918" s="11" t="s">
        <v>57503</v>
      </c>
      <c r="AE38918" s="10" t="s">
        <v>57504</v>
      </c>
      <c r="AF38918" s="10" t="s">
        <v>738</v>
      </c>
    </row>
    <row r="38919" spans="30:32" x14ac:dyDescent="0.2">
      <c r="AD38919" s="11" t="s">
        <v>57505</v>
      </c>
      <c r="AE38919" s="10" t="s">
        <v>3016</v>
      </c>
      <c r="AF38919" s="10" t="s">
        <v>738</v>
      </c>
    </row>
    <row r="38920" spans="30:32" x14ac:dyDescent="0.2">
      <c r="AD38920" s="11" t="s">
        <v>57506</v>
      </c>
      <c r="AE38920" s="10" t="s">
        <v>57507</v>
      </c>
      <c r="AF38920" s="10" t="s">
        <v>738</v>
      </c>
    </row>
    <row r="38921" spans="30:32" x14ac:dyDescent="0.2">
      <c r="AD38921" s="11" t="s">
        <v>57508</v>
      </c>
      <c r="AE38921" s="10" t="s">
        <v>3016</v>
      </c>
      <c r="AF38921" s="10" t="s">
        <v>738</v>
      </c>
    </row>
    <row r="38922" spans="30:32" x14ac:dyDescent="0.2">
      <c r="AD38922" s="11" t="s">
        <v>57509</v>
      </c>
      <c r="AE38922" s="10" t="s">
        <v>3016</v>
      </c>
      <c r="AF38922" s="10" t="s">
        <v>738</v>
      </c>
    </row>
    <row r="38923" spans="30:32" x14ac:dyDescent="0.2">
      <c r="AD38923" s="11" t="s">
        <v>57510</v>
      </c>
      <c r="AE38923" s="10" t="s">
        <v>3016</v>
      </c>
      <c r="AF38923" s="10" t="s">
        <v>738</v>
      </c>
    </row>
    <row r="38924" spans="30:32" x14ac:dyDescent="0.2">
      <c r="AD38924" s="11" t="s">
        <v>57511</v>
      </c>
      <c r="AE38924" s="10" t="s">
        <v>3016</v>
      </c>
      <c r="AF38924" s="10" t="s">
        <v>738</v>
      </c>
    </row>
    <row r="38925" spans="30:32" x14ac:dyDescent="0.2">
      <c r="AD38925" s="11" t="s">
        <v>57512</v>
      </c>
      <c r="AE38925" s="10" t="s">
        <v>3016</v>
      </c>
      <c r="AF38925" s="10" t="s">
        <v>738</v>
      </c>
    </row>
    <row r="38926" spans="30:32" x14ac:dyDescent="0.2">
      <c r="AD38926" s="11" t="s">
        <v>57513</v>
      </c>
      <c r="AE38926" s="10" t="s">
        <v>3016</v>
      </c>
      <c r="AF38926" s="10" t="s">
        <v>738</v>
      </c>
    </row>
    <row r="38927" spans="30:32" x14ac:dyDescent="0.2">
      <c r="AD38927" s="11" t="s">
        <v>57514</v>
      </c>
      <c r="AE38927" s="10" t="s">
        <v>3016</v>
      </c>
      <c r="AF38927" s="10" t="s">
        <v>738</v>
      </c>
    </row>
    <row r="38928" spans="30:32" x14ac:dyDescent="0.2">
      <c r="AD38928" s="11" t="s">
        <v>57515</v>
      </c>
      <c r="AE38928" s="10" t="s">
        <v>3016</v>
      </c>
      <c r="AF38928" s="10" t="s">
        <v>738</v>
      </c>
    </row>
    <row r="38929" spans="30:32" x14ac:dyDescent="0.2">
      <c r="AD38929" s="11" t="s">
        <v>57516</v>
      </c>
      <c r="AE38929" s="10" t="s">
        <v>3016</v>
      </c>
      <c r="AF38929" s="10" t="s">
        <v>738</v>
      </c>
    </row>
    <row r="38930" spans="30:32" x14ac:dyDescent="0.2">
      <c r="AD38930" s="11" t="s">
        <v>57517</v>
      </c>
      <c r="AE38930" s="10" t="s">
        <v>1695</v>
      </c>
      <c r="AF38930" s="10" t="s">
        <v>738</v>
      </c>
    </row>
    <row r="38931" spans="30:32" x14ac:dyDescent="0.2">
      <c r="AD38931" s="11" t="s">
        <v>57518</v>
      </c>
      <c r="AE38931" s="10" t="s">
        <v>57519</v>
      </c>
      <c r="AF38931" s="10" t="s">
        <v>738</v>
      </c>
    </row>
    <row r="38932" spans="30:32" x14ac:dyDescent="0.2">
      <c r="AD38932" s="11" t="s">
        <v>57520</v>
      </c>
      <c r="AE38932" s="10" t="s">
        <v>17230</v>
      </c>
      <c r="AF38932" s="10" t="s">
        <v>738</v>
      </c>
    </row>
    <row r="38933" spans="30:32" x14ac:dyDescent="0.2">
      <c r="AD38933" s="11" t="s">
        <v>57521</v>
      </c>
      <c r="AE38933" s="10" t="s">
        <v>43407</v>
      </c>
      <c r="AF38933" s="10" t="s">
        <v>738</v>
      </c>
    </row>
    <row r="38934" spans="30:32" x14ac:dyDescent="0.2">
      <c r="AD38934" s="11" t="s">
        <v>57522</v>
      </c>
      <c r="AE38934" s="10" t="s">
        <v>43407</v>
      </c>
      <c r="AF38934" s="10" t="s">
        <v>738</v>
      </c>
    </row>
    <row r="38935" spans="30:32" x14ac:dyDescent="0.2">
      <c r="AD38935" s="11" t="s">
        <v>57523</v>
      </c>
      <c r="AE38935" s="10" t="s">
        <v>43407</v>
      </c>
      <c r="AF38935" s="10" t="s">
        <v>738</v>
      </c>
    </row>
    <row r="38936" spans="30:32" x14ac:dyDescent="0.2">
      <c r="AD38936" s="11" t="s">
        <v>57524</v>
      </c>
      <c r="AE38936" s="10" t="s">
        <v>43407</v>
      </c>
      <c r="AF38936" s="10" t="s">
        <v>738</v>
      </c>
    </row>
    <row r="38937" spans="30:32" x14ac:dyDescent="0.2">
      <c r="AD38937" s="11" t="s">
        <v>57525</v>
      </c>
      <c r="AE38937" s="10" t="s">
        <v>6103</v>
      </c>
      <c r="AF38937" s="10" t="s">
        <v>738</v>
      </c>
    </row>
    <row r="38938" spans="30:32" x14ac:dyDescent="0.2">
      <c r="AD38938" s="11" t="s">
        <v>57526</v>
      </c>
      <c r="AE38938" s="10" t="s">
        <v>57527</v>
      </c>
      <c r="AF38938" s="10" t="s">
        <v>738</v>
      </c>
    </row>
    <row r="38939" spans="30:32" x14ac:dyDescent="0.2">
      <c r="AD38939" s="11" t="s">
        <v>57528</v>
      </c>
      <c r="AE38939" s="10" t="s">
        <v>57529</v>
      </c>
      <c r="AF38939" s="10" t="s">
        <v>738</v>
      </c>
    </row>
    <row r="38940" spans="30:32" x14ac:dyDescent="0.2">
      <c r="AD38940" s="11" t="s">
        <v>57530</v>
      </c>
      <c r="AE38940" s="10" t="s">
        <v>25180</v>
      </c>
      <c r="AF38940" s="10" t="s">
        <v>738</v>
      </c>
    </row>
    <row r="38941" spans="30:32" x14ac:dyDescent="0.2">
      <c r="AD38941" s="11" t="s">
        <v>57531</v>
      </c>
      <c r="AE38941" s="10" t="s">
        <v>57532</v>
      </c>
      <c r="AF38941" s="10" t="s">
        <v>738</v>
      </c>
    </row>
    <row r="38942" spans="30:32" x14ac:dyDescent="0.2">
      <c r="AD38942" s="11" t="s">
        <v>57533</v>
      </c>
      <c r="AE38942" s="10" t="s">
        <v>56781</v>
      </c>
      <c r="AF38942" s="10" t="s">
        <v>738</v>
      </c>
    </row>
    <row r="38943" spans="30:32" x14ac:dyDescent="0.2">
      <c r="AD38943" s="11" t="s">
        <v>57534</v>
      </c>
      <c r="AE38943" s="10" t="s">
        <v>43414</v>
      </c>
      <c r="AF38943" s="10" t="s">
        <v>738</v>
      </c>
    </row>
    <row r="38944" spans="30:32" x14ac:dyDescent="0.2">
      <c r="AD38944" s="11" t="s">
        <v>57535</v>
      </c>
      <c r="AE38944" s="10" t="s">
        <v>57536</v>
      </c>
      <c r="AF38944" s="10" t="s">
        <v>738</v>
      </c>
    </row>
    <row r="38945" spans="30:32" x14ac:dyDescent="0.2">
      <c r="AD38945" s="11" t="s">
        <v>57537</v>
      </c>
      <c r="AE38945" s="10" t="s">
        <v>57538</v>
      </c>
      <c r="AF38945" s="10" t="s">
        <v>738</v>
      </c>
    </row>
    <row r="38946" spans="30:32" x14ac:dyDescent="0.2">
      <c r="AD38946" s="11" t="s">
        <v>57539</v>
      </c>
      <c r="AE38946" s="10" t="s">
        <v>57540</v>
      </c>
      <c r="AF38946" s="10" t="s">
        <v>738</v>
      </c>
    </row>
    <row r="38947" spans="30:32" x14ac:dyDescent="0.2">
      <c r="AD38947" s="11" t="s">
        <v>57541</v>
      </c>
      <c r="AE38947" s="10" t="s">
        <v>14534</v>
      </c>
      <c r="AF38947" s="10" t="s">
        <v>738</v>
      </c>
    </row>
    <row r="38948" spans="30:32" x14ac:dyDescent="0.2">
      <c r="AD38948" s="11" t="s">
        <v>57542</v>
      </c>
      <c r="AE38948" s="10" t="s">
        <v>8593</v>
      </c>
      <c r="AF38948" s="10" t="s">
        <v>738</v>
      </c>
    </row>
    <row r="38949" spans="30:32" x14ac:dyDescent="0.2">
      <c r="AD38949" s="11" t="s">
        <v>57543</v>
      </c>
      <c r="AE38949" s="10" t="s">
        <v>57544</v>
      </c>
      <c r="AF38949" s="10" t="s">
        <v>738</v>
      </c>
    </row>
    <row r="38950" spans="30:32" x14ac:dyDescent="0.2">
      <c r="AD38950" s="11" t="s">
        <v>57545</v>
      </c>
      <c r="AE38950" s="10" t="s">
        <v>24041</v>
      </c>
      <c r="AF38950" s="10" t="s">
        <v>738</v>
      </c>
    </row>
    <row r="38951" spans="30:32" x14ac:dyDescent="0.2">
      <c r="AD38951" s="11" t="s">
        <v>57546</v>
      </c>
      <c r="AE38951" s="10" t="s">
        <v>57547</v>
      </c>
      <c r="AF38951" s="10" t="s">
        <v>738</v>
      </c>
    </row>
    <row r="38952" spans="30:32" x14ac:dyDescent="0.2">
      <c r="AD38952" s="11" t="s">
        <v>57548</v>
      </c>
      <c r="AE38952" s="10" t="s">
        <v>57549</v>
      </c>
      <c r="AF38952" s="10" t="s">
        <v>738</v>
      </c>
    </row>
    <row r="38953" spans="30:32" x14ac:dyDescent="0.2">
      <c r="AD38953" s="11" t="s">
        <v>57550</v>
      </c>
      <c r="AE38953" s="10" t="s">
        <v>57551</v>
      </c>
      <c r="AF38953" s="10" t="s">
        <v>738</v>
      </c>
    </row>
    <row r="38954" spans="30:32" x14ac:dyDescent="0.2">
      <c r="AD38954" s="11" t="s">
        <v>57552</v>
      </c>
      <c r="AE38954" s="10" t="s">
        <v>5285</v>
      </c>
      <c r="AF38954" s="10" t="s">
        <v>738</v>
      </c>
    </row>
    <row r="38955" spans="30:32" x14ac:dyDescent="0.2">
      <c r="AD38955" s="11" t="s">
        <v>57553</v>
      </c>
      <c r="AE38955" s="10" t="s">
        <v>57554</v>
      </c>
      <c r="AF38955" s="10" t="s">
        <v>738</v>
      </c>
    </row>
    <row r="38956" spans="30:32" x14ac:dyDescent="0.2">
      <c r="AD38956" s="11" t="s">
        <v>57555</v>
      </c>
      <c r="AE38956" s="10" t="s">
        <v>57556</v>
      </c>
      <c r="AF38956" s="10" t="s">
        <v>738</v>
      </c>
    </row>
    <row r="38957" spans="30:32" x14ac:dyDescent="0.2">
      <c r="AD38957" s="11" t="s">
        <v>57557</v>
      </c>
      <c r="AE38957" s="10" t="s">
        <v>57558</v>
      </c>
      <c r="AF38957" s="10" t="s">
        <v>738</v>
      </c>
    </row>
    <row r="38958" spans="30:32" x14ac:dyDescent="0.2">
      <c r="AD38958" s="11" t="s">
        <v>57559</v>
      </c>
      <c r="AE38958" s="10" t="s">
        <v>7502</v>
      </c>
      <c r="AF38958" s="10" t="s">
        <v>738</v>
      </c>
    </row>
    <row r="38959" spans="30:32" x14ac:dyDescent="0.2">
      <c r="AD38959" s="11" t="s">
        <v>57560</v>
      </c>
      <c r="AE38959" s="10" t="s">
        <v>57561</v>
      </c>
      <c r="AF38959" s="10" t="s">
        <v>738</v>
      </c>
    </row>
    <row r="38960" spans="30:32" x14ac:dyDescent="0.2">
      <c r="AD38960" s="11" t="s">
        <v>57562</v>
      </c>
      <c r="AE38960" s="10" t="s">
        <v>57561</v>
      </c>
      <c r="AF38960" s="10" t="s">
        <v>738</v>
      </c>
    </row>
    <row r="38961" spans="30:32" x14ac:dyDescent="0.2">
      <c r="AD38961" s="11" t="s">
        <v>57563</v>
      </c>
      <c r="AE38961" s="10" t="s">
        <v>44506</v>
      </c>
      <c r="AF38961" s="10" t="s">
        <v>738</v>
      </c>
    </row>
    <row r="38962" spans="30:32" x14ac:dyDescent="0.2">
      <c r="AD38962" s="11" t="s">
        <v>57564</v>
      </c>
      <c r="AE38962" s="10" t="s">
        <v>57565</v>
      </c>
      <c r="AF38962" s="10" t="s">
        <v>738</v>
      </c>
    </row>
    <row r="38963" spans="30:32" x14ac:dyDescent="0.2">
      <c r="AD38963" s="11" t="s">
        <v>57566</v>
      </c>
      <c r="AE38963" s="10" t="s">
        <v>3050</v>
      </c>
      <c r="AF38963" s="10" t="s">
        <v>738</v>
      </c>
    </row>
    <row r="38964" spans="30:32" x14ac:dyDescent="0.2">
      <c r="AD38964" s="11" t="s">
        <v>57567</v>
      </c>
      <c r="AE38964" s="10" t="s">
        <v>33756</v>
      </c>
      <c r="AF38964" s="10" t="s">
        <v>738</v>
      </c>
    </row>
    <row r="38965" spans="30:32" x14ac:dyDescent="0.2">
      <c r="AD38965" s="11" t="s">
        <v>57568</v>
      </c>
      <c r="AE38965" s="10" t="s">
        <v>57569</v>
      </c>
      <c r="AF38965" s="10" t="s">
        <v>738</v>
      </c>
    </row>
    <row r="38966" spans="30:32" x14ac:dyDescent="0.2">
      <c r="AD38966" s="11" t="s">
        <v>57570</v>
      </c>
      <c r="AE38966" s="10" t="s">
        <v>57571</v>
      </c>
      <c r="AF38966" s="10" t="s">
        <v>738</v>
      </c>
    </row>
    <row r="38967" spans="30:32" x14ac:dyDescent="0.2">
      <c r="AD38967" s="11" t="s">
        <v>57572</v>
      </c>
      <c r="AE38967" s="10" t="s">
        <v>21100</v>
      </c>
      <c r="AF38967" s="10" t="s">
        <v>738</v>
      </c>
    </row>
    <row r="38968" spans="30:32" x14ac:dyDescent="0.2">
      <c r="AD38968" s="11" t="s">
        <v>57573</v>
      </c>
      <c r="AE38968" s="10" t="s">
        <v>39345</v>
      </c>
      <c r="AF38968" s="10" t="s">
        <v>738</v>
      </c>
    </row>
    <row r="38969" spans="30:32" x14ac:dyDescent="0.2">
      <c r="AD38969" s="11" t="s">
        <v>57574</v>
      </c>
      <c r="AE38969" s="10" t="s">
        <v>57575</v>
      </c>
      <c r="AF38969" s="10" t="s">
        <v>738</v>
      </c>
    </row>
    <row r="38970" spans="30:32" x14ac:dyDescent="0.2">
      <c r="AD38970" s="11" t="s">
        <v>57576</v>
      </c>
      <c r="AE38970" s="10" t="s">
        <v>57577</v>
      </c>
      <c r="AF38970" s="10" t="s">
        <v>738</v>
      </c>
    </row>
    <row r="38971" spans="30:32" x14ac:dyDescent="0.2">
      <c r="AD38971" s="11" t="s">
        <v>57578</v>
      </c>
      <c r="AE38971" s="10" t="s">
        <v>57579</v>
      </c>
      <c r="AF38971" s="10" t="s">
        <v>738</v>
      </c>
    </row>
    <row r="38972" spans="30:32" x14ac:dyDescent="0.2">
      <c r="AD38972" s="11" t="s">
        <v>57580</v>
      </c>
      <c r="AE38972" s="10" t="s">
        <v>57581</v>
      </c>
      <c r="AF38972" s="10" t="s">
        <v>738</v>
      </c>
    </row>
    <row r="38973" spans="30:32" x14ac:dyDescent="0.2">
      <c r="AD38973" s="11" t="s">
        <v>57582</v>
      </c>
      <c r="AE38973" s="10" t="s">
        <v>57583</v>
      </c>
      <c r="AF38973" s="10" t="s">
        <v>738</v>
      </c>
    </row>
    <row r="38974" spans="30:32" x14ac:dyDescent="0.2">
      <c r="AD38974" s="11" t="s">
        <v>57584</v>
      </c>
      <c r="AE38974" s="10" t="s">
        <v>57585</v>
      </c>
      <c r="AF38974" s="10" t="s">
        <v>738</v>
      </c>
    </row>
    <row r="38975" spans="30:32" x14ac:dyDescent="0.2">
      <c r="AD38975" s="11" t="s">
        <v>57586</v>
      </c>
      <c r="AE38975" s="10" t="s">
        <v>57587</v>
      </c>
      <c r="AF38975" s="10" t="s">
        <v>738</v>
      </c>
    </row>
    <row r="38976" spans="30:32" x14ac:dyDescent="0.2">
      <c r="AD38976" s="11" t="s">
        <v>57588</v>
      </c>
      <c r="AE38976" s="10" t="s">
        <v>17389</v>
      </c>
      <c r="AF38976" s="10" t="s">
        <v>738</v>
      </c>
    </row>
    <row r="38977" spans="30:32" x14ac:dyDescent="0.2">
      <c r="AD38977" s="11" t="s">
        <v>57589</v>
      </c>
      <c r="AE38977" s="10" t="s">
        <v>23364</v>
      </c>
      <c r="AF38977" s="10" t="s">
        <v>738</v>
      </c>
    </row>
    <row r="38978" spans="30:32" x14ac:dyDescent="0.2">
      <c r="AD38978" s="11" t="s">
        <v>57590</v>
      </c>
      <c r="AE38978" s="10" t="s">
        <v>23368</v>
      </c>
      <c r="AF38978" s="10" t="s">
        <v>738</v>
      </c>
    </row>
    <row r="38979" spans="30:32" x14ac:dyDescent="0.2">
      <c r="AD38979" s="11" t="s">
        <v>57591</v>
      </c>
      <c r="AE38979" s="10" t="s">
        <v>1748</v>
      </c>
      <c r="AF38979" s="10" t="s">
        <v>738</v>
      </c>
    </row>
    <row r="38980" spans="30:32" x14ac:dyDescent="0.2">
      <c r="AD38980" s="11" t="s">
        <v>57592</v>
      </c>
      <c r="AE38980" s="10" t="s">
        <v>57593</v>
      </c>
      <c r="AF38980" s="10" t="s">
        <v>738</v>
      </c>
    </row>
    <row r="38981" spans="30:32" x14ac:dyDescent="0.2">
      <c r="AD38981" s="11" t="s">
        <v>57594</v>
      </c>
      <c r="AE38981" s="10" t="s">
        <v>57595</v>
      </c>
      <c r="AF38981" s="10" t="s">
        <v>738</v>
      </c>
    </row>
    <row r="38982" spans="30:32" x14ac:dyDescent="0.2">
      <c r="AD38982" s="11" t="s">
        <v>57596</v>
      </c>
      <c r="AE38982" s="10" t="s">
        <v>7751</v>
      </c>
      <c r="AF38982" s="10" t="s">
        <v>738</v>
      </c>
    </row>
    <row r="38983" spans="30:32" x14ac:dyDescent="0.2">
      <c r="AD38983" s="11" t="s">
        <v>57597</v>
      </c>
      <c r="AE38983" s="10" t="s">
        <v>1050</v>
      </c>
      <c r="AF38983" s="10" t="s">
        <v>738</v>
      </c>
    </row>
    <row r="38984" spans="30:32" x14ac:dyDescent="0.2">
      <c r="AD38984" s="11" t="s">
        <v>57598</v>
      </c>
      <c r="AE38984" s="10" t="s">
        <v>57599</v>
      </c>
      <c r="AF38984" s="10" t="s">
        <v>738</v>
      </c>
    </row>
    <row r="38985" spans="30:32" x14ac:dyDescent="0.2">
      <c r="AD38985" s="11" t="s">
        <v>57600</v>
      </c>
      <c r="AE38985" s="10" t="s">
        <v>57601</v>
      </c>
      <c r="AF38985" s="10" t="s">
        <v>738</v>
      </c>
    </row>
    <row r="38986" spans="30:32" x14ac:dyDescent="0.2">
      <c r="AD38986" s="11" t="s">
        <v>57602</v>
      </c>
      <c r="AE38986" s="10" t="s">
        <v>57603</v>
      </c>
      <c r="AF38986" s="10" t="s">
        <v>738</v>
      </c>
    </row>
    <row r="38987" spans="30:32" x14ac:dyDescent="0.2">
      <c r="AD38987" s="11" t="s">
        <v>57604</v>
      </c>
      <c r="AE38987" s="10" t="s">
        <v>57605</v>
      </c>
      <c r="AF38987" s="10" t="s">
        <v>738</v>
      </c>
    </row>
    <row r="38988" spans="30:32" x14ac:dyDescent="0.2">
      <c r="AD38988" s="11" t="s">
        <v>57606</v>
      </c>
      <c r="AE38988" s="10" t="s">
        <v>44585</v>
      </c>
      <c r="AF38988" s="10" t="s">
        <v>738</v>
      </c>
    </row>
    <row r="38989" spans="30:32" x14ac:dyDescent="0.2">
      <c r="AD38989" s="11" t="s">
        <v>57607</v>
      </c>
      <c r="AE38989" s="10" t="s">
        <v>57608</v>
      </c>
      <c r="AF38989" s="10" t="s">
        <v>738</v>
      </c>
    </row>
    <row r="38990" spans="30:32" x14ac:dyDescent="0.2">
      <c r="AD38990" s="11" t="s">
        <v>57609</v>
      </c>
      <c r="AE38990" s="10" t="s">
        <v>57610</v>
      </c>
      <c r="AF38990" s="10" t="s">
        <v>738</v>
      </c>
    </row>
    <row r="38991" spans="30:32" x14ac:dyDescent="0.2">
      <c r="AD38991" s="11" t="s">
        <v>57611</v>
      </c>
      <c r="AE38991" s="10" t="s">
        <v>57612</v>
      </c>
      <c r="AF38991" s="10" t="s">
        <v>738</v>
      </c>
    </row>
    <row r="38992" spans="30:32" x14ac:dyDescent="0.2">
      <c r="AD38992" s="11" t="s">
        <v>57613</v>
      </c>
      <c r="AE38992" s="10" t="s">
        <v>17473</v>
      </c>
      <c r="AF38992" s="10" t="s">
        <v>738</v>
      </c>
    </row>
    <row r="38993" spans="30:32" x14ac:dyDescent="0.2">
      <c r="AD38993" s="11" t="s">
        <v>57614</v>
      </c>
      <c r="AE38993" s="10" t="s">
        <v>57615</v>
      </c>
      <c r="AF38993" s="10" t="s">
        <v>738</v>
      </c>
    </row>
    <row r="38994" spans="30:32" x14ac:dyDescent="0.2">
      <c r="AD38994" s="11" t="s">
        <v>57616</v>
      </c>
      <c r="AE38994" s="10" t="s">
        <v>57617</v>
      </c>
      <c r="AF38994" s="10" t="s">
        <v>738</v>
      </c>
    </row>
    <row r="38995" spans="30:32" x14ac:dyDescent="0.2">
      <c r="AD38995" s="11" t="s">
        <v>57618</v>
      </c>
      <c r="AE38995" s="10" t="s">
        <v>21203</v>
      </c>
      <c r="AF38995" s="10" t="s">
        <v>738</v>
      </c>
    </row>
    <row r="38996" spans="30:32" x14ac:dyDescent="0.2">
      <c r="AD38996" s="11" t="s">
        <v>57619</v>
      </c>
      <c r="AE38996" s="10" t="s">
        <v>1775</v>
      </c>
      <c r="AF38996" s="10" t="s">
        <v>738</v>
      </c>
    </row>
    <row r="38997" spans="30:32" x14ac:dyDescent="0.2">
      <c r="AD38997" s="11" t="s">
        <v>57620</v>
      </c>
      <c r="AE38997" s="10" t="s">
        <v>15991</v>
      </c>
      <c r="AF38997" s="10" t="s">
        <v>738</v>
      </c>
    </row>
    <row r="38998" spans="30:32" x14ac:dyDescent="0.2">
      <c r="AD38998" s="11" t="s">
        <v>57621</v>
      </c>
      <c r="AE38998" s="10" t="s">
        <v>5453</v>
      </c>
      <c r="AF38998" s="10" t="s">
        <v>738</v>
      </c>
    </row>
    <row r="38999" spans="30:32" x14ac:dyDescent="0.2">
      <c r="AD38999" s="11" t="s">
        <v>57622</v>
      </c>
      <c r="AE38999" s="10" t="s">
        <v>17563</v>
      </c>
      <c r="AF38999" s="10" t="s">
        <v>738</v>
      </c>
    </row>
    <row r="39000" spans="30:32" x14ac:dyDescent="0.2">
      <c r="AD39000" s="11" t="s">
        <v>57623</v>
      </c>
      <c r="AE39000" s="10" t="s">
        <v>57624</v>
      </c>
      <c r="AF39000" s="10" t="s">
        <v>738</v>
      </c>
    </row>
    <row r="39001" spans="30:32" x14ac:dyDescent="0.2">
      <c r="AD39001" s="11" t="s">
        <v>57625</v>
      </c>
      <c r="AE39001" s="10" t="s">
        <v>57626</v>
      </c>
      <c r="AF39001" s="10" t="s">
        <v>738</v>
      </c>
    </row>
    <row r="39002" spans="30:32" x14ac:dyDescent="0.2">
      <c r="AD39002" s="11" t="s">
        <v>57627</v>
      </c>
      <c r="AE39002" s="10" t="s">
        <v>57628</v>
      </c>
      <c r="AF39002" s="10" t="s">
        <v>738</v>
      </c>
    </row>
    <row r="39003" spans="30:32" x14ac:dyDescent="0.2">
      <c r="AD39003" s="11" t="s">
        <v>57629</v>
      </c>
      <c r="AE39003" s="10" t="s">
        <v>57630</v>
      </c>
      <c r="AF39003" s="10" t="s">
        <v>738</v>
      </c>
    </row>
    <row r="39004" spans="30:32" x14ac:dyDescent="0.2">
      <c r="AD39004" s="11" t="s">
        <v>57631</v>
      </c>
      <c r="AE39004" s="10" t="s">
        <v>57632</v>
      </c>
      <c r="AF39004" s="10" t="s">
        <v>738</v>
      </c>
    </row>
    <row r="39005" spans="30:32" x14ac:dyDescent="0.2">
      <c r="AD39005" s="11" t="s">
        <v>57633</v>
      </c>
      <c r="AE39005" s="10" t="s">
        <v>57634</v>
      </c>
      <c r="AF39005" s="10" t="s">
        <v>738</v>
      </c>
    </row>
    <row r="39006" spans="30:32" x14ac:dyDescent="0.2">
      <c r="AD39006" s="11" t="s">
        <v>57635</v>
      </c>
      <c r="AE39006" s="10" t="s">
        <v>57636</v>
      </c>
      <c r="AF39006" s="10" t="s">
        <v>738</v>
      </c>
    </row>
    <row r="39007" spans="30:32" x14ac:dyDescent="0.2">
      <c r="AD39007" s="11" t="s">
        <v>57637</v>
      </c>
      <c r="AE39007" s="10" t="s">
        <v>57638</v>
      </c>
      <c r="AF39007" s="10" t="s">
        <v>738</v>
      </c>
    </row>
    <row r="39008" spans="30:32" x14ac:dyDescent="0.2">
      <c r="AD39008" s="11" t="s">
        <v>57639</v>
      </c>
      <c r="AE39008" s="10" t="s">
        <v>57640</v>
      </c>
      <c r="AF39008" s="10" t="s">
        <v>738</v>
      </c>
    </row>
    <row r="39009" spans="30:32" x14ac:dyDescent="0.2">
      <c r="AD39009" s="11" t="s">
        <v>57641</v>
      </c>
      <c r="AE39009" s="10" t="s">
        <v>26495</v>
      </c>
      <c r="AF39009" s="10" t="s">
        <v>738</v>
      </c>
    </row>
    <row r="39010" spans="30:32" x14ac:dyDescent="0.2">
      <c r="AD39010" s="11" t="s">
        <v>57642</v>
      </c>
      <c r="AE39010" s="10" t="s">
        <v>41790</v>
      </c>
      <c r="AF39010" s="10" t="s">
        <v>738</v>
      </c>
    </row>
    <row r="39011" spans="30:32" x14ac:dyDescent="0.2">
      <c r="AD39011" s="11" t="s">
        <v>57643</v>
      </c>
      <c r="AE39011" s="10" t="s">
        <v>57644</v>
      </c>
      <c r="AF39011" s="10" t="s">
        <v>738</v>
      </c>
    </row>
    <row r="39012" spans="30:32" x14ac:dyDescent="0.2">
      <c r="AD39012" s="11" t="s">
        <v>57645</v>
      </c>
      <c r="AE39012" s="10" t="s">
        <v>13139</v>
      </c>
      <c r="AF39012" s="10" t="s">
        <v>738</v>
      </c>
    </row>
    <row r="39013" spans="30:32" x14ac:dyDescent="0.2">
      <c r="AD39013" s="11" t="s">
        <v>57646</v>
      </c>
      <c r="AE39013" s="10" t="s">
        <v>13139</v>
      </c>
      <c r="AF39013" s="10" t="s">
        <v>738</v>
      </c>
    </row>
    <row r="39014" spans="30:32" x14ac:dyDescent="0.2">
      <c r="AD39014" s="11" t="s">
        <v>57647</v>
      </c>
      <c r="AE39014" s="10" t="s">
        <v>57648</v>
      </c>
      <c r="AF39014" s="10" t="s">
        <v>738</v>
      </c>
    </row>
    <row r="39015" spans="30:32" x14ac:dyDescent="0.2">
      <c r="AD39015" s="11" t="s">
        <v>57649</v>
      </c>
      <c r="AE39015" s="10" t="s">
        <v>57650</v>
      </c>
      <c r="AF39015" s="10" t="s">
        <v>738</v>
      </c>
    </row>
    <row r="39016" spans="30:32" x14ac:dyDescent="0.2">
      <c r="AD39016" s="11" t="s">
        <v>57651</v>
      </c>
      <c r="AE39016" s="10" t="s">
        <v>57652</v>
      </c>
      <c r="AF39016" s="10" t="s">
        <v>738</v>
      </c>
    </row>
    <row r="39017" spans="30:32" x14ac:dyDescent="0.2">
      <c r="AD39017" s="11" t="s">
        <v>57653</v>
      </c>
      <c r="AE39017" s="10" t="s">
        <v>57654</v>
      </c>
      <c r="AF39017" s="10" t="s">
        <v>738</v>
      </c>
    </row>
    <row r="39018" spans="30:32" x14ac:dyDescent="0.2">
      <c r="AD39018" s="11" t="s">
        <v>57655</v>
      </c>
      <c r="AE39018" s="10" t="s">
        <v>57656</v>
      </c>
      <c r="AF39018" s="10" t="s">
        <v>738</v>
      </c>
    </row>
    <row r="39019" spans="30:32" x14ac:dyDescent="0.2">
      <c r="AD39019" s="11" t="s">
        <v>57657</v>
      </c>
      <c r="AE39019" s="10" t="s">
        <v>47342</v>
      </c>
      <c r="AF39019" s="10" t="s">
        <v>738</v>
      </c>
    </row>
    <row r="39020" spans="30:32" x14ac:dyDescent="0.2">
      <c r="AD39020" s="11" t="s">
        <v>57658</v>
      </c>
      <c r="AE39020" s="10" t="s">
        <v>47342</v>
      </c>
      <c r="AF39020" s="10" t="s">
        <v>738</v>
      </c>
    </row>
    <row r="39021" spans="30:32" x14ac:dyDescent="0.2">
      <c r="AD39021" s="11" t="s">
        <v>57659</v>
      </c>
      <c r="AE39021" s="10" t="s">
        <v>47342</v>
      </c>
      <c r="AF39021" s="10" t="s">
        <v>738</v>
      </c>
    </row>
    <row r="39022" spans="30:32" x14ac:dyDescent="0.2">
      <c r="AD39022" s="11" t="s">
        <v>57660</v>
      </c>
      <c r="AE39022" s="10" t="s">
        <v>1832</v>
      </c>
      <c r="AF39022" s="10" t="s">
        <v>738</v>
      </c>
    </row>
    <row r="39023" spans="30:32" x14ac:dyDescent="0.2">
      <c r="AD39023" s="11" t="s">
        <v>57661</v>
      </c>
      <c r="AE39023" s="10" t="s">
        <v>57662</v>
      </c>
      <c r="AF39023" s="10" t="s">
        <v>738</v>
      </c>
    </row>
    <row r="39024" spans="30:32" x14ac:dyDescent="0.2">
      <c r="AD39024" s="11" t="s">
        <v>57663</v>
      </c>
      <c r="AE39024" s="10" t="s">
        <v>57664</v>
      </c>
      <c r="AF39024" s="10" t="s">
        <v>738</v>
      </c>
    </row>
    <row r="39025" spans="30:32" x14ac:dyDescent="0.2">
      <c r="AD39025" s="11" t="s">
        <v>57665</v>
      </c>
      <c r="AE39025" s="10" t="s">
        <v>33876</v>
      </c>
      <c r="AF39025" s="10" t="s">
        <v>738</v>
      </c>
    </row>
    <row r="39026" spans="30:32" x14ac:dyDescent="0.2">
      <c r="AD39026" s="11" t="s">
        <v>57666</v>
      </c>
      <c r="AE39026" s="10" t="s">
        <v>57667</v>
      </c>
      <c r="AF39026" s="10" t="s">
        <v>738</v>
      </c>
    </row>
    <row r="39027" spans="30:32" x14ac:dyDescent="0.2">
      <c r="AD39027" s="11" t="s">
        <v>57668</v>
      </c>
      <c r="AE39027" s="10" t="s">
        <v>57669</v>
      </c>
      <c r="AF39027" s="10" t="s">
        <v>738</v>
      </c>
    </row>
    <row r="39028" spans="30:32" x14ac:dyDescent="0.2">
      <c r="AD39028" s="11" t="s">
        <v>57670</v>
      </c>
      <c r="AE39028" s="10" t="s">
        <v>36407</v>
      </c>
      <c r="AF39028" s="10" t="s">
        <v>738</v>
      </c>
    </row>
    <row r="39029" spans="30:32" x14ac:dyDescent="0.2">
      <c r="AD39029" s="11" t="s">
        <v>57671</v>
      </c>
      <c r="AE39029" s="10" t="s">
        <v>4604</v>
      </c>
      <c r="AF39029" s="10" t="s">
        <v>738</v>
      </c>
    </row>
    <row r="39030" spans="30:32" x14ac:dyDescent="0.2">
      <c r="AD39030" s="11" t="s">
        <v>57672</v>
      </c>
      <c r="AE39030" s="10" t="s">
        <v>57673</v>
      </c>
      <c r="AF39030" s="10" t="s">
        <v>738</v>
      </c>
    </row>
    <row r="39031" spans="30:32" x14ac:dyDescent="0.2">
      <c r="AD39031" s="11" t="s">
        <v>57674</v>
      </c>
      <c r="AE39031" s="10" t="s">
        <v>3573</v>
      </c>
      <c r="AF39031" s="10" t="s">
        <v>738</v>
      </c>
    </row>
    <row r="39032" spans="30:32" x14ac:dyDescent="0.2">
      <c r="AD39032" s="11" t="s">
        <v>57675</v>
      </c>
      <c r="AE39032" s="10" t="s">
        <v>57676</v>
      </c>
      <c r="AF39032" s="10" t="s">
        <v>738</v>
      </c>
    </row>
    <row r="39033" spans="30:32" x14ac:dyDescent="0.2">
      <c r="AD39033" s="11" t="s">
        <v>57677</v>
      </c>
      <c r="AE39033" s="10" t="s">
        <v>57678</v>
      </c>
      <c r="AF39033" s="10" t="s">
        <v>738</v>
      </c>
    </row>
    <row r="39034" spans="30:32" x14ac:dyDescent="0.2">
      <c r="AD39034" s="11" t="s">
        <v>57679</v>
      </c>
      <c r="AE39034" s="10" t="s">
        <v>3874</v>
      </c>
      <c r="AF39034" s="10" t="s">
        <v>738</v>
      </c>
    </row>
    <row r="39035" spans="30:32" x14ac:dyDescent="0.2">
      <c r="AD39035" s="11" t="s">
        <v>57680</v>
      </c>
      <c r="AE39035" s="10" t="s">
        <v>57681</v>
      </c>
      <c r="AF39035" s="10" t="s">
        <v>738</v>
      </c>
    </row>
    <row r="39036" spans="30:32" x14ac:dyDescent="0.2">
      <c r="AD39036" s="11" t="s">
        <v>57682</v>
      </c>
      <c r="AE39036" s="10" t="s">
        <v>57683</v>
      </c>
      <c r="AF39036" s="10" t="s">
        <v>738</v>
      </c>
    </row>
    <row r="39037" spans="30:32" x14ac:dyDescent="0.2">
      <c r="AD39037" s="11" t="s">
        <v>57684</v>
      </c>
      <c r="AE39037" s="10" t="s">
        <v>57685</v>
      </c>
      <c r="AF39037" s="10" t="s">
        <v>738</v>
      </c>
    </row>
    <row r="39038" spans="30:32" x14ac:dyDescent="0.2">
      <c r="AD39038" s="11" t="s">
        <v>57686</v>
      </c>
      <c r="AE39038" s="10" t="s">
        <v>57687</v>
      </c>
      <c r="AF39038" s="10" t="s">
        <v>738</v>
      </c>
    </row>
    <row r="39039" spans="30:32" x14ac:dyDescent="0.2">
      <c r="AD39039" s="11" t="s">
        <v>57688</v>
      </c>
      <c r="AE39039" s="10" t="s">
        <v>57689</v>
      </c>
      <c r="AF39039" s="10" t="s">
        <v>738</v>
      </c>
    </row>
    <row r="39040" spans="30:32" x14ac:dyDescent="0.2">
      <c r="AD39040" s="11" t="s">
        <v>57690</v>
      </c>
      <c r="AE39040" s="10" t="s">
        <v>57691</v>
      </c>
      <c r="AF39040" s="10" t="s">
        <v>738</v>
      </c>
    </row>
    <row r="39041" spans="30:32" x14ac:dyDescent="0.2">
      <c r="AD39041" s="11" t="s">
        <v>57692</v>
      </c>
      <c r="AE39041" s="10" t="s">
        <v>3589</v>
      </c>
      <c r="AF39041" s="10" t="s">
        <v>738</v>
      </c>
    </row>
    <row r="39042" spans="30:32" x14ac:dyDescent="0.2">
      <c r="AD39042" s="11" t="s">
        <v>57693</v>
      </c>
      <c r="AE39042" s="10" t="s">
        <v>57694</v>
      </c>
      <c r="AF39042" s="10" t="s">
        <v>738</v>
      </c>
    </row>
    <row r="39043" spans="30:32" x14ac:dyDescent="0.2">
      <c r="AD39043" s="11" t="s">
        <v>57695</v>
      </c>
      <c r="AE39043" s="10" t="s">
        <v>30853</v>
      </c>
      <c r="AF39043" s="10" t="s">
        <v>738</v>
      </c>
    </row>
    <row r="39044" spans="30:32" x14ac:dyDescent="0.2">
      <c r="AD39044" s="11" t="s">
        <v>57696</v>
      </c>
      <c r="AE39044" s="10" t="s">
        <v>57697</v>
      </c>
      <c r="AF39044" s="10" t="s">
        <v>738</v>
      </c>
    </row>
    <row r="39045" spans="30:32" x14ac:dyDescent="0.2">
      <c r="AD39045" s="11" t="s">
        <v>57698</v>
      </c>
      <c r="AE39045" s="10" t="s">
        <v>57699</v>
      </c>
      <c r="AF39045" s="10" t="s">
        <v>738</v>
      </c>
    </row>
    <row r="39046" spans="30:32" x14ac:dyDescent="0.2">
      <c r="AD39046" s="11" t="s">
        <v>57700</v>
      </c>
      <c r="AE39046" s="10" t="s">
        <v>57701</v>
      </c>
      <c r="AF39046" s="10" t="s">
        <v>738</v>
      </c>
    </row>
    <row r="39047" spans="30:32" x14ac:dyDescent="0.2">
      <c r="AD39047" s="11" t="s">
        <v>57702</v>
      </c>
      <c r="AE39047" s="10" t="s">
        <v>57703</v>
      </c>
      <c r="AF39047" s="10" t="s">
        <v>738</v>
      </c>
    </row>
    <row r="39048" spans="30:32" x14ac:dyDescent="0.2">
      <c r="AD39048" s="11" t="s">
        <v>57704</v>
      </c>
      <c r="AE39048" s="10" t="s">
        <v>57705</v>
      </c>
      <c r="AF39048" s="10" t="s">
        <v>738</v>
      </c>
    </row>
    <row r="39049" spans="30:32" x14ac:dyDescent="0.2">
      <c r="AD39049" s="11" t="s">
        <v>57706</v>
      </c>
      <c r="AE39049" s="10" t="s">
        <v>57707</v>
      </c>
      <c r="AF39049" s="10" t="s">
        <v>738</v>
      </c>
    </row>
    <row r="39050" spans="30:32" x14ac:dyDescent="0.2">
      <c r="AD39050" s="11" t="s">
        <v>57708</v>
      </c>
      <c r="AE39050" s="10" t="s">
        <v>54858</v>
      </c>
      <c r="AF39050" s="10" t="s">
        <v>738</v>
      </c>
    </row>
    <row r="39051" spans="30:32" x14ac:dyDescent="0.2">
      <c r="AD39051" s="11" t="s">
        <v>57709</v>
      </c>
      <c r="AE39051" s="10" t="s">
        <v>57710</v>
      </c>
      <c r="AF39051" s="10" t="s">
        <v>738</v>
      </c>
    </row>
    <row r="39052" spans="30:32" x14ac:dyDescent="0.2">
      <c r="AD39052" s="11" t="s">
        <v>57711</v>
      </c>
      <c r="AE39052" s="10" t="s">
        <v>13162</v>
      </c>
      <c r="AF39052" s="10" t="s">
        <v>738</v>
      </c>
    </row>
    <row r="39053" spans="30:32" x14ac:dyDescent="0.2">
      <c r="AD39053" s="11" t="s">
        <v>57712</v>
      </c>
      <c r="AE39053" s="10" t="s">
        <v>57713</v>
      </c>
      <c r="AF39053" s="10" t="s">
        <v>738</v>
      </c>
    </row>
    <row r="39054" spans="30:32" x14ac:dyDescent="0.2">
      <c r="AD39054" s="11" t="s">
        <v>57714</v>
      </c>
      <c r="AE39054" s="10" t="s">
        <v>16208</v>
      </c>
      <c r="AF39054" s="10" t="s">
        <v>738</v>
      </c>
    </row>
    <row r="39055" spans="30:32" x14ac:dyDescent="0.2">
      <c r="AD39055" s="11" t="s">
        <v>57715</v>
      </c>
      <c r="AE39055" s="10" t="s">
        <v>50250</v>
      </c>
      <c r="AF39055" s="10" t="s">
        <v>738</v>
      </c>
    </row>
    <row r="39056" spans="30:32" x14ac:dyDescent="0.2">
      <c r="AD39056" s="11" t="s">
        <v>57716</v>
      </c>
      <c r="AE39056" s="10" t="s">
        <v>57717</v>
      </c>
      <c r="AF39056" s="10" t="s">
        <v>738</v>
      </c>
    </row>
    <row r="39057" spans="30:32" x14ac:dyDescent="0.2">
      <c r="AD39057" s="11" t="s">
        <v>57718</v>
      </c>
      <c r="AE39057" s="10" t="s">
        <v>57717</v>
      </c>
      <c r="AF39057" s="10" t="s">
        <v>738</v>
      </c>
    </row>
    <row r="39058" spans="30:32" x14ac:dyDescent="0.2">
      <c r="AD39058" s="11" t="s">
        <v>57719</v>
      </c>
      <c r="AE39058" s="10" t="s">
        <v>57717</v>
      </c>
      <c r="AF39058" s="10" t="s">
        <v>738</v>
      </c>
    </row>
    <row r="39059" spans="30:32" x14ac:dyDescent="0.2">
      <c r="AD39059" s="11" t="s">
        <v>57720</v>
      </c>
      <c r="AE39059" s="10" t="s">
        <v>57721</v>
      </c>
      <c r="AF39059" s="10" t="s">
        <v>738</v>
      </c>
    </row>
    <row r="39060" spans="30:32" x14ac:dyDescent="0.2">
      <c r="AD39060" s="11" t="s">
        <v>57722</v>
      </c>
      <c r="AE39060" s="10" t="s">
        <v>57717</v>
      </c>
      <c r="AF39060" s="10" t="s">
        <v>738</v>
      </c>
    </row>
    <row r="39061" spans="30:32" x14ac:dyDescent="0.2">
      <c r="AD39061" s="11" t="s">
        <v>57723</v>
      </c>
      <c r="AE39061" s="10" t="s">
        <v>57717</v>
      </c>
      <c r="AF39061" s="10" t="s">
        <v>738</v>
      </c>
    </row>
    <row r="39062" spans="30:32" x14ac:dyDescent="0.2">
      <c r="AD39062" s="11" t="s">
        <v>57724</v>
      </c>
      <c r="AE39062" s="10" t="s">
        <v>57717</v>
      </c>
      <c r="AF39062" s="10" t="s">
        <v>738</v>
      </c>
    </row>
    <row r="39063" spans="30:32" x14ac:dyDescent="0.2">
      <c r="AD39063" s="11" t="s">
        <v>57725</v>
      </c>
      <c r="AE39063" s="10" t="s">
        <v>57717</v>
      </c>
      <c r="AF39063" s="10" t="s">
        <v>738</v>
      </c>
    </row>
    <row r="39064" spans="30:32" x14ac:dyDescent="0.2">
      <c r="AD39064" s="11" t="s">
        <v>57726</v>
      </c>
      <c r="AE39064" s="10" t="s">
        <v>57717</v>
      </c>
      <c r="AF39064" s="10" t="s">
        <v>738</v>
      </c>
    </row>
    <row r="39065" spans="30:32" x14ac:dyDescent="0.2">
      <c r="AD39065" s="11" t="s">
        <v>57727</v>
      </c>
      <c r="AE39065" s="10" t="s">
        <v>57717</v>
      </c>
      <c r="AF39065" s="10" t="s">
        <v>738</v>
      </c>
    </row>
    <row r="39066" spans="30:32" x14ac:dyDescent="0.2">
      <c r="AD39066" s="11" t="s">
        <v>57728</v>
      </c>
      <c r="AE39066" s="10" t="s">
        <v>57717</v>
      </c>
      <c r="AF39066" s="10" t="s">
        <v>738</v>
      </c>
    </row>
    <row r="39067" spans="30:32" x14ac:dyDescent="0.2">
      <c r="AD39067" s="11" t="s">
        <v>57729</v>
      </c>
      <c r="AE39067" s="10" t="s">
        <v>57730</v>
      </c>
      <c r="AF39067" s="10" t="s">
        <v>738</v>
      </c>
    </row>
    <row r="39068" spans="30:32" x14ac:dyDescent="0.2">
      <c r="AD39068" s="11" t="s">
        <v>57731</v>
      </c>
      <c r="AE39068" s="10" t="s">
        <v>4175</v>
      </c>
      <c r="AF39068" s="10" t="s">
        <v>738</v>
      </c>
    </row>
    <row r="39069" spans="30:32" x14ac:dyDescent="0.2">
      <c r="AD39069" s="11" t="s">
        <v>57732</v>
      </c>
      <c r="AE39069" s="10" t="s">
        <v>57733</v>
      </c>
      <c r="AF39069" s="10" t="s">
        <v>738</v>
      </c>
    </row>
    <row r="39070" spans="30:32" x14ac:dyDescent="0.2">
      <c r="AD39070" s="11" t="s">
        <v>57734</v>
      </c>
      <c r="AE39070" s="10" t="s">
        <v>1225</v>
      </c>
      <c r="AF39070" s="10" t="s">
        <v>738</v>
      </c>
    </row>
    <row r="39071" spans="30:32" x14ac:dyDescent="0.2">
      <c r="AD39071" s="11" t="s">
        <v>57735</v>
      </c>
      <c r="AE39071" s="10" t="s">
        <v>1225</v>
      </c>
      <c r="AF39071" s="10" t="s">
        <v>738</v>
      </c>
    </row>
    <row r="39072" spans="30:32" x14ac:dyDescent="0.2">
      <c r="AD39072" s="11" t="s">
        <v>57736</v>
      </c>
      <c r="AE39072" s="10" t="s">
        <v>1225</v>
      </c>
      <c r="AF39072" s="10" t="s">
        <v>738</v>
      </c>
    </row>
    <row r="39073" spans="30:32" x14ac:dyDescent="0.2">
      <c r="AD39073" s="11" t="s">
        <v>57737</v>
      </c>
      <c r="AE39073" s="10" t="s">
        <v>1225</v>
      </c>
      <c r="AF39073" s="10" t="s">
        <v>738</v>
      </c>
    </row>
    <row r="39074" spans="30:32" x14ac:dyDescent="0.2">
      <c r="AD39074" s="11" t="s">
        <v>57738</v>
      </c>
      <c r="AE39074" s="10" t="s">
        <v>1225</v>
      </c>
      <c r="AF39074" s="10" t="s">
        <v>738</v>
      </c>
    </row>
    <row r="39075" spans="30:32" x14ac:dyDescent="0.2">
      <c r="AD39075" s="11" t="s">
        <v>57739</v>
      </c>
      <c r="AE39075" s="10" t="s">
        <v>1225</v>
      </c>
      <c r="AF39075" s="10" t="s">
        <v>738</v>
      </c>
    </row>
    <row r="39076" spans="30:32" x14ac:dyDescent="0.2">
      <c r="AD39076" s="11" t="s">
        <v>57740</v>
      </c>
      <c r="AE39076" s="10" t="s">
        <v>1225</v>
      </c>
      <c r="AF39076" s="10" t="s">
        <v>738</v>
      </c>
    </row>
    <row r="39077" spans="30:32" x14ac:dyDescent="0.2">
      <c r="AD39077" s="11" t="s">
        <v>57741</v>
      </c>
      <c r="AE39077" s="10" t="s">
        <v>1225</v>
      </c>
      <c r="AF39077" s="10" t="s">
        <v>738</v>
      </c>
    </row>
    <row r="39078" spans="30:32" x14ac:dyDescent="0.2">
      <c r="AD39078" s="11" t="s">
        <v>57742</v>
      </c>
      <c r="AE39078" s="10" t="s">
        <v>1225</v>
      </c>
      <c r="AF39078" s="10" t="s">
        <v>738</v>
      </c>
    </row>
    <row r="39079" spans="30:32" x14ac:dyDescent="0.2">
      <c r="AD39079" s="11" t="s">
        <v>57743</v>
      </c>
      <c r="AE39079" s="10" t="s">
        <v>1225</v>
      </c>
      <c r="AF39079" s="10" t="s">
        <v>738</v>
      </c>
    </row>
    <row r="39080" spans="30:32" x14ac:dyDescent="0.2">
      <c r="AD39080" s="11" t="s">
        <v>57744</v>
      </c>
      <c r="AE39080" s="10" t="s">
        <v>1225</v>
      </c>
      <c r="AF39080" s="10" t="s">
        <v>738</v>
      </c>
    </row>
    <row r="39081" spans="30:32" x14ac:dyDescent="0.2">
      <c r="AD39081" s="11" t="s">
        <v>57745</v>
      </c>
      <c r="AE39081" s="10" t="s">
        <v>1225</v>
      </c>
      <c r="AF39081" s="10" t="s">
        <v>738</v>
      </c>
    </row>
    <row r="39082" spans="30:32" x14ac:dyDescent="0.2">
      <c r="AD39082" s="11" t="s">
        <v>57746</v>
      </c>
      <c r="AE39082" s="10" t="s">
        <v>1225</v>
      </c>
      <c r="AF39082" s="10" t="s">
        <v>738</v>
      </c>
    </row>
    <row r="39083" spans="30:32" x14ac:dyDescent="0.2">
      <c r="AD39083" s="11" t="s">
        <v>57747</v>
      </c>
      <c r="AE39083" s="10" t="s">
        <v>1225</v>
      </c>
      <c r="AF39083" s="10" t="s">
        <v>738</v>
      </c>
    </row>
    <row r="39084" spans="30:32" x14ac:dyDescent="0.2">
      <c r="AD39084" s="11" t="s">
        <v>57748</v>
      </c>
      <c r="AE39084" s="10" t="s">
        <v>1225</v>
      </c>
      <c r="AF39084" s="10" t="s">
        <v>738</v>
      </c>
    </row>
    <row r="39085" spans="30:32" x14ac:dyDescent="0.2">
      <c r="AD39085" s="11" t="s">
        <v>57749</v>
      </c>
      <c r="AE39085" s="10" t="s">
        <v>1225</v>
      </c>
      <c r="AF39085" s="10" t="s">
        <v>738</v>
      </c>
    </row>
    <row r="39086" spans="30:32" x14ac:dyDescent="0.2">
      <c r="AD39086" s="11" t="s">
        <v>57750</v>
      </c>
      <c r="AE39086" s="10" t="s">
        <v>1225</v>
      </c>
      <c r="AF39086" s="10" t="s">
        <v>738</v>
      </c>
    </row>
    <row r="39087" spans="30:32" x14ac:dyDescent="0.2">
      <c r="AD39087" s="11" t="s">
        <v>57751</v>
      </c>
      <c r="AE39087" s="10" t="s">
        <v>1225</v>
      </c>
      <c r="AF39087" s="10" t="s">
        <v>738</v>
      </c>
    </row>
    <row r="39088" spans="30:32" x14ac:dyDescent="0.2">
      <c r="AD39088" s="11" t="s">
        <v>57752</v>
      </c>
      <c r="AE39088" s="10" t="s">
        <v>1225</v>
      </c>
      <c r="AF39088" s="10" t="s">
        <v>738</v>
      </c>
    </row>
    <row r="39089" spans="30:32" x14ac:dyDescent="0.2">
      <c r="AD39089" s="11" t="s">
        <v>57753</v>
      </c>
      <c r="AE39089" s="10" t="s">
        <v>1225</v>
      </c>
      <c r="AF39089" s="10" t="s">
        <v>738</v>
      </c>
    </row>
    <row r="39090" spans="30:32" x14ac:dyDescent="0.2">
      <c r="AD39090" s="11" t="s">
        <v>57754</v>
      </c>
      <c r="AE39090" s="10" t="s">
        <v>1225</v>
      </c>
      <c r="AF39090" s="10" t="s">
        <v>738</v>
      </c>
    </row>
    <row r="39091" spans="30:32" x14ac:dyDescent="0.2">
      <c r="AD39091" s="11" t="s">
        <v>57755</v>
      </c>
      <c r="AE39091" s="10" t="s">
        <v>1225</v>
      </c>
      <c r="AF39091" s="10" t="s">
        <v>738</v>
      </c>
    </row>
    <row r="39092" spans="30:32" x14ac:dyDescent="0.2">
      <c r="AD39092" s="11" t="s">
        <v>57756</v>
      </c>
      <c r="AE39092" s="10" t="s">
        <v>1225</v>
      </c>
      <c r="AF39092" s="10" t="s">
        <v>738</v>
      </c>
    </row>
    <row r="39093" spans="30:32" x14ac:dyDescent="0.2">
      <c r="AD39093" s="11" t="s">
        <v>57757</v>
      </c>
      <c r="AE39093" s="10" t="s">
        <v>1225</v>
      </c>
      <c r="AF39093" s="10" t="s">
        <v>738</v>
      </c>
    </row>
    <row r="39094" spans="30:32" x14ac:dyDescent="0.2">
      <c r="AD39094" s="11" t="s">
        <v>57758</v>
      </c>
      <c r="AE39094" s="10" t="s">
        <v>57759</v>
      </c>
      <c r="AF39094" s="10" t="s">
        <v>738</v>
      </c>
    </row>
    <row r="39095" spans="30:32" x14ac:dyDescent="0.2">
      <c r="AD39095" s="11" t="s">
        <v>57760</v>
      </c>
      <c r="AE39095" s="10" t="s">
        <v>57761</v>
      </c>
      <c r="AF39095" s="10" t="s">
        <v>738</v>
      </c>
    </row>
    <row r="39096" spans="30:32" x14ac:dyDescent="0.2">
      <c r="AD39096" s="11" t="s">
        <v>57762</v>
      </c>
      <c r="AE39096" s="10" t="s">
        <v>57763</v>
      </c>
      <c r="AF39096" s="10" t="s">
        <v>738</v>
      </c>
    </row>
    <row r="39097" spans="30:32" x14ac:dyDescent="0.2">
      <c r="AD39097" s="11" t="s">
        <v>57764</v>
      </c>
      <c r="AE39097" s="10" t="s">
        <v>57765</v>
      </c>
      <c r="AF39097" s="10" t="s">
        <v>738</v>
      </c>
    </row>
    <row r="39098" spans="30:32" x14ac:dyDescent="0.2">
      <c r="AD39098" s="11" t="s">
        <v>57766</v>
      </c>
      <c r="AE39098" s="10" t="s">
        <v>57767</v>
      </c>
      <c r="AF39098" s="10" t="s">
        <v>738</v>
      </c>
    </row>
    <row r="39099" spans="30:32" x14ac:dyDescent="0.2">
      <c r="AD39099" s="11" t="s">
        <v>57768</v>
      </c>
      <c r="AE39099" s="10" t="s">
        <v>57769</v>
      </c>
      <c r="AF39099" s="10" t="s">
        <v>738</v>
      </c>
    </row>
    <row r="39100" spans="30:32" x14ac:dyDescent="0.2">
      <c r="AD39100" s="11" t="s">
        <v>57770</v>
      </c>
      <c r="AE39100" s="10" t="s">
        <v>57771</v>
      </c>
      <c r="AF39100" s="10" t="s">
        <v>738</v>
      </c>
    </row>
    <row r="39101" spans="30:32" x14ac:dyDescent="0.2">
      <c r="AD39101" s="11" t="s">
        <v>57772</v>
      </c>
      <c r="AE39101" s="10" t="s">
        <v>57771</v>
      </c>
      <c r="AF39101" s="10" t="s">
        <v>738</v>
      </c>
    </row>
    <row r="39102" spans="30:32" x14ac:dyDescent="0.2">
      <c r="AD39102" s="11" t="s">
        <v>57773</v>
      </c>
      <c r="AE39102" s="10" t="s">
        <v>57774</v>
      </c>
      <c r="AF39102" s="10" t="s">
        <v>738</v>
      </c>
    </row>
    <row r="39103" spans="30:32" x14ac:dyDescent="0.2">
      <c r="AD39103" s="11" t="s">
        <v>57775</v>
      </c>
      <c r="AE39103" s="10" t="s">
        <v>57776</v>
      </c>
      <c r="AF39103" s="10" t="s">
        <v>738</v>
      </c>
    </row>
    <row r="39104" spans="30:32" x14ac:dyDescent="0.2">
      <c r="AD39104" s="11" t="s">
        <v>57777</v>
      </c>
      <c r="AE39104" s="10" t="s">
        <v>57778</v>
      </c>
      <c r="AF39104" s="10" t="s">
        <v>738</v>
      </c>
    </row>
    <row r="39105" spans="30:32" x14ac:dyDescent="0.2">
      <c r="AD39105" s="11" t="s">
        <v>57779</v>
      </c>
      <c r="AE39105" s="10" t="s">
        <v>57780</v>
      </c>
      <c r="AF39105" s="10" t="s">
        <v>738</v>
      </c>
    </row>
    <row r="39106" spans="30:32" x14ac:dyDescent="0.2">
      <c r="AD39106" s="11" t="s">
        <v>57781</v>
      </c>
      <c r="AE39106" s="10" t="s">
        <v>57782</v>
      </c>
      <c r="AF39106" s="10" t="s">
        <v>738</v>
      </c>
    </row>
    <row r="39107" spans="30:32" x14ac:dyDescent="0.2">
      <c r="AD39107" s="11" t="s">
        <v>57783</v>
      </c>
      <c r="AE39107" s="10" t="s">
        <v>57784</v>
      </c>
      <c r="AF39107" s="10" t="s">
        <v>738</v>
      </c>
    </row>
    <row r="39108" spans="30:32" x14ac:dyDescent="0.2">
      <c r="AD39108" s="11" t="s">
        <v>57785</v>
      </c>
      <c r="AE39108" s="10" t="s">
        <v>4228</v>
      </c>
      <c r="AF39108" s="10" t="s">
        <v>738</v>
      </c>
    </row>
    <row r="39109" spans="30:32" x14ac:dyDescent="0.2">
      <c r="AD39109" s="11" t="s">
        <v>57786</v>
      </c>
      <c r="AE39109" s="10" t="s">
        <v>57787</v>
      </c>
      <c r="AF39109" s="10" t="s">
        <v>738</v>
      </c>
    </row>
    <row r="39110" spans="30:32" x14ac:dyDescent="0.2">
      <c r="AD39110" s="11" t="s">
        <v>57788</v>
      </c>
      <c r="AE39110" s="10" t="s">
        <v>57789</v>
      </c>
      <c r="AF39110" s="10" t="s">
        <v>738</v>
      </c>
    </row>
    <row r="39111" spans="30:32" x14ac:dyDescent="0.2">
      <c r="AD39111" s="11" t="s">
        <v>57790</v>
      </c>
      <c r="AE39111" s="10" t="s">
        <v>57791</v>
      </c>
      <c r="AF39111" s="10" t="s">
        <v>738</v>
      </c>
    </row>
    <row r="39112" spans="30:32" x14ac:dyDescent="0.2">
      <c r="AD39112" s="11" t="s">
        <v>57792</v>
      </c>
      <c r="AE39112" s="10" t="s">
        <v>57793</v>
      </c>
      <c r="AF39112" s="10" t="s">
        <v>738</v>
      </c>
    </row>
    <row r="39113" spans="30:32" x14ac:dyDescent="0.2">
      <c r="AD39113" s="11" t="s">
        <v>57794</v>
      </c>
      <c r="AE39113" s="10" t="s">
        <v>57795</v>
      </c>
      <c r="AF39113" s="10" t="s">
        <v>738</v>
      </c>
    </row>
    <row r="39114" spans="30:32" x14ac:dyDescent="0.2">
      <c r="AD39114" s="11" t="s">
        <v>57796</v>
      </c>
      <c r="AE39114" s="10" t="s">
        <v>2515</v>
      </c>
      <c r="AF39114" s="10" t="s">
        <v>738</v>
      </c>
    </row>
    <row r="39115" spans="30:32" x14ac:dyDescent="0.2">
      <c r="AD39115" s="11" t="s">
        <v>57797</v>
      </c>
      <c r="AE39115" s="10" t="s">
        <v>57798</v>
      </c>
      <c r="AF39115" s="10" t="s">
        <v>738</v>
      </c>
    </row>
    <row r="39116" spans="30:32" x14ac:dyDescent="0.2">
      <c r="AD39116" s="11" t="s">
        <v>57799</v>
      </c>
      <c r="AE39116" s="10" t="s">
        <v>57800</v>
      </c>
      <c r="AF39116" s="10" t="s">
        <v>738</v>
      </c>
    </row>
    <row r="39117" spans="30:32" x14ac:dyDescent="0.2">
      <c r="AD39117" s="11" t="s">
        <v>57801</v>
      </c>
      <c r="AE39117" s="10" t="s">
        <v>57802</v>
      </c>
      <c r="AF39117" s="10" t="s">
        <v>738</v>
      </c>
    </row>
    <row r="39118" spans="30:32" x14ac:dyDescent="0.2">
      <c r="AD39118" s="11" t="s">
        <v>57803</v>
      </c>
      <c r="AE39118" s="10" t="s">
        <v>57804</v>
      </c>
      <c r="AF39118" s="10" t="s">
        <v>738</v>
      </c>
    </row>
    <row r="39119" spans="30:32" x14ac:dyDescent="0.2">
      <c r="AD39119" s="11" t="s">
        <v>57805</v>
      </c>
      <c r="AE39119" s="10" t="s">
        <v>57806</v>
      </c>
      <c r="AF39119" s="10" t="s">
        <v>738</v>
      </c>
    </row>
    <row r="39120" spans="30:32" x14ac:dyDescent="0.2">
      <c r="AD39120" s="11" t="s">
        <v>57807</v>
      </c>
      <c r="AE39120" s="10" t="s">
        <v>5070</v>
      </c>
      <c r="AF39120" s="10" t="s">
        <v>738</v>
      </c>
    </row>
    <row r="39121" spans="30:32" x14ac:dyDescent="0.2">
      <c r="AD39121" s="11" t="s">
        <v>57808</v>
      </c>
      <c r="AE39121" s="10" t="s">
        <v>7808</v>
      </c>
      <c r="AF39121" s="10" t="s">
        <v>738</v>
      </c>
    </row>
    <row r="39122" spans="30:32" x14ac:dyDescent="0.2">
      <c r="AD39122" s="11" t="s">
        <v>57809</v>
      </c>
      <c r="AE39122" s="10" t="s">
        <v>7808</v>
      </c>
      <c r="AF39122" s="10" t="s">
        <v>738</v>
      </c>
    </row>
    <row r="39123" spans="30:32" x14ac:dyDescent="0.2">
      <c r="AD39123" s="11" t="s">
        <v>57810</v>
      </c>
      <c r="AE39123" s="10" t="s">
        <v>7808</v>
      </c>
      <c r="AF39123" s="10" t="s">
        <v>738</v>
      </c>
    </row>
    <row r="39124" spans="30:32" x14ac:dyDescent="0.2">
      <c r="AD39124" s="11" t="s">
        <v>57811</v>
      </c>
      <c r="AE39124" s="10" t="s">
        <v>57812</v>
      </c>
      <c r="AF39124" s="10" t="s">
        <v>738</v>
      </c>
    </row>
    <row r="39125" spans="30:32" x14ac:dyDescent="0.2">
      <c r="AD39125" s="11" t="s">
        <v>57813</v>
      </c>
      <c r="AE39125" s="10" t="s">
        <v>57814</v>
      </c>
      <c r="AF39125" s="10" t="s">
        <v>738</v>
      </c>
    </row>
    <row r="39126" spans="30:32" x14ac:dyDescent="0.2">
      <c r="AD39126" s="11" t="s">
        <v>57815</v>
      </c>
      <c r="AE39126" s="10" t="s">
        <v>57816</v>
      </c>
      <c r="AF39126" s="10" t="s">
        <v>738</v>
      </c>
    </row>
    <row r="39127" spans="30:32" x14ac:dyDescent="0.2">
      <c r="AD39127" s="11" t="s">
        <v>57817</v>
      </c>
      <c r="AE39127" s="10" t="s">
        <v>57818</v>
      </c>
      <c r="AF39127" s="10" t="s">
        <v>738</v>
      </c>
    </row>
    <row r="39128" spans="30:32" x14ac:dyDescent="0.2">
      <c r="AD39128" s="11" t="s">
        <v>57819</v>
      </c>
      <c r="AE39128" s="10" t="s">
        <v>8759</v>
      </c>
      <c r="AF39128" s="10" t="s">
        <v>738</v>
      </c>
    </row>
    <row r="39129" spans="30:32" x14ac:dyDescent="0.2">
      <c r="AD39129" s="11" t="s">
        <v>57820</v>
      </c>
      <c r="AE39129" s="10" t="s">
        <v>12449</v>
      </c>
      <c r="AF39129" s="10" t="s">
        <v>738</v>
      </c>
    </row>
    <row r="39130" spans="30:32" x14ac:dyDescent="0.2">
      <c r="AD39130" s="11" t="s">
        <v>57821</v>
      </c>
      <c r="AE39130" s="10" t="s">
        <v>3189</v>
      </c>
      <c r="AF39130" s="10" t="s">
        <v>738</v>
      </c>
    </row>
    <row r="39131" spans="30:32" x14ac:dyDescent="0.2">
      <c r="AD39131" s="11" t="s">
        <v>57822</v>
      </c>
      <c r="AE39131" s="10" t="s">
        <v>3189</v>
      </c>
      <c r="AF39131" s="10" t="s">
        <v>738</v>
      </c>
    </row>
    <row r="39132" spans="30:32" x14ac:dyDescent="0.2">
      <c r="AD39132" s="11" t="s">
        <v>57823</v>
      </c>
      <c r="AE39132" s="10" t="s">
        <v>3189</v>
      </c>
      <c r="AF39132" s="10" t="s">
        <v>738</v>
      </c>
    </row>
    <row r="39133" spans="30:32" x14ac:dyDescent="0.2">
      <c r="AD39133" s="11" t="s">
        <v>57824</v>
      </c>
      <c r="AE39133" s="10" t="s">
        <v>3189</v>
      </c>
      <c r="AF39133" s="10" t="s">
        <v>738</v>
      </c>
    </row>
    <row r="39134" spans="30:32" x14ac:dyDescent="0.2">
      <c r="AD39134" s="11" t="s">
        <v>57825</v>
      </c>
      <c r="AE39134" s="10" t="s">
        <v>3189</v>
      </c>
      <c r="AF39134" s="10" t="s">
        <v>738</v>
      </c>
    </row>
    <row r="39135" spans="30:32" x14ac:dyDescent="0.2">
      <c r="AD39135" s="11" t="s">
        <v>57826</v>
      </c>
      <c r="AE39135" s="10" t="s">
        <v>3189</v>
      </c>
      <c r="AF39135" s="10" t="s">
        <v>738</v>
      </c>
    </row>
    <row r="39136" spans="30:32" x14ac:dyDescent="0.2">
      <c r="AD39136" s="11" t="s">
        <v>57827</v>
      </c>
      <c r="AE39136" s="10" t="s">
        <v>3189</v>
      </c>
      <c r="AF39136" s="10" t="s">
        <v>738</v>
      </c>
    </row>
    <row r="39137" spans="30:32" x14ac:dyDescent="0.2">
      <c r="AD39137" s="11" t="s">
        <v>57828</v>
      </c>
      <c r="AE39137" s="10" t="s">
        <v>3189</v>
      </c>
      <c r="AF39137" s="10" t="s">
        <v>738</v>
      </c>
    </row>
    <row r="39138" spans="30:32" x14ac:dyDescent="0.2">
      <c r="AD39138" s="11" t="s">
        <v>57829</v>
      </c>
      <c r="AE39138" s="10" t="s">
        <v>43804</v>
      </c>
      <c r="AF39138" s="10" t="s">
        <v>738</v>
      </c>
    </row>
    <row r="39139" spans="30:32" x14ac:dyDescent="0.2">
      <c r="AD39139" s="11" t="s">
        <v>57830</v>
      </c>
      <c r="AE39139" s="10" t="s">
        <v>57831</v>
      </c>
      <c r="AF39139" s="10" t="s">
        <v>738</v>
      </c>
    </row>
    <row r="39140" spans="30:32" x14ac:dyDescent="0.2">
      <c r="AD39140" s="11" t="s">
        <v>57832</v>
      </c>
      <c r="AE39140" s="10" t="s">
        <v>4398</v>
      </c>
      <c r="AF39140" s="10" t="s">
        <v>738</v>
      </c>
    </row>
    <row r="39141" spans="30:32" x14ac:dyDescent="0.2">
      <c r="AD39141" s="11" t="s">
        <v>57833</v>
      </c>
      <c r="AE39141" s="10" t="s">
        <v>57834</v>
      </c>
      <c r="AF39141" s="10" t="s">
        <v>738</v>
      </c>
    </row>
    <row r="39142" spans="30:32" x14ac:dyDescent="0.2">
      <c r="AD39142" s="11" t="s">
        <v>57835</v>
      </c>
      <c r="AE39142" s="10" t="s">
        <v>57836</v>
      </c>
      <c r="AF39142" s="10" t="s">
        <v>738</v>
      </c>
    </row>
    <row r="39143" spans="30:32" x14ac:dyDescent="0.2">
      <c r="AD39143" s="11" t="s">
        <v>57837</v>
      </c>
      <c r="AE39143" s="10" t="s">
        <v>57838</v>
      </c>
      <c r="AF39143" s="10" t="s">
        <v>738</v>
      </c>
    </row>
    <row r="39144" spans="30:32" x14ac:dyDescent="0.2">
      <c r="AD39144" s="11" t="s">
        <v>57839</v>
      </c>
      <c r="AE39144" s="10" t="s">
        <v>57840</v>
      </c>
      <c r="AF39144" s="10" t="s">
        <v>738</v>
      </c>
    </row>
    <row r="39145" spans="30:32" x14ac:dyDescent="0.2">
      <c r="AD39145" s="11" t="s">
        <v>57841</v>
      </c>
      <c r="AE39145" s="10" t="s">
        <v>57842</v>
      </c>
      <c r="AF39145" s="10" t="s">
        <v>738</v>
      </c>
    </row>
    <row r="39146" spans="30:32" x14ac:dyDescent="0.2">
      <c r="AD39146" s="11" t="s">
        <v>57843</v>
      </c>
      <c r="AE39146" s="10" t="s">
        <v>8768</v>
      </c>
      <c r="AF39146" s="10" t="s">
        <v>738</v>
      </c>
    </row>
    <row r="39147" spans="30:32" x14ac:dyDescent="0.2">
      <c r="AD39147" s="11" t="s">
        <v>57844</v>
      </c>
      <c r="AE39147" s="10" t="s">
        <v>1479</v>
      </c>
      <c r="AF39147" s="10" t="s">
        <v>738</v>
      </c>
    </row>
    <row r="39148" spans="30:32" x14ac:dyDescent="0.2">
      <c r="AD39148" s="11" t="s">
        <v>57845</v>
      </c>
      <c r="AE39148" s="10" t="s">
        <v>57846</v>
      </c>
      <c r="AF39148" s="10" t="s">
        <v>738</v>
      </c>
    </row>
    <row r="39149" spans="30:32" x14ac:dyDescent="0.2">
      <c r="AD39149" s="11" t="s">
        <v>57847</v>
      </c>
      <c r="AE39149" s="10" t="s">
        <v>57848</v>
      </c>
      <c r="AF39149" s="10" t="s">
        <v>738</v>
      </c>
    </row>
    <row r="39150" spans="30:32" x14ac:dyDescent="0.2">
      <c r="AD39150" s="11" t="s">
        <v>57849</v>
      </c>
      <c r="AE39150" s="10" t="s">
        <v>56747</v>
      </c>
      <c r="AF39150" s="10" t="s">
        <v>738</v>
      </c>
    </row>
    <row r="39151" spans="30:32" x14ac:dyDescent="0.2">
      <c r="AD39151" s="11" t="s">
        <v>57850</v>
      </c>
      <c r="AE39151" s="10" t="s">
        <v>15050</v>
      </c>
      <c r="AF39151" s="10" t="s">
        <v>738</v>
      </c>
    </row>
    <row r="39152" spans="30:32" x14ac:dyDescent="0.2">
      <c r="AD39152" s="11" t="s">
        <v>57851</v>
      </c>
      <c r="AE39152" s="10" t="s">
        <v>27017</v>
      </c>
      <c r="AF39152" s="10" t="s">
        <v>738</v>
      </c>
    </row>
    <row r="39153" spans="30:32" x14ac:dyDescent="0.2">
      <c r="AD39153" s="11" t="s">
        <v>57852</v>
      </c>
      <c r="AE39153" s="10" t="s">
        <v>57853</v>
      </c>
      <c r="AF39153" s="10" t="s">
        <v>738</v>
      </c>
    </row>
    <row r="39154" spans="30:32" x14ac:dyDescent="0.2">
      <c r="AD39154" s="11" t="s">
        <v>57854</v>
      </c>
      <c r="AE39154" s="10" t="s">
        <v>37957</v>
      </c>
      <c r="AF39154" s="10" t="s">
        <v>738</v>
      </c>
    </row>
    <row r="39155" spans="30:32" x14ac:dyDescent="0.2">
      <c r="AD39155" s="11" t="s">
        <v>57855</v>
      </c>
      <c r="AE39155" s="10" t="s">
        <v>57856</v>
      </c>
      <c r="AF39155" s="10" t="s">
        <v>738</v>
      </c>
    </row>
    <row r="39156" spans="30:32" x14ac:dyDescent="0.2">
      <c r="AD39156" s="11" t="s">
        <v>57857</v>
      </c>
      <c r="AE39156" s="10" t="s">
        <v>22804</v>
      </c>
      <c r="AF39156" s="10" t="s">
        <v>738</v>
      </c>
    </row>
    <row r="39157" spans="30:32" x14ac:dyDescent="0.2">
      <c r="AD39157" s="11" t="s">
        <v>57858</v>
      </c>
      <c r="AE39157" s="10" t="s">
        <v>57859</v>
      </c>
      <c r="AF39157" s="10" t="s">
        <v>738</v>
      </c>
    </row>
    <row r="39158" spans="30:32" x14ac:dyDescent="0.2">
      <c r="AD39158" s="11" t="s">
        <v>57860</v>
      </c>
      <c r="AE39158" s="10" t="s">
        <v>57861</v>
      </c>
      <c r="AF39158" s="10" t="s">
        <v>738</v>
      </c>
    </row>
    <row r="39159" spans="30:32" x14ac:dyDescent="0.2">
      <c r="AD39159" s="11" t="s">
        <v>57862</v>
      </c>
      <c r="AE39159" s="10" t="s">
        <v>2580</v>
      </c>
      <c r="AF39159" s="10" t="s">
        <v>738</v>
      </c>
    </row>
    <row r="39160" spans="30:32" x14ac:dyDescent="0.2">
      <c r="AD39160" s="11" t="s">
        <v>57863</v>
      </c>
      <c r="AE39160" s="10" t="s">
        <v>2580</v>
      </c>
      <c r="AF39160" s="10" t="s">
        <v>738</v>
      </c>
    </row>
    <row r="39161" spans="30:32" x14ac:dyDescent="0.2">
      <c r="AD39161" s="11" t="s">
        <v>57864</v>
      </c>
      <c r="AE39161" s="10" t="s">
        <v>2580</v>
      </c>
      <c r="AF39161" s="10" t="s">
        <v>738</v>
      </c>
    </row>
    <row r="39162" spans="30:32" x14ac:dyDescent="0.2">
      <c r="AD39162" s="11" t="s">
        <v>57865</v>
      </c>
      <c r="AE39162" s="10" t="s">
        <v>2580</v>
      </c>
      <c r="AF39162" s="10" t="s">
        <v>738</v>
      </c>
    </row>
    <row r="39163" spans="30:32" x14ac:dyDescent="0.2">
      <c r="AD39163" s="11" t="s">
        <v>57866</v>
      </c>
      <c r="AE39163" s="10" t="s">
        <v>2580</v>
      </c>
      <c r="AF39163" s="10" t="s">
        <v>738</v>
      </c>
    </row>
    <row r="39164" spans="30:32" x14ac:dyDescent="0.2">
      <c r="AD39164" s="11" t="s">
        <v>57867</v>
      </c>
      <c r="AE39164" s="10" t="s">
        <v>2580</v>
      </c>
      <c r="AF39164" s="10" t="s">
        <v>738</v>
      </c>
    </row>
    <row r="39165" spans="30:32" x14ac:dyDescent="0.2">
      <c r="AD39165" s="11" t="s">
        <v>57868</v>
      </c>
      <c r="AE39165" s="10" t="s">
        <v>2580</v>
      </c>
      <c r="AF39165" s="10" t="s">
        <v>738</v>
      </c>
    </row>
    <row r="39166" spans="30:32" x14ac:dyDescent="0.2">
      <c r="AD39166" s="11" t="s">
        <v>57869</v>
      </c>
      <c r="AE39166" s="10" t="s">
        <v>2580</v>
      </c>
      <c r="AF39166" s="10" t="s">
        <v>738</v>
      </c>
    </row>
    <row r="39167" spans="30:32" x14ac:dyDescent="0.2">
      <c r="AD39167" s="11" t="s">
        <v>57870</v>
      </c>
      <c r="AE39167" s="10" t="s">
        <v>2580</v>
      </c>
      <c r="AF39167" s="10" t="s">
        <v>738</v>
      </c>
    </row>
    <row r="39168" spans="30:32" x14ac:dyDescent="0.2">
      <c r="AD39168" s="11" t="s">
        <v>57871</v>
      </c>
      <c r="AE39168" s="10" t="s">
        <v>2580</v>
      </c>
      <c r="AF39168" s="10" t="s">
        <v>738</v>
      </c>
    </row>
    <row r="39169" spans="30:32" x14ac:dyDescent="0.2">
      <c r="AD39169" s="11" t="s">
        <v>57872</v>
      </c>
      <c r="AE39169" s="10" t="s">
        <v>57859</v>
      </c>
      <c r="AF39169" s="10" t="s">
        <v>738</v>
      </c>
    </row>
    <row r="39170" spans="30:32" x14ac:dyDescent="0.2">
      <c r="AD39170" s="11" t="s">
        <v>57873</v>
      </c>
      <c r="AE39170" s="10" t="s">
        <v>57859</v>
      </c>
      <c r="AF39170" s="10" t="s">
        <v>738</v>
      </c>
    </row>
    <row r="39171" spans="30:32" x14ac:dyDescent="0.2">
      <c r="AD39171" s="11" t="s">
        <v>57874</v>
      </c>
      <c r="AE39171" s="10" t="s">
        <v>2580</v>
      </c>
      <c r="AF39171" s="10" t="s">
        <v>738</v>
      </c>
    </row>
    <row r="39172" spans="30:32" x14ac:dyDescent="0.2">
      <c r="AD39172" s="11" t="s">
        <v>57875</v>
      </c>
      <c r="AE39172" s="10" t="s">
        <v>57859</v>
      </c>
      <c r="AF39172" s="10" t="s">
        <v>738</v>
      </c>
    </row>
    <row r="39173" spans="30:32" x14ac:dyDescent="0.2">
      <c r="AD39173" s="11" t="s">
        <v>57876</v>
      </c>
      <c r="AE39173" s="10" t="s">
        <v>2580</v>
      </c>
      <c r="AF39173" s="10" t="s">
        <v>738</v>
      </c>
    </row>
    <row r="39174" spans="30:32" x14ac:dyDescent="0.2">
      <c r="AD39174" s="11" t="s">
        <v>57877</v>
      </c>
      <c r="AE39174" s="10" t="s">
        <v>57859</v>
      </c>
      <c r="AF39174" s="10" t="s">
        <v>738</v>
      </c>
    </row>
    <row r="39175" spans="30:32" x14ac:dyDescent="0.2">
      <c r="AD39175" s="11" t="s">
        <v>57878</v>
      </c>
      <c r="AE39175" s="10" t="s">
        <v>2580</v>
      </c>
      <c r="AF39175" s="10" t="s">
        <v>738</v>
      </c>
    </row>
    <row r="39176" spans="30:32" x14ac:dyDescent="0.2">
      <c r="AD39176" s="11" t="s">
        <v>57879</v>
      </c>
      <c r="AE39176" s="10" t="s">
        <v>2580</v>
      </c>
      <c r="AF39176" s="10" t="s">
        <v>738</v>
      </c>
    </row>
    <row r="39177" spans="30:32" x14ac:dyDescent="0.2">
      <c r="AD39177" s="11" t="s">
        <v>57880</v>
      </c>
      <c r="AE39177" s="10" t="s">
        <v>2580</v>
      </c>
      <c r="AF39177" s="10" t="s">
        <v>738</v>
      </c>
    </row>
    <row r="39178" spans="30:32" x14ac:dyDescent="0.2">
      <c r="AD39178" s="11" t="s">
        <v>57881</v>
      </c>
      <c r="AE39178" s="10" t="s">
        <v>2580</v>
      </c>
      <c r="AF39178" s="10" t="s">
        <v>738</v>
      </c>
    </row>
    <row r="39179" spans="30:32" x14ac:dyDescent="0.2">
      <c r="AD39179" s="11" t="s">
        <v>57882</v>
      </c>
      <c r="AE39179" s="10" t="s">
        <v>57859</v>
      </c>
      <c r="AF39179" s="10" t="s">
        <v>738</v>
      </c>
    </row>
    <row r="39180" spans="30:32" x14ac:dyDescent="0.2">
      <c r="AD39180" s="11" t="s">
        <v>57883</v>
      </c>
      <c r="AE39180" s="10" t="s">
        <v>2580</v>
      </c>
      <c r="AF39180" s="10" t="s">
        <v>738</v>
      </c>
    </row>
    <row r="39181" spans="30:32" x14ac:dyDescent="0.2">
      <c r="AD39181" s="11" t="s">
        <v>57884</v>
      </c>
      <c r="AE39181" s="10" t="s">
        <v>57859</v>
      </c>
      <c r="AF39181" s="10" t="s">
        <v>738</v>
      </c>
    </row>
    <row r="39182" spans="30:32" x14ac:dyDescent="0.2">
      <c r="AD39182" s="11" t="s">
        <v>57885</v>
      </c>
      <c r="AE39182" s="10" t="s">
        <v>2580</v>
      </c>
      <c r="AF39182" s="10" t="s">
        <v>738</v>
      </c>
    </row>
    <row r="39183" spans="30:32" x14ac:dyDescent="0.2">
      <c r="AD39183" s="11" t="s">
        <v>57886</v>
      </c>
      <c r="AE39183" s="10" t="s">
        <v>2580</v>
      </c>
      <c r="AF39183" s="10" t="s">
        <v>738</v>
      </c>
    </row>
    <row r="39184" spans="30:32" x14ac:dyDescent="0.2">
      <c r="AD39184" s="11" t="s">
        <v>57887</v>
      </c>
      <c r="AE39184" s="10" t="s">
        <v>57859</v>
      </c>
      <c r="AF39184" s="10" t="s">
        <v>738</v>
      </c>
    </row>
    <row r="39185" spans="30:32" x14ac:dyDescent="0.2">
      <c r="AD39185" s="11" t="s">
        <v>57888</v>
      </c>
      <c r="AE39185" s="10" t="s">
        <v>2580</v>
      </c>
      <c r="AF39185" s="10" t="s">
        <v>738</v>
      </c>
    </row>
    <row r="39186" spans="30:32" x14ac:dyDescent="0.2">
      <c r="AD39186" s="11" t="s">
        <v>57889</v>
      </c>
      <c r="AE39186" s="10" t="s">
        <v>2580</v>
      </c>
      <c r="AF39186" s="10" t="s">
        <v>738</v>
      </c>
    </row>
    <row r="39187" spans="30:32" x14ac:dyDescent="0.2">
      <c r="AD39187" s="11" t="s">
        <v>57890</v>
      </c>
      <c r="AE39187" s="10" t="s">
        <v>2580</v>
      </c>
      <c r="AF39187" s="10" t="s">
        <v>738</v>
      </c>
    </row>
    <row r="39188" spans="30:32" x14ac:dyDescent="0.2">
      <c r="AD39188" s="11" t="s">
        <v>57891</v>
      </c>
      <c r="AE39188" s="10" t="s">
        <v>57859</v>
      </c>
      <c r="AF39188" s="10" t="s">
        <v>738</v>
      </c>
    </row>
    <row r="39189" spans="30:32" x14ac:dyDescent="0.2">
      <c r="AD39189" s="11" t="s">
        <v>57892</v>
      </c>
      <c r="AE39189" s="10" t="s">
        <v>2580</v>
      </c>
      <c r="AF39189" s="10" t="s">
        <v>738</v>
      </c>
    </row>
    <row r="39190" spans="30:32" x14ac:dyDescent="0.2">
      <c r="AD39190" s="11" t="s">
        <v>57893</v>
      </c>
      <c r="AE39190" s="10" t="s">
        <v>2580</v>
      </c>
      <c r="AF39190" s="10" t="s">
        <v>738</v>
      </c>
    </row>
    <row r="39191" spans="30:32" x14ac:dyDescent="0.2">
      <c r="AD39191" s="11" t="s">
        <v>57894</v>
      </c>
      <c r="AE39191" s="10" t="s">
        <v>2580</v>
      </c>
      <c r="AF39191" s="10" t="s">
        <v>738</v>
      </c>
    </row>
    <row r="39192" spans="30:32" x14ac:dyDescent="0.2">
      <c r="AD39192" s="11" t="s">
        <v>57895</v>
      </c>
      <c r="AE39192" s="10" t="s">
        <v>2580</v>
      </c>
      <c r="AF39192" s="10" t="s">
        <v>738</v>
      </c>
    </row>
    <row r="39193" spans="30:32" x14ac:dyDescent="0.2">
      <c r="AD39193" s="11" t="s">
        <v>57896</v>
      </c>
      <c r="AE39193" s="10" t="s">
        <v>2580</v>
      </c>
      <c r="AF39193" s="10" t="s">
        <v>738</v>
      </c>
    </row>
    <row r="39194" spans="30:32" x14ac:dyDescent="0.2">
      <c r="AD39194" s="11" t="s">
        <v>57897</v>
      </c>
      <c r="AE39194" s="10" t="s">
        <v>2580</v>
      </c>
      <c r="AF39194" s="10" t="s">
        <v>738</v>
      </c>
    </row>
    <row r="39195" spans="30:32" x14ac:dyDescent="0.2">
      <c r="AD39195" s="11" t="s">
        <v>57898</v>
      </c>
      <c r="AE39195" s="10" t="s">
        <v>2580</v>
      </c>
      <c r="AF39195" s="10" t="s">
        <v>738</v>
      </c>
    </row>
    <row r="39196" spans="30:32" x14ac:dyDescent="0.2">
      <c r="AD39196" s="11" t="s">
        <v>57899</v>
      </c>
      <c r="AE39196" s="10" t="s">
        <v>2580</v>
      </c>
      <c r="AF39196" s="10" t="s">
        <v>738</v>
      </c>
    </row>
    <row r="39197" spans="30:32" x14ac:dyDescent="0.2">
      <c r="AD39197" s="11" t="s">
        <v>57900</v>
      </c>
      <c r="AE39197" s="10" t="s">
        <v>57859</v>
      </c>
      <c r="AF39197" s="10" t="s">
        <v>738</v>
      </c>
    </row>
    <row r="39198" spans="30:32" x14ac:dyDescent="0.2">
      <c r="AD39198" s="11" t="s">
        <v>57901</v>
      </c>
      <c r="AE39198" s="10" t="s">
        <v>2580</v>
      </c>
      <c r="AF39198" s="10" t="s">
        <v>738</v>
      </c>
    </row>
    <row r="39199" spans="30:32" x14ac:dyDescent="0.2">
      <c r="AD39199" s="11" t="s">
        <v>57902</v>
      </c>
      <c r="AE39199" s="10" t="s">
        <v>2580</v>
      </c>
      <c r="AF39199" s="10" t="s">
        <v>738</v>
      </c>
    </row>
    <row r="39200" spans="30:32" x14ac:dyDescent="0.2">
      <c r="AD39200" s="11" t="s">
        <v>57903</v>
      </c>
      <c r="AE39200" s="10" t="s">
        <v>2580</v>
      </c>
      <c r="AF39200" s="10" t="s">
        <v>738</v>
      </c>
    </row>
    <row r="39201" spans="30:32" x14ac:dyDescent="0.2">
      <c r="AD39201" s="11" t="s">
        <v>57904</v>
      </c>
      <c r="AE39201" s="10" t="s">
        <v>2580</v>
      </c>
      <c r="AF39201" s="10" t="s">
        <v>738</v>
      </c>
    </row>
    <row r="39202" spans="30:32" x14ac:dyDescent="0.2">
      <c r="AD39202" s="11" t="s">
        <v>57905</v>
      </c>
      <c r="AE39202" s="10" t="s">
        <v>2580</v>
      </c>
      <c r="AF39202" s="10" t="s">
        <v>738</v>
      </c>
    </row>
    <row r="39203" spans="30:32" x14ac:dyDescent="0.2">
      <c r="AD39203" s="11" t="s">
        <v>57906</v>
      </c>
      <c r="AE39203" s="10" t="s">
        <v>57859</v>
      </c>
      <c r="AF39203" s="10" t="s">
        <v>738</v>
      </c>
    </row>
    <row r="39204" spans="30:32" x14ac:dyDescent="0.2">
      <c r="AD39204" s="11" t="s">
        <v>57907</v>
      </c>
      <c r="AE39204" s="10" t="s">
        <v>2580</v>
      </c>
      <c r="AF39204" s="10" t="s">
        <v>738</v>
      </c>
    </row>
    <row r="39205" spans="30:32" x14ac:dyDescent="0.2">
      <c r="AD39205" s="11" t="s">
        <v>57908</v>
      </c>
      <c r="AE39205" s="10" t="s">
        <v>2580</v>
      </c>
      <c r="AF39205" s="10" t="s">
        <v>738</v>
      </c>
    </row>
    <row r="39206" spans="30:32" x14ac:dyDescent="0.2">
      <c r="AD39206" s="11" t="s">
        <v>57909</v>
      </c>
      <c r="AE39206" s="10" t="s">
        <v>2580</v>
      </c>
      <c r="AF39206" s="10" t="s">
        <v>738</v>
      </c>
    </row>
    <row r="39207" spans="30:32" x14ac:dyDescent="0.2">
      <c r="AD39207" s="11" t="s">
        <v>57910</v>
      </c>
      <c r="AE39207" s="10" t="s">
        <v>57911</v>
      </c>
      <c r="AF39207" s="10" t="s">
        <v>738</v>
      </c>
    </row>
    <row r="39208" spans="30:32" x14ac:dyDescent="0.2">
      <c r="AD39208" s="11" t="s">
        <v>57912</v>
      </c>
      <c r="AE39208" s="10" t="s">
        <v>4862</v>
      </c>
      <c r="AF39208" s="10" t="s">
        <v>738</v>
      </c>
    </row>
    <row r="39209" spans="30:32" x14ac:dyDescent="0.2">
      <c r="AD39209" s="11" t="s">
        <v>57913</v>
      </c>
      <c r="AE39209" s="10" t="s">
        <v>5449</v>
      </c>
      <c r="AF39209" s="10" t="s">
        <v>738</v>
      </c>
    </row>
    <row r="39210" spans="30:32" x14ac:dyDescent="0.2">
      <c r="AD39210" s="11" t="s">
        <v>57914</v>
      </c>
      <c r="AE39210" s="10" t="s">
        <v>27770</v>
      </c>
      <c r="AF39210" s="10" t="s">
        <v>738</v>
      </c>
    </row>
    <row r="39211" spans="30:32" x14ac:dyDescent="0.2">
      <c r="AD39211" s="11" t="s">
        <v>57915</v>
      </c>
      <c r="AE39211" s="10" t="s">
        <v>6161</v>
      </c>
      <c r="AF39211" s="10" t="s">
        <v>738</v>
      </c>
    </row>
    <row r="39212" spans="30:32" x14ac:dyDescent="0.2">
      <c r="AD39212" s="11" t="s">
        <v>57916</v>
      </c>
      <c r="AE39212" s="10" t="s">
        <v>57917</v>
      </c>
      <c r="AF39212" s="10" t="s">
        <v>738</v>
      </c>
    </row>
    <row r="39213" spans="30:32" x14ac:dyDescent="0.2">
      <c r="AD39213" s="11" t="s">
        <v>57918</v>
      </c>
      <c r="AE39213" s="10" t="s">
        <v>57919</v>
      </c>
      <c r="AF39213" s="10" t="s">
        <v>738</v>
      </c>
    </row>
    <row r="39214" spans="30:32" x14ac:dyDescent="0.2">
      <c r="AD39214" s="11" t="s">
        <v>57920</v>
      </c>
      <c r="AE39214" s="10" t="s">
        <v>57921</v>
      </c>
      <c r="AF39214" s="10" t="s">
        <v>738</v>
      </c>
    </row>
    <row r="39215" spans="30:32" x14ac:dyDescent="0.2">
      <c r="AD39215" s="11" t="s">
        <v>57922</v>
      </c>
      <c r="AE39215" s="10" t="s">
        <v>57923</v>
      </c>
      <c r="AF39215" s="10" t="s">
        <v>738</v>
      </c>
    </row>
    <row r="39216" spans="30:32" x14ac:dyDescent="0.2">
      <c r="AD39216" s="11" t="s">
        <v>57924</v>
      </c>
      <c r="AE39216" s="10" t="s">
        <v>57925</v>
      </c>
      <c r="AF39216" s="10" t="s">
        <v>738</v>
      </c>
    </row>
    <row r="39217" spans="30:32" x14ac:dyDescent="0.2">
      <c r="AD39217" s="11" t="s">
        <v>57926</v>
      </c>
      <c r="AE39217" s="10" t="s">
        <v>12668</v>
      </c>
      <c r="AF39217" s="10" t="s">
        <v>738</v>
      </c>
    </row>
    <row r="39218" spans="30:32" x14ac:dyDescent="0.2">
      <c r="AD39218" s="11" t="s">
        <v>57927</v>
      </c>
      <c r="AE39218" s="10" t="s">
        <v>57928</v>
      </c>
      <c r="AF39218" s="10" t="s">
        <v>738</v>
      </c>
    </row>
    <row r="39219" spans="30:32" x14ac:dyDescent="0.2">
      <c r="AD39219" s="11" t="s">
        <v>57929</v>
      </c>
      <c r="AE39219" s="10" t="s">
        <v>57930</v>
      </c>
      <c r="AF39219" s="10" t="s">
        <v>738</v>
      </c>
    </row>
    <row r="39220" spans="30:32" x14ac:dyDescent="0.2">
      <c r="AD39220" s="11" t="s">
        <v>57931</v>
      </c>
      <c r="AE39220" s="10" t="s">
        <v>57932</v>
      </c>
      <c r="AF39220" s="10" t="s">
        <v>738</v>
      </c>
    </row>
    <row r="39221" spans="30:32" x14ac:dyDescent="0.2">
      <c r="AD39221" s="11" t="s">
        <v>57933</v>
      </c>
      <c r="AE39221" s="10" t="s">
        <v>4177</v>
      </c>
      <c r="AF39221" s="10" t="s">
        <v>738</v>
      </c>
    </row>
    <row r="39222" spans="30:32" x14ac:dyDescent="0.2">
      <c r="AD39222" s="11" t="s">
        <v>57934</v>
      </c>
      <c r="AE39222" s="10" t="s">
        <v>2611</v>
      </c>
      <c r="AF39222" s="10" t="s">
        <v>738</v>
      </c>
    </row>
    <row r="39223" spans="30:32" x14ac:dyDescent="0.2">
      <c r="AD39223" s="11" t="s">
        <v>57935</v>
      </c>
      <c r="AE39223" s="10" t="s">
        <v>57936</v>
      </c>
      <c r="AF39223" s="10" t="s">
        <v>738</v>
      </c>
    </row>
    <row r="39224" spans="30:32" x14ac:dyDescent="0.2">
      <c r="AD39224" s="11" t="s">
        <v>57937</v>
      </c>
      <c r="AE39224" s="10" t="s">
        <v>57938</v>
      </c>
      <c r="AF39224" s="10" t="s">
        <v>738</v>
      </c>
    </row>
    <row r="39225" spans="30:32" x14ac:dyDescent="0.2">
      <c r="AD39225" s="11" t="s">
        <v>57939</v>
      </c>
      <c r="AE39225" s="10" t="s">
        <v>57940</v>
      </c>
      <c r="AF39225" s="10" t="s">
        <v>738</v>
      </c>
    </row>
    <row r="39226" spans="30:32" x14ac:dyDescent="0.2">
      <c r="AD39226" s="11" t="s">
        <v>57941</v>
      </c>
      <c r="AE39226" s="10" t="s">
        <v>28555</v>
      </c>
      <c r="AF39226" s="10" t="s">
        <v>738</v>
      </c>
    </row>
    <row r="39227" spans="30:32" x14ac:dyDescent="0.2">
      <c r="AD39227" s="11" t="s">
        <v>57942</v>
      </c>
      <c r="AE39227" s="10" t="s">
        <v>6811</v>
      </c>
      <c r="AF39227" s="10" t="s">
        <v>738</v>
      </c>
    </row>
    <row r="39228" spans="30:32" x14ac:dyDescent="0.2">
      <c r="AD39228" s="11" t="s">
        <v>57943</v>
      </c>
      <c r="AE39228" s="10" t="s">
        <v>57944</v>
      </c>
      <c r="AF39228" s="10" t="s">
        <v>738</v>
      </c>
    </row>
    <row r="39229" spans="30:32" x14ac:dyDescent="0.2">
      <c r="AD39229" s="11" t="s">
        <v>57945</v>
      </c>
      <c r="AE39229" s="10" t="s">
        <v>57946</v>
      </c>
      <c r="AF39229" s="10" t="s">
        <v>738</v>
      </c>
    </row>
    <row r="39230" spans="30:32" x14ac:dyDescent="0.2">
      <c r="AD39230" s="11" t="s">
        <v>57947</v>
      </c>
      <c r="AE39230" s="10" t="s">
        <v>20844</v>
      </c>
      <c r="AF39230" s="10" t="s">
        <v>738</v>
      </c>
    </row>
    <row r="39231" spans="30:32" x14ac:dyDescent="0.2">
      <c r="AD39231" s="11" t="s">
        <v>57948</v>
      </c>
      <c r="AE39231" s="10" t="s">
        <v>16028</v>
      </c>
      <c r="AF39231" s="10" t="s">
        <v>738</v>
      </c>
    </row>
    <row r="39232" spans="30:32" x14ac:dyDescent="0.2">
      <c r="AD39232" s="11" t="s">
        <v>57949</v>
      </c>
      <c r="AE39232" s="10" t="s">
        <v>57950</v>
      </c>
      <c r="AF39232" s="10" t="s">
        <v>738</v>
      </c>
    </row>
    <row r="39233" spans="30:32" x14ac:dyDescent="0.2">
      <c r="AD39233" s="11" t="s">
        <v>57951</v>
      </c>
      <c r="AE39233" s="10" t="s">
        <v>57952</v>
      </c>
      <c r="AF39233" s="10" t="s">
        <v>738</v>
      </c>
    </row>
    <row r="39234" spans="30:32" x14ac:dyDescent="0.2">
      <c r="AD39234" s="11" t="s">
        <v>57953</v>
      </c>
      <c r="AE39234" s="10" t="s">
        <v>12608</v>
      </c>
      <c r="AF39234" s="10" t="s">
        <v>738</v>
      </c>
    </row>
    <row r="39235" spans="30:32" x14ac:dyDescent="0.2">
      <c r="AD39235" s="11" t="s">
        <v>57954</v>
      </c>
      <c r="AE39235" s="10" t="s">
        <v>55020</v>
      </c>
      <c r="AF39235" s="10" t="s">
        <v>738</v>
      </c>
    </row>
    <row r="39236" spans="30:32" x14ac:dyDescent="0.2">
      <c r="AD39236" s="11" t="s">
        <v>57955</v>
      </c>
      <c r="AE39236" s="10" t="s">
        <v>57956</v>
      </c>
      <c r="AF39236" s="10" t="s">
        <v>738</v>
      </c>
    </row>
    <row r="39237" spans="30:32" x14ac:dyDescent="0.2">
      <c r="AD39237" s="11" t="s">
        <v>57957</v>
      </c>
      <c r="AE39237" s="10" t="s">
        <v>57958</v>
      </c>
      <c r="AF39237" s="10" t="s">
        <v>738</v>
      </c>
    </row>
    <row r="39238" spans="30:32" x14ac:dyDescent="0.2">
      <c r="AD39238" s="11" t="s">
        <v>57959</v>
      </c>
      <c r="AE39238" s="10" t="s">
        <v>57960</v>
      </c>
      <c r="AF39238" s="10" t="s">
        <v>738</v>
      </c>
    </row>
    <row r="39239" spans="30:32" x14ac:dyDescent="0.2">
      <c r="AD39239" s="11" t="s">
        <v>57961</v>
      </c>
      <c r="AE39239" s="10" t="s">
        <v>2646</v>
      </c>
      <c r="AF39239" s="10" t="s">
        <v>738</v>
      </c>
    </row>
    <row r="39240" spans="30:32" x14ac:dyDescent="0.2">
      <c r="AD39240" s="11" t="s">
        <v>57962</v>
      </c>
      <c r="AE39240" s="10" t="s">
        <v>2646</v>
      </c>
      <c r="AF39240" s="10" t="s">
        <v>738</v>
      </c>
    </row>
    <row r="39241" spans="30:32" x14ac:dyDescent="0.2">
      <c r="AD39241" s="11" t="s">
        <v>57963</v>
      </c>
      <c r="AE39241" s="10" t="s">
        <v>4545</v>
      </c>
      <c r="AF39241" s="10" t="s">
        <v>738</v>
      </c>
    </row>
    <row r="39242" spans="30:32" x14ac:dyDescent="0.2">
      <c r="AD39242" s="11" t="s">
        <v>57964</v>
      </c>
      <c r="AE39242" s="10" t="s">
        <v>57965</v>
      </c>
      <c r="AF39242" s="10" t="s">
        <v>738</v>
      </c>
    </row>
    <row r="39243" spans="30:32" x14ac:dyDescent="0.2">
      <c r="AD39243" s="11" t="s">
        <v>57966</v>
      </c>
      <c r="AE39243" s="10" t="s">
        <v>5494</v>
      </c>
      <c r="AF39243" s="10" t="s">
        <v>738</v>
      </c>
    </row>
    <row r="39244" spans="30:32" x14ac:dyDescent="0.2">
      <c r="AD39244" s="11" t="s">
        <v>57967</v>
      </c>
      <c r="AE39244" s="10" t="s">
        <v>57968</v>
      </c>
      <c r="AF39244" s="10" t="s">
        <v>738</v>
      </c>
    </row>
    <row r="39245" spans="30:32" x14ac:dyDescent="0.2">
      <c r="AD39245" s="11" t="s">
        <v>57969</v>
      </c>
      <c r="AE39245" s="10" t="s">
        <v>57968</v>
      </c>
      <c r="AF39245" s="10" t="s">
        <v>738</v>
      </c>
    </row>
    <row r="39246" spans="30:32" x14ac:dyDescent="0.2">
      <c r="AD39246" s="11" t="s">
        <v>57970</v>
      </c>
      <c r="AE39246" s="10" t="s">
        <v>12652</v>
      </c>
      <c r="AF39246" s="10" t="s">
        <v>738</v>
      </c>
    </row>
    <row r="39247" spans="30:32" x14ac:dyDescent="0.2">
      <c r="AD39247" s="11" t="s">
        <v>57971</v>
      </c>
      <c r="AE39247" s="10" t="s">
        <v>57972</v>
      </c>
      <c r="AF39247" s="10" t="s">
        <v>738</v>
      </c>
    </row>
    <row r="39248" spans="30:32" x14ac:dyDescent="0.2">
      <c r="AD39248" s="11" t="s">
        <v>57973</v>
      </c>
      <c r="AE39248" s="10" t="s">
        <v>4311</v>
      </c>
      <c r="AF39248" s="10" t="s">
        <v>738</v>
      </c>
    </row>
    <row r="39249" spans="30:32" x14ac:dyDescent="0.2">
      <c r="AD39249" s="11" t="s">
        <v>57974</v>
      </c>
      <c r="AE39249" s="10" t="s">
        <v>4311</v>
      </c>
      <c r="AF39249" s="10" t="s">
        <v>738</v>
      </c>
    </row>
    <row r="39250" spans="30:32" x14ac:dyDescent="0.2">
      <c r="AD39250" s="11" t="s">
        <v>57975</v>
      </c>
      <c r="AE39250" s="10" t="s">
        <v>4311</v>
      </c>
      <c r="AF39250" s="10" t="s">
        <v>738</v>
      </c>
    </row>
    <row r="39251" spans="30:32" x14ac:dyDescent="0.2">
      <c r="AD39251" s="11" t="s">
        <v>57976</v>
      </c>
      <c r="AE39251" s="10" t="s">
        <v>57977</v>
      </c>
      <c r="AF39251" s="10" t="s">
        <v>738</v>
      </c>
    </row>
    <row r="39252" spans="30:32" x14ac:dyDescent="0.2">
      <c r="AD39252" s="11" t="s">
        <v>57978</v>
      </c>
      <c r="AE39252" s="10" t="s">
        <v>9608</v>
      </c>
      <c r="AF39252" s="10" t="s">
        <v>738</v>
      </c>
    </row>
    <row r="39253" spans="30:32" x14ac:dyDescent="0.2">
      <c r="AD39253" s="11" t="s">
        <v>57979</v>
      </c>
      <c r="AE39253" s="10" t="s">
        <v>50471</v>
      </c>
      <c r="AF39253" s="10" t="s">
        <v>738</v>
      </c>
    </row>
    <row r="39254" spans="30:32" x14ac:dyDescent="0.2">
      <c r="AD39254" s="11" t="s">
        <v>57980</v>
      </c>
      <c r="AE39254" s="10" t="s">
        <v>50471</v>
      </c>
      <c r="AF39254" s="10" t="s">
        <v>738</v>
      </c>
    </row>
    <row r="39255" spans="30:32" x14ac:dyDescent="0.2">
      <c r="AD39255" s="11" t="s">
        <v>57981</v>
      </c>
      <c r="AE39255" s="10" t="s">
        <v>57982</v>
      </c>
      <c r="AF39255" s="10" t="s">
        <v>738</v>
      </c>
    </row>
    <row r="39256" spans="30:32" x14ac:dyDescent="0.2">
      <c r="AD39256" s="11" t="s">
        <v>57983</v>
      </c>
      <c r="AE39256" s="10" t="s">
        <v>8051</v>
      </c>
      <c r="AF39256" s="10" t="s">
        <v>738</v>
      </c>
    </row>
    <row r="39257" spans="30:32" x14ac:dyDescent="0.2">
      <c r="AD39257" s="11" t="s">
        <v>57984</v>
      </c>
      <c r="AE39257" s="10" t="s">
        <v>57985</v>
      </c>
      <c r="AF39257" s="10" t="s">
        <v>738</v>
      </c>
    </row>
    <row r="39258" spans="30:32" x14ac:dyDescent="0.2">
      <c r="AD39258" s="11" t="s">
        <v>57986</v>
      </c>
      <c r="AE39258" s="10" t="s">
        <v>57987</v>
      </c>
      <c r="AF39258" s="10" t="s">
        <v>738</v>
      </c>
    </row>
    <row r="39259" spans="30:32" x14ac:dyDescent="0.2">
      <c r="AD39259" s="11" t="s">
        <v>57988</v>
      </c>
      <c r="AE39259" s="10" t="s">
        <v>57989</v>
      </c>
      <c r="AF39259" s="10" t="s">
        <v>738</v>
      </c>
    </row>
    <row r="39260" spans="30:32" x14ac:dyDescent="0.2">
      <c r="AD39260" s="11" t="s">
        <v>57990</v>
      </c>
      <c r="AE39260" s="10" t="s">
        <v>57989</v>
      </c>
      <c r="AF39260" s="10" t="s">
        <v>738</v>
      </c>
    </row>
    <row r="39261" spans="30:32" x14ac:dyDescent="0.2">
      <c r="AD39261" s="11" t="s">
        <v>57991</v>
      </c>
      <c r="AE39261" s="10" t="s">
        <v>57989</v>
      </c>
      <c r="AF39261" s="10" t="s">
        <v>738</v>
      </c>
    </row>
    <row r="39262" spans="30:32" x14ac:dyDescent="0.2">
      <c r="AD39262" s="11" t="s">
        <v>57992</v>
      </c>
      <c r="AE39262" s="10" t="s">
        <v>57989</v>
      </c>
      <c r="AF39262" s="10" t="s">
        <v>738</v>
      </c>
    </row>
    <row r="39263" spans="30:32" x14ac:dyDescent="0.2">
      <c r="AD39263" s="11" t="s">
        <v>57993</v>
      </c>
      <c r="AE39263" s="10" t="s">
        <v>57989</v>
      </c>
      <c r="AF39263" s="10" t="s">
        <v>738</v>
      </c>
    </row>
    <row r="39264" spans="30:32" x14ac:dyDescent="0.2">
      <c r="AD39264" s="11" t="s">
        <v>57994</v>
      </c>
      <c r="AE39264" s="10" t="s">
        <v>57989</v>
      </c>
      <c r="AF39264" s="10" t="s">
        <v>738</v>
      </c>
    </row>
    <row r="39265" spans="30:32" x14ac:dyDescent="0.2">
      <c r="AD39265" s="11" t="s">
        <v>57995</v>
      </c>
      <c r="AE39265" s="10" t="s">
        <v>57989</v>
      </c>
      <c r="AF39265" s="10" t="s">
        <v>738</v>
      </c>
    </row>
    <row r="39266" spans="30:32" x14ac:dyDescent="0.2">
      <c r="AD39266" s="11" t="s">
        <v>57996</v>
      </c>
      <c r="AE39266" s="10" t="s">
        <v>57989</v>
      </c>
      <c r="AF39266" s="10" t="s">
        <v>738</v>
      </c>
    </row>
    <row r="39267" spans="30:32" x14ac:dyDescent="0.2">
      <c r="AD39267" s="11" t="s">
        <v>57997</v>
      </c>
      <c r="AE39267" s="10" t="s">
        <v>2708</v>
      </c>
      <c r="AF39267" s="10" t="s">
        <v>738</v>
      </c>
    </row>
    <row r="39268" spans="30:32" x14ac:dyDescent="0.2">
      <c r="AD39268" s="11" t="s">
        <v>57998</v>
      </c>
      <c r="AE39268" s="10" t="s">
        <v>57999</v>
      </c>
      <c r="AF39268" s="10" t="s">
        <v>738</v>
      </c>
    </row>
    <row r="39269" spans="30:32" x14ac:dyDescent="0.2">
      <c r="AD39269" s="11" t="s">
        <v>58000</v>
      </c>
      <c r="AE39269" s="10" t="s">
        <v>5513</v>
      </c>
      <c r="AF39269" s="10" t="s">
        <v>738</v>
      </c>
    </row>
    <row r="39270" spans="30:32" x14ac:dyDescent="0.2">
      <c r="AD39270" s="11" t="s">
        <v>58001</v>
      </c>
      <c r="AE39270" s="10" t="s">
        <v>21673</v>
      </c>
      <c r="AF39270" s="10" t="s">
        <v>738</v>
      </c>
    </row>
    <row r="39271" spans="30:32" x14ac:dyDescent="0.2">
      <c r="AD39271" s="11" t="s">
        <v>58002</v>
      </c>
      <c r="AE39271" s="10" t="s">
        <v>58003</v>
      </c>
      <c r="AF39271" s="10" t="s">
        <v>738</v>
      </c>
    </row>
    <row r="39272" spans="30:32" x14ac:dyDescent="0.2">
      <c r="AD39272" s="11" t="s">
        <v>58004</v>
      </c>
      <c r="AE39272" s="10" t="s">
        <v>58005</v>
      </c>
      <c r="AF39272" s="10" t="s">
        <v>738</v>
      </c>
    </row>
    <row r="39273" spans="30:32" x14ac:dyDescent="0.2">
      <c r="AD39273" s="11" t="s">
        <v>58006</v>
      </c>
      <c r="AE39273" s="10" t="s">
        <v>58007</v>
      </c>
      <c r="AF39273" s="10" t="s">
        <v>738</v>
      </c>
    </row>
    <row r="39274" spans="30:32" x14ac:dyDescent="0.2">
      <c r="AD39274" s="11" t="s">
        <v>58008</v>
      </c>
      <c r="AE39274" s="10" t="s">
        <v>58009</v>
      </c>
      <c r="AF39274" s="10" t="s">
        <v>738</v>
      </c>
    </row>
    <row r="39275" spans="30:32" x14ac:dyDescent="0.2">
      <c r="AD39275" s="11" t="s">
        <v>58010</v>
      </c>
      <c r="AE39275" s="10" t="s">
        <v>58011</v>
      </c>
      <c r="AF39275" s="10" t="s">
        <v>738</v>
      </c>
    </row>
    <row r="39276" spans="30:32" x14ac:dyDescent="0.2">
      <c r="AD39276" s="11" t="s">
        <v>58012</v>
      </c>
      <c r="AE39276" s="10" t="s">
        <v>58013</v>
      </c>
      <c r="AF39276" s="10" t="s">
        <v>738</v>
      </c>
    </row>
    <row r="39277" spans="30:32" x14ac:dyDescent="0.2">
      <c r="AD39277" s="11" t="s">
        <v>58014</v>
      </c>
      <c r="AE39277" s="10" t="s">
        <v>21693</v>
      </c>
      <c r="AF39277" s="10" t="s">
        <v>738</v>
      </c>
    </row>
    <row r="39278" spans="30:32" x14ac:dyDescent="0.2">
      <c r="AD39278" s="11" t="s">
        <v>58015</v>
      </c>
      <c r="AE39278" s="10" t="s">
        <v>58016</v>
      </c>
      <c r="AF39278" s="10" t="s">
        <v>738</v>
      </c>
    </row>
    <row r="39279" spans="30:32" x14ac:dyDescent="0.2">
      <c r="AD39279" s="11" t="s">
        <v>58017</v>
      </c>
      <c r="AE39279" s="10" t="s">
        <v>58018</v>
      </c>
      <c r="AF39279" s="10" t="s">
        <v>738</v>
      </c>
    </row>
    <row r="39280" spans="30:32" x14ac:dyDescent="0.2">
      <c r="AD39280" s="11" t="s">
        <v>58019</v>
      </c>
      <c r="AE39280" s="10" t="s">
        <v>58020</v>
      </c>
      <c r="AF39280" s="10" t="s">
        <v>738</v>
      </c>
    </row>
    <row r="39281" spans="30:32" x14ac:dyDescent="0.2">
      <c r="AD39281" s="11" t="s">
        <v>58021</v>
      </c>
      <c r="AE39281" s="10" t="s">
        <v>1577</v>
      </c>
      <c r="AF39281" s="10" t="s">
        <v>738</v>
      </c>
    </row>
    <row r="39282" spans="30:32" x14ac:dyDescent="0.2">
      <c r="AD39282" s="11" t="s">
        <v>58022</v>
      </c>
      <c r="AE39282" s="10" t="s">
        <v>2725</v>
      </c>
      <c r="AF39282" s="10" t="s">
        <v>738</v>
      </c>
    </row>
    <row r="39283" spans="30:32" x14ac:dyDescent="0.2">
      <c r="AD39283" s="11" t="s">
        <v>58023</v>
      </c>
      <c r="AE39283" s="10" t="s">
        <v>4372</v>
      </c>
      <c r="AF39283" s="10" t="s">
        <v>738</v>
      </c>
    </row>
    <row r="39284" spans="30:32" x14ac:dyDescent="0.2">
      <c r="AD39284" s="11" t="s">
        <v>58024</v>
      </c>
      <c r="AE39284" s="10" t="s">
        <v>3529</v>
      </c>
      <c r="AF39284" s="10" t="s">
        <v>738</v>
      </c>
    </row>
    <row r="39285" spans="30:32" x14ac:dyDescent="0.2">
      <c r="AD39285" s="11" t="s">
        <v>58025</v>
      </c>
      <c r="AE39285" s="10" t="s">
        <v>58026</v>
      </c>
      <c r="AF39285" s="10" t="s">
        <v>738</v>
      </c>
    </row>
    <row r="39286" spans="30:32" x14ac:dyDescent="0.2">
      <c r="AD39286" s="11" t="s">
        <v>58027</v>
      </c>
      <c r="AE39286" s="10" t="s">
        <v>58028</v>
      </c>
      <c r="AF39286" s="10" t="s">
        <v>738</v>
      </c>
    </row>
    <row r="39287" spans="30:32" x14ac:dyDescent="0.2">
      <c r="AD39287" s="11" t="s">
        <v>58029</v>
      </c>
      <c r="AE39287" s="10" t="s">
        <v>58030</v>
      </c>
      <c r="AF39287" s="10" t="s">
        <v>738</v>
      </c>
    </row>
    <row r="39288" spans="30:32" x14ac:dyDescent="0.2">
      <c r="AD39288" s="11" t="s">
        <v>58031</v>
      </c>
      <c r="AE39288" s="10" t="s">
        <v>5249</v>
      </c>
      <c r="AF39288" s="10" t="s">
        <v>738</v>
      </c>
    </row>
    <row r="39289" spans="30:32" x14ac:dyDescent="0.2">
      <c r="AD39289" s="11" t="s">
        <v>58032</v>
      </c>
      <c r="AE39289" s="10" t="s">
        <v>58033</v>
      </c>
      <c r="AF39289" s="10" t="s">
        <v>738</v>
      </c>
    </row>
    <row r="39290" spans="30:32" x14ac:dyDescent="0.2">
      <c r="AD39290" s="11" t="s">
        <v>58034</v>
      </c>
      <c r="AE39290" s="10" t="s">
        <v>23055</v>
      </c>
      <c r="AF39290" s="10" t="s">
        <v>738</v>
      </c>
    </row>
    <row r="39291" spans="30:32" x14ac:dyDescent="0.2">
      <c r="AD39291" s="11" t="s">
        <v>58035</v>
      </c>
      <c r="AE39291" s="10" t="s">
        <v>58036</v>
      </c>
      <c r="AF39291" s="10" t="s">
        <v>738</v>
      </c>
    </row>
    <row r="39292" spans="30:32" x14ac:dyDescent="0.2">
      <c r="AD39292" s="11" t="s">
        <v>58037</v>
      </c>
      <c r="AE39292" s="10" t="s">
        <v>58036</v>
      </c>
      <c r="AF39292" s="10" t="s">
        <v>738</v>
      </c>
    </row>
    <row r="39293" spans="30:32" x14ac:dyDescent="0.2">
      <c r="AD39293" s="11" t="s">
        <v>58038</v>
      </c>
      <c r="AE39293" s="10" t="s">
        <v>58036</v>
      </c>
      <c r="AF39293" s="10" t="s">
        <v>738</v>
      </c>
    </row>
    <row r="39294" spans="30:32" x14ac:dyDescent="0.2">
      <c r="AD39294" s="11" t="s">
        <v>58039</v>
      </c>
      <c r="AE39294" s="10" t="s">
        <v>58036</v>
      </c>
      <c r="AF39294" s="10" t="s">
        <v>738</v>
      </c>
    </row>
    <row r="39295" spans="30:32" x14ac:dyDescent="0.2">
      <c r="AD39295" s="11" t="s">
        <v>58040</v>
      </c>
      <c r="AE39295" s="10" t="s">
        <v>58036</v>
      </c>
      <c r="AF39295" s="10" t="s">
        <v>738</v>
      </c>
    </row>
    <row r="39296" spans="30:32" x14ac:dyDescent="0.2">
      <c r="AD39296" s="11" t="s">
        <v>58041</v>
      </c>
      <c r="AE39296" s="10" t="s">
        <v>58036</v>
      </c>
      <c r="AF39296" s="10" t="s">
        <v>738</v>
      </c>
    </row>
    <row r="39297" spans="30:32" x14ac:dyDescent="0.2">
      <c r="AD39297" s="11" t="s">
        <v>58042</v>
      </c>
      <c r="AE39297" s="10" t="s">
        <v>58036</v>
      </c>
      <c r="AF39297" s="10" t="s">
        <v>738</v>
      </c>
    </row>
    <row r="39298" spans="30:32" x14ac:dyDescent="0.2">
      <c r="AD39298" s="11" t="s">
        <v>58043</v>
      </c>
      <c r="AE39298" s="10" t="s">
        <v>58036</v>
      </c>
      <c r="AF39298" s="10" t="s">
        <v>738</v>
      </c>
    </row>
    <row r="39299" spans="30:32" x14ac:dyDescent="0.2">
      <c r="AD39299" s="11" t="s">
        <v>58044</v>
      </c>
      <c r="AE39299" s="10" t="s">
        <v>58036</v>
      </c>
      <c r="AF39299" s="10" t="s">
        <v>738</v>
      </c>
    </row>
    <row r="39300" spans="30:32" x14ac:dyDescent="0.2">
      <c r="AD39300" s="11" t="s">
        <v>58045</v>
      </c>
      <c r="AE39300" s="10" t="s">
        <v>58036</v>
      </c>
      <c r="AF39300" s="10" t="s">
        <v>738</v>
      </c>
    </row>
    <row r="39301" spans="30:32" x14ac:dyDescent="0.2">
      <c r="AD39301" s="11" t="s">
        <v>58046</v>
      </c>
      <c r="AE39301" s="10" t="s">
        <v>58036</v>
      </c>
      <c r="AF39301" s="10" t="s">
        <v>738</v>
      </c>
    </row>
    <row r="39302" spans="30:32" x14ac:dyDescent="0.2">
      <c r="AD39302" s="11" t="s">
        <v>58047</v>
      </c>
      <c r="AE39302" s="10" t="s">
        <v>58036</v>
      </c>
      <c r="AF39302" s="10" t="s">
        <v>738</v>
      </c>
    </row>
    <row r="39303" spans="30:32" x14ac:dyDescent="0.2">
      <c r="AD39303" s="11" t="s">
        <v>58048</v>
      </c>
      <c r="AE39303" s="10" t="s">
        <v>58036</v>
      </c>
      <c r="AF39303" s="10" t="s">
        <v>738</v>
      </c>
    </row>
    <row r="39304" spans="30:32" x14ac:dyDescent="0.2">
      <c r="AD39304" s="11" t="s">
        <v>58049</v>
      </c>
      <c r="AE39304" s="10" t="s">
        <v>58036</v>
      </c>
      <c r="AF39304" s="10" t="s">
        <v>738</v>
      </c>
    </row>
    <row r="39305" spans="30:32" x14ac:dyDescent="0.2">
      <c r="AD39305" s="11" t="s">
        <v>58050</v>
      </c>
      <c r="AE39305" s="10" t="s">
        <v>58036</v>
      </c>
      <c r="AF39305" s="10" t="s">
        <v>738</v>
      </c>
    </row>
    <row r="39306" spans="30:32" x14ac:dyDescent="0.2">
      <c r="AD39306" s="11" t="s">
        <v>58051</v>
      </c>
      <c r="AE39306" s="10" t="s">
        <v>58036</v>
      </c>
      <c r="AF39306" s="10" t="s">
        <v>738</v>
      </c>
    </row>
    <row r="39307" spans="30:32" x14ac:dyDescent="0.2">
      <c r="AD39307" s="11" t="s">
        <v>58052</v>
      </c>
      <c r="AE39307" s="10" t="s">
        <v>58036</v>
      </c>
      <c r="AF39307" s="10" t="s">
        <v>738</v>
      </c>
    </row>
    <row r="39308" spans="30:32" x14ac:dyDescent="0.2">
      <c r="AD39308" s="11" t="s">
        <v>58053</v>
      </c>
      <c r="AE39308" s="10" t="s">
        <v>58036</v>
      </c>
      <c r="AF39308" s="10" t="s">
        <v>738</v>
      </c>
    </row>
    <row r="39309" spans="30:32" x14ac:dyDescent="0.2">
      <c r="AD39309" s="11" t="s">
        <v>58054</v>
      </c>
      <c r="AE39309" s="10" t="s">
        <v>58036</v>
      </c>
      <c r="AF39309" s="10" t="s">
        <v>738</v>
      </c>
    </row>
    <row r="39310" spans="30:32" x14ac:dyDescent="0.2">
      <c r="AD39310" s="11" t="s">
        <v>58055</v>
      </c>
      <c r="AE39310" s="10" t="s">
        <v>58036</v>
      </c>
      <c r="AF39310" s="10" t="s">
        <v>738</v>
      </c>
    </row>
    <row r="39311" spans="30:32" x14ac:dyDescent="0.2">
      <c r="AD39311" s="11" t="s">
        <v>58056</v>
      </c>
      <c r="AE39311" s="10" t="s">
        <v>58057</v>
      </c>
      <c r="AF39311" s="10" t="s">
        <v>738</v>
      </c>
    </row>
    <row r="39312" spans="30:32" x14ac:dyDescent="0.2">
      <c r="AD39312" s="11" t="s">
        <v>58058</v>
      </c>
      <c r="AE39312" s="10" t="s">
        <v>1223</v>
      </c>
      <c r="AF39312" s="10" t="s">
        <v>698</v>
      </c>
    </row>
    <row r="39313" spans="30:32" x14ac:dyDescent="0.2">
      <c r="AD39313" s="11" t="s">
        <v>58059</v>
      </c>
      <c r="AE39313" s="10" t="s">
        <v>1223</v>
      </c>
      <c r="AF39313" s="10" t="s">
        <v>698</v>
      </c>
    </row>
    <row r="39314" spans="30:32" x14ac:dyDescent="0.2">
      <c r="AD39314" s="11" t="s">
        <v>58060</v>
      </c>
      <c r="AE39314" s="10" t="s">
        <v>1223</v>
      </c>
      <c r="AF39314" s="10" t="s">
        <v>698</v>
      </c>
    </row>
    <row r="39315" spans="30:32" x14ac:dyDescent="0.2">
      <c r="AD39315" s="11" t="s">
        <v>58061</v>
      </c>
      <c r="AE39315" s="10" t="s">
        <v>58062</v>
      </c>
      <c r="AF39315" s="10" t="s">
        <v>698</v>
      </c>
    </row>
    <row r="39316" spans="30:32" x14ac:dyDescent="0.2">
      <c r="AD39316" s="11" t="s">
        <v>58063</v>
      </c>
      <c r="AE39316" s="10" t="s">
        <v>57930</v>
      </c>
      <c r="AF39316" s="10" t="s">
        <v>698</v>
      </c>
    </row>
    <row r="39317" spans="30:32" x14ac:dyDescent="0.2">
      <c r="AD39317" s="11" t="s">
        <v>58064</v>
      </c>
      <c r="AE39317" s="10" t="s">
        <v>58065</v>
      </c>
      <c r="AF39317" s="10" t="s">
        <v>698</v>
      </c>
    </row>
    <row r="39318" spans="30:32" x14ac:dyDescent="0.2">
      <c r="AD39318" s="11" t="s">
        <v>58066</v>
      </c>
      <c r="AE39318" s="10" t="s">
        <v>58067</v>
      </c>
      <c r="AF39318" s="10" t="s">
        <v>698</v>
      </c>
    </row>
    <row r="39319" spans="30:32" x14ac:dyDescent="0.2">
      <c r="AD39319" s="11" t="s">
        <v>58068</v>
      </c>
      <c r="AE39319" s="10" t="s">
        <v>58069</v>
      </c>
      <c r="AF39319" s="10" t="s">
        <v>698</v>
      </c>
    </row>
    <row r="39320" spans="30:32" x14ac:dyDescent="0.2">
      <c r="AD39320" s="11" t="s">
        <v>58070</v>
      </c>
      <c r="AE39320" s="10" t="s">
        <v>22990</v>
      </c>
      <c r="AF39320" s="10" t="s">
        <v>698</v>
      </c>
    </row>
    <row r="39321" spans="30:32" x14ac:dyDescent="0.2">
      <c r="AD39321" s="11" t="s">
        <v>58071</v>
      </c>
      <c r="AE39321" s="10" t="s">
        <v>58072</v>
      </c>
      <c r="AF39321" s="10" t="s">
        <v>698</v>
      </c>
    </row>
    <row r="39322" spans="30:32" x14ac:dyDescent="0.2">
      <c r="AD39322" s="11" t="s">
        <v>58073</v>
      </c>
      <c r="AE39322" s="10" t="s">
        <v>58074</v>
      </c>
      <c r="AF39322" s="10" t="s">
        <v>698</v>
      </c>
    </row>
    <row r="39323" spans="30:32" x14ac:dyDescent="0.2">
      <c r="AD39323" s="11" t="s">
        <v>58075</v>
      </c>
      <c r="AE39323" s="10" t="s">
        <v>58076</v>
      </c>
      <c r="AF39323" s="10" t="s">
        <v>698</v>
      </c>
    </row>
    <row r="39324" spans="30:32" x14ac:dyDescent="0.2">
      <c r="AD39324" s="11" t="s">
        <v>58077</v>
      </c>
      <c r="AE39324" s="10" t="s">
        <v>36519</v>
      </c>
      <c r="AF39324" s="10" t="s">
        <v>698</v>
      </c>
    </row>
    <row r="39325" spans="30:32" x14ac:dyDescent="0.2">
      <c r="AD39325" s="11" t="s">
        <v>58078</v>
      </c>
      <c r="AE39325" s="10" t="s">
        <v>58079</v>
      </c>
      <c r="AF39325" s="10" t="s">
        <v>698</v>
      </c>
    </row>
    <row r="39326" spans="30:32" x14ac:dyDescent="0.2">
      <c r="AD39326" s="11" t="s">
        <v>58080</v>
      </c>
      <c r="AE39326" s="10" t="s">
        <v>58081</v>
      </c>
      <c r="AF39326" s="10" t="s">
        <v>738</v>
      </c>
    </row>
    <row r="39327" spans="30:32" x14ac:dyDescent="0.2">
      <c r="AD39327" s="11" t="s">
        <v>58082</v>
      </c>
      <c r="AE39327" s="10" t="s">
        <v>1591</v>
      </c>
      <c r="AF39327" s="10" t="s">
        <v>738</v>
      </c>
    </row>
    <row r="39328" spans="30:32" x14ac:dyDescent="0.2">
      <c r="AD39328" s="11" t="s">
        <v>58083</v>
      </c>
      <c r="AE39328" s="10" t="s">
        <v>50548</v>
      </c>
      <c r="AF39328" s="10" t="s">
        <v>738</v>
      </c>
    </row>
    <row r="39329" spans="30:32" x14ac:dyDescent="0.2">
      <c r="AD39329" s="11" t="s">
        <v>58084</v>
      </c>
      <c r="AE39329" s="10" t="s">
        <v>58085</v>
      </c>
      <c r="AF39329" s="10" t="s">
        <v>738</v>
      </c>
    </row>
    <row r="39330" spans="30:32" x14ac:dyDescent="0.2">
      <c r="AD39330" s="11" t="s">
        <v>58086</v>
      </c>
      <c r="AE39330" s="10" t="s">
        <v>18041</v>
      </c>
      <c r="AF39330" s="10" t="s">
        <v>738</v>
      </c>
    </row>
    <row r="39331" spans="30:32" x14ac:dyDescent="0.2">
      <c r="AD39331" s="11" t="s">
        <v>58087</v>
      </c>
      <c r="AE39331" s="10" t="s">
        <v>24317</v>
      </c>
      <c r="AF39331" s="10" t="s">
        <v>738</v>
      </c>
    </row>
    <row r="39332" spans="30:32" x14ac:dyDescent="0.2">
      <c r="AD39332" s="11" t="s">
        <v>58088</v>
      </c>
      <c r="AE39332" s="10" t="s">
        <v>9640</v>
      </c>
      <c r="AF39332" s="10" t="s">
        <v>738</v>
      </c>
    </row>
    <row r="39333" spans="30:32" x14ac:dyDescent="0.2">
      <c r="AD39333" s="11" t="s">
        <v>58089</v>
      </c>
      <c r="AE39333" s="10" t="s">
        <v>9646</v>
      </c>
      <c r="AF39333" s="10" t="s">
        <v>738</v>
      </c>
    </row>
    <row r="39334" spans="30:32" x14ac:dyDescent="0.2">
      <c r="AD39334" s="11" t="s">
        <v>58090</v>
      </c>
      <c r="AE39334" s="10" t="s">
        <v>9646</v>
      </c>
      <c r="AF39334" s="10" t="s">
        <v>738</v>
      </c>
    </row>
    <row r="39335" spans="30:32" x14ac:dyDescent="0.2">
      <c r="AD39335" s="11" t="s">
        <v>58091</v>
      </c>
      <c r="AE39335" s="10" t="s">
        <v>12795</v>
      </c>
      <c r="AF39335" s="10" t="s">
        <v>738</v>
      </c>
    </row>
    <row r="39336" spans="30:32" x14ac:dyDescent="0.2">
      <c r="AD39336" s="11" t="s">
        <v>58092</v>
      </c>
      <c r="AE39336" s="10" t="s">
        <v>58093</v>
      </c>
      <c r="AF39336" s="10" t="s">
        <v>738</v>
      </c>
    </row>
    <row r="39337" spans="30:32" x14ac:dyDescent="0.2">
      <c r="AD39337" s="11" t="s">
        <v>58094</v>
      </c>
      <c r="AE39337" s="10" t="s">
        <v>58095</v>
      </c>
      <c r="AF39337" s="10" t="s">
        <v>738</v>
      </c>
    </row>
    <row r="39338" spans="30:32" x14ac:dyDescent="0.2">
      <c r="AD39338" s="11" t="s">
        <v>58096</v>
      </c>
      <c r="AE39338" s="10" t="s">
        <v>2609</v>
      </c>
      <c r="AF39338" s="10" t="s">
        <v>738</v>
      </c>
    </row>
    <row r="39339" spans="30:32" x14ac:dyDescent="0.2">
      <c r="AD39339" s="11" t="s">
        <v>58097</v>
      </c>
      <c r="AE39339" s="10" t="s">
        <v>58098</v>
      </c>
      <c r="AF39339" s="10" t="s">
        <v>738</v>
      </c>
    </row>
    <row r="39340" spans="30:32" x14ac:dyDescent="0.2">
      <c r="AD39340" s="11" t="s">
        <v>58099</v>
      </c>
      <c r="AE39340" s="10" t="s">
        <v>6293</v>
      </c>
      <c r="AF39340" s="10" t="s">
        <v>738</v>
      </c>
    </row>
    <row r="39341" spans="30:32" x14ac:dyDescent="0.2">
      <c r="AD39341" s="11" t="s">
        <v>58100</v>
      </c>
      <c r="AE39341" s="10" t="s">
        <v>58101</v>
      </c>
      <c r="AF39341" s="10" t="s">
        <v>738</v>
      </c>
    </row>
    <row r="39342" spans="30:32" x14ac:dyDescent="0.2">
      <c r="AD39342" s="11" t="s">
        <v>58102</v>
      </c>
      <c r="AE39342" s="10" t="s">
        <v>44779</v>
      </c>
      <c r="AF39342" s="10" t="s">
        <v>738</v>
      </c>
    </row>
    <row r="39343" spans="30:32" x14ac:dyDescent="0.2">
      <c r="AD39343" s="11" t="s">
        <v>58103</v>
      </c>
      <c r="AE39343" s="10" t="s">
        <v>56856</v>
      </c>
      <c r="AF39343" s="10" t="s">
        <v>738</v>
      </c>
    </row>
    <row r="39344" spans="30:32" x14ac:dyDescent="0.2">
      <c r="AD39344" s="11" t="s">
        <v>58104</v>
      </c>
      <c r="AE39344" s="10" t="s">
        <v>6302</v>
      </c>
      <c r="AF39344" s="10" t="s">
        <v>738</v>
      </c>
    </row>
    <row r="39345" spans="30:32" x14ac:dyDescent="0.2">
      <c r="AD39345" s="11" t="s">
        <v>58105</v>
      </c>
      <c r="AE39345" s="10" t="s">
        <v>58106</v>
      </c>
      <c r="AF39345" s="10" t="s">
        <v>738</v>
      </c>
    </row>
    <row r="39346" spans="30:32" x14ac:dyDescent="0.2">
      <c r="AD39346" s="11" t="s">
        <v>58107</v>
      </c>
      <c r="AE39346" s="10" t="s">
        <v>58108</v>
      </c>
      <c r="AF39346" s="10" t="s">
        <v>738</v>
      </c>
    </row>
    <row r="39347" spans="30:32" x14ac:dyDescent="0.2">
      <c r="AD39347" s="11" t="s">
        <v>58109</v>
      </c>
      <c r="AE39347" s="10" t="s">
        <v>58110</v>
      </c>
      <c r="AF39347" s="10" t="s">
        <v>738</v>
      </c>
    </row>
    <row r="39348" spans="30:32" x14ac:dyDescent="0.2">
      <c r="AD39348" s="11" t="s">
        <v>58111</v>
      </c>
      <c r="AE39348" s="10" t="s">
        <v>4816</v>
      </c>
      <c r="AF39348" s="10" t="s">
        <v>738</v>
      </c>
    </row>
    <row r="39349" spans="30:32" x14ac:dyDescent="0.2">
      <c r="AD39349" s="11" t="s">
        <v>58112</v>
      </c>
      <c r="AE39349" s="10" t="s">
        <v>4767</v>
      </c>
      <c r="AF39349" s="10" t="s">
        <v>738</v>
      </c>
    </row>
    <row r="39350" spans="30:32" x14ac:dyDescent="0.2">
      <c r="AD39350" s="11" t="s">
        <v>58113</v>
      </c>
      <c r="AE39350" s="10" t="s">
        <v>4767</v>
      </c>
      <c r="AF39350" s="10" t="s">
        <v>738</v>
      </c>
    </row>
    <row r="39351" spans="30:32" x14ac:dyDescent="0.2">
      <c r="AD39351" s="11" t="s">
        <v>58114</v>
      </c>
      <c r="AE39351" s="10" t="s">
        <v>4767</v>
      </c>
      <c r="AF39351" s="10" t="s">
        <v>738</v>
      </c>
    </row>
    <row r="39352" spans="30:32" x14ac:dyDescent="0.2">
      <c r="AD39352" s="11" t="s">
        <v>58115</v>
      </c>
      <c r="AE39352" s="10" t="s">
        <v>4767</v>
      </c>
      <c r="AF39352" s="10" t="s">
        <v>738</v>
      </c>
    </row>
    <row r="39353" spans="30:32" x14ac:dyDescent="0.2">
      <c r="AD39353" s="11" t="s">
        <v>58116</v>
      </c>
      <c r="AE39353" s="10" t="s">
        <v>3826</v>
      </c>
      <c r="AF39353" s="10" t="s">
        <v>738</v>
      </c>
    </row>
    <row r="39354" spans="30:32" x14ac:dyDescent="0.2">
      <c r="AD39354" s="11" t="s">
        <v>58117</v>
      </c>
      <c r="AE39354" s="10" t="s">
        <v>58118</v>
      </c>
      <c r="AF39354" s="10" t="s">
        <v>738</v>
      </c>
    </row>
    <row r="39355" spans="30:32" x14ac:dyDescent="0.2">
      <c r="AD39355" s="11" t="s">
        <v>58119</v>
      </c>
      <c r="AE39355" s="10" t="s">
        <v>58120</v>
      </c>
      <c r="AF39355" s="10" t="s">
        <v>738</v>
      </c>
    </row>
    <row r="39356" spans="30:32" x14ac:dyDescent="0.2">
      <c r="AD39356" s="11" t="s">
        <v>58121</v>
      </c>
      <c r="AE39356" s="10" t="s">
        <v>2810</v>
      </c>
      <c r="AF39356" s="10" t="s">
        <v>738</v>
      </c>
    </row>
    <row r="39357" spans="30:32" x14ac:dyDescent="0.2">
      <c r="AD39357" s="11" t="s">
        <v>58122</v>
      </c>
      <c r="AE39357" s="10" t="s">
        <v>58123</v>
      </c>
      <c r="AF39357" s="10" t="s">
        <v>738</v>
      </c>
    </row>
    <row r="39358" spans="30:32" x14ac:dyDescent="0.2">
      <c r="AD39358" s="11" t="s">
        <v>58124</v>
      </c>
      <c r="AE39358" s="10" t="s">
        <v>53360</v>
      </c>
      <c r="AF39358" s="10" t="s">
        <v>738</v>
      </c>
    </row>
    <row r="39359" spans="30:32" x14ac:dyDescent="0.2">
      <c r="AD39359" s="11" t="s">
        <v>58125</v>
      </c>
      <c r="AE39359" s="10" t="s">
        <v>58126</v>
      </c>
      <c r="AF39359" s="10" t="s">
        <v>738</v>
      </c>
    </row>
    <row r="39360" spans="30:32" x14ac:dyDescent="0.2">
      <c r="AD39360" s="11" t="s">
        <v>58127</v>
      </c>
      <c r="AE39360" s="10" t="s">
        <v>58128</v>
      </c>
      <c r="AF39360" s="10" t="s">
        <v>738</v>
      </c>
    </row>
    <row r="39361" spans="30:32" x14ac:dyDescent="0.2">
      <c r="AD39361" s="11" t="s">
        <v>58129</v>
      </c>
      <c r="AE39361" s="10" t="s">
        <v>21828</v>
      </c>
      <c r="AF39361" s="10" t="s">
        <v>738</v>
      </c>
    </row>
    <row r="39362" spans="30:32" x14ac:dyDescent="0.2">
      <c r="AD39362" s="11" t="s">
        <v>58130</v>
      </c>
      <c r="AE39362" s="10" t="s">
        <v>27041</v>
      </c>
      <c r="AF39362" s="10" t="s">
        <v>738</v>
      </c>
    </row>
    <row r="39363" spans="30:32" x14ac:dyDescent="0.2">
      <c r="AD39363" s="11" t="s">
        <v>58131</v>
      </c>
      <c r="AE39363" s="10" t="s">
        <v>27041</v>
      </c>
      <c r="AF39363" s="10" t="s">
        <v>738</v>
      </c>
    </row>
    <row r="39364" spans="30:32" x14ac:dyDescent="0.2">
      <c r="AD39364" s="11" t="s">
        <v>58132</v>
      </c>
      <c r="AE39364" s="10" t="s">
        <v>27041</v>
      </c>
      <c r="AF39364" s="10" t="s">
        <v>738</v>
      </c>
    </row>
    <row r="39365" spans="30:32" x14ac:dyDescent="0.2">
      <c r="AD39365" s="11" t="s">
        <v>58133</v>
      </c>
      <c r="AE39365" s="10" t="s">
        <v>27041</v>
      </c>
      <c r="AF39365" s="10" t="s">
        <v>738</v>
      </c>
    </row>
    <row r="39366" spans="30:32" x14ac:dyDescent="0.2">
      <c r="AD39366" s="11" t="s">
        <v>58134</v>
      </c>
      <c r="AE39366" s="10" t="s">
        <v>32113</v>
      </c>
      <c r="AF39366" s="10" t="s">
        <v>738</v>
      </c>
    </row>
    <row r="39367" spans="30:32" x14ac:dyDescent="0.2">
      <c r="AD39367" s="11" t="s">
        <v>58135</v>
      </c>
      <c r="AE39367" s="10" t="s">
        <v>25845</v>
      </c>
      <c r="AF39367" s="10" t="s">
        <v>698</v>
      </c>
    </row>
    <row r="39368" spans="30:32" x14ac:dyDescent="0.2">
      <c r="AD39368" s="11" t="s">
        <v>58136</v>
      </c>
      <c r="AE39368" s="10" t="s">
        <v>58137</v>
      </c>
      <c r="AF39368" s="10" t="s">
        <v>698</v>
      </c>
    </row>
    <row r="39369" spans="30:32" x14ac:dyDescent="0.2">
      <c r="AD39369" s="11" t="s">
        <v>58138</v>
      </c>
      <c r="AE39369" s="10" t="s">
        <v>58139</v>
      </c>
      <c r="AF39369" s="10" t="s">
        <v>698</v>
      </c>
    </row>
    <row r="39370" spans="30:32" x14ac:dyDescent="0.2">
      <c r="AD39370" s="11" t="s">
        <v>58140</v>
      </c>
      <c r="AE39370" s="10" t="s">
        <v>58141</v>
      </c>
      <c r="AF39370" s="10" t="s">
        <v>698</v>
      </c>
    </row>
    <row r="39371" spans="30:32" x14ac:dyDescent="0.2">
      <c r="AD39371" s="11" t="s">
        <v>58142</v>
      </c>
      <c r="AE39371" s="10" t="s">
        <v>58143</v>
      </c>
      <c r="AF39371" s="10" t="s">
        <v>698</v>
      </c>
    </row>
    <row r="39372" spans="30:32" x14ac:dyDescent="0.2">
      <c r="AD39372" s="11" t="s">
        <v>58144</v>
      </c>
      <c r="AE39372" s="10" t="s">
        <v>58145</v>
      </c>
      <c r="AF39372" s="10" t="s">
        <v>698</v>
      </c>
    </row>
    <row r="39373" spans="30:32" x14ac:dyDescent="0.2">
      <c r="AD39373" s="11" t="s">
        <v>58146</v>
      </c>
      <c r="AE39373" s="10" t="s">
        <v>58145</v>
      </c>
      <c r="AF39373" s="10" t="s">
        <v>698</v>
      </c>
    </row>
    <row r="39374" spans="30:32" x14ac:dyDescent="0.2">
      <c r="AD39374" s="11" t="s">
        <v>58147</v>
      </c>
      <c r="AE39374" s="10" t="s">
        <v>58145</v>
      </c>
      <c r="AF39374" s="10" t="s">
        <v>698</v>
      </c>
    </row>
    <row r="39375" spans="30:32" x14ac:dyDescent="0.2">
      <c r="AD39375" s="11" t="s">
        <v>58148</v>
      </c>
      <c r="AE39375" s="10" t="s">
        <v>13455</v>
      </c>
      <c r="AF39375" s="10" t="s">
        <v>698</v>
      </c>
    </row>
    <row r="39376" spans="30:32" x14ac:dyDescent="0.2">
      <c r="AD39376" s="11" t="s">
        <v>58149</v>
      </c>
      <c r="AE39376" s="10" t="s">
        <v>58150</v>
      </c>
      <c r="AF39376" s="10" t="s">
        <v>698</v>
      </c>
    </row>
    <row r="39377" spans="30:32" x14ac:dyDescent="0.2">
      <c r="AD39377" s="11" t="s">
        <v>58151</v>
      </c>
      <c r="AE39377" s="10" t="s">
        <v>58150</v>
      </c>
      <c r="AF39377" s="10" t="s">
        <v>698</v>
      </c>
    </row>
    <row r="39378" spans="30:32" x14ac:dyDescent="0.2">
      <c r="AD39378" s="11" t="s">
        <v>58152</v>
      </c>
      <c r="AE39378" s="10" t="s">
        <v>58150</v>
      </c>
      <c r="AF39378" s="10" t="s">
        <v>698</v>
      </c>
    </row>
    <row r="39379" spans="30:32" x14ac:dyDescent="0.2">
      <c r="AD39379" s="11" t="s">
        <v>58153</v>
      </c>
      <c r="AE39379" s="10" t="s">
        <v>58154</v>
      </c>
      <c r="AF39379" s="10" t="s">
        <v>698</v>
      </c>
    </row>
    <row r="39380" spans="30:32" x14ac:dyDescent="0.2">
      <c r="AD39380" s="11" t="s">
        <v>58155</v>
      </c>
      <c r="AE39380" s="10" t="s">
        <v>1954</v>
      </c>
      <c r="AF39380" s="10" t="s">
        <v>698</v>
      </c>
    </row>
    <row r="39381" spans="30:32" x14ac:dyDescent="0.2">
      <c r="AD39381" s="11" t="s">
        <v>58156</v>
      </c>
      <c r="AE39381" s="10" t="s">
        <v>1272</v>
      </c>
      <c r="AF39381" s="10" t="s">
        <v>698</v>
      </c>
    </row>
    <row r="39382" spans="30:32" x14ac:dyDescent="0.2">
      <c r="AD39382" s="11" t="s">
        <v>58157</v>
      </c>
      <c r="AE39382" s="10" t="s">
        <v>58158</v>
      </c>
      <c r="AF39382" s="10" t="s">
        <v>698</v>
      </c>
    </row>
    <row r="39383" spans="30:32" x14ac:dyDescent="0.2">
      <c r="AD39383" s="11" t="s">
        <v>58159</v>
      </c>
      <c r="AE39383" s="10" t="s">
        <v>58160</v>
      </c>
      <c r="AF39383" s="10" t="s">
        <v>698</v>
      </c>
    </row>
    <row r="39384" spans="30:32" x14ac:dyDescent="0.2">
      <c r="AD39384" s="11" t="s">
        <v>58161</v>
      </c>
      <c r="AE39384" s="10" t="s">
        <v>28767</v>
      </c>
      <c r="AF39384" s="10" t="s">
        <v>698</v>
      </c>
    </row>
    <row r="39385" spans="30:32" x14ac:dyDescent="0.2">
      <c r="AD39385" s="11" t="s">
        <v>58162</v>
      </c>
      <c r="AE39385" s="10" t="s">
        <v>58163</v>
      </c>
      <c r="AF39385" s="10" t="s">
        <v>698</v>
      </c>
    </row>
    <row r="39386" spans="30:32" x14ac:dyDescent="0.2">
      <c r="AD39386" s="11" t="s">
        <v>58164</v>
      </c>
      <c r="AE39386" s="10" t="s">
        <v>58165</v>
      </c>
      <c r="AF39386" s="10" t="s">
        <v>698</v>
      </c>
    </row>
    <row r="39387" spans="30:32" x14ac:dyDescent="0.2">
      <c r="AD39387" s="11" t="s">
        <v>58166</v>
      </c>
      <c r="AE39387" s="10" t="s">
        <v>58167</v>
      </c>
      <c r="AF39387" s="10" t="s">
        <v>698</v>
      </c>
    </row>
    <row r="39388" spans="30:32" x14ac:dyDescent="0.2">
      <c r="AD39388" s="11" t="s">
        <v>58168</v>
      </c>
      <c r="AE39388" s="10" t="s">
        <v>1969</v>
      </c>
      <c r="AF39388" s="10" t="s">
        <v>698</v>
      </c>
    </row>
    <row r="39389" spans="30:32" x14ac:dyDescent="0.2">
      <c r="AD39389" s="11" t="s">
        <v>58169</v>
      </c>
      <c r="AE39389" s="10" t="s">
        <v>58170</v>
      </c>
      <c r="AF39389" s="10" t="s">
        <v>698</v>
      </c>
    </row>
    <row r="39390" spans="30:32" x14ac:dyDescent="0.2">
      <c r="AD39390" s="11" t="s">
        <v>58171</v>
      </c>
      <c r="AE39390" s="10" t="s">
        <v>12826</v>
      </c>
      <c r="AF39390" s="10" t="s">
        <v>698</v>
      </c>
    </row>
    <row r="39391" spans="30:32" x14ac:dyDescent="0.2">
      <c r="AD39391" s="11" t="s">
        <v>58172</v>
      </c>
      <c r="AE39391" s="10" t="s">
        <v>58173</v>
      </c>
      <c r="AF39391" s="10" t="s">
        <v>698</v>
      </c>
    </row>
    <row r="39392" spans="30:32" x14ac:dyDescent="0.2">
      <c r="AD39392" s="11" t="s">
        <v>58174</v>
      </c>
      <c r="AE39392" s="10" t="s">
        <v>58175</v>
      </c>
      <c r="AF39392" s="10" t="s">
        <v>698</v>
      </c>
    </row>
    <row r="39393" spans="30:32" x14ac:dyDescent="0.2">
      <c r="AD39393" s="11" t="s">
        <v>58176</v>
      </c>
      <c r="AE39393" s="10" t="s">
        <v>58177</v>
      </c>
      <c r="AF39393" s="10" t="s">
        <v>698</v>
      </c>
    </row>
    <row r="39394" spans="30:32" x14ac:dyDescent="0.2">
      <c r="AD39394" s="11" t="s">
        <v>58178</v>
      </c>
      <c r="AE39394" s="10" t="s">
        <v>4930</v>
      </c>
      <c r="AF39394" s="10" t="s">
        <v>698</v>
      </c>
    </row>
    <row r="39395" spans="30:32" x14ac:dyDescent="0.2">
      <c r="AD39395" s="11" t="s">
        <v>58179</v>
      </c>
      <c r="AE39395" s="10" t="s">
        <v>20474</v>
      </c>
      <c r="AF39395" s="10" t="s">
        <v>698</v>
      </c>
    </row>
    <row r="39396" spans="30:32" x14ac:dyDescent="0.2">
      <c r="AD39396" s="11" t="s">
        <v>58180</v>
      </c>
      <c r="AE39396" s="10" t="s">
        <v>3472</v>
      </c>
      <c r="AF39396" s="10" t="s">
        <v>698</v>
      </c>
    </row>
    <row r="39397" spans="30:32" x14ac:dyDescent="0.2">
      <c r="AD39397" s="11" t="s">
        <v>58181</v>
      </c>
      <c r="AE39397" s="10" t="s">
        <v>58182</v>
      </c>
      <c r="AF39397" s="10" t="s">
        <v>698</v>
      </c>
    </row>
    <row r="39398" spans="30:32" x14ac:dyDescent="0.2">
      <c r="AD39398" s="11" t="s">
        <v>58183</v>
      </c>
      <c r="AE39398" s="10" t="s">
        <v>1985</v>
      </c>
      <c r="AF39398" s="10" t="s">
        <v>698</v>
      </c>
    </row>
    <row r="39399" spans="30:32" x14ac:dyDescent="0.2">
      <c r="AD39399" s="11" t="s">
        <v>58184</v>
      </c>
      <c r="AE39399" s="10" t="s">
        <v>44114</v>
      </c>
      <c r="AF39399" s="10" t="s">
        <v>698</v>
      </c>
    </row>
    <row r="39400" spans="30:32" x14ac:dyDescent="0.2">
      <c r="AD39400" s="11" t="s">
        <v>58185</v>
      </c>
      <c r="AE39400" s="10" t="s">
        <v>8998</v>
      </c>
      <c r="AF39400" s="10" t="s">
        <v>698</v>
      </c>
    </row>
    <row r="39401" spans="30:32" x14ac:dyDescent="0.2">
      <c r="AD39401" s="11" t="s">
        <v>58186</v>
      </c>
      <c r="AE39401" s="10" t="s">
        <v>58187</v>
      </c>
      <c r="AF39401" s="10" t="s">
        <v>698</v>
      </c>
    </row>
    <row r="39402" spans="30:32" x14ac:dyDescent="0.2">
      <c r="AD39402" s="11" t="s">
        <v>58188</v>
      </c>
      <c r="AE39402" s="10" t="s">
        <v>58189</v>
      </c>
      <c r="AF39402" s="10" t="s">
        <v>698</v>
      </c>
    </row>
    <row r="39403" spans="30:32" x14ac:dyDescent="0.2">
      <c r="AD39403" s="11" t="s">
        <v>58190</v>
      </c>
      <c r="AE39403" s="10" t="s">
        <v>58191</v>
      </c>
      <c r="AF39403" s="10" t="s">
        <v>698</v>
      </c>
    </row>
    <row r="39404" spans="30:32" x14ac:dyDescent="0.2">
      <c r="AD39404" s="11" t="s">
        <v>58192</v>
      </c>
      <c r="AE39404" s="10" t="s">
        <v>14070</v>
      </c>
      <c r="AF39404" s="10" t="s">
        <v>698</v>
      </c>
    </row>
    <row r="39405" spans="30:32" x14ac:dyDescent="0.2">
      <c r="AD39405" s="11" t="s">
        <v>58193</v>
      </c>
      <c r="AE39405" s="10" t="s">
        <v>20502</v>
      </c>
      <c r="AF39405" s="10" t="s">
        <v>698</v>
      </c>
    </row>
    <row r="39406" spans="30:32" x14ac:dyDescent="0.2">
      <c r="AD39406" s="11" t="s">
        <v>58194</v>
      </c>
      <c r="AE39406" s="10" t="s">
        <v>20502</v>
      </c>
      <c r="AF39406" s="10" t="s">
        <v>698</v>
      </c>
    </row>
    <row r="39407" spans="30:32" x14ac:dyDescent="0.2">
      <c r="AD39407" s="11" t="s">
        <v>58195</v>
      </c>
      <c r="AE39407" s="10" t="s">
        <v>7026</v>
      </c>
      <c r="AF39407" s="10" t="s">
        <v>698</v>
      </c>
    </row>
    <row r="39408" spans="30:32" x14ac:dyDescent="0.2">
      <c r="AD39408" s="11" t="s">
        <v>58196</v>
      </c>
      <c r="AE39408" s="10" t="s">
        <v>4954</v>
      </c>
      <c r="AF39408" s="10" t="s">
        <v>698</v>
      </c>
    </row>
    <row r="39409" spans="30:32" x14ac:dyDescent="0.2">
      <c r="AD39409" s="11" t="s">
        <v>58197</v>
      </c>
      <c r="AE39409" s="10" t="s">
        <v>58198</v>
      </c>
      <c r="AF39409" s="10" t="s">
        <v>698</v>
      </c>
    </row>
    <row r="39410" spans="30:32" x14ac:dyDescent="0.2">
      <c r="AD39410" s="11" t="s">
        <v>58199</v>
      </c>
      <c r="AE39410" s="10" t="s">
        <v>58200</v>
      </c>
      <c r="AF39410" s="10" t="s">
        <v>698</v>
      </c>
    </row>
    <row r="39411" spans="30:32" x14ac:dyDescent="0.2">
      <c r="AD39411" s="11" t="s">
        <v>58201</v>
      </c>
      <c r="AE39411" s="10" t="s">
        <v>58202</v>
      </c>
      <c r="AF39411" s="10" t="s">
        <v>698</v>
      </c>
    </row>
    <row r="39412" spans="30:32" x14ac:dyDescent="0.2">
      <c r="AD39412" s="11" t="s">
        <v>58203</v>
      </c>
      <c r="AE39412" s="10" t="s">
        <v>58204</v>
      </c>
      <c r="AF39412" s="10" t="s">
        <v>698</v>
      </c>
    </row>
    <row r="39413" spans="30:32" x14ac:dyDescent="0.2">
      <c r="AD39413" s="11" t="s">
        <v>58205</v>
      </c>
      <c r="AE39413" s="10" t="s">
        <v>1388</v>
      </c>
      <c r="AF39413" s="10" t="s">
        <v>698</v>
      </c>
    </row>
    <row r="39414" spans="30:32" x14ac:dyDescent="0.2">
      <c r="AD39414" s="11" t="s">
        <v>58206</v>
      </c>
      <c r="AE39414" s="10" t="s">
        <v>1388</v>
      </c>
      <c r="AF39414" s="10" t="s">
        <v>698</v>
      </c>
    </row>
    <row r="39415" spans="30:32" x14ac:dyDescent="0.2">
      <c r="AD39415" s="11" t="s">
        <v>58207</v>
      </c>
      <c r="AE39415" s="10" t="s">
        <v>1388</v>
      </c>
      <c r="AF39415" s="10" t="s">
        <v>698</v>
      </c>
    </row>
    <row r="39416" spans="30:32" x14ac:dyDescent="0.2">
      <c r="AD39416" s="11" t="s">
        <v>58208</v>
      </c>
      <c r="AE39416" s="10" t="s">
        <v>58209</v>
      </c>
      <c r="AF39416" s="10" t="s">
        <v>698</v>
      </c>
    </row>
    <row r="39417" spans="30:32" x14ac:dyDescent="0.2">
      <c r="AD39417" s="11" t="s">
        <v>58210</v>
      </c>
      <c r="AE39417" s="10" t="s">
        <v>2778</v>
      </c>
      <c r="AF39417" s="10" t="s">
        <v>698</v>
      </c>
    </row>
    <row r="39418" spans="30:32" x14ac:dyDescent="0.2">
      <c r="AD39418" s="11" t="s">
        <v>58211</v>
      </c>
      <c r="AE39418" s="10" t="s">
        <v>2055</v>
      </c>
      <c r="AF39418" s="10" t="s">
        <v>698</v>
      </c>
    </row>
    <row r="39419" spans="30:32" x14ac:dyDescent="0.2">
      <c r="AD39419" s="11" t="s">
        <v>58212</v>
      </c>
      <c r="AE39419" s="10" t="s">
        <v>7076</v>
      </c>
      <c r="AF39419" s="10" t="s">
        <v>698</v>
      </c>
    </row>
    <row r="39420" spans="30:32" x14ac:dyDescent="0.2">
      <c r="AD39420" s="11" t="s">
        <v>58213</v>
      </c>
      <c r="AE39420" s="10" t="s">
        <v>58214</v>
      </c>
      <c r="AF39420" s="10" t="s">
        <v>698</v>
      </c>
    </row>
    <row r="39421" spans="30:32" x14ac:dyDescent="0.2">
      <c r="AD39421" s="11" t="s">
        <v>58215</v>
      </c>
      <c r="AE39421" s="10" t="s">
        <v>42361</v>
      </c>
      <c r="AF39421" s="10" t="s">
        <v>698</v>
      </c>
    </row>
    <row r="39422" spans="30:32" x14ac:dyDescent="0.2">
      <c r="AD39422" s="11" t="s">
        <v>58216</v>
      </c>
      <c r="AE39422" s="10" t="s">
        <v>42361</v>
      </c>
      <c r="AF39422" s="10" t="s">
        <v>698</v>
      </c>
    </row>
    <row r="39423" spans="30:32" x14ac:dyDescent="0.2">
      <c r="AD39423" s="11" t="s">
        <v>58217</v>
      </c>
      <c r="AE39423" s="10" t="s">
        <v>42361</v>
      </c>
      <c r="AF39423" s="10" t="s">
        <v>698</v>
      </c>
    </row>
    <row r="39424" spans="30:32" x14ac:dyDescent="0.2">
      <c r="AD39424" s="11" t="s">
        <v>58218</v>
      </c>
      <c r="AE39424" s="10" t="s">
        <v>42361</v>
      </c>
      <c r="AF39424" s="10" t="s">
        <v>698</v>
      </c>
    </row>
    <row r="39425" spans="30:32" x14ac:dyDescent="0.2">
      <c r="AD39425" s="11" t="s">
        <v>58219</v>
      </c>
      <c r="AE39425" s="10" t="s">
        <v>42361</v>
      </c>
      <c r="AF39425" s="10" t="s">
        <v>698</v>
      </c>
    </row>
    <row r="39426" spans="30:32" x14ac:dyDescent="0.2">
      <c r="AD39426" s="11" t="s">
        <v>58220</v>
      </c>
      <c r="AE39426" s="10" t="s">
        <v>18288</v>
      </c>
      <c r="AF39426" s="10" t="s">
        <v>698</v>
      </c>
    </row>
    <row r="39427" spans="30:32" x14ac:dyDescent="0.2">
      <c r="AD39427" s="11" t="s">
        <v>58221</v>
      </c>
      <c r="AE39427" s="10" t="s">
        <v>13533</v>
      </c>
      <c r="AF39427" s="10" t="s">
        <v>698</v>
      </c>
    </row>
    <row r="39428" spans="30:32" x14ac:dyDescent="0.2">
      <c r="AD39428" s="11" t="s">
        <v>58222</v>
      </c>
      <c r="AE39428" s="10" t="s">
        <v>20565</v>
      </c>
      <c r="AF39428" s="10" t="s">
        <v>698</v>
      </c>
    </row>
    <row r="39429" spans="30:32" x14ac:dyDescent="0.2">
      <c r="AD39429" s="11" t="s">
        <v>58223</v>
      </c>
      <c r="AE39429" s="10" t="s">
        <v>4972</v>
      </c>
      <c r="AF39429" s="10" t="s">
        <v>698</v>
      </c>
    </row>
    <row r="39430" spans="30:32" x14ac:dyDescent="0.2">
      <c r="AD39430" s="11" t="s">
        <v>58224</v>
      </c>
      <c r="AE39430" s="10" t="s">
        <v>15526</v>
      </c>
      <c r="AF39430" s="10" t="s">
        <v>698</v>
      </c>
    </row>
    <row r="39431" spans="30:32" x14ac:dyDescent="0.2">
      <c r="AD39431" s="11" t="s">
        <v>58225</v>
      </c>
      <c r="AE39431" s="10" t="s">
        <v>15526</v>
      </c>
      <c r="AF39431" s="10" t="s">
        <v>698</v>
      </c>
    </row>
    <row r="39432" spans="30:32" x14ac:dyDescent="0.2">
      <c r="AD39432" s="11" t="s">
        <v>58226</v>
      </c>
      <c r="AE39432" s="10" t="s">
        <v>15526</v>
      </c>
      <c r="AF39432" s="10" t="s">
        <v>698</v>
      </c>
    </row>
    <row r="39433" spans="30:32" x14ac:dyDescent="0.2">
      <c r="AD39433" s="11" t="s">
        <v>58227</v>
      </c>
      <c r="AE39433" s="10" t="s">
        <v>15526</v>
      </c>
      <c r="AF39433" s="10" t="s">
        <v>698</v>
      </c>
    </row>
    <row r="39434" spans="30:32" x14ac:dyDescent="0.2">
      <c r="AD39434" s="11" t="s">
        <v>58228</v>
      </c>
      <c r="AE39434" s="10" t="s">
        <v>15526</v>
      </c>
      <c r="AF39434" s="10" t="s">
        <v>698</v>
      </c>
    </row>
    <row r="39435" spans="30:32" x14ac:dyDescent="0.2">
      <c r="AD39435" s="11" t="s">
        <v>58229</v>
      </c>
      <c r="AE39435" s="10" t="s">
        <v>58230</v>
      </c>
      <c r="AF39435" s="10" t="s">
        <v>698</v>
      </c>
    </row>
    <row r="39436" spans="30:32" x14ac:dyDescent="0.2">
      <c r="AD39436" s="11" t="s">
        <v>58231</v>
      </c>
      <c r="AE39436" s="10" t="s">
        <v>2904</v>
      </c>
      <c r="AF39436" s="10" t="s">
        <v>698</v>
      </c>
    </row>
    <row r="39437" spans="30:32" x14ac:dyDescent="0.2">
      <c r="AD39437" s="11" t="s">
        <v>58232</v>
      </c>
      <c r="AE39437" s="10" t="s">
        <v>7149</v>
      </c>
      <c r="AF39437" s="10" t="s">
        <v>698</v>
      </c>
    </row>
    <row r="39438" spans="30:32" x14ac:dyDescent="0.2">
      <c r="AD39438" s="11" t="s">
        <v>58233</v>
      </c>
      <c r="AE39438" s="10" t="s">
        <v>7149</v>
      </c>
      <c r="AF39438" s="10" t="s">
        <v>698</v>
      </c>
    </row>
    <row r="39439" spans="30:32" x14ac:dyDescent="0.2">
      <c r="AD39439" s="11" t="s">
        <v>58234</v>
      </c>
      <c r="AE39439" s="10" t="s">
        <v>7149</v>
      </c>
      <c r="AF39439" s="10" t="s">
        <v>698</v>
      </c>
    </row>
    <row r="39440" spans="30:32" x14ac:dyDescent="0.2">
      <c r="AD39440" s="11" t="s">
        <v>58235</v>
      </c>
      <c r="AE39440" s="10" t="s">
        <v>58236</v>
      </c>
      <c r="AF39440" s="10" t="s">
        <v>698</v>
      </c>
    </row>
    <row r="39441" spans="30:32" x14ac:dyDescent="0.2">
      <c r="AD39441" s="11" t="s">
        <v>58237</v>
      </c>
      <c r="AE39441" s="10" t="s">
        <v>7154</v>
      </c>
      <c r="AF39441" s="10" t="s">
        <v>698</v>
      </c>
    </row>
    <row r="39442" spans="30:32" x14ac:dyDescent="0.2">
      <c r="AD39442" s="11" t="s">
        <v>58238</v>
      </c>
      <c r="AE39442" s="10" t="s">
        <v>7160</v>
      </c>
      <c r="AF39442" s="10" t="s">
        <v>698</v>
      </c>
    </row>
    <row r="39443" spans="30:32" x14ac:dyDescent="0.2">
      <c r="AD39443" s="11" t="s">
        <v>58239</v>
      </c>
      <c r="AE39443" s="10" t="s">
        <v>27193</v>
      </c>
      <c r="AF39443" s="10" t="s">
        <v>698</v>
      </c>
    </row>
    <row r="39444" spans="30:32" x14ac:dyDescent="0.2">
      <c r="AD39444" s="11" t="s">
        <v>58240</v>
      </c>
      <c r="AE39444" s="10" t="s">
        <v>58241</v>
      </c>
      <c r="AF39444" s="10" t="s">
        <v>698</v>
      </c>
    </row>
    <row r="39445" spans="30:32" x14ac:dyDescent="0.2">
      <c r="AD39445" s="11" t="s">
        <v>58242</v>
      </c>
      <c r="AE39445" s="10" t="s">
        <v>58243</v>
      </c>
      <c r="AF39445" s="10" t="s">
        <v>698</v>
      </c>
    </row>
    <row r="39446" spans="30:32" x14ac:dyDescent="0.2">
      <c r="AD39446" s="11" t="s">
        <v>58244</v>
      </c>
      <c r="AE39446" s="10" t="s">
        <v>18385</v>
      </c>
      <c r="AF39446" s="10" t="s">
        <v>698</v>
      </c>
    </row>
    <row r="39447" spans="30:32" x14ac:dyDescent="0.2">
      <c r="AD39447" s="11" t="s">
        <v>58245</v>
      </c>
      <c r="AE39447" s="10" t="s">
        <v>14233</v>
      </c>
      <c r="AF39447" s="10" t="s">
        <v>698</v>
      </c>
    </row>
    <row r="39448" spans="30:32" x14ac:dyDescent="0.2">
      <c r="AD39448" s="11" t="s">
        <v>58246</v>
      </c>
      <c r="AE39448" s="10" t="s">
        <v>58247</v>
      </c>
      <c r="AF39448" s="10" t="s">
        <v>698</v>
      </c>
    </row>
    <row r="39449" spans="30:32" x14ac:dyDescent="0.2">
      <c r="AD39449" s="11" t="s">
        <v>58248</v>
      </c>
      <c r="AE39449" s="10" t="s">
        <v>3912</v>
      </c>
      <c r="AF39449" s="10" t="s">
        <v>698</v>
      </c>
    </row>
    <row r="39450" spans="30:32" x14ac:dyDescent="0.2">
      <c r="AD39450" s="11" t="s">
        <v>58249</v>
      </c>
      <c r="AE39450" s="10" t="s">
        <v>15599</v>
      </c>
      <c r="AF39450" s="10" t="s">
        <v>698</v>
      </c>
    </row>
    <row r="39451" spans="30:32" x14ac:dyDescent="0.2">
      <c r="AD39451" s="11" t="s">
        <v>58250</v>
      </c>
      <c r="AE39451" s="10" t="s">
        <v>58251</v>
      </c>
      <c r="AF39451" s="10" t="s">
        <v>698</v>
      </c>
    </row>
    <row r="39452" spans="30:32" x14ac:dyDescent="0.2">
      <c r="AD39452" s="11" t="s">
        <v>58252</v>
      </c>
      <c r="AE39452" s="10" t="s">
        <v>58253</v>
      </c>
      <c r="AF39452" s="10" t="s">
        <v>698</v>
      </c>
    </row>
    <row r="39453" spans="30:32" x14ac:dyDescent="0.2">
      <c r="AD39453" s="11" t="s">
        <v>58254</v>
      </c>
      <c r="AE39453" s="10" t="s">
        <v>19576</v>
      </c>
      <c r="AF39453" s="10" t="s">
        <v>698</v>
      </c>
    </row>
    <row r="39454" spans="30:32" x14ac:dyDescent="0.2">
      <c r="AD39454" s="11" t="s">
        <v>58255</v>
      </c>
      <c r="AE39454" s="10" t="s">
        <v>2918</v>
      </c>
      <c r="AF39454" s="10" t="s">
        <v>698</v>
      </c>
    </row>
    <row r="39455" spans="30:32" x14ac:dyDescent="0.2">
      <c r="AD39455" s="11" t="s">
        <v>58256</v>
      </c>
      <c r="AE39455" s="10" t="s">
        <v>58257</v>
      </c>
      <c r="AF39455" s="10" t="s">
        <v>698</v>
      </c>
    </row>
    <row r="39456" spans="30:32" x14ac:dyDescent="0.2">
      <c r="AD39456" s="11" t="s">
        <v>58258</v>
      </c>
      <c r="AE39456" s="10" t="s">
        <v>58259</v>
      </c>
      <c r="AF39456" s="10" t="s">
        <v>698</v>
      </c>
    </row>
    <row r="39457" spans="30:32" x14ac:dyDescent="0.2">
      <c r="AD39457" s="11" t="s">
        <v>58260</v>
      </c>
      <c r="AE39457" s="10" t="s">
        <v>58261</v>
      </c>
      <c r="AF39457" s="10" t="s">
        <v>698</v>
      </c>
    </row>
    <row r="39458" spans="30:32" x14ac:dyDescent="0.2">
      <c r="AD39458" s="11" t="s">
        <v>58262</v>
      </c>
      <c r="AE39458" s="10" t="s">
        <v>58263</v>
      </c>
      <c r="AF39458" s="10" t="s">
        <v>698</v>
      </c>
    </row>
    <row r="39459" spans="30:32" x14ac:dyDescent="0.2">
      <c r="AD39459" s="11" t="s">
        <v>58264</v>
      </c>
      <c r="AE39459" s="10" t="s">
        <v>14041</v>
      </c>
      <c r="AF39459" s="10" t="s">
        <v>698</v>
      </c>
    </row>
    <row r="39460" spans="30:32" x14ac:dyDescent="0.2">
      <c r="AD39460" s="11" t="s">
        <v>58265</v>
      </c>
      <c r="AE39460" s="10" t="s">
        <v>32663</v>
      </c>
      <c r="AF39460" s="10" t="s">
        <v>698</v>
      </c>
    </row>
    <row r="39461" spans="30:32" x14ac:dyDescent="0.2">
      <c r="AD39461" s="11" t="s">
        <v>58266</v>
      </c>
      <c r="AE39461" s="10" t="s">
        <v>58267</v>
      </c>
      <c r="AF39461" s="10" t="s">
        <v>698</v>
      </c>
    </row>
    <row r="39462" spans="30:32" x14ac:dyDescent="0.2">
      <c r="AD39462" s="11" t="s">
        <v>58268</v>
      </c>
      <c r="AE39462" s="10" t="s">
        <v>58269</v>
      </c>
      <c r="AF39462" s="10" t="s">
        <v>698</v>
      </c>
    </row>
    <row r="39463" spans="30:32" x14ac:dyDescent="0.2">
      <c r="AD39463" s="11" t="s">
        <v>58270</v>
      </c>
      <c r="AE39463" s="10" t="s">
        <v>58271</v>
      </c>
      <c r="AF39463" s="10" t="s">
        <v>698</v>
      </c>
    </row>
    <row r="39464" spans="30:32" x14ac:dyDescent="0.2">
      <c r="AD39464" s="11" t="s">
        <v>58272</v>
      </c>
      <c r="AE39464" s="10" t="s">
        <v>2923</v>
      </c>
      <c r="AF39464" s="10" t="s">
        <v>698</v>
      </c>
    </row>
    <row r="39465" spans="30:32" x14ac:dyDescent="0.2">
      <c r="AD39465" s="11" t="s">
        <v>58273</v>
      </c>
      <c r="AE39465" s="10" t="s">
        <v>58274</v>
      </c>
      <c r="AF39465" s="10" t="s">
        <v>698</v>
      </c>
    </row>
    <row r="39466" spans="30:32" x14ac:dyDescent="0.2">
      <c r="AD39466" s="11" t="s">
        <v>58275</v>
      </c>
      <c r="AE39466" s="10" t="s">
        <v>17285</v>
      </c>
      <c r="AF39466" s="10" t="s">
        <v>698</v>
      </c>
    </row>
    <row r="39467" spans="30:32" x14ac:dyDescent="0.2">
      <c r="AD39467" s="11" t="s">
        <v>58276</v>
      </c>
      <c r="AE39467" s="10" t="s">
        <v>58277</v>
      </c>
      <c r="AF39467" s="10" t="s">
        <v>698</v>
      </c>
    </row>
    <row r="39468" spans="30:32" x14ac:dyDescent="0.2">
      <c r="AD39468" s="11" t="s">
        <v>58278</v>
      </c>
      <c r="AE39468" s="10" t="s">
        <v>26125</v>
      </c>
      <c r="AF39468" s="10" t="s">
        <v>698</v>
      </c>
    </row>
    <row r="39469" spans="30:32" x14ac:dyDescent="0.2">
      <c r="AD39469" s="11" t="s">
        <v>58279</v>
      </c>
      <c r="AE39469" s="10" t="s">
        <v>2346</v>
      </c>
      <c r="AF39469" s="10" t="s">
        <v>698</v>
      </c>
    </row>
    <row r="39470" spans="30:32" x14ac:dyDescent="0.2">
      <c r="AD39470" s="11" t="s">
        <v>58280</v>
      </c>
      <c r="AE39470" s="10" t="s">
        <v>2346</v>
      </c>
      <c r="AF39470" s="10" t="s">
        <v>698</v>
      </c>
    </row>
    <row r="39471" spans="30:32" x14ac:dyDescent="0.2">
      <c r="AD39471" s="11" t="s">
        <v>58281</v>
      </c>
      <c r="AE39471" s="10" t="s">
        <v>2346</v>
      </c>
      <c r="AF39471" s="10" t="s">
        <v>698</v>
      </c>
    </row>
    <row r="39472" spans="30:32" x14ac:dyDescent="0.2">
      <c r="AD39472" s="11" t="s">
        <v>58282</v>
      </c>
      <c r="AE39472" s="10" t="s">
        <v>2346</v>
      </c>
      <c r="AF39472" s="10" t="s">
        <v>698</v>
      </c>
    </row>
    <row r="39473" spans="30:32" x14ac:dyDescent="0.2">
      <c r="AD39473" s="11" t="s">
        <v>58283</v>
      </c>
      <c r="AE39473" s="10" t="s">
        <v>2346</v>
      </c>
      <c r="AF39473" s="10" t="s">
        <v>698</v>
      </c>
    </row>
    <row r="39474" spans="30:32" x14ac:dyDescent="0.2">
      <c r="AD39474" s="11" t="s">
        <v>58284</v>
      </c>
      <c r="AE39474" s="10" t="s">
        <v>2346</v>
      </c>
      <c r="AF39474" s="10" t="s">
        <v>698</v>
      </c>
    </row>
    <row r="39475" spans="30:32" x14ac:dyDescent="0.2">
      <c r="AD39475" s="11" t="s">
        <v>58285</v>
      </c>
      <c r="AE39475" s="10" t="s">
        <v>2346</v>
      </c>
      <c r="AF39475" s="10" t="s">
        <v>698</v>
      </c>
    </row>
    <row r="39476" spans="30:32" x14ac:dyDescent="0.2">
      <c r="AD39476" s="11" t="s">
        <v>58286</v>
      </c>
      <c r="AE39476" s="10" t="s">
        <v>2346</v>
      </c>
      <c r="AF39476" s="10" t="s">
        <v>698</v>
      </c>
    </row>
    <row r="39477" spans="30:32" x14ac:dyDescent="0.2">
      <c r="AD39477" s="11" t="s">
        <v>58287</v>
      </c>
      <c r="AE39477" s="10" t="s">
        <v>2346</v>
      </c>
      <c r="AF39477" s="10" t="s">
        <v>698</v>
      </c>
    </row>
    <row r="39478" spans="30:32" x14ac:dyDescent="0.2">
      <c r="AD39478" s="11" t="s">
        <v>58288</v>
      </c>
      <c r="AE39478" s="10" t="s">
        <v>2346</v>
      </c>
      <c r="AF39478" s="10" t="s">
        <v>698</v>
      </c>
    </row>
    <row r="39479" spans="30:32" x14ac:dyDescent="0.2">
      <c r="AD39479" s="11" t="s">
        <v>58289</v>
      </c>
      <c r="AE39479" s="10" t="s">
        <v>2346</v>
      </c>
      <c r="AF39479" s="10" t="s">
        <v>698</v>
      </c>
    </row>
    <row r="39480" spans="30:32" x14ac:dyDescent="0.2">
      <c r="AD39480" s="11" t="s">
        <v>58290</v>
      </c>
      <c r="AE39480" s="10" t="s">
        <v>2346</v>
      </c>
      <c r="AF39480" s="10" t="s">
        <v>698</v>
      </c>
    </row>
    <row r="39481" spans="30:32" x14ac:dyDescent="0.2">
      <c r="AD39481" s="11" t="s">
        <v>58291</v>
      </c>
      <c r="AE39481" s="10" t="s">
        <v>2346</v>
      </c>
      <c r="AF39481" s="10" t="s">
        <v>698</v>
      </c>
    </row>
    <row r="39482" spans="30:32" x14ac:dyDescent="0.2">
      <c r="AD39482" s="11" t="s">
        <v>58292</v>
      </c>
      <c r="AE39482" s="10" t="s">
        <v>2346</v>
      </c>
      <c r="AF39482" s="10" t="s">
        <v>698</v>
      </c>
    </row>
    <row r="39483" spans="30:32" x14ac:dyDescent="0.2">
      <c r="AD39483" s="11" t="s">
        <v>58293</v>
      </c>
      <c r="AE39483" s="10" t="s">
        <v>2346</v>
      </c>
      <c r="AF39483" s="10" t="s">
        <v>698</v>
      </c>
    </row>
    <row r="39484" spans="30:32" x14ac:dyDescent="0.2">
      <c r="AD39484" s="11" t="s">
        <v>58294</v>
      </c>
      <c r="AE39484" s="10" t="s">
        <v>2346</v>
      </c>
      <c r="AF39484" s="10" t="s">
        <v>698</v>
      </c>
    </row>
    <row r="39485" spans="30:32" x14ac:dyDescent="0.2">
      <c r="AD39485" s="11" t="s">
        <v>58295</v>
      </c>
      <c r="AE39485" s="10" t="s">
        <v>58296</v>
      </c>
      <c r="AF39485" s="10" t="s">
        <v>698</v>
      </c>
    </row>
    <row r="39486" spans="30:32" x14ac:dyDescent="0.2">
      <c r="AD39486" s="11" t="s">
        <v>58297</v>
      </c>
      <c r="AE39486" s="10" t="s">
        <v>58298</v>
      </c>
      <c r="AF39486" s="10" t="s">
        <v>698</v>
      </c>
    </row>
    <row r="39487" spans="30:32" x14ac:dyDescent="0.2">
      <c r="AD39487" s="11" t="s">
        <v>58299</v>
      </c>
      <c r="AE39487" s="10" t="s">
        <v>3457</v>
      </c>
      <c r="AF39487" s="10" t="s">
        <v>698</v>
      </c>
    </row>
    <row r="39488" spans="30:32" x14ac:dyDescent="0.2">
      <c r="AD39488" s="11" t="s">
        <v>58300</v>
      </c>
      <c r="AE39488" s="10" t="s">
        <v>3457</v>
      </c>
      <c r="AF39488" s="10" t="s">
        <v>698</v>
      </c>
    </row>
    <row r="39489" spans="30:32" x14ac:dyDescent="0.2">
      <c r="AD39489" s="11" t="s">
        <v>58301</v>
      </c>
      <c r="AE39489" s="10" t="s">
        <v>58302</v>
      </c>
      <c r="AF39489" s="10" t="s">
        <v>698</v>
      </c>
    </row>
    <row r="39490" spans="30:32" x14ac:dyDescent="0.2">
      <c r="AD39490" s="11" t="s">
        <v>58303</v>
      </c>
      <c r="AE39490" s="10" t="s">
        <v>58304</v>
      </c>
      <c r="AF39490" s="10" t="s">
        <v>698</v>
      </c>
    </row>
    <row r="39491" spans="30:32" x14ac:dyDescent="0.2">
      <c r="AD39491" s="11" t="s">
        <v>58305</v>
      </c>
      <c r="AE39491" s="10" t="s">
        <v>58306</v>
      </c>
      <c r="AF39491" s="10" t="s">
        <v>698</v>
      </c>
    </row>
    <row r="39492" spans="30:32" x14ac:dyDescent="0.2">
      <c r="AD39492" s="11" t="s">
        <v>58307</v>
      </c>
      <c r="AE39492" s="10" t="s">
        <v>58308</v>
      </c>
      <c r="AF39492" s="10" t="s">
        <v>698</v>
      </c>
    </row>
    <row r="39493" spans="30:32" x14ac:dyDescent="0.2">
      <c r="AD39493" s="11" t="s">
        <v>58309</v>
      </c>
      <c r="AE39493" s="10" t="s">
        <v>58308</v>
      </c>
      <c r="AF39493" s="10" t="s">
        <v>698</v>
      </c>
    </row>
    <row r="39494" spans="30:32" x14ac:dyDescent="0.2">
      <c r="AD39494" s="11" t="s">
        <v>58310</v>
      </c>
      <c r="AE39494" s="10" t="s">
        <v>58308</v>
      </c>
      <c r="AF39494" s="10" t="s">
        <v>698</v>
      </c>
    </row>
    <row r="39495" spans="30:32" x14ac:dyDescent="0.2">
      <c r="AD39495" s="11" t="s">
        <v>58311</v>
      </c>
      <c r="AE39495" s="10" t="s">
        <v>58312</v>
      </c>
      <c r="AF39495" s="10" t="s">
        <v>698</v>
      </c>
    </row>
    <row r="39496" spans="30:32" x14ac:dyDescent="0.2">
      <c r="AD39496" s="11" t="s">
        <v>58313</v>
      </c>
      <c r="AE39496" s="10" t="s">
        <v>58314</v>
      </c>
      <c r="AF39496" s="10" t="s">
        <v>698</v>
      </c>
    </row>
    <row r="39497" spans="30:32" x14ac:dyDescent="0.2">
      <c r="AD39497" s="11" t="s">
        <v>58315</v>
      </c>
      <c r="AE39497" s="10" t="s">
        <v>58316</v>
      </c>
      <c r="AF39497" s="10" t="s">
        <v>698</v>
      </c>
    </row>
    <row r="39498" spans="30:32" x14ac:dyDescent="0.2">
      <c r="AD39498" s="11" t="s">
        <v>58317</v>
      </c>
      <c r="AE39498" s="10" t="s">
        <v>58318</v>
      </c>
      <c r="AF39498" s="10" t="s">
        <v>698</v>
      </c>
    </row>
    <row r="39499" spans="30:32" x14ac:dyDescent="0.2">
      <c r="AD39499" s="11" t="s">
        <v>58319</v>
      </c>
      <c r="AE39499" s="10" t="s">
        <v>2957</v>
      </c>
      <c r="AF39499" s="10" t="s">
        <v>698</v>
      </c>
    </row>
    <row r="39500" spans="30:32" x14ac:dyDescent="0.2">
      <c r="AD39500" s="11" t="s">
        <v>58320</v>
      </c>
      <c r="AE39500" s="10" t="s">
        <v>58321</v>
      </c>
      <c r="AF39500" s="10" t="s">
        <v>698</v>
      </c>
    </row>
    <row r="39501" spans="30:32" x14ac:dyDescent="0.2">
      <c r="AD39501" s="11" t="s">
        <v>58322</v>
      </c>
      <c r="AE39501" s="10" t="s">
        <v>58323</v>
      </c>
      <c r="AF39501" s="10" t="s">
        <v>698</v>
      </c>
    </row>
    <row r="39502" spans="30:32" x14ac:dyDescent="0.2">
      <c r="AD39502" s="11" t="s">
        <v>58324</v>
      </c>
      <c r="AE39502" s="10" t="s">
        <v>58325</v>
      </c>
      <c r="AF39502" s="10" t="s">
        <v>698</v>
      </c>
    </row>
    <row r="39503" spans="30:32" x14ac:dyDescent="0.2">
      <c r="AD39503" s="11" t="s">
        <v>58326</v>
      </c>
      <c r="AE39503" s="10" t="s">
        <v>58327</v>
      </c>
      <c r="AF39503" s="10" t="s">
        <v>698</v>
      </c>
    </row>
    <row r="39504" spans="30:32" x14ac:dyDescent="0.2">
      <c r="AD39504" s="11" t="s">
        <v>58328</v>
      </c>
      <c r="AE39504" s="10" t="s">
        <v>58329</v>
      </c>
      <c r="AF39504" s="10" t="s">
        <v>698</v>
      </c>
    </row>
    <row r="39505" spans="30:32" x14ac:dyDescent="0.2">
      <c r="AD39505" s="11" t="s">
        <v>58330</v>
      </c>
      <c r="AE39505" s="10" t="s">
        <v>2196</v>
      </c>
      <c r="AF39505" s="10" t="s">
        <v>698</v>
      </c>
    </row>
    <row r="39506" spans="30:32" x14ac:dyDescent="0.2">
      <c r="AD39506" s="11" t="s">
        <v>58331</v>
      </c>
      <c r="AE39506" s="10" t="s">
        <v>58332</v>
      </c>
      <c r="AF39506" s="10" t="s">
        <v>698</v>
      </c>
    </row>
    <row r="39507" spans="30:32" x14ac:dyDescent="0.2">
      <c r="AD39507" s="11" t="s">
        <v>58333</v>
      </c>
      <c r="AE39507" s="10" t="s">
        <v>57435</v>
      </c>
      <c r="AF39507" s="10" t="s">
        <v>698</v>
      </c>
    </row>
    <row r="39508" spans="30:32" x14ac:dyDescent="0.2">
      <c r="AD39508" s="11" t="s">
        <v>58334</v>
      </c>
      <c r="AE39508" s="10" t="s">
        <v>17108</v>
      </c>
      <c r="AF39508" s="10" t="s">
        <v>698</v>
      </c>
    </row>
    <row r="39509" spans="30:32" x14ac:dyDescent="0.2">
      <c r="AD39509" s="11" t="s">
        <v>58335</v>
      </c>
      <c r="AE39509" s="10" t="s">
        <v>11760</v>
      </c>
      <c r="AF39509" s="10" t="s">
        <v>698</v>
      </c>
    </row>
    <row r="39510" spans="30:32" x14ac:dyDescent="0.2">
      <c r="AD39510" s="11" t="s">
        <v>58336</v>
      </c>
      <c r="AE39510" s="10" t="s">
        <v>22221</v>
      </c>
      <c r="AF39510" s="10" t="s">
        <v>698</v>
      </c>
    </row>
    <row r="39511" spans="30:32" x14ac:dyDescent="0.2">
      <c r="AD39511" s="11" t="s">
        <v>58337</v>
      </c>
      <c r="AE39511" s="10" t="s">
        <v>58338</v>
      </c>
      <c r="AF39511" s="10" t="s">
        <v>698</v>
      </c>
    </row>
    <row r="39512" spans="30:32" x14ac:dyDescent="0.2">
      <c r="AD39512" s="11" t="s">
        <v>58339</v>
      </c>
      <c r="AE39512" s="10" t="s">
        <v>43336</v>
      </c>
      <c r="AF39512" s="10" t="s">
        <v>698</v>
      </c>
    </row>
    <row r="39513" spans="30:32" x14ac:dyDescent="0.2">
      <c r="AD39513" s="11" t="s">
        <v>58340</v>
      </c>
      <c r="AE39513" s="10" t="s">
        <v>8552</v>
      </c>
      <c r="AF39513" s="10" t="s">
        <v>698</v>
      </c>
    </row>
    <row r="39514" spans="30:32" x14ac:dyDescent="0.2">
      <c r="AD39514" s="11" t="s">
        <v>58341</v>
      </c>
      <c r="AE39514" s="10" t="s">
        <v>2980</v>
      </c>
      <c r="AF39514" s="10" t="s">
        <v>698</v>
      </c>
    </row>
    <row r="39515" spans="30:32" x14ac:dyDescent="0.2">
      <c r="AD39515" s="11" t="s">
        <v>58342</v>
      </c>
      <c r="AE39515" s="10" t="s">
        <v>29120</v>
      </c>
      <c r="AF39515" s="10" t="s">
        <v>698</v>
      </c>
    </row>
    <row r="39516" spans="30:32" x14ac:dyDescent="0.2">
      <c r="AD39516" s="11" t="s">
        <v>58343</v>
      </c>
      <c r="AE39516" s="10" t="s">
        <v>58344</v>
      </c>
      <c r="AF39516" s="10" t="s">
        <v>698</v>
      </c>
    </row>
    <row r="39517" spans="30:32" x14ac:dyDescent="0.2">
      <c r="AD39517" s="11" t="s">
        <v>58345</v>
      </c>
      <c r="AE39517" s="10" t="s">
        <v>17160</v>
      </c>
      <c r="AF39517" s="10" t="s">
        <v>698</v>
      </c>
    </row>
    <row r="39518" spans="30:32" x14ac:dyDescent="0.2">
      <c r="AD39518" s="11" t="s">
        <v>58346</v>
      </c>
      <c r="AE39518" s="10" t="s">
        <v>58347</v>
      </c>
      <c r="AF39518" s="10" t="s">
        <v>698</v>
      </c>
    </row>
    <row r="39519" spans="30:32" x14ac:dyDescent="0.2">
      <c r="AD39519" s="11" t="s">
        <v>58348</v>
      </c>
      <c r="AE39519" s="10" t="s">
        <v>32731</v>
      </c>
      <c r="AF39519" s="10" t="s">
        <v>698</v>
      </c>
    </row>
    <row r="39520" spans="30:32" x14ac:dyDescent="0.2">
      <c r="AD39520" s="11" t="s">
        <v>58349</v>
      </c>
      <c r="AE39520" s="10" t="s">
        <v>15768</v>
      </c>
      <c r="AF39520" s="10" t="s">
        <v>698</v>
      </c>
    </row>
    <row r="39521" spans="30:32" x14ac:dyDescent="0.2">
      <c r="AD39521" s="11" t="s">
        <v>58350</v>
      </c>
      <c r="AE39521" s="10" t="s">
        <v>48825</v>
      </c>
      <c r="AF39521" s="10" t="s">
        <v>698</v>
      </c>
    </row>
    <row r="39522" spans="30:32" x14ac:dyDescent="0.2">
      <c r="AD39522" s="11" t="s">
        <v>58351</v>
      </c>
      <c r="AE39522" s="10" t="s">
        <v>58352</v>
      </c>
      <c r="AF39522" s="10" t="s">
        <v>698</v>
      </c>
    </row>
    <row r="39523" spans="30:32" x14ac:dyDescent="0.2">
      <c r="AD39523" s="11" t="s">
        <v>58353</v>
      </c>
      <c r="AE39523" s="10" t="s">
        <v>58354</v>
      </c>
      <c r="AF39523" s="10" t="s">
        <v>698</v>
      </c>
    </row>
    <row r="39524" spans="30:32" x14ac:dyDescent="0.2">
      <c r="AD39524" s="11" t="s">
        <v>58355</v>
      </c>
      <c r="AE39524" s="10" t="s">
        <v>58356</v>
      </c>
      <c r="AF39524" s="10" t="s">
        <v>698</v>
      </c>
    </row>
    <row r="39525" spans="30:32" x14ac:dyDescent="0.2">
      <c r="AD39525" s="11" t="s">
        <v>58357</v>
      </c>
      <c r="AE39525" s="10" t="s">
        <v>58358</v>
      </c>
      <c r="AF39525" s="10" t="s">
        <v>698</v>
      </c>
    </row>
    <row r="39526" spans="30:32" x14ac:dyDescent="0.2">
      <c r="AD39526" s="11" t="s">
        <v>58359</v>
      </c>
      <c r="AE39526" s="10" t="s">
        <v>58360</v>
      </c>
      <c r="AF39526" s="10" t="s">
        <v>698</v>
      </c>
    </row>
    <row r="39527" spans="30:32" x14ac:dyDescent="0.2">
      <c r="AD39527" s="11" t="s">
        <v>58361</v>
      </c>
      <c r="AE39527" s="10" t="s">
        <v>47156</v>
      </c>
      <c r="AF39527" s="10" t="s">
        <v>698</v>
      </c>
    </row>
    <row r="39528" spans="30:32" x14ac:dyDescent="0.2">
      <c r="AD39528" s="11" t="s">
        <v>58362</v>
      </c>
      <c r="AE39528" s="10" t="s">
        <v>47156</v>
      </c>
      <c r="AF39528" s="10" t="s">
        <v>698</v>
      </c>
    </row>
    <row r="39529" spans="30:32" x14ac:dyDescent="0.2">
      <c r="AD39529" s="11" t="s">
        <v>58363</v>
      </c>
      <c r="AE39529" s="10" t="s">
        <v>47156</v>
      </c>
      <c r="AF39529" s="10" t="s">
        <v>698</v>
      </c>
    </row>
    <row r="39530" spans="30:32" x14ac:dyDescent="0.2">
      <c r="AD39530" s="11" t="s">
        <v>58364</v>
      </c>
      <c r="AE39530" s="10" t="s">
        <v>47156</v>
      </c>
      <c r="AF39530" s="10" t="s">
        <v>698</v>
      </c>
    </row>
    <row r="39531" spans="30:32" x14ac:dyDescent="0.2">
      <c r="AD39531" s="11" t="s">
        <v>58365</v>
      </c>
      <c r="AE39531" s="10" t="s">
        <v>47156</v>
      </c>
      <c r="AF39531" s="10" t="s">
        <v>698</v>
      </c>
    </row>
    <row r="39532" spans="30:32" x14ac:dyDescent="0.2">
      <c r="AD39532" s="11" t="s">
        <v>58366</v>
      </c>
      <c r="AE39532" s="10" t="s">
        <v>58367</v>
      </c>
      <c r="AF39532" s="10" t="s">
        <v>698</v>
      </c>
    </row>
    <row r="39533" spans="30:32" x14ac:dyDescent="0.2">
      <c r="AD39533" s="11" t="s">
        <v>58368</v>
      </c>
      <c r="AE39533" s="10" t="s">
        <v>17189</v>
      </c>
      <c r="AF39533" s="10" t="s">
        <v>698</v>
      </c>
    </row>
    <row r="39534" spans="30:32" x14ac:dyDescent="0.2">
      <c r="AD39534" s="11" t="s">
        <v>58369</v>
      </c>
      <c r="AE39534" s="10" t="s">
        <v>22268</v>
      </c>
      <c r="AF39534" s="10" t="s">
        <v>698</v>
      </c>
    </row>
    <row r="39535" spans="30:32" x14ac:dyDescent="0.2">
      <c r="AD39535" s="11" t="s">
        <v>58370</v>
      </c>
      <c r="AE39535" s="10" t="s">
        <v>22270</v>
      </c>
      <c r="AF39535" s="10" t="s">
        <v>698</v>
      </c>
    </row>
    <row r="39536" spans="30:32" x14ac:dyDescent="0.2">
      <c r="AD39536" s="11" t="s">
        <v>58371</v>
      </c>
      <c r="AE39536" s="10" t="s">
        <v>58372</v>
      </c>
      <c r="AF39536" s="10" t="s">
        <v>698</v>
      </c>
    </row>
    <row r="39537" spans="30:32" x14ac:dyDescent="0.2">
      <c r="AD39537" s="11" t="s">
        <v>58373</v>
      </c>
      <c r="AE39537" s="10" t="s">
        <v>3495</v>
      </c>
      <c r="AF39537" s="10" t="s">
        <v>698</v>
      </c>
    </row>
    <row r="39538" spans="30:32" x14ac:dyDescent="0.2">
      <c r="AD39538" s="11" t="s">
        <v>58374</v>
      </c>
      <c r="AE39538" s="10" t="s">
        <v>3495</v>
      </c>
      <c r="AF39538" s="10" t="s">
        <v>698</v>
      </c>
    </row>
    <row r="39539" spans="30:32" x14ac:dyDescent="0.2">
      <c r="AD39539" s="11" t="s">
        <v>58375</v>
      </c>
      <c r="AE39539" s="10" t="s">
        <v>3495</v>
      </c>
      <c r="AF39539" s="10" t="s">
        <v>698</v>
      </c>
    </row>
    <row r="39540" spans="30:32" x14ac:dyDescent="0.2">
      <c r="AD39540" s="11" t="s">
        <v>58376</v>
      </c>
      <c r="AE39540" s="10" t="s">
        <v>3495</v>
      </c>
      <c r="AF39540" s="10" t="s">
        <v>698</v>
      </c>
    </row>
    <row r="39541" spans="30:32" x14ac:dyDescent="0.2">
      <c r="AD39541" s="11" t="s">
        <v>58377</v>
      </c>
      <c r="AE39541" s="10" t="s">
        <v>3495</v>
      </c>
      <c r="AF39541" s="10" t="s">
        <v>698</v>
      </c>
    </row>
    <row r="39542" spans="30:32" x14ac:dyDescent="0.2">
      <c r="AD39542" s="11" t="s">
        <v>58378</v>
      </c>
      <c r="AE39542" s="10" t="s">
        <v>3495</v>
      </c>
      <c r="AF39542" s="10" t="s">
        <v>698</v>
      </c>
    </row>
    <row r="39543" spans="30:32" x14ac:dyDescent="0.2">
      <c r="AD39543" s="11" t="s">
        <v>58379</v>
      </c>
      <c r="AE39543" s="10" t="s">
        <v>3495</v>
      </c>
      <c r="AF39543" s="10" t="s">
        <v>698</v>
      </c>
    </row>
    <row r="39544" spans="30:32" x14ac:dyDescent="0.2">
      <c r="AD39544" s="11" t="s">
        <v>58380</v>
      </c>
      <c r="AE39544" s="10" t="s">
        <v>3495</v>
      </c>
      <c r="AF39544" s="10" t="s">
        <v>698</v>
      </c>
    </row>
    <row r="39545" spans="30:32" x14ac:dyDescent="0.2">
      <c r="AD39545" s="11" t="s">
        <v>58381</v>
      </c>
      <c r="AE39545" s="10" t="s">
        <v>3495</v>
      </c>
      <c r="AF39545" s="10" t="s">
        <v>698</v>
      </c>
    </row>
    <row r="39546" spans="30:32" x14ac:dyDescent="0.2">
      <c r="AD39546" s="11" t="s">
        <v>58382</v>
      </c>
      <c r="AE39546" s="10" t="s">
        <v>3495</v>
      </c>
      <c r="AF39546" s="10" t="s">
        <v>698</v>
      </c>
    </row>
    <row r="39547" spans="30:32" x14ac:dyDescent="0.2">
      <c r="AD39547" s="11" t="s">
        <v>58383</v>
      </c>
      <c r="AE39547" s="10" t="s">
        <v>3495</v>
      </c>
      <c r="AF39547" s="10" t="s">
        <v>698</v>
      </c>
    </row>
    <row r="39548" spans="30:32" x14ac:dyDescent="0.2">
      <c r="AD39548" s="11" t="s">
        <v>58384</v>
      </c>
      <c r="AE39548" s="10" t="s">
        <v>3495</v>
      </c>
      <c r="AF39548" s="10" t="s">
        <v>698</v>
      </c>
    </row>
    <row r="39549" spans="30:32" x14ac:dyDescent="0.2">
      <c r="AD39549" s="11" t="s">
        <v>58385</v>
      </c>
      <c r="AE39549" s="10" t="s">
        <v>3495</v>
      </c>
      <c r="AF39549" s="10" t="s">
        <v>698</v>
      </c>
    </row>
    <row r="39550" spans="30:32" x14ac:dyDescent="0.2">
      <c r="AD39550" s="11" t="s">
        <v>58386</v>
      </c>
      <c r="AE39550" s="10" t="s">
        <v>3495</v>
      </c>
      <c r="AF39550" s="10" t="s">
        <v>698</v>
      </c>
    </row>
    <row r="39551" spans="30:32" x14ac:dyDescent="0.2">
      <c r="AD39551" s="11" t="s">
        <v>58387</v>
      </c>
      <c r="AE39551" s="10" t="s">
        <v>3495</v>
      </c>
      <c r="AF39551" s="10" t="s">
        <v>698</v>
      </c>
    </row>
    <row r="39552" spans="30:32" x14ac:dyDescent="0.2">
      <c r="AD39552" s="11" t="s">
        <v>58388</v>
      </c>
      <c r="AE39552" s="10" t="s">
        <v>3495</v>
      </c>
      <c r="AF39552" s="10" t="s">
        <v>698</v>
      </c>
    </row>
    <row r="39553" spans="30:32" x14ac:dyDescent="0.2">
      <c r="AD39553" s="11" t="s">
        <v>58389</v>
      </c>
      <c r="AE39553" s="10" t="s">
        <v>3495</v>
      </c>
      <c r="AF39553" s="10" t="s">
        <v>698</v>
      </c>
    </row>
    <row r="39554" spans="30:32" x14ac:dyDescent="0.2">
      <c r="AD39554" s="11" t="s">
        <v>58390</v>
      </c>
      <c r="AE39554" s="10" t="s">
        <v>3495</v>
      </c>
      <c r="AF39554" s="10" t="s">
        <v>698</v>
      </c>
    </row>
    <row r="39555" spans="30:32" x14ac:dyDescent="0.2">
      <c r="AD39555" s="11" t="s">
        <v>58391</v>
      </c>
      <c r="AE39555" s="10" t="s">
        <v>3495</v>
      </c>
      <c r="AF39555" s="10" t="s">
        <v>698</v>
      </c>
    </row>
    <row r="39556" spans="30:32" x14ac:dyDescent="0.2">
      <c r="AD39556" s="11" t="s">
        <v>58392</v>
      </c>
      <c r="AE39556" s="10" t="s">
        <v>3495</v>
      </c>
      <c r="AF39556" s="10" t="s">
        <v>698</v>
      </c>
    </row>
    <row r="39557" spans="30:32" x14ac:dyDescent="0.2">
      <c r="AD39557" s="11" t="s">
        <v>58393</v>
      </c>
      <c r="AE39557" s="10" t="s">
        <v>3495</v>
      </c>
      <c r="AF39557" s="10" t="s">
        <v>698</v>
      </c>
    </row>
    <row r="39558" spans="30:32" x14ac:dyDescent="0.2">
      <c r="AD39558" s="11" t="s">
        <v>58394</v>
      </c>
      <c r="AE39558" s="10" t="s">
        <v>3495</v>
      </c>
      <c r="AF39558" s="10" t="s">
        <v>698</v>
      </c>
    </row>
    <row r="39559" spans="30:32" x14ac:dyDescent="0.2">
      <c r="AD39559" s="11" t="s">
        <v>58395</v>
      </c>
      <c r="AE39559" s="10" t="s">
        <v>3495</v>
      </c>
      <c r="AF39559" s="10" t="s">
        <v>698</v>
      </c>
    </row>
    <row r="39560" spans="30:32" x14ac:dyDescent="0.2">
      <c r="AD39560" s="11" t="s">
        <v>58396</v>
      </c>
      <c r="AE39560" s="10" t="s">
        <v>3495</v>
      </c>
      <c r="AF39560" s="10" t="s">
        <v>698</v>
      </c>
    </row>
    <row r="39561" spans="30:32" x14ac:dyDescent="0.2">
      <c r="AD39561" s="11" t="s">
        <v>58397</v>
      </c>
      <c r="AE39561" s="10" t="s">
        <v>3495</v>
      </c>
      <c r="AF39561" s="10" t="s">
        <v>698</v>
      </c>
    </row>
    <row r="39562" spans="30:32" x14ac:dyDescent="0.2">
      <c r="AD39562" s="11" t="s">
        <v>58398</v>
      </c>
      <c r="AE39562" s="10" t="s">
        <v>3495</v>
      </c>
      <c r="AF39562" s="10" t="s">
        <v>698</v>
      </c>
    </row>
    <row r="39563" spans="30:32" x14ac:dyDescent="0.2">
      <c r="AD39563" s="11" t="s">
        <v>58399</v>
      </c>
      <c r="AE39563" s="10" t="s">
        <v>3495</v>
      </c>
      <c r="AF39563" s="10" t="s">
        <v>698</v>
      </c>
    </row>
    <row r="39564" spans="30:32" x14ac:dyDescent="0.2">
      <c r="AD39564" s="11" t="s">
        <v>58400</v>
      </c>
      <c r="AE39564" s="10" t="s">
        <v>3495</v>
      </c>
      <c r="AF39564" s="10" t="s">
        <v>698</v>
      </c>
    </row>
    <row r="39565" spans="30:32" x14ac:dyDescent="0.2">
      <c r="AD39565" s="11" t="s">
        <v>58401</v>
      </c>
      <c r="AE39565" s="10" t="s">
        <v>2243</v>
      </c>
      <c r="AF39565" s="10" t="s">
        <v>698</v>
      </c>
    </row>
    <row r="39566" spans="30:32" x14ac:dyDescent="0.2">
      <c r="AD39566" s="11" t="s">
        <v>58402</v>
      </c>
      <c r="AE39566" s="10" t="s">
        <v>2243</v>
      </c>
      <c r="AF39566" s="10" t="s">
        <v>698</v>
      </c>
    </row>
    <row r="39567" spans="30:32" x14ac:dyDescent="0.2">
      <c r="AD39567" s="11" t="s">
        <v>58403</v>
      </c>
      <c r="AE39567" s="10" t="s">
        <v>2243</v>
      </c>
      <c r="AF39567" s="10" t="s">
        <v>698</v>
      </c>
    </row>
    <row r="39568" spans="30:32" x14ac:dyDescent="0.2">
      <c r="AD39568" s="11" t="s">
        <v>58404</v>
      </c>
      <c r="AE39568" s="10" t="s">
        <v>2243</v>
      </c>
      <c r="AF39568" s="10" t="s">
        <v>698</v>
      </c>
    </row>
    <row r="39569" spans="30:32" x14ac:dyDescent="0.2">
      <c r="AD39569" s="11" t="s">
        <v>58405</v>
      </c>
      <c r="AE39569" s="10" t="s">
        <v>2243</v>
      </c>
      <c r="AF39569" s="10" t="s">
        <v>698</v>
      </c>
    </row>
    <row r="39570" spans="30:32" x14ac:dyDescent="0.2">
      <c r="AD39570" s="11" t="s">
        <v>58406</v>
      </c>
      <c r="AE39570" s="10" t="s">
        <v>58407</v>
      </c>
      <c r="AF39570" s="10" t="s">
        <v>698</v>
      </c>
    </row>
    <row r="39571" spans="30:32" x14ac:dyDescent="0.2">
      <c r="AD39571" s="11" t="s">
        <v>58408</v>
      </c>
      <c r="AE39571" s="10" t="s">
        <v>58409</v>
      </c>
      <c r="AF39571" s="10" t="s">
        <v>698</v>
      </c>
    </row>
    <row r="39572" spans="30:32" x14ac:dyDescent="0.2">
      <c r="AD39572" s="11" t="s">
        <v>58410</v>
      </c>
      <c r="AE39572" s="10" t="s">
        <v>1691</v>
      </c>
      <c r="AF39572" s="10" t="s">
        <v>698</v>
      </c>
    </row>
    <row r="39573" spans="30:32" x14ac:dyDescent="0.2">
      <c r="AD39573" s="11" t="s">
        <v>58411</v>
      </c>
      <c r="AE39573" s="10" t="s">
        <v>1693</v>
      </c>
      <c r="AF39573" s="10" t="s">
        <v>698</v>
      </c>
    </row>
    <row r="39574" spans="30:32" x14ac:dyDescent="0.2">
      <c r="AD39574" s="11" t="s">
        <v>58412</v>
      </c>
      <c r="AE39574" s="10" t="s">
        <v>58413</v>
      </c>
      <c r="AF39574" s="10" t="s">
        <v>698</v>
      </c>
    </row>
    <row r="39575" spans="30:32" x14ac:dyDescent="0.2">
      <c r="AD39575" s="11" t="s">
        <v>58414</v>
      </c>
      <c r="AE39575" s="10" t="s">
        <v>58415</v>
      </c>
      <c r="AF39575" s="10" t="s">
        <v>698</v>
      </c>
    </row>
    <row r="39576" spans="30:32" x14ac:dyDescent="0.2">
      <c r="AD39576" s="11" t="s">
        <v>58416</v>
      </c>
      <c r="AE39576" s="10" t="s">
        <v>2258</v>
      </c>
      <c r="AF39576" s="10" t="s">
        <v>698</v>
      </c>
    </row>
    <row r="39577" spans="30:32" x14ac:dyDescent="0.2">
      <c r="AD39577" s="11" t="s">
        <v>58417</v>
      </c>
      <c r="AE39577" s="10" t="s">
        <v>58418</v>
      </c>
      <c r="AF39577" s="10" t="s">
        <v>698</v>
      </c>
    </row>
    <row r="39578" spans="30:32" x14ac:dyDescent="0.2">
      <c r="AD39578" s="11" t="s">
        <v>58419</v>
      </c>
      <c r="AE39578" s="10" t="s">
        <v>58420</v>
      </c>
      <c r="AF39578" s="10" t="s">
        <v>698</v>
      </c>
    </row>
    <row r="39579" spans="30:32" x14ac:dyDescent="0.2">
      <c r="AD39579" s="11" t="s">
        <v>58421</v>
      </c>
      <c r="AE39579" s="10" t="s">
        <v>58422</v>
      </c>
      <c r="AF39579" s="10" t="s">
        <v>698</v>
      </c>
    </row>
    <row r="39580" spans="30:32" x14ac:dyDescent="0.2">
      <c r="AD39580" s="11" t="s">
        <v>58423</v>
      </c>
      <c r="AE39580" s="10" t="s">
        <v>58424</v>
      </c>
      <c r="AF39580" s="10" t="s">
        <v>698</v>
      </c>
    </row>
    <row r="39581" spans="30:32" x14ac:dyDescent="0.2">
      <c r="AD39581" s="11" t="s">
        <v>58425</v>
      </c>
      <c r="AE39581" s="10" t="s">
        <v>24013</v>
      </c>
      <c r="AF39581" s="10" t="s">
        <v>698</v>
      </c>
    </row>
    <row r="39582" spans="30:32" x14ac:dyDescent="0.2">
      <c r="AD39582" s="11" t="s">
        <v>58426</v>
      </c>
      <c r="AE39582" s="10" t="s">
        <v>7463</v>
      </c>
      <c r="AF39582" s="10" t="s">
        <v>698</v>
      </c>
    </row>
    <row r="39583" spans="30:32" x14ac:dyDescent="0.2">
      <c r="AD39583" s="11" t="s">
        <v>58427</v>
      </c>
      <c r="AE39583" s="10" t="s">
        <v>7463</v>
      </c>
      <c r="AF39583" s="10" t="s">
        <v>698</v>
      </c>
    </row>
    <row r="39584" spans="30:32" x14ac:dyDescent="0.2">
      <c r="AD39584" s="11" t="s">
        <v>58428</v>
      </c>
      <c r="AE39584" s="10" t="s">
        <v>57859</v>
      </c>
      <c r="AF39584" s="10" t="s">
        <v>698</v>
      </c>
    </row>
    <row r="39585" spans="30:32" x14ac:dyDescent="0.2">
      <c r="AD39585" s="11" t="s">
        <v>58429</v>
      </c>
      <c r="AE39585" s="10" t="s">
        <v>58430</v>
      </c>
      <c r="AF39585" s="10" t="s">
        <v>698</v>
      </c>
    </row>
    <row r="39586" spans="30:32" x14ac:dyDescent="0.2">
      <c r="AD39586" s="11" t="s">
        <v>58431</v>
      </c>
      <c r="AE39586" s="10" t="s">
        <v>58432</v>
      </c>
      <c r="AF39586" s="10" t="s">
        <v>698</v>
      </c>
    </row>
    <row r="39587" spans="30:32" x14ac:dyDescent="0.2">
      <c r="AD39587" s="11" t="s">
        <v>58433</v>
      </c>
      <c r="AE39587" s="10" t="s">
        <v>10356</v>
      </c>
      <c r="AF39587" s="10" t="s">
        <v>698</v>
      </c>
    </row>
    <row r="39588" spans="30:32" x14ac:dyDescent="0.2">
      <c r="AD39588" s="11" t="s">
        <v>58434</v>
      </c>
      <c r="AE39588" s="10" t="s">
        <v>10356</v>
      </c>
      <c r="AF39588" s="10" t="s">
        <v>698</v>
      </c>
    </row>
    <row r="39589" spans="30:32" x14ac:dyDescent="0.2">
      <c r="AD39589" s="11" t="s">
        <v>58435</v>
      </c>
      <c r="AE39589" s="10" t="s">
        <v>10356</v>
      </c>
      <c r="AF39589" s="10" t="s">
        <v>698</v>
      </c>
    </row>
    <row r="39590" spans="30:32" x14ac:dyDescent="0.2">
      <c r="AD39590" s="11" t="s">
        <v>58436</v>
      </c>
      <c r="AE39590" s="10" t="s">
        <v>58437</v>
      </c>
      <c r="AF39590" s="10" t="s">
        <v>698</v>
      </c>
    </row>
    <row r="39591" spans="30:32" x14ac:dyDescent="0.2">
      <c r="AD39591" s="11" t="s">
        <v>58438</v>
      </c>
      <c r="AE39591" s="10" t="s">
        <v>58439</v>
      </c>
      <c r="AF39591" s="10" t="s">
        <v>698</v>
      </c>
    </row>
    <row r="39592" spans="30:32" x14ac:dyDescent="0.2">
      <c r="AD39592" s="11" t="s">
        <v>58440</v>
      </c>
      <c r="AE39592" s="10" t="s">
        <v>55260</v>
      </c>
      <c r="AF39592" s="10" t="s">
        <v>698</v>
      </c>
    </row>
    <row r="39593" spans="30:32" x14ac:dyDescent="0.2">
      <c r="AD39593" s="11" t="s">
        <v>58441</v>
      </c>
      <c r="AE39593" s="10" t="s">
        <v>55260</v>
      </c>
      <c r="AF39593" s="10" t="s">
        <v>698</v>
      </c>
    </row>
    <row r="39594" spans="30:32" x14ac:dyDescent="0.2">
      <c r="AD39594" s="11" t="s">
        <v>58442</v>
      </c>
      <c r="AE39594" s="10" t="s">
        <v>55260</v>
      </c>
      <c r="AF39594" s="10" t="s">
        <v>698</v>
      </c>
    </row>
    <row r="39595" spans="30:32" x14ac:dyDescent="0.2">
      <c r="AD39595" s="11" t="s">
        <v>58443</v>
      </c>
      <c r="AE39595" s="10" t="s">
        <v>55260</v>
      </c>
      <c r="AF39595" s="10" t="s">
        <v>698</v>
      </c>
    </row>
    <row r="39596" spans="30:32" x14ac:dyDescent="0.2">
      <c r="AD39596" s="11" t="s">
        <v>58444</v>
      </c>
      <c r="AE39596" s="10" t="s">
        <v>55260</v>
      </c>
      <c r="AF39596" s="10" t="s">
        <v>698</v>
      </c>
    </row>
    <row r="39597" spans="30:32" x14ac:dyDescent="0.2">
      <c r="AD39597" s="11" t="s">
        <v>58445</v>
      </c>
      <c r="AE39597" s="10" t="s">
        <v>55260</v>
      </c>
      <c r="AF39597" s="10" t="s">
        <v>698</v>
      </c>
    </row>
    <row r="39598" spans="30:32" x14ac:dyDescent="0.2">
      <c r="AD39598" s="11" t="s">
        <v>58446</v>
      </c>
      <c r="AE39598" s="10" t="s">
        <v>58447</v>
      </c>
      <c r="AF39598" s="10" t="s">
        <v>698</v>
      </c>
    </row>
    <row r="39599" spans="30:32" x14ac:dyDescent="0.2">
      <c r="AD39599" s="11" t="s">
        <v>58448</v>
      </c>
      <c r="AE39599" s="10" t="s">
        <v>3031</v>
      </c>
      <c r="AF39599" s="10" t="s">
        <v>698</v>
      </c>
    </row>
    <row r="39600" spans="30:32" x14ac:dyDescent="0.2">
      <c r="AD39600" s="11" t="s">
        <v>58449</v>
      </c>
      <c r="AE39600" s="10" t="s">
        <v>58450</v>
      </c>
      <c r="AF39600" s="10" t="s">
        <v>698</v>
      </c>
    </row>
    <row r="39601" spans="30:32" x14ac:dyDescent="0.2">
      <c r="AD39601" s="11" t="s">
        <v>58451</v>
      </c>
      <c r="AE39601" s="10" t="s">
        <v>58452</v>
      </c>
      <c r="AF39601" s="10" t="s">
        <v>698</v>
      </c>
    </row>
    <row r="39602" spans="30:32" x14ac:dyDescent="0.2">
      <c r="AD39602" s="11" t="s">
        <v>58453</v>
      </c>
      <c r="AE39602" s="10" t="s">
        <v>26278</v>
      </c>
      <c r="AF39602" s="10" t="s">
        <v>698</v>
      </c>
    </row>
    <row r="39603" spans="30:32" x14ac:dyDescent="0.2">
      <c r="AD39603" s="11" t="s">
        <v>58454</v>
      </c>
      <c r="AE39603" s="10" t="s">
        <v>42547</v>
      </c>
      <c r="AF39603" s="10" t="s">
        <v>698</v>
      </c>
    </row>
    <row r="39604" spans="30:32" x14ac:dyDescent="0.2">
      <c r="AD39604" s="11" t="s">
        <v>58455</v>
      </c>
      <c r="AE39604" s="10" t="s">
        <v>1734</v>
      </c>
      <c r="AF39604" s="10" t="s">
        <v>698</v>
      </c>
    </row>
    <row r="39605" spans="30:32" x14ac:dyDescent="0.2">
      <c r="AD39605" s="11" t="s">
        <v>58456</v>
      </c>
      <c r="AE39605" s="10" t="s">
        <v>58457</v>
      </c>
      <c r="AF39605" s="10" t="s">
        <v>698</v>
      </c>
    </row>
    <row r="39606" spans="30:32" x14ac:dyDescent="0.2">
      <c r="AD39606" s="11" t="s">
        <v>58458</v>
      </c>
      <c r="AE39606" s="10" t="s">
        <v>58459</v>
      </c>
      <c r="AF39606" s="10" t="s">
        <v>698</v>
      </c>
    </row>
    <row r="39607" spans="30:32" x14ac:dyDescent="0.2">
      <c r="AD39607" s="11" t="s">
        <v>58460</v>
      </c>
      <c r="AE39607" s="10" t="s">
        <v>3043</v>
      </c>
      <c r="AF39607" s="10" t="s">
        <v>698</v>
      </c>
    </row>
    <row r="39608" spans="30:32" x14ac:dyDescent="0.2">
      <c r="AD39608" s="11" t="s">
        <v>58461</v>
      </c>
      <c r="AE39608" s="10" t="s">
        <v>58462</v>
      </c>
      <c r="AF39608" s="10" t="s">
        <v>698</v>
      </c>
    </row>
    <row r="39609" spans="30:32" x14ac:dyDescent="0.2">
      <c r="AD39609" s="11" t="s">
        <v>58463</v>
      </c>
      <c r="AE39609" s="10" t="s">
        <v>4816</v>
      </c>
      <c r="AF39609" s="10" t="s">
        <v>698</v>
      </c>
    </row>
    <row r="39610" spans="30:32" x14ac:dyDescent="0.2">
      <c r="AD39610" s="11" t="s">
        <v>58464</v>
      </c>
      <c r="AE39610" s="10" t="s">
        <v>7502</v>
      </c>
      <c r="AF39610" s="10" t="s">
        <v>698</v>
      </c>
    </row>
    <row r="39611" spans="30:32" x14ac:dyDescent="0.2">
      <c r="AD39611" s="11" t="s">
        <v>58465</v>
      </c>
      <c r="AE39611" s="10" t="s">
        <v>58466</v>
      </c>
      <c r="AF39611" s="10" t="s">
        <v>698</v>
      </c>
    </row>
    <row r="39612" spans="30:32" x14ac:dyDescent="0.2">
      <c r="AD39612" s="11" t="s">
        <v>58467</v>
      </c>
      <c r="AE39612" s="10" t="s">
        <v>1746</v>
      </c>
      <c r="AF39612" s="10" t="s">
        <v>698</v>
      </c>
    </row>
    <row r="39613" spans="30:32" x14ac:dyDescent="0.2">
      <c r="AD39613" s="11" t="s">
        <v>58468</v>
      </c>
      <c r="AE39613" s="10" t="s">
        <v>58469</v>
      </c>
      <c r="AF39613" s="10" t="s">
        <v>698</v>
      </c>
    </row>
    <row r="39614" spans="30:32" x14ac:dyDescent="0.2">
      <c r="AD39614" s="11" t="s">
        <v>58470</v>
      </c>
      <c r="AE39614" s="10" t="s">
        <v>3537</v>
      </c>
      <c r="AF39614" s="10" t="s">
        <v>698</v>
      </c>
    </row>
    <row r="39615" spans="30:32" x14ac:dyDescent="0.2">
      <c r="AD39615" s="11" t="s">
        <v>58471</v>
      </c>
      <c r="AE39615" s="10" t="s">
        <v>10467</v>
      </c>
      <c r="AF39615" s="10" t="s">
        <v>698</v>
      </c>
    </row>
    <row r="39616" spans="30:32" x14ac:dyDescent="0.2">
      <c r="AD39616" s="11" t="s">
        <v>58472</v>
      </c>
      <c r="AE39616" s="10" t="s">
        <v>58473</v>
      </c>
      <c r="AF39616" s="10" t="s">
        <v>698</v>
      </c>
    </row>
    <row r="39617" spans="30:32" x14ac:dyDescent="0.2">
      <c r="AD39617" s="11" t="s">
        <v>58474</v>
      </c>
      <c r="AE39617" s="10" t="s">
        <v>58475</v>
      </c>
      <c r="AF39617" s="10" t="s">
        <v>698</v>
      </c>
    </row>
    <row r="39618" spans="30:32" x14ac:dyDescent="0.2">
      <c r="AD39618" s="11" t="s">
        <v>58476</v>
      </c>
      <c r="AE39618" s="10" t="s">
        <v>58477</v>
      </c>
      <c r="AF39618" s="10" t="s">
        <v>698</v>
      </c>
    </row>
    <row r="39619" spans="30:32" x14ac:dyDescent="0.2">
      <c r="AD39619" s="11" t="s">
        <v>58478</v>
      </c>
      <c r="AE39619" s="10" t="s">
        <v>58477</v>
      </c>
      <c r="AF39619" s="10" t="s">
        <v>698</v>
      </c>
    </row>
    <row r="39620" spans="30:32" x14ac:dyDescent="0.2">
      <c r="AD39620" s="11" t="s">
        <v>58479</v>
      </c>
      <c r="AE39620" s="10" t="s">
        <v>58480</v>
      </c>
      <c r="AF39620" s="10" t="s">
        <v>698</v>
      </c>
    </row>
    <row r="39621" spans="30:32" x14ac:dyDescent="0.2">
      <c r="AD39621" s="11" t="s">
        <v>58481</v>
      </c>
      <c r="AE39621" s="10" t="s">
        <v>52796</v>
      </c>
      <c r="AF39621" s="10" t="s">
        <v>698</v>
      </c>
    </row>
    <row r="39622" spans="30:32" x14ac:dyDescent="0.2">
      <c r="AD39622" s="11" t="s">
        <v>58482</v>
      </c>
      <c r="AE39622" s="10" t="s">
        <v>19405</v>
      </c>
      <c r="AF39622" s="10" t="s">
        <v>698</v>
      </c>
    </row>
    <row r="39623" spans="30:32" x14ac:dyDescent="0.2">
      <c r="AD39623" s="11" t="s">
        <v>58483</v>
      </c>
      <c r="AE39623" s="10" t="s">
        <v>58484</v>
      </c>
      <c r="AF39623" s="10" t="s">
        <v>698</v>
      </c>
    </row>
    <row r="39624" spans="30:32" x14ac:dyDescent="0.2">
      <c r="AD39624" s="11" t="s">
        <v>58485</v>
      </c>
      <c r="AE39624" s="10" t="s">
        <v>58486</v>
      </c>
      <c r="AF39624" s="10" t="s">
        <v>698</v>
      </c>
    </row>
    <row r="39625" spans="30:32" x14ac:dyDescent="0.2">
      <c r="AD39625" s="11" t="s">
        <v>58487</v>
      </c>
      <c r="AE39625" s="10" t="s">
        <v>58488</v>
      </c>
      <c r="AF39625" s="10" t="s">
        <v>698</v>
      </c>
    </row>
    <row r="39626" spans="30:32" x14ac:dyDescent="0.2">
      <c r="AD39626" s="11" t="s">
        <v>58489</v>
      </c>
      <c r="AE39626" s="10" t="s">
        <v>58490</v>
      </c>
      <c r="AF39626" s="10" t="s">
        <v>698</v>
      </c>
    </row>
    <row r="39627" spans="30:32" x14ac:dyDescent="0.2">
      <c r="AD39627" s="11" t="s">
        <v>58491</v>
      </c>
      <c r="AE39627" s="10" t="s">
        <v>9306</v>
      </c>
      <c r="AF39627" s="10" t="s">
        <v>698</v>
      </c>
    </row>
    <row r="39628" spans="30:32" x14ac:dyDescent="0.2">
      <c r="AD39628" s="11" t="s">
        <v>58492</v>
      </c>
      <c r="AE39628" s="10" t="s">
        <v>58493</v>
      </c>
      <c r="AF39628" s="10" t="s">
        <v>698</v>
      </c>
    </row>
    <row r="39629" spans="30:32" x14ac:dyDescent="0.2">
      <c r="AD39629" s="11" t="s">
        <v>58494</v>
      </c>
      <c r="AE39629" s="10" t="s">
        <v>52030</v>
      </c>
      <c r="AF39629" s="10" t="s">
        <v>698</v>
      </c>
    </row>
    <row r="39630" spans="30:32" x14ac:dyDescent="0.2">
      <c r="AD39630" s="11" t="s">
        <v>58495</v>
      </c>
      <c r="AE39630" s="10" t="s">
        <v>58496</v>
      </c>
      <c r="AF39630" s="10" t="s">
        <v>698</v>
      </c>
    </row>
    <row r="39631" spans="30:32" x14ac:dyDescent="0.2">
      <c r="AD39631" s="11" t="s">
        <v>58497</v>
      </c>
      <c r="AE39631" s="10" t="s">
        <v>26436</v>
      </c>
      <c r="AF39631" s="10" t="s">
        <v>698</v>
      </c>
    </row>
    <row r="39632" spans="30:32" x14ac:dyDescent="0.2">
      <c r="AD39632" s="11" t="s">
        <v>58498</v>
      </c>
      <c r="AE39632" s="10" t="s">
        <v>58499</v>
      </c>
      <c r="AF39632" s="10" t="s">
        <v>698</v>
      </c>
    </row>
    <row r="39633" spans="30:32" x14ac:dyDescent="0.2">
      <c r="AD39633" s="11" t="s">
        <v>58500</v>
      </c>
      <c r="AE39633" s="10" t="s">
        <v>58499</v>
      </c>
      <c r="AF39633" s="10" t="s">
        <v>698</v>
      </c>
    </row>
    <row r="39634" spans="30:32" x14ac:dyDescent="0.2">
      <c r="AD39634" s="11" t="s">
        <v>58501</v>
      </c>
      <c r="AE39634" s="10" t="s">
        <v>58502</v>
      </c>
      <c r="AF39634" s="10" t="s">
        <v>698</v>
      </c>
    </row>
    <row r="39635" spans="30:32" x14ac:dyDescent="0.2">
      <c r="AD39635" s="11" t="s">
        <v>58503</v>
      </c>
      <c r="AE39635" s="10" t="s">
        <v>13123</v>
      </c>
      <c r="AF39635" s="10" t="s">
        <v>698</v>
      </c>
    </row>
    <row r="39636" spans="30:32" x14ac:dyDescent="0.2">
      <c r="AD39636" s="11" t="s">
        <v>58504</v>
      </c>
      <c r="AE39636" s="10" t="s">
        <v>1050</v>
      </c>
      <c r="AF39636" s="10" t="s">
        <v>698</v>
      </c>
    </row>
    <row r="39637" spans="30:32" x14ac:dyDescent="0.2">
      <c r="AD39637" s="11" t="s">
        <v>58505</v>
      </c>
      <c r="AE39637" s="10" t="s">
        <v>1050</v>
      </c>
      <c r="AF39637" s="10" t="s">
        <v>698</v>
      </c>
    </row>
    <row r="39638" spans="30:32" x14ac:dyDescent="0.2">
      <c r="AD39638" s="11" t="s">
        <v>58506</v>
      </c>
      <c r="AE39638" s="10" t="s">
        <v>1050</v>
      </c>
      <c r="AF39638" s="10" t="s">
        <v>698</v>
      </c>
    </row>
    <row r="39639" spans="30:32" x14ac:dyDescent="0.2">
      <c r="AD39639" s="11" t="s">
        <v>58507</v>
      </c>
      <c r="AE39639" s="10" t="s">
        <v>1050</v>
      </c>
      <c r="AF39639" s="10" t="s">
        <v>698</v>
      </c>
    </row>
    <row r="39640" spans="30:32" x14ac:dyDescent="0.2">
      <c r="AD39640" s="11" t="s">
        <v>58508</v>
      </c>
      <c r="AE39640" s="10" t="s">
        <v>2332</v>
      </c>
      <c r="AF39640" s="10" t="s">
        <v>698</v>
      </c>
    </row>
    <row r="39641" spans="30:32" x14ac:dyDescent="0.2">
      <c r="AD39641" s="11" t="s">
        <v>58509</v>
      </c>
      <c r="AE39641" s="10" t="s">
        <v>58510</v>
      </c>
      <c r="AF39641" s="10" t="s">
        <v>698</v>
      </c>
    </row>
    <row r="39642" spans="30:32" x14ac:dyDescent="0.2">
      <c r="AD39642" s="11" t="s">
        <v>58511</v>
      </c>
      <c r="AE39642" s="10" t="s">
        <v>57601</v>
      </c>
      <c r="AF39642" s="10" t="s">
        <v>698</v>
      </c>
    </row>
    <row r="39643" spans="30:32" x14ac:dyDescent="0.2">
      <c r="AD39643" s="11" t="s">
        <v>58512</v>
      </c>
      <c r="AE39643" s="10" t="s">
        <v>58513</v>
      </c>
      <c r="AF39643" s="10" t="s">
        <v>698</v>
      </c>
    </row>
    <row r="39644" spans="30:32" x14ac:dyDescent="0.2">
      <c r="AD39644" s="11" t="s">
        <v>58514</v>
      </c>
      <c r="AE39644" s="10" t="s">
        <v>1765</v>
      </c>
      <c r="AF39644" s="10" t="s">
        <v>698</v>
      </c>
    </row>
    <row r="39645" spans="30:32" x14ac:dyDescent="0.2">
      <c r="AD39645" s="11" t="s">
        <v>58515</v>
      </c>
      <c r="AE39645" s="10" t="s">
        <v>1767</v>
      </c>
      <c r="AF39645" s="10" t="s">
        <v>698</v>
      </c>
    </row>
    <row r="39646" spans="30:32" x14ac:dyDescent="0.2">
      <c r="AD39646" s="11" t="s">
        <v>58516</v>
      </c>
      <c r="AE39646" s="10" t="s">
        <v>25715</v>
      </c>
      <c r="AF39646" s="10" t="s">
        <v>698</v>
      </c>
    </row>
    <row r="39647" spans="30:32" x14ac:dyDescent="0.2">
      <c r="AD39647" s="11" t="s">
        <v>58517</v>
      </c>
      <c r="AE39647" s="10" t="s">
        <v>58518</v>
      </c>
      <c r="AF39647" s="10" t="s">
        <v>698</v>
      </c>
    </row>
    <row r="39648" spans="30:32" x14ac:dyDescent="0.2">
      <c r="AD39648" s="11" t="s">
        <v>58519</v>
      </c>
      <c r="AE39648" s="10" t="s">
        <v>58520</v>
      </c>
      <c r="AF39648" s="10" t="s">
        <v>698</v>
      </c>
    </row>
    <row r="39649" spans="30:32" x14ac:dyDescent="0.2">
      <c r="AD39649" s="11" t="s">
        <v>58521</v>
      </c>
      <c r="AE39649" s="10" t="s">
        <v>58522</v>
      </c>
      <c r="AF39649" s="10" t="s">
        <v>698</v>
      </c>
    </row>
    <row r="39650" spans="30:32" x14ac:dyDescent="0.2">
      <c r="AD39650" s="11" t="s">
        <v>58523</v>
      </c>
      <c r="AE39650" s="10" t="s">
        <v>58524</v>
      </c>
      <c r="AF39650" s="10" t="s">
        <v>698</v>
      </c>
    </row>
    <row r="39651" spans="30:32" x14ac:dyDescent="0.2">
      <c r="AD39651" s="11" t="s">
        <v>58525</v>
      </c>
      <c r="AE39651" s="10" t="s">
        <v>58526</v>
      </c>
      <c r="AF39651" s="10" t="s">
        <v>698</v>
      </c>
    </row>
    <row r="39652" spans="30:32" x14ac:dyDescent="0.2">
      <c r="AD39652" s="11" t="s">
        <v>58527</v>
      </c>
      <c r="AE39652" s="10" t="s">
        <v>16231</v>
      </c>
      <c r="AF39652" s="10" t="s">
        <v>698</v>
      </c>
    </row>
    <row r="39653" spans="30:32" x14ac:dyDescent="0.2">
      <c r="AD39653" s="11" t="s">
        <v>58528</v>
      </c>
      <c r="AE39653" s="10" t="s">
        <v>2376</v>
      </c>
      <c r="AF39653" s="10" t="s">
        <v>698</v>
      </c>
    </row>
    <row r="39654" spans="30:32" x14ac:dyDescent="0.2">
      <c r="AD39654" s="11" t="s">
        <v>58529</v>
      </c>
      <c r="AE39654" s="10" t="s">
        <v>58530</v>
      </c>
      <c r="AF39654" s="10" t="s">
        <v>698</v>
      </c>
    </row>
    <row r="39655" spans="30:32" x14ac:dyDescent="0.2">
      <c r="AD39655" s="11" t="s">
        <v>58531</v>
      </c>
      <c r="AE39655" s="10" t="s">
        <v>58532</v>
      </c>
      <c r="AF39655" s="10" t="s">
        <v>698</v>
      </c>
    </row>
    <row r="39656" spans="30:32" x14ac:dyDescent="0.2">
      <c r="AD39656" s="11" t="s">
        <v>58533</v>
      </c>
      <c r="AE39656" s="10" t="s">
        <v>58534</v>
      </c>
      <c r="AF39656" s="10" t="s">
        <v>698</v>
      </c>
    </row>
    <row r="39657" spans="30:32" x14ac:dyDescent="0.2">
      <c r="AD39657" s="11" t="s">
        <v>58535</v>
      </c>
      <c r="AE39657" s="10" t="s">
        <v>58536</v>
      </c>
      <c r="AF39657" s="10" t="s">
        <v>698</v>
      </c>
    </row>
    <row r="39658" spans="30:32" x14ac:dyDescent="0.2">
      <c r="AD39658" s="11" t="s">
        <v>58537</v>
      </c>
      <c r="AE39658" s="10" t="s">
        <v>21237</v>
      </c>
      <c r="AF39658" s="10" t="s">
        <v>698</v>
      </c>
    </row>
    <row r="39659" spans="30:32" x14ac:dyDescent="0.2">
      <c r="AD39659" s="11" t="s">
        <v>58538</v>
      </c>
      <c r="AE39659" s="10" t="s">
        <v>58539</v>
      </c>
      <c r="AF39659" s="10" t="s">
        <v>698</v>
      </c>
    </row>
    <row r="39660" spans="30:32" x14ac:dyDescent="0.2">
      <c r="AD39660" s="11" t="s">
        <v>58540</v>
      </c>
      <c r="AE39660" s="10" t="s">
        <v>23380</v>
      </c>
      <c r="AF39660" s="10" t="s">
        <v>698</v>
      </c>
    </row>
    <row r="39661" spans="30:32" x14ac:dyDescent="0.2">
      <c r="AD39661" s="11" t="s">
        <v>58541</v>
      </c>
      <c r="AE39661" s="10" t="s">
        <v>58542</v>
      </c>
      <c r="AF39661" s="10" t="s">
        <v>698</v>
      </c>
    </row>
    <row r="39662" spans="30:32" x14ac:dyDescent="0.2">
      <c r="AD39662" s="11" t="s">
        <v>58543</v>
      </c>
      <c r="AE39662" s="10" t="s">
        <v>58544</v>
      </c>
      <c r="AF39662" s="10" t="s">
        <v>698</v>
      </c>
    </row>
    <row r="39663" spans="30:32" x14ac:dyDescent="0.2">
      <c r="AD39663" s="11" t="s">
        <v>58545</v>
      </c>
      <c r="AE39663" s="10" t="s">
        <v>58546</v>
      </c>
      <c r="AF39663" s="10" t="s">
        <v>698</v>
      </c>
    </row>
    <row r="39664" spans="30:32" x14ac:dyDescent="0.2">
      <c r="AD39664" s="11" t="s">
        <v>58547</v>
      </c>
      <c r="AE39664" s="10" t="s">
        <v>58548</v>
      </c>
      <c r="AF39664" s="10" t="s">
        <v>698</v>
      </c>
    </row>
    <row r="39665" spans="30:32" x14ac:dyDescent="0.2">
      <c r="AD39665" s="11" t="s">
        <v>58549</v>
      </c>
      <c r="AE39665" s="10" t="s">
        <v>58550</v>
      </c>
      <c r="AF39665" s="10" t="s">
        <v>698</v>
      </c>
    </row>
    <row r="39666" spans="30:32" x14ac:dyDescent="0.2">
      <c r="AD39666" s="11" t="s">
        <v>58551</v>
      </c>
      <c r="AE39666" s="10" t="s">
        <v>12178</v>
      </c>
      <c r="AF39666" s="10" t="s">
        <v>698</v>
      </c>
    </row>
    <row r="39667" spans="30:32" x14ac:dyDescent="0.2">
      <c r="AD39667" s="11" t="s">
        <v>58552</v>
      </c>
      <c r="AE39667" s="10" t="s">
        <v>5231</v>
      </c>
      <c r="AF39667" s="10" t="s">
        <v>698</v>
      </c>
    </row>
    <row r="39668" spans="30:32" x14ac:dyDescent="0.2">
      <c r="AD39668" s="11" t="s">
        <v>58553</v>
      </c>
      <c r="AE39668" s="10" t="s">
        <v>58554</v>
      </c>
      <c r="AF39668" s="10" t="s">
        <v>698</v>
      </c>
    </row>
    <row r="39669" spans="30:32" x14ac:dyDescent="0.2">
      <c r="AD39669" s="11" t="s">
        <v>58555</v>
      </c>
      <c r="AE39669" s="10" t="s">
        <v>1142</v>
      </c>
      <c r="AF39669" s="10" t="s">
        <v>698</v>
      </c>
    </row>
    <row r="39670" spans="30:32" x14ac:dyDescent="0.2">
      <c r="AD39670" s="11" t="s">
        <v>58556</v>
      </c>
      <c r="AE39670" s="10" t="s">
        <v>22548</v>
      </c>
      <c r="AF39670" s="10" t="s">
        <v>698</v>
      </c>
    </row>
    <row r="39671" spans="30:32" x14ac:dyDescent="0.2">
      <c r="AD39671" s="11" t="s">
        <v>58557</v>
      </c>
      <c r="AE39671" s="10" t="s">
        <v>58558</v>
      </c>
      <c r="AF39671" s="10" t="s">
        <v>698</v>
      </c>
    </row>
    <row r="39672" spans="30:32" x14ac:dyDescent="0.2">
      <c r="AD39672" s="11" t="s">
        <v>58559</v>
      </c>
      <c r="AE39672" s="10" t="s">
        <v>58560</v>
      </c>
      <c r="AF39672" s="10" t="s">
        <v>698</v>
      </c>
    </row>
    <row r="39673" spans="30:32" x14ac:dyDescent="0.2">
      <c r="AD39673" s="11" t="s">
        <v>58561</v>
      </c>
      <c r="AE39673" s="10" t="s">
        <v>7674</v>
      </c>
      <c r="AF39673" s="10" t="s">
        <v>698</v>
      </c>
    </row>
    <row r="39674" spans="30:32" x14ac:dyDescent="0.2">
      <c r="AD39674" s="11" t="s">
        <v>58562</v>
      </c>
      <c r="AE39674" s="10" t="s">
        <v>58563</v>
      </c>
      <c r="AF39674" s="10" t="s">
        <v>698</v>
      </c>
    </row>
    <row r="39675" spans="30:32" x14ac:dyDescent="0.2">
      <c r="AD39675" s="11" t="s">
        <v>58564</v>
      </c>
      <c r="AE39675" s="10" t="s">
        <v>58565</v>
      </c>
      <c r="AF39675" s="10" t="s">
        <v>698</v>
      </c>
    </row>
    <row r="39676" spans="30:32" x14ac:dyDescent="0.2">
      <c r="AD39676" s="11" t="s">
        <v>58566</v>
      </c>
      <c r="AE39676" s="10" t="s">
        <v>58565</v>
      </c>
      <c r="AF39676" s="10" t="s">
        <v>698</v>
      </c>
    </row>
    <row r="39677" spans="30:32" x14ac:dyDescent="0.2">
      <c r="AD39677" s="11" t="s">
        <v>58567</v>
      </c>
      <c r="AE39677" s="10" t="s">
        <v>3587</v>
      </c>
      <c r="AF39677" s="10" t="s">
        <v>698</v>
      </c>
    </row>
    <row r="39678" spans="30:32" x14ac:dyDescent="0.2">
      <c r="AD39678" s="11" t="s">
        <v>58568</v>
      </c>
      <c r="AE39678" s="10" t="s">
        <v>43347</v>
      </c>
      <c r="AF39678" s="10" t="s">
        <v>698</v>
      </c>
    </row>
    <row r="39679" spans="30:32" x14ac:dyDescent="0.2">
      <c r="AD39679" s="11" t="s">
        <v>58569</v>
      </c>
      <c r="AE39679" s="10" t="s">
        <v>6302</v>
      </c>
      <c r="AF39679" s="10" t="s">
        <v>698</v>
      </c>
    </row>
    <row r="39680" spans="30:32" x14ac:dyDescent="0.2">
      <c r="AD39680" s="11" t="s">
        <v>58570</v>
      </c>
      <c r="AE39680" s="10" t="s">
        <v>19910</v>
      </c>
      <c r="AF39680" s="10" t="s">
        <v>698</v>
      </c>
    </row>
    <row r="39681" spans="30:32" x14ac:dyDescent="0.2">
      <c r="AD39681" s="11" t="s">
        <v>58571</v>
      </c>
      <c r="AE39681" s="10" t="s">
        <v>58572</v>
      </c>
      <c r="AF39681" s="10" t="s">
        <v>698</v>
      </c>
    </row>
    <row r="39682" spans="30:32" x14ac:dyDescent="0.2">
      <c r="AD39682" s="11" t="s">
        <v>58573</v>
      </c>
      <c r="AE39682" s="10" t="s">
        <v>16157</v>
      </c>
      <c r="AF39682" s="10" t="s">
        <v>698</v>
      </c>
    </row>
    <row r="39683" spans="30:32" x14ac:dyDescent="0.2">
      <c r="AD39683" s="11" t="s">
        <v>58574</v>
      </c>
      <c r="AE39683" s="10" t="s">
        <v>58575</v>
      </c>
      <c r="AF39683" s="10" t="s">
        <v>698</v>
      </c>
    </row>
    <row r="39684" spans="30:32" x14ac:dyDescent="0.2">
      <c r="AD39684" s="11" t="s">
        <v>58576</v>
      </c>
      <c r="AE39684" s="10" t="s">
        <v>16165</v>
      </c>
      <c r="AF39684" s="10" t="s">
        <v>698</v>
      </c>
    </row>
    <row r="39685" spans="30:32" x14ac:dyDescent="0.2">
      <c r="AD39685" s="11" t="s">
        <v>58577</v>
      </c>
      <c r="AE39685" s="10" t="s">
        <v>58578</v>
      </c>
      <c r="AF39685" s="10" t="s">
        <v>698</v>
      </c>
    </row>
    <row r="39686" spans="30:32" x14ac:dyDescent="0.2">
      <c r="AD39686" s="11" t="s">
        <v>58579</v>
      </c>
      <c r="AE39686" s="10" t="s">
        <v>58580</v>
      </c>
      <c r="AF39686" s="10" t="s">
        <v>698</v>
      </c>
    </row>
    <row r="39687" spans="30:32" x14ac:dyDescent="0.2">
      <c r="AD39687" s="11" t="s">
        <v>58581</v>
      </c>
      <c r="AE39687" s="10" t="s">
        <v>1059</v>
      </c>
      <c r="AF39687" s="10" t="s">
        <v>698</v>
      </c>
    </row>
    <row r="39688" spans="30:32" x14ac:dyDescent="0.2">
      <c r="AD39688" s="11" t="s">
        <v>58582</v>
      </c>
      <c r="AE39688" s="10" t="s">
        <v>58583</v>
      </c>
      <c r="AF39688" s="10" t="s">
        <v>698</v>
      </c>
    </row>
    <row r="39689" spans="30:32" x14ac:dyDescent="0.2">
      <c r="AD39689" s="11" t="s">
        <v>58584</v>
      </c>
      <c r="AE39689" s="10" t="s">
        <v>58585</v>
      </c>
      <c r="AF39689" s="10" t="s">
        <v>698</v>
      </c>
    </row>
    <row r="39690" spans="30:32" x14ac:dyDescent="0.2">
      <c r="AD39690" s="11" t="s">
        <v>58586</v>
      </c>
      <c r="AE39690" s="10" t="s">
        <v>58585</v>
      </c>
      <c r="AF39690" s="10" t="s">
        <v>698</v>
      </c>
    </row>
    <row r="39691" spans="30:32" x14ac:dyDescent="0.2">
      <c r="AD39691" s="11" t="s">
        <v>58587</v>
      </c>
      <c r="AE39691" s="10" t="s">
        <v>30484</v>
      </c>
      <c r="AF39691" s="10" t="s">
        <v>698</v>
      </c>
    </row>
    <row r="39692" spans="30:32" x14ac:dyDescent="0.2">
      <c r="AD39692" s="11" t="s">
        <v>58588</v>
      </c>
      <c r="AE39692" s="10" t="s">
        <v>5324</v>
      </c>
      <c r="AF39692" s="10" t="s">
        <v>698</v>
      </c>
    </row>
    <row r="39693" spans="30:32" x14ac:dyDescent="0.2">
      <c r="AD39693" s="11" t="s">
        <v>58589</v>
      </c>
      <c r="AE39693" s="10" t="s">
        <v>58590</v>
      </c>
      <c r="AF39693" s="10" t="s">
        <v>698</v>
      </c>
    </row>
    <row r="39694" spans="30:32" x14ac:dyDescent="0.2">
      <c r="AD39694" s="11" t="s">
        <v>58591</v>
      </c>
      <c r="AE39694" s="10" t="s">
        <v>21385</v>
      </c>
      <c r="AF39694" s="10" t="s">
        <v>698</v>
      </c>
    </row>
    <row r="39695" spans="30:32" x14ac:dyDescent="0.2">
      <c r="AD39695" s="11" t="s">
        <v>58592</v>
      </c>
      <c r="AE39695" s="10" t="s">
        <v>1454</v>
      </c>
      <c r="AF39695" s="10" t="s">
        <v>698</v>
      </c>
    </row>
    <row r="39696" spans="30:32" x14ac:dyDescent="0.2">
      <c r="AD39696" s="11" t="s">
        <v>58593</v>
      </c>
      <c r="AE39696" s="10" t="s">
        <v>58594</v>
      </c>
      <c r="AF39696" s="10" t="s">
        <v>698</v>
      </c>
    </row>
    <row r="39697" spans="30:32" x14ac:dyDescent="0.2">
      <c r="AD39697" s="11" t="s">
        <v>58595</v>
      </c>
      <c r="AE39697" s="10" t="s">
        <v>6076</v>
      </c>
      <c r="AF39697" s="10" t="s">
        <v>698</v>
      </c>
    </row>
    <row r="39698" spans="30:32" x14ac:dyDescent="0.2">
      <c r="AD39698" s="11" t="s">
        <v>58596</v>
      </c>
      <c r="AE39698" s="10" t="s">
        <v>3173</v>
      </c>
      <c r="AF39698" s="10" t="s">
        <v>698</v>
      </c>
    </row>
    <row r="39699" spans="30:32" x14ac:dyDescent="0.2">
      <c r="AD39699" s="11" t="s">
        <v>58597</v>
      </c>
      <c r="AE39699" s="10" t="s">
        <v>17747</v>
      </c>
      <c r="AF39699" s="10" t="s">
        <v>698</v>
      </c>
    </row>
    <row r="39700" spans="30:32" x14ac:dyDescent="0.2">
      <c r="AD39700" s="11" t="s">
        <v>58598</v>
      </c>
      <c r="AE39700" s="10" t="s">
        <v>58599</v>
      </c>
      <c r="AF39700" s="10" t="s">
        <v>698</v>
      </c>
    </row>
    <row r="39701" spans="30:32" x14ac:dyDescent="0.2">
      <c r="AD39701" s="11" t="s">
        <v>58600</v>
      </c>
      <c r="AE39701" s="10" t="s">
        <v>16278</v>
      </c>
      <c r="AF39701" s="10" t="s">
        <v>698</v>
      </c>
    </row>
    <row r="39702" spans="30:32" x14ac:dyDescent="0.2">
      <c r="AD39702" s="11" t="s">
        <v>58601</v>
      </c>
      <c r="AE39702" s="10" t="s">
        <v>58602</v>
      </c>
      <c r="AF39702" s="10" t="s">
        <v>698</v>
      </c>
    </row>
    <row r="39703" spans="30:32" x14ac:dyDescent="0.2">
      <c r="AD39703" s="11" t="s">
        <v>58603</v>
      </c>
      <c r="AE39703" s="10" t="s">
        <v>58604</v>
      </c>
      <c r="AF39703" s="10" t="s">
        <v>698</v>
      </c>
    </row>
    <row r="39704" spans="30:32" x14ac:dyDescent="0.2">
      <c r="AD39704" s="11" t="s">
        <v>58605</v>
      </c>
      <c r="AE39704" s="10" t="s">
        <v>41988</v>
      </c>
      <c r="AF39704" s="10" t="s">
        <v>698</v>
      </c>
    </row>
    <row r="39705" spans="30:32" x14ac:dyDescent="0.2">
      <c r="AD39705" s="11" t="s">
        <v>58606</v>
      </c>
      <c r="AE39705" s="10" t="s">
        <v>58607</v>
      </c>
      <c r="AF39705" s="10" t="s">
        <v>698</v>
      </c>
    </row>
    <row r="39706" spans="30:32" x14ac:dyDescent="0.2">
      <c r="AD39706" s="11" t="s">
        <v>58608</v>
      </c>
      <c r="AE39706" s="10" t="s">
        <v>58609</v>
      </c>
      <c r="AF39706" s="10" t="s">
        <v>698</v>
      </c>
    </row>
    <row r="39707" spans="30:32" x14ac:dyDescent="0.2">
      <c r="AD39707" s="11" t="s">
        <v>58610</v>
      </c>
      <c r="AE39707" s="10" t="s">
        <v>58611</v>
      </c>
      <c r="AF39707" s="10" t="s">
        <v>698</v>
      </c>
    </row>
    <row r="39708" spans="30:32" x14ac:dyDescent="0.2">
      <c r="AD39708" s="11" t="s">
        <v>58612</v>
      </c>
      <c r="AE39708" s="10" t="s">
        <v>58613</v>
      </c>
      <c r="AF39708" s="10" t="s">
        <v>698</v>
      </c>
    </row>
    <row r="39709" spans="30:32" x14ac:dyDescent="0.2">
      <c r="AD39709" s="11" t="s">
        <v>58614</v>
      </c>
      <c r="AE39709" s="10" t="s">
        <v>58615</v>
      </c>
      <c r="AF39709" s="10" t="s">
        <v>698</v>
      </c>
    </row>
    <row r="39710" spans="30:32" x14ac:dyDescent="0.2">
      <c r="AD39710" s="11" t="s">
        <v>58616</v>
      </c>
      <c r="AE39710" s="10" t="s">
        <v>23819</v>
      </c>
      <c r="AF39710" s="10" t="s">
        <v>698</v>
      </c>
    </row>
    <row r="39711" spans="30:32" x14ac:dyDescent="0.2">
      <c r="AD39711" s="11" t="s">
        <v>58617</v>
      </c>
      <c r="AE39711" s="10" t="s">
        <v>42801</v>
      </c>
      <c r="AF39711" s="10" t="s">
        <v>698</v>
      </c>
    </row>
    <row r="39712" spans="30:32" x14ac:dyDescent="0.2">
      <c r="AD39712" s="11" t="s">
        <v>58618</v>
      </c>
      <c r="AE39712" s="10" t="s">
        <v>58619</v>
      </c>
      <c r="AF39712" s="10" t="s">
        <v>698</v>
      </c>
    </row>
    <row r="39713" spans="30:32" x14ac:dyDescent="0.2">
      <c r="AD39713" s="11" t="s">
        <v>58620</v>
      </c>
      <c r="AE39713" s="10" t="s">
        <v>16287</v>
      </c>
      <c r="AF39713" s="10" t="s">
        <v>698</v>
      </c>
    </row>
    <row r="39714" spans="30:32" x14ac:dyDescent="0.2">
      <c r="AD39714" s="11" t="s">
        <v>58621</v>
      </c>
      <c r="AE39714" s="10" t="s">
        <v>58622</v>
      </c>
      <c r="AF39714" s="10" t="s">
        <v>698</v>
      </c>
    </row>
    <row r="39715" spans="30:32" x14ac:dyDescent="0.2">
      <c r="AD39715" s="11" t="s">
        <v>58623</v>
      </c>
      <c r="AE39715" s="10" t="s">
        <v>1465</v>
      </c>
      <c r="AF39715" s="10" t="s">
        <v>698</v>
      </c>
    </row>
    <row r="39716" spans="30:32" x14ac:dyDescent="0.2">
      <c r="AD39716" s="11" t="s">
        <v>58624</v>
      </c>
      <c r="AE39716" s="10" t="s">
        <v>58625</v>
      </c>
      <c r="AF39716" s="10" t="s">
        <v>698</v>
      </c>
    </row>
    <row r="39717" spans="30:32" x14ac:dyDescent="0.2">
      <c r="AD39717" s="11" t="s">
        <v>58626</v>
      </c>
      <c r="AE39717" s="10" t="s">
        <v>58627</v>
      </c>
      <c r="AF39717" s="10" t="s">
        <v>698</v>
      </c>
    </row>
    <row r="39718" spans="30:32" x14ac:dyDescent="0.2">
      <c r="AD39718" s="11" t="s">
        <v>58628</v>
      </c>
      <c r="AE39718" s="10" t="s">
        <v>58629</v>
      </c>
      <c r="AF39718" s="10" t="s">
        <v>698</v>
      </c>
    </row>
    <row r="39719" spans="30:32" x14ac:dyDescent="0.2">
      <c r="AD39719" s="11" t="s">
        <v>58630</v>
      </c>
      <c r="AE39719" s="10" t="s">
        <v>58631</v>
      </c>
      <c r="AF39719" s="10" t="s">
        <v>698</v>
      </c>
    </row>
    <row r="39720" spans="30:32" x14ac:dyDescent="0.2">
      <c r="AD39720" s="11" t="s">
        <v>58632</v>
      </c>
      <c r="AE39720" s="10" t="s">
        <v>58633</v>
      </c>
      <c r="AF39720" s="10" t="s">
        <v>698</v>
      </c>
    </row>
    <row r="39721" spans="30:32" x14ac:dyDescent="0.2">
      <c r="AD39721" s="11" t="s">
        <v>58634</v>
      </c>
      <c r="AE39721" s="10" t="s">
        <v>1475</v>
      </c>
      <c r="AF39721" s="10" t="s">
        <v>698</v>
      </c>
    </row>
    <row r="39722" spans="30:32" x14ac:dyDescent="0.2">
      <c r="AD39722" s="11" t="s">
        <v>58635</v>
      </c>
      <c r="AE39722" s="10" t="s">
        <v>58636</v>
      </c>
      <c r="AF39722" s="10" t="s">
        <v>698</v>
      </c>
    </row>
    <row r="39723" spans="30:32" x14ac:dyDescent="0.2">
      <c r="AD39723" s="11" t="s">
        <v>58637</v>
      </c>
      <c r="AE39723" s="10" t="s">
        <v>4842</v>
      </c>
      <c r="AF39723" s="10" t="s">
        <v>698</v>
      </c>
    </row>
    <row r="39724" spans="30:32" x14ac:dyDescent="0.2">
      <c r="AD39724" s="11" t="s">
        <v>58638</v>
      </c>
      <c r="AE39724" s="10" t="s">
        <v>58639</v>
      </c>
      <c r="AF39724" s="10" t="s">
        <v>698</v>
      </c>
    </row>
    <row r="39725" spans="30:32" x14ac:dyDescent="0.2">
      <c r="AD39725" s="11" t="s">
        <v>58640</v>
      </c>
      <c r="AE39725" s="10" t="s">
        <v>15033</v>
      </c>
      <c r="AF39725" s="10" t="s">
        <v>698</v>
      </c>
    </row>
    <row r="39726" spans="30:32" x14ac:dyDescent="0.2">
      <c r="AD39726" s="11" t="s">
        <v>58641</v>
      </c>
      <c r="AE39726" s="10" t="s">
        <v>15033</v>
      </c>
      <c r="AF39726" s="10" t="s">
        <v>698</v>
      </c>
    </row>
    <row r="39727" spans="30:32" x14ac:dyDescent="0.2">
      <c r="AD39727" s="11" t="s">
        <v>58642</v>
      </c>
      <c r="AE39727" s="10" t="s">
        <v>15033</v>
      </c>
      <c r="AF39727" s="10" t="s">
        <v>698</v>
      </c>
    </row>
    <row r="39728" spans="30:32" x14ac:dyDescent="0.2">
      <c r="AD39728" s="11" t="s">
        <v>58643</v>
      </c>
      <c r="AE39728" s="10" t="s">
        <v>15033</v>
      </c>
      <c r="AF39728" s="10" t="s">
        <v>698</v>
      </c>
    </row>
    <row r="39729" spans="30:32" x14ac:dyDescent="0.2">
      <c r="AD39729" s="11" t="s">
        <v>58644</v>
      </c>
      <c r="AE39729" s="10" t="s">
        <v>15033</v>
      </c>
      <c r="AF39729" s="10" t="s">
        <v>698</v>
      </c>
    </row>
    <row r="39730" spans="30:32" x14ac:dyDescent="0.2">
      <c r="AD39730" s="11" t="s">
        <v>58645</v>
      </c>
      <c r="AE39730" s="10" t="s">
        <v>15033</v>
      </c>
      <c r="AF39730" s="10" t="s">
        <v>698</v>
      </c>
    </row>
    <row r="39731" spans="30:32" x14ac:dyDescent="0.2">
      <c r="AD39731" s="11" t="s">
        <v>58646</v>
      </c>
      <c r="AE39731" s="10" t="s">
        <v>15033</v>
      </c>
      <c r="AF39731" s="10" t="s">
        <v>698</v>
      </c>
    </row>
    <row r="39732" spans="30:32" x14ac:dyDescent="0.2">
      <c r="AD39732" s="11" t="s">
        <v>58647</v>
      </c>
      <c r="AE39732" s="10" t="s">
        <v>15033</v>
      </c>
      <c r="AF39732" s="10" t="s">
        <v>698</v>
      </c>
    </row>
    <row r="39733" spans="30:32" x14ac:dyDescent="0.2">
      <c r="AD39733" s="11" t="s">
        <v>58648</v>
      </c>
      <c r="AE39733" s="10" t="s">
        <v>15033</v>
      </c>
      <c r="AF39733" s="10" t="s">
        <v>698</v>
      </c>
    </row>
    <row r="39734" spans="30:32" x14ac:dyDescent="0.2">
      <c r="AD39734" s="11" t="s">
        <v>58649</v>
      </c>
      <c r="AE39734" s="10" t="s">
        <v>15033</v>
      </c>
      <c r="AF39734" s="10" t="s">
        <v>698</v>
      </c>
    </row>
    <row r="39735" spans="30:32" x14ac:dyDescent="0.2">
      <c r="AD39735" s="11" t="s">
        <v>58650</v>
      </c>
      <c r="AE39735" s="10" t="s">
        <v>15033</v>
      </c>
      <c r="AF39735" s="10" t="s">
        <v>698</v>
      </c>
    </row>
    <row r="39736" spans="30:32" x14ac:dyDescent="0.2">
      <c r="AD39736" s="11" t="s">
        <v>58651</v>
      </c>
      <c r="AE39736" s="10" t="s">
        <v>15033</v>
      </c>
      <c r="AF39736" s="10" t="s">
        <v>698</v>
      </c>
    </row>
    <row r="39737" spans="30:32" x14ac:dyDescent="0.2">
      <c r="AD39737" s="11" t="s">
        <v>58652</v>
      </c>
      <c r="AE39737" s="10" t="s">
        <v>15033</v>
      </c>
      <c r="AF39737" s="10" t="s">
        <v>698</v>
      </c>
    </row>
    <row r="39738" spans="30:32" x14ac:dyDescent="0.2">
      <c r="AD39738" s="11" t="s">
        <v>58653</v>
      </c>
      <c r="AE39738" s="10" t="s">
        <v>15033</v>
      </c>
      <c r="AF39738" s="10" t="s">
        <v>698</v>
      </c>
    </row>
    <row r="39739" spans="30:32" x14ac:dyDescent="0.2">
      <c r="AD39739" s="11" t="s">
        <v>58654</v>
      </c>
      <c r="AE39739" s="10" t="s">
        <v>15033</v>
      </c>
      <c r="AF39739" s="10" t="s">
        <v>698</v>
      </c>
    </row>
    <row r="39740" spans="30:32" x14ac:dyDescent="0.2">
      <c r="AD39740" s="11" t="s">
        <v>58655</v>
      </c>
      <c r="AE39740" s="10" t="s">
        <v>15033</v>
      </c>
      <c r="AF39740" s="10" t="s">
        <v>698</v>
      </c>
    </row>
    <row r="39741" spans="30:32" x14ac:dyDescent="0.2">
      <c r="AD39741" s="11" t="s">
        <v>58656</v>
      </c>
      <c r="AE39741" s="10" t="s">
        <v>15033</v>
      </c>
      <c r="AF39741" s="10" t="s">
        <v>698</v>
      </c>
    </row>
    <row r="39742" spans="30:32" x14ac:dyDescent="0.2">
      <c r="AD39742" s="11" t="s">
        <v>58657</v>
      </c>
      <c r="AE39742" s="10" t="s">
        <v>15033</v>
      </c>
      <c r="AF39742" s="10" t="s">
        <v>698</v>
      </c>
    </row>
    <row r="39743" spans="30:32" x14ac:dyDescent="0.2">
      <c r="AD39743" s="11" t="s">
        <v>58658</v>
      </c>
      <c r="AE39743" s="10" t="s">
        <v>15033</v>
      </c>
      <c r="AF39743" s="10" t="s">
        <v>698</v>
      </c>
    </row>
    <row r="39744" spans="30:32" x14ac:dyDescent="0.2">
      <c r="AD39744" s="11" t="s">
        <v>58659</v>
      </c>
      <c r="AE39744" s="10" t="s">
        <v>15033</v>
      </c>
      <c r="AF39744" s="10" t="s">
        <v>698</v>
      </c>
    </row>
    <row r="39745" spans="30:32" x14ac:dyDescent="0.2">
      <c r="AD39745" s="11" t="s">
        <v>58660</v>
      </c>
      <c r="AE39745" s="10" t="s">
        <v>15033</v>
      </c>
      <c r="AF39745" s="10" t="s">
        <v>698</v>
      </c>
    </row>
    <row r="39746" spans="30:32" x14ac:dyDescent="0.2">
      <c r="AD39746" s="11" t="s">
        <v>58661</v>
      </c>
      <c r="AE39746" s="10" t="s">
        <v>15033</v>
      </c>
      <c r="AF39746" s="10" t="s">
        <v>698</v>
      </c>
    </row>
    <row r="39747" spans="30:32" x14ac:dyDescent="0.2">
      <c r="AD39747" s="11" t="s">
        <v>58662</v>
      </c>
      <c r="AE39747" s="10" t="s">
        <v>15033</v>
      </c>
      <c r="AF39747" s="10" t="s">
        <v>698</v>
      </c>
    </row>
    <row r="39748" spans="30:32" x14ac:dyDescent="0.2">
      <c r="AD39748" s="11" t="s">
        <v>58663</v>
      </c>
      <c r="AE39748" s="10" t="s">
        <v>15033</v>
      </c>
      <c r="AF39748" s="10" t="s">
        <v>698</v>
      </c>
    </row>
    <row r="39749" spans="30:32" x14ac:dyDescent="0.2">
      <c r="AD39749" s="11" t="s">
        <v>58664</v>
      </c>
      <c r="AE39749" s="10" t="s">
        <v>15033</v>
      </c>
      <c r="AF39749" s="10" t="s">
        <v>698</v>
      </c>
    </row>
    <row r="39750" spans="30:32" x14ac:dyDescent="0.2">
      <c r="AD39750" s="11" t="s">
        <v>58665</v>
      </c>
      <c r="AE39750" s="10" t="s">
        <v>15033</v>
      </c>
      <c r="AF39750" s="10" t="s">
        <v>698</v>
      </c>
    </row>
    <row r="39751" spans="30:32" x14ac:dyDescent="0.2">
      <c r="AD39751" s="11" t="s">
        <v>58666</v>
      </c>
      <c r="AE39751" s="10" t="s">
        <v>15033</v>
      </c>
      <c r="AF39751" s="10" t="s">
        <v>698</v>
      </c>
    </row>
    <row r="39752" spans="30:32" x14ac:dyDescent="0.2">
      <c r="AD39752" s="11" t="s">
        <v>58667</v>
      </c>
      <c r="AE39752" s="10" t="s">
        <v>15033</v>
      </c>
      <c r="AF39752" s="10" t="s">
        <v>698</v>
      </c>
    </row>
    <row r="39753" spans="30:32" x14ac:dyDescent="0.2">
      <c r="AD39753" s="11" t="s">
        <v>58668</v>
      </c>
      <c r="AE39753" s="10" t="s">
        <v>15033</v>
      </c>
      <c r="AF39753" s="10" t="s">
        <v>698</v>
      </c>
    </row>
    <row r="39754" spans="30:32" x14ac:dyDescent="0.2">
      <c r="AD39754" s="11" t="s">
        <v>58669</v>
      </c>
      <c r="AE39754" s="10" t="s">
        <v>15033</v>
      </c>
      <c r="AF39754" s="10" t="s">
        <v>698</v>
      </c>
    </row>
    <row r="39755" spans="30:32" x14ac:dyDescent="0.2">
      <c r="AD39755" s="11" t="s">
        <v>58670</v>
      </c>
      <c r="AE39755" s="10" t="s">
        <v>15033</v>
      </c>
      <c r="AF39755" s="10" t="s">
        <v>698</v>
      </c>
    </row>
    <row r="39756" spans="30:32" x14ac:dyDescent="0.2">
      <c r="AD39756" s="11" t="s">
        <v>58671</v>
      </c>
      <c r="AE39756" s="10" t="s">
        <v>15033</v>
      </c>
      <c r="AF39756" s="10" t="s">
        <v>698</v>
      </c>
    </row>
    <row r="39757" spans="30:32" x14ac:dyDescent="0.2">
      <c r="AD39757" s="11" t="s">
        <v>58672</v>
      </c>
      <c r="AE39757" s="10" t="s">
        <v>15033</v>
      </c>
      <c r="AF39757" s="10" t="s">
        <v>698</v>
      </c>
    </row>
    <row r="39758" spans="30:32" x14ac:dyDescent="0.2">
      <c r="AD39758" s="11" t="s">
        <v>58673</v>
      </c>
      <c r="AE39758" s="10" t="s">
        <v>15033</v>
      </c>
      <c r="AF39758" s="10" t="s">
        <v>698</v>
      </c>
    </row>
    <row r="39759" spans="30:32" x14ac:dyDescent="0.2">
      <c r="AD39759" s="11" t="s">
        <v>58674</v>
      </c>
      <c r="AE39759" s="10" t="s">
        <v>15033</v>
      </c>
      <c r="AF39759" s="10" t="s">
        <v>698</v>
      </c>
    </row>
    <row r="39760" spans="30:32" x14ac:dyDescent="0.2">
      <c r="AD39760" s="11" t="s">
        <v>58675</v>
      </c>
      <c r="AE39760" s="10" t="s">
        <v>15033</v>
      </c>
      <c r="AF39760" s="10" t="s">
        <v>698</v>
      </c>
    </row>
    <row r="39761" spans="30:32" x14ac:dyDescent="0.2">
      <c r="AD39761" s="11" t="s">
        <v>58676</v>
      </c>
      <c r="AE39761" s="10" t="s">
        <v>15033</v>
      </c>
      <c r="AF39761" s="10" t="s">
        <v>698</v>
      </c>
    </row>
    <row r="39762" spans="30:32" x14ac:dyDescent="0.2">
      <c r="AD39762" s="11" t="s">
        <v>58677</v>
      </c>
      <c r="AE39762" s="10" t="s">
        <v>15033</v>
      </c>
      <c r="AF39762" s="10" t="s">
        <v>698</v>
      </c>
    </row>
    <row r="39763" spans="30:32" x14ac:dyDescent="0.2">
      <c r="AD39763" s="11" t="s">
        <v>58678</v>
      </c>
      <c r="AE39763" s="10" t="s">
        <v>15033</v>
      </c>
      <c r="AF39763" s="10" t="s">
        <v>698</v>
      </c>
    </row>
    <row r="39764" spans="30:32" x14ac:dyDescent="0.2">
      <c r="AD39764" s="11" t="s">
        <v>58679</v>
      </c>
      <c r="AE39764" s="10" t="s">
        <v>15033</v>
      </c>
      <c r="AF39764" s="10" t="s">
        <v>698</v>
      </c>
    </row>
    <row r="39765" spans="30:32" x14ac:dyDescent="0.2">
      <c r="AD39765" s="11" t="s">
        <v>58680</v>
      </c>
      <c r="AE39765" s="10" t="s">
        <v>15033</v>
      </c>
      <c r="AF39765" s="10" t="s">
        <v>698</v>
      </c>
    </row>
    <row r="39766" spans="30:32" x14ac:dyDescent="0.2">
      <c r="AD39766" s="11" t="s">
        <v>58681</v>
      </c>
      <c r="AE39766" s="10" t="s">
        <v>15033</v>
      </c>
      <c r="AF39766" s="10" t="s">
        <v>698</v>
      </c>
    </row>
    <row r="39767" spans="30:32" x14ac:dyDescent="0.2">
      <c r="AD39767" s="11" t="s">
        <v>58682</v>
      </c>
      <c r="AE39767" s="10" t="s">
        <v>15033</v>
      </c>
      <c r="AF39767" s="10" t="s">
        <v>698</v>
      </c>
    </row>
    <row r="39768" spans="30:32" x14ac:dyDescent="0.2">
      <c r="AD39768" s="11" t="s">
        <v>58683</v>
      </c>
      <c r="AE39768" s="10" t="s">
        <v>15033</v>
      </c>
      <c r="AF39768" s="10" t="s">
        <v>698</v>
      </c>
    </row>
    <row r="39769" spans="30:32" x14ac:dyDescent="0.2">
      <c r="AD39769" s="11" t="s">
        <v>58684</v>
      </c>
      <c r="AE39769" s="10" t="s">
        <v>58685</v>
      </c>
      <c r="AF39769" s="10" t="s">
        <v>698</v>
      </c>
    </row>
    <row r="39770" spans="30:32" x14ac:dyDescent="0.2">
      <c r="AD39770" s="11" t="s">
        <v>58686</v>
      </c>
      <c r="AE39770" s="10" t="s">
        <v>58687</v>
      </c>
      <c r="AF39770" s="10" t="s">
        <v>698</v>
      </c>
    </row>
    <row r="39771" spans="30:32" x14ac:dyDescent="0.2">
      <c r="AD39771" s="11" t="s">
        <v>58688</v>
      </c>
      <c r="AE39771" s="10" t="s">
        <v>27017</v>
      </c>
      <c r="AF39771" s="10" t="s">
        <v>698</v>
      </c>
    </row>
    <row r="39772" spans="30:32" x14ac:dyDescent="0.2">
      <c r="AD39772" s="11" t="s">
        <v>58689</v>
      </c>
      <c r="AE39772" s="10" t="s">
        <v>39508</v>
      </c>
      <c r="AF39772" s="10" t="s">
        <v>698</v>
      </c>
    </row>
    <row r="39773" spans="30:32" x14ac:dyDescent="0.2">
      <c r="AD39773" s="11" t="s">
        <v>58690</v>
      </c>
      <c r="AE39773" s="10" t="s">
        <v>39508</v>
      </c>
      <c r="AF39773" s="10" t="s">
        <v>698</v>
      </c>
    </row>
    <row r="39774" spans="30:32" x14ac:dyDescent="0.2">
      <c r="AD39774" s="11" t="s">
        <v>58691</v>
      </c>
      <c r="AE39774" s="10" t="s">
        <v>58692</v>
      </c>
      <c r="AF39774" s="10" t="s">
        <v>698</v>
      </c>
    </row>
    <row r="39775" spans="30:32" x14ac:dyDescent="0.2">
      <c r="AD39775" s="11" t="s">
        <v>58693</v>
      </c>
      <c r="AE39775" s="10" t="s">
        <v>58694</v>
      </c>
      <c r="AF39775" s="10" t="s">
        <v>698</v>
      </c>
    </row>
    <row r="39776" spans="30:32" x14ac:dyDescent="0.2">
      <c r="AD39776" s="11" t="s">
        <v>58695</v>
      </c>
      <c r="AE39776" s="10" t="s">
        <v>13815</v>
      </c>
      <c r="AF39776" s="10" t="s">
        <v>698</v>
      </c>
    </row>
    <row r="39777" spans="30:32" x14ac:dyDescent="0.2">
      <c r="AD39777" s="11" t="s">
        <v>58696</v>
      </c>
      <c r="AE39777" s="10" t="s">
        <v>58697</v>
      </c>
      <c r="AF39777" s="10" t="s">
        <v>698</v>
      </c>
    </row>
    <row r="39778" spans="30:32" x14ac:dyDescent="0.2">
      <c r="AD39778" s="11" t="s">
        <v>58698</v>
      </c>
      <c r="AE39778" s="10" t="s">
        <v>58699</v>
      </c>
      <c r="AF39778" s="10" t="s">
        <v>698</v>
      </c>
    </row>
    <row r="39779" spans="30:32" x14ac:dyDescent="0.2">
      <c r="AD39779" s="11" t="s">
        <v>58700</v>
      </c>
      <c r="AE39779" s="10" t="s">
        <v>58701</v>
      </c>
      <c r="AF39779" s="10" t="s">
        <v>698</v>
      </c>
    </row>
    <row r="39780" spans="30:32" x14ac:dyDescent="0.2">
      <c r="AD39780" s="11" t="s">
        <v>58702</v>
      </c>
      <c r="AE39780" s="10" t="s">
        <v>16325</v>
      </c>
      <c r="AF39780" s="10" t="s">
        <v>698</v>
      </c>
    </row>
    <row r="39781" spans="30:32" x14ac:dyDescent="0.2">
      <c r="AD39781" s="11" t="s">
        <v>58703</v>
      </c>
      <c r="AE39781" s="10" t="s">
        <v>58704</v>
      </c>
      <c r="AF39781" s="10" t="s">
        <v>698</v>
      </c>
    </row>
    <row r="39782" spans="30:32" x14ac:dyDescent="0.2">
      <c r="AD39782" s="11" t="s">
        <v>58705</v>
      </c>
      <c r="AE39782" s="10" t="s">
        <v>58706</v>
      </c>
      <c r="AF39782" s="10" t="s">
        <v>698</v>
      </c>
    </row>
    <row r="39783" spans="30:32" x14ac:dyDescent="0.2">
      <c r="AD39783" s="11" t="s">
        <v>58707</v>
      </c>
      <c r="AE39783" s="10" t="s">
        <v>13868</v>
      </c>
      <c r="AF39783" s="10" t="s">
        <v>698</v>
      </c>
    </row>
    <row r="39784" spans="30:32" x14ac:dyDescent="0.2">
      <c r="AD39784" s="11" t="s">
        <v>58708</v>
      </c>
      <c r="AE39784" s="10" t="s">
        <v>13868</v>
      </c>
      <c r="AF39784" s="10" t="s">
        <v>698</v>
      </c>
    </row>
    <row r="39785" spans="30:32" x14ac:dyDescent="0.2">
      <c r="AD39785" s="11" t="s">
        <v>58709</v>
      </c>
      <c r="AE39785" s="10" t="s">
        <v>13868</v>
      </c>
      <c r="AF39785" s="10" t="s">
        <v>698</v>
      </c>
    </row>
    <row r="39786" spans="30:32" x14ac:dyDescent="0.2">
      <c r="AD39786" s="11" t="s">
        <v>58710</v>
      </c>
      <c r="AE39786" s="10" t="s">
        <v>13868</v>
      </c>
      <c r="AF39786" s="10" t="s">
        <v>698</v>
      </c>
    </row>
    <row r="39787" spans="30:32" x14ac:dyDescent="0.2">
      <c r="AD39787" s="11" t="s">
        <v>58711</v>
      </c>
      <c r="AE39787" s="10" t="s">
        <v>13868</v>
      </c>
      <c r="AF39787" s="10" t="s">
        <v>698</v>
      </c>
    </row>
    <row r="39788" spans="30:32" x14ac:dyDescent="0.2">
      <c r="AD39788" s="11" t="s">
        <v>58712</v>
      </c>
      <c r="AE39788" s="10" t="s">
        <v>58713</v>
      </c>
      <c r="AF39788" s="10" t="s">
        <v>698</v>
      </c>
    </row>
    <row r="39789" spans="30:32" x14ac:dyDescent="0.2">
      <c r="AD39789" s="11" t="s">
        <v>58714</v>
      </c>
      <c r="AE39789" s="10" t="s">
        <v>58715</v>
      </c>
      <c r="AF39789" s="10" t="s">
        <v>698</v>
      </c>
    </row>
    <row r="39790" spans="30:32" x14ac:dyDescent="0.2">
      <c r="AD39790" s="11" t="s">
        <v>58716</v>
      </c>
      <c r="AE39790" s="10" t="s">
        <v>58717</v>
      </c>
      <c r="AF39790" s="10" t="s">
        <v>698</v>
      </c>
    </row>
    <row r="39791" spans="30:32" x14ac:dyDescent="0.2">
      <c r="AD39791" s="11" t="s">
        <v>58718</v>
      </c>
      <c r="AE39791" s="10" t="s">
        <v>58719</v>
      </c>
      <c r="AF39791" s="10" t="s">
        <v>698</v>
      </c>
    </row>
    <row r="39792" spans="30:32" x14ac:dyDescent="0.2">
      <c r="AD39792" s="11" t="s">
        <v>58720</v>
      </c>
      <c r="AE39792" s="10" t="s">
        <v>58721</v>
      </c>
      <c r="AF39792" s="10" t="s">
        <v>698</v>
      </c>
    </row>
    <row r="39793" spans="30:32" x14ac:dyDescent="0.2">
      <c r="AD39793" s="11" t="s">
        <v>58722</v>
      </c>
      <c r="AE39793" s="10" t="s">
        <v>58723</v>
      </c>
      <c r="AF39793" s="10" t="s">
        <v>698</v>
      </c>
    </row>
    <row r="39794" spans="30:32" x14ac:dyDescent="0.2">
      <c r="AD39794" s="11" t="s">
        <v>58724</v>
      </c>
      <c r="AE39794" s="10" t="s">
        <v>58725</v>
      </c>
      <c r="AF39794" s="10" t="s">
        <v>698</v>
      </c>
    </row>
    <row r="39795" spans="30:32" x14ac:dyDescent="0.2">
      <c r="AD39795" s="11" t="s">
        <v>58726</v>
      </c>
      <c r="AE39795" s="10" t="s">
        <v>58727</v>
      </c>
      <c r="AF39795" s="10" t="s">
        <v>698</v>
      </c>
    </row>
    <row r="39796" spans="30:32" x14ac:dyDescent="0.2">
      <c r="AD39796" s="11" t="s">
        <v>58728</v>
      </c>
      <c r="AE39796" s="10" t="s">
        <v>58729</v>
      </c>
      <c r="AF39796" s="10" t="s">
        <v>698</v>
      </c>
    </row>
    <row r="39797" spans="30:32" x14ac:dyDescent="0.2">
      <c r="AD39797" s="11" t="s">
        <v>58730</v>
      </c>
      <c r="AE39797" s="10" t="s">
        <v>58729</v>
      </c>
      <c r="AF39797" s="10" t="s">
        <v>698</v>
      </c>
    </row>
    <row r="39798" spans="30:32" x14ac:dyDescent="0.2">
      <c r="AD39798" s="11" t="s">
        <v>58731</v>
      </c>
      <c r="AE39798" s="10" t="s">
        <v>58732</v>
      </c>
      <c r="AF39798" s="10" t="s">
        <v>698</v>
      </c>
    </row>
    <row r="39799" spans="30:32" x14ac:dyDescent="0.2">
      <c r="AD39799" s="11" t="s">
        <v>58733</v>
      </c>
      <c r="AE39799" s="10" t="s">
        <v>58734</v>
      </c>
      <c r="AF39799" s="10" t="s">
        <v>698</v>
      </c>
    </row>
    <row r="39800" spans="30:32" x14ac:dyDescent="0.2">
      <c r="AD39800" s="11" t="s">
        <v>58735</v>
      </c>
      <c r="AE39800" s="10" t="s">
        <v>58736</v>
      </c>
      <c r="AF39800" s="10" t="s">
        <v>698</v>
      </c>
    </row>
    <row r="39801" spans="30:32" x14ac:dyDescent="0.2">
      <c r="AD39801" s="11" t="s">
        <v>58737</v>
      </c>
      <c r="AE39801" s="10" t="s">
        <v>58736</v>
      </c>
      <c r="AF39801" s="10" t="s">
        <v>698</v>
      </c>
    </row>
    <row r="39802" spans="30:32" x14ac:dyDescent="0.2">
      <c r="AD39802" s="11" t="s">
        <v>58738</v>
      </c>
      <c r="AE39802" s="10" t="s">
        <v>58736</v>
      </c>
      <c r="AF39802" s="10" t="s">
        <v>698</v>
      </c>
    </row>
    <row r="39803" spans="30:32" x14ac:dyDescent="0.2">
      <c r="AD39803" s="11" t="s">
        <v>58739</v>
      </c>
      <c r="AE39803" s="10" t="s">
        <v>58736</v>
      </c>
      <c r="AF39803" s="10" t="s">
        <v>698</v>
      </c>
    </row>
    <row r="39804" spans="30:32" x14ac:dyDescent="0.2">
      <c r="AD39804" s="11" t="s">
        <v>58740</v>
      </c>
      <c r="AE39804" s="10" t="s">
        <v>58741</v>
      </c>
      <c r="AF39804" s="10" t="s">
        <v>698</v>
      </c>
    </row>
    <row r="39805" spans="30:32" x14ac:dyDescent="0.2">
      <c r="AD39805" s="11" t="s">
        <v>58742</v>
      </c>
      <c r="AE39805" s="10" t="s">
        <v>10777</v>
      </c>
      <c r="AF39805" s="10" t="s">
        <v>698</v>
      </c>
    </row>
    <row r="39806" spans="30:32" x14ac:dyDescent="0.2">
      <c r="AD39806" s="11" t="s">
        <v>58743</v>
      </c>
      <c r="AE39806" s="10" t="s">
        <v>58744</v>
      </c>
      <c r="AF39806" s="10" t="s">
        <v>698</v>
      </c>
    </row>
    <row r="39807" spans="30:32" x14ac:dyDescent="0.2">
      <c r="AD39807" s="11" t="s">
        <v>58745</v>
      </c>
      <c r="AE39807" s="10" t="s">
        <v>2611</v>
      </c>
      <c r="AF39807" s="10" t="s">
        <v>698</v>
      </c>
    </row>
    <row r="39808" spans="30:32" x14ac:dyDescent="0.2">
      <c r="AD39808" s="11" t="s">
        <v>58746</v>
      </c>
      <c r="AE39808" s="10" t="s">
        <v>2611</v>
      </c>
      <c r="AF39808" s="10" t="s">
        <v>698</v>
      </c>
    </row>
    <row r="39809" spans="30:32" x14ac:dyDescent="0.2">
      <c r="AD39809" s="11" t="s">
        <v>58747</v>
      </c>
      <c r="AE39809" s="10" t="s">
        <v>2611</v>
      </c>
      <c r="AF39809" s="10" t="s">
        <v>698</v>
      </c>
    </row>
    <row r="39810" spans="30:32" x14ac:dyDescent="0.2">
      <c r="AD39810" s="11" t="s">
        <v>58748</v>
      </c>
      <c r="AE39810" s="10" t="s">
        <v>29850</v>
      </c>
      <c r="AF39810" s="10" t="s">
        <v>698</v>
      </c>
    </row>
    <row r="39811" spans="30:32" x14ac:dyDescent="0.2">
      <c r="AD39811" s="11" t="s">
        <v>58749</v>
      </c>
      <c r="AE39811" s="10" t="s">
        <v>58750</v>
      </c>
      <c r="AF39811" s="10" t="s">
        <v>698</v>
      </c>
    </row>
    <row r="39812" spans="30:32" x14ac:dyDescent="0.2">
      <c r="AD39812" s="11" t="s">
        <v>58751</v>
      </c>
      <c r="AE39812" s="10" t="s">
        <v>58752</v>
      </c>
      <c r="AF39812" s="10" t="s">
        <v>698</v>
      </c>
    </row>
    <row r="39813" spans="30:32" x14ac:dyDescent="0.2">
      <c r="AD39813" s="11" t="s">
        <v>58753</v>
      </c>
      <c r="AE39813" s="10" t="s">
        <v>52028</v>
      </c>
      <c r="AF39813" s="10" t="s">
        <v>698</v>
      </c>
    </row>
    <row r="39814" spans="30:32" x14ac:dyDescent="0.2">
      <c r="AD39814" s="11" t="s">
        <v>58754</v>
      </c>
      <c r="AE39814" s="10" t="s">
        <v>12569</v>
      </c>
      <c r="AF39814" s="10" t="s">
        <v>698</v>
      </c>
    </row>
    <row r="39815" spans="30:32" x14ac:dyDescent="0.2">
      <c r="AD39815" s="11" t="s">
        <v>58755</v>
      </c>
      <c r="AE39815" s="10" t="s">
        <v>58756</v>
      </c>
      <c r="AF39815" s="10" t="s">
        <v>698</v>
      </c>
    </row>
    <row r="39816" spans="30:32" x14ac:dyDescent="0.2">
      <c r="AD39816" s="11" t="s">
        <v>58757</v>
      </c>
      <c r="AE39816" s="10" t="s">
        <v>58758</v>
      </c>
      <c r="AF39816" s="10" t="s">
        <v>698</v>
      </c>
    </row>
    <row r="39817" spans="30:32" x14ac:dyDescent="0.2">
      <c r="AD39817" s="11" t="s">
        <v>58759</v>
      </c>
      <c r="AE39817" s="10" t="s">
        <v>17890</v>
      </c>
      <c r="AF39817" s="10" t="s">
        <v>698</v>
      </c>
    </row>
    <row r="39818" spans="30:32" x14ac:dyDescent="0.2">
      <c r="AD39818" s="11" t="s">
        <v>58760</v>
      </c>
      <c r="AE39818" s="10" t="s">
        <v>20844</v>
      </c>
      <c r="AF39818" s="10" t="s">
        <v>698</v>
      </c>
    </row>
    <row r="39819" spans="30:32" x14ac:dyDescent="0.2">
      <c r="AD39819" s="11" t="s">
        <v>58761</v>
      </c>
      <c r="AE39819" s="10" t="s">
        <v>58762</v>
      </c>
      <c r="AF39819" s="10" t="s">
        <v>698</v>
      </c>
    </row>
    <row r="39820" spans="30:32" x14ac:dyDescent="0.2">
      <c r="AD39820" s="11" t="s">
        <v>58763</v>
      </c>
      <c r="AE39820" s="10" t="s">
        <v>56781</v>
      </c>
      <c r="AF39820" s="10" t="s">
        <v>698</v>
      </c>
    </row>
    <row r="39821" spans="30:32" x14ac:dyDescent="0.2">
      <c r="AD39821" s="11" t="s">
        <v>58764</v>
      </c>
      <c r="AE39821" s="10" t="s">
        <v>17894</v>
      </c>
      <c r="AF39821" s="10" t="s">
        <v>698</v>
      </c>
    </row>
    <row r="39822" spans="30:32" x14ac:dyDescent="0.2">
      <c r="AD39822" s="11" t="s">
        <v>58765</v>
      </c>
      <c r="AE39822" s="10" t="s">
        <v>58766</v>
      </c>
      <c r="AF39822" s="10" t="s">
        <v>698</v>
      </c>
    </row>
    <row r="39823" spans="30:32" x14ac:dyDescent="0.2">
      <c r="AD39823" s="11" t="s">
        <v>58767</v>
      </c>
      <c r="AE39823" s="10" t="s">
        <v>58768</v>
      </c>
      <c r="AF39823" s="10" t="s">
        <v>698</v>
      </c>
    </row>
    <row r="39824" spans="30:32" x14ac:dyDescent="0.2">
      <c r="AD39824" s="11" t="s">
        <v>58769</v>
      </c>
      <c r="AE39824" s="10" t="s">
        <v>8813</v>
      </c>
      <c r="AF39824" s="10" t="s">
        <v>698</v>
      </c>
    </row>
    <row r="39825" spans="30:32" x14ac:dyDescent="0.2">
      <c r="AD39825" s="11" t="s">
        <v>58770</v>
      </c>
      <c r="AE39825" s="10" t="s">
        <v>58771</v>
      </c>
      <c r="AF39825" s="10" t="s">
        <v>698</v>
      </c>
    </row>
    <row r="39826" spans="30:32" x14ac:dyDescent="0.2">
      <c r="AD39826" s="11" t="s">
        <v>58772</v>
      </c>
      <c r="AE39826" s="10" t="s">
        <v>58773</v>
      </c>
      <c r="AF39826" s="10" t="s">
        <v>698</v>
      </c>
    </row>
    <row r="39827" spans="30:32" x14ac:dyDescent="0.2">
      <c r="AD39827" s="11" t="s">
        <v>58774</v>
      </c>
      <c r="AE39827" s="10" t="s">
        <v>15147</v>
      </c>
      <c r="AF39827" s="10" t="s">
        <v>698</v>
      </c>
    </row>
    <row r="39828" spans="30:32" x14ac:dyDescent="0.2">
      <c r="AD39828" s="11" t="s">
        <v>58775</v>
      </c>
      <c r="AE39828" s="10" t="s">
        <v>44890</v>
      </c>
      <c r="AF39828" s="10" t="s">
        <v>698</v>
      </c>
    </row>
    <row r="39829" spans="30:32" x14ac:dyDescent="0.2">
      <c r="AD39829" s="11" t="s">
        <v>58776</v>
      </c>
      <c r="AE39829" s="10" t="s">
        <v>2646</v>
      </c>
      <c r="AF39829" s="10" t="s">
        <v>698</v>
      </c>
    </row>
    <row r="39830" spans="30:32" x14ac:dyDescent="0.2">
      <c r="AD39830" s="11" t="s">
        <v>58777</v>
      </c>
      <c r="AE39830" s="10" t="s">
        <v>58778</v>
      </c>
      <c r="AF39830" s="10" t="s">
        <v>698</v>
      </c>
    </row>
    <row r="39831" spans="30:32" x14ac:dyDescent="0.2">
      <c r="AD39831" s="11" t="s">
        <v>58779</v>
      </c>
      <c r="AE39831" s="10" t="s">
        <v>15176</v>
      </c>
      <c r="AF39831" s="10" t="s">
        <v>698</v>
      </c>
    </row>
    <row r="39832" spans="30:32" x14ac:dyDescent="0.2">
      <c r="AD39832" s="11" t="s">
        <v>58780</v>
      </c>
      <c r="AE39832" s="10" t="s">
        <v>58781</v>
      </c>
      <c r="AF39832" s="10" t="s">
        <v>698</v>
      </c>
    </row>
    <row r="39833" spans="30:32" x14ac:dyDescent="0.2">
      <c r="AD39833" s="11" t="s">
        <v>58782</v>
      </c>
      <c r="AE39833" s="10" t="s">
        <v>58783</v>
      </c>
      <c r="AF39833" s="10" t="s">
        <v>698</v>
      </c>
    </row>
    <row r="39834" spans="30:32" x14ac:dyDescent="0.2">
      <c r="AD39834" s="11" t="s">
        <v>58784</v>
      </c>
      <c r="AE39834" s="10" t="s">
        <v>5494</v>
      </c>
      <c r="AF39834" s="10" t="s">
        <v>698</v>
      </c>
    </row>
    <row r="39835" spans="30:32" x14ac:dyDescent="0.2">
      <c r="AD39835" s="11" t="s">
        <v>58785</v>
      </c>
      <c r="AE39835" s="10" t="s">
        <v>58786</v>
      </c>
      <c r="AF39835" s="10" t="s">
        <v>698</v>
      </c>
    </row>
    <row r="39836" spans="30:32" x14ac:dyDescent="0.2">
      <c r="AD39836" s="11" t="s">
        <v>58787</v>
      </c>
      <c r="AE39836" s="10" t="s">
        <v>58788</v>
      </c>
      <c r="AF39836" s="10" t="s">
        <v>698</v>
      </c>
    </row>
    <row r="39837" spans="30:32" x14ac:dyDescent="0.2">
      <c r="AD39837" s="11" t="s">
        <v>58789</v>
      </c>
      <c r="AE39837" s="10" t="s">
        <v>58790</v>
      </c>
      <c r="AF39837" s="10" t="s">
        <v>698</v>
      </c>
    </row>
    <row r="39838" spans="30:32" x14ac:dyDescent="0.2">
      <c r="AD39838" s="11" t="s">
        <v>58791</v>
      </c>
      <c r="AE39838" s="10" t="s">
        <v>58792</v>
      </c>
      <c r="AF39838" s="10" t="s">
        <v>698</v>
      </c>
    </row>
    <row r="39839" spans="30:32" x14ac:dyDescent="0.2">
      <c r="AD39839" s="11" t="s">
        <v>58793</v>
      </c>
      <c r="AE39839" s="10" t="s">
        <v>30189</v>
      </c>
      <c r="AF39839" s="10" t="s">
        <v>698</v>
      </c>
    </row>
    <row r="39840" spans="30:32" x14ac:dyDescent="0.2">
      <c r="AD39840" s="11" t="s">
        <v>58794</v>
      </c>
      <c r="AE39840" s="10" t="s">
        <v>58795</v>
      </c>
      <c r="AF39840" s="10" t="s">
        <v>698</v>
      </c>
    </row>
    <row r="39841" spans="30:32" x14ac:dyDescent="0.2">
      <c r="AD39841" s="11" t="s">
        <v>58796</v>
      </c>
      <c r="AE39841" s="10" t="s">
        <v>58797</v>
      </c>
      <c r="AF39841" s="10" t="s">
        <v>698</v>
      </c>
    </row>
    <row r="39842" spans="30:32" x14ac:dyDescent="0.2">
      <c r="AD39842" s="11" t="s">
        <v>58798</v>
      </c>
      <c r="AE39842" s="10" t="s">
        <v>58797</v>
      </c>
      <c r="AF39842" s="10" t="s">
        <v>698</v>
      </c>
    </row>
    <row r="39843" spans="30:32" x14ac:dyDescent="0.2">
      <c r="AD39843" s="11" t="s">
        <v>58799</v>
      </c>
      <c r="AE39843" s="10" t="s">
        <v>58797</v>
      </c>
      <c r="AF39843" s="10" t="s">
        <v>698</v>
      </c>
    </row>
    <row r="39844" spans="30:32" x14ac:dyDescent="0.2">
      <c r="AD39844" s="11" t="s">
        <v>58800</v>
      </c>
      <c r="AE39844" s="10" t="s">
        <v>58801</v>
      </c>
      <c r="AF39844" s="10" t="s">
        <v>698</v>
      </c>
    </row>
    <row r="39845" spans="30:32" x14ac:dyDescent="0.2">
      <c r="AD39845" s="11" t="s">
        <v>58802</v>
      </c>
      <c r="AE39845" s="10" t="s">
        <v>58803</v>
      </c>
      <c r="AF39845" s="10" t="s">
        <v>698</v>
      </c>
    </row>
    <row r="39846" spans="30:32" x14ac:dyDescent="0.2">
      <c r="AD39846" s="11" t="s">
        <v>58804</v>
      </c>
      <c r="AE39846" s="10" t="s">
        <v>58805</v>
      </c>
      <c r="AF39846" s="10" t="s">
        <v>698</v>
      </c>
    </row>
    <row r="39847" spans="30:32" x14ac:dyDescent="0.2">
      <c r="AD39847" s="11" t="s">
        <v>58806</v>
      </c>
      <c r="AE39847" s="10" t="s">
        <v>42917</v>
      </c>
      <c r="AF39847" s="10" t="s">
        <v>698</v>
      </c>
    </row>
    <row r="39848" spans="30:32" x14ac:dyDescent="0.2">
      <c r="AD39848" s="11" t="s">
        <v>58807</v>
      </c>
      <c r="AE39848" s="10" t="s">
        <v>6213</v>
      </c>
      <c r="AF39848" s="10" t="s">
        <v>698</v>
      </c>
    </row>
    <row r="39849" spans="30:32" x14ac:dyDescent="0.2">
      <c r="AD39849" s="11" t="s">
        <v>58808</v>
      </c>
      <c r="AE39849" s="10" t="s">
        <v>58809</v>
      </c>
      <c r="AF39849" s="10" t="s">
        <v>698</v>
      </c>
    </row>
    <row r="39850" spans="30:32" x14ac:dyDescent="0.2">
      <c r="AD39850" s="11" t="s">
        <v>58810</v>
      </c>
      <c r="AE39850" s="10" t="s">
        <v>11154</v>
      </c>
      <c r="AF39850" s="10" t="s">
        <v>698</v>
      </c>
    </row>
    <row r="39851" spans="30:32" x14ac:dyDescent="0.2">
      <c r="AD39851" s="11" t="s">
        <v>58811</v>
      </c>
      <c r="AE39851" s="10" t="s">
        <v>20161</v>
      </c>
      <c r="AF39851" s="10" t="s">
        <v>698</v>
      </c>
    </row>
    <row r="39852" spans="30:32" x14ac:dyDescent="0.2">
      <c r="AD39852" s="11" t="s">
        <v>58812</v>
      </c>
      <c r="AE39852" s="10" t="s">
        <v>12692</v>
      </c>
      <c r="AF39852" s="10" t="s">
        <v>698</v>
      </c>
    </row>
    <row r="39853" spans="30:32" x14ac:dyDescent="0.2">
      <c r="AD39853" s="11" t="s">
        <v>58813</v>
      </c>
      <c r="AE39853" s="10" t="s">
        <v>58814</v>
      </c>
      <c r="AF39853" s="10" t="s">
        <v>698</v>
      </c>
    </row>
    <row r="39854" spans="30:32" x14ac:dyDescent="0.2">
      <c r="AD39854" s="11" t="s">
        <v>58815</v>
      </c>
      <c r="AE39854" s="10" t="s">
        <v>58816</v>
      </c>
      <c r="AF39854" s="10" t="s">
        <v>698</v>
      </c>
    </row>
    <row r="39855" spans="30:32" x14ac:dyDescent="0.2">
      <c r="AD39855" s="11" t="s">
        <v>58817</v>
      </c>
      <c r="AE39855" s="10" t="s">
        <v>58818</v>
      </c>
      <c r="AF39855" s="10" t="s">
        <v>698</v>
      </c>
    </row>
    <row r="39856" spans="30:32" x14ac:dyDescent="0.2">
      <c r="AD39856" s="11" t="s">
        <v>58819</v>
      </c>
      <c r="AE39856" s="10" t="s">
        <v>17977</v>
      </c>
      <c r="AF39856" s="10" t="s">
        <v>698</v>
      </c>
    </row>
    <row r="39857" spans="30:32" x14ac:dyDescent="0.2">
      <c r="AD39857" s="11" t="s">
        <v>58820</v>
      </c>
      <c r="AE39857" s="10" t="s">
        <v>46720</v>
      </c>
      <c r="AF39857" s="10" t="s">
        <v>698</v>
      </c>
    </row>
    <row r="39858" spans="30:32" x14ac:dyDescent="0.2">
      <c r="AD39858" s="11" t="s">
        <v>58821</v>
      </c>
      <c r="AE39858" s="10" t="s">
        <v>12720</v>
      </c>
      <c r="AF39858" s="10" t="s">
        <v>698</v>
      </c>
    </row>
    <row r="39859" spans="30:32" x14ac:dyDescent="0.2">
      <c r="AD39859" s="11" t="s">
        <v>58822</v>
      </c>
      <c r="AE39859" s="10" t="s">
        <v>12720</v>
      </c>
      <c r="AF39859" s="10" t="s">
        <v>698</v>
      </c>
    </row>
    <row r="39860" spans="30:32" x14ac:dyDescent="0.2">
      <c r="AD39860" s="11" t="s">
        <v>58823</v>
      </c>
      <c r="AE39860" s="10" t="s">
        <v>14443</v>
      </c>
      <c r="AF39860" s="10" t="s">
        <v>698</v>
      </c>
    </row>
    <row r="39861" spans="30:32" x14ac:dyDescent="0.2">
      <c r="AD39861" s="11" t="s">
        <v>58824</v>
      </c>
      <c r="AE39861" s="10" t="s">
        <v>58825</v>
      </c>
      <c r="AF39861" s="10" t="s">
        <v>698</v>
      </c>
    </row>
    <row r="39862" spans="30:32" x14ac:dyDescent="0.2">
      <c r="AD39862" s="11" t="s">
        <v>58826</v>
      </c>
      <c r="AE39862" s="10" t="s">
        <v>58827</v>
      </c>
      <c r="AF39862" s="10" t="s">
        <v>698</v>
      </c>
    </row>
    <row r="39863" spans="30:32" x14ac:dyDescent="0.2">
      <c r="AD39863" s="11" t="s">
        <v>58828</v>
      </c>
      <c r="AE39863" s="10" t="s">
        <v>58829</v>
      </c>
      <c r="AF39863" s="10" t="s">
        <v>698</v>
      </c>
    </row>
    <row r="39864" spans="30:32" x14ac:dyDescent="0.2">
      <c r="AD39864" s="11" t="s">
        <v>58830</v>
      </c>
      <c r="AE39864" s="10" t="s">
        <v>58831</v>
      </c>
      <c r="AF39864" s="10" t="s">
        <v>698</v>
      </c>
    </row>
    <row r="39865" spans="30:32" x14ac:dyDescent="0.2">
      <c r="AD39865" s="11" t="s">
        <v>58832</v>
      </c>
      <c r="AE39865" s="10" t="s">
        <v>9850</v>
      </c>
      <c r="AF39865" s="10" t="s">
        <v>698</v>
      </c>
    </row>
    <row r="39866" spans="30:32" x14ac:dyDescent="0.2">
      <c r="AD39866" s="11" t="s">
        <v>58833</v>
      </c>
      <c r="AE39866" s="10" t="s">
        <v>58834</v>
      </c>
      <c r="AF39866" s="10" t="s">
        <v>698</v>
      </c>
    </row>
    <row r="39867" spans="30:32" x14ac:dyDescent="0.2">
      <c r="AD39867" s="11" t="s">
        <v>58835</v>
      </c>
      <c r="AE39867" s="10" t="s">
        <v>58836</v>
      </c>
      <c r="AF39867" s="10" t="s">
        <v>698</v>
      </c>
    </row>
    <row r="39868" spans="30:32" x14ac:dyDescent="0.2">
      <c r="AD39868" s="11" t="s">
        <v>58837</v>
      </c>
      <c r="AE39868" s="10" t="s">
        <v>42145</v>
      </c>
      <c r="AF39868" s="10" t="s">
        <v>698</v>
      </c>
    </row>
    <row r="39869" spans="30:32" x14ac:dyDescent="0.2">
      <c r="AD39869" s="11" t="s">
        <v>58838</v>
      </c>
      <c r="AE39869" s="10" t="s">
        <v>2725</v>
      </c>
      <c r="AF39869" s="10" t="s">
        <v>698</v>
      </c>
    </row>
    <row r="39870" spans="30:32" x14ac:dyDescent="0.2">
      <c r="AD39870" s="11" t="s">
        <v>58839</v>
      </c>
      <c r="AE39870" s="10" t="s">
        <v>58840</v>
      </c>
      <c r="AF39870" s="10" t="s">
        <v>698</v>
      </c>
    </row>
    <row r="39871" spans="30:32" x14ac:dyDescent="0.2">
      <c r="AD39871" s="11" t="s">
        <v>58841</v>
      </c>
      <c r="AE39871" s="10" t="s">
        <v>18006</v>
      </c>
      <c r="AF39871" s="10" t="s">
        <v>698</v>
      </c>
    </row>
    <row r="39872" spans="30:32" x14ac:dyDescent="0.2">
      <c r="AD39872" s="11" t="s">
        <v>58842</v>
      </c>
      <c r="AE39872" s="10" t="s">
        <v>42171</v>
      </c>
      <c r="AF39872" s="10" t="s">
        <v>698</v>
      </c>
    </row>
    <row r="39873" spans="30:32" x14ac:dyDescent="0.2">
      <c r="AD39873" s="11" t="s">
        <v>58843</v>
      </c>
      <c r="AE39873" s="10" t="s">
        <v>58844</v>
      </c>
      <c r="AF39873" s="10" t="s">
        <v>698</v>
      </c>
    </row>
    <row r="39874" spans="30:32" x14ac:dyDescent="0.2">
      <c r="AD39874" s="11" t="s">
        <v>58845</v>
      </c>
      <c r="AE39874" s="10" t="s">
        <v>42795</v>
      </c>
      <c r="AF39874" s="10" t="s">
        <v>698</v>
      </c>
    </row>
    <row r="39875" spans="30:32" x14ac:dyDescent="0.2">
      <c r="AD39875" s="11" t="s">
        <v>58846</v>
      </c>
      <c r="AE39875" s="10" t="s">
        <v>29542</v>
      </c>
      <c r="AF39875" s="10" t="s">
        <v>698</v>
      </c>
    </row>
    <row r="39876" spans="30:32" x14ac:dyDescent="0.2">
      <c r="AD39876" s="11" t="s">
        <v>58847</v>
      </c>
      <c r="AE39876" s="10" t="s">
        <v>58848</v>
      </c>
      <c r="AF39876" s="10" t="s">
        <v>698</v>
      </c>
    </row>
    <row r="39877" spans="30:32" x14ac:dyDescent="0.2">
      <c r="AD39877" s="11" t="s">
        <v>58849</v>
      </c>
      <c r="AE39877" s="10" t="s">
        <v>58848</v>
      </c>
      <c r="AF39877" s="10" t="s">
        <v>698</v>
      </c>
    </row>
    <row r="39878" spans="30:32" x14ac:dyDescent="0.2">
      <c r="AD39878" s="11" t="s">
        <v>58850</v>
      </c>
      <c r="AE39878" s="10" t="s">
        <v>58851</v>
      </c>
      <c r="AF39878" s="10" t="s">
        <v>698</v>
      </c>
    </row>
    <row r="39879" spans="30:32" x14ac:dyDescent="0.2">
      <c r="AD39879" s="11" t="s">
        <v>58852</v>
      </c>
      <c r="AE39879" s="10" t="s">
        <v>58853</v>
      </c>
      <c r="AF39879" s="10" t="s">
        <v>698</v>
      </c>
    </row>
    <row r="39880" spans="30:32" x14ac:dyDescent="0.2">
      <c r="AD39880" s="11" t="s">
        <v>58854</v>
      </c>
      <c r="AE39880" s="10" t="s">
        <v>58855</v>
      </c>
      <c r="AF39880" s="10" t="s">
        <v>698</v>
      </c>
    </row>
    <row r="39881" spans="30:32" x14ac:dyDescent="0.2">
      <c r="AD39881" s="11" t="s">
        <v>58856</v>
      </c>
      <c r="AE39881" s="10" t="s">
        <v>58857</v>
      </c>
      <c r="AF39881" s="10" t="s">
        <v>698</v>
      </c>
    </row>
    <row r="39882" spans="30:32" x14ac:dyDescent="0.2">
      <c r="AD39882" s="11" t="s">
        <v>58858</v>
      </c>
      <c r="AE39882" s="10" t="s">
        <v>58859</v>
      </c>
      <c r="AF39882" s="10" t="s">
        <v>698</v>
      </c>
    </row>
    <row r="39883" spans="30:32" x14ac:dyDescent="0.2">
      <c r="AD39883" s="11" t="s">
        <v>58860</v>
      </c>
      <c r="AE39883" s="10" t="s">
        <v>58861</v>
      </c>
      <c r="AF39883" s="10" t="s">
        <v>698</v>
      </c>
    </row>
    <row r="39884" spans="30:32" x14ac:dyDescent="0.2">
      <c r="AD39884" s="11" t="s">
        <v>58862</v>
      </c>
      <c r="AE39884" s="10" t="s">
        <v>33170</v>
      </c>
      <c r="AF39884" s="10" t="s">
        <v>698</v>
      </c>
    </row>
    <row r="39885" spans="30:32" x14ac:dyDescent="0.2">
      <c r="AD39885" s="11" t="s">
        <v>58863</v>
      </c>
      <c r="AE39885" s="10" t="s">
        <v>2754</v>
      </c>
      <c r="AF39885" s="10" t="s">
        <v>698</v>
      </c>
    </row>
    <row r="39886" spans="30:32" x14ac:dyDescent="0.2">
      <c r="AD39886" s="11" t="s">
        <v>58864</v>
      </c>
      <c r="AE39886" s="10" t="s">
        <v>23113</v>
      </c>
      <c r="AF39886" s="10" t="s">
        <v>698</v>
      </c>
    </row>
    <row r="39887" spans="30:32" x14ac:dyDescent="0.2">
      <c r="AD39887" s="11" t="s">
        <v>58865</v>
      </c>
      <c r="AE39887" s="10" t="s">
        <v>21777</v>
      </c>
      <c r="AF39887" s="10" t="s">
        <v>698</v>
      </c>
    </row>
    <row r="39888" spans="30:32" x14ac:dyDescent="0.2">
      <c r="AD39888" s="11" t="s">
        <v>58866</v>
      </c>
      <c r="AE39888" s="10" t="s">
        <v>4747</v>
      </c>
      <c r="AF39888" s="10" t="s">
        <v>698</v>
      </c>
    </row>
    <row r="39889" spans="30:32" x14ac:dyDescent="0.2">
      <c r="AD39889" s="11" t="s">
        <v>58867</v>
      </c>
      <c r="AE39889" s="10" t="s">
        <v>3276</v>
      </c>
      <c r="AF39889" s="10" t="s">
        <v>698</v>
      </c>
    </row>
    <row r="39890" spans="30:32" x14ac:dyDescent="0.2">
      <c r="AD39890" s="11" t="s">
        <v>58868</v>
      </c>
      <c r="AE39890" s="10" t="s">
        <v>58869</v>
      </c>
      <c r="AF39890" s="10" t="s">
        <v>698</v>
      </c>
    </row>
    <row r="39891" spans="30:32" x14ac:dyDescent="0.2">
      <c r="AD39891" s="11" t="s">
        <v>58870</v>
      </c>
      <c r="AE39891" s="10" t="s">
        <v>2784</v>
      </c>
      <c r="AF39891" s="10" t="s">
        <v>698</v>
      </c>
    </row>
    <row r="39892" spans="30:32" x14ac:dyDescent="0.2">
      <c r="AD39892" s="11" t="s">
        <v>58871</v>
      </c>
      <c r="AE39892" s="10" t="s">
        <v>20230</v>
      </c>
      <c r="AF39892" s="10" t="s">
        <v>698</v>
      </c>
    </row>
    <row r="39893" spans="30:32" x14ac:dyDescent="0.2">
      <c r="AD39893" s="11" t="s">
        <v>58872</v>
      </c>
      <c r="AE39893" s="10" t="s">
        <v>58873</v>
      </c>
      <c r="AF39893" s="10" t="s">
        <v>698</v>
      </c>
    </row>
    <row r="39894" spans="30:32" x14ac:dyDescent="0.2">
      <c r="AD39894" s="11" t="s">
        <v>58874</v>
      </c>
      <c r="AE39894" s="10" t="s">
        <v>49531</v>
      </c>
      <c r="AF39894" s="10" t="s">
        <v>698</v>
      </c>
    </row>
    <row r="39895" spans="30:32" x14ac:dyDescent="0.2">
      <c r="AD39895" s="11" t="s">
        <v>58875</v>
      </c>
      <c r="AE39895" s="10" t="s">
        <v>58876</v>
      </c>
      <c r="AF39895" s="10" t="s">
        <v>698</v>
      </c>
    </row>
    <row r="39896" spans="30:32" x14ac:dyDescent="0.2">
      <c r="AD39896" s="11" t="s">
        <v>58877</v>
      </c>
      <c r="AE39896" s="10" t="s">
        <v>52162</v>
      </c>
      <c r="AF39896" s="10" t="s">
        <v>698</v>
      </c>
    </row>
    <row r="39897" spans="30:32" x14ac:dyDescent="0.2">
      <c r="AD39897" s="11" t="s">
        <v>58878</v>
      </c>
      <c r="AE39897" s="10" t="s">
        <v>58879</v>
      </c>
      <c r="AF39897" s="10" t="s">
        <v>698</v>
      </c>
    </row>
    <row r="39898" spans="30:32" x14ac:dyDescent="0.2">
      <c r="AD39898" s="11" t="s">
        <v>58880</v>
      </c>
      <c r="AE39898" s="10" t="s">
        <v>9674</v>
      </c>
      <c r="AF39898" s="10" t="s">
        <v>698</v>
      </c>
    </row>
    <row r="39899" spans="30:32" x14ac:dyDescent="0.2">
      <c r="AD39899" s="11" t="s">
        <v>58881</v>
      </c>
      <c r="AE39899" s="10" t="s">
        <v>9674</v>
      </c>
      <c r="AF39899" s="10" t="s">
        <v>698</v>
      </c>
    </row>
    <row r="39900" spans="30:32" x14ac:dyDescent="0.2">
      <c r="AD39900" s="11" t="s">
        <v>58882</v>
      </c>
      <c r="AE39900" s="10" t="s">
        <v>9674</v>
      </c>
      <c r="AF39900" s="10" t="s">
        <v>698</v>
      </c>
    </row>
    <row r="39901" spans="30:32" x14ac:dyDescent="0.2">
      <c r="AD39901" s="11" t="s">
        <v>58883</v>
      </c>
      <c r="AE39901" s="10" t="s">
        <v>9674</v>
      </c>
      <c r="AF39901" s="10" t="s">
        <v>698</v>
      </c>
    </row>
    <row r="39902" spans="30:32" x14ac:dyDescent="0.2">
      <c r="AD39902" s="11" t="s">
        <v>58884</v>
      </c>
      <c r="AE39902" s="10" t="s">
        <v>58885</v>
      </c>
      <c r="AF39902" s="10" t="s">
        <v>698</v>
      </c>
    </row>
    <row r="39903" spans="30:32" x14ac:dyDescent="0.2">
      <c r="AD39903" s="11" t="s">
        <v>58886</v>
      </c>
      <c r="AE39903" s="10" t="s">
        <v>2810</v>
      </c>
      <c r="AF39903" s="10" t="s">
        <v>698</v>
      </c>
    </row>
    <row r="39904" spans="30:32" x14ac:dyDescent="0.2">
      <c r="AD39904" s="11" t="s">
        <v>58887</v>
      </c>
      <c r="AE39904" s="10" t="s">
        <v>58888</v>
      </c>
      <c r="AF39904" s="10" t="s">
        <v>698</v>
      </c>
    </row>
    <row r="39905" spans="30:32" x14ac:dyDescent="0.2">
      <c r="AD39905" s="11" t="s">
        <v>58889</v>
      </c>
      <c r="AE39905" s="10" t="s">
        <v>58890</v>
      </c>
      <c r="AF39905" s="10" t="s">
        <v>698</v>
      </c>
    </row>
    <row r="39906" spans="30:32" x14ac:dyDescent="0.2">
      <c r="AD39906" s="11" t="s">
        <v>58891</v>
      </c>
      <c r="AE39906" s="10" t="s">
        <v>58890</v>
      </c>
      <c r="AF39906" s="10" t="s">
        <v>698</v>
      </c>
    </row>
    <row r="39907" spans="30:32" x14ac:dyDescent="0.2">
      <c r="AD39907" s="11" t="s">
        <v>58892</v>
      </c>
      <c r="AE39907" s="10" t="s">
        <v>58890</v>
      </c>
      <c r="AF39907" s="10" t="s">
        <v>698</v>
      </c>
    </row>
    <row r="39908" spans="30:32" x14ac:dyDescent="0.2">
      <c r="AD39908" s="11" t="s">
        <v>58893</v>
      </c>
      <c r="AE39908" s="10" t="s">
        <v>58890</v>
      </c>
      <c r="AF39908" s="10" t="s">
        <v>698</v>
      </c>
    </row>
    <row r="39909" spans="30:32" x14ac:dyDescent="0.2">
      <c r="AD39909" s="11" t="s">
        <v>58894</v>
      </c>
      <c r="AE39909" s="10" t="s">
        <v>58890</v>
      </c>
      <c r="AF39909" s="10" t="s">
        <v>698</v>
      </c>
    </row>
    <row r="39910" spans="30:32" x14ac:dyDescent="0.2">
      <c r="AD39910" s="11" t="s">
        <v>58895</v>
      </c>
      <c r="AE39910" s="10" t="s">
        <v>58890</v>
      </c>
      <c r="AF39910" s="10" t="s">
        <v>698</v>
      </c>
    </row>
    <row r="39911" spans="30:32" x14ac:dyDescent="0.2">
      <c r="AD39911" s="11" t="s">
        <v>58896</v>
      </c>
      <c r="AE39911" s="10" t="s">
        <v>58890</v>
      </c>
      <c r="AF39911" s="10" t="s">
        <v>698</v>
      </c>
    </row>
    <row r="39912" spans="30:32" x14ac:dyDescent="0.2">
      <c r="AD39912" s="11" t="s">
        <v>58897</v>
      </c>
      <c r="AE39912" s="10" t="s">
        <v>58890</v>
      </c>
      <c r="AF39912" s="10" t="s">
        <v>698</v>
      </c>
    </row>
    <row r="39913" spans="30:32" x14ac:dyDescent="0.2">
      <c r="AD39913" s="11" t="s">
        <v>58898</v>
      </c>
      <c r="AE39913" s="10" t="s">
        <v>58890</v>
      </c>
      <c r="AF39913" s="10" t="s">
        <v>698</v>
      </c>
    </row>
    <row r="39914" spans="30:32" x14ac:dyDescent="0.2">
      <c r="AD39914" s="11" t="s">
        <v>58899</v>
      </c>
      <c r="AE39914" s="10" t="s">
        <v>58890</v>
      </c>
      <c r="AF39914" s="10" t="s">
        <v>698</v>
      </c>
    </row>
    <row r="39915" spans="30:32" x14ac:dyDescent="0.2">
      <c r="AD39915" s="11" t="s">
        <v>58900</v>
      </c>
      <c r="AE39915" s="10" t="s">
        <v>58890</v>
      </c>
      <c r="AF39915" s="10" t="s">
        <v>698</v>
      </c>
    </row>
    <row r="39916" spans="30:32" x14ac:dyDescent="0.2">
      <c r="AD39916" s="11" t="s">
        <v>58901</v>
      </c>
      <c r="AE39916" s="10" t="s">
        <v>58890</v>
      </c>
      <c r="AF39916" s="10" t="s">
        <v>698</v>
      </c>
    </row>
    <row r="39917" spans="30:32" x14ac:dyDescent="0.2">
      <c r="AD39917" s="11" t="s">
        <v>58902</v>
      </c>
      <c r="AE39917" s="10" t="s">
        <v>58890</v>
      </c>
      <c r="AF39917" s="10" t="s">
        <v>698</v>
      </c>
    </row>
    <row r="39918" spans="30:32" x14ac:dyDescent="0.2">
      <c r="AD39918" s="11" t="s">
        <v>58903</v>
      </c>
      <c r="AE39918" s="10" t="s">
        <v>58890</v>
      </c>
      <c r="AF39918" s="10" t="s">
        <v>698</v>
      </c>
    </row>
    <row r="39919" spans="30:32" x14ac:dyDescent="0.2">
      <c r="AD39919" s="11" t="s">
        <v>58904</v>
      </c>
      <c r="AE39919" s="10" t="s">
        <v>58890</v>
      </c>
      <c r="AF39919" s="10" t="s">
        <v>698</v>
      </c>
    </row>
    <row r="39920" spans="30:32" x14ac:dyDescent="0.2">
      <c r="AD39920" s="11" t="s">
        <v>58905</v>
      </c>
      <c r="AE39920" s="10" t="s">
        <v>58890</v>
      </c>
      <c r="AF39920" s="10" t="s">
        <v>698</v>
      </c>
    </row>
    <row r="39921" spans="30:32" x14ac:dyDescent="0.2">
      <c r="AD39921" s="11" t="s">
        <v>58906</v>
      </c>
      <c r="AE39921" s="10" t="s">
        <v>58890</v>
      </c>
      <c r="AF39921" s="10" t="s">
        <v>698</v>
      </c>
    </row>
    <row r="39922" spans="30:32" x14ac:dyDescent="0.2">
      <c r="AD39922" s="11" t="s">
        <v>58907</v>
      </c>
      <c r="AE39922" s="10" t="s">
        <v>58890</v>
      </c>
      <c r="AF39922" s="10" t="s">
        <v>698</v>
      </c>
    </row>
    <row r="39923" spans="30:32" x14ac:dyDescent="0.2">
      <c r="AD39923" s="11" t="s">
        <v>58908</v>
      </c>
      <c r="AE39923" s="10" t="s">
        <v>58890</v>
      </c>
      <c r="AF39923" s="10" t="s">
        <v>698</v>
      </c>
    </row>
    <row r="39924" spans="30:32" x14ac:dyDescent="0.2">
      <c r="AD39924" s="11" t="s">
        <v>58909</v>
      </c>
      <c r="AE39924" s="10" t="s">
        <v>58890</v>
      </c>
      <c r="AF39924" s="10" t="s">
        <v>698</v>
      </c>
    </row>
    <row r="39925" spans="30:32" x14ac:dyDescent="0.2">
      <c r="AD39925" s="11" t="s">
        <v>58910</v>
      </c>
      <c r="AE39925" s="10" t="s">
        <v>58890</v>
      </c>
      <c r="AF39925" s="10" t="s">
        <v>698</v>
      </c>
    </row>
    <row r="39926" spans="30:32" x14ac:dyDescent="0.2">
      <c r="AD39926" s="11" t="s">
        <v>58911</v>
      </c>
      <c r="AE39926" s="10" t="s">
        <v>58890</v>
      </c>
      <c r="AF39926" s="10" t="s">
        <v>698</v>
      </c>
    </row>
    <row r="39927" spans="30:32" x14ac:dyDescent="0.2">
      <c r="AD39927" s="11" t="s">
        <v>58912</v>
      </c>
      <c r="AE39927" s="10" t="s">
        <v>58890</v>
      </c>
      <c r="AF39927" s="10" t="s">
        <v>698</v>
      </c>
    </row>
    <row r="39928" spans="30:32" x14ac:dyDescent="0.2">
      <c r="AD39928" s="11" t="s">
        <v>58913</v>
      </c>
      <c r="AE39928" s="10" t="s">
        <v>58890</v>
      </c>
      <c r="AF39928" s="10" t="s">
        <v>698</v>
      </c>
    </row>
    <row r="39929" spans="30:32" x14ac:dyDescent="0.2">
      <c r="AD39929" s="11" t="s">
        <v>58914</v>
      </c>
      <c r="AE39929" s="10" t="s">
        <v>58890</v>
      </c>
      <c r="AF39929" s="10" t="s">
        <v>698</v>
      </c>
    </row>
    <row r="39930" spans="30:32" x14ac:dyDescent="0.2">
      <c r="AD39930" s="11" t="s">
        <v>58915</v>
      </c>
      <c r="AE39930" s="10" t="s">
        <v>22173</v>
      </c>
      <c r="AF39930" s="10" t="s">
        <v>698</v>
      </c>
    </row>
    <row r="39931" spans="30:32" x14ac:dyDescent="0.2">
      <c r="AD39931" s="11" t="s">
        <v>58916</v>
      </c>
      <c r="AE39931" s="10" t="s">
        <v>13941</v>
      </c>
      <c r="AF39931" s="10" t="s">
        <v>698</v>
      </c>
    </row>
    <row r="39932" spans="30:32" x14ac:dyDescent="0.2">
      <c r="AD39932" s="11" t="s">
        <v>58917</v>
      </c>
      <c r="AE39932" s="10" t="s">
        <v>11336</v>
      </c>
      <c r="AF39932" s="10" t="s">
        <v>698</v>
      </c>
    </row>
    <row r="39933" spans="30:32" x14ac:dyDescent="0.2">
      <c r="AD39933" s="11" t="s">
        <v>58918</v>
      </c>
      <c r="AE39933" s="10" t="s">
        <v>58919</v>
      </c>
      <c r="AF39933" s="10" t="s">
        <v>698</v>
      </c>
    </row>
    <row r="39934" spans="30:32" x14ac:dyDescent="0.2">
      <c r="AD39934" s="11" t="s">
        <v>58920</v>
      </c>
      <c r="AE39934" s="10" t="s">
        <v>58921</v>
      </c>
      <c r="AF39934" s="10" t="s">
        <v>698</v>
      </c>
    </row>
    <row r="39935" spans="30:32" x14ac:dyDescent="0.2">
      <c r="AD39935" s="11" t="s">
        <v>58922</v>
      </c>
      <c r="AE39935" s="10" t="s">
        <v>58923</v>
      </c>
      <c r="AF39935" s="10" t="s">
        <v>698</v>
      </c>
    </row>
    <row r="39936" spans="30:32" x14ac:dyDescent="0.2">
      <c r="AD39936" s="11" t="s">
        <v>58924</v>
      </c>
      <c r="AE39936" s="10" t="s">
        <v>58925</v>
      </c>
      <c r="AF39936" s="10" t="s">
        <v>698</v>
      </c>
    </row>
    <row r="39937" spans="30:32" x14ac:dyDescent="0.2">
      <c r="AD39937" s="11" t="s">
        <v>58926</v>
      </c>
      <c r="AE39937" s="10" t="s">
        <v>6343</v>
      </c>
      <c r="AF39937" s="10" t="s">
        <v>698</v>
      </c>
    </row>
    <row r="39938" spans="30:32" x14ac:dyDescent="0.2">
      <c r="AD39938" s="11" t="s">
        <v>58927</v>
      </c>
      <c r="AE39938" s="10" t="s">
        <v>58928</v>
      </c>
      <c r="AF39938" s="10" t="s">
        <v>698</v>
      </c>
    </row>
    <row r="39939" spans="30:32" x14ac:dyDescent="0.2">
      <c r="AD39939" s="11" t="s">
        <v>58929</v>
      </c>
      <c r="AE39939" s="10" t="s">
        <v>58930</v>
      </c>
      <c r="AF39939" s="10" t="s">
        <v>698</v>
      </c>
    </row>
    <row r="39940" spans="30:32" x14ac:dyDescent="0.2">
      <c r="AD39940" s="11" t="s">
        <v>58931</v>
      </c>
      <c r="AE39940" s="10" t="s">
        <v>16706</v>
      </c>
      <c r="AF39940" s="10" t="s">
        <v>698</v>
      </c>
    </row>
    <row r="39941" spans="30:32" x14ac:dyDescent="0.2">
      <c r="AD39941" s="11" t="s">
        <v>58932</v>
      </c>
      <c r="AE39941" s="10" t="s">
        <v>58933</v>
      </c>
      <c r="AF39941" s="10" t="s">
        <v>698</v>
      </c>
    </row>
    <row r="39942" spans="30:32" x14ac:dyDescent="0.2">
      <c r="AD39942" s="11" t="s">
        <v>58934</v>
      </c>
      <c r="AE39942" s="10" t="s">
        <v>58933</v>
      </c>
      <c r="AF39942" s="10" t="s">
        <v>698</v>
      </c>
    </row>
    <row r="39943" spans="30:32" x14ac:dyDescent="0.2">
      <c r="AD39943" s="11" t="s">
        <v>58935</v>
      </c>
      <c r="AE39943" s="10" t="s">
        <v>6553</v>
      </c>
      <c r="AF39943" s="10" t="s">
        <v>698</v>
      </c>
    </row>
    <row r="39944" spans="30:32" x14ac:dyDescent="0.2">
      <c r="AD39944" s="11" t="s">
        <v>58936</v>
      </c>
      <c r="AE39944" s="10" t="s">
        <v>8940</v>
      </c>
      <c r="AF39944" s="10" t="s">
        <v>698</v>
      </c>
    </row>
    <row r="39945" spans="30:32" x14ac:dyDescent="0.2">
      <c r="AD39945" s="11" t="s">
        <v>58937</v>
      </c>
      <c r="AE39945" s="10" t="s">
        <v>53372</v>
      </c>
      <c r="AF39945" s="10" t="s">
        <v>698</v>
      </c>
    </row>
    <row r="39946" spans="30:32" x14ac:dyDescent="0.2">
      <c r="AD39946" s="11" t="s">
        <v>58938</v>
      </c>
      <c r="AE39946" s="10" t="s">
        <v>18154</v>
      </c>
      <c r="AF39946" s="10" t="s">
        <v>698</v>
      </c>
    </row>
    <row r="39947" spans="30:32" x14ac:dyDescent="0.2">
      <c r="AD39947" s="11" t="s">
        <v>58939</v>
      </c>
      <c r="AE39947" s="10" t="s">
        <v>8950</v>
      </c>
      <c r="AF39947" s="10" t="s">
        <v>698</v>
      </c>
    </row>
    <row r="39948" spans="30:32" x14ac:dyDescent="0.2">
      <c r="AD39948" s="11" t="s">
        <v>58940</v>
      </c>
      <c r="AE39948" s="10" t="s">
        <v>48305</v>
      </c>
      <c r="AF39948" s="10" t="s">
        <v>698</v>
      </c>
    </row>
    <row r="39949" spans="30:32" x14ac:dyDescent="0.2">
      <c r="AD39949" s="11" t="s">
        <v>58941</v>
      </c>
      <c r="AE39949" s="10" t="s">
        <v>58942</v>
      </c>
      <c r="AF39949" s="10" t="s">
        <v>698</v>
      </c>
    </row>
    <row r="39950" spans="30:32" x14ac:dyDescent="0.2">
      <c r="AD39950" s="11" t="s">
        <v>58943</v>
      </c>
      <c r="AE39950" s="10" t="s">
        <v>27878</v>
      </c>
      <c r="AF39950" s="10" t="s">
        <v>698</v>
      </c>
    </row>
    <row r="39951" spans="30:32" x14ac:dyDescent="0.2">
      <c r="AD39951" s="11" t="s">
        <v>58944</v>
      </c>
      <c r="AE39951" s="10" t="s">
        <v>6191</v>
      </c>
      <c r="AF39951" s="10" t="s">
        <v>698</v>
      </c>
    </row>
    <row r="39952" spans="30:32" x14ac:dyDescent="0.2">
      <c r="AD39952" s="11" t="s">
        <v>58945</v>
      </c>
      <c r="AE39952" s="10" t="s">
        <v>58946</v>
      </c>
      <c r="AF39952" s="10" t="s">
        <v>698</v>
      </c>
    </row>
    <row r="39953" spans="30:32" x14ac:dyDescent="0.2">
      <c r="AD39953" s="11" t="s">
        <v>58947</v>
      </c>
      <c r="AE39953" s="10" t="s">
        <v>58948</v>
      </c>
      <c r="AF39953" s="10" t="s">
        <v>698</v>
      </c>
    </row>
    <row r="39954" spans="30:32" x14ac:dyDescent="0.2">
      <c r="AD39954" s="11" t="s">
        <v>58949</v>
      </c>
      <c r="AE39954" s="10" t="s">
        <v>58948</v>
      </c>
      <c r="AF39954" s="10" t="s">
        <v>698</v>
      </c>
    </row>
    <row r="39955" spans="30:32" x14ac:dyDescent="0.2">
      <c r="AD39955" s="11" t="s">
        <v>58950</v>
      </c>
      <c r="AE39955" s="10" t="s">
        <v>58948</v>
      </c>
      <c r="AF39955" s="10" t="s">
        <v>698</v>
      </c>
    </row>
    <row r="39956" spans="30:32" x14ac:dyDescent="0.2">
      <c r="AD39956" s="11" t="s">
        <v>58951</v>
      </c>
      <c r="AE39956" s="10" t="s">
        <v>58948</v>
      </c>
      <c r="AF39956" s="10" t="s">
        <v>698</v>
      </c>
    </row>
    <row r="39957" spans="30:32" x14ac:dyDescent="0.2">
      <c r="AD39957" s="11" t="s">
        <v>58952</v>
      </c>
      <c r="AE39957" s="10" t="s">
        <v>58948</v>
      </c>
      <c r="AF39957" s="10" t="s">
        <v>698</v>
      </c>
    </row>
    <row r="39958" spans="30:32" x14ac:dyDescent="0.2">
      <c r="AD39958" s="11" t="s">
        <v>58953</v>
      </c>
      <c r="AE39958" s="10" t="s">
        <v>58948</v>
      </c>
      <c r="AF39958" s="10" t="s">
        <v>698</v>
      </c>
    </row>
    <row r="39959" spans="30:32" x14ac:dyDescent="0.2">
      <c r="AD39959" s="11" t="s">
        <v>58954</v>
      </c>
      <c r="AE39959" s="10" t="s">
        <v>58948</v>
      </c>
      <c r="AF39959" s="10" t="s">
        <v>698</v>
      </c>
    </row>
    <row r="39960" spans="30:32" x14ac:dyDescent="0.2">
      <c r="AD39960" s="11" t="s">
        <v>58955</v>
      </c>
      <c r="AE39960" s="10" t="s">
        <v>58948</v>
      </c>
      <c r="AF39960" s="10" t="s">
        <v>698</v>
      </c>
    </row>
    <row r="39961" spans="30:32" x14ac:dyDescent="0.2">
      <c r="AD39961" s="11" t="s">
        <v>58956</v>
      </c>
      <c r="AE39961" s="10" t="s">
        <v>58948</v>
      </c>
      <c r="AF39961" s="10" t="s">
        <v>698</v>
      </c>
    </row>
    <row r="39962" spans="30:32" x14ac:dyDescent="0.2">
      <c r="AD39962" s="11" t="s">
        <v>58957</v>
      </c>
      <c r="AE39962" s="10" t="s">
        <v>58948</v>
      </c>
      <c r="AF39962" s="10" t="s">
        <v>698</v>
      </c>
    </row>
    <row r="39963" spans="30:32" x14ac:dyDescent="0.2">
      <c r="AD39963" s="11" t="s">
        <v>58958</v>
      </c>
      <c r="AE39963" s="10" t="s">
        <v>58948</v>
      </c>
      <c r="AF39963" s="10" t="s">
        <v>698</v>
      </c>
    </row>
    <row r="39964" spans="30:32" x14ac:dyDescent="0.2">
      <c r="AD39964" s="11" t="s">
        <v>58959</v>
      </c>
      <c r="AE39964" s="10" t="s">
        <v>2855</v>
      </c>
      <c r="AF39964" s="10" t="s">
        <v>698</v>
      </c>
    </row>
    <row r="39965" spans="30:32" x14ac:dyDescent="0.2">
      <c r="AD39965" s="11" t="s">
        <v>58960</v>
      </c>
      <c r="AE39965" s="10" t="s">
        <v>9744</v>
      </c>
      <c r="AF39965" s="10" t="s">
        <v>698</v>
      </c>
    </row>
    <row r="39966" spans="30:32" x14ac:dyDescent="0.2">
      <c r="AD39966" s="11" t="s">
        <v>58961</v>
      </c>
      <c r="AE39966" s="10" t="s">
        <v>6561</v>
      </c>
      <c r="AF39966" s="10" t="s">
        <v>698</v>
      </c>
    </row>
    <row r="39967" spans="30:32" x14ac:dyDescent="0.2">
      <c r="AD39967" s="11" t="s">
        <v>58962</v>
      </c>
      <c r="AE39967" s="10" t="s">
        <v>58963</v>
      </c>
      <c r="AF39967" s="10" t="s">
        <v>698</v>
      </c>
    </row>
    <row r="39968" spans="30:32" x14ac:dyDescent="0.2">
      <c r="AD39968" s="11" t="s">
        <v>58964</v>
      </c>
      <c r="AE39968" s="10" t="s">
        <v>58965</v>
      </c>
      <c r="AF39968" s="10" t="s">
        <v>698</v>
      </c>
    </row>
    <row r="39969" spans="30:32" x14ac:dyDescent="0.2">
      <c r="AD39969" s="11" t="s">
        <v>58966</v>
      </c>
      <c r="AE39969" s="10" t="s">
        <v>58967</v>
      </c>
      <c r="AF39969" s="10" t="s">
        <v>698</v>
      </c>
    </row>
    <row r="39970" spans="30:32" x14ac:dyDescent="0.2">
      <c r="AD39970" s="11" t="s">
        <v>58968</v>
      </c>
      <c r="AE39970" s="10" t="s">
        <v>20152</v>
      </c>
      <c r="AF39970" s="10" t="s">
        <v>698</v>
      </c>
    </row>
    <row r="39971" spans="30:32" x14ac:dyDescent="0.2">
      <c r="AD39971" s="11" t="s">
        <v>58969</v>
      </c>
      <c r="AE39971" s="10" t="s">
        <v>58970</v>
      </c>
      <c r="AF39971" s="10" t="s">
        <v>698</v>
      </c>
    </row>
    <row r="39972" spans="30:32" x14ac:dyDescent="0.2">
      <c r="AD39972" s="11" t="s">
        <v>58971</v>
      </c>
      <c r="AE39972" s="10" t="s">
        <v>58972</v>
      </c>
      <c r="AF39972" s="10" t="s">
        <v>698</v>
      </c>
    </row>
    <row r="39973" spans="30:32" x14ac:dyDescent="0.2">
      <c r="AD39973" s="11" t="s">
        <v>58973</v>
      </c>
      <c r="AE39973" s="10" t="s">
        <v>58974</v>
      </c>
      <c r="AF39973" s="10" t="s">
        <v>698</v>
      </c>
    </row>
    <row r="39974" spans="30:32" x14ac:dyDescent="0.2">
      <c r="AD39974" s="11" t="s">
        <v>58975</v>
      </c>
      <c r="AE39974" s="10" t="s">
        <v>58976</v>
      </c>
      <c r="AF39974" s="10" t="s">
        <v>698</v>
      </c>
    </row>
    <row r="39975" spans="30:32" x14ac:dyDescent="0.2">
      <c r="AD39975" s="11" t="s">
        <v>58977</v>
      </c>
      <c r="AE39975" s="10" t="s">
        <v>58978</v>
      </c>
      <c r="AF39975" s="10" t="s">
        <v>698</v>
      </c>
    </row>
    <row r="39976" spans="30:32" x14ac:dyDescent="0.2">
      <c r="AD39976" s="11" t="s">
        <v>58979</v>
      </c>
      <c r="AE39976" s="10" t="s">
        <v>58980</v>
      </c>
      <c r="AF39976" s="10" t="s">
        <v>698</v>
      </c>
    </row>
    <row r="39977" spans="30:32" x14ac:dyDescent="0.2">
      <c r="AD39977" s="11" t="s">
        <v>58981</v>
      </c>
      <c r="AE39977" s="10" t="s">
        <v>39694</v>
      </c>
      <c r="AF39977" s="10" t="s">
        <v>698</v>
      </c>
    </row>
    <row r="39978" spans="30:32" x14ac:dyDescent="0.2">
      <c r="AD39978" s="11" t="s">
        <v>58982</v>
      </c>
      <c r="AE39978" s="10" t="s">
        <v>1041</v>
      </c>
      <c r="AF39978" s="10" t="s">
        <v>698</v>
      </c>
    </row>
    <row r="39979" spans="30:32" x14ac:dyDescent="0.2">
      <c r="AD39979" s="11" t="s">
        <v>58983</v>
      </c>
      <c r="AE39979" s="10" t="s">
        <v>58984</v>
      </c>
      <c r="AF39979" s="10" t="s">
        <v>698</v>
      </c>
    </row>
    <row r="39980" spans="30:32" x14ac:dyDescent="0.2">
      <c r="AD39980" s="11" t="s">
        <v>58985</v>
      </c>
      <c r="AE39980" s="10" t="s">
        <v>58986</v>
      </c>
      <c r="AF39980" s="10" t="s">
        <v>698</v>
      </c>
    </row>
    <row r="39981" spans="30:32" x14ac:dyDescent="0.2">
      <c r="AD39981" s="11" t="s">
        <v>58987</v>
      </c>
      <c r="AE39981" s="10" t="s">
        <v>58988</v>
      </c>
      <c r="AF39981" s="10" t="s">
        <v>698</v>
      </c>
    </row>
    <row r="39982" spans="30:32" x14ac:dyDescent="0.2">
      <c r="AD39982" s="11" t="s">
        <v>58989</v>
      </c>
      <c r="AE39982" s="10" t="s">
        <v>58990</v>
      </c>
      <c r="AF39982" s="10" t="s">
        <v>698</v>
      </c>
    </row>
    <row r="39983" spans="30:32" x14ac:dyDescent="0.2">
      <c r="AD39983" s="11" t="s">
        <v>58991</v>
      </c>
      <c r="AE39983" s="10" t="s">
        <v>11522</v>
      </c>
      <c r="AF39983" s="10" t="s">
        <v>698</v>
      </c>
    </row>
    <row r="39984" spans="30:32" x14ac:dyDescent="0.2">
      <c r="AD39984" s="11" t="s">
        <v>58992</v>
      </c>
      <c r="AE39984" s="10" t="s">
        <v>58993</v>
      </c>
      <c r="AF39984" s="10" t="s">
        <v>698</v>
      </c>
    </row>
    <row r="39985" spans="30:32" x14ac:dyDescent="0.2">
      <c r="AD39985" s="11" t="s">
        <v>58994</v>
      </c>
      <c r="AE39985" s="10" t="s">
        <v>1297</v>
      </c>
      <c r="AF39985" s="10" t="s">
        <v>698</v>
      </c>
    </row>
    <row r="39986" spans="30:32" x14ac:dyDescent="0.2">
      <c r="AD39986" s="11" t="s">
        <v>58995</v>
      </c>
      <c r="AE39986" s="10" t="s">
        <v>58996</v>
      </c>
      <c r="AF39986" s="10" t="s">
        <v>698</v>
      </c>
    </row>
    <row r="39987" spans="30:32" x14ac:dyDescent="0.2">
      <c r="AD39987" s="11" t="s">
        <v>58997</v>
      </c>
      <c r="AE39987" s="10" t="s">
        <v>58998</v>
      </c>
      <c r="AF39987" s="10" t="s">
        <v>698</v>
      </c>
    </row>
    <row r="39988" spans="30:32" x14ac:dyDescent="0.2">
      <c r="AD39988" s="11" t="s">
        <v>58999</v>
      </c>
      <c r="AE39988" s="10" t="s">
        <v>59000</v>
      </c>
      <c r="AF39988" s="10" t="s">
        <v>698</v>
      </c>
    </row>
    <row r="39989" spans="30:32" x14ac:dyDescent="0.2">
      <c r="AD39989" s="11" t="s">
        <v>59001</v>
      </c>
      <c r="AE39989" s="10" t="s">
        <v>8448</v>
      </c>
      <c r="AF39989" s="10" t="s">
        <v>698</v>
      </c>
    </row>
    <row r="39990" spans="30:32" x14ac:dyDescent="0.2">
      <c r="AD39990" s="11" t="s">
        <v>59002</v>
      </c>
      <c r="AE39990" s="10" t="s">
        <v>2041</v>
      </c>
      <c r="AF39990" s="10" t="s">
        <v>698</v>
      </c>
    </row>
    <row r="39991" spans="30:32" x14ac:dyDescent="0.2">
      <c r="AD39991" s="11" t="s">
        <v>59003</v>
      </c>
      <c r="AE39991" s="10" t="s">
        <v>59004</v>
      </c>
      <c r="AF39991" s="10" t="s">
        <v>698</v>
      </c>
    </row>
    <row r="39992" spans="30:32" x14ac:dyDescent="0.2">
      <c r="AD39992" s="11" t="s">
        <v>59005</v>
      </c>
      <c r="AE39992" s="10" t="s">
        <v>59006</v>
      </c>
      <c r="AF39992" s="10" t="s">
        <v>698</v>
      </c>
    </row>
    <row r="39993" spans="30:32" x14ac:dyDescent="0.2">
      <c r="AD39993" s="11" t="s">
        <v>59007</v>
      </c>
      <c r="AE39993" s="10" t="s">
        <v>59008</v>
      </c>
      <c r="AF39993" s="10" t="s">
        <v>698</v>
      </c>
    </row>
    <row r="39994" spans="30:32" x14ac:dyDescent="0.2">
      <c r="AD39994" s="11" t="s">
        <v>59009</v>
      </c>
      <c r="AE39994" s="10" t="s">
        <v>14116</v>
      </c>
      <c r="AF39994" s="10" t="s">
        <v>698</v>
      </c>
    </row>
    <row r="39995" spans="30:32" x14ac:dyDescent="0.2">
      <c r="AD39995" s="11" t="s">
        <v>59010</v>
      </c>
      <c r="AE39995" s="10" t="s">
        <v>59011</v>
      </c>
      <c r="AF39995" s="10" t="s">
        <v>698</v>
      </c>
    </row>
    <row r="39996" spans="30:32" x14ac:dyDescent="0.2">
      <c r="AD39996" s="11" t="s">
        <v>59012</v>
      </c>
      <c r="AE39996" s="10" t="s">
        <v>9069</v>
      </c>
      <c r="AF39996" s="10" t="s">
        <v>698</v>
      </c>
    </row>
    <row r="39997" spans="30:32" x14ac:dyDescent="0.2">
      <c r="AD39997" s="11" t="s">
        <v>59013</v>
      </c>
      <c r="AE39997" s="10" t="s">
        <v>40276</v>
      </c>
      <c r="AF39997" s="10" t="s">
        <v>698</v>
      </c>
    </row>
    <row r="39998" spans="30:32" x14ac:dyDescent="0.2">
      <c r="AD39998" s="11" t="s">
        <v>59014</v>
      </c>
      <c r="AE39998" s="10" t="s">
        <v>1403</v>
      </c>
      <c r="AF39998" s="10" t="s">
        <v>698</v>
      </c>
    </row>
    <row r="39999" spans="30:32" x14ac:dyDescent="0.2">
      <c r="AD39999" s="11" t="s">
        <v>59015</v>
      </c>
      <c r="AE39999" s="10" t="s">
        <v>59016</v>
      </c>
      <c r="AF39999" s="10" t="s">
        <v>698</v>
      </c>
    </row>
    <row r="40000" spans="30:32" x14ac:dyDescent="0.2">
      <c r="AD40000" s="11" t="s">
        <v>59017</v>
      </c>
      <c r="AE40000" s="10" t="s">
        <v>59018</v>
      </c>
      <c r="AF40000" s="10" t="s">
        <v>698</v>
      </c>
    </row>
    <row r="40001" spans="30:32" x14ac:dyDescent="0.2">
      <c r="AD40001" s="11" t="s">
        <v>59019</v>
      </c>
      <c r="AE40001" s="10" t="s">
        <v>7084</v>
      </c>
      <c r="AF40001" s="10" t="s">
        <v>698</v>
      </c>
    </row>
    <row r="40002" spans="30:32" x14ac:dyDescent="0.2">
      <c r="AD40002" s="11" t="s">
        <v>59020</v>
      </c>
      <c r="AE40002" s="10" t="s">
        <v>59021</v>
      </c>
      <c r="AF40002" s="10" t="s">
        <v>698</v>
      </c>
    </row>
    <row r="40003" spans="30:32" x14ac:dyDescent="0.2">
      <c r="AD40003" s="11" t="s">
        <v>59022</v>
      </c>
      <c r="AE40003" s="10" t="s">
        <v>59023</v>
      </c>
      <c r="AF40003" s="10" t="s">
        <v>698</v>
      </c>
    </row>
    <row r="40004" spans="30:32" x14ac:dyDescent="0.2">
      <c r="AD40004" s="11" t="s">
        <v>59024</v>
      </c>
      <c r="AE40004" s="10" t="s">
        <v>59025</v>
      </c>
      <c r="AF40004" s="10" t="s">
        <v>698</v>
      </c>
    </row>
    <row r="40005" spans="30:32" x14ac:dyDescent="0.2">
      <c r="AD40005" s="11" t="s">
        <v>59026</v>
      </c>
      <c r="AE40005" s="10" t="s">
        <v>59027</v>
      </c>
      <c r="AF40005" s="10" t="s">
        <v>698</v>
      </c>
    </row>
    <row r="40006" spans="30:32" x14ac:dyDescent="0.2">
      <c r="AD40006" s="11" t="s">
        <v>59028</v>
      </c>
      <c r="AE40006" s="10" t="s">
        <v>59029</v>
      </c>
      <c r="AF40006" s="10" t="s">
        <v>698</v>
      </c>
    </row>
    <row r="40007" spans="30:32" x14ac:dyDescent="0.2">
      <c r="AD40007" s="11" t="s">
        <v>59030</v>
      </c>
      <c r="AE40007" s="10" t="s">
        <v>54420</v>
      </c>
      <c r="AF40007" s="10" t="s">
        <v>698</v>
      </c>
    </row>
    <row r="40008" spans="30:32" x14ac:dyDescent="0.2">
      <c r="AD40008" s="11" t="s">
        <v>59031</v>
      </c>
      <c r="AE40008" s="10" t="s">
        <v>59032</v>
      </c>
      <c r="AF40008" s="10" t="s">
        <v>698</v>
      </c>
    </row>
    <row r="40009" spans="30:32" x14ac:dyDescent="0.2">
      <c r="AD40009" s="11" t="s">
        <v>59033</v>
      </c>
      <c r="AE40009" s="10" t="s">
        <v>3383</v>
      </c>
      <c r="AF40009" s="10" t="s">
        <v>698</v>
      </c>
    </row>
    <row r="40010" spans="30:32" x14ac:dyDescent="0.2">
      <c r="AD40010" s="11" t="s">
        <v>59034</v>
      </c>
      <c r="AE40010" s="10" t="s">
        <v>3383</v>
      </c>
      <c r="AF40010" s="10" t="s">
        <v>698</v>
      </c>
    </row>
    <row r="40011" spans="30:32" x14ac:dyDescent="0.2">
      <c r="AD40011" s="11" t="s">
        <v>59035</v>
      </c>
      <c r="AE40011" s="10" t="s">
        <v>3383</v>
      </c>
      <c r="AF40011" s="10" t="s">
        <v>698</v>
      </c>
    </row>
    <row r="40012" spans="30:32" x14ac:dyDescent="0.2">
      <c r="AD40012" s="11" t="s">
        <v>59036</v>
      </c>
      <c r="AE40012" s="10" t="s">
        <v>3383</v>
      </c>
      <c r="AF40012" s="10" t="s">
        <v>698</v>
      </c>
    </row>
    <row r="40013" spans="30:32" x14ac:dyDescent="0.2">
      <c r="AD40013" s="11" t="s">
        <v>59037</v>
      </c>
      <c r="AE40013" s="10" t="s">
        <v>3383</v>
      </c>
      <c r="AF40013" s="10" t="s">
        <v>698</v>
      </c>
    </row>
    <row r="40014" spans="30:32" x14ac:dyDescent="0.2">
      <c r="AD40014" s="11" t="s">
        <v>59038</v>
      </c>
      <c r="AE40014" s="10" t="s">
        <v>3383</v>
      </c>
      <c r="AF40014" s="10" t="s">
        <v>698</v>
      </c>
    </row>
    <row r="40015" spans="30:32" x14ac:dyDescent="0.2">
      <c r="AD40015" s="11" t="s">
        <v>59039</v>
      </c>
      <c r="AE40015" s="10" t="s">
        <v>3383</v>
      </c>
      <c r="AF40015" s="10" t="s">
        <v>698</v>
      </c>
    </row>
    <row r="40016" spans="30:32" x14ac:dyDescent="0.2">
      <c r="AD40016" s="11" t="s">
        <v>59040</v>
      </c>
      <c r="AE40016" s="10" t="s">
        <v>3383</v>
      </c>
      <c r="AF40016" s="10" t="s">
        <v>698</v>
      </c>
    </row>
    <row r="40017" spans="30:32" x14ac:dyDescent="0.2">
      <c r="AD40017" s="11" t="s">
        <v>59041</v>
      </c>
      <c r="AE40017" s="10" t="s">
        <v>3383</v>
      </c>
      <c r="AF40017" s="10" t="s">
        <v>698</v>
      </c>
    </row>
    <row r="40018" spans="30:32" x14ac:dyDescent="0.2">
      <c r="AD40018" s="11" t="s">
        <v>59042</v>
      </c>
      <c r="AE40018" s="10" t="s">
        <v>3383</v>
      </c>
      <c r="AF40018" s="10" t="s">
        <v>698</v>
      </c>
    </row>
    <row r="40019" spans="30:32" x14ac:dyDescent="0.2">
      <c r="AD40019" s="11" t="s">
        <v>59043</v>
      </c>
      <c r="AE40019" s="10" t="s">
        <v>3383</v>
      </c>
      <c r="AF40019" s="10" t="s">
        <v>698</v>
      </c>
    </row>
    <row r="40020" spans="30:32" x14ac:dyDescent="0.2">
      <c r="AD40020" s="11" t="s">
        <v>59044</v>
      </c>
      <c r="AE40020" s="10" t="s">
        <v>3383</v>
      </c>
      <c r="AF40020" s="10" t="s">
        <v>698</v>
      </c>
    </row>
    <row r="40021" spans="30:32" x14ac:dyDescent="0.2">
      <c r="AD40021" s="11" t="s">
        <v>59045</v>
      </c>
      <c r="AE40021" s="10" t="s">
        <v>3383</v>
      </c>
      <c r="AF40021" s="10" t="s">
        <v>698</v>
      </c>
    </row>
    <row r="40022" spans="30:32" x14ac:dyDescent="0.2">
      <c r="AD40022" s="11" t="s">
        <v>59046</v>
      </c>
      <c r="AE40022" s="10" t="s">
        <v>3383</v>
      </c>
      <c r="AF40022" s="10" t="s">
        <v>698</v>
      </c>
    </row>
    <row r="40023" spans="30:32" x14ac:dyDescent="0.2">
      <c r="AD40023" s="11" t="s">
        <v>59047</v>
      </c>
      <c r="AE40023" s="10" t="s">
        <v>3383</v>
      </c>
      <c r="AF40023" s="10" t="s">
        <v>698</v>
      </c>
    </row>
    <row r="40024" spans="30:32" x14ac:dyDescent="0.2">
      <c r="AD40024" s="11" t="s">
        <v>59048</v>
      </c>
      <c r="AE40024" s="10" t="s">
        <v>3383</v>
      </c>
      <c r="AF40024" s="10" t="s">
        <v>698</v>
      </c>
    </row>
    <row r="40025" spans="30:32" x14ac:dyDescent="0.2">
      <c r="AD40025" s="11" t="s">
        <v>59049</v>
      </c>
      <c r="AE40025" s="10" t="s">
        <v>3383</v>
      </c>
      <c r="AF40025" s="10" t="s">
        <v>698</v>
      </c>
    </row>
    <row r="40026" spans="30:32" x14ac:dyDescent="0.2">
      <c r="AD40026" s="11" t="s">
        <v>59050</v>
      </c>
      <c r="AE40026" s="10" t="s">
        <v>3383</v>
      </c>
      <c r="AF40026" s="10" t="s">
        <v>698</v>
      </c>
    </row>
    <row r="40027" spans="30:32" x14ac:dyDescent="0.2">
      <c r="AD40027" s="11" t="s">
        <v>59051</v>
      </c>
      <c r="AE40027" s="10" t="s">
        <v>3383</v>
      </c>
      <c r="AF40027" s="10" t="s">
        <v>698</v>
      </c>
    </row>
    <row r="40028" spans="30:32" x14ac:dyDescent="0.2">
      <c r="AD40028" s="11" t="s">
        <v>59052</v>
      </c>
      <c r="AE40028" s="10" t="s">
        <v>3383</v>
      </c>
      <c r="AF40028" s="10" t="s">
        <v>698</v>
      </c>
    </row>
    <row r="40029" spans="30:32" x14ac:dyDescent="0.2">
      <c r="AD40029" s="11" t="s">
        <v>59053</v>
      </c>
      <c r="AE40029" s="10" t="s">
        <v>3383</v>
      </c>
      <c r="AF40029" s="10" t="s">
        <v>698</v>
      </c>
    </row>
    <row r="40030" spans="30:32" x14ac:dyDescent="0.2">
      <c r="AD40030" s="11" t="s">
        <v>59054</v>
      </c>
      <c r="AE40030" s="10" t="s">
        <v>3383</v>
      </c>
      <c r="AF40030" s="10" t="s">
        <v>698</v>
      </c>
    </row>
    <row r="40031" spans="30:32" x14ac:dyDescent="0.2">
      <c r="AD40031" s="11" t="s">
        <v>59055</v>
      </c>
      <c r="AE40031" s="10" t="s">
        <v>3383</v>
      </c>
      <c r="AF40031" s="10" t="s">
        <v>698</v>
      </c>
    </row>
    <row r="40032" spans="30:32" x14ac:dyDescent="0.2">
      <c r="AD40032" s="11" t="s">
        <v>59056</v>
      </c>
      <c r="AE40032" s="10" t="s">
        <v>3383</v>
      </c>
      <c r="AF40032" s="10" t="s">
        <v>698</v>
      </c>
    </row>
    <row r="40033" spans="30:32" x14ac:dyDescent="0.2">
      <c r="AD40033" s="11" t="s">
        <v>59057</v>
      </c>
      <c r="AE40033" s="10" t="s">
        <v>3383</v>
      </c>
      <c r="AF40033" s="10" t="s">
        <v>698</v>
      </c>
    </row>
    <row r="40034" spans="30:32" x14ac:dyDescent="0.2">
      <c r="AD40034" s="11" t="s">
        <v>59058</v>
      </c>
      <c r="AE40034" s="10" t="s">
        <v>3383</v>
      </c>
      <c r="AF40034" s="10" t="s">
        <v>698</v>
      </c>
    </row>
    <row r="40035" spans="30:32" x14ac:dyDescent="0.2">
      <c r="AD40035" s="11" t="s">
        <v>59059</v>
      </c>
      <c r="AE40035" s="10" t="s">
        <v>3383</v>
      </c>
      <c r="AF40035" s="10" t="s">
        <v>698</v>
      </c>
    </row>
    <row r="40036" spans="30:32" x14ac:dyDescent="0.2">
      <c r="AD40036" s="11" t="s">
        <v>59060</v>
      </c>
      <c r="AE40036" s="10" t="s">
        <v>3383</v>
      </c>
      <c r="AF40036" s="10" t="s">
        <v>698</v>
      </c>
    </row>
    <row r="40037" spans="30:32" x14ac:dyDescent="0.2">
      <c r="AD40037" s="11" t="s">
        <v>59061</v>
      </c>
      <c r="AE40037" s="10" t="s">
        <v>3383</v>
      </c>
      <c r="AF40037" s="10" t="s">
        <v>698</v>
      </c>
    </row>
    <row r="40038" spans="30:32" x14ac:dyDescent="0.2">
      <c r="AD40038" s="11" t="s">
        <v>59062</v>
      </c>
      <c r="AE40038" s="10" t="s">
        <v>3383</v>
      </c>
      <c r="AF40038" s="10" t="s">
        <v>698</v>
      </c>
    </row>
    <row r="40039" spans="30:32" x14ac:dyDescent="0.2">
      <c r="AD40039" s="11" t="s">
        <v>59063</v>
      </c>
      <c r="AE40039" s="10" t="s">
        <v>3383</v>
      </c>
      <c r="AF40039" s="10" t="s">
        <v>698</v>
      </c>
    </row>
    <row r="40040" spans="30:32" x14ac:dyDescent="0.2">
      <c r="AD40040" s="11" t="s">
        <v>59064</v>
      </c>
      <c r="AE40040" s="10" t="s">
        <v>3383</v>
      </c>
      <c r="AF40040" s="10" t="s">
        <v>698</v>
      </c>
    </row>
    <row r="40041" spans="30:32" x14ac:dyDescent="0.2">
      <c r="AD40041" s="11" t="s">
        <v>59065</v>
      </c>
      <c r="AE40041" s="10" t="s">
        <v>3383</v>
      </c>
      <c r="AF40041" s="10" t="s">
        <v>698</v>
      </c>
    </row>
    <row r="40042" spans="30:32" x14ac:dyDescent="0.2">
      <c r="AD40042" s="11" t="s">
        <v>59066</v>
      </c>
      <c r="AE40042" s="10" t="s">
        <v>3383</v>
      </c>
      <c r="AF40042" s="10" t="s">
        <v>698</v>
      </c>
    </row>
    <row r="40043" spans="30:32" x14ac:dyDescent="0.2">
      <c r="AD40043" s="11" t="s">
        <v>59067</v>
      </c>
      <c r="AE40043" s="10" t="s">
        <v>3383</v>
      </c>
      <c r="AF40043" s="10" t="s">
        <v>698</v>
      </c>
    </row>
    <row r="40044" spans="30:32" x14ac:dyDescent="0.2">
      <c r="AD40044" s="11" t="s">
        <v>59068</v>
      </c>
      <c r="AE40044" s="10" t="s">
        <v>3383</v>
      </c>
      <c r="AF40044" s="10" t="s">
        <v>698</v>
      </c>
    </row>
    <row r="40045" spans="30:32" x14ac:dyDescent="0.2">
      <c r="AD40045" s="11" t="s">
        <v>59069</v>
      </c>
      <c r="AE40045" s="10" t="s">
        <v>3383</v>
      </c>
      <c r="AF40045" s="10" t="s">
        <v>698</v>
      </c>
    </row>
    <row r="40046" spans="30:32" x14ac:dyDescent="0.2">
      <c r="AD40046" s="11" t="s">
        <v>59070</v>
      </c>
      <c r="AE40046" s="10" t="s">
        <v>3383</v>
      </c>
      <c r="AF40046" s="10" t="s">
        <v>698</v>
      </c>
    </row>
    <row r="40047" spans="30:32" x14ac:dyDescent="0.2">
      <c r="AD40047" s="11" t="s">
        <v>59071</v>
      </c>
      <c r="AE40047" s="10" t="s">
        <v>3383</v>
      </c>
      <c r="AF40047" s="10" t="s">
        <v>698</v>
      </c>
    </row>
    <row r="40048" spans="30:32" x14ac:dyDescent="0.2">
      <c r="AD40048" s="11" t="s">
        <v>59072</v>
      </c>
      <c r="AE40048" s="10" t="s">
        <v>3383</v>
      </c>
      <c r="AF40048" s="10" t="s">
        <v>698</v>
      </c>
    </row>
    <row r="40049" spans="30:32" x14ac:dyDescent="0.2">
      <c r="AD40049" s="11" t="s">
        <v>59073</v>
      </c>
      <c r="AE40049" s="10" t="s">
        <v>3383</v>
      </c>
      <c r="AF40049" s="10" t="s">
        <v>698</v>
      </c>
    </row>
    <row r="40050" spans="30:32" x14ac:dyDescent="0.2">
      <c r="AD40050" s="11" t="s">
        <v>59074</v>
      </c>
      <c r="AE40050" s="10" t="s">
        <v>3383</v>
      </c>
      <c r="AF40050" s="10" t="s">
        <v>698</v>
      </c>
    </row>
    <row r="40051" spans="30:32" x14ac:dyDescent="0.2">
      <c r="AD40051" s="11" t="s">
        <v>59075</v>
      </c>
      <c r="AE40051" s="10" t="s">
        <v>3383</v>
      </c>
      <c r="AF40051" s="10" t="s">
        <v>698</v>
      </c>
    </row>
    <row r="40052" spans="30:32" x14ac:dyDescent="0.2">
      <c r="AD40052" s="11" t="s">
        <v>59076</v>
      </c>
      <c r="AE40052" s="10" t="s">
        <v>3383</v>
      </c>
      <c r="AF40052" s="10" t="s">
        <v>698</v>
      </c>
    </row>
    <row r="40053" spans="30:32" x14ac:dyDescent="0.2">
      <c r="AD40053" s="11" t="s">
        <v>59077</v>
      </c>
      <c r="AE40053" s="10" t="s">
        <v>3383</v>
      </c>
      <c r="AF40053" s="10" t="s">
        <v>698</v>
      </c>
    </row>
    <row r="40054" spans="30:32" x14ac:dyDescent="0.2">
      <c r="AD40054" s="11" t="s">
        <v>59078</v>
      </c>
      <c r="AE40054" s="10" t="s">
        <v>3383</v>
      </c>
      <c r="AF40054" s="10" t="s">
        <v>698</v>
      </c>
    </row>
    <row r="40055" spans="30:32" x14ac:dyDescent="0.2">
      <c r="AD40055" s="11" t="s">
        <v>59079</v>
      </c>
      <c r="AE40055" s="10" t="s">
        <v>3383</v>
      </c>
      <c r="AF40055" s="10" t="s">
        <v>698</v>
      </c>
    </row>
    <row r="40056" spans="30:32" x14ac:dyDescent="0.2">
      <c r="AD40056" s="11" t="s">
        <v>59080</v>
      </c>
      <c r="AE40056" s="10" t="s">
        <v>3383</v>
      </c>
      <c r="AF40056" s="10" t="s">
        <v>698</v>
      </c>
    </row>
    <row r="40057" spans="30:32" x14ac:dyDescent="0.2">
      <c r="AD40057" s="11" t="s">
        <v>59081</v>
      </c>
      <c r="AE40057" s="10" t="s">
        <v>3383</v>
      </c>
      <c r="AF40057" s="10" t="s">
        <v>698</v>
      </c>
    </row>
    <row r="40058" spans="30:32" x14ac:dyDescent="0.2">
      <c r="AD40058" s="11" t="s">
        <v>59082</v>
      </c>
      <c r="AE40058" s="10" t="s">
        <v>3383</v>
      </c>
      <c r="AF40058" s="10" t="s">
        <v>698</v>
      </c>
    </row>
    <row r="40059" spans="30:32" x14ac:dyDescent="0.2">
      <c r="AD40059" s="11" t="s">
        <v>59083</v>
      </c>
      <c r="AE40059" s="10" t="s">
        <v>3383</v>
      </c>
      <c r="AF40059" s="10" t="s">
        <v>698</v>
      </c>
    </row>
    <row r="40060" spans="30:32" x14ac:dyDescent="0.2">
      <c r="AD40060" s="11" t="s">
        <v>59084</v>
      </c>
      <c r="AE40060" s="10" t="s">
        <v>3383</v>
      </c>
      <c r="AF40060" s="10" t="s">
        <v>698</v>
      </c>
    </row>
    <row r="40061" spans="30:32" x14ac:dyDescent="0.2">
      <c r="AD40061" s="11" t="s">
        <v>59085</v>
      </c>
      <c r="AE40061" s="10" t="s">
        <v>3383</v>
      </c>
      <c r="AF40061" s="10" t="s">
        <v>698</v>
      </c>
    </row>
    <row r="40062" spans="30:32" x14ac:dyDescent="0.2">
      <c r="AD40062" s="11" t="s">
        <v>59086</v>
      </c>
      <c r="AE40062" s="10" t="s">
        <v>3383</v>
      </c>
      <c r="AF40062" s="10" t="s">
        <v>698</v>
      </c>
    </row>
    <row r="40063" spans="30:32" x14ac:dyDescent="0.2">
      <c r="AD40063" s="11" t="s">
        <v>59087</v>
      </c>
      <c r="AE40063" s="10" t="s">
        <v>3383</v>
      </c>
      <c r="AF40063" s="10" t="s">
        <v>698</v>
      </c>
    </row>
    <row r="40064" spans="30:32" x14ac:dyDescent="0.2">
      <c r="AD40064" s="11" t="s">
        <v>59088</v>
      </c>
      <c r="AE40064" s="10" t="s">
        <v>3383</v>
      </c>
      <c r="AF40064" s="10" t="s">
        <v>698</v>
      </c>
    </row>
    <row r="40065" spans="30:32" x14ac:dyDescent="0.2">
      <c r="AD40065" s="11" t="s">
        <v>59089</v>
      </c>
      <c r="AE40065" s="10" t="s">
        <v>3383</v>
      </c>
      <c r="AF40065" s="10" t="s">
        <v>698</v>
      </c>
    </row>
    <row r="40066" spans="30:32" x14ac:dyDescent="0.2">
      <c r="AD40066" s="11" t="s">
        <v>59090</v>
      </c>
      <c r="AE40066" s="10" t="s">
        <v>3383</v>
      </c>
      <c r="AF40066" s="10" t="s">
        <v>698</v>
      </c>
    </row>
    <row r="40067" spans="30:32" x14ac:dyDescent="0.2">
      <c r="AD40067" s="11" t="s">
        <v>59091</v>
      </c>
      <c r="AE40067" s="10" t="s">
        <v>3383</v>
      </c>
      <c r="AF40067" s="10" t="s">
        <v>698</v>
      </c>
    </row>
    <row r="40068" spans="30:32" x14ac:dyDescent="0.2">
      <c r="AD40068" s="11" t="s">
        <v>59092</v>
      </c>
      <c r="AE40068" s="10" t="s">
        <v>3383</v>
      </c>
      <c r="AF40068" s="10" t="s">
        <v>698</v>
      </c>
    </row>
    <row r="40069" spans="30:32" x14ac:dyDescent="0.2">
      <c r="AD40069" s="11" t="s">
        <v>59093</v>
      </c>
      <c r="AE40069" s="10" t="s">
        <v>3383</v>
      </c>
      <c r="AF40069" s="10" t="s">
        <v>698</v>
      </c>
    </row>
    <row r="40070" spans="30:32" x14ac:dyDescent="0.2">
      <c r="AD40070" s="11" t="s">
        <v>59094</v>
      </c>
      <c r="AE40070" s="10" t="s">
        <v>3383</v>
      </c>
      <c r="AF40070" s="10" t="s">
        <v>698</v>
      </c>
    </row>
    <row r="40071" spans="30:32" x14ac:dyDescent="0.2">
      <c r="AD40071" s="11" t="s">
        <v>59095</v>
      </c>
      <c r="AE40071" s="10" t="s">
        <v>3383</v>
      </c>
      <c r="AF40071" s="10" t="s">
        <v>698</v>
      </c>
    </row>
    <row r="40072" spans="30:32" x14ac:dyDescent="0.2">
      <c r="AD40072" s="11" t="s">
        <v>59096</v>
      </c>
      <c r="AE40072" s="10" t="s">
        <v>3383</v>
      </c>
      <c r="AF40072" s="10" t="s">
        <v>698</v>
      </c>
    </row>
    <row r="40073" spans="30:32" x14ac:dyDescent="0.2">
      <c r="AD40073" s="11" t="s">
        <v>59097</v>
      </c>
      <c r="AE40073" s="10" t="s">
        <v>3383</v>
      </c>
      <c r="AF40073" s="10" t="s">
        <v>698</v>
      </c>
    </row>
    <row r="40074" spans="30:32" x14ac:dyDescent="0.2">
      <c r="AD40074" s="11" t="s">
        <v>59098</v>
      </c>
      <c r="AE40074" s="10" t="s">
        <v>3383</v>
      </c>
      <c r="AF40074" s="10" t="s">
        <v>698</v>
      </c>
    </row>
    <row r="40075" spans="30:32" x14ac:dyDescent="0.2">
      <c r="AD40075" s="11" t="s">
        <v>59099</v>
      </c>
      <c r="AE40075" s="10" t="s">
        <v>3383</v>
      </c>
      <c r="AF40075" s="10" t="s">
        <v>698</v>
      </c>
    </row>
    <row r="40076" spans="30:32" x14ac:dyDescent="0.2">
      <c r="AD40076" s="11" t="s">
        <v>59100</v>
      </c>
      <c r="AE40076" s="10" t="s">
        <v>3383</v>
      </c>
      <c r="AF40076" s="10" t="s">
        <v>698</v>
      </c>
    </row>
    <row r="40077" spans="30:32" x14ac:dyDescent="0.2">
      <c r="AD40077" s="11" t="s">
        <v>59101</v>
      </c>
      <c r="AE40077" s="10" t="s">
        <v>3383</v>
      </c>
      <c r="AF40077" s="10" t="s">
        <v>698</v>
      </c>
    </row>
    <row r="40078" spans="30:32" x14ac:dyDescent="0.2">
      <c r="AD40078" s="11" t="s">
        <v>59102</v>
      </c>
      <c r="AE40078" s="10" t="s">
        <v>3383</v>
      </c>
      <c r="AF40078" s="10" t="s">
        <v>698</v>
      </c>
    </row>
    <row r="40079" spans="30:32" x14ac:dyDescent="0.2">
      <c r="AD40079" s="11" t="s">
        <v>59103</v>
      </c>
      <c r="AE40079" s="10" t="s">
        <v>3383</v>
      </c>
      <c r="AF40079" s="10" t="s">
        <v>698</v>
      </c>
    </row>
    <row r="40080" spans="30:32" x14ac:dyDescent="0.2">
      <c r="AD40080" s="11" t="s">
        <v>59104</v>
      </c>
      <c r="AE40080" s="10" t="s">
        <v>3383</v>
      </c>
      <c r="AF40080" s="10" t="s">
        <v>698</v>
      </c>
    </row>
    <row r="40081" spans="30:32" x14ac:dyDescent="0.2">
      <c r="AD40081" s="11" t="s">
        <v>59105</v>
      </c>
      <c r="AE40081" s="10" t="s">
        <v>3383</v>
      </c>
      <c r="AF40081" s="10" t="s">
        <v>698</v>
      </c>
    </row>
    <row r="40082" spans="30:32" x14ac:dyDescent="0.2">
      <c r="AD40082" s="11" t="s">
        <v>59106</v>
      </c>
      <c r="AE40082" s="10" t="s">
        <v>3383</v>
      </c>
      <c r="AF40082" s="10" t="s">
        <v>698</v>
      </c>
    </row>
    <row r="40083" spans="30:32" x14ac:dyDescent="0.2">
      <c r="AD40083" s="11" t="s">
        <v>59107</v>
      </c>
      <c r="AE40083" s="10" t="s">
        <v>20602</v>
      </c>
      <c r="AF40083" s="10" t="s">
        <v>698</v>
      </c>
    </row>
    <row r="40084" spans="30:32" x14ac:dyDescent="0.2">
      <c r="AD40084" s="11" t="s">
        <v>59108</v>
      </c>
      <c r="AE40084" s="10" t="s">
        <v>11589</v>
      </c>
      <c r="AF40084" s="10" t="s">
        <v>698</v>
      </c>
    </row>
    <row r="40085" spans="30:32" x14ac:dyDescent="0.2">
      <c r="AD40085" s="11" t="s">
        <v>59109</v>
      </c>
      <c r="AE40085" s="10" t="s">
        <v>59110</v>
      </c>
      <c r="AF40085" s="10" t="s">
        <v>698</v>
      </c>
    </row>
    <row r="40086" spans="30:32" x14ac:dyDescent="0.2">
      <c r="AD40086" s="11" t="s">
        <v>59111</v>
      </c>
      <c r="AE40086" s="10" t="s">
        <v>59112</v>
      </c>
      <c r="AF40086" s="10" t="s">
        <v>698</v>
      </c>
    </row>
    <row r="40087" spans="30:32" x14ac:dyDescent="0.2">
      <c r="AD40087" s="11" t="s">
        <v>59113</v>
      </c>
      <c r="AE40087" s="10" t="s">
        <v>59114</v>
      </c>
      <c r="AF40087" s="10" t="s">
        <v>698</v>
      </c>
    </row>
    <row r="40088" spans="30:32" x14ac:dyDescent="0.2">
      <c r="AD40088" s="11" t="s">
        <v>59115</v>
      </c>
      <c r="AE40088" s="10" t="s">
        <v>9111</v>
      </c>
      <c r="AF40088" s="10" t="s">
        <v>698</v>
      </c>
    </row>
    <row r="40089" spans="30:32" x14ac:dyDescent="0.2">
      <c r="AD40089" s="11" t="s">
        <v>59116</v>
      </c>
      <c r="AE40089" s="10" t="s">
        <v>26050</v>
      </c>
      <c r="AF40089" s="10" t="s">
        <v>698</v>
      </c>
    </row>
    <row r="40090" spans="30:32" x14ac:dyDescent="0.2">
      <c r="AD40090" s="11" t="s">
        <v>59117</v>
      </c>
      <c r="AE40090" s="10" t="s">
        <v>59118</v>
      </c>
      <c r="AF40090" s="10" t="s">
        <v>698</v>
      </c>
    </row>
    <row r="40091" spans="30:32" x14ac:dyDescent="0.2">
      <c r="AD40091" s="11" t="s">
        <v>59119</v>
      </c>
      <c r="AE40091" s="10" t="s">
        <v>1428</v>
      </c>
      <c r="AF40091" s="10" t="s">
        <v>698</v>
      </c>
    </row>
    <row r="40092" spans="30:32" x14ac:dyDescent="0.2">
      <c r="AD40092" s="11" t="s">
        <v>59120</v>
      </c>
      <c r="AE40092" s="10" t="s">
        <v>1428</v>
      </c>
      <c r="AF40092" s="10" t="s">
        <v>698</v>
      </c>
    </row>
    <row r="40093" spans="30:32" x14ac:dyDescent="0.2">
      <c r="AD40093" s="11" t="s">
        <v>59121</v>
      </c>
      <c r="AE40093" s="10" t="s">
        <v>9117</v>
      </c>
      <c r="AF40093" s="10" t="s">
        <v>698</v>
      </c>
    </row>
    <row r="40094" spans="30:32" x14ac:dyDescent="0.2">
      <c r="AD40094" s="11" t="s">
        <v>59122</v>
      </c>
      <c r="AE40094" s="10" t="s">
        <v>8505</v>
      </c>
      <c r="AF40094" s="10" t="s">
        <v>698</v>
      </c>
    </row>
    <row r="40095" spans="30:32" x14ac:dyDescent="0.2">
      <c r="AD40095" s="11" t="s">
        <v>59123</v>
      </c>
      <c r="AE40095" s="10" t="s">
        <v>14235</v>
      </c>
      <c r="AF40095" s="10" t="s">
        <v>698</v>
      </c>
    </row>
    <row r="40096" spans="30:32" x14ac:dyDescent="0.2">
      <c r="AD40096" s="11" t="s">
        <v>59124</v>
      </c>
      <c r="AE40096" s="10" t="s">
        <v>1432</v>
      </c>
      <c r="AF40096" s="10" t="s">
        <v>698</v>
      </c>
    </row>
    <row r="40097" spans="30:32" x14ac:dyDescent="0.2">
      <c r="AD40097" s="11" t="s">
        <v>59125</v>
      </c>
      <c r="AE40097" s="10" t="s">
        <v>1432</v>
      </c>
      <c r="AF40097" s="10" t="s">
        <v>698</v>
      </c>
    </row>
    <row r="40098" spans="30:32" x14ac:dyDescent="0.2">
      <c r="AD40098" s="11" t="s">
        <v>59126</v>
      </c>
      <c r="AE40098" s="10" t="s">
        <v>1432</v>
      </c>
      <c r="AF40098" s="10" t="s">
        <v>698</v>
      </c>
    </row>
    <row r="40099" spans="30:32" x14ac:dyDescent="0.2">
      <c r="AD40099" s="11" t="s">
        <v>59127</v>
      </c>
      <c r="AE40099" s="10" t="s">
        <v>15609</v>
      </c>
      <c r="AF40099" s="10" t="s">
        <v>698</v>
      </c>
    </row>
    <row r="40100" spans="30:32" x14ac:dyDescent="0.2">
      <c r="AD40100" s="11" t="s">
        <v>59128</v>
      </c>
      <c r="AE40100" s="10" t="s">
        <v>32650</v>
      </c>
      <c r="AF40100" s="10" t="s">
        <v>698</v>
      </c>
    </row>
    <row r="40101" spans="30:32" x14ac:dyDescent="0.2">
      <c r="AD40101" s="11" t="s">
        <v>59129</v>
      </c>
      <c r="AE40101" s="10" t="s">
        <v>29972</v>
      </c>
      <c r="AF40101" s="10" t="s">
        <v>698</v>
      </c>
    </row>
    <row r="40102" spans="30:32" x14ac:dyDescent="0.2">
      <c r="AD40102" s="11" t="s">
        <v>59130</v>
      </c>
      <c r="AE40102" s="10" t="s">
        <v>59131</v>
      </c>
      <c r="AF40102" s="10" t="s">
        <v>698</v>
      </c>
    </row>
    <row r="40103" spans="30:32" x14ac:dyDescent="0.2">
      <c r="AD40103" s="11" t="s">
        <v>59132</v>
      </c>
      <c r="AE40103" s="10" t="s">
        <v>59133</v>
      </c>
      <c r="AF40103" s="10" t="s">
        <v>698</v>
      </c>
    </row>
    <row r="40104" spans="30:32" x14ac:dyDescent="0.2">
      <c r="AD40104" s="11" t="s">
        <v>59134</v>
      </c>
      <c r="AE40104" s="10" t="s">
        <v>59135</v>
      </c>
      <c r="AF40104" s="10" t="s">
        <v>698</v>
      </c>
    </row>
    <row r="40105" spans="30:32" x14ac:dyDescent="0.2">
      <c r="AD40105" s="11" t="s">
        <v>59136</v>
      </c>
      <c r="AE40105" s="10" t="s">
        <v>59137</v>
      </c>
      <c r="AF40105" s="10" t="s">
        <v>698</v>
      </c>
    </row>
    <row r="40106" spans="30:32" x14ac:dyDescent="0.2">
      <c r="AD40106" s="11" t="s">
        <v>59138</v>
      </c>
      <c r="AE40106" s="10" t="s">
        <v>59139</v>
      </c>
      <c r="AF40106" s="10" t="s">
        <v>698</v>
      </c>
    </row>
    <row r="40107" spans="30:32" x14ac:dyDescent="0.2">
      <c r="AD40107" s="11" t="s">
        <v>59140</v>
      </c>
      <c r="AE40107" s="10" t="s">
        <v>4838</v>
      </c>
      <c r="AF40107" s="10" t="s">
        <v>698</v>
      </c>
    </row>
    <row r="40108" spans="30:32" x14ac:dyDescent="0.2">
      <c r="AD40108" s="11" t="s">
        <v>59141</v>
      </c>
      <c r="AE40108" s="10" t="s">
        <v>22087</v>
      </c>
      <c r="AF40108" s="10" t="s">
        <v>698</v>
      </c>
    </row>
    <row r="40109" spans="30:32" x14ac:dyDescent="0.2">
      <c r="AD40109" s="11" t="s">
        <v>59142</v>
      </c>
      <c r="AE40109" s="10" t="s">
        <v>11362</v>
      </c>
      <c r="AF40109" s="10" t="s">
        <v>698</v>
      </c>
    </row>
    <row r="40110" spans="30:32" x14ac:dyDescent="0.2">
      <c r="AD40110" s="11" t="s">
        <v>59143</v>
      </c>
      <c r="AE40110" s="10" t="s">
        <v>17001</v>
      </c>
      <c r="AF40110" s="10" t="s">
        <v>698</v>
      </c>
    </row>
    <row r="40111" spans="30:32" x14ac:dyDescent="0.2">
      <c r="AD40111" s="11" t="s">
        <v>59144</v>
      </c>
      <c r="AE40111" s="10" t="s">
        <v>45268</v>
      </c>
      <c r="AF40111" s="10" t="s">
        <v>698</v>
      </c>
    </row>
    <row r="40112" spans="30:32" x14ac:dyDescent="0.2">
      <c r="AD40112" s="11" t="s">
        <v>59145</v>
      </c>
      <c r="AE40112" s="10" t="s">
        <v>45268</v>
      </c>
      <c r="AF40112" s="10" t="s">
        <v>698</v>
      </c>
    </row>
    <row r="40113" spans="30:32" x14ac:dyDescent="0.2">
      <c r="AD40113" s="11" t="s">
        <v>59146</v>
      </c>
      <c r="AE40113" s="10" t="s">
        <v>14277</v>
      </c>
      <c r="AF40113" s="10" t="s">
        <v>698</v>
      </c>
    </row>
    <row r="40114" spans="30:32" x14ac:dyDescent="0.2">
      <c r="AD40114" s="11" t="s">
        <v>59147</v>
      </c>
      <c r="AE40114" s="10" t="s">
        <v>59148</v>
      </c>
      <c r="AF40114" s="10" t="s">
        <v>698</v>
      </c>
    </row>
    <row r="40115" spans="30:32" x14ac:dyDescent="0.2">
      <c r="AD40115" s="11" t="s">
        <v>59149</v>
      </c>
      <c r="AE40115" s="10" t="s">
        <v>59150</v>
      </c>
      <c r="AF40115" s="10" t="s">
        <v>698</v>
      </c>
    </row>
    <row r="40116" spans="30:32" x14ac:dyDescent="0.2">
      <c r="AD40116" s="11" t="s">
        <v>59151</v>
      </c>
      <c r="AE40116" s="10" t="s">
        <v>5800</v>
      </c>
      <c r="AF40116" s="10" t="s">
        <v>698</v>
      </c>
    </row>
    <row r="40117" spans="30:32" x14ac:dyDescent="0.2">
      <c r="AD40117" s="11" t="s">
        <v>59152</v>
      </c>
      <c r="AE40117" s="10" t="s">
        <v>19180</v>
      </c>
      <c r="AF40117" s="10" t="s">
        <v>698</v>
      </c>
    </row>
    <row r="40118" spans="30:32" x14ac:dyDescent="0.2">
      <c r="AD40118" s="11" t="s">
        <v>59153</v>
      </c>
      <c r="AE40118" s="10" t="s">
        <v>1616</v>
      </c>
      <c r="AF40118" s="10" t="s">
        <v>698</v>
      </c>
    </row>
    <row r="40119" spans="30:32" x14ac:dyDescent="0.2">
      <c r="AD40119" s="11" t="s">
        <v>59154</v>
      </c>
      <c r="AE40119" s="10" t="s">
        <v>2935</v>
      </c>
      <c r="AF40119" s="10" t="s">
        <v>698</v>
      </c>
    </row>
    <row r="40120" spans="30:32" x14ac:dyDescent="0.2">
      <c r="AD40120" s="11" t="s">
        <v>59155</v>
      </c>
      <c r="AE40120" s="10" t="s">
        <v>1601</v>
      </c>
      <c r="AF40120" s="10" t="s">
        <v>698</v>
      </c>
    </row>
    <row r="40121" spans="30:32" x14ac:dyDescent="0.2">
      <c r="AD40121" s="11" t="s">
        <v>59156</v>
      </c>
      <c r="AE40121" s="10" t="s">
        <v>47042</v>
      </c>
      <c r="AF40121" s="10" t="s">
        <v>698</v>
      </c>
    </row>
    <row r="40122" spans="30:32" x14ac:dyDescent="0.2">
      <c r="AD40122" s="11" t="s">
        <v>59157</v>
      </c>
      <c r="AE40122" s="10" t="s">
        <v>47042</v>
      </c>
      <c r="AF40122" s="10" t="s">
        <v>698</v>
      </c>
    </row>
    <row r="40123" spans="30:32" x14ac:dyDescent="0.2">
      <c r="AD40123" s="11" t="s">
        <v>59158</v>
      </c>
      <c r="AE40123" s="10" t="s">
        <v>59159</v>
      </c>
      <c r="AF40123" s="10" t="s">
        <v>698</v>
      </c>
    </row>
    <row r="40124" spans="30:32" x14ac:dyDescent="0.2">
      <c r="AD40124" s="11" t="s">
        <v>59160</v>
      </c>
      <c r="AE40124" s="10" t="s">
        <v>59161</v>
      </c>
      <c r="AF40124" s="10" t="s">
        <v>698</v>
      </c>
    </row>
    <row r="40125" spans="30:32" x14ac:dyDescent="0.2">
      <c r="AD40125" s="11" t="s">
        <v>59162</v>
      </c>
      <c r="AE40125" s="10" t="s">
        <v>59163</v>
      </c>
      <c r="AF40125" s="10" t="s">
        <v>698</v>
      </c>
    </row>
    <row r="40126" spans="30:32" x14ac:dyDescent="0.2">
      <c r="AD40126" s="11" t="s">
        <v>59164</v>
      </c>
      <c r="AE40126" s="10" t="s">
        <v>59165</v>
      </c>
      <c r="AF40126" s="10" t="s">
        <v>698</v>
      </c>
    </row>
    <row r="40127" spans="30:32" x14ac:dyDescent="0.2">
      <c r="AD40127" s="11" t="s">
        <v>59166</v>
      </c>
      <c r="AE40127" s="10" t="s">
        <v>7299</v>
      </c>
      <c r="AF40127" s="10" t="s">
        <v>698</v>
      </c>
    </row>
    <row r="40128" spans="30:32" x14ac:dyDescent="0.2">
      <c r="AD40128" s="11" t="s">
        <v>59167</v>
      </c>
      <c r="AE40128" s="10" t="s">
        <v>14347</v>
      </c>
      <c r="AF40128" s="10" t="s">
        <v>698</v>
      </c>
    </row>
    <row r="40129" spans="30:32" x14ac:dyDescent="0.2">
      <c r="AD40129" s="11" t="s">
        <v>59168</v>
      </c>
      <c r="AE40129" s="10" t="s">
        <v>59169</v>
      </c>
      <c r="AF40129" s="10" t="s">
        <v>698</v>
      </c>
    </row>
    <row r="40130" spans="30:32" x14ac:dyDescent="0.2">
      <c r="AD40130" s="11" t="s">
        <v>59170</v>
      </c>
      <c r="AE40130" s="10" t="s">
        <v>59171</v>
      </c>
      <c r="AF40130" s="10" t="s">
        <v>698</v>
      </c>
    </row>
    <row r="40131" spans="30:32" x14ac:dyDescent="0.2">
      <c r="AD40131" s="11" t="s">
        <v>59172</v>
      </c>
      <c r="AE40131" s="10" t="s">
        <v>59173</v>
      </c>
      <c r="AF40131" s="10" t="s">
        <v>698</v>
      </c>
    </row>
    <row r="40132" spans="30:32" x14ac:dyDescent="0.2">
      <c r="AD40132" s="11" t="s">
        <v>59174</v>
      </c>
      <c r="AE40132" s="10" t="s">
        <v>59175</v>
      </c>
      <c r="AF40132" s="10" t="s">
        <v>698</v>
      </c>
    </row>
    <row r="40133" spans="30:32" x14ac:dyDescent="0.2">
      <c r="AD40133" s="11" t="s">
        <v>59176</v>
      </c>
      <c r="AE40133" s="10" t="s">
        <v>15721</v>
      </c>
      <c r="AF40133" s="10" t="s">
        <v>698</v>
      </c>
    </row>
    <row r="40134" spans="30:32" x14ac:dyDescent="0.2">
      <c r="AD40134" s="11" t="s">
        <v>59177</v>
      </c>
      <c r="AE40134" s="10" t="s">
        <v>15727</v>
      </c>
      <c r="AF40134" s="10" t="s">
        <v>698</v>
      </c>
    </row>
    <row r="40135" spans="30:32" x14ac:dyDescent="0.2">
      <c r="AD40135" s="11" t="s">
        <v>59178</v>
      </c>
      <c r="AE40135" s="10" t="s">
        <v>29079</v>
      </c>
      <c r="AF40135" s="10" t="s">
        <v>698</v>
      </c>
    </row>
    <row r="40136" spans="30:32" x14ac:dyDescent="0.2">
      <c r="AD40136" s="11" t="s">
        <v>59179</v>
      </c>
      <c r="AE40136" s="10" t="s">
        <v>59180</v>
      </c>
      <c r="AF40136" s="10" t="s">
        <v>698</v>
      </c>
    </row>
    <row r="40137" spans="30:32" x14ac:dyDescent="0.2">
      <c r="AD40137" s="11" t="s">
        <v>59181</v>
      </c>
      <c r="AE40137" s="10" t="s">
        <v>14361</v>
      </c>
      <c r="AF40137" s="10" t="s">
        <v>698</v>
      </c>
    </row>
    <row r="40138" spans="30:32" x14ac:dyDescent="0.2">
      <c r="AD40138" s="11" t="s">
        <v>59182</v>
      </c>
      <c r="AE40138" s="10" t="s">
        <v>5056</v>
      </c>
      <c r="AF40138" s="10" t="s">
        <v>698</v>
      </c>
    </row>
    <row r="40139" spans="30:32" x14ac:dyDescent="0.2">
      <c r="AD40139" s="11" t="s">
        <v>59183</v>
      </c>
      <c r="AE40139" s="10" t="s">
        <v>59184</v>
      </c>
      <c r="AF40139" s="10" t="s">
        <v>698</v>
      </c>
    </row>
    <row r="40140" spans="30:32" x14ac:dyDescent="0.2">
      <c r="AD40140" s="11" t="s">
        <v>59185</v>
      </c>
      <c r="AE40140" s="10" t="s">
        <v>25167</v>
      </c>
      <c r="AF40140" s="10" t="s">
        <v>698</v>
      </c>
    </row>
    <row r="40141" spans="30:32" x14ac:dyDescent="0.2">
      <c r="AD40141" s="11" t="s">
        <v>59186</v>
      </c>
      <c r="AE40141" s="10" t="s">
        <v>17095</v>
      </c>
      <c r="AF40141" s="10" t="s">
        <v>698</v>
      </c>
    </row>
    <row r="40142" spans="30:32" x14ac:dyDescent="0.2">
      <c r="AD40142" s="11" t="s">
        <v>59187</v>
      </c>
      <c r="AE40142" s="10" t="s">
        <v>56555</v>
      </c>
      <c r="AF40142" s="10" t="s">
        <v>698</v>
      </c>
    </row>
    <row r="40143" spans="30:32" x14ac:dyDescent="0.2">
      <c r="AD40143" s="11" t="s">
        <v>59188</v>
      </c>
      <c r="AE40143" s="10" t="s">
        <v>7328</v>
      </c>
      <c r="AF40143" s="10" t="s">
        <v>698</v>
      </c>
    </row>
    <row r="40144" spans="30:32" x14ac:dyDescent="0.2">
      <c r="AD40144" s="11" t="s">
        <v>59189</v>
      </c>
      <c r="AE40144" s="10" t="s">
        <v>7328</v>
      </c>
      <c r="AF40144" s="10" t="s">
        <v>698</v>
      </c>
    </row>
    <row r="40145" spans="30:32" x14ac:dyDescent="0.2">
      <c r="AD40145" s="11" t="s">
        <v>59190</v>
      </c>
      <c r="AE40145" s="10" t="s">
        <v>7328</v>
      </c>
      <c r="AF40145" s="10" t="s">
        <v>698</v>
      </c>
    </row>
    <row r="40146" spans="30:32" x14ac:dyDescent="0.2">
      <c r="AD40146" s="11" t="s">
        <v>59191</v>
      </c>
      <c r="AE40146" s="10" t="s">
        <v>7328</v>
      </c>
      <c r="AF40146" s="10" t="s">
        <v>698</v>
      </c>
    </row>
    <row r="40147" spans="30:32" x14ac:dyDescent="0.2">
      <c r="AD40147" s="11" t="s">
        <v>59192</v>
      </c>
      <c r="AE40147" s="10" t="s">
        <v>7328</v>
      </c>
      <c r="AF40147" s="10" t="s">
        <v>698</v>
      </c>
    </row>
    <row r="40148" spans="30:32" x14ac:dyDescent="0.2">
      <c r="AD40148" s="11" t="s">
        <v>59193</v>
      </c>
      <c r="AE40148" s="10" t="s">
        <v>7328</v>
      </c>
      <c r="AF40148" s="10" t="s">
        <v>698</v>
      </c>
    </row>
    <row r="40149" spans="30:32" x14ac:dyDescent="0.2">
      <c r="AD40149" s="11" t="s">
        <v>59194</v>
      </c>
      <c r="AE40149" s="10" t="s">
        <v>36674</v>
      </c>
      <c r="AF40149" s="10" t="s">
        <v>698</v>
      </c>
    </row>
    <row r="40150" spans="30:32" x14ac:dyDescent="0.2">
      <c r="AD40150" s="11" t="s">
        <v>59195</v>
      </c>
      <c r="AE40150" s="10" t="s">
        <v>59196</v>
      </c>
      <c r="AF40150" s="10" t="s">
        <v>698</v>
      </c>
    </row>
    <row r="40151" spans="30:32" x14ac:dyDescent="0.2">
      <c r="AD40151" s="11" t="s">
        <v>59197</v>
      </c>
      <c r="AE40151" s="10" t="s">
        <v>7328</v>
      </c>
      <c r="AF40151" s="10" t="s">
        <v>698</v>
      </c>
    </row>
    <row r="40152" spans="30:32" x14ac:dyDescent="0.2">
      <c r="AD40152" s="11" t="s">
        <v>59198</v>
      </c>
      <c r="AE40152" s="10" t="s">
        <v>36674</v>
      </c>
      <c r="AF40152" s="10" t="s">
        <v>698</v>
      </c>
    </row>
    <row r="40153" spans="30:32" x14ac:dyDescent="0.2">
      <c r="AD40153" s="11" t="s">
        <v>59199</v>
      </c>
      <c r="AE40153" s="10" t="s">
        <v>7328</v>
      </c>
      <c r="AF40153" s="10" t="s">
        <v>698</v>
      </c>
    </row>
    <row r="40154" spans="30:32" x14ac:dyDescent="0.2">
      <c r="AD40154" s="11" t="s">
        <v>59200</v>
      </c>
      <c r="AE40154" s="10" t="s">
        <v>7328</v>
      </c>
      <c r="AF40154" s="10" t="s">
        <v>698</v>
      </c>
    </row>
    <row r="40155" spans="30:32" x14ac:dyDescent="0.2">
      <c r="AD40155" s="11" t="s">
        <v>59201</v>
      </c>
      <c r="AE40155" s="10" t="s">
        <v>7328</v>
      </c>
      <c r="AF40155" s="10" t="s">
        <v>698</v>
      </c>
    </row>
    <row r="40156" spans="30:32" x14ac:dyDescent="0.2">
      <c r="AD40156" s="11" t="s">
        <v>59202</v>
      </c>
      <c r="AE40156" s="10" t="s">
        <v>18484</v>
      </c>
      <c r="AF40156" s="10" t="s">
        <v>698</v>
      </c>
    </row>
    <row r="40157" spans="30:32" x14ac:dyDescent="0.2">
      <c r="AD40157" s="11" t="s">
        <v>59203</v>
      </c>
      <c r="AE40157" s="10" t="s">
        <v>19680</v>
      </c>
      <c r="AF40157" s="10" t="s">
        <v>698</v>
      </c>
    </row>
    <row r="40158" spans="30:32" x14ac:dyDescent="0.2">
      <c r="AD40158" s="11" t="s">
        <v>59204</v>
      </c>
      <c r="AE40158" s="10" t="s">
        <v>59205</v>
      </c>
      <c r="AF40158" s="10" t="s">
        <v>698</v>
      </c>
    </row>
    <row r="40159" spans="30:32" x14ac:dyDescent="0.2">
      <c r="AD40159" s="11" t="s">
        <v>59206</v>
      </c>
      <c r="AE40159" s="10" t="s">
        <v>11764</v>
      </c>
      <c r="AF40159" s="10" t="s">
        <v>698</v>
      </c>
    </row>
    <row r="40160" spans="30:32" x14ac:dyDescent="0.2">
      <c r="AD40160" s="11" t="s">
        <v>59207</v>
      </c>
      <c r="AE40160" s="10" t="s">
        <v>1676</v>
      </c>
      <c r="AF40160" s="10" t="s">
        <v>698</v>
      </c>
    </row>
    <row r="40161" spans="30:32" x14ac:dyDescent="0.2">
      <c r="AD40161" s="11" t="s">
        <v>59208</v>
      </c>
      <c r="AE40161" s="10" t="s">
        <v>1676</v>
      </c>
      <c r="AF40161" s="10" t="s">
        <v>698</v>
      </c>
    </row>
    <row r="40162" spans="30:32" x14ac:dyDescent="0.2">
      <c r="AD40162" s="11" t="s">
        <v>59209</v>
      </c>
      <c r="AE40162" s="10" t="s">
        <v>2230</v>
      </c>
      <c r="AF40162" s="10" t="s">
        <v>698</v>
      </c>
    </row>
    <row r="40163" spans="30:32" x14ac:dyDescent="0.2">
      <c r="AD40163" s="11" t="s">
        <v>59210</v>
      </c>
      <c r="AE40163" s="10" t="s">
        <v>59211</v>
      </c>
      <c r="AF40163" s="10" t="s">
        <v>698</v>
      </c>
    </row>
    <row r="40164" spans="30:32" x14ac:dyDescent="0.2">
      <c r="AD40164" s="11" t="s">
        <v>59212</v>
      </c>
      <c r="AE40164" s="10" t="s">
        <v>59211</v>
      </c>
      <c r="AF40164" s="10" t="s">
        <v>698</v>
      </c>
    </row>
    <row r="40165" spans="30:32" x14ac:dyDescent="0.2">
      <c r="AD40165" s="11" t="s">
        <v>59213</v>
      </c>
      <c r="AE40165" s="10" t="s">
        <v>59211</v>
      </c>
      <c r="AF40165" s="10" t="s">
        <v>698</v>
      </c>
    </row>
    <row r="40166" spans="30:32" x14ac:dyDescent="0.2">
      <c r="AD40166" s="11" t="s">
        <v>59214</v>
      </c>
      <c r="AE40166" s="10" t="s">
        <v>59211</v>
      </c>
      <c r="AF40166" s="10" t="s">
        <v>698</v>
      </c>
    </row>
    <row r="40167" spans="30:32" x14ac:dyDescent="0.2">
      <c r="AD40167" s="11" t="s">
        <v>59215</v>
      </c>
      <c r="AE40167" s="10" t="s">
        <v>59211</v>
      </c>
      <c r="AF40167" s="10" t="s">
        <v>698</v>
      </c>
    </row>
    <row r="40168" spans="30:32" x14ac:dyDescent="0.2">
      <c r="AD40168" s="11" t="s">
        <v>59216</v>
      </c>
      <c r="AE40168" s="10" t="s">
        <v>59217</v>
      </c>
      <c r="AF40168" s="10" t="s">
        <v>698</v>
      </c>
    </row>
    <row r="40169" spans="30:32" x14ac:dyDescent="0.2">
      <c r="AD40169" s="11" t="s">
        <v>59218</v>
      </c>
      <c r="AE40169" s="10" t="s">
        <v>11808</v>
      </c>
      <c r="AF40169" s="10" t="s">
        <v>698</v>
      </c>
    </row>
    <row r="40170" spans="30:32" x14ac:dyDescent="0.2">
      <c r="AD40170" s="11" t="s">
        <v>59219</v>
      </c>
      <c r="AE40170" s="10" t="s">
        <v>11820</v>
      </c>
      <c r="AF40170" s="10" t="s">
        <v>698</v>
      </c>
    </row>
    <row r="40171" spans="30:32" x14ac:dyDescent="0.2">
      <c r="AD40171" s="11" t="s">
        <v>59220</v>
      </c>
      <c r="AE40171" s="10" t="s">
        <v>1680</v>
      </c>
      <c r="AF40171" s="10" t="s">
        <v>698</v>
      </c>
    </row>
    <row r="40172" spans="30:32" x14ac:dyDescent="0.2">
      <c r="AD40172" s="11" t="s">
        <v>59221</v>
      </c>
      <c r="AE40172" s="10" t="s">
        <v>59222</v>
      </c>
      <c r="AF40172" s="10" t="s">
        <v>698</v>
      </c>
    </row>
    <row r="40173" spans="30:32" x14ac:dyDescent="0.2">
      <c r="AD40173" s="11" t="s">
        <v>59223</v>
      </c>
      <c r="AE40173" s="10" t="s">
        <v>32743</v>
      </c>
      <c r="AF40173" s="10" t="s">
        <v>698</v>
      </c>
    </row>
    <row r="40174" spans="30:32" x14ac:dyDescent="0.2">
      <c r="AD40174" s="11" t="s">
        <v>59224</v>
      </c>
      <c r="AE40174" s="10" t="s">
        <v>59225</v>
      </c>
      <c r="AF40174" s="10" t="s">
        <v>698</v>
      </c>
    </row>
    <row r="40175" spans="30:32" x14ac:dyDescent="0.2">
      <c r="AD40175" s="11" t="s">
        <v>59226</v>
      </c>
      <c r="AE40175" s="10" t="s">
        <v>59227</v>
      </c>
      <c r="AF40175" s="10" t="s">
        <v>698</v>
      </c>
    </row>
    <row r="40176" spans="30:32" x14ac:dyDescent="0.2">
      <c r="AD40176" s="11" t="s">
        <v>59228</v>
      </c>
      <c r="AE40176" s="10" t="s">
        <v>59229</v>
      </c>
      <c r="AF40176" s="10" t="s">
        <v>698</v>
      </c>
    </row>
    <row r="40177" spans="30:32" x14ac:dyDescent="0.2">
      <c r="AD40177" s="11" t="s">
        <v>59230</v>
      </c>
      <c r="AE40177" s="10" t="s">
        <v>59231</v>
      </c>
      <c r="AF40177" s="10" t="s">
        <v>698</v>
      </c>
    </row>
    <row r="40178" spans="30:32" x14ac:dyDescent="0.2">
      <c r="AD40178" s="11" t="s">
        <v>59232</v>
      </c>
      <c r="AE40178" s="10" t="s">
        <v>11846</v>
      </c>
      <c r="AF40178" s="10" t="s">
        <v>698</v>
      </c>
    </row>
    <row r="40179" spans="30:32" x14ac:dyDescent="0.2">
      <c r="AD40179" s="11" t="s">
        <v>59233</v>
      </c>
      <c r="AE40179" s="10" t="s">
        <v>59234</v>
      </c>
      <c r="AF40179" s="10" t="s">
        <v>698</v>
      </c>
    </row>
    <row r="40180" spans="30:32" x14ac:dyDescent="0.2">
      <c r="AD40180" s="11" t="s">
        <v>59235</v>
      </c>
      <c r="AE40180" s="10" t="s">
        <v>49942</v>
      </c>
      <c r="AF40180" s="10" t="s">
        <v>698</v>
      </c>
    </row>
    <row r="40181" spans="30:32" x14ac:dyDescent="0.2">
      <c r="AD40181" s="11" t="s">
        <v>59236</v>
      </c>
      <c r="AE40181" s="10" t="s">
        <v>3014</v>
      </c>
      <c r="AF40181" s="10" t="s">
        <v>698</v>
      </c>
    </row>
    <row r="40182" spans="30:32" x14ac:dyDescent="0.2">
      <c r="AD40182" s="11" t="s">
        <v>59237</v>
      </c>
      <c r="AE40182" s="10" t="s">
        <v>59238</v>
      </c>
      <c r="AF40182" s="10" t="s">
        <v>698</v>
      </c>
    </row>
    <row r="40183" spans="30:32" x14ac:dyDescent="0.2">
      <c r="AD40183" s="11" t="s">
        <v>59239</v>
      </c>
      <c r="AE40183" s="10" t="s">
        <v>59240</v>
      </c>
      <c r="AF40183" s="10" t="s">
        <v>698</v>
      </c>
    </row>
    <row r="40184" spans="30:32" x14ac:dyDescent="0.2">
      <c r="AD40184" s="11" t="s">
        <v>59241</v>
      </c>
      <c r="AE40184" s="10" t="s">
        <v>5873</v>
      </c>
      <c r="AF40184" s="10" t="s">
        <v>698</v>
      </c>
    </row>
    <row r="40185" spans="30:32" x14ac:dyDescent="0.2">
      <c r="AD40185" s="11" t="s">
        <v>59242</v>
      </c>
      <c r="AE40185" s="10" t="s">
        <v>11861</v>
      </c>
      <c r="AF40185" s="10" t="s">
        <v>698</v>
      </c>
    </row>
    <row r="40186" spans="30:32" x14ac:dyDescent="0.2">
      <c r="AD40186" s="11" t="s">
        <v>59243</v>
      </c>
      <c r="AE40186" s="10" t="s">
        <v>21002</v>
      </c>
      <c r="AF40186" s="10" t="s">
        <v>698</v>
      </c>
    </row>
    <row r="40187" spans="30:32" x14ac:dyDescent="0.2">
      <c r="AD40187" s="11" t="s">
        <v>59244</v>
      </c>
      <c r="AE40187" s="10" t="s">
        <v>59245</v>
      </c>
      <c r="AF40187" s="10" t="s">
        <v>698</v>
      </c>
    </row>
    <row r="40188" spans="30:32" x14ac:dyDescent="0.2">
      <c r="AD40188" s="11" t="s">
        <v>59246</v>
      </c>
      <c r="AE40188" s="10" t="s">
        <v>18557</v>
      </c>
      <c r="AF40188" s="10" t="s">
        <v>698</v>
      </c>
    </row>
    <row r="40189" spans="30:32" x14ac:dyDescent="0.2">
      <c r="AD40189" s="11" t="s">
        <v>59247</v>
      </c>
      <c r="AE40189" s="10" t="s">
        <v>9899</v>
      </c>
      <c r="AF40189" s="10" t="s">
        <v>698</v>
      </c>
    </row>
    <row r="40190" spans="30:32" x14ac:dyDescent="0.2">
      <c r="AD40190" s="11" t="s">
        <v>59248</v>
      </c>
      <c r="AE40190" s="10" t="s">
        <v>9899</v>
      </c>
      <c r="AF40190" s="10" t="s">
        <v>698</v>
      </c>
    </row>
    <row r="40191" spans="30:32" x14ac:dyDescent="0.2">
      <c r="AD40191" s="11" t="s">
        <v>59249</v>
      </c>
      <c r="AE40191" s="10" t="s">
        <v>9899</v>
      </c>
      <c r="AF40191" s="10" t="s">
        <v>698</v>
      </c>
    </row>
    <row r="40192" spans="30:32" x14ac:dyDescent="0.2">
      <c r="AD40192" s="11" t="s">
        <v>59250</v>
      </c>
      <c r="AE40192" s="10" t="s">
        <v>9899</v>
      </c>
      <c r="AF40192" s="10" t="s">
        <v>698</v>
      </c>
    </row>
    <row r="40193" spans="30:32" x14ac:dyDescent="0.2">
      <c r="AD40193" s="11" t="s">
        <v>59251</v>
      </c>
      <c r="AE40193" s="10" t="s">
        <v>9268</v>
      </c>
      <c r="AF40193" s="10" t="s">
        <v>698</v>
      </c>
    </row>
    <row r="40194" spans="30:32" x14ac:dyDescent="0.2">
      <c r="AD40194" s="11" t="s">
        <v>59252</v>
      </c>
      <c r="AE40194" s="10" t="s">
        <v>8587</v>
      </c>
      <c r="AF40194" s="10" t="s">
        <v>698</v>
      </c>
    </row>
    <row r="40195" spans="30:32" x14ac:dyDescent="0.2">
      <c r="AD40195" s="11" t="s">
        <v>59253</v>
      </c>
      <c r="AE40195" s="10" t="s">
        <v>59254</v>
      </c>
      <c r="AF40195" s="10" t="s">
        <v>698</v>
      </c>
    </row>
    <row r="40196" spans="30:32" x14ac:dyDescent="0.2">
      <c r="AD40196" s="11" t="s">
        <v>59255</v>
      </c>
      <c r="AE40196" s="10" t="s">
        <v>59256</v>
      </c>
      <c r="AF40196" s="10" t="s">
        <v>698</v>
      </c>
    </row>
    <row r="40197" spans="30:32" x14ac:dyDescent="0.2">
      <c r="AD40197" s="11" t="s">
        <v>59257</v>
      </c>
      <c r="AE40197" s="10" t="s">
        <v>16131</v>
      </c>
      <c r="AF40197" s="10" t="s">
        <v>698</v>
      </c>
    </row>
    <row r="40198" spans="30:32" x14ac:dyDescent="0.2">
      <c r="AD40198" s="11" t="s">
        <v>59258</v>
      </c>
      <c r="AE40198" s="10" t="s">
        <v>22325</v>
      </c>
      <c r="AF40198" s="10" t="s">
        <v>698</v>
      </c>
    </row>
    <row r="40199" spans="30:32" x14ac:dyDescent="0.2">
      <c r="AD40199" s="11" t="s">
        <v>59259</v>
      </c>
      <c r="AE40199" s="10" t="s">
        <v>26500</v>
      </c>
      <c r="AF40199" s="10" t="s">
        <v>698</v>
      </c>
    </row>
    <row r="40200" spans="30:32" x14ac:dyDescent="0.2">
      <c r="AD40200" s="11" t="s">
        <v>59260</v>
      </c>
      <c r="AE40200" s="10" t="s">
        <v>42558</v>
      </c>
      <c r="AF40200" s="10" t="s">
        <v>698</v>
      </c>
    </row>
    <row r="40201" spans="30:32" x14ac:dyDescent="0.2">
      <c r="AD40201" s="11" t="s">
        <v>59261</v>
      </c>
      <c r="AE40201" s="10" t="s">
        <v>59262</v>
      </c>
      <c r="AF40201" s="10" t="s">
        <v>698</v>
      </c>
    </row>
    <row r="40202" spans="30:32" x14ac:dyDescent="0.2">
      <c r="AD40202" s="11" t="s">
        <v>59263</v>
      </c>
      <c r="AE40202" s="10" t="s">
        <v>59264</v>
      </c>
      <c r="AF40202" s="10" t="s">
        <v>698</v>
      </c>
    </row>
    <row r="40203" spans="30:32" x14ac:dyDescent="0.2">
      <c r="AD40203" s="11" t="s">
        <v>59265</v>
      </c>
      <c r="AE40203" s="10" t="s">
        <v>59266</v>
      </c>
      <c r="AF40203" s="10" t="s">
        <v>698</v>
      </c>
    </row>
    <row r="40204" spans="30:32" x14ac:dyDescent="0.2">
      <c r="AD40204" s="11" t="s">
        <v>59267</v>
      </c>
      <c r="AE40204" s="10" t="s">
        <v>59268</v>
      </c>
      <c r="AF40204" s="10" t="s">
        <v>698</v>
      </c>
    </row>
    <row r="40205" spans="30:32" x14ac:dyDescent="0.2">
      <c r="AD40205" s="11" t="s">
        <v>59269</v>
      </c>
      <c r="AE40205" s="10" t="s">
        <v>24041</v>
      </c>
      <c r="AF40205" s="10" t="s">
        <v>698</v>
      </c>
    </row>
    <row r="40206" spans="30:32" x14ac:dyDescent="0.2">
      <c r="AD40206" s="11" t="s">
        <v>59270</v>
      </c>
      <c r="AE40206" s="10" t="s">
        <v>59271</v>
      </c>
      <c r="AF40206" s="10" t="s">
        <v>698</v>
      </c>
    </row>
    <row r="40207" spans="30:32" x14ac:dyDescent="0.2">
      <c r="AD40207" s="11" t="s">
        <v>59272</v>
      </c>
      <c r="AE40207" s="10" t="s">
        <v>59273</v>
      </c>
      <c r="AF40207" s="10" t="s">
        <v>698</v>
      </c>
    </row>
    <row r="40208" spans="30:32" x14ac:dyDescent="0.2">
      <c r="AD40208" s="11" t="s">
        <v>59274</v>
      </c>
      <c r="AE40208" s="10" t="s">
        <v>59273</v>
      </c>
      <c r="AF40208" s="10" t="s">
        <v>698</v>
      </c>
    </row>
    <row r="40209" spans="30:32" x14ac:dyDescent="0.2">
      <c r="AD40209" s="11" t="s">
        <v>59275</v>
      </c>
      <c r="AE40209" s="10" t="s">
        <v>59276</v>
      </c>
      <c r="AF40209" s="10" t="s">
        <v>698</v>
      </c>
    </row>
    <row r="40210" spans="30:32" x14ac:dyDescent="0.2">
      <c r="AD40210" s="11" t="s">
        <v>59277</v>
      </c>
      <c r="AE40210" s="10" t="s">
        <v>59278</v>
      </c>
      <c r="AF40210" s="10" t="s">
        <v>698</v>
      </c>
    </row>
    <row r="40211" spans="30:32" x14ac:dyDescent="0.2">
      <c r="AD40211" s="11" t="s">
        <v>59279</v>
      </c>
      <c r="AE40211" s="10" t="s">
        <v>13685</v>
      </c>
      <c r="AF40211" s="10" t="s">
        <v>698</v>
      </c>
    </row>
    <row r="40212" spans="30:32" x14ac:dyDescent="0.2">
      <c r="AD40212" s="11" t="s">
        <v>59280</v>
      </c>
      <c r="AE40212" s="10" t="s">
        <v>3527</v>
      </c>
      <c r="AF40212" s="10" t="s">
        <v>698</v>
      </c>
    </row>
    <row r="40213" spans="30:32" x14ac:dyDescent="0.2">
      <c r="AD40213" s="11" t="s">
        <v>59281</v>
      </c>
      <c r="AE40213" s="10" t="s">
        <v>3527</v>
      </c>
      <c r="AF40213" s="10" t="s">
        <v>698</v>
      </c>
    </row>
    <row r="40214" spans="30:32" x14ac:dyDescent="0.2">
      <c r="AD40214" s="11" t="s">
        <v>59282</v>
      </c>
      <c r="AE40214" s="10" t="s">
        <v>59283</v>
      </c>
      <c r="AF40214" s="10" t="s">
        <v>698</v>
      </c>
    </row>
    <row r="40215" spans="30:32" x14ac:dyDescent="0.2">
      <c r="AD40215" s="11" t="s">
        <v>59284</v>
      </c>
      <c r="AE40215" s="10" t="s">
        <v>59285</v>
      </c>
      <c r="AF40215" s="10" t="s">
        <v>698</v>
      </c>
    </row>
    <row r="40216" spans="30:32" x14ac:dyDescent="0.2">
      <c r="AD40216" s="11" t="s">
        <v>59286</v>
      </c>
      <c r="AE40216" s="10" t="s">
        <v>59287</v>
      </c>
      <c r="AF40216" s="10" t="s">
        <v>698</v>
      </c>
    </row>
    <row r="40217" spans="30:32" x14ac:dyDescent="0.2">
      <c r="AD40217" s="11" t="s">
        <v>59288</v>
      </c>
      <c r="AE40217" s="10" t="s">
        <v>59289</v>
      </c>
      <c r="AF40217" s="10" t="s">
        <v>698</v>
      </c>
    </row>
    <row r="40218" spans="30:32" x14ac:dyDescent="0.2">
      <c r="AD40218" s="11" t="s">
        <v>59290</v>
      </c>
      <c r="AE40218" s="10" t="s">
        <v>3527</v>
      </c>
      <c r="AF40218" s="10" t="s">
        <v>698</v>
      </c>
    </row>
    <row r="40219" spans="30:32" x14ac:dyDescent="0.2">
      <c r="AD40219" s="11" t="s">
        <v>59291</v>
      </c>
      <c r="AE40219" s="10" t="s">
        <v>59283</v>
      </c>
      <c r="AF40219" s="10" t="s">
        <v>698</v>
      </c>
    </row>
    <row r="40220" spans="30:32" x14ac:dyDescent="0.2">
      <c r="AD40220" s="11" t="s">
        <v>59292</v>
      </c>
      <c r="AE40220" s="10" t="s">
        <v>59293</v>
      </c>
      <c r="AF40220" s="10" t="s">
        <v>698</v>
      </c>
    </row>
    <row r="40221" spans="30:32" x14ac:dyDescent="0.2">
      <c r="AD40221" s="11" t="s">
        <v>59294</v>
      </c>
      <c r="AE40221" s="10" t="s">
        <v>59293</v>
      </c>
      <c r="AF40221" s="10" t="s">
        <v>698</v>
      </c>
    </row>
    <row r="40222" spans="30:32" x14ac:dyDescent="0.2">
      <c r="AD40222" s="11" t="s">
        <v>59295</v>
      </c>
      <c r="AE40222" s="10" t="s">
        <v>59293</v>
      </c>
      <c r="AF40222" s="10" t="s">
        <v>698</v>
      </c>
    </row>
    <row r="40223" spans="30:32" x14ac:dyDescent="0.2">
      <c r="AD40223" s="11" t="s">
        <v>59296</v>
      </c>
      <c r="AE40223" s="10" t="s">
        <v>29748</v>
      </c>
      <c r="AF40223" s="10" t="s">
        <v>698</v>
      </c>
    </row>
    <row r="40224" spans="30:32" x14ac:dyDescent="0.2">
      <c r="AD40224" s="11" t="s">
        <v>59297</v>
      </c>
      <c r="AE40224" s="10" t="s">
        <v>40497</v>
      </c>
      <c r="AF40224" s="10" t="s">
        <v>698</v>
      </c>
    </row>
    <row r="40225" spans="30:32" x14ac:dyDescent="0.2">
      <c r="AD40225" s="11" t="s">
        <v>59298</v>
      </c>
      <c r="AE40225" s="10" t="s">
        <v>17373</v>
      </c>
      <c r="AF40225" s="10" t="s">
        <v>698</v>
      </c>
    </row>
    <row r="40226" spans="30:32" x14ac:dyDescent="0.2">
      <c r="AD40226" s="11" t="s">
        <v>59299</v>
      </c>
      <c r="AE40226" s="10" t="s">
        <v>41718</v>
      </c>
      <c r="AF40226" s="10" t="s">
        <v>698</v>
      </c>
    </row>
    <row r="40227" spans="30:32" x14ac:dyDescent="0.2">
      <c r="AD40227" s="11" t="s">
        <v>59300</v>
      </c>
      <c r="AE40227" s="10" t="s">
        <v>41718</v>
      </c>
      <c r="AF40227" s="10" t="s">
        <v>698</v>
      </c>
    </row>
    <row r="40228" spans="30:32" x14ac:dyDescent="0.2">
      <c r="AD40228" s="11" t="s">
        <v>59301</v>
      </c>
      <c r="AE40228" s="10" t="s">
        <v>41718</v>
      </c>
      <c r="AF40228" s="10" t="s">
        <v>698</v>
      </c>
    </row>
    <row r="40229" spans="30:32" x14ac:dyDescent="0.2">
      <c r="AD40229" s="11" t="s">
        <v>59302</v>
      </c>
      <c r="AE40229" s="10" t="s">
        <v>41718</v>
      </c>
      <c r="AF40229" s="10" t="s">
        <v>698</v>
      </c>
    </row>
    <row r="40230" spans="30:32" x14ac:dyDescent="0.2">
      <c r="AD40230" s="11" t="s">
        <v>59303</v>
      </c>
      <c r="AE40230" s="10" t="s">
        <v>59304</v>
      </c>
      <c r="AF40230" s="10" t="s">
        <v>698</v>
      </c>
    </row>
    <row r="40231" spans="30:32" x14ac:dyDescent="0.2">
      <c r="AD40231" s="11" t="s">
        <v>59305</v>
      </c>
      <c r="AE40231" s="10" t="s">
        <v>15955</v>
      </c>
      <c r="AF40231" s="10" t="s">
        <v>698</v>
      </c>
    </row>
    <row r="40232" spans="30:32" x14ac:dyDescent="0.2">
      <c r="AD40232" s="11" t="s">
        <v>59306</v>
      </c>
      <c r="AE40232" s="10" t="s">
        <v>59307</v>
      </c>
      <c r="AF40232" s="10" t="s">
        <v>698</v>
      </c>
    </row>
    <row r="40233" spans="30:32" x14ac:dyDescent="0.2">
      <c r="AD40233" s="11" t="s">
        <v>59308</v>
      </c>
      <c r="AE40233" s="10" t="s">
        <v>59309</v>
      </c>
      <c r="AF40233" s="10" t="s">
        <v>698</v>
      </c>
    </row>
    <row r="40234" spans="30:32" x14ac:dyDescent="0.2">
      <c r="AD40234" s="11" t="s">
        <v>59310</v>
      </c>
      <c r="AE40234" s="10" t="s">
        <v>59311</v>
      </c>
      <c r="AF40234" s="10" t="s">
        <v>698</v>
      </c>
    </row>
    <row r="40235" spans="30:32" x14ac:dyDescent="0.2">
      <c r="AD40235" s="11" t="s">
        <v>59312</v>
      </c>
      <c r="AE40235" s="10" t="s">
        <v>19796</v>
      </c>
      <c r="AF40235" s="10" t="s">
        <v>698</v>
      </c>
    </row>
    <row r="40236" spans="30:32" x14ac:dyDescent="0.2">
      <c r="AD40236" s="11" t="s">
        <v>59313</v>
      </c>
      <c r="AE40236" s="10" t="s">
        <v>59314</v>
      </c>
      <c r="AF40236" s="10" t="s">
        <v>698</v>
      </c>
    </row>
    <row r="40237" spans="30:32" x14ac:dyDescent="0.2">
      <c r="AD40237" s="11" t="s">
        <v>59315</v>
      </c>
      <c r="AE40237" s="10" t="s">
        <v>59316</v>
      </c>
      <c r="AF40237" s="10" t="s">
        <v>698</v>
      </c>
    </row>
    <row r="40238" spans="30:32" x14ac:dyDescent="0.2">
      <c r="AD40238" s="11" t="s">
        <v>59317</v>
      </c>
      <c r="AE40238" s="10" t="s">
        <v>59318</v>
      </c>
      <c r="AF40238" s="10" t="s">
        <v>698</v>
      </c>
    </row>
    <row r="40239" spans="30:32" x14ac:dyDescent="0.2">
      <c r="AD40239" s="11" t="s">
        <v>59319</v>
      </c>
      <c r="AE40239" s="10" t="s">
        <v>38794</v>
      </c>
      <c r="AF40239" s="10" t="s">
        <v>698</v>
      </c>
    </row>
    <row r="40240" spans="30:32" x14ac:dyDescent="0.2">
      <c r="AD40240" s="11" t="s">
        <v>59320</v>
      </c>
      <c r="AE40240" s="10" t="s">
        <v>59321</v>
      </c>
      <c r="AF40240" s="10" t="s">
        <v>698</v>
      </c>
    </row>
    <row r="40241" spans="30:32" x14ac:dyDescent="0.2">
      <c r="AD40241" s="11" t="s">
        <v>59322</v>
      </c>
      <c r="AE40241" s="10" t="s">
        <v>59321</v>
      </c>
      <c r="AF40241" s="10" t="s">
        <v>698</v>
      </c>
    </row>
    <row r="40242" spans="30:32" x14ac:dyDescent="0.2">
      <c r="AD40242" s="11" t="s">
        <v>59323</v>
      </c>
      <c r="AE40242" s="10" t="s">
        <v>34899</v>
      </c>
      <c r="AF40242" s="10" t="s">
        <v>698</v>
      </c>
    </row>
    <row r="40243" spans="30:32" x14ac:dyDescent="0.2">
      <c r="AD40243" s="11" t="s">
        <v>59324</v>
      </c>
      <c r="AE40243" s="10" t="s">
        <v>1759</v>
      </c>
      <c r="AF40243" s="10" t="s">
        <v>698</v>
      </c>
    </row>
    <row r="40244" spans="30:32" x14ac:dyDescent="0.2">
      <c r="AD40244" s="11" t="s">
        <v>59325</v>
      </c>
      <c r="AE40244" s="10" t="s">
        <v>21156</v>
      </c>
      <c r="AF40244" s="10" t="s">
        <v>698</v>
      </c>
    </row>
    <row r="40245" spans="30:32" x14ac:dyDescent="0.2">
      <c r="AD40245" s="11" t="s">
        <v>59326</v>
      </c>
      <c r="AE40245" s="10" t="s">
        <v>59327</v>
      </c>
      <c r="AF40245" s="10" t="s">
        <v>698</v>
      </c>
    </row>
    <row r="40246" spans="30:32" x14ac:dyDescent="0.2">
      <c r="AD40246" s="11" t="s">
        <v>59328</v>
      </c>
      <c r="AE40246" s="10" t="s">
        <v>59329</v>
      </c>
      <c r="AF40246" s="10" t="s">
        <v>698</v>
      </c>
    </row>
    <row r="40247" spans="30:32" x14ac:dyDescent="0.2">
      <c r="AD40247" s="11" t="s">
        <v>59330</v>
      </c>
      <c r="AE40247" s="10" t="s">
        <v>39358</v>
      </c>
      <c r="AF40247" s="10" t="s">
        <v>698</v>
      </c>
    </row>
    <row r="40248" spans="30:32" x14ac:dyDescent="0.2">
      <c r="AD40248" s="11" t="s">
        <v>59331</v>
      </c>
      <c r="AE40248" s="10" t="s">
        <v>39358</v>
      </c>
      <c r="AF40248" s="10" t="s">
        <v>698</v>
      </c>
    </row>
    <row r="40249" spans="30:32" x14ac:dyDescent="0.2">
      <c r="AD40249" s="11" t="s">
        <v>59332</v>
      </c>
      <c r="AE40249" s="10" t="s">
        <v>5202</v>
      </c>
      <c r="AF40249" s="10" t="s">
        <v>698</v>
      </c>
    </row>
    <row r="40250" spans="30:32" x14ac:dyDescent="0.2">
      <c r="AD40250" s="11" t="s">
        <v>59333</v>
      </c>
      <c r="AE40250" s="10" t="s">
        <v>59334</v>
      </c>
      <c r="AF40250" s="10" t="s">
        <v>698</v>
      </c>
    </row>
    <row r="40251" spans="30:32" x14ac:dyDescent="0.2">
      <c r="AD40251" s="11" t="s">
        <v>59335</v>
      </c>
      <c r="AE40251" s="10" t="s">
        <v>59336</v>
      </c>
      <c r="AF40251" s="10" t="s">
        <v>698</v>
      </c>
    </row>
    <row r="40252" spans="30:32" x14ac:dyDescent="0.2">
      <c r="AD40252" s="11" t="s">
        <v>59337</v>
      </c>
      <c r="AE40252" s="10" t="s">
        <v>40594</v>
      </c>
      <c r="AF40252" s="10" t="s">
        <v>698</v>
      </c>
    </row>
    <row r="40253" spans="30:32" x14ac:dyDescent="0.2">
      <c r="AD40253" s="11" t="s">
        <v>59338</v>
      </c>
      <c r="AE40253" s="10" t="s">
        <v>1769</v>
      </c>
      <c r="AF40253" s="10" t="s">
        <v>698</v>
      </c>
    </row>
    <row r="40254" spans="30:32" x14ac:dyDescent="0.2">
      <c r="AD40254" s="11" t="s">
        <v>59339</v>
      </c>
      <c r="AE40254" s="10" t="s">
        <v>59340</v>
      </c>
      <c r="AF40254" s="10" t="s">
        <v>698</v>
      </c>
    </row>
    <row r="40255" spans="30:32" x14ac:dyDescent="0.2">
      <c r="AD40255" s="11" t="s">
        <v>59341</v>
      </c>
      <c r="AE40255" s="10" t="s">
        <v>8640</v>
      </c>
      <c r="AF40255" s="10" t="s">
        <v>698</v>
      </c>
    </row>
    <row r="40256" spans="30:32" x14ac:dyDescent="0.2">
      <c r="AD40256" s="11" t="s">
        <v>59342</v>
      </c>
      <c r="AE40256" s="10" t="s">
        <v>8640</v>
      </c>
      <c r="AF40256" s="10" t="s">
        <v>698</v>
      </c>
    </row>
    <row r="40257" spans="30:32" x14ac:dyDescent="0.2">
      <c r="AD40257" s="11" t="s">
        <v>59343</v>
      </c>
      <c r="AE40257" s="10" t="s">
        <v>8640</v>
      </c>
      <c r="AF40257" s="10" t="s">
        <v>698</v>
      </c>
    </row>
    <row r="40258" spans="30:32" x14ac:dyDescent="0.2">
      <c r="AD40258" s="11" t="s">
        <v>59344</v>
      </c>
      <c r="AE40258" s="10" t="s">
        <v>1777</v>
      </c>
      <c r="AF40258" s="10" t="s">
        <v>698</v>
      </c>
    </row>
    <row r="40259" spans="30:32" x14ac:dyDescent="0.2">
      <c r="AD40259" s="11" t="s">
        <v>59345</v>
      </c>
      <c r="AE40259" s="10" t="s">
        <v>59346</v>
      </c>
      <c r="AF40259" s="10" t="s">
        <v>698</v>
      </c>
    </row>
    <row r="40260" spans="30:32" x14ac:dyDescent="0.2">
      <c r="AD40260" s="11" t="s">
        <v>59347</v>
      </c>
      <c r="AE40260" s="10" t="s">
        <v>59348</v>
      </c>
      <c r="AF40260" s="10" t="s">
        <v>698</v>
      </c>
    </row>
    <row r="40261" spans="30:32" x14ac:dyDescent="0.2">
      <c r="AD40261" s="11" t="s">
        <v>59349</v>
      </c>
      <c r="AE40261" s="10" t="s">
        <v>59350</v>
      </c>
      <c r="AF40261" s="10" t="s">
        <v>698</v>
      </c>
    </row>
    <row r="40262" spans="30:32" x14ac:dyDescent="0.2">
      <c r="AD40262" s="11" t="s">
        <v>59351</v>
      </c>
      <c r="AE40262" s="10" t="s">
        <v>8306</v>
      </c>
      <c r="AF40262" s="10" t="s">
        <v>698</v>
      </c>
    </row>
    <row r="40263" spans="30:32" x14ac:dyDescent="0.2">
      <c r="AD40263" s="11" t="s">
        <v>59352</v>
      </c>
      <c r="AE40263" s="10" t="s">
        <v>27499</v>
      </c>
      <c r="AF40263" s="10" t="s">
        <v>698</v>
      </c>
    </row>
    <row r="40264" spans="30:32" x14ac:dyDescent="0.2">
      <c r="AD40264" s="11" t="s">
        <v>59353</v>
      </c>
      <c r="AE40264" s="10" t="s">
        <v>10604</v>
      </c>
      <c r="AF40264" s="10" t="s">
        <v>698</v>
      </c>
    </row>
    <row r="40265" spans="30:32" x14ac:dyDescent="0.2">
      <c r="AD40265" s="11" t="s">
        <v>59354</v>
      </c>
      <c r="AE40265" s="10" t="s">
        <v>7624</v>
      </c>
      <c r="AF40265" s="10" t="s">
        <v>698</v>
      </c>
    </row>
    <row r="40266" spans="30:32" x14ac:dyDescent="0.2">
      <c r="AD40266" s="11" t="s">
        <v>59355</v>
      </c>
      <c r="AE40266" s="10" t="s">
        <v>5093</v>
      </c>
      <c r="AF40266" s="10" t="s">
        <v>698</v>
      </c>
    </row>
    <row r="40267" spans="30:32" x14ac:dyDescent="0.2">
      <c r="AD40267" s="11" t="s">
        <v>59356</v>
      </c>
      <c r="AE40267" s="10" t="s">
        <v>4094</v>
      </c>
      <c r="AF40267" s="10" t="s">
        <v>698</v>
      </c>
    </row>
    <row r="40268" spans="30:32" x14ac:dyDescent="0.2">
      <c r="AD40268" s="11" t="s">
        <v>59357</v>
      </c>
      <c r="AE40268" s="10" t="s">
        <v>22524</v>
      </c>
      <c r="AF40268" s="10" t="s">
        <v>698</v>
      </c>
    </row>
    <row r="40269" spans="30:32" x14ac:dyDescent="0.2">
      <c r="AD40269" s="11" t="s">
        <v>59358</v>
      </c>
      <c r="AE40269" s="10" t="s">
        <v>59359</v>
      </c>
      <c r="AF40269" s="10" t="s">
        <v>698</v>
      </c>
    </row>
    <row r="40270" spans="30:32" x14ac:dyDescent="0.2">
      <c r="AD40270" s="11" t="s">
        <v>59360</v>
      </c>
      <c r="AE40270" s="10" t="s">
        <v>2381</v>
      </c>
      <c r="AF40270" s="10" t="s">
        <v>698</v>
      </c>
    </row>
    <row r="40271" spans="30:32" x14ac:dyDescent="0.2">
      <c r="AD40271" s="11" t="s">
        <v>59361</v>
      </c>
      <c r="AE40271" s="10" t="s">
        <v>59362</v>
      </c>
      <c r="AF40271" s="10" t="s">
        <v>698</v>
      </c>
    </row>
    <row r="40272" spans="30:32" x14ac:dyDescent="0.2">
      <c r="AD40272" s="11" t="s">
        <v>59363</v>
      </c>
      <c r="AE40272" s="10" t="s">
        <v>26504</v>
      </c>
      <c r="AF40272" s="10" t="s">
        <v>698</v>
      </c>
    </row>
    <row r="40273" spans="30:32" x14ac:dyDescent="0.2">
      <c r="AD40273" s="11" t="s">
        <v>59364</v>
      </c>
      <c r="AE40273" s="10" t="s">
        <v>26504</v>
      </c>
      <c r="AF40273" s="10" t="s">
        <v>698</v>
      </c>
    </row>
    <row r="40274" spans="30:32" x14ac:dyDescent="0.2">
      <c r="AD40274" s="11" t="s">
        <v>59365</v>
      </c>
      <c r="AE40274" s="10" t="s">
        <v>26504</v>
      </c>
      <c r="AF40274" s="10" t="s">
        <v>698</v>
      </c>
    </row>
    <row r="40275" spans="30:32" x14ac:dyDescent="0.2">
      <c r="AD40275" s="11" t="s">
        <v>59366</v>
      </c>
      <c r="AE40275" s="10" t="s">
        <v>59367</v>
      </c>
      <c r="AF40275" s="10" t="s">
        <v>698</v>
      </c>
    </row>
    <row r="40276" spans="30:32" x14ac:dyDescent="0.2">
      <c r="AD40276" s="11" t="s">
        <v>59368</v>
      </c>
      <c r="AE40276" s="10" t="s">
        <v>59369</v>
      </c>
      <c r="AF40276" s="10" t="s">
        <v>698</v>
      </c>
    </row>
    <row r="40277" spans="30:32" x14ac:dyDescent="0.2">
      <c r="AD40277" s="11" t="s">
        <v>59370</v>
      </c>
      <c r="AE40277" s="10" t="s">
        <v>14790</v>
      </c>
      <c r="AF40277" s="10" t="s">
        <v>698</v>
      </c>
    </row>
    <row r="40278" spans="30:32" x14ac:dyDescent="0.2">
      <c r="AD40278" s="11" t="s">
        <v>59371</v>
      </c>
      <c r="AE40278" s="10" t="s">
        <v>51798</v>
      </c>
      <c r="AF40278" s="10" t="s">
        <v>698</v>
      </c>
    </row>
    <row r="40279" spans="30:32" x14ac:dyDescent="0.2">
      <c r="AD40279" s="11" t="s">
        <v>59372</v>
      </c>
      <c r="AE40279" s="10" t="s">
        <v>59373</v>
      </c>
      <c r="AF40279" s="10" t="s">
        <v>698</v>
      </c>
    </row>
    <row r="40280" spans="30:32" x14ac:dyDescent="0.2">
      <c r="AD40280" s="11" t="s">
        <v>59374</v>
      </c>
      <c r="AE40280" s="10" t="s">
        <v>10644</v>
      </c>
      <c r="AF40280" s="10" t="s">
        <v>698</v>
      </c>
    </row>
    <row r="40281" spans="30:32" x14ac:dyDescent="0.2">
      <c r="AD40281" s="11" t="s">
        <v>59375</v>
      </c>
      <c r="AE40281" s="10" t="s">
        <v>26517</v>
      </c>
      <c r="AF40281" s="10" t="s">
        <v>698</v>
      </c>
    </row>
    <row r="40282" spans="30:32" x14ac:dyDescent="0.2">
      <c r="AD40282" s="11" t="s">
        <v>59376</v>
      </c>
      <c r="AE40282" s="10" t="s">
        <v>10659</v>
      </c>
      <c r="AF40282" s="10" t="s">
        <v>698</v>
      </c>
    </row>
    <row r="40283" spans="30:32" x14ac:dyDescent="0.2">
      <c r="AD40283" s="11" t="s">
        <v>59377</v>
      </c>
      <c r="AE40283" s="10" t="s">
        <v>59378</v>
      </c>
      <c r="AF40283" s="10" t="s">
        <v>698</v>
      </c>
    </row>
    <row r="40284" spans="30:32" x14ac:dyDescent="0.2">
      <c r="AD40284" s="11" t="s">
        <v>59379</v>
      </c>
      <c r="AE40284" s="10" t="s">
        <v>2408</v>
      </c>
      <c r="AF40284" s="10" t="s">
        <v>698</v>
      </c>
    </row>
    <row r="40285" spans="30:32" x14ac:dyDescent="0.2">
      <c r="AD40285" s="11" t="s">
        <v>59380</v>
      </c>
      <c r="AE40285" s="10" t="s">
        <v>2408</v>
      </c>
      <c r="AF40285" s="10" t="s">
        <v>698</v>
      </c>
    </row>
    <row r="40286" spans="30:32" x14ac:dyDescent="0.2">
      <c r="AD40286" s="11" t="s">
        <v>59381</v>
      </c>
      <c r="AE40286" s="10" t="s">
        <v>2408</v>
      </c>
      <c r="AF40286" s="10" t="s">
        <v>698</v>
      </c>
    </row>
    <row r="40287" spans="30:32" x14ac:dyDescent="0.2">
      <c r="AD40287" s="11" t="s">
        <v>59382</v>
      </c>
      <c r="AE40287" s="10" t="s">
        <v>59383</v>
      </c>
      <c r="AF40287" s="10" t="s">
        <v>698</v>
      </c>
    </row>
    <row r="40288" spans="30:32" x14ac:dyDescent="0.2">
      <c r="AD40288" s="11" t="s">
        <v>59384</v>
      </c>
      <c r="AE40288" s="10" t="s">
        <v>59385</v>
      </c>
      <c r="AF40288" s="10" t="s">
        <v>698</v>
      </c>
    </row>
    <row r="40289" spans="30:32" x14ac:dyDescent="0.2">
      <c r="AD40289" s="11" t="s">
        <v>59386</v>
      </c>
      <c r="AE40289" s="10" t="s">
        <v>26533</v>
      </c>
      <c r="AF40289" s="10" t="s">
        <v>698</v>
      </c>
    </row>
    <row r="40290" spans="30:32" x14ac:dyDescent="0.2">
      <c r="AD40290" s="11" t="s">
        <v>59387</v>
      </c>
      <c r="AE40290" s="10" t="s">
        <v>26533</v>
      </c>
      <c r="AF40290" s="10" t="s">
        <v>698</v>
      </c>
    </row>
    <row r="40291" spans="30:32" x14ac:dyDescent="0.2">
      <c r="AD40291" s="11" t="s">
        <v>59388</v>
      </c>
      <c r="AE40291" s="10" t="s">
        <v>59389</v>
      </c>
      <c r="AF40291" s="10" t="s">
        <v>698</v>
      </c>
    </row>
    <row r="40292" spans="30:32" x14ac:dyDescent="0.2">
      <c r="AD40292" s="11" t="s">
        <v>59390</v>
      </c>
      <c r="AE40292" s="10" t="s">
        <v>39429</v>
      </c>
      <c r="AF40292" s="10" t="s">
        <v>698</v>
      </c>
    </row>
    <row r="40293" spans="30:32" x14ac:dyDescent="0.2">
      <c r="AD40293" s="11" t="s">
        <v>59391</v>
      </c>
      <c r="AE40293" s="10" t="s">
        <v>16147</v>
      </c>
      <c r="AF40293" s="10" t="s">
        <v>698</v>
      </c>
    </row>
    <row r="40294" spans="30:32" x14ac:dyDescent="0.2">
      <c r="AD40294" s="11" t="s">
        <v>59392</v>
      </c>
      <c r="AE40294" s="10" t="s">
        <v>3589</v>
      </c>
      <c r="AF40294" s="10" t="s">
        <v>698</v>
      </c>
    </row>
    <row r="40295" spans="30:32" x14ac:dyDescent="0.2">
      <c r="AD40295" s="11" t="s">
        <v>59393</v>
      </c>
      <c r="AE40295" s="10" t="s">
        <v>59394</v>
      </c>
      <c r="AF40295" s="10" t="s">
        <v>698</v>
      </c>
    </row>
    <row r="40296" spans="30:32" x14ac:dyDescent="0.2">
      <c r="AD40296" s="11" t="s">
        <v>59395</v>
      </c>
      <c r="AE40296" s="10" t="s">
        <v>15165</v>
      </c>
      <c r="AF40296" s="10" t="s">
        <v>698</v>
      </c>
    </row>
    <row r="40297" spans="30:32" x14ac:dyDescent="0.2">
      <c r="AD40297" s="11" t="s">
        <v>59396</v>
      </c>
      <c r="AE40297" s="10" t="s">
        <v>10683</v>
      </c>
      <c r="AF40297" s="10" t="s">
        <v>698</v>
      </c>
    </row>
    <row r="40298" spans="30:32" x14ac:dyDescent="0.2">
      <c r="AD40298" s="11" t="s">
        <v>59397</v>
      </c>
      <c r="AE40298" s="10" t="s">
        <v>59398</v>
      </c>
      <c r="AF40298" s="10" t="s">
        <v>698</v>
      </c>
    </row>
    <row r="40299" spans="30:32" x14ac:dyDescent="0.2">
      <c r="AD40299" s="11" t="s">
        <v>59399</v>
      </c>
      <c r="AE40299" s="10" t="s">
        <v>30109</v>
      </c>
      <c r="AF40299" s="10" t="s">
        <v>698</v>
      </c>
    </row>
    <row r="40300" spans="30:32" x14ac:dyDescent="0.2">
      <c r="AD40300" s="11" t="s">
        <v>59400</v>
      </c>
      <c r="AE40300" s="10" t="s">
        <v>59401</v>
      </c>
      <c r="AF40300" s="10" t="s">
        <v>698</v>
      </c>
    </row>
    <row r="40301" spans="30:32" x14ac:dyDescent="0.2">
      <c r="AD40301" s="11" t="s">
        <v>59402</v>
      </c>
      <c r="AE40301" s="10" t="s">
        <v>2422</v>
      </c>
      <c r="AF40301" s="10" t="s">
        <v>698</v>
      </c>
    </row>
    <row r="40302" spans="30:32" x14ac:dyDescent="0.2">
      <c r="AD40302" s="11" t="s">
        <v>59403</v>
      </c>
      <c r="AE40302" s="10" t="s">
        <v>14869</v>
      </c>
      <c r="AF40302" s="10" t="s">
        <v>698</v>
      </c>
    </row>
    <row r="40303" spans="30:32" x14ac:dyDescent="0.2">
      <c r="AD40303" s="11" t="s">
        <v>59404</v>
      </c>
      <c r="AE40303" s="10" t="s">
        <v>59405</v>
      </c>
      <c r="AF40303" s="10" t="s">
        <v>698</v>
      </c>
    </row>
    <row r="40304" spans="30:32" x14ac:dyDescent="0.2">
      <c r="AD40304" s="11" t="s">
        <v>59406</v>
      </c>
      <c r="AE40304" s="10" t="s">
        <v>59405</v>
      </c>
      <c r="AF40304" s="10" t="s">
        <v>698</v>
      </c>
    </row>
    <row r="40305" spans="30:32" x14ac:dyDescent="0.2">
      <c r="AD40305" s="11" t="s">
        <v>59407</v>
      </c>
      <c r="AE40305" s="10" t="s">
        <v>59405</v>
      </c>
      <c r="AF40305" s="10" t="s">
        <v>698</v>
      </c>
    </row>
    <row r="40306" spans="30:32" x14ac:dyDescent="0.2">
      <c r="AD40306" s="11" t="s">
        <v>59408</v>
      </c>
      <c r="AE40306" s="10" t="s">
        <v>59405</v>
      </c>
      <c r="AF40306" s="10" t="s">
        <v>698</v>
      </c>
    </row>
    <row r="40307" spans="30:32" x14ac:dyDescent="0.2">
      <c r="AD40307" s="11" t="s">
        <v>59409</v>
      </c>
      <c r="AE40307" s="10" t="s">
        <v>59405</v>
      </c>
      <c r="AF40307" s="10" t="s">
        <v>698</v>
      </c>
    </row>
    <row r="40308" spans="30:32" x14ac:dyDescent="0.2">
      <c r="AD40308" s="11" t="s">
        <v>59410</v>
      </c>
      <c r="AE40308" s="10" t="s">
        <v>10715</v>
      </c>
      <c r="AF40308" s="10" t="s">
        <v>698</v>
      </c>
    </row>
    <row r="40309" spans="30:32" x14ac:dyDescent="0.2">
      <c r="AD40309" s="11" t="s">
        <v>59411</v>
      </c>
      <c r="AE40309" s="10" t="s">
        <v>3139</v>
      </c>
      <c r="AF40309" s="10" t="s">
        <v>698</v>
      </c>
    </row>
    <row r="40310" spans="30:32" x14ac:dyDescent="0.2">
      <c r="AD40310" s="11" t="s">
        <v>59412</v>
      </c>
      <c r="AE40310" s="10" t="s">
        <v>2434</v>
      </c>
      <c r="AF40310" s="10" t="s">
        <v>698</v>
      </c>
    </row>
    <row r="40311" spans="30:32" x14ac:dyDescent="0.2">
      <c r="AD40311" s="11" t="s">
        <v>59413</v>
      </c>
      <c r="AE40311" s="10" t="s">
        <v>59414</v>
      </c>
      <c r="AF40311" s="10" t="s">
        <v>698</v>
      </c>
    </row>
    <row r="40312" spans="30:32" x14ac:dyDescent="0.2">
      <c r="AD40312" s="11" t="s">
        <v>59415</v>
      </c>
      <c r="AE40312" s="10" t="s">
        <v>44697</v>
      </c>
      <c r="AF40312" s="10" t="s">
        <v>698</v>
      </c>
    </row>
    <row r="40313" spans="30:32" x14ac:dyDescent="0.2">
      <c r="AD40313" s="11" t="s">
        <v>59416</v>
      </c>
      <c r="AE40313" s="10" t="s">
        <v>1442</v>
      </c>
      <c r="AF40313" s="10" t="s">
        <v>698</v>
      </c>
    </row>
    <row r="40314" spans="30:32" x14ac:dyDescent="0.2">
      <c r="AD40314" s="11" t="s">
        <v>59417</v>
      </c>
      <c r="AE40314" s="10" t="s">
        <v>59418</v>
      </c>
      <c r="AF40314" s="10" t="s">
        <v>698</v>
      </c>
    </row>
    <row r="40315" spans="30:32" x14ac:dyDescent="0.2">
      <c r="AD40315" s="11" t="s">
        <v>59419</v>
      </c>
      <c r="AE40315" s="10" t="s">
        <v>16242</v>
      </c>
      <c r="AF40315" s="10" t="s">
        <v>698</v>
      </c>
    </row>
    <row r="40316" spans="30:32" x14ac:dyDescent="0.2">
      <c r="AD40316" s="11" t="s">
        <v>59420</v>
      </c>
      <c r="AE40316" s="10" t="s">
        <v>22710</v>
      </c>
      <c r="AF40316" s="10" t="s">
        <v>698</v>
      </c>
    </row>
    <row r="40317" spans="30:32" x14ac:dyDescent="0.2">
      <c r="AD40317" s="11" t="s">
        <v>59421</v>
      </c>
      <c r="AE40317" s="10" t="s">
        <v>59422</v>
      </c>
      <c r="AF40317" s="10" t="s">
        <v>698</v>
      </c>
    </row>
    <row r="40318" spans="30:32" x14ac:dyDescent="0.2">
      <c r="AD40318" s="11" t="s">
        <v>59423</v>
      </c>
      <c r="AE40318" s="10" t="s">
        <v>11455</v>
      </c>
      <c r="AF40318" s="10" t="s">
        <v>698</v>
      </c>
    </row>
    <row r="40319" spans="30:32" x14ac:dyDescent="0.2">
      <c r="AD40319" s="11" t="s">
        <v>59424</v>
      </c>
      <c r="AE40319" s="10" t="s">
        <v>59425</v>
      </c>
      <c r="AF40319" s="10" t="s">
        <v>698</v>
      </c>
    </row>
    <row r="40320" spans="30:32" x14ac:dyDescent="0.2">
      <c r="AD40320" s="11" t="s">
        <v>59426</v>
      </c>
      <c r="AE40320" s="10" t="s">
        <v>9449</v>
      </c>
      <c r="AF40320" s="10" t="s">
        <v>698</v>
      </c>
    </row>
    <row r="40321" spans="30:32" x14ac:dyDescent="0.2">
      <c r="AD40321" s="11" t="s">
        <v>59427</v>
      </c>
      <c r="AE40321" s="10" t="s">
        <v>56710</v>
      </c>
      <c r="AF40321" s="10" t="s">
        <v>698</v>
      </c>
    </row>
    <row r="40322" spans="30:32" x14ac:dyDescent="0.2">
      <c r="AD40322" s="11" t="s">
        <v>59428</v>
      </c>
      <c r="AE40322" s="10" t="s">
        <v>59429</v>
      </c>
      <c r="AF40322" s="10" t="s">
        <v>698</v>
      </c>
    </row>
    <row r="40323" spans="30:32" x14ac:dyDescent="0.2">
      <c r="AD40323" s="11" t="s">
        <v>59430</v>
      </c>
      <c r="AE40323" s="10" t="s">
        <v>59431</v>
      </c>
      <c r="AF40323" s="10" t="s">
        <v>698</v>
      </c>
    </row>
    <row r="40324" spans="30:32" x14ac:dyDescent="0.2">
      <c r="AD40324" s="11" t="s">
        <v>59432</v>
      </c>
      <c r="AE40324" s="10" t="s">
        <v>1459</v>
      </c>
      <c r="AF40324" s="10" t="s">
        <v>698</v>
      </c>
    </row>
    <row r="40325" spans="30:32" x14ac:dyDescent="0.2">
      <c r="AD40325" s="11" t="s">
        <v>59433</v>
      </c>
      <c r="AE40325" s="10" t="s">
        <v>59434</v>
      </c>
      <c r="AF40325" s="10" t="s">
        <v>698</v>
      </c>
    </row>
    <row r="40326" spans="30:32" x14ac:dyDescent="0.2">
      <c r="AD40326" s="11" t="s">
        <v>59435</v>
      </c>
      <c r="AE40326" s="10" t="s">
        <v>29404</v>
      </c>
      <c r="AF40326" s="10" t="s">
        <v>698</v>
      </c>
    </row>
    <row r="40327" spans="30:32" x14ac:dyDescent="0.2">
      <c r="AD40327" s="11" t="s">
        <v>59436</v>
      </c>
      <c r="AE40327" s="10" t="s">
        <v>59437</v>
      </c>
      <c r="AF40327" s="10" t="s">
        <v>698</v>
      </c>
    </row>
    <row r="40328" spans="30:32" x14ac:dyDescent="0.2">
      <c r="AD40328" s="11" t="s">
        <v>59438</v>
      </c>
      <c r="AE40328" s="10" t="s">
        <v>1463</v>
      </c>
      <c r="AF40328" s="10" t="s">
        <v>698</v>
      </c>
    </row>
    <row r="40329" spans="30:32" x14ac:dyDescent="0.2">
      <c r="AD40329" s="11" t="s">
        <v>59439</v>
      </c>
      <c r="AE40329" s="10" t="s">
        <v>1463</v>
      </c>
      <c r="AF40329" s="10" t="s">
        <v>698</v>
      </c>
    </row>
    <row r="40330" spans="30:32" x14ac:dyDescent="0.2">
      <c r="AD40330" s="11" t="s">
        <v>59440</v>
      </c>
      <c r="AE40330" s="10" t="s">
        <v>13298</v>
      </c>
      <c r="AF40330" s="10" t="s">
        <v>698</v>
      </c>
    </row>
    <row r="40331" spans="30:32" x14ac:dyDescent="0.2">
      <c r="AD40331" s="11" t="s">
        <v>59441</v>
      </c>
      <c r="AE40331" s="10" t="s">
        <v>59442</v>
      </c>
      <c r="AF40331" s="10" t="s">
        <v>698</v>
      </c>
    </row>
    <row r="40332" spans="30:32" x14ac:dyDescent="0.2">
      <c r="AD40332" s="11" t="s">
        <v>59443</v>
      </c>
      <c r="AE40332" s="10" t="s">
        <v>59444</v>
      </c>
      <c r="AF40332" s="10" t="s">
        <v>698</v>
      </c>
    </row>
    <row r="40333" spans="30:32" x14ac:dyDescent="0.2">
      <c r="AD40333" s="11" t="s">
        <v>59445</v>
      </c>
      <c r="AE40333" s="10" t="s">
        <v>59446</v>
      </c>
      <c r="AF40333" s="10" t="s">
        <v>698</v>
      </c>
    </row>
    <row r="40334" spans="30:32" x14ac:dyDescent="0.2">
      <c r="AD40334" s="11" t="s">
        <v>59447</v>
      </c>
      <c r="AE40334" s="10" t="s">
        <v>59448</v>
      </c>
      <c r="AF40334" s="10" t="s">
        <v>698</v>
      </c>
    </row>
    <row r="40335" spans="30:32" x14ac:dyDescent="0.2">
      <c r="AD40335" s="11" t="s">
        <v>59449</v>
      </c>
      <c r="AE40335" s="10" t="s">
        <v>59450</v>
      </c>
      <c r="AF40335" s="10" t="s">
        <v>698</v>
      </c>
    </row>
    <row r="40336" spans="30:32" x14ac:dyDescent="0.2">
      <c r="AD40336" s="11" t="s">
        <v>59451</v>
      </c>
      <c r="AE40336" s="10" t="s">
        <v>20039</v>
      </c>
      <c r="AF40336" s="10" t="s">
        <v>698</v>
      </c>
    </row>
    <row r="40337" spans="30:32" x14ac:dyDescent="0.2">
      <c r="AD40337" s="11" t="s">
        <v>59452</v>
      </c>
      <c r="AE40337" s="10" t="s">
        <v>59453</v>
      </c>
      <c r="AF40337" s="10" t="s">
        <v>698</v>
      </c>
    </row>
    <row r="40338" spans="30:32" x14ac:dyDescent="0.2">
      <c r="AD40338" s="11" t="s">
        <v>59454</v>
      </c>
      <c r="AE40338" s="10" t="s">
        <v>59455</v>
      </c>
      <c r="AF40338" s="10" t="s">
        <v>698</v>
      </c>
    </row>
    <row r="40339" spans="30:32" x14ac:dyDescent="0.2">
      <c r="AD40339" s="11" t="s">
        <v>59456</v>
      </c>
      <c r="AE40339" s="10" t="s">
        <v>59457</v>
      </c>
      <c r="AF40339" s="10" t="s">
        <v>698</v>
      </c>
    </row>
    <row r="40340" spans="30:32" x14ac:dyDescent="0.2">
      <c r="AD40340" s="11" t="s">
        <v>59458</v>
      </c>
      <c r="AE40340" s="10" t="s">
        <v>12516</v>
      </c>
      <c r="AF40340" s="10" t="s">
        <v>698</v>
      </c>
    </row>
    <row r="40341" spans="30:32" x14ac:dyDescent="0.2">
      <c r="AD40341" s="11" t="s">
        <v>59459</v>
      </c>
      <c r="AE40341" s="10" t="s">
        <v>13813</v>
      </c>
      <c r="AF40341" s="10" t="s">
        <v>698</v>
      </c>
    </row>
    <row r="40342" spans="30:32" x14ac:dyDescent="0.2">
      <c r="AD40342" s="11" t="s">
        <v>59460</v>
      </c>
      <c r="AE40342" s="10" t="s">
        <v>35431</v>
      </c>
      <c r="AF40342" s="10" t="s">
        <v>698</v>
      </c>
    </row>
    <row r="40343" spans="30:32" x14ac:dyDescent="0.2">
      <c r="AD40343" s="11" t="s">
        <v>59461</v>
      </c>
      <c r="AE40343" s="10" t="s">
        <v>59462</v>
      </c>
      <c r="AF40343" s="10" t="s">
        <v>698</v>
      </c>
    </row>
    <row r="40344" spans="30:32" x14ac:dyDescent="0.2">
      <c r="AD40344" s="11" t="s">
        <v>59463</v>
      </c>
      <c r="AE40344" s="10" t="s">
        <v>59464</v>
      </c>
      <c r="AF40344" s="10" t="s">
        <v>698</v>
      </c>
    </row>
    <row r="40345" spans="30:32" x14ac:dyDescent="0.2">
      <c r="AD40345" s="11" t="s">
        <v>59465</v>
      </c>
      <c r="AE40345" s="10" t="s">
        <v>59466</v>
      </c>
      <c r="AF40345" s="10" t="s">
        <v>698</v>
      </c>
    </row>
    <row r="40346" spans="30:32" x14ac:dyDescent="0.2">
      <c r="AD40346" s="11" t="s">
        <v>59467</v>
      </c>
      <c r="AE40346" s="10" t="s">
        <v>59466</v>
      </c>
      <c r="AF40346" s="10" t="s">
        <v>698</v>
      </c>
    </row>
    <row r="40347" spans="30:32" x14ac:dyDescent="0.2">
      <c r="AD40347" s="11" t="s">
        <v>59468</v>
      </c>
      <c r="AE40347" s="10" t="s">
        <v>21525</v>
      </c>
      <c r="AF40347" s="10" t="s">
        <v>698</v>
      </c>
    </row>
    <row r="40348" spans="30:32" x14ac:dyDescent="0.2">
      <c r="AD40348" s="11" t="s">
        <v>59469</v>
      </c>
      <c r="AE40348" s="10" t="s">
        <v>6791</v>
      </c>
      <c r="AF40348" s="10" t="s">
        <v>698</v>
      </c>
    </row>
    <row r="40349" spans="30:32" x14ac:dyDescent="0.2">
      <c r="AD40349" s="11" t="s">
        <v>59470</v>
      </c>
      <c r="AE40349" s="10" t="s">
        <v>59471</v>
      </c>
      <c r="AF40349" s="10" t="s">
        <v>698</v>
      </c>
    </row>
    <row r="40350" spans="30:32" x14ac:dyDescent="0.2">
      <c r="AD40350" s="11" t="s">
        <v>59472</v>
      </c>
      <c r="AE40350" s="10" t="s">
        <v>13871</v>
      </c>
      <c r="AF40350" s="10" t="s">
        <v>698</v>
      </c>
    </row>
    <row r="40351" spans="30:32" x14ac:dyDescent="0.2">
      <c r="AD40351" s="11" t="s">
        <v>59473</v>
      </c>
      <c r="AE40351" s="10" t="s">
        <v>59474</v>
      </c>
      <c r="AF40351" s="10" t="s">
        <v>698</v>
      </c>
    </row>
    <row r="40352" spans="30:32" x14ac:dyDescent="0.2">
      <c r="AD40352" s="11" t="s">
        <v>59475</v>
      </c>
      <c r="AE40352" s="10" t="s">
        <v>12539</v>
      </c>
      <c r="AF40352" s="10" t="s">
        <v>698</v>
      </c>
    </row>
    <row r="40353" spans="30:32" x14ac:dyDescent="0.2">
      <c r="AD40353" s="11" t="s">
        <v>59476</v>
      </c>
      <c r="AE40353" s="10" t="s">
        <v>59477</v>
      </c>
      <c r="AF40353" s="10" t="s">
        <v>698</v>
      </c>
    </row>
    <row r="40354" spans="30:32" x14ac:dyDescent="0.2">
      <c r="AD40354" s="11" t="s">
        <v>59478</v>
      </c>
      <c r="AE40354" s="10" t="s">
        <v>59479</v>
      </c>
      <c r="AF40354" s="10" t="s">
        <v>698</v>
      </c>
    </row>
    <row r="40355" spans="30:32" x14ac:dyDescent="0.2">
      <c r="AD40355" s="11" t="s">
        <v>59480</v>
      </c>
      <c r="AE40355" s="10" t="s">
        <v>59481</v>
      </c>
      <c r="AF40355" s="10" t="s">
        <v>698</v>
      </c>
    </row>
    <row r="40356" spans="30:32" x14ac:dyDescent="0.2">
      <c r="AD40356" s="11" t="s">
        <v>59482</v>
      </c>
      <c r="AE40356" s="10" t="s">
        <v>1223</v>
      </c>
      <c r="AF40356" s="10" t="s">
        <v>698</v>
      </c>
    </row>
    <row r="40357" spans="30:32" x14ac:dyDescent="0.2">
      <c r="AD40357" s="11" t="s">
        <v>59483</v>
      </c>
      <c r="AE40357" s="10" t="s">
        <v>58074</v>
      </c>
      <c r="AF40357" s="10" t="s">
        <v>698</v>
      </c>
    </row>
    <row r="40358" spans="30:32" x14ac:dyDescent="0.2">
      <c r="AD40358" s="11" t="s">
        <v>59484</v>
      </c>
      <c r="AE40358" s="10" t="s">
        <v>42067</v>
      </c>
      <c r="AF40358" s="10" t="s">
        <v>698</v>
      </c>
    </row>
    <row r="40359" spans="30:32" x14ac:dyDescent="0.2">
      <c r="AD40359" s="11" t="s">
        <v>59485</v>
      </c>
      <c r="AE40359" s="10" t="s">
        <v>18962</v>
      </c>
      <c r="AF40359" s="10" t="s">
        <v>698</v>
      </c>
    </row>
    <row r="40360" spans="30:32" x14ac:dyDescent="0.2">
      <c r="AD40360" s="11" t="s">
        <v>59486</v>
      </c>
      <c r="AE40360" s="10" t="s">
        <v>18962</v>
      </c>
      <c r="AF40360" s="10" t="s">
        <v>698</v>
      </c>
    </row>
    <row r="40361" spans="30:32" x14ac:dyDescent="0.2">
      <c r="AD40361" s="11" t="s">
        <v>59487</v>
      </c>
      <c r="AE40361" s="10" t="s">
        <v>18962</v>
      </c>
      <c r="AF40361" s="10" t="s">
        <v>698</v>
      </c>
    </row>
    <row r="40362" spans="30:32" x14ac:dyDescent="0.2">
      <c r="AD40362" s="11" t="s">
        <v>59488</v>
      </c>
      <c r="AE40362" s="10" t="s">
        <v>59489</v>
      </c>
      <c r="AF40362" s="10" t="s">
        <v>698</v>
      </c>
    </row>
    <row r="40363" spans="30:32" x14ac:dyDescent="0.2">
      <c r="AD40363" s="11" t="s">
        <v>59490</v>
      </c>
      <c r="AE40363" s="10" t="s">
        <v>8015</v>
      </c>
      <c r="AF40363" s="10" t="s">
        <v>698</v>
      </c>
    </row>
    <row r="40364" spans="30:32" x14ac:dyDescent="0.2">
      <c r="AD40364" s="11" t="s">
        <v>59491</v>
      </c>
      <c r="AE40364" s="10" t="s">
        <v>3828</v>
      </c>
      <c r="AF40364" s="10" t="s">
        <v>698</v>
      </c>
    </row>
    <row r="40365" spans="30:32" x14ac:dyDescent="0.2">
      <c r="AD40365" s="11" t="s">
        <v>59492</v>
      </c>
      <c r="AE40365" s="10" t="s">
        <v>59493</v>
      </c>
      <c r="AF40365" s="10" t="s">
        <v>698</v>
      </c>
    </row>
    <row r="40366" spans="30:32" x14ac:dyDescent="0.2">
      <c r="AD40366" s="11" t="s">
        <v>59494</v>
      </c>
      <c r="AE40366" s="10" t="s">
        <v>56794</v>
      </c>
      <c r="AF40366" s="10" t="s">
        <v>698</v>
      </c>
    </row>
    <row r="40367" spans="30:32" x14ac:dyDescent="0.2">
      <c r="AD40367" s="11" t="s">
        <v>59495</v>
      </c>
      <c r="AE40367" s="10" t="s">
        <v>59496</v>
      </c>
      <c r="AF40367" s="10" t="s">
        <v>698</v>
      </c>
    </row>
    <row r="40368" spans="30:32" x14ac:dyDescent="0.2">
      <c r="AD40368" s="11" t="s">
        <v>59497</v>
      </c>
      <c r="AE40368" s="10" t="s">
        <v>59496</v>
      </c>
      <c r="AF40368" s="10" t="s">
        <v>698</v>
      </c>
    </row>
    <row r="40369" spans="30:32" x14ac:dyDescent="0.2">
      <c r="AD40369" s="11" t="s">
        <v>59498</v>
      </c>
      <c r="AE40369" s="10" t="s">
        <v>2802</v>
      </c>
      <c r="AF40369" s="10" t="s">
        <v>698</v>
      </c>
    </row>
    <row r="40370" spans="30:32" x14ac:dyDescent="0.2">
      <c r="AD40370" s="11" t="s">
        <v>59499</v>
      </c>
      <c r="AE40370" s="10" t="s">
        <v>23695</v>
      </c>
      <c r="AF40370" s="10" t="s">
        <v>698</v>
      </c>
    </row>
    <row r="40371" spans="30:32" x14ac:dyDescent="0.2">
      <c r="AD40371" s="11" t="s">
        <v>59500</v>
      </c>
      <c r="AE40371" s="10" t="s">
        <v>1553</v>
      </c>
      <c r="AF40371" s="10" t="s">
        <v>698</v>
      </c>
    </row>
    <row r="40372" spans="30:32" x14ac:dyDescent="0.2">
      <c r="AD40372" s="11" t="s">
        <v>59501</v>
      </c>
      <c r="AE40372" s="10" t="s">
        <v>59502</v>
      </c>
      <c r="AF40372" s="10" t="s">
        <v>698</v>
      </c>
    </row>
    <row r="40373" spans="30:32" x14ac:dyDescent="0.2">
      <c r="AD40373" s="11" t="s">
        <v>59503</v>
      </c>
      <c r="AE40373" s="10" t="s">
        <v>8829</v>
      </c>
      <c r="AF40373" s="10" t="s">
        <v>698</v>
      </c>
    </row>
    <row r="40374" spans="30:32" x14ac:dyDescent="0.2">
      <c r="AD40374" s="11" t="s">
        <v>59504</v>
      </c>
      <c r="AE40374" s="10" t="s">
        <v>42090</v>
      </c>
      <c r="AF40374" s="10" t="s">
        <v>698</v>
      </c>
    </row>
    <row r="40375" spans="30:32" x14ac:dyDescent="0.2">
      <c r="AD40375" s="11" t="s">
        <v>59505</v>
      </c>
      <c r="AE40375" s="10" t="s">
        <v>31263</v>
      </c>
      <c r="AF40375" s="10" t="s">
        <v>698</v>
      </c>
    </row>
    <row r="40376" spans="30:32" x14ac:dyDescent="0.2">
      <c r="AD40376" s="11" t="s">
        <v>59506</v>
      </c>
      <c r="AE40376" s="10" t="s">
        <v>9608</v>
      </c>
      <c r="AF40376" s="10" t="s">
        <v>698</v>
      </c>
    </row>
    <row r="40377" spans="30:32" x14ac:dyDescent="0.2">
      <c r="AD40377" s="11" t="s">
        <v>59507</v>
      </c>
      <c r="AE40377" s="10" t="s">
        <v>59508</v>
      </c>
      <c r="AF40377" s="10" t="s">
        <v>698</v>
      </c>
    </row>
    <row r="40378" spans="30:32" x14ac:dyDescent="0.2">
      <c r="AD40378" s="11" t="s">
        <v>59509</v>
      </c>
      <c r="AE40378" s="10" t="s">
        <v>26820</v>
      </c>
      <c r="AF40378" s="10" t="s">
        <v>698</v>
      </c>
    </row>
    <row r="40379" spans="30:32" x14ac:dyDescent="0.2">
      <c r="AD40379" s="11" t="s">
        <v>59510</v>
      </c>
      <c r="AE40379" s="10" t="s">
        <v>42919</v>
      </c>
      <c r="AF40379" s="10" t="s">
        <v>698</v>
      </c>
    </row>
    <row r="40380" spans="30:32" x14ac:dyDescent="0.2">
      <c r="AD40380" s="11" t="s">
        <v>59511</v>
      </c>
      <c r="AE40380" s="10" t="s">
        <v>59512</v>
      </c>
      <c r="AF40380" s="10" t="s">
        <v>698</v>
      </c>
    </row>
    <row r="40381" spans="30:32" x14ac:dyDescent="0.2">
      <c r="AD40381" s="11" t="s">
        <v>59513</v>
      </c>
      <c r="AE40381" s="10" t="s">
        <v>59514</v>
      </c>
      <c r="AF40381" s="10" t="s">
        <v>698</v>
      </c>
    </row>
    <row r="40382" spans="30:32" x14ac:dyDescent="0.2">
      <c r="AD40382" s="11" t="s">
        <v>59515</v>
      </c>
      <c r="AE40382" s="10" t="s">
        <v>59516</v>
      </c>
      <c r="AF40382" s="10" t="s">
        <v>698</v>
      </c>
    </row>
    <row r="40383" spans="30:32" x14ac:dyDescent="0.2">
      <c r="AD40383" s="11" t="s">
        <v>59517</v>
      </c>
      <c r="AE40383" s="10" t="s">
        <v>59518</v>
      </c>
      <c r="AF40383" s="10" t="s">
        <v>698</v>
      </c>
    </row>
    <row r="40384" spans="30:32" x14ac:dyDescent="0.2">
      <c r="AD40384" s="11" t="s">
        <v>59519</v>
      </c>
      <c r="AE40384" s="10" t="s">
        <v>59520</v>
      </c>
      <c r="AF40384" s="10" t="s">
        <v>698</v>
      </c>
    </row>
    <row r="40385" spans="30:32" x14ac:dyDescent="0.2">
      <c r="AD40385" s="11" t="s">
        <v>59521</v>
      </c>
      <c r="AE40385" s="10" t="s">
        <v>59522</v>
      </c>
      <c r="AF40385" s="10" t="s">
        <v>698</v>
      </c>
    </row>
    <row r="40386" spans="30:32" x14ac:dyDescent="0.2">
      <c r="AD40386" s="11" t="s">
        <v>59523</v>
      </c>
      <c r="AE40386" s="10" t="s">
        <v>59524</v>
      </c>
      <c r="AF40386" s="10" t="s">
        <v>698</v>
      </c>
    </row>
    <row r="40387" spans="30:32" x14ac:dyDescent="0.2">
      <c r="AD40387" s="11" t="s">
        <v>59525</v>
      </c>
      <c r="AE40387" s="10" t="s">
        <v>12731</v>
      </c>
      <c r="AF40387" s="10" t="s">
        <v>698</v>
      </c>
    </row>
    <row r="40388" spans="30:32" x14ac:dyDescent="0.2">
      <c r="AD40388" s="11" t="s">
        <v>59526</v>
      </c>
      <c r="AE40388" s="10" t="s">
        <v>8852</v>
      </c>
      <c r="AF40388" s="10" t="s">
        <v>698</v>
      </c>
    </row>
    <row r="40389" spans="30:32" x14ac:dyDescent="0.2">
      <c r="AD40389" s="11" t="s">
        <v>59527</v>
      </c>
      <c r="AE40389" s="10" t="s">
        <v>59528</v>
      </c>
      <c r="AF40389" s="10" t="s">
        <v>698</v>
      </c>
    </row>
    <row r="40390" spans="30:32" x14ac:dyDescent="0.2">
      <c r="AD40390" s="11" t="s">
        <v>59529</v>
      </c>
      <c r="AE40390" s="10" t="s">
        <v>28634</v>
      </c>
      <c r="AF40390" s="10" t="s">
        <v>698</v>
      </c>
    </row>
    <row r="40391" spans="30:32" x14ac:dyDescent="0.2">
      <c r="AD40391" s="11" t="s">
        <v>59530</v>
      </c>
      <c r="AE40391" s="10" t="s">
        <v>59531</v>
      </c>
      <c r="AF40391" s="10" t="s">
        <v>698</v>
      </c>
    </row>
    <row r="40392" spans="30:32" x14ac:dyDescent="0.2">
      <c r="AD40392" s="11" t="s">
        <v>59532</v>
      </c>
      <c r="AE40392" s="10" t="s">
        <v>47582</v>
      </c>
      <c r="AF40392" s="10" t="s">
        <v>698</v>
      </c>
    </row>
    <row r="40393" spans="30:32" x14ac:dyDescent="0.2">
      <c r="AD40393" s="11" t="s">
        <v>59533</v>
      </c>
      <c r="AE40393" s="10" t="s">
        <v>50525</v>
      </c>
      <c r="AF40393" s="10" t="s">
        <v>698</v>
      </c>
    </row>
    <row r="40394" spans="30:32" x14ac:dyDescent="0.2">
      <c r="AD40394" s="11" t="s">
        <v>59534</v>
      </c>
      <c r="AE40394" s="10" t="s">
        <v>25529</v>
      </c>
      <c r="AF40394" s="10" t="s">
        <v>698</v>
      </c>
    </row>
    <row r="40395" spans="30:32" x14ac:dyDescent="0.2">
      <c r="AD40395" s="11" t="s">
        <v>59535</v>
      </c>
      <c r="AE40395" s="10" t="s">
        <v>2739</v>
      </c>
      <c r="AF40395" s="10" t="s">
        <v>698</v>
      </c>
    </row>
    <row r="40396" spans="30:32" x14ac:dyDescent="0.2">
      <c r="AD40396" s="11" t="s">
        <v>59536</v>
      </c>
      <c r="AE40396" s="10" t="s">
        <v>59537</v>
      </c>
      <c r="AF40396" s="10" t="s">
        <v>698</v>
      </c>
    </row>
    <row r="40397" spans="30:32" x14ac:dyDescent="0.2">
      <c r="AD40397" s="11" t="s">
        <v>59538</v>
      </c>
      <c r="AE40397" s="10" t="s">
        <v>59539</v>
      </c>
      <c r="AF40397" s="10" t="s">
        <v>698</v>
      </c>
    </row>
    <row r="40398" spans="30:32" x14ac:dyDescent="0.2">
      <c r="AD40398" s="11" t="s">
        <v>59540</v>
      </c>
      <c r="AE40398" s="10" t="s">
        <v>18033</v>
      </c>
      <c r="AF40398" s="10" t="s">
        <v>698</v>
      </c>
    </row>
    <row r="40399" spans="30:32" x14ac:dyDescent="0.2">
      <c r="AD40399" s="11" t="s">
        <v>59541</v>
      </c>
      <c r="AE40399" s="10" t="s">
        <v>59542</v>
      </c>
      <c r="AF40399" s="10" t="s">
        <v>698</v>
      </c>
    </row>
    <row r="40400" spans="30:32" x14ac:dyDescent="0.2">
      <c r="AD40400" s="11" t="s">
        <v>59543</v>
      </c>
      <c r="AE40400" s="10" t="s">
        <v>59544</v>
      </c>
      <c r="AF40400" s="10" t="s">
        <v>698</v>
      </c>
    </row>
    <row r="40401" spans="30:32" x14ac:dyDescent="0.2">
      <c r="AD40401" s="11" t="s">
        <v>59545</v>
      </c>
      <c r="AE40401" s="10" t="s">
        <v>59546</v>
      </c>
      <c r="AF40401" s="10" t="s">
        <v>698</v>
      </c>
    </row>
    <row r="40402" spans="30:32" x14ac:dyDescent="0.2">
      <c r="AD40402" s="11" t="s">
        <v>59547</v>
      </c>
      <c r="AE40402" s="10" t="s">
        <v>15274</v>
      </c>
      <c r="AF40402" s="10" t="s">
        <v>698</v>
      </c>
    </row>
    <row r="40403" spans="30:32" x14ac:dyDescent="0.2">
      <c r="AD40403" s="11" t="s">
        <v>59548</v>
      </c>
      <c r="AE40403" s="10" t="s">
        <v>59549</v>
      </c>
      <c r="AF40403" s="10" t="s">
        <v>698</v>
      </c>
    </row>
    <row r="40404" spans="30:32" x14ac:dyDescent="0.2">
      <c r="AD40404" s="11" t="s">
        <v>59550</v>
      </c>
      <c r="AE40404" s="10" t="s">
        <v>9640</v>
      </c>
      <c r="AF40404" s="10" t="s">
        <v>698</v>
      </c>
    </row>
    <row r="40405" spans="30:32" x14ac:dyDescent="0.2">
      <c r="AD40405" s="11" t="s">
        <v>59551</v>
      </c>
      <c r="AE40405" s="10" t="s">
        <v>59552</v>
      </c>
      <c r="AF40405" s="10" t="s">
        <v>698</v>
      </c>
    </row>
    <row r="40406" spans="30:32" x14ac:dyDescent="0.2">
      <c r="AD40406" s="11" t="s">
        <v>59553</v>
      </c>
      <c r="AE40406" s="10" t="s">
        <v>55385</v>
      </c>
      <c r="AF40406" s="10" t="s">
        <v>698</v>
      </c>
    </row>
    <row r="40407" spans="30:32" x14ac:dyDescent="0.2">
      <c r="AD40407" s="11" t="s">
        <v>59554</v>
      </c>
      <c r="AE40407" s="10" t="s">
        <v>20216</v>
      </c>
      <c r="AF40407" s="10" t="s">
        <v>698</v>
      </c>
    </row>
    <row r="40408" spans="30:32" x14ac:dyDescent="0.2">
      <c r="AD40408" s="11" t="s">
        <v>59555</v>
      </c>
      <c r="AE40408" s="10" t="s">
        <v>20216</v>
      </c>
      <c r="AF40408" s="10" t="s">
        <v>698</v>
      </c>
    </row>
    <row r="40409" spans="30:32" x14ac:dyDescent="0.2">
      <c r="AD40409" s="11" t="s">
        <v>59556</v>
      </c>
      <c r="AE40409" s="10" t="s">
        <v>38220</v>
      </c>
      <c r="AF40409" s="10" t="s">
        <v>698</v>
      </c>
    </row>
    <row r="40410" spans="30:32" x14ac:dyDescent="0.2">
      <c r="AD40410" s="11" t="s">
        <v>59557</v>
      </c>
      <c r="AE40410" s="10" t="s">
        <v>1599</v>
      </c>
      <c r="AF40410" s="10" t="s">
        <v>698</v>
      </c>
    </row>
    <row r="40411" spans="30:32" x14ac:dyDescent="0.2">
      <c r="AD40411" s="11" t="s">
        <v>59558</v>
      </c>
      <c r="AE40411" s="10" t="s">
        <v>15309</v>
      </c>
      <c r="AF40411" s="10" t="s">
        <v>698</v>
      </c>
    </row>
    <row r="40412" spans="30:32" x14ac:dyDescent="0.2">
      <c r="AD40412" s="11" t="s">
        <v>59559</v>
      </c>
      <c r="AE40412" s="10" t="s">
        <v>16519</v>
      </c>
      <c r="AF40412" s="10" t="s">
        <v>698</v>
      </c>
    </row>
    <row r="40413" spans="30:32" x14ac:dyDescent="0.2">
      <c r="AD40413" s="11" t="s">
        <v>59560</v>
      </c>
      <c r="AE40413" s="10" t="s">
        <v>34568</v>
      </c>
      <c r="AF40413" s="10" t="s">
        <v>698</v>
      </c>
    </row>
    <row r="40414" spans="30:32" x14ac:dyDescent="0.2">
      <c r="AD40414" s="11" t="s">
        <v>59561</v>
      </c>
      <c r="AE40414" s="10" t="s">
        <v>9670</v>
      </c>
      <c r="AF40414" s="10" t="s">
        <v>698</v>
      </c>
    </row>
    <row r="40415" spans="30:32" x14ac:dyDescent="0.2">
      <c r="AD40415" s="11" t="s">
        <v>59562</v>
      </c>
      <c r="AE40415" s="10" t="s">
        <v>1884</v>
      </c>
      <c r="AF40415" s="10" t="s">
        <v>698</v>
      </c>
    </row>
    <row r="40416" spans="30:32" x14ac:dyDescent="0.2">
      <c r="AD40416" s="11" t="s">
        <v>59563</v>
      </c>
      <c r="AE40416" s="10" t="s">
        <v>1884</v>
      </c>
      <c r="AF40416" s="10" t="s">
        <v>698</v>
      </c>
    </row>
    <row r="40417" spans="30:32" x14ac:dyDescent="0.2">
      <c r="AD40417" s="11" t="s">
        <v>59564</v>
      </c>
      <c r="AE40417" s="10" t="s">
        <v>1884</v>
      </c>
      <c r="AF40417" s="10" t="s">
        <v>698</v>
      </c>
    </row>
    <row r="40418" spans="30:32" x14ac:dyDescent="0.2">
      <c r="AD40418" s="11" t="s">
        <v>59565</v>
      </c>
      <c r="AE40418" s="10" t="s">
        <v>1884</v>
      </c>
      <c r="AF40418" s="10" t="s">
        <v>698</v>
      </c>
    </row>
    <row r="40419" spans="30:32" x14ac:dyDescent="0.2">
      <c r="AD40419" s="11" t="s">
        <v>59566</v>
      </c>
      <c r="AE40419" s="10" t="s">
        <v>1884</v>
      </c>
      <c r="AF40419" s="10" t="s">
        <v>698</v>
      </c>
    </row>
    <row r="40420" spans="30:32" x14ac:dyDescent="0.2">
      <c r="AD40420" s="11" t="s">
        <v>59567</v>
      </c>
      <c r="AE40420" s="10" t="s">
        <v>1884</v>
      </c>
      <c r="AF40420" s="10" t="s">
        <v>698</v>
      </c>
    </row>
    <row r="40421" spans="30:32" x14ac:dyDescent="0.2">
      <c r="AD40421" s="11" t="s">
        <v>59568</v>
      </c>
      <c r="AE40421" s="10" t="s">
        <v>1884</v>
      </c>
      <c r="AF40421" s="10" t="s">
        <v>698</v>
      </c>
    </row>
    <row r="40422" spans="30:32" x14ac:dyDescent="0.2">
      <c r="AD40422" s="11" t="s">
        <v>59569</v>
      </c>
      <c r="AE40422" s="10" t="s">
        <v>1884</v>
      </c>
      <c r="AF40422" s="10" t="s">
        <v>698</v>
      </c>
    </row>
    <row r="40423" spans="30:32" x14ac:dyDescent="0.2">
      <c r="AD40423" s="11" t="s">
        <v>59570</v>
      </c>
      <c r="AE40423" s="10" t="s">
        <v>1884</v>
      </c>
      <c r="AF40423" s="10" t="s">
        <v>698</v>
      </c>
    </row>
    <row r="40424" spans="30:32" x14ac:dyDescent="0.2">
      <c r="AD40424" s="11" t="s">
        <v>59571</v>
      </c>
      <c r="AE40424" s="10" t="s">
        <v>1884</v>
      </c>
      <c r="AF40424" s="10" t="s">
        <v>698</v>
      </c>
    </row>
    <row r="40425" spans="30:32" x14ac:dyDescent="0.2">
      <c r="AD40425" s="11" t="s">
        <v>59572</v>
      </c>
      <c r="AE40425" s="10" t="s">
        <v>1884</v>
      </c>
      <c r="AF40425" s="10" t="s">
        <v>698</v>
      </c>
    </row>
    <row r="40426" spans="30:32" x14ac:dyDescent="0.2">
      <c r="AD40426" s="11" t="s">
        <v>59573</v>
      </c>
      <c r="AE40426" s="10" t="s">
        <v>1884</v>
      </c>
      <c r="AF40426" s="10" t="s">
        <v>698</v>
      </c>
    </row>
    <row r="40427" spans="30:32" x14ac:dyDescent="0.2">
      <c r="AD40427" s="11" t="s">
        <v>59574</v>
      </c>
      <c r="AE40427" s="10" t="s">
        <v>47649</v>
      </c>
      <c r="AF40427" s="10" t="s">
        <v>698</v>
      </c>
    </row>
    <row r="40428" spans="30:32" x14ac:dyDescent="0.2">
      <c r="AD40428" s="11" t="s">
        <v>59575</v>
      </c>
      <c r="AE40428" s="10" t="s">
        <v>59576</v>
      </c>
      <c r="AF40428" s="10" t="s">
        <v>698</v>
      </c>
    </row>
    <row r="40429" spans="30:32" x14ac:dyDescent="0.2">
      <c r="AD40429" s="11" t="s">
        <v>59577</v>
      </c>
      <c r="AE40429" s="10" t="s">
        <v>42500</v>
      </c>
      <c r="AF40429" s="10" t="s">
        <v>698</v>
      </c>
    </row>
    <row r="40430" spans="30:32" x14ac:dyDescent="0.2">
      <c r="AD40430" s="11" t="s">
        <v>59578</v>
      </c>
      <c r="AE40430" s="10" t="s">
        <v>59579</v>
      </c>
      <c r="AF40430" s="10" t="s">
        <v>698</v>
      </c>
    </row>
    <row r="40431" spans="30:32" x14ac:dyDescent="0.2">
      <c r="AD40431" s="11" t="s">
        <v>59580</v>
      </c>
      <c r="AE40431" s="10" t="s">
        <v>59581</v>
      </c>
      <c r="AF40431" s="10" t="s">
        <v>698</v>
      </c>
    </row>
    <row r="40432" spans="30:32" x14ac:dyDescent="0.2">
      <c r="AD40432" s="11" t="s">
        <v>59582</v>
      </c>
      <c r="AE40432" s="10" t="s">
        <v>59583</v>
      </c>
      <c r="AF40432" s="10" t="s">
        <v>698</v>
      </c>
    </row>
    <row r="40433" spans="30:32" x14ac:dyDescent="0.2">
      <c r="AD40433" s="11" t="s">
        <v>59584</v>
      </c>
      <c r="AE40433" s="10" t="s">
        <v>13488</v>
      </c>
      <c r="AF40433" s="10" t="s">
        <v>720</v>
      </c>
    </row>
    <row r="40434" spans="30:32" x14ac:dyDescent="0.2">
      <c r="AD40434" s="11" t="s">
        <v>59585</v>
      </c>
      <c r="AE40434" s="10" t="s">
        <v>16848</v>
      </c>
      <c r="AF40434" s="10" t="s">
        <v>720</v>
      </c>
    </row>
    <row r="40435" spans="30:32" x14ac:dyDescent="0.2">
      <c r="AD40435" s="11" t="s">
        <v>59586</v>
      </c>
      <c r="AE40435" s="10" t="s">
        <v>13533</v>
      </c>
      <c r="AF40435" s="10" t="s">
        <v>720</v>
      </c>
    </row>
    <row r="40436" spans="30:32" x14ac:dyDescent="0.2">
      <c r="AD40436" s="11" t="s">
        <v>59587</v>
      </c>
      <c r="AE40436" s="10" t="s">
        <v>2898</v>
      </c>
      <c r="AF40436" s="10" t="s">
        <v>720</v>
      </c>
    </row>
    <row r="40437" spans="30:32" x14ac:dyDescent="0.2">
      <c r="AD40437" s="11" t="s">
        <v>59588</v>
      </c>
      <c r="AE40437" s="10" t="s">
        <v>2900</v>
      </c>
      <c r="AF40437" s="10" t="s">
        <v>720</v>
      </c>
    </row>
    <row r="40438" spans="30:32" x14ac:dyDescent="0.2">
      <c r="AD40438" s="11" t="s">
        <v>59589</v>
      </c>
      <c r="AE40438" s="10" t="s">
        <v>13555</v>
      </c>
      <c r="AF40438" s="10" t="s">
        <v>720</v>
      </c>
    </row>
    <row r="40439" spans="30:32" x14ac:dyDescent="0.2">
      <c r="AD40439" s="11" t="s">
        <v>59590</v>
      </c>
      <c r="AE40439" s="10" t="s">
        <v>59591</v>
      </c>
      <c r="AF40439" s="10" t="s">
        <v>720</v>
      </c>
    </row>
    <row r="40440" spans="30:32" x14ac:dyDescent="0.2">
      <c r="AD40440" s="11" t="s">
        <v>59592</v>
      </c>
      <c r="AE40440" s="10" t="s">
        <v>59593</v>
      </c>
      <c r="AF40440" s="10" t="s">
        <v>720</v>
      </c>
    </row>
    <row r="40441" spans="30:32" x14ac:dyDescent="0.2">
      <c r="AD40441" s="11" t="s">
        <v>59594</v>
      </c>
      <c r="AE40441" s="10" t="s">
        <v>59595</v>
      </c>
      <c r="AF40441" s="10" t="s">
        <v>720</v>
      </c>
    </row>
    <row r="40442" spans="30:32" x14ac:dyDescent="0.2">
      <c r="AD40442" s="11" t="s">
        <v>59596</v>
      </c>
      <c r="AE40442" s="10" t="s">
        <v>59595</v>
      </c>
      <c r="AF40442" s="10" t="s">
        <v>720</v>
      </c>
    </row>
    <row r="40443" spans="30:32" x14ac:dyDescent="0.2">
      <c r="AD40443" s="11" t="s">
        <v>59597</v>
      </c>
      <c r="AE40443" s="10" t="s">
        <v>59595</v>
      </c>
      <c r="AF40443" s="10" t="s">
        <v>720</v>
      </c>
    </row>
    <row r="40444" spans="30:32" x14ac:dyDescent="0.2">
      <c r="AD40444" s="11" t="s">
        <v>59598</v>
      </c>
      <c r="AE40444" s="10" t="s">
        <v>59595</v>
      </c>
      <c r="AF40444" s="10" t="s">
        <v>720</v>
      </c>
    </row>
    <row r="40445" spans="30:32" x14ac:dyDescent="0.2">
      <c r="AD40445" s="11" t="s">
        <v>59599</v>
      </c>
      <c r="AE40445" s="10" t="s">
        <v>59600</v>
      </c>
      <c r="AF40445" s="10" t="s">
        <v>720</v>
      </c>
    </row>
    <row r="40446" spans="30:32" x14ac:dyDescent="0.2">
      <c r="AD40446" s="11" t="s">
        <v>59601</v>
      </c>
      <c r="AE40446" s="10" t="s">
        <v>1746</v>
      </c>
      <c r="AF40446" s="10" t="s">
        <v>720</v>
      </c>
    </row>
    <row r="40447" spans="30:32" x14ac:dyDescent="0.2">
      <c r="AD40447" s="11" t="s">
        <v>59602</v>
      </c>
      <c r="AE40447" s="10" t="s">
        <v>1748</v>
      </c>
      <c r="AF40447" s="10" t="s">
        <v>720</v>
      </c>
    </row>
    <row r="40448" spans="30:32" x14ac:dyDescent="0.2">
      <c r="AD40448" s="11" t="s">
        <v>59603</v>
      </c>
      <c r="AE40448" s="10" t="s">
        <v>1748</v>
      </c>
      <c r="AF40448" s="10" t="s">
        <v>720</v>
      </c>
    </row>
    <row r="40449" spans="30:32" x14ac:dyDescent="0.2">
      <c r="AD40449" s="11" t="s">
        <v>59604</v>
      </c>
      <c r="AE40449" s="10" t="s">
        <v>1748</v>
      </c>
      <c r="AF40449" s="10" t="s">
        <v>720</v>
      </c>
    </row>
    <row r="40450" spans="30:32" x14ac:dyDescent="0.2">
      <c r="AD40450" s="11" t="s">
        <v>59605</v>
      </c>
      <c r="AE40450" s="10" t="s">
        <v>59606</v>
      </c>
      <c r="AF40450" s="10" t="s">
        <v>720</v>
      </c>
    </row>
    <row r="40451" spans="30:32" x14ac:dyDescent="0.2">
      <c r="AD40451" s="11" t="s">
        <v>59607</v>
      </c>
      <c r="AE40451" s="10" t="s">
        <v>59608</v>
      </c>
      <c r="AF40451" s="10" t="s">
        <v>720</v>
      </c>
    </row>
    <row r="40452" spans="30:32" x14ac:dyDescent="0.2">
      <c r="AD40452" s="11" t="s">
        <v>59609</v>
      </c>
      <c r="AE40452" s="10" t="s">
        <v>59610</v>
      </c>
      <c r="AF40452" s="10" t="s">
        <v>720</v>
      </c>
    </row>
    <row r="40453" spans="30:32" x14ac:dyDescent="0.2">
      <c r="AD40453" s="11" t="s">
        <v>59611</v>
      </c>
      <c r="AE40453" s="10" t="s">
        <v>59612</v>
      </c>
      <c r="AF40453" s="10" t="s">
        <v>720</v>
      </c>
    </row>
    <row r="40454" spans="30:32" x14ac:dyDescent="0.2">
      <c r="AD40454" s="11" t="s">
        <v>59613</v>
      </c>
      <c r="AE40454" s="10" t="s">
        <v>9501</v>
      </c>
      <c r="AF40454" s="10" t="s">
        <v>720</v>
      </c>
    </row>
    <row r="40455" spans="30:32" x14ac:dyDescent="0.2">
      <c r="AD40455" s="11" t="s">
        <v>59614</v>
      </c>
      <c r="AE40455" s="10" t="s">
        <v>6150</v>
      </c>
      <c r="AF40455" s="10" t="s">
        <v>720</v>
      </c>
    </row>
    <row r="40456" spans="30:32" x14ac:dyDescent="0.2">
      <c r="AD40456" s="11" t="s">
        <v>59615</v>
      </c>
      <c r="AE40456" s="10" t="s">
        <v>6150</v>
      </c>
      <c r="AF40456" s="10" t="s">
        <v>720</v>
      </c>
    </row>
    <row r="40457" spans="30:32" x14ac:dyDescent="0.2">
      <c r="AD40457" s="11" t="s">
        <v>59616</v>
      </c>
      <c r="AE40457" s="10" t="s">
        <v>6150</v>
      </c>
      <c r="AF40457" s="10" t="s">
        <v>720</v>
      </c>
    </row>
    <row r="40458" spans="30:32" x14ac:dyDescent="0.2">
      <c r="AD40458" s="11" t="s">
        <v>59617</v>
      </c>
      <c r="AE40458" s="10" t="s">
        <v>6150</v>
      </c>
      <c r="AF40458" s="10" t="s">
        <v>720</v>
      </c>
    </row>
    <row r="40459" spans="30:32" x14ac:dyDescent="0.2">
      <c r="AD40459" s="11" t="s">
        <v>59618</v>
      </c>
      <c r="AE40459" s="10" t="s">
        <v>6150</v>
      </c>
      <c r="AF40459" s="10" t="s">
        <v>720</v>
      </c>
    </row>
    <row r="40460" spans="30:32" x14ac:dyDescent="0.2">
      <c r="AD40460" s="11" t="s">
        <v>59619</v>
      </c>
      <c r="AE40460" s="10" t="s">
        <v>6161</v>
      </c>
      <c r="AF40460" s="10" t="s">
        <v>720</v>
      </c>
    </row>
    <row r="40461" spans="30:32" x14ac:dyDescent="0.2">
      <c r="AD40461" s="11" t="s">
        <v>59620</v>
      </c>
      <c r="AE40461" s="10" t="s">
        <v>1510</v>
      </c>
      <c r="AF40461" s="10" t="s">
        <v>720</v>
      </c>
    </row>
    <row r="40462" spans="30:32" x14ac:dyDescent="0.2">
      <c r="AD40462" s="11" t="s">
        <v>59621</v>
      </c>
      <c r="AE40462" s="10" t="s">
        <v>8015</v>
      </c>
      <c r="AF40462" s="10" t="s">
        <v>720</v>
      </c>
    </row>
    <row r="40463" spans="30:32" x14ac:dyDescent="0.2">
      <c r="AD40463" s="11" t="s">
        <v>59622</v>
      </c>
      <c r="AE40463" s="10" t="s">
        <v>59623</v>
      </c>
      <c r="AF40463" s="10" t="s">
        <v>720</v>
      </c>
    </row>
    <row r="40464" spans="30:32" x14ac:dyDescent="0.2">
      <c r="AD40464" s="11" t="s">
        <v>59624</v>
      </c>
      <c r="AE40464" s="10" t="s">
        <v>2831</v>
      </c>
      <c r="AF40464" s="10" t="s">
        <v>720</v>
      </c>
    </row>
    <row r="40465" spans="30:32" x14ac:dyDescent="0.2">
      <c r="AD40465" s="11" t="s">
        <v>59625</v>
      </c>
      <c r="AE40465" s="10" t="s">
        <v>39037</v>
      </c>
      <c r="AF40465" s="10" t="s">
        <v>720</v>
      </c>
    </row>
    <row r="40466" spans="30:32" x14ac:dyDescent="0.2">
      <c r="AD40466" s="11" t="s">
        <v>59626</v>
      </c>
      <c r="AE40466" s="10" t="s">
        <v>59627</v>
      </c>
      <c r="AF40466" s="10" t="s">
        <v>720</v>
      </c>
    </row>
    <row r="40467" spans="30:32" x14ac:dyDescent="0.2">
      <c r="AD40467" s="11" t="s">
        <v>59628</v>
      </c>
      <c r="AE40467" s="10" t="s">
        <v>59629</v>
      </c>
      <c r="AF40467" s="10" t="s">
        <v>720</v>
      </c>
    </row>
    <row r="40468" spans="30:32" x14ac:dyDescent="0.2">
      <c r="AD40468" s="11" t="s">
        <v>59630</v>
      </c>
      <c r="AE40468" s="10" t="s">
        <v>25865</v>
      </c>
      <c r="AF40468" s="10" t="s">
        <v>720</v>
      </c>
    </row>
    <row r="40469" spans="30:32" x14ac:dyDescent="0.2">
      <c r="AD40469" s="11" t="s">
        <v>59631</v>
      </c>
      <c r="AE40469" s="10" t="s">
        <v>25865</v>
      </c>
      <c r="AF40469" s="10" t="s">
        <v>720</v>
      </c>
    </row>
    <row r="40470" spans="30:32" x14ac:dyDescent="0.2">
      <c r="AD40470" s="11" t="s">
        <v>59632</v>
      </c>
      <c r="AE40470" s="10" t="s">
        <v>25865</v>
      </c>
      <c r="AF40470" s="10" t="s">
        <v>720</v>
      </c>
    </row>
    <row r="40471" spans="30:32" x14ac:dyDescent="0.2">
      <c r="AD40471" s="11" t="s">
        <v>59633</v>
      </c>
      <c r="AE40471" s="10" t="s">
        <v>25865</v>
      </c>
      <c r="AF40471" s="10" t="s">
        <v>720</v>
      </c>
    </row>
    <row r="40472" spans="30:32" x14ac:dyDescent="0.2">
      <c r="AD40472" s="11" t="s">
        <v>59634</v>
      </c>
      <c r="AE40472" s="10" t="s">
        <v>25865</v>
      </c>
      <c r="AF40472" s="10" t="s">
        <v>720</v>
      </c>
    </row>
    <row r="40473" spans="30:32" x14ac:dyDescent="0.2">
      <c r="AD40473" s="11" t="s">
        <v>59635</v>
      </c>
      <c r="AE40473" s="10" t="s">
        <v>25865</v>
      </c>
      <c r="AF40473" s="10" t="s">
        <v>720</v>
      </c>
    </row>
    <row r="40474" spans="30:32" x14ac:dyDescent="0.2">
      <c r="AD40474" s="11" t="s">
        <v>59636</v>
      </c>
      <c r="AE40474" s="10" t="s">
        <v>48305</v>
      </c>
      <c r="AF40474" s="10" t="s">
        <v>720</v>
      </c>
    </row>
    <row r="40475" spans="30:32" x14ac:dyDescent="0.2">
      <c r="AD40475" s="11" t="s">
        <v>59637</v>
      </c>
      <c r="AE40475" s="10" t="s">
        <v>9731</v>
      </c>
      <c r="AF40475" s="10" t="s">
        <v>720</v>
      </c>
    </row>
    <row r="40476" spans="30:32" x14ac:dyDescent="0.2">
      <c r="AD40476" s="11" t="s">
        <v>59638</v>
      </c>
      <c r="AE40476" s="10" t="s">
        <v>59639</v>
      </c>
      <c r="AF40476" s="10" t="s">
        <v>720</v>
      </c>
    </row>
    <row r="40477" spans="30:32" x14ac:dyDescent="0.2">
      <c r="AD40477" s="11" t="s">
        <v>59640</v>
      </c>
      <c r="AE40477" s="10" t="s">
        <v>59641</v>
      </c>
      <c r="AF40477" s="10" t="s">
        <v>720</v>
      </c>
    </row>
    <row r="40478" spans="30:32" x14ac:dyDescent="0.2">
      <c r="AD40478" s="11" t="s">
        <v>59642</v>
      </c>
      <c r="AE40478" s="10" t="s">
        <v>59643</v>
      </c>
      <c r="AF40478" s="10" t="s">
        <v>720</v>
      </c>
    </row>
    <row r="40479" spans="30:32" x14ac:dyDescent="0.2">
      <c r="AD40479" s="11" t="s">
        <v>59644</v>
      </c>
      <c r="AE40479" s="10" t="s">
        <v>59645</v>
      </c>
      <c r="AF40479" s="10" t="s">
        <v>720</v>
      </c>
    </row>
    <row r="40480" spans="30:32" x14ac:dyDescent="0.2">
      <c r="AD40480" s="11" t="s">
        <v>59646</v>
      </c>
      <c r="AE40480" s="10" t="s">
        <v>59647</v>
      </c>
      <c r="AF40480" s="10" t="s">
        <v>720</v>
      </c>
    </row>
    <row r="40481" spans="30:32" x14ac:dyDescent="0.2">
      <c r="AD40481" s="11" t="s">
        <v>59648</v>
      </c>
      <c r="AE40481" s="10" t="s">
        <v>16783</v>
      </c>
      <c r="AF40481" s="10" t="s">
        <v>720</v>
      </c>
    </row>
    <row r="40482" spans="30:32" x14ac:dyDescent="0.2">
      <c r="AD40482" s="11" t="s">
        <v>59649</v>
      </c>
      <c r="AE40482" s="10" t="s">
        <v>59650</v>
      </c>
      <c r="AF40482" s="10" t="s">
        <v>720</v>
      </c>
    </row>
    <row r="40483" spans="30:32" x14ac:dyDescent="0.2">
      <c r="AD40483" s="11" t="s">
        <v>59651</v>
      </c>
      <c r="AE40483" s="10" t="s">
        <v>28779</v>
      </c>
      <c r="AF40483" s="10" t="s">
        <v>720</v>
      </c>
    </row>
    <row r="40484" spans="30:32" x14ac:dyDescent="0.2">
      <c r="AD40484" s="11" t="s">
        <v>59652</v>
      </c>
      <c r="AE40484" s="10" t="s">
        <v>56442</v>
      </c>
      <c r="AF40484" s="10" t="s">
        <v>720</v>
      </c>
    </row>
    <row r="40485" spans="30:32" x14ac:dyDescent="0.2">
      <c r="AD40485" s="11" t="s">
        <v>59653</v>
      </c>
      <c r="AE40485" s="10" t="s">
        <v>59654</v>
      </c>
      <c r="AF40485" s="10" t="s">
        <v>720</v>
      </c>
    </row>
    <row r="40486" spans="30:32" x14ac:dyDescent="0.2">
      <c r="AD40486" s="11" t="s">
        <v>59655</v>
      </c>
      <c r="AE40486" s="10" t="s">
        <v>14055</v>
      </c>
      <c r="AF40486" s="10" t="s">
        <v>720</v>
      </c>
    </row>
    <row r="40487" spans="30:32" x14ac:dyDescent="0.2">
      <c r="AD40487" s="11" t="s">
        <v>59656</v>
      </c>
      <c r="AE40487" s="10" t="s">
        <v>59657</v>
      </c>
      <c r="AF40487" s="10" t="s">
        <v>720</v>
      </c>
    </row>
    <row r="40488" spans="30:32" x14ac:dyDescent="0.2">
      <c r="AD40488" s="11" t="s">
        <v>59658</v>
      </c>
      <c r="AE40488" s="10" t="s">
        <v>59659</v>
      </c>
      <c r="AF40488" s="10" t="s">
        <v>720</v>
      </c>
    </row>
    <row r="40489" spans="30:32" x14ac:dyDescent="0.2">
      <c r="AD40489" s="11" t="s">
        <v>59660</v>
      </c>
      <c r="AE40489" s="10" t="s">
        <v>59661</v>
      </c>
      <c r="AF40489" s="10" t="s">
        <v>720</v>
      </c>
    </row>
    <row r="40490" spans="30:32" x14ac:dyDescent="0.2">
      <c r="AD40490" s="11" t="s">
        <v>59662</v>
      </c>
      <c r="AE40490" s="10" t="s">
        <v>24431</v>
      </c>
      <c r="AF40490" s="10" t="s">
        <v>720</v>
      </c>
    </row>
    <row r="40491" spans="30:32" x14ac:dyDescent="0.2">
      <c r="AD40491" s="11" t="s">
        <v>59663</v>
      </c>
      <c r="AE40491" s="10" t="s">
        <v>4949</v>
      </c>
      <c r="AF40491" s="10" t="s">
        <v>720</v>
      </c>
    </row>
    <row r="40492" spans="30:32" x14ac:dyDescent="0.2">
      <c r="AD40492" s="11" t="s">
        <v>59664</v>
      </c>
      <c r="AE40492" s="10" t="s">
        <v>9018</v>
      </c>
      <c r="AF40492" s="10" t="s">
        <v>720</v>
      </c>
    </row>
    <row r="40493" spans="30:32" x14ac:dyDescent="0.2">
      <c r="AD40493" s="11" t="s">
        <v>59665</v>
      </c>
      <c r="AE40493" s="10" t="s">
        <v>59666</v>
      </c>
      <c r="AF40493" s="10" t="s">
        <v>720</v>
      </c>
    </row>
    <row r="40494" spans="30:32" x14ac:dyDescent="0.2">
      <c r="AD40494" s="11" t="s">
        <v>59667</v>
      </c>
      <c r="AE40494" s="10" t="s">
        <v>59668</v>
      </c>
      <c r="AF40494" s="10" t="s">
        <v>720</v>
      </c>
    </row>
    <row r="40495" spans="30:32" x14ac:dyDescent="0.2">
      <c r="AD40495" s="11" t="s">
        <v>59669</v>
      </c>
      <c r="AE40495" s="10" t="s">
        <v>2055</v>
      </c>
      <c r="AF40495" s="10" t="s">
        <v>720</v>
      </c>
    </row>
    <row r="40496" spans="30:32" x14ac:dyDescent="0.2">
      <c r="AD40496" s="11" t="s">
        <v>59670</v>
      </c>
      <c r="AE40496" s="10" t="s">
        <v>2055</v>
      </c>
      <c r="AF40496" s="10" t="s">
        <v>720</v>
      </c>
    </row>
    <row r="40497" spans="30:32" x14ac:dyDescent="0.2">
      <c r="AD40497" s="11" t="s">
        <v>59671</v>
      </c>
      <c r="AE40497" s="10" t="s">
        <v>9069</v>
      </c>
      <c r="AF40497" s="10" t="s">
        <v>720</v>
      </c>
    </row>
    <row r="40498" spans="30:32" x14ac:dyDescent="0.2">
      <c r="AD40498" s="11" t="s">
        <v>59672</v>
      </c>
      <c r="AE40498" s="10" t="s">
        <v>59673</v>
      </c>
      <c r="AF40498" s="10" t="s">
        <v>720</v>
      </c>
    </row>
    <row r="40499" spans="30:32" x14ac:dyDescent="0.2">
      <c r="AD40499" s="11" t="s">
        <v>59674</v>
      </c>
      <c r="AE40499" s="10" t="s">
        <v>1405</v>
      </c>
      <c r="AF40499" s="10" t="s">
        <v>720</v>
      </c>
    </row>
    <row r="40500" spans="30:32" x14ac:dyDescent="0.2">
      <c r="AD40500" s="11" t="s">
        <v>59675</v>
      </c>
      <c r="AE40500" s="10" t="s">
        <v>59676</v>
      </c>
      <c r="AF40500" s="10" t="s">
        <v>720</v>
      </c>
    </row>
    <row r="40501" spans="30:32" x14ac:dyDescent="0.2">
      <c r="AD40501" s="11" t="s">
        <v>59677</v>
      </c>
      <c r="AE40501" s="10" t="s">
        <v>59678</v>
      </c>
      <c r="AF40501" s="10" t="s">
        <v>720</v>
      </c>
    </row>
    <row r="40502" spans="30:32" x14ac:dyDescent="0.2">
      <c r="AD40502" s="11" t="s">
        <v>59679</v>
      </c>
      <c r="AE40502" s="10" t="s">
        <v>15296</v>
      </c>
      <c r="AF40502" s="10" t="s">
        <v>720</v>
      </c>
    </row>
    <row r="40503" spans="30:32" x14ac:dyDescent="0.2">
      <c r="AD40503" s="11" t="s">
        <v>59680</v>
      </c>
      <c r="AE40503" s="10" t="s">
        <v>15296</v>
      </c>
      <c r="AF40503" s="10" t="s">
        <v>720</v>
      </c>
    </row>
    <row r="40504" spans="30:32" x14ac:dyDescent="0.2">
      <c r="AD40504" s="11" t="s">
        <v>59681</v>
      </c>
      <c r="AE40504" s="10" t="s">
        <v>15296</v>
      </c>
      <c r="AF40504" s="10" t="s">
        <v>720</v>
      </c>
    </row>
    <row r="40505" spans="30:32" x14ac:dyDescent="0.2">
      <c r="AD40505" s="11" t="s">
        <v>59682</v>
      </c>
      <c r="AE40505" s="10" t="s">
        <v>15296</v>
      </c>
      <c r="AF40505" s="10" t="s">
        <v>720</v>
      </c>
    </row>
    <row r="40506" spans="30:32" x14ac:dyDescent="0.2">
      <c r="AD40506" s="11" t="s">
        <v>59683</v>
      </c>
      <c r="AE40506" s="10" t="s">
        <v>59684</v>
      </c>
      <c r="AF40506" s="10" t="s">
        <v>720</v>
      </c>
    </row>
    <row r="40507" spans="30:32" x14ac:dyDescent="0.2">
      <c r="AD40507" s="11" t="s">
        <v>59685</v>
      </c>
      <c r="AE40507" s="10" t="s">
        <v>16657</v>
      </c>
      <c r="AF40507" s="10" t="s">
        <v>720</v>
      </c>
    </row>
    <row r="40508" spans="30:32" x14ac:dyDescent="0.2">
      <c r="AD40508" s="11" t="s">
        <v>59686</v>
      </c>
      <c r="AE40508" s="10" t="s">
        <v>21590</v>
      </c>
      <c r="AF40508" s="10" t="s">
        <v>720</v>
      </c>
    </row>
    <row r="40509" spans="30:32" x14ac:dyDescent="0.2">
      <c r="AD40509" s="11" t="s">
        <v>59687</v>
      </c>
      <c r="AE40509" s="10" t="s">
        <v>59688</v>
      </c>
      <c r="AF40509" s="10" t="s">
        <v>720</v>
      </c>
    </row>
    <row r="40510" spans="30:32" x14ac:dyDescent="0.2">
      <c r="AD40510" s="11" t="s">
        <v>59689</v>
      </c>
      <c r="AE40510" s="10" t="s">
        <v>2080</v>
      </c>
      <c r="AF40510" s="10" t="s">
        <v>720</v>
      </c>
    </row>
    <row r="40511" spans="30:32" x14ac:dyDescent="0.2">
      <c r="AD40511" s="11" t="s">
        <v>59690</v>
      </c>
      <c r="AE40511" s="10" t="s">
        <v>2080</v>
      </c>
      <c r="AF40511" s="10" t="s">
        <v>720</v>
      </c>
    </row>
    <row r="40512" spans="30:32" x14ac:dyDescent="0.2">
      <c r="AD40512" s="11" t="s">
        <v>59691</v>
      </c>
      <c r="AE40512" s="10" t="s">
        <v>2080</v>
      </c>
      <c r="AF40512" s="10" t="s">
        <v>720</v>
      </c>
    </row>
    <row r="40513" spans="30:32" x14ac:dyDescent="0.2">
      <c r="AD40513" s="11" t="s">
        <v>59692</v>
      </c>
      <c r="AE40513" s="10" t="s">
        <v>59693</v>
      </c>
      <c r="AF40513" s="10" t="s">
        <v>720</v>
      </c>
    </row>
    <row r="40514" spans="30:32" x14ac:dyDescent="0.2">
      <c r="AD40514" s="11" t="s">
        <v>59694</v>
      </c>
      <c r="AE40514" s="10" t="s">
        <v>59695</v>
      </c>
      <c r="AF40514" s="10" t="s">
        <v>720</v>
      </c>
    </row>
    <row r="40515" spans="30:32" x14ac:dyDescent="0.2">
      <c r="AD40515" s="11" t="s">
        <v>59696</v>
      </c>
      <c r="AE40515" s="10" t="s">
        <v>2080</v>
      </c>
      <c r="AF40515" s="10" t="s">
        <v>720</v>
      </c>
    </row>
    <row r="40516" spans="30:32" x14ac:dyDescent="0.2">
      <c r="AD40516" s="11" t="s">
        <v>59697</v>
      </c>
      <c r="AE40516" s="10" t="s">
        <v>2080</v>
      </c>
      <c r="AF40516" s="10" t="s">
        <v>720</v>
      </c>
    </row>
    <row r="40517" spans="30:32" x14ac:dyDescent="0.2">
      <c r="AD40517" s="11" t="s">
        <v>59698</v>
      </c>
      <c r="AE40517" s="10" t="s">
        <v>2080</v>
      </c>
      <c r="AF40517" s="10" t="s">
        <v>720</v>
      </c>
    </row>
    <row r="40518" spans="30:32" x14ac:dyDescent="0.2">
      <c r="AD40518" s="11" t="s">
        <v>59699</v>
      </c>
      <c r="AE40518" s="10" t="s">
        <v>59700</v>
      </c>
      <c r="AF40518" s="10" t="s">
        <v>720</v>
      </c>
    </row>
    <row r="40519" spans="30:32" x14ac:dyDescent="0.2">
      <c r="AD40519" s="11" t="s">
        <v>59701</v>
      </c>
      <c r="AE40519" s="10" t="s">
        <v>2080</v>
      </c>
      <c r="AF40519" s="10" t="s">
        <v>720</v>
      </c>
    </row>
    <row r="40520" spans="30:32" x14ac:dyDescent="0.2">
      <c r="AD40520" s="11" t="s">
        <v>59702</v>
      </c>
      <c r="AE40520" s="10" t="s">
        <v>2080</v>
      </c>
      <c r="AF40520" s="10" t="s">
        <v>720</v>
      </c>
    </row>
    <row r="40521" spans="30:32" x14ac:dyDescent="0.2">
      <c r="AD40521" s="11" t="s">
        <v>59703</v>
      </c>
      <c r="AE40521" s="10" t="s">
        <v>2080</v>
      </c>
      <c r="AF40521" s="10" t="s">
        <v>720</v>
      </c>
    </row>
    <row r="40522" spans="30:32" x14ac:dyDescent="0.2">
      <c r="AD40522" s="11" t="s">
        <v>59704</v>
      </c>
      <c r="AE40522" s="10" t="s">
        <v>59695</v>
      </c>
      <c r="AF40522" s="10" t="s">
        <v>720</v>
      </c>
    </row>
    <row r="40523" spans="30:32" x14ac:dyDescent="0.2">
      <c r="AD40523" s="11" t="s">
        <v>59705</v>
      </c>
      <c r="AE40523" s="10" t="s">
        <v>2080</v>
      </c>
      <c r="AF40523" s="10" t="s">
        <v>720</v>
      </c>
    </row>
    <row r="40524" spans="30:32" x14ac:dyDescent="0.2">
      <c r="AD40524" s="11" t="s">
        <v>59706</v>
      </c>
      <c r="AE40524" s="10" t="s">
        <v>2080</v>
      </c>
      <c r="AF40524" s="10" t="s">
        <v>720</v>
      </c>
    </row>
    <row r="40525" spans="30:32" x14ac:dyDescent="0.2">
      <c r="AD40525" s="11" t="s">
        <v>59707</v>
      </c>
      <c r="AE40525" s="10" t="s">
        <v>59695</v>
      </c>
      <c r="AF40525" s="10" t="s">
        <v>720</v>
      </c>
    </row>
    <row r="40526" spans="30:32" x14ac:dyDescent="0.2">
      <c r="AD40526" s="11" t="s">
        <v>59708</v>
      </c>
      <c r="AE40526" s="10" t="s">
        <v>59695</v>
      </c>
      <c r="AF40526" s="10" t="s">
        <v>720</v>
      </c>
    </row>
    <row r="40527" spans="30:32" x14ac:dyDescent="0.2">
      <c r="AD40527" s="11" t="s">
        <v>59709</v>
      </c>
      <c r="AE40527" s="10" t="s">
        <v>59695</v>
      </c>
      <c r="AF40527" s="10" t="s">
        <v>720</v>
      </c>
    </row>
    <row r="40528" spans="30:32" x14ac:dyDescent="0.2">
      <c r="AD40528" s="11" t="s">
        <v>59710</v>
      </c>
      <c r="AE40528" s="10" t="s">
        <v>2080</v>
      </c>
      <c r="AF40528" s="10" t="s">
        <v>720</v>
      </c>
    </row>
    <row r="40529" spans="30:32" x14ac:dyDescent="0.2">
      <c r="AD40529" s="11" t="s">
        <v>59711</v>
      </c>
      <c r="AE40529" s="10" t="s">
        <v>2080</v>
      </c>
      <c r="AF40529" s="10" t="s">
        <v>720</v>
      </c>
    </row>
    <row r="40530" spans="30:32" x14ac:dyDescent="0.2">
      <c r="AD40530" s="11" t="s">
        <v>59712</v>
      </c>
      <c r="AE40530" s="10" t="s">
        <v>2080</v>
      </c>
      <c r="AF40530" s="10" t="s">
        <v>720</v>
      </c>
    </row>
    <row r="40531" spans="30:32" x14ac:dyDescent="0.2">
      <c r="AD40531" s="11" t="s">
        <v>59713</v>
      </c>
      <c r="AE40531" s="10" t="s">
        <v>2080</v>
      </c>
      <c r="AF40531" s="10" t="s">
        <v>720</v>
      </c>
    </row>
    <row r="40532" spans="30:32" x14ac:dyDescent="0.2">
      <c r="AD40532" s="11" t="s">
        <v>59714</v>
      </c>
      <c r="AE40532" s="10" t="s">
        <v>2080</v>
      </c>
      <c r="AF40532" s="10" t="s">
        <v>720</v>
      </c>
    </row>
    <row r="40533" spans="30:32" x14ac:dyDescent="0.2">
      <c r="AD40533" s="11" t="s">
        <v>59715</v>
      </c>
      <c r="AE40533" s="10" t="s">
        <v>28851</v>
      </c>
      <c r="AF40533" s="10" t="s">
        <v>720</v>
      </c>
    </row>
    <row r="40534" spans="30:32" x14ac:dyDescent="0.2">
      <c r="AD40534" s="11" t="s">
        <v>59716</v>
      </c>
      <c r="AE40534" s="10" t="s">
        <v>59717</v>
      </c>
      <c r="AF40534" s="10" t="s">
        <v>720</v>
      </c>
    </row>
    <row r="40535" spans="30:32" x14ac:dyDescent="0.2">
      <c r="AD40535" s="11" t="s">
        <v>59718</v>
      </c>
      <c r="AE40535" s="10" t="s">
        <v>59719</v>
      </c>
      <c r="AF40535" s="10" t="s">
        <v>720</v>
      </c>
    </row>
    <row r="40536" spans="30:32" x14ac:dyDescent="0.2">
      <c r="AD40536" s="11" t="s">
        <v>59720</v>
      </c>
      <c r="AE40536" s="10" t="s">
        <v>59719</v>
      </c>
      <c r="AF40536" s="10" t="s">
        <v>720</v>
      </c>
    </row>
    <row r="40537" spans="30:32" x14ac:dyDescent="0.2">
      <c r="AD40537" s="11" t="s">
        <v>59721</v>
      </c>
      <c r="AE40537" s="10" t="s">
        <v>59719</v>
      </c>
      <c r="AF40537" s="10" t="s">
        <v>720</v>
      </c>
    </row>
    <row r="40538" spans="30:32" x14ac:dyDescent="0.2">
      <c r="AD40538" s="11" t="s">
        <v>59722</v>
      </c>
      <c r="AE40538" s="10" t="s">
        <v>59719</v>
      </c>
      <c r="AF40538" s="10" t="s">
        <v>720</v>
      </c>
    </row>
    <row r="40539" spans="30:32" x14ac:dyDescent="0.2">
      <c r="AD40539" s="11" t="s">
        <v>59723</v>
      </c>
      <c r="AE40539" s="10" t="s">
        <v>7154</v>
      </c>
      <c r="AF40539" s="10" t="s">
        <v>720</v>
      </c>
    </row>
    <row r="40540" spans="30:32" x14ac:dyDescent="0.2">
      <c r="AD40540" s="11" t="s">
        <v>59724</v>
      </c>
      <c r="AE40540" s="10" t="s">
        <v>4982</v>
      </c>
      <c r="AF40540" s="10" t="s">
        <v>720</v>
      </c>
    </row>
    <row r="40541" spans="30:32" x14ac:dyDescent="0.2">
      <c r="AD40541" s="11" t="s">
        <v>59725</v>
      </c>
      <c r="AE40541" s="10" t="s">
        <v>1428</v>
      </c>
      <c r="AF40541" s="10" t="s">
        <v>720</v>
      </c>
    </row>
    <row r="40542" spans="30:32" x14ac:dyDescent="0.2">
      <c r="AD40542" s="11" t="s">
        <v>59726</v>
      </c>
      <c r="AE40542" s="10" t="s">
        <v>20384</v>
      </c>
      <c r="AF40542" s="10" t="s">
        <v>720</v>
      </c>
    </row>
    <row r="40543" spans="30:32" x14ac:dyDescent="0.2">
      <c r="AD40543" s="11" t="s">
        <v>59727</v>
      </c>
      <c r="AE40543" s="10" t="s">
        <v>3912</v>
      </c>
      <c r="AF40543" s="10" t="s">
        <v>720</v>
      </c>
    </row>
    <row r="40544" spans="30:32" x14ac:dyDescent="0.2">
      <c r="AD40544" s="11" t="s">
        <v>59728</v>
      </c>
      <c r="AE40544" s="10" t="s">
        <v>3912</v>
      </c>
      <c r="AF40544" s="10" t="s">
        <v>720</v>
      </c>
    </row>
    <row r="40545" spans="30:32" x14ac:dyDescent="0.2">
      <c r="AD40545" s="11" t="s">
        <v>59729</v>
      </c>
      <c r="AE40545" s="10" t="s">
        <v>3912</v>
      </c>
      <c r="AF40545" s="10" t="s">
        <v>720</v>
      </c>
    </row>
    <row r="40546" spans="30:32" x14ac:dyDescent="0.2">
      <c r="AD40546" s="11" t="s">
        <v>59730</v>
      </c>
      <c r="AE40546" s="10" t="s">
        <v>3912</v>
      </c>
      <c r="AF40546" s="10" t="s">
        <v>720</v>
      </c>
    </row>
    <row r="40547" spans="30:32" x14ac:dyDescent="0.2">
      <c r="AD40547" s="11" t="s">
        <v>59731</v>
      </c>
      <c r="AE40547" s="10" t="s">
        <v>3912</v>
      </c>
      <c r="AF40547" s="10" t="s">
        <v>720</v>
      </c>
    </row>
    <row r="40548" spans="30:32" x14ac:dyDescent="0.2">
      <c r="AD40548" s="11" t="s">
        <v>59732</v>
      </c>
      <c r="AE40548" s="10" t="s">
        <v>3912</v>
      </c>
      <c r="AF40548" s="10" t="s">
        <v>720</v>
      </c>
    </row>
    <row r="40549" spans="30:32" x14ac:dyDescent="0.2">
      <c r="AD40549" s="11" t="s">
        <v>59733</v>
      </c>
      <c r="AE40549" s="10" t="s">
        <v>3912</v>
      </c>
      <c r="AF40549" s="10" t="s">
        <v>720</v>
      </c>
    </row>
    <row r="40550" spans="30:32" x14ac:dyDescent="0.2">
      <c r="AD40550" s="11" t="s">
        <v>59734</v>
      </c>
      <c r="AE40550" s="10" t="s">
        <v>3912</v>
      </c>
      <c r="AF40550" s="10" t="s">
        <v>720</v>
      </c>
    </row>
    <row r="40551" spans="30:32" x14ac:dyDescent="0.2">
      <c r="AD40551" s="11" t="s">
        <v>59735</v>
      </c>
      <c r="AE40551" s="10" t="s">
        <v>3912</v>
      </c>
      <c r="AF40551" s="10" t="s">
        <v>720</v>
      </c>
    </row>
    <row r="40552" spans="30:32" x14ac:dyDescent="0.2">
      <c r="AD40552" s="11" t="s">
        <v>59736</v>
      </c>
      <c r="AE40552" s="10" t="s">
        <v>3912</v>
      </c>
      <c r="AF40552" s="10" t="s">
        <v>720</v>
      </c>
    </row>
    <row r="40553" spans="30:32" x14ac:dyDescent="0.2">
      <c r="AD40553" s="11" t="s">
        <v>59737</v>
      </c>
      <c r="AE40553" s="10" t="s">
        <v>3912</v>
      </c>
      <c r="AF40553" s="10" t="s">
        <v>720</v>
      </c>
    </row>
    <row r="40554" spans="30:32" x14ac:dyDescent="0.2">
      <c r="AD40554" s="11" t="s">
        <v>59738</v>
      </c>
      <c r="AE40554" s="10" t="s">
        <v>3912</v>
      </c>
      <c r="AF40554" s="10" t="s">
        <v>720</v>
      </c>
    </row>
    <row r="40555" spans="30:32" x14ac:dyDescent="0.2">
      <c r="AD40555" s="11" t="s">
        <v>59739</v>
      </c>
      <c r="AE40555" s="10" t="s">
        <v>3912</v>
      </c>
      <c r="AF40555" s="10" t="s">
        <v>720</v>
      </c>
    </row>
    <row r="40556" spans="30:32" x14ac:dyDescent="0.2">
      <c r="AD40556" s="11" t="s">
        <v>59740</v>
      </c>
      <c r="AE40556" s="10" t="s">
        <v>3912</v>
      </c>
      <c r="AF40556" s="10" t="s">
        <v>720</v>
      </c>
    </row>
    <row r="40557" spans="30:32" x14ac:dyDescent="0.2">
      <c r="AD40557" s="11" t="s">
        <v>59741</v>
      </c>
      <c r="AE40557" s="10" t="s">
        <v>3912</v>
      </c>
      <c r="AF40557" s="10" t="s">
        <v>720</v>
      </c>
    </row>
    <row r="40558" spans="30:32" x14ac:dyDescent="0.2">
      <c r="AD40558" s="11" t="s">
        <v>59742</v>
      </c>
      <c r="AE40558" s="10" t="s">
        <v>3912</v>
      </c>
      <c r="AF40558" s="10" t="s">
        <v>720</v>
      </c>
    </row>
    <row r="40559" spans="30:32" x14ac:dyDescent="0.2">
      <c r="AD40559" s="11" t="s">
        <v>59743</v>
      </c>
      <c r="AE40559" s="10" t="s">
        <v>3912</v>
      </c>
      <c r="AF40559" s="10" t="s">
        <v>720</v>
      </c>
    </row>
    <row r="40560" spans="30:32" x14ac:dyDescent="0.2">
      <c r="AD40560" s="11" t="s">
        <v>59744</v>
      </c>
      <c r="AE40560" s="10" t="s">
        <v>3912</v>
      </c>
      <c r="AF40560" s="10" t="s">
        <v>720</v>
      </c>
    </row>
    <row r="40561" spans="30:32" x14ac:dyDescent="0.2">
      <c r="AD40561" s="11" t="s">
        <v>59745</v>
      </c>
      <c r="AE40561" s="10" t="s">
        <v>3912</v>
      </c>
      <c r="AF40561" s="10" t="s">
        <v>720</v>
      </c>
    </row>
    <row r="40562" spans="30:32" x14ac:dyDescent="0.2">
      <c r="AD40562" s="11" t="s">
        <v>59746</v>
      </c>
      <c r="AE40562" s="10" t="s">
        <v>3912</v>
      </c>
      <c r="AF40562" s="10" t="s">
        <v>720</v>
      </c>
    </row>
    <row r="40563" spans="30:32" x14ac:dyDescent="0.2">
      <c r="AD40563" s="11" t="s">
        <v>59747</v>
      </c>
      <c r="AE40563" s="10" t="s">
        <v>3912</v>
      </c>
      <c r="AF40563" s="10" t="s">
        <v>720</v>
      </c>
    </row>
    <row r="40564" spans="30:32" x14ac:dyDescent="0.2">
      <c r="AD40564" s="11" t="s">
        <v>59748</v>
      </c>
      <c r="AE40564" s="10" t="s">
        <v>3912</v>
      </c>
      <c r="AF40564" s="10" t="s">
        <v>720</v>
      </c>
    </row>
    <row r="40565" spans="30:32" x14ac:dyDescent="0.2">
      <c r="AD40565" s="11" t="s">
        <v>59749</v>
      </c>
      <c r="AE40565" s="10" t="s">
        <v>3912</v>
      </c>
      <c r="AF40565" s="10" t="s">
        <v>720</v>
      </c>
    </row>
    <row r="40566" spans="30:32" x14ac:dyDescent="0.2">
      <c r="AD40566" s="11" t="s">
        <v>59750</v>
      </c>
      <c r="AE40566" s="10" t="s">
        <v>3912</v>
      </c>
      <c r="AF40566" s="10" t="s">
        <v>720</v>
      </c>
    </row>
    <row r="40567" spans="30:32" x14ac:dyDescent="0.2">
      <c r="AD40567" s="11" t="s">
        <v>59751</v>
      </c>
      <c r="AE40567" s="10" t="s">
        <v>3912</v>
      </c>
      <c r="AF40567" s="10" t="s">
        <v>720</v>
      </c>
    </row>
    <row r="40568" spans="30:32" x14ac:dyDescent="0.2">
      <c r="AD40568" s="11" t="s">
        <v>59752</v>
      </c>
      <c r="AE40568" s="10" t="s">
        <v>3912</v>
      </c>
      <c r="AF40568" s="10" t="s">
        <v>720</v>
      </c>
    </row>
    <row r="40569" spans="30:32" x14ac:dyDescent="0.2">
      <c r="AD40569" s="11" t="s">
        <v>59753</v>
      </c>
      <c r="AE40569" s="10" t="s">
        <v>3912</v>
      </c>
      <c r="AF40569" s="10" t="s">
        <v>720</v>
      </c>
    </row>
    <row r="40570" spans="30:32" x14ac:dyDescent="0.2">
      <c r="AD40570" s="11" t="s">
        <v>59754</v>
      </c>
      <c r="AE40570" s="10" t="s">
        <v>3912</v>
      </c>
      <c r="AF40570" s="10" t="s">
        <v>720</v>
      </c>
    </row>
    <row r="40571" spans="30:32" x14ac:dyDescent="0.2">
      <c r="AD40571" s="11" t="s">
        <v>59755</v>
      </c>
      <c r="AE40571" s="10" t="s">
        <v>3912</v>
      </c>
      <c r="AF40571" s="10" t="s">
        <v>720</v>
      </c>
    </row>
    <row r="40572" spans="30:32" x14ac:dyDescent="0.2">
      <c r="AD40572" s="11" t="s">
        <v>59756</v>
      </c>
      <c r="AE40572" s="10" t="s">
        <v>3912</v>
      </c>
      <c r="AF40572" s="10" t="s">
        <v>720</v>
      </c>
    </row>
    <row r="40573" spans="30:32" x14ac:dyDescent="0.2">
      <c r="AD40573" s="11" t="s">
        <v>59757</v>
      </c>
      <c r="AE40573" s="10" t="s">
        <v>3912</v>
      </c>
      <c r="AF40573" s="10" t="s">
        <v>720</v>
      </c>
    </row>
    <row r="40574" spans="30:32" x14ac:dyDescent="0.2">
      <c r="AD40574" s="11" t="s">
        <v>59758</v>
      </c>
      <c r="AE40574" s="10" t="s">
        <v>3912</v>
      </c>
      <c r="AF40574" s="10" t="s">
        <v>720</v>
      </c>
    </row>
    <row r="40575" spans="30:32" x14ac:dyDescent="0.2">
      <c r="AD40575" s="11" t="s">
        <v>59759</v>
      </c>
      <c r="AE40575" s="10" t="s">
        <v>3912</v>
      </c>
      <c r="AF40575" s="10" t="s">
        <v>720</v>
      </c>
    </row>
    <row r="40576" spans="30:32" x14ac:dyDescent="0.2">
      <c r="AD40576" s="11" t="s">
        <v>59760</v>
      </c>
      <c r="AE40576" s="10" t="s">
        <v>3912</v>
      </c>
      <c r="AF40576" s="10" t="s">
        <v>720</v>
      </c>
    </row>
    <row r="40577" spans="30:32" x14ac:dyDescent="0.2">
      <c r="AD40577" s="11" t="s">
        <v>59761</v>
      </c>
      <c r="AE40577" s="10" t="s">
        <v>59762</v>
      </c>
      <c r="AF40577" s="10" t="s">
        <v>720</v>
      </c>
    </row>
    <row r="40578" spans="30:32" x14ac:dyDescent="0.2">
      <c r="AD40578" s="11" t="s">
        <v>59763</v>
      </c>
      <c r="AE40578" s="10" t="s">
        <v>43220</v>
      </c>
      <c r="AF40578" s="10" t="s">
        <v>720</v>
      </c>
    </row>
    <row r="40579" spans="30:32" x14ac:dyDescent="0.2">
      <c r="AD40579" s="11" t="s">
        <v>59764</v>
      </c>
      <c r="AE40579" s="10" t="s">
        <v>2918</v>
      </c>
      <c r="AF40579" s="10" t="s">
        <v>720</v>
      </c>
    </row>
    <row r="40580" spans="30:32" x14ac:dyDescent="0.2">
      <c r="AD40580" s="11" t="s">
        <v>59765</v>
      </c>
      <c r="AE40580" s="10" t="s">
        <v>2918</v>
      </c>
      <c r="AF40580" s="10" t="s">
        <v>720</v>
      </c>
    </row>
    <row r="40581" spans="30:32" x14ac:dyDescent="0.2">
      <c r="AD40581" s="11" t="s">
        <v>59766</v>
      </c>
      <c r="AE40581" s="10" t="s">
        <v>2918</v>
      </c>
      <c r="AF40581" s="10" t="s">
        <v>720</v>
      </c>
    </row>
    <row r="40582" spans="30:32" x14ac:dyDescent="0.2">
      <c r="AD40582" s="11" t="s">
        <v>59767</v>
      </c>
      <c r="AE40582" s="10" t="s">
        <v>28928</v>
      </c>
      <c r="AF40582" s="10" t="s">
        <v>720</v>
      </c>
    </row>
    <row r="40583" spans="30:32" x14ac:dyDescent="0.2">
      <c r="AD40583" s="11" t="s">
        <v>59768</v>
      </c>
      <c r="AE40583" s="10" t="s">
        <v>59769</v>
      </c>
      <c r="AF40583" s="10" t="s">
        <v>720</v>
      </c>
    </row>
    <row r="40584" spans="30:32" x14ac:dyDescent="0.2">
      <c r="AD40584" s="11" t="s">
        <v>59770</v>
      </c>
      <c r="AE40584" s="10" t="s">
        <v>15609</v>
      </c>
      <c r="AF40584" s="10" t="s">
        <v>720</v>
      </c>
    </row>
    <row r="40585" spans="30:32" x14ac:dyDescent="0.2">
      <c r="AD40585" s="11" t="s">
        <v>59771</v>
      </c>
      <c r="AE40585" s="10" t="s">
        <v>14245</v>
      </c>
      <c r="AF40585" s="10" t="s">
        <v>720</v>
      </c>
    </row>
    <row r="40586" spans="30:32" x14ac:dyDescent="0.2">
      <c r="AD40586" s="11" t="s">
        <v>59772</v>
      </c>
      <c r="AE40586" s="10" t="s">
        <v>59773</v>
      </c>
      <c r="AF40586" s="10" t="s">
        <v>720</v>
      </c>
    </row>
    <row r="40587" spans="30:32" x14ac:dyDescent="0.2">
      <c r="AD40587" s="11" t="s">
        <v>59774</v>
      </c>
      <c r="AE40587" s="10" t="s">
        <v>59775</v>
      </c>
      <c r="AF40587" s="10" t="s">
        <v>720</v>
      </c>
    </row>
    <row r="40588" spans="30:32" x14ac:dyDescent="0.2">
      <c r="AD40588" s="11" t="s">
        <v>59776</v>
      </c>
      <c r="AE40588" s="10" t="s">
        <v>59777</v>
      </c>
      <c r="AF40588" s="10" t="s">
        <v>720</v>
      </c>
    </row>
    <row r="40589" spans="30:32" x14ac:dyDescent="0.2">
      <c r="AD40589" s="11" t="s">
        <v>59778</v>
      </c>
      <c r="AE40589" s="10" t="s">
        <v>59779</v>
      </c>
      <c r="AF40589" s="10" t="s">
        <v>720</v>
      </c>
    </row>
    <row r="40590" spans="30:32" x14ac:dyDescent="0.2">
      <c r="AD40590" s="11" t="s">
        <v>59780</v>
      </c>
      <c r="AE40590" s="10" t="s">
        <v>59781</v>
      </c>
      <c r="AF40590" s="10" t="s">
        <v>720</v>
      </c>
    </row>
    <row r="40591" spans="30:32" x14ac:dyDescent="0.2">
      <c r="AD40591" s="11" t="s">
        <v>59782</v>
      </c>
      <c r="AE40591" s="10" t="s">
        <v>53541</v>
      </c>
      <c r="AF40591" s="10" t="s">
        <v>720</v>
      </c>
    </row>
    <row r="40592" spans="30:32" x14ac:dyDescent="0.2">
      <c r="AD40592" s="11" t="s">
        <v>59783</v>
      </c>
      <c r="AE40592" s="10" t="s">
        <v>10061</v>
      </c>
      <c r="AF40592" s="10" t="s">
        <v>720</v>
      </c>
    </row>
    <row r="40593" spans="30:32" x14ac:dyDescent="0.2">
      <c r="AD40593" s="11" t="s">
        <v>59784</v>
      </c>
      <c r="AE40593" s="10" t="s">
        <v>10061</v>
      </c>
      <c r="AF40593" s="10" t="s">
        <v>720</v>
      </c>
    </row>
    <row r="40594" spans="30:32" x14ac:dyDescent="0.2">
      <c r="AD40594" s="11" t="s">
        <v>59785</v>
      </c>
      <c r="AE40594" s="10" t="s">
        <v>59786</v>
      </c>
      <c r="AF40594" s="10" t="s">
        <v>720</v>
      </c>
    </row>
    <row r="40595" spans="30:32" x14ac:dyDescent="0.2">
      <c r="AD40595" s="11" t="s">
        <v>59787</v>
      </c>
      <c r="AE40595" s="10" t="s">
        <v>2121</v>
      </c>
      <c r="AF40595" s="10" t="s">
        <v>720</v>
      </c>
    </row>
    <row r="40596" spans="30:32" x14ac:dyDescent="0.2">
      <c r="AD40596" s="11" t="s">
        <v>59788</v>
      </c>
      <c r="AE40596" s="10" t="s">
        <v>23895</v>
      </c>
      <c r="AF40596" s="10" t="s">
        <v>720</v>
      </c>
    </row>
    <row r="40597" spans="30:32" x14ac:dyDescent="0.2">
      <c r="AD40597" s="11" t="s">
        <v>59789</v>
      </c>
      <c r="AE40597" s="10" t="s">
        <v>59790</v>
      </c>
      <c r="AF40597" s="10" t="s">
        <v>720</v>
      </c>
    </row>
    <row r="40598" spans="30:32" x14ac:dyDescent="0.2">
      <c r="AD40598" s="11" t="s">
        <v>59791</v>
      </c>
      <c r="AE40598" s="10" t="s">
        <v>1315</v>
      </c>
      <c r="AF40598" s="10" t="s">
        <v>720</v>
      </c>
    </row>
    <row r="40599" spans="30:32" x14ac:dyDescent="0.2">
      <c r="AD40599" s="11" t="s">
        <v>59792</v>
      </c>
      <c r="AE40599" s="10" t="s">
        <v>24509</v>
      </c>
      <c r="AF40599" s="10" t="s">
        <v>720</v>
      </c>
    </row>
    <row r="40600" spans="30:32" x14ac:dyDescent="0.2">
      <c r="AD40600" s="11" t="s">
        <v>59793</v>
      </c>
      <c r="AE40600" s="10" t="s">
        <v>59794</v>
      </c>
      <c r="AF40600" s="10" t="s">
        <v>720</v>
      </c>
    </row>
    <row r="40601" spans="30:32" x14ac:dyDescent="0.2">
      <c r="AD40601" s="11" t="s">
        <v>59795</v>
      </c>
      <c r="AE40601" s="10" t="s">
        <v>28079</v>
      </c>
      <c r="AF40601" s="10" t="s">
        <v>720</v>
      </c>
    </row>
    <row r="40602" spans="30:32" x14ac:dyDescent="0.2">
      <c r="AD40602" s="11" t="s">
        <v>59796</v>
      </c>
      <c r="AE40602" s="10" t="s">
        <v>59797</v>
      </c>
      <c r="AF40602" s="10" t="s">
        <v>720</v>
      </c>
    </row>
    <row r="40603" spans="30:32" x14ac:dyDescent="0.2">
      <c r="AD40603" s="11" t="s">
        <v>59798</v>
      </c>
      <c r="AE40603" s="10" t="s">
        <v>59797</v>
      </c>
      <c r="AF40603" s="10" t="s">
        <v>720</v>
      </c>
    </row>
    <row r="40604" spans="30:32" x14ac:dyDescent="0.2">
      <c r="AD40604" s="11" t="s">
        <v>59799</v>
      </c>
      <c r="AE40604" s="10" t="s">
        <v>59797</v>
      </c>
      <c r="AF40604" s="10" t="s">
        <v>720</v>
      </c>
    </row>
    <row r="40605" spans="30:32" x14ac:dyDescent="0.2">
      <c r="AD40605" s="11" t="s">
        <v>59800</v>
      </c>
      <c r="AE40605" s="10" t="s">
        <v>59801</v>
      </c>
      <c r="AF40605" s="10" t="s">
        <v>720</v>
      </c>
    </row>
    <row r="40606" spans="30:32" x14ac:dyDescent="0.2">
      <c r="AD40606" s="11" t="s">
        <v>59802</v>
      </c>
      <c r="AE40606" s="10" t="s">
        <v>59803</v>
      </c>
      <c r="AF40606" s="10" t="s">
        <v>720</v>
      </c>
    </row>
    <row r="40607" spans="30:32" x14ac:dyDescent="0.2">
      <c r="AD40607" s="11" t="s">
        <v>59804</v>
      </c>
      <c r="AE40607" s="10" t="s">
        <v>3228</v>
      </c>
      <c r="AF40607" s="10" t="s">
        <v>720</v>
      </c>
    </row>
    <row r="40608" spans="30:32" x14ac:dyDescent="0.2">
      <c r="AD40608" s="11" t="s">
        <v>59805</v>
      </c>
      <c r="AE40608" s="10" t="s">
        <v>59806</v>
      </c>
      <c r="AF40608" s="10" t="s">
        <v>720</v>
      </c>
    </row>
    <row r="40609" spans="30:32" x14ac:dyDescent="0.2">
      <c r="AD40609" s="11" t="s">
        <v>59807</v>
      </c>
      <c r="AE40609" s="10" t="s">
        <v>10150</v>
      </c>
      <c r="AF40609" s="10" t="s">
        <v>720</v>
      </c>
    </row>
    <row r="40610" spans="30:32" x14ac:dyDescent="0.2">
      <c r="AD40610" s="11" t="s">
        <v>59808</v>
      </c>
      <c r="AE40610" s="10" t="s">
        <v>26964</v>
      </c>
      <c r="AF40610" s="10" t="s">
        <v>720</v>
      </c>
    </row>
    <row r="40611" spans="30:32" x14ac:dyDescent="0.2">
      <c r="AD40611" s="11" t="s">
        <v>59809</v>
      </c>
      <c r="AE40611" s="10" t="s">
        <v>59810</v>
      </c>
      <c r="AF40611" s="10" t="s">
        <v>720</v>
      </c>
    </row>
    <row r="40612" spans="30:32" x14ac:dyDescent="0.2">
      <c r="AD40612" s="11" t="s">
        <v>59811</v>
      </c>
      <c r="AE40612" s="10" t="s">
        <v>59812</v>
      </c>
      <c r="AF40612" s="10" t="s">
        <v>720</v>
      </c>
    </row>
    <row r="40613" spans="30:32" x14ac:dyDescent="0.2">
      <c r="AD40613" s="11" t="s">
        <v>59813</v>
      </c>
      <c r="AE40613" s="10" t="s">
        <v>59814</v>
      </c>
      <c r="AF40613" s="10" t="s">
        <v>720</v>
      </c>
    </row>
    <row r="40614" spans="30:32" x14ac:dyDescent="0.2">
      <c r="AD40614" s="11" t="s">
        <v>59815</v>
      </c>
      <c r="AE40614" s="10" t="s">
        <v>59816</v>
      </c>
      <c r="AF40614" s="10" t="s">
        <v>720</v>
      </c>
    </row>
    <row r="40615" spans="30:32" x14ac:dyDescent="0.2">
      <c r="AD40615" s="11" t="s">
        <v>59817</v>
      </c>
      <c r="AE40615" s="10" t="s">
        <v>26170</v>
      </c>
      <c r="AF40615" s="10" t="s">
        <v>720</v>
      </c>
    </row>
    <row r="40616" spans="30:32" x14ac:dyDescent="0.2">
      <c r="AD40616" s="11" t="s">
        <v>59818</v>
      </c>
      <c r="AE40616" s="10" t="s">
        <v>59819</v>
      </c>
      <c r="AF40616" s="10" t="s">
        <v>720</v>
      </c>
    </row>
    <row r="40617" spans="30:32" x14ac:dyDescent="0.2">
      <c r="AD40617" s="11" t="s">
        <v>59820</v>
      </c>
      <c r="AE40617" s="10" t="s">
        <v>3480</v>
      </c>
      <c r="AF40617" s="10" t="s">
        <v>720</v>
      </c>
    </row>
    <row r="40618" spans="30:32" x14ac:dyDescent="0.2">
      <c r="AD40618" s="11" t="s">
        <v>59821</v>
      </c>
      <c r="AE40618" s="10" t="s">
        <v>3480</v>
      </c>
      <c r="AF40618" s="10" t="s">
        <v>720</v>
      </c>
    </row>
    <row r="40619" spans="30:32" x14ac:dyDescent="0.2">
      <c r="AD40619" s="11" t="s">
        <v>59822</v>
      </c>
      <c r="AE40619" s="10" t="s">
        <v>3480</v>
      </c>
      <c r="AF40619" s="10" t="s">
        <v>720</v>
      </c>
    </row>
    <row r="40620" spans="30:32" x14ac:dyDescent="0.2">
      <c r="AD40620" s="11" t="s">
        <v>59823</v>
      </c>
      <c r="AE40620" s="10" t="s">
        <v>3480</v>
      </c>
      <c r="AF40620" s="10" t="s">
        <v>720</v>
      </c>
    </row>
    <row r="40621" spans="30:32" x14ac:dyDescent="0.2">
      <c r="AD40621" s="11" t="s">
        <v>59824</v>
      </c>
      <c r="AE40621" s="10" t="s">
        <v>3480</v>
      </c>
      <c r="AF40621" s="10" t="s">
        <v>720</v>
      </c>
    </row>
    <row r="40622" spans="30:32" x14ac:dyDescent="0.2">
      <c r="AD40622" s="11" t="s">
        <v>59825</v>
      </c>
      <c r="AE40622" s="10" t="s">
        <v>3480</v>
      </c>
      <c r="AF40622" s="10" t="s">
        <v>720</v>
      </c>
    </row>
    <row r="40623" spans="30:32" x14ac:dyDescent="0.2">
      <c r="AD40623" s="11" t="s">
        <v>59826</v>
      </c>
      <c r="AE40623" s="10" t="s">
        <v>59827</v>
      </c>
      <c r="AF40623" s="10" t="s">
        <v>720</v>
      </c>
    </row>
    <row r="40624" spans="30:32" x14ac:dyDescent="0.2">
      <c r="AD40624" s="11" t="s">
        <v>59828</v>
      </c>
      <c r="AE40624" s="10" t="s">
        <v>56565</v>
      </c>
      <c r="AF40624" s="10" t="s">
        <v>720</v>
      </c>
    </row>
    <row r="40625" spans="30:32" x14ac:dyDescent="0.2">
      <c r="AD40625" s="11" t="s">
        <v>59829</v>
      </c>
      <c r="AE40625" s="10" t="s">
        <v>59830</v>
      </c>
      <c r="AF40625" s="10" t="s">
        <v>720</v>
      </c>
    </row>
    <row r="40626" spans="30:32" x14ac:dyDescent="0.2">
      <c r="AD40626" s="11" t="s">
        <v>59831</v>
      </c>
      <c r="AE40626" s="10" t="s">
        <v>59832</v>
      </c>
      <c r="AF40626" s="10" t="s">
        <v>720</v>
      </c>
    </row>
    <row r="40627" spans="30:32" x14ac:dyDescent="0.2">
      <c r="AD40627" s="11" t="s">
        <v>59833</v>
      </c>
      <c r="AE40627" s="10" t="s">
        <v>9563</v>
      </c>
      <c r="AF40627" s="10" t="s">
        <v>720</v>
      </c>
    </row>
    <row r="40628" spans="30:32" x14ac:dyDescent="0.2">
      <c r="AD40628" s="11" t="s">
        <v>59834</v>
      </c>
      <c r="AE40628" s="10" t="s">
        <v>15760</v>
      </c>
      <c r="AF40628" s="10" t="s">
        <v>720</v>
      </c>
    </row>
    <row r="40629" spans="30:32" x14ac:dyDescent="0.2">
      <c r="AD40629" s="11" t="s">
        <v>59835</v>
      </c>
      <c r="AE40629" s="10" t="s">
        <v>59836</v>
      </c>
      <c r="AF40629" s="10" t="s">
        <v>720</v>
      </c>
    </row>
    <row r="40630" spans="30:32" x14ac:dyDescent="0.2">
      <c r="AD40630" s="11" t="s">
        <v>59837</v>
      </c>
      <c r="AE40630" s="10" t="s">
        <v>59836</v>
      </c>
      <c r="AF40630" s="10" t="s">
        <v>720</v>
      </c>
    </row>
    <row r="40631" spans="30:32" x14ac:dyDescent="0.2">
      <c r="AD40631" s="11" t="s">
        <v>59838</v>
      </c>
      <c r="AE40631" s="10" t="s">
        <v>59836</v>
      </c>
      <c r="AF40631" s="10" t="s">
        <v>720</v>
      </c>
    </row>
    <row r="40632" spans="30:32" x14ac:dyDescent="0.2">
      <c r="AD40632" s="11" t="s">
        <v>59839</v>
      </c>
      <c r="AE40632" s="10" t="s">
        <v>32731</v>
      </c>
      <c r="AF40632" s="10" t="s">
        <v>720</v>
      </c>
    </row>
    <row r="40633" spans="30:32" x14ac:dyDescent="0.2">
      <c r="AD40633" s="11" t="s">
        <v>59840</v>
      </c>
      <c r="AE40633" s="10" t="s">
        <v>1712</v>
      </c>
      <c r="AF40633" s="10" t="s">
        <v>720</v>
      </c>
    </row>
    <row r="40634" spans="30:32" x14ac:dyDescent="0.2">
      <c r="AD40634" s="11" t="s">
        <v>59841</v>
      </c>
      <c r="AE40634" s="10" t="s">
        <v>1712</v>
      </c>
      <c r="AF40634" s="10" t="s">
        <v>720</v>
      </c>
    </row>
    <row r="40635" spans="30:32" x14ac:dyDescent="0.2">
      <c r="AD40635" s="11" t="s">
        <v>59842</v>
      </c>
      <c r="AE40635" s="10" t="s">
        <v>11810</v>
      </c>
      <c r="AF40635" s="10" t="s">
        <v>720</v>
      </c>
    </row>
    <row r="40636" spans="30:32" x14ac:dyDescent="0.2">
      <c r="AD40636" s="11" t="s">
        <v>59843</v>
      </c>
      <c r="AE40636" s="10" t="s">
        <v>4552</v>
      </c>
      <c r="AF40636" s="10" t="s">
        <v>720</v>
      </c>
    </row>
    <row r="40637" spans="30:32" x14ac:dyDescent="0.2">
      <c r="AD40637" s="11" t="s">
        <v>59844</v>
      </c>
      <c r="AE40637" s="10" t="s">
        <v>59845</v>
      </c>
      <c r="AF40637" s="10" t="s">
        <v>720</v>
      </c>
    </row>
    <row r="40638" spans="30:32" x14ac:dyDescent="0.2">
      <c r="AD40638" s="11" t="s">
        <v>59846</v>
      </c>
      <c r="AE40638" s="10" t="s">
        <v>59847</v>
      </c>
      <c r="AF40638" s="10" t="s">
        <v>720</v>
      </c>
    </row>
    <row r="40639" spans="30:32" x14ac:dyDescent="0.2">
      <c r="AD40639" s="11" t="s">
        <v>59848</v>
      </c>
      <c r="AE40639" s="10" t="s">
        <v>59849</v>
      </c>
      <c r="AF40639" s="10" t="s">
        <v>720</v>
      </c>
    </row>
    <row r="40640" spans="30:32" x14ac:dyDescent="0.2">
      <c r="AD40640" s="11" t="s">
        <v>59850</v>
      </c>
      <c r="AE40640" s="10" t="s">
        <v>23984</v>
      </c>
      <c r="AF40640" s="10" t="s">
        <v>720</v>
      </c>
    </row>
    <row r="40641" spans="30:32" x14ac:dyDescent="0.2">
      <c r="AD40641" s="11" t="s">
        <v>59851</v>
      </c>
      <c r="AE40641" s="10" t="s">
        <v>59852</v>
      </c>
      <c r="AF40641" s="10" t="s">
        <v>720</v>
      </c>
    </row>
    <row r="40642" spans="30:32" x14ac:dyDescent="0.2">
      <c r="AD40642" s="11" t="s">
        <v>59853</v>
      </c>
      <c r="AE40642" s="10" t="s">
        <v>41595</v>
      </c>
      <c r="AF40642" s="10" t="s">
        <v>720</v>
      </c>
    </row>
    <row r="40643" spans="30:32" x14ac:dyDescent="0.2">
      <c r="AD40643" s="11" t="s">
        <v>59854</v>
      </c>
      <c r="AE40643" s="10" t="s">
        <v>59855</v>
      </c>
      <c r="AF40643" s="10" t="s">
        <v>720</v>
      </c>
    </row>
    <row r="40644" spans="30:32" x14ac:dyDescent="0.2">
      <c r="AD40644" s="11" t="s">
        <v>59856</v>
      </c>
      <c r="AE40644" s="10" t="s">
        <v>2243</v>
      </c>
      <c r="AF40644" s="10" t="s">
        <v>720</v>
      </c>
    </row>
    <row r="40645" spans="30:32" x14ac:dyDescent="0.2">
      <c r="AD40645" s="11" t="s">
        <v>59857</v>
      </c>
      <c r="AE40645" s="10" t="s">
        <v>2243</v>
      </c>
      <c r="AF40645" s="10" t="s">
        <v>720</v>
      </c>
    </row>
    <row r="40646" spans="30:32" x14ac:dyDescent="0.2">
      <c r="AD40646" s="11" t="s">
        <v>59858</v>
      </c>
      <c r="AE40646" s="10" t="s">
        <v>2243</v>
      </c>
      <c r="AF40646" s="10" t="s">
        <v>720</v>
      </c>
    </row>
    <row r="40647" spans="30:32" x14ac:dyDescent="0.2">
      <c r="AD40647" s="11" t="s">
        <v>59859</v>
      </c>
      <c r="AE40647" s="10" t="s">
        <v>2243</v>
      </c>
      <c r="AF40647" s="10" t="s">
        <v>720</v>
      </c>
    </row>
    <row r="40648" spans="30:32" x14ac:dyDescent="0.2">
      <c r="AD40648" s="11" t="s">
        <v>59860</v>
      </c>
      <c r="AE40648" s="10" t="s">
        <v>2243</v>
      </c>
      <c r="AF40648" s="10" t="s">
        <v>720</v>
      </c>
    </row>
    <row r="40649" spans="30:32" x14ac:dyDescent="0.2">
      <c r="AD40649" s="11" t="s">
        <v>59861</v>
      </c>
      <c r="AE40649" s="10" t="s">
        <v>2243</v>
      </c>
      <c r="AF40649" s="10" t="s">
        <v>720</v>
      </c>
    </row>
    <row r="40650" spans="30:32" x14ac:dyDescent="0.2">
      <c r="AD40650" s="11" t="s">
        <v>59862</v>
      </c>
      <c r="AE40650" s="10" t="s">
        <v>2243</v>
      </c>
      <c r="AF40650" s="10" t="s">
        <v>720</v>
      </c>
    </row>
    <row r="40651" spans="30:32" x14ac:dyDescent="0.2">
      <c r="AD40651" s="11" t="s">
        <v>59863</v>
      </c>
      <c r="AE40651" s="10" t="s">
        <v>2243</v>
      </c>
      <c r="AF40651" s="10" t="s">
        <v>720</v>
      </c>
    </row>
    <row r="40652" spans="30:32" x14ac:dyDescent="0.2">
      <c r="AD40652" s="11" t="s">
        <v>59864</v>
      </c>
      <c r="AE40652" s="10" t="s">
        <v>2243</v>
      </c>
      <c r="AF40652" s="10" t="s">
        <v>720</v>
      </c>
    </row>
    <row r="40653" spans="30:32" x14ac:dyDescent="0.2">
      <c r="AD40653" s="11" t="s">
        <v>59865</v>
      </c>
      <c r="AE40653" s="10" t="s">
        <v>2243</v>
      </c>
      <c r="AF40653" s="10" t="s">
        <v>720</v>
      </c>
    </row>
    <row r="40654" spans="30:32" x14ac:dyDescent="0.2">
      <c r="AD40654" s="11" t="s">
        <v>59866</v>
      </c>
      <c r="AE40654" s="10" t="s">
        <v>2243</v>
      </c>
      <c r="AF40654" s="10" t="s">
        <v>720</v>
      </c>
    </row>
    <row r="40655" spans="30:32" x14ac:dyDescent="0.2">
      <c r="AD40655" s="11" t="s">
        <v>59867</v>
      </c>
      <c r="AE40655" s="10" t="s">
        <v>2243</v>
      </c>
      <c r="AF40655" s="10" t="s">
        <v>720</v>
      </c>
    </row>
    <row r="40656" spans="30:32" x14ac:dyDescent="0.2">
      <c r="AD40656" s="11" t="s">
        <v>59868</v>
      </c>
      <c r="AE40656" s="10" t="s">
        <v>2243</v>
      </c>
      <c r="AF40656" s="10" t="s">
        <v>720</v>
      </c>
    </row>
    <row r="40657" spans="30:32" x14ac:dyDescent="0.2">
      <c r="AD40657" s="11" t="s">
        <v>59869</v>
      </c>
      <c r="AE40657" s="10" t="s">
        <v>2243</v>
      </c>
      <c r="AF40657" s="10" t="s">
        <v>720</v>
      </c>
    </row>
    <row r="40658" spans="30:32" x14ac:dyDescent="0.2">
      <c r="AD40658" s="11" t="s">
        <v>59870</v>
      </c>
      <c r="AE40658" s="10" t="s">
        <v>2243</v>
      </c>
      <c r="AF40658" s="10" t="s">
        <v>720</v>
      </c>
    </row>
    <row r="40659" spans="30:32" x14ac:dyDescent="0.2">
      <c r="AD40659" s="11" t="s">
        <v>59871</v>
      </c>
      <c r="AE40659" s="10" t="s">
        <v>2243</v>
      </c>
      <c r="AF40659" s="10" t="s">
        <v>720</v>
      </c>
    </row>
    <row r="40660" spans="30:32" x14ac:dyDescent="0.2">
      <c r="AD40660" s="11" t="s">
        <v>59872</v>
      </c>
      <c r="AE40660" s="10" t="s">
        <v>2243</v>
      </c>
      <c r="AF40660" s="10" t="s">
        <v>720</v>
      </c>
    </row>
    <row r="40661" spans="30:32" x14ac:dyDescent="0.2">
      <c r="AD40661" s="11" t="s">
        <v>59873</v>
      </c>
      <c r="AE40661" s="10" t="s">
        <v>2360</v>
      </c>
      <c r="AF40661" s="10" t="s">
        <v>720</v>
      </c>
    </row>
    <row r="40662" spans="30:32" x14ac:dyDescent="0.2">
      <c r="AD40662" s="11" t="s">
        <v>59874</v>
      </c>
      <c r="AE40662" s="10" t="s">
        <v>2360</v>
      </c>
      <c r="AF40662" s="10" t="s">
        <v>720</v>
      </c>
    </row>
    <row r="40663" spans="30:32" x14ac:dyDescent="0.2">
      <c r="AD40663" s="11" t="s">
        <v>59875</v>
      </c>
      <c r="AE40663" s="10" t="s">
        <v>2360</v>
      </c>
      <c r="AF40663" s="10" t="s">
        <v>720</v>
      </c>
    </row>
    <row r="40664" spans="30:32" x14ac:dyDescent="0.2">
      <c r="AD40664" s="11" t="s">
        <v>59876</v>
      </c>
      <c r="AE40664" s="10" t="s">
        <v>2360</v>
      </c>
      <c r="AF40664" s="10" t="s">
        <v>720</v>
      </c>
    </row>
    <row r="40665" spans="30:32" x14ac:dyDescent="0.2">
      <c r="AD40665" s="11" t="s">
        <v>59877</v>
      </c>
      <c r="AE40665" s="10" t="s">
        <v>30895</v>
      </c>
      <c r="AF40665" s="10" t="s">
        <v>720</v>
      </c>
    </row>
    <row r="40666" spans="30:32" x14ac:dyDescent="0.2">
      <c r="AD40666" s="11" t="s">
        <v>59878</v>
      </c>
      <c r="AE40666" s="10" t="s">
        <v>30895</v>
      </c>
      <c r="AF40666" s="10" t="s">
        <v>720</v>
      </c>
    </row>
    <row r="40667" spans="30:32" x14ac:dyDescent="0.2">
      <c r="AD40667" s="11" t="s">
        <v>59879</v>
      </c>
      <c r="AE40667" s="10" t="s">
        <v>30895</v>
      </c>
      <c r="AF40667" s="10" t="s">
        <v>720</v>
      </c>
    </row>
    <row r="40668" spans="30:32" x14ac:dyDescent="0.2">
      <c r="AD40668" s="11" t="s">
        <v>59880</v>
      </c>
      <c r="AE40668" s="10" t="s">
        <v>28159</v>
      </c>
      <c r="AF40668" s="10" t="s">
        <v>720</v>
      </c>
    </row>
    <row r="40669" spans="30:32" x14ac:dyDescent="0.2">
      <c r="AD40669" s="11" t="s">
        <v>59881</v>
      </c>
      <c r="AE40669" s="10" t="s">
        <v>11846</v>
      </c>
      <c r="AF40669" s="10" t="s">
        <v>720</v>
      </c>
    </row>
    <row r="40670" spans="30:32" x14ac:dyDescent="0.2">
      <c r="AD40670" s="11" t="s">
        <v>59882</v>
      </c>
      <c r="AE40670" s="10" t="s">
        <v>30022</v>
      </c>
      <c r="AF40670" s="10" t="s">
        <v>720</v>
      </c>
    </row>
    <row r="40671" spans="30:32" x14ac:dyDescent="0.2">
      <c r="AD40671" s="11" t="s">
        <v>59883</v>
      </c>
      <c r="AE40671" s="10" t="s">
        <v>59884</v>
      </c>
      <c r="AF40671" s="10" t="s">
        <v>720</v>
      </c>
    </row>
    <row r="40672" spans="30:32" x14ac:dyDescent="0.2">
      <c r="AD40672" s="11" t="s">
        <v>59885</v>
      </c>
      <c r="AE40672" s="10" t="s">
        <v>15822</v>
      </c>
      <c r="AF40672" s="10" t="s">
        <v>720</v>
      </c>
    </row>
    <row r="40673" spans="30:32" x14ac:dyDescent="0.2">
      <c r="AD40673" s="11" t="s">
        <v>59886</v>
      </c>
      <c r="AE40673" s="10" t="s">
        <v>15822</v>
      </c>
      <c r="AF40673" s="10" t="s">
        <v>720</v>
      </c>
    </row>
    <row r="40674" spans="30:32" x14ac:dyDescent="0.2">
      <c r="AD40674" s="11" t="s">
        <v>59887</v>
      </c>
      <c r="AE40674" s="10" t="s">
        <v>59888</v>
      </c>
      <c r="AF40674" s="10" t="s">
        <v>720</v>
      </c>
    </row>
    <row r="40675" spans="30:32" x14ac:dyDescent="0.2">
      <c r="AD40675" s="11" t="s">
        <v>59889</v>
      </c>
      <c r="AE40675" s="10" t="s">
        <v>59890</v>
      </c>
      <c r="AF40675" s="10" t="s">
        <v>720</v>
      </c>
    </row>
    <row r="40676" spans="30:32" x14ac:dyDescent="0.2">
      <c r="AD40676" s="11" t="s">
        <v>59891</v>
      </c>
      <c r="AE40676" s="10" t="s">
        <v>41645</v>
      </c>
      <c r="AF40676" s="10" t="s">
        <v>720</v>
      </c>
    </row>
    <row r="40677" spans="30:32" x14ac:dyDescent="0.2">
      <c r="AD40677" s="11" t="s">
        <v>59892</v>
      </c>
      <c r="AE40677" s="10" t="s">
        <v>41645</v>
      </c>
      <c r="AF40677" s="10" t="s">
        <v>720</v>
      </c>
    </row>
    <row r="40678" spans="30:32" x14ac:dyDescent="0.2">
      <c r="AD40678" s="11" t="s">
        <v>59893</v>
      </c>
      <c r="AE40678" s="10" t="s">
        <v>59894</v>
      </c>
      <c r="AF40678" s="10" t="s">
        <v>720</v>
      </c>
    </row>
    <row r="40679" spans="30:32" x14ac:dyDescent="0.2">
      <c r="AD40679" s="11" t="s">
        <v>59895</v>
      </c>
      <c r="AE40679" s="10" t="s">
        <v>39937</v>
      </c>
      <c r="AF40679" s="10" t="s">
        <v>720</v>
      </c>
    </row>
    <row r="40680" spans="30:32" x14ac:dyDescent="0.2">
      <c r="AD40680" s="11" t="s">
        <v>59896</v>
      </c>
      <c r="AE40680" s="10" t="s">
        <v>59897</v>
      </c>
      <c r="AF40680" s="10" t="s">
        <v>720</v>
      </c>
    </row>
    <row r="40681" spans="30:32" x14ac:dyDescent="0.2">
      <c r="AD40681" s="11" t="s">
        <v>59898</v>
      </c>
      <c r="AE40681" s="10" t="s">
        <v>22338</v>
      </c>
      <c r="AF40681" s="10" t="s">
        <v>720</v>
      </c>
    </row>
    <row r="40682" spans="30:32" x14ac:dyDescent="0.2">
      <c r="AD40682" s="11" t="s">
        <v>59899</v>
      </c>
      <c r="AE40682" s="10" t="s">
        <v>44471</v>
      </c>
      <c r="AF40682" s="10" t="s">
        <v>720</v>
      </c>
    </row>
    <row r="40683" spans="30:32" x14ac:dyDescent="0.2">
      <c r="AD40683" s="11" t="s">
        <v>59900</v>
      </c>
      <c r="AE40683" s="10" t="s">
        <v>59901</v>
      </c>
      <c r="AF40683" s="10" t="s">
        <v>720</v>
      </c>
    </row>
    <row r="40684" spans="30:32" x14ac:dyDescent="0.2">
      <c r="AD40684" s="11" t="s">
        <v>59902</v>
      </c>
      <c r="AE40684" s="10" t="s">
        <v>27400</v>
      </c>
      <c r="AF40684" s="10" t="s">
        <v>720</v>
      </c>
    </row>
    <row r="40685" spans="30:32" x14ac:dyDescent="0.2">
      <c r="AD40685" s="11" t="s">
        <v>59903</v>
      </c>
      <c r="AE40685" s="10" t="s">
        <v>59904</v>
      </c>
      <c r="AF40685" s="10" t="s">
        <v>720</v>
      </c>
    </row>
    <row r="40686" spans="30:32" x14ac:dyDescent="0.2">
      <c r="AD40686" s="11" t="s">
        <v>59905</v>
      </c>
      <c r="AE40686" s="10" t="s">
        <v>59906</v>
      </c>
      <c r="AF40686" s="10" t="s">
        <v>720</v>
      </c>
    </row>
    <row r="40687" spans="30:32" x14ac:dyDescent="0.2">
      <c r="AD40687" s="11" t="s">
        <v>59907</v>
      </c>
      <c r="AE40687" s="10" t="s">
        <v>59908</v>
      </c>
      <c r="AF40687" s="10" t="s">
        <v>720</v>
      </c>
    </row>
    <row r="40688" spans="30:32" x14ac:dyDescent="0.2">
      <c r="AD40688" s="11" t="s">
        <v>59909</v>
      </c>
      <c r="AE40688" s="10" t="s">
        <v>59910</v>
      </c>
      <c r="AF40688" s="10" t="s">
        <v>720</v>
      </c>
    </row>
    <row r="40689" spans="30:32" x14ac:dyDescent="0.2">
      <c r="AD40689" s="11" t="s">
        <v>59911</v>
      </c>
      <c r="AE40689" s="10" t="s">
        <v>4816</v>
      </c>
      <c r="AF40689" s="10" t="s">
        <v>720</v>
      </c>
    </row>
    <row r="40690" spans="30:32" x14ac:dyDescent="0.2">
      <c r="AD40690" s="11" t="s">
        <v>59912</v>
      </c>
      <c r="AE40690" s="10" t="s">
        <v>59913</v>
      </c>
      <c r="AF40690" s="10" t="s">
        <v>720</v>
      </c>
    </row>
    <row r="40691" spans="30:32" x14ac:dyDescent="0.2">
      <c r="AD40691" s="11" t="s">
        <v>59914</v>
      </c>
      <c r="AE40691" s="10" t="s">
        <v>59915</v>
      </c>
      <c r="AF40691" s="10" t="s">
        <v>720</v>
      </c>
    </row>
    <row r="40692" spans="30:32" x14ac:dyDescent="0.2">
      <c r="AD40692" s="11" t="s">
        <v>59916</v>
      </c>
      <c r="AE40692" s="10" t="s">
        <v>59917</v>
      </c>
      <c r="AF40692" s="10" t="s">
        <v>720</v>
      </c>
    </row>
    <row r="40693" spans="30:32" x14ac:dyDescent="0.2">
      <c r="AD40693" s="11" t="s">
        <v>59918</v>
      </c>
      <c r="AE40693" s="10" t="s">
        <v>59917</v>
      </c>
      <c r="AF40693" s="10" t="s">
        <v>720</v>
      </c>
    </row>
    <row r="40694" spans="30:32" x14ac:dyDescent="0.2">
      <c r="AD40694" s="11" t="s">
        <v>59919</v>
      </c>
      <c r="AE40694" s="10" t="s">
        <v>7510</v>
      </c>
      <c r="AF40694" s="10" t="s">
        <v>720</v>
      </c>
    </row>
    <row r="40695" spans="30:32" x14ac:dyDescent="0.2">
      <c r="AD40695" s="11" t="s">
        <v>59920</v>
      </c>
      <c r="AE40695" s="10" t="s">
        <v>3537</v>
      </c>
      <c r="AF40695" s="10" t="s">
        <v>720</v>
      </c>
    </row>
    <row r="40696" spans="30:32" x14ac:dyDescent="0.2">
      <c r="AD40696" s="11" t="s">
        <v>59921</v>
      </c>
      <c r="AE40696" s="10" t="s">
        <v>3537</v>
      </c>
      <c r="AF40696" s="10" t="s">
        <v>720</v>
      </c>
    </row>
    <row r="40697" spans="30:32" x14ac:dyDescent="0.2">
      <c r="AD40697" s="11" t="s">
        <v>59922</v>
      </c>
      <c r="AE40697" s="10" t="s">
        <v>59923</v>
      </c>
      <c r="AF40697" s="10" t="s">
        <v>720</v>
      </c>
    </row>
    <row r="40698" spans="30:32" x14ac:dyDescent="0.2">
      <c r="AD40698" s="11" t="s">
        <v>59924</v>
      </c>
      <c r="AE40698" s="10" t="s">
        <v>59925</v>
      </c>
      <c r="AF40698" s="10" t="s">
        <v>720</v>
      </c>
    </row>
    <row r="40699" spans="30:32" x14ac:dyDescent="0.2">
      <c r="AD40699" s="11" t="s">
        <v>59926</v>
      </c>
      <c r="AE40699" s="10" t="s">
        <v>59927</v>
      </c>
      <c r="AF40699" s="10" t="s">
        <v>720</v>
      </c>
    </row>
    <row r="40700" spans="30:32" x14ac:dyDescent="0.2">
      <c r="AD40700" s="11" t="s">
        <v>59928</v>
      </c>
      <c r="AE40700" s="10" t="s">
        <v>59929</v>
      </c>
      <c r="AF40700" s="10" t="s">
        <v>720</v>
      </c>
    </row>
    <row r="40701" spans="30:32" x14ac:dyDescent="0.2">
      <c r="AD40701" s="11" t="s">
        <v>59930</v>
      </c>
      <c r="AE40701" s="10" t="s">
        <v>59931</v>
      </c>
      <c r="AF40701" s="10" t="s">
        <v>720</v>
      </c>
    </row>
    <row r="40702" spans="30:32" x14ac:dyDescent="0.2">
      <c r="AD40702" s="11" t="s">
        <v>59932</v>
      </c>
      <c r="AE40702" s="10" t="s">
        <v>10501</v>
      </c>
      <c r="AF40702" s="10" t="s">
        <v>720</v>
      </c>
    </row>
    <row r="40703" spans="30:32" x14ac:dyDescent="0.2">
      <c r="AD40703" s="11" t="s">
        <v>59933</v>
      </c>
      <c r="AE40703" s="10" t="s">
        <v>9332</v>
      </c>
      <c r="AF40703" s="10" t="s">
        <v>720</v>
      </c>
    </row>
    <row r="40704" spans="30:32" x14ac:dyDescent="0.2">
      <c r="AD40704" s="11" t="s">
        <v>59934</v>
      </c>
      <c r="AE40704" s="10" t="s">
        <v>10505</v>
      </c>
      <c r="AF40704" s="10" t="s">
        <v>720</v>
      </c>
    </row>
    <row r="40705" spans="30:32" x14ac:dyDescent="0.2">
      <c r="AD40705" s="11" t="s">
        <v>59935</v>
      </c>
      <c r="AE40705" s="10" t="s">
        <v>59936</v>
      </c>
      <c r="AF40705" s="10" t="s">
        <v>720</v>
      </c>
    </row>
    <row r="40706" spans="30:32" x14ac:dyDescent="0.2">
      <c r="AD40706" s="11" t="s">
        <v>59937</v>
      </c>
      <c r="AE40706" s="10" t="s">
        <v>25599</v>
      </c>
      <c r="AF40706" s="10" t="s">
        <v>720</v>
      </c>
    </row>
    <row r="40707" spans="30:32" x14ac:dyDescent="0.2">
      <c r="AD40707" s="11" t="s">
        <v>59938</v>
      </c>
      <c r="AE40707" s="10" t="s">
        <v>59939</v>
      </c>
      <c r="AF40707" s="10" t="s">
        <v>720</v>
      </c>
    </row>
    <row r="40708" spans="30:32" x14ac:dyDescent="0.2">
      <c r="AD40708" s="11" t="s">
        <v>59940</v>
      </c>
      <c r="AE40708" s="10" t="s">
        <v>7559</v>
      </c>
      <c r="AF40708" s="10" t="s">
        <v>720</v>
      </c>
    </row>
    <row r="40709" spans="30:32" x14ac:dyDescent="0.2">
      <c r="AD40709" s="11" t="s">
        <v>59941</v>
      </c>
      <c r="AE40709" s="10" t="s">
        <v>59942</v>
      </c>
      <c r="AF40709" s="10" t="s">
        <v>720</v>
      </c>
    </row>
    <row r="40710" spans="30:32" x14ac:dyDescent="0.2">
      <c r="AD40710" s="11" t="s">
        <v>59943</v>
      </c>
      <c r="AE40710" s="10" t="s">
        <v>18642</v>
      </c>
      <c r="AF40710" s="10" t="s">
        <v>720</v>
      </c>
    </row>
    <row r="40711" spans="30:32" x14ac:dyDescent="0.2">
      <c r="AD40711" s="11" t="s">
        <v>59944</v>
      </c>
      <c r="AE40711" s="10" t="s">
        <v>1050</v>
      </c>
      <c r="AF40711" s="10" t="s">
        <v>720</v>
      </c>
    </row>
    <row r="40712" spans="30:32" x14ac:dyDescent="0.2">
      <c r="AD40712" s="11" t="s">
        <v>59945</v>
      </c>
      <c r="AE40712" s="10" t="s">
        <v>1050</v>
      </c>
      <c r="AF40712" s="10" t="s">
        <v>720</v>
      </c>
    </row>
    <row r="40713" spans="30:32" x14ac:dyDescent="0.2">
      <c r="AD40713" s="11" t="s">
        <v>59946</v>
      </c>
      <c r="AE40713" s="10" t="s">
        <v>1050</v>
      </c>
      <c r="AF40713" s="10" t="s">
        <v>720</v>
      </c>
    </row>
    <row r="40714" spans="30:32" x14ac:dyDescent="0.2">
      <c r="AD40714" s="11" t="s">
        <v>59947</v>
      </c>
      <c r="AE40714" s="10" t="s">
        <v>2332</v>
      </c>
      <c r="AF40714" s="10" t="s">
        <v>720</v>
      </c>
    </row>
    <row r="40715" spans="30:32" x14ac:dyDescent="0.2">
      <c r="AD40715" s="11" t="s">
        <v>59948</v>
      </c>
      <c r="AE40715" s="10" t="s">
        <v>48995</v>
      </c>
      <c r="AF40715" s="10" t="s">
        <v>720</v>
      </c>
    </row>
    <row r="40716" spans="30:32" x14ac:dyDescent="0.2">
      <c r="AD40716" s="11" t="s">
        <v>59949</v>
      </c>
      <c r="AE40716" s="10" t="s">
        <v>59950</v>
      </c>
      <c r="AF40716" s="10" t="s">
        <v>720</v>
      </c>
    </row>
    <row r="40717" spans="30:32" x14ac:dyDescent="0.2">
      <c r="AD40717" s="11" t="s">
        <v>59951</v>
      </c>
      <c r="AE40717" s="10" t="s">
        <v>27464</v>
      </c>
      <c r="AF40717" s="10" t="s">
        <v>720</v>
      </c>
    </row>
    <row r="40718" spans="30:32" x14ac:dyDescent="0.2">
      <c r="AD40718" s="11" t="s">
        <v>59952</v>
      </c>
      <c r="AE40718" s="10" t="s">
        <v>21181</v>
      </c>
      <c r="AF40718" s="10" t="s">
        <v>720</v>
      </c>
    </row>
    <row r="40719" spans="30:32" x14ac:dyDescent="0.2">
      <c r="AD40719" s="11" t="s">
        <v>59953</v>
      </c>
      <c r="AE40719" s="10" t="s">
        <v>41749</v>
      </c>
      <c r="AF40719" s="10" t="s">
        <v>720</v>
      </c>
    </row>
    <row r="40720" spans="30:32" x14ac:dyDescent="0.2">
      <c r="AD40720" s="11" t="s">
        <v>59954</v>
      </c>
      <c r="AE40720" s="10" t="s">
        <v>59955</v>
      </c>
      <c r="AF40720" s="10" t="s">
        <v>720</v>
      </c>
    </row>
    <row r="40721" spans="30:32" x14ac:dyDescent="0.2">
      <c r="AD40721" s="11" t="s">
        <v>59956</v>
      </c>
      <c r="AE40721" s="10" t="s">
        <v>32843</v>
      </c>
      <c r="AF40721" s="10" t="s">
        <v>720</v>
      </c>
    </row>
    <row r="40722" spans="30:32" x14ac:dyDescent="0.2">
      <c r="AD40722" s="11" t="s">
        <v>59957</v>
      </c>
      <c r="AE40722" s="10" t="s">
        <v>59958</v>
      </c>
      <c r="AF40722" s="10" t="s">
        <v>720</v>
      </c>
    </row>
    <row r="40723" spans="30:32" x14ac:dyDescent="0.2">
      <c r="AD40723" s="11" t="s">
        <v>59959</v>
      </c>
      <c r="AE40723" s="10" t="s">
        <v>59960</v>
      </c>
      <c r="AF40723" s="10" t="s">
        <v>720</v>
      </c>
    </row>
    <row r="40724" spans="30:32" x14ac:dyDescent="0.2">
      <c r="AD40724" s="11" t="s">
        <v>59961</v>
      </c>
      <c r="AE40724" s="10" t="s">
        <v>59962</v>
      </c>
      <c r="AF40724" s="10" t="s">
        <v>720</v>
      </c>
    </row>
    <row r="40725" spans="30:32" x14ac:dyDescent="0.2">
      <c r="AD40725" s="11" t="s">
        <v>59963</v>
      </c>
      <c r="AE40725" s="10" t="s">
        <v>59964</v>
      </c>
      <c r="AF40725" s="10" t="s">
        <v>720</v>
      </c>
    </row>
    <row r="40726" spans="30:32" x14ac:dyDescent="0.2">
      <c r="AD40726" s="11" t="s">
        <v>59965</v>
      </c>
      <c r="AE40726" s="10" t="s">
        <v>43571</v>
      </c>
      <c r="AF40726" s="10" t="s">
        <v>720</v>
      </c>
    </row>
    <row r="40727" spans="30:32" x14ac:dyDescent="0.2">
      <c r="AD40727" s="11" t="s">
        <v>59966</v>
      </c>
      <c r="AE40727" s="10" t="s">
        <v>28297</v>
      </c>
      <c r="AF40727" s="10" t="s">
        <v>720</v>
      </c>
    </row>
    <row r="40728" spans="30:32" x14ac:dyDescent="0.2">
      <c r="AD40728" s="11" t="s">
        <v>59967</v>
      </c>
      <c r="AE40728" s="10" t="s">
        <v>13706</v>
      </c>
      <c r="AF40728" s="10" t="s">
        <v>720</v>
      </c>
    </row>
    <row r="40729" spans="30:32" x14ac:dyDescent="0.2">
      <c r="AD40729" s="11" t="s">
        <v>59968</v>
      </c>
      <c r="AE40729" s="10" t="s">
        <v>59969</v>
      </c>
      <c r="AF40729" s="10" t="s">
        <v>720</v>
      </c>
    </row>
    <row r="40730" spans="30:32" x14ac:dyDescent="0.2">
      <c r="AD40730" s="11" t="s">
        <v>59970</v>
      </c>
      <c r="AE40730" s="10" t="s">
        <v>59971</v>
      </c>
      <c r="AF40730" s="10" t="s">
        <v>720</v>
      </c>
    </row>
    <row r="40731" spans="30:32" x14ac:dyDescent="0.2">
      <c r="AD40731" s="11" t="s">
        <v>59972</v>
      </c>
      <c r="AE40731" s="10" t="s">
        <v>59973</v>
      </c>
      <c r="AF40731" s="10" t="s">
        <v>720</v>
      </c>
    </row>
    <row r="40732" spans="30:32" x14ac:dyDescent="0.2">
      <c r="AD40732" s="11" t="s">
        <v>59974</v>
      </c>
      <c r="AE40732" s="10" t="s">
        <v>21235</v>
      </c>
      <c r="AF40732" s="10" t="s">
        <v>720</v>
      </c>
    </row>
    <row r="40733" spans="30:32" x14ac:dyDescent="0.2">
      <c r="AD40733" s="11" t="s">
        <v>59975</v>
      </c>
      <c r="AE40733" s="10" t="s">
        <v>7624</v>
      </c>
      <c r="AF40733" s="10" t="s">
        <v>720</v>
      </c>
    </row>
    <row r="40734" spans="30:32" x14ac:dyDescent="0.2">
      <c r="AD40734" s="11" t="s">
        <v>59976</v>
      </c>
      <c r="AE40734" s="10" t="s">
        <v>4094</v>
      </c>
      <c r="AF40734" s="10" t="s">
        <v>720</v>
      </c>
    </row>
    <row r="40735" spans="30:32" x14ac:dyDescent="0.2">
      <c r="AD40735" s="11" t="s">
        <v>59977</v>
      </c>
      <c r="AE40735" s="10" t="s">
        <v>59978</v>
      </c>
      <c r="AF40735" s="10" t="s">
        <v>720</v>
      </c>
    </row>
    <row r="40736" spans="30:32" x14ac:dyDescent="0.2">
      <c r="AD40736" s="11" t="s">
        <v>59979</v>
      </c>
      <c r="AE40736" s="10" t="s">
        <v>59980</v>
      </c>
      <c r="AF40736" s="10" t="s">
        <v>720</v>
      </c>
    </row>
    <row r="40737" spans="30:32" x14ac:dyDescent="0.2">
      <c r="AD40737" s="11" t="s">
        <v>59981</v>
      </c>
      <c r="AE40737" s="10" t="s">
        <v>38829</v>
      </c>
      <c r="AF40737" s="10" t="s">
        <v>720</v>
      </c>
    </row>
    <row r="40738" spans="30:32" x14ac:dyDescent="0.2">
      <c r="AD40738" s="11" t="s">
        <v>59982</v>
      </c>
      <c r="AE40738" s="10" t="s">
        <v>29333</v>
      </c>
      <c r="AF40738" s="10" t="s">
        <v>720</v>
      </c>
    </row>
    <row r="40739" spans="30:32" x14ac:dyDescent="0.2">
      <c r="AD40739" s="11" t="s">
        <v>59983</v>
      </c>
      <c r="AE40739" s="10" t="s">
        <v>59984</v>
      </c>
      <c r="AF40739" s="10" t="s">
        <v>720</v>
      </c>
    </row>
    <row r="40740" spans="30:32" x14ac:dyDescent="0.2">
      <c r="AD40740" s="11" t="s">
        <v>59985</v>
      </c>
      <c r="AE40740" s="10" t="s">
        <v>59986</v>
      </c>
      <c r="AF40740" s="10" t="s">
        <v>720</v>
      </c>
    </row>
    <row r="40741" spans="30:32" x14ac:dyDescent="0.2">
      <c r="AD40741" s="11" t="s">
        <v>59987</v>
      </c>
      <c r="AE40741" s="10" t="s">
        <v>59988</v>
      </c>
      <c r="AF40741" s="10" t="s">
        <v>720</v>
      </c>
    </row>
    <row r="40742" spans="30:32" x14ac:dyDescent="0.2">
      <c r="AD40742" s="11" t="s">
        <v>59989</v>
      </c>
      <c r="AE40742" s="10" t="s">
        <v>24147</v>
      </c>
      <c r="AF40742" s="10" t="s">
        <v>720</v>
      </c>
    </row>
    <row r="40743" spans="30:32" x14ac:dyDescent="0.2">
      <c r="AD40743" s="11" t="s">
        <v>59990</v>
      </c>
      <c r="AE40743" s="10" t="s">
        <v>59991</v>
      </c>
      <c r="AF40743" s="10" t="s">
        <v>720</v>
      </c>
    </row>
    <row r="40744" spans="30:32" x14ac:dyDescent="0.2">
      <c r="AD40744" s="11" t="s">
        <v>59992</v>
      </c>
      <c r="AE40744" s="10" t="s">
        <v>10683</v>
      </c>
      <c r="AF40744" s="10" t="s">
        <v>720</v>
      </c>
    </row>
    <row r="40745" spans="30:32" x14ac:dyDescent="0.2">
      <c r="AD40745" s="11" t="s">
        <v>59993</v>
      </c>
      <c r="AE40745" s="10" t="s">
        <v>10683</v>
      </c>
      <c r="AF40745" s="10" t="s">
        <v>720</v>
      </c>
    </row>
    <row r="40746" spans="30:32" x14ac:dyDescent="0.2">
      <c r="AD40746" s="11" t="s">
        <v>59994</v>
      </c>
      <c r="AE40746" s="10" t="s">
        <v>10683</v>
      </c>
      <c r="AF40746" s="10" t="s">
        <v>720</v>
      </c>
    </row>
    <row r="40747" spans="30:32" x14ac:dyDescent="0.2">
      <c r="AD40747" s="11" t="s">
        <v>59995</v>
      </c>
      <c r="AE40747" s="10" t="s">
        <v>12271</v>
      </c>
      <c r="AF40747" s="10" t="s">
        <v>720</v>
      </c>
    </row>
    <row r="40748" spans="30:32" x14ac:dyDescent="0.2">
      <c r="AD40748" s="11" t="s">
        <v>59996</v>
      </c>
      <c r="AE40748" s="10" t="s">
        <v>59997</v>
      </c>
      <c r="AF40748" s="10" t="s">
        <v>720</v>
      </c>
    </row>
    <row r="40749" spans="30:32" x14ac:dyDescent="0.2">
      <c r="AD40749" s="11" t="s">
        <v>59998</v>
      </c>
      <c r="AE40749" s="10" t="s">
        <v>59999</v>
      </c>
      <c r="AF40749" s="10" t="s">
        <v>720</v>
      </c>
    </row>
    <row r="40750" spans="30:32" x14ac:dyDescent="0.2">
      <c r="AD40750" s="11" t="s">
        <v>60000</v>
      </c>
      <c r="AE40750" s="10" t="s">
        <v>60001</v>
      </c>
      <c r="AF40750" s="10" t="s">
        <v>720</v>
      </c>
    </row>
    <row r="40751" spans="30:32" x14ac:dyDescent="0.2">
      <c r="AD40751" s="11" t="s">
        <v>60002</v>
      </c>
      <c r="AE40751" s="10" t="s">
        <v>60001</v>
      </c>
      <c r="AF40751" s="10" t="s">
        <v>720</v>
      </c>
    </row>
    <row r="40752" spans="30:32" x14ac:dyDescent="0.2">
      <c r="AD40752" s="11" t="s">
        <v>60003</v>
      </c>
      <c r="AE40752" s="10" t="s">
        <v>60001</v>
      </c>
      <c r="AF40752" s="10" t="s">
        <v>720</v>
      </c>
    </row>
    <row r="40753" spans="30:32" x14ac:dyDescent="0.2">
      <c r="AD40753" s="11" t="s">
        <v>60004</v>
      </c>
      <c r="AE40753" s="10" t="s">
        <v>60001</v>
      </c>
      <c r="AF40753" s="10" t="s">
        <v>720</v>
      </c>
    </row>
    <row r="40754" spans="30:32" x14ac:dyDescent="0.2">
      <c r="AD40754" s="11" t="s">
        <v>60005</v>
      </c>
      <c r="AE40754" s="10" t="s">
        <v>60001</v>
      </c>
      <c r="AF40754" s="10" t="s">
        <v>720</v>
      </c>
    </row>
    <row r="40755" spans="30:32" x14ac:dyDescent="0.2">
      <c r="AD40755" s="11" t="s">
        <v>60006</v>
      </c>
      <c r="AE40755" s="10" t="s">
        <v>60001</v>
      </c>
      <c r="AF40755" s="10" t="s">
        <v>720</v>
      </c>
    </row>
    <row r="40756" spans="30:32" x14ac:dyDescent="0.2">
      <c r="AD40756" s="11" t="s">
        <v>60007</v>
      </c>
      <c r="AE40756" s="10" t="s">
        <v>60001</v>
      </c>
      <c r="AF40756" s="10" t="s">
        <v>720</v>
      </c>
    </row>
    <row r="40757" spans="30:32" x14ac:dyDescent="0.2">
      <c r="AD40757" s="11" t="s">
        <v>60008</v>
      </c>
      <c r="AE40757" s="10" t="s">
        <v>60009</v>
      </c>
      <c r="AF40757" s="10" t="s">
        <v>720</v>
      </c>
    </row>
    <row r="40758" spans="30:32" x14ac:dyDescent="0.2">
      <c r="AD40758" s="11" t="s">
        <v>60010</v>
      </c>
      <c r="AE40758" s="10" t="s">
        <v>60011</v>
      </c>
      <c r="AF40758" s="10" t="s">
        <v>720</v>
      </c>
    </row>
    <row r="40759" spans="30:32" x14ac:dyDescent="0.2">
      <c r="AD40759" s="11" t="s">
        <v>60012</v>
      </c>
      <c r="AE40759" s="10" t="s">
        <v>38847</v>
      </c>
      <c r="AF40759" s="10" t="s">
        <v>720</v>
      </c>
    </row>
    <row r="40760" spans="30:32" x14ac:dyDescent="0.2">
      <c r="AD40760" s="11" t="s">
        <v>60013</v>
      </c>
      <c r="AE40760" s="10" t="s">
        <v>2436</v>
      </c>
      <c r="AF40760" s="10" t="s">
        <v>720</v>
      </c>
    </row>
    <row r="40761" spans="30:32" x14ac:dyDescent="0.2">
      <c r="AD40761" s="11" t="s">
        <v>60014</v>
      </c>
      <c r="AE40761" s="10" t="s">
        <v>60015</v>
      </c>
      <c r="AF40761" s="10" t="s">
        <v>720</v>
      </c>
    </row>
    <row r="40762" spans="30:32" x14ac:dyDescent="0.2">
      <c r="AD40762" s="11" t="s">
        <v>60016</v>
      </c>
      <c r="AE40762" s="10" t="s">
        <v>7727</v>
      </c>
      <c r="AF40762" s="10" t="s">
        <v>720</v>
      </c>
    </row>
    <row r="40763" spans="30:32" x14ac:dyDescent="0.2">
      <c r="AD40763" s="11" t="s">
        <v>60017</v>
      </c>
      <c r="AE40763" s="10" t="s">
        <v>60018</v>
      </c>
      <c r="AF40763" s="10" t="s">
        <v>720</v>
      </c>
    </row>
    <row r="40764" spans="30:32" x14ac:dyDescent="0.2">
      <c r="AD40764" s="11" t="s">
        <v>60019</v>
      </c>
      <c r="AE40764" s="10" t="s">
        <v>16225</v>
      </c>
      <c r="AF40764" s="10" t="s">
        <v>720</v>
      </c>
    </row>
    <row r="40765" spans="30:32" x14ac:dyDescent="0.2">
      <c r="AD40765" s="11" t="s">
        <v>60020</v>
      </c>
      <c r="AE40765" s="10" t="s">
        <v>57763</v>
      </c>
      <c r="AF40765" s="10" t="s">
        <v>720</v>
      </c>
    </row>
    <row r="40766" spans="30:32" x14ac:dyDescent="0.2">
      <c r="AD40766" s="11" t="s">
        <v>60021</v>
      </c>
      <c r="AE40766" s="10" t="s">
        <v>60022</v>
      </c>
      <c r="AF40766" s="10" t="s">
        <v>720</v>
      </c>
    </row>
    <row r="40767" spans="30:32" x14ac:dyDescent="0.2">
      <c r="AD40767" s="11" t="s">
        <v>60023</v>
      </c>
      <c r="AE40767" s="10" t="s">
        <v>60022</v>
      </c>
      <c r="AF40767" s="10" t="s">
        <v>720</v>
      </c>
    </row>
    <row r="40768" spans="30:32" x14ac:dyDescent="0.2">
      <c r="AD40768" s="11" t="s">
        <v>60024</v>
      </c>
      <c r="AE40768" s="10" t="s">
        <v>60022</v>
      </c>
      <c r="AF40768" s="10" t="s">
        <v>720</v>
      </c>
    </row>
    <row r="40769" spans="30:32" x14ac:dyDescent="0.2">
      <c r="AD40769" s="11" t="s">
        <v>60025</v>
      </c>
      <c r="AE40769" s="10" t="s">
        <v>2481</v>
      </c>
      <c r="AF40769" s="10" t="s">
        <v>720</v>
      </c>
    </row>
    <row r="40770" spans="30:32" x14ac:dyDescent="0.2">
      <c r="AD40770" s="11" t="s">
        <v>60026</v>
      </c>
      <c r="AE40770" s="10" t="s">
        <v>10769</v>
      </c>
      <c r="AF40770" s="10" t="s">
        <v>720</v>
      </c>
    </row>
    <row r="40771" spans="30:32" x14ac:dyDescent="0.2">
      <c r="AD40771" s="11" t="s">
        <v>60027</v>
      </c>
      <c r="AE40771" s="10" t="s">
        <v>6064</v>
      </c>
      <c r="AF40771" s="10" t="s">
        <v>720</v>
      </c>
    </row>
    <row r="40772" spans="30:32" x14ac:dyDescent="0.2">
      <c r="AD40772" s="11" t="s">
        <v>60028</v>
      </c>
      <c r="AE40772" s="10" t="s">
        <v>6064</v>
      </c>
      <c r="AF40772" s="10" t="s">
        <v>720</v>
      </c>
    </row>
    <row r="40773" spans="30:32" x14ac:dyDescent="0.2">
      <c r="AD40773" s="11" t="s">
        <v>60029</v>
      </c>
      <c r="AE40773" s="10" t="s">
        <v>6064</v>
      </c>
      <c r="AF40773" s="10" t="s">
        <v>720</v>
      </c>
    </row>
    <row r="40774" spans="30:32" x14ac:dyDescent="0.2">
      <c r="AD40774" s="11" t="s">
        <v>60030</v>
      </c>
      <c r="AE40774" s="10" t="s">
        <v>6064</v>
      </c>
      <c r="AF40774" s="10" t="s">
        <v>720</v>
      </c>
    </row>
    <row r="40775" spans="30:32" x14ac:dyDescent="0.2">
      <c r="AD40775" s="11" t="s">
        <v>60031</v>
      </c>
      <c r="AE40775" s="10" t="s">
        <v>60032</v>
      </c>
      <c r="AF40775" s="10" t="s">
        <v>720</v>
      </c>
    </row>
    <row r="40776" spans="30:32" x14ac:dyDescent="0.2">
      <c r="AD40776" s="11" t="s">
        <v>60033</v>
      </c>
      <c r="AE40776" s="10" t="s">
        <v>60034</v>
      </c>
      <c r="AF40776" s="10" t="s">
        <v>720</v>
      </c>
    </row>
    <row r="40777" spans="30:32" x14ac:dyDescent="0.2">
      <c r="AD40777" s="11" t="s">
        <v>60035</v>
      </c>
      <c r="AE40777" s="10" t="s">
        <v>60036</v>
      </c>
      <c r="AF40777" s="10" t="s">
        <v>720</v>
      </c>
    </row>
    <row r="40778" spans="30:32" x14ac:dyDescent="0.2">
      <c r="AD40778" s="11" t="s">
        <v>60037</v>
      </c>
      <c r="AE40778" s="10" t="s">
        <v>60038</v>
      </c>
      <c r="AF40778" s="10" t="s">
        <v>720</v>
      </c>
    </row>
    <row r="40779" spans="30:32" x14ac:dyDescent="0.2">
      <c r="AD40779" s="11" t="s">
        <v>60039</v>
      </c>
      <c r="AE40779" s="10" t="s">
        <v>60040</v>
      </c>
      <c r="AF40779" s="10" t="s">
        <v>720</v>
      </c>
    </row>
    <row r="40780" spans="30:32" x14ac:dyDescent="0.2">
      <c r="AD40780" s="11" t="s">
        <v>60041</v>
      </c>
      <c r="AE40780" s="10" t="s">
        <v>60042</v>
      </c>
      <c r="AF40780" s="10" t="s">
        <v>720</v>
      </c>
    </row>
    <row r="40781" spans="30:32" x14ac:dyDescent="0.2">
      <c r="AD40781" s="11" t="s">
        <v>60043</v>
      </c>
      <c r="AE40781" s="10" t="s">
        <v>60044</v>
      </c>
      <c r="AF40781" s="10" t="s">
        <v>720</v>
      </c>
    </row>
    <row r="40782" spans="30:32" x14ac:dyDescent="0.2">
      <c r="AD40782" s="11" t="s">
        <v>60045</v>
      </c>
      <c r="AE40782" s="10" t="s">
        <v>60046</v>
      </c>
      <c r="AF40782" s="10" t="s">
        <v>720</v>
      </c>
    </row>
    <row r="40783" spans="30:32" x14ac:dyDescent="0.2">
      <c r="AD40783" s="11" t="s">
        <v>60047</v>
      </c>
      <c r="AE40783" s="10" t="s">
        <v>60048</v>
      </c>
      <c r="AF40783" s="10" t="s">
        <v>720</v>
      </c>
    </row>
    <row r="40784" spans="30:32" x14ac:dyDescent="0.2">
      <c r="AD40784" s="11" t="s">
        <v>60049</v>
      </c>
      <c r="AE40784" s="10" t="s">
        <v>17747</v>
      </c>
      <c r="AF40784" s="10" t="s">
        <v>720</v>
      </c>
    </row>
    <row r="40785" spans="30:32" x14ac:dyDescent="0.2">
      <c r="AD40785" s="11" t="s">
        <v>60050</v>
      </c>
      <c r="AE40785" s="10" t="s">
        <v>14978</v>
      </c>
      <c r="AF40785" s="10" t="s">
        <v>720</v>
      </c>
    </row>
    <row r="40786" spans="30:32" x14ac:dyDescent="0.2">
      <c r="AD40786" s="11" t="s">
        <v>60051</v>
      </c>
      <c r="AE40786" s="10" t="s">
        <v>14980</v>
      </c>
      <c r="AF40786" s="10" t="s">
        <v>720</v>
      </c>
    </row>
    <row r="40787" spans="30:32" x14ac:dyDescent="0.2">
      <c r="AD40787" s="11" t="s">
        <v>60052</v>
      </c>
      <c r="AE40787" s="10" t="s">
        <v>13298</v>
      </c>
      <c r="AF40787" s="10" t="s">
        <v>720</v>
      </c>
    </row>
    <row r="40788" spans="30:32" x14ac:dyDescent="0.2">
      <c r="AD40788" s="11" t="s">
        <v>60053</v>
      </c>
      <c r="AE40788" s="10" t="s">
        <v>60054</v>
      </c>
      <c r="AF40788" s="10" t="s">
        <v>720</v>
      </c>
    </row>
    <row r="40789" spans="30:32" x14ac:dyDescent="0.2">
      <c r="AD40789" s="11" t="s">
        <v>60055</v>
      </c>
      <c r="AE40789" s="10" t="s">
        <v>60056</v>
      </c>
      <c r="AF40789" s="10" t="s">
        <v>720</v>
      </c>
    </row>
    <row r="40790" spans="30:32" x14ac:dyDescent="0.2">
      <c r="AD40790" s="11" t="s">
        <v>60057</v>
      </c>
      <c r="AE40790" s="10" t="s">
        <v>60058</v>
      </c>
      <c r="AF40790" s="10" t="s">
        <v>720</v>
      </c>
    </row>
    <row r="40791" spans="30:32" x14ac:dyDescent="0.2">
      <c r="AD40791" s="11" t="s">
        <v>60059</v>
      </c>
      <c r="AE40791" s="10" t="s">
        <v>10909</v>
      </c>
      <c r="AF40791" s="10" t="s">
        <v>720</v>
      </c>
    </row>
    <row r="40792" spans="30:32" x14ac:dyDescent="0.2">
      <c r="AD40792" s="11" t="s">
        <v>60060</v>
      </c>
      <c r="AE40792" s="10" t="s">
        <v>60061</v>
      </c>
      <c r="AF40792" s="10" t="s">
        <v>720</v>
      </c>
    </row>
    <row r="40793" spans="30:32" x14ac:dyDescent="0.2">
      <c r="AD40793" s="11" t="s">
        <v>60062</v>
      </c>
      <c r="AE40793" s="10" t="s">
        <v>60063</v>
      </c>
      <c r="AF40793" s="10" t="s">
        <v>720</v>
      </c>
    </row>
    <row r="40794" spans="30:32" x14ac:dyDescent="0.2">
      <c r="AD40794" s="11" t="s">
        <v>60064</v>
      </c>
      <c r="AE40794" s="10" t="s">
        <v>60065</v>
      </c>
      <c r="AF40794" s="10" t="s">
        <v>720</v>
      </c>
    </row>
    <row r="40795" spans="30:32" x14ac:dyDescent="0.2">
      <c r="AD40795" s="11" t="s">
        <v>60066</v>
      </c>
      <c r="AE40795" s="10" t="s">
        <v>60067</v>
      </c>
      <c r="AF40795" s="10" t="s">
        <v>720</v>
      </c>
    </row>
    <row r="40796" spans="30:32" x14ac:dyDescent="0.2">
      <c r="AD40796" s="11" t="s">
        <v>60068</v>
      </c>
      <c r="AE40796" s="10" t="s">
        <v>60069</v>
      </c>
      <c r="AF40796" s="10" t="s">
        <v>720</v>
      </c>
    </row>
    <row r="40797" spans="30:32" x14ac:dyDescent="0.2">
      <c r="AD40797" s="11" t="s">
        <v>60070</v>
      </c>
      <c r="AE40797" s="10" t="s">
        <v>7898</v>
      </c>
      <c r="AF40797" s="10" t="s">
        <v>720</v>
      </c>
    </row>
    <row r="40798" spans="30:32" x14ac:dyDescent="0.2">
      <c r="AD40798" s="11" t="s">
        <v>60071</v>
      </c>
      <c r="AE40798" s="10" t="s">
        <v>60072</v>
      </c>
      <c r="AF40798" s="10" t="s">
        <v>720</v>
      </c>
    </row>
    <row r="40799" spans="30:32" x14ac:dyDescent="0.2">
      <c r="AD40799" s="11" t="s">
        <v>60073</v>
      </c>
      <c r="AE40799" s="10" t="s">
        <v>50363</v>
      </c>
      <c r="AF40799" s="10" t="s">
        <v>720</v>
      </c>
    </row>
    <row r="40800" spans="30:32" x14ac:dyDescent="0.2">
      <c r="AD40800" s="11" t="s">
        <v>60074</v>
      </c>
      <c r="AE40800" s="10" t="s">
        <v>13815</v>
      </c>
      <c r="AF40800" s="10" t="s">
        <v>720</v>
      </c>
    </row>
    <row r="40801" spans="30:32" x14ac:dyDescent="0.2">
      <c r="AD40801" s="11" t="s">
        <v>60075</v>
      </c>
      <c r="AE40801" s="10" t="s">
        <v>60076</v>
      </c>
      <c r="AF40801" s="10" t="s">
        <v>720</v>
      </c>
    </row>
    <row r="40802" spans="30:32" x14ac:dyDescent="0.2">
      <c r="AD40802" s="11" t="s">
        <v>60077</v>
      </c>
      <c r="AE40802" s="10" t="s">
        <v>60078</v>
      </c>
      <c r="AF40802" s="10" t="s">
        <v>720</v>
      </c>
    </row>
    <row r="40803" spans="30:32" x14ac:dyDescent="0.2">
      <c r="AD40803" s="11" t="s">
        <v>60079</v>
      </c>
      <c r="AE40803" s="10" t="s">
        <v>60080</v>
      </c>
      <c r="AF40803" s="10" t="s">
        <v>720</v>
      </c>
    </row>
    <row r="40804" spans="30:32" x14ac:dyDescent="0.2">
      <c r="AD40804" s="11" t="s">
        <v>60081</v>
      </c>
      <c r="AE40804" s="10" t="s">
        <v>60082</v>
      </c>
      <c r="AF40804" s="10" t="s">
        <v>720</v>
      </c>
    </row>
    <row r="40805" spans="30:32" x14ac:dyDescent="0.2">
      <c r="AD40805" s="11" t="s">
        <v>60083</v>
      </c>
      <c r="AE40805" s="10" t="s">
        <v>58734</v>
      </c>
      <c r="AF40805" s="10" t="s">
        <v>720</v>
      </c>
    </row>
    <row r="40806" spans="30:32" x14ac:dyDescent="0.2">
      <c r="AD40806" s="11" t="s">
        <v>60084</v>
      </c>
      <c r="AE40806" s="10" t="s">
        <v>16336</v>
      </c>
      <c r="AF40806" s="10" t="s">
        <v>720</v>
      </c>
    </row>
    <row r="40807" spans="30:32" x14ac:dyDescent="0.2">
      <c r="AD40807" s="11" t="s">
        <v>60085</v>
      </c>
      <c r="AE40807" s="10" t="s">
        <v>27675</v>
      </c>
      <c r="AF40807" s="10" t="s">
        <v>720</v>
      </c>
    </row>
    <row r="40808" spans="30:32" x14ac:dyDescent="0.2">
      <c r="AD40808" s="11" t="s">
        <v>60086</v>
      </c>
      <c r="AE40808" s="10" t="s">
        <v>60087</v>
      </c>
      <c r="AF40808" s="10" t="s">
        <v>720</v>
      </c>
    </row>
    <row r="40809" spans="30:32" x14ac:dyDescent="0.2">
      <c r="AD40809" s="11" t="s">
        <v>60088</v>
      </c>
      <c r="AE40809" s="10" t="s">
        <v>22872</v>
      </c>
      <c r="AF40809" s="10" t="s">
        <v>720</v>
      </c>
    </row>
    <row r="40810" spans="30:32" x14ac:dyDescent="0.2">
      <c r="AD40810" s="11" t="s">
        <v>60089</v>
      </c>
      <c r="AE40810" s="10" t="s">
        <v>1497</v>
      </c>
      <c r="AF40810" s="10" t="s">
        <v>720</v>
      </c>
    </row>
    <row r="40811" spans="30:32" x14ac:dyDescent="0.2">
      <c r="AD40811" s="11" t="s">
        <v>60090</v>
      </c>
      <c r="AE40811" s="10" t="s">
        <v>60091</v>
      </c>
      <c r="AF40811" s="10" t="s">
        <v>720</v>
      </c>
    </row>
    <row r="40812" spans="30:32" x14ac:dyDescent="0.2">
      <c r="AD40812" s="11" t="s">
        <v>60092</v>
      </c>
      <c r="AE40812" s="10" t="s">
        <v>60093</v>
      </c>
      <c r="AF40812" s="10" t="s">
        <v>720</v>
      </c>
    </row>
    <row r="40813" spans="30:32" x14ac:dyDescent="0.2">
      <c r="AD40813" s="11" t="s">
        <v>60094</v>
      </c>
      <c r="AE40813" s="10" t="s">
        <v>57930</v>
      </c>
      <c r="AF40813" s="10" t="s">
        <v>720</v>
      </c>
    </row>
    <row r="40814" spans="30:32" x14ac:dyDescent="0.2">
      <c r="AD40814" s="11" t="s">
        <v>60095</v>
      </c>
      <c r="AE40814" s="10" t="s">
        <v>60096</v>
      </c>
      <c r="AF40814" s="10" t="s">
        <v>720</v>
      </c>
    </row>
    <row r="40815" spans="30:32" x14ac:dyDescent="0.2">
      <c r="AD40815" s="11" t="s">
        <v>60097</v>
      </c>
      <c r="AE40815" s="10" t="s">
        <v>36115</v>
      </c>
      <c r="AF40815" s="10" t="s">
        <v>720</v>
      </c>
    </row>
    <row r="40816" spans="30:32" x14ac:dyDescent="0.2">
      <c r="AD40816" s="11" t="s">
        <v>60098</v>
      </c>
      <c r="AE40816" s="10" t="s">
        <v>12569</v>
      </c>
      <c r="AF40816" s="10" t="s">
        <v>720</v>
      </c>
    </row>
    <row r="40817" spans="30:32" x14ac:dyDescent="0.2">
      <c r="AD40817" s="11" t="s">
        <v>60099</v>
      </c>
      <c r="AE40817" s="10" t="s">
        <v>60100</v>
      </c>
      <c r="AF40817" s="10" t="s">
        <v>720</v>
      </c>
    </row>
    <row r="40818" spans="30:32" x14ac:dyDescent="0.2">
      <c r="AD40818" s="11" t="s">
        <v>60101</v>
      </c>
      <c r="AE40818" s="10" t="s">
        <v>11030</v>
      </c>
      <c r="AF40818" s="10" t="s">
        <v>720</v>
      </c>
    </row>
    <row r="40819" spans="30:32" x14ac:dyDescent="0.2">
      <c r="AD40819" s="11" t="s">
        <v>60102</v>
      </c>
      <c r="AE40819" s="10" t="s">
        <v>11030</v>
      </c>
      <c r="AF40819" s="10" t="s">
        <v>720</v>
      </c>
    </row>
    <row r="40820" spans="30:32" x14ac:dyDescent="0.2">
      <c r="AD40820" s="11" t="s">
        <v>60103</v>
      </c>
      <c r="AE40820" s="10" t="s">
        <v>11030</v>
      </c>
      <c r="AF40820" s="10" t="s">
        <v>720</v>
      </c>
    </row>
    <row r="40821" spans="30:32" x14ac:dyDescent="0.2">
      <c r="AD40821" s="11" t="s">
        <v>60104</v>
      </c>
      <c r="AE40821" s="10" t="s">
        <v>60105</v>
      </c>
      <c r="AF40821" s="10" t="s">
        <v>720</v>
      </c>
    </row>
    <row r="40822" spans="30:32" x14ac:dyDescent="0.2">
      <c r="AD40822" s="11" t="s">
        <v>60106</v>
      </c>
      <c r="AE40822" s="10" t="s">
        <v>17905</v>
      </c>
      <c r="AF40822" s="10" t="s">
        <v>720</v>
      </c>
    </row>
    <row r="40823" spans="30:32" x14ac:dyDescent="0.2">
      <c r="AD40823" s="11" t="s">
        <v>60107</v>
      </c>
      <c r="AE40823" s="10" t="s">
        <v>17905</v>
      </c>
      <c r="AF40823" s="10" t="s">
        <v>720</v>
      </c>
    </row>
    <row r="40824" spans="30:32" x14ac:dyDescent="0.2">
      <c r="AD40824" s="11" t="s">
        <v>60108</v>
      </c>
      <c r="AE40824" s="10" t="s">
        <v>60109</v>
      </c>
      <c r="AF40824" s="10" t="s">
        <v>720</v>
      </c>
    </row>
    <row r="40825" spans="30:32" x14ac:dyDescent="0.2">
      <c r="AD40825" s="11" t="s">
        <v>60110</v>
      </c>
      <c r="AE40825" s="10" t="s">
        <v>21625</v>
      </c>
      <c r="AF40825" s="10" t="s">
        <v>720</v>
      </c>
    </row>
    <row r="40826" spans="30:32" x14ac:dyDescent="0.2">
      <c r="AD40826" s="11" t="s">
        <v>60111</v>
      </c>
      <c r="AE40826" s="10" t="s">
        <v>60112</v>
      </c>
      <c r="AF40826" s="10" t="s">
        <v>720</v>
      </c>
    </row>
    <row r="40827" spans="30:32" x14ac:dyDescent="0.2">
      <c r="AD40827" s="11" t="s">
        <v>60113</v>
      </c>
      <c r="AE40827" s="10" t="s">
        <v>60114</v>
      </c>
      <c r="AF40827" s="10" t="s">
        <v>720</v>
      </c>
    </row>
    <row r="40828" spans="30:32" x14ac:dyDescent="0.2">
      <c r="AD40828" s="11" t="s">
        <v>60115</v>
      </c>
      <c r="AE40828" s="10" t="s">
        <v>60116</v>
      </c>
      <c r="AF40828" s="10" t="s">
        <v>720</v>
      </c>
    </row>
    <row r="40829" spans="30:32" x14ac:dyDescent="0.2">
      <c r="AD40829" s="11" t="s">
        <v>60117</v>
      </c>
      <c r="AE40829" s="10" t="s">
        <v>60116</v>
      </c>
      <c r="AF40829" s="10" t="s">
        <v>720</v>
      </c>
    </row>
    <row r="40830" spans="30:32" x14ac:dyDescent="0.2">
      <c r="AD40830" s="11" t="s">
        <v>60118</v>
      </c>
      <c r="AE40830" s="10" t="s">
        <v>60116</v>
      </c>
      <c r="AF40830" s="10" t="s">
        <v>720</v>
      </c>
    </row>
    <row r="40831" spans="30:32" x14ac:dyDescent="0.2">
      <c r="AD40831" s="11" t="s">
        <v>60119</v>
      </c>
      <c r="AE40831" s="10" t="s">
        <v>60116</v>
      </c>
      <c r="AF40831" s="10" t="s">
        <v>720</v>
      </c>
    </row>
    <row r="40832" spans="30:32" x14ac:dyDescent="0.2">
      <c r="AD40832" s="11" t="s">
        <v>60120</v>
      </c>
      <c r="AE40832" s="10" t="s">
        <v>60116</v>
      </c>
      <c r="AF40832" s="10" t="s">
        <v>720</v>
      </c>
    </row>
    <row r="40833" spans="30:32" x14ac:dyDescent="0.2">
      <c r="AD40833" s="11" t="s">
        <v>60121</v>
      </c>
      <c r="AE40833" s="10" t="s">
        <v>60116</v>
      </c>
      <c r="AF40833" s="10" t="s">
        <v>720</v>
      </c>
    </row>
    <row r="40834" spans="30:32" x14ac:dyDescent="0.2">
      <c r="AD40834" s="11" t="s">
        <v>60122</v>
      </c>
      <c r="AE40834" s="10" t="s">
        <v>60116</v>
      </c>
      <c r="AF40834" s="10" t="s">
        <v>720</v>
      </c>
    </row>
    <row r="40835" spans="30:32" x14ac:dyDescent="0.2">
      <c r="AD40835" s="11" t="s">
        <v>60123</v>
      </c>
      <c r="AE40835" s="10" t="s">
        <v>11522</v>
      </c>
      <c r="AF40835" s="10" t="s">
        <v>720</v>
      </c>
    </row>
    <row r="40836" spans="30:32" x14ac:dyDescent="0.2">
      <c r="AD40836" s="11" t="s">
        <v>60124</v>
      </c>
      <c r="AE40836" s="10" t="s">
        <v>11522</v>
      </c>
      <c r="AF40836" s="10" t="s">
        <v>720</v>
      </c>
    </row>
    <row r="40837" spans="30:32" x14ac:dyDescent="0.2">
      <c r="AD40837" s="11" t="s">
        <v>60125</v>
      </c>
      <c r="AE40837" s="10" t="s">
        <v>60116</v>
      </c>
      <c r="AF40837" s="10" t="s">
        <v>720</v>
      </c>
    </row>
    <row r="40838" spans="30:32" x14ac:dyDescent="0.2">
      <c r="AD40838" s="11" t="s">
        <v>60126</v>
      </c>
      <c r="AE40838" s="10" t="s">
        <v>2678</v>
      </c>
      <c r="AF40838" s="10" t="s">
        <v>720</v>
      </c>
    </row>
    <row r="40839" spans="30:32" x14ac:dyDescent="0.2">
      <c r="AD40839" s="11" t="s">
        <v>60127</v>
      </c>
      <c r="AE40839" s="10" t="s">
        <v>60128</v>
      </c>
      <c r="AF40839" s="10" t="s">
        <v>720</v>
      </c>
    </row>
    <row r="40840" spans="30:32" x14ac:dyDescent="0.2">
      <c r="AD40840" s="11" t="s">
        <v>60129</v>
      </c>
      <c r="AE40840" s="10" t="s">
        <v>60130</v>
      </c>
      <c r="AF40840" s="10" t="s">
        <v>720</v>
      </c>
    </row>
    <row r="40841" spans="30:32" x14ac:dyDescent="0.2">
      <c r="AD40841" s="11" t="s">
        <v>60131</v>
      </c>
      <c r="AE40841" s="10" t="s">
        <v>60132</v>
      </c>
      <c r="AF40841" s="10" t="s">
        <v>720</v>
      </c>
    </row>
    <row r="40842" spans="30:32" x14ac:dyDescent="0.2">
      <c r="AD40842" s="11" t="s">
        <v>60133</v>
      </c>
      <c r="AE40842" s="10" t="s">
        <v>60134</v>
      </c>
      <c r="AF40842" s="10" t="s">
        <v>720</v>
      </c>
    </row>
    <row r="40843" spans="30:32" x14ac:dyDescent="0.2">
      <c r="AD40843" s="11" t="s">
        <v>60135</v>
      </c>
      <c r="AE40843" s="10" t="s">
        <v>60136</v>
      </c>
      <c r="AF40843" s="10" t="s">
        <v>720</v>
      </c>
    </row>
    <row r="40844" spans="30:32" x14ac:dyDescent="0.2">
      <c r="AD40844" s="11" t="s">
        <v>60137</v>
      </c>
      <c r="AE40844" s="10" t="s">
        <v>11158</v>
      </c>
      <c r="AF40844" s="10" t="s">
        <v>720</v>
      </c>
    </row>
    <row r="40845" spans="30:32" x14ac:dyDescent="0.2">
      <c r="AD40845" s="11" t="s">
        <v>60138</v>
      </c>
      <c r="AE40845" s="10" t="s">
        <v>11158</v>
      </c>
      <c r="AF40845" s="10" t="s">
        <v>720</v>
      </c>
    </row>
    <row r="40846" spans="30:32" x14ac:dyDescent="0.2">
      <c r="AD40846" s="11" t="s">
        <v>60139</v>
      </c>
      <c r="AE40846" s="10" t="s">
        <v>11158</v>
      </c>
      <c r="AF40846" s="10" t="s">
        <v>720</v>
      </c>
    </row>
    <row r="40847" spans="30:32" x14ac:dyDescent="0.2">
      <c r="AD40847" s="11" t="s">
        <v>60140</v>
      </c>
      <c r="AE40847" s="10" t="s">
        <v>60141</v>
      </c>
      <c r="AF40847" s="10" t="s">
        <v>720</v>
      </c>
    </row>
    <row r="40848" spans="30:32" x14ac:dyDescent="0.2">
      <c r="AD40848" s="11" t="s">
        <v>60142</v>
      </c>
      <c r="AE40848" s="10" t="s">
        <v>60141</v>
      </c>
      <c r="AF40848" s="10" t="s">
        <v>720</v>
      </c>
    </row>
    <row r="40849" spans="30:32" x14ac:dyDescent="0.2">
      <c r="AD40849" s="11" t="s">
        <v>60143</v>
      </c>
      <c r="AE40849" s="10" t="s">
        <v>60144</v>
      </c>
      <c r="AF40849" s="10" t="s">
        <v>720</v>
      </c>
    </row>
    <row r="40850" spans="30:32" x14ac:dyDescent="0.2">
      <c r="AD40850" s="11" t="s">
        <v>60145</v>
      </c>
      <c r="AE40850" s="10" t="s">
        <v>60141</v>
      </c>
      <c r="AF40850" s="10" t="s">
        <v>720</v>
      </c>
    </row>
    <row r="40851" spans="30:32" x14ac:dyDescent="0.2">
      <c r="AD40851" s="11" t="s">
        <v>60146</v>
      </c>
      <c r="AE40851" s="10" t="s">
        <v>60141</v>
      </c>
      <c r="AF40851" s="10" t="s">
        <v>720</v>
      </c>
    </row>
    <row r="40852" spans="30:32" x14ac:dyDescent="0.2">
      <c r="AD40852" s="11" t="s">
        <v>60147</v>
      </c>
      <c r="AE40852" s="10" t="s">
        <v>2706</v>
      </c>
      <c r="AF40852" s="10" t="s">
        <v>720</v>
      </c>
    </row>
    <row r="40853" spans="30:32" x14ac:dyDescent="0.2">
      <c r="AD40853" s="11" t="s">
        <v>60148</v>
      </c>
      <c r="AE40853" s="10" t="s">
        <v>4722</v>
      </c>
      <c r="AF40853" s="10" t="s">
        <v>720</v>
      </c>
    </row>
    <row r="40854" spans="30:32" x14ac:dyDescent="0.2">
      <c r="AD40854" s="11" t="s">
        <v>60149</v>
      </c>
      <c r="AE40854" s="10" t="s">
        <v>60150</v>
      </c>
      <c r="AF40854" s="10" t="s">
        <v>720</v>
      </c>
    </row>
    <row r="40855" spans="30:32" x14ac:dyDescent="0.2">
      <c r="AD40855" s="11" t="s">
        <v>60151</v>
      </c>
      <c r="AE40855" s="10" t="s">
        <v>32036</v>
      </c>
      <c r="AF40855" s="10" t="s">
        <v>720</v>
      </c>
    </row>
    <row r="40856" spans="30:32" x14ac:dyDescent="0.2">
      <c r="AD40856" s="11" t="s">
        <v>60152</v>
      </c>
      <c r="AE40856" s="10" t="s">
        <v>60153</v>
      </c>
      <c r="AF40856" s="10" t="s">
        <v>720</v>
      </c>
    </row>
    <row r="40857" spans="30:32" x14ac:dyDescent="0.2">
      <c r="AD40857" s="11" t="s">
        <v>60154</v>
      </c>
      <c r="AE40857" s="10" t="s">
        <v>60155</v>
      </c>
      <c r="AF40857" s="10" t="s">
        <v>720</v>
      </c>
    </row>
    <row r="40858" spans="30:32" x14ac:dyDescent="0.2">
      <c r="AD40858" s="11" t="s">
        <v>60156</v>
      </c>
      <c r="AE40858" s="10" t="s">
        <v>60157</v>
      </c>
      <c r="AF40858" s="10" t="s">
        <v>720</v>
      </c>
    </row>
    <row r="40859" spans="30:32" x14ac:dyDescent="0.2">
      <c r="AD40859" s="11" t="s">
        <v>60158</v>
      </c>
      <c r="AE40859" s="10" t="s">
        <v>11192</v>
      </c>
      <c r="AF40859" s="10" t="s">
        <v>720</v>
      </c>
    </row>
    <row r="40860" spans="30:32" x14ac:dyDescent="0.2">
      <c r="AD40860" s="11" t="s">
        <v>60159</v>
      </c>
      <c r="AE40860" s="10" t="s">
        <v>60160</v>
      </c>
      <c r="AF40860" s="10" t="s">
        <v>720</v>
      </c>
    </row>
    <row r="40861" spans="30:32" x14ac:dyDescent="0.2">
      <c r="AD40861" s="11" t="s">
        <v>60161</v>
      </c>
      <c r="AE40861" s="10" t="s">
        <v>60162</v>
      </c>
      <c r="AF40861" s="10" t="s">
        <v>720</v>
      </c>
    </row>
    <row r="40862" spans="30:32" x14ac:dyDescent="0.2">
      <c r="AD40862" s="11" t="s">
        <v>60163</v>
      </c>
      <c r="AE40862" s="10" t="s">
        <v>60164</v>
      </c>
      <c r="AF40862" s="10" t="s">
        <v>720</v>
      </c>
    </row>
    <row r="40863" spans="30:32" x14ac:dyDescent="0.2">
      <c r="AD40863" s="11" t="s">
        <v>60165</v>
      </c>
      <c r="AE40863" s="10" t="s">
        <v>2729</v>
      </c>
      <c r="AF40863" s="10" t="s">
        <v>720</v>
      </c>
    </row>
    <row r="40864" spans="30:32" x14ac:dyDescent="0.2">
      <c r="AD40864" s="11" t="s">
        <v>60166</v>
      </c>
      <c r="AE40864" s="10" t="s">
        <v>42184</v>
      </c>
      <c r="AF40864" s="10" t="s">
        <v>720</v>
      </c>
    </row>
    <row r="40865" spans="30:32" x14ac:dyDescent="0.2">
      <c r="AD40865" s="11" t="s">
        <v>60167</v>
      </c>
      <c r="AE40865" s="10" t="s">
        <v>60168</v>
      </c>
      <c r="AF40865" s="10" t="s">
        <v>720</v>
      </c>
    </row>
    <row r="40866" spans="30:32" x14ac:dyDescent="0.2">
      <c r="AD40866" s="11" t="s">
        <v>60169</v>
      </c>
      <c r="AE40866" s="10" t="s">
        <v>60170</v>
      </c>
      <c r="AF40866" s="10" t="s">
        <v>720</v>
      </c>
    </row>
    <row r="40867" spans="30:32" x14ac:dyDescent="0.2">
      <c r="AD40867" s="11" t="s">
        <v>60171</v>
      </c>
      <c r="AE40867" s="10" t="s">
        <v>24970</v>
      </c>
      <c r="AF40867" s="10" t="s">
        <v>720</v>
      </c>
    </row>
    <row r="40868" spans="30:32" x14ac:dyDescent="0.2">
      <c r="AD40868" s="11" t="s">
        <v>60172</v>
      </c>
      <c r="AE40868" s="10" t="s">
        <v>15274</v>
      </c>
      <c r="AF40868" s="10" t="s">
        <v>720</v>
      </c>
    </row>
    <row r="40869" spans="30:32" x14ac:dyDescent="0.2">
      <c r="AD40869" s="11" t="s">
        <v>60173</v>
      </c>
      <c r="AE40869" s="10" t="s">
        <v>60174</v>
      </c>
      <c r="AF40869" s="10" t="s">
        <v>720</v>
      </c>
    </row>
    <row r="40870" spans="30:32" x14ac:dyDescent="0.2">
      <c r="AD40870" s="11" t="s">
        <v>60175</v>
      </c>
      <c r="AE40870" s="10" t="s">
        <v>60176</v>
      </c>
      <c r="AF40870" s="10" t="s">
        <v>720</v>
      </c>
    </row>
    <row r="40871" spans="30:32" x14ac:dyDescent="0.2">
      <c r="AD40871" s="11" t="s">
        <v>60177</v>
      </c>
      <c r="AE40871" s="10" t="s">
        <v>29554</v>
      </c>
      <c r="AF40871" s="10" t="s">
        <v>720</v>
      </c>
    </row>
    <row r="40872" spans="30:32" x14ac:dyDescent="0.2">
      <c r="AD40872" s="11" t="s">
        <v>60178</v>
      </c>
      <c r="AE40872" s="10" t="s">
        <v>60179</v>
      </c>
      <c r="AF40872" s="10" t="s">
        <v>720</v>
      </c>
    </row>
    <row r="40873" spans="30:32" x14ac:dyDescent="0.2">
      <c r="AD40873" s="11" t="s">
        <v>60180</v>
      </c>
      <c r="AE40873" s="10" t="s">
        <v>8177</v>
      </c>
      <c r="AF40873" s="10" t="s">
        <v>720</v>
      </c>
    </row>
    <row r="40874" spans="30:32" x14ac:dyDescent="0.2">
      <c r="AD40874" s="11" t="s">
        <v>60181</v>
      </c>
      <c r="AE40874" s="10" t="s">
        <v>60182</v>
      </c>
      <c r="AF40874" s="10" t="s">
        <v>720</v>
      </c>
    </row>
    <row r="40875" spans="30:32" x14ac:dyDescent="0.2">
      <c r="AD40875" s="11" t="s">
        <v>60183</v>
      </c>
      <c r="AE40875" s="10" t="s">
        <v>60184</v>
      </c>
      <c r="AF40875" s="10" t="s">
        <v>720</v>
      </c>
    </row>
    <row r="40876" spans="30:32" x14ac:dyDescent="0.2">
      <c r="AD40876" s="11" t="s">
        <v>60185</v>
      </c>
      <c r="AE40876" s="10" t="s">
        <v>1866</v>
      </c>
      <c r="AF40876" s="10" t="s">
        <v>720</v>
      </c>
    </row>
    <row r="40877" spans="30:32" x14ac:dyDescent="0.2">
      <c r="AD40877" s="11" t="s">
        <v>60186</v>
      </c>
      <c r="AE40877" s="10" t="s">
        <v>15304</v>
      </c>
      <c r="AF40877" s="10" t="s">
        <v>720</v>
      </c>
    </row>
    <row r="40878" spans="30:32" x14ac:dyDescent="0.2">
      <c r="AD40878" s="11" t="s">
        <v>60187</v>
      </c>
      <c r="AE40878" s="10" t="s">
        <v>8907</v>
      </c>
      <c r="AF40878" s="10" t="s">
        <v>720</v>
      </c>
    </row>
    <row r="40879" spans="30:32" x14ac:dyDescent="0.2">
      <c r="AD40879" s="11" t="s">
        <v>60188</v>
      </c>
      <c r="AE40879" s="10" t="s">
        <v>60189</v>
      </c>
      <c r="AF40879" s="10" t="s">
        <v>720</v>
      </c>
    </row>
    <row r="40880" spans="30:32" x14ac:dyDescent="0.2">
      <c r="AD40880" s="11" t="s">
        <v>60190</v>
      </c>
      <c r="AE40880" s="10" t="s">
        <v>58106</v>
      </c>
      <c r="AF40880" s="10" t="s">
        <v>720</v>
      </c>
    </row>
    <row r="40881" spans="30:32" x14ac:dyDescent="0.2">
      <c r="AD40881" s="11" t="s">
        <v>60191</v>
      </c>
      <c r="AE40881" s="10" t="s">
        <v>60192</v>
      </c>
      <c r="AF40881" s="10" t="s">
        <v>720</v>
      </c>
    </row>
    <row r="40882" spans="30:32" x14ac:dyDescent="0.2">
      <c r="AD40882" s="11" t="s">
        <v>60193</v>
      </c>
      <c r="AE40882" s="10" t="s">
        <v>21809</v>
      </c>
      <c r="AF40882" s="10" t="s">
        <v>720</v>
      </c>
    </row>
    <row r="40883" spans="30:32" x14ac:dyDescent="0.2">
      <c r="AD40883" s="11" t="s">
        <v>60194</v>
      </c>
      <c r="AE40883" s="10" t="s">
        <v>52162</v>
      </c>
      <c r="AF40883" s="10" t="s">
        <v>720</v>
      </c>
    </row>
    <row r="40884" spans="30:32" x14ac:dyDescent="0.2">
      <c r="AD40884" s="11" t="s">
        <v>60195</v>
      </c>
      <c r="AE40884" s="10" t="s">
        <v>44023</v>
      </c>
      <c r="AF40884" s="10" t="s">
        <v>720</v>
      </c>
    </row>
    <row r="40885" spans="30:32" x14ac:dyDescent="0.2">
      <c r="AD40885" s="11" t="s">
        <v>60196</v>
      </c>
      <c r="AE40885" s="10" t="s">
        <v>30697</v>
      </c>
      <c r="AF40885" s="10" t="s">
        <v>720</v>
      </c>
    </row>
    <row r="40886" spans="30:32" x14ac:dyDescent="0.2">
      <c r="AD40886" s="11" t="s">
        <v>60197</v>
      </c>
      <c r="AE40886" s="10" t="s">
        <v>2837</v>
      </c>
      <c r="AF40886" s="10" t="s">
        <v>582</v>
      </c>
    </row>
    <row r="40887" spans="30:32" x14ac:dyDescent="0.2">
      <c r="AD40887" s="11" t="s">
        <v>60198</v>
      </c>
      <c r="AE40887" s="10" t="s">
        <v>2837</v>
      </c>
      <c r="AF40887" s="10" t="s">
        <v>582</v>
      </c>
    </row>
    <row r="40888" spans="30:32" x14ac:dyDescent="0.2">
      <c r="AD40888" s="11" t="s">
        <v>60199</v>
      </c>
      <c r="AE40888" s="10" t="s">
        <v>60200</v>
      </c>
      <c r="AF40888" s="10" t="s">
        <v>582</v>
      </c>
    </row>
    <row r="40889" spans="30:32" x14ac:dyDescent="0.2">
      <c r="AD40889" s="11" t="s">
        <v>60201</v>
      </c>
      <c r="AE40889" s="10" t="s">
        <v>60202</v>
      </c>
      <c r="AF40889" s="10" t="s">
        <v>582</v>
      </c>
    </row>
    <row r="40890" spans="30:32" x14ac:dyDescent="0.2">
      <c r="AD40890" s="11" t="s">
        <v>60203</v>
      </c>
      <c r="AE40890" s="10" t="s">
        <v>60202</v>
      </c>
      <c r="AF40890" s="10" t="s">
        <v>582</v>
      </c>
    </row>
    <row r="40891" spans="30:32" x14ac:dyDescent="0.2">
      <c r="AD40891" s="11" t="s">
        <v>60204</v>
      </c>
      <c r="AE40891" s="10" t="s">
        <v>60202</v>
      </c>
      <c r="AF40891" s="10" t="s">
        <v>582</v>
      </c>
    </row>
    <row r="40892" spans="30:32" x14ac:dyDescent="0.2">
      <c r="AD40892" s="11" t="s">
        <v>60205</v>
      </c>
      <c r="AE40892" s="10" t="s">
        <v>60202</v>
      </c>
      <c r="AF40892" s="10" t="s">
        <v>582</v>
      </c>
    </row>
    <row r="40893" spans="30:32" x14ac:dyDescent="0.2">
      <c r="AD40893" s="11" t="s">
        <v>60206</v>
      </c>
      <c r="AE40893" s="10" t="s">
        <v>60202</v>
      </c>
      <c r="AF40893" s="10" t="s">
        <v>582</v>
      </c>
    </row>
    <row r="40894" spans="30:32" x14ac:dyDescent="0.2">
      <c r="AD40894" s="11" t="s">
        <v>60207</v>
      </c>
      <c r="AE40894" s="10" t="s">
        <v>31483</v>
      </c>
      <c r="AF40894" s="10" t="s">
        <v>582</v>
      </c>
    </row>
    <row r="40895" spans="30:32" x14ac:dyDescent="0.2">
      <c r="AD40895" s="11" t="s">
        <v>60208</v>
      </c>
      <c r="AE40895" s="10" t="s">
        <v>31498</v>
      </c>
      <c r="AF40895" s="10" t="s">
        <v>582</v>
      </c>
    </row>
    <row r="40896" spans="30:32" x14ac:dyDescent="0.2">
      <c r="AD40896" s="11" t="s">
        <v>60209</v>
      </c>
      <c r="AE40896" s="10" t="s">
        <v>60210</v>
      </c>
      <c r="AF40896" s="10" t="s">
        <v>582</v>
      </c>
    </row>
    <row r="40897" spans="30:32" x14ac:dyDescent="0.2">
      <c r="AD40897" s="11" t="s">
        <v>60211</v>
      </c>
      <c r="AE40897" s="10" t="s">
        <v>60212</v>
      </c>
      <c r="AF40897" s="10" t="s">
        <v>582</v>
      </c>
    </row>
    <row r="40898" spans="30:32" x14ac:dyDescent="0.2">
      <c r="AD40898" s="11" t="s">
        <v>60213</v>
      </c>
      <c r="AE40898" s="10" t="s">
        <v>1943</v>
      </c>
      <c r="AF40898" s="10" t="s">
        <v>582</v>
      </c>
    </row>
    <row r="40899" spans="30:32" x14ac:dyDescent="0.2">
      <c r="AD40899" s="11" t="s">
        <v>60214</v>
      </c>
      <c r="AE40899" s="10" t="s">
        <v>1943</v>
      </c>
      <c r="AF40899" s="10" t="s">
        <v>582</v>
      </c>
    </row>
    <row r="40900" spans="30:32" x14ac:dyDescent="0.2">
      <c r="AD40900" s="11" t="s">
        <v>60215</v>
      </c>
      <c r="AE40900" s="10" t="s">
        <v>1943</v>
      </c>
      <c r="AF40900" s="10" t="s">
        <v>582</v>
      </c>
    </row>
    <row r="40901" spans="30:32" x14ac:dyDescent="0.2">
      <c r="AD40901" s="11" t="s">
        <v>60216</v>
      </c>
      <c r="AE40901" s="10" t="s">
        <v>1943</v>
      </c>
      <c r="AF40901" s="10" t="s">
        <v>582</v>
      </c>
    </row>
    <row r="40902" spans="30:32" x14ac:dyDescent="0.2">
      <c r="AD40902" s="11" t="s">
        <v>60217</v>
      </c>
      <c r="AE40902" s="10" t="s">
        <v>1943</v>
      </c>
      <c r="AF40902" s="10" t="s">
        <v>582</v>
      </c>
    </row>
    <row r="40903" spans="30:32" x14ac:dyDescent="0.2">
      <c r="AD40903" s="11" t="s">
        <v>60218</v>
      </c>
      <c r="AE40903" s="10" t="s">
        <v>1943</v>
      </c>
      <c r="AF40903" s="10" t="s">
        <v>582</v>
      </c>
    </row>
    <row r="40904" spans="30:32" x14ac:dyDescent="0.2">
      <c r="AD40904" s="11" t="s">
        <v>60219</v>
      </c>
      <c r="AE40904" s="10" t="s">
        <v>1943</v>
      </c>
      <c r="AF40904" s="10" t="s">
        <v>582</v>
      </c>
    </row>
    <row r="40905" spans="30:32" x14ac:dyDescent="0.2">
      <c r="AD40905" s="11" t="s">
        <v>60220</v>
      </c>
      <c r="AE40905" s="10" t="s">
        <v>1943</v>
      </c>
      <c r="AF40905" s="10" t="s">
        <v>582</v>
      </c>
    </row>
    <row r="40906" spans="30:32" x14ac:dyDescent="0.2">
      <c r="AD40906" s="11" t="s">
        <v>60221</v>
      </c>
      <c r="AE40906" s="10" t="s">
        <v>1943</v>
      </c>
      <c r="AF40906" s="10" t="s">
        <v>582</v>
      </c>
    </row>
    <row r="40907" spans="30:32" x14ac:dyDescent="0.2">
      <c r="AD40907" s="11" t="s">
        <v>60222</v>
      </c>
      <c r="AE40907" s="10" t="s">
        <v>1943</v>
      </c>
      <c r="AF40907" s="10" t="s">
        <v>582</v>
      </c>
    </row>
    <row r="40908" spans="30:32" x14ac:dyDescent="0.2">
      <c r="AD40908" s="11" t="s">
        <v>60223</v>
      </c>
      <c r="AE40908" s="10" t="s">
        <v>8969</v>
      </c>
      <c r="AF40908" s="10" t="s">
        <v>582</v>
      </c>
    </row>
    <row r="40909" spans="30:32" x14ac:dyDescent="0.2">
      <c r="AD40909" s="11" t="s">
        <v>60224</v>
      </c>
      <c r="AE40909" s="10" t="s">
        <v>8969</v>
      </c>
      <c r="AF40909" s="10" t="s">
        <v>582</v>
      </c>
    </row>
    <row r="40910" spans="30:32" x14ac:dyDescent="0.2">
      <c r="AD40910" s="11" t="s">
        <v>60225</v>
      </c>
      <c r="AE40910" s="10" t="s">
        <v>8969</v>
      </c>
      <c r="AF40910" s="10" t="s">
        <v>582</v>
      </c>
    </row>
    <row r="40911" spans="30:32" x14ac:dyDescent="0.2">
      <c r="AD40911" s="11" t="s">
        <v>60226</v>
      </c>
      <c r="AE40911" s="10" t="s">
        <v>8969</v>
      </c>
      <c r="AF40911" s="10" t="s">
        <v>582</v>
      </c>
    </row>
    <row r="40912" spans="30:32" x14ac:dyDescent="0.2">
      <c r="AD40912" s="11" t="s">
        <v>60227</v>
      </c>
      <c r="AE40912" s="10" t="s">
        <v>8969</v>
      </c>
      <c r="AF40912" s="10" t="s">
        <v>582</v>
      </c>
    </row>
    <row r="40913" spans="30:32" x14ac:dyDescent="0.2">
      <c r="AD40913" s="11" t="s">
        <v>60228</v>
      </c>
      <c r="AE40913" s="10" t="s">
        <v>8969</v>
      </c>
      <c r="AF40913" s="10" t="s">
        <v>582</v>
      </c>
    </row>
    <row r="40914" spans="30:32" x14ac:dyDescent="0.2">
      <c r="AD40914" s="11" t="s">
        <v>60229</v>
      </c>
      <c r="AE40914" s="10" t="s">
        <v>8969</v>
      </c>
      <c r="AF40914" s="10" t="s">
        <v>582</v>
      </c>
    </row>
    <row r="40915" spans="30:32" x14ac:dyDescent="0.2">
      <c r="AD40915" s="11" t="s">
        <v>60230</v>
      </c>
      <c r="AE40915" s="10" t="s">
        <v>8969</v>
      </c>
      <c r="AF40915" s="10" t="s">
        <v>582</v>
      </c>
    </row>
    <row r="40916" spans="30:32" x14ac:dyDescent="0.2">
      <c r="AD40916" s="11" t="s">
        <v>60231</v>
      </c>
      <c r="AE40916" s="10" t="s">
        <v>8969</v>
      </c>
      <c r="AF40916" s="10" t="s">
        <v>582</v>
      </c>
    </row>
    <row r="40917" spans="30:32" x14ac:dyDescent="0.2">
      <c r="AD40917" s="11" t="s">
        <v>60232</v>
      </c>
      <c r="AE40917" s="10" t="s">
        <v>8969</v>
      </c>
      <c r="AF40917" s="10" t="s">
        <v>582</v>
      </c>
    </row>
    <row r="40918" spans="30:32" x14ac:dyDescent="0.2">
      <c r="AD40918" s="11" t="s">
        <v>60233</v>
      </c>
      <c r="AE40918" s="10" t="s">
        <v>8969</v>
      </c>
      <c r="AF40918" s="10" t="s">
        <v>582</v>
      </c>
    </row>
    <row r="40919" spans="30:32" x14ac:dyDescent="0.2">
      <c r="AD40919" s="11" t="s">
        <v>60234</v>
      </c>
      <c r="AE40919" s="10" t="s">
        <v>8969</v>
      </c>
      <c r="AF40919" s="10" t="s">
        <v>582</v>
      </c>
    </row>
    <row r="40920" spans="30:32" x14ac:dyDescent="0.2">
      <c r="AD40920" s="11" t="s">
        <v>60235</v>
      </c>
      <c r="AE40920" s="10" t="s">
        <v>8969</v>
      </c>
      <c r="AF40920" s="10" t="s">
        <v>582</v>
      </c>
    </row>
    <row r="40921" spans="30:32" x14ac:dyDescent="0.2">
      <c r="AD40921" s="11" t="s">
        <v>60236</v>
      </c>
      <c r="AE40921" s="10" t="s">
        <v>8969</v>
      </c>
      <c r="AF40921" s="10" t="s">
        <v>582</v>
      </c>
    </row>
    <row r="40922" spans="30:32" x14ac:dyDescent="0.2">
      <c r="AD40922" s="11" t="s">
        <v>60237</v>
      </c>
      <c r="AE40922" s="10" t="s">
        <v>8969</v>
      </c>
      <c r="AF40922" s="10" t="s">
        <v>582</v>
      </c>
    </row>
    <row r="40923" spans="30:32" x14ac:dyDescent="0.2">
      <c r="AD40923" s="11" t="s">
        <v>60238</v>
      </c>
      <c r="AE40923" s="10" t="s">
        <v>8969</v>
      </c>
      <c r="AF40923" s="10" t="s">
        <v>582</v>
      </c>
    </row>
    <row r="40924" spans="30:32" x14ac:dyDescent="0.2">
      <c r="AD40924" s="11" t="s">
        <v>60239</v>
      </c>
      <c r="AE40924" s="10" t="s">
        <v>8969</v>
      </c>
      <c r="AF40924" s="10" t="s">
        <v>582</v>
      </c>
    </row>
    <row r="40925" spans="30:32" x14ac:dyDescent="0.2">
      <c r="AD40925" s="11" t="s">
        <v>60240</v>
      </c>
      <c r="AE40925" s="10" t="s">
        <v>8969</v>
      </c>
      <c r="AF40925" s="10" t="s">
        <v>582</v>
      </c>
    </row>
    <row r="40926" spans="30:32" x14ac:dyDescent="0.2">
      <c r="AD40926" s="11" t="s">
        <v>60241</v>
      </c>
      <c r="AE40926" s="10" t="s">
        <v>8969</v>
      </c>
      <c r="AF40926" s="10" t="s">
        <v>582</v>
      </c>
    </row>
    <row r="40927" spans="30:32" x14ac:dyDescent="0.2">
      <c r="AD40927" s="11" t="s">
        <v>60242</v>
      </c>
      <c r="AE40927" s="10" t="s">
        <v>8969</v>
      </c>
      <c r="AF40927" s="10" t="s">
        <v>582</v>
      </c>
    </row>
    <row r="40928" spans="30:32" x14ac:dyDescent="0.2">
      <c r="AD40928" s="11" t="s">
        <v>60243</v>
      </c>
      <c r="AE40928" s="10" t="s">
        <v>8969</v>
      </c>
      <c r="AF40928" s="10" t="s">
        <v>582</v>
      </c>
    </row>
    <row r="40929" spans="30:32" x14ac:dyDescent="0.2">
      <c r="AD40929" s="11" t="s">
        <v>60244</v>
      </c>
      <c r="AE40929" s="10" t="s">
        <v>8969</v>
      </c>
      <c r="AF40929" s="10" t="s">
        <v>582</v>
      </c>
    </row>
    <row r="40930" spans="30:32" x14ac:dyDescent="0.2">
      <c r="AD40930" s="11" t="s">
        <v>60245</v>
      </c>
      <c r="AE40930" s="10" t="s">
        <v>8969</v>
      </c>
      <c r="AF40930" s="10" t="s">
        <v>582</v>
      </c>
    </row>
    <row r="40931" spans="30:32" x14ac:dyDescent="0.2">
      <c r="AD40931" s="11" t="s">
        <v>60246</v>
      </c>
      <c r="AE40931" s="10" t="s">
        <v>8969</v>
      </c>
      <c r="AF40931" s="10" t="s">
        <v>582</v>
      </c>
    </row>
    <row r="40932" spans="30:32" x14ac:dyDescent="0.2">
      <c r="AD40932" s="11" t="s">
        <v>60247</v>
      </c>
      <c r="AE40932" s="10" t="s">
        <v>8969</v>
      </c>
      <c r="AF40932" s="10" t="s">
        <v>582</v>
      </c>
    </row>
    <row r="40933" spans="30:32" x14ac:dyDescent="0.2">
      <c r="AD40933" s="11" t="s">
        <v>60248</v>
      </c>
      <c r="AE40933" s="10" t="s">
        <v>8969</v>
      </c>
      <c r="AF40933" s="10" t="s">
        <v>582</v>
      </c>
    </row>
    <row r="40934" spans="30:32" x14ac:dyDescent="0.2">
      <c r="AD40934" s="11" t="s">
        <v>60249</v>
      </c>
      <c r="AE40934" s="10" t="s">
        <v>8969</v>
      </c>
      <c r="AF40934" s="10" t="s">
        <v>582</v>
      </c>
    </row>
    <row r="40935" spans="30:32" x14ac:dyDescent="0.2">
      <c r="AD40935" s="11" t="s">
        <v>60250</v>
      </c>
      <c r="AE40935" s="10" t="s">
        <v>8969</v>
      </c>
      <c r="AF40935" s="10" t="s">
        <v>582</v>
      </c>
    </row>
    <row r="40936" spans="30:32" x14ac:dyDescent="0.2">
      <c r="AD40936" s="11" t="s">
        <v>60251</v>
      </c>
      <c r="AE40936" s="10" t="s">
        <v>8969</v>
      </c>
      <c r="AF40936" s="10" t="s">
        <v>582</v>
      </c>
    </row>
    <row r="40937" spans="30:32" x14ac:dyDescent="0.2">
      <c r="AD40937" s="11" t="s">
        <v>60252</v>
      </c>
      <c r="AE40937" s="10" t="s">
        <v>8969</v>
      </c>
      <c r="AF40937" s="10" t="s">
        <v>582</v>
      </c>
    </row>
    <row r="40938" spans="30:32" x14ac:dyDescent="0.2">
      <c r="AD40938" s="11" t="s">
        <v>60253</v>
      </c>
      <c r="AE40938" s="10" t="s">
        <v>8969</v>
      </c>
      <c r="AF40938" s="10" t="s">
        <v>582</v>
      </c>
    </row>
    <row r="40939" spans="30:32" x14ac:dyDescent="0.2">
      <c r="AD40939" s="11" t="s">
        <v>60254</v>
      </c>
      <c r="AE40939" s="10" t="s">
        <v>8969</v>
      </c>
      <c r="AF40939" s="10" t="s">
        <v>582</v>
      </c>
    </row>
    <row r="40940" spans="30:32" x14ac:dyDescent="0.2">
      <c r="AD40940" s="11" t="s">
        <v>60255</v>
      </c>
      <c r="AE40940" s="10" t="s">
        <v>8969</v>
      </c>
      <c r="AF40940" s="10" t="s">
        <v>582</v>
      </c>
    </row>
    <row r="40941" spans="30:32" x14ac:dyDescent="0.2">
      <c r="AD40941" s="11" t="s">
        <v>60256</v>
      </c>
      <c r="AE40941" s="10" t="s">
        <v>8969</v>
      </c>
      <c r="AF40941" s="10" t="s">
        <v>582</v>
      </c>
    </row>
    <row r="40942" spans="30:32" x14ac:dyDescent="0.2">
      <c r="AD40942" s="11" t="s">
        <v>60257</v>
      </c>
      <c r="AE40942" s="10" t="s">
        <v>8969</v>
      </c>
      <c r="AF40942" s="10" t="s">
        <v>582</v>
      </c>
    </row>
    <row r="40943" spans="30:32" x14ac:dyDescent="0.2">
      <c r="AD40943" s="11" t="s">
        <v>60258</v>
      </c>
      <c r="AE40943" s="10" t="s">
        <v>8969</v>
      </c>
      <c r="AF40943" s="10" t="s">
        <v>582</v>
      </c>
    </row>
    <row r="40944" spans="30:32" x14ac:dyDescent="0.2">
      <c r="AD40944" s="11" t="s">
        <v>60259</v>
      </c>
      <c r="AE40944" s="10" t="s">
        <v>8969</v>
      </c>
      <c r="AF40944" s="10" t="s">
        <v>582</v>
      </c>
    </row>
    <row r="40945" spans="30:32" x14ac:dyDescent="0.2">
      <c r="AD40945" s="11" t="s">
        <v>60260</v>
      </c>
      <c r="AE40945" s="10" t="s">
        <v>8969</v>
      </c>
      <c r="AF40945" s="10" t="s">
        <v>582</v>
      </c>
    </row>
    <row r="40946" spans="30:32" x14ac:dyDescent="0.2">
      <c r="AD40946" s="11" t="s">
        <v>60261</v>
      </c>
      <c r="AE40946" s="10" t="s">
        <v>8969</v>
      </c>
      <c r="AF40946" s="10" t="s">
        <v>582</v>
      </c>
    </row>
    <row r="40947" spans="30:32" x14ac:dyDescent="0.2">
      <c r="AD40947" s="11" t="s">
        <v>60262</v>
      </c>
      <c r="AE40947" s="10" t="s">
        <v>8969</v>
      </c>
      <c r="AF40947" s="10" t="s">
        <v>582</v>
      </c>
    </row>
    <row r="40948" spans="30:32" x14ac:dyDescent="0.2">
      <c r="AD40948" s="11" t="s">
        <v>60263</v>
      </c>
      <c r="AE40948" s="10" t="s">
        <v>8969</v>
      </c>
      <c r="AF40948" s="10" t="s">
        <v>582</v>
      </c>
    </row>
    <row r="40949" spans="30:32" x14ac:dyDescent="0.2">
      <c r="AD40949" s="11" t="s">
        <v>60264</v>
      </c>
      <c r="AE40949" s="10" t="s">
        <v>8969</v>
      </c>
      <c r="AF40949" s="10" t="s">
        <v>582</v>
      </c>
    </row>
    <row r="40950" spans="30:32" x14ac:dyDescent="0.2">
      <c r="AD40950" s="11" t="s">
        <v>60265</v>
      </c>
      <c r="AE40950" s="10" t="s">
        <v>8969</v>
      </c>
      <c r="AF40950" s="10" t="s">
        <v>582</v>
      </c>
    </row>
    <row r="40951" spans="30:32" x14ac:dyDescent="0.2">
      <c r="AD40951" s="11" t="s">
        <v>60266</v>
      </c>
      <c r="AE40951" s="10" t="s">
        <v>8969</v>
      </c>
      <c r="AF40951" s="10" t="s">
        <v>582</v>
      </c>
    </row>
    <row r="40952" spans="30:32" x14ac:dyDescent="0.2">
      <c r="AD40952" s="11" t="s">
        <v>60267</v>
      </c>
      <c r="AE40952" s="10" t="s">
        <v>8969</v>
      </c>
      <c r="AF40952" s="10" t="s">
        <v>582</v>
      </c>
    </row>
    <row r="40953" spans="30:32" x14ac:dyDescent="0.2">
      <c r="AD40953" s="11" t="s">
        <v>60268</v>
      </c>
      <c r="AE40953" s="10" t="s">
        <v>8969</v>
      </c>
      <c r="AF40953" s="10" t="s">
        <v>582</v>
      </c>
    </row>
    <row r="40954" spans="30:32" x14ac:dyDescent="0.2">
      <c r="AD40954" s="11" t="s">
        <v>60269</v>
      </c>
      <c r="AE40954" s="10" t="s">
        <v>8969</v>
      </c>
      <c r="AF40954" s="10" t="s">
        <v>582</v>
      </c>
    </row>
    <row r="40955" spans="30:32" x14ac:dyDescent="0.2">
      <c r="AD40955" s="11" t="s">
        <v>60270</v>
      </c>
      <c r="AE40955" s="10" t="s">
        <v>8969</v>
      </c>
      <c r="AF40955" s="10" t="s">
        <v>582</v>
      </c>
    </row>
    <row r="40956" spans="30:32" x14ac:dyDescent="0.2">
      <c r="AD40956" s="11" t="s">
        <v>60271</v>
      </c>
      <c r="AE40956" s="10" t="s">
        <v>8969</v>
      </c>
      <c r="AF40956" s="10" t="s">
        <v>582</v>
      </c>
    </row>
    <row r="40957" spans="30:32" x14ac:dyDescent="0.2">
      <c r="AD40957" s="11" t="s">
        <v>60272</v>
      </c>
      <c r="AE40957" s="10" t="s">
        <v>8969</v>
      </c>
      <c r="AF40957" s="10" t="s">
        <v>582</v>
      </c>
    </row>
    <row r="40958" spans="30:32" x14ac:dyDescent="0.2">
      <c r="AD40958" s="11" t="s">
        <v>60273</v>
      </c>
      <c r="AE40958" s="10" t="s">
        <v>8969</v>
      </c>
      <c r="AF40958" s="10" t="s">
        <v>582</v>
      </c>
    </row>
    <row r="40959" spans="30:32" x14ac:dyDescent="0.2">
      <c r="AD40959" s="11" t="s">
        <v>60274</v>
      </c>
      <c r="AE40959" s="10" t="s">
        <v>8969</v>
      </c>
      <c r="AF40959" s="10" t="s">
        <v>582</v>
      </c>
    </row>
    <row r="40960" spans="30:32" x14ac:dyDescent="0.2">
      <c r="AD40960" s="11" t="s">
        <v>60275</v>
      </c>
      <c r="AE40960" s="10" t="s">
        <v>8969</v>
      </c>
      <c r="AF40960" s="10" t="s">
        <v>582</v>
      </c>
    </row>
    <row r="40961" spans="30:32" x14ac:dyDescent="0.2">
      <c r="AD40961" s="11" t="s">
        <v>60276</v>
      </c>
      <c r="AE40961" s="10" t="s">
        <v>8969</v>
      </c>
      <c r="AF40961" s="10" t="s">
        <v>582</v>
      </c>
    </row>
    <row r="40962" spans="30:32" x14ac:dyDescent="0.2">
      <c r="AD40962" s="11" t="s">
        <v>60277</v>
      </c>
      <c r="AE40962" s="10" t="s">
        <v>8969</v>
      </c>
      <c r="AF40962" s="10" t="s">
        <v>582</v>
      </c>
    </row>
    <row r="40963" spans="30:32" x14ac:dyDescent="0.2">
      <c r="AD40963" s="11" t="s">
        <v>60278</v>
      </c>
      <c r="AE40963" s="10" t="s">
        <v>8969</v>
      </c>
      <c r="AF40963" s="10" t="s">
        <v>582</v>
      </c>
    </row>
    <row r="40964" spans="30:32" x14ac:dyDescent="0.2">
      <c r="AD40964" s="11" t="s">
        <v>60279</v>
      </c>
      <c r="AE40964" s="10" t="s">
        <v>8969</v>
      </c>
      <c r="AF40964" s="10" t="s">
        <v>582</v>
      </c>
    </row>
    <row r="40965" spans="30:32" x14ac:dyDescent="0.2">
      <c r="AD40965" s="11" t="s">
        <v>60280</v>
      </c>
      <c r="AE40965" s="10" t="s">
        <v>8969</v>
      </c>
      <c r="AF40965" s="10" t="s">
        <v>582</v>
      </c>
    </row>
    <row r="40966" spans="30:32" x14ac:dyDescent="0.2">
      <c r="AD40966" s="11" t="s">
        <v>60281</v>
      </c>
      <c r="AE40966" s="10" t="s">
        <v>8969</v>
      </c>
      <c r="AF40966" s="10" t="s">
        <v>582</v>
      </c>
    </row>
    <row r="40967" spans="30:32" x14ac:dyDescent="0.2">
      <c r="AD40967" s="11" t="s">
        <v>60282</v>
      </c>
      <c r="AE40967" s="10" t="s">
        <v>8969</v>
      </c>
      <c r="AF40967" s="10" t="s">
        <v>582</v>
      </c>
    </row>
    <row r="40968" spans="30:32" x14ac:dyDescent="0.2">
      <c r="AD40968" s="11" t="s">
        <v>60283</v>
      </c>
      <c r="AE40968" s="10" t="s">
        <v>8969</v>
      </c>
      <c r="AF40968" s="10" t="s">
        <v>582</v>
      </c>
    </row>
    <row r="40969" spans="30:32" x14ac:dyDescent="0.2">
      <c r="AD40969" s="11" t="s">
        <v>60284</v>
      </c>
      <c r="AE40969" s="10" t="s">
        <v>8969</v>
      </c>
      <c r="AF40969" s="10" t="s">
        <v>582</v>
      </c>
    </row>
    <row r="40970" spans="30:32" x14ac:dyDescent="0.2">
      <c r="AD40970" s="11" t="s">
        <v>60285</v>
      </c>
      <c r="AE40970" s="10" t="s">
        <v>8969</v>
      </c>
      <c r="AF40970" s="10" t="s">
        <v>582</v>
      </c>
    </row>
    <row r="40971" spans="30:32" x14ac:dyDescent="0.2">
      <c r="AD40971" s="11" t="s">
        <v>60286</v>
      </c>
      <c r="AE40971" s="10" t="s">
        <v>8969</v>
      </c>
      <c r="AF40971" s="10" t="s">
        <v>582</v>
      </c>
    </row>
    <row r="40972" spans="30:32" x14ac:dyDescent="0.2">
      <c r="AD40972" s="11" t="s">
        <v>60287</v>
      </c>
      <c r="AE40972" s="10" t="s">
        <v>8969</v>
      </c>
      <c r="AF40972" s="10" t="s">
        <v>582</v>
      </c>
    </row>
    <row r="40973" spans="30:32" x14ac:dyDescent="0.2">
      <c r="AD40973" s="11" t="s">
        <v>60288</v>
      </c>
      <c r="AE40973" s="10" t="s">
        <v>8969</v>
      </c>
      <c r="AF40973" s="10" t="s">
        <v>582</v>
      </c>
    </row>
    <row r="40974" spans="30:32" x14ac:dyDescent="0.2">
      <c r="AD40974" s="11" t="s">
        <v>60289</v>
      </c>
      <c r="AE40974" s="10" t="s">
        <v>8969</v>
      </c>
      <c r="AF40974" s="10" t="s">
        <v>582</v>
      </c>
    </row>
    <row r="40975" spans="30:32" x14ac:dyDescent="0.2">
      <c r="AD40975" s="11" t="s">
        <v>60290</v>
      </c>
      <c r="AE40975" s="10" t="s">
        <v>8969</v>
      </c>
      <c r="AF40975" s="10" t="s">
        <v>582</v>
      </c>
    </row>
    <row r="40976" spans="30:32" x14ac:dyDescent="0.2">
      <c r="AD40976" s="11" t="s">
        <v>60291</v>
      </c>
      <c r="AE40976" s="10" t="s">
        <v>8969</v>
      </c>
      <c r="AF40976" s="10" t="s">
        <v>582</v>
      </c>
    </row>
    <row r="40977" spans="30:32" x14ac:dyDescent="0.2">
      <c r="AD40977" s="11" t="s">
        <v>60292</v>
      </c>
      <c r="AE40977" s="10" t="s">
        <v>8969</v>
      </c>
      <c r="AF40977" s="10" t="s">
        <v>582</v>
      </c>
    </row>
    <row r="40978" spans="30:32" x14ac:dyDescent="0.2">
      <c r="AD40978" s="11" t="s">
        <v>60293</v>
      </c>
      <c r="AE40978" s="10" t="s">
        <v>8969</v>
      </c>
      <c r="AF40978" s="10" t="s">
        <v>582</v>
      </c>
    </row>
    <row r="40979" spans="30:32" x14ac:dyDescent="0.2">
      <c r="AD40979" s="11" t="s">
        <v>60294</v>
      </c>
      <c r="AE40979" s="10" t="s">
        <v>8969</v>
      </c>
      <c r="AF40979" s="10" t="s">
        <v>582</v>
      </c>
    </row>
    <row r="40980" spans="30:32" x14ac:dyDescent="0.2">
      <c r="AD40980" s="11" t="s">
        <v>60295</v>
      </c>
      <c r="AE40980" s="10" t="s">
        <v>8969</v>
      </c>
      <c r="AF40980" s="10" t="s">
        <v>582</v>
      </c>
    </row>
    <row r="40981" spans="30:32" x14ac:dyDescent="0.2">
      <c r="AD40981" s="11" t="s">
        <v>60296</v>
      </c>
      <c r="AE40981" s="10" t="s">
        <v>8969</v>
      </c>
      <c r="AF40981" s="10" t="s">
        <v>582</v>
      </c>
    </row>
    <row r="40982" spans="30:32" x14ac:dyDescent="0.2">
      <c r="AD40982" s="11" t="s">
        <v>60297</v>
      </c>
      <c r="AE40982" s="10" t="s">
        <v>8969</v>
      </c>
      <c r="AF40982" s="10" t="s">
        <v>582</v>
      </c>
    </row>
    <row r="40983" spans="30:32" x14ac:dyDescent="0.2">
      <c r="AD40983" s="11" t="s">
        <v>60298</v>
      </c>
      <c r="AE40983" s="10" t="s">
        <v>8969</v>
      </c>
      <c r="AF40983" s="10" t="s">
        <v>582</v>
      </c>
    </row>
    <row r="40984" spans="30:32" x14ac:dyDescent="0.2">
      <c r="AD40984" s="11" t="s">
        <v>60299</v>
      </c>
      <c r="AE40984" s="10" t="s">
        <v>8969</v>
      </c>
      <c r="AF40984" s="10" t="s">
        <v>582</v>
      </c>
    </row>
    <row r="40985" spans="30:32" x14ac:dyDescent="0.2">
      <c r="AD40985" s="11" t="s">
        <v>60300</v>
      </c>
      <c r="AE40985" s="10" t="s">
        <v>8969</v>
      </c>
      <c r="AF40985" s="10" t="s">
        <v>582</v>
      </c>
    </row>
    <row r="40986" spans="30:32" x14ac:dyDescent="0.2">
      <c r="AD40986" s="11" t="s">
        <v>60301</v>
      </c>
      <c r="AE40986" s="10" t="s">
        <v>8969</v>
      </c>
      <c r="AF40986" s="10" t="s">
        <v>582</v>
      </c>
    </row>
    <row r="40987" spans="30:32" x14ac:dyDescent="0.2">
      <c r="AD40987" s="11" t="s">
        <v>60302</v>
      </c>
      <c r="AE40987" s="10" t="s">
        <v>8969</v>
      </c>
      <c r="AF40987" s="10" t="s">
        <v>582</v>
      </c>
    </row>
    <row r="40988" spans="30:32" x14ac:dyDescent="0.2">
      <c r="AD40988" s="11" t="s">
        <v>60303</v>
      </c>
      <c r="AE40988" s="10" t="s">
        <v>8969</v>
      </c>
      <c r="AF40988" s="10" t="s">
        <v>582</v>
      </c>
    </row>
    <row r="40989" spans="30:32" x14ac:dyDescent="0.2">
      <c r="AD40989" s="11" t="s">
        <v>60304</v>
      </c>
      <c r="AE40989" s="10" t="s">
        <v>8969</v>
      </c>
      <c r="AF40989" s="10" t="s">
        <v>582</v>
      </c>
    </row>
    <row r="40990" spans="30:32" x14ac:dyDescent="0.2">
      <c r="AD40990" s="11" t="s">
        <v>60305</v>
      </c>
      <c r="AE40990" s="10" t="s">
        <v>8969</v>
      </c>
      <c r="AF40990" s="10" t="s">
        <v>582</v>
      </c>
    </row>
    <row r="40991" spans="30:32" x14ac:dyDescent="0.2">
      <c r="AD40991" s="11" t="s">
        <v>60306</v>
      </c>
      <c r="AE40991" s="10" t="s">
        <v>8969</v>
      </c>
      <c r="AF40991" s="10" t="s">
        <v>582</v>
      </c>
    </row>
    <row r="40992" spans="30:32" x14ac:dyDescent="0.2">
      <c r="AD40992" s="11" t="s">
        <v>60307</v>
      </c>
      <c r="AE40992" s="10" t="s">
        <v>8969</v>
      </c>
      <c r="AF40992" s="10" t="s">
        <v>582</v>
      </c>
    </row>
    <row r="40993" spans="30:32" x14ac:dyDescent="0.2">
      <c r="AD40993" s="11" t="s">
        <v>60308</v>
      </c>
      <c r="AE40993" s="10" t="s">
        <v>8969</v>
      </c>
      <c r="AF40993" s="10" t="s">
        <v>582</v>
      </c>
    </row>
    <row r="40994" spans="30:32" x14ac:dyDescent="0.2">
      <c r="AD40994" s="11" t="s">
        <v>60309</v>
      </c>
      <c r="AE40994" s="10" t="s">
        <v>8969</v>
      </c>
      <c r="AF40994" s="10" t="s">
        <v>582</v>
      </c>
    </row>
    <row r="40995" spans="30:32" x14ac:dyDescent="0.2">
      <c r="AD40995" s="11" t="s">
        <v>60310</v>
      </c>
      <c r="AE40995" s="10" t="s">
        <v>8969</v>
      </c>
      <c r="AF40995" s="10" t="s">
        <v>582</v>
      </c>
    </row>
    <row r="40996" spans="30:32" x14ac:dyDescent="0.2">
      <c r="AD40996" s="11" t="s">
        <v>60311</v>
      </c>
      <c r="AE40996" s="10" t="s">
        <v>8969</v>
      </c>
      <c r="AF40996" s="10" t="s">
        <v>582</v>
      </c>
    </row>
    <row r="40997" spans="30:32" x14ac:dyDescent="0.2">
      <c r="AD40997" s="11" t="s">
        <v>60312</v>
      </c>
      <c r="AE40997" s="10" t="s">
        <v>8969</v>
      </c>
      <c r="AF40997" s="10" t="s">
        <v>582</v>
      </c>
    </row>
    <row r="40998" spans="30:32" x14ac:dyDescent="0.2">
      <c r="AD40998" s="11" t="s">
        <v>60313</v>
      </c>
      <c r="AE40998" s="10" t="s">
        <v>8969</v>
      </c>
      <c r="AF40998" s="10" t="s">
        <v>582</v>
      </c>
    </row>
    <row r="40999" spans="30:32" x14ac:dyDescent="0.2">
      <c r="AD40999" s="11" t="s">
        <v>60314</v>
      </c>
      <c r="AE40999" s="10" t="s">
        <v>8969</v>
      </c>
      <c r="AF40999" s="10" t="s">
        <v>582</v>
      </c>
    </row>
    <row r="41000" spans="30:32" x14ac:dyDescent="0.2">
      <c r="AD41000" s="11" t="s">
        <v>60315</v>
      </c>
      <c r="AE41000" s="10" t="s">
        <v>8969</v>
      </c>
      <c r="AF41000" s="10" t="s">
        <v>582</v>
      </c>
    </row>
    <row r="41001" spans="30:32" x14ac:dyDescent="0.2">
      <c r="AD41001" s="11" t="s">
        <v>60316</v>
      </c>
      <c r="AE41001" s="10" t="s">
        <v>1270</v>
      </c>
      <c r="AF41001" s="10" t="s">
        <v>582</v>
      </c>
    </row>
    <row r="41002" spans="30:32" x14ac:dyDescent="0.2">
      <c r="AD41002" s="11" t="s">
        <v>60317</v>
      </c>
      <c r="AE41002" s="10" t="s">
        <v>60318</v>
      </c>
      <c r="AF41002" s="10" t="s">
        <v>582</v>
      </c>
    </row>
    <row r="41003" spans="30:32" x14ac:dyDescent="0.2">
      <c r="AD41003" s="11" t="s">
        <v>60319</v>
      </c>
      <c r="AE41003" s="10" t="s">
        <v>60318</v>
      </c>
      <c r="AF41003" s="10" t="s">
        <v>582</v>
      </c>
    </row>
    <row r="41004" spans="30:32" x14ac:dyDescent="0.2">
      <c r="AD41004" s="11" t="s">
        <v>60320</v>
      </c>
      <c r="AE41004" s="10" t="s">
        <v>60321</v>
      </c>
      <c r="AF41004" s="10" t="s">
        <v>582</v>
      </c>
    </row>
    <row r="41005" spans="30:32" x14ac:dyDescent="0.2">
      <c r="AD41005" s="11" t="s">
        <v>60322</v>
      </c>
      <c r="AE41005" s="10" t="s">
        <v>6570</v>
      </c>
      <c r="AF41005" s="10" t="s">
        <v>582</v>
      </c>
    </row>
    <row r="41006" spans="30:32" x14ac:dyDescent="0.2">
      <c r="AD41006" s="11" t="s">
        <v>60323</v>
      </c>
      <c r="AE41006" s="10" t="s">
        <v>60324</v>
      </c>
      <c r="AF41006" s="10" t="s">
        <v>582</v>
      </c>
    </row>
    <row r="41007" spans="30:32" x14ac:dyDescent="0.2">
      <c r="AD41007" s="11" t="s">
        <v>60325</v>
      </c>
      <c r="AE41007" s="10" t="s">
        <v>11455</v>
      </c>
      <c r="AF41007" s="10" t="s">
        <v>582</v>
      </c>
    </row>
    <row r="41008" spans="30:32" x14ac:dyDescent="0.2">
      <c r="AD41008" s="11" t="s">
        <v>60326</v>
      </c>
      <c r="AE41008" s="10" t="s">
        <v>2869</v>
      </c>
      <c r="AF41008" s="10" t="s">
        <v>582</v>
      </c>
    </row>
    <row r="41009" spans="30:32" x14ac:dyDescent="0.2">
      <c r="AD41009" s="11" t="s">
        <v>60327</v>
      </c>
      <c r="AE41009" s="10" t="s">
        <v>13486</v>
      </c>
      <c r="AF41009" s="10" t="s">
        <v>582</v>
      </c>
    </row>
    <row r="41010" spans="30:32" x14ac:dyDescent="0.2">
      <c r="AD41010" s="11" t="s">
        <v>60328</v>
      </c>
      <c r="AE41010" s="10" t="s">
        <v>9805</v>
      </c>
      <c r="AF41010" s="10" t="s">
        <v>582</v>
      </c>
    </row>
    <row r="41011" spans="30:32" x14ac:dyDescent="0.2">
      <c r="AD41011" s="11" t="s">
        <v>60329</v>
      </c>
      <c r="AE41011" s="10" t="s">
        <v>9805</v>
      </c>
      <c r="AF41011" s="10" t="s">
        <v>582</v>
      </c>
    </row>
    <row r="41012" spans="30:32" x14ac:dyDescent="0.2">
      <c r="AD41012" s="11" t="s">
        <v>60330</v>
      </c>
      <c r="AE41012" s="10" t="s">
        <v>13501</v>
      </c>
      <c r="AF41012" s="10" t="s">
        <v>582</v>
      </c>
    </row>
    <row r="41013" spans="30:32" x14ac:dyDescent="0.2">
      <c r="AD41013" s="11" t="s">
        <v>60331</v>
      </c>
      <c r="AE41013" s="10" t="s">
        <v>60332</v>
      </c>
      <c r="AF41013" s="10" t="s">
        <v>582</v>
      </c>
    </row>
    <row r="41014" spans="30:32" x14ac:dyDescent="0.2">
      <c r="AD41014" s="11" t="s">
        <v>60333</v>
      </c>
      <c r="AE41014" s="10" t="s">
        <v>38561</v>
      </c>
      <c r="AF41014" s="10" t="s">
        <v>582</v>
      </c>
    </row>
    <row r="41015" spans="30:32" x14ac:dyDescent="0.2">
      <c r="AD41015" s="11" t="s">
        <v>60334</v>
      </c>
      <c r="AE41015" s="10" t="s">
        <v>24427</v>
      </c>
      <c r="AF41015" s="10" t="s">
        <v>582</v>
      </c>
    </row>
    <row r="41016" spans="30:32" x14ac:dyDescent="0.2">
      <c r="AD41016" s="11" t="s">
        <v>60335</v>
      </c>
      <c r="AE41016" s="10" t="s">
        <v>60336</v>
      </c>
      <c r="AF41016" s="10" t="s">
        <v>582</v>
      </c>
    </row>
    <row r="41017" spans="30:32" x14ac:dyDescent="0.2">
      <c r="AD41017" s="11" t="s">
        <v>60337</v>
      </c>
      <c r="AE41017" s="10" t="s">
        <v>19378</v>
      </c>
      <c r="AF41017" s="10" t="s">
        <v>582</v>
      </c>
    </row>
    <row r="41018" spans="30:32" x14ac:dyDescent="0.2">
      <c r="AD41018" s="11" t="s">
        <v>60338</v>
      </c>
      <c r="AE41018" s="10" t="s">
        <v>24431</v>
      </c>
      <c r="AF41018" s="10" t="s">
        <v>582</v>
      </c>
    </row>
    <row r="41019" spans="30:32" x14ac:dyDescent="0.2">
      <c r="AD41019" s="11" t="s">
        <v>60339</v>
      </c>
      <c r="AE41019" s="10" t="s">
        <v>60340</v>
      </c>
      <c r="AF41019" s="10" t="s">
        <v>582</v>
      </c>
    </row>
    <row r="41020" spans="30:32" x14ac:dyDescent="0.2">
      <c r="AD41020" s="11" t="s">
        <v>60341</v>
      </c>
      <c r="AE41020" s="10" t="s">
        <v>2391</v>
      </c>
      <c r="AF41020" s="10" t="s">
        <v>582</v>
      </c>
    </row>
    <row r="41021" spans="30:32" x14ac:dyDescent="0.2">
      <c r="AD41021" s="11" t="s">
        <v>60342</v>
      </c>
      <c r="AE41021" s="10" t="s">
        <v>2027</v>
      </c>
      <c r="AF41021" s="10" t="s">
        <v>582</v>
      </c>
    </row>
    <row r="41022" spans="30:32" x14ac:dyDescent="0.2">
      <c r="AD41022" s="11" t="s">
        <v>60343</v>
      </c>
      <c r="AE41022" s="10" t="s">
        <v>5726</v>
      </c>
      <c r="AF41022" s="10" t="s">
        <v>582</v>
      </c>
    </row>
    <row r="41023" spans="30:32" x14ac:dyDescent="0.2">
      <c r="AD41023" s="11" t="s">
        <v>60344</v>
      </c>
      <c r="AE41023" s="10" t="s">
        <v>60345</v>
      </c>
      <c r="AF41023" s="10" t="s">
        <v>582</v>
      </c>
    </row>
    <row r="41024" spans="30:32" x14ac:dyDescent="0.2">
      <c r="AD41024" s="11" t="s">
        <v>60346</v>
      </c>
      <c r="AE41024" s="10" t="s">
        <v>19392</v>
      </c>
      <c r="AF41024" s="10" t="s">
        <v>582</v>
      </c>
    </row>
    <row r="41025" spans="30:32" x14ac:dyDescent="0.2">
      <c r="AD41025" s="11" t="s">
        <v>60347</v>
      </c>
      <c r="AE41025" s="10" t="s">
        <v>19392</v>
      </c>
      <c r="AF41025" s="10" t="s">
        <v>582</v>
      </c>
    </row>
    <row r="41026" spans="30:32" x14ac:dyDescent="0.2">
      <c r="AD41026" s="11" t="s">
        <v>60348</v>
      </c>
      <c r="AE41026" s="10" t="s">
        <v>19392</v>
      </c>
      <c r="AF41026" s="10" t="s">
        <v>582</v>
      </c>
    </row>
    <row r="41027" spans="30:32" x14ac:dyDescent="0.2">
      <c r="AD41027" s="11" t="s">
        <v>60349</v>
      </c>
      <c r="AE41027" s="10" t="s">
        <v>60350</v>
      </c>
      <c r="AF41027" s="10" t="s">
        <v>582</v>
      </c>
    </row>
    <row r="41028" spans="30:32" x14ac:dyDescent="0.2">
      <c r="AD41028" s="11" t="s">
        <v>60351</v>
      </c>
      <c r="AE41028" s="10" t="s">
        <v>1403</v>
      </c>
      <c r="AF41028" s="10" t="s">
        <v>582</v>
      </c>
    </row>
    <row r="41029" spans="30:32" x14ac:dyDescent="0.2">
      <c r="AD41029" s="11" t="s">
        <v>60352</v>
      </c>
      <c r="AE41029" s="10" t="s">
        <v>1403</v>
      </c>
      <c r="AF41029" s="10" t="s">
        <v>582</v>
      </c>
    </row>
    <row r="41030" spans="30:32" x14ac:dyDescent="0.2">
      <c r="AD41030" s="11" t="s">
        <v>60353</v>
      </c>
      <c r="AE41030" s="10" t="s">
        <v>1403</v>
      </c>
      <c r="AF41030" s="10" t="s">
        <v>582</v>
      </c>
    </row>
    <row r="41031" spans="30:32" x14ac:dyDescent="0.2">
      <c r="AD41031" s="11" t="s">
        <v>60354</v>
      </c>
      <c r="AE41031" s="10" t="s">
        <v>9903</v>
      </c>
      <c r="AF41031" s="10" t="s">
        <v>582</v>
      </c>
    </row>
    <row r="41032" spans="30:32" x14ac:dyDescent="0.2">
      <c r="AD41032" s="11" t="s">
        <v>60355</v>
      </c>
      <c r="AE41032" s="10" t="s">
        <v>60356</v>
      </c>
      <c r="AF41032" s="10" t="s">
        <v>582</v>
      </c>
    </row>
    <row r="41033" spans="30:32" x14ac:dyDescent="0.2">
      <c r="AD41033" s="11" t="s">
        <v>60357</v>
      </c>
      <c r="AE41033" s="10" t="s">
        <v>18286</v>
      </c>
      <c r="AF41033" s="10" t="s">
        <v>582</v>
      </c>
    </row>
    <row r="41034" spans="30:32" x14ac:dyDescent="0.2">
      <c r="AD41034" s="11" t="s">
        <v>60358</v>
      </c>
      <c r="AE41034" s="10" t="s">
        <v>18286</v>
      </c>
      <c r="AF41034" s="10" t="s">
        <v>582</v>
      </c>
    </row>
    <row r="41035" spans="30:32" x14ac:dyDescent="0.2">
      <c r="AD41035" s="11" t="s">
        <v>60359</v>
      </c>
      <c r="AE41035" s="10" t="s">
        <v>18286</v>
      </c>
      <c r="AF41035" s="10" t="s">
        <v>582</v>
      </c>
    </row>
    <row r="41036" spans="30:32" x14ac:dyDescent="0.2">
      <c r="AD41036" s="11" t="s">
        <v>60360</v>
      </c>
      <c r="AE41036" s="10" t="s">
        <v>18286</v>
      </c>
      <c r="AF41036" s="10" t="s">
        <v>582</v>
      </c>
    </row>
    <row r="41037" spans="30:32" x14ac:dyDescent="0.2">
      <c r="AD41037" s="11" t="s">
        <v>60361</v>
      </c>
      <c r="AE41037" s="10" t="s">
        <v>18286</v>
      </c>
      <c r="AF41037" s="10" t="s">
        <v>582</v>
      </c>
    </row>
    <row r="41038" spans="30:32" x14ac:dyDescent="0.2">
      <c r="AD41038" s="11" t="s">
        <v>60362</v>
      </c>
      <c r="AE41038" s="10" t="s">
        <v>57301</v>
      </c>
      <c r="AF41038" s="10" t="s">
        <v>582</v>
      </c>
    </row>
    <row r="41039" spans="30:32" x14ac:dyDescent="0.2">
      <c r="AD41039" s="11" t="s">
        <v>60363</v>
      </c>
      <c r="AE41039" s="10" t="s">
        <v>57301</v>
      </c>
      <c r="AF41039" s="10" t="s">
        <v>582</v>
      </c>
    </row>
    <row r="41040" spans="30:32" x14ac:dyDescent="0.2">
      <c r="AD41040" s="11" t="s">
        <v>60364</v>
      </c>
      <c r="AE41040" s="10" t="s">
        <v>7087</v>
      </c>
      <c r="AF41040" s="10" t="s">
        <v>582</v>
      </c>
    </row>
    <row r="41041" spans="30:32" x14ac:dyDescent="0.2">
      <c r="AD41041" s="11" t="s">
        <v>60365</v>
      </c>
      <c r="AE41041" s="10" t="s">
        <v>60366</v>
      </c>
      <c r="AF41041" s="10" t="s">
        <v>582</v>
      </c>
    </row>
    <row r="41042" spans="30:32" x14ac:dyDescent="0.2">
      <c r="AD41042" s="11" t="s">
        <v>60367</v>
      </c>
      <c r="AE41042" s="10" t="s">
        <v>60368</v>
      </c>
      <c r="AF41042" s="10" t="s">
        <v>582</v>
      </c>
    </row>
    <row r="41043" spans="30:32" x14ac:dyDescent="0.2">
      <c r="AD41043" s="11" t="s">
        <v>60369</v>
      </c>
      <c r="AE41043" s="10" t="s">
        <v>60370</v>
      </c>
      <c r="AF41043" s="10" t="s">
        <v>582</v>
      </c>
    </row>
    <row r="41044" spans="30:32" x14ac:dyDescent="0.2">
      <c r="AD41044" s="11" t="s">
        <v>60371</v>
      </c>
      <c r="AE41044" s="10" t="s">
        <v>30795</v>
      </c>
      <c r="AF41044" s="10" t="s">
        <v>582</v>
      </c>
    </row>
    <row r="41045" spans="30:32" x14ac:dyDescent="0.2">
      <c r="AD41045" s="11" t="s">
        <v>60372</v>
      </c>
      <c r="AE41045" s="10" t="s">
        <v>60373</v>
      </c>
      <c r="AF41045" s="10" t="s">
        <v>582</v>
      </c>
    </row>
    <row r="41046" spans="30:32" x14ac:dyDescent="0.2">
      <c r="AD41046" s="11" t="s">
        <v>60374</v>
      </c>
      <c r="AE41046" s="10" t="s">
        <v>30282</v>
      </c>
      <c r="AF41046" s="10" t="s">
        <v>582</v>
      </c>
    </row>
    <row r="41047" spans="30:32" x14ac:dyDescent="0.2">
      <c r="AD41047" s="11" t="s">
        <v>60375</v>
      </c>
      <c r="AE41047" s="10" t="s">
        <v>7149</v>
      </c>
      <c r="AF41047" s="10" t="s">
        <v>582</v>
      </c>
    </row>
    <row r="41048" spans="30:32" x14ac:dyDescent="0.2">
      <c r="AD41048" s="11" t="s">
        <v>60376</v>
      </c>
      <c r="AE41048" s="10" t="s">
        <v>16956</v>
      </c>
      <c r="AF41048" s="10" t="s">
        <v>582</v>
      </c>
    </row>
    <row r="41049" spans="30:32" x14ac:dyDescent="0.2">
      <c r="AD41049" s="11" t="s">
        <v>60377</v>
      </c>
      <c r="AE41049" s="10" t="s">
        <v>7154</v>
      </c>
      <c r="AF41049" s="10" t="s">
        <v>582</v>
      </c>
    </row>
    <row r="41050" spans="30:32" x14ac:dyDescent="0.2">
      <c r="AD41050" s="11" t="s">
        <v>60378</v>
      </c>
      <c r="AE41050" s="10" t="s">
        <v>33575</v>
      </c>
      <c r="AF41050" s="10" t="s">
        <v>582</v>
      </c>
    </row>
    <row r="41051" spans="30:32" x14ac:dyDescent="0.2">
      <c r="AD41051" s="11" t="s">
        <v>60379</v>
      </c>
      <c r="AE41051" s="10" t="s">
        <v>60380</v>
      </c>
      <c r="AF41051" s="10" t="s">
        <v>582</v>
      </c>
    </row>
    <row r="41052" spans="30:32" x14ac:dyDescent="0.2">
      <c r="AD41052" s="11" t="s">
        <v>60381</v>
      </c>
      <c r="AE41052" s="10" t="s">
        <v>26062</v>
      </c>
      <c r="AF41052" s="10" t="s">
        <v>582</v>
      </c>
    </row>
    <row r="41053" spans="30:32" x14ac:dyDescent="0.2">
      <c r="AD41053" s="11" t="s">
        <v>60382</v>
      </c>
      <c r="AE41053" s="10" t="s">
        <v>26062</v>
      </c>
      <c r="AF41053" s="10" t="s">
        <v>582</v>
      </c>
    </row>
    <row r="41054" spans="30:32" x14ac:dyDescent="0.2">
      <c r="AD41054" s="11" t="s">
        <v>60383</v>
      </c>
      <c r="AE41054" s="10" t="s">
        <v>26062</v>
      </c>
      <c r="AF41054" s="10" t="s">
        <v>582</v>
      </c>
    </row>
    <row r="41055" spans="30:32" x14ac:dyDescent="0.2">
      <c r="AD41055" s="11" t="s">
        <v>60384</v>
      </c>
      <c r="AE41055" s="10" t="s">
        <v>1432</v>
      </c>
      <c r="AF41055" s="10" t="s">
        <v>582</v>
      </c>
    </row>
    <row r="41056" spans="30:32" x14ac:dyDescent="0.2">
      <c r="AD41056" s="11" t="s">
        <v>60385</v>
      </c>
      <c r="AE41056" s="10" t="s">
        <v>60386</v>
      </c>
      <c r="AF41056" s="10" t="s">
        <v>582</v>
      </c>
    </row>
    <row r="41057" spans="30:32" x14ac:dyDescent="0.2">
      <c r="AD41057" s="11" t="s">
        <v>60387</v>
      </c>
      <c r="AE41057" s="10" t="s">
        <v>60388</v>
      </c>
      <c r="AF41057" s="10" t="s">
        <v>582</v>
      </c>
    </row>
    <row r="41058" spans="30:32" x14ac:dyDescent="0.2">
      <c r="AD41058" s="11" t="s">
        <v>60389</v>
      </c>
      <c r="AE41058" s="10" t="s">
        <v>60388</v>
      </c>
      <c r="AF41058" s="10" t="s">
        <v>582</v>
      </c>
    </row>
    <row r="41059" spans="30:32" x14ac:dyDescent="0.2">
      <c r="AD41059" s="11" t="s">
        <v>60390</v>
      </c>
      <c r="AE41059" s="10" t="s">
        <v>60388</v>
      </c>
      <c r="AF41059" s="10" t="s">
        <v>582</v>
      </c>
    </row>
    <row r="41060" spans="30:32" x14ac:dyDescent="0.2">
      <c r="AD41060" s="11" t="s">
        <v>60391</v>
      </c>
      <c r="AE41060" s="10" t="s">
        <v>60392</v>
      </c>
      <c r="AF41060" s="10" t="s">
        <v>582</v>
      </c>
    </row>
    <row r="41061" spans="30:32" x14ac:dyDescent="0.2">
      <c r="AD41061" s="11" t="s">
        <v>60393</v>
      </c>
      <c r="AE41061" s="10" t="s">
        <v>60394</v>
      </c>
      <c r="AF41061" s="10" t="s">
        <v>582</v>
      </c>
    </row>
    <row r="41062" spans="30:32" x14ac:dyDescent="0.2">
      <c r="AD41062" s="11" t="s">
        <v>60395</v>
      </c>
      <c r="AE41062" s="10" t="s">
        <v>11624</v>
      </c>
      <c r="AF41062" s="10" t="s">
        <v>582</v>
      </c>
    </row>
    <row r="41063" spans="30:32" x14ac:dyDescent="0.2">
      <c r="AD41063" s="11" t="s">
        <v>60396</v>
      </c>
      <c r="AE41063" s="10" t="s">
        <v>11624</v>
      </c>
      <c r="AF41063" s="10" t="s">
        <v>582</v>
      </c>
    </row>
    <row r="41064" spans="30:32" x14ac:dyDescent="0.2">
      <c r="AD41064" s="11" t="s">
        <v>60397</v>
      </c>
      <c r="AE41064" s="10" t="s">
        <v>11624</v>
      </c>
      <c r="AF41064" s="10" t="s">
        <v>582</v>
      </c>
    </row>
    <row r="41065" spans="30:32" x14ac:dyDescent="0.2">
      <c r="AD41065" s="11" t="s">
        <v>60398</v>
      </c>
      <c r="AE41065" s="10" t="s">
        <v>15270</v>
      </c>
      <c r="AF41065" s="10" t="s">
        <v>582</v>
      </c>
    </row>
    <row r="41066" spans="30:32" x14ac:dyDescent="0.2">
      <c r="AD41066" s="11" t="s">
        <v>60399</v>
      </c>
      <c r="AE41066" s="10" t="s">
        <v>38594</v>
      </c>
      <c r="AF41066" s="10" t="s">
        <v>582</v>
      </c>
    </row>
    <row r="41067" spans="30:32" x14ac:dyDescent="0.2">
      <c r="AD41067" s="11" t="s">
        <v>60400</v>
      </c>
      <c r="AE41067" s="10" t="s">
        <v>20668</v>
      </c>
      <c r="AF41067" s="10" t="s">
        <v>582</v>
      </c>
    </row>
    <row r="41068" spans="30:32" x14ac:dyDescent="0.2">
      <c r="AD41068" s="11" t="s">
        <v>60401</v>
      </c>
      <c r="AE41068" s="10" t="s">
        <v>20668</v>
      </c>
      <c r="AF41068" s="10" t="s">
        <v>582</v>
      </c>
    </row>
    <row r="41069" spans="30:32" x14ac:dyDescent="0.2">
      <c r="AD41069" s="11" t="s">
        <v>60402</v>
      </c>
      <c r="AE41069" s="10" t="s">
        <v>20668</v>
      </c>
      <c r="AF41069" s="10" t="s">
        <v>582</v>
      </c>
    </row>
    <row r="41070" spans="30:32" x14ac:dyDescent="0.2">
      <c r="AD41070" s="11" t="s">
        <v>60403</v>
      </c>
      <c r="AE41070" s="10" t="s">
        <v>60404</v>
      </c>
      <c r="AF41070" s="10" t="s">
        <v>582</v>
      </c>
    </row>
    <row r="41071" spans="30:32" x14ac:dyDescent="0.2">
      <c r="AD41071" s="11" t="s">
        <v>60405</v>
      </c>
      <c r="AE41071" s="10" t="s">
        <v>60406</v>
      </c>
      <c r="AF41071" s="10" t="s">
        <v>582</v>
      </c>
    </row>
    <row r="41072" spans="30:32" x14ac:dyDescent="0.2">
      <c r="AD41072" s="11" t="s">
        <v>60407</v>
      </c>
      <c r="AE41072" s="10" t="s">
        <v>60406</v>
      </c>
      <c r="AF41072" s="10" t="s">
        <v>582</v>
      </c>
    </row>
    <row r="41073" spans="30:32" x14ac:dyDescent="0.2">
      <c r="AD41073" s="11" t="s">
        <v>60408</v>
      </c>
      <c r="AE41073" s="10" t="s">
        <v>11362</v>
      </c>
      <c r="AF41073" s="10" t="s">
        <v>582</v>
      </c>
    </row>
    <row r="41074" spans="30:32" x14ac:dyDescent="0.2">
      <c r="AD41074" s="11" t="s">
        <v>60409</v>
      </c>
      <c r="AE41074" s="10" t="s">
        <v>11362</v>
      </c>
      <c r="AF41074" s="10" t="s">
        <v>582</v>
      </c>
    </row>
    <row r="41075" spans="30:32" x14ac:dyDescent="0.2">
      <c r="AD41075" s="11" t="s">
        <v>60410</v>
      </c>
      <c r="AE41075" s="10" t="s">
        <v>11645</v>
      </c>
      <c r="AF41075" s="10" t="s">
        <v>582</v>
      </c>
    </row>
    <row r="41076" spans="30:32" x14ac:dyDescent="0.2">
      <c r="AD41076" s="11" t="s">
        <v>60411</v>
      </c>
      <c r="AE41076" s="10" t="s">
        <v>60412</v>
      </c>
      <c r="AF41076" s="10" t="s">
        <v>582</v>
      </c>
    </row>
    <row r="41077" spans="30:32" x14ac:dyDescent="0.2">
      <c r="AD41077" s="11" t="s">
        <v>60413</v>
      </c>
      <c r="AE41077" s="10" t="s">
        <v>15657</v>
      </c>
      <c r="AF41077" s="10" t="s">
        <v>582</v>
      </c>
    </row>
    <row r="41078" spans="30:32" x14ac:dyDescent="0.2">
      <c r="AD41078" s="11" t="s">
        <v>60414</v>
      </c>
      <c r="AE41078" s="10" t="s">
        <v>15657</v>
      </c>
      <c r="AF41078" s="10" t="s">
        <v>582</v>
      </c>
    </row>
    <row r="41079" spans="30:32" x14ac:dyDescent="0.2">
      <c r="AD41079" s="11" t="s">
        <v>60415</v>
      </c>
      <c r="AE41079" s="10" t="s">
        <v>15657</v>
      </c>
      <c r="AF41079" s="10" t="s">
        <v>582</v>
      </c>
    </row>
    <row r="41080" spans="30:32" x14ac:dyDescent="0.2">
      <c r="AD41080" s="11" t="s">
        <v>60416</v>
      </c>
      <c r="AE41080" s="10" t="s">
        <v>15657</v>
      </c>
      <c r="AF41080" s="10" t="s">
        <v>582</v>
      </c>
    </row>
    <row r="41081" spans="30:32" x14ac:dyDescent="0.2">
      <c r="AD41081" s="11" t="s">
        <v>60417</v>
      </c>
      <c r="AE41081" s="10" t="s">
        <v>15657</v>
      </c>
      <c r="AF41081" s="10" t="s">
        <v>582</v>
      </c>
    </row>
    <row r="41082" spans="30:32" x14ac:dyDescent="0.2">
      <c r="AD41082" s="11" t="s">
        <v>60418</v>
      </c>
      <c r="AE41082" s="10" t="s">
        <v>15657</v>
      </c>
      <c r="AF41082" s="10" t="s">
        <v>582</v>
      </c>
    </row>
    <row r="41083" spans="30:32" x14ac:dyDescent="0.2">
      <c r="AD41083" s="11" t="s">
        <v>60419</v>
      </c>
      <c r="AE41083" s="10" t="s">
        <v>15657</v>
      </c>
      <c r="AF41083" s="10" t="s">
        <v>582</v>
      </c>
    </row>
    <row r="41084" spans="30:32" x14ac:dyDescent="0.2">
      <c r="AD41084" s="11" t="s">
        <v>60420</v>
      </c>
      <c r="AE41084" s="10" t="s">
        <v>15657</v>
      </c>
      <c r="AF41084" s="10" t="s">
        <v>582</v>
      </c>
    </row>
    <row r="41085" spans="30:32" x14ac:dyDescent="0.2">
      <c r="AD41085" s="11" t="s">
        <v>60421</v>
      </c>
      <c r="AE41085" s="10" t="s">
        <v>60422</v>
      </c>
      <c r="AF41085" s="10" t="s">
        <v>582</v>
      </c>
    </row>
    <row r="41086" spans="30:32" x14ac:dyDescent="0.2">
      <c r="AD41086" s="11" t="s">
        <v>60423</v>
      </c>
      <c r="AE41086" s="10" t="s">
        <v>60424</v>
      </c>
      <c r="AF41086" s="10" t="s">
        <v>582</v>
      </c>
    </row>
    <row r="41087" spans="30:32" x14ac:dyDescent="0.2">
      <c r="AD41087" s="11" t="s">
        <v>60425</v>
      </c>
      <c r="AE41087" s="10" t="s">
        <v>60426</v>
      </c>
      <c r="AF41087" s="10" t="s">
        <v>582</v>
      </c>
    </row>
    <row r="41088" spans="30:32" x14ac:dyDescent="0.2">
      <c r="AD41088" s="11" t="s">
        <v>60427</v>
      </c>
      <c r="AE41088" s="10" t="s">
        <v>32677</v>
      </c>
      <c r="AF41088" s="10" t="s">
        <v>582</v>
      </c>
    </row>
    <row r="41089" spans="30:32" x14ac:dyDescent="0.2">
      <c r="AD41089" s="11" t="s">
        <v>60428</v>
      </c>
      <c r="AE41089" s="10" t="s">
        <v>60429</v>
      </c>
      <c r="AF41089" s="10" t="s">
        <v>582</v>
      </c>
    </row>
    <row r="41090" spans="30:32" x14ac:dyDescent="0.2">
      <c r="AD41090" s="11" t="s">
        <v>60430</v>
      </c>
      <c r="AE41090" s="10" t="s">
        <v>60429</v>
      </c>
      <c r="AF41090" s="10" t="s">
        <v>582</v>
      </c>
    </row>
    <row r="41091" spans="30:32" x14ac:dyDescent="0.2">
      <c r="AD41091" s="11" t="s">
        <v>60431</v>
      </c>
      <c r="AE41091" s="10" t="s">
        <v>60429</v>
      </c>
      <c r="AF41091" s="10" t="s">
        <v>582</v>
      </c>
    </row>
    <row r="41092" spans="30:32" x14ac:dyDescent="0.2">
      <c r="AD41092" s="11" t="s">
        <v>60432</v>
      </c>
      <c r="AE41092" s="10" t="s">
        <v>60429</v>
      </c>
      <c r="AF41092" s="10" t="s">
        <v>582</v>
      </c>
    </row>
    <row r="41093" spans="30:32" x14ac:dyDescent="0.2">
      <c r="AD41093" s="11" t="s">
        <v>60433</v>
      </c>
      <c r="AE41093" s="10" t="s">
        <v>60434</v>
      </c>
      <c r="AF41093" s="10" t="s">
        <v>582</v>
      </c>
    </row>
    <row r="41094" spans="30:32" x14ac:dyDescent="0.2">
      <c r="AD41094" s="11" t="s">
        <v>60435</v>
      </c>
      <c r="AE41094" s="10" t="s">
        <v>60434</v>
      </c>
      <c r="AF41094" s="10" t="s">
        <v>582</v>
      </c>
    </row>
    <row r="41095" spans="30:32" x14ac:dyDescent="0.2">
      <c r="AD41095" s="11" t="s">
        <v>60436</v>
      </c>
      <c r="AE41095" s="10" t="s">
        <v>22133</v>
      </c>
      <c r="AF41095" s="10" t="s">
        <v>582</v>
      </c>
    </row>
    <row r="41096" spans="30:32" x14ac:dyDescent="0.2">
      <c r="AD41096" s="11" t="s">
        <v>60437</v>
      </c>
      <c r="AE41096" s="10" t="s">
        <v>22133</v>
      </c>
      <c r="AF41096" s="10" t="s">
        <v>582</v>
      </c>
    </row>
    <row r="41097" spans="30:32" x14ac:dyDescent="0.2">
      <c r="AD41097" s="11" t="s">
        <v>60438</v>
      </c>
      <c r="AE41097" s="10" t="s">
        <v>22133</v>
      </c>
      <c r="AF41097" s="10" t="s">
        <v>582</v>
      </c>
    </row>
    <row r="41098" spans="30:32" x14ac:dyDescent="0.2">
      <c r="AD41098" s="11" t="s">
        <v>60439</v>
      </c>
      <c r="AE41098" s="10" t="s">
        <v>22133</v>
      </c>
      <c r="AF41098" s="10" t="s">
        <v>582</v>
      </c>
    </row>
    <row r="41099" spans="30:32" x14ac:dyDescent="0.2">
      <c r="AD41099" s="11" t="s">
        <v>60440</v>
      </c>
      <c r="AE41099" s="10" t="s">
        <v>22133</v>
      </c>
      <c r="AF41099" s="10" t="s">
        <v>582</v>
      </c>
    </row>
    <row r="41100" spans="30:32" x14ac:dyDescent="0.2">
      <c r="AD41100" s="11" t="s">
        <v>60441</v>
      </c>
      <c r="AE41100" s="10" t="s">
        <v>60442</v>
      </c>
      <c r="AF41100" s="10" t="s">
        <v>582</v>
      </c>
    </row>
    <row r="41101" spans="30:32" x14ac:dyDescent="0.2">
      <c r="AD41101" s="11" t="s">
        <v>60443</v>
      </c>
      <c r="AE41101" s="10" t="s">
        <v>60444</v>
      </c>
      <c r="AF41101" s="10" t="s">
        <v>582</v>
      </c>
    </row>
    <row r="41102" spans="30:32" x14ac:dyDescent="0.2">
      <c r="AD41102" s="11" t="s">
        <v>60445</v>
      </c>
      <c r="AE41102" s="10" t="s">
        <v>60446</v>
      </c>
      <c r="AF41102" s="10" t="s">
        <v>582</v>
      </c>
    </row>
    <row r="41103" spans="30:32" x14ac:dyDescent="0.2">
      <c r="AD41103" s="11" t="s">
        <v>60447</v>
      </c>
      <c r="AE41103" s="10" t="s">
        <v>60448</v>
      </c>
      <c r="AF41103" s="10" t="s">
        <v>582</v>
      </c>
    </row>
    <row r="41104" spans="30:32" x14ac:dyDescent="0.2">
      <c r="AD41104" s="11" t="s">
        <v>60449</v>
      </c>
      <c r="AE41104" s="10" t="s">
        <v>60450</v>
      </c>
      <c r="AF41104" s="10" t="s">
        <v>582</v>
      </c>
    </row>
    <row r="41105" spans="30:32" x14ac:dyDescent="0.2">
      <c r="AD41105" s="11" t="s">
        <v>60451</v>
      </c>
      <c r="AE41105" s="10" t="s">
        <v>60450</v>
      </c>
      <c r="AF41105" s="10" t="s">
        <v>582</v>
      </c>
    </row>
    <row r="41106" spans="30:32" x14ac:dyDescent="0.2">
      <c r="AD41106" s="11" t="s">
        <v>60452</v>
      </c>
      <c r="AE41106" s="10" t="s">
        <v>5046</v>
      </c>
      <c r="AF41106" s="10" t="s">
        <v>582</v>
      </c>
    </row>
    <row r="41107" spans="30:32" x14ac:dyDescent="0.2">
      <c r="AD41107" s="11" t="s">
        <v>60453</v>
      </c>
      <c r="AE41107" s="10" t="s">
        <v>20863</v>
      </c>
      <c r="AF41107" s="10" t="s">
        <v>582</v>
      </c>
    </row>
    <row r="41108" spans="30:32" x14ac:dyDescent="0.2">
      <c r="AD41108" s="11" t="s">
        <v>60454</v>
      </c>
      <c r="AE41108" s="10" t="s">
        <v>60455</v>
      </c>
      <c r="AF41108" s="10" t="s">
        <v>582</v>
      </c>
    </row>
    <row r="41109" spans="30:32" x14ac:dyDescent="0.2">
      <c r="AD41109" s="11" t="s">
        <v>60456</v>
      </c>
      <c r="AE41109" s="10" t="s">
        <v>60457</v>
      </c>
      <c r="AF41109" s="10" t="s">
        <v>582</v>
      </c>
    </row>
    <row r="41110" spans="30:32" x14ac:dyDescent="0.2">
      <c r="AD41110" s="11" t="s">
        <v>60458</v>
      </c>
      <c r="AE41110" s="10" t="s">
        <v>25163</v>
      </c>
      <c r="AF41110" s="10" t="s">
        <v>582</v>
      </c>
    </row>
    <row r="41111" spans="30:32" x14ac:dyDescent="0.2">
      <c r="AD41111" s="11" t="s">
        <v>60459</v>
      </c>
      <c r="AE41111" s="10" t="s">
        <v>24535</v>
      </c>
      <c r="AF41111" s="10" t="s">
        <v>582</v>
      </c>
    </row>
    <row r="41112" spans="30:32" x14ac:dyDescent="0.2">
      <c r="AD41112" s="11" t="s">
        <v>60460</v>
      </c>
      <c r="AE41112" s="10" t="s">
        <v>2198</v>
      </c>
      <c r="AF41112" s="10" t="s">
        <v>582</v>
      </c>
    </row>
    <row r="41113" spans="30:32" x14ac:dyDescent="0.2">
      <c r="AD41113" s="11" t="s">
        <v>60461</v>
      </c>
      <c r="AE41113" s="10" t="s">
        <v>7328</v>
      </c>
      <c r="AF41113" s="10" t="s">
        <v>582</v>
      </c>
    </row>
    <row r="41114" spans="30:32" x14ac:dyDescent="0.2">
      <c r="AD41114" s="11" t="s">
        <v>60462</v>
      </c>
      <c r="AE41114" s="10" t="s">
        <v>7328</v>
      </c>
      <c r="AF41114" s="10" t="s">
        <v>582</v>
      </c>
    </row>
    <row r="41115" spans="30:32" x14ac:dyDescent="0.2">
      <c r="AD41115" s="11" t="s">
        <v>60463</v>
      </c>
      <c r="AE41115" s="10" t="s">
        <v>60464</v>
      </c>
      <c r="AF41115" s="10" t="s">
        <v>582</v>
      </c>
    </row>
    <row r="41116" spans="30:32" x14ac:dyDescent="0.2">
      <c r="AD41116" s="11" t="s">
        <v>60465</v>
      </c>
      <c r="AE41116" s="10" t="s">
        <v>60464</v>
      </c>
      <c r="AF41116" s="10" t="s">
        <v>582</v>
      </c>
    </row>
    <row r="41117" spans="30:32" x14ac:dyDescent="0.2">
      <c r="AD41117" s="11" t="s">
        <v>60466</v>
      </c>
      <c r="AE41117" s="10" t="s">
        <v>60464</v>
      </c>
      <c r="AF41117" s="10" t="s">
        <v>582</v>
      </c>
    </row>
    <row r="41118" spans="30:32" x14ac:dyDescent="0.2">
      <c r="AD41118" s="11" t="s">
        <v>60467</v>
      </c>
      <c r="AE41118" s="10" t="s">
        <v>8280</v>
      </c>
      <c r="AF41118" s="10" t="s">
        <v>582</v>
      </c>
    </row>
    <row r="41119" spans="30:32" x14ac:dyDescent="0.2">
      <c r="AD41119" s="11" t="s">
        <v>60468</v>
      </c>
      <c r="AE41119" s="10" t="s">
        <v>60469</v>
      </c>
      <c r="AF41119" s="10" t="s">
        <v>582</v>
      </c>
    </row>
    <row r="41120" spans="30:32" x14ac:dyDescent="0.2">
      <c r="AD41120" s="11" t="s">
        <v>60470</v>
      </c>
      <c r="AE41120" s="10" t="s">
        <v>60471</v>
      </c>
      <c r="AF41120" s="10" t="s">
        <v>582</v>
      </c>
    </row>
    <row r="41121" spans="30:32" x14ac:dyDescent="0.2">
      <c r="AD41121" s="11" t="s">
        <v>60472</v>
      </c>
      <c r="AE41121" s="10" t="s">
        <v>53608</v>
      </c>
      <c r="AF41121" s="10" t="s">
        <v>582</v>
      </c>
    </row>
    <row r="41122" spans="30:32" x14ac:dyDescent="0.2">
      <c r="AD41122" s="11" t="s">
        <v>60473</v>
      </c>
      <c r="AE41122" s="10" t="s">
        <v>53608</v>
      </c>
      <c r="AF41122" s="10" t="s">
        <v>582</v>
      </c>
    </row>
    <row r="41123" spans="30:32" x14ac:dyDescent="0.2">
      <c r="AD41123" s="11" t="s">
        <v>60474</v>
      </c>
      <c r="AE41123" s="10" t="s">
        <v>1676</v>
      </c>
      <c r="AF41123" s="10" t="s">
        <v>582</v>
      </c>
    </row>
    <row r="41124" spans="30:32" x14ac:dyDescent="0.2">
      <c r="AD41124" s="11" t="s">
        <v>60475</v>
      </c>
      <c r="AE41124" s="10" t="s">
        <v>37673</v>
      </c>
      <c r="AF41124" s="10" t="s">
        <v>582</v>
      </c>
    </row>
    <row r="41125" spans="30:32" x14ac:dyDescent="0.2">
      <c r="AD41125" s="11" t="s">
        <v>60476</v>
      </c>
      <c r="AE41125" s="10" t="s">
        <v>7366</v>
      </c>
      <c r="AF41125" s="10" t="s">
        <v>582</v>
      </c>
    </row>
    <row r="41126" spans="30:32" x14ac:dyDescent="0.2">
      <c r="AD41126" s="11" t="s">
        <v>60477</v>
      </c>
      <c r="AE41126" s="10" t="s">
        <v>9231</v>
      </c>
      <c r="AF41126" s="10" t="s">
        <v>582</v>
      </c>
    </row>
    <row r="41127" spans="30:32" x14ac:dyDescent="0.2">
      <c r="AD41127" s="11" t="s">
        <v>60478</v>
      </c>
      <c r="AE41127" s="10" t="s">
        <v>9231</v>
      </c>
      <c r="AF41127" s="10" t="s">
        <v>582</v>
      </c>
    </row>
    <row r="41128" spans="30:32" x14ac:dyDescent="0.2">
      <c r="AD41128" s="11" t="s">
        <v>60479</v>
      </c>
      <c r="AE41128" s="10" t="s">
        <v>9231</v>
      </c>
      <c r="AF41128" s="10" t="s">
        <v>582</v>
      </c>
    </row>
    <row r="41129" spans="30:32" x14ac:dyDescent="0.2">
      <c r="AD41129" s="11" t="s">
        <v>60480</v>
      </c>
      <c r="AE41129" s="10" t="s">
        <v>9231</v>
      </c>
      <c r="AF41129" s="10" t="s">
        <v>582</v>
      </c>
    </row>
    <row r="41130" spans="30:32" x14ac:dyDescent="0.2">
      <c r="AD41130" s="11" t="s">
        <v>60481</v>
      </c>
      <c r="AE41130" s="10" t="s">
        <v>9231</v>
      </c>
      <c r="AF41130" s="10" t="s">
        <v>582</v>
      </c>
    </row>
    <row r="41131" spans="30:32" x14ac:dyDescent="0.2">
      <c r="AD41131" s="11" t="s">
        <v>60482</v>
      </c>
      <c r="AE41131" s="10" t="s">
        <v>14421</v>
      </c>
      <c r="AF41131" s="10" t="s">
        <v>582</v>
      </c>
    </row>
    <row r="41132" spans="30:32" x14ac:dyDescent="0.2">
      <c r="AD41132" s="11" t="s">
        <v>60483</v>
      </c>
      <c r="AE41132" s="10" t="s">
        <v>60484</v>
      </c>
      <c r="AF41132" s="10" t="s">
        <v>582</v>
      </c>
    </row>
    <row r="41133" spans="30:32" x14ac:dyDescent="0.2">
      <c r="AD41133" s="11" t="s">
        <v>60485</v>
      </c>
      <c r="AE41133" s="10" t="s">
        <v>53642</v>
      </c>
      <c r="AF41133" s="10" t="s">
        <v>582</v>
      </c>
    </row>
    <row r="41134" spans="30:32" x14ac:dyDescent="0.2">
      <c r="AD41134" s="11" t="s">
        <v>60486</v>
      </c>
      <c r="AE41134" s="10" t="s">
        <v>11830</v>
      </c>
      <c r="AF41134" s="10" t="s">
        <v>582</v>
      </c>
    </row>
    <row r="41135" spans="30:32" x14ac:dyDescent="0.2">
      <c r="AD41135" s="11" t="s">
        <v>60487</v>
      </c>
      <c r="AE41135" s="10" t="s">
        <v>17202</v>
      </c>
      <c r="AF41135" s="10" t="s">
        <v>582</v>
      </c>
    </row>
    <row r="41136" spans="30:32" x14ac:dyDescent="0.2">
      <c r="AD41136" s="11" t="s">
        <v>60488</v>
      </c>
      <c r="AE41136" s="10" t="s">
        <v>3495</v>
      </c>
      <c r="AF41136" s="10" t="s">
        <v>582</v>
      </c>
    </row>
    <row r="41137" spans="30:32" x14ac:dyDescent="0.2">
      <c r="AD41137" s="11" t="s">
        <v>60489</v>
      </c>
      <c r="AE41137" s="10" t="s">
        <v>2243</v>
      </c>
      <c r="AF41137" s="10" t="s">
        <v>582</v>
      </c>
    </row>
    <row r="41138" spans="30:32" x14ac:dyDescent="0.2">
      <c r="AD41138" s="11" t="s">
        <v>60490</v>
      </c>
      <c r="AE41138" s="10" t="s">
        <v>16623</v>
      </c>
      <c r="AF41138" s="10" t="s">
        <v>582</v>
      </c>
    </row>
    <row r="41139" spans="30:32" x14ac:dyDescent="0.2">
      <c r="AD41139" s="11" t="s">
        <v>60491</v>
      </c>
      <c r="AE41139" s="10" t="s">
        <v>16623</v>
      </c>
      <c r="AF41139" s="10" t="s">
        <v>582</v>
      </c>
    </row>
    <row r="41140" spans="30:32" x14ac:dyDescent="0.2">
      <c r="AD41140" s="11" t="s">
        <v>60492</v>
      </c>
      <c r="AE41140" s="10" t="s">
        <v>3016</v>
      </c>
      <c r="AF41140" s="10" t="s">
        <v>582</v>
      </c>
    </row>
    <row r="41141" spans="30:32" x14ac:dyDescent="0.2">
      <c r="AD41141" s="11" t="s">
        <v>60493</v>
      </c>
      <c r="AE41141" s="10" t="s">
        <v>60494</v>
      </c>
      <c r="AF41141" s="10" t="s">
        <v>582</v>
      </c>
    </row>
    <row r="41142" spans="30:32" x14ac:dyDescent="0.2">
      <c r="AD41142" s="11" t="s">
        <v>60495</v>
      </c>
      <c r="AE41142" s="10" t="s">
        <v>60496</v>
      </c>
      <c r="AF41142" s="10" t="s">
        <v>582</v>
      </c>
    </row>
    <row r="41143" spans="30:32" x14ac:dyDescent="0.2">
      <c r="AD41143" s="11" t="s">
        <v>60497</v>
      </c>
      <c r="AE41143" s="10" t="s">
        <v>14507</v>
      </c>
      <c r="AF41143" s="10" t="s">
        <v>582</v>
      </c>
    </row>
    <row r="41144" spans="30:32" x14ac:dyDescent="0.2">
      <c r="AD41144" s="11" t="s">
        <v>60498</v>
      </c>
      <c r="AE41144" s="10" t="s">
        <v>60499</v>
      </c>
      <c r="AF41144" s="10" t="s">
        <v>582</v>
      </c>
    </row>
    <row r="41145" spans="30:32" x14ac:dyDescent="0.2">
      <c r="AD41145" s="11" t="s">
        <v>60500</v>
      </c>
      <c r="AE41145" s="10" t="s">
        <v>59254</v>
      </c>
      <c r="AF41145" s="10" t="s">
        <v>582</v>
      </c>
    </row>
    <row r="41146" spans="30:32" x14ac:dyDescent="0.2">
      <c r="AD41146" s="11" t="s">
        <v>60501</v>
      </c>
      <c r="AE41146" s="10" t="s">
        <v>2270</v>
      </c>
      <c r="AF41146" s="10" t="s">
        <v>582</v>
      </c>
    </row>
    <row r="41147" spans="30:32" x14ac:dyDescent="0.2">
      <c r="AD41147" s="11" t="s">
        <v>60502</v>
      </c>
      <c r="AE41147" s="10" t="s">
        <v>60503</v>
      </c>
      <c r="AF41147" s="10" t="s">
        <v>582</v>
      </c>
    </row>
    <row r="41148" spans="30:32" x14ac:dyDescent="0.2">
      <c r="AD41148" s="11" t="s">
        <v>60504</v>
      </c>
      <c r="AE41148" s="10" t="s">
        <v>42547</v>
      </c>
      <c r="AF41148" s="10" t="s">
        <v>582</v>
      </c>
    </row>
    <row r="41149" spans="30:32" x14ac:dyDescent="0.2">
      <c r="AD41149" s="11" t="s">
        <v>60505</v>
      </c>
      <c r="AE41149" s="10" t="s">
        <v>7482</v>
      </c>
      <c r="AF41149" s="10" t="s">
        <v>582</v>
      </c>
    </row>
    <row r="41150" spans="30:32" x14ac:dyDescent="0.2">
      <c r="AD41150" s="11" t="s">
        <v>60506</v>
      </c>
      <c r="AE41150" s="10" t="s">
        <v>60507</v>
      </c>
      <c r="AF41150" s="10" t="s">
        <v>582</v>
      </c>
    </row>
    <row r="41151" spans="30:32" x14ac:dyDescent="0.2">
      <c r="AD41151" s="11" t="s">
        <v>60508</v>
      </c>
      <c r="AE41151" s="10" t="s">
        <v>1736</v>
      </c>
      <c r="AF41151" s="10" t="s">
        <v>582</v>
      </c>
    </row>
    <row r="41152" spans="30:32" x14ac:dyDescent="0.2">
      <c r="AD41152" s="11" t="s">
        <v>60509</v>
      </c>
      <c r="AE41152" s="10" t="s">
        <v>60510</v>
      </c>
      <c r="AF41152" s="10" t="s">
        <v>582</v>
      </c>
    </row>
    <row r="41153" spans="30:32" x14ac:dyDescent="0.2">
      <c r="AD41153" s="11" t="s">
        <v>60511</v>
      </c>
      <c r="AE41153" s="10" t="s">
        <v>3043</v>
      </c>
      <c r="AF41153" s="10" t="s">
        <v>582</v>
      </c>
    </row>
    <row r="41154" spans="30:32" x14ac:dyDescent="0.2">
      <c r="AD41154" s="11" t="s">
        <v>60512</v>
      </c>
      <c r="AE41154" s="10" t="s">
        <v>9311</v>
      </c>
      <c r="AF41154" s="10" t="s">
        <v>582</v>
      </c>
    </row>
    <row r="41155" spans="30:32" x14ac:dyDescent="0.2">
      <c r="AD41155" s="11" t="s">
        <v>60513</v>
      </c>
      <c r="AE41155" s="10" t="s">
        <v>1746</v>
      </c>
      <c r="AF41155" s="10" t="s">
        <v>582</v>
      </c>
    </row>
    <row r="41156" spans="30:32" x14ac:dyDescent="0.2">
      <c r="AD41156" s="11" t="s">
        <v>60514</v>
      </c>
      <c r="AE41156" s="10" t="s">
        <v>60515</v>
      </c>
      <c r="AF41156" s="10" t="s">
        <v>582</v>
      </c>
    </row>
    <row r="41157" spans="30:32" x14ac:dyDescent="0.2">
      <c r="AD41157" s="11" t="s">
        <v>60516</v>
      </c>
      <c r="AE41157" s="10" t="s">
        <v>44506</v>
      </c>
      <c r="AF41157" s="10" t="s">
        <v>582</v>
      </c>
    </row>
    <row r="41158" spans="30:32" x14ac:dyDescent="0.2">
      <c r="AD41158" s="11" t="s">
        <v>60517</v>
      </c>
      <c r="AE41158" s="10" t="s">
        <v>2296</v>
      </c>
      <c r="AF41158" s="10" t="s">
        <v>582</v>
      </c>
    </row>
    <row r="41159" spans="30:32" x14ac:dyDescent="0.2">
      <c r="AD41159" s="11" t="s">
        <v>60518</v>
      </c>
      <c r="AE41159" s="10" t="s">
        <v>2296</v>
      </c>
      <c r="AF41159" s="10" t="s">
        <v>582</v>
      </c>
    </row>
    <row r="41160" spans="30:32" x14ac:dyDescent="0.2">
      <c r="AD41160" s="11" t="s">
        <v>60519</v>
      </c>
      <c r="AE41160" s="10" t="s">
        <v>2296</v>
      </c>
      <c r="AF41160" s="10" t="s">
        <v>582</v>
      </c>
    </row>
    <row r="41161" spans="30:32" x14ac:dyDescent="0.2">
      <c r="AD41161" s="11" t="s">
        <v>60520</v>
      </c>
      <c r="AE41161" s="10" t="s">
        <v>60521</v>
      </c>
      <c r="AF41161" s="10" t="s">
        <v>582</v>
      </c>
    </row>
    <row r="41162" spans="30:32" x14ac:dyDescent="0.2">
      <c r="AD41162" s="11" t="s">
        <v>60522</v>
      </c>
      <c r="AE41162" s="10" t="s">
        <v>60521</v>
      </c>
      <c r="AF41162" s="10" t="s">
        <v>582</v>
      </c>
    </row>
    <row r="41163" spans="30:32" x14ac:dyDescent="0.2">
      <c r="AD41163" s="11" t="s">
        <v>60523</v>
      </c>
      <c r="AE41163" s="10" t="s">
        <v>60521</v>
      </c>
      <c r="AF41163" s="10" t="s">
        <v>582</v>
      </c>
    </row>
    <row r="41164" spans="30:32" x14ac:dyDescent="0.2">
      <c r="AD41164" s="11" t="s">
        <v>60524</v>
      </c>
      <c r="AE41164" s="10" t="s">
        <v>60521</v>
      </c>
      <c r="AF41164" s="10" t="s">
        <v>582</v>
      </c>
    </row>
    <row r="41165" spans="30:32" x14ac:dyDescent="0.2">
      <c r="AD41165" s="11" t="s">
        <v>60525</v>
      </c>
      <c r="AE41165" s="10" t="s">
        <v>60521</v>
      </c>
      <c r="AF41165" s="10" t="s">
        <v>582</v>
      </c>
    </row>
    <row r="41166" spans="30:32" x14ac:dyDescent="0.2">
      <c r="AD41166" s="11" t="s">
        <v>60526</v>
      </c>
      <c r="AE41166" s="10" t="s">
        <v>1925</v>
      </c>
      <c r="AF41166" s="10" t="s">
        <v>582</v>
      </c>
    </row>
    <row r="41167" spans="30:32" x14ac:dyDescent="0.2">
      <c r="AD41167" s="11" t="s">
        <v>60527</v>
      </c>
      <c r="AE41167" s="10" t="s">
        <v>2320</v>
      </c>
      <c r="AF41167" s="10" t="s">
        <v>582</v>
      </c>
    </row>
    <row r="41168" spans="30:32" x14ac:dyDescent="0.2">
      <c r="AD41168" s="11" t="s">
        <v>60528</v>
      </c>
      <c r="AE41168" s="10" t="s">
        <v>2320</v>
      </c>
      <c r="AF41168" s="10" t="s">
        <v>582</v>
      </c>
    </row>
    <row r="41169" spans="30:32" x14ac:dyDescent="0.2">
      <c r="AD41169" s="11" t="s">
        <v>60529</v>
      </c>
      <c r="AE41169" s="10" t="s">
        <v>2320</v>
      </c>
      <c r="AF41169" s="10" t="s">
        <v>582</v>
      </c>
    </row>
    <row r="41170" spans="30:32" x14ac:dyDescent="0.2">
      <c r="AD41170" s="11" t="s">
        <v>60530</v>
      </c>
      <c r="AE41170" s="10" t="s">
        <v>9330</v>
      </c>
      <c r="AF41170" s="10" t="s">
        <v>582</v>
      </c>
    </row>
    <row r="41171" spans="30:32" x14ac:dyDescent="0.2">
      <c r="AD41171" s="11" t="s">
        <v>60531</v>
      </c>
      <c r="AE41171" s="10" t="s">
        <v>60532</v>
      </c>
      <c r="AF41171" s="10" t="s">
        <v>582</v>
      </c>
    </row>
    <row r="41172" spans="30:32" x14ac:dyDescent="0.2">
      <c r="AD41172" s="11" t="s">
        <v>60533</v>
      </c>
      <c r="AE41172" s="10" t="s">
        <v>7751</v>
      </c>
      <c r="AF41172" s="10" t="s">
        <v>582</v>
      </c>
    </row>
    <row r="41173" spans="30:32" x14ac:dyDescent="0.2">
      <c r="AD41173" s="11" t="s">
        <v>60534</v>
      </c>
      <c r="AE41173" s="10" t="s">
        <v>7751</v>
      </c>
      <c r="AF41173" s="10" t="s">
        <v>582</v>
      </c>
    </row>
    <row r="41174" spans="30:32" x14ac:dyDescent="0.2">
      <c r="AD41174" s="11" t="s">
        <v>60535</v>
      </c>
      <c r="AE41174" s="10" t="s">
        <v>7751</v>
      </c>
      <c r="AF41174" s="10" t="s">
        <v>582</v>
      </c>
    </row>
    <row r="41175" spans="30:32" x14ac:dyDescent="0.2">
      <c r="AD41175" s="11" t="s">
        <v>60536</v>
      </c>
      <c r="AE41175" s="10" t="s">
        <v>7751</v>
      </c>
      <c r="AF41175" s="10" t="s">
        <v>582</v>
      </c>
    </row>
    <row r="41176" spans="30:32" x14ac:dyDescent="0.2">
      <c r="AD41176" s="11" t="s">
        <v>60537</v>
      </c>
      <c r="AE41176" s="10" t="s">
        <v>7751</v>
      </c>
      <c r="AF41176" s="10" t="s">
        <v>582</v>
      </c>
    </row>
    <row r="41177" spans="30:32" x14ac:dyDescent="0.2">
      <c r="AD41177" s="11" t="s">
        <v>60538</v>
      </c>
      <c r="AE41177" s="10" t="s">
        <v>7751</v>
      </c>
      <c r="AF41177" s="10" t="s">
        <v>582</v>
      </c>
    </row>
    <row r="41178" spans="30:32" x14ac:dyDescent="0.2">
      <c r="AD41178" s="11" t="s">
        <v>60539</v>
      </c>
      <c r="AE41178" s="10" t="s">
        <v>2156</v>
      </c>
      <c r="AF41178" s="10" t="s">
        <v>582</v>
      </c>
    </row>
    <row r="41179" spans="30:32" x14ac:dyDescent="0.2">
      <c r="AD41179" s="11" t="s">
        <v>60540</v>
      </c>
      <c r="AE41179" s="10" t="s">
        <v>1050</v>
      </c>
      <c r="AF41179" s="10" t="s">
        <v>582</v>
      </c>
    </row>
    <row r="41180" spans="30:32" x14ac:dyDescent="0.2">
      <c r="AD41180" s="11" t="s">
        <v>60541</v>
      </c>
      <c r="AE41180" s="10" t="s">
        <v>60542</v>
      </c>
      <c r="AF41180" s="10" t="s">
        <v>582</v>
      </c>
    </row>
    <row r="41181" spans="30:32" x14ac:dyDescent="0.2">
      <c r="AD41181" s="11" t="s">
        <v>60543</v>
      </c>
      <c r="AE41181" s="10" t="s">
        <v>60542</v>
      </c>
      <c r="AF41181" s="10" t="s">
        <v>582</v>
      </c>
    </row>
    <row r="41182" spans="30:32" x14ac:dyDescent="0.2">
      <c r="AD41182" s="11" t="s">
        <v>60544</v>
      </c>
      <c r="AE41182" s="10" t="s">
        <v>46507</v>
      </c>
      <c r="AF41182" s="10" t="s">
        <v>582</v>
      </c>
    </row>
    <row r="41183" spans="30:32" x14ac:dyDescent="0.2">
      <c r="AD41183" s="11" t="s">
        <v>60545</v>
      </c>
      <c r="AE41183" s="10" t="s">
        <v>60546</v>
      </c>
      <c r="AF41183" s="10" t="s">
        <v>582</v>
      </c>
    </row>
    <row r="41184" spans="30:32" x14ac:dyDescent="0.2">
      <c r="AD41184" s="11" t="s">
        <v>60547</v>
      </c>
      <c r="AE41184" s="10" t="s">
        <v>60548</v>
      </c>
      <c r="AF41184" s="10" t="s">
        <v>582</v>
      </c>
    </row>
    <row r="41185" spans="30:32" x14ac:dyDescent="0.2">
      <c r="AD41185" s="11" t="s">
        <v>60549</v>
      </c>
      <c r="AE41185" s="10" t="s">
        <v>60548</v>
      </c>
      <c r="AF41185" s="10" t="s">
        <v>582</v>
      </c>
    </row>
    <row r="41186" spans="30:32" x14ac:dyDescent="0.2">
      <c r="AD41186" s="11" t="s">
        <v>60550</v>
      </c>
      <c r="AE41186" s="10" t="s">
        <v>44585</v>
      </c>
      <c r="AF41186" s="10" t="s">
        <v>582</v>
      </c>
    </row>
    <row r="41187" spans="30:32" x14ac:dyDescent="0.2">
      <c r="AD41187" s="11" t="s">
        <v>60551</v>
      </c>
      <c r="AE41187" s="10" t="s">
        <v>12092</v>
      </c>
      <c r="AF41187" s="10" t="s">
        <v>582</v>
      </c>
    </row>
    <row r="41188" spans="30:32" x14ac:dyDescent="0.2">
      <c r="AD41188" s="11" t="s">
        <v>60552</v>
      </c>
      <c r="AE41188" s="10" t="s">
        <v>54754</v>
      </c>
      <c r="AF41188" s="10" t="s">
        <v>582</v>
      </c>
    </row>
    <row r="41189" spans="30:32" x14ac:dyDescent="0.2">
      <c r="AD41189" s="11" t="s">
        <v>60553</v>
      </c>
      <c r="AE41189" s="10" t="s">
        <v>42646</v>
      </c>
      <c r="AF41189" s="10" t="s">
        <v>582</v>
      </c>
    </row>
    <row r="41190" spans="30:32" x14ac:dyDescent="0.2">
      <c r="AD41190" s="11" t="s">
        <v>60554</v>
      </c>
      <c r="AE41190" s="10" t="s">
        <v>60555</v>
      </c>
      <c r="AF41190" s="10" t="s">
        <v>582</v>
      </c>
    </row>
    <row r="41191" spans="30:32" x14ac:dyDescent="0.2">
      <c r="AD41191" s="11" t="s">
        <v>60556</v>
      </c>
      <c r="AE41191" s="10" t="s">
        <v>60557</v>
      </c>
      <c r="AF41191" s="10" t="s">
        <v>582</v>
      </c>
    </row>
    <row r="41192" spans="30:32" x14ac:dyDescent="0.2">
      <c r="AD41192" s="11" t="s">
        <v>60558</v>
      </c>
      <c r="AE41192" s="10" t="s">
        <v>60559</v>
      </c>
      <c r="AF41192" s="10" t="s">
        <v>582</v>
      </c>
    </row>
    <row r="41193" spans="30:32" x14ac:dyDescent="0.2">
      <c r="AD41193" s="11" t="s">
        <v>60560</v>
      </c>
      <c r="AE41193" s="10" t="s">
        <v>60559</v>
      </c>
      <c r="AF41193" s="10" t="s">
        <v>582</v>
      </c>
    </row>
    <row r="41194" spans="30:32" x14ac:dyDescent="0.2">
      <c r="AD41194" s="11" t="s">
        <v>60561</v>
      </c>
      <c r="AE41194" s="10" t="s">
        <v>60562</v>
      </c>
      <c r="AF41194" s="10" t="s">
        <v>582</v>
      </c>
    </row>
    <row r="41195" spans="30:32" x14ac:dyDescent="0.2">
      <c r="AD41195" s="11" t="s">
        <v>60563</v>
      </c>
      <c r="AE41195" s="10" t="s">
        <v>2376</v>
      </c>
      <c r="AF41195" s="10" t="s">
        <v>582</v>
      </c>
    </row>
    <row r="41196" spans="30:32" x14ac:dyDescent="0.2">
      <c r="AD41196" s="11" t="s">
        <v>60564</v>
      </c>
      <c r="AE41196" s="10" t="s">
        <v>1798</v>
      </c>
      <c r="AF41196" s="10" t="s">
        <v>582</v>
      </c>
    </row>
    <row r="41197" spans="30:32" x14ac:dyDescent="0.2">
      <c r="AD41197" s="11" t="s">
        <v>60565</v>
      </c>
      <c r="AE41197" s="10" t="s">
        <v>26491</v>
      </c>
      <c r="AF41197" s="10" t="s">
        <v>582</v>
      </c>
    </row>
    <row r="41198" spans="30:32" x14ac:dyDescent="0.2">
      <c r="AD41198" s="11" t="s">
        <v>60566</v>
      </c>
      <c r="AE41198" s="10" t="s">
        <v>7624</v>
      </c>
      <c r="AF41198" s="10" t="s">
        <v>582</v>
      </c>
    </row>
    <row r="41199" spans="30:32" x14ac:dyDescent="0.2">
      <c r="AD41199" s="11" t="s">
        <v>60567</v>
      </c>
      <c r="AE41199" s="10" t="s">
        <v>7624</v>
      </c>
      <c r="AF41199" s="10" t="s">
        <v>582</v>
      </c>
    </row>
    <row r="41200" spans="30:32" x14ac:dyDescent="0.2">
      <c r="AD41200" s="11" t="s">
        <v>60568</v>
      </c>
      <c r="AE41200" s="10" t="s">
        <v>7624</v>
      </c>
      <c r="AF41200" s="10" t="s">
        <v>582</v>
      </c>
    </row>
    <row r="41201" spans="30:32" x14ac:dyDescent="0.2">
      <c r="AD41201" s="11" t="s">
        <v>60569</v>
      </c>
      <c r="AE41201" s="10" t="s">
        <v>7624</v>
      </c>
      <c r="AF41201" s="10" t="s">
        <v>582</v>
      </c>
    </row>
    <row r="41202" spans="30:32" x14ac:dyDescent="0.2">
      <c r="AD41202" s="11" t="s">
        <v>60570</v>
      </c>
      <c r="AE41202" s="10" t="s">
        <v>7624</v>
      </c>
      <c r="AF41202" s="10" t="s">
        <v>582</v>
      </c>
    </row>
    <row r="41203" spans="30:32" x14ac:dyDescent="0.2">
      <c r="AD41203" s="11" t="s">
        <v>60571</v>
      </c>
      <c r="AE41203" s="10" t="s">
        <v>7624</v>
      </c>
      <c r="AF41203" s="10" t="s">
        <v>582</v>
      </c>
    </row>
    <row r="41204" spans="30:32" x14ac:dyDescent="0.2">
      <c r="AD41204" s="11" t="s">
        <v>60572</v>
      </c>
      <c r="AE41204" s="10" t="s">
        <v>7624</v>
      </c>
      <c r="AF41204" s="10" t="s">
        <v>582</v>
      </c>
    </row>
    <row r="41205" spans="30:32" x14ac:dyDescent="0.2">
      <c r="AD41205" s="11" t="s">
        <v>60573</v>
      </c>
      <c r="AE41205" s="10" t="s">
        <v>7624</v>
      </c>
      <c r="AF41205" s="10" t="s">
        <v>582</v>
      </c>
    </row>
    <row r="41206" spans="30:32" x14ac:dyDescent="0.2">
      <c r="AD41206" s="11" t="s">
        <v>60574</v>
      </c>
      <c r="AE41206" s="10" t="s">
        <v>7624</v>
      </c>
      <c r="AF41206" s="10" t="s">
        <v>582</v>
      </c>
    </row>
    <row r="41207" spans="30:32" x14ac:dyDescent="0.2">
      <c r="AD41207" s="11" t="s">
        <v>60575</v>
      </c>
      <c r="AE41207" s="10" t="s">
        <v>7624</v>
      </c>
      <c r="AF41207" s="10" t="s">
        <v>582</v>
      </c>
    </row>
    <row r="41208" spans="30:32" x14ac:dyDescent="0.2">
      <c r="AD41208" s="11" t="s">
        <v>60576</v>
      </c>
      <c r="AE41208" s="10" t="s">
        <v>7624</v>
      </c>
      <c r="AF41208" s="10" t="s">
        <v>582</v>
      </c>
    </row>
    <row r="41209" spans="30:32" x14ac:dyDescent="0.2">
      <c r="AD41209" s="11" t="s">
        <v>60577</v>
      </c>
      <c r="AE41209" s="10" t="s">
        <v>7624</v>
      </c>
      <c r="AF41209" s="10" t="s">
        <v>582</v>
      </c>
    </row>
    <row r="41210" spans="30:32" x14ac:dyDescent="0.2">
      <c r="AD41210" s="11" t="s">
        <v>60578</v>
      </c>
      <c r="AE41210" s="10" t="s">
        <v>7624</v>
      </c>
      <c r="AF41210" s="10" t="s">
        <v>582</v>
      </c>
    </row>
    <row r="41211" spans="30:32" x14ac:dyDescent="0.2">
      <c r="AD41211" s="11" t="s">
        <v>60579</v>
      </c>
      <c r="AE41211" s="10" t="s">
        <v>7624</v>
      </c>
      <c r="AF41211" s="10" t="s">
        <v>582</v>
      </c>
    </row>
    <row r="41212" spans="30:32" x14ac:dyDescent="0.2">
      <c r="AD41212" s="11" t="s">
        <v>60580</v>
      </c>
      <c r="AE41212" s="10" t="s">
        <v>10620</v>
      </c>
      <c r="AF41212" s="10" t="s">
        <v>582</v>
      </c>
    </row>
    <row r="41213" spans="30:32" x14ac:dyDescent="0.2">
      <c r="AD41213" s="11" t="s">
        <v>60581</v>
      </c>
      <c r="AE41213" s="10" t="s">
        <v>14790</v>
      </c>
      <c r="AF41213" s="10" t="s">
        <v>582</v>
      </c>
    </row>
    <row r="41214" spans="30:32" x14ac:dyDescent="0.2">
      <c r="AD41214" s="11" t="s">
        <v>60582</v>
      </c>
      <c r="AE41214" s="10" t="s">
        <v>60583</v>
      </c>
      <c r="AF41214" s="10" t="s">
        <v>582</v>
      </c>
    </row>
    <row r="41215" spans="30:32" x14ac:dyDescent="0.2">
      <c r="AD41215" s="11" t="s">
        <v>60584</v>
      </c>
      <c r="AE41215" s="10" t="s">
        <v>60585</v>
      </c>
      <c r="AF41215" s="10" t="s">
        <v>582</v>
      </c>
    </row>
    <row r="41216" spans="30:32" x14ac:dyDescent="0.2">
      <c r="AD41216" s="11" t="s">
        <v>60586</v>
      </c>
      <c r="AE41216" s="10" t="s">
        <v>60587</v>
      </c>
      <c r="AF41216" s="10" t="s">
        <v>582</v>
      </c>
    </row>
    <row r="41217" spans="30:32" x14ac:dyDescent="0.2">
      <c r="AD41217" s="11" t="s">
        <v>60588</v>
      </c>
      <c r="AE41217" s="10" t="s">
        <v>60589</v>
      </c>
      <c r="AF41217" s="10" t="s">
        <v>582</v>
      </c>
    </row>
    <row r="41218" spans="30:32" x14ac:dyDescent="0.2">
      <c r="AD41218" s="11" t="s">
        <v>60590</v>
      </c>
      <c r="AE41218" s="10" t="s">
        <v>2408</v>
      </c>
      <c r="AF41218" s="10" t="s">
        <v>582</v>
      </c>
    </row>
    <row r="41219" spans="30:32" x14ac:dyDescent="0.2">
      <c r="AD41219" s="11" t="s">
        <v>60591</v>
      </c>
      <c r="AE41219" s="10" t="s">
        <v>2408</v>
      </c>
      <c r="AF41219" s="10" t="s">
        <v>582</v>
      </c>
    </row>
    <row r="41220" spans="30:32" x14ac:dyDescent="0.2">
      <c r="AD41220" s="11" t="s">
        <v>60592</v>
      </c>
      <c r="AE41220" s="10" t="s">
        <v>30104</v>
      </c>
      <c r="AF41220" s="10" t="s">
        <v>582</v>
      </c>
    </row>
    <row r="41221" spans="30:32" x14ac:dyDescent="0.2">
      <c r="AD41221" s="11" t="s">
        <v>60593</v>
      </c>
      <c r="AE41221" s="10" t="s">
        <v>58565</v>
      </c>
      <c r="AF41221" s="10" t="s">
        <v>582</v>
      </c>
    </row>
    <row r="41222" spans="30:32" x14ac:dyDescent="0.2">
      <c r="AD41222" s="11" t="s">
        <v>60594</v>
      </c>
      <c r="AE41222" s="10" t="s">
        <v>19907</v>
      </c>
      <c r="AF41222" s="10" t="s">
        <v>582</v>
      </c>
    </row>
    <row r="41223" spans="30:32" x14ac:dyDescent="0.2">
      <c r="AD41223" s="11" t="s">
        <v>60595</v>
      </c>
      <c r="AE41223" s="10" t="s">
        <v>19907</v>
      </c>
      <c r="AF41223" s="10" t="s">
        <v>582</v>
      </c>
    </row>
    <row r="41224" spans="30:32" x14ac:dyDescent="0.2">
      <c r="AD41224" s="11" t="s">
        <v>60596</v>
      </c>
      <c r="AE41224" s="10" t="s">
        <v>16145</v>
      </c>
      <c r="AF41224" s="10" t="s">
        <v>582</v>
      </c>
    </row>
    <row r="41225" spans="30:32" x14ac:dyDescent="0.2">
      <c r="AD41225" s="11" t="s">
        <v>60597</v>
      </c>
      <c r="AE41225" s="10" t="s">
        <v>43347</v>
      </c>
      <c r="AF41225" s="10" t="s">
        <v>582</v>
      </c>
    </row>
    <row r="41226" spans="30:32" x14ac:dyDescent="0.2">
      <c r="AD41226" s="11" t="s">
        <v>60598</v>
      </c>
      <c r="AE41226" s="10" t="s">
        <v>14856</v>
      </c>
      <c r="AF41226" s="10" t="s">
        <v>582</v>
      </c>
    </row>
    <row r="41227" spans="30:32" x14ac:dyDescent="0.2">
      <c r="AD41227" s="11" t="s">
        <v>60599</v>
      </c>
      <c r="AE41227" s="10" t="s">
        <v>54842</v>
      </c>
      <c r="AF41227" s="10" t="s">
        <v>582</v>
      </c>
    </row>
    <row r="41228" spans="30:32" x14ac:dyDescent="0.2">
      <c r="AD41228" s="11" t="s">
        <v>60600</v>
      </c>
      <c r="AE41228" s="10" t="s">
        <v>2949</v>
      </c>
      <c r="AF41228" s="10" t="s">
        <v>582</v>
      </c>
    </row>
    <row r="41229" spans="30:32" x14ac:dyDescent="0.2">
      <c r="AD41229" s="11" t="s">
        <v>60601</v>
      </c>
      <c r="AE41229" s="10" t="s">
        <v>60602</v>
      </c>
      <c r="AF41229" s="10" t="s">
        <v>582</v>
      </c>
    </row>
    <row r="41230" spans="30:32" x14ac:dyDescent="0.2">
      <c r="AD41230" s="11" t="s">
        <v>60603</v>
      </c>
      <c r="AE41230" s="10" t="s">
        <v>60604</v>
      </c>
      <c r="AF41230" s="10" t="s">
        <v>582</v>
      </c>
    </row>
    <row r="41231" spans="30:32" x14ac:dyDescent="0.2">
      <c r="AD41231" s="11" t="s">
        <v>60605</v>
      </c>
      <c r="AE41231" s="10" t="s">
        <v>60604</v>
      </c>
      <c r="AF41231" s="10" t="s">
        <v>582</v>
      </c>
    </row>
    <row r="41232" spans="30:32" x14ac:dyDescent="0.2">
      <c r="AD41232" s="11" t="s">
        <v>60606</v>
      </c>
      <c r="AE41232" s="10" t="s">
        <v>60604</v>
      </c>
      <c r="AF41232" s="10" t="s">
        <v>582</v>
      </c>
    </row>
    <row r="41233" spans="30:32" x14ac:dyDescent="0.2">
      <c r="AD41233" s="11" t="s">
        <v>60607</v>
      </c>
      <c r="AE41233" s="10" t="s">
        <v>60604</v>
      </c>
      <c r="AF41233" s="10" t="s">
        <v>582</v>
      </c>
    </row>
    <row r="41234" spans="30:32" x14ac:dyDescent="0.2">
      <c r="AD41234" s="11" t="s">
        <v>60608</v>
      </c>
      <c r="AE41234" s="10" t="s">
        <v>12344</v>
      </c>
      <c r="AF41234" s="10" t="s">
        <v>582</v>
      </c>
    </row>
    <row r="41235" spans="30:32" x14ac:dyDescent="0.2">
      <c r="AD41235" s="11" t="s">
        <v>60609</v>
      </c>
      <c r="AE41235" s="10" t="s">
        <v>22697</v>
      </c>
      <c r="AF41235" s="10" t="s">
        <v>582</v>
      </c>
    </row>
    <row r="41236" spans="30:32" x14ac:dyDescent="0.2">
      <c r="AD41236" s="11" t="s">
        <v>60610</v>
      </c>
      <c r="AE41236" s="10" t="s">
        <v>22697</v>
      </c>
      <c r="AF41236" s="10" t="s">
        <v>582</v>
      </c>
    </row>
    <row r="41237" spans="30:32" x14ac:dyDescent="0.2">
      <c r="AD41237" s="11" t="s">
        <v>60611</v>
      </c>
      <c r="AE41237" s="10" t="s">
        <v>22697</v>
      </c>
      <c r="AF41237" s="10" t="s">
        <v>582</v>
      </c>
    </row>
    <row r="41238" spans="30:32" x14ac:dyDescent="0.2">
      <c r="AD41238" s="11" t="s">
        <v>60612</v>
      </c>
      <c r="AE41238" s="10" t="s">
        <v>22697</v>
      </c>
      <c r="AF41238" s="10" t="s">
        <v>582</v>
      </c>
    </row>
    <row r="41239" spans="30:32" x14ac:dyDescent="0.2">
      <c r="AD41239" s="11" t="s">
        <v>60613</v>
      </c>
      <c r="AE41239" s="10" t="s">
        <v>22697</v>
      </c>
      <c r="AF41239" s="10" t="s">
        <v>582</v>
      </c>
    </row>
    <row r="41240" spans="30:32" x14ac:dyDescent="0.2">
      <c r="AD41240" s="11" t="s">
        <v>60614</v>
      </c>
      <c r="AE41240" s="10" t="s">
        <v>22697</v>
      </c>
      <c r="AF41240" s="10" t="s">
        <v>582</v>
      </c>
    </row>
    <row r="41241" spans="30:32" x14ac:dyDescent="0.2">
      <c r="AD41241" s="11" t="s">
        <v>60615</v>
      </c>
      <c r="AE41241" s="10" t="s">
        <v>60616</v>
      </c>
      <c r="AF41241" s="10" t="s">
        <v>582</v>
      </c>
    </row>
    <row r="41242" spans="30:32" x14ac:dyDescent="0.2">
      <c r="AD41242" s="11" t="s">
        <v>60617</v>
      </c>
      <c r="AE41242" s="10" t="s">
        <v>13769</v>
      </c>
      <c r="AF41242" s="10" t="s">
        <v>582</v>
      </c>
    </row>
    <row r="41243" spans="30:32" x14ac:dyDescent="0.2">
      <c r="AD41243" s="11" t="s">
        <v>60618</v>
      </c>
      <c r="AE41243" s="10" t="s">
        <v>60619</v>
      </c>
      <c r="AF41243" s="10" t="s">
        <v>582</v>
      </c>
    </row>
    <row r="41244" spans="30:32" x14ac:dyDescent="0.2">
      <c r="AD41244" s="11" t="s">
        <v>60620</v>
      </c>
      <c r="AE41244" s="10" t="s">
        <v>1454</v>
      </c>
      <c r="AF41244" s="10" t="s">
        <v>582</v>
      </c>
    </row>
    <row r="41245" spans="30:32" x14ac:dyDescent="0.2">
      <c r="AD41245" s="11" t="s">
        <v>60621</v>
      </c>
      <c r="AE41245" s="10" t="s">
        <v>40801</v>
      </c>
      <c r="AF41245" s="10" t="s">
        <v>582</v>
      </c>
    </row>
    <row r="41246" spans="30:32" x14ac:dyDescent="0.2">
      <c r="AD41246" s="11" t="s">
        <v>60622</v>
      </c>
      <c r="AE41246" s="10" t="s">
        <v>60623</v>
      </c>
      <c r="AF41246" s="10" t="s">
        <v>582</v>
      </c>
    </row>
    <row r="41247" spans="30:32" x14ac:dyDescent="0.2">
      <c r="AD41247" s="11" t="s">
        <v>60624</v>
      </c>
      <c r="AE41247" s="10" t="s">
        <v>60625</v>
      </c>
      <c r="AF41247" s="10" t="s">
        <v>582</v>
      </c>
    </row>
    <row r="41248" spans="30:32" x14ac:dyDescent="0.2">
      <c r="AD41248" s="11" t="s">
        <v>60626</v>
      </c>
      <c r="AE41248" s="10" t="s">
        <v>60627</v>
      </c>
      <c r="AF41248" s="10" t="s">
        <v>582</v>
      </c>
    </row>
    <row r="41249" spans="30:32" x14ac:dyDescent="0.2">
      <c r="AD41249" s="11" t="s">
        <v>60628</v>
      </c>
      <c r="AE41249" s="10" t="s">
        <v>16495</v>
      </c>
      <c r="AF41249" s="10" t="s">
        <v>582</v>
      </c>
    </row>
    <row r="41250" spans="30:32" x14ac:dyDescent="0.2">
      <c r="AD41250" s="11" t="s">
        <v>60629</v>
      </c>
      <c r="AE41250" s="10" t="s">
        <v>60630</v>
      </c>
      <c r="AF41250" s="10" t="s">
        <v>582</v>
      </c>
    </row>
    <row r="41251" spans="30:32" x14ac:dyDescent="0.2">
      <c r="AD41251" s="11" t="s">
        <v>60631</v>
      </c>
      <c r="AE41251" s="10" t="s">
        <v>60632</v>
      </c>
      <c r="AF41251" s="10" t="s">
        <v>582</v>
      </c>
    </row>
    <row r="41252" spans="30:32" x14ac:dyDescent="0.2">
      <c r="AD41252" s="11" t="s">
        <v>60633</v>
      </c>
      <c r="AE41252" s="10" t="s">
        <v>60634</v>
      </c>
      <c r="AF41252" s="10" t="s">
        <v>582</v>
      </c>
    </row>
    <row r="41253" spans="30:32" x14ac:dyDescent="0.2">
      <c r="AD41253" s="11" t="s">
        <v>60635</v>
      </c>
      <c r="AE41253" s="10" t="s">
        <v>27017</v>
      </c>
      <c r="AF41253" s="10" t="s">
        <v>582</v>
      </c>
    </row>
    <row r="41254" spans="30:32" x14ac:dyDescent="0.2">
      <c r="AD41254" s="11" t="s">
        <v>60636</v>
      </c>
      <c r="AE41254" s="10" t="s">
        <v>59457</v>
      </c>
      <c r="AF41254" s="10" t="s">
        <v>582</v>
      </c>
    </row>
    <row r="41255" spans="30:32" x14ac:dyDescent="0.2">
      <c r="AD41255" s="11" t="s">
        <v>60637</v>
      </c>
      <c r="AE41255" s="10" t="s">
        <v>5439</v>
      </c>
      <c r="AF41255" s="10" t="s">
        <v>582</v>
      </c>
    </row>
    <row r="41256" spans="30:32" x14ac:dyDescent="0.2">
      <c r="AD41256" s="11" t="s">
        <v>60638</v>
      </c>
      <c r="AE41256" s="10" t="s">
        <v>5439</v>
      </c>
      <c r="AF41256" s="10" t="s">
        <v>582</v>
      </c>
    </row>
    <row r="41257" spans="30:32" x14ac:dyDescent="0.2">
      <c r="AD41257" s="11" t="s">
        <v>60639</v>
      </c>
      <c r="AE41257" s="10" t="s">
        <v>60640</v>
      </c>
      <c r="AF41257" s="10" t="s">
        <v>582</v>
      </c>
    </row>
    <row r="41258" spans="30:32" x14ac:dyDescent="0.2">
      <c r="AD41258" s="11" t="s">
        <v>60641</v>
      </c>
      <c r="AE41258" s="10" t="s">
        <v>60642</v>
      </c>
      <c r="AF41258" s="10" t="s">
        <v>582</v>
      </c>
    </row>
    <row r="41259" spans="30:32" x14ac:dyDescent="0.2">
      <c r="AD41259" s="11" t="s">
        <v>60643</v>
      </c>
      <c r="AE41259" s="10" t="s">
        <v>7910</v>
      </c>
      <c r="AF41259" s="10" t="s">
        <v>582</v>
      </c>
    </row>
    <row r="41260" spans="30:32" x14ac:dyDescent="0.2">
      <c r="AD41260" s="11" t="s">
        <v>60644</v>
      </c>
      <c r="AE41260" s="10" t="s">
        <v>7910</v>
      </c>
      <c r="AF41260" s="10" t="s">
        <v>582</v>
      </c>
    </row>
    <row r="41261" spans="30:32" x14ac:dyDescent="0.2">
      <c r="AD41261" s="11" t="s">
        <v>60645</v>
      </c>
      <c r="AE41261" s="10" t="s">
        <v>7910</v>
      </c>
      <c r="AF41261" s="10" t="s">
        <v>582</v>
      </c>
    </row>
    <row r="41262" spans="30:32" x14ac:dyDescent="0.2">
      <c r="AD41262" s="11" t="s">
        <v>60646</v>
      </c>
      <c r="AE41262" s="10" t="s">
        <v>7910</v>
      </c>
      <c r="AF41262" s="10" t="s">
        <v>582</v>
      </c>
    </row>
    <row r="41263" spans="30:32" x14ac:dyDescent="0.2">
      <c r="AD41263" s="11" t="s">
        <v>60647</v>
      </c>
      <c r="AE41263" s="10" t="s">
        <v>7910</v>
      </c>
      <c r="AF41263" s="10" t="s">
        <v>582</v>
      </c>
    </row>
    <row r="41264" spans="30:32" x14ac:dyDescent="0.2">
      <c r="AD41264" s="11" t="s">
        <v>60648</v>
      </c>
      <c r="AE41264" s="10" t="s">
        <v>60649</v>
      </c>
      <c r="AF41264" s="10" t="s">
        <v>582</v>
      </c>
    </row>
    <row r="41265" spans="30:32" x14ac:dyDescent="0.2">
      <c r="AD41265" s="11" t="s">
        <v>60650</v>
      </c>
      <c r="AE41265" s="10" t="s">
        <v>31934</v>
      </c>
      <c r="AF41265" s="10" t="s">
        <v>582</v>
      </c>
    </row>
    <row r="41266" spans="30:32" x14ac:dyDescent="0.2">
      <c r="AD41266" s="11" t="s">
        <v>60651</v>
      </c>
      <c r="AE41266" s="10" t="s">
        <v>31934</v>
      </c>
      <c r="AF41266" s="10" t="s">
        <v>582</v>
      </c>
    </row>
    <row r="41267" spans="30:32" x14ac:dyDescent="0.2">
      <c r="AD41267" s="11" t="s">
        <v>60652</v>
      </c>
      <c r="AE41267" s="10" t="s">
        <v>31934</v>
      </c>
      <c r="AF41267" s="10" t="s">
        <v>582</v>
      </c>
    </row>
    <row r="41268" spans="30:32" x14ac:dyDescent="0.2">
      <c r="AD41268" s="11" t="s">
        <v>60653</v>
      </c>
      <c r="AE41268" s="10" t="s">
        <v>60654</v>
      </c>
      <c r="AF41268" s="10" t="s">
        <v>582</v>
      </c>
    </row>
    <row r="41269" spans="30:32" x14ac:dyDescent="0.2">
      <c r="AD41269" s="11" t="s">
        <v>60655</v>
      </c>
      <c r="AE41269" s="10" t="s">
        <v>16339</v>
      </c>
      <c r="AF41269" s="10" t="s">
        <v>582</v>
      </c>
    </row>
    <row r="41270" spans="30:32" x14ac:dyDescent="0.2">
      <c r="AD41270" s="11" t="s">
        <v>60656</v>
      </c>
      <c r="AE41270" s="10" t="s">
        <v>60657</v>
      </c>
      <c r="AF41270" s="10" t="s">
        <v>582</v>
      </c>
    </row>
    <row r="41271" spans="30:32" x14ac:dyDescent="0.2">
      <c r="AD41271" s="11" t="s">
        <v>60658</v>
      </c>
      <c r="AE41271" s="10" t="s">
        <v>28553</v>
      </c>
      <c r="AF41271" s="10" t="s">
        <v>582</v>
      </c>
    </row>
    <row r="41272" spans="30:32" x14ac:dyDescent="0.2">
      <c r="AD41272" s="11" t="s">
        <v>60659</v>
      </c>
      <c r="AE41272" s="10" t="s">
        <v>60660</v>
      </c>
      <c r="AF41272" s="10" t="s">
        <v>582</v>
      </c>
    </row>
    <row r="41273" spans="30:32" x14ac:dyDescent="0.2">
      <c r="AD41273" s="11" t="s">
        <v>60661</v>
      </c>
      <c r="AE41273" s="10" t="s">
        <v>11026</v>
      </c>
      <c r="AF41273" s="10" t="s">
        <v>582</v>
      </c>
    </row>
    <row r="41274" spans="30:32" x14ac:dyDescent="0.2">
      <c r="AD41274" s="11" t="s">
        <v>60662</v>
      </c>
      <c r="AE41274" s="10" t="s">
        <v>60663</v>
      </c>
      <c r="AF41274" s="10" t="s">
        <v>582</v>
      </c>
    </row>
    <row r="41275" spans="30:32" x14ac:dyDescent="0.2">
      <c r="AD41275" s="11" t="s">
        <v>60664</v>
      </c>
      <c r="AE41275" s="10" t="s">
        <v>42067</v>
      </c>
      <c r="AF41275" s="10" t="s">
        <v>582</v>
      </c>
    </row>
    <row r="41276" spans="30:32" x14ac:dyDescent="0.2">
      <c r="AD41276" s="11" t="s">
        <v>60665</v>
      </c>
      <c r="AE41276" s="10" t="s">
        <v>1510</v>
      </c>
      <c r="AF41276" s="10" t="s">
        <v>582</v>
      </c>
    </row>
    <row r="41277" spans="30:32" x14ac:dyDescent="0.2">
      <c r="AD41277" s="11" t="s">
        <v>60666</v>
      </c>
      <c r="AE41277" s="10" t="s">
        <v>17894</v>
      </c>
      <c r="AF41277" s="10" t="s">
        <v>582</v>
      </c>
    </row>
    <row r="41278" spans="30:32" x14ac:dyDescent="0.2">
      <c r="AD41278" s="11" t="s">
        <v>60667</v>
      </c>
      <c r="AE41278" s="10" t="s">
        <v>58773</v>
      </c>
      <c r="AF41278" s="10" t="s">
        <v>582</v>
      </c>
    </row>
    <row r="41279" spans="30:32" x14ac:dyDescent="0.2">
      <c r="AD41279" s="11" t="s">
        <v>60668</v>
      </c>
      <c r="AE41279" s="10" t="s">
        <v>9577</v>
      </c>
      <c r="AF41279" s="10" t="s">
        <v>582</v>
      </c>
    </row>
    <row r="41280" spans="30:32" x14ac:dyDescent="0.2">
      <c r="AD41280" s="11" t="s">
        <v>60669</v>
      </c>
      <c r="AE41280" s="10" t="s">
        <v>8015</v>
      </c>
      <c r="AF41280" s="10" t="s">
        <v>582</v>
      </c>
    </row>
    <row r="41281" spans="30:32" x14ac:dyDescent="0.2">
      <c r="AD41281" s="11" t="s">
        <v>60670</v>
      </c>
      <c r="AE41281" s="10" t="s">
        <v>8015</v>
      </c>
      <c r="AF41281" s="10" t="s">
        <v>582</v>
      </c>
    </row>
    <row r="41282" spans="30:32" x14ac:dyDescent="0.2">
      <c r="AD41282" s="11" t="s">
        <v>60671</v>
      </c>
      <c r="AE41282" s="10" t="s">
        <v>8015</v>
      </c>
      <c r="AF41282" s="10" t="s">
        <v>582</v>
      </c>
    </row>
    <row r="41283" spans="30:32" x14ac:dyDescent="0.2">
      <c r="AD41283" s="11" t="s">
        <v>60672</v>
      </c>
      <c r="AE41283" s="10" t="s">
        <v>60673</v>
      </c>
      <c r="AF41283" s="10" t="s">
        <v>582</v>
      </c>
    </row>
    <row r="41284" spans="30:32" x14ac:dyDescent="0.2">
      <c r="AD41284" s="11" t="s">
        <v>60674</v>
      </c>
      <c r="AE41284" s="10" t="s">
        <v>60673</v>
      </c>
      <c r="AF41284" s="10" t="s">
        <v>582</v>
      </c>
    </row>
    <row r="41285" spans="30:32" x14ac:dyDescent="0.2">
      <c r="AD41285" s="11" t="s">
        <v>60675</v>
      </c>
      <c r="AE41285" s="10" t="s">
        <v>60676</v>
      </c>
      <c r="AF41285" s="10" t="s">
        <v>582</v>
      </c>
    </row>
    <row r="41286" spans="30:32" x14ac:dyDescent="0.2">
      <c r="AD41286" s="11" t="s">
        <v>60677</v>
      </c>
      <c r="AE41286" s="10" t="s">
        <v>60678</v>
      </c>
      <c r="AF41286" s="10" t="s">
        <v>582</v>
      </c>
    </row>
    <row r="41287" spans="30:32" x14ac:dyDescent="0.2">
      <c r="AD41287" s="11" t="s">
        <v>60679</v>
      </c>
      <c r="AE41287" s="10" t="s">
        <v>44912</v>
      </c>
      <c r="AF41287" s="10" t="s">
        <v>582</v>
      </c>
    </row>
    <row r="41288" spans="30:32" x14ac:dyDescent="0.2">
      <c r="AD41288" s="11" t="s">
        <v>60680</v>
      </c>
      <c r="AE41288" s="10" t="s">
        <v>60681</v>
      </c>
      <c r="AF41288" s="10" t="s">
        <v>582</v>
      </c>
    </row>
    <row r="41289" spans="30:32" x14ac:dyDescent="0.2">
      <c r="AD41289" s="11" t="s">
        <v>60682</v>
      </c>
      <c r="AE41289" s="10" t="s">
        <v>3725</v>
      </c>
      <c r="AF41289" s="10" t="s">
        <v>582</v>
      </c>
    </row>
    <row r="41290" spans="30:32" x14ac:dyDescent="0.2">
      <c r="AD41290" s="11" t="s">
        <v>60683</v>
      </c>
      <c r="AE41290" s="10" t="s">
        <v>60684</v>
      </c>
      <c r="AF41290" s="10" t="s">
        <v>582</v>
      </c>
    </row>
    <row r="41291" spans="30:32" x14ac:dyDescent="0.2">
      <c r="AD41291" s="11" t="s">
        <v>60685</v>
      </c>
      <c r="AE41291" s="10" t="s">
        <v>60684</v>
      </c>
      <c r="AF41291" s="10" t="s">
        <v>582</v>
      </c>
    </row>
    <row r="41292" spans="30:32" x14ac:dyDescent="0.2">
      <c r="AD41292" s="11" t="s">
        <v>60686</v>
      </c>
      <c r="AE41292" s="10" t="s">
        <v>60684</v>
      </c>
      <c r="AF41292" s="10" t="s">
        <v>582</v>
      </c>
    </row>
    <row r="41293" spans="30:32" x14ac:dyDescent="0.2">
      <c r="AD41293" s="11" t="s">
        <v>60687</v>
      </c>
      <c r="AE41293" s="10" t="s">
        <v>60684</v>
      </c>
      <c r="AF41293" s="10" t="s">
        <v>582</v>
      </c>
    </row>
    <row r="41294" spans="30:32" x14ac:dyDescent="0.2">
      <c r="AD41294" s="11" t="s">
        <v>60688</v>
      </c>
      <c r="AE41294" s="10" t="s">
        <v>60689</v>
      </c>
      <c r="AF41294" s="10" t="s">
        <v>582</v>
      </c>
    </row>
    <row r="41295" spans="30:32" x14ac:dyDescent="0.2">
      <c r="AD41295" s="11" t="s">
        <v>60690</v>
      </c>
      <c r="AE41295" s="10" t="s">
        <v>60691</v>
      </c>
      <c r="AF41295" s="10" t="s">
        <v>582</v>
      </c>
    </row>
    <row r="41296" spans="30:32" x14ac:dyDescent="0.2">
      <c r="AD41296" s="11" t="s">
        <v>60692</v>
      </c>
      <c r="AE41296" s="10" t="s">
        <v>60693</v>
      </c>
      <c r="AF41296" s="10" t="s">
        <v>582</v>
      </c>
    </row>
    <row r="41297" spans="30:32" x14ac:dyDescent="0.2">
      <c r="AD41297" s="11" t="s">
        <v>60694</v>
      </c>
      <c r="AE41297" s="10" t="s">
        <v>60695</v>
      </c>
      <c r="AF41297" s="10" t="s">
        <v>582</v>
      </c>
    </row>
    <row r="41298" spans="30:32" x14ac:dyDescent="0.2">
      <c r="AD41298" s="11" t="s">
        <v>60696</v>
      </c>
      <c r="AE41298" s="10" t="s">
        <v>26838</v>
      </c>
      <c r="AF41298" s="10" t="s">
        <v>582</v>
      </c>
    </row>
    <row r="41299" spans="30:32" x14ac:dyDescent="0.2">
      <c r="AD41299" s="11" t="s">
        <v>60697</v>
      </c>
      <c r="AE41299" s="10" t="s">
        <v>60698</v>
      </c>
      <c r="AF41299" s="10" t="s">
        <v>582</v>
      </c>
    </row>
    <row r="41300" spans="30:32" x14ac:dyDescent="0.2">
      <c r="AD41300" s="11" t="s">
        <v>60699</v>
      </c>
      <c r="AE41300" s="10" t="s">
        <v>60700</v>
      </c>
      <c r="AF41300" s="10" t="s">
        <v>582</v>
      </c>
    </row>
    <row r="41301" spans="30:32" x14ac:dyDescent="0.2">
      <c r="AD41301" s="11" t="s">
        <v>60701</v>
      </c>
      <c r="AE41301" s="10" t="s">
        <v>60702</v>
      </c>
      <c r="AF41301" s="10" t="s">
        <v>582</v>
      </c>
    </row>
    <row r="41302" spans="30:32" x14ac:dyDescent="0.2">
      <c r="AD41302" s="11" t="s">
        <v>60703</v>
      </c>
      <c r="AE41302" s="10" t="s">
        <v>17977</v>
      </c>
      <c r="AF41302" s="10" t="s">
        <v>582</v>
      </c>
    </row>
    <row r="41303" spans="30:32" x14ac:dyDescent="0.2">
      <c r="AD41303" s="11" t="s">
        <v>60704</v>
      </c>
      <c r="AE41303" s="10" t="s">
        <v>2712</v>
      </c>
      <c r="AF41303" s="10" t="s">
        <v>582</v>
      </c>
    </row>
    <row r="41304" spans="30:32" x14ac:dyDescent="0.2">
      <c r="AD41304" s="11" t="s">
        <v>60705</v>
      </c>
      <c r="AE41304" s="10" t="s">
        <v>60706</v>
      </c>
      <c r="AF41304" s="10" t="s">
        <v>582</v>
      </c>
    </row>
    <row r="41305" spans="30:32" x14ac:dyDescent="0.2">
      <c r="AD41305" s="11" t="s">
        <v>60707</v>
      </c>
      <c r="AE41305" s="10" t="s">
        <v>2716</v>
      </c>
      <c r="AF41305" s="10" t="s">
        <v>582</v>
      </c>
    </row>
    <row r="41306" spans="30:32" x14ac:dyDescent="0.2">
      <c r="AD41306" s="11" t="s">
        <v>60708</v>
      </c>
      <c r="AE41306" s="10" t="s">
        <v>60709</v>
      </c>
      <c r="AF41306" s="10" t="s">
        <v>582</v>
      </c>
    </row>
    <row r="41307" spans="30:32" x14ac:dyDescent="0.2">
      <c r="AD41307" s="11" t="s">
        <v>60710</v>
      </c>
      <c r="AE41307" s="10" t="s">
        <v>60711</v>
      </c>
      <c r="AF41307" s="10" t="s">
        <v>582</v>
      </c>
    </row>
    <row r="41308" spans="30:32" x14ac:dyDescent="0.2">
      <c r="AD41308" s="11" t="s">
        <v>60712</v>
      </c>
      <c r="AE41308" s="10" t="s">
        <v>60713</v>
      </c>
      <c r="AF41308" s="10" t="s">
        <v>582</v>
      </c>
    </row>
    <row r="41309" spans="30:32" x14ac:dyDescent="0.2">
      <c r="AD41309" s="11" t="s">
        <v>60714</v>
      </c>
      <c r="AE41309" s="10" t="s">
        <v>60715</v>
      </c>
      <c r="AF41309" s="10" t="s">
        <v>582</v>
      </c>
    </row>
    <row r="41310" spans="30:32" x14ac:dyDescent="0.2">
      <c r="AD41310" s="11" t="s">
        <v>60716</v>
      </c>
      <c r="AE41310" s="10" t="s">
        <v>44952</v>
      </c>
      <c r="AF41310" s="10" t="s">
        <v>582</v>
      </c>
    </row>
    <row r="41311" spans="30:32" x14ac:dyDescent="0.2">
      <c r="AD41311" s="11" t="s">
        <v>60717</v>
      </c>
      <c r="AE41311" s="10" t="s">
        <v>44952</v>
      </c>
      <c r="AF41311" s="10" t="s">
        <v>582</v>
      </c>
    </row>
    <row r="41312" spans="30:32" x14ac:dyDescent="0.2">
      <c r="AD41312" s="11" t="s">
        <v>60718</v>
      </c>
      <c r="AE41312" s="10" t="s">
        <v>8124</v>
      </c>
      <c r="AF41312" s="10" t="s">
        <v>582</v>
      </c>
    </row>
    <row r="41313" spans="30:32" x14ac:dyDescent="0.2">
      <c r="AD41313" s="11" t="s">
        <v>60719</v>
      </c>
      <c r="AE41313" s="10" t="s">
        <v>60720</v>
      </c>
      <c r="AF41313" s="10" t="s">
        <v>582</v>
      </c>
    </row>
    <row r="41314" spans="30:32" x14ac:dyDescent="0.2">
      <c r="AD41314" s="11" t="s">
        <v>60721</v>
      </c>
      <c r="AE41314" s="10" t="s">
        <v>9625</v>
      </c>
      <c r="AF41314" s="10" t="s">
        <v>582</v>
      </c>
    </row>
    <row r="41315" spans="30:32" x14ac:dyDescent="0.2">
      <c r="AD41315" s="11" t="s">
        <v>60722</v>
      </c>
      <c r="AE41315" s="10" t="s">
        <v>5532</v>
      </c>
      <c r="AF41315" s="10" t="s">
        <v>582</v>
      </c>
    </row>
    <row r="41316" spans="30:32" x14ac:dyDescent="0.2">
      <c r="AD41316" s="11" t="s">
        <v>60723</v>
      </c>
      <c r="AE41316" s="10" t="s">
        <v>60724</v>
      </c>
      <c r="AF41316" s="10" t="s">
        <v>582</v>
      </c>
    </row>
    <row r="41317" spans="30:32" x14ac:dyDescent="0.2">
      <c r="AD41317" s="11" t="s">
        <v>60725</v>
      </c>
      <c r="AE41317" s="10" t="s">
        <v>60726</v>
      </c>
      <c r="AF41317" s="10" t="s">
        <v>582</v>
      </c>
    </row>
    <row r="41318" spans="30:32" x14ac:dyDescent="0.2">
      <c r="AD41318" s="11" t="s">
        <v>60727</v>
      </c>
      <c r="AE41318" s="10" t="s">
        <v>18033</v>
      </c>
      <c r="AF41318" s="10" t="s">
        <v>582</v>
      </c>
    </row>
    <row r="41319" spans="30:32" x14ac:dyDescent="0.2">
      <c r="AD41319" s="11" t="s">
        <v>60728</v>
      </c>
      <c r="AE41319" s="10" t="s">
        <v>60729</v>
      </c>
      <c r="AF41319" s="10" t="s">
        <v>582</v>
      </c>
    </row>
    <row r="41320" spans="30:32" x14ac:dyDescent="0.2">
      <c r="AD41320" s="11" t="s">
        <v>60730</v>
      </c>
      <c r="AE41320" s="10" t="s">
        <v>2754</v>
      </c>
      <c r="AF41320" s="10" t="s">
        <v>582</v>
      </c>
    </row>
    <row r="41321" spans="30:32" x14ac:dyDescent="0.2">
      <c r="AD41321" s="11" t="s">
        <v>60731</v>
      </c>
      <c r="AE41321" s="10" t="s">
        <v>60732</v>
      </c>
      <c r="AF41321" s="10" t="s">
        <v>582</v>
      </c>
    </row>
    <row r="41322" spans="30:32" x14ac:dyDescent="0.2">
      <c r="AD41322" s="11" t="s">
        <v>60733</v>
      </c>
      <c r="AE41322" s="10" t="s">
        <v>11313</v>
      </c>
      <c r="AF41322" s="10" t="s">
        <v>582</v>
      </c>
    </row>
    <row r="41323" spans="30:32" x14ac:dyDescent="0.2">
      <c r="AD41323" s="11" t="s">
        <v>60734</v>
      </c>
      <c r="AE41323" s="10" t="s">
        <v>6302</v>
      </c>
      <c r="AF41323" s="10" t="s">
        <v>582</v>
      </c>
    </row>
    <row r="41324" spans="30:32" x14ac:dyDescent="0.2">
      <c r="AD41324" s="11" t="s">
        <v>60735</v>
      </c>
      <c r="AE41324" s="10" t="s">
        <v>16513</v>
      </c>
      <c r="AF41324" s="10" t="s">
        <v>582</v>
      </c>
    </row>
    <row r="41325" spans="30:32" x14ac:dyDescent="0.2">
      <c r="AD41325" s="11" t="s">
        <v>60736</v>
      </c>
      <c r="AE41325" s="10" t="s">
        <v>29576</v>
      </c>
      <c r="AF41325" s="10" t="s">
        <v>582</v>
      </c>
    </row>
    <row r="41326" spans="30:32" x14ac:dyDescent="0.2">
      <c r="AD41326" s="11" t="s">
        <v>60737</v>
      </c>
      <c r="AE41326" s="10" t="s">
        <v>9672</v>
      </c>
      <c r="AF41326" s="10" t="s">
        <v>582</v>
      </c>
    </row>
    <row r="41327" spans="30:32" x14ac:dyDescent="0.2">
      <c r="AD41327" s="11" t="s">
        <v>60738</v>
      </c>
      <c r="AE41327" s="10" t="s">
        <v>60739</v>
      </c>
      <c r="AF41327" s="10" t="s">
        <v>582</v>
      </c>
    </row>
    <row r="41328" spans="30:32" x14ac:dyDescent="0.2">
      <c r="AD41328" s="11" t="s">
        <v>60740</v>
      </c>
      <c r="AE41328" s="10" t="s">
        <v>23914</v>
      </c>
      <c r="AF41328" s="10" t="s">
        <v>582</v>
      </c>
    </row>
    <row r="41329" spans="30:32" x14ac:dyDescent="0.2">
      <c r="AD41329" s="11" t="s">
        <v>60741</v>
      </c>
      <c r="AE41329" s="10" t="s">
        <v>42500</v>
      </c>
      <c r="AF41329" s="10" t="s">
        <v>582</v>
      </c>
    </row>
    <row r="41330" spans="30:32" x14ac:dyDescent="0.2">
      <c r="AD41330" s="11" t="s">
        <v>60742</v>
      </c>
      <c r="AE41330" s="10" t="s">
        <v>3834</v>
      </c>
      <c r="AF41330" s="10" t="s">
        <v>582</v>
      </c>
    </row>
    <row r="41331" spans="30:32" x14ac:dyDescent="0.2">
      <c r="AD41331" s="11" t="s">
        <v>60743</v>
      </c>
      <c r="AE41331" s="10" t="s">
        <v>3165</v>
      </c>
      <c r="AF41331" s="10" t="s">
        <v>582</v>
      </c>
    </row>
    <row r="41332" spans="30:32" x14ac:dyDescent="0.2">
      <c r="AD41332" s="11" t="s">
        <v>60744</v>
      </c>
      <c r="AE41332" s="10" t="s">
        <v>3165</v>
      </c>
      <c r="AF41332" s="10" t="s">
        <v>582</v>
      </c>
    </row>
    <row r="41333" spans="30:32" x14ac:dyDescent="0.2">
      <c r="AD41333" s="11" t="s">
        <v>60745</v>
      </c>
      <c r="AE41333" s="10" t="s">
        <v>60746</v>
      </c>
      <c r="AF41333" s="10" t="s">
        <v>582</v>
      </c>
    </row>
    <row r="41334" spans="30:32" x14ac:dyDescent="0.2">
      <c r="AD41334" s="11" t="s">
        <v>60747</v>
      </c>
      <c r="AE41334" s="10" t="s">
        <v>58928</v>
      </c>
      <c r="AF41334" s="10" t="s">
        <v>582</v>
      </c>
    </row>
    <row r="41335" spans="30:32" x14ac:dyDescent="0.2">
      <c r="AD41335" s="11" t="s">
        <v>60748</v>
      </c>
      <c r="AE41335" s="10" t="s">
        <v>839</v>
      </c>
      <c r="AF41335" s="10" t="s">
        <v>840</v>
      </c>
    </row>
    <row r="41336" spans="30:32" x14ac:dyDescent="0.2">
      <c r="AD41336" s="11" t="s">
        <v>60749</v>
      </c>
      <c r="AE41336" s="10" t="s">
        <v>839</v>
      </c>
      <c r="AF41336" s="10" t="s">
        <v>840</v>
      </c>
    </row>
    <row r="41337" spans="30:32" x14ac:dyDescent="0.2">
      <c r="AD41337" s="11" t="s">
        <v>60750</v>
      </c>
      <c r="AE41337" s="10" t="s">
        <v>839</v>
      </c>
      <c r="AF41337" s="10" t="s">
        <v>840</v>
      </c>
    </row>
    <row r="41338" spans="30:32" x14ac:dyDescent="0.2">
      <c r="AD41338" s="11" t="s">
        <v>60751</v>
      </c>
      <c r="AE41338" s="10" t="s">
        <v>839</v>
      </c>
      <c r="AF41338" s="10" t="s">
        <v>840</v>
      </c>
    </row>
    <row r="41339" spans="30:32" x14ac:dyDescent="0.2">
      <c r="AD41339" s="11" t="s">
        <v>60752</v>
      </c>
      <c r="AE41339" s="10" t="s">
        <v>839</v>
      </c>
      <c r="AF41339" s="10" t="s">
        <v>840</v>
      </c>
    </row>
    <row r="41340" spans="30:32" x14ac:dyDescent="0.2">
      <c r="AD41340" s="11" t="s">
        <v>60753</v>
      </c>
      <c r="AE41340" s="10" t="s">
        <v>839</v>
      </c>
      <c r="AF41340" s="10" t="s">
        <v>840</v>
      </c>
    </row>
    <row r="41341" spans="30:32" x14ac:dyDescent="0.2">
      <c r="AD41341" s="11" t="s">
        <v>60754</v>
      </c>
      <c r="AE41341" s="10" t="s">
        <v>839</v>
      </c>
      <c r="AF41341" s="10" t="s">
        <v>840</v>
      </c>
    </row>
    <row r="41342" spans="30:32" x14ac:dyDescent="0.2">
      <c r="AD41342" s="11" t="s">
        <v>60755</v>
      </c>
      <c r="AE41342" s="10" t="s">
        <v>839</v>
      </c>
      <c r="AF41342" s="10" t="s">
        <v>840</v>
      </c>
    </row>
    <row r="41343" spans="30:32" x14ac:dyDescent="0.2">
      <c r="AD41343" s="11" t="s">
        <v>60756</v>
      </c>
      <c r="AE41343" s="10" t="s">
        <v>839</v>
      </c>
      <c r="AF41343" s="10" t="s">
        <v>840</v>
      </c>
    </row>
    <row r="41344" spans="30:32" x14ac:dyDescent="0.2">
      <c r="AD41344" s="11" t="s">
        <v>60757</v>
      </c>
      <c r="AE41344" s="10" t="s">
        <v>839</v>
      </c>
      <c r="AF41344" s="10" t="s">
        <v>840</v>
      </c>
    </row>
    <row r="41345" spans="30:32" x14ac:dyDescent="0.2">
      <c r="AD41345" s="11" t="s">
        <v>60758</v>
      </c>
      <c r="AE41345" s="10" t="s">
        <v>839</v>
      </c>
      <c r="AF41345" s="10" t="s">
        <v>840</v>
      </c>
    </row>
    <row r="41346" spans="30:32" x14ac:dyDescent="0.2">
      <c r="AD41346" s="11" t="s">
        <v>60759</v>
      </c>
      <c r="AE41346" s="10" t="s">
        <v>839</v>
      </c>
      <c r="AF41346" s="10" t="s">
        <v>840</v>
      </c>
    </row>
    <row r="41347" spans="30:32" x14ac:dyDescent="0.2">
      <c r="AD41347" s="11" t="s">
        <v>60760</v>
      </c>
      <c r="AE41347" s="10" t="s">
        <v>839</v>
      </c>
      <c r="AF41347" s="10" t="s">
        <v>840</v>
      </c>
    </row>
    <row r="41348" spans="30:32" x14ac:dyDescent="0.2">
      <c r="AD41348" s="11" t="s">
        <v>60761</v>
      </c>
      <c r="AE41348" s="10" t="s">
        <v>839</v>
      </c>
      <c r="AF41348" s="10" t="s">
        <v>840</v>
      </c>
    </row>
    <row r="41349" spans="30:32" x14ac:dyDescent="0.2">
      <c r="AD41349" s="11" t="s">
        <v>60762</v>
      </c>
      <c r="AE41349" s="10" t="s">
        <v>839</v>
      </c>
      <c r="AF41349" s="10" t="s">
        <v>840</v>
      </c>
    </row>
    <row r="41350" spans="30:32" x14ac:dyDescent="0.2">
      <c r="AD41350" s="11" t="s">
        <v>60763</v>
      </c>
      <c r="AE41350" s="10" t="s">
        <v>839</v>
      </c>
      <c r="AF41350" s="10" t="s">
        <v>840</v>
      </c>
    </row>
    <row r="41351" spans="30:32" x14ac:dyDescent="0.2">
      <c r="AD41351" s="11" t="s">
        <v>60764</v>
      </c>
      <c r="AE41351" s="10" t="s">
        <v>839</v>
      </c>
      <c r="AF41351" s="10" t="s">
        <v>840</v>
      </c>
    </row>
    <row r="41352" spans="30:32" x14ac:dyDescent="0.2">
      <c r="AD41352" s="11" t="s">
        <v>60765</v>
      </c>
      <c r="AE41352" s="10" t="s">
        <v>839</v>
      </c>
      <c r="AF41352" s="10" t="s">
        <v>840</v>
      </c>
    </row>
    <row r="41353" spans="30:32" x14ac:dyDescent="0.2">
      <c r="AD41353" s="11" t="s">
        <v>60766</v>
      </c>
      <c r="AE41353" s="10" t="s">
        <v>839</v>
      </c>
      <c r="AF41353" s="10" t="s">
        <v>840</v>
      </c>
    </row>
    <row r="41354" spans="30:32" x14ac:dyDescent="0.2">
      <c r="AD41354" s="11" t="s">
        <v>60767</v>
      </c>
      <c r="AE41354" s="10" t="s">
        <v>839</v>
      </c>
      <c r="AF41354" s="10" t="s">
        <v>840</v>
      </c>
    </row>
    <row r="41355" spans="30:32" x14ac:dyDescent="0.2">
      <c r="AD41355" s="11" t="s">
        <v>60768</v>
      </c>
      <c r="AE41355" s="10" t="s">
        <v>839</v>
      </c>
      <c r="AF41355" s="10" t="s">
        <v>840</v>
      </c>
    </row>
    <row r="41356" spans="30:32" x14ac:dyDescent="0.2">
      <c r="AD41356" s="11" t="s">
        <v>60769</v>
      </c>
      <c r="AE41356" s="10" t="s">
        <v>839</v>
      </c>
      <c r="AF41356" s="10" t="s">
        <v>840</v>
      </c>
    </row>
    <row r="41357" spans="30:32" x14ac:dyDescent="0.2">
      <c r="AD41357" s="11" t="s">
        <v>60770</v>
      </c>
      <c r="AE41357" s="10" t="s">
        <v>839</v>
      </c>
      <c r="AF41357" s="10" t="s">
        <v>840</v>
      </c>
    </row>
    <row r="41358" spans="30:32" x14ac:dyDescent="0.2">
      <c r="AD41358" s="11" t="s">
        <v>60771</v>
      </c>
      <c r="AE41358" s="10" t="s">
        <v>839</v>
      </c>
      <c r="AF41358" s="10" t="s">
        <v>840</v>
      </c>
    </row>
    <row r="41359" spans="30:32" x14ac:dyDescent="0.2">
      <c r="AD41359" s="11" t="s">
        <v>60772</v>
      </c>
      <c r="AE41359" s="10" t="s">
        <v>839</v>
      </c>
      <c r="AF41359" s="10" t="s">
        <v>840</v>
      </c>
    </row>
    <row r="41360" spans="30:32" x14ac:dyDescent="0.2">
      <c r="AD41360" s="11" t="s">
        <v>60773</v>
      </c>
      <c r="AE41360" s="10" t="s">
        <v>839</v>
      </c>
      <c r="AF41360" s="10" t="s">
        <v>840</v>
      </c>
    </row>
    <row r="41361" spans="30:32" x14ac:dyDescent="0.2">
      <c r="AD41361" s="11" t="s">
        <v>60774</v>
      </c>
      <c r="AE41361" s="10" t="s">
        <v>839</v>
      </c>
      <c r="AF41361" s="10" t="s">
        <v>840</v>
      </c>
    </row>
    <row r="41362" spans="30:32" x14ac:dyDescent="0.2">
      <c r="AD41362" s="11" t="s">
        <v>60775</v>
      </c>
      <c r="AE41362" s="10" t="s">
        <v>839</v>
      </c>
      <c r="AF41362" s="10" t="s">
        <v>840</v>
      </c>
    </row>
    <row r="41363" spans="30:32" x14ac:dyDescent="0.2">
      <c r="AD41363" s="11" t="s">
        <v>60776</v>
      </c>
      <c r="AE41363" s="10" t="s">
        <v>839</v>
      </c>
      <c r="AF41363" s="10" t="s">
        <v>840</v>
      </c>
    </row>
    <row r="41364" spans="30:32" x14ac:dyDescent="0.2">
      <c r="AD41364" s="11" t="s">
        <v>60777</v>
      </c>
      <c r="AE41364" s="10" t="s">
        <v>839</v>
      </c>
      <c r="AF41364" s="10" t="s">
        <v>840</v>
      </c>
    </row>
    <row r="41365" spans="30:32" x14ac:dyDescent="0.2">
      <c r="AD41365" s="11" t="s">
        <v>60778</v>
      </c>
      <c r="AE41365" s="10" t="s">
        <v>839</v>
      </c>
      <c r="AF41365" s="10" t="s">
        <v>840</v>
      </c>
    </row>
    <row r="41366" spans="30:32" x14ac:dyDescent="0.2">
      <c r="AD41366" s="11" t="s">
        <v>60779</v>
      </c>
      <c r="AE41366" s="10" t="s">
        <v>839</v>
      </c>
      <c r="AF41366" s="10" t="s">
        <v>840</v>
      </c>
    </row>
    <row r="41367" spans="30:32" x14ac:dyDescent="0.2">
      <c r="AD41367" s="11" t="s">
        <v>60780</v>
      </c>
      <c r="AE41367" s="10" t="s">
        <v>839</v>
      </c>
      <c r="AF41367" s="10" t="s">
        <v>840</v>
      </c>
    </row>
    <row r="41368" spans="30:32" x14ac:dyDescent="0.2">
      <c r="AD41368" s="11" t="s">
        <v>60781</v>
      </c>
      <c r="AE41368" s="10" t="s">
        <v>839</v>
      </c>
      <c r="AF41368" s="10" t="s">
        <v>840</v>
      </c>
    </row>
    <row r="41369" spans="30:32" x14ac:dyDescent="0.2">
      <c r="AD41369" s="11" t="s">
        <v>60782</v>
      </c>
      <c r="AE41369" s="10" t="s">
        <v>839</v>
      </c>
      <c r="AF41369" s="10" t="s">
        <v>840</v>
      </c>
    </row>
    <row r="41370" spans="30:32" x14ac:dyDescent="0.2">
      <c r="AD41370" s="11" t="s">
        <v>60783</v>
      </c>
      <c r="AE41370" s="10" t="s">
        <v>839</v>
      </c>
      <c r="AF41370" s="10" t="s">
        <v>840</v>
      </c>
    </row>
    <row r="41371" spans="30:32" x14ac:dyDescent="0.2">
      <c r="AD41371" s="11" t="s">
        <v>60784</v>
      </c>
      <c r="AE41371" s="10" t="s">
        <v>839</v>
      </c>
      <c r="AF41371" s="10" t="s">
        <v>840</v>
      </c>
    </row>
    <row r="41372" spans="30:32" x14ac:dyDescent="0.2">
      <c r="AD41372" s="11" t="s">
        <v>60785</v>
      </c>
      <c r="AE41372" s="10" t="s">
        <v>839</v>
      </c>
      <c r="AF41372" s="10" t="s">
        <v>840</v>
      </c>
    </row>
    <row r="41373" spans="30:32" x14ac:dyDescent="0.2">
      <c r="AD41373" s="11" t="s">
        <v>60786</v>
      </c>
      <c r="AE41373" s="10" t="s">
        <v>839</v>
      </c>
      <c r="AF41373" s="10" t="s">
        <v>840</v>
      </c>
    </row>
    <row r="41374" spans="30:32" x14ac:dyDescent="0.2">
      <c r="AD41374" s="11" t="s">
        <v>60787</v>
      </c>
      <c r="AE41374" s="10" t="s">
        <v>839</v>
      </c>
      <c r="AF41374" s="10" t="s">
        <v>840</v>
      </c>
    </row>
    <row r="41375" spans="30:32" x14ac:dyDescent="0.2">
      <c r="AD41375" s="11" t="s">
        <v>60788</v>
      </c>
      <c r="AE41375" s="10" t="s">
        <v>839</v>
      </c>
      <c r="AF41375" s="10" t="s">
        <v>840</v>
      </c>
    </row>
    <row r="41376" spans="30:32" x14ac:dyDescent="0.2">
      <c r="AD41376" s="11" t="s">
        <v>60789</v>
      </c>
      <c r="AE41376" s="10" t="s">
        <v>839</v>
      </c>
      <c r="AF41376" s="10" t="s">
        <v>840</v>
      </c>
    </row>
    <row r="41377" spans="30:32" x14ac:dyDescent="0.2">
      <c r="AD41377" s="11" t="s">
        <v>60790</v>
      </c>
      <c r="AE41377" s="10" t="s">
        <v>839</v>
      </c>
      <c r="AF41377" s="10" t="s">
        <v>840</v>
      </c>
    </row>
    <row r="41378" spans="30:32" x14ac:dyDescent="0.2">
      <c r="AD41378" s="11" t="s">
        <v>60791</v>
      </c>
      <c r="AE41378" s="10" t="s">
        <v>839</v>
      </c>
      <c r="AF41378" s="10" t="s">
        <v>840</v>
      </c>
    </row>
    <row r="41379" spans="30:32" x14ac:dyDescent="0.2">
      <c r="AD41379" s="11" t="s">
        <v>60792</v>
      </c>
      <c r="AE41379" s="10" t="s">
        <v>839</v>
      </c>
      <c r="AF41379" s="10" t="s">
        <v>840</v>
      </c>
    </row>
    <row r="41380" spans="30:32" x14ac:dyDescent="0.2">
      <c r="AD41380" s="11" t="s">
        <v>60793</v>
      </c>
      <c r="AE41380" s="10" t="s">
        <v>839</v>
      </c>
      <c r="AF41380" s="10" t="s">
        <v>840</v>
      </c>
    </row>
    <row r="41381" spans="30:32" x14ac:dyDescent="0.2">
      <c r="AD41381" s="11" t="s">
        <v>60794</v>
      </c>
      <c r="AE41381" s="10" t="s">
        <v>839</v>
      </c>
      <c r="AF41381" s="10" t="s">
        <v>840</v>
      </c>
    </row>
    <row r="41382" spans="30:32" x14ac:dyDescent="0.2">
      <c r="AD41382" s="11" t="s">
        <v>60795</v>
      </c>
      <c r="AE41382" s="10" t="s">
        <v>839</v>
      </c>
      <c r="AF41382" s="10" t="s">
        <v>840</v>
      </c>
    </row>
    <row r="41383" spans="30:32" x14ac:dyDescent="0.2">
      <c r="AD41383" s="11" t="s">
        <v>60796</v>
      </c>
      <c r="AE41383" s="10" t="s">
        <v>839</v>
      </c>
      <c r="AF41383" s="10" t="s">
        <v>840</v>
      </c>
    </row>
    <row r="41384" spans="30:32" x14ac:dyDescent="0.2">
      <c r="AD41384" s="11" t="s">
        <v>60797</v>
      </c>
      <c r="AE41384" s="10" t="s">
        <v>839</v>
      </c>
      <c r="AF41384" s="10" t="s">
        <v>840</v>
      </c>
    </row>
    <row r="41385" spans="30:32" x14ac:dyDescent="0.2">
      <c r="AD41385" s="11" t="s">
        <v>60798</v>
      </c>
      <c r="AE41385" s="10" t="s">
        <v>839</v>
      </c>
      <c r="AF41385" s="10" t="s">
        <v>840</v>
      </c>
    </row>
    <row r="41386" spans="30:32" x14ac:dyDescent="0.2">
      <c r="AD41386" s="11" t="s">
        <v>60799</v>
      </c>
      <c r="AE41386" s="10" t="s">
        <v>839</v>
      </c>
      <c r="AF41386" s="10" t="s">
        <v>840</v>
      </c>
    </row>
    <row r="41387" spans="30:32" x14ac:dyDescent="0.2">
      <c r="AD41387" s="11" t="s">
        <v>60800</v>
      </c>
      <c r="AE41387" s="10" t="s">
        <v>839</v>
      </c>
      <c r="AF41387" s="10" t="s">
        <v>840</v>
      </c>
    </row>
    <row r="41388" spans="30:32" x14ac:dyDescent="0.2">
      <c r="AD41388" s="11" t="s">
        <v>60801</v>
      </c>
      <c r="AE41388" s="10" t="s">
        <v>839</v>
      </c>
      <c r="AF41388" s="10" t="s">
        <v>840</v>
      </c>
    </row>
    <row r="41389" spans="30:32" x14ac:dyDescent="0.2">
      <c r="AD41389" s="11" t="s">
        <v>60802</v>
      </c>
      <c r="AE41389" s="10" t="s">
        <v>839</v>
      </c>
      <c r="AF41389" s="10" t="s">
        <v>840</v>
      </c>
    </row>
    <row r="41390" spans="30:32" x14ac:dyDescent="0.2">
      <c r="AD41390" s="11" t="s">
        <v>60803</v>
      </c>
      <c r="AE41390" s="10" t="s">
        <v>839</v>
      </c>
      <c r="AF41390" s="10" t="s">
        <v>840</v>
      </c>
    </row>
    <row r="41391" spans="30:32" x14ac:dyDescent="0.2">
      <c r="AD41391" s="11" t="s">
        <v>60804</v>
      </c>
      <c r="AE41391" s="10" t="s">
        <v>839</v>
      </c>
      <c r="AF41391" s="10" t="s">
        <v>840</v>
      </c>
    </row>
    <row r="41392" spans="30:32" x14ac:dyDescent="0.2">
      <c r="AD41392" s="11" t="s">
        <v>60805</v>
      </c>
      <c r="AE41392" s="10" t="s">
        <v>839</v>
      </c>
      <c r="AF41392" s="10" t="s">
        <v>840</v>
      </c>
    </row>
    <row r="41393" spans="30:32" x14ac:dyDescent="0.2">
      <c r="AD41393" s="11" t="s">
        <v>60806</v>
      </c>
      <c r="AE41393" s="10" t="s">
        <v>839</v>
      </c>
      <c r="AF41393" s="10" t="s">
        <v>840</v>
      </c>
    </row>
    <row r="41394" spans="30:32" x14ac:dyDescent="0.2">
      <c r="AD41394" s="11" t="s">
        <v>60807</v>
      </c>
      <c r="AE41394" s="10" t="s">
        <v>839</v>
      </c>
      <c r="AF41394" s="10" t="s">
        <v>840</v>
      </c>
    </row>
    <row r="41395" spans="30:32" x14ac:dyDescent="0.2">
      <c r="AD41395" s="11" t="s">
        <v>60808</v>
      </c>
      <c r="AE41395" s="10" t="s">
        <v>839</v>
      </c>
      <c r="AF41395" s="10" t="s">
        <v>840</v>
      </c>
    </row>
    <row r="41396" spans="30:32" x14ac:dyDescent="0.2">
      <c r="AD41396" s="11" t="s">
        <v>60809</v>
      </c>
      <c r="AE41396" s="10" t="s">
        <v>839</v>
      </c>
      <c r="AF41396" s="10" t="s">
        <v>840</v>
      </c>
    </row>
    <row r="41397" spans="30:32" x14ac:dyDescent="0.2">
      <c r="AD41397" s="11" t="s">
        <v>60810</v>
      </c>
      <c r="AE41397" s="10" t="s">
        <v>839</v>
      </c>
      <c r="AF41397" s="10" t="s">
        <v>840</v>
      </c>
    </row>
    <row r="41398" spans="30:32" x14ac:dyDescent="0.2">
      <c r="AD41398" s="11" t="s">
        <v>60811</v>
      </c>
      <c r="AE41398" s="10" t="s">
        <v>839</v>
      </c>
      <c r="AF41398" s="10" t="s">
        <v>840</v>
      </c>
    </row>
    <row r="41399" spans="30:32" x14ac:dyDescent="0.2">
      <c r="AD41399" s="11" t="s">
        <v>60812</v>
      </c>
      <c r="AE41399" s="10" t="s">
        <v>839</v>
      </c>
      <c r="AF41399" s="10" t="s">
        <v>840</v>
      </c>
    </row>
    <row r="41400" spans="30:32" x14ac:dyDescent="0.2">
      <c r="AD41400" s="11" t="s">
        <v>60813</v>
      </c>
      <c r="AE41400" s="10" t="s">
        <v>839</v>
      </c>
      <c r="AF41400" s="10" t="s">
        <v>840</v>
      </c>
    </row>
    <row r="41401" spans="30:32" x14ac:dyDescent="0.2">
      <c r="AD41401" s="11" t="s">
        <v>60814</v>
      </c>
      <c r="AE41401" s="10" t="s">
        <v>839</v>
      </c>
      <c r="AF41401" s="10" t="s">
        <v>840</v>
      </c>
    </row>
    <row r="41402" spans="30:32" x14ac:dyDescent="0.2">
      <c r="AD41402" s="11" t="s">
        <v>60815</v>
      </c>
      <c r="AE41402" s="10" t="s">
        <v>839</v>
      </c>
      <c r="AF41402" s="10" t="s">
        <v>840</v>
      </c>
    </row>
    <row r="41403" spans="30:32" x14ac:dyDescent="0.2">
      <c r="AD41403" s="11" t="s">
        <v>60816</v>
      </c>
      <c r="AE41403" s="10" t="s">
        <v>839</v>
      </c>
      <c r="AF41403" s="10" t="s">
        <v>840</v>
      </c>
    </row>
    <row r="41404" spans="30:32" x14ac:dyDescent="0.2">
      <c r="AD41404" s="11" t="s">
        <v>60817</v>
      </c>
      <c r="AE41404" s="10" t="s">
        <v>839</v>
      </c>
      <c r="AF41404" s="10" t="s">
        <v>840</v>
      </c>
    </row>
    <row r="41405" spans="30:32" x14ac:dyDescent="0.2">
      <c r="AD41405" s="11" t="s">
        <v>60818</v>
      </c>
      <c r="AE41405" s="10" t="s">
        <v>60819</v>
      </c>
      <c r="AF41405" s="10" t="s">
        <v>840</v>
      </c>
    </row>
    <row r="41406" spans="30:32" x14ac:dyDescent="0.2">
      <c r="AD41406" s="11" t="s">
        <v>60820</v>
      </c>
      <c r="AE41406" s="10" t="s">
        <v>839</v>
      </c>
      <c r="AF41406" s="10" t="s">
        <v>840</v>
      </c>
    </row>
    <row r="41407" spans="30:32" x14ac:dyDescent="0.2">
      <c r="AD41407" s="11" t="s">
        <v>60821</v>
      </c>
      <c r="AE41407" s="10" t="s">
        <v>839</v>
      </c>
      <c r="AF41407" s="10" t="s">
        <v>840</v>
      </c>
    </row>
    <row r="41408" spans="30:32" x14ac:dyDescent="0.2">
      <c r="AD41408" s="11" t="s">
        <v>60822</v>
      </c>
      <c r="AE41408" s="10" t="s">
        <v>839</v>
      </c>
      <c r="AF41408" s="10" t="s">
        <v>840</v>
      </c>
    </row>
    <row r="41409" spans="30:32" x14ac:dyDescent="0.2">
      <c r="AD41409" s="11" t="s">
        <v>60823</v>
      </c>
      <c r="AE41409" s="10" t="s">
        <v>839</v>
      </c>
      <c r="AF41409" s="10" t="s">
        <v>840</v>
      </c>
    </row>
    <row r="41410" spans="30:32" x14ac:dyDescent="0.2">
      <c r="AD41410" s="11" t="s">
        <v>60824</v>
      </c>
      <c r="AE41410" s="10" t="s">
        <v>839</v>
      </c>
      <c r="AF41410" s="10" t="s">
        <v>840</v>
      </c>
    </row>
    <row r="41411" spans="30:32" x14ac:dyDescent="0.2">
      <c r="AD41411" s="11" t="s">
        <v>60825</v>
      </c>
      <c r="AE41411" s="10" t="s">
        <v>839</v>
      </c>
      <c r="AF41411" s="10" t="s">
        <v>840</v>
      </c>
    </row>
    <row r="41412" spans="30:32" x14ac:dyDescent="0.2">
      <c r="AD41412" s="11" t="s">
        <v>60826</v>
      </c>
      <c r="AE41412" s="10" t="s">
        <v>839</v>
      </c>
      <c r="AF41412" s="10" t="s">
        <v>840</v>
      </c>
    </row>
    <row r="41413" spans="30:32" x14ac:dyDescent="0.2">
      <c r="AD41413" s="11" t="s">
        <v>60827</v>
      </c>
      <c r="AE41413" s="10" t="s">
        <v>839</v>
      </c>
      <c r="AF41413" s="10" t="s">
        <v>840</v>
      </c>
    </row>
    <row r="41414" spans="30:32" x14ac:dyDescent="0.2">
      <c r="AD41414" s="11" t="s">
        <v>60828</v>
      </c>
      <c r="AE41414" s="10" t="s">
        <v>839</v>
      </c>
      <c r="AF41414" s="10" t="s">
        <v>840</v>
      </c>
    </row>
    <row r="41415" spans="30:32" x14ac:dyDescent="0.2">
      <c r="AD41415" s="11" t="s">
        <v>60829</v>
      </c>
      <c r="AE41415" s="10" t="s">
        <v>839</v>
      </c>
      <c r="AF41415" s="10" t="s">
        <v>840</v>
      </c>
    </row>
    <row r="41416" spans="30:32" x14ac:dyDescent="0.2">
      <c r="AD41416" s="11" t="s">
        <v>60830</v>
      </c>
      <c r="AE41416" s="10" t="s">
        <v>60819</v>
      </c>
      <c r="AF41416" s="10" t="s">
        <v>840</v>
      </c>
    </row>
    <row r="41417" spans="30:32" x14ac:dyDescent="0.2">
      <c r="AD41417" s="11" t="s">
        <v>60831</v>
      </c>
      <c r="AE41417" s="10" t="s">
        <v>839</v>
      </c>
      <c r="AF41417" s="10" t="s">
        <v>840</v>
      </c>
    </row>
    <row r="41418" spans="30:32" x14ac:dyDescent="0.2">
      <c r="AD41418" s="11" t="s">
        <v>60832</v>
      </c>
      <c r="AE41418" s="10" t="s">
        <v>839</v>
      </c>
      <c r="AF41418" s="10" t="s">
        <v>840</v>
      </c>
    </row>
    <row r="41419" spans="30:32" x14ac:dyDescent="0.2">
      <c r="AD41419" s="11" t="s">
        <v>60833</v>
      </c>
      <c r="AE41419" s="10" t="s">
        <v>839</v>
      </c>
      <c r="AF41419" s="10" t="s">
        <v>840</v>
      </c>
    </row>
    <row r="41420" spans="30:32" x14ac:dyDescent="0.2">
      <c r="AD41420" s="11" t="s">
        <v>60834</v>
      </c>
      <c r="AE41420" s="10" t="s">
        <v>839</v>
      </c>
      <c r="AF41420" s="10" t="s">
        <v>840</v>
      </c>
    </row>
    <row r="41421" spans="30:32" x14ac:dyDescent="0.2">
      <c r="AD41421" s="11" t="s">
        <v>60835</v>
      </c>
      <c r="AE41421" s="10" t="s">
        <v>839</v>
      </c>
      <c r="AF41421" s="10" t="s">
        <v>840</v>
      </c>
    </row>
    <row r="41422" spans="30:32" x14ac:dyDescent="0.2">
      <c r="AD41422" s="11" t="s">
        <v>60836</v>
      </c>
      <c r="AE41422" s="10" t="s">
        <v>839</v>
      </c>
      <c r="AF41422" s="10" t="s">
        <v>840</v>
      </c>
    </row>
    <row r="41423" spans="30:32" x14ac:dyDescent="0.2">
      <c r="AD41423" s="11" t="s">
        <v>60837</v>
      </c>
      <c r="AE41423" s="10" t="s">
        <v>839</v>
      </c>
      <c r="AF41423" s="10" t="s">
        <v>840</v>
      </c>
    </row>
    <row r="41424" spans="30:32" x14ac:dyDescent="0.2">
      <c r="AD41424" s="11" t="s">
        <v>60838</v>
      </c>
      <c r="AE41424" s="10" t="s">
        <v>839</v>
      </c>
      <c r="AF41424" s="10" t="s">
        <v>840</v>
      </c>
    </row>
    <row r="41425" spans="30:32" x14ac:dyDescent="0.2">
      <c r="AD41425" s="11" t="s">
        <v>60839</v>
      </c>
      <c r="AE41425" s="10" t="s">
        <v>839</v>
      </c>
      <c r="AF41425" s="10" t="s">
        <v>840</v>
      </c>
    </row>
    <row r="41426" spans="30:32" x14ac:dyDescent="0.2">
      <c r="AD41426" s="11" t="s">
        <v>60840</v>
      </c>
      <c r="AE41426" s="10" t="s">
        <v>839</v>
      </c>
      <c r="AF41426" s="10" t="s">
        <v>840</v>
      </c>
    </row>
    <row r="41427" spans="30:32" x14ac:dyDescent="0.2">
      <c r="AD41427" s="11" t="s">
        <v>60841</v>
      </c>
      <c r="AE41427" s="10" t="s">
        <v>839</v>
      </c>
      <c r="AF41427" s="10" t="s">
        <v>840</v>
      </c>
    </row>
    <row r="41428" spans="30:32" x14ac:dyDescent="0.2">
      <c r="AD41428" s="11" t="s">
        <v>60842</v>
      </c>
      <c r="AE41428" s="10" t="s">
        <v>839</v>
      </c>
      <c r="AF41428" s="10" t="s">
        <v>840</v>
      </c>
    </row>
    <row r="41429" spans="30:32" x14ac:dyDescent="0.2">
      <c r="AD41429" s="11" t="s">
        <v>60843</v>
      </c>
      <c r="AE41429" s="10" t="s">
        <v>839</v>
      </c>
      <c r="AF41429" s="10" t="s">
        <v>840</v>
      </c>
    </row>
    <row r="41430" spans="30:32" x14ac:dyDescent="0.2">
      <c r="AD41430" s="11" t="s">
        <v>60844</v>
      </c>
      <c r="AE41430" s="10" t="s">
        <v>839</v>
      </c>
      <c r="AF41430" s="10" t="s">
        <v>840</v>
      </c>
    </row>
    <row r="41431" spans="30:32" x14ac:dyDescent="0.2">
      <c r="AD41431" s="11" t="s">
        <v>60845</v>
      </c>
      <c r="AE41431" s="10" t="s">
        <v>839</v>
      </c>
      <c r="AF41431" s="10" t="s">
        <v>840</v>
      </c>
    </row>
    <row r="41432" spans="30:32" x14ac:dyDescent="0.2">
      <c r="AD41432" s="11" t="s">
        <v>60846</v>
      </c>
      <c r="AE41432" s="10" t="s">
        <v>839</v>
      </c>
      <c r="AF41432" s="10" t="s">
        <v>840</v>
      </c>
    </row>
    <row r="41433" spans="30:32" x14ac:dyDescent="0.2">
      <c r="AD41433" s="11" t="s">
        <v>60847</v>
      </c>
      <c r="AE41433" s="10" t="s">
        <v>839</v>
      </c>
      <c r="AF41433" s="10" t="s">
        <v>840</v>
      </c>
    </row>
    <row r="41434" spans="30:32" x14ac:dyDescent="0.2">
      <c r="AD41434" s="11" t="s">
        <v>60848</v>
      </c>
      <c r="AE41434" s="10" t="s">
        <v>839</v>
      </c>
      <c r="AF41434" s="10" t="s">
        <v>840</v>
      </c>
    </row>
    <row r="41435" spans="30:32" x14ac:dyDescent="0.2">
      <c r="AD41435" s="11" t="s">
        <v>60849</v>
      </c>
      <c r="AE41435" s="10" t="s">
        <v>839</v>
      </c>
      <c r="AF41435" s="10" t="s">
        <v>840</v>
      </c>
    </row>
    <row r="41436" spans="30:32" x14ac:dyDescent="0.2">
      <c r="AD41436" s="11" t="s">
        <v>60850</v>
      </c>
      <c r="AE41436" s="10" t="s">
        <v>839</v>
      </c>
      <c r="AF41436" s="10" t="s">
        <v>840</v>
      </c>
    </row>
    <row r="41437" spans="30:32" x14ac:dyDescent="0.2">
      <c r="AD41437" s="11" t="s">
        <v>60851</v>
      </c>
      <c r="AE41437" s="10" t="s">
        <v>839</v>
      </c>
      <c r="AF41437" s="10" t="s">
        <v>840</v>
      </c>
    </row>
    <row r="41438" spans="30:32" x14ac:dyDescent="0.2">
      <c r="AD41438" s="11" t="s">
        <v>60852</v>
      </c>
      <c r="AE41438" s="10" t="s">
        <v>839</v>
      </c>
      <c r="AF41438" s="10" t="s">
        <v>840</v>
      </c>
    </row>
    <row r="41439" spans="30:32" x14ac:dyDescent="0.2">
      <c r="AD41439" s="11" t="s">
        <v>60853</v>
      </c>
      <c r="AE41439" s="10" t="s">
        <v>839</v>
      </c>
      <c r="AF41439" s="10" t="s">
        <v>840</v>
      </c>
    </row>
    <row r="41440" spans="30:32" x14ac:dyDescent="0.2">
      <c r="AD41440" s="11" t="s">
        <v>60854</v>
      </c>
      <c r="AE41440" s="10" t="s">
        <v>839</v>
      </c>
      <c r="AF41440" s="10" t="s">
        <v>840</v>
      </c>
    </row>
    <row r="41441" spans="30:32" x14ac:dyDescent="0.2">
      <c r="AD41441" s="11" t="s">
        <v>60855</v>
      </c>
      <c r="AE41441" s="10" t="s">
        <v>839</v>
      </c>
      <c r="AF41441" s="10" t="s">
        <v>840</v>
      </c>
    </row>
    <row r="41442" spans="30:32" x14ac:dyDescent="0.2">
      <c r="AD41442" s="11" t="s">
        <v>60856</v>
      </c>
      <c r="AE41442" s="10" t="s">
        <v>839</v>
      </c>
      <c r="AF41442" s="10" t="s">
        <v>840</v>
      </c>
    </row>
    <row r="41443" spans="30:32" x14ac:dyDescent="0.2">
      <c r="AD41443" s="11" t="s">
        <v>60857</v>
      </c>
      <c r="AE41443" s="10" t="s">
        <v>839</v>
      </c>
      <c r="AF41443" s="10" t="s">
        <v>840</v>
      </c>
    </row>
    <row r="41444" spans="30:32" x14ac:dyDescent="0.2">
      <c r="AD41444" s="11" t="s">
        <v>60858</v>
      </c>
      <c r="AE41444" s="10" t="s">
        <v>839</v>
      </c>
      <c r="AF41444" s="10" t="s">
        <v>840</v>
      </c>
    </row>
    <row r="41445" spans="30:32" x14ac:dyDescent="0.2">
      <c r="AD41445" s="11" t="s">
        <v>60859</v>
      </c>
      <c r="AE41445" s="10" t="s">
        <v>839</v>
      </c>
      <c r="AF41445" s="10" t="s">
        <v>840</v>
      </c>
    </row>
    <row r="41446" spans="30:32" x14ac:dyDescent="0.2">
      <c r="AD41446" s="11" t="s">
        <v>60860</v>
      </c>
      <c r="AE41446" s="10" t="s">
        <v>839</v>
      </c>
      <c r="AF41446" s="10" t="s">
        <v>840</v>
      </c>
    </row>
    <row r="41447" spans="30:32" x14ac:dyDescent="0.2">
      <c r="AD41447" s="11" t="s">
        <v>60861</v>
      </c>
      <c r="AE41447" s="10" t="s">
        <v>839</v>
      </c>
      <c r="AF41447" s="10" t="s">
        <v>840</v>
      </c>
    </row>
    <row r="41448" spans="30:32" x14ac:dyDescent="0.2">
      <c r="AD41448" s="11" t="s">
        <v>60862</v>
      </c>
      <c r="AE41448" s="10" t="s">
        <v>839</v>
      </c>
      <c r="AF41448" s="10" t="s">
        <v>840</v>
      </c>
    </row>
    <row r="41449" spans="30:32" x14ac:dyDescent="0.2">
      <c r="AD41449" s="11" t="s">
        <v>60863</v>
      </c>
      <c r="AE41449" s="10" t="s">
        <v>839</v>
      </c>
      <c r="AF41449" s="10" t="s">
        <v>840</v>
      </c>
    </row>
    <row r="41450" spans="30:32" x14ac:dyDescent="0.2">
      <c r="AD41450" s="11" t="s">
        <v>60864</v>
      </c>
      <c r="AE41450" s="10" t="s">
        <v>839</v>
      </c>
      <c r="AF41450" s="10" t="s">
        <v>840</v>
      </c>
    </row>
    <row r="41451" spans="30:32" x14ac:dyDescent="0.2">
      <c r="AD41451" s="11" t="s">
        <v>60865</v>
      </c>
      <c r="AE41451" s="10" t="s">
        <v>839</v>
      </c>
      <c r="AF41451" s="10" t="s">
        <v>840</v>
      </c>
    </row>
    <row r="41452" spans="30:32" x14ac:dyDescent="0.2">
      <c r="AD41452" s="11" t="s">
        <v>60866</v>
      </c>
      <c r="AE41452" s="10" t="s">
        <v>839</v>
      </c>
      <c r="AF41452" s="10" t="s">
        <v>840</v>
      </c>
    </row>
    <row r="41453" spans="30:32" x14ac:dyDescent="0.2">
      <c r="AD41453" s="11" t="s">
        <v>60867</v>
      </c>
      <c r="AE41453" s="10" t="s">
        <v>839</v>
      </c>
      <c r="AF41453" s="10" t="s">
        <v>840</v>
      </c>
    </row>
    <row r="41454" spans="30:32" x14ac:dyDescent="0.2">
      <c r="AD41454" s="11" t="s">
        <v>60868</v>
      </c>
      <c r="AE41454" s="10" t="s">
        <v>839</v>
      </c>
      <c r="AF41454" s="10" t="s">
        <v>840</v>
      </c>
    </row>
    <row r="41455" spans="30:32" x14ac:dyDescent="0.2">
      <c r="AD41455" s="11" t="s">
        <v>60869</v>
      </c>
      <c r="AE41455" s="10" t="s">
        <v>839</v>
      </c>
      <c r="AF41455" s="10" t="s">
        <v>840</v>
      </c>
    </row>
    <row r="41456" spans="30:32" x14ac:dyDescent="0.2">
      <c r="AD41456" s="11" t="s">
        <v>60870</v>
      </c>
      <c r="AE41456" s="10" t="s">
        <v>839</v>
      </c>
      <c r="AF41456" s="10" t="s">
        <v>840</v>
      </c>
    </row>
    <row r="41457" spans="30:32" x14ac:dyDescent="0.2">
      <c r="AD41457" s="11" t="s">
        <v>60871</v>
      </c>
      <c r="AE41457" s="10" t="s">
        <v>839</v>
      </c>
      <c r="AF41457" s="10" t="s">
        <v>840</v>
      </c>
    </row>
    <row r="41458" spans="30:32" x14ac:dyDescent="0.2">
      <c r="AD41458" s="11" t="s">
        <v>60872</v>
      </c>
      <c r="AE41458" s="10" t="s">
        <v>839</v>
      </c>
      <c r="AF41458" s="10" t="s">
        <v>840</v>
      </c>
    </row>
    <row r="41459" spans="30:32" x14ac:dyDescent="0.2">
      <c r="AD41459" s="11" t="s">
        <v>60873</v>
      </c>
      <c r="AE41459" s="10" t="s">
        <v>839</v>
      </c>
      <c r="AF41459" s="10" t="s">
        <v>840</v>
      </c>
    </row>
    <row r="41460" spans="30:32" x14ac:dyDescent="0.2">
      <c r="AD41460" s="11" t="s">
        <v>60874</v>
      </c>
      <c r="AE41460" s="10" t="s">
        <v>839</v>
      </c>
      <c r="AF41460" s="10" t="s">
        <v>840</v>
      </c>
    </row>
    <row r="41461" spans="30:32" x14ac:dyDescent="0.2">
      <c r="AD41461" s="11" t="s">
        <v>60875</v>
      </c>
      <c r="AE41461" s="10" t="s">
        <v>60876</v>
      </c>
      <c r="AF41461" s="10" t="s">
        <v>840</v>
      </c>
    </row>
    <row r="41462" spans="30:32" x14ac:dyDescent="0.2">
      <c r="AD41462" s="11" t="s">
        <v>60877</v>
      </c>
      <c r="AE41462" s="10" t="s">
        <v>839</v>
      </c>
      <c r="AF41462" s="10" t="s">
        <v>840</v>
      </c>
    </row>
    <row r="41463" spans="30:32" x14ac:dyDescent="0.2">
      <c r="AD41463" s="11" t="s">
        <v>60878</v>
      </c>
      <c r="AE41463" s="10" t="s">
        <v>839</v>
      </c>
      <c r="AF41463" s="10" t="s">
        <v>840</v>
      </c>
    </row>
    <row r="41464" spans="30:32" x14ac:dyDescent="0.2">
      <c r="AD41464" s="11" t="s">
        <v>60879</v>
      </c>
      <c r="AE41464" s="10" t="s">
        <v>839</v>
      </c>
      <c r="AF41464" s="10" t="s">
        <v>840</v>
      </c>
    </row>
    <row r="41465" spans="30:32" x14ac:dyDescent="0.2">
      <c r="AD41465" s="11" t="s">
        <v>60880</v>
      </c>
      <c r="AE41465" s="10" t="s">
        <v>839</v>
      </c>
      <c r="AF41465" s="10" t="s">
        <v>840</v>
      </c>
    </row>
    <row r="41466" spans="30:32" x14ac:dyDescent="0.2">
      <c r="AD41466" s="11" t="s">
        <v>60881</v>
      </c>
      <c r="AE41466" s="10" t="s">
        <v>839</v>
      </c>
      <c r="AF41466" s="10" t="s">
        <v>840</v>
      </c>
    </row>
    <row r="41467" spans="30:32" x14ac:dyDescent="0.2">
      <c r="AD41467" s="11" t="s">
        <v>60882</v>
      </c>
      <c r="AE41467" s="10" t="s">
        <v>60876</v>
      </c>
      <c r="AF41467" s="10" t="s">
        <v>840</v>
      </c>
    </row>
    <row r="41468" spans="30:32" x14ac:dyDescent="0.2">
      <c r="AD41468" s="11" t="s">
        <v>60883</v>
      </c>
      <c r="AE41468" s="10" t="s">
        <v>839</v>
      </c>
      <c r="AF41468" s="10" t="s">
        <v>840</v>
      </c>
    </row>
    <row r="41469" spans="30:32" x14ac:dyDescent="0.2">
      <c r="AD41469" s="11" t="s">
        <v>60884</v>
      </c>
      <c r="AE41469" s="10" t="s">
        <v>60876</v>
      </c>
      <c r="AF41469" s="10" t="s">
        <v>840</v>
      </c>
    </row>
    <row r="41470" spans="30:32" x14ac:dyDescent="0.2">
      <c r="AD41470" s="11" t="s">
        <v>60885</v>
      </c>
      <c r="AE41470" s="10" t="s">
        <v>60876</v>
      </c>
      <c r="AF41470" s="10" t="s">
        <v>840</v>
      </c>
    </row>
    <row r="41471" spans="30:32" x14ac:dyDescent="0.2">
      <c r="AD41471" s="11" t="s">
        <v>60886</v>
      </c>
      <c r="AE41471" s="10" t="s">
        <v>839</v>
      </c>
      <c r="AF41471" s="10" t="s">
        <v>840</v>
      </c>
    </row>
    <row r="41472" spans="30:32" x14ac:dyDescent="0.2">
      <c r="AD41472" s="11" t="s">
        <v>60887</v>
      </c>
      <c r="AE41472" s="10" t="s">
        <v>839</v>
      </c>
      <c r="AF41472" s="10" t="s">
        <v>840</v>
      </c>
    </row>
    <row r="41473" spans="30:32" x14ac:dyDescent="0.2">
      <c r="AD41473" s="11" t="s">
        <v>60888</v>
      </c>
      <c r="AE41473" s="10" t="s">
        <v>839</v>
      </c>
      <c r="AF41473" s="10" t="s">
        <v>840</v>
      </c>
    </row>
    <row r="41474" spans="30:32" x14ac:dyDescent="0.2">
      <c r="AD41474" s="11" t="s">
        <v>60889</v>
      </c>
      <c r="AE41474" s="10" t="s">
        <v>839</v>
      </c>
      <c r="AF41474" s="10" t="s">
        <v>840</v>
      </c>
    </row>
    <row r="41475" spans="30:32" x14ac:dyDescent="0.2">
      <c r="AD41475" s="11" t="s">
        <v>60890</v>
      </c>
      <c r="AE41475" s="10" t="s">
        <v>839</v>
      </c>
      <c r="AF41475" s="10" t="s">
        <v>840</v>
      </c>
    </row>
    <row r="41476" spans="30:32" x14ac:dyDescent="0.2">
      <c r="AD41476" s="11" t="s">
        <v>60891</v>
      </c>
      <c r="AE41476" s="10" t="s">
        <v>839</v>
      </c>
      <c r="AF41476" s="10" t="s">
        <v>840</v>
      </c>
    </row>
    <row r="41477" spans="30:32" x14ac:dyDescent="0.2">
      <c r="AD41477" s="11" t="s">
        <v>60892</v>
      </c>
      <c r="AE41477" s="10" t="s">
        <v>839</v>
      </c>
      <c r="AF41477" s="10" t="s">
        <v>840</v>
      </c>
    </row>
    <row r="41478" spans="30:32" x14ac:dyDescent="0.2">
      <c r="AD41478" s="11" t="s">
        <v>60893</v>
      </c>
      <c r="AE41478" s="10" t="s">
        <v>839</v>
      </c>
      <c r="AF41478" s="10" t="s">
        <v>840</v>
      </c>
    </row>
    <row r="41479" spans="30:32" x14ac:dyDescent="0.2">
      <c r="AD41479" s="11" t="s">
        <v>60894</v>
      </c>
      <c r="AE41479" s="10" t="s">
        <v>839</v>
      </c>
      <c r="AF41479" s="10" t="s">
        <v>840</v>
      </c>
    </row>
    <row r="41480" spans="30:32" x14ac:dyDescent="0.2">
      <c r="AD41480" s="11" t="s">
        <v>60895</v>
      </c>
      <c r="AE41480" s="10" t="s">
        <v>60876</v>
      </c>
      <c r="AF41480" s="10" t="s">
        <v>840</v>
      </c>
    </row>
    <row r="41481" spans="30:32" x14ac:dyDescent="0.2">
      <c r="AD41481" s="11" t="s">
        <v>60896</v>
      </c>
      <c r="AE41481" s="10" t="s">
        <v>839</v>
      </c>
      <c r="AF41481" s="10" t="s">
        <v>840</v>
      </c>
    </row>
    <row r="41482" spans="30:32" x14ac:dyDescent="0.2">
      <c r="AD41482" s="11" t="s">
        <v>60897</v>
      </c>
      <c r="AE41482" s="10" t="s">
        <v>839</v>
      </c>
      <c r="AF41482" s="10" t="s">
        <v>840</v>
      </c>
    </row>
    <row r="41483" spans="30:32" x14ac:dyDescent="0.2">
      <c r="AD41483" s="11" t="s">
        <v>60898</v>
      </c>
      <c r="AE41483" s="10" t="s">
        <v>839</v>
      </c>
      <c r="AF41483" s="10" t="s">
        <v>840</v>
      </c>
    </row>
    <row r="41484" spans="30:32" x14ac:dyDescent="0.2">
      <c r="AD41484" s="11" t="s">
        <v>60899</v>
      </c>
      <c r="AE41484" s="10" t="s">
        <v>839</v>
      </c>
      <c r="AF41484" s="10" t="s">
        <v>840</v>
      </c>
    </row>
    <row r="41485" spans="30:32" x14ac:dyDescent="0.2">
      <c r="AD41485" s="11" t="s">
        <v>60900</v>
      </c>
      <c r="AE41485" s="10" t="s">
        <v>839</v>
      </c>
      <c r="AF41485" s="10" t="s">
        <v>840</v>
      </c>
    </row>
    <row r="41486" spans="30:32" x14ac:dyDescent="0.2">
      <c r="AD41486" s="11" t="s">
        <v>60901</v>
      </c>
      <c r="AE41486" s="10" t="s">
        <v>839</v>
      </c>
      <c r="AF41486" s="10" t="s">
        <v>840</v>
      </c>
    </row>
    <row r="41487" spans="30:32" x14ac:dyDescent="0.2">
      <c r="AD41487" s="11" t="s">
        <v>60902</v>
      </c>
      <c r="AE41487" s="10" t="s">
        <v>839</v>
      </c>
      <c r="AF41487" s="10" t="s">
        <v>840</v>
      </c>
    </row>
    <row r="41488" spans="30:32" x14ac:dyDescent="0.2">
      <c r="AD41488" s="11" t="s">
        <v>60903</v>
      </c>
      <c r="AE41488" s="10" t="s">
        <v>839</v>
      </c>
      <c r="AF41488" s="10" t="s">
        <v>840</v>
      </c>
    </row>
    <row r="41489" spans="30:32" x14ac:dyDescent="0.2">
      <c r="AD41489" s="11" t="s">
        <v>60904</v>
      </c>
      <c r="AE41489" s="10" t="s">
        <v>839</v>
      </c>
      <c r="AF41489" s="10" t="s">
        <v>840</v>
      </c>
    </row>
    <row r="41490" spans="30:32" x14ac:dyDescent="0.2">
      <c r="AD41490" s="11" t="s">
        <v>60905</v>
      </c>
      <c r="AE41490" s="10" t="s">
        <v>839</v>
      </c>
      <c r="AF41490" s="10" t="s">
        <v>840</v>
      </c>
    </row>
    <row r="41491" spans="30:32" x14ac:dyDescent="0.2">
      <c r="AD41491" s="11" t="s">
        <v>60906</v>
      </c>
      <c r="AE41491" s="10" t="s">
        <v>839</v>
      </c>
      <c r="AF41491" s="10" t="s">
        <v>840</v>
      </c>
    </row>
    <row r="41492" spans="30:32" x14ac:dyDescent="0.2">
      <c r="AD41492" s="11" t="s">
        <v>60907</v>
      </c>
      <c r="AE41492" s="10" t="s">
        <v>839</v>
      </c>
      <c r="AF41492" s="10" t="s">
        <v>840</v>
      </c>
    </row>
    <row r="41493" spans="30:32" x14ac:dyDescent="0.2">
      <c r="AD41493" s="11" t="s">
        <v>60908</v>
      </c>
      <c r="AE41493" s="10" t="s">
        <v>839</v>
      </c>
      <c r="AF41493" s="10" t="s">
        <v>840</v>
      </c>
    </row>
    <row r="41494" spans="30:32" x14ac:dyDescent="0.2">
      <c r="AD41494" s="11" t="s">
        <v>60909</v>
      </c>
      <c r="AE41494" s="10" t="s">
        <v>839</v>
      </c>
      <c r="AF41494" s="10" t="s">
        <v>840</v>
      </c>
    </row>
    <row r="41495" spans="30:32" x14ac:dyDescent="0.2">
      <c r="AD41495" s="11" t="s">
        <v>60910</v>
      </c>
      <c r="AE41495" s="10" t="s">
        <v>839</v>
      </c>
      <c r="AF41495" s="10" t="s">
        <v>840</v>
      </c>
    </row>
    <row r="41496" spans="30:32" x14ac:dyDescent="0.2">
      <c r="AD41496" s="11" t="s">
        <v>60911</v>
      </c>
      <c r="AE41496" s="10" t="s">
        <v>839</v>
      </c>
      <c r="AF41496" s="10" t="s">
        <v>840</v>
      </c>
    </row>
    <row r="41497" spans="30:32" x14ac:dyDescent="0.2">
      <c r="AD41497" s="11" t="s">
        <v>60912</v>
      </c>
      <c r="AE41497" s="10" t="s">
        <v>60819</v>
      </c>
      <c r="AF41497" s="10" t="s">
        <v>840</v>
      </c>
    </row>
    <row r="41498" spans="30:32" x14ac:dyDescent="0.2">
      <c r="AD41498" s="11" t="s">
        <v>60913</v>
      </c>
      <c r="AE41498" s="10" t="s">
        <v>60876</v>
      </c>
      <c r="AF41498" s="10" t="s">
        <v>840</v>
      </c>
    </row>
    <row r="41499" spans="30:32" x14ac:dyDescent="0.2">
      <c r="AD41499" s="11" t="s">
        <v>60914</v>
      </c>
      <c r="AE41499" s="10" t="s">
        <v>60876</v>
      </c>
      <c r="AF41499" s="10" t="s">
        <v>840</v>
      </c>
    </row>
    <row r="41500" spans="30:32" x14ac:dyDescent="0.2">
      <c r="AD41500" s="11" t="s">
        <v>60915</v>
      </c>
      <c r="AE41500" s="10" t="s">
        <v>60876</v>
      </c>
      <c r="AF41500" s="10" t="s">
        <v>840</v>
      </c>
    </row>
    <row r="41501" spans="30:32" x14ac:dyDescent="0.2">
      <c r="AD41501" s="11" t="s">
        <v>60916</v>
      </c>
      <c r="AE41501" s="10" t="s">
        <v>60876</v>
      </c>
      <c r="AF41501" s="10" t="s">
        <v>840</v>
      </c>
    </row>
    <row r="41502" spans="30:32" x14ac:dyDescent="0.2">
      <c r="AD41502" s="11" t="s">
        <v>60917</v>
      </c>
      <c r="AE41502" s="10" t="s">
        <v>60876</v>
      </c>
      <c r="AF41502" s="10" t="s">
        <v>840</v>
      </c>
    </row>
    <row r="41503" spans="30:32" x14ac:dyDescent="0.2">
      <c r="AD41503" s="11" t="s">
        <v>60918</v>
      </c>
      <c r="AE41503" s="10" t="s">
        <v>60876</v>
      </c>
      <c r="AF41503" s="10" t="s">
        <v>840</v>
      </c>
    </row>
    <row r="41504" spans="30:32" x14ac:dyDescent="0.2">
      <c r="AD41504" s="11" t="s">
        <v>60919</v>
      </c>
      <c r="AE41504" s="10" t="s">
        <v>60876</v>
      </c>
      <c r="AF41504" s="10" t="s">
        <v>840</v>
      </c>
    </row>
    <row r="41505" spans="30:32" x14ac:dyDescent="0.2">
      <c r="AD41505" s="11" t="s">
        <v>60920</v>
      </c>
      <c r="AE41505" s="10" t="s">
        <v>60876</v>
      </c>
      <c r="AF41505" s="10" t="s">
        <v>840</v>
      </c>
    </row>
    <row r="41506" spans="30:32" x14ac:dyDescent="0.2">
      <c r="AD41506" s="11" t="s">
        <v>60921</v>
      </c>
      <c r="AE41506" s="10" t="s">
        <v>60876</v>
      </c>
      <c r="AF41506" s="10" t="s">
        <v>840</v>
      </c>
    </row>
    <row r="41507" spans="30:32" x14ac:dyDescent="0.2">
      <c r="AD41507" s="11" t="s">
        <v>60922</v>
      </c>
      <c r="AE41507" s="10" t="s">
        <v>60876</v>
      </c>
      <c r="AF41507" s="10" t="s">
        <v>840</v>
      </c>
    </row>
    <row r="41508" spans="30:32" x14ac:dyDescent="0.2">
      <c r="AD41508" s="11" t="s">
        <v>60923</v>
      </c>
      <c r="AE41508" s="10" t="s">
        <v>60876</v>
      </c>
      <c r="AF41508" s="10" t="s">
        <v>840</v>
      </c>
    </row>
    <row r="41509" spans="30:32" x14ac:dyDescent="0.2">
      <c r="AD41509" s="11" t="s">
        <v>60924</v>
      </c>
      <c r="AE41509" s="10" t="s">
        <v>60876</v>
      </c>
      <c r="AF41509" s="10" t="s">
        <v>840</v>
      </c>
    </row>
    <row r="41510" spans="30:32" x14ac:dyDescent="0.2">
      <c r="AD41510" s="11" t="s">
        <v>60925</v>
      </c>
      <c r="AE41510" s="10" t="s">
        <v>60876</v>
      </c>
      <c r="AF41510" s="10" t="s">
        <v>840</v>
      </c>
    </row>
    <row r="41511" spans="30:32" x14ac:dyDescent="0.2">
      <c r="AD41511" s="11" t="s">
        <v>60926</v>
      </c>
      <c r="AE41511" s="10" t="s">
        <v>60876</v>
      </c>
      <c r="AF41511" s="10" t="s">
        <v>840</v>
      </c>
    </row>
    <row r="41512" spans="30:32" x14ac:dyDescent="0.2">
      <c r="AD41512" s="11" t="s">
        <v>60927</v>
      </c>
      <c r="AE41512" s="10" t="s">
        <v>60876</v>
      </c>
      <c r="AF41512" s="10" t="s">
        <v>840</v>
      </c>
    </row>
    <row r="41513" spans="30:32" x14ac:dyDescent="0.2">
      <c r="AD41513" s="11" t="s">
        <v>60928</v>
      </c>
      <c r="AE41513" s="10" t="s">
        <v>60876</v>
      </c>
      <c r="AF41513" s="10" t="s">
        <v>840</v>
      </c>
    </row>
    <row r="41514" spans="30:32" x14ac:dyDescent="0.2">
      <c r="AD41514" s="11" t="s">
        <v>60929</v>
      </c>
      <c r="AE41514" s="10" t="s">
        <v>60876</v>
      </c>
      <c r="AF41514" s="10" t="s">
        <v>840</v>
      </c>
    </row>
    <row r="41515" spans="30:32" x14ac:dyDescent="0.2">
      <c r="AD41515" s="11" t="s">
        <v>60930</v>
      </c>
      <c r="AE41515" s="10" t="s">
        <v>60876</v>
      </c>
      <c r="AF41515" s="10" t="s">
        <v>840</v>
      </c>
    </row>
    <row r="41516" spans="30:32" x14ac:dyDescent="0.2">
      <c r="AD41516" s="11" t="s">
        <v>60931</v>
      </c>
      <c r="AE41516" s="10" t="s">
        <v>60876</v>
      </c>
      <c r="AF41516" s="10" t="s">
        <v>840</v>
      </c>
    </row>
    <row r="41517" spans="30:32" x14ac:dyDescent="0.2">
      <c r="AD41517" s="11" t="s">
        <v>60932</v>
      </c>
      <c r="AE41517" s="10" t="s">
        <v>60876</v>
      </c>
      <c r="AF41517" s="10" t="s">
        <v>840</v>
      </c>
    </row>
    <row r="41518" spans="30:32" x14ac:dyDescent="0.2">
      <c r="AD41518" s="11" t="s">
        <v>60933</v>
      </c>
      <c r="AE41518" s="10" t="s">
        <v>60876</v>
      </c>
      <c r="AF41518" s="10" t="s">
        <v>840</v>
      </c>
    </row>
    <row r="41519" spans="30:32" x14ac:dyDescent="0.2">
      <c r="AD41519" s="11" t="s">
        <v>60934</v>
      </c>
      <c r="AE41519" s="10" t="s">
        <v>60876</v>
      </c>
      <c r="AF41519" s="10" t="s">
        <v>840</v>
      </c>
    </row>
    <row r="41520" spans="30:32" x14ac:dyDescent="0.2">
      <c r="AD41520" s="11" t="s">
        <v>60935</v>
      </c>
      <c r="AE41520" s="10" t="s">
        <v>60876</v>
      </c>
      <c r="AF41520" s="10" t="s">
        <v>840</v>
      </c>
    </row>
    <row r="41521" spans="30:32" x14ac:dyDescent="0.2">
      <c r="AD41521" s="11" t="s">
        <v>60936</v>
      </c>
      <c r="AE41521" s="10" t="s">
        <v>60876</v>
      </c>
      <c r="AF41521" s="10" t="s">
        <v>840</v>
      </c>
    </row>
    <row r="41522" spans="30:32" x14ac:dyDescent="0.2">
      <c r="AD41522" s="11" t="s">
        <v>60937</v>
      </c>
      <c r="AE41522" s="10" t="s">
        <v>60876</v>
      </c>
      <c r="AF41522" s="10" t="s">
        <v>840</v>
      </c>
    </row>
    <row r="41523" spans="30:32" x14ac:dyDescent="0.2">
      <c r="AD41523" s="11" t="s">
        <v>60938</v>
      </c>
      <c r="AE41523" s="10" t="s">
        <v>60876</v>
      </c>
      <c r="AF41523" s="10" t="s">
        <v>840</v>
      </c>
    </row>
    <row r="41524" spans="30:32" x14ac:dyDescent="0.2">
      <c r="AD41524" s="11" t="s">
        <v>60939</v>
      </c>
      <c r="AE41524" s="10" t="s">
        <v>60876</v>
      </c>
      <c r="AF41524" s="10" t="s">
        <v>840</v>
      </c>
    </row>
    <row r="41525" spans="30:32" x14ac:dyDescent="0.2">
      <c r="AD41525" s="11" t="s">
        <v>60940</v>
      </c>
      <c r="AE41525" s="10" t="s">
        <v>60876</v>
      </c>
      <c r="AF41525" s="10" t="s">
        <v>840</v>
      </c>
    </row>
    <row r="41526" spans="30:32" x14ac:dyDescent="0.2">
      <c r="AD41526" s="11" t="s">
        <v>60941</v>
      </c>
      <c r="AE41526" s="10" t="s">
        <v>60876</v>
      </c>
      <c r="AF41526" s="10" t="s">
        <v>840</v>
      </c>
    </row>
    <row r="41527" spans="30:32" x14ac:dyDescent="0.2">
      <c r="AD41527" s="11" t="s">
        <v>60942</v>
      </c>
      <c r="AE41527" s="10" t="s">
        <v>60876</v>
      </c>
      <c r="AF41527" s="10" t="s">
        <v>840</v>
      </c>
    </row>
    <row r="41528" spans="30:32" x14ac:dyDescent="0.2">
      <c r="AD41528" s="11" t="s">
        <v>60943</v>
      </c>
      <c r="AE41528" s="10" t="s">
        <v>60876</v>
      </c>
      <c r="AF41528" s="10" t="s">
        <v>840</v>
      </c>
    </row>
    <row r="41529" spans="30:32" x14ac:dyDescent="0.2">
      <c r="AD41529" s="11" t="s">
        <v>60944</v>
      </c>
      <c r="AE41529" s="10" t="s">
        <v>60876</v>
      </c>
      <c r="AF41529" s="10" t="s">
        <v>840</v>
      </c>
    </row>
    <row r="41530" spans="30:32" x14ac:dyDescent="0.2">
      <c r="AD41530" s="11" t="s">
        <v>60945</v>
      </c>
      <c r="AE41530" s="10" t="s">
        <v>60876</v>
      </c>
      <c r="AF41530" s="10" t="s">
        <v>840</v>
      </c>
    </row>
    <row r="41531" spans="30:32" x14ac:dyDescent="0.2">
      <c r="AD41531" s="11" t="s">
        <v>60946</v>
      </c>
      <c r="AE41531" s="10" t="s">
        <v>60876</v>
      </c>
      <c r="AF41531" s="10" t="s">
        <v>840</v>
      </c>
    </row>
    <row r="41532" spans="30:32" x14ac:dyDescent="0.2">
      <c r="AD41532" s="11" t="s">
        <v>60947</v>
      </c>
      <c r="AE41532" s="10" t="s">
        <v>60876</v>
      </c>
      <c r="AF41532" s="10" t="s">
        <v>840</v>
      </c>
    </row>
    <row r="41533" spans="30:32" x14ac:dyDescent="0.2">
      <c r="AD41533" s="11" t="s">
        <v>60948</v>
      </c>
      <c r="AE41533" s="10" t="s">
        <v>60876</v>
      </c>
      <c r="AF41533" s="10" t="s">
        <v>840</v>
      </c>
    </row>
    <row r="41534" spans="30:32" x14ac:dyDescent="0.2">
      <c r="AD41534" s="11" t="s">
        <v>60949</v>
      </c>
      <c r="AE41534" s="10" t="s">
        <v>60876</v>
      </c>
      <c r="AF41534" s="10" t="s">
        <v>840</v>
      </c>
    </row>
    <row r="41535" spans="30:32" x14ac:dyDescent="0.2">
      <c r="AD41535" s="11" t="s">
        <v>60950</v>
      </c>
      <c r="AE41535" s="10" t="s">
        <v>60876</v>
      </c>
      <c r="AF41535" s="10" t="s">
        <v>840</v>
      </c>
    </row>
    <row r="41536" spans="30:32" x14ac:dyDescent="0.2">
      <c r="AD41536" s="11" t="s">
        <v>60951</v>
      </c>
      <c r="AE41536" s="10" t="s">
        <v>60876</v>
      </c>
      <c r="AF41536" s="10" t="s">
        <v>840</v>
      </c>
    </row>
    <row r="41537" spans="30:32" x14ac:dyDescent="0.2">
      <c r="AD41537" s="11" t="s">
        <v>60952</v>
      </c>
      <c r="AE41537" s="10" t="s">
        <v>60876</v>
      </c>
      <c r="AF41537" s="10" t="s">
        <v>840</v>
      </c>
    </row>
    <row r="41538" spans="30:32" x14ac:dyDescent="0.2">
      <c r="AD41538" s="11" t="s">
        <v>60953</v>
      </c>
      <c r="AE41538" s="10" t="s">
        <v>60876</v>
      </c>
      <c r="AF41538" s="10" t="s">
        <v>840</v>
      </c>
    </row>
    <row r="41539" spans="30:32" x14ac:dyDescent="0.2">
      <c r="AD41539" s="11" t="s">
        <v>60954</v>
      </c>
      <c r="AE41539" s="10" t="s">
        <v>60876</v>
      </c>
      <c r="AF41539" s="10" t="s">
        <v>840</v>
      </c>
    </row>
    <row r="41540" spans="30:32" x14ac:dyDescent="0.2">
      <c r="AD41540" s="11" t="s">
        <v>60955</v>
      </c>
      <c r="AE41540" s="10" t="s">
        <v>60876</v>
      </c>
      <c r="AF41540" s="10" t="s">
        <v>840</v>
      </c>
    </row>
    <row r="41541" spans="30:32" x14ac:dyDescent="0.2">
      <c r="AD41541" s="11" t="s">
        <v>60956</v>
      </c>
      <c r="AE41541" s="10" t="s">
        <v>60876</v>
      </c>
      <c r="AF41541" s="10" t="s">
        <v>840</v>
      </c>
    </row>
    <row r="41542" spans="30:32" x14ac:dyDescent="0.2">
      <c r="AD41542" s="11" t="s">
        <v>60957</v>
      </c>
      <c r="AE41542" s="10" t="s">
        <v>60876</v>
      </c>
      <c r="AF41542" s="10" t="s">
        <v>840</v>
      </c>
    </row>
    <row r="41543" spans="30:32" x14ac:dyDescent="0.2">
      <c r="AD41543" s="11" t="s">
        <v>60958</v>
      </c>
      <c r="AE41543" s="10" t="s">
        <v>60876</v>
      </c>
      <c r="AF41543" s="10" t="s">
        <v>840</v>
      </c>
    </row>
    <row r="41544" spans="30:32" x14ac:dyDescent="0.2">
      <c r="AD41544" s="11" t="s">
        <v>60959</v>
      </c>
      <c r="AE41544" s="10" t="s">
        <v>60876</v>
      </c>
      <c r="AF41544" s="10" t="s">
        <v>840</v>
      </c>
    </row>
    <row r="41545" spans="30:32" x14ac:dyDescent="0.2">
      <c r="AD41545" s="11" t="s">
        <v>60960</v>
      </c>
      <c r="AE41545" s="10" t="s">
        <v>60876</v>
      </c>
      <c r="AF41545" s="10" t="s">
        <v>840</v>
      </c>
    </row>
    <row r="41546" spans="30:32" x14ac:dyDescent="0.2">
      <c r="AD41546" s="11" t="s">
        <v>60961</v>
      </c>
      <c r="AE41546" s="10" t="s">
        <v>60876</v>
      </c>
      <c r="AF41546" s="10" t="s">
        <v>840</v>
      </c>
    </row>
    <row r="41547" spans="30:32" x14ac:dyDescent="0.2">
      <c r="AD41547" s="11" t="s">
        <v>60962</v>
      </c>
      <c r="AE41547" s="10" t="s">
        <v>839</v>
      </c>
      <c r="AF41547" s="10" t="s">
        <v>840</v>
      </c>
    </row>
    <row r="41548" spans="30:32" x14ac:dyDescent="0.2">
      <c r="AD41548" s="11" t="s">
        <v>60963</v>
      </c>
      <c r="AE41548" s="10" t="s">
        <v>839</v>
      </c>
      <c r="AF41548" s="10" t="s">
        <v>840</v>
      </c>
    </row>
    <row r="41549" spans="30:32" x14ac:dyDescent="0.2">
      <c r="AD41549" s="11" t="s">
        <v>60964</v>
      </c>
      <c r="AE41549" s="10" t="s">
        <v>839</v>
      </c>
      <c r="AF41549" s="10" t="s">
        <v>840</v>
      </c>
    </row>
    <row r="41550" spans="30:32" x14ac:dyDescent="0.2">
      <c r="AD41550" s="11" t="s">
        <v>60965</v>
      </c>
      <c r="AE41550" s="10" t="s">
        <v>839</v>
      </c>
      <c r="AF41550" s="10" t="s">
        <v>840</v>
      </c>
    </row>
    <row r="41551" spans="30:32" x14ac:dyDescent="0.2">
      <c r="AD41551" s="11" t="s">
        <v>60966</v>
      </c>
      <c r="AE41551" s="10" t="s">
        <v>839</v>
      </c>
      <c r="AF41551" s="10" t="s">
        <v>840</v>
      </c>
    </row>
    <row r="41552" spans="30:32" x14ac:dyDescent="0.2">
      <c r="AD41552" s="11" t="s">
        <v>60967</v>
      </c>
      <c r="AE41552" s="10" t="s">
        <v>60876</v>
      </c>
      <c r="AF41552" s="10" t="s">
        <v>840</v>
      </c>
    </row>
    <row r="41553" spans="30:32" x14ac:dyDescent="0.2">
      <c r="AD41553" s="11" t="s">
        <v>60968</v>
      </c>
      <c r="AE41553" s="10" t="s">
        <v>60876</v>
      </c>
      <c r="AF41553" s="10" t="s">
        <v>840</v>
      </c>
    </row>
    <row r="41554" spans="30:32" x14ac:dyDescent="0.2">
      <c r="AD41554" s="11" t="s">
        <v>60969</v>
      </c>
      <c r="AE41554" s="10" t="s">
        <v>60876</v>
      </c>
      <c r="AF41554" s="10" t="s">
        <v>840</v>
      </c>
    </row>
    <row r="41555" spans="30:32" x14ac:dyDescent="0.2">
      <c r="AD41555" s="11" t="s">
        <v>60970</v>
      </c>
      <c r="AE41555" s="10" t="s">
        <v>839</v>
      </c>
      <c r="AF41555" s="10" t="s">
        <v>840</v>
      </c>
    </row>
    <row r="41556" spans="30:32" x14ac:dyDescent="0.2">
      <c r="AD41556" s="11" t="s">
        <v>60971</v>
      </c>
      <c r="AE41556" s="10" t="s">
        <v>839</v>
      </c>
      <c r="AF41556" s="10" t="s">
        <v>840</v>
      </c>
    </row>
    <row r="41557" spans="30:32" x14ac:dyDescent="0.2">
      <c r="AD41557" s="11" t="s">
        <v>60972</v>
      </c>
      <c r="AE41557" s="10" t="s">
        <v>839</v>
      </c>
      <c r="AF41557" s="10" t="s">
        <v>840</v>
      </c>
    </row>
    <row r="41558" spans="30:32" x14ac:dyDescent="0.2">
      <c r="AD41558" s="11" t="s">
        <v>60973</v>
      </c>
      <c r="AE41558" s="10" t="s">
        <v>839</v>
      </c>
      <c r="AF41558" s="10" t="s">
        <v>840</v>
      </c>
    </row>
    <row r="41559" spans="30:32" x14ac:dyDescent="0.2">
      <c r="AD41559" s="11" t="s">
        <v>60974</v>
      </c>
      <c r="AE41559" s="10" t="s">
        <v>60876</v>
      </c>
      <c r="AF41559" s="10" t="s">
        <v>840</v>
      </c>
    </row>
    <row r="41560" spans="30:32" x14ac:dyDescent="0.2">
      <c r="AD41560" s="11" t="s">
        <v>60975</v>
      </c>
      <c r="AE41560" s="10" t="s">
        <v>60876</v>
      </c>
      <c r="AF41560" s="10" t="s">
        <v>840</v>
      </c>
    </row>
    <row r="41561" spans="30:32" x14ac:dyDescent="0.2">
      <c r="AD41561" s="11" t="s">
        <v>60976</v>
      </c>
      <c r="AE41561" s="10" t="s">
        <v>60876</v>
      </c>
      <c r="AF41561" s="10" t="s">
        <v>840</v>
      </c>
    </row>
    <row r="41562" spans="30:32" x14ac:dyDescent="0.2">
      <c r="AD41562" s="11" t="s">
        <v>60977</v>
      </c>
      <c r="AE41562" s="10" t="s">
        <v>60876</v>
      </c>
      <c r="AF41562" s="10" t="s">
        <v>840</v>
      </c>
    </row>
    <row r="41563" spans="30:32" x14ac:dyDescent="0.2">
      <c r="AD41563" s="11" t="s">
        <v>60978</v>
      </c>
      <c r="AE41563" s="10" t="s">
        <v>60876</v>
      </c>
      <c r="AF41563" s="10" t="s">
        <v>840</v>
      </c>
    </row>
    <row r="41564" spans="30:32" x14ac:dyDescent="0.2">
      <c r="AD41564" s="11" t="s">
        <v>60979</v>
      </c>
      <c r="AE41564" s="10" t="s">
        <v>60819</v>
      </c>
      <c r="AF41564" s="10" t="s">
        <v>840</v>
      </c>
    </row>
    <row r="41565" spans="30:32" x14ac:dyDescent="0.2">
      <c r="AD41565" s="11" t="s">
        <v>60980</v>
      </c>
      <c r="AE41565" s="10" t="s">
        <v>60876</v>
      </c>
      <c r="AF41565" s="10" t="s">
        <v>840</v>
      </c>
    </row>
    <row r="41566" spans="30:32" x14ac:dyDescent="0.2">
      <c r="AD41566" s="11" t="s">
        <v>60981</v>
      </c>
      <c r="AE41566" s="10" t="s">
        <v>60876</v>
      </c>
      <c r="AF41566" s="10" t="s">
        <v>840</v>
      </c>
    </row>
    <row r="41567" spans="30:32" x14ac:dyDescent="0.2">
      <c r="AD41567" s="11" t="s">
        <v>60982</v>
      </c>
      <c r="AE41567" s="10" t="s">
        <v>60876</v>
      </c>
      <c r="AF41567" s="10" t="s">
        <v>840</v>
      </c>
    </row>
    <row r="41568" spans="30:32" x14ac:dyDescent="0.2">
      <c r="AD41568" s="11" t="s">
        <v>60983</v>
      </c>
      <c r="AE41568" s="10" t="s">
        <v>839</v>
      </c>
      <c r="AF41568" s="10" t="s">
        <v>840</v>
      </c>
    </row>
    <row r="41569" spans="30:32" x14ac:dyDescent="0.2">
      <c r="AD41569" s="11" t="s">
        <v>60984</v>
      </c>
      <c r="AE41569" s="10" t="s">
        <v>60876</v>
      </c>
      <c r="AF41569" s="10" t="s">
        <v>840</v>
      </c>
    </row>
    <row r="41570" spans="30:32" x14ac:dyDescent="0.2">
      <c r="AD41570" s="11" t="s">
        <v>60985</v>
      </c>
      <c r="AE41570" s="10" t="s">
        <v>839</v>
      </c>
      <c r="AF41570" s="10" t="s">
        <v>840</v>
      </c>
    </row>
    <row r="41571" spans="30:32" x14ac:dyDescent="0.2">
      <c r="AD41571" s="11" t="s">
        <v>60986</v>
      </c>
      <c r="AE41571" s="10" t="s">
        <v>60876</v>
      </c>
      <c r="AF41571" s="10" t="s">
        <v>840</v>
      </c>
    </row>
    <row r="41572" spans="30:32" x14ac:dyDescent="0.2">
      <c r="AD41572" s="11" t="s">
        <v>60987</v>
      </c>
      <c r="AE41572" s="10" t="s">
        <v>60819</v>
      </c>
      <c r="AF41572" s="10" t="s">
        <v>840</v>
      </c>
    </row>
    <row r="41573" spans="30:32" x14ac:dyDescent="0.2">
      <c r="AD41573" s="11" t="s">
        <v>60988</v>
      </c>
      <c r="AE41573" s="10" t="s">
        <v>839</v>
      </c>
      <c r="AF41573" s="10" t="s">
        <v>840</v>
      </c>
    </row>
    <row r="41574" spans="30:32" x14ac:dyDescent="0.2">
      <c r="AD41574" s="11" t="s">
        <v>60989</v>
      </c>
      <c r="AE41574" s="10" t="s">
        <v>60876</v>
      </c>
      <c r="AF41574" s="10" t="s">
        <v>840</v>
      </c>
    </row>
    <row r="41575" spans="30:32" x14ac:dyDescent="0.2">
      <c r="AD41575" s="11" t="s">
        <v>60990</v>
      </c>
      <c r="AE41575" s="10" t="s">
        <v>839</v>
      </c>
      <c r="AF41575" s="10" t="s">
        <v>840</v>
      </c>
    </row>
    <row r="41576" spans="30:32" x14ac:dyDescent="0.2">
      <c r="AD41576" s="11" t="s">
        <v>60991</v>
      </c>
      <c r="AE41576" s="10" t="s">
        <v>60876</v>
      </c>
      <c r="AF41576" s="10" t="s">
        <v>840</v>
      </c>
    </row>
    <row r="41577" spans="30:32" x14ac:dyDescent="0.2">
      <c r="AD41577" s="11" t="s">
        <v>60992</v>
      </c>
      <c r="AE41577" s="10" t="s">
        <v>60876</v>
      </c>
      <c r="AF41577" s="10" t="s">
        <v>840</v>
      </c>
    </row>
    <row r="41578" spans="30:32" x14ac:dyDescent="0.2">
      <c r="AD41578" s="11" t="s">
        <v>60993</v>
      </c>
      <c r="AE41578" s="10" t="s">
        <v>60819</v>
      </c>
      <c r="AF41578" s="10" t="s">
        <v>840</v>
      </c>
    </row>
    <row r="41579" spans="30:32" x14ac:dyDescent="0.2">
      <c r="AD41579" s="11" t="s">
        <v>60994</v>
      </c>
      <c r="AE41579" s="10" t="s">
        <v>839</v>
      </c>
      <c r="AF41579" s="10" t="s">
        <v>840</v>
      </c>
    </row>
    <row r="41580" spans="30:32" x14ac:dyDescent="0.2">
      <c r="AD41580" s="11" t="s">
        <v>60995</v>
      </c>
      <c r="AE41580" s="10" t="s">
        <v>839</v>
      </c>
      <c r="AF41580" s="10" t="s">
        <v>840</v>
      </c>
    </row>
    <row r="41581" spans="30:32" x14ac:dyDescent="0.2">
      <c r="AD41581" s="11" t="s">
        <v>60996</v>
      </c>
      <c r="AE41581" s="10" t="s">
        <v>839</v>
      </c>
      <c r="AF41581" s="10" t="s">
        <v>840</v>
      </c>
    </row>
    <row r="41582" spans="30:32" x14ac:dyDescent="0.2">
      <c r="AD41582" s="11" t="s">
        <v>60997</v>
      </c>
      <c r="AE41582" s="10" t="s">
        <v>839</v>
      </c>
      <c r="AF41582" s="10" t="s">
        <v>840</v>
      </c>
    </row>
    <row r="41583" spans="30:32" x14ac:dyDescent="0.2">
      <c r="AD41583" s="11" t="s">
        <v>60998</v>
      </c>
      <c r="AE41583" s="10" t="s">
        <v>839</v>
      </c>
      <c r="AF41583" s="10" t="s">
        <v>840</v>
      </c>
    </row>
    <row r="41584" spans="30:32" x14ac:dyDescent="0.2">
      <c r="AD41584" s="11" t="s">
        <v>60999</v>
      </c>
      <c r="AE41584" s="10" t="s">
        <v>60819</v>
      </c>
      <c r="AF41584" s="10" t="s">
        <v>840</v>
      </c>
    </row>
    <row r="41585" spans="30:32" x14ac:dyDescent="0.2">
      <c r="AD41585" s="11" t="s">
        <v>61000</v>
      </c>
      <c r="AE41585" s="10" t="s">
        <v>839</v>
      </c>
      <c r="AF41585" s="10" t="s">
        <v>840</v>
      </c>
    </row>
    <row r="41586" spans="30:32" x14ac:dyDescent="0.2">
      <c r="AD41586" s="11" t="s">
        <v>61001</v>
      </c>
      <c r="AE41586" s="10" t="s">
        <v>839</v>
      </c>
      <c r="AF41586" s="10" t="s">
        <v>840</v>
      </c>
    </row>
    <row r="41587" spans="30:32" x14ac:dyDescent="0.2">
      <c r="AD41587" s="11" t="s">
        <v>61002</v>
      </c>
      <c r="AE41587" s="10" t="s">
        <v>60819</v>
      </c>
      <c r="AF41587" s="10" t="s">
        <v>840</v>
      </c>
    </row>
    <row r="41588" spans="30:32" x14ac:dyDescent="0.2">
      <c r="AD41588" s="11" t="s">
        <v>61003</v>
      </c>
      <c r="AE41588" s="10" t="s">
        <v>839</v>
      </c>
      <c r="AF41588" s="10" t="s">
        <v>840</v>
      </c>
    </row>
    <row r="41589" spans="30:32" x14ac:dyDescent="0.2">
      <c r="AD41589" s="11" t="s">
        <v>61004</v>
      </c>
      <c r="AE41589" s="10" t="s">
        <v>839</v>
      </c>
      <c r="AF41589" s="10" t="s">
        <v>840</v>
      </c>
    </row>
    <row r="41590" spans="30:32" x14ac:dyDescent="0.2">
      <c r="AD41590" s="11" t="s">
        <v>61005</v>
      </c>
      <c r="AE41590" s="10" t="s">
        <v>839</v>
      </c>
      <c r="AF41590" s="10" t="s">
        <v>840</v>
      </c>
    </row>
    <row r="41591" spans="30:32" x14ac:dyDescent="0.2">
      <c r="AD41591" s="11" t="s">
        <v>61006</v>
      </c>
      <c r="AE41591" s="10" t="s">
        <v>60819</v>
      </c>
      <c r="AF41591" s="10" t="s">
        <v>840</v>
      </c>
    </row>
    <row r="41592" spans="30:32" x14ac:dyDescent="0.2">
      <c r="AD41592" s="11" t="s">
        <v>61007</v>
      </c>
      <c r="AE41592" s="10" t="s">
        <v>60819</v>
      </c>
      <c r="AF41592" s="10" t="s">
        <v>840</v>
      </c>
    </row>
    <row r="41593" spans="30:32" x14ac:dyDescent="0.2">
      <c r="AD41593" s="11" t="s">
        <v>61008</v>
      </c>
      <c r="AE41593" s="10" t="s">
        <v>839</v>
      </c>
      <c r="AF41593" s="10" t="s">
        <v>840</v>
      </c>
    </row>
    <row r="41594" spans="30:32" x14ac:dyDescent="0.2">
      <c r="AD41594" s="11" t="s">
        <v>61009</v>
      </c>
      <c r="AE41594" s="10" t="s">
        <v>60819</v>
      </c>
      <c r="AF41594" s="10" t="s">
        <v>840</v>
      </c>
    </row>
    <row r="41595" spans="30:32" x14ac:dyDescent="0.2">
      <c r="AD41595" s="11" t="s">
        <v>61010</v>
      </c>
      <c r="AE41595" s="10" t="s">
        <v>839</v>
      </c>
      <c r="AF41595" s="10" t="s">
        <v>840</v>
      </c>
    </row>
    <row r="41596" spans="30:32" x14ac:dyDescent="0.2">
      <c r="AD41596" s="11" t="s">
        <v>61011</v>
      </c>
      <c r="AE41596" s="10" t="s">
        <v>839</v>
      </c>
      <c r="AF41596" s="10" t="s">
        <v>840</v>
      </c>
    </row>
    <row r="41597" spans="30:32" x14ac:dyDescent="0.2">
      <c r="AD41597" s="11" t="s">
        <v>61012</v>
      </c>
      <c r="AE41597" s="10" t="s">
        <v>60819</v>
      </c>
      <c r="AF41597" s="10" t="s">
        <v>840</v>
      </c>
    </row>
    <row r="41598" spans="30:32" x14ac:dyDescent="0.2">
      <c r="AD41598" s="11" t="s">
        <v>61013</v>
      </c>
      <c r="AE41598" s="10" t="s">
        <v>839</v>
      </c>
      <c r="AF41598" s="10" t="s">
        <v>840</v>
      </c>
    </row>
    <row r="41599" spans="30:32" x14ac:dyDescent="0.2">
      <c r="AD41599" s="11" t="s">
        <v>61014</v>
      </c>
      <c r="AE41599" s="10" t="s">
        <v>60819</v>
      </c>
      <c r="AF41599" s="10" t="s">
        <v>840</v>
      </c>
    </row>
    <row r="41600" spans="30:32" x14ac:dyDescent="0.2">
      <c r="AD41600" s="11" t="s">
        <v>61015</v>
      </c>
      <c r="AE41600" s="10" t="s">
        <v>839</v>
      </c>
      <c r="AF41600" s="10" t="s">
        <v>840</v>
      </c>
    </row>
    <row r="41601" spans="30:32" x14ac:dyDescent="0.2">
      <c r="AD41601" s="11" t="s">
        <v>61016</v>
      </c>
      <c r="AE41601" s="10" t="s">
        <v>60819</v>
      </c>
      <c r="AF41601" s="10" t="s">
        <v>840</v>
      </c>
    </row>
    <row r="41602" spans="30:32" x14ac:dyDescent="0.2">
      <c r="AD41602" s="11" t="s">
        <v>61017</v>
      </c>
      <c r="AE41602" s="10" t="s">
        <v>60819</v>
      </c>
      <c r="AF41602" s="10" t="s">
        <v>840</v>
      </c>
    </row>
    <row r="41603" spans="30:32" x14ac:dyDescent="0.2">
      <c r="AD41603" s="11" t="s">
        <v>61018</v>
      </c>
      <c r="AE41603" s="10" t="s">
        <v>60819</v>
      </c>
      <c r="AF41603" s="10" t="s">
        <v>840</v>
      </c>
    </row>
    <row r="41604" spans="30:32" x14ac:dyDescent="0.2">
      <c r="AD41604" s="11" t="s">
        <v>61019</v>
      </c>
      <c r="AE41604" s="10" t="s">
        <v>60876</v>
      </c>
      <c r="AF41604" s="10" t="s">
        <v>840</v>
      </c>
    </row>
    <row r="41605" spans="30:32" x14ac:dyDescent="0.2">
      <c r="AD41605" s="11" t="s">
        <v>61020</v>
      </c>
      <c r="AE41605" s="10" t="s">
        <v>60819</v>
      </c>
      <c r="AF41605" s="10" t="s">
        <v>840</v>
      </c>
    </row>
    <row r="41606" spans="30:32" x14ac:dyDescent="0.2">
      <c r="AD41606" s="11" t="s">
        <v>61021</v>
      </c>
      <c r="AE41606" s="10" t="s">
        <v>60819</v>
      </c>
      <c r="AF41606" s="10" t="s">
        <v>840</v>
      </c>
    </row>
    <row r="41607" spans="30:32" x14ac:dyDescent="0.2">
      <c r="AD41607" s="11" t="s">
        <v>61022</v>
      </c>
      <c r="AE41607" s="10" t="s">
        <v>839</v>
      </c>
      <c r="AF41607" s="10" t="s">
        <v>840</v>
      </c>
    </row>
    <row r="41608" spans="30:32" x14ac:dyDescent="0.2">
      <c r="AD41608" s="11" t="s">
        <v>61023</v>
      </c>
      <c r="AE41608" s="10" t="s">
        <v>60876</v>
      </c>
      <c r="AF41608" s="10" t="s">
        <v>840</v>
      </c>
    </row>
    <row r="41609" spans="30:32" x14ac:dyDescent="0.2">
      <c r="AD41609" s="11" t="s">
        <v>61024</v>
      </c>
      <c r="AE41609" s="10" t="s">
        <v>60819</v>
      </c>
      <c r="AF41609" s="10" t="s">
        <v>840</v>
      </c>
    </row>
    <row r="41610" spans="30:32" x14ac:dyDescent="0.2">
      <c r="AD41610" s="11" t="s">
        <v>61025</v>
      </c>
      <c r="AE41610" s="10" t="s">
        <v>839</v>
      </c>
      <c r="AF41610" s="10" t="s">
        <v>840</v>
      </c>
    </row>
    <row r="41611" spans="30:32" x14ac:dyDescent="0.2">
      <c r="AD41611" s="11" t="s">
        <v>61026</v>
      </c>
      <c r="AE41611" s="10" t="s">
        <v>60819</v>
      </c>
      <c r="AF41611" s="10" t="s">
        <v>840</v>
      </c>
    </row>
    <row r="41612" spans="30:32" x14ac:dyDescent="0.2">
      <c r="AD41612" s="11" t="s">
        <v>61027</v>
      </c>
      <c r="AE41612" s="10" t="s">
        <v>60819</v>
      </c>
      <c r="AF41612" s="10" t="s">
        <v>840</v>
      </c>
    </row>
    <row r="41613" spans="30:32" x14ac:dyDescent="0.2">
      <c r="AD41613" s="11" t="s">
        <v>61028</v>
      </c>
      <c r="AE41613" s="10" t="s">
        <v>60819</v>
      </c>
      <c r="AF41613" s="10" t="s">
        <v>840</v>
      </c>
    </row>
    <row r="41614" spans="30:32" x14ac:dyDescent="0.2">
      <c r="AD41614" s="11" t="s">
        <v>61029</v>
      </c>
      <c r="AE41614" s="10" t="s">
        <v>60819</v>
      </c>
      <c r="AF41614" s="10" t="s">
        <v>840</v>
      </c>
    </row>
    <row r="41615" spans="30:32" x14ac:dyDescent="0.2">
      <c r="AD41615" s="11" t="s">
        <v>61030</v>
      </c>
      <c r="AE41615" s="10" t="s">
        <v>60819</v>
      </c>
      <c r="AF41615" s="10" t="s">
        <v>840</v>
      </c>
    </row>
    <row r="41616" spans="30:32" x14ac:dyDescent="0.2">
      <c r="AD41616" s="11" t="s">
        <v>61031</v>
      </c>
      <c r="AE41616" s="10" t="s">
        <v>60819</v>
      </c>
      <c r="AF41616" s="10" t="s">
        <v>840</v>
      </c>
    </row>
    <row r="41617" spans="30:32" x14ac:dyDescent="0.2">
      <c r="AD41617" s="11" t="s">
        <v>61032</v>
      </c>
      <c r="AE41617" s="10" t="s">
        <v>839</v>
      </c>
      <c r="AF41617" s="10" t="s">
        <v>840</v>
      </c>
    </row>
    <row r="41618" spans="30:32" x14ac:dyDescent="0.2">
      <c r="AD41618" s="11" t="s">
        <v>61033</v>
      </c>
      <c r="AE41618" s="10" t="s">
        <v>60819</v>
      </c>
      <c r="AF41618" s="10" t="s">
        <v>840</v>
      </c>
    </row>
    <row r="41619" spans="30:32" x14ac:dyDescent="0.2">
      <c r="AD41619" s="11" t="s">
        <v>61034</v>
      </c>
      <c r="AE41619" s="10" t="s">
        <v>839</v>
      </c>
      <c r="AF41619" s="10" t="s">
        <v>840</v>
      </c>
    </row>
    <row r="41620" spans="30:32" x14ac:dyDescent="0.2">
      <c r="AD41620" s="11" t="s">
        <v>61035</v>
      </c>
      <c r="AE41620" s="10" t="s">
        <v>60876</v>
      </c>
      <c r="AF41620" s="10" t="s">
        <v>840</v>
      </c>
    </row>
    <row r="41621" spans="30:32" x14ac:dyDescent="0.2">
      <c r="AD41621" s="11" t="s">
        <v>61036</v>
      </c>
      <c r="AE41621" s="10" t="s">
        <v>60819</v>
      </c>
      <c r="AF41621" s="10" t="s">
        <v>840</v>
      </c>
    </row>
    <row r="41622" spans="30:32" x14ac:dyDescent="0.2">
      <c r="AD41622" s="11" t="s">
        <v>61037</v>
      </c>
      <c r="AE41622" s="10" t="s">
        <v>839</v>
      </c>
      <c r="AF41622" s="10" t="s">
        <v>840</v>
      </c>
    </row>
    <row r="41623" spans="30:32" x14ac:dyDescent="0.2">
      <c r="AD41623" s="11" t="s">
        <v>61038</v>
      </c>
      <c r="AE41623" s="10" t="s">
        <v>60819</v>
      </c>
      <c r="AF41623" s="10" t="s">
        <v>840</v>
      </c>
    </row>
    <row r="41624" spans="30:32" x14ac:dyDescent="0.2">
      <c r="AD41624" s="11" t="s">
        <v>61039</v>
      </c>
      <c r="AE41624" s="10" t="s">
        <v>839</v>
      </c>
      <c r="AF41624" s="10" t="s">
        <v>840</v>
      </c>
    </row>
    <row r="41625" spans="30:32" x14ac:dyDescent="0.2">
      <c r="AD41625" s="11" t="s">
        <v>61040</v>
      </c>
      <c r="AE41625" s="10" t="s">
        <v>839</v>
      </c>
      <c r="AF41625" s="10" t="s">
        <v>840</v>
      </c>
    </row>
    <row r="41626" spans="30:32" x14ac:dyDescent="0.2">
      <c r="AD41626" s="11" t="s">
        <v>61041</v>
      </c>
      <c r="AE41626" s="10" t="s">
        <v>839</v>
      </c>
      <c r="AF41626" s="10" t="s">
        <v>840</v>
      </c>
    </row>
    <row r="41627" spans="30:32" x14ac:dyDescent="0.2">
      <c r="AD41627" s="11" t="s">
        <v>61042</v>
      </c>
      <c r="AE41627" s="10" t="s">
        <v>60819</v>
      </c>
      <c r="AF41627" s="10" t="s">
        <v>840</v>
      </c>
    </row>
    <row r="41628" spans="30:32" x14ac:dyDescent="0.2">
      <c r="AD41628" s="11" t="s">
        <v>61043</v>
      </c>
      <c r="AE41628" s="10" t="s">
        <v>60819</v>
      </c>
      <c r="AF41628" s="10" t="s">
        <v>840</v>
      </c>
    </row>
    <row r="41629" spans="30:32" x14ac:dyDescent="0.2">
      <c r="AD41629" s="11" t="s">
        <v>61044</v>
      </c>
      <c r="AE41629" s="10" t="s">
        <v>60819</v>
      </c>
      <c r="AF41629" s="10" t="s">
        <v>840</v>
      </c>
    </row>
    <row r="41630" spans="30:32" x14ac:dyDescent="0.2">
      <c r="AD41630" s="11" t="s">
        <v>61045</v>
      </c>
      <c r="AE41630" s="10" t="s">
        <v>60819</v>
      </c>
      <c r="AF41630" s="10" t="s">
        <v>840</v>
      </c>
    </row>
    <row r="41631" spans="30:32" x14ac:dyDescent="0.2">
      <c r="AD41631" s="11" t="s">
        <v>61046</v>
      </c>
      <c r="AE41631" s="10" t="s">
        <v>839</v>
      </c>
      <c r="AF41631" s="10" t="s">
        <v>840</v>
      </c>
    </row>
    <row r="41632" spans="30:32" x14ac:dyDescent="0.2">
      <c r="AD41632" s="11" t="s">
        <v>61047</v>
      </c>
      <c r="AE41632" s="10" t="s">
        <v>60819</v>
      </c>
      <c r="AF41632" s="10" t="s">
        <v>840</v>
      </c>
    </row>
    <row r="41633" spans="30:32" x14ac:dyDescent="0.2">
      <c r="AD41633" s="11" t="s">
        <v>61048</v>
      </c>
      <c r="AE41633" s="10" t="s">
        <v>839</v>
      </c>
      <c r="AF41633" s="10" t="s">
        <v>840</v>
      </c>
    </row>
    <row r="41634" spans="30:32" x14ac:dyDescent="0.2">
      <c r="AD41634" s="11" t="s">
        <v>61049</v>
      </c>
      <c r="AE41634" s="10" t="s">
        <v>839</v>
      </c>
      <c r="AF41634" s="10" t="s">
        <v>840</v>
      </c>
    </row>
    <row r="41635" spans="30:32" x14ac:dyDescent="0.2">
      <c r="AD41635" s="11" t="s">
        <v>61050</v>
      </c>
      <c r="AE41635" s="10" t="s">
        <v>839</v>
      </c>
      <c r="AF41635" s="10" t="s">
        <v>840</v>
      </c>
    </row>
    <row r="41636" spans="30:32" x14ac:dyDescent="0.2">
      <c r="AD41636" s="11" t="s">
        <v>61051</v>
      </c>
      <c r="AE41636" s="10" t="s">
        <v>839</v>
      </c>
      <c r="AF41636" s="10" t="s">
        <v>840</v>
      </c>
    </row>
    <row r="41637" spans="30:32" x14ac:dyDescent="0.2">
      <c r="AD41637" s="11" t="s">
        <v>61052</v>
      </c>
      <c r="AE41637" s="10" t="s">
        <v>839</v>
      </c>
      <c r="AF41637" s="10" t="s">
        <v>840</v>
      </c>
    </row>
    <row r="41638" spans="30:32" x14ac:dyDescent="0.2">
      <c r="AD41638" s="11" t="s">
        <v>61053</v>
      </c>
      <c r="AE41638" s="10" t="s">
        <v>60876</v>
      </c>
      <c r="AF41638" s="10" t="s">
        <v>840</v>
      </c>
    </row>
    <row r="41639" spans="30:32" x14ac:dyDescent="0.2">
      <c r="AD41639" s="11" t="s">
        <v>61054</v>
      </c>
      <c r="AE41639" s="10" t="s">
        <v>839</v>
      </c>
      <c r="AF41639" s="10" t="s">
        <v>840</v>
      </c>
    </row>
    <row r="41640" spans="30:32" x14ac:dyDescent="0.2">
      <c r="AD41640" s="11" t="s">
        <v>61055</v>
      </c>
      <c r="AE41640" s="10" t="s">
        <v>60819</v>
      </c>
      <c r="AF41640" s="10" t="s">
        <v>840</v>
      </c>
    </row>
    <row r="41641" spans="30:32" x14ac:dyDescent="0.2">
      <c r="AD41641" s="11" t="s">
        <v>61056</v>
      </c>
      <c r="AE41641" s="10" t="s">
        <v>60876</v>
      </c>
      <c r="AF41641" s="10" t="s">
        <v>840</v>
      </c>
    </row>
    <row r="41642" spans="30:32" x14ac:dyDescent="0.2">
      <c r="AD41642" s="11" t="s">
        <v>61057</v>
      </c>
      <c r="AE41642" s="10" t="s">
        <v>839</v>
      </c>
      <c r="AF41642" s="10" t="s">
        <v>840</v>
      </c>
    </row>
    <row r="41643" spans="30:32" x14ac:dyDescent="0.2">
      <c r="AD41643" s="11" t="s">
        <v>61058</v>
      </c>
      <c r="AE41643" s="10" t="s">
        <v>60819</v>
      </c>
      <c r="AF41643" s="10" t="s">
        <v>840</v>
      </c>
    </row>
    <row r="41644" spans="30:32" x14ac:dyDescent="0.2">
      <c r="AD41644" s="11" t="s">
        <v>61059</v>
      </c>
      <c r="AE41644" s="10" t="s">
        <v>60819</v>
      </c>
      <c r="AF41644" s="10" t="s">
        <v>840</v>
      </c>
    </row>
    <row r="41645" spans="30:32" x14ac:dyDescent="0.2">
      <c r="AD41645" s="11" t="s">
        <v>61060</v>
      </c>
      <c r="AE41645" s="10" t="s">
        <v>60819</v>
      </c>
      <c r="AF41645" s="10" t="s">
        <v>840</v>
      </c>
    </row>
    <row r="41646" spans="30:32" x14ac:dyDescent="0.2">
      <c r="AD41646" s="11" t="s">
        <v>61061</v>
      </c>
      <c r="AE41646" s="10" t="s">
        <v>60819</v>
      </c>
      <c r="AF41646" s="10" t="s">
        <v>840</v>
      </c>
    </row>
    <row r="41647" spans="30:32" x14ac:dyDescent="0.2">
      <c r="AD41647" s="11" t="s">
        <v>61062</v>
      </c>
      <c r="AE41647" s="10" t="s">
        <v>839</v>
      </c>
      <c r="AF41647" s="10" t="s">
        <v>840</v>
      </c>
    </row>
    <row r="41648" spans="30:32" x14ac:dyDescent="0.2">
      <c r="AD41648" s="11" t="s">
        <v>61063</v>
      </c>
      <c r="AE41648" s="10" t="s">
        <v>60819</v>
      </c>
      <c r="AF41648" s="10" t="s">
        <v>840</v>
      </c>
    </row>
    <row r="41649" spans="30:32" x14ac:dyDescent="0.2">
      <c r="AD41649" s="11" t="s">
        <v>61064</v>
      </c>
      <c r="AE41649" s="10" t="s">
        <v>60819</v>
      </c>
      <c r="AF41649" s="10" t="s">
        <v>840</v>
      </c>
    </row>
    <row r="41650" spans="30:32" x14ac:dyDescent="0.2">
      <c r="AD41650" s="11" t="s">
        <v>61065</v>
      </c>
      <c r="AE41650" s="10" t="s">
        <v>839</v>
      </c>
      <c r="AF41650" s="10" t="s">
        <v>840</v>
      </c>
    </row>
    <row r="41651" spans="30:32" x14ac:dyDescent="0.2">
      <c r="AD41651" s="11" t="s">
        <v>61066</v>
      </c>
      <c r="AE41651" s="10" t="s">
        <v>60819</v>
      </c>
      <c r="AF41651" s="10" t="s">
        <v>840</v>
      </c>
    </row>
    <row r="41652" spans="30:32" x14ac:dyDescent="0.2">
      <c r="AD41652" s="11" t="s">
        <v>61067</v>
      </c>
      <c r="AE41652" s="10" t="s">
        <v>839</v>
      </c>
      <c r="AF41652" s="10" t="s">
        <v>840</v>
      </c>
    </row>
    <row r="41653" spans="30:32" x14ac:dyDescent="0.2">
      <c r="AD41653" s="11" t="s">
        <v>61068</v>
      </c>
      <c r="AE41653" s="10" t="s">
        <v>839</v>
      </c>
      <c r="AF41653" s="10" t="s">
        <v>840</v>
      </c>
    </row>
    <row r="41654" spans="30:32" x14ac:dyDescent="0.2">
      <c r="AD41654" s="11" t="s">
        <v>61069</v>
      </c>
      <c r="AE41654" s="10" t="s">
        <v>60819</v>
      </c>
      <c r="AF41654" s="10" t="s">
        <v>840</v>
      </c>
    </row>
    <row r="41655" spans="30:32" x14ac:dyDescent="0.2">
      <c r="AD41655" s="11" t="s">
        <v>61070</v>
      </c>
      <c r="AE41655" s="10" t="s">
        <v>839</v>
      </c>
      <c r="AF41655" s="10" t="s">
        <v>840</v>
      </c>
    </row>
    <row r="41656" spans="30:32" x14ac:dyDescent="0.2">
      <c r="AD41656" s="11" t="s">
        <v>61071</v>
      </c>
      <c r="AE41656" s="10" t="s">
        <v>60819</v>
      </c>
      <c r="AF41656" s="10" t="s">
        <v>840</v>
      </c>
    </row>
    <row r="41657" spans="30:32" x14ac:dyDescent="0.2">
      <c r="AD41657" s="11" t="s">
        <v>61072</v>
      </c>
      <c r="AE41657" s="10" t="s">
        <v>60819</v>
      </c>
      <c r="AF41657" s="10" t="s">
        <v>840</v>
      </c>
    </row>
    <row r="41658" spans="30:32" x14ac:dyDescent="0.2">
      <c r="AD41658" s="11" t="s">
        <v>61073</v>
      </c>
      <c r="AE41658" s="10" t="s">
        <v>60819</v>
      </c>
      <c r="AF41658" s="10" t="s">
        <v>840</v>
      </c>
    </row>
    <row r="41659" spans="30:32" x14ac:dyDescent="0.2">
      <c r="AD41659" s="11" t="s">
        <v>61074</v>
      </c>
      <c r="AE41659" s="10" t="s">
        <v>60819</v>
      </c>
      <c r="AF41659" s="10" t="s">
        <v>840</v>
      </c>
    </row>
    <row r="41660" spans="30:32" x14ac:dyDescent="0.2">
      <c r="AD41660" s="11" t="s">
        <v>61075</v>
      </c>
      <c r="AE41660" s="10" t="s">
        <v>839</v>
      </c>
      <c r="AF41660" s="10" t="s">
        <v>840</v>
      </c>
    </row>
    <row r="41661" spans="30:32" x14ac:dyDescent="0.2">
      <c r="AD41661" s="11" t="s">
        <v>61076</v>
      </c>
      <c r="AE41661" s="10" t="s">
        <v>60819</v>
      </c>
      <c r="AF41661" s="10" t="s">
        <v>840</v>
      </c>
    </row>
    <row r="41662" spans="30:32" x14ac:dyDescent="0.2">
      <c r="AD41662" s="11" t="s">
        <v>61077</v>
      </c>
      <c r="AE41662" s="10" t="s">
        <v>60819</v>
      </c>
      <c r="AF41662" s="10" t="s">
        <v>840</v>
      </c>
    </row>
    <row r="41663" spans="30:32" x14ac:dyDescent="0.2">
      <c r="AD41663" s="11" t="s">
        <v>61078</v>
      </c>
      <c r="AE41663" s="10" t="s">
        <v>839</v>
      </c>
      <c r="AF41663" s="10" t="s">
        <v>840</v>
      </c>
    </row>
    <row r="41664" spans="30:32" x14ac:dyDescent="0.2">
      <c r="AD41664" s="11" t="s">
        <v>61079</v>
      </c>
      <c r="AE41664" s="10" t="s">
        <v>839</v>
      </c>
      <c r="AF41664" s="10" t="s">
        <v>840</v>
      </c>
    </row>
    <row r="41665" spans="30:32" x14ac:dyDescent="0.2">
      <c r="AD41665" s="11" t="s">
        <v>61080</v>
      </c>
      <c r="AE41665" s="10" t="s">
        <v>60876</v>
      </c>
      <c r="AF41665" s="10" t="s">
        <v>840</v>
      </c>
    </row>
    <row r="41666" spans="30:32" x14ac:dyDescent="0.2">
      <c r="AD41666" s="11" t="s">
        <v>61081</v>
      </c>
      <c r="AE41666" s="10" t="s">
        <v>60876</v>
      </c>
      <c r="AF41666" s="10" t="s">
        <v>840</v>
      </c>
    </row>
    <row r="41667" spans="30:32" x14ac:dyDescent="0.2">
      <c r="AD41667" s="11" t="s">
        <v>61082</v>
      </c>
      <c r="AE41667" s="10" t="s">
        <v>60819</v>
      </c>
      <c r="AF41667" s="10" t="s">
        <v>840</v>
      </c>
    </row>
    <row r="41668" spans="30:32" x14ac:dyDescent="0.2">
      <c r="AD41668" s="11" t="s">
        <v>61083</v>
      </c>
      <c r="AE41668" s="10" t="s">
        <v>60876</v>
      </c>
      <c r="AF41668" s="10" t="s">
        <v>840</v>
      </c>
    </row>
    <row r="41669" spans="30:32" x14ac:dyDescent="0.2">
      <c r="AD41669" s="11" t="s">
        <v>61084</v>
      </c>
      <c r="AE41669" s="10" t="s">
        <v>60876</v>
      </c>
      <c r="AF41669" s="10" t="s">
        <v>840</v>
      </c>
    </row>
    <row r="41670" spans="30:32" x14ac:dyDescent="0.2">
      <c r="AD41670" s="11" t="s">
        <v>61085</v>
      </c>
      <c r="AE41670" s="10" t="s">
        <v>839</v>
      </c>
      <c r="AF41670" s="10" t="s">
        <v>840</v>
      </c>
    </row>
    <row r="41671" spans="30:32" x14ac:dyDescent="0.2">
      <c r="AD41671" s="11" t="s">
        <v>61086</v>
      </c>
      <c r="AE41671" s="10" t="s">
        <v>60876</v>
      </c>
      <c r="AF41671" s="10" t="s">
        <v>840</v>
      </c>
    </row>
    <row r="41672" spans="30:32" x14ac:dyDescent="0.2">
      <c r="AD41672" s="11" t="s">
        <v>61087</v>
      </c>
      <c r="AE41672" s="10" t="s">
        <v>839</v>
      </c>
      <c r="AF41672" s="10" t="s">
        <v>840</v>
      </c>
    </row>
    <row r="41673" spans="30:32" x14ac:dyDescent="0.2">
      <c r="AD41673" s="11" t="s">
        <v>61088</v>
      </c>
      <c r="AE41673" s="10" t="s">
        <v>60819</v>
      </c>
      <c r="AF41673" s="10" t="s">
        <v>840</v>
      </c>
    </row>
    <row r="41674" spans="30:32" x14ac:dyDescent="0.2">
      <c r="AD41674" s="11" t="s">
        <v>61089</v>
      </c>
      <c r="AE41674" s="10" t="s">
        <v>60876</v>
      </c>
      <c r="AF41674" s="10" t="s">
        <v>840</v>
      </c>
    </row>
    <row r="41675" spans="30:32" x14ac:dyDescent="0.2">
      <c r="AD41675" s="11" t="s">
        <v>61090</v>
      </c>
      <c r="AE41675" s="10" t="s">
        <v>60819</v>
      </c>
      <c r="AF41675" s="10" t="s">
        <v>840</v>
      </c>
    </row>
    <row r="41676" spans="30:32" x14ac:dyDescent="0.2">
      <c r="AD41676" s="11" t="s">
        <v>61091</v>
      </c>
      <c r="AE41676" s="10" t="s">
        <v>60819</v>
      </c>
      <c r="AF41676" s="10" t="s">
        <v>840</v>
      </c>
    </row>
    <row r="41677" spans="30:32" x14ac:dyDescent="0.2">
      <c r="AD41677" s="11" t="s">
        <v>61092</v>
      </c>
      <c r="AE41677" s="10" t="s">
        <v>839</v>
      </c>
      <c r="AF41677" s="10" t="s">
        <v>840</v>
      </c>
    </row>
    <row r="41678" spans="30:32" x14ac:dyDescent="0.2">
      <c r="AD41678" s="11" t="s">
        <v>61093</v>
      </c>
      <c r="AE41678" s="10" t="s">
        <v>839</v>
      </c>
      <c r="AF41678" s="10" t="s">
        <v>840</v>
      </c>
    </row>
    <row r="41679" spans="30:32" x14ac:dyDescent="0.2">
      <c r="AD41679" s="11" t="s">
        <v>61094</v>
      </c>
      <c r="AE41679" s="10" t="s">
        <v>839</v>
      </c>
      <c r="AF41679" s="10" t="s">
        <v>840</v>
      </c>
    </row>
    <row r="41680" spans="30:32" x14ac:dyDescent="0.2">
      <c r="AD41680" s="11" t="s">
        <v>61095</v>
      </c>
      <c r="AE41680" s="10" t="s">
        <v>839</v>
      </c>
      <c r="AF41680" s="10" t="s">
        <v>840</v>
      </c>
    </row>
    <row r="41681" spans="30:32" x14ac:dyDescent="0.2">
      <c r="AD41681" s="11" t="s">
        <v>61096</v>
      </c>
      <c r="AE41681" s="10" t="s">
        <v>60876</v>
      </c>
      <c r="AF41681" s="10" t="s">
        <v>840</v>
      </c>
    </row>
    <row r="41682" spans="30:32" x14ac:dyDescent="0.2">
      <c r="AD41682" s="11" t="s">
        <v>61097</v>
      </c>
      <c r="AE41682" s="10" t="s">
        <v>839</v>
      </c>
      <c r="AF41682" s="10" t="s">
        <v>840</v>
      </c>
    </row>
    <row r="41683" spans="30:32" x14ac:dyDescent="0.2">
      <c r="AD41683" s="11" t="s">
        <v>61098</v>
      </c>
      <c r="AE41683" s="10" t="s">
        <v>60876</v>
      </c>
      <c r="AF41683" s="10" t="s">
        <v>840</v>
      </c>
    </row>
    <row r="41684" spans="30:32" x14ac:dyDescent="0.2">
      <c r="AD41684" s="11" t="s">
        <v>61099</v>
      </c>
      <c r="AE41684" s="10" t="s">
        <v>839</v>
      </c>
      <c r="AF41684" s="10" t="s">
        <v>840</v>
      </c>
    </row>
    <row r="41685" spans="30:32" x14ac:dyDescent="0.2">
      <c r="AD41685" s="11" t="s">
        <v>61100</v>
      </c>
      <c r="AE41685" s="10" t="s">
        <v>60819</v>
      </c>
      <c r="AF41685" s="10" t="s">
        <v>840</v>
      </c>
    </row>
    <row r="41686" spans="30:32" x14ac:dyDescent="0.2">
      <c r="AD41686" s="11" t="s">
        <v>61101</v>
      </c>
      <c r="AE41686" s="10" t="s">
        <v>60819</v>
      </c>
      <c r="AF41686" s="10" t="s">
        <v>840</v>
      </c>
    </row>
    <row r="41687" spans="30:32" x14ac:dyDescent="0.2">
      <c r="AD41687" s="11" t="s">
        <v>61102</v>
      </c>
      <c r="AE41687" s="10" t="s">
        <v>60819</v>
      </c>
      <c r="AF41687" s="10" t="s">
        <v>840</v>
      </c>
    </row>
    <row r="41688" spans="30:32" x14ac:dyDescent="0.2">
      <c r="AD41688" s="11" t="s">
        <v>61103</v>
      </c>
      <c r="AE41688" s="10" t="s">
        <v>60819</v>
      </c>
      <c r="AF41688" s="10" t="s">
        <v>840</v>
      </c>
    </row>
    <row r="41689" spans="30:32" x14ac:dyDescent="0.2">
      <c r="AD41689" s="11" t="s">
        <v>61104</v>
      </c>
      <c r="AE41689" s="10" t="s">
        <v>60819</v>
      </c>
      <c r="AF41689" s="10" t="s">
        <v>840</v>
      </c>
    </row>
    <row r="41690" spans="30:32" x14ac:dyDescent="0.2">
      <c r="AD41690" s="11" t="s">
        <v>61105</v>
      </c>
      <c r="AE41690" s="10" t="s">
        <v>60819</v>
      </c>
      <c r="AF41690" s="10" t="s">
        <v>840</v>
      </c>
    </row>
    <row r="41691" spans="30:32" x14ac:dyDescent="0.2">
      <c r="AD41691" s="11" t="s">
        <v>61106</v>
      </c>
      <c r="AE41691" s="10" t="s">
        <v>60819</v>
      </c>
      <c r="AF41691" s="10" t="s">
        <v>840</v>
      </c>
    </row>
    <row r="41692" spans="30:32" x14ac:dyDescent="0.2">
      <c r="AD41692" s="11" t="s">
        <v>61107</v>
      </c>
      <c r="AE41692" s="10" t="s">
        <v>60819</v>
      </c>
      <c r="AF41692" s="10" t="s">
        <v>840</v>
      </c>
    </row>
    <row r="41693" spans="30:32" x14ac:dyDescent="0.2">
      <c r="AD41693" s="11" t="s">
        <v>61108</v>
      </c>
      <c r="AE41693" s="10" t="s">
        <v>839</v>
      </c>
      <c r="AF41693" s="10" t="s">
        <v>840</v>
      </c>
    </row>
    <row r="41694" spans="30:32" x14ac:dyDescent="0.2">
      <c r="AD41694" s="11" t="s">
        <v>61109</v>
      </c>
      <c r="AE41694" s="10" t="s">
        <v>60819</v>
      </c>
      <c r="AF41694" s="10" t="s">
        <v>840</v>
      </c>
    </row>
    <row r="41695" spans="30:32" x14ac:dyDescent="0.2">
      <c r="AD41695" s="11" t="s">
        <v>61110</v>
      </c>
      <c r="AE41695" s="10" t="s">
        <v>839</v>
      </c>
      <c r="AF41695" s="10" t="s">
        <v>840</v>
      </c>
    </row>
    <row r="41696" spans="30:32" x14ac:dyDescent="0.2">
      <c r="AD41696" s="11" t="s">
        <v>61111</v>
      </c>
      <c r="AE41696" s="10" t="s">
        <v>60819</v>
      </c>
      <c r="AF41696" s="10" t="s">
        <v>61112</v>
      </c>
    </row>
    <row r="41697" spans="30:32" x14ac:dyDescent="0.2">
      <c r="AD41697" s="11" t="s">
        <v>61113</v>
      </c>
      <c r="AE41697" s="10" t="s">
        <v>60819</v>
      </c>
      <c r="AF41697" s="10" t="s">
        <v>61112</v>
      </c>
    </row>
    <row r="41698" spans="30:32" x14ac:dyDescent="0.2">
      <c r="AD41698" s="11" t="s">
        <v>61114</v>
      </c>
      <c r="AE41698" s="10" t="s">
        <v>839</v>
      </c>
      <c r="AF41698" s="10" t="s">
        <v>61112</v>
      </c>
    </row>
    <row r="41699" spans="30:32" x14ac:dyDescent="0.2">
      <c r="AD41699" s="11" t="s">
        <v>61115</v>
      </c>
      <c r="AE41699" s="10" t="s">
        <v>60876</v>
      </c>
      <c r="AF41699" s="10" t="s">
        <v>61112</v>
      </c>
    </row>
    <row r="41700" spans="30:32" x14ac:dyDescent="0.2">
      <c r="AD41700" s="11" t="s">
        <v>61116</v>
      </c>
      <c r="AE41700" s="10" t="s">
        <v>60819</v>
      </c>
      <c r="AF41700" s="10" t="s">
        <v>61112</v>
      </c>
    </row>
    <row r="41701" spans="30:32" x14ac:dyDescent="0.2">
      <c r="AD41701" s="11" t="s">
        <v>61117</v>
      </c>
      <c r="AE41701" s="10" t="s">
        <v>60819</v>
      </c>
      <c r="AF41701" s="10" t="s">
        <v>61112</v>
      </c>
    </row>
    <row r="41702" spans="30:32" x14ac:dyDescent="0.2">
      <c r="AD41702" s="11" t="s">
        <v>61118</v>
      </c>
      <c r="AE41702" s="10" t="s">
        <v>60819</v>
      </c>
      <c r="AF41702" s="10" t="s">
        <v>61112</v>
      </c>
    </row>
    <row r="41703" spans="30:32" x14ac:dyDescent="0.2">
      <c r="AD41703" s="11" t="s">
        <v>61119</v>
      </c>
      <c r="AE41703" s="10" t="s">
        <v>60819</v>
      </c>
      <c r="AF41703" s="10" t="s">
        <v>61112</v>
      </c>
    </row>
    <row r="41704" spans="30:32" x14ac:dyDescent="0.2">
      <c r="AD41704" s="11" t="s">
        <v>61120</v>
      </c>
      <c r="AE41704" s="10" t="s">
        <v>60819</v>
      </c>
      <c r="AF41704" s="10" t="s">
        <v>61112</v>
      </c>
    </row>
    <row r="41705" spans="30:32" x14ac:dyDescent="0.2">
      <c r="AD41705" s="11" t="s">
        <v>61121</v>
      </c>
      <c r="AE41705" s="10" t="s">
        <v>60819</v>
      </c>
      <c r="AF41705" s="10" t="s">
        <v>61112</v>
      </c>
    </row>
    <row r="41706" spans="30:32" x14ac:dyDescent="0.2">
      <c r="AD41706" s="11" t="s">
        <v>61122</v>
      </c>
      <c r="AE41706" s="10" t="s">
        <v>60819</v>
      </c>
      <c r="AF41706" s="10" t="s">
        <v>61112</v>
      </c>
    </row>
    <row r="41707" spans="30:32" x14ac:dyDescent="0.2">
      <c r="AD41707" s="11" t="s">
        <v>61123</v>
      </c>
      <c r="AE41707" s="10" t="s">
        <v>60819</v>
      </c>
      <c r="AF41707" s="10" t="s">
        <v>61112</v>
      </c>
    </row>
    <row r="41708" spans="30:32" x14ac:dyDescent="0.2">
      <c r="AD41708" s="11" t="s">
        <v>61124</v>
      </c>
      <c r="AE41708" s="10" t="s">
        <v>60819</v>
      </c>
      <c r="AF41708" s="10" t="s">
        <v>61112</v>
      </c>
    </row>
    <row r="41709" spans="30:32" x14ac:dyDescent="0.2">
      <c r="AD41709" s="11" t="s">
        <v>61125</v>
      </c>
      <c r="AE41709" s="10" t="s">
        <v>60819</v>
      </c>
      <c r="AF41709" s="10" t="s">
        <v>61112</v>
      </c>
    </row>
    <row r="41710" spans="30:32" x14ac:dyDescent="0.2">
      <c r="AD41710" s="11" t="s">
        <v>61126</v>
      </c>
      <c r="AE41710" s="10" t="s">
        <v>60819</v>
      </c>
      <c r="AF41710" s="10" t="s">
        <v>61112</v>
      </c>
    </row>
    <row r="41711" spans="30:32" x14ac:dyDescent="0.2">
      <c r="AD41711" s="11" t="s">
        <v>61127</v>
      </c>
      <c r="AE41711" s="10" t="s">
        <v>60819</v>
      </c>
      <c r="AF41711" s="10" t="s">
        <v>61112</v>
      </c>
    </row>
    <row r="41712" spans="30:32" x14ac:dyDescent="0.2">
      <c r="AD41712" s="11" t="s">
        <v>61128</v>
      </c>
      <c r="AE41712" s="10" t="s">
        <v>60819</v>
      </c>
      <c r="AF41712" s="10" t="s">
        <v>61112</v>
      </c>
    </row>
    <row r="41713" spans="30:32" x14ac:dyDescent="0.2">
      <c r="AD41713" s="11" t="s">
        <v>61129</v>
      </c>
      <c r="AE41713" s="10" t="s">
        <v>60819</v>
      </c>
      <c r="AF41713" s="10" t="s">
        <v>61112</v>
      </c>
    </row>
    <row r="41714" spans="30:32" x14ac:dyDescent="0.2">
      <c r="AD41714" s="11" t="s">
        <v>61130</v>
      </c>
      <c r="AE41714" s="10" t="s">
        <v>60819</v>
      </c>
      <c r="AF41714" s="10" t="s">
        <v>61112</v>
      </c>
    </row>
    <row r="41715" spans="30:32" x14ac:dyDescent="0.2">
      <c r="AD41715" s="11" t="s">
        <v>61131</v>
      </c>
      <c r="AE41715" s="10" t="s">
        <v>60819</v>
      </c>
      <c r="AF41715" s="10" t="s">
        <v>61112</v>
      </c>
    </row>
    <row r="41716" spans="30:32" x14ac:dyDescent="0.2">
      <c r="AD41716" s="11" t="s">
        <v>61132</v>
      </c>
      <c r="AE41716" s="10" t="s">
        <v>839</v>
      </c>
      <c r="AF41716" s="10" t="s">
        <v>61112</v>
      </c>
    </row>
    <row r="41717" spans="30:32" x14ac:dyDescent="0.2">
      <c r="AD41717" s="11" t="s">
        <v>61133</v>
      </c>
      <c r="AE41717" s="10" t="s">
        <v>60819</v>
      </c>
      <c r="AF41717" s="10" t="s">
        <v>61112</v>
      </c>
    </row>
    <row r="41718" spans="30:32" x14ac:dyDescent="0.2">
      <c r="AD41718" s="11" t="s">
        <v>61134</v>
      </c>
      <c r="AE41718" s="10" t="s">
        <v>60819</v>
      </c>
      <c r="AF41718" s="10" t="s">
        <v>61112</v>
      </c>
    </row>
    <row r="41719" spans="30:32" x14ac:dyDescent="0.2">
      <c r="AD41719" s="11" t="s">
        <v>61135</v>
      </c>
      <c r="AE41719" s="10" t="s">
        <v>839</v>
      </c>
      <c r="AF41719" s="10" t="s">
        <v>61112</v>
      </c>
    </row>
    <row r="41720" spans="30:32" x14ac:dyDescent="0.2">
      <c r="AD41720" s="11" t="s">
        <v>61136</v>
      </c>
      <c r="AE41720" s="10" t="s">
        <v>60876</v>
      </c>
      <c r="AF41720" s="10" t="s">
        <v>61112</v>
      </c>
    </row>
    <row r="41721" spans="30:32" x14ac:dyDescent="0.2">
      <c r="AD41721" s="11" t="s">
        <v>61137</v>
      </c>
      <c r="AE41721" s="10" t="s">
        <v>60819</v>
      </c>
      <c r="AF41721" s="10" t="s">
        <v>61112</v>
      </c>
    </row>
    <row r="41722" spans="30:32" x14ac:dyDescent="0.2">
      <c r="AD41722" s="11" t="s">
        <v>61138</v>
      </c>
      <c r="AE41722" s="10" t="s">
        <v>60876</v>
      </c>
      <c r="AF41722" s="10" t="s">
        <v>61112</v>
      </c>
    </row>
    <row r="41723" spans="30:32" x14ac:dyDescent="0.2">
      <c r="AD41723" s="11" t="s">
        <v>61139</v>
      </c>
      <c r="AE41723" s="10" t="s">
        <v>60819</v>
      </c>
      <c r="AF41723" s="10" t="s">
        <v>61112</v>
      </c>
    </row>
    <row r="41724" spans="30:32" x14ac:dyDescent="0.2">
      <c r="AD41724" s="11" t="s">
        <v>61140</v>
      </c>
      <c r="AE41724" s="10" t="s">
        <v>839</v>
      </c>
      <c r="AF41724" s="10" t="s">
        <v>61112</v>
      </c>
    </row>
    <row r="41725" spans="30:32" x14ac:dyDescent="0.2">
      <c r="AD41725" s="11" t="s">
        <v>61141</v>
      </c>
      <c r="AE41725" s="10" t="s">
        <v>60876</v>
      </c>
      <c r="AF41725" s="10" t="s">
        <v>61112</v>
      </c>
    </row>
    <row r="41726" spans="30:32" x14ac:dyDescent="0.2">
      <c r="AD41726" s="11" t="s">
        <v>61142</v>
      </c>
      <c r="AE41726" s="10" t="s">
        <v>60876</v>
      </c>
      <c r="AF41726" s="10" t="s">
        <v>61112</v>
      </c>
    </row>
    <row r="41727" spans="30:32" x14ac:dyDescent="0.2">
      <c r="AD41727" s="11" t="s">
        <v>61143</v>
      </c>
      <c r="AE41727" s="10" t="s">
        <v>60876</v>
      </c>
      <c r="AF41727" s="10" t="s">
        <v>61112</v>
      </c>
    </row>
    <row r="41728" spans="30:32" x14ac:dyDescent="0.2">
      <c r="AD41728" s="11" t="s">
        <v>61144</v>
      </c>
      <c r="AE41728" s="10" t="s">
        <v>60876</v>
      </c>
      <c r="AF41728" s="10" t="s">
        <v>61112</v>
      </c>
    </row>
    <row r="41729" spans="30:32" x14ac:dyDescent="0.2">
      <c r="AD41729" s="11" t="s">
        <v>61145</v>
      </c>
      <c r="AE41729" s="10" t="s">
        <v>60876</v>
      </c>
      <c r="AF41729" s="10" t="s">
        <v>61112</v>
      </c>
    </row>
    <row r="41730" spans="30:32" x14ac:dyDescent="0.2">
      <c r="AD41730" s="11" t="s">
        <v>61146</v>
      </c>
      <c r="AE41730" s="10" t="s">
        <v>60876</v>
      </c>
      <c r="AF41730" s="10" t="s">
        <v>61112</v>
      </c>
    </row>
    <row r="41731" spans="30:32" x14ac:dyDescent="0.2">
      <c r="AD41731" s="11" t="s">
        <v>61147</v>
      </c>
      <c r="AE41731" s="10" t="s">
        <v>60876</v>
      </c>
      <c r="AF41731" s="10" t="s">
        <v>61112</v>
      </c>
    </row>
    <row r="41732" spans="30:32" x14ac:dyDescent="0.2">
      <c r="AD41732" s="11" t="s">
        <v>61148</v>
      </c>
      <c r="AE41732" s="10" t="s">
        <v>839</v>
      </c>
      <c r="AF41732" s="10" t="s">
        <v>61149</v>
      </c>
    </row>
    <row r="41733" spans="30:32" x14ac:dyDescent="0.2">
      <c r="AD41733" s="11" t="s">
        <v>61150</v>
      </c>
      <c r="AE41733" s="10" t="s">
        <v>839</v>
      </c>
      <c r="AF41733" s="10" t="s">
        <v>61149</v>
      </c>
    </row>
    <row r="41734" spans="30:32" x14ac:dyDescent="0.2">
      <c r="AD41734" s="11" t="s">
        <v>61151</v>
      </c>
      <c r="AE41734" s="10" t="s">
        <v>839</v>
      </c>
      <c r="AF41734" s="10" t="s">
        <v>61149</v>
      </c>
    </row>
    <row r="41735" spans="30:32" x14ac:dyDescent="0.2">
      <c r="AD41735" s="11" t="s">
        <v>61152</v>
      </c>
      <c r="AE41735" s="10" t="s">
        <v>839</v>
      </c>
      <c r="AF41735" s="10" t="s">
        <v>61149</v>
      </c>
    </row>
    <row r="41736" spans="30:32" x14ac:dyDescent="0.2">
      <c r="AD41736" s="11" t="s">
        <v>61153</v>
      </c>
      <c r="AE41736" s="10" t="s">
        <v>839</v>
      </c>
      <c r="AF41736" s="10" t="s">
        <v>61149</v>
      </c>
    </row>
    <row r="41737" spans="30:32" x14ac:dyDescent="0.2">
      <c r="AD41737" s="11" t="s">
        <v>61154</v>
      </c>
      <c r="AE41737" s="10" t="s">
        <v>839</v>
      </c>
      <c r="AF41737" s="10" t="s">
        <v>61149</v>
      </c>
    </row>
    <row r="41738" spans="30:32" x14ac:dyDescent="0.2">
      <c r="AD41738" s="11" t="s">
        <v>61155</v>
      </c>
      <c r="AE41738" s="10" t="s">
        <v>839</v>
      </c>
      <c r="AF41738" s="10" t="s">
        <v>61149</v>
      </c>
    </row>
    <row r="41739" spans="30:32" x14ac:dyDescent="0.2">
      <c r="AD41739" s="11" t="s">
        <v>61156</v>
      </c>
      <c r="AE41739" s="10" t="s">
        <v>60819</v>
      </c>
      <c r="AF41739" s="10" t="s">
        <v>61149</v>
      </c>
    </row>
    <row r="41740" spans="30:32" x14ac:dyDescent="0.2">
      <c r="AD41740" s="11" t="s">
        <v>61157</v>
      </c>
      <c r="AE41740" s="10" t="s">
        <v>839</v>
      </c>
      <c r="AF41740" s="10" t="s">
        <v>61149</v>
      </c>
    </row>
    <row r="41741" spans="30:32" x14ac:dyDescent="0.2">
      <c r="AD41741" s="11" t="s">
        <v>61158</v>
      </c>
      <c r="AE41741" s="10" t="s">
        <v>839</v>
      </c>
      <c r="AF41741" s="10" t="s">
        <v>61149</v>
      </c>
    </row>
    <row r="41742" spans="30:32" x14ac:dyDescent="0.2">
      <c r="AD41742" s="11" t="s">
        <v>61159</v>
      </c>
      <c r="AE41742" s="10" t="s">
        <v>839</v>
      </c>
      <c r="AF41742" s="10" t="s">
        <v>61149</v>
      </c>
    </row>
    <row r="41743" spans="30:32" x14ac:dyDescent="0.2">
      <c r="AD41743" s="11" t="s">
        <v>61160</v>
      </c>
      <c r="AE41743" s="10" t="s">
        <v>839</v>
      </c>
      <c r="AF41743" s="10" t="s">
        <v>61149</v>
      </c>
    </row>
    <row r="41744" spans="30:32" x14ac:dyDescent="0.2">
      <c r="AD41744" s="11" t="s">
        <v>61161</v>
      </c>
      <c r="AE41744" s="10" t="s">
        <v>839</v>
      </c>
      <c r="AF41744" s="10" t="s">
        <v>61149</v>
      </c>
    </row>
    <row r="41745" spans="30:32" x14ac:dyDescent="0.2">
      <c r="AD41745" s="11" t="s">
        <v>61162</v>
      </c>
      <c r="AE41745" s="10" t="s">
        <v>839</v>
      </c>
      <c r="AF41745" s="10" t="s">
        <v>61149</v>
      </c>
    </row>
    <row r="41746" spans="30:32" x14ac:dyDescent="0.2">
      <c r="AD41746" s="11" t="s">
        <v>61163</v>
      </c>
      <c r="AE41746" s="10" t="s">
        <v>839</v>
      </c>
      <c r="AF41746" s="10" t="s">
        <v>61149</v>
      </c>
    </row>
    <row r="41747" spans="30:32" x14ac:dyDescent="0.2">
      <c r="AD41747" s="11" t="s">
        <v>61164</v>
      </c>
      <c r="AE41747" s="10" t="s">
        <v>839</v>
      </c>
      <c r="AF41747" s="10" t="s">
        <v>61149</v>
      </c>
    </row>
    <row r="41748" spans="30:32" x14ac:dyDescent="0.2">
      <c r="AD41748" s="11" t="s">
        <v>61165</v>
      </c>
      <c r="AE41748" s="10" t="s">
        <v>839</v>
      </c>
      <c r="AF41748" s="10" t="s">
        <v>61149</v>
      </c>
    </row>
    <row r="41749" spans="30:32" x14ac:dyDescent="0.2">
      <c r="AD41749" s="11" t="s">
        <v>61166</v>
      </c>
      <c r="AE41749" s="10" t="s">
        <v>839</v>
      </c>
      <c r="AF41749" s="10" t="s">
        <v>61149</v>
      </c>
    </row>
    <row r="41750" spans="30:32" x14ac:dyDescent="0.2">
      <c r="AD41750" s="11" t="s">
        <v>61167</v>
      </c>
      <c r="AE41750" s="10" t="s">
        <v>839</v>
      </c>
      <c r="AF41750" s="10" t="s">
        <v>61149</v>
      </c>
    </row>
    <row r="41751" spans="30:32" x14ac:dyDescent="0.2">
      <c r="AD41751" s="11" t="s">
        <v>61168</v>
      </c>
      <c r="AE41751" s="10" t="s">
        <v>839</v>
      </c>
      <c r="AF41751" s="10" t="s">
        <v>61149</v>
      </c>
    </row>
    <row r="41752" spans="30:32" x14ac:dyDescent="0.2">
      <c r="AD41752" s="11" t="s">
        <v>61169</v>
      </c>
      <c r="AE41752" s="10" t="s">
        <v>839</v>
      </c>
      <c r="AF41752" s="10" t="s">
        <v>61149</v>
      </c>
    </row>
    <row r="41753" spans="30:32" x14ac:dyDescent="0.2">
      <c r="AD41753" s="11" t="s">
        <v>61170</v>
      </c>
      <c r="AE41753" s="10" t="s">
        <v>60876</v>
      </c>
      <c r="AF41753" s="10" t="s">
        <v>61149</v>
      </c>
    </row>
    <row r="41754" spans="30:32" x14ac:dyDescent="0.2">
      <c r="AD41754" s="11" t="s">
        <v>61171</v>
      </c>
      <c r="AE41754" s="10" t="s">
        <v>839</v>
      </c>
      <c r="AF41754" s="10" t="s">
        <v>61149</v>
      </c>
    </row>
    <row r="41755" spans="30:32" x14ac:dyDescent="0.2">
      <c r="AD41755" s="11" t="s">
        <v>61172</v>
      </c>
      <c r="AE41755" s="10" t="s">
        <v>839</v>
      </c>
      <c r="AF41755" s="10" t="s">
        <v>61149</v>
      </c>
    </row>
    <row r="41756" spans="30:32" x14ac:dyDescent="0.2">
      <c r="AD41756" s="11" t="s">
        <v>61173</v>
      </c>
      <c r="AE41756" s="10" t="s">
        <v>839</v>
      </c>
      <c r="AF41756" s="10" t="s">
        <v>61149</v>
      </c>
    </row>
    <row r="41757" spans="30:32" x14ac:dyDescent="0.2">
      <c r="AD41757" s="11" t="s">
        <v>61174</v>
      </c>
      <c r="AE41757" s="10" t="s">
        <v>839</v>
      </c>
      <c r="AF41757" s="10" t="s">
        <v>61149</v>
      </c>
    </row>
    <row r="41758" spans="30:32" x14ac:dyDescent="0.2">
      <c r="AD41758" s="11" t="s">
        <v>61175</v>
      </c>
      <c r="AE41758" s="10" t="s">
        <v>839</v>
      </c>
      <c r="AF41758" s="10" t="s">
        <v>61149</v>
      </c>
    </row>
    <row r="41759" spans="30:32" x14ac:dyDescent="0.2">
      <c r="AD41759" s="11" t="s">
        <v>61176</v>
      </c>
      <c r="AE41759" s="10" t="s">
        <v>839</v>
      </c>
      <c r="AF41759" s="10" t="s">
        <v>61149</v>
      </c>
    </row>
    <row r="41760" spans="30:32" x14ac:dyDescent="0.2">
      <c r="AD41760" s="11" t="s">
        <v>61177</v>
      </c>
      <c r="AE41760" s="10" t="s">
        <v>60819</v>
      </c>
      <c r="AF41760" s="10" t="s">
        <v>61149</v>
      </c>
    </row>
    <row r="41761" spans="30:32" x14ac:dyDescent="0.2">
      <c r="AD41761" s="11" t="s">
        <v>61178</v>
      </c>
      <c r="AE41761" s="10" t="s">
        <v>60876</v>
      </c>
      <c r="AF41761" s="10" t="s">
        <v>61149</v>
      </c>
    </row>
    <row r="41762" spans="30:32" x14ac:dyDescent="0.2">
      <c r="AD41762" s="11" t="s">
        <v>61179</v>
      </c>
      <c r="AE41762" s="10" t="s">
        <v>60876</v>
      </c>
      <c r="AF41762" s="10" t="s">
        <v>61149</v>
      </c>
    </row>
    <row r="41763" spans="30:32" x14ac:dyDescent="0.2">
      <c r="AD41763" s="11" t="s">
        <v>61180</v>
      </c>
      <c r="AE41763" s="10" t="s">
        <v>60876</v>
      </c>
      <c r="AF41763" s="10" t="s">
        <v>61149</v>
      </c>
    </row>
    <row r="41764" spans="30:32" x14ac:dyDescent="0.2">
      <c r="AD41764" s="11" t="s">
        <v>61181</v>
      </c>
      <c r="AE41764" s="10" t="s">
        <v>839</v>
      </c>
      <c r="AF41764" s="10" t="s">
        <v>61149</v>
      </c>
    </row>
    <row r="41765" spans="30:32" x14ac:dyDescent="0.2">
      <c r="AD41765" s="11" t="s">
        <v>61182</v>
      </c>
      <c r="AE41765" s="10" t="s">
        <v>60876</v>
      </c>
      <c r="AF41765" s="10" t="s">
        <v>61149</v>
      </c>
    </row>
    <row r="41766" spans="30:32" x14ac:dyDescent="0.2">
      <c r="AD41766" s="11" t="s">
        <v>61183</v>
      </c>
      <c r="AE41766" s="10" t="s">
        <v>60876</v>
      </c>
      <c r="AF41766" s="10" t="s">
        <v>61149</v>
      </c>
    </row>
    <row r="41767" spans="30:32" x14ac:dyDescent="0.2">
      <c r="AD41767" s="11" t="s">
        <v>61184</v>
      </c>
      <c r="AE41767" s="10" t="s">
        <v>839</v>
      </c>
      <c r="AF41767" s="10" t="s">
        <v>61149</v>
      </c>
    </row>
    <row r="41768" spans="30:32" x14ac:dyDescent="0.2">
      <c r="AD41768" s="11" t="s">
        <v>61185</v>
      </c>
      <c r="AE41768" s="10" t="s">
        <v>839</v>
      </c>
      <c r="AF41768" s="10" t="s">
        <v>61149</v>
      </c>
    </row>
    <row r="41769" spans="30:32" x14ac:dyDescent="0.2">
      <c r="AD41769" s="11" t="s">
        <v>61186</v>
      </c>
      <c r="AE41769" s="10" t="s">
        <v>839</v>
      </c>
      <c r="AF41769" s="10" t="s">
        <v>61149</v>
      </c>
    </row>
    <row r="41770" spans="30:32" x14ac:dyDescent="0.2">
      <c r="AD41770" s="11" t="s">
        <v>61187</v>
      </c>
      <c r="AE41770" s="10" t="s">
        <v>839</v>
      </c>
      <c r="AF41770" s="10" t="s">
        <v>61149</v>
      </c>
    </row>
    <row r="41771" spans="30:32" x14ac:dyDescent="0.2">
      <c r="AD41771" s="11" t="s">
        <v>61188</v>
      </c>
      <c r="AE41771" s="10" t="s">
        <v>839</v>
      </c>
      <c r="AF41771" s="10" t="s">
        <v>61149</v>
      </c>
    </row>
    <row r="41772" spans="30:32" x14ac:dyDescent="0.2">
      <c r="AD41772" s="11" t="s">
        <v>61189</v>
      </c>
      <c r="AE41772" s="10" t="s">
        <v>839</v>
      </c>
      <c r="AF41772" s="10" t="s">
        <v>61149</v>
      </c>
    </row>
    <row r="41773" spans="30:32" x14ac:dyDescent="0.2">
      <c r="AD41773" s="11" t="s">
        <v>61190</v>
      </c>
      <c r="AE41773" s="10" t="s">
        <v>839</v>
      </c>
      <c r="AF41773" s="10" t="s">
        <v>61149</v>
      </c>
    </row>
    <row r="41774" spans="30:32" x14ac:dyDescent="0.2">
      <c r="AD41774" s="11" t="s">
        <v>61191</v>
      </c>
      <c r="AE41774" s="10" t="s">
        <v>60876</v>
      </c>
      <c r="AF41774" s="10" t="s">
        <v>61149</v>
      </c>
    </row>
    <row r="41775" spans="30:32" x14ac:dyDescent="0.2">
      <c r="AD41775" s="11" t="s">
        <v>61192</v>
      </c>
      <c r="AE41775" s="10" t="s">
        <v>839</v>
      </c>
      <c r="AF41775" s="10" t="s">
        <v>61149</v>
      </c>
    </row>
    <row r="41776" spans="30:32" x14ac:dyDescent="0.2">
      <c r="AD41776" s="11" t="s">
        <v>61193</v>
      </c>
      <c r="AE41776" s="10" t="s">
        <v>60876</v>
      </c>
      <c r="AF41776" s="10" t="s">
        <v>61149</v>
      </c>
    </row>
    <row r="41777" spans="30:32" x14ac:dyDescent="0.2">
      <c r="AD41777" s="11" t="s">
        <v>61194</v>
      </c>
      <c r="AE41777" s="10" t="s">
        <v>60876</v>
      </c>
      <c r="AF41777" s="10" t="s">
        <v>61149</v>
      </c>
    </row>
    <row r="41778" spans="30:32" x14ac:dyDescent="0.2">
      <c r="AD41778" s="11" t="s">
        <v>61195</v>
      </c>
      <c r="AE41778" s="10" t="s">
        <v>60876</v>
      </c>
      <c r="AF41778" s="10" t="s">
        <v>61149</v>
      </c>
    </row>
    <row r="41779" spans="30:32" x14ac:dyDescent="0.2">
      <c r="AD41779" s="11" t="s">
        <v>61196</v>
      </c>
      <c r="AE41779" s="10" t="s">
        <v>60876</v>
      </c>
      <c r="AF41779" s="10" t="s">
        <v>61149</v>
      </c>
    </row>
    <row r="41780" spans="30:32" x14ac:dyDescent="0.2">
      <c r="AD41780" s="11" t="s">
        <v>61197</v>
      </c>
      <c r="AE41780" s="10" t="s">
        <v>60876</v>
      </c>
      <c r="AF41780" s="10" t="s">
        <v>61149</v>
      </c>
    </row>
    <row r="41781" spans="30:32" x14ac:dyDescent="0.2">
      <c r="AD41781" s="11" t="s">
        <v>61198</v>
      </c>
      <c r="AE41781" s="10" t="s">
        <v>60876</v>
      </c>
      <c r="AF41781" s="10" t="s">
        <v>61149</v>
      </c>
    </row>
    <row r="41782" spans="30:32" x14ac:dyDescent="0.2">
      <c r="AD41782" s="11" t="s">
        <v>61199</v>
      </c>
      <c r="AE41782" s="10" t="s">
        <v>60876</v>
      </c>
      <c r="AF41782" s="10" t="s">
        <v>61149</v>
      </c>
    </row>
    <row r="41783" spans="30:32" x14ac:dyDescent="0.2">
      <c r="AD41783" s="11" t="s">
        <v>61200</v>
      </c>
      <c r="AE41783" s="10" t="s">
        <v>839</v>
      </c>
      <c r="AF41783" s="10" t="s">
        <v>61149</v>
      </c>
    </row>
    <row r="41784" spans="30:32" x14ac:dyDescent="0.2">
      <c r="AD41784" s="11" t="s">
        <v>61201</v>
      </c>
      <c r="AE41784" s="10" t="s">
        <v>839</v>
      </c>
      <c r="AF41784" s="10" t="s">
        <v>61149</v>
      </c>
    </row>
    <row r="41785" spans="30:32" x14ac:dyDescent="0.2">
      <c r="AD41785" s="11" t="s">
        <v>61202</v>
      </c>
      <c r="AE41785" s="10" t="s">
        <v>839</v>
      </c>
      <c r="AF41785" s="10" t="s">
        <v>61149</v>
      </c>
    </row>
    <row r="41786" spans="30:32" x14ac:dyDescent="0.2">
      <c r="AD41786" s="11" t="s">
        <v>61203</v>
      </c>
      <c r="AE41786" s="10" t="s">
        <v>60876</v>
      </c>
      <c r="AF41786" s="10" t="s">
        <v>61149</v>
      </c>
    </row>
    <row r="41787" spans="30:32" x14ac:dyDescent="0.2">
      <c r="AD41787" s="11" t="s">
        <v>61204</v>
      </c>
      <c r="AE41787" s="10" t="s">
        <v>60876</v>
      </c>
      <c r="AF41787" s="10" t="s">
        <v>61149</v>
      </c>
    </row>
    <row r="41788" spans="30:32" x14ac:dyDescent="0.2">
      <c r="AD41788" s="11" t="s">
        <v>61205</v>
      </c>
      <c r="AE41788" s="10" t="s">
        <v>60876</v>
      </c>
      <c r="AF41788" s="10" t="s">
        <v>61149</v>
      </c>
    </row>
    <row r="41789" spans="30:32" x14ac:dyDescent="0.2">
      <c r="AD41789" s="11" t="s">
        <v>61206</v>
      </c>
      <c r="AE41789" s="10" t="s">
        <v>60876</v>
      </c>
      <c r="AF41789" s="10" t="s">
        <v>61149</v>
      </c>
    </row>
    <row r="41790" spans="30:32" x14ac:dyDescent="0.2">
      <c r="AD41790" s="11" t="s">
        <v>61207</v>
      </c>
      <c r="AE41790" s="10" t="s">
        <v>60876</v>
      </c>
      <c r="AF41790" s="10" t="s">
        <v>61149</v>
      </c>
    </row>
    <row r="41791" spans="30:32" x14ac:dyDescent="0.2">
      <c r="AD41791" s="11" t="s">
        <v>61208</v>
      </c>
      <c r="AE41791" s="10" t="s">
        <v>839</v>
      </c>
      <c r="AF41791" s="10" t="s">
        <v>61149</v>
      </c>
    </row>
    <row r="41792" spans="30:32" x14ac:dyDescent="0.2">
      <c r="AD41792" s="11" t="s">
        <v>61209</v>
      </c>
      <c r="AE41792" s="10" t="s">
        <v>60876</v>
      </c>
      <c r="AF41792" s="10" t="s">
        <v>61149</v>
      </c>
    </row>
    <row r="41793" spans="30:32" x14ac:dyDescent="0.2">
      <c r="AD41793" s="11" t="s">
        <v>61210</v>
      </c>
      <c r="AE41793" s="10" t="s">
        <v>839</v>
      </c>
      <c r="AF41793" s="10" t="s">
        <v>61149</v>
      </c>
    </row>
    <row r="41794" spans="30:32" x14ac:dyDescent="0.2">
      <c r="AD41794" s="11" t="s">
        <v>61211</v>
      </c>
      <c r="AE41794" s="10" t="s">
        <v>60876</v>
      </c>
      <c r="AF41794" s="10" t="s">
        <v>61149</v>
      </c>
    </row>
    <row r="41795" spans="30:32" x14ac:dyDescent="0.2">
      <c r="AD41795" s="11" t="s">
        <v>61212</v>
      </c>
      <c r="AE41795" s="10" t="s">
        <v>839</v>
      </c>
      <c r="AF41795" s="10" t="s">
        <v>61149</v>
      </c>
    </row>
    <row r="41796" spans="30:32" x14ac:dyDescent="0.2">
      <c r="AD41796" s="11" t="s">
        <v>61213</v>
      </c>
      <c r="AE41796" s="10" t="s">
        <v>839</v>
      </c>
      <c r="AF41796" s="10" t="s">
        <v>61149</v>
      </c>
    </row>
    <row r="41797" spans="30:32" x14ac:dyDescent="0.2">
      <c r="AD41797" s="11" t="s">
        <v>61214</v>
      </c>
      <c r="AE41797" s="10" t="s">
        <v>60876</v>
      </c>
      <c r="AF41797" s="10" t="s">
        <v>61149</v>
      </c>
    </row>
    <row r="41798" spans="30:32" x14ac:dyDescent="0.2">
      <c r="AD41798" s="11" t="s">
        <v>61215</v>
      </c>
      <c r="AE41798" s="10" t="s">
        <v>60876</v>
      </c>
      <c r="AF41798" s="10" t="s">
        <v>61149</v>
      </c>
    </row>
    <row r="41799" spans="30:32" x14ac:dyDescent="0.2">
      <c r="AD41799" s="11" t="s">
        <v>61216</v>
      </c>
      <c r="AE41799" s="10" t="s">
        <v>839</v>
      </c>
      <c r="AF41799" s="10" t="s">
        <v>61149</v>
      </c>
    </row>
    <row r="41800" spans="30:32" x14ac:dyDescent="0.2">
      <c r="AD41800" s="11" t="s">
        <v>61217</v>
      </c>
      <c r="AE41800" s="10" t="s">
        <v>60876</v>
      </c>
      <c r="AF41800" s="10" t="s">
        <v>61149</v>
      </c>
    </row>
    <row r="41801" spans="30:32" x14ac:dyDescent="0.2">
      <c r="AD41801" s="11" t="s">
        <v>61218</v>
      </c>
      <c r="AE41801" s="10" t="s">
        <v>60876</v>
      </c>
      <c r="AF41801" s="10" t="s">
        <v>61149</v>
      </c>
    </row>
    <row r="41802" spans="30:32" x14ac:dyDescent="0.2">
      <c r="AD41802" s="11" t="s">
        <v>61219</v>
      </c>
      <c r="AE41802" s="10" t="s">
        <v>60876</v>
      </c>
      <c r="AF41802" s="10" t="s">
        <v>61149</v>
      </c>
    </row>
    <row r="41803" spans="30:32" x14ac:dyDescent="0.2">
      <c r="AD41803" s="11" t="s">
        <v>61220</v>
      </c>
      <c r="AE41803" s="10" t="s">
        <v>839</v>
      </c>
      <c r="AF41803" s="10" t="s">
        <v>61149</v>
      </c>
    </row>
    <row r="41804" spans="30:32" x14ac:dyDescent="0.2">
      <c r="AD41804" s="11" t="s">
        <v>61221</v>
      </c>
      <c r="AE41804" s="10" t="s">
        <v>60876</v>
      </c>
      <c r="AF41804" s="10" t="s">
        <v>61149</v>
      </c>
    </row>
    <row r="41805" spans="30:32" x14ac:dyDescent="0.2">
      <c r="AD41805" s="11" t="s">
        <v>61222</v>
      </c>
      <c r="AE41805" s="10" t="s">
        <v>60876</v>
      </c>
      <c r="AF41805" s="10" t="s">
        <v>61149</v>
      </c>
    </row>
    <row r="41806" spans="30:32" x14ac:dyDescent="0.2">
      <c r="AD41806" s="11" t="s">
        <v>61223</v>
      </c>
      <c r="AE41806" s="10" t="s">
        <v>60876</v>
      </c>
      <c r="AF41806" s="10" t="s">
        <v>61149</v>
      </c>
    </row>
    <row r="41807" spans="30:32" x14ac:dyDescent="0.2">
      <c r="AD41807" s="11" t="s">
        <v>61224</v>
      </c>
      <c r="AE41807" s="10" t="s">
        <v>60819</v>
      </c>
      <c r="AF41807" s="10" t="s">
        <v>61149</v>
      </c>
    </row>
    <row r="41808" spans="30:32" x14ac:dyDescent="0.2">
      <c r="AD41808" s="11" t="s">
        <v>61225</v>
      </c>
      <c r="AE41808" s="10" t="s">
        <v>60876</v>
      </c>
      <c r="AF41808" s="10" t="s">
        <v>61149</v>
      </c>
    </row>
    <row r="41809" spans="30:32" x14ac:dyDescent="0.2">
      <c r="AD41809" s="11" t="s">
        <v>61226</v>
      </c>
      <c r="AE41809" s="10" t="s">
        <v>60876</v>
      </c>
      <c r="AF41809" s="10" t="s">
        <v>61149</v>
      </c>
    </row>
    <row r="41810" spans="30:32" x14ac:dyDescent="0.2">
      <c r="AD41810" s="11" t="s">
        <v>61227</v>
      </c>
      <c r="AE41810" s="10" t="s">
        <v>60819</v>
      </c>
      <c r="AF41810" s="10" t="s">
        <v>61149</v>
      </c>
    </row>
    <row r="41811" spans="30:32" x14ac:dyDescent="0.2">
      <c r="AD41811" s="11" t="s">
        <v>61228</v>
      </c>
      <c r="AE41811" s="10" t="s">
        <v>60876</v>
      </c>
      <c r="AF41811" s="10" t="s">
        <v>61149</v>
      </c>
    </row>
    <row r="41812" spans="30:32" x14ac:dyDescent="0.2">
      <c r="AD41812" s="11" t="s">
        <v>61229</v>
      </c>
      <c r="AE41812" s="10" t="s">
        <v>60876</v>
      </c>
      <c r="AF41812" s="10" t="s">
        <v>61149</v>
      </c>
    </row>
    <row r="41813" spans="30:32" x14ac:dyDescent="0.2">
      <c r="AD41813" s="11" t="s">
        <v>61230</v>
      </c>
      <c r="AE41813" s="10" t="s">
        <v>60876</v>
      </c>
      <c r="AF41813" s="10" t="s">
        <v>61149</v>
      </c>
    </row>
    <row r="41814" spans="30:32" x14ac:dyDescent="0.2">
      <c r="AD41814" s="11" t="s">
        <v>61231</v>
      </c>
      <c r="AE41814" s="10" t="s">
        <v>60819</v>
      </c>
      <c r="AF41814" s="10" t="s">
        <v>61149</v>
      </c>
    </row>
    <row r="41815" spans="30:32" x14ac:dyDescent="0.2">
      <c r="AD41815" s="11" t="s">
        <v>61232</v>
      </c>
      <c r="AE41815" s="10" t="s">
        <v>60819</v>
      </c>
      <c r="AF41815" s="10" t="s">
        <v>61149</v>
      </c>
    </row>
    <row r="41816" spans="30:32" x14ac:dyDescent="0.2">
      <c r="AD41816" s="11" t="s">
        <v>61233</v>
      </c>
      <c r="AE41816" s="10" t="s">
        <v>60876</v>
      </c>
      <c r="AF41816" s="10" t="s">
        <v>61149</v>
      </c>
    </row>
    <row r="41817" spans="30:32" x14ac:dyDescent="0.2">
      <c r="AD41817" s="11" t="s">
        <v>61234</v>
      </c>
      <c r="AE41817" s="10" t="s">
        <v>60819</v>
      </c>
      <c r="AF41817" s="10" t="s">
        <v>61149</v>
      </c>
    </row>
    <row r="41818" spans="30:32" x14ac:dyDescent="0.2">
      <c r="AD41818" s="11" t="s">
        <v>61235</v>
      </c>
      <c r="AE41818" s="10" t="s">
        <v>60876</v>
      </c>
      <c r="AF41818" s="10" t="s">
        <v>61149</v>
      </c>
    </row>
    <row r="41819" spans="30:32" x14ac:dyDescent="0.2">
      <c r="AD41819" s="11" t="s">
        <v>61236</v>
      </c>
      <c r="AE41819" s="10" t="s">
        <v>60819</v>
      </c>
      <c r="AF41819" s="10" t="s">
        <v>61149</v>
      </c>
    </row>
    <row r="41820" spans="30:32" x14ac:dyDescent="0.2">
      <c r="AD41820" s="11" t="s">
        <v>61237</v>
      </c>
      <c r="AE41820" s="10" t="s">
        <v>60876</v>
      </c>
      <c r="AF41820" s="10" t="s">
        <v>61149</v>
      </c>
    </row>
    <row r="41821" spans="30:32" x14ac:dyDescent="0.2">
      <c r="AD41821" s="11" t="s">
        <v>61238</v>
      </c>
      <c r="AE41821" s="10" t="s">
        <v>60819</v>
      </c>
      <c r="AF41821" s="10" t="s">
        <v>61149</v>
      </c>
    </row>
    <row r="41822" spans="30:32" x14ac:dyDescent="0.2">
      <c r="AD41822" s="11" t="s">
        <v>61239</v>
      </c>
      <c r="AE41822" s="10" t="s">
        <v>60876</v>
      </c>
      <c r="AF41822" s="10" t="s">
        <v>61149</v>
      </c>
    </row>
    <row r="41823" spans="30:32" x14ac:dyDescent="0.2">
      <c r="AD41823" s="11" t="s">
        <v>61240</v>
      </c>
      <c r="AE41823" s="10" t="s">
        <v>60876</v>
      </c>
      <c r="AF41823" s="10" t="s">
        <v>61149</v>
      </c>
    </row>
    <row r="41824" spans="30:32" x14ac:dyDescent="0.2">
      <c r="AD41824" s="11" t="s">
        <v>61241</v>
      </c>
      <c r="AE41824" s="10" t="s">
        <v>60876</v>
      </c>
      <c r="AF41824" s="10" t="s">
        <v>61149</v>
      </c>
    </row>
    <row r="41825" spans="30:32" x14ac:dyDescent="0.2">
      <c r="AD41825" s="11" t="s">
        <v>61242</v>
      </c>
      <c r="AE41825" s="10" t="s">
        <v>839</v>
      </c>
      <c r="AF41825" s="10" t="s">
        <v>61149</v>
      </c>
    </row>
    <row r="41826" spans="30:32" x14ac:dyDescent="0.2">
      <c r="AD41826" s="11" t="s">
        <v>61243</v>
      </c>
      <c r="AE41826" s="10" t="s">
        <v>839</v>
      </c>
      <c r="AF41826" s="10" t="s">
        <v>61149</v>
      </c>
    </row>
    <row r="41827" spans="30:32" x14ac:dyDescent="0.2">
      <c r="AD41827" s="11" t="s">
        <v>61244</v>
      </c>
      <c r="AE41827" s="10" t="s">
        <v>839</v>
      </c>
      <c r="AF41827" s="10" t="s">
        <v>61149</v>
      </c>
    </row>
    <row r="41828" spans="30:32" x14ac:dyDescent="0.2">
      <c r="AD41828" s="11" t="s">
        <v>61245</v>
      </c>
      <c r="AE41828" s="10" t="s">
        <v>60876</v>
      </c>
      <c r="AF41828" s="10" t="s">
        <v>61149</v>
      </c>
    </row>
    <row r="41829" spans="30:32" x14ac:dyDescent="0.2">
      <c r="AD41829" s="11" t="s">
        <v>61246</v>
      </c>
      <c r="AE41829" s="10" t="s">
        <v>839</v>
      </c>
      <c r="AF41829" s="10" t="s">
        <v>61149</v>
      </c>
    </row>
    <row r="41830" spans="30:32" x14ac:dyDescent="0.2">
      <c r="AD41830" s="11" t="s">
        <v>61247</v>
      </c>
      <c r="AE41830" s="10" t="s">
        <v>839</v>
      </c>
      <c r="AF41830" s="10" t="s">
        <v>61149</v>
      </c>
    </row>
    <row r="41831" spans="30:32" x14ac:dyDescent="0.2">
      <c r="AD41831" s="11" t="s">
        <v>61248</v>
      </c>
      <c r="AE41831" s="10" t="s">
        <v>60819</v>
      </c>
      <c r="AF41831" s="10" t="s">
        <v>61149</v>
      </c>
    </row>
    <row r="41832" spans="30:32" x14ac:dyDescent="0.2">
      <c r="AD41832" s="11" t="s">
        <v>61249</v>
      </c>
      <c r="AE41832" s="10" t="s">
        <v>839</v>
      </c>
      <c r="AF41832" s="10" t="s">
        <v>61149</v>
      </c>
    </row>
    <row r="41833" spans="30:32" x14ac:dyDescent="0.2">
      <c r="AD41833" s="11" t="s">
        <v>61250</v>
      </c>
      <c r="AE41833" s="10" t="s">
        <v>60819</v>
      </c>
      <c r="AF41833" s="10" t="s">
        <v>61149</v>
      </c>
    </row>
    <row r="41834" spans="30:32" x14ac:dyDescent="0.2">
      <c r="AD41834" s="11" t="s">
        <v>61251</v>
      </c>
      <c r="AE41834" s="10" t="s">
        <v>839</v>
      </c>
      <c r="AF41834" s="10" t="s">
        <v>61149</v>
      </c>
    </row>
    <row r="41835" spans="30:32" x14ac:dyDescent="0.2">
      <c r="AD41835" s="11" t="s">
        <v>61252</v>
      </c>
      <c r="AE41835" s="10" t="s">
        <v>839</v>
      </c>
      <c r="AF41835" s="10" t="s">
        <v>61149</v>
      </c>
    </row>
    <row r="41836" spans="30:32" x14ac:dyDescent="0.2">
      <c r="AD41836" s="11" t="s">
        <v>61253</v>
      </c>
      <c r="AE41836" s="10" t="s">
        <v>60819</v>
      </c>
      <c r="AF41836" s="10" t="s">
        <v>61149</v>
      </c>
    </row>
    <row r="41837" spans="30:32" x14ac:dyDescent="0.2">
      <c r="AD41837" s="11" t="s">
        <v>61254</v>
      </c>
      <c r="AE41837" s="10" t="s">
        <v>839</v>
      </c>
      <c r="AF41837" s="10" t="s">
        <v>61149</v>
      </c>
    </row>
    <row r="41838" spans="30:32" x14ac:dyDescent="0.2">
      <c r="AD41838" s="11" t="s">
        <v>61255</v>
      </c>
      <c r="AE41838" s="10" t="s">
        <v>839</v>
      </c>
      <c r="AF41838" s="10" t="s">
        <v>61149</v>
      </c>
    </row>
    <row r="41839" spans="30:32" x14ac:dyDescent="0.2">
      <c r="AD41839" s="11" t="s">
        <v>61256</v>
      </c>
      <c r="AE41839" s="10" t="s">
        <v>60819</v>
      </c>
      <c r="AF41839" s="10" t="s">
        <v>61149</v>
      </c>
    </row>
    <row r="41840" spans="30:32" x14ac:dyDescent="0.2">
      <c r="AD41840" s="11" t="s">
        <v>61257</v>
      </c>
      <c r="AE41840" s="10" t="s">
        <v>839</v>
      </c>
      <c r="AF41840" s="10" t="s">
        <v>61149</v>
      </c>
    </row>
    <row r="41841" spans="30:32" x14ac:dyDescent="0.2">
      <c r="AD41841" s="11" t="s">
        <v>61258</v>
      </c>
      <c r="AE41841" s="10" t="s">
        <v>60876</v>
      </c>
      <c r="AF41841" s="10" t="s">
        <v>61149</v>
      </c>
    </row>
    <row r="41842" spans="30:32" x14ac:dyDescent="0.2">
      <c r="AD41842" s="11" t="s">
        <v>61259</v>
      </c>
      <c r="AE41842" s="10" t="s">
        <v>60876</v>
      </c>
      <c r="AF41842" s="10" t="s">
        <v>61149</v>
      </c>
    </row>
    <row r="41843" spans="30:32" x14ac:dyDescent="0.2">
      <c r="AD41843" s="11" t="s">
        <v>61260</v>
      </c>
      <c r="AE41843" s="10" t="s">
        <v>60876</v>
      </c>
      <c r="AF41843" s="10" t="s">
        <v>61149</v>
      </c>
    </row>
    <row r="41844" spans="30:32" x14ac:dyDescent="0.2">
      <c r="AD41844" s="11" t="s">
        <v>61261</v>
      </c>
      <c r="AE41844" s="10" t="s">
        <v>60876</v>
      </c>
      <c r="AF41844" s="10" t="s">
        <v>61149</v>
      </c>
    </row>
    <row r="41845" spans="30:32" x14ac:dyDescent="0.2">
      <c r="AD41845" s="11" t="s">
        <v>61262</v>
      </c>
      <c r="AE41845" s="10" t="s">
        <v>60876</v>
      </c>
      <c r="AF41845" s="10" t="s">
        <v>61149</v>
      </c>
    </row>
    <row r="41846" spans="30:32" x14ac:dyDescent="0.2">
      <c r="AD41846" s="11" t="s">
        <v>61263</v>
      </c>
      <c r="AE41846" s="10" t="s">
        <v>60876</v>
      </c>
      <c r="AF41846" s="10" t="s">
        <v>61149</v>
      </c>
    </row>
    <row r="41847" spans="30:32" x14ac:dyDescent="0.2">
      <c r="AD41847" s="11" t="s">
        <v>61264</v>
      </c>
      <c r="AE41847" s="10" t="s">
        <v>60876</v>
      </c>
      <c r="AF41847" s="10" t="s">
        <v>61149</v>
      </c>
    </row>
    <row r="41848" spans="30:32" x14ac:dyDescent="0.2">
      <c r="AD41848" s="11" t="s">
        <v>61265</v>
      </c>
      <c r="AE41848" s="10" t="s">
        <v>60876</v>
      </c>
      <c r="AF41848" s="10" t="s">
        <v>61149</v>
      </c>
    </row>
    <row r="41849" spans="30:32" x14ac:dyDescent="0.2">
      <c r="AD41849" s="11" t="s">
        <v>61266</v>
      </c>
      <c r="AE41849" s="10" t="s">
        <v>60876</v>
      </c>
      <c r="AF41849" s="10" t="s">
        <v>61149</v>
      </c>
    </row>
    <row r="41850" spans="30:32" x14ac:dyDescent="0.2">
      <c r="AD41850" s="11" t="s">
        <v>61267</v>
      </c>
      <c r="AE41850" s="10" t="s">
        <v>60876</v>
      </c>
      <c r="AF41850" s="10" t="s">
        <v>61149</v>
      </c>
    </row>
    <row r="41851" spans="30:32" x14ac:dyDescent="0.2">
      <c r="AD41851" s="11" t="s">
        <v>61268</v>
      </c>
      <c r="AE41851" s="10" t="s">
        <v>60876</v>
      </c>
      <c r="AF41851" s="10" t="s">
        <v>61149</v>
      </c>
    </row>
    <row r="41852" spans="30:32" x14ac:dyDescent="0.2">
      <c r="AD41852" s="11" t="s">
        <v>61269</v>
      </c>
      <c r="AE41852" s="10" t="s">
        <v>60876</v>
      </c>
      <c r="AF41852" s="10" t="s">
        <v>61149</v>
      </c>
    </row>
    <row r="41853" spans="30:32" x14ac:dyDescent="0.2">
      <c r="AD41853" s="11" t="s">
        <v>61270</v>
      </c>
      <c r="AE41853" s="10" t="s">
        <v>60876</v>
      </c>
      <c r="AF41853" s="10" t="s">
        <v>61149</v>
      </c>
    </row>
    <row r="41854" spans="30:32" x14ac:dyDescent="0.2">
      <c r="AD41854" s="11" t="s">
        <v>61271</v>
      </c>
      <c r="AE41854" s="10" t="s">
        <v>60876</v>
      </c>
      <c r="AF41854" s="10" t="s">
        <v>61149</v>
      </c>
    </row>
    <row r="41855" spans="30:32" x14ac:dyDescent="0.2">
      <c r="AD41855" s="11" t="s">
        <v>61272</v>
      </c>
      <c r="AE41855" s="10" t="s">
        <v>60876</v>
      </c>
      <c r="AF41855" s="10" t="s">
        <v>61149</v>
      </c>
    </row>
    <row r="41856" spans="30:32" x14ac:dyDescent="0.2">
      <c r="AD41856" s="11" t="s">
        <v>61273</v>
      </c>
      <c r="AE41856" s="10" t="s">
        <v>60876</v>
      </c>
      <c r="AF41856" s="10" t="s">
        <v>61149</v>
      </c>
    </row>
    <row r="41857" spans="30:32" x14ac:dyDescent="0.2">
      <c r="AD41857" s="11" t="s">
        <v>61274</v>
      </c>
      <c r="AE41857" s="10" t="s">
        <v>60876</v>
      </c>
      <c r="AF41857" s="10" t="s">
        <v>61149</v>
      </c>
    </row>
    <row r="41858" spans="30:32" x14ac:dyDescent="0.2">
      <c r="AD41858" s="11" t="s">
        <v>61275</v>
      </c>
      <c r="AE41858" s="10" t="s">
        <v>60876</v>
      </c>
      <c r="AF41858" s="10" t="s">
        <v>61149</v>
      </c>
    </row>
    <row r="41859" spans="30:32" x14ac:dyDescent="0.2">
      <c r="AD41859" s="11" t="s">
        <v>61276</v>
      </c>
      <c r="AE41859" s="10" t="s">
        <v>60876</v>
      </c>
      <c r="AF41859" s="10" t="s">
        <v>61149</v>
      </c>
    </row>
    <row r="41860" spans="30:32" x14ac:dyDescent="0.2">
      <c r="AD41860" s="11" t="s">
        <v>61277</v>
      </c>
      <c r="AE41860" s="10" t="s">
        <v>60876</v>
      </c>
      <c r="AF41860" s="10" t="s">
        <v>61149</v>
      </c>
    </row>
    <row r="41861" spans="30:32" x14ac:dyDescent="0.2">
      <c r="AD41861" s="11" t="s">
        <v>61278</v>
      </c>
      <c r="AE41861" s="10" t="s">
        <v>60876</v>
      </c>
      <c r="AF41861" s="10" t="s">
        <v>61149</v>
      </c>
    </row>
    <row r="41862" spans="30:32" x14ac:dyDescent="0.2">
      <c r="AD41862" s="11" t="s">
        <v>61279</v>
      </c>
      <c r="AE41862" s="10" t="s">
        <v>60876</v>
      </c>
      <c r="AF41862" s="10" t="s">
        <v>61149</v>
      </c>
    </row>
    <row r="41863" spans="30:32" x14ac:dyDescent="0.2">
      <c r="AD41863" s="11" t="s">
        <v>61280</v>
      </c>
      <c r="AE41863" s="10" t="s">
        <v>60876</v>
      </c>
      <c r="AF41863" s="10" t="s">
        <v>61149</v>
      </c>
    </row>
    <row r="41864" spans="30:32" x14ac:dyDescent="0.2">
      <c r="AD41864" s="11" t="s">
        <v>61281</v>
      </c>
      <c r="AE41864" s="10" t="s">
        <v>60876</v>
      </c>
      <c r="AF41864" s="10" t="s">
        <v>61149</v>
      </c>
    </row>
    <row r="41865" spans="30:32" x14ac:dyDescent="0.2">
      <c r="AD41865" s="11" t="s">
        <v>61282</v>
      </c>
      <c r="AE41865" s="10" t="s">
        <v>60876</v>
      </c>
      <c r="AF41865" s="10" t="s">
        <v>61149</v>
      </c>
    </row>
    <row r="41866" spans="30:32" x14ac:dyDescent="0.2">
      <c r="AD41866" s="11" t="s">
        <v>61283</v>
      </c>
      <c r="AE41866" s="10" t="s">
        <v>60876</v>
      </c>
      <c r="AF41866" s="10" t="s">
        <v>61149</v>
      </c>
    </row>
    <row r="41867" spans="30:32" x14ac:dyDescent="0.2">
      <c r="AD41867" s="11" t="s">
        <v>61284</v>
      </c>
      <c r="AE41867" s="10" t="s">
        <v>60876</v>
      </c>
      <c r="AF41867" s="10" t="s">
        <v>61149</v>
      </c>
    </row>
    <row r="41868" spans="30:32" x14ac:dyDescent="0.2">
      <c r="AD41868" s="11" t="s">
        <v>61285</v>
      </c>
      <c r="AE41868" s="10" t="s">
        <v>60876</v>
      </c>
      <c r="AF41868" s="10" t="s">
        <v>61149</v>
      </c>
    </row>
    <row r="41869" spans="30:32" x14ac:dyDescent="0.2">
      <c r="AD41869" s="11" t="s">
        <v>61286</v>
      </c>
      <c r="AE41869" s="10" t="s">
        <v>60876</v>
      </c>
      <c r="AF41869" s="10" t="s">
        <v>61149</v>
      </c>
    </row>
    <row r="41870" spans="30:32" x14ac:dyDescent="0.2">
      <c r="AD41870" s="11" t="s">
        <v>61287</v>
      </c>
      <c r="AE41870" s="10" t="s">
        <v>60876</v>
      </c>
      <c r="AF41870" s="10" t="s">
        <v>61149</v>
      </c>
    </row>
    <row r="41871" spans="30:32" x14ac:dyDescent="0.2">
      <c r="AD41871" s="11" t="s">
        <v>61288</v>
      </c>
      <c r="AE41871" s="10" t="s">
        <v>60876</v>
      </c>
      <c r="AF41871" s="10" t="s">
        <v>61149</v>
      </c>
    </row>
    <row r="41872" spans="30:32" x14ac:dyDescent="0.2">
      <c r="AD41872" s="11" t="s">
        <v>61289</v>
      </c>
      <c r="AE41872" s="10" t="s">
        <v>60876</v>
      </c>
      <c r="AF41872" s="10" t="s">
        <v>61149</v>
      </c>
    </row>
    <row r="41873" spans="30:32" x14ac:dyDescent="0.2">
      <c r="AD41873" s="11" t="s">
        <v>61290</v>
      </c>
      <c r="AE41873" s="10" t="s">
        <v>60876</v>
      </c>
      <c r="AF41873" s="10" t="s">
        <v>61149</v>
      </c>
    </row>
    <row r="41874" spans="30:32" x14ac:dyDescent="0.2">
      <c r="AD41874" s="11" t="s">
        <v>61291</v>
      </c>
      <c r="AE41874" s="10" t="s">
        <v>60876</v>
      </c>
      <c r="AF41874" s="10" t="s">
        <v>61149</v>
      </c>
    </row>
    <row r="41875" spans="30:32" x14ac:dyDescent="0.2">
      <c r="AD41875" s="11" t="s">
        <v>61292</v>
      </c>
      <c r="AE41875" s="10" t="s">
        <v>60876</v>
      </c>
      <c r="AF41875" s="10" t="s">
        <v>61149</v>
      </c>
    </row>
    <row r="41876" spans="30:32" x14ac:dyDescent="0.2">
      <c r="AD41876" s="11" t="s">
        <v>61293</v>
      </c>
      <c r="AE41876" s="10" t="s">
        <v>60876</v>
      </c>
      <c r="AF41876" s="10" t="s">
        <v>61149</v>
      </c>
    </row>
    <row r="41877" spans="30:32" x14ac:dyDescent="0.2">
      <c r="AD41877" s="11" t="s">
        <v>61294</v>
      </c>
      <c r="AE41877" s="10" t="s">
        <v>60876</v>
      </c>
      <c r="AF41877" s="10" t="s">
        <v>61149</v>
      </c>
    </row>
    <row r="41878" spans="30:32" x14ac:dyDescent="0.2">
      <c r="AD41878" s="11" t="s">
        <v>61295</v>
      </c>
      <c r="AE41878" s="10" t="s">
        <v>60876</v>
      </c>
      <c r="AF41878" s="10" t="s">
        <v>61149</v>
      </c>
    </row>
    <row r="41879" spans="30:32" x14ac:dyDescent="0.2">
      <c r="AD41879" s="11" t="s">
        <v>61296</v>
      </c>
      <c r="AE41879" s="10" t="s">
        <v>60876</v>
      </c>
      <c r="AF41879" s="10" t="s">
        <v>61149</v>
      </c>
    </row>
    <row r="41880" spans="30:32" x14ac:dyDescent="0.2">
      <c r="AD41880" s="11" t="s">
        <v>61297</v>
      </c>
      <c r="AE41880" s="10" t="s">
        <v>60876</v>
      </c>
      <c r="AF41880" s="10" t="s">
        <v>61149</v>
      </c>
    </row>
    <row r="41881" spans="30:32" x14ac:dyDescent="0.2">
      <c r="AD41881" s="11" t="s">
        <v>61298</v>
      </c>
      <c r="AE41881" s="10" t="s">
        <v>60876</v>
      </c>
      <c r="AF41881" s="10" t="s">
        <v>61149</v>
      </c>
    </row>
    <row r="41882" spans="30:32" x14ac:dyDescent="0.2">
      <c r="AD41882" s="11" t="s">
        <v>61299</v>
      </c>
      <c r="AE41882" s="10" t="s">
        <v>60876</v>
      </c>
      <c r="AF41882" s="10" t="s">
        <v>61149</v>
      </c>
    </row>
    <row r="41883" spans="30:32" x14ac:dyDescent="0.2">
      <c r="AD41883" s="11" t="s">
        <v>61300</v>
      </c>
      <c r="AE41883" s="10" t="s">
        <v>60876</v>
      </c>
      <c r="AF41883" s="10" t="s">
        <v>61149</v>
      </c>
    </row>
    <row r="41884" spans="30:32" x14ac:dyDescent="0.2">
      <c r="AD41884" s="11" t="s">
        <v>61301</v>
      </c>
      <c r="AE41884" s="10" t="s">
        <v>60876</v>
      </c>
      <c r="AF41884" s="10" t="s">
        <v>61149</v>
      </c>
    </row>
    <row r="41885" spans="30:32" x14ac:dyDescent="0.2">
      <c r="AD41885" s="11" t="s">
        <v>61302</v>
      </c>
      <c r="AE41885" s="10" t="s">
        <v>60876</v>
      </c>
      <c r="AF41885" s="10" t="s">
        <v>61149</v>
      </c>
    </row>
    <row r="41886" spans="30:32" x14ac:dyDescent="0.2">
      <c r="AD41886" s="11" t="s">
        <v>61303</v>
      </c>
      <c r="AE41886" s="10" t="s">
        <v>60876</v>
      </c>
      <c r="AF41886" s="10" t="s">
        <v>61149</v>
      </c>
    </row>
    <row r="41887" spans="30:32" x14ac:dyDescent="0.2">
      <c r="AD41887" s="11" t="s">
        <v>61304</v>
      </c>
      <c r="AE41887" s="10" t="s">
        <v>60876</v>
      </c>
      <c r="AF41887" s="10" t="s">
        <v>61149</v>
      </c>
    </row>
    <row r="41888" spans="30:32" x14ac:dyDescent="0.2">
      <c r="AD41888" s="11" t="s">
        <v>61305</v>
      </c>
      <c r="AE41888" s="10" t="s">
        <v>60876</v>
      </c>
      <c r="AF41888" s="10" t="s">
        <v>61149</v>
      </c>
    </row>
    <row r="41889" spans="30:32" x14ac:dyDescent="0.2">
      <c r="AD41889" s="11" t="s">
        <v>61306</v>
      </c>
      <c r="AE41889" s="10" t="s">
        <v>60876</v>
      </c>
      <c r="AF41889" s="10" t="s">
        <v>61149</v>
      </c>
    </row>
    <row r="41890" spans="30:32" x14ac:dyDescent="0.2">
      <c r="AD41890" s="11" t="s">
        <v>61307</v>
      </c>
      <c r="AE41890" s="10" t="s">
        <v>60876</v>
      </c>
      <c r="AF41890" s="10" t="s">
        <v>61149</v>
      </c>
    </row>
    <row r="41891" spans="30:32" x14ac:dyDescent="0.2">
      <c r="AD41891" s="11" t="s">
        <v>61308</v>
      </c>
      <c r="AE41891" s="10" t="s">
        <v>60876</v>
      </c>
      <c r="AF41891" s="10" t="s">
        <v>61149</v>
      </c>
    </row>
    <row r="41892" spans="30:32" x14ac:dyDescent="0.2">
      <c r="AD41892" s="11" t="s">
        <v>61309</v>
      </c>
      <c r="AE41892" s="10" t="s">
        <v>60876</v>
      </c>
      <c r="AF41892" s="10" t="s">
        <v>61149</v>
      </c>
    </row>
    <row r="41893" spans="30:32" x14ac:dyDescent="0.2">
      <c r="AD41893" s="11" t="s">
        <v>61310</v>
      </c>
      <c r="AE41893" s="10" t="s">
        <v>60876</v>
      </c>
      <c r="AF41893" s="10" t="s">
        <v>61149</v>
      </c>
    </row>
    <row r="41894" spans="30:32" x14ac:dyDescent="0.2">
      <c r="AD41894" s="11" t="s">
        <v>61311</v>
      </c>
      <c r="AE41894" s="10" t="s">
        <v>60876</v>
      </c>
      <c r="AF41894" s="10" t="s">
        <v>61149</v>
      </c>
    </row>
    <row r="41895" spans="30:32" x14ac:dyDescent="0.2">
      <c r="AD41895" s="11" t="s">
        <v>61312</v>
      </c>
      <c r="AE41895" s="10" t="s">
        <v>60876</v>
      </c>
      <c r="AF41895" s="10" t="s">
        <v>61149</v>
      </c>
    </row>
    <row r="41896" spans="30:32" x14ac:dyDescent="0.2">
      <c r="AD41896" s="11" t="s">
        <v>61313</v>
      </c>
      <c r="AE41896" s="10" t="s">
        <v>61314</v>
      </c>
      <c r="AF41896" s="10" t="s">
        <v>572</v>
      </c>
    </row>
    <row r="41897" spans="30:32" x14ac:dyDescent="0.2">
      <c r="AD41897" s="11" t="s">
        <v>61315</v>
      </c>
      <c r="AE41897" s="10" t="s">
        <v>61314</v>
      </c>
      <c r="AF41897" s="10" t="s">
        <v>572</v>
      </c>
    </row>
    <row r="41898" spans="30:32" x14ac:dyDescent="0.2">
      <c r="AD41898" s="11" t="s">
        <v>61316</v>
      </c>
      <c r="AE41898" s="10" t="s">
        <v>61314</v>
      </c>
      <c r="AF41898" s="10" t="s">
        <v>572</v>
      </c>
    </row>
    <row r="41899" spans="30:32" x14ac:dyDescent="0.2">
      <c r="AD41899" s="11" t="s">
        <v>61317</v>
      </c>
      <c r="AE41899" s="10" t="s">
        <v>61314</v>
      </c>
      <c r="AF41899" s="10" t="s">
        <v>572</v>
      </c>
    </row>
    <row r="41900" spans="30:32" x14ac:dyDescent="0.2">
      <c r="AD41900" s="11" t="s">
        <v>61318</v>
      </c>
      <c r="AE41900" s="10" t="s">
        <v>61314</v>
      </c>
      <c r="AF41900" s="10" t="s">
        <v>572</v>
      </c>
    </row>
    <row r="41901" spans="30:32" x14ac:dyDescent="0.2">
      <c r="AD41901" s="11" t="s">
        <v>61319</v>
      </c>
      <c r="AE41901" s="10" t="s">
        <v>61314</v>
      </c>
      <c r="AF41901" s="10" t="s">
        <v>572</v>
      </c>
    </row>
    <row r="41902" spans="30:32" x14ac:dyDescent="0.2">
      <c r="AD41902" s="11" t="s">
        <v>61320</v>
      </c>
      <c r="AE41902" s="10" t="s">
        <v>61314</v>
      </c>
      <c r="AF41902" s="10" t="s">
        <v>572</v>
      </c>
    </row>
    <row r="41903" spans="30:32" x14ac:dyDescent="0.2">
      <c r="AD41903" s="11" t="s">
        <v>61321</v>
      </c>
      <c r="AE41903" s="10" t="s">
        <v>61314</v>
      </c>
      <c r="AF41903" s="10" t="s">
        <v>572</v>
      </c>
    </row>
    <row r="41904" spans="30:32" x14ac:dyDescent="0.2">
      <c r="AD41904" s="11" t="s">
        <v>61322</v>
      </c>
      <c r="AE41904" s="10" t="s">
        <v>61314</v>
      </c>
      <c r="AF41904" s="10" t="s">
        <v>572</v>
      </c>
    </row>
    <row r="41905" spans="30:32" x14ac:dyDescent="0.2">
      <c r="AD41905" s="11" t="s">
        <v>61323</v>
      </c>
      <c r="AE41905" s="10" t="s">
        <v>61314</v>
      </c>
      <c r="AF41905" s="10" t="s">
        <v>572</v>
      </c>
    </row>
    <row r="41906" spans="30:32" x14ac:dyDescent="0.2">
      <c r="AD41906" s="11" t="s">
        <v>61324</v>
      </c>
      <c r="AE41906" s="10" t="s">
        <v>61314</v>
      </c>
      <c r="AF41906" s="10" t="s">
        <v>572</v>
      </c>
    </row>
    <row r="41907" spans="30:32" x14ac:dyDescent="0.2">
      <c r="AD41907" s="11" t="s">
        <v>61325</v>
      </c>
      <c r="AE41907" s="10" t="s">
        <v>2678</v>
      </c>
      <c r="AF41907" s="10" t="s">
        <v>650</v>
      </c>
    </row>
    <row r="41908" spans="30:32" x14ac:dyDescent="0.2">
      <c r="AD41908" s="11" t="s">
        <v>61326</v>
      </c>
      <c r="AE41908" s="10" t="s">
        <v>2678</v>
      </c>
      <c r="AF41908" s="10" t="s">
        <v>650</v>
      </c>
    </row>
    <row r="41909" spans="30:32" x14ac:dyDescent="0.2">
      <c r="AD41909" s="11" t="s">
        <v>61327</v>
      </c>
      <c r="AE41909" s="10" t="s">
        <v>1892</v>
      </c>
      <c r="AF41909" s="10" t="s">
        <v>650</v>
      </c>
    </row>
    <row r="41910" spans="30:32" x14ac:dyDescent="0.2">
      <c r="AD41910" s="11" t="s">
        <v>61328</v>
      </c>
      <c r="AE41910" s="10" t="s">
        <v>1892</v>
      </c>
      <c r="AF41910" s="10" t="s">
        <v>650</v>
      </c>
    </row>
    <row r="41911" spans="30:32" x14ac:dyDescent="0.2">
      <c r="AD41911" s="11" t="s">
        <v>61329</v>
      </c>
      <c r="AE41911" s="10" t="s">
        <v>61330</v>
      </c>
      <c r="AF41911" s="10" t="s">
        <v>650</v>
      </c>
    </row>
    <row r="41912" spans="30:32" x14ac:dyDescent="0.2">
      <c r="AD41912" s="11" t="s">
        <v>61331</v>
      </c>
      <c r="AE41912" s="10" t="s">
        <v>1299</v>
      </c>
      <c r="AF41912" s="10" t="s">
        <v>650</v>
      </c>
    </row>
    <row r="41913" spans="30:32" x14ac:dyDescent="0.2">
      <c r="AD41913" s="11" t="s">
        <v>61332</v>
      </c>
      <c r="AE41913" s="10" t="s">
        <v>1299</v>
      </c>
      <c r="AF41913" s="10" t="s">
        <v>650</v>
      </c>
    </row>
    <row r="41914" spans="30:32" x14ac:dyDescent="0.2">
      <c r="AD41914" s="11" t="s">
        <v>61333</v>
      </c>
      <c r="AE41914" s="10" t="s">
        <v>1396</v>
      </c>
      <c r="AF41914" s="10" t="s">
        <v>650</v>
      </c>
    </row>
    <row r="41915" spans="30:32" x14ac:dyDescent="0.2">
      <c r="AD41915" s="11" t="s">
        <v>61334</v>
      </c>
      <c r="AE41915" s="10" t="s">
        <v>1411</v>
      </c>
      <c r="AF41915" s="10" t="s">
        <v>650</v>
      </c>
    </row>
    <row r="41916" spans="30:32" x14ac:dyDescent="0.2">
      <c r="AD41916" s="11" t="s">
        <v>61335</v>
      </c>
      <c r="AE41916" s="10" t="s">
        <v>4827</v>
      </c>
      <c r="AF41916" s="10" t="s">
        <v>716</v>
      </c>
    </row>
    <row r="41917" spans="30:32" x14ac:dyDescent="0.2">
      <c r="AD41917" s="11" t="s">
        <v>61336</v>
      </c>
      <c r="AE41917" s="10" t="s">
        <v>61337</v>
      </c>
      <c r="AF41917" s="10" t="s">
        <v>639</v>
      </c>
    </row>
    <row r="41918" spans="30:32" x14ac:dyDescent="0.2">
      <c r="AD41918" s="11" t="s">
        <v>61338</v>
      </c>
      <c r="AE41918" s="10" t="s">
        <v>61339</v>
      </c>
      <c r="AF41918" s="10" t="s">
        <v>639</v>
      </c>
    </row>
    <row r="41919" spans="30:32" x14ac:dyDescent="0.2">
      <c r="AD41919" s="11" t="s">
        <v>61340</v>
      </c>
      <c r="AE41919" s="10" t="s">
        <v>2758</v>
      </c>
      <c r="AF41919" s="10" t="s">
        <v>556</v>
      </c>
    </row>
    <row r="41920" spans="30:32" x14ac:dyDescent="0.2">
      <c r="AD41920" s="11" t="s">
        <v>61341</v>
      </c>
      <c r="AE41920" s="10" t="s">
        <v>3101</v>
      </c>
      <c r="AF41920" s="10" t="s">
        <v>556</v>
      </c>
    </row>
    <row r="41921" spans="30:32" x14ac:dyDescent="0.2">
      <c r="AD41921" s="11" t="s">
        <v>61342</v>
      </c>
      <c r="AE41921" s="10" t="s">
        <v>3874</v>
      </c>
      <c r="AF41921" s="10" t="s">
        <v>556</v>
      </c>
    </row>
    <row r="41922" spans="30:32" x14ac:dyDescent="0.2">
      <c r="AD41922" s="11" t="s">
        <v>61343</v>
      </c>
      <c r="AE41922" s="10" t="s">
        <v>4003</v>
      </c>
      <c r="AF41922" s="10" t="s">
        <v>556</v>
      </c>
    </row>
    <row r="41923" spans="30:32" x14ac:dyDescent="0.2">
      <c r="AD41923" s="11" t="s">
        <v>61344</v>
      </c>
      <c r="AE41923" s="10" t="s">
        <v>4132</v>
      </c>
      <c r="AF41923" s="10" t="s">
        <v>556</v>
      </c>
    </row>
    <row r="41924" spans="30:32" x14ac:dyDescent="0.2">
      <c r="AD41924" s="11" t="s">
        <v>61345</v>
      </c>
      <c r="AE41924" s="10" t="s">
        <v>5272</v>
      </c>
      <c r="AF41924" s="10" t="s">
        <v>592</v>
      </c>
    </row>
    <row r="41925" spans="30:32" x14ac:dyDescent="0.2">
      <c r="AD41925" s="11" t="s">
        <v>61346</v>
      </c>
      <c r="AE41925" s="10" t="s">
        <v>5272</v>
      </c>
      <c r="AF41925" s="10" t="s">
        <v>592</v>
      </c>
    </row>
    <row r="41926" spans="30:32" x14ac:dyDescent="0.2">
      <c r="AD41926" s="11" t="s">
        <v>61347</v>
      </c>
      <c r="AE41926" s="10" t="s">
        <v>5157</v>
      </c>
      <c r="AF41926" s="10" t="s">
        <v>592</v>
      </c>
    </row>
    <row r="41927" spans="30:32" x14ac:dyDescent="0.2">
      <c r="AD41927" s="11" t="s">
        <v>61348</v>
      </c>
      <c r="AE41927" s="10" t="s">
        <v>2763</v>
      </c>
      <c r="AF41927" s="10" t="s">
        <v>592</v>
      </c>
    </row>
    <row r="41928" spans="30:32" x14ac:dyDescent="0.2">
      <c r="AD41928" s="11" t="s">
        <v>61349</v>
      </c>
      <c r="AE41928" s="10" t="s">
        <v>612</v>
      </c>
      <c r="AF41928" s="10" t="s">
        <v>592</v>
      </c>
    </row>
    <row r="41929" spans="30:32" x14ac:dyDescent="0.2">
      <c r="AD41929" s="11" t="s">
        <v>61350</v>
      </c>
      <c r="AE41929" s="10" t="s">
        <v>5299</v>
      </c>
      <c r="AF41929" s="10" t="s">
        <v>592</v>
      </c>
    </row>
    <row r="41930" spans="30:32" x14ac:dyDescent="0.2">
      <c r="AD41930" s="11" t="s">
        <v>61351</v>
      </c>
      <c r="AE41930" s="10" t="s">
        <v>5299</v>
      </c>
      <c r="AF41930" s="10" t="s">
        <v>592</v>
      </c>
    </row>
    <row r="41931" spans="30:32" x14ac:dyDescent="0.2">
      <c r="AD41931" s="11" t="s">
        <v>61352</v>
      </c>
      <c r="AE41931" s="10" t="s">
        <v>839</v>
      </c>
      <c r="AF41931" s="10" t="s">
        <v>840</v>
      </c>
    </row>
    <row r="41932" spans="30:32" x14ac:dyDescent="0.2">
      <c r="AD41932" s="11" t="s">
        <v>61353</v>
      </c>
      <c r="AE41932" s="10" t="s">
        <v>839</v>
      </c>
      <c r="AF41932" s="10" t="s">
        <v>840</v>
      </c>
    </row>
    <row r="41933" spans="30:32" x14ac:dyDescent="0.2">
      <c r="AD41933" s="11" t="s">
        <v>61354</v>
      </c>
      <c r="AE41933" s="10" t="s">
        <v>839</v>
      </c>
      <c r="AF41933" s="10" t="s">
        <v>840</v>
      </c>
    </row>
    <row r="41934" spans="30:32" x14ac:dyDescent="0.2">
      <c r="AD41934" s="11" t="s">
        <v>61355</v>
      </c>
      <c r="AE41934" s="10" t="s">
        <v>839</v>
      </c>
      <c r="AF41934" s="10" t="s">
        <v>840</v>
      </c>
    </row>
    <row r="41935" spans="30:32" x14ac:dyDescent="0.2">
      <c r="AD41935" s="11" t="s">
        <v>61356</v>
      </c>
      <c r="AE41935" s="10" t="s">
        <v>839</v>
      </c>
      <c r="AF41935" s="10" t="s">
        <v>840</v>
      </c>
    </row>
    <row r="41936" spans="30:32" x14ac:dyDescent="0.2">
      <c r="AD41936" s="11" t="s">
        <v>61357</v>
      </c>
      <c r="AE41936" s="10" t="s">
        <v>839</v>
      </c>
      <c r="AF41936" s="10" t="s">
        <v>840</v>
      </c>
    </row>
    <row r="41937" spans="30:32" x14ac:dyDescent="0.2">
      <c r="AD41937" s="11" t="s">
        <v>61358</v>
      </c>
      <c r="AE41937" s="10" t="s">
        <v>839</v>
      </c>
      <c r="AF41937" s="10" t="s">
        <v>840</v>
      </c>
    </row>
    <row r="41938" spans="30:32" x14ac:dyDescent="0.2">
      <c r="AD41938" s="11" t="s">
        <v>61359</v>
      </c>
      <c r="AE41938" s="10" t="s">
        <v>839</v>
      </c>
      <c r="AF41938" s="10" t="s">
        <v>840</v>
      </c>
    </row>
    <row r="41939" spans="30:32" x14ac:dyDescent="0.2">
      <c r="AD41939" s="11" t="s">
        <v>61360</v>
      </c>
      <c r="AE41939" s="10" t="s">
        <v>839</v>
      </c>
      <c r="AF41939" s="10" t="s">
        <v>840</v>
      </c>
    </row>
    <row r="41940" spans="30:32" x14ac:dyDescent="0.2">
      <c r="AD41940" s="11" t="s">
        <v>61361</v>
      </c>
      <c r="AE41940" s="10" t="s">
        <v>839</v>
      </c>
      <c r="AF41940" s="10" t="s">
        <v>840</v>
      </c>
    </row>
    <row r="41941" spans="30:32" x14ac:dyDescent="0.2">
      <c r="AD41941" s="11" t="s">
        <v>61362</v>
      </c>
      <c r="AE41941" s="10" t="s">
        <v>839</v>
      </c>
      <c r="AF41941" s="10" t="s">
        <v>840</v>
      </c>
    </row>
    <row r="41942" spans="30:32" x14ac:dyDescent="0.2">
      <c r="AD41942" s="11" t="s">
        <v>61363</v>
      </c>
      <c r="AE41942" s="10" t="s">
        <v>839</v>
      </c>
      <c r="AF41942" s="10" t="s">
        <v>840</v>
      </c>
    </row>
    <row r="41943" spans="30:32" x14ac:dyDescent="0.2">
      <c r="AD41943" s="11" t="s">
        <v>61364</v>
      </c>
      <c r="AE41943" s="10" t="s">
        <v>839</v>
      </c>
      <c r="AF41943" s="10" t="s">
        <v>840</v>
      </c>
    </row>
    <row r="41944" spans="30:32" x14ac:dyDescent="0.2">
      <c r="AD41944" s="11" t="s">
        <v>61365</v>
      </c>
      <c r="AE41944" s="10" t="s">
        <v>839</v>
      </c>
      <c r="AF41944" s="10" t="s">
        <v>840</v>
      </c>
    </row>
    <row r="41945" spans="30:32" x14ac:dyDescent="0.2">
      <c r="AD41945" s="11" t="s">
        <v>61366</v>
      </c>
      <c r="AE41945" s="10" t="s">
        <v>839</v>
      </c>
      <c r="AF41945" s="10" t="s">
        <v>840</v>
      </c>
    </row>
    <row r="41946" spans="30:32" x14ac:dyDescent="0.2">
      <c r="AD41946" s="11" t="s">
        <v>61367</v>
      </c>
      <c r="AE41946" s="10" t="s">
        <v>839</v>
      </c>
      <c r="AF41946" s="10" t="s">
        <v>840</v>
      </c>
    </row>
    <row r="41947" spans="30:32" x14ac:dyDescent="0.2">
      <c r="AD41947" s="11" t="s">
        <v>61368</v>
      </c>
      <c r="AE41947" s="10" t="s">
        <v>839</v>
      </c>
      <c r="AF41947" s="10" t="s">
        <v>840</v>
      </c>
    </row>
    <row r="41948" spans="30:32" x14ac:dyDescent="0.2">
      <c r="AD41948" s="11" t="s">
        <v>61369</v>
      </c>
      <c r="AE41948" s="10" t="s">
        <v>839</v>
      </c>
      <c r="AF41948" s="10" t="s">
        <v>840</v>
      </c>
    </row>
    <row r="41949" spans="30:32" x14ac:dyDescent="0.2">
      <c r="AD41949" s="11" t="s">
        <v>61370</v>
      </c>
      <c r="AE41949" s="10" t="s">
        <v>839</v>
      </c>
      <c r="AF41949" s="10" t="s">
        <v>840</v>
      </c>
    </row>
    <row r="41950" spans="30:32" x14ac:dyDescent="0.2">
      <c r="AD41950" s="11" t="s">
        <v>61371</v>
      </c>
      <c r="AE41950" s="10" t="s">
        <v>839</v>
      </c>
      <c r="AF41950" s="10" t="s">
        <v>840</v>
      </c>
    </row>
    <row r="41951" spans="30:32" x14ac:dyDescent="0.2">
      <c r="AD41951" s="11" t="s">
        <v>61372</v>
      </c>
      <c r="AE41951" s="10" t="s">
        <v>839</v>
      </c>
      <c r="AF41951" s="10" t="s">
        <v>840</v>
      </c>
    </row>
    <row r="41952" spans="30:32" x14ac:dyDescent="0.2">
      <c r="AD41952" s="11" t="s">
        <v>61373</v>
      </c>
      <c r="AE41952" s="10" t="s">
        <v>839</v>
      </c>
      <c r="AF41952" s="10" t="s">
        <v>840</v>
      </c>
    </row>
    <row r="41953" spans="30:32" x14ac:dyDescent="0.2">
      <c r="AD41953" s="11" t="s">
        <v>61374</v>
      </c>
      <c r="AE41953" s="10" t="s">
        <v>839</v>
      </c>
      <c r="AF41953" s="10" t="s">
        <v>840</v>
      </c>
    </row>
    <row r="41954" spans="30:32" x14ac:dyDescent="0.2">
      <c r="AD41954" s="11" t="s">
        <v>61375</v>
      </c>
      <c r="AE41954" s="10" t="s">
        <v>839</v>
      </c>
      <c r="AF41954" s="10" t="s">
        <v>840</v>
      </c>
    </row>
    <row r="41955" spans="30:32" x14ac:dyDescent="0.2">
      <c r="AD41955" s="11" t="s">
        <v>61376</v>
      </c>
      <c r="AE41955" s="10" t="s">
        <v>839</v>
      </c>
      <c r="AF41955" s="10" t="s">
        <v>840</v>
      </c>
    </row>
    <row r="41956" spans="30:32" x14ac:dyDescent="0.2">
      <c r="AD41956" s="11" t="s">
        <v>61377</v>
      </c>
      <c r="AE41956" s="10" t="s">
        <v>839</v>
      </c>
      <c r="AF41956" s="10" t="s">
        <v>840</v>
      </c>
    </row>
    <row r="41957" spans="30:32" x14ac:dyDescent="0.2">
      <c r="AD41957" s="11" t="s">
        <v>61378</v>
      </c>
      <c r="AE41957" s="10" t="s">
        <v>839</v>
      </c>
      <c r="AF41957" s="10" t="s">
        <v>840</v>
      </c>
    </row>
    <row r="41958" spans="30:32" x14ac:dyDescent="0.2">
      <c r="AD41958" s="11" t="s">
        <v>61379</v>
      </c>
      <c r="AE41958" s="10" t="s">
        <v>839</v>
      </c>
      <c r="AF41958" s="10" t="s">
        <v>840</v>
      </c>
    </row>
    <row r="41959" spans="30:32" x14ac:dyDescent="0.2">
      <c r="AD41959" s="11" t="s">
        <v>61380</v>
      </c>
      <c r="AE41959" s="10" t="s">
        <v>839</v>
      </c>
      <c r="AF41959" s="10" t="s">
        <v>840</v>
      </c>
    </row>
    <row r="41960" spans="30:32" x14ac:dyDescent="0.2">
      <c r="AD41960" s="11" t="s">
        <v>61381</v>
      </c>
      <c r="AE41960" s="10" t="s">
        <v>839</v>
      </c>
      <c r="AF41960" s="10" t="s">
        <v>840</v>
      </c>
    </row>
    <row r="41961" spans="30:32" x14ac:dyDescent="0.2">
      <c r="AD41961" s="11" t="s">
        <v>61382</v>
      </c>
      <c r="AE41961" s="10" t="s">
        <v>839</v>
      </c>
      <c r="AF41961" s="10" t="s">
        <v>840</v>
      </c>
    </row>
    <row r="41962" spans="30:32" x14ac:dyDescent="0.2">
      <c r="AD41962" s="11" t="s">
        <v>61383</v>
      </c>
      <c r="AE41962" s="10" t="s">
        <v>839</v>
      </c>
      <c r="AF41962" s="10" t="s">
        <v>840</v>
      </c>
    </row>
    <row r="41963" spans="30:32" x14ac:dyDescent="0.2">
      <c r="AD41963" s="11" t="s">
        <v>61384</v>
      </c>
      <c r="AE41963" s="10" t="s">
        <v>839</v>
      </c>
      <c r="AF41963" s="10" t="s">
        <v>840</v>
      </c>
    </row>
    <row r="41964" spans="30:32" x14ac:dyDescent="0.2">
      <c r="AD41964" s="11" t="s">
        <v>61385</v>
      </c>
      <c r="AE41964" s="10" t="s">
        <v>839</v>
      </c>
      <c r="AF41964" s="10" t="s">
        <v>840</v>
      </c>
    </row>
    <row r="41965" spans="30:32" x14ac:dyDescent="0.2">
      <c r="AD41965" s="11" t="s">
        <v>61386</v>
      </c>
      <c r="AE41965" s="10" t="s">
        <v>839</v>
      </c>
      <c r="AF41965" s="10" t="s">
        <v>840</v>
      </c>
    </row>
    <row r="41966" spans="30:32" x14ac:dyDescent="0.2">
      <c r="AD41966" s="11" t="s">
        <v>61387</v>
      </c>
      <c r="AE41966" s="10" t="s">
        <v>60876</v>
      </c>
      <c r="AF41966" s="10" t="s">
        <v>840</v>
      </c>
    </row>
    <row r="41967" spans="30:32" x14ac:dyDescent="0.2">
      <c r="AD41967" s="11" t="s">
        <v>61388</v>
      </c>
      <c r="AE41967" s="10" t="s">
        <v>60876</v>
      </c>
      <c r="AF41967" s="10" t="s">
        <v>840</v>
      </c>
    </row>
    <row r="41968" spans="30:32" x14ac:dyDescent="0.2">
      <c r="AD41968" s="11" t="s">
        <v>61389</v>
      </c>
      <c r="AE41968" s="10" t="s">
        <v>839</v>
      </c>
      <c r="AF41968" s="10" t="s">
        <v>840</v>
      </c>
    </row>
    <row r="41969" spans="30:32" x14ac:dyDescent="0.2">
      <c r="AD41969" s="11" t="s">
        <v>61390</v>
      </c>
      <c r="AE41969" s="10" t="s">
        <v>839</v>
      </c>
      <c r="AF41969" s="10" t="s">
        <v>840</v>
      </c>
    </row>
    <row r="41970" spans="30:32" x14ac:dyDescent="0.2">
      <c r="AD41970" s="11" t="s">
        <v>61391</v>
      </c>
      <c r="AE41970" s="10" t="s">
        <v>839</v>
      </c>
      <c r="AF41970" s="10" t="s">
        <v>840</v>
      </c>
    </row>
    <row r="41971" spans="30:32" x14ac:dyDescent="0.2">
      <c r="AD41971" s="11" t="s">
        <v>61392</v>
      </c>
      <c r="AE41971" s="10" t="s">
        <v>839</v>
      </c>
      <c r="AF41971" s="10" t="s">
        <v>840</v>
      </c>
    </row>
    <row r="41972" spans="30:32" x14ac:dyDescent="0.2">
      <c r="AD41972" s="11" t="s">
        <v>61393</v>
      </c>
      <c r="AE41972" s="10" t="s">
        <v>839</v>
      </c>
      <c r="AF41972" s="10" t="s">
        <v>840</v>
      </c>
    </row>
    <row r="41973" spans="30:32" x14ac:dyDescent="0.2">
      <c r="AD41973" s="11" t="s">
        <v>61394</v>
      </c>
      <c r="AE41973" s="10" t="s">
        <v>839</v>
      </c>
      <c r="AF41973" s="10" t="s">
        <v>840</v>
      </c>
    </row>
    <row r="41974" spans="30:32" x14ac:dyDescent="0.2">
      <c r="AD41974" s="11" t="s">
        <v>61395</v>
      </c>
      <c r="AE41974" s="10" t="s">
        <v>60876</v>
      </c>
      <c r="AF41974" s="10" t="s">
        <v>840</v>
      </c>
    </row>
    <row r="41975" spans="30:32" x14ac:dyDescent="0.2">
      <c r="AD41975" s="11" t="s">
        <v>61396</v>
      </c>
      <c r="AE41975" s="10" t="s">
        <v>60876</v>
      </c>
      <c r="AF41975" s="10" t="s">
        <v>840</v>
      </c>
    </row>
    <row r="41976" spans="30:32" x14ac:dyDescent="0.2">
      <c r="AD41976" s="11" t="s">
        <v>61397</v>
      </c>
      <c r="AE41976" s="10" t="s">
        <v>839</v>
      </c>
      <c r="AF41976" s="10" t="s">
        <v>840</v>
      </c>
    </row>
    <row r="41977" spans="30:32" x14ac:dyDescent="0.2">
      <c r="AD41977" s="11" t="s">
        <v>61398</v>
      </c>
      <c r="AE41977" s="10" t="s">
        <v>60876</v>
      </c>
      <c r="AF41977" s="10" t="s">
        <v>840</v>
      </c>
    </row>
    <row r="41978" spans="30:32" x14ac:dyDescent="0.2">
      <c r="AD41978" s="11" t="s">
        <v>61399</v>
      </c>
      <c r="AE41978" s="10" t="s">
        <v>839</v>
      </c>
      <c r="AF41978" s="10" t="s">
        <v>840</v>
      </c>
    </row>
    <row r="41979" spans="30:32" x14ac:dyDescent="0.2">
      <c r="AD41979" s="11" t="s">
        <v>61400</v>
      </c>
      <c r="AE41979" s="10" t="s">
        <v>60876</v>
      </c>
      <c r="AF41979" s="10" t="s">
        <v>840</v>
      </c>
    </row>
    <row r="41980" spans="30:32" x14ac:dyDescent="0.2">
      <c r="AD41980" s="11" t="s">
        <v>61401</v>
      </c>
      <c r="AE41980" s="10" t="s">
        <v>60876</v>
      </c>
      <c r="AF41980" s="10" t="s">
        <v>840</v>
      </c>
    </row>
    <row r="41981" spans="30:32" x14ac:dyDescent="0.2">
      <c r="AD41981" s="11" t="s">
        <v>61402</v>
      </c>
      <c r="AE41981" s="10" t="s">
        <v>60876</v>
      </c>
      <c r="AF41981" s="10" t="s">
        <v>840</v>
      </c>
    </row>
    <row r="41982" spans="30:32" x14ac:dyDescent="0.2">
      <c r="AD41982" s="11" t="s">
        <v>61403</v>
      </c>
      <c r="AE41982" s="10" t="s">
        <v>839</v>
      </c>
      <c r="AF41982" s="10" t="s">
        <v>840</v>
      </c>
    </row>
    <row r="41983" spans="30:32" x14ac:dyDescent="0.2">
      <c r="AD41983" s="11" t="s">
        <v>61404</v>
      </c>
      <c r="AE41983" s="10" t="s">
        <v>839</v>
      </c>
      <c r="AF41983" s="10" t="s">
        <v>840</v>
      </c>
    </row>
    <row r="41984" spans="30:32" x14ac:dyDescent="0.2">
      <c r="AD41984" s="11" t="s">
        <v>61405</v>
      </c>
      <c r="AE41984" s="10" t="s">
        <v>839</v>
      </c>
      <c r="AF41984" s="10" t="s">
        <v>840</v>
      </c>
    </row>
    <row r="41985" spans="30:32" x14ac:dyDescent="0.2">
      <c r="AD41985" s="11" t="s">
        <v>61406</v>
      </c>
      <c r="AE41985" s="10" t="s">
        <v>839</v>
      </c>
      <c r="AF41985" s="10" t="s">
        <v>840</v>
      </c>
    </row>
    <row r="41986" spans="30:32" x14ac:dyDescent="0.2">
      <c r="AD41986" s="11" t="s">
        <v>61407</v>
      </c>
      <c r="AE41986" s="10" t="s">
        <v>839</v>
      </c>
      <c r="AF41986" s="10" t="s">
        <v>840</v>
      </c>
    </row>
    <row r="41987" spans="30:32" x14ac:dyDescent="0.2">
      <c r="AD41987" s="11" t="s">
        <v>61408</v>
      </c>
      <c r="AE41987" s="10" t="s">
        <v>839</v>
      </c>
      <c r="AF41987" s="10" t="s">
        <v>840</v>
      </c>
    </row>
    <row r="41988" spans="30:32" x14ac:dyDescent="0.2">
      <c r="AD41988" s="11" t="s">
        <v>61409</v>
      </c>
      <c r="AE41988" s="10" t="s">
        <v>839</v>
      </c>
      <c r="AF41988" s="10" t="s">
        <v>840</v>
      </c>
    </row>
    <row r="41989" spans="30:32" x14ac:dyDescent="0.2">
      <c r="AD41989" s="11" t="s">
        <v>61410</v>
      </c>
      <c r="AE41989" s="10" t="s">
        <v>839</v>
      </c>
      <c r="AF41989" s="10" t="s">
        <v>840</v>
      </c>
    </row>
    <row r="41990" spans="30:32" x14ac:dyDescent="0.2">
      <c r="AD41990" s="11" t="s">
        <v>61411</v>
      </c>
      <c r="AE41990" s="10" t="s">
        <v>839</v>
      </c>
      <c r="AF41990" s="10" t="s">
        <v>840</v>
      </c>
    </row>
    <row r="41991" spans="30:32" x14ac:dyDescent="0.2">
      <c r="AD41991" s="11" t="s">
        <v>61412</v>
      </c>
      <c r="AE41991" s="10" t="s">
        <v>839</v>
      </c>
      <c r="AF41991" s="10" t="s">
        <v>840</v>
      </c>
    </row>
    <row r="41992" spans="30:32" x14ac:dyDescent="0.2">
      <c r="AD41992" s="11" t="s">
        <v>61413</v>
      </c>
      <c r="AE41992" s="10" t="s">
        <v>839</v>
      </c>
      <c r="AF41992" s="10" t="s">
        <v>840</v>
      </c>
    </row>
    <row r="41993" spans="30:32" x14ac:dyDescent="0.2">
      <c r="AD41993" s="11" t="s">
        <v>61414</v>
      </c>
      <c r="AE41993" s="10" t="s">
        <v>839</v>
      </c>
      <c r="AF41993" s="10" t="s">
        <v>840</v>
      </c>
    </row>
    <row r="41994" spans="30:32" x14ac:dyDescent="0.2">
      <c r="AD41994" s="11" t="s">
        <v>61415</v>
      </c>
      <c r="AE41994" s="10" t="s">
        <v>839</v>
      </c>
      <c r="AF41994" s="10" t="s">
        <v>840</v>
      </c>
    </row>
    <row r="41995" spans="30:32" x14ac:dyDescent="0.2">
      <c r="AD41995" s="11" t="s">
        <v>61416</v>
      </c>
      <c r="AE41995" s="10" t="s">
        <v>747</v>
      </c>
      <c r="AF41995" s="10" t="s">
        <v>32</v>
      </c>
    </row>
    <row r="41996" spans="30:32" x14ac:dyDescent="0.2">
      <c r="AD41996" s="11" t="s">
        <v>61417</v>
      </c>
      <c r="AE41996" s="10" t="s">
        <v>747</v>
      </c>
      <c r="AF41996" s="10" t="s">
        <v>32</v>
      </c>
    </row>
    <row r="41997" spans="30:32" x14ac:dyDescent="0.2">
      <c r="AD41997" s="11" t="s">
        <v>61418</v>
      </c>
      <c r="AE41997" s="10" t="s">
        <v>747</v>
      </c>
      <c r="AF41997" s="10" t="s">
        <v>32</v>
      </c>
    </row>
    <row r="41998" spans="30:32" x14ac:dyDescent="0.2">
      <c r="AD41998" s="11" t="s">
        <v>61419</v>
      </c>
      <c r="AE41998" s="10" t="s">
        <v>747</v>
      </c>
      <c r="AF41998" s="10" t="s">
        <v>32</v>
      </c>
    </row>
    <row r="41999" spans="30:32" x14ac:dyDescent="0.2">
      <c r="AD41999" s="11" t="s">
        <v>61420</v>
      </c>
      <c r="AE41999" s="10" t="s">
        <v>747</v>
      </c>
      <c r="AF41999" s="10" t="s">
        <v>32</v>
      </c>
    </row>
    <row r="42000" spans="30:32" x14ac:dyDescent="0.2">
      <c r="AD42000" s="11" t="s">
        <v>61421</v>
      </c>
      <c r="AE42000" s="10" t="s">
        <v>747</v>
      </c>
      <c r="AF42000" s="10" t="s">
        <v>32</v>
      </c>
    </row>
    <row r="42001" spans="30:32" x14ac:dyDescent="0.2">
      <c r="AD42001" s="11" t="s">
        <v>61422</v>
      </c>
      <c r="AE42001" s="10" t="s">
        <v>747</v>
      </c>
      <c r="AF42001" s="10" t="s">
        <v>32</v>
      </c>
    </row>
    <row r="42002" spans="30:32" x14ac:dyDescent="0.2">
      <c r="AD42002" s="11" t="s">
        <v>61423</v>
      </c>
      <c r="AE42002" s="10" t="s">
        <v>747</v>
      </c>
      <c r="AF42002" s="10" t="s">
        <v>32</v>
      </c>
    </row>
    <row r="42003" spans="30:32" x14ac:dyDescent="0.2">
      <c r="AD42003" s="11" t="s">
        <v>61424</v>
      </c>
      <c r="AE42003" s="10" t="s">
        <v>747</v>
      </c>
      <c r="AF42003" s="10" t="s">
        <v>32</v>
      </c>
    </row>
    <row r="42004" spans="30:32" x14ac:dyDescent="0.2">
      <c r="AD42004" s="11" t="s">
        <v>61425</v>
      </c>
      <c r="AE42004" s="10" t="s">
        <v>747</v>
      </c>
      <c r="AF42004" s="10" t="s">
        <v>32</v>
      </c>
    </row>
    <row r="42005" spans="30:32" x14ac:dyDescent="0.2">
      <c r="AD42005" s="11" t="s">
        <v>61426</v>
      </c>
      <c r="AE42005" s="10" t="s">
        <v>747</v>
      </c>
      <c r="AF42005" s="10" t="s">
        <v>32</v>
      </c>
    </row>
    <row r="42006" spans="30:32" x14ac:dyDescent="0.2">
      <c r="AD42006" s="11" t="s">
        <v>61427</v>
      </c>
      <c r="AE42006" s="10" t="s">
        <v>747</v>
      </c>
      <c r="AF42006" s="10" t="s">
        <v>32</v>
      </c>
    </row>
    <row r="42007" spans="30:32" x14ac:dyDescent="0.2">
      <c r="AD42007" s="11" t="s">
        <v>61428</v>
      </c>
      <c r="AE42007" s="10" t="s">
        <v>747</v>
      </c>
      <c r="AF42007" s="10" t="s">
        <v>32</v>
      </c>
    </row>
    <row r="42008" spans="30:32" x14ac:dyDescent="0.2">
      <c r="AD42008" s="11" t="s">
        <v>61429</v>
      </c>
      <c r="AE42008" s="10" t="s">
        <v>747</v>
      </c>
      <c r="AF42008" s="10" t="s">
        <v>32</v>
      </c>
    </row>
    <row r="42009" spans="30:32" x14ac:dyDescent="0.2">
      <c r="AD42009" s="11" t="s">
        <v>61430</v>
      </c>
      <c r="AE42009" s="10" t="s">
        <v>747</v>
      </c>
      <c r="AF42009" s="10" t="s">
        <v>32</v>
      </c>
    </row>
    <row r="42010" spans="30:32" x14ac:dyDescent="0.2">
      <c r="AD42010" s="11" t="s">
        <v>61431</v>
      </c>
      <c r="AE42010" s="10" t="s">
        <v>2420</v>
      </c>
      <c r="AF42010" s="10" t="s">
        <v>32</v>
      </c>
    </row>
    <row r="42011" spans="30:32" x14ac:dyDescent="0.2">
      <c r="AD42011" s="11" t="s">
        <v>61432</v>
      </c>
      <c r="AE42011" s="10" t="s">
        <v>2420</v>
      </c>
      <c r="AF42011" s="10" t="s">
        <v>32</v>
      </c>
    </row>
    <row r="42012" spans="30:32" x14ac:dyDescent="0.2">
      <c r="AD42012" s="11" t="s">
        <v>61433</v>
      </c>
      <c r="AE42012" s="10" t="s">
        <v>6105</v>
      </c>
      <c r="AF42012" s="10" t="s">
        <v>32</v>
      </c>
    </row>
    <row r="42013" spans="30:32" x14ac:dyDescent="0.2">
      <c r="AD42013" s="11" t="s">
        <v>61434</v>
      </c>
      <c r="AE42013" s="10" t="s">
        <v>6105</v>
      </c>
      <c r="AF42013" s="10" t="s">
        <v>32</v>
      </c>
    </row>
    <row r="42014" spans="30:32" x14ac:dyDescent="0.2">
      <c r="AD42014" s="11" t="s">
        <v>61435</v>
      </c>
      <c r="AE42014" s="10" t="s">
        <v>4103</v>
      </c>
      <c r="AF42014" s="10" t="s">
        <v>32</v>
      </c>
    </row>
    <row r="42015" spans="30:32" x14ac:dyDescent="0.2">
      <c r="AD42015" s="11" t="s">
        <v>61436</v>
      </c>
      <c r="AE42015" s="10" t="s">
        <v>6465</v>
      </c>
      <c r="AF42015" s="10" t="s">
        <v>32</v>
      </c>
    </row>
    <row r="42016" spans="30:32" x14ac:dyDescent="0.2">
      <c r="AD42016" s="11" t="s">
        <v>61437</v>
      </c>
      <c r="AE42016" s="10" t="s">
        <v>6528</v>
      </c>
      <c r="AF42016" s="10" t="s">
        <v>32</v>
      </c>
    </row>
    <row r="42017" spans="30:32" x14ac:dyDescent="0.2">
      <c r="AD42017" s="11" t="s">
        <v>61438</v>
      </c>
      <c r="AE42017" s="10" t="s">
        <v>6528</v>
      </c>
      <c r="AF42017" s="10" t="s">
        <v>32</v>
      </c>
    </row>
    <row r="42018" spans="30:32" x14ac:dyDescent="0.2">
      <c r="AD42018" s="11" t="s">
        <v>61439</v>
      </c>
      <c r="AE42018" s="10" t="s">
        <v>6528</v>
      </c>
      <c r="AF42018" s="10" t="s">
        <v>32</v>
      </c>
    </row>
    <row r="42019" spans="30:32" x14ac:dyDescent="0.2">
      <c r="AD42019" s="11" t="s">
        <v>61440</v>
      </c>
      <c r="AE42019" s="10" t="s">
        <v>6528</v>
      </c>
      <c r="AF42019" s="10" t="s">
        <v>32</v>
      </c>
    </row>
    <row r="42020" spans="30:32" x14ac:dyDescent="0.2">
      <c r="AD42020" s="11" t="s">
        <v>61441</v>
      </c>
      <c r="AE42020" s="10" t="s">
        <v>3886</v>
      </c>
      <c r="AF42020" s="10" t="s">
        <v>32</v>
      </c>
    </row>
    <row r="42021" spans="30:32" x14ac:dyDescent="0.2">
      <c r="AD42021" s="11" t="s">
        <v>61442</v>
      </c>
      <c r="AE42021" s="10" t="s">
        <v>3886</v>
      </c>
      <c r="AF42021" s="10" t="s">
        <v>32</v>
      </c>
    </row>
    <row r="42022" spans="30:32" x14ac:dyDescent="0.2">
      <c r="AD42022" s="11" t="s">
        <v>61443</v>
      </c>
      <c r="AE42022" s="10" t="s">
        <v>3886</v>
      </c>
      <c r="AF42022" s="10" t="s">
        <v>32</v>
      </c>
    </row>
    <row r="42023" spans="30:32" x14ac:dyDescent="0.2">
      <c r="AD42023" s="11" t="s">
        <v>61444</v>
      </c>
      <c r="AE42023" s="10" t="s">
        <v>3886</v>
      </c>
      <c r="AF42023" s="10" t="s">
        <v>32</v>
      </c>
    </row>
    <row r="42024" spans="30:32" x14ac:dyDescent="0.2">
      <c r="AD42024" s="11" t="s">
        <v>61445</v>
      </c>
      <c r="AE42024" s="10" t="s">
        <v>3886</v>
      </c>
      <c r="AF42024" s="10" t="s">
        <v>32</v>
      </c>
    </row>
    <row r="42025" spans="30:32" x14ac:dyDescent="0.2">
      <c r="AD42025" s="11" t="s">
        <v>61446</v>
      </c>
      <c r="AE42025" s="10" t="s">
        <v>6651</v>
      </c>
      <c r="AF42025" s="10" t="s">
        <v>32</v>
      </c>
    </row>
    <row r="42026" spans="30:32" x14ac:dyDescent="0.2">
      <c r="AD42026" s="11" t="s">
        <v>61447</v>
      </c>
      <c r="AE42026" s="10" t="s">
        <v>61448</v>
      </c>
      <c r="AF42026" s="10" t="s">
        <v>32</v>
      </c>
    </row>
    <row r="42027" spans="30:32" x14ac:dyDescent="0.2">
      <c r="AD42027" s="11" t="s">
        <v>61449</v>
      </c>
      <c r="AE42027" s="10" t="s">
        <v>6860</v>
      </c>
      <c r="AF42027" s="10" t="s">
        <v>32</v>
      </c>
    </row>
    <row r="42028" spans="30:32" x14ac:dyDescent="0.2">
      <c r="AD42028" s="11" t="s">
        <v>61450</v>
      </c>
      <c r="AE42028" s="10" t="s">
        <v>6860</v>
      </c>
      <c r="AF42028" s="10" t="s">
        <v>32</v>
      </c>
    </row>
    <row r="42029" spans="30:32" x14ac:dyDescent="0.2">
      <c r="AD42029" s="11" t="s">
        <v>61451</v>
      </c>
      <c r="AE42029" s="10" t="s">
        <v>6860</v>
      </c>
      <c r="AF42029" s="10" t="s">
        <v>32</v>
      </c>
    </row>
    <row r="42030" spans="30:32" x14ac:dyDescent="0.2">
      <c r="AD42030" s="11" t="s">
        <v>61452</v>
      </c>
      <c r="AE42030" s="10" t="s">
        <v>6557</v>
      </c>
      <c r="AF42030" s="10" t="s">
        <v>32</v>
      </c>
    </row>
    <row r="42031" spans="30:32" x14ac:dyDescent="0.2">
      <c r="AD42031" s="11" t="s">
        <v>61453</v>
      </c>
      <c r="AE42031" s="10" t="s">
        <v>6693</v>
      </c>
      <c r="AF42031" s="10" t="s">
        <v>32</v>
      </c>
    </row>
    <row r="42032" spans="30:32" x14ac:dyDescent="0.2">
      <c r="AD42032" s="11" t="s">
        <v>61454</v>
      </c>
      <c r="AE42032" s="10" t="s">
        <v>2225</v>
      </c>
      <c r="AF42032" s="10" t="s">
        <v>32</v>
      </c>
    </row>
    <row r="42033" spans="30:32" x14ac:dyDescent="0.2">
      <c r="AD42033" s="11" t="s">
        <v>61455</v>
      </c>
      <c r="AE42033" s="10" t="s">
        <v>6677</v>
      </c>
      <c r="AF42033" s="10" t="s">
        <v>32</v>
      </c>
    </row>
    <row r="42034" spans="30:32" x14ac:dyDescent="0.2">
      <c r="AD42034" s="11" t="s">
        <v>61456</v>
      </c>
      <c r="AE42034" s="10" t="s">
        <v>61457</v>
      </c>
      <c r="AF42034" s="10" t="s">
        <v>32</v>
      </c>
    </row>
    <row r="42035" spans="30:32" x14ac:dyDescent="0.2">
      <c r="AD42035" s="11" t="s">
        <v>61458</v>
      </c>
      <c r="AE42035" s="10" t="s">
        <v>61459</v>
      </c>
      <c r="AF42035" s="10" t="s">
        <v>32</v>
      </c>
    </row>
    <row r="42036" spans="30:32" x14ac:dyDescent="0.2">
      <c r="AD42036" s="11" t="s">
        <v>61460</v>
      </c>
      <c r="AE42036" s="10" t="s">
        <v>3199</v>
      </c>
      <c r="AF42036" s="10" t="s">
        <v>32</v>
      </c>
    </row>
    <row r="42037" spans="30:32" x14ac:dyDescent="0.2">
      <c r="AD42037" s="11" t="s">
        <v>61461</v>
      </c>
      <c r="AE42037" s="10" t="s">
        <v>3199</v>
      </c>
      <c r="AF42037" s="10" t="s">
        <v>32</v>
      </c>
    </row>
    <row r="42038" spans="30:32" x14ac:dyDescent="0.2">
      <c r="AD42038" s="11" t="s">
        <v>61462</v>
      </c>
      <c r="AE42038" s="10" t="s">
        <v>3199</v>
      </c>
      <c r="AF42038" s="10" t="s">
        <v>32</v>
      </c>
    </row>
    <row r="42039" spans="30:32" x14ac:dyDescent="0.2">
      <c r="AD42039" s="11" t="s">
        <v>61463</v>
      </c>
      <c r="AE42039" s="10" t="s">
        <v>3199</v>
      </c>
      <c r="AF42039" s="10" t="s">
        <v>32</v>
      </c>
    </row>
    <row r="42040" spans="30:32" x14ac:dyDescent="0.2">
      <c r="AD42040" s="11" t="s">
        <v>61464</v>
      </c>
      <c r="AE42040" s="10" t="s">
        <v>10809</v>
      </c>
      <c r="AF42040" s="10" t="s">
        <v>712</v>
      </c>
    </row>
    <row r="42041" spans="30:32" x14ac:dyDescent="0.2">
      <c r="AD42041" s="11" t="s">
        <v>61465</v>
      </c>
      <c r="AE42041" s="10" t="s">
        <v>10809</v>
      </c>
      <c r="AF42041" s="10" t="s">
        <v>712</v>
      </c>
    </row>
    <row r="42042" spans="30:32" x14ac:dyDescent="0.2">
      <c r="AD42042" s="11" t="s">
        <v>61466</v>
      </c>
      <c r="AE42042" s="10" t="s">
        <v>10809</v>
      </c>
      <c r="AF42042" s="10" t="s">
        <v>712</v>
      </c>
    </row>
    <row r="42043" spans="30:32" x14ac:dyDescent="0.2">
      <c r="AD42043" s="11" t="s">
        <v>61467</v>
      </c>
      <c r="AE42043" s="10" t="s">
        <v>10809</v>
      </c>
      <c r="AF42043" s="10" t="s">
        <v>712</v>
      </c>
    </row>
    <row r="42044" spans="30:32" x14ac:dyDescent="0.2">
      <c r="AD42044" s="11" t="s">
        <v>61468</v>
      </c>
      <c r="AE42044" s="10" t="s">
        <v>10809</v>
      </c>
      <c r="AF42044" s="10" t="s">
        <v>712</v>
      </c>
    </row>
    <row r="42045" spans="30:32" x14ac:dyDescent="0.2">
      <c r="AD42045" s="11" t="s">
        <v>61469</v>
      </c>
      <c r="AE42045" s="10" t="s">
        <v>56577</v>
      </c>
      <c r="AF42045" s="10" t="s">
        <v>712</v>
      </c>
    </row>
    <row r="42046" spans="30:32" x14ac:dyDescent="0.2">
      <c r="AD42046" s="11" t="s">
        <v>61470</v>
      </c>
      <c r="AE42046" s="10" t="s">
        <v>10486</v>
      </c>
      <c r="AF42046" s="10" t="s">
        <v>712</v>
      </c>
    </row>
    <row r="42047" spans="30:32" x14ac:dyDescent="0.2">
      <c r="AD42047" s="11" t="s">
        <v>61471</v>
      </c>
      <c r="AE42047" s="10" t="s">
        <v>10174</v>
      </c>
      <c r="AF42047" s="10" t="s">
        <v>712</v>
      </c>
    </row>
    <row r="42048" spans="30:32" x14ac:dyDescent="0.2">
      <c r="AD42048" s="11" t="s">
        <v>61472</v>
      </c>
      <c r="AE42048" s="10" t="s">
        <v>10174</v>
      </c>
      <c r="AF42048" s="10" t="s">
        <v>712</v>
      </c>
    </row>
    <row r="42049" spans="30:32" x14ac:dyDescent="0.2">
      <c r="AD42049" s="11" t="s">
        <v>61473</v>
      </c>
      <c r="AE42049" s="10" t="s">
        <v>13168</v>
      </c>
      <c r="AF42049" s="10" t="s">
        <v>712</v>
      </c>
    </row>
    <row r="42050" spans="30:32" x14ac:dyDescent="0.2">
      <c r="AD42050" s="11" t="s">
        <v>61474</v>
      </c>
      <c r="AE42050" s="10" t="s">
        <v>13168</v>
      </c>
      <c r="AF42050" s="10" t="s">
        <v>712</v>
      </c>
    </row>
    <row r="42051" spans="30:32" x14ac:dyDescent="0.2">
      <c r="AD42051" s="11" t="s">
        <v>61475</v>
      </c>
      <c r="AE42051" s="10" t="s">
        <v>1481</v>
      </c>
      <c r="AF42051" s="10" t="s">
        <v>712</v>
      </c>
    </row>
    <row r="42052" spans="30:32" x14ac:dyDescent="0.2">
      <c r="AD42052" s="11" t="s">
        <v>61476</v>
      </c>
      <c r="AE42052" s="10" t="s">
        <v>1884</v>
      </c>
      <c r="AF42052" s="10" t="s">
        <v>565</v>
      </c>
    </row>
    <row r="42053" spans="30:32" x14ac:dyDescent="0.2">
      <c r="AD42053" s="11" t="s">
        <v>61477</v>
      </c>
      <c r="AE42053" s="10" t="s">
        <v>1884</v>
      </c>
      <c r="AF42053" s="10" t="s">
        <v>565</v>
      </c>
    </row>
    <row r="42054" spans="30:32" x14ac:dyDescent="0.2">
      <c r="AD42054" s="11" t="s">
        <v>61478</v>
      </c>
      <c r="AE42054" s="10" t="s">
        <v>12906</v>
      </c>
      <c r="AF42054" s="10" t="s">
        <v>738</v>
      </c>
    </row>
    <row r="42055" spans="30:32" x14ac:dyDescent="0.2">
      <c r="AD42055" s="11" t="s">
        <v>61479</v>
      </c>
      <c r="AE42055" s="10" t="s">
        <v>57033</v>
      </c>
      <c r="AF42055" s="10" t="s">
        <v>738</v>
      </c>
    </row>
    <row r="42056" spans="30:32" x14ac:dyDescent="0.2">
      <c r="AD42056" s="11" t="s">
        <v>61480</v>
      </c>
      <c r="AE42056" s="10" t="s">
        <v>56973</v>
      </c>
      <c r="AF42056" s="10" t="s">
        <v>738</v>
      </c>
    </row>
    <row r="42057" spans="30:32" x14ac:dyDescent="0.2">
      <c r="AD42057" s="11" t="s">
        <v>61481</v>
      </c>
      <c r="AE42057" s="10" t="s">
        <v>1695</v>
      </c>
      <c r="AF42057" s="10" t="s">
        <v>645</v>
      </c>
    </row>
    <row r="42058" spans="30:32" x14ac:dyDescent="0.2">
      <c r="AD42058" s="11" t="s">
        <v>61482</v>
      </c>
      <c r="AE42058" s="10" t="s">
        <v>19333</v>
      </c>
      <c r="AF42058" s="10" t="s">
        <v>645</v>
      </c>
    </row>
    <row r="42059" spans="30:32" x14ac:dyDescent="0.2">
      <c r="AD42059" s="11" t="s">
        <v>61483</v>
      </c>
      <c r="AE42059" s="10" t="s">
        <v>19333</v>
      </c>
      <c r="AF42059" s="10" t="s">
        <v>645</v>
      </c>
    </row>
    <row r="42060" spans="30:32" x14ac:dyDescent="0.2">
      <c r="AD42060" s="11" t="s">
        <v>61484</v>
      </c>
      <c r="AE42060" s="10" t="s">
        <v>61485</v>
      </c>
      <c r="AF42060" s="10" t="s">
        <v>741</v>
      </c>
    </row>
    <row r="42061" spans="30:32" x14ac:dyDescent="0.2">
      <c r="AD42061" s="11" t="s">
        <v>61486</v>
      </c>
      <c r="AE42061" s="10" t="s">
        <v>61487</v>
      </c>
      <c r="AF42061" s="10" t="s">
        <v>698</v>
      </c>
    </row>
    <row r="42062" spans="30:32" x14ac:dyDescent="0.2">
      <c r="AD42062" s="11" t="s">
        <v>61488</v>
      </c>
      <c r="AE42062" s="10" t="s">
        <v>61487</v>
      </c>
      <c r="AF42062" s="10" t="s">
        <v>698</v>
      </c>
    </row>
    <row r="42063" spans="30:32" x14ac:dyDescent="0.2">
      <c r="AD42063" s="11" t="s">
        <v>61489</v>
      </c>
      <c r="AE42063" s="10" t="s">
        <v>1388</v>
      </c>
      <c r="AF42063" s="10" t="s">
        <v>698</v>
      </c>
    </row>
    <row r="42064" spans="30:32" x14ac:dyDescent="0.2">
      <c r="AD42064" s="11" t="s">
        <v>61490</v>
      </c>
      <c r="AE42064" s="10" t="s">
        <v>39508</v>
      </c>
      <c r="AF42064" s="10" t="s">
        <v>698</v>
      </c>
    </row>
    <row r="42065" spans="30:32" x14ac:dyDescent="0.2">
      <c r="AD42065" s="11" t="s">
        <v>61491</v>
      </c>
      <c r="AE42065" s="10" t="s">
        <v>39508</v>
      </c>
      <c r="AF42065" s="10" t="s">
        <v>698</v>
      </c>
    </row>
    <row r="42066" spans="30:32" x14ac:dyDescent="0.2">
      <c r="AD42066" s="11" t="s">
        <v>61492</v>
      </c>
      <c r="AE42066" s="10" t="s">
        <v>3495</v>
      </c>
      <c r="AF42066" s="10" t="s">
        <v>698</v>
      </c>
    </row>
    <row r="42067" spans="30:32" x14ac:dyDescent="0.2">
      <c r="AD42067" s="11" t="s">
        <v>61493</v>
      </c>
      <c r="AE42067" s="10" t="s">
        <v>3495</v>
      </c>
      <c r="AF42067" s="10" t="s">
        <v>698</v>
      </c>
    </row>
    <row r="42068" spans="30:32" x14ac:dyDescent="0.2">
      <c r="AD42068" s="11" t="s">
        <v>61494</v>
      </c>
      <c r="AE42068" s="10" t="s">
        <v>58263</v>
      </c>
      <c r="AF42068" s="10" t="s">
        <v>698</v>
      </c>
    </row>
    <row r="42069" spans="30:32" x14ac:dyDescent="0.2">
      <c r="AD42069" s="11" t="s">
        <v>61495</v>
      </c>
      <c r="AE42069" s="10" t="s">
        <v>52941</v>
      </c>
      <c r="AF42069" s="10" t="s">
        <v>698</v>
      </c>
    </row>
    <row r="42070" spans="30:32" x14ac:dyDescent="0.2">
      <c r="AD42070" s="11" t="s">
        <v>61496</v>
      </c>
      <c r="AE42070" s="10" t="s">
        <v>58585</v>
      </c>
      <c r="AF42070" s="10" t="s">
        <v>698</v>
      </c>
    </row>
    <row r="42071" spans="30:32" x14ac:dyDescent="0.2">
      <c r="AD42071" s="11" t="s">
        <v>61497</v>
      </c>
      <c r="AE42071" s="10" t="s">
        <v>28079</v>
      </c>
      <c r="AF42071" s="10" t="s">
        <v>720</v>
      </c>
    </row>
    <row r="42072" spans="30:32" x14ac:dyDescent="0.2">
      <c r="AD42072" s="11" t="s">
        <v>61498</v>
      </c>
      <c r="AE42072" s="10" t="s">
        <v>28079</v>
      </c>
      <c r="AF42072" s="10" t="s">
        <v>720</v>
      </c>
    </row>
    <row r="42073" spans="30:32" x14ac:dyDescent="0.2">
      <c r="AD42073" s="11" t="s">
        <v>61499</v>
      </c>
      <c r="AE42073" s="10" t="s">
        <v>2243</v>
      </c>
      <c r="AF42073" s="10" t="s">
        <v>720</v>
      </c>
    </row>
    <row r="42074" spans="30:32" x14ac:dyDescent="0.2">
      <c r="AD42074" s="11" t="s">
        <v>61500</v>
      </c>
      <c r="AE42074" s="10" t="s">
        <v>15657</v>
      </c>
      <c r="AF42074" s="10" t="s">
        <v>582</v>
      </c>
    </row>
    <row r="42075" spans="30:32" x14ac:dyDescent="0.2">
      <c r="AD42075" s="11" t="s">
        <v>61501</v>
      </c>
      <c r="AE42075" s="10" t="s">
        <v>8969</v>
      </c>
      <c r="AF42075" s="10" t="s">
        <v>582</v>
      </c>
    </row>
    <row r="42076" spans="30:32" x14ac:dyDescent="0.2">
      <c r="AD42076" s="11" t="s">
        <v>61502</v>
      </c>
      <c r="AE42076" s="10" t="s">
        <v>8969</v>
      </c>
      <c r="AF42076" s="10" t="s">
        <v>582</v>
      </c>
    </row>
    <row r="42077" spans="30:32" x14ac:dyDescent="0.2">
      <c r="AD42077" s="11" t="s">
        <v>61503</v>
      </c>
      <c r="AE42077" s="10" t="s">
        <v>8969</v>
      </c>
      <c r="AF42077" s="10" t="s">
        <v>582</v>
      </c>
    </row>
    <row r="42078" spans="30:32" x14ac:dyDescent="0.2">
      <c r="AD42078" s="11" t="s">
        <v>61504</v>
      </c>
      <c r="AE42078" s="10" t="s">
        <v>8969</v>
      </c>
      <c r="AF42078" s="10" t="s">
        <v>582</v>
      </c>
    </row>
    <row r="42079" spans="30:32" x14ac:dyDescent="0.2">
      <c r="AD42079" s="11" t="s">
        <v>61505</v>
      </c>
      <c r="AE42079" s="10" t="s">
        <v>8969</v>
      </c>
      <c r="AF42079" s="10" t="s">
        <v>582</v>
      </c>
    </row>
    <row r="42080" spans="30:32" x14ac:dyDescent="0.2">
      <c r="AD42080" s="11" t="s">
        <v>61506</v>
      </c>
      <c r="AE42080" s="10" t="s">
        <v>8969</v>
      </c>
      <c r="AF42080" s="10" t="s">
        <v>582</v>
      </c>
    </row>
    <row r="42081" spans="30:32" x14ac:dyDescent="0.2">
      <c r="AD42081" s="11" t="s">
        <v>61507</v>
      </c>
      <c r="AE42081" s="10" t="s">
        <v>8969</v>
      </c>
      <c r="AF42081" s="10" t="s">
        <v>582</v>
      </c>
    </row>
    <row r="42082" spans="30:32" x14ac:dyDescent="0.2">
      <c r="AD42082" s="11" t="s">
        <v>61508</v>
      </c>
      <c r="AE42082" s="10" t="s">
        <v>8969</v>
      </c>
      <c r="AF42082" s="10" t="s">
        <v>582</v>
      </c>
    </row>
    <row r="42083" spans="30:32" x14ac:dyDescent="0.2">
      <c r="AD42083" s="11" t="s">
        <v>61509</v>
      </c>
      <c r="AE42083" s="10" t="s">
        <v>31483</v>
      </c>
      <c r="AF42083" s="10" t="s">
        <v>582</v>
      </c>
    </row>
    <row r="42084" spans="30:32" x14ac:dyDescent="0.2">
      <c r="AD42084" s="11" t="s">
        <v>61510</v>
      </c>
      <c r="AE42084" s="10" t="s">
        <v>1948</v>
      </c>
      <c r="AF42084" s="10" t="s">
        <v>582</v>
      </c>
    </row>
    <row r="42085" spans="30:32" x14ac:dyDescent="0.2">
      <c r="AD42085" s="11" t="s">
        <v>61511</v>
      </c>
      <c r="AE42085" s="10" t="s">
        <v>1948</v>
      </c>
      <c r="AF42085" s="10" t="s">
        <v>582</v>
      </c>
    </row>
    <row r="42086" spans="30:32" x14ac:dyDescent="0.2">
      <c r="AD42086" s="11" t="s">
        <v>61512</v>
      </c>
      <c r="AE42086" s="10" t="s">
        <v>8969</v>
      </c>
      <c r="AF42086" s="10" t="s">
        <v>582</v>
      </c>
    </row>
    <row r="42087" spans="30:32" x14ac:dyDescent="0.2">
      <c r="AD42087" s="11" t="s">
        <v>61513</v>
      </c>
      <c r="AE42087" s="10" t="s">
        <v>8969</v>
      </c>
      <c r="AF42087" s="10" t="s">
        <v>582</v>
      </c>
    </row>
    <row r="42088" spans="30:32" x14ac:dyDescent="0.2">
      <c r="AD42088" s="11" t="s">
        <v>61514</v>
      </c>
      <c r="AE42088" s="10" t="s">
        <v>8969</v>
      </c>
      <c r="AF42088" s="10" t="s">
        <v>582</v>
      </c>
    </row>
    <row r="42089" spans="30:32" x14ac:dyDescent="0.2">
      <c r="AD42089" s="11" t="s">
        <v>61515</v>
      </c>
      <c r="AE42089" s="10" t="s">
        <v>8969</v>
      </c>
      <c r="AF42089" s="10" t="s">
        <v>582</v>
      </c>
    </row>
    <row r="42090" spans="30:32" x14ac:dyDescent="0.2">
      <c r="AD42090" s="11" t="s">
        <v>61516</v>
      </c>
      <c r="AE42090" s="10" t="s">
        <v>8969</v>
      </c>
      <c r="AF42090" s="10" t="s">
        <v>582</v>
      </c>
    </row>
    <row r="42091" spans="30:32" x14ac:dyDescent="0.2">
      <c r="AD42091" s="11" t="s">
        <v>61517</v>
      </c>
      <c r="AE42091" s="10" t="s">
        <v>3527</v>
      </c>
      <c r="AF42091" s="10" t="s">
        <v>25</v>
      </c>
    </row>
    <row r="42092" spans="30:32" x14ac:dyDescent="0.2">
      <c r="AD42092" s="11" t="s">
        <v>61518</v>
      </c>
      <c r="AE42092" s="10" t="s">
        <v>3527</v>
      </c>
      <c r="AF42092" s="10" t="s">
        <v>25</v>
      </c>
    </row>
    <row r="42093" spans="30:32" x14ac:dyDescent="0.2">
      <c r="AD42093" s="11" t="s">
        <v>61519</v>
      </c>
      <c r="AE42093" s="10" t="s">
        <v>61520</v>
      </c>
      <c r="AF42093" s="10" t="s">
        <v>25</v>
      </c>
    </row>
    <row r="42094" spans="30:32" x14ac:dyDescent="0.2">
      <c r="AD42094" s="11" t="s">
        <v>61521</v>
      </c>
      <c r="AE42094" s="10" t="s">
        <v>8844</v>
      </c>
      <c r="AF42094" s="10" t="s">
        <v>25</v>
      </c>
    </row>
    <row r="42095" spans="30:32" x14ac:dyDescent="0.2">
      <c r="AD42095" s="11" t="s">
        <v>61522</v>
      </c>
      <c r="AE42095" s="10" t="s">
        <v>14925</v>
      </c>
      <c r="AF42095" s="10" t="s">
        <v>25</v>
      </c>
    </row>
    <row r="42096" spans="30:32" x14ac:dyDescent="0.2">
      <c r="AD42096" s="11" t="s">
        <v>61523</v>
      </c>
      <c r="AE42096" s="10" t="s">
        <v>14925</v>
      </c>
      <c r="AF42096" s="10" t="s">
        <v>25</v>
      </c>
    </row>
    <row r="42097" spans="30:32" x14ac:dyDescent="0.2">
      <c r="AD42097" s="11" t="s">
        <v>61524</v>
      </c>
      <c r="AE42097" s="10" t="s">
        <v>14925</v>
      </c>
      <c r="AF42097" s="10" t="s">
        <v>25</v>
      </c>
    </row>
    <row r="42098" spans="30:32" x14ac:dyDescent="0.2">
      <c r="AD42098" s="11" t="s">
        <v>61525</v>
      </c>
      <c r="AE42098" s="10" t="s">
        <v>14802</v>
      </c>
      <c r="AF42098" s="10" t="s">
        <v>25</v>
      </c>
    </row>
    <row r="42099" spans="30:32" x14ac:dyDescent="0.2">
      <c r="AD42099" s="11" t="s">
        <v>61526</v>
      </c>
      <c r="AE42099" s="10" t="s">
        <v>14802</v>
      </c>
      <c r="AF42099" s="10" t="s">
        <v>25</v>
      </c>
    </row>
    <row r="42100" spans="30:32" x14ac:dyDescent="0.2">
      <c r="AD42100" s="11" t="s">
        <v>61527</v>
      </c>
      <c r="AE42100" s="10" t="s">
        <v>14802</v>
      </c>
      <c r="AF42100" s="10" t="s">
        <v>25</v>
      </c>
    </row>
    <row r="42101" spans="30:32" x14ac:dyDescent="0.2">
      <c r="AD42101" s="11" t="s">
        <v>61528</v>
      </c>
      <c r="AE42101" s="10" t="s">
        <v>14802</v>
      </c>
      <c r="AF42101" s="10" t="s">
        <v>25</v>
      </c>
    </row>
    <row r="42102" spans="30:32" x14ac:dyDescent="0.2">
      <c r="AD42102" s="11" t="s">
        <v>61529</v>
      </c>
      <c r="AE42102" s="10" t="s">
        <v>14802</v>
      </c>
      <c r="AF42102" s="10" t="s">
        <v>25</v>
      </c>
    </row>
    <row r="42103" spans="30:32" x14ac:dyDescent="0.2">
      <c r="AD42103" s="11" t="s">
        <v>61530</v>
      </c>
      <c r="AE42103" s="10" t="s">
        <v>39831</v>
      </c>
      <c r="AF42103" s="10" t="s">
        <v>25</v>
      </c>
    </row>
    <row r="42104" spans="30:32" x14ac:dyDescent="0.2">
      <c r="AD42104" s="11" t="s">
        <v>61531</v>
      </c>
      <c r="AE42104" s="10" t="s">
        <v>39841</v>
      </c>
      <c r="AF42104" s="10" t="s">
        <v>25</v>
      </c>
    </row>
    <row r="42105" spans="30:32" x14ac:dyDescent="0.2">
      <c r="AD42105" s="11" t="s">
        <v>61532</v>
      </c>
      <c r="AE42105" s="10" t="s">
        <v>27642</v>
      </c>
      <c r="AF42105" s="10" t="s">
        <v>25</v>
      </c>
    </row>
    <row r="42106" spans="30:32" x14ac:dyDescent="0.2">
      <c r="AD42106" s="11" t="s">
        <v>61533</v>
      </c>
      <c r="AE42106" s="10" t="s">
        <v>27642</v>
      </c>
      <c r="AF42106" s="10" t="s">
        <v>25</v>
      </c>
    </row>
    <row r="42107" spans="30:32" x14ac:dyDescent="0.2">
      <c r="AD42107" s="11" t="s">
        <v>61534</v>
      </c>
      <c r="AE42107" s="10" t="s">
        <v>40421</v>
      </c>
      <c r="AF42107" s="10" t="s">
        <v>25</v>
      </c>
    </row>
    <row r="42108" spans="30:32" x14ac:dyDescent="0.2">
      <c r="AD42108" s="11" t="s">
        <v>61535</v>
      </c>
      <c r="AE42108" s="10" t="s">
        <v>839</v>
      </c>
      <c r="AF42108" s="10" t="s">
        <v>61112</v>
      </c>
    </row>
    <row r="42109" spans="30:32" x14ac:dyDescent="0.2">
      <c r="AD42109" s="11" t="s">
        <v>61536</v>
      </c>
      <c r="AE42109" s="10" t="s">
        <v>839</v>
      </c>
      <c r="AF42109" s="10" t="s">
        <v>61112</v>
      </c>
    </row>
    <row r="42110" spans="30:32" x14ac:dyDescent="0.2">
      <c r="AD42110" s="11" t="s">
        <v>61537</v>
      </c>
      <c r="AE42110" s="10" t="s">
        <v>60876</v>
      </c>
      <c r="AF42110" s="10" t="s">
        <v>61112</v>
      </c>
    </row>
    <row r="42111" spans="30:32" x14ac:dyDescent="0.2">
      <c r="AD42111" s="11" t="s">
        <v>61538</v>
      </c>
      <c r="AE42111" s="10" t="s">
        <v>8434</v>
      </c>
      <c r="AF42111" s="10" t="s">
        <v>224</v>
      </c>
    </row>
    <row r="42112" spans="30:32" x14ac:dyDescent="0.2">
      <c r="AD42112" s="11" t="s">
        <v>61539</v>
      </c>
      <c r="AE42112" s="10" t="s">
        <v>8434</v>
      </c>
      <c r="AF42112" s="10" t="s">
        <v>224</v>
      </c>
    </row>
    <row r="42113" spans="30:32" x14ac:dyDescent="0.2">
      <c r="AD42113" s="11" t="s">
        <v>61540</v>
      </c>
      <c r="AE42113" s="10" t="s">
        <v>8434</v>
      </c>
      <c r="AF42113" s="10" t="s">
        <v>224</v>
      </c>
    </row>
    <row r="42114" spans="30:32" x14ac:dyDescent="0.2">
      <c r="AD42114" s="11" t="s">
        <v>61541</v>
      </c>
      <c r="AE42114" s="10" t="s">
        <v>8434</v>
      </c>
      <c r="AF42114" s="10" t="s">
        <v>224</v>
      </c>
    </row>
    <row r="42115" spans="30:32" x14ac:dyDescent="0.2">
      <c r="AD42115" s="11" t="s">
        <v>61542</v>
      </c>
      <c r="AE42115" s="10" t="s">
        <v>8434</v>
      </c>
      <c r="AF42115" s="10" t="s">
        <v>224</v>
      </c>
    </row>
    <row r="42116" spans="30:32" x14ac:dyDescent="0.2">
      <c r="AD42116" s="11" t="s">
        <v>61543</v>
      </c>
      <c r="AE42116" s="10" t="s">
        <v>8434</v>
      </c>
      <c r="AF42116" s="10" t="s">
        <v>224</v>
      </c>
    </row>
    <row r="42117" spans="30:32" x14ac:dyDescent="0.2">
      <c r="AD42117" s="11" t="s">
        <v>61544</v>
      </c>
      <c r="AE42117" s="10" t="s">
        <v>8434</v>
      </c>
      <c r="AF42117" s="10" t="s">
        <v>224</v>
      </c>
    </row>
    <row r="42118" spans="30:32" x14ac:dyDescent="0.2">
      <c r="AD42118" s="11" t="s">
        <v>61545</v>
      </c>
      <c r="AE42118" s="10" t="s">
        <v>8434</v>
      </c>
      <c r="AF42118" s="10" t="s">
        <v>224</v>
      </c>
    </row>
    <row r="42119" spans="30:32" x14ac:dyDescent="0.2">
      <c r="AD42119" s="11" t="s">
        <v>61546</v>
      </c>
      <c r="AE42119" s="10" t="s">
        <v>8434</v>
      </c>
      <c r="AF42119" s="10" t="s">
        <v>224</v>
      </c>
    </row>
    <row r="42120" spans="30:32" x14ac:dyDescent="0.2">
      <c r="AD42120" s="11" t="s">
        <v>61547</v>
      </c>
      <c r="AE42120" s="10" t="s">
        <v>8434</v>
      </c>
      <c r="AF42120" s="10" t="s">
        <v>224</v>
      </c>
    </row>
    <row r="42121" spans="30:32" x14ac:dyDescent="0.2">
      <c r="AD42121" s="11" t="s">
        <v>61548</v>
      </c>
      <c r="AE42121" s="10" t="s">
        <v>8434</v>
      </c>
      <c r="AF42121" s="10" t="s">
        <v>224</v>
      </c>
    </row>
    <row r="42122" spans="30:32" x14ac:dyDescent="0.2">
      <c r="AD42122" s="11" t="s">
        <v>61549</v>
      </c>
      <c r="AE42122" s="10" t="s">
        <v>8434</v>
      </c>
      <c r="AF42122" s="10" t="s">
        <v>224</v>
      </c>
    </row>
    <row r="42123" spans="30:32" x14ac:dyDescent="0.2">
      <c r="AD42123" s="11" t="s">
        <v>61550</v>
      </c>
      <c r="AE42123" s="10" t="s">
        <v>8434</v>
      </c>
      <c r="AF42123" s="10" t="s">
        <v>224</v>
      </c>
    </row>
    <row r="42124" spans="30:32" x14ac:dyDescent="0.2">
      <c r="AD42124" s="11" t="s">
        <v>61551</v>
      </c>
      <c r="AE42124" s="10" t="s">
        <v>25869</v>
      </c>
      <c r="AF42124" s="10" t="s">
        <v>224</v>
      </c>
    </row>
    <row r="42125" spans="30:32" x14ac:dyDescent="0.2">
      <c r="AD42125" s="11" t="s">
        <v>61552</v>
      </c>
      <c r="AE42125" s="10" t="s">
        <v>11975</v>
      </c>
      <c r="AF42125" s="10" t="s">
        <v>726</v>
      </c>
    </row>
    <row r="42126" spans="30:32" x14ac:dyDescent="0.2">
      <c r="AD42126" s="11" t="s">
        <v>61553</v>
      </c>
      <c r="AE42126" s="10" t="s">
        <v>7643</v>
      </c>
      <c r="AF42126" s="10" t="s">
        <v>726</v>
      </c>
    </row>
    <row r="42127" spans="30:32" x14ac:dyDescent="0.2">
      <c r="AD42127" s="11" t="s">
        <v>61554</v>
      </c>
      <c r="AE42127" s="10" t="s">
        <v>7643</v>
      </c>
      <c r="AF42127" s="10" t="s">
        <v>726</v>
      </c>
    </row>
    <row r="42128" spans="30:32" x14ac:dyDescent="0.2">
      <c r="AD42128" s="11" t="s">
        <v>61555</v>
      </c>
      <c r="AE42128" s="10" t="s">
        <v>7643</v>
      </c>
      <c r="AF42128" s="10" t="s">
        <v>726</v>
      </c>
    </row>
    <row r="42129" spans="30:32" x14ac:dyDescent="0.2">
      <c r="AD42129" s="11" t="s">
        <v>61556</v>
      </c>
      <c r="AE42129" s="10" t="s">
        <v>7297</v>
      </c>
      <c r="AF42129" s="10" t="s">
        <v>726</v>
      </c>
    </row>
    <row r="42130" spans="30:32" x14ac:dyDescent="0.2">
      <c r="AD42130" s="11" t="s">
        <v>61557</v>
      </c>
      <c r="AE42130" s="10" t="s">
        <v>3043</v>
      </c>
      <c r="AF42130" s="10" t="s">
        <v>662</v>
      </c>
    </row>
    <row r="42131" spans="30:32" x14ac:dyDescent="0.2">
      <c r="AD42131" s="11" t="s">
        <v>61558</v>
      </c>
      <c r="AE42131" s="10" t="s">
        <v>4377</v>
      </c>
      <c r="AF42131" s="10" t="s">
        <v>627</v>
      </c>
    </row>
    <row r="42132" spans="30:32" x14ac:dyDescent="0.2">
      <c r="AD42132" s="11" t="s">
        <v>61559</v>
      </c>
      <c r="AE42132" s="10" t="s">
        <v>23914</v>
      </c>
      <c r="AF42132" s="10" t="s">
        <v>627</v>
      </c>
    </row>
    <row r="42133" spans="30:32" x14ac:dyDescent="0.2">
      <c r="AD42133" s="11" t="s">
        <v>61560</v>
      </c>
      <c r="AE42133" s="10" t="s">
        <v>61561</v>
      </c>
      <c r="AF42133" s="10" t="s">
        <v>627</v>
      </c>
    </row>
    <row r="42134" spans="30:32" x14ac:dyDescent="0.2">
      <c r="AD42134" s="11" t="s">
        <v>61562</v>
      </c>
      <c r="AE42134" s="10" t="s">
        <v>61563</v>
      </c>
      <c r="AF42134" s="10" t="s">
        <v>627</v>
      </c>
    </row>
    <row r="42135" spans="30:32" x14ac:dyDescent="0.2">
      <c r="AD42135" s="11" t="s">
        <v>61564</v>
      </c>
      <c r="AE42135" s="10" t="s">
        <v>61565</v>
      </c>
      <c r="AF42135" s="10" t="s">
        <v>627</v>
      </c>
    </row>
    <row r="42136" spans="30:32" x14ac:dyDescent="0.2">
      <c r="AD42136" s="11" t="s">
        <v>61566</v>
      </c>
      <c r="AE42136" s="10" t="s">
        <v>4159</v>
      </c>
      <c r="AF42136" s="10" t="s">
        <v>627</v>
      </c>
    </row>
    <row r="42137" spans="30:32" x14ac:dyDescent="0.2">
      <c r="AD42137" s="11" t="s">
        <v>61567</v>
      </c>
      <c r="AE42137" s="10" t="s">
        <v>61568</v>
      </c>
      <c r="AF42137" s="10" t="s">
        <v>627</v>
      </c>
    </row>
    <row r="42138" spans="30:32" x14ac:dyDescent="0.2">
      <c r="AD42138" s="11" t="s">
        <v>61569</v>
      </c>
      <c r="AE42138" s="10" t="s">
        <v>61570</v>
      </c>
      <c r="AF42138" s="10" t="s">
        <v>627</v>
      </c>
    </row>
    <row r="42139" spans="30:32" x14ac:dyDescent="0.2">
      <c r="AD42139" s="11" t="s">
        <v>61571</v>
      </c>
      <c r="AE42139" s="10" t="s">
        <v>61572</v>
      </c>
      <c r="AF42139" s="10" t="s">
        <v>627</v>
      </c>
    </row>
    <row r="42140" spans="30:32" x14ac:dyDescent="0.2">
      <c r="AD42140" s="11" t="s">
        <v>61573</v>
      </c>
      <c r="AE42140" s="10" t="s">
        <v>9608</v>
      </c>
      <c r="AF42140" s="10" t="s">
        <v>627</v>
      </c>
    </row>
    <row r="42141" spans="30:32" x14ac:dyDescent="0.2">
      <c r="AD42141" s="11" t="s">
        <v>61574</v>
      </c>
      <c r="AE42141" s="10" t="s">
        <v>61575</v>
      </c>
      <c r="AF42141" s="10" t="s">
        <v>627</v>
      </c>
    </row>
    <row r="42142" spans="30:32" x14ac:dyDescent="0.2">
      <c r="AD42142" s="11" t="s">
        <v>61576</v>
      </c>
      <c r="AE42142" s="10" t="s">
        <v>2266</v>
      </c>
      <c r="AF42142" s="10" t="s">
        <v>530</v>
      </c>
    </row>
    <row r="42143" spans="30:32" x14ac:dyDescent="0.2">
      <c r="AD42143" s="11" t="s">
        <v>61577</v>
      </c>
      <c r="AE42143" s="10" t="s">
        <v>61578</v>
      </c>
      <c r="AF42143" s="10" t="s">
        <v>530</v>
      </c>
    </row>
    <row r="42144" spans="30:32" x14ac:dyDescent="0.2">
      <c r="AD42144" s="11" t="s">
        <v>61579</v>
      </c>
      <c r="AE42144" s="10" t="s">
        <v>19721</v>
      </c>
      <c r="AF42144" s="10" t="s">
        <v>530</v>
      </c>
    </row>
    <row r="42145" spans="30:32" x14ac:dyDescent="0.2">
      <c r="AD42145" s="11" t="s">
        <v>61580</v>
      </c>
      <c r="AE42145" s="10" t="s">
        <v>19721</v>
      </c>
      <c r="AF42145" s="10" t="s">
        <v>530</v>
      </c>
    </row>
    <row r="42146" spans="30:32" x14ac:dyDescent="0.2">
      <c r="AD42146" s="11" t="s">
        <v>61581</v>
      </c>
      <c r="AE42146" s="10" t="s">
        <v>8505</v>
      </c>
      <c r="AF42146" s="10" t="s">
        <v>530</v>
      </c>
    </row>
    <row r="42147" spans="30:32" x14ac:dyDescent="0.2">
      <c r="AD42147" s="11" t="s">
        <v>61582</v>
      </c>
      <c r="AE42147" s="10" t="s">
        <v>8505</v>
      </c>
      <c r="AF42147" s="10" t="s">
        <v>530</v>
      </c>
    </row>
    <row r="42148" spans="30:32" x14ac:dyDescent="0.2">
      <c r="AD42148" s="11" t="s">
        <v>61583</v>
      </c>
      <c r="AE42148" s="10" t="s">
        <v>4094</v>
      </c>
      <c r="AF42148" s="10" t="s">
        <v>530</v>
      </c>
    </row>
    <row r="42149" spans="30:32" x14ac:dyDescent="0.2">
      <c r="AD42149" s="11" t="s">
        <v>61584</v>
      </c>
      <c r="AE42149" s="10" t="s">
        <v>19032</v>
      </c>
      <c r="AF42149" s="10" t="s">
        <v>530</v>
      </c>
    </row>
    <row r="42150" spans="30:32" x14ac:dyDescent="0.2">
      <c r="AD42150" s="11" t="s">
        <v>61585</v>
      </c>
      <c r="AE42150" s="10" t="s">
        <v>61586</v>
      </c>
      <c r="AF42150" s="10" t="s">
        <v>530</v>
      </c>
    </row>
    <row r="42151" spans="30:32" x14ac:dyDescent="0.2">
      <c r="AD42151" s="11" t="s">
        <v>61587</v>
      </c>
      <c r="AE42151" s="10" t="s">
        <v>7154</v>
      </c>
      <c r="AF42151" s="10" t="s">
        <v>530</v>
      </c>
    </row>
    <row r="42152" spans="30:32" x14ac:dyDescent="0.2">
      <c r="AD42152" s="11" t="s">
        <v>61588</v>
      </c>
      <c r="AE42152" s="10" t="s">
        <v>7154</v>
      </c>
      <c r="AF42152" s="10" t="s">
        <v>530</v>
      </c>
    </row>
    <row r="42153" spans="30:32" x14ac:dyDescent="0.2">
      <c r="AD42153" s="11" t="s">
        <v>61589</v>
      </c>
      <c r="AE42153" s="10" t="s">
        <v>7154</v>
      </c>
      <c r="AF42153" s="10" t="s">
        <v>530</v>
      </c>
    </row>
    <row r="42154" spans="30:32" x14ac:dyDescent="0.2">
      <c r="AD42154" s="11" t="s">
        <v>61590</v>
      </c>
      <c r="AE42154" s="10" t="s">
        <v>8933</v>
      </c>
      <c r="AF42154" s="10" t="s">
        <v>530</v>
      </c>
    </row>
    <row r="42155" spans="30:32" x14ac:dyDescent="0.2">
      <c r="AD42155" s="11" t="s">
        <v>61591</v>
      </c>
      <c r="AE42155" s="10" t="s">
        <v>8933</v>
      </c>
      <c r="AF42155" s="10" t="s">
        <v>530</v>
      </c>
    </row>
    <row r="42156" spans="30:32" x14ac:dyDescent="0.2">
      <c r="AD42156" s="11" t="s">
        <v>61592</v>
      </c>
      <c r="AE42156" s="10" t="s">
        <v>8933</v>
      </c>
      <c r="AF42156" s="10" t="s">
        <v>530</v>
      </c>
    </row>
    <row r="42157" spans="30:32" x14ac:dyDescent="0.2">
      <c r="AD42157" s="11" t="s">
        <v>61593</v>
      </c>
      <c r="AE42157" s="10" t="s">
        <v>61594</v>
      </c>
      <c r="AF42157" s="10" t="s">
        <v>530</v>
      </c>
    </row>
    <row r="42158" spans="30:32" x14ac:dyDescent="0.2">
      <c r="AD42158" s="11" t="s">
        <v>61595</v>
      </c>
      <c r="AE42158" s="10" t="s">
        <v>1798</v>
      </c>
      <c r="AF42158" s="10" t="s">
        <v>530</v>
      </c>
    </row>
    <row r="42159" spans="30:32" x14ac:dyDescent="0.2">
      <c r="AD42159" s="11" t="s">
        <v>61596</v>
      </c>
      <c r="AE42159" s="10" t="s">
        <v>19442</v>
      </c>
      <c r="AF42159" s="10" t="s">
        <v>530</v>
      </c>
    </row>
    <row r="42160" spans="30:32" x14ac:dyDescent="0.2">
      <c r="AD42160" s="11" t="s">
        <v>61597</v>
      </c>
      <c r="AE42160" s="10" t="s">
        <v>4996</v>
      </c>
      <c r="AF42160" s="10" t="s">
        <v>530</v>
      </c>
    </row>
    <row r="42161" spans="30:32" x14ac:dyDescent="0.2">
      <c r="AD42161" s="11" t="s">
        <v>61598</v>
      </c>
      <c r="AE42161" s="10" t="s">
        <v>4996</v>
      </c>
      <c r="AF42161" s="10" t="s">
        <v>530</v>
      </c>
    </row>
    <row r="42162" spans="30:32" x14ac:dyDescent="0.2">
      <c r="AD42162" s="11" t="s">
        <v>61599</v>
      </c>
      <c r="AE42162" s="10" t="s">
        <v>4996</v>
      </c>
      <c r="AF42162" s="10" t="s">
        <v>530</v>
      </c>
    </row>
    <row r="42163" spans="30:32" x14ac:dyDescent="0.2">
      <c r="AD42163" s="11" t="s">
        <v>61600</v>
      </c>
      <c r="AE42163" s="10" t="s">
        <v>4996</v>
      </c>
      <c r="AF42163" s="10" t="s">
        <v>530</v>
      </c>
    </row>
    <row r="42164" spans="30:32" x14ac:dyDescent="0.2">
      <c r="AD42164" s="11" t="s">
        <v>61601</v>
      </c>
      <c r="AE42164" s="10" t="s">
        <v>28579</v>
      </c>
      <c r="AF42164" s="10" t="s">
        <v>609</v>
      </c>
    </row>
    <row r="42165" spans="30:32" x14ac:dyDescent="0.2">
      <c r="AD42165" s="11" t="s">
        <v>61602</v>
      </c>
      <c r="AE42165" s="10" t="s">
        <v>28579</v>
      </c>
      <c r="AF42165" s="10" t="s">
        <v>609</v>
      </c>
    </row>
    <row r="42166" spans="30:32" x14ac:dyDescent="0.2">
      <c r="AD42166" s="11" t="s">
        <v>61603</v>
      </c>
      <c r="AE42166" s="10" t="s">
        <v>61604</v>
      </c>
      <c r="AF42166" s="10" t="s">
        <v>609</v>
      </c>
    </row>
    <row r="42167" spans="30:32" x14ac:dyDescent="0.2">
      <c r="AD42167" s="11" t="s">
        <v>61605</v>
      </c>
      <c r="AE42167" s="10" t="s">
        <v>5719</v>
      </c>
      <c r="AF42167" s="10" t="s">
        <v>609</v>
      </c>
    </row>
    <row r="42168" spans="30:32" x14ac:dyDescent="0.2">
      <c r="AD42168" s="11" t="s">
        <v>61606</v>
      </c>
      <c r="AE42168" s="10" t="s">
        <v>16578</v>
      </c>
      <c r="AF42168" s="10" t="s">
        <v>609</v>
      </c>
    </row>
    <row r="42169" spans="30:32" x14ac:dyDescent="0.2">
      <c r="AD42169" s="11" t="s">
        <v>61607</v>
      </c>
      <c r="AE42169" s="10" t="s">
        <v>16578</v>
      </c>
      <c r="AF42169" s="10" t="s">
        <v>609</v>
      </c>
    </row>
    <row r="42170" spans="30:32" x14ac:dyDescent="0.2">
      <c r="AD42170" s="11" t="s">
        <v>61608</v>
      </c>
      <c r="AE42170" s="10" t="s">
        <v>16578</v>
      </c>
      <c r="AF42170" s="10" t="s">
        <v>609</v>
      </c>
    </row>
    <row r="42171" spans="30:32" x14ac:dyDescent="0.2">
      <c r="AD42171" s="11" t="s">
        <v>61609</v>
      </c>
      <c r="AE42171" s="10" t="s">
        <v>16578</v>
      </c>
      <c r="AF42171" s="10" t="s">
        <v>609</v>
      </c>
    </row>
    <row r="42172" spans="30:32" x14ac:dyDescent="0.2">
      <c r="AD42172" s="11" t="s">
        <v>61610</v>
      </c>
      <c r="AE42172" s="10" t="s">
        <v>46459</v>
      </c>
      <c r="AF42172" s="10" t="s">
        <v>609</v>
      </c>
    </row>
    <row r="42173" spans="30:32" x14ac:dyDescent="0.2">
      <c r="AD42173" s="11" t="s">
        <v>61611</v>
      </c>
      <c r="AE42173" s="10" t="s">
        <v>2465</v>
      </c>
      <c r="AF42173" s="10" t="s">
        <v>609</v>
      </c>
    </row>
    <row r="42174" spans="30:32" x14ac:dyDescent="0.2">
      <c r="AD42174" s="11" t="s">
        <v>61612</v>
      </c>
      <c r="AE42174" s="10" t="s">
        <v>46369</v>
      </c>
      <c r="AF42174" s="10" t="s">
        <v>654</v>
      </c>
    </row>
    <row r="42175" spans="30:32" x14ac:dyDescent="0.2">
      <c r="AD42175" s="11" t="s">
        <v>61613</v>
      </c>
      <c r="AE42175" s="10" t="s">
        <v>3057</v>
      </c>
      <c r="AF42175" s="10" t="s">
        <v>654</v>
      </c>
    </row>
    <row r="42176" spans="30:32" x14ac:dyDescent="0.2">
      <c r="AD42176" s="11" t="s">
        <v>61614</v>
      </c>
      <c r="AE42176" s="10" t="s">
        <v>27777</v>
      </c>
      <c r="AF42176" s="10" t="s">
        <v>654</v>
      </c>
    </row>
    <row r="42177" spans="30:32" x14ac:dyDescent="0.2">
      <c r="AD42177" s="11" t="s">
        <v>61615</v>
      </c>
      <c r="AE42177" s="10" t="s">
        <v>8948</v>
      </c>
      <c r="AF42177" s="10" t="s">
        <v>654</v>
      </c>
    </row>
    <row r="42178" spans="30:32" x14ac:dyDescent="0.2">
      <c r="AD42178" s="11" t="s">
        <v>61616</v>
      </c>
      <c r="AE42178" s="10" t="s">
        <v>8595</v>
      </c>
      <c r="AF42178" s="10" t="s">
        <v>654</v>
      </c>
    </row>
    <row r="42179" spans="30:32" x14ac:dyDescent="0.2">
      <c r="AD42179" s="11" t="s">
        <v>61617</v>
      </c>
      <c r="AE42179" s="10" t="s">
        <v>22524</v>
      </c>
      <c r="AF42179" s="10" t="s">
        <v>654</v>
      </c>
    </row>
    <row r="42180" spans="30:32" x14ac:dyDescent="0.2">
      <c r="AD42180" s="11" t="s">
        <v>61618</v>
      </c>
      <c r="AE42180" s="10" t="s">
        <v>18823</v>
      </c>
      <c r="AF42180" s="10" t="s">
        <v>654</v>
      </c>
    </row>
    <row r="42181" spans="30:32" x14ac:dyDescent="0.2">
      <c r="AD42181" s="11" t="s">
        <v>61619</v>
      </c>
      <c r="AE42181" s="10" t="s">
        <v>18520</v>
      </c>
      <c r="AF42181" s="10" t="s">
        <v>654</v>
      </c>
    </row>
    <row r="42182" spans="30:32" x14ac:dyDescent="0.2">
      <c r="AD42182" s="11" t="s">
        <v>61620</v>
      </c>
      <c r="AE42182" s="10" t="s">
        <v>51422</v>
      </c>
      <c r="AF42182" s="10" t="s">
        <v>654</v>
      </c>
    </row>
    <row r="42183" spans="30:32" x14ac:dyDescent="0.2">
      <c r="AD42183" s="11" t="s">
        <v>61621</v>
      </c>
      <c r="AE42183" s="10" t="s">
        <v>20712</v>
      </c>
      <c r="AF42183" s="10" t="s">
        <v>616</v>
      </c>
    </row>
    <row r="42184" spans="30:32" x14ac:dyDescent="0.2">
      <c r="AD42184" s="11" t="s">
        <v>61622</v>
      </c>
      <c r="AE42184" s="10" t="s">
        <v>20712</v>
      </c>
      <c r="AF42184" s="10" t="s">
        <v>616</v>
      </c>
    </row>
    <row r="42185" spans="30:32" x14ac:dyDescent="0.2">
      <c r="AD42185" s="11" t="s">
        <v>61623</v>
      </c>
      <c r="AE42185" s="10" t="s">
        <v>8177</v>
      </c>
      <c r="AF42185" s="10" t="s">
        <v>616</v>
      </c>
    </row>
    <row r="42186" spans="30:32" x14ac:dyDescent="0.2">
      <c r="AD42186" s="11" t="s">
        <v>61624</v>
      </c>
      <c r="AE42186" s="10" t="s">
        <v>47182</v>
      </c>
      <c r="AF42186" s="10" t="s">
        <v>616</v>
      </c>
    </row>
    <row r="42187" spans="30:32" x14ac:dyDescent="0.2">
      <c r="AD42187" s="11" t="s">
        <v>61625</v>
      </c>
      <c r="AE42187" s="10" t="s">
        <v>4216</v>
      </c>
      <c r="AF42187" s="10" t="s">
        <v>616</v>
      </c>
    </row>
    <row r="42188" spans="30:32" x14ac:dyDescent="0.2">
      <c r="AD42188" s="11" t="s">
        <v>61626</v>
      </c>
      <c r="AE42188" s="10" t="s">
        <v>8348</v>
      </c>
      <c r="AF42188" s="10" t="s">
        <v>616</v>
      </c>
    </row>
    <row r="42189" spans="30:32" x14ac:dyDescent="0.2">
      <c r="AD42189" s="11" t="s">
        <v>61627</v>
      </c>
      <c r="AE42189" s="10" t="s">
        <v>13412</v>
      </c>
      <c r="AF42189" s="10" t="s">
        <v>616</v>
      </c>
    </row>
    <row r="42190" spans="30:32" x14ac:dyDescent="0.2">
      <c r="AD42190" s="11" t="s">
        <v>61628</v>
      </c>
      <c r="AE42190" s="10" t="s">
        <v>3224</v>
      </c>
      <c r="AF42190" s="10" t="s">
        <v>744</v>
      </c>
    </row>
    <row r="42191" spans="30:32" x14ac:dyDescent="0.2">
      <c r="AD42191" s="11" t="s">
        <v>61629</v>
      </c>
      <c r="AE42191" s="10" t="s">
        <v>52941</v>
      </c>
      <c r="AF42191" s="10" t="s">
        <v>744</v>
      </c>
    </row>
    <row r="42192" spans="30:32" x14ac:dyDescent="0.2">
      <c r="AD42192" s="11" t="s">
        <v>61630</v>
      </c>
      <c r="AE42192" s="10" t="s">
        <v>13880</v>
      </c>
      <c r="AF42192" s="10" t="s">
        <v>658</v>
      </c>
    </row>
    <row r="42193" spans="30:32" x14ac:dyDescent="0.2">
      <c r="AD42193" s="11" t="s">
        <v>61631</v>
      </c>
      <c r="AE42193" s="10" t="s">
        <v>13880</v>
      </c>
      <c r="AF42193" s="10" t="s">
        <v>658</v>
      </c>
    </row>
    <row r="42194" spans="30:32" x14ac:dyDescent="0.2">
      <c r="AD42194" s="11" t="s">
        <v>61632</v>
      </c>
      <c r="AE42194" s="10" t="s">
        <v>13880</v>
      </c>
      <c r="AF42194" s="10" t="s">
        <v>658</v>
      </c>
    </row>
    <row r="42195" spans="30:32" x14ac:dyDescent="0.2">
      <c r="AD42195" s="11" t="s">
        <v>61633</v>
      </c>
      <c r="AE42195" s="10" t="s">
        <v>13880</v>
      </c>
      <c r="AF42195" s="10" t="s">
        <v>658</v>
      </c>
    </row>
    <row r="42196" spans="30:32" x14ac:dyDescent="0.2">
      <c r="AD42196" s="11" t="s">
        <v>61634</v>
      </c>
      <c r="AE42196" s="10" t="s">
        <v>22548</v>
      </c>
      <c r="AF42196" s="10" t="s">
        <v>658</v>
      </c>
    </row>
    <row r="42197" spans="30:32" x14ac:dyDescent="0.2">
      <c r="AD42197" s="11" t="s">
        <v>61635</v>
      </c>
      <c r="AE42197" s="10" t="s">
        <v>2412</v>
      </c>
      <c r="AF42197" s="10" t="s">
        <v>658</v>
      </c>
    </row>
    <row r="42198" spans="30:32" x14ac:dyDescent="0.2">
      <c r="AD42198" s="11" t="s">
        <v>61636</v>
      </c>
      <c r="AE42198" s="10" t="s">
        <v>2412</v>
      </c>
      <c r="AF42198" s="10" t="s">
        <v>658</v>
      </c>
    </row>
    <row r="42199" spans="30:32" x14ac:dyDescent="0.2">
      <c r="AD42199" s="11" t="s">
        <v>61637</v>
      </c>
      <c r="AE42199" s="10" t="s">
        <v>47472</v>
      </c>
      <c r="AF42199" s="10" t="s">
        <v>723</v>
      </c>
    </row>
    <row r="42200" spans="30:32" x14ac:dyDescent="0.2">
      <c r="AD42200" s="11" t="s">
        <v>61638</v>
      </c>
      <c r="AE42200" s="10" t="s">
        <v>25607</v>
      </c>
      <c r="AF42200" s="10" t="s">
        <v>723</v>
      </c>
    </row>
    <row r="42201" spans="30:32" x14ac:dyDescent="0.2">
      <c r="AD42201" s="11" t="s">
        <v>61639</v>
      </c>
      <c r="AE42201" s="10" t="s">
        <v>25470</v>
      </c>
      <c r="AF42201" s="10" t="s">
        <v>723</v>
      </c>
    </row>
    <row r="42202" spans="30:32" x14ac:dyDescent="0.2">
      <c r="AD42202" s="11" t="s">
        <v>61640</v>
      </c>
      <c r="AE42202" s="10" t="s">
        <v>25470</v>
      </c>
      <c r="AF42202" s="10" t="s">
        <v>723</v>
      </c>
    </row>
    <row r="42203" spans="30:32" x14ac:dyDescent="0.2">
      <c r="AD42203" s="11" t="s">
        <v>61641</v>
      </c>
      <c r="AE42203" s="10" t="s">
        <v>52198</v>
      </c>
      <c r="AF42203" s="10" t="s">
        <v>603</v>
      </c>
    </row>
    <row r="42204" spans="30:32" x14ac:dyDescent="0.2">
      <c r="AD42204" s="11" t="s">
        <v>61642</v>
      </c>
      <c r="AE42204" s="10" t="s">
        <v>54780</v>
      </c>
      <c r="AF42204" s="10" t="s">
        <v>603</v>
      </c>
    </row>
    <row r="42205" spans="30:32" x14ac:dyDescent="0.2">
      <c r="AD42205" s="11" t="s">
        <v>61643</v>
      </c>
      <c r="AE42205" s="10" t="s">
        <v>2678</v>
      </c>
      <c r="AF42205" s="10" t="s">
        <v>603</v>
      </c>
    </row>
    <row r="42206" spans="30:32" x14ac:dyDescent="0.2">
      <c r="AD42206" s="11" t="s">
        <v>61644</v>
      </c>
      <c r="AE42206" s="10" t="s">
        <v>2678</v>
      </c>
      <c r="AF42206" s="10" t="s">
        <v>603</v>
      </c>
    </row>
    <row r="42207" spans="30:32" x14ac:dyDescent="0.2">
      <c r="AD42207" s="11" t="s">
        <v>61645</v>
      </c>
      <c r="AE42207" s="10" t="s">
        <v>61646</v>
      </c>
      <c r="AF42207" s="10" t="s">
        <v>603</v>
      </c>
    </row>
    <row r="42208" spans="30:32" x14ac:dyDescent="0.2">
      <c r="AD42208" s="11" t="s">
        <v>61647</v>
      </c>
      <c r="AE42208" s="10" t="s">
        <v>50147</v>
      </c>
      <c r="AF42208" s="10" t="s">
        <v>603</v>
      </c>
    </row>
    <row r="42209" spans="30:32" x14ac:dyDescent="0.2">
      <c r="AD42209" s="11" t="s">
        <v>61648</v>
      </c>
      <c r="AE42209" s="10" t="s">
        <v>50625</v>
      </c>
      <c r="AF42209" s="10" t="s">
        <v>666</v>
      </c>
    </row>
    <row r="42210" spans="30:32" x14ac:dyDescent="0.2">
      <c r="AD42210" s="11" t="s">
        <v>61649</v>
      </c>
      <c r="AE42210" s="10" t="s">
        <v>45847</v>
      </c>
      <c r="AF42210" s="10" t="s">
        <v>666</v>
      </c>
    </row>
    <row r="42211" spans="30:32" x14ac:dyDescent="0.2">
      <c r="AD42211" s="11" t="s">
        <v>61650</v>
      </c>
      <c r="AE42211" s="10" t="s">
        <v>45847</v>
      </c>
      <c r="AF42211" s="10" t="s">
        <v>666</v>
      </c>
    </row>
    <row r="42212" spans="30:32" x14ac:dyDescent="0.2">
      <c r="AD42212" s="11" t="s">
        <v>61651</v>
      </c>
      <c r="AE42212" s="10" t="s">
        <v>45847</v>
      </c>
      <c r="AF42212" s="10" t="s">
        <v>666</v>
      </c>
    </row>
    <row r="42213" spans="30:32" x14ac:dyDescent="0.2">
      <c r="AD42213" s="11" t="s">
        <v>61652</v>
      </c>
      <c r="AE42213" s="10" t="s">
        <v>25678</v>
      </c>
      <c r="AF42213" s="10" t="s">
        <v>666</v>
      </c>
    </row>
    <row r="42214" spans="30:32" x14ac:dyDescent="0.2">
      <c r="AD42214" s="11" t="s">
        <v>61653</v>
      </c>
      <c r="AE42214" s="10" t="s">
        <v>25678</v>
      </c>
      <c r="AF42214" s="10" t="s">
        <v>666</v>
      </c>
    </row>
    <row r="42215" spans="30:32" x14ac:dyDescent="0.2">
      <c r="AD42215" s="11" t="s">
        <v>61654</v>
      </c>
      <c r="AE42215" s="10" t="s">
        <v>25678</v>
      </c>
      <c r="AF42215" s="10" t="s">
        <v>666</v>
      </c>
    </row>
    <row r="42216" spans="30:32" x14ac:dyDescent="0.2">
      <c r="AD42216" s="11" t="s">
        <v>61655</v>
      </c>
      <c r="AE42216" s="10" t="s">
        <v>25678</v>
      </c>
      <c r="AF42216" s="10" t="s">
        <v>666</v>
      </c>
    </row>
    <row r="42217" spans="30:32" x14ac:dyDescent="0.2">
      <c r="AD42217" s="11" t="s">
        <v>61656</v>
      </c>
      <c r="AE42217" s="10" t="s">
        <v>25678</v>
      </c>
      <c r="AF42217" s="10" t="s">
        <v>666</v>
      </c>
    </row>
    <row r="42218" spans="30:32" x14ac:dyDescent="0.2">
      <c r="AD42218" s="11" t="s">
        <v>61657</v>
      </c>
      <c r="AE42218" s="10" t="s">
        <v>25678</v>
      </c>
      <c r="AF42218" s="10" t="s">
        <v>666</v>
      </c>
    </row>
    <row r="42219" spans="30:32" x14ac:dyDescent="0.2">
      <c r="AD42219" s="11" t="s">
        <v>61658</v>
      </c>
      <c r="AE42219" s="10" t="s">
        <v>14790</v>
      </c>
      <c r="AF42219" s="10" t="s">
        <v>666</v>
      </c>
    </row>
    <row r="42220" spans="30:32" x14ac:dyDescent="0.2">
      <c r="AD42220" s="11" t="s">
        <v>61659</v>
      </c>
      <c r="AE42220" s="10" t="s">
        <v>12383</v>
      </c>
      <c r="AF42220" s="10" t="s">
        <v>666</v>
      </c>
    </row>
    <row r="42221" spans="30:32" x14ac:dyDescent="0.2">
      <c r="AD42221" s="11" t="s">
        <v>61660</v>
      </c>
      <c r="AE42221" s="10" t="s">
        <v>25678</v>
      </c>
      <c r="AF42221" s="10" t="s">
        <v>666</v>
      </c>
    </row>
    <row r="42222" spans="30:32" x14ac:dyDescent="0.2">
      <c r="AD42222" s="11" t="s">
        <v>61661</v>
      </c>
      <c r="AE42222" s="10" t="s">
        <v>28510</v>
      </c>
      <c r="AF42222" s="10" t="s">
        <v>621</v>
      </c>
    </row>
    <row r="42223" spans="30:32" x14ac:dyDescent="0.2">
      <c r="AD42223" s="11" t="s">
        <v>61662</v>
      </c>
      <c r="AE42223" s="10" t="s">
        <v>25803</v>
      </c>
      <c r="AF42223" s="10" t="s">
        <v>621</v>
      </c>
    </row>
    <row r="42224" spans="30:32" x14ac:dyDescent="0.2">
      <c r="AD42224" s="11" t="s">
        <v>61663</v>
      </c>
      <c r="AE42224" s="10" t="s">
        <v>27733</v>
      </c>
      <c r="AF42224" s="10" t="s">
        <v>621</v>
      </c>
    </row>
    <row r="42225" spans="30:32" x14ac:dyDescent="0.2">
      <c r="AD42225" s="11" t="s">
        <v>61664</v>
      </c>
      <c r="AE42225" s="10" t="s">
        <v>27733</v>
      </c>
      <c r="AF42225" s="10" t="s">
        <v>621</v>
      </c>
    </row>
    <row r="42226" spans="30:32" x14ac:dyDescent="0.2">
      <c r="AD42226" s="11" t="s">
        <v>61665</v>
      </c>
      <c r="AE42226" s="10" t="s">
        <v>27733</v>
      </c>
      <c r="AF42226" s="10" t="s">
        <v>621</v>
      </c>
    </row>
    <row r="42227" spans="30:32" x14ac:dyDescent="0.2">
      <c r="AD42227" s="11" t="s">
        <v>61666</v>
      </c>
      <c r="AE42227" s="10" t="s">
        <v>27733</v>
      </c>
      <c r="AF42227" s="10" t="s">
        <v>621</v>
      </c>
    </row>
    <row r="42228" spans="30:32" x14ac:dyDescent="0.2">
      <c r="AD42228" s="11" t="s">
        <v>61667</v>
      </c>
      <c r="AE42228" s="10" t="s">
        <v>27733</v>
      </c>
      <c r="AF42228" s="10" t="s">
        <v>621</v>
      </c>
    </row>
    <row r="42229" spans="30:32" x14ac:dyDescent="0.2">
      <c r="AD42229" s="11" t="s">
        <v>61668</v>
      </c>
      <c r="AE42229" s="10" t="s">
        <v>28400</v>
      </c>
      <c r="AF42229" s="10" t="s">
        <v>674</v>
      </c>
    </row>
    <row r="42230" spans="30:32" x14ac:dyDescent="0.2">
      <c r="AD42230" s="11" t="s">
        <v>61669</v>
      </c>
      <c r="AE42230" s="10" t="s">
        <v>43677</v>
      </c>
      <c r="AF42230" s="10" t="s">
        <v>633</v>
      </c>
    </row>
    <row r="42231" spans="30:32" x14ac:dyDescent="0.2">
      <c r="AD42231" s="11" t="s">
        <v>61670</v>
      </c>
      <c r="AE42231" s="10" t="s">
        <v>43677</v>
      </c>
      <c r="AF42231" s="10" t="s">
        <v>633</v>
      </c>
    </row>
    <row r="42232" spans="30:32" x14ac:dyDescent="0.2">
      <c r="AD42232" s="11" t="s">
        <v>61671</v>
      </c>
      <c r="AE42232" s="10" t="s">
        <v>5185</v>
      </c>
      <c r="AF42232" s="10" t="s">
        <v>633</v>
      </c>
    </row>
    <row r="42233" spans="30:32" x14ac:dyDescent="0.2">
      <c r="AD42233" s="11" t="s">
        <v>61672</v>
      </c>
      <c r="AE42233" s="10" t="s">
        <v>5185</v>
      </c>
      <c r="AF42233" s="10" t="s">
        <v>633</v>
      </c>
    </row>
    <row r="42234" spans="30:32" x14ac:dyDescent="0.2">
      <c r="AD42234" s="11" t="s">
        <v>61673</v>
      </c>
      <c r="AE42234" s="10" t="s">
        <v>43076</v>
      </c>
      <c r="AF42234" s="10" t="s">
        <v>633</v>
      </c>
    </row>
    <row r="42235" spans="30:32" x14ac:dyDescent="0.2">
      <c r="AD42235" s="11" t="s">
        <v>61674</v>
      </c>
      <c r="AE42235" s="10" t="s">
        <v>2408</v>
      </c>
      <c r="AF42235" s="10" t="s">
        <v>633</v>
      </c>
    </row>
    <row r="42236" spans="30:32" x14ac:dyDescent="0.2">
      <c r="AD42236" s="11" t="s">
        <v>61675</v>
      </c>
      <c r="AE42236" s="10" t="s">
        <v>27255</v>
      </c>
      <c r="AF42236" s="10" t="s">
        <v>529</v>
      </c>
    </row>
    <row r="42237" spans="30:32" x14ac:dyDescent="0.2">
      <c r="AD42237" s="11" t="s">
        <v>61676</v>
      </c>
      <c r="AE42237" s="10" t="s">
        <v>61677</v>
      </c>
      <c r="AF42237" s="10" t="s">
        <v>529</v>
      </c>
    </row>
    <row r="42238" spans="30:32" x14ac:dyDescent="0.2">
      <c r="AD42238" s="11" t="s">
        <v>61678</v>
      </c>
      <c r="AE42238" s="10" t="s">
        <v>44473</v>
      </c>
      <c r="AF42238" s="10" t="s">
        <v>529</v>
      </c>
    </row>
    <row r="42239" spans="30:32" x14ac:dyDescent="0.2">
      <c r="AD42239" s="11" t="s">
        <v>61679</v>
      </c>
      <c r="AE42239" s="10" t="s">
        <v>44599</v>
      </c>
      <c r="AF42239" s="10" t="s">
        <v>529</v>
      </c>
    </row>
    <row r="42240" spans="30:32" x14ac:dyDescent="0.2">
      <c r="AD42240" s="11" t="s">
        <v>61680</v>
      </c>
      <c r="AE42240" s="10" t="s">
        <v>44703</v>
      </c>
      <c r="AF42240" s="10" t="s">
        <v>529</v>
      </c>
    </row>
    <row r="42241" spans="30:32" x14ac:dyDescent="0.2">
      <c r="AD42241" s="11" t="s">
        <v>61681</v>
      </c>
      <c r="AE42241" s="10" t="s">
        <v>61682</v>
      </c>
      <c r="AF42241" s="10" t="s">
        <v>529</v>
      </c>
    </row>
    <row r="42242" spans="30:32" x14ac:dyDescent="0.2">
      <c r="AD42242" s="11" t="s">
        <v>61683</v>
      </c>
      <c r="AE42242" s="10" t="s">
        <v>61684</v>
      </c>
      <c r="AF42242" s="10" t="s">
        <v>704</v>
      </c>
    </row>
    <row r="42243" spans="30:32" x14ac:dyDescent="0.2">
      <c r="AD42243" s="11" t="s">
        <v>61685</v>
      </c>
      <c r="AE42243" s="10" t="s">
        <v>45671</v>
      </c>
      <c r="AF42243" s="10" t="s">
        <v>704</v>
      </c>
    </row>
    <row r="42244" spans="30:32" x14ac:dyDescent="0.2">
      <c r="AD42244" s="11" t="s">
        <v>61686</v>
      </c>
      <c r="AE42244" s="10" t="s">
        <v>45671</v>
      </c>
      <c r="AF42244" s="10" t="s">
        <v>704</v>
      </c>
    </row>
    <row r="42245" spans="30:32" x14ac:dyDescent="0.2">
      <c r="AD42245" s="11" t="s">
        <v>61687</v>
      </c>
      <c r="AE42245" s="10" t="s">
        <v>45671</v>
      </c>
      <c r="AF42245" s="10" t="s">
        <v>704</v>
      </c>
    </row>
    <row r="42246" spans="30:32" x14ac:dyDescent="0.2">
      <c r="AD42246" s="11" t="s">
        <v>61688</v>
      </c>
      <c r="AE42246" s="10" t="s">
        <v>45671</v>
      </c>
      <c r="AF42246" s="10" t="s">
        <v>704</v>
      </c>
    </row>
    <row r="42247" spans="30:32" x14ac:dyDescent="0.2">
      <c r="AD42247" s="11" t="s">
        <v>61689</v>
      </c>
      <c r="AE42247" s="10" t="s">
        <v>12908</v>
      </c>
      <c r="AF42247" s="10" t="s">
        <v>704</v>
      </c>
    </row>
    <row r="42248" spans="30:32" x14ac:dyDescent="0.2">
      <c r="AD42248" s="11" t="s">
        <v>61690</v>
      </c>
      <c r="AE42248" s="10" t="s">
        <v>12908</v>
      </c>
      <c r="AF42248" s="10" t="s">
        <v>704</v>
      </c>
    </row>
    <row r="42249" spans="30:32" x14ac:dyDescent="0.2">
      <c r="AD42249" s="11" t="s">
        <v>61691</v>
      </c>
      <c r="AE42249" s="10" t="s">
        <v>45952</v>
      </c>
      <c r="AF42249" s="10" t="s">
        <v>704</v>
      </c>
    </row>
    <row r="42250" spans="30:32" x14ac:dyDescent="0.2">
      <c r="AD42250" s="11" t="s">
        <v>61692</v>
      </c>
      <c r="AE42250" s="10" t="s">
        <v>45952</v>
      </c>
      <c r="AF42250" s="10" t="s">
        <v>704</v>
      </c>
    </row>
    <row r="42251" spans="30:32" x14ac:dyDescent="0.2">
      <c r="AD42251" s="11" t="s">
        <v>61693</v>
      </c>
      <c r="AE42251" s="10" t="s">
        <v>45952</v>
      </c>
      <c r="AF42251" s="10" t="s">
        <v>704</v>
      </c>
    </row>
    <row r="42252" spans="30:32" x14ac:dyDescent="0.2">
      <c r="AD42252" s="11" t="s">
        <v>61694</v>
      </c>
      <c r="AE42252" s="10" t="s">
        <v>45952</v>
      </c>
      <c r="AF42252" s="10" t="s">
        <v>704</v>
      </c>
    </row>
    <row r="42253" spans="30:32" x14ac:dyDescent="0.2">
      <c r="AD42253" s="11" t="s">
        <v>61695</v>
      </c>
      <c r="AE42253" s="10" t="s">
        <v>15436</v>
      </c>
      <c r="AF42253" s="10" t="s">
        <v>704</v>
      </c>
    </row>
    <row r="42254" spans="30:32" x14ac:dyDescent="0.2">
      <c r="AD42254" s="11" t="s">
        <v>61696</v>
      </c>
      <c r="AE42254" s="10" t="s">
        <v>9299</v>
      </c>
      <c r="AF42254" s="10" t="s">
        <v>729</v>
      </c>
    </row>
    <row r="42255" spans="30:32" x14ac:dyDescent="0.2">
      <c r="AD42255" s="11" t="s">
        <v>61697</v>
      </c>
      <c r="AE42255" s="10" t="s">
        <v>11362</v>
      </c>
      <c r="AF42255" s="10" t="s">
        <v>729</v>
      </c>
    </row>
    <row r="42256" spans="30:32" x14ac:dyDescent="0.2">
      <c r="AD42256" s="11" t="s">
        <v>61698</v>
      </c>
      <c r="AE42256" s="10" t="s">
        <v>11362</v>
      </c>
      <c r="AF42256" s="10" t="s">
        <v>729</v>
      </c>
    </row>
    <row r="42257" spans="30:32" x14ac:dyDescent="0.2">
      <c r="AD42257" s="11" t="s">
        <v>61699</v>
      </c>
      <c r="AE42257" s="10" t="s">
        <v>11362</v>
      </c>
      <c r="AF42257" s="10" t="s">
        <v>729</v>
      </c>
    </row>
    <row r="42258" spans="30:32" x14ac:dyDescent="0.2">
      <c r="AD42258" s="11" t="s">
        <v>61700</v>
      </c>
      <c r="AE42258" s="10" t="s">
        <v>11362</v>
      </c>
      <c r="AF42258" s="10" t="s">
        <v>729</v>
      </c>
    </row>
    <row r="42259" spans="30:32" x14ac:dyDescent="0.2">
      <c r="AD42259" s="11" t="s">
        <v>61701</v>
      </c>
      <c r="AE42259" s="10" t="s">
        <v>11362</v>
      </c>
      <c r="AF42259" s="10" t="s">
        <v>729</v>
      </c>
    </row>
    <row r="42260" spans="30:32" x14ac:dyDescent="0.2">
      <c r="AD42260" s="11" t="s">
        <v>61702</v>
      </c>
      <c r="AE42260" s="10" t="s">
        <v>11362</v>
      </c>
      <c r="AF42260" s="10" t="s">
        <v>729</v>
      </c>
    </row>
    <row r="42261" spans="30:32" x14ac:dyDescent="0.2">
      <c r="AD42261" s="11" t="s">
        <v>61703</v>
      </c>
      <c r="AE42261" s="10" t="s">
        <v>11362</v>
      </c>
      <c r="AF42261" s="10" t="s">
        <v>729</v>
      </c>
    </row>
    <row r="42262" spans="30:32" x14ac:dyDescent="0.2">
      <c r="AD42262" s="11" t="s">
        <v>61704</v>
      </c>
      <c r="AE42262" s="10" t="s">
        <v>11362</v>
      </c>
      <c r="AF42262" s="10" t="s">
        <v>729</v>
      </c>
    </row>
    <row r="42263" spans="30:32" x14ac:dyDescent="0.2">
      <c r="AD42263" s="11" t="s">
        <v>61705</v>
      </c>
      <c r="AE42263" s="10" t="s">
        <v>11362</v>
      </c>
      <c r="AF42263" s="10" t="s">
        <v>729</v>
      </c>
    </row>
    <row r="42264" spans="30:32" x14ac:dyDescent="0.2">
      <c r="AD42264" s="11" t="s">
        <v>61706</v>
      </c>
      <c r="AE42264" s="10" t="s">
        <v>11362</v>
      </c>
      <c r="AF42264" s="10" t="s">
        <v>729</v>
      </c>
    </row>
    <row r="42265" spans="30:32" x14ac:dyDescent="0.2">
      <c r="AD42265" s="11" t="s">
        <v>61707</v>
      </c>
      <c r="AE42265" s="10" t="s">
        <v>11362</v>
      </c>
      <c r="AF42265" s="10" t="s">
        <v>729</v>
      </c>
    </row>
    <row r="42266" spans="30:32" x14ac:dyDescent="0.2">
      <c r="AD42266" s="11" t="s">
        <v>61708</v>
      </c>
      <c r="AE42266" s="10" t="s">
        <v>11362</v>
      </c>
      <c r="AF42266" s="10" t="s">
        <v>729</v>
      </c>
    </row>
    <row r="42267" spans="30:32" x14ac:dyDescent="0.2">
      <c r="AD42267" s="11" t="s">
        <v>61709</v>
      </c>
      <c r="AE42267" s="10" t="s">
        <v>11362</v>
      </c>
      <c r="AF42267" s="10" t="s">
        <v>729</v>
      </c>
    </row>
    <row r="42268" spans="30:32" x14ac:dyDescent="0.2">
      <c r="AD42268" s="11" t="s">
        <v>61710</v>
      </c>
      <c r="AE42268" s="10" t="s">
        <v>11362</v>
      </c>
      <c r="AF42268" s="10" t="s">
        <v>729</v>
      </c>
    </row>
    <row r="42269" spans="30:32" x14ac:dyDescent="0.2">
      <c r="AD42269" s="11" t="s">
        <v>61711</v>
      </c>
      <c r="AE42269" s="10" t="s">
        <v>48118</v>
      </c>
      <c r="AF42269" s="10" t="s">
        <v>729</v>
      </c>
    </row>
    <row r="42270" spans="30:32" x14ac:dyDescent="0.2">
      <c r="AD42270" s="11" t="s">
        <v>61712</v>
      </c>
      <c r="AE42270" s="10" t="s">
        <v>980</v>
      </c>
      <c r="AF42270" s="10" t="s">
        <v>729</v>
      </c>
    </row>
    <row r="42271" spans="30:32" x14ac:dyDescent="0.2">
      <c r="AD42271" s="11" t="s">
        <v>61713</v>
      </c>
      <c r="AE42271" s="10" t="s">
        <v>980</v>
      </c>
      <c r="AF42271" s="10" t="s">
        <v>729</v>
      </c>
    </row>
    <row r="42272" spans="30:32" x14ac:dyDescent="0.2">
      <c r="AD42272" s="11" t="s">
        <v>61714</v>
      </c>
      <c r="AE42272" s="10" t="s">
        <v>980</v>
      </c>
      <c r="AF42272" s="10" t="s">
        <v>729</v>
      </c>
    </row>
    <row r="42273" spans="30:32" x14ac:dyDescent="0.2">
      <c r="AD42273" s="11" t="s">
        <v>61715</v>
      </c>
      <c r="AE42273" s="10" t="s">
        <v>48528</v>
      </c>
      <c r="AF42273" s="10" t="s">
        <v>729</v>
      </c>
    </row>
    <row r="42274" spans="30:32" x14ac:dyDescent="0.2">
      <c r="AD42274" s="11" t="s">
        <v>61716</v>
      </c>
      <c r="AE42274" s="10" t="s">
        <v>48528</v>
      </c>
      <c r="AF42274" s="10" t="s">
        <v>729</v>
      </c>
    </row>
    <row r="42275" spans="30:32" x14ac:dyDescent="0.2">
      <c r="AD42275" s="11" t="s">
        <v>61717</v>
      </c>
      <c r="AE42275" s="10" t="s">
        <v>48528</v>
      </c>
      <c r="AF42275" s="10" t="s">
        <v>729</v>
      </c>
    </row>
    <row r="42276" spans="30:32" x14ac:dyDescent="0.2">
      <c r="AD42276" s="11" t="s">
        <v>61718</v>
      </c>
      <c r="AE42276" s="10" t="s">
        <v>48528</v>
      </c>
      <c r="AF42276" s="10" t="s">
        <v>729</v>
      </c>
    </row>
    <row r="42277" spans="30:32" x14ac:dyDescent="0.2">
      <c r="AD42277" s="11" t="s">
        <v>61719</v>
      </c>
      <c r="AE42277" s="10" t="s">
        <v>48528</v>
      </c>
      <c r="AF42277" s="10" t="s">
        <v>729</v>
      </c>
    </row>
    <row r="42278" spans="30:32" x14ac:dyDescent="0.2">
      <c r="AD42278" s="11" t="s">
        <v>61720</v>
      </c>
      <c r="AE42278" s="10" t="s">
        <v>48528</v>
      </c>
      <c r="AF42278" s="10" t="s">
        <v>729</v>
      </c>
    </row>
    <row r="42279" spans="30:32" x14ac:dyDescent="0.2">
      <c r="AD42279" s="11" t="s">
        <v>61721</v>
      </c>
      <c r="AE42279" s="10" t="s">
        <v>48528</v>
      </c>
      <c r="AF42279" s="10" t="s">
        <v>729</v>
      </c>
    </row>
    <row r="42280" spans="30:32" x14ac:dyDescent="0.2">
      <c r="AD42280" s="11" t="s">
        <v>61722</v>
      </c>
      <c r="AE42280" s="10" t="s">
        <v>48528</v>
      </c>
      <c r="AF42280" s="10" t="s">
        <v>729</v>
      </c>
    </row>
    <row r="42281" spans="30:32" x14ac:dyDescent="0.2">
      <c r="AD42281" s="11" t="s">
        <v>61723</v>
      </c>
      <c r="AE42281" s="10" t="s">
        <v>48528</v>
      </c>
      <c r="AF42281" s="10" t="s">
        <v>729</v>
      </c>
    </row>
    <row r="42282" spans="30:32" x14ac:dyDescent="0.2">
      <c r="AD42282" s="11" t="s">
        <v>61724</v>
      </c>
      <c r="AE42282" s="10" t="s">
        <v>9748</v>
      </c>
      <c r="AF42282" s="10" t="s">
        <v>729</v>
      </c>
    </row>
    <row r="42283" spans="30:32" x14ac:dyDescent="0.2">
      <c r="AD42283" s="11" t="s">
        <v>61725</v>
      </c>
      <c r="AE42283" s="10" t="s">
        <v>9748</v>
      </c>
      <c r="AF42283" s="10" t="s">
        <v>729</v>
      </c>
    </row>
    <row r="42284" spans="30:32" x14ac:dyDescent="0.2">
      <c r="AD42284" s="11" t="s">
        <v>61726</v>
      </c>
      <c r="AE42284" s="10" t="s">
        <v>9748</v>
      </c>
      <c r="AF42284" s="10" t="s">
        <v>729</v>
      </c>
    </row>
    <row r="42285" spans="30:32" x14ac:dyDescent="0.2">
      <c r="AD42285" s="11" t="s">
        <v>61727</v>
      </c>
      <c r="AE42285" s="10" t="s">
        <v>46837</v>
      </c>
      <c r="AF42285" s="10" t="s">
        <v>729</v>
      </c>
    </row>
    <row r="42286" spans="30:32" x14ac:dyDescent="0.2">
      <c r="AD42286" s="11" t="s">
        <v>61728</v>
      </c>
      <c r="AE42286" s="10" t="s">
        <v>61729</v>
      </c>
      <c r="AF42286" s="10" t="s">
        <v>729</v>
      </c>
    </row>
    <row r="42287" spans="30:32" x14ac:dyDescent="0.2">
      <c r="AD42287" s="11" t="s">
        <v>61730</v>
      </c>
      <c r="AE42287" s="10" t="s">
        <v>47286</v>
      </c>
      <c r="AF42287" s="10" t="s">
        <v>729</v>
      </c>
    </row>
    <row r="42288" spans="30:32" x14ac:dyDescent="0.2">
      <c r="AD42288" s="11" t="s">
        <v>61731</v>
      </c>
      <c r="AE42288" s="10" t="s">
        <v>15989</v>
      </c>
      <c r="AF42288" s="10" t="s">
        <v>546</v>
      </c>
    </row>
    <row r="42289" spans="30:32" x14ac:dyDescent="0.2">
      <c r="AD42289" s="11" t="s">
        <v>61732</v>
      </c>
      <c r="AE42289" s="10" t="s">
        <v>28865</v>
      </c>
      <c r="AF42289" s="10" t="s">
        <v>546</v>
      </c>
    </row>
    <row r="42290" spans="30:32" x14ac:dyDescent="0.2">
      <c r="AD42290" s="11" t="s">
        <v>61733</v>
      </c>
      <c r="AE42290" s="10" t="s">
        <v>2700</v>
      </c>
      <c r="AF42290" s="10" t="s">
        <v>546</v>
      </c>
    </row>
    <row r="42291" spans="30:32" x14ac:dyDescent="0.2">
      <c r="AD42291" s="11" t="s">
        <v>61734</v>
      </c>
      <c r="AE42291" s="10" t="s">
        <v>59110</v>
      </c>
      <c r="AF42291" s="10" t="s">
        <v>546</v>
      </c>
    </row>
    <row r="42292" spans="30:32" x14ac:dyDescent="0.2">
      <c r="AD42292" s="11" t="s">
        <v>61735</v>
      </c>
      <c r="AE42292" s="10" t="s">
        <v>29479</v>
      </c>
      <c r="AF42292" s="10" t="s">
        <v>546</v>
      </c>
    </row>
    <row r="42293" spans="30:32" x14ac:dyDescent="0.2">
      <c r="AD42293" s="11" t="s">
        <v>61736</v>
      </c>
      <c r="AE42293" s="10" t="s">
        <v>37226</v>
      </c>
      <c r="AF42293" s="10" t="s">
        <v>546</v>
      </c>
    </row>
    <row r="42294" spans="30:32" x14ac:dyDescent="0.2">
      <c r="AD42294" s="11" t="s">
        <v>61737</v>
      </c>
      <c r="AE42294" s="10" t="s">
        <v>29920</v>
      </c>
      <c r="AF42294" s="10" t="s">
        <v>596</v>
      </c>
    </row>
    <row r="42295" spans="30:32" x14ac:dyDescent="0.2">
      <c r="AD42295" s="11" t="s">
        <v>61738</v>
      </c>
      <c r="AE42295" s="10" t="s">
        <v>29920</v>
      </c>
      <c r="AF42295" s="10" t="s">
        <v>596</v>
      </c>
    </row>
    <row r="42296" spans="30:32" x14ac:dyDescent="0.2">
      <c r="AD42296" s="11" t="s">
        <v>61739</v>
      </c>
      <c r="AE42296" s="10" t="s">
        <v>29920</v>
      </c>
      <c r="AF42296" s="10" t="s">
        <v>596</v>
      </c>
    </row>
    <row r="42297" spans="30:32" x14ac:dyDescent="0.2">
      <c r="AD42297" s="11" t="s">
        <v>61740</v>
      </c>
      <c r="AE42297" s="10" t="s">
        <v>29920</v>
      </c>
      <c r="AF42297" s="10" t="s">
        <v>596</v>
      </c>
    </row>
    <row r="42298" spans="30:32" x14ac:dyDescent="0.2">
      <c r="AD42298" s="11" t="s">
        <v>61741</v>
      </c>
      <c r="AE42298" s="10" t="s">
        <v>29920</v>
      </c>
      <c r="AF42298" s="10" t="s">
        <v>596</v>
      </c>
    </row>
    <row r="42299" spans="30:32" x14ac:dyDescent="0.2">
      <c r="AD42299" s="11" t="s">
        <v>61742</v>
      </c>
      <c r="AE42299" s="10" t="s">
        <v>30565</v>
      </c>
      <c r="AF42299" s="10" t="s">
        <v>732</v>
      </c>
    </row>
    <row r="42300" spans="30:32" x14ac:dyDescent="0.2">
      <c r="AD42300" s="11" t="s">
        <v>61743</v>
      </c>
      <c r="AE42300" s="10" t="s">
        <v>61744</v>
      </c>
      <c r="AF42300" s="10" t="s">
        <v>732</v>
      </c>
    </row>
    <row r="42301" spans="30:32" x14ac:dyDescent="0.2">
      <c r="AD42301" s="11" t="s">
        <v>61745</v>
      </c>
      <c r="AE42301" s="10" t="s">
        <v>7812</v>
      </c>
      <c r="AF42301" s="10" t="s">
        <v>517</v>
      </c>
    </row>
    <row r="42302" spans="30:32" x14ac:dyDescent="0.2">
      <c r="AD42302" s="11" t="s">
        <v>61746</v>
      </c>
      <c r="AE42302" s="10" t="s">
        <v>7812</v>
      </c>
      <c r="AF42302" s="10" t="s">
        <v>517</v>
      </c>
    </row>
    <row r="42303" spans="30:32" x14ac:dyDescent="0.2">
      <c r="AD42303" s="11" t="s">
        <v>61747</v>
      </c>
      <c r="AE42303" s="10" t="s">
        <v>7812</v>
      </c>
      <c r="AF42303" s="10" t="s">
        <v>517</v>
      </c>
    </row>
    <row r="42304" spans="30:32" x14ac:dyDescent="0.2">
      <c r="AD42304" s="11" t="s">
        <v>61748</v>
      </c>
      <c r="AE42304" s="10" t="s">
        <v>30705</v>
      </c>
      <c r="AF42304" s="10" t="s">
        <v>517</v>
      </c>
    </row>
    <row r="42305" spans="30:32" x14ac:dyDescent="0.2">
      <c r="AD42305" s="11" t="s">
        <v>61749</v>
      </c>
      <c r="AE42305" s="10" t="s">
        <v>30705</v>
      </c>
      <c r="AF42305" s="10" t="s">
        <v>517</v>
      </c>
    </row>
    <row r="42306" spans="30:32" x14ac:dyDescent="0.2">
      <c r="AD42306" s="11" t="s">
        <v>61750</v>
      </c>
      <c r="AE42306" s="10" t="s">
        <v>30705</v>
      </c>
      <c r="AF42306" s="10" t="s">
        <v>517</v>
      </c>
    </row>
    <row r="42307" spans="30:32" x14ac:dyDescent="0.2">
      <c r="AD42307" s="11" t="s">
        <v>61751</v>
      </c>
      <c r="AE42307" s="10" t="s">
        <v>30705</v>
      </c>
      <c r="AF42307" s="10" t="s">
        <v>517</v>
      </c>
    </row>
    <row r="42308" spans="30:32" x14ac:dyDescent="0.2">
      <c r="AD42308" s="11" t="s">
        <v>61752</v>
      </c>
      <c r="AE42308" s="10" t="s">
        <v>31174</v>
      </c>
      <c r="AF42308" s="10" t="s">
        <v>517</v>
      </c>
    </row>
    <row r="42309" spans="30:32" x14ac:dyDescent="0.2">
      <c r="AD42309" s="11" t="s">
        <v>61753</v>
      </c>
      <c r="AE42309" s="10" t="s">
        <v>30755</v>
      </c>
      <c r="AF42309" s="10" t="s">
        <v>517</v>
      </c>
    </row>
    <row r="42310" spans="30:32" x14ac:dyDescent="0.2">
      <c r="AD42310" s="11" t="s">
        <v>61754</v>
      </c>
      <c r="AE42310" s="10" t="s">
        <v>30757</v>
      </c>
      <c r="AF42310" s="10" t="s">
        <v>517</v>
      </c>
    </row>
    <row r="42311" spans="30:32" x14ac:dyDescent="0.2">
      <c r="AD42311" s="11" t="s">
        <v>61755</v>
      </c>
      <c r="AE42311" s="10" t="s">
        <v>31158</v>
      </c>
      <c r="AF42311" s="10" t="s">
        <v>517</v>
      </c>
    </row>
    <row r="42312" spans="30:32" x14ac:dyDescent="0.2">
      <c r="AD42312" s="11" t="s">
        <v>61756</v>
      </c>
      <c r="AE42312" s="10" t="s">
        <v>27207</v>
      </c>
      <c r="AF42312" s="10" t="s">
        <v>517</v>
      </c>
    </row>
    <row r="42313" spans="30:32" x14ac:dyDescent="0.2">
      <c r="AD42313" s="11" t="s">
        <v>61757</v>
      </c>
      <c r="AE42313" s="10" t="s">
        <v>30755</v>
      </c>
      <c r="AF42313" s="10" t="s">
        <v>517</v>
      </c>
    </row>
    <row r="42314" spans="30:32" x14ac:dyDescent="0.2">
      <c r="AD42314" s="11" t="s">
        <v>61758</v>
      </c>
      <c r="AE42314" s="10" t="s">
        <v>30833</v>
      </c>
      <c r="AF42314" s="10" t="s">
        <v>517</v>
      </c>
    </row>
    <row r="42315" spans="30:32" x14ac:dyDescent="0.2">
      <c r="AD42315" s="11" t="s">
        <v>61759</v>
      </c>
      <c r="AE42315" s="10" t="s">
        <v>3480</v>
      </c>
      <c r="AF42315" s="10" t="s">
        <v>517</v>
      </c>
    </row>
    <row r="42316" spans="30:32" x14ac:dyDescent="0.2">
      <c r="AD42316" s="11" t="s">
        <v>61760</v>
      </c>
      <c r="AE42316" s="10" t="s">
        <v>29182</v>
      </c>
      <c r="AF42316" s="10" t="s">
        <v>517</v>
      </c>
    </row>
    <row r="42317" spans="30:32" x14ac:dyDescent="0.2">
      <c r="AD42317" s="11" t="s">
        <v>61761</v>
      </c>
      <c r="AE42317" s="10" t="s">
        <v>5174</v>
      </c>
      <c r="AF42317" s="10" t="s">
        <v>517</v>
      </c>
    </row>
    <row r="42318" spans="30:32" x14ac:dyDescent="0.2">
      <c r="AD42318" s="11" t="s">
        <v>61762</v>
      </c>
      <c r="AE42318" s="10" t="s">
        <v>30973</v>
      </c>
      <c r="AF42318" s="10" t="s">
        <v>517</v>
      </c>
    </row>
    <row r="42319" spans="30:32" x14ac:dyDescent="0.2">
      <c r="AD42319" s="11" t="s">
        <v>61763</v>
      </c>
      <c r="AE42319" s="10" t="s">
        <v>30973</v>
      </c>
      <c r="AF42319" s="10" t="s">
        <v>517</v>
      </c>
    </row>
    <row r="42320" spans="30:32" x14ac:dyDescent="0.2">
      <c r="AD42320" s="11" t="s">
        <v>61764</v>
      </c>
      <c r="AE42320" s="10" t="s">
        <v>31162</v>
      </c>
      <c r="AF42320" s="10" t="s">
        <v>517</v>
      </c>
    </row>
    <row r="42321" spans="30:32" x14ac:dyDescent="0.2">
      <c r="AD42321" s="11" t="s">
        <v>61765</v>
      </c>
      <c r="AE42321" s="10" t="s">
        <v>31126</v>
      </c>
      <c r="AF42321" s="10" t="s">
        <v>517</v>
      </c>
    </row>
    <row r="42322" spans="30:32" x14ac:dyDescent="0.2">
      <c r="AD42322" s="11" t="s">
        <v>61766</v>
      </c>
      <c r="AE42322" s="10" t="s">
        <v>31162</v>
      </c>
      <c r="AF42322" s="10" t="s">
        <v>517</v>
      </c>
    </row>
    <row r="42323" spans="30:32" x14ac:dyDescent="0.2">
      <c r="AD42323" s="11" t="s">
        <v>61767</v>
      </c>
      <c r="AE42323" s="10" t="s">
        <v>31162</v>
      </c>
      <c r="AF42323" s="10" t="s">
        <v>517</v>
      </c>
    </row>
    <row r="42324" spans="30:32" x14ac:dyDescent="0.2">
      <c r="AD42324" s="11" t="s">
        <v>61768</v>
      </c>
      <c r="AE42324" s="10" t="s">
        <v>31165</v>
      </c>
      <c r="AF42324" s="10" t="s">
        <v>517</v>
      </c>
    </row>
    <row r="42325" spans="30:32" x14ac:dyDescent="0.2">
      <c r="AD42325" s="11" t="s">
        <v>61769</v>
      </c>
      <c r="AE42325" s="10" t="s">
        <v>31176</v>
      </c>
      <c r="AF42325" s="10" t="s">
        <v>517</v>
      </c>
    </row>
    <row r="42326" spans="30:32" x14ac:dyDescent="0.2">
      <c r="AD42326" s="11" t="s">
        <v>61770</v>
      </c>
      <c r="AE42326" s="10" t="s">
        <v>31263</v>
      </c>
      <c r="AF42326" s="10" t="s">
        <v>517</v>
      </c>
    </row>
    <row r="42327" spans="30:32" x14ac:dyDescent="0.2">
      <c r="AD42327" s="11" t="s">
        <v>61771</v>
      </c>
      <c r="AE42327" s="10" t="s">
        <v>21671</v>
      </c>
      <c r="AF42327" s="10" t="s">
        <v>517</v>
      </c>
    </row>
    <row r="42328" spans="30:32" x14ac:dyDescent="0.2">
      <c r="AD42328" s="11" t="s">
        <v>61772</v>
      </c>
      <c r="AE42328" s="10" t="s">
        <v>30705</v>
      </c>
      <c r="AF42328" s="10" t="s">
        <v>517</v>
      </c>
    </row>
    <row r="42329" spans="30:32" x14ac:dyDescent="0.2">
      <c r="AD42329" s="11" t="s">
        <v>61773</v>
      </c>
      <c r="AE42329" s="10" t="s">
        <v>3480</v>
      </c>
      <c r="AF42329" s="10" t="s">
        <v>517</v>
      </c>
    </row>
    <row r="42330" spans="30:32" x14ac:dyDescent="0.2">
      <c r="AD42330" s="11" t="s">
        <v>61774</v>
      </c>
      <c r="AE42330" s="10" t="s">
        <v>10174</v>
      </c>
      <c r="AF42330" s="10" t="s">
        <v>712</v>
      </c>
    </row>
    <row r="42331" spans="30:32" x14ac:dyDescent="0.2">
      <c r="AD42331" s="11" t="s">
        <v>61775</v>
      </c>
      <c r="AE42331" s="10" t="s">
        <v>61776</v>
      </c>
      <c r="AF42331" s="10" t="s">
        <v>712</v>
      </c>
    </row>
    <row r="42332" spans="30:32" x14ac:dyDescent="0.2">
      <c r="AD42332" s="11" t="s">
        <v>61777</v>
      </c>
      <c r="AE42332" s="10" t="s">
        <v>61778</v>
      </c>
      <c r="AF42332" s="10" t="s">
        <v>712</v>
      </c>
    </row>
    <row r="42333" spans="30:32" x14ac:dyDescent="0.2">
      <c r="AD42333" s="11" t="s">
        <v>61779</v>
      </c>
      <c r="AE42333" s="10" t="s">
        <v>2156</v>
      </c>
      <c r="AF42333" s="10" t="s">
        <v>712</v>
      </c>
    </row>
    <row r="42334" spans="30:32" x14ac:dyDescent="0.2">
      <c r="AD42334" s="11" t="s">
        <v>61780</v>
      </c>
      <c r="AE42334" s="10" t="s">
        <v>9672</v>
      </c>
      <c r="AF42334" s="10" t="s">
        <v>712</v>
      </c>
    </row>
    <row r="42335" spans="30:32" x14ac:dyDescent="0.2">
      <c r="AD42335" s="11" t="s">
        <v>61781</v>
      </c>
      <c r="AE42335" s="10" t="s">
        <v>11806</v>
      </c>
      <c r="AF42335" s="10" t="s">
        <v>712</v>
      </c>
    </row>
    <row r="42336" spans="30:32" x14ac:dyDescent="0.2">
      <c r="AD42336" s="11" t="s">
        <v>61782</v>
      </c>
      <c r="AE42336" s="10" t="s">
        <v>12347</v>
      </c>
      <c r="AF42336" s="10" t="s">
        <v>712</v>
      </c>
    </row>
    <row r="42337" spans="30:32" x14ac:dyDescent="0.2">
      <c r="AD42337" s="11" t="s">
        <v>61783</v>
      </c>
      <c r="AE42337" s="10" t="s">
        <v>61784</v>
      </c>
      <c r="AF42337" s="10" t="s">
        <v>712</v>
      </c>
    </row>
    <row r="42338" spans="30:32" x14ac:dyDescent="0.2">
      <c r="AD42338" s="11" t="s">
        <v>61785</v>
      </c>
      <c r="AE42338" s="10" t="s">
        <v>8389</v>
      </c>
      <c r="AF42338" s="10" t="s">
        <v>712</v>
      </c>
    </row>
    <row r="42339" spans="30:32" x14ac:dyDescent="0.2">
      <c r="AD42339" s="11" t="s">
        <v>61786</v>
      </c>
      <c r="AE42339" s="10" t="s">
        <v>12569</v>
      </c>
      <c r="AF42339" s="10" t="s">
        <v>712</v>
      </c>
    </row>
    <row r="42340" spans="30:32" x14ac:dyDescent="0.2">
      <c r="AD42340" s="11" t="s">
        <v>61787</v>
      </c>
      <c r="AE42340" s="10" t="s">
        <v>12569</v>
      </c>
      <c r="AF42340" s="10" t="s">
        <v>712</v>
      </c>
    </row>
    <row r="42341" spans="30:32" x14ac:dyDescent="0.2">
      <c r="AD42341" s="11" t="s">
        <v>61788</v>
      </c>
      <c r="AE42341" s="10" t="s">
        <v>13381</v>
      </c>
      <c r="AF42341" s="10" t="s">
        <v>712</v>
      </c>
    </row>
    <row r="42342" spans="30:32" x14ac:dyDescent="0.2">
      <c r="AD42342" s="11" t="s">
        <v>61789</v>
      </c>
      <c r="AE42342" s="10" t="s">
        <v>13173</v>
      </c>
      <c r="AF42342" s="10" t="s">
        <v>712</v>
      </c>
    </row>
    <row r="42343" spans="30:32" x14ac:dyDescent="0.2">
      <c r="AD42343" s="11" t="s">
        <v>61790</v>
      </c>
      <c r="AE42343" s="10" t="s">
        <v>19333</v>
      </c>
      <c r="AF42343" s="10" t="s">
        <v>645</v>
      </c>
    </row>
    <row r="42344" spans="30:32" x14ac:dyDescent="0.2">
      <c r="AD42344" s="11" t="s">
        <v>61791</v>
      </c>
      <c r="AE42344" s="10" t="s">
        <v>19333</v>
      </c>
      <c r="AF42344" s="10" t="s">
        <v>645</v>
      </c>
    </row>
    <row r="42345" spans="30:32" x14ac:dyDescent="0.2">
      <c r="AD42345" s="11" t="s">
        <v>61792</v>
      </c>
      <c r="AE42345" s="10" t="s">
        <v>19333</v>
      </c>
      <c r="AF42345" s="10" t="s">
        <v>645</v>
      </c>
    </row>
    <row r="42346" spans="30:32" x14ac:dyDescent="0.2">
      <c r="AD42346" s="11" t="s">
        <v>61793</v>
      </c>
      <c r="AE42346" s="10" t="s">
        <v>19333</v>
      </c>
      <c r="AF42346" s="10" t="s">
        <v>645</v>
      </c>
    </row>
    <row r="42347" spans="30:32" x14ac:dyDescent="0.2">
      <c r="AD42347" s="11" t="s">
        <v>61794</v>
      </c>
      <c r="AE42347" s="10" t="s">
        <v>1637</v>
      </c>
      <c r="AF42347" s="10" t="s">
        <v>645</v>
      </c>
    </row>
    <row r="42348" spans="30:32" x14ac:dyDescent="0.2">
      <c r="AD42348" s="11" t="s">
        <v>61795</v>
      </c>
      <c r="AE42348" s="10" t="s">
        <v>16316</v>
      </c>
      <c r="AF42348" s="10" t="s">
        <v>645</v>
      </c>
    </row>
    <row r="42349" spans="30:32" x14ac:dyDescent="0.2">
      <c r="AD42349" s="11" t="s">
        <v>61796</v>
      </c>
      <c r="AE42349" s="10" t="s">
        <v>16316</v>
      </c>
      <c r="AF42349" s="10" t="s">
        <v>645</v>
      </c>
    </row>
    <row r="42350" spans="30:32" x14ac:dyDescent="0.2">
      <c r="AD42350" s="11" t="s">
        <v>61797</v>
      </c>
      <c r="AE42350" s="10" t="s">
        <v>16316</v>
      </c>
      <c r="AF42350" s="10" t="s">
        <v>645</v>
      </c>
    </row>
    <row r="42351" spans="30:32" x14ac:dyDescent="0.2">
      <c r="AD42351" s="11" t="s">
        <v>61798</v>
      </c>
      <c r="AE42351" s="10" t="s">
        <v>16316</v>
      </c>
      <c r="AF42351" s="10" t="s">
        <v>645</v>
      </c>
    </row>
    <row r="42352" spans="30:32" x14ac:dyDescent="0.2">
      <c r="AD42352" s="11" t="s">
        <v>61799</v>
      </c>
      <c r="AE42352" s="10" t="s">
        <v>16316</v>
      </c>
      <c r="AF42352" s="10" t="s">
        <v>645</v>
      </c>
    </row>
    <row r="42353" spans="30:32" x14ac:dyDescent="0.2">
      <c r="AD42353" s="11" t="s">
        <v>61800</v>
      </c>
      <c r="AE42353" s="10" t="s">
        <v>16316</v>
      </c>
      <c r="AF42353" s="10" t="s">
        <v>645</v>
      </c>
    </row>
    <row r="42354" spans="30:32" x14ac:dyDescent="0.2">
      <c r="AD42354" s="11" t="s">
        <v>61801</v>
      </c>
      <c r="AE42354" s="10" t="s">
        <v>16316</v>
      </c>
      <c r="AF42354" s="10" t="s">
        <v>645</v>
      </c>
    </row>
    <row r="42355" spans="30:32" x14ac:dyDescent="0.2">
      <c r="AD42355" s="11" t="s">
        <v>61802</v>
      </c>
      <c r="AE42355" s="10" t="s">
        <v>16316</v>
      </c>
      <c r="AF42355" s="10" t="s">
        <v>645</v>
      </c>
    </row>
    <row r="42356" spans="30:32" x14ac:dyDescent="0.2">
      <c r="AD42356" s="11" t="s">
        <v>61803</v>
      </c>
      <c r="AE42356" s="10" t="s">
        <v>56999</v>
      </c>
      <c r="AF42356" s="10" t="s">
        <v>738</v>
      </c>
    </row>
    <row r="42357" spans="30:32" x14ac:dyDescent="0.2">
      <c r="AD42357" s="11" t="s">
        <v>61804</v>
      </c>
      <c r="AE42357" s="10" t="s">
        <v>11906</v>
      </c>
      <c r="AF42357" s="10" t="s">
        <v>738</v>
      </c>
    </row>
    <row r="42358" spans="30:32" x14ac:dyDescent="0.2">
      <c r="AD42358" s="11" t="s">
        <v>61805</v>
      </c>
      <c r="AE42358" s="10" t="s">
        <v>39070</v>
      </c>
      <c r="AF42358" s="10" t="s">
        <v>738</v>
      </c>
    </row>
    <row r="42359" spans="30:32" x14ac:dyDescent="0.2">
      <c r="AD42359" s="11" t="s">
        <v>61806</v>
      </c>
      <c r="AE42359" s="10" t="s">
        <v>22537</v>
      </c>
      <c r="AF42359" s="10" t="s">
        <v>738</v>
      </c>
    </row>
    <row r="42360" spans="30:32" x14ac:dyDescent="0.2">
      <c r="AD42360" s="11" t="s">
        <v>61807</v>
      </c>
      <c r="AE42360" s="10" t="s">
        <v>2743</v>
      </c>
      <c r="AF42360" s="10" t="s">
        <v>738</v>
      </c>
    </row>
    <row r="42361" spans="30:32" x14ac:dyDescent="0.2">
      <c r="AD42361" s="11" t="s">
        <v>61808</v>
      </c>
      <c r="AE42361" s="10" t="s">
        <v>1165</v>
      </c>
      <c r="AF42361" s="10" t="s">
        <v>738</v>
      </c>
    </row>
    <row r="42362" spans="30:32" x14ac:dyDescent="0.2">
      <c r="AD42362" s="11" t="s">
        <v>61809</v>
      </c>
      <c r="AE42362" s="10" t="s">
        <v>1165</v>
      </c>
      <c r="AF42362" s="10" t="s">
        <v>738</v>
      </c>
    </row>
    <row r="42363" spans="30:32" x14ac:dyDescent="0.2">
      <c r="AD42363" s="11" t="s">
        <v>61810</v>
      </c>
      <c r="AE42363" s="10" t="s">
        <v>1165</v>
      </c>
      <c r="AF42363" s="10" t="s">
        <v>738</v>
      </c>
    </row>
    <row r="42364" spans="30:32" x14ac:dyDescent="0.2">
      <c r="AD42364" s="11" t="s">
        <v>61811</v>
      </c>
      <c r="AE42364" s="10" t="s">
        <v>1165</v>
      </c>
      <c r="AF42364" s="10" t="s">
        <v>738</v>
      </c>
    </row>
    <row r="42365" spans="30:32" x14ac:dyDescent="0.2">
      <c r="AD42365" s="11" t="s">
        <v>61812</v>
      </c>
      <c r="AE42365" s="10" t="s">
        <v>9701</v>
      </c>
      <c r="AF42365" s="10" t="s">
        <v>738</v>
      </c>
    </row>
    <row r="42366" spans="30:32" x14ac:dyDescent="0.2">
      <c r="AD42366" s="11" t="s">
        <v>61813</v>
      </c>
      <c r="AE42366" s="10" t="s">
        <v>9701</v>
      </c>
      <c r="AF42366" s="10" t="s">
        <v>738</v>
      </c>
    </row>
    <row r="42367" spans="30:32" x14ac:dyDescent="0.2">
      <c r="AD42367" s="11" t="s">
        <v>61814</v>
      </c>
      <c r="AE42367" s="10" t="s">
        <v>61815</v>
      </c>
      <c r="AF42367" s="10" t="s">
        <v>738</v>
      </c>
    </row>
    <row r="42368" spans="30:32" x14ac:dyDescent="0.2">
      <c r="AD42368" s="11" t="s">
        <v>61816</v>
      </c>
      <c r="AE42368" s="10" t="s">
        <v>16231</v>
      </c>
      <c r="AF42368" s="10" t="s">
        <v>738</v>
      </c>
    </row>
    <row r="42369" spans="30:32" x14ac:dyDescent="0.2">
      <c r="AD42369" s="11" t="s">
        <v>61817</v>
      </c>
      <c r="AE42369" s="10" t="s">
        <v>2580</v>
      </c>
      <c r="AF42369" s="10" t="s">
        <v>738</v>
      </c>
    </row>
    <row r="42370" spans="30:32" x14ac:dyDescent="0.2">
      <c r="AD42370" s="11" t="s">
        <v>61818</v>
      </c>
      <c r="AE42370" s="10" t="s">
        <v>1295</v>
      </c>
      <c r="AF42370" s="10" t="s">
        <v>738</v>
      </c>
    </row>
    <row r="42371" spans="30:32" x14ac:dyDescent="0.2">
      <c r="AD42371" s="11" t="s">
        <v>61819</v>
      </c>
      <c r="AE42371" s="10" t="s">
        <v>13822</v>
      </c>
      <c r="AF42371" s="10" t="s">
        <v>738</v>
      </c>
    </row>
    <row r="42372" spans="30:32" x14ac:dyDescent="0.2">
      <c r="AD42372" s="11" t="s">
        <v>61820</v>
      </c>
      <c r="AE42372" s="10" t="s">
        <v>13822</v>
      </c>
      <c r="AF42372" s="10" t="s">
        <v>738</v>
      </c>
    </row>
    <row r="42373" spans="30:32" x14ac:dyDescent="0.2">
      <c r="AD42373" s="11" t="s">
        <v>61821</v>
      </c>
      <c r="AE42373" s="10" t="s">
        <v>13822</v>
      </c>
      <c r="AF42373" s="10" t="s">
        <v>738</v>
      </c>
    </row>
    <row r="42374" spans="30:32" x14ac:dyDescent="0.2">
      <c r="AD42374" s="11" t="s">
        <v>61822</v>
      </c>
      <c r="AE42374" s="10" t="s">
        <v>13706</v>
      </c>
      <c r="AF42374" s="10" t="s">
        <v>738</v>
      </c>
    </row>
    <row r="42375" spans="30:32" x14ac:dyDescent="0.2">
      <c r="AD42375" s="11" t="s">
        <v>61823</v>
      </c>
      <c r="AE42375" s="10" t="s">
        <v>2117</v>
      </c>
      <c r="AF42375" s="10" t="s">
        <v>738</v>
      </c>
    </row>
    <row r="42376" spans="30:32" x14ac:dyDescent="0.2">
      <c r="AD42376" s="11" t="s">
        <v>61824</v>
      </c>
      <c r="AE42376" s="10" t="s">
        <v>46423</v>
      </c>
      <c r="AF42376" s="10" t="s">
        <v>741</v>
      </c>
    </row>
    <row r="42377" spans="30:32" x14ac:dyDescent="0.2">
      <c r="AD42377" s="11" t="s">
        <v>61825</v>
      </c>
      <c r="AE42377" s="10" t="s">
        <v>6312</v>
      </c>
      <c r="AF42377" s="10" t="s">
        <v>741</v>
      </c>
    </row>
    <row r="42378" spans="30:32" x14ac:dyDescent="0.2">
      <c r="AD42378" s="11" t="s">
        <v>61826</v>
      </c>
      <c r="AE42378" s="10" t="s">
        <v>7626</v>
      </c>
      <c r="AF42378" s="10" t="s">
        <v>741</v>
      </c>
    </row>
    <row r="42379" spans="30:32" x14ac:dyDescent="0.2">
      <c r="AD42379" s="11" t="s">
        <v>61827</v>
      </c>
      <c r="AE42379" s="10" t="s">
        <v>14019</v>
      </c>
      <c r="AF42379" s="10" t="s">
        <v>741</v>
      </c>
    </row>
    <row r="42380" spans="30:32" x14ac:dyDescent="0.2">
      <c r="AD42380" s="11" t="s">
        <v>61828</v>
      </c>
      <c r="AE42380" s="10" t="s">
        <v>10160</v>
      </c>
      <c r="AF42380" s="10" t="s">
        <v>741</v>
      </c>
    </row>
    <row r="42381" spans="30:32" x14ac:dyDescent="0.2">
      <c r="AD42381" s="11" t="s">
        <v>61829</v>
      </c>
      <c r="AE42381" s="10" t="s">
        <v>3043</v>
      </c>
      <c r="AF42381" s="10" t="s">
        <v>224</v>
      </c>
    </row>
    <row r="42382" spans="30:32" x14ac:dyDescent="0.2">
      <c r="AD42382" s="11" t="s">
        <v>61830</v>
      </c>
      <c r="AE42382" s="10" t="s">
        <v>41812</v>
      </c>
      <c r="AF42382" s="10" t="s">
        <v>224</v>
      </c>
    </row>
    <row r="42383" spans="30:32" x14ac:dyDescent="0.2">
      <c r="AD42383" s="11" t="s">
        <v>61831</v>
      </c>
      <c r="AE42383" s="10" t="s">
        <v>41812</v>
      </c>
      <c r="AF42383" s="10" t="s">
        <v>224</v>
      </c>
    </row>
    <row r="42384" spans="30:32" x14ac:dyDescent="0.2">
      <c r="AD42384" s="11" t="s">
        <v>61832</v>
      </c>
      <c r="AE42384" s="10" t="s">
        <v>41812</v>
      </c>
      <c r="AF42384" s="10" t="s">
        <v>224</v>
      </c>
    </row>
    <row r="42385" spans="30:32" x14ac:dyDescent="0.2">
      <c r="AD42385" s="11" t="s">
        <v>61833</v>
      </c>
      <c r="AE42385" s="10" t="s">
        <v>16165</v>
      </c>
      <c r="AF42385" s="10" t="s">
        <v>726</v>
      </c>
    </row>
    <row r="42386" spans="30:32" x14ac:dyDescent="0.2">
      <c r="AD42386" s="11" t="s">
        <v>61834</v>
      </c>
      <c r="AE42386" s="10" t="s">
        <v>16165</v>
      </c>
      <c r="AF42386" s="10" t="s">
        <v>726</v>
      </c>
    </row>
    <row r="42387" spans="30:32" x14ac:dyDescent="0.2">
      <c r="AD42387" s="11" t="s">
        <v>61835</v>
      </c>
      <c r="AE42387" s="10" t="s">
        <v>16165</v>
      </c>
      <c r="AF42387" s="10" t="s">
        <v>726</v>
      </c>
    </row>
    <row r="42388" spans="30:32" x14ac:dyDescent="0.2">
      <c r="AD42388" s="11" t="s">
        <v>61836</v>
      </c>
      <c r="AE42388" s="10" t="s">
        <v>16165</v>
      </c>
      <c r="AF42388" s="10" t="s">
        <v>726</v>
      </c>
    </row>
    <row r="42389" spans="30:32" x14ac:dyDescent="0.2">
      <c r="AD42389" s="11" t="s">
        <v>61837</v>
      </c>
      <c r="AE42389" s="10" t="s">
        <v>16165</v>
      </c>
      <c r="AF42389" s="10" t="s">
        <v>726</v>
      </c>
    </row>
    <row r="42390" spans="30:32" x14ac:dyDescent="0.2">
      <c r="AD42390" s="11" t="s">
        <v>61838</v>
      </c>
      <c r="AE42390" s="10" t="s">
        <v>25470</v>
      </c>
      <c r="AF42390" s="10" t="s">
        <v>723</v>
      </c>
    </row>
    <row r="42391" spans="30:32" x14ac:dyDescent="0.2">
      <c r="AD42391" s="11" t="s">
        <v>61839</v>
      </c>
      <c r="AE42391" s="10" t="s">
        <v>25470</v>
      </c>
      <c r="AF42391" s="10" t="s">
        <v>723</v>
      </c>
    </row>
    <row r="42392" spans="30:32" x14ac:dyDescent="0.2">
      <c r="AD42392" s="11" t="s">
        <v>61840</v>
      </c>
      <c r="AE42392" s="10" t="s">
        <v>25470</v>
      </c>
      <c r="AF42392" s="10" t="s">
        <v>723</v>
      </c>
    </row>
    <row r="42393" spans="30:32" x14ac:dyDescent="0.2">
      <c r="AD42393" s="11" t="s">
        <v>61841</v>
      </c>
      <c r="AE42393" s="10" t="s">
        <v>25470</v>
      </c>
      <c r="AF42393" s="10" t="s">
        <v>723</v>
      </c>
    </row>
    <row r="42394" spans="30:32" x14ac:dyDescent="0.2">
      <c r="AD42394" s="11" t="s">
        <v>61842</v>
      </c>
      <c r="AE42394" s="10" t="s">
        <v>2391</v>
      </c>
      <c r="AF42394" s="10" t="s">
        <v>518</v>
      </c>
    </row>
    <row r="42395" spans="30:32" x14ac:dyDescent="0.2">
      <c r="AD42395" s="11" t="s">
        <v>61843</v>
      </c>
      <c r="AE42395" s="10" t="s">
        <v>23785</v>
      </c>
      <c r="AF42395" s="10" t="s">
        <v>670</v>
      </c>
    </row>
    <row r="42396" spans="30:32" x14ac:dyDescent="0.2">
      <c r="AD42396" s="11" t="s">
        <v>61844</v>
      </c>
      <c r="AE42396" s="10" t="s">
        <v>52270</v>
      </c>
      <c r="AF42396" s="10" t="s">
        <v>603</v>
      </c>
    </row>
    <row r="42397" spans="30:32" x14ac:dyDescent="0.2">
      <c r="AD42397" s="11" t="s">
        <v>61845</v>
      </c>
      <c r="AE42397" s="10" t="s">
        <v>21166</v>
      </c>
      <c r="AF42397" s="10" t="s">
        <v>603</v>
      </c>
    </row>
    <row r="42398" spans="30:32" x14ac:dyDescent="0.2">
      <c r="AD42398" s="11" t="s">
        <v>61846</v>
      </c>
      <c r="AE42398" s="10" t="s">
        <v>53480</v>
      </c>
      <c r="AF42398" s="10" t="s">
        <v>603</v>
      </c>
    </row>
    <row r="42399" spans="30:32" x14ac:dyDescent="0.2">
      <c r="AD42399" s="11" t="s">
        <v>61847</v>
      </c>
      <c r="AE42399" s="10" t="s">
        <v>3033</v>
      </c>
      <c r="AF42399" s="10" t="s">
        <v>603</v>
      </c>
    </row>
    <row r="42400" spans="30:32" x14ac:dyDescent="0.2">
      <c r="AD42400" s="11" t="s">
        <v>61848</v>
      </c>
      <c r="AE42400" s="10" t="s">
        <v>53612</v>
      </c>
      <c r="AF42400" s="10" t="s">
        <v>603</v>
      </c>
    </row>
    <row r="42401" spans="30:32" x14ac:dyDescent="0.2">
      <c r="AD42401" s="11" t="s">
        <v>61849</v>
      </c>
      <c r="AE42401" s="10" t="s">
        <v>52198</v>
      </c>
      <c r="AF42401" s="10" t="s">
        <v>603</v>
      </c>
    </row>
    <row r="42402" spans="30:32" x14ac:dyDescent="0.2">
      <c r="AD42402" s="11" t="s">
        <v>61850</v>
      </c>
      <c r="AE42402" s="10" t="s">
        <v>11362</v>
      </c>
      <c r="AF42402" s="10" t="s">
        <v>729</v>
      </c>
    </row>
    <row r="42403" spans="30:32" x14ac:dyDescent="0.2">
      <c r="AD42403" s="11" t="s">
        <v>61851</v>
      </c>
      <c r="AE42403" s="10" t="s">
        <v>11362</v>
      </c>
      <c r="AF42403" s="10" t="s">
        <v>729</v>
      </c>
    </row>
    <row r="42404" spans="30:32" x14ac:dyDescent="0.2">
      <c r="AD42404" s="11" t="s">
        <v>61852</v>
      </c>
      <c r="AE42404" s="10" t="s">
        <v>13822</v>
      </c>
      <c r="AF42404" s="10" t="s">
        <v>729</v>
      </c>
    </row>
    <row r="42405" spans="30:32" x14ac:dyDescent="0.2">
      <c r="AD42405" s="11" t="s">
        <v>61853</v>
      </c>
      <c r="AE42405" s="10" t="s">
        <v>48925</v>
      </c>
      <c r="AF42405" s="10" t="s">
        <v>729</v>
      </c>
    </row>
    <row r="42406" spans="30:32" x14ac:dyDescent="0.2">
      <c r="AD42406" s="11" t="s">
        <v>61854</v>
      </c>
      <c r="AE42406" s="10" t="s">
        <v>48925</v>
      </c>
      <c r="AF42406" s="10" t="s">
        <v>729</v>
      </c>
    </row>
    <row r="42407" spans="30:32" x14ac:dyDescent="0.2">
      <c r="AD42407" s="11" t="s">
        <v>61855</v>
      </c>
      <c r="AE42407" s="10" t="s">
        <v>18033</v>
      </c>
      <c r="AF42407" s="10" t="s">
        <v>729</v>
      </c>
    </row>
    <row r="42408" spans="30:32" x14ac:dyDescent="0.2">
      <c r="AD42408" s="11" t="s">
        <v>61856</v>
      </c>
      <c r="AE42408" s="10" t="s">
        <v>8295</v>
      </c>
      <c r="AF42408" s="10" t="s">
        <v>729</v>
      </c>
    </row>
    <row r="42409" spans="30:32" x14ac:dyDescent="0.2">
      <c r="AD42409" s="11" t="s">
        <v>61857</v>
      </c>
      <c r="AE42409" s="10" t="s">
        <v>8295</v>
      </c>
      <c r="AF42409" s="10" t="s">
        <v>729</v>
      </c>
    </row>
    <row r="42410" spans="30:32" x14ac:dyDescent="0.2">
      <c r="AD42410" s="11" t="s">
        <v>61858</v>
      </c>
      <c r="AE42410" s="10" t="s">
        <v>8295</v>
      </c>
      <c r="AF42410" s="10" t="s">
        <v>729</v>
      </c>
    </row>
    <row r="42411" spans="30:32" x14ac:dyDescent="0.2">
      <c r="AD42411" s="11" t="s">
        <v>61859</v>
      </c>
      <c r="AE42411" s="10" t="s">
        <v>8295</v>
      </c>
      <c r="AF42411" s="10" t="s">
        <v>729</v>
      </c>
    </row>
    <row r="42412" spans="30:32" x14ac:dyDescent="0.2">
      <c r="AD42412" s="11" t="s">
        <v>61860</v>
      </c>
      <c r="AE42412" s="10" t="s">
        <v>8295</v>
      </c>
      <c r="AF42412" s="10" t="s">
        <v>729</v>
      </c>
    </row>
    <row r="42413" spans="30:32" x14ac:dyDescent="0.2">
      <c r="AD42413" s="11" t="s">
        <v>61861</v>
      </c>
      <c r="AE42413" s="10" t="s">
        <v>8295</v>
      </c>
      <c r="AF42413" s="10" t="s">
        <v>729</v>
      </c>
    </row>
    <row r="42414" spans="30:32" x14ac:dyDescent="0.2">
      <c r="AD42414" s="11" t="s">
        <v>61862</v>
      </c>
      <c r="AE42414" s="10" t="s">
        <v>8295</v>
      </c>
      <c r="AF42414" s="10" t="s">
        <v>729</v>
      </c>
    </row>
    <row r="42415" spans="30:32" x14ac:dyDescent="0.2">
      <c r="AD42415" s="11" t="s">
        <v>61863</v>
      </c>
      <c r="AE42415" s="10" t="s">
        <v>8295</v>
      </c>
      <c r="AF42415" s="10" t="s">
        <v>729</v>
      </c>
    </row>
    <row r="42416" spans="30:32" x14ac:dyDescent="0.2">
      <c r="AD42416" s="11" t="s">
        <v>61864</v>
      </c>
      <c r="AE42416" s="10" t="s">
        <v>8295</v>
      </c>
      <c r="AF42416" s="10" t="s">
        <v>729</v>
      </c>
    </row>
    <row r="42417" spans="30:32" x14ac:dyDescent="0.2">
      <c r="AD42417" s="11" t="s">
        <v>61865</v>
      </c>
      <c r="AE42417" s="10" t="s">
        <v>8295</v>
      </c>
      <c r="AF42417" s="10" t="s">
        <v>729</v>
      </c>
    </row>
    <row r="42418" spans="30:32" x14ac:dyDescent="0.2">
      <c r="AD42418" s="11" t="s">
        <v>61866</v>
      </c>
      <c r="AE42418" s="10" t="s">
        <v>8295</v>
      </c>
      <c r="AF42418" s="10" t="s">
        <v>729</v>
      </c>
    </row>
    <row r="42419" spans="30:32" x14ac:dyDescent="0.2">
      <c r="AD42419" s="11" t="s">
        <v>61867</v>
      </c>
      <c r="AE42419" s="10" t="s">
        <v>8295</v>
      </c>
      <c r="AF42419" s="10" t="s">
        <v>729</v>
      </c>
    </row>
    <row r="42420" spans="30:32" x14ac:dyDescent="0.2">
      <c r="AD42420" s="11" t="s">
        <v>61868</v>
      </c>
      <c r="AE42420" s="10" t="s">
        <v>31292</v>
      </c>
      <c r="AF42420" s="10" t="s">
        <v>517</v>
      </c>
    </row>
    <row r="42421" spans="30:32" x14ac:dyDescent="0.2">
      <c r="AD42421" s="11" t="s">
        <v>61869</v>
      </c>
      <c r="AE42421" s="10" t="s">
        <v>30705</v>
      </c>
      <c r="AF42421" s="10" t="s">
        <v>517</v>
      </c>
    </row>
    <row r="42422" spans="30:32" x14ac:dyDescent="0.2">
      <c r="AD42422" s="11" t="s">
        <v>61870</v>
      </c>
      <c r="AE42422" s="10" t="s">
        <v>31385</v>
      </c>
      <c r="AF42422" s="10" t="s">
        <v>517</v>
      </c>
    </row>
    <row r="42423" spans="30:32" x14ac:dyDescent="0.2">
      <c r="AD42423" s="11" t="s">
        <v>61871</v>
      </c>
      <c r="AE42423" s="10" t="s">
        <v>31407</v>
      </c>
      <c r="AF42423" s="10" t="s">
        <v>517</v>
      </c>
    </row>
    <row r="42424" spans="30:32" x14ac:dyDescent="0.2">
      <c r="AD42424" s="11" t="s">
        <v>61872</v>
      </c>
      <c r="AE42424" s="10" t="s">
        <v>30755</v>
      </c>
      <c r="AF42424" s="10" t="s">
        <v>517</v>
      </c>
    </row>
    <row r="42425" spans="30:32" x14ac:dyDescent="0.2">
      <c r="AD42425" s="11" t="s">
        <v>61873</v>
      </c>
      <c r="AE42425" s="10" t="s">
        <v>30755</v>
      </c>
      <c r="AF42425" s="10" t="s">
        <v>517</v>
      </c>
    </row>
    <row r="42426" spans="30:32" x14ac:dyDescent="0.2">
      <c r="AD42426" s="11" t="s">
        <v>61874</v>
      </c>
      <c r="AE42426" s="10" t="s">
        <v>4552</v>
      </c>
      <c r="AF42426" s="10" t="s">
        <v>517</v>
      </c>
    </row>
    <row r="42427" spans="30:32" x14ac:dyDescent="0.2">
      <c r="AD42427" s="11" t="s">
        <v>61875</v>
      </c>
      <c r="AE42427" s="10" t="s">
        <v>31321</v>
      </c>
      <c r="AF42427" s="10" t="s">
        <v>517</v>
      </c>
    </row>
    <row r="42428" spans="30:32" x14ac:dyDescent="0.2">
      <c r="AD42428" s="11" t="s">
        <v>61876</v>
      </c>
      <c r="AE42428" s="10" t="s">
        <v>21466</v>
      </c>
      <c r="AF42428" s="10" t="s">
        <v>517</v>
      </c>
    </row>
    <row r="42429" spans="30:32" x14ac:dyDescent="0.2">
      <c r="AD42429" s="11" t="s">
        <v>61877</v>
      </c>
      <c r="AE42429" s="10" t="s">
        <v>1631</v>
      </c>
      <c r="AF42429" s="10" t="s">
        <v>517</v>
      </c>
    </row>
    <row r="42430" spans="30:32" x14ac:dyDescent="0.2">
      <c r="AD42430" s="11" t="s">
        <v>61878</v>
      </c>
      <c r="AE42430" s="10" t="s">
        <v>31432</v>
      </c>
      <c r="AF42430" s="10" t="s">
        <v>690</v>
      </c>
    </row>
    <row r="42431" spans="30:32" x14ac:dyDescent="0.2">
      <c r="AD42431" s="11" t="s">
        <v>61879</v>
      </c>
      <c r="AE42431" s="10" t="s">
        <v>61880</v>
      </c>
      <c r="AF42431" s="10" t="s">
        <v>679</v>
      </c>
    </row>
    <row r="42432" spans="30:32" x14ac:dyDescent="0.2">
      <c r="AD42432" s="11" t="s">
        <v>61881</v>
      </c>
      <c r="AE42432" s="10" t="s">
        <v>34902</v>
      </c>
      <c r="AF42432" s="10" t="s">
        <v>538</v>
      </c>
    </row>
    <row r="42433" spans="30:32" x14ac:dyDescent="0.2">
      <c r="AD42433" s="11" t="s">
        <v>61882</v>
      </c>
      <c r="AE42433" s="10" t="s">
        <v>34886</v>
      </c>
      <c r="AF42433" s="10" t="s">
        <v>538</v>
      </c>
    </row>
    <row r="42434" spans="30:32" x14ac:dyDescent="0.2">
      <c r="AD42434" s="11" t="s">
        <v>61883</v>
      </c>
      <c r="AE42434" s="10" t="s">
        <v>34886</v>
      </c>
      <c r="AF42434" s="10" t="s">
        <v>538</v>
      </c>
    </row>
    <row r="42435" spans="30:32" x14ac:dyDescent="0.2">
      <c r="AD42435" s="11" t="s">
        <v>61884</v>
      </c>
      <c r="AE42435" s="10" t="s">
        <v>34886</v>
      </c>
      <c r="AF42435" s="10" t="s">
        <v>538</v>
      </c>
    </row>
    <row r="42436" spans="30:32" x14ac:dyDescent="0.2">
      <c r="AD42436" s="11" t="s">
        <v>61885</v>
      </c>
      <c r="AE42436" s="10" t="s">
        <v>34568</v>
      </c>
      <c r="AF42436" s="10" t="s">
        <v>538</v>
      </c>
    </row>
    <row r="42437" spans="30:32" x14ac:dyDescent="0.2">
      <c r="AD42437" s="11" t="s">
        <v>61886</v>
      </c>
      <c r="AE42437" s="10" t="s">
        <v>4201</v>
      </c>
      <c r="AF42437" s="10" t="s">
        <v>538</v>
      </c>
    </row>
    <row r="42438" spans="30:32" x14ac:dyDescent="0.2">
      <c r="AD42438" s="11" t="s">
        <v>61887</v>
      </c>
      <c r="AE42438" s="10" t="s">
        <v>6721</v>
      </c>
      <c r="AF42438" s="10" t="s">
        <v>538</v>
      </c>
    </row>
    <row r="42439" spans="30:32" x14ac:dyDescent="0.2">
      <c r="AD42439" s="11" t="s">
        <v>61888</v>
      </c>
      <c r="AE42439" s="10" t="s">
        <v>6721</v>
      </c>
      <c r="AF42439" s="10" t="s">
        <v>538</v>
      </c>
    </row>
    <row r="42440" spans="30:32" x14ac:dyDescent="0.2">
      <c r="AD42440" s="11" t="s">
        <v>61889</v>
      </c>
      <c r="AE42440" s="10" t="s">
        <v>35371</v>
      </c>
      <c r="AF42440" s="10" t="s">
        <v>538</v>
      </c>
    </row>
    <row r="42441" spans="30:32" x14ac:dyDescent="0.2">
      <c r="AD42441" s="11" t="s">
        <v>61890</v>
      </c>
      <c r="AE42441" s="10" t="s">
        <v>35371</v>
      </c>
      <c r="AF42441" s="10" t="s">
        <v>538</v>
      </c>
    </row>
    <row r="42442" spans="30:32" x14ac:dyDescent="0.2">
      <c r="AD42442" s="11" t="s">
        <v>61891</v>
      </c>
      <c r="AE42442" s="10" t="s">
        <v>35575</v>
      </c>
      <c r="AF42442" s="10" t="s">
        <v>538</v>
      </c>
    </row>
    <row r="42443" spans="30:32" x14ac:dyDescent="0.2">
      <c r="AD42443" s="11" t="s">
        <v>61892</v>
      </c>
      <c r="AE42443" s="10" t="s">
        <v>35597</v>
      </c>
      <c r="AF42443" s="10" t="s">
        <v>538</v>
      </c>
    </row>
    <row r="42444" spans="30:32" x14ac:dyDescent="0.2">
      <c r="AD42444" s="11" t="s">
        <v>61893</v>
      </c>
      <c r="AE42444" s="10" t="s">
        <v>35647</v>
      </c>
      <c r="AF42444" s="10" t="s">
        <v>538</v>
      </c>
    </row>
    <row r="42445" spans="30:32" x14ac:dyDescent="0.2">
      <c r="AD42445" s="11" t="s">
        <v>61894</v>
      </c>
      <c r="AE42445" s="10" t="s">
        <v>35597</v>
      </c>
      <c r="AF42445" s="10" t="s">
        <v>538</v>
      </c>
    </row>
    <row r="42446" spans="30:32" x14ac:dyDescent="0.2">
      <c r="AD42446" s="11" t="s">
        <v>61895</v>
      </c>
      <c r="AE42446" s="10" t="s">
        <v>6107</v>
      </c>
      <c r="AF42446" s="10" t="s">
        <v>538</v>
      </c>
    </row>
    <row r="42447" spans="30:32" x14ac:dyDescent="0.2">
      <c r="AD42447" s="11" t="s">
        <v>61896</v>
      </c>
      <c r="AE42447" s="10" t="s">
        <v>9443</v>
      </c>
      <c r="AF42447" s="10" t="s">
        <v>538</v>
      </c>
    </row>
    <row r="42448" spans="30:32" x14ac:dyDescent="0.2">
      <c r="AD42448" s="11" t="s">
        <v>61897</v>
      </c>
      <c r="AE42448" s="10" t="s">
        <v>6107</v>
      </c>
      <c r="AF42448" s="10" t="s">
        <v>538</v>
      </c>
    </row>
    <row r="42449" spans="30:32" x14ac:dyDescent="0.2">
      <c r="AD42449" s="11" t="s">
        <v>61898</v>
      </c>
      <c r="AE42449" s="10" t="s">
        <v>36193</v>
      </c>
      <c r="AF42449" s="10" t="s">
        <v>538</v>
      </c>
    </row>
    <row r="42450" spans="30:32" x14ac:dyDescent="0.2">
      <c r="AD42450" s="11" t="s">
        <v>61899</v>
      </c>
      <c r="AE42450" s="10" t="s">
        <v>35957</v>
      </c>
      <c r="AF42450" s="10" t="s">
        <v>538</v>
      </c>
    </row>
    <row r="42451" spans="30:32" x14ac:dyDescent="0.2">
      <c r="AD42451" s="11" t="s">
        <v>61900</v>
      </c>
      <c r="AE42451" s="10" t="s">
        <v>35767</v>
      </c>
      <c r="AF42451" s="10" t="s">
        <v>538</v>
      </c>
    </row>
    <row r="42452" spans="30:32" x14ac:dyDescent="0.2">
      <c r="AD42452" s="11" t="s">
        <v>61901</v>
      </c>
      <c r="AE42452" s="10" t="s">
        <v>36019</v>
      </c>
      <c r="AF42452" s="10" t="s">
        <v>538</v>
      </c>
    </row>
    <row r="42453" spans="30:32" x14ac:dyDescent="0.2">
      <c r="AD42453" s="11" t="s">
        <v>61902</v>
      </c>
      <c r="AE42453" s="10" t="s">
        <v>36019</v>
      </c>
      <c r="AF42453" s="10" t="s">
        <v>538</v>
      </c>
    </row>
    <row r="42454" spans="30:32" x14ac:dyDescent="0.2">
      <c r="AD42454" s="11" t="s">
        <v>61903</v>
      </c>
      <c r="AE42454" s="10" t="s">
        <v>35928</v>
      </c>
      <c r="AF42454" s="10" t="s">
        <v>538</v>
      </c>
    </row>
    <row r="42455" spans="30:32" x14ac:dyDescent="0.2">
      <c r="AD42455" s="11" t="s">
        <v>61904</v>
      </c>
      <c r="AE42455" s="10" t="s">
        <v>10426</v>
      </c>
      <c r="AF42455" s="10" t="s">
        <v>538</v>
      </c>
    </row>
    <row r="42456" spans="30:32" x14ac:dyDescent="0.2">
      <c r="AD42456" s="11" t="s">
        <v>61905</v>
      </c>
      <c r="AE42456" s="10" t="s">
        <v>10426</v>
      </c>
      <c r="AF42456" s="10" t="s">
        <v>538</v>
      </c>
    </row>
    <row r="42457" spans="30:32" x14ac:dyDescent="0.2">
      <c r="AD42457" s="11" t="s">
        <v>61906</v>
      </c>
      <c r="AE42457" s="10" t="s">
        <v>35533</v>
      </c>
      <c r="AF42457" s="10" t="s">
        <v>538</v>
      </c>
    </row>
    <row r="42458" spans="30:32" x14ac:dyDescent="0.2">
      <c r="AD42458" s="11" t="s">
        <v>61907</v>
      </c>
      <c r="AE42458" s="10" t="s">
        <v>3316</v>
      </c>
      <c r="AF42458" s="10" t="s">
        <v>538</v>
      </c>
    </row>
    <row r="42459" spans="30:32" x14ac:dyDescent="0.2">
      <c r="AD42459" s="11" t="s">
        <v>61908</v>
      </c>
      <c r="AE42459" s="10" t="s">
        <v>3316</v>
      </c>
      <c r="AF42459" s="10" t="s">
        <v>538</v>
      </c>
    </row>
    <row r="42460" spans="30:32" x14ac:dyDescent="0.2">
      <c r="AD42460" s="11" t="s">
        <v>61909</v>
      </c>
      <c r="AE42460" s="10" t="s">
        <v>19689</v>
      </c>
      <c r="AF42460" s="10" t="s">
        <v>538</v>
      </c>
    </row>
    <row r="42461" spans="30:32" x14ac:dyDescent="0.2">
      <c r="AD42461" s="11" t="s">
        <v>61910</v>
      </c>
      <c r="AE42461" s="10" t="s">
        <v>19689</v>
      </c>
      <c r="AF42461" s="10" t="s">
        <v>538</v>
      </c>
    </row>
    <row r="42462" spans="30:32" x14ac:dyDescent="0.2">
      <c r="AD42462" s="11" t="s">
        <v>61911</v>
      </c>
      <c r="AE42462" s="10" t="s">
        <v>36643</v>
      </c>
      <c r="AF42462" s="10" t="s">
        <v>538</v>
      </c>
    </row>
    <row r="42463" spans="30:32" x14ac:dyDescent="0.2">
      <c r="AD42463" s="11" t="s">
        <v>61912</v>
      </c>
      <c r="AE42463" s="10" t="s">
        <v>36866</v>
      </c>
      <c r="AF42463" s="10" t="s">
        <v>538</v>
      </c>
    </row>
    <row r="42464" spans="30:32" x14ac:dyDescent="0.2">
      <c r="AD42464" s="11" t="s">
        <v>61913</v>
      </c>
      <c r="AE42464" s="10" t="s">
        <v>36866</v>
      </c>
      <c r="AF42464" s="10" t="s">
        <v>538</v>
      </c>
    </row>
    <row r="42465" spans="30:32" x14ac:dyDescent="0.2">
      <c r="AD42465" s="11" t="s">
        <v>61914</v>
      </c>
      <c r="AE42465" s="10" t="s">
        <v>36866</v>
      </c>
      <c r="AF42465" s="10" t="s">
        <v>538</v>
      </c>
    </row>
    <row r="42466" spans="30:32" x14ac:dyDescent="0.2">
      <c r="AD42466" s="11" t="s">
        <v>61915</v>
      </c>
      <c r="AE42466" s="10" t="s">
        <v>36866</v>
      </c>
      <c r="AF42466" s="10" t="s">
        <v>538</v>
      </c>
    </row>
    <row r="42467" spans="30:32" x14ac:dyDescent="0.2">
      <c r="AD42467" s="11" t="s">
        <v>61916</v>
      </c>
      <c r="AE42467" s="10" t="s">
        <v>36866</v>
      </c>
      <c r="AF42467" s="10" t="s">
        <v>538</v>
      </c>
    </row>
    <row r="42468" spans="30:32" x14ac:dyDescent="0.2">
      <c r="AD42468" s="11" t="s">
        <v>61917</v>
      </c>
      <c r="AE42468" s="10" t="s">
        <v>36866</v>
      </c>
      <c r="AF42468" s="10" t="s">
        <v>538</v>
      </c>
    </row>
    <row r="42469" spans="30:32" x14ac:dyDescent="0.2">
      <c r="AD42469" s="11" t="s">
        <v>61918</v>
      </c>
      <c r="AE42469" s="10" t="s">
        <v>36866</v>
      </c>
      <c r="AF42469" s="10" t="s">
        <v>538</v>
      </c>
    </row>
    <row r="42470" spans="30:32" x14ac:dyDescent="0.2">
      <c r="AD42470" s="11" t="s">
        <v>61919</v>
      </c>
      <c r="AE42470" s="10" t="s">
        <v>36866</v>
      </c>
      <c r="AF42470" s="10" t="s">
        <v>538</v>
      </c>
    </row>
    <row r="42471" spans="30:32" x14ac:dyDescent="0.2">
      <c r="AD42471" s="11" t="s">
        <v>61920</v>
      </c>
      <c r="AE42471" s="10" t="s">
        <v>36866</v>
      </c>
      <c r="AF42471" s="10" t="s">
        <v>538</v>
      </c>
    </row>
    <row r="42472" spans="30:32" x14ac:dyDescent="0.2">
      <c r="AD42472" s="11" t="s">
        <v>61921</v>
      </c>
      <c r="AE42472" s="10" t="s">
        <v>36866</v>
      </c>
      <c r="AF42472" s="10" t="s">
        <v>538</v>
      </c>
    </row>
    <row r="42473" spans="30:32" x14ac:dyDescent="0.2">
      <c r="AD42473" s="11" t="s">
        <v>61922</v>
      </c>
      <c r="AE42473" s="10" t="s">
        <v>2485</v>
      </c>
      <c r="AF42473" s="10" t="s">
        <v>538</v>
      </c>
    </row>
    <row r="42474" spans="30:32" x14ac:dyDescent="0.2">
      <c r="AD42474" s="11" t="s">
        <v>61923</v>
      </c>
      <c r="AE42474" s="10" t="s">
        <v>38092</v>
      </c>
      <c r="AF42474" s="10" t="s">
        <v>538</v>
      </c>
    </row>
    <row r="42475" spans="30:32" x14ac:dyDescent="0.2">
      <c r="AD42475" s="11" t="s">
        <v>61924</v>
      </c>
      <c r="AE42475" s="10" t="s">
        <v>37911</v>
      </c>
      <c r="AF42475" s="10" t="s">
        <v>538</v>
      </c>
    </row>
    <row r="42476" spans="30:32" x14ac:dyDescent="0.2">
      <c r="AD42476" s="11" t="s">
        <v>61925</v>
      </c>
      <c r="AE42476" s="10" t="s">
        <v>839</v>
      </c>
      <c r="AF42476" s="10" t="s">
        <v>61149</v>
      </c>
    </row>
    <row r="42477" spans="30:32" x14ac:dyDescent="0.2">
      <c r="AD42477" s="11" t="s">
        <v>61926</v>
      </c>
      <c r="AE42477" s="10" t="s">
        <v>839</v>
      </c>
      <c r="AF42477" s="10" t="s">
        <v>61149</v>
      </c>
    </row>
    <row r="42478" spans="30:32" x14ac:dyDescent="0.2">
      <c r="AD42478" s="11" t="s">
        <v>61927</v>
      </c>
      <c r="AE42478" s="10" t="s">
        <v>839</v>
      </c>
      <c r="AF42478" s="10" t="s">
        <v>61149</v>
      </c>
    </row>
    <row r="42479" spans="30:32" x14ac:dyDescent="0.2">
      <c r="AD42479" s="11" t="s">
        <v>61928</v>
      </c>
      <c r="AE42479" s="10" t="s">
        <v>839</v>
      </c>
      <c r="AF42479" s="10" t="s">
        <v>61149</v>
      </c>
    </row>
    <row r="42480" spans="30:32" x14ac:dyDescent="0.2">
      <c r="AD42480" s="11" t="s">
        <v>61929</v>
      </c>
      <c r="AE42480" s="10" t="s">
        <v>839</v>
      </c>
      <c r="AF42480" s="10" t="s">
        <v>61149</v>
      </c>
    </row>
    <row r="42481" spans="30:32" x14ac:dyDescent="0.2">
      <c r="AD42481" s="11" t="s">
        <v>61930</v>
      </c>
      <c r="AE42481" s="10" t="s">
        <v>839</v>
      </c>
      <c r="AF42481" s="10" t="s">
        <v>61149</v>
      </c>
    </row>
    <row r="42482" spans="30:32" x14ac:dyDescent="0.2">
      <c r="AD42482" s="11" t="s">
        <v>61931</v>
      </c>
      <c r="AE42482" s="10" t="s">
        <v>839</v>
      </c>
      <c r="AF42482" s="10" t="s">
        <v>61149</v>
      </c>
    </row>
    <row r="42483" spans="30:32" x14ac:dyDescent="0.2">
      <c r="AD42483" s="11" t="s">
        <v>61932</v>
      </c>
      <c r="AE42483" s="10" t="s">
        <v>60876</v>
      </c>
      <c r="AF42483" s="10" t="s">
        <v>61149</v>
      </c>
    </row>
    <row r="42484" spans="30:32" x14ac:dyDescent="0.2">
      <c r="AD42484" s="11" t="s">
        <v>61933</v>
      </c>
      <c r="AE42484" s="10" t="s">
        <v>60876</v>
      </c>
      <c r="AF42484" s="10" t="s">
        <v>61149</v>
      </c>
    </row>
    <row r="42485" spans="30:32" x14ac:dyDescent="0.2">
      <c r="AD42485" s="11" t="s">
        <v>61934</v>
      </c>
      <c r="AE42485" s="10" t="s">
        <v>60876</v>
      </c>
      <c r="AF42485" s="10" t="s">
        <v>61149</v>
      </c>
    </row>
    <row r="42486" spans="30:32" x14ac:dyDescent="0.2">
      <c r="AD42486" s="11" t="s">
        <v>61935</v>
      </c>
      <c r="AE42486" s="10" t="s">
        <v>38328</v>
      </c>
      <c r="AF42486" s="10" t="s">
        <v>588</v>
      </c>
    </row>
    <row r="42487" spans="30:32" x14ac:dyDescent="0.2">
      <c r="AD42487" s="11" t="s">
        <v>61936</v>
      </c>
      <c r="AE42487" s="10" t="s">
        <v>38328</v>
      </c>
      <c r="AF42487" s="10" t="s">
        <v>588</v>
      </c>
    </row>
    <row r="42488" spans="30:32" x14ac:dyDescent="0.2">
      <c r="AD42488" s="11" t="s">
        <v>61937</v>
      </c>
      <c r="AE42488" s="10" t="s">
        <v>32558</v>
      </c>
      <c r="AF42488" s="10" t="s">
        <v>708</v>
      </c>
    </row>
    <row r="42489" spans="30:32" x14ac:dyDescent="0.2">
      <c r="AD42489" s="11" t="s">
        <v>61938</v>
      </c>
      <c r="AE42489" s="10" t="s">
        <v>2545</v>
      </c>
      <c r="AF42489" s="10" t="s">
        <v>708</v>
      </c>
    </row>
    <row r="42490" spans="30:32" x14ac:dyDescent="0.2">
      <c r="AD42490" s="11" t="s">
        <v>61939</v>
      </c>
      <c r="AE42490" s="10" t="s">
        <v>2545</v>
      </c>
      <c r="AF42490" s="10" t="s">
        <v>708</v>
      </c>
    </row>
    <row r="42491" spans="30:32" x14ac:dyDescent="0.2">
      <c r="AD42491" s="11" t="s">
        <v>61940</v>
      </c>
      <c r="AE42491" s="10" t="s">
        <v>2545</v>
      </c>
      <c r="AF42491" s="10" t="s">
        <v>708</v>
      </c>
    </row>
    <row r="42492" spans="30:32" x14ac:dyDescent="0.2">
      <c r="AD42492" s="11" t="s">
        <v>61941</v>
      </c>
      <c r="AE42492" s="10" t="s">
        <v>2545</v>
      </c>
      <c r="AF42492" s="10" t="s">
        <v>708</v>
      </c>
    </row>
    <row r="42493" spans="30:32" x14ac:dyDescent="0.2">
      <c r="AD42493" s="11" t="s">
        <v>61942</v>
      </c>
      <c r="AE42493" s="10" t="s">
        <v>2545</v>
      </c>
      <c r="AF42493" s="10" t="s">
        <v>708</v>
      </c>
    </row>
    <row r="42494" spans="30:32" x14ac:dyDescent="0.2">
      <c r="AD42494" s="11" t="s">
        <v>61943</v>
      </c>
      <c r="AE42494" s="10" t="s">
        <v>2545</v>
      </c>
      <c r="AF42494" s="10" t="s">
        <v>708</v>
      </c>
    </row>
    <row r="42495" spans="30:32" x14ac:dyDescent="0.2">
      <c r="AD42495" s="11" t="s">
        <v>61944</v>
      </c>
      <c r="AE42495" s="10" t="s">
        <v>2545</v>
      </c>
      <c r="AF42495" s="10" t="s">
        <v>708</v>
      </c>
    </row>
    <row r="42496" spans="30:32" x14ac:dyDescent="0.2">
      <c r="AD42496" s="11" t="s">
        <v>61945</v>
      </c>
      <c r="AE42496" s="10" t="s">
        <v>2545</v>
      </c>
      <c r="AF42496" s="10" t="s">
        <v>708</v>
      </c>
    </row>
    <row r="42497" spans="30:32" x14ac:dyDescent="0.2">
      <c r="AD42497" s="11" t="s">
        <v>61946</v>
      </c>
      <c r="AE42497" s="10" t="s">
        <v>1497</v>
      </c>
      <c r="AF42497" s="10" t="s">
        <v>708</v>
      </c>
    </row>
    <row r="42498" spans="30:32" x14ac:dyDescent="0.2">
      <c r="AD42498" s="11" t="s">
        <v>61947</v>
      </c>
      <c r="AE42498" s="10" t="s">
        <v>61948</v>
      </c>
      <c r="AF42498" s="10" t="s">
        <v>708</v>
      </c>
    </row>
    <row r="42499" spans="30:32" x14ac:dyDescent="0.2">
      <c r="AD42499" s="11" t="s">
        <v>61949</v>
      </c>
      <c r="AE42499" s="10" t="s">
        <v>61950</v>
      </c>
      <c r="AF42499" s="10" t="s">
        <v>708</v>
      </c>
    </row>
    <row r="42500" spans="30:32" x14ac:dyDescent="0.2">
      <c r="AD42500" s="11" t="s">
        <v>61951</v>
      </c>
      <c r="AE42500" s="10" t="s">
        <v>61952</v>
      </c>
      <c r="AF42500" s="10" t="s">
        <v>708</v>
      </c>
    </row>
    <row r="42501" spans="30:32" x14ac:dyDescent="0.2">
      <c r="AD42501" s="11" t="s">
        <v>61953</v>
      </c>
      <c r="AE42501" s="10" t="s">
        <v>61954</v>
      </c>
      <c r="AF42501" s="10" t="s">
        <v>708</v>
      </c>
    </row>
    <row r="42502" spans="30:32" x14ac:dyDescent="0.2">
      <c r="AD42502" s="11" t="s">
        <v>61955</v>
      </c>
      <c r="AE42502" s="10" t="s">
        <v>15619</v>
      </c>
      <c r="AF42502" s="10" t="s">
        <v>708</v>
      </c>
    </row>
    <row r="42503" spans="30:32" x14ac:dyDescent="0.2">
      <c r="AD42503" s="11" t="s">
        <v>61956</v>
      </c>
      <c r="AE42503" s="10" t="s">
        <v>20174</v>
      </c>
      <c r="AF42503" s="10" t="s">
        <v>708</v>
      </c>
    </row>
    <row r="42504" spans="30:32" x14ac:dyDescent="0.2">
      <c r="AD42504" s="11" t="s">
        <v>61957</v>
      </c>
      <c r="AE42504" s="10" t="s">
        <v>61958</v>
      </c>
      <c r="AF42504" s="10" t="s">
        <v>557</v>
      </c>
    </row>
    <row r="42505" spans="30:32" x14ac:dyDescent="0.2">
      <c r="AD42505" s="11" t="s">
        <v>61959</v>
      </c>
      <c r="AE42505" s="10" t="s">
        <v>34079</v>
      </c>
      <c r="AF42505" s="10" t="s">
        <v>557</v>
      </c>
    </row>
    <row r="42506" spans="30:32" x14ac:dyDescent="0.2">
      <c r="AD42506" s="11" t="s">
        <v>61960</v>
      </c>
      <c r="AE42506" s="10" t="s">
        <v>34079</v>
      </c>
      <c r="AF42506" s="10" t="s">
        <v>557</v>
      </c>
    </row>
    <row r="42507" spans="30:32" x14ac:dyDescent="0.2">
      <c r="AD42507" s="11" t="s">
        <v>61961</v>
      </c>
      <c r="AE42507" s="10" t="s">
        <v>34079</v>
      </c>
      <c r="AF42507" s="10" t="s">
        <v>557</v>
      </c>
    </row>
    <row r="42508" spans="30:32" x14ac:dyDescent="0.2">
      <c r="AD42508" s="11" t="s">
        <v>61962</v>
      </c>
      <c r="AE42508" s="10" t="s">
        <v>34244</v>
      </c>
      <c r="AF42508" s="10" t="s">
        <v>557</v>
      </c>
    </row>
    <row r="42509" spans="30:32" x14ac:dyDescent="0.2">
      <c r="AD42509" s="11" t="s">
        <v>61963</v>
      </c>
      <c r="AE42509" s="10" t="s">
        <v>34244</v>
      </c>
      <c r="AF42509" s="10" t="s">
        <v>557</v>
      </c>
    </row>
    <row r="42510" spans="30:32" x14ac:dyDescent="0.2">
      <c r="AD42510" s="11" t="s">
        <v>61964</v>
      </c>
      <c r="AE42510" s="10" t="s">
        <v>34244</v>
      </c>
      <c r="AF42510" s="10" t="s">
        <v>557</v>
      </c>
    </row>
    <row r="42511" spans="30:32" x14ac:dyDescent="0.2">
      <c r="AD42511" s="11" t="s">
        <v>61965</v>
      </c>
      <c r="AE42511" s="10" t="s">
        <v>34244</v>
      </c>
      <c r="AF42511" s="10" t="s">
        <v>557</v>
      </c>
    </row>
    <row r="42512" spans="30:32" x14ac:dyDescent="0.2">
      <c r="AD42512" s="11" t="s">
        <v>61966</v>
      </c>
      <c r="AE42512" s="10" t="s">
        <v>34244</v>
      </c>
      <c r="AF42512" s="10" t="s">
        <v>557</v>
      </c>
    </row>
    <row r="42513" spans="30:32" x14ac:dyDescent="0.2">
      <c r="AD42513" s="11" t="s">
        <v>61967</v>
      </c>
      <c r="AE42513" s="10" t="s">
        <v>34244</v>
      </c>
      <c r="AF42513" s="10" t="s">
        <v>557</v>
      </c>
    </row>
    <row r="42514" spans="30:32" x14ac:dyDescent="0.2">
      <c r="AD42514" s="11" t="s">
        <v>61968</v>
      </c>
      <c r="AE42514" s="10" t="s">
        <v>33276</v>
      </c>
      <c r="AF42514" s="10" t="s">
        <v>557</v>
      </c>
    </row>
    <row r="42515" spans="30:32" x14ac:dyDescent="0.2">
      <c r="AD42515" s="11" t="s">
        <v>61969</v>
      </c>
      <c r="AE42515" s="10" t="s">
        <v>33898</v>
      </c>
      <c r="AF42515" s="10" t="s">
        <v>557</v>
      </c>
    </row>
    <row r="42516" spans="30:32" x14ac:dyDescent="0.2">
      <c r="AD42516" s="11" t="s">
        <v>61970</v>
      </c>
      <c r="AE42516" s="10" t="s">
        <v>15017</v>
      </c>
      <c r="AF42516" s="10" t="s">
        <v>557</v>
      </c>
    </row>
    <row r="42517" spans="30:32" x14ac:dyDescent="0.2">
      <c r="AD42517" s="11" t="s">
        <v>61971</v>
      </c>
      <c r="AE42517" s="10" t="s">
        <v>34812</v>
      </c>
      <c r="AF42517" s="10" t="s">
        <v>502</v>
      </c>
    </row>
    <row r="42518" spans="30:32" x14ac:dyDescent="0.2">
      <c r="AD42518" s="11" t="s">
        <v>61972</v>
      </c>
      <c r="AE42518" s="10" t="s">
        <v>839</v>
      </c>
      <c r="AF42518" s="10" t="s">
        <v>840</v>
      </c>
    </row>
    <row r="42519" spans="30:32" x14ac:dyDescent="0.2">
      <c r="AD42519" s="11" t="s">
        <v>61973</v>
      </c>
      <c r="AE42519" s="10" t="s">
        <v>839</v>
      </c>
      <c r="AF42519" s="10" t="s">
        <v>840</v>
      </c>
    </row>
    <row r="42520" spans="30:32" x14ac:dyDescent="0.2">
      <c r="AD42520" s="11" t="s">
        <v>61974</v>
      </c>
      <c r="AE42520" s="10" t="s">
        <v>60876</v>
      </c>
      <c r="AF42520" s="10" t="s">
        <v>840</v>
      </c>
    </row>
    <row r="42521" spans="30:32" x14ac:dyDescent="0.2">
      <c r="AD42521" s="11" t="s">
        <v>61975</v>
      </c>
      <c r="AE42521" s="10" t="s">
        <v>839</v>
      </c>
      <c r="AF42521" s="10" t="s">
        <v>61149</v>
      </c>
    </row>
    <row r="42522" spans="30:32" x14ac:dyDescent="0.2">
      <c r="AD42522" s="11" t="s">
        <v>61976</v>
      </c>
      <c r="AE42522" s="10" t="s">
        <v>839</v>
      </c>
      <c r="AF42522" s="10" t="s">
        <v>61149</v>
      </c>
    </row>
    <row r="42523" spans="30:32" x14ac:dyDescent="0.2">
      <c r="AD42523" s="11" t="s">
        <v>61977</v>
      </c>
      <c r="AE42523" s="10" t="s">
        <v>839</v>
      </c>
      <c r="AF42523" s="10" t="s">
        <v>61112</v>
      </c>
    </row>
    <row r="42524" spans="30:32" x14ac:dyDescent="0.2">
      <c r="AD42524" s="11" t="s">
        <v>61978</v>
      </c>
      <c r="AE42524" s="10" t="s">
        <v>839</v>
      </c>
      <c r="AF42524" s="10" t="s">
        <v>61112</v>
      </c>
    </row>
    <row r="42525" spans="30:32" x14ac:dyDescent="0.2">
      <c r="AD42525" s="11" t="s">
        <v>61979</v>
      </c>
      <c r="AE42525" s="10" t="s">
        <v>839</v>
      </c>
      <c r="AF42525" s="10" t="s">
        <v>61112</v>
      </c>
    </row>
    <row r="42526" spans="30:32" x14ac:dyDescent="0.2">
      <c r="AD42526" s="11" t="s">
        <v>61980</v>
      </c>
      <c r="AE42526" s="10" t="s">
        <v>839</v>
      </c>
      <c r="AF42526" s="10" t="s">
        <v>61112</v>
      </c>
    </row>
    <row r="42527" spans="30:32" x14ac:dyDescent="0.2">
      <c r="AD42527" s="11" t="s">
        <v>61981</v>
      </c>
      <c r="AE42527" s="10" t="s">
        <v>2678</v>
      </c>
      <c r="AF42527" s="10" t="s">
        <v>708</v>
      </c>
    </row>
  </sheetData>
  <sheetProtection algorithmName="SHA-512" hashValue="hufC2LzKngs7HwMerOlo1nwZSX1Lu8X7ipQ5Mk9K4V4eONUCWJesgXprZZmZAdAai79NRc3U9CLILjIw+kSWkA==" saltValue="d6Z/Rau/Fa0Jg0zlaLfnDA==" spinCount="100000" sheet="1" objects="1" scenarios="1"/>
  <mergeCells count="4">
    <mergeCell ref="E5:H5"/>
    <mergeCell ref="Z4:AA4"/>
    <mergeCell ref="AX3:BE3"/>
    <mergeCell ref="E1:H4"/>
  </mergeCells>
  <phoneticPr fontId="17"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7CC54-C615-4240-AC65-DD8286448138}">
  <sheetPr codeName="Sheet4">
    <tabColor rgb="FFAECFD2"/>
    <pageSetUpPr fitToPage="1"/>
  </sheetPr>
  <dimension ref="B1:H48"/>
  <sheetViews>
    <sheetView showGridLines="0" tabSelected="1" view="pageBreakPreview" zoomScale="90" zoomScaleNormal="80" zoomScaleSheetLayoutView="90" workbookViewId="0">
      <selection activeCell="C26" sqref="C26"/>
    </sheetView>
  </sheetViews>
  <sheetFormatPr defaultColWidth="8" defaultRowHeight="14.25" x14ac:dyDescent="0.2"/>
  <cols>
    <col min="1" max="1" width="4.625" style="23" customWidth="1"/>
    <col min="2" max="2" width="32.625" style="23" customWidth="1"/>
    <col min="3" max="3" width="48" style="23" customWidth="1"/>
    <col min="4" max="4" width="31" style="23" customWidth="1"/>
    <col min="5" max="5" width="35.5" style="23" customWidth="1"/>
    <col min="6" max="6" width="30.375" style="23" customWidth="1"/>
    <col min="7" max="7" width="25.625" style="23" customWidth="1"/>
    <col min="8" max="8" width="27" style="23" customWidth="1"/>
    <col min="9" max="9" width="4.625" style="23" customWidth="1"/>
    <col min="10" max="16384" width="8" style="23"/>
  </cols>
  <sheetData>
    <row r="1" spans="2:8" s="119" customFormat="1" ht="17.45" customHeight="1" x14ac:dyDescent="0.2">
      <c r="B1" s="437" t="str">
        <f>'Captive Setup'!C7</f>
        <v>Boulder Insurance Program</v>
      </c>
      <c r="C1" s="437"/>
      <c r="D1" s="437"/>
      <c r="E1" s="437"/>
      <c r="F1" s="437"/>
      <c r="G1" s="437"/>
      <c r="H1" s="437"/>
    </row>
    <row r="2" spans="2:8" s="119" customFormat="1" ht="18.75" x14ac:dyDescent="0.2">
      <c r="B2" s="437" t="str">
        <f>'Captive Setup'!C8</f>
        <v>Underwritten by Zurich</v>
      </c>
      <c r="C2" s="437"/>
      <c r="D2" s="437"/>
      <c r="E2" s="437"/>
      <c r="F2" s="437"/>
      <c r="G2" s="437"/>
      <c r="H2" s="437"/>
    </row>
    <row r="3" spans="2:8" s="119" customFormat="1" ht="18.600000000000001" customHeight="1" x14ac:dyDescent="0.2">
      <c r="B3" s="120">
        <f>E11</f>
        <v>38193</v>
      </c>
      <c r="C3" s="120" t="str">
        <f>C11</f>
        <v>Bacallao Construction &amp; Engineering Development LLC</v>
      </c>
      <c r="D3" s="121"/>
      <c r="E3" s="121"/>
      <c r="F3" s="121"/>
      <c r="G3" s="121"/>
      <c r="H3" s="354" t="str">
        <f>'Captive Setup'!C13</f>
        <v>Version 1.0 as of 3/14/24</v>
      </c>
    </row>
    <row r="4" spans="2:8" s="122" customFormat="1" ht="30" customHeight="1" x14ac:dyDescent="0.2">
      <c r="B4" s="122" t="s">
        <v>9</v>
      </c>
      <c r="C4" s="123"/>
      <c r="D4" s="123"/>
      <c r="E4" s="123"/>
      <c r="F4" s="123"/>
      <c r="G4" s="124"/>
      <c r="H4" s="124"/>
    </row>
    <row r="5" spans="2:8" s="125" customFormat="1" x14ac:dyDescent="0.2"/>
    <row r="6" spans="2:8" s="125" customFormat="1" ht="15" x14ac:dyDescent="0.25">
      <c r="B6" s="27" t="s">
        <v>10</v>
      </c>
      <c r="C6" s="126" t="s">
        <v>11</v>
      </c>
      <c r="D6" s="23"/>
      <c r="G6" s="23"/>
      <c r="H6" s="23"/>
    </row>
    <row r="7" spans="2:8" s="125" customFormat="1" ht="15" x14ac:dyDescent="0.25">
      <c r="B7" s="2" t="s">
        <v>12</v>
      </c>
      <c r="C7" s="127" t="s">
        <v>13</v>
      </c>
      <c r="D7" s="23"/>
    </row>
    <row r="8" spans="2:8" s="125" customFormat="1" x14ac:dyDescent="0.2"/>
    <row r="9" spans="2:8" s="128" customFormat="1" ht="30" customHeight="1" x14ac:dyDescent="0.2">
      <c r="B9" s="128" t="s">
        <v>14</v>
      </c>
    </row>
    <row r="10" spans="2:8" s="125" customFormat="1" x14ac:dyDescent="0.2"/>
    <row r="11" spans="2:8" s="125" customFormat="1" ht="15" x14ac:dyDescent="0.25">
      <c r="B11" s="323" t="s">
        <v>15</v>
      </c>
      <c r="C11" s="26" t="s">
        <v>16</v>
      </c>
      <c r="D11" s="323" t="s">
        <v>17</v>
      </c>
      <c r="E11" s="26">
        <v>38193</v>
      </c>
      <c r="F11" s="323" t="s">
        <v>18</v>
      </c>
      <c r="G11" s="26"/>
    </row>
    <row r="12" spans="2:8" s="125" customFormat="1" ht="15" x14ac:dyDescent="0.25">
      <c r="B12" s="129"/>
      <c r="C12" s="27"/>
      <c r="D12" s="27"/>
      <c r="E12" s="27"/>
      <c r="F12" s="130" t="s">
        <v>19</v>
      </c>
      <c r="G12" s="27"/>
      <c r="H12" s="27"/>
    </row>
    <row r="13" spans="2:8" s="125" customFormat="1" ht="15" x14ac:dyDescent="0.25">
      <c r="B13" s="129" t="s">
        <v>20</v>
      </c>
      <c r="C13" s="26" t="s">
        <v>21</v>
      </c>
      <c r="D13" s="87"/>
      <c r="E13" s="87"/>
    </row>
    <row r="14" spans="2:8" s="125" customFormat="1" ht="15" x14ac:dyDescent="0.25">
      <c r="B14" s="129" t="s">
        <v>22</v>
      </c>
      <c r="C14" s="26" t="s">
        <v>23</v>
      </c>
      <c r="D14" s="129" t="s">
        <v>24</v>
      </c>
      <c r="E14" s="26" t="s">
        <v>25</v>
      </c>
      <c r="F14" s="129" t="s">
        <v>26</v>
      </c>
      <c r="G14" s="22">
        <v>33177</v>
      </c>
    </row>
    <row r="15" spans="2:8" s="125" customFormat="1" ht="15" x14ac:dyDescent="0.25">
      <c r="B15" s="129"/>
      <c r="C15" s="27"/>
      <c r="D15" s="27"/>
      <c r="E15" s="27"/>
      <c r="F15" s="27"/>
      <c r="G15" s="27"/>
      <c r="H15" s="27"/>
    </row>
    <row r="16" spans="2:8" s="125" customFormat="1" ht="15" x14ac:dyDescent="0.25">
      <c r="B16" s="129" t="s">
        <v>27</v>
      </c>
      <c r="C16" s="100" t="s">
        <v>28</v>
      </c>
    </row>
    <row r="17" spans="2:8" s="125" customFormat="1" ht="15" x14ac:dyDescent="0.25">
      <c r="B17" s="129" t="s">
        <v>29</v>
      </c>
      <c r="C17" s="26" t="s">
        <v>30</v>
      </c>
    </row>
    <row r="18" spans="2:8" s="125" customFormat="1" ht="15" x14ac:dyDescent="0.25">
      <c r="B18" s="129"/>
    </row>
    <row r="19" spans="2:8" s="125" customFormat="1" ht="15" x14ac:dyDescent="0.25">
      <c r="B19" s="129" t="s">
        <v>31</v>
      </c>
      <c r="C19" s="453"/>
      <c r="D19" s="453"/>
      <c r="E19" s="453"/>
      <c r="F19" s="453"/>
      <c r="G19" s="453"/>
      <c r="H19" s="453"/>
    </row>
    <row r="20" spans="2:8" s="125" customFormat="1" x14ac:dyDescent="0.2">
      <c r="B20" s="131"/>
      <c r="C20" s="453"/>
      <c r="D20" s="453"/>
      <c r="E20" s="453"/>
      <c r="F20" s="453"/>
      <c r="G20" s="453"/>
      <c r="H20" s="453"/>
    </row>
    <row r="21" spans="2:8" s="125" customFormat="1" x14ac:dyDescent="0.2">
      <c r="B21" s="131"/>
      <c r="C21" s="453"/>
      <c r="D21" s="453"/>
      <c r="E21" s="453"/>
      <c r="F21" s="453"/>
      <c r="G21" s="453"/>
      <c r="H21" s="453"/>
    </row>
    <row r="22" spans="2:8" s="125" customFormat="1" x14ac:dyDescent="0.2">
      <c r="B22" s="131"/>
      <c r="G22" s="23"/>
      <c r="H22" s="23"/>
    </row>
    <row r="23" spans="2:8" s="125" customFormat="1" ht="15" x14ac:dyDescent="0.25">
      <c r="B23" s="129"/>
      <c r="G23" s="23"/>
      <c r="H23" s="210"/>
    </row>
    <row r="24" spans="2:8" s="125" customFormat="1" ht="15" x14ac:dyDescent="0.25">
      <c r="B24" s="129"/>
      <c r="C24" s="32"/>
      <c r="D24" s="32"/>
      <c r="E24" s="32"/>
      <c r="F24" s="32"/>
      <c r="G24" s="32"/>
      <c r="H24" s="32"/>
    </row>
    <row r="25" spans="2:8" s="125" customFormat="1" ht="15" x14ac:dyDescent="0.25">
      <c r="B25" s="129"/>
      <c r="C25" s="32"/>
      <c r="D25" s="32"/>
      <c r="E25" s="32"/>
      <c r="F25" s="32"/>
      <c r="G25" s="32"/>
      <c r="H25" s="32"/>
    </row>
    <row r="26" spans="2:8" s="125" customFormat="1" ht="15" x14ac:dyDescent="0.25">
      <c r="B26" s="129"/>
      <c r="C26" s="357"/>
      <c r="D26" s="357"/>
      <c r="E26" s="357"/>
      <c r="F26" s="357"/>
      <c r="G26" s="357"/>
      <c r="H26" s="357"/>
    </row>
    <row r="27" spans="2:8" s="125" customFormat="1" ht="15" x14ac:dyDescent="0.25">
      <c r="B27" s="129"/>
      <c r="C27" s="31"/>
      <c r="D27" s="31"/>
      <c r="E27" s="31"/>
      <c r="F27" s="31"/>
      <c r="G27" s="31"/>
      <c r="H27" s="31"/>
    </row>
    <row r="28" spans="2:8" s="125" customFormat="1" x14ac:dyDescent="0.2">
      <c r="B28" s="131"/>
    </row>
    <row r="29" spans="2:8" s="125" customFormat="1" x14ac:dyDescent="0.2"/>
    <row r="30" spans="2:8" s="128" customFormat="1" ht="30" customHeight="1" x14ac:dyDescent="0.2"/>
    <row r="31" spans="2:8" s="125" customFormat="1" x14ac:dyDescent="0.2"/>
    <row r="32" spans="2:8" s="125" customFormat="1" ht="15" x14ac:dyDescent="0.25">
      <c r="B32" s="129"/>
      <c r="C32" s="26"/>
    </row>
    <row r="33" spans="2:8" s="125" customFormat="1" ht="15" x14ac:dyDescent="0.25">
      <c r="B33" s="129"/>
      <c r="C33" s="27"/>
      <c r="D33" s="27"/>
      <c r="E33" s="27"/>
      <c r="F33" s="27"/>
      <c r="G33" s="27"/>
      <c r="H33" s="27"/>
    </row>
    <row r="34" spans="2:8" s="125" customFormat="1" ht="15" x14ac:dyDescent="0.25">
      <c r="B34" s="129"/>
      <c r="C34" s="26"/>
      <c r="D34" s="129"/>
      <c r="E34" s="26"/>
      <c r="F34" s="129"/>
      <c r="G34" s="22"/>
    </row>
    <row r="35" spans="2:8" s="125" customFormat="1" ht="15" x14ac:dyDescent="0.25">
      <c r="B35" s="129"/>
      <c r="C35" s="26"/>
    </row>
    <row r="36" spans="2:8" s="125" customFormat="1" ht="15" x14ac:dyDescent="0.25">
      <c r="B36" s="129"/>
      <c r="C36" s="87"/>
      <c r="D36" s="129"/>
      <c r="E36" s="87"/>
      <c r="F36" s="129"/>
      <c r="G36" s="87"/>
    </row>
    <row r="37" spans="2:8" s="125" customFormat="1" ht="15" x14ac:dyDescent="0.25">
      <c r="B37" s="129"/>
      <c r="C37" s="100"/>
      <c r="D37" s="129"/>
      <c r="E37" s="87"/>
      <c r="F37" s="129"/>
      <c r="G37" s="87"/>
    </row>
    <row r="38" spans="2:8" s="125" customFormat="1" ht="15" x14ac:dyDescent="0.25">
      <c r="B38" s="129"/>
      <c r="C38" s="87"/>
      <c r="D38" s="129"/>
      <c r="E38" s="87"/>
      <c r="F38" s="129"/>
      <c r="G38" s="87"/>
    </row>
    <row r="39" spans="2:8" s="125" customFormat="1" ht="15" x14ac:dyDescent="0.25">
      <c r="B39" s="129"/>
      <c r="C39" s="26"/>
      <c r="D39" s="129"/>
      <c r="E39" s="26"/>
      <c r="F39" s="129"/>
      <c r="G39" s="22"/>
    </row>
    <row r="40" spans="2:8" s="125" customFormat="1" ht="15" x14ac:dyDescent="0.25">
      <c r="B40" s="129"/>
      <c r="C40" s="26"/>
    </row>
    <row r="41" spans="2:8" s="125" customFormat="1" ht="15" x14ac:dyDescent="0.25">
      <c r="B41" s="129"/>
      <c r="C41" s="87"/>
      <c r="D41" s="129"/>
      <c r="E41" s="87"/>
      <c r="F41" s="129"/>
      <c r="G41" s="87"/>
    </row>
    <row r="42" spans="2:8" s="125" customFormat="1" ht="15" x14ac:dyDescent="0.25">
      <c r="B42" s="129"/>
      <c r="E42" s="23"/>
      <c r="F42" s="23"/>
      <c r="G42" s="23"/>
      <c r="H42" s="23"/>
    </row>
    <row r="43" spans="2:8" s="125" customFormat="1" ht="15" x14ac:dyDescent="0.25">
      <c r="B43" s="129"/>
      <c r="C43" s="30"/>
      <c r="D43" s="30"/>
      <c r="E43" s="30"/>
      <c r="F43" s="30"/>
      <c r="G43" s="30"/>
      <c r="H43" s="30"/>
    </row>
    <row r="44" spans="2:8" s="125" customFormat="1" ht="15" x14ac:dyDescent="0.25">
      <c r="B44" s="129"/>
      <c r="C44" s="32"/>
      <c r="D44" s="32"/>
      <c r="E44" s="32"/>
      <c r="F44" s="32"/>
      <c r="G44" s="30"/>
      <c r="H44" s="30"/>
    </row>
    <row r="45" spans="2:8" s="125" customFormat="1" ht="15" x14ac:dyDescent="0.25">
      <c r="B45" s="129"/>
      <c r="C45" s="32"/>
      <c r="D45" s="32"/>
      <c r="E45" s="32"/>
      <c r="F45" s="32"/>
      <c r="G45" s="30"/>
      <c r="H45" s="30"/>
    </row>
    <row r="46" spans="2:8" s="125" customFormat="1" ht="15" x14ac:dyDescent="0.25">
      <c r="B46" s="129"/>
      <c r="C46" s="357"/>
      <c r="D46" s="357"/>
      <c r="E46" s="357"/>
      <c r="F46" s="357"/>
      <c r="G46" s="29"/>
      <c r="H46" s="29"/>
    </row>
    <row r="47" spans="2:8" s="125" customFormat="1" ht="15" x14ac:dyDescent="0.25">
      <c r="B47" s="129"/>
      <c r="C47" s="31"/>
      <c r="D47" s="31"/>
      <c r="E47" s="358"/>
      <c r="F47" s="358"/>
      <c r="G47" s="31"/>
      <c r="H47" s="31"/>
    </row>
    <row r="48" spans="2:8" s="125" customFormat="1" x14ac:dyDescent="0.2"/>
  </sheetData>
  <sheetProtection algorithmName="SHA-512" hashValue="nUHpL1vNUeKP7GVSQv44kuo4j8WV0eM/jiWeCDdTtMEhhKclbTVdkaZ6aKwDIWAT4tfHDGOieNf5uZkhTtyspw==" saltValue="GkVDbCSHIQaIyUtQ2AEiRQ==" spinCount="100000" sheet="1" formatCells="0" formatColumns="0" formatRows="0" insertHyperlinks="0" sort="0" autoFilter="0" pivotTables="0"/>
  <mergeCells count="3">
    <mergeCell ref="B1:H1"/>
    <mergeCell ref="B2:H2"/>
    <mergeCell ref="C19:H21"/>
  </mergeCells>
  <printOptions horizontalCentered="1"/>
  <pageMargins left="0.25" right="0.25" top="0.75" bottom="0.75" header="0.3" footer="0.3"/>
  <pageSetup scale="39" fitToHeight="0"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1F2ADEA4-6210-4994-8FF7-2D36195FE2D6}">
          <x14:formula1>
            <xm:f>'Look Up'!$AS$5:$AS$9</xm:f>
          </x14:formula1>
          <xm:sqref>D43:H43</xm:sqref>
        </x14:dataValidation>
        <x14:dataValidation type="list" allowBlank="1" showInputMessage="1" showErrorMessage="1" xr:uid="{E96DEBC4-ED3F-42E1-8A8C-95F0E4A9FA14}">
          <x14:formula1>
            <xm:f>'Look Up'!$A$96:$A$101</xm:f>
          </x14:formula1>
          <xm:sqref>C7</xm:sqref>
        </x14:dataValidation>
        <x14:dataValidation type="list" allowBlank="1" showInputMessage="1" showErrorMessage="1" xr:uid="{31E9FFB4-F7B1-432C-867D-75A1D701A592}">
          <x14:formula1>
            <xm:f>'Look Up'!$AT$5:$AT$6</xm:f>
          </x14:formula1>
          <xm:sqref>C43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E8B71-5A1A-46F0-AF2E-7BA8D8E63A41}">
  <sheetPr codeName="Sheet5">
    <tabColor rgb="FFAECFD2"/>
  </sheetPr>
  <dimension ref="A1:N238"/>
  <sheetViews>
    <sheetView showGridLines="0" view="pageBreakPreview" topLeftCell="A6" zoomScale="90" zoomScaleNormal="80" zoomScaleSheetLayoutView="90" workbookViewId="0">
      <selection activeCell="B28" sqref="B28:E29"/>
    </sheetView>
  </sheetViews>
  <sheetFormatPr defaultColWidth="8" defaultRowHeight="14.25" x14ac:dyDescent="0.2"/>
  <cols>
    <col min="1" max="1" width="4.625" style="23" customWidth="1"/>
    <col min="2" max="2" width="32.125" style="23" customWidth="1"/>
    <col min="3" max="3" width="28.125" style="23" bestFit="1" customWidth="1"/>
    <col min="4" max="4" width="33" style="23" customWidth="1"/>
    <col min="5" max="5" width="45.125" style="23" customWidth="1"/>
    <col min="6" max="6" width="15.625" style="23" customWidth="1"/>
    <col min="7" max="7" width="2.5" style="23" customWidth="1"/>
    <col min="8" max="8" width="14.125" style="23" customWidth="1"/>
    <col min="9" max="9" width="20.125" style="23" customWidth="1"/>
    <col min="10" max="10" width="4.5" style="23" customWidth="1"/>
    <col min="11" max="11" width="18.625" style="23" customWidth="1"/>
    <col min="12" max="12" width="4.125" style="23" customWidth="1"/>
    <col min="13" max="13" width="4.625" style="23" customWidth="1"/>
    <col min="14" max="15" width="8" style="23" customWidth="1"/>
    <col min="16" max="16384" width="8" style="23"/>
  </cols>
  <sheetData>
    <row r="1" spans="1:14" s="119" customFormat="1" ht="18.75" x14ac:dyDescent="0.2">
      <c r="A1" s="222"/>
      <c r="B1" s="437" t="str">
        <f>Cover!B1</f>
        <v>Boulder Insurance Program</v>
      </c>
      <c r="C1" s="437"/>
      <c r="D1" s="437"/>
      <c r="E1" s="437"/>
      <c r="F1" s="437"/>
      <c r="G1" s="437"/>
      <c r="H1" s="437"/>
      <c r="I1" s="437"/>
      <c r="J1" s="118"/>
    </row>
    <row r="2" spans="1:14" s="119" customFormat="1" ht="18.75" x14ac:dyDescent="0.2">
      <c r="A2" s="121"/>
      <c r="B2" s="454" t="str">
        <f>Cover!B2</f>
        <v>Underwritten by Zurich</v>
      </c>
      <c r="C2" s="454"/>
      <c r="D2" s="454"/>
      <c r="E2" s="454"/>
      <c r="F2" s="454"/>
      <c r="G2" s="454"/>
      <c r="H2" s="454"/>
      <c r="I2" s="454"/>
      <c r="J2" s="121"/>
    </row>
    <row r="3" spans="1:14" s="119" customFormat="1" ht="18.600000000000001" customHeight="1" x14ac:dyDescent="0.2">
      <c r="B3" s="120">
        <f>Cover!E11</f>
        <v>38193</v>
      </c>
      <c r="C3" s="120" t="str">
        <f>Cover!C11</f>
        <v>Bacallao Construction &amp; Engineering Development LLC</v>
      </c>
      <c r="D3" s="121"/>
      <c r="E3" s="121"/>
      <c r="F3" s="121"/>
      <c r="G3" s="121"/>
      <c r="H3" s="121"/>
      <c r="I3" s="121"/>
      <c r="J3" s="121"/>
      <c r="K3" s="121"/>
      <c r="L3" s="121"/>
    </row>
    <row r="4" spans="1:14" s="122" customFormat="1" ht="30" customHeight="1" x14ac:dyDescent="0.2">
      <c r="B4" s="122" t="s">
        <v>38</v>
      </c>
      <c r="D4" s="123"/>
      <c r="E4" s="123"/>
      <c r="F4" s="123"/>
      <c r="G4" s="123"/>
      <c r="H4" s="123"/>
      <c r="I4" s="123"/>
      <c r="J4" s="123"/>
      <c r="K4" s="200"/>
      <c r="L4" s="201"/>
      <c r="M4" s="200"/>
      <c r="N4" s="200"/>
    </row>
    <row r="5" spans="1:14" s="128" customFormat="1" ht="30" customHeight="1" x14ac:dyDescent="0.2">
      <c r="B5" s="128" t="s">
        <v>39</v>
      </c>
      <c r="K5" s="212"/>
      <c r="L5" s="212"/>
      <c r="M5" s="212"/>
      <c r="N5" s="212"/>
    </row>
    <row r="6" spans="1:14" ht="15" x14ac:dyDescent="0.25">
      <c r="D6" s="458"/>
      <c r="E6" s="458"/>
      <c r="F6" s="458"/>
      <c r="G6" s="288"/>
      <c r="H6" s="288"/>
      <c r="I6" s="288"/>
      <c r="J6" s="288"/>
      <c r="K6" s="289"/>
      <c r="L6" s="289"/>
      <c r="M6" s="289"/>
      <c r="N6" s="210"/>
    </row>
    <row r="7" spans="1:14" s="163" customFormat="1" ht="29.25" x14ac:dyDescent="0.25">
      <c r="C7" s="33" t="s">
        <v>40</v>
      </c>
      <c r="D7" s="163" t="s">
        <v>41</v>
      </c>
      <c r="E7" s="290" t="s">
        <v>42</v>
      </c>
      <c r="F7" s="163" t="s">
        <v>43</v>
      </c>
      <c r="G7" s="288"/>
      <c r="H7" s="288"/>
      <c r="I7" s="288"/>
      <c r="J7" s="288"/>
    </row>
    <row r="8" spans="1:14" ht="15" x14ac:dyDescent="0.25">
      <c r="B8" s="129" t="s">
        <v>44</v>
      </c>
      <c r="C8" s="23" t="s">
        <v>45</v>
      </c>
      <c r="D8" s="32" t="s">
        <v>46</v>
      </c>
      <c r="E8" s="98"/>
      <c r="F8" s="97" t="s">
        <v>47</v>
      </c>
      <c r="G8" s="288"/>
      <c r="H8" s="288"/>
      <c r="I8" s="288"/>
      <c r="J8" s="288"/>
    </row>
    <row r="9" spans="1:14" ht="15" x14ac:dyDescent="0.25">
      <c r="B9" s="129" t="s">
        <v>48</v>
      </c>
      <c r="C9" s="23" t="s">
        <v>45</v>
      </c>
      <c r="D9" s="32" t="s">
        <v>49</v>
      </c>
      <c r="E9" s="98"/>
      <c r="F9" s="291" t="s">
        <v>50</v>
      </c>
      <c r="G9" s="288"/>
      <c r="H9" s="288"/>
      <c r="I9" s="288"/>
      <c r="J9" s="288"/>
    </row>
    <row r="10" spans="1:14" ht="15" x14ac:dyDescent="0.25">
      <c r="B10" s="129" t="s">
        <v>51</v>
      </c>
      <c r="C10" s="23" t="s">
        <v>45</v>
      </c>
      <c r="D10" s="32" t="s">
        <v>52</v>
      </c>
      <c r="E10" s="99"/>
      <c r="F10" s="32" t="s">
        <v>30</v>
      </c>
      <c r="G10" s="288"/>
      <c r="H10" s="288"/>
      <c r="I10" s="288"/>
      <c r="J10" s="288"/>
    </row>
    <row r="11" spans="1:14" ht="15" x14ac:dyDescent="0.25">
      <c r="B11" s="129" t="s">
        <v>53</v>
      </c>
      <c r="C11" s="23" t="s">
        <v>45</v>
      </c>
      <c r="D11" s="32" t="s">
        <v>54</v>
      </c>
      <c r="E11" s="99"/>
      <c r="F11" s="32" t="s">
        <v>30</v>
      </c>
      <c r="G11" s="288"/>
      <c r="H11" s="288"/>
      <c r="I11" s="288"/>
      <c r="J11" s="288"/>
    </row>
    <row r="12" spans="1:14" ht="15" x14ac:dyDescent="0.25">
      <c r="B12" s="129"/>
      <c r="C12" s="32"/>
      <c r="D12" s="32"/>
      <c r="E12" s="292"/>
      <c r="F12" s="293"/>
      <c r="G12" s="288"/>
      <c r="H12" s="288"/>
      <c r="I12" s="288"/>
      <c r="J12" s="288"/>
      <c r="K12" s="294"/>
      <c r="L12" s="295"/>
      <c r="M12" s="289"/>
      <c r="N12" s="210"/>
    </row>
    <row r="13" spans="1:14" s="128" customFormat="1" ht="30" customHeight="1" x14ac:dyDescent="0.2">
      <c r="B13" s="128" t="s">
        <v>55</v>
      </c>
      <c r="K13" s="296"/>
      <c r="L13" s="296"/>
      <c r="M13" s="296"/>
      <c r="N13" s="212"/>
    </row>
    <row r="14" spans="1:14" ht="15" x14ac:dyDescent="0.25">
      <c r="B14" s="129"/>
      <c r="C14" s="32"/>
      <c r="D14" s="32"/>
      <c r="E14" s="292"/>
      <c r="F14" s="293"/>
      <c r="G14" s="293"/>
      <c r="H14" s="293"/>
      <c r="I14" s="297"/>
      <c r="J14" s="293"/>
      <c r="K14" s="298"/>
      <c r="L14" s="299"/>
      <c r="M14" s="210"/>
      <c r="N14" s="210"/>
    </row>
    <row r="15" spans="1:14" s="208" customFormat="1" ht="15" x14ac:dyDescent="0.25">
      <c r="B15" s="469" t="s">
        <v>56</v>
      </c>
      <c r="C15" s="469"/>
      <c r="D15" s="469"/>
      <c r="E15" s="469"/>
      <c r="F15" s="469"/>
      <c r="G15" s="300"/>
      <c r="H15" s="288"/>
      <c r="I15" s="288"/>
      <c r="J15" s="288"/>
      <c r="K15" s="301"/>
      <c r="L15" s="302"/>
    </row>
    <row r="16" spans="1:14" s="208" customFormat="1" ht="15" x14ac:dyDescent="0.25">
      <c r="E16" s="292"/>
      <c r="F16" s="300"/>
      <c r="G16" s="300"/>
      <c r="H16" s="288"/>
      <c r="I16" s="288"/>
      <c r="J16" s="288"/>
      <c r="K16" s="301"/>
      <c r="L16" s="302"/>
    </row>
    <row r="17" spans="2:12" s="208" customFormat="1" ht="15" x14ac:dyDescent="0.25">
      <c r="B17" s="470"/>
      <c r="C17" s="471"/>
      <c r="D17" s="471"/>
      <c r="E17" s="471"/>
      <c r="F17" s="472"/>
      <c r="G17" s="300"/>
      <c r="H17" s="288"/>
      <c r="I17" s="288"/>
      <c r="J17" s="288"/>
      <c r="K17" s="288"/>
      <c r="L17" s="303"/>
    </row>
    <row r="18" spans="2:12" s="208" customFormat="1" ht="15" x14ac:dyDescent="0.25">
      <c r="B18" s="473"/>
      <c r="C18" s="474"/>
      <c r="D18" s="474"/>
      <c r="E18" s="474"/>
      <c r="F18" s="475"/>
      <c r="G18" s="300"/>
      <c r="H18" s="288"/>
      <c r="I18" s="288"/>
      <c r="J18" s="288"/>
      <c r="K18" s="288"/>
      <c r="L18" s="303"/>
    </row>
    <row r="19" spans="2:12" s="208" customFormat="1" ht="15" x14ac:dyDescent="0.25">
      <c r="B19" s="473"/>
      <c r="C19" s="474"/>
      <c r="D19" s="474"/>
      <c r="E19" s="474"/>
      <c r="F19" s="475"/>
      <c r="G19" s="300"/>
      <c r="H19" s="288"/>
      <c r="I19" s="288"/>
      <c r="J19" s="288"/>
      <c r="K19" s="288"/>
      <c r="L19" s="303"/>
    </row>
    <row r="20" spans="2:12" s="208" customFormat="1" ht="15" x14ac:dyDescent="0.25">
      <c r="B20" s="476"/>
      <c r="C20" s="477"/>
      <c r="D20" s="477"/>
      <c r="E20" s="477"/>
      <c r="F20" s="478"/>
      <c r="G20" s="300"/>
      <c r="H20" s="288"/>
      <c r="I20" s="288"/>
      <c r="J20" s="288"/>
      <c r="K20" s="288"/>
      <c r="L20" s="303"/>
    </row>
    <row r="21" spans="2:12" s="208" customFormat="1" ht="15" x14ac:dyDescent="0.25">
      <c r="K21" s="304"/>
    </row>
    <row r="22" spans="2:12" s="128" customFormat="1" ht="30" customHeight="1" x14ac:dyDescent="0.2">
      <c r="B22" s="128" t="s">
        <v>57</v>
      </c>
      <c r="K22" s="190"/>
    </row>
    <row r="23" spans="2:12" ht="15" customHeight="1" x14ac:dyDescent="0.3">
      <c r="B23" s="305"/>
    </row>
    <row r="24" spans="2:12" s="163" customFormat="1" ht="13.35" hidden="1" customHeight="1" x14ac:dyDescent="0.2">
      <c r="B24" s="23" t="s">
        <v>58</v>
      </c>
      <c r="C24" s="23"/>
      <c r="D24" s="23"/>
      <c r="E24" s="26" t="s">
        <v>37</v>
      </c>
      <c r="G24" s="23"/>
      <c r="H24" s="23"/>
      <c r="I24" s="23"/>
      <c r="J24" s="23"/>
      <c r="K24" s="23"/>
    </row>
    <row r="25" spans="2:12" x14ac:dyDescent="0.2">
      <c r="B25" s="23" t="s">
        <v>59</v>
      </c>
      <c r="E25" s="26" t="s">
        <v>60</v>
      </c>
    </row>
    <row r="27" spans="2:12" s="128" customFormat="1" ht="30" customHeight="1" x14ac:dyDescent="0.2">
      <c r="B27" s="128" t="s">
        <v>61</v>
      </c>
    </row>
    <row r="28" spans="2:12" ht="15" customHeight="1" x14ac:dyDescent="0.25">
      <c r="B28" s="459" t="s">
        <v>62</v>
      </c>
      <c r="C28" s="459"/>
      <c r="D28" s="459"/>
      <c r="E28" s="459"/>
      <c r="F28" s="221"/>
      <c r="G28" s="278"/>
      <c r="H28" s="456" t="s">
        <v>63</v>
      </c>
      <c r="I28" s="456"/>
      <c r="J28" s="278"/>
      <c r="K28" s="278"/>
    </row>
    <row r="29" spans="2:12" ht="14.25" customHeight="1" x14ac:dyDescent="0.25">
      <c r="B29" s="459"/>
      <c r="C29" s="459"/>
      <c r="D29" s="459"/>
      <c r="E29" s="459"/>
      <c r="F29" s="221"/>
      <c r="G29" s="278"/>
      <c r="H29" s="456"/>
      <c r="I29" s="456"/>
      <c r="J29" s="278"/>
      <c r="K29" s="278"/>
    </row>
    <row r="30" spans="2:12" ht="17.25" customHeight="1" x14ac:dyDescent="0.2">
      <c r="G30" s="221"/>
      <c r="H30" s="457" t="s">
        <v>64</v>
      </c>
      <c r="I30" s="457"/>
      <c r="J30" s="221"/>
      <c r="K30" s="221"/>
      <c r="L30" s="221"/>
    </row>
    <row r="31" spans="2:12" ht="42.75" customHeight="1" x14ac:dyDescent="0.2">
      <c r="B31" s="23" t="s">
        <v>65</v>
      </c>
      <c r="C31" s="23" t="s">
        <v>66</v>
      </c>
      <c r="D31" s="23" t="s">
        <v>67</v>
      </c>
      <c r="E31" s="23" t="s">
        <v>68</v>
      </c>
      <c r="F31" s="23" t="s">
        <v>69</v>
      </c>
      <c r="G31" s="306"/>
      <c r="H31" s="457"/>
      <c r="I31" s="457"/>
      <c r="J31" s="221"/>
      <c r="K31" s="221"/>
    </row>
    <row r="32" spans="2:12" x14ac:dyDescent="0.2">
      <c r="B32" s="32"/>
      <c r="C32" s="28"/>
      <c r="D32" s="32"/>
      <c r="E32" s="33"/>
      <c r="F32" s="33"/>
      <c r="G32" s="306"/>
      <c r="H32" s="457"/>
      <c r="I32" s="457"/>
      <c r="J32" s="221"/>
      <c r="K32" s="221"/>
    </row>
    <row r="33" spans="2:11" x14ac:dyDescent="0.2">
      <c r="B33" s="32"/>
      <c r="C33" s="28"/>
      <c r="D33" s="32"/>
      <c r="E33" s="33"/>
      <c r="F33" s="33"/>
      <c r="G33" s="306"/>
      <c r="H33" s="457"/>
      <c r="I33" s="457"/>
      <c r="J33" s="221"/>
      <c r="K33" s="221"/>
    </row>
    <row r="34" spans="2:11" x14ac:dyDescent="0.2">
      <c r="B34" s="32"/>
      <c r="C34" s="28"/>
      <c r="D34" s="32"/>
      <c r="E34" s="33"/>
      <c r="F34" s="33"/>
      <c r="G34" s="306"/>
      <c r="H34" s="457"/>
      <c r="I34" s="457"/>
      <c r="J34" s="221"/>
      <c r="K34" s="221"/>
    </row>
    <row r="35" spans="2:11" x14ac:dyDescent="0.2">
      <c r="B35" s="32"/>
      <c r="C35" s="28"/>
      <c r="D35" s="32"/>
      <c r="E35" s="33"/>
      <c r="F35" s="33"/>
      <c r="G35" s="306"/>
      <c r="H35" s="457"/>
      <c r="I35" s="457"/>
      <c r="J35" s="221"/>
      <c r="K35" s="221"/>
    </row>
    <row r="36" spans="2:11" x14ac:dyDescent="0.2">
      <c r="B36" s="32"/>
      <c r="C36" s="28"/>
      <c r="D36" s="32"/>
      <c r="E36" s="33"/>
      <c r="F36" s="33"/>
      <c r="G36" s="306"/>
      <c r="H36" s="457"/>
      <c r="I36" s="457"/>
      <c r="J36" s="221"/>
      <c r="K36" s="221"/>
    </row>
    <row r="37" spans="2:11" x14ac:dyDescent="0.2">
      <c r="B37" s="32"/>
      <c r="C37" s="32"/>
      <c r="D37" s="32"/>
      <c r="E37" s="33"/>
      <c r="F37" s="33"/>
      <c r="G37" s="306"/>
      <c r="H37" s="457"/>
      <c r="I37" s="457"/>
      <c r="J37" s="221"/>
      <c r="K37" s="221"/>
    </row>
    <row r="38" spans="2:11" x14ac:dyDescent="0.2">
      <c r="B38" s="32"/>
      <c r="C38" s="32"/>
      <c r="D38" s="32"/>
      <c r="E38" s="33"/>
      <c r="F38" s="33"/>
      <c r="G38" s="306"/>
      <c r="H38" s="457"/>
      <c r="I38" s="457"/>
      <c r="J38" s="221"/>
      <c r="K38" s="221"/>
    </row>
    <row r="39" spans="2:11" x14ac:dyDescent="0.2">
      <c r="B39" s="32"/>
      <c r="C39" s="32"/>
      <c r="D39" s="32"/>
      <c r="E39" s="33"/>
      <c r="F39" s="33"/>
      <c r="G39" s="306"/>
      <c r="H39" s="457"/>
      <c r="I39" s="457"/>
      <c r="J39" s="221"/>
      <c r="K39" s="221"/>
    </row>
    <row r="40" spans="2:11" x14ac:dyDescent="0.2">
      <c r="B40" s="32"/>
      <c r="C40" s="32"/>
      <c r="D40" s="32"/>
      <c r="E40" s="33"/>
      <c r="F40" s="33"/>
      <c r="G40" s="306"/>
      <c r="H40" s="457"/>
      <c r="I40" s="457"/>
      <c r="J40" s="221"/>
      <c r="K40" s="221"/>
    </row>
    <row r="41" spans="2:11" x14ac:dyDescent="0.2">
      <c r="B41" s="32"/>
      <c r="C41" s="32"/>
      <c r="D41" s="32"/>
      <c r="E41" s="33"/>
      <c r="F41" s="33"/>
      <c r="G41" s="306"/>
      <c r="H41" s="457"/>
      <c r="I41" s="457"/>
      <c r="J41" s="221"/>
      <c r="K41" s="221"/>
    </row>
    <row r="42" spans="2:11" x14ac:dyDescent="0.2">
      <c r="B42" s="32"/>
      <c r="C42" s="32"/>
      <c r="D42" s="32"/>
      <c r="E42" s="33"/>
      <c r="F42" s="33"/>
      <c r="G42" s="307"/>
      <c r="H42" s="457"/>
      <c r="I42" s="457"/>
      <c r="J42" s="221"/>
      <c r="K42" s="221"/>
    </row>
    <row r="43" spans="2:11" x14ac:dyDescent="0.2">
      <c r="B43" s="32"/>
      <c r="C43" s="32"/>
      <c r="D43" s="32"/>
      <c r="E43" s="33"/>
      <c r="F43" s="33"/>
      <c r="G43" s="307"/>
      <c r="H43" s="457"/>
      <c r="I43" s="457"/>
      <c r="J43" s="221"/>
      <c r="K43" s="221"/>
    </row>
    <row r="44" spans="2:11" x14ac:dyDescent="0.2">
      <c r="B44" s="32"/>
      <c r="C44" s="32"/>
      <c r="D44" s="32"/>
      <c r="E44" s="33"/>
      <c r="F44" s="33"/>
      <c r="G44" s="221"/>
      <c r="H44" s="457"/>
      <c r="I44" s="457"/>
      <c r="J44" s="221"/>
      <c r="K44" s="221"/>
    </row>
    <row r="45" spans="2:11" x14ac:dyDescent="0.2">
      <c r="B45" s="32"/>
      <c r="C45" s="32"/>
      <c r="D45" s="32"/>
      <c r="E45" s="33"/>
      <c r="F45" s="33"/>
      <c r="G45" s="221"/>
      <c r="H45" s="221"/>
      <c r="I45" s="221"/>
      <c r="J45" s="221"/>
      <c r="K45" s="221"/>
    </row>
    <row r="46" spans="2:11" x14ac:dyDescent="0.2">
      <c r="B46" s="32"/>
      <c r="C46" s="32"/>
      <c r="D46" s="32"/>
      <c r="E46" s="33"/>
      <c r="F46" s="33"/>
      <c r="G46" s="221"/>
      <c r="H46" s="221"/>
      <c r="I46" s="221"/>
      <c r="J46" s="221"/>
      <c r="K46" s="221"/>
    </row>
    <row r="47" spans="2:11" x14ac:dyDescent="0.2">
      <c r="B47" s="32"/>
      <c r="C47" s="32"/>
      <c r="D47" s="32"/>
      <c r="E47" s="33"/>
      <c r="F47" s="33"/>
      <c r="G47" s="221"/>
      <c r="H47" s="221"/>
      <c r="I47" s="221"/>
      <c r="J47" s="221"/>
      <c r="K47" s="221"/>
    </row>
    <row r="48" spans="2:11" x14ac:dyDescent="0.2">
      <c r="B48" s="32"/>
      <c r="C48" s="32"/>
      <c r="D48" s="32"/>
      <c r="E48" s="33"/>
      <c r="F48" s="33"/>
      <c r="G48" s="221"/>
      <c r="H48" s="221"/>
      <c r="I48" s="221"/>
      <c r="J48" s="221"/>
      <c r="K48" s="221"/>
    </row>
    <row r="49" spans="2:11" x14ac:dyDescent="0.2">
      <c r="B49" s="32"/>
      <c r="C49" s="32"/>
      <c r="D49" s="32"/>
      <c r="E49" s="33"/>
      <c r="F49" s="33"/>
      <c r="G49" s="221"/>
      <c r="H49" s="221"/>
      <c r="I49" s="221"/>
      <c r="J49" s="221"/>
      <c r="K49" s="221"/>
    </row>
    <row r="50" spans="2:11" x14ac:dyDescent="0.2">
      <c r="B50" s="32"/>
      <c r="C50" s="32"/>
      <c r="D50" s="32"/>
      <c r="E50" s="33"/>
      <c r="F50" s="33"/>
      <c r="G50" s="221"/>
      <c r="H50" s="221"/>
      <c r="I50" s="221"/>
      <c r="J50" s="221"/>
      <c r="K50" s="221"/>
    </row>
    <row r="51" spans="2:11" x14ac:dyDescent="0.2">
      <c r="B51" s="32"/>
      <c r="C51" s="32"/>
      <c r="D51" s="32"/>
      <c r="E51" s="33"/>
      <c r="F51" s="33"/>
      <c r="G51" s="221"/>
      <c r="H51" s="221"/>
      <c r="I51" s="221"/>
      <c r="J51" s="221"/>
      <c r="K51" s="221"/>
    </row>
    <row r="52" spans="2:11" x14ac:dyDescent="0.2">
      <c r="B52" s="32"/>
      <c r="C52" s="32"/>
      <c r="D52" s="32"/>
      <c r="E52" s="33"/>
      <c r="F52" s="33"/>
      <c r="G52" s="221"/>
      <c r="H52" s="221"/>
      <c r="I52" s="221"/>
      <c r="J52" s="221"/>
      <c r="K52" s="221"/>
    </row>
    <row r="53" spans="2:11" x14ac:dyDescent="0.2">
      <c r="B53" s="32"/>
      <c r="C53" s="28"/>
      <c r="D53" s="32"/>
      <c r="E53" s="33"/>
      <c r="F53" s="33"/>
      <c r="G53" s="221"/>
      <c r="H53" s="221"/>
      <c r="I53" s="221"/>
      <c r="J53" s="221"/>
      <c r="K53" s="221"/>
    </row>
    <row r="54" spans="2:11" x14ac:dyDescent="0.2">
      <c r="B54" s="32"/>
      <c r="C54" s="28"/>
      <c r="D54" s="32"/>
      <c r="E54" s="33"/>
      <c r="F54" s="33"/>
      <c r="G54" s="221"/>
      <c r="H54" s="221"/>
      <c r="I54" s="221"/>
      <c r="J54" s="221"/>
      <c r="K54" s="221"/>
    </row>
    <row r="55" spans="2:11" x14ac:dyDescent="0.2">
      <c r="B55" s="32"/>
      <c r="C55" s="28"/>
      <c r="D55" s="32"/>
      <c r="E55" s="33"/>
      <c r="F55" s="33"/>
      <c r="G55" s="221"/>
      <c r="H55" s="221"/>
      <c r="I55" s="221"/>
      <c r="J55" s="221"/>
      <c r="K55" s="221"/>
    </row>
    <row r="56" spans="2:11" x14ac:dyDescent="0.2">
      <c r="B56" s="32"/>
      <c r="C56" s="32"/>
      <c r="D56" s="32"/>
      <c r="E56" s="33"/>
      <c r="F56" s="33"/>
      <c r="G56" s="221"/>
      <c r="H56" s="221"/>
      <c r="I56" s="221"/>
      <c r="J56" s="221"/>
      <c r="K56" s="221"/>
    </row>
    <row r="57" spans="2:11" x14ac:dyDescent="0.2">
      <c r="B57" s="32"/>
      <c r="C57" s="28"/>
      <c r="D57" s="32"/>
      <c r="E57" s="33"/>
      <c r="F57" s="33"/>
      <c r="H57" s="455"/>
      <c r="I57" s="455"/>
      <c r="J57" s="455"/>
    </row>
    <row r="58" spans="2:11" x14ac:dyDescent="0.2">
      <c r="B58" s="32"/>
      <c r="C58" s="28"/>
      <c r="D58" s="32"/>
      <c r="E58" s="33"/>
      <c r="F58" s="33"/>
      <c r="H58" s="455"/>
      <c r="I58" s="455"/>
      <c r="J58" s="455"/>
    </row>
    <row r="59" spans="2:11" x14ac:dyDescent="0.2">
      <c r="B59" s="32"/>
      <c r="C59" s="28"/>
      <c r="D59" s="32"/>
      <c r="E59" s="33"/>
      <c r="F59" s="33"/>
      <c r="H59" s="455"/>
      <c r="I59" s="455"/>
      <c r="J59" s="455"/>
    </row>
    <row r="60" spans="2:11" x14ac:dyDescent="0.2">
      <c r="B60" s="32"/>
      <c r="C60" s="28"/>
      <c r="D60" s="32"/>
      <c r="E60" s="33"/>
      <c r="F60" s="33"/>
      <c r="H60" s="455"/>
      <c r="I60" s="455"/>
      <c r="J60" s="455"/>
    </row>
    <row r="61" spans="2:11" x14ac:dyDescent="0.2">
      <c r="B61" s="32"/>
      <c r="C61" s="28"/>
      <c r="D61" s="32"/>
      <c r="E61" s="33"/>
      <c r="F61" s="33"/>
      <c r="H61" s="455"/>
      <c r="I61" s="455"/>
      <c r="J61" s="455"/>
    </row>
    <row r="62" spans="2:11" x14ac:dyDescent="0.2">
      <c r="B62" s="32"/>
      <c r="C62" s="32"/>
      <c r="D62" s="32"/>
      <c r="E62" s="33"/>
      <c r="F62" s="33"/>
      <c r="H62" s="455"/>
      <c r="I62" s="455"/>
      <c r="J62" s="455"/>
    </row>
    <row r="63" spans="2:11" x14ac:dyDescent="0.2">
      <c r="B63" s="32"/>
      <c r="C63" s="32"/>
      <c r="D63" s="32"/>
      <c r="E63" s="33"/>
      <c r="F63" s="33"/>
      <c r="H63" s="455"/>
      <c r="I63" s="455"/>
      <c r="J63" s="455"/>
    </row>
    <row r="64" spans="2:11" x14ac:dyDescent="0.2">
      <c r="B64" s="32"/>
      <c r="C64" s="32"/>
      <c r="D64" s="32"/>
      <c r="E64" s="33"/>
      <c r="F64" s="33"/>
      <c r="H64" s="455"/>
      <c r="I64" s="455"/>
      <c r="J64" s="455"/>
    </row>
    <row r="65" spans="2:10" x14ac:dyDescent="0.2">
      <c r="B65" s="32"/>
      <c r="C65" s="32"/>
      <c r="D65" s="32"/>
      <c r="E65" s="33"/>
      <c r="F65" s="33"/>
      <c r="H65" s="455"/>
      <c r="I65" s="455"/>
      <c r="J65" s="455"/>
    </row>
    <row r="66" spans="2:10" x14ac:dyDescent="0.2">
      <c r="B66" s="32"/>
      <c r="C66" s="32"/>
      <c r="D66" s="32"/>
      <c r="E66" s="33"/>
      <c r="F66" s="33"/>
      <c r="H66" s="455"/>
      <c r="I66" s="455"/>
      <c r="J66" s="455"/>
    </row>
    <row r="67" spans="2:10" x14ac:dyDescent="0.2">
      <c r="B67" s="32"/>
      <c r="C67" s="32"/>
      <c r="D67" s="32"/>
      <c r="E67" s="33"/>
      <c r="F67" s="33"/>
      <c r="H67" s="455"/>
      <c r="I67" s="455"/>
      <c r="J67" s="455"/>
    </row>
    <row r="68" spans="2:10" x14ac:dyDescent="0.2">
      <c r="B68" s="32"/>
      <c r="C68" s="32"/>
      <c r="D68" s="32"/>
      <c r="E68" s="33"/>
      <c r="F68" s="33"/>
      <c r="H68" s="455"/>
      <c r="I68" s="455"/>
      <c r="J68" s="455"/>
    </row>
    <row r="69" spans="2:10" x14ac:dyDescent="0.2">
      <c r="B69" s="32"/>
      <c r="C69" s="32"/>
      <c r="D69" s="32"/>
      <c r="E69" s="33"/>
      <c r="F69" s="33"/>
      <c r="H69" s="455"/>
      <c r="I69" s="455"/>
      <c r="J69" s="455"/>
    </row>
    <row r="70" spans="2:10" x14ac:dyDescent="0.2">
      <c r="B70" s="32"/>
      <c r="C70" s="32"/>
      <c r="D70" s="32"/>
      <c r="E70" s="33"/>
      <c r="F70" s="33"/>
      <c r="H70" s="455"/>
      <c r="I70" s="455"/>
      <c r="J70" s="455"/>
    </row>
    <row r="71" spans="2:10" x14ac:dyDescent="0.2">
      <c r="B71" s="32"/>
      <c r="C71" s="32"/>
      <c r="D71" s="32"/>
      <c r="E71" s="33"/>
      <c r="F71" s="33"/>
      <c r="H71" s="455"/>
      <c r="I71" s="455"/>
      <c r="J71" s="455"/>
    </row>
    <row r="72" spans="2:10" x14ac:dyDescent="0.2">
      <c r="B72" s="32"/>
      <c r="C72" s="32"/>
      <c r="D72" s="32"/>
      <c r="E72" s="33"/>
      <c r="F72" s="33"/>
      <c r="H72" s="455"/>
      <c r="I72" s="455"/>
      <c r="J72" s="455"/>
    </row>
    <row r="73" spans="2:10" x14ac:dyDescent="0.2">
      <c r="B73" s="32"/>
      <c r="C73" s="32"/>
      <c r="D73" s="32"/>
      <c r="E73" s="33"/>
      <c r="F73" s="33"/>
      <c r="H73" s="455"/>
      <c r="I73" s="455"/>
      <c r="J73" s="455"/>
    </row>
    <row r="74" spans="2:10" x14ac:dyDescent="0.2">
      <c r="B74" s="32"/>
      <c r="C74" s="32"/>
      <c r="D74" s="32"/>
      <c r="E74" s="33"/>
      <c r="F74" s="33"/>
      <c r="H74" s="455"/>
      <c r="I74" s="455"/>
      <c r="J74" s="455"/>
    </row>
    <row r="75" spans="2:10" x14ac:dyDescent="0.2">
      <c r="B75" s="32"/>
      <c r="C75" s="32"/>
      <c r="D75" s="32"/>
      <c r="E75" s="33"/>
      <c r="F75" s="33"/>
      <c r="H75" s="455"/>
      <c r="I75" s="455"/>
      <c r="J75" s="455"/>
    </row>
    <row r="76" spans="2:10" x14ac:dyDescent="0.2">
      <c r="B76" s="32"/>
      <c r="C76" s="32"/>
      <c r="D76" s="32"/>
      <c r="E76" s="33"/>
      <c r="F76" s="33"/>
      <c r="H76" s="455"/>
      <c r="I76" s="455"/>
      <c r="J76" s="455"/>
    </row>
    <row r="77" spans="2:10" x14ac:dyDescent="0.2">
      <c r="B77" s="32"/>
      <c r="C77" s="32"/>
      <c r="D77" s="32"/>
      <c r="E77" s="33"/>
      <c r="F77" s="33"/>
      <c r="H77" s="455"/>
      <c r="I77" s="455"/>
      <c r="J77" s="455"/>
    </row>
    <row r="78" spans="2:10" x14ac:dyDescent="0.2">
      <c r="B78" s="32"/>
      <c r="C78" s="28"/>
      <c r="D78" s="32"/>
      <c r="E78" s="33"/>
      <c r="F78" s="33"/>
      <c r="H78" s="455"/>
      <c r="I78" s="455"/>
      <c r="J78" s="455"/>
    </row>
    <row r="79" spans="2:10" x14ac:dyDescent="0.2">
      <c r="B79" s="32"/>
      <c r="C79" s="28"/>
      <c r="D79" s="32"/>
      <c r="E79" s="33"/>
      <c r="F79" s="33"/>
      <c r="H79" s="455"/>
      <c r="I79" s="455"/>
      <c r="J79" s="455"/>
    </row>
    <row r="80" spans="2:10" x14ac:dyDescent="0.2">
      <c r="B80" s="32"/>
      <c r="C80" s="28"/>
      <c r="D80" s="32"/>
      <c r="E80" s="33"/>
      <c r="F80" s="33"/>
      <c r="H80" s="455"/>
      <c r="I80" s="455"/>
      <c r="J80" s="455"/>
    </row>
    <row r="81" spans="2:10" x14ac:dyDescent="0.2">
      <c r="B81" s="32"/>
      <c r="C81" s="32"/>
      <c r="D81" s="32"/>
      <c r="E81" s="33"/>
      <c r="F81" s="33"/>
      <c r="H81" s="455"/>
      <c r="I81" s="455"/>
      <c r="J81" s="455"/>
    </row>
    <row r="82" spans="2:10" x14ac:dyDescent="0.2">
      <c r="B82" s="32"/>
      <c r="C82" s="28"/>
      <c r="D82" s="32"/>
      <c r="E82" s="33"/>
      <c r="F82" s="33"/>
      <c r="H82" s="455"/>
      <c r="I82" s="455"/>
      <c r="J82" s="455"/>
    </row>
    <row r="83" spans="2:10" x14ac:dyDescent="0.2">
      <c r="B83" s="32"/>
      <c r="C83" s="28"/>
      <c r="D83" s="32"/>
      <c r="E83" s="33"/>
      <c r="F83" s="33"/>
      <c r="H83" s="455"/>
      <c r="I83" s="455"/>
      <c r="J83" s="455"/>
    </row>
    <row r="84" spans="2:10" x14ac:dyDescent="0.2">
      <c r="B84" s="32"/>
      <c r="C84" s="28"/>
      <c r="D84" s="32"/>
      <c r="E84" s="33"/>
      <c r="F84" s="33"/>
      <c r="H84" s="455"/>
      <c r="I84" s="455"/>
      <c r="J84" s="455"/>
    </row>
    <row r="85" spans="2:10" x14ac:dyDescent="0.2">
      <c r="B85" s="32"/>
      <c r="C85" s="28"/>
      <c r="D85" s="32"/>
      <c r="E85" s="33"/>
      <c r="F85" s="33"/>
      <c r="H85" s="455"/>
      <c r="I85" s="455"/>
      <c r="J85" s="455"/>
    </row>
    <row r="86" spans="2:10" x14ac:dyDescent="0.2">
      <c r="B86" s="32"/>
      <c r="C86" s="28"/>
      <c r="D86" s="32"/>
      <c r="E86" s="33"/>
      <c r="F86" s="33"/>
      <c r="H86" s="455"/>
      <c r="I86" s="455"/>
      <c r="J86" s="455"/>
    </row>
    <row r="87" spans="2:10" x14ac:dyDescent="0.2">
      <c r="B87" s="32"/>
      <c r="C87" s="32"/>
      <c r="D87" s="32"/>
      <c r="E87" s="33"/>
      <c r="F87" s="33"/>
      <c r="H87" s="455"/>
      <c r="I87" s="455"/>
      <c r="J87" s="455"/>
    </row>
    <row r="88" spans="2:10" x14ac:dyDescent="0.2">
      <c r="B88" s="32"/>
      <c r="C88" s="32"/>
      <c r="D88" s="32"/>
      <c r="E88" s="33"/>
      <c r="F88" s="33"/>
      <c r="H88" s="455"/>
      <c r="I88" s="455"/>
      <c r="J88" s="455"/>
    </row>
    <row r="89" spans="2:10" x14ac:dyDescent="0.2">
      <c r="B89" s="32"/>
      <c r="C89" s="32"/>
      <c r="D89" s="32"/>
      <c r="E89" s="33"/>
      <c r="F89" s="33"/>
      <c r="H89" s="455"/>
      <c r="I89" s="455"/>
      <c r="J89" s="455"/>
    </row>
    <row r="90" spans="2:10" x14ac:dyDescent="0.2">
      <c r="B90" s="32"/>
      <c r="C90" s="32"/>
      <c r="D90" s="32"/>
      <c r="E90" s="33"/>
      <c r="F90" s="33"/>
      <c r="H90" s="455"/>
      <c r="I90" s="455"/>
      <c r="J90" s="455"/>
    </row>
    <row r="91" spans="2:10" x14ac:dyDescent="0.2">
      <c r="B91" s="32"/>
      <c r="C91" s="32"/>
      <c r="D91" s="32"/>
      <c r="E91" s="33"/>
      <c r="F91" s="33"/>
      <c r="H91" s="455"/>
      <c r="I91" s="455"/>
      <c r="J91" s="455"/>
    </row>
    <row r="92" spans="2:10" x14ac:dyDescent="0.2">
      <c r="B92" s="32"/>
      <c r="C92" s="32"/>
      <c r="D92" s="32"/>
      <c r="E92" s="33"/>
      <c r="F92" s="33"/>
      <c r="H92" s="455"/>
      <c r="I92" s="455"/>
      <c r="J92" s="455"/>
    </row>
    <row r="93" spans="2:10" x14ac:dyDescent="0.2">
      <c r="B93" s="32"/>
      <c r="C93" s="32"/>
      <c r="D93" s="32"/>
      <c r="E93" s="33"/>
      <c r="F93" s="33"/>
      <c r="H93" s="455"/>
      <c r="I93" s="455"/>
      <c r="J93" s="455"/>
    </row>
    <row r="94" spans="2:10" x14ac:dyDescent="0.2">
      <c r="B94" s="32"/>
      <c r="C94" s="32"/>
      <c r="D94" s="32"/>
      <c r="E94" s="33"/>
      <c r="F94" s="33"/>
      <c r="H94" s="455"/>
      <c r="I94" s="455"/>
      <c r="J94" s="455"/>
    </row>
    <row r="95" spans="2:10" x14ac:dyDescent="0.2">
      <c r="B95" s="32"/>
      <c r="C95" s="32"/>
      <c r="D95" s="32"/>
      <c r="E95" s="33"/>
      <c r="F95" s="33"/>
      <c r="H95" s="455"/>
      <c r="I95" s="455"/>
      <c r="J95" s="455"/>
    </row>
    <row r="96" spans="2:10" x14ac:dyDescent="0.2">
      <c r="B96" s="32"/>
      <c r="C96" s="32"/>
      <c r="D96" s="32"/>
      <c r="E96" s="33"/>
      <c r="F96" s="33"/>
      <c r="H96" s="455"/>
      <c r="I96" s="455"/>
      <c r="J96" s="455"/>
    </row>
    <row r="97" spans="2:11" x14ac:dyDescent="0.2">
      <c r="B97" s="32"/>
      <c r="C97" s="32"/>
      <c r="D97" s="32"/>
      <c r="E97" s="33"/>
      <c r="F97" s="33"/>
      <c r="H97" s="455"/>
      <c r="I97" s="455"/>
      <c r="J97" s="455"/>
    </row>
    <row r="98" spans="2:11" x14ac:dyDescent="0.2">
      <c r="B98" s="32"/>
      <c r="C98" s="32"/>
      <c r="D98" s="32"/>
      <c r="E98" s="33"/>
      <c r="F98" s="33"/>
      <c r="H98" s="455"/>
      <c r="I98" s="455"/>
      <c r="J98" s="455"/>
    </row>
    <row r="99" spans="2:11" x14ac:dyDescent="0.2">
      <c r="B99" s="32"/>
      <c r="C99" s="32"/>
      <c r="D99" s="32"/>
      <c r="E99" s="33"/>
      <c r="F99" s="33"/>
      <c r="H99" s="455"/>
      <c r="I99" s="455"/>
      <c r="J99" s="455"/>
    </row>
    <row r="100" spans="2:11" ht="14.25" customHeight="1" x14ac:dyDescent="0.2">
      <c r="I100" s="455"/>
      <c r="J100" s="455"/>
      <c r="K100" s="455"/>
    </row>
    <row r="101" spans="2:11" ht="14.25" customHeight="1" x14ac:dyDescent="0.25">
      <c r="B101" s="27" t="s">
        <v>70</v>
      </c>
      <c r="I101" s="455"/>
      <c r="J101" s="455"/>
      <c r="K101" s="455"/>
    </row>
    <row r="102" spans="2:11" x14ac:dyDescent="0.2">
      <c r="I102" s="455"/>
      <c r="J102" s="455"/>
      <c r="K102" s="455"/>
    </row>
    <row r="103" spans="2:11" ht="14.25" customHeight="1" x14ac:dyDescent="0.2">
      <c r="B103" s="460"/>
      <c r="C103" s="461"/>
      <c r="D103" s="461"/>
      <c r="E103" s="461"/>
      <c r="F103" s="462"/>
      <c r="I103" s="455"/>
      <c r="J103" s="455"/>
      <c r="K103" s="455"/>
    </row>
    <row r="104" spans="2:11" ht="14.25" customHeight="1" x14ac:dyDescent="0.2">
      <c r="B104" s="463"/>
      <c r="C104" s="464"/>
      <c r="D104" s="464"/>
      <c r="E104" s="464"/>
      <c r="F104" s="465"/>
      <c r="I104" s="455"/>
      <c r="J104" s="455"/>
      <c r="K104" s="455"/>
    </row>
    <row r="105" spans="2:11" ht="14.25" customHeight="1" x14ac:dyDescent="0.2">
      <c r="B105" s="463"/>
      <c r="C105" s="464"/>
      <c r="D105" s="464"/>
      <c r="E105" s="464"/>
      <c r="F105" s="465"/>
      <c r="I105" s="455"/>
      <c r="J105" s="455"/>
      <c r="K105" s="455"/>
    </row>
    <row r="106" spans="2:11" ht="14.25" customHeight="1" x14ac:dyDescent="0.2">
      <c r="B106" s="463"/>
      <c r="C106" s="464"/>
      <c r="D106" s="464"/>
      <c r="E106" s="464"/>
      <c r="F106" s="465"/>
      <c r="I106" s="455"/>
      <c r="J106" s="455"/>
      <c r="K106" s="455"/>
    </row>
    <row r="107" spans="2:11" ht="14.25" customHeight="1" x14ac:dyDescent="0.2">
      <c r="B107" s="463"/>
      <c r="C107" s="464"/>
      <c r="D107" s="464"/>
      <c r="E107" s="464"/>
      <c r="F107" s="465"/>
      <c r="I107" s="455"/>
      <c r="J107" s="455"/>
      <c r="K107" s="455"/>
    </row>
    <row r="108" spans="2:11" ht="14.25" customHeight="1" x14ac:dyDescent="0.2">
      <c r="B108" s="466"/>
      <c r="C108" s="467"/>
      <c r="D108" s="467"/>
      <c r="E108" s="467"/>
      <c r="F108" s="468"/>
      <c r="I108" s="455"/>
      <c r="J108" s="455"/>
      <c r="K108" s="455"/>
    </row>
    <row r="109" spans="2:11" x14ac:dyDescent="0.2">
      <c r="I109" s="455"/>
      <c r="J109" s="455"/>
      <c r="K109" s="455"/>
    </row>
    <row r="110" spans="2:11" x14ac:dyDescent="0.2">
      <c r="I110" s="455"/>
      <c r="J110" s="455"/>
      <c r="K110" s="455"/>
    </row>
    <row r="111" spans="2:11" x14ac:dyDescent="0.2">
      <c r="I111" s="455"/>
      <c r="J111" s="455"/>
      <c r="K111" s="455"/>
    </row>
    <row r="112" spans="2:11" x14ac:dyDescent="0.2">
      <c r="I112" s="455"/>
      <c r="J112" s="455"/>
      <c r="K112" s="455"/>
    </row>
    <row r="113" spans="9:11" x14ac:dyDescent="0.2">
      <c r="I113" s="455"/>
      <c r="J113" s="455"/>
      <c r="K113" s="455"/>
    </row>
    <row r="114" spans="9:11" x14ac:dyDescent="0.2">
      <c r="I114" s="455"/>
      <c r="J114" s="455"/>
      <c r="K114" s="455"/>
    </row>
    <row r="115" spans="9:11" x14ac:dyDescent="0.2">
      <c r="I115" s="455"/>
      <c r="J115" s="455"/>
      <c r="K115" s="455"/>
    </row>
    <row r="116" spans="9:11" x14ac:dyDescent="0.2">
      <c r="I116" s="455"/>
      <c r="J116" s="455"/>
      <c r="K116" s="455"/>
    </row>
    <row r="117" spans="9:11" x14ac:dyDescent="0.2">
      <c r="I117" s="455"/>
      <c r="J117" s="455"/>
      <c r="K117" s="455"/>
    </row>
    <row r="118" spans="9:11" x14ac:dyDescent="0.2">
      <c r="I118" s="455"/>
      <c r="J118" s="455"/>
      <c r="K118" s="455"/>
    </row>
    <row r="119" spans="9:11" x14ac:dyDescent="0.2">
      <c r="I119" s="455"/>
      <c r="J119" s="455"/>
      <c r="K119" s="455"/>
    </row>
    <row r="120" spans="9:11" x14ac:dyDescent="0.2">
      <c r="I120" s="455"/>
      <c r="J120" s="455"/>
      <c r="K120" s="455"/>
    </row>
    <row r="121" spans="9:11" x14ac:dyDescent="0.2">
      <c r="I121" s="455"/>
      <c r="J121" s="455"/>
      <c r="K121" s="455"/>
    </row>
    <row r="122" spans="9:11" x14ac:dyDescent="0.2">
      <c r="I122" s="455"/>
      <c r="J122" s="455"/>
      <c r="K122" s="455"/>
    </row>
    <row r="123" spans="9:11" x14ac:dyDescent="0.2">
      <c r="I123" s="455"/>
      <c r="J123" s="455"/>
      <c r="K123" s="455"/>
    </row>
    <row r="124" spans="9:11" x14ac:dyDescent="0.2">
      <c r="I124" s="455"/>
      <c r="J124" s="455"/>
      <c r="K124" s="455"/>
    </row>
    <row r="125" spans="9:11" x14ac:dyDescent="0.2">
      <c r="I125" s="455"/>
      <c r="J125" s="455"/>
      <c r="K125" s="455"/>
    </row>
    <row r="126" spans="9:11" x14ac:dyDescent="0.2">
      <c r="I126" s="455"/>
      <c r="J126" s="455"/>
      <c r="K126" s="455"/>
    </row>
    <row r="127" spans="9:11" x14ac:dyDescent="0.2">
      <c r="I127" s="455"/>
      <c r="J127" s="455"/>
      <c r="K127" s="455"/>
    </row>
    <row r="128" spans="9:11" x14ac:dyDescent="0.2">
      <c r="I128" s="455"/>
      <c r="J128" s="455"/>
      <c r="K128" s="455"/>
    </row>
    <row r="129" spans="9:11" x14ac:dyDescent="0.2">
      <c r="I129" s="455"/>
      <c r="J129" s="455"/>
      <c r="K129" s="455"/>
    </row>
    <row r="130" spans="9:11" x14ac:dyDescent="0.2">
      <c r="I130" s="455"/>
      <c r="J130" s="455"/>
      <c r="K130" s="455"/>
    </row>
    <row r="131" spans="9:11" x14ac:dyDescent="0.2">
      <c r="I131" s="455"/>
      <c r="J131" s="455"/>
      <c r="K131" s="455"/>
    </row>
    <row r="132" spans="9:11" x14ac:dyDescent="0.2">
      <c r="I132" s="455"/>
      <c r="J132" s="455"/>
      <c r="K132" s="455"/>
    </row>
    <row r="133" spans="9:11" x14ac:dyDescent="0.2">
      <c r="I133" s="455"/>
      <c r="J133" s="455"/>
      <c r="K133" s="455"/>
    </row>
    <row r="134" spans="9:11" x14ac:dyDescent="0.2">
      <c r="I134" s="455"/>
      <c r="J134" s="455"/>
      <c r="K134" s="455"/>
    </row>
    <row r="135" spans="9:11" x14ac:dyDescent="0.2">
      <c r="I135" s="455"/>
      <c r="J135" s="455"/>
      <c r="K135" s="455"/>
    </row>
    <row r="136" spans="9:11" x14ac:dyDescent="0.2">
      <c r="I136" s="455"/>
      <c r="J136" s="455"/>
      <c r="K136" s="455"/>
    </row>
    <row r="137" spans="9:11" x14ac:dyDescent="0.2">
      <c r="I137" s="455"/>
      <c r="J137" s="455"/>
      <c r="K137" s="455"/>
    </row>
    <row r="138" spans="9:11" x14ac:dyDescent="0.2">
      <c r="I138" s="455"/>
      <c r="J138" s="455"/>
      <c r="K138" s="455"/>
    </row>
    <row r="139" spans="9:11" x14ac:dyDescent="0.2">
      <c r="I139" s="455"/>
      <c r="J139" s="455"/>
      <c r="K139" s="455"/>
    </row>
    <row r="140" spans="9:11" x14ac:dyDescent="0.2">
      <c r="I140" s="455"/>
      <c r="J140" s="455"/>
      <c r="K140" s="455"/>
    </row>
    <row r="141" spans="9:11" x14ac:dyDescent="0.2">
      <c r="I141" s="455"/>
      <c r="J141" s="455"/>
      <c r="K141" s="455"/>
    </row>
    <row r="142" spans="9:11" x14ac:dyDescent="0.2">
      <c r="I142" s="455"/>
      <c r="J142" s="455"/>
      <c r="K142" s="455"/>
    </row>
    <row r="143" spans="9:11" x14ac:dyDescent="0.2">
      <c r="I143" s="455"/>
      <c r="J143" s="455"/>
      <c r="K143" s="455"/>
    </row>
    <row r="144" spans="9:11" x14ac:dyDescent="0.2">
      <c r="I144" s="455"/>
      <c r="J144" s="455"/>
      <c r="K144" s="455"/>
    </row>
    <row r="145" spans="8:11" x14ac:dyDescent="0.2">
      <c r="I145" s="455"/>
      <c r="J145" s="455"/>
      <c r="K145" s="455"/>
    </row>
    <row r="146" spans="8:11" x14ac:dyDescent="0.2">
      <c r="I146" s="455"/>
      <c r="J146" s="455"/>
      <c r="K146" s="455"/>
    </row>
    <row r="147" spans="8:11" x14ac:dyDescent="0.2">
      <c r="I147" s="455"/>
      <c r="J147" s="455"/>
      <c r="K147" s="455"/>
    </row>
    <row r="148" spans="8:11" x14ac:dyDescent="0.2">
      <c r="I148" s="455"/>
      <c r="J148" s="455"/>
      <c r="K148" s="455"/>
    </row>
    <row r="149" spans="8:11" x14ac:dyDescent="0.2">
      <c r="I149" s="455"/>
      <c r="J149" s="455"/>
      <c r="K149" s="455"/>
    </row>
    <row r="150" spans="8:11" x14ac:dyDescent="0.2">
      <c r="I150" s="455"/>
      <c r="J150" s="455"/>
      <c r="K150" s="455"/>
    </row>
    <row r="151" spans="8:11" x14ac:dyDescent="0.2">
      <c r="I151" s="455"/>
      <c r="J151" s="455"/>
      <c r="K151" s="455"/>
    </row>
    <row r="152" spans="8:11" x14ac:dyDescent="0.2">
      <c r="I152" s="455"/>
      <c r="J152" s="455"/>
      <c r="K152" s="455"/>
    </row>
    <row r="153" spans="8:11" x14ac:dyDescent="0.2">
      <c r="I153" s="455"/>
      <c r="J153" s="455"/>
      <c r="K153" s="455"/>
    </row>
    <row r="154" spans="8:11" x14ac:dyDescent="0.2">
      <c r="I154" s="455"/>
      <c r="J154" s="455"/>
      <c r="K154" s="455"/>
    </row>
    <row r="155" spans="8:11" x14ac:dyDescent="0.2">
      <c r="I155" s="455"/>
      <c r="J155" s="455"/>
      <c r="K155" s="455"/>
    </row>
    <row r="156" spans="8:11" x14ac:dyDescent="0.2">
      <c r="I156" s="455"/>
      <c r="J156" s="455"/>
      <c r="K156" s="455"/>
    </row>
    <row r="157" spans="8:11" x14ac:dyDescent="0.2">
      <c r="I157" s="455"/>
      <c r="J157" s="455"/>
      <c r="K157" s="455"/>
    </row>
    <row r="158" spans="8:11" x14ac:dyDescent="0.2">
      <c r="I158" s="455"/>
      <c r="J158" s="455"/>
      <c r="K158" s="455"/>
    </row>
    <row r="159" spans="8:11" x14ac:dyDescent="0.2">
      <c r="I159" s="455"/>
      <c r="J159" s="455"/>
      <c r="K159" s="455"/>
    </row>
    <row r="160" spans="8:11" x14ac:dyDescent="0.2">
      <c r="H160" s="23" t="e">
        <f>IF('Captive Setup'!#REF!="","",'Captive Setup'!#REF!)</f>
        <v>#REF!</v>
      </c>
      <c r="I160" s="455" t="e">
        <f>IF('Captive Setup'!#REF!="","",'Captive Setup'!#REF!)</f>
        <v>#REF!</v>
      </c>
      <c r="J160" s="455"/>
      <c r="K160" s="455"/>
    </row>
    <row r="161" spans="8:11" x14ac:dyDescent="0.2">
      <c r="H161" s="23" t="e">
        <f>IF('Captive Setup'!#REF!="","",'Captive Setup'!#REF!)</f>
        <v>#REF!</v>
      </c>
      <c r="I161" s="455" t="e">
        <f>IF('Captive Setup'!#REF!="","",'Captive Setup'!#REF!)</f>
        <v>#REF!</v>
      </c>
      <c r="J161" s="455"/>
      <c r="K161" s="455"/>
    </row>
    <row r="162" spans="8:11" x14ac:dyDescent="0.2">
      <c r="I162" s="455"/>
      <c r="J162" s="455"/>
      <c r="K162" s="455"/>
    </row>
    <row r="163" spans="8:11" x14ac:dyDescent="0.2">
      <c r="I163" s="455"/>
      <c r="J163" s="455"/>
      <c r="K163" s="455"/>
    </row>
    <row r="164" spans="8:11" x14ac:dyDescent="0.2">
      <c r="I164" s="455"/>
      <c r="J164" s="455"/>
      <c r="K164" s="455"/>
    </row>
    <row r="165" spans="8:11" x14ac:dyDescent="0.2">
      <c r="I165" s="455"/>
      <c r="J165" s="455"/>
      <c r="K165" s="455"/>
    </row>
    <row r="166" spans="8:11" x14ac:dyDescent="0.2">
      <c r="I166" s="455"/>
      <c r="J166" s="455"/>
      <c r="K166" s="455"/>
    </row>
    <row r="167" spans="8:11" x14ac:dyDescent="0.2">
      <c r="I167" s="455"/>
      <c r="J167" s="455"/>
      <c r="K167" s="455"/>
    </row>
    <row r="168" spans="8:11" x14ac:dyDescent="0.2">
      <c r="I168" s="455"/>
      <c r="J168" s="455"/>
      <c r="K168" s="455"/>
    </row>
    <row r="169" spans="8:11" x14ac:dyDescent="0.2">
      <c r="I169" s="455"/>
      <c r="J169" s="455"/>
      <c r="K169" s="455"/>
    </row>
    <row r="170" spans="8:11" x14ac:dyDescent="0.2">
      <c r="I170" s="455"/>
      <c r="J170" s="455"/>
      <c r="K170" s="455"/>
    </row>
    <row r="171" spans="8:11" x14ac:dyDescent="0.2">
      <c r="I171" s="455"/>
      <c r="J171" s="455"/>
      <c r="K171" s="455"/>
    </row>
    <row r="172" spans="8:11" x14ac:dyDescent="0.2">
      <c r="I172" s="455"/>
      <c r="J172" s="455"/>
      <c r="K172" s="455"/>
    </row>
    <row r="173" spans="8:11" x14ac:dyDescent="0.2">
      <c r="I173" s="455"/>
      <c r="J173" s="455"/>
      <c r="K173" s="455"/>
    </row>
    <row r="174" spans="8:11" x14ac:dyDescent="0.2">
      <c r="I174" s="455"/>
      <c r="J174" s="455"/>
      <c r="K174" s="455"/>
    </row>
    <row r="175" spans="8:11" x14ac:dyDescent="0.2">
      <c r="I175" s="455"/>
      <c r="J175" s="455"/>
      <c r="K175" s="455"/>
    </row>
    <row r="176" spans="8:11" x14ac:dyDescent="0.2">
      <c r="I176" s="455"/>
      <c r="J176" s="455"/>
      <c r="K176" s="455"/>
    </row>
    <row r="177" spans="9:11" x14ac:dyDescent="0.2">
      <c r="I177" s="455"/>
      <c r="J177" s="455"/>
      <c r="K177" s="455"/>
    </row>
    <row r="178" spans="9:11" x14ac:dyDescent="0.2">
      <c r="I178" s="455"/>
      <c r="J178" s="455"/>
      <c r="K178" s="455"/>
    </row>
    <row r="179" spans="9:11" x14ac:dyDescent="0.2">
      <c r="I179" s="455"/>
      <c r="J179" s="455"/>
      <c r="K179" s="455"/>
    </row>
    <row r="180" spans="9:11" x14ac:dyDescent="0.2">
      <c r="I180" s="455"/>
      <c r="J180" s="455"/>
      <c r="K180" s="455"/>
    </row>
    <row r="181" spans="9:11" x14ac:dyDescent="0.2">
      <c r="I181" s="455"/>
      <c r="J181" s="455"/>
      <c r="K181" s="455"/>
    </row>
    <row r="182" spans="9:11" x14ac:dyDescent="0.2">
      <c r="I182" s="455"/>
      <c r="J182" s="455"/>
      <c r="K182" s="455"/>
    </row>
    <row r="183" spans="9:11" x14ac:dyDescent="0.2">
      <c r="I183" s="455"/>
      <c r="J183" s="455"/>
      <c r="K183" s="455"/>
    </row>
    <row r="184" spans="9:11" x14ac:dyDescent="0.2">
      <c r="I184" s="455"/>
      <c r="J184" s="455"/>
      <c r="K184" s="455"/>
    </row>
    <row r="185" spans="9:11" x14ac:dyDescent="0.2">
      <c r="I185" s="455"/>
      <c r="J185" s="455"/>
      <c r="K185" s="455"/>
    </row>
    <row r="186" spans="9:11" x14ac:dyDescent="0.2">
      <c r="I186" s="455"/>
      <c r="J186" s="455"/>
      <c r="K186" s="455"/>
    </row>
    <row r="187" spans="9:11" x14ac:dyDescent="0.2">
      <c r="I187" s="455"/>
      <c r="J187" s="455"/>
      <c r="K187" s="455"/>
    </row>
    <row r="188" spans="9:11" x14ac:dyDescent="0.2">
      <c r="I188" s="455"/>
      <c r="J188" s="455"/>
      <c r="K188" s="455"/>
    </row>
    <row r="189" spans="9:11" x14ac:dyDescent="0.2">
      <c r="I189" s="455"/>
      <c r="J189" s="455"/>
      <c r="K189" s="455"/>
    </row>
    <row r="190" spans="9:11" x14ac:dyDescent="0.2">
      <c r="I190" s="455"/>
      <c r="J190" s="455"/>
      <c r="K190" s="455"/>
    </row>
    <row r="191" spans="9:11" x14ac:dyDescent="0.2">
      <c r="I191" s="455"/>
      <c r="J191" s="455"/>
      <c r="K191" s="455"/>
    </row>
    <row r="192" spans="9:11" x14ac:dyDescent="0.2">
      <c r="I192" s="455"/>
      <c r="J192" s="455"/>
      <c r="K192" s="455"/>
    </row>
    <row r="193" spans="9:11" x14ac:dyDescent="0.2">
      <c r="I193" s="455"/>
      <c r="J193" s="455"/>
      <c r="K193" s="455"/>
    </row>
    <row r="194" spans="9:11" x14ac:dyDescent="0.2">
      <c r="I194" s="455"/>
      <c r="J194" s="455"/>
      <c r="K194" s="455"/>
    </row>
    <row r="195" spans="9:11" x14ac:dyDescent="0.2">
      <c r="I195" s="455"/>
      <c r="J195" s="455"/>
      <c r="K195" s="455"/>
    </row>
    <row r="196" spans="9:11" x14ac:dyDescent="0.2">
      <c r="I196" s="455"/>
      <c r="J196" s="455"/>
      <c r="K196" s="455"/>
    </row>
    <row r="197" spans="9:11" x14ac:dyDescent="0.2">
      <c r="I197" s="455"/>
      <c r="J197" s="455"/>
      <c r="K197" s="455"/>
    </row>
    <row r="198" spans="9:11" x14ac:dyDescent="0.2">
      <c r="I198" s="455"/>
      <c r="J198" s="455"/>
      <c r="K198" s="455"/>
    </row>
    <row r="199" spans="9:11" x14ac:dyDescent="0.2">
      <c r="I199" s="455"/>
      <c r="J199" s="455"/>
      <c r="K199" s="455"/>
    </row>
    <row r="200" spans="9:11" x14ac:dyDescent="0.2">
      <c r="I200" s="455"/>
      <c r="J200" s="455"/>
      <c r="K200" s="455"/>
    </row>
    <row r="201" spans="9:11" x14ac:dyDescent="0.2">
      <c r="I201" s="455"/>
      <c r="J201" s="455"/>
      <c r="K201" s="455"/>
    </row>
    <row r="202" spans="9:11" x14ac:dyDescent="0.2">
      <c r="I202" s="455"/>
      <c r="J202" s="455"/>
      <c r="K202" s="455"/>
    </row>
    <row r="203" spans="9:11" x14ac:dyDescent="0.2">
      <c r="I203" s="455"/>
      <c r="J203" s="455"/>
      <c r="K203" s="455"/>
    </row>
    <row r="204" spans="9:11" x14ac:dyDescent="0.2">
      <c r="I204" s="455"/>
      <c r="J204" s="455"/>
      <c r="K204" s="455"/>
    </row>
    <row r="205" spans="9:11" x14ac:dyDescent="0.2">
      <c r="I205" s="455"/>
      <c r="J205" s="455"/>
      <c r="K205" s="455"/>
    </row>
    <row r="206" spans="9:11" x14ac:dyDescent="0.2">
      <c r="I206" s="455"/>
      <c r="J206" s="455"/>
      <c r="K206" s="455"/>
    </row>
    <row r="207" spans="9:11" x14ac:dyDescent="0.2">
      <c r="I207" s="455"/>
      <c r="J207" s="455"/>
      <c r="K207" s="455"/>
    </row>
    <row r="208" spans="9:11" x14ac:dyDescent="0.2">
      <c r="I208" s="455"/>
      <c r="J208" s="455"/>
      <c r="K208" s="455"/>
    </row>
    <row r="209" spans="9:11" x14ac:dyDescent="0.2">
      <c r="I209" s="455"/>
      <c r="J209" s="455"/>
      <c r="K209" s="455"/>
    </row>
    <row r="210" spans="9:11" x14ac:dyDescent="0.2">
      <c r="I210" s="455"/>
      <c r="J210" s="455"/>
      <c r="K210" s="455"/>
    </row>
    <row r="211" spans="9:11" x14ac:dyDescent="0.2">
      <c r="I211" s="455"/>
      <c r="J211" s="455"/>
      <c r="K211" s="455"/>
    </row>
    <row r="212" spans="9:11" x14ac:dyDescent="0.2">
      <c r="I212" s="455"/>
      <c r="J212" s="455"/>
      <c r="K212" s="455"/>
    </row>
    <row r="213" spans="9:11" x14ac:dyDescent="0.2">
      <c r="I213" s="455"/>
      <c r="J213" s="455"/>
      <c r="K213" s="455"/>
    </row>
    <row r="214" spans="9:11" x14ac:dyDescent="0.2">
      <c r="I214" s="455"/>
      <c r="J214" s="455"/>
      <c r="K214" s="455"/>
    </row>
    <row r="215" spans="9:11" x14ac:dyDescent="0.2">
      <c r="I215" s="455"/>
      <c r="J215" s="455"/>
      <c r="K215" s="455"/>
    </row>
    <row r="216" spans="9:11" x14ac:dyDescent="0.2">
      <c r="I216" s="455"/>
      <c r="J216" s="455"/>
      <c r="K216" s="455"/>
    </row>
    <row r="217" spans="9:11" x14ac:dyDescent="0.2">
      <c r="I217" s="455"/>
      <c r="J217" s="455"/>
      <c r="K217" s="455"/>
    </row>
    <row r="218" spans="9:11" x14ac:dyDescent="0.2">
      <c r="I218" s="455"/>
      <c r="J218" s="455"/>
      <c r="K218" s="455"/>
    </row>
    <row r="219" spans="9:11" x14ac:dyDescent="0.2">
      <c r="I219" s="455"/>
      <c r="J219" s="455"/>
      <c r="K219" s="455"/>
    </row>
    <row r="220" spans="9:11" x14ac:dyDescent="0.2">
      <c r="I220" s="455"/>
      <c r="J220" s="455"/>
      <c r="K220" s="455"/>
    </row>
    <row r="221" spans="9:11" x14ac:dyDescent="0.2">
      <c r="I221" s="455"/>
      <c r="J221" s="455"/>
      <c r="K221" s="455"/>
    </row>
    <row r="222" spans="9:11" x14ac:dyDescent="0.2">
      <c r="I222" s="455"/>
      <c r="J222" s="455"/>
      <c r="K222" s="455"/>
    </row>
    <row r="223" spans="9:11" x14ac:dyDescent="0.2">
      <c r="I223" s="455"/>
      <c r="J223" s="455"/>
      <c r="K223" s="455"/>
    </row>
    <row r="224" spans="9:11" x14ac:dyDescent="0.2">
      <c r="I224" s="455"/>
      <c r="J224" s="455"/>
      <c r="K224" s="455"/>
    </row>
    <row r="225" spans="9:11" x14ac:dyDescent="0.2">
      <c r="I225" s="455"/>
      <c r="J225" s="455"/>
      <c r="K225" s="455"/>
    </row>
    <row r="226" spans="9:11" x14ac:dyDescent="0.2">
      <c r="I226" s="455"/>
      <c r="J226" s="455"/>
      <c r="K226" s="455"/>
    </row>
    <row r="227" spans="9:11" x14ac:dyDescent="0.2">
      <c r="I227" s="455"/>
      <c r="J227" s="455"/>
      <c r="K227" s="455"/>
    </row>
    <row r="228" spans="9:11" x14ac:dyDescent="0.2">
      <c r="I228" s="455"/>
      <c r="J228" s="455"/>
      <c r="K228" s="455"/>
    </row>
    <row r="229" spans="9:11" x14ac:dyDescent="0.2">
      <c r="I229" s="455"/>
      <c r="J229" s="455"/>
      <c r="K229" s="455"/>
    </row>
    <row r="230" spans="9:11" x14ac:dyDescent="0.2">
      <c r="I230" s="455"/>
      <c r="J230" s="455"/>
      <c r="K230" s="455"/>
    </row>
    <row r="231" spans="9:11" x14ac:dyDescent="0.2">
      <c r="I231" s="455"/>
      <c r="J231" s="455"/>
      <c r="K231" s="455"/>
    </row>
    <row r="232" spans="9:11" x14ac:dyDescent="0.2">
      <c r="I232" s="455"/>
      <c r="J232" s="455"/>
      <c r="K232" s="455"/>
    </row>
    <row r="233" spans="9:11" x14ac:dyDescent="0.2">
      <c r="I233" s="455"/>
      <c r="J233" s="455"/>
      <c r="K233" s="455"/>
    </row>
    <row r="234" spans="9:11" x14ac:dyDescent="0.2">
      <c r="I234" s="455"/>
      <c r="J234" s="455"/>
      <c r="K234" s="455"/>
    </row>
    <row r="235" spans="9:11" x14ac:dyDescent="0.2">
      <c r="I235" s="455"/>
      <c r="J235" s="455"/>
      <c r="K235" s="455"/>
    </row>
    <row r="236" spans="9:11" x14ac:dyDescent="0.2">
      <c r="I236" s="455"/>
      <c r="J236" s="455"/>
      <c r="K236" s="455"/>
    </row>
    <row r="237" spans="9:11" x14ac:dyDescent="0.2">
      <c r="I237" s="455"/>
      <c r="J237" s="455"/>
      <c r="K237" s="455"/>
    </row>
    <row r="238" spans="9:11" x14ac:dyDescent="0.2">
      <c r="I238" s="455"/>
      <c r="J238" s="455"/>
      <c r="K238" s="455"/>
    </row>
  </sheetData>
  <sheetProtection algorithmName="SHA-512" hashValue="ZUTepWLkvqa2uWQUfPe4ZrBVhHdtjDYvuhMdfEfuml2E/uLrum970C8iY40V6Eev1LQWA+L9DDNtyNptAJZmZQ==" saltValue="ikhTwZzE6nIYzVaKmjwFOw==" spinCount="100000" sheet="1" formatCells="0" formatColumns="0" formatRows="0" insertHyperlinks="0" sort="0" autoFilter="0" pivotTables="0"/>
  <mergeCells count="191">
    <mergeCell ref="B103:F108"/>
    <mergeCell ref="B15:F15"/>
    <mergeCell ref="B17:F20"/>
    <mergeCell ref="H65:J65"/>
    <mergeCell ref="H66:J66"/>
    <mergeCell ref="H67:J67"/>
    <mergeCell ref="H68:J68"/>
    <mergeCell ref="H63:J63"/>
    <mergeCell ref="H64:J64"/>
    <mergeCell ref="H69:J69"/>
    <mergeCell ref="H70:J70"/>
    <mergeCell ref="H71:J71"/>
    <mergeCell ref="H72:J72"/>
    <mergeCell ref="H73:J73"/>
    <mergeCell ref="H74:J74"/>
    <mergeCell ref="H75:J75"/>
    <mergeCell ref="H76:J76"/>
    <mergeCell ref="H89:J89"/>
    <mergeCell ref="H87:J87"/>
    <mergeCell ref="H88:J88"/>
    <mergeCell ref="H77:J77"/>
    <mergeCell ref="H78:J78"/>
    <mergeCell ref="H79:J79"/>
    <mergeCell ref="H90:J90"/>
    <mergeCell ref="D6:F6"/>
    <mergeCell ref="B28:E29"/>
    <mergeCell ref="H57:J57"/>
    <mergeCell ref="H58:J58"/>
    <mergeCell ref="H59:J59"/>
    <mergeCell ref="H60:J60"/>
    <mergeCell ref="H61:J61"/>
    <mergeCell ref="H62:J62"/>
    <mergeCell ref="H91:J91"/>
    <mergeCell ref="I100:K100"/>
    <mergeCell ref="H28:I29"/>
    <mergeCell ref="H30:I44"/>
    <mergeCell ref="H82:J82"/>
    <mergeCell ref="H83:J83"/>
    <mergeCell ref="H84:J84"/>
    <mergeCell ref="H85:J85"/>
    <mergeCell ref="H86:J86"/>
    <mergeCell ref="H81:J81"/>
    <mergeCell ref="H80:J80"/>
    <mergeCell ref="H92:J92"/>
    <mergeCell ref="H93:J93"/>
    <mergeCell ref="H94:J94"/>
    <mergeCell ref="H95:J95"/>
    <mergeCell ref="H96:J96"/>
    <mergeCell ref="H97:J97"/>
    <mergeCell ref="H98:J98"/>
    <mergeCell ref="H99:J99"/>
    <mergeCell ref="I137:K137"/>
    <mergeCell ref="I138:K138"/>
    <mergeCell ref="I127:K127"/>
    <mergeCell ref="I128:K128"/>
    <mergeCell ref="I129:K129"/>
    <mergeCell ref="I130:K130"/>
    <mergeCell ref="I136:K136"/>
    <mergeCell ref="I120:K120"/>
    <mergeCell ref="I121:K121"/>
    <mergeCell ref="I122:K122"/>
    <mergeCell ref="I123:K123"/>
    <mergeCell ref="I124:K124"/>
    <mergeCell ref="I131:K131"/>
    <mergeCell ref="I132:K132"/>
    <mergeCell ref="I133:K133"/>
    <mergeCell ref="I134:K134"/>
    <mergeCell ref="I135:K135"/>
    <mergeCell ref="I118:K118"/>
    <mergeCell ref="I113:K113"/>
    <mergeCell ref="I114:K114"/>
    <mergeCell ref="I125:K125"/>
    <mergeCell ref="I126:K126"/>
    <mergeCell ref="I115:K115"/>
    <mergeCell ref="I119:K119"/>
    <mergeCell ref="I101:K101"/>
    <mergeCell ref="I102:K102"/>
    <mergeCell ref="I116:K116"/>
    <mergeCell ref="I117:K117"/>
    <mergeCell ref="I103:K103"/>
    <mergeCell ref="I104:K104"/>
    <mergeCell ref="I105:K105"/>
    <mergeCell ref="I106:K106"/>
    <mergeCell ref="I112:K112"/>
    <mergeCell ref="I107:K107"/>
    <mergeCell ref="I108:K108"/>
    <mergeCell ref="I109:K109"/>
    <mergeCell ref="I110:K110"/>
    <mergeCell ref="I111:K111"/>
    <mergeCell ref="I164:K164"/>
    <mergeCell ref="I165:K165"/>
    <mergeCell ref="I166:K166"/>
    <mergeCell ref="I155:K155"/>
    <mergeCell ref="I156:K156"/>
    <mergeCell ref="I157:K157"/>
    <mergeCell ref="I158:K158"/>
    <mergeCell ref="I159:K159"/>
    <mergeCell ref="I160:K160"/>
    <mergeCell ref="I161:K161"/>
    <mergeCell ref="I162:K162"/>
    <mergeCell ref="I163:K163"/>
    <mergeCell ref="I154:K154"/>
    <mergeCell ref="I149:K149"/>
    <mergeCell ref="I150:K150"/>
    <mergeCell ref="I139:K139"/>
    <mergeCell ref="I140:K140"/>
    <mergeCell ref="I141:K141"/>
    <mergeCell ref="I142:K142"/>
    <mergeCell ref="I143:K143"/>
    <mergeCell ref="I144:K144"/>
    <mergeCell ref="I145:K145"/>
    <mergeCell ref="I146:K146"/>
    <mergeCell ref="I153:K153"/>
    <mergeCell ref="I147:K147"/>
    <mergeCell ref="I148:K148"/>
    <mergeCell ref="I151:K151"/>
    <mergeCell ref="I152:K152"/>
    <mergeCell ref="I173:K173"/>
    <mergeCell ref="I174:K174"/>
    <mergeCell ref="I175:K175"/>
    <mergeCell ref="I176:K176"/>
    <mergeCell ref="I177:K177"/>
    <mergeCell ref="I178:K178"/>
    <mergeCell ref="I167:K167"/>
    <mergeCell ref="I168:K168"/>
    <mergeCell ref="I169:K169"/>
    <mergeCell ref="I170:K170"/>
    <mergeCell ref="I171:K171"/>
    <mergeCell ref="I172:K172"/>
    <mergeCell ref="I185:K185"/>
    <mergeCell ref="I186:K186"/>
    <mergeCell ref="I187:K187"/>
    <mergeCell ref="I188:K188"/>
    <mergeCell ref="I189:K189"/>
    <mergeCell ref="I190:K190"/>
    <mergeCell ref="I179:K179"/>
    <mergeCell ref="I180:K180"/>
    <mergeCell ref="I181:K181"/>
    <mergeCell ref="I182:K182"/>
    <mergeCell ref="I183:K183"/>
    <mergeCell ref="I184:K184"/>
    <mergeCell ref="I233:K233"/>
    <mergeCell ref="I234:K234"/>
    <mergeCell ref="I235:K235"/>
    <mergeCell ref="I236:K236"/>
    <mergeCell ref="I237:K237"/>
    <mergeCell ref="I238:K238"/>
    <mergeCell ref="I227:K227"/>
    <mergeCell ref="I228:K228"/>
    <mergeCell ref="I229:K229"/>
    <mergeCell ref="I230:K230"/>
    <mergeCell ref="I231:K231"/>
    <mergeCell ref="I232:K232"/>
    <mergeCell ref="I195:K195"/>
    <mergeCell ref="I221:K221"/>
    <mergeCell ref="I222:K222"/>
    <mergeCell ref="I223:K223"/>
    <mergeCell ref="I224:K224"/>
    <mergeCell ref="I225:K225"/>
    <mergeCell ref="I226:K226"/>
    <mergeCell ref="I215:K215"/>
    <mergeCell ref="I216:K216"/>
    <mergeCell ref="I217:K217"/>
    <mergeCell ref="I218:K218"/>
    <mergeCell ref="I219:K219"/>
    <mergeCell ref="I220:K220"/>
    <mergeCell ref="I196:K196"/>
    <mergeCell ref="B1:I1"/>
    <mergeCell ref="B2:I2"/>
    <mergeCell ref="I209:K209"/>
    <mergeCell ref="I210:K210"/>
    <mergeCell ref="I211:K211"/>
    <mergeCell ref="I212:K212"/>
    <mergeCell ref="I213:K213"/>
    <mergeCell ref="I214:K214"/>
    <mergeCell ref="I203:K203"/>
    <mergeCell ref="I204:K204"/>
    <mergeCell ref="I205:K205"/>
    <mergeCell ref="I206:K206"/>
    <mergeCell ref="I207:K207"/>
    <mergeCell ref="I208:K208"/>
    <mergeCell ref="I197:K197"/>
    <mergeCell ref="I198:K198"/>
    <mergeCell ref="I199:K199"/>
    <mergeCell ref="I200:K200"/>
    <mergeCell ref="I201:K201"/>
    <mergeCell ref="I202:K202"/>
    <mergeCell ref="I191:K191"/>
    <mergeCell ref="I192:K192"/>
    <mergeCell ref="I193:K193"/>
    <mergeCell ref="I194:K194"/>
  </mergeCells>
  <conditionalFormatting sqref="D8:E11 C12:D12 C14:D14">
    <cfRule type="expression" dxfId="11" priority="7">
      <formula>$C8="No"</formula>
    </cfRule>
  </conditionalFormatting>
  <conditionalFormatting sqref="E8:E11">
    <cfRule type="expression" dxfId="10" priority="4">
      <formula>AND($D8&lt;&gt;"Other Fixed Asset",$D8&lt;&gt;"Other Exposure Accrued")</formula>
    </cfRule>
  </conditionalFormatting>
  <conditionalFormatting sqref="F8:F11">
    <cfRule type="expression" dxfId="9" priority="1">
      <formula>$C8="No"</formula>
    </cfRule>
  </conditionalFormatting>
  <conditionalFormatting sqref="G23:L23 L24:L25 G26:L26">
    <cfRule type="expression" dxfId="8" priority="6">
      <formula>$C$11="No"</formula>
    </cfRule>
  </conditionalFormatting>
  <printOptions horizontalCentered="1"/>
  <pageMargins left="0.25" right="0.25" top="0.75" bottom="0.75" header="0.3" footer="0.3"/>
  <pageSetup scale="32" orientation="portrait" horizontalDpi="1200" verticalDpi="1200" r:id="rId1"/>
  <legacyDrawing r:id="rId2"/>
  <tableParts count="2">
    <tablePart r:id="rId3"/>
    <tablePart r:id="rId4"/>
  </tableParts>
  <extLst>
    <ext xmlns:x14="http://schemas.microsoft.com/office/spreadsheetml/2009/9/main" uri="{CCE6A557-97BC-4b89-ADB6-D9C93CAAB3DF}">
      <x14:dataValidations xmlns:xm="http://schemas.microsoft.com/office/excel/2006/main" count="9">
        <x14:dataValidation type="list" allowBlank="1" showInputMessage="1" showErrorMessage="1" xr:uid="{D7262C21-CB8A-48AD-8E40-69D047232333}">
          <x14:formula1>
            <xm:f>'Look Up'!$B$6:$B$8</xm:f>
          </x14:formula1>
          <xm:sqref>C12 C14 E24:E25</xm:sqref>
        </x14:dataValidation>
        <x14:dataValidation type="list" allowBlank="1" showInputMessage="1" showErrorMessage="1" xr:uid="{9DC1B26A-639C-4B85-ABD2-27356A231A33}">
          <x14:formula1>
            <xm:f>'Look Up'!$F$7:$F$12</xm:f>
          </x14:formula1>
          <xm:sqref>D9</xm:sqref>
        </x14:dataValidation>
        <x14:dataValidation type="list" allowBlank="1" showInputMessage="1" showErrorMessage="1" xr:uid="{BE38AAA0-68AB-4511-A496-693A4FE95C1E}">
          <x14:formula1>
            <xm:f>'Look Up'!$G$7:$G$12</xm:f>
          </x14:formula1>
          <xm:sqref>D10</xm:sqref>
        </x14:dataValidation>
        <x14:dataValidation type="list" allowBlank="1" showInputMessage="1" showErrorMessage="1" xr:uid="{85B157B7-3BFA-4F75-A3AB-E0634EA263C3}">
          <x14:formula1>
            <xm:f>'Look Up'!$H$7</xm:f>
          </x14:formula1>
          <xm:sqref>D11:D12 D14</xm:sqref>
        </x14:dataValidation>
        <x14:dataValidation type="list" allowBlank="1" showInputMessage="1" showErrorMessage="1" xr:uid="{C97EB264-28AB-40FB-9357-B8C58384FCF6}">
          <x14:formula1>
            <xm:f>'Look Up'!$A$6:$A$9</xm:f>
          </x14:formula1>
          <xm:sqref>C8:C11</xm:sqref>
        </x14:dataValidation>
        <x14:dataValidation type="list" allowBlank="1" showInputMessage="1" showErrorMessage="1" xr:uid="{B6D86924-71CD-43C1-ABD9-3680C8A5B7AB}">
          <x14:formula1>
            <xm:f>'Look Up'!$A$7:$A$8</xm:f>
          </x14:formula1>
          <xm:sqref>F32:F99</xm:sqref>
        </x14:dataValidation>
        <x14:dataValidation type="list" allowBlank="1" showInputMessage="1" showErrorMessage="1" xr:uid="{7BB03312-83D8-4D91-945E-E8C0CA03417F}">
          <x14:formula1>
            <xm:f>'Look Up'!$A$105:$A$106</xm:f>
          </x14:formula1>
          <xm:sqref>F8</xm:sqref>
        </x14:dataValidation>
        <x14:dataValidation type="list" allowBlank="1" showInputMessage="1" showErrorMessage="1" xr:uid="{CD2D0713-CE23-485C-A5DF-913AA99DFA40}">
          <x14:formula1>
            <xm:f>'Look Up'!$A$110:$A$114</xm:f>
          </x14:formula1>
          <xm:sqref>F9</xm:sqref>
        </x14:dataValidation>
        <x14:dataValidation type="list" allowBlank="1" showInputMessage="1" showErrorMessage="1" xr:uid="{C53B49AC-3D1F-466C-8403-7676CFE0973A}">
          <x14:formula1>
            <xm:f>'Look Up'!$E$7:$E$21</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16385-6569-44ED-BE42-0D38B6CA49E4}">
  <sheetPr codeName="Sheet6">
    <tabColor rgb="FFAECFD2"/>
  </sheetPr>
  <dimension ref="B1:Q2500"/>
  <sheetViews>
    <sheetView showGridLines="0" view="pageBreakPreview" zoomScale="90" zoomScaleNormal="75" zoomScaleSheetLayoutView="90" workbookViewId="0">
      <selection activeCell="B11" sqref="B11"/>
    </sheetView>
  </sheetViews>
  <sheetFormatPr defaultColWidth="8" defaultRowHeight="14.25" x14ac:dyDescent="0.2"/>
  <cols>
    <col min="1" max="1" width="4.625" style="23" customWidth="1"/>
    <col min="2" max="2" width="30" style="163" customWidth="1"/>
    <col min="3" max="3" width="29.625" style="163" customWidth="1"/>
    <col min="4" max="6" width="7.625" style="163" customWidth="1"/>
    <col min="7" max="7" width="21.625" style="163" customWidth="1"/>
    <col min="8" max="8" width="16.875" style="163" customWidth="1"/>
    <col min="9" max="9" width="13.625" style="163" customWidth="1"/>
    <col min="10" max="10" width="17.625" style="163" customWidth="1"/>
    <col min="11" max="11" width="15.875" style="287" customWidth="1"/>
    <col min="12" max="12" width="28.125" style="163" customWidth="1"/>
    <col min="13" max="13" width="24" style="163" hidden="1" customWidth="1"/>
    <col min="14" max="14" width="20.5" style="163" customWidth="1"/>
    <col min="15" max="16" width="16.125" style="163" customWidth="1"/>
    <col min="17" max="17" width="42.125" style="163" customWidth="1"/>
    <col min="18" max="18" width="4.625" style="23" customWidth="1"/>
    <col min="19" max="16384" width="8" style="23"/>
  </cols>
  <sheetData>
    <row r="1" spans="2:17" s="119" customFormat="1" ht="18.75" x14ac:dyDescent="0.2">
      <c r="B1" s="437" t="str">
        <f>Cover!B1</f>
        <v>Boulder Insurance Program</v>
      </c>
      <c r="C1" s="437"/>
      <c r="D1" s="437"/>
      <c r="E1" s="437"/>
      <c r="F1" s="437"/>
      <c r="G1" s="437"/>
      <c r="H1" s="437"/>
      <c r="I1" s="437"/>
      <c r="J1" s="437"/>
      <c r="K1" s="437"/>
      <c r="L1" s="437"/>
      <c r="M1" s="437"/>
      <c r="N1" s="437"/>
      <c r="O1" s="437"/>
      <c r="P1" s="437"/>
      <c r="Q1" s="437"/>
    </row>
    <row r="2" spans="2:17" s="119" customFormat="1" ht="18.75" x14ac:dyDescent="0.2">
      <c r="B2" s="437" t="str">
        <f>Cover!B2</f>
        <v>Underwritten by Zurich</v>
      </c>
      <c r="C2" s="437"/>
      <c r="D2" s="437"/>
      <c r="E2" s="437"/>
      <c r="F2" s="437"/>
      <c r="G2" s="437"/>
      <c r="H2" s="437"/>
      <c r="I2" s="437"/>
      <c r="J2" s="437"/>
      <c r="K2" s="437"/>
      <c r="L2" s="437"/>
      <c r="M2" s="437"/>
      <c r="N2" s="437"/>
      <c r="O2" s="437"/>
      <c r="P2" s="437"/>
      <c r="Q2" s="437"/>
    </row>
    <row r="3" spans="2:17" s="119" customFormat="1" ht="18.600000000000001" customHeight="1" x14ac:dyDescent="0.2">
      <c r="B3" s="120">
        <f>Cover!E11</f>
        <v>38193</v>
      </c>
      <c r="C3" s="120" t="str">
        <f>Cover!C11</f>
        <v>Bacallao Construction &amp; Engineering Development LLC</v>
      </c>
      <c r="D3" s="121"/>
      <c r="E3" s="121"/>
      <c r="F3" s="121"/>
      <c r="G3" s="121"/>
      <c r="H3" s="121"/>
      <c r="I3" s="121"/>
      <c r="J3" s="121"/>
      <c r="K3" s="121"/>
      <c r="L3" s="121"/>
      <c r="M3" s="121"/>
      <c r="N3" s="121"/>
      <c r="O3" s="121"/>
      <c r="P3" s="121"/>
      <c r="Q3" s="121"/>
    </row>
    <row r="4" spans="2:17" s="122" customFormat="1" ht="30" customHeight="1" x14ac:dyDescent="0.2">
      <c r="B4" s="122" t="s">
        <v>71</v>
      </c>
      <c r="D4" s="123"/>
      <c r="E4" s="123"/>
      <c r="F4" s="123"/>
      <c r="G4" s="123"/>
      <c r="H4" s="123"/>
      <c r="I4" s="123"/>
      <c r="J4" s="123"/>
      <c r="K4" s="123"/>
      <c r="L4" s="123"/>
      <c r="M4" s="123"/>
      <c r="N4" s="123"/>
      <c r="O4" s="123"/>
      <c r="P4" s="123"/>
      <c r="Q4" s="124"/>
    </row>
    <row r="5" spans="2:17" s="133" customFormat="1" ht="30" customHeight="1" x14ac:dyDescent="0.2">
      <c r="B5" s="480" t="s">
        <v>72</v>
      </c>
      <c r="C5" s="481"/>
      <c r="D5" s="481"/>
      <c r="E5" s="481"/>
      <c r="F5" s="481"/>
      <c r="G5" s="481"/>
      <c r="K5" s="283"/>
    </row>
    <row r="7" spans="2:17" s="286" customFormat="1" ht="30" customHeight="1" x14ac:dyDescent="0.2">
      <c r="B7" s="284"/>
      <c r="C7" s="284"/>
      <c r="D7" s="479" t="s">
        <v>73</v>
      </c>
      <c r="E7" s="479"/>
      <c r="F7" s="479"/>
      <c r="G7" s="284"/>
      <c r="H7" s="284"/>
      <c r="I7" s="284"/>
      <c r="J7" s="284"/>
      <c r="K7" s="285"/>
      <c r="L7" s="284"/>
      <c r="M7" s="284"/>
      <c r="N7" s="284"/>
      <c r="O7" s="284"/>
      <c r="P7" s="284"/>
      <c r="Q7" s="284"/>
    </row>
    <row r="8" spans="2:17" s="163" customFormat="1" ht="42.75" x14ac:dyDescent="0.2">
      <c r="B8" s="324" t="s">
        <v>15</v>
      </c>
      <c r="C8" s="324" t="s">
        <v>31</v>
      </c>
      <c r="D8" s="324" t="s">
        <v>74</v>
      </c>
      <c r="E8" s="324" t="s">
        <v>75</v>
      </c>
      <c r="F8" s="324" t="s">
        <v>76</v>
      </c>
      <c r="G8" s="324" t="s">
        <v>77</v>
      </c>
      <c r="H8" s="324" t="s">
        <v>78</v>
      </c>
      <c r="I8" s="324" t="s">
        <v>79</v>
      </c>
      <c r="J8" s="324" t="s">
        <v>80</v>
      </c>
      <c r="K8" s="327" t="s">
        <v>81</v>
      </c>
      <c r="L8" s="324" t="s">
        <v>82</v>
      </c>
      <c r="M8" s="324" t="s">
        <v>83</v>
      </c>
      <c r="N8" s="324" t="s">
        <v>84</v>
      </c>
      <c r="O8" s="324" t="s">
        <v>85</v>
      </c>
      <c r="P8" s="324" t="s">
        <v>86</v>
      </c>
      <c r="Q8" s="324" t="s">
        <v>87</v>
      </c>
    </row>
    <row r="9" spans="2:17" ht="28.5" x14ac:dyDescent="0.2">
      <c r="B9" s="33" t="s">
        <v>16</v>
      </c>
      <c r="C9" s="33" t="s">
        <v>88</v>
      </c>
      <c r="D9" s="33" t="s">
        <v>89</v>
      </c>
      <c r="E9" s="33" t="s">
        <v>89</v>
      </c>
      <c r="F9" s="33" t="s">
        <v>89</v>
      </c>
      <c r="G9" s="33" t="s">
        <v>90</v>
      </c>
      <c r="H9" s="35" t="s">
        <v>30</v>
      </c>
      <c r="I9" s="33">
        <v>2014</v>
      </c>
      <c r="J9" s="33" t="s">
        <v>91</v>
      </c>
      <c r="K9" s="36" t="s">
        <v>92</v>
      </c>
      <c r="L9" s="33" t="s">
        <v>93</v>
      </c>
      <c r="M9" s="33"/>
      <c r="N9" s="33"/>
      <c r="O9" s="33"/>
      <c r="P9" s="33"/>
      <c r="Q9" s="33"/>
    </row>
    <row r="10" spans="2:17" ht="42.75" x14ac:dyDescent="0.2">
      <c r="B10" s="33" t="s">
        <v>94</v>
      </c>
      <c r="C10" s="33" t="s">
        <v>88</v>
      </c>
      <c r="D10" s="33" t="s">
        <v>89</v>
      </c>
      <c r="E10" s="33" t="s">
        <v>89</v>
      </c>
      <c r="F10" s="33" t="s">
        <v>89</v>
      </c>
      <c r="G10" s="33" t="s">
        <v>90</v>
      </c>
      <c r="H10" s="35">
        <v>1</v>
      </c>
      <c r="I10" s="33">
        <v>2014</v>
      </c>
      <c r="J10" s="33" t="s">
        <v>91</v>
      </c>
      <c r="K10" s="36" t="s">
        <v>92</v>
      </c>
      <c r="L10" s="33" t="s">
        <v>30</v>
      </c>
      <c r="M10" s="33"/>
      <c r="N10" s="33"/>
      <c r="O10" s="33"/>
      <c r="P10" s="33"/>
      <c r="Q10" s="33"/>
    </row>
    <row r="11" spans="2:17" x14ac:dyDescent="0.2">
      <c r="B11" s="33"/>
      <c r="C11" s="33"/>
      <c r="D11" s="33"/>
      <c r="E11" s="33"/>
      <c r="F11" s="33"/>
      <c r="G11" s="33"/>
      <c r="H11" s="35"/>
      <c r="I11" s="33"/>
      <c r="J11" s="33"/>
      <c r="K11" s="36"/>
      <c r="L11" s="33"/>
      <c r="M11" s="33"/>
      <c r="N11" s="33"/>
      <c r="O11" s="33"/>
      <c r="P11" s="33"/>
      <c r="Q11" s="33"/>
    </row>
    <row r="12" spans="2:17" x14ac:dyDescent="0.2">
      <c r="B12" s="33"/>
      <c r="C12" s="33"/>
      <c r="D12" s="33"/>
      <c r="E12" s="33"/>
      <c r="F12" s="33"/>
      <c r="G12" s="33"/>
      <c r="H12" s="35"/>
      <c r="I12" s="33"/>
      <c r="J12" s="33"/>
      <c r="K12" s="36"/>
      <c r="L12" s="33"/>
      <c r="M12" s="33"/>
      <c r="N12" s="33"/>
      <c r="O12" s="33"/>
      <c r="P12" s="33"/>
      <c r="Q12" s="33"/>
    </row>
    <row r="13" spans="2:17" x14ac:dyDescent="0.2">
      <c r="B13" s="33"/>
      <c r="C13" s="33"/>
      <c r="D13" s="33"/>
      <c r="E13" s="33"/>
      <c r="F13" s="33"/>
      <c r="G13" s="33"/>
      <c r="H13" s="35"/>
      <c r="I13" s="33"/>
      <c r="J13" s="33"/>
      <c r="K13" s="36"/>
      <c r="L13" s="33"/>
      <c r="M13" s="33"/>
      <c r="N13" s="33"/>
      <c r="O13" s="33"/>
      <c r="P13" s="33"/>
      <c r="Q13" s="33"/>
    </row>
    <row r="14" spans="2:17" x14ac:dyDescent="0.2">
      <c r="B14" s="33"/>
      <c r="C14" s="33"/>
      <c r="D14" s="33"/>
      <c r="E14" s="33"/>
      <c r="F14" s="33"/>
      <c r="G14" s="33"/>
      <c r="H14" s="35"/>
      <c r="I14" s="33"/>
      <c r="J14" s="33"/>
      <c r="K14" s="36"/>
      <c r="L14" s="33"/>
      <c r="M14" s="33"/>
      <c r="N14" s="33"/>
      <c r="O14" s="33"/>
      <c r="P14" s="33"/>
      <c r="Q14" s="33"/>
    </row>
    <row r="15" spans="2:17" x14ac:dyDescent="0.2">
      <c r="B15" s="33"/>
      <c r="C15" s="33"/>
      <c r="D15" s="33"/>
      <c r="E15" s="33"/>
      <c r="F15" s="33"/>
      <c r="G15" s="33"/>
      <c r="H15" s="35"/>
      <c r="I15" s="33"/>
      <c r="J15" s="33"/>
      <c r="K15" s="36"/>
      <c r="L15" s="33"/>
      <c r="M15" s="33"/>
      <c r="N15" s="33"/>
      <c r="O15" s="33"/>
      <c r="P15" s="33"/>
      <c r="Q15" s="33"/>
    </row>
    <row r="16" spans="2:17" x14ac:dyDescent="0.2">
      <c r="B16" s="33"/>
      <c r="C16" s="33"/>
      <c r="D16" s="33"/>
      <c r="E16" s="33"/>
      <c r="F16" s="33"/>
      <c r="G16" s="33"/>
      <c r="H16" s="35"/>
      <c r="I16" s="33"/>
      <c r="J16" s="33"/>
      <c r="K16" s="36"/>
      <c r="L16" s="33"/>
      <c r="M16" s="33"/>
      <c r="N16" s="33"/>
      <c r="O16" s="33"/>
      <c r="P16" s="33"/>
      <c r="Q16" s="33"/>
    </row>
    <row r="17" spans="2:17" x14ac:dyDescent="0.2">
      <c r="B17" s="33"/>
      <c r="C17" s="33"/>
      <c r="D17" s="33"/>
      <c r="E17" s="33"/>
      <c r="F17" s="33"/>
      <c r="G17" s="33"/>
      <c r="H17" s="35"/>
      <c r="I17" s="33"/>
      <c r="J17" s="33"/>
      <c r="K17" s="36"/>
      <c r="L17" s="33"/>
      <c r="M17" s="33"/>
      <c r="N17" s="33"/>
      <c r="O17" s="33"/>
      <c r="P17" s="33"/>
      <c r="Q17" s="33"/>
    </row>
    <row r="18" spans="2:17" x14ac:dyDescent="0.2">
      <c r="B18" s="33"/>
      <c r="C18" s="33"/>
      <c r="D18" s="33"/>
      <c r="E18" s="33"/>
      <c r="F18" s="33"/>
      <c r="G18" s="33"/>
      <c r="H18" s="35"/>
      <c r="I18" s="33"/>
      <c r="J18" s="33"/>
      <c r="K18" s="36"/>
      <c r="L18" s="33"/>
      <c r="M18" s="33"/>
      <c r="N18" s="33"/>
      <c r="O18" s="33"/>
      <c r="P18" s="33"/>
      <c r="Q18" s="33"/>
    </row>
    <row r="19" spans="2:17" x14ac:dyDescent="0.2">
      <c r="B19" s="33"/>
      <c r="C19" s="33"/>
      <c r="D19" s="33"/>
      <c r="E19" s="33"/>
      <c r="F19" s="33"/>
      <c r="G19" s="33"/>
      <c r="H19" s="35"/>
      <c r="I19" s="33"/>
      <c r="J19" s="33"/>
      <c r="K19" s="36"/>
      <c r="L19" s="33"/>
      <c r="M19" s="33"/>
      <c r="N19" s="33"/>
      <c r="O19" s="33"/>
      <c r="P19" s="33"/>
      <c r="Q19" s="33"/>
    </row>
    <row r="20" spans="2:17" x14ac:dyDescent="0.2">
      <c r="B20" s="33"/>
      <c r="C20" s="33"/>
      <c r="D20" s="33"/>
      <c r="E20" s="33"/>
      <c r="F20" s="33"/>
      <c r="G20" s="33"/>
      <c r="H20" s="35"/>
      <c r="I20" s="33"/>
      <c r="J20" s="33"/>
      <c r="K20" s="36"/>
      <c r="L20" s="33"/>
      <c r="M20" s="33"/>
      <c r="N20" s="33"/>
      <c r="O20" s="33"/>
      <c r="P20" s="33"/>
      <c r="Q20" s="33"/>
    </row>
    <row r="21" spans="2:17" x14ac:dyDescent="0.2">
      <c r="B21" s="33"/>
      <c r="C21" s="33"/>
      <c r="D21" s="33"/>
      <c r="E21" s="33"/>
      <c r="F21" s="33"/>
      <c r="G21" s="33"/>
      <c r="H21" s="35"/>
      <c r="I21" s="33"/>
      <c r="J21" s="33"/>
      <c r="K21" s="36"/>
      <c r="L21" s="33"/>
      <c r="M21" s="33"/>
      <c r="N21" s="33"/>
      <c r="O21" s="33"/>
      <c r="P21" s="33"/>
      <c r="Q21" s="33"/>
    </row>
    <row r="22" spans="2:17" x14ac:dyDescent="0.2">
      <c r="B22" s="33"/>
      <c r="C22" s="33"/>
      <c r="D22" s="33"/>
      <c r="E22" s="33"/>
      <c r="F22" s="33"/>
      <c r="G22" s="33"/>
      <c r="H22" s="35"/>
      <c r="I22" s="33"/>
      <c r="J22" s="33"/>
      <c r="K22" s="36"/>
      <c r="L22" s="33"/>
      <c r="M22" s="33"/>
      <c r="N22" s="33"/>
      <c r="O22" s="33"/>
      <c r="P22" s="33"/>
      <c r="Q22" s="33"/>
    </row>
    <row r="23" spans="2:17" x14ac:dyDescent="0.2">
      <c r="B23" s="33"/>
      <c r="C23" s="33"/>
      <c r="D23" s="33"/>
      <c r="E23" s="33"/>
      <c r="F23" s="33"/>
      <c r="G23" s="33"/>
      <c r="H23" s="35"/>
      <c r="I23" s="33"/>
      <c r="J23" s="33"/>
      <c r="K23" s="36"/>
      <c r="L23" s="33"/>
      <c r="M23" s="33"/>
      <c r="N23" s="33"/>
      <c r="O23" s="33"/>
      <c r="P23" s="33"/>
      <c r="Q23" s="33"/>
    </row>
    <row r="24" spans="2:17" x14ac:dyDescent="0.2">
      <c r="B24" s="33"/>
      <c r="C24" s="33"/>
      <c r="D24" s="33"/>
      <c r="E24" s="33"/>
      <c r="F24" s="33"/>
      <c r="G24" s="33"/>
      <c r="H24" s="35"/>
      <c r="I24" s="33"/>
      <c r="J24" s="33"/>
      <c r="K24" s="36"/>
      <c r="L24" s="33"/>
      <c r="M24" s="33"/>
      <c r="N24" s="33"/>
      <c r="O24" s="33"/>
      <c r="P24" s="33"/>
      <c r="Q24" s="33"/>
    </row>
    <row r="25" spans="2:17" x14ac:dyDescent="0.2">
      <c r="B25" s="33"/>
      <c r="C25" s="33"/>
      <c r="D25" s="33"/>
      <c r="E25" s="33"/>
      <c r="F25" s="33"/>
      <c r="G25" s="33"/>
      <c r="H25" s="35"/>
      <c r="I25" s="33"/>
      <c r="J25" s="33"/>
      <c r="K25" s="36"/>
      <c r="L25" s="33"/>
      <c r="M25" s="33"/>
      <c r="N25" s="33"/>
      <c r="O25" s="33"/>
      <c r="P25" s="33"/>
      <c r="Q25" s="33"/>
    </row>
    <row r="26" spans="2:17" x14ac:dyDescent="0.2">
      <c r="B26" s="33"/>
      <c r="C26" s="33"/>
      <c r="D26" s="33"/>
      <c r="E26" s="33"/>
      <c r="F26" s="33"/>
      <c r="G26" s="33"/>
      <c r="H26" s="35"/>
      <c r="I26" s="33"/>
      <c r="J26" s="33"/>
      <c r="K26" s="36"/>
      <c r="L26" s="33"/>
      <c r="M26" s="33"/>
      <c r="N26" s="33"/>
      <c r="O26" s="33"/>
      <c r="P26" s="33"/>
      <c r="Q26" s="33"/>
    </row>
    <row r="27" spans="2:17" x14ac:dyDescent="0.2">
      <c r="B27" s="33"/>
      <c r="C27" s="33"/>
      <c r="D27" s="33"/>
      <c r="E27" s="33"/>
      <c r="F27" s="33"/>
      <c r="G27" s="33"/>
      <c r="H27" s="35"/>
      <c r="I27" s="33"/>
      <c r="J27" s="33"/>
      <c r="K27" s="36"/>
      <c r="L27" s="33"/>
      <c r="M27" s="33"/>
      <c r="N27" s="33"/>
      <c r="O27" s="33"/>
      <c r="P27" s="33"/>
      <c r="Q27" s="33"/>
    </row>
    <row r="28" spans="2:17" x14ac:dyDescent="0.2">
      <c r="B28" s="33"/>
      <c r="C28" s="33"/>
      <c r="D28" s="33"/>
      <c r="E28" s="33"/>
      <c r="F28" s="33"/>
      <c r="G28" s="33"/>
      <c r="H28" s="35"/>
      <c r="I28" s="33"/>
      <c r="J28" s="33"/>
      <c r="K28" s="36"/>
      <c r="L28" s="33"/>
      <c r="M28" s="33"/>
      <c r="N28" s="33"/>
      <c r="O28" s="33"/>
      <c r="P28" s="33"/>
      <c r="Q28" s="33"/>
    </row>
    <row r="29" spans="2:17" x14ac:dyDescent="0.2">
      <c r="B29" s="33"/>
      <c r="C29" s="33"/>
      <c r="D29" s="33"/>
      <c r="E29" s="33"/>
      <c r="F29" s="33"/>
      <c r="G29" s="33"/>
      <c r="H29" s="35"/>
      <c r="I29" s="33"/>
      <c r="J29" s="33"/>
      <c r="K29" s="36"/>
      <c r="L29" s="33"/>
      <c r="M29" s="33"/>
      <c r="N29" s="33"/>
      <c r="O29" s="33"/>
      <c r="P29" s="33"/>
      <c r="Q29" s="33"/>
    </row>
    <row r="30" spans="2:17" x14ac:dyDescent="0.2">
      <c r="B30" s="33"/>
      <c r="C30" s="33"/>
      <c r="D30" s="33"/>
      <c r="E30" s="33"/>
      <c r="F30" s="33"/>
      <c r="G30" s="33"/>
      <c r="H30" s="35"/>
      <c r="I30" s="33"/>
      <c r="J30" s="33"/>
      <c r="K30" s="36"/>
      <c r="L30" s="33"/>
      <c r="M30" s="33"/>
      <c r="N30" s="33"/>
      <c r="O30" s="33"/>
      <c r="P30" s="33"/>
      <c r="Q30" s="33"/>
    </row>
    <row r="31" spans="2:17" x14ac:dyDescent="0.2">
      <c r="B31" s="33"/>
      <c r="C31" s="33"/>
      <c r="D31" s="33"/>
      <c r="E31" s="33"/>
      <c r="F31" s="33"/>
      <c r="G31" s="33"/>
      <c r="H31" s="35"/>
      <c r="I31" s="33"/>
      <c r="J31" s="33"/>
      <c r="K31" s="36"/>
      <c r="L31" s="33"/>
      <c r="M31" s="33"/>
      <c r="N31" s="33"/>
      <c r="O31" s="33"/>
      <c r="P31" s="33"/>
      <c r="Q31" s="33"/>
    </row>
    <row r="32" spans="2:17" x14ac:dyDescent="0.2">
      <c r="B32" s="33"/>
      <c r="C32" s="33"/>
      <c r="D32" s="33"/>
      <c r="E32" s="33"/>
      <c r="F32" s="33"/>
      <c r="G32" s="33"/>
      <c r="H32" s="35"/>
      <c r="I32" s="33"/>
      <c r="J32" s="33"/>
      <c r="K32" s="36"/>
      <c r="L32" s="33"/>
      <c r="M32" s="33"/>
      <c r="N32" s="33"/>
      <c r="O32" s="33"/>
      <c r="P32" s="33"/>
      <c r="Q32" s="33"/>
    </row>
    <row r="33" spans="2:17" x14ac:dyDescent="0.2">
      <c r="B33" s="33"/>
      <c r="C33" s="33"/>
      <c r="D33" s="33"/>
      <c r="E33" s="33"/>
      <c r="F33" s="33"/>
      <c r="G33" s="33"/>
      <c r="H33" s="35"/>
      <c r="I33" s="33"/>
      <c r="J33" s="33"/>
      <c r="K33" s="36"/>
      <c r="L33" s="33"/>
      <c r="M33" s="33"/>
      <c r="N33" s="33"/>
      <c r="O33" s="33"/>
      <c r="P33" s="33"/>
      <c r="Q33" s="33"/>
    </row>
    <row r="34" spans="2:17" x14ac:dyDescent="0.2">
      <c r="B34" s="33"/>
      <c r="C34" s="33"/>
      <c r="D34" s="33"/>
      <c r="E34" s="33"/>
      <c r="F34" s="33"/>
      <c r="G34" s="33"/>
      <c r="H34" s="35"/>
      <c r="I34" s="33"/>
      <c r="J34" s="33"/>
      <c r="K34" s="36"/>
      <c r="L34" s="33"/>
      <c r="M34" s="33"/>
      <c r="N34" s="33"/>
      <c r="O34" s="33"/>
      <c r="P34" s="33"/>
      <c r="Q34" s="33"/>
    </row>
    <row r="35" spans="2:17" x14ac:dyDescent="0.2">
      <c r="B35" s="33"/>
      <c r="C35" s="33"/>
      <c r="D35" s="33"/>
      <c r="E35" s="33"/>
      <c r="F35" s="33"/>
      <c r="G35" s="33"/>
      <c r="H35" s="35"/>
      <c r="I35" s="33"/>
      <c r="J35" s="33"/>
      <c r="K35" s="36"/>
      <c r="L35" s="33"/>
      <c r="M35" s="33"/>
      <c r="N35" s="33"/>
      <c r="O35" s="33"/>
      <c r="P35" s="33"/>
      <c r="Q35" s="33"/>
    </row>
    <row r="36" spans="2:17" x14ac:dyDescent="0.2">
      <c r="B36" s="33"/>
      <c r="C36" s="33"/>
      <c r="D36" s="33"/>
      <c r="E36" s="33"/>
      <c r="F36" s="33"/>
      <c r="G36" s="33"/>
      <c r="H36" s="35"/>
      <c r="I36" s="33"/>
      <c r="J36" s="33"/>
      <c r="K36" s="36"/>
      <c r="L36" s="33"/>
      <c r="M36" s="33"/>
      <c r="N36" s="33"/>
      <c r="O36" s="33"/>
      <c r="P36" s="33"/>
      <c r="Q36" s="33"/>
    </row>
    <row r="37" spans="2:17" x14ac:dyDescent="0.2">
      <c r="B37" s="33"/>
      <c r="C37" s="33"/>
      <c r="D37" s="33"/>
      <c r="E37" s="33"/>
      <c r="F37" s="33"/>
      <c r="G37" s="33"/>
      <c r="H37" s="35"/>
      <c r="I37" s="33"/>
      <c r="J37" s="33"/>
      <c r="K37" s="36"/>
      <c r="L37" s="33"/>
      <c r="M37" s="33"/>
      <c r="N37" s="33"/>
      <c r="O37" s="33"/>
      <c r="P37" s="33"/>
      <c r="Q37" s="33"/>
    </row>
    <row r="38" spans="2:17" x14ac:dyDescent="0.2">
      <c r="B38" s="33"/>
      <c r="C38" s="33"/>
      <c r="D38" s="33"/>
      <c r="E38" s="33"/>
      <c r="F38" s="33"/>
      <c r="G38" s="33"/>
      <c r="H38" s="35"/>
      <c r="I38" s="33"/>
      <c r="J38" s="33"/>
      <c r="K38" s="36"/>
      <c r="L38" s="33"/>
      <c r="M38" s="33"/>
      <c r="N38" s="33"/>
      <c r="O38" s="33"/>
      <c r="P38" s="33"/>
      <c r="Q38" s="33"/>
    </row>
    <row r="39" spans="2:17" x14ac:dyDescent="0.2">
      <c r="B39" s="33"/>
      <c r="C39" s="33"/>
      <c r="D39" s="33"/>
      <c r="E39" s="33"/>
      <c r="F39" s="33"/>
      <c r="G39" s="33"/>
      <c r="H39" s="35"/>
      <c r="I39" s="33"/>
      <c r="J39" s="33"/>
      <c r="K39" s="36"/>
      <c r="L39" s="33"/>
      <c r="M39" s="33"/>
      <c r="N39" s="33"/>
      <c r="O39" s="33"/>
      <c r="P39" s="33"/>
      <c r="Q39" s="33"/>
    </row>
    <row r="40" spans="2:17" x14ac:dyDescent="0.2">
      <c r="B40" s="33"/>
      <c r="C40" s="33"/>
      <c r="D40" s="33"/>
      <c r="E40" s="33"/>
      <c r="F40" s="33"/>
      <c r="G40" s="33"/>
      <c r="H40" s="35"/>
      <c r="I40" s="33"/>
      <c r="J40" s="33"/>
      <c r="K40" s="36"/>
      <c r="L40" s="33"/>
      <c r="M40" s="33"/>
      <c r="N40" s="33"/>
      <c r="O40" s="33"/>
      <c r="P40" s="33"/>
      <c r="Q40" s="33"/>
    </row>
    <row r="41" spans="2:17" x14ac:dyDescent="0.2">
      <c r="B41" s="33"/>
      <c r="C41" s="33"/>
      <c r="D41" s="33"/>
      <c r="E41" s="33"/>
      <c r="F41" s="33"/>
      <c r="G41" s="33"/>
      <c r="H41" s="35"/>
      <c r="I41" s="33"/>
      <c r="J41" s="33"/>
      <c r="K41" s="36"/>
      <c r="L41" s="33"/>
      <c r="M41" s="33"/>
      <c r="N41" s="33"/>
      <c r="O41" s="33"/>
      <c r="P41" s="33"/>
      <c r="Q41" s="33"/>
    </row>
    <row r="42" spans="2:17" x14ac:dyDescent="0.2">
      <c r="B42" s="33"/>
      <c r="C42" s="33"/>
      <c r="D42" s="33"/>
      <c r="E42" s="33"/>
      <c r="F42" s="33"/>
      <c r="G42" s="33"/>
      <c r="H42" s="35"/>
      <c r="I42" s="33"/>
      <c r="J42" s="33"/>
      <c r="K42" s="36"/>
      <c r="L42" s="33"/>
      <c r="M42" s="33"/>
      <c r="N42" s="33"/>
      <c r="O42" s="33"/>
      <c r="P42" s="33"/>
      <c r="Q42" s="33"/>
    </row>
    <row r="43" spans="2:17" x14ac:dyDescent="0.2">
      <c r="B43" s="33"/>
      <c r="C43" s="33"/>
      <c r="D43" s="33"/>
      <c r="E43" s="33"/>
      <c r="F43" s="33"/>
      <c r="G43" s="33"/>
      <c r="H43" s="35"/>
      <c r="I43" s="33"/>
      <c r="J43" s="33"/>
      <c r="K43" s="36"/>
      <c r="L43" s="33"/>
      <c r="M43" s="33"/>
      <c r="N43" s="33"/>
      <c r="O43" s="33"/>
      <c r="P43" s="33"/>
      <c r="Q43" s="33"/>
    </row>
    <row r="44" spans="2:17" x14ac:dyDescent="0.2">
      <c r="B44" s="33"/>
      <c r="C44" s="33"/>
      <c r="D44" s="33"/>
      <c r="E44" s="33"/>
      <c r="F44" s="33"/>
      <c r="G44" s="33"/>
      <c r="H44" s="35"/>
      <c r="I44" s="33"/>
      <c r="J44" s="33"/>
      <c r="K44" s="36"/>
      <c r="L44" s="33"/>
      <c r="M44" s="33"/>
      <c r="N44" s="33"/>
      <c r="O44" s="33"/>
      <c r="P44" s="33"/>
      <c r="Q44" s="33"/>
    </row>
    <row r="45" spans="2:17" x14ac:dyDescent="0.2">
      <c r="B45" s="33"/>
      <c r="C45" s="33"/>
      <c r="D45" s="33"/>
      <c r="E45" s="33"/>
      <c r="F45" s="33"/>
      <c r="G45" s="33"/>
      <c r="H45" s="35"/>
      <c r="I45" s="33"/>
      <c r="J45" s="33"/>
      <c r="K45" s="36"/>
      <c r="L45" s="33"/>
      <c r="M45" s="33"/>
      <c r="N45" s="33"/>
      <c r="O45" s="33"/>
      <c r="P45" s="33"/>
      <c r="Q45" s="33"/>
    </row>
    <row r="46" spans="2:17" x14ac:dyDescent="0.2">
      <c r="B46" s="33"/>
      <c r="C46" s="33"/>
      <c r="D46" s="33"/>
      <c r="E46" s="33"/>
      <c r="F46" s="33"/>
      <c r="G46" s="33"/>
      <c r="H46" s="35"/>
      <c r="I46" s="33"/>
      <c r="J46" s="33"/>
      <c r="K46" s="36"/>
      <c r="L46" s="33"/>
      <c r="M46" s="33"/>
      <c r="N46" s="33"/>
      <c r="O46" s="33"/>
      <c r="P46" s="33"/>
      <c r="Q46" s="33"/>
    </row>
    <row r="47" spans="2:17" x14ac:dyDescent="0.2">
      <c r="B47" s="33"/>
      <c r="C47" s="33"/>
      <c r="D47" s="33"/>
      <c r="E47" s="33"/>
      <c r="F47" s="33"/>
      <c r="G47" s="33"/>
      <c r="H47" s="35"/>
      <c r="I47" s="33"/>
      <c r="J47" s="33"/>
      <c r="K47" s="36"/>
      <c r="L47" s="33"/>
      <c r="M47" s="33"/>
      <c r="N47" s="33"/>
      <c r="O47" s="33"/>
      <c r="P47" s="33"/>
      <c r="Q47" s="33"/>
    </row>
    <row r="48" spans="2:17" x14ac:dyDescent="0.2">
      <c r="B48" s="33"/>
      <c r="C48" s="33"/>
      <c r="D48" s="33"/>
      <c r="E48" s="33"/>
      <c r="F48" s="33"/>
      <c r="G48" s="33"/>
      <c r="H48" s="35"/>
      <c r="I48" s="33"/>
      <c r="J48" s="33"/>
      <c r="K48" s="36"/>
      <c r="L48" s="33"/>
      <c r="M48" s="33"/>
      <c r="N48" s="33"/>
      <c r="O48" s="33"/>
      <c r="P48" s="33"/>
      <c r="Q48" s="33"/>
    </row>
    <row r="49" spans="2:17" x14ac:dyDescent="0.2">
      <c r="B49" s="33"/>
      <c r="C49" s="33"/>
      <c r="D49" s="33"/>
      <c r="E49" s="33"/>
      <c r="F49" s="33"/>
      <c r="G49" s="33"/>
      <c r="H49" s="35"/>
      <c r="I49" s="33"/>
      <c r="J49" s="33"/>
      <c r="K49" s="36"/>
      <c r="L49" s="33"/>
      <c r="M49" s="33"/>
      <c r="N49" s="33"/>
      <c r="O49" s="33"/>
      <c r="P49" s="33"/>
      <c r="Q49" s="33"/>
    </row>
    <row r="50" spans="2:17" x14ac:dyDescent="0.2">
      <c r="B50" s="33"/>
      <c r="C50" s="33"/>
      <c r="D50" s="33"/>
      <c r="E50" s="33"/>
      <c r="F50" s="33"/>
      <c r="G50" s="33"/>
      <c r="H50" s="35"/>
      <c r="I50" s="33"/>
      <c r="J50" s="33"/>
      <c r="K50" s="36"/>
      <c r="L50" s="33"/>
      <c r="M50" s="33"/>
      <c r="N50" s="33"/>
      <c r="O50" s="33"/>
      <c r="P50" s="33"/>
      <c r="Q50" s="33"/>
    </row>
    <row r="51" spans="2:17" x14ac:dyDescent="0.2">
      <c r="B51" s="33"/>
      <c r="C51" s="33"/>
      <c r="D51" s="33"/>
      <c r="E51" s="33"/>
      <c r="F51" s="33"/>
      <c r="G51" s="33"/>
      <c r="H51" s="35"/>
      <c r="I51" s="33"/>
      <c r="J51" s="33"/>
      <c r="K51" s="36"/>
      <c r="L51" s="33"/>
      <c r="M51" s="33"/>
      <c r="N51" s="33"/>
      <c r="O51" s="33"/>
      <c r="P51" s="33"/>
      <c r="Q51" s="33"/>
    </row>
    <row r="52" spans="2:17" x14ac:dyDescent="0.2">
      <c r="B52" s="33"/>
      <c r="C52" s="33"/>
      <c r="D52" s="33"/>
      <c r="E52" s="33"/>
      <c r="F52" s="33"/>
      <c r="G52" s="33"/>
      <c r="H52" s="35"/>
      <c r="I52" s="33"/>
      <c r="J52" s="33"/>
      <c r="K52" s="36"/>
      <c r="L52" s="33"/>
      <c r="M52" s="33"/>
      <c r="N52" s="33"/>
      <c r="O52" s="33"/>
      <c r="P52" s="33"/>
      <c r="Q52" s="33"/>
    </row>
    <row r="53" spans="2:17" x14ac:dyDescent="0.2">
      <c r="B53" s="33"/>
      <c r="C53" s="33"/>
      <c r="D53" s="33"/>
      <c r="E53" s="33"/>
      <c r="F53" s="33"/>
      <c r="G53" s="33"/>
      <c r="H53" s="35"/>
      <c r="I53" s="33"/>
      <c r="J53" s="33"/>
      <c r="K53" s="36"/>
      <c r="L53" s="33"/>
      <c r="M53" s="33"/>
      <c r="N53" s="33"/>
      <c r="O53" s="33"/>
      <c r="P53" s="33"/>
      <c r="Q53" s="33"/>
    </row>
    <row r="54" spans="2:17" x14ac:dyDescent="0.2">
      <c r="B54" s="33"/>
      <c r="C54" s="33"/>
      <c r="D54" s="33"/>
      <c r="E54" s="33"/>
      <c r="F54" s="33"/>
      <c r="G54" s="33"/>
      <c r="H54" s="35"/>
      <c r="I54" s="33"/>
      <c r="J54" s="33"/>
      <c r="K54" s="36"/>
      <c r="L54" s="33"/>
      <c r="M54" s="33"/>
      <c r="N54" s="33"/>
      <c r="O54" s="33"/>
      <c r="P54" s="33"/>
      <c r="Q54" s="33"/>
    </row>
    <row r="55" spans="2:17" x14ac:dyDescent="0.2">
      <c r="B55" s="33"/>
      <c r="C55" s="33"/>
      <c r="D55" s="33"/>
      <c r="E55" s="33"/>
      <c r="F55" s="33"/>
      <c r="G55" s="33"/>
      <c r="H55" s="35"/>
      <c r="I55" s="33"/>
      <c r="J55" s="33"/>
      <c r="K55" s="36"/>
      <c r="L55" s="33"/>
      <c r="M55" s="33"/>
      <c r="N55" s="33"/>
      <c r="O55" s="33"/>
      <c r="P55" s="33"/>
      <c r="Q55" s="33"/>
    </row>
    <row r="56" spans="2:17" x14ac:dyDescent="0.2">
      <c r="B56" s="33"/>
      <c r="C56" s="33"/>
      <c r="D56" s="33"/>
      <c r="E56" s="33"/>
      <c r="F56" s="33"/>
      <c r="G56" s="33"/>
      <c r="H56" s="35"/>
      <c r="I56" s="33"/>
      <c r="J56" s="33"/>
      <c r="K56" s="36"/>
      <c r="L56" s="33"/>
      <c r="M56" s="33"/>
      <c r="N56" s="33"/>
      <c r="O56" s="33"/>
      <c r="P56" s="33"/>
      <c r="Q56" s="33"/>
    </row>
    <row r="57" spans="2:17" x14ac:dyDescent="0.2">
      <c r="B57" s="33"/>
      <c r="C57" s="33"/>
      <c r="D57" s="33"/>
      <c r="E57" s="33"/>
      <c r="F57" s="33"/>
      <c r="G57" s="33"/>
      <c r="H57" s="35"/>
      <c r="I57" s="33"/>
      <c r="J57" s="33"/>
      <c r="K57" s="36"/>
      <c r="L57" s="33"/>
      <c r="M57" s="33"/>
      <c r="N57" s="33"/>
      <c r="O57" s="33"/>
      <c r="P57" s="33"/>
      <c r="Q57" s="33"/>
    </row>
    <row r="58" spans="2:17" x14ac:dyDescent="0.2">
      <c r="B58" s="33"/>
      <c r="C58" s="33"/>
      <c r="D58" s="33"/>
      <c r="E58" s="33"/>
      <c r="F58" s="33"/>
      <c r="G58" s="33"/>
      <c r="H58" s="35"/>
      <c r="I58" s="33"/>
      <c r="J58" s="33"/>
      <c r="K58" s="36"/>
      <c r="L58" s="33"/>
      <c r="M58" s="33"/>
      <c r="N58" s="33"/>
      <c r="O58" s="33"/>
      <c r="P58" s="33"/>
      <c r="Q58" s="33"/>
    </row>
    <row r="59" spans="2:17" x14ac:dyDescent="0.2">
      <c r="B59" s="33"/>
      <c r="C59" s="33"/>
      <c r="D59" s="33"/>
      <c r="E59" s="33"/>
      <c r="F59" s="33"/>
      <c r="G59" s="33"/>
      <c r="H59" s="35"/>
      <c r="I59" s="33"/>
      <c r="J59" s="33"/>
      <c r="K59" s="36"/>
      <c r="L59" s="33"/>
      <c r="M59" s="33"/>
      <c r="N59" s="33"/>
      <c r="O59" s="33"/>
      <c r="P59" s="33"/>
      <c r="Q59" s="33"/>
    </row>
    <row r="60" spans="2:17" x14ac:dyDescent="0.2">
      <c r="B60" s="33"/>
      <c r="C60" s="33"/>
      <c r="D60" s="33"/>
      <c r="E60" s="33"/>
      <c r="F60" s="33"/>
      <c r="G60" s="33"/>
      <c r="H60" s="35"/>
      <c r="I60" s="33"/>
      <c r="J60" s="33"/>
      <c r="K60" s="36"/>
      <c r="L60" s="33"/>
      <c r="M60" s="33"/>
      <c r="N60" s="33"/>
      <c r="O60" s="33"/>
      <c r="P60" s="33"/>
      <c r="Q60" s="33"/>
    </row>
    <row r="61" spans="2:17" x14ac:dyDescent="0.2">
      <c r="B61" s="33"/>
      <c r="C61" s="33"/>
      <c r="D61" s="33"/>
      <c r="E61" s="33"/>
      <c r="F61" s="33"/>
      <c r="G61" s="33"/>
      <c r="H61" s="35"/>
      <c r="I61" s="33"/>
      <c r="J61" s="33"/>
      <c r="K61" s="36"/>
      <c r="L61" s="33"/>
      <c r="M61" s="33"/>
      <c r="N61" s="33"/>
      <c r="O61" s="33"/>
      <c r="P61" s="33"/>
      <c r="Q61" s="33"/>
    </row>
    <row r="62" spans="2:17" x14ac:dyDescent="0.2">
      <c r="B62" s="33"/>
      <c r="C62" s="33"/>
      <c r="D62" s="33"/>
      <c r="E62" s="33"/>
      <c r="F62" s="33"/>
      <c r="G62" s="33"/>
      <c r="H62" s="35"/>
      <c r="I62" s="33"/>
      <c r="J62" s="33"/>
      <c r="K62" s="36"/>
      <c r="L62" s="33"/>
      <c r="M62" s="33"/>
      <c r="N62" s="33"/>
      <c r="O62" s="33"/>
      <c r="P62" s="33"/>
      <c r="Q62" s="33"/>
    </row>
    <row r="63" spans="2:17" x14ac:dyDescent="0.2">
      <c r="B63" s="33"/>
      <c r="C63" s="33"/>
      <c r="D63" s="33"/>
      <c r="E63" s="33"/>
      <c r="F63" s="33"/>
      <c r="G63" s="33"/>
      <c r="H63" s="35"/>
      <c r="I63" s="33"/>
      <c r="J63" s="33"/>
      <c r="K63" s="36"/>
      <c r="L63" s="33"/>
      <c r="M63" s="33"/>
      <c r="N63" s="33"/>
      <c r="O63" s="33"/>
      <c r="P63" s="33"/>
      <c r="Q63" s="33"/>
    </row>
    <row r="64" spans="2:17" x14ac:dyDescent="0.2">
      <c r="B64" s="33"/>
      <c r="C64" s="33"/>
      <c r="D64" s="33"/>
      <c r="E64" s="33"/>
      <c r="F64" s="33"/>
      <c r="G64" s="33"/>
      <c r="H64" s="35"/>
      <c r="I64" s="33"/>
      <c r="J64" s="33"/>
      <c r="K64" s="36"/>
      <c r="L64" s="33"/>
      <c r="M64" s="33"/>
      <c r="N64" s="33"/>
      <c r="O64" s="33"/>
      <c r="P64" s="33"/>
      <c r="Q64" s="33"/>
    </row>
    <row r="65" spans="2:17" x14ac:dyDescent="0.2">
      <c r="B65" s="33"/>
      <c r="C65" s="33"/>
      <c r="D65" s="33"/>
      <c r="E65" s="33"/>
      <c r="F65" s="33"/>
      <c r="G65" s="33"/>
      <c r="H65" s="35"/>
      <c r="I65" s="33"/>
      <c r="J65" s="33"/>
      <c r="K65" s="36"/>
      <c r="L65" s="33"/>
      <c r="M65" s="33"/>
      <c r="N65" s="33"/>
      <c r="O65" s="33"/>
      <c r="P65" s="33"/>
      <c r="Q65" s="33"/>
    </row>
    <row r="66" spans="2:17" x14ac:dyDescent="0.2">
      <c r="B66" s="33"/>
      <c r="C66" s="33"/>
      <c r="D66" s="33"/>
      <c r="E66" s="33"/>
      <c r="F66" s="33"/>
      <c r="G66" s="33"/>
      <c r="H66" s="35"/>
      <c r="I66" s="33"/>
      <c r="J66" s="33"/>
      <c r="K66" s="36"/>
      <c r="L66" s="33"/>
      <c r="M66" s="33"/>
      <c r="N66" s="33"/>
      <c r="O66" s="33"/>
      <c r="P66" s="33"/>
      <c r="Q66" s="33"/>
    </row>
    <row r="67" spans="2:17" x14ac:dyDescent="0.2">
      <c r="B67" s="33"/>
      <c r="C67" s="33"/>
      <c r="D67" s="33"/>
      <c r="E67" s="33"/>
      <c r="F67" s="33"/>
      <c r="G67" s="33"/>
      <c r="H67" s="35"/>
      <c r="I67" s="33"/>
      <c r="J67" s="33"/>
      <c r="K67" s="36"/>
      <c r="L67" s="33"/>
      <c r="M67" s="33"/>
      <c r="N67" s="33"/>
      <c r="O67" s="33"/>
      <c r="P67" s="33"/>
      <c r="Q67" s="33"/>
    </row>
    <row r="68" spans="2:17" x14ac:dyDescent="0.2">
      <c r="B68" s="33"/>
      <c r="C68" s="33"/>
      <c r="D68" s="33"/>
      <c r="E68" s="33"/>
      <c r="F68" s="33"/>
      <c r="G68" s="33"/>
      <c r="H68" s="35"/>
      <c r="I68" s="33"/>
      <c r="J68" s="33"/>
      <c r="K68" s="36"/>
      <c r="L68" s="33"/>
      <c r="M68" s="33"/>
      <c r="N68" s="33"/>
      <c r="O68" s="33"/>
      <c r="P68" s="33"/>
      <c r="Q68" s="33"/>
    </row>
    <row r="69" spans="2:17" x14ac:dyDescent="0.2">
      <c r="B69" s="33"/>
      <c r="C69" s="33"/>
      <c r="D69" s="33"/>
      <c r="E69" s="33"/>
      <c r="F69" s="33"/>
      <c r="G69" s="33"/>
      <c r="H69" s="35"/>
      <c r="I69" s="33"/>
      <c r="J69" s="33"/>
      <c r="K69" s="36"/>
      <c r="L69" s="33"/>
      <c r="M69" s="33"/>
      <c r="N69" s="33"/>
      <c r="O69" s="33"/>
      <c r="P69" s="33"/>
      <c r="Q69" s="33"/>
    </row>
    <row r="70" spans="2:17" x14ac:dyDescent="0.2">
      <c r="B70" s="33"/>
      <c r="C70" s="33"/>
      <c r="D70" s="33"/>
      <c r="E70" s="33"/>
      <c r="F70" s="33"/>
      <c r="G70" s="33"/>
      <c r="H70" s="35"/>
      <c r="I70" s="33"/>
      <c r="J70" s="33"/>
      <c r="K70" s="36"/>
      <c r="L70" s="33"/>
      <c r="M70" s="33"/>
      <c r="N70" s="33"/>
      <c r="O70" s="33"/>
      <c r="P70" s="33"/>
      <c r="Q70" s="33"/>
    </row>
    <row r="71" spans="2:17" x14ac:dyDescent="0.2">
      <c r="B71" s="33"/>
      <c r="C71" s="33"/>
      <c r="D71" s="33"/>
      <c r="E71" s="33"/>
      <c r="F71" s="33"/>
      <c r="G71" s="33"/>
      <c r="H71" s="35"/>
      <c r="I71" s="33"/>
      <c r="J71" s="33"/>
      <c r="K71" s="36"/>
      <c r="L71" s="33"/>
      <c r="M71" s="33"/>
      <c r="N71" s="33"/>
      <c r="O71" s="33"/>
      <c r="P71" s="33"/>
      <c r="Q71" s="33"/>
    </row>
    <row r="72" spans="2:17" x14ac:dyDescent="0.2">
      <c r="B72" s="33"/>
      <c r="C72" s="33"/>
      <c r="D72" s="33"/>
      <c r="E72" s="33"/>
      <c r="F72" s="33"/>
      <c r="G72" s="33"/>
      <c r="H72" s="35"/>
      <c r="I72" s="33"/>
      <c r="J72" s="33"/>
      <c r="K72" s="36"/>
      <c r="L72" s="33"/>
      <c r="M72" s="33"/>
      <c r="N72" s="33"/>
      <c r="O72" s="33"/>
      <c r="P72" s="33"/>
      <c r="Q72" s="33"/>
    </row>
    <row r="73" spans="2:17" x14ac:dyDescent="0.2">
      <c r="B73" s="33"/>
      <c r="C73" s="33"/>
      <c r="D73" s="33"/>
      <c r="E73" s="33"/>
      <c r="F73" s="33"/>
      <c r="G73" s="33"/>
      <c r="H73" s="35"/>
      <c r="I73" s="33"/>
      <c r="J73" s="33"/>
      <c r="K73" s="36"/>
      <c r="L73" s="33"/>
      <c r="M73" s="33"/>
      <c r="N73" s="33"/>
      <c r="O73" s="33"/>
      <c r="P73" s="33"/>
      <c r="Q73" s="33"/>
    </row>
    <row r="74" spans="2:17" x14ac:dyDescent="0.2">
      <c r="B74" s="33"/>
      <c r="C74" s="33"/>
      <c r="D74" s="33"/>
      <c r="E74" s="33"/>
      <c r="F74" s="33"/>
      <c r="G74" s="33"/>
      <c r="H74" s="35"/>
      <c r="I74" s="33"/>
      <c r="J74" s="33"/>
      <c r="K74" s="36"/>
      <c r="L74" s="33"/>
      <c r="M74" s="33"/>
      <c r="N74" s="33"/>
      <c r="O74" s="33"/>
      <c r="P74" s="33"/>
      <c r="Q74" s="33"/>
    </row>
    <row r="75" spans="2:17" x14ac:dyDescent="0.2">
      <c r="B75" s="33"/>
      <c r="C75" s="33"/>
      <c r="D75" s="33"/>
      <c r="E75" s="33"/>
      <c r="F75" s="33"/>
      <c r="G75" s="33"/>
      <c r="H75" s="35"/>
      <c r="I75" s="33"/>
      <c r="J75" s="33"/>
      <c r="K75" s="36"/>
      <c r="L75" s="33"/>
      <c r="M75" s="33"/>
      <c r="N75" s="33"/>
      <c r="O75" s="33"/>
      <c r="P75" s="33"/>
      <c r="Q75" s="33"/>
    </row>
    <row r="76" spans="2:17" x14ac:dyDescent="0.2">
      <c r="B76" s="33"/>
      <c r="C76" s="33"/>
      <c r="D76" s="33"/>
      <c r="E76" s="33"/>
      <c r="F76" s="33"/>
      <c r="G76" s="33"/>
      <c r="H76" s="35"/>
      <c r="I76" s="33"/>
      <c r="J76" s="33"/>
      <c r="K76" s="36"/>
      <c r="L76" s="33"/>
      <c r="M76" s="33"/>
      <c r="N76" s="33"/>
      <c r="O76" s="33"/>
      <c r="P76" s="33"/>
      <c r="Q76" s="33"/>
    </row>
    <row r="77" spans="2:17" x14ac:dyDescent="0.2">
      <c r="B77" s="33"/>
      <c r="C77" s="33"/>
      <c r="D77" s="33"/>
      <c r="E77" s="33"/>
      <c r="F77" s="33"/>
      <c r="G77" s="33"/>
      <c r="H77" s="35"/>
      <c r="I77" s="33"/>
      <c r="J77" s="33"/>
      <c r="K77" s="36"/>
      <c r="L77" s="33"/>
      <c r="M77" s="33"/>
      <c r="N77" s="33"/>
      <c r="O77" s="33"/>
      <c r="P77" s="33"/>
      <c r="Q77" s="33"/>
    </row>
    <row r="78" spans="2:17" x14ac:dyDescent="0.2">
      <c r="B78" s="33"/>
      <c r="C78" s="33"/>
      <c r="D78" s="33"/>
      <c r="E78" s="33"/>
      <c r="F78" s="33"/>
      <c r="G78" s="33"/>
      <c r="H78" s="35"/>
      <c r="I78" s="33"/>
      <c r="J78" s="33"/>
      <c r="K78" s="36"/>
      <c r="L78" s="33"/>
      <c r="M78" s="33"/>
      <c r="N78" s="33"/>
      <c r="O78" s="33"/>
      <c r="P78" s="33"/>
      <c r="Q78" s="33"/>
    </row>
    <row r="79" spans="2:17" x14ac:dyDescent="0.2">
      <c r="B79" s="33"/>
      <c r="C79" s="33"/>
      <c r="D79" s="33"/>
      <c r="E79" s="33"/>
      <c r="F79" s="33"/>
      <c r="G79" s="33"/>
      <c r="H79" s="35"/>
      <c r="I79" s="33"/>
      <c r="J79" s="33"/>
      <c r="K79" s="36"/>
      <c r="L79" s="33"/>
      <c r="M79" s="33"/>
      <c r="N79" s="33"/>
      <c r="O79" s="33"/>
      <c r="P79" s="33"/>
      <c r="Q79" s="33"/>
    </row>
    <row r="80" spans="2:17" x14ac:dyDescent="0.2">
      <c r="B80" s="33"/>
      <c r="C80" s="33"/>
      <c r="D80" s="33"/>
      <c r="E80" s="33"/>
      <c r="F80" s="33"/>
      <c r="G80" s="33"/>
      <c r="H80" s="35"/>
      <c r="I80" s="33"/>
      <c r="J80" s="33"/>
      <c r="K80" s="36"/>
      <c r="L80" s="33"/>
      <c r="M80" s="33"/>
      <c r="N80" s="33"/>
      <c r="O80" s="33"/>
      <c r="P80" s="33"/>
      <c r="Q80" s="33"/>
    </row>
    <row r="81" spans="2:17" x14ac:dyDescent="0.2">
      <c r="B81" s="33"/>
      <c r="C81" s="33"/>
      <c r="D81" s="33"/>
      <c r="E81" s="33"/>
      <c r="F81" s="33"/>
      <c r="G81" s="33"/>
      <c r="H81" s="35"/>
      <c r="I81" s="33"/>
      <c r="J81" s="33"/>
      <c r="K81" s="36"/>
      <c r="L81" s="33"/>
      <c r="M81" s="33"/>
      <c r="N81" s="33"/>
      <c r="O81" s="33"/>
      <c r="P81" s="33"/>
      <c r="Q81" s="33"/>
    </row>
    <row r="82" spans="2:17" x14ac:dyDescent="0.2">
      <c r="B82" s="33"/>
      <c r="C82" s="33"/>
      <c r="D82" s="33"/>
      <c r="E82" s="33"/>
      <c r="F82" s="33"/>
      <c r="G82" s="33"/>
      <c r="H82" s="35"/>
      <c r="I82" s="33"/>
      <c r="J82" s="33"/>
      <c r="K82" s="36"/>
      <c r="L82" s="33"/>
      <c r="M82" s="33"/>
      <c r="N82" s="33"/>
      <c r="O82" s="33"/>
      <c r="P82" s="33"/>
      <c r="Q82" s="33"/>
    </row>
    <row r="83" spans="2:17" x14ac:dyDescent="0.2">
      <c r="B83" s="33"/>
      <c r="C83" s="33"/>
      <c r="D83" s="33"/>
      <c r="E83" s="33"/>
      <c r="F83" s="33"/>
      <c r="G83" s="33"/>
      <c r="H83" s="35"/>
      <c r="I83" s="33"/>
      <c r="J83" s="33"/>
      <c r="K83" s="36"/>
      <c r="L83" s="33"/>
      <c r="M83" s="33"/>
      <c r="N83" s="33"/>
      <c r="O83" s="33"/>
      <c r="P83" s="33"/>
      <c r="Q83" s="33"/>
    </row>
    <row r="84" spans="2:17" x14ac:dyDescent="0.2">
      <c r="B84" s="33"/>
      <c r="C84" s="33"/>
      <c r="D84" s="33"/>
      <c r="E84" s="33"/>
      <c r="F84" s="33"/>
      <c r="G84" s="33"/>
      <c r="H84" s="35"/>
      <c r="I84" s="33"/>
      <c r="J84" s="33"/>
      <c r="K84" s="36"/>
      <c r="L84" s="33"/>
      <c r="M84" s="33"/>
      <c r="N84" s="33"/>
      <c r="O84" s="33"/>
      <c r="P84" s="33"/>
      <c r="Q84" s="33"/>
    </row>
    <row r="85" spans="2:17" x14ac:dyDescent="0.2">
      <c r="B85" s="33"/>
      <c r="C85" s="33"/>
      <c r="D85" s="33"/>
      <c r="E85" s="33"/>
      <c r="F85" s="33"/>
      <c r="G85" s="33"/>
      <c r="H85" s="35"/>
      <c r="I85" s="33"/>
      <c r="J85" s="33"/>
      <c r="K85" s="36"/>
      <c r="L85" s="33"/>
      <c r="M85" s="33"/>
      <c r="N85" s="33"/>
      <c r="O85" s="33"/>
      <c r="P85" s="33"/>
      <c r="Q85" s="33"/>
    </row>
    <row r="86" spans="2:17" x14ac:dyDescent="0.2">
      <c r="B86" s="33"/>
      <c r="C86" s="33"/>
      <c r="D86" s="33"/>
      <c r="E86" s="33"/>
      <c r="F86" s="33"/>
      <c r="G86" s="33"/>
      <c r="H86" s="35"/>
      <c r="I86" s="33"/>
      <c r="J86" s="33"/>
      <c r="K86" s="36"/>
      <c r="L86" s="33"/>
      <c r="M86" s="33"/>
      <c r="N86" s="33"/>
      <c r="O86" s="33"/>
      <c r="P86" s="33"/>
      <c r="Q86" s="33"/>
    </row>
    <row r="87" spans="2:17" x14ac:dyDescent="0.2">
      <c r="B87" s="33"/>
      <c r="C87" s="33"/>
      <c r="D87" s="33"/>
      <c r="E87" s="33"/>
      <c r="F87" s="33"/>
      <c r="G87" s="33"/>
      <c r="H87" s="35"/>
      <c r="I87" s="33"/>
      <c r="J87" s="33"/>
      <c r="K87" s="36"/>
      <c r="L87" s="33"/>
      <c r="M87" s="33"/>
      <c r="N87" s="33"/>
      <c r="O87" s="33"/>
      <c r="P87" s="33"/>
      <c r="Q87" s="33"/>
    </row>
    <row r="88" spans="2:17" x14ac:dyDescent="0.2">
      <c r="B88" s="33"/>
      <c r="C88" s="33"/>
      <c r="D88" s="33"/>
      <c r="E88" s="33"/>
      <c r="F88" s="33"/>
      <c r="G88" s="33"/>
      <c r="H88" s="35"/>
      <c r="I88" s="33"/>
      <c r="J88" s="33"/>
      <c r="K88" s="36"/>
      <c r="L88" s="33"/>
      <c r="M88" s="33"/>
      <c r="N88" s="33"/>
      <c r="O88" s="33"/>
      <c r="P88" s="33"/>
      <c r="Q88" s="33"/>
    </row>
    <row r="89" spans="2:17" x14ac:dyDescent="0.2">
      <c r="B89" s="33"/>
      <c r="C89" s="33"/>
      <c r="D89" s="33"/>
      <c r="E89" s="33"/>
      <c r="F89" s="33"/>
      <c r="G89" s="33"/>
      <c r="H89" s="35"/>
      <c r="I89" s="33"/>
      <c r="J89" s="33"/>
      <c r="K89" s="36"/>
      <c r="L89" s="33"/>
      <c r="M89" s="33"/>
      <c r="N89" s="33"/>
      <c r="O89" s="33"/>
      <c r="P89" s="33"/>
      <c r="Q89" s="33"/>
    </row>
    <row r="90" spans="2:17" x14ac:dyDescent="0.2">
      <c r="B90" s="33"/>
      <c r="C90" s="33"/>
      <c r="D90" s="33"/>
      <c r="E90" s="33"/>
      <c r="F90" s="33"/>
      <c r="G90" s="33"/>
      <c r="H90" s="35"/>
      <c r="I90" s="33"/>
      <c r="J90" s="33"/>
      <c r="K90" s="36"/>
      <c r="L90" s="33"/>
      <c r="M90" s="33"/>
      <c r="N90" s="33"/>
      <c r="O90" s="33"/>
      <c r="P90" s="33"/>
      <c r="Q90" s="33"/>
    </row>
    <row r="91" spans="2:17" x14ac:dyDescent="0.2">
      <c r="B91" s="33"/>
      <c r="C91" s="33"/>
      <c r="D91" s="33"/>
      <c r="E91" s="33"/>
      <c r="F91" s="33"/>
      <c r="G91" s="33"/>
      <c r="H91" s="35"/>
      <c r="I91" s="33"/>
      <c r="J91" s="33"/>
      <c r="K91" s="36"/>
      <c r="L91" s="33"/>
      <c r="M91" s="33"/>
      <c r="N91" s="33"/>
      <c r="O91" s="33"/>
      <c r="P91" s="33"/>
      <c r="Q91" s="33"/>
    </row>
    <row r="92" spans="2:17" x14ac:dyDescent="0.2">
      <c r="B92" s="33"/>
      <c r="C92" s="33"/>
      <c r="D92" s="33"/>
      <c r="E92" s="33"/>
      <c r="F92" s="33"/>
      <c r="G92" s="33"/>
      <c r="H92" s="35"/>
      <c r="I92" s="33"/>
      <c r="J92" s="33"/>
      <c r="K92" s="36"/>
      <c r="L92" s="33"/>
      <c r="M92" s="33"/>
      <c r="N92" s="33"/>
      <c r="O92" s="33"/>
      <c r="P92" s="33"/>
      <c r="Q92" s="33"/>
    </row>
    <row r="93" spans="2:17" x14ac:dyDescent="0.2">
      <c r="B93" s="33"/>
      <c r="C93" s="33"/>
      <c r="D93" s="33"/>
      <c r="E93" s="33"/>
      <c r="F93" s="33"/>
      <c r="G93" s="33"/>
      <c r="H93" s="35"/>
      <c r="I93" s="33"/>
      <c r="J93" s="33"/>
      <c r="K93" s="36"/>
      <c r="L93" s="33"/>
      <c r="M93" s="33"/>
      <c r="N93" s="33"/>
      <c r="O93" s="33"/>
      <c r="P93" s="33"/>
      <c r="Q93" s="33"/>
    </row>
    <row r="94" spans="2:17" x14ac:dyDescent="0.2">
      <c r="B94" s="33"/>
      <c r="C94" s="33"/>
      <c r="D94" s="33"/>
      <c r="E94" s="33"/>
      <c r="F94" s="33"/>
      <c r="G94" s="33"/>
      <c r="H94" s="35"/>
      <c r="I94" s="33"/>
      <c r="J94" s="33"/>
      <c r="K94" s="36"/>
      <c r="L94" s="33"/>
      <c r="M94" s="33"/>
      <c r="N94" s="33"/>
      <c r="O94" s="33"/>
      <c r="P94" s="33"/>
      <c r="Q94" s="33"/>
    </row>
    <row r="95" spans="2:17" x14ac:dyDescent="0.2">
      <c r="B95" s="33"/>
      <c r="C95" s="33"/>
      <c r="D95" s="33"/>
      <c r="E95" s="33"/>
      <c r="F95" s="33"/>
      <c r="G95" s="33"/>
      <c r="H95" s="35"/>
      <c r="I95" s="33"/>
      <c r="J95" s="33"/>
      <c r="K95" s="36"/>
      <c r="L95" s="33"/>
      <c r="M95" s="33"/>
      <c r="N95" s="33"/>
      <c r="O95" s="33"/>
      <c r="P95" s="33"/>
      <c r="Q95" s="33"/>
    </row>
    <row r="96" spans="2:17" x14ac:dyDescent="0.2">
      <c r="B96" s="33"/>
      <c r="C96" s="33"/>
      <c r="D96" s="33"/>
      <c r="E96" s="33"/>
      <c r="F96" s="33"/>
      <c r="G96" s="33"/>
      <c r="H96" s="35"/>
      <c r="I96" s="33"/>
      <c r="J96" s="33"/>
      <c r="K96" s="36"/>
      <c r="L96" s="33"/>
      <c r="M96" s="33"/>
      <c r="N96" s="33"/>
      <c r="O96" s="33"/>
      <c r="P96" s="33"/>
      <c r="Q96" s="33"/>
    </row>
    <row r="97" spans="2:17" x14ac:dyDescent="0.2">
      <c r="B97" s="33"/>
      <c r="C97" s="33"/>
      <c r="D97" s="33"/>
      <c r="E97" s="33"/>
      <c r="F97" s="33"/>
      <c r="G97" s="33"/>
      <c r="H97" s="35"/>
      <c r="I97" s="33"/>
      <c r="J97" s="33"/>
      <c r="K97" s="36"/>
      <c r="L97" s="33"/>
      <c r="M97" s="33"/>
      <c r="N97" s="33"/>
      <c r="O97" s="33"/>
      <c r="P97" s="33"/>
      <c r="Q97" s="33"/>
    </row>
    <row r="98" spans="2:17" x14ac:dyDescent="0.2">
      <c r="B98" s="33"/>
      <c r="C98" s="33"/>
      <c r="D98" s="33"/>
      <c r="E98" s="33"/>
      <c r="F98" s="33"/>
      <c r="G98" s="33"/>
      <c r="H98" s="35"/>
      <c r="I98" s="33"/>
      <c r="J98" s="33"/>
      <c r="K98" s="36"/>
      <c r="L98" s="33"/>
      <c r="M98" s="33"/>
      <c r="N98" s="33"/>
      <c r="O98" s="33"/>
      <c r="P98" s="33"/>
      <c r="Q98" s="33"/>
    </row>
    <row r="99" spans="2:17" x14ac:dyDescent="0.2">
      <c r="B99" s="33"/>
      <c r="C99" s="33"/>
      <c r="D99" s="33"/>
      <c r="E99" s="33"/>
      <c r="F99" s="33"/>
      <c r="G99" s="33"/>
      <c r="H99" s="35"/>
      <c r="I99" s="33"/>
      <c r="J99" s="33"/>
      <c r="K99" s="36"/>
      <c r="L99" s="33"/>
      <c r="M99" s="33"/>
      <c r="N99" s="33"/>
      <c r="O99" s="33"/>
      <c r="P99" s="33"/>
      <c r="Q99" s="33"/>
    </row>
    <row r="100" spans="2:17" x14ac:dyDescent="0.2">
      <c r="B100" s="33"/>
      <c r="C100" s="33"/>
      <c r="D100" s="33"/>
      <c r="E100" s="33"/>
      <c r="F100" s="33"/>
      <c r="G100" s="33"/>
      <c r="H100" s="35"/>
      <c r="I100" s="33"/>
      <c r="J100" s="33"/>
      <c r="K100" s="36"/>
      <c r="L100" s="33"/>
      <c r="M100" s="33"/>
      <c r="N100" s="33"/>
      <c r="O100" s="33"/>
      <c r="P100" s="33"/>
      <c r="Q100" s="33"/>
    </row>
    <row r="101" spans="2:17" x14ac:dyDescent="0.2">
      <c r="B101" s="33"/>
      <c r="C101" s="33"/>
      <c r="D101" s="33"/>
      <c r="E101" s="33"/>
      <c r="F101" s="33"/>
      <c r="G101" s="33"/>
      <c r="H101" s="35"/>
      <c r="I101" s="33"/>
      <c r="J101" s="33"/>
      <c r="K101" s="36"/>
      <c r="L101" s="33"/>
      <c r="M101" s="33"/>
      <c r="N101" s="33"/>
      <c r="O101" s="33"/>
      <c r="P101" s="33"/>
      <c r="Q101" s="33"/>
    </row>
    <row r="102" spans="2:17" x14ac:dyDescent="0.2">
      <c r="B102" s="33"/>
      <c r="C102" s="33"/>
      <c r="D102" s="33"/>
      <c r="E102" s="33"/>
      <c r="F102" s="33"/>
      <c r="G102" s="33"/>
      <c r="H102" s="35"/>
      <c r="I102" s="33"/>
      <c r="J102" s="33"/>
      <c r="K102" s="36"/>
      <c r="L102" s="33"/>
      <c r="M102" s="33"/>
      <c r="N102" s="33"/>
      <c r="O102" s="33"/>
      <c r="P102" s="33"/>
      <c r="Q102" s="33"/>
    </row>
    <row r="103" spans="2:17" x14ac:dyDescent="0.2">
      <c r="B103" s="33"/>
      <c r="C103" s="33"/>
      <c r="D103" s="33"/>
      <c r="E103" s="33"/>
      <c r="F103" s="33"/>
      <c r="G103" s="33"/>
      <c r="H103" s="35"/>
      <c r="I103" s="33"/>
      <c r="J103" s="33"/>
      <c r="K103" s="36"/>
      <c r="L103" s="33"/>
      <c r="M103" s="33"/>
      <c r="N103" s="33"/>
      <c r="O103" s="33"/>
      <c r="P103" s="33"/>
      <c r="Q103" s="33"/>
    </row>
    <row r="104" spans="2:17" x14ac:dyDescent="0.2">
      <c r="B104" s="33"/>
      <c r="C104" s="33"/>
      <c r="D104" s="33"/>
      <c r="E104" s="33"/>
      <c r="F104" s="33"/>
      <c r="G104" s="33"/>
      <c r="H104" s="35"/>
      <c r="I104" s="33"/>
      <c r="J104" s="33"/>
      <c r="K104" s="36"/>
      <c r="L104" s="33"/>
      <c r="M104" s="33"/>
      <c r="N104" s="33"/>
      <c r="O104" s="33"/>
      <c r="P104" s="33"/>
      <c r="Q104" s="33"/>
    </row>
    <row r="105" spans="2:17" x14ac:dyDescent="0.2">
      <c r="B105" s="33"/>
      <c r="C105" s="33"/>
      <c r="D105" s="33"/>
      <c r="E105" s="33"/>
      <c r="F105" s="33"/>
      <c r="G105" s="33"/>
      <c r="H105" s="35"/>
      <c r="I105" s="33"/>
      <c r="J105" s="33"/>
      <c r="K105" s="36"/>
      <c r="L105" s="33"/>
      <c r="M105" s="33"/>
      <c r="N105" s="33"/>
      <c r="O105" s="33"/>
      <c r="P105" s="33"/>
      <c r="Q105" s="33"/>
    </row>
    <row r="106" spans="2:17" x14ac:dyDescent="0.2">
      <c r="B106" s="33"/>
      <c r="C106" s="33"/>
      <c r="D106" s="33"/>
      <c r="E106" s="33"/>
      <c r="F106" s="33"/>
      <c r="G106" s="33"/>
      <c r="H106" s="35"/>
      <c r="I106" s="33"/>
      <c r="J106" s="33"/>
      <c r="K106" s="36"/>
      <c r="L106" s="33"/>
      <c r="M106" s="33"/>
      <c r="N106" s="33"/>
      <c r="O106" s="33"/>
      <c r="P106" s="33"/>
      <c r="Q106" s="33"/>
    </row>
    <row r="107" spans="2:17" x14ac:dyDescent="0.2">
      <c r="B107" s="33"/>
      <c r="C107" s="33"/>
      <c r="D107" s="33"/>
      <c r="E107" s="33"/>
      <c r="F107" s="33"/>
      <c r="G107" s="33"/>
      <c r="H107" s="35"/>
      <c r="I107" s="33"/>
      <c r="J107" s="33"/>
      <c r="K107" s="36"/>
      <c r="L107" s="33"/>
      <c r="M107" s="33"/>
      <c r="N107" s="33"/>
      <c r="O107" s="33"/>
      <c r="P107" s="33"/>
      <c r="Q107" s="33"/>
    </row>
    <row r="108" spans="2:17" x14ac:dyDescent="0.2">
      <c r="B108" s="33"/>
      <c r="C108" s="33"/>
      <c r="D108" s="33"/>
      <c r="E108" s="33"/>
      <c r="F108" s="33"/>
      <c r="G108" s="33"/>
      <c r="H108" s="35"/>
      <c r="I108" s="33"/>
      <c r="J108" s="33"/>
      <c r="K108" s="36"/>
      <c r="L108" s="33"/>
      <c r="M108" s="33"/>
      <c r="N108" s="33"/>
      <c r="O108" s="33"/>
      <c r="P108" s="33"/>
      <c r="Q108" s="33"/>
    </row>
    <row r="109" spans="2:17" x14ac:dyDescent="0.2">
      <c r="B109" s="33"/>
      <c r="C109" s="33"/>
      <c r="D109" s="33"/>
      <c r="E109" s="33"/>
      <c r="F109" s="33"/>
      <c r="G109" s="33"/>
      <c r="H109" s="35"/>
      <c r="I109" s="33"/>
      <c r="J109" s="33"/>
      <c r="K109" s="36"/>
      <c r="L109" s="33"/>
      <c r="M109" s="33"/>
      <c r="N109" s="33"/>
      <c r="O109" s="33"/>
      <c r="P109" s="33"/>
      <c r="Q109" s="33"/>
    </row>
    <row r="110" spans="2:17" x14ac:dyDescent="0.2">
      <c r="B110" s="33"/>
      <c r="C110" s="33"/>
      <c r="D110" s="33"/>
      <c r="E110" s="33"/>
      <c r="F110" s="33"/>
      <c r="G110" s="33"/>
      <c r="H110" s="35"/>
      <c r="I110" s="33"/>
      <c r="J110" s="33"/>
      <c r="K110" s="36"/>
      <c r="L110" s="33"/>
      <c r="M110" s="33"/>
      <c r="N110" s="33"/>
      <c r="O110" s="33"/>
      <c r="P110" s="33"/>
      <c r="Q110" s="33"/>
    </row>
    <row r="111" spans="2:17" x14ac:dyDescent="0.2">
      <c r="B111" s="33"/>
      <c r="C111" s="33"/>
      <c r="D111" s="33"/>
      <c r="E111" s="33"/>
      <c r="F111" s="33"/>
      <c r="G111" s="33"/>
      <c r="H111" s="35"/>
      <c r="I111" s="33"/>
      <c r="J111" s="33"/>
      <c r="K111" s="36"/>
      <c r="L111" s="33"/>
      <c r="M111" s="33"/>
      <c r="N111" s="33"/>
      <c r="O111" s="33"/>
      <c r="P111" s="33"/>
      <c r="Q111" s="33"/>
    </row>
    <row r="112" spans="2:17" x14ac:dyDescent="0.2">
      <c r="B112" s="33"/>
      <c r="C112" s="33"/>
      <c r="D112" s="33"/>
      <c r="E112" s="33"/>
      <c r="F112" s="33"/>
      <c r="G112" s="33"/>
      <c r="H112" s="35"/>
      <c r="I112" s="33"/>
      <c r="J112" s="33"/>
      <c r="K112" s="36"/>
      <c r="L112" s="33"/>
      <c r="M112" s="33"/>
      <c r="N112" s="33"/>
      <c r="O112" s="33"/>
      <c r="P112" s="33"/>
      <c r="Q112" s="33"/>
    </row>
    <row r="113" spans="2:17" x14ac:dyDescent="0.2">
      <c r="B113" s="33"/>
      <c r="C113" s="33"/>
      <c r="D113" s="33"/>
      <c r="E113" s="33"/>
      <c r="F113" s="33"/>
      <c r="G113" s="33"/>
      <c r="H113" s="35"/>
      <c r="I113" s="33"/>
      <c r="J113" s="33"/>
      <c r="K113" s="36"/>
      <c r="L113" s="33"/>
      <c r="M113" s="33"/>
      <c r="N113" s="33"/>
      <c r="O113" s="33"/>
      <c r="P113" s="33"/>
      <c r="Q113" s="33"/>
    </row>
    <row r="114" spans="2:17" x14ac:dyDescent="0.2">
      <c r="B114" s="33"/>
      <c r="C114" s="33"/>
      <c r="D114" s="33"/>
      <c r="E114" s="33"/>
      <c r="F114" s="33"/>
      <c r="G114" s="33"/>
      <c r="H114" s="35"/>
      <c r="I114" s="33"/>
      <c r="J114" s="33"/>
      <c r="K114" s="36"/>
      <c r="L114" s="33"/>
      <c r="M114" s="33"/>
      <c r="N114" s="33"/>
      <c r="O114" s="33"/>
      <c r="P114" s="33"/>
      <c r="Q114" s="33"/>
    </row>
    <row r="115" spans="2:17" x14ac:dyDescent="0.2">
      <c r="B115" s="33"/>
      <c r="C115" s="33"/>
      <c r="D115" s="33"/>
      <c r="E115" s="33"/>
      <c r="F115" s="33"/>
      <c r="G115" s="33"/>
      <c r="H115" s="35"/>
      <c r="I115" s="33"/>
      <c r="J115" s="33"/>
      <c r="K115" s="36"/>
      <c r="L115" s="33"/>
      <c r="M115" s="33"/>
      <c r="N115" s="33"/>
      <c r="O115" s="33"/>
      <c r="P115" s="33"/>
      <c r="Q115" s="33"/>
    </row>
    <row r="116" spans="2:17" x14ac:dyDescent="0.2">
      <c r="B116" s="33"/>
      <c r="C116" s="33"/>
      <c r="D116" s="33"/>
      <c r="E116" s="33"/>
      <c r="F116" s="33"/>
      <c r="G116" s="33"/>
      <c r="H116" s="35"/>
      <c r="I116" s="33"/>
      <c r="J116" s="33"/>
      <c r="K116" s="36"/>
      <c r="L116" s="33"/>
      <c r="M116" s="33"/>
      <c r="N116" s="33"/>
      <c r="O116" s="33"/>
      <c r="P116" s="33"/>
      <c r="Q116" s="33"/>
    </row>
    <row r="117" spans="2:17" x14ac:dyDescent="0.2">
      <c r="B117" s="33"/>
      <c r="C117" s="33"/>
      <c r="D117" s="33"/>
      <c r="E117" s="33"/>
      <c r="F117" s="33"/>
      <c r="G117" s="33"/>
      <c r="H117" s="35"/>
      <c r="I117" s="33"/>
      <c r="J117" s="33"/>
      <c r="K117" s="36"/>
      <c r="L117" s="33"/>
      <c r="M117" s="33"/>
      <c r="N117" s="33"/>
      <c r="O117" s="33"/>
      <c r="P117" s="33"/>
      <c r="Q117" s="33"/>
    </row>
    <row r="118" spans="2:17" x14ac:dyDescent="0.2">
      <c r="B118" s="33"/>
      <c r="C118" s="33"/>
      <c r="D118" s="33"/>
      <c r="E118" s="33"/>
      <c r="F118" s="33"/>
      <c r="G118" s="33"/>
      <c r="H118" s="35"/>
      <c r="I118" s="33"/>
      <c r="J118" s="33"/>
      <c r="K118" s="36"/>
      <c r="L118" s="33"/>
      <c r="M118" s="33"/>
      <c r="N118" s="33"/>
      <c r="O118" s="33"/>
      <c r="P118" s="33"/>
      <c r="Q118" s="33"/>
    </row>
    <row r="119" spans="2:17" x14ac:dyDescent="0.2">
      <c r="B119" s="33"/>
      <c r="C119" s="33"/>
      <c r="D119" s="33"/>
      <c r="E119" s="33"/>
      <c r="F119" s="33"/>
      <c r="G119" s="33"/>
      <c r="H119" s="35"/>
      <c r="I119" s="33"/>
      <c r="J119" s="33"/>
      <c r="K119" s="36"/>
      <c r="L119" s="33"/>
      <c r="M119" s="33"/>
      <c r="N119" s="33"/>
      <c r="O119" s="33"/>
      <c r="P119" s="33"/>
      <c r="Q119" s="33"/>
    </row>
    <row r="120" spans="2:17" x14ac:dyDescent="0.2">
      <c r="B120" s="33"/>
      <c r="C120" s="33"/>
      <c r="D120" s="33"/>
      <c r="E120" s="33"/>
      <c r="F120" s="33"/>
      <c r="G120" s="33"/>
      <c r="H120" s="35"/>
      <c r="I120" s="33"/>
      <c r="J120" s="33"/>
      <c r="K120" s="36"/>
      <c r="L120" s="33"/>
      <c r="M120" s="33"/>
      <c r="N120" s="33"/>
      <c r="O120" s="33"/>
      <c r="P120" s="33"/>
      <c r="Q120" s="33"/>
    </row>
    <row r="121" spans="2:17" x14ac:dyDescent="0.2">
      <c r="B121" s="33"/>
      <c r="C121" s="33"/>
      <c r="D121" s="33"/>
      <c r="E121" s="33"/>
      <c r="F121" s="33"/>
      <c r="G121" s="33"/>
      <c r="H121" s="35"/>
      <c r="I121" s="33"/>
      <c r="J121" s="33"/>
      <c r="K121" s="36"/>
      <c r="L121" s="33"/>
      <c r="M121" s="33"/>
      <c r="N121" s="33"/>
      <c r="O121" s="33"/>
      <c r="P121" s="33"/>
      <c r="Q121" s="33"/>
    </row>
    <row r="122" spans="2:17" x14ac:dyDescent="0.2">
      <c r="B122" s="33"/>
      <c r="C122" s="33"/>
      <c r="D122" s="33"/>
      <c r="E122" s="33"/>
      <c r="F122" s="33"/>
      <c r="G122" s="33"/>
      <c r="H122" s="35"/>
      <c r="I122" s="33"/>
      <c r="J122" s="33"/>
      <c r="K122" s="36"/>
      <c r="L122" s="33"/>
      <c r="M122" s="33"/>
      <c r="N122" s="33"/>
      <c r="O122" s="33"/>
      <c r="P122" s="33"/>
      <c r="Q122" s="33"/>
    </row>
    <row r="123" spans="2:17" x14ac:dyDescent="0.2">
      <c r="B123" s="33"/>
      <c r="C123" s="33"/>
      <c r="D123" s="33"/>
      <c r="E123" s="33"/>
      <c r="F123" s="33"/>
      <c r="G123" s="33"/>
      <c r="H123" s="35"/>
      <c r="I123" s="33"/>
      <c r="J123" s="33"/>
      <c r="K123" s="36"/>
      <c r="L123" s="33"/>
      <c r="M123" s="33"/>
      <c r="N123" s="33"/>
      <c r="O123" s="33"/>
      <c r="P123" s="33"/>
      <c r="Q123" s="33"/>
    </row>
    <row r="124" spans="2:17" x14ac:dyDescent="0.2">
      <c r="B124" s="33"/>
      <c r="C124" s="33"/>
      <c r="D124" s="33"/>
      <c r="E124" s="33"/>
      <c r="F124" s="33"/>
      <c r="G124" s="33"/>
      <c r="H124" s="35"/>
      <c r="I124" s="33"/>
      <c r="J124" s="33"/>
      <c r="K124" s="36"/>
      <c r="L124" s="33"/>
      <c r="M124" s="33"/>
      <c r="N124" s="33"/>
      <c r="O124" s="33"/>
      <c r="P124" s="33"/>
      <c r="Q124" s="33"/>
    </row>
    <row r="125" spans="2:17" x14ac:dyDescent="0.2">
      <c r="B125" s="33"/>
      <c r="C125" s="33"/>
      <c r="D125" s="33"/>
      <c r="E125" s="33"/>
      <c r="F125" s="33"/>
      <c r="G125" s="33"/>
      <c r="H125" s="35"/>
      <c r="I125" s="33"/>
      <c r="J125" s="33"/>
      <c r="K125" s="36"/>
      <c r="L125" s="33"/>
      <c r="M125" s="33"/>
      <c r="N125" s="33"/>
      <c r="O125" s="33"/>
      <c r="P125" s="33"/>
      <c r="Q125" s="33"/>
    </row>
    <row r="126" spans="2:17" x14ac:dyDescent="0.2">
      <c r="B126" s="33"/>
      <c r="C126" s="33"/>
      <c r="D126" s="33"/>
      <c r="E126" s="33"/>
      <c r="F126" s="33"/>
      <c r="G126" s="33"/>
      <c r="H126" s="35"/>
      <c r="I126" s="33"/>
      <c r="J126" s="33"/>
      <c r="K126" s="36"/>
      <c r="L126" s="33"/>
      <c r="M126" s="33"/>
      <c r="N126" s="33"/>
      <c r="O126" s="33"/>
      <c r="P126" s="33"/>
      <c r="Q126" s="33"/>
    </row>
    <row r="127" spans="2:17" x14ac:dyDescent="0.2">
      <c r="B127" s="33"/>
      <c r="C127" s="33"/>
      <c r="D127" s="33"/>
      <c r="E127" s="33"/>
      <c r="F127" s="33"/>
      <c r="G127" s="33"/>
      <c r="H127" s="35"/>
      <c r="I127" s="33"/>
      <c r="J127" s="33"/>
      <c r="K127" s="36"/>
      <c r="L127" s="33"/>
      <c r="M127" s="33"/>
      <c r="N127" s="33"/>
      <c r="O127" s="33"/>
      <c r="P127" s="33"/>
      <c r="Q127" s="33"/>
    </row>
    <row r="128" spans="2:17" x14ac:dyDescent="0.2">
      <c r="B128" s="33"/>
      <c r="C128" s="33"/>
      <c r="D128" s="33"/>
      <c r="E128" s="33"/>
      <c r="F128" s="33"/>
      <c r="G128" s="33"/>
      <c r="H128" s="35"/>
      <c r="I128" s="33"/>
      <c r="J128" s="33"/>
      <c r="K128" s="36"/>
      <c r="L128" s="33"/>
      <c r="M128" s="33"/>
      <c r="N128" s="33"/>
      <c r="O128" s="33"/>
      <c r="P128" s="33"/>
      <c r="Q128" s="33"/>
    </row>
    <row r="129" spans="2:17" x14ac:dyDescent="0.2">
      <c r="B129" s="33"/>
      <c r="C129" s="33"/>
      <c r="D129" s="33"/>
      <c r="E129" s="33"/>
      <c r="F129" s="33"/>
      <c r="G129" s="33"/>
      <c r="H129" s="35"/>
      <c r="I129" s="33"/>
      <c r="J129" s="33"/>
      <c r="K129" s="36"/>
      <c r="L129" s="33"/>
      <c r="M129" s="33"/>
      <c r="N129" s="33"/>
      <c r="O129" s="33"/>
      <c r="P129" s="33"/>
      <c r="Q129" s="33"/>
    </row>
    <row r="130" spans="2:17" x14ac:dyDescent="0.2">
      <c r="B130" s="33"/>
      <c r="C130" s="33"/>
      <c r="D130" s="33"/>
      <c r="E130" s="33"/>
      <c r="F130" s="33"/>
      <c r="G130" s="33"/>
      <c r="H130" s="35"/>
      <c r="I130" s="33"/>
      <c r="J130" s="33"/>
      <c r="K130" s="36"/>
      <c r="L130" s="33"/>
      <c r="M130" s="33"/>
      <c r="N130" s="33"/>
      <c r="O130" s="33"/>
      <c r="P130" s="33"/>
      <c r="Q130" s="33"/>
    </row>
    <row r="131" spans="2:17" x14ac:dyDescent="0.2">
      <c r="B131" s="33"/>
      <c r="C131" s="33"/>
      <c r="D131" s="33"/>
      <c r="E131" s="33"/>
      <c r="F131" s="33"/>
      <c r="G131" s="33"/>
      <c r="H131" s="35"/>
      <c r="I131" s="33"/>
      <c r="J131" s="33"/>
      <c r="K131" s="36"/>
      <c r="L131" s="33"/>
      <c r="M131" s="33"/>
      <c r="N131" s="33"/>
      <c r="O131" s="33"/>
      <c r="P131" s="33"/>
      <c r="Q131" s="33"/>
    </row>
    <row r="132" spans="2:17" x14ac:dyDescent="0.2">
      <c r="B132" s="33"/>
      <c r="C132" s="33"/>
      <c r="D132" s="33"/>
      <c r="E132" s="33"/>
      <c r="F132" s="33"/>
      <c r="G132" s="33"/>
      <c r="H132" s="35"/>
      <c r="I132" s="33"/>
      <c r="J132" s="33"/>
      <c r="K132" s="36"/>
      <c r="L132" s="33"/>
      <c r="M132" s="33"/>
      <c r="N132" s="33"/>
      <c r="O132" s="33"/>
      <c r="P132" s="33"/>
      <c r="Q132" s="33"/>
    </row>
    <row r="133" spans="2:17" x14ac:dyDescent="0.2">
      <c r="B133" s="33"/>
      <c r="C133" s="33"/>
      <c r="D133" s="33"/>
      <c r="E133" s="33"/>
      <c r="F133" s="33"/>
      <c r="G133" s="33"/>
      <c r="H133" s="35"/>
      <c r="I133" s="33"/>
      <c r="J133" s="33"/>
      <c r="K133" s="36"/>
      <c r="L133" s="33"/>
      <c r="M133" s="33"/>
      <c r="N133" s="33"/>
      <c r="O133" s="33"/>
      <c r="P133" s="33"/>
      <c r="Q133" s="33"/>
    </row>
    <row r="134" spans="2:17" x14ac:dyDescent="0.2">
      <c r="B134" s="33"/>
      <c r="C134" s="33"/>
      <c r="D134" s="33"/>
      <c r="E134" s="33"/>
      <c r="F134" s="33"/>
      <c r="G134" s="33"/>
      <c r="H134" s="35"/>
      <c r="I134" s="33"/>
      <c r="J134" s="33"/>
      <c r="K134" s="36"/>
      <c r="L134" s="33"/>
      <c r="M134" s="33"/>
      <c r="N134" s="33"/>
      <c r="O134" s="33"/>
      <c r="P134" s="33"/>
      <c r="Q134" s="33"/>
    </row>
    <row r="135" spans="2:17" x14ac:dyDescent="0.2">
      <c r="B135" s="33"/>
      <c r="C135" s="33"/>
      <c r="D135" s="33"/>
      <c r="E135" s="33"/>
      <c r="F135" s="33"/>
      <c r="G135" s="33"/>
      <c r="H135" s="35"/>
      <c r="I135" s="33"/>
      <c r="J135" s="33"/>
      <c r="K135" s="36"/>
      <c r="L135" s="33"/>
      <c r="M135" s="33"/>
      <c r="N135" s="33"/>
      <c r="O135" s="33"/>
      <c r="P135" s="33"/>
      <c r="Q135" s="33"/>
    </row>
    <row r="136" spans="2:17" x14ac:dyDescent="0.2">
      <c r="B136" s="33"/>
      <c r="C136" s="33"/>
      <c r="D136" s="33"/>
      <c r="E136" s="33"/>
      <c r="F136" s="33"/>
      <c r="G136" s="33"/>
      <c r="H136" s="35"/>
      <c r="I136" s="33"/>
      <c r="J136" s="33"/>
      <c r="K136" s="36"/>
      <c r="L136" s="33"/>
      <c r="M136" s="33"/>
      <c r="N136" s="33"/>
      <c r="O136" s="33"/>
      <c r="P136" s="33"/>
      <c r="Q136" s="33"/>
    </row>
    <row r="137" spans="2:17" x14ac:dyDescent="0.2">
      <c r="B137" s="33"/>
      <c r="C137" s="33"/>
      <c r="D137" s="33"/>
      <c r="E137" s="33"/>
      <c r="F137" s="33"/>
      <c r="G137" s="33"/>
      <c r="H137" s="35"/>
      <c r="I137" s="33"/>
      <c r="J137" s="33"/>
      <c r="K137" s="36"/>
      <c r="L137" s="33"/>
      <c r="M137" s="33"/>
      <c r="N137" s="33"/>
      <c r="O137" s="33"/>
      <c r="P137" s="33"/>
      <c r="Q137" s="33"/>
    </row>
    <row r="138" spans="2:17" x14ac:dyDescent="0.2">
      <c r="B138" s="33"/>
      <c r="C138" s="33"/>
      <c r="D138" s="33"/>
      <c r="E138" s="33"/>
      <c r="F138" s="33"/>
      <c r="G138" s="33"/>
      <c r="H138" s="35"/>
      <c r="I138" s="33"/>
      <c r="J138" s="33"/>
      <c r="K138" s="36"/>
      <c r="L138" s="33"/>
      <c r="M138" s="33"/>
      <c r="N138" s="33"/>
      <c r="O138" s="33"/>
      <c r="P138" s="33"/>
      <c r="Q138" s="33"/>
    </row>
    <row r="139" spans="2:17" x14ac:dyDescent="0.2">
      <c r="B139" s="33"/>
      <c r="C139" s="33"/>
      <c r="D139" s="33"/>
      <c r="E139" s="33"/>
      <c r="F139" s="33"/>
      <c r="G139" s="33"/>
      <c r="H139" s="35"/>
      <c r="I139" s="33"/>
      <c r="J139" s="33"/>
      <c r="K139" s="36"/>
      <c r="L139" s="33"/>
      <c r="M139" s="33"/>
      <c r="N139" s="33"/>
      <c r="O139" s="33"/>
      <c r="P139" s="33"/>
      <c r="Q139" s="33"/>
    </row>
    <row r="140" spans="2:17" x14ac:dyDescent="0.2">
      <c r="B140" s="33"/>
      <c r="C140" s="33"/>
      <c r="D140" s="33"/>
      <c r="E140" s="33"/>
      <c r="F140" s="33"/>
      <c r="G140" s="33"/>
      <c r="H140" s="35"/>
      <c r="I140" s="33"/>
      <c r="J140" s="33"/>
      <c r="K140" s="36"/>
      <c r="L140" s="33"/>
      <c r="M140" s="33"/>
      <c r="N140" s="33"/>
      <c r="O140" s="33"/>
      <c r="P140" s="33"/>
      <c r="Q140" s="33"/>
    </row>
    <row r="141" spans="2:17" x14ac:dyDescent="0.2">
      <c r="B141" s="33"/>
      <c r="C141" s="33"/>
      <c r="D141" s="33"/>
      <c r="E141" s="33"/>
      <c r="F141" s="33"/>
      <c r="G141" s="33"/>
      <c r="H141" s="35"/>
      <c r="I141" s="33"/>
      <c r="J141" s="33"/>
      <c r="K141" s="36"/>
      <c r="L141" s="33"/>
      <c r="M141" s="33"/>
      <c r="N141" s="33"/>
      <c r="O141" s="33"/>
      <c r="P141" s="33"/>
      <c r="Q141" s="33"/>
    </row>
    <row r="142" spans="2:17" x14ac:dyDescent="0.2">
      <c r="B142" s="33"/>
      <c r="C142" s="33"/>
      <c r="D142" s="33"/>
      <c r="E142" s="33"/>
      <c r="F142" s="33"/>
      <c r="G142" s="33"/>
      <c r="H142" s="35"/>
      <c r="I142" s="33"/>
      <c r="J142" s="33"/>
      <c r="K142" s="36"/>
      <c r="L142" s="33"/>
      <c r="M142" s="33"/>
      <c r="N142" s="33"/>
      <c r="O142" s="33"/>
      <c r="P142" s="33"/>
      <c r="Q142" s="33"/>
    </row>
    <row r="143" spans="2:17" x14ac:dyDescent="0.2">
      <c r="B143" s="33"/>
      <c r="C143" s="33"/>
      <c r="D143" s="33"/>
      <c r="E143" s="33"/>
      <c r="F143" s="33"/>
      <c r="G143" s="33"/>
      <c r="H143" s="35"/>
      <c r="I143" s="33"/>
      <c r="J143" s="33"/>
      <c r="K143" s="36"/>
      <c r="L143" s="33"/>
      <c r="M143" s="33"/>
      <c r="N143" s="33"/>
      <c r="O143" s="33"/>
      <c r="P143" s="33"/>
      <c r="Q143" s="33"/>
    </row>
    <row r="144" spans="2:17" x14ac:dyDescent="0.2">
      <c r="B144" s="33"/>
      <c r="C144" s="33"/>
      <c r="D144" s="33"/>
      <c r="E144" s="33"/>
      <c r="F144" s="33"/>
      <c r="G144" s="33"/>
      <c r="H144" s="35"/>
      <c r="I144" s="33"/>
      <c r="J144" s="33"/>
      <c r="K144" s="36"/>
      <c r="L144" s="33"/>
      <c r="M144" s="33"/>
      <c r="N144" s="33"/>
      <c r="O144" s="33"/>
      <c r="P144" s="33"/>
      <c r="Q144" s="33"/>
    </row>
    <row r="145" spans="2:17" x14ac:dyDescent="0.2">
      <c r="B145" s="33"/>
      <c r="C145" s="33"/>
      <c r="D145" s="33"/>
      <c r="E145" s="33"/>
      <c r="F145" s="33"/>
      <c r="G145" s="33"/>
      <c r="H145" s="35"/>
      <c r="I145" s="33"/>
      <c r="J145" s="33"/>
      <c r="K145" s="36"/>
      <c r="L145" s="33"/>
      <c r="M145" s="33"/>
      <c r="N145" s="33"/>
      <c r="O145" s="33"/>
      <c r="P145" s="33"/>
      <c r="Q145" s="33"/>
    </row>
    <row r="146" spans="2:17" x14ac:dyDescent="0.2">
      <c r="B146" s="33"/>
      <c r="C146" s="33"/>
      <c r="D146" s="33"/>
      <c r="E146" s="33"/>
      <c r="F146" s="33"/>
      <c r="G146" s="33"/>
      <c r="H146" s="35"/>
      <c r="I146" s="33"/>
      <c r="J146" s="33"/>
      <c r="K146" s="36"/>
      <c r="L146" s="33"/>
      <c r="M146" s="33"/>
      <c r="N146" s="33"/>
      <c r="O146" s="33"/>
      <c r="P146" s="33"/>
      <c r="Q146" s="33"/>
    </row>
    <row r="147" spans="2:17" x14ac:dyDescent="0.2">
      <c r="B147" s="33"/>
      <c r="C147" s="33"/>
      <c r="D147" s="33"/>
      <c r="E147" s="33"/>
      <c r="F147" s="33"/>
      <c r="G147" s="33"/>
      <c r="H147" s="35"/>
      <c r="I147" s="33"/>
      <c r="J147" s="33"/>
      <c r="K147" s="36"/>
      <c r="L147" s="33"/>
      <c r="M147" s="33"/>
      <c r="N147" s="33"/>
      <c r="O147" s="33"/>
      <c r="P147" s="33"/>
      <c r="Q147" s="33"/>
    </row>
    <row r="148" spans="2:17" x14ac:dyDescent="0.2">
      <c r="B148" s="33"/>
      <c r="C148" s="33"/>
      <c r="D148" s="33"/>
      <c r="E148" s="33"/>
      <c r="F148" s="33"/>
      <c r="G148" s="33"/>
      <c r="H148" s="35"/>
      <c r="I148" s="33"/>
      <c r="J148" s="33"/>
      <c r="K148" s="36"/>
      <c r="L148" s="33"/>
      <c r="M148" s="33"/>
      <c r="N148" s="33"/>
      <c r="O148" s="33"/>
      <c r="P148" s="33"/>
      <c r="Q148" s="33"/>
    </row>
    <row r="149" spans="2:17" x14ac:dyDescent="0.2">
      <c r="B149" s="33"/>
      <c r="C149" s="33"/>
      <c r="D149" s="33"/>
      <c r="E149" s="33"/>
      <c r="F149" s="33"/>
      <c r="G149" s="33"/>
      <c r="H149" s="35"/>
      <c r="I149" s="33"/>
      <c r="J149" s="33"/>
      <c r="K149" s="36"/>
      <c r="L149" s="33"/>
      <c r="M149" s="33"/>
      <c r="N149" s="33"/>
      <c r="O149" s="33"/>
      <c r="P149" s="33"/>
      <c r="Q149" s="33"/>
    </row>
    <row r="150" spans="2:17" x14ac:dyDescent="0.2">
      <c r="B150" s="33"/>
      <c r="C150" s="33"/>
      <c r="D150" s="33"/>
      <c r="E150" s="33"/>
      <c r="F150" s="33"/>
      <c r="G150" s="33"/>
      <c r="H150" s="35"/>
      <c r="I150" s="33"/>
      <c r="J150" s="33"/>
      <c r="K150" s="36"/>
      <c r="L150" s="33"/>
      <c r="M150" s="33"/>
      <c r="N150" s="33"/>
      <c r="O150" s="33"/>
      <c r="P150" s="33"/>
      <c r="Q150" s="33"/>
    </row>
    <row r="151" spans="2:17" x14ac:dyDescent="0.2">
      <c r="B151" s="33"/>
      <c r="C151" s="33"/>
      <c r="D151" s="33"/>
      <c r="E151" s="33"/>
      <c r="F151" s="33"/>
      <c r="G151" s="33"/>
      <c r="H151" s="35"/>
      <c r="I151" s="33"/>
      <c r="J151" s="33"/>
      <c r="K151" s="36"/>
      <c r="L151" s="33"/>
      <c r="M151" s="33"/>
      <c r="N151" s="33"/>
      <c r="O151" s="33"/>
      <c r="P151" s="33"/>
      <c r="Q151" s="33"/>
    </row>
    <row r="152" spans="2:17" x14ac:dyDescent="0.2">
      <c r="B152" s="33"/>
      <c r="C152" s="33"/>
      <c r="D152" s="33"/>
      <c r="E152" s="33"/>
      <c r="F152" s="33"/>
      <c r="G152" s="33"/>
      <c r="H152" s="35"/>
      <c r="I152" s="33"/>
      <c r="J152" s="33"/>
      <c r="K152" s="36"/>
      <c r="L152" s="33"/>
      <c r="M152" s="33"/>
      <c r="N152" s="33"/>
      <c r="O152" s="33"/>
      <c r="P152" s="33"/>
      <c r="Q152" s="33"/>
    </row>
    <row r="153" spans="2:17" x14ac:dyDescent="0.2">
      <c r="B153" s="33"/>
      <c r="C153" s="33"/>
      <c r="D153" s="33"/>
      <c r="E153" s="33"/>
      <c r="F153" s="33"/>
      <c r="G153" s="33"/>
      <c r="H153" s="35"/>
      <c r="I153" s="33"/>
      <c r="J153" s="33"/>
      <c r="K153" s="36"/>
      <c r="L153" s="33"/>
      <c r="M153" s="33"/>
      <c r="N153" s="33"/>
      <c r="O153" s="33"/>
      <c r="P153" s="33"/>
      <c r="Q153" s="33"/>
    </row>
    <row r="154" spans="2:17" x14ac:dyDescent="0.2">
      <c r="B154" s="33"/>
      <c r="C154" s="33"/>
      <c r="D154" s="33"/>
      <c r="E154" s="33"/>
      <c r="F154" s="33"/>
      <c r="G154" s="33"/>
      <c r="H154" s="35"/>
      <c r="I154" s="33"/>
      <c r="J154" s="33"/>
      <c r="K154" s="36"/>
      <c r="L154" s="33"/>
      <c r="M154" s="33"/>
      <c r="N154" s="33"/>
      <c r="O154" s="33"/>
      <c r="P154" s="33"/>
      <c r="Q154" s="33"/>
    </row>
    <row r="155" spans="2:17" x14ac:dyDescent="0.2">
      <c r="B155" s="33"/>
      <c r="C155" s="33"/>
      <c r="D155" s="33"/>
      <c r="E155" s="33"/>
      <c r="F155" s="33"/>
      <c r="G155" s="33"/>
      <c r="H155" s="35"/>
      <c r="I155" s="33"/>
      <c r="J155" s="33"/>
      <c r="K155" s="36"/>
      <c r="L155" s="33"/>
      <c r="M155" s="33"/>
      <c r="N155" s="33"/>
      <c r="O155" s="33"/>
      <c r="P155" s="33"/>
      <c r="Q155" s="33"/>
    </row>
    <row r="156" spans="2:17" x14ac:dyDescent="0.2">
      <c r="B156" s="33"/>
      <c r="C156" s="33"/>
      <c r="D156" s="33"/>
      <c r="E156" s="33"/>
      <c r="F156" s="33"/>
      <c r="G156" s="33"/>
      <c r="H156" s="35"/>
      <c r="I156" s="33"/>
      <c r="J156" s="33"/>
      <c r="K156" s="36"/>
      <c r="L156" s="33"/>
      <c r="M156" s="33"/>
      <c r="N156" s="33"/>
      <c r="O156" s="33"/>
      <c r="P156" s="33"/>
      <c r="Q156" s="33"/>
    </row>
    <row r="157" spans="2:17" x14ac:dyDescent="0.2">
      <c r="B157" s="33"/>
      <c r="C157" s="33"/>
      <c r="D157" s="33"/>
      <c r="E157" s="33"/>
      <c r="F157" s="33"/>
      <c r="G157" s="33"/>
      <c r="H157" s="35"/>
      <c r="I157" s="33"/>
      <c r="J157" s="33"/>
      <c r="K157" s="36"/>
      <c r="L157" s="33"/>
      <c r="M157" s="33"/>
      <c r="N157" s="33"/>
      <c r="O157" s="33"/>
      <c r="P157" s="33"/>
      <c r="Q157" s="33"/>
    </row>
    <row r="158" spans="2:17" x14ac:dyDescent="0.2">
      <c r="B158" s="33"/>
      <c r="C158" s="33"/>
      <c r="D158" s="33"/>
      <c r="E158" s="33"/>
      <c r="F158" s="33"/>
      <c r="G158" s="33"/>
      <c r="H158" s="35"/>
      <c r="I158" s="33"/>
      <c r="J158" s="33"/>
      <c r="K158" s="36"/>
      <c r="L158" s="33"/>
      <c r="M158" s="33"/>
      <c r="N158" s="33"/>
      <c r="O158" s="33"/>
      <c r="P158" s="33"/>
      <c r="Q158" s="33"/>
    </row>
    <row r="159" spans="2:17" x14ac:dyDescent="0.2">
      <c r="B159" s="33"/>
      <c r="C159" s="33"/>
      <c r="D159" s="33"/>
      <c r="E159" s="33"/>
      <c r="F159" s="33"/>
      <c r="G159" s="33"/>
      <c r="H159" s="35"/>
      <c r="I159" s="33"/>
      <c r="J159" s="33"/>
      <c r="K159" s="36"/>
      <c r="L159" s="33"/>
      <c r="M159" s="33"/>
      <c r="N159" s="33"/>
      <c r="O159" s="33"/>
      <c r="P159" s="33"/>
      <c r="Q159" s="33"/>
    </row>
    <row r="160" spans="2:17" x14ac:dyDescent="0.2">
      <c r="B160" s="33"/>
      <c r="C160" s="33"/>
      <c r="D160" s="33"/>
      <c r="E160" s="33"/>
      <c r="F160" s="33"/>
      <c r="G160" s="33"/>
      <c r="H160" s="35"/>
      <c r="I160" s="33"/>
      <c r="J160" s="33"/>
      <c r="K160" s="36"/>
      <c r="L160" s="33"/>
      <c r="M160" s="33"/>
      <c r="N160" s="33"/>
      <c r="O160" s="33"/>
      <c r="P160" s="33"/>
      <c r="Q160" s="33"/>
    </row>
    <row r="161" spans="2:17" x14ac:dyDescent="0.2">
      <c r="B161" s="33"/>
      <c r="C161" s="33"/>
      <c r="D161" s="33"/>
      <c r="E161" s="33"/>
      <c r="F161" s="33"/>
      <c r="G161" s="33"/>
      <c r="H161" s="35"/>
      <c r="I161" s="33"/>
      <c r="J161" s="33"/>
      <c r="K161" s="36"/>
      <c r="L161" s="33"/>
      <c r="M161" s="33"/>
      <c r="N161" s="33"/>
      <c r="O161" s="33"/>
      <c r="P161" s="33"/>
      <c r="Q161" s="33"/>
    </row>
    <row r="162" spans="2:17" x14ac:dyDescent="0.2">
      <c r="B162" s="33"/>
      <c r="C162" s="33"/>
      <c r="D162" s="33"/>
      <c r="E162" s="33"/>
      <c r="F162" s="33"/>
      <c r="G162" s="33"/>
      <c r="H162" s="35"/>
      <c r="I162" s="33"/>
      <c r="J162" s="33"/>
      <c r="K162" s="36"/>
      <c r="L162" s="33"/>
      <c r="M162" s="33"/>
      <c r="N162" s="33"/>
      <c r="O162" s="33"/>
      <c r="P162" s="33"/>
      <c r="Q162" s="33"/>
    </row>
    <row r="163" spans="2:17" x14ac:dyDescent="0.2">
      <c r="B163" s="33"/>
      <c r="C163" s="33"/>
      <c r="D163" s="33"/>
      <c r="E163" s="33"/>
      <c r="F163" s="33"/>
      <c r="G163" s="33"/>
      <c r="H163" s="35"/>
      <c r="I163" s="33"/>
      <c r="J163" s="33"/>
      <c r="K163" s="36"/>
      <c r="L163" s="33"/>
      <c r="M163" s="33"/>
      <c r="N163" s="33"/>
      <c r="O163" s="33"/>
      <c r="P163" s="33"/>
      <c r="Q163" s="33"/>
    </row>
    <row r="164" spans="2:17" x14ac:dyDescent="0.2">
      <c r="B164" s="33"/>
      <c r="C164" s="33"/>
      <c r="D164" s="33"/>
      <c r="E164" s="33"/>
      <c r="F164" s="33"/>
      <c r="G164" s="33"/>
      <c r="H164" s="35"/>
      <c r="I164" s="33"/>
      <c r="J164" s="33"/>
      <c r="K164" s="36"/>
      <c r="L164" s="33"/>
      <c r="M164" s="33"/>
      <c r="N164" s="33"/>
      <c r="O164" s="33"/>
      <c r="P164" s="33"/>
      <c r="Q164" s="33"/>
    </row>
    <row r="165" spans="2:17" x14ac:dyDescent="0.2">
      <c r="B165" s="33"/>
      <c r="C165" s="33"/>
      <c r="D165" s="33"/>
      <c r="E165" s="33"/>
      <c r="F165" s="33"/>
      <c r="G165" s="33"/>
      <c r="H165" s="35"/>
      <c r="I165" s="33"/>
      <c r="J165" s="33"/>
      <c r="K165" s="36"/>
      <c r="L165" s="33"/>
      <c r="M165" s="33"/>
      <c r="N165" s="33"/>
      <c r="O165" s="33"/>
      <c r="P165" s="33"/>
      <c r="Q165" s="33"/>
    </row>
    <row r="166" spans="2:17" x14ac:dyDescent="0.2">
      <c r="B166" s="33"/>
      <c r="C166" s="33"/>
      <c r="D166" s="33"/>
      <c r="E166" s="33"/>
      <c r="F166" s="33"/>
      <c r="G166" s="33"/>
      <c r="H166" s="35"/>
      <c r="I166" s="33"/>
      <c r="J166" s="33"/>
      <c r="K166" s="36"/>
      <c r="L166" s="33"/>
      <c r="M166" s="33"/>
      <c r="N166" s="33"/>
      <c r="O166" s="33"/>
      <c r="P166" s="33"/>
      <c r="Q166" s="33"/>
    </row>
    <row r="167" spans="2:17" x14ac:dyDescent="0.2">
      <c r="B167" s="33"/>
      <c r="C167" s="33"/>
      <c r="D167" s="33"/>
      <c r="E167" s="33"/>
      <c r="F167" s="33"/>
      <c r="G167" s="33"/>
      <c r="H167" s="35"/>
      <c r="I167" s="33"/>
      <c r="J167" s="33"/>
      <c r="K167" s="36"/>
      <c r="L167" s="33"/>
      <c r="M167" s="33"/>
      <c r="N167" s="33"/>
      <c r="O167" s="33"/>
      <c r="P167" s="33"/>
      <c r="Q167" s="33"/>
    </row>
    <row r="168" spans="2:17" x14ac:dyDescent="0.2">
      <c r="B168" s="33"/>
      <c r="C168" s="33"/>
      <c r="D168" s="33"/>
      <c r="E168" s="33"/>
      <c r="F168" s="33"/>
      <c r="G168" s="33"/>
      <c r="H168" s="35"/>
      <c r="I168" s="33"/>
      <c r="J168" s="33"/>
      <c r="K168" s="36"/>
      <c r="L168" s="33"/>
      <c r="M168" s="33"/>
      <c r="N168" s="33"/>
      <c r="O168" s="33"/>
      <c r="P168" s="33"/>
      <c r="Q168" s="33"/>
    </row>
    <row r="169" spans="2:17" x14ac:dyDescent="0.2">
      <c r="B169" s="33"/>
      <c r="C169" s="33"/>
      <c r="D169" s="33"/>
      <c r="E169" s="33"/>
      <c r="F169" s="33"/>
      <c r="G169" s="33"/>
      <c r="H169" s="35"/>
      <c r="I169" s="33"/>
      <c r="J169" s="33"/>
      <c r="K169" s="36"/>
      <c r="L169" s="33"/>
      <c r="M169" s="33"/>
      <c r="N169" s="33"/>
      <c r="O169" s="33"/>
      <c r="P169" s="33"/>
      <c r="Q169" s="33"/>
    </row>
    <row r="170" spans="2:17" x14ac:dyDescent="0.2">
      <c r="B170" s="33"/>
      <c r="C170" s="33"/>
      <c r="D170" s="33"/>
      <c r="E170" s="33"/>
      <c r="F170" s="33"/>
      <c r="G170" s="33"/>
      <c r="H170" s="35"/>
      <c r="I170" s="33"/>
      <c r="J170" s="33"/>
      <c r="K170" s="36"/>
      <c r="L170" s="33"/>
      <c r="M170" s="33"/>
      <c r="N170" s="33"/>
      <c r="O170" s="33"/>
      <c r="P170" s="33"/>
      <c r="Q170" s="33"/>
    </row>
    <row r="171" spans="2:17" x14ac:dyDescent="0.2">
      <c r="B171" s="33"/>
      <c r="C171" s="33"/>
      <c r="D171" s="33"/>
      <c r="E171" s="33"/>
      <c r="F171" s="33"/>
      <c r="G171" s="33"/>
      <c r="H171" s="35"/>
      <c r="I171" s="33"/>
      <c r="J171" s="33"/>
      <c r="K171" s="36"/>
      <c r="L171" s="33"/>
      <c r="M171" s="33"/>
      <c r="N171" s="33"/>
      <c r="O171" s="33"/>
      <c r="P171" s="33"/>
      <c r="Q171" s="33"/>
    </row>
    <row r="172" spans="2:17" x14ac:dyDescent="0.2">
      <c r="B172" s="33"/>
      <c r="C172" s="33"/>
      <c r="D172" s="33"/>
      <c r="E172" s="33"/>
      <c r="F172" s="33"/>
      <c r="G172" s="33"/>
      <c r="H172" s="35"/>
      <c r="I172" s="33"/>
      <c r="J172" s="33"/>
      <c r="K172" s="36"/>
      <c r="L172" s="33"/>
      <c r="M172" s="33"/>
      <c r="N172" s="33"/>
      <c r="O172" s="33"/>
      <c r="P172" s="33"/>
      <c r="Q172" s="33"/>
    </row>
    <row r="173" spans="2:17" x14ac:dyDescent="0.2">
      <c r="B173" s="33"/>
      <c r="C173" s="33"/>
      <c r="D173" s="33"/>
      <c r="E173" s="33"/>
      <c r="F173" s="33"/>
      <c r="G173" s="33"/>
      <c r="H173" s="35"/>
      <c r="I173" s="33"/>
      <c r="J173" s="33"/>
      <c r="K173" s="36"/>
      <c r="L173" s="33"/>
      <c r="M173" s="33"/>
      <c r="N173" s="33"/>
      <c r="O173" s="33"/>
      <c r="P173" s="33"/>
      <c r="Q173" s="33"/>
    </row>
    <row r="174" spans="2:17" x14ac:dyDescent="0.2">
      <c r="B174" s="33"/>
      <c r="C174" s="33"/>
      <c r="D174" s="33"/>
      <c r="E174" s="33"/>
      <c r="F174" s="33"/>
      <c r="G174" s="33"/>
      <c r="H174" s="35"/>
      <c r="I174" s="33"/>
      <c r="J174" s="33"/>
      <c r="K174" s="36"/>
      <c r="L174" s="33"/>
      <c r="M174" s="33"/>
      <c r="N174" s="33"/>
      <c r="O174" s="33"/>
      <c r="P174" s="33"/>
      <c r="Q174" s="33"/>
    </row>
    <row r="175" spans="2:17" x14ac:dyDescent="0.2">
      <c r="B175" s="33"/>
      <c r="C175" s="33"/>
      <c r="D175" s="33"/>
      <c r="E175" s="33"/>
      <c r="F175" s="33"/>
      <c r="G175" s="33"/>
      <c r="H175" s="35"/>
      <c r="I175" s="33"/>
      <c r="J175" s="33"/>
      <c r="K175" s="36"/>
      <c r="L175" s="33"/>
      <c r="M175" s="33"/>
      <c r="N175" s="33"/>
      <c r="O175" s="33"/>
      <c r="P175" s="33"/>
      <c r="Q175" s="33"/>
    </row>
    <row r="176" spans="2:17" x14ac:dyDescent="0.2">
      <c r="B176" s="33"/>
      <c r="C176" s="33"/>
      <c r="D176" s="33"/>
      <c r="E176" s="33"/>
      <c r="F176" s="33"/>
      <c r="G176" s="33"/>
      <c r="H176" s="35"/>
      <c r="I176" s="33"/>
      <c r="J176" s="33"/>
      <c r="K176" s="36"/>
      <c r="L176" s="33"/>
      <c r="M176" s="33"/>
      <c r="N176" s="33"/>
      <c r="O176" s="33"/>
      <c r="P176" s="33"/>
      <c r="Q176" s="33"/>
    </row>
    <row r="177" spans="2:17" x14ac:dyDescent="0.2">
      <c r="B177" s="33"/>
      <c r="C177" s="33"/>
      <c r="D177" s="33"/>
      <c r="E177" s="33"/>
      <c r="F177" s="33"/>
      <c r="G177" s="33"/>
      <c r="H177" s="35"/>
      <c r="I177" s="33"/>
      <c r="J177" s="33"/>
      <c r="K177" s="36"/>
      <c r="L177" s="33"/>
      <c r="M177" s="33"/>
      <c r="N177" s="33"/>
      <c r="O177" s="33"/>
      <c r="P177" s="33"/>
      <c r="Q177" s="33"/>
    </row>
    <row r="178" spans="2:17" x14ac:dyDescent="0.2">
      <c r="B178" s="33"/>
      <c r="C178" s="33"/>
      <c r="D178" s="33"/>
      <c r="E178" s="33"/>
      <c r="F178" s="33"/>
      <c r="G178" s="33"/>
      <c r="H178" s="35"/>
      <c r="I178" s="33"/>
      <c r="J178" s="33"/>
      <c r="K178" s="36"/>
      <c r="L178" s="33"/>
      <c r="M178" s="33"/>
      <c r="N178" s="33"/>
      <c r="O178" s="33"/>
      <c r="P178" s="33"/>
      <c r="Q178" s="33"/>
    </row>
    <row r="179" spans="2:17" x14ac:dyDescent="0.2">
      <c r="B179" s="33"/>
      <c r="C179" s="33"/>
      <c r="D179" s="33"/>
      <c r="E179" s="33"/>
      <c r="F179" s="33"/>
      <c r="G179" s="33"/>
      <c r="H179" s="35"/>
      <c r="I179" s="33"/>
      <c r="J179" s="33"/>
      <c r="K179" s="36"/>
      <c r="L179" s="33"/>
      <c r="M179" s="33"/>
      <c r="N179" s="33"/>
      <c r="O179" s="33"/>
      <c r="P179" s="33"/>
      <c r="Q179" s="33"/>
    </row>
    <row r="180" spans="2:17" x14ac:dyDescent="0.2">
      <c r="B180" s="33"/>
      <c r="C180" s="33"/>
      <c r="D180" s="33"/>
      <c r="E180" s="33"/>
      <c r="F180" s="33"/>
      <c r="G180" s="33"/>
      <c r="H180" s="35"/>
      <c r="I180" s="33"/>
      <c r="J180" s="33"/>
      <c r="K180" s="36"/>
      <c r="L180" s="33"/>
      <c r="M180" s="33"/>
      <c r="N180" s="33"/>
      <c r="O180" s="33"/>
      <c r="P180" s="33"/>
      <c r="Q180" s="33"/>
    </row>
    <row r="181" spans="2:17" x14ac:dyDescent="0.2">
      <c r="B181" s="33"/>
      <c r="C181" s="33"/>
      <c r="D181" s="33"/>
      <c r="E181" s="33"/>
      <c r="F181" s="33"/>
      <c r="G181" s="33"/>
      <c r="H181" s="35"/>
      <c r="I181" s="33"/>
      <c r="J181" s="33"/>
      <c r="K181" s="36"/>
      <c r="L181" s="33"/>
      <c r="M181" s="33"/>
      <c r="N181" s="33"/>
      <c r="O181" s="33"/>
      <c r="P181" s="33"/>
      <c r="Q181" s="33"/>
    </row>
    <row r="182" spans="2:17" x14ac:dyDescent="0.2">
      <c r="B182" s="33"/>
      <c r="C182" s="33"/>
      <c r="D182" s="33"/>
      <c r="E182" s="33"/>
      <c r="F182" s="33"/>
      <c r="G182" s="33"/>
      <c r="H182" s="35"/>
      <c r="I182" s="33"/>
      <c r="J182" s="33"/>
      <c r="K182" s="36"/>
      <c r="L182" s="33"/>
      <c r="M182" s="33"/>
      <c r="N182" s="33"/>
      <c r="O182" s="33"/>
      <c r="P182" s="33"/>
      <c r="Q182" s="33"/>
    </row>
    <row r="183" spans="2:17" x14ac:dyDescent="0.2">
      <c r="B183" s="33"/>
      <c r="C183" s="33"/>
      <c r="D183" s="33"/>
      <c r="E183" s="33"/>
      <c r="F183" s="33"/>
      <c r="G183" s="33"/>
      <c r="H183" s="35"/>
      <c r="I183" s="33"/>
      <c r="J183" s="33"/>
      <c r="K183" s="36"/>
      <c r="L183" s="33"/>
      <c r="M183" s="33"/>
      <c r="N183" s="33"/>
      <c r="O183" s="33"/>
      <c r="P183" s="33"/>
      <c r="Q183" s="33"/>
    </row>
    <row r="184" spans="2:17" x14ac:dyDescent="0.2">
      <c r="B184" s="33"/>
      <c r="C184" s="33"/>
      <c r="D184" s="33"/>
      <c r="E184" s="33"/>
      <c r="F184" s="33"/>
      <c r="G184" s="33"/>
      <c r="H184" s="35"/>
      <c r="I184" s="33"/>
      <c r="J184" s="33"/>
      <c r="K184" s="36"/>
      <c r="L184" s="33"/>
      <c r="M184" s="33"/>
      <c r="N184" s="33"/>
      <c r="O184" s="33"/>
      <c r="P184" s="33"/>
      <c r="Q184" s="33"/>
    </row>
    <row r="185" spans="2:17" x14ac:dyDescent="0.2">
      <c r="B185" s="33"/>
      <c r="C185" s="33"/>
      <c r="D185" s="33"/>
      <c r="E185" s="33"/>
      <c r="F185" s="33"/>
      <c r="G185" s="33"/>
      <c r="H185" s="35"/>
      <c r="I185" s="33"/>
      <c r="J185" s="33"/>
      <c r="K185" s="36"/>
      <c r="L185" s="33"/>
      <c r="M185" s="33"/>
      <c r="N185" s="33"/>
      <c r="O185" s="33"/>
      <c r="P185" s="33"/>
      <c r="Q185" s="33"/>
    </row>
    <row r="186" spans="2:17" x14ac:dyDescent="0.2">
      <c r="B186" s="33"/>
      <c r="C186" s="33"/>
      <c r="D186" s="33"/>
      <c r="E186" s="33"/>
      <c r="F186" s="33"/>
      <c r="G186" s="33"/>
      <c r="H186" s="35"/>
      <c r="I186" s="33"/>
      <c r="J186" s="33"/>
      <c r="K186" s="36"/>
      <c r="L186" s="33"/>
      <c r="M186" s="33"/>
      <c r="N186" s="33"/>
      <c r="O186" s="33"/>
      <c r="P186" s="33"/>
      <c r="Q186" s="33"/>
    </row>
    <row r="187" spans="2:17" x14ac:dyDescent="0.2">
      <c r="B187" s="33"/>
      <c r="C187" s="33"/>
      <c r="D187" s="33"/>
      <c r="E187" s="33"/>
      <c r="F187" s="33"/>
      <c r="G187" s="33"/>
      <c r="H187" s="35"/>
      <c r="I187" s="33"/>
      <c r="J187" s="33"/>
      <c r="K187" s="36"/>
      <c r="L187" s="33"/>
      <c r="M187" s="33"/>
      <c r="N187" s="33"/>
      <c r="O187" s="33"/>
      <c r="P187" s="33"/>
      <c r="Q187" s="33"/>
    </row>
    <row r="188" spans="2:17" x14ac:dyDescent="0.2">
      <c r="B188" s="33"/>
      <c r="C188" s="33"/>
      <c r="D188" s="33"/>
      <c r="E188" s="33"/>
      <c r="F188" s="33"/>
      <c r="G188" s="33"/>
      <c r="H188" s="35"/>
      <c r="I188" s="33"/>
      <c r="J188" s="33"/>
      <c r="K188" s="36"/>
      <c r="L188" s="33"/>
      <c r="M188" s="33"/>
      <c r="N188" s="33"/>
      <c r="O188" s="33"/>
      <c r="P188" s="33"/>
      <c r="Q188" s="33"/>
    </row>
    <row r="189" spans="2:17" x14ac:dyDescent="0.2">
      <c r="B189" s="33"/>
      <c r="C189" s="33"/>
      <c r="D189" s="33"/>
      <c r="E189" s="33"/>
      <c r="F189" s="33"/>
      <c r="G189" s="33"/>
      <c r="H189" s="35"/>
      <c r="I189" s="33"/>
      <c r="J189" s="33"/>
      <c r="K189" s="36"/>
      <c r="L189" s="33"/>
      <c r="M189" s="33"/>
      <c r="N189" s="33"/>
      <c r="O189" s="33"/>
      <c r="P189" s="33"/>
      <c r="Q189" s="33"/>
    </row>
    <row r="190" spans="2:17" x14ac:dyDescent="0.2">
      <c r="B190" s="33"/>
      <c r="C190" s="33"/>
      <c r="D190" s="33"/>
      <c r="E190" s="33"/>
      <c r="F190" s="33"/>
      <c r="G190" s="33"/>
      <c r="H190" s="35"/>
      <c r="I190" s="33"/>
      <c r="J190" s="33"/>
      <c r="K190" s="36"/>
      <c r="L190" s="33"/>
      <c r="M190" s="33"/>
      <c r="N190" s="33"/>
      <c r="O190" s="33"/>
      <c r="P190" s="33"/>
      <c r="Q190" s="33"/>
    </row>
    <row r="191" spans="2:17" x14ac:dyDescent="0.2">
      <c r="B191" s="33"/>
      <c r="C191" s="33"/>
      <c r="D191" s="33"/>
      <c r="E191" s="33"/>
      <c r="F191" s="33"/>
      <c r="G191" s="33"/>
      <c r="H191" s="35"/>
      <c r="I191" s="33"/>
      <c r="J191" s="33"/>
      <c r="K191" s="36"/>
      <c r="L191" s="33"/>
      <c r="M191" s="33"/>
      <c r="N191" s="33"/>
      <c r="O191" s="33"/>
      <c r="P191" s="33"/>
      <c r="Q191" s="33"/>
    </row>
    <row r="192" spans="2:17" x14ac:dyDescent="0.2">
      <c r="B192" s="33"/>
      <c r="C192" s="33"/>
      <c r="D192" s="33"/>
      <c r="E192" s="33"/>
      <c r="F192" s="33"/>
      <c r="G192" s="33"/>
      <c r="H192" s="35"/>
      <c r="I192" s="33"/>
      <c r="J192" s="33"/>
      <c r="K192" s="36"/>
      <c r="L192" s="33"/>
      <c r="M192" s="33"/>
      <c r="N192" s="33"/>
      <c r="O192" s="33"/>
      <c r="P192" s="33"/>
      <c r="Q192" s="33"/>
    </row>
    <row r="193" spans="2:17" x14ac:dyDescent="0.2">
      <c r="B193" s="33"/>
      <c r="C193" s="33"/>
      <c r="D193" s="33"/>
      <c r="E193" s="33"/>
      <c r="F193" s="33"/>
      <c r="G193" s="33"/>
      <c r="H193" s="35"/>
      <c r="I193" s="33"/>
      <c r="J193" s="33"/>
      <c r="K193" s="36"/>
      <c r="L193" s="33"/>
      <c r="M193" s="33"/>
      <c r="N193" s="33"/>
      <c r="O193" s="33"/>
      <c r="P193" s="33"/>
      <c r="Q193" s="33"/>
    </row>
    <row r="194" spans="2:17" x14ac:dyDescent="0.2">
      <c r="B194" s="33"/>
      <c r="C194" s="33"/>
      <c r="D194" s="33"/>
      <c r="E194" s="33"/>
      <c r="F194" s="33"/>
      <c r="G194" s="33"/>
      <c r="H194" s="35"/>
      <c r="I194" s="33"/>
      <c r="J194" s="33"/>
      <c r="K194" s="36"/>
      <c r="L194" s="33"/>
      <c r="M194" s="33"/>
      <c r="N194" s="33"/>
      <c r="O194" s="33"/>
      <c r="P194" s="33"/>
      <c r="Q194" s="33"/>
    </row>
    <row r="195" spans="2:17" x14ac:dyDescent="0.2">
      <c r="B195" s="33"/>
      <c r="C195" s="33"/>
      <c r="D195" s="33"/>
      <c r="E195" s="33"/>
      <c r="F195" s="33"/>
      <c r="G195" s="33"/>
      <c r="H195" s="35"/>
      <c r="I195" s="33"/>
      <c r="J195" s="33"/>
      <c r="K195" s="36"/>
      <c r="L195" s="33"/>
      <c r="M195" s="33"/>
      <c r="N195" s="33"/>
      <c r="O195" s="33"/>
      <c r="P195" s="33"/>
      <c r="Q195" s="33"/>
    </row>
    <row r="196" spans="2:17" x14ac:dyDescent="0.2">
      <c r="B196" s="33"/>
      <c r="C196" s="33"/>
      <c r="D196" s="33"/>
      <c r="E196" s="33"/>
      <c r="F196" s="33"/>
      <c r="G196" s="33"/>
      <c r="H196" s="35"/>
      <c r="I196" s="33"/>
      <c r="J196" s="33"/>
      <c r="K196" s="36"/>
      <c r="L196" s="33"/>
      <c r="M196" s="33"/>
      <c r="N196" s="33"/>
      <c r="O196" s="33"/>
      <c r="P196" s="33"/>
      <c r="Q196" s="33"/>
    </row>
    <row r="197" spans="2:17" x14ac:dyDescent="0.2">
      <c r="B197" s="33"/>
      <c r="C197" s="33"/>
      <c r="D197" s="33"/>
      <c r="E197" s="33"/>
      <c r="F197" s="33"/>
      <c r="G197" s="33"/>
      <c r="H197" s="35"/>
      <c r="I197" s="33"/>
      <c r="J197" s="33"/>
      <c r="K197" s="36"/>
      <c r="L197" s="33"/>
      <c r="M197" s="33"/>
      <c r="N197" s="33"/>
      <c r="O197" s="33"/>
      <c r="P197" s="33"/>
      <c r="Q197" s="33"/>
    </row>
    <row r="198" spans="2:17" x14ac:dyDescent="0.2">
      <c r="B198" s="33"/>
      <c r="C198" s="33"/>
      <c r="D198" s="33"/>
      <c r="E198" s="33"/>
      <c r="F198" s="33"/>
      <c r="G198" s="33"/>
      <c r="H198" s="35"/>
      <c r="I198" s="33"/>
      <c r="J198" s="33"/>
      <c r="K198" s="36"/>
      <c r="L198" s="33"/>
      <c r="M198" s="33"/>
      <c r="N198" s="33"/>
      <c r="O198" s="33"/>
      <c r="P198" s="33"/>
      <c r="Q198" s="33"/>
    </row>
    <row r="199" spans="2:17" x14ac:dyDescent="0.2">
      <c r="B199" s="33"/>
      <c r="C199" s="33"/>
      <c r="D199" s="33"/>
      <c r="E199" s="33"/>
      <c r="F199" s="33"/>
      <c r="G199" s="33"/>
      <c r="H199" s="35"/>
      <c r="I199" s="33"/>
      <c r="J199" s="33"/>
      <c r="K199" s="36"/>
      <c r="L199" s="33"/>
      <c r="M199" s="33"/>
      <c r="N199" s="33"/>
      <c r="O199" s="33"/>
      <c r="P199" s="33"/>
      <c r="Q199" s="33"/>
    </row>
    <row r="200" spans="2:17" x14ac:dyDescent="0.2">
      <c r="B200" s="33"/>
      <c r="C200" s="33"/>
      <c r="D200" s="33"/>
      <c r="E200" s="33"/>
      <c r="F200" s="33"/>
      <c r="G200" s="33"/>
      <c r="H200" s="35"/>
      <c r="I200" s="33"/>
      <c r="J200" s="33"/>
      <c r="K200" s="36"/>
      <c r="L200" s="33"/>
      <c r="M200" s="33"/>
      <c r="N200" s="33"/>
      <c r="O200" s="33"/>
      <c r="P200" s="33"/>
      <c r="Q200" s="33"/>
    </row>
    <row r="201" spans="2:17" x14ac:dyDescent="0.2">
      <c r="B201" s="33"/>
      <c r="C201" s="33"/>
      <c r="D201" s="33"/>
      <c r="E201" s="33"/>
      <c r="F201" s="33"/>
      <c r="G201" s="33"/>
      <c r="H201" s="35"/>
      <c r="I201" s="33"/>
      <c r="J201" s="33"/>
      <c r="K201" s="36"/>
      <c r="L201" s="33"/>
      <c r="M201" s="33"/>
      <c r="N201" s="33"/>
      <c r="O201" s="33"/>
      <c r="P201" s="33"/>
      <c r="Q201" s="33"/>
    </row>
    <row r="202" spans="2:17" x14ac:dyDescent="0.2">
      <c r="B202" s="33"/>
      <c r="C202" s="33"/>
      <c r="D202" s="33"/>
      <c r="E202" s="33"/>
      <c r="F202" s="33"/>
      <c r="G202" s="33"/>
      <c r="H202" s="35"/>
      <c r="I202" s="33"/>
      <c r="J202" s="33"/>
      <c r="K202" s="36"/>
      <c r="L202" s="33"/>
      <c r="M202" s="33"/>
      <c r="N202" s="33"/>
      <c r="O202" s="33"/>
      <c r="P202" s="33"/>
      <c r="Q202" s="33"/>
    </row>
    <row r="203" spans="2:17" x14ac:dyDescent="0.2">
      <c r="B203" s="33"/>
      <c r="C203" s="33"/>
      <c r="D203" s="33"/>
      <c r="E203" s="33"/>
      <c r="F203" s="33"/>
      <c r="G203" s="33"/>
      <c r="H203" s="35"/>
      <c r="I203" s="33"/>
      <c r="J203" s="33"/>
      <c r="K203" s="36"/>
      <c r="L203" s="33"/>
      <c r="M203" s="33"/>
      <c r="N203" s="33"/>
      <c r="O203" s="33"/>
      <c r="P203" s="33"/>
      <c r="Q203" s="33"/>
    </row>
    <row r="204" spans="2:17" x14ac:dyDescent="0.2">
      <c r="B204" s="33"/>
      <c r="C204" s="33"/>
      <c r="D204" s="33"/>
      <c r="E204" s="33"/>
      <c r="F204" s="33"/>
      <c r="G204" s="33"/>
      <c r="H204" s="35"/>
      <c r="I204" s="33"/>
      <c r="J204" s="33"/>
      <c r="K204" s="36"/>
      <c r="L204" s="33"/>
      <c r="M204" s="33"/>
      <c r="N204" s="33"/>
      <c r="O204" s="33"/>
      <c r="P204" s="33"/>
      <c r="Q204" s="33"/>
    </row>
    <row r="205" spans="2:17" x14ac:dyDescent="0.2">
      <c r="B205" s="33"/>
      <c r="C205" s="33"/>
      <c r="D205" s="33"/>
      <c r="E205" s="33"/>
      <c r="F205" s="33"/>
      <c r="G205" s="33"/>
      <c r="H205" s="35"/>
      <c r="I205" s="33"/>
      <c r="J205" s="33"/>
      <c r="K205" s="36"/>
      <c r="L205" s="33"/>
      <c r="M205" s="33"/>
      <c r="N205" s="33"/>
      <c r="O205" s="33"/>
      <c r="P205" s="33"/>
      <c r="Q205" s="33"/>
    </row>
    <row r="206" spans="2:17" x14ac:dyDescent="0.2">
      <c r="B206" s="33"/>
      <c r="C206" s="33"/>
      <c r="D206" s="33"/>
      <c r="E206" s="33"/>
      <c r="F206" s="33"/>
      <c r="G206" s="33"/>
      <c r="H206" s="35"/>
      <c r="I206" s="33"/>
      <c r="J206" s="33"/>
      <c r="K206" s="36"/>
      <c r="L206" s="33"/>
      <c r="M206" s="33"/>
      <c r="N206" s="33"/>
      <c r="O206" s="33"/>
      <c r="P206" s="33"/>
      <c r="Q206" s="33"/>
    </row>
    <row r="207" spans="2:17" x14ac:dyDescent="0.2">
      <c r="B207" s="33"/>
      <c r="C207" s="33"/>
      <c r="D207" s="33"/>
      <c r="E207" s="33"/>
      <c r="F207" s="33"/>
      <c r="G207" s="33"/>
      <c r="H207" s="35"/>
      <c r="I207" s="33"/>
      <c r="J207" s="33"/>
      <c r="K207" s="36"/>
      <c r="L207" s="33"/>
      <c r="M207" s="33"/>
      <c r="N207" s="33"/>
      <c r="O207" s="33"/>
      <c r="P207" s="33"/>
      <c r="Q207" s="33"/>
    </row>
    <row r="208" spans="2:17" x14ac:dyDescent="0.2">
      <c r="B208" s="33"/>
      <c r="C208" s="33"/>
      <c r="D208" s="33"/>
      <c r="E208" s="33"/>
      <c r="F208" s="33"/>
      <c r="G208" s="33"/>
      <c r="H208" s="35"/>
      <c r="I208" s="33"/>
      <c r="J208" s="33"/>
      <c r="K208" s="36"/>
      <c r="L208" s="33"/>
      <c r="M208" s="33"/>
      <c r="N208" s="33"/>
      <c r="O208" s="33"/>
      <c r="P208" s="33"/>
      <c r="Q208" s="33"/>
    </row>
    <row r="209" spans="2:17" x14ac:dyDescent="0.2">
      <c r="B209" s="33"/>
      <c r="C209" s="33"/>
      <c r="D209" s="33"/>
      <c r="E209" s="33"/>
      <c r="F209" s="33"/>
      <c r="G209" s="33"/>
      <c r="H209" s="35"/>
      <c r="I209" s="33"/>
      <c r="J209" s="33"/>
      <c r="K209" s="36"/>
      <c r="L209" s="33"/>
      <c r="M209" s="33"/>
      <c r="N209" s="33"/>
      <c r="O209" s="33"/>
      <c r="P209" s="33"/>
      <c r="Q209" s="33"/>
    </row>
    <row r="210" spans="2:17" x14ac:dyDescent="0.2">
      <c r="B210" s="33"/>
      <c r="C210" s="33"/>
      <c r="D210" s="33"/>
      <c r="E210" s="33"/>
      <c r="F210" s="33"/>
      <c r="G210" s="33"/>
      <c r="H210" s="35"/>
      <c r="I210" s="33"/>
      <c r="J210" s="33"/>
      <c r="K210" s="36"/>
      <c r="L210" s="33"/>
      <c r="M210" s="33"/>
      <c r="N210" s="33"/>
      <c r="O210" s="33"/>
      <c r="P210" s="33"/>
      <c r="Q210" s="33"/>
    </row>
    <row r="211" spans="2:17" x14ac:dyDescent="0.2">
      <c r="B211" s="33"/>
      <c r="C211" s="33"/>
      <c r="D211" s="33"/>
      <c r="E211" s="33"/>
      <c r="F211" s="33"/>
      <c r="G211" s="33"/>
      <c r="H211" s="35"/>
      <c r="I211" s="33"/>
      <c r="J211" s="33"/>
      <c r="K211" s="36"/>
      <c r="L211" s="33"/>
      <c r="M211" s="33"/>
      <c r="N211" s="33"/>
      <c r="O211" s="33"/>
      <c r="P211" s="33"/>
      <c r="Q211" s="33"/>
    </row>
    <row r="212" spans="2:17" x14ac:dyDescent="0.2">
      <c r="B212" s="33"/>
      <c r="C212" s="33"/>
      <c r="D212" s="33"/>
      <c r="E212" s="33"/>
      <c r="F212" s="33"/>
      <c r="G212" s="33"/>
      <c r="H212" s="35"/>
      <c r="I212" s="33"/>
      <c r="J212" s="33"/>
      <c r="K212" s="36"/>
      <c r="L212" s="33"/>
      <c r="M212" s="33"/>
      <c r="N212" s="33"/>
      <c r="O212" s="33"/>
      <c r="P212" s="33"/>
      <c r="Q212" s="33"/>
    </row>
    <row r="213" spans="2:17" x14ac:dyDescent="0.2">
      <c r="B213" s="33"/>
      <c r="C213" s="33"/>
      <c r="D213" s="33"/>
      <c r="E213" s="33"/>
      <c r="F213" s="33"/>
      <c r="G213" s="33"/>
      <c r="H213" s="35"/>
      <c r="I213" s="33"/>
      <c r="J213" s="33"/>
      <c r="K213" s="36"/>
      <c r="L213" s="33"/>
      <c r="M213" s="33"/>
      <c r="N213" s="33"/>
      <c r="O213" s="33"/>
      <c r="P213" s="33"/>
      <c r="Q213" s="33"/>
    </row>
    <row r="214" spans="2:17" x14ac:dyDescent="0.2">
      <c r="B214" s="33"/>
      <c r="C214" s="33"/>
      <c r="D214" s="33"/>
      <c r="E214" s="33"/>
      <c r="F214" s="33"/>
      <c r="G214" s="33"/>
      <c r="H214" s="35"/>
      <c r="I214" s="33"/>
      <c r="J214" s="33"/>
      <c r="K214" s="36"/>
      <c r="L214" s="33"/>
      <c r="M214" s="33"/>
      <c r="N214" s="33"/>
      <c r="O214" s="33"/>
      <c r="P214" s="33"/>
      <c r="Q214" s="33"/>
    </row>
    <row r="215" spans="2:17" x14ac:dyDescent="0.2">
      <c r="B215" s="33"/>
      <c r="C215" s="33"/>
      <c r="D215" s="33"/>
      <c r="E215" s="33"/>
      <c r="F215" s="33"/>
      <c r="G215" s="33"/>
      <c r="H215" s="35"/>
      <c r="I215" s="33"/>
      <c r="J215" s="33"/>
      <c r="K215" s="36"/>
      <c r="L215" s="33"/>
      <c r="M215" s="33"/>
      <c r="N215" s="33"/>
      <c r="O215" s="33"/>
      <c r="P215" s="33"/>
      <c r="Q215" s="33"/>
    </row>
    <row r="216" spans="2:17" x14ac:dyDescent="0.2">
      <c r="B216" s="33"/>
      <c r="C216" s="33"/>
      <c r="D216" s="33"/>
      <c r="E216" s="33"/>
      <c r="F216" s="33"/>
      <c r="G216" s="33"/>
      <c r="H216" s="35"/>
      <c r="I216" s="33"/>
      <c r="J216" s="33"/>
      <c r="K216" s="36"/>
      <c r="L216" s="33"/>
      <c r="M216" s="33"/>
      <c r="N216" s="33"/>
      <c r="O216" s="33"/>
      <c r="P216" s="33"/>
      <c r="Q216" s="33"/>
    </row>
    <row r="217" spans="2:17" x14ac:dyDescent="0.2">
      <c r="B217" s="33"/>
      <c r="C217" s="33"/>
      <c r="D217" s="33"/>
      <c r="E217" s="33"/>
      <c r="F217" s="33"/>
      <c r="G217" s="33"/>
      <c r="H217" s="35"/>
      <c r="I217" s="33"/>
      <c r="J217" s="33"/>
      <c r="K217" s="36"/>
      <c r="L217" s="33"/>
      <c r="M217" s="33"/>
      <c r="N217" s="33"/>
      <c r="O217" s="33"/>
      <c r="P217" s="33"/>
      <c r="Q217" s="33"/>
    </row>
    <row r="218" spans="2:17" x14ac:dyDescent="0.2">
      <c r="B218" s="33"/>
      <c r="C218" s="33"/>
      <c r="D218" s="33"/>
      <c r="E218" s="33"/>
      <c r="F218" s="33"/>
      <c r="G218" s="33"/>
      <c r="H218" s="35"/>
      <c r="I218" s="33"/>
      <c r="J218" s="33"/>
      <c r="K218" s="36"/>
      <c r="L218" s="33"/>
      <c r="M218" s="33"/>
      <c r="N218" s="33"/>
      <c r="O218" s="33"/>
      <c r="P218" s="33"/>
      <c r="Q218" s="33"/>
    </row>
    <row r="219" spans="2:17" x14ac:dyDescent="0.2">
      <c r="B219" s="33"/>
      <c r="C219" s="33"/>
      <c r="D219" s="33"/>
      <c r="E219" s="33"/>
      <c r="F219" s="33"/>
      <c r="G219" s="33"/>
      <c r="H219" s="35"/>
      <c r="I219" s="33"/>
      <c r="J219" s="33"/>
      <c r="K219" s="36"/>
      <c r="L219" s="33"/>
      <c r="M219" s="33"/>
      <c r="N219" s="33"/>
      <c r="O219" s="33"/>
      <c r="P219" s="33"/>
      <c r="Q219" s="33"/>
    </row>
    <row r="220" spans="2:17" x14ac:dyDescent="0.2">
      <c r="B220" s="33"/>
      <c r="C220" s="33"/>
      <c r="D220" s="33"/>
      <c r="E220" s="33"/>
      <c r="F220" s="33"/>
      <c r="G220" s="33"/>
      <c r="H220" s="35"/>
      <c r="I220" s="33"/>
      <c r="J220" s="33"/>
      <c r="K220" s="36"/>
      <c r="L220" s="33"/>
      <c r="M220" s="33"/>
      <c r="N220" s="33"/>
      <c r="O220" s="33"/>
      <c r="P220" s="33"/>
      <c r="Q220" s="33"/>
    </row>
    <row r="221" spans="2:17" x14ac:dyDescent="0.2">
      <c r="B221" s="33"/>
      <c r="C221" s="33"/>
      <c r="D221" s="33"/>
      <c r="E221" s="33"/>
      <c r="F221" s="33"/>
      <c r="G221" s="33"/>
      <c r="H221" s="35"/>
      <c r="I221" s="33"/>
      <c r="J221" s="33"/>
      <c r="K221" s="36"/>
      <c r="L221" s="33"/>
      <c r="M221" s="33"/>
      <c r="N221" s="33"/>
      <c r="O221" s="33"/>
      <c r="P221" s="33"/>
      <c r="Q221" s="33"/>
    </row>
    <row r="222" spans="2:17" x14ac:dyDescent="0.2">
      <c r="B222" s="33"/>
      <c r="C222" s="33"/>
      <c r="D222" s="33"/>
      <c r="E222" s="33"/>
      <c r="F222" s="33"/>
      <c r="G222" s="33"/>
      <c r="H222" s="35"/>
      <c r="I222" s="33"/>
      <c r="J222" s="33"/>
      <c r="K222" s="36"/>
      <c r="L222" s="33"/>
      <c r="M222" s="33"/>
      <c r="N222" s="33"/>
      <c r="O222" s="33"/>
      <c r="P222" s="33"/>
      <c r="Q222" s="33"/>
    </row>
    <row r="223" spans="2:17" x14ac:dyDescent="0.2">
      <c r="B223" s="33"/>
      <c r="C223" s="33"/>
      <c r="D223" s="33"/>
      <c r="E223" s="33"/>
      <c r="F223" s="33"/>
      <c r="G223" s="33"/>
      <c r="H223" s="35"/>
      <c r="I223" s="33"/>
      <c r="J223" s="33"/>
      <c r="K223" s="36"/>
      <c r="L223" s="33"/>
      <c r="M223" s="33"/>
      <c r="N223" s="33"/>
      <c r="O223" s="33"/>
      <c r="P223" s="33"/>
      <c r="Q223" s="33"/>
    </row>
    <row r="224" spans="2:17" x14ac:dyDescent="0.2">
      <c r="B224" s="33"/>
      <c r="C224" s="33"/>
      <c r="D224" s="33"/>
      <c r="E224" s="33"/>
      <c r="F224" s="33"/>
      <c r="G224" s="33"/>
      <c r="H224" s="35"/>
      <c r="I224" s="33"/>
      <c r="J224" s="33"/>
      <c r="K224" s="36"/>
      <c r="L224" s="33"/>
      <c r="M224" s="33"/>
      <c r="N224" s="33"/>
      <c r="O224" s="33"/>
      <c r="P224" s="33"/>
      <c r="Q224" s="33"/>
    </row>
    <row r="225" spans="2:17" x14ac:dyDescent="0.2">
      <c r="B225" s="33"/>
      <c r="C225" s="33"/>
      <c r="D225" s="33"/>
      <c r="E225" s="33"/>
      <c r="F225" s="33"/>
      <c r="G225" s="33"/>
      <c r="H225" s="35"/>
      <c r="I225" s="33"/>
      <c r="J225" s="33"/>
      <c r="K225" s="36"/>
      <c r="L225" s="33"/>
      <c r="M225" s="33"/>
      <c r="N225" s="33"/>
      <c r="O225" s="33"/>
      <c r="P225" s="33"/>
      <c r="Q225" s="33"/>
    </row>
    <row r="226" spans="2:17" x14ac:dyDescent="0.2">
      <c r="B226" s="33"/>
      <c r="C226" s="33"/>
      <c r="D226" s="33"/>
      <c r="E226" s="33"/>
      <c r="F226" s="33"/>
      <c r="G226" s="33"/>
      <c r="H226" s="35"/>
      <c r="I226" s="33"/>
      <c r="J226" s="33"/>
      <c r="K226" s="36"/>
      <c r="L226" s="33"/>
      <c r="M226" s="33"/>
      <c r="N226" s="33"/>
      <c r="O226" s="33"/>
      <c r="P226" s="33"/>
      <c r="Q226" s="33"/>
    </row>
    <row r="227" spans="2:17" x14ac:dyDescent="0.2">
      <c r="B227" s="33"/>
      <c r="C227" s="33"/>
      <c r="D227" s="33"/>
      <c r="E227" s="33"/>
      <c r="F227" s="33"/>
      <c r="G227" s="33"/>
      <c r="H227" s="35"/>
      <c r="I227" s="33"/>
      <c r="J227" s="33"/>
      <c r="K227" s="36"/>
      <c r="L227" s="33"/>
      <c r="M227" s="33"/>
      <c r="N227" s="33"/>
      <c r="O227" s="33"/>
      <c r="P227" s="33"/>
      <c r="Q227" s="33"/>
    </row>
    <row r="228" spans="2:17" x14ac:dyDescent="0.2">
      <c r="B228" s="33"/>
      <c r="C228" s="33"/>
      <c r="D228" s="33"/>
      <c r="E228" s="33"/>
      <c r="F228" s="33"/>
      <c r="G228" s="33"/>
      <c r="H228" s="35"/>
      <c r="I228" s="33"/>
      <c r="J228" s="33"/>
      <c r="K228" s="36"/>
      <c r="L228" s="33"/>
      <c r="M228" s="33"/>
      <c r="N228" s="33"/>
      <c r="O228" s="33"/>
      <c r="P228" s="33"/>
      <c r="Q228" s="33"/>
    </row>
    <row r="229" spans="2:17" x14ac:dyDescent="0.2">
      <c r="B229" s="33"/>
      <c r="C229" s="33"/>
      <c r="D229" s="33"/>
      <c r="E229" s="33"/>
      <c r="F229" s="33"/>
      <c r="G229" s="33"/>
      <c r="H229" s="35"/>
      <c r="I229" s="33"/>
      <c r="J229" s="33"/>
      <c r="K229" s="36"/>
      <c r="L229" s="33"/>
      <c r="M229" s="33"/>
      <c r="N229" s="33"/>
      <c r="O229" s="33"/>
      <c r="P229" s="33"/>
      <c r="Q229" s="33"/>
    </row>
    <row r="230" spans="2:17" x14ac:dyDescent="0.2">
      <c r="B230" s="33"/>
      <c r="C230" s="33"/>
      <c r="D230" s="33"/>
      <c r="E230" s="33"/>
      <c r="F230" s="33"/>
      <c r="G230" s="33"/>
      <c r="H230" s="35"/>
      <c r="I230" s="33"/>
      <c r="J230" s="33"/>
      <c r="K230" s="36"/>
      <c r="L230" s="33"/>
      <c r="M230" s="33"/>
      <c r="N230" s="33"/>
      <c r="O230" s="33"/>
      <c r="P230" s="33"/>
      <c r="Q230" s="33"/>
    </row>
    <row r="231" spans="2:17" x14ac:dyDescent="0.2">
      <c r="B231" s="33"/>
      <c r="C231" s="33"/>
      <c r="D231" s="33"/>
      <c r="E231" s="33"/>
      <c r="F231" s="33"/>
      <c r="G231" s="33"/>
      <c r="H231" s="35"/>
      <c r="I231" s="33"/>
      <c r="J231" s="33"/>
      <c r="K231" s="36"/>
      <c r="L231" s="33"/>
      <c r="M231" s="33"/>
      <c r="N231" s="33"/>
      <c r="O231" s="33"/>
      <c r="P231" s="33"/>
      <c r="Q231" s="33"/>
    </row>
    <row r="232" spans="2:17" x14ac:dyDescent="0.2">
      <c r="B232" s="33"/>
      <c r="C232" s="33"/>
      <c r="D232" s="33"/>
      <c r="E232" s="33"/>
      <c r="F232" s="33"/>
      <c r="G232" s="33"/>
      <c r="H232" s="35"/>
      <c r="I232" s="33"/>
      <c r="J232" s="33"/>
      <c r="K232" s="36"/>
      <c r="L232" s="33"/>
      <c r="M232" s="33"/>
      <c r="N232" s="33"/>
      <c r="O232" s="33"/>
      <c r="P232" s="33"/>
      <c r="Q232" s="33"/>
    </row>
    <row r="233" spans="2:17" x14ac:dyDescent="0.2">
      <c r="B233" s="33"/>
      <c r="C233" s="33"/>
      <c r="D233" s="33"/>
      <c r="E233" s="33"/>
      <c r="F233" s="33"/>
      <c r="G233" s="33"/>
      <c r="H233" s="35"/>
      <c r="I233" s="33"/>
      <c r="J233" s="33"/>
      <c r="K233" s="36"/>
      <c r="L233" s="33"/>
      <c r="M233" s="33"/>
      <c r="N233" s="33"/>
      <c r="O233" s="33"/>
      <c r="P233" s="33"/>
      <c r="Q233" s="33"/>
    </row>
    <row r="234" spans="2:17" x14ac:dyDescent="0.2">
      <c r="B234" s="33"/>
      <c r="C234" s="33"/>
      <c r="D234" s="33"/>
      <c r="E234" s="33"/>
      <c r="F234" s="33"/>
      <c r="G234" s="33"/>
      <c r="H234" s="35"/>
      <c r="I234" s="33"/>
      <c r="J234" s="33"/>
      <c r="K234" s="36"/>
      <c r="L234" s="33"/>
      <c r="M234" s="33"/>
      <c r="N234" s="33"/>
      <c r="O234" s="33"/>
      <c r="P234" s="33"/>
      <c r="Q234" s="33"/>
    </row>
    <row r="235" spans="2:17" x14ac:dyDescent="0.2">
      <c r="B235" s="33"/>
      <c r="C235" s="33"/>
      <c r="D235" s="33"/>
      <c r="E235" s="33"/>
      <c r="F235" s="33"/>
      <c r="G235" s="33"/>
      <c r="H235" s="35"/>
      <c r="I235" s="33"/>
      <c r="J235" s="33"/>
      <c r="K235" s="36"/>
      <c r="L235" s="33"/>
      <c r="M235" s="33"/>
      <c r="N235" s="33"/>
      <c r="O235" s="33"/>
      <c r="P235" s="33"/>
      <c r="Q235" s="33"/>
    </row>
    <row r="236" spans="2:17" x14ac:dyDescent="0.2">
      <c r="B236" s="33"/>
      <c r="C236" s="33"/>
      <c r="D236" s="33"/>
      <c r="E236" s="33"/>
      <c r="F236" s="33"/>
      <c r="G236" s="33"/>
      <c r="H236" s="35"/>
      <c r="I236" s="33"/>
      <c r="J236" s="33"/>
      <c r="K236" s="36"/>
      <c r="L236" s="33"/>
      <c r="M236" s="33"/>
      <c r="N236" s="33"/>
      <c r="O236" s="33"/>
      <c r="P236" s="33"/>
      <c r="Q236" s="33"/>
    </row>
    <row r="237" spans="2:17" x14ac:dyDescent="0.2">
      <c r="B237" s="33"/>
      <c r="C237" s="33"/>
      <c r="D237" s="33"/>
      <c r="E237" s="33"/>
      <c r="F237" s="33"/>
      <c r="G237" s="33"/>
      <c r="H237" s="35"/>
      <c r="I237" s="33"/>
      <c r="J237" s="33"/>
      <c r="K237" s="36"/>
      <c r="L237" s="33"/>
      <c r="M237" s="33"/>
      <c r="N237" s="33"/>
      <c r="O237" s="33"/>
      <c r="P237" s="33"/>
      <c r="Q237" s="33"/>
    </row>
    <row r="238" spans="2:17" x14ac:dyDescent="0.2">
      <c r="B238" s="33"/>
      <c r="C238" s="33"/>
      <c r="D238" s="33"/>
      <c r="E238" s="33"/>
      <c r="F238" s="33"/>
      <c r="G238" s="33"/>
      <c r="H238" s="35"/>
      <c r="I238" s="33"/>
      <c r="J238" s="33"/>
      <c r="K238" s="36"/>
      <c r="L238" s="33"/>
      <c r="M238" s="33"/>
      <c r="N238" s="33"/>
      <c r="O238" s="33"/>
      <c r="P238" s="33"/>
      <c r="Q238" s="33"/>
    </row>
    <row r="239" spans="2:17" x14ac:dyDescent="0.2">
      <c r="B239" s="33"/>
      <c r="C239" s="33"/>
      <c r="D239" s="33"/>
      <c r="E239" s="33"/>
      <c r="F239" s="33"/>
      <c r="G239" s="33"/>
      <c r="H239" s="35"/>
      <c r="I239" s="33"/>
      <c r="J239" s="33"/>
      <c r="K239" s="36"/>
      <c r="L239" s="33"/>
      <c r="M239" s="33"/>
      <c r="N239" s="33"/>
      <c r="O239" s="33"/>
      <c r="P239" s="33"/>
      <c r="Q239" s="33"/>
    </row>
    <row r="240" spans="2:17" x14ac:dyDescent="0.2">
      <c r="B240" s="33"/>
      <c r="C240" s="33"/>
      <c r="D240" s="33"/>
      <c r="E240" s="33"/>
      <c r="F240" s="33"/>
      <c r="G240" s="33"/>
      <c r="H240" s="35"/>
      <c r="I240" s="33"/>
      <c r="J240" s="33"/>
      <c r="K240" s="36"/>
      <c r="L240" s="33"/>
      <c r="M240" s="33"/>
      <c r="N240" s="33"/>
      <c r="O240" s="33"/>
      <c r="P240" s="33"/>
      <c r="Q240" s="33"/>
    </row>
    <row r="241" spans="2:17" x14ac:dyDescent="0.2">
      <c r="B241" s="33"/>
      <c r="C241" s="33"/>
      <c r="D241" s="33"/>
      <c r="E241" s="33"/>
      <c r="F241" s="33"/>
      <c r="G241" s="33"/>
      <c r="H241" s="35"/>
      <c r="I241" s="33"/>
      <c r="J241" s="33"/>
      <c r="K241" s="36"/>
      <c r="L241" s="33"/>
      <c r="M241" s="33"/>
      <c r="N241" s="33"/>
      <c r="O241" s="33"/>
      <c r="P241" s="33"/>
      <c r="Q241" s="33"/>
    </row>
    <row r="242" spans="2:17" x14ac:dyDescent="0.2">
      <c r="B242" s="33"/>
      <c r="C242" s="33"/>
      <c r="D242" s="33"/>
      <c r="E242" s="33"/>
      <c r="F242" s="33"/>
      <c r="G242" s="33"/>
      <c r="H242" s="35"/>
      <c r="I242" s="33"/>
      <c r="J242" s="33"/>
      <c r="K242" s="36"/>
      <c r="L242" s="33"/>
      <c r="M242" s="33"/>
      <c r="N242" s="33"/>
      <c r="O242" s="33"/>
      <c r="P242" s="33"/>
      <c r="Q242" s="33"/>
    </row>
    <row r="243" spans="2:17" x14ac:dyDescent="0.2">
      <c r="B243" s="33"/>
      <c r="C243" s="33"/>
      <c r="D243" s="33"/>
      <c r="E243" s="33"/>
      <c r="F243" s="33"/>
      <c r="G243" s="33"/>
      <c r="H243" s="35"/>
      <c r="I243" s="33"/>
      <c r="J243" s="33"/>
      <c r="K243" s="36"/>
      <c r="L243" s="33"/>
      <c r="M243" s="33"/>
      <c r="N243" s="33"/>
      <c r="O243" s="33"/>
      <c r="P243" s="33"/>
      <c r="Q243" s="33"/>
    </row>
    <row r="244" spans="2:17" x14ac:dyDescent="0.2">
      <c r="B244" s="33"/>
      <c r="C244" s="33"/>
      <c r="D244" s="33"/>
      <c r="E244" s="33"/>
      <c r="F244" s="33"/>
      <c r="G244" s="33"/>
      <c r="H244" s="35"/>
      <c r="I244" s="33"/>
      <c r="J244" s="33"/>
      <c r="K244" s="36"/>
      <c r="L244" s="33"/>
      <c r="M244" s="33"/>
      <c r="N244" s="33"/>
      <c r="O244" s="33"/>
      <c r="P244" s="33"/>
      <c r="Q244" s="33"/>
    </row>
    <row r="245" spans="2:17" x14ac:dyDescent="0.2">
      <c r="B245" s="33"/>
      <c r="C245" s="33"/>
      <c r="D245" s="33"/>
      <c r="E245" s="33"/>
      <c r="F245" s="33"/>
      <c r="G245" s="33"/>
      <c r="H245" s="35"/>
      <c r="I245" s="33"/>
      <c r="J245" s="33"/>
      <c r="K245" s="36"/>
      <c r="L245" s="33"/>
      <c r="M245" s="33"/>
      <c r="N245" s="33"/>
      <c r="O245" s="33"/>
      <c r="P245" s="33"/>
      <c r="Q245" s="33"/>
    </row>
    <row r="246" spans="2:17" x14ac:dyDescent="0.2">
      <c r="B246" s="33"/>
      <c r="C246" s="33"/>
      <c r="D246" s="33"/>
      <c r="E246" s="33"/>
      <c r="F246" s="33"/>
      <c r="G246" s="33"/>
      <c r="H246" s="35"/>
      <c r="I246" s="33"/>
      <c r="J246" s="33"/>
      <c r="K246" s="36"/>
      <c r="L246" s="33"/>
      <c r="M246" s="33"/>
      <c r="N246" s="33"/>
      <c r="O246" s="33"/>
      <c r="P246" s="33"/>
      <c r="Q246" s="33"/>
    </row>
    <row r="247" spans="2:17" x14ac:dyDescent="0.2">
      <c r="B247" s="33"/>
      <c r="C247" s="33"/>
      <c r="D247" s="33"/>
      <c r="E247" s="33"/>
      <c r="F247" s="33"/>
      <c r="G247" s="33"/>
      <c r="H247" s="35"/>
      <c r="I247" s="33"/>
      <c r="J247" s="33"/>
      <c r="K247" s="36"/>
      <c r="L247" s="33"/>
      <c r="M247" s="33"/>
      <c r="N247" s="33"/>
      <c r="O247" s="33"/>
      <c r="P247" s="33"/>
      <c r="Q247" s="33"/>
    </row>
    <row r="248" spans="2:17" x14ac:dyDescent="0.2">
      <c r="B248" s="33"/>
      <c r="C248" s="33"/>
      <c r="D248" s="33"/>
      <c r="E248" s="33"/>
      <c r="F248" s="33"/>
      <c r="G248" s="33"/>
      <c r="H248" s="35"/>
      <c r="I248" s="33"/>
      <c r="J248" s="33"/>
      <c r="K248" s="36"/>
      <c r="L248" s="33"/>
      <c r="M248" s="33"/>
      <c r="N248" s="33"/>
      <c r="O248" s="33"/>
      <c r="P248" s="33"/>
      <c r="Q248" s="33"/>
    </row>
    <row r="249" spans="2:17" x14ac:dyDescent="0.2">
      <c r="B249" s="33"/>
      <c r="C249" s="33"/>
      <c r="D249" s="33"/>
      <c r="E249" s="33"/>
      <c r="F249" s="33"/>
      <c r="G249" s="33"/>
      <c r="H249" s="35"/>
      <c r="I249" s="33"/>
      <c r="J249" s="33"/>
      <c r="K249" s="36"/>
      <c r="L249" s="33"/>
      <c r="M249" s="33"/>
      <c r="N249" s="33"/>
      <c r="O249" s="33"/>
      <c r="P249" s="33"/>
      <c r="Q249" s="33"/>
    </row>
    <row r="250" spans="2:17" x14ac:dyDescent="0.2">
      <c r="B250" s="33"/>
      <c r="C250" s="33"/>
      <c r="D250" s="33"/>
      <c r="E250" s="33"/>
      <c r="F250" s="33"/>
      <c r="G250" s="33"/>
      <c r="H250" s="35"/>
      <c r="I250" s="33"/>
      <c r="J250" s="33"/>
      <c r="K250" s="36"/>
      <c r="L250" s="33"/>
      <c r="M250" s="33"/>
      <c r="N250" s="33"/>
      <c r="O250" s="33"/>
      <c r="P250" s="33"/>
      <c r="Q250" s="33"/>
    </row>
    <row r="251" spans="2:17" x14ac:dyDescent="0.2">
      <c r="B251" s="33"/>
      <c r="C251" s="33"/>
      <c r="D251" s="33"/>
      <c r="E251" s="33"/>
      <c r="F251" s="33"/>
      <c r="G251" s="33"/>
      <c r="H251" s="35"/>
      <c r="I251" s="33"/>
      <c r="J251" s="33"/>
      <c r="K251" s="36"/>
      <c r="L251" s="33"/>
      <c r="M251" s="33"/>
      <c r="N251" s="33"/>
      <c r="O251" s="33"/>
      <c r="P251" s="33"/>
      <c r="Q251" s="33"/>
    </row>
    <row r="252" spans="2:17" x14ac:dyDescent="0.2">
      <c r="B252" s="33"/>
      <c r="C252" s="33"/>
      <c r="D252" s="33"/>
      <c r="E252" s="33"/>
      <c r="F252" s="33"/>
      <c r="G252" s="33"/>
      <c r="H252" s="35"/>
      <c r="I252" s="33"/>
      <c r="J252" s="33"/>
      <c r="K252" s="36"/>
      <c r="L252" s="33"/>
      <c r="M252" s="33"/>
      <c r="N252" s="33"/>
      <c r="O252" s="33"/>
      <c r="P252" s="33"/>
      <c r="Q252" s="33"/>
    </row>
    <row r="253" spans="2:17" x14ac:dyDescent="0.2">
      <c r="B253" s="33"/>
      <c r="C253" s="33"/>
      <c r="D253" s="33"/>
      <c r="E253" s="33"/>
      <c r="F253" s="33"/>
      <c r="G253" s="33"/>
      <c r="H253" s="35"/>
      <c r="I253" s="33"/>
      <c r="J253" s="33"/>
      <c r="K253" s="36"/>
      <c r="L253" s="33"/>
      <c r="M253" s="33"/>
      <c r="N253" s="33"/>
      <c r="O253" s="33"/>
      <c r="P253" s="33"/>
      <c r="Q253" s="33"/>
    </row>
    <row r="254" spans="2:17" x14ac:dyDescent="0.2">
      <c r="B254" s="33"/>
      <c r="C254" s="33"/>
      <c r="D254" s="33"/>
      <c r="E254" s="33"/>
      <c r="F254" s="33"/>
      <c r="G254" s="33"/>
      <c r="H254" s="35"/>
      <c r="I254" s="33"/>
      <c r="J254" s="33"/>
      <c r="K254" s="36"/>
      <c r="L254" s="33"/>
      <c r="M254" s="33"/>
      <c r="N254" s="33"/>
      <c r="O254" s="33"/>
      <c r="P254" s="33"/>
      <c r="Q254" s="33"/>
    </row>
    <row r="255" spans="2:17" x14ac:dyDescent="0.2">
      <c r="B255" s="33"/>
      <c r="C255" s="33"/>
      <c r="D255" s="33"/>
      <c r="E255" s="33"/>
      <c r="F255" s="33"/>
      <c r="G255" s="33"/>
      <c r="H255" s="35"/>
      <c r="I255" s="33"/>
      <c r="J255" s="33"/>
      <c r="K255" s="36"/>
      <c r="L255" s="33"/>
      <c r="M255" s="33"/>
      <c r="N255" s="33"/>
      <c r="O255" s="33"/>
      <c r="P255" s="33"/>
      <c r="Q255" s="33"/>
    </row>
    <row r="256" spans="2:17" x14ac:dyDescent="0.2">
      <c r="B256" s="33"/>
      <c r="C256" s="33"/>
      <c r="D256" s="33"/>
      <c r="E256" s="33"/>
      <c r="F256" s="33"/>
      <c r="G256" s="33"/>
      <c r="H256" s="35"/>
      <c r="I256" s="33"/>
      <c r="J256" s="33"/>
      <c r="K256" s="36"/>
      <c r="L256" s="33"/>
      <c r="M256" s="33"/>
      <c r="N256" s="33"/>
      <c r="O256" s="33"/>
      <c r="P256" s="33"/>
      <c r="Q256" s="33"/>
    </row>
    <row r="257" spans="2:17" x14ac:dyDescent="0.2">
      <c r="B257" s="33"/>
      <c r="C257" s="33"/>
      <c r="D257" s="33"/>
      <c r="E257" s="33"/>
      <c r="F257" s="33"/>
      <c r="G257" s="33"/>
      <c r="H257" s="35"/>
      <c r="I257" s="33"/>
      <c r="J257" s="33"/>
      <c r="K257" s="36"/>
      <c r="L257" s="33"/>
      <c r="M257" s="33"/>
      <c r="N257" s="33"/>
      <c r="O257" s="33"/>
      <c r="P257" s="33"/>
      <c r="Q257" s="33"/>
    </row>
    <row r="258" spans="2:17" x14ac:dyDescent="0.2">
      <c r="B258" s="33"/>
      <c r="C258" s="33"/>
      <c r="D258" s="33"/>
      <c r="E258" s="33"/>
      <c r="F258" s="33"/>
      <c r="G258" s="33"/>
      <c r="H258" s="35"/>
      <c r="I258" s="33"/>
      <c r="J258" s="33"/>
      <c r="K258" s="36"/>
      <c r="L258" s="33"/>
      <c r="M258" s="33"/>
      <c r="N258" s="33"/>
      <c r="O258" s="33"/>
      <c r="P258" s="33"/>
      <c r="Q258" s="33"/>
    </row>
    <row r="259" spans="2:17" x14ac:dyDescent="0.2">
      <c r="B259" s="33"/>
      <c r="C259" s="33"/>
      <c r="D259" s="33"/>
      <c r="E259" s="33"/>
      <c r="F259" s="33"/>
      <c r="G259" s="33"/>
      <c r="H259" s="35"/>
      <c r="I259" s="33"/>
      <c r="J259" s="33"/>
      <c r="K259" s="36"/>
      <c r="L259" s="33"/>
      <c r="M259" s="33"/>
      <c r="N259" s="33"/>
      <c r="O259" s="33"/>
      <c r="P259" s="33"/>
      <c r="Q259" s="33"/>
    </row>
    <row r="260" spans="2:17" x14ac:dyDescent="0.2">
      <c r="B260" s="33"/>
      <c r="C260" s="33"/>
      <c r="D260" s="33"/>
      <c r="E260" s="33"/>
      <c r="F260" s="33"/>
      <c r="G260" s="33"/>
      <c r="H260" s="35"/>
      <c r="I260" s="33"/>
      <c r="J260" s="33"/>
      <c r="K260" s="36"/>
      <c r="L260" s="33"/>
      <c r="M260" s="33"/>
      <c r="N260" s="33"/>
      <c r="O260" s="33"/>
      <c r="P260" s="33"/>
      <c r="Q260" s="33"/>
    </row>
    <row r="261" spans="2:17" x14ac:dyDescent="0.2">
      <c r="B261" s="33"/>
      <c r="C261" s="33"/>
      <c r="D261" s="33"/>
      <c r="E261" s="33"/>
      <c r="F261" s="33"/>
      <c r="G261" s="33"/>
      <c r="H261" s="35"/>
      <c r="I261" s="33"/>
      <c r="J261" s="33"/>
      <c r="K261" s="36"/>
      <c r="L261" s="33"/>
      <c r="M261" s="33"/>
      <c r="N261" s="33"/>
      <c r="O261" s="33"/>
      <c r="P261" s="33"/>
      <c r="Q261" s="33"/>
    </row>
    <row r="262" spans="2:17" x14ac:dyDescent="0.2">
      <c r="B262" s="33"/>
      <c r="C262" s="33"/>
      <c r="D262" s="33"/>
      <c r="E262" s="33"/>
      <c r="F262" s="33"/>
      <c r="G262" s="33"/>
      <c r="H262" s="35"/>
      <c r="I262" s="33"/>
      <c r="J262" s="33"/>
      <c r="K262" s="36"/>
      <c r="L262" s="33"/>
      <c r="M262" s="33"/>
      <c r="N262" s="33"/>
      <c r="O262" s="33"/>
      <c r="P262" s="33"/>
      <c r="Q262" s="33"/>
    </row>
    <row r="263" spans="2:17" x14ac:dyDescent="0.2">
      <c r="B263" s="33"/>
      <c r="C263" s="33"/>
      <c r="D263" s="33"/>
      <c r="E263" s="33"/>
      <c r="F263" s="33"/>
      <c r="G263" s="33"/>
      <c r="H263" s="35"/>
      <c r="I263" s="33"/>
      <c r="J263" s="33"/>
      <c r="K263" s="36"/>
      <c r="L263" s="33"/>
      <c r="M263" s="33"/>
      <c r="N263" s="33"/>
      <c r="O263" s="33"/>
      <c r="P263" s="33"/>
      <c r="Q263" s="33"/>
    </row>
    <row r="264" spans="2:17" x14ac:dyDescent="0.2">
      <c r="B264" s="33"/>
      <c r="C264" s="33"/>
      <c r="D264" s="33"/>
      <c r="E264" s="33"/>
      <c r="F264" s="33"/>
      <c r="G264" s="33"/>
      <c r="H264" s="35"/>
      <c r="I264" s="33"/>
      <c r="J264" s="33"/>
      <c r="K264" s="36"/>
      <c r="L264" s="33"/>
      <c r="M264" s="33"/>
      <c r="N264" s="33"/>
      <c r="O264" s="33"/>
      <c r="P264" s="33"/>
      <c r="Q264" s="33"/>
    </row>
    <row r="265" spans="2:17" x14ac:dyDescent="0.2">
      <c r="B265" s="33"/>
      <c r="C265" s="33"/>
      <c r="D265" s="33"/>
      <c r="E265" s="33"/>
      <c r="F265" s="33"/>
      <c r="G265" s="33"/>
      <c r="H265" s="35"/>
      <c r="I265" s="33"/>
      <c r="J265" s="33"/>
      <c r="K265" s="36"/>
      <c r="L265" s="33"/>
      <c r="M265" s="33"/>
      <c r="N265" s="33"/>
      <c r="O265" s="33"/>
      <c r="P265" s="33"/>
      <c r="Q265" s="33"/>
    </row>
    <row r="266" spans="2:17" x14ac:dyDescent="0.2">
      <c r="B266" s="33"/>
      <c r="C266" s="33"/>
      <c r="D266" s="33"/>
      <c r="E266" s="33"/>
      <c r="F266" s="33"/>
      <c r="G266" s="33"/>
      <c r="H266" s="35"/>
      <c r="I266" s="33"/>
      <c r="J266" s="33"/>
      <c r="K266" s="36"/>
      <c r="L266" s="33"/>
      <c r="M266" s="33"/>
      <c r="N266" s="33"/>
      <c r="O266" s="33"/>
      <c r="P266" s="33"/>
      <c r="Q266" s="33"/>
    </row>
    <row r="267" spans="2:17" x14ac:dyDescent="0.2">
      <c r="B267" s="33"/>
      <c r="C267" s="33"/>
      <c r="D267" s="33"/>
      <c r="E267" s="33"/>
      <c r="F267" s="33"/>
      <c r="G267" s="33"/>
      <c r="H267" s="35"/>
      <c r="I267" s="33"/>
      <c r="J267" s="33"/>
      <c r="K267" s="36"/>
      <c r="L267" s="33"/>
      <c r="M267" s="33"/>
      <c r="N267" s="33"/>
      <c r="O267" s="33"/>
      <c r="P267" s="33"/>
      <c r="Q267" s="33"/>
    </row>
    <row r="268" spans="2:17" x14ac:dyDescent="0.2">
      <c r="B268" s="33"/>
      <c r="C268" s="33"/>
      <c r="D268" s="33"/>
      <c r="E268" s="33"/>
      <c r="F268" s="33"/>
      <c r="G268" s="33"/>
      <c r="H268" s="35"/>
      <c r="I268" s="33"/>
      <c r="J268" s="33"/>
      <c r="K268" s="36"/>
      <c r="L268" s="33"/>
      <c r="M268" s="33"/>
      <c r="N268" s="33"/>
      <c r="O268" s="33"/>
      <c r="P268" s="33"/>
      <c r="Q268" s="33"/>
    </row>
    <row r="269" spans="2:17" x14ac:dyDescent="0.2">
      <c r="B269" s="33"/>
      <c r="C269" s="33"/>
      <c r="D269" s="33"/>
      <c r="E269" s="33"/>
      <c r="F269" s="33"/>
      <c r="G269" s="33"/>
      <c r="H269" s="35"/>
      <c r="I269" s="33"/>
      <c r="J269" s="33"/>
      <c r="K269" s="36"/>
      <c r="L269" s="33"/>
      <c r="M269" s="33"/>
      <c r="N269" s="33"/>
      <c r="O269" s="33"/>
      <c r="P269" s="33"/>
      <c r="Q269" s="33"/>
    </row>
    <row r="270" spans="2:17" x14ac:dyDescent="0.2">
      <c r="B270" s="33"/>
      <c r="C270" s="33"/>
      <c r="D270" s="33"/>
      <c r="E270" s="33"/>
      <c r="F270" s="33"/>
      <c r="G270" s="33"/>
      <c r="H270" s="35"/>
      <c r="I270" s="33"/>
      <c r="J270" s="33"/>
      <c r="K270" s="36"/>
      <c r="L270" s="33"/>
      <c r="M270" s="33"/>
      <c r="N270" s="33"/>
      <c r="O270" s="33"/>
      <c r="P270" s="33"/>
      <c r="Q270" s="33"/>
    </row>
    <row r="271" spans="2:17" x14ac:dyDescent="0.2">
      <c r="B271" s="33"/>
      <c r="C271" s="33"/>
      <c r="D271" s="33"/>
      <c r="E271" s="33"/>
      <c r="F271" s="33"/>
      <c r="G271" s="33"/>
      <c r="H271" s="35"/>
      <c r="I271" s="33"/>
      <c r="J271" s="33"/>
      <c r="K271" s="36"/>
      <c r="L271" s="33"/>
      <c r="M271" s="33"/>
      <c r="N271" s="33"/>
      <c r="O271" s="33"/>
      <c r="P271" s="33"/>
      <c r="Q271" s="33"/>
    </row>
    <row r="272" spans="2:17" x14ac:dyDescent="0.2">
      <c r="B272" s="33"/>
      <c r="C272" s="33"/>
      <c r="D272" s="33"/>
      <c r="E272" s="33"/>
      <c r="F272" s="33"/>
      <c r="G272" s="33"/>
      <c r="H272" s="35"/>
      <c r="I272" s="33"/>
      <c r="J272" s="33"/>
      <c r="K272" s="36"/>
      <c r="L272" s="33"/>
      <c r="M272" s="33"/>
      <c r="N272" s="33"/>
      <c r="O272" s="33"/>
      <c r="P272" s="33"/>
      <c r="Q272" s="33"/>
    </row>
    <row r="273" spans="2:17" x14ac:dyDescent="0.2">
      <c r="B273" s="33"/>
      <c r="C273" s="33"/>
      <c r="D273" s="33"/>
      <c r="E273" s="33"/>
      <c r="F273" s="33"/>
      <c r="G273" s="33"/>
      <c r="H273" s="35"/>
      <c r="I273" s="33"/>
      <c r="J273" s="33"/>
      <c r="K273" s="36"/>
      <c r="L273" s="33"/>
      <c r="M273" s="33"/>
      <c r="N273" s="33"/>
      <c r="O273" s="33"/>
      <c r="P273" s="33"/>
      <c r="Q273" s="33"/>
    </row>
    <row r="274" spans="2:17" x14ac:dyDescent="0.2">
      <c r="B274" s="33"/>
      <c r="C274" s="33"/>
      <c r="D274" s="33"/>
      <c r="E274" s="33"/>
      <c r="F274" s="33"/>
      <c r="G274" s="33"/>
      <c r="H274" s="35"/>
      <c r="I274" s="33"/>
      <c r="J274" s="33"/>
      <c r="K274" s="36"/>
      <c r="L274" s="33"/>
      <c r="M274" s="33"/>
      <c r="N274" s="33"/>
      <c r="O274" s="33"/>
      <c r="P274" s="33"/>
      <c r="Q274" s="33"/>
    </row>
    <row r="275" spans="2:17" x14ac:dyDescent="0.2">
      <c r="B275" s="33"/>
      <c r="C275" s="33"/>
      <c r="D275" s="33"/>
      <c r="E275" s="33"/>
      <c r="F275" s="33"/>
      <c r="G275" s="33"/>
      <c r="H275" s="35"/>
      <c r="I275" s="33"/>
      <c r="J275" s="33"/>
      <c r="K275" s="36"/>
      <c r="L275" s="33"/>
      <c r="M275" s="33"/>
      <c r="N275" s="33"/>
      <c r="O275" s="33"/>
      <c r="P275" s="33"/>
      <c r="Q275" s="33"/>
    </row>
    <row r="276" spans="2:17" x14ac:dyDescent="0.2">
      <c r="B276" s="33"/>
      <c r="C276" s="33"/>
      <c r="D276" s="33"/>
      <c r="E276" s="33"/>
      <c r="F276" s="33"/>
      <c r="G276" s="33"/>
      <c r="H276" s="35"/>
      <c r="I276" s="33"/>
      <c r="J276" s="33"/>
      <c r="K276" s="36"/>
      <c r="L276" s="33"/>
      <c r="M276" s="33"/>
      <c r="N276" s="33"/>
      <c r="O276" s="33"/>
      <c r="P276" s="33"/>
      <c r="Q276" s="33"/>
    </row>
    <row r="277" spans="2:17" x14ac:dyDescent="0.2">
      <c r="B277" s="33"/>
      <c r="C277" s="33"/>
      <c r="D277" s="33"/>
      <c r="E277" s="33"/>
      <c r="F277" s="33"/>
      <c r="G277" s="33"/>
      <c r="H277" s="35"/>
      <c r="I277" s="33"/>
      <c r="J277" s="33"/>
      <c r="K277" s="36"/>
      <c r="L277" s="33"/>
      <c r="M277" s="33"/>
      <c r="N277" s="33"/>
      <c r="O277" s="33"/>
      <c r="P277" s="33"/>
      <c r="Q277" s="33"/>
    </row>
    <row r="278" spans="2:17" x14ac:dyDescent="0.2">
      <c r="B278" s="33"/>
      <c r="C278" s="33"/>
      <c r="D278" s="33"/>
      <c r="E278" s="33"/>
      <c r="F278" s="33"/>
      <c r="G278" s="33"/>
      <c r="H278" s="35"/>
      <c r="I278" s="33"/>
      <c r="J278" s="33"/>
      <c r="K278" s="36"/>
      <c r="L278" s="33"/>
      <c r="M278" s="33"/>
      <c r="N278" s="33"/>
      <c r="O278" s="33"/>
      <c r="P278" s="33"/>
      <c r="Q278" s="33"/>
    </row>
    <row r="279" spans="2:17" x14ac:dyDescent="0.2">
      <c r="B279" s="33"/>
      <c r="C279" s="33"/>
      <c r="D279" s="33"/>
      <c r="E279" s="33"/>
      <c r="F279" s="33"/>
      <c r="G279" s="33"/>
      <c r="H279" s="35"/>
      <c r="I279" s="33"/>
      <c r="J279" s="33"/>
      <c r="K279" s="36"/>
      <c r="L279" s="33"/>
      <c r="M279" s="33"/>
      <c r="N279" s="33"/>
      <c r="O279" s="33"/>
      <c r="P279" s="33"/>
      <c r="Q279" s="33"/>
    </row>
    <row r="280" spans="2:17" x14ac:dyDescent="0.2">
      <c r="B280" s="33"/>
      <c r="C280" s="33"/>
      <c r="D280" s="33"/>
      <c r="E280" s="33"/>
      <c r="F280" s="33"/>
      <c r="G280" s="33"/>
      <c r="H280" s="35"/>
      <c r="I280" s="33"/>
      <c r="J280" s="33"/>
      <c r="K280" s="36"/>
      <c r="L280" s="33"/>
      <c r="M280" s="33"/>
      <c r="N280" s="33"/>
      <c r="O280" s="33"/>
      <c r="P280" s="33"/>
      <c r="Q280" s="33"/>
    </row>
    <row r="281" spans="2:17" x14ac:dyDescent="0.2">
      <c r="B281" s="33"/>
      <c r="C281" s="33"/>
      <c r="D281" s="33"/>
      <c r="E281" s="33"/>
      <c r="F281" s="33"/>
      <c r="G281" s="33"/>
      <c r="H281" s="35"/>
      <c r="I281" s="33"/>
      <c r="J281" s="33"/>
      <c r="K281" s="36"/>
      <c r="L281" s="33"/>
      <c r="M281" s="33"/>
      <c r="N281" s="33"/>
      <c r="O281" s="33"/>
      <c r="P281" s="33"/>
      <c r="Q281" s="33"/>
    </row>
    <row r="282" spans="2:17" x14ac:dyDescent="0.2">
      <c r="B282" s="33"/>
      <c r="C282" s="33"/>
      <c r="D282" s="33"/>
      <c r="E282" s="33"/>
      <c r="F282" s="33"/>
      <c r="G282" s="33"/>
      <c r="H282" s="35"/>
      <c r="I282" s="33"/>
      <c r="J282" s="33"/>
      <c r="K282" s="36"/>
      <c r="L282" s="33"/>
      <c r="M282" s="33"/>
      <c r="N282" s="33"/>
      <c r="O282" s="33"/>
      <c r="P282" s="33"/>
      <c r="Q282" s="33"/>
    </row>
    <row r="283" spans="2:17" x14ac:dyDescent="0.2">
      <c r="B283" s="33"/>
      <c r="C283" s="33"/>
      <c r="D283" s="33"/>
      <c r="E283" s="33"/>
      <c r="F283" s="33"/>
      <c r="G283" s="33"/>
      <c r="H283" s="35"/>
      <c r="I283" s="33"/>
      <c r="J283" s="33"/>
      <c r="K283" s="36"/>
      <c r="L283" s="33"/>
      <c r="M283" s="33"/>
      <c r="N283" s="33"/>
      <c r="O283" s="33"/>
      <c r="P283" s="33"/>
      <c r="Q283" s="33"/>
    </row>
    <row r="284" spans="2:17" x14ac:dyDescent="0.2">
      <c r="B284" s="33"/>
      <c r="C284" s="33"/>
      <c r="D284" s="33"/>
      <c r="E284" s="33"/>
      <c r="F284" s="33"/>
      <c r="G284" s="33"/>
      <c r="H284" s="35"/>
      <c r="I284" s="33"/>
      <c r="J284" s="33"/>
      <c r="K284" s="36"/>
      <c r="L284" s="33"/>
      <c r="M284" s="33"/>
      <c r="N284" s="33"/>
      <c r="O284" s="33"/>
      <c r="P284" s="33"/>
      <c r="Q284" s="33"/>
    </row>
    <row r="285" spans="2:17" x14ac:dyDescent="0.2">
      <c r="B285" s="33"/>
      <c r="C285" s="33"/>
      <c r="D285" s="33"/>
      <c r="E285" s="33"/>
      <c r="F285" s="33"/>
      <c r="G285" s="33"/>
      <c r="H285" s="35"/>
      <c r="I285" s="33"/>
      <c r="J285" s="33"/>
      <c r="K285" s="36"/>
      <c r="L285" s="33"/>
      <c r="M285" s="33"/>
      <c r="N285" s="33"/>
      <c r="O285" s="33"/>
      <c r="P285" s="33"/>
      <c r="Q285" s="33"/>
    </row>
    <row r="286" spans="2:17" x14ac:dyDescent="0.2">
      <c r="B286" s="33"/>
      <c r="C286" s="33"/>
      <c r="D286" s="33"/>
      <c r="E286" s="33"/>
      <c r="F286" s="33"/>
      <c r="G286" s="33"/>
      <c r="H286" s="35"/>
      <c r="I286" s="33"/>
      <c r="J286" s="33"/>
      <c r="K286" s="36"/>
      <c r="L286" s="33"/>
      <c r="M286" s="33"/>
      <c r="N286" s="33"/>
      <c r="O286" s="33"/>
      <c r="P286" s="33"/>
      <c r="Q286" s="33"/>
    </row>
    <row r="287" spans="2:17" x14ac:dyDescent="0.2">
      <c r="B287" s="33"/>
      <c r="C287" s="33"/>
      <c r="D287" s="33"/>
      <c r="E287" s="33"/>
      <c r="F287" s="33"/>
      <c r="G287" s="33"/>
      <c r="H287" s="35"/>
      <c r="I287" s="33"/>
      <c r="J287" s="33"/>
      <c r="K287" s="36"/>
      <c r="L287" s="33"/>
      <c r="M287" s="33"/>
      <c r="N287" s="33"/>
      <c r="O287" s="33"/>
      <c r="P287" s="33"/>
      <c r="Q287" s="33"/>
    </row>
    <row r="288" spans="2:17" x14ac:dyDescent="0.2">
      <c r="B288" s="33"/>
      <c r="C288" s="33"/>
      <c r="D288" s="33"/>
      <c r="E288" s="33"/>
      <c r="F288" s="33"/>
      <c r="G288" s="33"/>
      <c r="H288" s="35"/>
      <c r="I288" s="33"/>
      <c r="J288" s="33"/>
      <c r="K288" s="36"/>
      <c r="L288" s="33"/>
      <c r="M288" s="33"/>
      <c r="N288" s="33"/>
      <c r="O288" s="33"/>
      <c r="P288" s="33"/>
      <c r="Q288" s="33"/>
    </row>
    <row r="289" spans="2:17" x14ac:dyDescent="0.2">
      <c r="B289" s="33"/>
      <c r="C289" s="33"/>
      <c r="D289" s="33"/>
      <c r="E289" s="33"/>
      <c r="F289" s="33"/>
      <c r="G289" s="33"/>
      <c r="H289" s="35"/>
      <c r="I289" s="33"/>
      <c r="J289" s="33"/>
      <c r="K289" s="36"/>
      <c r="L289" s="33"/>
      <c r="M289" s="33"/>
      <c r="N289" s="33"/>
      <c r="O289" s="33"/>
      <c r="P289" s="33"/>
      <c r="Q289" s="33"/>
    </row>
    <row r="290" spans="2:17" x14ac:dyDescent="0.2">
      <c r="B290" s="33"/>
      <c r="C290" s="33"/>
      <c r="D290" s="33"/>
      <c r="E290" s="33"/>
      <c r="F290" s="33"/>
      <c r="G290" s="33"/>
      <c r="H290" s="35"/>
      <c r="I290" s="33"/>
      <c r="J290" s="33"/>
      <c r="K290" s="36"/>
      <c r="L290" s="33"/>
      <c r="M290" s="33"/>
      <c r="N290" s="33"/>
      <c r="O290" s="33"/>
      <c r="P290" s="33"/>
      <c r="Q290" s="33"/>
    </row>
    <row r="291" spans="2:17" x14ac:dyDescent="0.2">
      <c r="B291" s="33"/>
      <c r="C291" s="33"/>
      <c r="D291" s="33"/>
      <c r="E291" s="33"/>
      <c r="F291" s="33"/>
      <c r="G291" s="33"/>
      <c r="H291" s="35"/>
      <c r="I291" s="33"/>
      <c r="J291" s="33"/>
      <c r="K291" s="36"/>
      <c r="L291" s="33"/>
      <c r="M291" s="33"/>
      <c r="N291" s="33"/>
      <c r="O291" s="33"/>
      <c r="P291" s="33"/>
      <c r="Q291" s="33"/>
    </row>
    <row r="292" spans="2:17" x14ac:dyDescent="0.2">
      <c r="B292" s="33"/>
      <c r="C292" s="33"/>
      <c r="D292" s="33"/>
      <c r="E292" s="33"/>
      <c r="F292" s="33"/>
      <c r="G292" s="33"/>
      <c r="H292" s="35"/>
      <c r="I292" s="33"/>
      <c r="J292" s="33"/>
      <c r="K292" s="36"/>
      <c r="L292" s="33"/>
      <c r="M292" s="33"/>
      <c r="N292" s="33"/>
      <c r="O292" s="33"/>
      <c r="P292" s="33"/>
      <c r="Q292" s="33"/>
    </row>
    <row r="293" spans="2:17" x14ac:dyDescent="0.2">
      <c r="B293" s="33"/>
      <c r="C293" s="33"/>
      <c r="D293" s="33"/>
      <c r="E293" s="33"/>
      <c r="F293" s="33"/>
      <c r="G293" s="33"/>
      <c r="H293" s="35"/>
      <c r="I293" s="33"/>
      <c r="J293" s="33"/>
      <c r="K293" s="36"/>
      <c r="L293" s="33"/>
      <c r="M293" s="33"/>
      <c r="N293" s="33"/>
      <c r="O293" s="33"/>
      <c r="P293" s="33"/>
      <c r="Q293" s="33"/>
    </row>
    <row r="294" spans="2:17" x14ac:dyDescent="0.2">
      <c r="B294" s="33"/>
      <c r="C294" s="33"/>
      <c r="D294" s="33"/>
      <c r="E294" s="33"/>
      <c r="F294" s="33"/>
      <c r="G294" s="33"/>
      <c r="H294" s="35"/>
      <c r="I294" s="33"/>
      <c r="J294" s="33"/>
      <c r="K294" s="36"/>
      <c r="L294" s="33"/>
      <c r="M294" s="33"/>
      <c r="N294" s="33"/>
      <c r="O294" s="33"/>
      <c r="P294" s="33"/>
      <c r="Q294" s="33"/>
    </row>
    <row r="295" spans="2:17" x14ac:dyDescent="0.2">
      <c r="B295" s="33"/>
      <c r="C295" s="33"/>
      <c r="D295" s="33"/>
      <c r="E295" s="33"/>
      <c r="F295" s="33"/>
      <c r="G295" s="33"/>
      <c r="H295" s="35"/>
      <c r="I295" s="33"/>
      <c r="J295" s="33"/>
      <c r="K295" s="36"/>
      <c r="L295" s="33"/>
      <c r="M295" s="33"/>
      <c r="N295" s="33"/>
      <c r="O295" s="33"/>
      <c r="P295" s="33"/>
      <c r="Q295" s="33"/>
    </row>
    <row r="296" spans="2:17" x14ac:dyDescent="0.2">
      <c r="B296" s="33"/>
      <c r="C296" s="33"/>
      <c r="D296" s="33"/>
      <c r="E296" s="33"/>
      <c r="F296" s="33"/>
      <c r="G296" s="33"/>
      <c r="H296" s="35"/>
      <c r="I296" s="33"/>
      <c r="J296" s="33"/>
      <c r="K296" s="36"/>
      <c r="L296" s="33"/>
      <c r="M296" s="33"/>
      <c r="N296" s="33"/>
      <c r="O296" s="33"/>
      <c r="P296" s="33"/>
      <c r="Q296" s="33"/>
    </row>
    <row r="297" spans="2:17" x14ac:dyDescent="0.2">
      <c r="B297" s="33"/>
      <c r="C297" s="33"/>
      <c r="D297" s="33"/>
      <c r="E297" s="33"/>
      <c r="F297" s="33"/>
      <c r="G297" s="33"/>
      <c r="H297" s="35"/>
      <c r="I297" s="33"/>
      <c r="J297" s="33"/>
      <c r="K297" s="36"/>
      <c r="L297" s="33"/>
      <c r="M297" s="33"/>
      <c r="N297" s="33"/>
      <c r="O297" s="33"/>
      <c r="P297" s="33"/>
      <c r="Q297" s="33"/>
    </row>
    <row r="298" spans="2:17" x14ac:dyDescent="0.2">
      <c r="B298" s="33"/>
      <c r="C298" s="33"/>
      <c r="D298" s="33"/>
      <c r="E298" s="33"/>
      <c r="F298" s="33"/>
      <c r="G298" s="33"/>
      <c r="H298" s="35"/>
      <c r="I298" s="33"/>
      <c r="J298" s="33"/>
      <c r="K298" s="36"/>
      <c r="L298" s="33"/>
      <c r="M298" s="33"/>
      <c r="N298" s="33"/>
      <c r="O298" s="33"/>
      <c r="P298" s="33"/>
      <c r="Q298" s="33"/>
    </row>
    <row r="299" spans="2:17" x14ac:dyDescent="0.2">
      <c r="B299" s="33"/>
      <c r="C299" s="33"/>
      <c r="D299" s="33"/>
      <c r="E299" s="33"/>
      <c r="F299" s="33"/>
      <c r="G299" s="33"/>
      <c r="H299" s="35"/>
      <c r="I299" s="33"/>
      <c r="J299" s="33"/>
      <c r="K299" s="36"/>
      <c r="L299" s="33"/>
      <c r="M299" s="33"/>
      <c r="N299" s="33"/>
      <c r="O299" s="33"/>
      <c r="P299" s="33"/>
      <c r="Q299" s="33"/>
    </row>
    <row r="300" spans="2:17" x14ac:dyDescent="0.2">
      <c r="B300" s="33"/>
      <c r="C300" s="33"/>
      <c r="D300" s="33"/>
      <c r="E300" s="33"/>
      <c r="F300" s="33"/>
      <c r="G300" s="33"/>
      <c r="H300" s="35"/>
      <c r="I300" s="33"/>
      <c r="J300" s="33"/>
      <c r="K300" s="36"/>
      <c r="L300" s="33"/>
      <c r="M300" s="33"/>
      <c r="N300" s="33"/>
      <c r="O300" s="33"/>
      <c r="P300" s="33"/>
      <c r="Q300" s="33"/>
    </row>
    <row r="301" spans="2:17" x14ac:dyDescent="0.2">
      <c r="B301" s="33"/>
      <c r="C301" s="33"/>
      <c r="D301" s="33"/>
      <c r="E301" s="33"/>
      <c r="F301" s="33"/>
      <c r="G301" s="33"/>
      <c r="H301" s="35"/>
      <c r="I301" s="33"/>
      <c r="J301" s="33"/>
      <c r="K301" s="36"/>
      <c r="L301" s="33"/>
      <c r="M301" s="33"/>
      <c r="N301" s="33"/>
      <c r="O301" s="33"/>
      <c r="P301" s="33"/>
      <c r="Q301" s="33"/>
    </row>
    <row r="302" spans="2:17" x14ac:dyDescent="0.2">
      <c r="B302" s="33"/>
      <c r="C302" s="33"/>
      <c r="D302" s="33"/>
      <c r="E302" s="33"/>
      <c r="F302" s="33"/>
      <c r="G302" s="33"/>
      <c r="H302" s="35"/>
      <c r="I302" s="33"/>
      <c r="J302" s="33"/>
      <c r="K302" s="36"/>
      <c r="L302" s="33"/>
      <c r="M302" s="33"/>
      <c r="N302" s="33"/>
      <c r="O302" s="33"/>
      <c r="P302" s="33"/>
      <c r="Q302" s="33"/>
    </row>
    <row r="303" spans="2:17" x14ac:dyDescent="0.2">
      <c r="B303" s="33"/>
      <c r="C303" s="33"/>
      <c r="D303" s="33"/>
      <c r="E303" s="33"/>
      <c r="F303" s="33"/>
      <c r="G303" s="33"/>
      <c r="H303" s="35"/>
      <c r="I303" s="33"/>
      <c r="J303" s="33"/>
      <c r="K303" s="36"/>
      <c r="L303" s="33"/>
      <c r="M303" s="33"/>
      <c r="N303" s="33"/>
      <c r="O303" s="33"/>
      <c r="P303" s="33"/>
      <c r="Q303" s="33"/>
    </row>
    <row r="304" spans="2:17" x14ac:dyDescent="0.2">
      <c r="B304" s="33"/>
      <c r="C304" s="33"/>
      <c r="D304" s="33"/>
      <c r="E304" s="33"/>
      <c r="F304" s="33"/>
      <c r="G304" s="33"/>
      <c r="H304" s="35"/>
      <c r="I304" s="33"/>
      <c r="J304" s="33"/>
      <c r="K304" s="36"/>
      <c r="L304" s="33"/>
      <c r="M304" s="33"/>
      <c r="N304" s="33"/>
      <c r="O304" s="33"/>
      <c r="P304" s="33"/>
      <c r="Q304" s="33"/>
    </row>
    <row r="305" spans="2:17" x14ac:dyDescent="0.2">
      <c r="B305" s="33"/>
      <c r="C305" s="33"/>
      <c r="D305" s="33"/>
      <c r="E305" s="33"/>
      <c r="F305" s="33"/>
      <c r="G305" s="33"/>
      <c r="H305" s="35"/>
      <c r="I305" s="33"/>
      <c r="J305" s="33"/>
      <c r="K305" s="36"/>
      <c r="L305" s="33"/>
      <c r="M305" s="33"/>
      <c r="N305" s="33"/>
      <c r="O305" s="33"/>
      <c r="P305" s="33"/>
      <c r="Q305" s="33"/>
    </row>
    <row r="306" spans="2:17" x14ac:dyDescent="0.2">
      <c r="B306" s="33"/>
      <c r="C306" s="33"/>
      <c r="D306" s="33"/>
      <c r="E306" s="33"/>
      <c r="F306" s="33"/>
      <c r="G306" s="33"/>
      <c r="H306" s="35"/>
      <c r="I306" s="33"/>
      <c r="J306" s="33"/>
      <c r="K306" s="36"/>
      <c r="L306" s="33"/>
      <c r="M306" s="33"/>
      <c r="N306" s="33"/>
      <c r="O306" s="33"/>
      <c r="P306" s="33"/>
      <c r="Q306" s="33"/>
    </row>
    <row r="307" spans="2:17" x14ac:dyDescent="0.2">
      <c r="B307" s="33"/>
      <c r="C307" s="33"/>
      <c r="D307" s="33"/>
      <c r="E307" s="33"/>
      <c r="F307" s="33"/>
      <c r="G307" s="33"/>
      <c r="H307" s="35"/>
      <c r="I307" s="33"/>
      <c r="J307" s="33"/>
      <c r="K307" s="36"/>
      <c r="L307" s="33"/>
      <c r="M307" s="33"/>
      <c r="N307" s="33"/>
      <c r="O307" s="33"/>
      <c r="P307" s="33"/>
      <c r="Q307" s="33"/>
    </row>
    <row r="308" spans="2:17" x14ac:dyDescent="0.2">
      <c r="B308" s="33"/>
      <c r="C308" s="33"/>
      <c r="D308" s="33"/>
      <c r="E308" s="33"/>
      <c r="F308" s="33"/>
      <c r="G308" s="33"/>
      <c r="H308" s="35"/>
      <c r="I308" s="33"/>
      <c r="J308" s="33"/>
      <c r="K308" s="36"/>
      <c r="L308" s="33"/>
      <c r="M308" s="33"/>
      <c r="N308" s="33"/>
      <c r="O308" s="33"/>
      <c r="P308" s="33"/>
      <c r="Q308" s="33"/>
    </row>
    <row r="309" spans="2:17" x14ac:dyDescent="0.2">
      <c r="B309" s="33"/>
      <c r="C309" s="33"/>
      <c r="D309" s="33"/>
      <c r="E309" s="33"/>
      <c r="F309" s="33"/>
      <c r="G309" s="33"/>
      <c r="H309" s="35"/>
      <c r="I309" s="33"/>
      <c r="J309" s="33"/>
      <c r="K309" s="36"/>
      <c r="L309" s="33"/>
      <c r="M309" s="33"/>
      <c r="N309" s="33"/>
      <c r="O309" s="33"/>
      <c r="P309" s="33"/>
      <c r="Q309" s="33"/>
    </row>
    <row r="310" spans="2:17" x14ac:dyDescent="0.2">
      <c r="B310" s="33"/>
      <c r="C310" s="33"/>
      <c r="D310" s="33"/>
      <c r="E310" s="33"/>
      <c r="F310" s="33"/>
      <c r="G310" s="33"/>
      <c r="H310" s="35"/>
      <c r="I310" s="33"/>
      <c r="J310" s="33"/>
      <c r="K310" s="36"/>
      <c r="L310" s="33"/>
      <c r="M310" s="33"/>
      <c r="N310" s="33"/>
      <c r="O310" s="33"/>
      <c r="P310" s="33"/>
      <c r="Q310" s="33"/>
    </row>
    <row r="311" spans="2:17" x14ac:dyDescent="0.2">
      <c r="B311" s="33"/>
      <c r="C311" s="33"/>
      <c r="D311" s="33"/>
      <c r="E311" s="33"/>
      <c r="F311" s="33"/>
      <c r="G311" s="33"/>
      <c r="H311" s="35"/>
      <c r="I311" s="33"/>
      <c r="J311" s="33"/>
      <c r="K311" s="36"/>
      <c r="L311" s="33"/>
      <c r="M311" s="33"/>
      <c r="N311" s="33"/>
      <c r="O311" s="33"/>
      <c r="P311" s="33"/>
      <c r="Q311" s="33"/>
    </row>
    <row r="312" spans="2:17" x14ac:dyDescent="0.2">
      <c r="B312" s="33"/>
      <c r="C312" s="33"/>
      <c r="D312" s="33"/>
      <c r="E312" s="33"/>
      <c r="F312" s="33"/>
      <c r="G312" s="33"/>
      <c r="H312" s="35"/>
      <c r="I312" s="33"/>
      <c r="J312" s="33"/>
      <c r="K312" s="36"/>
      <c r="L312" s="33"/>
      <c r="M312" s="33"/>
      <c r="N312" s="33"/>
      <c r="O312" s="33"/>
      <c r="P312" s="33"/>
      <c r="Q312" s="33"/>
    </row>
    <row r="313" spans="2:17" x14ac:dyDescent="0.2">
      <c r="B313" s="33"/>
      <c r="C313" s="33"/>
      <c r="D313" s="33"/>
      <c r="E313" s="33"/>
      <c r="F313" s="33"/>
      <c r="G313" s="33"/>
      <c r="H313" s="35"/>
      <c r="I313" s="33"/>
      <c r="J313" s="33"/>
      <c r="K313" s="36"/>
      <c r="L313" s="33"/>
      <c r="M313" s="33"/>
      <c r="N313" s="33"/>
      <c r="O313" s="33"/>
      <c r="P313" s="33"/>
      <c r="Q313" s="33"/>
    </row>
    <row r="314" spans="2:17" x14ac:dyDescent="0.2">
      <c r="B314" s="33"/>
      <c r="C314" s="33"/>
      <c r="D314" s="33"/>
      <c r="E314" s="33"/>
      <c r="F314" s="33"/>
      <c r="G314" s="33"/>
      <c r="H314" s="35"/>
      <c r="I314" s="33"/>
      <c r="J314" s="33"/>
      <c r="K314" s="36"/>
      <c r="L314" s="33"/>
      <c r="M314" s="33"/>
      <c r="N314" s="33"/>
      <c r="O314" s="33"/>
      <c r="P314" s="33"/>
      <c r="Q314" s="33"/>
    </row>
    <row r="315" spans="2:17" x14ac:dyDescent="0.2">
      <c r="B315" s="33"/>
      <c r="C315" s="33"/>
      <c r="D315" s="33"/>
      <c r="E315" s="33"/>
      <c r="F315" s="33"/>
      <c r="G315" s="33"/>
      <c r="H315" s="35"/>
      <c r="I315" s="33"/>
      <c r="J315" s="33"/>
      <c r="K315" s="36"/>
      <c r="L315" s="33"/>
      <c r="M315" s="33"/>
      <c r="N315" s="33"/>
      <c r="O315" s="33"/>
      <c r="P315" s="33"/>
      <c r="Q315" s="33"/>
    </row>
    <row r="316" spans="2:17" x14ac:dyDescent="0.2">
      <c r="B316" s="33"/>
      <c r="C316" s="33"/>
      <c r="D316" s="33"/>
      <c r="E316" s="33"/>
      <c r="F316" s="33"/>
      <c r="G316" s="33"/>
      <c r="H316" s="35"/>
      <c r="I316" s="33"/>
      <c r="J316" s="33"/>
      <c r="K316" s="36"/>
      <c r="L316" s="33"/>
      <c r="M316" s="33"/>
      <c r="N316" s="33"/>
      <c r="O316" s="33"/>
      <c r="P316" s="33"/>
      <c r="Q316" s="33"/>
    </row>
    <row r="317" spans="2:17" x14ac:dyDescent="0.2">
      <c r="B317" s="33"/>
      <c r="C317" s="33"/>
      <c r="D317" s="33"/>
      <c r="E317" s="33"/>
      <c r="F317" s="33"/>
      <c r="G317" s="33"/>
      <c r="H317" s="35"/>
      <c r="I317" s="33"/>
      <c r="J317" s="33"/>
      <c r="K317" s="36"/>
      <c r="L317" s="33"/>
      <c r="M317" s="33"/>
      <c r="N317" s="33"/>
      <c r="O317" s="33"/>
      <c r="P317" s="33"/>
      <c r="Q317" s="33"/>
    </row>
    <row r="318" spans="2:17" x14ac:dyDescent="0.2">
      <c r="B318" s="33"/>
      <c r="C318" s="33"/>
      <c r="D318" s="33"/>
      <c r="E318" s="33"/>
      <c r="F318" s="33"/>
      <c r="G318" s="33"/>
      <c r="H318" s="35"/>
      <c r="I318" s="33"/>
      <c r="J318" s="33"/>
      <c r="K318" s="36"/>
      <c r="L318" s="33"/>
      <c r="M318" s="33"/>
      <c r="N318" s="33"/>
      <c r="O318" s="33"/>
      <c r="P318" s="33"/>
      <c r="Q318" s="33"/>
    </row>
    <row r="319" spans="2:17" x14ac:dyDescent="0.2">
      <c r="B319" s="33"/>
      <c r="C319" s="33"/>
      <c r="D319" s="33"/>
      <c r="E319" s="33"/>
      <c r="F319" s="33"/>
      <c r="G319" s="33"/>
      <c r="H319" s="35"/>
      <c r="I319" s="33"/>
      <c r="J319" s="33"/>
      <c r="K319" s="36"/>
      <c r="L319" s="33"/>
      <c r="M319" s="33"/>
      <c r="N319" s="33"/>
      <c r="O319" s="33"/>
      <c r="P319" s="33"/>
      <c r="Q319" s="33"/>
    </row>
    <row r="320" spans="2:17" x14ac:dyDescent="0.2">
      <c r="B320" s="33"/>
      <c r="C320" s="33"/>
      <c r="D320" s="33"/>
      <c r="E320" s="33"/>
      <c r="F320" s="33"/>
      <c r="G320" s="33"/>
      <c r="H320" s="35"/>
      <c r="I320" s="33"/>
      <c r="J320" s="33"/>
      <c r="K320" s="36"/>
      <c r="L320" s="33"/>
      <c r="M320" s="33"/>
      <c r="N320" s="33"/>
      <c r="O320" s="33"/>
      <c r="P320" s="33"/>
      <c r="Q320" s="33"/>
    </row>
    <row r="321" spans="2:17" x14ac:dyDescent="0.2">
      <c r="B321" s="33"/>
      <c r="C321" s="33"/>
      <c r="D321" s="33"/>
      <c r="E321" s="33"/>
      <c r="F321" s="33"/>
      <c r="G321" s="33"/>
      <c r="H321" s="35"/>
      <c r="I321" s="33"/>
      <c r="J321" s="33"/>
      <c r="K321" s="36"/>
      <c r="L321" s="33"/>
      <c r="M321" s="33"/>
      <c r="N321" s="33"/>
      <c r="O321" s="33"/>
      <c r="P321" s="33"/>
      <c r="Q321" s="33"/>
    </row>
    <row r="322" spans="2:17" x14ac:dyDescent="0.2">
      <c r="B322" s="33"/>
      <c r="C322" s="33"/>
      <c r="D322" s="33"/>
      <c r="E322" s="33"/>
      <c r="F322" s="33"/>
      <c r="G322" s="33"/>
      <c r="H322" s="35"/>
      <c r="I322" s="33"/>
      <c r="J322" s="33"/>
      <c r="K322" s="36"/>
      <c r="L322" s="33"/>
      <c r="M322" s="33"/>
      <c r="N322" s="33"/>
      <c r="O322" s="33"/>
      <c r="P322" s="33"/>
      <c r="Q322" s="33"/>
    </row>
    <row r="323" spans="2:17" x14ac:dyDescent="0.2">
      <c r="B323" s="33"/>
      <c r="C323" s="33"/>
      <c r="D323" s="33"/>
      <c r="E323" s="33"/>
      <c r="F323" s="33"/>
      <c r="G323" s="33"/>
      <c r="H323" s="35"/>
      <c r="I323" s="33"/>
      <c r="J323" s="33"/>
      <c r="K323" s="36"/>
      <c r="L323" s="33"/>
      <c r="M323" s="33"/>
      <c r="N323" s="33"/>
      <c r="O323" s="33"/>
      <c r="P323" s="33"/>
      <c r="Q323" s="33"/>
    </row>
    <row r="324" spans="2:17" x14ac:dyDescent="0.2">
      <c r="B324" s="33"/>
      <c r="C324" s="33"/>
      <c r="D324" s="33"/>
      <c r="E324" s="33"/>
      <c r="F324" s="33"/>
      <c r="G324" s="33"/>
      <c r="H324" s="35"/>
      <c r="I324" s="33"/>
      <c r="J324" s="33"/>
      <c r="K324" s="36"/>
      <c r="L324" s="33"/>
      <c r="M324" s="33"/>
      <c r="N324" s="33"/>
      <c r="O324" s="33"/>
      <c r="P324" s="33"/>
      <c r="Q324" s="33"/>
    </row>
    <row r="325" spans="2:17" x14ac:dyDescent="0.2">
      <c r="B325" s="33"/>
      <c r="C325" s="33"/>
      <c r="D325" s="33"/>
      <c r="E325" s="33"/>
      <c r="F325" s="33"/>
      <c r="G325" s="33"/>
      <c r="H325" s="35"/>
      <c r="I325" s="33"/>
      <c r="J325" s="33"/>
      <c r="K325" s="36"/>
      <c r="L325" s="33"/>
      <c r="M325" s="33"/>
      <c r="N325" s="33"/>
      <c r="O325" s="33"/>
      <c r="P325" s="33"/>
      <c r="Q325" s="33"/>
    </row>
    <row r="326" spans="2:17" x14ac:dyDescent="0.2">
      <c r="B326" s="33"/>
      <c r="C326" s="33"/>
      <c r="D326" s="33"/>
      <c r="E326" s="33"/>
      <c r="F326" s="33"/>
      <c r="G326" s="33"/>
      <c r="H326" s="35"/>
      <c r="I326" s="33"/>
      <c r="J326" s="33"/>
      <c r="K326" s="36"/>
      <c r="L326" s="33"/>
      <c r="M326" s="33"/>
      <c r="N326" s="33"/>
      <c r="O326" s="33"/>
      <c r="P326" s="33"/>
      <c r="Q326" s="33"/>
    </row>
    <row r="327" spans="2:17" x14ac:dyDescent="0.2">
      <c r="B327" s="33"/>
      <c r="C327" s="33"/>
      <c r="D327" s="33"/>
      <c r="E327" s="33"/>
      <c r="F327" s="33"/>
      <c r="G327" s="33"/>
      <c r="H327" s="35"/>
      <c r="I327" s="33"/>
      <c r="J327" s="33"/>
      <c r="K327" s="36"/>
      <c r="L327" s="33"/>
      <c r="M327" s="33"/>
      <c r="N327" s="33"/>
      <c r="O327" s="33"/>
      <c r="P327" s="33"/>
      <c r="Q327" s="33"/>
    </row>
    <row r="328" spans="2:17" x14ac:dyDescent="0.2">
      <c r="B328" s="33"/>
      <c r="C328" s="33"/>
      <c r="D328" s="33"/>
      <c r="E328" s="33"/>
      <c r="F328" s="33"/>
      <c r="G328" s="33"/>
      <c r="H328" s="35"/>
      <c r="I328" s="33"/>
      <c r="J328" s="33"/>
      <c r="K328" s="36"/>
      <c r="L328" s="33"/>
      <c r="M328" s="33"/>
      <c r="N328" s="33"/>
      <c r="O328" s="33"/>
      <c r="P328" s="33"/>
      <c r="Q328" s="33"/>
    </row>
    <row r="329" spans="2:17" x14ac:dyDescent="0.2">
      <c r="B329" s="33"/>
      <c r="C329" s="33"/>
      <c r="D329" s="33"/>
      <c r="E329" s="33"/>
      <c r="F329" s="33"/>
      <c r="G329" s="33"/>
      <c r="H329" s="35"/>
      <c r="I329" s="33"/>
      <c r="J329" s="33"/>
      <c r="K329" s="36"/>
      <c r="L329" s="33"/>
      <c r="M329" s="33"/>
      <c r="N329" s="33"/>
      <c r="O329" s="33"/>
      <c r="P329" s="33"/>
      <c r="Q329" s="33"/>
    </row>
    <row r="330" spans="2:17" x14ac:dyDescent="0.2">
      <c r="B330" s="33"/>
      <c r="C330" s="33"/>
      <c r="D330" s="33"/>
      <c r="E330" s="33"/>
      <c r="F330" s="33"/>
      <c r="G330" s="33"/>
      <c r="H330" s="35"/>
      <c r="I330" s="33"/>
      <c r="J330" s="33"/>
      <c r="K330" s="36"/>
      <c r="L330" s="33"/>
      <c r="M330" s="33"/>
      <c r="N330" s="33"/>
      <c r="O330" s="33"/>
      <c r="P330" s="33"/>
      <c r="Q330" s="33"/>
    </row>
    <row r="331" spans="2:17" x14ac:dyDescent="0.2">
      <c r="B331" s="33"/>
      <c r="C331" s="33"/>
      <c r="D331" s="33"/>
      <c r="E331" s="33"/>
      <c r="F331" s="33"/>
      <c r="G331" s="33"/>
      <c r="H331" s="35"/>
      <c r="I331" s="33"/>
      <c r="J331" s="33"/>
      <c r="K331" s="36"/>
      <c r="L331" s="33"/>
      <c r="M331" s="33"/>
      <c r="N331" s="33"/>
      <c r="O331" s="33"/>
      <c r="P331" s="33"/>
      <c r="Q331" s="33"/>
    </row>
    <row r="332" spans="2:17" x14ac:dyDescent="0.2">
      <c r="B332" s="33"/>
      <c r="C332" s="33"/>
      <c r="D332" s="33"/>
      <c r="E332" s="33"/>
      <c r="F332" s="33"/>
      <c r="G332" s="33"/>
      <c r="H332" s="35"/>
      <c r="I332" s="33"/>
      <c r="J332" s="33"/>
      <c r="K332" s="36"/>
      <c r="L332" s="33"/>
      <c r="M332" s="33"/>
      <c r="N332" s="33"/>
      <c r="O332" s="33"/>
      <c r="P332" s="33"/>
      <c r="Q332" s="33"/>
    </row>
    <row r="333" spans="2:17" x14ac:dyDescent="0.2">
      <c r="B333" s="33"/>
      <c r="C333" s="33"/>
      <c r="D333" s="33"/>
      <c r="E333" s="33"/>
      <c r="F333" s="33"/>
      <c r="G333" s="33"/>
      <c r="H333" s="35"/>
      <c r="I333" s="33"/>
      <c r="J333" s="33"/>
      <c r="K333" s="36"/>
      <c r="L333" s="33"/>
      <c r="M333" s="33"/>
      <c r="N333" s="33"/>
      <c r="O333" s="33"/>
      <c r="P333" s="33"/>
      <c r="Q333" s="33"/>
    </row>
    <row r="334" spans="2:17" x14ac:dyDescent="0.2">
      <c r="B334" s="33"/>
      <c r="C334" s="33"/>
      <c r="D334" s="33"/>
      <c r="E334" s="33"/>
      <c r="F334" s="33"/>
      <c r="G334" s="33"/>
      <c r="H334" s="35"/>
      <c r="I334" s="33"/>
      <c r="J334" s="33"/>
      <c r="K334" s="36"/>
      <c r="L334" s="33"/>
      <c r="M334" s="33"/>
      <c r="N334" s="33"/>
      <c r="O334" s="33"/>
      <c r="P334" s="33"/>
      <c r="Q334" s="33"/>
    </row>
    <row r="335" spans="2:17" x14ac:dyDescent="0.2">
      <c r="B335" s="33"/>
      <c r="C335" s="33"/>
      <c r="D335" s="33"/>
      <c r="E335" s="33"/>
      <c r="F335" s="33"/>
      <c r="G335" s="33"/>
      <c r="H335" s="35"/>
      <c r="I335" s="33"/>
      <c r="J335" s="33"/>
      <c r="K335" s="36"/>
      <c r="L335" s="33"/>
      <c r="M335" s="33"/>
      <c r="N335" s="33"/>
      <c r="O335" s="33"/>
      <c r="P335" s="33"/>
      <c r="Q335" s="33"/>
    </row>
    <row r="336" spans="2:17" x14ac:dyDescent="0.2">
      <c r="B336" s="33"/>
      <c r="C336" s="33"/>
      <c r="D336" s="33"/>
      <c r="E336" s="33"/>
      <c r="F336" s="33"/>
      <c r="G336" s="33"/>
      <c r="H336" s="35"/>
      <c r="I336" s="33"/>
      <c r="J336" s="33"/>
      <c r="K336" s="36"/>
      <c r="L336" s="33"/>
      <c r="M336" s="33"/>
      <c r="N336" s="33"/>
      <c r="O336" s="33"/>
      <c r="P336" s="33"/>
      <c r="Q336" s="33"/>
    </row>
    <row r="337" spans="2:17" x14ac:dyDescent="0.2">
      <c r="B337" s="33"/>
      <c r="C337" s="33"/>
      <c r="D337" s="33"/>
      <c r="E337" s="33"/>
      <c r="F337" s="33"/>
      <c r="G337" s="33"/>
      <c r="H337" s="35"/>
      <c r="I337" s="33"/>
      <c r="J337" s="33"/>
      <c r="K337" s="36"/>
      <c r="L337" s="33"/>
      <c r="M337" s="33"/>
      <c r="N337" s="33"/>
      <c r="O337" s="33"/>
      <c r="P337" s="33"/>
      <c r="Q337" s="33"/>
    </row>
    <row r="338" spans="2:17" x14ac:dyDescent="0.2">
      <c r="B338" s="33"/>
      <c r="C338" s="33"/>
      <c r="D338" s="33"/>
      <c r="E338" s="33"/>
      <c r="F338" s="33"/>
      <c r="G338" s="33"/>
      <c r="H338" s="35"/>
      <c r="I338" s="33"/>
      <c r="J338" s="33"/>
      <c r="K338" s="36"/>
      <c r="L338" s="33"/>
      <c r="M338" s="33"/>
      <c r="N338" s="33"/>
      <c r="O338" s="33"/>
      <c r="P338" s="33"/>
      <c r="Q338" s="33"/>
    </row>
    <row r="339" spans="2:17" x14ac:dyDescent="0.2">
      <c r="B339" s="33"/>
      <c r="C339" s="33"/>
      <c r="D339" s="33"/>
      <c r="E339" s="33"/>
      <c r="F339" s="33"/>
      <c r="G339" s="33"/>
      <c r="H339" s="35"/>
      <c r="I339" s="33"/>
      <c r="J339" s="33"/>
      <c r="K339" s="36"/>
      <c r="L339" s="33"/>
      <c r="M339" s="33"/>
      <c r="N339" s="33"/>
      <c r="O339" s="33"/>
      <c r="P339" s="33"/>
      <c r="Q339" s="33"/>
    </row>
    <row r="340" spans="2:17" x14ac:dyDescent="0.2">
      <c r="B340" s="33"/>
      <c r="C340" s="33"/>
      <c r="D340" s="33"/>
      <c r="E340" s="33"/>
      <c r="F340" s="33"/>
      <c r="G340" s="33"/>
      <c r="H340" s="35"/>
      <c r="I340" s="33"/>
      <c r="J340" s="33"/>
      <c r="K340" s="36"/>
      <c r="L340" s="33"/>
      <c r="M340" s="33"/>
      <c r="N340" s="33"/>
      <c r="O340" s="33"/>
      <c r="P340" s="33"/>
      <c r="Q340" s="33"/>
    </row>
    <row r="341" spans="2:17" x14ac:dyDescent="0.2">
      <c r="B341" s="33"/>
      <c r="C341" s="33"/>
      <c r="D341" s="33"/>
      <c r="E341" s="33"/>
      <c r="F341" s="33"/>
      <c r="G341" s="33"/>
      <c r="H341" s="35"/>
      <c r="I341" s="33"/>
      <c r="J341" s="33"/>
      <c r="K341" s="36"/>
      <c r="L341" s="33"/>
      <c r="M341" s="33"/>
      <c r="N341" s="33"/>
      <c r="O341" s="33"/>
      <c r="P341" s="33"/>
      <c r="Q341" s="33"/>
    </row>
    <row r="342" spans="2:17" x14ac:dyDescent="0.2">
      <c r="B342" s="33"/>
      <c r="C342" s="33"/>
      <c r="D342" s="33"/>
      <c r="E342" s="33"/>
      <c r="F342" s="33"/>
      <c r="G342" s="33"/>
      <c r="H342" s="35"/>
      <c r="I342" s="33"/>
      <c r="J342" s="33"/>
      <c r="K342" s="36"/>
      <c r="L342" s="33"/>
      <c r="M342" s="33"/>
      <c r="N342" s="33"/>
      <c r="O342" s="33"/>
      <c r="P342" s="33"/>
      <c r="Q342" s="33"/>
    </row>
    <row r="343" spans="2:17" x14ac:dyDescent="0.2">
      <c r="B343" s="33"/>
      <c r="C343" s="33"/>
      <c r="D343" s="33"/>
      <c r="E343" s="33"/>
      <c r="F343" s="33"/>
      <c r="G343" s="33"/>
      <c r="H343" s="35"/>
      <c r="I343" s="33"/>
      <c r="J343" s="33"/>
      <c r="K343" s="36"/>
      <c r="L343" s="33"/>
      <c r="M343" s="33"/>
      <c r="N343" s="33"/>
      <c r="O343" s="33"/>
      <c r="P343" s="33"/>
      <c r="Q343" s="33"/>
    </row>
    <row r="344" spans="2:17" x14ac:dyDescent="0.2">
      <c r="B344" s="33"/>
      <c r="C344" s="33"/>
      <c r="D344" s="33"/>
      <c r="E344" s="33"/>
      <c r="F344" s="33"/>
      <c r="G344" s="33"/>
      <c r="H344" s="35"/>
      <c r="I344" s="33"/>
      <c r="J344" s="33"/>
      <c r="K344" s="36"/>
      <c r="L344" s="33"/>
      <c r="M344" s="33"/>
      <c r="N344" s="33"/>
      <c r="O344" s="33"/>
      <c r="P344" s="33"/>
      <c r="Q344" s="33"/>
    </row>
    <row r="345" spans="2:17" x14ac:dyDescent="0.2">
      <c r="B345" s="33"/>
      <c r="C345" s="33"/>
      <c r="D345" s="33"/>
      <c r="E345" s="33"/>
      <c r="F345" s="33"/>
      <c r="G345" s="33"/>
      <c r="H345" s="35"/>
      <c r="I345" s="33"/>
      <c r="J345" s="33"/>
      <c r="K345" s="36"/>
      <c r="L345" s="33"/>
      <c r="M345" s="33"/>
      <c r="N345" s="33"/>
      <c r="O345" s="33"/>
      <c r="P345" s="33"/>
      <c r="Q345" s="33"/>
    </row>
    <row r="346" spans="2:17" x14ac:dyDescent="0.2">
      <c r="B346" s="33"/>
      <c r="C346" s="33"/>
      <c r="D346" s="33"/>
      <c r="E346" s="33"/>
      <c r="F346" s="33"/>
      <c r="G346" s="33"/>
      <c r="H346" s="35"/>
      <c r="I346" s="33"/>
      <c r="J346" s="33"/>
      <c r="K346" s="36"/>
      <c r="L346" s="33"/>
      <c r="M346" s="33"/>
      <c r="N346" s="33"/>
      <c r="O346" s="33"/>
      <c r="P346" s="33"/>
      <c r="Q346" s="33"/>
    </row>
    <row r="347" spans="2:17" x14ac:dyDescent="0.2">
      <c r="B347" s="33"/>
      <c r="C347" s="33"/>
      <c r="D347" s="33"/>
      <c r="E347" s="33"/>
      <c r="F347" s="33"/>
      <c r="G347" s="33"/>
      <c r="H347" s="35"/>
      <c r="I347" s="33"/>
      <c r="J347" s="33"/>
      <c r="K347" s="36"/>
      <c r="L347" s="33"/>
      <c r="M347" s="33"/>
      <c r="N347" s="33"/>
      <c r="O347" s="33"/>
      <c r="P347" s="33"/>
      <c r="Q347" s="33"/>
    </row>
    <row r="348" spans="2:17" x14ac:dyDescent="0.2">
      <c r="B348" s="33"/>
      <c r="C348" s="33"/>
      <c r="D348" s="33"/>
      <c r="E348" s="33"/>
      <c r="F348" s="33"/>
      <c r="G348" s="33"/>
      <c r="H348" s="35"/>
      <c r="I348" s="33"/>
      <c r="J348" s="33"/>
      <c r="K348" s="36"/>
      <c r="L348" s="33"/>
      <c r="M348" s="33"/>
      <c r="N348" s="33"/>
      <c r="O348" s="33"/>
      <c r="P348" s="33"/>
      <c r="Q348" s="33"/>
    </row>
    <row r="349" spans="2:17" x14ac:dyDescent="0.2">
      <c r="B349" s="33"/>
      <c r="C349" s="33"/>
      <c r="D349" s="33"/>
      <c r="E349" s="33"/>
      <c r="F349" s="33"/>
      <c r="G349" s="33"/>
      <c r="H349" s="35"/>
      <c r="I349" s="33"/>
      <c r="J349" s="33"/>
      <c r="K349" s="36"/>
      <c r="L349" s="33"/>
      <c r="M349" s="33"/>
      <c r="N349" s="33"/>
      <c r="O349" s="33"/>
      <c r="P349" s="33"/>
      <c r="Q349" s="33"/>
    </row>
    <row r="350" spans="2:17" x14ac:dyDescent="0.2">
      <c r="B350" s="33"/>
      <c r="C350" s="33"/>
      <c r="D350" s="33"/>
      <c r="E350" s="33"/>
      <c r="F350" s="33"/>
      <c r="G350" s="33"/>
      <c r="H350" s="35"/>
      <c r="I350" s="33"/>
      <c r="J350" s="33"/>
      <c r="K350" s="36"/>
      <c r="L350" s="33"/>
      <c r="M350" s="33"/>
      <c r="N350" s="33"/>
      <c r="O350" s="33"/>
      <c r="P350" s="33"/>
      <c r="Q350" s="33"/>
    </row>
    <row r="351" spans="2:17" x14ac:dyDescent="0.2">
      <c r="B351" s="33"/>
      <c r="C351" s="33"/>
      <c r="D351" s="33"/>
      <c r="E351" s="33"/>
      <c r="F351" s="33"/>
      <c r="G351" s="33"/>
      <c r="H351" s="35"/>
      <c r="I351" s="33"/>
      <c r="J351" s="33"/>
      <c r="K351" s="36"/>
      <c r="L351" s="33"/>
      <c r="M351" s="33"/>
      <c r="N351" s="33"/>
      <c r="O351" s="33"/>
      <c r="P351" s="33"/>
      <c r="Q351" s="33"/>
    </row>
    <row r="352" spans="2:17" x14ac:dyDescent="0.2">
      <c r="B352" s="33"/>
      <c r="C352" s="33"/>
      <c r="D352" s="33"/>
      <c r="E352" s="33"/>
      <c r="F352" s="33"/>
      <c r="G352" s="33"/>
      <c r="H352" s="35"/>
      <c r="I352" s="33"/>
      <c r="J352" s="33"/>
      <c r="K352" s="36"/>
      <c r="L352" s="33"/>
      <c r="M352" s="33"/>
      <c r="N352" s="33"/>
      <c r="O352" s="33"/>
      <c r="P352" s="33"/>
      <c r="Q352" s="33"/>
    </row>
    <row r="353" spans="2:17" x14ac:dyDescent="0.2">
      <c r="B353" s="33"/>
      <c r="C353" s="33"/>
      <c r="D353" s="33"/>
      <c r="E353" s="33"/>
      <c r="F353" s="33"/>
      <c r="G353" s="33"/>
      <c r="H353" s="35"/>
      <c r="I353" s="33"/>
      <c r="J353" s="33"/>
      <c r="K353" s="36"/>
      <c r="L353" s="33"/>
      <c r="M353" s="33"/>
      <c r="N353" s="33"/>
      <c r="O353" s="33"/>
      <c r="P353" s="33"/>
      <c r="Q353" s="33"/>
    </row>
    <row r="354" spans="2:17" x14ac:dyDescent="0.2">
      <c r="B354" s="33"/>
      <c r="C354" s="33"/>
      <c r="D354" s="33"/>
      <c r="E354" s="33"/>
      <c r="F354" s="33"/>
      <c r="G354" s="33"/>
      <c r="H354" s="35"/>
      <c r="I354" s="33"/>
      <c r="J354" s="33"/>
      <c r="K354" s="36"/>
      <c r="L354" s="33"/>
      <c r="M354" s="33"/>
      <c r="N354" s="33"/>
      <c r="O354" s="33"/>
      <c r="P354" s="33"/>
      <c r="Q354" s="33"/>
    </row>
    <row r="355" spans="2:17" x14ac:dyDescent="0.2">
      <c r="B355" s="33"/>
      <c r="C355" s="33"/>
      <c r="D355" s="33"/>
      <c r="E355" s="33"/>
      <c r="F355" s="33"/>
      <c r="G355" s="33"/>
      <c r="H355" s="35"/>
      <c r="I355" s="33"/>
      <c r="J355" s="33"/>
      <c r="K355" s="36"/>
      <c r="L355" s="33"/>
      <c r="M355" s="33"/>
      <c r="N355" s="33"/>
      <c r="O355" s="33"/>
      <c r="P355" s="33"/>
      <c r="Q355" s="33"/>
    </row>
    <row r="356" spans="2:17" x14ac:dyDescent="0.2">
      <c r="B356" s="33"/>
      <c r="C356" s="33"/>
      <c r="D356" s="33"/>
      <c r="E356" s="33"/>
      <c r="F356" s="33"/>
      <c r="G356" s="33"/>
      <c r="H356" s="35"/>
      <c r="I356" s="33"/>
      <c r="J356" s="33"/>
      <c r="K356" s="36"/>
      <c r="L356" s="33"/>
      <c r="M356" s="33"/>
      <c r="N356" s="33"/>
      <c r="O356" s="33"/>
      <c r="P356" s="33"/>
      <c r="Q356" s="33"/>
    </row>
    <row r="357" spans="2:17" x14ac:dyDescent="0.2">
      <c r="B357" s="33"/>
      <c r="C357" s="33"/>
      <c r="D357" s="33"/>
      <c r="E357" s="33"/>
      <c r="F357" s="33"/>
      <c r="G357" s="33"/>
      <c r="H357" s="35"/>
      <c r="I357" s="33"/>
      <c r="J357" s="33"/>
      <c r="K357" s="36"/>
      <c r="L357" s="33"/>
      <c r="M357" s="33"/>
      <c r="N357" s="33"/>
      <c r="O357" s="33"/>
      <c r="P357" s="33"/>
      <c r="Q357" s="33"/>
    </row>
    <row r="358" spans="2:17" x14ac:dyDescent="0.2">
      <c r="B358" s="33"/>
      <c r="C358" s="33"/>
      <c r="D358" s="33"/>
      <c r="E358" s="33"/>
      <c r="F358" s="33"/>
      <c r="G358" s="33"/>
      <c r="H358" s="35"/>
      <c r="I358" s="33"/>
      <c r="J358" s="33"/>
      <c r="K358" s="36"/>
      <c r="L358" s="33"/>
      <c r="M358" s="33"/>
      <c r="N358" s="33"/>
      <c r="O358" s="33"/>
      <c r="P358" s="33"/>
      <c r="Q358" s="33"/>
    </row>
    <row r="359" spans="2:17" x14ac:dyDescent="0.2">
      <c r="B359" s="33"/>
      <c r="C359" s="33"/>
      <c r="D359" s="33"/>
      <c r="E359" s="33"/>
      <c r="F359" s="33"/>
      <c r="G359" s="33"/>
      <c r="H359" s="35"/>
      <c r="I359" s="33"/>
      <c r="J359" s="33"/>
      <c r="K359" s="36"/>
      <c r="L359" s="33"/>
      <c r="M359" s="33"/>
      <c r="N359" s="33"/>
      <c r="O359" s="33"/>
      <c r="P359" s="33"/>
      <c r="Q359" s="33"/>
    </row>
    <row r="360" spans="2:17" x14ac:dyDescent="0.2">
      <c r="B360" s="33"/>
      <c r="C360" s="33"/>
      <c r="D360" s="33"/>
      <c r="E360" s="33"/>
      <c r="F360" s="33"/>
      <c r="G360" s="33"/>
      <c r="H360" s="35"/>
      <c r="I360" s="33"/>
      <c r="J360" s="33"/>
      <c r="K360" s="36"/>
      <c r="L360" s="33"/>
      <c r="M360" s="33"/>
      <c r="N360" s="33"/>
      <c r="O360" s="33"/>
      <c r="P360" s="33"/>
      <c r="Q360" s="33"/>
    </row>
    <row r="361" spans="2:17" x14ac:dyDescent="0.2">
      <c r="B361" s="33"/>
      <c r="C361" s="33"/>
      <c r="D361" s="33"/>
      <c r="E361" s="33"/>
      <c r="F361" s="33"/>
      <c r="G361" s="33"/>
      <c r="H361" s="35"/>
      <c r="I361" s="33"/>
      <c r="J361" s="33"/>
      <c r="K361" s="36"/>
      <c r="L361" s="33"/>
      <c r="M361" s="33"/>
      <c r="N361" s="33"/>
      <c r="O361" s="33"/>
      <c r="P361" s="33"/>
      <c r="Q361" s="33"/>
    </row>
    <row r="362" spans="2:17" x14ac:dyDescent="0.2">
      <c r="B362" s="33"/>
      <c r="C362" s="33"/>
      <c r="D362" s="33"/>
      <c r="E362" s="33"/>
      <c r="F362" s="33"/>
      <c r="G362" s="33"/>
      <c r="H362" s="35"/>
      <c r="I362" s="33"/>
      <c r="J362" s="33"/>
      <c r="K362" s="36"/>
      <c r="L362" s="33"/>
      <c r="M362" s="33"/>
      <c r="N362" s="33"/>
      <c r="O362" s="33"/>
      <c r="P362" s="33"/>
      <c r="Q362" s="33"/>
    </row>
    <row r="363" spans="2:17" x14ac:dyDescent="0.2">
      <c r="B363" s="33"/>
      <c r="C363" s="33"/>
      <c r="D363" s="33"/>
      <c r="E363" s="33"/>
      <c r="F363" s="33"/>
      <c r="G363" s="33"/>
      <c r="H363" s="35"/>
      <c r="I363" s="33"/>
      <c r="J363" s="33"/>
      <c r="K363" s="36"/>
      <c r="L363" s="33"/>
      <c r="M363" s="33"/>
      <c r="N363" s="33"/>
      <c r="O363" s="33"/>
      <c r="P363" s="33"/>
      <c r="Q363" s="33"/>
    </row>
    <row r="364" spans="2:17" x14ac:dyDescent="0.2">
      <c r="B364" s="33"/>
      <c r="C364" s="33"/>
      <c r="D364" s="33"/>
      <c r="E364" s="33"/>
      <c r="F364" s="33"/>
      <c r="G364" s="33"/>
      <c r="H364" s="35"/>
      <c r="I364" s="33"/>
      <c r="J364" s="33"/>
      <c r="K364" s="36"/>
      <c r="L364" s="33"/>
      <c r="M364" s="33"/>
      <c r="N364" s="33"/>
      <c r="O364" s="33"/>
      <c r="P364" s="33"/>
      <c r="Q364" s="33"/>
    </row>
    <row r="365" spans="2:17" x14ac:dyDescent="0.2">
      <c r="B365" s="33"/>
      <c r="C365" s="33"/>
      <c r="D365" s="33"/>
      <c r="E365" s="33"/>
      <c r="F365" s="33"/>
      <c r="G365" s="33"/>
      <c r="H365" s="35"/>
      <c r="I365" s="33"/>
      <c r="J365" s="33"/>
      <c r="K365" s="36"/>
      <c r="L365" s="33"/>
      <c r="M365" s="33"/>
      <c r="N365" s="33"/>
      <c r="O365" s="33"/>
      <c r="P365" s="33"/>
      <c r="Q365" s="33"/>
    </row>
    <row r="366" spans="2:17" x14ac:dyDescent="0.2">
      <c r="B366" s="33"/>
      <c r="C366" s="33"/>
      <c r="D366" s="33"/>
      <c r="E366" s="33"/>
      <c r="F366" s="33"/>
      <c r="G366" s="33"/>
      <c r="H366" s="35"/>
      <c r="I366" s="33"/>
      <c r="J366" s="33"/>
      <c r="K366" s="36"/>
      <c r="L366" s="33"/>
      <c r="M366" s="33"/>
      <c r="N366" s="33"/>
      <c r="O366" s="33"/>
      <c r="P366" s="33"/>
      <c r="Q366" s="33"/>
    </row>
    <row r="367" spans="2:17" x14ac:dyDescent="0.2">
      <c r="B367" s="33"/>
      <c r="C367" s="33"/>
      <c r="D367" s="33"/>
      <c r="E367" s="33"/>
      <c r="F367" s="33"/>
      <c r="G367" s="33"/>
      <c r="H367" s="35"/>
      <c r="I367" s="33"/>
      <c r="J367" s="33"/>
      <c r="K367" s="36"/>
      <c r="L367" s="33"/>
      <c r="M367" s="33"/>
      <c r="N367" s="33"/>
      <c r="O367" s="33"/>
      <c r="P367" s="33"/>
      <c r="Q367" s="33"/>
    </row>
    <row r="368" spans="2:17" x14ac:dyDescent="0.2">
      <c r="B368" s="33"/>
      <c r="C368" s="33"/>
      <c r="D368" s="33"/>
      <c r="E368" s="33"/>
      <c r="F368" s="33"/>
      <c r="G368" s="33"/>
      <c r="H368" s="35"/>
      <c r="I368" s="33"/>
      <c r="J368" s="33"/>
      <c r="K368" s="36"/>
      <c r="L368" s="33"/>
      <c r="M368" s="33"/>
      <c r="N368" s="33"/>
      <c r="O368" s="33"/>
      <c r="P368" s="33"/>
      <c r="Q368" s="33"/>
    </row>
    <row r="369" spans="2:17" x14ac:dyDescent="0.2">
      <c r="B369" s="33"/>
      <c r="C369" s="33"/>
      <c r="D369" s="33"/>
      <c r="E369" s="33"/>
      <c r="F369" s="33"/>
      <c r="G369" s="33"/>
      <c r="H369" s="35"/>
      <c r="I369" s="33"/>
      <c r="J369" s="33"/>
      <c r="K369" s="36"/>
      <c r="L369" s="33"/>
      <c r="M369" s="33"/>
      <c r="N369" s="33"/>
      <c r="O369" s="33"/>
      <c r="P369" s="33"/>
      <c r="Q369" s="33"/>
    </row>
    <row r="370" spans="2:17" x14ac:dyDescent="0.2">
      <c r="B370" s="33"/>
      <c r="C370" s="33"/>
      <c r="D370" s="33"/>
      <c r="E370" s="33"/>
      <c r="F370" s="33"/>
      <c r="G370" s="33"/>
      <c r="H370" s="35"/>
      <c r="I370" s="33"/>
      <c r="J370" s="33"/>
      <c r="K370" s="36"/>
      <c r="L370" s="33"/>
      <c r="M370" s="33"/>
      <c r="N370" s="33"/>
      <c r="O370" s="33"/>
      <c r="P370" s="33"/>
      <c r="Q370" s="33"/>
    </row>
    <row r="371" spans="2:17" x14ac:dyDescent="0.2">
      <c r="B371" s="33"/>
      <c r="C371" s="33"/>
      <c r="D371" s="33"/>
      <c r="E371" s="33"/>
      <c r="F371" s="33"/>
      <c r="G371" s="33"/>
      <c r="H371" s="35"/>
      <c r="I371" s="33"/>
      <c r="J371" s="33"/>
      <c r="K371" s="36"/>
      <c r="L371" s="33"/>
      <c r="M371" s="33"/>
      <c r="N371" s="33"/>
      <c r="O371" s="33"/>
      <c r="P371" s="33"/>
      <c r="Q371" s="33"/>
    </row>
    <row r="372" spans="2:17" x14ac:dyDescent="0.2">
      <c r="B372" s="33"/>
      <c r="C372" s="33"/>
      <c r="D372" s="33"/>
      <c r="E372" s="33"/>
      <c r="F372" s="33"/>
      <c r="G372" s="33"/>
      <c r="H372" s="35"/>
      <c r="I372" s="33"/>
      <c r="J372" s="33"/>
      <c r="K372" s="36"/>
      <c r="L372" s="33"/>
      <c r="M372" s="33"/>
      <c r="N372" s="33"/>
      <c r="O372" s="33"/>
      <c r="P372" s="33"/>
      <c r="Q372" s="33"/>
    </row>
    <row r="373" spans="2:17" x14ac:dyDescent="0.2">
      <c r="B373" s="33"/>
      <c r="C373" s="33"/>
      <c r="D373" s="33"/>
      <c r="E373" s="33"/>
      <c r="F373" s="33"/>
      <c r="G373" s="33"/>
      <c r="H373" s="35"/>
      <c r="I373" s="33"/>
      <c r="J373" s="33"/>
      <c r="K373" s="36"/>
      <c r="L373" s="33"/>
      <c r="M373" s="33"/>
      <c r="N373" s="33"/>
      <c r="O373" s="33"/>
      <c r="P373" s="33"/>
      <c r="Q373" s="33"/>
    </row>
    <row r="374" spans="2:17" x14ac:dyDescent="0.2">
      <c r="B374" s="33"/>
      <c r="C374" s="33"/>
      <c r="D374" s="33"/>
      <c r="E374" s="33"/>
      <c r="F374" s="33"/>
      <c r="G374" s="33"/>
      <c r="H374" s="35"/>
      <c r="I374" s="33"/>
      <c r="J374" s="33"/>
      <c r="K374" s="36"/>
      <c r="L374" s="33"/>
      <c r="M374" s="33"/>
      <c r="N374" s="33"/>
      <c r="O374" s="33"/>
      <c r="P374" s="33"/>
      <c r="Q374" s="33"/>
    </row>
    <row r="375" spans="2:17" x14ac:dyDescent="0.2">
      <c r="B375" s="33"/>
      <c r="C375" s="33"/>
      <c r="D375" s="33"/>
      <c r="E375" s="33"/>
      <c r="F375" s="33"/>
      <c r="G375" s="33"/>
      <c r="H375" s="35"/>
      <c r="I375" s="33"/>
      <c r="J375" s="33"/>
      <c r="K375" s="36"/>
      <c r="L375" s="33"/>
      <c r="M375" s="33"/>
      <c r="N375" s="33"/>
      <c r="O375" s="33"/>
      <c r="P375" s="33"/>
      <c r="Q375" s="33"/>
    </row>
    <row r="376" spans="2:17" x14ac:dyDescent="0.2">
      <c r="B376" s="33"/>
      <c r="C376" s="33"/>
      <c r="D376" s="33"/>
      <c r="E376" s="33"/>
      <c r="F376" s="33"/>
      <c r="G376" s="33"/>
      <c r="H376" s="35"/>
      <c r="I376" s="33"/>
      <c r="J376" s="33"/>
      <c r="K376" s="36"/>
      <c r="L376" s="33"/>
      <c r="M376" s="33"/>
      <c r="N376" s="33"/>
      <c r="O376" s="33"/>
      <c r="P376" s="33"/>
      <c r="Q376" s="33"/>
    </row>
    <row r="377" spans="2:17" x14ac:dyDescent="0.2">
      <c r="B377" s="33"/>
      <c r="C377" s="33"/>
      <c r="D377" s="33"/>
      <c r="E377" s="33"/>
      <c r="F377" s="33"/>
      <c r="G377" s="33"/>
      <c r="H377" s="35"/>
      <c r="I377" s="33"/>
      <c r="J377" s="33"/>
      <c r="K377" s="36"/>
      <c r="L377" s="33"/>
      <c r="M377" s="33"/>
      <c r="N377" s="33"/>
      <c r="O377" s="33"/>
      <c r="P377" s="33"/>
      <c r="Q377" s="33"/>
    </row>
    <row r="378" spans="2:17" x14ac:dyDescent="0.2">
      <c r="B378" s="33"/>
      <c r="C378" s="33"/>
      <c r="D378" s="33"/>
      <c r="E378" s="33"/>
      <c r="F378" s="33"/>
      <c r="G378" s="33"/>
      <c r="H378" s="35"/>
      <c r="I378" s="33"/>
      <c r="J378" s="33"/>
      <c r="K378" s="36"/>
      <c r="L378" s="33"/>
      <c r="M378" s="33"/>
      <c r="N378" s="33"/>
      <c r="O378" s="33"/>
      <c r="P378" s="33"/>
      <c r="Q378" s="33"/>
    </row>
    <row r="379" spans="2:17" x14ac:dyDescent="0.2">
      <c r="B379" s="33"/>
      <c r="C379" s="33"/>
      <c r="D379" s="33"/>
      <c r="E379" s="33"/>
      <c r="F379" s="33"/>
      <c r="G379" s="33"/>
      <c r="H379" s="35"/>
      <c r="I379" s="33"/>
      <c r="J379" s="33"/>
      <c r="K379" s="36"/>
      <c r="L379" s="33"/>
      <c r="M379" s="33"/>
      <c r="N379" s="33"/>
      <c r="O379" s="33"/>
      <c r="P379" s="33"/>
      <c r="Q379" s="33"/>
    </row>
    <row r="380" spans="2:17" x14ac:dyDescent="0.2">
      <c r="B380" s="33"/>
      <c r="C380" s="33"/>
      <c r="D380" s="33"/>
      <c r="E380" s="33"/>
      <c r="F380" s="33"/>
      <c r="G380" s="33"/>
      <c r="H380" s="35"/>
      <c r="I380" s="33"/>
      <c r="J380" s="33"/>
      <c r="K380" s="36"/>
      <c r="L380" s="33"/>
      <c r="M380" s="33"/>
      <c r="N380" s="33"/>
      <c r="O380" s="33"/>
      <c r="P380" s="33"/>
      <c r="Q380" s="33"/>
    </row>
    <row r="381" spans="2:17" x14ac:dyDescent="0.2">
      <c r="B381" s="33"/>
      <c r="C381" s="33"/>
      <c r="D381" s="33"/>
      <c r="E381" s="33"/>
      <c r="F381" s="33"/>
      <c r="G381" s="33"/>
      <c r="H381" s="35"/>
      <c r="I381" s="33"/>
      <c r="J381" s="33"/>
      <c r="K381" s="36"/>
      <c r="L381" s="33"/>
      <c r="M381" s="33"/>
      <c r="N381" s="33"/>
      <c r="O381" s="33"/>
      <c r="P381" s="33"/>
      <c r="Q381" s="33"/>
    </row>
    <row r="382" spans="2:17" x14ac:dyDescent="0.2">
      <c r="B382" s="33"/>
      <c r="C382" s="33"/>
      <c r="D382" s="33"/>
      <c r="E382" s="33"/>
      <c r="F382" s="33"/>
      <c r="G382" s="33"/>
      <c r="H382" s="35"/>
      <c r="I382" s="33"/>
      <c r="J382" s="33"/>
      <c r="K382" s="36"/>
      <c r="L382" s="33"/>
      <c r="M382" s="33"/>
      <c r="N382" s="33"/>
      <c r="O382" s="33"/>
      <c r="P382" s="33"/>
      <c r="Q382" s="33"/>
    </row>
    <row r="383" spans="2:17" x14ac:dyDescent="0.2">
      <c r="B383" s="33"/>
      <c r="C383" s="33"/>
      <c r="D383" s="33"/>
      <c r="E383" s="33"/>
      <c r="F383" s="33"/>
      <c r="G383" s="33"/>
      <c r="H383" s="35"/>
      <c r="I383" s="33"/>
      <c r="J383" s="33"/>
      <c r="K383" s="36"/>
      <c r="L383" s="33"/>
      <c r="M383" s="33"/>
      <c r="N383" s="33"/>
      <c r="O383" s="33"/>
      <c r="P383" s="33"/>
      <c r="Q383" s="33"/>
    </row>
    <row r="384" spans="2:17" x14ac:dyDescent="0.2">
      <c r="B384" s="33"/>
      <c r="C384" s="33"/>
      <c r="D384" s="33"/>
      <c r="E384" s="33"/>
      <c r="F384" s="33"/>
      <c r="G384" s="33"/>
      <c r="H384" s="35"/>
      <c r="I384" s="33"/>
      <c r="J384" s="33"/>
      <c r="K384" s="36"/>
      <c r="L384" s="33"/>
      <c r="M384" s="33"/>
      <c r="N384" s="33"/>
      <c r="O384" s="33"/>
      <c r="P384" s="33"/>
      <c r="Q384" s="33"/>
    </row>
    <row r="385" spans="2:17" x14ac:dyDescent="0.2">
      <c r="B385" s="33"/>
      <c r="C385" s="33"/>
      <c r="D385" s="33"/>
      <c r="E385" s="33"/>
      <c r="F385" s="33"/>
      <c r="G385" s="33"/>
      <c r="H385" s="35"/>
      <c r="I385" s="33"/>
      <c r="J385" s="33"/>
      <c r="K385" s="36"/>
      <c r="L385" s="33"/>
      <c r="M385" s="33"/>
      <c r="N385" s="33"/>
      <c r="O385" s="33"/>
      <c r="P385" s="33"/>
      <c r="Q385" s="33"/>
    </row>
    <row r="386" spans="2:17" x14ac:dyDescent="0.2">
      <c r="B386" s="33"/>
      <c r="C386" s="33"/>
      <c r="D386" s="33"/>
      <c r="E386" s="33"/>
      <c r="F386" s="33"/>
      <c r="G386" s="33"/>
      <c r="H386" s="35"/>
      <c r="I386" s="33"/>
      <c r="J386" s="33"/>
      <c r="K386" s="36"/>
      <c r="L386" s="33"/>
      <c r="M386" s="33"/>
      <c r="N386" s="33"/>
      <c r="O386" s="33"/>
      <c r="P386" s="33"/>
      <c r="Q386" s="33"/>
    </row>
    <row r="387" spans="2:17" x14ac:dyDescent="0.2">
      <c r="B387" s="33"/>
      <c r="C387" s="33"/>
      <c r="D387" s="33"/>
      <c r="E387" s="33"/>
      <c r="F387" s="33"/>
      <c r="G387" s="33"/>
      <c r="H387" s="35"/>
      <c r="I387" s="33"/>
      <c r="J387" s="33"/>
      <c r="K387" s="36"/>
      <c r="L387" s="33"/>
      <c r="M387" s="33"/>
      <c r="N387" s="33"/>
      <c r="O387" s="33"/>
      <c r="P387" s="33"/>
      <c r="Q387" s="33"/>
    </row>
    <row r="388" spans="2:17" x14ac:dyDescent="0.2">
      <c r="B388" s="33"/>
      <c r="C388" s="33"/>
      <c r="D388" s="33"/>
      <c r="E388" s="33"/>
      <c r="F388" s="33"/>
      <c r="G388" s="33"/>
      <c r="H388" s="35"/>
      <c r="I388" s="33"/>
      <c r="J388" s="33"/>
      <c r="K388" s="36"/>
      <c r="L388" s="33"/>
      <c r="M388" s="33"/>
      <c r="N388" s="33"/>
      <c r="O388" s="33"/>
      <c r="P388" s="33"/>
      <c r="Q388" s="33"/>
    </row>
    <row r="389" spans="2:17" x14ac:dyDescent="0.2">
      <c r="B389" s="33"/>
      <c r="C389" s="33"/>
      <c r="D389" s="33"/>
      <c r="E389" s="33"/>
      <c r="F389" s="33"/>
      <c r="G389" s="33"/>
      <c r="H389" s="35"/>
      <c r="I389" s="33"/>
      <c r="J389" s="33"/>
      <c r="K389" s="36"/>
      <c r="L389" s="33"/>
      <c r="M389" s="33"/>
      <c r="N389" s="33"/>
      <c r="O389" s="33"/>
      <c r="P389" s="33"/>
      <c r="Q389" s="33"/>
    </row>
    <row r="390" spans="2:17" x14ac:dyDescent="0.2">
      <c r="B390" s="33"/>
      <c r="C390" s="33"/>
      <c r="D390" s="33"/>
      <c r="E390" s="33"/>
      <c r="F390" s="33"/>
      <c r="G390" s="33"/>
      <c r="H390" s="35"/>
      <c r="I390" s="33"/>
      <c r="J390" s="33"/>
      <c r="K390" s="36"/>
      <c r="L390" s="33"/>
      <c r="M390" s="33"/>
      <c r="N390" s="33"/>
      <c r="O390" s="33"/>
      <c r="P390" s="33"/>
      <c r="Q390" s="33"/>
    </row>
    <row r="391" spans="2:17" x14ac:dyDescent="0.2">
      <c r="B391" s="33"/>
      <c r="C391" s="33"/>
      <c r="D391" s="33"/>
      <c r="E391" s="33"/>
      <c r="F391" s="33"/>
      <c r="G391" s="33"/>
      <c r="H391" s="35"/>
      <c r="I391" s="33"/>
      <c r="J391" s="33"/>
      <c r="K391" s="36"/>
      <c r="L391" s="33"/>
      <c r="M391" s="33"/>
      <c r="N391" s="33"/>
      <c r="O391" s="33"/>
      <c r="P391" s="33"/>
      <c r="Q391" s="33"/>
    </row>
    <row r="392" spans="2:17" x14ac:dyDescent="0.2">
      <c r="B392" s="33"/>
      <c r="C392" s="33"/>
      <c r="D392" s="33"/>
      <c r="E392" s="33"/>
      <c r="F392" s="33"/>
      <c r="G392" s="33"/>
      <c r="H392" s="35"/>
      <c r="I392" s="33"/>
      <c r="J392" s="33"/>
      <c r="K392" s="36"/>
      <c r="L392" s="33"/>
      <c r="M392" s="33"/>
      <c r="N392" s="33"/>
      <c r="O392" s="33"/>
      <c r="P392" s="33"/>
      <c r="Q392" s="33"/>
    </row>
    <row r="393" spans="2:17" x14ac:dyDescent="0.2">
      <c r="B393" s="33"/>
      <c r="C393" s="33"/>
      <c r="D393" s="33"/>
      <c r="E393" s="33"/>
      <c r="F393" s="33"/>
      <c r="G393" s="33"/>
      <c r="H393" s="35"/>
      <c r="I393" s="33"/>
      <c r="J393" s="33"/>
      <c r="K393" s="36"/>
      <c r="L393" s="33"/>
      <c r="M393" s="33"/>
      <c r="N393" s="33"/>
      <c r="O393" s="33"/>
      <c r="P393" s="33"/>
      <c r="Q393" s="33"/>
    </row>
    <row r="394" spans="2:17" x14ac:dyDescent="0.2">
      <c r="B394" s="33"/>
      <c r="C394" s="33"/>
      <c r="D394" s="33"/>
      <c r="E394" s="33"/>
      <c r="F394" s="33"/>
      <c r="G394" s="33"/>
      <c r="H394" s="35"/>
      <c r="I394" s="33"/>
      <c r="J394" s="33"/>
      <c r="K394" s="36"/>
      <c r="L394" s="33"/>
      <c r="M394" s="33"/>
      <c r="N394" s="33"/>
      <c r="O394" s="33"/>
      <c r="P394" s="33"/>
      <c r="Q394" s="33"/>
    </row>
    <row r="395" spans="2:17" x14ac:dyDescent="0.2">
      <c r="B395" s="33"/>
      <c r="C395" s="33"/>
      <c r="D395" s="33"/>
      <c r="E395" s="33"/>
      <c r="F395" s="33"/>
      <c r="G395" s="33"/>
      <c r="H395" s="35"/>
      <c r="I395" s="33"/>
      <c r="J395" s="33"/>
      <c r="K395" s="36"/>
      <c r="L395" s="33"/>
      <c r="M395" s="33"/>
      <c r="N395" s="33"/>
      <c r="O395" s="33"/>
      <c r="P395" s="33"/>
      <c r="Q395" s="33"/>
    </row>
    <row r="396" spans="2:17" x14ac:dyDescent="0.2">
      <c r="B396" s="33"/>
      <c r="C396" s="33"/>
      <c r="D396" s="33"/>
      <c r="E396" s="33"/>
      <c r="F396" s="33"/>
      <c r="G396" s="33"/>
      <c r="H396" s="35"/>
      <c r="I396" s="33"/>
      <c r="J396" s="33"/>
      <c r="K396" s="36"/>
      <c r="L396" s="33"/>
      <c r="M396" s="33"/>
      <c r="N396" s="33"/>
      <c r="O396" s="33"/>
      <c r="P396" s="33"/>
      <c r="Q396" s="33"/>
    </row>
    <row r="397" spans="2:17" x14ac:dyDescent="0.2">
      <c r="B397" s="33"/>
      <c r="C397" s="33"/>
      <c r="D397" s="33"/>
      <c r="E397" s="33"/>
      <c r="F397" s="33"/>
      <c r="G397" s="33"/>
      <c r="H397" s="35"/>
      <c r="I397" s="33"/>
      <c r="J397" s="33"/>
      <c r="K397" s="36"/>
      <c r="L397" s="33"/>
      <c r="M397" s="33"/>
      <c r="N397" s="33"/>
      <c r="O397" s="33"/>
      <c r="P397" s="33"/>
      <c r="Q397" s="33"/>
    </row>
    <row r="398" spans="2:17" x14ac:dyDescent="0.2">
      <c r="B398" s="33"/>
      <c r="C398" s="33"/>
      <c r="D398" s="33"/>
      <c r="E398" s="33"/>
      <c r="F398" s="33"/>
      <c r="G398" s="33"/>
      <c r="H398" s="35"/>
      <c r="I398" s="33"/>
      <c r="J398" s="33"/>
      <c r="K398" s="36"/>
      <c r="L398" s="33"/>
      <c r="M398" s="33"/>
      <c r="N398" s="33"/>
      <c r="O398" s="33"/>
      <c r="P398" s="33"/>
      <c r="Q398" s="33"/>
    </row>
    <row r="399" spans="2:17" x14ac:dyDescent="0.2">
      <c r="B399" s="33"/>
      <c r="C399" s="33"/>
      <c r="D399" s="33"/>
      <c r="E399" s="33"/>
      <c r="F399" s="33"/>
      <c r="G399" s="33"/>
      <c r="H399" s="35"/>
      <c r="I399" s="33"/>
      <c r="J399" s="33"/>
      <c r="K399" s="36"/>
      <c r="L399" s="33"/>
      <c r="M399" s="33"/>
      <c r="N399" s="33"/>
      <c r="O399" s="33"/>
      <c r="P399" s="33"/>
      <c r="Q399" s="33"/>
    </row>
    <row r="400" spans="2:17" x14ac:dyDescent="0.2">
      <c r="B400" s="33"/>
      <c r="C400" s="33"/>
      <c r="D400" s="33"/>
      <c r="E400" s="33"/>
      <c r="F400" s="33"/>
      <c r="G400" s="33"/>
      <c r="H400" s="35"/>
      <c r="I400" s="33"/>
      <c r="J400" s="33"/>
      <c r="K400" s="36"/>
      <c r="L400" s="33"/>
      <c r="M400" s="33"/>
      <c r="N400" s="33"/>
      <c r="O400" s="33"/>
      <c r="P400" s="33"/>
      <c r="Q400" s="33"/>
    </row>
    <row r="401" spans="2:17" x14ac:dyDescent="0.2">
      <c r="B401" s="33"/>
      <c r="C401" s="33"/>
      <c r="D401" s="33"/>
      <c r="E401" s="33"/>
      <c r="F401" s="33"/>
      <c r="G401" s="33"/>
      <c r="H401" s="35"/>
      <c r="I401" s="33"/>
      <c r="J401" s="33"/>
      <c r="K401" s="36"/>
      <c r="L401" s="33"/>
      <c r="M401" s="33"/>
      <c r="N401" s="33"/>
      <c r="O401" s="33"/>
      <c r="P401" s="33"/>
      <c r="Q401" s="33"/>
    </row>
    <row r="402" spans="2:17" x14ac:dyDescent="0.2">
      <c r="B402" s="33"/>
      <c r="C402" s="33"/>
      <c r="D402" s="33"/>
      <c r="E402" s="33"/>
      <c r="F402" s="33"/>
      <c r="G402" s="33"/>
      <c r="H402" s="35"/>
      <c r="I402" s="33"/>
      <c r="J402" s="33"/>
      <c r="K402" s="36"/>
      <c r="L402" s="33"/>
      <c r="M402" s="33"/>
      <c r="N402" s="33"/>
      <c r="O402" s="33"/>
      <c r="P402" s="33"/>
      <c r="Q402" s="33"/>
    </row>
    <row r="403" spans="2:17" x14ac:dyDescent="0.2">
      <c r="B403" s="33"/>
      <c r="C403" s="33"/>
      <c r="D403" s="33"/>
      <c r="E403" s="33"/>
      <c r="F403" s="33"/>
      <c r="G403" s="33"/>
      <c r="H403" s="35"/>
      <c r="I403" s="33"/>
      <c r="J403" s="33"/>
      <c r="K403" s="36"/>
      <c r="L403" s="33"/>
      <c r="M403" s="33"/>
      <c r="N403" s="33"/>
      <c r="O403" s="33"/>
      <c r="P403" s="33"/>
      <c r="Q403" s="33"/>
    </row>
    <row r="404" spans="2:17" x14ac:dyDescent="0.2">
      <c r="B404" s="33"/>
      <c r="C404" s="33"/>
      <c r="D404" s="33"/>
      <c r="E404" s="33"/>
      <c r="F404" s="33"/>
      <c r="G404" s="33"/>
      <c r="H404" s="35"/>
      <c r="I404" s="33"/>
      <c r="J404" s="33"/>
      <c r="K404" s="36"/>
      <c r="L404" s="33"/>
      <c r="M404" s="33"/>
      <c r="N404" s="33"/>
      <c r="O404" s="33"/>
      <c r="P404" s="33"/>
      <c r="Q404" s="33"/>
    </row>
    <row r="405" spans="2:17" x14ac:dyDescent="0.2">
      <c r="B405" s="33"/>
      <c r="C405" s="33"/>
      <c r="D405" s="33"/>
      <c r="E405" s="33"/>
      <c r="F405" s="33"/>
      <c r="G405" s="33"/>
      <c r="H405" s="35"/>
      <c r="I405" s="33"/>
      <c r="J405" s="33"/>
      <c r="K405" s="36"/>
      <c r="L405" s="33"/>
      <c r="M405" s="33"/>
      <c r="N405" s="33"/>
      <c r="O405" s="33"/>
      <c r="P405" s="33"/>
      <c r="Q405" s="33"/>
    </row>
    <row r="406" spans="2:17" x14ac:dyDescent="0.2">
      <c r="B406" s="33"/>
      <c r="C406" s="33"/>
      <c r="D406" s="33"/>
      <c r="E406" s="33"/>
      <c r="F406" s="33"/>
      <c r="G406" s="33"/>
      <c r="H406" s="35"/>
      <c r="I406" s="33"/>
      <c r="J406" s="33"/>
      <c r="K406" s="36"/>
      <c r="L406" s="33"/>
      <c r="M406" s="33"/>
      <c r="N406" s="33"/>
      <c r="O406" s="33"/>
      <c r="P406" s="33"/>
      <c r="Q406" s="33"/>
    </row>
    <row r="407" spans="2:17" x14ac:dyDescent="0.2">
      <c r="B407" s="33"/>
      <c r="C407" s="33"/>
      <c r="D407" s="33"/>
      <c r="E407" s="33"/>
      <c r="F407" s="33"/>
      <c r="G407" s="33"/>
      <c r="H407" s="35"/>
      <c r="I407" s="33"/>
      <c r="J407" s="33"/>
      <c r="K407" s="36"/>
      <c r="L407" s="33"/>
      <c r="M407" s="33"/>
      <c r="N407" s="33"/>
      <c r="O407" s="33"/>
      <c r="P407" s="33"/>
      <c r="Q407" s="33"/>
    </row>
    <row r="408" spans="2:17" x14ac:dyDescent="0.2">
      <c r="B408" s="33"/>
      <c r="C408" s="33"/>
      <c r="D408" s="33"/>
      <c r="E408" s="33"/>
      <c r="F408" s="33"/>
      <c r="G408" s="33"/>
      <c r="H408" s="35"/>
      <c r="I408" s="33"/>
      <c r="J408" s="33"/>
      <c r="K408" s="36"/>
      <c r="L408" s="33"/>
      <c r="M408" s="33"/>
      <c r="N408" s="33"/>
      <c r="O408" s="33"/>
      <c r="P408" s="33"/>
      <c r="Q408" s="33"/>
    </row>
    <row r="409" spans="2:17" x14ac:dyDescent="0.2">
      <c r="B409" s="33"/>
      <c r="C409" s="33"/>
      <c r="D409" s="33"/>
      <c r="E409" s="33"/>
      <c r="F409" s="33"/>
      <c r="G409" s="33"/>
      <c r="H409" s="35"/>
      <c r="I409" s="33"/>
      <c r="J409" s="33"/>
      <c r="K409" s="36"/>
      <c r="L409" s="33"/>
      <c r="M409" s="33"/>
      <c r="N409" s="33"/>
      <c r="O409" s="33"/>
      <c r="P409" s="33"/>
      <c r="Q409" s="33"/>
    </row>
    <row r="410" spans="2:17" x14ac:dyDescent="0.2">
      <c r="B410" s="33"/>
      <c r="C410" s="33"/>
      <c r="D410" s="33"/>
      <c r="E410" s="33"/>
      <c r="F410" s="33"/>
      <c r="G410" s="33"/>
      <c r="H410" s="35"/>
      <c r="I410" s="33"/>
      <c r="J410" s="33"/>
      <c r="K410" s="36"/>
      <c r="L410" s="33"/>
      <c r="M410" s="33"/>
      <c r="N410" s="33"/>
      <c r="O410" s="33"/>
      <c r="P410" s="33"/>
      <c r="Q410" s="33"/>
    </row>
    <row r="411" spans="2:17" x14ac:dyDescent="0.2">
      <c r="B411" s="33"/>
      <c r="C411" s="33"/>
      <c r="D411" s="33"/>
      <c r="E411" s="33"/>
      <c r="F411" s="33"/>
      <c r="G411" s="33"/>
      <c r="H411" s="35"/>
      <c r="I411" s="33"/>
      <c r="J411" s="33"/>
      <c r="K411" s="36"/>
      <c r="L411" s="33"/>
      <c r="M411" s="33"/>
      <c r="N411" s="33"/>
      <c r="O411" s="33"/>
      <c r="P411" s="33"/>
      <c r="Q411" s="33"/>
    </row>
    <row r="412" spans="2:17" x14ac:dyDescent="0.2">
      <c r="B412" s="33"/>
      <c r="C412" s="33"/>
      <c r="D412" s="33"/>
      <c r="E412" s="33"/>
      <c r="F412" s="33"/>
      <c r="G412" s="33"/>
      <c r="H412" s="35"/>
      <c r="I412" s="33"/>
      <c r="J412" s="33"/>
      <c r="K412" s="36"/>
      <c r="L412" s="33"/>
      <c r="M412" s="33"/>
      <c r="N412" s="33"/>
      <c r="O412" s="33"/>
      <c r="P412" s="33"/>
      <c r="Q412" s="33"/>
    </row>
    <row r="413" spans="2:17" x14ac:dyDescent="0.2">
      <c r="B413" s="33"/>
      <c r="C413" s="33"/>
      <c r="D413" s="33"/>
      <c r="E413" s="33"/>
      <c r="F413" s="33"/>
      <c r="G413" s="33"/>
      <c r="H413" s="35"/>
      <c r="I413" s="33"/>
      <c r="J413" s="33"/>
      <c r="K413" s="36"/>
      <c r="L413" s="33"/>
      <c r="M413" s="33"/>
      <c r="N413" s="33"/>
      <c r="O413" s="33"/>
      <c r="P413" s="33"/>
      <c r="Q413" s="33"/>
    </row>
    <row r="414" spans="2:17" x14ac:dyDescent="0.2">
      <c r="B414" s="33"/>
      <c r="C414" s="33"/>
      <c r="D414" s="33"/>
      <c r="E414" s="33"/>
      <c r="F414" s="33"/>
      <c r="G414" s="33"/>
      <c r="H414" s="35"/>
      <c r="I414" s="33"/>
      <c r="J414" s="33"/>
      <c r="K414" s="36"/>
      <c r="L414" s="33"/>
      <c r="M414" s="33"/>
      <c r="N414" s="33"/>
      <c r="O414" s="33"/>
      <c r="P414" s="33"/>
      <c r="Q414" s="33"/>
    </row>
    <row r="415" spans="2:17" x14ac:dyDescent="0.2">
      <c r="B415" s="33"/>
      <c r="C415" s="33"/>
      <c r="D415" s="33"/>
      <c r="E415" s="33"/>
      <c r="F415" s="33"/>
      <c r="G415" s="33"/>
      <c r="H415" s="35"/>
      <c r="I415" s="33"/>
      <c r="J415" s="33"/>
      <c r="K415" s="36"/>
      <c r="L415" s="33"/>
      <c r="M415" s="33"/>
      <c r="N415" s="33"/>
      <c r="O415" s="33"/>
      <c r="P415" s="33"/>
      <c r="Q415" s="33"/>
    </row>
    <row r="416" spans="2:17" x14ac:dyDescent="0.2">
      <c r="B416" s="33"/>
      <c r="C416" s="33"/>
      <c r="D416" s="33"/>
      <c r="E416" s="33"/>
      <c r="F416" s="33"/>
      <c r="G416" s="33"/>
      <c r="H416" s="35"/>
      <c r="I416" s="33"/>
      <c r="J416" s="33"/>
      <c r="K416" s="36"/>
      <c r="L416" s="33"/>
      <c r="M416" s="33"/>
      <c r="N416" s="33"/>
      <c r="O416" s="33"/>
      <c r="P416" s="33"/>
      <c r="Q416" s="33"/>
    </row>
    <row r="417" spans="2:17" x14ac:dyDescent="0.2">
      <c r="B417" s="33"/>
      <c r="C417" s="33"/>
      <c r="D417" s="33"/>
      <c r="E417" s="33"/>
      <c r="F417" s="33"/>
      <c r="G417" s="33"/>
      <c r="H417" s="35"/>
      <c r="I417" s="33"/>
      <c r="J417" s="33"/>
      <c r="K417" s="36"/>
      <c r="L417" s="33"/>
      <c r="M417" s="33"/>
      <c r="N417" s="33"/>
      <c r="O417" s="33"/>
      <c r="P417" s="33"/>
      <c r="Q417" s="33"/>
    </row>
    <row r="418" spans="2:17" x14ac:dyDescent="0.2">
      <c r="B418" s="33"/>
      <c r="C418" s="33"/>
      <c r="D418" s="33"/>
      <c r="E418" s="33"/>
      <c r="F418" s="33"/>
      <c r="G418" s="33"/>
      <c r="H418" s="35"/>
      <c r="I418" s="33"/>
      <c r="J418" s="33"/>
      <c r="K418" s="36"/>
      <c r="L418" s="33"/>
      <c r="M418" s="33"/>
      <c r="N418" s="33"/>
      <c r="O418" s="33"/>
      <c r="P418" s="33"/>
      <c r="Q418" s="33"/>
    </row>
    <row r="419" spans="2:17" x14ac:dyDescent="0.2">
      <c r="B419" s="33"/>
      <c r="C419" s="33"/>
      <c r="D419" s="33"/>
      <c r="E419" s="33"/>
      <c r="F419" s="33"/>
      <c r="G419" s="33"/>
      <c r="H419" s="35"/>
      <c r="I419" s="33"/>
      <c r="J419" s="33"/>
      <c r="K419" s="36"/>
      <c r="L419" s="33"/>
      <c r="M419" s="33"/>
      <c r="N419" s="33"/>
      <c r="O419" s="33"/>
      <c r="P419" s="33"/>
      <c r="Q419" s="33"/>
    </row>
    <row r="420" spans="2:17" x14ac:dyDescent="0.2">
      <c r="B420" s="33"/>
      <c r="C420" s="33"/>
      <c r="D420" s="33"/>
      <c r="E420" s="33"/>
      <c r="F420" s="33"/>
      <c r="G420" s="33"/>
      <c r="H420" s="35"/>
      <c r="I420" s="33"/>
      <c r="J420" s="33"/>
      <c r="K420" s="36"/>
      <c r="L420" s="33"/>
      <c r="M420" s="33"/>
      <c r="N420" s="33"/>
      <c r="O420" s="33"/>
      <c r="P420" s="33"/>
      <c r="Q420" s="33"/>
    </row>
    <row r="421" spans="2:17" x14ac:dyDescent="0.2">
      <c r="B421" s="33"/>
      <c r="C421" s="33"/>
      <c r="D421" s="33"/>
      <c r="E421" s="33"/>
      <c r="F421" s="33"/>
      <c r="G421" s="33"/>
      <c r="H421" s="35"/>
      <c r="I421" s="33"/>
      <c r="J421" s="33"/>
      <c r="K421" s="36"/>
      <c r="L421" s="33"/>
      <c r="M421" s="33"/>
      <c r="N421" s="33"/>
      <c r="O421" s="33"/>
      <c r="P421" s="33"/>
      <c r="Q421" s="33"/>
    </row>
    <row r="422" spans="2:17" x14ac:dyDescent="0.2">
      <c r="B422" s="33"/>
      <c r="C422" s="33"/>
      <c r="D422" s="33"/>
      <c r="E422" s="33"/>
      <c r="F422" s="33"/>
      <c r="G422" s="33"/>
      <c r="H422" s="35"/>
      <c r="I422" s="33"/>
      <c r="J422" s="33"/>
      <c r="K422" s="36"/>
      <c r="L422" s="33"/>
      <c r="M422" s="33"/>
      <c r="N422" s="33"/>
      <c r="O422" s="33"/>
      <c r="P422" s="33"/>
      <c r="Q422" s="33"/>
    </row>
    <row r="423" spans="2:17" x14ac:dyDescent="0.2">
      <c r="B423" s="33"/>
      <c r="C423" s="33"/>
      <c r="D423" s="33"/>
      <c r="E423" s="33"/>
      <c r="F423" s="33"/>
      <c r="G423" s="33"/>
      <c r="H423" s="35"/>
      <c r="I423" s="33"/>
      <c r="J423" s="33"/>
      <c r="K423" s="36"/>
      <c r="L423" s="33"/>
      <c r="M423" s="33"/>
      <c r="N423" s="33"/>
      <c r="O423" s="33"/>
      <c r="P423" s="33"/>
      <c r="Q423" s="33"/>
    </row>
    <row r="424" spans="2:17" x14ac:dyDescent="0.2">
      <c r="B424" s="33"/>
      <c r="C424" s="33"/>
      <c r="D424" s="33"/>
      <c r="E424" s="33"/>
      <c r="F424" s="33"/>
      <c r="G424" s="33"/>
      <c r="H424" s="35"/>
      <c r="I424" s="33"/>
      <c r="J424" s="33"/>
      <c r="K424" s="36"/>
      <c r="L424" s="33"/>
      <c r="M424" s="33"/>
      <c r="N424" s="33"/>
      <c r="O424" s="33"/>
      <c r="P424" s="33"/>
      <c r="Q424" s="33"/>
    </row>
    <row r="425" spans="2:17" x14ac:dyDescent="0.2">
      <c r="B425" s="33"/>
      <c r="C425" s="33"/>
      <c r="D425" s="33"/>
      <c r="E425" s="33"/>
      <c r="F425" s="33"/>
      <c r="G425" s="33"/>
      <c r="H425" s="35"/>
      <c r="I425" s="33"/>
      <c r="J425" s="33"/>
      <c r="K425" s="36"/>
      <c r="L425" s="33"/>
      <c r="M425" s="33"/>
      <c r="N425" s="33"/>
      <c r="O425" s="33"/>
      <c r="P425" s="33"/>
      <c r="Q425" s="33"/>
    </row>
    <row r="426" spans="2:17" x14ac:dyDescent="0.2">
      <c r="B426" s="33"/>
      <c r="C426" s="33"/>
      <c r="D426" s="33"/>
      <c r="E426" s="33"/>
      <c r="F426" s="33"/>
      <c r="G426" s="33"/>
      <c r="H426" s="35"/>
      <c r="I426" s="33"/>
      <c r="J426" s="33"/>
      <c r="K426" s="36"/>
      <c r="L426" s="33"/>
      <c r="M426" s="33"/>
      <c r="N426" s="33"/>
      <c r="O426" s="33"/>
      <c r="P426" s="33"/>
      <c r="Q426" s="33"/>
    </row>
    <row r="427" spans="2:17" x14ac:dyDescent="0.2">
      <c r="B427" s="33"/>
      <c r="C427" s="33"/>
      <c r="D427" s="33"/>
      <c r="E427" s="33"/>
      <c r="F427" s="33"/>
      <c r="G427" s="33"/>
      <c r="H427" s="35"/>
      <c r="I427" s="33"/>
      <c r="J427" s="33"/>
      <c r="K427" s="36"/>
      <c r="L427" s="33"/>
      <c r="M427" s="33"/>
      <c r="N427" s="33"/>
      <c r="O427" s="33"/>
      <c r="P427" s="33"/>
      <c r="Q427" s="33"/>
    </row>
    <row r="428" spans="2:17" x14ac:dyDescent="0.2">
      <c r="B428" s="33"/>
      <c r="C428" s="33"/>
      <c r="D428" s="33"/>
      <c r="E428" s="33"/>
      <c r="F428" s="33"/>
      <c r="G428" s="33"/>
      <c r="H428" s="35"/>
      <c r="I428" s="33"/>
      <c r="J428" s="33"/>
      <c r="K428" s="36"/>
      <c r="L428" s="33"/>
      <c r="M428" s="33"/>
      <c r="N428" s="33"/>
      <c r="O428" s="33"/>
      <c r="P428" s="33"/>
      <c r="Q428" s="33"/>
    </row>
    <row r="429" spans="2:17" x14ac:dyDescent="0.2">
      <c r="B429" s="33"/>
      <c r="C429" s="33"/>
      <c r="D429" s="33"/>
      <c r="E429" s="33"/>
      <c r="F429" s="33"/>
      <c r="G429" s="33"/>
      <c r="H429" s="35"/>
      <c r="I429" s="33"/>
      <c r="J429" s="33"/>
      <c r="K429" s="36"/>
      <c r="L429" s="33"/>
      <c r="M429" s="33"/>
      <c r="N429" s="33"/>
      <c r="O429" s="33"/>
      <c r="P429" s="33"/>
      <c r="Q429" s="33"/>
    </row>
    <row r="430" spans="2:17" x14ac:dyDescent="0.2">
      <c r="B430" s="33"/>
      <c r="C430" s="33"/>
      <c r="D430" s="33"/>
      <c r="E430" s="33"/>
      <c r="F430" s="33"/>
      <c r="G430" s="33"/>
      <c r="H430" s="35"/>
      <c r="I430" s="33"/>
      <c r="J430" s="33"/>
      <c r="K430" s="36"/>
      <c r="L430" s="33"/>
      <c r="M430" s="33"/>
      <c r="N430" s="33"/>
      <c r="O430" s="33"/>
      <c r="P430" s="33"/>
      <c r="Q430" s="33"/>
    </row>
    <row r="431" spans="2:17" x14ac:dyDescent="0.2">
      <c r="B431" s="33"/>
      <c r="C431" s="33"/>
      <c r="D431" s="33"/>
      <c r="E431" s="33"/>
      <c r="F431" s="33"/>
      <c r="G431" s="33"/>
      <c r="H431" s="35"/>
      <c r="I431" s="33"/>
      <c r="J431" s="33"/>
      <c r="K431" s="36"/>
      <c r="L431" s="33"/>
      <c r="M431" s="33"/>
      <c r="N431" s="33"/>
      <c r="O431" s="33"/>
      <c r="P431" s="33"/>
      <c r="Q431" s="33"/>
    </row>
    <row r="432" spans="2:17" x14ac:dyDescent="0.2">
      <c r="B432" s="33"/>
      <c r="C432" s="33"/>
      <c r="D432" s="33"/>
      <c r="E432" s="33"/>
      <c r="F432" s="33"/>
      <c r="G432" s="33"/>
      <c r="H432" s="35"/>
      <c r="I432" s="33"/>
      <c r="J432" s="33"/>
      <c r="K432" s="36"/>
      <c r="L432" s="33"/>
      <c r="M432" s="33"/>
      <c r="N432" s="33"/>
      <c r="O432" s="33"/>
      <c r="P432" s="33"/>
      <c r="Q432" s="33"/>
    </row>
    <row r="433" spans="2:17" x14ac:dyDescent="0.2">
      <c r="B433" s="33"/>
      <c r="C433" s="33"/>
      <c r="D433" s="33"/>
      <c r="E433" s="33"/>
      <c r="F433" s="33"/>
      <c r="G433" s="33"/>
      <c r="H433" s="35"/>
      <c r="I433" s="33"/>
      <c r="J433" s="33"/>
      <c r="K433" s="36"/>
      <c r="L433" s="33"/>
      <c r="M433" s="33"/>
      <c r="N433" s="33"/>
      <c r="O433" s="33"/>
      <c r="P433" s="33"/>
      <c r="Q433" s="33"/>
    </row>
    <row r="434" spans="2:17" x14ac:dyDescent="0.2">
      <c r="B434" s="33"/>
      <c r="C434" s="33"/>
      <c r="D434" s="33"/>
      <c r="E434" s="33"/>
      <c r="F434" s="33"/>
      <c r="G434" s="33"/>
      <c r="H434" s="35"/>
      <c r="I434" s="33"/>
      <c r="J434" s="33"/>
      <c r="K434" s="36"/>
      <c r="L434" s="33"/>
      <c r="M434" s="33"/>
      <c r="N434" s="33"/>
      <c r="O434" s="33"/>
      <c r="P434" s="33"/>
      <c r="Q434" s="33"/>
    </row>
    <row r="435" spans="2:17" x14ac:dyDescent="0.2">
      <c r="B435" s="33"/>
      <c r="C435" s="33"/>
      <c r="D435" s="33"/>
      <c r="E435" s="33"/>
      <c r="F435" s="33"/>
      <c r="G435" s="33"/>
      <c r="H435" s="35"/>
      <c r="I435" s="33"/>
      <c r="J435" s="33"/>
      <c r="K435" s="36"/>
      <c r="L435" s="33"/>
      <c r="M435" s="33"/>
      <c r="N435" s="33"/>
      <c r="O435" s="33"/>
      <c r="P435" s="33"/>
      <c r="Q435" s="33"/>
    </row>
    <row r="436" spans="2:17" x14ac:dyDescent="0.2">
      <c r="B436" s="33"/>
      <c r="C436" s="33"/>
      <c r="D436" s="33"/>
      <c r="E436" s="33"/>
      <c r="F436" s="33"/>
      <c r="G436" s="33"/>
      <c r="H436" s="35"/>
      <c r="I436" s="33"/>
      <c r="J436" s="33"/>
      <c r="K436" s="36"/>
      <c r="L436" s="33"/>
      <c r="M436" s="33"/>
      <c r="N436" s="33"/>
      <c r="O436" s="33"/>
      <c r="P436" s="33"/>
      <c r="Q436" s="33"/>
    </row>
    <row r="437" spans="2:17" x14ac:dyDescent="0.2">
      <c r="B437" s="33"/>
      <c r="C437" s="33"/>
      <c r="D437" s="33"/>
      <c r="E437" s="33"/>
      <c r="F437" s="33"/>
      <c r="G437" s="33"/>
      <c r="H437" s="35"/>
      <c r="I437" s="33"/>
      <c r="J437" s="33"/>
      <c r="K437" s="36"/>
      <c r="L437" s="33"/>
      <c r="M437" s="33"/>
      <c r="N437" s="33"/>
      <c r="O437" s="33"/>
      <c r="P437" s="33"/>
      <c r="Q437" s="33"/>
    </row>
    <row r="438" spans="2:17" x14ac:dyDescent="0.2">
      <c r="B438" s="33"/>
      <c r="C438" s="33"/>
      <c r="D438" s="33"/>
      <c r="E438" s="33"/>
      <c r="F438" s="33"/>
      <c r="G438" s="33"/>
      <c r="H438" s="35"/>
      <c r="I438" s="33"/>
      <c r="J438" s="33"/>
      <c r="K438" s="36"/>
      <c r="L438" s="33"/>
      <c r="M438" s="33"/>
      <c r="N438" s="33"/>
      <c r="O438" s="33"/>
      <c r="P438" s="33"/>
      <c r="Q438" s="33"/>
    </row>
    <row r="439" spans="2:17" x14ac:dyDescent="0.2">
      <c r="B439" s="33"/>
      <c r="C439" s="33"/>
      <c r="D439" s="33"/>
      <c r="E439" s="33"/>
      <c r="F439" s="33"/>
      <c r="G439" s="33"/>
      <c r="H439" s="35"/>
      <c r="I439" s="33"/>
      <c r="J439" s="33"/>
      <c r="K439" s="36"/>
      <c r="L439" s="33"/>
      <c r="M439" s="33"/>
      <c r="N439" s="33"/>
      <c r="O439" s="33"/>
      <c r="P439" s="33"/>
      <c r="Q439" s="33"/>
    </row>
    <row r="440" spans="2:17" x14ac:dyDescent="0.2">
      <c r="B440" s="33"/>
      <c r="C440" s="33"/>
      <c r="D440" s="33"/>
      <c r="E440" s="33"/>
      <c r="F440" s="33"/>
      <c r="G440" s="33"/>
      <c r="H440" s="35"/>
      <c r="I440" s="33"/>
      <c r="J440" s="33"/>
      <c r="K440" s="36"/>
      <c r="L440" s="33"/>
      <c r="M440" s="33"/>
      <c r="N440" s="33"/>
      <c r="O440" s="33"/>
      <c r="P440" s="33"/>
      <c r="Q440" s="33"/>
    </row>
    <row r="441" spans="2:17" x14ac:dyDescent="0.2">
      <c r="B441" s="33"/>
      <c r="C441" s="33"/>
      <c r="D441" s="33"/>
      <c r="E441" s="33"/>
      <c r="F441" s="33"/>
      <c r="G441" s="33"/>
      <c r="H441" s="35"/>
      <c r="I441" s="33"/>
      <c r="J441" s="33"/>
      <c r="K441" s="36"/>
      <c r="L441" s="33"/>
      <c r="M441" s="33"/>
      <c r="N441" s="33"/>
      <c r="O441" s="33"/>
      <c r="P441" s="33"/>
      <c r="Q441" s="33"/>
    </row>
    <row r="442" spans="2:17" x14ac:dyDescent="0.2">
      <c r="B442" s="33"/>
      <c r="C442" s="33"/>
      <c r="D442" s="33"/>
      <c r="E442" s="33"/>
      <c r="F442" s="33"/>
      <c r="G442" s="33"/>
      <c r="H442" s="35"/>
      <c r="I442" s="33"/>
      <c r="J442" s="33"/>
      <c r="K442" s="36"/>
      <c r="L442" s="33"/>
      <c r="M442" s="33"/>
      <c r="N442" s="33"/>
      <c r="O442" s="33"/>
      <c r="P442" s="33"/>
      <c r="Q442" s="33"/>
    </row>
    <row r="443" spans="2:17" x14ac:dyDescent="0.2">
      <c r="B443" s="33"/>
      <c r="C443" s="33"/>
      <c r="D443" s="33"/>
      <c r="E443" s="33"/>
      <c r="F443" s="33"/>
      <c r="G443" s="33"/>
      <c r="H443" s="35"/>
      <c r="I443" s="33"/>
      <c r="J443" s="33"/>
      <c r="K443" s="36"/>
      <c r="L443" s="33"/>
      <c r="M443" s="33"/>
      <c r="N443" s="33"/>
      <c r="O443" s="33"/>
      <c r="P443" s="33"/>
      <c r="Q443" s="33"/>
    </row>
    <row r="444" spans="2:17" x14ac:dyDescent="0.2">
      <c r="B444" s="33"/>
      <c r="C444" s="33"/>
      <c r="D444" s="33"/>
      <c r="E444" s="33"/>
      <c r="F444" s="33"/>
      <c r="G444" s="33"/>
      <c r="H444" s="35"/>
      <c r="I444" s="33"/>
      <c r="J444" s="33"/>
      <c r="K444" s="36"/>
      <c r="L444" s="33"/>
      <c r="M444" s="33"/>
      <c r="N444" s="33"/>
      <c r="O444" s="33"/>
      <c r="P444" s="33"/>
      <c r="Q444" s="33"/>
    </row>
    <row r="445" spans="2:17" x14ac:dyDescent="0.2">
      <c r="B445" s="33"/>
      <c r="C445" s="33"/>
      <c r="D445" s="33"/>
      <c r="E445" s="33"/>
      <c r="F445" s="33"/>
      <c r="G445" s="33"/>
      <c r="H445" s="35"/>
      <c r="I445" s="33"/>
      <c r="J445" s="33"/>
      <c r="K445" s="36"/>
      <c r="L445" s="33"/>
      <c r="M445" s="33"/>
      <c r="N445" s="33"/>
      <c r="O445" s="33"/>
      <c r="P445" s="33"/>
      <c r="Q445" s="33"/>
    </row>
    <row r="446" spans="2:17" x14ac:dyDescent="0.2">
      <c r="B446" s="33"/>
      <c r="C446" s="33"/>
      <c r="D446" s="33"/>
      <c r="E446" s="33"/>
      <c r="F446" s="33"/>
      <c r="G446" s="33"/>
      <c r="H446" s="35"/>
      <c r="I446" s="33"/>
      <c r="J446" s="33"/>
      <c r="K446" s="36"/>
      <c r="L446" s="33"/>
      <c r="M446" s="33"/>
      <c r="N446" s="33"/>
      <c r="O446" s="33"/>
      <c r="P446" s="33"/>
      <c r="Q446" s="33"/>
    </row>
    <row r="447" spans="2:17" x14ac:dyDescent="0.2">
      <c r="B447" s="33"/>
      <c r="C447" s="33"/>
      <c r="D447" s="33"/>
      <c r="E447" s="33"/>
      <c r="F447" s="33"/>
      <c r="G447" s="33"/>
      <c r="H447" s="35"/>
      <c r="I447" s="33"/>
      <c r="J447" s="33"/>
      <c r="K447" s="36"/>
      <c r="L447" s="33"/>
      <c r="M447" s="33"/>
      <c r="N447" s="33"/>
      <c r="O447" s="33"/>
      <c r="P447" s="33"/>
      <c r="Q447" s="33"/>
    </row>
    <row r="448" spans="2:17" x14ac:dyDescent="0.2">
      <c r="B448" s="33"/>
      <c r="C448" s="33"/>
      <c r="D448" s="33"/>
      <c r="E448" s="33"/>
      <c r="F448" s="33"/>
      <c r="G448" s="33"/>
      <c r="H448" s="35"/>
      <c r="I448" s="33"/>
      <c r="J448" s="33"/>
      <c r="K448" s="36"/>
      <c r="L448" s="33"/>
      <c r="M448" s="33"/>
      <c r="N448" s="33"/>
      <c r="O448" s="33"/>
      <c r="P448" s="33"/>
      <c r="Q448" s="33"/>
    </row>
    <row r="449" spans="2:17" x14ac:dyDescent="0.2">
      <c r="B449" s="33"/>
      <c r="C449" s="33"/>
      <c r="D449" s="33"/>
      <c r="E449" s="33"/>
      <c r="F449" s="33"/>
      <c r="G449" s="33"/>
      <c r="H449" s="35"/>
      <c r="I449" s="33"/>
      <c r="J449" s="33"/>
      <c r="K449" s="36"/>
      <c r="L449" s="33"/>
      <c r="M449" s="33"/>
      <c r="N449" s="33"/>
      <c r="O449" s="33"/>
      <c r="P449" s="33"/>
      <c r="Q449" s="33"/>
    </row>
    <row r="450" spans="2:17" x14ac:dyDescent="0.2">
      <c r="B450" s="33"/>
      <c r="C450" s="33"/>
      <c r="D450" s="33"/>
      <c r="E450" s="33"/>
      <c r="F450" s="33"/>
      <c r="G450" s="33"/>
      <c r="H450" s="35"/>
      <c r="I450" s="33"/>
      <c r="J450" s="33"/>
      <c r="K450" s="36"/>
      <c r="L450" s="33"/>
      <c r="M450" s="33"/>
      <c r="N450" s="33"/>
      <c r="O450" s="33"/>
      <c r="P450" s="33"/>
      <c r="Q450" s="33"/>
    </row>
    <row r="451" spans="2:17" x14ac:dyDescent="0.2">
      <c r="B451" s="33"/>
      <c r="C451" s="33"/>
      <c r="D451" s="33"/>
      <c r="E451" s="33"/>
      <c r="F451" s="33"/>
      <c r="G451" s="33"/>
      <c r="H451" s="35"/>
      <c r="I451" s="33"/>
      <c r="J451" s="33"/>
      <c r="K451" s="36"/>
      <c r="L451" s="33"/>
      <c r="M451" s="33"/>
      <c r="N451" s="33"/>
      <c r="O451" s="33"/>
      <c r="P451" s="33"/>
      <c r="Q451" s="33"/>
    </row>
    <row r="452" spans="2:17" x14ac:dyDescent="0.2">
      <c r="B452" s="33"/>
      <c r="C452" s="33"/>
      <c r="D452" s="33"/>
      <c r="E452" s="33"/>
      <c r="F452" s="33"/>
      <c r="G452" s="33"/>
      <c r="H452" s="35"/>
      <c r="I452" s="33"/>
      <c r="J452" s="33"/>
      <c r="K452" s="36"/>
      <c r="L452" s="33"/>
      <c r="M452" s="33"/>
      <c r="N452" s="33"/>
      <c r="O452" s="33"/>
      <c r="P452" s="33"/>
      <c r="Q452" s="33"/>
    </row>
    <row r="453" spans="2:17" x14ac:dyDescent="0.2">
      <c r="B453" s="33"/>
      <c r="C453" s="33"/>
      <c r="D453" s="33"/>
      <c r="E453" s="33"/>
      <c r="F453" s="33"/>
      <c r="G453" s="33"/>
      <c r="H453" s="35"/>
      <c r="I453" s="33"/>
      <c r="J453" s="33"/>
      <c r="K453" s="36"/>
      <c r="L453" s="33"/>
      <c r="M453" s="33"/>
      <c r="N453" s="33"/>
      <c r="O453" s="33"/>
      <c r="P453" s="33"/>
      <c r="Q453" s="33"/>
    </row>
    <row r="454" spans="2:17" x14ac:dyDescent="0.2">
      <c r="B454" s="33"/>
      <c r="C454" s="33"/>
      <c r="D454" s="33"/>
      <c r="E454" s="33"/>
      <c r="F454" s="33"/>
      <c r="G454" s="33"/>
      <c r="H454" s="35"/>
      <c r="I454" s="33"/>
      <c r="J454" s="33"/>
      <c r="K454" s="36"/>
      <c r="L454" s="33"/>
      <c r="M454" s="33"/>
      <c r="N454" s="33"/>
      <c r="O454" s="33"/>
      <c r="P454" s="33"/>
      <c r="Q454" s="33"/>
    </row>
    <row r="455" spans="2:17" x14ac:dyDescent="0.2">
      <c r="B455" s="33"/>
      <c r="C455" s="33"/>
      <c r="D455" s="33"/>
      <c r="E455" s="33"/>
      <c r="F455" s="33"/>
      <c r="G455" s="33"/>
      <c r="H455" s="35"/>
      <c r="I455" s="33"/>
      <c r="J455" s="33"/>
      <c r="K455" s="36"/>
      <c r="L455" s="33"/>
      <c r="M455" s="33"/>
      <c r="N455" s="33"/>
      <c r="O455" s="33"/>
      <c r="P455" s="33"/>
      <c r="Q455" s="33"/>
    </row>
    <row r="456" spans="2:17" x14ac:dyDescent="0.2">
      <c r="B456" s="33"/>
      <c r="C456" s="33"/>
      <c r="D456" s="33"/>
      <c r="E456" s="33"/>
      <c r="F456" s="33"/>
      <c r="G456" s="33"/>
      <c r="H456" s="35"/>
      <c r="I456" s="33"/>
      <c r="J456" s="33"/>
      <c r="K456" s="36"/>
      <c r="L456" s="33"/>
      <c r="M456" s="33"/>
      <c r="N456" s="33"/>
      <c r="O456" s="33"/>
      <c r="P456" s="33"/>
      <c r="Q456" s="33"/>
    </row>
    <row r="457" spans="2:17" x14ac:dyDescent="0.2">
      <c r="B457" s="33"/>
      <c r="C457" s="33"/>
      <c r="D457" s="33"/>
      <c r="E457" s="33"/>
      <c r="F457" s="33"/>
      <c r="G457" s="33"/>
      <c r="H457" s="35"/>
      <c r="I457" s="33"/>
      <c r="J457" s="33"/>
      <c r="K457" s="36"/>
      <c r="L457" s="33"/>
      <c r="M457" s="33"/>
      <c r="N457" s="33"/>
      <c r="O457" s="33"/>
      <c r="P457" s="33"/>
      <c r="Q457" s="33"/>
    </row>
    <row r="458" spans="2:17" x14ac:dyDescent="0.2">
      <c r="B458" s="33"/>
      <c r="C458" s="33"/>
      <c r="D458" s="33"/>
      <c r="E458" s="33"/>
      <c r="F458" s="33"/>
      <c r="G458" s="33"/>
      <c r="H458" s="35"/>
      <c r="I458" s="33"/>
      <c r="J458" s="33"/>
      <c r="K458" s="36"/>
      <c r="L458" s="33"/>
      <c r="M458" s="33"/>
      <c r="N458" s="33"/>
      <c r="O458" s="33"/>
      <c r="P458" s="33"/>
      <c r="Q458" s="33"/>
    </row>
    <row r="459" spans="2:17" x14ac:dyDescent="0.2">
      <c r="B459" s="33"/>
      <c r="C459" s="33"/>
      <c r="D459" s="33"/>
      <c r="E459" s="33"/>
      <c r="F459" s="33"/>
      <c r="G459" s="33"/>
      <c r="H459" s="35"/>
      <c r="I459" s="33"/>
      <c r="J459" s="33"/>
      <c r="K459" s="36"/>
      <c r="L459" s="33"/>
      <c r="M459" s="33"/>
      <c r="N459" s="33"/>
      <c r="O459" s="33"/>
      <c r="P459" s="33"/>
      <c r="Q459" s="33"/>
    </row>
    <row r="460" spans="2:17" x14ac:dyDescent="0.2">
      <c r="B460" s="33"/>
      <c r="C460" s="33"/>
      <c r="D460" s="33"/>
      <c r="E460" s="33"/>
      <c r="F460" s="33"/>
      <c r="G460" s="33"/>
      <c r="H460" s="35"/>
      <c r="I460" s="33"/>
      <c r="J460" s="33"/>
      <c r="K460" s="36"/>
      <c r="L460" s="33"/>
      <c r="M460" s="33"/>
      <c r="N460" s="33"/>
      <c r="O460" s="33"/>
      <c r="P460" s="33"/>
      <c r="Q460" s="33"/>
    </row>
    <row r="461" spans="2:17" x14ac:dyDescent="0.2">
      <c r="B461" s="33"/>
      <c r="C461" s="33"/>
      <c r="D461" s="33"/>
      <c r="E461" s="33"/>
      <c r="F461" s="33"/>
      <c r="G461" s="33"/>
      <c r="H461" s="35"/>
      <c r="I461" s="33"/>
      <c r="J461" s="33"/>
      <c r="K461" s="36"/>
      <c r="L461" s="33"/>
      <c r="M461" s="33"/>
      <c r="N461" s="33"/>
      <c r="O461" s="33"/>
      <c r="P461" s="33"/>
      <c r="Q461" s="33"/>
    </row>
    <row r="462" spans="2:17" x14ac:dyDescent="0.2">
      <c r="B462" s="33"/>
      <c r="C462" s="33"/>
      <c r="D462" s="33"/>
      <c r="E462" s="33"/>
      <c r="F462" s="33"/>
      <c r="G462" s="33"/>
      <c r="H462" s="35"/>
      <c r="I462" s="33"/>
      <c r="J462" s="33"/>
      <c r="K462" s="36"/>
      <c r="L462" s="33"/>
      <c r="M462" s="33"/>
      <c r="N462" s="33"/>
      <c r="O462" s="33"/>
      <c r="P462" s="33"/>
      <c r="Q462" s="33"/>
    </row>
    <row r="463" spans="2:17" x14ac:dyDescent="0.2">
      <c r="B463" s="33"/>
      <c r="C463" s="33"/>
      <c r="D463" s="33"/>
      <c r="E463" s="33"/>
      <c r="F463" s="33"/>
      <c r="G463" s="33"/>
      <c r="H463" s="35"/>
      <c r="I463" s="33"/>
      <c r="J463" s="33"/>
      <c r="K463" s="36"/>
      <c r="L463" s="33"/>
      <c r="M463" s="33"/>
      <c r="N463" s="33"/>
      <c r="O463" s="33"/>
      <c r="P463" s="33"/>
      <c r="Q463" s="33"/>
    </row>
    <row r="464" spans="2:17" x14ac:dyDescent="0.2">
      <c r="B464" s="33"/>
      <c r="C464" s="33"/>
      <c r="D464" s="33"/>
      <c r="E464" s="33"/>
      <c r="F464" s="33"/>
      <c r="G464" s="33"/>
      <c r="H464" s="35"/>
      <c r="I464" s="33"/>
      <c r="J464" s="33"/>
      <c r="K464" s="36"/>
      <c r="L464" s="33"/>
      <c r="M464" s="33"/>
      <c r="N464" s="33"/>
      <c r="O464" s="33"/>
      <c r="P464" s="33"/>
      <c r="Q464" s="33"/>
    </row>
    <row r="465" spans="2:17" x14ac:dyDescent="0.2">
      <c r="B465" s="33"/>
      <c r="C465" s="33"/>
      <c r="D465" s="33"/>
      <c r="E465" s="33"/>
      <c r="F465" s="33"/>
      <c r="G465" s="33"/>
      <c r="H465" s="35"/>
      <c r="I465" s="33"/>
      <c r="J465" s="33"/>
      <c r="K465" s="36"/>
      <c r="L465" s="33"/>
      <c r="M465" s="33"/>
      <c r="N465" s="33"/>
      <c r="O465" s="33"/>
      <c r="P465" s="33"/>
      <c r="Q465" s="33"/>
    </row>
    <row r="466" spans="2:17" x14ac:dyDescent="0.2">
      <c r="B466" s="33"/>
      <c r="C466" s="33"/>
      <c r="D466" s="33"/>
      <c r="E466" s="33"/>
      <c r="F466" s="33"/>
      <c r="G466" s="33"/>
      <c r="H466" s="35"/>
      <c r="I466" s="33"/>
      <c r="J466" s="33"/>
      <c r="K466" s="36"/>
      <c r="L466" s="33"/>
      <c r="M466" s="33"/>
      <c r="N466" s="33"/>
      <c r="O466" s="33"/>
      <c r="P466" s="33"/>
      <c r="Q466" s="33"/>
    </row>
    <row r="467" spans="2:17" x14ac:dyDescent="0.2">
      <c r="B467" s="33"/>
      <c r="C467" s="33"/>
      <c r="D467" s="33"/>
      <c r="E467" s="33"/>
      <c r="F467" s="33"/>
      <c r="G467" s="33"/>
      <c r="H467" s="35"/>
      <c r="I467" s="33"/>
      <c r="J467" s="33"/>
      <c r="K467" s="36"/>
      <c r="L467" s="33"/>
      <c r="M467" s="33"/>
      <c r="N467" s="33"/>
      <c r="O467" s="33"/>
      <c r="P467" s="33"/>
      <c r="Q467" s="33"/>
    </row>
    <row r="468" spans="2:17" x14ac:dyDescent="0.2">
      <c r="B468" s="33"/>
      <c r="C468" s="33"/>
      <c r="D468" s="33"/>
      <c r="E468" s="33"/>
      <c r="F468" s="33"/>
      <c r="G468" s="33"/>
      <c r="H468" s="35"/>
      <c r="I468" s="33"/>
      <c r="J468" s="33"/>
      <c r="K468" s="36"/>
      <c r="L468" s="33"/>
      <c r="M468" s="33"/>
      <c r="N468" s="33"/>
      <c r="O468" s="33"/>
      <c r="P468" s="33"/>
      <c r="Q468" s="33"/>
    </row>
    <row r="469" spans="2:17" x14ac:dyDescent="0.2">
      <c r="B469" s="33"/>
      <c r="C469" s="33"/>
      <c r="D469" s="33"/>
      <c r="E469" s="33"/>
      <c r="F469" s="33"/>
      <c r="G469" s="33"/>
      <c r="H469" s="35"/>
      <c r="I469" s="33"/>
      <c r="J469" s="33"/>
      <c r="K469" s="36"/>
      <c r="L469" s="33"/>
      <c r="M469" s="33"/>
      <c r="N469" s="33"/>
      <c r="O469" s="33"/>
      <c r="P469" s="33"/>
      <c r="Q469" s="33"/>
    </row>
    <row r="470" spans="2:17" x14ac:dyDescent="0.2">
      <c r="B470" s="33"/>
      <c r="C470" s="33"/>
      <c r="D470" s="33"/>
      <c r="E470" s="33"/>
      <c r="F470" s="33"/>
      <c r="G470" s="33"/>
      <c r="H470" s="35"/>
      <c r="I470" s="33"/>
      <c r="J470" s="33"/>
      <c r="K470" s="36"/>
      <c r="L470" s="33"/>
      <c r="M470" s="33"/>
      <c r="N470" s="33"/>
      <c r="O470" s="33"/>
      <c r="P470" s="33"/>
      <c r="Q470" s="33"/>
    </row>
    <row r="471" spans="2:17" x14ac:dyDescent="0.2">
      <c r="B471" s="33"/>
      <c r="C471" s="33"/>
      <c r="D471" s="33"/>
      <c r="E471" s="33"/>
      <c r="F471" s="33"/>
      <c r="G471" s="33"/>
      <c r="H471" s="35"/>
      <c r="I471" s="33"/>
      <c r="J471" s="33"/>
      <c r="K471" s="36"/>
      <c r="L471" s="33"/>
      <c r="M471" s="33"/>
      <c r="N471" s="33"/>
      <c r="O471" s="33"/>
      <c r="P471" s="33"/>
      <c r="Q471" s="33"/>
    </row>
    <row r="472" spans="2:17" x14ac:dyDescent="0.2">
      <c r="B472" s="33"/>
      <c r="C472" s="33"/>
      <c r="D472" s="33"/>
      <c r="E472" s="33"/>
      <c r="F472" s="33"/>
      <c r="G472" s="33"/>
      <c r="H472" s="35"/>
      <c r="I472" s="33"/>
      <c r="J472" s="33"/>
      <c r="K472" s="36"/>
      <c r="L472" s="33"/>
      <c r="M472" s="33"/>
      <c r="N472" s="33"/>
      <c r="O472" s="33"/>
      <c r="P472" s="33"/>
      <c r="Q472" s="33"/>
    </row>
    <row r="473" spans="2:17" x14ac:dyDescent="0.2">
      <c r="B473" s="33"/>
      <c r="C473" s="33"/>
      <c r="D473" s="33"/>
      <c r="E473" s="33"/>
      <c r="F473" s="33"/>
      <c r="G473" s="33"/>
      <c r="H473" s="35"/>
      <c r="I473" s="33"/>
      <c r="J473" s="33"/>
      <c r="K473" s="36"/>
      <c r="L473" s="33"/>
      <c r="M473" s="33"/>
      <c r="N473" s="33"/>
      <c r="O473" s="33"/>
      <c r="P473" s="33"/>
      <c r="Q473" s="33"/>
    </row>
    <row r="474" spans="2:17" x14ac:dyDescent="0.2">
      <c r="B474" s="33"/>
      <c r="C474" s="33"/>
      <c r="D474" s="33"/>
      <c r="E474" s="33"/>
      <c r="F474" s="33"/>
      <c r="G474" s="33"/>
      <c r="H474" s="35"/>
      <c r="I474" s="33"/>
      <c r="J474" s="33"/>
      <c r="K474" s="36"/>
      <c r="L474" s="33"/>
      <c r="M474" s="33"/>
      <c r="N474" s="33"/>
      <c r="O474" s="33"/>
      <c r="P474" s="33"/>
      <c r="Q474" s="33"/>
    </row>
    <row r="475" spans="2:17" x14ac:dyDescent="0.2">
      <c r="B475" s="33"/>
      <c r="C475" s="33"/>
      <c r="D475" s="33"/>
      <c r="E475" s="33"/>
      <c r="F475" s="33"/>
      <c r="G475" s="33"/>
      <c r="H475" s="35"/>
      <c r="I475" s="33"/>
      <c r="J475" s="33"/>
      <c r="K475" s="36"/>
      <c r="L475" s="33"/>
      <c r="M475" s="33"/>
      <c r="N475" s="33"/>
      <c r="O475" s="33"/>
      <c r="P475" s="33"/>
      <c r="Q475" s="33"/>
    </row>
    <row r="476" spans="2:17" x14ac:dyDescent="0.2">
      <c r="B476" s="33"/>
      <c r="C476" s="33"/>
      <c r="D476" s="33"/>
      <c r="E476" s="33"/>
      <c r="F476" s="33"/>
      <c r="G476" s="33"/>
      <c r="H476" s="35"/>
      <c r="I476" s="33"/>
      <c r="J476" s="33"/>
      <c r="K476" s="36"/>
      <c r="L476" s="33"/>
      <c r="M476" s="33"/>
      <c r="N476" s="33"/>
      <c r="O476" s="33"/>
      <c r="P476" s="33"/>
      <c r="Q476" s="33"/>
    </row>
    <row r="477" spans="2:17" x14ac:dyDescent="0.2">
      <c r="B477" s="33"/>
      <c r="C477" s="33"/>
      <c r="D477" s="33"/>
      <c r="E477" s="33"/>
      <c r="F477" s="33"/>
      <c r="G477" s="33"/>
      <c r="H477" s="35"/>
      <c r="I477" s="33"/>
      <c r="J477" s="33"/>
      <c r="K477" s="36"/>
      <c r="L477" s="33"/>
      <c r="M477" s="33"/>
      <c r="N477" s="33"/>
      <c r="O477" s="33"/>
      <c r="P477" s="33"/>
      <c r="Q477" s="33"/>
    </row>
    <row r="478" spans="2:17" x14ac:dyDescent="0.2">
      <c r="B478" s="33"/>
      <c r="C478" s="33"/>
      <c r="D478" s="33"/>
      <c r="E478" s="33"/>
      <c r="F478" s="33"/>
      <c r="G478" s="33"/>
      <c r="H478" s="35"/>
      <c r="I478" s="33"/>
      <c r="J478" s="33"/>
      <c r="K478" s="36"/>
      <c r="L478" s="33"/>
      <c r="M478" s="33"/>
      <c r="N478" s="33"/>
      <c r="O478" s="33"/>
      <c r="P478" s="33"/>
      <c r="Q478" s="33"/>
    </row>
    <row r="479" spans="2:17" x14ac:dyDescent="0.2">
      <c r="B479" s="33"/>
      <c r="C479" s="33"/>
      <c r="D479" s="33"/>
      <c r="E479" s="33"/>
      <c r="F479" s="33"/>
      <c r="G479" s="33"/>
      <c r="H479" s="35"/>
      <c r="I479" s="33"/>
      <c r="J479" s="33"/>
      <c r="K479" s="36"/>
      <c r="L479" s="33"/>
      <c r="M479" s="33"/>
      <c r="N479" s="33"/>
      <c r="O479" s="33"/>
      <c r="P479" s="33"/>
      <c r="Q479" s="33"/>
    </row>
    <row r="480" spans="2:17" x14ac:dyDescent="0.2">
      <c r="B480" s="33"/>
      <c r="C480" s="33"/>
      <c r="D480" s="33"/>
      <c r="E480" s="33"/>
      <c r="F480" s="33"/>
      <c r="G480" s="33"/>
      <c r="H480" s="35"/>
      <c r="I480" s="33"/>
      <c r="J480" s="33"/>
      <c r="K480" s="36"/>
      <c r="L480" s="33"/>
      <c r="M480" s="33"/>
      <c r="N480" s="33"/>
      <c r="O480" s="33"/>
      <c r="P480" s="33"/>
      <c r="Q480" s="33"/>
    </row>
    <row r="481" spans="2:17" x14ac:dyDescent="0.2">
      <c r="B481" s="33"/>
      <c r="C481" s="33"/>
      <c r="D481" s="33"/>
      <c r="E481" s="33"/>
      <c r="F481" s="33"/>
      <c r="G481" s="33"/>
      <c r="H481" s="35"/>
      <c r="I481" s="33"/>
      <c r="J481" s="33"/>
      <c r="K481" s="36"/>
      <c r="L481" s="33"/>
      <c r="M481" s="33"/>
      <c r="N481" s="33"/>
      <c r="O481" s="33"/>
      <c r="P481" s="33"/>
      <c r="Q481" s="33"/>
    </row>
    <row r="482" spans="2:17" x14ac:dyDescent="0.2">
      <c r="B482" s="33"/>
      <c r="C482" s="33"/>
      <c r="D482" s="33"/>
      <c r="E482" s="33"/>
      <c r="F482" s="33"/>
      <c r="G482" s="33"/>
      <c r="H482" s="35"/>
      <c r="I482" s="33"/>
      <c r="J482" s="33"/>
      <c r="K482" s="36"/>
      <c r="L482" s="33"/>
      <c r="M482" s="33"/>
      <c r="N482" s="33"/>
      <c r="O482" s="33"/>
      <c r="P482" s="33"/>
      <c r="Q482" s="33"/>
    </row>
    <row r="483" spans="2:17" x14ac:dyDescent="0.2">
      <c r="B483" s="33"/>
      <c r="C483" s="33"/>
      <c r="D483" s="33"/>
      <c r="E483" s="33"/>
      <c r="F483" s="33"/>
      <c r="G483" s="33"/>
      <c r="H483" s="35"/>
      <c r="I483" s="33"/>
      <c r="J483" s="33"/>
      <c r="K483" s="36"/>
      <c r="L483" s="33"/>
      <c r="M483" s="33"/>
      <c r="N483" s="33"/>
      <c r="O483" s="33"/>
      <c r="P483" s="33"/>
      <c r="Q483" s="33"/>
    </row>
    <row r="484" spans="2:17" x14ac:dyDescent="0.2">
      <c r="B484" s="33"/>
      <c r="C484" s="33"/>
      <c r="D484" s="33"/>
      <c r="E484" s="33"/>
      <c r="F484" s="33"/>
      <c r="G484" s="33"/>
      <c r="H484" s="35"/>
      <c r="I484" s="33"/>
      <c r="J484" s="33"/>
      <c r="K484" s="36"/>
      <c r="L484" s="33"/>
      <c r="M484" s="33"/>
      <c r="N484" s="33"/>
      <c r="O484" s="33"/>
      <c r="P484" s="33"/>
      <c r="Q484" s="33"/>
    </row>
    <row r="485" spans="2:17" x14ac:dyDescent="0.2">
      <c r="B485" s="33"/>
      <c r="C485" s="33"/>
      <c r="D485" s="33"/>
      <c r="E485" s="33"/>
      <c r="F485" s="33"/>
      <c r="G485" s="33"/>
      <c r="H485" s="35"/>
      <c r="I485" s="33"/>
      <c r="J485" s="33"/>
      <c r="K485" s="36"/>
      <c r="L485" s="33"/>
      <c r="M485" s="33"/>
      <c r="N485" s="33"/>
      <c r="O485" s="33"/>
      <c r="P485" s="33"/>
      <c r="Q485" s="33"/>
    </row>
    <row r="486" spans="2:17" x14ac:dyDescent="0.2">
      <c r="B486" s="33"/>
      <c r="C486" s="33"/>
      <c r="D486" s="33"/>
      <c r="E486" s="33"/>
      <c r="F486" s="33"/>
      <c r="G486" s="33"/>
      <c r="H486" s="35"/>
      <c r="I486" s="33"/>
      <c r="J486" s="33"/>
      <c r="K486" s="36"/>
      <c r="L486" s="33"/>
      <c r="M486" s="33"/>
      <c r="N486" s="33"/>
      <c r="O486" s="33"/>
      <c r="P486" s="33"/>
      <c r="Q486" s="33"/>
    </row>
    <row r="487" spans="2:17" x14ac:dyDescent="0.2">
      <c r="B487" s="33"/>
      <c r="C487" s="33"/>
      <c r="D487" s="33"/>
      <c r="E487" s="33"/>
      <c r="F487" s="33"/>
      <c r="G487" s="33"/>
      <c r="H487" s="35"/>
      <c r="I487" s="33"/>
      <c r="J487" s="33"/>
      <c r="K487" s="36"/>
      <c r="L487" s="33"/>
      <c r="M487" s="33"/>
      <c r="N487" s="33"/>
      <c r="O487" s="33"/>
      <c r="P487" s="33"/>
      <c r="Q487" s="33"/>
    </row>
    <row r="488" spans="2:17" x14ac:dyDescent="0.2">
      <c r="B488" s="33"/>
      <c r="C488" s="33"/>
      <c r="D488" s="33"/>
      <c r="E488" s="33"/>
      <c r="F488" s="33"/>
      <c r="G488" s="33"/>
      <c r="H488" s="35"/>
      <c r="I488" s="33"/>
      <c r="J488" s="33"/>
      <c r="K488" s="36"/>
      <c r="L488" s="33"/>
      <c r="M488" s="33"/>
      <c r="N488" s="33"/>
      <c r="O488" s="33"/>
      <c r="P488" s="33"/>
      <c r="Q488" s="33"/>
    </row>
    <row r="489" spans="2:17" x14ac:dyDescent="0.2">
      <c r="B489" s="33"/>
      <c r="C489" s="33"/>
      <c r="D489" s="33"/>
      <c r="E489" s="33"/>
      <c r="F489" s="33"/>
      <c r="G489" s="33"/>
      <c r="H489" s="35"/>
      <c r="I489" s="33"/>
      <c r="J489" s="33"/>
      <c r="K489" s="36"/>
      <c r="L489" s="33"/>
      <c r="M489" s="33"/>
      <c r="N489" s="33"/>
      <c r="O489" s="33"/>
      <c r="P489" s="33"/>
      <c r="Q489" s="33"/>
    </row>
    <row r="490" spans="2:17" x14ac:dyDescent="0.2">
      <c r="B490" s="33"/>
      <c r="C490" s="33"/>
      <c r="D490" s="33"/>
      <c r="E490" s="33"/>
      <c r="F490" s="33"/>
      <c r="G490" s="33"/>
      <c r="H490" s="35"/>
      <c r="I490" s="33"/>
      <c r="J490" s="33"/>
      <c r="K490" s="36"/>
      <c r="L490" s="33"/>
      <c r="M490" s="33"/>
      <c r="N490" s="33"/>
      <c r="O490" s="33"/>
      <c r="P490" s="33"/>
      <c r="Q490" s="33"/>
    </row>
    <row r="491" spans="2:17" x14ac:dyDescent="0.2">
      <c r="B491" s="33"/>
      <c r="C491" s="33"/>
      <c r="D491" s="33"/>
      <c r="E491" s="33"/>
      <c r="F491" s="33"/>
      <c r="G491" s="33"/>
      <c r="H491" s="35"/>
      <c r="I491" s="33"/>
      <c r="J491" s="33"/>
      <c r="K491" s="36"/>
      <c r="L491" s="33"/>
      <c r="M491" s="33"/>
      <c r="N491" s="33"/>
      <c r="O491" s="33"/>
      <c r="P491" s="33"/>
      <c r="Q491" s="33"/>
    </row>
    <row r="492" spans="2:17" x14ac:dyDescent="0.2">
      <c r="B492" s="33"/>
      <c r="C492" s="33"/>
      <c r="D492" s="33"/>
      <c r="E492" s="33"/>
      <c r="F492" s="33"/>
      <c r="G492" s="33"/>
      <c r="H492" s="35"/>
      <c r="I492" s="33"/>
      <c r="J492" s="33"/>
      <c r="K492" s="36"/>
      <c r="L492" s="33"/>
      <c r="M492" s="33"/>
      <c r="N492" s="33"/>
      <c r="O492" s="33"/>
      <c r="P492" s="33"/>
      <c r="Q492" s="33"/>
    </row>
    <row r="493" spans="2:17" x14ac:dyDescent="0.2">
      <c r="B493" s="33"/>
      <c r="C493" s="33"/>
      <c r="D493" s="33"/>
      <c r="E493" s="33"/>
      <c r="F493" s="33"/>
      <c r="G493" s="33"/>
      <c r="H493" s="35"/>
      <c r="I493" s="33"/>
      <c r="J493" s="33"/>
      <c r="K493" s="36"/>
      <c r="L493" s="33"/>
      <c r="M493" s="33"/>
      <c r="N493" s="33"/>
      <c r="O493" s="33"/>
      <c r="P493" s="33"/>
      <c r="Q493" s="33"/>
    </row>
    <row r="494" spans="2:17" x14ac:dyDescent="0.2">
      <c r="B494" s="33"/>
      <c r="C494" s="33"/>
      <c r="D494" s="33"/>
      <c r="E494" s="33"/>
      <c r="F494" s="33"/>
      <c r="G494" s="33"/>
      <c r="H494" s="35"/>
      <c r="I494" s="33"/>
      <c r="J494" s="33"/>
      <c r="K494" s="36"/>
      <c r="L494" s="33"/>
      <c r="M494" s="33"/>
      <c r="N494" s="33"/>
      <c r="O494" s="33"/>
      <c r="P494" s="33"/>
      <c r="Q494" s="33"/>
    </row>
    <row r="495" spans="2:17" x14ac:dyDescent="0.2">
      <c r="B495" s="33"/>
      <c r="C495" s="33"/>
      <c r="D495" s="33"/>
      <c r="E495" s="33"/>
      <c r="F495" s="33"/>
      <c r="G495" s="33"/>
      <c r="H495" s="35"/>
      <c r="I495" s="33"/>
      <c r="J495" s="33"/>
      <c r="K495" s="36"/>
      <c r="L495" s="33"/>
      <c r="M495" s="33"/>
      <c r="N495" s="33"/>
      <c r="O495" s="33"/>
      <c r="P495" s="33"/>
      <c r="Q495" s="33"/>
    </row>
    <row r="496" spans="2:17" x14ac:dyDescent="0.2">
      <c r="B496" s="33"/>
      <c r="C496" s="33"/>
      <c r="D496" s="33"/>
      <c r="E496" s="33"/>
      <c r="F496" s="33"/>
      <c r="G496" s="33"/>
      <c r="H496" s="35"/>
      <c r="I496" s="33"/>
      <c r="J496" s="33"/>
      <c r="K496" s="36"/>
      <c r="L496" s="33"/>
      <c r="M496" s="33"/>
      <c r="N496" s="33"/>
      <c r="O496" s="33"/>
      <c r="P496" s="33"/>
      <c r="Q496" s="33"/>
    </row>
    <row r="497" spans="2:17" x14ac:dyDescent="0.2">
      <c r="B497" s="33"/>
      <c r="C497" s="33"/>
      <c r="D497" s="33"/>
      <c r="E497" s="33"/>
      <c r="F497" s="33"/>
      <c r="G497" s="33"/>
      <c r="H497" s="35"/>
      <c r="I497" s="33"/>
      <c r="J497" s="33"/>
      <c r="K497" s="36"/>
      <c r="L497" s="33"/>
      <c r="M497" s="33"/>
      <c r="N497" s="33"/>
      <c r="O497" s="33"/>
      <c r="P497" s="33"/>
      <c r="Q497" s="33"/>
    </row>
    <row r="498" spans="2:17" x14ac:dyDescent="0.2">
      <c r="B498" s="33"/>
      <c r="C498" s="33"/>
      <c r="D498" s="33"/>
      <c r="E498" s="33"/>
      <c r="F498" s="33"/>
      <c r="G498" s="33"/>
      <c r="H498" s="35"/>
      <c r="I498" s="33"/>
      <c r="J498" s="33"/>
      <c r="K498" s="36"/>
      <c r="L498" s="33"/>
      <c r="M498" s="33"/>
      <c r="N498" s="33"/>
      <c r="O498" s="33"/>
      <c r="P498" s="33"/>
      <c r="Q498" s="33"/>
    </row>
    <row r="499" spans="2:17" x14ac:dyDescent="0.2">
      <c r="B499" s="33"/>
      <c r="C499" s="33"/>
      <c r="D499" s="33"/>
      <c r="E499" s="33"/>
      <c r="F499" s="33"/>
      <c r="G499" s="33"/>
      <c r="H499" s="35"/>
      <c r="I499" s="33"/>
      <c r="J499" s="33"/>
      <c r="K499" s="36"/>
      <c r="L499" s="33"/>
      <c r="M499" s="33"/>
      <c r="N499" s="33"/>
      <c r="O499" s="33"/>
      <c r="P499" s="33"/>
      <c r="Q499" s="33"/>
    </row>
    <row r="500" spans="2:17" x14ac:dyDescent="0.2">
      <c r="B500" s="33"/>
      <c r="C500" s="33"/>
      <c r="D500" s="33"/>
      <c r="E500" s="33"/>
      <c r="F500" s="33"/>
      <c r="G500" s="33"/>
      <c r="H500" s="35"/>
      <c r="I500" s="33"/>
      <c r="J500" s="33"/>
      <c r="K500" s="36"/>
      <c r="L500" s="33"/>
      <c r="M500" s="33"/>
      <c r="N500" s="33"/>
      <c r="O500" s="33"/>
      <c r="P500" s="33"/>
      <c r="Q500" s="33"/>
    </row>
    <row r="501" spans="2:17" x14ac:dyDescent="0.2">
      <c r="B501" s="33"/>
      <c r="C501" s="33"/>
      <c r="D501" s="33"/>
      <c r="E501" s="33"/>
      <c r="F501" s="33"/>
      <c r="G501" s="33"/>
      <c r="H501" s="35"/>
      <c r="I501" s="33"/>
      <c r="J501" s="33"/>
      <c r="K501" s="36"/>
      <c r="L501" s="33"/>
      <c r="M501" s="33"/>
      <c r="N501" s="33"/>
      <c r="O501" s="33"/>
      <c r="P501" s="33"/>
      <c r="Q501" s="33"/>
    </row>
    <row r="502" spans="2:17" x14ac:dyDescent="0.2">
      <c r="B502" s="33"/>
      <c r="C502" s="33"/>
      <c r="D502" s="33"/>
      <c r="E502" s="33"/>
      <c r="F502" s="33"/>
      <c r="G502" s="33"/>
      <c r="H502" s="35"/>
      <c r="I502" s="33"/>
      <c r="J502" s="33"/>
      <c r="K502" s="36"/>
      <c r="L502" s="33"/>
      <c r="M502" s="33"/>
      <c r="N502" s="33"/>
      <c r="O502" s="33"/>
      <c r="P502" s="33"/>
      <c r="Q502" s="33"/>
    </row>
    <row r="503" spans="2:17" x14ac:dyDescent="0.2">
      <c r="B503" s="33"/>
      <c r="C503" s="33"/>
      <c r="D503" s="33"/>
      <c r="E503" s="33"/>
      <c r="F503" s="33"/>
      <c r="G503" s="33"/>
      <c r="H503" s="35"/>
      <c r="I503" s="33"/>
      <c r="J503" s="33"/>
      <c r="K503" s="36"/>
      <c r="L503" s="33"/>
      <c r="M503" s="33"/>
      <c r="N503" s="33"/>
      <c r="O503" s="33"/>
      <c r="P503" s="33"/>
      <c r="Q503" s="33"/>
    </row>
    <row r="504" spans="2:17" x14ac:dyDescent="0.2">
      <c r="B504" s="33"/>
      <c r="C504" s="33"/>
      <c r="D504" s="33"/>
      <c r="E504" s="33"/>
      <c r="F504" s="33"/>
      <c r="G504" s="33"/>
      <c r="H504" s="35"/>
      <c r="I504" s="33"/>
      <c r="J504" s="33"/>
      <c r="K504" s="36"/>
      <c r="L504" s="33"/>
      <c r="M504" s="33"/>
      <c r="N504" s="33"/>
      <c r="O504" s="33"/>
      <c r="P504" s="33"/>
      <c r="Q504" s="33"/>
    </row>
    <row r="505" spans="2:17" x14ac:dyDescent="0.2">
      <c r="B505" s="33"/>
      <c r="C505" s="33"/>
      <c r="D505" s="33"/>
      <c r="E505" s="33"/>
      <c r="F505" s="33"/>
      <c r="G505" s="33"/>
      <c r="H505" s="35"/>
      <c r="I505" s="33"/>
      <c r="J505" s="33"/>
      <c r="K505" s="36"/>
      <c r="L505" s="33"/>
      <c r="M505" s="33"/>
      <c r="N505" s="33"/>
      <c r="O505" s="33"/>
      <c r="P505" s="33"/>
      <c r="Q505" s="33"/>
    </row>
    <row r="506" spans="2:17" x14ac:dyDescent="0.2">
      <c r="B506" s="33"/>
      <c r="C506" s="33"/>
      <c r="D506" s="33"/>
      <c r="E506" s="33"/>
      <c r="F506" s="33"/>
      <c r="G506" s="33"/>
      <c r="H506" s="35"/>
      <c r="I506" s="33"/>
      <c r="J506" s="33"/>
      <c r="K506" s="36"/>
      <c r="L506" s="33"/>
      <c r="M506" s="33"/>
      <c r="N506" s="33"/>
      <c r="O506" s="33"/>
      <c r="P506" s="33"/>
      <c r="Q506" s="33"/>
    </row>
    <row r="507" spans="2:17" x14ac:dyDescent="0.2">
      <c r="B507" s="33"/>
      <c r="C507" s="33"/>
      <c r="D507" s="33"/>
      <c r="E507" s="33"/>
      <c r="F507" s="33"/>
      <c r="G507" s="33"/>
      <c r="H507" s="35"/>
      <c r="I507" s="33"/>
      <c r="J507" s="33"/>
      <c r="K507" s="36"/>
      <c r="L507" s="33"/>
      <c r="M507" s="33"/>
      <c r="N507" s="33"/>
      <c r="O507" s="33"/>
      <c r="P507" s="33"/>
      <c r="Q507" s="33"/>
    </row>
    <row r="508" spans="2:17" x14ac:dyDescent="0.2">
      <c r="B508" s="33"/>
      <c r="C508" s="33"/>
      <c r="D508" s="33"/>
      <c r="E508" s="33"/>
      <c r="F508" s="33"/>
      <c r="G508" s="33"/>
      <c r="H508" s="35"/>
      <c r="I508" s="33"/>
      <c r="J508" s="33"/>
      <c r="K508" s="36"/>
      <c r="L508" s="33"/>
      <c r="M508" s="33"/>
      <c r="N508" s="33"/>
      <c r="O508" s="33"/>
      <c r="P508" s="33"/>
      <c r="Q508" s="33"/>
    </row>
    <row r="509" spans="2:17" x14ac:dyDescent="0.2">
      <c r="B509" s="33"/>
      <c r="C509" s="33"/>
      <c r="D509" s="33"/>
      <c r="E509" s="33"/>
      <c r="F509" s="33"/>
      <c r="G509" s="33"/>
      <c r="H509" s="35"/>
      <c r="I509" s="33"/>
      <c r="J509" s="33"/>
      <c r="K509" s="36"/>
      <c r="L509" s="33"/>
      <c r="M509" s="33"/>
      <c r="N509" s="33"/>
      <c r="O509" s="33"/>
      <c r="P509" s="33"/>
      <c r="Q509" s="33"/>
    </row>
    <row r="510" spans="2:17" x14ac:dyDescent="0.2">
      <c r="B510" s="33"/>
      <c r="C510" s="33"/>
      <c r="D510" s="33"/>
      <c r="E510" s="33"/>
      <c r="F510" s="33"/>
      <c r="G510" s="33"/>
      <c r="H510" s="35"/>
      <c r="I510" s="33"/>
      <c r="J510" s="33"/>
      <c r="K510" s="36"/>
      <c r="L510" s="33"/>
      <c r="M510" s="33"/>
      <c r="N510" s="33"/>
      <c r="O510" s="33"/>
      <c r="P510" s="33"/>
      <c r="Q510" s="33"/>
    </row>
    <row r="511" spans="2:17" x14ac:dyDescent="0.2">
      <c r="B511" s="33"/>
      <c r="C511" s="33"/>
      <c r="D511" s="33"/>
      <c r="E511" s="33"/>
      <c r="F511" s="33"/>
      <c r="G511" s="33"/>
      <c r="H511" s="35"/>
      <c r="I511" s="33"/>
      <c r="J511" s="33"/>
      <c r="K511" s="36"/>
      <c r="L511" s="33"/>
      <c r="M511" s="33"/>
      <c r="N511" s="33"/>
      <c r="O511" s="33"/>
      <c r="P511" s="33"/>
      <c r="Q511" s="33"/>
    </row>
    <row r="512" spans="2:17" x14ac:dyDescent="0.2">
      <c r="B512" s="33"/>
      <c r="C512" s="33"/>
      <c r="D512" s="33"/>
      <c r="E512" s="33"/>
      <c r="F512" s="33"/>
      <c r="G512" s="33"/>
      <c r="H512" s="35"/>
      <c r="I512" s="33"/>
      <c r="J512" s="33"/>
      <c r="K512" s="36"/>
      <c r="L512" s="33"/>
      <c r="M512" s="33"/>
      <c r="N512" s="33"/>
      <c r="O512" s="33"/>
      <c r="P512" s="33"/>
      <c r="Q512" s="33"/>
    </row>
    <row r="513" spans="2:17" x14ac:dyDescent="0.2">
      <c r="B513" s="33"/>
      <c r="C513" s="33"/>
      <c r="D513" s="33"/>
      <c r="E513" s="33"/>
      <c r="F513" s="33"/>
      <c r="G513" s="33"/>
      <c r="H513" s="35"/>
      <c r="I513" s="33"/>
      <c r="J513" s="33"/>
      <c r="K513" s="36"/>
      <c r="L513" s="33"/>
      <c r="M513" s="33"/>
      <c r="N513" s="33"/>
      <c r="O513" s="33"/>
      <c r="P513" s="33"/>
      <c r="Q513" s="33"/>
    </row>
    <row r="514" spans="2:17" x14ac:dyDescent="0.2">
      <c r="B514" s="33"/>
      <c r="C514" s="33"/>
      <c r="D514" s="33"/>
      <c r="E514" s="33"/>
      <c r="F514" s="33"/>
      <c r="G514" s="33"/>
      <c r="H514" s="35"/>
      <c r="I514" s="33"/>
      <c r="J514" s="33"/>
      <c r="K514" s="36"/>
      <c r="L514" s="33"/>
      <c r="M514" s="33"/>
      <c r="N514" s="33"/>
      <c r="O514" s="33"/>
      <c r="P514" s="33"/>
      <c r="Q514" s="33"/>
    </row>
    <row r="515" spans="2:17" x14ac:dyDescent="0.2">
      <c r="B515" s="33"/>
      <c r="C515" s="33"/>
      <c r="D515" s="33"/>
      <c r="E515" s="33"/>
      <c r="F515" s="33"/>
      <c r="G515" s="33"/>
      <c r="H515" s="35"/>
      <c r="I515" s="33"/>
      <c r="J515" s="33"/>
      <c r="K515" s="36"/>
      <c r="L515" s="33"/>
      <c r="M515" s="33"/>
      <c r="N515" s="33"/>
      <c r="O515" s="33"/>
      <c r="P515" s="33"/>
      <c r="Q515" s="33"/>
    </row>
    <row r="516" spans="2:17" x14ac:dyDescent="0.2">
      <c r="B516" s="33"/>
      <c r="C516" s="33"/>
      <c r="D516" s="33"/>
      <c r="E516" s="33"/>
      <c r="F516" s="33"/>
      <c r="G516" s="33"/>
      <c r="H516" s="35"/>
      <c r="I516" s="33"/>
      <c r="J516" s="33"/>
      <c r="K516" s="36"/>
      <c r="L516" s="33"/>
      <c r="M516" s="33"/>
      <c r="N516" s="33"/>
      <c r="O516" s="33"/>
      <c r="P516" s="33"/>
      <c r="Q516" s="33"/>
    </row>
    <row r="517" spans="2:17" x14ac:dyDescent="0.2">
      <c r="B517" s="33"/>
      <c r="C517" s="33"/>
      <c r="D517" s="33"/>
      <c r="E517" s="33"/>
      <c r="F517" s="33"/>
      <c r="G517" s="33"/>
      <c r="H517" s="35"/>
      <c r="I517" s="33"/>
      <c r="J517" s="33"/>
      <c r="K517" s="36"/>
      <c r="L517" s="33"/>
      <c r="M517" s="33"/>
      <c r="N517" s="33"/>
      <c r="O517" s="33"/>
      <c r="P517" s="33"/>
      <c r="Q517" s="33"/>
    </row>
    <row r="518" spans="2:17" x14ac:dyDescent="0.2">
      <c r="B518" s="33"/>
      <c r="C518" s="33"/>
      <c r="D518" s="33"/>
      <c r="E518" s="33"/>
      <c r="F518" s="33"/>
      <c r="G518" s="33"/>
      <c r="H518" s="35"/>
      <c r="I518" s="33"/>
      <c r="J518" s="33"/>
      <c r="K518" s="36"/>
      <c r="L518" s="33"/>
      <c r="M518" s="33"/>
      <c r="N518" s="33"/>
      <c r="O518" s="33"/>
      <c r="P518" s="33"/>
      <c r="Q518" s="33"/>
    </row>
    <row r="519" spans="2:17" x14ac:dyDescent="0.2">
      <c r="B519" s="33"/>
      <c r="C519" s="33"/>
      <c r="D519" s="33"/>
      <c r="E519" s="33"/>
      <c r="F519" s="33"/>
      <c r="G519" s="33"/>
      <c r="H519" s="35"/>
      <c r="I519" s="33"/>
      <c r="J519" s="33"/>
      <c r="K519" s="36"/>
      <c r="L519" s="33"/>
      <c r="M519" s="33"/>
      <c r="N519" s="33"/>
      <c r="O519" s="33"/>
      <c r="P519" s="33"/>
      <c r="Q519" s="33"/>
    </row>
    <row r="520" spans="2:17" x14ac:dyDescent="0.2">
      <c r="B520" s="33"/>
      <c r="C520" s="33"/>
      <c r="D520" s="33"/>
      <c r="E520" s="33"/>
      <c r="F520" s="33"/>
      <c r="G520" s="33"/>
      <c r="H520" s="35"/>
      <c r="I520" s="33"/>
      <c r="J520" s="33"/>
      <c r="K520" s="36"/>
      <c r="L520" s="33"/>
      <c r="M520" s="33"/>
      <c r="N520" s="33"/>
      <c r="O520" s="33"/>
      <c r="P520" s="33"/>
      <c r="Q520" s="33"/>
    </row>
    <row r="521" spans="2:17" x14ac:dyDescent="0.2">
      <c r="B521" s="33"/>
      <c r="C521" s="33"/>
      <c r="D521" s="33"/>
      <c r="E521" s="33"/>
      <c r="F521" s="33"/>
      <c r="G521" s="33"/>
      <c r="H521" s="35"/>
      <c r="I521" s="33"/>
      <c r="J521" s="33"/>
      <c r="K521" s="36"/>
      <c r="L521" s="33"/>
      <c r="M521" s="33"/>
      <c r="N521" s="33"/>
      <c r="O521" s="33"/>
      <c r="P521" s="33"/>
      <c r="Q521" s="33"/>
    </row>
    <row r="522" spans="2:17" x14ac:dyDescent="0.2">
      <c r="B522" s="33"/>
      <c r="C522" s="33"/>
      <c r="D522" s="33"/>
      <c r="E522" s="33"/>
      <c r="F522" s="33"/>
      <c r="G522" s="33"/>
      <c r="H522" s="35"/>
      <c r="I522" s="33"/>
      <c r="J522" s="33"/>
      <c r="K522" s="36"/>
      <c r="L522" s="33"/>
      <c r="M522" s="33"/>
      <c r="N522" s="33"/>
      <c r="O522" s="33"/>
      <c r="P522" s="33"/>
      <c r="Q522" s="33"/>
    </row>
    <row r="523" spans="2:17" x14ac:dyDescent="0.2">
      <c r="B523" s="33"/>
      <c r="C523" s="33"/>
      <c r="D523" s="33"/>
      <c r="E523" s="33"/>
      <c r="F523" s="33"/>
      <c r="G523" s="33"/>
      <c r="H523" s="35"/>
      <c r="I523" s="33"/>
      <c r="J523" s="33"/>
      <c r="K523" s="36"/>
      <c r="L523" s="33"/>
      <c r="M523" s="33"/>
      <c r="N523" s="33"/>
      <c r="O523" s="33"/>
      <c r="P523" s="33"/>
      <c r="Q523" s="33"/>
    </row>
    <row r="524" spans="2:17" x14ac:dyDescent="0.2">
      <c r="B524" s="33"/>
      <c r="C524" s="33"/>
      <c r="D524" s="33"/>
      <c r="E524" s="33"/>
      <c r="F524" s="33"/>
      <c r="G524" s="33"/>
      <c r="H524" s="35"/>
      <c r="I524" s="33"/>
      <c r="J524" s="33"/>
      <c r="K524" s="36"/>
      <c r="L524" s="33"/>
      <c r="M524" s="33"/>
      <c r="N524" s="33"/>
      <c r="O524" s="33"/>
      <c r="P524" s="33"/>
      <c r="Q524" s="33"/>
    </row>
    <row r="525" spans="2:17" x14ac:dyDescent="0.2">
      <c r="B525" s="33"/>
      <c r="C525" s="33"/>
      <c r="D525" s="33"/>
      <c r="E525" s="33"/>
      <c r="F525" s="33"/>
      <c r="G525" s="33"/>
      <c r="H525" s="35"/>
      <c r="I525" s="33"/>
      <c r="J525" s="33"/>
      <c r="K525" s="36"/>
      <c r="L525" s="33"/>
      <c r="M525" s="33"/>
      <c r="N525" s="33"/>
      <c r="O525" s="33"/>
      <c r="P525" s="33"/>
      <c r="Q525" s="33"/>
    </row>
    <row r="526" spans="2:17" x14ac:dyDescent="0.2">
      <c r="B526" s="33"/>
      <c r="C526" s="33"/>
      <c r="D526" s="33"/>
      <c r="E526" s="33"/>
      <c r="F526" s="33"/>
      <c r="G526" s="33"/>
      <c r="H526" s="35"/>
      <c r="I526" s="33"/>
      <c r="J526" s="33"/>
      <c r="K526" s="36"/>
      <c r="L526" s="33"/>
      <c r="M526" s="33"/>
      <c r="N526" s="33"/>
      <c r="O526" s="33"/>
      <c r="P526" s="33"/>
      <c r="Q526" s="33"/>
    </row>
    <row r="527" spans="2:17" x14ac:dyDescent="0.2">
      <c r="B527" s="33"/>
      <c r="C527" s="33"/>
      <c r="D527" s="33"/>
      <c r="E527" s="33"/>
      <c r="F527" s="33"/>
      <c r="G527" s="33"/>
      <c r="H527" s="35"/>
      <c r="I527" s="33"/>
      <c r="J527" s="33"/>
      <c r="K527" s="36"/>
      <c r="L527" s="33"/>
      <c r="M527" s="33"/>
      <c r="N527" s="33"/>
      <c r="O527" s="33"/>
      <c r="P527" s="33"/>
      <c r="Q527" s="33"/>
    </row>
    <row r="528" spans="2:17" x14ac:dyDescent="0.2">
      <c r="B528" s="33"/>
      <c r="C528" s="33"/>
      <c r="D528" s="33"/>
      <c r="E528" s="33"/>
      <c r="F528" s="33"/>
      <c r="G528" s="33"/>
      <c r="H528" s="35"/>
      <c r="I528" s="33"/>
      <c r="J528" s="33"/>
      <c r="K528" s="36"/>
      <c r="L528" s="33"/>
      <c r="M528" s="33"/>
      <c r="N528" s="33"/>
      <c r="O528" s="33"/>
      <c r="P528" s="33"/>
      <c r="Q528" s="33"/>
    </row>
    <row r="529" spans="2:17" x14ac:dyDescent="0.2">
      <c r="B529" s="33"/>
      <c r="C529" s="33"/>
      <c r="D529" s="33"/>
      <c r="E529" s="33"/>
      <c r="F529" s="33"/>
      <c r="G529" s="33"/>
      <c r="H529" s="35"/>
      <c r="I529" s="33"/>
      <c r="J529" s="33"/>
      <c r="K529" s="36"/>
      <c r="L529" s="33"/>
      <c r="M529" s="33"/>
      <c r="N529" s="33"/>
      <c r="O529" s="33"/>
      <c r="P529" s="33"/>
      <c r="Q529" s="33"/>
    </row>
    <row r="530" spans="2:17" x14ac:dyDescent="0.2">
      <c r="B530" s="33"/>
      <c r="C530" s="33"/>
      <c r="D530" s="33"/>
      <c r="E530" s="33"/>
      <c r="F530" s="33"/>
      <c r="G530" s="33"/>
      <c r="H530" s="35"/>
      <c r="I530" s="33"/>
      <c r="J530" s="33"/>
      <c r="K530" s="36"/>
      <c r="L530" s="33"/>
      <c r="M530" s="33"/>
      <c r="N530" s="33"/>
      <c r="O530" s="33"/>
      <c r="P530" s="33"/>
      <c r="Q530" s="33"/>
    </row>
    <row r="531" spans="2:17" x14ac:dyDescent="0.2">
      <c r="B531" s="33"/>
      <c r="C531" s="33"/>
      <c r="D531" s="33"/>
      <c r="E531" s="33"/>
      <c r="F531" s="33"/>
      <c r="G531" s="33"/>
      <c r="H531" s="35"/>
      <c r="I531" s="33"/>
      <c r="J531" s="33"/>
      <c r="K531" s="36"/>
      <c r="L531" s="33"/>
      <c r="M531" s="33"/>
      <c r="N531" s="33"/>
      <c r="O531" s="33"/>
      <c r="P531" s="33"/>
      <c r="Q531" s="33"/>
    </row>
    <row r="532" spans="2:17" x14ac:dyDescent="0.2">
      <c r="B532" s="33"/>
      <c r="C532" s="33"/>
      <c r="D532" s="33"/>
      <c r="E532" s="33"/>
      <c r="F532" s="33"/>
      <c r="G532" s="33"/>
      <c r="H532" s="35"/>
      <c r="I532" s="33"/>
      <c r="J532" s="33"/>
      <c r="K532" s="36"/>
      <c r="L532" s="33"/>
      <c r="M532" s="33"/>
      <c r="N532" s="33"/>
      <c r="O532" s="33"/>
      <c r="P532" s="33"/>
      <c r="Q532" s="33"/>
    </row>
    <row r="533" spans="2:17" x14ac:dyDescent="0.2">
      <c r="B533" s="33"/>
      <c r="C533" s="33"/>
      <c r="D533" s="33"/>
      <c r="E533" s="33"/>
      <c r="F533" s="33"/>
      <c r="G533" s="33"/>
      <c r="H533" s="35"/>
      <c r="I533" s="33"/>
      <c r="J533" s="33"/>
      <c r="K533" s="36"/>
      <c r="L533" s="33"/>
      <c r="M533" s="33"/>
      <c r="N533" s="33"/>
      <c r="O533" s="33"/>
      <c r="P533" s="33"/>
      <c r="Q533" s="33"/>
    </row>
    <row r="534" spans="2:17" x14ac:dyDescent="0.2">
      <c r="B534" s="33"/>
      <c r="C534" s="33"/>
      <c r="D534" s="33"/>
      <c r="E534" s="33"/>
      <c r="F534" s="33"/>
      <c r="G534" s="33"/>
      <c r="H534" s="35"/>
      <c r="I534" s="33"/>
      <c r="J534" s="33"/>
      <c r="K534" s="36"/>
      <c r="L534" s="33"/>
      <c r="M534" s="33"/>
      <c r="N534" s="33"/>
      <c r="O534" s="33"/>
      <c r="P534" s="33"/>
      <c r="Q534" s="33"/>
    </row>
    <row r="535" spans="2:17" x14ac:dyDescent="0.2">
      <c r="B535" s="33"/>
      <c r="C535" s="33"/>
      <c r="D535" s="33"/>
      <c r="E535" s="33"/>
      <c r="F535" s="33"/>
      <c r="G535" s="33"/>
      <c r="H535" s="35"/>
      <c r="I535" s="33"/>
      <c r="J535" s="33"/>
      <c r="K535" s="36"/>
      <c r="L535" s="33"/>
      <c r="M535" s="33"/>
      <c r="N535" s="33"/>
      <c r="O535" s="33"/>
      <c r="P535" s="33"/>
      <c r="Q535" s="33"/>
    </row>
    <row r="536" spans="2:17" x14ac:dyDescent="0.2">
      <c r="B536" s="33"/>
      <c r="C536" s="33"/>
      <c r="D536" s="33"/>
      <c r="E536" s="33"/>
      <c r="F536" s="33"/>
      <c r="G536" s="33"/>
      <c r="H536" s="35"/>
      <c r="I536" s="33"/>
      <c r="J536" s="33"/>
      <c r="K536" s="36"/>
      <c r="L536" s="33"/>
      <c r="M536" s="33"/>
      <c r="N536" s="33"/>
      <c r="O536" s="33"/>
      <c r="P536" s="33"/>
      <c r="Q536" s="33"/>
    </row>
    <row r="537" spans="2:17" x14ac:dyDescent="0.2">
      <c r="B537" s="33"/>
      <c r="C537" s="33"/>
      <c r="D537" s="33"/>
      <c r="E537" s="33"/>
      <c r="F537" s="33"/>
      <c r="G537" s="33"/>
      <c r="H537" s="35"/>
      <c r="I537" s="33"/>
      <c r="J537" s="33"/>
      <c r="K537" s="36"/>
      <c r="L537" s="33"/>
      <c r="M537" s="33"/>
      <c r="N537" s="33"/>
      <c r="O537" s="33"/>
      <c r="P537" s="33"/>
      <c r="Q537" s="33"/>
    </row>
    <row r="538" spans="2:17" x14ac:dyDescent="0.2">
      <c r="B538" s="33"/>
      <c r="C538" s="33"/>
      <c r="D538" s="33"/>
      <c r="E538" s="33"/>
      <c r="F538" s="33"/>
      <c r="G538" s="33"/>
      <c r="H538" s="35"/>
      <c r="I538" s="33"/>
      <c r="J538" s="33"/>
      <c r="K538" s="36"/>
      <c r="L538" s="33"/>
      <c r="M538" s="33"/>
      <c r="N538" s="33"/>
      <c r="O538" s="33"/>
      <c r="P538" s="33"/>
      <c r="Q538" s="33"/>
    </row>
    <row r="539" spans="2:17" x14ac:dyDescent="0.2">
      <c r="B539" s="33"/>
      <c r="C539" s="33"/>
      <c r="D539" s="33"/>
      <c r="E539" s="33"/>
      <c r="F539" s="33"/>
      <c r="G539" s="33"/>
      <c r="H539" s="35"/>
      <c r="I539" s="33"/>
      <c r="J539" s="33"/>
      <c r="K539" s="36"/>
      <c r="L539" s="33"/>
      <c r="M539" s="33"/>
      <c r="N539" s="33"/>
      <c r="O539" s="33"/>
      <c r="P539" s="33"/>
      <c r="Q539" s="33"/>
    </row>
    <row r="540" spans="2:17" x14ac:dyDescent="0.2">
      <c r="B540" s="33"/>
      <c r="C540" s="33"/>
      <c r="D540" s="33"/>
      <c r="E540" s="33"/>
      <c r="F540" s="33"/>
      <c r="G540" s="33"/>
      <c r="H540" s="35"/>
      <c r="I540" s="33"/>
      <c r="J540" s="33"/>
      <c r="K540" s="36"/>
      <c r="L540" s="33"/>
      <c r="M540" s="33"/>
      <c r="N540" s="33"/>
      <c r="O540" s="33"/>
      <c r="P540" s="33"/>
      <c r="Q540" s="33"/>
    </row>
    <row r="541" spans="2:17" x14ac:dyDescent="0.2">
      <c r="B541" s="33"/>
      <c r="C541" s="33"/>
      <c r="D541" s="33"/>
      <c r="E541" s="33"/>
      <c r="F541" s="33"/>
      <c r="G541" s="33"/>
      <c r="H541" s="35"/>
      <c r="I541" s="33"/>
      <c r="J541" s="33"/>
      <c r="K541" s="36"/>
      <c r="L541" s="33"/>
      <c r="M541" s="33"/>
      <c r="N541" s="33"/>
      <c r="O541" s="33"/>
      <c r="P541" s="33"/>
      <c r="Q541" s="33"/>
    </row>
    <row r="542" spans="2:17" x14ac:dyDescent="0.2">
      <c r="B542" s="33"/>
      <c r="C542" s="33"/>
      <c r="D542" s="33"/>
      <c r="E542" s="33"/>
      <c r="F542" s="33"/>
      <c r="G542" s="33"/>
      <c r="H542" s="35"/>
      <c r="I542" s="33"/>
      <c r="J542" s="33"/>
      <c r="K542" s="36"/>
      <c r="L542" s="33"/>
      <c r="M542" s="33"/>
      <c r="N542" s="33"/>
      <c r="O542" s="33"/>
      <c r="P542" s="33"/>
      <c r="Q542" s="33"/>
    </row>
    <row r="543" spans="2:17" x14ac:dyDescent="0.2">
      <c r="B543" s="33"/>
      <c r="C543" s="33"/>
      <c r="D543" s="33"/>
      <c r="E543" s="33"/>
      <c r="F543" s="33"/>
      <c r="G543" s="33"/>
      <c r="H543" s="35"/>
      <c r="I543" s="33"/>
      <c r="J543" s="33"/>
      <c r="K543" s="36"/>
      <c r="L543" s="33"/>
      <c r="M543" s="33"/>
      <c r="N543" s="33"/>
      <c r="O543" s="33"/>
      <c r="P543" s="33"/>
      <c r="Q543" s="33"/>
    </row>
    <row r="544" spans="2:17" x14ac:dyDescent="0.2">
      <c r="B544" s="33"/>
      <c r="C544" s="33"/>
      <c r="D544" s="33"/>
      <c r="E544" s="33"/>
      <c r="F544" s="33"/>
      <c r="G544" s="33"/>
      <c r="H544" s="35"/>
      <c r="I544" s="33"/>
      <c r="J544" s="33"/>
      <c r="K544" s="36"/>
      <c r="L544" s="33"/>
      <c r="M544" s="33"/>
      <c r="N544" s="33"/>
      <c r="O544" s="33"/>
      <c r="P544" s="33"/>
      <c r="Q544" s="33"/>
    </row>
    <row r="545" spans="2:17" x14ac:dyDescent="0.2">
      <c r="B545" s="33"/>
      <c r="C545" s="33"/>
      <c r="D545" s="33"/>
      <c r="E545" s="33"/>
      <c r="F545" s="33"/>
      <c r="G545" s="33"/>
      <c r="H545" s="35"/>
      <c r="I545" s="33"/>
      <c r="J545" s="33"/>
      <c r="K545" s="36"/>
      <c r="L545" s="33"/>
      <c r="M545" s="33"/>
      <c r="N545" s="33"/>
      <c r="O545" s="33"/>
      <c r="P545" s="33"/>
      <c r="Q545" s="33"/>
    </row>
    <row r="546" spans="2:17" x14ac:dyDescent="0.2">
      <c r="B546" s="33"/>
      <c r="C546" s="33"/>
      <c r="D546" s="33"/>
      <c r="E546" s="33"/>
      <c r="F546" s="33"/>
      <c r="G546" s="33"/>
      <c r="H546" s="35"/>
      <c r="I546" s="33"/>
      <c r="J546" s="33"/>
      <c r="K546" s="36"/>
      <c r="L546" s="33"/>
      <c r="M546" s="33"/>
      <c r="N546" s="33"/>
      <c r="O546" s="33"/>
      <c r="P546" s="33"/>
      <c r="Q546" s="33"/>
    </row>
    <row r="547" spans="2:17" x14ac:dyDescent="0.2">
      <c r="B547" s="33"/>
      <c r="C547" s="33"/>
      <c r="D547" s="33"/>
      <c r="E547" s="33"/>
      <c r="F547" s="33"/>
      <c r="G547" s="33"/>
      <c r="H547" s="35"/>
      <c r="I547" s="33"/>
      <c r="J547" s="33"/>
      <c r="K547" s="36"/>
      <c r="L547" s="33"/>
      <c r="M547" s="33"/>
      <c r="N547" s="33"/>
      <c r="O547" s="33"/>
      <c r="P547" s="33"/>
      <c r="Q547" s="33"/>
    </row>
    <row r="548" spans="2:17" x14ac:dyDescent="0.2">
      <c r="B548" s="33"/>
      <c r="C548" s="33"/>
      <c r="D548" s="33"/>
      <c r="E548" s="33"/>
      <c r="F548" s="33"/>
      <c r="G548" s="33"/>
      <c r="H548" s="35"/>
      <c r="I548" s="33"/>
      <c r="J548" s="33"/>
      <c r="K548" s="36"/>
      <c r="L548" s="33"/>
      <c r="M548" s="33"/>
      <c r="N548" s="33"/>
      <c r="O548" s="33"/>
      <c r="P548" s="33"/>
      <c r="Q548" s="33"/>
    </row>
    <row r="549" spans="2:17" x14ac:dyDescent="0.2">
      <c r="B549" s="33"/>
      <c r="C549" s="33"/>
      <c r="D549" s="33"/>
      <c r="E549" s="33"/>
      <c r="F549" s="33"/>
      <c r="G549" s="33"/>
      <c r="H549" s="35"/>
      <c r="I549" s="33"/>
      <c r="J549" s="33"/>
      <c r="K549" s="36"/>
      <c r="L549" s="33"/>
      <c r="M549" s="33"/>
      <c r="N549" s="33"/>
      <c r="O549" s="33"/>
      <c r="P549" s="33"/>
      <c r="Q549" s="33"/>
    </row>
    <row r="550" spans="2:17" x14ac:dyDescent="0.2">
      <c r="B550" s="33"/>
      <c r="C550" s="33"/>
      <c r="D550" s="33"/>
      <c r="E550" s="33"/>
      <c r="F550" s="33"/>
      <c r="G550" s="33"/>
      <c r="H550" s="35"/>
      <c r="I550" s="33"/>
      <c r="J550" s="33"/>
      <c r="K550" s="36"/>
      <c r="L550" s="33"/>
      <c r="M550" s="33"/>
      <c r="N550" s="33"/>
      <c r="O550" s="33"/>
      <c r="P550" s="33"/>
      <c r="Q550" s="33"/>
    </row>
    <row r="551" spans="2:17" x14ac:dyDescent="0.2">
      <c r="B551" s="33"/>
      <c r="C551" s="33"/>
      <c r="D551" s="33"/>
      <c r="E551" s="33"/>
      <c r="F551" s="33"/>
      <c r="G551" s="33"/>
      <c r="H551" s="35"/>
      <c r="I551" s="33"/>
      <c r="J551" s="33"/>
      <c r="K551" s="36"/>
      <c r="L551" s="33"/>
      <c r="M551" s="33"/>
      <c r="N551" s="33"/>
      <c r="O551" s="33"/>
      <c r="P551" s="33"/>
      <c r="Q551" s="33"/>
    </row>
    <row r="552" spans="2:17" x14ac:dyDescent="0.2">
      <c r="B552" s="33"/>
      <c r="C552" s="33"/>
      <c r="D552" s="33"/>
      <c r="E552" s="33"/>
      <c r="F552" s="33"/>
      <c r="G552" s="33"/>
      <c r="H552" s="35"/>
      <c r="I552" s="33"/>
      <c r="J552" s="33"/>
      <c r="K552" s="36"/>
      <c r="L552" s="33"/>
      <c r="M552" s="33"/>
      <c r="N552" s="33"/>
      <c r="O552" s="33"/>
      <c r="P552" s="33"/>
      <c r="Q552" s="33"/>
    </row>
    <row r="553" spans="2:17" x14ac:dyDescent="0.2">
      <c r="B553" s="33"/>
      <c r="C553" s="33"/>
      <c r="D553" s="33"/>
      <c r="E553" s="33"/>
      <c r="F553" s="33"/>
      <c r="G553" s="33"/>
      <c r="H553" s="35"/>
      <c r="I553" s="33"/>
      <c r="J553" s="33"/>
      <c r="K553" s="36"/>
      <c r="L553" s="33"/>
      <c r="M553" s="33"/>
      <c r="N553" s="33"/>
      <c r="O553" s="33"/>
      <c r="P553" s="33"/>
      <c r="Q553" s="33"/>
    </row>
    <row r="554" spans="2:17" x14ac:dyDescent="0.2">
      <c r="B554" s="33"/>
      <c r="C554" s="33"/>
      <c r="D554" s="33"/>
      <c r="E554" s="33"/>
      <c r="F554" s="33"/>
      <c r="G554" s="33"/>
      <c r="H554" s="35"/>
      <c r="I554" s="33"/>
      <c r="J554" s="33"/>
      <c r="K554" s="36"/>
      <c r="L554" s="33"/>
      <c r="M554" s="33"/>
      <c r="N554" s="33"/>
      <c r="O554" s="33"/>
      <c r="P554" s="33"/>
      <c r="Q554" s="33"/>
    </row>
    <row r="555" spans="2:17" x14ac:dyDescent="0.2">
      <c r="B555" s="33"/>
      <c r="C555" s="33"/>
      <c r="D555" s="33"/>
      <c r="E555" s="33"/>
      <c r="F555" s="33"/>
      <c r="G555" s="33"/>
      <c r="H555" s="35"/>
      <c r="I555" s="33"/>
      <c r="J555" s="33"/>
      <c r="K555" s="36"/>
      <c r="L555" s="33"/>
      <c r="M555" s="33"/>
      <c r="N555" s="33"/>
      <c r="O555" s="33"/>
      <c r="P555" s="33"/>
      <c r="Q555" s="33"/>
    </row>
    <row r="556" spans="2:17" x14ac:dyDescent="0.2">
      <c r="B556" s="33"/>
      <c r="C556" s="33"/>
      <c r="D556" s="33"/>
      <c r="E556" s="33"/>
      <c r="F556" s="33"/>
      <c r="G556" s="33"/>
      <c r="H556" s="35"/>
      <c r="I556" s="33"/>
      <c r="J556" s="33"/>
      <c r="K556" s="36"/>
      <c r="L556" s="33"/>
      <c r="M556" s="33"/>
      <c r="N556" s="33"/>
      <c r="O556" s="33"/>
      <c r="P556" s="33"/>
      <c r="Q556" s="33"/>
    </row>
    <row r="557" spans="2:17" x14ac:dyDescent="0.2">
      <c r="B557" s="33"/>
      <c r="C557" s="33"/>
      <c r="D557" s="33"/>
      <c r="E557" s="33"/>
      <c r="F557" s="33"/>
      <c r="G557" s="33"/>
      <c r="H557" s="35"/>
      <c r="I557" s="33"/>
      <c r="J557" s="33"/>
      <c r="K557" s="36"/>
      <c r="L557" s="33"/>
      <c r="M557" s="33"/>
      <c r="N557" s="33"/>
      <c r="O557" s="33"/>
      <c r="P557" s="33"/>
      <c r="Q557" s="33"/>
    </row>
    <row r="558" spans="2:17" x14ac:dyDescent="0.2">
      <c r="B558" s="33"/>
      <c r="C558" s="33"/>
      <c r="D558" s="33"/>
      <c r="E558" s="33"/>
      <c r="F558" s="33"/>
      <c r="G558" s="33"/>
      <c r="H558" s="35"/>
      <c r="I558" s="33"/>
      <c r="J558" s="33"/>
      <c r="K558" s="36"/>
      <c r="L558" s="33"/>
      <c r="M558" s="33"/>
      <c r="N558" s="33"/>
      <c r="O558" s="33"/>
      <c r="P558" s="33"/>
      <c r="Q558" s="33"/>
    </row>
    <row r="559" spans="2:17" x14ac:dyDescent="0.2">
      <c r="B559" s="33"/>
      <c r="C559" s="33"/>
      <c r="D559" s="33"/>
      <c r="E559" s="33"/>
      <c r="F559" s="33"/>
      <c r="G559" s="33"/>
      <c r="H559" s="35"/>
      <c r="I559" s="33"/>
      <c r="J559" s="33"/>
      <c r="K559" s="36"/>
      <c r="L559" s="33"/>
      <c r="M559" s="33"/>
      <c r="N559" s="33"/>
      <c r="O559" s="33"/>
      <c r="P559" s="33"/>
      <c r="Q559" s="33"/>
    </row>
    <row r="560" spans="2:17" x14ac:dyDescent="0.2">
      <c r="B560" s="33"/>
      <c r="C560" s="33"/>
      <c r="D560" s="33"/>
      <c r="E560" s="33"/>
      <c r="F560" s="33"/>
      <c r="G560" s="33"/>
      <c r="H560" s="35"/>
      <c r="I560" s="33"/>
      <c r="J560" s="33"/>
      <c r="K560" s="36"/>
      <c r="L560" s="33"/>
      <c r="M560" s="33"/>
      <c r="N560" s="33"/>
      <c r="O560" s="33"/>
      <c r="P560" s="33"/>
      <c r="Q560" s="33"/>
    </row>
    <row r="561" spans="2:17" x14ac:dyDescent="0.2">
      <c r="B561" s="33"/>
      <c r="C561" s="33"/>
      <c r="D561" s="33"/>
      <c r="E561" s="33"/>
      <c r="F561" s="33"/>
      <c r="G561" s="33"/>
      <c r="H561" s="35"/>
      <c r="I561" s="33"/>
      <c r="J561" s="33"/>
      <c r="K561" s="36"/>
      <c r="L561" s="33"/>
      <c r="M561" s="33"/>
      <c r="N561" s="33"/>
      <c r="O561" s="33"/>
      <c r="P561" s="33"/>
      <c r="Q561" s="33"/>
    </row>
    <row r="562" spans="2:17" x14ac:dyDescent="0.2">
      <c r="B562" s="33"/>
      <c r="C562" s="33"/>
      <c r="D562" s="33"/>
      <c r="E562" s="33"/>
      <c r="F562" s="33"/>
      <c r="G562" s="33"/>
      <c r="H562" s="35"/>
      <c r="I562" s="33"/>
      <c r="J562" s="33"/>
      <c r="K562" s="36"/>
      <c r="L562" s="33"/>
      <c r="M562" s="33"/>
      <c r="N562" s="33"/>
      <c r="O562" s="33"/>
      <c r="P562" s="33"/>
      <c r="Q562" s="33"/>
    </row>
    <row r="563" spans="2:17" x14ac:dyDescent="0.2">
      <c r="B563" s="33"/>
      <c r="C563" s="33"/>
      <c r="D563" s="33"/>
      <c r="E563" s="33"/>
      <c r="F563" s="33"/>
      <c r="G563" s="33"/>
      <c r="H563" s="35"/>
      <c r="I563" s="33"/>
      <c r="J563" s="33"/>
      <c r="K563" s="36"/>
      <c r="L563" s="33"/>
      <c r="M563" s="33"/>
      <c r="N563" s="33"/>
      <c r="O563" s="33"/>
      <c r="P563" s="33"/>
      <c r="Q563" s="33"/>
    </row>
    <row r="564" spans="2:17" x14ac:dyDescent="0.2">
      <c r="B564" s="33"/>
      <c r="C564" s="33"/>
      <c r="D564" s="33"/>
      <c r="E564" s="33"/>
      <c r="F564" s="33"/>
      <c r="G564" s="33"/>
      <c r="H564" s="35"/>
      <c r="I564" s="33"/>
      <c r="J564" s="33"/>
      <c r="K564" s="36"/>
      <c r="L564" s="33"/>
      <c r="M564" s="33"/>
      <c r="N564" s="33"/>
      <c r="O564" s="33"/>
      <c r="P564" s="33"/>
      <c r="Q564" s="33"/>
    </row>
    <row r="565" spans="2:17" x14ac:dyDescent="0.2">
      <c r="B565" s="33"/>
      <c r="C565" s="33"/>
      <c r="D565" s="33"/>
      <c r="E565" s="33"/>
      <c r="F565" s="33"/>
      <c r="G565" s="33"/>
      <c r="H565" s="35"/>
      <c r="I565" s="33"/>
      <c r="J565" s="33"/>
      <c r="K565" s="36"/>
      <c r="L565" s="33"/>
      <c r="M565" s="33"/>
      <c r="N565" s="33"/>
      <c r="O565" s="33"/>
      <c r="P565" s="33"/>
      <c r="Q565" s="33"/>
    </row>
    <row r="566" spans="2:17" x14ac:dyDescent="0.2">
      <c r="B566" s="33"/>
      <c r="C566" s="33"/>
      <c r="D566" s="33"/>
      <c r="E566" s="33"/>
      <c r="F566" s="33"/>
      <c r="G566" s="33"/>
      <c r="H566" s="35"/>
      <c r="I566" s="33"/>
      <c r="J566" s="33"/>
      <c r="K566" s="36"/>
      <c r="L566" s="33"/>
      <c r="M566" s="33"/>
      <c r="N566" s="33"/>
      <c r="O566" s="33"/>
      <c r="P566" s="33"/>
      <c r="Q566" s="33"/>
    </row>
    <row r="567" spans="2:17" x14ac:dyDescent="0.2">
      <c r="B567" s="33"/>
      <c r="C567" s="33"/>
      <c r="D567" s="33"/>
      <c r="E567" s="33"/>
      <c r="F567" s="33"/>
      <c r="G567" s="33"/>
      <c r="H567" s="35"/>
      <c r="I567" s="33"/>
      <c r="J567" s="33"/>
      <c r="K567" s="36"/>
      <c r="L567" s="33"/>
      <c r="M567" s="33"/>
      <c r="N567" s="33"/>
      <c r="O567" s="33"/>
      <c r="P567" s="33"/>
      <c r="Q567" s="33"/>
    </row>
    <row r="568" spans="2:17" x14ac:dyDescent="0.2">
      <c r="B568" s="33"/>
      <c r="C568" s="33"/>
      <c r="D568" s="33"/>
      <c r="E568" s="33"/>
      <c r="F568" s="33"/>
      <c r="G568" s="33"/>
      <c r="H568" s="35"/>
      <c r="I568" s="33"/>
      <c r="J568" s="33"/>
      <c r="K568" s="36"/>
      <c r="L568" s="33"/>
      <c r="M568" s="33"/>
      <c r="N568" s="33"/>
      <c r="O568" s="33"/>
      <c r="P568" s="33"/>
      <c r="Q568" s="33"/>
    </row>
    <row r="569" spans="2:17" x14ac:dyDescent="0.2">
      <c r="B569" s="33"/>
      <c r="C569" s="33"/>
      <c r="D569" s="33"/>
      <c r="E569" s="33"/>
      <c r="F569" s="33"/>
      <c r="G569" s="33"/>
      <c r="H569" s="35"/>
      <c r="I569" s="33"/>
      <c r="J569" s="33"/>
      <c r="K569" s="36"/>
      <c r="L569" s="33"/>
      <c r="M569" s="33"/>
      <c r="N569" s="33"/>
      <c r="O569" s="33"/>
      <c r="P569" s="33"/>
      <c r="Q569" s="33"/>
    </row>
    <row r="570" spans="2:17" x14ac:dyDescent="0.2">
      <c r="B570" s="33"/>
      <c r="C570" s="33"/>
      <c r="D570" s="33"/>
      <c r="E570" s="33"/>
      <c r="F570" s="33"/>
      <c r="G570" s="33"/>
      <c r="H570" s="35"/>
      <c r="I570" s="33"/>
      <c r="J570" s="33"/>
      <c r="K570" s="36"/>
      <c r="L570" s="33"/>
      <c r="M570" s="33"/>
      <c r="N570" s="33"/>
      <c r="O570" s="33"/>
      <c r="P570" s="33"/>
      <c r="Q570" s="33"/>
    </row>
    <row r="571" spans="2:17" x14ac:dyDescent="0.2">
      <c r="B571" s="33"/>
      <c r="C571" s="33"/>
      <c r="D571" s="33"/>
      <c r="E571" s="33"/>
      <c r="F571" s="33"/>
      <c r="G571" s="33"/>
      <c r="H571" s="35"/>
      <c r="I571" s="33"/>
      <c r="J571" s="33"/>
      <c r="K571" s="36"/>
      <c r="L571" s="33"/>
      <c r="M571" s="33"/>
      <c r="N571" s="33"/>
      <c r="O571" s="33"/>
      <c r="P571" s="33"/>
      <c r="Q571" s="33"/>
    </row>
    <row r="572" spans="2:17" x14ac:dyDescent="0.2">
      <c r="B572" s="33"/>
      <c r="C572" s="33"/>
      <c r="D572" s="33"/>
      <c r="E572" s="33"/>
      <c r="F572" s="33"/>
      <c r="G572" s="33"/>
      <c r="H572" s="35"/>
      <c r="I572" s="33"/>
      <c r="J572" s="33"/>
      <c r="K572" s="36"/>
      <c r="L572" s="33"/>
      <c r="M572" s="33"/>
      <c r="N572" s="33"/>
      <c r="O572" s="33"/>
      <c r="P572" s="33"/>
      <c r="Q572" s="33"/>
    </row>
    <row r="573" spans="2:17" x14ac:dyDescent="0.2">
      <c r="B573" s="33"/>
      <c r="C573" s="33"/>
      <c r="D573" s="33"/>
      <c r="E573" s="33"/>
      <c r="F573" s="33"/>
      <c r="G573" s="33"/>
      <c r="H573" s="35"/>
      <c r="I573" s="33"/>
      <c r="J573" s="33"/>
      <c r="K573" s="36"/>
      <c r="L573" s="33"/>
      <c r="M573" s="33"/>
      <c r="N573" s="33"/>
      <c r="O573" s="33"/>
      <c r="P573" s="33"/>
      <c r="Q573" s="33"/>
    </row>
    <row r="574" spans="2:17" x14ac:dyDescent="0.2">
      <c r="B574" s="33"/>
      <c r="C574" s="33"/>
      <c r="D574" s="33"/>
      <c r="E574" s="33"/>
      <c r="F574" s="33"/>
      <c r="G574" s="33"/>
      <c r="H574" s="35"/>
      <c r="I574" s="33"/>
      <c r="J574" s="33"/>
      <c r="K574" s="36"/>
      <c r="L574" s="33"/>
      <c r="M574" s="33"/>
      <c r="N574" s="33"/>
      <c r="O574" s="33"/>
      <c r="P574" s="33"/>
      <c r="Q574" s="33"/>
    </row>
    <row r="575" spans="2:17" x14ac:dyDescent="0.2">
      <c r="B575" s="33"/>
      <c r="C575" s="33"/>
      <c r="D575" s="33"/>
      <c r="E575" s="33"/>
      <c r="F575" s="33"/>
      <c r="G575" s="33"/>
      <c r="H575" s="35"/>
      <c r="I575" s="33"/>
      <c r="J575" s="33"/>
      <c r="K575" s="36"/>
      <c r="L575" s="33"/>
      <c r="M575" s="33"/>
      <c r="N575" s="33"/>
      <c r="O575" s="33"/>
      <c r="P575" s="33"/>
      <c r="Q575" s="33"/>
    </row>
    <row r="576" spans="2:17" x14ac:dyDescent="0.2">
      <c r="B576" s="33"/>
      <c r="C576" s="33"/>
      <c r="D576" s="33"/>
      <c r="E576" s="33"/>
      <c r="F576" s="33"/>
      <c r="G576" s="33"/>
      <c r="H576" s="35"/>
      <c r="I576" s="33"/>
      <c r="J576" s="33"/>
      <c r="K576" s="36"/>
      <c r="L576" s="33"/>
      <c r="M576" s="33"/>
      <c r="N576" s="33"/>
      <c r="O576" s="33"/>
      <c r="P576" s="33"/>
      <c r="Q576" s="33"/>
    </row>
    <row r="577" spans="2:17" x14ac:dyDescent="0.2">
      <c r="B577" s="33"/>
      <c r="C577" s="33"/>
      <c r="D577" s="33"/>
      <c r="E577" s="33"/>
      <c r="F577" s="33"/>
      <c r="G577" s="33"/>
      <c r="H577" s="35"/>
      <c r="I577" s="33"/>
      <c r="J577" s="33"/>
      <c r="K577" s="36"/>
      <c r="L577" s="33"/>
      <c r="M577" s="33"/>
      <c r="N577" s="33"/>
      <c r="O577" s="33"/>
      <c r="P577" s="33"/>
      <c r="Q577" s="33"/>
    </row>
    <row r="578" spans="2:17" x14ac:dyDescent="0.2">
      <c r="B578" s="33"/>
      <c r="C578" s="33"/>
      <c r="D578" s="33"/>
      <c r="E578" s="33"/>
      <c r="F578" s="33"/>
      <c r="G578" s="33"/>
      <c r="H578" s="35"/>
      <c r="I578" s="33"/>
      <c r="J578" s="33"/>
      <c r="K578" s="36"/>
      <c r="L578" s="33"/>
      <c r="M578" s="33"/>
      <c r="N578" s="33"/>
      <c r="O578" s="33"/>
      <c r="P578" s="33"/>
      <c r="Q578" s="33"/>
    </row>
    <row r="579" spans="2:17" x14ac:dyDescent="0.2">
      <c r="B579" s="33"/>
      <c r="C579" s="33"/>
      <c r="D579" s="33"/>
      <c r="E579" s="33"/>
      <c r="F579" s="33"/>
      <c r="G579" s="33"/>
      <c r="H579" s="35"/>
      <c r="I579" s="33"/>
      <c r="J579" s="33"/>
      <c r="K579" s="36"/>
      <c r="L579" s="33"/>
      <c r="M579" s="33"/>
      <c r="N579" s="33"/>
      <c r="O579" s="33"/>
      <c r="P579" s="33"/>
      <c r="Q579" s="33"/>
    </row>
    <row r="580" spans="2:17" x14ac:dyDescent="0.2">
      <c r="B580" s="33"/>
      <c r="C580" s="33"/>
      <c r="D580" s="33"/>
      <c r="E580" s="33"/>
      <c r="F580" s="33"/>
      <c r="G580" s="33"/>
      <c r="H580" s="35"/>
      <c r="I580" s="33"/>
      <c r="J580" s="33"/>
      <c r="K580" s="36"/>
      <c r="L580" s="33"/>
      <c r="M580" s="33"/>
      <c r="N580" s="33"/>
      <c r="O580" s="33"/>
      <c r="P580" s="33"/>
      <c r="Q580" s="33"/>
    </row>
    <row r="581" spans="2:17" x14ac:dyDescent="0.2">
      <c r="B581" s="33"/>
      <c r="C581" s="33"/>
      <c r="D581" s="33"/>
      <c r="E581" s="33"/>
      <c r="F581" s="33"/>
      <c r="G581" s="33"/>
      <c r="H581" s="35"/>
      <c r="I581" s="33"/>
      <c r="J581" s="33"/>
      <c r="K581" s="36"/>
      <c r="L581" s="33"/>
      <c r="M581" s="33"/>
      <c r="N581" s="33"/>
      <c r="O581" s="33"/>
      <c r="P581" s="33"/>
      <c r="Q581" s="33"/>
    </row>
    <row r="582" spans="2:17" x14ac:dyDescent="0.2">
      <c r="B582" s="33"/>
      <c r="C582" s="33"/>
      <c r="D582" s="33"/>
      <c r="E582" s="33"/>
      <c r="F582" s="33"/>
      <c r="G582" s="33"/>
      <c r="H582" s="35"/>
      <c r="I582" s="33"/>
      <c r="J582" s="33"/>
      <c r="K582" s="36"/>
      <c r="L582" s="33"/>
      <c r="M582" s="33"/>
      <c r="N582" s="33"/>
      <c r="O582" s="33"/>
      <c r="P582" s="33"/>
      <c r="Q582" s="33"/>
    </row>
    <row r="583" spans="2:17" x14ac:dyDescent="0.2">
      <c r="B583" s="33"/>
      <c r="C583" s="33"/>
      <c r="D583" s="33"/>
      <c r="E583" s="33"/>
      <c r="F583" s="33"/>
      <c r="G583" s="33"/>
      <c r="H583" s="35"/>
      <c r="I583" s="33"/>
      <c r="J583" s="33"/>
      <c r="K583" s="36"/>
      <c r="L583" s="33"/>
      <c r="M583" s="33"/>
      <c r="N583" s="33"/>
      <c r="O583" s="33"/>
      <c r="P583" s="33"/>
      <c r="Q583" s="33"/>
    </row>
    <row r="584" spans="2:17" x14ac:dyDescent="0.2">
      <c r="B584" s="33"/>
      <c r="C584" s="33"/>
      <c r="D584" s="33"/>
      <c r="E584" s="33"/>
      <c r="F584" s="33"/>
      <c r="G584" s="33"/>
      <c r="H584" s="35"/>
      <c r="I584" s="33"/>
      <c r="J584" s="33"/>
      <c r="K584" s="36"/>
      <c r="L584" s="33"/>
      <c r="M584" s="33"/>
      <c r="N584" s="33"/>
      <c r="O584" s="33"/>
      <c r="P584" s="33"/>
      <c r="Q584" s="33"/>
    </row>
    <row r="585" spans="2:17" x14ac:dyDescent="0.2">
      <c r="B585" s="33"/>
      <c r="C585" s="33"/>
      <c r="D585" s="33"/>
      <c r="E585" s="33"/>
      <c r="F585" s="33"/>
      <c r="G585" s="33"/>
      <c r="H585" s="35"/>
      <c r="I585" s="33"/>
      <c r="J585" s="33"/>
      <c r="K585" s="36"/>
      <c r="L585" s="33"/>
      <c r="M585" s="33"/>
      <c r="N585" s="33"/>
      <c r="O585" s="33"/>
      <c r="P585" s="33"/>
      <c r="Q585" s="33"/>
    </row>
    <row r="586" spans="2:17" x14ac:dyDescent="0.2">
      <c r="B586" s="33"/>
      <c r="C586" s="33"/>
      <c r="D586" s="33"/>
      <c r="E586" s="33"/>
      <c r="F586" s="33"/>
      <c r="G586" s="33"/>
      <c r="H586" s="35"/>
      <c r="I586" s="33"/>
      <c r="J586" s="33"/>
      <c r="K586" s="36"/>
      <c r="L586" s="33"/>
      <c r="M586" s="33"/>
      <c r="N586" s="33"/>
      <c r="O586" s="33"/>
      <c r="P586" s="33"/>
      <c r="Q586" s="33"/>
    </row>
    <row r="587" spans="2:17" x14ac:dyDescent="0.2">
      <c r="B587" s="33"/>
      <c r="C587" s="33"/>
      <c r="D587" s="33"/>
      <c r="E587" s="33"/>
      <c r="F587" s="33"/>
      <c r="G587" s="33"/>
      <c r="H587" s="35"/>
      <c r="I587" s="33"/>
      <c r="J587" s="33"/>
      <c r="K587" s="36"/>
      <c r="L587" s="33"/>
      <c r="M587" s="33"/>
      <c r="N587" s="33"/>
      <c r="O587" s="33"/>
      <c r="P587" s="33"/>
      <c r="Q587" s="33"/>
    </row>
    <row r="588" spans="2:17" x14ac:dyDescent="0.2">
      <c r="B588" s="33"/>
      <c r="C588" s="33"/>
      <c r="D588" s="33"/>
      <c r="E588" s="33"/>
      <c r="F588" s="33"/>
      <c r="G588" s="33"/>
      <c r="H588" s="35"/>
      <c r="I588" s="33"/>
      <c r="J588" s="33"/>
      <c r="K588" s="36"/>
      <c r="L588" s="33"/>
      <c r="M588" s="33"/>
      <c r="N588" s="33"/>
      <c r="O588" s="33"/>
      <c r="P588" s="33"/>
      <c r="Q588" s="33"/>
    </row>
    <row r="589" spans="2:17" x14ac:dyDescent="0.2">
      <c r="B589" s="33"/>
      <c r="C589" s="33"/>
      <c r="D589" s="33"/>
      <c r="E589" s="33"/>
      <c r="F589" s="33"/>
      <c r="G589" s="33"/>
      <c r="H589" s="35"/>
      <c r="I589" s="33"/>
      <c r="J589" s="33"/>
      <c r="K589" s="36"/>
      <c r="L589" s="33"/>
      <c r="M589" s="33"/>
      <c r="N589" s="33"/>
      <c r="O589" s="33"/>
      <c r="P589" s="33"/>
      <c r="Q589" s="33"/>
    </row>
    <row r="590" spans="2:17" x14ac:dyDescent="0.2">
      <c r="B590" s="33"/>
      <c r="C590" s="33"/>
      <c r="D590" s="33"/>
      <c r="E590" s="33"/>
      <c r="F590" s="33"/>
      <c r="G590" s="33"/>
      <c r="H590" s="35"/>
      <c r="I590" s="33"/>
      <c r="J590" s="33"/>
      <c r="K590" s="36"/>
      <c r="L590" s="33"/>
      <c r="M590" s="33"/>
      <c r="N590" s="33"/>
      <c r="O590" s="33"/>
      <c r="P590" s="33"/>
      <c r="Q590" s="33"/>
    </row>
    <row r="591" spans="2:17" x14ac:dyDescent="0.2">
      <c r="B591" s="33"/>
      <c r="C591" s="33"/>
      <c r="D591" s="33"/>
      <c r="E591" s="33"/>
      <c r="F591" s="33"/>
      <c r="G591" s="33"/>
      <c r="H591" s="35"/>
      <c r="I591" s="33"/>
      <c r="J591" s="33"/>
      <c r="K591" s="36"/>
      <c r="L591" s="33"/>
      <c r="M591" s="33"/>
      <c r="N591" s="33"/>
      <c r="O591" s="33"/>
      <c r="P591" s="33"/>
      <c r="Q591" s="33"/>
    </row>
    <row r="592" spans="2:17" x14ac:dyDescent="0.2">
      <c r="B592" s="33"/>
      <c r="C592" s="33"/>
      <c r="D592" s="33"/>
      <c r="E592" s="33"/>
      <c r="F592" s="33"/>
      <c r="G592" s="33"/>
      <c r="H592" s="35"/>
      <c r="I592" s="33"/>
      <c r="J592" s="33"/>
      <c r="K592" s="36"/>
      <c r="L592" s="33"/>
      <c r="M592" s="33"/>
      <c r="N592" s="33"/>
      <c r="O592" s="33"/>
      <c r="P592" s="33"/>
      <c r="Q592" s="33"/>
    </row>
    <row r="593" spans="2:17" x14ac:dyDescent="0.2">
      <c r="B593" s="33"/>
      <c r="C593" s="33"/>
      <c r="D593" s="33"/>
      <c r="E593" s="33"/>
      <c r="F593" s="33"/>
      <c r="G593" s="33"/>
      <c r="H593" s="35"/>
      <c r="I593" s="33"/>
      <c r="J593" s="33"/>
      <c r="K593" s="36"/>
      <c r="L593" s="33"/>
      <c r="M593" s="33"/>
      <c r="N593" s="33"/>
      <c r="O593" s="33"/>
      <c r="P593" s="33"/>
      <c r="Q593" s="33"/>
    </row>
    <row r="594" spans="2:17" x14ac:dyDescent="0.2">
      <c r="B594" s="33"/>
      <c r="C594" s="33"/>
      <c r="D594" s="33"/>
      <c r="E594" s="33"/>
      <c r="F594" s="33"/>
      <c r="G594" s="33"/>
      <c r="H594" s="35"/>
      <c r="I594" s="33"/>
      <c r="J594" s="33"/>
      <c r="K594" s="36"/>
      <c r="L594" s="33"/>
      <c r="M594" s="33"/>
      <c r="N594" s="33"/>
      <c r="O594" s="33"/>
      <c r="P594" s="33"/>
      <c r="Q594" s="33"/>
    </row>
    <row r="595" spans="2:17" x14ac:dyDescent="0.2">
      <c r="B595" s="33"/>
      <c r="C595" s="33"/>
      <c r="D595" s="33"/>
      <c r="E595" s="33"/>
      <c r="F595" s="33"/>
      <c r="G595" s="33"/>
      <c r="H595" s="35"/>
      <c r="I595" s="33"/>
      <c r="J595" s="33"/>
      <c r="K595" s="36"/>
      <c r="L595" s="33"/>
      <c r="M595" s="33"/>
      <c r="N595" s="33"/>
      <c r="O595" s="33"/>
      <c r="P595" s="33"/>
      <c r="Q595" s="33"/>
    </row>
    <row r="596" spans="2:17" x14ac:dyDescent="0.2">
      <c r="B596" s="33"/>
      <c r="C596" s="33"/>
      <c r="D596" s="33"/>
      <c r="E596" s="33"/>
      <c r="F596" s="33"/>
      <c r="G596" s="33"/>
      <c r="H596" s="35"/>
      <c r="I596" s="33"/>
      <c r="J596" s="33"/>
      <c r="K596" s="36"/>
      <c r="L596" s="33"/>
      <c r="M596" s="33"/>
      <c r="N596" s="33"/>
      <c r="O596" s="33"/>
      <c r="P596" s="33"/>
      <c r="Q596" s="33"/>
    </row>
    <row r="597" spans="2:17" x14ac:dyDescent="0.2">
      <c r="B597" s="33"/>
      <c r="C597" s="33"/>
      <c r="D597" s="33"/>
      <c r="E597" s="33"/>
      <c r="F597" s="33"/>
      <c r="G597" s="33"/>
      <c r="H597" s="35"/>
      <c r="I597" s="33"/>
      <c r="J597" s="33"/>
      <c r="K597" s="36"/>
      <c r="L597" s="33"/>
      <c r="M597" s="33"/>
      <c r="N597" s="33"/>
      <c r="O597" s="33"/>
      <c r="P597" s="33"/>
      <c r="Q597" s="33"/>
    </row>
    <row r="598" spans="2:17" x14ac:dyDescent="0.2">
      <c r="B598" s="33"/>
      <c r="C598" s="33"/>
      <c r="D598" s="33"/>
      <c r="E598" s="33"/>
      <c r="F598" s="33"/>
      <c r="G598" s="33"/>
      <c r="H598" s="35"/>
      <c r="I598" s="33"/>
      <c r="J598" s="33"/>
      <c r="K598" s="36"/>
      <c r="L598" s="33"/>
      <c r="M598" s="33"/>
      <c r="N598" s="33"/>
      <c r="O598" s="33"/>
      <c r="P598" s="33"/>
      <c r="Q598" s="33"/>
    </row>
    <row r="599" spans="2:17" x14ac:dyDescent="0.2">
      <c r="B599" s="33"/>
      <c r="C599" s="33"/>
      <c r="D599" s="33"/>
      <c r="E599" s="33"/>
      <c r="F599" s="33"/>
      <c r="G599" s="33"/>
      <c r="H599" s="35"/>
      <c r="I599" s="33"/>
      <c r="J599" s="33"/>
      <c r="K599" s="36"/>
      <c r="L599" s="33"/>
      <c r="M599" s="33"/>
      <c r="N599" s="33"/>
      <c r="O599" s="33"/>
      <c r="P599" s="33"/>
      <c r="Q599" s="33"/>
    </row>
    <row r="600" spans="2:17" x14ac:dyDescent="0.2">
      <c r="B600" s="33"/>
      <c r="C600" s="33"/>
      <c r="D600" s="33"/>
      <c r="E600" s="33"/>
      <c r="F600" s="33"/>
      <c r="G600" s="33"/>
      <c r="H600" s="35"/>
      <c r="I600" s="33"/>
      <c r="J600" s="33"/>
      <c r="K600" s="36"/>
      <c r="L600" s="33"/>
      <c r="M600" s="33"/>
      <c r="N600" s="33"/>
      <c r="O600" s="33"/>
      <c r="P600" s="33"/>
      <c r="Q600" s="33"/>
    </row>
    <row r="601" spans="2:17" x14ac:dyDescent="0.2">
      <c r="B601" s="33"/>
      <c r="C601" s="33"/>
      <c r="D601" s="33"/>
      <c r="E601" s="33"/>
      <c r="F601" s="33"/>
      <c r="G601" s="33"/>
      <c r="H601" s="35"/>
      <c r="I601" s="33"/>
      <c r="J601" s="33"/>
      <c r="K601" s="36"/>
      <c r="L601" s="33"/>
      <c r="M601" s="33"/>
      <c r="N601" s="33"/>
      <c r="O601" s="33"/>
      <c r="P601" s="33"/>
      <c r="Q601" s="33"/>
    </row>
    <row r="602" spans="2:17" x14ac:dyDescent="0.2">
      <c r="B602" s="33"/>
      <c r="C602" s="33"/>
      <c r="D602" s="33"/>
      <c r="E602" s="33"/>
      <c r="F602" s="33"/>
      <c r="G602" s="33"/>
      <c r="H602" s="35"/>
      <c r="I602" s="33"/>
      <c r="J602" s="33"/>
      <c r="K602" s="36"/>
      <c r="L602" s="33"/>
      <c r="M602" s="33"/>
      <c r="N602" s="33"/>
      <c r="O602" s="33"/>
      <c r="P602" s="33"/>
      <c r="Q602" s="33"/>
    </row>
    <row r="603" spans="2:17" x14ac:dyDescent="0.2">
      <c r="B603" s="33"/>
      <c r="C603" s="33"/>
      <c r="D603" s="33"/>
      <c r="E603" s="33"/>
      <c r="F603" s="33"/>
      <c r="G603" s="33"/>
      <c r="H603" s="35"/>
      <c r="I603" s="33"/>
      <c r="J603" s="33"/>
      <c r="K603" s="36"/>
      <c r="L603" s="33"/>
      <c r="M603" s="33"/>
      <c r="N603" s="33"/>
      <c r="O603" s="33"/>
      <c r="P603" s="33"/>
      <c r="Q603" s="33"/>
    </row>
    <row r="604" spans="2:17" x14ac:dyDescent="0.2">
      <c r="B604" s="33"/>
      <c r="C604" s="33"/>
      <c r="D604" s="33"/>
      <c r="E604" s="33"/>
      <c r="F604" s="33"/>
      <c r="G604" s="33"/>
      <c r="H604" s="35"/>
      <c r="I604" s="33"/>
      <c r="J604" s="33"/>
      <c r="K604" s="36"/>
      <c r="L604" s="33"/>
      <c r="M604" s="33"/>
      <c r="N604" s="33"/>
      <c r="O604" s="33"/>
      <c r="P604" s="33"/>
      <c r="Q604" s="33"/>
    </row>
    <row r="605" spans="2:17" x14ac:dyDescent="0.2">
      <c r="B605" s="33"/>
      <c r="C605" s="33"/>
      <c r="D605" s="33"/>
      <c r="E605" s="33"/>
      <c r="F605" s="33"/>
      <c r="G605" s="33"/>
      <c r="H605" s="35"/>
      <c r="I605" s="33"/>
      <c r="J605" s="33"/>
      <c r="K605" s="36"/>
      <c r="L605" s="33"/>
      <c r="M605" s="33"/>
      <c r="N605" s="33"/>
      <c r="O605" s="33"/>
      <c r="P605" s="33"/>
      <c r="Q605" s="33"/>
    </row>
    <row r="606" spans="2:17" x14ac:dyDescent="0.2">
      <c r="B606" s="33"/>
      <c r="C606" s="33"/>
      <c r="D606" s="33"/>
      <c r="E606" s="33"/>
      <c r="F606" s="33"/>
      <c r="G606" s="33"/>
      <c r="H606" s="35"/>
      <c r="I606" s="33"/>
      <c r="J606" s="33"/>
      <c r="K606" s="36"/>
      <c r="L606" s="33"/>
      <c r="M606" s="33"/>
      <c r="N606" s="33"/>
      <c r="O606" s="33"/>
      <c r="P606" s="33"/>
      <c r="Q606" s="33"/>
    </row>
    <row r="607" spans="2:17" x14ac:dyDescent="0.2">
      <c r="B607" s="33"/>
      <c r="C607" s="33"/>
      <c r="D607" s="33"/>
      <c r="E607" s="33"/>
      <c r="F607" s="33"/>
      <c r="G607" s="33"/>
      <c r="H607" s="35"/>
      <c r="I607" s="33"/>
      <c r="J607" s="33"/>
      <c r="K607" s="36"/>
      <c r="L607" s="33"/>
      <c r="M607" s="33"/>
      <c r="N607" s="33"/>
      <c r="O607" s="33"/>
      <c r="P607" s="33"/>
      <c r="Q607" s="33"/>
    </row>
    <row r="608" spans="2:17" x14ac:dyDescent="0.2">
      <c r="B608" s="33"/>
      <c r="C608" s="33"/>
      <c r="D608" s="33"/>
      <c r="E608" s="33"/>
      <c r="F608" s="33"/>
      <c r="G608" s="33"/>
      <c r="H608" s="35"/>
      <c r="I608" s="33"/>
      <c r="J608" s="33"/>
      <c r="K608" s="36"/>
      <c r="L608" s="33"/>
      <c r="M608" s="33"/>
      <c r="N608" s="33"/>
      <c r="O608" s="33"/>
      <c r="P608" s="33"/>
      <c r="Q608" s="33"/>
    </row>
    <row r="609" spans="2:17" x14ac:dyDescent="0.2">
      <c r="B609" s="33"/>
      <c r="C609" s="33"/>
      <c r="D609" s="33"/>
      <c r="E609" s="33"/>
      <c r="F609" s="33"/>
      <c r="G609" s="33"/>
      <c r="H609" s="35"/>
      <c r="I609" s="33"/>
      <c r="J609" s="33"/>
      <c r="K609" s="36"/>
      <c r="L609" s="33"/>
      <c r="M609" s="33"/>
      <c r="N609" s="33"/>
      <c r="O609" s="33"/>
      <c r="P609" s="33"/>
      <c r="Q609" s="33"/>
    </row>
    <row r="610" spans="2:17" x14ac:dyDescent="0.2">
      <c r="B610" s="33"/>
      <c r="C610" s="33"/>
      <c r="D610" s="33"/>
      <c r="E610" s="33"/>
      <c r="F610" s="33"/>
      <c r="G610" s="33"/>
      <c r="H610" s="35"/>
      <c r="I610" s="33"/>
      <c r="J610" s="33"/>
      <c r="K610" s="36"/>
      <c r="L610" s="33"/>
      <c r="M610" s="33"/>
      <c r="N610" s="33"/>
      <c r="O610" s="33"/>
      <c r="P610" s="33"/>
      <c r="Q610" s="33"/>
    </row>
    <row r="611" spans="2:17" x14ac:dyDescent="0.2">
      <c r="B611" s="33"/>
      <c r="C611" s="33"/>
      <c r="D611" s="33"/>
      <c r="E611" s="33"/>
      <c r="F611" s="33"/>
      <c r="G611" s="33"/>
      <c r="H611" s="35"/>
      <c r="I611" s="33"/>
      <c r="J611" s="33"/>
      <c r="K611" s="36"/>
      <c r="L611" s="33"/>
      <c r="M611" s="33"/>
      <c r="N611" s="33"/>
      <c r="O611" s="33"/>
      <c r="P611" s="33"/>
      <c r="Q611" s="33"/>
    </row>
    <row r="612" spans="2:17" x14ac:dyDescent="0.2">
      <c r="B612" s="33"/>
      <c r="C612" s="33"/>
      <c r="D612" s="33"/>
      <c r="E612" s="33"/>
      <c r="F612" s="33"/>
      <c r="G612" s="33"/>
      <c r="H612" s="35"/>
      <c r="I612" s="33"/>
      <c r="J612" s="33"/>
      <c r="K612" s="36"/>
      <c r="L612" s="33"/>
      <c r="M612" s="33"/>
      <c r="N612" s="33"/>
      <c r="O612" s="33"/>
      <c r="P612" s="33"/>
      <c r="Q612" s="33"/>
    </row>
    <row r="613" spans="2:17" x14ac:dyDescent="0.2">
      <c r="B613" s="33"/>
      <c r="C613" s="33"/>
      <c r="D613" s="33"/>
      <c r="E613" s="33"/>
      <c r="F613" s="33"/>
      <c r="G613" s="33"/>
      <c r="H613" s="35"/>
      <c r="I613" s="33"/>
      <c r="J613" s="33"/>
      <c r="K613" s="36"/>
      <c r="L613" s="33"/>
      <c r="M613" s="33"/>
      <c r="N613" s="33"/>
      <c r="O613" s="33"/>
      <c r="P613" s="33"/>
      <c r="Q613" s="33"/>
    </row>
    <row r="614" spans="2:17" x14ac:dyDescent="0.2">
      <c r="B614" s="33"/>
      <c r="C614" s="33"/>
      <c r="D614" s="33"/>
      <c r="E614" s="33"/>
      <c r="F614" s="33"/>
      <c r="G614" s="33"/>
      <c r="H614" s="35"/>
      <c r="I614" s="33"/>
      <c r="J614" s="33"/>
      <c r="K614" s="36"/>
      <c r="L614" s="33"/>
      <c r="M614" s="33"/>
      <c r="N614" s="33"/>
      <c r="O614" s="33"/>
      <c r="P614" s="33"/>
      <c r="Q614" s="33"/>
    </row>
    <row r="615" spans="2:17" x14ac:dyDescent="0.2">
      <c r="B615" s="33"/>
      <c r="C615" s="33"/>
      <c r="D615" s="33"/>
      <c r="E615" s="33"/>
      <c r="F615" s="33"/>
      <c r="G615" s="33"/>
      <c r="H615" s="35"/>
      <c r="I615" s="33"/>
      <c r="J615" s="33"/>
      <c r="K615" s="36"/>
      <c r="L615" s="33"/>
      <c r="M615" s="33"/>
      <c r="N615" s="33"/>
      <c r="O615" s="33"/>
      <c r="P615" s="33"/>
      <c r="Q615" s="33"/>
    </row>
    <row r="616" spans="2:17" x14ac:dyDescent="0.2">
      <c r="B616" s="33"/>
      <c r="C616" s="33"/>
      <c r="D616" s="33"/>
      <c r="E616" s="33"/>
      <c r="F616" s="33"/>
      <c r="G616" s="33"/>
      <c r="H616" s="35"/>
      <c r="I616" s="33"/>
      <c r="J616" s="33"/>
      <c r="K616" s="36"/>
      <c r="L616" s="33"/>
      <c r="M616" s="33"/>
      <c r="N616" s="33"/>
      <c r="O616" s="33"/>
      <c r="P616" s="33"/>
      <c r="Q616" s="33"/>
    </row>
    <row r="617" spans="2:17" x14ac:dyDescent="0.2">
      <c r="B617" s="33"/>
      <c r="C617" s="33"/>
      <c r="D617" s="33"/>
      <c r="E617" s="33"/>
      <c r="F617" s="33"/>
      <c r="G617" s="33"/>
      <c r="H617" s="35"/>
      <c r="I617" s="33"/>
      <c r="J617" s="33"/>
      <c r="K617" s="36"/>
      <c r="L617" s="33"/>
      <c r="M617" s="33"/>
      <c r="N617" s="33"/>
      <c r="O617" s="33"/>
      <c r="P617" s="33"/>
      <c r="Q617" s="33"/>
    </row>
    <row r="618" spans="2:17" x14ac:dyDescent="0.2">
      <c r="B618" s="33"/>
      <c r="C618" s="33"/>
      <c r="D618" s="33"/>
      <c r="E618" s="33"/>
      <c r="F618" s="33"/>
      <c r="G618" s="33"/>
      <c r="H618" s="35"/>
      <c r="I618" s="33"/>
      <c r="J618" s="33"/>
      <c r="K618" s="36"/>
      <c r="L618" s="33"/>
      <c r="M618" s="33"/>
      <c r="N618" s="33"/>
      <c r="O618" s="33"/>
      <c r="P618" s="33"/>
      <c r="Q618" s="33"/>
    </row>
    <row r="619" spans="2:17" x14ac:dyDescent="0.2">
      <c r="B619" s="33"/>
      <c r="C619" s="33"/>
      <c r="D619" s="33"/>
      <c r="E619" s="33"/>
      <c r="F619" s="33"/>
      <c r="G619" s="33"/>
      <c r="H619" s="35"/>
      <c r="I619" s="33"/>
      <c r="J619" s="33"/>
      <c r="K619" s="36"/>
      <c r="L619" s="33"/>
      <c r="M619" s="33"/>
      <c r="N619" s="33"/>
      <c r="O619" s="33"/>
      <c r="P619" s="33"/>
      <c r="Q619" s="33"/>
    </row>
    <row r="620" spans="2:17" x14ac:dyDescent="0.2">
      <c r="B620" s="33"/>
      <c r="C620" s="33"/>
      <c r="D620" s="33"/>
      <c r="E620" s="33"/>
      <c r="F620" s="33"/>
      <c r="G620" s="33"/>
      <c r="H620" s="35"/>
      <c r="I620" s="33"/>
      <c r="J620" s="33"/>
      <c r="K620" s="36"/>
      <c r="L620" s="33"/>
      <c r="M620" s="33"/>
      <c r="N620" s="33"/>
      <c r="O620" s="33"/>
      <c r="P620" s="33"/>
      <c r="Q620" s="33"/>
    </row>
    <row r="621" spans="2:17" x14ac:dyDescent="0.2">
      <c r="B621" s="33"/>
      <c r="C621" s="33"/>
      <c r="D621" s="33"/>
      <c r="E621" s="33"/>
      <c r="F621" s="33"/>
      <c r="G621" s="33"/>
      <c r="H621" s="35"/>
      <c r="I621" s="33"/>
      <c r="J621" s="33"/>
      <c r="K621" s="36"/>
      <c r="L621" s="33"/>
      <c r="M621" s="33"/>
      <c r="N621" s="33"/>
      <c r="O621" s="33"/>
      <c r="P621" s="33"/>
      <c r="Q621" s="33"/>
    </row>
    <row r="622" spans="2:17" x14ac:dyDescent="0.2">
      <c r="B622" s="33"/>
      <c r="C622" s="33"/>
      <c r="D622" s="33"/>
      <c r="E622" s="33"/>
      <c r="F622" s="33"/>
      <c r="G622" s="33"/>
      <c r="H622" s="35"/>
      <c r="I622" s="33"/>
      <c r="J622" s="33"/>
      <c r="K622" s="36"/>
      <c r="L622" s="33"/>
      <c r="M622" s="33"/>
      <c r="N622" s="33"/>
      <c r="O622" s="33"/>
      <c r="P622" s="33"/>
      <c r="Q622" s="33"/>
    </row>
    <row r="623" spans="2:17" x14ac:dyDescent="0.2">
      <c r="B623" s="33"/>
      <c r="C623" s="33"/>
      <c r="D623" s="33"/>
      <c r="E623" s="33"/>
      <c r="F623" s="33"/>
      <c r="G623" s="33"/>
      <c r="H623" s="35"/>
      <c r="I623" s="33"/>
      <c r="J623" s="33"/>
      <c r="K623" s="36"/>
      <c r="L623" s="33"/>
      <c r="M623" s="33"/>
      <c r="N623" s="33"/>
      <c r="O623" s="33"/>
      <c r="P623" s="33"/>
      <c r="Q623" s="33"/>
    </row>
    <row r="624" spans="2:17" x14ac:dyDescent="0.2">
      <c r="B624" s="33"/>
      <c r="C624" s="33"/>
      <c r="D624" s="33"/>
      <c r="E624" s="33"/>
      <c r="F624" s="33"/>
      <c r="G624" s="33"/>
      <c r="H624" s="35"/>
      <c r="I624" s="33"/>
      <c r="J624" s="33"/>
      <c r="K624" s="36"/>
      <c r="L624" s="33"/>
      <c r="M624" s="33"/>
      <c r="N624" s="33"/>
      <c r="O624" s="33"/>
      <c r="P624" s="33"/>
      <c r="Q624" s="33"/>
    </row>
    <row r="625" spans="2:17" x14ac:dyDescent="0.2">
      <c r="B625" s="33"/>
      <c r="C625" s="33"/>
      <c r="D625" s="33"/>
      <c r="E625" s="33"/>
      <c r="F625" s="33"/>
      <c r="G625" s="33"/>
      <c r="H625" s="35"/>
      <c r="I625" s="33"/>
      <c r="J625" s="33"/>
      <c r="K625" s="36"/>
      <c r="L625" s="33"/>
      <c r="M625" s="33"/>
      <c r="N625" s="33"/>
      <c r="O625" s="33"/>
      <c r="P625" s="33"/>
      <c r="Q625" s="33"/>
    </row>
    <row r="626" spans="2:17" x14ac:dyDescent="0.2">
      <c r="B626" s="33"/>
      <c r="C626" s="33"/>
      <c r="D626" s="33"/>
      <c r="E626" s="33"/>
      <c r="F626" s="33"/>
      <c r="G626" s="33"/>
      <c r="H626" s="35"/>
      <c r="I626" s="33"/>
      <c r="J626" s="33"/>
      <c r="K626" s="36"/>
      <c r="L626" s="33"/>
      <c r="M626" s="33"/>
      <c r="N626" s="33"/>
      <c r="O626" s="33"/>
      <c r="P626" s="33"/>
      <c r="Q626" s="33"/>
    </row>
    <row r="627" spans="2:17" x14ac:dyDescent="0.2">
      <c r="B627" s="33"/>
      <c r="C627" s="33"/>
      <c r="D627" s="33"/>
      <c r="E627" s="33"/>
      <c r="F627" s="33"/>
      <c r="G627" s="33"/>
      <c r="H627" s="35"/>
      <c r="I627" s="33"/>
      <c r="J627" s="33"/>
      <c r="K627" s="36"/>
      <c r="L627" s="33"/>
      <c r="M627" s="33"/>
      <c r="N627" s="33"/>
      <c r="O627" s="33"/>
      <c r="P627" s="33"/>
      <c r="Q627" s="33"/>
    </row>
    <row r="628" spans="2:17" x14ac:dyDescent="0.2">
      <c r="B628" s="33"/>
      <c r="C628" s="33"/>
      <c r="D628" s="33"/>
      <c r="E628" s="33"/>
      <c r="F628" s="33"/>
      <c r="G628" s="33"/>
      <c r="H628" s="35"/>
      <c r="I628" s="33"/>
      <c r="J628" s="33"/>
      <c r="K628" s="36"/>
      <c r="L628" s="33"/>
      <c r="M628" s="33"/>
      <c r="N628" s="33"/>
      <c r="O628" s="33"/>
      <c r="P628" s="33"/>
      <c r="Q628" s="33"/>
    </row>
    <row r="629" spans="2:17" x14ac:dyDescent="0.2">
      <c r="B629" s="33"/>
      <c r="C629" s="33"/>
      <c r="D629" s="33"/>
      <c r="E629" s="33"/>
      <c r="F629" s="33"/>
      <c r="G629" s="33"/>
      <c r="H629" s="35"/>
      <c r="I629" s="33"/>
      <c r="J629" s="33"/>
      <c r="K629" s="36"/>
      <c r="L629" s="33"/>
      <c r="M629" s="33"/>
      <c r="N629" s="33"/>
      <c r="O629" s="33"/>
      <c r="P629" s="33"/>
      <c r="Q629" s="33"/>
    </row>
    <row r="630" spans="2:17" x14ac:dyDescent="0.2">
      <c r="B630" s="33"/>
      <c r="C630" s="33"/>
      <c r="D630" s="33"/>
      <c r="E630" s="33"/>
      <c r="F630" s="33"/>
      <c r="G630" s="33"/>
      <c r="H630" s="35"/>
      <c r="I630" s="33"/>
      <c r="J630" s="33"/>
      <c r="K630" s="36"/>
      <c r="L630" s="33"/>
      <c r="M630" s="33"/>
      <c r="N630" s="33"/>
      <c r="O630" s="33"/>
      <c r="P630" s="33"/>
      <c r="Q630" s="33"/>
    </row>
    <row r="631" spans="2:17" x14ac:dyDescent="0.2">
      <c r="B631" s="33"/>
      <c r="C631" s="33"/>
      <c r="D631" s="33"/>
      <c r="E631" s="33"/>
      <c r="F631" s="33"/>
      <c r="G631" s="33"/>
      <c r="H631" s="35"/>
      <c r="I631" s="33"/>
      <c r="J631" s="33"/>
      <c r="K631" s="36"/>
      <c r="L631" s="33"/>
      <c r="M631" s="33"/>
      <c r="N631" s="33"/>
      <c r="O631" s="33"/>
      <c r="P631" s="33"/>
      <c r="Q631" s="33"/>
    </row>
    <row r="632" spans="2:17" x14ac:dyDescent="0.2">
      <c r="B632" s="33"/>
      <c r="C632" s="33"/>
      <c r="D632" s="33"/>
      <c r="E632" s="33"/>
      <c r="F632" s="33"/>
      <c r="G632" s="33"/>
      <c r="H632" s="35"/>
      <c r="I632" s="33"/>
      <c r="J632" s="33"/>
      <c r="K632" s="36"/>
      <c r="L632" s="33"/>
      <c r="M632" s="33"/>
      <c r="N632" s="33"/>
      <c r="O632" s="33"/>
      <c r="P632" s="33"/>
      <c r="Q632" s="33"/>
    </row>
    <row r="633" spans="2:17" x14ac:dyDescent="0.2">
      <c r="B633" s="33"/>
      <c r="C633" s="33"/>
      <c r="D633" s="33"/>
      <c r="E633" s="33"/>
      <c r="F633" s="33"/>
      <c r="G633" s="33"/>
      <c r="H633" s="35"/>
      <c r="I633" s="33"/>
      <c r="J633" s="33"/>
      <c r="K633" s="36"/>
      <c r="L633" s="33"/>
      <c r="M633" s="33"/>
      <c r="N633" s="33"/>
      <c r="O633" s="33"/>
      <c r="P633" s="33"/>
      <c r="Q633" s="33"/>
    </row>
    <row r="634" spans="2:17" x14ac:dyDescent="0.2">
      <c r="B634" s="33"/>
      <c r="C634" s="33"/>
      <c r="D634" s="33"/>
      <c r="E634" s="33"/>
      <c r="F634" s="33"/>
      <c r="G634" s="33"/>
      <c r="H634" s="35"/>
      <c r="I634" s="33"/>
      <c r="J634" s="33"/>
      <c r="K634" s="36"/>
      <c r="L634" s="33"/>
      <c r="M634" s="33"/>
      <c r="N634" s="33"/>
      <c r="O634" s="33"/>
      <c r="P634" s="33"/>
      <c r="Q634" s="33"/>
    </row>
    <row r="635" spans="2:17" x14ac:dyDescent="0.2">
      <c r="B635" s="33"/>
      <c r="C635" s="33"/>
      <c r="D635" s="33"/>
      <c r="E635" s="33"/>
      <c r="F635" s="33"/>
      <c r="G635" s="33"/>
      <c r="H635" s="35"/>
      <c r="I635" s="33"/>
      <c r="J635" s="33"/>
      <c r="K635" s="36"/>
      <c r="L635" s="33"/>
      <c r="M635" s="33"/>
      <c r="N635" s="33"/>
      <c r="O635" s="33"/>
      <c r="P635" s="33"/>
      <c r="Q635" s="33"/>
    </row>
    <row r="636" spans="2:17" x14ac:dyDescent="0.2">
      <c r="B636" s="33"/>
      <c r="C636" s="33"/>
      <c r="D636" s="33"/>
      <c r="E636" s="33"/>
      <c r="F636" s="33"/>
      <c r="G636" s="33"/>
      <c r="H636" s="35"/>
      <c r="I636" s="33"/>
      <c r="J636" s="33"/>
      <c r="K636" s="36"/>
      <c r="L636" s="33"/>
      <c r="M636" s="33"/>
      <c r="N636" s="33"/>
      <c r="O636" s="33"/>
      <c r="P636" s="33"/>
      <c r="Q636" s="33"/>
    </row>
    <row r="637" spans="2:17" x14ac:dyDescent="0.2">
      <c r="B637" s="33"/>
      <c r="C637" s="33"/>
      <c r="D637" s="33"/>
      <c r="E637" s="33"/>
      <c r="F637" s="33"/>
      <c r="G637" s="33"/>
      <c r="H637" s="35"/>
      <c r="I637" s="33"/>
      <c r="J637" s="33"/>
      <c r="K637" s="36"/>
      <c r="L637" s="33"/>
      <c r="M637" s="33"/>
      <c r="N637" s="33"/>
      <c r="O637" s="33"/>
      <c r="P637" s="33"/>
      <c r="Q637" s="33"/>
    </row>
    <row r="638" spans="2:17" x14ac:dyDescent="0.2">
      <c r="B638" s="33"/>
      <c r="C638" s="33"/>
      <c r="D638" s="33"/>
      <c r="E638" s="33"/>
      <c r="F638" s="33"/>
      <c r="G638" s="33"/>
      <c r="H638" s="35"/>
      <c r="I638" s="33"/>
      <c r="J638" s="33"/>
      <c r="K638" s="36"/>
      <c r="L638" s="33"/>
      <c r="M638" s="33"/>
      <c r="N638" s="33"/>
      <c r="O638" s="33"/>
      <c r="P638" s="33"/>
      <c r="Q638" s="33"/>
    </row>
    <row r="639" spans="2:17" x14ac:dyDescent="0.2">
      <c r="B639" s="33"/>
      <c r="C639" s="33"/>
      <c r="D639" s="33"/>
      <c r="E639" s="33"/>
      <c r="F639" s="33"/>
      <c r="G639" s="33"/>
      <c r="H639" s="35"/>
      <c r="I639" s="33"/>
      <c r="J639" s="33"/>
      <c r="K639" s="36"/>
      <c r="L639" s="33"/>
      <c r="M639" s="33"/>
      <c r="N639" s="33"/>
      <c r="O639" s="33"/>
      <c r="P639" s="33"/>
      <c r="Q639" s="33"/>
    </row>
    <row r="640" spans="2:17" x14ac:dyDescent="0.2">
      <c r="B640" s="33"/>
      <c r="C640" s="33"/>
      <c r="D640" s="33"/>
      <c r="E640" s="33"/>
      <c r="F640" s="33"/>
      <c r="G640" s="33"/>
      <c r="H640" s="35"/>
      <c r="I640" s="33"/>
      <c r="J640" s="33"/>
      <c r="K640" s="36"/>
      <c r="L640" s="33"/>
      <c r="M640" s="33"/>
      <c r="N640" s="33"/>
      <c r="O640" s="33"/>
      <c r="P640" s="33"/>
      <c r="Q640" s="33"/>
    </row>
    <row r="641" spans="2:17" x14ac:dyDescent="0.2">
      <c r="B641" s="33"/>
      <c r="C641" s="33"/>
      <c r="D641" s="33"/>
      <c r="E641" s="33"/>
      <c r="F641" s="33"/>
      <c r="G641" s="33"/>
      <c r="H641" s="35"/>
      <c r="I641" s="33"/>
      <c r="J641" s="33"/>
      <c r="K641" s="36"/>
      <c r="L641" s="33"/>
      <c r="M641" s="33"/>
      <c r="N641" s="33"/>
      <c r="O641" s="33"/>
      <c r="P641" s="33"/>
      <c r="Q641" s="33"/>
    </row>
    <row r="642" spans="2:17" x14ac:dyDescent="0.2">
      <c r="B642" s="33"/>
      <c r="C642" s="33"/>
      <c r="D642" s="33"/>
      <c r="E642" s="33"/>
      <c r="F642" s="33"/>
      <c r="G642" s="33"/>
      <c r="H642" s="35"/>
      <c r="I642" s="33"/>
      <c r="J642" s="33"/>
      <c r="K642" s="36"/>
      <c r="L642" s="33"/>
      <c r="M642" s="33"/>
      <c r="N642" s="33"/>
      <c r="O642" s="33"/>
      <c r="P642" s="33"/>
      <c r="Q642" s="33"/>
    </row>
    <row r="643" spans="2:17" x14ac:dyDescent="0.2">
      <c r="B643" s="33"/>
      <c r="C643" s="33"/>
      <c r="D643" s="33"/>
      <c r="E643" s="33"/>
      <c r="F643" s="33"/>
      <c r="G643" s="33"/>
      <c r="H643" s="35"/>
      <c r="I643" s="33"/>
      <c r="J643" s="33"/>
      <c r="K643" s="36"/>
      <c r="L643" s="33"/>
      <c r="M643" s="33"/>
      <c r="N643" s="33"/>
      <c r="O643" s="33"/>
      <c r="P643" s="33"/>
      <c r="Q643" s="33"/>
    </row>
    <row r="644" spans="2:17" x14ac:dyDescent="0.2">
      <c r="B644" s="33"/>
      <c r="C644" s="33"/>
      <c r="D644" s="33"/>
      <c r="E644" s="33"/>
      <c r="F644" s="33"/>
      <c r="G644" s="33"/>
      <c r="H644" s="35"/>
      <c r="I644" s="33"/>
      <c r="J644" s="33"/>
      <c r="K644" s="36"/>
      <c r="L644" s="33"/>
      <c r="M644" s="33"/>
      <c r="N644" s="33"/>
      <c r="O644" s="33"/>
      <c r="P644" s="33"/>
      <c r="Q644" s="33"/>
    </row>
    <row r="645" spans="2:17" x14ac:dyDescent="0.2">
      <c r="B645" s="33"/>
      <c r="C645" s="33"/>
      <c r="D645" s="33"/>
      <c r="E645" s="33"/>
      <c r="F645" s="33"/>
      <c r="G645" s="33"/>
      <c r="H645" s="35"/>
      <c r="I645" s="33"/>
      <c r="J645" s="33"/>
      <c r="K645" s="36"/>
      <c r="L645" s="33"/>
      <c r="M645" s="33"/>
      <c r="N645" s="33"/>
      <c r="O645" s="33"/>
      <c r="P645" s="33"/>
      <c r="Q645" s="33"/>
    </row>
    <row r="646" spans="2:17" x14ac:dyDescent="0.2">
      <c r="B646" s="33"/>
      <c r="C646" s="33"/>
      <c r="D646" s="33"/>
      <c r="E646" s="33"/>
      <c r="F646" s="33"/>
      <c r="G646" s="33"/>
      <c r="H646" s="35"/>
      <c r="I646" s="33"/>
      <c r="J646" s="33"/>
      <c r="K646" s="36"/>
      <c r="L646" s="33"/>
      <c r="M646" s="33"/>
      <c r="N646" s="33"/>
      <c r="O646" s="33"/>
      <c r="P646" s="33"/>
      <c r="Q646" s="33"/>
    </row>
    <row r="647" spans="2:17" x14ac:dyDescent="0.2">
      <c r="B647" s="33"/>
      <c r="C647" s="33"/>
      <c r="D647" s="33"/>
      <c r="E647" s="33"/>
      <c r="F647" s="33"/>
      <c r="G647" s="33"/>
      <c r="H647" s="35"/>
      <c r="I647" s="33"/>
      <c r="J647" s="33"/>
      <c r="K647" s="36"/>
      <c r="L647" s="33"/>
      <c r="M647" s="33"/>
      <c r="N647" s="33"/>
      <c r="O647" s="33"/>
      <c r="P647" s="33"/>
      <c r="Q647" s="33"/>
    </row>
    <row r="648" spans="2:17" x14ac:dyDescent="0.2">
      <c r="B648" s="33"/>
      <c r="C648" s="33"/>
      <c r="D648" s="33"/>
      <c r="E648" s="33"/>
      <c r="F648" s="33"/>
      <c r="G648" s="33"/>
      <c r="H648" s="35"/>
      <c r="I648" s="33"/>
      <c r="J648" s="33"/>
      <c r="K648" s="36"/>
      <c r="L648" s="33"/>
      <c r="M648" s="33"/>
      <c r="N648" s="33"/>
      <c r="O648" s="33"/>
      <c r="P648" s="33"/>
      <c r="Q648" s="33"/>
    </row>
    <row r="649" spans="2:17" x14ac:dyDescent="0.2">
      <c r="B649" s="33"/>
      <c r="C649" s="33"/>
      <c r="D649" s="33"/>
      <c r="E649" s="33"/>
      <c r="F649" s="33"/>
      <c r="G649" s="33"/>
      <c r="H649" s="35"/>
      <c r="I649" s="33"/>
      <c r="J649" s="33"/>
      <c r="K649" s="36"/>
      <c r="L649" s="33"/>
      <c r="M649" s="33"/>
      <c r="N649" s="33"/>
      <c r="O649" s="33"/>
      <c r="P649" s="33"/>
      <c r="Q649" s="33"/>
    </row>
    <row r="650" spans="2:17" x14ac:dyDescent="0.2">
      <c r="B650" s="33"/>
      <c r="C650" s="33"/>
      <c r="D650" s="33"/>
      <c r="E650" s="33"/>
      <c r="F650" s="33"/>
      <c r="G650" s="33"/>
      <c r="H650" s="35"/>
      <c r="I650" s="33"/>
      <c r="J650" s="33"/>
      <c r="K650" s="36"/>
      <c r="L650" s="33"/>
      <c r="M650" s="33"/>
      <c r="N650" s="33"/>
      <c r="O650" s="33"/>
      <c r="P650" s="33"/>
      <c r="Q650" s="33"/>
    </row>
    <row r="651" spans="2:17" x14ac:dyDescent="0.2">
      <c r="B651" s="33"/>
      <c r="C651" s="33"/>
      <c r="D651" s="33"/>
      <c r="E651" s="33"/>
      <c r="F651" s="33"/>
      <c r="G651" s="33"/>
      <c r="H651" s="35"/>
      <c r="I651" s="33"/>
      <c r="J651" s="33"/>
      <c r="K651" s="36"/>
      <c r="L651" s="33"/>
      <c r="M651" s="33"/>
      <c r="N651" s="33"/>
      <c r="O651" s="33"/>
      <c r="P651" s="33"/>
      <c r="Q651" s="33"/>
    </row>
    <row r="652" spans="2:17" x14ac:dyDescent="0.2">
      <c r="B652" s="33"/>
      <c r="C652" s="33"/>
      <c r="D652" s="33"/>
      <c r="E652" s="33"/>
      <c r="F652" s="33"/>
      <c r="G652" s="33"/>
      <c r="H652" s="35"/>
      <c r="I652" s="33"/>
      <c r="J652" s="33"/>
      <c r="K652" s="36"/>
      <c r="L652" s="33"/>
      <c r="M652" s="33"/>
      <c r="N652" s="33"/>
      <c r="O652" s="33"/>
      <c r="P652" s="33"/>
      <c r="Q652" s="33"/>
    </row>
    <row r="653" spans="2:17" x14ac:dyDescent="0.2">
      <c r="B653" s="33"/>
      <c r="C653" s="33"/>
      <c r="D653" s="33"/>
      <c r="E653" s="33"/>
      <c r="F653" s="33"/>
      <c r="G653" s="33"/>
      <c r="H653" s="35"/>
      <c r="I653" s="33"/>
      <c r="J653" s="33"/>
      <c r="K653" s="36"/>
      <c r="L653" s="33"/>
      <c r="M653" s="33"/>
      <c r="N653" s="33"/>
      <c r="O653" s="33"/>
      <c r="P653" s="33"/>
      <c r="Q653" s="33"/>
    </row>
    <row r="654" spans="2:17" x14ac:dyDescent="0.2">
      <c r="B654" s="33"/>
      <c r="C654" s="33"/>
      <c r="D654" s="33"/>
      <c r="E654" s="33"/>
      <c r="F654" s="33"/>
      <c r="G654" s="33"/>
      <c r="H654" s="35"/>
      <c r="I654" s="33"/>
      <c r="J654" s="33"/>
      <c r="K654" s="36"/>
      <c r="L654" s="33"/>
      <c r="M654" s="33"/>
      <c r="N654" s="33"/>
      <c r="O654" s="33"/>
      <c r="P654" s="33"/>
      <c r="Q654" s="33"/>
    </row>
    <row r="655" spans="2:17" x14ac:dyDescent="0.2">
      <c r="B655" s="33"/>
      <c r="C655" s="33"/>
      <c r="D655" s="33"/>
      <c r="E655" s="33"/>
      <c r="F655" s="33"/>
      <c r="G655" s="33"/>
      <c r="H655" s="35"/>
      <c r="I655" s="33"/>
      <c r="J655" s="33"/>
      <c r="K655" s="36"/>
      <c r="L655" s="33"/>
      <c r="M655" s="33"/>
      <c r="N655" s="33"/>
      <c r="O655" s="33"/>
      <c r="P655" s="33"/>
      <c r="Q655" s="33"/>
    </row>
    <row r="656" spans="2:17" x14ac:dyDescent="0.2">
      <c r="B656" s="33"/>
      <c r="C656" s="33"/>
      <c r="D656" s="33"/>
      <c r="E656" s="33"/>
      <c r="F656" s="33"/>
      <c r="G656" s="33"/>
      <c r="H656" s="35"/>
      <c r="I656" s="33"/>
      <c r="J656" s="33"/>
      <c r="K656" s="36"/>
      <c r="L656" s="33"/>
      <c r="M656" s="33"/>
      <c r="N656" s="33"/>
      <c r="O656" s="33"/>
      <c r="P656" s="33"/>
      <c r="Q656" s="33"/>
    </row>
    <row r="657" spans="2:17" x14ac:dyDescent="0.2">
      <c r="B657" s="33"/>
      <c r="C657" s="33"/>
      <c r="D657" s="33"/>
      <c r="E657" s="33"/>
      <c r="F657" s="33"/>
      <c r="G657" s="33"/>
      <c r="H657" s="35"/>
      <c r="I657" s="33"/>
      <c r="J657" s="33"/>
      <c r="K657" s="36"/>
      <c r="L657" s="33"/>
      <c r="M657" s="33"/>
      <c r="N657" s="33"/>
      <c r="O657" s="33"/>
      <c r="P657" s="33"/>
      <c r="Q657" s="33"/>
    </row>
    <row r="658" spans="2:17" x14ac:dyDescent="0.2">
      <c r="B658" s="33"/>
      <c r="C658" s="33"/>
      <c r="D658" s="33"/>
      <c r="E658" s="33"/>
      <c r="F658" s="33"/>
      <c r="G658" s="33"/>
      <c r="H658" s="35"/>
      <c r="I658" s="33"/>
      <c r="J658" s="33"/>
      <c r="K658" s="36"/>
      <c r="L658" s="33"/>
      <c r="M658" s="33"/>
      <c r="N658" s="33"/>
      <c r="O658" s="33"/>
      <c r="P658" s="33"/>
      <c r="Q658" s="33"/>
    </row>
    <row r="659" spans="2:17" x14ac:dyDescent="0.2">
      <c r="B659" s="33"/>
      <c r="C659" s="33"/>
      <c r="D659" s="33"/>
      <c r="E659" s="33"/>
      <c r="F659" s="33"/>
      <c r="G659" s="33"/>
      <c r="H659" s="35"/>
      <c r="I659" s="33"/>
      <c r="J659" s="33"/>
      <c r="K659" s="36"/>
      <c r="L659" s="33"/>
      <c r="M659" s="33"/>
      <c r="N659" s="33"/>
      <c r="O659" s="33"/>
      <c r="P659" s="33"/>
      <c r="Q659" s="33"/>
    </row>
    <row r="660" spans="2:17" x14ac:dyDescent="0.2">
      <c r="B660" s="33"/>
      <c r="C660" s="33"/>
      <c r="D660" s="33"/>
      <c r="E660" s="33"/>
      <c r="F660" s="33"/>
      <c r="G660" s="33"/>
      <c r="H660" s="35"/>
      <c r="I660" s="33"/>
      <c r="J660" s="33"/>
      <c r="K660" s="36"/>
      <c r="L660" s="33"/>
      <c r="M660" s="33"/>
      <c r="N660" s="33"/>
      <c r="O660" s="33"/>
      <c r="P660" s="33"/>
      <c r="Q660" s="33"/>
    </row>
    <row r="661" spans="2:17" x14ac:dyDescent="0.2">
      <c r="B661" s="33"/>
      <c r="C661" s="33"/>
      <c r="D661" s="33"/>
      <c r="E661" s="33"/>
      <c r="F661" s="33"/>
      <c r="G661" s="33"/>
      <c r="H661" s="35"/>
      <c r="I661" s="33"/>
      <c r="J661" s="33"/>
      <c r="K661" s="36"/>
      <c r="L661" s="33"/>
      <c r="M661" s="33"/>
      <c r="N661" s="33"/>
      <c r="O661" s="33"/>
      <c r="P661" s="33"/>
      <c r="Q661" s="33"/>
    </row>
    <row r="662" spans="2:17" x14ac:dyDescent="0.2">
      <c r="B662" s="33"/>
      <c r="C662" s="33"/>
      <c r="D662" s="33"/>
      <c r="E662" s="33"/>
      <c r="F662" s="33"/>
      <c r="G662" s="33"/>
      <c r="H662" s="35"/>
      <c r="I662" s="33"/>
      <c r="J662" s="33"/>
      <c r="K662" s="36"/>
      <c r="L662" s="33"/>
      <c r="M662" s="33"/>
      <c r="N662" s="33"/>
      <c r="O662" s="33"/>
      <c r="P662" s="33"/>
      <c r="Q662" s="33"/>
    </row>
    <row r="663" spans="2:17" x14ac:dyDescent="0.2">
      <c r="B663" s="33"/>
      <c r="C663" s="33"/>
      <c r="D663" s="33"/>
      <c r="E663" s="33"/>
      <c r="F663" s="33"/>
      <c r="G663" s="33"/>
      <c r="H663" s="35"/>
      <c r="I663" s="33"/>
      <c r="J663" s="33"/>
      <c r="K663" s="36"/>
      <c r="L663" s="33"/>
      <c r="M663" s="33"/>
      <c r="N663" s="33"/>
      <c r="O663" s="33"/>
      <c r="P663" s="33"/>
      <c r="Q663" s="33"/>
    </row>
    <row r="664" spans="2:17" x14ac:dyDescent="0.2">
      <c r="B664" s="33"/>
      <c r="C664" s="33"/>
      <c r="D664" s="33"/>
      <c r="E664" s="33"/>
      <c r="F664" s="33"/>
      <c r="G664" s="33"/>
      <c r="H664" s="35"/>
      <c r="I664" s="33"/>
      <c r="J664" s="33"/>
      <c r="K664" s="36"/>
      <c r="L664" s="33"/>
      <c r="M664" s="33"/>
      <c r="N664" s="33"/>
      <c r="O664" s="33"/>
      <c r="P664" s="33"/>
      <c r="Q664" s="33"/>
    </row>
    <row r="665" spans="2:17" x14ac:dyDescent="0.2">
      <c r="B665" s="33"/>
      <c r="C665" s="33"/>
      <c r="D665" s="33"/>
      <c r="E665" s="33"/>
      <c r="F665" s="33"/>
      <c r="G665" s="33"/>
      <c r="H665" s="35"/>
      <c r="I665" s="33"/>
      <c r="J665" s="33"/>
      <c r="K665" s="36"/>
      <c r="L665" s="33"/>
      <c r="M665" s="33"/>
      <c r="N665" s="33"/>
      <c r="O665" s="33"/>
      <c r="P665" s="33"/>
      <c r="Q665" s="33"/>
    </row>
    <row r="666" spans="2:17" x14ac:dyDescent="0.2">
      <c r="B666" s="33"/>
      <c r="C666" s="33"/>
      <c r="D666" s="33"/>
      <c r="E666" s="33"/>
      <c r="F666" s="33"/>
      <c r="G666" s="33"/>
      <c r="H666" s="35"/>
      <c r="I666" s="33"/>
      <c r="J666" s="33"/>
      <c r="K666" s="36"/>
      <c r="L666" s="33"/>
      <c r="M666" s="33"/>
      <c r="N666" s="33"/>
      <c r="O666" s="33"/>
      <c r="P666" s="33"/>
      <c r="Q666" s="33"/>
    </row>
    <row r="667" spans="2:17" x14ac:dyDescent="0.2">
      <c r="B667" s="33"/>
      <c r="C667" s="33"/>
      <c r="D667" s="33"/>
      <c r="E667" s="33"/>
      <c r="F667" s="33"/>
      <c r="G667" s="33"/>
      <c r="H667" s="35"/>
      <c r="I667" s="33"/>
      <c r="J667" s="33"/>
      <c r="K667" s="36"/>
      <c r="L667" s="33"/>
      <c r="M667" s="33"/>
      <c r="N667" s="33"/>
      <c r="O667" s="33"/>
      <c r="P667" s="33"/>
      <c r="Q667" s="33"/>
    </row>
    <row r="668" spans="2:17" x14ac:dyDescent="0.2">
      <c r="B668" s="33"/>
      <c r="C668" s="33"/>
      <c r="D668" s="33"/>
      <c r="E668" s="33"/>
      <c r="F668" s="33"/>
      <c r="G668" s="33"/>
      <c r="H668" s="35"/>
      <c r="I668" s="33"/>
      <c r="J668" s="33"/>
      <c r="K668" s="36"/>
      <c r="L668" s="33"/>
      <c r="M668" s="33"/>
      <c r="N668" s="33"/>
      <c r="O668" s="33"/>
      <c r="P668" s="33"/>
      <c r="Q668" s="33"/>
    </row>
    <row r="669" spans="2:17" x14ac:dyDescent="0.2">
      <c r="B669" s="33"/>
      <c r="C669" s="33"/>
      <c r="D669" s="33"/>
      <c r="E669" s="33"/>
      <c r="F669" s="33"/>
      <c r="G669" s="33"/>
      <c r="H669" s="35"/>
      <c r="I669" s="33"/>
      <c r="J669" s="33"/>
      <c r="K669" s="36"/>
      <c r="L669" s="33"/>
      <c r="M669" s="33"/>
      <c r="N669" s="33"/>
      <c r="O669" s="33"/>
      <c r="P669" s="33"/>
      <c r="Q669" s="33"/>
    </row>
    <row r="670" spans="2:17" x14ac:dyDescent="0.2">
      <c r="B670" s="33"/>
      <c r="C670" s="33"/>
      <c r="D670" s="33"/>
      <c r="E670" s="33"/>
      <c r="F670" s="33"/>
      <c r="G670" s="33"/>
      <c r="H670" s="35"/>
      <c r="I670" s="33"/>
      <c r="J670" s="33"/>
      <c r="K670" s="36"/>
      <c r="L670" s="33"/>
      <c r="M670" s="33"/>
      <c r="N670" s="33"/>
      <c r="O670" s="33"/>
      <c r="P670" s="33"/>
      <c r="Q670" s="33"/>
    </row>
    <row r="671" spans="2:17" x14ac:dyDescent="0.2">
      <c r="B671" s="33"/>
      <c r="C671" s="33"/>
      <c r="D671" s="33"/>
      <c r="E671" s="33"/>
      <c r="F671" s="33"/>
      <c r="G671" s="33"/>
      <c r="H671" s="35"/>
      <c r="I671" s="33"/>
      <c r="J671" s="33"/>
      <c r="K671" s="36"/>
      <c r="L671" s="33"/>
      <c r="M671" s="33"/>
      <c r="N671" s="33"/>
      <c r="O671" s="33"/>
      <c r="P671" s="33"/>
      <c r="Q671" s="33"/>
    </row>
    <row r="672" spans="2:17" x14ac:dyDescent="0.2">
      <c r="B672" s="33"/>
      <c r="C672" s="33"/>
      <c r="D672" s="33"/>
      <c r="E672" s="33"/>
      <c r="F672" s="33"/>
      <c r="G672" s="33"/>
      <c r="H672" s="35"/>
      <c r="I672" s="33"/>
      <c r="J672" s="33"/>
      <c r="K672" s="36"/>
      <c r="L672" s="33"/>
      <c r="M672" s="33"/>
      <c r="N672" s="33"/>
      <c r="O672" s="33"/>
      <c r="P672" s="33"/>
      <c r="Q672" s="33"/>
    </row>
    <row r="673" spans="2:17" x14ac:dyDescent="0.2">
      <c r="B673" s="33"/>
      <c r="C673" s="33"/>
      <c r="D673" s="33"/>
      <c r="E673" s="33"/>
      <c r="F673" s="33"/>
      <c r="G673" s="33"/>
      <c r="H673" s="35"/>
      <c r="I673" s="33"/>
      <c r="J673" s="33"/>
      <c r="K673" s="36"/>
      <c r="L673" s="33"/>
      <c r="M673" s="33"/>
      <c r="N673" s="33"/>
      <c r="O673" s="33"/>
      <c r="P673" s="33"/>
      <c r="Q673" s="33"/>
    </row>
    <row r="674" spans="2:17" x14ac:dyDescent="0.2">
      <c r="B674" s="33"/>
      <c r="C674" s="33"/>
      <c r="D674" s="33"/>
      <c r="E674" s="33"/>
      <c r="F674" s="33"/>
      <c r="G674" s="33"/>
      <c r="H674" s="35"/>
      <c r="I674" s="33"/>
      <c r="J674" s="33"/>
      <c r="K674" s="36"/>
      <c r="L674" s="33"/>
      <c r="M674" s="33"/>
      <c r="N674" s="33"/>
      <c r="O674" s="33"/>
      <c r="P674" s="33"/>
      <c r="Q674" s="33"/>
    </row>
    <row r="675" spans="2:17" x14ac:dyDescent="0.2">
      <c r="B675" s="33"/>
      <c r="C675" s="33"/>
      <c r="D675" s="33"/>
      <c r="E675" s="33"/>
      <c r="F675" s="33"/>
      <c r="G675" s="33"/>
      <c r="H675" s="35"/>
      <c r="I675" s="33"/>
      <c r="J675" s="33"/>
      <c r="K675" s="36"/>
      <c r="L675" s="33"/>
      <c r="M675" s="33"/>
      <c r="N675" s="33"/>
      <c r="O675" s="33"/>
      <c r="P675" s="33"/>
      <c r="Q675" s="33"/>
    </row>
    <row r="676" spans="2:17" x14ac:dyDescent="0.2">
      <c r="B676" s="33"/>
      <c r="C676" s="33"/>
      <c r="D676" s="33"/>
      <c r="E676" s="33"/>
      <c r="F676" s="33"/>
      <c r="G676" s="33"/>
      <c r="H676" s="35"/>
      <c r="I676" s="33"/>
      <c r="J676" s="33"/>
      <c r="K676" s="36"/>
      <c r="L676" s="33"/>
      <c r="M676" s="33"/>
      <c r="N676" s="33"/>
      <c r="O676" s="33"/>
      <c r="P676" s="33"/>
      <c r="Q676" s="33"/>
    </row>
    <row r="677" spans="2:17" x14ac:dyDescent="0.2">
      <c r="B677" s="33"/>
      <c r="C677" s="33"/>
      <c r="D677" s="33"/>
      <c r="E677" s="33"/>
      <c r="F677" s="33"/>
      <c r="G677" s="33"/>
      <c r="H677" s="35"/>
      <c r="I677" s="33"/>
      <c r="J677" s="33"/>
      <c r="K677" s="36"/>
      <c r="L677" s="33"/>
      <c r="M677" s="33"/>
      <c r="N677" s="33"/>
      <c r="O677" s="33"/>
      <c r="P677" s="33"/>
      <c r="Q677" s="33"/>
    </row>
    <row r="678" spans="2:17" x14ac:dyDescent="0.2">
      <c r="B678" s="33"/>
      <c r="C678" s="33"/>
      <c r="D678" s="33"/>
      <c r="E678" s="33"/>
      <c r="F678" s="33"/>
      <c r="G678" s="33"/>
      <c r="H678" s="35"/>
      <c r="I678" s="33"/>
      <c r="J678" s="33"/>
      <c r="K678" s="36"/>
      <c r="L678" s="33"/>
      <c r="M678" s="33"/>
      <c r="N678" s="33"/>
      <c r="O678" s="33"/>
      <c r="P678" s="33"/>
      <c r="Q678" s="33"/>
    </row>
    <row r="679" spans="2:17" x14ac:dyDescent="0.2">
      <c r="B679" s="33"/>
      <c r="C679" s="33"/>
      <c r="D679" s="33"/>
      <c r="E679" s="33"/>
      <c r="F679" s="33"/>
      <c r="G679" s="33"/>
      <c r="H679" s="35"/>
      <c r="I679" s="33"/>
      <c r="J679" s="33"/>
      <c r="K679" s="36"/>
      <c r="L679" s="33"/>
      <c r="M679" s="33"/>
      <c r="N679" s="33"/>
      <c r="O679" s="33"/>
      <c r="P679" s="33"/>
      <c r="Q679" s="33"/>
    </row>
    <row r="680" spans="2:17" x14ac:dyDescent="0.2">
      <c r="B680" s="33"/>
      <c r="C680" s="33"/>
      <c r="D680" s="33"/>
      <c r="E680" s="33"/>
      <c r="F680" s="33"/>
      <c r="G680" s="33"/>
      <c r="H680" s="35"/>
      <c r="I680" s="33"/>
      <c r="J680" s="33"/>
      <c r="K680" s="36"/>
      <c r="L680" s="33"/>
      <c r="M680" s="33"/>
      <c r="N680" s="33"/>
      <c r="O680" s="33"/>
      <c r="P680" s="33"/>
      <c r="Q680" s="33"/>
    </row>
    <row r="681" spans="2:17" x14ac:dyDescent="0.2">
      <c r="B681" s="33"/>
      <c r="C681" s="33"/>
      <c r="D681" s="33"/>
      <c r="E681" s="33"/>
      <c r="F681" s="33"/>
      <c r="G681" s="33"/>
      <c r="H681" s="35"/>
      <c r="I681" s="33"/>
      <c r="J681" s="33"/>
      <c r="K681" s="36"/>
      <c r="L681" s="33"/>
      <c r="M681" s="33"/>
      <c r="N681" s="33"/>
      <c r="O681" s="33"/>
      <c r="P681" s="33"/>
      <c r="Q681" s="33"/>
    </row>
    <row r="682" spans="2:17" x14ac:dyDescent="0.2">
      <c r="B682" s="33"/>
      <c r="C682" s="33"/>
      <c r="D682" s="33"/>
      <c r="E682" s="33"/>
      <c r="F682" s="33"/>
      <c r="G682" s="33"/>
      <c r="H682" s="35"/>
      <c r="I682" s="33"/>
      <c r="J682" s="33"/>
      <c r="K682" s="36"/>
      <c r="L682" s="33"/>
      <c r="M682" s="33"/>
      <c r="N682" s="33"/>
      <c r="O682" s="33"/>
      <c r="P682" s="33"/>
      <c r="Q682" s="33"/>
    </row>
    <row r="683" spans="2:17" x14ac:dyDescent="0.2">
      <c r="B683" s="33"/>
      <c r="C683" s="33"/>
      <c r="D683" s="33"/>
      <c r="E683" s="33"/>
      <c r="F683" s="33"/>
      <c r="G683" s="33"/>
      <c r="H683" s="35"/>
      <c r="I683" s="33"/>
      <c r="J683" s="33"/>
      <c r="K683" s="36"/>
      <c r="L683" s="33"/>
      <c r="M683" s="33"/>
      <c r="N683" s="33"/>
      <c r="O683" s="33"/>
      <c r="P683" s="33"/>
      <c r="Q683" s="33"/>
    </row>
    <row r="684" spans="2:17" x14ac:dyDescent="0.2">
      <c r="B684" s="33"/>
      <c r="C684" s="33"/>
      <c r="D684" s="33"/>
      <c r="E684" s="33"/>
      <c r="F684" s="33"/>
      <c r="G684" s="33"/>
      <c r="H684" s="35"/>
      <c r="I684" s="33"/>
      <c r="J684" s="33"/>
      <c r="K684" s="36"/>
      <c r="L684" s="33"/>
      <c r="M684" s="33"/>
      <c r="N684" s="33"/>
      <c r="O684" s="33"/>
      <c r="P684" s="33"/>
      <c r="Q684" s="33"/>
    </row>
    <row r="685" spans="2:17" x14ac:dyDescent="0.2">
      <c r="B685" s="33"/>
      <c r="C685" s="33"/>
      <c r="D685" s="33"/>
      <c r="E685" s="33"/>
      <c r="F685" s="33"/>
      <c r="G685" s="33"/>
      <c r="H685" s="35"/>
      <c r="I685" s="33"/>
      <c r="J685" s="33"/>
      <c r="K685" s="36"/>
      <c r="L685" s="33"/>
      <c r="M685" s="33"/>
      <c r="N685" s="33"/>
      <c r="O685" s="33"/>
      <c r="P685" s="33"/>
      <c r="Q685" s="33"/>
    </row>
    <row r="686" spans="2:17" x14ac:dyDescent="0.2">
      <c r="B686" s="33"/>
      <c r="C686" s="33"/>
      <c r="D686" s="33"/>
      <c r="E686" s="33"/>
      <c r="F686" s="33"/>
      <c r="G686" s="33"/>
      <c r="H686" s="35"/>
      <c r="I686" s="33"/>
      <c r="J686" s="33"/>
      <c r="K686" s="36"/>
      <c r="L686" s="33"/>
      <c r="M686" s="33"/>
      <c r="N686" s="33"/>
      <c r="O686" s="33"/>
      <c r="P686" s="33"/>
      <c r="Q686" s="33"/>
    </row>
    <row r="687" spans="2:17" x14ac:dyDescent="0.2">
      <c r="B687" s="33"/>
      <c r="C687" s="33"/>
      <c r="D687" s="33"/>
      <c r="E687" s="33"/>
      <c r="F687" s="33"/>
      <c r="G687" s="33"/>
      <c r="H687" s="35"/>
      <c r="I687" s="33"/>
      <c r="J687" s="33"/>
      <c r="K687" s="36"/>
      <c r="L687" s="33"/>
      <c r="M687" s="33"/>
      <c r="N687" s="33"/>
      <c r="O687" s="33"/>
      <c r="P687" s="33"/>
      <c r="Q687" s="33"/>
    </row>
    <row r="688" spans="2:17" x14ac:dyDescent="0.2">
      <c r="B688" s="33"/>
      <c r="C688" s="33"/>
      <c r="D688" s="33"/>
      <c r="E688" s="33"/>
      <c r="F688" s="33"/>
      <c r="G688" s="33"/>
      <c r="H688" s="35"/>
      <c r="I688" s="33"/>
      <c r="J688" s="33"/>
      <c r="K688" s="36"/>
      <c r="L688" s="33"/>
      <c r="M688" s="33"/>
      <c r="N688" s="33"/>
      <c r="O688" s="33"/>
      <c r="P688" s="33"/>
      <c r="Q688" s="33"/>
    </row>
    <row r="689" spans="2:17" x14ac:dyDescent="0.2">
      <c r="B689" s="33"/>
      <c r="C689" s="33"/>
      <c r="D689" s="33"/>
      <c r="E689" s="33"/>
      <c r="F689" s="33"/>
      <c r="G689" s="33"/>
      <c r="H689" s="35"/>
      <c r="I689" s="33"/>
      <c r="J689" s="33"/>
      <c r="K689" s="36"/>
      <c r="L689" s="33"/>
      <c r="M689" s="33"/>
      <c r="N689" s="33"/>
      <c r="O689" s="33"/>
      <c r="P689" s="33"/>
      <c r="Q689" s="33"/>
    </row>
    <row r="690" spans="2:17" x14ac:dyDescent="0.2">
      <c r="B690" s="33"/>
      <c r="C690" s="33"/>
      <c r="D690" s="33"/>
      <c r="E690" s="33"/>
      <c r="F690" s="33"/>
      <c r="G690" s="33"/>
      <c r="H690" s="35"/>
      <c r="I690" s="33"/>
      <c r="J690" s="33"/>
      <c r="K690" s="36"/>
      <c r="L690" s="33"/>
      <c r="M690" s="33"/>
      <c r="N690" s="33"/>
      <c r="O690" s="33"/>
      <c r="P690" s="33"/>
      <c r="Q690" s="33"/>
    </row>
    <row r="691" spans="2:17" x14ac:dyDescent="0.2">
      <c r="B691" s="33"/>
      <c r="C691" s="33"/>
      <c r="D691" s="33"/>
      <c r="E691" s="33"/>
      <c r="F691" s="33"/>
      <c r="G691" s="33"/>
      <c r="H691" s="35"/>
      <c r="I691" s="33"/>
      <c r="J691" s="33"/>
      <c r="K691" s="36"/>
      <c r="L691" s="33"/>
      <c r="M691" s="33"/>
      <c r="N691" s="33"/>
      <c r="O691" s="33"/>
      <c r="P691" s="33"/>
      <c r="Q691" s="33"/>
    </row>
    <row r="692" spans="2:17" x14ac:dyDescent="0.2">
      <c r="B692" s="33"/>
      <c r="C692" s="33"/>
      <c r="D692" s="33"/>
      <c r="E692" s="33"/>
      <c r="F692" s="33"/>
      <c r="G692" s="33"/>
      <c r="H692" s="35"/>
      <c r="I692" s="33"/>
      <c r="J692" s="33"/>
      <c r="K692" s="36"/>
      <c r="L692" s="33"/>
      <c r="M692" s="33"/>
      <c r="N692" s="33"/>
      <c r="O692" s="33"/>
      <c r="P692" s="33"/>
      <c r="Q692" s="33"/>
    </row>
    <row r="693" spans="2:17" x14ac:dyDescent="0.2">
      <c r="B693" s="33"/>
      <c r="C693" s="33"/>
      <c r="D693" s="33"/>
      <c r="E693" s="33"/>
      <c r="F693" s="33"/>
      <c r="G693" s="33"/>
      <c r="H693" s="35"/>
      <c r="I693" s="33"/>
      <c r="J693" s="33"/>
      <c r="K693" s="36"/>
      <c r="L693" s="33"/>
      <c r="M693" s="33"/>
      <c r="N693" s="33"/>
      <c r="O693" s="33"/>
      <c r="P693" s="33"/>
      <c r="Q693" s="33"/>
    </row>
    <row r="694" spans="2:17" x14ac:dyDescent="0.2">
      <c r="B694" s="33"/>
      <c r="C694" s="33"/>
      <c r="D694" s="33"/>
      <c r="E694" s="33"/>
      <c r="F694" s="33"/>
      <c r="G694" s="33"/>
      <c r="H694" s="35"/>
      <c r="I694" s="33"/>
      <c r="J694" s="33"/>
      <c r="K694" s="36"/>
      <c r="L694" s="33"/>
      <c r="M694" s="33"/>
      <c r="N694" s="33"/>
      <c r="O694" s="33"/>
      <c r="P694" s="33"/>
      <c r="Q694" s="33"/>
    </row>
    <row r="695" spans="2:17" x14ac:dyDescent="0.2">
      <c r="B695" s="33"/>
      <c r="C695" s="33"/>
      <c r="D695" s="33"/>
      <c r="E695" s="33"/>
      <c r="F695" s="33"/>
      <c r="G695" s="33"/>
      <c r="H695" s="35"/>
      <c r="I695" s="33"/>
      <c r="J695" s="33"/>
      <c r="K695" s="36"/>
      <c r="L695" s="33"/>
      <c r="M695" s="33"/>
      <c r="N695" s="33"/>
      <c r="O695" s="33"/>
      <c r="P695" s="33"/>
      <c r="Q695" s="33"/>
    </row>
    <row r="696" spans="2:17" x14ac:dyDescent="0.2">
      <c r="B696" s="33"/>
      <c r="C696" s="33"/>
      <c r="D696" s="33"/>
      <c r="E696" s="33"/>
      <c r="F696" s="33"/>
      <c r="G696" s="33"/>
      <c r="H696" s="35"/>
      <c r="I696" s="33"/>
      <c r="J696" s="33"/>
      <c r="K696" s="36"/>
      <c r="L696" s="33"/>
      <c r="M696" s="33"/>
      <c r="N696" s="33"/>
      <c r="O696" s="33"/>
      <c r="P696" s="33"/>
      <c r="Q696" s="33"/>
    </row>
    <row r="697" spans="2:17" x14ac:dyDescent="0.2">
      <c r="B697" s="33"/>
      <c r="C697" s="33"/>
      <c r="D697" s="33"/>
      <c r="E697" s="33"/>
      <c r="F697" s="33"/>
      <c r="G697" s="33"/>
      <c r="H697" s="35"/>
      <c r="I697" s="33"/>
      <c r="J697" s="33"/>
      <c r="K697" s="36"/>
      <c r="L697" s="33"/>
      <c r="M697" s="33"/>
      <c r="N697" s="33"/>
      <c r="O697" s="33"/>
      <c r="P697" s="33"/>
      <c r="Q697" s="33"/>
    </row>
    <row r="698" spans="2:17" x14ac:dyDescent="0.2">
      <c r="B698" s="33"/>
      <c r="C698" s="33"/>
      <c r="D698" s="33"/>
      <c r="E698" s="33"/>
      <c r="F698" s="33"/>
      <c r="G698" s="33"/>
      <c r="H698" s="35"/>
      <c r="I698" s="33"/>
      <c r="J698" s="33"/>
      <c r="K698" s="36"/>
      <c r="L698" s="33"/>
      <c r="M698" s="33"/>
      <c r="N698" s="33"/>
      <c r="O698" s="33"/>
      <c r="P698" s="33"/>
      <c r="Q698" s="33"/>
    </row>
    <row r="699" spans="2:17" x14ac:dyDescent="0.2">
      <c r="B699" s="33"/>
      <c r="C699" s="33"/>
      <c r="D699" s="33"/>
      <c r="E699" s="33"/>
      <c r="F699" s="33"/>
      <c r="G699" s="33"/>
      <c r="H699" s="35"/>
      <c r="I699" s="33"/>
      <c r="J699" s="33"/>
      <c r="K699" s="36"/>
      <c r="L699" s="33"/>
      <c r="M699" s="33"/>
      <c r="N699" s="33"/>
      <c r="O699" s="33"/>
      <c r="P699" s="33"/>
      <c r="Q699" s="33"/>
    </row>
    <row r="700" spans="2:17" x14ac:dyDescent="0.2">
      <c r="B700" s="33"/>
      <c r="C700" s="33"/>
      <c r="D700" s="33"/>
      <c r="E700" s="33"/>
      <c r="F700" s="33"/>
      <c r="G700" s="33"/>
      <c r="H700" s="35"/>
      <c r="I700" s="33"/>
      <c r="J700" s="33"/>
      <c r="K700" s="36"/>
      <c r="L700" s="33"/>
      <c r="M700" s="33"/>
      <c r="N700" s="33"/>
      <c r="O700" s="33"/>
      <c r="P700" s="33"/>
      <c r="Q700" s="33"/>
    </row>
    <row r="701" spans="2:17" x14ac:dyDescent="0.2">
      <c r="B701" s="33"/>
      <c r="C701" s="33"/>
      <c r="D701" s="33"/>
      <c r="E701" s="33"/>
      <c r="F701" s="33"/>
      <c r="G701" s="33"/>
      <c r="H701" s="35"/>
      <c r="I701" s="33"/>
      <c r="J701" s="33"/>
      <c r="K701" s="36"/>
      <c r="L701" s="33"/>
      <c r="M701" s="33"/>
      <c r="N701" s="33"/>
      <c r="O701" s="33"/>
      <c r="P701" s="33"/>
      <c r="Q701" s="33"/>
    </row>
    <row r="702" spans="2:17" x14ac:dyDescent="0.2">
      <c r="B702" s="33"/>
      <c r="C702" s="33"/>
      <c r="D702" s="33"/>
      <c r="E702" s="33"/>
      <c r="F702" s="33"/>
      <c r="G702" s="33"/>
      <c r="H702" s="35"/>
      <c r="I702" s="33"/>
      <c r="J702" s="33"/>
      <c r="K702" s="36"/>
      <c r="L702" s="33"/>
      <c r="M702" s="33"/>
      <c r="N702" s="33"/>
      <c r="O702" s="33"/>
      <c r="P702" s="33"/>
      <c r="Q702" s="33"/>
    </row>
    <row r="703" spans="2:17" x14ac:dyDescent="0.2">
      <c r="B703" s="33"/>
      <c r="C703" s="33"/>
      <c r="D703" s="33"/>
      <c r="E703" s="33"/>
      <c r="F703" s="33"/>
      <c r="G703" s="33"/>
      <c r="H703" s="35"/>
      <c r="I703" s="33"/>
      <c r="J703" s="33"/>
      <c r="K703" s="36"/>
      <c r="L703" s="33"/>
      <c r="M703" s="33"/>
      <c r="N703" s="33"/>
      <c r="O703" s="33"/>
      <c r="P703" s="33"/>
      <c r="Q703" s="33"/>
    </row>
    <row r="704" spans="2:17" x14ac:dyDescent="0.2">
      <c r="B704" s="33"/>
      <c r="C704" s="33"/>
      <c r="D704" s="33"/>
      <c r="E704" s="33"/>
      <c r="F704" s="33"/>
      <c r="G704" s="33"/>
      <c r="H704" s="35"/>
      <c r="I704" s="33"/>
      <c r="J704" s="33"/>
      <c r="K704" s="36"/>
      <c r="L704" s="33"/>
      <c r="M704" s="33"/>
      <c r="N704" s="33"/>
      <c r="O704" s="33"/>
      <c r="P704" s="33"/>
      <c r="Q704" s="33"/>
    </row>
    <row r="705" spans="2:17" x14ac:dyDescent="0.2">
      <c r="B705" s="33"/>
      <c r="C705" s="33"/>
      <c r="D705" s="33"/>
      <c r="E705" s="33"/>
      <c r="F705" s="33"/>
      <c r="G705" s="33"/>
      <c r="H705" s="35"/>
      <c r="I705" s="33"/>
      <c r="J705" s="33"/>
      <c r="K705" s="36"/>
      <c r="L705" s="33"/>
      <c r="M705" s="33"/>
      <c r="N705" s="33"/>
      <c r="O705" s="33"/>
      <c r="P705" s="33"/>
      <c r="Q705" s="33"/>
    </row>
    <row r="706" spans="2:17" x14ac:dyDescent="0.2">
      <c r="B706" s="33"/>
      <c r="C706" s="33"/>
      <c r="D706" s="33"/>
      <c r="E706" s="33"/>
      <c r="F706" s="33"/>
      <c r="G706" s="33"/>
      <c r="H706" s="35"/>
      <c r="I706" s="33"/>
      <c r="J706" s="33"/>
      <c r="K706" s="36"/>
      <c r="L706" s="33"/>
      <c r="M706" s="33"/>
      <c r="N706" s="33"/>
      <c r="O706" s="33"/>
      <c r="P706" s="33"/>
      <c r="Q706" s="33"/>
    </row>
    <row r="707" spans="2:17" x14ac:dyDescent="0.2">
      <c r="B707" s="33"/>
      <c r="C707" s="33"/>
      <c r="D707" s="33"/>
      <c r="E707" s="33"/>
      <c r="F707" s="33"/>
      <c r="G707" s="33"/>
      <c r="H707" s="35"/>
      <c r="I707" s="33"/>
      <c r="J707" s="33"/>
      <c r="K707" s="36"/>
      <c r="L707" s="33"/>
      <c r="M707" s="33"/>
      <c r="N707" s="33"/>
      <c r="O707" s="33"/>
      <c r="P707" s="33"/>
      <c r="Q707" s="33"/>
    </row>
    <row r="708" spans="2:17" x14ac:dyDescent="0.2">
      <c r="B708" s="33"/>
      <c r="C708" s="33"/>
      <c r="D708" s="33"/>
      <c r="E708" s="33"/>
      <c r="F708" s="33"/>
      <c r="G708" s="33"/>
      <c r="H708" s="35"/>
      <c r="I708" s="33"/>
      <c r="J708" s="33"/>
      <c r="K708" s="36"/>
      <c r="L708" s="33"/>
      <c r="M708" s="33"/>
      <c r="N708" s="33"/>
      <c r="O708" s="33"/>
      <c r="P708" s="33"/>
      <c r="Q708" s="33"/>
    </row>
    <row r="709" spans="2:17" x14ac:dyDescent="0.2">
      <c r="B709" s="33"/>
      <c r="C709" s="33"/>
      <c r="D709" s="33"/>
      <c r="E709" s="33"/>
      <c r="F709" s="33"/>
      <c r="G709" s="33"/>
      <c r="H709" s="35"/>
      <c r="I709" s="33"/>
      <c r="J709" s="33"/>
      <c r="K709" s="36"/>
      <c r="L709" s="33"/>
      <c r="M709" s="33"/>
      <c r="N709" s="33"/>
      <c r="O709" s="33"/>
      <c r="P709" s="33"/>
      <c r="Q709" s="33"/>
    </row>
    <row r="710" spans="2:17" x14ac:dyDescent="0.2">
      <c r="B710" s="33"/>
      <c r="C710" s="33"/>
      <c r="D710" s="33"/>
      <c r="E710" s="33"/>
      <c r="F710" s="33"/>
      <c r="G710" s="33"/>
      <c r="H710" s="35"/>
      <c r="I710" s="33"/>
      <c r="J710" s="33"/>
      <c r="K710" s="36"/>
      <c r="L710" s="33"/>
      <c r="M710" s="33"/>
      <c r="N710" s="33"/>
      <c r="O710" s="33"/>
      <c r="P710" s="33"/>
      <c r="Q710" s="33"/>
    </row>
    <row r="711" spans="2:17" x14ac:dyDescent="0.2">
      <c r="B711" s="33"/>
      <c r="C711" s="33"/>
      <c r="D711" s="33"/>
      <c r="E711" s="33"/>
      <c r="F711" s="33"/>
      <c r="G711" s="33"/>
      <c r="H711" s="35"/>
      <c r="I711" s="33"/>
      <c r="J711" s="33"/>
      <c r="K711" s="36"/>
      <c r="L711" s="33"/>
      <c r="M711" s="33"/>
      <c r="N711" s="33"/>
      <c r="O711" s="33"/>
      <c r="P711" s="33"/>
      <c r="Q711" s="33"/>
    </row>
    <row r="712" spans="2:17" x14ac:dyDescent="0.2">
      <c r="B712" s="33"/>
      <c r="C712" s="33"/>
      <c r="D712" s="33"/>
      <c r="E712" s="33"/>
      <c r="F712" s="33"/>
      <c r="G712" s="33"/>
      <c r="H712" s="35"/>
      <c r="I712" s="33"/>
      <c r="J712" s="33"/>
      <c r="K712" s="36"/>
      <c r="L712" s="33"/>
      <c r="M712" s="33"/>
      <c r="N712" s="33"/>
      <c r="O712" s="33"/>
      <c r="P712" s="33"/>
      <c r="Q712" s="33"/>
    </row>
    <row r="713" spans="2:17" x14ac:dyDescent="0.2">
      <c r="B713" s="33"/>
      <c r="C713" s="33"/>
      <c r="D713" s="33"/>
      <c r="E713" s="33"/>
      <c r="F713" s="33"/>
      <c r="G713" s="33"/>
      <c r="H713" s="35"/>
      <c r="I713" s="33"/>
      <c r="J713" s="33"/>
      <c r="K713" s="36"/>
      <c r="L713" s="33"/>
      <c r="M713" s="33"/>
      <c r="N713" s="33"/>
      <c r="O713" s="33"/>
      <c r="P713" s="33"/>
      <c r="Q713" s="33"/>
    </row>
    <row r="714" spans="2:17" x14ac:dyDescent="0.2">
      <c r="B714" s="33"/>
      <c r="C714" s="33"/>
      <c r="D714" s="33"/>
      <c r="E714" s="33"/>
      <c r="F714" s="33"/>
      <c r="G714" s="33"/>
      <c r="H714" s="35"/>
      <c r="I714" s="33"/>
      <c r="J714" s="33"/>
      <c r="K714" s="36"/>
      <c r="L714" s="33"/>
      <c r="M714" s="33"/>
      <c r="N714" s="33"/>
      <c r="O714" s="33"/>
      <c r="P714" s="33"/>
      <c r="Q714" s="33"/>
    </row>
    <row r="715" spans="2:17" x14ac:dyDescent="0.2">
      <c r="B715" s="33"/>
      <c r="C715" s="33"/>
      <c r="D715" s="33"/>
      <c r="E715" s="33"/>
      <c r="F715" s="33"/>
      <c r="G715" s="33"/>
      <c r="H715" s="35"/>
      <c r="I715" s="33"/>
      <c r="J715" s="33"/>
      <c r="K715" s="36"/>
      <c r="L715" s="33"/>
      <c r="M715" s="33"/>
      <c r="N715" s="33"/>
      <c r="O715" s="33"/>
      <c r="P715" s="33"/>
      <c r="Q715" s="33"/>
    </row>
    <row r="716" spans="2:17" x14ac:dyDescent="0.2">
      <c r="B716" s="33"/>
      <c r="C716" s="33"/>
      <c r="D716" s="33"/>
      <c r="E716" s="33"/>
      <c r="F716" s="33"/>
      <c r="G716" s="33"/>
      <c r="H716" s="35"/>
      <c r="I716" s="33"/>
      <c r="J716" s="33"/>
      <c r="K716" s="36"/>
      <c r="L716" s="33"/>
      <c r="M716" s="33"/>
      <c r="N716" s="33"/>
      <c r="O716" s="33"/>
      <c r="P716" s="33"/>
      <c r="Q716" s="33"/>
    </row>
    <row r="717" spans="2:17" x14ac:dyDescent="0.2">
      <c r="B717" s="33"/>
      <c r="C717" s="33"/>
      <c r="D717" s="33"/>
      <c r="E717" s="33"/>
      <c r="F717" s="33"/>
      <c r="G717" s="33"/>
      <c r="H717" s="35"/>
      <c r="I717" s="33"/>
      <c r="J717" s="33"/>
      <c r="K717" s="36"/>
      <c r="L717" s="33"/>
      <c r="M717" s="33"/>
      <c r="N717" s="33"/>
      <c r="O717" s="33"/>
      <c r="P717" s="33"/>
      <c r="Q717" s="33"/>
    </row>
    <row r="718" spans="2:17" x14ac:dyDescent="0.2">
      <c r="B718" s="33"/>
      <c r="C718" s="33"/>
      <c r="D718" s="33"/>
      <c r="E718" s="33"/>
      <c r="F718" s="33"/>
      <c r="G718" s="33"/>
      <c r="H718" s="35"/>
      <c r="I718" s="33"/>
      <c r="J718" s="33"/>
      <c r="K718" s="36"/>
      <c r="L718" s="33"/>
      <c r="M718" s="33"/>
      <c r="N718" s="33"/>
      <c r="O718" s="33"/>
      <c r="P718" s="33"/>
      <c r="Q718" s="33"/>
    </row>
    <row r="719" spans="2:17" x14ac:dyDescent="0.2">
      <c r="B719" s="33"/>
      <c r="C719" s="33"/>
      <c r="D719" s="33"/>
      <c r="E719" s="33"/>
      <c r="F719" s="33"/>
      <c r="G719" s="33"/>
      <c r="H719" s="35"/>
      <c r="I719" s="33"/>
      <c r="J719" s="33"/>
      <c r="K719" s="36"/>
      <c r="L719" s="33"/>
      <c r="M719" s="33"/>
      <c r="N719" s="33"/>
      <c r="O719" s="33"/>
      <c r="P719" s="33"/>
      <c r="Q719" s="33"/>
    </row>
    <row r="720" spans="2:17" x14ac:dyDescent="0.2">
      <c r="B720" s="33"/>
      <c r="C720" s="33"/>
      <c r="D720" s="33"/>
      <c r="E720" s="33"/>
      <c r="F720" s="33"/>
      <c r="G720" s="33"/>
      <c r="H720" s="35"/>
      <c r="I720" s="33"/>
      <c r="J720" s="33"/>
      <c r="K720" s="36"/>
      <c r="L720" s="33"/>
      <c r="M720" s="33"/>
      <c r="N720" s="33"/>
      <c r="O720" s="33"/>
      <c r="P720" s="33"/>
      <c r="Q720" s="33"/>
    </row>
    <row r="721" spans="2:17" x14ac:dyDescent="0.2">
      <c r="B721" s="33"/>
      <c r="C721" s="33"/>
      <c r="D721" s="33"/>
      <c r="E721" s="33"/>
      <c r="F721" s="33"/>
      <c r="G721" s="33"/>
      <c r="H721" s="35"/>
      <c r="I721" s="33"/>
      <c r="J721" s="33"/>
      <c r="K721" s="36"/>
      <c r="L721" s="33"/>
      <c r="M721" s="33"/>
      <c r="N721" s="33"/>
      <c r="O721" s="33"/>
      <c r="P721" s="33"/>
      <c r="Q721" s="33"/>
    </row>
    <row r="722" spans="2:17" x14ac:dyDescent="0.2">
      <c r="B722" s="33"/>
      <c r="C722" s="33"/>
      <c r="D722" s="33"/>
      <c r="E722" s="33"/>
      <c r="F722" s="33"/>
      <c r="G722" s="33"/>
      <c r="H722" s="35"/>
      <c r="I722" s="33"/>
      <c r="J722" s="33"/>
      <c r="K722" s="36"/>
      <c r="L722" s="33"/>
      <c r="M722" s="33"/>
      <c r="N722" s="33"/>
      <c r="O722" s="33"/>
      <c r="P722" s="33"/>
      <c r="Q722" s="33"/>
    </row>
    <row r="723" spans="2:17" x14ac:dyDescent="0.2">
      <c r="B723" s="33"/>
      <c r="C723" s="33"/>
      <c r="D723" s="33"/>
      <c r="E723" s="33"/>
      <c r="F723" s="33"/>
      <c r="G723" s="33"/>
      <c r="H723" s="35"/>
      <c r="I723" s="33"/>
      <c r="J723" s="33"/>
      <c r="K723" s="36"/>
      <c r="L723" s="33"/>
      <c r="M723" s="33"/>
      <c r="N723" s="33"/>
      <c r="O723" s="33"/>
      <c r="P723" s="33"/>
      <c r="Q723" s="33"/>
    </row>
    <row r="724" spans="2:17" x14ac:dyDescent="0.2">
      <c r="B724" s="33"/>
      <c r="C724" s="33"/>
      <c r="D724" s="33"/>
      <c r="E724" s="33"/>
      <c r="F724" s="33"/>
      <c r="G724" s="33"/>
      <c r="H724" s="35"/>
      <c r="I724" s="33"/>
      <c r="J724" s="33"/>
      <c r="K724" s="36"/>
      <c r="L724" s="33"/>
      <c r="M724" s="33"/>
      <c r="N724" s="33"/>
      <c r="O724" s="33"/>
      <c r="P724" s="33"/>
      <c r="Q724" s="33"/>
    </row>
    <row r="725" spans="2:17" x14ac:dyDescent="0.2">
      <c r="B725" s="33"/>
      <c r="C725" s="33"/>
      <c r="D725" s="33"/>
      <c r="E725" s="33"/>
      <c r="F725" s="33"/>
      <c r="G725" s="33"/>
      <c r="H725" s="35"/>
      <c r="I725" s="33"/>
      <c r="J725" s="33"/>
      <c r="K725" s="36"/>
      <c r="L725" s="33"/>
      <c r="M725" s="33"/>
      <c r="N725" s="33"/>
      <c r="O725" s="33"/>
      <c r="P725" s="33"/>
      <c r="Q725" s="33"/>
    </row>
    <row r="726" spans="2:17" x14ac:dyDescent="0.2">
      <c r="B726" s="33"/>
      <c r="C726" s="33"/>
      <c r="D726" s="33"/>
      <c r="E726" s="33"/>
      <c r="F726" s="33"/>
      <c r="G726" s="33"/>
      <c r="H726" s="35"/>
      <c r="I726" s="33"/>
      <c r="J726" s="33"/>
      <c r="K726" s="36"/>
      <c r="L726" s="33"/>
      <c r="M726" s="33"/>
      <c r="N726" s="33"/>
      <c r="O726" s="33"/>
      <c r="P726" s="33"/>
      <c r="Q726" s="33"/>
    </row>
    <row r="727" spans="2:17" x14ac:dyDescent="0.2">
      <c r="B727" s="33"/>
      <c r="C727" s="33"/>
      <c r="D727" s="33"/>
      <c r="E727" s="33"/>
      <c r="F727" s="33"/>
      <c r="G727" s="33"/>
      <c r="H727" s="35"/>
      <c r="I727" s="33"/>
      <c r="J727" s="33"/>
      <c r="K727" s="36"/>
      <c r="L727" s="33"/>
      <c r="M727" s="33"/>
      <c r="N727" s="33"/>
      <c r="O727" s="33"/>
      <c r="P727" s="33"/>
      <c r="Q727" s="33"/>
    </row>
    <row r="728" spans="2:17" x14ac:dyDescent="0.2">
      <c r="B728" s="33"/>
      <c r="C728" s="33"/>
      <c r="D728" s="33"/>
      <c r="E728" s="33"/>
      <c r="F728" s="33"/>
      <c r="G728" s="33"/>
      <c r="H728" s="35"/>
      <c r="I728" s="33"/>
      <c r="J728" s="33"/>
      <c r="K728" s="36"/>
      <c r="L728" s="33"/>
      <c r="M728" s="33"/>
      <c r="N728" s="33"/>
      <c r="O728" s="33"/>
      <c r="P728" s="33"/>
      <c r="Q728" s="33"/>
    </row>
    <row r="729" spans="2:17" x14ac:dyDescent="0.2">
      <c r="B729" s="33"/>
      <c r="C729" s="33"/>
      <c r="D729" s="33"/>
      <c r="E729" s="33"/>
      <c r="F729" s="33"/>
      <c r="G729" s="33"/>
      <c r="H729" s="35"/>
      <c r="I729" s="33"/>
      <c r="J729" s="33"/>
      <c r="K729" s="36"/>
      <c r="L729" s="33"/>
      <c r="M729" s="33"/>
      <c r="N729" s="33"/>
      <c r="O729" s="33"/>
      <c r="P729" s="33"/>
      <c r="Q729" s="33"/>
    </row>
    <row r="730" spans="2:17" x14ac:dyDescent="0.2">
      <c r="B730" s="33"/>
      <c r="C730" s="33"/>
      <c r="D730" s="33"/>
      <c r="E730" s="33"/>
      <c r="F730" s="33"/>
      <c r="G730" s="33"/>
      <c r="H730" s="35"/>
      <c r="I730" s="33"/>
      <c r="J730" s="33"/>
      <c r="K730" s="36"/>
      <c r="L730" s="33"/>
      <c r="M730" s="33"/>
      <c r="N730" s="33"/>
      <c r="O730" s="33"/>
      <c r="P730" s="33"/>
      <c r="Q730" s="33"/>
    </row>
    <row r="731" spans="2:17" x14ac:dyDescent="0.2">
      <c r="B731" s="33"/>
      <c r="C731" s="33"/>
      <c r="D731" s="33"/>
      <c r="E731" s="33"/>
      <c r="F731" s="33"/>
      <c r="G731" s="33"/>
      <c r="H731" s="35"/>
      <c r="I731" s="33"/>
      <c r="J731" s="33"/>
      <c r="K731" s="36"/>
      <c r="L731" s="33"/>
      <c r="M731" s="33"/>
      <c r="N731" s="33"/>
      <c r="O731" s="33"/>
      <c r="P731" s="33"/>
      <c r="Q731" s="33"/>
    </row>
    <row r="732" spans="2:17" x14ac:dyDescent="0.2">
      <c r="B732" s="33"/>
      <c r="C732" s="33"/>
      <c r="D732" s="33"/>
      <c r="E732" s="33"/>
      <c r="F732" s="33"/>
      <c r="G732" s="33"/>
      <c r="H732" s="35"/>
      <c r="I732" s="33"/>
      <c r="J732" s="33"/>
      <c r="K732" s="36"/>
      <c r="L732" s="33"/>
      <c r="M732" s="33"/>
      <c r="N732" s="33"/>
      <c r="O732" s="33"/>
      <c r="P732" s="33"/>
      <c r="Q732" s="33"/>
    </row>
    <row r="733" spans="2:17" x14ac:dyDescent="0.2">
      <c r="B733" s="33"/>
      <c r="C733" s="33"/>
      <c r="D733" s="33"/>
      <c r="E733" s="33"/>
      <c r="F733" s="33"/>
      <c r="G733" s="33"/>
      <c r="H733" s="35"/>
      <c r="I733" s="33"/>
      <c r="J733" s="33"/>
      <c r="K733" s="36"/>
      <c r="L733" s="33"/>
      <c r="M733" s="33"/>
      <c r="N733" s="33"/>
      <c r="O733" s="33"/>
      <c r="P733" s="33"/>
      <c r="Q733" s="33"/>
    </row>
    <row r="734" spans="2:17" x14ac:dyDescent="0.2">
      <c r="B734" s="33"/>
      <c r="C734" s="33"/>
      <c r="D734" s="33"/>
      <c r="E734" s="33"/>
      <c r="F734" s="33"/>
      <c r="G734" s="33"/>
      <c r="H734" s="35"/>
      <c r="I734" s="33"/>
      <c r="J734" s="33"/>
      <c r="K734" s="36"/>
      <c r="L734" s="33"/>
      <c r="M734" s="33"/>
      <c r="N734" s="33"/>
      <c r="O734" s="33"/>
      <c r="P734" s="33"/>
      <c r="Q734" s="33"/>
    </row>
    <row r="735" spans="2:17" x14ac:dyDescent="0.2">
      <c r="B735" s="33"/>
      <c r="C735" s="33"/>
      <c r="D735" s="33"/>
      <c r="E735" s="33"/>
      <c r="F735" s="33"/>
      <c r="G735" s="33"/>
      <c r="H735" s="35"/>
      <c r="I735" s="33"/>
      <c r="J735" s="33"/>
      <c r="K735" s="36"/>
      <c r="L735" s="33"/>
      <c r="M735" s="33"/>
      <c r="N735" s="33"/>
      <c r="O735" s="33"/>
      <c r="P735" s="33"/>
      <c r="Q735" s="33"/>
    </row>
    <row r="736" spans="2:17" x14ac:dyDescent="0.2">
      <c r="B736" s="33"/>
      <c r="C736" s="33"/>
      <c r="D736" s="33"/>
      <c r="E736" s="33"/>
      <c r="F736" s="33"/>
      <c r="G736" s="33"/>
      <c r="H736" s="35"/>
      <c r="I736" s="33"/>
      <c r="J736" s="33"/>
      <c r="K736" s="36"/>
      <c r="L736" s="33"/>
      <c r="M736" s="33"/>
      <c r="N736" s="33"/>
      <c r="O736" s="33"/>
      <c r="P736" s="33"/>
      <c r="Q736" s="33"/>
    </row>
    <row r="737" spans="2:17" x14ac:dyDescent="0.2">
      <c r="B737" s="33"/>
      <c r="C737" s="33"/>
      <c r="D737" s="33"/>
      <c r="E737" s="33"/>
      <c r="F737" s="33"/>
      <c r="G737" s="33"/>
      <c r="H737" s="35"/>
      <c r="I737" s="33"/>
      <c r="J737" s="33"/>
      <c r="K737" s="36"/>
      <c r="L737" s="33"/>
      <c r="M737" s="33"/>
      <c r="N737" s="33"/>
      <c r="O737" s="33"/>
      <c r="P737" s="33"/>
      <c r="Q737" s="33"/>
    </row>
    <row r="738" spans="2:17" x14ac:dyDescent="0.2">
      <c r="B738" s="33"/>
      <c r="C738" s="33"/>
      <c r="D738" s="33"/>
      <c r="E738" s="33"/>
      <c r="F738" s="33"/>
      <c r="G738" s="33"/>
      <c r="H738" s="35"/>
      <c r="I738" s="33"/>
      <c r="J738" s="33"/>
      <c r="K738" s="36"/>
      <c r="L738" s="33"/>
      <c r="M738" s="33"/>
      <c r="N738" s="33"/>
      <c r="O738" s="33"/>
      <c r="P738" s="33"/>
      <c r="Q738" s="33"/>
    </row>
    <row r="739" spans="2:17" x14ac:dyDescent="0.2">
      <c r="B739" s="33"/>
      <c r="C739" s="33"/>
      <c r="D739" s="33"/>
      <c r="E739" s="33"/>
      <c r="F739" s="33"/>
      <c r="G739" s="33"/>
      <c r="H739" s="35"/>
      <c r="I739" s="33"/>
      <c r="J739" s="33"/>
      <c r="K739" s="36"/>
      <c r="L739" s="33"/>
      <c r="M739" s="33"/>
      <c r="N739" s="33"/>
      <c r="O739" s="33"/>
      <c r="P739" s="33"/>
      <c r="Q739" s="33"/>
    </row>
    <row r="740" spans="2:17" x14ac:dyDescent="0.2">
      <c r="B740" s="33"/>
      <c r="C740" s="33"/>
      <c r="D740" s="33"/>
      <c r="E740" s="33"/>
      <c r="F740" s="33"/>
      <c r="G740" s="33"/>
      <c r="H740" s="35"/>
      <c r="I740" s="33"/>
      <c r="J740" s="33"/>
      <c r="K740" s="36"/>
      <c r="L740" s="33"/>
      <c r="M740" s="33"/>
      <c r="N740" s="33"/>
      <c r="O740" s="33"/>
      <c r="P740" s="33"/>
      <c r="Q740" s="33"/>
    </row>
    <row r="741" spans="2:17" x14ac:dyDescent="0.2">
      <c r="B741" s="33"/>
      <c r="C741" s="33"/>
      <c r="D741" s="33"/>
      <c r="E741" s="33"/>
      <c r="F741" s="33"/>
      <c r="G741" s="33"/>
      <c r="H741" s="35"/>
      <c r="I741" s="33"/>
      <c r="J741" s="33"/>
      <c r="K741" s="36"/>
      <c r="L741" s="33"/>
      <c r="M741" s="33"/>
      <c r="N741" s="33"/>
      <c r="O741" s="33"/>
      <c r="P741" s="33"/>
      <c r="Q741" s="33"/>
    </row>
    <row r="742" spans="2:17" x14ac:dyDescent="0.2">
      <c r="B742" s="33"/>
      <c r="C742" s="33"/>
      <c r="D742" s="33"/>
      <c r="E742" s="33"/>
      <c r="F742" s="33"/>
      <c r="G742" s="33"/>
      <c r="H742" s="35"/>
      <c r="I742" s="33"/>
      <c r="J742" s="33"/>
      <c r="K742" s="36"/>
      <c r="L742" s="33"/>
      <c r="M742" s="33"/>
      <c r="N742" s="33"/>
      <c r="O742" s="33"/>
      <c r="P742" s="33"/>
      <c r="Q742" s="33"/>
    </row>
    <row r="743" spans="2:17" x14ac:dyDescent="0.2">
      <c r="B743" s="33"/>
      <c r="C743" s="33"/>
      <c r="D743" s="33"/>
      <c r="E743" s="33"/>
      <c r="F743" s="33"/>
      <c r="G743" s="33"/>
      <c r="H743" s="35"/>
      <c r="I743" s="33"/>
      <c r="J743" s="33"/>
      <c r="K743" s="36"/>
      <c r="L743" s="33"/>
      <c r="M743" s="33"/>
      <c r="N743" s="33"/>
      <c r="O743" s="33"/>
      <c r="P743" s="33"/>
      <c r="Q743" s="33"/>
    </row>
    <row r="744" spans="2:17" x14ac:dyDescent="0.2">
      <c r="B744" s="33"/>
      <c r="C744" s="33"/>
      <c r="D744" s="33"/>
      <c r="E744" s="33"/>
      <c r="F744" s="33"/>
      <c r="G744" s="33"/>
      <c r="H744" s="35"/>
      <c r="I744" s="33"/>
      <c r="J744" s="33"/>
      <c r="K744" s="36"/>
      <c r="L744" s="33"/>
      <c r="M744" s="33"/>
      <c r="N744" s="33"/>
      <c r="O744" s="33"/>
      <c r="P744" s="33"/>
      <c r="Q744" s="33"/>
    </row>
    <row r="745" spans="2:17" x14ac:dyDescent="0.2">
      <c r="B745" s="33"/>
      <c r="C745" s="33"/>
      <c r="D745" s="33"/>
      <c r="E745" s="33"/>
      <c r="F745" s="33"/>
      <c r="G745" s="33"/>
      <c r="H745" s="35"/>
      <c r="I745" s="33"/>
      <c r="J745" s="33"/>
      <c r="K745" s="36"/>
      <c r="L745" s="33"/>
      <c r="M745" s="33"/>
      <c r="N745" s="33"/>
      <c r="O745" s="33"/>
      <c r="P745" s="33"/>
      <c r="Q745" s="33"/>
    </row>
    <row r="746" spans="2:17" x14ac:dyDescent="0.2">
      <c r="B746" s="33"/>
      <c r="C746" s="33"/>
      <c r="D746" s="33"/>
      <c r="E746" s="33"/>
      <c r="F746" s="33"/>
      <c r="G746" s="33"/>
      <c r="H746" s="35"/>
      <c r="I746" s="33"/>
      <c r="J746" s="33"/>
      <c r="K746" s="36"/>
      <c r="L746" s="33"/>
      <c r="M746" s="33"/>
      <c r="N746" s="33"/>
      <c r="O746" s="33"/>
      <c r="P746" s="33"/>
      <c r="Q746" s="33"/>
    </row>
    <row r="747" spans="2:17" x14ac:dyDescent="0.2">
      <c r="B747" s="33"/>
      <c r="C747" s="33"/>
      <c r="D747" s="33"/>
      <c r="E747" s="33"/>
      <c r="F747" s="33"/>
      <c r="G747" s="33"/>
      <c r="H747" s="35"/>
      <c r="I747" s="33"/>
      <c r="J747" s="33"/>
      <c r="K747" s="36"/>
      <c r="L747" s="33"/>
      <c r="M747" s="33"/>
      <c r="N747" s="33"/>
      <c r="O747" s="33"/>
      <c r="P747" s="33"/>
      <c r="Q747" s="33"/>
    </row>
    <row r="748" spans="2:17" x14ac:dyDescent="0.2">
      <c r="B748" s="33"/>
      <c r="C748" s="33"/>
      <c r="D748" s="33"/>
      <c r="E748" s="33"/>
      <c r="F748" s="33"/>
      <c r="G748" s="33"/>
      <c r="H748" s="35"/>
      <c r="I748" s="33"/>
      <c r="J748" s="33"/>
      <c r="K748" s="36"/>
      <c r="L748" s="33"/>
      <c r="M748" s="33"/>
      <c r="N748" s="33"/>
      <c r="O748" s="33"/>
      <c r="P748" s="33"/>
      <c r="Q748" s="33"/>
    </row>
    <row r="749" spans="2:17" x14ac:dyDescent="0.2">
      <c r="B749" s="33"/>
      <c r="C749" s="33"/>
      <c r="D749" s="33"/>
      <c r="E749" s="33"/>
      <c r="F749" s="33"/>
      <c r="G749" s="33"/>
      <c r="H749" s="35"/>
      <c r="I749" s="33"/>
      <c r="J749" s="33"/>
      <c r="K749" s="36"/>
      <c r="L749" s="33"/>
      <c r="M749" s="33"/>
      <c r="N749" s="33"/>
      <c r="O749" s="33"/>
      <c r="P749" s="33"/>
      <c r="Q749" s="33"/>
    </row>
    <row r="750" spans="2:17" x14ac:dyDescent="0.2">
      <c r="B750" s="33"/>
      <c r="C750" s="33"/>
      <c r="D750" s="33"/>
      <c r="E750" s="33"/>
      <c r="F750" s="33"/>
      <c r="G750" s="33"/>
      <c r="H750" s="35"/>
      <c r="I750" s="33"/>
      <c r="J750" s="33"/>
      <c r="K750" s="36"/>
      <c r="L750" s="33"/>
      <c r="M750" s="33"/>
      <c r="N750" s="33"/>
      <c r="O750" s="33"/>
      <c r="P750" s="33"/>
      <c r="Q750" s="33"/>
    </row>
    <row r="751" spans="2:17" x14ac:dyDescent="0.2">
      <c r="B751" s="33"/>
      <c r="C751" s="33"/>
      <c r="D751" s="33"/>
      <c r="E751" s="33"/>
      <c r="F751" s="33"/>
      <c r="G751" s="33"/>
      <c r="H751" s="35"/>
      <c r="I751" s="33"/>
      <c r="J751" s="33"/>
      <c r="K751" s="36"/>
      <c r="L751" s="33"/>
      <c r="M751" s="33"/>
      <c r="N751" s="33"/>
      <c r="O751" s="33"/>
      <c r="P751" s="33"/>
      <c r="Q751" s="33"/>
    </row>
    <row r="752" spans="2:17" x14ac:dyDescent="0.2">
      <c r="B752" s="33"/>
      <c r="C752" s="33"/>
      <c r="D752" s="33"/>
      <c r="E752" s="33"/>
      <c r="F752" s="33"/>
      <c r="G752" s="33"/>
      <c r="H752" s="35"/>
      <c r="I752" s="33"/>
      <c r="J752" s="33"/>
      <c r="K752" s="36"/>
      <c r="L752" s="33"/>
      <c r="M752" s="33"/>
      <c r="N752" s="33"/>
      <c r="O752" s="33"/>
      <c r="P752" s="33"/>
      <c r="Q752" s="33"/>
    </row>
    <row r="753" spans="2:17" x14ac:dyDescent="0.2">
      <c r="B753" s="33"/>
      <c r="C753" s="33"/>
      <c r="D753" s="33"/>
      <c r="E753" s="33"/>
      <c r="F753" s="33"/>
      <c r="G753" s="33"/>
      <c r="H753" s="35"/>
      <c r="I753" s="33"/>
      <c r="J753" s="33"/>
      <c r="K753" s="36"/>
      <c r="L753" s="33"/>
      <c r="M753" s="33"/>
      <c r="N753" s="33"/>
      <c r="O753" s="33"/>
      <c r="P753" s="33"/>
      <c r="Q753" s="33"/>
    </row>
    <row r="754" spans="2:17" x14ac:dyDescent="0.2">
      <c r="B754" s="33"/>
      <c r="C754" s="33"/>
      <c r="D754" s="33"/>
      <c r="E754" s="33"/>
      <c r="F754" s="33"/>
      <c r="G754" s="33"/>
      <c r="H754" s="35"/>
      <c r="I754" s="33"/>
      <c r="J754" s="33"/>
      <c r="K754" s="36"/>
      <c r="L754" s="33"/>
      <c r="M754" s="33"/>
      <c r="N754" s="33"/>
      <c r="O754" s="33"/>
      <c r="P754" s="33"/>
      <c r="Q754" s="33"/>
    </row>
    <row r="755" spans="2:17" x14ac:dyDescent="0.2">
      <c r="B755" s="33"/>
      <c r="C755" s="33"/>
      <c r="D755" s="33"/>
      <c r="E755" s="33"/>
      <c r="F755" s="33"/>
      <c r="G755" s="33"/>
      <c r="H755" s="35"/>
      <c r="I755" s="33"/>
      <c r="J755" s="33"/>
      <c r="K755" s="36"/>
      <c r="L755" s="33"/>
      <c r="M755" s="33"/>
      <c r="N755" s="33"/>
      <c r="O755" s="33"/>
      <c r="P755" s="33"/>
      <c r="Q755" s="33"/>
    </row>
    <row r="756" spans="2:17" x14ac:dyDescent="0.2">
      <c r="B756" s="33"/>
      <c r="C756" s="33"/>
      <c r="D756" s="33"/>
      <c r="E756" s="33"/>
      <c r="F756" s="33"/>
      <c r="G756" s="33"/>
      <c r="H756" s="35"/>
      <c r="I756" s="33"/>
      <c r="J756" s="33"/>
      <c r="K756" s="36"/>
      <c r="L756" s="33"/>
      <c r="M756" s="33"/>
      <c r="N756" s="33"/>
      <c r="O756" s="33"/>
      <c r="P756" s="33"/>
      <c r="Q756" s="33"/>
    </row>
    <row r="757" spans="2:17" x14ac:dyDescent="0.2">
      <c r="B757" s="33"/>
      <c r="C757" s="33"/>
      <c r="D757" s="33"/>
      <c r="E757" s="33"/>
      <c r="F757" s="33"/>
      <c r="G757" s="33"/>
      <c r="H757" s="35"/>
      <c r="I757" s="33"/>
      <c r="J757" s="33"/>
      <c r="K757" s="36"/>
      <c r="L757" s="33"/>
      <c r="M757" s="33"/>
      <c r="N757" s="33"/>
      <c r="O757" s="33"/>
      <c r="P757" s="33"/>
      <c r="Q757" s="33"/>
    </row>
    <row r="758" spans="2:17" x14ac:dyDescent="0.2">
      <c r="B758" s="33"/>
      <c r="C758" s="33"/>
      <c r="D758" s="33"/>
      <c r="E758" s="33"/>
      <c r="F758" s="33"/>
      <c r="G758" s="33"/>
      <c r="H758" s="35"/>
      <c r="I758" s="33"/>
      <c r="J758" s="33"/>
      <c r="K758" s="36"/>
      <c r="L758" s="33"/>
      <c r="M758" s="33"/>
      <c r="N758" s="33"/>
      <c r="O758" s="33"/>
      <c r="P758" s="33"/>
      <c r="Q758" s="33"/>
    </row>
    <row r="759" spans="2:17" x14ac:dyDescent="0.2">
      <c r="B759" s="33"/>
      <c r="C759" s="33"/>
      <c r="D759" s="33"/>
      <c r="E759" s="33"/>
      <c r="F759" s="33"/>
      <c r="G759" s="33"/>
      <c r="H759" s="35"/>
      <c r="I759" s="33"/>
      <c r="J759" s="33"/>
      <c r="K759" s="36"/>
      <c r="L759" s="33"/>
      <c r="M759" s="33"/>
      <c r="N759" s="33"/>
      <c r="O759" s="33"/>
      <c r="P759" s="33"/>
      <c r="Q759" s="33"/>
    </row>
    <row r="760" spans="2:17" x14ac:dyDescent="0.2">
      <c r="B760" s="33"/>
      <c r="C760" s="33"/>
      <c r="D760" s="33"/>
      <c r="E760" s="33"/>
      <c r="F760" s="33"/>
      <c r="G760" s="33"/>
      <c r="H760" s="35"/>
      <c r="I760" s="33"/>
      <c r="J760" s="33"/>
      <c r="K760" s="36"/>
      <c r="L760" s="33"/>
      <c r="M760" s="33"/>
      <c r="N760" s="33"/>
      <c r="O760" s="33"/>
      <c r="P760" s="33"/>
      <c r="Q760" s="33"/>
    </row>
    <row r="761" spans="2:17" x14ac:dyDescent="0.2">
      <c r="B761" s="33"/>
      <c r="C761" s="33"/>
      <c r="D761" s="33"/>
      <c r="E761" s="33"/>
      <c r="F761" s="33"/>
      <c r="G761" s="33"/>
      <c r="H761" s="35"/>
      <c r="I761" s="33"/>
      <c r="J761" s="33"/>
      <c r="K761" s="36"/>
      <c r="L761" s="33"/>
      <c r="M761" s="33"/>
      <c r="N761" s="33"/>
      <c r="O761" s="33"/>
      <c r="P761" s="33"/>
      <c r="Q761" s="33"/>
    </row>
    <row r="762" spans="2:17" x14ac:dyDescent="0.2">
      <c r="B762" s="33"/>
      <c r="C762" s="33"/>
      <c r="D762" s="33"/>
      <c r="E762" s="33"/>
      <c r="F762" s="33"/>
      <c r="G762" s="33"/>
      <c r="H762" s="35"/>
      <c r="I762" s="33"/>
      <c r="J762" s="33"/>
      <c r="K762" s="36"/>
      <c r="L762" s="33"/>
      <c r="M762" s="33"/>
      <c r="N762" s="33"/>
      <c r="O762" s="33"/>
      <c r="P762" s="33"/>
      <c r="Q762" s="33"/>
    </row>
    <row r="763" spans="2:17" x14ac:dyDescent="0.2">
      <c r="B763" s="33"/>
      <c r="C763" s="33"/>
      <c r="D763" s="33"/>
      <c r="E763" s="33"/>
      <c r="F763" s="33"/>
      <c r="G763" s="33"/>
      <c r="H763" s="35"/>
      <c r="I763" s="33"/>
      <c r="J763" s="33"/>
      <c r="K763" s="36"/>
      <c r="L763" s="33"/>
      <c r="M763" s="33"/>
      <c r="N763" s="33"/>
      <c r="O763" s="33"/>
      <c r="P763" s="33"/>
      <c r="Q763" s="33"/>
    </row>
    <row r="764" spans="2:17" x14ac:dyDescent="0.2">
      <c r="B764" s="33"/>
      <c r="C764" s="33"/>
      <c r="D764" s="33"/>
      <c r="E764" s="33"/>
      <c r="F764" s="33"/>
      <c r="G764" s="33"/>
      <c r="H764" s="35"/>
      <c r="I764" s="33"/>
      <c r="J764" s="33"/>
      <c r="K764" s="36"/>
      <c r="L764" s="33"/>
      <c r="M764" s="33"/>
      <c r="N764" s="33"/>
      <c r="O764" s="33"/>
      <c r="P764" s="33"/>
      <c r="Q764" s="33"/>
    </row>
    <row r="765" spans="2:17" x14ac:dyDescent="0.2">
      <c r="B765" s="33"/>
      <c r="C765" s="33"/>
      <c r="D765" s="33"/>
      <c r="E765" s="33"/>
      <c r="F765" s="33"/>
      <c r="G765" s="33"/>
      <c r="H765" s="35"/>
      <c r="I765" s="33"/>
      <c r="J765" s="33"/>
      <c r="K765" s="36"/>
      <c r="L765" s="33"/>
      <c r="M765" s="33"/>
      <c r="N765" s="33"/>
      <c r="O765" s="33"/>
      <c r="P765" s="33"/>
      <c r="Q765" s="33"/>
    </row>
    <row r="766" spans="2:17" x14ac:dyDescent="0.2">
      <c r="B766" s="33"/>
      <c r="C766" s="33"/>
      <c r="D766" s="33"/>
      <c r="E766" s="33"/>
      <c r="F766" s="33"/>
      <c r="G766" s="33"/>
      <c r="H766" s="35"/>
      <c r="I766" s="33"/>
      <c r="J766" s="33"/>
      <c r="K766" s="36"/>
      <c r="L766" s="33"/>
      <c r="M766" s="33"/>
      <c r="N766" s="33"/>
      <c r="O766" s="33"/>
      <c r="P766" s="33"/>
      <c r="Q766" s="33"/>
    </row>
    <row r="767" spans="2:17" x14ac:dyDescent="0.2">
      <c r="B767" s="33"/>
      <c r="C767" s="33"/>
      <c r="D767" s="33"/>
      <c r="E767" s="33"/>
      <c r="F767" s="33"/>
      <c r="G767" s="33"/>
      <c r="H767" s="35"/>
      <c r="I767" s="33"/>
      <c r="J767" s="33"/>
      <c r="K767" s="36"/>
      <c r="L767" s="33"/>
      <c r="M767" s="33"/>
      <c r="N767" s="33"/>
      <c r="O767" s="33"/>
      <c r="P767" s="33"/>
      <c r="Q767" s="33"/>
    </row>
    <row r="768" spans="2:17" x14ac:dyDescent="0.2">
      <c r="B768" s="33"/>
      <c r="C768" s="33"/>
      <c r="D768" s="33"/>
      <c r="E768" s="33"/>
      <c r="F768" s="33"/>
      <c r="G768" s="33"/>
      <c r="H768" s="35"/>
      <c r="I768" s="33"/>
      <c r="J768" s="33"/>
      <c r="K768" s="36"/>
      <c r="L768" s="33"/>
      <c r="M768" s="33"/>
      <c r="N768" s="33"/>
      <c r="O768" s="33"/>
      <c r="P768" s="33"/>
      <c r="Q768" s="33"/>
    </row>
    <row r="769" spans="2:17" x14ac:dyDescent="0.2">
      <c r="B769" s="33"/>
      <c r="C769" s="33"/>
      <c r="D769" s="33"/>
      <c r="E769" s="33"/>
      <c r="F769" s="33"/>
      <c r="G769" s="33"/>
      <c r="H769" s="35"/>
      <c r="I769" s="33"/>
      <c r="J769" s="33"/>
      <c r="K769" s="36"/>
      <c r="L769" s="33"/>
      <c r="M769" s="33"/>
      <c r="N769" s="33"/>
      <c r="O769" s="33"/>
      <c r="P769" s="33"/>
      <c r="Q769" s="33"/>
    </row>
    <row r="770" spans="2:17" x14ac:dyDescent="0.2">
      <c r="B770" s="33"/>
      <c r="C770" s="33"/>
      <c r="D770" s="33"/>
      <c r="E770" s="33"/>
      <c r="F770" s="33"/>
      <c r="G770" s="33"/>
      <c r="H770" s="35"/>
      <c r="I770" s="33"/>
      <c r="J770" s="33"/>
      <c r="K770" s="36"/>
      <c r="L770" s="33"/>
      <c r="M770" s="33"/>
      <c r="N770" s="33"/>
      <c r="O770" s="33"/>
      <c r="P770" s="33"/>
      <c r="Q770" s="33"/>
    </row>
    <row r="771" spans="2:17" x14ac:dyDescent="0.2">
      <c r="B771" s="33"/>
      <c r="C771" s="33"/>
      <c r="D771" s="33"/>
      <c r="E771" s="33"/>
      <c r="F771" s="33"/>
      <c r="G771" s="33"/>
      <c r="H771" s="35"/>
      <c r="I771" s="33"/>
      <c r="J771" s="33"/>
      <c r="K771" s="36"/>
      <c r="L771" s="33"/>
      <c r="M771" s="33"/>
      <c r="N771" s="33"/>
      <c r="O771" s="33"/>
      <c r="P771" s="33"/>
      <c r="Q771" s="33"/>
    </row>
    <row r="772" spans="2:17" x14ac:dyDescent="0.2">
      <c r="B772" s="33"/>
      <c r="C772" s="33"/>
      <c r="D772" s="33"/>
      <c r="E772" s="33"/>
      <c r="F772" s="33"/>
      <c r="G772" s="33"/>
      <c r="H772" s="35"/>
      <c r="I772" s="33"/>
      <c r="J772" s="33"/>
      <c r="K772" s="36"/>
      <c r="L772" s="33"/>
      <c r="M772" s="33"/>
      <c r="N772" s="33"/>
      <c r="O772" s="33"/>
      <c r="P772" s="33"/>
      <c r="Q772" s="33"/>
    </row>
    <row r="773" spans="2:17" x14ac:dyDescent="0.2">
      <c r="B773" s="33"/>
      <c r="C773" s="33"/>
      <c r="D773" s="33"/>
      <c r="E773" s="33"/>
      <c r="F773" s="33"/>
      <c r="G773" s="33"/>
      <c r="H773" s="35"/>
      <c r="I773" s="33"/>
      <c r="J773" s="33"/>
      <c r="K773" s="36"/>
      <c r="L773" s="33"/>
      <c r="M773" s="33"/>
      <c r="N773" s="33"/>
      <c r="O773" s="33"/>
      <c r="P773" s="33"/>
      <c r="Q773" s="33"/>
    </row>
    <row r="774" spans="2:17" x14ac:dyDescent="0.2">
      <c r="B774" s="33"/>
      <c r="C774" s="33"/>
      <c r="D774" s="33"/>
      <c r="E774" s="33"/>
      <c r="F774" s="33"/>
      <c r="G774" s="33"/>
      <c r="H774" s="35"/>
      <c r="I774" s="33"/>
      <c r="J774" s="33"/>
      <c r="K774" s="36"/>
      <c r="L774" s="33"/>
      <c r="M774" s="33"/>
      <c r="N774" s="33"/>
      <c r="O774" s="33"/>
      <c r="P774" s="33"/>
      <c r="Q774" s="33"/>
    </row>
    <row r="775" spans="2:17" x14ac:dyDescent="0.2">
      <c r="B775" s="33"/>
      <c r="C775" s="33"/>
      <c r="D775" s="33"/>
      <c r="E775" s="33"/>
      <c r="F775" s="33"/>
      <c r="G775" s="33"/>
      <c r="H775" s="35"/>
      <c r="I775" s="33"/>
      <c r="J775" s="33"/>
      <c r="K775" s="36"/>
      <c r="L775" s="33"/>
      <c r="M775" s="33"/>
      <c r="N775" s="33"/>
      <c r="O775" s="33"/>
      <c r="P775" s="33"/>
      <c r="Q775" s="33"/>
    </row>
    <row r="776" spans="2:17" x14ac:dyDescent="0.2">
      <c r="B776" s="33"/>
      <c r="C776" s="33"/>
      <c r="D776" s="33"/>
      <c r="E776" s="33"/>
      <c r="F776" s="33"/>
      <c r="G776" s="33"/>
      <c r="H776" s="35"/>
      <c r="I776" s="33"/>
      <c r="J776" s="33"/>
      <c r="K776" s="36"/>
      <c r="L776" s="33"/>
      <c r="M776" s="33"/>
      <c r="N776" s="33"/>
      <c r="O776" s="33"/>
      <c r="P776" s="33"/>
      <c r="Q776" s="33"/>
    </row>
    <row r="777" spans="2:17" x14ac:dyDescent="0.2">
      <c r="B777" s="33"/>
      <c r="C777" s="33"/>
      <c r="D777" s="33"/>
      <c r="E777" s="33"/>
      <c r="F777" s="33"/>
      <c r="G777" s="33"/>
      <c r="H777" s="35"/>
      <c r="I777" s="33"/>
      <c r="J777" s="33"/>
      <c r="K777" s="36"/>
      <c r="L777" s="33"/>
      <c r="M777" s="33"/>
      <c r="N777" s="33"/>
      <c r="O777" s="33"/>
      <c r="P777" s="33"/>
      <c r="Q777" s="33"/>
    </row>
    <row r="778" spans="2:17" x14ac:dyDescent="0.2">
      <c r="B778" s="33"/>
      <c r="C778" s="33"/>
      <c r="D778" s="33"/>
      <c r="E778" s="33"/>
      <c r="F778" s="33"/>
      <c r="G778" s="33"/>
      <c r="H778" s="35"/>
      <c r="I778" s="33"/>
      <c r="J778" s="33"/>
      <c r="K778" s="36"/>
      <c r="L778" s="33"/>
      <c r="M778" s="33"/>
      <c r="N778" s="33"/>
      <c r="O778" s="33"/>
      <c r="P778" s="33"/>
      <c r="Q778" s="33"/>
    </row>
    <row r="779" spans="2:17" x14ac:dyDescent="0.2">
      <c r="B779" s="33"/>
      <c r="C779" s="33"/>
      <c r="D779" s="33"/>
      <c r="E779" s="33"/>
      <c r="F779" s="33"/>
      <c r="G779" s="33"/>
      <c r="H779" s="35"/>
      <c r="I779" s="33"/>
      <c r="J779" s="33"/>
      <c r="K779" s="36"/>
      <c r="L779" s="33"/>
      <c r="M779" s="33"/>
      <c r="N779" s="33"/>
      <c r="O779" s="33"/>
      <c r="P779" s="33"/>
      <c r="Q779" s="33"/>
    </row>
    <row r="780" spans="2:17" x14ac:dyDescent="0.2">
      <c r="B780" s="33"/>
      <c r="C780" s="33"/>
      <c r="D780" s="33"/>
      <c r="E780" s="33"/>
      <c r="F780" s="33"/>
      <c r="G780" s="33"/>
      <c r="H780" s="35"/>
      <c r="I780" s="33"/>
      <c r="J780" s="33"/>
      <c r="K780" s="36"/>
      <c r="L780" s="33"/>
      <c r="M780" s="33"/>
      <c r="N780" s="33"/>
      <c r="O780" s="33"/>
      <c r="P780" s="33"/>
      <c r="Q780" s="33"/>
    </row>
    <row r="781" spans="2:17" x14ac:dyDescent="0.2">
      <c r="B781" s="33"/>
      <c r="C781" s="33"/>
      <c r="D781" s="33"/>
      <c r="E781" s="33"/>
      <c r="F781" s="33"/>
      <c r="G781" s="33"/>
      <c r="H781" s="35"/>
      <c r="I781" s="33"/>
      <c r="J781" s="33"/>
      <c r="K781" s="36"/>
      <c r="L781" s="33"/>
      <c r="M781" s="33"/>
      <c r="N781" s="33"/>
      <c r="O781" s="33"/>
      <c r="P781" s="33"/>
      <c r="Q781" s="33"/>
    </row>
    <row r="782" spans="2:17" x14ac:dyDescent="0.2">
      <c r="B782" s="33"/>
      <c r="C782" s="33"/>
      <c r="D782" s="33"/>
      <c r="E782" s="33"/>
      <c r="F782" s="33"/>
      <c r="G782" s="33"/>
      <c r="H782" s="35"/>
      <c r="I782" s="33"/>
      <c r="J782" s="33"/>
      <c r="K782" s="36"/>
      <c r="L782" s="33"/>
      <c r="M782" s="33"/>
      <c r="N782" s="33"/>
      <c r="O782" s="33"/>
      <c r="P782" s="33"/>
      <c r="Q782" s="33"/>
    </row>
    <row r="783" spans="2:17" x14ac:dyDescent="0.2">
      <c r="B783" s="33"/>
      <c r="C783" s="33"/>
      <c r="D783" s="33"/>
      <c r="E783" s="33"/>
      <c r="F783" s="33"/>
      <c r="G783" s="33"/>
      <c r="H783" s="35"/>
      <c r="I783" s="33"/>
      <c r="J783" s="33"/>
      <c r="K783" s="36"/>
      <c r="L783" s="33"/>
      <c r="M783" s="33"/>
      <c r="N783" s="33"/>
      <c r="O783" s="33"/>
      <c r="P783" s="33"/>
      <c r="Q783" s="33"/>
    </row>
    <row r="784" spans="2:17" x14ac:dyDescent="0.2">
      <c r="B784" s="33"/>
      <c r="C784" s="33"/>
      <c r="D784" s="33"/>
      <c r="E784" s="33"/>
      <c r="F784" s="33"/>
      <c r="G784" s="33"/>
      <c r="H784" s="35"/>
      <c r="I784" s="33"/>
      <c r="J784" s="33"/>
      <c r="K784" s="36"/>
      <c r="L784" s="33"/>
      <c r="M784" s="33"/>
      <c r="N784" s="33"/>
      <c r="O784" s="33"/>
      <c r="P784" s="33"/>
      <c r="Q784" s="33"/>
    </row>
    <row r="785" spans="2:17" x14ac:dyDescent="0.2">
      <c r="B785" s="33"/>
      <c r="C785" s="33"/>
      <c r="D785" s="33"/>
      <c r="E785" s="33"/>
      <c r="F785" s="33"/>
      <c r="G785" s="33"/>
      <c r="H785" s="35"/>
      <c r="I785" s="33"/>
      <c r="J785" s="33"/>
      <c r="K785" s="36"/>
      <c r="L785" s="33"/>
      <c r="M785" s="33"/>
      <c r="N785" s="33"/>
      <c r="O785" s="33"/>
      <c r="P785" s="33"/>
      <c r="Q785" s="33"/>
    </row>
    <row r="786" spans="2:17" x14ac:dyDescent="0.2">
      <c r="B786" s="33"/>
      <c r="C786" s="33"/>
      <c r="D786" s="33"/>
      <c r="E786" s="33"/>
      <c r="F786" s="33"/>
      <c r="G786" s="33"/>
      <c r="H786" s="35"/>
      <c r="I786" s="33"/>
      <c r="J786" s="33"/>
      <c r="K786" s="36"/>
      <c r="L786" s="33"/>
      <c r="M786" s="33"/>
      <c r="N786" s="33"/>
      <c r="O786" s="33"/>
      <c r="P786" s="33"/>
      <c r="Q786" s="33"/>
    </row>
    <row r="787" spans="2:17" x14ac:dyDescent="0.2">
      <c r="B787" s="33"/>
      <c r="C787" s="33"/>
      <c r="D787" s="33"/>
      <c r="E787" s="33"/>
      <c r="F787" s="33"/>
      <c r="G787" s="33"/>
      <c r="H787" s="35"/>
      <c r="I787" s="33"/>
      <c r="J787" s="33"/>
      <c r="K787" s="36"/>
      <c r="L787" s="33"/>
      <c r="M787" s="33"/>
      <c r="N787" s="33"/>
      <c r="O787" s="33"/>
      <c r="P787" s="33"/>
      <c r="Q787" s="33"/>
    </row>
    <row r="788" spans="2:17" x14ac:dyDescent="0.2">
      <c r="B788" s="33"/>
      <c r="C788" s="33"/>
      <c r="D788" s="33"/>
      <c r="E788" s="33"/>
      <c r="F788" s="33"/>
      <c r="G788" s="33"/>
      <c r="H788" s="35"/>
      <c r="I788" s="33"/>
      <c r="J788" s="33"/>
      <c r="K788" s="36"/>
      <c r="L788" s="33"/>
      <c r="M788" s="33"/>
      <c r="N788" s="33"/>
      <c r="O788" s="33"/>
      <c r="P788" s="33"/>
      <c r="Q788" s="33"/>
    </row>
    <row r="789" spans="2:17" x14ac:dyDescent="0.2">
      <c r="B789" s="33"/>
      <c r="C789" s="33"/>
      <c r="D789" s="33"/>
      <c r="E789" s="33"/>
      <c r="F789" s="33"/>
      <c r="G789" s="33"/>
      <c r="H789" s="35"/>
      <c r="I789" s="33"/>
      <c r="J789" s="33"/>
      <c r="K789" s="36"/>
      <c r="L789" s="33"/>
      <c r="M789" s="33"/>
      <c r="N789" s="33"/>
      <c r="O789" s="33"/>
      <c r="P789" s="33"/>
      <c r="Q789" s="33"/>
    </row>
    <row r="790" spans="2:17" x14ac:dyDescent="0.2">
      <c r="B790" s="33"/>
      <c r="C790" s="33"/>
      <c r="D790" s="33"/>
      <c r="E790" s="33"/>
      <c r="F790" s="33"/>
      <c r="G790" s="33"/>
      <c r="H790" s="35"/>
      <c r="I790" s="33"/>
      <c r="J790" s="33"/>
      <c r="K790" s="36"/>
      <c r="L790" s="33"/>
      <c r="M790" s="33"/>
      <c r="N790" s="33"/>
      <c r="O790" s="33"/>
      <c r="P790" s="33"/>
      <c r="Q790" s="33"/>
    </row>
    <row r="791" spans="2:17" x14ac:dyDescent="0.2">
      <c r="B791" s="33"/>
      <c r="C791" s="33"/>
      <c r="D791" s="33"/>
      <c r="E791" s="33"/>
      <c r="F791" s="33"/>
      <c r="G791" s="33"/>
      <c r="H791" s="35"/>
      <c r="I791" s="33"/>
      <c r="J791" s="33"/>
      <c r="K791" s="36"/>
      <c r="L791" s="33"/>
      <c r="M791" s="33"/>
      <c r="N791" s="33"/>
      <c r="O791" s="33"/>
      <c r="P791" s="33"/>
      <c r="Q791" s="33"/>
    </row>
    <row r="792" spans="2:17" x14ac:dyDescent="0.2">
      <c r="B792" s="33"/>
      <c r="C792" s="33"/>
      <c r="D792" s="33"/>
      <c r="E792" s="33"/>
      <c r="F792" s="33"/>
      <c r="G792" s="33"/>
      <c r="H792" s="35"/>
      <c r="I792" s="33"/>
      <c r="J792" s="33"/>
      <c r="K792" s="36"/>
      <c r="L792" s="33"/>
      <c r="M792" s="33"/>
      <c r="N792" s="33"/>
      <c r="O792" s="33"/>
      <c r="P792" s="33"/>
      <c r="Q792" s="33"/>
    </row>
    <row r="793" spans="2:17" x14ac:dyDescent="0.2">
      <c r="B793" s="33"/>
      <c r="C793" s="33"/>
      <c r="D793" s="33"/>
      <c r="E793" s="33"/>
      <c r="F793" s="33"/>
      <c r="G793" s="33"/>
      <c r="H793" s="35"/>
      <c r="I793" s="33"/>
      <c r="J793" s="33"/>
      <c r="K793" s="36"/>
      <c r="L793" s="33"/>
      <c r="M793" s="33"/>
      <c r="N793" s="33"/>
      <c r="O793" s="33"/>
      <c r="P793" s="33"/>
      <c r="Q793" s="33"/>
    </row>
    <row r="794" spans="2:17" x14ac:dyDescent="0.2">
      <c r="B794" s="33"/>
      <c r="C794" s="33"/>
      <c r="D794" s="33"/>
      <c r="E794" s="33"/>
      <c r="F794" s="33"/>
      <c r="G794" s="33"/>
      <c r="H794" s="35"/>
      <c r="I794" s="33"/>
      <c r="J794" s="33"/>
      <c r="K794" s="36"/>
      <c r="L794" s="33"/>
      <c r="M794" s="33"/>
      <c r="N794" s="33"/>
      <c r="O794" s="33"/>
      <c r="P794" s="33"/>
      <c r="Q794" s="33"/>
    </row>
    <row r="795" spans="2:17" x14ac:dyDescent="0.2">
      <c r="B795" s="33"/>
      <c r="C795" s="33"/>
      <c r="D795" s="33"/>
      <c r="E795" s="33"/>
      <c r="F795" s="33"/>
      <c r="G795" s="33"/>
      <c r="H795" s="35"/>
      <c r="I795" s="33"/>
      <c r="J795" s="33"/>
      <c r="K795" s="36"/>
      <c r="L795" s="33"/>
      <c r="M795" s="33"/>
      <c r="N795" s="33"/>
      <c r="O795" s="33"/>
      <c r="P795" s="33"/>
      <c r="Q795" s="33"/>
    </row>
    <row r="796" spans="2:17" x14ac:dyDescent="0.2">
      <c r="B796" s="33"/>
      <c r="C796" s="33"/>
      <c r="D796" s="33"/>
      <c r="E796" s="33"/>
      <c r="F796" s="33"/>
      <c r="G796" s="33"/>
      <c r="H796" s="35"/>
      <c r="I796" s="33"/>
      <c r="J796" s="33"/>
      <c r="K796" s="36"/>
      <c r="L796" s="33"/>
      <c r="M796" s="33"/>
      <c r="N796" s="33"/>
      <c r="O796" s="33"/>
      <c r="P796" s="33"/>
      <c r="Q796" s="33"/>
    </row>
    <row r="797" spans="2:17" x14ac:dyDescent="0.2">
      <c r="B797" s="33"/>
      <c r="C797" s="33"/>
      <c r="D797" s="33"/>
      <c r="E797" s="33"/>
      <c r="F797" s="33"/>
      <c r="G797" s="33"/>
      <c r="H797" s="35"/>
      <c r="I797" s="33"/>
      <c r="J797" s="33"/>
      <c r="K797" s="36"/>
      <c r="L797" s="33"/>
      <c r="M797" s="33"/>
      <c r="N797" s="33"/>
      <c r="O797" s="33"/>
      <c r="P797" s="33"/>
      <c r="Q797" s="33"/>
    </row>
    <row r="798" spans="2:17" x14ac:dyDescent="0.2">
      <c r="B798" s="33"/>
      <c r="C798" s="33"/>
      <c r="D798" s="33"/>
      <c r="E798" s="33"/>
      <c r="F798" s="33"/>
      <c r="G798" s="33"/>
      <c r="H798" s="35"/>
      <c r="I798" s="33"/>
      <c r="J798" s="33"/>
      <c r="K798" s="36"/>
      <c r="L798" s="33"/>
      <c r="M798" s="33"/>
      <c r="N798" s="33"/>
      <c r="O798" s="33"/>
      <c r="P798" s="33"/>
      <c r="Q798" s="33"/>
    </row>
    <row r="799" spans="2:17" x14ac:dyDescent="0.2">
      <c r="B799" s="33"/>
      <c r="C799" s="33"/>
      <c r="D799" s="33"/>
      <c r="E799" s="33"/>
      <c r="F799" s="33"/>
      <c r="G799" s="33"/>
      <c r="H799" s="35"/>
      <c r="I799" s="33"/>
      <c r="J799" s="33"/>
      <c r="K799" s="36"/>
      <c r="L799" s="33"/>
      <c r="M799" s="33"/>
      <c r="N799" s="33"/>
      <c r="O799" s="33"/>
      <c r="P799" s="33"/>
      <c r="Q799" s="33"/>
    </row>
    <row r="800" spans="2:17" x14ac:dyDescent="0.2">
      <c r="B800" s="33"/>
      <c r="C800" s="33"/>
      <c r="D800" s="33"/>
      <c r="E800" s="33"/>
      <c r="F800" s="33"/>
      <c r="G800" s="33"/>
      <c r="H800" s="35"/>
      <c r="I800" s="33"/>
      <c r="J800" s="33"/>
      <c r="K800" s="36"/>
      <c r="L800" s="33"/>
      <c r="M800" s="33"/>
      <c r="N800" s="33"/>
      <c r="O800" s="33"/>
      <c r="P800" s="33"/>
      <c r="Q800" s="33"/>
    </row>
    <row r="801" spans="2:17" x14ac:dyDescent="0.2">
      <c r="B801" s="33"/>
      <c r="C801" s="33"/>
      <c r="D801" s="33"/>
      <c r="E801" s="33"/>
      <c r="F801" s="33"/>
      <c r="G801" s="33"/>
      <c r="H801" s="35"/>
      <c r="I801" s="33"/>
      <c r="J801" s="33"/>
      <c r="K801" s="36"/>
      <c r="L801" s="33"/>
      <c r="M801" s="33"/>
      <c r="N801" s="33"/>
      <c r="O801" s="33"/>
      <c r="P801" s="33"/>
      <c r="Q801" s="33"/>
    </row>
    <row r="802" spans="2:17" x14ac:dyDescent="0.2">
      <c r="B802" s="33"/>
      <c r="C802" s="33"/>
      <c r="D802" s="33"/>
      <c r="E802" s="33"/>
      <c r="F802" s="33"/>
      <c r="G802" s="33"/>
      <c r="H802" s="35"/>
      <c r="I802" s="33"/>
      <c r="J802" s="33"/>
      <c r="K802" s="36"/>
      <c r="L802" s="33"/>
      <c r="M802" s="33"/>
      <c r="N802" s="33"/>
      <c r="O802" s="33"/>
      <c r="P802" s="33"/>
      <c r="Q802" s="33"/>
    </row>
    <row r="803" spans="2:17" x14ac:dyDescent="0.2">
      <c r="B803" s="33"/>
      <c r="C803" s="33"/>
      <c r="D803" s="33"/>
      <c r="E803" s="33"/>
      <c r="F803" s="33"/>
      <c r="G803" s="33"/>
      <c r="H803" s="35"/>
      <c r="I803" s="33"/>
      <c r="J803" s="33"/>
      <c r="K803" s="36"/>
      <c r="L803" s="33"/>
      <c r="M803" s="33"/>
      <c r="N803" s="33"/>
      <c r="O803" s="33"/>
      <c r="P803" s="33"/>
      <c r="Q803" s="33"/>
    </row>
    <row r="804" spans="2:17" x14ac:dyDescent="0.2">
      <c r="B804" s="33"/>
      <c r="C804" s="33"/>
      <c r="D804" s="33"/>
      <c r="E804" s="33"/>
      <c r="F804" s="33"/>
      <c r="G804" s="33"/>
      <c r="H804" s="35"/>
      <c r="I804" s="33"/>
      <c r="J804" s="33"/>
      <c r="K804" s="36"/>
      <c r="L804" s="33"/>
      <c r="M804" s="33"/>
      <c r="N804" s="33"/>
      <c r="O804" s="33"/>
      <c r="P804" s="33"/>
      <c r="Q804" s="33"/>
    </row>
    <row r="805" spans="2:17" x14ac:dyDescent="0.2">
      <c r="B805" s="33"/>
      <c r="C805" s="33"/>
      <c r="D805" s="33"/>
      <c r="E805" s="33"/>
      <c r="F805" s="33"/>
      <c r="G805" s="33"/>
      <c r="H805" s="35"/>
      <c r="I805" s="33"/>
      <c r="J805" s="33"/>
      <c r="K805" s="36"/>
      <c r="L805" s="33"/>
      <c r="M805" s="33"/>
      <c r="N805" s="33"/>
      <c r="O805" s="33"/>
      <c r="P805" s="33"/>
      <c r="Q805" s="33"/>
    </row>
    <row r="806" spans="2:17" x14ac:dyDescent="0.2">
      <c r="B806" s="33"/>
      <c r="C806" s="33"/>
      <c r="D806" s="33"/>
      <c r="E806" s="33"/>
      <c r="F806" s="33"/>
      <c r="G806" s="33"/>
      <c r="H806" s="35"/>
      <c r="I806" s="33"/>
      <c r="J806" s="33"/>
      <c r="K806" s="36"/>
      <c r="L806" s="33"/>
      <c r="M806" s="33"/>
      <c r="N806" s="33"/>
      <c r="O806" s="33"/>
      <c r="P806" s="33"/>
      <c r="Q806" s="33"/>
    </row>
    <row r="807" spans="2:17" x14ac:dyDescent="0.2">
      <c r="B807" s="33"/>
      <c r="C807" s="33"/>
      <c r="D807" s="33"/>
      <c r="E807" s="33"/>
      <c r="F807" s="33"/>
      <c r="G807" s="33"/>
      <c r="H807" s="35"/>
      <c r="I807" s="33"/>
      <c r="J807" s="33"/>
      <c r="K807" s="36"/>
      <c r="L807" s="33"/>
      <c r="M807" s="33"/>
      <c r="N807" s="33"/>
      <c r="O807" s="33"/>
      <c r="P807" s="33"/>
      <c r="Q807" s="33"/>
    </row>
    <row r="808" spans="2:17" x14ac:dyDescent="0.2">
      <c r="B808" s="33"/>
      <c r="C808" s="33"/>
      <c r="D808" s="33"/>
      <c r="E808" s="33"/>
      <c r="F808" s="33"/>
      <c r="G808" s="33"/>
      <c r="H808" s="35"/>
      <c r="I808" s="33"/>
      <c r="J808" s="33"/>
      <c r="K808" s="36"/>
      <c r="L808" s="33"/>
      <c r="M808" s="33"/>
      <c r="N808" s="33"/>
      <c r="O808" s="33"/>
      <c r="P808" s="33"/>
      <c r="Q808" s="33"/>
    </row>
    <row r="809" spans="2:17" x14ac:dyDescent="0.2">
      <c r="B809" s="33"/>
      <c r="C809" s="33"/>
      <c r="D809" s="33"/>
      <c r="E809" s="33"/>
      <c r="F809" s="33"/>
      <c r="G809" s="33"/>
      <c r="H809" s="35"/>
      <c r="I809" s="33"/>
      <c r="J809" s="33"/>
      <c r="K809" s="36"/>
      <c r="L809" s="33"/>
      <c r="M809" s="33"/>
      <c r="N809" s="33"/>
      <c r="O809" s="33"/>
      <c r="P809" s="33"/>
      <c r="Q809" s="33"/>
    </row>
    <row r="810" spans="2:17" x14ac:dyDescent="0.2">
      <c r="B810" s="33"/>
      <c r="C810" s="33"/>
      <c r="D810" s="33"/>
      <c r="E810" s="33"/>
      <c r="F810" s="33"/>
      <c r="G810" s="33"/>
      <c r="H810" s="35"/>
      <c r="I810" s="33"/>
      <c r="J810" s="33"/>
      <c r="K810" s="36"/>
      <c r="L810" s="33"/>
      <c r="M810" s="33"/>
      <c r="N810" s="33"/>
      <c r="O810" s="33"/>
      <c r="P810" s="33"/>
      <c r="Q810" s="33"/>
    </row>
    <row r="811" spans="2:17" x14ac:dyDescent="0.2">
      <c r="B811" s="33"/>
      <c r="C811" s="33"/>
      <c r="D811" s="33"/>
      <c r="E811" s="33"/>
      <c r="F811" s="33"/>
      <c r="G811" s="33"/>
      <c r="H811" s="35"/>
      <c r="I811" s="33"/>
      <c r="J811" s="33"/>
      <c r="K811" s="36"/>
      <c r="L811" s="33"/>
      <c r="M811" s="33"/>
      <c r="N811" s="33"/>
      <c r="O811" s="33"/>
      <c r="P811" s="33"/>
      <c r="Q811" s="33"/>
    </row>
    <row r="812" spans="2:17" x14ac:dyDescent="0.2">
      <c r="B812" s="33"/>
      <c r="C812" s="33"/>
      <c r="D812" s="33"/>
      <c r="E812" s="33"/>
      <c r="F812" s="33"/>
      <c r="G812" s="33"/>
      <c r="H812" s="35"/>
      <c r="I812" s="33"/>
      <c r="J812" s="33"/>
      <c r="K812" s="36"/>
      <c r="L812" s="33"/>
      <c r="M812" s="33"/>
      <c r="N812" s="33"/>
      <c r="O812" s="33"/>
      <c r="P812" s="33"/>
      <c r="Q812" s="33"/>
    </row>
    <row r="813" spans="2:17" x14ac:dyDescent="0.2">
      <c r="B813" s="33"/>
      <c r="C813" s="33"/>
      <c r="D813" s="33"/>
      <c r="E813" s="33"/>
      <c r="F813" s="33"/>
      <c r="G813" s="33"/>
      <c r="H813" s="35"/>
      <c r="I813" s="33"/>
      <c r="J813" s="33"/>
      <c r="K813" s="36"/>
      <c r="L813" s="33"/>
      <c r="M813" s="33"/>
      <c r="N813" s="33"/>
      <c r="O813" s="33"/>
      <c r="P813" s="33"/>
      <c r="Q813" s="33"/>
    </row>
    <row r="814" spans="2:17" x14ac:dyDescent="0.2">
      <c r="B814" s="33"/>
      <c r="C814" s="33"/>
      <c r="D814" s="33"/>
      <c r="E814" s="33"/>
      <c r="F814" s="33"/>
      <c r="G814" s="33"/>
      <c r="H814" s="35"/>
      <c r="I814" s="33"/>
      <c r="J814" s="33"/>
      <c r="K814" s="36"/>
      <c r="L814" s="33"/>
      <c r="M814" s="33"/>
      <c r="N814" s="33"/>
      <c r="O814" s="33"/>
      <c r="P814" s="33"/>
      <c r="Q814" s="33"/>
    </row>
    <row r="815" spans="2:17" x14ac:dyDescent="0.2">
      <c r="B815" s="33"/>
      <c r="C815" s="33"/>
      <c r="D815" s="33"/>
      <c r="E815" s="33"/>
      <c r="F815" s="33"/>
      <c r="G815" s="33"/>
      <c r="H815" s="35"/>
      <c r="I815" s="33"/>
      <c r="J815" s="33"/>
      <c r="K815" s="36"/>
      <c r="L815" s="33"/>
      <c r="M815" s="33"/>
      <c r="N815" s="33"/>
      <c r="O815" s="33"/>
      <c r="P815" s="33"/>
      <c r="Q815" s="33"/>
    </row>
    <row r="816" spans="2:17" x14ac:dyDescent="0.2">
      <c r="B816" s="33"/>
      <c r="C816" s="33"/>
      <c r="D816" s="33"/>
      <c r="E816" s="33"/>
      <c r="F816" s="33"/>
      <c r="G816" s="33"/>
      <c r="H816" s="35"/>
      <c r="I816" s="33"/>
      <c r="J816" s="33"/>
      <c r="K816" s="36"/>
      <c r="L816" s="33"/>
      <c r="M816" s="33"/>
      <c r="N816" s="33"/>
      <c r="O816" s="33"/>
      <c r="P816" s="33"/>
      <c r="Q816" s="33"/>
    </row>
    <row r="817" spans="2:17" x14ac:dyDescent="0.2">
      <c r="B817" s="33"/>
      <c r="C817" s="33"/>
      <c r="D817" s="33"/>
      <c r="E817" s="33"/>
      <c r="F817" s="33"/>
      <c r="G817" s="33"/>
      <c r="H817" s="35"/>
      <c r="I817" s="33"/>
      <c r="J817" s="33"/>
      <c r="K817" s="36"/>
      <c r="L817" s="33"/>
      <c r="M817" s="33"/>
      <c r="N817" s="33"/>
      <c r="O817" s="33"/>
      <c r="P817" s="33"/>
      <c r="Q817" s="33"/>
    </row>
    <row r="818" spans="2:17" x14ac:dyDescent="0.2">
      <c r="B818" s="33"/>
      <c r="C818" s="33"/>
      <c r="D818" s="33"/>
      <c r="E818" s="33"/>
      <c r="F818" s="33"/>
      <c r="G818" s="33"/>
      <c r="H818" s="35"/>
      <c r="I818" s="33"/>
      <c r="J818" s="33"/>
      <c r="K818" s="36"/>
      <c r="L818" s="33"/>
      <c r="M818" s="33"/>
      <c r="N818" s="33"/>
      <c r="O818" s="33"/>
      <c r="P818" s="33"/>
      <c r="Q818" s="33"/>
    </row>
    <row r="819" spans="2:17" x14ac:dyDescent="0.2">
      <c r="B819" s="33"/>
      <c r="C819" s="33"/>
      <c r="D819" s="33"/>
      <c r="E819" s="33"/>
      <c r="F819" s="33"/>
      <c r="G819" s="33"/>
      <c r="H819" s="35"/>
      <c r="I819" s="33"/>
      <c r="J819" s="33"/>
      <c r="K819" s="36"/>
      <c r="L819" s="33"/>
      <c r="M819" s="33"/>
      <c r="N819" s="33"/>
      <c r="O819" s="33"/>
      <c r="P819" s="33"/>
      <c r="Q819" s="33"/>
    </row>
    <row r="820" spans="2:17" x14ac:dyDescent="0.2">
      <c r="B820" s="33"/>
      <c r="C820" s="33"/>
      <c r="D820" s="33"/>
      <c r="E820" s="33"/>
      <c r="F820" s="33"/>
      <c r="G820" s="33"/>
      <c r="H820" s="35"/>
      <c r="I820" s="33"/>
      <c r="J820" s="33"/>
      <c r="K820" s="36"/>
      <c r="L820" s="33"/>
      <c r="M820" s="33"/>
      <c r="N820" s="33"/>
      <c r="O820" s="33"/>
      <c r="P820" s="33"/>
      <c r="Q820" s="33"/>
    </row>
    <row r="821" spans="2:17" x14ac:dyDescent="0.2">
      <c r="B821" s="33"/>
      <c r="C821" s="33"/>
      <c r="D821" s="33"/>
      <c r="E821" s="33"/>
      <c r="F821" s="33"/>
      <c r="G821" s="33"/>
      <c r="H821" s="35"/>
      <c r="I821" s="33"/>
      <c r="J821" s="33"/>
      <c r="K821" s="36"/>
      <c r="L821" s="33"/>
      <c r="M821" s="33"/>
      <c r="N821" s="33"/>
      <c r="O821" s="33"/>
      <c r="P821" s="33"/>
      <c r="Q821" s="33"/>
    </row>
    <row r="822" spans="2:17" x14ac:dyDescent="0.2">
      <c r="B822" s="33"/>
      <c r="C822" s="33"/>
      <c r="D822" s="33"/>
      <c r="E822" s="33"/>
      <c r="F822" s="33"/>
      <c r="G822" s="33"/>
      <c r="H822" s="35"/>
      <c r="I822" s="33"/>
      <c r="J822" s="33"/>
      <c r="K822" s="36"/>
      <c r="L822" s="33"/>
      <c r="M822" s="33"/>
      <c r="N822" s="33"/>
      <c r="O822" s="33"/>
      <c r="P822" s="33"/>
      <c r="Q822" s="33"/>
    </row>
    <row r="823" spans="2:17" x14ac:dyDescent="0.2">
      <c r="B823" s="33"/>
      <c r="C823" s="33"/>
      <c r="D823" s="33"/>
      <c r="E823" s="33"/>
      <c r="F823" s="33"/>
      <c r="G823" s="33"/>
      <c r="H823" s="35"/>
      <c r="I823" s="33"/>
      <c r="J823" s="33"/>
      <c r="K823" s="36"/>
      <c r="L823" s="33"/>
      <c r="M823" s="33"/>
      <c r="N823" s="33"/>
      <c r="O823" s="33"/>
      <c r="P823" s="33"/>
      <c r="Q823" s="33"/>
    </row>
    <row r="824" spans="2:17" x14ac:dyDescent="0.2">
      <c r="B824" s="33"/>
      <c r="C824" s="33"/>
      <c r="D824" s="33"/>
      <c r="E824" s="33"/>
      <c r="F824" s="33"/>
      <c r="G824" s="33"/>
      <c r="H824" s="35"/>
      <c r="I824" s="33"/>
      <c r="J824" s="33"/>
      <c r="K824" s="36"/>
      <c r="L824" s="33"/>
      <c r="M824" s="33"/>
      <c r="N824" s="33"/>
      <c r="O824" s="33"/>
      <c r="P824" s="33"/>
      <c r="Q824" s="33"/>
    </row>
    <row r="825" spans="2:17" x14ac:dyDescent="0.2">
      <c r="B825" s="33"/>
      <c r="C825" s="33"/>
      <c r="D825" s="33"/>
      <c r="E825" s="33"/>
      <c r="F825" s="33"/>
      <c r="G825" s="33"/>
      <c r="H825" s="35"/>
      <c r="I825" s="33"/>
      <c r="J825" s="33"/>
      <c r="K825" s="36"/>
      <c r="L825" s="33"/>
      <c r="M825" s="33"/>
      <c r="N825" s="33"/>
      <c r="O825" s="33"/>
      <c r="P825" s="33"/>
      <c r="Q825" s="33"/>
    </row>
    <row r="826" spans="2:17" x14ac:dyDescent="0.2">
      <c r="B826" s="33"/>
      <c r="C826" s="33"/>
      <c r="D826" s="33"/>
      <c r="E826" s="33"/>
      <c r="F826" s="33"/>
      <c r="G826" s="33"/>
      <c r="H826" s="35"/>
      <c r="I826" s="33"/>
      <c r="J826" s="33"/>
      <c r="K826" s="36"/>
      <c r="L826" s="33"/>
      <c r="M826" s="33"/>
      <c r="N826" s="33"/>
      <c r="O826" s="33"/>
      <c r="P826" s="33"/>
      <c r="Q826" s="33"/>
    </row>
    <row r="827" spans="2:17" x14ac:dyDescent="0.2">
      <c r="B827" s="33"/>
      <c r="C827" s="33"/>
      <c r="D827" s="33"/>
      <c r="E827" s="33"/>
      <c r="F827" s="33"/>
      <c r="G827" s="33"/>
      <c r="H827" s="35"/>
      <c r="I827" s="33"/>
      <c r="J827" s="33"/>
      <c r="K827" s="36"/>
      <c r="L827" s="33"/>
      <c r="M827" s="33"/>
      <c r="N827" s="33"/>
      <c r="O827" s="33"/>
      <c r="P827" s="33"/>
      <c r="Q827" s="33"/>
    </row>
    <row r="828" spans="2:17" x14ac:dyDescent="0.2">
      <c r="B828" s="33"/>
      <c r="C828" s="33"/>
      <c r="D828" s="33"/>
      <c r="E828" s="33"/>
      <c r="F828" s="33"/>
      <c r="G828" s="33"/>
      <c r="H828" s="35"/>
      <c r="I828" s="33"/>
      <c r="J828" s="33"/>
      <c r="K828" s="36"/>
      <c r="L828" s="33"/>
      <c r="M828" s="33"/>
      <c r="N828" s="33"/>
      <c r="O828" s="33"/>
      <c r="P828" s="33"/>
      <c r="Q828" s="33"/>
    </row>
    <row r="829" spans="2:17" x14ac:dyDescent="0.2">
      <c r="B829" s="33"/>
      <c r="C829" s="33"/>
      <c r="D829" s="33"/>
      <c r="E829" s="33"/>
      <c r="F829" s="33"/>
      <c r="G829" s="33"/>
      <c r="H829" s="35"/>
      <c r="I829" s="33"/>
      <c r="J829" s="33"/>
      <c r="K829" s="36"/>
      <c r="L829" s="33"/>
      <c r="M829" s="33"/>
      <c r="N829" s="33"/>
      <c r="O829" s="33"/>
      <c r="P829" s="33"/>
      <c r="Q829" s="33"/>
    </row>
    <row r="830" spans="2:17" x14ac:dyDescent="0.2">
      <c r="B830" s="33"/>
      <c r="C830" s="33"/>
      <c r="D830" s="33"/>
      <c r="E830" s="33"/>
      <c r="F830" s="33"/>
      <c r="G830" s="33"/>
      <c r="H830" s="35"/>
      <c r="I830" s="33"/>
      <c r="J830" s="33"/>
      <c r="K830" s="36"/>
      <c r="L830" s="33"/>
      <c r="M830" s="33"/>
      <c r="N830" s="33"/>
      <c r="O830" s="33"/>
      <c r="P830" s="33"/>
      <c r="Q830" s="33"/>
    </row>
    <row r="831" spans="2:17" x14ac:dyDescent="0.2">
      <c r="B831" s="33"/>
      <c r="C831" s="33"/>
      <c r="D831" s="33"/>
      <c r="E831" s="33"/>
      <c r="F831" s="33"/>
      <c r="G831" s="33"/>
      <c r="H831" s="35"/>
      <c r="I831" s="33"/>
      <c r="J831" s="33"/>
      <c r="K831" s="36"/>
      <c r="L831" s="33"/>
      <c r="M831" s="33"/>
      <c r="N831" s="33"/>
      <c r="O831" s="33"/>
      <c r="P831" s="33"/>
      <c r="Q831" s="33"/>
    </row>
    <row r="832" spans="2:17" x14ac:dyDescent="0.2">
      <c r="B832" s="33"/>
      <c r="C832" s="33"/>
      <c r="D832" s="33"/>
      <c r="E832" s="33"/>
      <c r="F832" s="33"/>
      <c r="G832" s="33"/>
      <c r="H832" s="35"/>
      <c r="I832" s="33"/>
      <c r="J832" s="33"/>
      <c r="K832" s="36"/>
      <c r="L832" s="33"/>
      <c r="M832" s="33"/>
      <c r="N832" s="33"/>
      <c r="O832" s="33"/>
      <c r="P832" s="33"/>
      <c r="Q832" s="33"/>
    </row>
    <row r="833" spans="2:17" x14ac:dyDescent="0.2">
      <c r="B833" s="33"/>
      <c r="C833" s="33"/>
      <c r="D833" s="33"/>
      <c r="E833" s="33"/>
      <c r="F833" s="33"/>
      <c r="G833" s="33"/>
      <c r="H833" s="35"/>
      <c r="I833" s="33"/>
      <c r="J833" s="33"/>
      <c r="K833" s="36"/>
      <c r="L833" s="33"/>
      <c r="M833" s="33"/>
      <c r="N833" s="33"/>
      <c r="O833" s="33"/>
      <c r="P833" s="33"/>
      <c r="Q833" s="33"/>
    </row>
    <row r="834" spans="2:17" x14ac:dyDescent="0.2">
      <c r="B834" s="33"/>
      <c r="C834" s="33"/>
      <c r="D834" s="33"/>
      <c r="E834" s="33"/>
      <c r="F834" s="33"/>
      <c r="G834" s="33"/>
      <c r="H834" s="35"/>
      <c r="I834" s="33"/>
      <c r="J834" s="33"/>
      <c r="K834" s="36"/>
      <c r="L834" s="33"/>
      <c r="M834" s="33"/>
      <c r="N834" s="33"/>
      <c r="O834" s="33"/>
      <c r="P834" s="33"/>
      <c r="Q834" s="33"/>
    </row>
    <row r="835" spans="2:17" x14ac:dyDescent="0.2">
      <c r="B835" s="33"/>
      <c r="C835" s="33"/>
      <c r="D835" s="33"/>
      <c r="E835" s="33"/>
      <c r="F835" s="33"/>
      <c r="G835" s="33"/>
      <c r="H835" s="35"/>
      <c r="I835" s="33"/>
      <c r="J835" s="33"/>
      <c r="K835" s="36"/>
      <c r="L835" s="33"/>
      <c r="M835" s="33"/>
      <c r="N835" s="33"/>
      <c r="O835" s="33"/>
      <c r="P835" s="33"/>
      <c r="Q835" s="33"/>
    </row>
    <row r="836" spans="2:17" x14ac:dyDescent="0.2">
      <c r="B836" s="33"/>
      <c r="C836" s="33"/>
      <c r="D836" s="33"/>
      <c r="E836" s="33"/>
      <c r="F836" s="33"/>
      <c r="G836" s="33"/>
      <c r="H836" s="35"/>
      <c r="I836" s="33"/>
      <c r="J836" s="33"/>
      <c r="K836" s="36"/>
      <c r="L836" s="33"/>
      <c r="M836" s="33"/>
      <c r="N836" s="33"/>
      <c r="O836" s="33"/>
      <c r="P836" s="33"/>
      <c r="Q836" s="33"/>
    </row>
    <row r="837" spans="2:17" x14ac:dyDescent="0.2">
      <c r="B837" s="33"/>
      <c r="C837" s="33"/>
      <c r="D837" s="33"/>
      <c r="E837" s="33"/>
      <c r="F837" s="33"/>
      <c r="G837" s="33"/>
      <c r="H837" s="35"/>
      <c r="I837" s="33"/>
      <c r="J837" s="33"/>
      <c r="K837" s="36"/>
      <c r="L837" s="33"/>
      <c r="M837" s="33"/>
      <c r="N837" s="33"/>
      <c r="O837" s="33"/>
      <c r="P837" s="33"/>
      <c r="Q837" s="33"/>
    </row>
    <row r="838" spans="2:17" x14ac:dyDescent="0.2">
      <c r="B838" s="33"/>
      <c r="C838" s="33"/>
      <c r="D838" s="33"/>
      <c r="E838" s="33"/>
      <c r="F838" s="33"/>
      <c r="G838" s="33"/>
      <c r="H838" s="35"/>
      <c r="I838" s="33"/>
      <c r="J838" s="33"/>
      <c r="K838" s="36"/>
      <c r="L838" s="33"/>
      <c r="M838" s="33"/>
      <c r="N838" s="33"/>
      <c r="O838" s="33"/>
      <c r="P838" s="33"/>
      <c r="Q838" s="33"/>
    </row>
    <row r="839" spans="2:17" x14ac:dyDescent="0.2">
      <c r="B839" s="33"/>
      <c r="C839" s="33"/>
      <c r="D839" s="33"/>
      <c r="E839" s="33"/>
      <c r="F839" s="33"/>
      <c r="G839" s="33"/>
      <c r="H839" s="35"/>
      <c r="I839" s="33"/>
      <c r="J839" s="33"/>
      <c r="K839" s="36"/>
      <c r="L839" s="33"/>
      <c r="M839" s="33"/>
      <c r="N839" s="33"/>
      <c r="O839" s="33"/>
      <c r="P839" s="33"/>
      <c r="Q839" s="33"/>
    </row>
    <row r="840" spans="2:17" x14ac:dyDescent="0.2">
      <c r="B840" s="33"/>
      <c r="C840" s="33"/>
      <c r="D840" s="33"/>
      <c r="E840" s="33"/>
      <c r="F840" s="33"/>
      <c r="G840" s="33"/>
      <c r="H840" s="35"/>
      <c r="I840" s="33"/>
      <c r="J840" s="33"/>
      <c r="K840" s="36"/>
      <c r="L840" s="33"/>
      <c r="M840" s="33"/>
      <c r="N840" s="33"/>
      <c r="O840" s="33"/>
      <c r="P840" s="33"/>
      <c r="Q840" s="33"/>
    </row>
    <row r="841" spans="2:17" x14ac:dyDescent="0.2">
      <c r="B841" s="33"/>
      <c r="C841" s="33"/>
      <c r="D841" s="33"/>
      <c r="E841" s="33"/>
      <c r="F841" s="33"/>
      <c r="G841" s="33"/>
      <c r="H841" s="35"/>
      <c r="I841" s="33"/>
      <c r="J841" s="33"/>
      <c r="K841" s="36"/>
      <c r="L841" s="33"/>
      <c r="M841" s="33"/>
      <c r="N841" s="33"/>
      <c r="O841" s="33"/>
      <c r="P841" s="33"/>
      <c r="Q841" s="33"/>
    </row>
    <row r="842" spans="2:17" x14ac:dyDescent="0.2">
      <c r="B842" s="33"/>
      <c r="C842" s="33"/>
      <c r="D842" s="33"/>
      <c r="E842" s="33"/>
      <c r="F842" s="33"/>
      <c r="G842" s="33"/>
      <c r="H842" s="35"/>
      <c r="I842" s="33"/>
      <c r="J842" s="33"/>
      <c r="K842" s="36"/>
      <c r="L842" s="33"/>
      <c r="M842" s="33"/>
      <c r="N842" s="33"/>
      <c r="O842" s="33"/>
      <c r="P842" s="33"/>
      <c r="Q842" s="33"/>
    </row>
    <row r="843" spans="2:17" x14ac:dyDescent="0.2">
      <c r="B843" s="33"/>
      <c r="C843" s="33"/>
      <c r="D843" s="33"/>
      <c r="E843" s="33"/>
      <c r="F843" s="33"/>
      <c r="G843" s="33"/>
      <c r="H843" s="35"/>
      <c r="I843" s="33"/>
      <c r="J843" s="33"/>
      <c r="K843" s="36"/>
      <c r="L843" s="33"/>
      <c r="M843" s="33"/>
      <c r="N843" s="33"/>
      <c r="O843" s="33"/>
      <c r="P843" s="33"/>
      <c r="Q843" s="33"/>
    </row>
    <row r="844" spans="2:17" x14ac:dyDescent="0.2">
      <c r="B844" s="33"/>
      <c r="C844" s="33"/>
      <c r="D844" s="33"/>
      <c r="E844" s="33"/>
      <c r="F844" s="33"/>
      <c r="G844" s="33"/>
      <c r="H844" s="35"/>
      <c r="I844" s="33"/>
      <c r="J844" s="33"/>
      <c r="K844" s="36"/>
      <c r="L844" s="33"/>
      <c r="M844" s="33"/>
      <c r="N844" s="33"/>
      <c r="O844" s="33"/>
      <c r="P844" s="33"/>
      <c r="Q844" s="33"/>
    </row>
    <row r="845" spans="2:17" x14ac:dyDescent="0.2">
      <c r="B845" s="33"/>
      <c r="C845" s="33"/>
      <c r="D845" s="33"/>
      <c r="E845" s="33"/>
      <c r="F845" s="33"/>
      <c r="G845" s="33"/>
      <c r="H845" s="35"/>
      <c r="I845" s="33"/>
      <c r="J845" s="33"/>
      <c r="K845" s="36"/>
      <c r="L845" s="33"/>
      <c r="M845" s="33"/>
      <c r="N845" s="33"/>
      <c r="O845" s="33"/>
      <c r="P845" s="33"/>
      <c r="Q845" s="33"/>
    </row>
    <row r="846" spans="2:17" x14ac:dyDescent="0.2">
      <c r="B846" s="33"/>
      <c r="C846" s="33"/>
      <c r="D846" s="33"/>
      <c r="E846" s="33"/>
      <c r="F846" s="33"/>
      <c r="G846" s="33"/>
      <c r="H846" s="35"/>
      <c r="I846" s="33"/>
      <c r="J846" s="33"/>
      <c r="K846" s="36"/>
      <c r="L846" s="33"/>
      <c r="M846" s="33"/>
      <c r="N846" s="33"/>
      <c r="O846" s="33"/>
      <c r="P846" s="33"/>
      <c r="Q846" s="33"/>
    </row>
    <row r="847" spans="2:17" x14ac:dyDescent="0.2">
      <c r="B847" s="33"/>
      <c r="C847" s="33"/>
      <c r="D847" s="33"/>
      <c r="E847" s="33"/>
      <c r="F847" s="33"/>
      <c r="G847" s="33"/>
      <c r="H847" s="35"/>
      <c r="I847" s="33"/>
      <c r="J847" s="33"/>
      <c r="K847" s="36"/>
      <c r="L847" s="33"/>
      <c r="M847" s="33"/>
      <c r="N847" s="33"/>
      <c r="O847" s="33"/>
      <c r="P847" s="33"/>
      <c r="Q847" s="33"/>
    </row>
    <row r="848" spans="2:17" x14ac:dyDescent="0.2">
      <c r="B848" s="33"/>
      <c r="C848" s="33"/>
      <c r="D848" s="33"/>
      <c r="E848" s="33"/>
      <c r="F848" s="33"/>
      <c r="G848" s="33"/>
      <c r="H848" s="35"/>
      <c r="I848" s="33"/>
      <c r="J848" s="33"/>
      <c r="K848" s="36"/>
      <c r="L848" s="33"/>
      <c r="M848" s="33"/>
      <c r="N848" s="33"/>
      <c r="O848" s="33"/>
      <c r="P848" s="33"/>
      <c r="Q848" s="33"/>
    </row>
    <row r="849" spans="2:17" x14ac:dyDescent="0.2">
      <c r="B849" s="33"/>
      <c r="C849" s="33"/>
      <c r="D849" s="33"/>
      <c r="E849" s="33"/>
      <c r="F849" s="33"/>
      <c r="G849" s="33"/>
      <c r="H849" s="35"/>
      <c r="I849" s="33"/>
      <c r="J849" s="33"/>
      <c r="K849" s="36"/>
      <c r="L849" s="33"/>
      <c r="M849" s="33"/>
      <c r="N849" s="33"/>
      <c r="O849" s="33"/>
      <c r="P849" s="33"/>
      <c r="Q849" s="33"/>
    </row>
    <row r="850" spans="2:17" x14ac:dyDescent="0.2">
      <c r="B850" s="33"/>
      <c r="C850" s="33"/>
      <c r="D850" s="33"/>
      <c r="E850" s="33"/>
      <c r="F850" s="33"/>
      <c r="G850" s="33"/>
      <c r="H850" s="35"/>
      <c r="I850" s="33"/>
      <c r="J850" s="33"/>
      <c r="K850" s="36"/>
      <c r="L850" s="33"/>
      <c r="M850" s="33"/>
      <c r="N850" s="33"/>
      <c r="O850" s="33"/>
      <c r="P850" s="33"/>
      <c r="Q850" s="33"/>
    </row>
    <row r="851" spans="2:17" x14ac:dyDescent="0.2">
      <c r="B851" s="33"/>
      <c r="C851" s="33"/>
      <c r="D851" s="33"/>
      <c r="E851" s="33"/>
      <c r="F851" s="33"/>
      <c r="G851" s="33"/>
      <c r="H851" s="35"/>
      <c r="I851" s="33"/>
      <c r="J851" s="33"/>
      <c r="K851" s="36"/>
      <c r="L851" s="33"/>
      <c r="M851" s="33"/>
      <c r="N851" s="33"/>
      <c r="O851" s="33"/>
      <c r="P851" s="33"/>
      <c r="Q851" s="33"/>
    </row>
    <row r="852" spans="2:17" x14ac:dyDescent="0.2">
      <c r="B852" s="33"/>
      <c r="C852" s="33"/>
      <c r="D852" s="33"/>
      <c r="E852" s="33"/>
      <c r="F852" s="33"/>
      <c r="G852" s="33"/>
      <c r="H852" s="35"/>
      <c r="I852" s="33"/>
      <c r="J852" s="33"/>
      <c r="K852" s="36"/>
      <c r="L852" s="33"/>
      <c r="M852" s="33"/>
      <c r="N852" s="33"/>
      <c r="O852" s="33"/>
      <c r="P852" s="33"/>
      <c r="Q852" s="33"/>
    </row>
    <row r="853" spans="2:17" x14ac:dyDescent="0.2">
      <c r="B853" s="33"/>
      <c r="C853" s="33"/>
      <c r="D853" s="33"/>
      <c r="E853" s="33"/>
      <c r="F853" s="33"/>
      <c r="G853" s="33"/>
      <c r="H853" s="35"/>
      <c r="I853" s="33"/>
      <c r="J853" s="33"/>
      <c r="K853" s="36"/>
      <c r="L853" s="33"/>
      <c r="M853" s="33"/>
      <c r="N853" s="33"/>
      <c r="O853" s="33"/>
      <c r="P853" s="33"/>
      <c r="Q853" s="33"/>
    </row>
    <row r="854" spans="2:17" x14ac:dyDescent="0.2">
      <c r="B854" s="33"/>
      <c r="C854" s="33"/>
      <c r="D854" s="33"/>
      <c r="E854" s="33"/>
      <c r="F854" s="33"/>
      <c r="G854" s="33"/>
      <c r="H854" s="35"/>
      <c r="I854" s="33"/>
      <c r="J854" s="33"/>
      <c r="K854" s="36"/>
      <c r="L854" s="33"/>
      <c r="M854" s="33"/>
      <c r="N854" s="33"/>
      <c r="O854" s="33"/>
      <c r="P854" s="33"/>
      <c r="Q854" s="33"/>
    </row>
    <row r="855" spans="2:17" x14ac:dyDescent="0.2">
      <c r="B855" s="33"/>
      <c r="C855" s="33"/>
      <c r="D855" s="33"/>
      <c r="E855" s="33"/>
      <c r="F855" s="33"/>
      <c r="G855" s="33"/>
      <c r="H855" s="35"/>
      <c r="I855" s="33"/>
      <c r="J855" s="33"/>
      <c r="K855" s="36"/>
      <c r="L855" s="33"/>
      <c r="M855" s="33"/>
      <c r="N855" s="33"/>
      <c r="O855" s="33"/>
      <c r="P855" s="33"/>
      <c r="Q855" s="33"/>
    </row>
    <row r="856" spans="2:17" x14ac:dyDescent="0.2">
      <c r="B856" s="33"/>
      <c r="C856" s="33"/>
      <c r="D856" s="33"/>
      <c r="E856" s="33"/>
      <c r="F856" s="33"/>
      <c r="G856" s="33"/>
      <c r="H856" s="35"/>
      <c r="I856" s="33"/>
      <c r="J856" s="33"/>
      <c r="K856" s="36"/>
      <c r="L856" s="33"/>
      <c r="M856" s="33"/>
      <c r="N856" s="33"/>
      <c r="O856" s="33"/>
      <c r="P856" s="33"/>
      <c r="Q856" s="33"/>
    </row>
    <row r="857" spans="2:17" x14ac:dyDescent="0.2">
      <c r="B857" s="33"/>
      <c r="C857" s="33"/>
      <c r="D857" s="33"/>
      <c r="E857" s="33"/>
      <c r="F857" s="33"/>
      <c r="G857" s="33"/>
      <c r="H857" s="35"/>
      <c r="I857" s="33"/>
      <c r="J857" s="33"/>
      <c r="K857" s="36"/>
      <c r="L857" s="33"/>
      <c r="M857" s="33"/>
      <c r="N857" s="33"/>
      <c r="O857" s="33"/>
      <c r="P857" s="33"/>
      <c r="Q857" s="33"/>
    </row>
    <row r="858" spans="2:17" x14ac:dyDescent="0.2">
      <c r="B858" s="33"/>
      <c r="C858" s="33"/>
      <c r="D858" s="33"/>
      <c r="E858" s="33"/>
      <c r="F858" s="33"/>
      <c r="G858" s="33"/>
      <c r="H858" s="35"/>
      <c r="I858" s="33"/>
      <c r="J858" s="33"/>
      <c r="K858" s="36"/>
      <c r="L858" s="33"/>
      <c r="M858" s="33"/>
      <c r="N858" s="33"/>
      <c r="O858" s="33"/>
      <c r="P858" s="33"/>
      <c r="Q858" s="33"/>
    </row>
    <row r="859" spans="2:17" x14ac:dyDescent="0.2">
      <c r="B859" s="33"/>
      <c r="C859" s="33"/>
      <c r="D859" s="33"/>
      <c r="E859" s="33"/>
      <c r="F859" s="33"/>
      <c r="G859" s="33"/>
      <c r="H859" s="35"/>
      <c r="I859" s="33"/>
      <c r="J859" s="33"/>
      <c r="K859" s="36"/>
      <c r="L859" s="33"/>
      <c r="M859" s="33"/>
      <c r="N859" s="33"/>
      <c r="O859" s="33"/>
      <c r="P859" s="33"/>
      <c r="Q859" s="33"/>
    </row>
    <row r="860" spans="2:17" x14ac:dyDescent="0.2">
      <c r="B860" s="33"/>
      <c r="C860" s="33"/>
      <c r="D860" s="33"/>
      <c r="E860" s="33"/>
      <c r="F860" s="33"/>
      <c r="G860" s="33"/>
      <c r="H860" s="35"/>
      <c r="I860" s="33"/>
      <c r="J860" s="33"/>
      <c r="K860" s="36"/>
      <c r="L860" s="33"/>
      <c r="M860" s="33"/>
      <c r="N860" s="33"/>
      <c r="O860" s="33"/>
      <c r="P860" s="33"/>
      <c r="Q860" s="33"/>
    </row>
    <row r="861" spans="2:17" x14ac:dyDescent="0.2">
      <c r="B861" s="33"/>
      <c r="C861" s="33"/>
      <c r="D861" s="33"/>
      <c r="E861" s="33"/>
      <c r="F861" s="33"/>
      <c r="G861" s="33"/>
      <c r="H861" s="35"/>
      <c r="I861" s="33"/>
      <c r="J861" s="33"/>
      <c r="K861" s="36"/>
      <c r="L861" s="33"/>
      <c r="M861" s="33"/>
      <c r="N861" s="33"/>
      <c r="O861" s="33"/>
      <c r="P861" s="33"/>
      <c r="Q861" s="33"/>
    </row>
    <row r="862" spans="2:17" x14ac:dyDescent="0.2">
      <c r="B862" s="33"/>
      <c r="C862" s="33"/>
      <c r="D862" s="33"/>
      <c r="E862" s="33"/>
      <c r="F862" s="33"/>
      <c r="G862" s="33"/>
      <c r="H862" s="35"/>
      <c r="I862" s="33"/>
      <c r="J862" s="33"/>
      <c r="K862" s="36"/>
      <c r="L862" s="33"/>
      <c r="M862" s="33"/>
      <c r="N862" s="33"/>
      <c r="O862" s="33"/>
      <c r="P862" s="33"/>
      <c r="Q862" s="33"/>
    </row>
    <row r="863" spans="2:17" x14ac:dyDescent="0.2">
      <c r="B863" s="33"/>
      <c r="C863" s="33"/>
      <c r="D863" s="33"/>
      <c r="E863" s="33"/>
      <c r="F863" s="33"/>
      <c r="G863" s="33"/>
      <c r="H863" s="35"/>
      <c r="I863" s="33"/>
      <c r="J863" s="33"/>
      <c r="K863" s="36"/>
      <c r="L863" s="33"/>
      <c r="M863" s="33"/>
      <c r="N863" s="33"/>
      <c r="O863" s="33"/>
      <c r="P863" s="33"/>
      <c r="Q863" s="33"/>
    </row>
    <row r="864" spans="2:17" x14ac:dyDescent="0.2">
      <c r="B864" s="33"/>
      <c r="C864" s="33"/>
      <c r="D864" s="33"/>
      <c r="E864" s="33"/>
      <c r="F864" s="33"/>
      <c r="G864" s="33"/>
      <c r="H864" s="35"/>
      <c r="I864" s="33"/>
      <c r="J864" s="33"/>
      <c r="K864" s="36"/>
      <c r="L864" s="33"/>
      <c r="M864" s="33"/>
      <c r="N864" s="33"/>
      <c r="O864" s="33"/>
      <c r="P864" s="33"/>
      <c r="Q864" s="33"/>
    </row>
    <row r="865" spans="2:17" x14ac:dyDescent="0.2">
      <c r="B865" s="33"/>
      <c r="C865" s="33"/>
      <c r="D865" s="33"/>
      <c r="E865" s="33"/>
      <c r="F865" s="33"/>
      <c r="G865" s="33"/>
      <c r="H865" s="35"/>
      <c r="I865" s="33"/>
      <c r="J865" s="33"/>
      <c r="K865" s="36"/>
      <c r="L865" s="33"/>
      <c r="M865" s="33"/>
      <c r="N865" s="33"/>
      <c r="O865" s="33"/>
      <c r="P865" s="33"/>
      <c r="Q865" s="33"/>
    </row>
    <row r="866" spans="2:17" x14ac:dyDescent="0.2">
      <c r="B866" s="33"/>
      <c r="C866" s="33"/>
      <c r="D866" s="33"/>
      <c r="E866" s="33"/>
      <c r="F866" s="33"/>
      <c r="G866" s="33"/>
      <c r="H866" s="35"/>
      <c r="I866" s="33"/>
      <c r="J866" s="33"/>
      <c r="K866" s="36"/>
      <c r="L866" s="33"/>
      <c r="M866" s="33"/>
      <c r="N866" s="33"/>
      <c r="O866" s="33"/>
      <c r="P866" s="33"/>
      <c r="Q866" s="33"/>
    </row>
    <row r="867" spans="2:17" x14ac:dyDescent="0.2">
      <c r="B867" s="33"/>
      <c r="C867" s="33"/>
      <c r="D867" s="33"/>
      <c r="E867" s="33"/>
      <c r="F867" s="33"/>
      <c r="G867" s="33"/>
      <c r="H867" s="35"/>
      <c r="I867" s="33"/>
      <c r="J867" s="33"/>
      <c r="K867" s="36"/>
      <c r="L867" s="33"/>
      <c r="M867" s="33"/>
      <c r="N867" s="33"/>
      <c r="O867" s="33"/>
      <c r="P867" s="33"/>
      <c r="Q867" s="33"/>
    </row>
    <row r="868" spans="2:17" x14ac:dyDescent="0.2">
      <c r="B868" s="33"/>
      <c r="C868" s="33"/>
      <c r="D868" s="33"/>
      <c r="E868" s="33"/>
      <c r="F868" s="33"/>
      <c r="G868" s="33"/>
      <c r="H868" s="35"/>
      <c r="I868" s="33"/>
      <c r="J868" s="33"/>
      <c r="K868" s="36"/>
      <c r="L868" s="33"/>
      <c r="M868" s="33"/>
      <c r="N868" s="33"/>
      <c r="O868" s="33"/>
      <c r="P868" s="33"/>
      <c r="Q868" s="33"/>
    </row>
    <row r="869" spans="2:17" x14ac:dyDescent="0.2">
      <c r="B869" s="33"/>
      <c r="C869" s="33"/>
      <c r="D869" s="33"/>
      <c r="E869" s="33"/>
      <c r="F869" s="33"/>
      <c r="G869" s="33"/>
      <c r="H869" s="35"/>
      <c r="I869" s="33"/>
      <c r="J869" s="33"/>
      <c r="K869" s="36"/>
      <c r="L869" s="33"/>
      <c r="M869" s="33"/>
      <c r="N869" s="33"/>
      <c r="O869" s="33"/>
      <c r="P869" s="33"/>
      <c r="Q869" s="33"/>
    </row>
    <row r="870" spans="2:17" x14ac:dyDescent="0.2">
      <c r="B870" s="33"/>
      <c r="C870" s="33"/>
      <c r="D870" s="33"/>
      <c r="E870" s="33"/>
      <c r="F870" s="33"/>
      <c r="G870" s="33"/>
      <c r="H870" s="35"/>
      <c r="I870" s="33"/>
      <c r="J870" s="33"/>
      <c r="K870" s="36"/>
      <c r="L870" s="33"/>
      <c r="M870" s="33"/>
      <c r="N870" s="33"/>
      <c r="O870" s="33"/>
      <c r="P870" s="33"/>
      <c r="Q870" s="33"/>
    </row>
    <row r="871" spans="2:17" x14ac:dyDescent="0.2">
      <c r="B871" s="33"/>
      <c r="C871" s="33"/>
      <c r="D871" s="33"/>
      <c r="E871" s="33"/>
      <c r="F871" s="33"/>
      <c r="G871" s="33"/>
      <c r="H871" s="35"/>
      <c r="I871" s="33"/>
      <c r="J871" s="33"/>
      <c r="K871" s="36"/>
      <c r="L871" s="33"/>
      <c r="M871" s="33"/>
      <c r="N871" s="33"/>
      <c r="O871" s="33"/>
      <c r="P871" s="33"/>
      <c r="Q871" s="33"/>
    </row>
    <row r="872" spans="2:17" x14ac:dyDescent="0.2">
      <c r="B872" s="33"/>
      <c r="C872" s="33"/>
      <c r="D872" s="33"/>
      <c r="E872" s="33"/>
      <c r="F872" s="33"/>
      <c r="G872" s="33"/>
      <c r="H872" s="35"/>
      <c r="I872" s="33"/>
      <c r="J872" s="33"/>
      <c r="K872" s="36"/>
      <c r="L872" s="33"/>
      <c r="M872" s="33"/>
      <c r="N872" s="33"/>
      <c r="O872" s="33"/>
      <c r="P872" s="33"/>
      <c r="Q872" s="33"/>
    </row>
    <row r="873" spans="2:17" x14ac:dyDescent="0.2">
      <c r="B873" s="33"/>
      <c r="C873" s="33"/>
      <c r="D873" s="33"/>
      <c r="E873" s="33"/>
      <c r="F873" s="33"/>
      <c r="G873" s="33"/>
      <c r="H873" s="35"/>
      <c r="I873" s="33"/>
      <c r="J873" s="33"/>
      <c r="K873" s="36"/>
      <c r="L873" s="33"/>
      <c r="M873" s="33"/>
      <c r="N873" s="33"/>
      <c r="O873" s="33"/>
      <c r="P873" s="33"/>
      <c r="Q873" s="33"/>
    </row>
    <row r="874" spans="2:17" x14ac:dyDescent="0.2">
      <c r="B874" s="33"/>
      <c r="C874" s="33"/>
      <c r="D874" s="33"/>
      <c r="E874" s="33"/>
      <c r="F874" s="33"/>
      <c r="G874" s="33"/>
      <c r="H874" s="35"/>
      <c r="I874" s="33"/>
      <c r="J874" s="33"/>
      <c r="K874" s="36"/>
      <c r="L874" s="33"/>
      <c r="M874" s="33"/>
      <c r="N874" s="33"/>
      <c r="O874" s="33"/>
      <c r="P874" s="33"/>
      <c r="Q874" s="33"/>
    </row>
    <row r="875" spans="2:17" x14ac:dyDescent="0.2">
      <c r="B875" s="33"/>
      <c r="C875" s="33"/>
      <c r="D875" s="33"/>
      <c r="E875" s="33"/>
      <c r="F875" s="33"/>
      <c r="G875" s="33"/>
      <c r="H875" s="35"/>
      <c r="I875" s="33"/>
      <c r="J875" s="33"/>
      <c r="K875" s="36"/>
      <c r="L875" s="33"/>
      <c r="M875" s="33"/>
      <c r="N875" s="33"/>
      <c r="O875" s="33"/>
      <c r="P875" s="33"/>
      <c r="Q875" s="33"/>
    </row>
    <row r="876" spans="2:17" x14ac:dyDescent="0.2">
      <c r="B876" s="33"/>
      <c r="C876" s="33"/>
      <c r="D876" s="33"/>
      <c r="E876" s="33"/>
      <c r="F876" s="33"/>
      <c r="G876" s="33"/>
      <c r="H876" s="35"/>
      <c r="I876" s="33"/>
      <c r="J876" s="33"/>
      <c r="K876" s="36"/>
      <c r="L876" s="33"/>
      <c r="M876" s="33"/>
      <c r="N876" s="33"/>
      <c r="O876" s="33"/>
      <c r="P876" s="33"/>
      <c r="Q876" s="33"/>
    </row>
    <row r="877" spans="2:17" x14ac:dyDescent="0.2">
      <c r="B877" s="33"/>
      <c r="C877" s="33"/>
      <c r="D877" s="33"/>
      <c r="E877" s="33"/>
      <c r="F877" s="33"/>
      <c r="G877" s="33"/>
      <c r="H877" s="35"/>
      <c r="I877" s="33"/>
      <c r="J877" s="33"/>
      <c r="K877" s="36"/>
      <c r="L877" s="33"/>
      <c r="M877" s="33"/>
      <c r="N877" s="33"/>
      <c r="O877" s="33"/>
      <c r="P877" s="33"/>
      <c r="Q877" s="33"/>
    </row>
    <row r="878" spans="2:17" x14ac:dyDescent="0.2">
      <c r="B878" s="33"/>
      <c r="C878" s="33"/>
      <c r="D878" s="33"/>
      <c r="E878" s="33"/>
      <c r="F878" s="33"/>
      <c r="G878" s="33"/>
      <c r="H878" s="35"/>
      <c r="I878" s="33"/>
      <c r="J878" s="33"/>
      <c r="K878" s="36"/>
      <c r="L878" s="33"/>
      <c r="M878" s="33"/>
      <c r="N878" s="33"/>
      <c r="O878" s="33"/>
      <c r="P878" s="33"/>
      <c r="Q878" s="33"/>
    </row>
    <row r="879" spans="2:17" x14ac:dyDescent="0.2">
      <c r="B879" s="33"/>
      <c r="C879" s="33"/>
      <c r="D879" s="33"/>
      <c r="E879" s="33"/>
      <c r="F879" s="33"/>
      <c r="G879" s="33"/>
      <c r="H879" s="35"/>
      <c r="I879" s="33"/>
      <c r="J879" s="33"/>
      <c r="K879" s="36"/>
      <c r="L879" s="33"/>
      <c r="M879" s="33"/>
      <c r="N879" s="33"/>
      <c r="O879" s="33"/>
      <c r="P879" s="33"/>
      <c r="Q879" s="33"/>
    </row>
    <row r="880" spans="2:17" x14ac:dyDescent="0.2">
      <c r="B880" s="33"/>
      <c r="C880" s="33"/>
      <c r="D880" s="33"/>
      <c r="E880" s="33"/>
      <c r="F880" s="33"/>
      <c r="G880" s="33"/>
      <c r="H880" s="35"/>
      <c r="I880" s="33"/>
      <c r="J880" s="33"/>
      <c r="K880" s="36"/>
      <c r="L880" s="33"/>
      <c r="M880" s="33"/>
      <c r="N880" s="33"/>
      <c r="O880" s="33"/>
      <c r="P880" s="33"/>
      <c r="Q880" s="33"/>
    </row>
    <row r="881" spans="2:17" x14ac:dyDescent="0.2">
      <c r="B881" s="33"/>
      <c r="C881" s="33"/>
      <c r="D881" s="33"/>
      <c r="E881" s="33"/>
      <c r="F881" s="33"/>
      <c r="G881" s="33"/>
      <c r="H881" s="35"/>
      <c r="I881" s="33"/>
      <c r="J881" s="33"/>
      <c r="K881" s="36"/>
      <c r="L881" s="33"/>
      <c r="M881" s="33"/>
      <c r="N881" s="33"/>
      <c r="O881" s="33"/>
      <c r="P881" s="33"/>
      <c r="Q881" s="33"/>
    </row>
    <row r="882" spans="2:17" x14ac:dyDescent="0.2">
      <c r="B882" s="33"/>
      <c r="C882" s="33"/>
      <c r="D882" s="33"/>
      <c r="E882" s="33"/>
      <c r="F882" s="33"/>
      <c r="G882" s="33"/>
      <c r="H882" s="35"/>
      <c r="I882" s="33"/>
      <c r="J882" s="33"/>
      <c r="K882" s="36"/>
      <c r="L882" s="33"/>
      <c r="M882" s="33"/>
      <c r="N882" s="33"/>
      <c r="O882" s="33"/>
      <c r="P882" s="33"/>
      <c r="Q882" s="33"/>
    </row>
    <row r="883" spans="2:17" x14ac:dyDescent="0.2">
      <c r="B883" s="33"/>
      <c r="C883" s="33"/>
      <c r="D883" s="33"/>
      <c r="E883" s="33"/>
      <c r="F883" s="33"/>
      <c r="G883" s="33"/>
      <c r="H883" s="35"/>
      <c r="I883" s="33"/>
      <c r="J883" s="33"/>
      <c r="K883" s="36"/>
      <c r="L883" s="33"/>
      <c r="M883" s="33"/>
      <c r="N883" s="33"/>
      <c r="O883" s="33"/>
      <c r="P883" s="33"/>
      <c r="Q883" s="33"/>
    </row>
    <row r="884" spans="2:17" x14ac:dyDescent="0.2">
      <c r="B884" s="33"/>
      <c r="C884" s="33"/>
      <c r="D884" s="33"/>
      <c r="E884" s="33"/>
      <c r="F884" s="33"/>
      <c r="G884" s="33"/>
      <c r="H884" s="35"/>
      <c r="I884" s="33"/>
      <c r="J884" s="33"/>
      <c r="K884" s="36"/>
      <c r="L884" s="33"/>
      <c r="M884" s="33"/>
      <c r="N884" s="33"/>
      <c r="O884" s="33"/>
      <c r="P884" s="33"/>
      <c r="Q884" s="33"/>
    </row>
    <row r="885" spans="2:17" x14ac:dyDescent="0.2">
      <c r="B885" s="33"/>
      <c r="C885" s="33"/>
      <c r="D885" s="33"/>
      <c r="E885" s="33"/>
      <c r="F885" s="33"/>
      <c r="G885" s="33"/>
      <c r="H885" s="35"/>
      <c r="I885" s="33"/>
      <c r="J885" s="33"/>
      <c r="K885" s="36"/>
      <c r="L885" s="33"/>
      <c r="M885" s="33"/>
      <c r="N885" s="33"/>
      <c r="O885" s="33"/>
      <c r="P885" s="33"/>
      <c r="Q885" s="33"/>
    </row>
    <row r="886" spans="2:17" x14ac:dyDescent="0.2">
      <c r="B886" s="33"/>
      <c r="C886" s="33"/>
      <c r="D886" s="33"/>
      <c r="E886" s="33"/>
      <c r="F886" s="33"/>
      <c r="G886" s="33"/>
      <c r="H886" s="35"/>
      <c r="I886" s="33"/>
      <c r="J886" s="33"/>
      <c r="K886" s="36"/>
      <c r="L886" s="33"/>
      <c r="M886" s="33"/>
      <c r="N886" s="33"/>
      <c r="O886" s="33"/>
      <c r="P886" s="33"/>
      <c r="Q886" s="33"/>
    </row>
    <row r="887" spans="2:17" x14ac:dyDescent="0.2">
      <c r="B887" s="33"/>
      <c r="C887" s="33"/>
      <c r="D887" s="33"/>
      <c r="E887" s="33"/>
      <c r="F887" s="33"/>
      <c r="G887" s="33"/>
      <c r="H887" s="35"/>
      <c r="I887" s="33"/>
      <c r="J887" s="33"/>
      <c r="K887" s="36"/>
      <c r="L887" s="33"/>
      <c r="M887" s="33"/>
      <c r="N887" s="33"/>
      <c r="O887" s="33"/>
      <c r="P887" s="33"/>
      <c r="Q887" s="33"/>
    </row>
    <row r="888" spans="2:17" x14ac:dyDescent="0.2">
      <c r="B888" s="33"/>
      <c r="C888" s="33"/>
      <c r="D888" s="33"/>
      <c r="E888" s="33"/>
      <c r="F888" s="33"/>
      <c r="G888" s="33"/>
      <c r="H888" s="35"/>
      <c r="I888" s="33"/>
      <c r="J888" s="33"/>
      <c r="K888" s="36"/>
      <c r="L888" s="33"/>
      <c r="M888" s="33"/>
      <c r="N888" s="33"/>
      <c r="O888" s="33"/>
      <c r="P888" s="33"/>
      <c r="Q888" s="33"/>
    </row>
    <row r="889" spans="2:17" x14ac:dyDescent="0.2">
      <c r="B889" s="33"/>
      <c r="C889" s="33"/>
      <c r="D889" s="33"/>
      <c r="E889" s="33"/>
      <c r="F889" s="33"/>
      <c r="G889" s="33"/>
      <c r="H889" s="35"/>
      <c r="I889" s="33"/>
      <c r="J889" s="33"/>
      <c r="K889" s="36"/>
      <c r="L889" s="33"/>
      <c r="M889" s="33"/>
      <c r="N889" s="33"/>
      <c r="O889" s="33"/>
      <c r="P889" s="33"/>
      <c r="Q889" s="33"/>
    </row>
    <row r="890" spans="2:17" x14ac:dyDescent="0.2">
      <c r="B890" s="33"/>
      <c r="C890" s="33"/>
      <c r="D890" s="33"/>
      <c r="E890" s="33"/>
      <c r="F890" s="33"/>
      <c r="G890" s="33"/>
      <c r="H890" s="35"/>
      <c r="I890" s="33"/>
      <c r="J890" s="33"/>
      <c r="K890" s="36"/>
      <c r="L890" s="33"/>
      <c r="M890" s="33"/>
      <c r="N890" s="33"/>
      <c r="O890" s="33"/>
      <c r="P890" s="33"/>
      <c r="Q890" s="33"/>
    </row>
    <row r="891" spans="2:17" x14ac:dyDescent="0.2">
      <c r="B891" s="33"/>
      <c r="C891" s="33"/>
      <c r="D891" s="33"/>
      <c r="E891" s="33"/>
      <c r="F891" s="33"/>
      <c r="G891" s="33"/>
      <c r="H891" s="35"/>
      <c r="I891" s="33"/>
      <c r="J891" s="33"/>
      <c r="K891" s="36"/>
      <c r="L891" s="33"/>
      <c r="M891" s="33"/>
      <c r="N891" s="33"/>
      <c r="O891" s="33"/>
      <c r="P891" s="33"/>
      <c r="Q891" s="33"/>
    </row>
    <row r="892" spans="2:17" x14ac:dyDescent="0.2">
      <c r="B892" s="33"/>
      <c r="C892" s="33"/>
      <c r="D892" s="33"/>
      <c r="E892" s="33"/>
      <c r="F892" s="33"/>
      <c r="G892" s="33"/>
      <c r="H892" s="35"/>
      <c r="I892" s="33"/>
      <c r="J892" s="33"/>
      <c r="K892" s="36"/>
      <c r="L892" s="33"/>
      <c r="M892" s="33"/>
      <c r="N892" s="33"/>
      <c r="O892" s="33"/>
      <c r="P892" s="33"/>
      <c r="Q892" s="33"/>
    </row>
    <row r="893" spans="2:17" x14ac:dyDescent="0.2">
      <c r="B893" s="33"/>
      <c r="C893" s="33"/>
      <c r="D893" s="33"/>
      <c r="E893" s="33"/>
      <c r="F893" s="33"/>
      <c r="G893" s="33"/>
      <c r="H893" s="35"/>
      <c r="I893" s="33"/>
      <c r="J893" s="33"/>
      <c r="K893" s="36"/>
      <c r="L893" s="33"/>
      <c r="M893" s="33"/>
      <c r="N893" s="33"/>
      <c r="O893" s="33"/>
      <c r="P893" s="33"/>
      <c r="Q893" s="33"/>
    </row>
    <row r="894" spans="2:17" x14ac:dyDescent="0.2">
      <c r="B894" s="33"/>
      <c r="C894" s="33"/>
      <c r="D894" s="33"/>
      <c r="E894" s="33"/>
      <c r="F894" s="33"/>
      <c r="G894" s="33"/>
      <c r="H894" s="35"/>
      <c r="I894" s="33"/>
      <c r="J894" s="33"/>
      <c r="K894" s="36"/>
      <c r="L894" s="33"/>
      <c r="M894" s="33"/>
      <c r="N894" s="33"/>
      <c r="O894" s="33"/>
      <c r="P894" s="33"/>
      <c r="Q894" s="33"/>
    </row>
    <row r="895" spans="2:17" x14ac:dyDescent="0.2">
      <c r="B895" s="33"/>
      <c r="C895" s="33"/>
      <c r="D895" s="33"/>
      <c r="E895" s="33"/>
      <c r="F895" s="33"/>
      <c r="G895" s="33"/>
      <c r="H895" s="35"/>
      <c r="I895" s="33"/>
      <c r="J895" s="33"/>
      <c r="K895" s="36"/>
      <c r="L895" s="33"/>
      <c r="M895" s="33"/>
      <c r="N895" s="33"/>
      <c r="O895" s="33"/>
      <c r="P895" s="33"/>
      <c r="Q895" s="33"/>
    </row>
    <row r="896" spans="2:17" x14ac:dyDescent="0.2">
      <c r="B896" s="33"/>
      <c r="C896" s="33"/>
      <c r="D896" s="33"/>
      <c r="E896" s="33"/>
      <c r="F896" s="33"/>
      <c r="G896" s="33"/>
      <c r="H896" s="35"/>
      <c r="I896" s="33"/>
      <c r="J896" s="33"/>
      <c r="K896" s="36"/>
      <c r="L896" s="33"/>
      <c r="M896" s="33"/>
      <c r="N896" s="33"/>
      <c r="O896" s="33"/>
      <c r="P896" s="33"/>
      <c r="Q896" s="33"/>
    </row>
    <row r="897" spans="2:17" x14ac:dyDescent="0.2">
      <c r="B897" s="33"/>
      <c r="C897" s="33"/>
      <c r="D897" s="33"/>
      <c r="E897" s="33"/>
      <c r="F897" s="33"/>
      <c r="G897" s="33"/>
      <c r="H897" s="35"/>
      <c r="I897" s="33"/>
      <c r="J897" s="33"/>
      <c r="K897" s="36"/>
      <c r="L897" s="33"/>
      <c r="M897" s="33"/>
      <c r="N897" s="33"/>
      <c r="O897" s="33"/>
      <c r="P897" s="33"/>
      <c r="Q897" s="33"/>
    </row>
    <row r="898" spans="2:17" x14ac:dyDescent="0.2">
      <c r="B898" s="33"/>
      <c r="C898" s="33"/>
      <c r="D898" s="33"/>
      <c r="E898" s="33"/>
      <c r="F898" s="33"/>
      <c r="G898" s="33"/>
      <c r="H898" s="35"/>
      <c r="I898" s="33"/>
      <c r="J898" s="33"/>
      <c r="K898" s="36"/>
      <c r="L898" s="33"/>
      <c r="M898" s="33"/>
      <c r="N898" s="33"/>
      <c r="O898" s="33"/>
      <c r="P898" s="33"/>
      <c r="Q898" s="33"/>
    </row>
    <row r="899" spans="2:17" x14ac:dyDescent="0.2">
      <c r="B899" s="33"/>
      <c r="C899" s="33"/>
      <c r="D899" s="33"/>
      <c r="E899" s="33"/>
      <c r="F899" s="33"/>
      <c r="G899" s="33"/>
      <c r="H899" s="35"/>
      <c r="I899" s="33"/>
      <c r="J899" s="33"/>
      <c r="K899" s="36"/>
      <c r="L899" s="33"/>
      <c r="M899" s="33"/>
      <c r="N899" s="33"/>
      <c r="O899" s="33"/>
      <c r="P899" s="33"/>
      <c r="Q899" s="33"/>
    </row>
    <row r="900" spans="2:17" x14ac:dyDescent="0.2">
      <c r="B900" s="33"/>
      <c r="C900" s="33"/>
      <c r="D900" s="33"/>
      <c r="E900" s="33"/>
      <c r="F900" s="33"/>
      <c r="G900" s="33"/>
      <c r="H900" s="35"/>
      <c r="I900" s="33"/>
      <c r="J900" s="33"/>
      <c r="K900" s="36"/>
      <c r="L900" s="33"/>
      <c r="M900" s="33"/>
      <c r="N900" s="33"/>
      <c r="O900" s="33"/>
      <c r="P900" s="33"/>
      <c r="Q900" s="33"/>
    </row>
    <row r="901" spans="2:17" x14ac:dyDescent="0.2">
      <c r="B901" s="33"/>
      <c r="C901" s="33"/>
      <c r="D901" s="33"/>
      <c r="E901" s="33"/>
      <c r="F901" s="33"/>
      <c r="G901" s="33"/>
      <c r="H901" s="35"/>
      <c r="I901" s="33"/>
      <c r="J901" s="33"/>
      <c r="K901" s="36"/>
      <c r="L901" s="33"/>
      <c r="M901" s="33"/>
      <c r="N901" s="33"/>
      <c r="O901" s="33"/>
      <c r="P901" s="33"/>
      <c r="Q901" s="33"/>
    </row>
    <row r="902" spans="2:17" x14ac:dyDescent="0.2">
      <c r="B902" s="33"/>
      <c r="C902" s="33"/>
      <c r="D902" s="33"/>
      <c r="E902" s="33"/>
      <c r="F902" s="33"/>
      <c r="G902" s="33"/>
      <c r="H902" s="35"/>
      <c r="I902" s="33"/>
      <c r="J902" s="33"/>
      <c r="K902" s="36"/>
      <c r="L902" s="33"/>
      <c r="M902" s="33"/>
      <c r="N902" s="33"/>
      <c r="O902" s="33"/>
      <c r="P902" s="33"/>
      <c r="Q902" s="33"/>
    </row>
    <row r="903" spans="2:17" x14ac:dyDescent="0.2">
      <c r="B903" s="33"/>
      <c r="C903" s="33"/>
      <c r="D903" s="33"/>
      <c r="E903" s="33"/>
      <c r="F903" s="33"/>
      <c r="G903" s="33"/>
      <c r="H903" s="35"/>
      <c r="I903" s="33"/>
      <c r="J903" s="33"/>
      <c r="K903" s="36"/>
      <c r="L903" s="33"/>
      <c r="M903" s="33"/>
      <c r="N903" s="33"/>
      <c r="O903" s="33"/>
      <c r="P903" s="33"/>
      <c r="Q903" s="33"/>
    </row>
    <row r="904" spans="2:17" x14ac:dyDescent="0.2">
      <c r="B904" s="33"/>
      <c r="C904" s="33"/>
      <c r="D904" s="33"/>
      <c r="E904" s="33"/>
      <c r="F904" s="33"/>
      <c r="G904" s="33"/>
      <c r="H904" s="35"/>
      <c r="I904" s="33"/>
      <c r="J904" s="33"/>
      <c r="K904" s="36"/>
      <c r="L904" s="33"/>
      <c r="M904" s="33"/>
      <c r="N904" s="33"/>
      <c r="O904" s="33"/>
      <c r="P904" s="33"/>
      <c r="Q904" s="33"/>
    </row>
    <row r="905" spans="2:17" x14ac:dyDescent="0.2">
      <c r="B905" s="33"/>
      <c r="C905" s="33"/>
      <c r="D905" s="33"/>
      <c r="E905" s="33"/>
      <c r="F905" s="33"/>
      <c r="G905" s="33"/>
      <c r="H905" s="35"/>
      <c r="I905" s="33"/>
      <c r="J905" s="33"/>
      <c r="K905" s="36"/>
      <c r="L905" s="33"/>
      <c r="M905" s="33"/>
      <c r="N905" s="33"/>
      <c r="O905" s="33"/>
      <c r="P905" s="33"/>
      <c r="Q905" s="33"/>
    </row>
    <row r="906" spans="2:17" x14ac:dyDescent="0.2">
      <c r="B906" s="33"/>
      <c r="C906" s="33"/>
      <c r="D906" s="33"/>
      <c r="E906" s="33"/>
      <c r="F906" s="33"/>
      <c r="G906" s="33"/>
      <c r="H906" s="35"/>
      <c r="I906" s="33"/>
      <c r="J906" s="33"/>
      <c r="K906" s="36"/>
      <c r="L906" s="33"/>
      <c r="M906" s="33"/>
      <c r="N906" s="33"/>
      <c r="O906" s="33"/>
      <c r="P906" s="33"/>
      <c r="Q906" s="33"/>
    </row>
    <row r="907" spans="2:17" x14ac:dyDescent="0.2">
      <c r="B907" s="33"/>
      <c r="C907" s="33"/>
      <c r="D907" s="33"/>
      <c r="E907" s="33"/>
      <c r="F907" s="33"/>
      <c r="G907" s="33"/>
      <c r="H907" s="35"/>
      <c r="I907" s="33"/>
      <c r="J907" s="33"/>
      <c r="K907" s="36"/>
      <c r="L907" s="33"/>
      <c r="M907" s="33"/>
      <c r="N907" s="33"/>
      <c r="O907" s="33"/>
      <c r="P907" s="33"/>
      <c r="Q907" s="33"/>
    </row>
    <row r="908" spans="2:17" x14ac:dyDescent="0.2">
      <c r="B908" s="33"/>
      <c r="C908" s="33"/>
      <c r="D908" s="33"/>
      <c r="E908" s="33"/>
      <c r="F908" s="33"/>
      <c r="G908" s="33"/>
      <c r="H908" s="35"/>
      <c r="I908" s="33"/>
      <c r="J908" s="33"/>
      <c r="K908" s="36"/>
      <c r="L908" s="33"/>
      <c r="M908" s="33"/>
      <c r="N908" s="33"/>
      <c r="O908" s="33"/>
      <c r="P908" s="33"/>
      <c r="Q908" s="33"/>
    </row>
    <row r="909" spans="2:17" x14ac:dyDescent="0.2">
      <c r="B909" s="33"/>
      <c r="C909" s="33"/>
      <c r="D909" s="33"/>
      <c r="E909" s="33"/>
      <c r="F909" s="33"/>
      <c r="G909" s="33"/>
      <c r="H909" s="35"/>
      <c r="I909" s="33"/>
      <c r="J909" s="33"/>
      <c r="K909" s="36"/>
      <c r="L909" s="33"/>
      <c r="M909" s="33"/>
      <c r="N909" s="33"/>
      <c r="O909" s="33"/>
      <c r="P909" s="33"/>
      <c r="Q909" s="33"/>
    </row>
    <row r="910" spans="2:17" x14ac:dyDescent="0.2">
      <c r="B910" s="33"/>
      <c r="C910" s="33"/>
      <c r="D910" s="33"/>
      <c r="E910" s="33"/>
      <c r="F910" s="33"/>
      <c r="G910" s="33"/>
      <c r="H910" s="35"/>
      <c r="I910" s="33"/>
      <c r="J910" s="33"/>
      <c r="K910" s="36"/>
      <c r="L910" s="33"/>
      <c r="M910" s="33"/>
      <c r="N910" s="33"/>
      <c r="O910" s="33"/>
      <c r="P910" s="33"/>
      <c r="Q910" s="33"/>
    </row>
    <row r="911" spans="2:17" x14ac:dyDescent="0.2">
      <c r="B911" s="33"/>
      <c r="C911" s="33"/>
      <c r="D911" s="33"/>
      <c r="E911" s="33"/>
      <c r="F911" s="33"/>
      <c r="G911" s="33"/>
      <c r="H911" s="35"/>
      <c r="I911" s="33"/>
      <c r="J911" s="33"/>
      <c r="K911" s="36"/>
      <c r="L911" s="33"/>
      <c r="M911" s="33"/>
      <c r="N911" s="33"/>
      <c r="O911" s="33"/>
      <c r="P911" s="33"/>
      <c r="Q911" s="33"/>
    </row>
    <row r="912" spans="2:17" x14ac:dyDescent="0.2">
      <c r="B912" s="33"/>
      <c r="C912" s="33"/>
      <c r="D912" s="33"/>
      <c r="E912" s="33"/>
      <c r="F912" s="33"/>
      <c r="G912" s="33"/>
      <c r="H912" s="35"/>
      <c r="I912" s="33"/>
      <c r="J912" s="33"/>
      <c r="K912" s="36"/>
      <c r="L912" s="33"/>
      <c r="M912" s="33"/>
      <c r="N912" s="33"/>
      <c r="O912" s="33"/>
      <c r="P912" s="33"/>
      <c r="Q912" s="33"/>
    </row>
    <row r="913" spans="2:17" x14ac:dyDescent="0.2">
      <c r="B913" s="33"/>
      <c r="C913" s="33"/>
      <c r="D913" s="33"/>
      <c r="E913" s="33"/>
      <c r="F913" s="33"/>
      <c r="G913" s="33"/>
      <c r="H913" s="35"/>
      <c r="I913" s="33"/>
      <c r="J913" s="33"/>
      <c r="K913" s="36"/>
      <c r="L913" s="33"/>
      <c r="M913" s="33"/>
      <c r="N913" s="33"/>
      <c r="O913" s="33"/>
      <c r="P913" s="33"/>
      <c r="Q913" s="33"/>
    </row>
    <row r="914" spans="2:17" x14ac:dyDescent="0.2">
      <c r="B914" s="33"/>
      <c r="C914" s="33"/>
      <c r="D914" s="33"/>
      <c r="E914" s="33"/>
      <c r="F914" s="33"/>
      <c r="G914" s="33"/>
      <c r="H914" s="35"/>
      <c r="I914" s="33"/>
      <c r="J914" s="33"/>
      <c r="K914" s="36"/>
      <c r="L914" s="33"/>
      <c r="M914" s="33"/>
      <c r="N914" s="33"/>
      <c r="O914" s="33"/>
      <c r="P914" s="33"/>
      <c r="Q914" s="33"/>
    </row>
    <row r="915" spans="2:17" x14ac:dyDescent="0.2">
      <c r="B915" s="33"/>
      <c r="C915" s="33"/>
      <c r="D915" s="33"/>
      <c r="E915" s="33"/>
      <c r="F915" s="33"/>
      <c r="G915" s="33"/>
      <c r="H915" s="35"/>
      <c r="I915" s="33"/>
      <c r="J915" s="33"/>
      <c r="K915" s="36"/>
      <c r="L915" s="33"/>
      <c r="M915" s="33"/>
      <c r="N915" s="33"/>
      <c r="O915" s="33"/>
      <c r="P915" s="33"/>
      <c r="Q915" s="33"/>
    </row>
    <row r="916" spans="2:17" x14ac:dyDescent="0.2">
      <c r="B916" s="33"/>
      <c r="C916" s="33"/>
      <c r="D916" s="33"/>
      <c r="E916" s="33"/>
      <c r="F916" s="33"/>
      <c r="G916" s="33"/>
      <c r="H916" s="35"/>
      <c r="I916" s="33"/>
      <c r="J916" s="33"/>
      <c r="K916" s="36"/>
      <c r="L916" s="33"/>
      <c r="M916" s="33"/>
      <c r="N916" s="33"/>
      <c r="O916" s="33"/>
      <c r="P916" s="33"/>
      <c r="Q916" s="33"/>
    </row>
    <row r="917" spans="2:17" x14ac:dyDescent="0.2">
      <c r="B917" s="33"/>
      <c r="C917" s="33"/>
      <c r="D917" s="33"/>
      <c r="E917" s="33"/>
      <c r="F917" s="33"/>
      <c r="G917" s="33"/>
      <c r="H917" s="35"/>
      <c r="I917" s="33"/>
      <c r="J917" s="33"/>
      <c r="K917" s="36"/>
      <c r="L917" s="33"/>
      <c r="M917" s="33"/>
      <c r="N917" s="33"/>
      <c r="O917" s="33"/>
      <c r="P917" s="33"/>
      <c r="Q917" s="33"/>
    </row>
    <row r="918" spans="2:17" x14ac:dyDescent="0.2">
      <c r="B918" s="33"/>
      <c r="C918" s="33"/>
      <c r="D918" s="33"/>
      <c r="E918" s="33"/>
      <c r="F918" s="33"/>
      <c r="G918" s="33"/>
      <c r="H918" s="35"/>
      <c r="I918" s="33"/>
      <c r="J918" s="33"/>
      <c r="K918" s="36"/>
      <c r="L918" s="33"/>
      <c r="M918" s="33"/>
      <c r="N918" s="33"/>
      <c r="O918" s="33"/>
      <c r="P918" s="33"/>
      <c r="Q918" s="33"/>
    </row>
    <row r="919" spans="2:17" x14ac:dyDescent="0.2">
      <c r="B919" s="33"/>
      <c r="C919" s="33"/>
      <c r="D919" s="33"/>
      <c r="E919" s="33"/>
      <c r="F919" s="33"/>
      <c r="G919" s="33"/>
      <c r="H919" s="35"/>
      <c r="I919" s="33"/>
      <c r="J919" s="33"/>
      <c r="K919" s="36"/>
      <c r="L919" s="33"/>
      <c r="M919" s="33"/>
      <c r="N919" s="33"/>
      <c r="O919" s="33"/>
      <c r="P919" s="33"/>
      <c r="Q919" s="33"/>
    </row>
    <row r="920" spans="2:17" x14ac:dyDescent="0.2">
      <c r="B920" s="33"/>
      <c r="C920" s="33"/>
      <c r="D920" s="33"/>
      <c r="E920" s="33"/>
      <c r="F920" s="33"/>
      <c r="G920" s="33"/>
      <c r="H920" s="35"/>
      <c r="I920" s="33"/>
      <c r="J920" s="33"/>
      <c r="K920" s="36"/>
      <c r="L920" s="33"/>
      <c r="M920" s="33"/>
      <c r="N920" s="33"/>
      <c r="O920" s="33"/>
      <c r="P920" s="33"/>
      <c r="Q920" s="33"/>
    </row>
    <row r="921" spans="2:17" x14ac:dyDescent="0.2">
      <c r="B921" s="33"/>
      <c r="C921" s="33"/>
      <c r="D921" s="33"/>
      <c r="E921" s="33"/>
      <c r="F921" s="33"/>
      <c r="G921" s="33"/>
      <c r="H921" s="35"/>
      <c r="I921" s="33"/>
      <c r="J921" s="33"/>
      <c r="K921" s="36"/>
      <c r="L921" s="33"/>
      <c r="M921" s="33"/>
      <c r="N921" s="33"/>
      <c r="O921" s="33"/>
      <c r="P921" s="33"/>
      <c r="Q921" s="33"/>
    </row>
    <row r="922" spans="2:17" x14ac:dyDescent="0.2">
      <c r="B922" s="33"/>
      <c r="C922" s="33"/>
      <c r="D922" s="33"/>
      <c r="E922" s="33"/>
      <c r="F922" s="33"/>
      <c r="G922" s="33"/>
      <c r="H922" s="35"/>
      <c r="I922" s="33"/>
      <c r="J922" s="33"/>
      <c r="K922" s="36"/>
      <c r="L922" s="33"/>
      <c r="M922" s="33"/>
      <c r="N922" s="33"/>
      <c r="O922" s="33"/>
      <c r="P922" s="33"/>
      <c r="Q922" s="33"/>
    </row>
    <row r="923" spans="2:17" x14ac:dyDescent="0.2">
      <c r="B923" s="33"/>
      <c r="C923" s="33"/>
      <c r="D923" s="33"/>
      <c r="E923" s="33"/>
      <c r="F923" s="33"/>
      <c r="G923" s="33"/>
      <c r="H923" s="35"/>
      <c r="I923" s="33"/>
      <c r="J923" s="33"/>
      <c r="K923" s="36"/>
      <c r="L923" s="33"/>
      <c r="M923" s="33"/>
      <c r="N923" s="33"/>
      <c r="O923" s="33"/>
      <c r="P923" s="33"/>
      <c r="Q923" s="33"/>
    </row>
    <row r="924" spans="2:17" x14ac:dyDescent="0.2">
      <c r="B924" s="33"/>
      <c r="C924" s="33"/>
      <c r="D924" s="33"/>
      <c r="E924" s="33"/>
      <c r="F924" s="33"/>
      <c r="G924" s="33"/>
      <c r="H924" s="35"/>
      <c r="I924" s="33"/>
      <c r="J924" s="33"/>
      <c r="K924" s="36"/>
      <c r="L924" s="33"/>
      <c r="M924" s="33"/>
      <c r="N924" s="33"/>
      <c r="O924" s="33"/>
      <c r="P924" s="33"/>
      <c r="Q924" s="33"/>
    </row>
    <row r="925" spans="2:17" x14ac:dyDescent="0.2">
      <c r="B925" s="33"/>
      <c r="C925" s="33"/>
      <c r="D925" s="33"/>
      <c r="E925" s="33"/>
      <c r="F925" s="33"/>
      <c r="G925" s="33"/>
      <c r="H925" s="35"/>
      <c r="I925" s="33"/>
      <c r="J925" s="33"/>
      <c r="K925" s="36"/>
      <c r="L925" s="33"/>
      <c r="M925" s="33"/>
      <c r="N925" s="33"/>
      <c r="O925" s="33"/>
      <c r="P925" s="33"/>
      <c r="Q925" s="33"/>
    </row>
    <row r="926" spans="2:17" x14ac:dyDescent="0.2">
      <c r="B926" s="33"/>
      <c r="C926" s="33"/>
      <c r="D926" s="33"/>
      <c r="E926" s="33"/>
      <c r="F926" s="33"/>
      <c r="G926" s="33"/>
      <c r="H926" s="35"/>
      <c r="I926" s="33"/>
      <c r="J926" s="33"/>
      <c r="K926" s="36"/>
      <c r="L926" s="33"/>
      <c r="M926" s="33"/>
      <c r="N926" s="33"/>
      <c r="O926" s="33"/>
      <c r="P926" s="33"/>
      <c r="Q926" s="33"/>
    </row>
    <row r="927" spans="2:17" x14ac:dyDescent="0.2">
      <c r="B927" s="33"/>
      <c r="C927" s="33"/>
      <c r="D927" s="33"/>
      <c r="E927" s="33"/>
      <c r="F927" s="33"/>
      <c r="G927" s="33"/>
      <c r="H927" s="35"/>
      <c r="I927" s="33"/>
      <c r="J927" s="33"/>
      <c r="K927" s="36"/>
      <c r="L927" s="33"/>
      <c r="M927" s="33"/>
      <c r="N927" s="33"/>
      <c r="O927" s="33"/>
      <c r="P927" s="33"/>
      <c r="Q927" s="33"/>
    </row>
    <row r="928" spans="2:17" x14ac:dyDescent="0.2">
      <c r="B928" s="33"/>
      <c r="C928" s="33"/>
      <c r="D928" s="33"/>
      <c r="E928" s="33"/>
      <c r="F928" s="33"/>
      <c r="G928" s="33"/>
      <c r="H928" s="35"/>
      <c r="I928" s="33"/>
      <c r="J928" s="33"/>
      <c r="K928" s="36"/>
      <c r="L928" s="33"/>
      <c r="M928" s="33"/>
      <c r="N928" s="33"/>
      <c r="O928" s="33"/>
      <c r="P928" s="33"/>
      <c r="Q928" s="33"/>
    </row>
    <row r="929" spans="2:17" x14ac:dyDescent="0.2">
      <c r="B929" s="33"/>
      <c r="C929" s="33"/>
      <c r="D929" s="33"/>
      <c r="E929" s="33"/>
      <c r="F929" s="33"/>
      <c r="G929" s="33"/>
      <c r="H929" s="35"/>
      <c r="I929" s="33"/>
      <c r="J929" s="33"/>
      <c r="K929" s="36"/>
      <c r="L929" s="33"/>
      <c r="M929" s="33"/>
      <c r="N929" s="33"/>
      <c r="O929" s="33"/>
      <c r="P929" s="33"/>
      <c r="Q929" s="33"/>
    </row>
    <row r="930" spans="2:17" x14ac:dyDescent="0.2">
      <c r="B930" s="33"/>
      <c r="C930" s="33"/>
      <c r="D930" s="33"/>
      <c r="E930" s="33"/>
      <c r="F930" s="33"/>
      <c r="G930" s="33"/>
      <c r="H930" s="35"/>
      <c r="I930" s="33"/>
      <c r="J930" s="33"/>
      <c r="K930" s="36"/>
      <c r="L930" s="33"/>
      <c r="M930" s="33"/>
      <c r="N930" s="33"/>
      <c r="O930" s="33"/>
      <c r="P930" s="33"/>
      <c r="Q930" s="33"/>
    </row>
    <row r="931" spans="2:17" x14ac:dyDescent="0.2">
      <c r="B931" s="33"/>
      <c r="C931" s="33"/>
      <c r="D931" s="33"/>
      <c r="E931" s="33"/>
      <c r="F931" s="33"/>
      <c r="G931" s="33"/>
      <c r="H931" s="35"/>
      <c r="I931" s="33"/>
      <c r="J931" s="33"/>
      <c r="K931" s="36"/>
      <c r="L931" s="33"/>
      <c r="M931" s="33"/>
      <c r="N931" s="33"/>
      <c r="O931" s="33"/>
      <c r="P931" s="33"/>
      <c r="Q931" s="33"/>
    </row>
    <row r="932" spans="2:17" x14ac:dyDescent="0.2">
      <c r="B932" s="33"/>
      <c r="C932" s="33"/>
      <c r="D932" s="33"/>
      <c r="E932" s="33"/>
      <c r="F932" s="33"/>
      <c r="G932" s="33"/>
      <c r="H932" s="35"/>
      <c r="I932" s="33"/>
      <c r="J932" s="33"/>
      <c r="K932" s="36"/>
      <c r="L932" s="33"/>
      <c r="M932" s="33"/>
      <c r="N932" s="33"/>
      <c r="O932" s="33"/>
      <c r="P932" s="33"/>
      <c r="Q932" s="33"/>
    </row>
    <row r="933" spans="2:17" x14ac:dyDescent="0.2">
      <c r="B933" s="33"/>
      <c r="C933" s="33"/>
      <c r="D933" s="33"/>
      <c r="E933" s="33"/>
      <c r="F933" s="33"/>
      <c r="G933" s="33"/>
      <c r="H933" s="35"/>
      <c r="I933" s="33"/>
      <c r="J933" s="33"/>
      <c r="K933" s="36"/>
      <c r="L933" s="33"/>
      <c r="M933" s="33"/>
      <c r="N933" s="33"/>
      <c r="O933" s="33"/>
      <c r="P933" s="33"/>
      <c r="Q933" s="33"/>
    </row>
    <row r="934" spans="2:17" x14ac:dyDescent="0.2">
      <c r="B934" s="33"/>
      <c r="C934" s="33"/>
      <c r="D934" s="33"/>
      <c r="E934" s="33"/>
      <c r="F934" s="33"/>
      <c r="G934" s="33"/>
      <c r="H934" s="35"/>
      <c r="I934" s="33"/>
      <c r="J934" s="33"/>
      <c r="K934" s="36"/>
      <c r="L934" s="33"/>
      <c r="M934" s="33"/>
      <c r="N934" s="33"/>
      <c r="O934" s="33"/>
      <c r="P934" s="33"/>
      <c r="Q934" s="33"/>
    </row>
    <row r="935" spans="2:17" x14ac:dyDescent="0.2">
      <c r="B935" s="33"/>
      <c r="C935" s="33"/>
      <c r="D935" s="33"/>
      <c r="E935" s="33"/>
      <c r="F935" s="33"/>
      <c r="G935" s="33"/>
      <c r="H935" s="35"/>
      <c r="I935" s="33"/>
      <c r="J935" s="33"/>
      <c r="K935" s="36"/>
      <c r="L935" s="33"/>
      <c r="M935" s="33"/>
      <c r="N935" s="33"/>
      <c r="O935" s="33"/>
      <c r="P935" s="33"/>
      <c r="Q935" s="33"/>
    </row>
    <row r="936" spans="2:17" x14ac:dyDescent="0.2">
      <c r="B936" s="33"/>
      <c r="C936" s="33"/>
      <c r="D936" s="33"/>
      <c r="E936" s="33"/>
      <c r="F936" s="33"/>
      <c r="G936" s="33"/>
      <c r="H936" s="35"/>
      <c r="I936" s="33"/>
      <c r="J936" s="33"/>
      <c r="K936" s="36"/>
      <c r="L936" s="33"/>
      <c r="M936" s="33"/>
      <c r="N936" s="33"/>
      <c r="O936" s="33"/>
      <c r="P936" s="33"/>
      <c r="Q936" s="33"/>
    </row>
    <row r="937" spans="2:17" x14ac:dyDescent="0.2">
      <c r="B937" s="33"/>
      <c r="C937" s="33"/>
      <c r="D937" s="33"/>
      <c r="E937" s="33"/>
      <c r="F937" s="33"/>
      <c r="G937" s="33"/>
      <c r="H937" s="35"/>
      <c r="I937" s="33"/>
      <c r="J937" s="33"/>
      <c r="K937" s="36"/>
      <c r="L937" s="33"/>
      <c r="M937" s="33"/>
      <c r="N937" s="33"/>
      <c r="O937" s="33"/>
      <c r="P937" s="33"/>
      <c r="Q937" s="33"/>
    </row>
    <row r="938" spans="2:17" x14ac:dyDescent="0.2">
      <c r="B938" s="33"/>
      <c r="C938" s="33"/>
      <c r="D938" s="33"/>
      <c r="E938" s="33"/>
      <c r="F938" s="33"/>
      <c r="G938" s="33"/>
      <c r="H938" s="35"/>
      <c r="I938" s="33"/>
      <c r="J938" s="33"/>
      <c r="K938" s="36"/>
      <c r="L938" s="33"/>
      <c r="M938" s="33"/>
      <c r="N938" s="33"/>
      <c r="O938" s="33"/>
      <c r="P938" s="33"/>
      <c r="Q938" s="33"/>
    </row>
    <row r="939" spans="2:17" x14ac:dyDescent="0.2">
      <c r="B939" s="33"/>
      <c r="C939" s="33"/>
      <c r="D939" s="33"/>
      <c r="E939" s="33"/>
      <c r="F939" s="33"/>
      <c r="G939" s="33"/>
      <c r="H939" s="35"/>
      <c r="I939" s="33"/>
      <c r="J939" s="33"/>
      <c r="K939" s="36"/>
      <c r="L939" s="33"/>
      <c r="M939" s="33"/>
      <c r="N939" s="33"/>
      <c r="O939" s="33"/>
      <c r="P939" s="33"/>
      <c r="Q939" s="33"/>
    </row>
    <row r="940" spans="2:17" x14ac:dyDescent="0.2">
      <c r="B940" s="33"/>
      <c r="C940" s="33"/>
      <c r="D940" s="33"/>
      <c r="E940" s="33"/>
      <c r="F940" s="33"/>
      <c r="G940" s="33"/>
      <c r="H940" s="35"/>
      <c r="I940" s="33"/>
      <c r="J940" s="33"/>
      <c r="K940" s="36"/>
      <c r="L940" s="33"/>
      <c r="M940" s="33"/>
      <c r="N940" s="33"/>
      <c r="O940" s="33"/>
      <c r="P940" s="33"/>
      <c r="Q940" s="33"/>
    </row>
    <row r="941" spans="2:17" x14ac:dyDescent="0.2">
      <c r="B941" s="33"/>
      <c r="C941" s="33"/>
      <c r="D941" s="33"/>
      <c r="E941" s="33"/>
      <c r="F941" s="33"/>
      <c r="G941" s="33"/>
      <c r="H941" s="35"/>
      <c r="I941" s="33"/>
      <c r="J941" s="33"/>
      <c r="K941" s="36"/>
      <c r="L941" s="33"/>
      <c r="M941" s="33"/>
      <c r="N941" s="33"/>
      <c r="O941" s="33"/>
      <c r="P941" s="33"/>
      <c r="Q941" s="33"/>
    </row>
    <row r="942" spans="2:17" x14ac:dyDescent="0.2">
      <c r="B942" s="33"/>
      <c r="C942" s="33"/>
      <c r="D942" s="33"/>
      <c r="E942" s="33"/>
      <c r="F942" s="33"/>
      <c r="G942" s="33"/>
      <c r="H942" s="35"/>
      <c r="I942" s="33"/>
      <c r="J942" s="33"/>
      <c r="K942" s="36"/>
      <c r="L942" s="33"/>
      <c r="M942" s="33"/>
      <c r="N942" s="33"/>
      <c r="O942" s="33"/>
      <c r="P942" s="33"/>
      <c r="Q942" s="33"/>
    </row>
    <row r="943" spans="2:17" x14ac:dyDescent="0.2">
      <c r="B943" s="33"/>
      <c r="C943" s="33"/>
      <c r="D943" s="33"/>
      <c r="E943" s="33"/>
      <c r="F943" s="33"/>
      <c r="G943" s="33"/>
      <c r="H943" s="35"/>
      <c r="I943" s="33"/>
      <c r="J943" s="33"/>
      <c r="K943" s="36"/>
      <c r="L943" s="33"/>
      <c r="M943" s="33"/>
      <c r="N943" s="33"/>
      <c r="O943" s="33"/>
      <c r="P943" s="33"/>
      <c r="Q943" s="33"/>
    </row>
    <row r="944" spans="2:17" x14ac:dyDescent="0.2">
      <c r="B944" s="33"/>
      <c r="C944" s="33"/>
      <c r="D944" s="33"/>
      <c r="E944" s="33"/>
      <c r="F944" s="33"/>
      <c r="G944" s="33"/>
      <c r="H944" s="35"/>
      <c r="I944" s="33"/>
      <c r="J944" s="33"/>
      <c r="K944" s="36"/>
      <c r="L944" s="33"/>
      <c r="M944" s="33"/>
      <c r="N944" s="33"/>
      <c r="O944" s="33"/>
      <c r="P944" s="33"/>
      <c r="Q944" s="33"/>
    </row>
    <row r="945" spans="2:17" x14ac:dyDescent="0.2">
      <c r="B945" s="33"/>
      <c r="C945" s="33"/>
      <c r="D945" s="33"/>
      <c r="E945" s="33"/>
      <c r="F945" s="33"/>
      <c r="G945" s="33"/>
      <c r="H945" s="35"/>
      <c r="I945" s="33"/>
      <c r="J945" s="33"/>
      <c r="K945" s="36"/>
      <c r="L945" s="33"/>
      <c r="M945" s="33"/>
      <c r="N945" s="33"/>
      <c r="O945" s="33"/>
      <c r="P945" s="33"/>
      <c r="Q945" s="33"/>
    </row>
    <row r="946" spans="2:17" x14ac:dyDescent="0.2">
      <c r="B946" s="33"/>
      <c r="C946" s="33"/>
      <c r="D946" s="33"/>
      <c r="E946" s="33"/>
      <c r="F946" s="33"/>
      <c r="G946" s="33"/>
      <c r="H946" s="35"/>
      <c r="I946" s="33"/>
      <c r="J946" s="33"/>
      <c r="K946" s="36"/>
      <c r="L946" s="33"/>
      <c r="M946" s="33"/>
      <c r="N946" s="33"/>
      <c r="O946" s="33"/>
      <c r="P946" s="33"/>
      <c r="Q946" s="33"/>
    </row>
    <row r="947" spans="2:17" x14ac:dyDescent="0.2">
      <c r="B947" s="33"/>
      <c r="C947" s="33"/>
      <c r="D947" s="33"/>
      <c r="E947" s="33"/>
      <c r="F947" s="33"/>
      <c r="G947" s="33"/>
      <c r="H947" s="35"/>
      <c r="I947" s="33"/>
      <c r="J947" s="33"/>
      <c r="K947" s="36"/>
      <c r="L947" s="33"/>
      <c r="M947" s="33"/>
      <c r="N947" s="33"/>
      <c r="O947" s="33"/>
      <c r="P947" s="33"/>
      <c r="Q947" s="33"/>
    </row>
    <row r="948" spans="2:17" x14ac:dyDescent="0.2">
      <c r="B948" s="33"/>
      <c r="C948" s="33"/>
      <c r="D948" s="33"/>
      <c r="E948" s="33"/>
      <c r="F948" s="33"/>
      <c r="G948" s="33"/>
      <c r="H948" s="35"/>
      <c r="I948" s="33"/>
      <c r="J948" s="33"/>
      <c r="K948" s="36"/>
      <c r="L948" s="33"/>
      <c r="M948" s="33"/>
      <c r="N948" s="33"/>
      <c r="O948" s="33"/>
      <c r="P948" s="33"/>
      <c r="Q948" s="33"/>
    </row>
    <row r="949" spans="2:17" x14ac:dyDescent="0.2">
      <c r="B949" s="33"/>
      <c r="C949" s="33"/>
      <c r="D949" s="33"/>
      <c r="E949" s="33"/>
      <c r="F949" s="33"/>
      <c r="G949" s="33"/>
      <c r="H949" s="35"/>
      <c r="I949" s="33"/>
      <c r="J949" s="33"/>
      <c r="K949" s="36"/>
      <c r="L949" s="33"/>
      <c r="M949" s="33"/>
      <c r="N949" s="33"/>
      <c r="O949" s="33"/>
      <c r="P949" s="33"/>
      <c r="Q949" s="33"/>
    </row>
    <row r="950" spans="2:17" x14ac:dyDescent="0.2">
      <c r="B950" s="33"/>
      <c r="C950" s="33"/>
      <c r="D950" s="33"/>
      <c r="E950" s="33"/>
      <c r="F950" s="33"/>
      <c r="G950" s="33"/>
      <c r="H950" s="35"/>
      <c r="I950" s="33"/>
      <c r="J950" s="33"/>
      <c r="K950" s="36"/>
      <c r="L950" s="33"/>
      <c r="M950" s="33"/>
      <c r="N950" s="33"/>
      <c r="O950" s="33"/>
      <c r="P950" s="33"/>
      <c r="Q950" s="33"/>
    </row>
    <row r="951" spans="2:17" x14ac:dyDescent="0.2">
      <c r="B951" s="33"/>
      <c r="C951" s="33"/>
      <c r="D951" s="33"/>
      <c r="E951" s="33"/>
      <c r="F951" s="33"/>
      <c r="G951" s="33"/>
      <c r="H951" s="35"/>
      <c r="I951" s="33"/>
      <c r="J951" s="33"/>
      <c r="K951" s="36"/>
      <c r="L951" s="33"/>
      <c r="M951" s="33"/>
      <c r="N951" s="33"/>
      <c r="O951" s="33"/>
      <c r="P951" s="33"/>
      <c r="Q951" s="33"/>
    </row>
    <row r="952" spans="2:17" x14ac:dyDescent="0.2">
      <c r="B952" s="33"/>
      <c r="C952" s="33"/>
      <c r="D952" s="33"/>
      <c r="E952" s="33"/>
      <c r="F952" s="33"/>
      <c r="G952" s="33"/>
      <c r="H952" s="35"/>
      <c r="I952" s="33"/>
      <c r="J952" s="33"/>
      <c r="K952" s="36"/>
      <c r="L952" s="33"/>
      <c r="M952" s="33"/>
      <c r="N952" s="33"/>
      <c r="O952" s="33"/>
      <c r="P952" s="33"/>
      <c r="Q952" s="33"/>
    </row>
    <row r="953" spans="2:17" x14ac:dyDescent="0.2">
      <c r="B953" s="33"/>
      <c r="C953" s="33"/>
      <c r="D953" s="33"/>
      <c r="E953" s="33"/>
      <c r="F953" s="33"/>
      <c r="G953" s="33"/>
      <c r="H953" s="35"/>
      <c r="I953" s="33"/>
      <c r="J953" s="33"/>
      <c r="K953" s="36"/>
      <c r="L953" s="33"/>
      <c r="M953" s="33"/>
      <c r="N953" s="33"/>
      <c r="O953" s="33"/>
      <c r="P953" s="33"/>
      <c r="Q953" s="33"/>
    </row>
    <row r="954" spans="2:17" x14ac:dyDescent="0.2">
      <c r="B954" s="33"/>
      <c r="C954" s="33"/>
      <c r="D954" s="33"/>
      <c r="E954" s="33"/>
      <c r="F954" s="33"/>
      <c r="G954" s="33"/>
      <c r="H954" s="35"/>
      <c r="I954" s="33"/>
      <c r="J954" s="33"/>
      <c r="K954" s="36"/>
      <c r="L954" s="33"/>
      <c r="M954" s="33"/>
      <c r="N954" s="33"/>
      <c r="O954" s="33"/>
      <c r="P954" s="33"/>
      <c r="Q954" s="33"/>
    </row>
    <row r="955" spans="2:17" x14ac:dyDescent="0.2">
      <c r="B955" s="33"/>
      <c r="C955" s="33"/>
      <c r="D955" s="33"/>
      <c r="E955" s="33"/>
      <c r="F955" s="33"/>
      <c r="G955" s="33"/>
      <c r="H955" s="35"/>
      <c r="I955" s="33"/>
      <c r="J955" s="33"/>
      <c r="K955" s="36"/>
      <c r="L955" s="33"/>
      <c r="M955" s="33"/>
      <c r="N955" s="33"/>
      <c r="O955" s="33"/>
      <c r="P955" s="33"/>
      <c r="Q955" s="33"/>
    </row>
    <row r="956" spans="2:17" x14ac:dyDescent="0.2">
      <c r="B956" s="33"/>
      <c r="C956" s="33"/>
      <c r="D956" s="33"/>
      <c r="E956" s="33"/>
      <c r="F956" s="33"/>
      <c r="G956" s="33"/>
      <c r="H956" s="35"/>
      <c r="I956" s="33"/>
      <c r="J956" s="33"/>
      <c r="K956" s="36"/>
      <c r="L956" s="33"/>
      <c r="M956" s="33"/>
      <c r="N956" s="33"/>
      <c r="O956" s="33"/>
      <c r="P956" s="33"/>
      <c r="Q956" s="33"/>
    </row>
    <row r="957" spans="2:17" x14ac:dyDescent="0.2">
      <c r="B957" s="33"/>
      <c r="C957" s="33"/>
      <c r="D957" s="33"/>
      <c r="E957" s="33"/>
      <c r="F957" s="33"/>
      <c r="G957" s="33"/>
      <c r="H957" s="35"/>
      <c r="I957" s="33"/>
      <c r="J957" s="33"/>
      <c r="K957" s="36"/>
      <c r="L957" s="33"/>
      <c r="M957" s="33"/>
      <c r="N957" s="33"/>
      <c r="O957" s="33"/>
      <c r="P957" s="33"/>
      <c r="Q957" s="33"/>
    </row>
    <row r="958" spans="2:17" x14ac:dyDescent="0.2">
      <c r="B958" s="33"/>
      <c r="C958" s="33"/>
      <c r="D958" s="33"/>
      <c r="E958" s="33"/>
      <c r="F958" s="33"/>
      <c r="G958" s="33"/>
      <c r="H958" s="35"/>
      <c r="I958" s="33"/>
      <c r="J958" s="33"/>
      <c r="K958" s="36"/>
      <c r="L958" s="33"/>
      <c r="M958" s="33"/>
      <c r="N958" s="33"/>
      <c r="O958" s="33"/>
      <c r="P958" s="33"/>
      <c r="Q958" s="33"/>
    </row>
    <row r="959" spans="2:17" x14ac:dyDescent="0.2">
      <c r="B959" s="33"/>
      <c r="C959" s="33"/>
      <c r="D959" s="33"/>
      <c r="E959" s="33"/>
      <c r="F959" s="33"/>
      <c r="G959" s="33"/>
      <c r="H959" s="35"/>
      <c r="I959" s="33"/>
      <c r="J959" s="33"/>
      <c r="K959" s="36"/>
      <c r="L959" s="33"/>
      <c r="M959" s="33"/>
      <c r="N959" s="33"/>
      <c r="O959" s="33"/>
      <c r="P959" s="33"/>
      <c r="Q959" s="33"/>
    </row>
    <row r="960" spans="2:17" x14ac:dyDescent="0.2">
      <c r="B960" s="33"/>
      <c r="C960" s="33"/>
      <c r="D960" s="33"/>
      <c r="E960" s="33"/>
      <c r="F960" s="33"/>
      <c r="G960" s="33"/>
      <c r="H960" s="35"/>
      <c r="I960" s="33"/>
      <c r="J960" s="33"/>
      <c r="K960" s="36"/>
      <c r="L960" s="33"/>
      <c r="M960" s="33"/>
      <c r="N960" s="33"/>
      <c r="O960" s="33"/>
      <c r="P960" s="33"/>
      <c r="Q960" s="33"/>
    </row>
    <row r="961" spans="2:17" x14ac:dyDescent="0.2">
      <c r="B961" s="33"/>
      <c r="C961" s="33"/>
      <c r="D961" s="33"/>
      <c r="E961" s="33"/>
      <c r="F961" s="33"/>
      <c r="G961" s="33"/>
      <c r="H961" s="35"/>
      <c r="I961" s="33"/>
      <c r="J961" s="33"/>
      <c r="K961" s="36"/>
      <c r="L961" s="33"/>
      <c r="M961" s="33"/>
      <c r="N961" s="33"/>
      <c r="O961" s="33"/>
      <c r="P961" s="33"/>
      <c r="Q961" s="33"/>
    </row>
    <row r="962" spans="2:17" x14ac:dyDescent="0.2">
      <c r="B962" s="33"/>
      <c r="C962" s="33"/>
      <c r="D962" s="33"/>
      <c r="E962" s="33"/>
      <c r="F962" s="33"/>
      <c r="G962" s="33"/>
      <c r="H962" s="35"/>
      <c r="I962" s="33"/>
      <c r="J962" s="33"/>
      <c r="K962" s="36"/>
      <c r="L962" s="33"/>
      <c r="M962" s="33"/>
      <c r="N962" s="33"/>
      <c r="O962" s="33"/>
      <c r="P962" s="33"/>
      <c r="Q962" s="33"/>
    </row>
    <row r="963" spans="2:17" x14ac:dyDescent="0.2">
      <c r="B963" s="33"/>
      <c r="C963" s="33"/>
      <c r="D963" s="33"/>
      <c r="E963" s="33"/>
      <c r="F963" s="33"/>
      <c r="G963" s="33"/>
      <c r="H963" s="35"/>
      <c r="I963" s="33"/>
      <c r="J963" s="33"/>
      <c r="K963" s="36"/>
      <c r="L963" s="33"/>
      <c r="M963" s="33"/>
      <c r="N963" s="33"/>
      <c r="O963" s="33"/>
      <c r="P963" s="33"/>
      <c r="Q963" s="33"/>
    </row>
    <row r="964" spans="2:17" x14ac:dyDescent="0.2">
      <c r="B964" s="33"/>
      <c r="C964" s="33"/>
      <c r="D964" s="33"/>
      <c r="E964" s="33"/>
      <c r="F964" s="33"/>
      <c r="G964" s="33"/>
      <c r="H964" s="35"/>
      <c r="I964" s="33"/>
      <c r="J964" s="33"/>
      <c r="K964" s="36"/>
      <c r="L964" s="33"/>
      <c r="M964" s="33"/>
      <c r="N964" s="33"/>
      <c r="O964" s="33"/>
      <c r="P964" s="33"/>
      <c r="Q964" s="33"/>
    </row>
    <row r="965" spans="2:17" x14ac:dyDescent="0.2">
      <c r="B965" s="33"/>
      <c r="C965" s="33"/>
      <c r="D965" s="33"/>
      <c r="E965" s="33"/>
      <c r="F965" s="33"/>
      <c r="G965" s="33"/>
      <c r="H965" s="35"/>
      <c r="I965" s="33"/>
      <c r="J965" s="33"/>
      <c r="K965" s="36"/>
      <c r="L965" s="33"/>
      <c r="M965" s="33"/>
      <c r="N965" s="33"/>
      <c r="O965" s="33"/>
      <c r="P965" s="33"/>
      <c r="Q965" s="33"/>
    </row>
    <row r="966" spans="2:17" x14ac:dyDescent="0.2">
      <c r="B966" s="33"/>
      <c r="C966" s="33"/>
      <c r="D966" s="33"/>
      <c r="E966" s="33"/>
      <c r="F966" s="33"/>
      <c r="G966" s="33"/>
      <c r="H966" s="35"/>
      <c r="I966" s="33"/>
      <c r="J966" s="33"/>
      <c r="K966" s="36"/>
      <c r="L966" s="33"/>
      <c r="M966" s="33"/>
      <c r="N966" s="33"/>
      <c r="O966" s="33"/>
      <c r="P966" s="33"/>
      <c r="Q966" s="33"/>
    </row>
    <row r="967" spans="2:17" x14ac:dyDescent="0.2">
      <c r="B967" s="33"/>
      <c r="C967" s="33"/>
      <c r="D967" s="33"/>
      <c r="E967" s="33"/>
      <c r="F967" s="33"/>
      <c r="G967" s="33"/>
      <c r="H967" s="35"/>
      <c r="I967" s="33"/>
      <c r="J967" s="33"/>
      <c r="K967" s="36"/>
      <c r="L967" s="33"/>
      <c r="M967" s="33"/>
      <c r="N967" s="33"/>
      <c r="O967" s="33"/>
      <c r="P967" s="33"/>
      <c r="Q967" s="33"/>
    </row>
    <row r="968" spans="2:17" x14ac:dyDescent="0.2">
      <c r="B968" s="33"/>
      <c r="C968" s="33"/>
      <c r="D968" s="33"/>
      <c r="E968" s="33"/>
      <c r="F968" s="33"/>
      <c r="G968" s="33"/>
      <c r="H968" s="35"/>
      <c r="I968" s="33"/>
      <c r="J968" s="33"/>
      <c r="K968" s="36"/>
      <c r="L968" s="33"/>
      <c r="M968" s="33"/>
      <c r="N968" s="33"/>
      <c r="O968" s="33"/>
      <c r="P968" s="33"/>
      <c r="Q968" s="33"/>
    </row>
    <row r="969" spans="2:17" x14ac:dyDescent="0.2">
      <c r="B969" s="33"/>
      <c r="C969" s="33"/>
      <c r="D969" s="33"/>
      <c r="E969" s="33"/>
      <c r="F969" s="33"/>
      <c r="G969" s="33"/>
      <c r="H969" s="35"/>
      <c r="I969" s="33"/>
      <c r="J969" s="33"/>
      <c r="K969" s="36"/>
      <c r="L969" s="33"/>
      <c r="M969" s="33"/>
      <c r="N969" s="33"/>
      <c r="O969" s="33"/>
      <c r="P969" s="33"/>
      <c r="Q969" s="33"/>
    </row>
    <row r="970" spans="2:17" x14ac:dyDescent="0.2">
      <c r="B970" s="33"/>
      <c r="C970" s="33"/>
      <c r="D970" s="33"/>
      <c r="E970" s="33"/>
      <c r="F970" s="33"/>
      <c r="G970" s="33"/>
      <c r="H970" s="35"/>
      <c r="I970" s="33"/>
      <c r="J970" s="33"/>
      <c r="K970" s="36"/>
      <c r="L970" s="33"/>
      <c r="M970" s="33"/>
      <c r="N970" s="33"/>
      <c r="O970" s="33"/>
      <c r="P970" s="33"/>
      <c r="Q970" s="33"/>
    </row>
    <row r="971" spans="2:17" x14ac:dyDescent="0.2">
      <c r="B971" s="33"/>
      <c r="C971" s="33"/>
      <c r="D971" s="33"/>
      <c r="E971" s="33"/>
      <c r="F971" s="33"/>
      <c r="G971" s="33"/>
      <c r="H971" s="35"/>
      <c r="I971" s="33"/>
      <c r="J971" s="33"/>
      <c r="K971" s="36"/>
      <c r="L971" s="33"/>
      <c r="M971" s="33"/>
      <c r="N971" s="33"/>
      <c r="O971" s="33"/>
      <c r="P971" s="33"/>
      <c r="Q971" s="33"/>
    </row>
    <row r="972" spans="2:17" x14ac:dyDescent="0.2">
      <c r="B972" s="33"/>
      <c r="C972" s="33"/>
      <c r="D972" s="33"/>
      <c r="E972" s="33"/>
      <c r="F972" s="33"/>
      <c r="G972" s="33"/>
      <c r="H972" s="35"/>
      <c r="I972" s="33"/>
      <c r="J972" s="33"/>
      <c r="K972" s="36"/>
      <c r="L972" s="33"/>
      <c r="M972" s="33"/>
      <c r="N972" s="33"/>
      <c r="O972" s="33"/>
      <c r="P972" s="33"/>
      <c r="Q972" s="33"/>
    </row>
    <row r="973" spans="2:17" x14ac:dyDescent="0.2">
      <c r="B973" s="33"/>
      <c r="C973" s="33"/>
      <c r="D973" s="33"/>
      <c r="E973" s="33"/>
      <c r="F973" s="33"/>
      <c r="G973" s="33"/>
      <c r="H973" s="35"/>
      <c r="I973" s="33"/>
      <c r="J973" s="33"/>
      <c r="K973" s="36"/>
      <c r="L973" s="33"/>
      <c r="M973" s="33"/>
      <c r="N973" s="33"/>
      <c r="O973" s="33"/>
      <c r="P973" s="33"/>
      <c r="Q973" s="33"/>
    </row>
    <row r="974" spans="2:17" x14ac:dyDescent="0.2">
      <c r="B974" s="33"/>
      <c r="C974" s="33"/>
      <c r="D974" s="33"/>
      <c r="E974" s="33"/>
      <c r="F974" s="33"/>
      <c r="G974" s="33"/>
      <c r="H974" s="35"/>
      <c r="I974" s="33"/>
      <c r="J974" s="33"/>
      <c r="K974" s="36"/>
      <c r="L974" s="33"/>
      <c r="M974" s="33"/>
      <c r="N974" s="33"/>
      <c r="O974" s="33"/>
      <c r="P974" s="33"/>
      <c r="Q974" s="33"/>
    </row>
    <row r="975" spans="2:17" x14ac:dyDescent="0.2">
      <c r="B975" s="33"/>
      <c r="C975" s="33"/>
      <c r="D975" s="33"/>
      <c r="E975" s="33"/>
      <c r="F975" s="33"/>
      <c r="G975" s="33"/>
      <c r="H975" s="35"/>
      <c r="I975" s="33"/>
      <c r="J975" s="33"/>
      <c r="K975" s="36"/>
      <c r="L975" s="33"/>
      <c r="M975" s="33"/>
      <c r="N975" s="33"/>
      <c r="O975" s="33"/>
      <c r="P975" s="33"/>
      <c r="Q975" s="33"/>
    </row>
    <row r="976" spans="2:17" x14ac:dyDescent="0.2">
      <c r="B976" s="33"/>
      <c r="C976" s="33"/>
      <c r="D976" s="33"/>
      <c r="E976" s="33"/>
      <c r="F976" s="33"/>
      <c r="G976" s="33"/>
      <c r="H976" s="35"/>
      <c r="I976" s="33"/>
      <c r="J976" s="33"/>
      <c r="K976" s="36"/>
      <c r="L976" s="33"/>
      <c r="M976" s="33"/>
      <c r="N976" s="33"/>
      <c r="O976" s="33"/>
      <c r="P976" s="33"/>
      <c r="Q976" s="33"/>
    </row>
    <row r="977" spans="2:17" x14ac:dyDescent="0.2">
      <c r="B977" s="33"/>
      <c r="C977" s="33"/>
      <c r="D977" s="33"/>
      <c r="E977" s="33"/>
      <c r="F977" s="33"/>
      <c r="G977" s="33"/>
      <c r="H977" s="35"/>
      <c r="I977" s="33"/>
      <c r="J977" s="33"/>
      <c r="K977" s="36"/>
      <c r="L977" s="33"/>
      <c r="M977" s="33"/>
      <c r="N977" s="33"/>
      <c r="O977" s="33"/>
      <c r="P977" s="33"/>
      <c r="Q977" s="33"/>
    </row>
    <row r="978" spans="2:17" x14ac:dyDescent="0.2">
      <c r="B978" s="33"/>
      <c r="C978" s="33"/>
      <c r="D978" s="33"/>
      <c r="E978" s="33"/>
      <c r="F978" s="33"/>
      <c r="G978" s="33"/>
      <c r="H978" s="35"/>
      <c r="I978" s="33"/>
      <c r="J978" s="33"/>
      <c r="K978" s="36"/>
      <c r="L978" s="33"/>
      <c r="M978" s="33"/>
      <c r="N978" s="33"/>
      <c r="O978" s="33"/>
      <c r="P978" s="33"/>
      <c r="Q978" s="33"/>
    </row>
    <row r="979" spans="2:17" x14ac:dyDescent="0.2">
      <c r="B979" s="33"/>
      <c r="C979" s="33"/>
      <c r="D979" s="33"/>
      <c r="E979" s="33"/>
      <c r="F979" s="33"/>
      <c r="G979" s="33"/>
      <c r="H979" s="35"/>
      <c r="I979" s="33"/>
      <c r="J979" s="33"/>
      <c r="K979" s="36"/>
      <c r="L979" s="33"/>
      <c r="M979" s="33"/>
      <c r="N979" s="33"/>
      <c r="O979" s="33"/>
      <c r="P979" s="33"/>
      <c r="Q979" s="33"/>
    </row>
    <row r="980" spans="2:17" x14ac:dyDescent="0.2">
      <c r="B980" s="33"/>
      <c r="C980" s="33"/>
      <c r="D980" s="33"/>
      <c r="E980" s="33"/>
      <c r="F980" s="33"/>
      <c r="G980" s="33"/>
      <c r="H980" s="35"/>
      <c r="I980" s="33"/>
      <c r="J980" s="33"/>
      <c r="K980" s="36"/>
      <c r="L980" s="33"/>
      <c r="M980" s="33"/>
      <c r="N980" s="33"/>
      <c r="O980" s="33"/>
      <c r="P980" s="33"/>
      <c r="Q980" s="33"/>
    </row>
    <row r="981" spans="2:17" x14ac:dyDescent="0.2">
      <c r="B981" s="33"/>
      <c r="C981" s="33"/>
      <c r="D981" s="33"/>
      <c r="E981" s="33"/>
      <c r="F981" s="33"/>
      <c r="G981" s="33"/>
      <c r="H981" s="35"/>
      <c r="I981" s="33"/>
      <c r="J981" s="33"/>
      <c r="K981" s="36"/>
      <c r="L981" s="33"/>
      <c r="M981" s="33"/>
      <c r="N981" s="33"/>
      <c r="O981" s="33"/>
      <c r="P981" s="33"/>
      <c r="Q981" s="33"/>
    </row>
    <row r="982" spans="2:17" x14ac:dyDescent="0.2">
      <c r="B982" s="33"/>
      <c r="C982" s="33"/>
      <c r="D982" s="33"/>
      <c r="E982" s="33"/>
      <c r="F982" s="33"/>
      <c r="G982" s="33"/>
      <c r="H982" s="35"/>
      <c r="I982" s="33"/>
      <c r="J982" s="33"/>
      <c r="K982" s="36"/>
      <c r="L982" s="33"/>
      <c r="M982" s="33"/>
      <c r="N982" s="33"/>
      <c r="O982" s="33"/>
      <c r="P982" s="33"/>
      <c r="Q982" s="33"/>
    </row>
    <row r="983" spans="2:17" x14ac:dyDescent="0.2">
      <c r="B983" s="33"/>
      <c r="C983" s="33"/>
      <c r="D983" s="33"/>
      <c r="E983" s="33"/>
      <c r="F983" s="33"/>
      <c r="G983" s="33"/>
      <c r="H983" s="35"/>
      <c r="I983" s="33"/>
      <c r="J983" s="33"/>
      <c r="K983" s="36"/>
      <c r="L983" s="33"/>
      <c r="M983" s="33"/>
      <c r="N983" s="33"/>
      <c r="O983" s="33"/>
      <c r="P983" s="33"/>
      <c r="Q983" s="33"/>
    </row>
    <row r="984" spans="2:17" x14ac:dyDescent="0.2">
      <c r="B984" s="33"/>
      <c r="C984" s="33"/>
      <c r="D984" s="33"/>
      <c r="E984" s="33"/>
      <c r="F984" s="33"/>
      <c r="G984" s="33"/>
      <c r="H984" s="35"/>
      <c r="I984" s="33"/>
      <c r="J984" s="33"/>
      <c r="K984" s="36"/>
      <c r="L984" s="33"/>
      <c r="M984" s="33"/>
      <c r="N984" s="33"/>
      <c r="O984" s="33"/>
      <c r="P984" s="33"/>
      <c r="Q984" s="33"/>
    </row>
    <row r="985" spans="2:17" x14ac:dyDescent="0.2">
      <c r="B985" s="33"/>
      <c r="C985" s="33"/>
      <c r="D985" s="33"/>
      <c r="E985" s="33"/>
      <c r="F985" s="33"/>
      <c r="G985" s="33"/>
      <c r="H985" s="35"/>
      <c r="I985" s="33"/>
      <c r="J985" s="33"/>
      <c r="K985" s="36"/>
      <c r="L985" s="33"/>
      <c r="M985" s="33"/>
      <c r="N985" s="33"/>
      <c r="O985" s="33"/>
      <c r="P985" s="33"/>
      <c r="Q985" s="33"/>
    </row>
    <row r="986" spans="2:17" x14ac:dyDescent="0.2">
      <c r="B986" s="33"/>
      <c r="C986" s="33"/>
      <c r="D986" s="33"/>
      <c r="E986" s="33"/>
      <c r="F986" s="33"/>
      <c r="G986" s="33"/>
      <c r="H986" s="35"/>
      <c r="I986" s="33"/>
      <c r="J986" s="33"/>
      <c r="K986" s="36"/>
      <c r="L986" s="33"/>
      <c r="M986" s="33"/>
      <c r="N986" s="33"/>
      <c r="O986" s="33"/>
      <c r="P986" s="33"/>
      <c r="Q986" s="33"/>
    </row>
    <row r="987" spans="2:17" x14ac:dyDescent="0.2">
      <c r="B987" s="33"/>
      <c r="C987" s="33"/>
      <c r="D987" s="33"/>
      <c r="E987" s="33"/>
      <c r="F987" s="33"/>
      <c r="G987" s="33"/>
      <c r="H987" s="35"/>
      <c r="I987" s="33"/>
      <c r="J987" s="33"/>
      <c r="K987" s="36"/>
      <c r="L987" s="33"/>
      <c r="M987" s="33"/>
      <c r="N987" s="33"/>
      <c r="O987" s="33"/>
      <c r="P987" s="33"/>
      <c r="Q987" s="33"/>
    </row>
    <row r="988" spans="2:17" x14ac:dyDescent="0.2">
      <c r="B988" s="33"/>
      <c r="C988" s="33"/>
      <c r="D988" s="33"/>
      <c r="E988" s="33"/>
      <c r="F988" s="33"/>
      <c r="G988" s="33"/>
      <c r="H988" s="35"/>
      <c r="I988" s="33"/>
      <c r="J988" s="33"/>
      <c r="K988" s="36"/>
      <c r="L988" s="33"/>
      <c r="M988" s="33"/>
      <c r="N988" s="33"/>
      <c r="O988" s="33"/>
      <c r="P988" s="33"/>
      <c r="Q988" s="33"/>
    </row>
    <row r="989" spans="2:17" x14ac:dyDescent="0.2">
      <c r="B989" s="33"/>
      <c r="C989" s="33"/>
      <c r="D989" s="33"/>
      <c r="E989" s="33"/>
      <c r="F989" s="33"/>
      <c r="G989" s="33"/>
      <c r="H989" s="35"/>
      <c r="I989" s="33"/>
      <c r="J989" s="33"/>
      <c r="K989" s="36"/>
      <c r="L989" s="33"/>
      <c r="M989" s="33"/>
      <c r="N989" s="33"/>
      <c r="O989" s="33"/>
      <c r="P989" s="33"/>
      <c r="Q989" s="33"/>
    </row>
    <row r="990" spans="2:17" x14ac:dyDescent="0.2">
      <c r="B990" s="33"/>
      <c r="C990" s="33"/>
      <c r="D990" s="33"/>
      <c r="E990" s="33"/>
      <c r="F990" s="33"/>
      <c r="G990" s="33"/>
      <c r="H990" s="35"/>
      <c r="I990" s="33"/>
      <c r="J990" s="33"/>
      <c r="K990" s="36"/>
      <c r="L990" s="33"/>
      <c r="M990" s="33"/>
      <c r="N990" s="33"/>
      <c r="O990" s="33"/>
      <c r="P990" s="33"/>
      <c r="Q990" s="33"/>
    </row>
    <row r="991" spans="2:17" x14ac:dyDescent="0.2">
      <c r="B991" s="33"/>
      <c r="C991" s="33"/>
      <c r="D991" s="33"/>
      <c r="E991" s="33"/>
      <c r="F991" s="33"/>
      <c r="G991" s="33"/>
      <c r="H991" s="35"/>
      <c r="I991" s="33"/>
      <c r="J991" s="33"/>
      <c r="K991" s="36"/>
      <c r="L991" s="33"/>
      <c r="M991" s="33"/>
      <c r="N991" s="33"/>
      <c r="O991" s="33"/>
      <c r="P991" s="33"/>
      <c r="Q991" s="33"/>
    </row>
    <row r="992" spans="2:17" x14ac:dyDescent="0.2">
      <c r="B992" s="33"/>
      <c r="C992" s="33"/>
      <c r="D992" s="33"/>
      <c r="E992" s="33"/>
      <c r="F992" s="33"/>
      <c r="G992" s="33"/>
      <c r="H992" s="35"/>
      <c r="I992" s="33"/>
      <c r="J992" s="33"/>
      <c r="K992" s="36"/>
      <c r="L992" s="33"/>
      <c r="M992" s="33"/>
      <c r="N992" s="33"/>
      <c r="O992" s="33"/>
      <c r="P992" s="33"/>
      <c r="Q992" s="33"/>
    </row>
    <row r="993" spans="2:17" x14ac:dyDescent="0.2">
      <c r="B993" s="33"/>
      <c r="C993" s="33"/>
      <c r="D993" s="33"/>
      <c r="E993" s="33"/>
      <c r="F993" s="33"/>
      <c r="G993" s="33"/>
      <c r="H993" s="35"/>
      <c r="I993" s="33"/>
      <c r="J993" s="33"/>
      <c r="K993" s="36"/>
      <c r="L993" s="33"/>
      <c r="M993" s="33"/>
      <c r="N993" s="33"/>
      <c r="O993" s="33"/>
      <c r="P993" s="33"/>
      <c r="Q993" s="33"/>
    </row>
    <row r="994" spans="2:17" x14ac:dyDescent="0.2">
      <c r="B994" s="33"/>
      <c r="C994" s="33"/>
      <c r="D994" s="33"/>
      <c r="E994" s="33"/>
      <c r="F994" s="33"/>
      <c r="G994" s="33"/>
      <c r="H994" s="35"/>
      <c r="I994" s="33"/>
      <c r="J994" s="33"/>
      <c r="K994" s="36"/>
      <c r="L994" s="33"/>
      <c r="M994" s="33"/>
      <c r="N994" s="33"/>
      <c r="O994" s="33"/>
      <c r="P994" s="33"/>
      <c r="Q994" s="33"/>
    </row>
    <row r="995" spans="2:17" x14ac:dyDescent="0.2">
      <c r="B995" s="33"/>
      <c r="C995" s="33"/>
      <c r="D995" s="33"/>
      <c r="E995" s="33"/>
      <c r="F995" s="33"/>
      <c r="G995" s="33"/>
      <c r="H995" s="35"/>
      <c r="I995" s="33"/>
      <c r="J995" s="33"/>
      <c r="K995" s="36"/>
      <c r="L995" s="33"/>
      <c r="M995" s="33"/>
      <c r="N995" s="33"/>
      <c r="O995" s="33"/>
      <c r="P995" s="33"/>
      <c r="Q995" s="33"/>
    </row>
    <row r="996" spans="2:17" x14ac:dyDescent="0.2">
      <c r="B996" s="33"/>
      <c r="C996" s="33"/>
      <c r="D996" s="33"/>
      <c r="E996" s="33"/>
      <c r="F996" s="33"/>
      <c r="G996" s="33"/>
      <c r="H996" s="35"/>
      <c r="I996" s="33"/>
      <c r="J996" s="33"/>
      <c r="K996" s="36"/>
      <c r="L996" s="33"/>
      <c r="M996" s="33"/>
      <c r="N996" s="33"/>
      <c r="O996" s="33"/>
      <c r="P996" s="33"/>
      <c r="Q996" s="33"/>
    </row>
    <row r="997" spans="2:17" x14ac:dyDescent="0.2">
      <c r="B997" s="33"/>
      <c r="C997" s="33"/>
      <c r="D997" s="33"/>
      <c r="E997" s="33"/>
      <c r="F997" s="33"/>
      <c r="G997" s="33"/>
      <c r="H997" s="35"/>
      <c r="I997" s="33"/>
      <c r="J997" s="33"/>
      <c r="K997" s="36"/>
      <c r="L997" s="33"/>
      <c r="M997" s="33"/>
      <c r="N997" s="33"/>
      <c r="O997" s="33"/>
      <c r="P997" s="33"/>
      <c r="Q997" s="33"/>
    </row>
    <row r="998" spans="2:17" x14ac:dyDescent="0.2">
      <c r="B998" s="33"/>
      <c r="C998" s="33"/>
      <c r="D998" s="33"/>
      <c r="E998" s="33"/>
      <c r="F998" s="33"/>
      <c r="G998" s="33"/>
      <c r="H998" s="35"/>
      <c r="I998" s="33"/>
      <c r="J998" s="33"/>
      <c r="K998" s="36"/>
      <c r="L998" s="33"/>
      <c r="M998" s="33"/>
      <c r="N998" s="33"/>
      <c r="O998" s="33"/>
      <c r="P998" s="33"/>
      <c r="Q998" s="33"/>
    </row>
    <row r="999" spans="2:17" x14ac:dyDescent="0.2">
      <c r="B999" s="33"/>
      <c r="C999" s="33"/>
      <c r="D999" s="33"/>
      <c r="E999" s="33"/>
      <c r="F999" s="33"/>
      <c r="G999" s="33"/>
      <c r="H999" s="35"/>
      <c r="I999" s="33"/>
      <c r="J999" s="33"/>
      <c r="K999" s="36"/>
      <c r="L999" s="33"/>
      <c r="M999" s="33"/>
      <c r="N999" s="33"/>
      <c r="O999" s="33"/>
      <c r="P999" s="33"/>
      <c r="Q999" s="33"/>
    </row>
    <row r="1000" spans="2:17" x14ac:dyDescent="0.2">
      <c r="B1000" s="33"/>
      <c r="C1000" s="33"/>
      <c r="D1000" s="33"/>
      <c r="E1000" s="33"/>
      <c r="F1000" s="33"/>
      <c r="G1000" s="33"/>
      <c r="H1000" s="35"/>
      <c r="I1000" s="33"/>
      <c r="J1000" s="33"/>
      <c r="K1000" s="36"/>
      <c r="L1000" s="33"/>
      <c r="M1000" s="33"/>
      <c r="N1000" s="33"/>
      <c r="O1000" s="33"/>
      <c r="P1000" s="33"/>
      <c r="Q1000" s="33"/>
    </row>
    <row r="1001" spans="2:17" x14ac:dyDescent="0.2">
      <c r="B1001" s="33"/>
      <c r="C1001" s="33"/>
      <c r="D1001" s="33"/>
      <c r="E1001" s="33"/>
      <c r="F1001" s="33"/>
      <c r="G1001" s="33"/>
      <c r="H1001" s="35"/>
      <c r="I1001" s="33"/>
      <c r="J1001" s="33"/>
      <c r="K1001" s="36"/>
      <c r="L1001" s="33"/>
      <c r="M1001" s="33"/>
      <c r="N1001" s="33"/>
      <c r="O1001" s="33"/>
      <c r="P1001" s="33"/>
      <c r="Q1001" s="33"/>
    </row>
    <row r="1002" spans="2:17" x14ac:dyDescent="0.2">
      <c r="B1002" s="33"/>
      <c r="C1002" s="33"/>
      <c r="D1002" s="33"/>
      <c r="E1002" s="33"/>
      <c r="F1002" s="33"/>
      <c r="G1002" s="33"/>
      <c r="H1002" s="35"/>
      <c r="I1002" s="33"/>
      <c r="J1002" s="33"/>
      <c r="K1002" s="36"/>
      <c r="L1002" s="33"/>
      <c r="M1002" s="33"/>
      <c r="N1002" s="33"/>
      <c r="O1002" s="33"/>
      <c r="P1002" s="33"/>
      <c r="Q1002" s="33"/>
    </row>
    <row r="1003" spans="2:17" x14ac:dyDescent="0.2">
      <c r="B1003" s="33"/>
      <c r="C1003" s="33"/>
      <c r="D1003" s="33"/>
      <c r="E1003" s="33"/>
      <c r="F1003" s="33"/>
      <c r="G1003" s="33"/>
      <c r="H1003" s="35"/>
      <c r="I1003" s="33"/>
      <c r="J1003" s="33"/>
      <c r="K1003" s="36"/>
      <c r="L1003" s="33"/>
      <c r="M1003" s="33"/>
      <c r="N1003" s="33"/>
      <c r="O1003" s="33"/>
      <c r="P1003" s="33"/>
      <c r="Q1003" s="33"/>
    </row>
    <row r="1004" spans="2:17" x14ac:dyDescent="0.2">
      <c r="B1004" s="33"/>
      <c r="C1004" s="33"/>
      <c r="D1004" s="33"/>
      <c r="E1004" s="33"/>
      <c r="F1004" s="33"/>
      <c r="G1004" s="33"/>
      <c r="H1004" s="35"/>
      <c r="I1004" s="33"/>
      <c r="J1004" s="33"/>
      <c r="K1004" s="36"/>
      <c r="L1004" s="33"/>
      <c r="M1004" s="33"/>
      <c r="N1004" s="33"/>
      <c r="O1004" s="33"/>
      <c r="P1004" s="33"/>
      <c r="Q1004" s="33"/>
    </row>
    <row r="1005" spans="2:17" x14ac:dyDescent="0.2">
      <c r="B1005" s="33"/>
      <c r="C1005" s="33"/>
      <c r="D1005" s="33"/>
      <c r="E1005" s="33"/>
      <c r="F1005" s="33"/>
      <c r="G1005" s="33"/>
      <c r="H1005" s="35"/>
      <c r="I1005" s="33"/>
      <c r="J1005" s="33"/>
      <c r="K1005" s="36"/>
      <c r="L1005" s="33"/>
      <c r="M1005" s="33"/>
      <c r="N1005" s="33"/>
      <c r="O1005" s="33"/>
      <c r="P1005" s="33"/>
      <c r="Q1005" s="33"/>
    </row>
    <row r="1006" spans="2:17" x14ac:dyDescent="0.2">
      <c r="B1006" s="33"/>
      <c r="C1006" s="33"/>
      <c r="D1006" s="33"/>
      <c r="E1006" s="33"/>
      <c r="F1006" s="33"/>
      <c r="G1006" s="33"/>
      <c r="H1006" s="35"/>
      <c r="I1006" s="33"/>
      <c r="J1006" s="33"/>
      <c r="K1006" s="36"/>
      <c r="L1006" s="33"/>
      <c r="M1006" s="33"/>
      <c r="N1006" s="33"/>
      <c r="O1006" s="33"/>
      <c r="P1006" s="33"/>
      <c r="Q1006" s="33"/>
    </row>
    <row r="1007" spans="2:17" x14ac:dyDescent="0.2">
      <c r="B1007" s="33"/>
      <c r="C1007" s="33"/>
      <c r="D1007" s="33"/>
      <c r="E1007" s="33"/>
      <c r="F1007" s="33"/>
      <c r="G1007" s="33"/>
      <c r="H1007" s="35"/>
      <c r="I1007" s="33"/>
      <c r="J1007" s="33"/>
      <c r="K1007" s="36"/>
      <c r="L1007" s="33"/>
      <c r="M1007" s="33"/>
      <c r="N1007" s="33"/>
      <c r="O1007" s="33"/>
      <c r="P1007" s="33"/>
      <c r="Q1007" s="33"/>
    </row>
    <row r="1008" spans="2:17" x14ac:dyDescent="0.2">
      <c r="B1008" s="33"/>
      <c r="C1008" s="33"/>
      <c r="D1008" s="33"/>
      <c r="E1008" s="33"/>
      <c r="F1008" s="33"/>
      <c r="G1008" s="33"/>
      <c r="H1008" s="35"/>
      <c r="I1008" s="33"/>
      <c r="J1008" s="33"/>
      <c r="K1008" s="36"/>
      <c r="L1008" s="33"/>
      <c r="M1008" s="33"/>
      <c r="N1008" s="33"/>
      <c r="O1008" s="33"/>
      <c r="P1008" s="33"/>
      <c r="Q1008" s="33"/>
    </row>
    <row r="1009" spans="2:17" x14ac:dyDescent="0.2">
      <c r="B1009" s="33"/>
      <c r="C1009" s="33"/>
      <c r="D1009" s="33"/>
      <c r="E1009" s="33"/>
      <c r="F1009" s="33"/>
      <c r="G1009" s="33"/>
      <c r="H1009" s="35"/>
      <c r="I1009" s="33"/>
      <c r="J1009" s="33"/>
      <c r="K1009" s="36"/>
      <c r="L1009" s="33"/>
      <c r="M1009" s="33"/>
      <c r="N1009" s="33"/>
      <c r="O1009" s="33"/>
      <c r="P1009" s="33"/>
      <c r="Q1009" s="33"/>
    </row>
    <row r="1010" spans="2:17" x14ac:dyDescent="0.2">
      <c r="B1010" s="33"/>
      <c r="C1010" s="33"/>
      <c r="D1010" s="33"/>
      <c r="E1010" s="33"/>
      <c r="F1010" s="33"/>
      <c r="G1010" s="33"/>
      <c r="H1010" s="35"/>
      <c r="I1010" s="33"/>
      <c r="J1010" s="33"/>
      <c r="K1010" s="36"/>
      <c r="L1010" s="33"/>
      <c r="M1010" s="33"/>
      <c r="N1010" s="33"/>
      <c r="O1010" s="33"/>
      <c r="P1010" s="33"/>
      <c r="Q1010" s="33"/>
    </row>
    <row r="1011" spans="2:17" x14ac:dyDescent="0.2">
      <c r="B1011" s="33"/>
      <c r="C1011" s="33"/>
      <c r="D1011" s="33"/>
      <c r="E1011" s="33"/>
      <c r="F1011" s="33"/>
      <c r="G1011" s="33"/>
      <c r="H1011" s="35"/>
      <c r="I1011" s="33"/>
      <c r="J1011" s="33"/>
      <c r="K1011" s="36"/>
      <c r="L1011" s="33"/>
      <c r="M1011" s="33"/>
      <c r="N1011" s="33"/>
      <c r="O1011" s="33"/>
      <c r="P1011" s="33"/>
      <c r="Q1011" s="33"/>
    </row>
    <row r="1012" spans="2:17" x14ac:dyDescent="0.2">
      <c r="B1012" s="33"/>
      <c r="C1012" s="33"/>
      <c r="D1012" s="33"/>
      <c r="E1012" s="33"/>
      <c r="F1012" s="33"/>
      <c r="G1012" s="33"/>
      <c r="H1012" s="35"/>
      <c r="I1012" s="33"/>
      <c r="J1012" s="33"/>
      <c r="K1012" s="36"/>
      <c r="L1012" s="33"/>
      <c r="M1012" s="33"/>
      <c r="N1012" s="33"/>
      <c r="O1012" s="33"/>
      <c r="P1012" s="33"/>
      <c r="Q1012" s="33"/>
    </row>
    <row r="1013" spans="2:17" x14ac:dyDescent="0.2">
      <c r="B1013" s="33"/>
      <c r="C1013" s="33"/>
      <c r="D1013" s="33"/>
      <c r="E1013" s="33"/>
      <c r="F1013" s="33"/>
      <c r="G1013" s="33"/>
      <c r="H1013" s="35"/>
      <c r="I1013" s="33"/>
      <c r="J1013" s="33"/>
      <c r="K1013" s="36"/>
      <c r="L1013" s="33"/>
      <c r="M1013" s="33"/>
      <c r="N1013" s="33"/>
      <c r="O1013" s="33"/>
      <c r="P1013" s="33"/>
      <c r="Q1013" s="33"/>
    </row>
    <row r="1014" spans="2:17" x14ac:dyDescent="0.2">
      <c r="B1014" s="33"/>
      <c r="C1014" s="33"/>
      <c r="D1014" s="33"/>
      <c r="E1014" s="33"/>
      <c r="F1014" s="33"/>
      <c r="G1014" s="33"/>
      <c r="H1014" s="35"/>
      <c r="I1014" s="33"/>
      <c r="J1014" s="33"/>
      <c r="K1014" s="36"/>
      <c r="L1014" s="33"/>
      <c r="M1014" s="33"/>
      <c r="N1014" s="33"/>
      <c r="O1014" s="33"/>
      <c r="P1014" s="33"/>
      <c r="Q1014" s="33"/>
    </row>
    <row r="1015" spans="2:17" x14ac:dyDescent="0.2">
      <c r="B1015" s="33"/>
      <c r="C1015" s="33"/>
      <c r="D1015" s="33"/>
      <c r="E1015" s="33"/>
      <c r="F1015" s="33"/>
      <c r="G1015" s="33"/>
      <c r="H1015" s="35"/>
      <c r="I1015" s="33"/>
      <c r="J1015" s="33"/>
      <c r="K1015" s="36"/>
      <c r="L1015" s="33"/>
      <c r="M1015" s="33"/>
      <c r="N1015" s="33"/>
      <c r="O1015" s="33"/>
      <c r="P1015" s="33"/>
      <c r="Q1015" s="33"/>
    </row>
    <row r="1016" spans="2:17" x14ac:dyDescent="0.2">
      <c r="B1016" s="33"/>
      <c r="C1016" s="33"/>
      <c r="D1016" s="33"/>
      <c r="E1016" s="33"/>
      <c r="F1016" s="33"/>
      <c r="G1016" s="33"/>
      <c r="H1016" s="35"/>
      <c r="I1016" s="33"/>
      <c r="J1016" s="33"/>
      <c r="K1016" s="36"/>
      <c r="L1016" s="33"/>
      <c r="M1016" s="33"/>
      <c r="N1016" s="33"/>
      <c r="O1016" s="33"/>
      <c r="P1016" s="33"/>
      <c r="Q1016" s="33"/>
    </row>
    <row r="1017" spans="2:17" x14ac:dyDescent="0.2">
      <c r="B1017" s="33"/>
      <c r="C1017" s="33"/>
      <c r="D1017" s="33"/>
      <c r="E1017" s="33"/>
      <c r="F1017" s="33"/>
      <c r="G1017" s="33"/>
      <c r="H1017" s="35"/>
      <c r="I1017" s="33"/>
      <c r="J1017" s="33"/>
      <c r="K1017" s="36"/>
      <c r="L1017" s="33"/>
      <c r="M1017" s="33"/>
      <c r="N1017" s="33"/>
      <c r="O1017" s="33"/>
      <c r="P1017" s="33"/>
      <c r="Q1017" s="33"/>
    </row>
    <row r="1018" spans="2:17" x14ac:dyDescent="0.2">
      <c r="B1018" s="33"/>
      <c r="C1018" s="33"/>
      <c r="D1018" s="33"/>
      <c r="E1018" s="33"/>
      <c r="F1018" s="33"/>
      <c r="G1018" s="33"/>
      <c r="H1018" s="35"/>
      <c r="I1018" s="33"/>
      <c r="J1018" s="33"/>
      <c r="K1018" s="36"/>
      <c r="L1018" s="33"/>
      <c r="M1018" s="33"/>
      <c r="N1018" s="33"/>
      <c r="O1018" s="33"/>
      <c r="P1018" s="33"/>
      <c r="Q1018" s="33"/>
    </row>
    <row r="1019" spans="2:17" x14ac:dyDescent="0.2">
      <c r="B1019" s="33"/>
      <c r="C1019" s="33"/>
      <c r="D1019" s="33"/>
      <c r="E1019" s="33"/>
      <c r="F1019" s="33"/>
      <c r="G1019" s="33"/>
      <c r="H1019" s="35"/>
      <c r="I1019" s="33"/>
      <c r="J1019" s="33"/>
      <c r="K1019" s="36"/>
      <c r="L1019" s="33"/>
      <c r="M1019" s="33"/>
      <c r="N1019" s="33"/>
      <c r="O1019" s="33"/>
      <c r="P1019" s="33"/>
      <c r="Q1019" s="33"/>
    </row>
    <row r="1020" spans="2:17" x14ac:dyDescent="0.2">
      <c r="B1020" s="33"/>
      <c r="C1020" s="33"/>
      <c r="D1020" s="33"/>
      <c r="E1020" s="33"/>
      <c r="F1020" s="33"/>
      <c r="G1020" s="33"/>
      <c r="H1020" s="35"/>
      <c r="I1020" s="33"/>
      <c r="J1020" s="33"/>
      <c r="K1020" s="36"/>
      <c r="L1020" s="33"/>
      <c r="M1020" s="33"/>
      <c r="N1020" s="33"/>
      <c r="O1020" s="33"/>
      <c r="P1020" s="33"/>
      <c r="Q1020" s="33"/>
    </row>
    <row r="1021" spans="2:17" x14ac:dyDescent="0.2">
      <c r="B1021" s="33"/>
      <c r="C1021" s="33"/>
      <c r="D1021" s="33"/>
      <c r="E1021" s="33"/>
      <c r="F1021" s="33"/>
      <c r="G1021" s="33"/>
      <c r="H1021" s="35"/>
      <c r="I1021" s="33"/>
      <c r="J1021" s="33"/>
      <c r="K1021" s="36"/>
      <c r="L1021" s="33"/>
      <c r="M1021" s="33"/>
      <c r="N1021" s="33"/>
      <c r="O1021" s="33"/>
      <c r="P1021" s="33"/>
      <c r="Q1021" s="33"/>
    </row>
    <row r="1022" spans="2:17" x14ac:dyDescent="0.2">
      <c r="B1022" s="33"/>
      <c r="C1022" s="33"/>
      <c r="D1022" s="33"/>
      <c r="E1022" s="33"/>
      <c r="F1022" s="33"/>
      <c r="G1022" s="33"/>
      <c r="H1022" s="35"/>
      <c r="I1022" s="33"/>
      <c r="J1022" s="33"/>
      <c r="K1022" s="36"/>
      <c r="L1022" s="33"/>
      <c r="M1022" s="33"/>
      <c r="N1022" s="33"/>
      <c r="O1022" s="33"/>
      <c r="P1022" s="33"/>
      <c r="Q1022" s="33"/>
    </row>
    <row r="1023" spans="2:17" x14ac:dyDescent="0.2">
      <c r="B1023" s="33"/>
      <c r="C1023" s="33"/>
      <c r="D1023" s="33"/>
      <c r="E1023" s="33"/>
      <c r="F1023" s="33"/>
      <c r="G1023" s="33"/>
      <c r="H1023" s="35"/>
      <c r="I1023" s="33"/>
      <c r="J1023" s="33"/>
      <c r="K1023" s="36"/>
      <c r="L1023" s="33"/>
      <c r="M1023" s="33"/>
      <c r="N1023" s="33"/>
      <c r="O1023" s="33"/>
      <c r="P1023" s="33"/>
      <c r="Q1023" s="33"/>
    </row>
    <row r="1024" spans="2:17" x14ac:dyDescent="0.2">
      <c r="B1024" s="33"/>
      <c r="C1024" s="33"/>
      <c r="D1024" s="33"/>
      <c r="E1024" s="33"/>
      <c r="F1024" s="33"/>
      <c r="G1024" s="33"/>
      <c r="H1024" s="35"/>
      <c r="I1024" s="33"/>
      <c r="J1024" s="33"/>
      <c r="K1024" s="36"/>
      <c r="L1024" s="33"/>
      <c r="M1024" s="33"/>
      <c r="N1024" s="33"/>
      <c r="O1024" s="33"/>
      <c r="P1024" s="33"/>
      <c r="Q1024" s="33"/>
    </row>
    <row r="1025" spans="2:17" x14ac:dyDescent="0.2">
      <c r="B1025" s="33"/>
      <c r="C1025" s="33"/>
      <c r="D1025" s="33"/>
      <c r="E1025" s="33"/>
      <c r="F1025" s="33"/>
      <c r="G1025" s="33"/>
      <c r="H1025" s="35"/>
      <c r="I1025" s="33"/>
      <c r="J1025" s="33"/>
      <c r="K1025" s="36"/>
      <c r="L1025" s="33"/>
      <c r="M1025" s="33"/>
      <c r="N1025" s="33"/>
      <c r="O1025" s="33"/>
      <c r="P1025" s="33"/>
      <c r="Q1025" s="33"/>
    </row>
    <row r="1026" spans="2:17" x14ac:dyDescent="0.2">
      <c r="B1026" s="33"/>
      <c r="C1026" s="33"/>
      <c r="D1026" s="33"/>
      <c r="E1026" s="33"/>
      <c r="F1026" s="33"/>
      <c r="G1026" s="33"/>
      <c r="H1026" s="35"/>
      <c r="I1026" s="33"/>
      <c r="J1026" s="33"/>
      <c r="K1026" s="36"/>
      <c r="L1026" s="33"/>
      <c r="M1026" s="33"/>
      <c r="N1026" s="33"/>
      <c r="O1026" s="33"/>
      <c r="P1026" s="33"/>
      <c r="Q1026" s="33"/>
    </row>
    <row r="1027" spans="2:17" x14ac:dyDescent="0.2">
      <c r="B1027" s="33"/>
      <c r="C1027" s="33"/>
      <c r="D1027" s="33"/>
      <c r="E1027" s="33"/>
      <c r="F1027" s="33"/>
      <c r="G1027" s="33"/>
      <c r="H1027" s="35"/>
      <c r="I1027" s="33"/>
      <c r="J1027" s="33"/>
      <c r="K1027" s="36"/>
      <c r="L1027" s="33"/>
      <c r="M1027" s="33"/>
      <c r="N1027" s="33"/>
      <c r="O1027" s="33"/>
      <c r="P1027" s="33"/>
      <c r="Q1027" s="33"/>
    </row>
    <row r="1028" spans="2:17" x14ac:dyDescent="0.2">
      <c r="B1028" s="33"/>
      <c r="C1028" s="33"/>
      <c r="D1028" s="33"/>
      <c r="E1028" s="33"/>
      <c r="F1028" s="33"/>
      <c r="G1028" s="33"/>
      <c r="H1028" s="35"/>
      <c r="I1028" s="33"/>
      <c r="J1028" s="33"/>
      <c r="K1028" s="36"/>
      <c r="L1028" s="33"/>
      <c r="M1028" s="33"/>
      <c r="N1028" s="33"/>
      <c r="O1028" s="33"/>
      <c r="P1028" s="33"/>
      <c r="Q1028" s="33"/>
    </row>
    <row r="1029" spans="2:17" x14ac:dyDescent="0.2">
      <c r="B1029" s="33"/>
      <c r="C1029" s="33"/>
      <c r="D1029" s="33"/>
      <c r="E1029" s="33"/>
      <c r="F1029" s="33"/>
      <c r="G1029" s="33"/>
      <c r="H1029" s="35"/>
      <c r="I1029" s="33"/>
      <c r="J1029" s="33"/>
      <c r="K1029" s="36"/>
      <c r="L1029" s="33"/>
      <c r="M1029" s="33"/>
      <c r="N1029" s="33"/>
      <c r="O1029" s="33"/>
      <c r="P1029" s="33"/>
      <c r="Q1029" s="33"/>
    </row>
    <row r="1030" spans="2:17" x14ac:dyDescent="0.2">
      <c r="B1030" s="33"/>
      <c r="C1030" s="33"/>
      <c r="D1030" s="33"/>
      <c r="E1030" s="33"/>
      <c r="F1030" s="33"/>
      <c r="G1030" s="33"/>
      <c r="H1030" s="35"/>
      <c r="I1030" s="33"/>
      <c r="J1030" s="33"/>
      <c r="K1030" s="36"/>
      <c r="L1030" s="33"/>
      <c r="M1030" s="33"/>
      <c r="N1030" s="33"/>
      <c r="O1030" s="33"/>
      <c r="P1030" s="33"/>
      <c r="Q1030" s="33"/>
    </row>
    <row r="1031" spans="2:17" x14ac:dyDescent="0.2">
      <c r="B1031" s="33"/>
      <c r="C1031" s="33"/>
      <c r="D1031" s="33"/>
      <c r="E1031" s="33"/>
      <c r="F1031" s="33"/>
      <c r="G1031" s="33"/>
      <c r="H1031" s="35"/>
      <c r="I1031" s="33"/>
      <c r="J1031" s="33"/>
      <c r="K1031" s="36"/>
      <c r="L1031" s="33"/>
      <c r="M1031" s="33"/>
      <c r="N1031" s="33"/>
      <c r="O1031" s="33"/>
      <c r="P1031" s="33"/>
      <c r="Q1031" s="33"/>
    </row>
    <row r="1032" spans="2:17" x14ac:dyDescent="0.2">
      <c r="B1032" s="33"/>
      <c r="C1032" s="33"/>
      <c r="D1032" s="33"/>
      <c r="E1032" s="33"/>
      <c r="F1032" s="33"/>
      <c r="G1032" s="33"/>
      <c r="H1032" s="35"/>
      <c r="I1032" s="33"/>
      <c r="J1032" s="33"/>
      <c r="K1032" s="36"/>
      <c r="L1032" s="33"/>
      <c r="M1032" s="33"/>
      <c r="N1032" s="33"/>
      <c r="O1032" s="33"/>
      <c r="P1032" s="33"/>
      <c r="Q1032" s="33"/>
    </row>
    <row r="1033" spans="2:17" x14ac:dyDescent="0.2">
      <c r="B1033" s="33"/>
      <c r="C1033" s="33"/>
      <c r="D1033" s="33"/>
      <c r="E1033" s="33"/>
      <c r="F1033" s="33"/>
      <c r="G1033" s="33"/>
      <c r="H1033" s="35"/>
      <c r="I1033" s="33"/>
      <c r="J1033" s="33"/>
      <c r="K1033" s="36"/>
      <c r="L1033" s="33"/>
      <c r="M1033" s="33"/>
      <c r="N1033" s="33"/>
      <c r="O1033" s="33"/>
      <c r="P1033" s="33"/>
      <c r="Q1033" s="33"/>
    </row>
    <row r="1034" spans="2:17" x14ac:dyDescent="0.2">
      <c r="B1034" s="33"/>
      <c r="C1034" s="33"/>
      <c r="D1034" s="33"/>
      <c r="E1034" s="33"/>
      <c r="F1034" s="33"/>
      <c r="G1034" s="33"/>
      <c r="H1034" s="35"/>
      <c r="I1034" s="33"/>
      <c r="J1034" s="33"/>
      <c r="K1034" s="36"/>
      <c r="L1034" s="33"/>
      <c r="M1034" s="33"/>
      <c r="N1034" s="33"/>
      <c r="O1034" s="33"/>
      <c r="P1034" s="33"/>
      <c r="Q1034" s="33"/>
    </row>
    <row r="1035" spans="2:17" x14ac:dyDescent="0.2">
      <c r="B1035" s="33"/>
      <c r="C1035" s="33"/>
      <c r="D1035" s="33"/>
      <c r="E1035" s="33"/>
      <c r="F1035" s="33"/>
      <c r="G1035" s="33"/>
      <c r="H1035" s="35"/>
      <c r="I1035" s="33"/>
      <c r="J1035" s="33"/>
      <c r="K1035" s="36"/>
      <c r="L1035" s="33"/>
      <c r="M1035" s="33"/>
      <c r="N1035" s="33"/>
      <c r="O1035" s="33"/>
      <c r="P1035" s="33"/>
      <c r="Q1035" s="33"/>
    </row>
    <row r="1036" spans="2:17" x14ac:dyDescent="0.2">
      <c r="B1036" s="33"/>
      <c r="C1036" s="33"/>
      <c r="D1036" s="33"/>
      <c r="E1036" s="33"/>
      <c r="F1036" s="33"/>
      <c r="G1036" s="33"/>
      <c r="H1036" s="35"/>
      <c r="I1036" s="33"/>
      <c r="J1036" s="33"/>
      <c r="K1036" s="36"/>
      <c r="L1036" s="33"/>
      <c r="M1036" s="33"/>
      <c r="N1036" s="33"/>
      <c r="O1036" s="33"/>
      <c r="P1036" s="33"/>
      <c r="Q1036" s="33"/>
    </row>
    <row r="1037" spans="2:17" x14ac:dyDescent="0.2">
      <c r="B1037" s="33"/>
      <c r="C1037" s="33"/>
      <c r="D1037" s="33"/>
      <c r="E1037" s="33"/>
      <c r="F1037" s="33"/>
      <c r="G1037" s="33"/>
      <c r="H1037" s="35"/>
      <c r="I1037" s="33"/>
      <c r="J1037" s="33"/>
      <c r="K1037" s="36"/>
      <c r="L1037" s="33"/>
      <c r="M1037" s="33"/>
      <c r="N1037" s="33"/>
      <c r="O1037" s="33"/>
      <c r="P1037" s="33"/>
      <c r="Q1037" s="33"/>
    </row>
    <row r="1038" spans="2:17" x14ac:dyDescent="0.2">
      <c r="B1038" s="33"/>
      <c r="C1038" s="33"/>
      <c r="D1038" s="33"/>
      <c r="E1038" s="33"/>
      <c r="F1038" s="33"/>
      <c r="G1038" s="33"/>
      <c r="H1038" s="35"/>
      <c r="I1038" s="33"/>
      <c r="J1038" s="33"/>
      <c r="K1038" s="36"/>
      <c r="L1038" s="33"/>
      <c r="M1038" s="33"/>
      <c r="N1038" s="33"/>
      <c r="O1038" s="33"/>
      <c r="P1038" s="33"/>
      <c r="Q1038" s="33"/>
    </row>
    <row r="1039" spans="2:17" x14ac:dyDescent="0.2">
      <c r="B1039" s="33"/>
      <c r="C1039" s="33"/>
      <c r="D1039" s="33"/>
      <c r="E1039" s="33"/>
      <c r="F1039" s="33"/>
      <c r="G1039" s="33"/>
      <c r="H1039" s="35"/>
      <c r="I1039" s="33"/>
      <c r="J1039" s="33"/>
      <c r="K1039" s="36"/>
      <c r="L1039" s="33"/>
      <c r="M1039" s="33"/>
      <c r="N1039" s="33"/>
      <c r="O1039" s="33"/>
      <c r="P1039" s="33"/>
      <c r="Q1039" s="33"/>
    </row>
    <row r="1040" spans="2:17" x14ac:dyDescent="0.2">
      <c r="B1040" s="33"/>
      <c r="C1040" s="33"/>
      <c r="D1040" s="33"/>
      <c r="E1040" s="33"/>
      <c r="F1040" s="33"/>
      <c r="G1040" s="33"/>
      <c r="H1040" s="35"/>
      <c r="I1040" s="33"/>
      <c r="J1040" s="33"/>
      <c r="K1040" s="36"/>
      <c r="L1040" s="33"/>
      <c r="M1040" s="33"/>
      <c r="N1040" s="33"/>
      <c r="O1040" s="33"/>
      <c r="P1040" s="33"/>
      <c r="Q1040" s="33"/>
    </row>
    <row r="1041" spans="2:17" x14ac:dyDescent="0.2">
      <c r="B1041" s="33"/>
      <c r="C1041" s="33"/>
      <c r="D1041" s="33"/>
      <c r="E1041" s="33"/>
      <c r="F1041" s="33"/>
      <c r="G1041" s="33"/>
      <c r="H1041" s="35"/>
      <c r="I1041" s="33"/>
      <c r="J1041" s="33"/>
      <c r="K1041" s="36"/>
      <c r="L1041" s="33"/>
      <c r="M1041" s="33"/>
      <c r="N1041" s="33"/>
      <c r="O1041" s="33"/>
      <c r="P1041" s="33"/>
      <c r="Q1041" s="33"/>
    </row>
    <row r="1042" spans="2:17" x14ac:dyDescent="0.2">
      <c r="B1042" s="33"/>
      <c r="C1042" s="33"/>
      <c r="D1042" s="33"/>
      <c r="E1042" s="33"/>
      <c r="F1042" s="33"/>
      <c r="G1042" s="33"/>
      <c r="H1042" s="35"/>
      <c r="I1042" s="33"/>
      <c r="J1042" s="33"/>
      <c r="K1042" s="36"/>
      <c r="L1042" s="33"/>
      <c r="M1042" s="33"/>
      <c r="N1042" s="33"/>
      <c r="O1042" s="33"/>
      <c r="P1042" s="33"/>
      <c r="Q1042" s="33"/>
    </row>
    <row r="1043" spans="2:17" x14ac:dyDescent="0.2">
      <c r="B1043" s="33"/>
      <c r="C1043" s="33"/>
      <c r="D1043" s="33"/>
      <c r="E1043" s="33"/>
      <c r="F1043" s="33"/>
      <c r="G1043" s="33"/>
      <c r="H1043" s="35"/>
      <c r="I1043" s="33"/>
      <c r="J1043" s="33"/>
      <c r="K1043" s="36"/>
      <c r="L1043" s="33"/>
      <c r="M1043" s="33"/>
      <c r="N1043" s="33"/>
      <c r="O1043" s="33"/>
      <c r="P1043" s="33"/>
      <c r="Q1043" s="33"/>
    </row>
    <row r="1044" spans="2:17" x14ac:dyDescent="0.2">
      <c r="B1044" s="33"/>
      <c r="C1044" s="33"/>
      <c r="D1044" s="33"/>
      <c r="E1044" s="33"/>
      <c r="F1044" s="33"/>
      <c r="G1044" s="33"/>
      <c r="H1044" s="35"/>
      <c r="I1044" s="33"/>
      <c r="J1044" s="33"/>
      <c r="K1044" s="36"/>
      <c r="L1044" s="33"/>
      <c r="M1044" s="33"/>
      <c r="N1044" s="33"/>
      <c r="O1044" s="33"/>
      <c r="P1044" s="33"/>
      <c r="Q1044" s="33"/>
    </row>
    <row r="1045" spans="2:17" x14ac:dyDescent="0.2">
      <c r="B1045" s="33"/>
      <c r="C1045" s="33"/>
      <c r="D1045" s="33"/>
      <c r="E1045" s="33"/>
      <c r="F1045" s="33"/>
      <c r="G1045" s="33"/>
      <c r="H1045" s="35"/>
      <c r="I1045" s="33"/>
      <c r="J1045" s="33"/>
      <c r="K1045" s="36"/>
      <c r="L1045" s="33"/>
      <c r="M1045" s="33"/>
      <c r="N1045" s="33"/>
      <c r="O1045" s="33"/>
      <c r="P1045" s="33"/>
      <c r="Q1045" s="33"/>
    </row>
    <row r="1046" spans="2:17" x14ac:dyDescent="0.2">
      <c r="B1046" s="33"/>
      <c r="C1046" s="33"/>
      <c r="D1046" s="33"/>
      <c r="E1046" s="33"/>
      <c r="F1046" s="33"/>
      <c r="G1046" s="33"/>
      <c r="H1046" s="35"/>
      <c r="I1046" s="33"/>
      <c r="J1046" s="33"/>
      <c r="K1046" s="36"/>
      <c r="L1046" s="33"/>
      <c r="M1046" s="33"/>
      <c r="N1046" s="33"/>
      <c r="O1046" s="33"/>
      <c r="P1046" s="33"/>
      <c r="Q1046" s="33"/>
    </row>
    <row r="1047" spans="2:17" x14ac:dyDescent="0.2">
      <c r="B1047" s="33"/>
      <c r="C1047" s="33"/>
      <c r="D1047" s="33"/>
      <c r="E1047" s="33"/>
      <c r="F1047" s="33"/>
      <c r="G1047" s="33"/>
      <c r="H1047" s="35"/>
      <c r="I1047" s="33"/>
      <c r="J1047" s="33"/>
      <c r="K1047" s="36"/>
      <c r="L1047" s="33"/>
      <c r="M1047" s="33"/>
      <c r="N1047" s="33"/>
      <c r="O1047" s="33"/>
      <c r="P1047" s="33"/>
      <c r="Q1047" s="33"/>
    </row>
    <row r="1048" spans="2:17" x14ac:dyDescent="0.2">
      <c r="B1048" s="33"/>
      <c r="C1048" s="33"/>
      <c r="D1048" s="33"/>
      <c r="E1048" s="33"/>
      <c r="F1048" s="33"/>
      <c r="G1048" s="33"/>
      <c r="H1048" s="35"/>
      <c r="I1048" s="33"/>
      <c r="J1048" s="33"/>
      <c r="K1048" s="36"/>
      <c r="L1048" s="33"/>
      <c r="M1048" s="33"/>
      <c r="N1048" s="33"/>
      <c r="O1048" s="33"/>
      <c r="P1048" s="33"/>
      <c r="Q1048" s="33"/>
    </row>
    <row r="1049" spans="2:17" x14ac:dyDescent="0.2">
      <c r="B1049" s="33"/>
      <c r="C1049" s="33"/>
      <c r="D1049" s="33"/>
      <c r="E1049" s="33"/>
      <c r="F1049" s="33"/>
      <c r="G1049" s="33"/>
      <c r="H1049" s="35"/>
      <c r="I1049" s="33"/>
      <c r="J1049" s="33"/>
      <c r="K1049" s="36"/>
      <c r="L1049" s="33"/>
      <c r="M1049" s="33"/>
      <c r="N1049" s="33"/>
      <c r="O1049" s="33"/>
      <c r="P1049" s="33"/>
      <c r="Q1049" s="33"/>
    </row>
    <row r="1050" spans="2:17" x14ac:dyDescent="0.2">
      <c r="B1050" s="33"/>
      <c r="C1050" s="33"/>
      <c r="D1050" s="33"/>
      <c r="E1050" s="33"/>
      <c r="F1050" s="33"/>
      <c r="G1050" s="33"/>
      <c r="H1050" s="35"/>
      <c r="I1050" s="33"/>
      <c r="J1050" s="33"/>
      <c r="K1050" s="36"/>
      <c r="L1050" s="33"/>
      <c r="M1050" s="33"/>
      <c r="N1050" s="33"/>
      <c r="O1050" s="33"/>
      <c r="P1050" s="33"/>
      <c r="Q1050" s="33"/>
    </row>
    <row r="1051" spans="2:17" x14ac:dyDescent="0.2">
      <c r="B1051" s="33"/>
      <c r="C1051" s="33"/>
      <c r="D1051" s="33"/>
      <c r="E1051" s="33"/>
      <c r="F1051" s="33"/>
      <c r="G1051" s="33"/>
      <c r="H1051" s="35"/>
      <c r="I1051" s="33"/>
      <c r="J1051" s="33"/>
      <c r="K1051" s="36"/>
      <c r="L1051" s="33"/>
      <c r="M1051" s="33"/>
      <c r="N1051" s="33"/>
      <c r="O1051" s="33"/>
      <c r="P1051" s="33"/>
      <c r="Q1051" s="33"/>
    </row>
    <row r="1052" spans="2:17" x14ac:dyDescent="0.2">
      <c r="B1052" s="33"/>
      <c r="C1052" s="33"/>
      <c r="D1052" s="33"/>
      <c r="E1052" s="33"/>
      <c r="F1052" s="33"/>
      <c r="G1052" s="33"/>
      <c r="H1052" s="35"/>
      <c r="I1052" s="33"/>
      <c r="J1052" s="33"/>
      <c r="K1052" s="36"/>
      <c r="L1052" s="33"/>
      <c r="M1052" s="33"/>
      <c r="N1052" s="33"/>
      <c r="O1052" s="33"/>
      <c r="P1052" s="33"/>
      <c r="Q1052" s="33"/>
    </row>
    <row r="1053" spans="2:17" x14ac:dyDescent="0.2">
      <c r="B1053" s="33"/>
      <c r="C1053" s="33"/>
      <c r="D1053" s="33"/>
      <c r="E1053" s="33"/>
      <c r="F1053" s="33"/>
      <c r="G1053" s="33"/>
      <c r="H1053" s="35"/>
      <c r="I1053" s="33"/>
      <c r="J1053" s="33"/>
      <c r="K1053" s="36"/>
      <c r="L1053" s="33"/>
      <c r="M1053" s="33"/>
      <c r="N1053" s="33"/>
      <c r="O1053" s="33"/>
      <c r="P1053" s="33"/>
      <c r="Q1053" s="33"/>
    </row>
    <row r="1054" spans="2:17" x14ac:dyDescent="0.2">
      <c r="B1054" s="33"/>
      <c r="C1054" s="33"/>
      <c r="D1054" s="33"/>
      <c r="E1054" s="33"/>
      <c r="F1054" s="33"/>
      <c r="G1054" s="33"/>
      <c r="H1054" s="35"/>
      <c r="I1054" s="33"/>
      <c r="J1054" s="33"/>
      <c r="K1054" s="36"/>
      <c r="L1054" s="33"/>
      <c r="M1054" s="33"/>
      <c r="N1054" s="33"/>
      <c r="O1054" s="33"/>
      <c r="P1054" s="33"/>
      <c r="Q1054" s="33"/>
    </row>
    <row r="1055" spans="2:17" x14ac:dyDescent="0.2">
      <c r="B1055" s="33"/>
      <c r="C1055" s="33"/>
      <c r="D1055" s="33"/>
      <c r="E1055" s="33"/>
      <c r="F1055" s="33"/>
      <c r="G1055" s="33"/>
      <c r="H1055" s="35"/>
      <c r="I1055" s="33"/>
      <c r="J1055" s="33"/>
      <c r="K1055" s="36"/>
      <c r="L1055" s="33"/>
      <c r="M1055" s="33"/>
      <c r="N1055" s="33"/>
      <c r="O1055" s="33"/>
      <c r="P1055" s="33"/>
      <c r="Q1055" s="33"/>
    </row>
    <row r="1056" spans="2:17" x14ac:dyDescent="0.2">
      <c r="B1056" s="33"/>
      <c r="C1056" s="33"/>
      <c r="D1056" s="33"/>
      <c r="E1056" s="33"/>
      <c r="F1056" s="33"/>
      <c r="G1056" s="33"/>
      <c r="H1056" s="35"/>
      <c r="I1056" s="33"/>
      <c r="J1056" s="33"/>
      <c r="K1056" s="36"/>
      <c r="L1056" s="33"/>
      <c r="M1056" s="33"/>
      <c r="N1056" s="33"/>
      <c r="O1056" s="33"/>
      <c r="P1056" s="33"/>
      <c r="Q1056" s="33"/>
    </row>
    <row r="1057" spans="2:17" x14ac:dyDescent="0.2">
      <c r="B1057" s="33"/>
      <c r="C1057" s="33"/>
      <c r="D1057" s="33"/>
      <c r="E1057" s="33"/>
      <c r="F1057" s="33"/>
      <c r="G1057" s="33"/>
      <c r="H1057" s="35"/>
      <c r="I1057" s="33"/>
      <c r="J1057" s="33"/>
      <c r="K1057" s="36"/>
      <c r="L1057" s="33"/>
      <c r="M1057" s="33"/>
      <c r="N1057" s="33"/>
      <c r="O1057" s="33"/>
      <c r="P1057" s="33"/>
      <c r="Q1057" s="33"/>
    </row>
    <row r="1058" spans="2:17" x14ac:dyDescent="0.2">
      <c r="B1058" s="33"/>
      <c r="C1058" s="33"/>
      <c r="D1058" s="33"/>
      <c r="E1058" s="33"/>
      <c r="F1058" s="33"/>
      <c r="G1058" s="33"/>
      <c r="H1058" s="35"/>
      <c r="I1058" s="33"/>
      <c r="J1058" s="33"/>
      <c r="K1058" s="36"/>
      <c r="L1058" s="33"/>
      <c r="M1058" s="33"/>
      <c r="N1058" s="33"/>
      <c r="O1058" s="33"/>
      <c r="P1058" s="33"/>
      <c r="Q1058" s="33"/>
    </row>
    <row r="1059" spans="2:17" x14ac:dyDescent="0.2">
      <c r="B1059" s="33"/>
      <c r="C1059" s="33"/>
      <c r="D1059" s="33"/>
      <c r="E1059" s="33"/>
      <c r="F1059" s="33"/>
      <c r="G1059" s="33"/>
      <c r="H1059" s="35"/>
      <c r="I1059" s="33"/>
      <c r="J1059" s="33"/>
      <c r="K1059" s="36"/>
      <c r="L1059" s="33"/>
      <c r="M1059" s="33"/>
      <c r="N1059" s="33"/>
      <c r="O1059" s="33"/>
      <c r="P1059" s="33"/>
      <c r="Q1059" s="33"/>
    </row>
    <row r="1060" spans="2:17" x14ac:dyDescent="0.2">
      <c r="B1060" s="33"/>
      <c r="C1060" s="33"/>
      <c r="D1060" s="33"/>
      <c r="E1060" s="33"/>
      <c r="F1060" s="33"/>
      <c r="G1060" s="33"/>
      <c r="H1060" s="35"/>
      <c r="I1060" s="33"/>
      <c r="J1060" s="33"/>
      <c r="K1060" s="36"/>
      <c r="L1060" s="33"/>
      <c r="M1060" s="33"/>
      <c r="N1060" s="33"/>
      <c r="O1060" s="33"/>
      <c r="P1060" s="33"/>
      <c r="Q1060" s="33"/>
    </row>
    <row r="1061" spans="2:17" x14ac:dyDescent="0.2">
      <c r="B1061" s="33"/>
      <c r="C1061" s="33"/>
      <c r="D1061" s="33"/>
      <c r="E1061" s="33"/>
      <c r="F1061" s="33"/>
      <c r="G1061" s="33"/>
      <c r="H1061" s="35"/>
      <c r="I1061" s="33"/>
      <c r="J1061" s="33"/>
      <c r="K1061" s="36"/>
      <c r="L1061" s="33"/>
      <c r="M1061" s="33"/>
      <c r="N1061" s="33"/>
      <c r="O1061" s="33"/>
      <c r="P1061" s="33"/>
      <c r="Q1061" s="33"/>
    </row>
    <row r="1062" spans="2:17" x14ac:dyDescent="0.2">
      <c r="B1062" s="33"/>
      <c r="C1062" s="33"/>
      <c r="D1062" s="33"/>
      <c r="E1062" s="33"/>
      <c r="F1062" s="33"/>
      <c r="G1062" s="33"/>
      <c r="H1062" s="35"/>
      <c r="I1062" s="33"/>
      <c r="J1062" s="33"/>
      <c r="K1062" s="36"/>
      <c r="L1062" s="33"/>
      <c r="M1062" s="33"/>
      <c r="N1062" s="33"/>
      <c r="O1062" s="33"/>
      <c r="P1062" s="33"/>
      <c r="Q1062" s="33"/>
    </row>
    <row r="1063" spans="2:17" x14ac:dyDescent="0.2">
      <c r="B1063" s="33"/>
      <c r="C1063" s="33"/>
      <c r="D1063" s="33"/>
      <c r="E1063" s="33"/>
      <c r="F1063" s="33"/>
      <c r="G1063" s="33"/>
      <c r="H1063" s="35"/>
      <c r="I1063" s="33"/>
      <c r="J1063" s="33"/>
      <c r="K1063" s="36"/>
      <c r="L1063" s="33"/>
      <c r="M1063" s="33"/>
      <c r="N1063" s="33"/>
      <c r="O1063" s="33"/>
      <c r="P1063" s="33"/>
      <c r="Q1063" s="33"/>
    </row>
    <row r="1064" spans="2:17" x14ac:dyDescent="0.2">
      <c r="B1064" s="33"/>
      <c r="C1064" s="33"/>
      <c r="D1064" s="33"/>
      <c r="E1064" s="33"/>
      <c r="F1064" s="33"/>
      <c r="G1064" s="33"/>
      <c r="H1064" s="35"/>
      <c r="I1064" s="33"/>
      <c r="J1064" s="33"/>
      <c r="K1064" s="36"/>
      <c r="L1064" s="33"/>
      <c r="M1064" s="33"/>
      <c r="N1064" s="33"/>
      <c r="O1064" s="33"/>
      <c r="P1064" s="33"/>
      <c r="Q1064" s="33"/>
    </row>
    <row r="1065" spans="2:17" x14ac:dyDescent="0.2">
      <c r="B1065" s="33"/>
      <c r="C1065" s="33"/>
      <c r="D1065" s="33"/>
      <c r="E1065" s="33"/>
      <c r="F1065" s="33"/>
      <c r="G1065" s="33"/>
      <c r="H1065" s="35"/>
      <c r="I1065" s="33"/>
      <c r="J1065" s="33"/>
      <c r="K1065" s="36"/>
      <c r="L1065" s="33"/>
      <c r="M1065" s="33"/>
      <c r="N1065" s="33"/>
      <c r="O1065" s="33"/>
      <c r="P1065" s="33"/>
      <c r="Q1065" s="33"/>
    </row>
    <row r="1066" spans="2:17" x14ac:dyDescent="0.2">
      <c r="B1066" s="33"/>
      <c r="C1066" s="33"/>
      <c r="D1066" s="33"/>
      <c r="E1066" s="33"/>
      <c r="F1066" s="33"/>
      <c r="G1066" s="33"/>
      <c r="H1066" s="35"/>
      <c r="I1066" s="33"/>
      <c r="J1066" s="33"/>
      <c r="K1066" s="36"/>
      <c r="L1066" s="33"/>
      <c r="M1066" s="33"/>
      <c r="N1066" s="33"/>
      <c r="O1066" s="33"/>
      <c r="P1066" s="33"/>
      <c r="Q1066" s="33"/>
    </row>
    <row r="1067" spans="2:17" x14ac:dyDescent="0.2">
      <c r="B1067" s="33"/>
      <c r="C1067" s="33"/>
      <c r="D1067" s="33"/>
      <c r="E1067" s="33"/>
      <c r="F1067" s="33"/>
      <c r="G1067" s="33"/>
      <c r="H1067" s="35"/>
      <c r="I1067" s="33"/>
      <c r="J1067" s="33"/>
      <c r="K1067" s="36"/>
      <c r="L1067" s="33"/>
      <c r="M1067" s="33"/>
      <c r="N1067" s="33"/>
      <c r="O1067" s="33"/>
      <c r="P1067" s="33"/>
      <c r="Q1067" s="33"/>
    </row>
    <row r="1068" spans="2:17" x14ac:dyDescent="0.2">
      <c r="B1068" s="33"/>
      <c r="C1068" s="33"/>
      <c r="D1068" s="33"/>
      <c r="E1068" s="33"/>
      <c r="F1068" s="33"/>
      <c r="G1068" s="33"/>
      <c r="H1068" s="35"/>
      <c r="I1068" s="33"/>
      <c r="J1068" s="33"/>
      <c r="K1068" s="36"/>
      <c r="L1068" s="33"/>
      <c r="M1068" s="33"/>
      <c r="N1068" s="33"/>
      <c r="O1068" s="33"/>
      <c r="P1068" s="33"/>
      <c r="Q1068" s="33"/>
    </row>
    <row r="1069" spans="2:17" x14ac:dyDescent="0.2">
      <c r="B1069" s="33"/>
      <c r="C1069" s="33"/>
      <c r="D1069" s="33"/>
      <c r="E1069" s="33"/>
      <c r="F1069" s="33"/>
      <c r="G1069" s="33"/>
      <c r="H1069" s="35"/>
      <c r="I1069" s="33"/>
      <c r="J1069" s="33"/>
      <c r="K1069" s="36"/>
      <c r="L1069" s="33"/>
      <c r="M1069" s="33"/>
      <c r="N1069" s="33"/>
      <c r="O1069" s="33"/>
      <c r="P1069" s="33"/>
      <c r="Q1069" s="33"/>
    </row>
    <row r="1070" spans="2:17" x14ac:dyDescent="0.2">
      <c r="B1070" s="33"/>
      <c r="C1070" s="33"/>
      <c r="D1070" s="33"/>
      <c r="E1070" s="33"/>
      <c r="F1070" s="33"/>
      <c r="G1070" s="33"/>
      <c r="H1070" s="35"/>
      <c r="I1070" s="33"/>
      <c r="J1070" s="33"/>
      <c r="K1070" s="36"/>
      <c r="L1070" s="33"/>
      <c r="M1070" s="33"/>
      <c r="N1070" s="33"/>
      <c r="O1070" s="33"/>
      <c r="P1070" s="33"/>
      <c r="Q1070" s="33"/>
    </row>
    <row r="1071" spans="2:17" x14ac:dyDescent="0.2">
      <c r="B1071" s="33"/>
      <c r="C1071" s="33"/>
      <c r="D1071" s="33"/>
      <c r="E1071" s="33"/>
      <c r="F1071" s="33"/>
      <c r="G1071" s="33"/>
      <c r="H1071" s="35"/>
      <c r="I1071" s="33"/>
      <c r="J1071" s="33"/>
      <c r="K1071" s="36"/>
      <c r="L1071" s="33"/>
      <c r="M1071" s="33"/>
      <c r="N1071" s="33"/>
      <c r="O1071" s="33"/>
      <c r="P1071" s="33"/>
      <c r="Q1071" s="33"/>
    </row>
    <row r="1072" spans="2:17" x14ac:dyDescent="0.2">
      <c r="B1072" s="33"/>
      <c r="C1072" s="33"/>
      <c r="D1072" s="33"/>
      <c r="E1072" s="33"/>
      <c r="F1072" s="33"/>
      <c r="G1072" s="33"/>
      <c r="H1072" s="35"/>
      <c r="I1072" s="33"/>
      <c r="J1072" s="33"/>
      <c r="K1072" s="36"/>
      <c r="L1072" s="33"/>
      <c r="M1072" s="33"/>
      <c r="N1072" s="33"/>
      <c r="O1072" s="33"/>
      <c r="P1072" s="33"/>
      <c r="Q1072" s="33"/>
    </row>
    <row r="1073" spans="2:17" x14ac:dyDescent="0.2">
      <c r="B1073" s="33"/>
      <c r="C1073" s="33"/>
      <c r="D1073" s="33"/>
      <c r="E1073" s="33"/>
      <c r="F1073" s="33"/>
      <c r="G1073" s="33"/>
      <c r="H1073" s="35"/>
      <c r="I1073" s="33"/>
      <c r="J1073" s="33"/>
      <c r="K1073" s="36"/>
      <c r="L1073" s="33"/>
      <c r="M1073" s="33"/>
      <c r="N1073" s="33"/>
      <c r="O1073" s="33"/>
      <c r="P1073" s="33"/>
      <c r="Q1073" s="33"/>
    </row>
    <row r="1074" spans="2:17" x14ac:dyDescent="0.2">
      <c r="B1074" s="33"/>
      <c r="C1074" s="33"/>
      <c r="D1074" s="33"/>
      <c r="E1074" s="33"/>
      <c r="F1074" s="33"/>
      <c r="G1074" s="33"/>
      <c r="H1074" s="35"/>
      <c r="I1074" s="33"/>
      <c r="J1074" s="33"/>
      <c r="K1074" s="36"/>
      <c r="L1074" s="33"/>
      <c r="M1074" s="33"/>
      <c r="N1074" s="33"/>
      <c r="O1074" s="33"/>
      <c r="P1074" s="33"/>
      <c r="Q1074" s="33"/>
    </row>
    <row r="1075" spans="2:17" x14ac:dyDescent="0.2">
      <c r="B1075" s="33"/>
      <c r="C1075" s="33"/>
      <c r="D1075" s="33"/>
      <c r="E1075" s="33"/>
      <c r="F1075" s="33"/>
      <c r="G1075" s="33"/>
      <c r="H1075" s="35"/>
      <c r="I1075" s="33"/>
      <c r="J1075" s="33"/>
      <c r="K1075" s="36"/>
      <c r="L1075" s="33"/>
      <c r="M1075" s="33"/>
      <c r="N1075" s="33"/>
      <c r="O1075" s="33"/>
      <c r="P1075" s="33"/>
      <c r="Q1075" s="33"/>
    </row>
    <row r="1076" spans="2:17" x14ac:dyDescent="0.2">
      <c r="B1076" s="33"/>
      <c r="C1076" s="33"/>
      <c r="D1076" s="33"/>
      <c r="E1076" s="33"/>
      <c r="F1076" s="33"/>
      <c r="G1076" s="33"/>
      <c r="H1076" s="35"/>
      <c r="I1076" s="33"/>
      <c r="J1076" s="33"/>
      <c r="K1076" s="36"/>
      <c r="L1076" s="33"/>
      <c r="M1076" s="33"/>
      <c r="N1076" s="33"/>
      <c r="O1076" s="33"/>
      <c r="P1076" s="33"/>
      <c r="Q1076" s="33"/>
    </row>
    <row r="1077" spans="2:17" x14ac:dyDescent="0.2">
      <c r="B1077" s="33"/>
      <c r="C1077" s="33"/>
      <c r="D1077" s="33"/>
      <c r="E1077" s="33"/>
      <c r="F1077" s="33"/>
      <c r="G1077" s="33"/>
      <c r="H1077" s="35"/>
      <c r="I1077" s="33"/>
      <c r="J1077" s="33"/>
      <c r="K1077" s="36"/>
      <c r="L1077" s="33"/>
      <c r="M1077" s="33"/>
      <c r="N1077" s="33"/>
      <c r="O1077" s="33"/>
      <c r="P1077" s="33"/>
      <c r="Q1077" s="33"/>
    </row>
    <row r="1078" spans="2:17" x14ac:dyDescent="0.2">
      <c r="B1078" s="33"/>
      <c r="C1078" s="33"/>
      <c r="D1078" s="33"/>
      <c r="E1078" s="33"/>
      <c r="F1078" s="33"/>
      <c r="G1078" s="33"/>
      <c r="H1078" s="35"/>
      <c r="I1078" s="33"/>
      <c r="J1078" s="33"/>
      <c r="K1078" s="36"/>
      <c r="L1078" s="33"/>
      <c r="M1078" s="33"/>
      <c r="N1078" s="33"/>
      <c r="O1078" s="33"/>
      <c r="P1078" s="33"/>
      <c r="Q1078" s="33"/>
    </row>
    <row r="1079" spans="2:17" x14ac:dyDescent="0.2">
      <c r="B1079" s="33"/>
      <c r="C1079" s="33"/>
      <c r="D1079" s="33"/>
      <c r="E1079" s="33"/>
      <c r="F1079" s="33"/>
      <c r="G1079" s="33"/>
      <c r="H1079" s="35"/>
      <c r="I1079" s="33"/>
      <c r="J1079" s="33"/>
      <c r="K1079" s="36"/>
      <c r="L1079" s="33"/>
      <c r="M1079" s="33"/>
      <c r="N1079" s="33"/>
      <c r="O1079" s="33"/>
      <c r="P1079" s="33"/>
      <c r="Q1079" s="33"/>
    </row>
    <row r="1080" spans="2:17" x14ac:dyDescent="0.2">
      <c r="B1080" s="33"/>
      <c r="C1080" s="33"/>
      <c r="D1080" s="33"/>
      <c r="E1080" s="33"/>
      <c r="F1080" s="33"/>
      <c r="G1080" s="33"/>
      <c r="H1080" s="35"/>
      <c r="I1080" s="33"/>
      <c r="J1080" s="33"/>
      <c r="K1080" s="36"/>
      <c r="L1080" s="33"/>
      <c r="M1080" s="33"/>
      <c r="N1080" s="33"/>
      <c r="O1080" s="33"/>
      <c r="P1080" s="33"/>
      <c r="Q1080" s="33"/>
    </row>
    <row r="1081" spans="2:17" x14ac:dyDescent="0.2">
      <c r="B1081" s="33"/>
      <c r="C1081" s="33"/>
      <c r="D1081" s="33"/>
      <c r="E1081" s="33"/>
      <c r="F1081" s="33"/>
      <c r="G1081" s="33"/>
      <c r="H1081" s="35"/>
      <c r="I1081" s="33"/>
      <c r="J1081" s="33"/>
      <c r="K1081" s="36"/>
      <c r="L1081" s="33"/>
      <c r="M1081" s="33"/>
      <c r="N1081" s="33"/>
      <c r="O1081" s="33"/>
      <c r="P1081" s="33"/>
      <c r="Q1081" s="33"/>
    </row>
    <row r="1082" spans="2:17" x14ac:dyDescent="0.2">
      <c r="B1082" s="33"/>
      <c r="C1082" s="33"/>
      <c r="D1082" s="33"/>
      <c r="E1082" s="33"/>
      <c r="F1082" s="33"/>
      <c r="G1082" s="33"/>
      <c r="H1082" s="35"/>
      <c r="I1082" s="33"/>
      <c r="J1082" s="33"/>
      <c r="K1082" s="36"/>
      <c r="L1082" s="33"/>
      <c r="M1082" s="33"/>
      <c r="N1082" s="33"/>
      <c r="O1082" s="33"/>
      <c r="P1082" s="33"/>
      <c r="Q1082" s="33"/>
    </row>
    <row r="1083" spans="2:17" x14ac:dyDescent="0.2">
      <c r="B1083" s="33"/>
      <c r="C1083" s="33"/>
      <c r="D1083" s="33"/>
      <c r="E1083" s="33"/>
      <c r="F1083" s="33"/>
      <c r="G1083" s="33"/>
      <c r="H1083" s="35"/>
      <c r="I1083" s="33"/>
      <c r="J1083" s="33"/>
      <c r="K1083" s="36"/>
      <c r="L1083" s="33"/>
      <c r="M1083" s="33"/>
      <c r="N1083" s="33"/>
      <c r="O1083" s="33"/>
      <c r="P1083" s="33"/>
      <c r="Q1083" s="33"/>
    </row>
    <row r="1084" spans="2:17" x14ac:dyDescent="0.2">
      <c r="B1084" s="33"/>
      <c r="C1084" s="33"/>
      <c r="D1084" s="33"/>
      <c r="E1084" s="33"/>
      <c r="F1084" s="33"/>
      <c r="G1084" s="33"/>
      <c r="H1084" s="35"/>
      <c r="I1084" s="33"/>
      <c r="J1084" s="33"/>
      <c r="K1084" s="36"/>
      <c r="L1084" s="33"/>
      <c r="M1084" s="33"/>
      <c r="N1084" s="33"/>
      <c r="O1084" s="33"/>
      <c r="P1084" s="33"/>
      <c r="Q1084" s="33"/>
    </row>
    <row r="1085" spans="2:17" x14ac:dyDescent="0.2">
      <c r="B1085" s="33"/>
      <c r="C1085" s="33"/>
      <c r="D1085" s="33"/>
      <c r="E1085" s="33"/>
      <c r="F1085" s="33"/>
      <c r="G1085" s="33"/>
      <c r="H1085" s="35"/>
      <c r="I1085" s="33"/>
      <c r="J1085" s="33"/>
      <c r="K1085" s="36"/>
      <c r="L1085" s="33"/>
      <c r="M1085" s="33"/>
      <c r="N1085" s="33"/>
      <c r="O1085" s="33"/>
      <c r="P1085" s="33"/>
      <c r="Q1085" s="33"/>
    </row>
    <row r="1086" spans="2:17" x14ac:dyDescent="0.2">
      <c r="B1086" s="33"/>
      <c r="C1086" s="33"/>
      <c r="D1086" s="33"/>
      <c r="E1086" s="33"/>
      <c r="F1086" s="33"/>
      <c r="G1086" s="33"/>
      <c r="H1086" s="35"/>
      <c r="I1086" s="33"/>
      <c r="J1086" s="33"/>
      <c r="K1086" s="36"/>
      <c r="L1086" s="33"/>
      <c r="M1086" s="33"/>
      <c r="N1086" s="33"/>
      <c r="O1086" s="33"/>
      <c r="P1086" s="33"/>
      <c r="Q1086" s="33"/>
    </row>
    <row r="1087" spans="2:17" x14ac:dyDescent="0.2">
      <c r="B1087" s="33"/>
      <c r="C1087" s="33"/>
      <c r="D1087" s="33"/>
      <c r="E1087" s="33"/>
      <c r="F1087" s="33"/>
      <c r="G1087" s="33"/>
      <c r="H1087" s="35"/>
      <c r="I1087" s="33"/>
      <c r="J1087" s="33"/>
      <c r="K1087" s="36"/>
      <c r="L1087" s="33"/>
      <c r="M1087" s="33"/>
      <c r="N1087" s="33"/>
      <c r="O1087" s="33"/>
      <c r="P1087" s="33"/>
      <c r="Q1087" s="33"/>
    </row>
    <row r="1088" spans="2:17" x14ac:dyDescent="0.2">
      <c r="B1088" s="33"/>
      <c r="C1088" s="33"/>
      <c r="D1088" s="33"/>
      <c r="E1088" s="33"/>
      <c r="F1088" s="33"/>
      <c r="G1088" s="33"/>
      <c r="H1088" s="35"/>
      <c r="I1088" s="33"/>
      <c r="J1088" s="33"/>
      <c r="K1088" s="36"/>
      <c r="L1088" s="33"/>
      <c r="M1088" s="33"/>
      <c r="N1088" s="33"/>
      <c r="O1088" s="33"/>
      <c r="P1088" s="33"/>
      <c r="Q1088" s="33"/>
    </row>
    <row r="1089" spans="2:17" x14ac:dyDescent="0.2">
      <c r="B1089" s="33"/>
      <c r="C1089" s="33"/>
      <c r="D1089" s="33"/>
      <c r="E1089" s="33"/>
      <c r="F1089" s="33"/>
      <c r="G1089" s="33"/>
      <c r="H1089" s="35"/>
      <c r="I1089" s="33"/>
      <c r="J1089" s="33"/>
      <c r="K1089" s="36"/>
      <c r="L1089" s="33"/>
      <c r="M1089" s="33"/>
      <c r="N1089" s="33"/>
      <c r="O1089" s="33"/>
      <c r="P1089" s="33"/>
      <c r="Q1089" s="33"/>
    </row>
    <row r="1090" spans="2:17" x14ac:dyDescent="0.2">
      <c r="B1090" s="33"/>
      <c r="C1090" s="33"/>
      <c r="D1090" s="33"/>
      <c r="E1090" s="33"/>
      <c r="F1090" s="33"/>
      <c r="G1090" s="33"/>
      <c r="H1090" s="35"/>
      <c r="I1090" s="33"/>
      <c r="J1090" s="33"/>
      <c r="K1090" s="36"/>
      <c r="L1090" s="33"/>
      <c r="M1090" s="33"/>
      <c r="N1090" s="33"/>
      <c r="O1090" s="33"/>
      <c r="P1090" s="33"/>
      <c r="Q1090" s="33"/>
    </row>
    <row r="1091" spans="2:17" x14ac:dyDescent="0.2">
      <c r="B1091" s="33"/>
      <c r="C1091" s="33"/>
      <c r="D1091" s="33"/>
      <c r="E1091" s="33"/>
      <c r="F1091" s="33"/>
      <c r="G1091" s="33"/>
      <c r="H1091" s="35"/>
      <c r="I1091" s="33"/>
      <c r="J1091" s="33"/>
      <c r="K1091" s="36"/>
      <c r="L1091" s="33"/>
      <c r="M1091" s="33"/>
      <c r="N1091" s="33"/>
      <c r="O1091" s="33"/>
      <c r="P1091" s="33"/>
      <c r="Q1091" s="33"/>
    </row>
    <row r="1092" spans="2:17" x14ac:dyDescent="0.2">
      <c r="B1092" s="33"/>
      <c r="C1092" s="33"/>
      <c r="D1092" s="33"/>
      <c r="E1092" s="33"/>
      <c r="F1092" s="33"/>
      <c r="G1092" s="33"/>
      <c r="H1092" s="35"/>
      <c r="I1092" s="33"/>
      <c r="J1092" s="33"/>
      <c r="K1092" s="36"/>
      <c r="L1092" s="33"/>
      <c r="M1092" s="33"/>
      <c r="N1092" s="33"/>
      <c r="O1092" s="33"/>
      <c r="P1092" s="33"/>
      <c r="Q1092" s="33"/>
    </row>
    <row r="1093" spans="2:17" x14ac:dyDescent="0.2">
      <c r="B1093" s="33"/>
      <c r="C1093" s="33"/>
      <c r="D1093" s="33"/>
      <c r="E1093" s="33"/>
      <c r="F1093" s="33"/>
      <c r="G1093" s="33"/>
      <c r="H1093" s="35"/>
      <c r="I1093" s="33"/>
      <c r="J1093" s="33"/>
      <c r="K1093" s="36"/>
      <c r="L1093" s="33"/>
      <c r="M1093" s="33"/>
      <c r="N1093" s="33"/>
      <c r="O1093" s="33"/>
      <c r="P1093" s="33"/>
      <c r="Q1093" s="33"/>
    </row>
    <row r="1094" spans="2:17" x14ac:dyDescent="0.2">
      <c r="B1094" s="33"/>
      <c r="C1094" s="33"/>
      <c r="D1094" s="33"/>
      <c r="E1094" s="33"/>
      <c r="F1094" s="33"/>
      <c r="G1094" s="33"/>
      <c r="H1094" s="35"/>
      <c r="I1094" s="33"/>
      <c r="J1094" s="33"/>
      <c r="K1094" s="36"/>
      <c r="L1094" s="33"/>
      <c r="M1094" s="33"/>
      <c r="N1094" s="33"/>
      <c r="O1094" s="33"/>
      <c r="P1094" s="33"/>
      <c r="Q1094" s="33"/>
    </row>
    <row r="1095" spans="2:17" x14ac:dyDescent="0.2">
      <c r="B1095" s="33"/>
      <c r="C1095" s="33"/>
      <c r="D1095" s="33"/>
      <c r="E1095" s="33"/>
      <c r="F1095" s="33"/>
      <c r="G1095" s="33"/>
      <c r="H1095" s="35"/>
      <c r="I1095" s="33"/>
      <c r="J1095" s="33"/>
      <c r="K1095" s="36"/>
      <c r="L1095" s="33"/>
      <c r="M1095" s="33"/>
      <c r="N1095" s="33"/>
      <c r="O1095" s="33"/>
      <c r="P1095" s="33"/>
      <c r="Q1095" s="33"/>
    </row>
    <row r="1096" spans="2:17" x14ac:dyDescent="0.2">
      <c r="B1096" s="33"/>
      <c r="C1096" s="33"/>
      <c r="D1096" s="33"/>
      <c r="E1096" s="33"/>
      <c r="F1096" s="33"/>
      <c r="G1096" s="33"/>
      <c r="H1096" s="35"/>
      <c r="I1096" s="33"/>
      <c r="J1096" s="33"/>
      <c r="K1096" s="36"/>
      <c r="L1096" s="33"/>
      <c r="M1096" s="33"/>
      <c r="N1096" s="33"/>
      <c r="O1096" s="33"/>
      <c r="P1096" s="33"/>
      <c r="Q1096" s="33"/>
    </row>
    <row r="1097" spans="2:17" x14ac:dyDescent="0.2">
      <c r="B1097" s="33"/>
      <c r="C1097" s="33"/>
      <c r="D1097" s="33"/>
      <c r="E1097" s="33"/>
      <c r="F1097" s="33"/>
      <c r="G1097" s="33"/>
      <c r="H1097" s="35"/>
      <c r="I1097" s="33"/>
      <c r="J1097" s="33"/>
      <c r="K1097" s="36"/>
      <c r="L1097" s="33"/>
      <c r="M1097" s="33"/>
      <c r="N1097" s="33"/>
      <c r="O1097" s="33"/>
      <c r="P1097" s="33"/>
      <c r="Q1097" s="33"/>
    </row>
    <row r="1098" spans="2:17" x14ac:dyDescent="0.2">
      <c r="B1098" s="33"/>
      <c r="C1098" s="33"/>
      <c r="D1098" s="33"/>
      <c r="E1098" s="33"/>
      <c r="F1098" s="33"/>
      <c r="G1098" s="33"/>
      <c r="H1098" s="35"/>
      <c r="I1098" s="33"/>
      <c r="J1098" s="33"/>
      <c r="K1098" s="36"/>
      <c r="L1098" s="33"/>
      <c r="M1098" s="33"/>
      <c r="N1098" s="33"/>
      <c r="O1098" s="33"/>
      <c r="P1098" s="33"/>
      <c r="Q1098" s="33"/>
    </row>
    <row r="1099" spans="2:17" x14ac:dyDescent="0.2">
      <c r="B1099" s="33"/>
      <c r="C1099" s="33"/>
      <c r="D1099" s="33"/>
      <c r="E1099" s="33"/>
      <c r="F1099" s="33"/>
      <c r="G1099" s="33"/>
      <c r="H1099" s="35"/>
      <c r="I1099" s="33"/>
      <c r="J1099" s="33"/>
      <c r="K1099" s="36"/>
      <c r="L1099" s="33"/>
      <c r="M1099" s="33"/>
      <c r="N1099" s="33"/>
      <c r="O1099" s="33"/>
      <c r="P1099" s="33"/>
      <c r="Q1099" s="33"/>
    </row>
    <row r="1100" spans="2:17" x14ac:dyDescent="0.2">
      <c r="B1100" s="33"/>
      <c r="C1100" s="33"/>
      <c r="D1100" s="33"/>
      <c r="E1100" s="33"/>
      <c r="F1100" s="33"/>
      <c r="G1100" s="33"/>
      <c r="H1100" s="35"/>
      <c r="I1100" s="33"/>
      <c r="J1100" s="33"/>
      <c r="K1100" s="36"/>
      <c r="L1100" s="33"/>
      <c r="M1100" s="33"/>
      <c r="N1100" s="33"/>
      <c r="O1100" s="33"/>
      <c r="P1100" s="33"/>
      <c r="Q1100" s="33"/>
    </row>
    <row r="1101" spans="2:17" x14ac:dyDescent="0.2">
      <c r="B1101" s="33"/>
      <c r="C1101" s="33"/>
      <c r="D1101" s="33"/>
      <c r="E1101" s="33"/>
      <c r="F1101" s="33"/>
      <c r="G1101" s="33"/>
      <c r="H1101" s="35"/>
      <c r="I1101" s="33"/>
      <c r="J1101" s="33"/>
      <c r="K1101" s="36"/>
      <c r="L1101" s="33"/>
      <c r="M1101" s="33"/>
      <c r="N1101" s="33"/>
      <c r="O1101" s="33"/>
      <c r="P1101" s="33"/>
      <c r="Q1101" s="33"/>
    </row>
    <row r="1102" spans="2:17" x14ac:dyDescent="0.2">
      <c r="B1102" s="33"/>
      <c r="C1102" s="33"/>
      <c r="D1102" s="33"/>
      <c r="E1102" s="33"/>
      <c r="F1102" s="33"/>
      <c r="G1102" s="33"/>
      <c r="H1102" s="35"/>
      <c r="I1102" s="33"/>
      <c r="J1102" s="33"/>
      <c r="K1102" s="36"/>
      <c r="L1102" s="33"/>
      <c r="M1102" s="33"/>
      <c r="N1102" s="33"/>
      <c r="O1102" s="33"/>
      <c r="P1102" s="33"/>
      <c r="Q1102" s="33"/>
    </row>
    <row r="1103" spans="2:17" x14ac:dyDescent="0.2">
      <c r="B1103" s="33"/>
      <c r="C1103" s="33"/>
      <c r="D1103" s="33"/>
      <c r="E1103" s="33"/>
      <c r="F1103" s="33"/>
      <c r="G1103" s="33"/>
      <c r="H1103" s="35"/>
      <c r="I1103" s="33"/>
      <c r="J1103" s="33"/>
      <c r="K1103" s="36"/>
      <c r="L1103" s="33"/>
      <c r="M1103" s="33"/>
      <c r="N1103" s="33"/>
      <c r="O1103" s="33"/>
      <c r="P1103" s="33"/>
      <c r="Q1103" s="33"/>
    </row>
    <row r="1104" spans="2:17" x14ac:dyDescent="0.2">
      <c r="B1104" s="33"/>
      <c r="C1104" s="33"/>
      <c r="D1104" s="33"/>
      <c r="E1104" s="33"/>
      <c r="F1104" s="33"/>
      <c r="G1104" s="33"/>
      <c r="H1104" s="35"/>
      <c r="I1104" s="33"/>
      <c r="J1104" s="33"/>
      <c r="K1104" s="36"/>
      <c r="L1104" s="33"/>
      <c r="M1104" s="33"/>
      <c r="N1104" s="33"/>
      <c r="O1104" s="33"/>
      <c r="P1104" s="33"/>
      <c r="Q1104" s="33"/>
    </row>
    <row r="1105" spans="2:17" x14ac:dyDescent="0.2">
      <c r="B1105" s="33"/>
      <c r="C1105" s="33"/>
      <c r="D1105" s="33"/>
      <c r="E1105" s="33"/>
      <c r="F1105" s="33"/>
      <c r="G1105" s="33"/>
      <c r="H1105" s="35"/>
      <c r="I1105" s="33"/>
      <c r="J1105" s="33"/>
      <c r="K1105" s="36"/>
      <c r="L1105" s="33"/>
      <c r="M1105" s="33"/>
      <c r="N1105" s="33"/>
      <c r="O1105" s="33"/>
      <c r="P1105" s="33"/>
      <c r="Q1105" s="33"/>
    </row>
    <row r="1106" spans="2:17" x14ac:dyDescent="0.2">
      <c r="B1106" s="33"/>
      <c r="C1106" s="33"/>
      <c r="D1106" s="33"/>
      <c r="E1106" s="33"/>
      <c r="F1106" s="33"/>
      <c r="G1106" s="33"/>
      <c r="H1106" s="35"/>
      <c r="I1106" s="33"/>
      <c r="J1106" s="33"/>
      <c r="K1106" s="36"/>
      <c r="L1106" s="33"/>
      <c r="M1106" s="33"/>
      <c r="N1106" s="33"/>
      <c r="O1106" s="33"/>
      <c r="P1106" s="33"/>
      <c r="Q1106" s="33"/>
    </row>
    <row r="1107" spans="2:17" x14ac:dyDescent="0.2">
      <c r="B1107" s="33"/>
      <c r="C1107" s="33"/>
      <c r="D1107" s="33"/>
      <c r="E1107" s="33"/>
      <c r="F1107" s="33"/>
      <c r="G1107" s="33"/>
      <c r="H1107" s="35"/>
      <c r="I1107" s="33"/>
      <c r="J1107" s="33"/>
      <c r="K1107" s="36"/>
      <c r="L1107" s="33"/>
      <c r="M1107" s="33"/>
      <c r="N1107" s="33"/>
      <c r="O1107" s="33"/>
      <c r="P1107" s="33"/>
      <c r="Q1107" s="33"/>
    </row>
    <row r="1108" spans="2:17" x14ac:dyDescent="0.2">
      <c r="B1108" s="33"/>
      <c r="C1108" s="33"/>
      <c r="D1108" s="33"/>
      <c r="E1108" s="33"/>
      <c r="F1108" s="33"/>
      <c r="G1108" s="33"/>
      <c r="H1108" s="35"/>
      <c r="I1108" s="33"/>
      <c r="J1108" s="33"/>
      <c r="K1108" s="36"/>
      <c r="L1108" s="33"/>
      <c r="M1108" s="33"/>
      <c r="N1108" s="33"/>
      <c r="O1108" s="33"/>
      <c r="P1108" s="33"/>
      <c r="Q1108" s="33"/>
    </row>
    <row r="1109" spans="2:17" x14ac:dyDescent="0.2">
      <c r="B1109" s="33"/>
      <c r="C1109" s="33"/>
      <c r="D1109" s="33"/>
      <c r="E1109" s="33"/>
      <c r="F1109" s="33"/>
      <c r="G1109" s="33"/>
      <c r="H1109" s="35"/>
      <c r="I1109" s="33"/>
      <c r="J1109" s="33"/>
      <c r="K1109" s="36"/>
      <c r="L1109" s="33"/>
      <c r="M1109" s="33"/>
      <c r="N1109" s="33"/>
      <c r="O1109" s="33"/>
      <c r="P1109" s="33"/>
      <c r="Q1109" s="33"/>
    </row>
    <row r="1110" spans="2:17" x14ac:dyDescent="0.2">
      <c r="B1110" s="33"/>
      <c r="C1110" s="33"/>
      <c r="D1110" s="33"/>
      <c r="E1110" s="33"/>
      <c r="F1110" s="33"/>
      <c r="G1110" s="33"/>
      <c r="H1110" s="35"/>
      <c r="I1110" s="33"/>
      <c r="J1110" s="33"/>
      <c r="K1110" s="36"/>
      <c r="L1110" s="33"/>
      <c r="M1110" s="33"/>
      <c r="N1110" s="33"/>
      <c r="O1110" s="33"/>
      <c r="P1110" s="33"/>
      <c r="Q1110" s="33"/>
    </row>
    <row r="1111" spans="2:17" x14ac:dyDescent="0.2">
      <c r="B1111" s="33"/>
      <c r="C1111" s="33"/>
      <c r="D1111" s="33"/>
      <c r="E1111" s="33"/>
      <c r="F1111" s="33"/>
      <c r="G1111" s="33"/>
      <c r="H1111" s="35"/>
      <c r="I1111" s="33"/>
      <c r="J1111" s="33"/>
      <c r="K1111" s="36"/>
      <c r="L1111" s="33"/>
      <c r="M1111" s="33"/>
      <c r="N1111" s="33"/>
      <c r="O1111" s="33"/>
      <c r="P1111" s="33"/>
      <c r="Q1111" s="33"/>
    </row>
    <row r="1112" spans="2:17" x14ac:dyDescent="0.2">
      <c r="B1112" s="33"/>
      <c r="C1112" s="33"/>
      <c r="D1112" s="33"/>
      <c r="E1112" s="33"/>
      <c r="F1112" s="33"/>
      <c r="G1112" s="33"/>
      <c r="H1112" s="35"/>
      <c r="I1112" s="33"/>
      <c r="J1112" s="33"/>
      <c r="K1112" s="36"/>
      <c r="L1112" s="33"/>
      <c r="M1112" s="33"/>
      <c r="N1112" s="33"/>
      <c r="O1112" s="33"/>
      <c r="P1112" s="33"/>
      <c r="Q1112" s="33"/>
    </row>
    <row r="1113" spans="2:17" x14ac:dyDescent="0.2">
      <c r="B1113" s="33"/>
      <c r="C1113" s="33"/>
      <c r="D1113" s="33"/>
      <c r="E1113" s="33"/>
      <c r="F1113" s="33"/>
      <c r="G1113" s="33"/>
      <c r="H1113" s="35"/>
      <c r="I1113" s="33"/>
      <c r="J1113" s="33"/>
      <c r="K1113" s="36"/>
      <c r="L1113" s="33"/>
      <c r="M1113" s="33"/>
      <c r="N1113" s="33"/>
      <c r="O1113" s="33"/>
      <c r="P1113" s="33"/>
      <c r="Q1113" s="33"/>
    </row>
    <row r="1114" spans="2:17" x14ac:dyDescent="0.2">
      <c r="B1114" s="33"/>
      <c r="C1114" s="33"/>
      <c r="D1114" s="33"/>
      <c r="E1114" s="33"/>
      <c r="F1114" s="33"/>
      <c r="G1114" s="33"/>
      <c r="H1114" s="35"/>
      <c r="I1114" s="33"/>
      <c r="J1114" s="33"/>
      <c r="K1114" s="36"/>
      <c r="L1114" s="33"/>
      <c r="M1114" s="33"/>
      <c r="N1114" s="33"/>
      <c r="O1114" s="33"/>
      <c r="P1114" s="33"/>
      <c r="Q1114" s="33"/>
    </row>
    <row r="1115" spans="2:17" x14ac:dyDescent="0.2">
      <c r="B1115" s="33"/>
      <c r="C1115" s="33"/>
      <c r="D1115" s="33"/>
      <c r="E1115" s="33"/>
      <c r="F1115" s="33"/>
      <c r="G1115" s="33"/>
      <c r="H1115" s="35"/>
      <c r="I1115" s="33"/>
      <c r="J1115" s="33"/>
      <c r="K1115" s="36"/>
      <c r="L1115" s="33"/>
      <c r="M1115" s="33"/>
      <c r="N1115" s="33"/>
      <c r="O1115" s="33"/>
      <c r="P1115" s="33"/>
      <c r="Q1115" s="33"/>
    </row>
    <row r="1116" spans="2:17" x14ac:dyDescent="0.2">
      <c r="B1116" s="33"/>
      <c r="C1116" s="33"/>
      <c r="D1116" s="33"/>
      <c r="E1116" s="33"/>
      <c r="F1116" s="33"/>
      <c r="G1116" s="33"/>
      <c r="H1116" s="35"/>
      <c r="I1116" s="33"/>
      <c r="J1116" s="33"/>
      <c r="K1116" s="36"/>
      <c r="L1116" s="33"/>
      <c r="M1116" s="33"/>
      <c r="N1116" s="33"/>
      <c r="O1116" s="33"/>
      <c r="P1116" s="33"/>
      <c r="Q1116" s="33"/>
    </row>
    <row r="1117" spans="2:17" x14ac:dyDescent="0.2">
      <c r="B1117" s="33"/>
      <c r="C1117" s="33"/>
      <c r="D1117" s="33"/>
      <c r="E1117" s="33"/>
      <c r="F1117" s="33"/>
      <c r="G1117" s="33"/>
      <c r="H1117" s="35"/>
      <c r="I1117" s="33"/>
      <c r="J1117" s="33"/>
      <c r="K1117" s="36"/>
      <c r="L1117" s="33"/>
      <c r="M1117" s="33"/>
      <c r="N1117" s="33"/>
      <c r="O1117" s="33"/>
      <c r="P1117" s="33"/>
      <c r="Q1117" s="33"/>
    </row>
    <row r="1118" spans="2:17" x14ac:dyDescent="0.2">
      <c r="B1118" s="33"/>
      <c r="C1118" s="33"/>
      <c r="D1118" s="33"/>
      <c r="E1118" s="33"/>
      <c r="F1118" s="33"/>
      <c r="G1118" s="33"/>
      <c r="H1118" s="35"/>
      <c r="I1118" s="33"/>
      <c r="J1118" s="33"/>
      <c r="K1118" s="36"/>
      <c r="L1118" s="33"/>
      <c r="M1118" s="33"/>
      <c r="N1118" s="33"/>
      <c r="O1118" s="33"/>
      <c r="P1118" s="33"/>
      <c r="Q1118" s="33"/>
    </row>
    <row r="1119" spans="2:17" x14ac:dyDescent="0.2">
      <c r="B1119" s="33"/>
      <c r="C1119" s="33"/>
      <c r="D1119" s="33"/>
      <c r="E1119" s="33"/>
      <c r="F1119" s="33"/>
      <c r="G1119" s="33"/>
      <c r="H1119" s="35"/>
      <c r="I1119" s="33"/>
      <c r="J1119" s="33"/>
      <c r="K1119" s="36"/>
      <c r="L1119" s="33"/>
      <c r="M1119" s="33"/>
      <c r="N1119" s="33"/>
      <c r="O1119" s="33"/>
      <c r="P1119" s="33"/>
      <c r="Q1119" s="33"/>
    </row>
    <row r="1120" spans="2:17" x14ac:dyDescent="0.2">
      <c r="B1120" s="33"/>
      <c r="C1120" s="33"/>
      <c r="D1120" s="33"/>
      <c r="E1120" s="33"/>
      <c r="F1120" s="33"/>
      <c r="G1120" s="33"/>
      <c r="H1120" s="35"/>
      <c r="I1120" s="33"/>
      <c r="J1120" s="33"/>
      <c r="K1120" s="36"/>
      <c r="L1120" s="33"/>
      <c r="M1120" s="33"/>
      <c r="N1120" s="33"/>
      <c r="O1120" s="33"/>
      <c r="P1120" s="33"/>
      <c r="Q1120" s="33"/>
    </row>
    <row r="1121" spans="2:17" x14ac:dyDescent="0.2">
      <c r="B1121" s="33"/>
      <c r="C1121" s="33"/>
      <c r="D1121" s="33"/>
      <c r="E1121" s="33"/>
      <c r="F1121" s="33"/>
      <c r="G1121" s="33"/>
      <c r="H1121" s="35"/>
      <c r="I1121" s="33"/>
      <c r="J1121" s="33"/>
      <c r="K1121" s="36"/>
      <c r="L1121" s="33"/>
      <c r="M1121" s="33"/>
      <c r="N1121" s="33"/>
      <c r="O1121" s="33"/>
      <c r="P1121" s="33"/>
      <c r="Q1121" s="33"/>
    </row>
    <row r="1122" spans="2:17" x14ac:dyDescent="0.2">
      <c r="B1122" s="33"/>
      <c r="C1122" s="33"/>
      <c r="D1122" s="33"/>
      <c r="E1122" s="33"/>
      <c r="F1122" s="33"/>
      <c r="G1122" s="33"/>
      <c r="H1122" s="35"/>
      <c r="I1122" s="33"/>
      <c r="J1122" s="33"/>
      <c r="K1122" s="36"/>
      <c r="L1122" s="33"/>
      <c r="M1122" s="33"/>
      <c r="N1122" s="33"/>
      <c r="O1122" s="33"/>
      <c r="P1122" s="33"/>
      <c r="Q1122" s="33"/>
    </row>
    <row r="1123" spans="2:17" x14ac:dyDescent="0.2">
      <c r="B1123" s="33"/>
      <c r="C1123" s="33"/>
      <c r="D1123" s="33"/>
      <c r="E1123" s="33"/>
      <c r="F1123" s="33"/>
      <c r="G1123" s="33"/>
      <c r="H1123" s="35"/>
      <c r="I1123" s="33"/>
      <c r="J1123" s="33"/>
      <c r="K1123" s="36"/>
      <c r="L1123" s="33"/>
      <c r="M1123" s="33"/>
      <c r="N1123" s="33"/>
      <c r="O1123" s="33"/>
      <c r="P1123" s="33"/>
      <c r="Q1123" s="33"/>
    </row>
    <row r="1124" spans="2:17" x14ac:dyDescent="0.2">
      <c r="B1124" s="33"/>
      <c r="C1124" s="33"/>
      <c r="D1124" s="33"/>
      <c r="E1124" s="33"/>
      <c r="F1124" s="33"/>
      <c r="G1124" s="33"/>
      <c r="H1124" s="35"/>
      <c r="I1124" s="33"/>
      <c r="J1124" s="33"/>
      <c r="K1124" s="36"/>
      <c r="L1124" s="33"/>
      <c r="M1124" s="33"/>
      <c r="N1124" s="33"/>
      <c r="O1124" s="33"/>
      <c r="P1124" s="33"/>
      <c r="Q1124" s="33"/>
    </row>
    <row r="1125" spans="2:17" x14ac:dyDescent="0.2">
      <c r="B1125" s="33"/>
      <c r="C1125" s="33"/>
      <c r="D1125" s="33"/>
      <c r="E1125" s="33"/>
      <c r="F1125" s="33"/>
      <c r="G1125" s="33"/>
      <c r="H1125" s="35"/>
      <c r="I1125" s="33"/>
      <c r="J1125" s="33"/>
      <c r="K1125" s="36"/>
      <c r="L1125" s="33"/>
      <c r="M1125" s="33"/>
      <c r="N1125" s="33"/>
      <c r="O1125" s="33"/>
      <c r="P1125" s="33"/>
      <c r="Q1125" s="33"/>
    </row>
    <row r="1126" spans="2:17" x14ac:dyDescent="0.2">
      <c r="B1126" s="33"/>
      <c r="C1126" s="33"/>
      <c r="D1126" s="33"/>
      <c r="E1126" s="33"/>
      <c r="F1126" s="33"/>
      <c r="G1126" s="33"/>
      <c r="H1126" s="35"/>
      <c r="I1126" s="33"/>
      <c r="J1126" s="33"/>
      <c r="K1126" s="36"/>
      <c r="L1126" s="33"/>
      <c r="M1126" s="33"/>
      <c r="N1126" s="33"/>
      <c r="O1126" s="33"/>
      <c r="P1126" s="33"/>
      <c r="Q1126" s="33"/>
    </row>
    <row r="1127" spans="2:17" x14ac:dyDescent="0.2">
      <c r="B1127" s="33"/>
      <c r="C1127" s="33"/>
      <c r="D1127" s="33"/>
      <c r="E1127" s="33"/>
      <c r="F1127" s="33"/>
      <c r="G1127" s="33"/>
      <c r="H1127" s="35"/>
      <c r="I1127" s="33"/>
      <c r="J1127" s="33"/>
      <c r="K1127" s="36"/>
      <c r="L1127" s="33"/>
      <c r="M1127" s="33"/>
      <c r="N1127" s="33"/>
      <c r="O1127" s="33"/>
      <c r="P1127" s="33"/>
      <c r="Q1127" s="33"/>
    </row>
    <row r="1128" spans="2:17" x14ac:dyDescent="0.2">
      <c r="B1128" s="33"/>
      <c r="C1128" s="33"/>
      <c r="D1128" s="33"/>
      <c r="E1128" s="33"/>
      <c r="F1128" s="33"/>
      <c r="G1128" s="33"/>
      <c r="H1128" s="35"/>
      <c r="I1128" s="33"/>
      <c r="J1128" s="33"/>
      <c r="K1128" s="36"/>
      <c r="L1128" s="33"/>
      <c r="M1128" s="33"/>
      <c r="N1128" s="33"/>
      <c r="O1128" s="33"/>
      <c r="P1128" s="33"/>
      <c r="Q1128" s="33"/>
    </row>
    <row r="1129" spans="2:17" x14ac:dyDescent="0.2">
      <c r="B1129" s="33"/>
      <c r="C1129" s="33"/>
      <c r="D1129" s="33"/>
      <c r="E1129" s="33"/>
      <c r="F1129" s="33"/>
      <c r="G1129" s="33"/>
      <c r="H1129" s="35"/>
      <c r="I1129" s="33"/>
      <c r="J1129" s="33"/>
      <c r="K1129" s="36"/>
      <c r="L1129" s="33"/>
      <c r="M1129" s="33"/>
      <c r="N1129" s="33"/>
      <c r="O1129" s="33"/>
      <c r="P1129" s="33"/>
      <c r="Q1129" s="33"/>
    </row>
    <row r="1130" spans="2:17" x14ac:dyDescent="0.2">
      <c r="B1130" s="33"/>
      <c r="C1130" s="33"/>
      <c r="D1130" s="33"/>
      <c r="E1130" s="33"/>
      <c r="F1130" s="33"/>
      <c r="G1130" s="33"/>
      <c r="H1130" s="35"/>
      <c r="I1130" s="33"/>
      <c r="J1130" s="33"/>
      <c r="K1130" s="36"/>
      <c r="L1130" s="33"/>
      <c r="M1130" s="33"/>
      <c r="N1130" s="33"/>
      <c r="O1130" s="33"/>
      <c r="P1130" s="33"/>
      <c r="Q1130" s="33"/>
    </row>
    <row r="1131" spans="2:17" x14ac:dyDescent="0.2">
      <c r="B1131" s="33"/>
      <c r="C1131" s="33"/>
      <c r="D1131" s="33"/>
      <c r="E1131" s="33"/>
      <c r="F1131" s="33"/>
      <c r="G1131" s="33"/>
      <c r="H1131" s="35"/>
      <c r="I1131" s="33"/>
      <c r="J1131" s="33"/>
      <c r="K1131" s="36"/>
      <c r="L1131" s="33"/>
      <c r="M1131" s="33"/>
      <c r="N1131" s="33"/>
      <c r="O1131" s="33"/>
      <c r="P1131" s="33"/>
      <c r="Q1131" s="33"/>
    </row>
    <row r="1132" spans="2:17" x14ac:dyDescent="0.2">
      <c r="B1132" s="33"/>
      <c r="C1132" s="33"/>
      <c r="D1132" s="33"/>
      <c r="E1132" s="33"/>
      <c r="F1132" s="33"/>
      <c r="G1132" s="33"/>
      <c r="H1132" s="35"/>
      <c r="I1132" s="33"/>
      <c r="J1132" s="33"/>
      <c r="K1132" s="36"/>
      <c r="L1132" s="33"/>
      <c r="M1132" s="33"/>
      <c r="N1132" s="33"/>
      <c r="O1132" s="33"/>
      <c r="P1132" s="33"/>
      <c r="Q1132" s="33"/>
    </row>
    <row r="1133" spans="2:17" x14ac:dyDescent="0.2">
      <c r="B1133" s="33"/>
      <c r="C1133" s="33"/>
      <c r="D1133" s="33"/>
      <c r="E1133" s="33"/>
      <c r="F1133" s="33"/>
      <c r="G1133" s="33"/>
      <c r="H1133" s="35"/>
      <c r="I1133" s="33"/>
      <c r="J1133" s="33"/>
      <c r="K1133" s="36"/>
      <c r="L1133" s="33"/>
      <c r="M1133" s="33"/>
      <c r="N1133" s="33"/>
      <c r="O1133" s="33"/>
      <c r="P1133" s="33"/>
      <c r="Q1133" s="33"/>
    </row>
    <row r="1134" spans="2:17" x14ac:dyDescent="0.2">
      <c r="B1134" s="33"/>
      <c r="C1134" s="33"/>
      <c r="D1134" s="33"/>
      <c r="E1134" s="33"/>
      <c r="F1134" s="33"/>
      <c r="G1134" s="33"/>
      <c r="H1134" s="35"/>
      <c r="I1134" s="33"/>
      <c r="J1134" s="33"/>
      <c r="K1134" s="36"/>
      <c r="L1134" s="33"/>
      <c r="M1134" s="33"/>
      <c r="N1134" s="33"/>
      <c r="O1134" s="33"/>
      <c r="P1134" s="33"/>
      <c r="Q1134" s="33"/>
    </row>
    <row r="1135" spans="2:17" x14ac:dyDescent="0.2">
      <c r="B1135" s="33"/>
      <c r="C1135" s="33"/>
      <c r="D1135" s="33"/>
      <c r="E1135" s="33"/>
      <c r="F1135" s="33"/>
      <c r="G1135" s="33"/>
      <c r="H1135" s="35"/>
      <c r="I1135" s="33"/>
      <c r="J1135" s="33"/>
      <c r="K1135" s="36"/>
      <c r="L1135" s="33"/>
      <c r="M1135" s="33"/>
      <c r="N1135" s="33"/>
      <c r="O1135" s="33"/>
      <c r="P1135" s="33"/>
      <c r="Q1135" s="33"/>
    </row>
    <row r="1136" spans="2:17" x14ac:dyDescent="0.2">
      <c r="B1136" s="33"/>
      <c r="C1136" s="33"/>
      <c r="D1136" s="33"/>
      <c r="E1136" s="33"/>
      <c r="F1136" s="33"/>
      <c r="G1136" s="33"/>
      <c r="H1136" s="35"/>
      <c r="I1136" s="33"/>
      <c r="J1136" s="33"/>
      <c r="K1136" s="36"/>
      <c r="L1136" s="33"/>
      <c r="M1136" s="33"/>
      <c r="N1136" s="33"/>
      <c r="O1136" s="33"/>
      <c r="P1136" s="33"/>
      <c r="Q1136" s="33"/>
    </row>
    <row r="1137" spans="2:17" x14ac:dyDescent="0.2">
      <c r="B1137" s="33"/>
      <c r="C1137" s="33"/>
      <c r="D1137" s="33"/>
      <c r="E1137" s="33"/>
      <c r="F1137" s="33"/>
      <c r="G1137" s="33"/>
      <c r="H1137" s="35"/>
      <c r="I1137" s="33"/>
      <c r="J1137" s="33"/>
      <c r="K1137" s="36"/>
      <c r="L1137" s="33"/>
      <c r="M1137" s="33"/>
      <c r="N1137" s="33"/>
      <c r="O1137" s="33"/>
      <c r="P1137" s="33"/>
      <c r="Q1137" s="33"/>
    </row>
    <row r="1138" spans="2:17" x14ac:dyDescent="0.2">
      <c r="B1138" s="33"/>
      <c r="C1138" s="33"/>
      <c r="D1138" s="33"/>
      <c r="E1138" s="33"/>
      <c r="F1138" s="33"/>
      <c r="G1138" s="33"/>
      <c r="H1138" s="35"/>
      <c r="I1138" s="33"/>
      <c r="J1138" s="33"/>
      <c r="K1138" s="36"/>
      <c r="L1138" s="33"/>
      <c r="M1138" s="33"/>
      <c r="N1138" s="33"/>
      <c r="O1138" s="33"/>
      <c r="P1138" s="33"/>
      <c r="Q1138" s="33"/>
    </row>
    <row r="1139" spans="2:17" x14ac:dyDescent="0.2">
      <c r="B1139" s="33"/>
      <c r="C1139" s="33"/>
      <c r="D1139" s="33"/>
      <c r="E1139" s="33"/>
      <c r="F1139" s="33"/>
      <c r="G1139" s="33"/>
      <c r="H1139" s="35"/>
      <c r="I1139" s="33"/>
      <c r="J1139" s="33"/>
      <c r="K1139" s="36"/>
      <c r="L1139" s="33"/>
      <c r="M1139" s="33"/>
      <c r="N1139" s="33"/>
      <c r="O1139" s="33"/>
      <c r="P1139" s="33"/>
      <c r="Q1139" s="33"/>
    </row>
    <row r="1140" spans="2:17" x14ac:dyDescent="0.2">
      <c r="B1140" s="33"/>
      <c r="C1140" s="33"/>
      <c r="D1140" s="33"/>
      <c r="E1140" s="33"/>
      <c r="F1140" s="33"/>
      <c r="G1140" s="33"/>
      <c r="H1140" s="35"/>
      <c r="I1140" s="33"/>
      <c r="J1140" s="33"/>
      <c r="K1140" s="36"/>
      <c r="L1140" s="33"/>
      <c r="M1140" s="33"/>
      <c r="N1140" s="33"/>
      <c r="O1140" s="33"/>
      <c r="P1140" s="33"/>
      <c r="Q1140" s="33"/>
    </row>
    <row r="1141" spans="2:17" x14ac:dyDescent="0.2">
      <c r="B1141" s="33"/>
      <c r="C1141" s="33"/>
      <c r="D1141" s="33"/>
      <c r="E1141" s="33"/>
      <c r="F1141" s="33"/>
      <c r="G1141" s="33"/>
      <c r="H1141" s="35"/>
      <c r="I1141" s="33"/>
      <c r="J1141" s="33"/>
      <c r="K1141" s="36"/>
      <c r="L1141" s="33"/>
      <c r="M1141" s="33"/>
      <c r="N1141" s="33"/>
      <c r="O1141" s="33"/>
      <c r="P1141" s="33"/>
      <c r="Q1141" s="33"/>
    </row>
    <row r="1142" spans="2:17" x14ac:dyDescent="0.2">
      <c r="B1142" s="33"/>
      <c r="C1142" s="33"/>
      <c r="D1142" s="33"/>
      <c r="E1142" s="33"/>
      <c r="F1142" s="33"/>
      <c r="G1142" s="33"/>
      <c r="H1142" s="35"/>
      <c r="I1142" s="33"/>
      <c r="J1142" s="33"/>
      <c r="K1142" s="36"/>
      <c r="L1142" s="33"/>
      <c r="M1142" s="33"/>
      <c r="N1142" s="33"/>
      <c r="O1142" s="33"/>
      <c r="P1142" s="33"/>
      <c r="Q1142" s="33"/>
    </row>
    <row r="1143" spans="2:17" x14ac:dyDescent="0.2">
      <c r="B1143" s="33"/>
      <c r="C1143" s="33"/>
      <c r="D1143" s="33"/>
      <c r="E1143" s="33"/>
      <c r="F1143" s="33"/>
      <c r="G1143" s="33"/>
      <c r="H1143" s="35"/>
      <c r="I1143" s="33"/>
      <c r="J1143" s="33"/>
      <c r="K1143" s="36"/>
      <c r="L1143" s="33"/>
      <c r="M1143" s="33"/>
      <c r="N1143" s="33"/>
      <c r="O1143" s="33"/>
      <c r="P1143" s="33"/>
      <c r="Q1143" s="33"/>
    </row>
    <row r="1144" spans="2:17" x14ac:dyDescent="0.2">
      <c r="B1144" s="33"/>
      <c r="C1144" s="33"/>
      <c r="D1144" s="33"/>
      <c r="E1144" s="33"/>
      <c r="F1144" s="33"/>
      <c r="G1144" s="33"/>
      <c r="H1144" s="35"/>
      <c r="I1144" s="33"/>
      <c r="J1144" s="33"/>
      <c r="K1144" s="36"/>
      <c r="L1144" s="33"/>
      <c r="M1144" s="33"/>
      <c r="N1144" s="33"/>
      <c r="O1144" s="33"/>
      <c r="P1144" s="33"/>
      <c r="Q1144" s="33"/>
    </row>
    <row r="1145" spans="2:17" x14ac:dyDescent="0.2">
      <c r="B1145" s="33"/>
      <c r="C1145" s="33"/>
      <c r="D1145" s="33"/>
      <c r="E1145" s="33"/>
      <c r="F1145" s="33"/>
      <c r="G1145" s="33"/>
      <c r="H1145" s="35"/>
      <c r="I1145" s="33"/>
      <c r="J1145" s="33"/>
      <c r="K1145" s="36"/>
      <c r="L1145" s="33"/>
      <c r="M1145" s="33"/>
      <c r="N1145" s="33"/>
      <c r="O1145" s="33"/>
      <c r="P1145" s="33"/>
      <c r="Q1145" s="33"/>
    </row>
    <row r="1146" spans="2:17" x14ac:dyDescent="0.2">
      <c r="B1146" s="33"/>
      <c r="C1146" s="33"/>
      <c r="D1146" s="33"/>
      <c r="E1146" s="33"/>
      <c r="F1146" s="33"/>
      <c r="G1146" s="33"/>
      <c r="H1146" s="35"/>
      <c r="I1146" s="33"/>
      <c r="J1146" s="33"/>
      <c r="K1146" s="36"/>
      <c r="L1146" s="33"/>
      <c r="M1146" s="33"/>
      <c r="N1146" s="33"/>
      <c r="O1146" s="33"/>
      <c r="P1146" s="33"/>
      <c r="Q1146" s="33"/>
    </row>
    <row r="1147" spans="2:17" x14ac:dyDescent="0.2">
      <c r="B1147" s="33"/>
      <c r="C1147" s="33"/>
      <c r="D1147" s="33"/>
      <c r="E1147" s="33"/>
      <c r="F1147" s="33"/>
      <c r="G1147" s="33"/>
      <c r="H1147" s="35"/>
      <c r="I1147" s="33"/>
      <c r="J1147" s="33"/>
      <c r="K1147" s="36"/>
      <c r="L1147" s="33"/>
      <c r="M1147" s="33"/>
      <c r="N1147" s="33"/>
      <c r="O1147" s="33"/>
      <c r="P1147" s="33"/>
      <c r="Q1147" s="33"/>
    </row>
    <row r="1148" spans="2:17" x14ac:dyDescent="0.2">
      <c r="B1148" s="33"/>
      <c r="C1148" s="33"/>
      <c r="D1148" s="33"/>
      <c r="E1148" s="33"/>
      <c r="F1148" s="33"/>
      <c r="G1148" s="33"/>
      <c r="H1148" s="35"/>
      <c r="I1148" s="33"/>
      <c r="J1148" s="33"/>
      <c r="K1148" s="36"/>
      <c r="L1148" s="33"/>
      <c r="M1148" s="33"/>
      <c r="N1148" s="33"/>
      <c r="O1148" s="33"/>
      <c r="P1148" s="33"/>
      <c r="Q1148" s="33"/>
    </row>
    <row r="1149" spans="2:17" x14ac:dyDescent="0.2">
      <c r="B1149" s="33"/>
      <c r="C1149" s="33"/>
      <c r="D1149" s="33"/>
      <c r="E1149" s="33"/>
      <c r="F1149" s="33"/>
      <c r="G1149" s="33"/>
      <c r="H1149" s="35"/>
      <c r="I1149" s="33"/>
      <c r="J1149" s="33"/>
      <c r="K1149" s="36"/>
      <c r="L1149" s="33"/>
      <c r="M1149" s="33"/>
      <c r="N1149" s="33"/>
      <c r="O1149" s="33"/>
      <c r="P1149" s="33"/>
      <c r="Q1149" s="33"/>
    </row>
    <row r="1150" spans="2:17" x14ac:dyDescent="0.2">
      <c r="B1150" s="33"/>
      <c r="C1150" s="33"/>
      <c r="D1150" s="33"/>
      <c r="E1150" s="33"/>
      <c r="F1150" s="33"/>
      <c r="G1150" s="33"/>
      <c r="H1150" s="35"/>
      <c r="I1150" s="33"/>
      <c r="J1150" s="33"/>
      <c r="K1150" s="36"/>
      <c r="L1150" s="33"/>
      <c r="M1150" s="33"/>
      <c r="N1150" s="33"/>
      <c r="O1150" s="33"/>
      <c r="P1150" s="33"/>
      <c r="Q1150" s="33"/>
    </row>
    <row r="1151" spans="2:17" x14ac:dyDescent="0.2">
      <c r="B1151" s="33"/>
      <c r="C1151" s="33"/>
      <c r="D1151" s="33"/>
      <c r="E1151" s="33"/>
      <c r="F1151" s="33"/>
      <c r="G1151" s="33"/>
      <c r="H1151" s="35"/>
      <c r="I1151" s="33"/>
      <c r="J1151" s="33"/>
      <c r="K1151" s="36"/>
      <c r="L1151" s="33"/>
      <c r="M1151" s="33"/>
      <c r="N1151" s="33"/>
      <c r="O1151" s="33"/>
      <c r="P1151" s="33"/>
      <c r="Q1151" s="33"/>
    </row>
    <row r="1152" spans="2:17" x14ac:dyDescent="0.2">
      <c r="B1152" s="33"/>
      <c r="C1152" s="33"/>
      <c r="D1152" s="33"/>
      <c r="E1152" s="33"/>
      <c r="F1152" s="33"/>
      <c r="G1152" s="33"/>
      <c r="H1152" s="35"/>
      <c r="I1152" s="33"/>
      <c r="J1152" s="33"/>
      <c r="K1152" s="36"/>
      <c r="L1152" s="33"/>
      <c r="M1152" s="33"/>
      <c r="N1152" s="33"/>
      <c r="O1152" s="33"/>
      <c r="P1152" s="33"/>
      <c r="Q1152" s="33"/>
    </row>
    <row r="1153" spans="2:17" x14ac:dyDescent="0.2">
      <c r="B1153" s="33"/>
      <c r="C1153" s="33"/>
      <c r="D1153" s="33"/>
      <c r="E1153" s="33"/>
      <c r="F1153" s="33"/>
      <c r="G1153" s="33"/>
      <c r="H1153" s="35"/>
      <c r="I1153" s="33"/>
      <c r="J1153" s="33"/>
      <c r="K1153" s="36"/>
      <c r="L1153" s="33"/>
      <c r="M1153" s="33"/>
      <c r="N1153" s="33"/>
      <c r="O1153" s="33"/>
      <c r="P1153" s="33"/>
      <c r="Q1153" s="33"/>
    </row>
    <row r="1154" spans="2:17" x14ac:dyDescent="0.2">
      <c r="B1154" s="33"/>
      <c r="C1154" s="33"/>
      <c r="D1154" s="33"/>
      <c r="E1154" s="33"/>
      <c r="F1154" s="33"/>
      <c r="G1154" s="33"/>
      <c r="H1154" s="35"/>
      <c r="I1154" s="33"/>
      <c r="J1154" s="33"/>
      <c r="K1154" s="36"/>
      <c r="L1154" s="33"/>
      <c r="M1154" s="33"/>
      <c r="N1154" s="33"/>
      <c r="O1154" s="33"/>
      <c r="P1154" s="33"/>
      <c r="Q1154" s="33"/>
    </row>
    <row r="1155" spans="2:17" x14ac:dyDescent="0.2">
      <c r="B1155" s="33"/>
      <c r="C1155" s="33"/>
      <c r="D1155" s="33"/>
      <c r="E1155" s="33"/>
      <c r="F1155" s="33"/>
      <c r="G1155" s="33"/>
      <c r="H1155" s="35"/>
      <c r="I1155" s="33"/>
      <c r="J1155" s="33"/>
      <c r="K1155" s="36"/>
      <c r="L1155" s="33"/>
      <c r="M1155" s="33"/>
      <c r="N1155" s="33"/>
      <c r="O1155" s="33"/>
      <c r="P1155" s="33"/>
      <c r="Q1155" s="33"/>
    </row>
    <row r="1156" spans="2:17" x14ac:dyDescent="0.2">
      <c r="B1156" s="33"/>
      <c r="C1156" s="33"/>
      <c r="D1156" s="33"/>
      <c r="E1156" s="33"/>
      <c r="F1156" s="33"/>
      <c r="G1156" s="33"/>
      <c r="H1156" s="35"/>
      <c r="I1156" s="33"/>
      <c r="J1156" s="33"/>
      <c r="K1156" s="36"/>
      <c r="L1156" s="33"/>
      <c r="M1156" s="33"/>
      <c r="N1156" s="33"/>
      <c r="O1156" s="33"/>
      <c r="P1156" s="33"/>
      <c r="Q1156" s="33"/>
    </row>
    <row r="1157" spans="2:17" x14ac:dyDescent="0.2">
      <c r="B1157" s="33"/>
      <c r="C1157" s="33"/>
      <c r="D1157" s="33"/>
      <c r="E1157" s="33"/>
      <c r="F1157" s="33"/>
      <c r="G1157" s="33"/>
      <c r="H1157" s="35"/>
      <c r="I1157" s="33"/>
      <c r="J1157" s="33"/>
      <c r="K1157" s="36"/>
      <c r="L1157" s="33"/>
      <c r="M1157" s="33"/>
      <c r="N1157" s="33"/>
      <c r="O1157" s="33"/>
      <c r="P1157" s="33"/>
      <c r="Q1157" s="33"/>
    </row>
    <row r="1158" spans="2:17" x14ac:dyDescent="0.2">
      <c r="B1158" s="33"/>
      <c r="C1158" s="33"/>
      <c r="D1158" s="33"/>
      <c r="E1158" s="33"/>
      <c r="F1158" s="33"/>
      <c r="G1158" s="33"/>
      <c r="H1158" s="35"/>
      <c r="I1158" s="33"/>
      <c r="J1158" s="33"/>
      <c r="K1158" s="36"/>
      <c r="L1158" s="33"/>
      <c r="M1158" s="33"/>
      <c r="N1158" s="33"/>
      <c r="O1158" s="33"/>
      <c r="P1158" s="33"/>
      <c r="Q1158" s="33"/>
    </row>
    <row r="1159" spans="2:17" x14ac:dyDescent="0.2">
      <c r="B1159" s="33"/>
      <c r="C1159" s="33"/>
      <c r="D1159" s="33"/>
      <c r="E1159" s="33"/>
      <c r="F1159" s="33"/>
      <c r="G1159" s="33"/>
      <c r="H1159" s="35"/>
      <c r="I1159" s="33"/>
      <c r="J1159" s="33"/>
      <c r="K1159" s="36"/>
      <c r="L1159" s="33"/>
      <c r="M1159" s="33"/>
      <c r="N1159" s="33"/>
      <c r="O1159" s="33"/>
      <c r="P1159" s="33"/>
      <c r="Q1159" s="33"/>
    </row>
    <row r="1160" spans="2:17" x14ac:dyDescent="0.2">
      <c r="B1160" s="33"/>
      <c r="C1160" s="33"/>
      <c r="D1160" s="33"/>
      <c r="E1160" s="33"/>
      <c r="F1160" s="33"/>
      <c r="G1160" s="33"/>
      <c r="H1160" s="35"/>
      <c r="I1160" s="33"/>
      <c r="J1160" s="33"/>
      <c r="K1160" s="36"/>
      <c r="L1160" s="33"/>
      <c r="M1160" s="33"/>
      <c r="N1160" s="33"/>
      <c r="O1160" s="33"/>
      <c r="P1160" s="33"/>
      <c r="Q1160" s="33"/>
    </row>
    <row r="1161" spans="2:17" x14ac:dyDescent="0.2">
      <c r="B1161" s="33"/>
      <c r="C1161" s="33"/>
      <c r="D1161" s="33"/>
      <c r="E1161" s="33"/>
      <c r="F1161" s="33"/>
      <c r="G1161" s="33"/>
      <c r="H1161" s="35"/>
      <c r="I1161" s="33"/>
      <c r="J1161" s="33"/>
      <c r="K1161" s="36"/>
      <c r="L1161" s="33"/>
      <c r="M1161" s="33"/>
      <c r="N1161" s="33"/>
      <c r="O1161" s="33"/>
      <c r="P1161" s="33"/>
      <c r="Q1161" s="33"/>
    </row>
    <row r="1162" spans="2:17" x14ac:dyDescent="0.2">
      <c r="B1162" s="33"/>
      <c r="C1162" s="33"/>
      <c r="D1162" s="33"/>
      <c r="E1162" s="33"/>
      <c r="F1162" s="33"/>
      <c r="G1162" s="33"/>
      <c r="H1162" s="35"/>
      <c r="I1162" s="33"/>
      <c r="J1162" s="33"/>
      <c r="K1162" s="36"/>
      <c r="L1162" s="33"/>
      <c r="M1162" s="33"/>
      <c r="N1162" s="33"/>
      <c r="O1162" s="33"/>
      <c r="P1162" s="33"/>
      <c r="Q1162" s="33"/>
    </row>
    <row r="1163" spans="2:17" x14ac:dyDescent="0.2">
      <c r="B1163" s="33"/>
      <c r="C1163" s="33"/>
      <c r="D1163" s="33"/>
      <c r="E1163" s="33"/>
      <c r="F1163" s="33"/>
      <c r="G1163" s="33"/>
      <c r="H1163" s="35"/>
      <c r="I1163" s="33"/>
      <c r="J1163" s="33"/>
      <c r="K1163" s="36"/>
      <c r="L1163" s="33"/>
      <c r="M1163" s="33"/>
      <c r="N1163" s="33"/>
      <c r="O1163" s="33"/>
      <c r="P1163" s="33"/>
      <c r="Q1163" s="33"/>
    </row>
    <row r="1164" spans="2:17" x14ac:dyDescent="0.2">
      <c r="B1164" s="33"/>
      <c r="C1164" s="33"/>
      <c r="D1164" s="33"/>
      <c r="E1164" s="33"/>
      <c r="F1164" s="33"/>
      <c r="G1164" s="33"/>
      <c r="H1164" s="35"/>
      <c r="I1164" s="33"/>
      <c r="J1164" s="33"/>
      <c r="K1164" s="36"/>
      <c r="L1164" s="33"/>
      <c r="M1164" s="33"/>
      <c r="N1164" s="33"/>
      <c r="O1164" s="33"/>
      <c r="P1164" s="33"/>
      <c r="Q1164" s="33"/>
    </row>
    <row r="1165" spans="2:17" x14ac:dyDescent="0.2">
      <c r="B1165" s="33"/>
      <c r="C1165" s="33"/>
      <c r="D1165" s="33"/>
      <c r="E1165" s="33"/>
      <c r="F1165" s="33"/>
      <c r="G1165" s="33"/>
      <c r="H1165" s="35"/>
      <c r="I1165" s="33"/>
      <c r="J1165" s="33"/>
      <c r="K1165" s="36"/>
      <c r="L1165" s="33"/>
      <c r="M1165" s="33"/>
      <c r="N1165" s="33"/>
      <c r="O1165" s="33"/>
      <c r="P1165" s="33"/>
      <c r="Q1165" s="33"/>
    </row>
    <row r="1166" spans="2:17" x14ac:dyDescent="0.2">
      <c r="B1166" s="33"/>
      <c r="C1166" s="33"/>
      <c r="D1166" s="33"/>
      <c r="E1166" s="33"/>
      <c r="F1166" s="33"/>
      <c r="G1166" s="33"/>
      <c r="H1166" s="35"/>
      <c r="I1166" s="33"/>
      <c r="J1166" s="33"/>
      <c r="K1166" s="36"/>
      <c r="L1166" s="33"/>
      <c r="M1166" s="33"/>
      <c r="N1166" s="33"/>
      <c r="O1166" s="33"/>
      <c r="P1166" s="33"/>
      <c r="Q1166" s="33"/>
    </row>
    <row r="1167" spans="2:17" x14ac:dyDescent="0.2">
      <c r="B1167" s="33"/>
      <c r="C1167" s="33"/>
      <c r="D1167" s="33"/>
      <c r="E1167" s="33"/>
      <c r="F1167" s="33"/>
      <c r="G1167" s="33"/>
      <c r="H1167" s="35"/>
      <c r="I1167" s="33"/>
      <c r="J1167" s="33"/>
      <c r="K1167" s="36"/>
      <c r="L1167" s="33"/>
      <c r="M1167" s="33"/>
      <c r="N1167" s="33"/>
      <c r="O1167" s="33"/>
      <c r="P1167" s="33"/>
      <c r="Q1167" s="33"/>
    </row>
    <row r="1168" spans="2:17" x14ac:dyDescent="0.2">
      <c r="B1168" s="33"/>
      <c r="C1168" s="33"/>
      <c r="D1168" s="33"/>
      <c r="E1168" s="33"/>
      <c r="F1168" s="33"/>
      <c r="G1168" s="33"/>
      <c r="H1168" s="35"/>
      <c r="I1168" s="33"/>
      <c r="J1168" s="33"/>
      <c r="K1168" s="36"/>
      <c r="L1168" s="33"/>
      <c r="M1168" s="33"/>
      <c r="N1168" s="33"/>
      <c r="O1168" s="33"/>
      <c r="P1168" s="33"/>
      <c r="Q1168" s="33"/>
    </row>
    <row r="1169" spans="2:17" x14ac:dyDescent="0.2">
      <c r="B1169" s="33"/>
      <c r="C1169" s="33"/>
      <c r="D1169" s="33"/>
      <c r="E1169" s="33"/>
      <c r="F1169" s="33"/>
      <c r="G1169" s="33"/>
      <c r="H1169" s="35"/>
      <c r="I1169" s="33"/>
      <c r="J1169" s="33"/>
      <c r="K1169" s="36"/>
      <c r="L1169" s="33"/>
      <c r="M1169" s="33"/>
      <c r="N1169" s="33"/>
      <c r="O1169" s="33"/>
      <c r="P1169" s="33"/>
      <c r="Q1169" s="33"/>
    </row>
    <row r="1170" spans="2:17" x14ac:dyDescent="0.2">
      <c r="B1170" s="33"/>
      <c r="C1170" s="33"/>
      <c r="D1170" s="33"/>
      <c r="E1170" s="33"/>
      <c r="F1170" s="33"/>
      <c r="G1170" s="33"/>
      <c r="H1170" s="35"/>
      <c r="I1170" s="33"/>
      <c r="J1170" s="33"/>
      <c r="K1170" s="36"/>
      <c r="L1170" s="33"/>
      <c r="M1170" s="33"/>
      <c r="N1170" s="33"/>
      <c r="O1170" s="33"/>
      <c r="P1170" s="33"/>
      <c r="Q1170" s="33"/>
    </row>
    <row r="1171" spans="2:17" x14ac:dyDescent="0.2">
      <c r="B1171" s="33"/>
      <c r="C1171" s="33"/>
      <c r="D1171" s="33"/>
      <c r="E1171" s="33"/>
      <c r="F1171" s="33"/>
      <c r="G1171" s="33"/>
      <c r="H1171" s="35"/>
      <c r="I1171" s="33"/>
      <c r="J1171" s="33"/>
      <c r="K1171" s="36"/>
      <c r="L1171" s="33"/>
      <c r="M1171" s="33"/>
      <c r="N1171" s="33"/>
      <c r="O1171" s="33"/>
      <c r="P1171" s="33"/>
      <c r="Q1171" s="33"/>
    </row>
    <row r="1172" spans="2:17" x14ac:dyDescent="0.2">
      <c r="B1172" s="33"/>
      <c r="C1172" s="33"/>
      <c r="D1172" s="33"/>
      <c r="E1172" s="33"/>
      <c r="F1172" s="33"/>
      <c r="G1172" s="33"/>
      <c r="H1172" s="35"/>
      <c r="I1172" s="33"/>
      <c r="J1172" s="33"/>
      <c r="K1172" s="36"/>
      <c r="L1172" s="33"/>
      <c r="M1172" s="33"/>
      <c r="N1172" s="33"/>
      <c r="O1172" s="33"/>
      <c r="P1172" s="33"/>
      <c r="Q1172" s="33"/>
    </row>
    <row r="1173" spans="2:17" x14ac:dyDescent="0.2">
      <c r="B1173" s="33"/>
      <c r="C1173" s="33"/>
      <c r="D1173" s="33"/>
      <c r="E1173" s="33"/>
      <c r="F1173" s="33"/>
      <c r="G1173" s="33"/>
      <c r="H1173" s="35"/>
      <c r="I1173" s="33"/>
      <c r="J1173" s="33"/>
      <c r="K1173" s="36"/>
      <c r="L1173" s="33"/>
      <c r="M1173" s="33"/>
      <c r="N1173" s="33"/>
      <c r="O1173" s="33"/>
      <c r="P1173" s="33"/>
      <c r="Q1173" s="33"/>
    </row>
    <row r="1174" spans="2:17" x14ac:dyDescent="0.2">
      <c r="B1174" s="33"/>
      <c r="C1174" s="33"/>
      <c r="D1174" s="33"/>
      <c r="E1174" s="33"/>
      <c r="F1174" s="33"/>
      <c r="G1174" s="33"/>
      <c r="H1174" s="35"/>
      <c r="I1174" s="33"/>
      <c r="J1174" s="33"/>
      <c r="K1174" s="36"/>
      <c r="L1174" s="33"/>
      <c r="M1174" s="33"/>
      <c r="N1174" s="33"/>
      <c r="O1174" s="33"/>
      <c r="P1174" s="33"/>
      <c r="Q1174" s="33"/>
    </row>
    <row r="1175" spans="2:17" x14ac:dyDescent="0.2">
      <c r="B1175" s="33"/>
      <c r="C1175" s="33"/>
      <c r="D1175" s="33"/>
      <c r="E1175" s="33"/>
      <c r="F1175" s="33"/>
      <c r="G1175" s="33"/>
      <c r="H1175" s="35"/>
      <c r="I1175" s="33"/>
      <c r="J1175" s="33"/>
      <c r="K1175" s="36"/>
      <c r="L1175" s="33"/>
      <c r="M1175" s="33"/>
      <c r="N1175" s="33"/>
      <c r="O1175" s="33"/>
      <c r="P1175" s="33"/>
      <c r="Q1175" s="33"/>
    </row>
    <row r="1176" spans="2:17" x14ac:dyDescent="0.2">
      <c r="B1176" s="33"/>
      <c r="C1176" s="33"/>
      <c r="D1176" s="33"/>
      <c r="E1176" s="33"/>
      <c r="F1176" s="33"/>
      <c r="G1176" s="33"/>
      <c r="H1176" s="35"/>
      <c r="I1176" s="33"/>
      <c r="J1176" s="33"/>
      <c r="K1176" s="36"/>
      <c r="L1176" s="33"/>
      <c r="M1176" s="33"/>
      <c r="N1176" s="33"/>
      <c r="O1176" s="33"/>
      <c r="P1176" s="33"/>
      <c r="Q1176" s="33"/>
    </row>
    <row r="1177" spans="2:17" x14ac:dyDescent="0.2">
      <c r="B1177" s="33"/>
      <c r="C1177" s="33"/>
      <c r="D1177" s="33"/>
      <c r="E1177" s="33"/>
      <c r="F1177" s="33"/>
      <c r="G1177" s="33"/>
      <c r="H1177" s="35"/>
      <c r="I1177" s="33"/>
      <c r="J1177" s="33"/>
      <c r="K1177" s="36"/>
      <c r="L1177" s="33"/>
      <c r="M1177" s="33"/>
      <c r="N1177" s="33"/>
      <c r="O1177" s="33"/>
      <c r="P1177" s="33"/>
      <c r="Q1177" s="33"/>
    </row>
    <row r="1178" spans="2:17" x14ac:dyDescent="0.2">
      <c r="B1178" s="33"/>
      <c r="C1178" s="33"/>
      <c r="D1178" s="33"/>
      <c r="E1178" s="33"/>
      <c r="F1178" s="33"/>
      <c r="G1178" s="33"/>
      <c r="H1178" s="35"/>
      <c r="I1178" s="33"/>
      <c r="J1178" s="33"/>
      <c r="K1178" s="36"/>
      <c r="L1178" s="33"/>
      <c r="M1178" s="33"/>
      <c r="N1178" s="33"/>
      <c r="O1178" s="33"/>
      <c r="P1178" s="33"/>
      <c r="Q1178" s="33"/>
    </row>
    <row r="1179" spans="2:17" x14ac:dyDescent="0.2">
      <c r="B1179" s="33"/>
      <c r="C1179" s="33"/>
      <c r="D1179" s="33"/>
      <c r="E1179" s="33"/>
      <c r="F1179" s="33"/>
      <c r="G1179" s="33"/>
      <c r="H1179" s="35"/>
      <c r="I1179" s="33"/>
      <c r="J1179" s="33"/>
      <c r="K1179" s="36"/>
      <c r="L1179" s="33"/>
      <c r="M1179" s="33"/>
      <c r="N1179" s="33"/>
      <c r="O1179" s="33"/>
      <c r="P1179" s="33"/>
      <c r="Q1179" s="33"/>
    </row>
    <row r="1180" spans="2:17" x14ac:dyDescent="0.2">
      <c r="B1180" s="33"/>
      <c r="C1180" s="33"/>
      <c r="D1180" s="33"/>
      <c r="E1180" s="33"/>
      <c r="F1180" s="33"/>
      <c r="G1180" s="33"/>
      <c r="H1180" s="35"/>
      <c r="I1180" s="33"/>
      <c r="J1180" s="33"/>
      <c r="K1180" s="36"/>
      <c r="L1180" s="33"/>
      <c r="M1180" s="33"/>
      <c r="N1180" s="33"/>
      <c r="O1180" s="33"/>
      <c r="P1180" s="33"/>
      <c r="Q1180" s="33"/>
    </row>
    <row r="1181" spans="2:17" x14ac:dyDescent="0.2">
      <c r="B1181" s="33"/>
      <c r="C1181" s="33"/>
      <c r="D1181" s="33"/>
      <c r="E1181" s="33"/>
      <c r="F1181" s="33"/>
      <c r="G1181" s="33"/>
      <c r="H1181" s="35"/>
      <c r="I1181" s="33"/>
      <c r="J1181" s="33"/>
      <c r="K1181" s="36"/>
      <c r="L1181" s="33"/>
      <c r="M1181" s="33"/>
      <c r="N1181" s="33"/>
      <c r="O1181" s="33"/>
      <c r="P1181" s="33"/>
      <c r="Q1181" s="33"/>
    </row>
    <row r="1182" spans="2:17" x14ac:dyDescent="0.2">
      <c r="B1182" s="33"/>
      <c r="C1182" s="33"/>
      <c r="D1182" s="33"/>
      <c r="E1182" s="33"/>
      <c r="F1182" s="33"/>
      <c r="G1182" s="33"/>
      <c r="H1182" s="35"/>
      <c r="I1182" s="33"/>
      <c r="J1182" s="33"/>
      <c r="K1182" s="36"/>
      <c r="L1182" s="33"/>
      <c r="M1182" s="33"/>
      <c r="N1182" s="33"/>
      <c r="O1182" s="33"/>
      <c r="P1182" s="33"/>
      <c r="Q1182" s="33"/>
    </row>
    <row r="1183" spans="2:17" x14ac:dyDescent="0.2">
      <c r="B1183" s="33"/>
      <c r="C1183" s="33"/>
      <c r="D1183" s="33"/>
      <c r="E1183" s="33"/>
      <c r="F1183" s="33"/>
      <c r="G1183" s="33"/>
      <c r="H1183" s="35"/>
      <c r="I1183" s="33"/>
      <c r="J1183" s="33"/>
      <c r="K1183" s="36"/>
      <c r="L1183" s="33"/>
      <c r="M1183" s="33"/>
      <c r="N1183" s="33"/>
      <c r="O1183" s="33"/>
      <c r="P1183" s="33"/>
      <c r="Q1183" s="33"/>
    </row>
    <row r="1184" spans="2:17" x14ac:dyDescent="0.2">
      <c r="B1184" s="33"/>
      <c r="C1184" s="33"/>
      <c r="D1184" s="33"/>
      <c r="E1184" s="33"/>
      <c r="F1184" s="33"/>
      <c r="G1184" s="33"/>
      <c r="H1184" s="35"/>
      <c r="I1184" s="33"/>
      <c r="J1184" s="33"/>
      <c r="K1184" s="36"/>
      <c r="L1184" s="33"/>
      <c r="M1184" s="33"/>
      <c r="N1184" s="33"/>
      <c r="O1184" s="33"/>
      <c r="P1184" s="33"/>
      <c r="Q1184" s="33"/>
    </row>
    <row r="1185" spans="2:17" x14ac:dyDescent="0.2">
      <c r="B1185" s="33"/>
      <c r="C1185" s="33"/>
      <c r="D1185" s="33"/>
      <c r="E1185" s="33"/>
      <c r="F1185" s="33"/>
      <c r="G1185" s="33"/>
      <c r="H1185" s="35"/>
      <c r="I1185" s="33"/>
      <c r="J1185" s="33"/>
      <c r="K1185" s="36"/>
      <c r="L1185" s="33"/>
      <c r="M1185" s="33"/>
      <c r="N1185" s="33"/>
      <c r="O1185" s="33"/>
      <c r="P1185" s="33"/>
      <c r="Q1185" s="33"/>
    </row>
    <row r="1186" spans="2:17" x14ac:dyDescent="0.2">
      <c r="B1186" s="33"/>
      <c r="C1186" s="33"/>
      <c r="D1186" s="33"/>
      <c r="E1186" s="33"/>
      <c r="F1186" s="33"/>
      <c r="G1186" s="33"/>
      <c r="H1186" s="35"/>
      <c r="I1186" s="33"/>
      <c r="J1186" s="33"/>
      <c r="K1186" s="36"/>
      <c r="L1186" s="33"/>
      <c r="M1186" s="33"/>
      <c r="N1186" s="33"/>
      <c r="O1186" s="33"/>
      <c r="P1186" s="33"/>
      <c r="Q1186" s="33"/>
    </row>
    <row r="1187" spans="2:17" x14ac:dyDescent="0.2">
      <c r="B1187" s="33"/>
      <c r="C1187" s="33"/>
      <c r="D1187" s="33"/>
      <c r="E1187" s="33"/>
      <c r="F1187" s="33"/>
      <c r="G1187" s="33"/>
      <c r="H1187" s="35"/>
      <c r="I1187" s="33"/>
      <c r="J1187" s="33"/>
      <c r="K1187" s="36"/>
      <c r="L1187" s="33"/>
      <c r="M1187" s="33"/>
      <c r="N1187" s="33"/>
      <c r="O1187" s="33"/>
      <c r="P1187" s="33"/>
      <c r="Q1187" s="33"/>
    </row>
    <row r="1188" spans="2:17" x14ac:dyDescent="0.2">
      <c r="B1188" s="33"/>
      <c r="C1188" s="33"/>
      <c r="D1188" s="33"/>
      <c r="E1188" s="33"/>
      <c r="F1188" s="33"/>
      <c r="G1188" s="33"/>
      <c r="H1188" s="35"/>
      <c r="I1188" s="33"/>
      <c r="J1188" s="33"/>
      <c r="K1188" s="36"/>
      <c r="L1188" s="33"/>
      <c r="M1188" s="33"/>
      <c r="N1188" s="33"/>
      <c r="O1188" s="33"/>
      <c r="P1188" s="33"/>
      <c r="Q1188" s="33"/>
    </row>
    <row r="1189" spans="2:17" x14ac:dyDescent="0.2">
      <c r="B1189" s="33"/>
      <c r="C1189" s="33"/>
      <c r="D1189" s="33"/>
      <c r="E1189" s="33"/>
      <c r="F1189" s="33"/>
      <c r="G1189" s="33"/>
      <c r="H1189" s="35"/>
      <c r="I1189" s="33"/>
      <c r="J1189" s="33"/>
      <c r="K1189" s="36"/>
      <c r="L1189" s="33"/>
      <c r="M1189" s="33"/>
      <c r="N1189" s="33"/>
      <c r="O1189" s="33"/>
      <c r="P1189" s="33"/>
      <c r="Q1189" s="33"/>
    </row>
    <row r="1190" spans="2:17" x14ac:dyDescent="0.2">
      <c r="B1190" s="33"/>
      <c r="C1190" s="33"/>
      <c r="D1190" s="33"/>
      <c r="E1190" s="33"/>
      <c r="F1190" s="33"/>
      <c r="G1190" s="33"/>
      <c r="H1190" s="35"/>
      <c r="I1190" s="33"/>
      <c r="J1190" s="33"/>
      <c r="K1190" s="36"/>
      <c r="L1190" s="33"/>
      <c r="M1190" s="33"/>
      <c r="N1190" s="33"/>
      <c r="O1190" s="33"/>
      <c r="P1190" s="33"/>
      <c r="Q1190" s="33"/>
    </row>
    <row r="1191" spans="2:17" x14ac:dyDescent="0.2">
      <c r="B1191" s="33"/>
      <c r="C1191" s="33"/>
      <c r="D1191" s="33"/>
      <c r="E1191" s="33"/>
      <c r="F1191" s="33"/>
      <c r="G1191" s="33"/>
      <c r="H1191" s="35"/>
      <c r="I1191" s="33"/>
      <c r="J1191" s="33"/>
      <c r="K1191" s="36"/>
      <c r="L1191" s="33"/>
      <c r="M1191" s="33"/>
      <c r="N1191" s="33"/>
      <c r="O1191" s="33"/>
      <c r="P1191" s="33"/>
      <c r="Q1191" s="33"/>
    </row>
    <row r="1192" spans="2:17" x14ac:dyDescent="0.2">
      <c r="B1192" s="33"/>
      <c r="C1192" s="33"/>
      <c r="D1192" s="33"/>
      <c r="E1192" s="33"/>
      <c r="F1192" s="33"/>
      <c r="G1192" s="33"/>
      <c r="H1192" s="35"/>
      <c r="I1192" s="33"/>
      <c r="J1192" s="33"/>
      <c r="K1192" s="36"/>
      <c r="L1192" s="33"/>
      <c r="M1192" s="33"/>
      <c r="N1192" s="33"/>
      <c r="O1192" s="33"/>
      <c r="P1192" s="33"/>
      <c r="Q1192" s="33"/>
    </row>
    <row r="1193" spans="2:17" x14ac:dyDescent="0.2">
      <c r="B1193" s="33"/>
      <c r="C1193" s="33"/>
      <c r="D1193" s="33"/>
      <c r="E1193" s="33"/>
      <c r="F1193" s="33"/>
      <c r="G1193" s="33"/>
      <c r="H1193" s="35"/>
      <c r="I1193" s="33"/>
      <c r="J1193" s="33"/>
      <c r="K1193" s="36"/>
      <c r="L1193" s="33"/>
      <c r="M1193" s="33"/>
      <c r="N1193" s="33"/>
      <c r="O1193" s="33"/>
      <c r="P1193" s="33"/>
      <c r="Q1193" s="33"/>
    </row>
    <row r="1194" spans="2:17" x14ac:dyDescent="0.2">
      <c r="B1194" s="33"/>
      <c r="C1194" s="33"/>
      <c r="D1194" s="33"/>
      <c r="E1194" s="33"/>
      <c r="F1194" s="33"/>
      <c r="G1194" s="33"/>
      <c r="H1194" s="35"/>
      <c r="I1194" s="33"/>
      <c r="J1194" s="33"/>
      <c r="K1194" s="36"/>
      <c r="L1194" s="33"/>
      <c r="M1194" s="33"/>
      <c r="N1194" s="33"/>
      <c r="O1194" s="33"/>
      <c r="P1194" s="33"/>
      <c r="Q1194" s="33"/>
    </row>
    <row r="1195" spans="2:17" x14ac:dyDescent="0.2">
      <c r="B1195" s="33"/>
      <c r="C1195" s="33"/>
      <c r="D1195" s="33"/>
      <c r="E1195" s="33"/>
      <c r="F1195" s="33"/>
      <c r="G1195" s="33"/>
      <c r="H1195" s="35"/>
      <c r="I1195" s="33"/>
      <c r="J1195" s="33"/>
      <c r="K1195" s="36"/>
      <c r="L1195" s="33"/>
      <c r="M1195" s="33"/>
      <c r="N1195" s="33"/>
      <c r="O1195" s="33"/>
      <c r="P1195" s="33"/>
      <c r="Q1195" s="33"/>
    </row>
    <row r="1196" spans="2:17" x14ac:dyDescent="0.2">
      <c r="B1196" s="33"/>
      <c r="C1196" s="33"/>
      <c r="D1196" s="33"/>
      <c r="E1196" s="33"/>
      <c r="F1196" s="33"/>
      <c r="G1196" s="33"/>
      <c r="H1196" s="35"/>
      <c r="I1196" s="33"/>
      <c r="J1196" s="33"/>
      <c r="K1196" s="36"/>
      <c r="L1196" s="33"/>
      <c r="M1196" s="33"/>
      <c r="N1196" s="33"/>
      <c r="O1196" s="33"/>
      <c r="P1196" s="33"/>
      <c r="Q1196" s="33"/>
    </row>
    <row r="1197" spans="2:17" x14ac:dyDescent="0.2">
      <c r="B1197" s="33"/>
      <c r="C1197" s="33"/>
      <c r="D1197" s="33"/>
      <c r="E1197" s="33"/>
      <c r="F1197" s="33"/>
      <c r="G1197" s="33"/>
      <c r="H1197" s="35"/>
      <c r="I1197" s="33"/>
      <c r="J1197" s="33"/>
      <c r="K1197" s="36"/>
      <c r="L1197" s="33"/>
      <c r="M1197" s="33"/>
      <c r="N1197" s="33"/>
      <c r="O1197" s="33"/>
      <c r="P1197" s="33"/>
      <c r="Q1197" s="33"/>
    </row>
    <row r="1198" spans="2:17" x14ac:dyDescent="0.2">
      <c r="B1198" s="33"/>
      <c r="C1198" s="33"/>
      <c r="D1198" s="33"/>
      <c r="E1198" s="33"/>
      <c r="F1198" s="33"/>
      <c r="G1198" s="33"/>
      <c r="H1198" s="35"/>
      <c r="I1198" s="33"/>
      <c r="J1198" s="33"/>
      <c r="K1198" s="36"/>
      <c r="L1198" s="33"/>
      <c r="M1198" s="33"/>
      <c r="N1198" s="33"/>
      <c r="O1198" s="33"/>
      <c r="P1198" s="33"/>
      <c r="Q1198" s="33"/>
    </row>
    <row r="1199" spans="2:17" x14ac:dyDescent="0.2">
      <c r="B1199" s="33"/>
      <c r="C1199" s="33"/>
      <c r="D1199" s="33"/>
      <c r="E1199" s="33"/>
      <c r="F1199" s="33"/>
      <c r="G1199" s="33"/>
      <c r="H1199" s="35"/>
      <c r="I1199" s="33"/>
      <c r="J1199" s="33"/>
      <c r="K1199" s="36"/>
      <c r="L1199" s="33"/>
      <c r="M1199" s="33"/>
      <c r="N1199" s="33"/>
      <c r="O1199" s="33"/>
      <c r="P1199" s="33"/>
      <c r="Q1199" s="33"/>
    </row>
    <row r="1200" spans="2:17" x14ac:dyDescent="0.2">
      <c r="B1200" s="33"/>
      <c r="C1200" s="33"/>
      <c r="D1200" s="33"/>
      <c r="E1200" s="33"/>
      <c r="F1200" s="33"/>
      <c r="G1200" s="33"/>
      <c r="H1200" s="35"/>
      <c r="I1200" s="33"/>
      <c r="J1200" s="33"/>
      <c r="K1200" s="36"/>
      <c r="L1200" s="33"/>
      <c r="M1200" s="33"/>
      <c r="N1200" s="33"/>
      <c r="O1200" s="33"/>
      <c r="P1200" s="33"/>
      <c r="Q1200" s="33"/>
    </row>
    <row r="1201" spans="2:17" x14ac:dyDescent="0.2">
      <c r="B1201" s="33"/>
      <c r="C1201" s="33"/>
      <c r="D1201" s="33"/>
      <c r="E1201" s="33"/>
      <c r="F1201" s="33"/>
      <c r="G1201" s="33"/>
      <c r="H1201" s="35"/>
      <c r="I1201" s="33"/>
      <c r="J1201" s="33"/>
      <c r="K1201" s="36"/>
      <c r="L1201" s="33"/>
      <c r="M1201" s="33"/>
      <c r="N1201" s="33"/>
      <c r="O1201" s="33"/>
      <c r="P1201" s="33"/>
      <c r="Q1201" s="33"/>
    </row>
    <row r="1202" spans="2:17" x14ac:dyDescent="0.2">
      <c r="B1202" s="33"/>
      <c r="C1202" s="33"/>
      <c r="D1202" s="33"/>
      <c r="E1202" s="33"/>
      <c r="F1202" s="33"/>
      <c r="G1202" s="33"/>
      <c r="H1202" s="35"/>
      <c r="I1202" s="33"/>
      <c r="J1202" s="33"/>
      <c r="K1202" s="36"/>
      <c r="L1202" s="33"/>
      <c r="M1202" s="33"/>
      <c r="N1202" s="33"/>
      <c r="O1202" s="33"/>
      <c r="P1202" s="33"/>
      <c r="Q1202" s="33"/>
    </row>
    <row r="1203" spans="2:17" x14ac:dyDescent="0.2">
      <c r="B1203" s="33"/>
      <c r="C1203" s="33"/>
      <c r="D1203" s="33"/>
      <c r="E1203" s="33"/>
      <c r="F1203" s="33"/>
      <c r="G1203" s="33"/>
      <c r="H1203" s="35"/>
      <c r="I1203" s="33"/>
      <c r="J1203" s="33"/>
      <c r="K1203" s="36"/>
      <c r="L1203" s="33"/>
      <c r="M1203" s="33"/>
      <c r="N1203" s="33"/>
      <c r="O1203" s="33"/>
      <c r="P1203" s="33"/>
      <c r="Q1203" s="33"/>
    </row>
    <row r="1204" spans="2:17" x14ac:dyDescent="0.2">
      <c r="B1204" s="33"/>
      <c r="C1204" s="33"/>
      <c r="D1204" s="33"/>
      <c r="E1204" s="33"/>
      <c r="F1204" s="33"/>
      <c r="G1204" s="33"/>
      <c r="H1204" s="35"/>
      <c r="I1204" s="33"/>
      <c r="J1204" s="33"/>
      <c r="K1204" s="36"/>
      <c r="L1204" s="33"/>
      <c r="M1204" s="33"/>
      <c r="N1204" s="33"/>
      <c r="O1204" s="33"/>
      <c r="P1204" s="33"/>
      <c r="Q1204" s="33"/>
    </row>
    <row r="1205" spans="2:17" x14ac:dyDescent="0.2">
      <c r="B1205" s="33"/>
      <c r="C1205" s="33"/>
      <c r="D1205" s="33"/>
      <c r="E1205" s="33"/>
      <c r="F1205" s="33"/>
      <c r="G1205" s="33"/>
      <c r="H1205" s="35"/>
      <c r="I1205" s="33"/>
      <c r="J1205" s="33"/>
      <c r="K1205" s="36"/>
      <c r="L1205" s="33"/>
      <c r="M1205" s="33"/>
      <c r="N1205" s="33"/>
      <c r="O1205" s="33"/>
      <c r="P1205" s="33"/>
      <c r="Q1205" s="33"/>
    </row>
    <row r="1206" spans="2:17" x14ac:dyDescent="0.2">
      <c r="B1206" s="33"/>
      <c r="C1206" s="33"/>
      <c r="D1206" s="33"/>
      <c r="E1206" s="33"/>
      <c r="F1206" s="33"/>
      <c r="G1206" s="33"/>
      <c r="H1206" s="35"/>
      <c r="I1206" s="33"/>
      <c r="J1206" s="33"/>
      <c r="K1206" s="36"/>
      <c r="L1206" s="33"/>
      <c r="M1206" s="33"/>
      <c r="N1206" s="33"/>
      <c r="O1206" s="33"/>
      <c r="P1206" s="33"/>
      <c r="Q1206" s="33"/>
    </row>
    <row r="1207" spans="2:17" x14ac:dyDescent="0.2">
      <c r="B1207" s="33"/>
      <c r="C1207" s="33"/>
      <c r="D1207" s="33"/>
      <c r="E1207" s="33"/>
      <c r="F1207" s="33"/>
      <c r="G1207" s="33"/>
      <c r="H1207" s="35"/>
      <c r="I1207" s="33"/>
      <c r="J1207" s="33"/>
      <c r="K1207" s="36"/>
      <c r="L1207" s="33"/>
      <c r="M1207" s="33"/>
      <c r="N1207" s="33"/>
      <c r="O1207" s="33"/>
      <c r="P1207" s="33"/>
      <c r="Q1207" s="33"/>
    </row>
    <row r="1208" spans="2:17" x14ac:dyDescent="0.2">
      <c r="B1208" s="33"/>
      <c r="C1208" s="33"/>
      <c r="D1208" s="33"/>
      <c r="E1208" s="33"/>
      <c r="F1208" s="33"/>
      <c r="G1208" s="33"/>
      <c r="H1208" s="35"/>
      <c r="I1208" s="33"/>
      <c r="J1208" s="33"/>
      <c r="K1208" s="36"/>
      <c r="L1208" s="33"/>
      <c r="M1208" s="33"/>
      <c r="N1208" s="33"/>
      <c r="O1208" s="33"/>
      <c r="P1208" s="33"/>
      <c r="Q1208" s="33"/>
    </row>
    <row r="1209" spans="2:17" x14ac:dyDescent="0.2">
      <c r="B1209" s="33"/>
      <c r="C1209" s="33"/>
      <c r="D1209" s="33"/>
      <c r="E1209" s="33"/>
      <c r="F1209" s="33"/>
      <c r="G1209" s="33"/>
      <c r="H1209" s="35"/>
      <c r="I1209" s="33"/>
      <c r="J1209" s="33"/>
      <c r="K1209" s="36"/>
      <c r="L1209" s="33"/>
      <c r="M1209" s="33"/>
      <c r="N1209" s="33"/>
      <c r="O1209" s="33"/>
      <c r="P1209" s="33"/>
      <c r="Q1209" s="33"/>
    </row>
    <row r="1210" spans="2:17" x14ac:dyDescent="0.2">
      <c r="B1210" s="33"/>
      <c r="C1210" s="33"/>
      <c r="D1210" s="33"/>
      <c r="E1210" s="33"/>
      <c r="F1210" s="33"/>
      <c r="G1210" s="33"/>
      <c r="H1210" s="35"/>
      <c r="I1210" s="33"/>
      <c r="J1210" s="33"/>
      <c r="K1210" s="36"/>
      <c r="L1210" s="33"/>
      <c r="M1210" s="33"/>
      <c r="N1210" s="33"/>
      <c r="O1210" s="33"/>
      <c r="P1210" s="33"/>
      <c r="Q1210" s="33"/>
    </row>
    <row r="1211" spans="2:17" x14ac:dyDescent="0.2">
      <c r="B1211" s="33"/>
      <c r="C1211" s="33"/>
      <c r="D1211" s="33"/>
      <c r="E1211" s="33"/>
      <c r="F1211" s="33"/>
      <c r="G1211" s="33"/>
      <c r="H1211" s="35"/>
      <c r="I1211" s="33"/>
      <c r="J1211" s="33"/>
      <c r="K1211" s="36"/>
      <c r="L1211" s="33"/>
      <c r="M1211" s="33"/>
      <c r="N1211" s="33"/>
      <c r="O1211" s="33"/>
      <c r="P1211" s="33"/>
      <c r="Q1211" s="33"/>
    </row>
    <row r="1212" spans="2:17" x14ac:dyDescent="0.2">
      <c r="B1212" s="33"/>
      <c r="C1212" s="33"/>
      <c r="D1212" s="33"/>
      <c r="E1212" s="33"/>
      <c r="F1212" s="33"/>
      <c r="G1212" s="33"/>
      <c r="H1212" s="35"/>
      <c r="I1212" s="33"/>
      <c r="J1212" s="33"/>
      <c r="K1212" s="36"/>
      <c r="L1212" s="33"/>
      <c r="M1212" s="33"/>
      <c r="N1212" s="33"/>
      <c r="O1212" s="33"/>
      <c r="P1212" s="33"/>
      <c r="Q1212" s="33"/>
    </row>
    <row r="1213" spans="2:17" x14ac:dyDescent="0.2">
      <c r="B1213" s="33"/>
      <c r="C1213" s="33"/>
      <c r="D1213" s="33"/>
      <c r="E1213" s="33"/>
      <c r="F1213" s="33"/>
      <c r="G1213" s="33"/>
      <c r="H1213" s="35"/>
      <c r="I1213" s="33"/>
      <c r="J1213" s="33"/>
      <c r="K1213" s="36"/>
      <c r="L1213" s="33"/>
      <c r="M1213" s="33"/>
      <c r="N1213" s="33"/>
      <c r="O1213" s="33"/>
      <c r="P1213" s="33"/>
      <c r="Q1213" s="33"/>
    </row>
    <row r="1214" spans="2:17" x14ac:dyDescent="0.2">
      <c r="B1214" s="33"/>
      <c r="C1214" s="33"/>
      <c r="D1214" s="33"/>
      <c r="E1214" s="33"/>
      <c r="F1214" s="33"/>
      <c r="G1214" s="33"/>
      <c r="H1214" s="35"/>
      <c r="I1214" s="33"/>
      <c r="J1214" s="33"/>
      <c r="K1214" s="36"/>
      <c r="L1214" s="33"/>
      <c r="M1214" s="33"/>
      <c r="N1214" s="33"/>
      <c r="O1214" s="33"/>
      <c r="P1214" s="33"/>
      <c r="Q1214" s="33"/>
    </row>
    <row r="1215" spans="2:17" x14ac:dyDescent="0.2">
      <c r="B1215" s="33"/>
      <c r="C1215" s="33"/>
      <c r="D1215" s="33"/>
      <c r="E1215" s="33"/>
      <c r="F1215" s="33"/>
      <c r="G1215" s="33"/>
      <c r="H1215" s="35"/>
      <c r="I1215" s="33"/>
      <c r="J1215" s="33"/>
      <c r="K1215" s="36"/>
      <c r="L1215" s="33"/>
      <c r="M1215" s="33"/>
      <c r="N1215" s="33"/>
      <c r="O1215" s="33"/>
      <c r="P1215" s="33"/>
      <c r="Q1215" s="33"/>
    </row>
    <row r="1216" spans="2:17" x14ac:dyDescent="0.2">
      <c r="B1216" s="33"/>
      <c r="C1216" s="33"/>
      <c r="D1216" s="33"/>
      <c r="E1216" s="33"/>
      <c r="F1216" s="33"/>
      <c r="G1216" s="33"/>
      <c r="H1216" s="35"/>
      <c r="I1216" s="33"/>
      <c r="J1216" s="33"/>
      <c r="K1216" s="36"/>
      <c r="L1216" s="33"/>
      <c r="M1216" s="33"/>
      <c r="N1216" s="33"/>
      <c r="O1216" s="33"/>
      <c r="P1216" s="33"/>
      <c r="Q1216" s="33"/>
    </row>
    <row r="1217" spans="2:17" x14ac:dyDescent="0.2">
      <c r="B1217" s="33"/>
      <c r="C1217" s="33"/>
      <c r="D1217" s="33"/>
      <c r="E1217" s="33"/>
      <c r="F1217" s="33"/>
      <c r="G1217" s="33"/>
      <c r="H1217" s="35"/>
      <c r="I1217" s="33"/>
      <c r="J1217" s="33"/>
      <c r="K1217" s="36"/>
      <c r="L1217" s="33"/>
      <c r="M1217" s="33"/>
      <c r="N1217" s="33"/>
      <c r="O1217" s="33"/>
      <c r="P1217" s="33"/>
      <c r="Q1217" s="33"/>
    </row>
    <row r="1218" spans="2:17" x14ac:dyDescent="0.2">
      <c r="B1218" s="33"/>
      <c r="C1218" s="33"/>
      <c r="D1218" s="33"/>
      <c r="E1218" s="33"/>
      <c r="F1218" s="33"/>
      <c r="G1218" s="33"/>
      <c r="H1218" s="35"/>
      <c r="I1218" s="33"/>
      <c r="J1218" s="33"/>
      <c r="K1218" s="36"/>
      <c r="L1218" s="33"/>
      <c r="M1218" s="33"/>
      <c r="N1218" s="33"/>
      <c r="O1218" s="33"/>
      <c r="P1218" s="33"/>
      <c r="Q1218" s="33"/>
    </row>
    <row r="1219" spans="2:17" x14ac:dyDescent="0.2">
      <c r="B1219" s="33"/>
      <c r="C1219" s="33"/>
      <c r="D1219" s="33"/>
      <c r="E1219" s="33"/>
      <c r="F1219" s="33"/>
      <c r="G1219" s="33"/>
      <c r="H1219" s="35"/>
      <c r="I1219" s="33"/>
      <c r="J1219" s="33"/>
      <c r="K1219" s="36"/>
      <c r="L1219" s="33"/>
      <c r="M1219" s="33"/>
      <c r="N1219" s="33"/>
      <c r="O1219" s="33"/>
      <c r="P1219" s="33"/>
      <c r="Q1219" s="33"/>
    </row>
    <row r="1220" spans="2:17" x14ac:dyDescent="0.2">
      <c r="B1220" s="33"/>
      <c r="C1220" s="33"/>
      <c r="D1220" s="33"/>
      <c r="E1220" s="33"/>
      <c r="F1220" s="33"/>
      <c r="G1220" s="33"/>
      <c r="H1220" s="35"/>
      <c r="I1220" s="33"/>
      <c r="J1220" s="33"/>
      <c r="K1220" s="36"/>
      <c r="L1220" s="33"/>
      <c r="M1220" s="33"/>
      <c r="N1220" s="33"/>
      <c r="O1220" s="33"/>
      <c r="P1220" s="33"/>
      <c r="Q1220" s="33"/>
    </row>
    <row r="1221" spans="2:17" x14ac:dyDescent="0.2">
      <c r="B1221" s="33"/>
      <c r="C1221" s="33"/>
      <c r="D1221" s="33"/>
      <c r="E1221" s="33"/>
      <c r="F1221" s="33"/>
      <c r="G1221" s="33"/>
      <c r="H1221" s="35"/>
      <c r="I1221" s="33"/>
      <c r="J1221" s="33"/>
      <c r="K1221" s="36"/>
      <c r="L1221" s="33"/>
      <c r="M1221" s="33"/>
      <c r="N1221" s="33"/>
      <c r="O1221" s="33"/>
      <c r="P1221" s="33"/>
      <c r="Q1221" s="33"/>
    </row>
    <row r="1222" spans="2:17" x14ac:dyDescent="0.2">
      <c r="B1222" s="33"/>
      <c r="C1222" s="33"/>
      <c r="D1222" s="33"/>
      <c r="E1222" s="33"/>
      <c r="F1222" s="33"/>
      <c r="G1222" s="33"/>
      <c r="H1222" s="35"/>
      <c r="I1222" s="33"/>
      <c r="J1222" s="33"/>
      <c r="K1222" s="36"/>
      <c r="L1222" s="33"/>
      <c r="M1222" s="33"/>
      <c r="N1222" s="33"/>
      <c r="O1222" s="33"/>
      <c r="P1222" s="33"/>
      <c r="Q1222" s="33"/>
    </row>
    <row r="1223" spans="2:17" x14ac:dyDescent="0.2">
      <c r="B1223" s="33"/>
      <c r="C1223" s="33"/>
      <c r="D1223" s="33"/>
      <c r="E1223" s="33"/>
      <c r="F1223" s="33"/>
      <c r="G1223" s="33"/>
      <c r="H1223" s="35"/>
      <c r="I1223" s="33"/>
      <c r="J1223" s="33"/>
      <c r="K1223" s="36"/>
      <c r="L1223" s="33"/>
      <c r="M1223" s="33"/>
      <c r="N1223" s="33"/>
      <c r="O1223" s="33"/>
      <c r="P1223" s="33"/>
      <c r="Q1223" s="33"/>
    </row>
    <row r="1224" spans="2:17" x14ac:dyDescent="0.2">
      <c r="B1224" s="33"/>
      <c r="C1224" s="33"/>
      <c r="D1224" s="33"/>
      <c r="E1224" s="33"/>
      <c r="F1224" s="33"/>
      <c r="G1224" s="33"/>
      <c r="H1224" s="35"/>
      <c r="I1224" s="33"/>
      <c r="J1224" s="33"/>
      <c r="K1224" s="36"/>
      <c r="L1224" s="33"/>
      <c r="M1224" s="33"/>
      <c r="N1224" s="33"/>
      <c r="O1224" s="33"/>
      <c r="P1224" s="33"/>
      <c r="Q1224" s="33"/>
    </row>
    <row r="1225" spans="2:17" x14ac:dyDescent="0.2">
      <c r="B1225" s="33"/>
      <c r="C1225" s="33"/>
      <c r="D1225" s="33"/>
      <c r="E1225" s="33"/>
      <c r="F1225" s="33"/>
      <c r="G1225" s="33"/>
      <c r="H1225" s="35"/>
      <c r="I1225" s="33"/>
      <c r="J1225" s="33"/>
      <c r="K1225" s="36"/>
      <c r="L1225" s="33"/>
      <c r="M1225" s="33"/>
      <c r="N1225" s="33"/>
      <c r="O1225" s="33"/>
      <c r="P1225" s="33"/>
      <c r="Q1225" s="33"/>
    </row>
    <row r="1226" spans="2:17" x14ac:dyDescent="0.2">
      <c r="B1226" s="33"/>
      <c r="C1226" s="33"/>
      <c r="D1226" s="33"/>
      <c r="E1226" s="33"/>
      <c r="F1226" s="33"/>
      <c r="G1226" s="33"/>
      <c r="H1226" s="35"/>
      <c r="I1226" s="33"/>
      <c r="J1226" s="33"/>
      <c r="K1226" s="36"/>
      <c r="L1226" s="33"/>
      <c r="M1226" s="33"/>
      <c r="N1226" s="33"/>
      <c r="O1226" s="33"/>
      <c r="P1226" s="33"/>
      <c r="Q1226" s="33"/>
    </row>
    <row r="1227" spans="2:17" x14ac:dyDescent="0.2">
      <c r="B1227" s="33"/>
      <c r="C1227" s="33"/>
      <c r="D1227" s="33"/>
      <c r="E1227" s="33"/>
      <c r="F1227" s="33"/>
      <c r="G1227" s="33"/>
      <c r="H1227" s="35"/>
      <c r="I1227" s="33"/>
      <c r="J1227" s="33"/>
      <c r="K1227" s="36"/>
      <c r="L1227" s="33"/>
      <c r="M1227" s="33"/>
      <c r="N1227" s="33"/>
      <c r="O1227" s="33"/>
      <c r="P1227" s="33"/>
      <c r="Q1227" s="33"/>
    </row>
    <row r="1228" spans="2:17" x14ac:dyDescent="0.2">
      <c r="B1228" s="33"/>
      <c r="C1228" s="33"/>
      <c r="D1228" s="33"/>
      <c r="E1228" s="33"/>
      <c r="F1228" s="33"/>
      <c r="G1228" s="33"/>
      <c r="H1228" s="35"/>
      <c r="I1228" s="33"/>
      <c r="J1228" s="33"/>
      <c r="K1228" s="36"/>
      <c r="L1228" s="33"/>
      <c r="M1228" s="33"/>
      <c r="N1228" s="33"/>
      <c r="O1228" s="33"/>
      <c r="P1228" s="33"/>
      <c r="Q1228" s="33"/>
    </row>
    <row r="1229" spans="2:17" x14ac:dyDescent="0.2">
      <c r="B1229" s="33"/>
      <c r="C1229" s="33"/>
      <c r="D1229" s="33"/>
      <c r="E1229" s="33"/>
      <c r="F1229" s="33"/>
      <c r="G1229" s="33"/>
      <c r="H1229" s="35"/>
      <c r="I1229" s="33"/>
      <c r="J1229" s="33"/>
      <c r="K1229" s="36"/>
      <c r="L1229" s="33"/>
      <c r="M1229" s="33"/>
      <c r="N1229" s="33"/>
      <c r="O1229" s="33"/>
      <c r="P1229" s="33"/>
      <c r="Q1229" s="33"/>
    </row>
    <row r="1230" spans="2:17" x14ac:dyDescent="0.2">
      <c r="B1230" s="33"/>
      <c r="C1230" s="33"/>
      <c r="D1230" s="33"/>
      <c r="E1230" s="33"/>
      <c r="F1230" s="33"/>
      <c r="G1230" s="33"/>
      <c r="H1230" s="35"/>
      <c r="I1230" s="33"/>
      <c r="J1230" s="33"/>
      <c r="K1230" s="36"/>
      <c r="L1230" s="33"/>
      <c r="M1230" s="33"/>
      <c r="N1230" s="33"/>
      <c r="O1230" s="33"/>
      <c r="P1230" s="33"/>
      <c r="Q1230" s="33"/>
    </row>
    <row r="1231" spans="2:17" x14ac:dyDescent="0.2">
      <c r="B1231" s="33"/>
      <c r="C1231" s="33"/>
      <c r="D1231" s="33"/>
      <c r="E1231" s="33"/>
      <c r="F1231" s="33"/>
      <c r="G1231" s="33"/>
      <c r="H1231" s="35"/>
      <c r="I1231" s="33"/>
      <c r="J1231" s="33"/>
      <c r="K1231" s="36"/>
      <c r="L1231" s="33"/>
      <c r="M1231" s="33"/>
      <c r="N1231" s="33"/>
      <c r="O1231" s="33"/>
      <c r="P1231" s="33"/>
      <c r="Q1231" s="33"/>
    </row>
    <row r="1232" spans="2:17" x14ac:dyDescent="0.2">
      <c r="B1232" s="33"/>
      <c r="C1232" s="33"/>
      <c r="D1232" s="33"/>
      <c r="E1232" s="33"/>
      <c r="F1232" s="33"/>
      <c r="G1232" s="33"/>
      <c r="H1232" s="35"/>
      <c r="I1232" s="33"/>
      <c r="J1232" s="33"/>
      <c r="K1232" s="36"/>
      <c r="L1232" s="33"/>
      <c r="M1232" s="33"/>
      <c r="N1232" s="33"/>
      <c r="O1232" s="33"/>
      <c r="P1232" s="33"/>
      <c r="Q1232" s="33"/>
    </row>
    <row r="1233" spans="2:17" x14ac:dyDescent="0.2">
      <c r="B1233" s="33"/>
      <c r="C1233" s="33"/>
      <c r="D1233" s="33"/>
      <c r="E1233" s="33"/>
      <c r="F1233" s="33"/>
      <c r="G1233" s="33"/>
      <c r="H1233" s="35"/>
      <c r="I1233" s="33"/>
      <c r="J1233" s="33"/>
      <c r="K1233" s="36"/>
      <c r="L1233" s="33"/>
      <c r="M1233" s="33"/>
      <c r="N1233" s="33"/>
      <c r="O1233" s="33"/>
      <c r="P1233" s="33"/>
      <c r="Q1233" s="33"/>
    </row>
    <row r="1234" spans="2:17" x14ac:dyDescent="0.2">
      <c r="B1234" s="33"/>
      <c r="C1234" s="33"/>
      <c r="D1234" s="33"/>
      <c r="E1234" s="33"/>
      <c r="F1234" s="33"/>
      <c r="G1234" s="33"/>
      <c r="H1234" s="35"/>
      <c r="I1234" s="33"/>
      <c r="J1234" s="33"/>
      <c r="K1234" s="36"/>
      <c r="L1234" s="33"/>
      <c r="M1234" s="33"/>
      <c r="N1234" s="33"/>
      <c r="O1234" s="33"/>
      <c r="P1234" s="33"/>
      <c r="Q1234" s="33"/>
    </row>
    <row r="1235" spans="2:17" x14ac:dyDescent="0.2">
      <c r="B1235" s="33"/>
      <c r="C1235" s="33"/>
      <c r="D1235" s="33"/>
      <c r="E1235" s="33"/>
      <c r="F1235" s="33"/>
      <c r="G1235" s="33"/>
      <c r="H1235" s="35"/>
      <c r="I1235" s="33"/>
      <c r="J1235" s="33"/>
      <c r="K1235" s="36"/>
      <c r="L1235" s="33"/>
      <c r="M1235" s="33"/>
      <c r="N1235" s="33"/>
      <c r="O1235" s="33"/>
      <c r="P1235" s="33"/>
      <c r="Q1235" s="33"/>
    </row>
    <row r="1236" spans="2:17" x14ac:dyDescent="0.2">
      <c r="B1236" s="33"/>
      <c r="C1236" s="33"/>
      <c r="D1236" s="33"/>
      <c r="E1236" s="33"/>
      <c r="F1236" s="33"/>
      <c r="G1236" s="33"/>
      <c r="H1236" s="35"/>
      <c r="I1236" s="33"/>
      <c r="J1236" s="33"/>
      <c r="K1236" s="36"/>
      <c r="L1236" s="33"/>
      <c r="M1236" s="33"/>
      <c r="N1236" s="33"/>
      <c r="O1236" s="33"/>
      <c r="P1236" s="33"/>
      <c r="Q1236" s="33"/>
    </row>
    <row r="1237" spans="2:17" x14ac:dyDescent="0.2">
      <c r="B1237" s="33"/>
      <c r="C1237" s="33"/>
      <c r="D1237" s="33"/>
      <c r="E1237" s="33"/>
      <c r="F1237" s="33"/>
      <c r="G1237" s="33"/>
      <c r="H1237" s="35"/>
      <c r="I1237" s="33"/>
      <c r="J1237" s="33"/>
      <c r="K1237" s="36"/>
      <c r="L1237" s="33"/>
      <c r="M1237" s="33"/>
      <c r="N1237" s="33"/>
      <c r="O1237" s="33"/>
      <c r="P1237" s="33"/>
      <c r="Q1237" s="33"/>
    </row>
    <row r="1238" spans="2:17" x14ac:dyDescent="0.2">
      <c r="B1238" s="33"/>
      <c r="C1238" s="33"/>
      <c r="D1238" s="33"/>
      <c r="E1238" s="33"/>
      <c r="F1238" s="33"/>
      <c r="G1238" s="33"/>
      <c r="H1238" s="35"/>
      <c r="I1238" s="33"/>
      <c r="J1238" s="33"/>
      <c r="K1238" s="36"/>
      <c r="L1238" s="33"/>
      <c r="M1238" s="33"/>
      <c r="N1238" s="33"/>
      <c r="O1238" s="33"/>
      <c r="P1238" s="33"/>
      <c r="Q1238" s="33"/>
    </row>
    <row r="1239" spans="2:17" x14ac:dyDescent="0.2">
      <c r="B1239" s="33"/>
      <c r="C1239" s="33"/>
      <c r="D1239" s="33"/>
      <c r="E1239" s="33"/>
      <c r="F1239" s="33"/>
      <c r="G1239" s="33"/>
      <c r="H1239" s="35"/>
      <c r="I1239" s="33"/>
      <c r="J1239" s="33"/>
      <c r="K1239" s="36"/>
      <c r="L1239" s="33"/>
      <c r="M1239" s="33"/>
      <c r="N1239" s="33"/>
      <c r="O1239" s="33"/>
      <c r="P1239" s="33"/>
      <c r="Q1239" s="33"/>
    </row>
    <row r="1240" spans="2:17" x14ac:dyDescent="0.2">
      <c r="B1240" s="33"/>
      <c r="C1240" s="33"/>
      <c r="D1240" s="33"/>
      <c r="E1240" s="33"/>
      <c r="F1240" s="33"/>
      <c r="G1240" s="33"/>
      <c r="H1240" s="35"/>
      <c r="I1240" s="33"/>
      <c r="J1240" s="33"/>
      <c r="K1240" s="36"/>
      <c r="L1240" s="33"/>
      <c r="M1240" s="33"/>
      <c r="N1240" s="33"/>
      <c r="O1240" s="33"/>
      <c r="P1240" s="33"/>
      <c r="Q1240" s="33"/>
    </row>
    <row r="1241" spans="2:17" x14ac:dyDescent="0.2">
      <c r="B1241" s="33"/>
      <c r="C1241" s="33"/>
      <c r="D1241" s="33"/>
      <c r="E1241" s="33"/>
      <c r="F1241" s="33"/>
      <c r="G1241" s="33"/>
      <c r="H1241" s="35"/>
      <c r="I1241" s="33"/>
      <c r="J1241" s="33"/>
      <c r="K1241" s="36"/>
      <c r="L1241" s="33"/>
      <c r="M1241" s="33"/>
      <c r="N1241" s="33"/>
      <c r="O1241" s="33"/>
      <c r="P1241" s="33"/>
      <c r="Q1241" s="33"/>
    </row>
    <row r="1242" spans="2:17" x14ac:dyDescent="0.2">
      <c r="B1242" s="33"/>
      <c r="C1242" s="33"/>
      <c r="D1242" s="33"/>
      <c r="E1242" s="33"/>
      <c r="F1242" s="33"/>
      <c r="G1242" s="33"/>
      <c r="H1242" s="35"/>
      <c r="I1242" s="33"/>
      <c r="J1242" s="33"/>
      <c r="K1242" s="36"/>
      <c r="L1242" s="33"/>
      <c r="M1242" s="33"/>
      <c r="N1242" s="33"/>
      <c r="O1242" s="33"/>
      <c r="P1242" s="33"/>
      <c r="Q1242" s="33"/>
    </row>
    <row r="1243" spans="2:17" x14ac:dyDescent="0.2">
      <c r="B1243" s="33"/>
      <c r="C1243" s="33"/>
      <c r="D1243" s="33"/>
      <c r="E1243" s="33"/>
      <c r="F1243" s="33"/>
      <c r="G1243" s="33"/>
      <c r="H1243" s="35"/>
      <c r="I1243" s="33"/>
      <c r="J1243" s="33"/>
      <c r="K1243" s="36"/>
      <c r="L1243" s="33"/>
      <c r="M1243" s="33"/>
      <c r="N1243" s="33"/>
      <c r="O1243" s="33"/>
      <c r="P1243" s="33"/>
      <c r="Q1243" s="33"/>
    </row>
    <row r="1244" spans="2:17" x14ac:dyDescent="0.2">
      <c r="B1244" s="33"/>
      <c r="C1244" s="33"/>
      <c r="D1244" s="33"/>
      <c r="E1244" s="33"/>
      <c r="F1244" s="33"/>
      <c r="G1244" s="33"/>
      <c r="H1244" s="35"/>
      <c r="I1244" s="33"/>
      <c r="J1244" s="33"/>
      <c r="K1244" s="36"/>
      <c r="L1244" s="33"/>
      <c r="M1244" s="33"/>
      <c r="N1244" s="33"/>
      <c r="O1244" s="33"/>
      <c r="P1244" s="33"/>
      <c r="Q1244" s="33"/>
    </row>
    <row r="1245" spans="2:17" x14ac:dyDescent="0.2">
      <c r="B1245" s="33"/>
      <c r="C1245" s="33"/>
      <c r="D1245" s="33"/>
      <c r="E1245" s="33"/>
      <c r="F1245" s="33"/>
      <c r="G1245" s="33"/>
      <c r="H1245" s="35"/>
      <c r="I1245" s="33"/>
      <c r="J1245" s="33"/>
      <c r="K1245" s="36"/>
      <c r="L1245" s="33"/>
      <c r="M1245" s="33"/>
      <c r="N1245" s="33"/>
      <c r="O1245" s="33"/>
      <c r="P1245" s="33"/>
      <c r="Q1245" s="33"/>
    </row>
    <row r="1246" spans="2:17" x14ac:dyDescent="0.2">
      <c r="B1246" s="33"/>
      <c r="C1246" s="33"/>
      <c r="D1246" s="33"/>
      <c r="E1246" s="33"/>
      <c r="F1246" s="33"/>
      <c r="G1246" s="33"/>
      <c r="H1246" s="35"/>
      <c r="I1246" s="33"/>
      <c r="J1246" s="33"/>
      <c r="K1246" s="36"/>
      <c r="L1246" s="33"/>
      <c r="M1246" s="33"/>
      <c r="N1246" s="33"/>
      <c r="O1246" s="33"/>
      <c r="P1246" s="33"/>
      <c r="Q1246" s="33"/>
    </row>
    <row r="1247" spans="2:17" x14ac:dyDescent="0.2">
      <c r="B1247" s="33"/>
      <c r="C1247" s="33"/>
      <c r="D1247" s="33"/>
      <c r="E1247" s="33"/>
      <c r="F1247" s="33"/>
      <c r="G1247" s="33"/>
      <c r="H1247" s="35"/>
      <c r="I1247" s="33"/>
      <c r="J1247" s="33"/>
      <c r="K1247" s="36"/>
      <c r="L1247" s="33"/>
      <c r="M1247" s="33"/>
      <c r="N1247" s="33"/>
      <c r="O1247" s="33"/>
      <c r="P1247" s="33"/>
      <c r="Q1247" s="33"/>
    </row>
    <row r="1248" spans="2:17" x14ac:dyDescent="0.2">
      <c r="B1248" s="33"/>
      <c r="C1248" s="33"/>
      <c r="D1248" s="33"/>
      <c r="E1248" s="33"/>
      <c r="F1248" s="33"/>
      <c r="G1248" s="33"/>
      <c r="H1248" s="35"/>
      <c r="I1248" s="33"/>
      <c r="J1248" s="33"/>
      <c r="K1248" s="36"/>
      <c r="L1248" s="33"/>
      <c r="M1248" s="33"/>
      <c r="N1248" s="33"/>
      <c r="O1248" s="33"/>
      <c r="P1248" s="33"/>
      <c r="Q1248" s="33"/>
    </row>
    <row r="1249" spans="2:17" x14ac:dyDescent="0.2">
      <c r="B1249" s="33"/>
      <c r="C1249" s="33"/>
      <c r="D1249" s="33"/>
      <c r="E1249" s="33"/>
      <c r="F1249" s="33"/>
      <c r="G1249" s="33"/>
      <c r="H1249" s="35"/>
      <c r="I1249" s="33"/>
      <c r="J1249" s="33"/>
      <c r="K1249" s="36"/>
      <c r="L1249" s="33"/>
      <c r="M1249" s="33"/>
      <c r="N1249" s="33"/>
      <c r="O1249" s="33"/>
      <c r="P1249" s="33"/>
      <c r="Q1249" s="33"/>
    </row>
    <row r="1250" spans="2:17" x14ac:dyDescent="0.2">
      <c r="B1250" s="33"/>
      <c r="C1250" s="33"/>
      <c r="D1250" s="33"/>
      <c r="E1250" s="33"/>
      <c r="F1250" s="33"/>
      <c r="G1250" s="33"/>
      <c r="H1250" s="35"/>
      <c r="I1250" s="33"/>
      <c r="J1250" s="33"/>
      <c r="K1250" s="36"/>
      <c r="L1250" s="33"/>
      <c r="M1250" s="33"/>
      <c r="N1250" s="33"/>
      <c r="O1250" s="33"/>
      <c r="P1250" s="33"/>
      <c r="Q1250" s="33"/>
    </row>
    <row r="1251" spans="2:17" x14ac:dyDescent="0.2">
      <c r="B1251" s="33"/>
      <c r="C1251" s="33"/>
      <c r="D1251" s="33"/>
      <c r="E1251" s="33"/>
      <c r="F1251" s="33"/>
      <c r="G1251" s="33"/>
      <c r="H1251" s="35"/>
      <c r="I1251" s="33"/>
      <c r="J1251" s="33"/>
      <c r="K1251" s="36"/>
      <c r="L1251" s="33"/>
      <c r="M1251" s="33"/>
      <c r="N1251" s="33"/>
      <c r="O1251" s="33"/>
      <c r="P1251" s="33"/>
      <c r="Q1251" s="33"/>
    </row>
    <row r="1252" spans="2:17" x14ac:dyDescent="0.2">
      <c r="B1252" s="33"/>
      <c r="C1252" s="33"/>
      <c r="D1252" s="33"/>
      <c r="E1252" s="33"/>
      <c r="F1252" s="33"/>
      <c r="G1252" s="33"/>
      <c r="H1252" s="35"/>
      <c r="I1252" s="33"/>
      <c r="J1252" s="33"/>
      <c r="K1252" s="36"/>
      <c r="L1252" s="33"/>
      <c r="M1252" s="33"/>
      <c r="N1252" s="33"/>
      <c r="O1252" s="33"/>
      <c r="P1252" s="33"/>
      <c r="Q1252" s="33"/>
    </row>
    <row r="1253" spans="2:17" x14ac:dyDescent="0.2">
      <c r="B1253" s="33"/>
      <c r="C1253" s="33"/>
      <c r="D1253" s="33"/>
      <c r="E1253" s="33"/>
      <c r="F1253" s="33"/>
      <c r="G1253" s="33"/>
      <c r="H1253" s="35"/>
      <c r="I1253" s="33"/>
      <c r="J1253" s="33"/>
      <c r="K1253" s="36"/>
      <c r="L1253" s="33"/>
      <c r="M1253" s="33"/>
      <c r="N1253" s="33"/>
      <c r="O1253" s="33"/>
      <c r="P1253" s="33"/>
      <c r="Q1253" s="33"/>
    </row>
    <row r="1254" spans="2:17" x14ac:dyDescent="0.2">
      <c r="B1254" s="33"/>
      <c r="C1254" s="33"/>
      <c r="D1254" s="33"/>
      <c r="E1254" s="33"/>
      <c r="F1254" s="33"/>
      <c r="G1254" s="33"/>
      <c r="H1254" s="35"/>
      <c r="I1254" s="33"/>
      <c r="J1254" s="33"/>
      <c r="K1254" s="36"/>
      <c r="L1254" s="33"/>
      <c r="M1254" s="33"/>
      <c r="N1254" s="33"/>
      <c r="O1254" s="33"/>
      <c r="P1254" s="33"/>
      <c r="Q1254" s="33"/>
    </row>
    <row r="1255" spans="2:17" x14ac:dyDescent="0.2">
      <c r="B1255" s="33"/>
      <c r="C1255" s="33"/>
      <c r="D1255" s="33"/>
      <c r="E1255" s="33"/>
      <c r="F1255" s="33"/>
      <c r="G1255" s="33"/>
      <c r="H1255" s="35"/>
      <c r="I1255" s="33"/>
      <c r="J1255" s="33"/>
      <c r="K1255" s="36"/>
      <c r="L1255" s="33"/>
      <c r="M1255" s="33"/>
      <c r="N1255" s="33"/>
      <c r="O1255" s="33"/>
      <c r="P1255" s="33"/>
      <c r="Q1255" s="33"/>
    </row>
    <row r="1256" spans="2:17" x14ac:dyDescent="0.2">
      <c r="B1256" s="33"/>
      <c r="C1256" s="33"/>
      <c r="D1256" s="33"/>
      <c r="E1256" s="33"/>
      <c r="F1256" s="33"/>
      <c r="G1256" s="33"/>
      <c r="H1256" s="35"/>
      <c r="I1256" s="33"/>
      <c r="J1256" s="33"/>
      <c r="K1256" s="36"/>
      <c r="L1256" s="33"/>
      <c r="M1256" s="33"/>
      <c r="N1256" s="33"/>
      <c r="O1256" s="33"/>
      <c r="P1256" s="33"/>
      <c r="Q1256" s="33"/>
    </row>
    <row r="1257" spans="2:17" x14ac:dyDescent="0.2">
      <c r="B1257" s="33"/>
      <c r="C1257" s="33"/>
      <c r="D1257" s="33"/>
      <c r="E1257" s="33"/>
      <c r="F1257" s="33"/>
      <c r="G1257" s="33"/>
      <c r="H1257" s="35"/>
      <c r="I1257" s="33"/>
      <c r="J1257" s="33"/>
      <c r="K1257" s="36"/>
      <c r="L1257" s="33"/>
      <c r="M1257" s="33"/>
      <c r="N1257" s="33"/>
      <c r="O1257" s="33"/>
      <c r="P1257" s="33"/>
      <c r="Q1257" s="33"/>
    </row>
    <row r="1258" spans="2:17" x14ac:dyDescent="0.2">
      <c r="B1258" s="33"/>
      <c r="C1258" s="33"/>
      <c r="D1258" s="33"/>
      <c r="E1258" s="33"/>
      <c r="F1258" s="33"/>
      <c r="G1258" s="33"/>
      <c r="H1258" s="35"/>
      <c r="I1258" s="33"/>
      <c r="J1258" s="33"/>
      <c r="K1258" s="36"/>
      <c r="L1258" s="33"/>
      <c r="M1258" s="33"/>
      <c r="N1258" s="33"/>
      <c r="O1258" s="33"/>
      <c r="P1258" s="33"/>
      <c r="Q1258" s="33"/>
    </row>
    <row r="1259" spans="2:17" x14ac:dyDescent="0.2">
      <c r="B1259" s="33"/>
      <c r="C1259" s="33"/>
      <c r="D1259" s="33"/>
      <c r="E1259" s="33"/>
      <c r="F1259" s="33"/>
      <c r="G1259" s="33"/>
      <c r="H1259" s="35"/>
      <c r="I1259" s="33"/>
      <c r="J1259" s="33"/>
      <c r="K1259" s="36"/>
      <c r="L1259" s="33"/>
      <c r="M1259" s="33"/>
      <c r="N1259" s="33"/>
      <c r="O1259" s="33"/>
      <c r="P1259" s="33"/>
      <c r="Q1259" s="33"/>
    </row>
    <row r="1260" spans="2:17" x14ac:dyDescent="0.2">
      <c r="B1260" s="33"/>
      <c r="C1260" s="33"/>
      <c r="D1260" s="33"/>
      <c r="E1260" s="33"/>
      <c r="F1260" s="33"/>
      <c r="G1260" s="33"/>
      <c r="H1260" s="35"/>
      <c r="I1260" s="33"/>
      <c r="J1260" s="33"/>
      <c r="K1260" s="36"/>
      <c r="L1260" s="33"/>
      <c r="M1260" s="33"/>
      <c r="N1260" s="33"/>
      <c r="O1260" s="33"/>
      <c r="P1260" s="33"/>
      <c r="Q1260" s="33"/>
    </row>
    <row r="1261" spans="2:17" x14ac:dyDescent="0.2">
      <c r="B1261" s="33"/>
      <c r="C1261" s="33"/>
      <c r="D1261" s="33"/>
      <c r="E1261" s="33"/>
      <c r="F1261" s="33"/>
      <c r="G1261" s="33"/>
      <c r="H1261" s="35"/>
      <c r="I1261" s="33"/>
      <c r="J1261" s="33"/>
      <c r="K1261" s="36"/>
      <c r="L1261" s="33"/>
      <c r="M1261" s="33"/>
      <c r="N1261" s="33"/>
      <c r="O1261" s="33"/>
      <c r="P1261" s="33"/>
      <c r="Q1261" s="33"/>
    </row>
    <row r="1262" spans="2:17" x14ac:dyDescent="0.2">
      <c r="B1262" s="33"/>
      <c r="C1262" s="33"/>
      <c r="D1262" s="33"/>
      <c r="E1262" s="33"/>
      <c r="F1262" s="33"/>
      <c r="G1262" s="33"/>
      <c r="H1262" s="35"/>
      <c r="I1262" s="33"/>
      <c r="J1262" s="33"/>
      <c r="K1262" s="36"/>
      <c r="L1262" s="33"/>
      <c r="M1262" s="33"/>
      <c r="N1262" s="33"/>
      <c r="O1262" s="33"/>
      <c r="P1262" s="33"/>
      <c r="Q1262" s="33"/>
    </row>
    <row r="1263" spans="2:17" x14ac:dyDescent="0.2">
      <c r="B1263" s="33"/>
      <c r="C1263" s="33"/>
      <c r="D1263" s="33"/>
      <c r="E1263" s="33"/>
      <c r="F1263" s="33"/>
      <c r="G1263" s="33"/>
      <c r="H1263" s="35"/>
      <c r="I1263" s="33"/>
      <c r="J1263" s="33"/>
      <c r="K1263" s="36"/>
      <c r="L1263" s="33"/>
      <c r="M1263" s="33"/>
      <c r="N1263" s="33"/>
      <c r="O1263" s="33"/>
      <c r="P1263" s="33"/>
      <c r="Q1263" s="33"/>
    </row>
    <row r="1264" spans="2:17" x14ac:dyDescent="0.2">
      <c r="B1264" s="33"/>
      <c r="C1264" s="33"/>
      <c r="D1264" s="33"/>
      <c r="E1264" s="33"/>
      <c r="F1264" s="33"/>
      <c r="G1264" s="33"/>
      <c r="H1264" s="35"/>
      <c r="I1264" s="33"/>
      <c r="J1264" s="33"/>
      <c r="K1264" s="36"/>
      <c r="L1264" s="33"/>
      <c r="M1264" s="33"/>
      <c r="N1264" s="33"/>
      <c r="O1264" s="33"/>
      <c r="P1264" s="33"/>
      <c r="Q1264" s="33"/>
    </row>
    <row r="1265" spans="2:17" x14ac:dyDescent="0.2">
      <c r="B1265" s="33"/>
      <c r="C1265" s="33"/>
      <c r="D1265" s="33"/>
      <c r="E1265" s="33"/>
      <c r="F1265" s="33"/>
      <c r="G1265" s="33"/>
      <c r="H1265" s="35"/>
      <c r="I1265" s="33"/>
      <c r="J1265" s="33"/>
      <c r="K1265" s="36"/>
      <c r="L1265" s="33"/>
      <c r="M1265" s="33"/>
      <c r="N1265" s="33"/>
      <c r="O1265" s="33"/>
      <c r="P1265" s="33"/>
      <c r="Q1265" s="33"/>
    </row>
    <row r="1266" spans="2:17" x14ac:dyDescent="0.2">
      <c r="B1266" s="33"/>
      <c r="C1266" s="33"/>
      <c r="D1266" s="33"/>
      <c r="E1266" s="33"/>
      <c r="F1266" s="33"/>
      <c r="G1266" s="33"/>
      <c r="H1266" s="35"/>
      <c r="I1266" s="33"/>
      <c r="J1266" s="33"/>
      <c r="K1266" s="36"/>
      <c r="L1266" s="33"/>
      <c r="M1266" s="33"/>
      <c r="N1266" s="33"/>
      <c r="O1266" s="33"/>
      <c r="P1266" s="33"/>
      <c r="Q1266" s="33"/>
    </row>
    <row r="1267" spans="2:17" x14ac:dyDescent="0.2">
      <c r="B1267" s="33"/>
      <c r="C1267" s="33"/>
      <c r="D1267" s="33"/>
      <c r="E1267" s="33"/>
      <c r="F1267" s="33"/>
      <c r="G1267" s="33"/>
      <c r="H1267" s="35"/>
      <c r="I1267" s="33"/>
      <c r="J1267" s="33"/>
      <c r="K1267" s="36"/>
      <c r="L1267" s="33"/>
      <c r="M1267" s="33"/>
      <c r="N1267" s="33"/>
      <c r="O1267" s="33"/>
      <c r="P1267" s="33"/>
      <c r="Q1267" s="33"/>
    </row>
    <row r="1268" spans="2:17" x14ac:dyDescent="0.2">
      <c r="B1268" s="33"/>
      <c r="C1268" s="33"/>
      <c r="D1268" s="33"/>
      <c r="E1268" s="33"/>
      <c r="F1268" s="33"/>
      <c r="G1268" s="33"/>
      <c r="H1268" s="35"/>
      <c r="I1268" s="33"/>
      <c r="J1268" s="33"/>
      <c r="K1268" s="36"/>
      <c r="L1268" s="33"/>
      <c r="M1268" s="33"/>
      <c r="N1268" s="33"/>
      <c r="O1268" s="33"/>
      <c r="P1268" s="33"/>
      <c r="Q1268" s="33"/>
    </row>
    <row r="1269" spans="2:17" x14ac:dyDescent="0.2">
      <c r="B1269" s="33"/>
      <c r="C1269" s="33"/>
      <c r="D1269" s="33"/>
      <c r="E1269" s="33"/>
      <c r="F1269" s="33"/>
      <c r="G1269" s="33"/>
      <c r="H1269" s="35"/>
      <c r="I1269" s="33"/>
      <c r="J1269" s="33"/>
      <c r="K1269" s="36"/>
      <c r="L1269" s="33"/>
      <c r="M1269" s="33"/>
      <c r="N1269" s="33"/>
      <c r="O1269" s="33"/>
      <c r="P1269" s="33"/>
      <c r="Q1269" s="33"/>
    </row>
    <row r="1270" spans="2:17" x14ac:dyDescent="0.2">
      <c r="B1270" s="33"/>
      <c r="C1270" s="33"/>
      <c r="D1270" s="33"/>
      <c r="E1270" s="33"/>
      <c r="F1270" s="33"/>
      <c r="G1270" s="33"/>
      <c r="H1270" s="35"/>
      <c r="I1270" s="33"/>
      <c r="J1270" s="33"/>
      <c r="K1270" s="36"/>
      <c r="L1270" s="33"/>
      <c r="M1270" s="33"/>
      <c r="N1270" s="33"/>
      <c r="O1270" s="33"/>
      <c r="P1270" s="33"/>
      <c r="Q1270" s="33"/>
    </row>
    <row r="1271" spans="2:17" x14ac:dyDescent="0.2">
      <c r="B1271" s="33"/>
      <c r="C1271" s="33"/>
      <c r="D1271" s="33"/>
      <c r="E1271" s="33"/>
      <c r="F1271" s="33"/>
      <c r="G1271" s="33"/>
      <c r="H1271" s="35"/>
      <c r="I1271" s="33"/>
      <c r="J1271" s="33"/>
      <c r="K1271" s="36"/>
      <c r="L1271" s="33"/>
      <c r="M1271" s="33"/>
      <c r="N1271" s="33"/>
      <c r="O1271" s="33"/>
      <c r="P1271" s="33"/>
      <c r="Q1271" s="33"/>
    </row>
    <row r="1272" spans="2:17" x14ac:dyDescent="0.2">
      <c r="B1272" s="33"/>
      <c r="C1272" s="33"/>
      <c r="D1272" s="33"/>
      <c r="E1272" s="33"/>
      <c r="F1272" s="33"/>
      <c r="G1272" s="33"/>
      <c r="H1272" s="35"/>
      <c r="I1272" s="33"/>
      <c r="J1272" s="33"/>
      <c r="K1272" s="36"/>
      <c r="L1272" s="33"/>
      <c r="M1272" s="33"/>
      <c r="N1272" s="33"/>
      <c r="O1272" s="33"/>
      <c r="P1272" s="33"/>
      <c r="Q1272" s="33"/>
    </row>
    <row r="1273" spans="2:17" x14ac:dyDescent="0.2">
      <c r="B1273" s="33"/>
      <c r="C1273" s="33"/>
      <c r="D1273" s="33"/>
      <c r="E1273" s="33"/>
      <c r="F1273" s="33"/>
      <c r="G1273" s="33"/>
      <c r="H1273" s="35"/>
      <c r="I1273" s="33"/>
      <c r="J1273" s="33"/>
      <c r="K1273" s="36"/>
      <c r="L1273" s="33"/>
      <c r="M1273" s="33"/>
      <c r="N1273" s="33"/>
      <c r="O1273" s="33"/>
      <c r="P1273" s="33"/>
      <c r="Q1273" s="33"/>
    </row>
    <row r="1274" spans="2:17" x14ac:dyDescent="0.2">
      <c r="B1274" s="33"/>
      <c r="C1274" s="33"/>
      <c r="D1274" s="33"/>
      <c r="E1274" s="33"/>
      <c r="F1274" s="33"/>
      <c r="G1274" s="33"/>
      <c r="H1274" s="35"/>
      <c r="I1274" s="33"/>
      <c r="J1274" s="33"/>
      <c r="K1274" s="36"/>
      <c r="L1274" s="33"/>
      <c r="M1274" s="33"/>
      <c r="N1274" s="33"/>
      <c r="O1274" s="33"/>
      <c r="P1274" s="33"/>
      <c r="Q1274" s="33"/>
    </row>
    <row r="1275" spans="2:17" x14ac:dyDescent="0.2">
      <c r="B1275" s="33"/>
      <c r="C1275" s="33"/>
      <c r="D1275" s="33"/>
      <c r="E1275" s="33"/>
      <c r="F1275" s="33"/>
      <c r="G1275" s="33"/>
      <c r="H1275" s="35"/>
      <c r="I1275" s="33"/>
      <c r="J1275" s="33"/>
      <c r="K1275" s="36"/>
      <c r="L1275" s="33"/>
      <c r="M1275" s="33"/>
      <c r="N1275" s="33"/>
      <c r="O1275" s="33"/>
      <c r="P1275" s="33"/>
      <c r="Q1275" s="33"/>
    </row>
    <row r="1276" spans="2:17" x14ac:dyDescent="0.2">
      <c r="B1276" s="33"/>
      <c r="C1276" s="33"/>
      <c r="D1276" s="33"/>
      <c r="E1276" s="33"/>
      <c r="F1276" s="33"/>
      <c r="G1276" s="33"/>
      <c r="H1276" s="35"/>
      <c r="I1276" s="33"/>
      <c r="J1276" s="33"/>
      <c r="K1276" s="36"/>
      <c r="L1276" s="33"/>
      <c r="M1276" s="33"/>
      <c r="N1276" s="33"/>
      <c r="O1276" s="33"/>
      <c r="P1276" s="33"/>
      <c r="Q1276" s="33"/>
    </row>
    <row r="1277" spans="2:17" x14ac:dyDescent="0.2">
      <c r="B1277" s="33"/>
      <c r="C1277" s="33"/>
      <c r="D1277" s="33"/>
      <c r="E1277" s="33"/>
      <c r="F1277" s="33"/>
      <c r="G1277" s="33"/>
      <c r="H1277" s="35"/>
      <c r="I1277" s="33"/>
      <c r="J1277" s="33"/>
      <c r="K1277" s="36"/>
      <c r="L1277" s="33"/>
      <c r="M1277" s="33"/>
      <c r="N1277" s="33"/>
      <c r="O1277" s="33"/>
      <c r="P1277" s="33"/>
      <c r="Q1277" s="33"/>
    </row>
    <row r="1278" spans="2:17" x14ac:dyDescent="0.2">
      <c r="B1278" s="33"/>
      <c r="C1278" s="33"/>
      <c r="D1278" s="33"/>
      <c r="E1278" s="33"/>
      <c r="F1278" s="33"/>
      <c r="G1278" s="33"/>
      <c r="H1278" s="35"/>
      <c r="I1278" s="33"/>
      <c r="J1278" s="33"/>
      <c r="K1278" s="36"/>
      <c r="L1278" s="33"/>
      <c r="M1278" s="33"/>
      <c r="N1278" s="33"/>
      <c r="O1278" s="33"/>
      <c r="P1278" s="33"/>
      <c r="Q1278" s="33"/>
    </row>
    <row r="1279" spans="2:17" x14ac:dyDescent="0.2">
      <c r="B1279" s="33"/>
      <c r="C1279" s="33"/>
      <c r="D1279" s="33"/>
      <c r="E1279" s="33"/>
      <c r="F1279" s="33"/>
      <c r="G1279" s="33"/>
      <c r="H1279" s="35"/>
      <c r="I1279" s="33"/>
      <c r="J1279" s="33"/>
      <c r="K1279" s="36"/>
      <c r="L1279" s="33"/>
      <c r="M1279" s="33"/>
      <c r="N1279" s="33"/>
      <c r="O1279" s="33"/>
      <c r="P1279" s="33"/>
      <c r="Q1279" s="33"/>
    </row>
    <row r="1280" spans="2:17" x14ac:dyDescent="0.2">
      <c r="B1280" s="33"/>
      <c r="C1280" s="33"/>
      <c r="D1280" s="33"/>
      <c r="E1280" s="33"/>
      <c r="F1280" s="33"/>
      <c r="G1280" s="33"/>
      <c r="H1280" s="35"/>
      <c r="I1280" s="33"/>
      <c r="J1280" s="33"/>
      <c r="K1280" s="36"/>
      <c r="L1280" s="33"/>
      <c r="M1280" s="33"/>
      <c r="N1280" s="33"/>
      <c r="O1280" s="33"/>
      <c r="P1280" s="33"/>
      <c r="Q1280" s="33"/>
    </row>
    <row r="1281" spans="2:17" x14ac:dyDescent="0.2">
      <c r="B1281" s="33"/>
      <c r="C1281" s="33"/>
      <c r="D1281" s="33"/>
      <c r="E1281" s="33"/>
      <c r="F1281" s="33"/>
      <c r="G1281" s="33"/>
      <c r="H1281" s="35"/>
      <c r="I1281" s="33"/>
      <c r="J1281" s="33"/>
      <c r="K1281" s="36"/>
      <c r="L1281" s="33"/>
      <c r="M1281" s="33"/>
      <c r="N1281" s="33"/>
      <c r="O1281" s="33"/>
      <c r="P1281" s="33"/>
      <c r="Q1281" s="33"/>
    </row>
    <row r="1282" spans="2:17" x14ac:dyDescent="0.2">
      <c r="B1282" s="33"/>
      <c r="C1282" s="33"/>
      <c r="D1282" s="33"/>
      <c r="E1282" s="33"/>
      <c r="F1282" s="33"/>
      <c r="G1282" s="33"/>
      <c r="H1282" s="35"/>
      <c r="I1282" s="33"/>
      <c r="J1282" s="33"/>
      <c r="K1282" s="36"/>
      <c r="L1282" s="33"/>
      <c r="M1282" s="33"/>
      <c r="N1282" s="33"/>
      <c r="O1282" s="33"/>
      <c r="P1282" s="33"/>
      <c r="Q1282" s="33"/>
    </row>
    <row r="1283" spans="2:17" x14ac:dyDescent="0.2">
      <c r="B1283" s="33"/>
      <c r="C1283" s="33"/>
      <c r="D1283" s="33"/>
      <c r="E1283" s="33"/>
      <c r="F1283" s="33"/>
      <c r="G1283" s="33"/>
      <c r="H1283" s="35"/>
      <c r="I1283" s="33"/>
      <c r="J1283" s="33"/>
      <c r="K1283" s="36"/>
      <c r="L1283" s="33"/>
      <c r="M1283" s="33"/>
      <c r="N1283" s="33"/>
      <c r="O1283" s="33"/>
      <c r="P1283" s="33"/>
      <c r="Q1283" s="33"/>
    </row>
    <row r="1284" spans="2:17" x14ac:dyDescent="0.2">
      <c r="B1284" s="33"/>
      <c r="C1284" s="33"/>
      <c r="D1284" s="33"/>
      <c r="E1284" s="33"/>
      <c r="F1284" s="33"/>
      <c r="G1284" s="33"/>
      <c r="H1284" s="35"/>
      <c r="I1284" s="33"/>
      <c r="J1284" s="33"/>
      <c r="K1284" s="36"/>
      <c r="L1284" s="33"/>
      <c r="M1284" s="33"/>
      <c r="N1284" s="33"/>
      <c r="O1284" s="33"/>
      <c r="P1284" s="33"/>
      <c r="Q1284" s="33"/>
    </row>
    <row r="1285" spans="2:17" x14ac:dyDescent="0.2">
      <c r="B1285" s="33"/>
      <c r="C1285" s="33"/>
      <c r="D1285" s="33"/>
      <c r="E1285" s="33"/>
      <c r="F1285" s="33"/>
      <c r="G1285" s="33"/>
      <c r="H1285" s="35"/>
      <c r="I1285" s="33"/>
      <c r="J1285" s="33"/>
      <c r="K1285" s="36"/>
      <c r="L1285" s="33"/>
      <c r="M1285" s="33"/>
      <c r="N1285" s="33"/>
      <c r="O1285" s="33"/>
      <c r="P1285" s="33"/>
      <c r="Q1285" s="33"/>
    </row>
    <row r="1286" spans="2:17" x14ac:dyDescent="0.2">
      <c r="B1286" s="33"/>
      <c r="C1286" s="33"/>
      <c r="D1286" s="33"/>
      <c r="E1286" s="33"/>
      <c r="F1286" s="33"/>
      <c r="G1286" s="33"/>
      <c r="H1286" s="35"/>
      <c r="I1286" s="33"/>
      <c r="J1286" s="33"/>
      <c r="K1286" s="36"/>
      <c r="L1286" s="33"/>
      <c r="M1286" s="33"/>
      <c r="N1286" s="33"/>
      <c r="O1286" s="33"/>
      <c r="P1286" s="33"/>
      <c r="Q1286" s="33"/>
    </row>
    <row r="1287" spans="2:17" x14ac:dyDescent="0.2">
      <c r="B1287" s="33"/>
      <c r="C1287" s="33"/>
      <c r="D1287" s="33"/>
      <c r="E1287" s="33"/>
      <c r="F1287" s="33"/>
      <c r="G1287" s="33"/>
      <c r="H1287" s="35"/>
      <c r="I1287" s="33"/>
      <c r="J1287" s="33"/>
      <c r="K1287" s="36"/>
      <c r="L1287" s="33"/>
      <c r="M1287" s="33"/>
      <c r="N1287" s="33"/>
      <c r="O1287" s="33"/>
      <c r="P1287" s="33"/>
      <c r="Q1287" s="33"/>
    </row>
    <row r="1288" spans="2:17" x14ac:dyDescent="0.2">
      <c r="B1288" s="33"/>
      <c r="C1288" s="33"/>
      <c r="D1288" s="33"/>
      <c r="E1288" s="33"/>
      <c r="F1288" s="33"/>
      <c r="G1288" s="33"/>
      <c r="H1288" s="35"/>
      <c r="I1288" s="33"/>
      <c r="J1288" s="33"/>
      <c r="K1288" s="36"/>
      <c r="L1288" s="33"/>
      <c r="M1288" s="33"/>
      <c r="N1288" s="33"/>
      <c r="O1288" s="33"/>
      <c r="P1288" s="33"/>
      <c r="Q1288" s="33"/>
    </row>
    <row r="1289" spans="2:17" x14ac:dyDescent="0.2">
      <c r="B1289" s="33"/>
      <c r="C1289" s="33"/>
      <c r="D1289" s="33"/>
      <c r="E1289" s="33"/>
      <c r="F1289" s="33"/>
      <c r="G1289" s="33"/>
      <c r="H1289" s="35"/>
      <c r="I1289" s="33"/>
      <c r="J1289" s="33"/>
      <c r="K1289" s="36"/>
      <c r="L1289" s="33"/>
      <c r="M1289" s="33"/>
      <c r="N1289" s="33"/>
      <c r="O1289" s="33"/>
      <c r="P1289" s="33"/>
      <c r="Q1289" s="33"/>
    </row>
    <row r="1290" spans="2:17" x14ac:dyDescent="0.2">
      <c r="B1290" s="33"/>
      <c r="C1290" s="33"/>
      <c r="D1290" s="33"/>
      <c r="E1290" s="33"/>
      <c r="F1290" s="33"/>
      <c r="G1290" s="33"/>
      <c r="H1290" s="35"/>
      <c r="I1290" s="33"/>
      <c r="J1290" s="33"/>
      <c r="K1290" s="36"/>
      <c r="L1290" s="33"/>
      <c r="M1290" s="33"/>
      <c r="N1290" s="33"/>
      <c r="O1290" s="33"/>
      <c r="P1290" s="33"/>
      <c r="Q1290" s="33"/>
    </row>
    <row r="1291" spans="2:17" x14ac:dyDescent="0.2">
      <c r="B1291" s="33"/>
      <c r="C1291" s="33"/>
      <c r="D1291" s="33"/>
      <c r="E1291" s="33"/>
      <c r="F1291" s="33"/>
      <c r="G1291" s="33"/>
      <c r="H1291" s="35"/>
      <c r="I1291" s="33"/>
      <c r="J1291" s="33"/>
      <c r="K1291" s="36"/>
      <c r="L1291" s="33"/>
      <c r="M1291" s="33"/>
      <c r="N1291" s="33"/>
      <c r="O1291" s="33"/>
      <c r="P1291" s="33"/>
      <c r="Q1291" s="33"/>
    </row>
    <row r="1292" spans="2:17" x14ac:dyDescent="0.2">
      <c r="B1292" s="33"/>
      <c r="C1292" s="33"/>
      <c r="D1292" s="33"/>
      <c r="E1292" s="33"/>
      <c r="F1292" s="33"/>
      <c r="G1292" s="33"/>
      <c r="H1292" s="35"/>
      <c r="I1292" s="33"/>
      <c r="J1292" s="33"/>
      <c r="K1292" s="36"/>
      <c r="L1292" s="33"/>
      <c r="M1292" s="33"/>
      <c r="N1292" s="33"/>
      <c r="O1292" s="33"/>
      <c r="P1292" s="33"/>
      <c r="Q1292" s="33"/>
    </row>
    <row r="1293" spans="2:17" x14ac:dyDescent="0.2">
      <c r="B1293" s="33"/>
      <c r="C1293" s="33"/>
      <c r="D1293" s="33"/>
      <c r="E1293" s="33"/>
      <c r="F1293" s="33"/>
      <c r="G1293" s="33"/>
      <c r="H1293" s="35"/>
      <c r="I1293" s="33"/>
      <c r="J1293" s="33"/>
      <c r="K1293" s="36"/>
      <c r="L1293" s="33"/>
      <c r="M1293" s="33"/>
      <c r="N1293" s="33"/>
      <c r="O1293" s="33"/>
      <c r="P1293" s="33"/>
      <c r="Q1293" s="33"/>
    </row>
    <row r="1294" spans="2:17" x14ac:dyDescent="0.2">
      <c r="B1294" s="33"/>
      <c r="C1294" s="33"/>
      <c r="D1294" s="33"/>
      <c r="E1294" s="33"/>
      <c r="F1294" s="33"/>
      <c r="G1294" s="33"/>
      <c r="H1294" s="35"/>
      <c r="I1294" s="33"/>
      <c r="J1294" s="33"/>
      <c r="K1294" s="36"/>
      <c r="L1294" s="33"/>
      <c r="M1294" s="33"/>
      <c r="N1294" s="33"/>
      <c r="O1294" s="33"/>
      <c r="P1294" s="33"/>
      <c r="Q1294" s="33"/>
    </row>
    <row r="1295" spans="2:17" x14ac:dyDescent="0.2">
      <c r="B1295" s="33"/>
      <c r="C1295" s="33"/>
      <c r="D1295" s="33"/>
      <c r="E1295" s="33"/>
      <c r="F1295" s="33"/>
      <c r="G1295" s="33"/>
      <c r="H1295" s="35"/>
      <c r="I1295" s="33"/>
      <c r="J1295" s="33"/>
      <c r="K1295" s="36"/>
      <c r="L1295" s="33"/>
      <c r="M1295" s="33"/>
      <c r="N1295" s="33"/>
      <c r="O1295" s="33"/>
      <c r="P1295" s="33"/>
      <c r="Q1295" s="33"/>
    </row>
    <row r="1296" spans="2:17" x14ac:dyDescent="0.2">
      <c r="B1296" s="33"/>
      <c r="C1296" s="33"/>
      <c r="D1296" s="33"/>
      <c r="E1296" s="33"/>
      <c r="F1296" s="33"/>
      <c r="G1296" s="33"/>
      <c r="H1296" s="35"/>
      <c r="I1296" s="33"/>
      <c r="J1296" s="33"/>
      <c r="K1296" s="36"/>
      <c r="L1296" s="33"/>
      <c r="M1296" s="33"/>
      <c r="N1296" s="33"/>
      <c r="O1296" s="33"/>
      <c r="P1296" s="33"/>
      <c r="Q1296" s="33"/>
    </row>
    <row r="1297" spans="2:17" x14ac:dyDescent="0.2">
      <c r="B1297" s="33"/>
      <c r="C1297" s="33"/>
      <c r="D1297" s="33"/>
      <c r="E1297" s="33"/>
      <c r="F1297" s="33"/>
      <c r="G1297" s="33"/>
      <c r="H1297" s="35"/>
      <c r="I1297" s="33"/>
      <c r="J1297" s="33"/>
      <c r="K1297" s="36"/>
      <c r="L1297" s="33"/>
      <c r="M1297" s="33"/>
      <c r="N1297" s="33"/>
      <c r="O1297" s="33"/>
      <c r="P1297" s="33"/>
      <c r="Q1297" s="33"/>
    </row>
    <row r="1298" spans="2:17" x14ac:dyDescent="0.2">
      <c r="B1298" s="33"/>
      <c r="C1298" s="33"/>
      <c r="D1298" s="33"/>
      <c r="E1298" s="33"/>
      <c r="F1298" s="33"/>
      <c r="G1298" s="33"/>
      <c r="H1298" s="35"/>
      <c r="I1298" s="33"/>
      <c r="J1298" s="33"/>
      <c r="K1298" s="36"/>
      <c r="L1298" s="33"/>
      <c r="M1298" s="33"/>
      <c r="N1298" s="33"/>
      <c r="O1298" s="33"/>
      <c r="P1298" s="33"/>
      <c r="Q1298" s="33"/>
    </row>
    <row r="1299" spans="2:17" x14ac:dyDescent="0.2">
      <c r="B1299" s="33"/>
      <c r="C1299" s="33"/>
      <c r="D1299" s="33"/>
      <c r="E1299" s="33"/>
      <c r="F1299" s="33"/>
      <c r="G1299" s="33"/>
      <c r="H1299" s="35"/>
      <c r="I1299" s="33"/>
      <c r="J1299" s="33"/>
      <c r="K1299" s="36"/>
      <c r="L1299" s="33"/>
      <c r="M1299" s="33"/>
      <c r="N1299" s="33"/>
      <c r="O1299" s="33"/>
      <c r="P1299" s="33"/>
      <c r="Q1299" s="33"/>
    </row>
    <row r="1300" spans="2:17" x14ac:dyDescent="0.2">
      <c r="B1300" s="33"/>
      <c r="C1300" s="33"/>
      <c r="D1300" s="33"/>
      <c r="E1300" s="33"/>
      <c r="F1300" s="33"/>
      <c r="G1300" s="33"/>
      <c r="H1300" s="35"/>
      <c r="I1300" s="33"/>
      <c r="J1300" s="33"/>
      <c r="K1300" s="36"/>
      <c r="L1300" s="33"/>
      <c r="M1300" s="33"/>
      <c r="N1300" s="33"/>
      <c r="O1300" s="33"/>
      <c r="P1300" s="33"/>
      <c r="Q1300" s="33"/>
    </row>
    <row r="1301" spans="2:17" x14ac:dyDescent="0.2">
      <c r="B1301" s="33"/>
      <c r="C1301" s="33"/>
      <c r="D1301" s="33"/>
      <c r="E1301" s="33"/>
      <c r="F1301" s="33"/>
      <c r="G1301" s="33"/>
      <c r="H1301" s="35"/>
      <c r="I1301" s="33"/>
      <c r="J1301" s="33"/>
      <c r="K1301" s="36"/>
      <c r="L1301" s="33"/>
      <c r="M1301" s="33"/>
      <c r="N1301" s="33"/>
      <c r="O1301" s="33"/>
      <c r="P1301" s="33"/>
      <c r="Q1301" s="33"/>
    </row>
    <row r="1302" spans="2:17" x14ac:dyDescent="0.2">
      <c r="B1302" s="33"/>
      <c r="C1302" s="33"/>
      <c r="D1302" s="33"/>
      <c r="E1302" s="33"/>
      <c r="F1302" s="33"/>
      <c r="G1302" s="33"/>
      <c r="H1302" s="35"/>
      <c r="I1302" s="33"/>
      <c r="J1302" s="33"/>
      <c r="K1302" s="36"/>
      <c r="L1302" s="33"/>
      <c r="M1302" s="33"/>
      <c r="N1302" s="33"/>
      <c r="O1302" s="33"/>
      <c r="P1302" s="33"/>
      <c r="Q1302" s="33"/>
    </row>
    <row r="1303" spans="2:17" x14ac:dyDescent="0.2">
      <c r="B1303" s="33"/>
      <c r="C1303" s="33"/>
      <c r="D1303" s="33"/>
      <c r="E1303" s="33"/>
      <c r="F1303" s="33"/>
      <c r="G1303" s="33"/>
      <c r="H1303" s="35"/>
      <c r="I1303" s="33"/>
      <c r="J1303" s="33"/>
      <c r="K1303" s="36"/>
      <c r="L1303" s="33"/>
      <c r="M1303" s="33"/>
      <c r="N1303" s="33"/>
      <c r="O1303" s="33"/>
      <c r="P1303" s="33"/>
      <c r="Q1303" s="33"/>
    </row>
    <row r="1304" spans="2:17" x14ac:dyDescent="0.2">
      <c r="B1304" s="33"/>
      <c r="C1304" s="33"/>
      <c r="D1304" s="33"/>
      <c r="E1304" s="33"/>
      <c r="F1304" s="33"/>
      <c r="G1304" s="33"/>
      <c r="H1304" s="35"/>
      <c r="I1304" s="33"/>
      <c r="J1304" s="33"/>
      <c r="K1304" s="36"/>
      <c r="L1304" s="33"/>
      <c r="M1304" s="33"/>
      <c r="N1304" s="33"/>
      <c r="O1304" s="33"/>
      <c r="P1304" s="33"/>
      <c r="Q1304" s="33"/>
    </row>
    <row r="1305" spans="2:17" x14ac:dyDescent="0.2">
      <c r="B1305" s="33"/>
      <c r="C1305" s="33"/>
      <c r="D1305" s="33"/>
      <c r="E1305" s="33"/>
      <c r="F1305" s="33"/>
      <c r="G1305" s="33"/>
      <c r="H1305" s="35"/>
      <c r="I1305" s="33"/>
      <c r="J1305" s="33"/>
      <c r="K1305" s="36"/>
      <c r="L1305" s="33"/>
      <c r="M1305" s="33"/>
      <c r="N1305" s="33"/>
      <c r="O1305" s="33"/>
      <c r="P1305" s="33"/>
      <c r="Q1305" s="33"/>
    </row>
    <row r="1306" spans="2:17" x14ac:dyDescent="0.2">
      <c r="B1306" s="33"/>
      <c r="C1306" s="33"/>
      <c r="D1306" s="33"/>
      <c r="E1306" s="33"/>
      <c r="F1306" s="33"/>
      <c r="G1306" s="33"/>
      <c r="H1306" s="35"/>
      <c r="I1306" s="33"/>
      <c r="J1306" s="33"/>
      <c r="K1306" s="36"/>
      <c r="L1306" s="33"/>
      <c r="M1306" s="33"/>
      <c r="N1306" s="33"/>
      <c r="O1306" s="33"/>
      <c r="P1306" s="33"/>
      <c r="Q1306" s="33"/>
    </row>
    <row r="1307" spans="2:17" x14ac:dyDescent="0.2">
      <c r="B1307" s="33"/>
      <c r="C1307" s="33"/>
      <c r="D1307" s="33"/>
      <c r="E1307" s="33"/>
      <c r="F1307" s="33"/>
      <c r="G1307" s="33"/>
      <c r="H1307" s="35"/>
      <c r="I1307" s="33"/>
      <c r="J1307" s="33"/>
      <c r="K1307" s="36"/>
      <c r="L1307" s="33"/>
      <c r="M1307" s="33"/>
      <c r="N1307" s="33"/>
      <c r="O1307" s="33"/>
      <c r="P1307" s="33"/>
      <c r="Q1307" s="33"/>
    </row>
    <row r="1308" spans="2:17" x14ac:dyDescent="0.2">
      <c r="B1308" s="33"/>
      <c r="C1308" s="33"/>
      <c r="D1308" s="33"/>
      <c r="E1308" s="33"/>
      <c r="F1308" s="33"/>
      <c r="G1308" s="33"/>
      <c r="H1308" s="35"/>
      <c r="I1308" s="33"/>
      <c r="J1308" s="33"/>
      <c r="K1308" s="36"/>
      <c r="L1308" s="33"/>
      <c r="M1308" s="33"/>
      <c r="N1308" s="33"/>
      <c r="O1308" s="33"/>
      <c r="P1308" s="33"/>
      <c r="Q1308" s="33"/>
    </row>
    <row r="1309" spans="2:17" x14ac:dyDescent="0.2">
      <c r="B1309" s="33"/>
      <c r="C1309" s="33"/>
      <c r="D1309" s="33"/>
      <c r="E1309" s="33"/>
      <c r="F1309" s="33"/>
      <c r="G1309" s="33"/>
      <c r="H1309" s="35"/>
      <c r="I1309" s="33"/>
      <c r="J1309" s="33"/>
      <c r="K1309" s="36"/>
      <c r="L1309" s="33"/>
      <c r="M1309" s="33"/>
      <c r="N1309" s="33"/>
      <c r="O1309" s="33"/>
      <c r="P1309" s="33"/>
      <c r="Q1309" s="33"/>
    </row>
    <row r="1310" spans="2:17" x14ac:dyDescent="0.2">
      <c r="B1310" s="33"/>
      <c r="C1310" s="33"/>
      <c r="D1310" s="33"/>
      <c r="E1310" s="33"/>
      <c r="F1310" s="33"/>
      <c r="G1310" s="33"/>
      <c r="H1310" s="35"/>
      <c r="I1310" s="33"/>
      <c r="J1310" s="33"/>
      <c r="K1310" s="36"/>
      <c r="L1310" s="33"/>
      <c r="M1310" s="33"/>
      <c r="N1310" s="33"/>
      <c r="O1310" s="33"/>
      <c r="P1310" s="33"/>
      <c r="Q1310" s="33"/>
    </row>
    <row r="1311" spans="2:17" x14ac:dyDescent="0.2">
      <c r="B1311" s="33"/>
      <c r="C1311" s="33"/>
      <c r="D1311" s="33"/>
      <c r="E1311" s="33"/>
      <c r="F1311" s="33"/>
      <c r="G1311" s="33"/>
      <c r="H1311" s="35"/>
      <c r="I1311" s="33"/>
      <c r="J1311" s="33"/>
      <c r="K1311" s="36"/>
      <c r="L1311" s="33"/>
      <c r="M1311" s="33"/>
      <c r="N1311" s="33"/>
      <c r="O1311" s="33"/>
      <c r="P1311" s="33"/>
      <c r="Q1311" s="33"/>
    </row>
    <row r="1312" spans="2:17" x14ac:dyDescent="0.2">
      <c r="B1312" s="33"/>
      <c r="C1312" s="33"/>
      <c r="D1312" s="33"/>
      <c r="E1312" s="33"/>
      <c r="F1312" s="33"/>
      <c r="G1312" s="33"/>
      <c r="H1312" s="35"/>
      <c r="I1312" s="33"/>
      <c r="J1312" s="33"/>
      <c r="K1312" s="36"/>
      <c r="L1312" s="33"/>
      <c r="M1312" s="33"/>
      <c r="N1312" s="33"/>
      <c r="O1312" s="33"/>
      <c r="P1312" s="33"/>
      <c r="Q1312" s="33"/>
    </row>
    <row r="1313" spans="2:17" x14ac:dyDescent="0.2">
      <c r="B1313" s="33"/>
      <c r="C1313" s="33"/>
      <c r="D1313" s="33"/>
      <c r="E1313" s="33"/>
      <c r="F1313" s="33"/>
      <c r="G1313" s="33"/>
      <c r="H1313" s="35"/>
      <c r="I1313" s="33"/>
      <c r="J1313" s="33"/>
      <c r="K1313" s="36"/>
      <c r="L1313" s="33"/>
      <c r="M1313" s="33"/>
      <c r="N1313" s="33"/>
      <c r="O1313" s="33"/>
      <c r="P1313" s="33"/>
      <c r="Q1313" s="33"/>
    </row>
    <row r="1314" spans="2:17" x14ac:dyDescent="0.2">
      <c r="B1314" s="33"/>
      <c r="C1314" s="33"/>
      <c r="D1314" s="33"/>
      <c r="E1314" s="33"/>
      <c r="F1314" s="33"/>
      <c r="G1314" s="33"/>
      <c r="H1314" s="35"/>
      <c r="I1314" s="33"/>
      <c r="J1314" s="33"/>
      <c r="K1314" s="36"/>
      <c r="L1314" s="33"/>
      <c r="M1314" s="33"/>
      <c r="N1314" s="33"/>
      <c r="O1314" s="33"/>
      <c r="P1314" s="33"/>
      <c r="Q1314" s="33"/>
    </row>
    <row r="1315" spans="2:17" x14ac:dyDescent="0.2">
      <c r="B1315" s="33"/>
      <c r="C1315" s="33"/>
      <c r="D1315" s="33"/>
      <c r="E1315" s="33"/>
      <c r="F1315" s="33"/>
      <c r="G1315" s="33"/>
      <c r="H1315" s="35"/>
      <c r="I1315" s="33"/>
      <c r="J1315" s="33"/>
      <c r="K1315" s="36"/>
      <c r="L1315" s="33"/>
      <c r="M1315" s="33"/>
      <c r="N1315" s="33"/>
      <c r="O1315" s="33"/>
      <c r="P1315" s="33"/>
      <c r="Q1315" s="33"/>
    </row>
    <row r="1316" spans="2:17" x14ac:dyDescent="0.2">
      <c r="B1316" s="33"/>
      <c r="C1316" s="33"/>
      <c r="D1316" s="33"/>
      <c r="E1316" s="33"/>
      <c r="F1316" s="33"/>
      <c r="G1316" s="33"/>
      <c r="H1316" s="35"/>
      <c r="I1316" s="33"/>
      <c r="J1316" s="33"/>
      <c r="K1316" s="36"/>
      <c r="L1316" s="33"/>
      <c r="M1316" s="33"/>
      <c r="N1316" s="33"/>
      <c r="O1316" s="33"/>
      <c r="P1316" s="33"/>
      <c r="Q1316" s="33"/>
    </row>
    <row r="1317" spans="2:17" x14ac:dyDescent="0.2">
      <c r="B1317" s="33"/>
      <c r="C1317" s="33"/>
      <c r="D1317" s="33"/>
      <c r="E1317" s="33"/>
      <c r="F1317" s="33"/>
      <c r="G1317" s="33"/>
      <c r="H1317" s="35"/>
      <c r="I1317" s="33"/>
      <c r="J1317" s="33"/>
      <c r="K1317" s="36"/>
      <c r="L1317" s="33"/>
      <c r="M1317" s="33"/>
      <c r="N1317" s="33"/>
      <c r="O1317" s="33"/>
      <c r="P1317" s="33"/>
      <c r="Q1317" s="33"/>
    </row>
    <row r="1318" spans="2:17" x14ac:dyDescent="0.2">
      <c r="B1318" s="33"/>
      <c r="C1318" s="33"/>
      <c r="D1318" s="33"/>
      <c r="E1318" s="33"/>
      <c r="F1318" s="33"/>
      <c r="G1318" s="33"/>
      <c r="H1318" s="35"/>
      <c r="I1318" s="33"/>
      <c r="J1318" s="33"/>
      <c r="K1318" s="36"/>
      <c r="L1318" s="33"/>
      <c r="M1318" s="33"/>
      <c r="N1318" s="33"/>
      <c r="O1318" s="33"/>
      <c r="P1318" s="33"/>
      <c r="Q1318" s="33"/>
    </row>
    <row r="1319" spans="2:17" x14ac:dyDescent="0.2">
      <c r="B1319" s="33"/>
      <c r="C1319" s="33"/>
      <c r="D1319" s="33"/>
      <c r="E1319" s="33"/>
      <c r="F1319" s="33"/>
      <c r="G1319" s="33"/>
      <c r="H1319" s="35"/>
      <c r="I1319" s="33"/>
      <c r="J1319" s="33"/>
      <c r="K1319" s="36"/>
      <c r="L1319" s="33"/>
      <c r="M1319" s="33"/>
      <c r="N1319" s="33"/>
      <c r="O1319" s="33"/>
      <c r="P1319" s="33"/>
      <c r="Q1319" s="33"/>
    </row>
    <row r="1320" spans="2:17" x14ac:dyDescent="0.2">
      <c r="B1320" s="33"/>
      <c r="C1320" s="33"/>
      <c r="D1320" s="33"/>
      <c r="E1320" s="33"/>
      <c r="F1320" s="33"/>
      <c r="G1320" s="33"/>
      <c r="H1320" s="35"/>
      <c r="I1320" s="33"/>
      <c r="J1320" s="33"/>
      <c r="K1320" s="36"/>
      <c r="L1320" s="33"/>
      <c r="M1320" s="33"/>
      <c r="N1320" s="33"/>
      <c r="O1320" s="33"/>
      <c r="P1320" s="33"/>
      <c r="Q1320" s="33"/>
    </row>
    <row r="1321" spans="2:17" x14ac:dyDescent="0.2">
      <c r="B1321" s="33"/>
      <c r="C1321" s="33"/>
      <c r="D1321" s="33"/>
      <c r="E1321" s="33"/>
      <c r="F1321" s="33"/>
      <c r="G1321" s="33"/>
      <c r="H1321" s="35"/>
      <c r="I1321" s="33"/>
      <c r="J1321" s="33"/>
      <c r="K1321" s="36"/>
      <c r="L1321" s="33"/>
      <c r="M1321" s="33"/>
      <c r="N1321" s="33"/>
      <c r="O1321" s="33"/>
      <c r="P1321" s="33"/>
      <c r="Q1321" s="33"/>
    </row>
    <row r="1322" spans="2:17" x14ac:dyDescent="0.2">
      <c r="B1322" s="33"/>
      <c r="C1322" s="33"/>
      <c r="D1322" s="33"/>
      <c r="E1322" s="33"/>
      <c r="F1322" s="33"/>
      <c r="G1322" s="33"/>
      <c r="H1322" s="35"/>
      <c r="I1322" s="33"/>
      <c r="J1322" s="33"/>
      <c r="K1322" s="36"/>
      <c r="L1322" s="33"/>
      <c r="M1322" s="33"/>
      <c r="N1322" s="33"/>
      <c r="O1322" s="33"/>
      <c r="P1322" s="33"/>
      <c r="Q1322" s="33"/>
    </row>
    <row r="1323" spans="2:17" x14ac:dyDescent="0.2">
      <c r="B1323" s="33"/>
      <c r="C1323" s="33"/>
      <c r="D1323" s="33"/>
      <c r="E1323" s="33"/>
      <c r="F1323" s="33"/>
      <c r="G1323" s="33"/>
      <c r="H1323" s="35"/>
      <c r="I1323" s="33"/>
      <c r="J1323" s="33"/>
      <c r="K1323" s="36"/>
      <c r="L1323" s="33"/>
      <c r="M1323" s="33"/>
      <c r="N1323" s="33"/>
      <c r="O1323" s="33"/>
      <c r="P1323" s="33"/>
      <c r="Q1323" s="33"/>
    </row>
    <row r="1324" spans="2:17" x14ac:dyDescent="0.2">
      <c r="B1324" s="33"/>
      <c r="C1324" s="33"/>
      <c r="D1324" s="33"/>
      <c r="E1324" s="33"/>
      <c r="F1324" s="33"/>
      <c r="G1324" s="33"/>
      <c r="H1324" s="35"/>
      <c r="I1324" s="33"/>
      <c r="J1324" s="33"/>
      <c r="K1324" s="36"/>
      <c r="L1324" s="33"/>
      <c r="M1324" s="33"/>
      <c r="N1324" s="33"/>
      <c r="O1324" s="33"/>
      <c r="P1324" s="33"/>
      <c r="Q1324" s="33"/>
    </row>
    <row r="1325" spans="2:17" x14ac:dyDescent="0.2">
      <c r="B1325" s="33"/>
      <c r="C1325" s="33"/>
      <c r="D1325" s="33"/>
      <c r="E1325" s="33"/>
      <c r="F1325" s="33"/>
      <c r="G1325" s="33"/>
      <c r="H1325" s="35"/>
      <c r="I1325" s="33"/>
      <c r="J1325" s="33"/>
      <c r="K1325" s="36"/>
      <c r="L1325" s="33"/>
      <c r="M1325" s="33"/>
      <c r="N1325" s="33"/>
      <c r="O1325" s="33"/>
      <c r="P1325" s="33"/>
      <c r="Q1325" s="33"/>
    </row>
    <row r="1326" spans="2:17" x14ac:dyDescent="0.2">
      <c r="B1326" s="33"/>
      <c r="C1326" s="33"/>
      <c r="D1326" s="33"/>
      <c r="E1326" s="33"/>
      <c r="F1326" s="33"/>
      <c r="G1326" s="33"/>
      <c r="H1326" s="35"/>
      <c r="I1326" s="33"/>
      <c r="J1326" s="33"/>
      <c r="K1326" s="36"/>
      <c r="L1326" s="33"/>
      <c r="M1326" s="33"/>
      <c r="N1326" s="33"/>
      <c r="O1326" s="33"/>
      <c r="P1326" s="33"/>
      <c r="Q1326" s="33"/>
    </row>
    <row r="1327" spans="2:17" x14ac:dyDescent="0.2">
      <c r="B1327" s="33"/>
      <c r="C1327" s="33"/>
      <c r="D1327" s="33"/>
      <c r="E1327" s="33"/>
      <c r="F1327" s="33"/>
      <c r="G1327" s="33"/>
      <c r="H1327" s="35"/>
      <c r="I1327" s="33"/>
      <c r="J1327" s="33"/>
      <c r="K1327" s="36"/>
      <c r="L1327" s="33"/>
      <c r="M1327" s="33"/>
      <c r="N1327" s="33"/>
      <c r="O1327" s="33"/>
      <c r="P1327" s="33"/>
      <c r="Q1327" s="33"/>
    </row>
    <row r="1328" spans="2:17" x14ac:dyDescent="0.2">
      <c r="B1328" s="33"/>
      <c r="C1328" s="33"/>
      <c r="D1328" s="33"/>
      <c r="E1328" s="33"/>
      <c r="F1328" s="33"/>
      <c r="G1328" s="33"/>
      <c r="H1328" s="35"/>
      <c r="I1328" s="33"/>
      <c r="J1328" s="33"/>
      <c r="K1328" s="36"/>
      <c r="L1328" s="33"/>
      <c r="M1328" s="33"/>
      <c r="N1328" s="33"/>
      <c r="O1328" s="33"/>
      <c r="P1328" s="33"/>
      <c r="Q1328" s="33"/>
    </row>
    <row r="1329" spans="2:17" x14ac:dyDescent="0.2">
      <c r="B1329" s="33"/>
      <c r="C1329" s="33"/>
      <c r="D1329" s="33"/>
      <c r="E1329" s="33"/>
      <c r="F1329" s="33"/>
      <c r="G1329" s="33"/>
      <c r="H1329" s="35"/>
      <c r="I1329" s="33"/>
      <c r="J1329" s="33"/>
      <c r="K1329" s="36"/>
      <c r="L1329" s="33"/>
      <c r="M1329" s="33"/>
      <c r="N1329" s="33"/>
      <c r="O1329" s="33"/>
      <c r="P1329" s="33"/>
      <c r="Q1329" s="33"/>
    </row>
    <row r="1330" spans="2:17" x14ac:dyDescent="0.2">
      <c r="B1330" s="33"/>
      <c r="C1330" s="33"/>
      <c r="D1330" s="33"/>
      <c r="E1330" s="33"/>
      <c r="F1330" s="33"/>
      <c r="G1330" s="33"/>
      <c r="H1330" s="35"/>
      <c r="I1330" s="33"/>
      <c r="J1330" s="33"/>
      <c r="K1330" s="36"/>
      <c r="L1330" s="33"/>
      <c r="M1330" s="33"/>
      <c r="N1330" s="33"/>
      <c r="O1330" s="33"/>
      <c r="P1330" s="33"/>
      <c r="Q1330" s="33"/>
    </row>
    <row r="1331" spans="2:17" x14ac:dyDescent="0.2">
      <c r="B1331" s="33"/>
      <c r="C1331" s="33"/>
      <c r="D1331" s="33"/>
      <c r="E1331" s="33"/>
      <c r="F1331" s="33"/>
      <c r="G1331" s="33"/>
      <c r="H1331" s="35"/>
      <c r="I1331" s="33"/>
      <c r="J1331" s="33"/>
      <c r="K1331" s="36"/>
      <c r="L1331" s="33"/>
      <c r="M1331" s="33"/>
      <c r="N1331" s="33"/>
      <c r="O1331" s="33"/>
      <c r="P1331" s="33"/>
      <c r="Q1331" s="33"/>
    </row>
    <row r="1332" spans="2:17" x14ac:dyDescent="0.2">
      <c r="B1332" s="33"/>
      <c r="C1332" s="33"/>
      <c r="D1332" s="33"/>
      <c r="E1332" s="33"/>
      <c r="F1332" s="33"/>
      <c r="G1332" s="33"/>
      <c r="H1332" s="35"/>
      <c r="I1332" s="33"/>
      <c r="J1332" s="33"/>
      <c r="K1332" s="36"/>
      <c r="L1332" s="33"/>
      <c r="M1332" s="33"/>
      <c r="N1332" s="33"/>
      <c r="O1332" s="33"/>
      <c r="P1332" s="33"/>
      <c r="Q1332" s="33"/>
    </row>
    <row r="1333" spans="2:17" x14ac:dyDescent="0.2">
      <c r="B1333" s="33"/>
      <c r="C1333" s="33"/>
      <c r="D1333" s="33"/>
      <c r="E1333" s="33"/>
      <c r="F1333" s="33"/>
      <c r="G1333" s="33"/>
      <c r="H1333" s="35"/>
      <c r="I1333" s="33"/>
      <c r="J1333" s="33"/>
      <c r="K1333" s="36"/>
      <c r="L1333" s="33"/>
      <c r="M1333" s="33"/>
      <c r="N1333" s="33"/>
      <c r="O1333" s="33"/>
      <c r="P1333" s="33"/>
      <c r="Q1333" s="33"/>
    </row>
    <row r="1334" spans="2:17" x14ac:dyDescent="0.2">
      <c r="B1334" s="33"/>
      <c r="C1334" s="33"/>
      <c r="D1334" s="33"/>
      <c r="E1334" s="33"/>
      <c r="F1334" s="33"/>
      <c r="G1334" s="33"/>
      <c r="H1334" s="35"/>
      <c r="I1334" s="33"/>
      <c r="J1334" s="33"/>
      <c r="K1334" s="36"/>
      <c r="L1334" s="33"/>
      <c r="M1334" s="33"/>
      <c r="N1334" s="33"/>
      <c r="O1334" s="33"/>
      <c r="P1334" s="33"/>
      <c r="Q1334" s="33"/>
    </row>
    <row r="1335" spans="2:17" x14ac:dyDescent="0.2">
      <c r="B1335" s="33"/>
      <c r="C1335" s="33"/>
      <c r="D1335" s="33"/>
      <c r="E1335" s="33"/>
      <c r="F1335" s="33"/>
      <c r="G1335" s="33"/>
      <c r="H1335" s="35"/>
      <c r="I1335" s="33"/>
      <c r="J1335" s="33"/>
      <c r="K1335" s="36"/>
      <c r="L1335" s="33"/>
      <c r="M1335" s="33"/>
      <c r="N1335" s="33"/>
      <c r="O1335" s="33"/>
      <c r="P1335" s="33"/>
      <c r="Q1335" s="33"/>
    </row>
    <row r="1336" spans="2:17" x14ac:dyDescent="0.2">
      <c r="B1336" s="33"/>
      <c r="C1336" s="33"/>
      <c r="D1336" s="33"/>
      <c r="E1336" s="33"/>
      <c r="F1336" s="33"/>
      <c r="G1336" s="33"/>
      <c r="H1336" s="35"/>
      <c r="I1336" s="33"/>
      <c r="J1336" s="33"/>
      <c r="K1336" s="36"/>
      <c r="L1336" s="33"/>
      <c r="M1336" s="33"/>
      <c r="N1336" s="33"/>
      <c r="O1336" s="33"/>
      <c r="P1336" s="33"/>
      <c r="Q1336" s="33"/>
    </row>
    <row r="1337" spans="2:17" x14ac:dyDescent="0.2">
      <c r="B1337" s="33"/>
      <c r="C1337" s="33"/>
      <c r="D1337" s="33"/>
      <c r="E1337" s="33"/>
      <c r="F1337" s="33"/>
      <c r="G1337" s="33"/>
      <c r="H1337" s="35"/>
      <c r="I1337" s="33"/>
      <c r="J1337" s="33"/>
      <c r="K1337" s="36"/>
      <c r="L1337" s="33"/>
      <c r="M1337" s="33"/>
      <c r="N1337" s="33"/>
      <c r="O1337" s="33"/>
      <c r="P1337" s="33"/>
      <c r="Q1337" s="33"/>
    </row>
    <row r="1338" spans="2:17" x14ac:dyDescent="0.2">
      <c r="B1338" s="33"/>
      <c r="C1338" s="33"/>
      <c r="D1338" s="33"/>
      <c r="E1338" s="33"/>
      <c r="F1338" s="33"/>
      <c r="G1338" s="33"/>
      <c r="H1338" s="35"/>
      <c r="I1338" s="33"/>
      <c r="J1338" s="33"/>
      <c r="K1338" s="36"/>
      <c r="L1338" s="33"/>
      <c r="M1338" s="33"/>
      <c r="N1338" s="33"/>
      <c r="O1338" s="33"/>
      <c r="P1338" s="33"/>
      <c r="Q1338" s="33"/>
    </row>
    <row r="1339" spans="2:17" x14ac:dyDescent="0.2">
      <c r="B1339" s="33"/>
      <c r="C1339" s="33"/>
      <c r="D1339" s="33"/>
      <c r="E1339" s="33"/>
      <c r="F1339" s="33"/>
      <c r="G1339" s="33"/>
      <c r="H1339" s="35"/>
      <c r="I1339" s="33"/>
      <c r="J1339" s="33"/>
      <c r="K1339" s="36"/>
      <c r="L1339" s="33"/>
      <c r="M1339" s="33"/>
      <c r="N1339" s="33"/>
      <c r="O1339" s="33"/>
      <c r="P1339" s="33"/>
      <c r="Q1339" s="33"/>
    </row>
    <row r="1340" spans="2:17" x14ac:dyDescent="0.2">
      <c r="B1340" s="33"/>
      <c r="C1340" s="33"/>
      <c r="D1340" s="33"/>
      <c r="E1340" s="33"/>
      <c r="F1340" s="33"/>
      <c r="G1340" s="33"/>
      <c r="H1340" s="35"/>
      <c r="I1340" s="33"/>
      <c r="J1340" s="33"/>
      <c r="K1340" s="36"/>
      <c r="L1340" s="33"/>
      <c r="M1340" s="33"/>
      <c r="N1340" s="33"/>
      <c r="O1340" s="33"/>
      <c r="P1340" s="33"/>
      <c r="Q1340" s="33"/>
    </row>
    <row r="1341" spans="2:17" x14ac:dyDescent="0.2">
      <c r="B1341" s="33"/>
      <c r="C1341" s="33"/>
      <c r="D1341" s="33"/>
      <c r="E1341" s="33"/>
      <c r="F1341" s="33"/>
      <c r="G1341" s="33"/>
      <c r="H1341" s="35"/>
      <c r="I1341" s="33"/>
      <c r="J1341" s="33"/>
      <c r="K1341" s="36"/>
      <c r="L1341" s="33"/>
      <c r="M1341" s="33"/>
      <c r="N1341" s="33"/>
      <c r="O1341" s="33"/>
      <c r="P1341" s="33"/>
      <c r="Q1341" s="33"/>
    </row>
    <row r="1342" spans="2:17" x14ac:dyDescent="0.2">
      <c r="B1342" s="33"/>
      <c r="C1342" s="33"/>
      <c r="D1342" s="33"/>
      <c r="E1342" s="33"/>
      <c r="F1342" s="33"/>
      <c r="G1342" s="33"/>
      <c r="H1342" s="35"/>
      <c r="I1342" s="33"/>
      <c r="J1342" s="33"/>
      <c r="K1342" s="36"/>
      <c r="L1342" s="33"/>
      <c r="M1342" s="33"/>
      <c r="N1342" s="33"/>
      <c r="O1342" s="33"/>
      <c r="P1342" s="33"/>
      <c r="Q1342" s="33"/>
    </row>
    <row r="1343" spans="2:17" x14ac:dyDescent="0.2">
      <c r="B1343" s="33"/>
      <c r="C1343" s="33"/>
      <c r="D1343" s="33"/>
      <c r="E1343" s="33"/>
      <c r="F1343" s="33"/>
      <c r="G1343" s="33"/>
      <c r="H1343" s="35"/>
      <c r="I1343" s="33"/>
      <c r="J1343" s="33"/>
      <c r="K1343" s="36"/>
      <c r="L1343" s="33"/>
      <c r="M1343" s="33"/>
      <c r="N1343" s="33"/>
      <c r="O1343" s="33"/>
      <c r="P1343" s="33"/>
      <c r="Q1343" s="33"/>
    </row>
    <row r="1344" spans="2:17" x14ac:dyDescent="0.2">
      <c r="B1344" s="33"/>
      <c r="C1344" s="33"/>
      <c r="D1344" s="33"/>
      <c r="E1344" s="33"/>
      <c r="F1344" s="33"/>
      <c r="G1344" s="33"/>
      <c r="H1344" s="35"/>
      <c r="I1344" s="33"/>
      <c r="J1344" s="33"/>
      <c r="K1344" s="36"/>
      <c r="L1344" s="33"/>
      <c r="M1344" s="33"/>
      <c r="N1344" s="33"/>
      <c r="O1344" s="33"/>
      <c r="P1344" s="33"/>
      <c r="Q1344" s="33"/>
    </row>
    <row r="1345" spans="2:17" x14ac:dyDescent="0.2">
      <c r="B1345" s="33"/>
      <c r="C1345" s="33"/>
      <c r="D1345" s="33"/>
      <c r="E1345" s="33"/>
      <c r="F1345" s="33"/>
      <c r="G1345" s="33"/>
      <c r="H1345" s="35"/>
      <c r="I1345" s="33"/>
      <c r="J1345" s="33"/>
      <c r="K1345" s="36"/>
      <c r="L1345" s="33"/>
      <c r="M1345" s="33"/>
      <c r="N1345" s="33"/>
      <c r="O1345" s="33"/>
      <c r="P1345" s="33"/>
      <c r="Q1345" s="33"/>
    </row>
    <row r="1346" spans="2:17" x14ac:dyDescent="0.2">
      <c r="B1346" s="33"/>
      <c r="C1346" s="33"/>
      <c r="D1346" s="33"/>
      <c r="E1346" s="33"/>
      <c r="F1346" s="33"/>
      <c r="G1346" s="33"/>
      <c r="H1346" s="35"/>
      <c r="I1346" s="33"/>
      <c r="J1346" s="33"/>
      <c r="K1346" s="36"/>
      <c r="L1346" s="33"/>
      <c r="M1346" s="33"/>
      <c r="N1346" s="33"/>
      <c r="O1346" s="33"/>
      <c r="P1346" s="33"/>
      <c r="Q1346" s="33"/>
    </row>
    <row r="1347" spans="2:17" x14ac:dyDescent="0.2">
      <c r="B1347" s="33"/>
      <c r="C1347" s="33"/>
      <c r="D1347" s="33"/>
      <c r="E1347" s="33"/>
      <c r="F1347" s="33"/>
      <c r="G1347" s="33"/>
      <c r="H1347" s="35"/>
      <c r="I1347" s="33"/>
      <c r="J1347" s="33"/>
      <c r="K1347" s="36"/>
      <c r="L1347" s="33"/>
      <c r="M1347" s="33"/>
      <c r="N1347" s="33"/>
      <c r="O1347" s="33"/>
      <c r="P1347" s="33"/>
      <c r="Q1347" s="33"/>
    </row>
    <row r="1348" spans="2:17" x14ac:dyDescent="0.2">
      <c r="B1348" s="33"/>
      <c r="C1348" s="33"/>
      <c r="D1348" s="33"/>
      <c r="E1348" s="33"/>
      <c r="F1348" s="33"/>
      <c r="G1348" s="33"/>
      <c r="H1348" s="35"/>
      <c r="I1348" s="33"/>
      <c r="J1348" s="33"/>
      <c r="K1348" s="36"/>
      <c r="L1348" s="33"/>
      <c r="M1348" s="33"/>
      <c r="N1348" s="33"/>
      <c r="O1348" s="33"/>
      <c r="P1348" s="33"/>
      <c r="Q1348" s="33"/>
    </row>
    <row r="1349" spans="2:17" x14ac:dyDescent="0.2">
      <c r="B1349" s="33"/>
      <c r="C1349" s="33"/>
      <c r="D1349" s="33"/>
      <c r="E1349" s="33"/>
      <c r="F1349" s="33"/>
      <c r="G1349" s="33"/>
      <c r="H1349" s="35"/>
      <c r="I1349" s="33"/>
      <c r="J1349" s="33"/>
      <c r="K1349" s="36"/>
      <c r="L1349" s="33"/>
      <c r="M1349" s="33"/>
      <c r="N1349" s="33"/>
      <c r="O1349" s="33"/>
      <c r="P1349" s="33"/>
      <c r="Q1349" s="33"/>
    </row>
    <row r="1350" spans="2:17" x14ac:dyDescent="0.2">
      <c r="B1350" s="33"/>
      <c r="C1350" s="33"/>
      <c r="D1350" s="33"/>
      <c r="E1350" s="33"/>
      <c r="F1350" s="33"/>
      <c r="G1350" s="33"/>
      <c r="H1350" s="35"/>
      <c r="I1350" s="33"/>
      <c r="J1350" s="33"/>
      <c r="K1350" s="36"/>
      <c r="L1350" s="33"/>
      <c r="M1350" s="33"/>
      <c r="N1350" s="33"/>
      <c r="O1350" s="33"/>
      <c r="P1350" s="33"/>
      <c r="Q1350" s="33"/>
    </row>
    <row r="1351" spans="2:17" x14ac:dyDescent="0.2">
      <c r="B1351" s="33"/>
      <c r="C1351" s="33"/>
      <c r="D1351" s="33"/>
      <c r="E1351" s="33"/>
      <c r="F1351" s="33"/>
      <c r="G1351" s="33"/>
      <c r="H1351" s="35"/>
      <c r="I1351" s="33"/>
      <c r="J1351" s="33"/>
      <c r="K1351" s="36"/>
      <c r="L1351" s="33"/>
      <c r="M1351" s="33"/>
      <c r="N1351" s="33"/>
      <c r="O1351" s="33"/>
      <c r="P1351" s="33"/>
      <c r="Q1351" s="33"/>
    </row>
    <row r="1352" spans="2:17" x14ac:dyDescent="0.2">
      <c r="B1352" s="33"/>
      <c r="C1352" s="33"/>
      <c r="D1352" s="33"/>
      <c r="E1352" s="33"/>
      <c r="F1352" s="33"/>
      <c r="G1352" s="33"/>
      <c r="H1352" s="35"/>
      <c r="I1352" s="33"/>
      <c r="J1352" s="33"/>
      <c r="K1352" s="36"/>
      <c r="L1352" s="33"/>
      <c r="M1352" s="33"/>
      <c r="N1352" s="33"/>
      <c r="O1352" s="33"/>
      <c r="P1352" s="33"/>
      <c r="Q1352" s="33"/>
    </row>
    <row r="1353" spans="2:17" x14ac:dyDescent="0.2">
      <c r="B1353" s="33"/>
      <c r="C1353" s="33"/>
      <c r="D1353" s="33"/>
      <c r="E1353" s="33"/>
      <c r="F1353" s="33"/>
      <c r="G1353" s="33"/>
      <c r="H1353" s="35"/>
      <c r="I1353" s="33"/>
      <c r="J1353" s="33"/>
      <c r="K1353" s="36"/>
      <c r="L1353" s="33"/>
      <c r="M1353" s="33"/>
      <c r="N1353" s="33"/>
      <c r="O1353" s="33"/>
      <c r="P1353" s="33"/>
      <c r="Q1353" s="33"/>
    </row>
    <row r="1354" spans="2:17" x14ac:dyDescent="0.2">
      <c r="B1354" s="33"/>
      <c r="C1354" s="33"/>
      <c r="D1354" s="33"/>
      <c r="E1354" s="33"/>
      <c r="F1354" s="33"/>
      <c r="G1354" s="33"/>
      <c r="H1354" s="35"/>
      <c r="I1354" s="33"/>
      <c r="J1354" s="33"/>
      <c r="K1354" s="36"/>
      <c r="L1354" s="33"/>
      <c r="M1354" s="33"/>
      <c r="N1354" s="33"/>
      <c r="O1354" s="33"/>
      <c r="P1354" s="33"/>
      <c r="Q1354" s="33"/>
    </row>
    <row r="1355" spans="2:17" x14ac:dyDescent="0.2">
      <c r="B1355" s="33"/>
      <c r="C1355" s="33"/>
      <c r="D1355" s="33"/>
      <c r="E1355" s="33"/>
      <c r="F1355" s="33"/>
      <c r="G1355" s="33"/>
      <c r="H1355" s="35"/>
      <c r="I1355" s="33"/>
      <c r="J1355" s="33"/>
      <c r="K1355" s="36"/>
      <c r="L1355" s="33"/>
      <c r="M1355" s="33"/>
      <c r="N1355" s="33"/>
      <c r="O1355" s="33"/>
      <c r="P1355" s="33"/>
      <c r="Q1355" s="33"/>
    </row>
    <row r="1356" spans="2:17" x14ac:dyDescent="0.2">
      <c r="B1356" s="33"/>
      <c r="C1356" s="33"/>
      <c r="D1356" s="33"/>
      <c r="E1356" s="33"/>
      <c r="F1356" s="33"/>
      <c r="G1356" s="33"/>
      <c r="H1356" s="35"/>
      <c r="I1356" s="33"/>
      <c r="J1356" s="33"/>
      <c r="K1356" s="36"/>
      <c r="L1356" s="33"/>
      <c r="M1356" s="33"/>
      <c r="N1356" s="33"/>
      <c r="O1356" s="33"/>
      <c r="P1356" s="33"/>
      <c r="Q1356" s="33"/>
    </row>
    <row r="1357" spans="2:17" x14ac:dyDescent="0.2">
      <c r="B1357" s="33"/>
      <c r="C1357" s="33"/>
      <c r="D1357" s="33"/>
      <c r="E1357" s="33"/>
      <c r="F1357" s="33"/>
      <c r="G1357" s="33"/>
      <c r="H1357" s="35"/>
      <c r="I1357" s="33"/>
      <c r="J1357" s="33"/>
      <c r="K1357" s="36"/>
      <c r="L1357" s="33"/>
      <c r="M1357" s="33"/>
      <c r="N1357" s="33"/>
      <c r="O1357" s="33"/>
      <c r="P1357" s="33"/>
      <c r="Q1357" s="33"/>
    </row>
    <row r="1358" spans="2:17" x14ac:dyDescent="0.2">
      <c r="B1358" s="33"/>
      <c r="C1358" s="33"/>
      <c r="D1358" s="33"/>
      <c r="E1358" s="33"/>
      <c r="F1358" s="33"/>
      <c r="G1358" s="33"/>
      <c r="H1358" s="35"/>
      <c r="I1358" s="33"/>
      <c r="J1358" s="33"/>
      <c r="K1358" s="36"/>
      <c r="L1358" s="33"/>
      <c r="M1358" s="33"/>
      <c r="N1358" s="33"/>
      <c r="O1358" s="33"/>
      <c r="P1358" s="33"/>
      <c r="Q1358" s="33"/>
    </row>
    <row r="1359" spans="2:17" x14ac:dyDescent="0.2">
      <c r="B1359" s="33"/>
      <c r="C1359" s="33"/>
      <c r="D1359" s="33"/>
      <c r="E1359" s="33"/>
      <c r="F1359" s="33"/>
      <c r="G1359" s="33"/>
      <c r="H1359" s="35"/>
      <c r="I1359" s="33"/>
      <c r="J1359" s="33"/>
      <c r="K1359" s="36"/>
      <c r="L1359" s="33"/>
      <c r="M1359" s="33"/>
      <c r="N1359" s="33"/>
      <c r="O1359" s="33"/>
      <c r="P1359" s="33"/>
      <c r="Q1359" s="33"/>
    </row>
    <row r="1360" spans="2:17" x14ac:dyDescent="0.2">
      <c r="B1360" s="33"/>
      <c r="C1360" s="33"/>
      <c r="D1360" s="33"/>
      <c r="E1360" s="33"/>
      <c r="F1360" s="33"/>
      <c r="G1360" s="33"/>
      <c r="H1360" s="35"/>
      <c r="I1360" s="33"/>
      <c r="J1360" s="33"/>
      <c r="K1360" s="36"/>
      <c r="L1360" s="33"/>
      <c r="M1360" s="33"/>
      <c r="N1360" s="33"/>
      <c r="O1360" s="33"/>
      <c r="P1360" s="33"/>
      <c r="Q1360" s="33"/>
    </row>
    <row r="1361" spans="2:17" x14ac:dyDescent="0.2">
      <c r="B1361" s="33"/>
      <c r="C1361" s="33"/>
      <c r="D1361" s="33"/>
      <c r="E1361" s="33"/>
      <c r="F1361" s="33"/>
      <c r="G1361" s="33"/>
      <c r="H1361" s="35"/>
      <c r="I1361" s="33"/>
      <c r="J1361" s="33"/>
      <c r="K1361" s="36"/>
      <c r="L1361" s="33"/>
      <c r="M1361" s="33"/>
      <c r="N1361" s="33"/>
      <c r="O1361" s="33"/>
      <c r="P1361" s="33"/>
      <c r="Q1361" s="33"/>
    </row>
    <row r="1362" spans="2:17" x14ac:dyDescent="0.2">
      <c r="B1362" s="33"/>
      <c r="C1362" s="33"/>
      <c r="D1362" s="33"/>
      <c r="E1362" s="33"/>
      <c r="F1362" s="33"/>
      <c r="G1362" s="33"/>
      <c r="H1362" s="35"/>
      <c r="I1362" s="33"/>
      <c r="J1362" s="33"/>
      <c r="K1362" s="36"/>
      <c r="L1362" s="33"/>
      <c r="M1362" s="33"/>
      <c r="N1362" s="33"/>
      <c r="O1362" s="33"/>
      <c r="P1362" s="33"/>
      <c r="Q1362" s="33"/>
    </row>
    <row r="1363" spans="2:17" x14ac:dyDescent="0.2">
      <c r="B1363" s="33"/>
      <c r="C1363" s="33"/>
      <c r="D1363" s="33"/>
      <c r="E1363" s="33"/>
      <c r="F1363" s="33"/>
      <c r="G1363" s="33"/>
      <c r="H1363" s="35"/>
      <c r="I1363" s="33"/>
      <c r="J1363" s="33"/>
      <c r="K1363" s="36"/>
      <c r="L1363" s="33"/>
      <c r="M1363" s="33"/>
      <c r="N1363" s="33"/>
      <c r="O1363" s="33"/>
      <c r="P1363" s="33"/>
      <c r="Q1363" s="33"/>
    </row>
    <row r="1364" spans="2:17" x14ac:dyDescent="0.2">
      <c r="B1364" s="33"/>
      <c r="C1364" s="33"/>
      <c r="D1364" s="33"/>
      <c r="E1364" s="33"/>
      <c r="F1364" s="33"/>
      <c r="G1364" s="33"/>
      <c r="H1364" s="35"/>
      <c r="I1364" s="33"/>
      <c r="J1364" s="33"/>
      <c r="K1364" s="36"/>
      <c r="L1364" s="33"/>
      <c r="M1364" s="33"/>
      <c r="N1364" s="33"/>
      <c r="O1364" s="33"/>
      <c r="P1364" s="33"/>
      <c r="Q1364" s="33"/>
    </row>
    <row r="1365" spans="2:17" x14ac:dyDescent="0.2">
      <c r="B1365" s="33"/>
      <c r="C1365" s="33"/>
      <c r="D1365" s="33"/>
      <c r="E1365" s="33"/>
      <c r="F1365" s="33"/>
      <c r="G1365" s="33"/>
      <c r="H1365" s="35"/>
      <c r="I1365" s="33"/>
      <c r="J1365" s="33"/>
      <c r="K1365" s="36"/>
      <c r="L1365" s="33"/>
      <c r="M1365" s="33"/>
      <c r="N1365" s="33"/>
      <c r="O1365" s="33"/>
      <c r="P1365" s="33"/>
      <c r="Q1365" s="33"/>
    </row>
    <row r="1366" spans="2:17" x14ac:dyDescent="0.2">
      <c r="B1366" s="33"/>
      <c r="C1366" s="33"/>
      <c r="D1366" s="33"/>
      <c r="E1366" s="33"/>
      <c r="F1366" s="33"/>
      <c r="G1366" s="33"/>
      <c r="H1366" s="35"/>
      <c r="I1366" s="33"/>
      <c r="J1366" s="33"/>
      <c r="K1366" s="36"/>
      <c r="L1366" s="33"/>
      <c r="M1366" s="33"/>
      <c r="N1366" s="33"/>
      <c r="O1366" s="33"/>
      <c r="P1366" s="33"/>
      <c r="Q1366" s="33"/>
    </row>
    <row r="1367" spans="2:17" x14ac:dyDescent="0.2">
      <c r="B1367" s="33"/>
      <c r="C1367" s="33"/>
      <c r="D1367" s="33"/>
      <c r="E1367" s="33"/>
      <c r="F1367" s="33"/>
      <c r="G1367" s="33"/>
      <c r="H1367" s="35"/>
      <c r="I1367" s="33"/>
      <c r="J1367" s="33"/>
      <c r="K1367" s="36"/>
      <c r="L1367" s="33"/>
      <c r="M1367" s="33"/>
      <c r="N1367" s="33"/>
      <c r="O1367" s="33"/>
      <c r="P1367" s="33"/>
      <c r="Q1367" s="33"/>
    </row>
    <row r="1368" spans="2:17" x14ac:dyDescent="0.2">
      <c r="B1368" s="33"/>
      <c r="C1368" s="33"/>
      <c r="D1368" s="33"/>
      <c r="E1368" s="33"/>
      <c r="F1368" s="33"/>
      <c r="G1368" s="33"/>
      <c r="H1368" s="35"/>
      <c r="I1368" s="33"/>
      <c r="J1368" s="33"/>
      <c r="K1368" s="36"/>
      <c r="L1368" s="33"/>
      <c r="M1368" s="33"/>
      <c r="N1368" s="33"/>
      <c r="O1368" s="33"/>
      <c r="P1368" s="33"/>
      <c r="Q1368" s="33"/>
    </row>
    <row r="1369" spans="2:17" x14ac:dyDescent="0.2">
      <c r="B1369" s="33"/>
      <c r="C1369" s="33"/>
      <c r="D1369" s="33"/>
      <c r="E1369" s="33"/>
      <c r="F1369" s="33"/>
      <c r="G1369" s="33"/>
      <c r="H1369" s="35"/>
      <c r="I1369" s="33"/>
      <c r="J1369" s="33"/>
      <c r="K1369" s="36"/>
      <c r="L1369" s="33"/>
      <c r="M1369" s="33"/>
      <c r="N1369" s="33"/>
      <c r="O1369" s="33"/>
      <c r="P1369" s="33"/>
      <c r="Q1369" s="33"/>
    </row>
    <row r="1370" spans="2:17" x14ac:dyDescent="0.2">
      <c r="B1370" s="33"/>
      <c r="C1370" s="33"/>
      <c r="D1370" s="33"/>
      <c r="E1370" s="33"/>
      <c r="F1370" s="33"/>
      <c r="G1370" s="33"/>
      <c r="H1370" s="35"/>
      <c r="I1370" s="33"/>
      <c r="J1370" s="33"/>
      <c r="K1370" s="36"/>
      <c r="L1370" s="33"/>
      <c r="M1370" s="33"/>
      <c r="N1370" s="33"/>
      <c r="O1370" s="33"/>
      <c r="P1370" s="33"/>
      <c r="Q1370" s="33"/>
    </row>
    <row r="1371" spans="2:17" x14ac:dyDescent="0.2">
      <c r="B1371" s="33"/>
      <c r="C1371" s="33"/>
      <c r="D1371" s="33"/>
      <c r="E1371" s="33"/>
      <c r="F1371" s="33"/>
      <c r="G1371" s="33"/>
      <c r="H1371" s="35"/>
      <c r="I1371" s="33"/>
      <c r="J1371" s="33"/>
      <c r="K1371" s="36"/>
      <c r="L1371" s="33"/>
      <c r="M1371" s="33"/>
      <c r="N1371" s="33"/>
      <c r="O1371" s="33"/>
      <c r="P1371" s="33"/>
      <c r="Q1371" s="33"/>
    </row>
    <row r="1372" spans="2:17" x14ac:dyDescent="0.2">
      <c r="B1372" s="33"/>
      <c r="C1372" s="33"/>
      <c r="D1372" s="33"/>
      <c r="E1372" s="33"/>
      <c r="F1372" s="33"/>
      <c r="G1372" s="33"/>
      <c r="H1372" s="35"/>
      <c r="I1372" s="33"/>
      <c r="J1372" s="33"/>
      <c r="K1372" s="36"/>
      <c r="L1372" s="33"/>
      <c r="M1372" s="33"/>
      <c r="N1372" s="33"/>
      <c r="O1372" s="33"/>
      <c r="P1372" s="33"/>
      <c r="Q1372" s="33"/>
    </row>
    <row r="1373" spans="2:17" x14ac:dyDescent="0.2">
      <c r="B1373" s="33"/>
      <c r="C1373" s="33"/>
      <c r="D1373" s="33"/>
      <c r="E1373" s="33"/>
      <c r="F1373" s="33"/>
      <c r="G1373" s="33"/>
      <c r="H1373" s="35"/>
      <c r="I1373" s="33"/>
      <c r="J1373" s="33"/>
      <c r="K1373" s="36"/>
      <c r="L1373" s="33"/>
      <c r="M1373" s="33"/>
      <c r="N1373" s="33"/>
      <c r="O1373" s="33"/>
      <c r="P1373" s="33"/>
      <c r="Q1373" s="33"/>
    </row>
    <row r="1374" spans="2:17" x14ac:dyDescent="0.2">
      <c r="B1374" s="33"/>
      <c r="C1374" s="33"/>
      <c r="D1374" s="33"/>
      <c r="E1374" s="33"/>
      <c r="F1374" s="33"/>
      <c r="G1374" s="33"/>
      <c r="H1374" s="35"/>
      <c r="I1374" s="33"/>
      <c r="J1374" s="33"/>
      <c r="K1374" s="36"/>
      <c r="L1374" s="33"/>
      <c r="M1374" s="33"/>
      <c r="N1374" s="33"/>
      <c r="O1374" s="33"/>
      <c r="P1374" s="33"/>
      <c r="Q1374" s="33"/>
    </row>
    <row r="1375" spans="2:17" x14ac:dyDescent="0.2">
      <c r="B1375" s="33"/>
      <c r="C1375" s="33"/>
      <c r="D1375" s="33"/>
      <c r="E1375" s="33"/>
      <c r="F1375" s="33"/>
      <c r="G1375" s="33"/>
      <c r="H1375" s="35"/>
      <c r="I1375" s="33"/>
      <c r="J1375" s="33"/>
      <c r="K1375" s="36"/>
      <c r="L1375" s="33"/>
      <c r="M1375" s="33"/>
      <c r="N1375" s="33"/>
      <c r="O1375" s="33"/>
      <c r="P1375" s="33"/>
      <c r="Q1375" s="33"/>
    </row>
    <row r="1376" spans="2:17" x14ac:dyDescent="0.2">
      <c r="B1376" s="33"/>
      <c r="C1376" s="33"/>
      <c r="D1376" s="33"/>
      <c r="E1376" s="33"/>
      <c r="F1376" s="33"/>
      <c r="G1376" s="33"/>
      <c r="H1376" s="35"/>
      <c r="I1376" s="33"/>
      <c r="J1376" s="33"/>
      <c r="K1376" s="36"/>
      <c r="L1376" s="33"/>
      <c r="M1376" s="33"/>
      <c r="N1376" s="33"/>
      <c r="O1376" s="33"/>
      <c r="P1376" s="33"/>
      <c r="Q1376" s="33"/>
    </row>
    <row r="1377" spans="2:17" x14ac:dyDescent="0.2">
      <c r="B1377" s="33"/>
      <c r="C1377" s="33"/>
      <c r="D1377" s="33"/>
      <c r="E1377" s="33"/>
      <c r="F1377" s="33"/>
      <c r="G1377" s="33"/>
      <c r="H1377" s="35"/>
      <c r="I1377" s="33"/>
      <c r="J1377" s="33"/>
      <c r="K1377" s="36"/>
      <c r="L1377" s="33"/>
      <c r="M1377" s="33"/>
      <c r="N1377" s="33"/>
      <c r="O1377" s="33"/>
      <c r="P1377" s="33"/>
      <c r="Q1377" s="33"/>
    </row>
    <row r="1378" spans="2:17" x14ac:dyDescent="0.2">
      <c r="B1378" s="33"/>
      <c r="C1378" s="33"/>
      <c r="D1378" s="33"/>
      <c r="E1378" s="33"/>
      <c r="F1378" s="33"/>
      <c r="G1378" s="33"/>
      <c r="H1378" s="35"/>
      <c r="I1378" s="33"/>
      <c r="J1378" s="33"/>
      <c r="K1378" s="36"/>
      <c r="L1378" s="33"/>
      <c r="M1378" s="33"/>
      <c r="N1378" s="33"/>
      <c r="O1378" s="33"/>
      <c r="P1378" s="33"/>
      <c r="Q1378" s="33"/>
    </row>
    <row r="1379" spans="2:17" x14ac:dyDescent="0.2">
      <c r="B1379" s="33"/>
      <c r="C1379" s="33"/>
      <c r="D1379" s="33"/>
      <c r="E1379" s="33"/>
      <c r="F1379" s="33"/>
      <c r="G1379" s="33"/>
      <c r="H1379" s="35"/>
      <c r="I1379" s="33"/>
      <c r="J1379" s="33"/>
      <c r="K1379" s="36"/>
      <c r="L1379" s="33"/>
      <c r="M1379" s="33"/>
      <c r="N1379" s="33"/>
      <c r="O1379" s="33"/>
      <c r="P1379" s="33"/>
      <c r="Q1379" s="33"/>
    </row>
    <row r="1380" spans="2:17" x14ac:dyDescent="0.2">
      <c r="B1380" s="33"/>
      <c r="C1380" s="33"/>
      <c r="D1380" s="33"/>
      <c r="E1380" s="33"/>
      <c r="F1380" s="33"/>
      <c r="G1380" s="33"/>
      <c r="H1380" s="35"/>
      <c r="I1380" s="33"/>
      <c r="J1380" s="33"/>
      <c r="K1380" s="36"/>
      <c r="L1380" s="33"/>
      <c r="M1380" s="33"/>
      <c r="N1380" s="33"/>
      <c r="O1380" s="33"/>
      <c r="P1380" s="33"/>
      <c r="Q1380" s="33"/>
    </row>
    <row r="1381" spans="2:17" x14ac:dyDescent="0.2">
      <c r="B1381" s="33"/>
      <c r="C1381" s="33"/>
      <c r="D1381" s="33"/>
      <c r="E1381" s="33"/>
      <c r="F1381" s="33"/>
      <c r="G1381" s="33"/>
      <c r="H1381" s="35"/>
      <c r="I1381" s="33"/>
      <c r="J1381" s="33"/>
      <c r="K1381" s="36"/>
      <c r="L1381" s="33"/>
      <c r="M1381" s="33"/>
      <c r="N1381" s="33"/>
      <c r="O1381" s="33"/>
      <c r="P1381" s="33"/>
      <c r="Q1381" s="33"/>
    </row>
    <row r="1382" spans="2:17" x14ac:dyDescent="0.2">
      <c r="B1382" s="33"/>
      <c r="C1382" s="33"/>
      <c r="D1382" s="33"/>
      <c r="E1382" s="33"/>
      <c r="F1382" s="33"/>
      <c r="G1382" s="33"/>
      <c r="H1382" s="35"/>
      <c r="I1382" s="33"/>
      <c r="J1382" s="33"/>
      <c r="K1382" s="36"/>
      <c r="L1382" s="33"/>
      <c r="M1382" s="33"/>
      <c r="N1382" s="33"/>
      <c r="O1382" s="33"/>
      <c r="P1382" s="33"/>
      <c r="Q1382" s="33"/>
    </row>
    <row r="1383" spans="2:17" x14ac:dyDescent="0.2">
      <c r="B1383" s="33"/>
      <c r="C1383" s="33"/>
      <c r="D1383" s="33"/>
      <c r="E1383" s="33"/>
      <c r="F1383" s="33"/>
      <c r="G1383" s="33"/>
      <c r="H1383" s="35"/>
      <c r="I1383" s="33"/>
      <c r="J1383" s="33"/>
      <c r="K1383" s="36"/>
      <c r="L1383" s="33"/>
      <c r="M1383" s="33"/>
      <c r="N1383" s="33"/>
      <c r="O1383" s="33"/>
      <c r="P1383" s="33"/>
      <c r="Q1383" s="33"/>
    </row>
    <row r="1384" spans="2:17" x14ac:dyDescent="0.2">
      <c r="B1384" s="33"/>
      <c r="C1384" s="33"/>
      <c r="D1384" s="33"/>
      <c r="E1384" s="33"/>
      <c r="F1384" s="33"/>
      <c r="G1384" s="33"/>
      <c r="H1384" s="35"/>
      <c r="I1384" s="33"/>
      <c r="J1384" s="33"/>
      <c r="K1384" s="36"/>
      <c r="L1384" s="33"/>
      <c r="M1384" s="33"/>
      <c r="N1384" s="33"/>
      <c r="O1384" s="33"/>
      <c r="P1384" s="33"/>
      <c r="Q1384" s="33"/>
    </row>
    <row r="1385" spans="2:17" x14ac:dyDescent="0.2">
      <c r="B1385" s="33"/>
      <c r="C1385" s="33"/>
      <c r="D1385" s="33"/>
      <c r="E1385" s="33"/>
      <c r="F1385" s="33"/>
      <c r="G1385" s="33"/>
      <c r="H1385" s="35"/>
      <c r="I1385" s="33"/>
      <c r="J1385" s="33"/>
      <c r="K1385" s="36"/>
      <c r="L1385" s="33"/>
      <c r="M1385" s="33"/>
      <c r="N1385" s="33"/>
      <c r="O1385" s="33"/>
      <c r="P1385" s="33"/>
      <c r="Q1385" s="33"/>
    </row>
    <row r="1386" spans="2:17" x14ac:dyDescent="0.2">
      <c r="B1386" s="33"/>
      <c r="C1386" s="33"/>
      <c r="D1386" s="33"/>
      <c r="E1386" s="33"/>
      <c r="F1386" s="33"/>
      <c r="G1386" s="33"/>
      <c r="H1386" s="35"/>
      <c r="I1386" s="33"/>
      <c r="J1386" s="33"/>
      <c r="K1386" s="36"/>
      <c r="L1386" s="33"/>
      <c r="M1386" s="33"/>
      <c r="N1386" s="33"/>
      <c r="O1386" s="33"/>
      <c r="P1386" s="33"/>
      <c r="Q1386" s="33"/>
    </row>
    <row r="1387" spans="2:17" x14ac:dyDescent="0.2">
      <c r="B1387" s="33"/>
      <c r="C1387" s="33"/>
      <c r="D1387" s="33"/>
      <c r="E1387" s="33"/>
      <c r="F1387" s="33"/>
      <c r="G1387" s="33"/>
      <c r="H1387" s="35"/>
      <c r="I1387" s="33"/>
      <c r="J1387" s="33"/>
      <c r="K1387" s="36"/>
      <c r="L1387" s="33"/>
      <c r="M1387" s="33"/>
      <c r="N1387" s="33"/>
      <c r="O1387" s="33"/>
      <c r="P1387" s="33"/>
      <c r="Q1387" s="33"/>
    </row>
    <row r="1388" spans="2:17" x14ac:dyDescent="0.2">
      <c r="B1388" s="33"/>
      <c r="C1388" s="33"/>
      <c r="D1388" s="33"/>
      <c r="E1388" s="33"/>
      <c r="F1388" s="33"/>
      <c r="G1388" s="33"/>
      <c r="H1388" s="35"/>
      <c r="I1388" s="33"/>
      <c r="J1388" s="33"/>
      <c r="K1388" s="36"/>
      <c r="L1388" s="33"/>
      <c r="M1388" s="33"/>
      <c r="N1388" s="33"/>
      <c r="O1388" s="33"/>
      <c r="P1388" s="33"/>
      <c r="Q1388" s="33"/>
    </row>
    <row r="1389" spans="2:17" x14ac:dyDescent="0.2">
      <c r="B1389" s="33"/>
      <c r="C1389" s="33"/>
      <c r="D1389" s="33"/>
      <c r="E1389" s="33"/>
      <c r="F1389" s="33"/>
      <c r="G1389" s="33"/>
      <c r="H1389" s="35"/>
      <c r="I1389" s="33"/>
      <c r="J1389" s="33"/>
      <c r="K1389" s="36"/>
      <c r="L1389" s="33"/>
      <c r="M1389" s="33"/>
      <c r="N1389" s="33"/>
      <c r="O1389" s="33"/>
      <c r="P1389" s="33"/>
      <c r="Q1389" s="33"/>
    </row>
    <row r="1390" spans="2:17" x14ac:dyDescent="0.2">
      <c r="B1390" s="33"/>
      <c r="C1390" s="33"/>
      <c r="D1390" s="33"/>
      <c r="E1390" s="33"/>
      <c r="F1390" s="33"/>
      <c r="G1390" s="33"/>
      <c r="H1390" s="35"/>
      <c r="I1390" s="33"/>
      <c r="J1390" s="33"/>
      <c r="K1390" s="36"/>
      <c r="L1390" s="33"/>
      <c r="M1390" s="33"/>
      <c r="N1390" s="33"/>
      <c r="O1390" s="33"/>
      <c r="P1390" s="33"/>
      <c r="Q1390" s="33"/>
    </row>
    <row r="1391" spans="2:17" x14ac:dyDescent="0.2">
      <c r="B1391" s="33"/>
      <c r="C1391" s="33"/>
      <c r="D1391" s="33"/>
      <c r="E1391" s="33"/>
      <c r="F1391" s="33"/>
      <c r="G1391" s="33"/>
      <c r="H1391" s="35"/>
      <c r="I1391" s="33"/>
      <c r="J1391" s="33"/>
      <c r="K1391" s="36"/>
      <c r="L1391" s="33"/>
      <c r="M1391" s="33"/>
      <c r="N1391" s="33"/>
      <c r="O1391" s="33"/>
      <c r="P1391" s="33"/>
      <c r="Q1391" s="33"/>
    </row>
    <row r="1392" spans="2:17" x14ac:dyDescent="0.2">
      <c r="B1392" s="33"/>
      <c r="C1392" s="33"/>
      <c r="D1392" s="33"/>
      <c r="E1392" s="33"/>
      <c r="F1392" s="33"/>
      <c r="G1392" s="33"/>
      <c r="H1392" s="35"/>
      <c r="I1392" s="33"/>
      <c r="J1392" s="33"/>
      <c r="K1392" s="36"/>
      <c r="L1392" s="33"/>
      <c r="M1392" s="33"/>
      <c r="N1392" s="33"/>
      <c r="O1392" s="33"/>
      <c r="P1392" s="33"/>
      <c r="Q1392" s="33"/>
    </row>
    <row r="1393" spans="2:17" x14ac:dyDescent="0.2">
      <c r="B1393" s="33"/>
      <c r="C1393" s="33"/>
      <c r="D1393" s="33"/>
      <c r="E1393" s="33"/>
      <c r="F1393" s="33"/>
      <c r="G1393" s="33"/>
      <c r="H1393" s="35"/>
      <c r="I1393" s="33"/>
      <c r="J1393" s="33"/>
      <c r="K1393" s="36"/>
      <c r="L1393" s="33"/>
      <c r="M1393" s="33"/>
      <c r="N1393" s="33"/>
      <c r="O1393" s="33"/>
      <c r="P1393" s="33"/>
      <c r="Q1393" s="33"/>
    </row>
    <row r="1394" spans="2:17" x14ac:dyDescent="0.2">
      <c r="B1394" s="33"/>
      <c r="C1394" s="33"/>
      <c r="D1394" s="33"/>
      <c r="E1394" s="33"/>
      <c r="F1394" s="33"/>
      <c r="G1394" s="33"/>
      <c r="H1394" s="35"/>
      <c r="I1394" s="33"/>
      <c r="J1394" s="33"/>
      <c r="K1394" s="36"/>
      <c r="L1394" s="33"/>
      <c r="M1394" s="33"/>
      <c r="N1394" s="33"/>
      <c r="O1394" s="33"/>
      <c r="P1394" s="33"/>
      <c r="Q1394" s="33"/>
    </row>
    <row r="1395" spans="2:17" x14ac:dyDescent="0.2">
      <c r="B1395" s="33"/>
      <c r="C1395" s="33"/>
      <c r="D1395" s="33"/>
      <c r="E1395" s="33"/>
      <c r="F1395" s="33"/>
      <c r="G1395" s="33"/>
      <c r="H1395" s="35"/>
      <c r="I1395" s="33"/>
      <c r="J1395" s="33"/>
      <c r="K1395" s="36"/>
      <c r="L1395" s="33"/>
      <c r="M1395" s="33"/>
      <c r="N1395" s="33"/>
      <c r="O1395" s="33"/>
      <c r="P1395" s="33"/>
      <c r="Q1395" s="33"/>
    </row>
    <row r="1396" spans="2:17" x14ac:dyDescent="0.2">
      <c r="B1396" s="33"/>
      <c r="C1396" s="33"/>
      <c r="D1396" s="33"/>
      <c r="E1396" s="33"/>
      <c r="F1396" s="33"/>
      <c r="G1396" s="33"/>
      <c r="H1396" s="35"/>
      <c r="I1396" s="33"/>
      <c r="J1396" s="33"/>
      <c r="K1396" s="36"/>
      <c r="L1396" s="33"/>
      <c r="M1396" s="33"/>
      <c r="N1396" s="33"/>
      <c r="O1396" s="33"/>
      <c r="P1396" s="33"/>
      <c r="Q1396" s="33"/>
    </row>
    <row r="1397" spans="2:17" x14ac:dyDescent="0.2">
      <c r="B1397" s="33"/>
      <c r="C1397" s="33"/>
      <c r="D1397" s="33"/>
      <c r="E1397" s="33"/>
      <c r="F1397" s="33"/>
      <c r="G1397" s="33"/>
      <c r="H1397" s="35"/>
      <c r="I1397" s="33"/>
      <c r="J1397" s="33"/>
      <c r="K1397" s="36"/>
      <c r="L1397" s="33"/>
      <c r="M1397" s="33"/>
      <c r="N1397" s="33"/>
      <c r="O1397" s="33"/>
      <c r="P1397" s="33"/>
      <c r="Q1397" s="33"/>
    </row>
    <row r="1398" spans="2:17" x14ac:dyDescent="0.2">
      <c r="B1398" s="33"/>
      <c r="C1398" s="33"/>
      <c r="D1398" s="33"/>
      <c r="E1398" s="33"/>
      <c r="F1398" s="33"/>
      <c r="G1398" s="33"/>
      <c r="H1398" s="35"/>
      <c r="I1398" s="33"/>
      <c r="J1398" s="33"/>
      <c r="K1398" s="36"/>
      <c r="L1398" s="33"/>
      <c r="M1398" s="33"/>
      <c r="N1398" s="33"/>
      <c r="O1398" s="33"/>
      <c r="P1398" s="33"/>
      <c r="Q1398" s="33"/>
    </row>
    <row r="1399" spans="2:17" x14ac:dyDescent="0.2">
      <c r="B1399" s="33"/>
      <c r="C1399" s="33"/>
      <c r="D1399" s="33"/>
      <c r="E1399" s="33"/>
      <c r="F1399" s="33"/>
      <c r="G1399" s="33"/>
      <c r="H1399" s="35"/>
      <c r="I1399" s="33"/>
      <c r="J1399" s="33"/>
      <c r="K1399" s="36"/>
      <c r="L1399" s="33"/>
      <c r="M1399" s="33"/>
      <c r="N1399" s="33"/>
      <c r="O1399" s="33"/>
      <c r="P1399" s="33"/>
      <c r="Q1399" s="33"/>
    </row>
    <row r="1400" spans="2:17" x14ac:dyDescent="0.2">
      <c r="B1400" s="33"/>
      <c r="C1400" s="33"/>
      <c r="D1400" s="33"/>
      <c r="E1400" s="33"/>
      <c r="F1400" s="33"/>
      <c r="G1400" s="33"/>
      <c r="H1400" s="35"/>
      <c r="I1400" s="33"/>
      <c r="J1400" s="33"/>
      <c r="K1400" s="36"/>
      <c r="L1400" s="33"/>
      <c r="M1400" s="33"/>
      <c r="N1400" s="33"/>
      <c r="O1400" s="33"/>
      <c r="P1400" s="33"/>
      <c r="Q1400" s="33"/>
    </row>
    <row r="1401" spans="2:17" x14ac:dyDescent="0.2">
      <c r="B1401" s="33"/>
      <c r="C1401" s="33"/>
      <c r="D1401" s="33"/>
      <c r="E1401" s="33"/>
      <c r="F1401" s="33"/>
      <c r="G1401" s="33"/>
      <c r="H1401" s="35"/>
      <c r="I1401" s="33"/>
      <c r="J1401" s="33"/>
      <c r="K1401" s="36"/>
      <c r="L1401" s="33"/>
      <c r="M1401" s="33"/>
      <c r="N1401" s="33"/>
      <c r="O1401" s="33"/>
      <c r="P1401" s="33"/>
      <c r="Q1401" s="33"/>
    </row>
    <row r="1402" spans="2:17" x14ac:dyDescent="0.2">
      <c r="B1402" s="33"/>
      <c r="C1402" s="33"/>
      <c r="D1402" s="33"/>
      <c r="E1402" s="33"/>
      <c r="F1402" s="33"/>
      <c r="G1402" s="33"/>
      <c r="H1402" s="35"/>
      <c r="I1402" s="33"/>
      <c r="J1402" s="33"/>
      <c r="K1402" s="36"/>
      <c r="L1402" s="33"/>
      <c r="M1402" s="33"/>
      <c r="N1402" s="33"/>
      <c r="O1402" s="33"/>
      <c r="P1402" s="33"/>
      <c r="Q1402" s="33"/>
    </row>
    <row r="1403" spans="2:17" x14ac:dyDescent="0.2">
      <c r="B1403" s="33"/>
      <c r="C1403" s="33"/>
      <c r="D1403" s="33"/>
      <c r="E1403" s="33"/>
      <c r="F1403" s="33"/>
      <c r="G1403" s="33"/>
      <c r="H1403" s="35"/>
      <c r="I1403" s="33"/>
      <c r="J1403" s="33"/>
      <c r="K1403" s="36"/>
      <c r="L1403" s="33"/>
      <c r="M1403" s="33"/>
      <c r="N1403" s="33"/>
      <c r="O1403" s="33"/>
      <c r="P1403" s="33"/>
      <c r="Q1403" s="33"/>
    </row>
    <row r="1404" spans="2:17" x14ac:dyDescent="0.2">
      <c r="B1404" s="33"/>
      <c r="C1404" s="33"/>
      <c r="D1404" s="33"/>
      <c r="E1404" s="33"/>
      <c r="F1404" s="33"/>
      <c r="G1404" s="33"/>
      <c r="H1404" s="35"/>
      <c r="I1404" s="33"/>
      <c r="J1404" s="33"/>
      <c r="K1404" s="36"/>
      <c r="L1404" s="33"/>
      <c r="M1404" s="33"/>
      <c r="N1404" s="33"/>
      <c r="O1404" s="33"/>
      <c r="P1404" s="33"/>
      <c r="Q1404" s="33"/>
    </row>
    <row r="1405" spans="2:17" x14ac:dyDescent="0.2">
      <c r="B1405" s="33"/>
      <c r="C1405" s="33"/>
      <c r="D1405" s="33"/>
      <c r="E1405" s="33"/>
      <c r="F1405" s="33"/>
      <c r="G1405" s="33"/>
      <c r="H1405" s="35"/>
      <c r="I1405" s="33"/>
      <c r="J1405" s="33"/>
      <c r="K1405" s="36"/>
      <c r="L1405" s="33"/>
      <c r="M1405" s="33"/>
      <c r="N1405" s="33"/>
      <c r="O1405" s="33"/>
      <c r="P1405" s="33"/>
      <c r="Q1405" s="33"/>
    </row>
    <row r="1406" spans="2:17" x14ac:dyDescent="0.2">
      <c r="B1406" s="33"/>
      <c r="C1406" s="33"/>
      <c r="D1406" s="33"/>
      <c r="E1406" s="33"/>
      <c r="F1406" s="33"/>
      <c r="G1406" s="33"/>
      <c r="H1406" s="35"/>
      <c r="I1406" s="33"/>
      <c r="J1406" s="33"/>
      <c r="K1406" s="36"/>
      <c r="L1406" s="33"/>
      <c r="M1406" s="33"/>
      <c r="N1406" s="33"/>
      <c r="O1406" s="33"/>
      <c r="P1406" s="33"/>
      <c r="Q1406" s="33"/>
    </row>
    <row r="1407" spans="2:17" x14ac:dyDescent="0.2">
      <c r="B1407" s="33"/>
      <c r="C1407" s="33"/>
      <c r="D1407" s="33"/>
      <c r="E1407" s="33"/>
      <c r="F1407" s="33"/>
      <c r="G1407" s="33"/>
      <c r="H1407" s="35"/>
      <c r="I1407" s="33"/>
      <c r="J1407" s="33"/>
      <c r="K1407" s="36"/>
      <c r="L1407" s="33"/>
      <c r="M1407" s="33"/>
      <c r="N1407" s="33"/>
      <c r="O1407" s="33"/>
      <c r="P1407" s="33"/>
      <c r="Q1407" s="33"/>
    </row>
    <row r="1408" spans="2:17" x14ac:dyDescent="0.2">
      <c r="B1408" s="33"/>
      <c r="C1408" s="33"/>
      <c r="D1408" s="33"/>
      <c r="E1408" s="33"/>
      <c r="F1408" s="33"/>
      <c r="G1408" s="33"/>
      <c r="H1408" s="35"/>
      <c r="I1408" s="33"/>
      <c r="J1408" s="33"/>
      <c r="K1408" s="36"/>
      <c r="L1408" s="33"/>
      <c r="M1408" s="33"/>
      <c r="N1408" s="33"/>
      <c r="O1408" s="33"/>
      <c r="P1408" s="33"/>
      <c r="Q1408" s="33"/>
    </row>
    <row r="1409" spans="2:17" x14ac:dyDescent="0.2">
      <c r="B1409" s="33"/>
      <c r="C1409" s="33"/>
      <c r="D1409" s="33"/>
      <c r="E1409" s="33"/>
      <c r="F1409" s="33"/>
      <c r="G1409" s="33"/>
      <c r="H1409" s="35"/>
      <c r="I1409" s="33"/>
      <c r="J1409" s="33"/>
      <c r="K1409" s="36"/>
      <c r="L1409" s="33"/>
      <c r="M1409" s="33"/>
      <c r="N1409" s="33"/>
      <c r="O1409" s="33"/>
      <c r="P1409" s="33"/>
      <c r="Q1409" s="33"/>
    </row>
    <row r="1410" spans="2:17" x14ac:dyDescent="0.2">
      <c r="B1410" s="33"/>
      <c r="C1410" s="33"/>
      <c r="D1410" s="33"/>
      <c r="E1410" s="33"/>
      <c r="F1410" s="33"/>
      <c r="G1410" s="33"/>
      <c r="H1410" s="35"/>
      <c r="I1410" s="33"/>
      <c r="J1410" s="33"/>
      <c r="K1410" s="36"/>
      <c r="L1410" s="33"/>
      <c r="M1410" s="33"/>
      <c r="N1410" s="33"/>
      <c r="O1410" s="33"/>
      <c r="P1410" s="33"/>
      <c r="Q1410" s="33"/>
    </row>
    <row r="1411" spans="2:17" x14ac:dyDescent="0.2">
      <c r="B1411" s="33"/>
      <c r="C1411" s="33"/>
      <c r="D1411" s="33"/>
      <c r="E1411" s="33"/>
      <c r="F1411" s="33"/>
      <c r="G1411" s="33"/>
      <c r="H1411" s="35"/>
      <c r="I1411" s="33"/>
      <c r="J1411" s="33"/>
      <c r="K1411" s="36"/>
      <c r="L1411" s="33"/>
      <c r="M1411" s="33"/>
      <c r="N1411" s="33"/>
      <c r="O1411" s="33"/>
      <c r="P1411" s="33"/>
      <c r="Q1411" s="33"/>
    </row>
    <row r="1412" spans="2:17" x14ac:dyDescent="0.2">
      <c r="B1412" s="33"/>
      <c r="C1412" s="33"/>
      <c r="D1412" s="33"/>
      <c r="E1412" s="33"/>
      <c r="F1412" s="33"/>
      <c r="G1412" s="33"/>
      <c r="H1412" s="35"/>
      <c r="I1412" s="33"/>
      <c r="J1412" s="33"/>
      <c r="K1412" s="36"/>
      <c r="L1412" s="33"/>
      <c r="M1412" s="33"/>
      <c r="N1412" s="33"/>
      <c r="O1412" s="33"/>
      <c r="P1412" s="33"/>
      <c r="Q1412" s="33"/>
    </row>
    <row r="1413" spans="2:17" x14ac:dyDescent="0.2">
      <c r="B1413" s="33"/>
      <c r="C1413" s="33"/>
      <c r="D1413" s="33"/>
      <c r="E1413" s="33"/>
      <c r="F1413" s="33"/>
      <c r="G1413" s="33"/>
      <c r="H1413" s="35"/>
      <c r="I1413" s="33"/>
      <c r="J1413" s="33"/>
      <c r="K1413" s="36"/>
      <c r="L1413" s="33"/>
      <c r="M1413" s="33"/>
      <c r="N1413" s="33"/>
      <c r="O1413" s="33"/>
      <c r="P1413" s="33"/>
      <c r="Q1413" s="33"/>
    </row>
    <row r="1414" spans="2:17" x14ac:dyDescent="0.2">
      <c r="B1414" s="33"/>
      <c r="C1414" s="33"/>
      <c r="D1414" s="33"/>
      <c r="E1414" s="33"/>
      <c r="F1414" s="33"/>
      <c r="G1414" s="33"/>
      <c r="H1414" s="35"/>
      <c r="I1414" s="33"/>
      <c r="J1414" s="33"/>
      <c r="K1414" s="36"/>
      <c r="L1414" s="33"/>
      <c r="M1414" s="33"/>
      <c r="N1414" s="33"/>
      <c r="O1414" s="33"/>
      <c r="P1414" s="33"/>
      <c r="Q1414" s="33"/>
    </row>
    <row r="1415" spans="2:17" x14ac:dyDescent="0.2">
      <c r="B1415" s="33"/>
      <c r="C1415" s="33"/>
      <c r="D1415" s="33"/>
      <c r="E1415" s="33"/>
      <c r="F1415" s="33"/>
      <c r="G1415" s="33"/>
      <c r="H1415" s="35"/>
      <c r="I1415" s="33"/>
      <c r="J1415" s="33"/>
      <c r="K1415" s="36"/>
      <c r="L1415" s="33"/>
      <c r="M1415" s="33"/>
      <c r="N1415" s="33"/>
      <c r="O1415" s="33"/>
      <c r="P1415" s="33"/>
      <c r="Q1415" s="33"/>
    </row>
    <row r="1416" spans="2:17" x14ac:dyDescent="0.2">
      <c r="B1416" s="33"/>
      <c r="C1416" s="33"/>
      <c r="D1416" s="33"/>
      <c r="E1416" s="33"/>
      <c r="F1416" s="33"/>
      <c r="G1416" s="33"/>
      <c r="H1416" s="35"/>
      <c r="I1416" s="33"/>
      <c r="J1416" s="33"/>
      <c r="K1416" s="36"/>
      <c r="L1416" s="33"/>
      <c r="M1416" s="33"/>
      <c r="N1416" s="33"/>
      <c r="O1416" s="33"/>
      <c r="P1416" s="33"/>
      <c r="Q1416" s="33"/>
    </row>
    <row r="1417" spans="2:17" x14ac:dyDescent="0.2">
      <c r="B1417" s="33"/>
      <c r="C1417" s="33"/>
      <c r="D1417" s="33"/>
      <c r="E1417" s="33"/>
      <c r="F1417" s="33"/>
      <c r="G1417" s="33"/>
      <c r="H1417" s="35"/>
      <c r="I1417" s="33"/>
      <c r="J1417" s="33"/>
      <c r="K1417" s="36"/>
      <c r="L1417" s="33"/>
      <c r="M1417" s="33"/>
      <c r="N1417" s="33"/>
      <c r="O1417" s="33"/>
      <c r="P1417" s="33"/>
      <c r="Q1417" s="33"/>
    </row>
    <row r="1418" spans="2:17" x14ac:dyDescent="0.2">
      <c r="B1418" s="33"/>
      <c r="C1418" s="33"/>
      <c r="D1418" s="33"/>
      <c r="E1418" s="33"/>
      <c r="F1418" s="33"/>
      <c r="G1418" s="33"/>
      <c r="H1418" s="35"/>
      <c r="I1418" s="33"/>
      <c r="J1418" s="33"/>
      <c r="K1418" s="36"/>
      <c r="L1418" s="33"/>
      <c r="M1418" s="33"/>
      <c r="N1418" s="33"/>
      <c r="O1418" s="33"/>
      <c r="P1418" s="33"/>
      <c r="Q1418" s="33"/>
    </row>
    <row r="1419" spans="2:17" x14ac:dyDescent="0.2">
      <c r="B1419" s="33"/>
      <c r="C1419" s="33"/>
      <c r="D1419" s="33"/>
      <c r="E1419" s="33"/>
      <c r="F1419" s="33"/>
      <c r="G1419" s="33"/>
      <c r="H1419" s="35"/>
      <c r="I1419" s="33"/>
      <c r="J1419" s="33"/>
      <c r="K1419" s="36"/>
      <c r="L1419" s="33"/>
      <c r="M1419" s="33"/>
      <c r="N1419" s="33"/>
      <c r="O1419" s="33"/>
      <c r="P1419" s="33"/>
      <c r="Q1419" s="33"/>
    </row>
    <row r="1420" spans="2:17" x14ac:dyDescent="0.2">
      <c r="B1420" s="33"/>
      <c r="C1420" s="33"/>
      <c r="D1420" s="33"/>
      <c r="E1420" s="33"/>
      <c r="F1420" s="33"/>
      <c r="G1420" s="33"/>
      <c r="H1420" s="35"/>
      <c r="I1420" s="33"/>
      <c r="J1420" s="33"/>
      <c r="K1420" s="36"/>
      <c r="L1420" s="33"/>
      <c r="M1420" s="33"/>
      <c r="N1420" s="33"/>
      <c r="O1420" s="33"/>
      <c r="P1420" s="33"/>
      <c r="Q1420" s="33"/>
    </row>
    <row r="1421" spans="2:17" x14ac:dyDescent="0.2">
      <c r="B1421" s="33"/>
      <c r="C1421" s="33"/>
      <c r="D1421" s="33"/>
      <c r="E1421" s="33"/>
      <c r="F1421" s="33"/>
      <c r="G1421" s="33"/>
      <c r="H1421" s="35"/>
      <c r="I1421" s="33"/>
      <c r="J1421" s="33"/>
      <c r="K1421" s="36"/>
      <c r="L1421" s="33"/>
      <c r="M1421" s="33"/>
      <c r="N1421" s="33"/>
      <c r="O1421" s="33"/>
      <c r="P1421" s="33"/>
      <c r="Q1421" s="33"/>
    </row>
    <row r="1422" spans="2:17" x14ac:dyDescent="0.2">
      <c r="B1422" s="33"/>
      <c r="C1422" s="33"/>
      <c r="D1422" s="33"/>
      <c r="E1422" s="33"/>
      <c r="F1422" s="33"/>
      <c r="G1422" s="33"/>
      <c r="H1422" s="35"/>
      <c r="I1422" s="33"/>
      <c r="J1422" s="33"/>
      <c r="K1422" s="36"/>
      <c r="L1422" s="33"/>
      <c r="M1422" s="33"/>
      <c r="N1422" s="33"/>
      <c r="O1422" s="33"/>
      <c r="P1422" s="33"/>
      <c r="Q1422" s="33"/>
    </row>
    <row r="1423" spans="2:17" x14ac:dyDescent="0.2">
      <c r="B1423" s="33"/>
      <c r="C1423" s="33"/>
      <c r="D1423" s="33"/>
      <c r="E1423" s="33"/>
      <c r="F1423" s="33"/>
      <c r="G1423" s="33"/>
      <c r="H1423" s="35"/>
      <c r="I1423" s="33"/>
      <c r="J1423" s="33"/>
      <c r="K1423" s="36"/>
      <c r="L1423" s="33"/>
      <c r="M1423" s="33"/>
      <c r="N1423" s="33"/>
      <c r="O1423" s="33"/>
      <c r="P1423" s="33"/>
      <c r="Q1423" s="33"/>
    </row>
    <row r="1424" spans="2:17" x14ac:dyDescent="0.2">
      <c r="B1424" s="33"/>
      <c r="C1424" s="33"/>
      <c r="D1424" s="33"/>
      <c r="E1424" s="33"/>
      <c r="F1424" s="33"/>
      <c r="G1424" s="33"/>
      <c r="H1424" s="35"/>
      <c r="I1424" s="33"/>
      <c r="J1424" s="33"/>
      <c r="K1424" s="36"/>
      <c r="L1424" s="33"/>
      <c r="M1424" s="33"/>
      <c r="N1424" s="33"/>
      <c r="O1424" s="33"/>
      <c r="P1424" s="33"/>
      <c r="Q1424" s="33"/>
    </row>
    <row r="1425" spans="2:17" x14ac:dyDescent="0.2">
      <c r="B1425" s="33"/>
      <c r="C1425" s="33"/>
      <c r="D1425" s="33"/>
      <c r="E1425" s="33"/>
      <c r="F1425" s="33"/>
      <c r="G1425" s="33"/>
      <c r="H1425" s="35"/>
      <c r="I1425" s="33"/>
      <c r="J1425" s="33"/>
      <c r="K1425" s="36"/>
      <c r="L1425" s="33"/>
      <c r="M1425" s="33"/>
      <c r="N1425" s="33"/>
      <c r="O1425" s="33"/>
      <c r="P1425" s="33"/>
      <c r="Q1425" s="33"/>
    </row>
    <row r="1426" spans="2:17" x14ac:dyDescent="0.2">
      <c r="B1426" s="33"/>
      <c r="C1426" s="33"/>
      <c r="D1426" s="33"/>
      <c r="E1426" s="33"/>
      <c r="F1426" s="33"/>
      <c r="G1426" s="33"/>
      <c r="H1426" s="35"/>
      <c r="I1426" s="33"/>
      <c r="J1426" s="33"/>
      <c r="K1426" s="36"/>
      <c r="L1426" s="33"/>
      <c r="M1426" s="33"/>
      <c r="N1426" s="33"/>
      <c r="O1426" s="33"/>
      <c r="P1426" s="33"/>
      <c r="Q1426" s="33"/>
    </row>
    <row r="1427" spans="2:17" x14ac:dyDescent="0.2">
      <c r="B1427" s="33"/>
      <c r="C1427" s="33"/>
      <c r="D1427" s="33"/>
      <c r="E1427" s="33"/>
      <c r="F1427" s="33"/>
      <c r="G1427" s="33"/>
      <c r="H1427" s="35"/>
      <c r="I1427" s="33"/>
      <c r="J1427" s="33"/>
      <c r="K1427" s="36"/>
      <c r="L1427" s="33"/>
      <c r="M1427" s="33"/>
      <c r="N1427" s="33"/>
      <c r="O1427" s="33"/>
      <c r="P1427" s="33"/>
      <c r="Q1427" s="33"/>
    </row>
    <row r="1428" spans="2:17" x14ac:dyDescent="0.2">
      <c r="B1428" s="33"/>
      <c r="C1428" s="33"/>
      <c r="D1428" s="33"/>
      <c r="E1428" s="33"/>
      <c r="F1428" s="33"/>
      <c r="G1428" s="33"/>
      <c r="H1428" s="35"/>
      <c r="I1428" s="33"/>
      <c r="J1428" s="33"/>
      <c r="K1428" s="36"/>
      <c r="L1428" s="33"/>
      <c r="M1428" s="33"/>
      <c r="N1428" s="33"/>
      <c r="O1428" s="33"/>
      <c r="P1428" s="33"/>
      <c r="Q1428" s="33"/>
    </row>
    <row r="1429" spans="2:17" x14ac:dyDescent="0.2">
      <c r="B1429" s="33"/>
      <c r="C1429" s="33"/>
      <c r="D1429" s="33"/>
      <c r="E1429" s="33"/>
      <c r="F1429" s="33"/>
      <c r="G1429" s="33"/>
      <c r="H1429" s="35"/>
      <c r="I1429" s="33"/>
      <c r="J1429" s="33"/>
      <c r="K1429" s="36"/>
      <c r="L1429" s="33"/>
      <c r="M1429" s="33"/>
      <c r="N1429" s="33"/>
      <c r="O1429" s="33"/>
      <c r="P1429" s="33"/>
      <c r="Q1429" s="33"/>
    </row>
    <row r="1430" spans="2:17" x14ac:dyDescent="0.2">
      <c r="B1430" s="33"/>
      <c r="C1430" s="33"/>
      <c r="D1430" s="33"/>
      <c r="E1430" s="33"/>
      <c r="F1430" s="33"/>
      <c r="G1430" s="33"/>
      <c r="H1430" s="35"/>
      <c r="I1430" s="33"/>
      <c r="J1430" s="33"/>
      <c r="K1430" s="36"/>
      <c r="L1430" s="33"/>
      <c r="M1430" s="33"/>
      <c r="N1430" s="33"/>
      <c r="O1430" s="33"/>
      <c r="P1430" s="33"/>
      <c r="Q1430" s="33"/>
    </row>
    <row r="1431" spans="2:17" x14ac:dyDescent="0.2">
      <c r="B1431" s="33"/>
      <c r="C1431" s="33"/>
      <c r="D1431" s="33"/>
      <c r="E1431" s="33"/>
      <c r="F1431" s="33"/>
      <c r="G1431" s="33"/>
      <c r="H1431" s="35"/>
      <c r="I1431" s="33"/>
      <c r="J1431" s="33"/>
      <c r="K1431" s="36"/>
      <c r="L1431" s="33"/>
      <c r="M1431" s="33"/>
      <c r="N1431" s="33"/>
      <c r="O1431" s="33"/>
      <c r="P1431" s="33"/>
      <c r="Q1431" s="33"/>
    </row>
    <row r="1432" spans="2:17" x14ac:dyDescent="0.2">
      <c r="B1432" s="33"/>
      <c r="C1432" s="33"/>
      <c r="D1432" s="33"/>
      <c r="E1432" s="33"/>
      <c r="F1432" s="33"/>
      <c r="G1432" s="33"/>
      <c r="H1432" s="35"/>
      <c r="I1432" s="33"/>
      <c r="J1432" s="33"/>
      <c r="K1432" s="36"/>
      <c r="L1432" s="33"/>
      <c r="M1432" s="33"/>
      <c r="N1432" s="33"/>
      <c r="O1432" s="33"/>
      <c r="P1432" s="33"/>
      <c r="Q1432" s="33"/>
    </row>
    <row r="1433" spans="2:17" x14ac:dyDescent="0.2">
      <c r="B1433" s="33"/>
      <c r="C1433" s="33"/>
      <c r="D1433" s="33"/>
      <c r="E1433" s="33"/>
      <c r="F1433" s="33"/>
      <c r="G1433" s="33"/>
      <c r="H1433" s="35"/>
      <c r="I1433" s="33"/>
      <c r="J1433" s="33"/>
      <c r="K1433" s="36"/>
      <c r="L1433" s="33"/>
      <c r="M1433" s="33"/>
      <c r="N1433" s="33"/>
      <c r="O1433" s="33"/>
      <c r="P1433" s="33"/>
      <c r="Q1433" s="33"/>
    </row>
    <row r="1434" spans="2:17" x14ac:dyDescent="0.2">
      <c r="B1434" s="33"/>
      <c r="C1434" s="33"/>
      <c r="D1434" s="33"/>
      <c r="E1434" s="33"/>
      <c r="F1434" s="33"/>
      <c r="G1434" s="33"/>
      <c r="H1434" s="35"/>
      <c r="I1434" s="33"/>
      <c r="J1434" s="33"/>
      <c r="K1434" s="36"/>
      <c r="L1434" s="33"/>
      <c r="M1434" s="33"/>
      <c r="N1434" s="33"/>
      <c r="O1434" s="33"/>
      <c r="P1434" s="33"/>
      <c r="Q1434" s="33"/>
    </row>
    <row r="1435" spans="2:17" x14ac:dyDescent="0.2">
      <c r="B1435" s="33"/>
      <c r="C1435" s="33"/>
      <c r="D1435" s="33"/>
      <c r="E1435" s="33"/>
      <c r="F1435" s="33"/>
      <c r="G1435" s="33"/>
      <c r="H1435" s="35"/>
      <c r="I1435" s="33"/>
      <c r="J1435" s="33"/>
      <c r="K1435" s="36"/>
      <c r="L1435" s="33"/>
      <c r="M1435" s="33"/>
      <c r="N1435" s="33"/>
      <c r="O1435" s="33"/>
      <c r="P1435" s="33"/>
      <c r="Q1435" s="33"/>
    </row>
    <row r="1436" spans="2:17" x14ac:dyDescent="0.2">
      <c r="B1436" s="33"/>
      <c r="C1436" s="33"/>
      <c r="D1436" s="33"/>
      <c r="E1436" s="33"/>
      <c r="F1436" s="33"/>
      <c r="G1436" s="33"/>
      <c r="H1436" s="35"/>
      <c r="I1436" s="33"/>
      <c r="J1436" s="33"/>
      <c r="K1436" s="36"/>
      <c r="L1436" s="33"/>
      <c r="M1436" s="33"/>
      <c r="N1436" s="33"/>
      <c r="O1436" s="33"/>
      <c r="P1436" s="33"/>
      <c r="Q1436" s="33"/>
    </row>
    <row r="1437" spans="2:17" x14ac:dyDescent="0.2">
      <c r="B1437" s="33"/>
      <c r="C1437" s="33"/>
      <c r="D1437" s="33"/>
      <c r="E1437" s="33"/>
      <c r="F1437" s="33"/>
      <c r="G1437" s="33"/>
      <c r="H1437" s="35"/>
      <c r="I1437" s="33"/>
      <c r="J1437" s="33"/>
      <c r="K1437" s="36"/>
      <c r="L1437" s="33"/>
      <c r="M1437" s="33"/>
      <c r="N1437" s="33"/>
      <c r="O1437" s="33"/>
      <c r="P1437" s="33"/>
      <c r="Q1437" s="33"/>
    </row>
    <row r="1438" spans="2:17" x14ac:dyDescent="0.2">
      <c r="B1438" s="33"/>
      <c r="C1438" s="33"/>
      <c r="D1438" s="33"/>
      <c r="E1438" s="33"/>
      <c r="F1438" s="33"/>
      <c r="G1438" s="33"/>
      <c r="H1438" s="35"/>
      <c r="I1438" s="33"/>
      <c r="J1438" s="33"/>
      <c r="K1438" s="36"/>
      <c r="L1438" s="33"/>
      <c r="M1438" s="33"/>
      <c r="N1438" s="33"/>
      <c r="O1438" s="33"/>
      <c r="P1438" s="33"/>
      <c r="Q1438" s="33"/>
    </row>
    <row r="1439" spans="2:17" x14ac:dyDescent="0.2">
      <c r="B1439" s="33"/>
      <c r="C1439" s="33"/>
      <c r="D1439" s="33"/>
      <c r="E1439" s="33"/>
      <c r="F1439" s="33"/>
      <c r="G1439" s="33"/>
      <c r="H1439" s="35"/>
      <c r="I1439" s="33"/>
      <c r="J1439" s="33"/>
      <c r="K1439" s="36"/>
      <c r="L1439" s="33"/>
      <c r="M1439" s="33"/>
      <c r="N1439" s="33"/>
      <c r="O1439" s="33"/>
      <c r="P1439" s="33"/>
      <c r="Q1439" s="33"/>
    </row>
    <row r="1440" spans="2:17" x14ac:dyDescent="0.2">
      <c r="B1440" s="33"/>
      <c r="C1440" s="33"/>
      <c r="D1440" s="33"/>
      <c r="E1440" s="33"/>
      <c r="F1440" s="33"/>
      <c r="G1440" s="33"/>
      <c r="H1440" s="35"/>
      <c r="I1440" s="33"/>
      <c r="J1440" s="33"/>
      <c r="K1440" s="36"/>
      <c r="L1440" s="33"/>
      <c r="M1440" s="33"/>
      <c r="N1440" s="33"/>
      <c r="O1440" s="33"/>
      <c r="P1440" s="33"/>
      <c r="Q1440" s="33"/>
    </row>
    <row r="1441" spans="2:17" x14ac:dyDescent="0.2">
      <c r="B1441" s="33"/>
      <c r="C1441" s="33"/>
      <c r="D1441" s="33"/>
      <c r="E1441" s="33"/>
      <c r="F1441" s="33"/>
      <c r="G1441" s="33"/>
      <c r="H1441" s="35"/>
      <c r="I1441" s="33"/>
      <c r="J1441" s="33"/>
      <c r="K1441" s="36"/>
      <c r="L1441" s="33"/>
      <c r="M1441" s="33"/>
      <c r="N1441" s="33"/>
      <c r="O1441" s="33"/>
      <c r="P1441" s="33"/>
      <c r="Q1441" s="33"/>
    </row>
    <row r="1442" spans="2:17" x14ac:dyDescent="0.2">
      <c r="B1442" s="33"/>
      <c r="C1442" s="33"/>
      <c r="D1442" s="33"/>
      <c r="E1442" s="33"/>
      <c r="F1442" s="33"/>
      <c r="G1442" s="33"/>
      <c r="H1442" s="35"/>
      <c r="I1442" s="33"/>
      <c r="J1442" s="33"/>
      <c r="K1442" s="36"/>
      <c r="L1442" s="33"/>
      <c r="M1442" s="33"/>
      <c r="N1442" s="33"/>
      <c r="O1442" s="33"/>
      <c r="P1442" s="33"/>
      <c r="Q1442" s="33"/>
    </row>
    <row r="1443" spans="2:17" x14ac:dyDescent="0.2">
      <c r="B1443" s="33"/>
      <c r="C1443" s="33"/>
      <c r="D1443" s="33"/>
      <c r="E1443" s="33"/>
      <c r="F1443" s="33"/>
      <c r="G1443" s="33"/>
      <c r="H1443" s="35"/>
      <c r="I1443" s="33"/>
      <c r="J1443" s="33"/>
      <c r="K1443" s="36"/>
      <c r="L1443" s="33"/>
      <c r="M1443" s="33"/>
      <c r="N1443" s="33"/>
      <c r="O1443" s="33"/>
      <c r="P1443" s="33"/>
      <c r="Q1443" s="33"/>
    </row>
    <row r="1444" spans="2:17" x14ac:dyDescent="0.2">
      <c r="B1444" s="33"/>
      <c r="C1444" s="33"/>
      <c r="D1444" s="33"/>
      <c r="E1444" s="33"/>
      <c r="F1444" s="33"/>
      <c r="G1444" s="33"/>
      <c r="H1444" s="35"/>
      <c r="I1444" s="33"/>
      <c r="J1444" s="33"/>
      <c r="K1444" s="36"/>
      <c r="L1444" s="33"/>
      <c r="M1444" s="33"/>
      <c r="N1444" s="33"/>
      <c r="O1444" s="33"/>
      <c r="P1444" s="33"/>
      <c r="Q1444" s="33"/>
    </row>
    <row r="1445" spans="2:17" x14ac:dyDescent="0.2">
      <c r="B1445" s="33"/>
      <c r="C1445" s="33"/>
      <c r="D1445" s="33"/>
      <c r="E1445" s="33"/>
      <c r="F1445" s="33"/>
      <c r="G1445" s="33"/>
      <c r="H1445" s="35"/>
      <c r="I1445" s="33"/>
      <c r="J1445" s="33"/>
      <c r="K1445" s="36"/>
      <c r="L1445" s="33"/>
      <c r="M1445" s="33"/>
      <c r="N1445" s="33"/>
      <c r="O1445" s="33"/>
      <c r="P1445" s="33"/>
      <c r="Q1445" s="33"/>
    </row>
    <row r="1446" spans="2:17" x14ac:dyDescent="0.2">
      <c r="B1446" s="33"/>
      <c r="C1446" s="33"/>
      <c r="D1446" s="33"/>
      <c r="E1446" s="33"/>
      <c r="F1446" s="33"/>
      <c r="G1446" s="33"/>
      <c r="H1446" s="35"/>
      <c r="I1446" s="33"/>
      <c r="J1446" s="33"/>
      <c r="K1446" s="36"/>
      <c r="L1446" s="33"/>
      <c r="M1446" s="33"/>
      <c r="N1446" s="33"/>
      <c r="O1446" s="33"/>
      <c r="P1446" s="33"/>
      <c r="Q1446" s="33"/>
    </row>
    <row r="1447" spans="2:17" x14ac:dyDescent="0.2">
      <c r="B1447" s="33"/>
      <c r="C1447" s="33"/>
      <c r="D1447" s="33"/>
      <c r="E1447" s="33"/>
      <c r="F1447" s="33"/>
      <c r="G1447" s="33"/>
      <c r="H1447" s="35"/>
      <c r="I1447" s="33"/>
      <c r="J1447" s="33"/>
      <c r="K1447" s="36"/>
      <c r="L1447" s="33"/>
      <c r="M1447" s="33"/>
      <c r="N1447" s="33"/>
      <c r="O1447" s="33"/>
      <c r="P1447" s="33"/>
      <c r="Q1447" s="33"/>
    </row>
    <row r="1448" spans="2:17" x14ac:dyDescent="0.2">
      <c r="B1448" s="33"/>
      <c r="C1448" s="33"/>
      <c r="D1448" s="33"/>
      <c r="E1448" s="33"/>
      <c r="F1448" s="33"/>
      <c r="G1448" s="33"/>
      <c r="H1448" s="35"/>
      <c r="I1448" s="33"/>
      <c r="J1448" s="33"/>
      <c r="K1448" s="36"/>
      <c r="L1448" s="33"/>
      <c r="M1448" s="33"/>
      <c r="N1448" s="33"/>
      <c r="O1448" s="33"/>
      <c r="P1448" s="33"/>
      <c r="Q1448" s="33"/>
    </row>
    <row r="1449" spans="2:17" x14ac:dyDescent="0.2">
      <c r="B1449" s="33"/>
      <c r="C1449" s="33"/>
      <c r="D1449" s="33"/>
      <c r="E1449" s="33"/>
      <c r="F1449" s="33"/>
      <c r="G1449" s="33"/>
      <c r="H1449" s="35"/>
      <c r="I1449" s="33"/>
      <c r="J1449" s="33"/>
      <c r="K1449" s="36"/>
      <c r="L1449" s="33"/>
      <c r="M1449" s="33"/>
      <c r="N1449" s="33"/>
      <c r="O1449" s="33"/>
      <c r="P1449" s="33"/>
      <c r="Q1449" s="33"/>
    </row>
    <row r="1450" spans="2:17" x14ac:dyDescent="0.2">
      <c r="B1450" s="33"/>
      <c r="C1450" s="33"/>
      <c r="D1450" s="33"/>
      <c r="E1450" s="33"/>
      <c r="F1450" s="33"/>
      <c r="G1450" s="33"/>
      <c r="H1450" s="35"/>
      <c r="I1450" s="33"/>
      <c r="J1450" s="33"/>
      <c r="K1450" s="36"/>
      <c r="L1450" s="33"/>
      <c r="M1450" s="33"/>
      <c r="N1450" s="33"/>
      <c r="O1450" s="33"/>
      <c r="P1450" s="33"/>
      <c r="Q1450" s="33"/>
    </row>
    <row r="1451" spans="2:17" x14ac:dyDescent="0.2">
      <c r="B1451" s="33"/>
      <c r="C1451" s="33"/>
      <c r="D1451" s="33"/>
      <c r="E1451" s="33"/>
      <c r="F1451" s="33"/>
      <c r="G1451" s="33"/>
      <c r="H1451" s="35"/>
      <c r="I1451" s="33"/>
      <c r="J1451" s="33"/>
      <c r="K1451" s="36"/>
      <c r="L1451" s="33"/>
      <c r="M1451" s="33"/>
      <c r="N1451" s="33"/>
      <c r="O1451" s="33"/>
      <c r="P1451" s="33"/>
      <c r="Q1451" s="33"/>
    </row>
    <row r="1452" spans="2:17" x14ac:dyDescent="0.2">
      <c r="B1452" s="33"/>
      <c r="C1452" s="33"/>
      <c r="D1452" s="33"/>
      <c r="E1452" s="33"/>
      <c r="F1452" s="33"/>
      <c r="G1452" s="33"/>
      <c r="H1452" s="35"/>
      <c r="I1452" s="33"/>
      <c r="J1452" s="33"/>
      <c r="K1452" s="36"/>
      <c r="L1452" s="33"/>
      <c r="M1452" s="33"/>
      <c r="N1452" s="33"/>
      <c r="O1452" s="33"/>
      <c r="P1452" s="33"/>
      <c r="Q1452" s="33"/>
    </row>
    <row r="1453" spans="2:17" x14ac:dyDescent="0.2">
      <c r="B1453" s="33"/>
      <c r="C1453" s="33"/>
      <c r="D1453" s="33"/>
      <c r="E1453" s="33"/>
      <c r="F1453" s="33"/>
      <c r="G1453" s="33"/>
      <c r="H1453" s="35"/>
      <c r="I1453" s="33"/>
      <c r="J1453" s="33"/>
      <c r="K1453" s="36"/>
      <c r="L1453" s="33"/>
      <c r="M1453" s="33"/>
      <c r="N1453" s="33"/>
      <c r="O1453" s="33"/>
      <c r="P1453" s="33"/>
      <c r="Q1453" s="33"/>
    </row>
    <row r="1454" spans="2:17" x14ac:dyDescent="0.2">
      <c r="B1454" s="33"/>
      <c r="C1454" s="33"/>
      <c r="D1454" s="33"/>
      <c r="E1454" s="33"/>
      <c r="F1454" s="33"/>
      <c r="G1454" s="33"/>
      <c r="H1454" s="35"/>
      <c r="I1454" s="33"/>
      <c r="J1454" s="33"/>
      <c r="K1454" s="36"/>
      <c r="L1454" s="33"/>
      <c r="M1454" s="33"/>
      <c r="N1454" s="33"/>
      <c r="O1454" s="33"/>
      <c r="P1454" s="33"/>
      <c r="Q1454" s="33"/>
    </row>
    <row r="1455" spans="2:17" x14ac:dyDescent="0.2">
      <c r="B1455" s="33"/>
      <c r="C1455" s="33"/>
      <c r="D1455" s="33"/>
      <c r="E1455" s="33"/>
      <c r="F1455" s="33"/>
      <c r="G1455" s="33"/>
      <c r="H1455" s="35"/>
      <c r="I1455" s="33"/>
      <c r="J1455" s="33"/>
      <c r="K1455" s="36"/>
      <c r="L1455" s="33"/>
      <c r="M1455" s="33"/>
      <c r="N1455" s="33"/>
      <c r="O1455" s="33"/>
      <c r="P1455" s="33"/>
      <c r="Q1455" s="33"/>
    </row>
    <row r="1456" spans="2:17" x14ac:dyDescent="0.2">
      <c r="B1456" s="33"/>
      <c r="C1456" s="33"/>
      <c r="D1456" s="33"/>
      <c r="E1456" s="33"/>
      <c r="F1456" s="33"/>
      <c r="G1456" s="33"/>
      <c r="H1456" s="35"/>
      <c r="I1456" s="33"/>
      <c r="J1456" s="33"/>
      <c r="K1456" s="36"/>
      <c r="L1456" s="33"/>
      <c r="M1456" s="33"/>
      <c r="N1456" s="33"/>
      <c r="O1456" s="33"/>
      <c r="P1456" s="33"/>
      <c r="Q1456" s="33"/>
    </row>
    <row r="1457" spans="2:17" x14ac:dyDescent="0.2">
      <c r="B1457" s="33"/>
      <c r="C1457" s="33"/>
      <c r="D1457" s="33"/>
      <c r="E1457" s="33"/>
      <c r="F1457" s="33"/>
      <c r="G1457" s="33"/>
      <c r="H1457" s="35"/>
      <c r="I1457" s="33"/>
      <c r="J1457" s="33"/>
      <c r="K1457" s="36"/>
      <c r="L1457" s="33"/>
      <c r="M1457" s="33"/>
      <c r="N1457" s="33"/>
      <c r="O1457" s="33"/>
      <c r="P1457" s="33"/>
      <c r="Q1457" s="33"/>
    </row>
    <row r="1458" spans="2:17" x14ac:dyDescent="0.2">
      <c r="B1458" s="33"/>
      <c r="C1458" s="33"/>
      <c r="D1458" s="33"/>
      <c r="E1458" s="33"/>
      <c r="F1458" s="33"/>
      <c r="G1458" s="33"/>
      <c r="H1458" s="35"/>
      <c r="I1458" s="33"/>
      <c r="J1458" s="33"/>
      <c r="K1458" s="36"/>
      <c r="L1458" s="33"/>
      <c r="M1458" s="33"/>
      <c r="N1458" s="33"/>
      <c r="O1458" s="33"/>
      <c r="P1458" s="33"/>
      <c r="Q1458" s="33"/>
    </row>
    <row r="1459" spans="2:17" x14ac:dyDescent="0.2">
      <c r="B1459" s="33"/>
      <c r="C1459" s="33"/>
      <c r="D1459" s="33"/>
      <c r="E1459" s="33"/>
      <c r="F1459" s="33"/>
      <c r="G1459" s="33"/>
      <c r="H1459" s="35"/>
      <c r="I1459" s="33"/>
      <c r="J1459" s="33"/>
      <c r="K1459" s="36"/>
      <c r="L1459" s="33"/>
      <c r="M1459" s="33"/>
      <c r="N1459" s="33"/>
      <c r="O1459" s="33"/>
      <c r="P1459" s="33"/>
      <c r="Q1459" s="33"/>
    </row>
    <row r="1460" spans="2:17" x14ac:dyDescent="0.2">
      <c r="B1460" s="33"/>
      <c r="C1460" s="33"/>
      <c r="D1460" s="33"/>
      <c r="E1460" s="33"/>
      <c r="F1460" s="33"/>
      <c r="G1460" s="33"/>
      <c r="H1460" s="35"/>
      <c r="I1460" s="33"/>
      <c r="J1460" s="33"/>
      <c r="K1460" s="36"/>
      <c r="L1460" s="33"/>
      <c r="M1460" s="33"/>
      <c r="N1460" s="33"/>
      <c r="O1460" s="33"/>
      <c r="P1460" s="33"/>
      <c r="Q1460" s="33"/>
    </row>
    <row r="1461" spans="2:17" x14ac:dyDescent="0.2">
      <c r="B1461" s="33"/>
      <c r="C1461" s="33"/>
      <c r="D1461" s="33"/>
      <c r="E1461" s="33"/>
      <c r="F1461" s="33"/>
      <c r="G1461" s="33"/>
      <c r="H1461" s="35"/>
      <c r="I1461" s="33"/>
      <c r="J1461" s="33"/>
      <c r="K1461" s="36"/>
      <c r="L1461" s="33"/>
      <c r="M1461" s="33"/>
      <c r="N1461" s="33"/>
      <c r="O1461" s="33"/>
      <c r="P1461" s="33"/>
      <c r="Q1461" s="33"/>
    </row>
    <row r="1462" spans="2:17" x14ac:dyDescent="0.2">
      <c r="B1462" s="33"/>
      <c r="C1462" s="33"/>
      <c r="D1462" s="33"/>
      <c r="E1462" s="33"/>
      <c r="F1462" s="33"/>
      <c r="G1462" s="33"/>
      <c r="H1462" s="35"/>
      <c r="I1462" s="33"/>
      <c r="J1462" s="33"/>
      <c r="K1462" s="36"/>
      <c r="L1462" s="33"/>
      <c r="M1462" s="33"/>
      <c r="N1462" s="33"/>
      <c r="O1462" s="33"/>
      <c r="P1462" s="33"/>
      <c r="Q1462" s="33"/>
    </row>
    <row r="1463" spans="2:17" x14ac:dyDescent="0.2">
      <c r="B1463" s="33"/>
      <c r="C1463" s="33"/>
      <c r="D1463" s="33"/>
      <c r="E1463" s="33"/>
      <c r="F1463" s="33"/>
      <c r="G1463" s="33"/>
      <c r="H1463" s="35"/>
      <c r="I1463" s="33"/>
      <c r="J1463" s="33"/>
      <c r="K1463" s="36"/>
      <c r="L1463" s="33"/>
      <c r="M1463" s="33"/>
      <c r="N1463" s="33"/>
      <c r="O1463" s="33"/>
      <c r="P1463" s="33"/>
      <c r="Q1463" s="33"/>
    </row>
    <row r="1464" spans="2:17" x14ac:dyDescent="0.2">
      <c r="B1464" s="33"/>
      <c r="C1464" s="33"/>
      <c r="D1464" s="33"/>
      <c r="E1464" s="33"/>
      <c r="F1464" s="33"/>
      <c r="G1464" s="33"/>
      <c r="H1464" s="35"/>
      <c r="I1464" s="33"/>
      <c r="J1464" s="33"/>
      <c r="K1464" s="36"/>
      <c r="L1464" s="33"/>
      <c r="M1464" s="33"/>
      <c r="N1464" s="33"/>
      <c r="O1464" s="33"/>
      <c r="P1464" s="33"/>
      <c r="Q1464" s="33"/>
    </row>
    <row r="1465" spans="2:17" x14ac:dyDescent="0.2">
      <c r="B1465" s="33"/>
      <c r="C1465" s="33"/>
      <c r="D1465" s="33"/>
      <c r="E1465" s="33"/>
      <c r="F1465" s="33"/>
      <c r="G1465" s="33"/>
      <c r="H1465" s="35"/>
      <c r="I1465" s="33"/>
      <c r="J1465" s="33"/>
      <c r="K1465" s="36"/>
      <c r="L1465" s="33"/>
      <c r="M1465" s="33"/>
      <c r="N1465" s="33"/>
      <c r="O1465" s="33"/>
      <c r="P1465" s="33"/>
      <c r="Q1465" s="33"/>
    </row>
    <row r="1466" spans="2:17" x14ac:dyDescent="0.2">
      <c r="B1466" s="33"/>
      <c r="C1466" s="33"/>
      <c r="D1466" s="33"/>
      <c r="E1466" s="33"/>
      <c r="F1466" s="33"/>
      <c r="G1466" s="33"/>
      <c r="H1466" s="35"/>
      <c r="I1466" s="33"/>
      <c r="J1466" s="33"/>
      <c r="K1466" s="36"/>
      <c r="L1466" s="33"/>
      <c r="M1466" s="33"/>
      <c r="N1466" s="33"/>
      <c r="O1466" s="33"/>
      <c r="P1466" s="33"/>
      <c r="Q1466" s="33"/>
    </row>
    <row r="1467" spans="2:17" x14ac:dyDescent="0.2">
      <c r="B1467" s="33"/>
      <c r="C1467" s="33"/>
      <c r="D1467" s="33"/>
      <c r="E1467" s="33"/>
      <c r="F1467" s="33"/>
      <c r="G1467" s="33"/>
      <c r="H1467" s="35"/>
      <c r="I1467" s="33"/>
      <c r="J1467" s="33"/>
      <c r="K1467" s="36"/>
      <c r="L1467" s="33"/>
      <c r="M1467" s="33"/>
      <c r="N1467" s="33"/>
      <c r="O1467" s="33"/>
      <c r="P1467" s="33"/>
      <c r="Q1467" s="33"/>
    </row>
    <row r="1468" spans="2:17" x14ac:dyDescent="0.2">
      <c r="B1468" s="33"/>
      <c r="C1468" s="33"/>
      <c r="D1468" s="33"/>
      <c r="E1468" s="33"/>
      <c r="F1468" s="33"/>
      <c r="G1468" s="33"/>
      <c r="H1468" s="35"/>
      <c r="I1468" s="33"/>
      <c r="J1468" s="33"/>
      <c r="K1468" s="36"/>
      <c r="L1468" s="33"/>
      <c r="M1468" s="33"/>
      <c r="N1468" s="33"/>
      <c r="O1468" s="33"/>
      <c r="P1468" s="33"/>
      <c r="Q1468" s="33"/>
    </row>
    <row r="1469" spans="2:17" x14ac:dyDescent="0.2">
      <c r="B1469" s="33"/>
      <c r="C1469" s="33"/>
      <c r="D1469" s="33"/>
      <c r="E1469" s="33"/>
      <c r="F1469" s="33"/>
      <c r="G1469" s="33"/>
      <c r="H1469" s="35"/>
      <c r="I1469" s="33"/>
      <c r="J1469" s="33"/>
      <c r="K1469" s="36"/>
      <c r="L1469" s="33"/>
      <c r="M1469" s="33"/>
      <c r="N1469" s="33"/>
      <c r="O1469" s="33"/>
      <c r="P1469" s="33"/>
      <c r="Q1469" s="33"/>
    </row>
    <row r="1470" spans="2:17" x14ac:dyDescent="0.2">
      <c r="B1470" s="33"/>
      <c r="C1470" s="33"/>
      <c r="D1470" s="33"/>
      <c r="E1470" s="33"/>
      <c r="F1470" s="33"/>
      <c r="G1470" s="33"/>
      <c r="H1470" s="35"/>
      <c r="I1470" s="33"/>
      <c r="J1470" s="33"/>
      <c r="K1470" s="36"/>
      <c r="L1470" s="33"/>
      <c r="M1470" s="33"/>
      <c r="N1470" s="33"/>
      <c r="O1470" s="33"/>
      <c r="P1470" s="33"/>
      <c r="Q1470" s="33"/>
    </row>
    <row r="1471" spans="2:17" x14ac:dyDescent="0.2">
      <c r="B1471" s="33"/>
      <c r="C1471" s="33"/>
      <c r="D1471" s="33"/>
      <c r="E1471" s="33"/>
      <c r="F1471" s="33"/>
      <c r="G1471" s="33"/>
      <c r="H1471" s="35"/>
      <c r="I1471" s="33"/>
      <c r="J1471" s="33"/>
      <c r="K1471" s="36"/>
      <c r="L1471" s="33"/>
      <c r="M1471" s="33"/>
      <c r="N1471" s="33"/>
      <c r="O1471" s="33"/>
      <c r="P1471" s="33"/>
      <c r="Q1471" s="33"/>
    </row>
    <row r="1472" spans="2:17" x14ac:dyDescent="0.2">
      <c r="B1472" s="33"/>
      <c r="C1472" s="33"/>
      <c r="D1472" s="33"/>
      <c r="E1472" s="33"/>
      <c r="F1472" s="33"/>
      <c r="G1472" s="33"/>
      <c r="H1472" s="35"/>
      <c r="I1472" s="33"/>
      <c r="J1472" s="33"/>
      <c r="K1472" s="36"/>
      <c r="L1472" s="33"/>
      <c r="M1472" s="33"/>
      <c r="N1472" s="33"/>
      <c r="O1472" s="33"/>
      <c r="P1472" s="33"/>
      <c r="Q1472" s="33"/>
    </row>
    <row r="1473" spans="2:17" x14ac:dyDescent="0.2">
      <c r="B1473" s="33"/>
      <c r="C1473" s="33"/>
      <c r="D1473" s="33"/>
      <c r="E1473" s="33"/>
      <c r="F1473" s="33"/>
      <c r="G1473" s="33"/>
      <c r="H1473" s="35"/>
      <c r="I1473" s="33"/>
      <c r="J1473" s="33"/>
      <c r="K1473" s="36"/>
      <c r="L1473" s="33"/>
      <c r="M1473" s="33"/>
      <c r="N1473" s="33"/>
      <c r="O1473" s="33"/>
      <c r="P1473" s="33"/>
      <c r="Q1473" s="33"/>
    </row>
    <row r="1474" spans="2:17" x14ac:dyDescent="0.2">
      <c r="B1474" s="33"/>
      <c r="C1474" s="33"/>
      <c r="D1474" s="33"/>
      <c r="E1474" s="33"/>
      <c r="F1474" s="33"/>
      <c r="G1474" s="33"/>
      <c r="H1474" s="35"/>
      <c r="I1474" s="33"/>
      <c r="J1474" s="33"/>
      <c r="K1474" s="36"/>
      <c r="L1474" s="33"/>
      <c r="M1474" s="33"/>
      <c r="N1474" s="33"/>
      <c r="O1474" s="33"/>
      <c r="P1474" s="33"/>
      <c r="Q1474" s="33"/>
    </row>
    <row r="1475" spans="2:17" x14ac:dyDescent="0.2">
      <c r="B1475" s="33"/>
      <c r="C1475" s="33"/>
      <c r="D1475" s="33"/>
      <c r="E1475" s="33"/>
      <c r="F1475" s="33"/>
      <c r="G1475" s="33"/>
      <c r="H1475" s="35"/>
      <c r="I1475" s="33"/>
      <c r="J1475" s="33"/>
      <c r="K1475" s="36"/>
      <c r="L1475" s="33"/>
      <c r="M1475" s="33"/>
      <c r="N1475" s="33"/>
      <c r="O1475" s="33"/>
      <c r="P1475" s="33"/>
      <c r="Q1475" s="33"/>
    </row>
    <row r="1476" spans="2:17" x14ac:dyDescent="0.2">
      <c r="B1476" s="33"/>
      <c r="C1476" s="33"/>
      <c r="D1476" s="33"/>
      <c r="E1476" s="33"/>
      <c r="F1476" s="33"/>
      <c r="G1476" s="33"/>
      <c r="H1476" s="35"/>
      <c r="I1476" s="33"/>
      <c r="J1476" s="33"/>
      <c r="K1476" s="36"/>
      <c r="L1476" s="33"/>
      <c r="M1476" s="33"/>
      <c r="N1476" s="33"/>
      <c r="O1476" s="33"/>
      <c r="P1476" s="33"/>
      <c r="Q1476" s="33"/>
    </row>
    <row r="1477" spans="2:17" x14ac:dyDescent="0.2">
      <c r="B1477" s="33"/>
      <c r="C1477" s="33"/>
      <c r="D1477" s="33"/>
      <c r="E1477" s="33"/>
      <c r="F1477" s="33"/>
      <c r="G1477" s="33"/>
      <c r="H1477" s="35"/>
      <c r="I1477" s="33"/>
      <c r="J1477" s="33"/>
      <c r="K1477" s="36"/>
      <c r="L1477" s="33"/>
      <c r="M1477" s="33"/>
      <c r="N1477" s="33"/>
      <c r="O1477" s="33"/>
      <c r="P1477" s="33"/>
      <c r="Q1477" s="33"/>
    </row>
    <row r="1478" spans="2:17" x14ac:dyDescent="0.2">
      <c r="B1478" s="33"/>
      <c r="C1478" s="33"/>
      <c r="D1478" s="33"/>
      <c r="E1478" s="33"/>
      <c r="F1478" s="33"/>
      <c r="G1478" s="33"/>
      <c r="H1478" s="35"/>
      <c r="I1478" s="33"/>
      <c r="J1478" s="33"/>
      <c r="K1478" s="36"/>
      <c r="L1478" s="33"/>
      <c r="M1478" s="33"/>
      <c r="N1478" s="33"/>
      <c r="O1478" s="33"/>
      <c r="P1478" s="33"/>
      <c r="Q1478" s="33"/>
    </row>
    <row r="1479" spans="2:17" x14ac:dyDescent="0.2">
      <c r="B1479" s="33"/>
      <c r="C1479" s="33"/>
      <c r="D1479" s="33"/>
      <c r="E1479" s="33"/>
      <c r="F1479" s="33"/>
      <c r="G1479" s="33"/>
      <c r="H1479" s="35"/>
      <c r="I1479" s="33"/>
      <c r="J1479" s="33"/>
      <c r="K1479" s="36"/>
      <c r="L1479" s="33"/>
      <c r="M1479" s="33"/>
      <c r="N1479" s="33"/>
      <c r="O1479" s="33"/>
      <c r="P1479" s="33"/>
      <c r="Q1479" s="33"/>
    </row>
    <row r="1480" spans="2:17" x14ac:dyDescent="0.2">
      <c r="B1480" s="33"/>
      <c r="C1480" s="33"/>
      <c r="D1480" s="33"/>
      <c r="E1480" s="33"/>
      <c r="F1480" s="33"/>
      <c r="G1480" s="33"/>
      <c r="H1480" s="35"/>
      <c r="I1480" s="33"/>
      <c r="J1480" s="33"/>
      <c r="K1480" s="36"/>
      <c r="L1480" s="33"/>
      <c r="M1480" s="33"/>
      <c r="N1480" s="33"/>
      <c r="O1480" s="33"/>
      <c r="P1480" s="33"/>
      <c r="Q1480" s="33"/>
    </row>
    <row r="1481" spans="2:17" x14ac:dyDescent="0.2">
      <c r="B1481" s="33"/>
      <c r="C1481" s="33"/>
      <c r="D1481" s="33"/>
      <c r="E1481" s="33"/>
      <c r="F1481" s="33"/>
      <c r="G1481" s="33"/>
      <c r="H1481" s="35"/>
      <c r="I1481" s="33"/>
      <c r="J1481" s="33"/>
      <c r="K1481" s="36"/>
      <c r="L1481" s="33"/>
      <c r="M1481" s="33"/>
      <c r="N1481" s="33"/>
      <c r="O1481" s="33"/>
      <c r="P1481" s="33"/>
      <c r="Q1481" s="33"/>
    </row>
    <row r="1482" spans="2:17" x14ac:dyDescent="0.2">
      <c r="B1482" s="33"/>
      <c r="C1482" s="33"/>
      <c r="D1482" s="33"/>
      <c r="E1482" s="33"/>
      <c r="F1482" s="33"/>
      <c r="G1482" s="33"/>
      <c r="H1482" s="35"/>
      <c r="I1482" s="33"/>
      <c r="J1482" s="33"/>
      <c r="K1482" s="36"/>
      <c r="L1482" s="33"/>
      <c r="M1482" s="33"/>
      <c r="N1482" s="33"/>
      <c r="O1482" s="33"/>
      <c r="P1482" s="33"/>
      <c r="Q1482" s="33"/>
    </row>
    <row r="1483" spans="2:17" x14ac:dyDescent="0.2">
      <c r="B1483" s="33"/>
      <c r="C1483" s="33"/>
      <c r="D1483" s="33"/>
      <c r="E1483" s="33"/>
      <c r="F1483" s="33"/>
      <c r="G1483" s="33"/>
      <c r="H1483" s="35"/>
      <c r="I1483" s="33"/>
      <c r="J1483" s="33"/>
      <c r="K1483" s="36"/>
      <c r="L1483" s="33"/>
      <c r="M1483" s="33"/>
      <c r="N1483" s="33"/>
      <c r="O1483" s="33"/>
      <c r="P1483" s="33"/>
      <c r="Q1483" s="33"/>
    </row>
    <row r="1484" spans="2:17" x14ac:dyDescent="0.2">
      <c r="B1484" s="33"/>
      <c r="C1484" s="33"/>
      <c r="D1484" s="33"/>
      <c r="E1484" s="33"/>
      <c r="F1484" s="33"/>
      <c r="G1484" s="33"/>
      <c r="H1484" s="35"/>
      <c r="I1484" s="33"/>
      <c r="J1484" s="33"/>
      <c r="K1484" s="36"/>
      <c r="L1484" s="33"/>
      <c r="M1484" s="33"/>
      <c r="N1484" s="33"/>
      <c r="O1484" s="33"/>
      <c r="P1484" s="33"/>
      <c r="Q1484" s="33"/>
    </row>
    <row r="1485" spans="2:17" x14ac:dyDescent="0.2">
      <c r="B1485" s="33"/>
      <c r="C1485" s="33"/>
      <c r="D1485" s="33"/>
      <c r="E1485" s="33"/>
      <c r="F1485" s="33"/>
      <c r="G1485" s="33"/>
      <c r="H1485" s="35"/>
      <c r="I1485" s="33"/>
      <c r="J1485" s="33"/>
      <c r="K1485" s="36"/>
      <c r="L1485" s="33"/>
      <c r="M1485" s="33"/>
      <c r="N1485" s="33"/>
      <c r="O1485" s="33"/>
      <c r="P1485" s="33"/>
      <c r="Q1485" s="33"/>
    </row>
    <row r="1486" spans="2:17" x14ac:dyDescent="0.2">
      <c r="B1486" s="33"/>
      <c r="C1486" s="33"/>
      <c r="D1486" s="33"/>
      <c r="E1486" s="33"/>
      <c r="F1486" s="33"/>
      <c r="G1486" s="33"/>
      <c r="H1486" s="35"/>
      <c r="I1486" s="33"/>
      <c r="J1486" s="33"/>
      <c r="K1486" s="36"/>
      <c r="L1486" s="33"/>
      <c r="M1486" s="33"/>
      <c r="N1486" s="33"/>
      <c r="O1486" s="33"/>
      <c r="P1486" s="33"/>
      <c r="Q1486" s="33"/>
    </row>
    <row r="1487" spans="2:17" x14ac:dyDescent="0.2">
      <c r="B1487" s="33"/>
      <c r="C1487" s="33"/>
      <c r="D1487" s="33"/>
      <c r="E1487" s="33"/>
      <c r="F1487" s="33"/>
      <c r="G1487" s="33"/>
      <c r="H1487" s="35"/>
      <c r="I1487" s="33"/>
      <c r="J1487" s="33"/>
      <c r="K1487" s="36"/>
      <c r="L1487" s="33"/>
      <c r="M1487" s="33"/>
      <c r="N1487" s="33"/>
      <c r="O1487" s="33"/>
      <c r="P1487" s="33"/>
      <c r="Q1487" s="33"/>
    </row>
    <row r="1488" spans="2:17" x14ac:dyDescent="0.2">
      <c r="B1488" s="33"/>
      <c r="C1488" s="33"/>
      <c r="D1488" s="33"/>
      <c r="E1488" s="33"/>
      <c r="F1488" s="33"/>
      <c r="G1488" s="33"/>
      <c r="H1488" s="35"/>
      <c r="I1488" s="33"/>
      <c r="J1488" s="33"/>
      <c r="K1488" s="36"/>
      <c r="L1488" s="33"/>
      <c r="M1488" s="33"/>
      <c r="N1488" s="33"/>
      <c r="O1488" s="33"/>
      <c r="P1488" s="33"/>
      <c r="Q1488" s="33"/>
    </row>
    <row r="1489" spans="2:17" x14ac:dyDescent="0.2">
      <c r="B1489" s="33"/>
      <c r="C1489" s="33"/>
      <c r="D1489" s="33"/>
      <c r="E1489" s="33"/>
      <c r="F1489" s="33"/>
      <c r="G1489" s="33"/>
      <c r="H1489" s="35"/>
      <c r="I1489" s="33"/>
      <c r="J1489" s="33"/>
      <c r="K1489" s="36"/>
      <c r="L1489" s="33"/>
      <c r="M1489" s="33"/>
      <c r="N1489" s="33"/>
      <c r="O1489" s="33"/>
      <c r="P1489" s="33"/>
      <c r="Q1489" s="33"/>
    </row>
    <row r="1490" spans="2:17" x14ac:dyDescent="0.2">
      <c r="B1490" s="33"/>
      <c r="C1490" s="33"/>
      <c r="D1490" s="33"/>
      <c r="E1490" s="33"/>
      <c r="F1490" s="33"/>
      <c r="G1490" s="33"/>
      <c r="H1490" s="35"/>
      <c r="I1490" s="33"/>
      <c r="J1490" s="33"/>
      <c r="K1490" s="36"/>
      <c r="L1490" s="33"/>
      <c r="M1490" s="33"/>
      <c r="N1490" s="33"/>
      <c r="O1490" s="33"/>
      <c r="P1490" s="33"/>
      <c r="Q1490" s="33"/>
    </row>
    <row r="1491" spans="2:17" x14ac:dyDescent="0.2">
      <c r="B1491" s="33"/>
      <c r="C1491" s="33"/>
      <c r="D1491" s="33"/>
      <c r="E1491" s="33"/>
      <c r="F1491" s="33"/>
      <c r="G1491" s="33"/>
      <c r="H1491" s="35"/>
      <c r="I1491" s="33"/>
      <c r="J1491" s="33"/>
      <c r="K1491" s="36"/>
      <c r="L1491" s="33"/>
      <c r="M1491" s="33"/>
      <c r="N1491" s="33"/>
      <c r="O1491" s="33"/>
      <c r="P1491" s="33"/>
      <c r="Q1491" s="33"/>
    </row>
    <row r="1492" spans="2:17" x14ac:dyDescent="0.2">
      <c r="B1492" s="33"/>
      <c r="C1492" s="33"/>
      <c r="D1492" s="33"/>
      <c r="E1492" s="33"/>
      <c r="F1492" s="33"/>
      <c r="G1492" s="33"/>
      <c r="H1492" s="35"/>
      <c r="I1492" s="33"/>
      <c r="J1492" s="33"/>
      <c r="K1492" s="36"/>
      <c r="L1492" s="33"/>
      <c r="M1492" s="33"/>
      <c r="N1492" s="33"/>
      <c r="O1492" s="33"/>
      <c r="P1492" s="33"/>
      <c r="Q1492" s="33"/>
    </row>
    <row r="1493" spans="2:17" x14ac:dyDescent="0.2">
      <c r="B1493" s="33"/>
      <c r="C1493" s="33"/>
      <c r="D1493" s="33"/>
      <c r="E1493" s="33"/>
      <c r="F1493" s="33"/>
      <c r="G1493" s="33"/>
      <c r="H1493" s="35"/>
      <c r="I1493" s="33"/>
      <c r="J1493" s="33"/>
      <c r="K1493" s="36"/>
      <c r="L1493" s="33"/>
      <c r="M1493" s="33"/>
      <c r="N1493" s="33"/>
      <c r="O1493" s="33"/>
      <c r="P1493" s="33"/>
      <c r="Q1493" s="33"/>
    </row>
    <row r="1494" spans="2:17" x14ac:dyDescent="0.2">
      <c r="B1494" s="33"/>
      <c r="C1494" s="33"/>
      <c r="D1494" s="33"/>
      <c r="E1494" s="33"/>
      <c r="F1494" s="33"/>
      <c r="G1494" s="33"/>
      <c r="H1494" s="35"/>
      <c r="I1494" s="33"/>
      <c r="J1494" s="33"/>
      <c r="K1494" s="36"/>
      <c r="L1494" s="33"/>
      <c r="M1494" s="33"/>
      <c r="N1494" s="33"/>
      <c r="O1494" s="33"/>
      <c r="P1494" s="33"/>
      <c r="Q1494" s="33"/>
    </row>
    <row r="1495" spans="2:17" x14ac:dyDescent="0.2">
      <c r="B1495" s="33"/>
      <c r="C1495" s="33"/>
      <c r="D1495" s="33"/>
      <c r="E1495" s="33"/>
      <c r="F1495" s="33"/>
      <c r="G1495" s="33"/>
      <c r="H1495" s="35"/>
      <c r="I1495" s="33"/>
      <c r="J1495" s="33"/>
      <c r="K1495" s="36"/>
      <c r="L1495" s="33"/>
      <c r="M1495" s="33"/>
      <c r="N1495" s="33"/>
      <c r="O1495" s="33"/>
      <c r="P1495" s="33"/>
      <c r="Q1495" s="33"/>
    </row>
    <row r="1496" spans="2:17" x14ac:dyDescent="0.2">
      <c r="B1496" s="33"/>
      <c r="C1496" s="33"/>
      <c r="D1496" s="33"/>
      <c r="E1496" s="33"/>
      <c r="F1496" s="33"/>
      <c r="G1496" s="33"/>
      <c r="H1496" s="35"/>
      <c r="I1496" s="33"/>
      <c r="J1496" s="33"/>
      <c r="K1496" s="36"/>
      <c r="L1496" s="33"/>
      <c r="M1496" s="33"/>
      <c r="N1496" s="33"/>
      <c r="O1496" s="33"/>
      <c r="P1496" s="33"/>
      <c r="Q1496" s="33"/>
    </row>
    <row r="1497" spans="2:17" x14ac:dyDescent="0.2">
      <c r="B1497" s="33"/>
      <c r="C1497" s="33"/>
      <c r="D1497" s="33"/>
      <c r="E1497" s="33"/>
      <c r="F1497" s="33"/>
      <c r="G1497" s="33"/>
      <c r="H1497" s="35"/>
      <c r="I1497" s="33"/>
      <c r="J1497" s="33"/>
      <c r="K1497" s="36"/>
      <c r="L1497" s="33"/>
      <c r="M1497" s="33"/>
      <c r="N1497" s="33"/>
      <c r="O1497" s="33"/>
      <c r="P1497" s="33"/>
      <c r="Q1497" s="33"/>
    </row>
    <row r="1498" spans="2:17" x14ac:dyDescent="0.2">
      <c r="B1498" s="33"/>
      <c r="C1498" s="33"/>
      <c r="D1498" s="33"/>
      <c r="E1498" s="33"/>
      <c r="F1498" s="33"/>
      <c r="G1498" s="33"/>
      <c r="H1498" s="35"/>
      <c r="I1498" s="33"/>
      <c r="J1498" s="33"/>
      <c r="K1498" s="36"/>
      <c r="L1498" s="33"/>
      <c r="M1498" s="33"/>
      <c r="N1498" s="33"/>
      <c r="O1498" s="33"/>
      <c r="P1498" s="33"/>
      <c r="Q1498" s="33"/>
    </row>
    <row r="1499" spans="2:17" x14ac:dyDescent="0.2">
      <c r="B1499" s="33"/>
      <c r="C1499" s="33"/>
      <c r="D1499" s="33"/>
      <c r="E1499" s="33"/>
      <c r="F1499" s="33"/>
      <c r="G1499" s="33"/>
      <c r="H1499" s="35"/>
      <c r="I1499" s="33"/>
      <c r="J1499" s="33"/>
      <c r="K1499" s="36"/>
      <c r="L1499" s="33"/>
      <c r="M1499" s="33"/>
      <c r="N1499" s="33"/>
      <c r="O1499" s="33"/>
      <c r="P1499" s="33"/>
      <c r="Q1499" s="33"/>
    </row>
    <row r="1500" spans="2:17" x14ac:dyDescent="0.2">
      <c r="B1500" s="33"/>
      <c r="C1500" s="33"/>
      <c r="D1500" s="33"/>
      <c r="E1500" s="33"/>
      <c r="F1500" s="33"/>
      <c r="G1500" s="33"/>
      <c r="H1500" s="35"/>
      <c r="I1500" s="33"/>
      <c r="J1500" s="33"/>
      <c r="K1500" s="36"/>
      <c r="L1500" s="33"/>
      <c r="M1500" s="33"/>
      <c r="N1500" s="33"/>
      <c r="O1500" s="33"/>
      <c r="P1500" s="33"/>
      <c r="Q1500" s="33"/>
    </row>
    <row r="1501" spans="2:17" x14ac:dyDescent="0.2">
      <c r="B1501" s="33"/>
      <c r="C1501" s="33"/>
      <c r="D1501" s="33"/>
      <c r="E1501" s="33"/>
      <c r="F1501" s="33"/>
      <c r="G1501" s="33"/>
      <c r="H1501" s="35"/>
      <c r="I1501" s="33"/>
      <c r="J1501" s="33"/>
      <c r="K1501" s="36"/>
      <c r="L1501" s="33"/>
      <c r="M1501" s="33"/>
      <c r="N1501" s="33"/>
      <c r="O1501" s="33"/>
      <c r="P1501" s="33"/>
      <c r="Q1501" s="33"/>
    </row>
    <row r="1502" spans="2:17" x14ac:dyDescent="0.2">
      <c r="B1502" s="33"/>
      <c r="C1502" s="33"/>
      <c r="D1502" s="33"/>
      <c r="E1502" s="33"/>
      <c r="F1502" s="33"/>
      <c r="G1502" s="33"/>
      <c r="H1502" s="35"/>
      <c r="I1502" s="33"/>
      <c r="J1502" s="33"/>
      <c r="K1502" s="36"/>
      <c r="L1502" s="33"/>
      <c r="M1502" s="33"/>
      <c r="N1502" s="33"/>
      <c r="O1502" s="33"/>
      <c r="P1502" s="33"/>
      <c r="Q1502" s="33"/>
    </row>
    <row r="1503" spans="2:17" x14ac:dyDescent="0.2">
      <c r="B1503" s="33"/>
      <c r="C1503" s="33"/>
      <c r="D1503" s="33"/>
      <c r="E1503" s="33"/>
      <c r="F1503" s="33"/>
      <c r="G1503" s="33"/>
      <c r="H1503" s="35"/>
      <c r="I1503" s="33"/>
      <c r="J1503" s="33"/>
      <c r="K1503" s="36"/>
      <c r="L1503" s="33"/>
      <c r="M1503" s="33"/>
      <c r="N1503" s="33"/>
      <c r="O1503" s="33"/>
      <c r="P1503" s="33"/>
      <c r="Q1503" s="33"/>
    </row>
    <row r="1504" spans="2:17" x14ac:dyDescent="0.2">
      <c r="B1504" s="33"/>
      <c r="C1504" s="33"/>
      <c r="D1504" s="33"/>
      <c r="E1504" s="33"/>
      <c r="F1504" s="33"/>
      <c r="G1504" s="33"/>
      <c r="H1504" s="35"/>
      <c r="I1504" s="33"/>
      <c r="J1504" s="33"/>
      <c r="K1504" s="36"/>
      <c r="L1504" s="33"/>
      <c r="M1504" s="33"/>
      <c r="N1504" s="33"/>
      <c r="O1504" s="33"/>
      <c r="P1504" s="33"/>
      <c r="Q1504" s="33"/>
    </row>
    <row r="1505" spans="2:17" x14ac:dyDescent="0.2">
      <c r="B1505" s="33"/>
      <c r="C1505" s="33"/>
      <c r="D1505" s="33"/>
      <c r="E1505" s="33"/>
      <c r="F1505" s="33"/>
      <c r="G1505" s="33"/>
      <c r="H1505" s="35"/>
      <c r="I1505" s="33"/>
      <c r="J1505" s="33"/>
      <c r="K1505" s="36"/>
      <c r="L1505" s="33"/>
      <c r="M1505" s="33"/>
      <c r="N1505" s="33"/>
      <c r="O1505" s="33"/>
      <c r="P1505" s="33"/>
      <c r="Q1505" s="33"/>
    </row>
    <row r="1506" spans="2:17" x14ac:dyDescent="0.2">
      <c r="B1506" s="33"/>
      <c r="C1506" s="33"/>
      <c r="D1506" s="33"/>
      <c r="E1506" s="33"/>
      <c r="F1506" s="33"/>
      <c r="G1506" s="33"/>
      <c r="H1506" s="35"/>
      <c r="I1506" s="33"/>
      <c r="J1506" s="33"/>
      <c r="K1506" s="36"/>
      <c r="L1506" s="33"/>
      <c r="M1506" s="33"/>
      <c r="N1506" s="33"/>
      <c r="O1506" s="33"/>
      <c r="P1506" s="33"/>
      <c r="Q1506" s="33"/>
    </row>
    <row r="1507" spans="2:17" x14ac:dyDescent="0.2">
      <c r="B1507" s="33"/>
      <c r="C1507" s="33"/>
      <c r="D1507" s="33"/>
      <c r="E1507" s="33"/>
      <c r="F1507" s="33"/>
      <c r="G1507" s="33"/>
      <c r="H1507" s="35"/>
      <c r="I1507" s="33"/>
      <c r="J1507" s="33"/>
      <c r="K1507" s="36"/>
      <c r="L1507" s="33"/>
      <c r="M1507" s="33"/>
      <c r="N1507" s="33"/>
      <c r="O1507" s="33"/>
      <c r="P1507" s="33"/>
      <c r="Q1507" s="33"/>
    </row>
    <row r="1508" spans="2:17" x14ac:dyDescent="0.2">
      <c r="B1508" s="33"/>
      <c r="C1508" s="33"/>
      <c r="D1508" s="33"/>
      <c r="E1508" s="33"/>
      <c r="F1508" s="33"/>
      <c r="G1508" s="33"/>
      <c r="H1508" s="35"/>
      <c r="I1508" s="33"/>
      <c r="J1508" s="33"/>
      <c r="K1508" s="36"/>
      <c r="L1508" s="33"/>
      <c r="M1508" s="33"/>
      <c r="N1508" s="33"/>
      <c r="O1508" s="33"/>
      <c r="P1508" s="33"/>
      <c r="Q1508" s="33"/>
    </row>
    <row r="1509" spans="2:17" x14ac:dyDescent="0.2">
      <c r="B1509" s="33"/>
      <c r="C1509" s="33"/>
      <c r="D1509" s="33"/>
      <c r="E1509" s="33"/>
      <c r="F1509" s="33"/>
      <c r="G1509" s="33"/>
      <c r="H1509" s="35"/>
      <c r="I1509" s="33"/>
      <c r="J1509" s="33"/>
      <c r="K1509" s="36"/>
      <c r="L1509" s="33"/>
      <c r="M1509" s="33"/>
      <c r="N1509" s="33"/>
      <c r="O1509" s="33"/>
      <c r="P1509" s="33"/>
      <c r="Q1509" s="33"/>
    </row>
    <row r="1510" spans="2:17" x14ac:dyDescent="0.2">
      <c r="B1510" s="33"/>
      <c r="C1510" s="33"/>
      <c r="D1510" s="33"/>
      <c r="E1510" s="33"/>
      <c r="F1510" s="33"/>
      <c r="G1510" s="33"/>
      <c r="H1510" s="35"/>
      <c r="I1510" s="33"/>
      <c r="J1510" s="33"/>
      <c r="K1510" s="36"/>
      <c r="L1510" s="33"/>
      <c r="M1510" s="33"/>
      <c r="N1510" s="33"/>
      <c r="O1510" s="33"/>
      <c r="P1510" s="33"/>
      <c r="Q1510" s="33"/>
    </row>
    <row r="1511" spans="2:17" x14ac:dyDescent="0.2">
      <c r="B1511" s="33"/>
      <c r="C1511" s="33"/>
      <c r="D1511" s="33"/>
      <c r="E1511" s="33"/>
      <c r="F1511" s="33"/>
      <c r="G1511" s="33"/>
      <c r="H1511" s="35"/>
      <c r="I1511" s="33"/>
      <c r="J1511" s="33"/>
      <c r="K1511" s="36"/>
      <c r="L1511" s="33"/>
      <c r="M1511" s="33"/>
      <c r="N1511" s="33"/>
      <c r="O1511" s="33"/>
      <c r="P1511" s="33"/>
      <c r="Q1511" s="33"/>
    </row>
    <row r="1512" spans="2:17" x14ac:dyDescent="0.2">
      <c r="B1512" s="33"/>
      <c r="C1512" s="33"/>
      <c r="D1512" s="33"/>
      <c r="E1512" s="33"/>
      <c r="F1512" s="33"/>
      <c r="G1512" s="33"/>
      <c r="H1512" s="35"/>
      <c r="I1512" s="33"/>
      <c r="J1512" s="33"/>
      <c r="K1512" s="36"/>
      <c r="L1512" s="33"/>
      <c r="M1512" s="33"/>
      <c r="N1512" s="33"/>
      <c r="O1512" s="33"/>
      <c r="P1512" s="33"/>
      <c r="Q1512" s="33"/>
    </row>
    <row r="1513" spans="2:17" x14ac:dyDescent="0.2">
      <c r="B1513" s="33"/>
      <c r="C1513" s="33"/>
      <c r="D1513" s="33"/>
      <c r="E1513" s="33"/>
      <c r="F1513" s="33"/>
      <c r="G1513" s="33"/>
      <c r="H1513" s="35"/>
      <c r="I1513" s="33"/>
      <c r="J1513" s="33"/>
      <c r="K1513" s="36"/>
      <c r="L1513" s="33"/>
      <c r="M1513" s="33"/>
      <c r="N1513" s="33"/>
      <c r="O1513" s="33"/>
      <c r="P1513" s="33"/>
      <c r="Q1513" s="33"/>
    </row>
    <row r="1514" spans="2:17" x14ac:dyDescent="0.2">
      <c r="B1514" s="33"/>
      <c r="C1514" s="33"/>
      <c r="D1514" s="33"/>
      <c r="E1514" s="33"/>
      <c r="F1514" s="33"/>
      <c r="G1514" s="33"/>
      <c r="H1514" s="35"/>
      <c r="I1514" s="33"/>
      <c r="J1514" s="33"/>
      <c r="K1514" s="36"/>
      <c r="L1514" s="33"/>
      <c r="M1514" s="33"/>
      <c r="N1514" s="33"/>
      <c r="O1514" s="33"/>
      <c r="P1514" s="33"/>
      <c r="Q1514" s="33"/>
    </row>
    <row r="1515" spans="2:17" x14ac:dyDescent="0.2">
      <c r="B1515" s="33"/>
      <c r="C1515" s="33"/>
      <c r="D1515" s="33"/>
      <c r="E1515" s="33"/>
      <c r="F1515" s="33"/>
      <c r="G1515" s="33"/>
      <c r="H1515" s="35"/>
      <c r="I1515" s="33"/>
      <c r="J1515" s="33"/>
      <c r="K1515" s="36"/>
      <c r="L1515" s="33"/>
      <c r="M1515" s="33"/>
      <c r="N1515" s="33"/>
      <c r="O1515" s="33"/>
      <c r="P1515" s="33"/>
      <c r="Q1515" s="33"/>
    </row>
    <row r="1516" spans="2:17" x14ac:dyDescent="0.2">
      <c r="B1516" s="33"/>
      <c r="C1516" s="33"/>
      <c r="D1516" s="33"/>
      <c r="E1516" s="33"/>
      <c r="F1516" s="33"/>
      <c r="G1516" s="33"/>
      <c r="H1516" s="35"/>
      <c r="I1516" s="33"/>
      <c r="J1516" s="33"/>
      <c r="K1516" s="36"/>
      <c r="L1516" s="33"/>
      <c r="M1516" s="33"/>
      <c r="N1516" s="33"/>
      <c r="O1516" s="33"/>
      <c r="P1516" s="33"/>
      <c r="Q1516" s="33"/>
    </row>
    <row r="1517" spans="2:17" x14ac:dyDescent="0.2">
      <c r="B1517" s="33"/>
      <c r="C1517" s="33"/>
      <c r="D1517" s="33"/>
      <c r="E1517" s="33"/>
      <c r="F1517" s="33"/>
      <c r="G1517" s="33"/>
      <c r="H1517" s="35"/>
      <c r="I1517" s="33"/>
      <c r="J1517" s="33"/>
      <c r="K1517" s="36"/>
      <c r="L1517" s="33"/>
      <c r="M1517" s="33"/>
      <c r="N1517" s="33"/>
      <c r="O1517" s="33"/>
      <c r="P1517" s="33"/>
      <c r="Q1517" s="33"/>
    </row>
    <row r="1518" spans="2:17" x14ac:dyDescent="0.2">
      <c r="B1518" s="33"/>
      <c r="C1518" s="33"/>
      <c r="D1518" s="33"/>
      <c r="E1518" s="33"/>
      <c r="F1518" s="33"/>
      <c r="G1518" s="33"/>
      <c r="H1518" s="35"/>
      <c r="I1518" s="33"/>
      <c r="J1518" s="33"/>
      <c r="K1518" s="36"/>
      <c r="L1518" s="33"/>
      <c r="M1518" s="33"/>
      <c r="N1518" s="33"/>
      <c r="O1518" s="33"/>
      <c r="P1518" s="33"/>
      <c r="Q1518" s="33"/>
    </row>
    <row r="1519" spans="2:17" x14ac:dyDescent="0.2">
      <c r="B1519" s="33"/>
      <c r="C1519" s="33"/>
      <c r="D1519" s="33"/>
      <c r="E1519" s="33"/>
      <c r="F1519" s="33"/>
      <c r="G1519" s="33"/>
      <c r="H1519" s="35"/>
      <c r="I1519" s="33"/>
      <c r="J1519" s="33"/>
      <c r="K1519" s="36"/>
      <c r="L1519" s="33"/>
      <c r="M1519" s="33"/>
      <c r="N1519" s="33"/>
      <c r="O1519" s="33"/>
      <c r="P1519" s="33"/>
      <c r="Q1519" s="33"/>
    </row>
    <row r="1520" spans="2:17" x14ac:dyDescent="0.2">
      <c r="B1520" s="33"/>
      <c r="C1520" s="33"/>
      <c r="D1520" s="33"/>
      <c r="E1520" s="33"/>
      <c r="F1520" s="33"/>
      <c r="G1520" s="33"/>
      <c r="H1520" s="35"/>
      <c r="I1520" s="33"/>
      <c r="J1520" s="33"/>
      <c r="K1520" s="36"/>
      <c r="L1520" s="33"/>
      <c r="M1520" s="33"/>
      <c r="N1520" s="33"/>
      <c r="O1520" s="33"/>
      <c r="P1520" s="33"/>
      <c r="Q1520" s="33"/>
    </row>
    <row r="1521" spans="2:17" x14ac:dyDescent="0.2">
      <c r="B1521" s="33"/>
      <c r="C1521" s="33"/>
      <c r="D1521" s="33"/>
      <c r="E1521" s="33"/>
      <c r="F1521" s="33"/>
      <c r="G1521" s="33"/>
      <c r="H1521" s="35"/>
      <c r="I1521" s="33"/>
      <c r="J1521" s="33"/>
      <c r="K1521" s="36"/>
      <c r="L1521" s="33"/>
      <c r="M1521" s="33"/>
      <c r="N1521" s="33"/>
      <c r="O1521" s="33"/>
      <c r="P1521" s="33"/>
      <c r="Q1521" s="33"/>
    </row>
    <row r="1522" spans="2:17" x14ac:dyDescent="0.2">
      <c r="B1522" s="33"/>
      <c r="C1522" s="33"/>
      <c r="D1522" s="33"/>
      <c r="E1522" s="33"/>
      <c r="F1522" s="33"/>
      <c r="G1522" s="33"/>
      <c r="H1522" s="35"/>
      <c r="I1522" s="33"/>
      <c r="J1522" s="33"/>
      <c r="K1522" s="36"/>
      <c r="L1522" s="33"/>
      <c r="M1522" s="33"/>
      <c r="N1522" s="33"/>
      <c r="O1522" s="33"/>
      <c r="P1522" s="33"/>
      <c r="Q1522" s="33"/>
    </row>
    <row r="1523" spans="2:17" x14ac:dyDescent="0.2">
      <c r="B1523" s="33"/>
      <c r="C1523" s="33"/>
      <c r="D1523" s="33"/>
      <c r="E1523" s="33"/>
      <c r="F1523" s="33"/>
      <c r="G1523" s="33"/>
      <c r="H1523" s="35"/>
      <c r="I1523" s="33"/>
      <c r="J1523" s="33"/>
      <c r="K1523" s="36"/>
      <c r="L1523" s="33"/>
      <c r="M1523" s="33"/>
      <c r="N1523" s="33"/>
      <c r="O1523" s="33"/>
      <c r="P1523" s="33"/>
      <c r="Q1523" s="33"/>
    </row>
    <row r="1524" spans="2:17" x14ac:dyDescent="0.2">
      <c r="B1524" s="33"/>
      <c r="C1524" s="33"/>
      <c r="D1524" s="33"/>
      <c r="E1524" s="33"/>
      <c r="F1524" s="33"/>
      <c r="G1524" s="33"/>
      <c r="H1524" s="35"/>
      <c r="I1524" s="33"/>
      <c r="J1524" s="33"/>
      <c r="K1524" s="36"/>
      <c r="L1524" s="33"/>
      <c r="M1524" s="33"/>
      <c r="N1524" s="33"/>
      <c r="O1524" s="33"/>
      <c r="P1524" s="33"/>
      <c r="Q1524" s="33"/>
    </row>
    <row r="1525" spans="2:17" x14ac:dyDescent="0.2">
      <c r="B1525" s="33"/>
      <c r="C1525" s="33"/>
      <c r="D1525" s="33"/>
      <c r="E1525" s="33"/>
      <c r="F1525" s="33"/>
      <c r="G1525" s="33"/>
      <c r="H1525" s="35"/>
      <c r="I1525" s="33"/>
      <c r="J1525" s="33"/>
      <c r="K1525" s="36"/>
      <c r="L1525" s="33"/>
      <c r="M1525" s="33"/>
      <c r="N1525" s="33"/>
      <c r="O1525" s="33"/>
      <c r="P1525" s="33"/>
      <c r="Q1525" s="33"/>
    </row>
    <row r="1526" spans="2:17" x14ac:dyDescent="0.2">
      <c r="B1526" s="33"/>
      <c r="C1526" s="33"/>
      <c r="D1526" s="33"/>
      <c r="E1526" s="33"/>
      <c r="F1526" s="33"/>
      <c r="G1526" s="33"/>
      <c r="H1526" s="35"/>
      <c r="I1526" s="33"/>
      <c r="J1526" s="33"/>
      <c r="K1526" s="36"/>
      <c r="L1526" s="33"/>
      <c r="M1526" s="33"/>
      <c r="N1526" s="33"/>
      <c r="O1526" s="33"/>
      <c r="P1526" s="33"/>
      <c r="Q1526" s="33"/>
    </row>
    <row r="1527" spans="2:17" x14ac:dyDescent="0.2">
      <c r="B1527" s="33"/>
      <c r="C1527" s="33"/>
      <c r="D1527" s="33"/>
      <c r="E1527" s="33"/>
      <c r="F1527" s="33"/>
      <c r="G1527" s="33"/>
      <c r="H1527" s="35"/>
      <c r="I1527" s="33"/>
      <c r="J1527" s="33"/>
      <c r="K1527" s="36"/>
      <c r="L1527" s="33"/>
      <c r="M1527" s="33"/>
      <c r="N1527" s="33"/>
      <c r="O1527" s="33"/>
      <c r="P1527" s="33"/>
      <c r="Q1527" s="33"/>
    </row>
    <row r="1528" spans="2:17" x14ac:dyDescent="0.2">
      <c r="B1528" s="33"/>
      <c r="C1528" s="33"/>
      <c r="D1528" s="33"/>
      <c r="E1528" s="33"/>
      <c r="F1528" s="33"/>
      <c r="G1528" s="33"/>
      <c r="H1528" s="35"/>
      <c r="I1528" s="33"/>
      <c r="J1528" s="33"/>
      <c r="K1528" s="36"/>
      <c r="L1528" s="33"/>
      <c r="M1528" s="33"/>
      <c r="N1528" s="33"/>
      <c r="O1528" s="33"/>
      <c r="P1528" s="33"/>
      <c r="Q1528" s="33"/>
    </row>
    <row r="1529" spans="2:17" x14ac:dyDescent="0.2">
      <c r="B1529" s="33"/>
      <c r="C1529" s="33"/>
      <c r="D1529" s="33"/>
      <c r="E1529" s="33"/>
      <c r="F1529" s="33"/>
      <c r="G1529" s="33"/>
      <c r="H1529" s="35"/>
      <c r="I1529" s="33"/>
      <c r="J1529" s="33"/>
      <c r="K1529" s="36"/>
      <c r="L1529" s="33"/>
      <c r="M1529" s="33"/>
      <c r="N1529" s="33"/>
      <c r="O1529" s="33"/>
      <c r="P1529" s="33"/>
      <c r="Q1529" s="33"/>
    </row>
    <row r="1530" spans="2:17" x14ac:dyDescent="0.2">
      <c r="B1530" s="33"/>
      <c r="C1530" s="33"/>
      <c r="D1530" s="33"/>
      <c r="E1530" s="33"/>
      <c r="F1530" s="33"/>
      <c r="G1530" s="33"/>
      <c r="H1530" s="35"/>
      <c r="I1530" s="33"/>
      <c r="J1530" s="33"/>
      <c r="K1530" s="36"/>
      <c r="L1530" s="33"/>
      <c r="M1530" s="33"/>
      <c r="N1530" s="33"/>
      <c r="O1530" s="33"/>
      <c r="P1530" s="33"/>
      <c r="Q1530" s="33"/>
    </row>
    <row r="1531" spans="2:17" x14ac:dyDescent="0.2">
      <c r="B1531" s="33"/>
      <c r="C1531" s="33"/>
      <c r="D1531" s="33"/>
      <c r="E1531" s="33"/>
      <c r="F1531" s="33"/>
      <c r="G1531" s="33"/>
      <c r="H1531" s="35"/>
      <c r="I1531" s="33"/>
      <c r="J1531" s="33"/>
      <c r="K1531" s="36"/>
      <c r="L1531" s="33"/>
      <c r="M1531" s="33"/>
      <c r="N1531" s="33"/>
      <c r="O1531" s="33"/>
      <c r="P1531" s="33"/>
      <c r="Q1531" s="33"/>
    </row>
    <row r="1532" spans="2:17" x14ac:dyDescent="0.2">
      <c r="B1532" s="33"/>
      <c r="C1532" s="33"/>
      <c r="D1532" s="33"/>
      <c r="E1532" s="33"/>
      <c r="F1532" s="33"/>
      <c r="G1532" s="33"/>
      <c r="H1532" s="35"/>
      <c r="I1532" s="33"/>
      <c r="J1532" s="33"/>
      <c r="K1532" s="36"/>
      <c r="L1532" s="33"/>
      <c r="M1532" s="33"/>
      <c r="N1532" s="33"/>
      <c r="O1532" s="33"/>
      <c r="P1532" s="33"/>
      <c r="Q1532" s="33"/>
    </row>
    <row r="1533" spans="2:17" x14ac:dyDescent="0.2">
      <c r="B1533" s="33"/>
      <c r="C1533" s="33"/>
      <c r="D1533" s="33"/>
      <c r="E1533" s="33"/>
      <c r="F1533" s="33"/>
      <c r="G1533" s="33"/>
      <c r="H1533" s="35"/>
      <c r="I1533" s="33"/>
      <c r="J1533" s="33"/>
      <c r="K1533" s="36"/>
      <c r="L1533" s="33"/>
      <c r="M1533" s="33"/>
      <c r="N1533" s="33"/>
      <c r="O1533" s="33"/>
      <c r="P1533" s="33"/>
      <c r="Q1533" s="33"/>
    </row>
    <row r="1534" spans="2:17" x14ac:dyDescent="0.2">
      <c r="B1534" s="33"/>
      <c r="C1534" s="33"/>
      <c r="D1534" s="33"/>
      <c r="E1534" s="33"/>
      <c r="F1534" s="33"/>
      <c r="G1534" s="33"/>
      <c r="H1534" s="35"/>
      <c r="I1534" s="33"/>
      <c r="J1534" s="33"/>
      <c r="K1534" s="36"/>
      <c r="L1534" s="33"/>
      <c r="M1534" s="33"/>
      <c r="N1534" s="33"/>
      <c r="O1534" s="33"/>
      <c r="P1534" s="33"/>
      <c r="Q1534" s="33"/>
    </row>
    <row r="1535" spans="2:17" x14ac:dyDescent="0.2">
      <c r="B1535" s="33"/>
      <c r="C1535" s="33"/>
      <c r="D1535" s="33"/>
      <c r="E1535" s="33"/>
      <c r="F1535" s="33"/>
      <c r="G1535" s="33"/>
      <c r="H1535" s="35"/>
      <c r="I1535" s="33"/>
      <c r="J1535" s="33"/>
      <c r="K1535" s="36"/>
      <c r="L1535" s="33"/>
      <c r="M1535" s="33"/>
      <c r="N1535" s="33"/>
      <c r="O1535" s="33"/>
      <c r="P1535" s="33"/>
      <c r="Q1535" s="33"/>
    </row>
    <row r="1536" spans="2:17" x14ac:dyDescent="0.2">
      <c r="B1536" s="33"/>
      <c r="C1536" s="33"/>
      <c r="D1536" s="33"/>
      <c r="E1536" s="33"/>
      <c r="F1536" s="33"/>
      <c r="G1536" s="33"/>
      <c r="H1536" s="35"/>
      <c r="I1536" s="33"/>
      <c r="J1536" s="33"/>
      <c r="K1536" s="36"/>
      <c r="L1536" s="33"/>
      <c r="M1536" s="33"/>
      <c r="N1536" s="33"/>
      <c r="O1536" s="33"/>
      <c r="P1536" s="33"/>
      <c r="Q1536" s="33"/>
    </row>
    <row r="1537" spans="2:17" x14ac:dyDescent="0.2">
      <c r="B1537" s="33"/>
      <c r="C1537" s="33"/>
      <c r="D1537" s="33"/>
      <c r="E1537" s="33"/>
      <c r="F1537" s="33"/>
      <c r="G1537" s="33"/>
      <c r="H1537" s="35"/>
      <c r="I1537" s="33"/>
      <c r="J1537" s="33"/>
      <c r="K1537" s="36"/>
      <c r="L1537" s="33"/>
      <c r="M1537" s="33"/>
      <c r="N1537" s="33"/>
      <c r="O1537" s="33"/>
      <c r="P1537" s="33"/>
      <c r="Q1537" s="33"/>
    </row>
    <row r="1538" spans="2:17" x14ac:dyDescent="0.2">
      <c r="B1538" s="33"/>
      <c r="C1538" s="33"/>
      <c r="D1538" s="33"/>
      <c r="E1538" s="33"/>
      <c r="F1538" s="33"/>
      <c r="G1538" s="33"/>
      <c r="H1538" s="35"/>
      <c r="I1538" s="33"/>
      <c r="J1538" s="33"/>
      <c r="K1538" s="36"/>
      <c r="L1538" s="33"/>
      <c r="M1538" s="33"/>
      <c r="N1538" s="33"/>
      <c r="O1538" s="33"/>
      <c r="P1538" s="33"/>
      <c r="Q1538" s="33"/>
    </row>
    <row r="1539" spans="2:17" x14ac:dyDescent="0.2">
      <c r="B1539" s="33"/>
      <c r="C1539" s="33"/>
      <c r="D1539" s="33"/>
      <c r="E1539" s="33"/>
      <c r="F1539" s="33"/>
      <c r="G1539" s="33"/>
      <c r="H1539" s="35"/>
      <c r="I1539" s="33"/>
      <c r="J1539" s="33"/>
      <c r="K1539" s="36"/>
      <c r="L1539" s="33"/>
      <c r="M1539" s="33"/>
      <c r="N1539" s="33"/>
      <c r="O1539" s="33"/>
      <c r="P1539" s="33"/>
      <c r="Q1539" s="33"/>
    </row>
    <row r="1540" spans="2:17" x14ac:dyDescent="0.2">
      <c r="B1540" s="33"/>
      <c r="C1540" s="33"/>
      <c r="D1540" s="33"/>
      <c r="E1540" s="33"/>
      <c r="F1540" s="33"/>
      <c r="G1540" s="33"/>
      <c r="H1540" s="35"/>
      <c r="I1540" s="33"/>
      <c r="J1540" s="33"/>
      <c r="K1540" s="36"/>
      <c r="L1540" s="33"/>
      <c r="M1540" s="33"/>
      <c r="N1540" s="33"/>
      <c r="O1540" s="33"/>
      <c r="P1540" s="33"/>
      <c r="Q1540" s="33"/>
    </row>
    <row r="1541" spans="2:17" x14ac:dyDescent="0.2">
      <c r="B1541" s="33"/>
      <c r="C1541" s="33"/>
      <c r="D1541" s="33"/>
      <c r="E1541" s="33"/>
      <c r="F1541" s="33"/>
      <c r="G1541" s="33"/>
      <c r="H1541" s="35"/>
      <c r="I1541" s="33"/>
      <c r="J1541" s="33"/>
      <c r="K1541" s="36"/>
      <c r="L1541" s="33"/>
      <c r="M1541" s="33"/>
      <c r="N1541" s="33"/>
      <c r="O1541" s="33"/>
      <c r="P1541" s="33"/>
      <c r="Q1541" s="33"/>
    </row>
    <row r="1542" spans="2:17" x14ac:dyDescent="0.2">
      <c r="B1542" s="33"/>
      <c r="C1542" s="33"/>
      <c r="D1542" s="33"/>
      <c r="E1542" s="33"/>
      <c r="F1542" s="33"/>
      <c r="G1542" s="33"/>
      <c r="H1542" s="35"/>
      <c r="I1542" s="33"/>
      <c r="J1542" s="33"/>
      <c r="K1542" s="36"/>
      <c r="L1542" s="33"/>
      <c r="M1542" s="33"/>
      <c r="N1542" s="33"/>
      <c r="O1542" s="33"/>
      <c r="P1542" s="33"/>
      <c r="Q1542" s="33"/>
    </row>
    <row r="1543" spans="2:17" x14ac:dyDescent="0.2">
      <c r="B1543" s="33"/>
      <c r="C1543" s="33"/>
      <c r="D1543" s="33"/>
      <c r="E1543" s="33"/>
      <c r="F1543" s="33"/>
      <c r="G1543" s="33"/>
      <c r="H1543" s="35"/>
      <c r="I1543" s="33"/>
      <c r="J1543" s="33"/>
      <c r="K1543" s="36"/>
      <c r="L1543" s="33"/>
      <c r="M1543" s="33"/>
      <c r="N1543" s="33"/>
      <c r="O1543" s="33"/>
      <c r="P1543" s="33"/>
      <c r="Q1543" s="33"/>
    </row>
    <row r="1544" spans="2:17" x14ac:dyDescent="0.2">
      <c r="B1544" s="33"/>
      <c r="C1544" s="33"/>
      <c r="D1544" s="33"/>
      <c r="E1544" s="33"/>
      <c r="F1544" s="33"/>
      <c r="G1544" s="33"/>
      <c r="H1544" s="35"/>
      <c r="I1544" s="33"/>
      <c r="J1544" s="33"/>
      <c r="K1544" s="36"/>
      <c r="L1544" s="33"/>
      <c r="M1544" s="33"/>
      <c r="N1544" s="33"/>
      <c r="O1544" s="33"/>
      <c r="P1544" s="33"/>
      <c r="Q1544" s="33"/>
    </row>
    <row r="1545" spans="2:17" x14ac:dyDescent="0.2">
      <c r="B1545" s="33"/>
      <c r="C1545" s="33"/>
      <c r="D1545" s="33"/>
      <c r="E1545" s="33"/>
      <c r="F1545" s="33"/>
      <c r="G1545" s="33"/>
      <c r="H1545" s="35"/>
      <c r="I1545" s="33"/>
      <c r="J1545" s="33"/>
      <c r="K1545" s="36"/>
      <c r="L1545" s="33"/>
      <c r="M1545" s="33"/>
      <c r="N1545" s="33"/>
      <c r="O1545" s="33"/>
      <c r="P1545" s="33"/>
      <c r="Q1545" s="33"/>
    </row>
    <row r="1546" spans="2:17" x14ac:dyDescent="0.2">
      <c r="B1546" s="33"/>
      <c r="C1546" s="33"/>
      <c r="D1546" s="33"/>
      <c r="E1546" s="33"/>
      <c r="F1546" s="33"/>
      <c r="G1546" s="33"/>
      <c r="H1546" s="35"/>
      <c r="I1546" s="33"/>
      <c r="J1546" s="33"/>
      <c r="K1546" s="36"/>
      <c r="L1546" s="33"/>
      <c r="M1546" s="33"/>
      <c r="N1546" s="33"/>
      <c r="O1546" s="33"/>
      <c r="P1546" s="33"/>
      <c r="Q1546" s="33"/>
    </row>
    <row r="1547" spans="2:17" x14ac:dyDescent="0.2">
      <c r="B1547" s="33"/>
      <c r="C1547" s="33"/>
      <c r="D1547" s="33"/>
      <c r="E1547" s="33"/>
      <c r="F1547" s="33"/>
      <c r="G1547" s="33"/>
      <c r="H1547" s="35"/>
      <c r="I1547" s="33"/>
      <c r="J1547" s="33"/>
      <c r="K1547" s="36"/>
      <c r="L1547" s="33"/>
      <c r="M1547" s="33"/>
      <c r="N1547" s="33"/>
      <c r="O1547" s="33"/>
      <c r="P1547" s="33"/>
      <c r="Q1547" s="33"/>
    </row>
    <row r="1548" spans="2:17" x14ac:dyDescent="0.2">
      <c r="B1548" s="33"/>
      <c r="C1548" s="33"/>
      <c r="D1548" s="33"/>
      <c r="E1548" s="33"/>
      <c r="F1548" s="33"/>
      <c r="G1548" s="33"/>
      <c r="H1548" s="35"/>
      <c r="I1548" s="33"/>
      <c r="J1548" s="33"/>
      <c r="K1548" s="36"/>
      <c r="L1548" s="33"/>
      <c r="M1548" s="33"/>
      <c r="N1548" s="33"/>
      <c r="O1548" s="33"/>
      <c r="P1548" s="33"/>
      <c r="Q1548" s="33"/>
    </row>
    <row r="1549" spans="2:17" x14ac:dyDescent="0.2">
      <c r="B1549" s="33"/>
      <c r="C1549" s="33"/>
      <c r="D1549" s="33"/>
      <c r="E1549" s="33"/>
      <c r="F1549" s="33"/>
      <c r="G1549" s="33"/>
      <c r="H1549" s="35"/>
      <c r="I1549" s="33"/>
      <c r="J1549" s="33"/>
      <c r="K1549" s="36"/>
      <c r="L1549" s="33"/>
      <c r="M1549" s="33"/>
      <c r="N1549" s="33"/>
      <c r="O1549" s="33"/>
      <c r="P1549" s="33"/>
      <c r="Q1549" s="33"/>
    </row>
    <row r="1550" spans="2:17" x14ac:dyDescent="0.2">
      <c r="B1550" s="33"/>
      <c r="C1550" s="33"/>
      <c r="D1550" s="33"/>
      <c r="E1550" s="33"/>
      <c r="F1550" s="33"/>
      <c r="G1550" s="33"/>
      <c r="H1550" s="35"/>
      <c r="I1550" s="33"/>
      <c r="J1550" s="33"/>
      <c r="K1550" s="36"/>
      <c r="L1550" s="33"/>
      <c r="M1550" s="33"/>
      <c r="N1550" s="33"/>
      <c r="O1550" s="33"/>
      <c r="P1550" s="33"/>
      <c r="Q1550" s="33"/>
    </row>
    <row r="1551" spans="2:17" x14ac:dyDescent="0.2">
      <c r="B1551" s="33"/>
      <c r="C1551" s="33"/>
      <c r="D1551" s="33"/>
      <c r="E1551" s="33"/>
      <c r="F1551" s="33"/>
      <c r="G1551" s="33"/>
      <c r="H1551" s="35"/>
      <c r="I1551" s="33"/>
      <c r="J1551" s="33"/>
      <c r="K1551" s="36"/>
      <c r="L1551" s="33"/>
      <c r="M1551" s="33"/>
      <c r="N1551" s="33"/>
      <c r="O1551" s="33"/>
      <c r="P1551" s="33"/>
      <c r="Q1551" s="33"/>
    </row>
    <row r="1552" spans="2:17" x14ac:dyDescent="0.2">
      <c r="B1552" s="33"/>
      <c r="C1552" s="33"/>
      <c r="D1552" s="33"/>
      <c r="E1552" s="33"/>
      <c r="F1552" s="33"/>
      <c r="G1552" s="33"/>
      <c r="H1552" s="35"/>
      <c r="I1552" s="33"/>
      <c r="J1552" s="33"/>
      <c r="K1552" s="36"/>
      <c r="L1552" s="33"/>
      <c r="M1552" s="33"/>
      <c r="N1552" s="33"/>
      <c r="O1552" s="33"/>
      <c r="P1552" s="33"/>
      <c r="Q1552" s="33"/>
    </row>
    <row r="1553" spans="2:17" x14ac:dyDescent="0.2">
      <c r="B1553" s="33"/>
      <c r="C1553" s="33"/>
      <c r="D1553" s="33"/>
      <c r="E1553" s="33"/>
      <c r="F1553" s="33"/>
      <c r="G1553" s="33"/>
      <c r="H1553" s="35"/>
      <c r="I1553" s="33"/>
      <c r="J1553" s="33"/>
      <c r="K1553" s="36"/>
      <c r="L1553" s="33"/>
      <c r="M1553" s="33"/>
      <c r="N1553" s="33"/>
      <c r="O1553" s="33"/>
      <c r="P1553" s="33"/>
      <c r="Q1553" s="33"/>
    </row>
    <row r="1554" spans="2:17" x14ac:dyDescent="0.2">
      <c r="B1554" s="33"/>
      <c r="C1554" s="33"/>
      <c r="D1554" s="33"/>
      <c r="E1554" s="33"/>
      <c r="F1554" s="33"/>
      <c r="G1554" s="33"/>
      <c r="H1554" s="35"/>
      <c r="I1554" s="33"/>
      <c r="J1554" s="33"/>
      <c r="K1554" s="36"/>
      <c r="L1554" s="33"/>
      <c r="M1554" s="33"/>
      <c r="N1554" s="33"/>
      <c r="O1554" s="33"/>
      <c r="P1554" s="33"/>
      <c r="Q1554" s="33"/>
    </row>
    <row r="1555" spans="2:17" x14ac:dyDescent="0.2">
      <c r="B1555" s="33"/>
      <c r="C1555" s="33"/>
      <c r="D1555" s="33"/>
      <c r="E1555" s="33"/>
      <c r="F1555" s="33"/>
      <c r="G1555" s="33"/>
      <c r="H1555" s="35"/>
      <c r="I1555" s="33"/>
      <c r="J1555" s="33"/>
      <c r="K1555" s="36"/>
      <c r="L1555" s="33"/>
      <c r="M1555" s="33"/>
      <c r="N1555" s="33"/>
      <c r="O1555" s="33"/>
      <c r="P1555" s="33"/>
      <c r="Q1555" s="33"/>
    </row>
    <row r="1556" spans="2:17" x14ac:dyDescent="0.2">
      <c r="B1556" s="33"/>
      <c r="C1556" s="33"/>
      <c r="D1556" s="33"/>
      <c r="E1556" s="33"/>
      <c r="F1556" s="33"/>
      <c r="G1556" s="33"/>
      <c r="H1556" s="35"/>
      <c r="I1556" s="33"/>
      <c r="J1556" s="33"/>
      <c r="K1556" s="36"/>
      <c r="L1556" s="33"/>
      <c r="M1556" s="33"/>
      <c r="N1556" s="33"/>
      <c r="O1556" s="33"/>
      <c r="P1556" s="33"/>
      <c r="Q1556" s="33"/>
    </row>
    <row r="1557" spans="2:17" x14ac:dyDescent="0.2">
      <c r="B1557" s="33"/>
      <c r="C1557" s="33"/>
      <c r="D1557" s="33"/>
      <c r="E1557" s="33"/>
      <c r="F1557" s="33"/>
      <c r="G1557" s="33"/>
      <c r="H1557" s="35"/>
      <c r="I1557" s="33"/>
      <c r="J1557" s="33"/>
      <c r="K1557" s="36"/>
      <c r="L1557" s="33"/>
      <c r="M1557" s="33"/>
      <c r="N1557" s="33"/>
      <c r="O1557" s="33"/>
      <c r="P1557" s="33"/>
      <c r="Q1557" s="33"/>
    </row>
    <row r="1558" spans="2:17" x14ac:dyDescent="0.2">
      <c r="B1558" s="33"/>
      <c r="C1558" s="33"/>
      <c r="D1558" s="33"/>
      <c r="E1558" s="33"/>
      <c r="F1558" s="33"/>
      <c r="G1558" s="33"/>
      <c r="H1558" s="35"/>
      <c r="I1558" s="33"/>
      <c r="J1558" s="33"/>
      <c r="K1558" s="36"/>
      <c r="L1558" s="33"/>
      <c r="M1558" s="33"/>
      <c r="N1558" s="33"/>
      <c r="O1558" s="33"/>
      <c r="P1558" s="33"/>
      <c r="Q1558" s="33"/>
    </row>
    <row r="1559" spans="2:17" x14ac:dyDescent="0.2">
      <c r="B1559" s="33"/>
      <c r="C1559" s="33"/>
      <c r="D1559" s="33"/>
      <c r="E1559" s="33"/>
      <c r="F1559" s="33"/>
      <c r="G1559" s="33"/>
      <c r="H1559" s="35"/>
      <c r="I1559" s="33"/>
      <c r="J1559" s="33"/>
      <c r="K1559" s="36"/>
      <c r="L1559" s="33"/>
      <c r="M1559" s="33"/>
      <c r="N1559" s="33"/>
      <c r="O1559" s="33"/>
      <c r="P1559" s="33"/>
      <c r="Q1559" s="33"/>
    </row>
    <row r="1560" spans="2:17" x14ac:dyDescent="0.2">
      <c r="B1560" s="33"/>
      <c r="C1560" s="33"/>
      <c r="D1560" s="33"/>
      <c r="E1560" s="33"/>
      <c r="F1560" s="33"/>
      <c r="G1560" s="33"/>
      <c r="H1560" s="35"/>
      <c r="I1560" s="33"/>
      <c r="J1560" s="33"/>
      <c r="K1560" s="36"/>
      <c r="L1560" s="33"/>
      <c r="M1560" s="33"/>
      <c r="N1560" s="33"/>
      <c r="O1560" s="33"/>
      <c r="P1560" s="33"/>
      <c r="Q1560" s="33"/>
    </row>
    <row r="1561" spans="2:17" x14ac:dyDescent="0.2">
      <c r="B1561" s="33"/>
      <c r="C1561" s="33"/>
      <c r="D1561" s="33"/>
      <c r="E1561" s="33"/>
      <c r="F1561" s="33"/>
      <c r="G1561" s="33"/>
      <c r="H1561" s="35"/>
      <c r="I1561" s="33"/>
      <c r="J1561" s="33"/>
      <c r="K1561" s="36"/>
      <c r="L1561" s="33"/>
      <c r="M1561" s="33"/>
      <c r="N1561" s="33"/>
      <c r="O1561" s="33"/>
      <c r="P1561" s="33"/>
      <c r="Q1561" s="33"/>
    </row>
    <row r="1562" spans="2:17" x14ac:dyDescent="0.2">
      <c r="B1562" s="33"/>
      <c r="C1562" s="33"/>
      <c r="D1562" s="33"/>
      <c r="E1562" s="33"/>
      <c r="F1562" s="33"/>
      <c r="G1562" s="33"/>
      <c r="H1562" s="35"/>
      <c r="I1562" s="33"/>
      <c r="J1562" s="33"/>
      <c r="K1562" s="36"/>
      <c r="L1562" s="33"/>
      <c r="M1562" s="33"/>
      <c r="N1562" s="33"/>
      <c r="O1562" s="33"/>
      <c r="P1562" s="33"/>
      <c r="Q1562" s="33"/>
    </row>
    <row r="1563" spans="2:17" x14ac:dyDescent="0.2">
      <c r="B1563" s="33"/>
      <c r="C1563" s="33"/>
      <c r="D1563" s="33"/>
      <c r="E1563" s="33"/>
      <c r="F1563" s="33"/>
      <c r="G1563" s="33"/>
      <c r="H1563" s="35"/>
      <c r="I1563" s="33"/>
      <c r="J1563" s="33"/>
      <c r="K1563" s="36"/>
      <c r="L1563" s="33"/>
      <c r="M1563" s="33"/>
      <c r="N1563" s="33"/>
      <c r="O1563" s="33"/>
      <c r="P1563" s="33"/>
      <c r="Q1563" s="33"/>
    </row>
    <row r="1564" spans="2:17" x14ac:dyDescent="0.2">
      <c r="B1564" s="33"/>
      <c r="C1564" s="33"/>
      <c r="D1564" s="33"/>
      <c r="E1564" s="33"/>
      <c r="F1564" s="33"/>
      <c r="G1564" s="33"/>
      <c r="H1564" s="35"/>
      <c r="I1564" s="33"/>
      <c r="J1564" s="33"/>
      <c r="K1564" s="36"/>
      <c r="L1564" s="33"/>
      <c r="M1564" s="33"/>
      <c r="N1564" s="33"/>
      <c r="O1564" s="33"/>
      <c r="P1564" s="33"/>
      <c r="Q1564" s="33"/>
    </row>
    <row r="1565" spans="2:17" x14ac:dyDescent="0.2">
      <c r="B1565" s="33"/>
      <c r="C1565" s="33"/>
      <c r="D1565" s="33"/>
      <c r="E1565" s="33"/>
      <c r="F1565" s="33"/>
      <c r="G1565" s="33"/>
      <c r="H1565" s="35"/>
      <c r="I1565" s="33"/>
      <c r="J1565" s="33"/>
      <c r="K1565" s="36"/>
      <c r="L1565" s="33"/>
      <c r="M1565" s="33"/>
      <c r="N1565" s="33"/>
      <c r="O1565" s="33"/>
      <c r="P1565" s="33"/>
      <c r="Q1565" s="33"/>
    </row>
    <row r="1566" spans="2:17" x14ac:dyDescent="0.2">
      <c r="B1566" s="33"/>
      <c r="C1566" s="33"/>
      <c r="D1566" s="33"/>
      <c r="E1566" s="33"/>
      <c r="F1566" s="33"/>
      <c r="G1566" s="33"/>
      <c r="H1566" s="35"/>
      <c r="I1566" s="33"/>
      <c r="J1566" s="33"/>
      <c r="K1566" s="36"/>
      <c r="L1566" s="33"/>
      <c r="M1566" s="33"/>
      <c r="N1566" s="33"/>
      <c r="O1566" s="33"/>
      <c r="P1566" s="33"/>
      <c r="Q1566" s="33"/>
    </row>
    <row r="1567" spans="2:17" x14ac:dyDescent="0.2">
      <c r="B1567" s="33"/>
      <c r="C1567" s="33"/>
      <c r="D1567" s="33"/>
      <c r="E1567" s="33"/>
      <c r="F1567" s="33"/>
      <c r="G1567" s="33"/>
      <c r="H1567" s="35"/>
      <c r="I1567" s="33"/>
      <c r="J1567" s="33"/>
      <c r="K1567" s="36"/>
      <c r="L1567" s="33"/>
      <c r="M1567" s="33"/>
      <c r="N1567" s="33"/>
      <c r="O1567" s="33"/>
      <c r="P1567" s="33"/>
      <c r="Q1567" s="33"/>
    </row>
    <row r="1568" spans="2:17" x14ac:dyDescent="0.2">
      <c r="B1568" s="33"/>
      <c r="C1568" s="33"/>
      <c r="D1568" s="33"/>
      <c r="E1568" s="33"/>
      <c r="F1568" s="33"/>
      <c r="G1568" s="33"/>
      <c r="H1568" s="35"/>
      <c r="I1568" s="33"/>
      <c r="J1568" s="33"/>
      <c r="K1568" s="36"/>
      <c r="L1568" s="33"/>
      <c r="M1568" s="33"/>
      <c r="N1568" s="33"/>
      <c r="O1568" s="33"/>
      <c r="P1568" s="33"/>
      <c r="Q1568" s="33"/>
    </row>
    <row r="1569" spans="2:17" x14ac:dyDescent="0.2">
      <c r="B1569" s="33"/>
      <c r="C1569" s="33"/>
      <c r="D1569" s="33"/>
      <c r="E1569" s="33"/>
      <c r="F1569" s="33"/>
      <c r="G1569" s="33"/>
      <c r="H1569" s="35"/>
      <c r="I1569" s="33"/>
      <c r="J1569" s="33"/>
      <c r="K1569" s="36"/>
      <c r="L1569" s="33"/>
      <c r="M1569" s="33"/>
      <c r="N1569" s="33"/>
      <c r="O1569" s="33"/>
      <c r="P1569" s="33"/>
      <c r="Q1569" s="33"/>
    </row>
    <row r="1570" spans="2:17" x14ac:dyDescent="0.2">
      <c r="B1570" s="33"/>
      <c r="C1570" s="33"/>
      <c r="D1570" s="33"/>
      <c r="E1570" s="33"/>
      <c r="F1570" s="33"/>
      <c r="G1570" s="33"/>
      <c r="H1570" s="35"/>
      <c r="I1570" s="33"/>
      <c r="J1570" s="33"/>
      <c r="K1570" s="36"/>
      <c r="L1570" s="33"/>
      <c r="M1570" s="33"/>
      <c r="N1570" s="33"/>
      <c r="O1570" s="33"/>
      <c r="P1570" s="33"/>
      <c r="Q1570" s="33"/>
    </row>
    <row r="1571" spans="2:17" x14ac:dyDescent="0.2">
      <c r="B1571" s="33"/>
      <c r="C1571" s="33"/>
      <c r="D1571" s="33"/>
      <c r="E1571" s="33"/>
      <c r="F1571" s="33"/>
      <c r="G1571" s="33"/>
      <c r="H1571" s="35"/>
      <c r="I1571" s="33"/>
      <c r="J1571" s="33"/>
      <c r="K1571" s="36"/>
      <c r="L1571" s="33"/>
      <c r="M1571" s="33"/>
      <c r="N1571" s="33"/>
      <c r="O1571" s="33"/>
      <c r="P1571" s="33"/>
      <c r="Q1571" s="33"/>
    </row>
    <row r="1572" spans="2:17" x14ac:dyDescent="0.2">
      <c r="B1572" s="33"/>
      <c r="C1572" s="33"/>
      <c r="D1572" s="33"/>
      <c r="E1572" s="33"/>
      <c r="F1572" s="33"/>
      <c r="G1572" s="33"/>
      <c r="H1572" s="35"/>
      <c r="I1572" s="33"/>
      <c r="J1572" s="33"/>
      <c r="K1572" s="36"/>
      <c r="L1572" s="33"/>
      <c r="M1572" s="33"/>
      <c r="N1572" s="33"/>
      <c r="O1572" s="33"/>
      <c r="P1572" s="33"/>
      <c r="Q1572" s="33"/>
    </row>
    <row r="1573" spans="2:17" x14ac:dyDescent="0.2">
      <c r="B1573" s="33"/>
      <c r="C1573" s="33"/>
      <c r="D1573" s="33"/>
      <c r="E1573" s="33"/>
      <c r="F1573" s="33"/>
      <c r="G1573" s="33"/>
      <c r="H1573" s="35"/>
      <c r="I1573" s="33"/>
      <c r="J1573" s="33"/>
      <c r="K1573" s="36"/>
      <c r="L1573" s="33"/>
      <c r="M1573" s="33"/>
      <c r="N1573" s="33"/>
      <c r="O1573" s="33"/>
      <c r="P1573" s="33"/>
      <c r="Q1573" s="33"/>
    </row>
    <row r="1574" spans="2:17" x14ac:dyDescent="0.2">
      <c r="B1574" s="33"/>
      <c r="C1574" s="33"/>
      <c r="D1574" s="33"/>
      <c r="E1574" s="33"/>
      <c r="F1574" s="33"/>
      <c r="G1574" s="33"/>
      <c r="H1574" s="35"/>
      <c r="I1574" s="33"/>
      <c r="J1574" s="33"/>
      <c r="K1574" s="36"/>
      <c r="L1574" s="33"/>
      <c r="M1574" s="33"/>
      <c r="N1574" s="33"/>
      <c r="O1574" s="33"/>
      <c r="P1574" s="33"/>
      <c r="Q1574" s="33"/>
    </row>
    <row r="1575" spans="2:17" x14ac:dyDescent="0.2">
      <c r="B1575" s="33"/>
      <c r="C1575" s="33"/>
      <c r="D1575" s="33"/>
      <c r="E1575" s="33"/>
      <c r="F1575" s="33"/>
      <c r="G1575" s="33"/>
      <c r="H1575" s="35"/>
      <c r="I1575" s="33"/>
      <c r="J1575" s="33"/>
      <c r="K1575" s="36"/>
      <c r="L1575" s="33"/>
      <c r="M1575" s="33"/>
      <c r="N1575" s="33"/>
      <c r="O1575" s="33"/>
      <c r="P1575" s="33"/>
      <c r="Q1575" s="33"/>
    </row>
    <row r="1576" spans="2:17" x14ac:dyDescent="0.2">
      <c r="B1576" s="33"/>
      <c r="C1576" s="33"/>
      <c r="D1576" s="33"/>
      <c r="E1576" s="33"/>
      <c r="F1576" s="33"/>
      <c r="G1576" s="33"/>
      <c r="H1576" s="35"/>
      <c r="I1576" s="33"/>
      <c r="J1576" s="33"/>
      <c r="K1576" s="36"/>
      <c r="L1576" s="33"/>
      <c r="M1576" s="33"/>
      <c r="N1576" s="33"/>
      <c r="O1576" s="33"/>
      <c r="P1576" s="33"/>
      <c r="Q1576" s="33"/>
    </row>
    <row r="1577" spans="2:17" x14ac:dyDescent="0.2">
      <c r="B1577" s="33"/>
      <c r="C1577" s="33"/>
      <c r="D1577" s="33"/>
      <c r="E1577" s="33"/>
      <c r="F1577" s="33"/>
      <c r="G1577" s="33"/>
      <c r="H1577" s="35"/>
      <c r="I1577" s="33"/>
      <c r="J1577" s="33"/>
      <c r="K1577" s="36"/>
      <c r="L1577" s="33"/>
      <c r="M1577" s="33"/>
      <c r="N1577" s="33"/>
      <c r="O1577" s="33"/>
      <c r="P1577" s="33"/>
      <c r="Q1577" s="33"/>
    </row>
    <row r="1578" spans="2:17" x14ac:dyDescent="0.2">
      <c r="B1578" s="33"/>
      <c r="C1578" s="33"/>
      <c r="D1578" s="33"/>
      <c r="E1578" s="33"/>
      <c r="F1578" s="33"/>
      <c r="G1578" s="33"/>
      <c r="H1578" s="35"/>
      <c r="I1578" s="33"/>
      <c r="J1578" s="33"/>
      <c r="K1578" s="36"/>
      <c r="L1578" s="33"/>
      <c r="M1578" s="33"/>
      <c r="N1578" s="33"/>
      <c r="O1578" s="33"/>
      <c r="P1578" s="33"/>
      <c r="Q1578" s="33"/>
    </row>
    <row r="1579" spans="2:17" x14ac:dyDescent="0.2">
      <c r="B1579" s="33"/>
      <c r="C1579" s="33"/>
      <c r="D1579" s="33"/>
      <c r="E1579" s="33"/>
      <c r="F1579" s="33"/>
      <c r="G1579" s="33"/>
      <c r="H1579" s="35"/>
      <c r="I1579" s="33"/>
      <c r="J1579" s="33"/>
      <c r="K1579" s="36"/>
      <c r="L1579" s="33"/>
      <c r="M1579" s="33"/>
      <c r="N1579" s="33"/>
      <c r="O1579" s="33"/>
      <c r="P1579" s="33"/>
      <c r="Q1579" s="33"/>
    </row>
    <row r="1580" spans="2:17" x14ac:dyDescent="0.2">
      <c r="B1580" s="33"/>
      <c r="C1580" s="33"/>
      <c r="D1580" s="33"/>
      <c r="E1580" s="33"/>
      <c r="F1580" s="33"/>
      <c r="G1580" s="33"/>
      <c r="H1580" s="35"/>
      <c r="I1580" s="33"/>
      <c r="J1580" s="33"/>
      <c r="K1580" s="36"/>
      <c r="L1580" s="33"/>
      <c r="M1580" s="33"/>
      <c r="N1580" s="33"/>
      <c r="O1580" s="33"/>
      <c r="P1580" s="33"/>
      <c r="Q1580" s="33"/>
    </row>
    <row r="1581" spans="2:17" x14ac:dyDescent="0.2">
      <c r="B1581" s="33"/>
      <c r="C1581" s="33"/>
      <c r="D1581" s="33"/>
      <c r="E1581" s="33"/>
      <c r="F1581" s="33"/>
      <c r="G1581" s="33"/>
      <c r="H1581" s="35"/>
      <c r="I1581" s="33"/>
      <c r="J1581" s="33"/>
      <c r="K1581" s="36"/>
      <c r="L1581" s="33"/>
      <c r="M1581" s="33"/>
      <c r="N1581" s="33"/>
      <c r="O1581" s="33"/>
      <c r="P1581" s="33"/>
      <c r="Q1581" s="33"/>
    </row>
    <row r="1582" spans="2:17" x14ac:dyDescent="0.2">
      <c r="B1582" s="33"/>
      <c r="C1582" s="33"/>
      <c r="D1582" s="33"/>
      <c r="E1582" s="33"/>
      <c r="F1582" s="33"/>
      <c r="G1582" s="33"/>
      <c r="H1582" s="35"/>
      <c r="I1582" s="33"/>
      <c r="J1582" s="33"/>
      <c r="K1582" s="36"/>
      <c r="L1582" s="33"/>
      <c r="M1582" s="33"/>
      <c r="N1582" s="33"/>
      <c r="O1582" s="33"/>
      <c r="P1582" s="33"/>
      <c r="Q1582" s="33"/>
    </row>
    <row r="1583" spans="2:17" x14ac:dyDescent="0.2">
      <c r="B1583" s="33"/>
      <c r="C1583" s="33"/>
      <c r="D1583" s="33"/>
      <c r="E1583" s="33"/>
      <c r="F1583" s="33"/>
      <c r="G1583" s="33"/>
      <c r="H1583" s="35"/>
      <c r="I1583" s="33"/>
      <c r="J1583" s="33"/>
      <c r="K1583" s="36"/>
      <c r="L1583" s="33"/>
      <c r="M1583" s="33"/>
      <c r="N1583" s="33"/>
      <c r="O1583" s="33"/>
      <c r="P1583" s="33"/>
      <c r="Q1583" s="33"/>
    </row>
    <row r="1584" spans="2:17" x14ac:dyDescent="0.2">
      <c r="B1584" s="33"/>
      <c r="C1584" s="33"/>
      <c r="D1584" s="33"/>
      <c r="E1584" s="33"/>
      <c r="F1584" s="33"/>
      <c r="G1584" s="33"/>
      <c r="H1584" s="35"/>
      <c r="I1584" s="33"/>
      <c r="J1584" s="33"/>
      <c r="K1584" s="36"/>
      <c r="L1584" s="33"/>
      <c r="M1584" s="33"/>
      <c r="N1584" s="33"/>
      <c r="O1584" s="33"/>
      <c r="P1584" s="33"/>
      <c r="Q1584" s="33"/>
    </row>
    <row r="1585" spans="2:17" x14ac:dyDescent="0.2">
      <c r="B1585" s="33"/>
      <c r="C1585" s="33"/>
      <c r="D1585" s="33"/>
      <c r="E1585" s="33"/>
      <c r="F1585" s="33"/>
      <c r="G1585" s="33"/>
      <c r="H1585" s="35"/>
      <c r="I1585" s="33"/>
      <c r="J1585" s="33"/>
      <c r="K1585" s="36"/>
      <c r="L1585" s="33"/>
      <c r="M1585" s="33"/>
      <c r="N1585" s="33"/>
      <c r="O1585" s="33"/>
      <c r="P1585" s="33"/>
      <c r="Q1585" s="33"/>
    </row>
    <row r="1586" spans="2:17" x14ac:dyDescent="0.2">
      <c r="B1586" s="33"/>
      <c r="C1586" s="33"/>
      <c r="D1586" s="33"/>
      <c r="E1586" s="33"/>
      <c r="F1586" s="33"/>
      <c r="G1586" s="33"/>
      <c r="H1586" s="35"/>
      <c r="I1586" s="33"/>
      <c r="J1586" s="33"/>
      <c r="K1586" s="36"/>
      <c r="L1586" s="33"/>
      <c r="M1586" s="33"/>
      <c r="N1586" s="33"/>
      <c r="O1586" s="33"/>
      <c r="P1586" s="33"/>
      <c r="Q1586" s="33"/>
    </row>
    <row r="1587" spans="2:17" x14ac:dyDescent="0.2">
      <c r="B1587" s="33"/>
      <c r="C1587" s="33"/>
      <c r="D1587" s="33"/>
      <c r="E1587" s="33"/>
      <c r="F1587" s="33"/>
      <c r="G1587" s="33"/>
      <c r="H1587" s="35"/>
      <c r="I1587" s="33"/>
      <c r="J1587" s="33"/>
      <c r="K1587" s="36"/>
      <c r="L1587" s="33"/>
      <c r="M1587" s="33"/>
      <c r="N1587" s="33"/>
      <c r="O1587" s="33"/>
      <c r="P1587" s="33"/>
      <c r="Q1587" s="33"/>
    </row>
    <row r="1588" spans="2:17" x14ac:dyDescent="0.2">
      <c r="B1588" s="33"/>
      <c r="C1588" s="33"/>
      <c r="D1588" s="33"/>
      <c r="E1588" s="33"/>
      <c r="F1588" s="33"/>
      <c r="G1588" s="33"/>
      <c r="H1588" s="35"/>
      <c r="I1588" s="33"/>
      <c r="J1588" s="33"/>
      <c r="K1588" s="36"/>
      <c r="L1588" s="33"/>
      <c r="M1588" s="33"/>
      <c r="N1588" s="33"/>
      <c r="O1588" s="33"/>
      <c r="P1588" s="33"/>
      <c r="Q1588" s="33"/>
    </row>
    <row r="1589" spans="2:17" x14ac:dyDescent="0.2">
      <c r="B1589" s="33"/>
      <c r="C1589" s="33"/>
      <c r="D1589" s="33"/>
      <c r="E1589" s="33"/>
      <c r="F1589" s="33"/>
      <c r="G1589" s="33"/>
      <c r="H1589" s="35"/>
      <c r="I1589" s="33"/>
      <c r="J1589" s="33"/>
      <c r="K1589" s="36"/>
      <c r="L1589" s="33"/>
      <c r="M1589" s="33"/>
      <c r="N1589" s="33"/>
      <c r="O1589" s="33"/>
      <c r="P1589" s="33"/>
      <c r="Q1589" s="33"/>
    </row>
    <row r="1590" spans="2:17" x14ac:dyDescent="0.2">
      <c r="B1590" s="33"/>
      <c r="C1590" s="33"/>
      <c r="D1590" s="33"/>
      <c r="E1590" s="33"/>
      <c r="F1590" s="33"/>
      <c r="G1590" s="33"/>
      <c r="H1590" s="35"/>
      <c r="I1590" s="33"/>
      <c r="J1590" s="33"/>
      <c r="K1590" s="36"/>
      <c r="L1590" s="33"/>
      <c r="M1590" s="33"/>
      <c r="N1590" s="33"/>
      <c r="O1590" s="33"/>
      <c r="P1590" s="33"/>
      <c r="Q1590" s="33"/>
    </row>
    <row r="1591" spans="2:17" x14ac:dyDescent="0.2">
      <c r="B1591" s="33"/>
      <c r="C1591" s="33"/>
      <c r="D1591" s="33"/>
      <c r="E1591" s="33"/>
      <c r="F1591" s="33"/>
      <c r="G1591" s="33"/>
      <c r="H1591" s="35"/>
      <c r="I1591" s="33"/>
      <c r="J1591" s="33"/>
      <c r="K1591" s="36"/>
      <c r="L1591" s="33"/>
      <c r="M1591" s="33"/>
      <c r="N1591" s="33"/>
      <c r="O1591" s="33"/>
      <c r="P1591" s="33"/>
      <c r="Q1591" s="33"/>
    </row>
    <row r="1592" spans="2:17" x14ac:dyDescent="0.2">
      <c r="B1592" s="33"/>
      <c r="C1592" s="33"/>
      <c r="D1592" s="33"/>
      <c r="E1592" s="33"/>
      <c r="F1592" s="33"/>
      <c r="G1592" s="33"/>
      <c r="H1592" s="35"/>
      <c r="I1592" s="33"/>
      <c r="J1592" s="33"/>
      <c r="K1592" s="36"/>
      <c r="L1592" s="33"/>
      <c r="M1592" s="33"/>
      <c r="N1592" s="33"/>
      <c r="O1592" s="33"/>
      <c r="P1592" s="33"/>
      <c r="Q1592" s="33"/>
    </row>
    <row r="1593" spans="2:17" x14ac:dyDescent="0.2">
      <c r="B1593" s="33"/>
      <c r="C1593" s="33"/>
      <c r="D1593" s="33"/>
      <c r="E1593" s="33"/>
      <c r="F1593" s="33"/>
      <c r="G1593" s="33"/>
      <c r="H1593" s="35"/>
      <c r="I1593" s="33"/>
      <c r="J1593" s="33"/>
      <c r="K1593" s="36"/>
      <c r="L1593" s="33"/>
      <c r="M1593" s="33"/>
      <c r="N1593" s="33"/>
      <c r="O1593" s="33"/>
      <c r="P1593" s="33"/>
      <c r="Q1593" s="33"/>
    </row>
    <row r="1594" spans="2:17" x14ac:dyDescent="0.2">
      <c r="B1594" s="33"/>
      <c r="C1594" s="33"/>
      <c r="D1594" s="33"/>
      <c r="E1594" s="33"/>
      <c r="F1594" s="33"/>
      <c r="G1594" s="33"/>
      <c r="H1594" s="35"/>
      <c r="I1594" s="33"/>
      <c r="J1594" s="33"/>
      <c r="K1594" s="36"/>
      <c r="L1594" s="33"/>
      <c r="M1594" s="33"/>
      <c r="N1594" s="33"/>
      <c r="O1594" s="33"/>
      <c r="P1594" s="33"/>
      <c r="Q1594" s="33"/>
    </row>
    <row r="1595" spans="2:17" x14ac:dyDescent="0.2">
      <c r="B1595" s="33"/>
      <c r="C1595" s="33"/>
      <c r="D1595" s="33"/>
      <c r="E1595" s="33"/>
      <c r="F1595" s="33"/>
      <c r="G1595" s="33"/>
      <c r="H1595" s="35"/>
      <c r="I1595" s="33"/>
      <c r="J1595" s="33"/>
      <c r="K1595" s="36"/>
      <c r="L1595" s="33"/>
      <c r="M1595" s="33"/>
      <c r="N1595" s="33"/>
      <c r="O1595" s="33"/>
      <c r="P1595" s="33"/>
      <c r="Q1595" s="33"/>
    </row>
    <row r="1596" spans="2:17" x14ac:dyDescent="0.2">
      <c r="B1596" s="33"/>
      <c r="C1596" s="33"/>
      <c r="D1596" s="33"/>
      <c r="E1596" s="33"/>
      <c r="F1596" s="33"/>
      <c r="G1596" s="33"/>
      <c r="H1596" s="35"/>
      <c r="I1596" s="33"/>
      <c r="J1596" s="33"/>
      <c r="K1596" s="36"/>
      <c r="L1596" s="33"/>
      <c r="M1596" s="33"/>
      <c r="N1596" s="33"/>
      <c r="O1596" s="33"/>
      <c r="P1596" s="33"/>
      <c r="Q1596" s="33"/>
    </row>
    <row r="1597" spans="2:17" x14ac:dyDescent="0.2">
      <c r="B1597" s="33"/>
      <c r="C1597" s="33"/>
      <c r="D1597" s="33"/>
      <c r="E1597" s="33"/>
      <c r="F1597" s="33"/>
      <c r="G1597" s="33"/>
      <c r="H1597" s="35"/>
      <c r="I1597" s="33"/>
      <c r="J1597" s="33"/>
      <c r="K1597" s="36"/>
      <c r="L1597" s="33"/>
      <c r="M1597" s="33"/>
      <c r="N1597" s="33"/>
      <c r="O1597" s="33"/>
      <c r="P1597" s="33"/>
      <c r="Q1597" s="33"/>
    </row>
    <row r="1598" spans="2:17" x14ac:dyDescent="0.2">
      <c r="B1598" s="33"/>
      <c r="C1598" s="33"/>
      <c r="D1598" s="33"/>
      <c r="E1598" s="33"/>
      <c r="F1598" s="33"/>
      <c r="G1598" s="33"/>
      <c r="H1598" s="35"/>
      <c r="I1598" s="33"/>
      <c r="J1598" s="33"/>
      <c r="K1598" s="36"/>
      <c r="L1598" s="33"/>
      <c r="M1598" s="33"/>
      <c r="N1598" s="33"/>
      <c r="O1598" s="33"/>
      <c r="P1598" s="33"/>
      <c r="Q1598" s="33"/>
    </row>
    <row r="1599" spans="2:17" x14ac:dyDescent="0.2">
      <c r="B1599" s="33"/>
      <c r="C1599" s="33"/>
      <c r="D1599" s="33"/>
      <c r="E1599" s="33"/>
      <c r="F1599" s="33"/>
      <c r="G1599" s="33"/>
      <c r="H1599" s="35"/>
      <c r="I1599" s="33"/>
      <c r="J1599" s="33"/>
      <c r="K1599" s="36"/>
      <c r="L1599" s="33"/>
      <c r="M1599" s="33"/>
      <c r="N1599" s="33"/>
      <c r="O1599" s="33"/>
      <c r="P1599" s="33"/>
      <c r="Q1599" s="33"/>
    </row>
    <row r="1600" spans="2:17" x14ac:dyDescent="0.2">
      <c r="B1600" s="33"/>
      <c r="C1600" s="33"/>
      <c r="D1600" s="33"/>
      <c r="E1600" s="33"/>
      <c r="F1600" s="33"/>
      <c r="G1600" s="33"/>
      <c r="H1600" s="35"/>
      <c r="I1600" s="33"/>
      <c r="J1600" s="33"/>
      <c r="K1600" s="36"/>
      <c r="L1600" s="33"/>
      <c r="M1600" s="33"/>
      <c r="N1600" s="33"/>
      <c r="O1600" s="33"/>
      <c r="P1600" s="33"/>
      <c r="Q1600" s="33"/>
    </row>
    <row r="1601" spans="2:17" x14ac:dyDescent="0.2">
      <c r="B1601" s="33"/>
      <c r="C1601" s="33"/>
      <c r="D1601" s="33"/>
      <c r="E1601" s="33"/>
      <c r="F1601" s="33"/>
      <c r="G1601" s="33"/>
      <c r="H1601" s="35"/>
      <c r="I1601" s="33"/>
      <c r="J1601" s="33"/>
      <c r="K1601" s="36"/>
      <c r="L1601" s="33"/>
      <c r="M1601" s="33"/>
      <c r="N1601" s="33"/>
      <c r="O1601" s="33"/>
      <c r="P1601" s="33"/>
      <c r="Q1601" s="33"/>
    </row>
    <row r="1602" spans="2:17" x14ac:dyDescent="0.2">
      <c r="B1602" s="33"/>
      <c r="C1602" s="33"/>
      <c r="D1602" s="33"/>
      <c r="E1602" s="33"/>
      <c r="F1602" s="33"/>
      <c r="G1602" s="33"/>
      <c r="H1602" s="35"/>
      <c r="I1602" s="33"/>
      <c r="J1602" s="33"/>
      <c r="K1602" s="36"/>
      <c r="L1602" s="33"/>
      <c r="M1602" s="33"/>
      <c r="N1602" s="33"/>
      <c r="O1602" s="33"/>
      <c r="P1602" s="33"/>
      <c r="Q1602" s="33"/>
    </row>
    <row r="1603" spans="2:17" x14ac:dyDescent="0.2">
      <c r="B1603" s="33"/>
      <c r="C1603" s="33"/>
      <c r="D1603" s="33"/>
      <c r="E1603" s="33"/>
      <c r="F1603" s="33"/>
      <c r="G1603" s="33"/>
      <c r="H1603" s="35"/>
      <c r="I1603" s="33"/>
      <c r="J1603" s="33"/>
      <c r="K1603" s="36"/>
      <c r="L1603" s="33"/>
      <c r="M1603" s="33"/>
      <c r="N1603" s="33"/>
      <c r="O1603" s="33"/>
      <c r="P1603" s="33"/>
      <c r="Q1603" s="33"/>
    </row>
    <row r="1604" spans="2:17" x14ac:dyDescent="0.2">
      <c r="B1604" s="33"/>
      <c r="C1604" s="33"/>
      <c r="D1604" s="33"/>
      <c r="E1604" s="33"/>
      <c r="F1604" s="33"/>
      <c r="G1604" s="33"/>
      <c r="H1604" s="35"/>
      <c r="I1604" s="33"/>
      <c r="J1604" s="33"/>
      <c r="K1604" s="36"/>
      <c r="L1604" s="33"/>
      <c r="M1604" s="33"/>
      <c r="N1604" s="33"/>
      <c r="O1604" s="33"/>
      <c r="P1604" s="33"/>
      <c r="Q1604" s="33"/>
    </row>
    <row r="1605" spans="2:17" x14ac:dyDescent="0.2">
      <c r="B1605" s="33"/>
      <c r="C1605" s="33"/>
      <c r="D1605" s="33"/>
      <c r="E1605" s="33"/>
      <c r="F1605" s="33"/>
      <c r="G1605" s="33"/>
      <c r="H1605" s="35"/>
      <c r="I1605" s="33"/>
      <c r="J1605" s="33"/>
      <c r="K1605" s="36"/>
      <c r="L1605" s="33"/>
      <c r="M1605" s="33"/>
      <c r="N1605" s="33"/>
      <c r="O1605" s="33"/>
      <c r="P1605" s="33"/>
      <c r="Q1605" s="33"/>
    </row>
    <row r="1606" spans="2:17" x14ac:dyDescent="0.2">
      <c r="B1606" s="33"/>
      <c r="C1606" s="33"/>
      <c r="D1606" s="33"/>
      <c r="E1606" s="33"/>
      <c r="F1606" s="33"/>
      <c r="G1606" s="33"/>
      <c r="H1606" s="35"/>
      <c r="I1606" s="33"/>
      <c r="J1606" s="33"/>
      <c r="K1606" s="36"/>
      <c r="L1606" s="33"/>
      <c r="M1606" s="33"/>
      <c r="N1606" s="33"/>
      <c r="O1606" s="33"/>
      <c r="P1606" s="33"/>
      <c r="Q1606" s="33"/>
    </row>
    <row r="1607" spans="2:17" x14ac:dyDescent="0.2">
      <c r="B1607" s="33"/>
      <c r="C1607" s="33"/>
      <c r="D1607" s="33"/>
      <c r="E1607" s="33"/>
      <c r="F1607" s="33"/>
      <c r="G1607" s="33"/>
      <c r="H1607" s="35"/>
      <c r="I1607" s="33"/>
      <c r="J1607" s="33"/>
      <c r="K1607" s="36"/>
      <c r="L1607" s="33"/>
      <c r="M1607" s="33"/>
      <c r="N1607" s="33"/>
      <c r="O1607" s="33"/>
      <c r="P1607" s="33"/>
      <c r="Q1607" s="33"/>
    </row>
    <row r="1608" spans="2:17" x14ac:dyDescent="0.2">
      <c r="B1608" s="33"/>
      <c r="C1608" s="33"/>
      <c r="D1608" s="33"/>
      <c r="E1608" s="33"/>
      <c r="F1608" s="33"/>
      <c r="G1608" s="33"/>
      <c r="H1608" s="35"/>
      <c r="I1608" s="33"/>
      <c r="J1608" s="33"/>
      <c r="K1608" s="36"/>
      <c r="L1608" s="33"/>
      <c r="M1608" s="33"/>
      <c r="N1608" s="33"/>
      <c r="O1608" s="33"/>
      <c r="P1608" s="33"/>
      <c r="Q1608" s="33"/>
    </row>
    <row r="1609" spans="2:17" x14ac:dyDescent="0.2">
      <c r="B1609" s="33"/>
      <c r="C1609" s="33"/>
      <c r="D1609" s="33"/>
      <c r="E1609" s="33"/>
      <c r="F1609" s="33"/>
      <c r="G1609" s="33"/>
      <c r="H1609" s="35"/>
      <c r="I1609" s="33"/>
      <c r="J1609" s="33"/>
      <c r="K1609" s="36"/>
      <c r="L1609" s="33"/>
      <c r="M1609" s="33"/>
      <c r="N1609" s="33"/>
      <c r="O1609" s="33"/>
      <c r="P1609" s="33"/>
      <c r="Q1609" s="33"/>
    </row>
    <row r="1610" spans="2:17" x14ac:dyDescent="0.2">
      <c r="B1610" s="33"/>
      <c r="C1610" s="33"/>
      <c r="D1610" s="33"/>
      <c r="E1610" s="33"/>
      <c r="F1610" s="33"/>
      <c r="G1610" s="33"/>
      <c r="H1610" s="35"/>
      <c r="I1610" s="33"/>
      <c r="J1610" s="33"/>
      <c r="K1610" s="36"/>
      <c r="L1610" s="33"/>
      <c r="M1610" s="33"/>
      <c r="N1610" s="33"/>
      <c r="O1610" s="33"/>
      <c r="P1610" s="33"/>
      <c r="Q1610" s="33"/>
    </row>
    <row r="1611" spans="2:17" x14ac:dyDescent="0.2">
      <c r="B1611" s="33"/>
      <c r="C1611" s="33"/>
      <c r="D1611" s="33"/>
      <c r="E1611" s="33"/>
      <c r="F1611" s="33"/>
      <c r="G1611" s="33"/>
      <c r="H1611" s="35"/>
      <c r="I1611" s="33"/>
      <c r="J1611" s="33"/>
      <c r="K1611" s="36"/>
      <c r="L1611" s="33"/>
      <c r="M1611" s="33"/>
      <c r="N1611" s="33"/>
      <c r="O1611" s="33"/>
      <c r="P1611" s="33"/>
      <c r="Q1611" s="33"/>
    </row>
    <row r="1612" spans="2:17" x14ac:dyDescent="0.2">
      <c r="B1612" s="33"/>
      <c r="C1612" s="33"/>
      <c r="D1612" s="33"/>
      <c r="E1612" s="33"/>
      <c r="F1612" s="33"/>
      <c r="G1612" s="33"/>
      <c r="H1612" s="35"/>
      <c r="I1612" s="33"/>
      <c r="J1612" s="33"/>
      <c r="K1612" s="36"/>
      <c r="L1612" s="33"/>
      <c r="M1612" s="33"/>
      <c r="N1612" s="33"/>
      <c r="O1612" s="33"/>
      <c r="P1612" s="33"/>
      <c r="Q1612" s="33"/>
    </row>
    <row r="1613" spans="2:17" x14ac:dyDescent="0.2">
      <c r="B1613" s="33"/>
      <c r="C1613" s="33"/>
      <c r="D1613" s="33"/>
      <c r="E1613" s="33"/>
      <c r="F1613" s="33"/>
      <c r="G1613" s="33"/>
      <c r="H1613" s="35"/>
      <c r="I1613" s="33"/>
      <c r="J1613" s="33"/>
      <c r="K1613" s="36"/>
      <c r="L1613" s="33"/>
      <c r="M1613" s="33"/>
      <c r="N1613" s="33"/>
      <c r="O1613" s="33"/>
      <c r="P1613" s="33"/>
      <c r="Q1613" s="33"/>
    </row>
    <row r="1614" spans="2:17" x14ac:dyDescent="0.2">
      <c r="B1614" s="33"/>
      <c r="C1614" s="33"/>
      <c r="D1614" s="33"/>
      <c r="E1614" s="33"/>
      <c r="F1614" s="33"/>
      <c r="G1614" s="33"/>
      <c r="H1614" s="35"/>
      <c r="I1614" s="33"/>
      <c r="J1614" s="33"/>
      <c r="K1614" s="36"/>
      <c r="L1614" s="33"/>
      <c r="M1614" s="33"/>
      <c r="N1614" s="33"/>
      <c r="O1614" s="33"/>
      <c r="P1614" s="33"/>
      <c r="Q1614" s="33"/>
    </row>
    <row r="1615" spans="2:17" x14ac:dyDescent="0.2">
      <c r="B1615" s="33"/>
      <c r="C1615" s="33"/>
      <c r="D1615" s="33"/>
      <c r="E1615" s="33"/>
      <c r="F1615" s="33"/>
      <c r="G1615" s="33"/>
      <c r="H1615" s="35"/>
      <c r="I1615" s="33"/>
      <c r="J1615" s="33"/>
      <c r="K1615" s="36"/>
      <c r="L1615" s="33"/>
      <c r="M1615" s="33"/>
      <c r="N1615" s="33"/>
      <c r="O1615" s="33"/>
      <c r="P1615" s="33"/>
      <c r="Q1615" s="33"/>
    </row>
    <row r="1616" spans="2:17" x14ac:dyDescent="0.2">
      <c r="B1616" s="33"/>
      <c r="C1616" s="33"/>
      <c r="D1616" s="33"/>
      <c r="E1616" s="33"/>
      <c r="F1616" s="33"/>
      <c r="G1616" s="33"/>
      <c r="H1616" s="35"/>
      <c r="I1616" s="33"/>
      <c r="J1616" s="33"/>
      <c r="K1616" s="36"/>
      <c r="L1616" s="33"/>
      <c r="M1616" s="33"/>
      <c r="N1616" s="33"/>
      <c r="O1616" s="33"/>
      <c r="P1616" s="33"/>
      <c r="Q1616" s="33"/>
    </row>
    <row r="1617" spans="2:17" x14ac:dyDescent="0.2">
      <c r="B1617" s="33"/>
      <c r="C1617" s="33"/>
      <c r="D1617" s="33"/>
      <c r="E1617" s="33"/>
      <c r="F1617" s="33"/>
      <c r="G1617" s="33"/>
      <c r="H1617" s="35"/>
      <c r="I1617" s="33"/>
      <c r="J1617" s="33"/>
      <c r="K1617" s="36"/>
      <c r="L1617" s="33"/>
      <c r="M1617" s="33"/>
      <c r="N1617" s="33"/>
      <c r="O1617" s="33"/>
      <c r="P1617" s="33"/>
      <c r="Q1617" s="33"/>
    </row>
    <row r="1618" spans="2:17" x14ac:dyDescent="0.2">
      <c r="B1618" s="33"/>
      <c r="C1618" s="33"/>
      <c r="D1618" s="33"/>
      <c r="E1618" s="33"/>
      <c r="F1618" s="33"/>
      <c r="G1618" s="33"/>
      <c r="H1618" s="35"/>
      <c r="I1618" s="33"/>
      <c r="J1618" s="33"/>
      <c r="K1618" s="36"/>
      <c r="L1618" s="33"/>
      <c r="M1618" s="33"/>
      <c r="N1618" s="33"/>
      <c r="O1618" s="33"/>
      <c r="P1618" s="33"/>
      <c r="Q1618" s="33"/>
    </row>
    <row r="1619" spans="2:17" x14ac:dyDescent="0.2">
      <c r="B1619" s="33"/>
      <c r="C1619" s="33"/>
      <c r="D1619" s="33"/>
      <c r="E1619" s="33"/>
      <c r="F1619" s="33"/>
      <c r="G1619" s="33"/>
      <c r="H1619" s="35"/>
      <c r="I1619" s="33"/>
      <c r="J1619" s="33"/>
      <c r="K1619" s="36"/>
      <c r="L1619" s="33"/>
      <c r="M1619" s="33"/>
      <c r="N1619" s="33"/>
      <c r="O1619" s="33"/>
      <c r="P1619" s="33"/>
      <c r="Q1619" s="33"/>
    </row>
    <row r="1620" spans="2:17" x14ac:dyDescent="0.2">
      <c r="B1620" s="33"/>
      <c r="C1620" s="33"/>
      <c r="D1620" s="33"/>
      <c r="E1620" s="33"/>
      <c r="F1620" s="33"/>
      <c r="G1620" s="33"/>
      <c r="H1620" s="35"/>
      <c r="I1620" s="33"/>
      <c r="J1620" s="33"/>
      <c r="K1620" s="36"/>
      <c r="L1620" s="33"/>
      <c r="M1620" s="33"/>
      <c r="N1620" s="33"/>
      <c r="O1620" s="33"/>
      <c r="P1620" s="33"/>
      <c r="Q1620" s="33"/>
    </row>
    <row r="1621" spans="2:17" x14ac:dyDescent="0.2">
      <c r="B1621" s="33"/>
      <c r="C1621" s="33"/>
      <c r="D1621" s="33"/>
      <c r="E1621" s="33"/>
      <c r="F1621" s="33"/>
      <c r="G1621" s="33"/>
      <c r="H1621" s="35"/>
      <c r="I1621" s="33"/>
      <c r="J1621" s="33"/>
      <c r="K1621" s="36"/>
      <c r="L1621" s="33"/>
      <c r="M1621" s="33"/>
      <c r="N1621" s="33"/>
      <c r="O1621" s="33"/>
      <c r="P1621" s="33"/>
      <c r="Q1621" s="33"/>
    </row>
    <row r="1622" spans="2:17" x14ac:dyDescent="0.2">
      <c r="B1622" s="33"/>
      <c r="C1622" s="33"/>
      <c r="D1622" s="33"/>
      <c r="E1622" s="33"/>
      <c r="F1622" s="33"/>
      <c r="G1622" s="33"/>
      <c r="H1622" s="35"/>
      <c r="I1622" s="33"/>
      <c r="J1622" s="33"/>
      <c r="K1622" s="36"/>
      <c r="L1622" s="33"/>
      <c r="M1622" s="33"/>
      <c r="N1622" s="33"/>
      <c r="O1622" s="33"/>
      <c r="P1622" s="33"/>
      <c r="Q1622" s="33"/>
    </row>
    <row r="1623" spans="2:17" x14ac:dyDescent="0.2">
      <c r="B1623" s="33"/>
      <c r="C1623" s="33"/>
      <c r="D1623" s="33"/>
      <c r="E1623" s="33"/>
      <c r="F1623" s="33"/>
      <c r="G1623" s="33"/>
      <c r="H1623" s="35"/>
      <c r="I1623" s="33"/>
      <c r="J1623" s="33"/>
      <c r="K1623" s="36"/>
      <c r="L1623" s="33"/>
      <c r="M1623" s="33"/>
      <c r="N1623" s="33"/>
      <c r="O1623" s="33"/>
      <c r="P1623" s="33"/>
      <c r="Q1623" s="33"/>
    </row>
    <row r="1624" spans="2:17" x14ac:dyDescent="0.2">
      <c r="B1624" s="33"/>
      <c r="C1624" s="33"/>
      <c r="D1624" s="33"/>
      <c r="E1624" s="33"/>
      <c r="F1624" s="33"/>
      <c r="G1624" s="33"/>
      <c r="H1624" s="35"/>
      <c r="I1624" s="33"/>
      <c r="J1624" s="33"/>
      <c r="K1624" s="36"/>
      <c r="L1624" s="33"/>
      <c r="M1624" s="33"/>
      <c r="N1624" s="33"/>
      <c r="O1624" s="33"/>
      <c r="P1624" s="33"/>
      <c r="Q1624" s="33"/>
    </row>
    <row r="1625" spans="2:17" x14ac:dyDescent="0.2">
      <c r="B1625" s="33"/>
      <c r="C1625" s="33"/>
      <c r="D1625" s="33"/>
      <c r="E1625" s="33"/>
      <c r="F1625" s="33"/>
      <c r="G1625" s="33"/>
      <c r="H1625" s="35"/>
      <c r="I1625" s="33"/>
      <c r="J1625" s="33"/>
      <c r="K1625" s="36"/>
      <c r="L1625" s="33"/>
      <c r="M1625" s="33"/>
      <c r="N1625" s="33"/>
      <c r="O1625" s="33"/>
      <c r="P1625" s="33"/>
      <c r="Q1625" s="33"/>
    </row>
    <row r="1626" spans="2:17" x14ac:dyDescent="0.2">
      <c r="B1626" s="33"/>
      <c r="C1626" s="33"/>
      <c r="D1626" s="33"/>
      <c r="E1626" s="33"/>
      <c r="F1626" s="33"/>
      <c r="G1626" s="33"/>
      <c r="H1626" s="35"/>
      <c r="I1626" s="33"/>
      <c r="J1626" s="33"/>
      <c r="K1626" s="36"/>
      <c r="L1626" s="33"/>
      <c r="M1626" s="33"/>
      <c r="N1626" s="33"/>
      <c r="O1626" s="33"/>
      <c r="P1626" s="33"/>
      <c r="Q1626" s="33"/>
    </row>
    <row r="1627" spans="2:17" x14ac:dyDescent="0.2">
      <c r="B1627" s="33"/>
      <c r="C1627" s="33"/>
      <c r="D1627" s="33"/>
      <c r="E1627" s="33"/>
      <c r="F1627" s="33"/>
      <c r="G1627" s="33"/>
      <c r="H1627" s="35"/>
      <c r="I1627" s="33"/>
      <c r="J1627" s="33"/>
      <c r="K1627" s="36"/>
      <c r="L1627" s="33"/>
      <c r="M1627" s="33"/>
      <c r="N1627" s="33"/>
      <c r="O1627" s="33"/>
      <c r="P1627" s="33"/>
      <c r="Q1627" s="33"/>
    </row>
    <row r="1628" spans="2:17" x14ac:dyDescent="0.2">
      <c r="B1628" s="33"/>
      <c r="C1628" s="33"/>
      <c r="D1628" s="33"/>
      <c r="E1628" s="33"/>
      <c r="F1628" s="33"/>
      <c r="G1628" s="33"/>
      <c r="H1628" s="35"/>
      <c r="I1628" s="33"/>
      <c r="J1628" s="33"/>
      <c r="K1628" s="36"/>
      <c r="L1628" s="33"/>
      <c r="M1628" s="33"/>
      <c r="N1628" s="33"/>
      <c r="O1628" s="33"/>
      <c r="P1628" s="33"/>
      <c r="Q1628" s="33"/>
    </row>
    <row r="1629" spans="2:17" x14ac:dyDescent="0.2">
      <c r="B1629" s="33"/>
      <c r="C1629" s="33"/>
      <c r="D1629" s="33"/>
      <c r="E1629" s="33"/>
      <c r="F1629" s="33"/>
      <c r="G1629" s="33"/>
      <c r="H1629" s="35"/>
      <c r="I1629" s="33"/>
      <c r="J1629" s="33"/>
      <c r="K1629" s="36"/>
      <c r="L1629" s="33"/>
      <c r="M1629" s="33"/>
      <c r="N1629" s="33"/>
      <c r="O1629" s="33"/>
      <c r="P1629" s="33"/>
      <c r="Q1629" s="33"/>
    </row>
    <row r="1630" spans="2:17" x14ac:dyDescent="0.2">
      <c r="B1630" s="33"/>
      <c r="C1630" s="33"/>
      <c r="D1630" s="33"/>
      <c r="E1630" s="33"/>
      <c r="F1630" s="33"/>
      <c r="G1630" s="33"/>
      <c r="H1630" s="35"/>
      <c r="I1630" s="33"/>
      <c r="J1630" s="33"/>
      <c r="K1630" s="36"/>
      <c r="L1630" s="33"/>
      <c r="M1630" s="33"/>
      <c r="N1630" s="33"/>
      <c r="O1630" s="33"/>
      <c r="P1630" s="33"/>
      <c r="Q1630" s="33"/>
    </row>
    <row r="1631" spans="2:17" x14ac:dyDescent="0.2">
      <c r="B1631" s="33"/>
      <c r="C1631" s="33"/>
      <c r="D1631" s="33"/>
      <c r="E1631" s="33"/>
      <c r="F1631" s="33"/>
      <c r="G1631" s="33"/>
      <c r="H1631" s="35"/>
      <c r="I1631" s="33"/>
      <c r="J1631" s="33"/>
      <c r="K1631" s="36"/>
      <c r="L1631" s="33"/>
      <c r="M1631" s="33"/>
      <c r="N1631" s="33"/>
      <c r="O1631" s="33"/>
      <c r="P1631" s="33"/>
      <c r="Q1631" s="33"/>
    </row>
    <row r="1632" spans="2:17" x14ac:dyDescent="0.2">
      <c r="B1632" s="33"/>
      <c r="C1632" s="33"/>
      <c r="D1632" s="33"/>
      <c r="E1632" s="33"/>
      <c r="F1632" s="33"/>
      <c r="G1632" s="33"/>
      <c r="H1632" s="35"/>
      <c r="I1632" s="33"/>
      <c r="J1632" s="33"/>
      <c r="K1632" s="36"/>
      <c r="L1632" s="33"/>
      <c r="M1632" s="33"/>
      <c r="N1632" s="33"/>
      <c r="O1632" s="33"/>
      <c r="P1632" s="33"/>
      <c r="Q1632" s="33"/>
    </row>
    <row r="1633" spans="2:17" x14ac:dyDescent="0.2">
      <c r="B1633" s="33"/>
      <c r="C1633" s="33"/>
      <c r="D1633" s="33"/>
      <c r="E1633" s="33"/>
      <c r="F1633" s="33"/>
      <c r="G1633" s="33"/>
      <c r="H1633" s="35"/>
      <c r="I1633" s="33"/>
      <c r="J1633" s="33"/>
      <c r="K1633" s="36"/>
      <c r="L1633" s="33"/>
      <c r="M1633" s="33"/>
      <c r="N1633" s="33"/>
      <c r="O1633" s="33"/>
      <c r="P1633" s="33"/>
      <c r="Q1633" s="33"/>
    </row>
    <row r="1634" spans="2:17" x14ac:dyDescent="0.2">
      <c r="B1634" s="33"/>
      <c r="C1634" s="33"/>
      <c r="D1634" s="33"/>
      <c r="E1634" s="33"/>
      <c r="F1634" s="33"/>
      <c r="G1634" s="33"/>
      <c r="H1634" s="35"/>
      <c r="I1634" s="33"/>
      <c r="J1634" s="33"/>
      <c r="K1634" s="36"/>
      <c r="L1634" s="33"/>
      <c r="M1634" s="33"/>
      <c r="N1634" s="33"/>
      <c r="O1634" s="33"/>
      <c r="P1634" s="33"/>
      <c r="Q1634" s="33"/>
    </row>
    <row r="1635" spans="2:17" x14ac:dyDescent="0.2">
      <c r="B1635" s="33"/>
      <c r="C1635" s="33"/>
      <c r="D1635" s="33"/>
      <c r="E1635" s="33"/>
      <c r="F1635" s="33"/>
      <c r="G1635" s="33"/>
      <c r="H1635" s="35"/>
      <c r="I1635" s="33"/>
      <c r="J1635" s="33"/>
      <c r="K1635" s="36"/>
      <c r="L1635" s="33"/>
      <c r="M1635" s="33"/>
      <c r="N1635" s="33"/>
      <c r="O1635" s="33"/>
      <c r="P1635" s="33"/>
      <c r="Q1635" s="33"/>
    </row>
    <row r="1636" spans="2:17" x14ac:dyDescent="0.2">
      <c r="B1636" s="33"/>
      <c r="C1636" s="33"/>
      <c r="D1636" s="33"/>
      <c r="E1636" s="33"/>
      <c r="F1636" s="33"/>
      <c r="G1636" s="33"/>
      <c r="H1636" s="35"/>
      <c r="I1636" s="33"/>
      <c r="J1636" s="33"/>
      <c r="K1636" s="36"/>
      <c r="L1636" s="33"/>
      <c r="M1636" s="33"/>
      <c r="N1636" s="33"/>
      <c r="O1636" s="33"/>
      <c r="P1636" s="33"/>
      <c r="Q1636" s="33"/>
    </row>
    <row r="1637" spans="2:17" x14ac:dyDescent="0.2">
      <c r="B1637" s="33"/>
      <c r="C1637" s="33"/>
      <c r="D1637" s="33"/>
      <c r="E1637" s="33"/>
      <c r="F1637" s="33"/>
      <c r="G1637" s="33"/>
      <c r="H1637" s="35"/>
      <c r="I1637" s="33"/>
      <c r="J1637" s="33"/>
      <c r="K1637" s="36"/>
      <c r="L1637" s="33"/>
      <c r="M1637" s="33"/>
      <c r="N1637" s="33"/>
      <c r="O1637" s="33"/>
      <c r="P1637" s="33"/>
      <c r="Q1637" s="33"/>
    </row>
    <row r="1638" spans="2:17" x14ac:dyDescent="0.2">
      <c r="B1638" s="33"/>
      <c r="C1638" s="33"/>
      <c r="D1638" s="33"/>
      <c r="E1638" s="33"/>
      <c r="F1638" s="33"/>
      <c r="G1638" s="33"/>
      <c r="H1638" s="35"/>
      <c r="I1638" s="33"/>
      <c r="J1638" s="33"/>
      <c r="K1638" s="36"/>
      <c r="L1638" s="33"/>
      <c r="M1638" s="33"/>
      <c r="N1638" s="33"/>
      <c r="O1638" s="33"/>
      <c r="P1638" s="33"/>
      <c r="Q1638" s="33"/>
    </row>
    <row r="1639" spans="2:17" x14ac:dyDescent="0.2">
      <c r="B1639" s="33"/>
      <c r="C1639" s="33"/>
      <c r="D1639" s="33"/>
      <c r="E1639" s="33"/>
      <c r="F1639" s="33"/>
      <c r="G1639" s="33"/>
      <c r="H1639" s="35"/>
      <c r="I1639" s="33"/>
      <c r="J1639" s="33"/>
      <c r="K1639" s="36"/>
      <c r="L1639" s="33"/>
      <c r="M1639" s="33"/>
      <c r="N1639" s="33"/>
      <c r="O1639" s="33"/>
      <c r="P1639" s="33"/>
      <c r="Q1639" s="33"/>
    </row>
    <row r="1640" spans="2:17" x14ac:dyDescent="0.2">
      <c r="B1640" s="33"/>
      <c r="C1640" s="33"/>
      <c r="D1640" s="33"/>
      <c r="E1640" s="33"/>
      <c r="F1640" s="33"/>
      <c r="G1640" s="33"/>
      <c r="H1640" s="35"/>
      <c r="I1640" s="33"/>
      <c r="J1640" s="33"/>
      <c r="K1640" s="36"/>
      <c r="L1640" s="33"/>
      <c r="M1640" s="33"/>
      <c r="N1640" s="33"/>
      <c r="O1640" s="33"/>
      <c r="P1640" s="33"/>
      <c r="Q1640" s="33"/>
    </row>
    <row r="1641" spans="2:17" x14ac:dyDescent="0.2">
      <c r="B1641" s="33"/>
      <c r="C1641" s="33"/>
      <c r="D1641" s="33"/>
      <c r="E1641" s="33"/>
      <c r="F1641" s="33"/>
      <c r="G1641" s="33"/>
      <c r="H1641" s="35"/>
      <c r="I1641" s="33"/>
      <c r="J1641" s="33"/>
      <c r="K1641" s="36"/>
      <c r="L1641" s="33"/>
      <c r="M1641" s="33"/>
      <c r="N1641" s="33"/>
      <c r="O1641" s="33"/>
      <c r="P1641" s="33"/>
      <c r="Q1641" s="33"/>
    </row>
    <row r="1642" spans="2:17" x14ac:dyDescent="0.2">
      <c r="B1642" s="33"/>
      <c r="C1642" s="33"/>
      <c r="D1642" s="33"/>
      <c r="E1642" s="33"/>
      <c r="F1642" s="33"/>
      <c r="G1642" s="33"/>
      <c r="H1642" s="35"/>
      <c r="I1642" s="33"/>
      <c r="J1642" s="33"/>
      <c r="K1642" s="36"/>
      <c r="L1642" s="33"/>
      <c r="M1642" s="33"/>
      <c r="N1642" s="33"/>
      <c r="O1642" s="33"/>
      <c r="P1642" s="33"/>
      <c r="Q1642" s="33"/>
    </row>
    <row r="1643" spans="2:17" x14ac:dyDescent="0.2">
      <c r="B1643" s="33"/>
      <c r="C1643" s="33"/>
      <c r="D1643" s="33"/>
      <c r="E1643" s="33"/>
      <c r="F1643" s="33"/>
      <c r="G1643" s="33"/>
      <c r="H1643" s="35"/>
      <c r="I1643" s="33"/>
      <c r="J1643" s="33"/>
      <c r="K1643" s="36"/>
      <c r="L1643" s="33"/>
      <c r="M1643" s="33"/>
      <c r="N1643" s="33"/>
      <c r="O1643" s="33"/>
      <c r="P1643" s="33"/>
      <c r="Q1643" s="33"/>
    </row>
    <row r="1644" spans="2:17" x14ac:dyDescent="0.2">
      <c r="B1644" s="33"/>
      <c r="C1644" s="33"/>
      <c r="D1644" s="33"/>
      <c r="E1644" s="33"/>
      <c r="F1644" s="33"/>
      <c r="G1644" s="33"/>
      <c r="H1644" s="35"/>
      <c r="I1644" s="33"/>
      <c r="J1644" s="33"/>
      <c r="K1644" s="36"/>
      <c r="L1644" s="33"/>
      <c r="M1644" s="33"/>
      <c r="N1644" s="33"/>
      <c r="O1644" s="33"/>
      <c r="P1644" s="33"/>
      <c r="Q1644" s="33"/>
    </row>
    <row r="1645" spans="2:17" x14ac:dyDescent="0.2">
      <c r="B1645" s="33"/>
      <c r="C1645" s="33"/>
      <c r="D1645" s="33"/>
      <c r="E1645" s="33"/>
      <c r="F1645" s="33"/>
      <c r="G1645" s="33"/>
      <c r="H1645" s="35"/>
      <c r="I1645" s="33"/>
      <c r="J1645" s="33"/>
      <c r="K1645" s="36"/>
      <c r="L1645" s="33"/>
      <c r="M1645" s="33"/>
      <c r="N1645" s="33"/>
      <c r="O1645" s="33"/>
      <c r="P1645" s="33"/>
      <c r="Q1645" s="33"/>
    </row>
    <row r="1646" spans="2:17" x14ac:dyDescent="0.2">
      <c r="B1646" s="33"/>
      <c r="C1646" s="33"/>
      <c r="D1646" s="33"/>
      <c r="E1646" s="33"/>
      <c r="F1646" s="33"/>
      <c r="G1646" s="33"/>
      <c r="H1646" s="35"/>
      <c r="I1646" s="33"/>
      <c r="J1646" s="33"/>
      <c r="K1646" s="36"/>
      <c r="L1646" s="33"/>
      <c r="M1646" s="33"/>
      <c r="N1646" s="33"/>
      <c r="O1646" s="33"/>
      <c r="P1646" s="33"/>
      <c r="Q1646" s="33"/>
    </row>
    <row r="1647" spans="2:17" x14ac:dyDescent="0.2">
      <c r="B1647" s="33"/>
      <c r="C1647" s="33"/>
      <c r="D1647" s="33"/>
      <c r="E1647" s="33"/>
      <c r="F1647" s="33"/>
      <c r="G1647" s="33"/>
      <c r="H1647" s="35"/>
      <c r="I1647" s="33"/>
      <c r="J1647" s="33"/>
      <c r="K1647" s="36"/>
      <c r="L1647" s="33"/>
      <c r="M1647" s="33"/>
      <c r="N1647" s="33"/>
      <c r="O1647" s="33"/>
      <c r="P1647" s="33"/>
      <c r="Q1647" s="33"/>
    </row>
    <row r="1648" spans="2:17" x14ac:dyDescent="0.2">
      <c r="B1648" s="33"/>
      <c r="C1648" s="33"/>
      <c r="D1648" s="33"/>
      <c r="E1648" s="33"/>
      <c r="F1648" s="33"/>
      <c r="G1648" s="33"/>
      <c r="H1648" s="35"/>
      <c r="I1648" s="33"/>
      <c r="J1648" s="33"/>
      <c r="K1648" s="36"/>
      <c r="L1648" s="33"/>
      <c r="M1648" s="33"/>
      <c r="N1648" s="33"/>
      <c r="O1648" s="33"/>
      <c r="P1648" s="33"/>
      <c r="Q1648" s="33"/>
    </row>
    <row r="1649" spans="2:17" x14ac:dyDescent="0.2">
      <c r="B1649" s="33"/>
      <c r="C1649" s="33"/>
      <c r="D1649" s="33"/>
      <c r="E1649" s="33"/>
      <c r="F1649" s="33"/>
      <c r="G1649" s="33"/>
      <c r="H1649" s="35"/>
      <c r="I1649" s="33"/>
      <c r="J1649" s="33"/>
      <c r="K1649" s="36"/>
      <c r="L1649" s="33"/>
      <c r="M1649" s="33"/>
      <c r="N1649" s="33"/>
      <c r="O1649" s="33"/>
      <c r="P1649" s="33"/>
      <c r="Q1649" s="33"/>
    </row>
    <row r="1650" spans="2:17" x14ac:dyDescent="0.2">
      <c r="B1650" s="33"/>
      <c r="C1650" s="33"/>
      <c r="D1650" s="33"/>
      <c r="E1650" s="33"/>
      <c r="F1650" s="33"/>
      <c r="G1650" s="33"/>
      <c r="H1650" s="35"/>
      <c r="I1650" s="33"/>
      <c r="J1650" s="33"/>
      <c r="K1650" s="36"/>
      <c r="L1650" s="33"/>
      <c r="M1650" s="33"/>
      <c r="N1650" s="33"/>
      <c r="O1650" s="33"/>
      <c r="P1650" s="33"/>
      <c r="Q1650" s="33"/>
    </row>
    <row r="1651" spans="2:17" x14ac:dyDescent="0.2">
      <c r="B1651" s="33"/>
      <c r="C1651" s="33"/>
      <c r="D1651" s="33"/>
      <c r="E1651" s="33"/>
      <c r="F1651" s="33"/>
      <c r="G1651" s="33"/>
      <c r="H1651" s="35"/>
      <c r="I1651" s="33"/>
      <c r="J1651" s="33"/>
      <c r="K1651" s="36"/>
      <c r="L1651" s="33"/>
      <c r="M1651" s="33"/>
      <c r="N1651" s="33"/>
      <c r="O1651" s="33"/>
      <c r="P1651" s="33"/>
      <c r="Q1651" s="33"/>
    </row>
    <row r="1652" spans="2:17" x14ac:dyDescent="0.2">
      <c r="B1652" s="33"/>
      <c r="C1652" s="33"/>
      <c r="D1652" s="33"/>
      <c r="E1652" s="33"/>
      <c r="F1652" s="33"/>
      <c r="G1652" s="33"/>
      <c r="H1652" s="35"/>
      <c r="I1652" s="33"/>
      <c r="J1652" s="33"/>
      <c r="K1652" s="36"/>
      <c r="L1652" s="33"/>
      <c r="M1652" s="33"/>
      <c r="N1652" s="33"/>
      <c r="O1652" s="33"/>
      <c r="P1652" s="33"/>
      <c r="Q1652" s="33"/>
    </row>
    <row r="1653" spans="2:17" x14ac:dyDescent="0.2">
      <c r="B1653" s="33"/>
      <c r="C1653" s="33"/>
      <c r="D1653" s="33"/>
      <c r="E1653" s="33"/>
      <c r="F1653" s="33"/>
      <c r="G1653" s="33"/>
      <c r="H1653" s="35"/>
      <c r="I1653" s="33"/>
      <c r="J1653" s="33"/>
      <c r="K1653" s="36"/>
      <c r="L1653" s="33"/>
      <c r="M1653" s="33"/>
      <c r="N1653" s="33"/>
      <c r="O1653" s="33"/>
      <c r="P1653" s="33"/>
      <c r="Q1653" s="33"/>
    </row>
    <row r="1654" spans="2:17" x14ac:dyDescent="0.2">
      <c r="B1654" s="33"/>
      <c r="C1654" s="33"/>
      <c r="D1654" s="33"/>
      <c r="E1654" s="33"/>
      <c r="F1654" s="33"/>
      <c r="G1654" s="33"/>
      <c r="H1654" s="35"/>
      <c r="I1654" s="33"/>
      <c r="J1654" s="33"/>
      <c r="K1654" s="36"/>
      <c r="L1654" s="33"/>
      <c r="M1654" s="33"/>
      <c r="N1654" s="33"/>
      <c r="O1654" s="33"/>
      <c r="P1654" s="33"/>
      <c r="Q1654" s="33"/>
    </row>
    <row r="1655" spans="2:17" x14ac:dyDescent="0.2">
      <c r="B1655" s="33"/>
      <c r="C1655" s="33"/>
      <c r="D1655" s="33"/>
      <c r="E1655" s="33"/>
      <c r="F1655" s="33"/>
      <c r="G1655" s="33"/>
      <c r="H1655" s="35"/>
      <c r="I1655" s="33"/>
      <c r="J1655" s="33"/>
      <c r="K1655" s="36"/>
      <c r="L1655" s="33"/>
      <c r="M1655" s="33"/>
      <c r="N1655" s="33"/>
      <c r="O1655" s="33"/>
      <c r="P1655" s="33"/>
      <c r="Q1655" s="33"/>
    </row>
    <row r="1656" spans="2:17" x14ac:dyDescent="0.2">
      <c r="B1656" s="33"/>
      <c r="C1656" s="33"/>
      <c r="D1656" s="33"/>
      <c r="E1656" s="33"/>
      <c r="F1656" s="33"/>
      <c r="G1656" s="33"/>
      <c r="H1656" s="35"/>
      <c r="I1656" s="33"/>
      <c r="J1656" s="33"/>
      <c r="K1656" s="36"/>
      <c r="L1656" s="33"/>
      <c r="M1656" s="33"/>
      <c r="N1656" s="33"/>
      <c r="O1656" s="33"/>
      <c r="P1656" s="33"/>
      <c r="Q1656" s="33"/>
    </row>
    <row r="1657" spans="2:17" x14ac:dyDescent="0.2">
      <c r="B1657" s="33"/>
      <c r="C1657" s="33"/>
      <c r="D1657" s="33"/>
      <c r="E1657" s="33"/>
      <c r="F1657" s="33"/>
      <c r="G1657" s="33"/>
      <c r="H1657" s="35"/>
      <c r="I1657" s="33"/>
      <c r="J1657" s="33"/>
      <c r="K1657" s="36"/>
      <c r="L1657" s="33"/>
      <c r="M1657" s="33"/>
      <c r="N1657" s="33"/>
      <c r="O1657" s="33"/>
      <c r="P1657" s="33"/>
      <c r="Q1657" s="33"/>
    </row>
    <row r="1658" spans="2:17" x14ac:dyDescent="0.2">
      <c r="B1658" s="33"/>
      <c r="C1658" s="33"/>
      <c r="D1658" s="33"/>
      <c r="E1658" s="33"/>
      <c r="F1658" s="33"/>
      <c r="G1658" s="33"/>
      <c r="H1658" s="35"/>
      <c r="I1658" s="33"/>
      <c r="J1658" s="33"/>
      <c r="K1658" s="36"/>
      <c r="L1658" s="33"/>
      <c r="M1658" s="33"/>
      <c r="N1658" s="33"/>
      <c r="O1658" s="33"/>
      <c r="P1658" s="33"/>
      <c r="Q1658" s="33"/>
    </row>
    <row r="1659" spans="2:17" x14ac:dyDescent="0.2">
      <c r="B1659" s="33"/>
      <c r="C1659" s="33"/>
      <c r="D1659" s="33"/>
      <c r="E1659" s="33"/>
      <c r="F1659" s="33"/>
      <c r="G1659" s="33"/>
      <c r="H1659" s="35"/>
      <c r="I1659" s="33"/>
      <c r="J1659" s="33"/>
      <c r="K1659" s="36"/>
      <c r="L1659" s="33"/>
      <c r="M1659" s="33"/>
      <c r="N1659" s="33"/>
      <c r="O1659" s="33"/>
      <c r="P1659" s="33"/>
      <c r="Q1659" s="33"/>
    </row>
    <row r="1660" spans="2:17" x14ac:dyDescent="0.2">
      <c r="B1660" s="33"/>
      <c r="C1660" s="33"/>
      <c r="D1660" s="33"/>
      <c r="E1660" s="33"/>
      <c r="F1660" s="33"/>
      <c r="G1660" s="33"/>
      <c r="H1660" s="35"/>
      <c r="I1660" s="33"/>
      <c r="J1660" s="33"/>
      <c r="K1660" s="36"/>
      <c r="L1660" s="33"/>
      <c r="M1660" s="33"/>
      <c r="N1660" s="33"/>
      <c r="O1660" s="33"/>
      <c r="P1660" s="33"/>
      <c r="Q1660" s="33"/>
    </row>
    <row r="1661" spans="2:17" x14ac:dyDescent="0.2">
      <c r="B1661" s="33"/>
      <c r="C1661" s="33"/>
      <c r="D1661" s="33"/>
      <c r="E1661" s="33"/>
      <c r="F1661" s="33"/>
      <c r="G1661" s="33"/>
      <c r="H1661" s="35"/>
      <c r="I1661" s="33"/>
      <c r="J1661" s="33"/>
      <c r="K1661" s="36"/>
      <c r="L1661" s="33"/>
      <c r="M1661" s="33"/>
      <c r="N1661" s="33"/>
      <c r="O1661" s="33"/>
      <c r="P1661" s="33"/>
      <c r="Q1661" s="33"/>
    </row>
    <row r="1662" spans="2:17" x14ac:dyDescent="0.2">
      <c r="B1662" s="33"/>
      <c r="C1662" s="33"/>
      <c r="D1662" s="33"/>
      <c r="E1662" s="33"/>
      <c r="F1662" s="33"/>
      <c r="G1662" s="33"/>
      <c r="H1662" s="35"/>
      <c r="I1662" s="33"/>
      <c r="J1662" s="33"/>
      <c r="K1662" s="36"/>
      <c r="L1662" s="33"/>
      <c r="M1662" s="33"/>
      <c r="N1662" s="33"/>
      <c r="O1662" s="33"/>
      <c r="P1662" s="33"/>
      <c r="Q1662" s="33"/>
    </row>
    <row r="1663" spans="2:17" x14ac:dyDescent="0.2">
      <c r="B1663" s="33"/>
      <c r="C1663" s="33"/>
      <c r="D1663" s="33"/>
      <c r="E1663" s="33"/>
      <c r="F1663" s="33"/>
      <c r="G1663" s="33"/>
      <c r="H1663" s="35"/>
      <c r="I1663" s="33"/>
      <c r="J1663" s="33"/>
      <c r="K1663" s="36"/>
      <c r="L1663" s="33"/>
      <c r="M1663" s="33"/>
      <c r="N1663" s="33"/>
      <c r="O1663" s="33"/>
      <c r="P1663" s="33"/>
      <c r="Q1663" s="33"/>
    </row>
    <row r="1664" spans="2:17" x14ac:dyDescent="0.2">
      <c r="B1664" s="33"/>
      <c r="C1664" s="33"/>
      <c r="D1664" s="33"/>
      <c r="E1664" s="33"/>
      <c r="F1664" s="33"/>
      <c r="G1664" s="33"/>
      <c r="H1664" s="35"/>
      <c r="I1664" s="33"/>
      <c r="J1664" s="33"/>
      <c r="K1664" s="36"/>
      <c r="L1664" s="33"/>
      <c r="M1664" s="33"/>
      <c r="N1664" s="33"/>
      <c r="O1664" s="33"/>
      <c r="P1664" s="33"/>
      <c r="Q1664" s="33"/>
    </row>
    <row r="1665" spans="2:17" x14ac:dyDescent="0.2">
      <c r="B1665" s="33"/>
      <c r="C1665" s="33"/>
      <c r="D1665" s="33"/>
      <c r="E1665" s="33"/>
      <c r="F1665" s="33"/>
      <c r="G1665" s="33"/>
      <c r="H1665" s="35"/>
      <c r="I1665" s="33"/>
      <c r="J1665" s="33"/>
      <c r="K1665" s="36"/>
      <c r="L1665" s="33"/>
      <c r="M1665" s="33"/>
      <c r="N1665" s="33"/>
      <c r="O1665" s="33"/>
      <c r="P1665" s="33"/>
      <c r="Q1665" s="33"/>
    </row>
    <row r="1666" spans="2:17" x14ac:dyDescent="0.2">
      <c r="B1666" s="33"/>
      <c r="C1666" s="33"/>
      <c r="D1666" s="33"/>
      <c r="E1666" s="33"/>
      <c r="F1666" s="33"/>
      <c r="G1666" s="33"/>
      <c r="H1666" s="35"/>
      <c r="I1666" s="33"/>
      <c r="J1666" s="33"/>
      <c r="K1666" s="36"/>
      <c r="L1666" s="33"/>
      <c r="M1666" s="33"/>
      <c r="N1666" s="33"/>
      <c r="O1666" s="33"/>
      <c r="P1666" s="33"/>
      <c r="Q1666" s="33"/>
    </row>
    <row r="1667" spans="2:17" x14ac:dyDescent="0.2">
      <c r="B1667" s="33"/>
      <c r="C1667" s="33"/>
      <c r="D1667" s="33"/>
      <c r="E1667" s="33"/>
      <c r="F1667" s="33"/>
      <c r="G1667" s="33"/>
      <c r="H1667" s="35"/>
      <c r="I1667" s="33"/>
      <c r="J1667" s="33"/>
      <c r="K1667" s="36"/>
      <c r="L1667" s="33"/>
      <c r="M1667" s="33"/>
      <c r="N1667" s="33"/>
      <c r="O1667" s="33"/>
      <c r="P1667" s="33"/>
      <c r="Q1667" s="33"/>
    </row>
    <row r="1668" spans="2:17" x14ac:dyDescent="0.2">
      <c r="B1668" s="33"/>
      <c r="C1668" s="33"/>
      <c r="D1668" s="33"/>
      <c r="E1668" s="33"/>
      <c r="F1668" s="33"/>
      <c r="G1668" s="33"/>
      <c r="H1668" s="35"/>
      <c r="I1668" s="33"/>
      <c r="J1668" s="33"/>
      <c r="K1668" s="36"/>
      <c r="L1668" s="33"/>
      <c r="M1668" s="33"/>
      <c r="N1668" s="33"/>
      <c r="O1668" s="33"/>
      <c r="P1668" s="33"/>
      <c r="Q1668" s="33"/>
    </row>
    <row r="1669" spans="2:17" x14ac:dyDescent="0.2">
      <c r="B1669" s="33"/>
      <c r="C1669" s="33"/>
      <c r="D1669" s="33"/>
      <c r="E1669" s="33"/>
      <c r="F1669" s="33"/>
      <c r="G1669" s="33"/>
      <c r="H1669" s="35"/>
      <c r="I1669" s="33"/>
      <c r="J1669" s="33"/>
      <c r="K1669" s="36"/>
      <c r="L1669" s="33"/>
      <c r="M1669" s="33"/>
      <c r="N1669" s="33"/>
      <c r="O1669" s="33"/>
      <c r="P1669" s="33"/>
      <c r="Q1669" s="33"/>
    </row>
    <row r="1670" spans="2:17" x14ac:dyDescent="0.2">
      <c r="B1670" s="33"/>
      <c r="C1670" s="33"/>
      <c r="D1670" s="33"/>
      <c r="E1670" s="33"/>
      <c r="F1670" s="33"/>
      <c r="G1670" s="33"/>
      <c r="H1670" s="35"/>
      <c r="I1670" s="33"/>
      <c r="J1670" s="33"/>
      <c r="K1670" s="36"/>
      <c r="L1670" s="33"/>
      <c r="M1670" s="33"/>
      <c r="N1670" s="33"/>
      <c r="O1670" s="33"/>
      <c r="P1670" s="33"/>
      <c r="Q1670" s="33"/>
    </row>
    <row r="1671" spans="2:17" x14ac:dyDescent="0.2">
      <c r="B1671" s="33"/>
      <c r="C1671" s="33"/>
      <c r="D1671" s="33"/>
      <c r="E1671" s="33"/>
      <c r="F1671" s="33"/>
      <c r="G1671" s="33"/>
      <c r="H1671" s="35"/>
      <c r="I1671" s="33"/>
      <c r="J1671" s="33"/>
      <c r="K1671" s="36"/>
      <c r="L1671" s="33"/>
      <c r="M1671" s="33"/>
      <c r="N1671" s="33"/>
      <c r="O1671" s="33"/>
      <c r="P1671" s="33"/>
      <c r="Q1671" s="33"/>
    </row>
    <row r="1672" spans="2:17" x14ac:dyDescent="0.2">
      <c r="B1672" s="33"/>
      <c r="C1672" s="33"/>
      <c r="D1672" s="33"/>
      <c r="E1672" s="33"/>
      <c r="F1672" s="33"/>
      <c r="G1672" s="33"/>
      <c r="H1672" s="35"/>
      <c r="I1672" s="33"/>
      <c r="J1672" s="33"/>
      <c r="K1672" s="36"/>
      <c r="L1672" s="33"/>
      <c r="M1672" s="33"/>
      <c r="N1672" s="33"/>
      <c r="O1672" s="33"/>
      <c r="P1672" s="33"/>
      <c r="Q1672" s="33"/>
    </row>
    <row r="1673" spans="2:17" x14ac:dyDescent="0.2">
      <c r="B1673" s="33"/>
      <c r="C1673" s="33"/>
      <c r="D1673" s="33"/>
      <c r="E1673" s="33"/>
      <c r="F1673" s="33"/>
      <c r="G1673" s="33"/>
      <c r="H1673" s="35"/>
      <c r="I1673" s="33"/>
      <c r="J1673" s="33"/>
      <c r="K1673" s="36"/>
      <c r="L1673" s="33"/>
      <c r="M1673" s="33"/>
      <c r="N1673" s="33"/>
      <c r="O1673" s="33"/>
      <c r="P1673" s="33"/>
      <c r="Q1673" s="33"/>
    </row>
    <row r="1674" spans="2:17" x14ac:dyDescent="0.2">
      <c r="B1674" s="33"/>
      <c r="C1674" s="33"/>
      <c r="D1674" s="33"/>
      <c r="E1674" s="33"/>
      <c r="F1674" s="33"/>
      <c r="G1674" s="33"/>
      <c r="H1674" s="35"/>
      <c r="I1674" s="33"/>
      <c r="J1674" s="33"/>
      <c r="K1674" s="36"/>
      <c r="L1674" s="33"/>
      <c r="M1674" s="33"/>
      <c r="N1674" s="33"/>
      <c r="O1674" s="33"/>
      <c r="P1674" s="33"/>
      <c r="Q1674" s="33"/>
    </row>
    <row r="1675" spans="2:17" x14ac:dyDescent="0.2">
      <c r="B1675" s="33"/>
      <c r="C1675" s="33"/>
      <c r="D1675" s="33"/>
      <c r="E1675" s="33"/>
      <c r="F1675" s="33"/>
      <c r="G1675" s="33"/>
      <c r="H1675" s="35"/>
      <c r="I1675" s="33"/>
      <c r="J1675" s="33"/>
      <c r="K1675" s="36"/>
      <c r="L1675" s="33"/>
      <c r="M1675" s="33"/>
      <c r="N1675" s="33"/>
      <c r="O1675" s="33"/>
      <c r="P1675" s="33"/>
      <c r="Q1675" s="33"/>
    </row>
    <row r="1676" spans="2:17" x14ac:dyDescent="0.2">
      <c r="B1676" s="33"/>
      <c r="C1676" s="33"/>
      <c r="D1676" s="33"/>
      <c r="E1676" s="33"/>
      <c r="F1676" s="33"/>
      <c r="G1676" s="33"/>
      <c r="H1676" s="35"/>
      <c r="I1676" s="33"/>
      <c r="J1676" s="33"/>
      <c r="K1676" s="36"/>
      <c r="L1676" s="33"/>
      <c r="M1676" s="33"/>
      <c r="N1676" s="33"/>
      <c r="O1676" s="33"/>
      <c r="P1676" s="33"/>
      <c r="Q1676" s="33"/>
    </row>
    <row r="1677" spans="2:17" x14ac:dyDescent="0.2">
      <c r="B1677" s="33"/>
      <c r="C1677" s="33"/>
      <c r="D1677" s="33"/>
      <c r="E1677" s="33"/>
      <c r="F1677" s="33"/>
      <c r="G1677" s="33"/>
      <c r="H1677" s="35"/>
      <c r="I1677" s="33"/>
      <c r="J1677" s="33"/>
      <c r="K1677" s="36"/>
      <c r="L1677" s="33"/>
      <c r="M1677" s="33"/>
      <c r="N1677" s="33"/>
      <c r="O1677" s="33"/>
      <c r="P1677" s="33"/>
      <c r="Q1677" s="33"/>
    </row>
    <row r="1678" spans="2:17" x14ac:dyDescent="0.2">
      <c r="B1678" s="33"/>
      <c r="C1678" s="33"/>
      <c r="D1678" s="33"/>
      <c r="E1678" s="33"/>
      <c r="F1678" s="33"/>
      <c r="G1678" s="33"/>
      <c r="H1678" s="35"/>
      <c r="I1678" s="33"/>
      <c r="J1678" s="33"/>
      <c r="K1678" s="36"/>
      <c r="L1678" s="33"/>
      <c r="M1678" s="33"/>
      <c r="N1678" s="33"/>
      <c r="O1678" s="33"/>
      <c r="P1678" s="33"/>
      <c r="Q1678" s="33"/>
    </row>
    <row r="1679" spans="2:17" x14ac:dyDescent="0.2">
      <c r="B1679" s="33"/>
      <c r="C1679" s="33"/>
      <c r="D1679" s="33"/>
      <c r="E1679" s="33"/>
      <c r="F1679" s="33"/>
      <c r="G1679" s="33"/>
      <c r="H1679" s="35"/>
      <c r="I1679" s="33"/>
      <c r="J1679" s="33"/>
      <c r="K1679" s="36"/>
      <c r="L1679" s="33"/>
      <c r="M1679" s="33"/>
      <c r="N1679" s="33"/>
      <c r="O1679" s="33"/>
      <c r="P1679" s="33"/>
      <c r="Q1679" s="33"/>
    </row>
    <row r="1680" spans="2:17" x14ac:dyDescent="0.2">
      <c r="B1680" s="33"/>
      <c r="C1680" s="33"/>
      <c r="D1680" s="33"/>
      <c r="E1680" s="33"/>
      <c r="F1680" s="33"/>
      <c r="G1680" s="33"/>
      <c r="H1680" s="35"/>
      <c r="I1680" s="33"/>
      <c r="J1680" s="33"/>
      <c r="K1680" s="36"/>
      <c r="L1680" s="33"/>
      <c r="M1680" s="33"/>
      <c r="N1680" s="33"/>
      <c r="O1680" s="33"/>
      <c r="P1680" s="33"/>
      <c r="Q1680" s="33"/>
    </row>
    <row r="1681" spans="2:17" x14ac:dyDescent="0.2">
      <c r="B1681" s="33"/>
      <c r="C1681" s="33"/>
      <c r="D1681" s="33"/>
      <c r="E1681" s="33"/>
      <c r="F1681" s="33"/>
      <c r="G1681" s="33"/>
      <c r="H1681" s="35"/>
      <c r="I1681" s="33"/>
      <c r="J1681" s="33"/>
      <c r="K1681" s="36"/>
      <c r="L1681" s="33"/>
      <c r="M1681" s="33"/>
      <c r="N1681" s="33"/>
      <c r="O1681" s="33"/>
      <c r="P1681" s="33"/>
      <c r="Q1681" s="33"/>
    </row>
    <row r="1682" spans="2:17" x14ac:dyDescent="0.2">
      <c r="B1682" s="33"/>
      <c r="C1682" s="33"/>
      <c r="D1682" s="33"/>
      <c r="E1682" s="33"/>
      <c r="F1682" s="33"/>
      <c r="G1682" s="33"/>
      <c r="H1682" s="35"/>
      <c r="I1682" s="33"/>
      <c r="J1682" s="33"/>
      <c r="K1682" s="36"/>
      <c r="L1682" s="33"/>
      <c r="M1682" s="33"/>
      <c r="N1682" s="33"/>
      <c r="O1682" s="33"/>
      <c r="P1682" s="33"/>
      <c r="Q1682" s="33"/>
    </row>
    <row r="1683" spans="2:17" x14ac:dyDescent="0.2">
      <c r="B1683" s="33"/>
      <c r="C1683" s="33"/>
      <c r="D1683" s="33"/>
      <c r="E1683" s="33"/>
      <c r="F1683" s="33"/>
      <c r="G1683" s="33"/>
      <c r="H1683" s="35"/>
      <c r="I1683" s="33"/>
      <c r="J1683" s="33"/>
      <c r="K1683" s="36"/>
      <c r="L1683" s="33"/>
      <c r="M1683" s="33"/>
      <c r="N1683" s="33"/>
      <c r="O1683" s="33"/>
      <c r="P1683" s="33"/>
      <c r="Q1683" s="33"/>
    </row>
    <row r="1684" spans="2:17" x14ac:dyDescent="0.2">
      <c r="B1684" s="33"/>
      <c r="C1684" s="33"/>
      <c r="D1684" s="33"/>
      <c r="E1684" s="33"/>
      <c r="F1684" s="33"/>
      <c r="G1684" s="33"/>
      <c r="H1684" s="35"/>
      <c r="I1684" s="33"/>
      <c r="J1684" s="33"/>
      <c r="K1684" s="36"/>
      <c r="L1684" s="33"/>
      <c r="M1684" s="33"/>
      <c r="N1684" s="33"/>
      <c r="O1684" s="33"/>
      <c r="P1684" s="33"/>
      <c r="Q1684" s="33"/>
    </row>
    <row r="1685" spans="2:17" x14ac:dyDescent="0.2">
      <c r="B1685" s="33"/>
      <c r="C1685" s="33"/>
      <c r="D1685" s="33"/>
      <c r="E1685" s="33"/>
      <c r="F1685" s="33"/>
      <c r="G1685" s="33"/>
      <c r="H1685" s="35"/>
      <c r="I1685" s="33"/>
      <c r="J1685" s="33"/>
      <c r="K1685" s="36"/>
      <c r="L1685" s="33"/>
      <c r="M1685" s="33"/>
      <c r="N1685" s="33"/>
      <c r="O1685" s="33"/>
      <c r="P1685" s="33"/>
      <c r="Q1685" s="33"/>
    </row>
    <row r="1686" spans="2:17" x14ac:dyDescent="0.2">
      <c r="B1686" s="33"/>
      <c r="C1686" s="33"/>
      <c r="D1686" s="33"/>
      <c r="E1686" s="33"/>
      <c r="F1686" s="33"/>
      <c r="G1686" s="33"/>
      <c r="H1686" s="35"/>
      <c r="I1686" s="33"/>
      <c r="J1686" s="33"/>
      <c r="K1686" s="36"/>
      <c r="L1686" s="33"/>
      <c r="M1686" s="33"/>
      <c r="N1686" s="33"/>
      <c r="O1686" s="33"/>
      <c r="P1686" s="33"/>
      <c r="Q1686" s="33"/>
    </row>
    <row r="1687" spans="2:17" x14ac:dyDescent="0.2">
      <c r="B1687" s="33"/>
      <c r="C1687" s="33"/>
      <c r="D1687" s="33"/>
      <c r="E1687" s="33"/>
      <c r="F1687" s="33"/>
      <c r="G1687" s="33"/>
      <c r="H1687" s="35"/>
      <c r="I1687" s="33"/>
      <c r="J1687" s="33"/>
      <c r="K1687" s="36"/>
      <c r="L1687" s="33"/>
      <c r="M1687" s="33"/>
      <c r="N1687" s="33"/>
      <c r="O1687" s="33"/>
      <c r="P1687" s="33"/>
      <c r="Q1687" s="33"/>
    </row>
    <row r="1688" spans="2:17" x14ac:dyDescent="0.2">
      <c r="B1688" s="33"/>
      <c r="C1688" s="33"/>
      <c r="D1688" s="33"/>
      <c r="E1688" s="33"/>
      <c r="F1688" s="33"/>
      <c r="G1688" s="33"/>
      <c r="H1688" s="35"/>
      <c r="I1688" s="33"/>
      <c r="J1688" s="33"/>
      <c r="K1688" s="36"/>
      <c r="L1688" s="33"/>
      <c r="M1688" s="33"/>
      <c r="N1688" s="33"/>
      <c r="O1688" s="33"/>
      <c r="P1688" s="33"/>
      <c r="Q1688" s="33"/>
    </row>
    <row r="1689" spans="2:17" x14ac:dyDescent="0.2">
      <c r="B1689" s="33"/>
      <c r="C1689" s="33"/>
      <c r="D1689" s="33"/>
      <c r="E1689" s="33"/>
      <c r="F1689" s="33"/>
      <c r="G1689" s="33"/>
      <c r="H1689" s="35"/>
      <c r="I1689" s="33"/>
      <c r="J1689" s="33"/>
      <c r="K1689" s="36"/>
      <c r="L1689" s="33"/>
      <c r="M1689" s="33"/>
      <c r="N1689" s="33"/>
      <c r="O1689" s="33"/>
      <c r="P1689" s="33"/>
      <c r="Q1689" s="33"/>
    </row>
    <row r="1690" spans="2:17" x14ac:dyDescent="0.2">
      <c r="B1690" s="33"/>
      <c r="C1690" s="33"/>
      <c r="D1690" s="33"/>
      <c r="E1690" s="33"/>
      <c r="F1690" s="33"/>
      <c r="G1690" s="33"/>
      <c r="H1690" s="35"/>
      <c r="I1690" s="33"/>
      <c r="J1690" s="33"/>
      <c r="K1690" s="36"/>
      <c r="L1690" s="33"/>
      <c r="M1690" s="33"/>
      <c r="N1690" s="33"/>
      <c r="O1690" s="33"/>
      <c r="P1690" s="33"/>
      <c r="Q1690" s="33"/>
    </row>
    <row r="1691" spans="2:17" x14ac:dyDescent="0.2">
      <c r="B1691" s="33"/>
      <c r="C1691" s="33"/>
      <c r="D1691" s="33"/>
      <c r="E1691" s="33"/>
      <c r="F1691" s="33"/>
      <c r="G1691" s="33"/>
      <c r="H1691" s="35"/>
      <c r="I1691" s="33"/>
      <c r="J1691" s="33"/>
      <c r="K1691" s="36"/>
      <c r="L1691" s="33"/>
      <c r="M1691" s="33"/>
      <c r="N1691" s="33"/>
      <c r="O1691" s="33"/>
      <c r="P1691" s="33"/>
      <c r="Q1691" s="33"/>
    </row>
    <row r="1692" spans="2:17" x14ac:dyDescent="0.2">
      <c r="B1692" s="33"/>
      <c r="C1692" s="33"/>
      <c r="D1692" s="33"/>
      <c r="E1692" s="33"/>
      <c r="F1692" s="33"/>
      <c r="G1692" s="33"/>
      <c r="H1692" s="35"/>
      <c r="I1692" s="33"/>
      <c r="J1692" s="33"/>
      <c r="K1692" s="36"/>
      <c r="L1692" s="33"/>
      <c r="M1692" s="33"/>
      <c r="N1692" s="33"/>
      <c r="O1692" s="33"/>
      <c r="P1692" s="33"/>
      <c r="Q1692" s="33"/>
    </row>
    <row r="1693" spans="2:17" x14ac:dyDescent="0.2">
      <c r="B1693" s="33"/>
      <c r="C1693" s="33"/>
      <c r="D1693" s="33"/>
      <c r="E1693" s="33"/>
      <c r="F1693" s="33"/>
      <c r="G1693" s="33"/>
      <c r="H1693" s="35"/>
      <c r="I1693" s="33"/>
      <c r="J1693" s="33"/>
      <c r="K1693" s="36"/>
      <c r="L1693" s="33"/>
      <c r="M1693" s="33"/>
      <c r="N1693" s="33"/>
      <c r="O1693" s="33"/>
      <c r="P1693" s="33"/>
      <c r="Q1693" s="33"/>
    </row>
    <row r="1694" spans="2:17" x14ac:dyDescent="0.2">
      <c r="B1694" s="33"/>
      <c r="C1694" s="33"/>
      <c r="D1694" s="33"/>
      <c r="E1694" s="33"/>
      <c r="F1694" s="33"/>
      <c r="G1694" s="33"/>
      <c r="H1694" s="35"/>
      <c r="I1694" s="33"/>
      <c r="J1694" s="33"/>
      <c r="K1694" s="36"/>
      <c r="L1694" s="33"/>
      <c r="M1694" s="33"/>
      <c r="N1694" s="33"/>
      <c r="O1694" s="33"/>
      <c r="P1694" s="33"/>
      <c r="Q1694" s="33"/>
    </row>
    <row r="1695" spans="2:17" x14ac:dyDescent="0.2">
      <c r="B1695" s="33"/>
      <c r="C1695" s="33"/>
      <c r="D1695" s="33"/>
      <c r="E1695" s="33"/>
      <c r="F1695" s="33"/>
      <c r="G1695" s="33"/>
      <c r="H1695" s="35"/>
      <c r="I1695" s="33"/>
      <c r="J1695" s="33"/>
      <c r="K1695" s="36"/>
      <c r="L1695" s="33"/>
      <c r="M1695" s="33"/>
      <c r="N1695" s="33"/>
      <c r="O1695" s="33"/>
      <c r="P1695" s="33"/>
      <c r="Q1695" s="33"/>
    </row>
    <row r="1696" spans="2:17" x14ac:dyDescent="0.2">
      <c r="B1696" s="33"/>
      <c r="C1696" s="33"/>
      <c r="D1696" s="33"/>
      <c r="E1696" s="33"/>
      <c r="F1696" s="33"/>
      <c r="G1696" s="33"/>
      <c r="H1696" s="35"/>
      <c r="I1696" s="33"/>
      <c r="J1696" s="33"/>
      <c r="K1696" s="36"/>
      <c r="L1696" s="33"/>
      <c r="M1696" s="33"/>
      <c r="N1696" s="33"/>
      <c r="O1696" s="33"/>
      <c r="P1696" s="33"/>
      <c r="Q1696" s="33"/>
    </row>
    <row r="1697" spans="2:17" x14ac:dyDescent="0.2">
      <c r="B1697" s="33"/>
      <c r="C1697" s="33"/>
      <c r="D1697" s="33"/>
      <c r="E1697" s="33"/>
      <c r="F1697" s="33"/>
      <c r="G1697" s="33"/>
      <c r="H1697" s="35"/>
      <c r="I1697" s="33"/>
      <c r="J1697" s="33"/>
      <c r="K1697" s="36"/>
      <c r="L1697" s="33"/>
      <c r="M1697" s="33"/>
      <c r="N1697" s="33"/>
      <c r="O1697" s="33"/>
      <c r="P1697" s="33"/>
      <c r="Q1697" s="33"/>
    </row>
    <row r="1698" spans="2:17" x14ac:dyDescent="0.2">
      <c r="B1698" s="33"/>
      <c r="C1698" s="33"/>
      <c r="D1698" s="33"/>
      <c r="E1698" s="33"/>
      <c r="F1698" s="33"/>
      <c r="G1698" s="33"/>
      <c r="H1698" s="35"/>
      <c r="I1698" s="33"/>
      <c r="J1698" s="33"/>
      <c r="K1698" s="36"/>
      <c r="L1698" s="33"/>
      <c r="M1698" s="33"/>
      <c r="N1698" s="33"/>
      <c r="O1698" s="33"/>
      <c r="P1698" s="33"/>
      <c r="Q1698" s="33"/>
    </row>
    <row r="1699" spans="2:17" x14ac:dyDescent="0.2">
      <c r="B1699" s="33"/>
      <c r="C1699" s="33"/>
      <c r="D1699" s="33"/>
      <c r="E1699" s="33"/>
      <c r="F1699" s="33"/>
      <c r="G1699" s="33"/>
      <c r="H1699" s="35"/>
      <c r="I1699" s="33"/>
      <c r="J1699" s="33"/>
      <c r="K1699" s="36"/>
      <c r="L1699" s="33"/>
      <c r="M1699" s="33"/>
      <c r="N1699" s="33"/>
      <c r="O1699" s="33"/>
      <c r="P1699" s="33"/>
      <c r="Q1699" s="33"/>
    </row>
    <row r="1700" spans="2:17" x14ac:dyDescent="0.2">
      <c r="B1700" s="33"/>
      <c r="C1700" s="33"/>
      <c r="D1700" s="33"/>
      <c r="E1700" s="33"/>
      <c r="F1700" s="33"/>
      <c r="G1700" s="33"/>
      <c r="H1700" s="35"/>
      <c r="I1700" s="33"/>
      <c r="J1700" s="33"/>
      <c r="K1700" s="36"/>
      <c r="L1700" s="33"/>
      <c r="M1700" s="33"/>
      <c r="N1700" s="33"/>
      <c r="O1700" s="33"/>
      <c r="P1700" s="33"/>
      <c r="Q1700" s="33"/>
    </row>
    <row r="1701" spans="2:17" x14ac:dyDescent="0.2">
      <c r="B1701" s="33"/>
      <c r="C1701" s="33"/>
      <c r="D1701" s="33"/>
      <c r="E1701" s="33"/>
      <c r="F1701" s="33"/>
      <c r="G1701" s="33"/>
      <c r="H1701" s="35"/>
      <c r="I1701" s="33"/>
      <c r="J1701" s="33"/>
      <c r="K1701" s="36"/>
      <c r="L1701" s="33"/>
      <c r="M1701" s="33"/>
      <c r="N1701" s="33"/>
      <c r="O1701" s="33"/>
      <c r="P1701" s="33"/>
      <c r="Q1701" s="33"/>
    </row>
    <row r="1702" spans="2:17" x14ac:dyDescent="0.2">
      <c r="B1702" s="33"/>
      <c r="C1702" s="33"/>
      <c r="D1702" s="33"/>
      <c r="E1702" s="33"/>
      <c r="F1702" s="33"/>
      <c r="G1702" s="33"/>
      <c r="H1702" s="35"/>
      <c r="I1702" s="33"/>
      <c r="J1702" s="33"/>
      <c r="K1702" s="36"/>
      <c r="L1702" s="33"/>
      <c r="M1702" s="33"/>
      <c r="N1702" s="33"/>
      <c r="O1702" s="33"/>
      <c r="P1702" s="33"/>
      <c r="Q1702" s="33"/>
    </row>
    <row r="1703" spans="2:17" x14ac:dyDescent="0.2">
      <c r="B1703" s="33"/>
      <c r="C1703" s="33"/>
      <c r="D1703" s="33"/>
      <c r="E1703" s="33"/>
      <c r="F1703" s="33"/>
      <c r="G1703" s="33"/>
      <c r="H1703" s="35"/>
      <c r="I1703" s="33"/>
      <c r="J1703" s="33"/>
      <c r="K1703" s="36"/>
      <c r="L1703" s="33"/>
      <c r="M1703" s="33"/>
      <c r="N1703" s="33"/>
      <c r="O1703" s="33"/>
      <c r="P1703" s="33"/>
      <c r="Q1703" s="33"/>
    </row>
    <row r="1704" spans="2:17" x14ac:dyDescent="0.2">
      <c r="B1704" s="33"/>
      <c r="C1704" s="33"/>
      <c r="D1704" s="33"/>
      <c r="E1704" s="33"/>
      <c r="F1704" s="33"/>
      <c r="G1704" s="33"/>
      <c r="H1704" s="35"/>
      <c r="I1704" s="33"/>
      <c r="J1704" s="33"/>
      <c r="K1704" s="36"/>
      <c r="L1704" s="33"/>
      <c r="M1704" s="33"/>
      <c r="N1704" s="33"/>
      <c r="O1704" s="33"/>
      <c r="P1704" s="33"/>
      <c r="Q1704" s="33"/>
    </row>
    <row r="1705" spans="2:17" x14ac:dyDescent="0.2">
      <c r="B1705" s="33"/>
      <c r="C1705" s="33"/>
      <c r="D1705" s="33"/>
      <c r="E1705" s="33"/>
      <c r="F1705" s="33"/>
      <c r="G1705" s="33"/>
      <c r="H1705" s="35"/>
      <c r="I1705" s="33"/>
      <c r="J1705" s="33"/>
      <c r="K1705" s="36"/>
      <c r="L1705" s="33"/>
      <c r="M1705" s="33"/>
      <c r="N1705" s="33"/>
      <c r="O1705" s="33"/>
      <c r="P1705" s="33"/>
      <c r="Q1705" s="33"/>
    </row>
    <row r="1706" spans="2:17" x14ac:dyDescent="0.2">
      <c r="B1706" s="33"/>
      <c r="C1706" s="33"/>
      <c r="D1706" s="33"/>
      <c r="E1706" s="33"/>
      <c r="F1706" s="33"/>
      <c r="G1706" s="33"/>
      <c r="H1706" s="35"/>
      <c r="I1706" s="33"/>
      <c r="J1706" s="33"/>
      <c r="K1706" s="36"/>
      <c r="L1706" s="33"/>
      <c r="M1706" s="33"/>
      <c r="N1706" s="33"/>
      <c r="O1706" s="33"/>
      <c r="P1706" s="33"/>
      <c r="Q1706" s="33"/>
    </row>
    <row r="1707" spans="2:17" x14ac:dyDescent="0.2">
      <c r="B1707" s="33"/>
      <c r="C1707" s="33"/>
      <c r="D1707" s="33"/>
      <c r="E1707" s="33"/>
      <c r="F1707" s="33"/>
      <c r="G1707" s="33"/>
      <c r="H1707" s="35"/>
      <c r="I1707" s="33"/>
      <c r="J1707" s="33"/>
      <c r="K1707" s="36"/>
      <c r="L1707" s="33"/>
      <c r="M1707" s="33"/>
      <c r="N1707" s="33"/>
      <c r="O1707" s="33"/>
      <c r="P1707" s="33"/>
      <c r="Q1707" s="33"/>
    </row>
    <row r="1708" spans="2:17" x14ac:dyDescent="0.2">
      <c r="B1708" s="33"/>
      <c r="C1708" s="33"/>
      <c r="D1708" s="33"/>
      <c r="E1708" s="33"/>
      <c r="F1708" s="33"/>
      <c r="G1708" s="33"/>
      <c r="H1708" s="35"/>
      <c r="I1708" s="33"/>
      <c r="J1708" s="33"/>
      <c r="K1708" s="36"/>
      <c r="L1708" s="33"/>
      <c r="M1708" s="33"/>
      <c r="N1708" s="33"/>
      <c r="O1708" s="33"/>
      <c r="P1708" s="33"/>
      <c r="Q1708" s="33"/>
    </row>
    <row r="1709" spans="2:17" x14ac:dyDescent="0.2">
      <c r="B1709" s="33"/>
      <c r="C1709" s="33"/>
      <c r="D1709" s="33"/>
      <c r="E1709" s="33"/>
      <c r="F1709" s="33"/>
      <c r="G1709" s="33"/>
      <c r="H1709" s="35"/>
      <c r="I1709" s="33"/>
      <c r="J1709" s="33"/>
      <c r="K1709" s="36"/>
      <c r="L1709" s="33"/>
      <c r="M1709" s="33"/>
      <c r="N1709" s="33"/>
      <c r="O1709" s="33"/>
      <c r="P1709" s="33"/>
      <c r="Q1709" s="33"/>
    </row>
    <row r="1710" spans="2:17" x14ac:dyDescent="0.2">
      <c r="B1710" s="33"/>
      <c r="C1710" s="33"/>
      <c r="D1710" s="33"/>
      <c r="E1710" s="33"/>
      <c r="F1710" s="33"/>
      <c r="G1710" s="33"/>
      <c r="H1710" s="35"/>
      <c r="I1710" s="33"/>
      <c r="J1710" s="33"/>
      <c r="K1710" s="36"/>
      <c r="L1710" s="33"/>
      <c r="M1710" s="33"/>
      <c r="N1710" s="33"/>
      <c r="O1710" s="33"/>
      <c r="P1710" s="33"/>
      <c r="Q1710" s="33"/>
    </row>
    <row r="1711" spans="2:17" x14ac:dyDescent="0.2">
      <c r="B1711" s="33"/>
      <c r="C1711" s="33"/>
      <c r="D1711" s="33"/>
      <c r="E1711" s="33"/>
      <c r="F1711" s="33"/>
      <c r="G1711" s="33"/>
      <c r="H1711" s="35"/>
      <c r="I1711" s="33"/>
      <c r="J1711" s="33"/>
      <c r="K1711" s="36"/>
      <c r="L1711" s="33"/>
      <c r="M1711" s="33"/>
      <c r="N1711" s="33"/>
      <c r="O1711" s="33"/>
      <c r="P1711" s="33"/>
      <c r="Q1711" s="33"/>
    </row>
    <row r="1712" spans="2:17" x14ac:dyDescent="0.2">
      <c r="B1712" s="33"/>
      <c r="C1712" s="33"/>
      <c r="D1712" s="33"/>
      <c r="E1712" s="33"/>
      <c r="F1712" s="33"/>
      <c r="G1712" s="33"/>
      <c r="H1712" s="35"/>
      <c r="I1712" s="33"/>
      <c r="J1712" s="33"/>
      <c r="K1712" s="36"/>
      <c r="L1712" s="33"/>
      <c r="M1712" s="33"/>
      <c r="N1712" s="33"/>
      <c r="O1712" s="33"/>
      <c r="P1712" s="33"/>
      <c r="Q1712" s="33"/>
    </row>
    <row r="1713" spans="2:17" x14ac:dyDescent="0.2">
      <c r="B1713" s="33"/>
      <c r="C1713" s="33"/>
      <c r="D1713" s="33"/>
      <c r="E1713" s="33"/>
      <c r="F1713" s="33"/>
      <c r="G1713" s="33"/>
      <c r="H1713" s="35"/>
      <c r="I1713" s="33"/>
      <c r="J1713" s="33"/>
      <c r="K1713" s="36"/>
      <c r="L1713" s="33"/>
      <c r="M1713" s="33"/>
      <c r="N1713" s="33"/>
      <c r="O1713" s="33"/>
      <c r="P1713" s="33"/>
      <c r="Q1713" s="33"/>
    </row>
    <row r="1714" spans="2:17" x14ac:dyDescent="0.2">
      <c r="B1714" s="33"/>
      <c r="C1714" s="33"/>
      <c r="D1714" s="33"/>
      <c r="E1714" s="33"/>
      <c r="F1714" s="33"/>
      <c r="G1714" s="33"/>
      <c r="H1714" s="35"/>
      <c r="I1714" s="33"/>
      <c r="J1714" s="33"/>
      <c r="K1714" s="36"/>
      <c r="L1714" s="33"/>
      <c r="M1714" s="33"/>
      <c r="N1714" s="33"/>
      <c r="O1714" s="33"/>
      <c r="P1714" s="33"/>
      <c r="Q1714" s="33"/>
    </row>
    <row r="1715" spans="2:17" x14ac:dyDescent="0.2">
      <c r="B1715" s="33"/>
      <c r="C1715" s="33"/>
      <c r="D1715" s="33"/>
      <c r="E1715" s="33"/>
      <c r="F1715" s="33"/>
      <c r="G1715" s="33"/>
      <c r="H1715" s="35"/>
      <c r="I1715" s="33"/>
      <c r="J1715" s="33"/>
      <c r="K1715" s="36"/>
      <c r="L1715" s="33"/>
      <c r="M1715" s="33"/>
      <c r="N1715" s="33"/>
      <c r="O1715" s="33"/>
      <c r="P1715" s="33"/>
      <c r="Q1715" s="33"/>
    </row>
    <row r="1716" spans="2:17" x14ac:dyDescent="0.2">
      <c r="B1716" s="33"/>
      <c r="C1716" s="33"/>
      <c r="D1716" s="33"/>
      <c r="E1716" s="33"/>
      <c r="F1716" s="33"/>
      <c r="G1716" s="33"/>
      <c r="H1716" s="35"/>
      <c r="I1716" s="33"/>
      <c r="J1716" s="33"/>
      <c r="K1716" s="36"/>
      <c r="L1716" s="33"/>
      <c r="M1716" s="33"/>
      <c r="N1716" s="33"/>
      <c r="O1716" s="33"/>
      <c r="P1716" s="33"/>
      <c r="Q1716" s="33"/>
    </row>
    <row r="1717" spans="2:17" x14ac:dyDescent="0.2">
      <c r="B1717" s="33"/>
      <c r="C1717" s="33"/>
      <c r="D1717" s="33"/>
      <c r="E1717" s="33"/>
      <c r="F1717" s="33"/>
      <c r="G1717" s="33"/>
      <c r="H1717" s="35"/>
      <c r="I1717" s="33"/>
      <c r="J1717" s="33"/>
      <c r="K1717" s="36"/>
      <c r="L1717" s="33"/>
      <c r="M1717" s="33"/>
      <c r="N1717" s="33"/>
      <c r="O1717" s="33"/>
      <c r="P1717" s="33"/>
      <c r="Q1717" s="33"/>
    </row>
    <row r="1718" spans="2:17" x14ac:dyDescent="0.2">
      <c r="B1718" s="33"/>
      <c r="C1718" s="33"/>
      <c r="D1718" s="33"/>
      <c r="E1718" s="33"/>
      <c r="F1718" s="33"/>
      <c r="G1718" s="33"/>
      <c r="H1718" s="35"/>
      <c r="I1718" s="33"/>
      <c r="J1718" s="33"/>
      <c r="K1718" s="36"/>
      <c r="L1718" s="33"/>
      <c r="M1718" s="33"/>
      <c r="N1718" s="33"/>
      <c r="O1718" s="33"/>
      <c r="P1718" s="33"/>
      <c r="Q1718" s="33"/>
    </row>
    <row r="1719" spans="2:17" x14ac:dyDescent="0.2">
      <c r="B1719" s="33"/>
      <c r="C1719" s="33"/>
      <c r="D1719" s="33"/>
      <c r="E1719" s="33"/>
      <c r="F1719" s="33"/>
      <c r="G1719" s="33"/>
      <c r="H1719" s="35"/>
      <c r="I1719" s="33"/>
      <c r="J1719" s="33"/>
      <c r="K1719" s="36"/>
      <c r="L1719" s="33"/>
      <c r="M1719" s="33"/>
      <c r="N1719" s="33"/>
      <c r="O1719" s="33"/>
      <c r="P1719" s="33"/>
      <c r="Q1719" s="33"/>
    </row>
    <row r="1720" spans="2:17" x14ac:dyDescent="0.2">
      <c r="B1720" s="33"/>
      <c r="C1720" s="33"/>
      <c r="D1720" s="33"/>
      <c r="E1720" s="33"/>
      <c r="F1720" s="33"/>
      <c r="G1720" s="33"/>
      <c r="H1720" s="35"/>
      <c r="I1720" s="33"/>
      <c r="J1720" s="33"/>
      <c r="K1720" s="36"/>
      <c r="L1720" s="33"/>
      <c r="M1720" s="33"/>
      <c r="N1720" s="33"/>
      <c r="O1720" s="33"/>
      <c r="P1720" s="33"/>
      <c r="Q1720" s="33"/>
    </row>
    <row r="1721" spans="2:17" x14ac:dyDescent="0.2">
      <c r="B1721" s="33"/>
      <c r="C1721" s="33"/>
      <c r="D1721" s="33"/>
      <c r="E1721" s="33"/>
      <c r="F1721" s="33"/>
      <c r="G1721" s="33"/>
      <c r="H1721" s="35"/>
      <c r="I1721" s="33"/>
      <c r="J1721" s="33"/>
      <c r="K1721" s="36"/>
      <c r="L1721" s="33"/>
      <c r="M1721" s="33"/>
      <c r="N1721" s="33"/>
      <c r="O1721" s="33"/>
      <c r="P1721" s="33"/>
      <c r="Q1721" s="33"/>
    </row>
    <row r="1722" spans="2:17" x14ac:dyDescent="0.2">
      <c r="B1722" s="33"/>
      <c r="C1722" s="33"/>
      <c r="D1722" s="33"/>
      <c r="E1722" s="33"/>
      <c r="F1722" s="33"/>
      <c r="G1722" s="33"/>
      <c r="H1722" s="35"/>
      <c r="I1722" s="33"/>
      <c r="J1722" s="33"/>
      <c r="K1722" s="36"/>
      <c r="L1722" s="33"/>
      <c r="M1722" s="33"/>
      <c r="N1722" s="33"/>
      <c r="O1722" s="33"/>
      <c r="P1722" s="33"/>
      <c r="Q1722" s="33"/>
    </row>
    <row r="1723" spans="2:17" x14ac:dyDescent="0.2">
      <c r="B1723" s="33"/>
      <c r="C1723" s="33"/>
      <c r="D1723" s="33"/>
      <c r="E1723" s="33"/>
      <c r="F1723" s="33"/>
      <c r="G1723" s="33"/>
      <c r="H1723" s="35"/>
      <c r="I1723" s="33"/>
      <c r="J1723" s="33"/>
      <c r="K1723" s="36"/>
      <c r="L1723" s="33"/>
      <c r="M1723" s="33"/>
      <c r="N1723" s="33"/>
      <c r="O1723" s="33"/>
      <c r="P1723" s="33"/>
      <c r="Q1723" s="33"/>
    </row>
    <row r="1724" spans="2:17" x14ac:dyDescent="0.2">
      <c r="B1724" s="33"/>
      <c r="C1724" s="33"/>
      <c r="D1724" s="33"/>
      <c r="E1724" s="33"/>
      <c r="F1724" s="33"/>
      <c r="G1724" s="33"/>
      <c r="H1724" s="35"/>
      <c r="I1724" s="33"/>
      <c r="J1724" s="33"/>
      <c r="K1724" s="36"/>
      <c r="L1724" s="33"/>
      <c r="M1724" s="33"/>
      <c r="N1724" s="33"/>
      <c r="O1724" s="33"/>
      <c r="P1724" s="33"/>
      <c r="Q1724" s="33"/>
    </row>
    <row r="1725" spans="2:17" x14ac:dyDescent="0.2">
      <c r="B1725" s="33"/>
      <c r="C1725" s="33"/>
      <c r="D1725" s="33"/>
      <c r="E1725" s="33"/>
      <c r="F1725" s="33"/>
      <c r="G1725" s="33"/>
      <c r="H1725" s="35"/>
      <c r="I1725" s="33"/>
      <c r="J1725" s="33"/>
      <c r="K1725" s="36"/>
      <c r="L1725" s="33"/>
      <c r="M1725" s="33"/>
      <c r="N1725" s="33"/>
      <c r="O1725" s="33"/>
      <c r="P1725" s="33"/>
      <c r="Q1725" s="33"/>
    </row>
    <row r="1726" spans="2:17" x14ac:dyDescent="0.2">
      <c r="B1726" s="33"/>
      <c r="C1726" s="33"/>
      <c r="D1726" s="33"/>
      <c r="E1726" s="33"/>
      <c r="F1726" s="33"/>
      <c r="G1726" s="33"/>
      <c r="H1726" s="35"/>
      <c r="I1726" s="33"/>
      <c r="J1726" s="33"/>
      <c r="K1726" s="36"/>
      <c r="L1726" s="33"/>
      <c r="M1726" s="33"/>
      <c r="N1726" s="33"/>
      <c r="O1726" s="33"/>
      <c r="P1726" s="33"/>
      <c r="Q1726" s="33"/>
    </row>
    <row r="1727" spans="2:17" x14ac:dyDescent="0.2">
      <c r="B1727" s="33"/>
      <c r="C1727" s="33"/>
      <c r="D1727" s="33"/>
      <c r="E1727" s="33"/>
      <c r="F1727" s="33"/>
      <c r="G1727" s="33"/>
      <c r="H1727" s="35"/>
      <c r="I1727" s="33"/>
      <c r="J1727" s="33"/>
      <c r="K1727" s="36"/>
      <c r="L1727" s="33"/>
      <c r="M1727" s="33"/>
      <c r="N1727" s="33"/>
      <c r="O1727" s="33"/>
      <c r="P1727" s="33"/>
      <c r="Q1727" s="33"/>
    </row>
    <row r="1728" spans="2:17" x14ac:dyDescent="0.2">
      <c r="B1728" s="33"/>
      <c r="C1728" s="33"/>
      <c r="D1728" s="33"/>
      <c r="E1728" s="33"/>
      <c r="F1728" s="33"/>
      <c r="G1728" s="33"/>
      <c r="H1728" s="35"/>
      <c r="I1728" s="33"/>
      <c r="J1728" s="33"/>
      <c r="K1728" s="36"/>
      <c r="L1728" s="33"/>
      <c r="M1728" s="33"/>
      <c r="N1728" s="33"/>
      <c r="O1728" s="33"/>
      <c r="P1728" s="33"/>
      <c r="Q1728" s="33"/>
    </row>
    <row r="1729" spans="2:17" x14ac:dyDescent="0.2">
      <c r="B1729" s="33"/>
      <c r="C1729" s="33"/>
      <c r="D1729" s="33"/>
      <c r="E1729" s="33"/>
      <c r="F1729" s="33"/>
      <c r="G1729" s="33"/>
      <c r="H1729" s="35"/>
      <c r="I1729" s="33"/>
      <c r="J1729" s="33"/>
      <c r="K1729" s="36"/>
      <c r="L1729" s="33"/>
      <c r="M1729" s="33"/>
      <c r="N1729" s="33"/>
      <c r="O1729" s="33"/>
      <c r="P1729" s="33"/>
      <c r="Q1729" s="33"/>
    </row>
    <row r="1730" spans="2:17" x14ac:dyDescent="0.2">
      <c r="B1730" s="33"/>
      <c r="C1730" s="33"/>
      <c r="D1730" s="33"/>
      <c r="E1730" s="33"/>
      <c r="F1730" s="33"/>
      <c r="G1730" s="33"/>
      <c r="H1730" s="35"/>
      <c r="I1730" s="33"/>
      <c r="J1730" s="33"/>
      <c r="K1730" s="36"/>
      <c r="L1730" s="33"/>
      <c r="M1730" s="33"/>
      <c r="N1730" s="33"/>
      <c r="O1730" s="33"/>
      <c r="P1730" s="33"/>
      <c r="Q1730" s="33"/>
    </row>
    <row r="1731" spans="2:17" x14ac:dyDescent="0.2">
      <c r="B1731" s="33"/>
      <c r="C1731" s="33"/>
      <c r="D1731" s="33"/>
      <c r="E1731" s="33"/>
      <c r="F1731" s="33"/>
      <c r="G1731" s="33"/>
      <c r="H1731" s="35"/>
      <c r="I1731" s="33"/>
      <c r="J1731" s="33"/>
      <c r="K1731" s="36"/>
      <c r="L1731" s="33"/>
      <c r="M1731" s="33"/>
      <c r="N1731" s="33"/>
      <c r="O1731" s="33"/>
      <c r="P1731" s="33"/>
      <c r="Q1731" s="33"/>
    </row>
    <row r="1732" spans="2:17" x14ac:dyDescent="0.2">
      <c r="B1732" s="33"/>
      <c r="C1732" s="33"/>
      <c r="D1732" s="33"/>
      <c r="E1732" s="33"/>
      <c r="F1732" s="33"/>
      <c r="G1732" s="33"/>
      <c r="H1732" s="35"/>
      <c r="I1732" s="33"/>
      <c r="J1732" s="33"/>
      <c r="K1732" s="36"/>
      <c r="L1732" s="33"/>
      <c r="M1732" s="33"/>
      <c r="N1732" s="33"/>
      <c r="O1732" s="33"/>
      <c r="P1732" s="33"/>
      <c r="Q1732" s="33"/>
    </row>
    <row r="1733" spans="2:17" x14ac:dyDescent="0.2">
      <c r="B1733" s="33"/>
      <c r="C1733" s="33"/>
      <c r="D1733" s="33"/>
      <c r="E1733" s="33"/>
      <c r="F1733" s="33"/>
      <c r="G1733" s="33"/>
      <c r="H1733" s="35"/>
      <c r="I1733" s="33"/>
      <c r="J1733" s="33"/>
      <c r="K1733" s="36"/>
      <c r="L1733" s="33"/>
      <c r="M1733" s="33"/>
      <c r="N1733" s="33"/>
      <c r="O1733" s="33"/>
      <c r="P1733" s="33"/>
      <c r="Q1733" s="33"/>
    </row>
    <row r="1734" spans="2:17" x14ac:dyDescent="0.2">
      <c r="B1734" s="33"/>
      <c r="C1734" s="33"/>
      <c r="D1734" s="33"/>
      <c r="E1734" s="33"/>
      <c r="F1734" s="33"/>
      <c r="G1734" s="33"/>
      <c r="H1734" s="35"/>
      <c r="I1734" s="33"/>
      <c r="J1734" s="33"/>
      <c r="K1734" s="36"/>
      <c r="L1734" s="33"/>
      <c r="M1734" s="33"/>
      <c r="N1734" s="33"/>
      <c r="O1734" s="33"/>
      <c r="P1734" s="33"/>
      <c r="Q1734" s="33"/>
    </row>
    <row r="1735" spans="2:17" x14ac:dyDescent="0.2">
      <c r="B1735" s="33"/>
      <c r="C1735" s="33"/>
      <c r="D1735" s="33"/>
      <c r="E1735" s="33"/>
      <c r="F1735" s="33"/>
      <c r="G1735" s="33"/>
      <c r="H1735" s="35"/>
      <c r="I1735" s="33"/>
      <c r="J1735" s="33"/>
      <c r="K1735" s="36"/>
      <c r="L1735" s="33"/>
      <c r="M1735" s="33"/>
      <c r="N1735" s="33"/>
      <c r="O1735" s="33"/>
      <c r="P1735" s="33"/>
      <c r="Q1735" s="33"/>
    </row>
    <row r="1736" spans="2:17" x14ac:dyDescent="0.2">
      <c r="B1736" s="33"/>
      <c r="C1736" s="33"/>
      <c r="D1736" s="33"/>
      <c r="E1736" s="33"/>
      <c r="F1736" s="33"/>
      <c r="G1736" s="33"/>
      <c r="H1736" s="35"/>
      <c r="I1736" s="33"/>
      <c r="J1736" s="33"/>
      <c r="K1736" s="36"/>
      <c r="L1736" s="33"/>
      <c r="M1736" s="33"/>
      <c r="N1736" s="33"/>
      <c r="O1736" s="33"/>
      <c r="P1736" s="33"/>
      <c r="Q1736" s="33"/>
    </row>
    <row r="1737" spans="2:17" x14ac:dyDescent="0.2">
      <c r="B1737" s="33"/>
      <c r="C1737" s="33"/>
      <c r="D1737" s="33"/>
      <c r="E1737" s="33"/>
      <c r="F1737" s="33"/>
      <c r="G1737" s="33"/>
      <c r="H1737" s="35"/>
      <c r="I1737" s="33"/>
      <c r="J1737" s="33"/>
      <c r="K1737" s="36"/>
      <c r="L1737" s="33"/>
      <c r="M1737" s="33"/>
      <c r="N1737" s="33"/>
      <c r="O1737" s="33"/>
      <c r="P1737" s="33"/>
      <c r="Q1737" s="33"/>
    </row>
    <row r="1738" spans="2:17" x14ac:dyDescent="0.2">
      <c r="B1738" s="33"/>
      <c r="C1738" s="33"/>
      <c r="D1738" s="33"/>
      <c r="E1738" s="33"/>
      <c r="F1738" s="33"/>
      <c r="G1738" s="33"/>
      <c r="H1738" s="35"/>
      <c r="I1738" s="33"/>
      <c r="J1738" s="33"/>
      <c r="K1738" s="36"/>
      <c r="L1738" s="33"/>
      <c r="M1738" s="33"/>
      <c r="N1738" s="33"/>
      <c r="O1738" s="33"/>
      <c r="P1738" s="33"/>
      <c r="Q1738" s="33"/>
    </row>
    <row r="1739" spans="2:17" x14ac:dyDescent="0.2">
      <c r="B1739" s="33"/>
      <c r="C1739" s="33"/>
      <c r="D1739" s="33"/>
      <c r="E1739" s="33"/>
      <c r="F1739" s="33"/>
      <c r="G1739" s="33"/>
      <c r="H1739" s="35"/>
      <c r="I1739" s="33"/>
      <c r="J1739" s="33"/>
      <c r="K1739" s="36"/>
      <c r="L1739" s="33"/>
      <c r="M1739" s="33"/>
      <c r="N1739" s="33"/>
      <c r="O1739" s="33"/>
      <c r="P1739" s="33"/>
      <c r="Q1739" s="33"/>
    </row>
    <row r="1740" spans="2:17" x14ac:dyDescent="0.2">
      <c r="B1740" s="33"/>
      <c r="C1740" s="33"/>
      <c r="D1740" s="33"/>
      <c r="E1740" s="33"/>
      <c r="F1740" s="33"/>
      <c r="G1740" s="33"/>
      <c r="H1740" s="35"/>
      <c r="I1740" s="33"/>
      <c r="J1740" s="33"/>
      <c r="K1740" s="36"/>
      <c r="L1740" s="33"/>
      <c r="M1740" s="33"/>
      <c r="N1740" s="33"/>
      <c r="O1740" s="33"/>
      <c r="P1740" s="33"/>
      <c r="Q1740" s="33"/>
    </row>
    <row r="1741" spans="2:17" x14ac:dyDescent="0.2">
      <c r="B1741" s="33"/>
      <c r="C1741" s="33"/>
      <c r="D1741" s="33"/>
      <c r="E1741" s="33"/>
      <c r="F1741" s="33"/>
      <c r="G1741" s="33"/>
      <c r="H1741" s="35"/>
      <c r="I1741" s="33"/>
      <c r="J1741" s="33"/>
      <c r="K1741" s="36"/>
      <c r="L1741" s="33"/>
      <c r="M1741" s="33"/>
      <c r="N1741" s="33"/>
      <c r="O1741" s="33"/>
      <c r="P1741" s="33"/>
      <c r="Q1741" s="33"/>
    </row>
    <row r="1742" spans="2:17" x14ac:dyDescent="0.2">
      <c r="B1742" s="33"/>
      <c r="C1742" s="33"/>
      <c r="D1742" s="33"/>
      <c r="E1742" s="33"/>
      <c r="F1742" s="33"/>
      <c r="G1742" s="33"/>
      <c r="H1742" s="35"/>
      <c r="I1742" s="33"/>
      <c r="J1742" s="33"/>
      <c r="K1742" s="36"/>
      <c r="L1742" s="33"/>
      <c r="M1742" s="33"/>
      <c r="N1742" s="33"/>
      <c r="O1742" s="33"/>
      <c r="P1742" s="33"/>
      <c r="Q1742" s="33"/>
    </row>
    <row r="1743" spans="2:17" x14ac:dyDescent="0.2">
      <c r="B1743" s="33"/>
      <c r="C1743" s="33"/>
      <c r="D1743" s="33"/>
      <c r="E1743" s="33"/>
      <c r="F1743" s="33"/>
      <c r="G1743" s="33"/>
      <c r="H1743" s="35"/>
      <c r="I1743" s="33"/>
      <c r="J1743" s="33"/>
      <c r="K1743" s="36"/>
      <c r="L1743" s="33"/>
      <c r="M1743" s="33"/>
      <c r="N1743" s="33"/>
      <c r="O1743" s="33"/>
      <c r="P1743" s="33"/>
      <c r="Q1743" s="33"/>
    </row>
    <row r="1744" spans="2:17" x14ac:dyDescent="0.2">
      <c r="B1744" s="33"/>
      <c r="C1744" s="33"/>
      <c r="D1744" s="33"/>
      <c r="E1744" s="33"/>
      <c r="F1744" s="33"/>
      <c r="G1744" s="33"/>
      <c r="H1744" s="35"/>
      <c r="I1744" s="33"/>
      <c r="J1744" s="33"/>
      <c r="K1744" s="36"/>
      <c r="L1744" s="33"/>
      <c r="M1744" s="33"/>
      <c r="N1744" s="33"/>
      <c r="O1744" s="33"/>
      <c r="P1744" s="33"/>
      <c r="Q1744" s="33"/>
    </row>
    <row r="1745" spans="2:17" x14ac:dyDescent="0.2">
      <c r="B1745" s="33"/>
      <c r="C1745" s="33"/>
      <c r="D1745" s="33"/>
      <c r="E1745" s="33"/>
      <c r="F1745" s="33"/>
      <c r="G1745" s="33"/>
      <c r="H1745" s="35"/>
      <c r="I1745" s="33"/>
      <c r="J1745" s="33"/>
      <c r="K1745" s="36"/>
      <c r="L1745" s="33"/>
      <c r="M1745" s="33"/>
      <c r="N1745" s="33"/>
      <c r="O1745" s="33"/>
      <c r="P1745" s="33"/>
      <c r="Q1745" s="33"/>
    </row>
    <row r="1746" spans="2:17" x14ac:dyDescent="0.2">
      <c r="B1746" s="33"/>
      <c r="C1746" s="33"/>
      <c r="D1746" s="33"/>
      <c r="E1746" s="33"/>
      <c r="F1746" s="33"/>
      <c r="G1746" s="33"/>
      <c r="H1746" s="35"/>
      <c r="I1746" s="33"/>
      <c r="J1746" s="33"/>
      <c r="K1746" s="36"/>
      <c r="L1746" s="33"/>
      <c r="M1746" s="33"/>
      <c r="N1746" s="33"/>
      <c r="O1746" s="33"/>
      <c r="P1746" s="33"/>
      <c r="Q1746" s="33"/>
    </row>
    <row r="1747" spans="2:17" x14ac:dyDescent="0.2">
      <c r="B1747" s="33"/>
      <c r="C1747" s="33"/>
      <c r="D1747" s="33"/>
      <c r="E1747" s="33"/>
      <c r="F1747" s="33"/>
      <c r="G1747" s="33"/>
      <c r="H1747" s="35"/>
      <c r="I1747" s="33"/>
      <c r="J1747" s="33"/>
      <c r="K1747" s="36"/>
      <c r="L1747" s="33"/>
      <c r="M1747" s="33"/>
      <c r="N1747" s="33"/>
      <c r="O1747" s="33"/>
      <c r="P1747" s="33"/>
      <c r="Q1747" s="33"/>
    </row>
    <row r="1748" spans="2:17" x14ac:dyDescent="0.2">
      <c r="B1748" s="33"/>
      <c r="C1748" s="33"/>
      <c r="D1748" s="33"/>
      <c r="E1748" s="33"/>
      <c r="F1748" s="33"/>
      <c r="G1748" s="33"/>
      <c r="H1748" s="35"/>
      <c r="I1748" s="33"/>
      <c r="J1748" s="33"/>
      <c r="K1748" s="36"/>
      <c r="L1748" s="33"/>
      <c r="M1748" s="33"/>
      <c r="N1748" s="33"/>
      <c r="O1748" s="33"/>
      <c r="P1748" s="33"/>
      <c r="Q1748" s="33"/>
    </row>
    <row r="1749" spans="2:17" x14ac:dyDescent="0.2">
      <c r="B1749" s="33"/>
      <c r="C1749" s="33"/>
      <c r="D1749" s="33"/>
      <c r="E1749" s="33"/>
      <c r="F1749" s="33"/>
      <c r="G1749" s="33"/>
      <c r="H1749" s="35"/>
      <c r="I1749" s="33"/>
      <c r="J1749" s="33"/>
      <c r="K1749" s="36"/>
      <c r="L1749" s="33"/>
      <c r="M1749" s="33"/>
      <c r="N1749" s="33"/>
      <c r="O1749" s="33"/>
      <c r="P1749" s="33"/>
      <c r="Q1749" s="33"/>
    </row>
    <row r="1750" spans="2:17" x14ac:dyDescent="0.2">
      <c r="B1750" s="33"/>
      <c r="C1750" s="33"/>
      <c r="D1750" s="33"/>
      <c r="E1750" s="33"/>
      <c r="F1750" s="33"/>
      <c r="G1750" s="33"/>
      <c r="H1750" s="35"/>
      <c r="I1750" s="33"/>
      <c r="J1750" s="33"/>
      <c r="K1750" s="36"/>
      <c r="L1750" s="33"/>
      <c r="M1750" s="33"/>
      <c r="N1750" s="33"/>
      <c r="O1750" s="33"/>
      <c r="P1750" s="33"/>
      <c r="Q1750" s="33"/>
    </row>
    <row r="1751" spans="2:17" x14ac:dyDescent="0.2">
      <c r="B1751" s="33"/>
      <c r="C1751" s="33"/>
      <c r="D1751" s="33"/>
      <c r="E1751" s="33"/>
      <c r="F1751" s="33"/>
      <c r="G1751" s="33"/>
      <c r="H1751" s="35"/>
      <c r="I1751" s="33"/>
      <c r="J1751" s="33"/>
      <c r="K1751" s="36"/>
      <c r="L1751" s="33"/>
      <c r="M1751" s="33"/>
      <c r="N1751" s="33"/>
      <c r="O1751" s="33"/>
      <c r="P1751" s="33"/>
      <c r="Q1751" s="33"/>
    </row>
    <row r="1752" spans="2:17" x14ac:dyDescent="0.2">
      <c r="B1752" s="33"/>
      <c r="C1752" s="33"/>
      <c r="D1752" s="33"/>
      <c r="E1752" s="33"/>
      <c r="F1752" s="33"/>
      <c r="G1752" s="33"/>
      <c r="H1752" s="35"/>
      <c r="I1752" s="33"/>
      <c r="J1752" s="33"/>
      <c r="K1752" s="36"/>
      <c r="L1752" s="33"/>
      <c r="M1752" s="33"/>
      <c r="N1752" s="33"/>
      <c r="O1752" s="33"/>
      <c r="P1752" s="33"/>
      <c r="Q1752" s="33"/>
    </row>
    <row r="1753" spans="2:17" x14ac:dyDescent="0.2">
      <c r="B1753" s="33"/>
      <c r="C1753" s="33"/>
      <c r="D1753" s="33"/>
      <c r="E1753" s="33"/>
      <c r="F1753" s="33"/>
      <c r="G1753" s="33"/>
      <c r="H1753" s="35"/>
      <c r="I1753" s="33"/>
      <c r="J1753" s="33"/>
      <c r="K1753" s="36"/>
      <c r="L1753" s="33"/>
      <c r="M1753" s="33"/>
      <c r="N1753" s="33"/>
      <c r="O1753" s="33"/>
      <c r="P1753" s="33"/>
      <c r="Q1753" s="33"/>
    </row>
    <row r="1754" spans="2:17" x14ac:dyDescent="0.2">
      <c r="B1754" s="33"/>
      <c r="C1754" s="33"/>
      <c r="D1754" s="33"/>
      <c r="E1754" s="33"/>
      <c r="F1754" s="33"/>
      <c r="G1754" s="33"/>
      <c r="H1754" s="35"/>
      <c r="I1754" s="33"/>
      <c r="J1754" s="33"/>
      <c r="K1754" s="36"/>
      <c r="L1754" s="33"/>
      <c r="M1754" s="33"/>
      <c r="N1754" s="33"/>
      <c r="O1754" s="33"/>
      <c r="P1754" s="33"/>
      <c r="Q1754" s="33"/>
    </row>
    <row r="1755" spans="2:17" x14ac:dyDescent="0.2">
      <c r="B1755" s="33"/>
      <c r="C1755" s="33"/>
      <c r="D1755" s="33"/>
      <c r="E1755" s="33"/>
      <c r="F1755" s="33"/>
      <c r="G1755" s="33"/>
      <c r="H1755" s="35"/>
      <c r="I1755" s="33"/>
      <c r="J1755" s="33"/>
      <c r="K1755" s="36"/>
      <c r="L1755" s="33"/>
      <c r="M1755" s="33"/>
      <c r="N1755" s="33"/>
      <c r="O1755" s="33"/>
      <c r="P1755" s="33"/>
      <c r="Q1755" s="33"/>
    </row>
    <row r="1756" spans="2:17" x14ac:dyDescent="0.2">
      <c r="B1756" s="33"/>
      <c r="C1756" s="33"/>
      <c r="D1756" s="33"/>
      <c r="E1756" s="33"/>
      <c r="F1756" s="33"/>
      <c r="G1756" s="33"/>
      <c r="H1756" s="35"/>
      <c r="I1756" s="33"/>
      <c r="J1756" s="33"/>
      <c r="K1756" s="36"/>
      <c r="L1756" s="33"/>
      <c r="M1756" s="33"/>
      <c r="N1756" s="33"/>
      <c r="O1756" s="33"/>
      <c r="P1756" s="33"/>
      <c r="Q1756" s="33"/>
    </row>
    <row r="1757" spans="2:17" x14ac:dyDescent="0.2">
      <c r="B1757" s="33"/>
      <c r="C1757" s="33"/>
      <c r="D1757" s="33"/>
      <c r="E1757" s="33"/>
      <c r="F1757" s="33"/>
      <c r="G1757" s="33"/>
      <c r="H1757" s="35"/>
      <c r="I1757" s="33"/>
      <c r="J1757" s="33"/>
      <c r="K1757" s="36"/>
      <c r="L1757" s="33"/>
      <c r="M1757" s="33"/>
      <c r="N1757" s="33"/>
      <c r="O1757" s="33"/>
      <c r="P1757" s="33"/>
      <c r="Q1757" s="33"/>
    </row>
    <row r="1758" spans="2:17" x14ac:dyDescent="0.2">
      <c r="B1758" s="33"/>
      <c r="C1758" s="33"/>
      <c r="D1758" s="33"/>
      <c r="E1758" s="33"/>
      <c r="F1758" s="33"/>
      <c r="G1758" s="33"/>
      <c r="H1758" s="35"/>
      <c r="I1758" s="33"/>
      <c r="J1758" s="33"/>
      <c r="K1758" s="36"/>
      <c r="L1758" s="33"/>
      <c r="M1758" s="33"/>
      <c r="N1758" s="33"/>
      <c r="O1758" s="33"/>
      <c r="P1758" s="33"/>
      <c r="Q1758" s="33"/>
    </row>
    <row r="1759" spans="2:17" x14ac:dyDescent="0.2">
      <c r="B1759" s="33"/>
      <c r="C1759" s="33"/>
      <c r="D1759" s="33"/>
      <c r="E1759" s="33"/>
      <c r="F1759" s="33"/>
      <c r="G1759" s="33"/>
      <c r="H1759" s="35"/>
      <c r="I1759" s="33"/>
      <c r="J1759" s="33"/>
      <c r="K1759" s="36"/>
      <c r="L1759" s="33"/>
      <c r="M1759" s="33"/>
      <c r="N1759" s="33"/>
      <c r="O1759" s="33"/>
      <c r="P1759" s="33"/>
      <c r="Q1759" s="33"/>
    </row>
    <row r="1760" spans="2:17" x14ac:dyDescent="0.2">
      <c r="B1760" s="33"/>
      <c r="C1760" s="33"/>
      <c r="D1760" s="33"/>
      <c r="E1760" s="33"/>
      <c r="F1760" s="33"/>
      <c r="G1760" s="33"/>
      <c r="H1760" s="35"/>
      <c r="I1760" s="33"/>
      <c r="J1760" s="33"/>
      <c r="K1760" s="36"/>
      <c r="L1760" s="33"/>
      <c r="M1760" s="33"/>
      <c r="N1760" s="33"/>
      <c r="O1760" s="33"/>
      <c r="P1760" s="33"/>
      <c r="Q1760" s="33"/>
    </row>
    <row r="1761" spans="2:17" x14ac:dyDescent="0.2">
      <c r="B1761" s="33"/>
      <c r="C1761" s="33"/>
      <c r="D1761" s="33"/>
      <c r="E1761" s="33"/>
      <c r="F1761" s="33"/>
      <c r="G1761" s="33"/>
      <c r="H1761" s="35"/>
      <c r="I1761" s="33"/>
      <c r="J1761" s="33"/>
      <c r="K1761" s="36"/>
      <c r="L1761" s="33"/>
      <c r="M1761" s="33"/>
      <c r="N1761" s="33"/>
      <c r="O1761" s="33"/>
      <c r="P1761" s="33"/>
      <c r="Q1761" s="33"/>
    </row>
    <row r="1762" spans="2:17" x14ac:dyDescent="0.2">
      <c r="B1762" s="33"/>
      <c r="C1762" s="33"/>
      <c r="D1762" s="33"/>
      <c r="E1762" s="33"/>
      <c r="F1762" s="33"/>
      <c r="G1762" s="33"/>
      <c r="H1762" s="35"/>
      <c r="I1762" s="33"/>
      <c r="J1762" s="33"/>
      <c r="K1762" s="36"/>
      <c r="L1762" s="33"/>
      <c r="M1762" s="33"/>
      <c r="N1762" s="33"/>
      <c r="O1762" s="33"/>
      <c r="P1762" s="33"/>
      <c r="Q1762" s="33"/>
    </row>
    <row r="1763" spans="2:17" x14ac:dyDescent="0.2">
      <c r="B1763" s="33"/>
      <c r="C1763" s="33"/>
      <c r="D1763" s="33"/>
      <c r="E1763" s="33"/>
      <c r="F1763" s="33"/>
      <c r="G1763" s="33"/>
      <c r="H1763" s="35"/>
      <c r="I1763" s="33"/>
      <c r="J1763" s="33"/>
      <c r="K1763" s="36"/>
      <c r="L1763" s="33"/>
      <c r="M1763" s="33"/>
      <c r="N1763" s="33"/>
      <c r="O1763" s="33"/>
      <c r="P1763" s="33"/>
      <c r="Q1763" s="33"/>
    </row>
    <row r="1764" spans="2:17" x14ac:dyDescent="0.2">
      <c r="B1764" s="33"/>
      <c r="C1764" s="33"/>
      <c r="D1764" s="33"/>
      <c r="E1764" s="33"/>
      <c r="F1764" s="33"/>
      <c r="G1764" s="33"/>
      <c r="H1764" s="35"/>
      <c r="I1764" s="33"/>
      <c r="J1764" s="33"/>
      <c r="K1764" s="36"/>
      <c r="L1764" s="33"/>
      <c r="M1764" s="33"/>
      <c r="N1764" s="33"/>
      <c r="O1764" s="33"/>
      <c r="P1764" s="33"/>
      <c r="Q1764" s="33"/>
    </row>
    <row r="1765" spans="2:17" x14ac:dyDescent="0.2">
      <c r="B1765" s="33"/>
      <c r="C1765" s="33"/>
      <c r="D1765" s="33"/>
      <c r="E1765" s="33"/>
      <c r="F1765" s="33"/>
      <c r="G1765" s="33"/>
      <c r="H1765" s="35"/>
      <c r="I1765" s="33"/>
      <c r="J1765" s="33"/>
      <c r="K1765" s="36"/>
      <c r="L1765" s="33"/>
      <c r="M1765" s="33"/>
      <c r="N1765" s="33"/>
      <c r="O1765" s="33"/>
      <c r="P1765" s="33"/>
      <c r="Q1765" s="33"/>
    </row>
    <row r="1766" spans="2:17" x14ac:dyDescent="0.2">
      <c r="B1766" s="33"/>
      <c r="C1766" s="33"/>
      <c r="D1766" s="33"/>
      <c r="E1766" s="33"/>
      <c r="F1766" s="33"/>
      <c r="G1766" s="33"/>
      <c r="H1766" s="35"/>
      <c r="I1766" s="33"/>
      <c r="J1766" s="33"/>
      <c r="K1766" s="36"/>
      <c r="L1766" s="33"/>
      <c r="M1766" s="33"/>
      <c r="N1766" s="33"/>
      <c r="O1766" s="33"/>
      <c r="P1766" s="33"/>
      <c r="Q1766" s="33"/>
    </row>
    <row r="1767" spans="2:17" x14ac:dyDescent="0.2">
      <c r="B1767" s="33"/>
      <c r="C1767" s="33"/>
      <c r="D1767" s="33"/>
      <c r="E1767" s="33"/>
      <c r="F1767" s="33"/>
      <c r="G1767" s="33"/>
      <c r="H1767" s="35"/>
      <c r="I1767" s="33"/>
      <c r="J1767" s="33"/>
      <c r="K1767" s="36"/>
      <c r="L1767" s="33"/>
      <c r="M1767" s="33"/>
      <c r="N1767" s="33"/>
      <c r="O1767" s="33"/>
      <c r="P1767" s="33"/>
      <c r="Q1767" s="33"/>
    </row>
    <row r="1768" spans="2:17" x14ac:dyDescent="0.2">
      <c r="B1768" s="33"/>
      <c r="C1768" s="33"/>
      <c r="D1768" s="33"/>
      <c r="E1768" s="33"/>
      <c r="F1768" s="33"/>
      <c r="G1768" s="33"/>
      <c r="H1768" s="35"/>
      <c r="I1768" s="33"/>
      <c r="J1768" s="33"/>
      <c r="K1768" s="36"/>
      <c r="L1768" s="33"/>
      <c r="M1768" s="33"/>
      <c r="N1768" s="33"/>
      <c r="O1768" s="33"/>
      <c r="P1768" s="33"/>
      <c r="Q1768" s="33"/>
    </row>
    <row r="1769" spans="2:17" x14ac:dyDescent="0.2">
      <c r="B1769" s="33"/>
      <c r="C1769" s="33"/>
      <c r="D1769" s="33"/>
      <c r="E1769" s="33"/>
      <c r="F1769" s="33"/>
      <c r="G1769" s="33"/>
      <c r="H1769" s="35"/>
      <c r="I1769" s="33"/>
      <c r="J1769" s="33"/>
      <c r="K1769" s="36"/>
      <c r="L1769" s="33"/>
      <c r="M1769" s="33"/>
      <c r="N1769" s="33"/>
      <c r="O1769" s="33"/>
      <c r="P1769" s="33"/>
      <c r="Q1769" s="33"/>
    </row>
    <row r="1770" spans="2:17" x14ac:dyDescent="0.2">
      <c r="B1770" s="33"/>
      <c r="C1770" s="33"/>
      <c r="D1770" s="33"/>
      <c r="E1770" s="33"/>
      <c r="F1770" s="33"/>
      <c r="G1770" s="33"/>
      <c r="H1770" s="35"/>
      <c r="I1770" s="33"/>
      <c r="J1770" s="33"/>
      <c r="K1770" s="36"/>
      <c r="L1770" s="33"/>
      <c r="M1770" s="33"/>
      <c r="N1770" s="33"/>
      <c r="O1770" s="33"/>
      <c r="P1770" s="33"/>
      <c r="Q1770" s="33"/>
    </row>
    <row r="1771" spans="2:17" x14ac:dyDescent="0.2">
      <c r="B1771" s="33"/>
      <c r="C1771" s="33"/>
      <c r="D1771" s="33"/>
      <c r="E1771" s="33"/>
      <c r="F1771" s="33"/>
      <c r="G1771" s="33"/>
      <c r="H1771" s="35"/>
      <c r="I1771" s="33"/>
      <c r="J1771" s="33"/>
      <c r="K1771" s="36"/>
      <c r="L1771" s="33"/>
      <c r="M1771" s="33"/>
      <c r="N1771" s="33"/>
      <c r="O1771" s="33"/>
      <c r="P1771" s="33"/>
      <c r="Q1771" s="33"/>
    </row>
    <row r="1772" spans="2:17" x14ac:dyDescent="0.2">
      <c r="B1772" s="33"/>
      <c r="C1772" s="33"/>
      <c r="D1772" s="33"/>
      <c r="E1772" s="33"/>
      <c r="F1772" s="33"/>
      <c r="G1772" s="33"/>
      <c r="H1772" s="35"/>
      <c r="I1772" s="33"/>
      <c r="J1772" s="33"/>
      <c r="K1772" s="36"/>
      <c r="L1772" s="33"/>
      <c r="M1772" s="33"/>
      <c r="N1772" s="33"/>
      <c r="O1772" s="33"/>
      <c r="P1772" s="33"/>
      <c r="Q1772" s="33"/>
    </row>
    <row r="1773" spans="2:17" x14ac:dyDescent="0.2">
      <c r="B1773" s="33"/>
      <c r="C1773" s="33"/>
      <c r="D1773" s="33"/>
      <c r="E1773" s="33"/>
      <c r="F1773" s="33"/>
      <c r="G1773" s="33"/>
      <c r="H1773" s="35"/>
      <c r="I1773" s="33"/>
      <c r="J1773" s="33"/>
      <c r="K1773" s="36"/>
      <c r="L1773" s="33"/>
      <c r="M1773" s="33"/>
      <c r="N1773" s="33"/>
      <c r="O1773" s="33"/>
      <c r="P1773" s="33"/>
      <c r="Q1773" s="33"/>
    </row>
    <row r="1774" spans="2:17" x14ac:dyDescent="0.2">
      <c r="B1774" s="33"/>
      <c r="C1774" s="33"/>
      <c r="D1774" s="33"/>
      <c r="E1774" s="33"/>
      <c r="F1774" s="33"/>
      <c r="G1774" s="33"/>
      <c r="H1774" s="35"/>
      <c r="I1774" s="33"/>
      <c r="J1774" s="33"/>
      <c r="K1774" s="36"/>
      <c r="L1774" s="33"/>
      <c r="M1774" s="33"/>
      <c r="N1774" s="33"/>
      <c r="O1774" s="33"/>
      <c r="P1774" s="33"/>
      <c r="Q1774" s="33"/>
    </row>
    <row r="1775" spans="2:17" x14ac:dyDescent="0.2">
      <c r="B1775" s="33"/>
      <c r="C1775" s="33"/>
      <c r="D1775" s="33"/>
      <c r="E1775" s="33"/>
      <c r="F1775" s="33"/>
      <c r="G1775" s="33"/>
      <c r="H1775" s="35"/>
      <c r="I1775" s="33"/>
      <c r="J1775" s="33"/>
      <c r="K1775" s="36"/>
      <c r="L1775" s="33"/>
      <c r="M1775" s="33"/>
      <c r="N1775" s="33"/>
      <c r="O1775" s="33"/>
      <c r="P1775" s="33"/>
      <c r="Q1775" s="33"/>
    </row>
    <row r="1776" spans="2:17" x14ac:dyDescent="0.2">
      <c r="B1776" s="33"/>
      <c r="C1776" s="33"/>
      <c r="D1776" s="33"/>
      <c r="E1776" s="33"/>
      <c r="F1776" s="33"/>
      <c r="G1776" s="33"/>
      <c r="H1776" s="35"/>
      <c r="I1776" s="33"/>
      <c r="J1776" s="33"/>
      <c r="K1776" s="36"/>
      <c r="L1776" s="33"/>
      <c r="M1776" s="33"/>
      <c r="N1776" s="33"/>
      <c r="O1776" s="33"/>
      <c r="P1776" s="33"/>
      <c r="Q1776" s="33"/>
    </row>
    <row r="1777" spans="2:17" x14ac:dyDescent="0.2">
      <c r="B1777" s="33"/>
      <c r="C1777" s="33"/>
      <c r="D1777" s="33"/>
      <c r="E1777" s="33"/>
      <c r="F1777" s="33"/>
      <c r="G1777" s="33"/>
      <c r="H1777" s="35"/>
      <c r="I1777" s="33"/>
      <c r="J1777" s="33"/>
      <c r="K1777" s="36"/>
      <c r="L1777" s="33"/>
      <c r="M1777" s="33"/>
      <c r="N1777" s="33"/>
      <c r="O1777" s="33"/>
      <c r="P1777" s="33"/>
      <c r="Q1777" s="33"/>
    </row>
    <row r="1778" spans="2:17" x14ac:dyDescent="0.2">
      <c r="B1778" s="33"/>
      <c r="C1778" s="33"/>
      <c r="D1778" s="33"/>
      <c r="E1778" s="33"/>
      <c r="F1778" s="33"/>
      <c r="G1778" s="33"/>
      <c r="H1778" s="35"/>
      <c r="I1778" s="33"/>
      <c r="J1778" s="33"/>
      <c r="K1778" s="36"/>
      <c r="L1778" s="33"/>
      <c r="M1778" s="33"/>
      <c r="N1778" s="33"/>
      <c r="O1778" s="33"/>
      <c r="P1778" s="33"/>
      <c r="Q1778" s="33"/>
    </row>
    <row r="1779" spans="2:17" x14ac:dyDescent="0.2">
      <c r="B1779" s="33"/>
      <c r="C1779" s="33"/>
      <c r="D1779" s="33"/>
      <c r="E1779" s="33"/>
      <c r="F1779" s="33"/>
      <c r="G1779" s="33"/>
      <c r="H1779" s="35"/>
      <c r="I1779" s="33"/>
      <c r="J1779" s="33"/>
      <c r="K1779" s="36"/>
      <c r="L1779" s="33"/>
      <c r="M1779" s="33"/>
      <c r="N1779" s="33"/>
      <c r="O1779" s="33"/>
      <c r="P1779" s="33"/>
      <c r="Q1779" s="33"/>
    </row>
    <row r="1780" spans="2:17" x14ac:dyDescent="0.2">
      <c r="B1780" s="33"/>
      <c r="C1780" s="33"/>
      <c r="D1780" s="33"/>
      <c r="E1780" s="33"/>
      <c r="F1780" s="33"/>
      <c r="G1780" s="33"/>
      <c r="H1780" s="35"/>
      <c r="I1780" s="33"/>
      <c r="J1780" s="33"/>
      <c r="K1780" s="36"/>
      <c r="L1780" s="33"/>
      <c r="M1780" s="33"/>
      <c r="N1780" s="33"/>
      <c r="O1780" s="33"/>
      <c r="P1780" s="33"/>
      <c r="Q1780" s="33"/>
    </row>
    <row r="1781" spans="2:17" x14ac:dyDescent="0.2">
      <c r="B1781" s="33"/>
      <c r="C1781" s="33"/>
      <c r="D1781" s="33"/>
      <c r="E1781" s="33"/>
      <c r="F1781" s="33"/>
      <c r="G1781" s="33"/>
      <c r="H1781" s="35"/>
      <c r="I1781" s="33"/>
      <c r="J1781" s="33"/>
      <c r="K1781" s="36"/>
      <c r="L1781" s="33"/>
      <c r="M1781" s="33"/>
      <c r="N1781" s="33"/>
      <c r="O1781" s="33"/>
      <c r="P1781" s="33"/>
      <c r="Q1781" s="33"/>
    </row>
    <row r="1782" spans="2:17" x14ac:dyDescent="0.2">
      <c r="B1782" s="33"/>
      <c r="C1782" s="33"/>
      <c r="D1782" s="33"/>
      <c r="E1782" s="33"/>
      <c r="F1782" s="33"/>
      <c r="G1782" s="33"/>
      <c r="H1782" s="35"/>
      <c r="I1782" s="33"/>
      <c r="J1782" s="33"/>
      <c r="K1782" s="36"/>
      <c r="L1782" s="33"/>
      <c r="M1782" s="33"/>
      <c r="N1782" s="33"/>
      <c r="O1782" s="33"/>
      <c r="P1782" s="33"/>
      <c r="Q1782" s="33"/>
    </row>
    <row r="1783" spans="2:17" x14ac:dyDescent="0.2">
      <c r="B1783" s="33"/>
      <c r="C1783" s="33"/>
      <c r="D1783" s="33"/>
      <c r="E1783" s="33"/>
      <c r="F1783" s="33"/>
      <c r="G1783" s="33"/>
      <c r="H1783" s="35"/>
      <c r="I1783" s="33"/>
      <c r="J1783" s="33"/>
      <c r="K1783" s="36"/>
      <c r="L1783" s="33"/>
      <c r="M1783" s="33"/>
      <c r="N1783" s="33"/>
      <c r="O1783" s="33"/>
      <c r="P1783" s="33"/>
      <c r="Q1783" s="33"/>
    </row>
    <row r="1784" spans="2:17" x14ac:dyDescent="0.2">
      <c r="B1784" s="33"/>
      <c r="C1784" s="33"/>
      <c r="D1784" s="33"/>
      <c r="E1784" s="33"/>
      <c r="F1784" s="33"/>
      <c r="G1784" s="33"/>
      <c r="H1784" s="35"/>
      <c r="I1784" s="33"/>
      <c r="J1784" s="33"/>
      <c r="K1784" s="36"/>
      <c r="L1784" s="33"/>
      <c r="M1784" s="33"/>
      <c r="N1784" s="33"/>
      <c r="O1784" s="33"/>
      <c r="P1784" s="33"/>
      <c r="Q1784" s="33"/>
    </row>
    <row r="1785" spans="2:17" x14ac:dyDescent="0.2">
      <c r="B1785" s="33"/>
      <c r="C1785" s="33"/>
      <c r="D1785" s="33"/>
      <c r="E1785" s="33"/>
      <c r="F1785" s="33"/>
      <c r="G1785" s="33"/>
      <c r="H1785" s="35"/>
      <c r="I1785" s="33"/>
      <c r="J1785" s="33"/>
      <c r="K1785" s="36"/>
      <c r="L1785" s="33"/>
      <c r="M1785" s="33"/>
      <c r="N1785" s="33"/>
      <c r="O1785" s="33"/>
      <c r="P1785" s="33"/>
      <c r="Q1785" s="33"/>
    </row>
    <row r="1786" spans="2:17" x14ac:dyDescent="0.2">
      <c r="B1786" s="33"/>
      <c r="C1786" s="33"/>
      <c r="D1786" s="33"/>
      <c r="E1786" s="33"/>
      <c r="F1786" s="33"/>
      <c r="G1786" s="33"/>
      <c r="H1786" s="35"/>
      <c r="I1786" s="33"/>
      <c r="J1786" s="33"/>
      <c r="K1786" s="36"/>
      <c r="L1786" s="33"/>
      <c r="M1786" s="33"/>
      <c r="N1786" s="33"/>
      <c r="O1786" s="33"/>
      <c r="P1786" s="33"/>
      <c r="Q1786" s="33"/>
    </row>
    <row r="1787" spans="2:17" x14ac:dyDescent="0.2">
      <c r="B1787" s="33"/>
      <c r="C1787" s="33"/>
      <c r="D1787" s="33"/>
      <c r="E1787" s="33"/>
      <c r="F1787" s="33"/>
      <c r="G1787" s="33"/>
      <c r="H1787" s="35"/>
      <c r="I1787" s="33"/>
      <c r="J1787" s="33"/>
      <c r="K1787" s="36"/>
      <c r="L1787" s="33"/>
      <c r="M1787" s="33"/>
      <c r="N1787" s="33"/>
      <c r="O1787" s="33"/>
      <c r="P1787" s="33"/>
      <c r="Q1787" s="33"/>
    </row>
    <row r="1788" spans="2:17" x14ac:dyDescent="0.2">
      <c r="B1788" s="33"/>
      <c r="C1788" s="33"/>
      <c r="D1788" s="33"/>
      <c r="E1788" s="33"/>
      <c r="F1788" s="33"/>
      <c r="G1788" s="33"/>
      <c r="H1788" s="35"/>
      <c r="I1788" s="33"/>
      <c r="J1788" s="33"/>
      <c r="K1788" s="36"/>
      <c r="L1788" s="33"/>
      <c r="M1788" s="33"/>
      <c r="N1788" s="33"/>
      <c r="O1788" s="33"/>
      <c r="P1788" s="33"/>
      <c r="Q1788" s="33"/>
    </row>
    <row r="1789" spans="2:17" x14ac:dyDescent="0.2">
      <c r="B1789" s="33"/>
      <c r="C1789" s="33"/>
      <c r="D1789" s="33"/>
      <c r="E1789" s="33"/>
      <c r="F1789" s="33"/>
      <c r="G1789" s="33"/>
      <c r="H1789" s="35"/>
      <c r="I1789" s="33"/>
      <c r="J1789" s="33"/>
      <c r="K1789" s="36"/>
      <c r="L1789" s="33"/>
      <c r="M1789" s="33"/>
      <c r="N1789" s="33"/>
      <c r="O1789" s="33"/>
      <c r="P1789" s="33"/>
      <c r="Q1789" s="33"/>
    </row>
    <row r="1790" spans="2:17" x14ac:dyDescent="0.2">
      <c r="B1790" s="33"/>
      <c r="C1790" s="33"/>
      <c r="D1790" s="33"/>
      <c r="E1790" s="33"/>
      <c r="F1790" s="33"/>
      <c r="G1790" s="33"/>
      <c r="H1790" s="35"/>
      <c r="I1790" s="33"/>
      <c r="J1790" s="33"/>
      <c r="K1790" s="36"/>
      <c r="L1790" s="33"/>
      <c r="M1790" s="33"/>
      <c r="N1790" s="33"/>
      <c r="O1790" s="33"/>
      <c r="P1790" s="33"/>
      <c r="Q1790" s="33"/>
    </row>
    <row r="1791" spans="2:17" x14ac:dyDescent="0.2">
      <c r="B1791" s="33"/>
      <c r="C1791" s="33"/>
      <c r="D1791" s="33"/>
      <c r="E1791" s="33"/>
      <c r="F1791" s="33"/>
      <c r="G1791" s="33"/>
      <c r="H1791" s="35"/>
      <c r="I1791" s="33"/>
      <c r="J1791" s="33"/>
      <c r="K1791" s="36"/>
      <c r="L1791" s="33"/>
      <c r="M1791" s="33"/>
      <c r="N1791" s="33"/>
      <c r="O1791" s="33"/>
      <c r="P1791" s="33"/>
      <c r="Q1791" s="33"/>
    </row>
    <row r="1792" spans="2:17" x14ac:dyDescent="0.2">
      <c r="B1792" s="33"/>
      <c r="C1792" s="33"/>
      <c r="D1792" s="33"/>
      <c r="E1792" s="33"/>
      <c r="F1792" s="33"/>
      <c r="G1792" s="33"/>
      <c r="H1792" s="35"/>
      <c r="I1792" s="33"/>
      <c r="J1792" s="33"/>
      <c r="K1792" s="36"/>
      <c r="L1792" s="33"/>
      <c r="M1792" s="33"/>
      <c r="N1792" s="33"/>
      <c r="O1792" s="33"/>
      <c r="P1792" s="33"/>
      <c r="Q1792" s="33"/>
    </row>
    <row r="1793" spans="2:17" x14ac:dyDescent="0.2">
      <c r="B1793" s="33"/>
      <c r="C1793" s="33"/>
      <c r="D1793" s="33"/>
      <c r="E1793" s="33"/>
      <c r="F1793" s="33"/>
      <c r="G1793" s="33"/>
      <c r="H1793" s="35"/>
      <c r="I1793" s="33"/>
      <c r="J1793" s="33"/>
      <c r="K1793" s="36"/>
      <c r="L1793" s="33"/>
      <c r="M1793" s="33"/>
      <c r="N1793" s="33"/>
      <c r="O1793" s="33"/>
      <c r="P1793" s="33"/>
      <c r="Q1793" s="33"/>
    </row>
    <row r="1794" spans="2:17" x14ac:dyDescent="0.2">
      <c r="B1794" s="33"/>
      <c r="C1794" s="33"/>
      <c r="D1794" s="33"/>
      <c r="E1794" s="33"/>
      <c r="F1794" s="33"/>
      <c r="G1794" s="33"/>
      <c r="H1794" s="35"/>
      <c r="I1794" s="33"/>
      <c r="J1794" s="33"/>
      <c r="K1794" s="36"/>
      <c r="L1794" s="33"/>
      <c r="M1794" s="33"/>
      <c r="N1794" s="33"/>
      <c r="O1794" s="33"/>
      <c r="P1794" s="33"/>
      <c r="Q1794" s="33"/>
    </row>
    <row r="1795" spans="2:17" x14ac:dyDescent="0.2">
      <c r="B1795" s="33"/>
      <c r="C1795" s="33"/>
      <c r="D1795" s="33"/>
      <c r="E1795" s="33"/>
      <c r="F1795" s="33"/>
      <c r="G1795" s="33"/>
      <c r="H1795" s="35"/>
      <c r="I1795" s="33"/>
      <c r="J1795" s="33"/>
      <c r="K1795" s="36"/>
      <c r="L1795" s="33"/>
      <c r="M1795" s="33"/>
      <c r="N1795" s="33"/>
      <c r="O1795" s="33"/>
      <c r="P1795" s="33"/>
      <c r="Q1795" s="33"/>
    </row>
    <row r="1796" spans="2:17" x14ac:dyDescent="0.2">
      <c r="B1796" s="33"/>
      <c r="C1796" s="33"/>
      <c r="D1796" s="33"/>
      <c r="E1796" s="33"/>
      <c r="F1796" s="33"/>
      <c r="G1796" s="33"/>
      <c r="H1796" s="35"/>
      <c r="I1796" s="33"/>
      <c r="J1796" s="33"/>
      <c r="K1796" s="36"/>
      <c r="L1796" s="33"/>
      <c r="M1796" s="33"/>
      <c r="N1796" s="33"/>
      <c r="O1796" s="33"/>
      <c r="P1796" s="33"/>
      <c r="Q1796" s="33"/>
    </row>
    <row r="1797" spans="2:17" x14ac:dyDescent="0.2">
      <c r="B1797" s="33"/>
      <c r="C1797" s="33"/>
      <c r="D1797" s="33"/>
      <c r="E1797" s="33"/>
      <c r="F1797" s="33"/>
      <c r="G1797" s="33"/>
      <c r="H1797" s="35"/>
      <c r="I1797" s="33"/>
      <c r="J1797" s="33"/>
      <c r="K1797" s="36"/>
      <c r="L1797" s="33"/>
      <c r="M1797" s="33"/>
      <c r="N1797" s="33"/>
      <c r="O1797" s="33"/>
      <c r="P1797" s="33"/>
      <c r="Q1797" s="33"/>
    </row>
    <row r="1798" spans="2:17" x14ac:dyDescent="0.2">
      <c r="B1798" s="33"/>
      <c r="C1798" s="33"/>
      <c r="D1798" s="33"/>
      <c r="E1798" s="33"/>
      <c r="F1798" s="33"/>
      <c r="G1798" s="33"/>
      <c r="H1798" s="35"/>
      <c r="I1798" s="33"/>
      <c r="J1798" s="33"/>
      <c r="K1798" s="36"/>
      <c r="L1798" s="33"/>
      <c r="M1798" s="33"/>
      <c r="N1798" s="33"/>
      <c r="O1798" s="33"/>
      <c r="P1798" s="33"/>
      <c r="Q1798" s="33"/>
    </row>
    <row r="1799" spans="2:17" x14ac:dyDescent="0.2">
      <c r="B1799" s="33"/>
      <c r="C1799" s="33"/>
      <c r="D1799" s="33"/>
      <c r="E1799" s="33"/>
      <c r="F1799" s="33"/>
      <c r="G1799" s="33"/>
      <c r="H1799" s="35"/>
      <c r="I1799" s="33"/>
      <c r="J1799" s="33"/>
      <c r="K1799" s="36"/>
      <c r="L1799" s="33"/>
      <c r="M1799" s="33"/>
      <c r="N1799" s="33"/>
      <c r="O1799" s="33"/>
      <c r="P1799" s="33"/>
      <c r="Q1799" s="33"/>
    </row>
    <row r="1800" spans="2:17" x14ac:dyDescent="0.2">
      <c r="B1800" s="33"/>
      <c r="C1800" s="33"/>
      <c r="D1800" s="33"/>
      <c r="E1800" s="33"/>
      <c r="F1800" s="33"/>
      <c r="G1800" s="33"/>
      <c r="H1800" s="35"/>
      <c r="I1800" s="33"/>
      <c r="J1800" s="33"/>
      <c r="K1800" s="36"/>
      <c r="L1800" s="33"/>
      <c r="M1800" s="33"/>
      <c r="N1800" s="33"/>
      <c r="O1800" s="33"/>
      <c r="P1800" s="33"/>
      <c r="Q1800" s="33"/>
    </row>
    <row r="1801" spans="2:17" x14ac:dyDescent="0.2">
      <c r="B1801" s="33"/>
      <c r="C1801" s="33"/>
      <c r="D1801" s="33"/>
      <c r="E1801" s="33"/>
      <c r="F1801" s="33"/>
      <c r="G1801" s="33"/>
      <c r="H1801" s="35"/>
      <c r="I1801" s="33"/>
      <c r="J1801" s="33"/>
      <c r="K1801" s="36"/>
      <c r="L1801" s="33"/>
      <c r="M1801" s="33"/>
      <c r="N1801" s="33"/>
      <c r="O1801" s="33"/>
      <c r="P1801" s="33"/>
      <c r="Q1801" s="33"/>
    </row>
    <row r="1802" spans="2:17" x14ac:dyDescent="0.2">
      <c r="B1802" s="33"/>
      <c r="C1802" s="33"/>
      <c r="D1802" s="33"/>
      <c r="E1802" s="33"/>
      <c r="F1802" s="33"/>
      <c r="G1802" s="33"/>
      <c r="H1802" s="35"/>
      <c r="I1802" s="33"/>
      <c r="J1802" s="33"/>
      <c r="K1802" s="36"/>
      <c r="L1802" s="33"/>
      <c r="M1802" s="33"/>
      <c r="N1802" s="33"/>
      <c r="O1802" s="33"/>
      <c r="P1802" s="33"/>
      <c r="Q1802" s="33"/>
    </row>
    <row r="1803" spans="2:17" x14ac:dyDescent="0.2">
      <c r="B1803" s="33"/>
      <c r="C1803" s="33"/>
      <c r="D1803" s="33"/>
      <c r="E1803" s="33"/>
      <c r="F1803" s="33"/>
      <c r="G1803" s="33"/>
      <c r="H1803" s="35"/>
      <c r="I1803" s="33"/>
      <c r="J1803" s="33"/>
      <c r="K1803" s="36"/>
      <c r="L1803" s="33"/>
      <c r="M1803" s="33"/>
      <c r="N1803" s="33"/>
      <c r="O1803" s="33"/>
      <c r="P1803" s="33"/>
      <c r="Q1803" s="33"/>
    </row>
    <row r="1804" spans="2:17" x14ac:dyDescent="0.2">
      <c r="B1804" s="33"/>
      <c r="C1804" s="33"/>
      <c r="D1804" s="33"/>
      <c r="E1804" s="33"/>
      <c r="F1804" s="33"/>
      <c r="G1804" s="33"/>
      <c r="H1804" s="35"/>
      <c r="I1804" s="33"/>
      <c r="J1804" s="33"/>
      <c r="K1804" s="36"/>
      <c r="L1804" s="33"/>
      <c r="M1804" s="33"/>
      <c r="N1804" s="33"/>
      <c r="O1804" s="33"/>
      <c r="P1804" s="33"/>
      <c r="Q1804" s="33"/>
    </row>
    <row r="1805" spans="2:17" x14ac:dyDescent="0.2">
      <c r="B1805" s="33"/>
      <c r="C1805" s="33"/>
      <c r="D1805" s="33"/>
      <c r="E1805" s="33"/>
      <c r="F1805" s="33"/>
      <c r="G1805" s="33"/>
      <c r="H1805" s="35"/>
      <c r="I1805" s="33"/>
      <c r="J1805" s="33"/>
      <c r="K1805" s="36"/>
      <c r="L1805" s="33"/>
      <c r="M1805" s="33"/>
      <c r="N1805" s="33"/>
      <c r="O1805" s="33"/>
      <c r="P1805" s="33"/>
      <c r="Q1805" s="33"/>
    </row>
    <row r="1806" spans="2:17" x14ac:dyDescent="0.2">
      <c r="B1806" s="33"/>
      <c r="C1806" s="33"/>
      <c r="D1806" s="33"/>
      <c r="E1806" s="33"/>
      <c r="F1806" s="33"/>
      <c r="G1806" s="33"/>
      <c r="H1806" s="35"/>
      <c r="I1806" s="33"/>
      <c r="J1806" s="33"/>
      <c r="K1806" s="36"/>
      <c r="L1806" s="33"/>
      <c r="M1806" s="33"/>
      <c r="N1806" s="33"/>
      <c r="O1806" s="33"/>
      <c r="P1806" s="33"/>
      <c r="Q1806" s="33"/>
    </row>
    <row r="1807" spans="2:17" x14ac:dyDescent="0.2">
      <c r="B1807" s="33"/>
      <c r="C1807" s="33"/>
      <c r="D1807" s="33"/>
      <c r="E1807" s="33"/>
      <c r="F1807" s="33"/>
      <c r="G1807" s="33"/>
      <c r="H1807" s="35"/>
      <c r="I1807" s="33"/>
      <c r="J1807" s="33"/>
      <c r="K1807" s="36"/>
      <c r="L1807" s="33"/>
      <c r="M1807" s="33"/>
      <c r="N1807" s="33"/>
      <c r="O1807" s="33"/>
      <c r="P1807" s="33"/>
      <c r="Q1807" s="33"/>
    </row>
    <row r="1808" spans="2:17" x14ac:dyDescent="0.2">
      <c r="B1808" s="33"/>
      <c r="C1808" s="33"/>
      <c r="D1808" s="33"/>
      <c r="E1808" s="33"/>
      <c r="F1808" s="33"/>
      <c r="G1808" s="33"/>
      <c r="H1808" s="35"/>
      <c r="I1808" s="33"/>
      <c r="J1808" s="33"/>
      <c r="K1808" s="36"/>
      <c r="L1808" s="33"/>
      <c r="M1808" s="33"/>
      <c r="N1808" s="33"/>
      <c r="O1808" s="33"/>
      <c r="P1808" s="33"/>
      <c r="Q1808" s="33"/>
    </row>
    <row r="1809" spans="2:17" x14ac:dyDescent="0.2">
      <c r="B1809" s="33"/>
      <c r="C1809" s="33"/>
      <c r="D1809" s="33"/>
      <c r="E1809" s="33"/>
      <c r="F1809" s="33"/>
      <c r="G1809" s="33"/>
      <c r="H1809" s="35"/>
      <c r="I1809" s="33"/>
      <c r="J1809" s="33"/>
      <c r="K1809" s="36"/>
      <c r="L1809" s="33"/>
      <c r="M1809" s="33"/>
      <c r="N1809" s="33"/>
      <c r="O1809" s="33"/>
      <c r="P1809" s="33"/>
      <c r="Q1809" s="33"/>
    </row>
    <row r="1810" spans="2:17" x14ac:dyDescent="0.2">
      <c r="B1810" s="33"/>
      <c r="C1810" s="33"/>
      <c r="D1810" s="33"/>
      <c r="E1810" s="33"/>
      <c r="F1810" s="33"/>
      <c r="G1810" s="33"/>
      <c r="H1810" s="35"/>
      <c r="I1810" s="33"/>
      <c r="J1810" s="33"/>
      <c r="K1810" s="36"/>
      <c r="L1810" s="33"/>
      <c r="M1810" s="33"/>
      <c r="N1810" s="33"/>
      <c r="O1810" s="33"/>
      <c r="P1810" s="33"/>
      <c r="Q1810" s="33"/>
    </row>
    <row r="1811" spans="2:17" x14ac:dyDescent="0.2">
      <c r="B1811" s="33"/>
      <c r="C1811" s="33"/>
      <c r="D1811" s="33"/>
      <c r="E1811" s="33"/>
      <c r="F1811" s="33"/>
      <c r="G1811" s="33"/>
      <c r="H1811" s="35"/>
      <c r="I1811" s="33"/>
      <c r="J1811" s="33"/>
      <c r="K1811" s="36"/>
      <c r="L1811" s="33"/>
      <c r="M1811" s="33"/>
      <c r="N1811" s="33"/>
      <c r="O1811" s="33"/>
      <c r="P1811" s="33"/>
      <c r="Q1811" s="33"/>
    </row>
    <row r="1812" spans="2:17" x14ac:dyDescent="0.2">
      <c r="B1812" s="33"/>
      <c r="C1812" s="33"/>
      <c r="D1812" s="33"/>
      <c r="E1812" s="33"/>
      <c r="F1812" s="33"/>
      <c r="G1812" s="33"/>
      <c r="H1812" s="35"/>
      <c r="I1812" s="33"/>
      <c r="J1812" s="33"/>
      <c r="K1812" s="36"/>
      <c r="L1812" s="33"/>
      <c r="M1812" s="33"/>
      <c r="N1812" s="33"/>
      <c r="O1812" s="33"/>
      <c r="P1812" s="33"/>
      <c r="Q1812" s="33"/>
    </row>
    <row r="1813" spans="2:17" x14ac:dyDescent="0.2">
      <c r="B1813" s="33"/>
      <c r="C1813" s="33"/>
      <c r="D1813" s="33"/>
      <c r="E1813" s="33"/>
      <c r="F1813" s="33"/>
      <c r="G1813" s="33"/>
      <c r="H1813" s="35"/>
      <c r="I1813" s="33"/>
      <c r="J1813" s="33"/>
      <c r="K1813" s="36"/>
      <c r="L1813" s="33"/>
      <c r="M1813" s="33"/>
      <c r="N1813" s="33"/>
      <c r="O1813" s="33"/>
      <c r="P1813" s="33"/>
      <c r="Q1813" s="33"/>
    </row>
    <row r="1814" spans="2:17" x14ac:dyDescent="0.2">
      <c r="B1814" s="33"/>
      <c r="C1814" s="33"/>
      <c r="D1814" s="33"/>
      <c r="E1814" s="33"/>
      <c r="F1814" s="33"/>
      <c r="G1814" s="33"/>
      <c r="H1814" s="35"/>
      <c r="I1814" s="33"/>
      <c r="J1814" s="33"/>
      <c r="K1814" s="36"/>
      <c r="L1814" s="33"/>
      <c r="M1814" s="33"/>
      <c r="N1814" s="33"/>
      <c r="O1814" s="33"/>
      <c r="P1814" s="33"/>
      <c r="Q1814" s="33"/>
    </row>
    <row r="1815" spans="2:17" x14ac:dyDescent="0.2">
      <c r="B1815" s="33"/>
      <c r="C1815" s="33"/>
      <c r="D1815" s="33"/>
      <c r="E1815" s="33"/>
      <c r="F1815" s="33"/>
      <c r="G1815" s="33"/>
      <c r="H1815" s="35"/>
      <c r="I1815" s="33"/>
      <c r="J1815" s="33"/>
      <c r="K1815" s="36"/>
      <c r="L1815" s="33"/>
      <c r="M1815" s="33"/>
      <c r="N1815" s="33"/>
      <c r="O1815" s="33"/>
      <c r="P1815" s="33"/>
      <c r="Q1815" s="33"/>
    </row>
    <row r="1816" spans="2:17" x14ac:dyDescent="0.2">
      <c r="B1816" s="33"/>
      <c r="C1816" s="33"/>
      <c r="D1816" s="33"/>
      <c r="E1816" s="33"/>
      <c r="F1816" s="33"/>
      <c r="G1816" s="33"/>
      <c r="H1816" s="35"/>
      <c r="I1816" s="33"/>
      <c r="J1816" s="33"/>
      <c r="K1816" s="36"/>
      <c r="L1816" s="33"/>
      <c r="M1816" s="33"/>
      <c r="N1816" s="33"/>
      <c r="O1816" s="33"/>
      <c r="P1816" s="33"/>
      <c r="Q1816" s="33"/>
    </row>
    <row r="1817" spans="2:17" x14ac:dyDescent="0.2">
      <c r="B1817" s="33"/>
      <c r="C1817" s="33"/>
      <c r="D1817" s="33"/>
      <c r="E1817" s="33"/>
      <c r="F1817" s="33"/>
      <c r="G1817" s="33"/>
      <c r="H1817" s="35"/>
      <c r="I1817" s="33"/>
      <c r="J1817" s="33"/>
      <c r="K1817" s="36"/>
      <c r="L1817" s="33"/>
      <c r="M1817" s="33"/>
      <c r="N1817" s="33"/>
      <c r="O1817" s="33"/>
      <c r="P1817" s="33"/>
      <c r="Q1817" s="33"/>
    </row>
    <row r="1818" spans="2:17" x14ac:dyDescent="0.2">
      <c r="B1818" s="33"/>
      <c r="C1818" s="33"/>
      <c r="D1818" s="33"/>
      <c r="E1818" s="33"/>
      <c r="F1818" s="33"/>
      <c r="G1818" s="33"/>
      <c r="H1818" s="35"/>
      <c r="I1818" s="33"/>
      <c r="J1818" s="33"/>
      <c r="K1818" s="36"/>
      <c r="L1818" s="33"/>
      <c r="M1818" s="33"/>
      <c r="N1818" s="33"/>
      <c r="O1818" s="33"/>
      <c r="P1818" s="33"/>
      <c r="Q1818" s="33"/>
    </row>
    <row r="1819" spans="2:17" x14ac:dyDescent="0.2">
      <c r="B1819" s="33"/>
      <c r="C1819" s="33"/>
      <c r="D1819" s="33"/>
      <c r="E1819" s="33"/>
      <c r="F1819" s="33"/>
      <c r="G1819" s="33"/>
      <c r="H1819" s="35"/>
      <c r="I1819" s="33"/>
      <c r="J1819" s="33"/>
      <c r="K1819" s="36"/>
      <c r="L1819" s="33"/>
      <c r="M1819" s="33"/>
      <c r="N1819" s="33"/>
      <c r="O1819" s="33"/>
      <c r="P1819" s="33"/>
      <c r="Q1819" s="33"/>
    </row>
    <row r="1820" spans="2:17" x14ac:dyDescent="0.2">
      <c r="B1820" s="33"/>
      <c r="C1820" s="33"/>
      <c r="D1820" s="33"/>
      <c r="E1820" s="33"/>
      <c r="F1820" s="33"/>
      <c r="G1820" s="33"/>
      <c r="H1820" s="35"/>
      <c r="I1820" s="33"/>
      <c r="J1820" s="33"/>
      <c r="K1820" s="36"/>
      <c r="L1820" s="33"/>
      <c r="M1820" s="33"/>
      <c r="N1820" s="33"/>
      <c r="O1820" s="33"/>
      <c r="P1820" s="33"/>
      <c r="Q1820" s="33"/>
    </row>
    <row r="1821" spans="2:17" x14ac:dyDescent="0.2">
      <c r="B1821" s="33"/>
      <c r="C1821" s="33"/>
      <c r="D1821" s="33"/>
      <c r="E1821" s="33"/>
      <c r="F1821" s="33"/>
      <c r="G1821" s="33"/>
      <c r="H1821" s="35"/>
      <c r="I1821" s="33"/>
      <c r="J1821" s="33"/>
      <c r="K1821" s="36"/>
      <c r="L1821" s="33"/>
      <c r="M1821" s="33"/>
      <c r="N1821" s="33"/>
      <c r="O1821" s="33"/>
      <c r="P1821" s="33"/>
      <c r="Q1821" s="33"/>
    </row>
    <row r="1822" spans="2:17" x14ac:dyDescent="0.2">
      <c r="B1822" s="33"/>
      <c r="C1822" s="33"/>
      <c r="D1822" s="33"/>
      <c r="E1822" s="33"/>
      <c r="F1822" s="33"/>
      <c r="G1822" s="33"/>
      <c r="H1822" s="35"/>
      <c r="I1822" s="33"/>
      <c r="J1822" s="33"/>
      <c r="K1822" s="36"/>
      <c r="L1822" s="33"/>
      <c r="M1822" s="33"/>
      <c r="N1822" s="33"/>
      <c r="O1822" s="33"/>
      <c r="P1822" s="33"/>
      <c r="Q1822" s="33"/>
    </row>
    <row r="1823" spans="2:17" x14ac:dyDescent="0.2">
      <c r="B1823" s="33"/>
      <c r="C1823" s="33"/>
      <c r="D1823" s="33"/>
      <c r="E1823" s="33"/>
      <c r="F1823" s="33"/>
      <c r="G1823" s="33"/>
      <c r="H1823" s="35"/>
      <c r="I1823" s="33"/>
      <c r="J1823" s="33"/>
      <c r="K1823" s="36"/>
      <c r="L1823" s="33"/>
      <c r="M1823" s="33"/>
      <c r="N1823" s="33"/>
      <c r="O1823" s="33"/>
      <c r="P1823" s="33"/>
      <c r="Q1823" s="33"/>
    </row>
    <row r="1824" spans="2:17" x14ac:dyDescent="0.2">
      <c r="B1824" s="33"/>
      <c r="C1824" s="33"/>
      <c r="D1824" s="33"/>
      <c r="E1824" s="33"/>
      <c r="F1824" s="33"/>
      <c r="G1824" s="33"/>
      <c r="H1824" s="35"/>
      <c r="I1824" s="33"/>
      <c r="J1824" s="33"/>
      <c r="K1824" s="36"/>
      <c r="L1824" s="33"/>
      <c r="M1824" s="33"/>
      <c r="N1824" s="33"/>
      <c r="O1824" s="33"/>
      <c r="P1824" s="33"/>
      <c r="Q1824" s="33"/>
    </row>
    <row r="1825" spans="2:17" x14ac:dyDescent="0.2">
      <c r="B1825" s="33"/>
      <c r="C1825" s="33"/>
      <c r="D1825" s="33"/>
      <c r="E1825" s="33"/>
      <c r="F1825" s="33"/>
      <c r="G1825" s="33"/>
      <c r="H1825" s="35"/>
      <c r="I1825" s="33"/>
      <c r="J1825" s="33"/>
      <c r="K1825" s="36"/>
      <c r="L1825" s="33"/>
      <c r="M1825" s="33"/>
      <c r="N1825" s="33"/>
      <c r="O1825" s="33"/>
      <c r="P1825" s="33"/>
      <c r="Q1825" s="33"/>
    </row>
    <row r="1826" spans="2:17" x14ac:dyDescent="0.2">
      <c r="B1826" s="33"/>
      <c r="C1826" s="33"/>
      <c r="D1826" s="33"/>
      <c r="E1826" s="33"/>
      <c r="F1826" s="33"/>
      <c r="G1826" s="33"/>
      <c r="H1826" s="35"/>
      <c r="I1826" s="33"/>
      <c r="J1826" s="33"/>
      <c r="K1826" s="36"/>
      <c r="L1826" s="33"/>
      <c r="M1826" s="33"/>
      <c r="N1826" s="33"/>
      <c r="O1826" s="33"/>
      <c r="P1826" s="33"/>
      <c r="Q1826" s="33"/>
    </row>
    <row r="1827" spans="2:17" x14ac:dyDescent="0.2">
      <c r="B1827" s="33"/>
      <c r="C1827" s="33"/>
      <c r="D1827" s="33"/>
      <c r="E1827" s="33"/>
      <c r="F1827" s="33"/>
      <c r="G1827" s="33"/>
      <c r="H1827" s="35"/>
      <c r="I1827" s="33"/>
      <c r="J1827" s="33"/>
      <c r="K1827" s="36"/>
      <c r="L1827" s="33"/>
      <c r="M1827" s="33"/>
      <c r="N1827" s="33"/>
      <c r="O1827" s="33"/>
      <c r="P1827" s="33"/>
      <c r="Q1827" s="33"/>
    </row>
    <row r="1828" spans="2:17" x14ac:dyDescent="0.2">
      <c r="B1828" s="33"/>
      <c r="C1828" s="33"/>
      <c r="D1828" s="33"/>
      <c r="E1828" s="33"/>
      <c r="F1828" s="33"/>
      <c r="G1828" s="33"/>
      <c r="H1828" s="35"/>
      <c r="I1828" s="33"/>
      <c r="J1828" s="33"/>
      <c r="K1828" s="36"/>
      <c r="L1828" s="33"/>
      <c r="M1828" s="33"/>
      <c r="N1828" s="33"/>
      <c r="O1828" s="33"/>
      <c r="P1828" s="33"/>
      <c r="Q1828" s="33"/>
    </row>
    <row r="1829" spans="2:17" x14ac:dyDescent="0.2">
      <c r="B1829" s="33"/>
      <c r="C1829" s="33"/>
      <c r="D1829" s="33"/>
      <c r="E1829" s="33"/>
      <c r="F1829" s="33"/>
      <c r="G1829" s="33"/>
      <c r="H1829" s="35"/>
      <c r="I1829" s="33"/>
      <c r="J1829" s="33"/>
      <c r="K1829" s="36"/>
      <c r="L1829" s="33"/>
      <c r="M1829" s="33"/>
      <c r="N1829" s="33"/>
      <c r="O1829" s="33"/>
      <c r="P1829" s="33"/>
      <c r="Q1829" s="33"/>
    </row>
    <row r="1830" spans="2:17" x14ac:dyDescent="0.2">
      <c r="B1830" s="33"/>
      <c r="C1830" s="33"/>
      <c r="D1830" s="33"/>
      <c r="E1830" s="33"/>
      <c r="F1830" s="33"/>
      <c r="G1830" s="33"/>
      <c r="H1830" s="35"/>
      <c r="I1830" s="33"/>
      <c r="J1830" s="33"/>
      <c r="K1830" s="36"/>
      <c r="L1830" s="33"/>
      <c r="M1830" s="33"/>
      <c r="N1830" s="33"/>
      <c r="O1830" s="33"/>
      <c r="P1830" s="33"/>
      <c r="Q1830" s="33"/>
    </row>
    <row r="1831" spans="2:17" x14ac:dyDescent="0.2">
      <c r="B1831" s="33"/>
      <c r="C1831" s="33"/>
      <c r="D1831" s="33"/>
      <c r="E1831" s="33"/>
      <c r="F1831" s="33"/>
      <c r="G1831" s="33"/>
      <c r="H1831" s="35"/>
      <c r="I1831" s="33"/>
      <c r="J1831" s="33"/>
      <c r="K1831" s="36"/>
      <c r="L1831" s="33"/>
      <c r="M1831" s="33"/>
      <c r="N1831" s="33"/>
      <c r="O1831" s="33"/>
      <c r="P1831" s="33"/>
      <c r="Q1831" s="33"/>
    </row>
    <row r="1832" spans="2:17" x14ac:dyDescent="0.2">
      <c r="B1832" s="33"/>
      <c r="C1832" s="33"/>
      <c r="D1832" s="33"/>
      <c r="E1832" s="33"/>
      <c r="F1832" s="33"/>
      <c r="G1832" s="33"/>
      <c r="H1832" s="35"/>
      <c r="I1832" s="33"/>
      <c r="J1832" s="33"/>
      <c r="K1832" s="36"/>
      <c r="L1832" s="33"/>
      <c r="M1832" s="33"/>
      <c r="N1832" s="33"/>
      <c r="O1832" s="33"/>
      <c r="P1832" s="33"/>
      <c r="Q1832" s="33"/>
    </row>
    <row r="1833" spans="2:17" x14ac:dyDescent="0.2">
      <c r="B1833" s="33"/>
      <c r="C1833" s="33"/>
      <c r="D1833" s="33"/>
      <c r="E1833" s="33"/>
      <c r="F1833" s="33"/>
      <c r="G1833" s="33"/>
      <c r="H1833" s="35"/>
      <c r="I1833" s="33"/>
      <c r="J1833" s="33"/>
      <c r="K1833" s="36"/>
      <c r="L1833" s="33"/>
      <c r="M1833" s="33"/>
      <c r="N1833" s="33"/>
      <c r="O1833" s="33"/>
      <c r="P1833" s="33"/>
      <c r="Q1833" s="33"/>
    </row>
    <row r="1834" spans="2:17" x14ac:dyDescent="0.2">
      <c r="B1834" s="33"/>
      <c r="C1834" s="33"/>
      <c r="D1834" s="33"/>
      <c r="E1834" s="33"/>
      <c r="F1834" s="33"/>
      <c r="G1834" s="33"/>
      <c r="H1834" s="35"/>
      <c r="I1834" s="33"/>
      <c r="J1834" s="33"/>
      <c r="K1834" s="36"/>
      <c r="L1834" s="33"/>
      <c r="M1834" s="33"/>
      <c r="N1834" s="33"/>
      <c r="O1834" s="33"/>
      <c r="P1834" s="33"/>
      <c r="Q1834" s="33"/>
    </row>
    <row r="1835" spans="2:17" x14ac:dyDescent="0.2">
      <c r="B1835" s="33"/>
      <c r="C1835" s="33"/>
      <c r="D1835" s="33"/>
      <c r="E1835" s="33"/>
      <c r="F1835" s="33"/>
      <c r="G1835" s="33"/>
      <c r="H1835" s="35"/>
      <c r="I1835" s="33"/>
      <c r="J1835" s="33"/>
      <c r="K1835" s="36"/>
      <c r="L1835" s="33"/>
      <c r="M1835" s="33"/>
      <c r="N1835" s="33"/>
      <c r="O1835" s="33"/>
      <c r="P1835" s="33"/>
      <c r="Q1835" s="33"/>
    </row>
    <row r="1836" spans="2:17" x14ac:dyDescent="0.2">
      <c r="B1836" s="33"/>
      <c r="C1836" s="33"/>
      <c r="D1836" s="33"/>
      <c r="E1836" s="33"/>
      <c r="F1836" s="33"/>
      <c r="G1836" s="33"/>
      <c r="H1836" s="35"/>
      <c r="I1836" s="33"/>
      <c r="J1836" s="33"/>
      <c r="K1836" s="36"/>
      <c r="L1836" s="33"/>
      <c r="M1836" s="33"/>
      <c r="N1836" s="33"/>
      <c r="O1836" s="33"/>
      <c r="P1836" s="33"/>
      <c r="Q1836" s="33"/>
    </row>
    <row r="1837" spans="2:17" x14ac:dyDescent="0.2">
      <c r="B1837" s="33"/>
      <c r="C1837" s="33"/>
      <c r="D1837" s="33"/>
      <c r="E1837" s="33"/>
      <c r="F1837" s="33"/>
      <c r="G1837" s="33"/>
      <c r="H1837" s="35"/>
      <c r="I1837" s="33"/>
      <c r="J1837" s="33"/>
      <c r="K1837" s="36"/>
      <c r="L1837" s="33"/>
      <c r="M1837" s="33"/>
      <c r="N1837" s="33"/>
      <c r="O1837" s="33"/>
      <c r="P1837" s="33"/>
      <c r="Q1837" s="33"/>
    </row>
    <row r="1838" spans="2:17" x14ac:dyDescent="0.2">
      <c r="B1838" s="33"/>
      <c r="C1838" s="33"/>
      <c r="D1838" s="33"/>
      <c r="E1838" s="33"/>
      <c r="F1838" s="33"/>
      <c r="G1838" s="33"/>
      <c r="H1838" s="35"/>
      <c r="I1838" s="33"/>
      <c r="J1838" s="33"/>
      <c r="K1838" s="36"/>
      <c r="L1838" s="33"/>
      <c r="M1838" s="33"/>
      <c r="N1838" s="33"/>
      <c r="O1838" s="33"/>
      <c r="P1838" s="33"/>
      <c r="Q1838" s="33"/>
    </row>
    <row r="1839" spans="2:17" x14ac:dyDescent="0.2">
      <c r="B1839" s="33"/>
      <c r="C1839" s="33"/>
      <c r="D1839" s="33"/>
      <c r="E1839" s="33"/>
      <c r="F1839" s="33"/>
      <c r="G1839" s="33"/>
      <c r="H1839" s="35"/>
      <c r="I1839" s="33"/>
      <c r="J1839" s="33"/>
      <c r="K1839" s="36"/>
      <c r="L1839" s="33"/>
      <c r="M1839" s="33"/>
      <c r="N1839" s="33"/>
      <c r="O1839" s="33"/>
      <c r="P1839" s="33"/>
      <c r="Q1839" s="33"/>
    </row>
    <row r="1840" spans="2:17" x14ac:dyDescent="0.2">
      <c r="B1840" s="33"/>
      <c r="C1840" s="33"/>
      <c r="D1840" s="33"/>
      <c r="E1840" s="33"/>
      <c r="F1840" s="33"/>
      <c r="G1840" s="33"/>
      <c r="H1840" s="35"/>
      <c r="I1840" s="33"/>
      <c r="J1840" s="33"/>
      <c r="K1840" s="36"/>
      <c r="L1840" s="33"/>
      <c r="M1840" s="33"/>
      <c r="N1840" s="33"/>
      <c r="O1840" s="33"/>
      <c r="P1840" s="33"/>
      <c r="Q1840" s="33"/>
    </row>
    <row r="1841" spans="2:17" x14ac:dyDescent="0.2">
      <c r="B1841" s="33"/>
      <c r="C1841" s="33"/>
      <c r="D1841" s="33"/>
      <c r="E1841" s="33"/>
      <c r="F1841" s="33"/>
      <c r="G1841" s="33"/>
      <c r="H1841" s="35"/>
      <c r="I1841" s="33"/>
      <c r="J1841" s="33"/>
      <c r="K1841" s="36"/>
      <c r="L1841" s="33"/>
      <c r="M1841" s="33"/>
      <c r="N1841" s="33"/>
      <c r="O1841" s="33"/>
      <c r="P1841" s="33"/>
      <c r="Q1841" s="33"/>
    </row>
    <row r="1842" spans="2:17" x14ac:dyDescent="0.2">
      <c r="B1842" s="33"/>
      <c r="C1842" s="33"/>
      <c r="D1842" s="33"/>
      <c r="E1842" s="33"/>
      <c r="F1842" s="33"/>
      <c r="G1842" s="33"/>
      <c r="H1842" s="35"/>
      <c r="I1842" s="33"/>
      <c r="J1842" s="33"/>
      <c r="K1842" s="36"/>
      <c r="L1842" s="33"/>
      <c r="M1842" s="33"/>
      <c r="N1842" s="33"/>
      <c r="O1842" s="33"/>
      <c r="P1842" s="33"/>
      <c r="Q1842" s="33"/>
    </row>
    <row r="1843" spans="2:17" x14ac:dyDescent="0.2">
      <c r="B1843" s="33"/>
      <c r="C1843" s="33"/>
      <c r="D1843" s="33"/>
      <c r="E1843" s="33"/>
      <c r="F1843" s="33"/>
      <c r="G1843" s="33"/>
      <c r="H1843" s="35"/>
      <c r="I1843" s="33"/>
      <c r="J1843" s="33"/>
      <c r="K1843" s="36"/>
      <c r="L1843" s="33"/>
      <c r="M1843" s="33"/>
      <c r="N1843" s="33"/>
      <c r="O1843" s="33"/>
      <c r="P1843" s="33"/>
      <c r="Q1843" s="33"/>
    </row>
    <row r="1844" spans="2:17" x14ac:dyDescent="0.2">
      <c r="B1844" s="33"/>
      <c r="C1844" s="33"/>
      <c r="D1844" s="33"/>
      <c r="E1844" s="33"/>
      <c r="F1844" s="33"/>
      <c r="G1844" s="33"/>
      <c r="H1844" s="35"/>
      <c r="I1844" s="33"/>
      <c r="J1844" s="33"/>
      <c r="K1844" s="36"/>
      <c r="L1844" s="33"/>
      <c r="M1844" s="33"/>
      <c r="N1844" s="33"/>
      <c r="O1844" s="33"/>
      <c r="P1844" s="33"/>
      <c r="Q1844" s="33"/>
    </row>
    <row r="1845" spans="2:17" x14ac:dyDescent="0.2">
      <c r="B1845" s="33"/>
      <c r="C1845" s="33"/>
      <c r="D1845" s="33"/>
      <c r="E1845" s="33"/>
      <c r="F1845" s="33"/>
      <c r="G1845" s="33"/>
      <c r="H1845" s="35"/>
      <c r="I1845" s="33"/>
      <c r="J1845" s="33"/>
      <c r="K1845" s="36"/>
      <c r="L1845" s="33"/>
      <c r="M1845" s="33"/>
      <c r="N1845" s="33"/>
      <c r="O1845" s="33"/>
      <c r="P1845" s="33"/>
      <c r="Q1845" s="33"/>
    </row>
    <row r="1846" spans="2:17" x14ac:dyDescent="0.2">
      <c r="B1846" s="33"/>
      <c r="C1846" s="33"/>
      <c r="D1846" s="33"/>
      <c r="E1846" s="33"/>
      <c r="F1846" s="33"/>
      <c r="G1846" s="33"/>
      <c r="H1846" s="35"/>
      <c r="I1846" s="33"/>
      <c r="J1846" s="33"/>
      <c r="K1846" s="36"/>
      <c r="L1846" s="33"/>
      <c r="M1846" s="33"/>
      <c r="N1846" s="33"/>
      <c r="O1846" s="33"/>
      <c r="P1846" s="33"/>
      <c r="Q1846" s="33"/>
    </row>
    <row r="1847" spans="2:17" x14ac:dyDescent="0.2">
      <c r="B1847" s="33"/>
      <c r="C1847" s="33"/>
      <c r="D1847" s="33"/>
      <c r="E1847" s="33"/>
      <c r="F1847" s="33"/>
      <c r="G1847" s="33"/>
      <c r="H1847" s="35"/>
      <c r="I1847" s="33"/>
      <c r="J1847" s="33"/>
      <c r="K1847" s="36"/>
      <c r="L1847" s="33"/>
      <c r="M1847" s="33"/>
      <c r="N1847" s="33"/>
      <c r="O1847" s="33"/>
      <c r="P1847" s="33"/>
      <c r="Q1847" s="33"/>
    </row>
    <row r="1848" spans="2:17" x14ac:dyDescent="0.2">
      <c r="B1848" s="33"/>
      <c r="C1848" s="33"/>
      <c r="D1848" s="33"/>
      <c r="E1848" s="33"/>
      <c r="F1848" s="33"/>
      <c r="G1848" s="33"/>
      <c r="H1848" s="35"/>
      <c r="I1848" s="33"/>
      <c r="J1848" s="33"/>
      <c r="K1848" s="36"/>
      <c r="L1848" s="33"/>
      <c r="M1848" s="33"/>
      <c r="N1848" s="33"/>
      <c r="O1848" s="33"/>
      <c r="P1848" s="33"/>
      <c r="Q1848" s="33"/>
    </row>
    <row r="1849" spans="2:17" x14ac:dyDescent="0.2">
      <c r="B1849" s="33"/>
      <c r="C1849" s="33"/>
      <c r="D1849" s="33"/>
      <c r="E1849" s="33"/>
      <c r="F1849" s="33"/>
      <c r="G1849" s="33"/>
      <c r="H1849" s="35"/>
      <c r="I1849" s="33"/>
      <c r="J1849" s="33"/>
      <c r="K1849" s="36"/>
      <c r="L1849" s="33"/>
      <c r="M1849" s="33"/>
      <c r="N1849" s="33"/>
      <c r="O1849" s="33"/>
      <c r="P1849" s="33"/>
      <c r="Q1849" s="33"/>
    </row>
    <row r="1850" spans="2:17" x14ac:dyDescent="0.2">
      <c r="B1850" s="33"/>
      <c r="C1850" s="33"/>
      <c r="D1850" s="33"/>
      <c r="E1850" s="33"/>
      <c r="F1850" s="33"/>
      <c r="G1850" s="33"/>
      <c r="H1850" s="35"/>
      <c r="I1850" s="33"/>
      <c r="J1850" s="33"/>
      <c r="K1850" s="36"/>
      <c r="L1850" s="33"/>
      <c r="M1850" s="33"/>
      <c r="N1850" s="33"/>
      <c r="O1850" s="33"/>
      <c r="P1850" s="33"/>
      <c r="Q1850" s="33"/>
    </row>
    <row r="1851" spans="2:17" x14ac:dyDescent="0.2">
      <c r="B1851" s="33"/>
      <c r="C1851" s="33"/>
      <c r="D1851" s="33"/>
      <c r="E1851" s="33"/>
      <c r="F1851" s="33"/>
      <c r="G1851" s="33"/>
      <c r="H1851" s="35"/>
      <c r="I1851" s="33"/>
      <c r="J1851" s="33"/>
      <c r="K1851" s="36"/>
      <c r="L1851" s="33"/>
      <c r="M1851" s="33"/>
      <c r="N1851" s="33"/>
      <c r="O1851" s="33"/>
      <c r="P1851" s="33"/>
      <c r="Q1851" s="33"/>
    </row>
    <row r="1852" spans="2:17" x14ac:dyDescent="0.2">
      <c r="B1852" s="33"/>
      <c r="C1852" s="33"/>
      <c r="D1852" s="33"/>
      <c r="E1852" s="33"/>
      <c r="F1852" s="33"/>
      <c r="G1852" s="33"/>
      <c r="H1852" s="35"/>
      <c r="I1852" s="33"/>
      <c r="J1852" s="33"/>
      <c r="K1852" s="36"/>
      <c r="L1852" s="33"/>
      <c r="M1852" s="33"/>
      <c r="N1852" s="33"/>
      <c r="O1852" s="33"/>
      <c r="P1852" s="33"/>
      <c r="Q1852" s="33"/>
    </row>
    <row r="1853" spans="2:17" x14ac:dyDescent="0.2">
      <c r="B1853" s="33"/>
      <c r="C1853" s="33"/>
      <c r="D1853" s="33"/>
      <c r="E1853" s="33"/>
      <c r="F1853" s="33"/>
      <c r="G1853" s="33"/>
      <c r="H1853" s="35"/>
      <c r="I1853" s="33"/>
      <c r="J1853" s="33"/>
      <c r="K1853" s="36"/>
      <c r="L1853" s="33"/>
      <c r="M1853" s="33"/>
      <c r="N1853" s="33"/>
      <c r="O1853" s="33"/>
      <c r="P1853" s="33"/>
      <c r="Q1853" s="33"/>
    </row>
    <row r="1854" spans="2:17" x14ac:dyDescent="0.2">
      <c r="B1854" s="33"/>
      <c r="C1854" s="33"/>
      <c r="D1854" s="33"/>
      <c r="E1854" s="33"/>
      <c r="F1854" s="33"/>
      <c r="G1854" s="33"/>
      <c r="H1854" s="35"/>
      <c r="I1854" s="33"/>
      <c r="J1854" s="33"/>
      <c r="K1854" s="36"/>
      <c r="L1854" s="33"/>
      <c r="M1854" s="33"/>
      <c r="N1854" s="33"/>
      <c r="O1854" s="33"/>
      <c r="P1854" s="33"/>
      <c r="Q1854" s="33"/>
    </row>
    <row r="1855" spans="2:17" x14ac:dyDescent="0.2">
      <c r="B1855" s="33"/>
      <c r="C1855" s="33"/>
      <c r="D1855" s="33"/>
      <c r="E1855" s="33"/>
      <c r="F1855" s="33"/>
      <c r="G1855" s="33"/>
      <c r="H1855" s="35"/>
      <c r="I1855" s="33"/>
      <c r="J1855" s="33"/>
      <c r="K1855" s="36"/>
      <c r="L1855" s="33"/>
      <c r="M1855" s="33"/>
      <c r="N1855" s="33"/>
      <c r="O1855" s="33"/>
      <c r="P1855" s="33"/>
      <c r="Q1855" s="33"/>
    </row>
    <row r="1856" spans="2:17" x14ac:dyDescent="0.2">
      <c r="B1856" s="33"/>
      <c r="C1856" s="33"/>
      <c r="D1856" s="33"/>
      <c r="E1856" s="33"/>
      <c r="F1856" s="33"/>
      <c r="G1856" s="33"/>
      <c r="H1856" s="35"/>
      <c r="I1856" s="33"/>
      <c r="J1856" s="33"/>
      <c r="K1856" s="36"/>
      <c r="L1856" s="33"/>
      <c r="M1856" s="33"/>
      <c r="N1856" s="33"/>
      <c r="O1856" s="33"/>
      <c r="P1856" s="33"/>
      <c r="Q1856" s="33"/>
    </row>
    <row r="1857" spans="2:17" x14ac:dyDescent="0.2">
      <c r="B1857" s="33"/>
      <c r="C1857" s="33"/>
      <c r="D1857" s="33"/>
      <c r="E1857" s="33"/>
      <c r="F1857" s="33"/>
      <c r="G1857" s="33"/>
      <c r="H1857" s="35"/>
      <c r="I1857" s="33"/>
      <c r="J1857" s="33"/>
      <c r="K1857" s="36"/>
      <c r="L1857" s="33"/>
      <c r="M1857" s="33"/>
      <c r="N1857" s="33"/>
      <c r="O1857" s="33"/>
      <c r="P1857" s="33"/>
      <c r="Q1857" s="33"/>
    </row>
    <row r="1858" spans="2:17" x14ac:dyDescent="0.2">
      <c r="B1858" s="33"/>
      <c r="C1858" s="33"/>
      <c r="D1858" s="33"/>
      <c r="E1858" s="33"/>
      <c r="F1858" s="33"/>
      <c r="G1858" s="33"/>
      <c r="H1858" s="35"/>
      <c r="I1858" s="33"/>
      <c r="J1858" s="33"/>
      <c r="K1858" s="36"/>
      <c r="L1858" s="33"/>
      <c r="M1858" s="33"/>
      <c r="N1858" s="33"/>
      <c r="O1858" s="33"/>
      <c r="P1858" s="33"/>
      <c r="Q1858" s="33"/>
    </row>
    <row r="1859" spans="2:17" x14ac:dyDescent="0.2">
      <c r="B1859" s="33"/>
      <c r="C1859" s="33"/>
      <c r="D1859" s="33"/>
      <c r="E1859" s="33"/>
      <c r="F1859" s="33"/>
      <c r="G1859" s="33"/>
      <c r="H1859" s="35"/>
      <c r="I1859" s="33"/>
      <c r="J1859" s="33"/>
      <c r="K1859" s="36"/>
      <c r="L1859" s="33"/>
      <c r="M1859" s="33"/>
      <c r="N1859" s="33"/>
      <c r="O1859" s="33"/>
      <c r="P1859" s="33"/>
      <c r="Q1859" s="33"/>
    </row>
    <row r="1860" spans="2:17" x14ac:dyDescent="0.2">
      <c r="B1860" s="33"/>
      <c r="C1860" s="33"/>
      <c r="D1860" s="33"/>
      <c r="E1860" s="33"/>
      <c r="F1860" s="33"/>
      <c r="G1860" s="33"/>
      <c r="H1860" s="35"/>
      <c r="I1860" s="33"/>
      <c r="J1860" s="33"/>
      <c r="K1860" s="36"/>
      <c r="L1860" s="33"/>
      <c r="M1860" s="33"/>
      <c r="N1860" s="33"/>
      <c r="O1860" s="33"/>
      <c r="P1860" s="33"/>
      <c r="Q1860" s="33"/>
    </row>
    <row r="1861" spans="2:17" x14ac:dyDescent="0.2">
      <c r="B1861" s="33"/>
      <c r="C1861" s="33"/>
      <c r="D1861" s="33"/>
      <c r="E1861" s="33"/>
      <c r="F1861" s="33"/>
      <c r="G1861" s="33"/>
      <c r="H1861" s="35"/>
      <c r="I1861" s="33"/>
      <c r="J1861" s="33"/>
      <c r="K1861" s="36"/>
      <c r="L1861" s="33"/>
      <c r="M1861" s="33"/>
      <c r="N1861" s="33"/>
      <c r="O1861" s="33"/>
      <c r="P1861" s="33"/>
      <c r="Q1861" s="33"/>
    </row>
    <row r="1862" spans="2:17" x14ac:dyDescent="0.2">
      <c r="B1862" s="33"/>
      <c r="C1862" s="33"/>
      <c r="D1862" s="33"/>
      <c r="E1862" s="33"/>
      <c r="F1862" s="33"/>
      <c r="G1862" s="33"/>
      <c r="H1862" s="35"/>
      <c r="I1862" s="33"/>
      <c r="J1862" s="33"/>
      <c r="K1862" s="36"/>
      <c r="L1862" s="33"/>
      <c r="M1862" s="33"/>
      <c r="N1862" s="33"/>
      <c r="O1862" s="33"/>
      <c r="P1862" s="33"/>
      <c r="Q1862" s="33"/>
    </row>
    <row r="1863" spans="2:17" x14ac:dyDescent="0.2">
      <c r="B1863" s="33"/>
      <c r="C1863" s="33"/>
      <c r="D1863" s="33"/>
      <c r="E1863" s="33"/>
      <c r="F1863" s="33"/>
      <c r="G1863" s="33"/>
      <c r="H1863" s="35"/>
      <c r="I1863" s="33"/>
      <c r="J1863" s="33"/>
      <c r="K1863" s="36"/>
      <c r="L1863" s="33"/>
      <c r="M1863" s="33"/>
      <c r="N1863" s="33"/>
      <c r="O1863" s="33"/>
      <c r="P1863" s="33"/>
      <c r="Q1863" s="33"/>
    </row>
    <row r="1864" spans="2:17" x14ac:dyDescent="0.2">
      <c r="B1864" s="33"/>
      <c r="C1864" s="33"/>
      <c r="D1864" s="33"/>
      <c r="E1864" s="33"/>
      <c r="F1864" s="33"/>
      <c r="G1864" s="33"/>
      <c r="H1864" s="35"/>
      <c r="I1864" s="33"/>
      <c r="J1864" s="33"/>
      <c r="K1864" s="36"/>
      <c r="L1864" s="33"/>
      <c r="M1864" s="33"/>
      <c r="N1864" s="33"/>
      <c r="O1864" s="33"/>
      <c r="P1864" s="33"/>
      <c r="Q1864" s="33"/>
    </row>
    <row r="1865" spans="2:17" x14ac:dyDescent="0.2">
      <c r="B1865" s="33"/>
      <c r="C1865" s="33"/>
      <c r="D1865" s="33"/>
      <c r="E1865" s="33"/>
      <c r="F1865" s="33"/>
      <c r="G1865" s="33"/>
      <c r="H1865" s="35"/>
      <c r="I1865" s="33"/>
      <c r="J1865" s="33"/>
      <c r="K1865" s="36"/>
      <c r="L1865" s="33"/>
      <c r="M1865" s="33"/>
      <c r="N1865" s="33"/>
      <c r="O1865" s="33"/>
      <c r="P1865" s="33"/>
      <c r="Q1865" s="33"/>
    </row>
    <row r="1866" spans="2:17" x14ac:dyDescent="0.2">
      <c r="B1866" s="33"/>
      <c r="C1866" s="33"/>
      <c r="D1866" s="33"/>
      <c r="E1866" s="33"/>
      <c r="F1866" s="33"/>
      <c r="G1866" s="33"/>
      <c r="H1866" s="35"/>
      <c r="I1866" s="33"/>
      <c r="J1866" s="33"/>
      <c r="K1866" s="36"/>
      <c r="L1866" s="33"/>
      <c r="M1866" s="33"/>
      <c r="N1866" s="33"/>
      <c r="O1866" s="33"/>
      <c r="P1866" s="33"/>
      <c r="Q1866" s="33"/>
    </row>
    <row r="1867" spans="2:17" x14ac:dyDescent="0.2">
      <c r="B1867" s="33"/>
      <c r="C1867" s="33"/>
      <c r="D1867" s="33"/>
      <c r="E1867" s="33"/>
      <c r="F1867" s="33"/>
      <c r="G1867" s="33"/>
      <c r="H1867" s="35"/>
      <c r="I1867" s="33"/>
      <c r="J1867" s="33"/>
      <c r="K1867" s="36"/>
      <c r="L1867" s="33"/>
      <c r="M1867" s="33"/>
      <c r="N1867" s="33"/>
      <c r="O1867" s="33"/>
      <c r="P1867" s="33"/>
      <c r="Q1867" s="33"/>
    </row>
    <row r="1868" spans="2:17" x14ac:dyDescent="0.2">
      <c r="B1868" s="33"/>
      <c r="C1868" s="33"/>
      <c r="D1868" s="33"/>
      <c r="E1868" s="33"/>
      <c r="F1868" s="33"/>
      <c r="G1868" s="33"/>
      <c r="H1868" s="35"/>
      <c r="I1868" s="33"/>
      <c r="J1868" s="33"/>
      <c r="K1868" s="36"/>
      <c r="L1868" s="33"/>
      <c r="M1868" s="33"/>
      <c r="N1868" s="33"/>
      <c r="O1868" s="33"/>
      <c r="P1868" s="33"/>
      <c r="Q1868" s="33"/>
    </row>
    <row r="1869" spans="2:17" x14ac:dyDescent="0.2">
      <c r="B1869" s="33"/>
      <c r="C1869" s="33"/>
      <c r="D1869" s="33"/>
      <c r="E1869" s="33"/>
      <c r="F1869" s="33"/>
      <c r="G1869" s="33"/>
      <c r="H1869" s="35"/>
      <c r="I1869" s="33"/>
      <c r="J1869" s="33"/>
      <c r="K1869" s="36"/>
      <c r="L1869" s="33"/>
      <c r="M1869" s="33"/>
      <c r="N1869" s="33"/>
      <c r="O1869" s="33"/>
      <c r="P1869" s="33"/>
      <c r="Q1869" s="33"/>
    </row>
    <row r="1870" spans="2:17" x14ac:dyDescent="0.2">
      <c r="B1870" s="33"/>
      <c r="C1870" s="33"/>
      <c r="D1870" s="33"/>
      <c r="E1870" s="33"/>
      <c r="F1870" s="33"/>
      <c r="G1870" s="33"/>
      <c r="H1870" s="35"/>
      <c r="I1870" s="33"/>
      <c r="J1870" s="33"/>
      <c r="K1870" s="36"/>
      <c r="L1870" s="33"/>
      <c r="M1870" s="33"/>
      <c r="N1870" s="33"/>
      <c r="O1870" s="33"/>
      <c r="P1870" s="33"/>
      <c r="Q1870" s="33"/>
    </row>
    <row r="1871" spans="2:17" x14ac:dyDescent="0.2">
      <c r="B1871" s="33"/>
      <c r="C1871" s="33"/>
      <c r="D1871" s="33"/>
      <c r="E1871" s="33"/>
      <c r="F1871" s="33"/>
      <c r="G1871" s="33"/>
      <c r="H1871" s="35"/>
      <c r="I1871" s="33"/>
      <c r="J1871" s="33"/>
      <c r="K1871" s="36"/>
      <c r="L1871" s="33"/>
      <c r="M1871" s="33"/>
      <c r="N1871" s="33"/>
      <c r="O1871" s="33"/>
      <c r="P1871" s="33"/>
      <c r="Q1871" s="33"/>
    </row>
    <row r="1872" spans="2:17" x14ac:dyDescent="0.2">
      <c r="B1872" s="33"/>
      <c r="C1872" s="33"/>
      <c r="D1872" s="33"/>
      <c r="E1872" s="33"/>
      <c r="F1872" s="33"/>
      <c r="G1872" s="33"/>
      <c r="H1872" s="35"/>
      <c r="I1872" s="33"/>
      <c r="J1872" s="33"/>
      <c r="K1872" s="36"/>
      <c r="L1872" s="33"/>
      <c r="M1872" s="33"/>
      <c r="N1872" s="33"/>
      <c r="O1872" s="33"/>
      <c r="P1872" s="33"/>
      <c r="Q1872" s="33"/>
    </row>
    <row r="1873" spans="2:17" x14ac:dyDescent="0.2">
      <c r="B1873" s="33"/>
      <c r="C1873" s="33"/>
      <c r="D1873" s="33"/>
      <c r="E1873" s="33"/>
      <c r="F1873" s="33"/>
      <c r="G1873" s="33"/>
      <c r="H1873" s="35"/>
      <c r="I1873" s="33"/>
      <c r="J1873" s="33"/>
      <c r="K1873" s="36"/>
      <c r="L1873" s="33"/>
      <c r="M1873" s="33"/>
      <c r="N1873" s="33"/>
      <c r="O1873" s="33"/>
      <c r="P1873" s="33"/>
      <c r="Q1873" s="33"/>
    </row>
    <row r="1874" spans="2:17" x14ac:dyDescent="0.2">
      <c r="B1874" s="33"/>
      <c r="C1874" s="33"/>
      <c r="D1874" s="33"/>
      <c r="E1874" s="33"/>
      <c r="F1874" s="33"/>
      <c r="G1874" s="33"/>
      <c r="H1874" s="35"/>
      <c r="I1874" s="33"/>
      <c r="J1874" s="33"/>
      <c r="K1874" s="36"/>
      <c r="L1874" s="33"/>
      <c r="M1874" s="33"/>
      <c r="N1874" s="33"/>
      <c r="O1874" s="33"/>
      <c r="P1874" s="33"/>
      <c r="Q1874" s="33"/>
    </row>
    <row r="1875" spans="2:17" x14ac:dyDescent="0.2">
      <c r="B1875" s="33"/>
      <c r="C1875" s="33"/>
      <c r="D1875" s="33"/>
      <c r="E1875" s="33"/>
      <c r="F1875" s="33"/>
      <c r="G1875" s="33"/>
      <c r="H1875" s="35"/>
      <c r="I1875" s="33"/>
      <c r="J1875" s="33"/>
      <c r="K1875" s="36"/>
      <c r="L1875" s="33"/>
      <c r="M1875" s="33"/>
      <c r="N1875" s="33"/>
      <c r="O1875" s="33"/>
      <c r="P1875" s="33"/>
      <c r="Q1875" s="33"/>
    </row>
    <row r="1876" spans="2:17" x14ac:dyDescent="0.2">
      <c r="B1876" s="33"/>
      <c r="C1876" s="33"/>
      <c r="D1876" s="33"/>
      <c r="E1876" s="33"/>
      <c r="F1876" s="33"/>
      <c r="G1876" s="33"/>
      <c r="H1876" s="35"/>
      <c r="I1876" s="33"/>
      <c r="J1876" s="33"/>
      <c r="K1876" s="36"/>
      <c r="L1876" s="33"/>
      <c r="M1876" s="33"/>
      <c r="N1876" s="33"/>
      <c r="O1876" s="33"/>
      <c r="P1876" s="33"/>
      <c r="Q1876" s="33"/>
    </row>
    <row r="1877" spans="2:17" x14ac:dyDescent="0.2">
      <c r="B1877" s="33"/>
      <c r="C1877" s="33"/>
      <c r="D1877" s="33"/>
      <c r="E1877" s="33"/>
      <c r="F1877" s="33"/>
      <c r="G1877" s="33"/>
      <c r="H1877" s="35"/>
      <c r="I1877" s="33"/>
      <c r="J1877" s="33"/>
      <c r="K1877" s="36"/>
      <c r="L1877" s="33"/>
      <c r="M1877" s="33"/>
      <c r="N1877" s="33"/>
      <c r="O1877" s="33"/>
      <c r="P1877" s="33"/>
      <c r="Q1877" s="33"/>
    </row>
    <row r="1878" spans="2:17" x14ac:dyDescent="0.2">
      <c r="B1878" s="33"/>
      <c r="C1878" s="33"/>
      <c r="D1878" s="33"/>
      <c r="E1878" s="33"/>
      <c r="F1878" s="33"/>
      <c r="G1878" s="33"/>
      <c r="H1878" s="35"/>
      <c r="I1878" s="33"/>
      <c r="J1878" s="33"/>
      <c r="K1878" s="36"/>
      <c r="L1878" s="33"/>
      <c r="M1878" s="33"/>
      <c r="N1878" s="33"/>
      <c r="O1878" s="33"/>
      <c r="P1878" s="33"/>
      <c r="Q1878" s="33"/>
    </row>
    <row r="1879" spans="2:17" x14ac:dyDescent="0.2">
      <c r="B1879" s="33"/>
      <c r="C1879" s="33"/>
      <c r="D1879" s="33"/>
      <c r="E1879" s="33"/>
      <c r="F1879" s="33"/>
      <c r="G1879" s="33"/>
      <c r="H1879" s="35"/>
      <c r="I1879" s="33"/>
      <c r="J1879" s="33"/>
      <c r="K1879" s="36"/>
      <c r="L1879" s="33"/>
      <c r="M1879" s="33"/>
      <c r="N1879" s="33"/>
      <c r="O1879" s="33"/>
      <c r="P1879" s="33"/>
      <c r="Q1879" s="33"/>
    </row>
    <row r="1880" spans="2:17" x14ac:dyDescent="0.2">
      <c r="B1880" s="33"/>
      <c r="C1880" s="33"/>
      <c r="D1880" s="33"/>
      <c r="E1880" s="33"/>
      <c r="F1880" s="33"/>
      <c r="G1880" s="33"/>
      <c r="H1880" s="35"/>
      <c r="I1880" s="33"/>
      <c r="J1880" s="33"/>
      <c r="K1880" s="36"/>
      <c r="L1880" s="33"/>
      <c r="M1880" s="33"/>
      <c r="N1880" s="33"/>
      <c r="O1880" s="33"/>
      <c r="P1880" s="33"/>
      <c r="Q1880" s="33"/>
    </row>
    <row r="1881" spans="2:17" x14ac:dyDescent="0.2">
      <c r="B1881" s="33"/>
      <c r="C1881" s="33"/>
      <c r="D1881" s="33"/>
      <c r="E1881" s="33"/>
      <c r="F1881" s="33"/>
      <c r="G1881" s="33"/>
      <c r="H1881" s="35"/>
      <c r="I1881" s="33"/>
      <c r="J1881" s="33"/>
      <c r="K1881" s="36"/>
      <c r="L1881" s="33"/>
      <c r="M1881" s="33"/>
      <c r="N1881" s="33"/>
      <c r="O1881" s="33"/>
      <c r="P1881" s="33"/>
      <c r="Q1881" s="33"/>
    </row>
    <row r="1882" spans="2:17" x14ac:dyDescent="0.2">
      <c r="B1882" s="33"/>
      <c r="C1882" s="33"/>
      <c r="D1882" s="33"/>
      <c r="E1882" s="33"/>
      <c r="F1882" s="33"/>
      <c r="G1882" s="33"/>
      <c r="H1882" s="35"/>
      <c r="I1882" s="33"/>
      <c r="J1882" s="33"/>
      <c r="K1882" s="36"/>
      <c r="L1882" s="33"/>
      <c r="M1882" s="33"/>
      <c r="N1882" s="33"/>
      <c r="O1882" s="33"/>
      <c r="P1882" s="33"/>
      <c r="Q1882" s="33"/>
    </row>
    <row r="1883" spans="2:17" x14ac:dyDescent="0.2">
      <c r="B1883" s="33"/>
      <c r="C1883" s="33"/>
      <c r="D1883" s="33"/>
      <c r="E1883" s="33"/>
      <c r="F1883" s="33"/>
      <c r="G1883" s="33"/>
      <c r="H1883" s="35"/>
      <c r="I1883" s="33"/>
      <c r="J1883" s="33"/>
      <c r="K1883" s="36"/>
      <c r="L1883" s="33"/>
      <c r="M1883" s="33"/>
      <c r="N1883" s="33"/>
      <c r="O1883" s="33"/>
      <c r="P1883" s="33"/>
      <c r="Q1883" s="33"/>
    </row>
    <row r="1884" spans="2:17" x14ac:dyDescent="0.2">
      <c r="B1884" s="33"/>
      <c r="C1884" s="33"/>
      <c r="D1884" s="33"/>
      <c r="E1884" s="33"/>
      <c r="F1884" s="33"/>
      <c r="G1884" s="33"/>
      <c r="H1884" s="35"/>
      <c r="I1884" s="33"/>
      <c r="J1884" s="33"/>
      <c r="K1884" s="36"/>
      <c r="L1884" s="33"/>
      <c r="M1884" s="33"/>
      <c r="N1884" s="33"/>
      <c r="O1884" s="33"/>
      <c r="P1884" s="33"/>
      <c r="Q1884" s="33"/>
    </row>
    <row r="1885" spans="2:17" x14ac:dyDescent="0.2">
      <c r="B1885" s="33"/>
      <c r="C1885" s="33"/>
      <c r="D1885" s="33"/>
      <c r="E1885" s="33"/>
      <c r="F1885" s="33"/>
      <c r="G1885" s="33"/>
      <c r="H1885" s="35"/>
      <c r="I1885" s="33"/>
      <c r="J1885" s="33"/>
      <c r="K1885" s="36"/>
      <c r="L1885" s="33"/>
      <c r="M1885" s="33"/>
      <c r="N1885" s="33"/>
      <c r="O1885" s="33"/>
      <c r="P1885" s="33"/>
      <c r="Q1885" s="33"/>
    </row>
    <row r="1886" spans="2:17" x14ac:dyDescent="0.2">
      <c r="B1886" s="33"/>
      <c r="C1886" s="33"/>
      <c r="D1886" s="33"/>
      <c r="E1886" s="33"/>
      <c r="F1886" s="33"/>
      <c r="G1886" s="33"/>
      <c r="H1886" s="35"/>
      <c r="I1886" s="33"/>
      <c r="J1886" s="33"/>
      <c r="K1886" s="36"/>
      <c r="L1886" s="33"/>
      <c r="M1886" s="33"/>
      <c r="N1886" s="33"/>
      <c r="O1886" s="33"/>
      <c r="P1886" s="33"/>
      <c r="Q1886" s="33"/>
    </row>
    <row r="1887" spans="2:17" x14ac:dyDescent="0.2">
      <c r="B1887" s="33"/>
      <c r="C1887" s="33"/>
      <c r="D1887" s="33"/>
      <c r="E1887" s="33"/>
      <c r="F1887" s="33"/>
      <c r="G1887" s="33"/>
      <c r="H1887" s="35"/>
      <c r="I1887" s="33"/>
      <c r="J1887" s="33"/>
      <c r="K1887" s="36"/>
      <c r="L1887" s="33"/>
      <c r="M1887" s="33"/>
      <c r="N1887" s="33"/>
      <c r="O1887" s="33"/>
      <c r="P1887" s="33"/>
      <c r="Q1887" s="33"/>
    </row>
    <row r="1888" spans="2:17" x14ac:dyDescent="0.2">
      <c r="B1888" s="33"/>
      <c r="C1888" s="33"/>
      <c r="D1888" s="33"/>
      <c r="E1888" s="33"/>
      <c r="F1888" s="33"/>
      <c r="G1888" s="33"/>
      <c r="H1888" s="35"/>
      <c r="I1888" s="33"/>
      <c r="J1888" s="33"/>
      <c r="K1888" s="36"/>
      <c r="L1888" s="33"/>
      <c r="M1888" s="33"/>
      <c r="N1888" s="33"/>
      <c r="O1888" s="33"/>
      <c r="P1888" s="33"/>
      <c r="Q1888" s="33"/>
    </row>
    <row r="1889" spans="2:17" x14ac:dyDescent="0.2">
      <c r="B1889" s="33"/>
      <c r="C1889" s="33"/>
      <c r="D1889" s="33"/>
      <c r="E1889" s="33"/>
      <c r="F1889" s="33"/>
      <c r="G1889" s="33"/>
      <c r="H1889" s="35"/>
      <c r="I1889" s="33"/>
      <c r="J1889" s="33"/>
      <c r="K1889" s="36"/>
      <c r="L1889" s="33"/>
      <c r="M1889" s="33"/>
      <c r="N1889" s="33"/>
      <c r="O1889" s="33"/>
      <c r="P1889" s="33"/>
      <c r="Q1889" s="33"/>
    </row>
    <row r="1890" spans="2:17" x14ac:dyDescent="0.2">
      <c r="B1890" s="33"/>
      <c r="C1890" s="33"/>
      <c r="D1890" s="33"/>
      <c r="E1890" s="33"/>
      <c r="F1890" s="33"/>
      <c r="G1890" s="33"/>
      <c r="H1890" s="35"/>
      <c r="I1890" s="33"/>
      <c r="J1890" s="33"/>
      <c r="K1890" s="36"/>
      <c r="L1890" s="33"/>
      <c r="M1890" s="33"/>
      <c r="N1890" s="33"/>
      <c r="O1890" s="33"/>
      <c r="P1890" s="33"/>
      <c r="Q1890" s="33"/>
    </row>
    <row r="1891" spans="2:17" x14ac:dyDescent="0.2">
      <c r="B1891" s="33"/>
      <c r="C1891" s="33"/>
      <c r="D1891" s="33"/>
      <c r="E1891" s="33"/>
      <c r="F1891" s="33"/>
      <c r="G1891" s="33"/>
      <c r="H1891" s="35"/>
      <c r="I1891" s="33"/>
      <c r="J1891" s="33"/>
      <c r="K1891" s="36"/>
      <c r="L1891" s="33"/>
      <c r="M1891" s="33"/>
      <c r="N1891" s="33"/>
      <c r="O1891" s="33"/>
      <c r="P1891" s="33"/>
      <c r="Q1891" s="33"/>
    </row>
    <row r="1892" spans="2:17" x14ac:dyDescent="0.2">
      <c r="B1892" s="33"/>
      <c r="C1892" s="33"/>
      <c r="D1892" s="33"/>
      <c r="E1892" s="33"/>
      <c r="F1892" s="33"/>
      <c r="G1892" s="33"/>
      <c r="H1892" s="35"/>
      <c r="I1892" s="33"/>
      <c r="J1892" s="33"/>
      <c r="K1892" s="36"/>
      <c r="L1892" s="33"/>
      <c r="M1892" s="33"/>
      <c r="N1892" s="33"/>
      <c r="O1892" s="33"/>
      <c r="P1892" s="33"/>
      <c r="Q1892" s="33"/>
    </row>
    <row r="1893" spans="2:17" x14ac:dyDescent="0.2">
      <c r="B1893" s="33"/>
      <c r="C1893" s="33"/>
      <c r="D1893" s="33"/>
      <c r="E1893" s="33"/>
      <c r="F1893" s="33"/>
      <c r="G1893" s="33"/>
      <c r="H1893" s="35"/>
      <c r="I1893" s="33"/>
      <c r="J1893" s="33"/>
      <c r="K1893" s="36"/>
      <c r="L1893" s="33"/>
      <c r="M1893" s="33"/>
      <c r="N1893" s="33"/>
      <c r="O1893" s="33"/>
      <c r="P1893" s="33"/>
      <c r="Q1893" s="33"/>
    </row>
    <row r="1894" spans="2:17" x14ac:dyDescent="0.2">
      <c r="B1894" s="33"/>
      <c r="C1894" s="33"/>
      <c r="D1894" s="33"/>
      <c r="E1894" s="33"/>
      <c r="F1894" s="33"/>
      <c r="G1894" s="33"/>
      <c r="H1894" s="35"/>
      <c r="I1894" s="33"/>
      <c r="J1894" s="33"/>
      <c r="K1894" s="36"/>
      <c r="L1894" s="33"/>
      <c r="M1894" s="33"/>
      <c r="N1894" s="33"/>
      <c r="O1894" s="33"/>
      <c r="P1894" s="33"/>
      <c r="Q1894" s="33"/>
    </row>
    <row r="1895" spans="2:17" x14ac:dyDescent="0.2">
      <c r="B1895" s="33"/>
      <c r="C1895" s="33"/>
      <c r="D1895" s="33"/>
      <c r="E1895" s="33"/>
      <c r="F1895" s="33"/>
      <c r="G1895" s="33"/>
      <c r="H1895" s="35"/>
      <c r="I1895" s="33"/>
      <c r="J1895" s="33"/>
      <c r="K1895" s="36"/>
      <c r="L1895" s="33"/>
      <c r="M1895" s="33"/>
      <c r="N1895" s="33"/>
      <c r="O1895" s="33"/>
      <c r="P1895" s="33"/>
      <c r="Q1895" s="33"/>
    </row>
    <row r="1896" spans="2:17" x14ac:dyDescent="0.2">
      <c r="B1896" s="33"/>
      <c r="C1896" s="33"/>
      <c r="D1896" s="33"/>
      <c r="E1896" s="33"/>
      <c r="F1896" s="33"/>
      <c r="G1896" s="33"/>
      <c r="H1896" s="35"/>
      <c r="I1896" s="33"/>
      <c r="J1896" s="33"/>
      <c r="K1896" s="36"/>
      <c r="L1896" s="33"/>
      <c r="M1896" s="33"/>
      <c r="N1896" s="33"/>
      <c r="O1896" s="33"/>
      <c r="P1896" s="33"/>
      <c r="Q1896" s="33"/>
    </row>
    <row r="1897" spans="2:17" x14ac:dyDescent="0.2">
      <c r="B1897" s="33"/>
      <c r="C1897" s="33"/>
      <c r="D1897" s="33"/>
      <c r="E1897" s="33"/>
      <c r="F1897" s="33"/>
      <c r="G1897" s="33"/>
      <c r="H1897" s="35"/>
      <c r="I1897" s="33"/>
      <c r="J1897" s="33"/>
      <c r="K1897" s="36"/>
      <c r="L1897" s="33"/>
      <c r="M1897" s="33"/>
      <c r="N1897" s="33"/>
      <c r="O1897" s="33"/>
      <c r="P1897" s="33"/>
      <c r="Q1897" s="33"/>
    </row>
    <row r="1898" spans="2:17" x14ac:dyDescent="0.2">
      <c r="B1898" s="33"/>
      <c r="C1898" s="33"/>
      <c r="D1898" s="33"/>
      <c r="E1898" s="33"/>
      <c r="F1898" s="33"/>
      <c r="G1898" s="33"/>
      <c r="H1898" s="35"/>
      <c r="I1898" s="33"/>
      <c r="J1898" s="33"/>
      <c r="K1898" s="36"/>
      <c r="L1898" s="33"/>
      <c r="M1898" s="33"/>
      <c r="N1898" s="33"/>
      <c r="O1898" s="33"/>
      <c r="P1898" s="33"/>
      <c r="Q1898" s="33"/>
    </row>
    <row r="1899" spans="2:17" x14ac:dyDescent="0.2">
      <c r="B1899" s="33"/>
      <c r="C1899" s="33"/>
      <c r="D1899" s="33"/>
      <c r="E1899" s="33"/>
      <c r="F1899" s="33"/>
      <c r="G1899" s="33"/>
      <c r="H1899" s="35"/>
      <c r="I1899" s="33"/>
      <c r="J1899" s="33"/>
      <c r="K1899" s="36"/>
      <c r="L1899" s="33"/>
      <c r="M1899" s="33"/>
      <c r="N1899" s="33"/>
      <c r="O1899" s="33"/>
      <c r="P1899" s="33"/>
      <c r="Q1899" s="33"/>
    </row>
    <row r="1900" spans="2:17" x14ac:dyDescent="0.2">
      <c r="B1900" s="33"/>
      <c r="C1900" s="33"/>
      <c r="D1900" s="33"/>
      <c r="E1900" s="33"/>
      <c r="F1900" s="33"/>
      <c r="G1900" s="33"/>
      <c r="H1900" s="35"/>
      <c r="I1900" s="33"/>
      <c r="J1900" s="33"/>
      <c r="K1900" s="36"/>
      <c r="L1900" s="33"/>
      <c r="M1900" s="33"/>
      <c r="N1900" s="33"/>
      <c r="O1900" s="33"/>
      <c r="P1900" s="33"/>
      <c r="Q1900" s="33"/>
    </row>
    <row r="1901" spans="2:17" x14ac:dyDescent="0.2">
      <c r="B1901" s="33"/>
      <c r="C1901" s="33"/>
      <c r="D1901" s="33"/>
      <c r="E1901" s="33"/>
      <c r="F1901" s="33"/>
      <c r="G1901" s="33"/>
      <c r="H1901" s="35"/>
      <c r="I1901" s="33"/>
      <c r="J1901" s="33"/>
      <c r="K1901" s="36"/>
      <c r="L1901" s="33"/>
      <c r="M1901" s="33"/>
      <c r="N1901" s="33"/>
      <c r="O1901" s="33"/>
      <c r="P1901" s="33"/>
      <c r="Q1901" s="33"/>
    </row>
    <row r="1902" spans="2:17" x14ac:dyDescent="0.2">
      <c r="B1902" s="33"/>
      <c r="C1902" s="33"/>
      <c r="D1902" s="33"/>
      <c r="E1902" s="33"/>
      <c r="F1902" s="33"/>
      <c r="G1902" s="33"/>
      <c r="H1902" s="35"/>
      <c r="I1902" s="33"/>
      <c r="J1902" s="33"/>
      <c r="K1902" s="36"/>
      <c r="L1902" s="33"/>
      <c r="M1902" s="33"/>
      <c r="N1902" s="33"/>
      <c r="O1902" s="33"/>
      <c r="P1902" s="33"/>
      <c r="Q1902" s="33"/>
    </row>
    <row r="1903" spans="2:17" x14ac:dyDescent="0.2">
      <c r="B1903" s="33"/>
      <c r="C1903" s="33"/>
      <c r="D1903" s="33"/>
      <c r="E1903" s="33"/>
      <c r="F1903" s="33"/>
      <c r="G1903" s="33"/>
      <c r="H1903" s="35"/>
      <c r="I1903" s="33"/>
      <c r="J1903" s="33"/>
      <c r="K1903" s="36"/>
      <c r="L1903" s="33"/>
      <c r="M1903" s="33"/>
      <c r="N1903" s="33"/>
      <c r="O1903" s="33"/>
      <c r="P1903" s="33"/>
      <c r="Q1903" s="33"/>
    </row>
    <row r="1904" spans="2:17" x14ac:dyDescent="0.2">
      <c r="B1904" s="33"/>
      <c r="C1904" s="33"/>
      <c r="D1904" s="33"/>
      <c r="E1904" s="33"/>
      <c r="F1904" s="33"/>
      <c r="G1904" s="33"/>
      <c r="H1904" s="35"/>
      <c r="I1904" s="33"/>
      <c r="J1904" s="33"/>
      <c r="K1904" s="36"/>
      <c r="L1904" s="33"/>
      <c r="M1904" s="33"/>
      <c r="N1904" s="33"/>
      <c r="O1904" s="33"/>
      <c r="P1904" s="33"/>
      <c r="Q1904" s="33"/>
    </row>
    <row r="1905" spans="2:17" x14ac:dyDescent="0.2">
      <c r="B1905" s="33"/>
      <c r="C1905" s="33"/>
      <c r="D1905" s="33"/>
      <c r="E1905" s="33"/>
      <c r="F1905" s="33"/>
      <c r="G1905" s="33"/>
      <c r="H1905" s="35"/>
      <c r="I1905" s="33"/>
      <c r="J1905" s="33"/>
      <c r="K1905" s="36"/>
      <c r="L1905" s="33"/>
      <c r="M1905" s="33"/>
      <c r="N1905" s="33"/>
      <c r="O1905" s="33"/>
      <c r="P1905" s="33"/>
      <c r="Q1905" s="33"/>
    </row>
    <row r="1906" spans="2:17" x14ac:dyDescent="0.2">
      <c r="B1906" s="33"/>
      <c r="C1906" s="33"/>
      <c r="D1906" s="33"/>
      <c r="E1906" s="33"/>
      <c r="F1906" s="33"/>
      <c r="G1906" s="33"/>
      <c r="H1906" s="35"/>
      <c r="I1906" s="33"/>
      <c r="J1906" s="33"/>
      <c r="K1906" s="36"/>
      <c r="L1906" s="33"/>
      <c r="M1906" s="33"/>
      <c r="N1906" s="33"/>
      <c r="O1906" s="33"/>
      <c r="P1906" s="33"/>
      <c r="Q1906" s="33"/>
    </row>
    <row r="1907" spans="2:17" x14ac:dyDescent="0.2">
      <c r="B1907" s="33"/>
      <c r="C1907" s="33"/>
      <c r="D1907" s="33"/>
      <c r="E1907" s="33"/>
      <c r="F1907" s="33"/>
      <c r="G1907" s="33"/>
      <c r="H1907" s="35"/>
      <c r="I1907" s="33"/>
      <c r="J1907" s="33"/>
      <c r="K1907" s="36"/>
      <c r="L1907" s="33"/>
      <c r="M1907" s="33"/>
      <c r="N1907" s="33"/>
      <c r="O1907" s="33"/>
      <c r="P1907" s="33"/>
      <c r="Q1907" s="33"/>
    </row>
    <row r="1908" spans="2:17" x14ac:dyDescent="0.2">
      <c r="B1908" s="33"/>
      <c r="C1908" s="33"/>
      <c r="D1908" s="33"/>
      <c r="E1908" s="33"/>
      <c r="F1908" s="33"/>
      <c r="G1908" s="33"/>
      <c r="H1908" s="35"/>
      <c r="I1908" s="33"/>
      <c r="J1908" s="33"/>
      <c r="K1908" s="36"/>
      <c r="L1908" s="33"/>
      <c r="M1908" s="33"/>
      <c r="N1908" s="33"/>
      <c r="O1908" s="33"/>
      <c r="P1908" s="33"/>
      <c r="Q1908" s="33"/>
    </row>
    <row r="1909" spans="2:17" x14ac:dyDescent="0.2">
      <c r="B1909" s="33"/>
      <c r="C1909" s="33"/>
      <c r="D1909" s="33"/>
      <c r="E1909" s="33"/>
      <c r="F1909" s="33"/>
      <c r="G1909" s="33"/>
      <c r="H1909" s="35"/>
      <c r="I1909" s="33"/>
      <c r="J1909" s="33"/>
      <c r="K1909" s="36"/>
      <c r="L1909" s="33"/>
      <c r="M1909" s="33"/>
      <c r="N1909" s="33"/>
      <c r="O1909" s="33"/>
      <c r="P1909" s="33"/>
      <c r="Q1909" s="33"/>
    </row>
    <row r="1910" spans="2:17" x14ac:dyDescent="0.2">
      <c r="B1910" s="33"/>
      <c r="C1910" s="33"/>
      <c r="D1910" s="33"/>
      <c r="E1910" s="33"/>
      <c r="F1910" s="33"/>
      <c r="G1910" s="33"/>
      <c r="H1910" s="35"/>
      <c r="I1910" s="33"/>
      <c r="J1910" s="33"/>
      <c r="K1910" s="36"/>
      <c r="L1910" s="33"/>
      <c r="M1910" s="33"/>
      <c r="N1910" s="33"/>
      <c r="O1910" s="33"/>
      <c r="P1910" s="33"/>
      <c r="Q1910" s="33"/>
    </row>
    <row r="1911" spans="2:17" x14ac:dyDescent="0.2">
      <c r="B1911" s="33"/>
      <c r="C1911" s="33"/>
      <c r="D1911" s="33"/>
      <c r="E1911" s="33"/>
      <c r="F1911" s="33"/>
      <c r="G1911" s="33"/>
      <c r="H1911" s="35"/>
      <c r="I1911" s="33"/>
      <c r="J1911" s="33"/>
      <c r="K1911" s="36"/>
      <c r="L1911" s="33"/>
      <c r="M1911" s="33"/>
      <c r="N1911" s="33"/>
      <c r="O1911" s="33"/>
      <c r="P1911" s="33"/>
      <c r="Q1911" s="33"/>
    </row>
    <row r="1912" spans="2:17" x14ac:dyDescent="0.2">
      <c r="B1912" s="33"/>
      <c r="C1912" s="33"/>
      <c r="D1912" s="33"/>
      <c r="E1912" s="33"/>
      <c r="F1912" s="33"/>
      <c r="G1912" s="33"/>
      <c r="H1912" s="35"/>
      <c r="I1912" s="33"/>
      <c r="J1912" s="33"/>
      <c r="K1912" s="36"/>
      <c r="L1912" s="33"/>
      <c r="M1912" s="33"/>
      <c r="N1912" s="33"/>
      <c r="O1912" s="33"/>
      <c r="P1912" s="33"/>
      <c r="Q1912" s="33"/>
    </row>
    <row r="1913" spans="2:17" x14ac:dyDescent="0.2">
      <c r="B1913" s="33"/>
      <c r="C1913" s="33"/>
      <c r="D1913" s="33"/>
      <c r="E1913" s="33"/>
      <c r="F1913" s="33"/>
      <c r="G1913" s="33"/>
      <c r="H1913" s="35"/>
      <c r="I1913" s="33"/>
      <c r="J1913" s="33"/>
      <c r="K1913" s="36"/>
      <c r="L1913" s="33"/>
      <c r="M1913" s="33"/>
      <c r="N1913" s="33"/>
      <c r="O1913" s="33"/>
      <c r="P1913" s="33"/>
      <c r="Q1913" s="33"/>
    </row>
    <row r="1914" spans="2:17" x14ac:dyDescent="0.2">
      <c r="B1914" s="33"/>
      <c r="C1914" s="33"/>
      <c r="D1914" s="33"/>
      <c r="E1914" s="33"/>
      <c r="F1914" s="33"/>
      <c r="G1914" s="33"/>
      <c r="H1914" s="35"/>
      <c r="I1914" s="33"/>
      <c r="J1914" s="33"/>
      <c r="K1914" s="36"/>
      <c r="L1914" s="33"/>
      <c r="M1914" s="33"/>
      <c r="N1914" s="33"/>
      <c r="O1914" s="33"/>
      <c r="P1914" s="33"/>
      <c r="Q1914" s="33"/>
    </row>
    <row r="1915" spans="2:17" x14ac:dyDescent="0.2">
      <c r="B1915" s="33"/>
      <c r="C1915" s="33"/>
      <c r="D1915" s="33"/>
      <c r="E1915" s="33"/>
      <c r="F1915" s="33"/>
      <c r="G1915" s="33"/>
      <c r="H1915" s="35"/>
      <c r="I1915" s="33"/>
      <c r="J1915" s="33"/>
      <c r="K1915" s="36"/>
      <c r="L1915" s="33"/>
      <c r="M1915" s="33"/>
      <c r="N1915" s="33"/>
      <c r="O1915" s="33"/>
      <c r="P1915" s="33"/>
      <c r="Q1915" s="33"/>
    </row>
    <row r="1916" spans="2:17" x14ac:dyDescent="0.2">
      <c r="B1916" s="33"/>
      <c r="C1916" s="33"/>
      <c r="D1916" s="33"/>
      <c r="E1916" s="33"/>
      <c r="F1916" s="33"/>
      <c r="G1916" s="33"/>
      <c r="H1916" s="35"/>
      <c r="I1916" s="33"/>
      <c r="J1916" s="33"/>
      <c r="K1916" s="36"/>
      <c r="L1916" s="33"/>
      <c r="M1916" s="33"/>
      <c r="N1916" s="33"/>
      <c r="O1916" s="33"/>
      <c r="P1916" s="33"/>
      <c r="Q1916" s="33"/>
    </row>
    <row r="1917" spans="2:17" x14ac:dyDescent="0.2">
      <c r="B1917" s="33"/>
      <c r="C1917" s="33"/>
      <c r="D1917" s="33"/>
      <c r="E1917" s="33"/>
      <c r="F1917" s="33"/>
      <c r="G1917" s="33"/>
      <c r="H1917" s="35"/>
      <c r="I1917" s="33"/>
      <c r="J1917" s="33"/>
      <c r="K1917" s="36"/>
      <c r="L1917" s="33"/>
      <c r="M1917" s="33"/>
      <c r="N1917" s="33"/>
      <c r="O1917" s="33"/>
      <c r="P1917" s="33"/>
      <c r="Q1917" s="33"/>
    </row>
    <row r="1918" spans="2:17" x14ac:dyDescent="0.2">
      <c r="B1918" s="33"/>
      <c r="C1918" s="33"/>
      <c r="D1918" s="33"/>
      <c r="E1918" s="33"/>
      <c r="F1918" s="33"/>
      <c r="G1918" s="33"/>
      <c r="H1918" s="35"/>
      <c r="I1918" s="33"/>
      <c r="J1918" s="33"/>
      <c r="K1918" s="36"/>
      <c r="L1918" s="33"/>
      <c r="M1918" s="33"/>
      <c r="N1918" s="33"/>
      <c r="O1918" s="33"/>
      <c r="P1918" s="33"/>
      <c r="Q1918" s="33"/>
    </row>
    <row r="1919" spans="2:17" x14ac:dyDescent="0.2">
      <c r="B1919" s="33"/>
      <c r="C1919" s="33"/>
      <c r="D1919" s="33"/>
      <c r="E1919" s="33"/>
      <c r="F1919" s="33"/>
      <c r="G1919" s="33"/>
      <c r="H1919" s="35"/>
      <c r="I1919" s="33"/>
      <c r="J1919" s="33"/>
      <c r="K1919" s="36"/>
      <c r="L1919" s="33"/>
      <c r="M1919" s="33"/>
      <c r="N1919" s="33"/>
      <c r="O1919" s="33"/>
      <c r="P1919" s="33"/>
      <c r="Q1919" s="33"/>
    </row>
    <row r="1920" spans="2:17" x14ac:dyDescent="0.2">
      <c r="B1920" s="33"/>
      <c r="C1920" s="33"/>
      <c r="D1920" s="33"/>
      <c r="E1920" s="33"/>
      <c r="F1920" s="33"/>
      <c r="G1920" s="33"/>
      <c r="H1920" s="35"/>
      <c r="I1920" s="33"/>
      <c r="J1920" s="33"/>
      <c r="K1920" s="36"/>
      <c r="L1920" s="33"/>
      <c r="M1920" s="33"/>
      <c r="N1920" s="33"/>
      <c r="O1920" s="33"/>
      <c r="P1920" s="33"/>
      <c r="Q1920" s="33"/>
    </row>
    <row r="1921" spans="2:17" x14ac:dyDescent="0.2">
      <c r="B1921" s="33"/>
      <c r="C1921" s="33"/>
      <c r="D1921" s="33"/>
      <c r="E1921" s="33"/>
      <c r="F1921" s="33"/>
      <c r="G1921" s="33"/>
      <c r="H1921" s="35"/>
      <c r="I1921" s="33"/>
      <c r="J1921" s="33"/>
      <c r="K1921" s="36"/>
      <c r="L1921" s="33"/>
      <c r="M1921" s="33"/>
      <c r="N1921" s="33"/>
      <c r="O1921" s="33"/>
      <c r="P1921" s="33"/>
      <c r="Q1921" s="33"/>
    </row>
    <row r="1922" spans="2:17" x14ac:dyDescent="0.2">
      <c r="B1922" s="33"/>
      <c r="C1922" s="33"/>
      <c r="D1922" s="33"/>
      <c r="E1922" s="33"/>
      <c r="F1922" s="33"/>
      <c r="G1922" s="33"/>
      <c r="H1922" s="35"/>
      <c r="I1922" s="33"/>
      <c r="J1922" s="33"/>
      <c r="K1922" s="36"/>
      <c r="L1922" s="33"/>
      <c r="M1922" s="33"/>
      <c r="N1922" s="33"/>
      <c r="O1922" s="33"/>
      <c r="P1922" s="33"/>
      <c r="Q1922" s="33"/>
    </row>
    <row r="1923" spans="2:17" x14ac:dyDescent="0.2">
      <c r="B1923" s="33"/>
      <c r="C1923" s="33"/>
      <c r="D1923" s="33"/>
      <c r="E1923" s="33"/>
      <c r="F1923" s="33"/>
      <c r="G1923" s="33"/>
      <c r="H1923" s="35"/>
      <c r="I1923" s="33"/>
      <c r="J1923" s="33"/>
      <c r="K1923" s="36"/>
      <c r="L1923" s="33"/>
      <c r="M1923" s="33"/>
      <c r="N1923" s="33"/>
      <c r="O1923" s="33"/>
      <c r="P1923" s="33"/>
      <c r="Q1923" s="33"/>
    </row>
    <row r="1924" spans="2:17" x14ac:dyDescent="0.2">
      <c r="B1924" s="33"/>
      <c r="C1924" s="33"/>
      <c r="D1924" s="33"/>
      <c r="E1924" s="33"/>
      <c r="F1924" s="33"/>
      <c r="G1924" s="33"/>
      <c r="H1924" s="35"/>
      <c r="I1924" s="33"/>
      <c r="J1924" s="33"/>
      <c r="K1924" s="36"/>
      <c r="L1924" s="33"/>
      <c r="M1924" s="33"/>
      <c r="N1924" s="33"/>
      <c r="O1924" s="33"/>
      <c r="P1924" s="33"/>
      <c r="Q1924" s="33"/>
    </row>
    <row r="1925" spans="2:17" x14ac:dyDescent="0.2">
      <c r="B1925" s="33"/>
      <c r="C1925" s="33"/>
      <c r="D1925" s="33"/>
      <c r="E1925" s="33"/>
      <c r="F1925" s="33"/>
      <c r="G1925" s="33"/>
      <c r="H1925" s="35"/>
      <c r="I1925" s="33"/>
      <c r="J1925" s="33"/>
      <c r="K1925" s="36"/>
      <c r="L1925" s="33"/>
      <c r="M1925" s="33"/>
      <c r="N1925" s="33"/>
      <c r="O1925" s="33"/>
      <c r="P1925" s="33"/>
      <c r="Q1925" s="33"/>
    </row>
    <row r="1926" spans="2:17" x14ac:dyDescent="0.2">
      <c r="B1926" s="33"/>
      <c r="C1926" s="33"/>
      <c r="D1926" s="33"/>
      <c r="E1926" s="33"/>
      <c r="F1926" s="33"/>
      <c r="G1926" s="33"/>
      <c r="H1926" s="35"/>
      <c r="I1926" s="33"/>
      <c r="J1926" s="33"/>
      <c r="K1926" s="36"/>
      <c r="L1926" s="33"/>
      <c r="M1926" s="33"/>
      <c r="N1926" s="33"/>
      <c r="O1926" s="33"/>
      <c r="P1926" s="33"/>
      <c r="Q1926" s="33"/>
    </row>
    <row r="1927" spans="2:17" x14ac:dyDescent="0.2">
      <c r="B1927" s="33"/>
      <c r="C1927" s="33"/>
      <c r="D1927" s="33"/>
      <c r="E1927" s="33"/>
      <c r="F1927" s="33"/>
      <c r="G1927" s="33"/>
      <c r="H1927" s="35"/>
      <c r="I1927" s="33"/>
      <c r="J1927" s="33"/>
      <c r="K1927" s="36"/>
      <c r="L1927" s="33"/>
      <c r="M1927" s="33"/>
      <c r="N1927" s="33"/>
      <c r="O1927" s="33"/>
      <c r="P1927" s="33"/>
      <c r="Q1927" s="33"/>
    </row>
    <row r="1928" spans="2:17" x14ac:dyDescent="0.2">
      <c r="B1928" s="33"/>
      <c r="C1928" s="33"/>
      <c r="D1928" s="33"/>
      <c r="E1928" s="33"/>
      <c r="F1928" s="33"/>
      <c r="G1928" s="33"/>
      <c r="H1928" s="35"/>
      <c r="I1928" s="33"/>
      <c r="J1928" s="33"/>
      <c r="K1928" s="36"/>
      <c r="L1928" s="33"/>
      <c r="M1928" s="33"/>
      <c r="N1928" s="33"/>
      <c r="O1928" s="33"/>
      <c r="P1928" s="33"/>
      <c r="Q1928" s="33"/>
    </row>
    <row r="1929" spans="2:17" x14ac:dyDescent="0.2">
      <c r="B1929" s="33"/>
      <c r="C1929" s="33"/>
      <c r="D1929" s="33"/>
      <c r="E1929" s="33"/>
      <c r="F1929" s="33"/>
      <c r="G1929" s="33"/>
      <c r="H1929" s="35"/>
      <c r="I1929" s="33"/>
      <c r="J1929" s="33"/>
      <c r="K1929" s="36"/>
      <c r="L1929" s="33"/>
      <c r="M1929" s="33"/>
      <c r="N1929" s="33"/>
      <c r="O1929" s="33"/>
      <c r="P1929" s="33"/>
      <c r="Q1929" s="33"/>
    </row>
    <row r="1930" spans="2:17" x14ac:dyDescent="0.2">
      <c r="B1930" s="33"/>
      <c r="C1930" s="33"/>
      <c r="D1930" s="33"/>
      <c r="E1930" s="33"/>
      <c r="F1930" s="33"/>
      <c r="G1930" s="33"/>
      <c r="H1930" s="35"/>
      <c r="I1930" s="33"/>
      <c r="J1930" s="33"/>
      <c r="K1930" s="36"/>
      <c r="L1930" s="33"/>
      <c r="M1930" s="33"/>
      <c r="N1930" s="33"/>
      <c r="O1930" s="33"/>
      <c r="P1930" s="33"/>
      <c r="Q1930" s="33"/>
    </row>
    <row r="1931" spans="2:17" x14ac:dyDescent="0.2">
      <c r="B1931" s="33"/>
      <c r="C1931" s="33"/>
      <c r="D1931" s="33"/>
      <c r="E1931" s="33"/>
      <c r="F1931" s="33"/>
      <c r="G1931" s="33"/>
      <c r="H1931" s="35"/>
      <c r="I1931" s="33"/>
      <c r="J1931" s="33"/>
      <c r="K1931" s="36"/>
      <c r="L1931" s="33"/>
      <c r="M1931" s="33"/>
      <c r="N1931" s="33"/>
      <c r="O1931" s="33"/>
      <c r="P1931" s="33"/>
      <c r="Q1931" s="33"/>
    </row>
    <row r="1932" spans="2:17" x14ac:dyDescent="0.2">
      <c r="B1932" s="33"/>
      <c r="C1932" s="33"/>
      <c r="D1932" s="33"/>
      <c r="E1932" s="33"/>
      <c r="F1932" s="33"/>
      <c r="G1932" s="33"/>
      <c r="H1932" s="35"/>
      <c r="I1932" s="33"/>
      <c r="J1932" s="33"/>
      <c r="K1932" s="36"/>
      <c r="L1932" s="33"/>
      <c r="M1932" s="33"/>
      <c r="N1932" s="33"/>
      <c r="O1932" s="33"/>
      <c r="P1932" s="33"/>
      <c r="Q1932" s="33"/>
    </row>
    <row r="1933" spans="2:17" x14ac:dyDescent="0.2">
      <c r="B1933" s="33"/>
      <c r="C1933" s="33"/>
      <c r="D1933" s="33"/>
      <c r="E1933" s="33"/>
      <c r="F1933" s="33"/>
      <c r="G1933" s="33"/>
      <c r="H1933" s="35"/>
      <c r="I1933" s="33"/>
      <c r="J1933" s="33"/>
      <c r="K1933" s="36"/>
      <c r="L1933" s="33"/>
      <c r="M1933" s="33"/>
      <c r="N1933" s="33"/>
      <c r="O1933" s="33"/>
      <c r="P1933" s="33"/>
      <c r="Q1933" s="33"/>
    </row>
    <row r="1934" spans="2:17" x14ac:dyDescent="0.2">
      <c r="B1934" s="33"/>
      <c r="C1934" s="33"/>
      <c r="D1934" s="33"/>
      <c r="E1934" s="33"/>
      <c r="F1934" s="33"/>
      <c r="G1934" s="33"/>
      <c r="H1934" s="35"/>
      <c r="I1934" s="33"/>
      <c r="J1934" s="33"/>
      <c r="K1934" s="36"/>
      <c r="L1934" s="33"/>
      <c r="M1934" s="33"/>
      <c r="N1934" s="33"/>
      <c r="O1934" s="33"/>
      <c r="P1934" s="33"/>
      <c r="Q1934" s="33"/>
    </row>
    <row r="1935" spans="2:17" x14ac:dyDescent="0.2">
      <c r="B1935" s="33"/>
      <c r="C1935" s="33"/>
      <c r="D1935" s="33"/>
      <c r="E1935" s="33"/>
      <c r="F1935" s="33"/>
      <c r="G1935" s="33"/>
      <c r="H1935" s="35"/>
      <c r="I1935" s="33"/>
      <c r="J1935" s="33"/>
      <c r="K1935" s="36"/>
      <c r="L1935" s="33"/>
      <c r="M1935" s="33"/>
      <c r="N1935" s="33"/>
      <c r="O1935" s="33"/>
      <c r="P1935" s="33"/>
      <c r="Q1935" s="33"/>
    </row>
    <row r="1936" spans="2:17" x14ac:dyDescent="0.2">
      <c r="B1936" s="33"/>
      <c r="C1936" s="33"/>
      <c r="D1936" s="33"/>
      <c r="E1936" s="33"/>
      <c r="F1936" s="33"/>
      <c r="G1936" s="33"/>
      <c r="H1936" s="35"/>
      <c r="I1936" s="33"/>
      <c r="J1936" s="33"/>
      <c r="K1936" s="36"/>
      <c r="L1936" s="33"/>
      <c r="M1936" s="33"/>
      <c r="N1936" s="33"/>
      <c r="O1936" s="33"/>
      <c r="P1936" s="33"/>
      <c r="Q1936" s="33"/>
    </row>
    <row r="1937" spans="2:17" x14ac:dyDescent="0.2">
      <c r="B1937" s="33"/>
      <c r="C1937" s="33"/>
      <c r="D1937" s="33"/>
      <c r="E1937" s="33"/>
      <c r="F1937" s="33"/>
      <c r="G1937" s="33"/>
      <c r="H1937" s="35"/>
      <c r="I1937" s="33"/>
      <c r="J1937" s="33"/>
      <c r="K1937" s="36"/>
      <c r="L1937" s="33"/>
      <c r="M1937" s="33"/>
      <c r="N1937" s="33"/>
      <c r="O1937" s="33"/>
      <c r="P1937" s="33"/>
      <c r="Q1937" s="33"/>
    </row>
    <row r="1938" spans="2:17" x14ac:dyDescent="0.2">
      <c r="B1938" s="33"/>
      <c r="C1938" s="33"/>
      <c r="D1938" s="33"/>
      <c r="E1938" s="33"/>
      <c r="F1938" s="33"/>
      <c r="G1938" s="33"/>
      <c r="H1938" s="35"/>
      <c r="I1938" s="33"/>
      <c r="J1938" s="33"/>
      <c r="K1938" s="36"/>
      <c r="L1938" s="33"/>
      <c r="M1938" s="33"/>
      <c r="N1938" s="33"/>
      <c r="O1938" s="33"/>
      <c r="P1938" s="33"/>
      <c r="Q1938" s="33"/>
    </row>
    <row r="1939" spans="2:17" x14ac:dyDescent="0.2">
      <c r="B1939" s="33"/>
      <c r="C1939" s="33"/>
      <c r="D1939" s="33"/>
      <c r="E1939" s="33"/>
      <c r="F1939" s="33"/>
      <c r="G1939" s="33"/>
      <c r="H1939" s="35"/>
      <c r="I1939" s="33"/>
      <c r="J1939" s="33"/>
      <c r="K1939" s="36"/>
      <c r="L1939" s="33"/>
      <c r="M1939" s="33"/>
      <c r="N1939" s="33"/>
      <c r="O1939" s="33"/>
      <c r="P1939" s="33"/>
      <c r="Q1939" s="33"/>
    </row>
    <row r="1940" spans="2:17" x14ac:dyDescent="0.2">
      <c r="B1940" s="33"/>
      <c r="C1940" s="33"/>
      <c r="D1940" s="33"/>
      <c r="E1940" s="33"/>
      <c r="F1940" s="33"/>
      <c r="G1940" s="33"/>
      <c r="H1940" s="35"/>
      <c r="I1940" s="33"/>
      <c r="J1940" s="33"/>
      <c r="K1940" s="36"/>
      <c r="L1940" s="33"/>
      <c r="M1940" s="33"/>
      <c r="N1940" s="33"/>
      <c r="O1940" s="33"/>
      <c r="P1940" s="33"/>
      <c r="Q1940" s="33"/>
    </row>
    <row r="1941" spans="2:17" x14ac:dyDescent="0.2">
      <c r="B1941" s="33"/>
      <c r="C1941" s="33"/>
      <c r="D1941" s="33"/>
      <c r="E1941" s="33"/>
      <c r="F1941" s="33"/>
      <c r="G1941" s="33"/>
      <c r="H1941" s="35"/>
      <c r="I1941" s="33"/>
      <c r="J1941" s="33"/>
      <c r="K1941" s="36"/>
      <c r="L1941" s="33"/>
      <c r="M1941" s="33"/>
      <c r="N1941" s="33"/>
      <c r="O1941" s="33"/>
      <c r="P1941" s="33"/>
      <c r="Q1941" s="33"/>
    </row>
    <row r="1942" spans="2:17" x14ac:dyDescent="0.2">
      <c r="B1942" s="33"/>
      <c r="C1942" s="33"/>
      <c r="D1942" s="33"/>
      <c r="E1942" s="33"/>
      <c r="F1942" s="33"/>
      <c r="G1942" s="33"/>
      <c r="H1942" s="35"/>
      <c r="I1942" s="33"/>
      <c r="J1942" s="33"/>
      <c r="K1942" s="36"/>
      <c r="L1942" s="33"/>
      <c r="M1942" s="33"/>
      <c r="N1942" s="33"/>
      <c r="O1942" s="33"/>
      <c r="P1942" s="33"/>
      <c r="Q1942" s="33"/>
    </row>
    <row r="1943" spans="2:17" x14ac:dyDescent="0.2">
      <c r="B1943" s="33"/>
      <c r="C1943" s="33"/>
      <c r="D1943" s="33"/>
      <c r="E1943" s="33"/>
      <c r="F1943" s="33"/>
      <c r="G1943" s="33"/>
      <c r="H1943" s="35"/>
      <c r="I1943" s="33"/>
      <c r="J1943" s="33"/>
      <c r="K1943" s="36"/>
      <c r="L1943" s="33"/>
      <c r="M1943" s="33"/>
      <c r="N1943" s="33"/>
      <c r="O1943" s="33"/>
      <c r="P1943" s="33"/>
      <c r="Q1943" s="33"/>
    </row>
    <row r="1944" spans="2:17" x14ac:dyDescent="0.2">
      <c r="B1944" s="33"/>
      <c r="C1944" s="33"/>
      <c r="D1944" s="33"/>
      <c r="E1944" s="33"/>
      <c r="F1944" s="33"/>
      <c r="G1944" s="33"/>
      <c r="H1944" s="35"/>
      <c r="I1944" s="33"/>
      <c r="J1944" s="33"/>
      <c r="K1944" s="36"/>
      <c r="L1944" s="33"/>
      <c r="M1944" s="33"/>
      <c r="N1944" s="33"/>
      <c r="O1944" s="33"/>
      <c r="P1944" s="33"/>
      <c r="Q1944" s="33"/>
    </row>
    <row r="1945" spans="2:17" x14ac:dyDescent="0.2">
      <c r="B1945" s="33"/>
      <c r="C1945" s="33"/>
      <c r="D1945" s="33"/>
      <c r="E1945" s="33"/>
      <c r="F1945" s="33"/>
      <c r="G1945" s="33"/>
      <c r="H1945" s="35"/>
      <c r="I1945" s="33"/>
      <c r="J1945" s="33"/>
      <c r="K1945" s="36"/>
      <c r="L1945" s="33"/>
      <c r="M1945" s="33"/>
      <c r="N1945" s="33"/>
      <c r="O1945" s="33"/>
      <c r="P1945" s="33"/>
      <c r="Q1945" s="33"/>
    </row>
    <row r="1946" spans="2:17" x14ac:dyDescent="0.2">
      <c r="B1946" s="33"/>
      <c r="C1946" s="33"/>
      <c r="D1946" s="33"/>
      <c r="E1946" s="33"/>
      <c r="F1946" s="33"/>
      <c r="G1946" s="33"/>
      <c r="H1946" s="35"/>
      <c r="I1946" s="33"/>
      <c r="J1946" s="33"/>
      <c r="K1946" s="36"/>
      <c r="L1946" s="33"/>
      <c r="M1946" s="33"/>
      <c r="N1946" s="33"/>
      <c r="O1946" s="33"/>
      <c r="P1946" s="33"/>
      <c r="Q1946" s="33"/>
    </row>
    <row r="1947" spans="2:17" x14ac:dyDescent="0.2">
      <c r="B1947" s="33"/>
      <c r="C1947" s="33"/>
      <c r="D1947" s="33"/>
      <c r="E1947" s="33"/>
      <c r="F1947" s="33"/>
      <c r="G1947" s="33"/>
      <c r="H1947" s="35"/>
      <c r="I1947" s="33"/>
      <c r="J1947" s="33"/>
      <c r="K1947" s="36"/>
      <c r="L1947" s="33"/>
      <c r="M1947" s="33"/>
      <c r="N1947" s="33"/>
      <c r="O1947" s="33"/>
      <c r="P1947" s="33"/>
      <c r="Q1947" s="33"/>
    </row>
    <row r="1948" spans="2:17" x14ac:dyDescent="0.2">
      <c r="B1948" s="33"/>
      <c r="C1948" s="33"/>
      <c r="D1948" s="33"/>
      <c r="E1948" s="33"/>
      <c r="F1948" s="33"/>
      <c r="G1948" s="33"/>
      <c r="H1948" s="35"/>
      <c r="I1948" s="33"/>
      <c r="J1948" s="33"/>
      <c r="K1948" s="36"/>
      <c r="L1948" s="33"/>
      <c r="M1948" s="33"/>
      <c r="N1948" s="33"/>
      <c r="O1948" s="33"/>
      <c r="P1948" s="33"/>
      <c r="Q1948" s="33"/>
    </row>
    <row r="1949" spans="2:17" x14ac:dyDescent="0.2">
      <c r="B1949" s="33"/>
      <c r="C1949" s="33"/>
      <c r="D1949" s="33"/>
      <c r="E1949" s="33"/>
      <c r="F1949" s="33"/>
      <c r="G1949" s="33"/>
      <c r="H1949" s="35"/>
      <c r="I1949" s="33"/>
      <c r="J1949" s="33"/>
      <c r="K1949" s="36"/>
      <c r="L1949" s="33"/>
      <c r="M1949" s="33"/>
      <c r="N1949" s="33"/>
      <c r="O1949" s="33"/>
      <c r="P1949" s="33"/>
      <c r="Q1949" s="33"/>
    </row>
    <row r="1950" spans="2:17" x14ac:dyDescent="0.2">
      <c r="B1950" s="33"/>
      <c r="C1950" s="33"/>
      <c r="D1950" s="33"/>
      <c r="E1950" s="33"/>
      <c r="F1950" s="33"/>
      <c r="G1950" s="33"/>
      <c r="H1950" s="35"/>
      <c r="I1950" s="33"/>
      <c r="J1950" s="33"/>
      <c r="K1950" s="36"/>
      <c r="L1950" s="33"/>
      <c r="M1950" s="33"/>
      <c r="N1950" s="33"/>
      <c r="O1950" s="33"/>
      <c r="P1950" s="33"/>
      <c r="Q1950" s="33"/>
    </row>
    <row r="1951" spans="2:17" x14ac:dyDescent="0.2">
      <c r="B1951" s="33"/>
      <c r="C1951" s="33"/>
      <c r="D1951" s="33"/>
      <c r="E1951" s="33"/>
      <c r="F1951" s="33"/>
      <c r="G1951" s="33"/>
      <c r="H1951" s="35"/>
      <c r="I1951" s="33"/>
      <c r="J1951" s="33"/>
      <c r="K1951" s="36"/>
      <c r="L1951" s="33"/>
      <c r="M1951" s="33"/>
      <c r="N1951" s="33"/>
      <c r="O1951" s="33"/>
      <c r="P1951" s="33"/>
      <c r="Q1951" s="33"/>
    </row>
    <row r="1952" spans="2:17" x14ac:dyDescent="0.2">
      <c r="B1952" s="33"/>
      <c r="C1952" s="33"/>
      <c r="D1952" s="33"/>
      <c r="E1952" s="33"/>
      <c r="F1952" s="33"/>
      <c r="G1952" s="33"/>
      <c r="H1952" s="35"/>
      <c r="I1952" s="33"/>
      <c r="J1952" s="33"/>
      <c r="K1952" s="36"/>
      <c r="L1952" s="33"/>
      <c r="M1952" s="33"/>
      <c r="N1952" s="33"/>
      <c r="O1952" s="33"/>
      <c r="P1952" s="33"/>
      <c r="Q1952" s="33"/>
    </row>
    <row r="1953" spans="2:17" x14ac:dyDescent="0.2">
      <c r="B1953" s="33"/>
      <c r="C1953" s="33"/>
      <c r="D1953" s="33"/>
      <c r="E1953" s="33"/>
      <c r="F1953" s="33"/>
      <c r="G1953" s="33"/>
      <c r="H1953" s="35"/>
      <c r="I1953" s="33"/>
      <c r="J1953" s="33"/>
      <c r="K1953" s="36"/>
      <c r="L1953" s="33"/>
      <c r="M1953" s="33"/>
      <c r="N1953" s="33"/>
      <c r="O1953" s="33"/>
      <c r="P1953" s="33"/>
      <c r="Q1953" s="33"/>
    </row>
    <row r="1954" spans="2:17" x14ac:dyDescent="0.2">
      <c r="B1954" s="33"/>
      <c r="C1954" s="33"/>
      <c r="D1954" s="33"/>
      <c r="E1954" s="33"/>
      <c r="F1954" s="33"/>
      <c r="G1954" s="33"/>
      <c r="H1954" s="35"/>
      <c r="I1954" s="33"/>
      <c r="J1954" s="33"/>
      <c r="K1954" s="36"/>
      <c r="L1954" s="33"/>
      <c r="M1954" s="33"/>
      <c r="N1954" s="33"/>
      <c r="O1954" s="33"/>
      <c r="P1954" s="33"/>
      <c r="Q1954" s="33"/>
    </row>
    <row r="1955" spans="2:17" x14ac:dyDescent="0.2">
      <c r="B1955" s="33"/>
      <c r="C1955" s="33"/>
      <c r="D1955" s="33"/>
      <c r="E1955" s="33"/>
      <c r="F1955" s="33"/>
      <c r="G1955" s="33"/>
      <c r="H1955" s="35"/>
      <c r="I1955" s="33"/>
      <c r="J1955" s="33"/>
      <c r="K1955" s="36"/>
      <c r="L1955" s="33"/>
      <c r="M1955" s="33"/>
      <c r="N1955" s="33"/>
      <c r="O1955" s="33"/>
      <c r="P1955" s="33"/>
      <c r="Q1955" s="33"/>
    </row>
    <row r="1956" spans="2:17" x14ac:dyDescent="0.2">
      <c r="B1956" s="33"/>
      <c r="C1956" s="33"/>
      <c r="D1956" s="33"/>
      <c r="E1956" s="33"/>
      <c r="F1956" s="33"/>
      <c r="G1956" s="33"/>
      <c r="H1956" s="35"/>
      <c r="I1956" s="33"/>
      <c r="J1956" s="33"/>
      <c r="K1956" s="36"/>
      <c r="L1956" s="33"/>
      <c r="M1956" s="33"/>
      <c r="N1956" s="33"/>
      <c r="O1956" s="33"/>
      <c r="P1956" s="33"/>
      <c r="Q1956" s="33"/>
    </row>
    <row r="1957" spans="2:17" x14ac:dyDescent="0.2">
      <c r="B1957" s="33"/>
      <c r="C1957" s="33"/>
      <c r="D1957" s="33"/>
      <c r="E1957" s="33"/>
      <c r="F1957" s="33"/>
      <c r="G1957" s="33"/>
      <c r="H1957" s="35"/>
      <c r="I1957" s="33"/>
      <c r="J1957" s="33"/>
      <c r="K1957" s="36"/>
      <c r="L1957" s="33"/>
      <c r="M1957" s="33"/>
      <c r="N1957" s="33"/>
      <c r="O1957" s="33"/>
      <c r="P1957" s="33"/>
      <c r="Q1957" s="33"/>
    </row>
    <row r="1958" spans="2:17" x14ac:dyDescent="0.2">
      <c r="B1958" s="33"/>
      <c r="C1958" s="33"/>
      <c r="D1958" s="33"/>
      <c r="E1958" s="33"/>
      <c r="F1958" s="33"/>
      <c r="G1958" s="33"/>
      <c r="H1958" s="35"/>
      <c r="I1958" s="33"/>
      <c r="J1958" s="33"/>
      <c r="K1958" s="36"/>
      <c r="L1958" s="33"/>
      <c r="M1958" s="33"/>
      <c r="N1958" s="33"/>
      <c r="O1958" s="33"/>
      <c r="P1958" s="33"/>
      <c r="Q1958" s="33"/>
    </row>
    <row r="1959" spans="2:17" x14ac:dyDescent="0.2">
      <c r="B1959" s="33"/>
      <c r="C1959" s="33"/>
      <c r="D1959" s="33"/>
      <c r="E1959" s="33"/>
      <c r="F1959" s="33"/>
      <c r="G1959" s="33"/>
      <c r="H1959" s="35"/>
      <c r="I1959" s="33"/>
      <c r="J1959" s="33"/>
      <c r="K1959" s="36"/>
      <c r="L1959" s="33"/>
      <c r="M1959" s="33"/>
      <c r="N1959" s="33"/>
      <c r="O1959" s="33"/>
      <c r="P1959" s="33"/>
      <c r="Q1959" s="33"/>
    </row>
    <row r="1960" spans="2:17" x14ac:dyDescent="0.2">
      <c r="B1960" s="33"/>
      <c r="C1960" s="33"/>
      <c r="D1960" s="33"/>
      <c r="E1960" s="33"/>
      <c r="F1960" s="33"/>
      <c r="G1960" s="33"/>
      <c r="H1960" s="35"/>
      <c r="I1960" s="33"/>
      <c r="J1960" s="33"/>
      <c r="K1960" s="36"/>
      <c r="L1960" s="33"/>
      <c r="M1960" s="33"/>
      <c r="N1960" s="33"/>
      <c r="O1960" s="33"/>
      <c r="P1960" s="33"/>
      <c r="Q1960" s="33"/>
    </row>
    <row r="1961" spans="2:17" x14ac:dyDescent="0.2">
      <c r="B1961" s="33"/>
      <c r="C1961" s="33"/>
      <c r="D1961" s="33"/>
      <c r="E1961" s="33"/>
      <c r="F1961" s="33"/>
      <c r="G1961" s="33"/>
      <c r="H1961" s="35"/>
      <c r="I1961" s="33"/>
      <c r="J1961" s="33"/>
      <c r="K1961" s="36"/>
      <c r="L1961" s="33"/>
      <c r="M1961" s="33"/>
      <c r="N1961" s="33"/>
      <c r="O1961" s="33"/>
      <c r="P1961" s="33"/>
      <c r="Q1961" s="33"/>
    </row>
    <row r="1962" spans="2:17" x14ac:dyDescent="0.2">
      <c r="B1962" s="33"/>
      <c r="C1962" s="33"/>
      <c r="D1962" s="33"/>
      <c r="E1962" s="33"/>
      <c r="F1962" s="33"/>
      <c r="G1962" s="33"/>
      <c r="H1962" s="35"/>
      <c r="I1962" s="33"/>
      <c r="J1962" s="33"/>
      <c r="K1962" s="36"/>
      <c r="L1962" s="33"/>
      <c r="M1962" s="33"/>
      <c r="N1962" s="33"/>
      <c r="O1962" s="33"/>
      <c r="P1962" s="33"/>
      <c r="Q1962" s="33"/>
    </row>
    <row r="1963" spans="2:17" x14ac:dyDescent="0.2">
      <c r="B1963" s="33"/>
      <c r="C1963" s="33"/>
      <c r="D1963" s="33"/>
      <c r="E1963" s="33"/>
      <c r="F1963" s="33"/>
      <c r="G1963" s="33"/>
      <c r="H1963" s="35"/>
      <c r="I1963" s="33"/>
      <c r="J1963" s="33"/>
      <c r="K1963" s="36"/>
      <c r="L1963" s="33"/>
      <c r="M1963" s="33"/>
      <c r="N1963" s="33"/>
      <c r="O1963" s="33"/>
      <c r="P1963" s="33"/>
      <c r="Q1963" s="33"/>
    </row>
    <row r="1964" spans="2:17" x14ac:dyDescent="0.2">
      <c r="B1964" s="33"/>
      <c r="C1964" s="33"/>
      <c r="D1964" s="33"/>
      <c r="E1964" s="33"/>
      <c r="F1964" s="33"/>
      <c r="G1964" s="33"/>
      <c r="H1964" s="35"/>
      <c r="I1964" s="33"/>
      <c r="J1964" s="33"/>
      <c r="K1964" s="36"/>
      <c r="L1964" s="33"/>
      <c r="M1964" s="33"/>
      <c r="N1964" s="33"/>
      <c r="O1964" s="33"/>
      <c r="P1964" s="33"/>
      <c r="Q1964" s="33"/>
    </row>
    <row r="1965" spans="2:17" x14ac:dyDescent="0.2">
      <c r="B1965" s="33"/>
      <c r="C1965" s="33"/>
      <c r="D1965" s="33"/>
      <c r="E1965" s="33"/>
      <c r="F1965" s="33"/>
      <c r="G1965" s="33"/>
      <c r="H1965" s="35"/>
      <c r="I1965" s="33"/>
      <c r="J1965" s="33"/>
      <c r="K1965" s="36"/>
      <c r="L1965" s="33"/>
      <c r="M1965" s="33"/>
      <c r="N1965" s="33"/>
      <c r="O1965" s="33"/>
      <c r="P1965" s="33"/>
      <c r="Q1965" s="33"/>
    </row>
    <row r="1966" spans="2:17" x14ac:dyDescent="0.2">
      <c r="B1966" s="33"/>
      <c r="C1966" s="33"/>
      <c r="D1966" s="33"/>
      <c r="E1966" s="33"/>
      <c r="F1966" s="33"/>
      <c r="G1966" s="33"/>
      <c r="H1966" s="35"/>
      <c r="I1966" s="33"/>
      <c r="J1966" s="33"/>
      <c r="K1966" s="36"/>
      <c r="L1966" s="33"/>
      <c r="M1966" s="33"/>
      <c r="N1966" s="33"/>
      <c r="O1966" s="33"/>
      <c r="P1966" s="33"/>
      <c r="Q1966" s="33"/>
    </row>
    <row r="1967" spans="2:17" x14ac:dyDescent="0.2">
      <c r="B1967" s="33"/>
      <c r="C1967" s="33"/>
      <c r="D1967" s="33"/>
      <c r="E1967" s="33"/>
      <c r="F1967" s="33"/>
      <c r="G1967" s="33"/>
      <c r="H1967" s="35"/>
      <c r="I1967" s="33"/>
      <c r="J1967" s="33"/>
      <c r="K1967" s="36"/>
      <c r="L1967" s="33"/>
      <c r="M1967" s="33"/>
      <c r="N1967" s="33"/>
      <c r="O1967" s="33"/>
      <c r="P1967" s="33"/>
      <c r="Q1967" s="33"/>
    </row>
    <row r="1968" spans="2:17" x14ac:dyDescent="0.2">
      <c r="B1968" s="33"/>
      <c r="C1968" s="33"/>
      <c r="D1968" s="33"/>
      <c r="E1968" s="33"/>
      <c r="F1968" s="33"/>
      <c r="G1968" s="33"/>
      <c r="H1968" s="35"/>
      <c r="I1968" s="33"/>
      <c r="J1968" s="33"/>
      <c r="K1968" s="36"/>
      <c r="L1968" s="33"/>
      <c r="M1968" s="33"/>
      <c r="N1968" s="33"/>
      <c r="O1968" s="33"/>
      <c r="P1968" s="33"/>
      <c r="Q1968" s="33"/>
    </row>
    <row r="1969" spans="2:17" x14ac:dyDescent="0.2">
      <c r="B1969" s="33"/>
      <c r="C1969" s="33"/>
      <c r="D1969" s="33"/>
      <c r="E1969" s="33"/>
      <c r="F1969" s="33"/>
      <c r="G1969" s="33"/>
      <c r="H1969" s="35"/>
      <c r="I1969" s="33"/>
      <c r="J1969" s="33"/>
      <c r="K1969" s="36"/>
      <c r="L1969" s="33"/>
      <c r="M1969" s="33"/>
      <c r="N1969" s="33"/>
      <c r="O1969" s="33"/>
      <c r="P1969" s="33"/>
      <c r="Q1969" s="33"/>
    </row>
    <row r="1970" spans="2:17" x14ac:dyDescent="0.2">
      <c r="B1970" s="33"/>
      <c r="C1970" s="33"/>
      <c r="D1970" s="33"/>
      <c r="E1970" s="33"/>
      <c r="F1970" s="33"/>
      <c r="G1970" s="33"/>
      <c r="H1970" s="35"/>
      <c r="I1970" s="33"/>
      <c r="J1970" s="33"/>
      <c r="K1970" s="36"/>
      <c r="L1970" s="33"/>
      <c r="M1970" s="33"/>
      <c r="N1970" s="33"/>
      <c r="O1970" s="33"/>
      <c r="P1970" s="33"/>
      <c r="Q1970" s="33"/>
    </row>
    <row r="1971" spans="2:17" x14ac:dyDescent="0.2">
      <c r="B1971" s="33"/>
      <c r="C1971" s="33"/>
      <c r="D1971" s="33"/>
      <c r="E1971" s="33"/>
      <c r="F1971" s="33"/>
      <c r="G1971" s="33"/>
      <c r="H1971" s="35"/>
      <c r="I1971" s="33"/>
      <c r="J1971" s="33"/>
      <c r="K1971" s="36"/>
      <c r="L1971" s="33"/>
      <c r="M1971" s="33"/>
      <c r="N1971" s="33"/>
      <c r="O1971" s="33"/>
      <c r="P1971" s="33"/>
      <c r="Q1971" s="33"/>
    </row>
    <row r="1972" spans="2:17" x14ac:dyDescent="0.2">
      <c r="B1972" s="33"/>
      <c r="C1972" s="33"/>
      <c r="D1972" s="33"/>
      <c r="E1972" s="33"/>
      <c r="F1972" s="33"/>
      <c r="G1972" s="33"/>
      <c r="H1972" s="35"/>
      <c r="I1972" s="33"/>
      <c r="J1972" s="33"/>
      <c r="K1972" s="36"/>
      <c r="L1972" s="33"/>
      <c r="M1972" s="33"/>
      <c r="N1972" s="33"/>
      <c r="O1972" s="33"/>
      <c r="P1972" s="33"/>
      <c r="Q1972" s="33"/>
    </row>
    <row r="1973" spans="2:17" x14ac:dyDescent="0.2">
      <c r="B1973" s="33"/>
      <c r="C1973" s="33"/>
      <c r="D1973" s="33"/>
      <c r="E1973" s="33"/>
      <c r="F1973" s="33"/>
      <c r="G1973" s="33"/>
      <c r="H1973" s="35"/>
      <c r="I1973" s="33"/>
      <c r="J1973" s="33"/>
      <c r="K1973" s="36"/>
      <c r="L1973" s="33"/>
      <c r="M1973" s="33"/>
      <c r="N1973" s="33"/>
      <c r="O1973" s="33"/>
      <c r="P1973" s="33"/>
      <c r="Q1973" s="33"/>
    </row>
    <row r="1974" spans="2:17" x14ac:dyDescent="0.2">
      <c r="B1974" s="33"/>
      <c r="C1974" s="33"/>
      <c r="D1974" s="33"/>
      <c r="E1974" s="33"/>
      <c r="F1974" s="33"/>
      <c r="G1974" s="33"/>
      <c r="H1974" s="35"/>
      <c r="I1974" s="33"/>
      <c r="J1974" s="33"/>
      <c r="K1974" s="36"/>
      <c r="L1974" s="33"/>
      <c r="M1974" s="33"/>
      <c r="N1974" s="33"/>
      <c r="O1974" s="33"/>
      <c r="P1974" s="33"/>
      <c r="Q1974" s="33"/>
    </row>
    <row r="1975" spans="2:17" x14ac:dyDescent="0.2">
      <c r="B1975" s="33"/>
      <c r="C1975" s="33"/>
      <c r="D1975" s="33"/>
      <c r="E1975" s="33"/>
      <c r="F1975" s="33"/>
      <c r="G1975" s="33"/>
      <c r="H1975" s="35"/>
      <c r="I1975" s="33"/>
      <c r="J1975" s="33"/>
      <c r="K1975" s="36"/>
      <c r="L1975" s="33"/>
      <c r="M1975" s="33"/>
      <c r="N1975" s="33"/>
      <c r="O1975" s="33"/>
      <c r="P1975" s="33"/>
      <c r="Q1975" s="33"/>
    </row>
    <row r="1976" spans="2:17" x14ac:dyDescent="0.2">
      <c r="B1976" s="33"/>
      <c r="C1976" s="33"/>
      <c r="D1976" s="33"/>
      <c r="E1976" s="33"/>
      <c r="F1976" s="33"/>
      <c r="G1976" s="33"/>
      <c r="H1976" s="35"/>
      <c r="I1976" s="33"/>
      <c r="J1976" s="33"/>
      <c r="K1976" s="36"/>
      <c r="L1976" s="33"/>
      <c r="M1976" s="33"/>
      <c r="N1976" s="33"/>
      <c r="O1976" s="33"/>
      <c r="P1976" s="33"/>
      <c r="Q1976" s="33"/>
    </row>
    <row r="1977" spans="2:17" x14ac:dyDescent="0.2">
      <c r="B1977" s="33"/>
      <c r="C1977" s="33"/>
      <c r="D1977" s="33"/>
      <c r="E1977" s="33"/>
      <c r="F1977" s="33"/>
      <c r="G1977" s="33"/>
      <c r="H1977" s="35"/>
      <c r="I1977" s="33"/>
      <c r="J1977" s="33"/>
      <c r="K1977" s="36"/>
      <c r="L1977" s="33"/>
      <c r="M1977" s="33"/>
      <c r="N1977" s="33"/>
      <c r="O1977" s="33"/>
      <c r="P1977" s="33"/>
      <c r="Q1977" s="33"/>
    </row>
    <row r="1978" spans="2:17" x14ac:dyDescent="0.2">
      <c r="B1978" s="33"/>
      <c r="C1978" s="33"/>
      <c r="D1978" s="33"/>
      <c r="E1978" s="33"/>
      <c r="F1978" s="33"/>
      <c r="G1978" s="33"/>
      <c r="H1978" s="35"/>
      <c r="I1978" s="33"/>
      <c r="J1978" s="33"/>
      <c r="K1978" s="36"/>
      <c r="L1978" s="33"/>
      <c r="M1978" s="33"/>
      <c r="N1978" s="33"/>
      <c r="O1978" s="33"/>
      <c r="P1978" s="33"/>
      <c r="Q1978" s="33"/>
    </row>
    <row r="1979" spans="2:17" x14ac:dyDescent="0.2">
      <c r="B1979" s="33"/>
      <c r="C1979" s="33"/>
      <c r="D1979" s="33"/>
      <c r="E1979" s="33"/>
      <c r="F1979" s="33"/>
      <c r="G1979" s="33"/>
      <c r="H1979" s="35"/>
      <c r="I1979" s="33"/>
      <c r="J1979" s="33"/>
      <c r="K1979" s="36"/>
      <c r="L1979" s="33"/>
      <c r="M1979" s="33"/>
      <c r="N1979" s="33"/>
      <c r="O1979" s="33"/>
      <c r="P1979" s="33"/>
      <c r="Q1979" s="33"/>
    </row>
    <row r="1980" spans="2:17" x14ac:dyDescent="0.2">
      <c r="B1980" s="33"/>
      <c r="C1980" s="33"/>
      <c r="D1980" s="33"/>
      <c r="E1980" s="33"/>
      <c r="F1980" s="33"/>
      <c r="G1980" s="33"/>
      <c r="H1980" s="35"/>
      <c r="I1980" s="33"/>
      <c r="J1980" s="33"/>
      <c r="K1980" s="36"/>
      <c r="L1980" s="33"/>
      <c r="M1980" s="33"/>
      <c r="N1980" s="33"/>
      <c r="O1980" s="33"/>
      <c r="P1980" s="33"/>
      <c r="Q1980" s="33"/>
    </row>
    <row r="1981" spans="2:17" x14ac:dyDescent="0.2">
      <c r="B1981" s="33"/>
      <c r="C1981" s="33"/>
      <c r="D1981" s="33"/>
      <c r="E1981" s="33"/>
      <c r="F1981" s="33"/>
      <c r="G1981" s="33"/>
      <c r="H1981" s="35"/>
      <c r="I1981" s="33"/>
      <c r="J1981" s="33"/>
      <c r="K1981" s="36"/>
      <c r="L1981" s="33"/>
      <c r="M1981" s="33"/>
      <c r="N1981" s="33"/>
      <c r="O1981" s="33"/>
      <c r="P1981" s="33"/>
      <c r="Q1981" s="33"/>
    </row>
    <row r="1982" spans="2:17" x14ac:dyDescent="0.2">
      <c r="B1982" s="33"/>
      <c r="C1982" s="33"/>
      <c r="D1982" s="33"/>
      <c r="E1982" s="33"/>
      <c r="F1982" s="33"/>
      <c r="G1982" s="33"/>
      <c r="H1982" s="35"/>
      <c r="I1982" s="33"/>
      <c r="J1982" s="33"/>
      <c r="K1982" s="36"/>
      <c r="L1982" s="33"/>
      <c r="M1982" s="33"/>
      <c r="N1982" s="33"/>
      <c r="O1982" s="33"/>
      <c r="P1982" s="33"/>
      <c r="Q1982" s="33"/>
    </row>
    <row r="1983" spans="2:17" x14ac:dyDescent="0.2">
      <c r="B1983" s="33"/>
      <c r="C1983" s="33"/>
      <c r="D1983" s="33"/>
      <c r="E1983" s="33"/>
      <c r="F1983" s="33"/>
      <c r="G1983" s="33"/>
      <c r="H1983" s="35"/>
      <c r="I1983" s="33"/>
      <c r="J1983" s="33"/>
      <c r="K1983" s="36"/>
      <c r="L1983" s="33"/>
      <c r="M1983" s="33"/>
      <c r="N1983" s="33"/>
      <c r="O1983" s="33"/>
      <c r="P1983" s="33"/>
      <c r="Q1983" s="33"/>
    </row>
    <row r="1984" spans="2:17" x14ac:dyDescent="0.2">
      <c r="B1984" s="33"/>
      <c r="C1984" s="33"/>
      <c r="D1984" s="33"/>
      <c r="E1984" s="33"/>
      <c r="F1984" s="33"/>
      <c r="G1984" s="33"/>
      <c r="H1984" s="35"/>
      <c r="I1984" s="33"/>
      <c r="J1984" s="33"/>
      <c r="K1984" s="36"/>
      <c r="L1984" s="33"/>
      <c r="M1984" s="33"/>
      <c r="N1984" s="33"/>
      <c r="O1984" s="33"/>
      <c r="P1984" s="33"/>
      <c r="Q1984" s="33"/>
    </row>
    <row r="1985" spans="2:17" x14ac:dyDescent="0.2">
      <c r="B1985" s="33"/>
      <c r="C1985" s="33"/>
      <c r="D1985" s="33"/>
      <c r="E1985" s="33"/>
      <c r="F1985" s="33"/>
      <c r="G1985" s="33"/>
      <c r="H1985" s="35"/>
      <c r="I1985" s="33"/>
      <c r="J1985" s="33"/>
      <c r="K1985" s="36"/>
      <c r="L1985" s="33"/>
      <c r="M1985" s="33"/>
      <c r="N1985" s="33"/>
      <c r="O1985" s="33"/>
      <c r="P1985" s="33"/>
      <c r="Q1985" s="33"/>
    </row>
    <row r="1986" spans="2:17" x14ac:dyDescent="0.2">
      <c r="B1986" s="33"/>
      <c r="C1986" s="33"/>
      <c r="D1986" s="33"/>
      <c r="E1986" s="33"/>
      <c r="F1986" s="33"/>
      <c r="G1986" s="33"/>
      <c r="H1986" s="35"/>
      <c r="I1986" s="33"/>
      <c r="J1986" s="33"/>
      <c r="K1986" s="36"/>
      <c r="L1986" s="33"/>
      <c r="M1986" s="33"/>
      <c r="N1986" s="33"/>
      <c r="O1986" s="33"/>
      <c r="P1986" s="33"/>
      <c r="Q1986" s="33"/>
    </row>
    <row r="1987" spans="2:17" x14ac:dyDescent="0.2">
      <c r="B1987" s="33"/>
      <c r="C1987" s="33"/>
      <c r="D1987" s="33"/>
      <c r="E1987" s="33"/>
      <c r="F1987" s="33"/>
      <c r="G1987" s="33"/>
      <c r="H1987" s="35"/>
      <c r="I1987" s="33"/>
      <c r="J1987" s="33"/>
      <c r="K1987" s="36"/>
      <c r="L1987" s="33"/>
      <c r="M1987" s="33"/>
      <c r="N1987" s="33"/>
      <c r="O1987" s="33"/>
      <c r="P1987" s="33"/>
      <c r="Q1987" s="33"/>
    </row>
    <row r="1988" spans="2:17" x14ac:dyDescent="0.2">
      <c r="B1988" s="33"/>
      <c r="C1988" s="33"/>
      <c r="D1988" s="33"/>
      <c r="E1988" s="33"/>
      <c r="F1988" s="33"/>
      <c r="G1988" s="33"/>
      <c r="H1988" s="35"/>
      <c r="I1988" s="33"/>
      <c r="J1988" s="33"/>
      <c r="K1988" s="36"/>
      <c r="L1988" s="33"/>
      <c r="M1988" s="33"/>
      <c r="N1988" s="33"/>
      <c r="O1988" s="33"/>
      <c r="P1988" s="33"/>
      <c r="Q1988" s="33"/>
    </row>
    <row r="1989" spans="2:17" x14ac:dyDescent="0.2">
      <c r="B1989" s="33"/>
      <c r="C1989" s="33"/>
      <c r="D1989" s="33"/>
      <c r="E1989" s="33"/>
      <c r="F1989" s="33"/>
      <c r="G1989" s="33"/>
      <c r="H1989" s="35"/>
      <c r="I1989" s="33"/>
      <c r="J1989" s="33"/>
      <c r="K1989" s="36"/>
      <c r="L1989" s="33"/>
      <c r="M1989" s="33"/>
      <c r="N1989" s="33"/>
      <c r="O1989" s="33"/>
      <c r="P1989" s="33"/>
      <c r="Q1989" s="33"/>
    </row>
    <row r="1990" spans="2:17" x14ac:dyDescent="0.2">
      <c r="B1990" s="33"/>
      <c r="C1990" s="33"/>
      <c r="D1990" s="33"/>
      <c r="E1990" s="33"/>
      <c r="F1990" s="33"/>
      <c r="G1990" s="33"/>
      <c r="H1990" s="35"/>
      <c r="I1990" s="33"/>
      <c r="J1990" s="33"/>
      <c r="K1990" s="36"/>
      <c r="L1990" s="33"/>
      <c r="M1990" s="33"/>
      <c r="N1990" s="33"/>
      <c r="O1990" s="33"/>
      <c r="P1990" s="33"/>
      <c r="Q1990" s="33"/>
    </row>
    <row r="1991" spans="2:17" x14ac:dyDescent="0.2">
      <c r="B1991" s="33"/>
      <c r="C1991" s="33"/>
      <c r="D1991" s="33"/>
      <c r="E1991" s="33"/>
      <c r="F1991" s="33"/>
      <c r="G1991" s="33"/>
      <c r="H1991" s="35"/>
      <c r="I1991" s="33"/>
      <c r="J1991" s="33"/>
      <c r="K1991" s="36"/>
      <c r="L1991" s="33"/>
      <c r="M1991" s="33"/>
      <c r="N1991" s="33"/>
      <c r="O1991" s="33"/>
      <c r="P1991" s="33"/>
      <c r="Q1991" s="33"/>
    </row>
    <row r="1992" spans="2:17" x14ac:dyDescent="0.2">
      <c r="B1992" s="33"/>
      <c r="C1992" s="33"/>
      <c r="D1992" s="33"/>
      <c r="E1992" s="33"/>
      <c r="F1992" s="33"/>
      <c r="G1992" s="33"/>
      <c r="H1992" s="35"/>
      <c r="I1992" s="33"/>
      <c r="J1992" s="33"/>
      <c r="K1992" s="36"/>
      <c r="L1992" s="33"/>
      <c r="M1992" s="33"/>
      <c r="N1992" s="33"/>
      <c r="O1992" s="33"/>
      <c r="P1992" s="33"/>
      <c r="Q1992" s="33"/>
    </row>
    <row r="1993" spans="2:17" x14ac:dyDescent="0.2">
      <c r="B1993" s="33"/>
      <c r="C1993" s="33"/>
      <c r="D1993" s="33"/>
      <c r="E1993" s="33"/>
      <c r="F1993" s="33"/>
      <c r="G1993" s="33"/>
      <c r="H1993" s="35"/>
      <c r="I1993" s="33"/>
      <c r="J1993" s="33"/>
      <c r="K1993" s="36"/>
      <c r="L1993" s="33"/>
      <c r="M1993" s="33"/>
      <c r="N1993" s="33"/>
      <c r="O1993" s="33"/>
      <c r="P1993" s="33"/>
      <c r="Q1993" s="33"/>
    </row>
    <row r="1994" spans="2:17" x14ac:dyDescent="0.2">
      <c r="B1994" s="33"/>
      <c r="C1994" s="33"/>
      <c r="D1994" s="33"/>
      <c r="E1994" s="33"/>
      <c r="F1994" s="33"/>
      <c r="G1994" s="33"/>
      <c r="H1994" s="35"/>
      <c r="I1994" s="33"/>
      <c r="J1994" s="33"/>
      <c r="K1994" s="36"/>
      <c r="L1994" s="33"/>
      <c r="M1994" s="33"/>
      <c r="N1994" s="33"/>
      <c r="O1994" s="33"/>
      <c r="P1994" s="33"/>
      <c r="Q1994" s="33"/>
    </row>
    <row r="1995" spans="2:17" x14ac:dyDescent="0.2">
      <c r="B1995" s="33"/>
      <c r="C1995" s="33"/>
      <c r="D1995" s="33"/>
      <c r="E1995" s="33"/>
      <c r="F1995" s="33"/>
      <c r="G1995" s="33"/>
      <c r="H1995" s="35"/>
      <c r="I1995" s="33"/>
      <c r="J1995" s="33"/>
      <c r="K1995" s="36"/>
      <c r="L1995" s="33"/>
      <c r="M1995" s="33"/>
      <c r="N1995" s="33"/>
      <c r="O1995" s="33"/>
      <c r="P1995" s="33"/>
      <c r="Q1995" s="33"/>
    </row>
    <row r="1996" spans="2:17" x14ac:dyDescent="0.2">
      <c r="B1996" s="33"/>
      <c r="C1996" s="33"/>
      <c r="D1996" s="33"/>
      <c r="E1996" s="33"/>
      <c r="F1996" s="33"/>
      <c r="G1996" s="33"/>
      <c r="H1996" s="35"/>
      <c r="I1996" s="33"/>
      <c r="J1996" s="33"/>
      <c r="K1996" s="36"/>
      <c r="L1996" s="33"/>
      <c r="M1996" s="33"/>
      <c r="N1996" s="33"/>
      <c r="O1996" s="33"/>
      <c r="P1996" s="33"/>
      <c r="Q1996" s="33"/>
    </row>
    <row r="1997" spans="2:17" x14ac:dyDescent="0.2">
      <c r="B1997" s="33"/>
      <c r="C1997" s="33"/>
      <c r="D1997" s="33"/>
      <c r="E1997" s="33"/>
      <c r="F1997" s="33"/>
      <c r="G1997" s="33"/>
      <c r="H1997" s="35"/>
      <c r="I1997" s="33"/>
      <c r="J1997" s="33"/>
      <c r="K1997" s="36"/>
      <c r="L1997" s="33"/>
      <c r="M1997" s="33"/>
      <c r="N1997" s="33"/>
      <c r="O1997" s="33"/>
      <c r="P1997" s="33"/>
      <c r="Q1997" s="33"/>
    </row>
    <row r="1998" spans="2:17" x14ac:dyDescent="0.2">
      <c r="B1998" s="33"/>
      <c r="C1998" s="33"/>
      <c r="D1998" s="33"/>
      <c r="E1998" s="33"/>
      <c r="F1998" s="33"/>
      <c r="G1998" s="33"/>
      <c r="H1998" s="35"/>
      <c r="I1998" s="33"/>
      <c r="J1998" s="33"/>
      <c r="K1998" s="36"/>
      <c r="L1998" s="33"/>
      <c r="M1998" s="33"/>
      <c r="N1998" s="33"/>
      <c r="O1998" s="33"/>
      <c r="P1998" s="33"/>
      <c r="Q1998" s="33"/>
    </row>
    <row r="1999" spans="2:17" x14ac:dyDescent="0.2">
      <c r="B1999" s="33"/>
      <c r="C1999" s="33"/>
      <c r="D1999" s="33"/>
      <c r="E1999" s="33"/>
      <c r="F1999" s="33"/>
      <c r="G1999" s="33"/>
      <c r="H1999" s="35"/>
      <c r="I1999" s="33"/>
      <c r="J1999" s="33"/>
      <c r="K1999" s="36"/>
      <c r="L1999" s="33"/>
      <c r="M1999" s="33"/>
      <c r="N1999" s="33"/>
      <c r="O1999" s="33"/>
      <c r="P1999" s="33"/>
      <c r="Q1999" s="33"/>
    </row>
    <row r="2000" spans="2:17" x14ac:dyDescent="0.2">
      <c r="B2000" s="33"/>
      <c r="C2000" s="33"/>
      <c r="D2000" s="33"/>
      <c r="E2000" s="33"/>
      <c r="F2000" s="33"/>
      <c r="G2000" s="33"/>
      <c r="H2000" s="35"/>
      <c r="I2000" s="33"/>
      <c r="J2000" s="33"/>
      <c r="K2000" s="36"/>
      <c r="L2000" s="33"/>
      <c r="M2000" s="33"/>
      <c r="N2000" s="33"/>
      <c r="O2000" s="33"/>
      <c r="P2000" s="33"/>
      <c r="Q2000" s="33"/>
    </row>
    <row r="2001" spans="2:17" x14ac:dyDescent="0.2">
      <c r="B2001" s="33"/>
      <c r="C2001" s="33"/>
      <c r="D2001" s="33"/>
      <c r="E2001" s="33"/>
      <c r="F2001" s="33"/>
      <c r="G2001" s="33"/>
      <c r="H2001" s="35"/>
      <c r="I2001" s="33"/>
      <c r="J2001" s="33"/>
      <c r="K2001" s="36"/>
      <c r="L2001" s="33"/>
      <c r="M2001" s="33"/>
      <c r="N2001" s="33"/>
      <c r="O2001" s="33"/>
      <c r="P2001" s="33"/>
      <c r="Q2001" s="33"/>
    </row>
    <row r="2002" spans="2:17" x14ac:dyDescent="0.2">
      <c r="B2002" s="33"/>
      <c r="C2002" s="33"/>
      <c r="D2002" s="33"/>
      <c r="E2002" s="33"/>
      <c r="F2002" s="33"/>
      <c r="G2002" s="33"/>
      <c r="H2002" s="35"/>
      <c r="I2002" s="33"/>
      <c r="J2002" s="33"/>
      <c r="K2002" s="36"/>
      <c r="L2002" s="33"/>
      <c r="M2002" s="33"/>
      <c r="N2002" s="33"/>
      <c r="O2002" s="33"/>
      <c r="P2002" s="33"/>
      <c r="Q2002" s="33"/>
    </row>
    <row r="2003" spans="2:17" x14ac:dyDescent="0.2">
      <c r="B2003" s="33"/>
      <c r="C2003" s="33"/>
      <c r="D2003" s="33"/>
      <c r="E2003" s="33"/>
      <c r="F2003" s="33"/>
      <c r="G2003" s="33"/>
      <c r="H2003" s="35"/>
      <c r="I2003" s="33"/>
      <c r="J2003" s="33"/>
      <c r="K2003" s="36"/>
      <c r="L2003" s="33"/>
      <c r="M2003" s="33"/>
      <c r="N2003" s="33"/>
      <c r="O2003" s="33"/>
      <c r="P2003" s="33"/>
      <c r="Q2003" s="33"/>
    </row>
    <row r="2004" spans="2:17" x14ac:dyDescent="0.2">
      <c r="B2004" s="33"/>
      <c r="C2004" s="33"/>
      <c r="D2004" s="33"/>
      <c r="E2004" s="33"/>
      <c r="F2004" s="33"/>
      <c r="G2004" s="33"/>
      <c r="H2004" s="35"/>
      <c r="I2004" s="33"/>
      <c r="J2004" s="33"/>
      <c r="K2004" s="36"/>
      <c r="L2004" s="33"/>
      <c r="M2004" s="33"/>
      <c r="N2004" s="33"/>
      <c r="O2004" s="33"/>
      <c r="P2004" s="33"/>
      <c r="Q2004" s="33"/>
    </row>
    <row r="2005" spans="2:17" x14ac:dyDescent="0.2">
      <c r="B2005" s="33"/>
      <c r="C2005" s="33"/>
      <c r="D2005" s="33"/>
      <c r="E2005" s="33"/>
      <c r="F2005" s="33"/>
      <c r="G2005" s="33"/>
      <c r="H2005" s="35"/>
      <c r="I2005" s="33"/>
      <c r="J2005" s="33"/>
      <c r="K2005" s="36"/>
      <c r="L2005" s="33"/>
      <c r="M2005" s="33"/>
      <c r="N2005" s="33"/>
      <c r="O2005" s="33"/>
      <c r="P2005" s="33"/>
      <c r="Q2005" s="33"/>
    </row>
    <row r="2006" spans="2:17" x14ac:dyDescent="0.2">
      <c r="B2006" s="33"/>
      <c r="C2006" s="33"/>
      <c r="D2006" s="33"/>
      <c r="E2006" s="33"/>
      <c r="F2006" s="33"/>
      <c r="G2006" s="33"/>
      <c r="H2006" s="35"/>
      <c r="I2006" s="33"/>
      <c r="J2006" s="33"/>
      <c r="K2006" s="36"/>
      <c r="L2006" s="33"/>
      <c r="M2006" s="33"/>
      <c r="N2006" s="33"/>
      <c r="O2006" s="33"/>
      <c r="P2006" s="33"/>
      <c r="Q2006" s="33"/>
    </row>
    <row r="2007" spans="2:17" x14ac:dyDescent="0.2">
      <c r="B2007" s="33"/>
      <c r="C2007" s="33"/>
      <c r="D2007" s="33"/>
      <c r="E2007" s="33"/>
      <c r="F2007" s="33"/>
      <c r="G2007" s="33"/>
      <c r="H2007" s="35"/>
      <c r="I2007" s="33"/>
      <c r="J2007" s="33"/>
      <c r="K2007" s="36"/>
      <c r="L2007" s="33"/>
      <c r="M2007" s="33"/>
      <c r="N2007" s="33"/>
      <c r="O2007" s="33"/>
      <c r="P2007" s="33"/>
      <c r="Q2007" s="33"/>
    </row>
    <row r="2008" spans="2:17" x14ac:dyDescent="0.2">
      <c r="B2008" s="33"/>
      <c r="C2008" s="33"/>
      <c r="D2008" s="33"/>
      <c r="E2008" s="33"/>
      <c r="F2008" s="33"/>
      <c r="G2008" s="33"/>
      <c r="H2008" s="35"/>
      <c r="I2008" s="33"/>
      <c r="J2008" s="33"/>
      <c r="K2008" s="36"/>
      <c r="L2008" s="33"/>
      <c r="M2008" s="33"/>
      <c r="N2008" s="33"/>
      <c r="O2008" s="33"/>
      <c r="P2008" s="33"/>
      <c r="Q2008" s="33"/>
    </row>
    <row r="2009" spans="2:17" x14ac:dyDescent="0.2">
      <c r="B2009" s="33"/>
      <c r="C2009" s="33"/>
      <c r="D2009" s="33"/>
      <c r="E2009" s="33"/>
      <c r="F2009" s="33"/>
      <c r="G2009" s="33"/>
      <c r="H2009" s="35"/>
      <c r="I2009" s="33"/>
      <c r="J2009" s="33"/>
      <c r="K2009" s="36"/>
      <c r="L2009" s="33"/>
      <c r="M2009" s="33"/>
      <c r="N2009" s="33"/>
      <c r="O2009" s="33"/>
      <c r="P2009" s="33"/>
      <c r="Q2009" s="33"/>
    </row>
    <row r="2010" spans="2:17" x14ac:dyDescent="0.2">
      <c r="B2010" s="33"/>
      <c r="C2010" s="33"/>
      <c r="D2010" s="33"/>
      <c r="E2010" s="33"/>
      <c r="F2010" s="33"/>
      <c r="G2010" s="33"/>
      <c r="H2010" s="35"/>
      <c r="I2010" s="33"/>
      <c r="J2010" s="33"/>
      <c r="K2010" s="36"/>
      <c r="L2010" s="33"/>
      <c r="M2010" s="33"/>
      <c r="N2010" s="33"/>
      <c r="O2010" s="33"/>
      <c r="P2010" s="33"/>
      <c r="Q2010" s="33"/>
    </row>
    <row r="2011" spans="2:17" x14ac:dyDescent="0.2">
      <c r="B2011" s="33"/>
      <c r="C2011" s="33"/>
      <c r="D2011" s="33"/>
      <c r="E2011" s="33"/>
      <c r="F2011" s="33"/>
      <c r="G2011" s="33"/>
      <c r="H2011" s="35"/>
      <c r="I2011" s="33"/>
      <c r="J2011" s="33"/>
      <c r="K2011" s="36"/>
      <c r="L2011" s="33"/>
      <c r="M2011" s="33"/>
      <c r="N2011" s="33"/>
      <c r="O2011" s="33"/>
      <c r="P2011" s="33"/>
      <c r="Q2011" s="33"/>
    </row>
    <row r="2012" spans="2:17" x14ac:dyDescent="0.2">
      <c r="B2012" s="33"/>
      <c r="C2012" s="33"/>
      <c r="D2012" s="33"/>
      <c r="E2012" s="33"/>
      <c r="F2012" s="33"/>
      <c r="G2012" s="33"/>
      <c r="H2012" s="35"/>
      <c r="I2012" s="33"/>
      <c r="J2012" s="33"/>
      <c r="K2012" s="36"/>
      <c r="L2012" s="33"/>
      <c r="M2012" s="33"/>
      <c r="N2012" s="33"/>
      <c r="O2012" s="33"/>
      <c r="P2012" s="33"/>
      <c r="Q2012" s="33"/>
    </row>
    <row r="2013" spans="2:17" x14ac:dyDescent="0.2">
      <c r="B2013" s="33"/>
      <c r="C2013" s="33"/>
      <c r="D2013" s="33"/>
      <c r="E2013" s="33"/>
      <c r="F2013" s="33"/>
      <c r="G2013" s="33"/>
      <c r="H2013" s="35"/>
      <c r="I2013" s="33"/>
      <c r="J2013" s="33"/>
      <c r="K2013" s="36"/>
      <c r="L2013" s="33"/>
      <c r="M2013" s="33"/>
      <c r="N2013" s="33"/>
      <c r="O2013" s="33"/>
      <c r="P2013" s="33"/>
      <c r="Q2013" s="33"/>
    </row>
    <row r="2014" spans="2:17" x14ac:dyDescent="0.2">
      <c r="B2014" s="33"/>
      <c r="C2014" s="33"/>
      <c r="D2014" s="33"/>
      <c r="E2014" s="33"/>
      <c r="F2014" s="33"/>
      <c r="G2014" s="33"/>
      <c r="H2014" s="35"/>
      <c r="I2014" s="33"/>
      <c r="J2014" s="33"/>
      <c r="K2014" s="36"/>
      <c r="L2014" s="33"/>
      <c r="M2014" s="33"/>
      <c r="N2014" s="33"/>
      <c r="O2014" s="33"/>
      <c r="P2014" s="33"/>
      <c r="Q2014" s="33"/>
    </row>
    <row r="2015" spans="2:17" x14ac:dyDescent="0.2">
      <c r="B2015" s="33"/>
      <c r="C2015" s="33"/>
      <c r="D2015" s="33"/>
      <c r="E2015" s="33"/>
      <c r="F2015" s="33"/>
      <c r="G2015" s="33"/>
      <c r="H2015" s="35"/>
      <c r="I2015" s="33"/>
      <c r="J2015" s="33"/>
      <c r="K2015" s="36"/>
      <c r="L2015" s="33"/>
      <c r="M2015" s="33"/>
      <c r="N2015" s="33"/>
      <c r="O2015" s="33"/>
      <c r="P2015" s="33"/>
      <c r="Q2015" s="33"/>
    </row>
    <row r="2016" spans="2:17" x14ac:dyDescent="0.2">
      <c r="B2016" s="33"/>
      <c r="C2016" s="33"/>
      <c r="D2016" s="33"/>
      <c r="E2016" s="33"/>
      <c r="F2016" s="33"/>
      <c r="G2016" s="33"/>
      <c r="H2016" s="35"/>
      <c r="I2016" s="33"/>
      <c r="J2016" s="33"/>
      <c r="K2016" s="36"/>
      <c r="L2016" s="33"/>
      <c r="M2016" s="33"/>
      <c r="N2016" s="33"/>
      <c r="O2016" s="33"/>
      <c r="P2016" s="33"/>
      <c r="Q2016" s="33"/>
    </row>
    <row r="2017" spans="2:17" x14ac:dyDescent="0.2">
      <c r="B2017" s="33"/>
      <c r="C2017" s="33"/>
      <c r="D2017" s="33"/>
      <c r="E2017" s="33"/>
      <c r="F2017" s="33"/>
      <c r="G2017" s="33"/>
      <c r="H2017" s="35"/>
      <c r="I2017" s="33"/>
      <c r="J2017" s="33"/>
      <c r="K2017" s="36"/>
      <c r="L2017" s="33"/>
      <c r="M2017" s="33"/>
      <c r="N2017" s="33"/>
      <c r="O2017" s="33"/>
      <c r="P2017" s="33"/>
      <c r="Q2017" s="33"/>
    </row>
    <row r="2018" spans="2:17" x14ac:dyDescent="0.2">
      <c r="B2018" s="33"/>
      <c r="C2018" s="33"/>
      <c r="D2018" s="33"/>
      <c r="E2018" s="33"/>
      <c r="F2018" s="33"/>
      <c r="G2018" s="33"/>
      <c r="H2018" s="35"/>
      <c r="I2018" s="33"/>
      <c r="J2018" s="33"/>
      <c r="K2018" s="36"/>
      <c r="L2018" s="33"/>
      <c r="M2018" s="33"/>
      <c r="N2018" s="33"/>
      <c r="O2018" s="33"/>
      <c r="P2018" s="33"/>
      <c r="Q2018" s="33"/>
    </row>
    <row r="2019" spans="2:17" x14ac:dyDescent="0.2">
      <c r="B2019" s="33"/>
      <c r="C2019" s="33"/>
      <c r="D2019" s="33"/>
      <c r="E2019" s="33"/>
      <c r="F2019" s="33"/>
      <c r="G2019" s="33"/>
      <c r="H2019" s="35"/>
      <c r="I2019" s="33"/>
      <c r="J2019" s="33"/>
      <c r="K2019" s="36"/>
      <c r="L2019" s="33"/>
      <c r="M2019" s="33"/>
      <c r="N2019" s="33"/>
      <c r="O2019" s="33"/>
      <c r="P2019" s="33"/>
      <c r="Q2019" s="33"/>
    </row>
    <row r="2020" spans="2:17" x14ac:dyDescent="0.2">
      <c r="B2020" s="33"/>
      <c r="C2020" s="33"/>
      <c r="D2020" s="33"/>
      <c r="E2020" s="33"/>
      <c r="F2020" s="33"/>
      <c r="G2020" s="33"/>
      <c r="H2020" s="35"/>
      <c r="I2020" s="33"/>
      <c r="J2020" s="33"/>
      <c r="K2020" s="36"/>
      <c r="L2020" s="33"/>
      <c r="M2020" s="33"/>
      <c r="N2020" s="33"/>
      <c r="O2020" s="33"/>
      <c r="P2020" s="33"/>
      <c r="Q2020" s="33"/>
    </row>
    <row r="2021" spans="2:17" x14ac:dyDescent="0.2">
      <c r="B2021" s="33"/>
      <c r="C2021" s="33"/>
      <c r="D2021" s="33"/>
      <c r="E2021" s="33"/>
      <c r="F2021" s="33"/>
      <c r="G2021" s="33"/>
      <c r="H2021" s="35"/>
      <c r="I2021" s="33"/>
      <c r="J2021" s="33"/>
      <c r="K2021" s="36"/>
      <c r="L2021" s="33"/>
      <c r="M2021" s="33"/>
      <c r="N2021" s="33"/>
      <c r="O2021" s="33"/>
      <c r="P2021" s="33"/>
      <c r="Q2021" s="33"/>
    </row>
    <row r="2022" spans="2:17" x14ac:dyDescent="0.2">
      <c r="B2022" s="33"/>
      <c r="C2022" s="33"/>
      <c r="D2022" s="33"/>
      <c r="E2022" s="33"/>
      <c r="F2022" s="33"/>
      <c r="G2022" s="33"/>
      <c r="H2022" s="35"/>
      <c r="I2022" s="33"/>
      <c r="J2022" s="33"/>
      <c r="K2022" s="36"/>
      <c r="L2022" s="33"/>
      <c r="M2022" s="33"/>
      <c r="N2022" s="33"/>
      <c r="O2022" s="33"/>
      <c r="P2022" s="33"/>
      <c r="Q2022" s="33"/>
    </row>
    <row r="2023" spans="2:17" x14ac:dyDescent="0.2">
      <c r="B2023" s="33"/>
      <c r="C2023" s="33"/>
      <c r="D2023" s="33"/>
      <c r="E2023" s="33"/>
      <c r="F2023" s="33"/>
      <c r="G2023" s="33"/>
      <c r="H2023" s="35"/>
      <c r="I2023" s="33"/>
      <c r="J2023" s="33"/>
      <c r="K2023" s="36"/>
      <c r="L2023" s="33"/>
      <c r="M2023" s="33"/>
      <c r="N2023" s="33"/>
      <c r="O2023" s="33"/>
      <c r="P2023" s="33"/>
      <c r="Q2023" s="33"/>
    </row>
    <row r="2024" spans="2:17" x14ac:dyDescent="0.2">
      <c r="B2024" s="33"/>
      <c r="C2024" s="33"/>
      <c r="D2024" s="33"/>
      <c r="E2024" s="33"/>
      <c r="F2024" s="33"/>
      <c r="G2024" s="33"/>
      <c r="H2024" s="35"/>
      <c r="I2024" s="33"/>
      <c r="J2024" s="33"/>
      <c r="K2024" s="36"/>
      <c r="L2024" s="33"/>
      <c r="M2024" s="33"/>
      <c r="N2024" s="33"/>
      <c r="O2024" s="33"/>
      <c r="P2024" s="33"/>
      <c r="Q2024" s="33"/>
    </row>
    <row r="2025" spans="2:17" x14ac:dyDescent="0.2">
      <c r="B2025" s="33"/>
      <c r="C2025" s="33"/>
      <c r="D2025" s="33"/>
      <c r="E2025" s="33"/>
      <c r="F2025" s="33"/>
      <c r="G2025" s="33"/>
      <c r="H2025" s="35"/>
      <c r="I2025" s="33"/>
      <c r="J2025" s="33"/>
      <c r="K2025" s="36"/>
      <c r="L2025" s="33"/>
      <c r="M2025" s="33"/>
      <c r="N2025" s="33"/>
      <c r="O2025" s="33"/>
      <c r="P2025" s="33"/>
      <c r="Q2025" s="33"/>
    </row>
    <row r="2026" spans="2:17" x14ac:dyDescent="0.2">
      <c r="B2026" s="33"/>
      <c r="C2026" s="33"/>
      <c r="D2026" s="33"/>
      <c r="E2026" s="33"/>
      <c r="F2026" s="33"/>
      <c r="G2026" s="33"/>
      <c r="H2026" s="35"/>
      <c r="I2026" s="33"/>
      <c r="J2026" s="33"/>
      <c r="K2026" s="36"/>
      <c r="L2026" s="33"/>
      <c r="M2026" s="33"/>
      <c r="N2026" s="33"/>
      <c r="O2026" s="33"/>
      <c r="P2026" s="33"/>
      <c r="Q2026" s="33"/>
    </row>
    <row r="2027" spans="2:17" x14ac:dyDescent="0.2">
      <c r="B2027" s="33"/>
      <c r="C2027" s="33"/>
      <c r="D2027" s="33"/>
      <c r="E2027" s="33"/>
      <c r="F2027" s="33"/>
      <c r="G2027" s="33"/>
      <c r="H2027" s="35"/>
      <c r="I2027" s="33"/>
      <c r="J2027" s="33"/>
      <c r="K2027" s="36"/>
      <c r="L2027" s="33"/>
      <c r="M2027" s="33"/>
      <c r="N2027" s="33"/>
      <c r="O2027" s="33"/>
      <c r="P2027" s="33"/>
      <c r="Q2027" s="33"/>
    </row>
    <row r="2028" spans="2:17" x14ac:dyDescent="0.2">
      <c r="B2028" s="33"/>
      <c r="C2028" s="33"/>
      <c r="D2028" s="33"/>
      <c r="E2028" s="33"/>
      <c r="F2028" s="33"/>
      <c r="G2028" s="33"/>
      <c r="H2028" s="35"/>
      <c r="I2028" s="33"/>
      <c r="J2028" s="33"/>
      <c r="K2028" s="36"/>
      <c r="L2028" s="33"/>
      <c r="M2028" s="33"/>
      <c r="N2028" s="33"/>
      <c r="O2028" s="33"/>
      <c r="P2028" s="33"/>
      <c r="Q2028" s="33"/>
    </row>
    <row r="2029" spans="2:17" x14ac:dyDescent="0.2">
      <c r="B2029" s="33"/>
      <c r="C2029" s="33"/>
      <c r="D2029" s="33"/>
      <c r="E2029" s="33"/>
      <c r="F2029" s="33"/>
      <c r="G2029" s="33"/>
      <c r="H2029" s="35"/>
      <c r="I2029" s="33"/>
      <c r="J2029" s="33"/>
      <c r="K2029" s="36"/>
      <c r="L2029" s="33"/>
      <c r="M2029" s="33"/>
      <c r="N2029" s="33"/>
      <c r="O2029" s="33"/>
      <c r="P2029" s="33"/>
      <c r="Q2029" s="33"/>
    </row>
    <row r="2030" spans="2:17" x14ac:dyDescent="0.2">
      <c r="B2030" s="33"/>
      <c r="C2030" s="33"/>
      <c r="D2030" s="33"/>
      <c r="E2030" s="33"/>
      <c r="F2030" s="33"/>
      <c r="G2030" s="33"/>
      <c r="H2030" s="35"/>
      <c r="I2030" s="33"/>
      <c r="J2030" s="33"/>
      <c r="K2030" s="36"/>
      <c r="L2030" s="33"/>
      <c r="M2030" s="33"/>
      <c r="N2030" s="33"/>
      <c r="O2030" s="33"/>
      <c r="P2030" s="33"/>
      <c r="Q2030" s="33"/>
    </row>
    <row r="2031" spans="2:17" x14ac:dyDescent="0.2">
      <c r="B2031" s="33"/>
      <c r="C2031" s="33"/>
      <c r="D2031" s="33"/>
      <c r="E2031" s="33"/>
      <c r="F2031" s="33"/>
      <c r="G2031" s="33"/>
      <c r="H2031" s="35"/>
      <c r="I2031" s="33"/>
      <c r="J2031" s="33"/>
      <c r="K2031" s="36"/>
      <c r="L2031" s="33"/>
      <c r="M2031" s="33"/>
      <c r="N2031" s="33"/>
      <c r="O2031" s="33"/>
      <c r="P2031" s="33"/>
      <c r="Q2031" s="33"/>
    </row>
    <row r="2032" spans="2:17" x14ac:dyDescent="0.2">
      <c r="B2032" s="33"/>
      <c r="C2032" s="33"/>
      <c r="D2032" s="33"/>
      <c r="E2032" s="33"/>
      <c r="F2032" s="33"/>
      <c r="G2032" s="33"/>
      <c r="H2032" s="35"/>
      <c r="I2032" s="33"/>
      <c r="J2032" s="33"/>
      <c r="K2032" s="36"/>
      <c r="L2032" s="33"/>
      <c r="M2032" s="33"/>
      <c r="N2032" s="33"/>
      <c r="O2032" s="33"/>
      <c r="P2032" s="33"/>
      <c r="Q2032" s="33"/>
    </row>
    <row r="2033" spans="2:17" x14ac:dyDescent="0.2">
      <c r="B2033" s="33"/>
      <c r="C2033" s="33"/>
      <c r="D2033" s="33"/>
      <c r="E2033" s="33"/>
      <c r="F2033" s="33"/>
      <c r="G2033" s="33"/>
      <c r="H2033" s="35"/>
      <c r="I2033" s="33"/>
      <c r="J2033" s="33"/>
      <c r="K2033" s="36"/>
      <c r="L2033" s="33"/>
      <c r="M2033" s="33"/>
      <c r="N2033" s="33"/>
      <c r="O2033" s="33"/>
      <c r="P2033" s="33"/>
      <c r="Q2033" s="33"/>
    </row>
    <row r="2034" spans="2:17" x14ac:dyDescent="0.2">
      <c r="B2034" s="33"/>
      <c r="C2034" s="33"/>
      <c r="D2034" s="33"/>
      <c r="E2034" s="33"/>
      <c r="F2034" s="33"/>
      <c r="G2034" s="33"/>
      <c r="H2034" s="35"/>
      <c r="I2034" s="33"/>
      <c r="J2034" s="33"/>
      <c r="K2034" s="36"/>
      <c r="L2034" s="33"/>
      <c r="M2034" s="33"/>
      <c r="N2034" s="33"/>
      <c r="O2034" s="33"/>
      <c r="P2034" s="33"/>
      <c r="Q2034" s="33"/>
    </row>
    <row r="2035" spans="2:17" x14ac:dyDescent="0.2">
      <c r="B2035" s="33"/>
      <c r="C2035" s="33"/>
      <c r="D2035" s="33"/>
      <c r="E2035" s="33"/>
      <c r="F2035" s="33"/>
      <c r="G2035" s="33"/>
      <c r="H2035" s="35"/>
      <c r="I2035" s="33"/>
      <c r="J2035" s="33"/>
      <c r="K2035" s="36"/>
      <c r="L2035" s="33"/>
      <c r="M2035" s="33"/>
      <c r="N2035" s="33"/>
      <c r="O2035" s="33"/>
      <c r="P2035" s="33"/>
      <c r="Q2035" s="33"/>
    </row>
    <row r="2036" spans="2:17" x14ac:dyDescent="0.2">
      <c r="B2036" s="33"/>
      <c r="C2036" s="33"/>
      <c r="D2036" s="33"/>
      <c r="E2036" s="33"/>
      <c r="F2036" s="33"/>
      <c r="G2036" s="33"/>
      <c r="H2036" s="35"/>
      <c r="I2036" s="33"/>
      <c r="J2036" s="33"/>
      <c r="K2036" s="36"/>
      <c r="L2036" s="33"/>
      <c r="M2036" s="33"/>
      <c r="N2036" s="33"/>
      <c r="O2036" s="33"/>
      <c r="P2036" s="33"/>
      <c r="Q2036" s="33"/>
    </row>
    <row r="2037" spans="2:17" x14ac:dyDescent="0.2">
      <c r="B2037" s="33"/>
      <c r="C2037" s="33"/>
      <c r="D2037" s="33"/>
      <c r="E2037" s="33"/>
      <c r="F2037" s="33"/>
      <c r="G2037" s="33"/>
      <c r="H2037" s="35"/>
      <c r="I2037" s="33"/>
      <c r="J2037" s="33"/>
      <c r="K2037" s="36"/>
      <c r="L2037" s="33"/>
      <c r="M2037" s="33"/>
      <c r="N2037" s="33"/>
      <c r="O2037" s="33"/>
      <c r="P2037" s="33"/>
      <c r="Q2037" s="33"/>
    </row>
    <row r="2038" spans="2:17" x14ac:dyDescent="0.2">
      <c r="B2038" s="33"/>
      <c r="C2038" s="33"/>
      <c r="D2038" s="33"/>
      <c r="E2038" s="33"/>
      <c r="F2038" s="33"/>
      <c r="G2038" s="33"/>
      <c r="H2038" s="35"/>
      <c r="I2038" s="33"/>
      <c r="J2038" s="33"/>
      <c r="K2038" s="36"/>
      <c r="L2038" s="33"/>
      <c r="M2038" s="33"/>
      <c r="N2038" s="33"/>
      <c r="O2038" s="33"/>
      <c r="P2038" s="33"/>
      <c r="Q2038" s="33"/>
    </row>
    <row r="2039" spans="2:17" x14ac:dyDescent="0.2">
      <c r="B2039" s="33"/>
      <c r="C2039" s="33"/>
      <c r="D2039" s="33"/>
      <c r="E2039" s="33"/>
      <c r="F2039" s="33"/>
      <c r="G2039" s="33"/>
      <c r="H2039" s="35"/>
      <c r="I2039" s="33"/>
      <c r="J2039" s="33"/>
      <c r="K2039" s="36"/>
      <c r="L2039" s="33"/>
      <c r="M2039" s="33"/>
      <c r="N2039" s="33"/>
      <c r="O2039" s="33"/>
      <c r="P2039" s="33"/>
      <c r="Q2039" s="33"/>
    </row>
    <row r="2040" spans="2:17" x14ac:dyDescent="0.2">
      <c r="B2040" s="33"/>
      <c r="C2040" s="33"/>
      <c r="D2040" s="33"/>
      <c r="E2040" s="33"/>
      <c r="F2040" s="33"/>
      <c r="G2040" s="33"/>
      <c r="H2040" s="35"/>
      <c r="I2040" s="33"/>
      <c r="J2040" s="33"/>
      <c r="K2040" s="36"/>
      <c r="L2040" s="33"/>
      <c r="M2040" s="33"/>
      <c r="N2040" s="33"/>
      <c r="O2040" s="33"/>
      <c r="P2040" s="33"/>
      <c r="Q2040" s="33"/>
    </row>
    <row r="2041" spans="2:17" x14ac:dyDescent="0.2">
      <c r="B2041" s="33"/>
      <c r="C2041" s="33"/>
      <c r="D2041" s="33"/>
      <c r="E2041" s="33"/>
      <c r="F2041" s="33"/>
      <c r="G2041" s="33"/>
      <c r="H2041" s="35"/>
      <c r="I2041" s="33"/>
      <c r="J2041" s="33"/>
      <c r="K2041" s="36"/>
      <c r="L2041" s="33"/>
      <c r="M2041" s="33"/>
      <c r="N2041" s="33"/>
      <c r="O2041" s="33"/>
      <c r="P2041" s="33"/>
      <c r="Q2041" s="33"/>
    </row>
    <row r="2042" spans="2:17" x14ac:dyDescent="0.2">
      <c r="B2042" s="33"/>
      <c r="C2042" s="33"/>
      <c r="D2042" s="33"/>
      <c r="E2042" s="33"/>
      <c r="F2042" s="33"/>
      <c r="G2042" s="33"/>
      <c r="H2042" s="35"/>
      <c r="I2042" s="33"/>
      <c r="J2042" s="33"/>
      <c r="K2042" s="36"/>
      <c r="L2042" s="33"/>
      <c r="M2042" s="33"/>
      <c r="N2042" s="33"/>
      <c r="O2042" s="33"/>
      <c r="P2042" s="33"/>
      <c r="Q2042" s="33"/>
    </row>
    <row r="2043" spans="2:17" x14ac:dyDescent="0.2">
      <c r="B2043" s="33"/>
      <c r="C2043" s="33"/>
      <c r="D2043" s="33"/>
      <c r="E2043" s="33"/>
      <c r="F2043" s="33"/>
      <c r="G2043" s="33"/>
      <c r="H2043" s="35"/>
      <c r="I2043" s="33"/>
      <c r="J2043" s="33"/>
      <c r="K2043" s="36"/>
      <c r="L2043" s="33"/>
      <c r="M2043" s="33"/>
      <c r="N2043" s="33"/>
      <c r="O2043" s="33"/>
      <c r="P2043" s="33"/>
      <c r="Q2043" s="33"/>
    </row>
    <row r="2044" spans="2:17" x14ac:dyDescent="0.2">
      <c r="B2044" s="33"/>
      <c r="C2044" s="33"/>
      <c r="D2044" s="33"/>
      <c r="E2044" s="33"/>
      <c r="F2044" s="33"/>
      <c r="G2044" s="33"/>
      <c r="H2044" s="35"/>
      <c r="I2044" s="33"/>
      <c r="J2044" s="33"/>
      <c r="K2044" s="36"/>
      <c r="L2044" s="33"/>
      <c r="M2044" s="33"/>
      <c r="N2044" s="33"/>
      <c r="O2044" s="33"/>
      <c r="P2044" s="33"/>
      <c r="Q2044" s="33"/>
    </row>
    <row r="2045" spans="2:17" x14ac:dyDescent="0.2">
      <c r="B2045" s="33"/>
      <c r="C2045" s="33"/>
      <c r="D2045" s="33"/>
      <c r="E2045" s="33"/>
      <c r="F2045" s="33"/>
      <c r="G2045" s="33"/>
      <c r="H2045" s="35"/>
      <c r="I2045" s="33"/>
      <c r="J2045" s="33"/>
      <c r="K2045" s="36"/>
      <c r="L2045" s="33"/>
      <c r="M2045" s="33"/>
      <c r="N2045" s="33"/>
      <c r="O2045" s="33"/>
      <c r="P2045" s="33"/>
      <c r="Q2045" s="33"/>
    </row>
    <row r="2046" spans="2:17" x14ac:dyDescent="0.2">
      <c r="B2046" s="33"/>
      <c r="C2046" s="33"/>
      <c r="D2046" s="33"/>
      <c r="E2046" s="33"/>
      <c r="F2046" s="33"/>
      <c r="G2046" s="33"/>
      <c r="H2046" s="35"/>
      <c r="I2046" s="33"/>
      <c r="J2046" s="33"/>
      <c r="K2046" s="36"/>
      <c r="L2046" s="33"/>
      <c r="M2046" s="33"/>
      <c r="N2046" s="33"/>
      <c r="O2046" s="33"/>
      <c r="P2046" s="33"/>
      <c r="Q2046" s="33"/>
    </row>
    <row r="2047" spans="2:17" x14ac:dyDescent="0.2">
      <c r="B2047" s="33"/>
      <c r="C2047" s="33"/>
      <c r="D2047" s="33"/>
      <c r="E2047" s="33"/>
      <c r="F2047" s="33"/>
      <c r="G2047" s="33"/>
      <c r="H2047" s="35"/>
      <c r="I2047" s="33"/>
      <c r="J2047" s="33"/>
      <c r="K2047" s="36"/>
      <c r="L2047" s="33"/>
      <c r="M2047" s="33"/>
      <c r="N2047" s="33"/>
      <c r="O2047" s="33"/>
      <c r="P2047" s="33"/>
      <c r="Q2047" s="33"/>
    </row>
    <row r="2048" spans="2:17" x14ac:dyDescent="0.2">
      <c r="B2048" s="33"/>
      <c r="C2048" s="33"/>
      <c r="D2048" s="33"/>
      <c r="E2048" s="33"/>
      <c r="F2048" s="33"/>
      <c r="G2048" s="33"/>
      <c r="H2048" s="35"/>
      <c r="I2048" s="33"/>
      <c r="J2048" s="33"/>
      <c r="K2048" s="36"/>
      <c r="L2048" s="33"/>
      <c r="M2048" s="33"/>
      <c r="N2048" s="33"/>
      <c r="O2048" s="33"/>
      <c r="P2048" s="33"/>
      <c r="Q2048" s="33"/>
    </row>
    <row r="2049" spans="2:17" x14ac:dyDescent="0.2">
      <c r="B2049" s="33"/>
      <c r="C2049" s="33"/>
      <c r="D2049" s="33"/>
      <c r="E2049" s="33"/>
      <c r="F2049" s="33"/>
      <c r="G2049" s="33"/>
      <c r="H2049" s="35"/>
      <c r="I2049" s="33"/>
      <c r="J2049" s="33"/>
      <c r="K2049" s="36"/>
      <c r="L2049" s="33"/>
      <c r="M2049" s="33"/>
      <c r="N2049" s="33"/>
      <c r="O2049" s="33"/>
      <c r="P2049" s="33"/>
      <c r="Q2049" s="33"/>
    </row>
    <row r="2050" spans="2:17" x14ac:dyDescent="0.2">
      <c r="B2050" s="33"/>
      <c r="C2050" s="33"/>
      <c r="D2050" s="33"/>
      <c r="E2050" s="33"/>
      <c r="F2050" s="33"/>
      <c r="G2050" s="33"/>
      <c r="H2050" s="35"/>
      <c r="I2050" s="33"/>
      <c r="J2050" s="33"/>
      <c r="K2050" s="36"/>
      <c r="L2050" s="33"/>
      <c r="M2050" s="33"/>
      <c r="N2050" s="33"/>
      <c r="O2050" s="33"/>
      <c r="P2050" s="33"/>
      <c r="Q2050" s="33"/>
    </row>
    <row r="2051" spans="2:17" x14ac:dyDescent="0.2">
      <c r="B2051" s="33"/>
      <c r="C2051" s="33"/>
      <c r="D2051" s="33"/>
      <c r="E2051" s="33"/>
      <c r="F2051" s="33"/>
      <c r="G2051" s="33"/>
      <c r="H2051" s="35"/>
      <c r="I2051" s="33"/>
      <c r="J2051" s="33"/>
      <c r="K2051" s="36"/>
      <c r="L2051" s="33"/>
      <c r="M2051" s="33"/>
      <c r="N2051" s="33"/>
      <c r="O2051" s="33"/>
      <c r="P2051" s="33"/>
      <c r="Q2051" s="33"/>
    </row>
    <row r="2052" spans="2:17" x14ac:dyDescent="0.2">
      <c r="B2052" s="33"/>
      <c r="C2052" s="33"/>
      <c r="D2052" s="33"/>
      <c r="E2052" s="33"/>
      <c r="F2052" s="33"/>
      <c r="G2052" s="33"/>
      <c r="H2052" s="35"/>
      <c r="I2052" s="33"/>
      <c r="J2052" s="33"/>
      <c r="K2052" s="36"/>
      <c r="L2052" s="33"/>
      <c r="M2052" s="33"/>
      <c r="N2052" s="33"/>
      <c r="O2052" s="33"/>
      <c r="P2052" s="33"/>
      <c r="Q2052" s="33"/>
    </row>
    <row r="2053" spans="2:17" x14ac:dyDescent="0.2">
      <c r="B2053" s="33"/>
      <c r="C2053" s="33"/>
      <c r="D2053" s="33"/>
      <c r="E2053" s="33"/>
      <c r="F2053" s="33"/>
      <c r="G2053" s="33"/>
      <c r="H2053" s="35"/>
      <c r="I2053" s="33"/>
      <c r="J2053" s="33"/>
      <c r="K2053" s="36"/>
      <c r="L2053" s="33"/>
      <c r="M2053" s="33"/>
      <c r="N2053" s="33"/>
      <c r="O2053" s="33"/>
      <c r="P2053" s="33"/>
      <c r="Q2053" s="33"/>
    </row>
    <row r="2054" spans="2:17" x14ac:dyDescent="0.2">
      <c r="B2054" s="33"/>
      <c r="C2054" s="33"/>
      <c r="D2054" s="33"/>
      <c r="E2054" s="33"/>
      <c r="F2054" s="33"/>
      <c r="G2054" s="33"/>
      <c r="H2054" s="35"/>
      <c r="I2054" s="33"/>
      <c r="J2054" s="33"/>
      <c r="K2054" s="36"/>
      <c r="L2054" s="33"/>
      <c r="M2054" s="33"/>
      <c r="N2054" s="33"/>
      <c r="O2054" s="33"/>
      <c r="P2054" s="33"/>
      <c r="Q2054" s="33"/>
    </row>
    <row r="2055" spans="2:17" x14ac:dyDescent="0.2">
      <c r="B2055" s="33"/>
      <c r="C2055" s="33"/>
      <c r="D2055" s="33"/>
      <c r="E2055" s="33"/>
      <c r="F2055" s="33"/>
      <c r="G2055" s="33"/>
      <c r="H2055" s="35"/>
      <c r="I2055" s="33"/>
      <c r="J2055" s="33"/>
      <c r="K2055" s="36"/>
      <c r="L2055" s="33"/>
      <c r="M2055" s="33"/>
      <c r="N2055" s="33"/>
      <c r="O2055" s="33"/>
      <c r="P2055" s="33"/>
      <c r="Q2055" s="33"/>
    </row>
    <row r="2056" spans="2:17" x14ac:dyDescent="0.2">
      <c r="B2056" s="33"/>
      <c r="C2056" s="33"/>
      <c r="D2056" s="33"/>
      <c r="E2056" s="33"/>
      <c r="F2056" s="33"/>
      <c r="G2056" s="33"/>
      <c r="H2056" s="35"/>
      <c r="I2056" s="33"/>
      <c r="J2056" s="33"/>
      <c r="K2056" s="36"/>
      <c r="L2056" s="33"/>
      <c r="M2056" s="33"/>
      <c r="N2056" s="33"/>
      <c r="O2056" s="33"/>
      <c r="P2056" s="33"/>
      <c r="Q2056" s="33"/>
    </row>
    <row r="2057" spans="2:17" x14ac:dyDescent="0.2">
      <c r="B2057" s="33"/>
      <c r="C2057" s="33"/>
      <c r="D2057" s="33"/>
      <c r="E2057" s="33"/>
      <c r="F2057" s="33"/>
      <c r="G2057" s="33"/>
      <c r="H2057" s="35"/>
      <c r="I2057" s="33"/>
      <c r="J2057" s="33"/>
      <c r="K2057" s="36"/>
      <c r="L2057" s="33"/>
      <c r="M2057" s="33"/>
      <c r="N2057" s="33"/>
      <c r="O2057" s="33"/>
      <c r="P2057" s="33"/>
      <c r="Q2057" s="33"/>
    </row>
    <row r="2058" spans="2:17" x14ac:dyDescent="0.2">
      <c r="B2058" s="33"/>
      <c r="C2058" s="33"/>
      <c r="D2058" s="33"/>
      <c r="E2058" s="33"/>
      <c r="F2058" s="33"/>
      <c r="G2058" s="33"/>
      <c r="H2058" s="35"/>
      <c r="I2058" s="33"/>
      <c r="J2058" s="33"/>
      <c r="K2058" s="36"/>
      <c r="L2058" s="33"/>
      <c r="M2058" s="33"/>
      <c r="N2058" s="33"/>
      <c r="O2058" s="33"/>
      <c r="P2058" s="33"/>
      <c r="Q2058" s="33"/>
    </row>
    <row r="2059" spans="2:17" x14ac:dyDescent="0.2">
      <c r="B2059" s="33"/>
      <c r="C2059" s="33"/>
      <c r="D2059" s="33"/>
      <c r="E2059" s="33"/>
      <c r="F2059" s="33"/>
      <c r="G2059" s="33"/>
      <c r="H2059" s="35"/>
      <c r="I2059" s="33"/>
      <c r="J2059" s="33"/>
      <c r="K2059" s="36"/>
      <c r="L2059" s="33"/>
      <c r="M2059" s="33"/>
      <c r="N2059" s="33"/>
      <c r="O2059" s="33"/>
      <c r="P2059" s="33"/>
      <c r="Q2059" s="33"/>
    </row>
    <row r="2060" spans="2:17" x14ac:dyDescent="0.2">
      <c r="B2060" s="33"/>
      <c r="C2060" s="33"/>
      <c r="D2060" s="33"/>
      <c r="E2060" s="33"/>
      <c r="F2060" s="33"/>
      <c r="G2060" s="33"/>
      <c r="H2060" s="35"/>
      <c r="I2060" s="33"/>
      <c r="J2060" s="33"/>
      <c r="K2060" s="36"/>
      <c r="L2060" s="33"/>
      <c r="M2060" s="33"/>
      <c r="N2060" s="33"/>
      <c r="O2060" s="33"/>
      <c r="P2060" s="33"/>
      <c r="Q2060" s="33"/>
    </row>
    <row r="2061" spans="2:17" x14ac:dyDescent="0.2">
      <c r="B2061" s="33"/>
      <c r="C2061" s="33"/>
      <c r="D2061" s="33"/>
      <c r="E2061" s="33"/>
      <c r="F2061" s="33"/>
      <c r="G2061" s="33"/>
      <c r="H2061" s="35"/>
      <c r="I2061" s="33"/>
      <c r="J2061" s="33"/>
      <c r="K2061" s="36"/>
      <c r="L2061" s="33"/>
      <c r="M2061" s="33"/>
      <c r="N2061" s="33"/>
      <c r="O2061" s="33"/>
      <c r="P2061" s="33"/>
      <c r="Q2061" s="33"/>
    </row>
    <row r="2062" spans="2:17" x14ac:dyDescent="0.2">
      <c r="B2062" s="33"/>
      <c r="C2062" s="33"/>
      <c r="D2062" s="33"/>
      <c r="E2062" s="33"/>
      <c r="F2062" s="33"/>
      <c r="G2062" s="33"/>
      <c r="H2062" s="35"/>
      <c r="I2062" s="33"/>
      <c r="J2062" s="33"/>
      <c r="K2062" s="36"/>
      <c r="L2062" s="33"/>
      <c r="M2062" s="33"/>
      <c r="N2062" s="33"/>
      <c r="O2062" s="33"/>
      <c r="P2062" s="33"/>
      <c r="Q2062" s="33"/>
    </row>
    <row r="2063" spans="2:17" x14ac:dyDescent="0.2">
      <c r="B2063" s="33"/>
      <c r="C2063" s="33"/>
      <c r="D2063" s="33"/>
      <c r="E2063" s="33"/>
      <c r="F2063" s="33"/>
      <c r="G2063" s="33"/>
      <c r="H2063" s="35"/>
      <c r="I2063" s="33"/>
      <c r="J2063" s="33"/>
      <c r="K2063" s="36"/>
      <c r="L2063" s="33"/>
      <c r="M2063" s="33"/>
      <c r="N2063" s="33"/>
      <c r="O2063" s="33"/>
      <c r="P2063" s="33"/>
      <c r="Q2063" s="33"/>
    </row>
    <row r="2064" spans="2:17" x14ac:dyDescent="0.2">
      <c r="B2064" s="33"/>
      <c r="C2064" s="33"/>
      <c r="D2064" s="33"/>
      <c r="E2064" s="33"/>
      <c r="F2064" s="33"/>
      <c r="G2064" s="33"/>
      <c r="H2064" s="35"/>
      <c r="I2064" s="33"/>
      <c r="J2064" s="33"/>
      <c r="K2064" s="36"/>
      <c r="L2064" s="33"/>
      <c r="M2064" s="33"/>
      <c r="N2064" s="33"/>
      <c r="O2064" s="33"/>
      <c r="P2064" s="33"/>
      <c r="Q2064" s="33"/>
    </row>
    <row r="2065" spans="2:17" x14ac:dyDescent="0.2">
      <c r="B2065" s="33"/>
      <c r="C2065" s="33"/>
      <c r="D2065" s="33"/>
      <c r="E2065" s="33"/>
      <c r="F2065" s="33"/>
      <c r="G2065" s="33"/>
      <c r="H2065" s="35"/>
      <c r="I2065" s="33"/>
      <c r="J2065" s="33"/>
      <c r="K2065" s="36"/>
      <c r="L2065" s="33"/>
      <c r="M2065" s="33"/>
      <c r="N2065" s="33"/>
      <c r="O2065" s="33"/>
      <c r="P2065" s="33"/>
      <c r="Q2065" s="33"/>
    </row>
    <row r="2066" spans="2:17" x14ac:dyDescent="0.2">
      <c r="B2066" s="33"/>
      <c r="C2066" s="33"/>
      <c r="D2066" s="33"/>
      <c r="E2066" s="33"/>
      <c r="F2066" s="33"/>
      <c r="G2066" s="33"/>
      <c r="H2066" s="35"/>
      <c r="I2066" s="33"/>
      <c r="J2066" s="33"/>
      <c r="K2066" s="36"/>
      <c r="L2066" s="33"/>
      <c r="M2066" s="33"/>
      <c r="N2066" s="33"/>
      <c r="O2066" s="33"/>
      <c r="P2066" s="33"/>
      <c r="Q2066" s="33"/>
    </row>
    <row r="2067" spans="2:17" x14ac:dyDescent="0.2">
      <c r="B2067" s="33"/>
      <c r="C2067" s="33"/>
      <c r="D2067" s="33"/>
      <c r="E2067" s="33"/>
      <c r="F2067" s="33"/>
      <c r="G2067" s="33"/>
      <c r="H2067" s="35"/>
      <c r="I2067" s="33"/>
      <c r="J2067" s="33"/>
      <c r="K2067" s="36"/>
      <c r="L2067" s="33"/>
      <c r="M2067" s="33"/>
      <c r="N2067" s="33"/>
      <c r="O2067" s="33"/>
      <c r="P2067" s="33"/>
      <c r="Q2067" s="33"/>
    </row>
    <row r="2068" spans="2:17" x14ac:dyDescent="0.2">
      <c r="B2068" s="33"/>
      <c r="C2068" s="33"/>
      <c r="D2068" s="33"/>
      <c r="E2068" s="33"/>
      <c r="F2068" s="33"/>
      <c r="G2068" s="33"/>
      <c r="H2068" s="35"/>
      <c r="I2068" s="33"/>
      <c r="J2068" s="33"/>
      <c r="K2068" s="36"/>
      <c r="L2068" s="33"/>
      <c r="M2068" s="33"/>
      <c r="N2068" s="33"/>
      <c r="O2068" s="33"/>
      <c r="P2068" s="33"/>
      <c r="Q2068" s="33"/>
    </row>
    <row r="2069" spans="2:17" x14ac:dyDescent="0.2">
      <c r="B2069" s="33"/>
      <c r="C2069" s="33"/>
      <c r="D2069" s="33"/>
      <c r="E2069" s="33"/>
      <c r="F2069" s="33"/>
      <c r="G2069" s="33"/>
      <c r="H2069" s="35"/>
      <c r="I2069" s="33"/>
      <c r="J2069" s="33"/>
      <c r="K2069" s="36"/>
      <c r="L2069" s="33"/>
      <c r="M2069" s="33"/>
      <c r="N2069" s="33"/>
      <c r="O2069" s="33"/>
      <c r="P2069" s="33"/>
      <c r="Q2069" s="33"/>
    </row>
    <row r="2070" spans="2:17" x14ac:dyDescent="0.2">
      <c r="B2070" s="33"/>
      <c r="C2070" s="33"/>
      <c r="D2070" s="33"/>
      <c r="E2070" s="33"/>
      <c r="F2070" s="33"/>
      <c r="G2070" s="33"/>
      <c r="H2070" s="35"/>
      <c r="I2070" s="33"/>
      <c r="J2070" s="33"/>
      <c r="K2070" s="36"/>
      <c r="L2070" s="33"/>
      <c r="M2070" s="33"/>
      <c r="N2070" s="33"/>
      <c r="O2070" s="33"/>
      <c r="P2070" s="33"/>
      <c r="Q2070" s="33"/>
    </row>
    <row r="2071" spans="2:17" x14ac:dyDescent="0.2">
      <c r="B2071" s="33"/>
      <c r="C2071" s="33"/>
      <c r="D2071" s="33"/>
      <c r="E2071" s="33"/>
      <c r="F2071" s="33"/>
      <c r="G2071" s="33"/>
      <c r="H2071" s="35"/>
      <c r="I2071" s="33"/>
      <c r="J2071" s="33"/>
      <c r="K2071" s="36"/>
      <c r="L2071" s="33"/>
      <c r="M2071" s="33"/>
      <c r="N2071" s="33"/>
      <c r="O2071" s="33"/>
      <c r="P2071" s="33"/>
      <c r="Q2071" s="33"/>
    </row>
    <row r="2072" spans="2:17" x14ac:dyDescent="0.2">
      <c r="B2072" s="33"/>
      <c r="C2072" s="33"/>
      <c r="D2072" s="33"/>
      <c r="E2072" s="33"/>
      <c r="F2072" s="33"/>
      <c r="G2072" s="33"/>
      <c r="H2072" s="35"/>
      <c r="I2072" s="33"/>
      <c r="J2072" s="33"/>
      <c r="K2072" s="36"/>
      <c r="L2072" s="33"/>
      <c r="M2072" s="33"/>
      <c r="N2072" s="33"/>
      <c r="O2072" s="33"/>
      <c r="P2072" s="33"/>
      <c r="Q2072" s="33"/>
    </row>
    <row r="2073" spans="2:17" x14ac:dyDescent="0.2">
      <c r="B2073" s="33"/>
      <c r="C2073" s="33"/>
      <c r="D2073" s="33"/>
      <c r="E2073" s="33"/>
      <c r="F2073" s="33"/>
      <c r="G2073" s="33"/>
      <c r="H2073" s="35"/>
      <c r="I2073" s="33"/>
      <c r="J2073" s="33"/>
      <c r="K2073" s="36"/>
      <c r="L2073" s="33"/>
      <c r="M2073" s="33"/>
      <c r="N2073" s="33"/>
      <c r="O2073" s="33"/>
      <c r="P2073" s="33"/>
      <c r="Q2073" s="33"/>
    </row>
    <row r="2074" spans="2:17" x14ac:dyDescent="0.2">
      <c r="B2074" s="33"/>
      <c r="C2074" s="33"/>
      <c r="D2074" s="33"/>
      <c r="E2074" s="33"/>
      <c r="F2074" s="33"/>
      <c r="G2074" s="33"/>
      <c r="H2074" s="35"/>
      <c r="I2074" s="33"/>
      <c r="J2074" s="33"/>
      <c r="K2074" s="36"/>
      <c r="L2074" s="33"/>
      <c r="M2074" s="33"/>
      <c r="N2074" s="33"/>
      <c r="O2074" s="33"/>
      <c r="P2074" s="33"/>
      <c r="Q2074" s="33"/>
    </row>
    <row r="2075" spans="2:17" x14ac:dyDescent="0.2">
      <c r="B2075" s="33"/>
      <c r="C2075" s="33"/>
      <c r="D2075" s="33"/>
      <c r="E2075" s="33"/>
      <c r="F2075" s="33"/>
      <c r="G2075" s="33"/>
      <c r="H2075" s="35"/>
      <c r="I2075" s="33"/>
      <c r="J2075" s="33"/>
      <c r="K2075" s="36"/>
      <c r="L2075" s="33"/>
      <c r="M2075" s="33"/>
      <c r="N2075" s="33"/>
      <c r="O2075" s="33"/>
      <c r="P2075" s="33"/>
      <c r="Q2075" s="33"/>
    </row>
    <row r="2076" spans="2:17" x14ac:dyDescent="0.2">
      <c r="B2076" s="33"/>
      <c r="C2076" s="33"/>
      <c r="D2076" s="33"/>
      <c r="E2076" s="33"/>
      <c r="F2076" s="33"/>
      <c r="G2076" s="33"/>
      <c r="H2076" s="35"/>
      <c r="I2076" s="33"/>
      <c r="J2076" s="33"/>
      <c r="K2076" s="36"/>
      <c r="L2076" s="33"/>
      <c r="M2076" s="33"/>
      <c r="N2076" s="33"/>
      <c r="O2076" s="33"/>
      <c r="P2076" s="33"/>
      <c r="Q2076" s="33"/>
    </row>
    <row r="2077" spans="2:17" x14ac:dyDescent="0.2">
      <c r="B2077" s="33"/>
      <c r="C2077" s="33"/>
      <c r="D2077" s="33"/>
      <c r="E2077" s="33"/>
      <c r="F2077" s="33"/>
      <c r="G2077" s="33"/>
      <c r="H2077" s="35"/>
      <c r="I2077" s="33"/>
      <c r="J2077" s="33"/>
      <c r="K2077" s="36"/>
      <c r="L2077" s="33"/>
      <c r="M2077" s="33"/>
      <c r="N2077" s="33"/>
      <c r="O2077" s="33"/>
      <c r="P2077" s="33"/>
      <c r="Q2077" s="33"/>
    </row>
    <row r="2078" spans="2:17" x14ac:dyDescent="0.2">
      <c r="B2078" s="33"/>
      <c r="C2078" s="33"/>
      <c r="D2078" s="33"/>
      <c r="E2078" s="33"/>
      <c r="F2078" s="33"/>
      <c r="G2078" s="33"/>
      <c r="H2078" s="35"/>
      <c r="I2078" s="33"/>
      <c r="J2078" s="33"/>
      <c r="K2078" s="36"/>
      <c r="L2078" s="33"/>
      <c r="M2078" s="33"/>
      <c r="N2078" s="33"/>
      <c r="O2078" s="33"/>
      <c r="P2078" s="33"/>
      <c r="Q2078" s="33"/>
    </row>
    <row r="2079" spans="2:17" x14ac:dyDescent="0.2">
      <c r="B2079" s="33"/>
      <c r="C2079" s="33"/>
      <c r="D2079" s="33"/>
      <c r="E2079" s="33"/>
      <c r="F2079" s="33"/>
      <c r="G2079" s="33"/>
      <c r="H2079" s="35"/>
      <c r="I2079" s="33"/>
      <c r="J2079" s="33"/>
      <c r="K2079" s="36"/>
      <c r="L2079" s="33"/>
      <c r="M2079" s="33"/>
      <c r="N2079" s="33"/>
      <c r="O2079" s="33"/>
      <c r="P2079" s="33"/>
      <c r="Q2079" s="33"/>
    </row>
    <row r="2080" spans="2:17" x14ac:dyDescent="0.2">
      <c r="B2080" s="33"/>
      <c r="C2080" s="33"/>
      <c r="D2080" s="33"/>
      <c r="E2080" s="33"/>
      <c r="F2080" s="33"/>
      <c r="G2080" s="33"/>
      <c r="H2080" s="35"/>
      <c r="I2080" s="33"/>
      <c r="J2080" s="33"/>
      <c r="K2080" s="36"/>
      <c r="L2080" s="33"/>
      <c r="M2080" s="33"/>
      <c r="N2080" s="33"/>
      <c r="O2080" s="33"/>
      <c r="P2080" s="33"/>
      <c r="Q2080" s="33"/>
    </row>
    <row r="2081" spans="2:17" x14ac:dyDescent="0.2">
      <c r="B2081" s="33"/>
      <c r="C2081" s="33"/>
      <c r="D2081" s="33"/>
      <c r="E2081" s="33"/>
      <c r="F2081" s="33"/>
      <c r="G2081" s="33"/>
      <c r="H2081" s="35"/>
      <c r="I2081" s="33"/>
      <c r="J2081" s="33"/>
      <c r="K2081" s="36"/>
      <c r="L2081" s="33"/>
      <c r="M2081" s="33"/>
      <c r="N2081" s="33"/>
      <c r="O2081" s="33"/>
      <c r="P2081" s="33"/>
      <c r="Q2081" s="33"/>
    </row>
    <row r="2082" spans="2:17" x14ac:dyDescent="0.2">
      <c r="B2082" s="33"/>
      <c r="C2082" s="33"/>
      <c r="D2082" s="33"/>
      <c r="E2082" s="33"/>
      <c r="F2082" s="33"/>
      <c r="G2082" s="33"/>
      <c r="H2082" s="35"/>
      <c r="I2082" s="33"/>
      <c r="J2082" s="33"/>
      <c r="K2082" s="36"/>
      <c r="L2082" s="33"/>
      <c r="M2082" s="33"/>
      <c r="N2082" s="33"/>
      <c r="O2082" s="33"/>
      <c r="P2082" s="33"/>
      <c r="Q2082" s="33"/>
    </row>
    <row r="2083" spans="2:17" x14ac:dyDescent="0.2">
      <c r="B2083" s="33"/>
      <c r="C2083" s="33"/>
      <c r="D2083" s="33"/>
      <c r="E2083" s="33"/>
      <c r="F2083" s="33"/>
      <c r="G2083" s="33"/>
      <c r="H2083" s="35"/>
      <c r="I2083" s="33"/>
      <c r="J2083" s="33"/>
      <c r="K2083" s="36"/>
      <c r="L2083" s="33"/>
      <c r="M2083" s="33"/>
      <c r="N2083" s="33"/>
      <c r="O2083" s="33"/>
      <c r="P2083" s="33"/>
      <c r="Q2083" s="33"/>
    </row>
    <row r="2084" spans="2:17" x14ac:dyDescent="0.2">
      <c r="B2084" s="33"/>
      <c r="C2084" s="33"/>
      <c r="D2084" s="33"/>
      <c r="E2084" s="33"/>
      <c r="F2084" s="33"/>
      <c r="G2084" s="33"/>
      <c r="H2084" s="35"/>
      <c r="I2084" s="33"/>
      <c r="J2084" s="33"/>
      <c r="K2084" s="36"/>
      <c r="L2084" s="33"/>
      <c r="M2084" s="33"/>
      <c r="N2084" s="33"/>
      <c r="O2084" s="33"/>
      <c r="P2084" s="33"/>
      <c r="Q2084" s="33"/>
    </row>
    <row r="2085" spans="2:17" x14ac:dyDescent="0.2">
      <c r="B2085" s="33"/>
      <c r="C2085" s="33"/>
      <c r="D2085" s="33"/>
      <c r="E2085" s="33"/>
      <c r="F2085" s="33"/>
      <c r="G2085" s="33"/>
      <c r="H2085" s="35"/>
      <c r="I2085" s="33"/>
      <c r="J2085" s="33"/>
      <c r="K2085" s="36"/>
      <c r="L2085" s="33"/>
      <c r="M2085" s="33"/>
      <c r="N2085" s="33"/>
      <c r="O2085" s="33"/>
      <c r="P2085" s="33"/>
      <c r="Q2085" s="33"/>
    </row>
    <row r="2086" spans="2:17" x14ac:dyDescent="0.2">
      <c r="B2086" s="33"/>
      <c r="C2086" s="33"/>
      <c r="D2086" s="33"/>
      <c r="E2086" s="33"/>
      <c r="F2086" s="33"/>
      <c r="G2086" s="33"/>
      <c r="H2086" s="35"/>
      <c r="I2086" s="33"/>
      <c r="J2086" s="33"/>
      <c r="K2086" s="36"/>
      <c r="L2086" s="33"/>
      <c r="M2086" s="33"/>
      <c r="N2086" s="33"/>
      <c r="O2086" s="33"/>
      <c r="P2086" s="33"/>
      <c r="Q2086" s="33"/>
    </row>
    <row r="2087" spans="2:17" x14ac:dyDescent="0.2">
      <c r="B2087" s="33"/>
      <c r="C2087" s="33"/>
      <c r="D2087" s="33"/>
      <c r="E2087" s="33"/>
      <c r="F2087" s="33"/>
      <c r="G2087" s="33"/>
      <c r="H2087" s="35"/>
      <c r="I2087" s="33"/>
      <c r="J2087" s="33"/>
      <c r="K2087" s="36"/>
      <c r="L2087" s="33"/>
      <c r="M2087" s="33"/>
      <c r="N2087" s="33"/>
      <c r="O2087" s="33"/>
      <c r="P2087" s="33"/>
      <c r="Q2087" s="33"/>
    </row>
    <row r="2088" spans="2:17" x14ac:dyDescent="0.2">
      <c r="B2088" s="33"/>
      <c r="C2088" s="33"/>
      <c r="D2088" s="33"/>
      <c r="E2088" s="33"/>
      <c r="F2088" s="33"/>
      <c r="G2088" s="33"/>
      <c r="H2088" s="35"/>
      <c r="I2088" s="33"/>
      <c r="J2088" s="33"/>
      <c r="K2088" s="36"/>
      <c r="L2088" s="33"/>
      <c r="M2088" s="33"/>
      <c r="N2088" s="33"/>
      <c r="O2088" s="33"/>
      <c r="P2088" s="33"/>
      <c r="Q2088" s="33"/>
    </row>
    <row r="2089" spans="2:17" x14ac:dyDescent="0.2">
      <c r="B2089" s="33"/>
      <c r="C2089" s="33"/>
      <c r="D2089" s="33"/>
      <c r="E2089" s="33"/>
      <c r="F2089" s="33"/>
      <c r="G2089" s="33"/>
      <c r="H2089" s="35"/>
      <c r="I2089" s="33"/>
      <c r="J2089" s="33"/>
      <c r="K2089" s="36"/>
      <c r="L2089" s="33"/>
      <c r="M2089" s="33"/>
      <c r="N2089" s="33"/>
      <c r="O2089" s="33"/>
      <c r="P2089" s="33"/>
      <c r="Q2089" s="33"/>
    </row>
    <row r="2090" spans="2:17" x14ac:dyDescent="0.2">
      <c r="B2090" s="33"/>
      <c r="C2090" s="33"/>
      <c r="D2090" s="33"/>
      <c r="E2090" s="33"/>
      <c r="F2090" s="33"/>
      <c r="G2090" s="33"/>
      <c r="H2090" s="35"/>
      <c r="I2090" s="33"/>
      <c r="J2090" s="33"/>
      <c r="K2090" s="36"/>
      <c r="L2090" s="33"/>
      <c r="M2090" s="33"/>
      <c r="N2090" s="33"/>
      <c r="O2090" s="33"/>
      <c r="P2090" s="33"/>
      <c r="Q2090" s="33"/>
    </row>
    <row r="2091" spans="2:17" x14ac:dyDescent="0.2">
      <c r="B2091" s="33"/>
      <c r="C2091" s="33"/>
      <c r="D2091" s="33"/>
      <c r="E2091" s="33"/>
      <c r="F2091" s="33"/>
      <c r="G2091" s="33"/>
      <c r="H2091" s="35"/>
      <c r="I2091" s="33"/>
      <c r="J2091" s="33"/>
      <c r="K2091" s="36"/>
      <c r="L2091" s="33"/>
      <c r="M2091" s="33"/>
      <c r="N2091" s="33"/>
      <c r="O2091" s="33"/>
      <c r="P2091" s="33"/>
      <c r="Q2091" s="33"/>
    </row>
    <row r="2092" spans="2:17" x14ac:dyDescent="0.2">
      <c r="B2092" s="33"/>
      <c r="C2092" s="33"/>
      <c r="D2092" s="33"/>
      <c r="E2092" s="33"/>
      <c r="F2092" s="33"/>
      <c r="G2092" s="33"/>
      <c r="H2092" s="35"/>
      <c r="I2092" s="33"/>
      <c r="J2092" s="33"/>
      <c r="K2092" s="36"/>
      <c r="L2092" s="33"/>
      <c r="M2092" s="33"/>
      <c r="N2092" s="33"/>
      <c r="O2092" s="33"/>
      <c r="P2092" s="33"/>
      <c r="Q2092" s="33"/>
    </row>
    <row r="2093" spans="2:17" x14ac:dyDescent="0.2">
      <c r="B2093" s="33"/>
      <c r="C2093" s="33"/>
      <c r="D2093" s="33"/>
      <c r="E2093" s="33"/>
      <c r="F2093" s="33"/>
      <c r="G2093" s="33"/>
      <c r="H2093" s="35"/>
      <c r="I2093" s="33"/>
      <c r="J2093" s="33"/>
      <c r="K2093" s="36"/>
      <c r="L2093" s="33"/>
      <c r="M2093" s="33"/>
      <c r="N2093" s="33"/>
      <c r="O2093" s="33"/>
      <c r="P2093" s="33"/>
      <c r="Q2093" s="33"/>
    </row>
    <row r="2094" spans="2:17" x14ac:dyDescent="0.2">
      <c r="B2094" s="33"/>
      <c r="C2094" s="33"/>
      <c r="D2094" s="33"/>
      <c r="E2094" s="33"/>
      <c r="F2094" s="33"/>
      <c r="G2094" s="33"/>
      <c r="H2094" s="35"/>
      <c r="I2094" s="33"/>
      <c r="J2094" s="33"/>
      <c r="K2094" s="36"/>
      <c r="L2094" s="33"/>
      <c r="M2094" s="33"/>
      <c r="N2094" s="33"/>
      <c r="O2094" s="33"/>
      <c r="P2094" s="33"/>
      <c r="Q2094" s="33"/>
    </row>
    <row r="2095" spans="2:17" x14ac:dyDescent="0.2">
      <c r="B2095" s="33"/>
      <c r="C2095" s="33"/>
      <c r="D2095" s="33"/>
      <c r="E2095" s="33"/>
      <c r="F2095" s="33"/>
      <c r="G2095" s="33"/>
      <c r="H2095" s="35"/>
      <c r="I2095" s="33"/>
      <c r="J2095" s="33"/>
      <c r="K2095" s="36"/>
      <c r="L2095" s="33"/>
      <c r="M2095" s="33"/>
      <c r="N2095" s="33"/>
      <c r="O2095" s="33"/>
      <c r="P2095" s="33"/>
      <c r="Q2095" s="33"/>
    </row>
    <row r="2096" spans="2:17" x14ac:dyDescent="0.2">
      <c r="B2096" s="33"/>
      <c r="C2096" s="33"/>
      <c r="D2096" s="33"/>
      <c r="E2096" s="33"/>
      <c r="F2096" s="33"/>
      <c r="G2096" s="33"/>
      <c r="H2096" s="35"/>
      <c r="I2096" s="33"/>
      <c r="J2096" s="33"/>
      <c r="K2096" s="36"/>
      <c r="L2096" s="33"/>
      <c r="M2096" s="33"/>
      <c r="N2096" s="33"/>
      <c r="O2096" s="33"/>
      <c r="P2096" s="33"/>
      <c r="Q2096" s="33"/>
    </row>
    <row r="2097" spans="2:17" x14ac:dyDescent="0.2">
      <c r="B2097" s="33"/>
      <c r="C2097" s="33"/>
      <c r="D2097" s="33"/>
      <c r="E2097" s="33"/>
      <c r="F2097" s="33"/>
      <c r="G2097" s="33"/>
      <c r="H2097" s="35"/>
      <c r="I2097" s="33"/>
      <c r="J2097" s="33"/>
      <c r="K2097" s="36"/>
      <c r="L2097" s="33"/>
      <c r="M2097" s="33"/>
      <c r="N2097" s="33"/>
      <c r="O2097" s="33"/>
      <c r="P2097" s="33"/>
      <c r="Q2097" s="33"/>
    </row>
    <row r="2098" spans="2:17" x14ac:dyDescent="0.2">
      <c r="B2098" s="33"/>
      <c r="C2098" s="33"/>
      <c r="D2098" s="33"/>
      <c r="E2098" s="33"/>
      <c r="F2098" s="33"/>
      <c r="G2098" s="33"/>
      <c r="H2098" s="35"/>
      <c r="I2098" s="33"/>
      <c r="J2098" s="33"/>
      <c r="K2098" s="36"/>
      <c r="L2098" s="33"/>
      <c r="M2098" s="33"/>
      <c r="N2098" s="33"/>
      <c r="O2098" s="33"/>
      <c r="P2098" s="33"/>
      <c r="Q2098" s="33"/>
    </row>
    <row r="2099" spans="2:17" x14ac:dyDescent="0.2">
      <c r="B2099" s="33"/>
      <c r="C2099" s="33"/>
      <c r="D2099" s="33"/>
      <c r="E2099" s="33"/>
      <c r="F2099" s="33"/>
      <c r="G2099" s="33"/>
      <c r="H2099" s="35"/>
      <c r="I2099" s="33"/>
      <c r="J2099" s="33"/>
      <c r="K2099" s="36"/>
      <c r="L2099" s="33"/>
      <c r="M2099" s="33"/>
      <c r="N2099" s="33"/>
      <c r="O2099" s="33"/>
      <c r="P2099" s="33"/>
      <c r="Q2099" s="33"/>
    </row>
    <row r="2100" spans="2:17" x14ac:dyDescent="0.2">
      <c r="B2100" s="33"/>
      <c r="C2100" s="33"/>
      <c r="D2100" s="33"/>
      <c r="E2100" s="33"/>
      <c r="F2100" s="33"/>
      <c r="G2100" s="33"/>
      <c r="H2100" s="35"/>
      <c r="I2100" s="33"/>
      <c r="J2100" s="33"/>
      <c r="K2100" s="36"/>
      <c r="L2100" s="33"/>
      <c r="M2100" s="33"/>
      <c r="N2100" s="33"/>
      <c r="O2100" s="33"/>
      <c r="P2100" s="33"/>
      <c r="Q2100" s="33"/>
    </row>
    <row r="2101" spans="2:17" x14ac:dyDescent="0.2">
      <c r="B2101" s="33"/>
      <c r="C2101" s="33"/>
      <c r="D2101" s="33"/>
      <c r="E2101" s="33"/>
      <c r="F2101" s="33"/>
      <c r="G2101" s="33"/>
      <c r="H2101" s="35"/>
      <c r="I2101" s="33"/>
      <c r="J2101" s="33"/>
      <c r="K2101" s="36"/>
      <c r="L2101" s="33"/>
      <c r="M2101" s="33"/>
      <c r="N2101" s="33"/>
      <c r="O2101" s="33"/>
      <c r="P2101" s="33"/>
      <c r="Q2101" s="33"/>
    </row>
    <row r="2102" spans="2:17" x14ac:dyDescent="0.2">
      <c r="B2102" s="33"/>
      <c r="C2102" s="33"/>
      <c r="D2102" s="33"/>
      <c r="E2102" s="33"/>
      <c r="F2102" s="33"/>
      <c r="G2102" s="33"/>
      <c r="H2102" s="35"/>
      <c r="I2102" s="33"/>
      <c r="J2102" s="33"/>
      <c r="K2102" s="36"/>
      <c r="L2102" s="33"/>
      <c r="M2102" s="33"/>
      <c r="N2102" s="33"/>
      <c r="O2102" s="33"/>
      <c r="P2102" s="33"/>
      <c r="Q2102" s="33"/>
    </row>
    <row r="2103" spans="2:17" x14ac:dyDescent="0.2">
      <c r="B2103" s="33"/>
      <c r="C2103" s="33"/>
      <c r="D2103" s="33"/>
      <c r="E2103" s="33"/>
      <c r="F2103" s="33"/>
      <c r="G2103" s="33"/>
      <c r="H2103" s="35"/>
      <c r="I2103" s="33"/>
      <c r="J2103" s="33"/>
      <c r="K2103" s="36"/>
      <c r="L2103" s="33"/>
      <c r="M2103" s="33"/>
      <c r="N2103" s="33"/>
      <c r="O2103" s="33"/>
      <c r="P2103" s="33"/>
      <c r="Q2103" s="33"/>
    </row>
    <row r="2104" spans="2:17" x14ac:dyDescent="0.2">
      <c r="B2104" s="33"/>
      <c r="C2104" s="33"/>
      <c r="D2104" s="33"/>
      <c r="E2104" s="33"/>
      <c r="F2104" s="33"/>
      <c r="G2104" s="33"/>
      <c r="H2104" s="35"/>
      <c r="I2104" s="33"/>
      <c r="J2104" s="33"/>
      <c r="K2104" s="36"/>
      <c r="L2104" s="33"/>
      <c r="M2104" s="33"/>
      <c r="N2104" s="33"/>
      <c r="O2104" s="33"/>
      <c r="P2104" s="33"/>
      <c r="Q2104" s="33"/>
    </row>
    <row r="2105" spans="2:17" x14ac:dyDescent="0.2">
      <c r="B2105" s="33"/>
      <c r="C2105" s="33"/>
      <c r="D2105" s="33"/>
      <c r="E2105" s="33"/>
      <c r="F2105" s="33"/>
      <c r="G2105" s="33"/>
      <c r="H2105" s="35"/>
      <c r="I2105" s="33"/>
      <c r="J2105" s="33"/>
      <c r="K2105" s="36"/>
      <c r="L2105" s="33"/>
      <c r="M2105" s="33"/>
      <c r="N2105" s="33"/>
      <c r="O2105" s="33"/>
      <c r="P2105" s="33"/>
      <c r="Q2105" s="33"/>
    </row>
    <row r="2106" spans="2:17" x14ac:dyDescent="0.2">
      <c r="B2106" s="33"/>
      <c r="C2106" s="33"/>
      <c r="D2106" s="33"/>
      <c r="E2106" s="33"/>
      <c r="F2106" s="33"/>
      <c r="G2106" s="33"/>
      <c r="H2106" s="35"/>
      <c r="I2106" s="33"/>
      <c r="J2106" s="33"/>
      <c r="K2106" s="36"/>
      <c r="L2106" s="33"/>
      <c r="M2106" s="33"/>
      <c r="N2106" s="33"/>
      <c r="O2106" s="33"/>
      <c r="P2106" s="33"/>
      <c r="Q2106" s="33"/>
    </row>
    <row r="2107" spans="2:17" x14ac:dyDescent="0.2">
      <c r="B2107" s="33"/>
      <c r="C2107" s="33"/>
      <c r="D2107" s="33"/>
      <c r="E2107" s="33"/>
      <c r="F2107" s="33"/>
      <c r="G2107" s="33"/>
      <c r="H2107" s="35"/>
      <c r="I2107" s="33"/>
      <c r="J2107" s="33"/>
      <c r="K2107" s="36"/>
      <c r="L2107" s="33"/>
      <c r="M2107" s="33"/>
      <c r="N2107" s="33"/>
      <c r="O2107" s="33"/>
      <c r="P2107" s="33"/>
      <c r="Q2107" s="33"/>
    </row>
    <row r="2108" spans="2:17" x14ac:dyDescent="0.2">
      <c r="B2108" s="33"/>
      <c r="C2108" s="33"/>
      <c r="D2108" s="33"/>
      <c r="E2108" s="33"/>
      <c r="F2108" s="33"/>
      <c r="G2108" s="33"/>
      <c r="H2108" s="35"/>
      <c r="I2108" s="33"/>
      <c r="J2108" s="33"/>
      <c r="K2108" s="36"/>
      <c r="L2108" s="33"/>
      <c r="M2108" s="33"/>
      <c r="N2108" s="33"/>
      <c r="O2108" s="33"/>
      <c r="P2108" s="33"/>
      <c r="Q2108" s="33"/>
    </row>
    <row r="2109" spans="2:17" x14ac:dyDescent="0.2">
      <c r="B2109" s="33"/>
      <c r="C2109" s="33"/>
      <c r="D2109" s="33"/>
      <c r="E2109" s="33"/>
      <c r="F2109" s="33"/>
      <c r="G2109" s="33"/>
      <c r="H2109" s="35"/>
      <c r="I2109" s="33"/>
      <c r="J2109" s="33"/>
      <c r="K2109" s="36"/>
      <c r="L2109" s="33"/>
      <c r="M2109" s="33"/>
      <c r="N2109" s="33"/>
      <c r="O2109" s="33"/>
      <c r="P2109" s="33"/>
      <c r="Q2109" s="33"/>
    </row>
    <row r="2110" spans="2:17" x14ac:dyDescent="0.2">
      <c r="B2110" s="33"/>
      <c r="C2110" s="33"/>
      <c r="D2110" s="33"/>
      <c r="E2110" s="33"/>
      <c r="F2110" s="33"/>
      <c r="G2110" s="33"/>
      <c r="H2110" s="35"/>
      <c r="I2110" s="33"/>
      <c r="J2110" s="33"/>
      <c r="K2110" s="36"/>
      <c r="L2110" s="33"/>
      <c r="M2110" s="33"/>
      <c r="N2110" s="33"/>
      <c r="O2110" s="33"/>
      <c r="P2110" s="33"/>
      <c r="Q2110" s="33"/>
    </row>
    <row r="2111" spans="2:17" x14ac:dyDescent="0.2">
      <c r="B2111" s="33"/>
      <c r="C2111" s="33"/>
      <c r="D2111" s="33"/>
      <c r="E2111" s="33"/>
      <c r="F2111" s="33"/>
      <c r="G2111" s="33"/>
      <c r="H2111" s="35"/>
      <c r="I2111" s="33"/>
      <c r="J2111" s="33"/>
      <c r="K2111" s="36"/>
      <c r="L2111" s="33"/>
      <c r="M2111" s="33"/>
      <c r="N2111" s="33"/>
      <c r="O2111" s="33"/>
      <c r="P2111" s="33"/>
      <c r="Q2111" s="33"/>
    </row>
    <row r="2112" spans="2:17" x14ac:dyDescent="0.2">
      <c r="B2112" s="33"/>
      <c r="C2112" s="33"/>
      <c r="D2112" s="33"/>
      <c r="E2112" s="33"/>
      <c r="F2112" s="33"/>
      <c r="G2112" s="33"/>
      <c r="H2112" s="35"/>
      <c r="I2112" s="33"/>
      <c r="J2112" s="33"/>
      <c r="K2112" s="36"/>
      <c r="L2112" s="33"/>
      <c r="M2112" s="33"/>
      <c r="N2112" s="33"/>
      <c r="O2112" s="33"/>
      <c r="P2112" s="33"/>
      <c r="Q2112" s="33"/>
    </row>
    <row r="2113" spans="2:17" x14ac:dyDescent="0.2">
      <c r="B2113" s="33"/>
      <c r="C2113" s="33"/>
      <c r="D2113" s="33"/>
      <c r="E2113" s="33"/>
      <c r="F2113" s="33"/>
      <c r="G2113" s="33"/>
      <c r="H2113" s="35"/>
      <c r="I2113" s="33"/>
      <c r="J2113" s="33"/>
      <c r="K2113" s="36"/>
      <c r="L2113" s="33"/>
      <c r="M2113" s="33"/>
      <c r="N2113" s="33"/>
      <c r="O2113" s="33"/>
      <c r="P2113" s="33"/>
      <c r="Q2113" s="33"/>
    </row>
    <row r="2114" spans="2:17" x14ac:dyDescent="0.2">
      <c r="B2114" s="33"/>
      <c r="C2114" s="33"/>
      <c r="D2114" s="33"/>
      <c r="E2114" s="33"/>
      <c r="F2114" s="33"/>
      <c r="G2114" s="33"/>
      <c r="H2114" s="35"/>
      <c r="I2114" s="33"/>
      <c r="J2114" s="33"/>
      <c r="K2114" s="36"/>
      <c r="L2114" s="33"/>
      <c r="M2114" s="33"/>
      <c r="N2114" s="33"/>
      <c r="O2114" s="33"/>
      <c r="P2114" s="33"/>
      <c r="Q2114" s="33"/>
    </row>
    <row r="2115" spans="2:17" x14ac:dyDescent="0.2">
      <c r="B2115" s="33"/>
      <c r="C2115" s="33"/>
      <c r="D2115" s="33"/>
      <c r="E2115" s="33"/>
      <c r="F2115" s="33"/>
      <c r="G2115" s="33"/>
      <c r="H2115" s="35"/>
      <c r="I2115" s="33"/>
      <c r="J2115" s="33"/>
      <c r="K2115" s="36"/>
      <c r="L2115" s="33"/>
      <c r="M2115" s="33"/>
      <c r="N2115" s="33"/>
      <c r="O2115" s="33"/>
      <c r="P2115" s="33"/>
      <c r="Q2115" s="33"/>
    </row>
    <row r="2116" spans="2:17" x14ac:dyDescent="0.2">
      <c r="B2116" s="33"/>
      <c r="C2116" s="33"/>
      <c r="D2116" s="33"/>
      <c r="E2116" s="33"/>
      <c r="F2116" s="33"/>
      <c r="G2116" s="33"/>
      <c r="H2116" s="35"/>
      <c r="I2116" s="33"/>
      <c r="J2116" s="33"/>
      <c r="K2116" s="36"/>
      <c r="L2116" s="33"/>
      <c r="M2116" s="33"/>
      <c r="N2116" s="33"/>
      <c r="O2116" s="33"/>
      <c r="P2116" s="33"/>
      <c r="Q2116" s="33"/>
    </row>
    <row r="2117" spans="2:17" x14ac:dyDescent="0.2">
      <c r="B2117" s="33"/>
      <c r="C2117" s="33"/>
      <c r="D2117" s="33"/>
      <c r="E2117" s="33"/>
      <c r="F2117" s="33"/>
      <c r="G2117" s="33"/>
      <c r="H2117" s="35"/>
      <c r="I2117" s="33"/>
      <c r="J2117" s="33"/>
      <c r="K2117" s="36"/>
      <c r="L2117" s="33"/>
      <c r="M2117" s="33"/>
      <c r="N2117" s="33"/>
      <c r="O2117" s="33"/>
      <c r="P2117" s="33"/>
      <c r="Q2117" s="33"/>
    </row>
    <row r="2118" spans="2:17" x14ac:dyDescent="0.2">
      <c r="B2118" s="33"/>
      <c r="C2118" s="33"/>
      <c r="D2118" s="33"/>
      <c r="E2118" s="33"/>
      <c r="F2118" s="33"/>
      <c r="G2118" s="33"/>
      <c r="H2118" s="35"/>
      <c r="I2118" s="33"/>
      <c r="J2118" s="33"/>
      <c r="K2118" s="36"/>
      <c r="L2118" s="33"/>
      <c r="M2118" s="33"/>
      <c r="N2118" s="33"/>
      <c r="O2118" s="33"/>
      <c r="P2118" s="33"/>
      <c r="Q2118" s="33"/>
    </row>
    <row r="2119" spans="2:17" x14ac:dyDescent="0.2">
      <c r="B2119" s="33"/>
      <c r="C2119" s="33"/>
      <c r="D2119" s="33"/>
      <c r="E2119" s="33"/>
      <c r="F2119" s="33"/>
      <c r="G2119" s="33"/>
      <c r="H2119" s="35"/>
      <c r="I2119" s="33"/>
      <c r="J2119" s="33"/>
      <c r="K2119" s="36"/>
      <c r="L2119" s="33"/>
      <c r="M2119" s="33"/>
      <c r="N2119" s="33"/>
      <c r="O2119" s="33"/>
      <c r="P2119" s="33"/>
      <c r="Q2119" s="33"/>
    </row>
    <row r="2120" spans="2:17" x14ac:dyDescent="0.2">
      <c r="B2120" s="33"/>
      <c r="C2120" s="33"/>
      <c r="D2120" s="33"/>
      <c r="E2120" s="33"/>
      <c r="F2120" s="33"/>
      <c r="G2120" s="33"/>
      <c r="H2120" s="35"/>
      <c r="I2120" s="33"/>
      <c r="J2120" s="33"/>
      <c r="K2120" s="36"/>
      <c r="L2120" s="33"/>
      <c r="M2120" s="33"/>
      <c r="N2120" s="33"/>
      <c r="O2120" s="33"/>
      <c r="P2120" s="33"/>
      <c r="Q2120" s="33"/>
    </row>
    <row r="2121" spans="2:17" x14ac:dyDescent="0.2">
      <c r="B2121" s="33"/>
      <c r="C2121" s="33"/>
      <c r="D2121" s="33"/>
      <c r="E2121" s="33"/>
      <c r="F2121" s="33"/>
      <c r="G2121" s="33"/>
      <c r="H2121" s="35"/>
      <c r="I2121" s="33"/>
      <c r="J2121" s="33"/>
      <c r="K2121" s="36"/>
      <c r="L2121" s="33"/>
      <c r="M2121" s="33"/>
      <c r="N2121" s="33"/>
      <c r="O2121" s="33"/>
      <c r="P2121" s="33"/>
      <c r="Q2121" s="33"/>
    </row>
    <row r="2122" spans="2:17" x14ac:dyDescent="0.2">
      <c r="B2122" s="33"/>
      <c r="C2122" s="33"/>
      <c r="D2122" s="33"/>
      <c r="E2122" s="33"/>
      <c r="F2122" s="33"/>
      <c r="G2122" s="33"/>
      <c r="H2122" s="35"/>
      <c r="I2122" s="33"/>
      <c r="J2122" s="33"/>
      <c r="K2122" s="36"/>
      <c r="L2122" s="33"/>
      <c r="M2122" s="33"/>
      <c r="N2122" s="33"/>
      <c r="O2122" s="33"/>
      <c r="P2122" s="33"/>
      <c r="Q2122" s="33"/>
    </row>
    <row r="2123" spans="2:17" x14ac:dyDescent="0.2">
      <c r="B2123" s="33"/>
      <c r="C2123" s="33"/>
      <c r="D2123" s="33"/>
      <c r="E2123" s="33"/>
      <c r="F2123" s="33"/>
      <c r="G2123" s="33"/>
      <c r="H2123" s="35"/>
      <c r="I2123" s="33"/>
      <c r="J2123" s="33"/>
      <c r="K2123" s="36"/>
      <c r="L2123" s="33"/>
      <c r="M2123" s="33"/>
      <c r="N2123" s="33"/>
      <c r="O2123" s="33"/>
      <c r="P2123" s="33"/>
      <c r="Q2123" s="33"/>
    </row>
    <row r="2124" spans="2:17" x14ac:dyDescent="0.2">
      <c r="B2124" s="33"/>
      <c r="C2124" s="33"/>
      <c r="D2124" s="33"/>
      <c r="E2124" s="33"/>
      <c r="F2124" s="33"/>
      <c r="G2124" s="33"/>
      <c r="H2124" s="35"/>
      <c r="I2124" s="33"/>
      <c r="J2124" s="33"/>
      <c r="K2124" s="36"/>
      <c r="L2124" s="33"/>
      <c r="M2124" s="33"/>
      <c r="N2124" s="33"/>
      <c r="O2124" s="33"/>
      <c r="P2124" s="33"/>
      <c r="Q2124" s="33"/>
    </row>
    <row r="2125" spans="2:17" x14ac:dyDescent="0.2">
      <c r="B2125" s="33"/>
      <c r="C2125" s="33"/>
      <c r="D2125" s="33"/>
      <c r="E2125" s="33"/>
      <c r="F2125" s="33"/>
      <c r="G2125" s="33"/>
      <c r="H2125" s="35"/>
      <c r="I2125" s="33"/>
      <c r="J2125" s="33"/>
      <c r="K2125" s="36"/>
      <c r="L2125" s="33"/>
      <c r="M2125" s="33"/>
      <c r="N2125" s="33"/>
      <c r="O2125" s="33"/>
      <c r="P2125" s="33"/>
      <c r="Q2125" s="33"/>
    </row>
    <row r="2126" spans="2:17" x14ac:dyDescent="0.2">
      <c r="B2126" s="33"/>
      <c r="C2126" s="33"/>
      <c r="D2126" s="33"/>
      <c r="E2126" s="33"/>
      <c r="F2126" s="33"/>
      <c r="G2126" s="33"/>
      <c r="H2126" s="35"/>
      <c r="I2126" s="33"/>
      <c r="J2126" s="33"/>
      <c r="K2126" s="36"/>
      <c r="L2126" s="33"/>
      <c r="M2126" s="33"/>
      <c r="N2126" s="33"/>
      <c r="O2126" s="33"/>
      <c r="P2126" s="33"/>
      <c r="Q2126" s="33"/>
    </row>
    <row r="2127" spans="2:17" x14ac:dyDescent="0.2">
      <c r="B2127" s="33"/>
      <c r="C2127" s="33"/>
      <c r="D2127" s="33"/>
      <c r="E2127" s="33"/>
      <c r="F2127" s="33"/>
      <c r="G2127" s="33"/>
      <c r="H2127" s="35"/>
      <c r="I2127" s="33"/>
      <c r="J2127" s="33"/>
      <c r="K2127" s="36"/>
      <c r="L2127" s="33"/>
      <c r="M2127" s="33"/>
      <c r="N2127" s="33"/>
      <c r="O2127" s="33"/>
      <c r="P2127" s="33"/>
      <c r="Q2127" s="33"/>
    </row>
    <row r="2128" spans="2:17" x14ac:dyDescent="0.2">
      <c r="B2128" s="33"/>
      <c r="C2128" s="33"/>
      <c r="D2128" s="33"/>
      <c r="E2128" s="33"/>
      <c r="F2128" s="33"/>
      <c r="G2128" s="33"/>
      <c r="H2128" s="35"/>
      <c r="I2128" s="33"/>
      <c r="J2128" s="33"/>
      <c r="K2128" s="36"/>
      <c r="L2128" s="33"/>
      <c r="M2128" s="33"/>
      <c r="N2128" s="33"/>
      <c r="O2128" s="33"/>
      <c r="P2128" s="33"/>
      <c r="Q2128" s="33"/>
    </row>
    <row r="2129" spans="2:17" x14ac:dyDescent="0.2">
      <c r="B2129" s="33"/>
      <c r="C2129" s="33"/>
      <c r="D2129" s="33"/>
      <c r="E2129" s="33"/>
      <c r="F2129" s="33"/>
      <c r="G2129" s="33"/>
      <c r="H2129" s="35"/>
      <c r="I2129" s="33"/>
      <c r="J2129" s="33"/>
      <c r="K2129" s="36"/>
      <c r="L2129" s="33"/>
      <c r="M2129" s="33"/>
      <c r="N2129" s="33"/>
      <c r="O2129" s="33"/>
      <c r="P2129" s="33"/>
      <c r="Q2129" s="33"/>
    </row>
    <row r="2130" spans="2:17" x14ac:dyDescent="0.2">
      <c r="B2130" s="33"/>
      <c r="C2130" s="33"/>
      <c r="D2130" s="33"/>
      <c r="E2130" s="33"/>
      <c r="F2130" s="33"/>
      <c r="G2130" s="33"/>
      <c r="H2130" s="35"/>
      <c r="I2130" s="33"/>
      <c r="J2130" s="33"/>
      <c r="K2130" s="36"/>
      <c r="L2130" s="33"/>
      <c r="M2130" s="33"/>
      <c r="N2130" s="33"/>
      <c r="O2130" s="33"/>
      <c r="P2130" s="33"/>
      <c r="Q2130" s="33"/>
    </row>
    <row r="2131" spans="2:17" x14ac:dyDescent="0.2">
      <c r="B2131" s="33"/>
      <c r="C2131" s="33"/>
      <c r="D2131" s="33"/>
      <c r="E2131" s="33"/>
      <c r="F2131" s="33"/>
      <c r="G2131" s="33"/>
      <c r="H2131" s="35"/>
      <c r="I2131" s="33"/>
      <c r="J2131" s="33"/>
      <c r="K2131" s="36"/>
      <c r="L2131" s="33"/>
      <c r="M2131" s="33"/>
      <c r="N2131" s="33"/>
      <c r="O2131" s="33"/>
      <c r="P2131" s="33"/>
      <c r="Q2131" s="33"/>
    </row>
    <row r="2132" spans="2:17" x14ac:dyDescent="0.2">
      <c r="B2132" s="33"/>
      <c r="C2132" s="33"/>
      <c r="D2132" s="33"/>
      <c r="E2132" s="33"/>
      <c r="F2132" s="33"/>
      <c r="G2132" s="33"/>
      <c r="H2132" s="35"/>
      <c r="I2132" s="33"/>
      <c r="J2132" s="33"/>
      <c r="K2132" s="36"/>
      <c r="L2132" s="33"/>
      <c r="M2132" s="33"/>
      <c r="N2132" s="33"/>
      <c r="O2132" s="33"/>
      <c r="P2132" s="33"/>
      <c r="Q2132" s="33"/>
    </row>
    <row r="2133" spans="2:17" x14ac:dyDescent="0.2">
      <c r="B2133" s="33"/>
      <c r="C2133" s="33"/>
      <c r="D2133" s="33"/>
      <c r="E2133" s="33"/>
      <c r="F2133" s="33"/>
      <c r="G2133" s="33"/>
      <c r="H2133" s="35"/>
      <c r="I2133" s="33"/>
      <c r="J2133" s="33"/>
      <c r="K2133" s="36"/>
      <c r="L2133" s="33"/>
      <c r="M2133" s="33"/>
      <c r="N2133" s="33"/>
      <c r="O2133" s="33"/>
      <c r="P2133" s="33"/>
      <c r="Q2133" s="33"/>
    </row>
    <row r="2134" spans="2:17" x14ac:dyDescent="0.2">
      <c r="B2134" s="33"/>
      <c r="C2134" s="33"/>
      <c r="D2134" s="33"/>
      <c r="E2134" s="33"/>
      <c r="F2134" s="33"/>
      <c r="G2134" s="33"/>
      <c r="H2134" s="35"/>
      <c r="I2134" s="33"/>
      <c r="J2134" s="33"/>
      <c r="K2134" s="36"/>
      <c r="L2134" s="33"/>
      <c r="M2134" s="33"/>
      <c r="N2134" s="33"/>
      <c r="O2134" s="33"/>
      <c r="P2134" s="33"/>
      <c r="Q2134" s="33"/>
    </row>
    <row r="2135" spans="2:17" x14ac:dyDescent="0.2">
      <c r="B2135" s="33"/>
      <c r="C2135" s="33"/>
      <c r="D2135" s="33"/>
      <c r="E2135" s="33"/>
      <c r="F2135" s="33"/>
      <c r="G2135" s="33"/>
      <c r="H2135" s="35"/>
      <c r="I2135" s="33"/>
      <c r="J2135" s="33"/>
      <c r="K2135" s="36"/>
      <c r="L2135" s="33"/>
      <c r="M2135" s="33"/>
      <c r="N2135" s="33"/>
      <c r="O2135" s="33"/>
      <c r="P2135" s="33"/>
      <c r="Q2135" s="33"/>
    </row>
    <row r="2136" spans="2:17" x14ac:dyDescent="0.2">
      <c r="B2136" s="33"/>
      <c r="C2136" s="33"/>
      <c r="D2136" s="33"/>
      <c r="E2136" s="33"/>
      <c r="F2136" s="33"/>
      <c r="G2136" s="33"/>
      <c r="H2136" s="35"/>
      <c r="I2136" s="33"/>
      <c r="J2136" s="33"/>
      <c r="K2136" s="36"/>
      <c r="L2136" s="33"/>
      <c r="M2136" s="33"/>
      <c r="N2136" s="33"/>
      <c r="O2136" s="33"/>
      <c r="P2136" s="33"/>
      <c r="Q2136" s="33"/>
    </row>
    <row r="2137" spans="2:17" x14ac:dyDescent="0.2">
      <c r="B2137" s="33"/>
      <c r="C2137" s="33"/>
      <c r="D2137" s="33"/>
      <c r="E2137" s="33"/>
      <c r="F2137" s="33"/>
      <c r="G2137" s="33"/>
      <c r="H2137" s="35"/>
      <c r="I2137" s="33"/>
      <c r="J2137" s="33"/>
      <c r="K2137" s="36"/>
      <c r="L2137" s="33"/>
      <c r="M2137" s="33"/>
      <c r="N2137" s="33"/>
      <c r="O2137" s="33"/>
      <c r="P2137" s="33"/>
      <c r="Q2137" s="33"/>
    </row>
    <row r="2138" spans="2:17" x14ac:dyDescent="0.2">
      <c r="B2138" s="33"/>
      <c r="C2138" s="33"/>
      <c r="D2138" s="33"/>
      <c r="E2138" s="33"/>
      <c r="F2138" s="33"/>
      <c r="G2138" s="33"/>
      <c r="H2138" s="35"/>
      <c r="I2138" s="33"/>
      <c r="J2138" s="33"/>
      <c r="K2138" s="36"/>
      <c r="L2138" s="33"/>
      <c r="M2138" s="33"/>
      <c r="N2138" s="33"/>
      <c r="O2138" s="33"/>
      <c r="P2138" s="33"/>
      <c r="Q2138" s="33"/>
    </row>
    <row r="2139" spans="2:17" x14ac:dyDescent="0.2">
      <c r="B2139" s="33"/>
      <c r="C2139" s="33"/>
      <c r="D2139" s="33"/>
      <c r="E2139" s="33"/>
      <c r="F2139" s="33"/>
      <c r="G2139" s="33"/>
      <c r="H2139" s="35"/>
      <c r="I2139" s="33"/>
      <c r="J2139" s="33"/>
      <c r="K2139" s="36"/>
      <c r="L2139" s="33"/>
      <c r="M2139" s="33"/>
      <c r="N2139" s="33"/>
      <c r="O2139" s="33"/>
      <c r="P2139" s="33"/>
      <c r="Q2139" s="33"/>
    </row>
    <row r="2140" spans="2:17" x14ac:dyDescent="0.2">
      <c r="B2140" s="33"/>
      <c r="C2140" s="33"/>
      <c r="D2140" s="33"/>
      <c r="E2140" s="33"/>
      <c r="F2140" s="33"/>
      <c r="G2140" s="33"/>
      <c r="H2140" s="35"/>
      <c r="I2140" s="33"/>
      <c r="J2140" s="33"/>
      <c r="K2140" s="36"/>
      <c r="L2140" s="33"/>
      <c r="M2140" s="33"/>
      <c r="N2140" s="33"/>
      <c r="O2140" s="33"/>
      <c r="P2140" s="33"/>
      <c r="Q2140" s="33"/>
    </row>
    <row r="2141" spans="2:17" x14ac:dyDescent="0.2">
      <c r="B2141" s="33"/>
      <c r="C2141" s="33"/>
      <c r="D2141" s="33"/>
      <c r="E2141" s="33"/>
      <c r="F2141" s="33"/>
      <c r="G2141" s="33"/>
      <c r="H2141" s="35"/>
      <c r="I2141" s="33"/>
      <c r="J2141" s="33"/>
      <c r="K2141" s="36"/>
      <c r="L2141" s="33"/>
      <c r="M2141" s="33"/>
      <c r="N2141" s="33"/>
      <c r="O2141" s="33"/>
      <c r="P2141" s="33"/>
      <c r="Q2141" s="33"/>
    </row>
    <row r="2142" spans="2:17" x14ac:dyDescent="0.2">
      <c r="B2142" s="33"/>
      <c r="C2142" s="33"/>
      <c r="D2142" s="33"/>
      <c r="E2142" s="33"/>
      <c r="F2142" s="33"/>
      <c r="G2142" s="33"/>
      <c r="H2142" s="35"/>
      <c r="I2142" s="33"/>
      <c r="J2142" s="33"/>
      <c r="K2142" s="36"/>
      <c r="L2142" s="33"/>
      <c r="M2142" s="33"/>
      <c r="N2142" s="33"/>
      <c r="O2142" s="33"/>
      <c r="P2142" s="33"/>
      <c r="Q2142" s="33"/>
    </row>
    <row r="2143" spans="2:17" x14ac:dyDescent="0.2">
      <c r="B2143" s="33"/>
      <c r="C2143" s="33"/>
      <c r="D2143" s="33"/>
      <c r="E2143" s="33"/>
      <c r="F2143" s="33"/>
      <c r="G2143" s="33"/>
      <c r="H2143" s="35"/>
      <c r="I2143" s="33"/>
      <c r="J2143" s="33"/>
      <c r="K2143" s="36"/>
      <c r="L2143" s="33"/>
      <c r="M2143" s="33"/>
      <c r="N2143" s="33"/>
      <c r="O2143" s="33"/>
      <c r="P2143" s="33"/>
      <c r="Q2143" s="33"/>
    </row>
    <row r="2144" spans="2:17" x14ac:dyDescent="0.2">
      <c r="B2144" s="33"/>
      <c r="C2144" s="33"/>
      <c r="D2144" s="33"/>
      <c r="E2144" s="33"/>
      <c r="F2144" s="33"/>
      <c r="G2144" s="33"/>
      <c r="H2144" s="35"/>
      <c r="I2144" s="33"/>
      <c r="J2144" s="33"/>
      <c r="K2144" s="36"/>
      <c r="L2144" s="33"/>
      <c r="M2144" s="33"/>
      <c r="N2144" s="33"/>
      <c r="O2144" s="33"/>
      <c r="P2144" s="33"/>
      <c r="Q2144" s="33"/>
    </row>
    <row r="2145" spans="2:17" x14ac:dyDescent="0.2">
      <c r="B2145" s="33"/>
      <c r="C2145" s="33"/>
      <c r="D2145" s="33"/>
      <c r="E2145" s="33"/>
      <c r="F2145" s="33"/>
      <c r="G2145" s="33"/>
      <c r="H2145" s="35"/>
      <c r="I2145" s="33"/>
      <c r="J2145" s="33"/>
      <c r="K2145" s="36"/>
      <c r="L2145" s="33"/>
      <c r="M2145" s="33"/>
      <c r="N2145" s="33"/>
      <c r="O2145" s="33"/>
      <c r="P2145" s="33"/>
      <c r="Q2145" s="33"/>
    </row>
    <row r="2146" spans="2:17" x14ac:dyDescent="0.2">
      <c r="B2146" s="33"/>
      <c r="C2146" s="33"/>
      <c r="D2146" s="33"/>
      <c r="E2146" s="33"/>
      <c r="F2146" s="33"/>
      <c r="G2146" s="33"/>
      <c r="H2146" s="35"/>
      <c r="I2146" s="33"/>
      <c r="J2146" s="33"/>
      <c r="K2146" s="36"/>
      <c r="L2146" s="33"/>
      <c r="M2146" s="33"/>
      <c r="N2146" s="33"/>
      <c r="O2146" s="33"/>
      <c r="P2146" s="33"/>
      <c r="Q2146" s="33"/>
    </row>
    <row r="2147" spans="2:17" x14ac:dyDescent="0.2">
      <c r="B2147" s="33"/>
      <c r="C2147" s="33"/>
      <c r="D2147" s="33"/>
      <c r="E2147" s="33"/>
      <c r="F2147" s="33"/>
      <c r="G2147" s="33"/>
      <c r="H2147" s="35"/>
      <c r="I2147" s="33"/>
      <c r="J2147" s="33"/>
      <c r="K2147" s="36"/>
      <c r="L2147" s="33"/>
      <c r="M2147" s="33"/>
      <c r="N2147" s="33"/>
      <c r="O2147" s="33"/>
      <c r="P2147" s="33"/>
      <c r="Q2147" s="33"/>
    </row>
    <row r="2148" spans="2:17" x14ac:dyDescent="0.2">
      <c r="B2148" s="33"/>
      <c r="C2148" s="33"/>
      <c r="D2148" s="33"/>
      <c r="E2148" s="33"/>
      <c r="F2148" s="33"/>
      <c r="G2148" s="33"/>
      <c r="H2148" s="35"/>
      <c r="I2148" s="33"/>
      <c r="J2148" s="33"/>
      <c r="K2148" s="36"/>
      <c r="L2148" s="33"/>
      <c r="M2148" s="33"/>
      <c r="N2148" s="33"/>
      <c r="O2148" s="33"/>
      <c r="P2148" s="33"/>
      <c r="Q2148" s="33"/>
    </row>
    <row r="2149" spans="2:17" x14ac:dyDescent="0.2">
      <c r="B2149" s="33"/>
      <c r="C2149" s="33"/>
      <c r="D2149" s="33"/>
      <c r="E2149" s="33"/>
      <c r="F2149" s="33"/>
      <c r="G2149" s="33"/>
      <c r="H2149" s="35"/>
      <c r="I2149" s="33"/>
      <c r="J2149" s="33"/>
      <c r="K2149" s="36"/>
      <c r="L2149" s="33"/>
      <c r="M2149" s="33"/>
      <c r="N2149" s="33"/>
      <c r="O2149" s="33"/>
      <c r="P2149" s="33"/>
      <c r="Q2149" s="33"/>
    </row>
    <row r="2150" spans="2:17" x14ac:dyDescent="0.2">
      <c r="B2150" s="33"/>
      <c r="C2150" s="33"/>
      <c r="D2150" s="33"/>
      <c r="E2150" s="33"/>
      <c r="F2150" s="33"/>
      <c r="G2150" s="33"/>
      <c r="H2150" s="35"/>
      <c r="I2150" s="33"/>
      <c r="J2150" s="33"/>
      <c r="K2150" s="36"/>
      <c r="L2150" s="33"/>
      <c r="M2150" s="33"/>
      <c r="N2150" s="33"/>
      <c r="O2150" s="33"/>
      <c r="P2150" s="33"/>
      <c r="Q2150" s="33"/>
    </row>
    <row r="2151" spans="2:17" x14ac:dyDescent="0.2">
      <c r="B2151" s="33"/>
      <c r="C2151" s="33"/>
      <c r="D2151" s="33"/>
      <c r="E2151" s="33"/>
      <c r="F2151" s="33"/>
      <c r="G2151" s="33"/>
      <c r="H2151" s="35"/>
      <c r="I2151" s="33"/>
      <c r="J2151" s="33"/>
      <c r="K2151" s="36"/>
      <c r="L2151" s="33"/>
      <c r="M2151" s="33"/>
      <c r="N2151" s="33"/>
      <c r="O2151" s="33"/>
      <c r="P2151" s="33"/>
      <c r="Q2151" s="33"/>
    </row>
    <row r="2152" spans="2:17" x14ac:dyDescent="0.2">
      <c r="B2152" s="33"/>
      <c r="C2152" s="33"/>
      <c r="D2152" s="33"/>
      <c r="E2152" s="33"/>
      <c r="F2152" s="33"/>
      <c r="G2152" s="33"/>
      <c r="H2152" s="35"/>
      <c r="I2152" s="33"/>
      <c r="J2152" s="33"/>
      <c r="K2152" s="36"/>
      <c r="L2152" s="33"/>
      <c r="M2152" s="33"/>
      <c r="N2152" s="33"/>
      <c r="O2152" s="33"/>
      <c r="P2152" s="33"/>
      <c r="Q2152" s="33"/>
    </row>
    <row r="2153" spans="2:17" x14ac:dyDescent="0.2">
      <c r="B2153" s="33"/>
      <c r="C2153" s="33"/>
      <c r="D2153" s="33"/>
      <c r="E2153" s="33"/>
      <c r="F2153" s="33"/>
      <c r="G2153" s="33"/>
      <c r="H2153" s="35"/>
      <c r="I2153" s="33"/>
      <c r="J2153" s="33"/>
      <c r="K2153" s="36"/>
      <c r="L2153" s="33"/>
      <c r="M2153" s="33"/>
      <c r="N2153" s="33"/>
      <c r="O2153" s="33"/>
      <c r="P2153" s="33"/>
      <c r="Q2153" s="33"/>
    </row>
    <row r="2154" spans="2:17" x14ac:dyDescent="0.2">
      <c r="B2154" s="33"/>
      <c r="C2154" s="33"/>
      <c r="D2154" s="33"/>
      <c r="E2154" s="33"/>
      <c r="F2154" s="33"/>
      <c r="G2154" s="33"/>
      <c r="H2154" s="35"/>
      <c r="I2154" s="33"/>
      <c r="J2154" s="33"/>
      <c r="K2154" s="36"/>
      <c r="L2154" s="33"/>
      <c r="M2154" s="33"/>
      <c r="N2154" s="33"/>
      <c r="O2154" s="33"/>
      <c r="P2154" s="33"/>
      <c r="Q2154" s="33"/>
    </row>
    <row r="2155" spans="2:17" x14ac:dyDescent="0.2">
      <c r="B2155" s="33"/>
      <c r="C2155" s="33"/>
      <c r="D2155" s="33"/>
      <c r="E2155" s="33"/>
      <c r="F2155" s="33"/>
      <c r="G2155" s="33"/>
      <c r="H2155" s="35"/>
      <c r="I2155" s="33"/>
      <c r="J2155" s="33"/>
      <c r="K2155" s="36"/>
      <c r="L2155" s="33"/>
      <c r="M2155" s="33"/>
      <c r="N2155" s="33"/>
      <c r="O2155" s="33"/>
      <c r="P2155" s="33"/>
      <c r="Q2155" s="33"/>
    </row>
    <row r="2156" spans="2:17" x14ac:dyDescent="0.2">
      <c r="B2156" s="33"/>
      <c r="C2156" s="33"/>
      <c r="D2156" s="33"/>
      <c r="E2156" s="33"/>
      <c r="F2156" s="33"/>
      <c r="G2156" s="33"/>
      <c r="H2156" s="35"/>
      <c r="I2156" s="33"/>
      <c r="J2156" s="33"/>
      <c r="K2156" s="36"/>
      <c r="L2156" s="33"/>
      <c r="M2156" s="33"/>
      <c r="N2156" s="33"/>
      <c r="O2156" s="33"/>
      <c r="P2156" s="33"/>
      <c r="Q2156" s="33"/>
    </row>
    <row r="2157" spans="2:17" x14ac:dyDescent="0.2">
      <c r="B2157" s="33"/>
      <c r="C2157" s="33"/>
      <c r="D2157" s="33"/>
      <c r="E2157" s="33"/>
      <c r="F2157" s="33"/>
      <c r="G2157" s="33"/>
      <c r="H2157" s="35"/>
      <c r="I2157" s="33"/>
      <c r="J2157" s="33"/>
      <c r="K2157" s="36"/>
      <c r="L2157" s="33"/>
      <c r="M2157" s="33"/>
      <c r="N2157" s="33"/>
      <c r="O2157" s="33"/>
      <c r="P2157" s="33"/>
      <c r="Q2157" s="33"/>
    </row>
    <row r="2158" spans="2:17" x14ac:dyDescent="0.2">
      <c r="B2158" s="33"/>
      <c r="C2158" s="33"/>
      <c r="D2158" s="33"/>
      <c r="E2158" s="33"/>
      <c r="F2158" s="33"/>
      <c r="G2158" s="33"/>
      <c r="H2158" s="35"/>
      <c r="I2158" s="33"/>
      <c r="J2158" s="33"/>
      <c r="K2158" s="36"/>
      <c r="L2158" s="33"/>
      <c r="M2158" s="33"/>
      <c r="N2158" s="33"/>
      <c r="O2158" s="33"/>
      <c r="P2158" s="33"/>
      <c r="Q2158" s="33"/>
    </row>
    <row r="2159" spans="2:17" x14ac:dyDescent="0.2">
      <c r="B2159" s="33"/>
      <c r="C2159" s="33"/>
      <c r="D2159" s="33"/>
      <c r="E2159" s="33"/>
      <c r="F2159" s="33"/>
      <c r="G2159" s="33"/>
      <c r="H2159" s="35"/>
      <c r="I2159" s="33"/>
      <c r="J2159" s="33"/>
      <c r="K2159" s="36"/>
      <c r="L2159" s="33"/>
      <c r="M2159" s="33"/>
      <c r="N2159" s="33"/>
      <c r="O2159" s="33"/>
      <c r="P2159" s="33"/>
      <c r="Q2159" s="33"/>
    </row>
    <row r="2160" spans="2:17" x14ac:dyDescent="0.2">
      <c r="B2160" s="33"/>
      <c r="C2160" s="33"/>
      <c r="D2160" s="33"/>
      <c r="E2160" s="33"/>
      <c r="F2160" s="33"/>
      <c r="G2160" s="33"/>
      <c r="H2160" s="35"/>
      <c r="I2160" s="33"/>
      <c r="J2160" s="33"/>
      <c r="K2160" s="36"/>
      <c r="L2160" s="33"/>
      <c r="M2160" s="33"/>
      <c r="N2160" s="33"/>
      <c r="O2160" s="33"/>
      <c r="P2160" s="33"/>
      <c r="Q2160" s="33"/>
    </row>
    <row r="2161" spans="2:17" x14ac:dyDescent="0.2">
      <c r="B2161" s="33"/>
      <c r="C2161" s="33"/>
      <c r="D2161" s="33"/>
      <c r="E2161" s="33"/>
      <c r="F2161" s="33"/>
      <c r="G2161" s="33"/>
      <c r="H2161" s="35"/>
      <c r="I2161" s="33"/>
      <c r="J2161" s="33"/>
      <c r="K2161" s="36"/>
      <c r="L2161" s="33"/>
      <c r="M2161" s="33"/>
      <c r="N2161" s="33"/>
      <c r="O2161" s="33"/>
      <c r="P2161" s="33"/>
      <c r="Q2161" s="33"/>
    </row>
    <row r="2162" spans="2:17" x14ac:dyDescent="0.2">
      <c r="B2162" s="33"/>
      <c r="C2162" s="33"/>
      <c r="D2162" s="33"/>
      <c r="E2162" s="33"/>
      <c r="F2162" s="33"/>
      <c r="G2162" s="33"/>
      <c r="H2162" s="35"/>
      <c r="I2162" s="33"/>
      <c r="J2162" s="33"/>
      <c r="K2162" s="36"/>
      <c r="L2162" s="33"/>
      <c r="M2162" s="33"/>
      <c r="N2162" s="33"/>
      <c r="O2162" s="33"/>
      <c r="P2162" s="33"/>
      <c r="Q2162" s="33"/>
    </row>
    <row r="2163" spans="2:17" x14ac:dyDescent="0.2">
      <c r="B2163" s="33"/>
      <c r="C2163" s="33"/>
      <c r="D2163" s="33"/>
      <c r="E2163" s="33"/>
      <c r="F2163" s="33"/>
      <c r="G2163" s="33"/>
      <c r="H2163" s="35"/>
      <c r="I2163" s="33"/>
      <c r="J2163" s="33"/>
      <c r="K2163" s="36"/>
      <c r="L2163" s="33"/>
      <c r="M2163" s="33"/>
      <c r="N2163" s="33"/>
      <c r="O2163" s="33"/>
      <c r="P2163" s="33"/>
      <c r="Q2163" s="33"/>
    </row>
    <row r="2164" spans="2:17" x14ac:dyDescent="0.2">
      <c r="B2164" s="33"/>
      <c r="C2164" s="33"/>
      <c r="D2164" s="33"/>
      <c r="E2164" s="33"/>
      <c r="F2164" s="33"/>
      <c r="G2164" s="33"/>
      <c r="H2164" s="35"/>
      <c r="I2164" s="33"/>
      <c r="J2164" s="33"/>
      <c r="K2164" s="36"/>
      <c r="L2164" s="33"/>
      <c r="M2164" s="33"/>
      <c r="N2164" s="33"/>
      <c r="O2164" s="33"/>
      <c r="P2164" s="33"/>
      <c r="Q2164" s="33"/>
    </row>
    <row r="2165" spans="2:17" x14ac:dyDescent="0.2">
      <c r="B2165" s="33"/>
      <c r="C2165" s="33"/>
      <c r="D2165" s="33"/>
      <c r="E2165" s="33"/>
      <c r="F2165" s="33"/>
      <c r="G2165" s="33"/>
      <c r="H2165" s="35"/>
      <c r="I2165" s="33"/>
      <c r="J2165" s="33"/>
      <c r="K2165" s="36"/>
      <c r="L2165" s="33"/>
      <c r="M2165" s="33"/>
      <c r="N2165" s="33"/>
      <c r="O2165" s="33"/>
      <c r="P2165" s="33"/>
      <c r="Q2165" s="33"/>
    </row>
    <row r="2166" spans="2:17" x14ac:dyDescent="0.2">
      <c r="B2166" s="33"/>
      <c r="C2166" s="33"/>
      <c r="D2166" s="33"/>
      <c r="E2166" s="33"/>
      <c r="F2166" s="33"/>
      <c r="G2166" s="33"/>
      <c r="H2166" s="35"/>
      <c r="I2166" s="33"/>
      <c r="J2166" s="33"/>
      <c r="K2166" s="36"/>
      <c r="L2166" s="33"/>
      <c r="M2166" s="33"/>
      <c r="N2166" s="33"/>
      <c r="O2166" s="33"/>
      <c r="P2166" s="33"/>
      <c r="Q2166" s="33"/>
    </row>
    <row r="2167" spans="2:17" x14ac:dyDescent="0.2">
      <c r="B2167" s="33"/>
      <c r="C2167" s="33"/>
      <c r="D2167" s="33"/>
      <c r="E2167" s="33"/>
      <c r="F2167" s="33"/>
      <c r="G2167" s="33"/>
      <c r="H2167" s="35"/>
      <c r="I2167" s="33"/>
      <c r="J2167" s="33"/>
      <c r="K2167" s="36"/>
      <c r="L2167" s="33"/>
      <c r="M2167" s="33"/>
      <c r="N2167" s="33"/>
      <c r="O2167" s="33"/>
      <c r="P2167" s="33"/>
      <c r="Q2167" s="33"/>
    </row>
    <row r="2168" spans="2:17" x14ac:dyDescent="0.2">
      <c r="B2168" s="33"/>
      <c r="C2168" s="33"/>
      <c r="D2168" s="33"/>
      <c r="E2168" s="33"/>
      <c r="F2168" s="33"/>
      <c r="G2168" s="33"/>
      <c r="H2168" s="35"/>
      <c r="I2168" s="33"/>
      <c r="J2168" s="33"/>
      <c r="K2168" s="36"/>
      <c r="L2168" s="33"/>
      <c r="M2168" s="33"/>
      <c r="N2168" s="33"/>
      <c r="O2168" s="33"/>
      <c r="P2168" s="33"/>
      <c r="Q2168" s="33"/>
    </row>
    <row r="2169" spans="2:17" x14ac:dyDescent="0.2">
      <c r="B2169" s="33"/>
      <c r="C2169" s="33"/>
      <c r="D2169" s="33"/>
      <c r="E2169" s="33"/>
      <c r="F2169" s="33"/>
      <c r="G2169" s="33"/>
      <c r="H2169" s="35"/>
      <c r="I2169" s="33"/>
      <c r="J2169" s="33"/>
      <c r="K2169" s="36"/>
      <c r="L2169" s="33"/>
      <c r="M2169" s="33"/>
      <c r="N2169" s="33"/>
      <c r="O2169" s="33"/>
      <c r="P2169" s="33"/>
      <c r="Q2169" s="33"/>
    </row>
    <row r="2170" spans="2:17" x14ac:dyDescent="0.2">
      <c r="B2170" s="33"/>
      <c r="C2170" s="33"/>
      <c r="D2170" s="33"/>
      <c r="E2170" s="33"/>
      <c r="F2170" s="33"/>
      <c r="G2170" s="33"/>
      <c r="H2170" s="35"/>
      <c r="I2170" s="33"/>
      <c r="J2170" s="33"/>
      <c r="K2170" s="36"/>
      <c r="L2170" s="33"/>
      <c r="M2170" s="33"/>
      <c r="N2170" s="33"/>
      <c r="O2170" s="33"/>
      <c r="P2170" s="33"/>
      <c r="Q2170" s="33"/>
    </row>
    <row r="2171" spans="2:17" x14ac:dyDescent="0.2">
      <c r="B2171" s="33"/>
      <c r="C2171" s="33"/>
      <c r="D2171" s="33"/>
      <c r="E2171" s="33"/>
      <c r="F2171" s="33"/>
      <c r="G2171" s="33"/>
      <c r="H2171" s="35"/>
      <c r="I2171" s="33"/>
      <c r="J2171" s="33"/>
      <c r="K2171" s="36"/>
      <c r="L2171" s="33"/>
      <c r="M2171" s="33"/>
      <c r="N2171" s="33"/>
      <c r="O2171" s="33"/>
      <c r="P2171" s="33"/>
      <c r="Q2171" s="33"/>
    </row>
    <row r="2172" spans="2:17" x14ac:dyDescent="0.2">
      <c r="B2172" s="33"/>
      <c r="C2172" s="33"/>
      <c r="D2172" s="33"/>
      <c r="E2172" s="33"/>
      <c r="F2172" s="33"/>
      <c r="G2172" s="33"/>
      <c r="H2172" s="35"/>
      <c r="I2172" s="33"/>
      <c r="J2172" s="33"/>
      <c r="K2172" s="36"/>
      <c r="L2172" s="33"/>
      <c r="M2172" s="33"/>
      <c r="N2172" s="33"/>
      <c r="O2172" s="33"/>
      <c r="P2172" s="33"/>
      <c r="Q2172" s="33"/>
    </row>
    <row r="2173" spans="2:17" x14ac:dyDescent="0.2">
      <c r="B2173" s="33"/>
      <c r="C2173" s="33"/>
      <c r="D2173" s="33"/>
      <c r="E2173" s="33"/>
      <c r="F2173" s="33"/>
      <c r="G2173" s="33"/>
      <c r="H2173" s="35"/>
      <c r="I2173" s="33"/>
      <c r="J2173" s="33"/>
      <c r="K2173" s="36"/>
      <c r="L2173" s="33"/>
      <c r="M2173" s="33"/>
      <c r="N2173" s="33"/>
      <c r="O2173" s="33"/>
      <c r="P2173" s="33"/>
      <c r="Q2173" s="33"/>
    </row>
    <row r="2174" spans="2:17" x14ac:dyDescent="0.2">
      <c r="B2174" s="33"/>
      <c r="C2174" s="33"/>
      <c r="D2174" s="33"/>
      <c r="E2174" s="33"/>
      <c r="F2174" s="33"/>
      <c r="G2174" s="33"/>
      <c r="H2174" s="35"/>
      <c r="I2174" s="33"/>
      <c r="J2174" s="33"/>
      <c r="K2174" s="36"/>
      <c r="L2174" s="33"/>
      <c r="M2174" s="33"/>
      <c r="N2174" s="33"/>
      <c r="O2174" s="33"/>
      <c r="P2174" s="33"/>
      <c r="Q2174" s="33"/>
    </row>
    <row r="2175" spans="2:17" x14ac:dyDescent="0.2">
      <c r="B2175" s="33"/>
      <c r="C2175" s="33"/>
      <c r="D2175" s="33"/>
      <c r="E2175" s="33"/>
      <c r="F2175" s="33"/>
      <c r="G2175" s="33"/>
      <c r="H2175" s="35"/>
      <c r="I2175" s="33"/>
      <c r="J2175" s="33"/>
      <c r="K2175" s="36"/>
      <c r="L2175" s="33"/>
      <c r="M2175" s="33"/>
      <c r="N2175" s="33"/>
      <c r="O2175" s="33"/>
      <c r="P2175" s="33"/>
      <c r="Q2175" s="33"/>
    </row>
    <row r="2176" spans="2:17" x14ac:dyDescent="0.2">
      <c r="B2176" s="33"/>
      <c r="C2176" s="33"/>
      <c r="D2176" s="33"/>
      <c r="E2176" s="33"/>
      <c r="F2176" s="33"/>
      <c r="G2176" s="33"/>
      <c r="H2176" s="35"/>
      <c r="I2176" s="33"/>
      <c r="J2176" s="33"/>
      <c r="K2176" s="36"/>
      <c r="L2176" s="33"/>
      <c r="M2176" s="33"/>
      <c r="N2176" s="33"/>
      <c r="O2176" s="33"/>
      <c r="P2176" s="33"/>
      <c r="Q2176" s="33"/>
    </row>
    <row r="2177" spans="2:17" x14ac:dyDescent="0.2">
      <c r="B2177" s="33"/>
      <c r="C2177" s="33"/>
      <c r="D2177" s="33"/>
      <c r="E2177" s="33"/>
      <c r="F2177" s="33"/>
      <c r="G2177" s="33"/>
      <c r="H2177" s="35"/>
      <c r="I2177" s="33"/>
      <c r="J2177" s="33"/>
      <c r="K2177" s="36"/>
      <c r="L2177" s="33"/>
      <c r="M2177" s="33"/>
      <c r="N2177" s="33"/>
      <c r="O2177" s="33"/>
      <c r="P2177" s="33"/>
      <c r="Q2177" s="33"/>
    </row>
    <row r="2178" spans="2:17" x14ac:dyDescent="0.2">
      <c r="B2178" s="33"/>
      <c r="C2178" s="33"/>
      <c r="D2178" s="33"/>
      <c r="E2178" s="33"/>
      <c r="F2178" s="33"/>
      <c r="G2178" s="33"/>
      <c r="H2178" s="35"/>
      <c r="I2178" s="33"/>
      <c r="J2178" s="33"/>
      <c r="K2178" s="36"/>
      <c r="L2178" s="33"/>
      <c r="M2178" s="33"/>
      <c r="N2178" s="33"/>
      <c r="O2178" s="33"/>
      <c r="P2178" s="33"/>
      <c r="Q2178" s="33"/>
    </row>
    <row r="2179" spans="2:17" x14ac:dyDescent="0.2">
      <c r="B2179" s="33"/>
      <c r="C2179" s="33"/>
      <c r="D2179" s="33"/>
      <c r="E2179" s="33"/>
      <c r="F2179" s="33"/>
      <c r="G2179" s="33"/>
      <c r="H2179" s="35"/>
      <c r="I2179" s="33"/>
      <c r="J2179" s="33"/>
      <c r="K2179" s="36"/>
      <c r="L2179" s="33"/>
      <c r="M2179" s="33"/>
      <c r="N2179" s="33"/>
      <c r="O2179" s="33"/>
      <c r="P2179" s="33"/>
      <c r="Q2179" s="33"/>
    </row>
    <row r="2180" spans="2:17" x14ac:dyDescent="0.2">
      <c r="B2180" s="33"/>
      <c r="C2180" s="33"/>
      <c r="D2180" s="33"/>
      <c r="E2180" s="33"/>
      <c r="F2180" s="33"/>
      <c r="G2180" s="33"/>
      <c r="H2180" s="35"/>
      <c r="I2180" s="33"/>
      <c r="J2180" s="33"/>
      <c r="K2180" s="36"/>
      <c r="L2180" s="33"/>
      <c r="M2180" s="33"/>
      <c r="N2180" s="33"/>
      <c r="O2180" s="33"/>
      <c r="P2180" s="33"/>
      <c r="Q2180" s="33"/>
    </row>
    <row r="2181" spans="2:17" x14ac:dyDescent="0.2">
      <c r="B2181" s="33"/>
      <c r="C2181" s="33"/>
      <c r="D2181" s="33"/>
      <c r="E2181" s="33"/>
      <c r="F2181" s="33"/>
      <c r="G2181" s="33"/>
      <c r="H2181" s="35"/>
      <c r="I2181" s="33"/>
      <c r="J2181" s="33"/>
      <c r="K2181" s="36"/>
      <c r="L2181" s="33"/>
      <c r="M2181" s="33"/>
      <c r="N2181" s="33"/>
      <c r="O2181" s="33"/>
      <c r="P2181" s="33"/>
      <c r="Q2181" s="33"/>
    </row>
    <row r="2182" spans="2:17" x14ac:dyDescent="0.2">
      <c r="B2182" s="33"/>
      <c r="C2182" s="33"/>
      <c r="D2182" s="33"/>
      <c r="E2182" s="33"/>
      <c r="F2182" s="33"/>
      <c r="G2182" s="33"/>
      <c r="H2182" s="35"/>
      <c r="I2182" s="33"/>
      <c r="J2182" s="33"/>
      <c r="K2182" s="36"/>
      <c r="L2182" s="33"/>
      <c r="M2182" s="33"/>
      <c r="N2182" s="33"/>
      <c r="O2182" s="33"/>
      <c r="P2182" s="33"/>
      <c r="Q2182" s="33"/>
    </row>
    <row r="2183" spans="2:17" x14ac:dyDescent="0.2">
      <c r="B2183" s="33"/>
      <c r="C2183" s="33"/>
      <c r="D2183" s="33"/>
      <c r="E2183" s="33"/>
      <c r="F2183" s="33"/>
      <c r="G2183" s="33"/>
      <c r="H2183" s="35"/>
      <c r="I2183" s="33"/>
      <c r="J2183" s="33"/>
      <c r="K2183" s="36"/>
      <c r="L2183" s="33"/>
      <c r="M2183" s="33"/>
      <c r="N2183" s="33"/>
      <c r="O2183" s="33"/>
      <c r="P2183" s="33"/>
      <c r="Q2183" s="33"/>
    </row>
    <row r="2184" spans="2:17" x14ac:dyDescent="0.2">
      <c r="B2184" s="33"/>
      <c r="C2184" s="33"/>
      <c r="D2184" s="33"/>
      <c r="E2184" s="33"/>
      <c r="F2184" s="33"/>
      <c r="G2184" s="33"/>
      <c r="H2184" s="35"/>
      <c r="I2184" s="33"/>
      <c r="J2184" s="33"/>
      <c r="K2184" s="36"/>
      <c r="L2184" s="33"/>
      <c r="M2184" s="33"/>
      <c r="N2184" s="33"/>
      <c r="O2184" s="33"/>
      <c r="P2184" s="33"/>
      <c r="Q2184" s="33"/>
    </row>
    <row r="2185" spans="2:17" x14ac:dyDescent="0.2">
      <c r="B2185" s="33"/>
      <c r="C2185" s="33"/>
      <c r="D2185" s="33"/>
      <c r="E2185" s="33"/>
      <c r="F2185" s="33"/>
      <c r="G2185" s="33"/>
      <c r="H2185" s="35"/>
      <c r="I2185" s="33"/>
      <c r="J2185" s="33"/>
      <c r="K2185" s="36"/>
      <c r="L2185" s="33"/>
      <c r="M2185" s="33"/>
      <c r="N2185" s="33"/>
      <c r="O2185" s="33"/>
      <c r="P2185" s="33"/>
      <c r="Q2185" s="33"/>
    </row>
    <row r="2186" spans="2:17" x14ac:dyDescent="0.2">
      <c r="B2186" s="33"/>
      <c r="C2186" s="33"/>
      <c r="D2186" s="33"/>
      <c r="E2186" s="33"/>
      <c r="F2186" s="33"/>
      <c r="G2186" s="33"/>
      <c r="H2186" s="35"/>
      <c r="I2186" s="33"/>
      <c r="J2186" s="33"/>
      <c r="K2186" s="36"/>
      <c r="L2186" s="33"/>
      <c r="M2186" s="33"/>
      <c r="N2186" s="33"/>
      <c r="O2186" s="33"/>
      <c r="P2186" s="33"/>
      <c r="Q2186" s="33"/>
    </row>
    <row r="2187" spans="2:17" x14ac:dyDescent="0.2">
      <c r="B2187" s="33"/>
      <c r="C2187" s="33"/>
      <c r="D2187" s="33"/>
      <c r="E2187" s="33"/>
      <c r="F2187" s="33"/>
      <c r="G2187" s="33"/>
      <c r="H2187" s="35"/>
      <c r="I2187" s="33"/>
      <c r="J2187" s="33"/>
      <c r="K2187" s="36"/>
      <c r="L2187" s="33"/>
      <c r="M2187" s="33"/>
      <c r="N2187" s="33"/>
      <c r="O2187" s="33"/>
      <c r="P2187" s="33"/>
      <c r="Q2187" s="33"/>
    </row>
    <row r="2188" spans="2:17" x14ac:dyDescent="0.2">
      <c r="B2188" s="33"/>
      <c r="C2188" s="33"/>
      <c r="D2188" s="33"/>
      <c r="E2188" s="33"/>
      <c r="F2188" s="33"/>
      <c r="G2188" s="33"/>
      <c r="H2188" s="35"/>
      <c r="I2188" s="33"/>
      <c r="J2188" s="33"/>
      <c r="K2188" s="36"/>
      <c r="L2188" s="33"/>
      <c r="M2188" s="33"/>
      <c r="N2188" s="33"/>
      <c r="O2188" s="33"/>
      <c r="P2188" s="33"/>
      <c r="Q2188" s="33"/>
    </row>
    <row r="2189" spans="2:17" x14ac:dyDescent="0.2">
      <c r="B2189" s="33"/>
      <c r="C2189" s="33"/>
      <c r="D2189" s="33"/>
      <c r="E2189" s="33"/>
      <c r="F2189" s="33"/>
      <c r="G2189" s="33"/>
      <c r="H2189" s="35"/>
      <c r="I2189" s="33"/>
      <c r="J2189" s="33"/>
      <c r="K2189" s="36"/>
      <c r="L2189" s="33"/>
      <c r="M2189" s="33"/>
      <c r="N2189" s="33"/>
      <c r="O2189" s="33"/>
      <c r="P2189" s="33"/>
      <c r="Q2189" s="33"/>
    </row>
    <row r="2190" spans="2:17" x14ac:dyDescent="0.2">
      <c r="B2190" s="33"/>
      <c r="C2190" s="33"/>
      <c r="D2190" s="33"/>
      <c r="E2190" s="33"/>
      <c r="F2190" s="33"/>
      <c r="G2190" s="33"/>
      <c r="H2190" s="35"/>
      <c r="I2190" s="33"/>
      <c r="J2190" s="33"/>
      <c r="K2190" s="36"/>
      <c r="L2190" s="33"/>
      <c r="M2190" s="33"/>
      <c r="N2190" s="33"/>
      <c r="O2190" s="33"/>
      <c r="P2190" s="33"/>
      <c r="Q2190" s="33"/>
    </row>
    <row r="2191" spans="2:17" x14ac:dyDescent="0.2">
      <c r="B2191" s="33"/>
      <c r="C2191" s="33"/>
      <c r="D2191" s="33"/>
      <c r="E2191" s="33"/>
      <c r="F2191" s="33"/>
      <c r="G2191" s="33"/>
      <c r="H2191" s="35"/>
      <c r="I2191" s="33"/>
      <c r="J2191" s="33"/>
      <c r="K2191" s="36"/>
      <c r="L2191" s="33"/>
      <c r="M2191" s="33"/>
      <c r="N2191" s="33"/>
      <c r="O2191" s="33"/>
      <c r="P2191" s="33"/>
      <c r="Q2191" s="33"/>
    </row>
    <row r="2192" spans="2:17" x14ac:dyDescent="0.2">
      <c r="B2192" s="33"/>
      <c r="C2192" s="33"/>
      <c r="D2192" s="33"/>
      <c r="E2192" s="33"/>
      <c r="F2192" s="33"/>
      <c r="G2192" s="33"/>
      <c r="H2192" s="35"/>
      <c r="I2192" s="33"/>
      <c r="J2192" s="33"/>
      <c r="K2192" s="36"/>
      <c r="L2192" s="33"/>
      <c r="M2192" s="33"/>
      <c r="N2192" s="33"/>
      <c r="O2192" s="33"/>
      <c r="P2192" s="33"/>
      <c r="Q2192" s="33"/>
    </row>
    <row r="2193" spans="2:17" x14ac:dyDescent="0.2">
      <c r="B2193" s="33"/>
      <c r="C2193" s="33"/>
      <c r="D2193" s="33"/>
      <c r="E2193" s="33"/>
      <c r="F2193" s="33"/>
      <c r="G2193" s="33"/>
      <c r="H2193" s="35"/>
      <c r="I2193" s="33"/>
      <c r="J2193" s="33"/>
      <c r="K2193" s="36"/>
      <c r="L2193" s="33"/>
      <c r="M2193" s="33"/>
      <c r="N2193" s="33"/>
      <c r="O2193" s="33"/>
      <c r="P2193" s="33"/>
      <c r="Q2193" s="33"/>
    </row>
    <row r="2194" spans="2:17" x14ac:dyDescent="0.2">
      <c r="B2194" s="33"/>
      <c r="C2194" s="33"/>
      <c r="D2194" s="33"/>
      <c r="E2194" s="33"/>
      <c r="F2194" s="33"/>
      <c r="G2194" s="33"/>
      <c r="H2194" s="35"/>
      <c r="I2194" s="33"/>
      <c r="J2194" s="33"/>
      <c r="K2194" s="36"/>
      <c r="L2194" s="33"/>
      <c r="M2194" s="33"/>
      <c r="N2194" s="33"/>
      <c r="O2194" s="33"/>
      <c r="P2194" s="33"/>
      <c r="Q2194" s="33"/>
    </row>
    <row r="2195" spans="2:17" x14ac:dyDescent="0.2">
      <c r="B2195" s="33"/>
      <c r="C2195" s="33"/>
      <c r="D2195" s="33"/>
      <c r="E2195" s="33"/>
      <c r="F2195" s="33"/>
      <c r="G2195" s="33"/>
      <c r="H2195" s="35"/>
      <c r="I2195" s="33"/>
      <c r="J2195" s="33"/>
      <c r="K2195" s="36"/>
      <c r="L2195" s="33"/>
      <c r="M2195" s="33"/>
      <c r="N2195" s="33"/>
      <c r="O2195" s="33"/>
      <c r="P2195" s="33"/>
      <c r="Q2195" s="33"/>
    </row>
    <row r="2196" spans="2:17" x14ac:dyDescent="0.2">
      <c r="B2196" s="33"/>
      <c r="C2196" s="33"/>
      <c r="D2196" s="33"/>
      <c r="E2196" s="33"/>
      <c r="F2196" s="33"/>
      <c r="G2196" s="33"/>
      <c r="H2196" s="35"/>
      <c r="I2196" s="33"/>
      <c r="J2196" s="33"/>
      <c r="K2196" s="36"/>
      <c r="L2196" s="33"/>
      <c r="M2196" s="33"/>
      <c r="N2196" s="33"/>
      <c r="O2196" s="33"/>
      <c r="P2196" s="33"/>
      <c r="Q2196" s="33"/>
    </row>
    <row r="2197" spans="2:17" x14ac:dyDescent="0.2">
      <c r="B2197" s="33"/>
      <c r="C2197" s="33"/>
      <c r="D2197" s="33"/>
      <c r="E2197" s="33"/>
      <c r="F2197" s="33"/>
      <c r="G2197" s="33"/>
      <c r="H2197" s="35"/>
      <c r="I2197" s="33"/>
      <c r="J2197" s="33"/>
      <c r="K2197" s="36"/>
      <c r="L2197" s="33"/>
      <c r="M2197" s="33"/>
      <c r="N2197" s="33"/>
      <c r="O2197" s="33"/>
      <c r="P2197" s="33"/>
      <c r="Q2197" s="33"/>
    </row>
    <row r="2198" spans="2:17" x14ac:dyDescent="0.2">
      <c r="B2198" s="33"/>
      <c r="C2198" s="33"/>
      <c r="D2198" s="33"/>
      <c r="E2198" s="33"/>
      <c r="F2198" s="33"/>
      <c r="G2198" s="33"/>
      <c r="H2198" s="35"/>
      <c r="I2198" s="33"/>
      <c r="J2198" s="33"/>
      <c r="K2198" s="36"/>
      <c r="L2198" s="33"/>
      <c r="M2198" s="33"/>
      <c r="N2198" s="33"/>
      <c r="O2198" s="33"/>
      <c r="P2198" s="33"/>
      <c r="Q2198" s="33"/>
    </row>
    <row r="2199" spans="2:17" x14ac:dyDescent="0.2">
      <c r="B2199" s="33"/>
      <c r="C2199" s="33"/>
      <c r="D2199" s="33"/>
      <c r="E2199" s="33"/>
      <c r="F2199" s="33"/>
      <c r="G2199" s="33"/>
      <c r="H2199" s="35"/>
      <c r="I2199" s="33"/>
      <c r="J2199" s="33"/>
      <c r="K2199" s="36"/>
      <c r="L2199" s="33"/>
      <c r="M2199" s="33"/>
      <c r="N2199" s="33"/>
      <c r="O2199" s="33"/>
      <c r="P2199" s="33"/>
      <c r="Q2199" s="33"/>
    </row>
    <row r="2200" spans="2:17" x14ac:dyDescent="0.2">
      <c r="B2200" s="33"/>
      <c r="C2200" s="33"/>
      <c r="D2200" s="33"/>
      <c r="E2200" s="33"/>
      <c r="F2200" s="33"/>
      <c r="G2200" s="33"/>
      <c r="H2200" s="35"/>
      <c r="I2200" s="33"/>
      <c r="J2200" s="33"/>
      <c r="K2200" s="36"/>
      <c r="L2200" s="33"/>
      <c r="M2200" s="33"/>
      <c r="N2200" s="33"/>
      <c r="O2200" s="33"/>
      <c r="P2200" s="33"/>
      <c r="Q2200" s="33"/>
    </row>
    <row r="2201" spans="2:17" x14ac:dyDescent="0.2">
      <c r="B2201" s="33"/>
      <c r="C2201" s="33"/>
      <c r="D2201" s="33"/>
      <c r="E2201" s="33"/>
      <c r="F2201" s="33"/>
      <c r="G2201" s="33"/>
      <c r="H2201" s="35"/>
      <c r="I2201" s="33"/>
      <c r="J2201" s="33"/>
      <c r="K2201" s="36"/>
      <c r="L2201" s="33"/>
      <c r="M2201" s="33"/>
      <c r="N2201" s="33"/>
      <c r="O2201" s="33"/>
      <c r="P2201" s="33"/>
      <c r="Q2201" s="33"/>
    </row>
    <row r="2202" spans="2:17" x14ac:dyDescent="0.2">
      <c r="B2202" s="33"/>
      <c r="C2202" s="33"/>
      <c r="D2202" s="33"/>
      <c r="E2202" s="33"/>
      <c r="F2202" s="33"/>
      <c r="G2202" s="33"/>
      <c r="H2202" s="35"/>
      <c r="I2202" s="33"/>
      <c r="J2202" s="33"/>
      <c r="K2202" s="36"/>
      <c r="L2202" s="33"/>
      <c r="M2202" s="33"/>
      <c r="N2202" s="33"/>
      <c r="O2202" s="33"/>
      <c r="P2202" s="33"/>
      <c r="Q2202" s="33"/>
    </row>
    <row r="2203" spans="2:17" x14ac:dyDescent="0.2">
      <c r="B2203" s="33"/>
      <c r="C2203" s="33"/>
      <c r="D2203" s="33"/>
      <c r="E2203" s="33"/>
      <c r="F2203" s="33"/>
      <c r="G2203" s="33"/>
      <c r="H2203" s="35"/>
      <c r="I2203" s="33"/>
      <c r="J2203" s="33"/>
      <c r="K2203" s="36"/>
      <c r="L2203" s="33"/>
      <c r="M2203" s="33"/>
      <c r="N2203" s="33"/>
      <c r="O2203" s="33"/>
      <c r="P2203" s="33"/>
      <c r="Q2203" s="33"/>
    </row>
    <row r="2204" spans="2:17" x14ac:dyDescent="0.2">
      <c r="B2204" s="33"/>
      <c r="C2204" s="33"/>
      <c r="D2204" s="33"/>
      <c r="E2204" s="33"/>
      <c r="F2204" s="33"/>
      <c r="G2204" s="33"/>
      <c r="H2204" s="35"/>
      <c r="I2204" s="33"/>
      <c r="J2204" s="33"/>
      <c r="K2204" s="36"/>
      <c r="L2204" s="33"/>
      <c r="M2204" s="33"/>
      <c r="N2204" s="33"/>
      <c r="O2204" s="33"/>
      <c r="P2204" s="33"/>
      <c r="Q2204" s="33"/>
    </row>
    <row r="2205" spans="2:17" x14ac:dyDescent="0.2">
      <c r="B2205" s="33"/>
      <c r="C2205" s="33"/>
      <c r="D2205" s="33"/>
      <c r="E2205" s="33"/>
      <c r="F2205" s="33"/>
      <c r="G2205" s="33"/>
      <c r="H2205" s="35"/>
      <c r="I2205" s="33"/>
      <c r="J2205" s="33"/>
      <c r="K2205" s="36"/>
      <c r="L2205" s="33"/>
      <c r="M2205" s="33"/>
      <c r="N2205" s="33"/>
      <c r="O2205" s="33"/>
      <c r="P2205" s="33"/>
      <c r="Q2205" s="33"/>
    </row>
    <row r="2206" spans="2:17" x14ac:dyDescent="0.2">
      <c r="B2206" s="33"/>
      <c r="C2206" s="33"/>
      <c r="D2206" s="33"/>
      <c r="E2206" s="33"/>
      <c r="F2206" s="33"/>
      <c r="G2206" s="33"/>
      <c r="H2206" s="35"/>
      <c r="I2206" s="33"/>
      <c r="J2206" s="33"/>
      <c r="K2206" s="36"/>
      <c r="L2206" s="33"/>
      <c r="M2206" s="33"/>
      <c r="N2206" s="33"/>
      <c r="O2206" s="33"/>
      <c r="P2206" s="33"/>
      <c r="Q2206" s="33"/>
    </row>
    <row r="2207" spans="2:17" x14ac:dyDescent="0.2">
      <c r="B2207" s="33"/>
      <c r="C2207" s="33"/>
      <c r="D2207" s="33"/>
      <c r="E2207" s="33"/>
      <c r="F2207" s="33"/>
      <c r="G2207" s="33"/>
      <c r="H2207" s="35"/>
      <c r="I2207" s="33"/>
      <c r="J2207" s="33"/>
      <c r="K2207" s="36"/>
      <c r="L2207" s="33"/>
      <c r="M2207" s="33"/>
      <c r="N2207" s="33"/>
      <c r="O2207" s="33"/>
      <c r="P2207" s="33"/>
      <c r="Q2207" s="33"/>
    </row>
    <row r="2208" spans="2:17" x14ac:dyDescent="0.2">
      <c r="B2208" s="33"/>
      <c r="C2208" s="33"/>
      <c r="D2208" s="33"/>
      <c r="E2208" s="33"/>
      <c r="F2208" s="33"/>
      <c r="G2208" s="33"/>
      <c r="H2208" s="35"/>
      <c r="I2208" s="33"/>
      <c r="J2208" s="33"/>
      <c r="K2208" s="36"/>
      <c r="L2208" s="33"/>
      <c r="M2208" s="33"/>
      <c r="N2208" s="33"/>
      <c r="O2208" s="33"/>
      <c r="P2208" s="33"/>
      <c r="Q2208" s="33"/>
    </row>
    <row r="2209" spans="2:17" x14ac:dyDescent="0.2">
      <c r="B2209" s="33"/>
      <c r="C2209" s="33"/>
      <c r="D2209" s="33"/>
      <c r="E2209" s="33"/>
      <c r="F2209" s="33"/>
      <c r="G2209" s="33"/>
      <c r="H2209" s="35"/>
      <c r="I2209" s="33"/>
      <c r="J2209" s="33"/>
      <c r="K2209" s="36"/>
      <c r="L2209" s="33"/>
      <c r="M2209" s="33"/>
      <c r="N2209" s="33"/>
      <c r="O2209" s="33"/>
      <c r="P2209" s="33"/>
      <c r="Q2209" s="33"/>
    </row>
    <row r="2210" spans="2:17" x14ac:dyDescent="0.2">
      <c r="B2210" s="33"/>
      <c r="C2210" s="33"/>
      <c r="D2210" s="33"/>
      <c r="E2210" s="33"/>
      <c r="F2210" s="33"/>
      <c r="G2210" s="33"/>
      <c r="H2210" s="35"/>
      <c r="I2210" s="33"/>
      <c r="J2210" s="33"/>
      <c r="K2210" s="36"/>
      <c r="L2210" s="33"/>
      <c r="M2210" s="33"/>
      <c r="N2210" s="33"/>
      <c r="O2210" s="33"/>
      <c r="P2210" s="33"/>
      <c r="Q2210" s="33"/>
    </row>
    <row r="2211" spans="2:17" x14ac:dyDescent="0.2">
      <c r="B2211" s="33"/>
      <c r="C2211" s="33"/>
      <c r="D2211" s="33"/>
      <c r="E2211" s="33"/>
      <c r="F2211" s="33"/>
      <c r="G2211" s="33"/>
      <c r="H2211" s="35"/>
      <c r="I2211" s="33"/>
      <c r="J2211" s="33"/>
      <c r="K2211" s="36"/>
      <c r="L2211" s="33"/>
      <c r="M2211" s="33"/>
      <c r="N2211" s="33"/>
      <c r="O2211" s="33"/>
      <c r="P2211" s="33"/>
      <c r="Q2211" s="33"/>
    </row>
    <row r="2212" spans="2:17" x14ac:dyDescent="0.2">
      <c r="B2212" s="33"/>
      <c r="C2212" s="33"/>
      <c r="D2212" s="33"/>
      <c r="E2212" s="33"/>
      <c r="F2212" s="33"/>
      <c r="G2212" s="33"/>
      <c r="H2212" s="35"/>
      <c r="I2212" s="33"/>
      <c r="J2212" s="33"/>
      <c r="K2212" s="36"/>
      <c r="L2212" s="33"/>
      <c r="M2212" s="33"/>
      <c r="N2212" s="33"/>
      <c r="O2212" s="33"/>
      <c r="P2212" s="33"/>
      <c r="Q2212" s="33"/>
    </row>
    <row r="2213" spans="2:17" x14ac:dyDescent="0.2">
      <c r="B2213" s="33"/>
      <c r="C2213" s="33"/>
      <c r="D2213" s="33"/>
      <c r="E2213" s="33"/>
      <c r="F2213" s="33"/>
      <c r="G2213" s="33"/>
      <c r="H2213" s="35"/>
      <c r="I2213" s="33"/>
      <c r="J2213" s="33"/>
      <c r="K2213" s="36"/>
      <c r="L2213" s="33"/>
      <c r="M2213" s="33"/>
      <c r="N2213" s="33"/>
      <c r="O2213" s="33"/>
      <c r="P2213" s="33"/>
      <c r="Q2213" s="33"/>
    </row>
    <row r="2214" spans="2:17" x14ac:dyDescent="0.2">
      <c r="B2214" s="33"/>
      <c r="C2214" s="33"/>
      <c r="D2214" s="33"/>
      <c r="E2214" s="33"/>
      <c r="F2214" s="33"/>
      <c r="G2214" s="33"/>
      <c r="H2214" s="35"/>
      <c r="I2214" s="33"/>
      <c r="J2214" s="33"/>
      <c r="K2214" s="36"/>
      <c r="L2214" s="33"/>
      <c r="M2214" s="33"/>
      <c r="N2214" s="33"/>
      <c r="O2214" s="33"/>
      <c r="P2214" s="33"/>
      <c r="Q2214" s="33"/>
    </row>
    <row r="2215" spans="2:17" x14ac:dyDescent="0.2">
      <c r="B2215" s="33"/>
      <c r="C2215" s="33"/>
      <c r="D2215" s="33"/>
      <c r="E2215" s="33"/>
      <c r="F2215" s="33"/>
      <c r="G2215" s="33"/>
      <c r="H2215" s="35"/>
      <c r="I2215" s="33"/>
      <c r="J2215" s="33"/>
      <c r="K2215" s="36"/>
      <c r="L2215" s="33"/>
      <c r="M2215" s="33"/>
      <c r="N2215" s="33"/>
      <c r="O2215" s="33"/>
      <c r="P2215" s="33"/>
      <c r="Q2215" s="33"/>
    </row>
    <row r="2216" spans="2:17" x14ac:dyDescent="0.2">
      <c r="B2216" s="33"/>
      <c r="C2216" s="33"/>
      <c r="D2216" s="33"/>
      <c r="E2216" s="33"/>
      <c r="F2216" s="33"/>
      <c r="G2216" s="33"/>
      <c r="H2216" s="35"/>
      <c r="I2216" s="33"/>
      <c r="J2216" s="33"/>
      <c r="K2216" s="36"/>
      <c r="L2216" s="33"/>
      <c r="M2216" s="33"/>
      <c r="N2216" s="33"/>
      <c r="O2216" s="33"/>
      <c r="P2216" s="33"/>
      <c r="Q2216" s="33"/>
    </row>
    <row r="2217" spans="2:17" x14ac:dyDescent="0.2">
      <c r="B2217" s="33"/>
      <c r="C2217" s="33"/>
      <c r="D2217" s="33"/>
      <c r="E2217" s="33"/>
      <c r="F2217" s="33"/>
      <c r="G2217" s="33"/>
      <c r="H2217" s="35"/>
      <c r="I2217" s="33"/>
      <c r="J2217" s="33"/>
      <c r="K2217" s="36"/>
      <c r="L2217" s="33"/>
      <c r="M2217" s="33"/>
      <c r="N2217" s="33"/>
      <c r="O2217" s="33"/>
      <c r="P2217" s="33"/>
      <c r="Q2217" s="33"/>
    </row>
    <row r="2218" spans="2:17" x14ac:dyDescent="0.2">
      <c r="B2218" s="33"/>
      <c r="C2218" s="33"/>
      <c r="D2218" s="33"/>
      <c r="E2218" s="33"/>
      <c r="F2218" s="33"/>
      <c r="G2218" s="33"/>
      <c r="H2218" s="35"/>
      <c r="I2218" s="33"/>
      <c r="J2218" s="33"/>
      <c r="K2218" s="36"/>
      <c r="L2218" s="33"/>
      <c r="M2218" s="33"/>
      <c r="N2218" s="33"/>
      <c r="O2218" s="33"/>
      <c r="P2218" s="33"/>
      <c r="Q2218" s="33"/>
    </row>
    <row r="2219" spans="2:17" x14ac:dyDescent="0.2">
      <c r="B2219" s="33"/>
      <c r="C2219" s="33"/>
      <c r="D2219" s="33"/>
      <c r="E2219" s="33"/>
      <c r="F2219" s="33"/>
      <c r="G2219" s="33"/>
      <c r="H2219" s="35"/>
      <c r="I2219" s="33"/>
      <c r="J2219" s="33"/>
      <c r="K2219" s="36"/>
      <c r="L2219" s="33"/>
      <c r="M2219" s="33"/>
      <c r="N2219" s="33"/>
      <c r="O2219" s="33"/>
      <c r="P2219" s="33"/>
      <c r="Q2219" s="33"/>
    </row>
    <row r="2220" spans="2:17" x14ac:dyDescent="0.2">
      <c r="B2220" s="33"/>
      <c r="C2220" s="33"/>
      <c r="D2220" s="33"/>
      <c r="E2220" s="33"/>
      <c r="F2220" s="33"/>
      <c r="G2220" s="33"/>
      <c r="H2220" s="35"/>
      <c r="I2220" s="33"/>
      <c r="J2220" s="33"/>
      <c r="K2220" s="36"/>
      <c r="L2220" s="33"/>
      <c r="M2220" s="33"/>
      <c r="N2220" s="33"/>
      <c r="O2220" s="33"/>
      <c r="P2220" s="33"/>
      <c r="Q2220" s="33"/>
    </row>
    <row r="2221" spans="2:17" x14ac:dyDescent="0.2">
      <c r="B2221" s="33"/>
      <c r="C2221" s="33"/>
      <c r="D2221" s="33"/>
      <c r="E2221" s="33"/>
      <c r="F2221" s="33"/>
      <c r="G2221" s="33"/>
      <c r="H2221" s="35"/>
      <c r="I2221" s="33"/>
      <c r="J2221" s="33"/>
      <c r="K2221" s="36"/>
      <c r="L2221" s="33"/>
      <c r="M2221" s="33"/>
      <c r="N2221" s="33"/>
      <c r="O2221" s="33"/>
      <c r="P2221" s="33"/>
      <c r="Q2221" s="33"/>
    </row>
    <row r="2222" spans="2:17" x14ac:dyDescent="0.2">
      <c r="B2222" s="33"/>
      <c r="C2222" s="33"/>
      <c r="D2222" s="33"/>
      <c r="E2222" s="33"/>
      <c r="F2222" s="33"/>
      <c r="G2222" s="33"/>
      <c r="H2222" s="35"/>
      <c r="I2222" s="33"/>
      <c r="J2222" s="33"/>
      <c r="K2222" s="36"/>
      <c r="L2222" s="33"/>
      <c r="M2222" s="33"/>
      <c r="N2222" s="33"/>
      <c r="O2222" s="33"/>
      <c r="P2222" s="33"/>
      <c r="Q2222" s="33"/>
    </row>
    <row r="2223" spans="2:17" x14ac:dyDescent="0.2">
      <c r="B2223" s="33"/>
      <c r="C2223" s="33"/>
      <c r="D2223" s="33"/>
      <c r="E2223" s="33"/>
      <c r="F2223" s="33"/>
      <c r="G2223" s="33"/>
      <c r="H2223" s="35"/>
      <c r="I2223" s="33"/>
      <c r="J2223" s="33"/>
      <c r="K2223" s="36"/>
      <c r="L2223" s="33"/>
      <c r="M2223" s="33"/>
      <c r="N2223" s="33"/>
      <c r="O2223" s="33"/>
      <c r="P2223" s="33"/>
      <c r="Q2223" s="33"/>
    </row>
    <row r="2224" spans="2:17" x14ac:dyDescent="0.2">
      <c r="B2224" s="33"/>
      <c r="C2224" s="33"/>
      <c r="D2224" s="33"/>
      <c r="E2224" s="33"/>
      <c r="F2224" s="33"/>
      <c r="G2224" s="33"/>
      <c r="H2224" s="35"/>
      <c r="I2224" s="33"/>
      <c r="J2224" s="33"/>
      <c r="K2224" s="36"/>
      <c r="L2224" s="33"/>
      <c r="M2224" s="33"/>
      <c r="N2224" s="33"/>
      <c r="O2224" s="33"/>
      <c r="P2224" s="33"/>
      <c r="Q2224" s="33"/>
    </row>
    <row r="2225" spans="2:17" x14ac:dyDescent="0.2">
      <c r="B2225" s="33"/>
      <c r="C2225" s="33"/>
      <c r="D2225" s="33"/>
      <c r="E2225" s="33"/>
      <c r="F2225" s="33"/>
      <c r="G2225" s="33"/>
      <c r="H2225" s="35"/>
      <c r="I2225" s="33"/>
      <c r="J2225" s="33"/>
      <c r="K2225" s="36"/>
      <c r="L2225" s="33"/>
      <c r="M2225" s="33"/>
      <c r="N2225" s="33"/>
      <c r="O2225" s="33"/>
      <c r="P2225" s="33"/>
      <c r="Q2225" s="33"/>
    </row>
    <row r="2226" spans="2:17" x14ac:dyDescent="0.2">
      <c r="B2226" s="33"/>
      <c r="C2226" s="33"/>
      <c r="D2226" s="33"/>
      <c r="E2226" s="33"/>
      <c r="F2226" s="33"/>
      <c r="G2226" s="33"/>
      <c r="H2226" s="35"/>
      <c r="I2226" s="33"/>
      <c r="J2226" s="33"/>
      <c r="K2226" s="36"/>
      <c r="L2226" s="33"/>
      <c r="M2226" s="33"/>
      <c r="N2226" s="33"/>
      <c r="O2226" s="33"/>
      <c r="P2226" s="33"/>
      <c r="Q2226" s="33"/>
    </row>
    <row r="2227" spans="2:17" x14ac:dyDescent="0.2">
      <c r="B2227" s="33"/>
      <c r="C2227" s="33"/>
      <c r="D2227" s="33"/>
      <c r="E2227" s="33"/>
      <c r="F2227" s="33"/>
      <c r="G2227" s="33"/>
      <c r="H2227" s="35"/>
      <c r="I2227" s="33"/>
      <c r="J2227" s="33"/>
      <c r="K2227" s="36"/>
      <c r="L2227" s="33"/>
      <c r="M2227" s="33"/>
      <c r="N2227" s="33"/>
      <c r="O2227" s="33"/>
      <c r="P2227" s="33"/>
      <c r="Q2227" s="33"/>
    </row>
    <row r="2228" spans="2:17" x14ac:dyDescent="0.2">
      <c r="B2228" s="33"/>
      <c r="C2228" s="33"/>
      <c r="D2228" s="33"/>
      <c r="E2228" s="33"/>
      <c r="F2228" s="33"/>
      <c r="G2228" s="33"/>
      <c r="H2228" s="35"/>
      <c r="I2228" s="33"/>
      <c r="J2228" s="33"/>
      <c r="K2228" s="36"/>
      <c r="L2228" s="33"/>
      <c r="M2228" s="33"/>
      <c r="N2228" s="33"/>
      <c r="O2228" s="33"/>
      <c r="P2228" s="33"/>
      <c r="Q2228" s="33"/>
    </row>
    <row r="2229" spans="2:17" x14ac:dyDescent="0.2">
      <c r="B2229" s="33"/>
      <c r="C2229" s="33"/>
      <c r="D2229" s="33"/>
      <c r="E2229" s="33"/>
      <c r="F2229" s="33"/>
      <c r="G2229" s="33"/>
      <c r="H2229" s="35"/>
      <c r="I2229" s="33"/>
      <c r="J2229" s="33"/>
      <c r="K2229" s="36"/>
      <c r="L2229" s="33"/>
      <c r="M2229" s="33"/>
      <c r="N2229" s="33"/>
      <c r="O2229" s="33"/>
      <c r="P2229" s="33"/>
      <c r="Q2229" s="33"/>
    </row>
    <row r="2230" spans="2:17" x14ac:dyDescent="0.2">
      <c r="B2230" s="33"/>
      <c r="C2230" s="33"/>
      <c r="D2230" s="33"/>
      <c r="E2230" s="33"/>
      <c r="F2230" s="33"/>
      <c r="G2230" s="33"/>
      <c r="H2230" s="35"/>
      <c r="I2230" s="33"/>
      <c r="J2230" s="33"/>
      <c r="K2230" s="36"/>
      <c r="L2230" s="33"/>
      <c r="M2230" s="33"/>
      <c r="N2230" s="33"/>
      <c r="O2230" s="33"/>
      <c r="P2230" s="33"/>
      <c r="Q2230" s="33"/>
    </row>
    <row r="2231" spans="2:17" x14ac:dyDescent="0.2">
      <c r="B2231" s="33"/>
      <c r="C2231" s="33"/>
      <c r="D2231" s="33"/>
      <c r="E2231" s="33"/>
      <c r="F2231" s="33"/>
      <c r="G2231" s="33"/>
      <c r="H2231" s="35"/>
      <c r="I2231" s="33"/>
      <c r="J2231" s="33"/>
      <c r="K2231" s="36"/>
      <c r="L2231" s="33"/>
      <c r="M2231" s="33"/>
      <c r="N2231" s="33"/>
      <c r="O2231" s="33"/>
      <c r="P2231" s="33"/>
      <c r="Q2231" s="33"/>
    </row>
    <row r="2232" spans="2:17" x14ac:dyDescent="0.2">
      <c r="B2232" s="33"/>
      <c r="C2232" s="33"/>
      <c r="D2232" s="33"/>
      <c r="E2232" s="33"/>
      <c r="F2232" s="33"/>
      <c r="G2232" s="33"/>
      <c r="H2232" s="35"/>
      <c r="I2232" s="33"/>
      <c r="J2232" s="33"/>
      <c r="K2232" s="36"/>
      <c r="L2232" s="33"/>
      <c r="M2232" s="33"/>
      <c r="N2232" s="33"/>
      <c r="O2232" s="33"/>
      <c r="P2232" s="33"/>
      <c r="Q2232" s="33"/>
    </row>
    <row r="2233" spans="2:17" x14ac:dyDescent="0.2">
      <c r="B2233" s="33"/>
      <c r="C2233" s="33"/>
      <c r="D2233" s="33"/>
      <c r="E2233" s="33"/>
      <c r="F2233" s="33"/>
      <c r="G2233" s="33"/>
      <c r="H2233" s="35"/>
      <c r="I2233" s="33"/>
      <c r="J2233" s="33"/>
      <c r="K2233" s="36"/>
      <c r="L2233" s="33"/>
      <c r="M2233" s="33"/>
      <c r="N2233" s="33"/>
      <c r="O2233" s="33"/>
      <c r="P2233" s="33"/>
      <c r="Q2233" s="33"/>
    </row>
    <row r="2234" spans="2:17" x14ac:dyDescent="0.2">
      <c r="B2234" s="33"/>
      <c r="C2234" s="33"/>
      <c r="D2234" s="33"/>
      <c r="E2234" s="33"/>
      <c r="F2234" s="33"/>
      <c r="G2234" s="33"/>
      <c r="H2234" s="35"/>
      <c r="I2234" s="33"/>
      <c r="J2234" s="33"/>
      <c r="K2234" s="36"/>
      <c r="L2234" s="33"/>
      <c r="M2234" s="33"/>
      <c r="N2234" s="33"/>
      <c r="O2234" s="33"/>
      <c r="P2234" s="33"/>
      <c r="Q2234" s="33"/>
    </row>
    <row r="2235" spans="2:17" x14ac:dyDescent="0.2">
      <c r="B2235" s="33"/>
      <c r="C2235" s="33"/>
      <c r="D2235" s="33"/>
      <c r="E2235" s="33"/>
      <c r="F2235" s="33"/>
      <c r="G2235" s="33"/>
      <c r="H2235" s="35"/>
      <c r="I2235" s="33"/>
      <c r="J2235" s="33"/>
      <c r="K2235" s="36"/>
      <c r="L2235" s="33"/>
      <c r="M2235" s="33"/>
      <c r="N2235" s="33"/>
      <c r="O2235" s="33"/>
      <c r="P2235" s="33"/>
      <c r="Q2235" s="33"/>
    </row>
    <row r="2236" spans="2:17" x14ac:dyDescent="0.2">
      <c r="B2236" s="33"/>
      <c r="C2236" s="33"/>
      <c r="D2236" s="33"/>
      <c r="E2236" s="33"/>
      <c r="F2236" s="33"/>
      <c r="G2236" s="33"/>
      <c r="H2236" s="35"/>
      <c r="I2236" s="33"/>
      <c r="J2236" s="33"/>
      <c r="K2236" s="36"/>
      <c r="L2236" s="33"/>
      <c r="M2236" s="33"/>
      <c r="N2236" s="33"/>
      <c r="O2236" s="33"/>
      <c r="P2236" s="33"/>
      <c r="Q2236" s="33"/>
    </row>
    <row r="2237" spans="2:17" x14ac:dyDescent="0.2">
      <c r="B2237" s="33"/>
      <c r="C2237" s="33"/>
      <c r="D2237" s="33"/>
      <c r="E2237" s="33"/>
      <c r="F2237" s="33"/>
      <c r="G2237" s="33"/>
      <c r="H2237" s="35"/>
      <c r="I2237" s="33"/>
      <c r="J2237" s="33"/>
      <c r="K2237" s="36"/>
      <c r="L2237" s="33"/>
      <c r="M2237" s="33"/>
      <c r="N2237" s="33"/>
      <c r="O2237" s="33"/>
      <c r="P2237" s="33"/>
      <c r="Q2237" s="33"/>
    </row>
    <row r="2238" spans="2:17" x14ac:dyDescent="0.2">
      <c r="B2238" s="33"/>
      <c r="C2238" s="33"/>
      <c r="D2238" s="33"/>
      <c r="E2238" s="33"/>
      <c r="F2238" s="33"/>
      <c r="G2238" s="33"/>
      <c r="H2238" s="35"/>
      <c r="I2238" s="33"/>
      <c r="J2238" s="33"/>
      <c r="K2238" s="36"/>
      <c r="L2238" s="33"/>
      <c r="M2238" s="33"/>
      <c r="N2238" s="33"/>
      <c r="O2238" s="33"/>
      <c r="P2238" s="33"/>
      <c r="Q2238" s="33"/>
    </row>
    <row r="2239" spans="2:17" x14ac:dyDescent="0.2">
      <c r="B2239" s="33"/>
      <c r="C2239" s="33"/>
      <c r="D2239" s="33"/>
      <c r="E2239" s="33"/>
      <c r="F2239" s="33"/>
      <c r="G2239" s="33"/>
      <c r="H2239" s="35"/>
      <c r="I2239" s="33"/>
      <c r="J2239" s="33"/>
      <c r="K2239" s="36"/>
      <c r="L2239" s="33"/>
      <c r="M2239" s="33"/>
      <c r="N2239" s="33"/>
      <c r="O2239" s="33"/>
      <c r="P2239" s="33"/>
      <c r="Q2239" s="33"/>
    </row>
    <row r="2240" spans="2:17" x14ac:dyDescent="0.2">
      <c r="B2240" s="33"/>
      <c r="C2240" s="33"/>
      <c r="D2240" s="33"/>
      <c r="E2240" s="33"/>
      <c r="F2240" s="33"/>
      <c r="G2240" s="33"/>
      <c r="H2240" s="35"/>
      <c r="I2240" s="33"/>
      <c r="J2240" s="33"/>
      <c r="K2240" s="36"/>
      <c r="L2240" s="33"/>
      <c r="M2240" s="33"/>
      <c r="N2240" s="33"/>
      <c r="O2240" s="33"/>
      <c r="P2240" s="33"/>
      <c r="Q2240" s="33"/>
    </row>
    <row r="2241" spans="2:17" x14ac:dyDescent="0.2">
      <c r="B2241" s="33"/>
      <c r="C2241" s="33"/>
      <c r="D2241" s="33"/>
      <c r="E2241" s="33"/>
      <c r="F2241" s="33"/>
      <c r="G2241" s="33"/>
      <c r="H2241" s="35"/>
      <c r="I2241" s="33"/>
      <c r="J2241" s="33"/>
      <c r="K2241" s="36"/>
      <c r="L2241" s="33"/>
      <c r="M2241" s="33"/>
      <c r="N2241" s="33"/>
      <c r="O2241" s="33"/>
      <c r="P2241" s="33"/>
      <c r="Q2241" s="33"/>
    </row>
    <row r="2242" spans="2:17" x14ac:dyDescent="0.2">
      <c r="B2242" s="33"/>
      <c r="C2242" s="33"/>
      <c r="D2242" s="33"/>
      <c r="E2242" s="33"/>
      <c r="F2242" s="33"/>
      <c r="G2242" s="33"/>
      <c r="H2242" s="35"/>
      <c r="I2242" s="33"/>
      <c r="J2242" s="33"/>
      <c r="K2242" s="36"/>
      <c r="L2242" s="33"/>
      <c r="M2242" s="33"/>
      <c r="N2242" s="33"/>
      <c r="O2242" s="33"/>
      <c r="P2242" s="33"/>
      <c r="Q2242" s="33"/>
    </row>
    <row r="2243" spans="2:17" x14ac:dyDescent="0.2">
      <c r="B2243" s="33"/>
      <c r="C2243" s="33"/>
      <c r="D2243" s="33"/>
      <c r="E2243" s="33"/>
      <c r="F2243" s="33"/>
      <c r="G2243" s="33"/>
      <c r="H2243" s="35"/>
      <c r="I2243" s="33"/>
      <c r="J2243" s="33"/>
      <c r="K2243" s="36"/>
      <c r="L2243" s="33"/>
      <c r="M2243" s="33"/>
      <c r="N2243" s="33"/>
      <c r="O2243" s="33"/>
      <c r="P2243" s="33"/>
      <c r="Q2243" s="33"/>
    </row>
    <row r="2244" spans="2:17" x14ac:dyDescent="0.2">
      <c r="B2244" s="33"/>
      <c r="C2244" s="33"/>
      <c r="D2244" s="33"/>
      <c r="E2244" s="33"/>
      <c r="F2244" s="33"/>
      <c r="G2244" s="33"/>
      <c r="H2244" s="35"/>
      <c r="I2244" s="33"/>
      <c r="J2244" s="33"/>
      <c r="K2244" s="36"/>
      <c r="L2244" s="33"/>
      <c r="M2244" s="33"/>
      <c r="N2244" s="33"/>
      <c r="O2244" s="33"/>
      <c r="P2244" s="33"/>
      <c r="Q2244" s="33"/>
    </row>
    <row r="2245" spans="2:17" x14ac:dyDescent="0.2">
      <c r="B2245" s="33"/>
      <c r="C2245" s="33"/>
      <c r="D2245" s="33"/>
      <c r="E2245" s="33"/>
      <c r="F2245" s="33"/>
      <c r="G2245" s="33"/>
      <c r="H2245" s="35"/>
      <c r="I2245" s="33"/>
      <c r="J2245" s="33"/>
      <c r="K2245" s="36"/>
      <c r="L2245" s="33"/>
      <c r="M2245" s="33"/>
      <c r="N2245" s="33"/>
      <c r="O2245" s="33"/>
      <c r="P2245" s="33"/>
      <c r="Q2245" s="33"/>
    </row>
    <row r="2246" spans="2:17" x14ac:dyDescent="0.2">
      <c r="B2246" s="33"/>
      <c r="C2246" s="33"/>
      <c r="D2246" s="33"/>
      <c r="E2246" s="33"/>
      <c r="F2246" s="33"/>
      <c r="G2246" s="33"/>
      <c r="H2246" s="35"/>
      <c r="I2246" s="33"/>
      <c r="J2246" s="33"/>
      <c r="K2246" s="36"/>
      <c r="L2246" s="33"/>
      <c r="M2246" s="33"/>
      <c r="N2246" s="33"/>
      <c r="O2246" s="33"/>
      <c r="P2246" s="33"/>
      <c r="Q2246" s="33"/>
    </row>
    <row r="2247" spans="2:17" x14ac:dyDescent="0.2">
      <c r="B2247" s="33"/>
      <c r="C2247" s="33"/>
      <c r="D2247" s="33"/>
      <c r="E2247" s="33"/>
      <c r="F2247" s="33"/>
      <c r="G2247" s="33"/>
      <c r="H2247" s="35"/>
      <c r="I2247" s="33"/>
      <c r="J2247" s="33"/>
      <c r="K2247" s="36"/>
      <c r="L2247" s="33"/>
      <c r="M2247" s="33"/>
      <c r="N2247" s="33"/>
      <c r="O2247" s="33"/>
      <c r="P2247" s="33"/>
      <c r="Q2247" s="33"/>
    </row>
    <row r="2248" spans="2:17" x14ac:dyDescent="0.2">
      <c r="B2248" s="33"/>
      <c r="C2248" s="33"/>
      <c r="D2248" s="33"/>
      <c r="E2248" s="33"/>
      <c r="F2248" s="33"/>
      <c r="G2248" s="33"/>
      <c r="H2248" s="35"/>
      <c r="I2248" s="33"/>
      <c r="J2248" s="33"/>
      <c r="K2248" s="36"/>
      <c r="L2248" s="33"/>
      <c r="M2248" s="33"/>
      <c r="N2248" s="33"/>
      <c r="O2248" s="33"/>
      <c r="P2248" s="33"/>
      <c r="Q2248" s="33"/>
    </row>
    <row r="2249" spans="2:17" x14ac:dyDescent="0.2">
      <c r="B2249" s="33"/>
      <c r="C2249" s="33"/>
      <c r="D2249" s="33"/>
      <c r="E2249" s="33"/>
      <c r="F2249" s="33"/>
      <c r="G2249" s="33"/>
      <c r="H2249" s="35"/>
      <c r="I2249" s="33"/>
      <c r="J2249" s="33"/>
      <c r="K2249" s="36"/>
      <c r="L2249" s="33"/>
      <c r="M2249" s="33"/>
      <c r="N2249" s="33"/>
      <c r="O2249" s="33"/>
      <c r="P2249" s="33"/>
      <c r="Q2249" s="33"/>
    </row>
    <row r="2250" spans="2:17" x14ac:dyDescent="0.2">
      <c r="B2250" s="33"/>
      <c r="C2250" s="33"/>
      <c r="D2250" s="33"/>
      <c r="E2250" s="33"/>
      <c r="F2250" s="33"/>
      <c r="G2250" s="33"/>
      <c r="H2250" s="35"/>
      <c r="I2250" s="33"/>
      <c r="J2250" s="33"/>
      <c r="K2250" s="36"/>
      <c r="L2250" s="33"/>
      <c r="M2250" s="33"/>
      <c r="N2250" s="33"/>
      <c r="O2250" s="33"/>
      <c r="P2250" s="33"/>
      <c r="Q2250" s="33"/>
    </row>
    <row r="2251" spans="2:17" x14ac:dyDescent="0.2">
      <c r="B2251" s="33"/>
      <c r="C2251" s="33"/>
      <c r="D2251" s="33"/>
      <c r="E2251" s="33"/>
      <c r="F2251" s="33"/>
      <c r="G2251" s="33"/>
      <c r="H2251" s="35"/>
      <c r="I2251" s="33"/>
      <c r="J2251" s="33"/>
      <c r="K2251" s="36"/>
      <c r="L2251" s="33"/>
      <c r="M2251" s="33"/>
      <c r="N2251" s="33"/>
      <c r="O2251" s="33"/>
      <c r="P2251" s="33"/>
      <c r="Q2251" s="33"/>
    </row>
    <row r="2252" spans="2:17" x14ac:dyDescent="0.2">
      <c r="B2252" s="33"/>
      <c r="C2252" s="33"/>
      <c r="D2252" s="33"/>
      <c r="E2252" s="33"/>
      <c r="F2252" s="33"/>
      <c r="G2252" s="33"/>
      <c r="H2252" s="35"/>
      <c r="I2252" s="33"/>
      <c r="J2252" s="33"/>
      <c r="K2252" s="36"/>
      <c r="L2252" s="33"/>
      <c r="M2252" s="33"/>
      <c r="N2252" s="33"/>
      <c r="O2252" s="33"/>
      <c r="P2252" s="33"/>
      <c r="Q2252" s="33"/>
    </row>
    <row r="2253" spans="2:17" x14ac:dyDescent="0.2">
      <c r="B2253" s="33"/>
      <c r="C2253" s="33"/>
      <c r="D2253" s="33"/>
      <c r="E2253" s="33"/>
      <c r="F2253" s="33"/>
      <c r="G2253" s="33"/>
      <c r="H2253" s="35"/>
      <c r="I2253" s="33"/>
      <c r="J2253" s="33"/>
      <c r="K2253" s="36"/>
      <c r="L2253" s="33"/>
      <c r="M2253" s="33"/>
      <c r="N2253" s="33"/>
      <c r="O2253" s="33"/>
      <c r="P2253" s="33"/>
      <c r="Q2253" s="33"/>
    </row>
    <row r="2254" spans="2:17" x14ac:dyDescent="0.2">
      <c r="B2254" s="33"/>
      <c r="C2254" s="33"/>
      <c r="D2254" s="33"/>
      <c r="E2254" s="33"/>
      <c r="F2254" s="33"/>
      <c r="G2254" s="33"/>
      <c r="H2254" s="35"/>
      <c r="I2254" s="33"/>
      <c r="J2254" s="33"/>
      <c r="K2254" s="36"/>
      <c r="L2254" s="33"/>
      <c r="M2254" s="33"/>
      <c r="N2254" s="33"/>
      <c r="O2254" s="33"/>
      <c r="P2254" s="33"/>
      <c r="Q2254" s="33"/>
    </row>
    <row r="2255" spans="2:17" x14ac:dyDescent="0.2">
      <c r="B2255" s="33"/>
      <c r="C2255" s="33"/>
      <c r="D2255" s="33"/>
      <c r="E2255" s="33"/>
      <c r="F2255" s="33"/>
      <c r="G2255" s="33"/>
      <c r="H2255" s="35"/>
      <c r="I2255" s="33"/>
      <c r="J2255" s="33"/>
      <c r="K2255" s="36"/>
      <c r="L2255" s="33"/>
      <c r="M2255" s="33"/>
      <c r="N2255" s="33"/>
      <c r="O2255" s="33"/>
      <c r="P2255" s="33"/>
      <c r="Q2255" s="33"/>
    </row>
    <row r="2256" spans="2:17" x14ac:dyDescent="0.2">
      <c r="B2256" s="33"/>
      <c r="C2256" s="33"/>
      <c r="D2256" s="33"/>
      <c r="E2256" s="33"/>
      <c r="F2256" s="33"/>
      <c r="G2256" s="33"/>
      <c r="H2256" s="35"/>
      <c r="I2256" s="33"/>
      <c r="J2256" s="33"/>
      <c r="K2256" s="36"/>
      <c r="L2256" s="33"/>
      <c r="M2256" s="33"/>
      <c r="N2256" s="33"/>
      <c r="O2256" s="33"/>
      <c r="P2256" s="33"/>
      <c r="Q2256" s="33"/>
    </row>
    <row r="2257" spans="2:17" x14ac:dyDescent="0.2">
      <c r="B2257" s="33"/>
      <c r="C2257" s="33"/>
      <c r="D2257" s="33"/>
      <c r="E2257" s="33"/>
      <c r="F2257" s="33"/>
      <c r="G2257" s="33"/>
      <c r="H2257" s="35"/>
      <c r="I2257" s="33"/>
      <c r="J2257" s="33"/>
      <c r="K2257" s="36"/>
      <c r="L2257" s="33"/>
      <c r="M2257" s="33"/>
      <c r="N2257" s="33"/>
      <c r="O2257" s="33"/>
      <c r="P2257" s="33"/>
      <c r="Q2257" s="33"/>
    </row>
    <row r="2258" spans="2:17" x14ac:dyDescent="0.2">
      <c r="B2258" s="33"/>
      <c r="C2258" s="33"/>
      <c r="D2258" s="33"/>
      <c r="E2258" s="33"/>
      <c r="F2258" s="33"/>
      <c r="G2258" s="33"/>
      <c r="H2258" s="35"/>
      <c r="I2258" s="33"/>
      <c r="J2258" s="33"/>
      <c r="K2258" s="36"/>
      <c r="L2258" s="33"/>
      <c r="M2258" s="33"/>
      <c r="N2258" s="33"/>
      <c r="O2258" s="33"/>
      <c r="P2258" s="33"/>
      <c r="Q2258" s="33"/>
    </row>
    <row r="2259" spans="2:17" x14ac:dyDescent="0.2">
      <c r="B2259" s="33"/>
      <c r="C2259" s="33"/>
      <c r="D2259" s="33"/>
      <c r="E2259" s="33"/>
      <c r="F2259" s="33"/>
      <c r="G2259" s="33"/>
      <c r="H2259" s="35"/>
      <c r="I2259" s="33"/>
      <c r="J2259" s="33"/>
      <c r="K2259" s="36"/>
      <c r="L2259" s="33"/>
      <c r="M2259" s="33"/>
      <c r="N2259" s="33"/>
      <c r="O2259" s="33"/>
      <c r="P2259" s="33"/>
      <c r="Q2259" s="33"/>
    </row>
    <row r="2260" spans="2:17" x14ac:dyDescent="0.2">
      <c r="B2260" s="33"/>
      <c r="C2260" s="33"/>
      <c r="D2260" s="33"/>
      <c r="E2260" s="33"/>
      <c r="F2260" s="33"/>
      <c r="G2260" s="33"/>
      <c r="H2260" s="35"/>
      <c r="I2260" s="33"/>
      <c r="J2260" s="33"/>
      <c r="K2260" s="36"/>
      <c r="L2260" s="33"/>
      <c r="M2260" s="33"/>
      <c r="N2260" s="33"/>
      <c r="O2260" s="33"/>
      <c r="P2260" s="33"/>
      <c r="Q2260" s="33"/>
    </row>
    <row r="2261" spans="2:17" x14ac:dyDescent="0.2">
      <c r="B2261" s="33"/>
      <c r="C2261" s="33"/>
      <c r="D2261" s="33"/>
      <c r="E2261" s="33"/>
      <c r="F2261" s="33"/>
      <c r="G2261" s="33"/>
      <c r="H2261" s="35"/>
      <c r="I2261" s="33"/>
      <c r="J2261" s="33"/>
      <c r="K2261" s="36"/>
      <c r="L2261" s="33"/>
      <c r="M2261" s="33"/>
      <c r="N2261" s="33"/>
      <c r="O2261" s="33"/>
      <c r="P2261" s="33"/>
      <c r="Q2261" s="33"/>
    </row>
    <row r="2262" spans="2:17" x14ac:dyDescent="0.2">
      <c r="B2262" s="33"/>
      <c r="C2262" s="33"/>
      <c r="D2262" s="33"/>
      <c r="E2262" s="33"/>
      <c r="F2262" s="33"/>
      <c r="G2262" s="33"/>
      <c r="H2262" s="35"/>
      <c r="I2262" s="33"/>
      <c r="J2262" s="33"/>
      <c r="K2262" s="36"/>
      <c r="L2262" s="33"/>
      <c r="M2262" s="33"/>
      <c r="N2262" s="33"/>
      <c r="O2262" s="33"/>
      <c r="P2262" s="33"/>
      <c r="Q2262" s="33"/>
    </row>
    <row r="2263" spans="2:17" x14ac:dyDescent="0.2">
      <c r="B2263" s="33"/>
      <c r="C2263" s="33"/>
      <c r="D2263" s="33"/>
      <c r="E2263" s="33"/>
      <c r="F2263" s="33"/>
      <c r="G2263" s="33"/>
      <c r="H2263" s="35"/>
      <c r="I2263" s="33"/>
      <c r="J2263" s="33"/>
      <c r="K2263" s="36"/>
      <c r="L2263" s="33"/>
      <c r="M2263" s="33"/>
      <c r="N2263" s="33"/>
      <c r="O2263" s="33"/>
      <c r="P2263" s="33"/>
      <c r="Q2263" s="33"/>
    </row>
    <row r="2264" spans="2:17" x14ac:dyDescent="0.2">
      <c r="B2264" s="33"/>
      <c r="C2264" s="33"/>
      <c r="D2264" s="33"/>
      <c r="E2264" s="33"/>
      <c r="F2264" s="33"/>
      <c r="G2264" s="33"/>
      <c r="H2264" s="35"/>
      <c r="I2264" s="33"/>
      <c r="J2264" s="33"/>
      <c r="K2264" s="36"/>
      <c r="L2264" s="33"/>
      <c r="M2264" s="33"/>
      <c r="N2264" s="33"/>
      <c r="O2264" s="33"/>
      <c r="P2264" s="33"/>
      <c r="Q2264" s="33"/>
    </row>
    <row r="2265" spans="2:17" x14ac:dyDescent="0.2">
      <c r="B2265" s="33"/>
      <c r="C2265" s="33"/>
      <c r="D2265" s="33"/>
      <c r="E2265" s="33"/>
      <c r="F2265" s="33"/>
      <c r="G2265" s="33"/>
      <c r="H2265" s="35"/>
      <c r="I2265" s="33"/>
      <c r="J2265" s="33"/>
      <c r="K2265" s="36"/>
      <c r="L2265" s="33"/>
      <c r="M2265" s="33"/>
      <c r="N2265" s="33"/>
      <c r="O2265" s="33"/>
      <c r="P2265" s="33"/>
      <c r="Q2265" s="33"/>
    </row>
    <row r="2266" spans="2:17" x14ac:dyDescent="0.2">
      <c r="B2266" s="33"/>
      <c r="C2266" s="33"/>
      <c r="D2266" s="33"/>
      <c r="E2266" s="33"/>
      <c r="F2266" s="33"/>
      <c r="G2266" s="33"/>
      <c r="H2266" s="35"/>
      <c r="I2266" s="33"/>
      <c r="J2266" s="33"/>
      <c r="K2266" s="36"/>
      <c r="L2266" s="33"/>
      <c r="M2266" s="33"/>
      <c r="N2266" s="33"/>
      <c r="O2266" s="33"/>
      <c r="P2266" s="33"/>
      <c r="Q2266" s="33"/>
    </row>
    <row r="2267" spans="2:17" x14ac:dyDescent="0.2">
      <c r="B2267" s="33"/>
      <c r="C2267" s="33"/>
      <c r="D2267" s="33"/>
      <c r="E2267" s="33"/>
      <c r="F2267" s="33"/>
      <c r="G2267" s="33"/>
      <c r="H2267" s="35"/>
      <c r="I2267" s="33"/>
      <c r="J2267" s="33"/>
      <c r="K2267" s="36"/>
      <c r="L2267" s="33"/>
      <c r="M2267" s="33"/>
      <c r="N2267" s="33"/>
      <c r="O2267" s="33"/>
      <c r="P2267" s="33"/>
      <c r="Q2267" s="33"/>
    </row>
    <row r="2268" spans="2:17" x14ac:dyDescent="0.2">
      <c r="B2268" s="33"/>
      <c r="C2268" s="33"/>
      <c r="D2268" s="33"/>
      <c r="E2268" s="33"/>
      <c r="F2268" s="33"/>
      <c r="G2268" s="33"/>
      <c r="H2268" s="35"/>
      <c r="I2268" s="33"/>
      <c r="J2268" s="33"/>
      <c r="K2268" s="36"/>
      <c r="L2268" s="33"/>
      <c r="M2268" s="33"/>
      <c r="N2268" s="33"/>
      <c r="O2268" s="33"/>
      <c r="P2268" s="33"/>
      <c r="Q2268" s="33"/>
    </row>
    <row r="2269" spans="2:17" x14ac:dyDescent="0.2">
      <c r="B2269" s="33"/>
      <c r="C2269" s="33"/>
      <c r="D2269" s="33"/>
      <c r="E2269" s="33"/>
      <c r="F2269" s="33"/>
      <c r="G2269" s="33"/>
      <c r="H2269" s="35"/>
      <c r="I2269" s="33"/>
      <c r="J2269" s="33"/>
      <c r="K2269" s="36"/>
      <c r="L2269" s="33"/>
      <c r="M2269" s="33"/>
      <c r="N2269" s="33"/>
      <c r="O2269" s="33"/>
      <c r="P2269" s="33"/>
      <c r="Q2269" s="33"/>
    </row>
    <row r="2270" spans="2:17" x14ac:dyDescent="0.2">
      <c r="B2270" s="33"/>
      <c r="C2270" s="33"/>
      <c r="D2270" s="33"/>
      <c r="E2270" s="33"/>
      <c r="F2270" s="33"/>
      <c r="G2270" s="33"/>
      <c r="H2270" s="35"/>
      <c r="I2270" s="33"/>
      <c r="J2270" s="33"/>
      <c r="K2270" s="36"/>
      <c r="L2270" s="33"/>
      <c r="M2270" s="33"/>
      <c r="N2270" s="33"/>
      <c r="O2270" s="33"/>
      <c r="P2270" s="33"/>
      <c r="Q2270" s="33"/>
    </row>
    <row r="2271" spans="2:17" x14ac:dyDescent="0.2">
      <c r="B2271" s="33"/>
      <c r="C2271" s="33"/>
      <c r="D2271" s="33"/>
      <c r="E2271" s="33"/>
      <c r="F2271" s="33"/>
      <c r="G2271" s="33"/>
      <c r="H2271" s="35"/>
      <c r="I2271" s="33"/>
      <c r="J2271" s="33"/>
      <c r="K2271" s="36"/>
      <c r="L2271" s="33"/>
      <c r="M2271" s="33"/>
      <c r="N2271" s="33"/>
      <c r="O2271" s="33"/>
      <c r="P2271" s="33"/>
      <c r="Q2271" s="33"/>
    </row>
    <row r="2272" spans="2:17" x14ac:dyDescent="0.2">
      <c r="B2272" s="33"/>
      <c r="C2272" s="33"/>
      <c r="D2272" s="33"/>
      <c r="E2272" s="33"/>
      <c r="F2272" s="33"/>
      <c r="G2272" s="33"/>
      <c r="H2272" s="35"/>
      <c r="I2272" s="33"/>
      <c r="J2272" s="33"/>
      <c r="K2272" s="36"/>
      <c r="L2272" s="33"/>
      <c r="M2272" s="33"/>
      <c r="N2272" s="33"/>
      <c r="O2272" s="33"/>
      <c r="P2272" s="33"/>
      <c r="Q2272" s="33"/>
    </row>
    <row r="2273" spans="2:17" x14ac:dyDescent="0.2">
      <c r="B2273" s="33"/>
      <c r="C2273" s="33"/>
      <c r="D2273" s="33"/>
      <c r="E2273" s="33"/>
      <c r="F2273" s="33"/>
      <c r="G2273" s="33"/>
      <c r="H2273" s="35"/>
      <c r="I2273" s="33"/>
      <c r="J2273" s="33"/>
      <c r="K2273" s="36"/>
      <c r="L2273" s="33"/>
      <c r="M2273" s="33"/>
      <c r="N2273" s="33"/>
      <c r="O2273" s="33"/>
      <c r="P2273" s="33"/>
      <c r="Q2273" s="33"/>
    </row>
    <row r="2274" spans="2:17" x14ac:dyDescent="0.2">
      <c r="B2274" s="33"/>
      <c r="C2274" s="33"/>
      <c r="D2274" s="33"/>
      <c r="E2274" s="33"/>
      <c r="F2274" s="33"/>
      <c r="G2274" s="33"/>
      <c r="H2274" s="35"/>
      <c r="I2274" s="33"/>
      <c r="J2274" s="33"/>
      <c r="K2274" s="36"/>
      <c r="L2274" s="33"/>
      <c r="M2274" s="33"/>
      <c r="N2274" s="33"/>
      <c r="O2274" s="33"/>
      <c r="P2274" s="33"/>
      <c r="Q2274" s="33"/>
    </row>
    <row r="2275" spans="2:17" x14ac:dyDescent="0.2">
      <c r="B2275" s="33"/>
      <c r="C2275" s="33"/>
      <c r="D2275" s="33"/>
      <c r="E2275" s="33"/>
      <c r="F2275" s="33"/>
      <c r="G2275" s="33"/>
      <c r="H2275" s="35"/>
      <c r="I2275" s="33"/>
      <c r="J2275" s="33"/>
      <c r="K2275" s="36"/>
      <c r="L2275" s="33"/>
      <c r="M2275" s="33"/>
      <c r="N2275" s="33"/>
      <c r="O2275" s="33"/>
      <c r="P2275" s="33"/>
      <c r="Q2275" s="33"/>
    </row>
    <row r="2276" spans="2:17" x14ac:dyDescent="0.2">
      <c r="B2276" s="33"/>
      <c r="C2276" s="33"/>
      <c r="D2276" s="33"/>
      <c r="E2276" s="33"/>
      <c r="F2276" s="33"/>
      <c r="G2276" s="33"/>
      <c r="H2276" s="35"/>
      <c r="I2276" s="33"/>
      <c r="J2276" s="33"/>
      <c r="K2276" s="36"/>
      <c r="L2276" s="33"/>
      <c r="M2276" s="33"/>
      <c r="N2276" s="33"/>
      <c r="O2276" s="33"/>
      <c r="P2276" s="33"/>
      <c r="Q2276" s="33"/>
    </row>
    <row r="2277" spans="2:17" x14ac:dyDescent="0.2">
      <c r="B2277" s="33"/>
      <c r="C2277" s="33"/>
      <c r="D2277" s="33"/>
      <c r="E2277" s="33"/>
      <c r="F2277" s="33"/>
      <c r="G2277" s="33"/>
      <c r="H2277" s="35"/>
      <c r="I2277" s="33"/>
      <c r="J2277" s="33"/>
      <c r="K2277" s="36"/>
      <c r="L2277" s="33"/>
      <c r="M2277" s="33"/>
      <c r="N2277" s="33"/>
      <c r="O2277" s="33"/>
      <c r="P2277" s="33"/>
      <c r="Q2277" s="33"/>
    </row>
    <row r="2278" spans="2:17" x14ac:dyDescent="0.2">
      <c r="B2278" s="33"/>
      <c r="C2278" s="33"/>
      <c r="D2278" s="33"/>
      <c r="E2278" s="33"/>
      <c r="F2278" s="33"/>
      <c r="G2278" s="33"/>
      <c r="H2278" s="35"/>
      <c r="I2278" s="33"/>
      <c r="J2278" s="33"/>
      <c r="K2278" s="36"/>
      <c r="L2278" s="33"/>
      <c r="M2278" s="33"/>
      <c r="N2278" s="33"/>
      <c r="O2278" s="33"/>
      <c r="P2278" s="33"/>
      <c r="Q2278" s="33"/>
    </row>
    <row r="2279" spans="2:17" x14ac:dyDescent="0.2">
      <c r="B2279" s="33"/>
      <c r="C2279" s="33"/>
      <c r="D2279" s="33"/>
      <c r="E2279" s="33"/>
      <c r="F2279" s="33"/>
      <c r="G2279" s="33"/>
      <c r="H2279" s="35"/>
      <c r="I2279" s="33"/>
      <c r="J2279" s="33"/>
      <c r="K2279" s="36"/>
      <c r="L2279" s="33"/>
      <c r="M2279" s="33"/>
      <c r="N2279" s="33"/>
      <c r="O2279" s="33"/>
      <c r="P2279" s="33"/>
      <c r="Q2279" s="33"/>
    </row>
    <row r="2280" spans="2:17" x14ac:dyDescent="0.2">
      <c r="B2280" s="33"/>
      <c r="C2280" s="33"/>
      <c r="D2280" s="33"/>
      <c r="E2280" s="33"/>
      <c r="F2280" s="33"/>
      <c r="G2280" s="33"/>
      <c r="H2280" s="35"/>
      <c r="I2280" s="33"/>
      <c r="J2280" s="33"/>
      <c r="K2280" s="36"/>
      <c r="L2280" s="33"/>
      <c r="M2280" s="33"/>
      <c r="N2280" s="33"/>
      <c r="O2280" s="33"/>
      <c r="P2280" s="33"/>
      <c r="Q2280" s="33"/>
    </row>
    <row r="2281" spans="2:17" x14ac:dyDescent="0.2">
      <c r="B2281" s="33"/>
      <c r="C2281" s="33"/>
      <c r="D2281" s="33"/>
      <c r="E2281" s="33"/>
      <c r="F2281" s="33"/>
      <c r="G2281" s="33"/>
      <c r="H2281" s="35"/>
      <c r="I2281" s="33"/>
      <c r="J2281" s="33"/>
      <c r="K2281" s="36"/>
      <c r="L2281" s="33"/>
      <c r="M2281" s="33"/>
      <c r="N2281" s="33"/>
      <c r="O2281" s="33"/>
      <c r="P2281" s="33"/>
      <c r="Q2281" s="33"/>
    </row>
    <row r="2282" spans="2:17" x14ac:dyDescent="0.2">
      <c r="B2282" s="33"/>
      <c r="C2282" s="33"/>
      <c r="D2282" s="33"/>
      <c r="E2282" s="33"/>
      <c r="F2282" s="33"/>
      <c r="G2282" s="33"/>
      <c r="H2282" s="35"/>
      <c r="I2282" s="33"/>
      <c r="J2282" s="33"/>
      <c r="K2282" s="36"/>
      <c r="L2282" s="33"/>
      <c r="M2282" s="33"/>
      <c r="N2282" s="33"/>
      <c r="O2282" s="33"/>
      <c r="P2282" s="33"/>
      <c r="Q2282" s="33"/>
    </row>
    <row r="2283" spans="2:17" x14ac:dyDescent="0.2">
      <c r="B2283" s="33"/>
      <c r="C2283" s="33"/>
      <c r="D2283" s="33"/>
      <c r="E2283" s="33"/>
      <c r="F2283" s="33"/>
      <c r="G2283" s="33"/>
      <c r="H2283" s="35"/>
      <c r="I2283" s="33"/>
      <c r="J2283" s="33"/>
      <c r="K2283" s="36"/>
      <c r="L2283" s="33"/>
      <c r="M2283" s="33"/>
      <c r="N2283" s="33"/>
      <c r="O2283" s="33"/>
      <c r="P2283" s="33"/>
      <c r="Q2283" s="33"/>
    </row>
    <row r="2284" spans="2:17" x14ac:dyDescent="0.2">
      <c r="B2284" s="33"/>
      <c r="C2284" s="33"/>
      <c r="D2284" s="33"/>
      <c r="E2284" s="33"/>
      <c r="F2284" s="33"/>
      <c r="G2284" s="33"/>
      <c r="H2284" s="35"/>
      <c r="I2284" s="33"/>
      <c r="J2284" s="33"/>
      <c r="K2284" s="36"/>
      <c r="L2284" s="33"/>
      <c r="M2284" s="33"/>
      <c r="N2284" s="33"/>
      <c r="O2284" s="33"/>
      <c r="P2284" s="33"/>
      <c r="Q2284" s="33"/>
    </row>
    <row r="2285" spans="2:17" x14ac:dyDescent="0.2">
      <c r="B2285" s="33"/>
      <c r="C2285" s="33"/>
      <c r="D2285" s="33"/>
      <c r="E2285" s="33"/>
      <c r="F2285" s="33"/>
      <c r="G2285" s="33"/>
      <c r="H2285" s="35"/>
      <c r="I2285" s="33"/>
      <c r="J2285" s="33"/>
      <c r="K2285" s="36"/>
      <c r="L2285" s="33"/>
      <c r="M2285" s="33"/>
      <c r="N2285" s="33"/>
      <c r="O2285" s="33"/>
      <c r="P2285" s="33"/>
      <c r="Q2285" s="33"/>
    </row>
    <row r="2286" spans="2:17" x14ac:dyDescent="0.2">
      <c r="B2286" s="33"/>
      <c r="C2286" s="33"/>
      <c r="D2286" s="33"/>
      <c r="E2286" s="33"/>
      <c r="F2286" s="33"/>
      <c r="G2286" s="33"/>
      <c r="H2286" s="35"/>
      <c r="I2286" s="33"/>
      <c r="J2286" s="33"/>
      <c r="K2286" s="36"/>
      <c r="L2286" s="33"/>
      <c r="M2286" s="33"/>
      <c r="N2286" s="33"/>
      <c r="O2286" s="33"/>
      <c r="P2286" s="33"/>
      <c r="Q2286" s="33"/>
    </row>
    <row r="2287" spans="2:17" x14ac:dyDescent="0.2">
      <c r="B2287" s="33"/>
      <c r="C2287" s="33"/>
      <c r="D2287" s="33"/>
      <c r="E2287" s="33"/>
      <c r="F2287" s="33"/>
      <c r="G2287" s="33"/>
      <c r="H2287" s="35"/>
      <c r="I2287" s="33"/>
      <c r="J2287" s="33"/>
      <c r="K2287" s="36"/>
      <c r="L2287" s="33"/>
      <c r="M2287" s="33"/>
      <c r="N2287" s="33"/>
      <c r="O2287" s="33"/>
      <c r="P2287" s="33"/>
      <c r="Q2287" s="33"/>
    </row>
    <row r="2288" spans="2:17" x14ac:dyDescent="0.2">
      <c r="B2288" s="33"/>
      <c r="C2288" s="33"/>
      <c r="D2288" s="33"/>
      <c r="E2288" s="33"/>
      <c r="F2288" s="33"/>
      <c r="G2288" s="33"/>
      <c r="H2288" s="35"/>
      <c r="I2288" s="33"/>
      <c r="J2288" s="33"/>
      <c r="K2288" s="36"/>
      <c r="L2288" s="33"/>
      <c r="M2288" s="33"/>
      <c r="N2288" s="33"/>
      <c r="O2288" s="33"/>
      <c r="P2288" s="33"/>
      <c r="Q2288" s="33"/>
    </row>
    <row r="2289" spans="2:17" x14ac:dyDescent="0.2">
      <c r="B2289" s="33"/>
      <c r="C2289" s="33"/>
      <c r="D2289" s="33"/>
      <c r="E2289" s="33"/>
      <c r="F2289" s="33"/>
      <c r="G2289" s="33"/>
      <c r="H2289" s="35"/>
      <c r="I2289" s="33"/>
      <c r="J2289" s="33"/>
      <c r="K2289" s="36"/>
      <c r="L2289" s="33"/>
      <c r="M2289" s="33"/>
      <c r="N2289" s="33"/>
      <c r="O2289" s="33"/>
      <c r="P2289" s="33"/>
      <c r="Q2289" s="33"/>
    </row>
    <row r="2290" spans="2:17" x14ac:dyDescent="0.2">
      <c r="B2290" s="33"/>
      <c r="C2290" s="33"/>
      <c r="D2290" s="33"/>
      <c r="E2290" s="33"/>
      <c r="F2290" s="33"/>
      <c r="G2290" s="33"/>
      <c r="H2290" s="35"/>
      <c r="I2290" s="33"/>
      <c r="J2290" s="33"/>
      <c r="K2290" s="36"/>
      <c r="L2290" s="33"/>
      <c r="M2290" s="33"/>
      <c r="N2290" s="33"/>
      <c r="O2290" s="33"/>
      <c r="P2290" s="33"/>
      <c r="Q2290" s="33"/>
    </row>
    <row r="2291" spans="2:17" x14ac:dyDescent="0.2">
      <c r="B2291" s="33"/>
      <c r="C2291" s="33"/>
      <c r="D2291" s="33"/>
      <c r="E2291" s="33"/>
      <c r="F2291" s="33"/>
      <c r="G2291" s="33"/>
      <c r="H2291" s="35"/>
      <c r="I2291" s="33"/>
      <c r="J2291" s="33"/>
      <c r="K2291" s="36"/>
      <c r="L2291" s="33"/>
      <c r="M2291" s="33"/>
      <c r="N2291" s="33"/>
      <c r="O2291" s="33"/>
      <c r="P2291" s="33"/>
      <c r="Q2291" s="33"/>
    </row>
    <row r="2292" spans="2:17" x14ac:dyDescent="0.2">
      <c r="B2292" s="33"/>
      <c r="C2292" s="33"/>
      <c r="D2292" s="33"/>
      <c r="E2292" s="33"/>
      <c r="F2292" s="33"/>
      <c r="G2292" s="33"/>
      <c r="H2292" s="35"/>
      <c r="I2292" s="33"/>
      <c r="J2292" s="33"/>
      <c r="K2292" s="36"/>
      <c r="L2292" s="33"/>
      <c r="M2292" s="33"/>
      <c r="N2292" s="33"/>
      <c r="O2292" s="33"/>
      <c r="P2292" s="33"/>
      <c r="Q2292" s="33"/>
    </row>
    <row r="2293" spans="2:17" x14ac:dyDescent="0.2">
      <c r="B2293" s="33"/>
      <c r="C2293" s="33"/>
      <c r="D2293" s="33"/>
      <c r="E2293" s="33"/>
      <c r="F2293" s="33"/>
      <c r="G2293" s="33"/>
      <c r="H2293" s="35"/>
      <c r="I2293" s="33"/>
      <c r="J2293" s="33"/>
      <c r="K2293" s="36"/>
      <c r="L2293" s="33"/>
      <c r="M2293" s="33"/>
      <c r="N2293" s="33"/>
      <c r="O2293" s="33"/>
      <c r="P2293" s="33"/>
      <c r="Q2293" s="33"/>
    </row>
    <row r="2294" spans="2:17" x14ac:dyDescent="0.2">
      <c r="B2294" s="33"/>
      <c r="C2294" s="33"/>
      <c r="D2294" s="33"/>
      <c r="E2294" s="33"/>
      <c r="F2294" s="33"/>
      <c r="G2294" s="33"/>
      <c r="H2294" s="35"/>
      <c r="I2294" s="33"/>
      <c r="J2294" s="33"/>
      <c r="K2294" s="36"/>
      <c r="L2294" s="33"/>
      <c r="M2294" s="33"/>
      <c r="N2294" s="33"/>
      <c r="O2294" s="33"/>
      <c r="P2294" s="33"/>
      <c r="Q2294" s="33"/>
    </row>
    <row r="2295" spans="2:17" x14ac:dyDescent="0.2">
      <c r="B2295" s="33"/>
      <c r="C2295" s="33"/>
      <c r="D2295" s="33"/>
      <c r="E2295" s="33"/>
      <c r="F2295" s="33"/>
      <c r="G2295" s="33"/>
      <c r="H2295" s="35"/>
      <c r="I2295" s="33"/>
      <c r="J2295" s="33"/>
      <c r="K2295" s="36"/>
      <c r="L2295" s="33"/>
      <c r="M2295" s="33"/>
      <c r="N2295" s="33"/>
      <c r="O2295" s="33"/>
      <c r="P2295" s="33"/>
      <c r="Q2295" s="33"/>
    </row>
    <row r="2296" spans="2:17" x14ac:dyDescent="0.2">
      <c r="B2296" s="33"/>
      <c r="C2296" s="33"/>
      <c r="D2296" s="33"/>
      <c r="E2296" s="33"/>
      <c r="F2296" s="33"/>
      <c r="G2296" s="33"/>
      <c r="H2296" s="35"/>
      <c r="I2296" s="33"/>
      <c r="J2296" s="33"/>
      <c r="K2296" s="36"/>
      <c r="L2296" s="33"/>
      <c r="M2296" s="33"/>
      <c r="N2296" s="33"/>
      <c r="O2296" s="33"/>
      <c r="P2296" s="33"/>
      <c r="Q2296" s="33"/>
    </row>
    <row r="2297" spans="2:17" x14ac:dyDescent="0.2">
      <c r="B2297" s="33"/>
      <c r="C2297" s="33"/>
      <c r="D2297" s="33"/>
      <c r="E2297" s="33"/>
      <c r="F2297" s="33"/>
      <c r="G2297" s="33"/>
      <c r="H2297" s="35"/>
      <c r="I2297" s="33"/>
      <c r="J2297" s="33"/>
      <c r="K2297" s="36"/>
      <c r="L2297" s="33"/>
      <c r="M2297" s="33"/>
      <c r="N2297" s="33"/>
      <c r="O2297" s="33"/>
      <c r="P2297" s="33"/>
      <c r="Q2297" s="33"/>
    </row>
    <row r="2298" spans="2:17" x14ac:dyDescent="0.2">
      <c r="B2298" s="33"/>
      <c r="C2298" s="33"/>
      <c r="D2298" s="33"/>
      <c r="E2298" s="33"/>
      <c r="F2298" s="33"/>
      <c r="G2298" s="33"/>
      <c r="H2298" s="35"/>
      <c r="I2298" s="33"/>
      <c r="J2298" s="33"/>
      <c r="K2298" s="36"/>
      <c r="L2298" s="33"/>
      <c r="M2298" s="33"/>
      <c r="N2298" s="33"/>
      <c r="O2298" s="33"/>
      <c r="P2298" s="33"/>
      <c r="Q2298" s="33"/>
    </row>
    <row r="2299" spans="2:17" x14ac:dyDescent="0.2">
      <c r="B2299" s="33"/>
      <c r="C2299" s="33"/>
      <c r="D2299" s="33"/>
      <c r="E2299" s="33"/>
      <c r="F2299" s="33"/>
      <c r="G2299" s="33"/>
      <c r="H2299" s="35"/>
      <c r="I2299" s="33"/>
      <c r="J2299" s="33"/>
      <c r="K2299" s="36"/>
      <c r="L2299" s="33"/>
      <c r="M2299" s="33"/>
      <c r="N2299" s="33"/>
      <c r="O2299" s="33"/>
      <c r="P2299" s="33"/>
      <c r="Q2299" s="33"/>
    </row>
    <row r="2300" spans="2:17" x14ac:dyDescent="0.2">
      <c r="B2300" s="33"/>
      <c r="C2300" s="33"/>
      <c r="D2300" s="33"/>
      <c r="E2300" s="33"/>
      <c r="F2300" s="33"/>
      <c r="G2300" s="33"/>
      <c r="H2300" s="35"/>
      <c r="I2300" s="33"/>
      <c r="J2300" s="33"/>
      <c r="K2300" s="36"/>
      <c r="L2300" s="33"/>
      <c r="M2300" s="33"/>
      <c r="N2300" s="33"/>
      <c r="O2300" s="33"/>
      <c r="P2300" s="33"/>
      <c r="Q2300" s="33"/>
    </row>
    <row r="2301" spans="2:17" x14ac:dyDescent="0.2">
      <c r="B2301" s="33"/>
      <c r="C2301" s="33"/>
      <c r="D2301" s="33"/>
      <c r="E2301" s="33"/>
      <c r="F2301" s="33"/>
      <c r="G2301" s="33"/>
      <c r="H2301" s="35"/>
      <c r="I2301" s="33"/>
      <c r="J2301" s="33"/>
      <c r="K2301" s="36"/>
      <c r="L2301" s="33"/>
      <c r="M2301" s="33"/>
      <c r="N2301" s="33"/>
      <c r="O2301" s="33"/>
      <c r="P2301" s="33"/>
      <c r="Q2301" s="33"/>
    </row>
    <row r="2302" spans="2:17" x14ac:dyDescent="0.2">
      <c r="B2302" s="33"/>
      <c r="C2302" s="33"/>
      <c r="D2302" s="33"/>
      <c r="E2302" s="33"/>
      <c r="F2302" s="33"/>
      <c r="G2302" s="33"/>
      <c r="H2302" s="35"/>
      <c r="I2302" s="33"/>
      <c r="J2302" s="33"/>
      <c r="K2302" s="36"/>
      <c r="L2302" s="33"/>
      <c r="M2302" s="33"/>
      <c r="N2302" s="33"/>
      <c r="O2302" s="33"/>
      <c r="P2302" s="33"/>
      <c r="Q2302" s="33"/>
    </row>
    <row r="2303" spans="2:17" x14ac:dyDescent="0.2">
      <c r="B2303" s="33"/>
      <c r="C2303" s="33"/>
      <c r="D2303" s="33"/>
      <c r="E2303" s="33"/>
      <c r="F2303" s="33"/>
      <c r="G2303" s="33"/>
      <c r="H2303" s="35"/>
      <c r="I2303" s="33"/>
      <c r="J2303" s="33"/>
      <c r="K2303" s="36"/>
      <c r="L2303" s="33"/>
      <c r="M2303" s="33"/>
      <c r="N2303" s="33"/>
      <c r="O2303" s="33"/>
      <c r="P2303" s="33"/>
      <c r="Q2303" s="33"/>
    </row>
    <row r="2304" spans="2:17" x14ac:dyDescent="0.2">
      <c r="B2304" s="33"/>
      <c r="C2304" s="33"/>
      <c r="D2304" s="33"/>
      <c r="E2304" s="33"/>
      <c r="F2304" s="33"/>
      <c r="G2304" s="33"/>
      <c r="H2304" s="35"/>
      <c r="I2304" s="33"/>
      <c r="J2304" s="33"/>
      <c r="K2304" s="36"/>
      <c r="L2304" s="33"/>
      <c r="M2304" s="33"/>
      <c r="N2304" s="33"/>
      <c r="O2304" s="33"/>
      <c r="P2304" s="33"/>
      <c r="Q2304" s="33"/>
    </row>
    <row r="2305" spans="2:17" x14ac:dyDescent="0.2">
      <c r="B2305" s="33"/>
      <c r="C2305" s="33"/>
      <c r="D2305" s="33"/>
      <c r="E2305" s="33"/>
      <c r="F2305" s="33"/>
      <c r="G2305" s="33"/>
      <c r="H2305" s="35"/>
      <c r="I2305" s="33"/>
      <c r="J2305" s="33"/>
      <c r="K2305" s="36"/>
      <c r="L2305" s="33"/>
      <c r="M2305" s="33"/>
      <c r="N2305" s="33"/>
      <c r="O2305" s="33"/>
      <c r="P2305" s="33"/>
      <c r="Q2305" s="33"/>
    </row>
    <row r="2306" spans="2:17" x14ac:dyDescent="0.2">
      <c r="B2306" s="33"/>
      <c r="C2306" s="33"/>
      <c r="D2306" s="33"/>
      <c r="E2306" s="33"/>
      <c r="F2306" s="33"/>
      <c r="G2306" s="33"/>
      <c r="H2306" s="35"/>
      <c r="I2306" s="33"/>
      <c r="J2306" s="33"/>
      <c r="K2306" s="36"/>
      <c r="L2306" s="33"/>
      <c r="M2306" s="33"/>
      <c r="N2306" s="33"/>
      <c r="O2306" s="33"/>
      <c r="P2306" s="33"/>
      <c r="Q2306" s="33"/>
    </row>
    <row r="2307" spans="2:17" x14ac:dyDescent="0.2">
      <c r="B2307" s="33"/>
      <c r="C2307" s="33"/>
      <c r="D2307" s="33"/>
      <c r="E2307" s="33"/>
      <c r="F2307" s="33"/>
      <c r="G2307" s="33"/>
      <c r="H2307" s="35"/>
      <c r="I2307" s="33"/>
      <c r="J2307" s="33"/>
      <c r="K2307" s="36"/>
      <c r="L2307" s="33"/>
      <c r="M2307" s="33"/>
      <c r="N2307" s="33"/>
      <c r="O2307" s="33"/>
      <c r="P2307" s="33"/>
      <c r="Q2307" s="33"/>
    </row>
    <row r="2308" spans="2:17" x14ac:dyDescent="0.2">
      <c r="B2308" s="33"/>
      <c r="C2308" s="33"/>
      <c r="D2308" s="33"/>
      <c r="E2308" s="33"/>
      <c r="F2308" s="33"/>
      <c r="G2308" s="33"/>
      <c r="H2308" s="35"/>
      <c r="I2308" s="33"/>
      <c r="J2308" s="33"/>
      <c r="K2308" s="36"/>
      <c r="L2308" s="33"/>
      <c r="M2308" s="33"/>
      <c r="N2308" s="33"/>
      <c r="O2308" s="33"/>
      <c r="P2308" s="33"/>
      <c r="Q2308" s="33"/>
    </row>
    <row r="2309" spans="2:17" x14ac:dyDescent="0.2">
      <c r="B2309" s="33"/>
      <c r="C2309" s="33"/>
      <c r="D2309" s="33"/>
      <c r="E2309" s="33"/>
      <c r="F2309" s="33"/>
      <c r="G2309" s="33"/>
      <c r="H2309" s="35"/>
      <c r="I2309" s="33"/>
      <c r="J2309" s="33"/>
      <c r="K2309" s="36"/>
      <c r="L2309" s="33"/>
      <c r="M2309" s="33"/>
      <c r="N2309" s="33"/>
      <c r="O2309" s="33"/>
      <c r="P2309" s="33"/>
      <c r="Q2309" s="33"/>
    </row>
    <row r="2310" spans="2:17" x14ac:dyDescent="0.2">
      <c r="B2310" s="33"/>
      <c r="C2310" s="33"/>
      <c r="D2310" s="33"/>
      <c r="E2310" s="33"/>
      <c r="F2310" s="33"/>
      <c r="G2310" s="33"/>
      <c r="H2310" s="35"/>
      <c r="I2310" s="33"/>
      <c r="J2310" s="33"/>
      <c r="K2310" s="36"/>
      <c r="L2310" s="33"/>
      <c r="M2310" s="33"/>
      <c r="N2310" s="33"/>
      <c r="O2310" s="33"/>
      <c r="P2310" s="33"/>
      <c r="Q2310" s="33"/>
    </row>
    <row r="2311" spans="2:17" x14ac:dyDescent="0.2">
      <c r="B2311" s="33"/>
      <c r="C2311" s="33"/>
      <c r="D2311" s="33"/>
      <c r="E2311" s="33"/>
      <c r="F2311" s="33"/>
      <c r="G2311" s="33"/>
      <c r="H2311" s="35"/>
      <c r="I2311" s="33"/>
      <c r="J2311" s="33"/>
      <c r="K2311" s="36"/>
      <c r="L2311" s="33"/>
      <c r="M2311" s="33"/>
      <c r="N2311" s="33"/>
      <c r="O2311" s="33"/>
      <c r="P2311" s="33"/>
      <c r="Q2311" s="33"/>
    </row>
    <row r="2312" spans="2:17" x14ac:dyDescent="0.2">
      <c r="B2312" s="33"/>
      <c r="C2312" s="33"/>
      <c r="D2312" s="33"/>
      <c r="E2312" s="33"/>
      <c r="F2312" s="33"/>
      <c r="G2312" s="33"/>
      <c r="H2312" s="35"/>
      <c r="I2312" s="33"/>
      <c r="J2312" s="33"/>
      <c r="K2312" s="36"/>
      <c r="L2312" s="33"/>
      <c r="M2312" s="33"/>
      <c r="N2312" s="33"/>
      <c r="O2312" s="33"/>
      <c r="P2312" s="33"/>
      <c r="Q2312" s="33"/>
    </row>
    <row r="2313" spans="2:17" x14ac:dyDescent="0.2">
      <c r="B2313" s="33"/>
      <c r="C2313" s="33"/>
      <c r="D2313" s="33"/>
      <c r="E2313" s="33"/>
      <c r="F2313" s="33"/>
      <c r="G2313" s="33"/>
      <c r="H2313" s="35"/>
      <c r="I2313" s="33"/>
      <c r="J2313" s="33"/>
      <c r="K2313" s="36"/>
      <c r="L2313" s="33"/>
      <c r="M2313" s="33"/>
      <c r="N2313" s="33"/>
      <c r="O2313" s="33"/>
      <c r="P2313" s="33"/>
      <c r="Q2313" s="33"/>
    </row>
    <row r="2314" spans="2:17" x14ac:dyDescent="0.2">
      <c r="B2314" s="33"/>
      <c r="C2314" s="33"/>
      <c r="D2314" s="33"/>
      <c r="E2314" s="33"/>
      <c r="F2314" s="33"/>
      <c r="G2314" s="33"/>
      <c r="H2314" s="35"/>
      <c r="I2314" s="33"/>
      <c r="J2314" s="33"/>
      <c r="K2314" s="36"/>
      <c r="L2314" s="33"/>
      <c r="M2314" s="33"/>
      <c r="N2314" s="33"/>
      <c r="O2314" s="33"/>
      <c r="P2314" s="33"/>
      <c r="Q2314" s="33"/>
    </row>
    <row r="2315" spans="2:17" x14ac:dyDescent="0.2">
      <c r="B2315" s="33"/>
      <c r="C2315" s="33"/>
      <c r="D2315" s="33"/>
      <c r="E2315" s="33"/>
      <c r="F2315" s="33"/>
      <c r="G2315" s="33"/>
      <c r="H2315" s="35"/>
      <c r="I2315" s="33"/>
      <c r="J2315" s="33"/>
      <c r="K2315" s="36"/>
      <c r="L2315" s="33"/>
      <c r="M2315" s="33"/>
      <c r="N2315" s="33"/>
      <c r="O2315" s="33"/>
      <c r="P2315" s="33"/>
      <c r="Q2315" s="33"/>
    </row>
    <row r="2316" spans="2:17" x14ac:dyDescent="0.2">
      <c r="B2316" s="33"/>
      <c r="C2316" s="33"/>
      <c r="D2316" s="33"/>
      <c r="E2316" s="33"/>
      <c r="F2316" s="33"/>
      <c r="G2316" s="33"/>
      <c r="H2316" s="35"/>
      <c r="I2316" s="33"/>
      <c r="J2316" s="33"/>
      <c r="K2316" s="36"/>
      <c r="L2316" s="33"/>
      <c r="M2316" s="33"/>
      <c r="N2316" s="33"/>
      <c r="O2316" s="33"/>
      <c r="P2316" s="33"/>
      <c r="Q2316" s="33"/>
    </row>
    <row r="2317" spans="2:17" x14ac:dyDescent="0.2">
      <c r="B2317" s="33"/>
      <c r="C2317" s="33"/>
      <c r="D2317" s="33"/>
      <c r="E2317" s="33"/>
      <c r="F2317" s="33"/>
      <c r="G2317" s="33"/>
      <c r="H2317" s="35"/>
      <c r="I2317" s="33"/>
      <c r="J2317" s="33"/>
      <c r="K2317" s="36"/>
      <c r="L2317" s="33"/>
      <c r="M2317" s="33"/>
      <c r="N2317" s="33"/>
      <c r="O2317" s="33"/>
      <c r="P2317" s="33"/>
      <c r="Q2317" s="33"/>
    </row>
    <row r="2318" spans="2:17" x14ac:dyDescent="0.2">
      <c r="B2318" s="33"/>
      <c r="C2318" s="33"/>
      <c r="D2318" s="33"/>
      <c r="E2318" s="33"/>
      <c r="F2318" s="33"/>
      <c r="G2318" s="33"/>
      <c r="H2318" s="35"/>
      <c r="I2318" s="33"/>
      <c r="J2318" s="33"/>
      <c r="K2318" s="36"/>
      <c r="L2318" s="33"/>
      <c r="M2318" s="33"/>
      <c r="N2318" s="33"/>
      <c r="O2318" s="33"/>
      <c r="P2318" s="33"/>
      <c r="Q2318" s="33"/>
    </row>
    <row r="2319" spans="2:17" x14ac:dyDescent="0.2">
      <c r="B2319" s="33"/>
      <c r="C2319" s="33"/>
      <c r="D2319" s="33"/>
      <c r="E2319" s="33"/>
      <c r="F2319" s="33"/>
      <c r="G2319" s="33"/>
      <c r="H2319" s="35"/>
      <c r="I2319" s="33"/>
      <c r="J2319" s="33"/>
      <c r="K2319" s="36"/>
      <c r="L2319" s="33"/>
      <c r="M2319" s="33"/>
      <c r="N2319" s="33"/>
      <c r="O2319" s="33"/>
      <c r="P2319" s="33"/>
      <c r="Q2319" s="33"/>
    </row>
    <row r="2320" spans="2:17" x14ac:dyDescent="0.2">
      <c r="B2320" s="33"/>
      <c r="C2320" s="33"/>
      <c r="D2320" s="33"/>
      <c r="E2320" s="33"/>
      <c r="F2320" s="33"/>
      <c r="G2320" s="33"/>
      <c r="H2320" s="35"/>
      <c r="I2320" s="33"/>
      <c r="J2320" s="33"/>
      <c r="K2320" s="36"/>
      <c r="L2320" s="33"/>
      <c r="M2320" s="33"/>
      <c r="N2320" s="33"/>
      <c r="O2320" s="33"/>
      <c r="P2320" s="33"/>
      <c r="Q2320" s="33"/>
    </row>
    <row r="2321" spans="2:17" x14ac:dyDescent="0.2">
      <c r="B2321" s="33"/>
      <c r="C2321" s="33"/>
      <c r="D2321" s="33"/>
      <c r="E2321" s="33"/>
      <c r="F2321" s="33"/>
      <c r="G2321" s="33"/>
      <c r="H2321" s="35"/>
      <c r="I2321" s="33"/>
      <c r="J2321" s="33"/>
      <c r="K2321" s="36"/>
      <c r="L2321" s="33"/>
      <c r="M2321" s="33"/>
      <c r="N2321" s="33"/>
      <c r="O2321" s="33"/>
      <c r="P2321" s="33"/>
      <c r="Q2321" s="33"/>
    </row>
    <row r="2322" spans="2:17" x14ac:dyDescent="0.2">
      <c r="B2322" s="33"/>
      <c r="C2322" s="33"/>
      <c r="D2322" s="33"/>
      <c r="E2322" s="33"/>
      <c r="F2322" s="33"/>
      <c r="G2322" s="33"/>
      <c r="H2322" s="35"/>
      <c r="I2322" s="33"/>
      <c r="J2322" s="33"/>
      <c r="K2322" s="36"/>
      <c r="L2322" s="33"/>
      <c r="M2322" s="33"/>
      <c r="N2322" s="33"/>
      <c r="O2322" s="33"/>
      <c r="P2322" s="33"/>
      <c r="Q2322" s="33"/>
    </row>
    <row r="2323" spans="2:17" x14ac:dyDescent="0.2">
      <c r="B2323" s="33"/>
      <c r="C2323" s="33"/>
      <c r="D2323" s="33"/>
      <c r="E2323" s="33"/>
      <c r="F2323" s="33"/>
      <c r="G2323" s="33"/>
      <c r="H2323" s="35"/>
      <c r="I2323" s="33"/>
      <c r="J2323" s="33"/>
      <c r="K2323" s="36"/>
      <c r="L2323" s="33"/>
      <c r="M2323" s="33"/>
      <c r="N2323" s="33"/>
      <c r="O2323" s="33"/>
      <c r="P2323" s="33"/>
      <c r="Q2323" s="33"/>
    </row>
    <row r="2324" spans="2:17" x14ac:dyDescent="0.2">
      <c r="B2324" s="33"/>
      <c r="C2324" s="33"/>
      <c r="D2324" s="33"/>
      <c r="E2324" s="33"/>
      <c r="F2324" s="33"/>
      <c r="G2324" s="33"/>
      <c r="H2324" s="35"/>
      <c r="I2324" s="33"/>
      <c r="J2324" s="33"/>
      <c r="K2324" s="36"/>
      <c r="L2324" s="33"/>
      <c r="M2324" s="33"/>
      <c r="N2324" s="33"/>
      <c r="O2324" s="33"/>
      <c r="P2324" s="33"/>
      <c r="Q2324" s="33"/>
    </row>
    <row r="2325" spans="2:17" x14ac:dyDescent="0.2">
      <c r="B2325" s="33"/>
      <c r="C2325" s="33"/>
      <c r="D2325" s="33"/>
      <c r="E2325" s="33"/>
      <c r="F2325" s="33"/>
      <c r="G2325" s="33"/>
      <c r="H2325" s="35"/>
      <c r="I2325" s="33"/>
      <c r="J2325" s="33"/>
      <c r="K2325" s="36"/>
      <c r="L2325" s="33"/>
      <c r="M2325" s="33"/>
      <c r="N2325" s="33"/>
      <c r="O2325" s="33"/>
      <c r="P2325" s="33"/>
      <c r="Q2325" s="33"/>
    </row>
    <row r="2326" spans="2:17" x14ac:dyDescent="0.2">
      <c r="B2326" s="33"/>
      <c r="C2326" s="33"/>
      <c r="D2326" s="33"/>
      <c r="E2326" s="33"/>
      <c r="F2326" s="33"/>
      <c r="G2326" s="33"/>
      <c r="H2326" s="35"/>
      <c r="I2326" s="33"/>
      <c r="J2326" s="33"/>
      <c r="K2326" s="36"/>
      <c r="L2326" s="33"/>
      <c r="M2326" s="33"/>
      <c r="N2326" s="33"/>
      <c r="O2326" s="33"/>
      <c r="P2326" s="33"/>
      <c r="Q2326" s="33"/>
    </row>
    <row r="2327" spans="2:17" x14ac:dyDescent="0.2">
      <c r="B2327" s="33"/>
      <c r="C2327" s="33"/>
      <c r="D2327" s="33"/>
      <c r="E2327" s="33"/>
      <c r="F2327" s="33"/>
      <c r="G2327" s="33"/>
      <c r="H2327" s="35"/>
      <c r="I2327" s="33"/>
      <c r="J2327" s="33"/>
      <c r="K2327" s="36"/>
      <c r="L2327" s="33"/>
      <c r="M2327" s="33"/>
      <c r="N2327" s="33"/>
      <c r="O2327" s="33"/>
      <c r="P2327" s="33"/>
      <c r="Q2327" s="33"/>
    </row>
    <row r="2328" spans="2:17" x14ac:dyDescent="0.2">
      <c r="B2328" s="33"/>
      <c r="C2328" s="33"/>
      <c r="D2328" s="33"/>
      <c r="E2328" s="33"/>
      <c r="F2328" s="33"/>
      <c r="G2328" s="33"/>
      <c r="H2328" s="35"/>
      <c r="I2328" s="33"/>
      <c r="J2328" s="33"/>
      <c r="K2328" s="36"/>
      <c r="L2328" s="33"/>
      <c r="M2328" s="33"/>
      <c r="N2328" s="33"/>
      <c r="O2328" s="33"/>
      <c r="P2328" s="33"/>
      <c r="Q2328" s="33"/>
    </row>
    <row r="2329" spans="2:17" x14ac:dyDescent="0.2">
      <c r="B2329" s="33"/>
      <c r="C2329" s="33"/>
      <c r="D2329" s="33"/>
      <c r="E2329" s="33"/>
      <c r="F2329" s="33"/>
      <c r="G2329" s="33"/>
      <c r="H2329" s="35"/>
      <c r="I2329" s="33"/>
      <c r="J2329" s="33"/>
      <c r="K2329" s="36"/>
      <c r="L2329" s="33"/>
      <c r="M2329" s="33"/>
      <c r="N2329" s="33"/>
      <c r="O2329" s="33"/>
      <c r="P2329" s="33"/>
      <c r="Q2329" s="33"/>
    </row>
    <row r="2330" spans="2:17" x14ac:dyDescent="0.2">
      <c r="B2330" s="33"/>
      <c r="C2330" s="33"/>
      <c r="D2330" s="33"/>
      <c r="E2330" s="33"/>
      <c r="F2330" s="33"/>
      <c r="G2330" s="33"/>
      <c r="H2330" s="35"/>
      <c r="I2330" s="33"/>
      <c r="J2330" s="33"/>
      <c r="K2330" s="36"/>
      <c r="L2330" s="33"/>
      <c r="M2330" s="33"/>
      <c r="N2330" s="33"/>
      <c r="O2330" s="33"/>
      <c r="P2330" s="33"/>
      <c r="Q2330" s="33"/>
    </row>
    <row r="2331" spans="2:17" x14ac:dyDescent="0.2">
      <c r="B2331" s="33"/>
      <c r="C2331" s="33"/>
      <c r="D2331" s="33"/>
      <c r="E2331" s="33"/>
      <c r="F2331" s="33"/>
      <c r="G2331" s="33"/>
      <c r="H2331" s="35"/>
      <c r="I2331" s="33"/>
      <c r="J2331" s="33"/>
      <c r="K2331" s="36"/>
      <c r="L2331" s="33"/>
      <c r="M2331" s="33"/>
      <c r="N2331" s="33"/>
      <c r="O2331" s="33"/>
      <c r="P2331" s="33"/>
      <c r="Q2331" s="33"/>
    </row>
    <row r="2332" spans="2:17" x14ac:dyDescent="0.2">
      <c r="B2332" s="33"/>
      <c r="C2332" s="33"/>
      <c r="D2332" s="33"/>
      <c r="E2332" s="33"/>
      <c r="F2332" s="33"/>
      <c r="G2332" s="33"/>
      <c r="H2332" s="35"/>
      <c r="I2332" s="33"/>
      <c r="J2332" s="33"/>
      <c r="K2332" s="36"/>
      <c r="L2332" s="33"/>
      <c r="M2332" s="33"/>
      <c r="N2332" s="33"/>
      <c r="O2332" s="33"/>
      <c r="P2332" s="33"/>
      <c r="Q2332" s="33"/>
    </row>
    <row r="2333" spans="2:17" x14ac:dyDescent="0.2">
      <c r="B2333" s="33"/>
      <c r="C2333" s="33"/>
      <c r="D2333" s="33"/>
      <c r="E2333" s="33"/>
      <c r="F2333" s="33"/>
      <c r="G2333" s="33"/>
      <c r="H2333" s="35"/>
      <c r="I2333" s="33"/>
      <c r="J2333" s="33"/>
      <c r="K2333" s="36"/>
      <c r="L2333" s="33"/>
      <c r="M2333" s="33"/>
      <c r="N2333" s="33"/>
      <c r="O2333" s="33"/>
      <c r="P2333" s="33"/>
      <c r="Q2333" s="33"/>
    </row>
    <row r="2334" spans="2:17" x14ac:dyDescent="0.2">
      <c r="B2334" s="33"/>
      <c r="C2334" s="33"/>
      <c r="D2334" s="33"/>
      <c r="E2334" s="33"/>
      <c r="F2334" s="33"/>
      <c r="G2334" s="33"/>
      <c r="H2334" s="35"/>
      <c r="I2334" s="33"/>
      <c r="J2334" s="33"/>
      <c r="K2334" s="36"/>
      <c r="L2334" s="33"/>
      <c r="M2334" s="33"/>
      <c r="N2334" s="33"/>
      <c r="O2334" s="33"/>
      <c r="P2334" s="33"/>
      <c r="Q2334" s="33"/>
    </row>
    <row r="2335" spans="2:17" x14ac:dyDescent="0.2">
      <c r="B2335" s="33"/>
      <c r="C2335" s="33"/>
      <c r="D2335" s="33"/>
      <c r="E2335" s="33"/>
      <c r="F2335" s="33"/>
      <c r="G2335" s="33"/>
      <c r="H2335" s="35"/>
      <c r="I2335" s="33"/>
      <c r="J2335" s="33"/>
      <c r="K2335" s="36"/>
      <c r="L2335" s="33"/>
      <c r="M2335" s="33"/>
      <c r="N2335" s="33"/>
      <c r="O2335" s="33"/>
      <c r="P2335" s="33"/>
      <c r="Q2335" s="33"/>
    </row>
    <row r="2336" spans="2:17" x14ac:dyDescent="0.2">
      <c r="B2336" s="33"/>
      <c r="C2336" s="33"/>
      <c r="D2336" s="33"/>
      <c r="E2336" s="33"/>
      <c r="F2336" s="33"/>
      <c r="G2336" s="33"/>
      <c r="H2336" s="35"/>
      <c r="I2336" s="33"/>
      <c r="J2336" s="33"/>
      <c r="K2336" s="36"/>
      <c r="L2336" s="33"/>
      <c r="M2336" s="33"/>
      <c r="N2336" s="33"/>
      <c r="O2336" s="33"/>
      <c r="P2336" s="33"/>
      <c r="Q2336" s="33"/>
    </row>
    <row r="2337" spans="2:17" x14ac:dyDescent="0.2">
      <c r="B2337" s="33"/>
      <c r="C2337" s="33"/>
      <c r="D2337" s="33"/>
      <c r="E2337" s="33"/>
      <c r="F2337" s="33"/>
      <c r="G2337" s="33"/>
      <c r="H2337" s="35"/>
      <c r="I2337" s="33"/>
      <c r="J2337" s="33"/>
      <c r="K2337" s="36"/>
      <c r="L2337" s="33"/>
      <c r="M2337" s="33"/>
      <c r="N2337" s="33"/>
      <c r="O2337" s="33"/>
      <c r="P2337" s="33"/>
      <c r="Q2337" s="33"/>
    </row>
    <row r="2338" spans="2:17" x14ac:dyDescent="0.2">
      <c r="B2338" s="33"/>
      <c r="C2338" s="33"/>
      <c r="D2338" s="33"/>
      <c r="E2338" s="33"/>
      <c r="F2338" s="33"/>
      <c r="G2338" s="33"/>
      <c r="H2338" s="35"/>
      <c r="I2338" s="33"/>
      <c r="J2338" s="33"/>
      <c r="K2338" s="36"/>
      <c r="L2338" s="33"/>
      <c r="M2338" s="33"/>
      <c r="N2338" s="33"/>
      <c r="O2338" s="33"/>
      <c r="P2338" s="33"/>
      <c r="Q2338" s="33"/>
    </row>
    <row r="2339" spans="2:17" x14ac:dyDescent="0.2">
      <c r="B2339" s="33"/>
      <c r="C2339" s="33"/>
      <c r="D2339" s="33"/>
      <c r="E2339" s="33"/>
      <c r="F2339" s="33"/>
      <c r="G2339" s="33"/>
      <c r="H2339" s="35"/>
      <c r="I2339" s="33"/>
      <c r="J2339" s="33"/>
      <c r="K2339" s="36"/>
      <c r="L2339" s="33"/>
      <c r="M2339" s="33"/>
      <c r="N2339" s="33"/>
      <c r="O2339" s="33"/>
      <c r="P2339" s="33"/>
      <c r="Q2339" s="33"/>
    </row>
    <row r="2340" spans="2:17" x14ac:dyDescent="0.2">
      <c r="B2340" s="33"/>
      <c r="C2340" s="33"/>
      <c r="D2340" s="33"/>
      <c r="E2340" s="33"/>
      <c r="F2340" s="33"/>
      <c r="G2340" s="33"/>
      <c r="H2340" s="35"/>
      <c r="I2340" s="33"/>
      <c r="J2340" s="33"/>
      <c r="K2340" s="36"/>
      <c r="L2340" s="33"/>
      <c r="M2340" s="33"/>
      <c r="N2340" s="33"/>
      <c r="O2340" s="33"/>
      <c r="P2340" s="33"/>
      <c r="Q2340" s="33"/>
    </row>
    <row r="2341" spans="2:17" x14ac:dyDescent="0.2">
      <c r="B2341" s="33"/>
      <c r="C2341" s="33"/>
      <c r="D2341" s="33"/>
      <c r="E2341" s="33"/>
      <c r="F2341" s="33"/>
      <c r="G2341" s="33"/>
      <c r="H2341" s="35"/>
      <c r="I2341" s="33"/>
      <c r="J2341" s="33"/>
      <c r="K2341" s="36"/>
      <c r="L2341" s="33"/>
      <c r="M2341" s="33"/>
      <c r="N2341" s="33"/>
      <c r="O2341" s="33"/>
      <c r="P2341" s="33"/>
      <c r="Q2341" s="33"/>
    </row>
    <row r="2342" spans="2:17" x14ac:dyDescent="0.2">
      <c r="B2342" s="33"/>
      <c r="C2342" s="33"/>
      <c r="D2342" s="33"/>
      <c r="E2342" s="33"/>
      <c r="F2342" s="33"/>
      <c r="G2342" s="33"/>
      <c r="H2342" s="35"/>
      <c r="I2342" s="33"/>
      <c r="J2342" s="33"/>
      <c r="K2342" s="36"/>
      <c r="L2342" s="33"/>
      <c r="M2342" s="33"/>
      <c r="N2342" s="33"/>
      <c r="O2342" s="33"/>
      <c r="P2342" s="33"/>
      <c r="Q2342" s="33"/>
    </row>
    <row r="2343" spans="2:17" x14ac:dyDescent="0.2">
      <c r="B2343" s="33"/>
      <c r="C2343" s="33"/>
      <c r="D2343" s="33"/>
      <c r="E2343" s="33"/>
      <c r="F2343" s="33"/>
      <c r="G2343" s="33"/>
      <c r="H2343" s="35"/>
      <c r="I2343" s="33"/>
      <c r="J2343" s="33"/>
      <c r="K2343" s="36"/>
      <c r="L2343" s="33"/>
      <c r="M2343" s="33"/>
      <c r="N2343" s="33"/>
      <c r="O2343" s="33"/>
      <c r="P2343" s="33"/>
      <c r="Q2343" s="33"/>
    </row>
    <row r="2344" spans="2:17" x14ac:dyDescent="0.2">
      <c r="B2344" s="33"/>
      <c r="C2344" s="33"/>
      <c r="D2344" s="33"/>
      <c r="E2344" s="33"/>
      <c r="F2344" s="33"/>
      <c r="G2344" s="33"/>
      <c r="H2344" s="35"/>
      <c r="I2344" s="33"/>
      <c r="J2344" s="33"/>
      <c r="K2344" s="36"/>
      <c r="L2344" s="33"/>
      <c r="M2344" s="33"/>
      <c r="N2344" s="33"/>
      <c r="O2344" s="33"/>
      <c r="P2344" s="33"/>
      <c r="Q2344" s="33"/>
    </row>
    <row r="2345" spans="2:17" x14ac:dyDescent="0.2">
      <c r="B2345" s="33"/>
      <c r="C2345" s="33"/>
      <c r="D2345" s="33"/>
      <c r="E2345" s="33"/>
      <c r="F2345" s="33"/>
      <c r="G2345" s="33"/>
      <c r="H2345" s="35"/>
      <c r="I2345" s="33"/>
      <c r="J2345" s="33"/>
      <c r="K2345" s="36"/>
      <c r="L2345" s="33"/>
      <c r="M2345" s="33"/>
      <c r="N2345" s="33"/>
      <c r="O2345" s="33"/>
      <c r="P2345" s="33"/>
      <c r="Q2345" s="33"/>
    </row>
    <row r="2346" spans="2:17" x14ac:dyDescent="0.2">
      <c r="B2346" s="33"/>
      <c r="C2346" s="33"/>
      <c r="D2346" s="33"/>
      <c r="E2346" s="33"/>
      <c r="F2346" s="33"/>
      <c r="G2346" s="33"/>
      <c r="H2346" s="35"/>
      <c r="I2346" s="33"/>
      <c r="J2346" s="33"/>
      <c r="K2346" s="36"/>
      <c r="L2346" s="33"/>
      <c r="M2346" s="33"/>
      <c r="N2346" s="33"/>
      <c r="O2346" s="33"/>
      <c r="P2346" s="33"/>
      <c r="Q2346" s="33"/>
    </row>
    <row r="2347" spans="2:17" x14ac:dyDescent="0.2">
      <c r="B2347" s="33"/>
      <c r="C2347" s="33"/>
      <c r="D2347" s="33"/>
      <c r="E2347" s="33"/>
      <c r="F2347" s="33"/>
      <c r="G2347" s="33"/>
      <c r="H2347" s="35"/>
      <c r="I2347" s="33"/>
      <c r="J2347" s="33"/>
      <c r="K2347" s="36"/>
      <c r="L2347" s="33"/>
      <c r="M2347" s="33"/>
      <c r="N2347" s="33"/>
      <c r="O2347" s="33"/>
      <c r="P2347" s="33"/>
      <c r="Q2347" s="33"/>
    </row>
    <row r="2348" spans="2:17" x14ac:dyDescent="0.2">
      <c r="B2348" s="33"/>
      <c r="C2348" s="33"/>
      <c r="D2348" s="33"/>
      <c r="E2348" s="33"/>
      <c r="F2348" s="33"/>
      <c r="G2348" s="33"/>
      <c r="H2348" s="35"/>
      <c r="I2348" s="33"/>
      <c r="J2348" s="33"/>
      <c r="K2348" s="36"/>
      <c r="L2348" s="33"/>
      <c r="M2348" s="33"/>
      <c r="N2348" s="33"/>
      <c r="O2348" s="33"/>
      <c r="P2348" s="33"/>
      <c r="Q2348" s="33"/>
    </row>
    <row r="2349" spans="2:17" x14ac:dyDescent="0.2">
      <c r="B2349" s="33"/>
      <c r="C2349" s="33"/>
      <c r="D2349" s="33"/>
      <c r="E2349" s="33"/>
      <c r="F2349" s="33"/>
      <c r="G2349" s="33"/>
      <c r="H2349" s="35"/>
      <c r="I2349" s="33"/>
      <c r="J2349" s="33"/>
      <c r="K2349" s="36"/>
      <c r="L2349" s="33"/>
      <c r="M2349" s="33"/>
      <c r="N2349" s="33"/>
      <c r="O2349" s="33"/>
      <c r="P2349" s="33"/>
      <c r="Q2349" s="33"/>
    </row>
    <row r="2350" spans="2:17" x14ac:dyDescent="0.2">
      <c r="B2350" s="33"/>
      <c r="C2350" s="33"/>
      <c r="D2350" s="33"/>
      <c r="E2350" s="33"/>
      <c r="F2350" s="33"/>
      <c r="G2350" s="33"/>
      <c r="H2350" s="35"/>
      <c r="I2350" s="33"/>
      <c r="J2350" s="33"/>
      <c r="K2350" s="36"/>
      <c r="L2350" s="33"/>
      <c r="M2350" s="33"/>
      <c r="N2350" s="33"/>
      <c r="O2350" s="33"/>
      <c r="P2350" s="33"/>
      <c r="Q2350" s="33"/>
    </row>
    <row r="2351" spans="2:17" x14ac:dyDescent="0.2">
      <c r="B2351" s="33"/>
      <c r="C2351" s="33"/>
      <c r="D2351" s="33"/>
      <c r="E2351" s="33"/>
      <c r="F2351" s="33"/>
      <c r="G2351" s="33"/>
      <c r="H2351" s="35"/>
      <c r="I2351" s="33"/>
      <c r="J2351" s="33"/>
      <c r="K2351" s="36"/>
      <c r="L2351" s="33"/>
      <c r="M2351" s="33"/>
      <c r="N2351" s="33"/>
      <c r="O2351" s="33"/>
      <c r="P2351" s="33"/>
      <c r="Q2351" s="33"/>
    </row>
    <row r="2352" spans="2:17" x14ac:dyDescent="0.2">
      <c r="B2352" s="33"/>
      <c r="C2352" s="33"/>
      <c r="D2352" s="33"/>
      <c r="E2352" s="33"/>
      <c r="F2352" s="33"/>
      <c r="G2352" s="33"/>
      <c r="H2352" s="35"/>
      <c r="I2352" s="33"/>
      <c r="J2352" s="33"/>
      <c r="K2352" s="36"/>
      <c r="L2352" s="33"/>
      <c r="M2352" s="33"/>
      <c r="N2352" s="33"/>
      <c r="O2352" s="33"/>
      <c r="P2352" s="33"/>
      <c r="Q2352" s="33"/>
    </row>
    <row r="2353" spans="2:17" x14ac:dyDescent="0.2">
      <c r="B2353" s="33"/>
      <c r="C2353" s="33"/>
      <c r="D2353" s="33"/>
      <c r="E2353" s="33"/>
      <c r="F2353" s="33"/>
      <c r="G2353" s="33"/>
      <c r="H2353" s="35"/>
      <c r="I2353" s="33"/>
      <c r="J2353" s="33"/>
      <c r="K2353" s="36"/>
      <c r="L2353" s="33"/>
      <c r="M2353" s="33"/>
      <c r="N2353" s="33"/>
      <c r="O2353" s="33"/>
      <c r="P2353" s="33"/>
      <c r="Q2353" s="33"/>
    </row>
    <row r="2354" spans="2:17" x14ac:dyDescent="0.2">
      <c r="B2354" s="33"/>
      <c r="C2354" s="33"/>
      <c r="D2354" s="33"/>
      <c r="E2354" s="33"/>
      <c r="F2354" s="33"/>
      <c r="G2354" s="33"/>
      <c r="H2354" s="35"/>
      <c r="I2354" s="33"/>
      <c r="J2354" s="33"/>
      <c r="K2354" s="36"/>
      <c r="L2354" s="33"/>
      <c r="M2354" s="33"/>
      <c r="N2354" s="33"/>
      <c r="O2354" s="33"/>
      <c r="P2354" s="33"/>
      <c r="Q2354" s="33"/>
    </row>
    <row r="2355" spans="2:17" x14ac:dyDescent="0.2">
      <c r="B2355" s="33"/>
      <c r="C2355" s="33"/>
      <c r="D2355" s="33"/>
      <c r="E2355" s="33"/>
      <c r="F2355" s="33"/>
      <c r="G2355" s="33"/>
      <c r="H2355" s="35"/>
      <c r="I2355" s="33"/>
      <c r="J2355" s="33"/>
      <c r="K2355" s="36"/>
      <c r="L2355" s="33"/>
      <c r="M2355" s="33"/>
      <c r="N2355" s="33"/>
      <c r="O2355" s="33"/>
      <c r="P2355" s="33"/>
      <c r="Q2355" s="33"/>
    </row>
    <row r="2356" spans="2:17" x14ac:dyDescent="0.2">
      <c r="B2356" s="33"/>
      <c r="C2356" s="33"/>
      <c r="D2356" s="33"/>
      <c r="E2356" s="33"/>
      <c r="F2356" s="33"/>
      <c r="G2356" s="33"/>
      <c r="H2356" s="35"/>
      <c r="I2356" s="33"/>
      <c r="J2356" s="33"/>
      <c r="K2356" s="36"/>
      <c r="L2356" s="33"/>
      <c r="M2356" s="33"/>
      <c r="N2356" s="33"/>
      <c r="O2356" s="33"/>
      <c r="P2356" s="33"/>
      <c r="Q2356" s="33"/>
    </row>
    <row r="2357" spans="2:17" x14ac:dyDescent="0.2">
      <c r="B2357" s="33"/>
      <c r="C2357" s="33"/>
      <c r="D2357" s="33"/>
      <c r="E2357" s="33"/>
      <c r="F2357" s="33"/>
      <c r="G2357" s="33"/>
      <c r="H2357" s="35"/>
      <c r="I2357" s="33"/>
      <c r="J2357" s="33"/>
      <c r="K2357" s="36"/>
      <c r="L2357" s="33"/>
      <c r="M2357" s="33"/>
      <c r="N2357" s="33"/>
      <c r="O2357" s="33"/>
      <c r="P2357" s="33"/>
      <c r="Q2357" s="33"/>
    </row>
    <row r="2358" spans="2:17" x14ac:dyDescent="0.2">
      <c r="B2358" s="33"/>
      <c r="C2358" s="33"/>
      <c r="D2358" s="33"/>
      <c r="E2358" s="33"/>
      <c r="F2358" s="33"/>
      <c r="G2358" s="33"/>
      <c r="H2358" s="35"/>
      <c r="I2358" s="33"/>
      <c r="J2358" s="33"/>
      <c r="K2358" s="36"/>
      <c r="L2358" s="33"/>
      <c r="M2358" s="33"/>
      <c r="N2358" s="33"/>
      <c r="O2358" s="33"/>
      <c r="P2358" s="33"/>
      <c r="Q2358" s="33"/>
    </row>
    <row r="2359" spans="2:17" x14ac:dyDescent="0.2">
      <c r="B2359" s="33"/>
      <c r="C2359" s="33"/>
      <c r="D2359" s="33"/>
      <c r="E2359" s="33"/>
      <c r="F2359" s="33"/>
      <c r="G2359" s="33"/>
      <c r="H2359" s="35"/>
      <c r="I2359" s="33"/>
      <c r="J2359" s="33"/>
      <c r="K2359" s="36"/>
      <c r="L2359" s="33"/>
      <c r="M2359" s="33"/>
      <c r="N2359" s="33"/>
      <c r="O2359" s="33"/>
      <c r="P2359" s="33"/>
      <c r="Q2359" s="33"/>
    </row>
    <row r="2360" spans="2:17" x14ac:dyDescent="0.2">
      <c r="B2360" s="33"/>
      <c r="C2360" s="33"/>
      <c r="D2360" s="33"/>
      <c r="E2360" s="33"/>
      <c r="F2360" s="33"/>
      <c r="G2360" s="33"/>
      <c r="H2360" s="35"/>
      <c r="I2360" s="33"/>
      <c r="J2360" s="33"/>
      <c r="K2360" s="36"/>
      <c r="L2360" s="33"/>
      <c r="M2360" s="33"/>
      <c r="N2360" s="33"/>
      <c r="O2360" s="33"/>
      <c r="P2360" s="33"/>
      <c r="Q2360" s="33"/>
    </row>
    <row r="2361" spans="2:17" x14ac:dyDescent="0.2">
      <c r="B2361" s="33"/>
      <c r="C2361" s="33"/>
      <c r="D2361" s="33"/>
      <c r="E2361" s="33"/>
      <c r="F2361" s="33"/>
      <c r="G2361" s="33"/>
      <c r="H2361" s="35"/>
      <c r="I2361" s="33"/>
      <c r="J2361" s="33"/>
      <c r="K2361" s="36"/>
      <c r="L2361" s="33"/>
      <c r="M2361" s="33"/>
      <c r="N2361" s="33"/>
      <c r="O2361" s="33"/>
      <c r="P2361" s="33"/>
      <c r="Q2361" s="33"/>
    </row>
    <row r="2362" spans="2:17" x14ac:dyDescent="0.2">
      <c r="B2362" s="33"/>
      <c r="C2362" s="33"/>
      <c r="D2362" s="33"/>
      <c r="E2362" s="33"/>
      <c r="F2362" s="33"/>
      <c r="G2362" s="33"/>
      <c r="H2362" s="35"/>
      <c r="I2362" s="33"/>
      <c r="J2362" s="33"/>
      <c r="K2362" s="36"/>
      <c r="L2362" s="33"/>
      <c r="M2362" s="33"/>
      <c r="N2362" s="33"/>
      <c r="O2362" s="33"/>
      <c r="P2362" s="33"/>
      <c r="Q2362" s="33"/>
    </row>
    <row r="2363" spans="2:17" x14ac:dyDescent="0.2">
      <c r="B2363" s="33"/>
      <c r="C2363" s="33"/>
      <c r="D2363" s="33"/>
      <c r="E2363" s="33"/>
      <c r="F2363" s="33"/>
      <c r="G2363" s="33"/>
      <c r="H2363" s="35"/>
      <c r="I2363" s="33"/>
      <c r="J2363" s="33"/>
      <c r="K2363" s="36"/>
      <c r="L2363" s="33"/>
      <c r="M2363" s="33"/>
      <c r="N2363" s="33"/>
      <c r="O2363" s="33"/>
      <c r="P2363" s="33"/>
      <c r="Q2363" s="33"/>
    </row>
    <row r="2364" spans="2:17" x14ac:dyDescent="0.2">
      <c r="B2364" s="33"/>
      <c r="C2364" s="33"/>
      <c r="D2364" s="33"/>
      <c r="E2364" s="33"/>
      <c r="F2364" s="33"/>
      <c r="G2364" s="33"/>
      <c r="H2364" s="35"/>
      <c r="I2364" s="33"/>
      <c r="J2364" s="33"/>
      <c r="K2364" s="36"/>
      <c r="L2364" s="33"/>
      <c r="M2364" s="33"/>
      <c r="N2364" s="33"/>
      <c r="O2364" s="33"/>
      <c r="P2364" s="33"/>
      <c r="Q2364" s="33"/>
    </row>
    <row r="2365" spans="2:17" x14ac:dyDescent="0.2">
      <c r="B2365" s="33"/>
      <c r="C2365" s="33"/>
      <c r="D2365" s="33"/>
      <c r="E2365" s="33"/>
      <c r="F2365" s="33"/>
      <c r="G2365" s="33"/>
      <c r="H2365" s="35"/>
      <c r="I2365" s="33"/>
      <c r="J2365" s="33"/>
      <c r="K2365" s="36"/>
      <c r="L2365" s="33"/>
      <c r="M2365" s="33"/>
      <c r="N2365" s="33"/>
      <c r="O2365" s="33"/>
      <c r="P2365" s="33"/>
      <c r="Q2365" s="33"/>
    </row>
    <row r="2366" spans="2:17" x14ac:dyDescent="0.2">
      <c r="B2366" s="33"/>
      <c r="C2366" s="33"/>
      <c r="D2366" s="33"/>
      <c r="E2366" s="33"/>
      <c r="F2366" s="33"/>
      <c r="G2366" s="33"/>
      <c r="H2366" s="35"/>
      <c r="I2366" s="33"/>
      <c r="J2366" s="33"/>
      <c r="K2366" s="36"/>
      <c r="L2366" s="33"/>
      <c r="M2366" s="33"/>
      <c r="N2366" s="33"/>
      <c r="O2366" s="33"/>
      <c r="P2366" s="33"/>
      <c r="Q2366" s="33"/>
    </row>
    <row r="2367" spans="2:17" x14ac:dyDescent="0.2">
      <c r="B2367" s="33"/>
      <c r="C2367" s="33"/>
      <c r="D2367" s="33"/>
      <c r="E2367" s="33"/>
      <c r="F2367" s="33"/>
      <c r="G2367" s="33"/>
      <c r="H2367" s="35"/>
      <c r="I2367" s="33"/>
      <c r="J2367" s="33"/>
      <c r="K2367" s="36"/>
      <c r="L2367" s="33"/>
      <c r="M2367" s="33"/>
      <c r="N2367" s="33"/>
      <c r="O2367" s="33"/>
      <c r="P2367" s="33"/>
      <c r="Q2367" s="33"/>
    </row>
    <row r="2368" spans="2:17" x14ac:dyDescent="0.2">
      <c r="B2368" s="33"/>
      <c r="C2368" s="33"/>
      <c r="D2368" s="33"/>
      <c r="E2368" s="33"/>
      <c r="F2368" s="33"/>
      <c r="G2368" s="33"/>
      <c r="H2368" s="35"/>
      <c r="I2368" s="33"/>
      <c r="J2368" s="33"/>
      <c r="K2368" s="36"/>
      <c r="L2368" s="33"/>
      <c r="M2368" s="33"/>
      <c r="N2368" s="33"/>
      <c r="O2368" s="33"/>
      <c r="P2368" s="33"/>
      <c r="Q2368" s="33"/>
    </row>
    <row r="2369" spans="2:17" x14ac:dyDescent="0.2">
      <c r="B2369" s="33"/>
      <c r="C2369" s="33"/>
      <c r="D2369" s="33"/>
      <c r="E2369" s="33"/>
      <c r="F2369" s="33"/>
      <c r="G2369" s="33"/>
      <c r="H2369" s="35"/>
      <c r="I2369" s="33"/>
      <c r="J2369" s="33"/>
      <c r="K2369" s="36"/>
      <c r="L2369" s="33"/>
      <c r="M2369" s="33"/>
      <c r="N2369" s="33"/>
      <c r="O2369" s="33"/>
      <c r="P2369" s="33"/>
      <c r="Q2369" s="33"/>
    </row>
    <row r="2370" spans="2:17" x14ac:dyDescent="0.2">
      <c r="B2370" s="33"/>
      <c r="C2370" s="33"/>
      <c r="D2370" s="33"/>
      <c r="E2370" s="33"/>
      <c r="F2370" s="33"/>
      <c r="G2370" s="33"/>
      <c r="H2370" s="35"/>
      <c r="I2370" s="33"/>
      <c r="J2370" s="33"/>
      <c r="K2370" s="36"/>
      <c r="L2370" s="33"/>
      <c r="M2370" s="33"/>
      <c r="N2370" s="33"/>
      <c r="O2370" s="33"/>
      <c r="P2370" s="33"/>
      <c r="Q2370" s="33"/>
    </row>
    <row r="2371" spans="2:17" x14ac:dyDescent="0.2">
      <c r="B2371" s="33"/>
      <c r="C2371" s="33"/>
      <c r="D2371" s="33"/>
      <c r="E2371" s="33"/>
      <c r="F2371" s="33"/>
      <c r="G2371" s="33"/>
      <c r="H2371" s="35"/>
      <c r="I2371" s="33"/>
      <c r="J2371" s="33"/>
      <c r="K2371" s="36"/>
      <c r="L2371" s="33"/>
      <c r="M2371" s="33"/>
      <c r="N2371" s="33"/>
      <c r="O2371" s="33"/>
      <c r="P2371" s="33"/>
      <c r="Q2371" s="33"/>
    </row>
    <row r="2372" spans="2:17" x14ac:dyDescent="0.2">
      <c r="B2372" s="33"/>
      <c r="C2372" s="33"/>
      <c r="D2372" s="33"/>
      <c r="E2372" s="33"/>
      <c r="F2372" s="33"/>
      <c r="G2372" s="33"/>
      <c r="H2372" s="35"/>
      <c r="I2372" s="33"/>
      <c r="J2372" s="33"/>
      <c r="K2372" s="36"/>
      <c r="L2372" s="33"/>
      <c r="M2372" s="33"/>
      <c r="N2372" s="33"/>
      <c r="O2372" s="33"/>
      <c r="P2372" s="33"/>
      <c r="Q2372" s="33"/>
    </row>
    <row r="2373" spans="2:17" x14ac:dyDescent="0.2">
      <c r="B2373" s="33"/>
      <c r="C2373" s="33"/>
      <c r="D2373" s="33"/>
      <c r="E2373" s="33"/>
      <c r="F2373" s="33"/>
      <c r="G2373" s="33"/>
      <c r="H2373" s="35"/>
      <c r="I2373" s="33"/>
      <c r="J2373" s="33"/>
      <c r="K2373" s="36"/>
      <c r="L2373" s="33"/>
      <c r="M2373" s="33"/>
      <c r="N2373" s="33"/>
      <c r="O2373" s="33"/>
      <c r="P2373" s="33"/>
      <c r="Q2373" s="33"/>
    </row>
    <row r="2374" spans="2:17" x14ac:dyDescent="0.2">
      <c r="B2374" s="33"/>
      <c r="C2374" s="33"/>
      <c r="D2374" s="33"/>
      <c r="E2374" s="33"/>
      <c r="F2374" s="33"/>
      <c r="G2374" s="33"/>
      <c r="H2374" s="35"/>
      <c r="I2374" s="33"/>
      <c r="J2374" s="33"/>
      <c r="K2374" s="36"/>
      <c r="L2374" s="33"/>
      <c r="M2374" s="33"/>
      <c r="N2374" s="33"/>
      <c r="O2374" s="33"/>
      <c r="P2374" s="33"/>
      <c r="Q2374" s="33"/>
    </row>
    <row r="2375" spans="2:17" x14ac:dyDescent="0.2">
      <c r="B2375" s="33"/>
      <c r="C2375" s="33"/>
      <c r="D2375" s="33"/>
      <c r="E2375" s="33"/>
      <c r="F2375" s="33"/>
      <c r="G2375" s="33"/>
      <c r="H2375" s="35"/>
      <c r="I2375" s="33"/>
      <c r="J2375" s="33"/>
      <c r="K2375" s="36"/>
      <c r="L2375" s="33"/>
      <c r="M2375" s="33"/>
      <c r="N2375" s="33"/>
      <c r="O2375" s="33"/>
      <c r="P2375" s="33"/>
      <c r="Q2375" s="33"/>
    </row>
    <row r="2376" spans="2:17" x14ac:dyDescent="0.2">
      <c r="B2376" s="33"/>
      <c r="C2376" s="33"/>
      <c r="D2376" s="33"/>
      <c r="E2376" s="33"/>
      <c r="F2376" s="33"/>
      <c r="G2376" s="33"/>
      <c r="H2376" s="35"/>
      <c r="I2376" s="33"/>
      <c r="J2376" s="33"/>
      <c r="K2376" s="36"/>
      <c r="L2376" s="33"/>
      <c r="M2376" s="33"/>
      <c r="N2376" s="33"/>
      <c r="O2376" s="33"/>
      <c r="P2376" s="33"/>
      <c r="Q2376" s="33"/>
    </row>
    <row r="2377" spans="2:17" x14ac:dyDescent="0.2">
      <c r="B2377" s="33"/>
      <c r="C2377" s="33"/>
      <c r="D2377" s="33"/>
      <c r="E2377" s="33"/>
      <c r="F2377" s="33"/>
      <c r="G2377" s="33"/>
      <c r="H2377" s="35"/>
      <c r="I2377" s="33"/>
      <c r="J2377" s="33"/>
      <c r="K2377" s="36"/>
      <c r="L2377" s="33"/>
      <c r="M2377" s="33"/>
      <c r="N2377" s="33"/>
      <c r="O2377" s="33"/>
      <c r="P2377" s="33"/>
      <c r="Q2377" s="33"/>
    </row>
    <row r="2378" spans="2:17" x14ac:dyDescent="0.2">
      <c r="B2378" s="33"/>
      <c r="C2378" s="33"/>
      <c r="D2378" s="33"/>
      <c r="E2378" s="33"/>
      <c r="F2378" s="33"/>
      <c r="G2378" s="33"/>
      <c r="H2378" s="35"/>
      <c r="I2378" s="33"/>
      <c r="J2378" s="33"/>
      <c r="K2378" s="36"/>
      <c r="L2378" s="33"/>
      <c r="M2378" s="33"/>
      <c r="N2378" s="33"/>
      <c r="O2378" s="33"/>
      <c r="P2378" s="33"/>
      <c r="Q2378" s="33"/>
    </row>
    <row r="2379" spans="2:17" x14ac:dyDescent="0.2">
      <c r="B2379" s="33"/>
      <c r="C2379" s="33"/>
      <c r="D2379" s="33"/>
      <c r="E2379" s="33"/>
      <c r="F2379" s="33"/>
      <c r="G2379" s="33"/>
      <c r="H2379" s="35"/>
      <c r="I2379" s="33"/>
      <c r="J2379" s="33"/>
      <c r="K2379" s="36"/>
      <c r="L2379" s="33"/>
      <c r="M2379" s="33"/>
      <c r="N2379" s="33"/>
      <c r="O2379" s="33"/>
      <c r="P2379" s="33"/>
      <c r="Q2379" s="33"/>
    </row>
    <row r="2380" spans="2:17" x14ac:dyDescent="0.2">
      <c r="B2380" s="33"/>
      <c r="C2380" s="33"/>
      <c r="D2380" s="33"/>
      <c r="E2380" s="33"/>
      <c r="F2380" s="33"/>
      <c r="G2380" s="33"/>
      <c r="H2380" s="35"/>
      <c r="I2380" s="33"/>
      <c r="J2380" s="33"/>
      <c r="K2380" s="36"/>
      <c r="L2380" s="33"/>
      <c r="M2380" s="33"/>
      <c r="N2380" s="33"/>
      <c r="O2380" s="33"/>
      <c r="P2380" s="33"/>
      <c r="Q2380" s="33"/>
    </row>
    <row r="2381" spans="2:17" x14ac:dyDescent="0.2">
      <c r="B2381" s="33"/>
      <c r="C2381" s="33"/>
      <c r="D2381" s="33"/>
      <c r="E2381" s="33"/>
      <c r="F2381" s="33"/>
      <c r="G2381" s="33"/>
      <c r="H2381" s="35"/>
      <c r="I2381" s="33"/>
      <c r="J2381" s="33"/>
      <c r="K2381" s="36"/>
      <c r="L2381" s="33"/>
      <c r="M2381" s="33"/>
      <c r="N2381" s="33"/>
      <c r="O2381" s="33"/>
      <c r="P2381" s="33"/>
      <c r="Q2381" s="33"/>
    </row>
    <row r="2382" spans="2:17" x14ac:dyDescent="0.2">
      <c r="B2382" s="33"/>
      <c r="C2382" s="33"/>
      <c r="D2382" s="33"/>
      <c r="E2382" s="33"/>
      <c r="F2382" s="33"/>
      <c r="G2382" s="33"/>
      <c r="H2382" s="35"/>
      <c r="I2382" s="33"/>
      <c r="J2382" s="33"/>
      <c r="K2382" s="36"/>
      <c r="L2382" s="33"/>
      <c r="M2382" s="33"/>
      <c r="N2382" s="33"/>
      <c r="O2382" s="33"/>
      <c r="P2382" s="33"/>
      <c r="Q2382" s="33"/>
    </row>
    <row r="2383" spans="2:17" x14ac:dyDescent="0.2">
      <c r="B2383" s="33"/>
      <c r="C2383" s="33"/>
      <c r="D2383" s="33"/>
      <c r="E2383" s="33"/>
      <c r="F2383" s="33"/>
      <c r="G2383" s="33"/>
      <c r="H2383" s="35"/>
      <c r="I2383" s="33"/>
      <c r="J2383" s="33"/>
      <c r="K2383" s="36"/>
      <c r="L2383" s="33"/>
      <c r="M2383" s="33"/>
      <c r="N2383" s="33"/>
      <c r="O2383" s="33"/>
      <c r="P2383" s="33"/>
      <c r="Q2383" s="33"/>
    </row>
    <row r="2384" spans="2:17" x14ac:dyDescent="0.2">
      <c r="B2384" s="33"/>
      <c r="C2384" s="33"/>
      <c r="D2384" s="33"/>
      <c r="E2384" s="33"/>
      <c r="F2384" s="33"/>
      <c r="G2384" s="33"/>
      <c r="H2384" s="35"/>
      <c r="I2384" s="33"/>
      <c r="J2384" s="33"/>
      <c r="K2384" s="36"/>
      <c r="L2384" s="33"/>
      <c r="M2384" s="33"/>
      <c r="N2384" s="33"/>
      <c r="O2384" s="33"/>
      <c r="P2384" s="33"/>
      <c r="Q2384" s="33"/>
    </row>
    <row r="2385" spans="2:17" x14ac:dyDescent="0.2">
      <c r="B2385" s="33"/>
      <c r="C2385" s="33"/>
      <c r="D2385" s="33"/>
      <c r="E2385" s="33"/>
      <c r="F2385" s="33"/>
      <c r="G2385" s="33"/>
      <c r="H2385" s="35"/>
      <c r="I2385" s="33"/>
      <c r="J2385" s="33"/>
      <c r="K2385" s="36"/>
      <c r="L2385" s="33"/>
      <c r="M2385" s="33"/>
      <c r="N2385" s="33"/>
      <c r="O2385" s="33"/>
      <c r="P2385" s="33"/>
      <c r="Q2385" s="33"/>
    </row>
    <row r="2386" spans="2:17" x14ac:dyDescent="0.2">
      <c r="B2386" s="33"/>
      <c r="C2386" s="33"/>
      <c r="D2386" s="33"/>
      <c r="E2386" s="33"/>
      <c r="F2386" s="33"/>
      <c r="G2386" s="33"/>
      <c r="H2386" s="35"/>
      <c r="I2386" s="33"/>
      <c r="J2386" s="33"/>
      <c r="K2386" s="36"/>
      <c r="L2386" s="33"/>
      <c r="M2386" s="33"/>
      <c r="N2386" s="33"/>
      <c r="O2386" s="33"/>
      <c r="P2386" s="33"/>
      <c r="Q2386" s="33"/>
    </row>
    <row r="2387" spans="2:17" x14ac:dyDescent="0.2">
      <c r="B2387" s="33"/>
      <c r="C2387" s="33"/>
      <c r="D2387" s="33"/>
      <c r="E2387" s="33"/>
      <c r="F2387" s="33"/>
      <c r="G2387" s="33"/>
      <c r="H2387" s="35"/>
      <c r="I2387" s="33"/>
      <c r="J2387" s="33"/>
      <c r="K2387" s="36"/>
      <c r="L2387" s="33"/>
      <c r="M2387" s="33"/>
      <c r="N2387" s="33"/>
      <c r="O2387" s="33"/>
      <c r="P2387" s="33"/>
      <c r="Q2387" s="33"/>
    </row>
    <row r="2388" spans="2:17" x14ac:dyDescent="0.2">
      <c r="B2388" s="33"/>
      <c r="C2388" s="33"/>
      <c r="D2388" s="33"/>
      <c r="E2388" s="33"/>
      <c r="F2388" s="33"/>
      <c r="G2388" s="33"/>
      <c r="H2388" s="35"/>
      <c r="I2388" s="33"/>
      <c r="J2388" s="33"/>
      <c r="K2388" s="36"/>
      <c r="L2388" s="33"/>
      <c r="M2388" s="33"/>
      <c r="N2388" s="33"/>
      <c r="O2388" s="33"/>
      <c r="P2388" s="33"/>
      <c r="Q2388" s="33"/>
    </row>
    <row r="2389" spans="2:17" x14ac:dyDescent="0.2">
      <c r="B2389" s="33"/>
      <c r="C2389" s="33"/>
      <c r="D2389" s="33"/>
      <c r="E2389" s="33"/>
      <c r="F2389" s="33"/>
      <c r="G2389" s="33"/>
      <c r="H2389" s="35"/>
      <c r="I2389" s="33"/>
      <c r="J2389" s="33"/>
      <c r="K2389" s="36"/>
      <c r="L2389" s="33"/>
      <c r="M2389" s="33"/>
      <c r="N2389" s="33"/>
      <c r="O2389" s="33"/>
      <c r="P2389" s="33"/>
      <c r="Q2389" s="33"/>
    </row>
    <row r="2390" spans="2:17" x14ac:dyDescent="0.2">
      <c r="B2390" s="33"/>
      <c r="C2390" s="33"/>
      <c r="D2390" s="33"/>
      <c r="E2390" s="33"/>
      <c r="F2390" s="33"/>
      <c r="G2390" s="33"/>
      <c r="H2390" s="35"/>
      <c r="I2390" s="33"/>
      <c r="J2390" s="33"/>
      <c r="K2390" s="36"/>
      <c r="L2390" s="33"/>
      <c r="M2390" s="33"/>
      <c r="N2390" s="33"/>
      <c r="O2390" s="33"/>
      <c r="P2390" s="33"/>
      <c r="Q2390" s="33"/>
    </row>
    <row r="2391" spans="2:17" x14ac:dyDescent="0.2">
      <c r="B2391" s="33"/>
      <c r="C2391" s="33"/>
      <c r="D2391" s="33"/>
      <c r="E2391" s="33"/>
      <c r="F2391" s="33"/>
      <c r="G2391" s="33"/>
      <c r="H2391" s="35"/>
      <c r="I2391" s="33"/>
      <c r="J2391" s="33"/>
      <c r="K2391" s="36"/>
      <c r="L2391" s="33"/>
      <c r="M2391" s="33"/>
      <c r="N2391" s="33"/>
      <c r="O2391" s="33"/>
      <c r="P2391" s="33"/>
      <c r="Q2391" s="33"/>
    </row>
    <row r="2392" spans="2:17" x14ac:dyDescent="0.2">
      <c r="B2392" s="33"/>
      <c r="C2392" s="33"/>
      <c r="D2392" s="33"/>
      <c r="E2392" s="33"/>
      <c r="F2392" s="33"/>
      <c r="G2392" s="33"/>
      <c r="H2392" s="35"/>
      <c r="I2392" s="33"/>
      <c r="J2392" s="33"/>
      <c r="K2392" s="36"/>
      <c r="L2392" s="33"/>
      <c r="M2392" s="33"/>
      <c r="N2392" s="33"/>
      <c r="O2392" s="33"/>
      <c r="P2392" s="33"/>
      <c r="Q2392" s="33"/>
    </row>
    <row r="2393" spans="2:17" x14ac:dyDescent="0.2">
      <c r="B2393" s="33"/>
      <c r="C2393" s="33"/>
      <c r="D2393" s="33"/>
      <c r="E2393" s="33"/>
      <c r="F2393" s="33"/>
      <c r="G2393" s="33"/>
      <c r="H2393" s="35"/>
      <c r="I2393" s="33"/>
      <c r="J2393" s="33"/>
      <c r="K2393" s="36"/>
      <c r="L2393" s="33"/>
      <c r="M2393" s="33"/>
      <c r="N2393" s="33"/>
      <c r="O2393" s="33"/>
      <c r="P2393" s="33"/>
      <c r="Q2393" s="33"/>
    </row>
    <row r="2394" spans="2:17" x14ac:dyDescent="0.2">
      <c r="B2394" s="33"/>
      <c r="C2394" s="33"/>
      <c r="D2394" s="33"/>
      <c r="E2394" s="33"/>
      <c r="F2394" s="33"/>
      <c r="G2394" s="33"/>
      <c r="H2394" s="35"/>
      <c r="I2394" s="33"/>
      <c r="J2394" s="33"/>
      <c r="K2394" s="36"/>
      <c r="L2394" s="33"/>
      <c r="M2394" s="33"/>
      <c r="N2394" s="33"/>
      <c r="O2394" s="33"/>
      <c r="P2394" s="33"/>
      <c r="Q2394" s="33"/>
    </row>
    <row r="2395" spans="2:17" x14ac:dyDescent="0.2">
      <c r="B2395" s="33"/>
      <c r="C2395" s="33"/>
      <c r="D2395" s="33"/>
      <c r="E2395" s="33"/>
      <c r="F2395" s="33"/>
      <c r="G2395" s="33"/>
      <c r="H2395" s="35"/>
      <c r="I2395" s="33"/>
      <c r="J2395" s="33"/>
      <c r="K2395" s="36"/>
      <c r="L2395" s="33"/>
      <c r="M2395" s="33"/>
      <c r="N2395" s="33"/>
      <c r="O2395" s="33"/>
      <c r="P2395" s="33"/>
      <c r="Q2395" s="33"/>
    </row>
    <row r="2396" spans="2:17" x14ac:dyDescent="0.2">
      <c r="B2396" s="33"/>
      <c r="C2396" s="33"/>
      <c r="D2396" s="33"/>
      <c r="E2396" s="33"/>
      <c r="F2396" s="33"/>
      <c r="G2396" s="33"/>
      <c r="H2396" s="35"/>
      <c r="I2396" s="33"/>
      <c r="J2396" s="33"/>
      <c r="K2396" s="36"/>
      <c r="L2396" s="33"/>
      <c r="M2396" s="33"/>
      <c r="N2396" s="33"/>
      <c r="O2396" s="33"/>
      <c r="P2396" s="33"/>
      <c r="Q2396" s="33"/>
    </row>
    <row r="2397" spans="2:17" x14ac:dyDescent="0.2">
      <c r="B2397" s="33"/>
      <c r="C2397" s="33"/>
      <c r="D2397" s="33"/>
      <c r="E2397" s="33"/>
      <c r="F2397" s="33"/>
      <c r="G2397" s="33"/>
      <c r="H2397" s="35"/>
      <c r="I2397" s="33"/>
      <c r="J2397" s="33"/>
      <c r="K2397" s="36"/>
      <c r="L2397" s="33"/>
      <c r="M2397" s="33"/>
      <c r="N2397" s="33"/>
      <c r="O2397" s="33"/>
      <c r="P2397" s="33"/>
      <c r="Q2397" s="33"/>
    </row>
    <row r="2398" spans="2:17" x14ac:dyDescent="0.2">
      <c r="B2398" s="33"/>
      <c r="C2398" s="33"/>
      <c r="D2398" s="33"/>
      <c r="E2398" s="33"/>
      <c r="F2398" s="33"/>
      <c r="G2398" s="33"/>
      <c r="H2398" s="35"/>
      <c r="I2398" s="33"/>
      <c r="J2398" s="33"/>
      <c r="K2398" s="36"/>
      <c r="L2398" s="33"/>
      <c r="M2398" s="33"/>
      <c r="N2398" s="33"/>
      <c r="O2398" s="33"/>
      <c r="P2398" s="33"/>
      <c r="Q2398" s="33"/>
    </row>
    <row r="2399" spans="2:17" x14ac:dyDescent="0.2">
      <c r="B2399" s="33"/>
      <c r="C2399" s="33"/>
      <c r="D2399" s="33"/>
      <c r="E2399" s="33"/>
      <c r="F2399" s="33"/>
      <c r="G2399" s="33"/>
      <c r="H2399" s="35"/>
      <c r="I2399" s="33"/>
      <c r="J2399" s="33"/>
      <c r="K2399" s="36"/>
      <c r="L2399" s="33"/>
      <c r="M2399" s="33"/>
      <c r="N2399" s="33"/>
      <c r="O2399" s="33"/>
      <c r="P2399" s="33"/>
      <c r="Q2399" s="33"/>
    </row>
    <row r="2400" spans="2:17" x14ac:dyDescent="0.2">
      <c r="B2400" s="33"/>
      <c r="C2400" s="33"/>
      <c r="D2400" s="33"/>
      <c r="E2400" s="33"/>
      <c r="F2400" s="33"/>
      <c r="G2400" s="33"/>
      <c r="H2400" s="35"/>
      <c r="I2400" s="33"/>
      <c r="J2400" s="33"/>
      <c r="K2400" s="36"/>
      <c r="L2400" s="33"/>
      <c r="M2400" s="33"/>
      <c r="N2400" s="33"/>
      <c r="O2400" s="33"/>
      <c r="P2400" s="33"/>
      <c r="Q2400" s="33"/>
    </row>
    <row r="2401" spans="2:17" x14ac:dyDescent="0.2">
      <c r="B2401" s="33"/>
      <c r="C2401" s="33"/>
      <c r="D2401" s="33"/>
      <c r="E2401" s="33"/>
      <c r="F2401" s="33"/>
      <c r="G2401" s="33"/>
      <c r="H2401" s="35"/>
      <c r="I2401" s="33"/>
      <c r="J2401" s="33"/>
      <c r="K2401" s="36"/>
      <c r="L2401" s="33"/>
      <c r="M2401" s="33"/>
      <c r="N2401" s="33"/>
      <c r="O2401" s="33"/>
      <c r="P2401" s="33"/>
      <c r="Q2401" s="33"/>
    </row>
    <row r="2402" spans="2:17" x14ac:dyDescent="0.2">
      <c r="B2402" s="33"/>
      <c r="C2402" s="33"/>
      <c r="D2402" s="33"/>
      <c r="E2402" s="33"/>
      <c r="F2402" s="33"/>
      <c r="G2402" s="33"/>
      <c r="H2402" s="35"/>
      <c r="I2402" s="33"/>
      <c r="J2402" s="33"/>
      <c r="K2402" s="36"/>
      <c r="L2402" s="33"/>
      <c r="M2402" s="33"/>
      <c r="N2402" s="33"/>
      <c r="O2402" s="33"/>
      <c r="P2402" s="33"/>
      <c r="Q2402" s="33"/>
    </row>
    <row r="2403" spans="2:17" x14ac:dyDescent="0.2">
      <c r="B2403" s="33"/>
      <c r="C2403" s="33"/>
      <c r="D2403" s="33"/>
      <c r="E2403" s="33"/>
      <c r="F2403" s="33"/>
      <c r="G2403" s="33"/>
      <c r="H2403" s="35"/>
      <c r="I2403" s="33"/>
      <c r="J2403" s="33"/>
      <c r="K2403" s="36"/>
      <c r="L2403" s="33"/>
      <c r="M2403" s="33"/>
      <c r="N2403" s="33"/>
      <c r="O2403" s="33"/>
      <c r="P2403" s="33"/>
      <c r="Q2403" s="33"/>
    </row>
    <row r="2404" spans="2:17" x14ac:dyDescent="0.2">
      <c r="B2404" s="33"/>
      <c r="C2404" s="33"/>
      <c r="D2404" s="33"/>
      <c r="E2404" s="33"/>
      <c r="F2404" s="33"/>
      <c r="G2404" s="33"/>
      <c r="H2404" s="35"/>
      <c r="I2404" s="33"/>
      <c r="J2404" s="33"/>
      <c r="K2404" s="36"/>
      <c r="L2404" s="33"/>
      <c r="M2404" s="33"/>
      <c r="N2404" s="33"/>
      <c r="O2404" s="33"/>
      <c r="P2404" s="33"/>
      <c r="Q2404" s="33"/>
    </row>
    <row r="2405" spans="2:17" x14ac:dyDescent="0.2">
      <c r="B2405" s="33"/>
      <c r="C2405" s="33"/>
      <c r="D2405" s="33"/>
      <c r="E2405" s="33"/>
      <c r="F2405" s="33"/>
      <c r="G2405" s="33"/>
      <c r="H2405" s="35"/>
      <c r="I2405" s="33"/>
      <c r="J2405" s="33"/>
      <c r="K2405" s="36"/>
      <c r="L2405" s="33"/>
      <c r="M2405" s="33"/>
      <c r="N2405" s="33"/>
      <c r="O2405" s="33"/>
      <c r="P2405" s="33"/>
      <c r="Q2405" s="33"/>
    </row>
    <row r="2406" spans="2:17" x14ac:dyDescent="0.2">
      <c r="B2406" s="33"/>
      <c r="C2406" s="33"/>
      <c r="D2406" s="33"/>
      <c r="E2406" s="33"/>
      <c r="F2406" s="33"/>
      <c r="G2406" s="33"/>
      <c r="H2406" s="35"/>
      <c r="I2406" s="33"/>
      <c r="J2406" s="33"/>
      <c r="K2406" s="36"/>
      <c r="L2406" s="33"/>
      <c r="M2406" s="33"/>
      <c r="N2406" s="33"/>
      <c r="O2406" s="33"/>
      <c r="P2406" s="33"/>
      <c r="Q2406" s="33"/>
    </row>
    <row r="2407" spans="2:17" x14ac:dyDescent="0.2">
      <c r="B2407" s="33"/>
      <c r="C2407" s="33"/>
      <c r="D2407" s="33"/>
      <c r="E2407" s="33"/>
      <c r="F2407" s="33"/>
      <c r="G2407" s="33"/>
      <c r="H2407" s="35"/>
      <c r="I2407" s="33"/>
      <c r="J2407" s="33"/>
      <c r="K2407" s="36"/>
      <c r="L2407" s="33"/>
      <c r="M2407" s="33"/>
      <c r="N2407" s="33"/>
      <c r="O2407" s="33"/>
      <c r="P2407" s="33"/>
      <c r="Q2407" s="33"/>
    </row>
    <row r="2408" spans="2:17" x14ac:dyDescent="0.2">
      <c r="B2408" s="33"/>
      <c r="C2408" s="33"/>
      <c r="D2408" s="33"/>
      <c r="E2408" s="33"/>
      <c r="F2408" s="33"/>
      <c r="G2408" s="33"/>
      <c r="H2408" s="35"/>
      <c r="I2408" s="33"/>
      <c r="J2408" s="33"/>
      <c r="K2408" s="36"/>
      <c r="L2408" s="33"/>
      <c r="M2408" s="33"/>
      <c r="N2408" s="33"/>
      <c r="O2408" s="33"/>
      <c r="P2408" s="33"/>
      <c r="Q2408" s="33"/>
    </row>
    <row r="2409" spans="2:17" x14ac:dyDescent="0.2">
      <c r="B2409" s="33"/>
      <c r="C2409" s="33"/>
      <c r="D2409" s="33"/>
      <c r="E2409" s="33"/>
      <c r="F2409" s="33"/>
      <c r="G2409" s="33"/>
      <c r="H2409" s="35"/>
      <c r="I2409" s="33"/>
      <c r="J2409" s="33"/>
      <c r="K2409" s="36"/>
      <c r="L2409" s="33"/>
      <c r="M2409" s="33"/>
      <c r="N2409" s="33"/>
      <c r="O2409" s="33"/>
      <c r="P2409" s="33"/>
      <c r="Q2409" s="33"/>
    </row>
    <row r="2410" spans="2:17" x14ac:dyDescent="0.2">
      <c r="B2410" s="33"/>
      <c r="C2410" s="33"/>
      <c r="D2410" s="33"/>
      <c r="E2410" s="33"/>
      <c r="F2410" s="33"/>
      <c r="G2410" s="33"/>
      <c r="H2410" s="35"/>
      <c r="I2410" s="33"/>
      <c r="J2410" s="33"/>
      <c r="K2410" s="36"/>
      <c r="L2410" s="33"/>
      <c r="M2410" s="33"/>
      <c r="N2410" s="33"/>
      <c r="O2410" s="33"/>
      <c r="P2410" s="33"/>
      <c r="Q2410" s="33"/>
    </row>
    <row r="2411" spans="2:17" x14ac:dyDescent="0.2">
      <c r="B2411" s="33"/>
      <c r="C2411" s="33"/>
      <c r="D2411" s="33"/>
      <c r="E2411" s="33"/>
      <c r="F2411" s="33"/>
      <c r="G2411" s="33"/>
      <c r="H2411" s="35"/>
      <c r="I2411" s="33"/>
      <c r="J2411" s="33"/>
      <c r="K2411" s="36"/>
      <c r="L2411" s="33"/>
      <c r="M2411" s="33"/>
      <c r="N2411" s="33"/>
      <c r="O2411" s="33"/>
      <c r="P2411" s="33"/>
      <c r="Q2411" s="33"/>
    </row>
    <row r="2412" spans="2:17" x14ac:dyDescent="0.2">
      <c r="B2412" s="33"/>
      <c r="C2412" s="33"/>
      <c r="D2412" s="33"/>
      <c r="E2412" s="33"/>
      <c r="F2412" s="33"/>
      <c r="G2412" s="33"/>
      <c r="H2412" s="35"/>
      <c r="I2412" s="33"/>
      <c r="J2412" s="33"/>
      <c r="K2412" s="36"/>
      <c r="L2412" s="33"/>
      <c r="M2412" s="33"/>
      <c r="N2412" s="33"/>
      <c r="O2412" s="33"/>
      <c r="P2412" s="33"/>
      <c r="Q2412" s="33"/>
    </row>
    <row r="2413" spans="2:17" x14ac:dyDescent="0.2">
      <c r="B2413" s="33"/>
      <c r="C2413" s="33"/>
      <c r="D2413" s="33"/>
      <c r="E2413" s="33"/>
      <c r="F2413" s="33"/>
      <c r="G2413" s="33"/>
      <c r="H2413" s="35"/>
      <c r="I2413" s="33"/>
      <c r="J2413" s="33"/>
      <c r="K2413" s="36"/>
      <c r="L2413" s="33"/>
      <c r="M2413" s="33"/>
      <c r="N2413" s="33"/>
      <c r="O2413" s="33"/>
      <c r="P2413" s="33"/>
      <c r="Q2413" s="33"/>
    </row>
    <row r="2414" spans="2:17" x14ac:dyDescent="0.2">
      <c r="B2414" s="33"/>
      <c r="C2414" s="33"/>
      <c r="D2414" s="33"/>
      <c r="E2414" s="33"/>
      <c r="F2414" s="33"/>
      <c r="G2414" s="33"/>
      <c r="H2414" s="35"/>
      <c r="I2414" s="33"/>
      <c r="J2414" s="33"/>
      <c r="K2414" s="36"/>
      <c r="L2414" s="33"/>
      <c r="M2414" s="33"/>
      <c r="N2414" s="33"/>
      <c r="O2414" s="33"/>
      <c r="P2414" s="33"/>
      <c r="Q2414" s="33"/>
    </row>
    <row r="2415" spans="2:17" x14ac:dyDescent="0.2">
      <c r="B2415" s="33"/>
      <c r="C2415" s="33"/>
      <c r="D2415" s="33"/>
      <c r="E2415" s="33"/>
      <c r="F2415" s="33"/>
      <c r="G2415" s="33"/>
      <c r="H2415" s="35"/>
      <c r="I2415" s="33"/>
      <c r="J2415" s="33"/>
      <c r="K2415" s="36"/>
      <c r="L2415" s="33"/>
      <c r="M2415" s="33"/>
      <c r="N2415" s="33"/>
      <c r="O2415" s="33"/>
      <c r="P2415" s="33"/>
      <c r="Q2415" s="33"/>
    </row>
    <row r="2416" spans="2:17" x14ac:dyDescent="0.2">
      <c r="B2416" s="33"/>
      <c r="C2416" s="33"/>
      <c r="D2416" s="33"/>
      <c r="E2416" s="33"/>
      <c r="F2416" s="33"/>
      <c r="G2416" s="33"/>
      <c r="H2416" s="35"/>
      <c r="I2416" s="33"/>
      <c r="J2416" s="33"/>
      <c r="K2416" s="36"/>
      <c r="L2416" s="33"/>
      <c r="M2416" s="33"/>
      <c r="N2416" s="33"/>
      <c r="O2416" s="33"/>
      <c r="P2416" s="33"/>
      <c r="Q2416" s="33"/>
    </row>
    <row r="2417" spans="2:17" x14ac:dyDescent="0.2">
      <c r="B2417" s="33"/>
      <c r="C2417" s="33"/>
      <c r="D2417" s="33"/>
      <c r="E2417" s="33"/>
      <c r="F2417" s="33"/>
      <c r="G2417" s="33"/>
      <c r="H2417" s="35"/>
      <c r="I2417" s="33"/>
      <c r="J2417" s="33"/>
      <c r="K2417" s="36"/>
      <c r="L2417" s="33"/>
      <c r="M2417" s="33"/>
      <c r="N2417" s="33"/>
      <c r="O2417" s="33"/>
      <c r="P2417" s="33"/>
      <c r="Q2417" s="33"/>
    </row>
    <row r="2418" spans="2:17" x14ac:dyDescent="0.2">
      <c r="B2418" s="33"/>
      <c r="C2418" s="33"/>
      <c r="D2418" s="33"/>
      <c r="E2418" s="33"/>
      <c r="F2418" s="33"/>
      <c r="G2418" s="33"/>
      <c r="H2418" s="35"/>
      <c r="I2418" s="33"/>
      <c r="J2418" s="33"/>
      <c r="K2418" s="36"/>
      <c r="L2418" s="33"/>
      <c r="M2418" s="33"/>
      <c r="N2418" s="33"/>
      <c r="O2418" s="33"/>
      <c r="P2418" s="33"/>
      <c r="Q2418" s="33"/>
    </row>
    <row r="2419" spans="2:17" x14ac:dyDescent="0.2">
      <c r="B2419" s="33"/>
      <c r="C2419" s="33"/>
      <c r="D2419" s="33"/>
      <c r="E2419" s="33"/>
      <c r="F2419" s="33"/>
      <c r="G2419" s="33"/>
      <c r="H2419" s="35"/>
      <c r="I2419" s="33"/>
      <c r="J2419" s="33"/>
      <c r="K2419" s="36"/>
      <c r="L2419" s="33"/>
      <c r="M2419" s="33"/>
      <c r="N2419" s="33"/>
      <c r="O2419" s="33"/>
      <c r="P2419" s="33"/>
      <c r="Q2419" s="33"/>
    </row>
    <row r="2420" spans="2:17" x14ac:dyDescent="0.2">
      <c r="B2420" s="33"/>
      <c r="C2420" s="33"/>
      <c r="D2420" s="33"/>
      <c r="E2420" s="33"/>
      <c r="F2420" s="33"/>
      <c r="G2420" s="33"/>
      <c r="H2420" s="35"/>
      <c r="I2420" s="33"/>
      <c r="J2420" s="33"/>
      <c r="K2420" s="36"/>
      <c r="L2420" s="33"/>
      <c r="M2420" s="33"/>
      <c r="N2420" s="33"/>
      <c r="O2420" s="33"/>
      <c r="P2420" s="33"/>
      <c r="Q2420" s="33"/>
    </row>
    <row r="2421" spans="2:17" x14ac:dyDescent="0.2">
      <c r="B2421" s="33"/>
      <c r="C2421" s="33"/>
      <c r="D2421" s="33"/>
      <c r="E2421" s="33"/>
      <c r="F2421" s="33"/>
      <c r="G2421" s="33"/>
      <c r="H2421" s="35"/>
      <c r="I2421" s="33"/>
      <c r="J2421" s="33"/>
      <c r="K2421" s="36"/>
      <c r="L2421" s="33"/>
      <c r="M2421" s="33"/>
      <c r="N2421" s="33"/>
      <c r="O2421" s="33"/>
      <c r="P2421" s="33"/>
      <c r="Q2421" s="33"/>
    </row>
    <row r="2422" spans="2:17" x14ac:dyDescent="0.2">
      <c r="B2422" s="33"/>
      <c r="C2422" s="33"/>
      <c r="D2422" s="33"/>
      <c r="E2422" s="33"/>
      <c r="F2422" s="33"/>
      <c r="G2422" s="33"/>
      <c r="H2422" s="35"/>
      <c r="I2422" s="33"/>
      <c r="J2422" s="33"/>
      <c r="K2422" s="36"/>
      <c r="L2422" s="33"/>
      <c r="M2422" s="33"/>
      <c r="N2422" s="33"/>
      <c r="O2422" s="33"/>
      <c r="P2422" s="33"/>
      <c r="Q2422" s="33"/>
    </row>
    <row r="2423" spans="2:17" x14ac:dyDescent="0.2">
      <c r="B2423" s="33"/>
      <c r="C2423" s="33"/>
      <c r="D2423" s="33"/>
      <c r="E2423" s="33"/>
      <c r="F2423" s="33"/>
      <c r="G2423" s="33"/>
      <c r="H2423" s="35"/>
      <c r="I2423" s="33"/>
      <c r="J2423" s="33"/>
      <c r="K2423" s="36"/>
      <c r="L2423" s="33"/>
      <c r="M2423" s="33"/>
      <c r="N2423" s="33"/>
      <c r="O2423" s="33"/>
      <c r="P2423" s="33"/>
      <c r="Q2423" s="33"/>
    </row>
    <row r="2424" spans="2:17" x14ac:dyDescent="0.2">
      <c r="B2424" s="33"/>
      <c r="C2424" s="33"/>
      <c r="D2424" s="33"/>
      <c r="E2424" s="33"/>
      <c r="F2424" s="33"/>
      <c r="G2424" s="33"/>
      <c r="H2424" s="35"/>
      <c r="I2424" s="33"/>
      <c r="J2424" s="33"/>
      <c r="K2424" s="36"/>
      <c r="L2424" s="33"/>
      <c r="M2424" s="33"/>
      <c r="N2424" s="33"/>
      <c r="O2424" s="33"/>
      <c r="P2424" s="33"/>
      <c r="Q2424" s="33"/>
    </row>
    <row r="2425" spans="2:17" x14ac:dyDescent="0.2">
      <c r="B2425" s="33"/>
      <c r="C2425" s="33"/>
      <c r="D2425" s="33"/>
      <c r="E2425" s="33"/>
      <c r="F2425" s="33"/>
      <c r="G2425" s="33"/>
      <c r="H2425" s="35"/>
      <c r="I2425" s="33"/>
      <c r="J2425" s="33"/>
      <c r="K2425" s="36"/>
      <c r="L2425" s="33"/>
      <c r="M2425" s="33"/>
      <c r="N2425" s="33"/>
      <c r="O2425" s="33"/>
      <c r="P2425" s="33"/>
      <c r="Q2425" s="33"/>
    </row>
    <row r="2426" spans="2:17" x14ac:dyDescent="0.2">
      <c r="B2426" s="33"/>
      <c r="C2426" s="33"/>
      <c r="D2426" s="33"/>
      <c r="E2426" s="33"/>
      <c r="F2426" s="33"/>
      <c r="G2426" s="33"/>
      <c r="H2426" s="35"/>
      <c r="I2426" s="33"/>
      <c r="J2426" s="33"/>
      <c r="K2426" s="36"/>
      <c r="L2426" s="33"/>
      <c r="M2426" s="33"/>
      <c r="N2426" s="33"/>
      <c r="O2426" s="33"/>
      <c r="P2426" s="33"/>
      <c r="Q2426" s="33"/>
    </row>
    <row r="2427" spans="2:17" x14ac:dyDescent="0.2">
      <c r="B2427" s="33"/>
      <c r="C2427" s="33"/>
      <c r="D2427" s="33"/>
      <c r="E2427" s="33"/>
      <c r="F2427" s="33"/>
      <c r="G2427" s="33"/>
      <c r="H2427" s="35"/>
      <c r="I2427" s="33"/>
      <c r="J2427" s="33"/>
      <c r="K2427" s="36"/>
      <c r="L2427" s="33"/>
      <c r="M2427" s="33"/>
      <c r="N2427" s="33"/>
      <c r="O2427" s="33"/>
      <c r="P2427" s="33"/>
      <c r="Q2427" s="33"/>
    </row>
    <row r="2428" spans="2:17" x14ac:dyDescent="0.2">
      <c r="B2428" s="33"/>
      <c r="C2428" s="33"/>
      <c r="D2428" s="33"/>
      <c r="E2428" s="33"/>
      <c r="F2428" s="33"/>
      <c r="G2428" s="33"/>
      <c r="H2428" s="35"/>
      <c r="I2428" s="33"/>
      <c r="J2428" s="33"/>
      <c r="K2428" s="36"/>
      <c r="L2428" s="33"/>
      <c r="M2428" s="33"/>
      <c r="N2428" s="33"/>
      <c r="O2428" s="33"/>
      <c r="P2428" s="33"/>
      <c r="Q2428" s="33"/>
    </row>
    <row r="2429" spans="2:17" x14ac:dyDescent="0.2">
      <c r="B2429" s="33"/>
      <c r="C2429" s="33"/>
      <c r="D2429" s="33"/>
      <c r="E2429" s="33"/>
      <c r="F2429" s="33"/>
      <c r="G2429" s="33"/>
      <c r="H2429" s="35"/>
      <c r="I2429" s="33"/>
      <c r="J2429" s="33"/>
      <c r="K2429" s="36"/>
      <c r="L2429" s="33"/>
      <c r="M2429" s="33"/>
      <c r="N2429" s="33"/>
      <c r="O2429" s="33"/>
      <c r="P2429" s="33"/>
      <c r="Q2429" s="33"/>
    </row>
    <row r="2430" spans="2:17" x14ac:dyDescent="0.2">
      <c r="B2430" s="33"/>
      <c r="C2430" s="33"/>
      <c r="D2430" s="33"/>
      <c r="E2430" s="33"/>
      <c r="F2430" s="33"/>
      <c r="G2430" s="33"/>
      <c r="H2430" s="35"/>
      <c r="I2430" s="33"/>
      <c r="J2430" s="33"/>
      <c r="K2430" s="36"/>
      <c r="L2430" s="33"/>
      <c r="M2430" s="33"/>
      <c r="N2430" s="33"/>
      <c r="O2430" s="33"/>
      <c r="P2430" s="33"/>
      <c r="Q2430" s="33"/>
    </row>
    <row r="2431" spans="2:17" x14ac:dyDescent="0.2">
      <c r="B2431" s="33"/>
      <c r="C2431" s="33"/>
      <c r="D2431" s="33"/>
      <c r="E2431" s="33"/>
      <c r="F2431" s="33"/>
      <c r="G2431" s="33"/>
      <c r="H2431" s="35"/>
      <c r="I2431" s="33"/>
      <c r="J2431" s="33"/>
      <c r="K2431" s="36"/>
      <c r="L2431" s="33"/>
      <c r="M2431" s="33"/>
      <c r="N2431" s="33"/>
      <c r="O2431" s="33"/>
      <c r="P2431" s="33"/>
      <c r="Q2431" s="33"/>
    </row>
    <row r="2432" spans="2:17" x14ac:dyDescent="0.2">
      <c r="B2432" s="33"/>
      <c r="C2432" s="33"/>
      <c r="D2432" s="33"/>
      <c r="E2432" s="33"/>
      <c r="F2432" s="33"/>
      <c r="G2432" s="33"/>
      <c r="H2432" s="35"/>
      <c r="I2432" s="33"/>
      <c r="J2432" s="33"/>
      <c r="K2432" s="36"/>
      <c r="L2432" s="33"/>
      <c r="M2432" s="33"/>
      <c r="N2432" s="33"/>
      <c r="O2432" s="33"/>
      <c r="P2432" s="33"/>
      <c r="Q2432" s="33"/>
    </row>
    <row r="2433" spans="2:17" x14ac:dyDescent="0.2">
      <c r="B2433" s="33"/>
      <c r="C2433" s="33"/>
      <c r="D2433" s="33"/>
      <c r="E2433" s="33"/>
      <c r="F2433" s="33"/>
      <c r="G2433" s="33"/>
      <c r="H2433" s="35"/>
      <c r="I2433" s="33"/>
      <c r="J2433" s="33"/>
      <c r="K2433" s="36"/>
      <c r="L2433" s="33"/>
      <c r="M2433" s="33"/>
      <c r="N2433" s="33"/>
      <c r="O2433" s="33"/>
      <c r="P2433" s="33"/>
      <c r="Q2433" s="33"/>
    </row>
    <row r="2434" spans="2:17" x14ac:dyDescent="0.2">
      <c r="B2434" s="33"/>
      <c r="C2434" s="33"/>
      <c r="D2434" s="33"/>
      <c r="E2434" s="33"/>
      <c r="F2434" s="33"/>
      <c r="G2434" s="33"/>
      <c r="H2434" s="35"/>
      <c r="I2434" s="33"/>
      <c r="J2434" s="33"/>
      <c r="K2434" s="36"/>
      <c r="L2434" s="33"/>
      <c r="M2434" s="33"/>
      <c r="N2434" s="33"/>
      <c r="O2434" s="33"/>
      <c r="P2434" s="33"/>
      <c r="Q2434" s="33"/>
    </row>
    <row r="2435" spans="2:17" x14ac:dyDescent="0.2">
      <c r="B2435" s="33"/>
      <c r="C2435" s="33"/>
      <c r="D2435" s="33"/>
      <c r="E2435" s="33"/>
      <c r="F2435" s="33"/>
      <c r="G2435" s="33"/>
      <c r="H2435" s="35"/>
      <c r="I2435" s="33"/>
      <c r="J2435" s="33"/>
      <c r="K2435" s="36"/>
      <c r="L2435" s="33"/>
      <c r="M2435" s="33"/>
      <c r="N2435" s="33"/>
      <c r="O2435" s="33"/>
      <c r="P2435" s="33"/>
      <c r="Q2435" s="33"/>
    </row>
    <row r="2436" spans="2:17" x14ac:dyDescent="0.2">
      <c r="B2436" s="33"/>
      <c r="C2436" s="33"/>
      <c r="D2436" s="33"/>
      <c r="E2436" s="33"/>
      <c r="F2436" s="33"/>
      <c r="G2436" s="33"/>
      <c r="H2436" s="35"/>
      <c r="I2436" s="33"/>
      <c r="J2436" s="33"/>
      <c r="K2436" s="36"/>
      <c r="L2436" s="33"/>
      <c r="M2436" s="33"/>
      <c r="N2436" s="33"/>
      <c r="O2436" s="33"/>
      <c r="P2436" s="33"/>
      <c r="Q2436" s="33"/>
    </row>
    <row r="2437" spans="2:17" x14ac:dyDescent="0.2">
      <c r="B2437" s="33"/>
      <c r="C2437" s="33"/>
      <c r="D2437" s="33"/>
      <c r="E2437" s="33"/>
      <c r="F2437" s="33"/>
      <c r="G2437" s="33"/>
      <c r="H2437" s="35"/>
      <c r="I2437" s="33"/>
      <c r="J2437" s="33"/>
      <c r="K2437" s="36"/>
      <c r="L2437" s="33"/>
      <c r="M2437" s="33"/>
      <c r="N2437" s="33"/>
      <c r="O2437" s="33"/>
      <c r="P2437" s="33"/>
      <c r="Q2437" s="33"/>
    </row>
    <row r="2438" spans="2:17" x14ac:dyDescent="0.2">
      <c r="B2438" s="33"/>
      <c r="C2438" s="33"/>
      <c r="D2438" s="33"/>
      <c r="E2438" s="33"/>
      <c r="F2438" s="33"/>
      <c r="G2438" s="33"/>
      <c r="H2438" s="35"/>
      <c r="I2438" s="33"/>
      <c r="J2438" s="33"/>
      <c r="K2438" s="36"/>
      <c r="L2438" s="33"/>
      <c r="M2438" s="33"/>
      <c r="N2438" s="33"/>
      <c r="O2438" s="33"/>
      <c r="P2438" s="33"/>
      <c r="Q2438" s="33"/>
    </row>
    <row r="2439" spans="2:17" x14ac:dyDescent="0.2">
      <c r="B2439" s="33"/>
      <c r="C2439" s="33"/>
      <c r="D2439" s="33"/>
      <c r="E2439" s="33"/>
      <c r="F2439" s="33"/>
      <c r="G2439" s="33"/>
      <c r="H2439" s="35"/>
      <c r="I2439" s="33"/>
      <c r="J2439" s="33"/>
      <c r="K2439" s="36"/>
      <c r="L2439" s="33"/>
      <c r="M2439" s="33"/>
      <c r="N2439" s="33"/>
      <c r="O2439" s="33"/>
      <c r="P2439" s="33"/>
      <c r="Q2439" s="33"/>
    </row>
    <row r="2440" spans="2:17" x14ac:dyDescent="0.2">
      <c r="B2440" s="33"/>
      <c r="C2440" s="33"/>
      <c r="D2440" s="33"/>
      <c r="E2440" s="33"/>
      <c r="F2440" s="33"/>
      <c r="G2440" s="33"/>
      <c r="H2440" s="35"/>
      <c r="I2440" s="33"/>
      <c r="J2440" s="33"/>
      <c r="K2440" s="36"/>
      <c r="L2440" s="33"/>
      <c r="M2440" s="33"/>
      <c r="N2440" s="33"/>
      <c r="O2440" s="33"/>
      <c r="P2440" s="33"/>
      <c r="Q2440" s="33"/>
    </row>
    <row r="2441" spans="2:17" x14ac:dyDescent="0.2">
      <c r="B2441" s="33"/>
      <c r="C2441" s="33"/>
      <c r="D2441" s="33"/>
      <c r="E2441" s="33"/>
      <c r="F2441" s="33"/>
      <c r="G2441" s="33"/>
      <c r="H2441" s="35"/>
      <c r="I2441" s="33"/>
      <c r="J2441" s="33"/>
      <c r="K2441" s="36"/>
      <c r="L2441" s="33"/>
      <c r="M2441" s="33"/>
      <c r="N2441" s="33"/>
      <c r="O2441" s="33"/>
      <c r="P2441" s="33"/>
      <c r="Q2441" s="33"/>
    </row>
    <row r="2442" spans="2:17" x14ac:dyDescent="0.2">
      <c r="B2442" s="33"/>
      <c r="C2442" s="33"/>
      <c r="D2442" s="33"/>
      <c r="E2442" s="33"/>
      <c r="F2442" s="33"/>
      <c r="G2442" s="33"/>
      <c r="H2442" s="35"/>
      <c r="I2442" s="33"/>
      <c r="J2442" s="33"/>
      <c r="K2442" s="36"/>
      <c r="L2442" s="33"/>
      <c r="M2442" s="33"/>
      <c r="N2442" s="33"/>
      <c r="O2442" s="33"/>
      <c r="P2442" s="33"/>
      <c r="Q2442" s="33"/>
    </row>
    <row r="2443" spans="2:17" x14ac:dyDescent="0.2">
      <c r="B2443" s="33"/>
      <c r="C2443" s="33"/>
      <c r="D2443" s="33"/>
      <c r="E2443" s="33"/>
      <c r="F2443" s="33"/>
      <c r="G2443" s="33"/>
      <c r="H2443" s="35"/>
      <c r="I2443" s="33"/>
      <c r="J2443" s="33"/>
      <c r="K2443" s="36"/>
      <c r="L2443" s="33"/>
      <c r="M2443" s="33"/>
      <c r="N2443" s="33"/>
      <c r="O2443" s="33"/>
      <c r="P2443" s="33"/>
      <c r="Q2443" s="33"/>
    </row>
    <row r="2444" spans="2:17" x14ac:dyDescent="0.2">
      <c r="B2444" s="33"/>
      <c r="C2444" s="33"/>
      <c r="D2444" s="33"/>
      <c r="E2444" s="33"/>
      <c r="F2444" s="33"/>
      <c r="G2444" s="33"/>
      <c r="H2444" s="35"/>
      <c r="I2444" s="33"/>
      <c r="J2444" s="33"/>
      <c r="K2444" s="36"/>
      <c r="L2444" s="33"/>
      <c r="M2444" s="33"/>
      <c r="N2444" s="33"/>
      <c r="O2444" s="33"/>
      <c r="P2444" s="33"/>
      <c r="Q2444" s="33"/>
    </row>
    <row r="2445" spans="2:17" x14ac:dyDescent="0.2">
      <c r="B2445" s="33"/>
      <c r="C2445" s="33"/>
      <c r="D2445" s="33"/>
      <c r="E2445" s="33"/>
      <c r="F2445" s="33"/>
      <c r="G2445" s="33"/>
      <c r="H2445" s="35"/>
      <c r="I2445" s="33"/>
      <c r="J2445" s="33"/>
      <c r="K2445" s="36"/>
      <c r="L2445" s="33"/>
      <c r="M2445" s="33"/>
      <c r="N2445" s="33"/>
      <c r="O2445" s="33"/>
      <c r="P2445" s="33"/>
      <c r="Q2445" s="33"/>
    </row>
    <row r="2446" spans="2:17" x14ac:dyDescent="0.2">
      <c r="B2446" s="33"/>
      <c r="C2446" s="33"/>
      <c r="D2446" s="33"/>
      <c r="E2446" s="33"/>
      <c r="F2446" s="33"/>
      <c r="G2446" s="33"/>
      <c r="H2446" s="35"/>
      <c r="I2446" s="33"/>
      <c r="J2446" s="33"/>
      <c r="K2446" s="36"/>
      <c r="L2446" s="33"/>
      <c r="M2446" s="33"/>
      <c r="N2446" s="33"/>
      <c r="O2446" s="33"/>
      <c r="P2446" s="33"/>
      <c r="Q2446" s="33"/>
    </row>
    <row r="2447" spans="2:17" x14ac:dyDescent="0.2">
      <c r="B2447" s="33"/>
      <c r="C2447" s="33"/>
      <c r="D2447" s="33"/>
      <c r="E2447" s="33"/>
      <c r="F2447" s="33"/>
      <c r="G2447" s="33"/>
      <c r="H2447" s="35"/>
      <c r="I2447" s="33"/>
      <c r="J2447" s="33"/>
      <c r="K2447" s="36"/>
      <c r="L2447" s="33"/>
      <c r="M2447" s="33"/>
      <c r="N2447" s="33"/>
      <c r="O2447" s="33"/>
      <c r="P2447" s="33"/>
      <c r="Q2447" s="33"/>
    </row>
    <row r="2448" spans="2:17" x14ac:dyDescent="0.2">
      <c r="B2448" s="33"/>
      <c r="C2448" s="33"/>
      <c r="D2448" s="33"/>
      <c r="E2448" s="33"/>
      <c r="F2448" s="33"/>
      <c r="G2448" s="33"/>
      <c r="H2448" s="35"/>
      <c r="I2448" s="33"/>
      <c r="J2448" s="33"/>
      <c r="K2448" s="36"/>
      <c r="L2448" s="33"/>
      <c r="M2448" s="33"/>
      <c r="N2448" s="33"/>
      <c r="O2448" s="33"/>
      <c r="P2448" s="33"/>
      <c r="Q2448" s="33"/>
    </row>
    <row r="2449" spans="2:17" x14ac:dyDescent="0.2">
      <c r="B2449" s="33"/>
      <c r="C2449" s="33"/>
      <c r="D2449" s="33"/>
      <c r="E2449" s="33"/>
      <c r="F2449" s="33"/>
      <c r="G2449" s="33"/>
      <c r="H2449" s="35"/>
      <c r="I2449" s="33"/>
      <c r="J2449" s="33"/>
      <c r="K2449" s="36"/>
      <c r="L2449" s="33"/>
      <c r="M2449" s="33"/>
      <c r="N2449" s="33"/>
      <c r="O2449" s="33"/>
      <c r="P2449" s="33"/>
      <c r="Q2449" s="33"/>
    </row>
    <row r="2450" spans="2:17" x14ac:dyDescent="0.2">
      <c r="B2450" s="33"/>
      <c r="C2450" s="33"/>
      <c r="D2450" s="33"/>
      <c r="E2450" s="33"/>
      <c r="F2450" s="33"/>
      <c r="G2450" s="33"/>
      <c r="H2450" s="35"/>
      <c r="I2450" s="33"/>
      <c r="J2450" s="33"/>
      <c r="K2450" s="36"/>
      <c r="L2450" s="33"/>
      <c r="M2450" s="33"/>
      <c r="N2450" s="33"/>
      <c r="O2450" s="33"/>
      <c r="P2450" s="33"/>
      <c r="Q2450" s="33"/>
    </row>
    <row r="2451" spans="2:17" x14ac:dyDescent="0.2">
      <c r="B2451" s="33"/>
      <c r="C2451" s="33"/>
      <c r="D2451" s="33"/>
      <c r="E2451" s="33"/>
      <c r="F2451" s="33"/>
      <c r="G2451" s="33"/>
      <c r="H2451" s="35"/>
      <c r="I2451" s="33"/>
      <c r="J2451" s="33"/>
      <c r="K2451" s="36"/>
      <c r="L2451" s="33"/>
      <c r="M2451" s="33"/>
      <c r="N2451" s="33"/>
      <c r="O2451" s="33"/>
      <c r="P2451" s="33"/>
      <c r="Q2451" s="33"/>
    </row>
    <row r="2452" spans="2:17" x14ac:dyDescent="0.2">
      <c r="B2452" s="33"/>
      <c r="C2452" s="33"/>
      <c r="D2452" s="33"/>
      <c r="E2452" s="33"/>
      <c r="F2452" s="33"/>
      <c r="G2452" s="33"/>
      <c r="H2452" s="35"/>
      <c r="I2452" s="33"/>
      <c r="J2452" s="33"/>
      <c r="K2452" s="36"/>
      <c r="L2452" s="33"/>
      <c r="M2452" s="33"/>
      <c r="N2452" s="33"/>
      <c r="O2452" s="33"/>
      <c r="P2452" s="33"/>
      <c r="Q2452" s="33"/>
    </row>
    <row r="2453" spans="2:17" x14ac:dyDescent="0.2">
      <c r="B2453" s="33"/>
      <c r="C2453" s="33"/>
      <c r="D2453" s="33"/>
      <c r="E2453" s="33"/>
      <c r="F2453" s="33"/>
      <c r="G2453" s="33"/>
      <c r="H2453" s="35"/>
      <c r="I2453" s="33"/>
      <c r="J2453" s="33"/>
      <c r="K2453" s="36"/>
      <c r="L2453" s="33"/>
      <c r="M2453" s="33"/>
      <c r="N2453" s="33"/>
      <c r="O2453" s="33"/>
      <c r="P2453" s="33"/>
      <c r="Q2453" s="33"/>
    </row>
    <row r="2454" spans="2:17" x14ac:dyDescent="0.2">
      <c r="B2454" s="33"/>
      <c r="C2454" s="33"/>
      <c r="D2454" s="33"/>
      <c r="E2454" s="33"/>
      <c r="F2454" s="33"/>
      <c r="G2454" s="33"/>
      <c r="H2454" s="35"/>
      <c r="I2454" s="33"/>
      <c r="J2454" s="33"/>
      <c r="K2454" s="36"/>
      <c r="L2454" s="33"/>
      <c r="M2454" s="33"/>
      <c r="N2454" s="33"/>
      <c r="O2454" s="33"/>
      <c r="P2454" s="33"/>
      <c r="Q2454" s="33"/>
    </row>
    <row r="2455" spans="2:17" x14ac:dyDescent="0.2">
      <c r="B2455" s="33"/>
      <c r="C2455" s="33"/>
      <c r="D2455" s="33"/>
      <c r="E2455" s="33"/>
      <c r="F2455" s="33"/>
      <c r="G2455" s="33"/>
      <c r="H2455" s="35"/>
      <c r="I2455" s="33"/>
      <c r="J2455" s="33"/>
      <c r="K2455" s="36"/>
      <c r="L2455" s="33"/>
      <c r="M2455" s="33"/>
      <c r="N2455" s="33"/>
      <c r="O2455" s="33"/>
      <c r="P2455" s="33"/>
      <c r="Q2455" s="33"/>
    </row>
    <row r="2456" spans="2:17" x14ac:dyDescent="0.2">
      <c r="B2456" s="33"/>
      <c r="C2456" s="33"/>
      <c r="D2456" s="33"/>
      <c r="E2456" s="33"/>
      <c r="F2456" s="33"/>
      <c r="G2456" s="33"/>
      <c r="H2456" s="35"/>
      <c r="I2456" s="33"/>
      <c r="J2456" s="33"/>
      <c r="K2456" s="36"/>
      <c r="L2456" s="33"/>
      <c r="M2456" s="33"/>
      <c r="N2456" s="33"/>
      <c r="O2456" s="33"/>
      <c r="P2456" s="33"/>
      <c r="Q2456" s="33"/>
    </row>
    <row r="2457" spans="2:17" x14ac:dyDescent="0.2">
      <c r="B2457" s="33"/>
      <c r="C2457" s="33"/>
      <c r="D2457" s="33"/>
      <c r="E2457" s="33"/>
      <c r="F2457" s="33"/>
      <c r="G2457" s="33"/>
      <c r="H2457" s="35"/>
      <c r="I2457" s="33"/>
      <c r="J2457" s="33"/>
      <c r="K2457" s="36"/>
      <c r="L2457" s="33"/>
      <c r="M2457" s="33"/>
      <c r="N2457" s="33"/>
      <c r="O2457" s="33"/>
      <c r="P2457" s="33"/>
      <c r="Q2457" s="33"/>
    </row>
    <row r="2458" spans="2:17" x14ac:dyDescent="0.2">
      <c r="B2458" s="33"/>
      <c r="C2458" s="33"/>
      <c r="D2458" s="33"/>
      <c r="E2458" s="33"/>
      <c r="F2458" s="33"/>
      <c r="G2458" s="33"/>
      <c r="H2458" s="35"/>
      <c r="I2458" s="33"/>
      <c r="J2458" s="33"/>
      <c r="K2458" s="36"/>
      <c r="L2458" s="33"/>
      <c r="M2458" s="33"/>
      <c r="N2458" s="33"/>
      <c r="O2458" s="33"/>
      <c r="P2458" s="33"/>
      <c r="Q2458" s="33"/>
    </row>
    <row r="2459" spans="2:17" x14ac:dyDescent="0.2">
      <c r="B2459" s="33"/>
      <c r="C2459" s="33"/>
      <c r="D2459" s="33"/>
      <c r="E2459" s="33"/>
      <c r="F2459" s="33"/>
      <c r="G2459" s="33"/>
      <c r="H2459" s="35"/>
      <c r="I2459" s="33"/>
      <c r="J2459" s="33"/>
      <c r="K2459" s="36"/>
      <c r="L2459" s="33"/>
      <c r="M2459" s="33"/>
      <c r="N2459" s="33"/>
      <c r="O2459" s="33"/>
      <c r="P2459" s="33"/>
      <c r="Q2459" s="33"/>
    </row>
    <row r="2460" spans="2:17" x14ac:dyDescent="0.2">
      <c r="B2460" s="33"/>
      <c r="C2460" s="33"/>
      <c r="D2460" s="33"/>
      <c r="E2460" s="33"/>
      <c r="F2460" s="33"/>
      <c r="G2460" s="33"/>
      <c r="H2460" s="35"/>
      <c r="I2460" s="33"/>
      <c r="J2460" s="33"/>
      <c r="K2460" s="36"/>
      <c r="L2460" s="33"/>
      <c r="M2460" s="33"/>
      <c r="N2460" s="33"/>
      <c r="O2460" s="33"/>
      <c r="P2460" s="33"/>
      <c r="Q2460" s="33"/>
    </row>
    <row r="2461" spans="2:17" x14ac:dyDescent="0.2">
      <c r="B2461" s="33"/>
      <c r="C2461" s="33"/>
      <c r="D2461" s="33"/>
      <c r="E2461" s="33"/>
      <c r="F2461" s="33"/>
      <c r="G2461" s="33"/>
      <c r="H2461" s="35"/>
      <c r="I2461" s="33"/>
      <c r="J2461" s="33"/>
      <c r="K2461" s="36"/>
      <c r="L2461" s="33"/>
      <c r="M2461" s="33"/>
      <c r="N2461" s="33"/>
      <c r="O2461" s="33"/>
      <c r="P2461" s="33"/>
      <c r="Q2461" s="33"/>
    </row>
    <row r="2462" spans="2:17" x14ac:dyDescent="0.2">
      <c r="B2462" s="33"/>
      <c r="C2462" s="33"/>
      <c r="D2462" s="33"/>
      <c r="E2462" s="33"/>
      <c r="F2462" s="33"/>
      <c r="G2462" s="33"/>
      <c r="H2462" s="35"/>
      <c r="I2462" s="33"/>
      <c r="J2462" s="33"/>
      <c r="K2462" s="36"/>
      <c r="L2462" s="33"/>
      <c r="M2462" s="33"/>
      <c r="N2462" s="33"/>
      <c r="O2462" s="33"/>
      <c r="P2462" s="33"/>
      <c r="Q2462" s="33"/>
    </row>
    <row r="2463" spans="2:17" x14ac:dyDescent="0.2">
      <c r="B2463" s="33"/>
      <c r="C2463" s="33"/>
      <c r="D2463" s="33"/>
      <c r="E2463" s="33"/>
      <c r="F2463" s="33"/>
      <c r="G2463" s="33"/>
      <c r="H2463" s="35"/>
      <c r="I2463" s="33"/>
      <c r="J2463" s="33"/>
      <c r="K2463" s="36"/>
      <c r="L2463" s="33"/>
      <c r="M2463" s="33"/>
      <c r="N2463" s="33"/>
      <c r="O2463" s="33"/>
      <c r="P2463" s="33"/>
      <c r="Q2463" s="33"/>
    </row>
    <row r="2464" spans="2:17" x14ac:dyDescent="0.2">
      <c r="B2464" s="33"/>
      <c r="C2464" s="33"/>
      <c r="D2464" s="33"/>
      <c r="E2464" s="33"/>
      <c r="F2464" s="33"/>
      <c r="G2464" s="33"/>
      <c r="H2464" s="35"/>
      <c r="I2464" s="33"/>
      <c r="J2464" s="33"/>
      <c r="K2464" s="36"/>
      <c r="L2464" s="33"/>
      <c r="M2464" s="33"/>
      <c r="N2464" s="33"/>
      <c r="O2464" s="33"/>
      <c r="P2464" s="33"/>
      <c r="Q2464" s="33"/>
    </row>
    <row r="2465" spans="2:17" x14ac:dyDescent="0.2">
      <c r="B2465" s="33"/>
      <c r="C2465" s="33"/>
      <c r="D2465" s="33"/>
      <c r="E2465" s="33"/>
      <c r="F2465" s="33"/>
      <c r="G2465" s="33"/>
      <c r="H2465" s="35"/>
      <c r="I2465" s="33"/>
      <c r="J2465" s="33"/>
      <c r="K2465" s="36"/>
      <c r="L2465" s="33"/>
      <c r="M2465" s="33"/>
      <c r="N2465" s="33"/>
      <c r="O2465" s="33"/>
      <c r="P2465" s="33"/>
      <c r="Q2465" s="33"/>
    </row>
    <row r="2466" spans="2:17" x14ac:dyDescent="0.2">
      <c r="B2466" s="33"/>
      <c r="C2466" s="33"/>
      <c r="D2466" s="33"/>
      <c r="E2466" s="33"/>
      <c r="F2466" s="33"/>
      <c r="G2466" s="33"/>
      <c r="H2466" s="35"/>
      <c r="I2466" s="33"/>
      <c r="J2466" s="33"/>
      <c r="K2466" s="36"/>
      <c r="L2466" s="33"/>
      <c r="M2466" s="33"/>
      <c r="N2466" s="33"/>
      <c r="O2466" s="33"/>
      <c r="P2466" s="33"/>
      <c r="Q2466" s="33"/>
    </row>
    <row r="2467" spans="2:17" x14ac:dyDescent="0.2">
      <c r="B2467" s="33"/>
      <c r="C2467" s="33"/>
      <c r="D2467" s="33"/>
      <c r="E2467" s="33"/>
      <c r="F2467" s="33"/>
      <c r="G2467" s="33"/>
      <c r="H2467" s="35"/>
      <c r="I2467" s="33"/>
      <c r="J2467" s="33"/>
      <c r="K2467" s="36"/>
      <c r="L2467" s="33"/>
      <c r="M2467" s="33"/>
      <c r="N2467" s="33"/>
      <c r="O2467" s="33"/>
      <c r="P2467" s="33"/>
      <c r="Q2467" s="33"/>
    </row>
    <row r="2468" spans="2:17" x14ac:dyDescent="0.2">
      <c r="B2468" s="33"/>
      <c r="C2468" s="33"/>
      <c r="D2468" s="33"/>
      <c r="E2468" s="33"/>
      <c r="F2468" s="33"/>
      <c r="G2468" s="33"/>
      <c r="H2468" s="35"/>
      <c r="I2468" s="33"/>
      <c r="J2468" s="33"/>
      <c r="K2468" s="36"/>
      <c r="L2468" s="33"/>
      <c r="M2468" s="33"/>
      <c r="N2468" s="33"/>
      <c r="O2468" s="33"/>
      <c r="P2468" s="33"/>
      <c r="Q2468" s="33"/>
    </row>
    <row r="2469" spans="2:17" x14ac:dyDescent="0.2">
      <c r="B2469" s="33"/>
      <c r="C2469" s="33"/>
      <c r="D2469" s="33"/>
      <c r="E2469" s="33"/>
      <c r="F2469" s="33"/>
      <c r="G2469" s="33"/>
      <c r="H2469" s="35"/>
      <c r="I2469" s="33"/>
      <c r="J2469" s="33"/>
      <c r="K2469" s="36"/>
      <c r="L2469" s="33"/>
      <c r="M2469" s="33"/>
      <c r="N2469" s="33"/>
      <c r="O2469" s="33"/>
      <c r="P2469" s="33"/>
      <c r="Q2469" s="33"/>
    </row>
    <row r="2470" spans="2:17" x14ac:dyDescent="0.2">
      <c r="B2470" s="33"/>
      <c r="C2470" s="33"/>
      <c r="D2470" s="33"/>
      <c r="E2470" s="33"/>
      <c r="F2470" s="33"/>
      <c r="G2470" s="33"/>
      <c r="H2470" s="35"/>
      <c r="I2470" s="33"/>
      <c r="J2470" s="33"/>
      <c r="K2470" s="36"/>
      <c r="L2470" s="33"/>
      <c r="M2470" s="33"/>
      <c r="N2470" s="33"/>
      <c r="O2470" s="33"/>
      <c r="P2470" s="33"/>
      <c r="Q2470" s="33"/>
    </row>
    <row r="2471" spans="2:17" x14ac:dyDescent="0.2">
      <c r="B2471" s="33"/>
      <c r="C2471" s="33"/>
      <c r="D2471" s="33"/>
      <c r="E2471" s="33"/>
      <c r="F2471" s="33"/>
      <c r="G2471" s="33"/>
      <c r="H2471" s="35"/>
      <c r="I2471" s="33"/>
      <c r="J2471" s="33"/>
      <c r="K2471" s="36"/>
      <c r="L2471" s="33"/>
      <c r="M2471" s="33"/>
      <c r="N2471" s="33"/>
      <c r="O2471" s="33"/>
      <c r="P2471" s="33"/>
      <c r="Q2471" s="33"/>
    </row>
    <row r="2472" spans="2:17" x14ac:dyDescent="0.2">
      <c r="B2472" s="33"/>
      <c r="C2472" s="33"/>
      <c r="D2472" s="33"/>
      <c r="E2472" s="33"/>
      <c r="F2472" s="33"/>
      <c r="G2472" s="33"/>
      <c r="H2472" s="35"/>
      <c r="I2472" s="33"/>
      <c r="J2472" s="33"/>
      <c r="K2472" s="36"/>
      <c r="L2472" s="33"/>
      <c r="M2472" s="33"/>
      <c r="N2472" s="33"/>
      <c r="O2472" s="33"/>
      <c r="P2472" s="33"/>
      <c r="Q2472" s="33"/>
    </row>
    <row r="2473" spans="2:17" x14ac:dyDescent="0.2">
      <c r="B2473" s="33"/>
      <c r="C2473" s="33"/>
      <c r="D2473" s="33"/>
      <c r="E2473" s="33"/>
      <c r="F2473" s="33"/>
      <c r="G2473" s="33"/>
      <c r="H2473" s="35"/>
      <c r="I2473" s="33"/>
      <c r="J2473" s="33"/>
      <c r="K2473" s="36"/>
      <c r="L2473" s="33"/>
      <c r="M2473" s="33"/>
      <c r="N2473" s="33"/>
      <c r="O2473" s="33"/>
      <c r="P2473" s="33"/>
      <c r="Q2473" s="33"/>
    </row>
    <row r="2474" spans="2:17" x14ac:dyDescent="0.2">
      <c r="B2474" s="33"/>
      <c r="C2474" s="33"/>
      <c r="D2474" s="33"/>
      <c r="E2474" s="33"/>
      <c r="F2474" s="33"/>
      <c r="G2474" s="33"/>
      <c r="H2474" s="35"/>
      <c r="I2474" s="33"/>
      <c r="J2474" s="33"/>
      <c r="K2474" s="36"/>
      <c r="L2474" s="33"/>
      <c r="M2474" s="33"/>
      <c r="N2474" s="33"/>
      <c r="O2474" s="33"/>
      <c r="P2474" s="33"/>
      <c r="Q2474" s="33"/>
    </row>
    <row r="2475" spans="2:17" x14ac:dyDescent="0.2">
      <c r="B2475" s="33"/>
      <c r="C2475" s="33"/>
      <c r="D2475" s="33"/>
      <c r="E2475" s="33"/>
      <c r="F2475" s="33"/>
      <c r="G2475" s="33"/>
      <c r="H2475" s="35"/>
      <c r="I2475" s="33"/>
      <c r="J2475" s="33"/>
      <c r="K2475" s="36"/>
      <c r="L2475" s="33"/>
      <c r="M2475" s="33"/>
      <c r="N2475" s="33"/>
      <c r="O2475" s="33"/>
      <c r="P2475" s="33"/>
      <c r="Q2475" s="33"/>
    </row>
    <row r="2476" spans="2:17" x14ac:dyDescent="0.2">
      <c r="B2476" s="33"/>
      <c r="C2476" s="33"/>
      <c r="D2476" s="33"/>
      <c r="E2476" s="33"/>
      <c r="F2476" s="33"/>
      <c r="G2476" s="33"/>
      <c r="H2476" s="35"/>
      <c r="I2476" s="33"/>
      <c r="J2476" s="33"/>
      <c r="K2476" s="36"/>
      <c r="L2476" s="33"/>
      <c r="M2476" s="33"/>
      <c r="N2476" s="33"/>
      <c r="O2476" s="33"/>
      <c r="P2476" s="33"/>
      <c r="Q2476" s="33"/>
    </row>
    <row r="2477" spans="2:17" x14ac:dyDescent="0.2">
      <c r="B2477" s="33"/>
      <c r="C2477" s="33"/>
      <c r="D2477" s="33"/>
      <c r="E2477" s="33"/>
      <c r="F2477" s="33"/>
      <c r="G2477" s="33"/>
      <c r="H2477" s="35"/>
      <c r="I2477" s="33"/>
      <c r="J2477" s="33"/>
      <c r="K2477" s="36"/>
      <c r="L2477" s="33"/>
      <c r="M2477" s="33"/>
      <c r="N2477" s="33"/>
      <c r="O2477" s="33"/>
      <c r="P2477" s="33"/>
      <c r="Q2477" s="33"/>
    </row>
    <row r="2478" spans="2:17" x14ac:dyDescent="0.2">
      <c r="B2478" s="33"/>
      <c r="C2478" s="33"/>
      <c r="D2478" s="33"/>
      <c r="E2478" s="33"/>
      <c r="F2478" s="33"/>
      <c r="G2478" s="33"/>
      <c r="H2478" s="35"/>
      <c r="I2478" s="33"/>
      <c r="J2478" s="33"/>
      <c r="K2478" s="36"/>
      <c r="L2478" s="33"/>
      <c r="M2478" s="33"/>
      <c r="N2478" s="33"/>
      <c r="O2478" s="33"/>
      <c r="P2478" s="33"/>
      <c r="Q2478" s="33"/>
    </row>
    <row r="2479" spans="2:17" x14ac:dyDescent="0.2">
      <c r="B2479" s="33"/>
      <c r="C2479" s="33"/>
      <c r="D2479" s="33"/>
      <c r="E2479" s="33"/>
      <c r="F2479" s="33"/>
      <c r="G2479" s="33"/>
      <c r="H2479" s="35"/>
      <c r="I2479" s="33"/>
      <c r="J2479" s="33"/>
      <c r="K2479" s="36"/>
      <c r="L2479" s="33"/>
      <c r="M2479" s="33"/>
      <c r="N2479" s="33"/>
      <c r="O2479" s="33"/>
      <c r="P2479" s="33"/>
      <c r="Q2479" s="33"/>
    </row>
    <row r="2480" spans="2:17" x14ac:dyDescent="0.2">
      <c r="B2480" s="33"/>
      <c r="C2480" s="33"/>
      <c r="D2480" s="33"/>
      <c r="E2480" s="33"/>
      <c r="F2480" s="33"/>
      <c r="G2480" s="33"/>
      <c r="H2480" s="35"/>
      <c r="I2480" s="33"/>
      <c r="J2480" s="33"/>
      <c r="K2480" s="36"/>
      <c r="L2480" s="33"/>
      <c r="M2480" s="33"/>
      <c r="N2480" s="33"/>
      <c r="O2480" s="33"/>
      <c r="P2480" s="33"/>
      <c r="Q2480" s="33"/>
    </row>
    <row r="2481" spans="2:17" x14ac:dyDescent="0.2">
      <c r="B2481" s="33"/>
      <c r="C2481" s="33"/>
      <c r="D2481" s="33"/>
      <c r="E2481" s="33"/>
      <c r="F2481" s="33"/>
      <c r="G2481" s="33"/>
      <c r="H2481" s="35"/>
      <c r="I2481" s="33"/>
      <c r="J2481" s="33"/>
      <c r="K2481" s="36"/>
      <c r="L2481" s="33"/>
      <c r="M2481" s="33"/>
      <c r="N2481" s="33"/>
      <c r="O2481" s="33"/>
      <c r="P2481" s="33"/>
      <c r="Q2481" s="33"/>
    </row>
    <row r="2482" spans="2:17" x14ac:dyDescent="0.2">
      <c r="B2482" s="33"/>
      <c r="C2482" s="33"/>
      <c r="D2482" s="33"/>
      <c r="E2482" s="33"/>
      <c r="F2482" s="33"/>
      <c r="G2482" s="33"/>
      <c r="H2482" s="35"/>
      <c r="I2482" s="33"/>
      <c r="J2482" s="33"/>
      <c r="K2482" s="36"/>
      <c r="L2482" s="33"/>
      <c r="M2482" s="33"/>
      <c r="N2482" s="33"/>
      <c r="O2482" s="33"/>
      <c r="P2482" s="33"/>
      <c r="Q2482" s="33"/>
    </row>
    <row r="2483" spans="2:17" x14ac:dyDescent="0.2">
      <c r="B2483" s="33"/>
      <c r="C2483" s="33"/>
      <c r="D2483" s="33"/>
      <c r="E2483" s="33"/>
      <c r="F2483" s="33"/>
      <c r="G2483" s="33"/>
      <c r="H2483" s="35"/>
      <c r="I2483" s="33"/>
      <c r="J2483" s="33"/>
      <c r="K2483" s="36"/>
      <c r="L2483" s="33"/>
      <c r="M2483" s="33"/>
      <c r="N2483" s="33"/>
      <c r="O2483" s="33"/>
      <c r="P2483" s="33"/>
      <c r="Q2483" s="33"/>
    </row>
    <row r="2484" spans="2:17" x14ac:dyDescent="0.2">
      <c r="B2484" s="33"/>
      <c r="C2484" s="33"/>
      <c r="D2484" s="33"/>
      <c r="E2484" s="33"/>
      <c r="F2484" s="33"/>
      <c r="G2484" s="33"/>
      <c r="H2484" s="35"/>
      <c r="I2484" s="33"/>
      <c r="J2484" s="33"/>
      <c r="K2484" s="36"/>
      <c r="L2484" s="33"/>
      <c r="M2484" s="33"/>
      <c r="N2484" s="33"/>
      <c r="O2484" s="33"/>
      <c r="P2484" s="33"/>
      <c r="Q2484" s="33"/>
    </row>
    <row r="2485" spans="2:17" x14ac:dyDescent="0.2">
      <c r="B2485" s="33"/>
      <c r="C2485" s="33"/>
      <c r="D2485" s="33"/>
      <c r="E2485" s="33"/>
      <c r="F2485" s="33"/>
      <c r="G2485" s="33"/>
      <c r="H2485" s="35"/>
      <c r="I2485" s="33"/>
      <c r="J2485" s="33"/>
      <c r="K2485" s="36"/>
      <c r="L2485" s="33"/>
      <c r="M2485" s="33"/>
      <c r="N2485" s="33"/>
      <c r="O2485" s="33"/>
      <c r="P2485" s="33"/>
      <c r="Q2485" s="33"/>
    </row>
    <row r="2486" spans="2:17" x14ac:dyDescent="0.2">
      <c r="B2486" s="33"/>
      <c r="C2486" s="33"/>
      <c r="D2486" s="33"/>
      <c r="E2486" s="33"/>
      <c r="F2486" s="33"/>
      <c r="G2486" s="33"/>
      <c r="H2486" s="35"/>
      <c r="I2486" s="33"/>
      <c r="J2486" s="33"/>
      <c r="K2486" s="36"/>
      <c r="L2486" s="33"/>
      <c r="M2486" s="33"/>
      <c r="N2486" s="33"/>
      <c r="O2486" s="33"/>
      <c r="P2486" s="33"/>
      <c r="Q2486" s="33"/>
    </row>
    <row r="2487" spans="2:17" x14ac:dyDescent="0.2">
      <c r="B2487" s="33"/>
      <c r="C2487" s="33"/>
      <c r="D2487" s="33"/>
      <c r="E2487" s="33"/>
      <c r="F2487" s="33"/>
      <c r="G2487" s="33"/>
      <c r="H2487" s="35"/>
      <c r="I2487" s="33"/>
      <c r="J2487" s="33"/>
      <c r="K2487" s="36"/>
      <c r="L2487" s="33"/>
      <c r="M2487" s="33"/>
      <c r="N2487" s="33"/>
      <c r="O2487" s="33"/>
      <c r="P2487" s="33"/>
      <c r="Q2487" s="33"/>
    </row>
    <row r="2488" spans="2:17" x14ac:dyDescent="0.2">
      <c r="B2488" s="33"/>
      <c r="C2488" s="33"/>
      <c r="D2488" s="33"/>
      <c r="E2488" s="33"/>
      <c r="F2488" s="33"/>
      <c r="G2488" s="33"/>
      <c r="H2488" s="35"/>
      <c r="I2488" s="33"/>
      <c r="J2488" s="33"/>
      <c r="K2488" s="36"/>
      <c r="L2488" s="33"/>
      <c r="M2488" s="33"/>
      <c r="N2488" s="33"/>
      <c r="O2488" s="33"/>
      <c r="P2488" s="33"/>
      <c r="Q2488" s="33"/>
    </row>
    <row r="2489" spans="2:17" x14ac:dyDescent="0.2">
      <c r="B2489" s="33"/>
      <c r="C2489" s="33"/>
      <c r="D2489" s="33"/>
      <c r="E2489" s="33"/>
      <c r="F2489" s="33"/>
      <c r="G2489" s="33"/>
      <c r="H2489" s="35"/>
      <c r="I2489" s="33"/>
      <c r="J2489" s="33"/>
      <c r="K2489" s="36"/>
      <c r="L2489" s="33"/>
      <c r="M2489" s="33"/>
      <c r="N2489" s="33"/>
      <c r="O2489" s="33"/>
      <c r="P2489" s="33"/>
      <c r="Q2489" s="33"/>
    </row>
    <row r="2490" spans="2:17" x14ac:dyDescent="0.2">
      <c r="B2490" s="33"/>
      <c r="C2490" s="33"/>
      <c r="D2490" s="33"/>
      <c r="E2490" s="33"/>
      <c r="F2490" s="33"/>
      <c r="G2490" s="33"/>
      <c r="H2490" s="35"/>
      <c r="I2490" s="33"/>
      <c r="J2490" s="33"/>
      <c r="K2490" s="36"/>
      <c r="L2490" s="33"/>
      <c r="M2490" s="33"/>
      <c r="N2490" s="33"/>
      <c r="O2490" s="33"/>
      <c r="P2490" s="33"/>
      <c r="Q2490" s="33"/>
    </row>
    <row r="2491" spans="2:17" x14ac:dyDescent="0.2">
      <c r="B2491" s="33"/>
      <c r="C2491" s="33"/>
      <c r="D2491" s="33"/>
      <c r="E2491" s="33"/>
      <c r="F2491" s="33"/>
      <c r="G2491" s="33"/>
      <c r="H2491" s="35"/>
      <c r="I2491" s="33"/>
      <c r="J2491" s="33"/>
      <c r="K2491" s="36"/>
      <c r="L2491" s="33"/>
      <c r="M2491" s="33"/>
      <c r="N2491" s="33"/>
      <c r="O2491" s="33"/>
      <c r="P2491" s="33"/>
      <c r="Q2491" s="33"/>
    </row>
    <row r="2492" spans="2:17" x14ac:dyDescent="0.2">
      <c r="B2492" s="33"/>
      <c r="C2492" s="33"/>
      <c r="D2492" s="33"/>
      <c r="E2492" s="33"/>
      <c r="F2492" s="33"/>
      <c r="G2492" s="33"/>
      <c r="H2492" s="35"/>
      <c r="I2492" s="33"/>
      <c r="J2492" s="33"/>
      <c r="K2492" s="36"/>
      <c r="L2492" s="33"/>
      <c r="M2492" s="33"/>
      <c r="N2492" s="33"/>
      <c r="O2492" s="33"/>
      <c r="P2492" s="33"/>
      <c r="Q2492" s="33"/>
    </row>
    <row r="2493" spans="2:17" x14ac:dyDescent="0.2">
      <c r="B2493" s="33"/>
      <c r="C2493" s="33"/>
      <c r="D2493" s="33"/>
      <c r="E2493" s="33"/>
      <c r="F2493" s="33"/>
      <c r="G2493" s="33"/>
      <c r="H2493" s="35"/>
      <c r="I2493" s="33"/>
      <c r="J2493" s="33"/>
      <c r="K2493" s="36"/>
      <c r="L2493" s="33"/>
      <c r="M2493" s="33"/>
      <c r="N2493" s="33"/>
      <c r="O2493" s="33"/>
      <c r="P2493" s="33"/>
      <c r="Q2493" s="33"/>
    </row>
    <row r="2494" spans="2:17" x14ac:dyDescent="0.2">
      <c r="B2494" s="33"/>
      <c r="C2494" s="33"/>
      <c r="D2494" s="33"/>
      <c r="E2494" s="33"/>
      <c r="F2494" s="33"/>
      <c r="G2494" s="33"/>
      <c r="H2494" s="35"/>
      <c r="I2494" s="33"/>
      <c r="J2494" s="33"/>
      <c r="K2494" s="36"/>
      <c r="L2494" s="33"/>
      <c r="M2494" s="33"/>
      <c r="N2494" s="33"/>
      <c r="O2494" s="33"/>
      <c r="P2494" s="33"/>
      <c r="Q2494" s="33"/>
    </row>
    <row r="2495" spans="2:17" x14ac:dyDescent="0.2">
      <c r="B2495" s="33"/>
      <c r="C2495" s="33"/>
      <c r="D2495" s="33"/>
      <c r="E2495" s="33"/>
      <c r="F2495" s="33"/>
      <c r="G2495" s="33"/>
      <c r="H2495" s="35"/>
      <c r="I2495" s="33"/>
      <c r="J2495" s="33"/>
      <c r="K2495" s="36"/>
      <c r="L2495" s="33"/>
      <c r="M2495" s="33"/>
      <c r="N2495" s="33"/>
      <c r="O2495" s="33"/>
      <c r="P2495" s="33"/>
      <c r="Q2495" s="33"/>
    </row>
    <row r="2496" spans="2:17" x14ac:dyDescent="0.2">
      <c r="B2496" s="33"/>
      <c r="C2496" s="33"/>
      <c r="D2496" s="33"/>
      <c r="E2496" s="33"/>
      <c r="F2496" s="33"/>
      <c r="G2496" s="33"/>
      <c r="H2496" s="35"/>
      <c r="I2496" s="33"/>
      <c r="J2496" s="33"/>
      <c r="K2496" s="36"/>
      <c r="L2496" s="33"/>
      <c r="M2496" s="33"/>
      <c r="N2496" s="33"/>
      <c r="O2496" s="33"/>
      <c r="P2496" s="33"/>
      <c r="Q2496" s="33"/>
    </row>
    <row r="2497" spans="2:17" x14ac:dyDescent="0.2">
      <c r="B2497" s="33"/>
      <c r="C2497" s="33"/>
      <c r="D2497" s="33"/>
      <c r="E2497" s="33"/>
      <c r="F2497" s="33"/>
      <c r="G2497" s="33"/>
      <c r="H2497" s="35"/>
      <c r="I2497" s="33"/>
      <c r="J2497" s="33"/>
      <c r="K2497" s="36"/>
      <c r="L2497" s="33"/>
      <c r="M2497" s="33"/>
      <c r="N2497" s="33"/>
      <c r="O2497" s="33"/>
      <c r="P2497" s="33"/>
      <c r="Q2497" s="33"/>
    </row>
    <row r="2498" spans="2:17" x14ac:dyDescent="0.2">
      <c r="B2498" s="33"/>
      <c r="C2498" s="33"/>
      <c r="D2498" s="33"/>
      <c r="E2498" s="33"/>
      <c r="F2498" s="33"/>
      <c r="G2498" s="33"/>
      <c r="H2498" s="35"/>
      <c r="I2498" s="33"/>
      <c r="J2498" s="33"/>
      <c r="K2498" s="36"/>
      <c r="L2498" s="33"/>
      <c r="M2498" s="33"/>
      <c r="N2498" s="33"/>
      <c r="O2498" s="33"/>
      <c r="P2498" s="33"/>
      <c r="Q2498" s="33"/>
    </row>
    <row r="2499" spans="2:17" x14ac:dyDescent="0.2">
      <c r="B2499" s="33"/>
      <c r="C2499" s="33"/>
      <c r="D2499" s="33"/>
      <c r="E2499" s="33"/>
      <c r="F2499" s="33"/>
      <c r="G2499" s="33"/>
      <c r="H2499" s="35"/>
      <c r="I2499" s="33"/>
      <c r="J2499" s="33"/>
      <c r="K2499" s="36"/>
      <c r="L2499" s="33"/>
      <c r="M2499" s="33"/>
      <c r="N2499" s="33"/>
      <c r="O2499" s="33"/>
      <c r="P2499" s="33"/>
      <c r="Q2499" s="33"/>
    </row>
    <row r="2500" spans="2:17" x14ac:dyDescent="0.2">
      <c r="B2500" s="33"/>
      <c r="C2500" s="33"/>
      <c r="D2500" s="33"/>
      <c r="E2500" s="33"/>
      <c r="F2500" s="33"/>
      <c r="G2500" s="33"/>
      <c r="H2500" s="35"/>
      <c r="I2500" s="33"/>
      <c r="J2500" s="33"/>
      <c r="K2500" s="36"/>
      <c r="L2500" s="33"/>
      <c r="M2500" s="33"/>
      <c r="N2500" s="33"/>
      <c r="O2500" s="33"/>
      <c r="P2500" s="33"/>
      <c r="Q2500" s="33"/>
    </row>
  </sheetData>
  <sheetProtection formatCells="0" formatColumns="0" formatRows="0" insertHyperlinks="0" sort="0" autoFilter="0" pivotTables="0"/>
  <mergeCells count="4">
    <mergeCell ref="D7:F7"/>
    <mergeCell ref="B5:G5"/>
    <mergeCell ref="B1:Q1"/>
    <mergeCell ref="B2:Q2"/>
  </mergeCells>
  <phoneticPr fontId="17" type="noConversion"/>
  <printOptions horizontalCentered="1"/>
  <pageMargins left="0.25" right="0.25" top="0.75" bottom="0.75" header="0.3" footer="0.3"/>
  <pageSetup scale="26" orientation="portrait" horizontalDpi="1200" verticalDpi="1200"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4" id="{44B43118-542A-42C9-B823-539234E27B6A}">
            <xm:f>Underwriting!$C$11="No"</xm:f>
            <x14:dxf>
              <font>
                <b val="0"/>
                <i/>
                <color theme="0" tint="-0.24994659260841701"/>
              </font>
              <fill>
                <patternFill>
                  <bgColor theme="0" tint="-0.14996795556505021"/>
                </patternFill>
              </fill>
              <border>
                <left/>
                <right/>
                <top/>
                <bottom/>
              </border>
            </x14:dxf>
          </x14:cfRule>
          <xm:sqref>D11:D2500</xm:sqref>
        </x14:conditionalFormatting>
        <x14:conditionalFormatting xmlns:xm="http://schemas.microsoft.com/office/excel/2006/main">
          <x14:cfRule type="expression" priority="3" id="{D81F05C6-3501-4818-835F-C8AEC05EB286}">
            <xm:f>Underwriting!$C$8="No"</xm:f>
            <x14:dxf>
              <font>
                <b val="0"/>
                <i/>
                <color theme="0" tint="-0.24994659260841701"/>
              </font>
              <fill>
                <patternFill>
                  <bgColor theme="0" tint="-0.14996795556505021"/>
                </patternFill>
              </fill>
              <border>
                <left/>
                <right/>
                <top/>
                <bottom/>
                <vertical/>
                <horizontal/>
              </border>
            </x14:dxf>
          </x14:cfRule>
          <xm:sqref>E11:E2500</xm:sqref>
        </x14:conditionalFormatting>
        <x14:conditionalFormatting xmlns:xm="http://schemas.microsoft.com/office/excel/2006/main">
          <x14:cfRule type="expression" priority="1" id="{E26F9163-B764-42EA-AEF2-900A6930C082}">
            <xm:f>Underwriting!$C$9="No"</xm:f>
            <x14:dxf>
              <font>
                <b val="0"/>
                <i/>
                <color theme="0" tint="-0.24994659260841701"/>
              </font>
              <fill>
                <patternFill>
                  <bgColor theme="0" tint="-0.14996795556505021"/>
                </patternFill>
              </fill>
              <border>
                <left/>
                <right/>
                <top/>
                <bottom/>
                <vertical/>
                <horizontal/>
              </border>
            </x14:dxf>
          </x14:cfRule>
          <xm:sqref>F11:F2500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D8094A5-69F5-4556-A424-36F94FF1BBB7}">
          <x14:formula1>
            <xm:f>'Look Up'!$A$7:$A$8</xm:f>
          </x14:formula1>
          <xm:sqref>P9:P2500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8319-51F6-4752-A927-3C0D0BB75165}">
  <sheetPr codeName="Sheet7">
    <tabColor rgb="FFAECFD2"/>
  </sheetPr>
  <dimension ref="B1:AC2500"/>
  <sheetViews>
    <sheetView showGridLines="0" view="pageBreakPreview" zoomScaleNormal="75" zoomScaleSheetLayoutView="100" workbookViewId="0">
      <selection activeCell="H21" sqref="H21"/>
    </sheetView>
  </sheetViews>
  <sheetFormatPr defaultColWidth="8" defaultRowHeight="14.25" x14ac:dyDescent="0.2"/>
  <cols>
    <col min="1" max="1" width="4.625" style="23" customWidth="1"/>
    <col min="2" max="2" width="16.375" style="23" customWidth="1"/>
    <col min="3" max="3" width="22.875" style="163" customWidth="1"/>
    <col min="4" max="4" width="27.625" style="163" customWidth="1"/>
    <col min="5" max="5" width="25.5" style="163" customWidth="1"/>
    <col min="6" max="6" width="16.875" style="163" customWidth="1"/>
    <col min="7" max="7" width="7.5" style="163" customWidth="1"/>
    <col min="8" max="8" width="25.625" style="163" customWidth="1"/>
    <col min="9" max="9" width="15.125" style="163" bestFit="1" customWidth="1"/>
    <col min="10" max="10" width="12.875" style="163" customWidth="1"/>
    <col min="11" max="11" width="13.125" style="163" customWidth="1"/>
    <col min="12" max="12" width="14.5" style="163" hidden="1" customWidth="1"/>
    <col min="13" max="13" width="16.125" style="163" hidden="1" customWidth="1"/>
    <col min="14" max="14" width="10.375" style="281" hidden="1" customWidth="1"/>
    <col min="15" max="15" width="7.125" style="163" hidden="1" customWidth="1"/>
    <col min="16" max="16" width="11.625" style="163" hidden="1" customWidth="1"/>
    <col min="17" max="17" width="15" style="163" hidden="1" customWidth="1"/>
    <col min="18" max="18" width="15" style="163" customWidth="1"/>
    <col min="19" max="19" width="13.5" style="163" hidden="1" customWidth="1"/>
    <col min="20" max="20" width="18.625" style="163" hidden="1" customWidth="1"/>
    <col min="21" max="21" width="25.875" style="163" hidden="1" customWidth="1"/>
    <col min="22" max="22" width="27.625" style="163" hidden="1" customWidth="1"/>
    <col min="23" max="23" width="14.375" style="23" hidden="1" customWidth="1"/>
    <col min="24" max="24" width="4.625" style="23" hidden="1" customWidth="1"/>
    <col min="25" max="28" width="0" style="23" hidden="1" customWidth="1"/>
    <col min="29" max="16384" width="8" style="23"/>
  </cols>
  <sheetData>
    <row r="1" spans="2:29" s="119" customFormat="1" ht="18.75" x14ac:dyDescent="0.2">
      <c r="B1" s="437" t="str">
        <f>Cover!B1</f>
        <v>Boulder Insurance Program</v>
      </c>
      <c r="C1" s="437"/>
      <c r="D1" s="437"/>
      <c r="E1" s="437"/>
      <c r="F1" s="437"/>
      <c r="G1" s="437"/>
      <c r="H1" s="437"/>
      <c r="I1" s="437"/>
      <c r="J1" s="437"/>
      <c r="K1" s="437"/>
      <c r="L1" s="437"/>
      <c r="M1" s="437"/>
      <c r="N1" s="437"/>
      <c r="O1" s="437"/>
      <c r="P1" s="437"/>
      <c r="Q1" s="437"/>
      <c r="R1" s="437"/>
      <c r="S1" s="437"/>
      <c r="T1" s="437"/>
      <c r="U1" s="437"/>
      <c r="V1" s="437"/>
    </row>
    <row r="2" spans="2:29" s="119" customFormat="1" ht="18.75" x14ac:dyDescent="0.2">
      <c r="B2" s="454" t="str">
        <f>Cover!B2</f>
        <v>Underwritten by Zurich</v>
      </c>
      <c r="C2" s="454"/>
      <c r="D2" s="454"/>
      <c r="E2" s="454"/>
      <c r="F2" s="454"/>
      <c r="G2" s="454"/>
      <c r="H2" s="454"/>
      <c r="I2" s="454"/>
      <c r="J2" s="454"/>
      <c r="K2" s="454"/>
      <c r="L2" s="454"/>
      <c r="M2" s="454"/>
      <c r="N2" s="454"/>
      <c r="O2" s="454"/>
      <c r="P2" s="454"/>
      <c r="Q2" s="454"/>
      <c r="R2" s="454"/>
      <c r="S2" s="454"/>
      <c r="T2" s="454"/>
      <c r="U2" s="454"/>
      <c r="V2" s="454"/>
    </row>
    <row r="3" spans="2:29" s="119" customFormat="1" ht="18.75" x14ac:dyDescent="0.2">
      <c r="B3" s="120">
        <f>Cover!E11</f>
        <v>38193</v>
      </c>
      <c r="C3" s="120" t="str">
        <f>Cover!C11</f>
        <v>Bacallao Construction &amp; Engineering Development LLC</v>
      </c>
      <c r="D3" s="121"/>
      <c r="E3" s="121"/>
      <c r="F3" s="121"/>
      <c r="G3" s="121"/>
      <c r="H3" s="121"/>
      <c r="I3" s="121"/>
      <c r="J3" s="121"/>
      <c r="K3" s="121"/>
      <c r="L3" s="121"/>
      <c r="M3" s="121"/>
      <c r="N3" s="121"/>
      <c r="O3" s="121"/>
      <c r="P3" s="121"/>
      <c r="Q3" s="121"/>
      <c r="R3" s="121"/>
      <c r="S3" s="121"/>
      <c r="T3" s="121"/>
      <c r="U3" s="121"/>
      <c r="V3" s="121"/>
    </row>
    <row r="4" spans="2:29" s="122" customFormat="1" ht="30" customHeight="1" x14ac:dyDescent="0.2">
      <c r="B4" s="122" t="s">
        <v>95</v>
      </c>
      <c r="C4" s="279"/>
      <c r="D4" s="123"/>
      <c r="E4" s="123"/>
      <c r="F4" s="123"/>
      <c r="G4" s="123"/>
      <c r="H4" s="123"/>
      <c r="I4" s="123"/>
      <c r="J4" s="123"/>
      <c r="K4" s="123"/>
      <c r="L4" s="123"/>
      <c r="M4" s="123"/>
      <c r="N4" s="123"/>
      <c r="O4" s="123"/>
      <c r="P4" s="123"/>
      <c r="Q4" s="123"/>
      <c r="R4" s="123"/>
      <c r="S4" s="123"/>
      <c r="T4" s="123"/>
      <c r="U4" s="123"/>
      <c r="V4" s="124"/>
    </row>
    <row r="5" spans="2:29" s="133" customFormat="1" ht="30" customHeight="1" x14ac:dyDescent="0.2">
      <c r="B5" s="481" t="s">
        <v>96</v>
      </c>
      <c r="C5" s="481"/>
      <c r="D5" s="481"/>
      <c r="N5" s="280"/>
    </row>
    <row r="7" spans="2:29" ht="15" customHeight="1" x14ac:dyDescent="0.25">
      <c r="B7" s="27" t="s">
        <v>97</v>
      </c>
      <c r="C7" s="278"/>
      <c r="D7" s="40">
        <f>COUNTA(Locations[Address])</f>
        <v>1</v>
      </c>
      <c r="E7" s="278" t="s">
        <v>98</v>
      </c>
      <c r="G7" s="482">
        <f>SUM(Locations['# of Employees])</f>
        <v>48</v>
      </c>
      <c r="H7" s="482"/>
      <c r="X7" s="282" t="s">
        <v>99</v>
      </c>
      <c r="Y7" s="210"/>
      <c r="Z7" s="210"/>
      <c r="AA7" s="210"/>
      <c r="AB7" s="210"/>
      <c r="AC7" s="210"/>
    </row>
    <row r="8" spans="2:29" ht="15" customHeight="1" x14ac:dyDescent="0.25">
      <c r="B8" s="27" t="s">
        <v>100</v>
      </c>
      <c r="D8" s="39">
        <f>SUM(Locations[Projected Sales/
Receipts])</f>
        <v>35000000</v>
      </c>
      <c r="E8" s="329" t="s">
        <v>101</v>
      </c>
      <c r="F8" s="330"/>
      <c r="G8" s="483">
        <f>MAX(Locations[Max '# Employees per Shift])</f>
        <v>0</v>
      </c>
      <c r="H8" s="483"/>
      <c r="X8" s="210"/>
      <c r="Y8" s="210"/>
      <c r="Z8" s="210"/>
      <c r="AA8" s="210"/>
      <c r="AB8" s="210"/>
      <c r="AC8" s="210"/>
    </row>
    <row r="9" spans="2:29" ht="15" customHeight="1" x14ac:dyDescent="0.25">
      <c r="B9" s="27" t="s">
        <v>102</v>
      </c>
      <c r="D9" s="39">
        <f>SUM(Locations[Projected Payroll])</f>
        <v>3500000</v>
      </c>
      <c r="E9" s="331" t="s">
        <v>103</v>
      </c>
      <c r="F9" s="330"/>
      <c r="G9" s="484">
        <f>SUM(Locations[Square Footage])</f>
        <v>0</v>
      </c>
      <c r="H9" s="484"/>
      <c r="X9" s="210"/>
      <c r="Y9" s="210"/>
      <c r="Z9" s="210"/>
      <c r="AA9" s="210"/>
      <c r="AB9" s="210"/>
      <c r="AC9" s="210"/>
    </row>
    <row r="10" spans="2:29" ht="15" hidden="1" customHeight="1" x14ac:dyDescent="0.25">
      <c r="B10" s="27" t="str">
        <f>IF(D10="","","States")</f>
        <v>States</v>
      </c>
      <c r="D10" s="459" t="str">
        <f>IFERROR(_xlfn.TEXTJOIN(", ",1,AA13:AA112),"")</f>
        <v>FL</v>
      </c>
      <c r="E10" s="459"/>
      <c r="F10" s="459"/>
      <c r="G10" s="459"/>
      <c r="H10" s="459"/>
      <c r="I10" s="459"/>
      <c r="J10" s="459"/>
      <c r="K10" s="459"/>
      <c r="L10" s="459"/>
      <c r="M10" s="459"/>
      <c r="N10" s="459"/>
      <c r="O10" s="459"/>
      <c r="P10" s="459"/>
      <c r="Q10" s="459"/>
      <c r="R10" s="459"/>
      <c r="S10" s="459"/>
      <c r="T10" s="459"/>
      <c r="U10" s="459"/>
      <c r="V10" s="459"/>
      <c r="X10" s="210"/>
      <c r="Y10" s="210"/>
      <c r="Z10" s="210"/>
      <c r="AA10" s="210"/>
      <c r="AB10" s="210"/>
      <c r="AC10" s="210"/>
    </row>
    <row r="12" spans="2:29" s="163" customFormat="1" ht="42.75" x14ac:dyDescent="0.2">
      <c r="B12" s="324" t="s">
        <v>104</v>
      </c>
      <c r="C12" s="324" t="s">
        <v>105</v>
      </c>
      <c r="D12" s="324" t="s">
        <v>106</v>
      </c>
      <c r="E12" s="324" t="s">
        <v>26</v>
      </c>
      <c r="F12" s="324" t="s">
        <v>22</v>
      </c>
      <c r="G12" s="324" t="s">
        <v>24</v>
      </c>
      <c r="H12" s="324" t="s">
        <v>107</v>
      </c>
      <c r="I12" s="324" t="s">
        <v>108</v>
      </c>
      <c r="J12" s="324" t="s">
        <v>109</v>
      </c>
      <c r="K12" s="328" t="s">
        <v>110</v>
      </c>
      <c r="L12" s="328" t="s">
        <v>101</v>
      </c>
      <c r="M12" s="324" t="s">
        <v>111</v>
      </c>
      <c r="N12" s="328" t="s">
        <v>112</v>
      </c>
      <c r="O12" s="324" t="s">
        <v>113</v>
      </c>
      <c r="P12" s="324" t="s">
        <v>114</v>
      </c>
      <c r="Q12" s="324" t="s">
        <v>115</v>
      </c>
      <c r="R12" s="324" t="s">
        <v>116</v>
      </c>
      <c r="S12" s="163" t="s">
        <v>117</v>
      </c>
      <c r="T12" s="163" t="s">
        <v>118</v>
      </c>
      <c r="U12" s="163" t="s">
        <v>119</v>
      </c>
      <c r="V12" s="163" t="s">
        <v>120</v>
      </c>
      <c r="W12" s="163" t="s">
        <v>121</v>
      </c>
      <c r="Z12" s="163" t="s">
        <v>122</v>
      </c>
      <c r="AA12" s="163" t="s">
        <v>123</v>
      </c>
    </row>
    <row r="13" spans="2:29" ht="42.75" x14ac:dyDescent="0.2">
      <c r="B13" s="154">
        <v>1</v>
      </c>
      <c r="C13" s="28" t="s">
        <v>16</v>
      </c>
      <c r="D13" s="33" t="s">
        <v>21</v>
      </c>
      <c r="E13" s="37" t="s">
        <v>124</v>
      </c>
      <c r="F13" s="38" t="str">
        <f>_xlfn.IFNA(VLOOKUP(Locations[[#This Row],[CleanZip]],ZipCodes[],2,0),"")</f>
        <v>MIAMI</v>
      </c>
      <c r="G13" s="38" t="str">
        <f>_xlfn.IFNA(VLOOKUP(Locations[[#This Row],[CleanZip]],ZipCodes[],3,0),"")</f>
        <v>FL</v>
      </c>
      <c r="H13" s="33" t="s">
        <v>125</v>
      </c>
      <c r="I13" s="373">
        <v>35000000</v>
      </c>
      <c r="J13" s="373">
        <v>3500000</v>
      </c>
      <c r="K13" s="40">
        <v>48</v>
      </c>
      <c r="L13" s="40"/>
      <c r="M13" s="33"/>
      <c r="N13" s="40"/>
      <c r="O13" s="33"/>
      <c r="P13" s="33"/>
      <c r="Q13" s="33"/>
      <c r="R13" s="33"/>
      <c r="S13" s="33"/>
      <c r="T13" s="33"/>
      <c r="U13" s="33"/>
      <c r="V13" s="33"/>
      <c r="W13" s="23" t="str">
        <f>LEFT(TEXT(Locations[[#This Row],[Zip Code]],"00000"),5)</f>
        <v>33177</v>
      </c>
      <c r="Z13" s="23" t="str">
        <f>IF(Locations[[#This Row],[State]]="","",Locations[[#This Row],[State]])</f>
        <v>FL</v>
      </c>
      <c r="AA13" s="23" t="str" cm="1">
        <f t="array" ref="AA13">_xlfn.IFNA(INDEX(LocationStates,MATCH(0,COUNTIF($AA$12:AA12,LocationStates),0)),"")</f>
        <v>FL</v>
      </c>
    </row>
    <row r="14" spans="2:29" x14ac:dyDescent="0.2">
      <c r="B14" s="154">
        <v>2</v>
      </c>
      <c r="C14" s="28"/>
      <c r="D14" s="33"/>
      <c r="E14" s="37"/>
      <c r="F14" s="38" t="str">
        <f>_xlfn.IFNA(VLOOKUP(Locations[[#This Row],[CleanZip]],ZipCodes[],2,0),"")</f>
        <v/>
      </c>
      <c r="G14" s="38" t="str">
        <f>_xlfn.IFNA(VLOOKUP(Locations[[#This Row],[CleanZip]],ZipCodes[],3,0),"")</f>
        <v/>
      </c>
      <c r="H14" s="33"/>
      <c r="I14" s="39"/>
      <c r="J14" s="39"/>
      <c r="K14" s="40"/>
      <c r="L14" s="40"/>
      <c r="M14" s="33"/>
      <c r="N14" s="40"/>
      <c r="O14" s="33"/>
      <c r="P14" s="33"/>
      <c r="Q14" s="33"/>
      <c r="R14" s="33"/>
      <c r="S14" s="33"/>
      <c r="T14" s="33"/>
      <c r="U14" s="33"/>
      <c r="V14" s="33"/>
      <c r="W14" s="23" t="str">
        <f>LEFT(TEXT(Locations[[#This Row],[Zip Code]],"00000"),5)</f>
        <v>00000</v>
      </c>
      <c r="Z14" s="23" t="str">
        <f>IF(Locations[[#This Row],[State]]="","",Locations[[#This Row],[State]])</f>
        <v/>
      </c>
      <c r="AA14" s="23" t="str" cm="1">
        <f t="array" ref="AA14">_xlfn.IFNA(INDEX(LocationStates,MATCH(0,COUNTIF($AA$12:AA13,LocationStates),0)),"")</f>
        <v/>
      </c>
    </row>
    <row r="15" spans="2:29" x14ac:dyDescent="0.2">
      <c r="B15" s="154">
        <v>3</v>
      </c>
      <c r="C15" s="28"/>
      <c r="D15" s="33"/>
      <c r="E15" s="37"/>
      <c r="F15" s="38" t="str">
        <f>_xlfn.IFNA(VLOOKUP(Locations[[#This Row],[CleanZip]],ZipCodes[],2,0),"")</f>
        <v/>
      </c>
      <c r="G15" s="38" t="str">
        <f>_xlfn.IFNA(VLOOKUP(Locations[[#This Row],[CleanZip]],ZipCodes[],3,0),"")</f>
        <v/>
      </c>
      <c r="H15" s="33"/>
      <c r="I15" s="39"/>
      <c r="J15" s="39"/>
      <c r="K15" s="40"/>
      <c r="L15" s="40"/>
      <c r="M15" s="33"/>
      <c r="N15" s="40"/>
      <c r="O15" s="33"/>
      <c r="P15" s="33"/>
      <c r="Q15" s="33"/>
      <c r="R15" s="33"/>
      <c r="S15" s="33"/>
      <c r="T15" s="33"/>
      <c r="U15" s="33"/>
      <c r="V15" s="33"/>
      <c r="W15" s="23" t="str">
        <f>LEFT(TEXT(Locations[[#This Row],[Zip Code]],"00000"),5)</f>
        <v>00000</v>
      </c>
      <c r="Z15" s="23" t="str">
        <f>IF(Locations[[#This Row],[State]]="","",Locations[[#This Row],[State]])</f>
        <v/>
      </c>
      <c r="AA15" s="23" t="str" cm="1">
        <f t="array" ref="AA15">_xlfn.IFNA(INDEX(LocationStates,MATCH(0,COUNTIF($AA$12:AA14,LocationStates),0)),"")</f>
        <v/>
      </c>
    </row>
    <row r="16" spans="2:29" x14ac:dyDescent="0.2">
      <c r="B16" s="154">
        <v>4</v>
      </c>
      <c r="C16" s="28"/>
      <c r="D16" s="33"/>
      <c r="E16" s="37"/>
      <c r="F16" s="38" t="str">
        <f>_xlfn.IFNA(VLOOKUP(Locations[[#This Row],[CleanZip]],ZipCodes[],2,0),"")</f>
        <v/>
      </c>
      <c r="G16" s="38" t="str">
        <f>_xlfn.IFNA(VLOOKUP(Locations[[#This Row],[CleanZip]],ZipCodes[],3,0),"")</f>
        <v/>
      </c>
      <c r="H16" s="33"/>
      <c r="I16" s="39"/>
      <c r="J16" s="39"/>
      <c r="K16" s="40"/>
      <c r="L16" s="40"/>
      <c r="M16" s="33"/>
      <c r="N16" s="40"/>
      <c r="O16" s="33"/>
      <c r="P16" s="33"/>
      <c r="Q16" s="33"/>
      <c r="R16" s="33"/>
      <c r="S16" s="33"/>
      <c r="T16" s="33"/>
      <c r="U16" s="33"/>
      <c r="V16" s="33"/>
      <c r="W16" s="23" t="str">
        <f>LEFT(TEXT(Locations[[#This Row],[Zip Code]],"00000"),5)</f>
        <v>00000</v>
      </c>
      <c r="Z16" s="23" t="str">
        <f>IF(Locations[[#This Row],[State]]="","",Locations[[#This Row],[State]])</f>
        <v/>
      </c>
      <c r="AA16" s="23" t="str" cm="1">
        <f t="array" ref="AA16">_xlfn.IFNA(INDEX(LocationStates,MATCH(0,COUNTIF($AA$12:AA15,LocationStates),0)),"")</f>
        <v/>
      </c>
    </row>
    <row r="17" spans="2:27" x14ac:dyDescent="0.2">
      <c r="B17" s="154">
        <v>5</v>
      </c>
      <c r="C17" s="28"/>
      <c r="D17" s="33"/>
      <c r="E17" s="37"/>
      <c r="F17" s="38" t="str">
        <f>_xlfn.IFNA(VLOOKUP(Locations[[#This Row],[CleanZip]],ZipCodes[],2,0),"")</f>
        <v/>
      </c>
      <c r="G17" s="38" t="str">
        <f>_xlfn.IFNA(VLOOKUP(Locations[[#This Row],[CleanZip]],ZipCodes[],3,0),"")</f>
        <v/>
      </c>
      <c r="H17" s="33"/>
      <c r="I17" s="39"/>
      <c r="J17" s="39"/>
      <c r="K17" s="40"/>
      <c r="L17" s="40"/>
      <c r="M17" s="33"/>
      <c r="N17" s="40"/>
      <c r="O17" s="33"/>
      <c r="P17" s="33"/>
      <c r="Q17" s="33"/>
      <c r="R17" s="33"/>
      <c r="S17" s="33"/>
      <c r="T17" s="33"/>
      <c r="U17" s="33"/>
      <c r="V17" s="33"/>
      <c r="W17" s="23" t="str">
        <f>LEFT(TEXT(Locations[[#This Row],[Zip Code]],"00000"),5)</f>
        <v>00000</v>
      </c>
      <c r="Z17" s="23" t="str">
        <f>IF(Locations[[#This Row],[State]]="","",Locations[[#This Row],[State]])</f>
        <v/>
      </c>
      <c r="AA17" s="23" t="str" cm="1">
        <f t="array" ref="AA17">_xlfn.IFNA(INDEX(LocationStates,MATCH(0,COUNTIF($AA$12:AA16,LocationStates),0)),"")</f>
        <v/>
      </c>
    </row>
    <row r="18" spans="2:27" x14ac:dyDescent="0.2">
      <c r="B18" s="154">
        <v>6</v>
      </c>
      <c r="C18" s="28"/>
      <c r="D18" s="33"/>
      <c r="E18" s="37"/>
      <c r="F18" s="38" t="str">
        <f>_xlfn.IFNA(VLOOKUP(Locations[[#This Row],[CleanZip]],ZipCodes[],2,0),"")</f>
        <v/>
      </c>
      <c r="G18" s="38" t="str">
        <f>_xlfn.IFNA(VLOOKUP(Locations[[#This Row],[CleanZip]],ZipCodes[],3,0),"")</f>
        <v/>
      </c>
      <c r="H18" s="33"/>
      <c r="I18" s="39"/>
      <c r="J18" s="39"/>
      <c r="K18" s="40"/>
      <c r="L18" s="40"/>
      <c r="M18" s="33"/>
      <c r="N18" s="40"/>
      <c r="O18" s="33"/>
      <c r="P18" s="33"/>
      <c r="Q18" s="33"/>
      <c r="R18" s="33"/>
      <c r="S18" s="33"/>
      <c r="T18" s="33"/>
      <c r="U18" s="33"/>
      <c r="V18" s="33"/>
      <c r="W18" s="23" t="str">
        <f>LEFT(TEXT(Locations[[#This Row],[Zip Code]],"00000"),5)</f>
        <v>00000</v>
      </c>
      <c r="Z18" s="23" t="str">
        <f>IF(Locations[[#This Row],[State]]="","",Locations[[#This Row],[State]])</f>
        <v/>
      </c>
      <c r="AA18" s="23" t="str" cm="1">
        <f t="array" ref="AA18">_xlfn.IFNA(INDEX(LocationStates,MATCH(0,COUNTIF($AA$12:AA17,LocationStates),0)),"")</f>
        <v/>
      </c>
    </row>
    <row r="19" spans="2:27" x14ac:dyDescent="0.2">
      <c r="B19" s="154">
        <v>7</v>
      </c>
      <c r="C19" s="33"/>
      <c r="D19" s="33"/>
      <c r="E19" s="37"/>
      <c r="F19" s="38" t="str">
        <f>_xlfn.IFNA(VLOOKUP(Locations[[#This Row],[CleanZip]],ZipCodes[],2,0),"")</f>
        <v/>
      </c>
      <c r="G19" s="38" t="str">
        <f>_xlfn.IFNA(VLOOKUP(Locations[[#This Row],[CleanZip]],ZipCodes[],3,0),"")</f>
        <v/>
      </c>
      <c r="H19" s="33"/>
      <c r="I19" s="39"/>
      <c r="J19" s="39"/>
      <c r="K19" s="40"/>
      <c r="L19" s="40"/>
      <c r="M19" s="33"/>
      <c r="N19" s="40"/>
      <c r="O19" s="33"/>
      <c r="P19" s="33"/>
      <c r="Q19" s="33"/>
      <c r="R19" s="33"/>
      <c r="S19" s="33"/>
      <c r="T19" s="33"/>
      <c r="U19" s="33"/>
      <c r="V19" s="33"/>
      <c r="W19" s="23" t="str">
        <f>LEFT(TEXT(Locations[[#This Row],[Zip Code]],"00000"),5)</f>
        <v>00000</v>
      </c>
      <c r="Z19" s="23" t="str">
        <f>IF(Locations[[#This Row],[State]]="","",Locations[[#This Row],[State]])</f>
        <v/>
      </c>
      <c r="AA19" s="23" t="str" cm="1">
        <f t="array" ref="AA19">_xlfn.IFNA(INDEX(LocationStates,MATCH(0,COUNTIF($AA$12:AA18,LocationStates),0)),"")</f>
        <v/>
      </c>
    </row>
    <row r="20" spans="2:27" x14ac:dyDescent="0.2">
      <c r="B20" s="154">
        <v>8</v>
      </c>
      <c r="C20" s="33"/>
      <c r="D20" s="33"/>
      <c r="E20" s="37"/>
      <c r="F20" s="38" t="str">
        <f>_xlfn.IFNA(VLOOKUP(Locations[[#This Row],[CleanZip]],ZipCodes[],2,0),"")</f>
        <v/>
      </c>
      <c r="G20" s="38" t="str">
        <f>_xlfn.IFNA(VLOOKUP(Locations[[#This Row],[CleanZip]],ZipCodes[],3,0),"")</f>
        <v/>
      </c>
      <c r="H20" s="33"/>
      <c r="I20" s="39"/>
      <c r="J20" s="39"/>
      <c r="K20" s="40"/>
      <c r="L20" s="40"/>
      <c r="M20" s="33"/>
      <c r="N20" s="40"/>
      <c r="O20" s="33"/>
      <c r="P20" s="33"/>
      <c r="Q20" s="33"/>
      <c r="R20" s="33"/>
      <c r="S20" s="33"/>
      <c r="T20" s="33"/>
      <c r="U20" s="33"/>
      <c r="V20" s="33"/>
      <c r="W20" s="23" t="str">
        <f>LEFT(TEXT(Locations[[#This Row],[Zip Code]],"00000"),5)</f>
        <v>00000</v>
      </c>
      <c r="Z20" s="23" t="str">
        <f>IF(Locations[[#This Row],[State]]="","",Locations[[#This Row],[State]])</f>
        <v/>
      </c>
      <c r="AA20" s="23" t="str" cm="1">
        <f t="array" ref="AA20">_xlfn.IFNA(INDEX(LocationStates,MATCH(0,COUNTIF($AA$12:AA19,LocationStates),0)),"")</f>
        <v/>
      </c>
    </row>
    <row r="21" spans="2:27" x14ac:dyDescent="0.2">
      <c r="B21" s="154">
        <v>9</v>
      </c>
      <c r="C21" s="33"/>
      <c r="D21" s="33"/>
      <c r="E21" s="37"/>
      <c r="F21" s="38" t="str">
        <f>_xlfn.IFNA(VLOOKUP(Locations[[#This Row],[CleanZip]],ZipCodes[],2,0),"")</f>
        <v/>
      </c>
      <c r="G21" s="38" t="str">
        <f>_xlfn.IFNA(VLOOKUP(Locations[[#This Row],[CleanZip]],ZipCodes[],3,0),"")</f>
        <v/>
      </c>
      <c r="H21" s="33"/>
      <c r="I21" s="39"/>
      <c r="J21" s="39"/>
      <c r="K21" s="40"/>
      <c r="L21" s="40"/>
      <c r="M21" s="33"/>
      <c r="N21" s="40"/>
      <c r="O21" s="33"/>
      <c r="P21" s="33"/>
      <c r="Q21" s="33"/>
      <c r="R21" s="33"/>
      <c r="S21" s="33"/>
      <c r="T21" s="33"/>
      <c r="U21" s="33"/>
      <c r="V21" s="33"/>
      <c r="W21" s="23" t="str">
        <f>LEFT(TEXT(Locations[[#This Row],[Zip Code]],"00000"),5)</f>
        <v>00000</v>
      </c>
      <c r="Z21" s="23" t="str">
        <f>IF(Locations[[#This Row],[State]]="","",Locations[[#This Row],[State]])</f>
        <v/>
      </c>
      <c r="AA21" s="23" t="str" cm="1">
        <f t="array" ref="AA21">_xlfn.IFNA(INDEX(LocationStates,MATCH(0,COUNTIF($AA$12:AA20,LocationStates),0)),"")</f>
        <v/>
      </c>
    </row>
    <row r="22" spans="2:27" x14ac:dyDescent="0.2">
      <c r="B22" s="154">
        <v>10</v>
      </c>
      <c r="C22" s="33"/>
      <c r="D22" s="33"/>
      <c r="E22" s="37"/>
      <c r="F22" s="38" t="str">
        <f>_xlfn.IFNA(VLOOKUP(Locations[[#This Row],[CleanZip]],ZipCodes[],2,0),"")</f>
        <v/>
      </c>
      <c r="G22" s="38" t="str">
        <f>_xlfn.IFNA(VLOOKUP(Locations[[#This Row],[CleanZip]],ZipCodes[],3,0),"")</f>
        <v/>
      </c>
      <c r="H22" s="33"/>
      <c r="I22" s="39"/>
      <c r="J22" s="39"/>
      <c r="K22" s="40"/>
      <c r="L22" s="40"/>
      <c r="M22" s="33"/>
      <c r="N22" s="40"/>
      <c r="O22" s="33"/>
      <c r="P22" s="33"/>
      <c r="Q22" s="33"/>
      <c r="R22" s="33"/>
      <c r="S22" s="33"/>
      <c r="T22" s="33"/>
      <c r="U22" s="33"/>
      <c r="V22" s="33"/>
      <c r="W22" s="23" t="str">
        <f>LEFT(TEXT(Locations[[#This Row],[Zip Code]],"00000"),5)</f>
        <v>00000</v>
      </c>
      <c r="Z22" s="23" t="str">
        <f>IF(Locations[[#This Row],[State]]="","",Locations[[#This Row],[State]])</f>
        <v/>
      </c>
      <c r="AA22" s="23" t="str" cm="1">
        <f t="array" ref="AA22">_xlfn.IFNA(INDEX(LocationStates,MATCH(0,COUNTIF($AA$12:AA21,LocationStates),0)),"")</f>
        <v/>
      </c>
    </row>
    <row r="23" spans="2:27" x14ac:dyDescent="0.2">
      <c r="B23" s="154">
        <v>11</v>
      </c>
      <c r="C23" s="33"/>
      <c r="D23" s="33"/>
      <c r="E23" s="37"/>
      <c r="F23" s="38" t="str">
        <f>_xlfn.IFNA(VLOOKUP(Locations[[#This Row],[CleanZip]],ZipCodes[],2,0),"")</f>
        <v/>
      </c>
      <c r="G23" s="38" t="str">
        <f>_xlfn.IFNA(VLOOKUP(Locations[[#This Row],[CleanZip]],ZipCodes[],3,0),"")</f>
        <v/>
      </c>
      <c r="H23" s="33"/>
      <c r="I23" s="39"/>
      <c r="J23" s="39"/>
      <c r="K23" s="40"/>
      <c r="L23" s="40"/>
      <c r="M23" s="33"/>
      <c r="N23" s="40"/>
      <c r="O23" s="33"/>
      <c r="P23" s="33"/>
      <c r="Q23" s="33"/>
      <c r="R23" s="33"/>
      <c r="S23" s="33"/>
      <c r="T23" s="33"/>
      <c r="U23" s="33"/>
      <c r="V23" s="33"/>
      <c r="W23" s="23" t="str">
        <f>LEFT(TEXT(Locations[[#This Row],[Zip Code]],"00000"),5)</f>
        <v>00000</v>
      </c>
      <c r="Z23" s="23" t="str">
        <f>IF(Locations[[#This Row],[State]]="","",Locations[[#This Row],[State]])</f>
        <v/>
      </c>
      <c r="AA23" s="23" t="str" cm="1">
        <f t="array" ref="AA23">_xlfn.IFNA(INDEX(LocationStates,MATCH(0,COUNTIF($AA$12:AA22,LocationStates),0)),"")</f>
        <v/>
      </c>
    </row>
    <row r="24" spans="2:27" x14ac:dyDescent="0.2">
      <c r="B24" s="154">
        <v>12</v>
      </c>
      <c r="C24" s="33"/>
      <c r="D24" s="33"/>
      <c r="E24" s="37"/>
      <c r="F24" s="38" t="str">
        <f>_xlfn.IFNA(VLOOKUP(Locations[[#This Row],[CleanZip]],ZipCodes[],2,0),"")</f>
        <v/>
      </c>
      <c r="G24" s="38" t="str">
        <f>_xlfn.IFNA(VLOOKUP(Locations[[#This Row],[CleanZip]],ZipCodes[],3,0),"")</f>
        <v/>
      </c>
      <c r="H24" s="33"/>
      <c r="I24" s="39"/>
      <c r="J24" s="39"/>
      <c r="K24" s="40"/>
      <c r="L24" s="40"/>
      <c r="M24" s="33"/>
      <c r="N24" s="40"/>
      <c r="O24" s="33"/>
      <c r="P24" s="33"/>
      <c r="Q24" s="33"/>
      <c r="R24" s="33"/>
      <c r="S24" s="33"/>
      <c r="T24" s="33"/>
      <c r="U24" s="33"/>
      <c r="V24" s="33"/>
      <c r="W24" s="23" t="str">
        <f>LEFT(TEXT(Locations[[#This Row],[Zip Code]],"00000"),5)</f>
        <v>00000</v>
      </c>
      <c r="Z24" s="23" t="str">
        <f>IF(Locations[[#This Row],[State]]="","",Locations[[#This Row],[State]])</f>
        <v/>
      </c>
      <c r="AA24" s="23" t="str" cm="1">
        <f t="array" ref="AA24">_xlfn.IFNA(INDEX(LocationStates,MATCH(0,COUNTIF($AA$12:AA23,LocationStates),0)),"")</f>
        <v/>
      </c>
    </row>
    <row r="25" spans="2:27" x14ac:dyDescent="0.2">
      <c r="B25" s="154">
        <v>13</v>
      </c>
      <c r="C25" s="33"/>
      <c r="D25" s="33"/>
      <c r="E25" s="37"/>
      <c r="F25" s="38" t="str">
        <f>_xlfn.IFNA(VLOOKUP(Locations[[#This Row],[CleanZip]],ZipCodes[],2,0),"")</f>
        <v/>
      </c>
      <c r="G25" s="38" t="str">
        <f>_xlfn.IFNA(VLOOKUP(Locations[[#This Row],[CleanZip]],ZipCodes[],3,0),"")</f>
        <v/>
      </c>
      <c r="H25" s="33"/>
      <c r="I25" s="39"/>
      <c r="J25" s="39"/>
      <c r="K25" s="40"/>
      <c r="L25" s="40"/>
      <c r="M25" s="33"/>
      <c r="N25" s="40"/>
      <c r="O25" s="33"/>
      <c r="P25" s="33"/>
      <c r="Q25" s="33"/>
      <c r="R25" s="33"/>
      <c r="S25" s="33"/>
      <c r="T25" s="33"/>
      <c r="U25" s="33"/>
      <c r="V25" s="33"/>
      <c r="W25" s="23" t="str">
        <f>LEFT(TEXT(Locations[[#This Row],[Zip Code]],"00000"),5)</f>
        <v>00000</v>
      </c>
      <c r="Z25" s="23" t="str">
        <f>IF(Locations[[#This Row],[State]]="","",Locations[[#This Row],[State]])</f>
        <v/>
      </c>
      <c r="AA25" s="23" t="str" cm="1">
        <f t="array" ref="AA25">_xlfn.IFNA(INDEX(LocationStates,MATCH(0,COUNTIF($AA$12:AA24,LocationStates),0)),"")</f>
        <v/>
      </c>
    </row>
    <row r="26" spans="2:27" x14ac:dyDescent="0.2">
      <c r="B26" s="154">
        <v>14</v>
      </c>
      <c r="C26" s="33"/>
      <c r="D26" s="33"/>
      <c r="E26" s="37"/>
      <c r="F26" s="38" t="str">
        <f>_xlfn.IFNA(VLOOKUP(Locations[[#This Row],[CleanZip]],ZipCodes[],2,0),"")</f>
        <v/>
      </c>
      <c r="G26" s="38" t="str">
        <f>_xlfn.IFNA(VLOOKUP(Locations[[#This Row],[CleanZip]],ZipCodes[],3,0),"")</f>
        <v/>
      </c>
      <c r="H26" s="33"/>
      <c r="I26" s="39"/>
      <c r="J26" s="39"/>
      <c r="K26" s="40"/>
      <c r="L26" s="40"/>
      <c r="M26" s="33"/>
      <c r="N26" s="40"/>
      <c r="O26" s="33"/>
      <c r="P26" s="33"/>
      <c r="Q26" s="33"/>
      <c r="R26" s="33"/>
      <c r="S26" s="33"/>
      <c r="T26" s="33"/>
      <c r="U26" s="33"/>
      <c r="V26" s="33"/>
      <c r="W26" s="23" t="str">
        <f>LEFT(TEXT(Locations[[#This Row],[Zip Code]],"00000"),5)</f>
        <v>00000</v>
      </c>
      <c r="Z26" s="23" t="str">
        <f>IF(Locations[[#This Row],[State]]="","",Locations[[#This Row],[State]])</f>
        <v/>
      </c>
      <c r="AA26" s="23" t="str" cm="1">
        <f t="array" ref="AA26">_xlfn.IFNA(INDEX(LocationStates,MATCH(0,COUNTIF($AA$12:AA25,LocationStates),0)),"")</f>
        <v/>
      </c>
    </row>
    <row r="27" spans="2:27" x14ac:dyDescent="0.2">
      <c r="B27" s="154">
        <v>15</v>
      </c>
      <c r="C27" s="33"/>
      <c r="D27" s="33"/>
      <c r="E27" s="37"/>
      <c r="F27" s="38" t="str">
        <f>_xlfn.IFNA(VLOOKUP(Locations[[#This Row],[CleanZip]],ZipCodes[],2,0),"")</f>
        <v/>
      </c>
      <c r="G27" s="38" t="str">
        <f>_xlfn.IFNA(VLOOKUP(Locations[[#This Row],[CleanZip]],ZipCodes[],3,0),"")</f>
        <v/>
      </c>
      <c r="H27" s="33"/>
      <c r="I27" s="39"/>
      <c r="J27" s="39"/>
      <c r="K27" s="40"/>
      <c r="L27" s="40"/>
      <c r="M27" s="33"/>
      <c r="N27" s="40"/>
      <c r="O27" s="33"/>
      <c r="P27" s="33"/>
      <c r="Q27" s="33"/>
      <c r="R27" s="33"/>
      <c r="S27" s="33"/>
      <c r="T27" s="33"/>
      <c r="U27" s="33"/>
      <c r="V27" s="33"/>
      <c r="W27" s="23" t="str">
        <f>LEFT(TEXT(Locations[[#This Row],[Zip Code]],"00000"),5)</f>
        <v>00000</v>
      </c>
      <c r="Z27" s="23" t="str">
        <f>IF(Locations[[#This Row],[State]]="","",Locations[[#This Row],[State]])</f>
        <v/>
      </c>
      <c r="AA27" s="23" t="str" cm="1">
        <f t="array" ref="AA27">_xlfn.IFNA(INDEX(LocationStates,MATCH(0,COUNTIF($AA$12:AA26,LocationStates),0)),"")</f>
        <v/>
      </c>
    </row>
    <row r="28" spans="2:27" x14ac:dyDescent="0.2">
      <c r="B28" s="154">
        <v>16</v>
      </c>
      <c r="C28" s="33"/>
      <c r="D28" s="33"/>
      <c r="E28" s="37"/>
      <c r="F28" s="38" t="str">
        <f>_xlfn.IFNA(VLOOKUP(Locations[[#This Row],[CleanZip]],ZipCodes[],2,0),"")</f>
        <v/>
      </c>
      <c r="G28" s="38" t="str">
        <f>_xlfn.IFNA(VLOOKUP(Locations[[#This Row],[CleanZip]],ZipCodes[],3,0),"")</f>
        <v/>
      </c>
      <c r="H28" s="33"/>
      <c r="I28" s="39"/>
      <c r="J28" s="39"/>
      <c r="K28" s="40"/>
      <c r="L28" s="40"/>
      <c r="M28" s="33"/>
      <c r="N28" s="40"/>
      <c r="O28" s="33"/>
      <c r="P28" s="33"/>
      <c r="Q28" s="33"/>
      <c r="R28" s="33"/>
      <c r="S28" s="33"/>
      <c r="T28" s="33"/>
      <c r="U28" s="33"/>
      <c r="V28" s="33"/>
      <c r="W28" s="23" t="str">
        <f>LEFT(TEXT(Locations[[#This Row],[Zip Code]],"00000"),5)</f>
        <v>00000</v>
      </c>
      <c r="Z28" s="23" t="str">
        <f>IF(Locations[[#This Row],[State]]="","",Locations[[#This Row],[State]])</f>
        <v/>
      </c>
      <c r="AA28" s="23" t="str" cm="1">
        <f t="array" ref="AA28">_xlfn.IFNA(INDEX(LocationStates,MATCH(0,COUNTIF($AA$12:AA27,LocationStates),0)),"")</f>
        <v/>
      </c>
    </row>
    <row r="29" spans="2:27" x14ac:dyDescent="0.2">
      <c r="B29" s="154">
        <v>17</v>
      </c>
      <c r="C29" s="33"/>
      <c r="D29" s="33"/>
      <c r="E29" s="37"/>
      <c r="F29" s="38" t="str">
        <f>_xlfn.IFNA(VLOOKUP(Locations[[#This Row],[CleanZip]],ZipCodes[],2,0),"")</f>
        <v/>
      </c>
      <c r="G29" s="38" t="str">
        <f>_xlfn.IFNA(VLOOKUP(Locations[[#This Row],[CleanZip]],ZipCodes[],3,0),"")</f>
        <v/>
      </c>
      <c r="H29" s="33"/>
      <c r="I29" s="39"/>
      <c r="J29" s="39"/>
      <c r="K29" s="40"/>
      <c r="L29" s="40"/>
      <c r="M29" s="33"/>
      <c r="N29" s="40"/>
      <c r="O29" s="33"/>
      <c r="P29" s="33"/>
      <c r="Q29" s="33"/>
      <c r="R29" s="33"/>
      <c r="S29" s="33"/>
      <c r="T29" s="33"/>
      <c r="U29" s="33"/>
      <c r="V29" s="33"/>
      <c r="W29" s="23" t="str">
        <f>LEFT(TEXT(Locations[[#This Row],[Zip Code]],"00000"),5)</f>
        <v>00000</v>
      </c>
      <c r="Z29" s="23" t="str">
        <f>IF(Locations[[#This Row],[State]]="","",Locations[[#This Row],[State]])</f>
        <v/>
      </c>
      <c r="AA29" s="23" t="str" cm="1">
        <f t="array" ref="AA29">_xlfn.IFNA(INDEX(LocationStates,MATCH(0,COUNTIF($AA$12:AA28,LocationStates),0)),"")</f>
        <v/>
      </c>
    </row>
    <row r="30" spans="2:27" x14ac:dyDescent="0.2">
      <c r="B30" s="154">
        <v>18</v>
      </c>
      <c r="C30" s="33"/>
      <c r="D30" s="33"/>
      <c r="E30" s="37"/>
      <c r="F30" s="38" t="str">
        <f>_xlfn.IFNA(VLOOKUP(Locations[[#This Row],[CleanZip]],ZipCodes[],2,0),"")</f>
        <v/>
      </c>
      <c r="G30" s="38" t="str">
        <f>_xlfn.IFNA(VLOOKUP(Locations[[#This Row],[CleanZip]],ZipCodes[],3,0),"")</f>
        <v/>
      </c>
      <c r="H30" s="33"/>
      <c r="I30" s="39"/>
      <c r="J30" s="39"/>
      <c r="K30" s="40"/>
      <c r="L30" s="40"/>
      <c r="M30" s="33"/>
      <c r="N30" s="40"/>
      <c r="O30" s="33"/>
      <c r="P30" s="33"/>
      <c r="Q30" s="33"/>
      <c r="R30" s="33"/>
      <c r="S30" s="33"/>
      <c r="T30" s="33"/>
      <c r="U30" s="33"/>
      <c r="V30" s="33"/>
      <c r="W30" s="23" t="str">
        <f>LEFT(TEXT(Locations[[#This Row],[Zip Code]],"00000"),5)</f>
        <v>00000</v>
      </c>
      <c r="Z30" s="23" t="str">
        <f>IF(Locations[[#This Row],[State]]="","",Locations[[#This Row],[State]])</f>
        <v/>
      </c>
      <c r="AA30" s="23" t="str" cm="1">
        <f t="array" ref="AA30">_xlfn.IFNA(INDEX(LocationStates,MATCH(0,COUNTIF($AA$12:AA29,LocationStates),0)),"")</f>
        <v/>
      </c>
    </row>
    <row r="31" spans="2:27" x14ac:dyDescent="0.2">
      <c r="B31" s="154">
        <v>19</v>
      </c>
      <c r="C31" s="33"/>
      <c r="D31" s="33"/>
      <c r="E31" s="37"/>
      <c r="F31" s="38" t="str">
        <f>_xlfn.IFNA(VLOOKUP(Locations[[#This Row],[CleanZip]],ZipCodes[],2,0),"")</f>
        <v/>
      </c>
      <c r="G31" s="38" t="str">
        <f>_xlfn.IFNA(VLOOKUP(Locations[[#This Row],[CleanZip]],ZipCodes[],3,0),"")</f>
        <v/>
      </c>
      <c r="H31" s="33"/>
      <c r="I31" s="39"/>
      <c r="J31" s="39"/>
      <c r="K31" s="40"/>
      <c r="L31" s="40"/>
      <c r="M31" s="33"/>
      <c r="N31" s="40"/>
      <c r="O31" s="33"/>
      <c r="P31" s="33"/>
      <c r="Q31" s="33"/>
      <c r="R31" s="33"/>
      <c r="S31" s="33"/>
      <c r="T31" s="33"/>
      <c r="U31" s="33"/>
      <c r="V31" s="33"/>
      <c r="W31" s="23" t="str">
        <f>LEFT(TEXT(Locations[[#This Row],[Zip Code]],"00000"),5)</f>
        <v>00000</v>
      </c>
      <c r="Z31" s="23" t="str">
        <f>IF(Locations[[#This Row],[State]]="","",Locations[[#This Row],[State]])</f>
        <v/>
      </c>
      <c r="AA31" s="23" t="str" cm="1">
        <f t="array" ref="AA31">_xlfn.IFNA(INDEX(LocationStates,MATCH(0,COUNTIF($AA$12:AA30,LocationStates),0)),"")</f>
        <v/>
      </c>
    </row>
    <row r="32" spans="2:27" x14ac:dyDescent="0.2">
      <c r="B32" s="154">
        <v>20</v>
      </c>
      <c r="C32" s="33"/>
      <c r="D32" s="33"/>
      <c r="E32" s="37"/>
      <c r="F32" s="38" t="str">
        <f>_xlfn.IFNA(VLOOKUP(Locations[[#This Row],[CleanZip]],ZipCodes[],2,0),"")</f>
        <v/>
      </c>
      <c r="G32" s="38" t="str">
        <f>_xlfn.IFNA(VLOOKUP(Locations[[#This Row],[CleanZip]],ZipCodes[],3,0),"")</f>
        <v/>
      </c>
      <c r="H32" s="33"/>
      <c r="I32" s="39"/>
      <c r="J32" s="39"/>
      <c r="K32" s="40"/>
      <c r="L32" s="40"/>
      <c r="M32" s="33"/>
      <c r="N32" s="40"/>
      <c r="O32" s="33"/>
      <c r="P32" s="33"/>
      <c r="Q32" s="33"/>
      <c r="R32" s="33"/>
      <c r="S32" s="33"/>
      <c r="T32" s="33"/>
      <c r="U32" s="33"/>
      <c r="V32" s="33"/>
      <c r="W32" s="23" t="str">
        <f>LEFT(TEXT(Locations[[#This Row],[Zip Code]],"00000"),5)</f>
        <v>00000</v>
      </c>
      <c r="Z32" s="23" t="str">
        <f>IF(Locations[[#This Row],[State]]="","",Locations[[#This Row],[State]])</f>
        <v/>
      </c>
      <c r="AA32" s="23" t="str" cm="1">
        <f t="array" ref="AA32">_xlfn.IFNA(INDEX(LocationStates,MATCH(0,COUNTIF($AA$12:AA31,LocationStates),0)),"")</f>
        <v/>
      </c>
    </row>
    <row r="33" spans="2:27" x14ac:dyDescent="0.2">
      <c r="B33" s="154">
        <v>21</v>
      </c>
      <c r="C33" s="33"/>
      <c r="D33" s="33"/>
      <c r="E33" s="37"/>
      <c r="F33" s="38" t="str">
        <f>_xlfn.IFNA(VLOOKUP(Locations[[#This Row],[CleanZip]],ZipCodes[],2,0),"")</f>
        <v/>
      </c>
      <c r="G33" s="38" t="str">
        <f>_xlfn.IFNA(VLOOKUP(Locations[[#This Row],[CleanZip]],ZipCodes[],3,0),"")</f>
        <v/>
      </c>
      <c r="H33" s="33"/>
      <c r="I33" s="39"/>
      <c r="J33" s="39"/>
      <c r="K33" s="40"/>
      <c r="L33" s="40"/>
      <c r="M33" s="33"/>
      <c r="N33" s="40"/>
      <c r="O33" s="33"/>
      <c r="P33" s="33"/>
      <c r="Q33" s="33"/>
      <c r="R33" s="33"/>
      <c r="S33" s="33"/>
      <c r="T33" s="33"/>
      <c r="U33" s="33"/>
      <c r="V33" s="33"/>
      <c r="W33" s="23" t="str">
        <f>LEFT(TEXT(Locations[[#This Row],[Zip Code]],"00000"),5)</f>
        <v>00000</v>
      </c>
      <c r="Z33" s="23" t="str">
        <f>IF(Locations[[#This Row],[State]]="","",Locations[[#This Row],[State]])</f>
        <v/>
      </c>
      <c r="AA33" s="23" t="str" cm="1">
        <f t="array" ref="AA33">_xlfn.IFNA(INDEX(LocationStates,MATCH(0,COUNTIF($AA$12:AA32,LocationStates),0)),"")</f>
        <v/>
      </c>
    </row>
    <row r="34" spans="2:27" x14ac:dyDescent="0.2">
      <c r="B34" s="154">
        <v>22</v>
      </c>
      <c r="C34" s="33"/>
      <c r="D34" s="33"/>
      <c r="E34" s="37"/>
      <c r="F34" s="38" t="str">
        <f>_xlfn.IFNA(VLOOKUP(Locations[[#This Row],[CleanZip]],ZipCodes[],2,0),"")</f>
        <v/>
      </c>
      <c r="G34" s="38" t="str">
        <f>_xlfn.IFNA(VLOOKUP(Locations[[#This Row],[CleanZip]],ZipCodes[],3,0),"")</f>
        <v/>
      </c>
      <c r="H34" s="33"/>
      <c r="I34" s="39"/>
      <c r="J34" s="39"/>
      <c r="K34" s="40"/>
      <c r="L34" s="40"/>
      <c r="M34" s="33"/>
      <c r="N34" s="40"/>
      <c r="O34" s="33"/>
      <c r="P34" s="33"/>
      <c r="Q34" s="33"/>
      <c r="R34" s="33"/>
      <c r="S34" s="33"/>
      <c r="T34" s="33"/>
      <c r="U34" s="33"/>
      <c r="V34" s="33"/>
      <c r="W34" s="23" t="str">
        <f>LEFT(TEXT(Locations[[#This Row],[Zip Code]],"00000"),5)</f>
        <v>00000</v>
      </c>
      <c r="Z34" s="23" t="str">
        <f>IF(Locations[[#This Row],[State]]="","",Locations[[#This Row],[State]])</f>
        <v/>
      </c>
      <c r="AA34" s="23" t="str" cm="1">
        <f t="array" ref="AA34">_xlfn.IFNA(INDEX(LocationStates,MATCH(0,COUNTIF($AA$12:AA33,LocationStates),0)),"")</f>
        <v/>
      </c>
    </row>
    <row r="35" spans="2:27" x14ac:dyDescent="0.2">
      <c r="B35" s="154">
        <v>23</v>
      </c>
      <c r="C35" s="33"/>
      <c r="D35" s="33"/>
      <c r="E35" s="37"/>
      <c r="F35" s="38" t="str">
        <f>_xlfn.IFNA(VLOOKUP(Locations[[#This Row],[CleanZip]],ZipCodes[],2,0),"")</f>
        <v/>
      </c>
      <c r="G35" s="38" t="str">
        <f>_xlfn.IFNA(VLOOKUP(Locations[[#This Row],[CleanZip]],ZipCodes[],3,0),"")</f>
        <v/>
      </c>
      <c r="H35" s="33"/>
      <c r="I35" s="39"/>
      <c r="J35" s="39"/>
      <c r="K35" s="40"/>
      <c r="L35" s="40"/>
      <c r="M35" s="33"/>
      <c r="N35" s="40"/>
      <c r="O35" s="33"/>
      <c r="P35" s="33"/>
      <c r="Q35" s="33"/>
      <c r="R35" s="33"/>
      <c r="S35" s="33"/>
      <c r="T35" s="33"/>
      <c r="U35" s="33"/>
      <c r="V35" s="33"/>
      <c r="W35" s="23" t="str">
        <f>LEFT(TEXT(Locations[[#This Row],[Zip Code]],"00000"),5)</f>
        <v>00000</v>
      </c>
      <c r="Z35" s="23" t="str">
        <f>IF(Locations[[#This Row],[State]]="","",Locations[[#This Row],[State]])</f>
        <v/>
      </c>
      <c r="AA35" s="23" t="str" cm="1">
        <f t="array" ref="AA35">_xlfn.IFNA(INDEX(LocationStates,MATCH(0,COUNTIF($AA$12:AA34,LocationStates),0)),"")</f>
        <v/>
      </c>
    </row>
    <row r="36" spans="2:27" x14ac:dyDescent="0.2">
      <c r="B36" s="154">
        <v>24</v>
      </c>
      <c r="C36" s="33"/>
      <c r="D36" s="33"/>
      <c r="E36" s="37"/>
      <c r="F36" s="38" t="str">
        <f>_xlfn.IFNA(VLOOKUP(Locations[[#This Row],[CleanZip]],ZipCodes[],2,0),"")</f>
        <v/>
      </c>
      <c r="G36" s="38" t="str">
        <f>_xlfn.IFNA(VLOOKUP(Locations[[#This Row],[CleanZip]],ZipCodes[],3,0),"")</f>
        <v/>
      </c>
      <c r="H36" s="33"/>
      <c r="I36" s="39"/>
      <c r="J36" s="39"/>
      <c r="K36" s="40"/>
      <c r="L36" s="40"/>
      <c r="M36" s="33"/>
      <c r="N36" s="40"/>
      <c r="O36" s="33"/>
      <c r="P36" s="33"/>
      <c r="Q36" s="33"/>
      <c r="R36" s="33"/>
      <c r="S36" s="33"/>
      <c r="T36" s="33"/>
      <c r="U36" s="33"/>
      <c r="V36" s="33"/>
      <c r="W36" s="23" t="str">
        <f>LEFT(TEXT(Locations[[#This Row],[Zip Code]],"00000"),5)</f>
        <v>00000</v>
      </c>
      <c r="Z36" s="23" t="str">
        <f>IF(Locations[[#This Row],[State]]="","",Locations[[#This Row],[State]])</f>
        <v/>
      </c>
      <c r="AA36" s="23" t="str" cm="1">
        <f t="array" ref="AA36">_xlfn.IFNA(INDEX(LocationStates,MATCH(0,COUNTIF($AA$12:AA35,LocationStates),0)),"")</f>
        <v/>
      </c>
    </row>
    <row r="37" spans="2:27" x14ac:dyDescent="0.2">
      <c r="B37" s="154">
        <v>25</v>
      </c>
      <c r="C37" s="33"/>
      <c r="D37" s="33"/>
      <c r="E37" s="37"/>
      <c r="F37" s="38" t="str">
        <f>_xlfn.IFNA(VLOOKUP(Locations[[#This Row],[CleanZip]],ZipCodes[],2,0),"")</f>
        <v/>
      </c>
      <c r="G37" s="38" t="str">
        <f>_xlfn.IFNA(VLOOKUP(Locations[[#This Row],[CleanZip]],ZipCodes[],3,0),"")</f>
        <v/>
      </c>
      <c r="H37" s="33"/>
      <c r="I37" s="39"/>
      <c r="J37" s="39"/>
      <c r="K37" s="40"/>
      <c r="L37" s="40"/>
      <c r="M37" s="33"/>
      <c r="N37" s="40"/>
      <c r="O37" s="33"/>
      <c r="P37" s="33"/>
      <c r="Q37" s="33"/>
      <c r="R37" s="33"/>
      <c r="S37" s="33"/>
      <c r="T37" s="33"/>
      <c r="U37" s="33"/>
      <c r="V37" s="33"/>
      <c r="W37" s="23" t="str">
        <f>LEFT(TEXT(Locations[[#This Row],[Zip Code]],"00000"),5)</f>
        <v>00000</v>
      </c>
      <c r="Z37" s="23" t="str">
        <f>IF(Locations[[#This Row],[State]]="","",Locations[[#This Row],[State]])</f>
        <v/>
      </c>
      <c r="AA37" s="23" t="str" cm="1">
        <f t="array" ref="AA37">_xlfn.IFNA(INDEX(LocationStates,MATCH(0,COUNTIF($AA$12:AA36,LocationStates),0)),"")</f>
        <v/>
      </c>
    </row>
    <row r="38" spans="2:27" x14ac:dyDescent="0.2">
      <c r="B38" s="154">
        <v>26</v>
      </c>
      <c r="C38" s="33"/>
      <c r="D38" s="33"/>
      <c r="E38" s="37"/>
      <c r="F38" s="38" t="str">
        <f>_xlfn.IFNA(VLOOKUP(Locations[[#This Row],[CleanZip]],ZipCodes[],2,0),"")</f>
        <v/>
      </c>
      <c r="G38" s="38" t="str">
        <f>_xlfn.IFNA(VLOOKUP(Locations[[#This Row],[CleanZip]],ZipCodes[],3,0),"")</f>
        <v/>
      </c>
      <c r="H38" s="33"/>
      <c r="I38" s="39"/>
      <c r="J38" s="39"/>
      <c r="K38" s="40"/>
      <c r="L38" s="40"/>
      <c r="M38" s="33"/>
      <c r="N38" s="40"/>
      <c r="O38" s="33"/>
      <c r="P38" s="33"/>
      <c r="Q38" s="33"/>
      <c r="R38" s="33"/>
      <c r="S38" s="33"/>
      <c r="T38" s="33"/>
      <c r="U38" s="33"/>
      <c r="V38" s="33"/>
      <c r="W38" s="23" t="str">
        <f>LEFT(TEXT(Locations[[#This Row],[Zip Code]],"00000"),5)</f>
        <v>00000</v>
      </c>
      <c r="Z38" s="23" t="str">
        <f>IF(Locations[[#This Row],[State]]="","",Locations[[#This Row],[State]])</f>
        <v/>
      </c>
      <c r="AA38" s="23" t="str" cm="1">
        <f t="array" ref="AA38">_xlfn.IFNA(INDEX(LocationStates,MATCH(0,COUNTIF($AA$12:AA37,LocationStates),0)),"")</f>
        <v/>
      </c>
    </row>
    <row r="39" spans="2:27" x14ac:dyDescent="0.2">
      <c r="B39" s="154">
        <v>27</v>
      </c>
      <c r="C39" s="33"/>
      <c r="D39" s="33"/>
      <c r="E39" s="37"/>
      <c r="F39" s="38" t="str">
        <f>_xlfn.IFNA(VLOOKUP(Locations[[#This Row],[CleanZip]],ZipCodes[],2,0),"")</f>
        <v/>
      </c>
      <c r="G39" s="38" t="str">
        <f>_xlfn.IFNA(VLOOKUP(Locations[[#This Row],[CleanZip]],ZipCodes[],3,0),"")</f>
        <v/>
      </c>
      <c r="H39" s="33"/>
      <c r="I39" s="39"/>
      <c r="J39" s="39"/>
      <c r="K39" s="40"/>
      <c r="L39" s="40"/>
      <c r="M39" s="33"/>
      <c r="N39" s="40"/>
      <c r="O39" s="33"/>
      <c r="P39" s="33"/>
      <c r="Q39" s="33"/>
      <c r="R39" s="33"/>
      <c r="S39" s="33"/>
      <c r="T39" s="33"/>
      <c r="U39" s="33"/>
      <c r="V39" s="33"/>
      <c r="W39" s="23" t="str">
        <f>LEFT(TEXT(Locations[[#This Row],[Zip Code]],"00000"),5)</f>
        <v>00000</v>
      </c>
      <c r="Z39" s="23" t="str">
        <f>IF(Locations[[#This Row],[State]]="","",Locations[[#This Row],[State]])</f>
        <v/>
      </c>
      <c r="AA39" s="23" t="str" cm="1">
        <f t="array" ref="AA39">_xlfn.IFNA(INDEX(LocationStates,MATCH(0,COUNTIF($AA$12:AA38,LocationStates),0)),"")</f>
        <v/>
      </c>
    </row>
    <row r="40" spans="2:27" x14ac:dyDescent="0.2">
      <c r="B40" s="154">
        <v>28</v>
      </c>
      <c r="C40" s="33"/>
      <c r="D40" s="33"/>
      <c r="E40" s="37"/>
      <c r="F40" s="38" t="str">
        <f>_xlfn.IFNA(VLOOKUP(Locations[[#This Row],[CleanZip]],ZipCodes[],2,0),"")</f>
        <v/>
      </c>
      <c r="G40" s="38" t="str">
        <f>_xlfn.IFNA(VLOOKUP(Locations[[#This Row],[CleanZip]],ZipCodes[],3,0),"")</f>
        <v/>
      </c>
      <c r="H40" s="33"/>
      <c r="I40" s="39"/>
      <c r="J40" s="39"/>
      <c r="K40" s="40"/>
      <c r="L40" s="40"/>
      <c r="M40" s="33"/>
      <c r="N40" s="40"/>
      <c r="O40" s="33"/>
      <c r="P40" s="33"/>
      <c r="Q40" s="33"/>
      <c r="R40" s="33"/>
      <c r="S40" s="33"/>
      <c r="T40" s="33"/>
      <c r="U40" s="33"/>
      <c r="V40" s="33"/>
      <c r="W40" s="23" t="str">
        <f>LEFT(TEXT(Locations[[#This Row],[Zip Code]],"00000"),5)</f>
        <v>00000</v>
      </c>
      <c r="Z40" s="23" t="str">
        <f>IF(Locations[[#This Row],[State]]="","",Locations[[#This Row],[State]])</f>
        <v/>
      </c>
      <c r="AA40" s="23" t="str" cm="1">
        <f t="array" ref="AA40">_xlfn.IFNA(INDEX(LocationStates,MATCH(0,COUNTIF($AA$12:AA39,LocationStates),0)),"")</f>
        <v/>
      </c>
    </row>
    <row r="41" spans="2:27" x14ac:dyDescent="0.2">
      <c r="B41" s="154">
        <v>29</v>
      </c>
      <c r="C41" s="33"/>
      <c r="D41" s="33"/>
      <c r="E41" s="37"/>
      <c r="F41" s="38" t="str">
        <f>_xlfn.IFNA(VLOOKUP(Locations[[#This Row],[CleanZip]],ZipCodes[],2,0),"")</f>
        <v/>
      </c>
      <c r="G41" s="38" t="str">
        <f>_xlfn.IFNA(VLOOKUP(Locations[[#This Row],[CleanZip]],ZipCodes[],3,0),"")</f>
        <v/>
      </c>
      <c r="H41" s="33"/>
      <c r="I41" s="39"/>
      <c r="J41" s="39"/>
      <c r="K41" s="40"/>
      <c r="L41" s="40"/>
      <c r="M41" s="33"/>
      <c r="N41" s="40"/>
      <c r="O41" s="33"/>
      <c r="P41" s="33"/>
      <c r="Q41" s="33"/>
      <c r="R41" s="33"/>
      <c r="S41" s="33"/>
      <c r="T41" s="33"/>
      <c r="U41" s="33"/>
      <c r="V41" s="33"/>
      <c r="W41" s="23" t="str">
        <f>LEFT(TEXT(Locations[[#This Row],[Zip Code]],"00000"),5)</f>
        <v>00000</v>
      </c>
      <c r="Z41" s="23" t="str">
        <f>IF(Locations[[#This Row],[State]]="","",Locations[[#This Row],[State]])</f>
        <v/>
      </c>
      <c r="AA41" s="23" t="str" cm="1">
        <f t="array" ref="AA41">_xlfn.IFNA(INDEX(LocationStates,MATCH(0,COUNTIF($AA$12:AA40,LocationStates),0)),"")</f>
        <v/>
      </c>
    </row>
    <row r="42" spans="2:27" x14ac:dyDescent="0.2">
      <c r="B42" s="154">
        <v>30</v>
      </c>
      <c r="C42" s="33"/>
      <c r="D42" s="33"/>
      <c r="E42" s="37"/>
      <c r="F42" s="38" t="str">
        <f>_xlfn.IFNA(VLOOKUP(Locations[[#This Row],[CleanZip]],ZipCodes[],2,0),"")</f>
        <v/>
      </c>
      <c r="G42" s="38" t="str">
        <f>_xlfn.IFNA(VLOOKUP(Locations[[#This Row],[CleanZip]],ZipCodes[],3,0),"")</f>
        <v/>
      </c>
      <c r="H42" s="33"/>
      <c r="I42" s="39"/>
      <c r="J42" s="39"/>
      <c r="K42" s="40"/>
      <c r="L42" s="40"/>
      <c r="M42" s="33"/>
      <c r="N42" s="40"/>
      <c r="O42" s="33"/>
      <c r="P42" s="33"/>
      <c r="Q42" s="33"/>
      <c r="R42" s="33"/>
      <c r="S42" s="33"/>
      <c r="T42" s="33"/>
      <c r="U42" s="33"/>
      <c r="V42" s="33"/>
      <c r="W42" s="23" t="str">
        <f>LEFT(TEXT(Locations[[#This Row],[Zip Code]],"00000"),5)</f>
        <v>00000</v>
      </c>
      <c r="Z42" s="23" t="str">
        <f>IF(Locations[[#This Row],[State]]="","",Locations[[#This Row],[State]])</f>
        <v/>
      </c>
      <c r="AA42" s="23" t="str" cm="1">
        <f t="array" ref="AA42">_xlfn.IFNA(INDEX(LocationStates,MATCH(0,COUNTIF($AA$12:AA41,LocationStates),0)),"")</f>
        <v/>
      </c>
    </row>
    <row r="43" spans="2:27" x14ac:dyDescent="0.2">
      <c r="B43" s="154">
        <v>31</v>
      </c>
      <c r="C43" s="33"/>
      <c r="D43" s="33"/>
      <c r="E43" s="37"/>
      <c r="F43" s="38" t="str">
        <f>_xlfn.IFNA(VLOOKUP(Locations[[#This Row],[CleanZip]],ZipCodes[],2,0),"")</f>
        <v/>
      </c>
      <c r="G43" s="38" t="str">
        <f>_xlfn.IFNA(VLOOKUP(Locations[[#This Row],[CleanZip]],ZipCodes[],3,0),"")</f>
        <v/>
      </c>
      <c r="H43" s="33"/>
      <c r="I43" s="39"/>
      <c r="J43" s="39"/>
      <c r="K43" s="40"/>
      <c r="L43" s="40"/>
      <c r="M43" s="33"/>
      <c r="N43" s="40"/>
      <c r="O43" s="33"/>
      <c r="P43" s="33"/>
      <c r="Q43" s="33"/>
      <c r="R43" s="33"/>
      <c r="S43" s="33"/>
      <c r="T43" s="33"/>
      <c r="U43" s="33"/>
      <c r="V43" s="33"/>
      <c r="W43" s="23" t="str">
        <f>LEFT(TEXT(Locations[[#This Row],[Zip Code]],"00000"),5)</f>
        <v>00000</v>
      </c>
      <c r="Z43" s="23" t="str">
        <f>IF(Locations[[#This Row],[State]]="","",Locations[[#This Row],[State]])</f>
        <v/>
      </c>
      <c r="AA43" s="23" t="str" cm="1">
        <f t="array" ref="AA43">_xlfn.IFNA(INDEX(LocationStates,MATCH(0,COUNTIF($AA$12:AA42,LocationStates),0)),"")</f>
        <v/>
      </c>
    </row>
    <row r="44" spans="2:27" x14ac:dyDescent="0.2">
      <c r="B44" s="154">
        <v>32</v>
      </c>
      <c r="C44" s="33"/>
      <c r="D44" s="33"/>
      <c r="E44" s="37"/>
      <c r="F44" s="38" t="str">
        <f>_xlfn.IFNA(VLOOKUP(Locations[[#This Row],[CleanZip]],ZipCodes[],2,0),"")</f>
        <v/>
      </c>
      <c r="G44" s="38" t="str">
        <f>_xlfn.IFNA(VLOOKUP(Locations[[#This Row],[CleanZip]],ZipCodes[],3,0),"")</f>
        <v/>
      </c>
      <c r="H44" s="33"/>
      <c r="I44" s="39"/>
      <c r="J44" s="39"/>
      <c r="K44" s="40"/>
      <c r="L44" s="40"/>
      <c r="M44" s="33"/>
      <c r="N44" s="40"/>
      <c r="O44" s="33"/>
      <c r="P44" s="33"/>
      <c r="Q44" s="33"/>
      <c r="R44" s="33"/>
      <c r="S44" s="33"/>
      <c r="T44" s="33"/>
      <c r="U44" s="33"/>
      <c r="V44" s="33"/>
      <c r="W44" s="23" t="str">
        <f>LEFT(TEXT(Locations[[#This Row],[Zip Code]],"00000"),5)</f>
        <v>00000</v>
      </c>
      <c r="Z44" s="23" t="str">
        <f>IF(Locations[[#This Row],[State]]="","",Locations[[#This Row],[State]])</f>
        <v/>
      </c>
      <c r="AA44" s="23" t="str" cm="1">
        <f t="array" ref="AA44">_xlfn.IFNA(INDEX(LocationStates,MATCH(0,COUNTIF($AA$12:AA43,LocationStates),0)),"")</f>
        <v/>
      </c>
    </row>
    <row r="45" spans="2:27" x14ac:dyDescent="0.2">
      <c r="B45" s="154">
        <v>33</v>
      </c>
      <c r="C45" s="33"/>
      <c r="D45" s="33"/>
      <c r="E45" s="37"/>
      <c r="F45" s="38" t="str">
        <f>_xlfn.IFNA(VLOOKUP(Locations[[#This Row],[CleanZip]],ZipCodes[],2,0),"")</f>
        <v/>
      </c>
      <c r="G45" s="38" t="str">
        <f>_xlfn.IFNA(VLOOKUP(Locations[[#This Row],[CleanZip]],ZipCodes[],3,0),"")</f>
        <v/>
      </c>
      <c r="H45" s="33"/>
      <c r="I45" s="39"/>
      <c r="J45" s="39"/>
      <c r="K45" s="40"/>
      <c r="L45" s="40"/>
      <c r="M45" s="33"/>
      <c r="N45" s="40"/>
      <c r="O45" s="33"/>
      <c r="P45" s="33"/>
      <c r="Q45" s="33"/>
      <c r="R45" s="33"/>
      <c r="S45" s="33"/>
      <c r="T45" s="33"/>
      <c r="U45" s="33"/>
      <c r="V45" s="33"/>
      <c r="W45" s="23" t="str">
        <f>LEFT(TEXT(Locations[[#This Row],[Zip Code]],"00000"),5)</f>
        <v>00000</v>
      </c>
      <c r="Z45" s="23" t="str">
        <f>IF(Locations[[#This Row],[State]]="","",Locations[[#This Row],[State]])</f>
        <v/>
      </c>
      <c r="AA45" s="23" t="str" cm="1">
        <f t="array" ref="AA45">_xlfn.IFNA(INDEX(LocationStates,MATCH(0,COUNTIF($AA$12:AA44,LocationStates),0)),"")</f>
        <v/>
      </c>
    </row>
    <row r="46" spans="2:27" x14ac:dyDescent="0.2">
      <c r="B46" s="154">
        <v>34</v>
      </c>
      <c r="C46" s="33"/>
      <c r="D46" s="33"/>
      <c r="E46" s="37"/>
      <c r="F46" s="38" t="str">
        <f>_xlfn.IFNA(VLOOKUP(Locations[[#This Row],[CleanZip]],ZipCodes[],2,0),"")</f>
        <v/>
      </c>
      <c r="G46" s="38" t="str">
        <f>_xlfn.IFNA(VLOOKUP(Locations[[#This Row],[CleanZip]],ZipCodes[],3,0),"")</f>
        <v/>
      </c>
      <c r="H46" s="33"/>
      <c r="I46" s="39"/>
      <c r="J46" s="39"/>
      <c r="K46" s="40"/>
      <c r="L46" s="40"/>
      <c r="M46" s="33"/>
      <c r="N46" s="40"/>
      <c r="O46" s="33"/>
      <c r="P46" s="33"/>
      <c r="Q46" s="33"/>
      <c r="R46" s="33"/>
      <c r="S46" s="33"/>
      <c r="T46" s="33"/>
      <c r="U46" s="33"/>
      <c r="V46" s="33"/>
      <c r="W46" s="23" t="str">
        <f>LEFT(TEXT(Locations[[#This Row],[Zip Code]],"00000"),5)</f>
        <v>00000</v>
      </c>
      <c r="Z46" s="23" t="str">
        <f>IF(Locations[[#This Row],[State]]="","",Locations[[#This Row],[State]])</f>
        <v/>
      </c>
      <c r="AA46" s="23" t="str" cm="1">
        <f t="array" ref="AA46">_xlfn.IFNA(INDEX(LocationStates,MATCH(0,COUNTIF($AA$12:AA45,LocationStates),0)),"")</f>
        <v/>
      </c>
    </row>
    <row r="47" spans="2:27" x14ac:dyDescent="0.2">
      <c r="B47" s="154">
        <v>35</v>
      </c>
      <c r="C47" s="33"/>
      <c r="D47" s="33"/>
      <c r="E47" s="37"/>
      <c r="F47" s="38" t="str">
        <f>_xlfn.IFNA(VLOOKUP(Locations[[#This Row],[CleanZip]],ZipCodes[],2,0),"")</f>
        <v/>
      </c>
      <c r="G47" s="38" t="str">
        <f>_xlfn.IFNA(VLOOKUP(Locations[[#This Row],[CleanZip]],ZipCodes[],3,0),"")</f>
        <v/>
      </c>
      <c r="H47" s="33"/>
      <c r="I47" s="39"/>
      <c r="J47" s="39"/>
      <c r="K47" s="40"/>
      <c r="L47" s="40"/>
      <c r="M47" s="33"/>
      <c r="N47" s="40"/>
      <c r="O47" s="33"/>
      <c r="P47" s="33"/>
      <c r="Q47" s="33"/>
      <c r="R47" s="33"/>
      <c r="S47" s="33"/>
      <c r="T47" s="33"/>
      <c r="U47" s="33"/>
      <c r="V47" s="33"/>
      <c r="W47" s="23" t="str">
        <f>LEFT(TEXT(Locations[[#This Row],[Zip Code]],"00000"),5)</f>
        <v>00000</v>
      </c>
      <c r="Z47" s="23" t="str">
        <f>IF(Locations[[#This Row],[State]]="","",Locations[[#This Row],[State]])</f>
        <v/>
      </c>
      <c r="AA47" s="23" t="str" cm="1">
        <f t="array" ref="AA47">_xlfn.IFNA(INDEX(LocationStates,MATCH(0,COUNTIF($AA$12:AA46,LocationStates),0)),"")</f>
        <v/>
      </c>
    </row>
    <row r="48" spans="2:27" x14ac:dyDescent="0.2">
      <c r="B48" s="154">
        <v>36</v>
      </c>
      <c r="C48" s="33"/>
      <c r="D48" s="33"/>
      <c r="E48" s="37"/>
      <c r="F48" s="38" t="str">
        <f>_xlfn.IFNA(VLOOKUP(Locations[[#This Row],[CleanZip]],ZipCodes[],2,0),"")</f>
        <v/>
      </c>
      <c r="G48" s="38" t="str">
        <f>_xlfn.IFNA(VLOOKUP(Locations[[#This Row],[CleanZip]],ZipCodes[],3,0),"")</f>
        <v/>
      </c>
      <c r="H48" s="33"/>
      <c r="I48" s="39"/>
      <c r="J48" s="39"/>
      <c r="K48" s="40"/>
      <c r="L48" s="40"/>
      <c r="M48" s="33"/>
      <c r="N48" s="40"/>
      <c r="O48" s="33"/>
      <c r="P48" s="33"/>
      <c r="Q48" s="33"/>
      <c r="R48" s="33"/>
      <c r="S48" s="33"/>
      <c r="T48" s="33"/>
      <c r="U48" s="33"/>
      <c r="V48" s="33"/>
      <c r="W48" s="23" t="str">
        <f>LEFT(TEXT(Locations[[#This Row],[Zip Code]],"00000"),5)</f>
        <v>00000</v>
      </c>
      <c r="Z48" s="23" t="str">
        <f>IF(Locations[[#This Row],[State]]="","",Locations[[#This Row],[State]])</f>
        <v/>
      </c>
      <c r="AA48" s="23" t="str" cm="1">
        <f t="array" ref="AA48">_xlfn.IFNA(INDEX(LocationStates,MATCH(0,COUNTIF($AA$12:AA47,LocationStates),0)),"")</f>
        <v/>
      </c>
    </row>
    <row r="49" spans="2:27" x14ac:dyDescent="0.2">
      <c r="B49" s="154">
        <v>37</v>
      </c>
      <c r="C49" s="33"/>
      <c r="D49" s="33"/>
      <c r="E49" s="37"/>
      <c r="F49" s="38" t="str">
        <f>_xlfn.IFNA(VLOOKUP(Locations[[#This Row],[CleanZip]],ZipCodes[],2,0),"")</f>
        <v/>
      </c>
      <c r="G49" s="38" t="str">
        <f>_xlfn.IFNA(VLOOKUP(Locations[[#This Row],[CleanZip]],ZipCodes[],3,0),"")</f>
        <v/>
      </c>
      <c r="H49" s="33"/>
      <c r="I49" s="39"/>
      <c r="J49" s="39"/>
      <c r="K49" s="40"/>
      <c r="L49" s="40"/>
      <c r="M49" s="33"/>
      <c r="N49" s="40"/>
      <c r="O49" s="33"/>
      <c r="P49" s="33"/>
      <c r="Q49" s="33"/>
      <c r="R49" s="33"/>
      <c r="S49" s="33"/>
      <c r="T49" s="33"/>
      <c r="U49" s="33"/>
      <c r="V49" s="33"/>
      <c r="W49" s="23" t="str">
        <f>LEFT(TEXT(Locations[[#This Row],[Zip Code]],"00000"),5)</f>
        <v>00000</v>
      </c>
      <c r="Z49" s="23" t="str">
        <f>IF(Locations[[#This Row],[State]]="","",Locations[[#This Row],[State]])</f>
        <v/>
      </c>
      <c r="AA49" s="23" t="str" cm="1">
        <f t="array" ref="AA49">_xlfn.IFNA(INDEX(LocationStates,MATCH(0,COUNTIF($AA$12:AA48,LocationStates),0)),"")</f>
        <v/>
      </c>
    </row>
    <row r="50" spans="2:27" x14ac:dyDescent="0.2">
      <c r="B50" s="154">
        <v>38</v>
      </c>
      <c r="C50" s="33"/>
      <c r="D50" s="33"/>
      <c r="E50" s="37"/>
      <c r="F50" s="38" t="str">
        <f>_xlfn.IFNA(VLOOKUP(Locations[[#This Row],[CleanZip]],ZipCodes[],2,0),"")</f>
        <v/>
      </c>
      <c r="G50" s="38" t="str">
        <f>_xlfn.IFNA(VLOOKUP(Locations[[#This Row],[CleanZip]],ZipCodes[],3,0),"")</f>
        <v/>
      </c>
      <c r="H50" s="33"/>
      <c r="I50" s="39"/>
      <c r="J50" s="39"/>
      <c r="K50" s="40"/>
      <c r="L50" s="40"/>
      <c r="M50" s="33"/>
      <c r="N50" s="40"/>
      <c r="O50" s="33"/>
      <c r="P50" s="33"/>
      <c r="Q50" s="33"/>
      <c r="R50" s="33"/>
      <c r="S50" s="33"/>
      <c r="T50" s="33"/>
      <c r="U50" s="33"/>
      <c r="V50" s="33"/>
      <c r="W50" s="23" t="str">
        <f>LEFT(TEXT(Locations[[#This Row],[Zip Code]],"00000"),5)</f>
        <v>00000</v>
      </c>
      <c r="Z50" s="23" t="str">
        <f>IF(Locations[[#This Row],[State]]="","",Locations[[#This Row],[State]])</f>
        <v/>
      </c>
      <c r="AA50" s="23" t="str" cm="1">
        <f t="array" ref="AA50">_xlfn.IFNA(INDEX(LocationStates,MATCH(0,COUNTIF($AA$12:AA49,LocationStates),0)),"")</f>
        <v/>
      </c>
    </row>
    <row r="51" spans="2:27" x14ac:dyDescent="0.2">
      <c r="B51" s="154">
        <v>39</v>
      </c>
      <c r="C51" s="33"/>
      <c r="D51" s="33"/>
      <c r="E51" s="37"/>
      <c r="F51" s="38" t="str">
        <f>_xlfn.IFNA(VLOOKUP(Locations[[#This Row],[CleanZip]],ZipCodes[],2,0),"")</f>
        <v/>
      </c>
      <c r="G51" s="38" t="str">
        <f>_xlfn.IFNA(VLOOKUP(Locations[[#This Row],[CleanZip]],ZipCodes[],3,0),"")</f>
        <v/>
      </c>
      <c r="H51" s="33"/>
      <c r="I51" s="39"/>
      <c r="J51" s="39"/>
      <c r="K51" s="40"/>
      <c r="L51" s="40"/>
      <c r="M51" s="33"/>
      <c r="N51" s="40"/>
      <c r="O51" s="33"/>
      <c r="P51" s="33"/>
      <c r="Q51" s="33"/>
      <c r="R51" s="33"/>
      <c r="S51" s="33"/>
      <c r="T51" s="33"/>
      <c r="U51" s="33"/>
      <c r="V51" s="33"/>
      <c r="W51" s="23" t="str">
        <f>LEFT(TEXT(Locations[[#This Row],[Zip Code]],"00000"),5)</f>
        <v>00000</v>
      </c>
      <c r="Z51" s="23" t="str">
        <f>IF(Locations[[#This Row],[State]]="","",Locations[[#This Row],[State]])</f>
        <v/>
      </c>
      <c r="AA51" s="23" t="str" cm="1">
        <f t="array" ref="AA51">_xlfn.IFNA(INDEX(LocationStates,MATCH(0,COUNTIF($AA$12:AA50,LocationStates),0)),"")</f>
        <v/>
      </c>
    </row>
    <row r="52" spans="2:27" x14ac:dyDescent="0.2">
      <c r="B52" s="154">
        <v>40</v>
      </c>
      <c r="C52" s="33"/>
      <c r="D52" s="33"/>
      <c r="E52" s="37"/>
      <c r="F52" s="38" t="str">
        <f>_xlfn.IFNA(VLOOKUP(Locations[[#This Row],[CleanZip]],ZipCodes[],2,0),"")</f>
        <v/>
      </c>
      <c r="G52" s="38" t="str">
        <f>_xlfn.IFNA(VLOOKUP(Locations[[#This Row],[CleanZip]],ZipCodes[],3,0),"")</f>
        <v/>
      </c>
      <c r="H52" s="33"/>
      <c r="I52" s="39"/>
      <c r="J52" s="39"/>
      <c r="K52" s="40"/>
      <c r="L52" s="40"/>
      <c r="M52" s="33"/>
      <c r="N52" s="40"/>
      <c r="O52" s="33"/>
      <c r="P52" s="33"/>
      <c r="Q52" s="33"/>
      <c r="R52" s="33"/>
      <c r="S52" s="33"/>
      <c r="T52" s="33"/>
      <c r="U52" s="33"/>
      <c r="V52" s="33"/>
      <c r="W52" s="23" t="str">
        <f>LEFT(TEXT(Locations[[#This Row],[Zip Code]],"00000"),5)</f>
        <v>00000</v>
      </c>
      <c r="Z52" s="23" t="str">
        <f>IF(Locations[[#This Row],[State]]="","",Locations[[#This Row],[State]])</f>
        <v/>
      </c>
      <c r="AA52" s="23" t="str" cm="1">
        <f t="array" ref="AA52">_xlfn.IFNA(INDEX(LocationStates,MATCH(0,COUNTIF($AA$12:AA51,LocationStates),0)),"")</f>
        <v/>
      </c>
    </row>
    <row r="53" spans="2:27" x14ac:dyDescent="0.2">
      <c r="B53" s="154">
        <v>41</v>
      </c>
      <c r="C53" s="33"/>
      <c r="D53" s="33"/>
      <c r="E53" s="37"/>
      <c r="F53" s="38" t="str">
        <f>_xlfn.IFNA(VLOOKUP(Locations[[#This Row],[CleanZip]],ZipCodes[],2,0),"")</f>
        <v/>
      </c>
      <c r="G53" s="38" t="str">
        <f>_xlfn.IFNA(VLOOKUP(Locations[[#This Row],[CleanZip]],ZipCodes[],3,0),"")</f>
        <v/>
      </c>
      <c r="H53" s="33"/>
      <c r="I53" s="39"/>
      <c r="J53" s="39"/>
      <c r="K53" s="40"/>
      <c r="L53" s="40"/>
      <c r="M53" s="33"/>
      <c r="N53" s="40"/>
      <c r="O53" s="33"/>
      <c r="P53" s="33"/>
      <c r="Q53" s="33"/>
      <c r="R53" s="33"/>
      <c r="S53" s="33"/>
      <c r="T53" s="33"/>
      <c r="U53" s="33"/>
      <c r="V53" s="33"/>
      <c r="W53" s="23" t="str">
        <f>LEFT(TEXT(Locations[[#This Row],[Zip Code]],"00000"),5)</f>
        <v>00000</v>
      </c>
      <c r="Z53" s="23" t="str">
        <f>IF(Locations[[#This Row],[State]]="","",Locations[[#This Row],[State]])</f>
        <v/>
      </c>
      <c r="AA53" s="23" t="str" cm="1">
        <f t="array" ref="AA53">_xlfn.IFNA(INDEX(LocationStates,MATCH(0,COUNTIF($AA$12:AA52,LocationStates),0)),"")</f>
        <v/>
      </c>
    </row>
    <row r="54" spans="2:27" x14ac:dyDescent="0.2">
      <c r="B54" s="154">
        <v>42</v>
      </c>
      <c r="C54" s="33"/>
      <c r="D54" s="33"/>
      <c r="E54" s="37"/>
      <c r="F54" s="38" t="str">
        <f>_xlfn.IFNA(VLOOKUP(Locations[[#This Row],[CleanZip]],ZipCodes[],2,0),"")</f>
        <v/>
      </c>
      <c r="G54" s="38" t="str">
        <f>_xlfn.IFNA(VLOOKUP(Locations[[#This Row],[CleanZip]],ZipCodes[],3,0),"")</f>
        <v/>
      </c>
      <c r="H54" s="33"/>
      <c r="I54" s="39"/>
      <c r="J54" s="39"/>
      <c r="K54" s="40"/>
      <c r="L54" s="40"/>
      <c r="M54" s="33"/>
      <c r="N54" s="40"/>
      <c r="O54" s="33"/>
      <c r="P54" s="33"/>
      <c r="Q54" s="33"/>
      <c r="R54" s="33"/>
      <c r="S54" s="33"/>
      <c r="T54" s="33"/>
      <c r="U54" s="33"/>
      <c r="V54" s="33"/>
      <c r="W54" s="23" t="str">
        <f>LEFT(TEXT(Locations[[#This Row],[Zip Code]],"00000"),5)</f>
        <v>00000</v>
      </c>
      <c r="Z54" s="23" t="str">
        <f>IF(Locations[[#This Row],[State]]="","",Locations[[#This Row],[State]])</f>
        <v/>
      </c>
      <c r="AA54" s="23" t="str" cm="1">
        <f t="array" ref="AA54">_xlfn.IFNA(INDEX(LocationStates,MATCH(0,COUNTIF($AA$12:AA53,LocationStates),0)),"")</f>
        <v/>
      </c>
    </row>
    <row r="55" spans="2:27" x14ac:dyDescent="0.2">
      <c r="B55" s="154">
        <v>43</v>
      </c>
      <c r="C55" s="33"/>
      <c r="D55" s="33"/>
      <c r="E55" s="37"/>
      <c r="F55" s="38" t="str">
        <f>_xlfn.IFNA(VLOOKUP(Locations[[#This Row],[CleanZip]],ZipCodes[],2,0),"")</f>
        <v/>
      </c>
      <c r="G55" s="38" t="str">
        <f>_xlfn.IFNA(VLOOKUP(Locations[[#This Row],[CleanZip]],ZipCodes[],3,0),"")</f>
        <v/>
      </c>
      <c r="H55" s="33"/>
      <c r="I55" s="39"/>
      <c r="J55" s="39"/>
      <c r="K55" s="40"/>
      <c r="L55" s="40"/>
      <c r="M55" s="33"/>
      <c r="N55" s="40"/>
      <c r="O55" s="33"/>
      <c r="P55" s="33"/>
      <c r="Q55" s="33"/>
      <c r="R55" s="33"/>
      <c r="S55" s="33"/>
      <c r="T55" s="33"/>
      <c r="U55" s="33"/>
      <c r="V55" s="33"/>
      <c r="W55" s="23" t="str">
        <f>LEFT(TEXT(Locations[[#This Row],[Zip Code]],"00000"),5)</f>
        <v>00000</v>
      </c>
      <c r="Z55" s="23" t="str">
        <f>IF(Locations[[#This Row],[State]]="","",Locations[[#This Row],[State]])</f>
        <v/>
      </c>
      <c r="AA55" s="23" t="str" cm="1">
        <f t="array" ref="AA55">_xlfn.IFNA(INDEX(LocationStates,MATCH(0,COUNTIF($AA$12:AA54,LocationStates),0)),"")</f>
        <v/>
      </c>
    </row>
    <row r="56" spans="2:27" x14ac:dyDescent="0.2">
      <c r="B56" s="154">
        <v>44</v>
      </c>
      <c r="C56" s="33"/>
      <c r="D56" s="33"/>
      <c r="E56" s="37"/>
      <c r="F56" s="38" t="str">
        <f>_xlfn.IFNA(VLOOKUP(Locations[[#This Row],[CleanZip]],ZipCodes[],2,0),"")</f>
        <v/>
      </c>
      <c r="G56" s="38" t="str">
        <f>_xlfn.IFNA(VLOOKUP(Locations[[#This Row],[CleanZip]],ZipCodes[],3,0),"")</f>
        <v/>
      </c>
      <c r="H56" s="33"/>
      <c r="I56" s="39"/>
      <c r="J56" s="39"/>
      <c r="K56" s="40"/>
      <c r="L56" s="40"/>
      <c r="M56" s="33"/>
      <c r="N56" s="40"/>
      <c r="O56" s="33"/>
      <c r="P56" s="33"/>
      <c r="Q56" s="33"/>
      <c r="R56" s="33"/>
      <c r="S56" s="33"/>
      <c r="T56" s="33"/>
      <c r="U56" s="33"/>
      <c r="V56" s="33"/>
      <c r="W56" s="23" t="str">
        <f>LEFT(TEXT(Locations[[#This Row],[Zip Code]],"00000"),5)</f>
        <v>00000</v>
      </c>
      <c r="Z56" s="23" t="str">
        <f>IF(Locations[[#This Row],[State]]="","",Locations[[#This Row],[State]])</f>
        <v/>
      </c>
      <c r="AA56" s="23" t="str" cm="1">
        <f t="array" ref="AA56">_xlfn.IFNA(INDEX(LocationStates,MATCH(0,COUNTIF($AA$12:AA55,LocationStates),0)),"")</f>
        <v/>
      </c>
    </row>
    <row r="57" spans="2:27" x14ac:dyDescent="0.2">
      <c r="B57" s="154">
        <v>45</v>
      </c>
      <c r="C57" s="33"/>
      <c r="D57" s="33"/>
      <c r="E57" s="37"/>
      <c r="F57" s="38" t="str">
        <f>_xlfn.IFNA(VLOOKUP(Locations[[#This Row],[CleanZip]],ZipCodes[],2,0),"")</f>
        <v/>
      </c>
      <c r="G57" s="38" t="str">
        <f>_xlfn.IFNA(VLOOKUP(Locations[[#This Row],[CleanZip]],ZipCodes[],3,0),"")</f>
        <v/>
      </c>
      <c r="H57" s="33"/>
      <c r="I57" s="39"/>
      <c r="J57" s="39"/>
      <c r="K57" s="40"/>
      <c r="L57" s="40"/>
      <c r="M57" s="33"/>
      <c r="N57" s="40"/>
      <c r="O57" s="33"/>
      <c r="P57" s="33"/>
      <c r="Q57" s="33"/>
      <c r="R57" s="33"/>
      <c r="S57" s="33"/>
      <c r="T57" s="33"/>
      <c r="U57" s="33"/>
      <c r="V57" s="33"/>
      <c r="W57" s="23" t="str">
        <f>LEFT(TEXT(Locations[[#This Row],[Zip Code]],"00000"),5)</f>
        <v>00000</v>
      </c>
      <c r="Z57" s="23" t="str">
        <f>IF(Locations[[#This Row],[State]]="","",Locations[[#This Row],[State]])</f>
        <v/>
      </c>
      <c r="AA57" s="23" t="str" cm="1">
        <f t="array" ref="AA57">_xlfn.IFNA(INDEX(LocationStates,MATCH(0,COUNTIF($AA$12:AA56,LocationStates),0)),"")</f>
        <v/>
      </c>
    </row>
    <row r="58" spans="2:27" x14ac:dyDescent="0.2">
      <c r="B58" s="154">
        <v>46</v>
      </c>
      <c r="C58" s="33"/>
      <c r="D58" s="33"/>
      <c r="E58" s="37"/>
      <c r="F58" s="38" t="str">
        <f>_xlfn.IFNA(VLOOKUP(Locations[[#This Row],[CleanZip]],ZipCodes[],2,0),"")</f>
        <v/>
      </c>
      <c r="G58" s="38" t="str">
        <f>_xlfn.IFNA(VLOOKUP(Locations[[#This Row],[CleanZip]],ZipCodes[],3,0),"")</f>
        <v/>
      </c>
      <c r="H58" s="33"/>
      <c r="I58" s="39"/>
      <c r="J58" s="39"/>
      <c r="K58" s="40"/>
      <c r="L58" s="40"/>
      <c r="M58" s="33"/>
      <c r="N58" s="40"/>
      <c r="O58" s="33"/>
      <c r="P58" s="33"/>
      <c r="Q58" s="33"/>
      <c r="R58" s="33"/>
      <c r="S58" s="33"/>
      <c r="T58" s="33"/>
      <c r="U58" s="33"/>
      <c r="V58" s="33"/>
      <c r="W58" s="23" t="str">
        <f>LEFT(TEXT(Locations[[#This Row],[Zip Code]],"00000"),5)</f>
        <v>00000</v>
      </c>
      <c r="Z58" s="23" t="str">
        <f>IF(Locations[[#This Row],[State]]="","",Locations[[#This Row],[State]])</f>
        <v/>
      </c>
      <c r="AA58" s="23" t="str" cm="1">
        <f t="array" ref="AA58">_xlfn.IFNA(INDEX(LocationStates,MATCH(0,COUNTIF($AA$12:AA57,LocationStates),0)),"")</f>
        <v/>
      </c>
    </row>
    <row r="59" spans="2:27" x14ac:dyDescent="0.2">
      <c r="B59" s="154">
        <v>47</v>
      </c>
      <c r="C59" s="33"/>
      <c r="D59" s="33"/>
      <c r="E59" s="37"/>
      <c r="F59" s="38" t="str">
        <f>_xlfn.IFNA(VLOOKUP(Locations[[#This Row],[CleanZip]],ZipCodes[],2,0),"")</f>
        <v/>
      </c>
      <c r="G59" s="38" t="str">
        <f>_xlfn.IFNA(VLOOKUP(Locations[[#This Row],[CleanZip]],ZipCodes[],3,0),"")</f>
        <v/>
      </c>
      <c r="H59" s="33"/>
      <c r="I59" s="39"/>
      <c r="J59" s="39"/>
      <c r="K59" s="40"/>
      <c r="L59" s="40"/>
      <c r="M59" s="33"/>
      <c r="N59" s="40"/>
      <c r="O59" s="33"/>
      <c r="P59" s="33"/>
      <c r="Q59" s="33"/>
      <c r="R59" s="33"/>
      <c r="S59" s="33"/>
      <c r="T59" s="33"/>
      <c r="U59" s="33"/>
      <c r="V59" s="33"/>
      <c r="W59" s="23" t="str">
        <f>LEFT(TEXT(Locations[[#This Row],[Zip Code]],"00000"),5)</f>
        <v>00000</v>
      </c>
      <c r="Z59" s="23" t="str">
        <f>IF(Locations[[#This Row],[State]]="","",Locations[[#This Row],[State]])</f>
        <v/>
      </c>
      <c r="AA59" s="23" t="str" cm="1">
        <f t="array" ref="AA59">_xlfn.IFNA(INDEX(LocationStates,MATCH(0,COUNTIF($AA$12:AA58,LocationStates),0)),"")</f>
        <v/>
      </c>
    </row>
    <row r="60" spans="2:27" x14ac:dyDescent="0.2">
      <c r="B60" s="154">
        <v>48</v>
      </c>
      <c r="C60" s="33"/>
      <c r="D60" s="33"/>
      <c r="E60" s="37"/>
      <c r="F60" s="38" t="str">
        <f>_xlfn.IFNA(VLOOKUP(Locations[[#This Row],[CleanZip]],ZipCodes[],2,0),"")</f>
        <v/>
      </c>
      <c r="G60" s="38" t="str">
        <f>_xlfn.IFNA(VLOOKUP(Locations[[#This Row],[CleanZip]],ZipCodes[],3,0),"")</f>
        <v/>
      </c>
      <c r="H60" s="33"/>
      <c r="I60" s="39"/>
      <c r="J60" s="39"/>
      <c r="K60" s="40"/>
      <c r="L60" s="40"/>
      <c r="M60" s="33"/>
      <c r="N60" s="40"/>
      <c r="O60" s="33"/>
      <c r="P60" s="33"/>
      <c r="Q60" s="33"/>
      <c r="R60" s="33"/>
      <c r="S60" s="33"/>
      <c r="T60" s="33"/>
      <c r="U60" s="33"/>
      <c r="V60" s="33"/>
      <c r="W60" s="23" t="str">
        <f>LEFT(TEXT(Locations[[#This Row],[Zip Code]],"00000"),5)</f>
        <v>00000</v>
      </c>
      <c r="Z60" s="23" t="str">
        <f>IF(Locations[[#This Row],[State]]="","",Locations[[#This Row],[State]])</f>
        <v/>
      </c>
      <c r="AA60" s="23" t="str" cm="1">
        <f t="array" ref="AA60">_xlfn.IFNA(INDEX(LocationStates,MATCH(0,COUNTIF($AA$12:AA59,LocationStates),0)),"")</f>
        <v/>
      </c>
    </row>
    <row r="61" spans="2:27" x14ac:dyDescent="0.2">
      <c r="B61" s="154">
        <v>49</v>
      </c>
      <c r="C61" s="33"/>
      <c r="D61" s="33"/>
      <c r="E61" s="37"/>
      <c r="F61" s="38" t="str">
        <f>_xlfn.IFNA(VLOOKUP(Locations[[#This Row],[CleanZip]],ZipCodes[],2,0),"")</f>
        <v/>
      </c>
      <c r="G61" s="38" t="str">
        <f>_xlfn.IFNA(VLOOKUP(Locations[[#This Row],[CleanZip]],ZipCodes[],3,0),"")</f>
        <v/>
      </c>
      <c r="H61" s="33"/>
      <c r="I61" s="39"/>
      <c r="J61" s="39"/>
      <c r="K61" s="40"/>
      <c r="L61" s="40"/>
      <c r="M61" s="33"/>
      <c r="N61" s="40"/>
      <c r="O61" s="33"/>
      <c r="P61" s="33"/>
      <c r="Q61" s="33"/>
      <c r="R61" s="33"/>
      <c r="S61" s="33"/>
      <c r="T61" s="33"/>
      <c r="U61" s="33"/>
      <c r="V61" s="33"/>
      <c r="W61" s="23" t="str">
        <f>LEFT(TEXT(Locations[[#This Row],[Zip Code]],"00000"),5)</f>
        <v>00000</v>
      </c>
      <c r="Z61" s="23" t="str">
        <f>IF(Locations[[#This Row],[State]]="","",Locations[[#This Row],[State]])</f>
        <v/>
      </c>
      <c r="AA61" s="23" t="str" cm="1">
        <f t="array" ref="AA61">_xlfn.IFNA(INDEX(LocationStates,MATCH(0,COUNTIF($AA$12:AA60,LocationStates),0)),"")</f>
        <v/>
      </c>
    </row>
    <row r="62" spans="2:27" x14ac:dyDescent="0.2">
      <c r="B62" s="154">
        <v>50</v>
      </c>
      <c r="C62" s="33"/>
      <c r="D62" s="33"/>
      <c r="E62" s="37"/>
      <c r="F62" s="38" t="str">
        <f>_xlfn.IFNA(VLOOKUP(Locations[[#This Row],[CleanZip]],ZipCodes[],2,0),"")</f>
        <v/>
      </c>
      <c r="G62" s="38" t="str">
        <f>_xlfn.IFNA(VLOOKUP(Locations[[#This Row],[CleanZip]],ZipCodes[],3,0),"")</f>
        <v/>
      </c>
      <c r="H62" s="33"/>
      <c r="I62" s="39"/>
      <c r="J62" s="39"/>
      <c r="K62" s="40"/>
      <c r="L62" s="40"/>
      <c r="M62" s="33"/>
      <c r="N62" s="40"/>
      <c r="O62" s="33"/>
      <c r="P62" s="33"/>
      <c r="Q62" s="33"/>
      <c r="R62" s="33"/>
      <c r="S62" s="33"/>
      <c r="T62" s="33"/>
      <c r="U62" s="33"/>
      <c r="V62" s="33"/>
      <c r="W62" s="23" t="str">
        <f>LEFT(TEXT(Locations[[#This Row],[Zip Code]],"00000"),5)</f>
        <v>00000</v>
      </c>
      <c r="Z62" s="23" t="str">
        <f>IF(Locations[[#This Row],[State]]="","",Locations[[#This Row],[State]])</f>
        <v/>
      </c>
      <c r="AA62" s="23" t="str" cm="1">
        <f t="array" ref="AA62">_xlfn.IFNA(INDEX(LocationStates,MATCH(0,COUNTIF($AA$12:AA61,LocationStates),0)),"")</f>
        <v/>
      </c>
    </row>
    <row r="63" spans="2:27" x14ac:dyDescent="0.2">
      <c r="B63" s="154">
        <v>51</v>
      </c>
      <c r="C63" s="33"/>
      <c r="D63" s="33"/>
      <c r="E63" s="37"/>
      <c r="F63" s="38" t="str">
        <f>_xlfn.IFNA(VLOOKUP(Locations[[#This Row],[CleanZip]],ZipCodes[],2,0),"")</f>
        <v/>
      </c>
      <c r="G63" s="38" t="str">
        <f>_xlfn.IFNA(VLOOKUP(Locations[[#This Row],[CleanZip]],ZipCodes[],3,0),"")</f>
        <v/>
      </c>
      <c r="H63" s="33"/>
      <c r="I63" s="39"/>
      <c r="J63" s="39"/>
      <c r="K63" s="40"/>
      <c r="L63" s="40"/>
      <c r="M63" s="33"/>
      <c r="N63" s="40"/>
      <c r="O63" s="33"/>
      <c r="P63" s="33"/>
      <c r="Q63" s="33"/>
      <c r="R63" s="33"/>
      <c r="S63" s="33"/>
      <c r="T63" s="33"/>
      <c r="U63" s="33"/>
      <c r="V63" s="33"/>
      <c r="W63" s="23" t="str">
        <f>LEFT(TEXT(Locations[[#This Row],[Zip Code]],"00000"),5)</f>
        <v>00000</v>
      </c>
      <c r="Z63" s="23" t="str">
        <f>IF(Locations[[#This Row],[State]]="","",Locations[[#This Row],[State]])</f>
        <v/>
      </c>
      <c r="AA63" s="23" t="str" cm="1">
        <f t="array" ref="AA63">_xlfn.IFNA(INDEX(LocationStates,MATCH(0,COUNTIF($AA$12:AA62,LocationStates),0)),"")</f>
        <v/>
      </c>
    </row>
    <row r="64" spans="2:27" x14ac:dyDescent="0.2">
      <c r="B64" s="154">
        <v>52</v>
      </c>
      <c r="C64" s="33"/>
      <c r="D64" s="33"/>
      <c r="E64" s="37"/>
      <c r="F64" s="38" t="str">
        <f>_xlfn.IFNA(VLOOKUP(Locations[[#This Row],[CleanZip]],ZipCodes[],2,0),"")</f>
        <v/>
      </c>
      <c r="G64" s="38" t="str">
        <f>_xlfn.IFNA(VLOOKUP(Locations[[#This Row],[CleanZip]],ZipCodes[],3,0),"")</f>
        <v/>
      </c>
      <c r="H64" s="33"/>
      <c r="I64" s="39"/>
      <c r="J64" s="39"/>
      <c r="K64" s="40"/>
      <c r="L64" s="40"/>
      <c r="M64" s="33"/>
      <c r="N64" s="40"/>
      <c r="O64" s="33"/>
      <c r="P64" s="33"/>
      <c r="Q64" s="33"/>
      <c r="R64" s="33"/>
      <c r="S64" s="33"/>
      <c r="T64" s="33"/>
      <c r="U64" s="33"/>
      <c r="V64" s="33"/>
      <c r="W64" s="23" t="str">
        <f>LEFT(TEXT(Locations[[#This Row],[Zip Code]],"00000"),5)</f>
        <v>00000</v>
      </c>
      <c r="Z64" s="23" t="str">
        <f>IF(Locations[[#This Row],[State]]="","",Locations[[#This Row],[State]])</f>
        <v/>
      </c>
      <c r="AA64" s="23" t="str" cm="1">
        <f t="array" ref="AA64">_xlfn.IFNA(INDEX(LocationStates,MATCH(0,COUNTIF($AA$12:AA63,LocationStates),0)),"")</f>
        <v/>
      </c>
    </row>
    <row r="65" spans="2:27" x14ac:dyDescent="0.2">
      <c r="B65" s="154">
        <v>53</v>
      </c>
      <c r="C65" s="33"/>
      <c r="D65" s="33"/>
      <c r="E65" s="37"/>
      <c r="F65" s="38" t="str">
        <f>_xlfn.IFNA(VLOOKUP(Locations[[#This Row],[CleanZip]],ZipCodes[],2,0),"")</f>
        <v/>
      </c>
      <c r="G65" s="38" t="str">
        <f>_xlfn.IFNA(VLOOKUP(Locations[[#This Row],[CleanZip]],ZipCodes[],3,0),"")</f>
        <v/>
      </c>
      <c r="H65" s="33"/>
      <c r="I65" s="39"/>
      <c r="J65" s="39"/>
      <c r="K65" s="40"/>
      <c r="L65" s="40"/>
      <c r="M65" s="33"/>
      <c r="N65" s="40"/>
      <c r="O65" s="33"/>
      <c r="P65" s="33"/>
      <c r="Q65" s="33"/>
      <c r="R65" s="33"/>
      <c r="S65" s="33"/>
      <c r="T65" s="33"/>
      <c r="U65" s="33"/>
      <c r="V65" s="33"/>
      <c r="W65" s="23" t="str">
        <f>LEFT(TEXT(Locations[[#This Row],[Zip Code]],"00000"),5)</f>
        <v>00000</v>
      </c>
      <c r="Z65" s="23" t="str">
        <f>IF(Locations[[#This Row],[State]]="","",Locations[[#This Row],[State]])</f>
        <v/>
      </c>
      <c r="AA65" s="23" t="str" cm="1">
        <f t="array" ref="AA65">_xlfn.IFNA(INDEX(LocationStates,MATCH(0,COUNTIF($AA$12:AA64,LocationStates),0)),"")</f>
        <v/>
      </c>
    </row>
    <row r="66" spans="2:27" x14ac:dyDescent="0.2">
      <c r="B66" s="154">
        <v>54</v>
      </c>
      <c r="C66" s="33"/>
      <c r="D66" s="33"/>
      <c r="E66" s="37"/>
      <c r="F66" s="38" t="str">
        <f>_xlfn.IFNA(VLOOKUP(Locations[[#This Row],[CleanZip]],ZipCodes[],2,0),"")</f>
        <v/>
      </c>
      <c r="G66" s="38" t="str">
        <f>_xlfn.IFNA(VLOOKUP(Locations[[#This Row],[CleanZip]],ZipCodes[],3,0),"")</f>
        <v/>
      </c>
      <c r="H66" s="33"/>
      <c r="I66" s="39"/>
      <c r="J66" s="39"/>
      <c r="K66" s="40"/>
      <c r="L66" s="40"/>
      <c r="M66" s="33"/>
      <c r="N66" s="40"/>
      <c r="O66" s="33"/>
      <c r="P66" s="33"/>
      <c r="Q66" s="33"/>
      <c r="R66" s="33"/>
      <c r="S66" s="33"/>
      <c r="T66" s="33"/>
      <c r="U66" s="33"/>
      <c r="V66" s="33"/>
      <c r="W66" s="23" t="str">
        <f>LEFT(TEXT(Locations[[#This Row],[Zip Code]],"00000"),5)</f>
        <v>00000</v>
      </c>
      <c r="Z66" s="23" t="str">
        <f>IF(Locations[[#This Row],[State]]="","",Locations[[#This Row],[State]])</f>
        <v/>
      </c>
      <c r="AA66" s="23" t="str" cm="1">
        <f t="array" ref="AA66">_xlfn.IFNA(INDEX(LocationStates,MATCH(0,COUNTIF($AA$12:AA65,LocationStates),0)),"")</f>
        <v/>
      </c>
    </row>
    <row r="67" spans="2:27" x14ac:dyDescent="0.2">
      <c r="B67" s="154">
        <v>55</v>
      </c>
      <c r="C67" s="33"/>
      <c r="D67" s="33"/>
      <c r="E67" s="37"/>
      <c r="F67" s="38" t="str">
        <f>_xlfn.IFNA(VLOOKUP(Locations[[#This Row],[CleanZip]],ZipCodes[],2,0),"")</f>
        <v/>
      </c>
      <c r="G67" s="38" t="str">
        <f>_xlfn.IFNA(VLOOKUP(Locations[[#This Row],[CleanZip]],ZipCodes[],3,0),"")</f>
        <v/>
      </c>
      <c r="H67" s="33"/>
      <c r="I67" s="39"/>
      <c r="J67" s="39"/>
      <c r="K67" s="40"/>
      <c r="L67" s="40"/>
      <c r="M67" s="33"/>
      <c r="N67" s="40"/>
      <c r="O67" s="33"/>
      <c r="P67" s="33"/>
      <c r="Q67" s="33"/>
      <c r="R67" s="33"/>
      <c r="S67" s="33"/>
      <c r="T67" s="33"/>
      <c r="U67" s="33"/>
      <c r="V67" s="33"/>
      <c r="W67" s="23" t="str">
        <f>LEFT(TEXT(Locations[[#This Row],[Zip Code]],"00000"),5)</f>
        <v>00000</v>
      </c>
      <c r="Z67" s="23" t="str">
        <f>IF(Locations[[#This Row],[State]]="","",Locations[[#This Row],[State]])</f>
        <v/>
      </c>
      <c r="AA67" s="23" t="str" cm="1">
        <f t="array" ref="AA67">_xlfn.IFNA(INDEX(LocationStates,MATCH(0,COUNTIF($AA$12:AA66,LocationStates),0)),"")</f>
        <v/>
      </c>
    </row>
    <row r="68" spans="2:27" x14ac:dyDescent="0.2">
      <c r="B68" s="154">
        <v>56</v>
      </c>
      <c r="C68" s="33"/>
      <c r="D68" s="33"/>
      <c r="E68" s="37"/>
      <c r="F68" s="38" t="str">
        <f>_xlfn.IFNA(VLOOKUP(Locations[[#This Row],[CleanZip]],ZipCodes[],2,0),"")</f>
        <v/>
      </c>
      <c r="G68" s="38" t="str">
        <f>_xlfn.IFNA(VLOOKUP(Locations[[#This Row],[CleanZip]],ZipCodes[],3,0),"")</f>
        <v/>
      </c>
      <c r="H68" s="33"/>
      <c r="I68" s="39"/>
      <c r="J68" s="39"/>
      <c r="K68" s="40"/>
      <c r="L68" s="40"/>
      <c r="M68" s="33"/>
      <c r="N68" s="40"/>
      <c r="O68" s="33"/>
      <c r="P68" s="33"/>
      <c r="Q68" s="33"/>
      <c r="R68" s="33"/>
      <c r="S68" s="33"/>
      <c r="T68" s="33"/>
      <c r="U68" s="33"/>
      <c r="V68" s="33"/>
      <c r="W68" s="23" t="str">
        <f>LEFT(TEXT(Locations[[#This Row],[Zip Code]],"00000"),5)</f>
        <v>00000</v>
      </c>
      <c r="Z68" s="23" t="str">
        <f>IF(Locations[[#This Row],[State]]="","",Locations[[#This Row],[State]])</f>
        <v/>
      </c>
      <c r="AA68" s="23" t="str" cm="1">
        <f t="array" ref="AA68">_xlfn.IFNA(INDEX(LocationStates,MATCH(0,COUNTIF($AA$12:AA67,LocationStates),0)),"")</f>
        <v/>
      </c>
    </row>
    <row r="69" spans="2:27" x14ac:dyDescent="0.2">
      <c r="B69" s="154">
        <v>57</v>
      </c>
      <c r="C69" s="33"/>
      <c r="D69" s="33"/>
      <c r="E69" s="37"/>
      <c r="F69" s="38" t="str">
        <f>_xlfn.IFNA(VLOOKUP(Locations[[#This Row],[CleanZip]],ZipCodes[],2,0),"")</f>
        <v/>
      </c>
      <c r="G69" s="38" t="str">
        <f>_xlfn.IFNA(VLOOKUP(Locations[[#This Row],[CleanZip]],ZipCodes[],3,0),"")</f>
        <v/>
      </c>
      <c r="H69" s="33"/>
      <c r="I69" s="39"/>
      <c r="J69" s="39"/>
      <c r="K69" s="40"/>
      <c r="L69" s="40"/>
      <c r="M69" s="33"/>
      <c r="N69" s="40"/>
      <c r="O69" s="33"/>
      <c r="P69" s="33"/>
      <c r="Q69" s="33"/>
      <c r="R69" s="33"/>
      <c r="S69" s="33"/>
      <c r="T69" s="33"/>
      <c r="U69" s="33"/>
      <c r="V69" s="33"/>
      <c r="W69" s="23" t="str">
        <f>LEFT(TEXT(Locations[[#This Row],[Zip Code]],"00000"),5)</f>
        <v>00000</v>
      </c>
      <c r="Z69" s="23" t="str">
        <f>IF(Locations[[#This Row],[State]]="","",Locations[[#This Row],[State]])</f>
        <v/>
      </c>
      <c r="AA69" s="23" t="str" cm="1">
        <f t="array" ref="AA69">_xlfn.IFNA(INDEX(LocationStates,MATCH(0,COUNTIF($AA$12:AA68,LocationStates),0)),"")</f>
        <v/>
      </c>
    </row>
    <row r="70" spans="2:27" x14ac:dyDescent="0.2">
      <c r="B70" s="154">
        <v>58</v>
      </c>
      <c r="C70" s="33"/>
      <c r="D70" s="33"/>
      <c r="E70" s="37"/>
      <c r="F70" s="38" t="str">
        <f>_xlfn.IFNA(VLOOKUP(Locations[[#This Row],[CleanZip]],ZipCodes[],2,0),"")</f>
        <v/>
      </c>
      <c r="G70" s="38" t="str">
        <f>_xlfn.IFNA(VLOOKUP(Locations[[#This Row],[CleanZip]],ZipCodes[],3,0),"")</f>
        <v/>
      </c>
      <c r="H70" s="33"/>
      <c r="I70" s="39"/>
      <c r="J70" s="39"/>
      <c r="K70" s="40"/>
      <c r="L70" s="40"/>
      <c r="M70" s="33"/>
      <c r="N70" s="40"/>
      <c r="O70" s="33"/>
      <c r="P70" s="33"/>
      <c r="Q70" s="33"/>
      <c r="R70" s="33"/>
      <c r="S70" s="33"/>
      <c r="T70" s="33"/>
      <c r="U70" s="33"/>
      <c r="V70" s="33"/>
      <c r="W70" s="23" t="str">
        <f>LEFT(TEXT(Locations[[#This Row],[Zip Code]],"00000"),5)</f>
        <v>00000</v>
      </c>
      <c r="Z70" s="23" t="str">
        <f>IF(Locations[[#This Row],[State]]="","",Locations[[#This Row],[State]])</f>
        <v/>
      </c>
      <c r="AA70" s="23" t="str" cm="1">
        <f t="array" ref="AA70">_xlfn.IFNA(INDEX(LocationStates,MATCH(0,COUNTIF($AA$12:AA69,LocationStates),0)),"")</f>
        <v/>
      </c>
    </row>
    <row r="71" spans="2:27" x14ac:dyDescent="0.2">
      <c r="B71" s="154">
        <v>59</v>
      </c>
      <c r="C71" s="33"/>
      <c r="D71" s="33"/>
      <c r="E71" s="37"/>
      <c r="F71" s="38" t="str">
        <f>_xlfn.IFNA(VLOOKUP(Locations[[#This Row],[CleanZip]],ZipCodes[],2,0),"")</f>
        <v/>
      </c>
      <c r="G71" s="38" t="str">
        <f>_xlfn.IFNA(VLOOKUP(Locations[[#This Row],[CleanZip]],ZipCodes[],3,0),"")</f>
        <v/>
      </c>
      <c r="H71" s="33"/>
      <c r="I71" s="39"/>
      <c r="J71" s="39"/>
      <c r="K71" s="40"/>
      <c r="L71" s="40"/>
      <c r="M71" s="33"/>
      <c r="N71" s="40"/>
      <c r="O71" s="33"/>
      <c r="P71" s="33"/>
      <c r="Q71" s="33"/>
      <c r="R71" s="33"/>
      <c r="S71" s="33"/>
      <c r="T71" s="33"/>
      <c r="U71" s="33"/>
      <c r="V71" s="33"/>
      <c r="W71" s="23" t="str">
        <f>LEFT(TEXT(Locations[[#This Row],[Zip Code]],"00000"),5)</f>
        <v>00000</v>
      </c>
      <c r="Z71" s="23" t="str">
        <f>IF(Locations[[#This Row],[State]]="","",Locations[[#This Row],[State]])</f>
        <v/>
      </c>
      <c r="AA71" s="23" t="str" cm="1">
        <f t="array" ref="AA71">_xlfn.IFNA(INDEX(LocationStates,MATCH(0,COUNTIF($AA$12:AA70,LocationStates),0)),"")</f>
        <v/>
      </c>
    </row>
    <row r="72" spans="2:27" x14ac:dyDescent="0.2">
      <c r="B72" s="154">
        <v>60</v>
      </c>
      <c r="C72" s="33"/>
      <c r="D72" s="33"/>
      <c r="E72" s="37"/>
      <c r="F72" s="38" t="str">
        <f>_xlfn.IFNA(VLOOKUP(Locations[[#This Row],[CleanZip]],ZipCodes[],2,0),"")</f>
        <v/>
      </c>
      <c r="G72" s="38" t="str">
        <f>_xlfn.IFNA(VLOOKUP(Locations[[#This Row],[CleanZip]],ZipCodes[],3,0),"")</f>
        <v/>
      </c>
      <c r="H72" s="33"/>
      <c r="I72" s="39"/>
      <c r="J72" s="39"/>
      <c r="K72" s="40"/>
      <c r="L72" s="40"/>
      <c r="M72" s="33"/>
      <c r="N72" s="40"/>
      <c r="O72" s="33"/>
      <c r="P72" s="33"/>
      <c r="Q72" s="33"/>
      <c r="R72" s="33"/>
      <c r="S72" s="33"/>
      <c r="T72" s="33"/>
      <c r="U72" s="33"/>
      <c r="V72" s="33"/>
      <c r="W72" s="23" t="str">
        <f>LEFT(TEXT(Locations[[#This Row],[Zip Code]],"00000"),5)</f>
        <v>00000</v>
      </c>
      <c r="Z72" s="23" t="str">
        <f>IF(Locations[[#This Row],[State]]="","",Locations[[#This Row],[State]])</f>
        <v/>
      </c>
      <c r="AA72" s="23" t="str" cm="1">
        <f t="array" ref="AA72">_xlfn.IFNA(INDEX(LocationStates,MATCH(0,COUNTIF($AA$12:AA71,LocationStates),0)),"")</f>
        <v/>
      </c>
    </row>
    <row r="73" spans="2:27" x14ac:dyDescent="0.2">
      <c r="B73" s="154">
        <v>61</v>
      </c>
      <c r="C73" s="33"/>
      <c r="D73" s="33"/>
      <c r="E73" s="37"/>
      <c r="F73" s="38" t="str">
        <f>_xlfn.IFNA(VLOOKUP(Locations[[#This Row],[CleanZip]],ZipCodes[],2,0),"")</f>
        <v/>
      </c>
      <c r="G73" s="38" t="str">
        <f>_xlfn.IFNA(VLOOKUP(Locations[[#This Row],[CleanZip]],ZipCodes[],3,0),"")</f>
        <v/>
      </c>
      <c r="H73" s="33"/>
      <c r="I73" s="39"/>
      <c r="J73" s="39"/>
      <c r="K73" s="40"/>
      <c r="L73" s="40"/>
      <c r="M73" s="33"/>
      <c r="N73" s="40"/>
      <c r="O73" s="33"/>
      <c r="P73" s="33"/>
      <c r="Q73" s="33"/>
      <c r="R73" s="33"/>
      <c r="S73" s="33"/>
      <c r="T73" s="33"/>
      <c r="U73" s="33"/>
      <c r="V73" s="33"/>
      <c r="W73" s="23" t="str">
        <f>LEFT(TEXT(Locations[[#This Row],[Zip Code]],"00000"),5)</f>
        <v>00000</v>
      </c>
      <c r="Z73" s="23" t="str">
        <f>IF(Locations[[#This Row],[State]]="","",Locations[[#This Row],[State]])</f>
        <v/>
      </c>
      <c r="AA73" s="23" t="str" cm="1">
        <f t="array" ref="AA73">_xlfn.IFNA(INDEX(LocationStates,MATCH(0,COUNTIF($AA$12:AA72,LocationStates),0)),"")</f>
        <v/>
      </c>
    </row>
    <row r="74" spans="2:27" x14ac:dyDescent="0.2">
      <c r="B74" s="154">
        <v>62</v>
      </c>
      <c r="C74" s="33"/>
      <c r="D74" s="33"/>
      <c r="E74" s="37"/>
      <c r="F74" s="38" t="str">
        <f>_xlfn.IFNA(VLOOKUP(Locations[[#This Row],[CleanZip]],ZipCodes[],2,0),"")</f>
        <v/>
      </c>
      <c r="G74" s="38" t="str">
        <f>_xlfn.IFNA(VLOOKUP(Locations[[#This Row],[CleanZip]],ZipCodes[],3,0),"")</f>
        <v/>
      </c>
      <c r="H74" s="33"/>
      <c r="I74" s="39"/>
      <c r="J74" s="39"/>
      <c r="K74" s="40"/>
      <c r="L74" s="40"/>
      <c r="M74" s="33"/>
      <c r="N74" s="40"/>
      <c r="O74" s="33"/>
      <c r="P74" s="33"/>
      <c r="Q74" s="33"/>
      <c r="R74" s="33"/>
      <c r="S74" s="33"/>
      <c r="T74" s="33"/>
      <c r="U74" s="33"/>
      <c r="V74" s="33"/>
      <c r="W74" s="23" t="str">
        <f>LEFT(TEXT(Locations[[#This Row],[Zip Code]],"00000"),5)</f>
        <v>00000</v>
      </c>
      <c r="Z74" s="23" t="str">
        <f>IF(Locations[[#This Row],[State]]="","",Locations[[#This Row],[State]])</f>
        <v/>
      </c>
      <c r="AA74" s="23" t="str" cm="1">
        <f t="array" ref="AA74">_xlfn.IFNA(INDEX(LocationStates,MATCH(0,COUNTIF($AA$12:AA73,LocationStates),0)),"")</f>
        <v/>
      </c>
    </row>
    <row r="75" spans="2:27" x14ac:dyDescent="0.2">
      <c r="B75" s="154">
        <v>63</v>
      </c>
      <c r="C75" s="33"/>
      <c r="D75" s="33"/>
      <c r="E75" s="37"/>
      <c r="F75" s="38" t="str">
        <f>_xlfn.IFNA(VLOOKUP(Locations[[#This Row],[CleanZip]],ZipCodes[],2,0),"")</f>
        <v/>
      </c>
      <c r="G75" s="38" t="str">
        <f>_xlfn.IFNA(VLOOKUP(Locations[[#This Row],[CleanZip]],ZipCodes[],3,0),"")</f>
        <v/>
      </c>
      <c r="H75" s="33"/>
      <c r="I75" s="39"/>
      <c r="J75" s="39"/>
      <c r="K75" s="40"/>
      <c r="L75" s="40"/>
      <c r="M75" s="33"/>
      <c r="N75" s="40"/>
      <c r="O75" s="33"/>
      <c r="P75" s="33"/>
      <c r="Q75" s="33"/>
      <c r="R75" s="33"/>
      <c r="S75" s="33"/>
      <c r="T75" s="33"/>
      <c r="U75" s="33"/>
      <c r="V75" s="33"/>
      <c r="W75" s="23" t="str">
        <f>LEFT(TEXT(Locations[[#This Row],[Zip Code]],"00000"),5)</f>
        <v>00000</v>
      </c>
      <c r="Z75" s="23" t="str">
        <f>IF(Locations[[#This Row],[State]]="","",Locations[[#This Row],[State]])</f>
        <v/>
      </c>
      <c r="AA75" s="23" t="str" cm="1">
        <f t="array" ref="AA75">_xlfn.IFNA(INDEX(LocationStates,MATCH(0,COUNTIF($AA$12:AA74,LocationStates),0)),"")</f>
        <v/>
      </c>
    </row>
    <row r="76" spans="2:27" x14ac:dyDescent="0.2">
      <c r="B76" s="154">
        <v>64</v>
      </c>
      <c r="C76" s="33"/>
      <c r="D76" s="33"/>
      <c r="E76" s="37"/>
      <c r="F76" s="38" t="str">
        <f>_xlfn.IFNA(VLOOKUP(Locations[[#This Row],[CleanZip]],ZipCodes[],2,0),"")</f>
        <v/>
      </c>
      <c r="G76" s="38" t="str">
        <f>_xlfn.IFNA(VLOOKUP(Locations[[#This Row],[CleanZip]],ZipCodes[],3,0),"")</f>
        <v/>
      </c>
      <c r="H76" s="33"/>
      <c r="I76" s="39"/>
      <c r="J76" s="39"/>
      <c r="K76" s="40"/>
      <c r="L76" s="40"/>
      <c r="M76" s="33"/>
      <c r="N76" s="40"/>
      <c r="O76" s="33"/>
      <c r="P76" s="33"/>
      <c r="Q76" s="33"/>
      <c r="R76" s="33"/>
      <c r="S76" s="33"/>
      <c r="T76" s="33"/>
      <c r="U76" s="33"/>
      <c r="V76" s="33"/>
      <c r="W76" s="23" t="str">
        <f>LEFT(TEXT(Locations[[#This Row],[Zip Code]],"00000"),5)</f>
        <v>00000</v>
      </c>
      <c r="Z76" s="23" t="str">
        <f>IF(Locations[[#This Row],[State]]="","",Locations[[#This Row],[State]])</f>
        <v/>
      </c>
      <c r="AA76" s="23" t="str" cm="1">
        <f t="array" ref="AA76">_xlfn.IFNA(INDEX(LocationStates,MATCH(0,COUNTIF($AA$12:AA75,LocationStates),0)),"")</f>
        <v/>
      </c>
    </row>
    <row r="77" spans="2:27" x14ac:dyDescent="0.2">
      <c r="B77" s="154">
        <v>65</v>
      </c>
      <c r="C77" s="33"/>
      <c r="D77" s="33"/>
      <c r="E77" s="37"/>
      <c r="F77" s="38" t="str">
        <f>_xlfn.IFNA(VLOOKUP(Locations[[#This Row],[CleanZip]],ZipCodes[],2,0),"")</f>
        <v/>
      </c>
      <c r="G77" s="38" t="str">
        <f>_xlfn.IFNA(VLOOKUP(Locations[[#This Row],[CleanZip]],ZipCodes[],3,0),"")</f>
        <v/>
      </c>
      <c r="H77" s="33"/>
      <c r="I77" s="39"/>
      <c r="J77" s="39"/>
      <c r="K77" s="40"/>
      <c r="L77" s="40"/>
      <c r="M77" s="33"/>
      <c r="N77" s="40"/>
      <c r="O77" s="33"/>
      <c r="P77" s="33"/>
      <c r="Q77" s="33"/>
      <c r="R77" s="33"/>
      <c r="S77" s="33"/>
      <c r="T77" s="33"/>
      <c r="U77" s="33"/>
      <c r="V77" s="33"/>
      <c r="W77" s="23" t="str">
        <f>LEFT(TEXT(Locations[[#This Row],[Zip Code]],"00000"),5)</f>
        <v>00000</v>
      </c>
      <c r="Z77" s="23" t="str">
        <f>IF(Locations[[#This Row],[State]]="","",Locations[[#This Row],[State]])</f>
        <v/>
      </c>
      <c r="AA77" s="23" t="str" cm="1">
        <f t="array" ref="AA77">_xlfn.IFNA(INDEX(LocationStates,MATCH(0,COUNTIF($AA$12:AA76,LocationStates),0)),"")</f>
        <v/>
      </c>
    </row>
    <row r="78" spans="2:27" x14ac:dyDescent="0.2">
      <c r="B78" s="154">
        <v>66</v>
      </c>
      <c r="C78" s="33"/>
      <c r="D78" s="33"/>
      <c r="E78" s="37"/>
      <c r="F78" s="38" t="str">
        <f>_xlfn.IFNA(VLOOKUP(Locations[[#This Row],[CleanZip]],ZipCodes[],2,0),"")</f>
        <v/>
      </c>
      <c r="G78" s="38" t="str">
        <f>_xlfn.IFNA(VLOOKUP(Locations[[#This Row],[CleanZip]],ZipCodes[],3,0),"")</f>
        <v/>
      </c>
      <c r="H78" s="33"/>
      <c r="I78" s="39"/>
      <c r="J78" s="39"/>
      <c r="K78" s="40"/>
      <c r="L78" s="40"/>
      <c r="M78" s="33"/>
      <c r="N78" s="40"/>
      <c r="O78" s="33"/>
      <c r="P78" s="33"/>
      <c r="Q78" s="33"/>
      <c r="R78" s="33"/>
      <c r="S78" s="33"/>
      <c r="T78" s="33"/>
      <c r="U78" s="33"/>
      <c r="V78" s="33"/>
      <c r="W78" s="23" t="str">
        <f>LEFT(TEXT(Locations[[#This Row],[Zip Code]],"00000"),5)</f>
        <v>00000</v>
      </c>
      <c r="Z78" s="23" t="str">
        <f>IF(Locations[[#This Row],[State]]="","",Locations[[#This Row],[State]])</f>
        <v/>
      </c>
      <c r="AA78" s="23" t="str" cm="1">
        <f t="array" ref="AA78">_xlfn.IFNA(INDEX(LocationStates,MATCH(0,COUNTIF($AA$12:AA77,LocationStates),0)),"")</f>
        <v/>
      </c>
    </row>
    <row r="79" spans="2:27" x14ac:dyDescent="0.2">
      <c r="B79" s="154">
        <v>67</v>
      </c>
      <c r="C79" s="33"/>
      <c r="D79" s="33"/>
      <c r="E79" s="37"/>
      <c r="F79" s="38" t="str">
        <f>_xlfn.IFNA(VLOOKUP(Locations[[#This Row],[CleanZip]],ZipCodes[],2,0),"")</f>
        <v/>
      </c>
      <c r="G79" s="38" t="str">
        <f>_xlfn.IFNA(VLOOKUP(Locations[[#This Row],[CleanZip]],ZipCodes[],3,0),"")</f>
        <v/>
      </c>
      <c r="H79" s="33"/>
      <c r="I79" s="39"/>
      <c r="J79" s="39"/>
      <c r="K79" s="40"/>
      <c r="L79" s="40"/>
      <c r="M79" s="33"/>
      <c r="N79" s="40"/>
      <c r="O79" s="33"/>
      <c r="P79" s="33"/>
      <c r="Q79" s="33"/>
      <c r="R79" s="33"/>
      <c r="S79" s="33"/>
      <c r="T79" s="33"/>
      <c r="U79" s="33"/>
      <c r="V79" s="33"/>
      <c r="W79" s="23" t="str">
        <f>LEFT(TEXT(Locations[[#This Row],[Zip Code]],"00000"),5)</f>
        <v>00000</v>
      </c>
      <c r="Z79" s="23" t="str">
        <f>IF(Locations[[#This Row],[State]]="","",Locations[[#This Row],[State]])</f>
        <v/>
      </c>
      <c r="AA79" s="23" t="str" cm="1">
        <f t="array" ref="AA79">_xlfn.IFNA(INDEX(LocationStates,MATCH(0,COUNTIF($AA$12:AA78,LocationStates),0)),"")</f>
        <v/>
      </c>
    </row>
    <row r="80" spans="2:27" x14ac:dyDescent="0.2">
      <c r="B80" s="154">
        <v>68</v>
      </c>
      <c r="C80" s="33"/>
      <c r="D80" s="33"/>
      <c r="E80" s="37"/>
      <c r="F80" s="38" t="str">
        <f>_xlfn.IFNA(VLOOKUP(Locations[[#This Row],[CleanZip]],ZipCodes[],2,0),"")</f>
        <v/>
      </c>
      <c r="G80" s="38" t="str">
        <f>_xlfn.IFNA(VLOOKUP(Locations[[#This Row],[CleanZip]],ZipCodes[],3,0),"")</f>
        <v/>
      </c>
      <c r="H80" s="33"/>
      <c r="I80" s="39"/>
      <c r="J80" s="39"/>
      <c r="K80" s="40"/>
      <c r="L80" s="40"/>
      <c r="M80" s="33"/>
      <c r="N80" s="40"/>
      <c r="O80" s="33"/>
      <c r="P80" s="33"/>
      <c r="Q80" s="33"/>
      <c r="R80" s="33"/>
      <c r="S80" s="33"/>
      <c r="T80" s="33"/>
      <c r="U80" s="33"/>
      <c r="V80" s="33"/>
      <c r="W80" s="23" t="str">
        <f>LEFT(TEXT(Locations[[#This Row],[Zip Code]],"00000"),5)</f>
        <v>00000</v>
      </c>
      <c r="Z80" s="23" t="str">
        <f>IF(Locations[[#This Row],[State]]="","",Locations[[#This Row],[State]])</f>
        <v/>
      </c>
      <c r="AA80" s="23" t="str" cm="1">
        <f t="array" ref="AA80">_xlfn.IFNA(INDEX(LocationStates,MATCH(0,COUNTIF($AA$12:AA79,LocationStates),0)),"")</f>
        <v/>
      </c>
    </row>
    <row r="81" spans="2:27" x14ac:dyDescent="0.2">
      <c r="B81" s="154">
        <v>69</v>
      </c>
      <c r="C81" s="33"/>
      <c r="D81" s="33"/>
      <c r="E81" s="37"/>
      <c r="F81" s="38" t="str">
        <f>_xlfn.IFNA(VLOOKUP(Locations[[#This Row],[CleanZip]],ZipCodes[],2,0),"")</f>
        <v/>
      </c>
      <c r="G81" s="38" t="str">
        <f>_xlfn.IFNA(VLOOKUP(Locations[[#This Row],[CleanZip]],ZipCodes[],3,0),"")</f>
        <v/>
      </c>
      <c r="H81" s="33"/>
      <c r="I81" s="39"/>
      <c r="J81" s="39"/>
      <c r="K81" s="40"/>
      <c r="L81" s="40"/>
      <c r="M81" s="33"/>
      <c r="N81" s="40"/>
      <c r="O81" s="33"/>
      <c r="P81" s="33"/>
      <c r="Q81" s="33"/>
      <c r="R81" s="33"/>
      <c r="S81" s="33"/>
      <c r="T81" s="33"/>
      <c r="U81" s="33"/>
      <c r="V81" s="33"/>
      <c r="W81" s="23" t="str">
        <f>LEFT(TEXT(Locations[[#This Row],[Zip Code]],"00000"),5)</f>
        <v>00000</v>
      </c>
      <c r="Z81" s="23" t="str">
        <f>IF(Locations[[#This Row],[State]]="","",Locations[[#This Row],[State]])</f>
        <v/>
      </c>
      <c r="AA81" s="23" t="str" cm="1">
        <f t="array" ref="AA81">_xlfn.IFNA(INDEX(LocationStates,MATCH(0,COUNTIF($AA$12:AA80,LocationStates),0)),"")</f>
        <v/>
      </c>
    </row>
    <row r="82" spans="2:27" x14ac:dyDescent="0.2">
      <c r="B82" s="154">
        <v>70</v>
      </c>
      <c r="C82" s="33"/>
      <c r="D82" s="33"/>
      <c r="E82" s="37"/>
      <c r="F82" s="38" t="str">
        <f>_xlfn.IFNA(VLOOKUP(Locations[[#This Row],[CleanZip]],ZipCodes[],2,0),"")</f>
        <v/>
      </c>
      <c r="G82" s="38" t="str">
        <f>_xlfn.IFNA(VLOOKUP(Locations[[#This Row],[CleanZip]],ZipCodes[],3,0),"")</f>
        <v/>
      </c>
      <c r="H82" s="33"/>
      <c r="I82" s="39"/>
      <c r="J82" s="39"/>
      <c r="K82" s="40"/>
      <c r="L82" s="40"/>
      <c r="M82" s="33"/>
      <c r="N82" s="40"/>
      <c r="O82" s="33"/>
      <c r="P82" s="33"/>
      <c r="Q82" s="33"/>
      <c r="R82" s="33"/>
      <c r="S82" s="33"/>
      <c r="T82" s="33"/>
      <c r="U82" s="33"/>
      <c r="V82" s="33"/>
      <c r="W82" s="23" t="str">
        <f>LEFT(TEXT(Locations[[#This Row],[Zip Code]],"00000"),5)</f>
        <v>00000</v>
      </c>
      <c r="Z82" s="23" t="str">
        <f>IF(Locations[[#This Row],[State]]="","",Locations[[#This Row],[State]])</f>
        <v/>
      </c>
      <c r="AA82" s="23" t="str" cm="1">
        <f t="array" ref="AA82">_xlfn.IFNA(INDEX(LocationStates,MATCH(0,COUNTIF($AA$12:AA81,LocationStates),0)),"")</f>
        <v/>
      </c>
    </row>
    <row r="83" spans="2:27" x14ac:dyDescent="0.2">
      <c r="B83" s="154">
        <v>71</v>
      </c>
      <c r="C83" s="33"/>
      <c r="D83" s="33"/>
      <c r="E83" s="37"/>
      <c r="F83" s="38" t="str">
        <f>_xlfn.IFNA(VLOOKUP(Locations[[#This Row],[CleanZip]],ZipCodes[],2,0),"")</f>
        <v/>
      </c>
      <c r="G83" s="38" t="str">
        <f>_xlfn.IFNA(VLOOKUP(Locations[[#This Row],[CleanZip]],ZipCodes[],3,0),"")</f>
        <v/>
      </c>
      <c r="H83" s="33"/>
      <c r="I83" s="39"/>
      <c r="J83" s="39"/>
      <c r="K83" s="40"/>
      <c r="L83" s="40"/>
      <c r="M83" s="33"/>
      <c r="N83" s="40"/>
      <c r="O83" s="33"/>
      <c r="P83" s="33"/>
      <c r="Q83" s="33"/>
      <c r="R83" s="33"/>
      <c r="S83" s="33"/>
      <c r="T83" s="33"/>
      <c r="U83" s="33"/>
      <c r="V83" s="33"/>
      <c r="W83" s="23" t="str">
        <f>LEFT(TEXT(Locations[[#This Row],[Zip Code]],"00000"),5)</f>
        <v>00000</v>
      </c>
      <c r="Z83" s="23" t="str">
        <f>IF(Locations[[#This Row],[State]]="","",Locations[[#This Row],[State]])</f>
        <v/>
      </c>
      <c r="AA83" s="23" t="str" cm="1">
        <f t="array" ref="AA83">_xlfn.IFNA(INDEX(LocationStates,MATCH(0,COUNTIF($AA$12:AA82,LocationStates),0)),"")</f>
        <v/>
      </c>
    </row>
    <row r="84" spans="2:27" x14ac:dyDescent="0.2">
      <c r="B84" s="154">
        <v>72</v>
      </c>
      <c r="C84" s="33"/>
      <c r="D84" s="33"/>
      <c r="E84" s="37"/>
      <c r="F84" s="38" t="str">
        <f>_xlfn.IFNA(VLOOKUP(Locations[[#This Row],[CleanZip]],ZipCodes[],2,0),"")</f>
        <v/>
      </c>
      <c r="G84" s="38" t="str">
        <f>_xlfn.IFNA(VLOOKUP(Locations[[#This Row],[CleanZip]],ZipCodes[],3,0),"")</f>
        <v/>
      </c>
      <c r="H84" s="33"/>
      <c r="I84" s="39"/>
      <c r="J84" s="39"/>
      <c r="K84" s="40"/>
      <c r="L84" s="40"/>
      <c r="M84" s="33"/>
      <c r="N84" s="40"/>
      <c r="O84" s="33"/>
      <c r="P84" s="33"/>
      <c r="Q84" s="33"/>
      <c r="R84" s="33"/>
      <c r="S84" s="33"/>
      <c r="T84" s="33"/>
      <c r="U84" s="33"/>
      <c r="V84" s="33"/>
      <c r="W84" s="23" t="str">
        <f>LEFT(TEXT(Locations[[#This Row],[Zip Code]],"00000"),5)</f>
        <v>00000</v>
      </c>
      <c r="Z84" s="23" t="str">
        <f>IF(Locations[[#This Row],[State]]="","",Locations[[#This Row],[State]])</f>
        <v/>
      </c>
      <c r="AA84" s="23" t="str" cm="1">
        <f t="array" ref="AA84">_xlfn.IFNA(INDEX(LocationStates,MATCH(0,COUNTIF($AA$12:AA83,LocationStates),0)),"")</f>
        <v/>
      </c>
    </row>
    <row r="85" spans="2:27" x14ac:dyDescent="0.2">
      <c r="B85" s="154">
        <v>73</v>
      </c>
      <c r="C85" s="33"/>
      <c r="D85" s="33"/>
      <c r="E85" s="37"/>
      <c r="F85" s="38" t="str">
        <f>_xlfn.IFNA(VLOOKUP(Locations[[#This Row],[CleanZip]],ZipCodes[],2,0),"")</f>
        <v/>
      </c>
      <c r="G85" s="38" t="str">
        <f>_xlfn.IFNA(VLOOKUP(Locations[[#This Row],[CleanZip]],ZipCodes[],3,0),"")</f>
        <v/>
      </c>
      <c r="H85" s="33"/>
      <c r="I85" s="39"/>
      <c r="J85" s="39"/>
      <c r="K85" s="40"/>
      <c r="L85" s="40"/>
      <c r="M85" s="33"/>
      <c r="N85" s="40"/>
      <c r="O85" s="33"/>
      <c r="P85" s="33"/>
      <c r="Q85" s="33"/>
      <c r="R85" s="33"/>
      <c r="S85" s="33"/>
      <c r="T85" s="33"/>
      <c r="U85" s="33"/>
      <c r="V85" s="33"/>
      <c r="W85" s="23" t="str">
        <f>LEFT(TEXT(Locations[[#This Row],[Zip Code]],"00000"),5)</f>
        <v>00000</v>
      </c>
      <c r="Z85" s="23" t="str">
        <f>IF(Locations[[#This Row],[State]]="","",Locations[[#This Row],[State]])</f>
        <v/>
      </c>
      <c r="AA85" s="23" t="str" cm="1">
        <f t="array" ref="AA85">_xlfn.IFNA(INDEX(LocationStates,MATCH(0,COUNTIF($AA$12:AA84,LocationStates),0)),"")</f>
        <v/>
      </c>
    </row>
    <row r="86" spans="2:27" x14ac:dyDescent="0.2">
      <c r="B86" s="154">
        <v>74</v>
      </c>
      <c r="C86" s="33"/>
      <c r="D86" s="33"/>
      <c r="E86" s="37"/>
      <c r="F86" s="38" t="str">
        <f>_xlfn.IFNA(VLOOKUP(Locations[[#This Row],[CleanZip]],ZipCodes[],2,0),"")</f>
        <v/>
      </c>
      <c r="G86" s="38" t="str">
        <f>_xlfn.IFNA(VLOOKUP(Locations[[#This Row],[CleanZip]],ZipCodes[],3,0),"")</f>
        <v/>
      </c>
      <c r="H86" s="33"/>
      <c r="I86" s="39"/>
      <c r="J86" s="39"/>
      <c r="K86" s="40"/>
      <c r="L86" s="40"/>
      <c r="M86" s="33"/>
      <c r="N86" s="40"/>
      <c r="O86" s="33"/>
      <c r="P86" s="33"/>
      <c r="Q86" s="33"/>
      <c r="R86" s="33"/>
      <c r="S86" s="33"/>
      <c r="T86" s="33"/>
      <c r="U86" s="33"/>
      <c r="V86" s="33"/>
      <c r="W86" s="23" t="str">
        <f>LEFT(TEXT(Locations[[#This Row],[Zip Code]],"00000"),5)</f>
        <v>00000</v>
      </c>
      <c r="Z86" s="23" t="str">
        <f>IF(Locations[[#This Row],[State]]="","",Locations[[#This Row],[State]])</f>
        <v/>
      </c>
      <c r="AA86" s="23" t="str" cm="1">
        <f t="array" ref="AA86">_xlfn.IFNA(INDEX(LocationStates,MATCH(0,COUNTIF($AA$12:AA85,LocationStates),0)),"")</f>
        <v/>
      </c>
    </row>
    <row r="87" spans="2:27" x14ac:dyDescent="0.2">
      <c r="B87" s="154">
        <v>75</v>
      </c>
      <c r="C87" s="33"/>
      <c r="D87" s="33"/>
      <c r="E87" s="37"/>
      <c r="F87" s="38" t="str">
        <f>_xlfn.IFNA(VLOOKUP(Locations[[#This Row],[CleanZip]],ZipCodes[],2,0),"")</f>
        <v/>
      </c>
      <c r="G87" s="38" t="str">
        <f>_xlfn.IFNA(VLOOKUP(Locations[[#This Row],[CleanZip]],ZipCodes[],3,0),"")</f>
        <v/>
      </c>
      <c r="H87" s="33"/>
      <c r="I87" s="39"/>
      <c r="J87" s="39"/>
      <c r="K87" s="40"/>
      <c r="L87" s="40"/>
      <c r="M87" s="33"/>
      <c r="N87" s="40"/>
      <c r="O87" s="33"/>
      <c r="P87" s="33"/>
      <c r="Q87" s="33"/>
      <c r="R87" s="33"/>
      <c r="S87" s="33"/>
      <c r="T87" s="33"/>
      <c r="U87" s="33"/>
      <c r="V87" s="33"/>
      <c r="W87" s="23" t="str">
        <f>LEFT(TEXT(Locations[[#This Row],[Zip Code]],"00000"),5)</f>
        <v>00000</v>
      </c>
      <c r="Z87" s="23" t="str">
        <f>IF(Locations[[#This Row],[State]]="","",Locations[[#This Row],[State]])</f>
        <v/>
      </c>
      <c r="AA87" s="23" t="str" cm="1">
        <f t="array" ref="AA87">_xlfn.IFNA(INDEX(LocationStates,MATCH(0,COUNTIF($AA$12:AA86,LocationStates),0)),"")</f>
        <v/>
      </c>
    </row>
    <row r="88" spans="2:27" x14ac:dyDescent="0.2">
      <c r="B88" s="154">
        <v>76</v>
      </c>
      <c r="C88" s="33"/>
      <c r="D88" s="33"/>
      <c r="E88" s="37"/>
      <c r="F88" s="38" t="str">
        <f>_xlfn.IFNA(VLOOKUP(Locations[[#This Row],[CleanZip]],ZipCodes[],2,0),"")</f>
        <v/>
      </c>
      <c r="G88" s="38" t="str">
        <f>_xlfn.IFNA(VLOOKUP(Locations[[#This Row],[CleanZip]],ZipCodes[],3,0),"")</f>
        <v/>
      </c>
      <c r="H88" s="33"/>
      <c r="I88" s="39"/>
      <c r="J88" s="39"/>
      <c r="K88" s="40"/>
      <c r="L88" s="40"/>
      <c r="M88" s="33"/>
      <c r="N88" s="40"/>
      <c r="O88" s="33"/>
      <c r="P88" s="33"/>
      <c r="Q88" s="33"/>
      <c r="R88" s="33"/>
      <c r="S88" s="33"/>
      <c r="T88" s="33"/>
      <c r="U88" s="33"/>
      <c r="V88" s="33"/>
      <c r="W88" s="23" t="str">
        <f>LEFT(TEXT(Locations[[#This Row],[Zip Code]],"00000"),5)</f>
        <v>00000</v>
      </c>
      <c r="Z88" s="23" t="str">
        <f>IF(Locations[[#This Row],[State]]="","",Locations[[#This Row],[State]])</f>
        <v/>
      </c>
      <c r="AA88" s="23" t="str" cm="1">
        <f t="array" ref="AA88">_xlfn.IFNA(INDEX(LocationStates,MATCH(0,COUNTIF($AA$12:AA87,LocationStates),0)),"")</f>
        <v/>
      </c>
    </row>
    <row r="89" spans="2:27" x14ac:dyDescent="0.2">
      <c r="B89" s="154">
        <v>77</v>
      </c>
      <c r="C89" s="33"/>
      <c r="D89" s="33"/>
      <c r="E89" s="37"/>
      <c r="F89" s="38" t="str">
        <f>_xlfn.IFNA(VLOOKUP(Locations[[#This Row],[CleanZip]],ZipCodes[],2,0),"")</f>
        <v/>
      </c>
      <c r="G89" s="38" t="str">
        <f>_xlfn.IFNA(VLOOKUP(Locations[[#This Row],[CleanZip]],ZipCodes[],3,0),"")</f>
        <v/>
      </c>
      <c r="H89" s="33"/>
      <c r="I89" s="39"/>
      <c r="J89" s="39"/>
      <c r="K89" s="40"/>
      <c r="L89" s="40"/>
      <c r="M89" s="33"/>
      <c r="N89" s="40"/>
      <c r="O89" s="33"/>
      <c r="P89" s="33"/>
      <c r="Q89" s="33"/>
      <c r="R89" s="33"/>
      <c r="S89" s="33"/>
      <c r="T89" s="33"/>
      <c r="U89" s="33"/>
      <c r="V89" s="33"/>
      <c r="W89" s="23" t="str">
        <f>LEFT(TEXT(Locations[[#This Row],[Zip Code]],"00000"),5)</f>
        <v>00000</v>
      </c>
      <c r="Z89" s="23" t="str">
        <f>IF(Locations[[#This Row],[State]]="","",Locations[[#This Row],[State]])</f>
        <v/>
      </c>
      <c r="AA89" s="23" t="str" cm="1">
        <f t="array" ref="AA89">_xlfn.IFNA(INDEX(LocationStates,MATCH(0,COUNTIF($AA$12:AA88,LocationStates),0)),"")</f>
        <v/>
      </c>
    </row>
    <row r="90" spans="2:27" x14ac:dyDescent="0.2">
      <c r="B90" s="154">
        <v>78</v>
      </c>
      <c r="C90" s="33"/>
      <c r="D90" s="33"/>
      <c r="E90" s="37"/>
      <c r="F90" s="38" t="str">
        <f>_xlfn.IFNA(VLOOKUP(Locations[[#This Row],[CleanZip]],ZipCodes[],2,0),"")</f>
        <v/>
      </c>
      <c r="G90" s="38" t="str">
        <f>_xlfn.IFNA(VLOOKUP(Locations[[#This Row],[CleanZip]],ZipCodes[],3,0),"")</f>
        <v/>
      </c>
      <c r="H90" s="33"/>
      <c r="I90" s="39"/>
      <c r="J90" s="39"/>
      <c r="K90" s="40"/>
      <c r="L90" s="40"/>
      <c r="M90" s="33"/>
      <c r="N90" s="40"/>
      <c r="O90" s="33"/>
      <c r="P90" s="33"/>
      <c r="Q90" s="33"/>
      <c r="R90" s="33"/>
      <c r="S90" s="33"/>
      <c r="T90" s="33"/>
      <c r="U90" s="33"/>
      <c r="V90" s="33"/>
      <c r="W90" s="23" t="str">
        <f>LEFT(TEXT(Locations[[#This Row],[Zip Code]],"00000"),5)</f>
        <v>00000</v>
      </c>
      <c r="Z90" s="23" t="str">
        <f>IF(Locations[[#This Row],[State]]="","",Locations[[#This Row],[State]])</f>
        <v/>
      </c>
      <c r="AA90" s="23" t="str" cm="1">
        <f t="array" ref="AA90">_xlfn.IFNA(INDEX(LocationStates,MATCH(0,COUNTIF($AA$12:AA89,LocationStates),0)),"")</f>
        <v/>
      </c>
    </row>
    <row r="91" spans="2:27" x14ac:dyDescent="0.2">
      <c r="B91" s="154">
        <v>79</v>
      </c>
      <c r="C91" s="33"/>
      <c r="D91" s="33"/>
      <c r="E91" s="37"/>
      <c r="F91" s="38" t="str">
        <f>_xlfn.IFNA(VLOOKUP(Locations[[#This Row],[CleanZip]],ZipCodes[],2,0),"")</f>
        <v/>
      </c>
      <c r="G91" s="38" t="str">
        <f>_xlfn.IFNA(VLOOKUP(Locations[[#This Row],[CleanZip]],ZipCodes[],3,0),"")</f>
        <v/>
      </c>
      <c r="H91" s="33"/>
      <c r="I91" s="39"/>
      <c r="J91" s="39"/>
      <c r="K91" s="40"/>
      <c r="L91" s="40"/>
      <c r="M91" s="33"/>
      <c r="N91" s="40"/>
      <c r="O91" s="33"/>
      <c r="P91" s="33"/>
      <c r="Q91" s="33"/>
      <c r="R91" s="33"/>
      <c r="S91" s="33"/>
      <c r="T91" s="33"/>
      <c r="U91" s="33"/>
      <c r="V91" s="33"/>
      <c r="W91" s="23" t="str">
        <f>LEFT(TEXT(Locations[[#This Row],[Zip Code]],"00000"),5)</f>
        <v>00000</v>
      </c>
      <c r="Z91" s="23" t="str">
        <f>IF(Locations[[#This Row],[State]]="","",Locations[[#This Row],[State]])</f>
        <v/>
      </c>
      <c r="AA91" s="23" t="str" cm="1">
        <f t="array" ref="AA91">_xlfn.IFNA(INDEX(LocationStates,MATCH(0,COUNTIF($AA$12:AA90,LocationStates),0)),"")</f>
        <v/>
      </c>
    </row>
    <row r="92" spans="2:27" x14ac:dyDescent="0.2">
      <c r="B92" s="154">
        <v>80</v>
      </c>
      <c r="C92" s="33"/>
      <c r="D92" s="33"/>
      <c r="E92" s="37"/>
      <c r="F92" s="38" t="str">
        <f>_xlfn.IFNA(VLOOKUP(Locations[[#This Row],[CleanZip]],ZipCodes[],2,0),"")</f>
        <v/>
      </c>
      <c r="G92" s="38" t="str">
        <f>_xlfn.IFNA(VLOOKUP(Locations[[#This Row],[CleanZip]],ZipCodes[],3,0),"")</f>
        <v/>
      </c>
      <c r="H92" s="33"/>
      <c r="I92" s="39"/>
      <c r="J92" s="39"/>
      <c r="K92" s="40"/>
      <c r="L92" s="40"/>
      <c r="M92" s="33"/>
      <c r="N92" s="40"/>
      <c r="O92" s="33"/>
      <c r="P92" s="33"/>
      <c r="Q92" s="33"/>
      <c r="R92" s="33"/>
      <c r="S92" s="33"/>
      <c r="T92" s="33"/>
      <c r="U92" s="33"/>
      <c r="V92" s="33"/>
      <c r="W92" s="23" t="str">
        <f>LEFT(TEXT(Locations[[#This Row],[Zip Code]],"00000"),5)</f>
        <v>00000</v>
      </c>
      <c r="Z92" s="23" t="str">
        <f>IF(Locations[[#This Row],[State]]="","",Locations[[#This Row],[State]])</f>
        <v/>
      </c>
      <c r="AA92" s="23" t="str" cm="1">
        <f t="array" ref="AA92">_xlfn.IFNA(INDEX(LocationStates,MATCH(0,COUNTIF($AA$12:AA91,LocationStates),0)),"")</f>
        <v/>
      </c>
    </row>
    <row r="93" spans="2:27" x14ac:dyDescent="0.2">
      <c r="B93" s="154">
        <v>81</v>
      </c>
      <c r="C93" s="33"/>
      <c r="D93" s="33"/>
      <c r="E93" s="37"/>
      <c r="F93" s="38" t="str">
        <f>_xlfn.IFNA(VLOOKUP(Locations[[#This Row],[CleanZip]],ZipCodes[],2,0),"")</f>
        <v/>
      </c>
      <c r="G93" s="38" t="str">
        <f>_xlfn.IFNA(VLOOKUP(Locations[[#This Row],[CleanZip]],ZipCodes[],3,0),"")</f>
        <v/>
      </c>
      <c r="H93" s="33"/>
      <c r="I93" s="39"/>
      <c r="J93" s="39"/>
      <c r="K93" s="40"/>
      <c r="L93" s="40"/>
      <c r="M93" s="33"/>
      <c r="N93" s="40"/>
      <c r="O93" s="33"/>
      <c r="P93" s="33"/>
      <c r="Q93" s="33"/>
      <c r="R93" s="33"/>
      <c r="S93" s="33"/>
      <c r="T93" s="33"/>
      <c r="U93" s="33"/>
      <c r="V93" s="33"/>
      <c r="W93" s="23" t="str">
        <f>LEFT(TEXT(Locations[[#This Row],[Zip Code]],"00000"),5)</f>
        <v>00000</v>
      </c>
      <c r="Z93" s="23" t="str">
        <f>IF(Locations[[#This Row],[State]]="","",Locations[[#This Row],[State]])</f>
        <v/>
      </c>
      <c r="AA93" s="23" t="str" cm="1">
        <f t="array" ref="AA93">_xlfn.IFNA(INDEX(LocationStates,MATCH(0,COUNTIF($AA$12:AA92,LocationStates),0)),"")</f>
        <v/>
      </c>
    </row>
    <row r="94" spans="2:27" x14ac:dyDescent="0.2">
      <c r="B94" s="154">
        <v>82</v>
      </c>
      <c r="C94" s="33"/>
      <c r="D94" s="33"/>
      <c r="E94" s="37"/>
      <c r="F94" s="38" t="str">
        <f>_xlfn.IFNA(VLOOKUP(Locations[[#This Row],[CleanZip]],ZipCodes[],2,0),"")</f>
        <v/>
      </c>
      <c r="G94" s="38" t="str">
        <f>_xlfn.IFNA(VLOOKUP(Locations[[#This Row],[CleanZip]],ZipCodes[],3,0),"")</f>
        <v/>
      </c>
      <c r="H94" s="33"/>
      <c r="I94" s="39"/>
      <c r="J94" s="39"/>
      <c r="K94" s="40"/>
      <c r="L94" s="40"/>
      <c r="M94" s="33"/>
      <c r="N94" s="40"/>
      <c r="O94" s="33"/>
      <c r="P94" s="33"/>
      <c r="Q94" s="33"/>
      <c r="R94" s="33"/>
      <c r="S94" s="33"/>
      <c r="T94" s="33"/>
      <c r="U94" s="33"/>
      <c r="V94" s="33"/>
      <c r="W94" s="23" t="str">
        <f>LEFT(TEXT(Locations[[#This Row],[Zip Code]],"00000"),5)</f>
        <v>00000</v>
      </c>
      <c r="Z94" s="23" t="str">
        <f>IF(Locations[[#This Row],[State]]="","",Locations[[#This Row],[State]])</f>
        <v/>
      </c>
      <c r="AA94" s="23" t="str" cm="1">
        <f t="array" ref="AA94">_xlfn.IFNA(INDEX(LocationStates,MATCH(0,COUNTIF($AA$12:AA93,LocationStates),0)),"")</f>
        <v/>
      </c>
    </row>
    <row r="95" spans="2:27" x14ac:dyDescent="0.2">
      <c r="B95" s="154">
        <v>83</v>
      </c>
      <c r="C95" s="33"/>
      <c r="D95" s="33"/>
      <c r="E95" s="37"/>
      <c r="F95" s="38" t="str">
        <f>_xlfn.IFNA(VLOOKUP(Locations[[#This Row],[CleanZip]],ZipCodes[],2,0),"")</f>
        <v/>
      </c>
      <c r="G95" s="38" t="str">
        <f>_xlfn.IFNA(VLOOKUP(Locations[[#This Row],[CleanZip]],ZipCodes[],3,0),"")</f>
        <v/>
      </c>
      <c r="H95" s="33"/>
      <c r="I95" s="39"/>
      <c r="J95" s="39"/>
      <c r="K95" s="40"/>
      <c r="L95" s="40"/>
      <c r="M95" s="33"/>
      <c r="N95" s="40"/>
      <c r="O95" s="33"/>
      <c r="P95" s="33"/>
      <c r="Q95" s="33"/>
      <c r="R95" s="33"/>
      <c r="S95" s="33"/>
      <c r="T95" s="33"/>
      <c r="U95" s="33"/>
      <c r="V95" s="33"/>
      <c r="W95" s="23" t="str">
        <f>LEFT(TEXT(Locations[[#This Row],[Zip Code]],"00000"),5)</f>
        <v>00000</v>
      </c>
      <c r="Z95" s="23" t="str">
        <f>IF(Locations[[#This Row],[State]]="","",Locations[[#This Row],[State]])</f>
        <v/>
      </c>
      <c r="AA95" s="23" t="str" cm="1">
        <f t="array" ref="AA95">_xlfn.IFNA(INDEX(LocationStates,MATCH(0,COUNTIF($AA$12:AA94,LocationStates),0)),"")</f>
        <v/>
      </c>
    </row>
    <row r="96" spans="2:27" x14ac:dyDescent="0.2">
      <c r="B96" s="154">
        <v>84</v>
      </c>
      <c r="C96" s="33"/>
      <c r="D96" s="33"/>
      <c r="E96" s="37"/>
      <c r="F96" s="38" t="str">
        <f>_xlfn.IFNA(VLOOKUP(Locations[[#This Row],[CleanZip]],ZipCodes[],2,0),"")</f>
        <v/>
      </c>
      <c r="G96" s="38" t="str">
        <f>_xlfn.IFNA(VLOOKUP(Locations[[#This Row],[CleanZip]],ZipCodes[],3,0),"")</f>
        <v/>
      </c>
      <c r="H96" s="33"/>
      <c r="I96" s="39"/>
      <c r="J96" s="39"/>
      <c r="K96" s="40"/>
      <c r="L96" s="40"/>
      <c r="M96" s="33"/>
      <c r="N96" s="40"/>
      <c r="O96" s="33"/>
      <c r="P96" s="33"/>
      <c r="Q96" s="33"/>
      <c r="R96" s="33"/>
      <c r="S96" s="33"/>
      <c r="T96" s="33"/>
      <c r="U96" s="33"/>
      <c r="V96" s="33"/>
      <c r="W96" s="23" t="str">
        <f>LEFT(TEXT(Locations[[#This Row],[Zip Code]],"00000"),5)</f>
        <v>00000</v>
      </c>
      <c r="Z96" s="23" t="str">
        <f>IF(Locations[[#This Row],[State]]="","",Locations[[#This Row],[State]])</f>
        <v/>
      </c>
      <c r="AA96" s="23" t="str" cm="1">
        <f t="array" ref="AA96">_xlfn.IFNA(INDEX(LocationStates,MATCH(0,COUNTIF($AA$12:AA95,LocationStates),0)),"")</f>
        <v/>
      </c>
    </row>
    <row r="97" spans="2:27" x14ac:dyDescent="0.2">
      <c r="B97" s="154">
        <v>85</v>
      </c>
      <c r="C97" s="33"/>
      <c r="D97" s="33"/>
      <c r="E97" s="37"/>
      <c r="F97" s="38" t="str">
        <f>_xlfn.IFNA(VLOOKUP(Locations[[#This Row],[CleanZip]],ZipCodes[],2,0),"")</f>
        <v/>
      </c>
      <c r="G97" s="38" t="str">
        <f>_xlfn.IFNA(VLOOKUP(Locations[[#This Row],[CleanZip]],ZipCodes[],3,0),"")</f>
        <v/>
      </c>
      <c r="H97" s="33"/>
      <c r="I97" s="39"/>
      <c r="J97" s="39"/>
      <c r="K97" s="40"/>
      <c r="L97" s="40"/>
      <c r="M97" s="33"/>
      <c r="N97" s="40"/>
      <c r="O97" s="33"/>
      <c r="P97" s="33"/>
      <c r="Q97" s="33"/>
      <c r="R97" s="33"/>
      <c r="S97" s="33"/>
      <c r="T97" s="33"/>
      <c r="U97" s="33"/>
      <c r="V97" s="33"/>
      <c r="W97" s="23" t="str">
        <f>LEFT(TEXT(Locations[[#This Row],[Zip Code]],"00000"),5)</f>
        <v>00000</v>
      </c>
      <c r="Z97" s="23" t="str">
        <f>IF(Locations[[#This Row],[State]]="","",Locations[[#This Row],[State]])</f>
        <v/>
      </c>
      <c r="AA97" s="23" t="str" cm="1">
        <f t="array" ref="AA97">_xlfn.IFNA(INDEX(LocationStates,MATCH(0,COUNTIF($AA$12:AA96,LocationStates),0)),"")</f>
        <v/>
      </c>
    </row>
    <row r="98" spans="2:27" x14ac:dyDescent="0.2">
      <c r="B98" s="154">
        <v>86</v>
      </c>
      <c r="C98" s="33"/>
      <c r="D98" s="33"/>
      <c r="E98" s="37"/>
      <c r="F98" s="38" t="str">
        <f>_xlfn.IFNA(VLOOKUP(Locations[[#This Row],[CleanZip]],ZipCodes[],2,0),"")</f>
        <v/>
      </c>
      <c r="G98" s="38" t="str">
        <f>_xlfn.IFNA(VLOOKUP(Locations[[#This Row],[CleanZip]],ZipCodes[],3,0),"")</f>
        <v/>
      </c>
      <c r="H98" s="33"/>
      <c r="I98" s="39"/>
      <c r="J98" s="39"/>
      <c r="K98" s="40"/>
      <c r="L98" s="40"/>
      <c r="M98" s="33"/>
      <c r="N98" s="40"/>
      <c r="O98" s="33"/>
      <c r="P98" s="33"/>
      <c r="Q98" s="33"/>
      <c r="R98" s="33"/>
      <c r="S98" s="33"/>
      <c r="T98" s="33"/>
      <c r="U98" s="33"/>
      <c r="V98" s="33"/>
      <c r="W98" s="23" t="str">
        <f>LEFT(TEXT(Locations[[#This Row],[Zip Code]],"00000"),5)</f>
        <v>00000</v>
      </c>
      <c r="Z98" s="23" t="str">
        <f>IF(Locations[[#This Row],[State]]="","",Locations[[#This Row],[State]])</f>
        <v/>
      </c>
      <c r="AA98" s="23" t="str" cm="1">
        <f t="array" ref="AA98">_xlfn.IFNA(INDEX(LocationStates,MATCH(0,COUNTIF($AA$12:AA97,LocationStates),0)),"")</f>
        <v/>
      </c>
    </row>
    <row r="99" spans="2:27" x14ac:dyDescent="0.2">
      <c r="B99" s="154">
        <v>87</v>
      </c>
      <c r="C99" s="33"/>
      <c r="D99" s="33"/>
      <c r="E99" s="37"/>
      <c r="F99" s="38" t="str">
        <f>_xlfn.IFNA(VLOOKUP(Locations[[#This Row],[CleanZip]],ZipCodes[],2,0),"")</f>
        <v/>
      </c>
      <c r="G99" s="38" t="str">
        <f>_xlfn.IFNA(VLOOKUP(Locations[[#This Row],[CleanZip]],ZipCodes[],3,0),"")</f>
        <v/>
      </c>
      <c r="H99" s="33"/>
      <c r="I99" s="39"/>
      <c r="J99" s="39"/>
      <c r="K99" s="40"/>
      <c r="L99" s="40"/>
      <c r="M99" s="33"/>
      <c r="N99" s="40"/>
      <c r="O99" s="33"/>
      <c r="P99" s="33"/>
      <c r="Q99" s="33"/>
      <c r="R99" s="33"/>
      <c r="S99" s="33"/>
      <c r="T99" s="33"/>
      <c r="U99" s="33"/>
      <c r="V99" s="33"/>
      <c r="W99" s="23" t="str">
        <f>LEFT(TEXT(Locations[[#This Row],[Zip Code]],"00000"),5)</f>
        <v>00000</v>
      </c>
      <c r="Z99" s="23" t="str">
        <f>IF(Locations[[#This Row],[State]]="","",Locations[[#This Row],[State]])</f>
        <v/>
      </c>
      <c r="AA99" s="23" t="str" cm="1">
        <f t="array" ref="AA99">_xlfn.IFNA(INDEX(LocationStates,MATCH(0,COUNTIF($AA$12:AA98,LocationStates),0)),"")</f>
        <v/>
      </c>
    </row>
    <row r="100" spans="2:27" x14ac:dyDescent="0.2">
      <c r="B100" s="154">
        <v>88</v>
      </c>
      <c r="C100" s="33"/>
      <c r="D100" s="33"/>
      <c r="E100" s="37"/>
      <c r="F100" s="38" t="str">
        <f>_xlfn.IFNA(VLOOKUP(Locations[[#This Row],[CleanZip]],ZipCodes[],2,0),"")</f>
        <v/>
      </c>
      <c r="G100" s="38" t="str">
        <f>_xlfn.IFNA(VLOOKUP(Locations[[#This Row],[CleanZip]],ZipCodes[],3,0),"")</f>
        <v/>
      </c>
      <c r="H100" s="33"/>
      <c r="I100" s="39"/>
      <c r="J100" s="39"/>
      <c r="K100" s="40"/>
      <c r="L100" s="40"/>
      <c r="M100" s="33"/>
      <c r="N100" s="40"/>
      <c r="O100" s="33"/>
      <c r="P100" s="33"/>
      <c r="Q100" s="33"/>
      <c r="R100" s="33"/>
      <c r="S100" s="33"/>
      <c r="T100" s="33"/>
      <c r="U100" s="33"/>
      <c r="V100" s="33"/>
      <c r="W100" s="23" t="str">
        <f>LEFT(TEXT(Locations[[#This Row],[Zip Code]],"00000"),5)</f>
        <v>00000</v>
      </c>
      <c r="Z100" s="23" t="str">
        <f>IF(Locations[[#This Row],[State]]="","",Locations[[#This Row],[State]])</f>
        <v/>
      </c>
      <c r="AA100" s="23" t="str" cm="1">
        <f t="array" ref="AA100">_xlfn.IFNA(INDEX(LocationStates,MATCH(0,COUNTIF($AA$12:AA99,LocationStates),0)),"")</f>
        <v/>
      </c>
    </row>
    <row r="101" spans="2:27" x14ac:dyDescent="0.2">
      <c r="B101" s="154">
        <v>89</v>
      </c>
      <c r="C101" s="33"/>
      <c r="D101" s="33"/>
      <c r="E101" s="37"/>
      <c r="F101" s="38" t="str">
        <f>_xlfn.IFNA(VLOOKUP(Locations[[#This Row],[CleanZip]],ZipCodes[],2,0),"")</f>
        <v/>
      </c>
      <c r="G101" s="38" t="str">
        <f>_xlfn.IFNA(VLOOKUP(Locations[[#This Row],[CleanZip]],ZipCodes[],3,0),"")</f>
        <v/>
      </c>
      <c r="H101" s="33"/>
      <c r="I101" s="39"/>
      <c r="J101" s="39"/>
      <c r="K101" s="40"/>
      <c r="L101" s="40"/>
      <c r="M101" s="33"/>
      <c r="N101" s="40"/>
      <c r="O101" s="33"/>
      <c r="P101" s="33"/>
      <c r="Q101" s="33"/>
      <c r="R101" s="33"/>
      <c r="S101" s="33"/>
      <c r="T101" s="33"/>
      <c r="U101" s="33"/>
      <c r="V101" s="33"/>
      <c r="W101" s="23" t="str">
        <f>LEFT(TEXT(Locations[[#This Row],[Zip Code]],"00000"),5)</f>
        <v>00000</v>
      </c>
      <c r="Z101" s="23" t="str">
        <f>IF(Locations[[#This Row],[State]]="","",Locations[[#This Row],[State]])</f>
        <v/>
      </c>
      <c r="AA101" s="23" t="str" cm="1">
        <f t="array" ref="AA101">_xlfn.IFNA(INDEX(LocationStates,MATCH(0,COUNTIF($AA$12:AA100,LocationStates),0)),"")</f>
        <v/>
      </c>
    </row>
    <row r="102" spans="2:27" x14ac:dyDescent="0.2">
      <c r="B102" s="154">
        <v>90</v>
      </c>
      <c r="C102" s="33"/>
      <c r="D102" s="33"/>
      <c r="E102" s="37"/>
      <c r="F102" s="38" t="str">
        <f>_xlfn.IFNA(VLOOKUP(Locations[[#This Row],[CleanZip]],ZipCodes[],2,0),"")</f>
        <v/>
      </c>
      <c r="G102" s="38" t="str">
        <f>_xlfn.IFNA(VLOOKUP(Locations[[#This Row],[CleanZip]],ZipCodes[],3,0),"")</f>
        <v/>
      </c>
      <c r="H102" s="33"/>
      <c r="I102" s="39"/>
      <c r="J102" s="39"/>
      <c r="K102" s="40"/>
      <c r="L102" s="40"/>
      <c r="M102" s="33"/>
      <c r="N102" s="40"/>
      <c r="O102" s="33"/>
      <c r="P102" s="33"/>
      <c r="Q102" s="33"/>
      <c r="R102" s="33"/>
      <c r="S102" s="33"/>
      <c r="T102" s="33"/>
      <c r="U102" s="33"/>
      <c r="V102" s="33"/>
      <c r="W102" s="23" t="str">
        <f>LEFT(TEXT(Locations[[#This Row],[Zip Code]],"00000"),5)</f>
        <v>00000</v>
      </c>
      <c r="Z102" s="23" t="str">
        <f>IF(Locations[[#This Row],[State]]="","",Locations[[#This Row],[State]])</f>
        <v/>
      </c>
      <c r="AA102" s="23" t="str" cm="1">
        <f t="array" ref="AA102">_xlfn.IFNA(INDEX(LocationStates,MATCH(0,COUNTIF($AA$12:AA101,LocationStates),0)),"")</f>
        <v/>
      </c>
    </row>
    <row r="103" spans="2:27" x14ac:dyDescent="0.2">
      <c r="B103" s="154">
        <v>91</v>
      </c>
      <c r="C103" s="33"/>
      <c r="D103" s="33"/>
      <c r="E103" s="37"/>
      <c r="F103" s="38" t="str">
        <f>_xlfn.IFNA(VLOOKUP(Locations[[#This Row],[CleanZip]],ZipCodes[],2,0),"")</f>
        <v/>
      </c>
      <c r="G103" s="38" t="str">
        <f>_xlfn.IFNA(VLOOKUP(Locations[[#This Row],[CleanZip]],ZipCodes[],3,0),"")</f>
        <v/>
      </c>
      <c r="H103" s="33"/>
      <c r="I103" s="39"/>
      <c r="J103" s="39"/>
      <c r="K103" s="40"/>
      <c r="L103" s="40"/>
      <c r="M103" s="33"/>
      <c r="N103" s="40"/>
      <c r="O103" s="33"/>
      <c r="P103" s="33"/>
      <c r="Q103" s="33"/>
      <c r="R103" s="33"/>
      <c r="S103" s="33"/>
      <c r="T103" s="33"/>
      <c r="U103" s="33"/>
      <c r="V103" s="33"/>
      <c r="W103" s="23" t="str">
        <f>LEFT(TEXT(Locations[[#This Row],[Zip Code]],"00000"),5)</f>
        <v>00000</v>
      </c>
      <c r="Z103" s="23" t="str">
        <f>IF(Locations[[#This Row],[State]]="","",Locations[[#This Row],[State]])</f>
        <v/>
      </c>
      <c r="AA103" s="23" t="str" cm="1">
        <f t="array" ref="AA103">_xlfn.IFNA(INDEX(LocationStates,MATCH(0,COUNTIF($AA$12:AA102,LocationStates),0)),"")</f>
        <v/>
      </c>
    </row>
    <row r="104" spans="2:27" x14ac:dyDescent="0.2">
      <c r="B104" s="154">
        <v>92</v>
      </c>
      <c r="C104" s="33"/>
      <c r="D104" s="33"/>
      <c r="E104" s="37"/>
      <c r="F104" s="38" t="str">
        <f>_xlfn.IFNA(VLOOKUP(Locations[[#This Row],[CleanZip]],ZipCodes[],2,0),"")</f>
        <v/>
      </c>
      <c r="G104" s="38" t="str">
        <f>_xlfn.IFNA(VLOOKUP(Locations[[#This Row],[CleanZip]],ZipCodes[],3,0),"")</f>
        <v/>
      </c>
      <c r="H104" s="33"/>
      <c r="I104" s="39"/>
      <c r="J104" s="39"/>
      <c r="K104" s="40"/>
      <c r="L104" s="40"/>
      <c r="M104" s="33"/>
      <c r="N104" s="40"/>
      <c r="O104" s="33"/>
      <c r="P104" s="33"/>
      <c r="Q104" s="33"/>
      <c r="R104" s="33"/>
      <c r="S104" s="33"/>
      <c r="T104" s="33"/>
      <c r="U104" s="33"/>
      <c r="V104" s="33"/>
      <c r="W104" s="23" t="str">
        <f>LEFT(TEXT(Locations[[#This Row],[Zip Code]],"00000"),5)</f>
        <v>00000</v>
      </c>
      <c r="Z104" s="23" t="str">
        <f>IF(Locations[[#This Row],[State]]="","",Locations[[#This Row],[State]])</f>
        <v/>
      </c>
      <c r="AA104" s="23" t="str" cm="1">
        <f t="array" ref="AA104">_xlfn.IFNA(INDEX(LocationStates,MATCH(0,COUNTIF($AA$12:AA103,LocationStates),0)),"")</f>
        <v/>
      </c>
    </row>
    <row r="105" spans="2:27" x14ac:dyDescent="0.2">
      <c r="B105" s="154">
        <v>93</v>
      </c>
      <c r="C105" s="33"/>
      <c r="D105" s="33"/>
      <c r="E105" s="37"/>
      <c r="F105" s="38" t="str">
        <f>_xlfn.IFNA(VLOOKUP(Locations[[#This Row],[CleanZip]],ZipCodes[],2,0),"")</f>
        <v/>
      </c>
      <c r="G105" s="38" t="str">
        <f>_xlfn.IFNA(VLOOKUP(Locations[[#This Row],[CleanZip]],ZipCodes[],3,0),"")</f>
        <v/>
      </c>
      <c r="H105" s="33"/>
      <c r="I105" s="39"/>
      <c r="J105" s="39"/>
      <c r="K105" s="40"/>
      <c r="L105" s="40"/>
      <c r="M105" s="33"/>
      <c r="N105" s="40"/>
      <c r="O105" s="33"/>
      <c r="P105" s="33"/>
      <c r="Q105" s="33"/>
      <c r="R105" s="33"/>
      <c r="S105" s="33"/>
      <c r="T105" s="33"/>
      <c r="U105" s="33"/>
      <c r="V105" s="33"/>
      <c r="W105" s="23" t="str">
        <f>LEFT(TEXT(Locations[[#This Row],[Zip Code]],"00000"),5)</f>
        <v>00000</v>
      </c>
      <c r="Z105" s="23" t="str">
        <f>IF(Locations[[#This Row],[State]]="","",Locations[[#This Row],[State]])</f>
        <v/>
      </c>
      <c r="AA105" s="23" t="str" cm="1">
        <f t="array" ref="AA105">_xlfn.IFNA(INDEX(LocationStates,MATCH(0,COUNTIF($AA$12:AA104,LocationStates),0)),"")</f>
        <v/>
      </c>
    </row>
    <row r="106" spans="2:27" x14ac:dyDescent="0.2">
      <c r="B106" s="154">
        <v>94</v>
      </c>
      <c r="C106" s="33"/>
      <c r="D106" s="33"/>
      <c r="E106" s="37"/>
      <c r="F106" s="38" t="str">
        <f>_xlfn.IFNA(VLOOKUP(Locations[[#This Row],[CleanZip]],ZipCodes[],2,0),"")</f>
        <v/>
      </c>
      <c r="G106" s="38" t="str">
        <f>_xlfn.IFNA(VLOOKUP(Locations[[#This Row],[CleanZip]],ZipCodes[],3,0),"")</f>
        <v/>
      </c>
      <c r="H106" s="33"/>
      <c r="I106" s="39"/>
      <c r="J106" s="39"/>
      <c r="K106" s="40"/>
      <c r="L106" s="40"/>
      <c r="M106" s="33"/>
      <c r="N106" s="40"/>
      <c r="O106" s="33"/>
      <c r="P106" s="33"/>
      <c r="Q106" s="33"/>
      <c r="R106" s="33"/>
      <c r="S106" s="33"/>
      <c r="T106" s="33"/>
      <c r="U106" s="33"/>
      <c r="V106" s="33"/>
      <c r="W106" s="23" t="str">
        <f>LEFT(TEXT(Locations[[#This Row],[Zip Code]],"00000"),5)</f>
        <v>00000</v>
      </c>
      <c r="Z106" s="23" t="str">
        <f>IF(Locations[[#This Row],[State]]="","",Locations[[#This Row],[State]])</f>
        <v/>
      </c>
      <c r="AA106" s="23" t="str" cm="1">
        <f t="array" ref="AA106">_xlfn.IFNA(INDEX(LocationStates,MATCH(0,COUNTIF($AA$12:AA105,LocationStates),0)),"")</f>
        <v/>
      </c>
    </row>
    <row r="107" spans="2:27" x14ac:dyDescent="0.2">
      <c r="B107" s="154">
        <v>95</v>
      </c>
      <c r="C107" s="33"/>
      <c r="D107" s="33"/>
      <c r="E107" s="37"/>
      <c r="F107" s="38" t="str">
        <f>_xlfn.IFNA(VLOOKUP(Locations[[#This Row],[CleanZip]],ZipCodes[],2,0),"")</f>
        <v/>
      </c>
      <c r="G107" s="38" t="str">
        <f>_xlfn.IFNA(VLOOKUP(Locations[[#This Row],[CleanZip]],ZipCodes[],3,0),"")</f>
        <v/>
      </c>
      <c r="H107" s="33"/>
      <c r="I107" s="39"/>
      <c r="J107" s="39"/>
      <c r="K107" s="40"/>
      <c r="L107" s="40"/>
      <c r="M107" s="33"/>
      <c r="N107" s="40"/>
      <c r="O107" s="33"/>
      <c r="P107" s="33"/>
      <c r="Q107" s="33"/>
      <c r="R107" s="33"/>
      <c r="S107" s="33"/>
      <c r="T107" s="33"/>
      <c r="U107" s="33"/>
      <c r="V107" s="33"/>
      <c r="W107" s="23" t="str">
        <f>LEFT(TEXT(Locations[[#This Row],[Zip Code]],"00000"),5)</f>
        <v>00000</v>
      </c>
      <c r="Z107" s="23" t="str">
        <f>IF(Locations[[#This Row],[State]]="","",Locations[[#This Row],[State]])</f>
        <v/>
      </c>
      <c r="AA107" s="23" t="str" cm="1">
        <f t="array" ref="AA107">_xlfn.IFNA(INDEX(LocationStates,MATCH(0,COUNTIF($AA$12:AA106,LocationStates),0)),"")</f>
        <v/>
      </c>
    </row>
    <row r="108" spans="2:27" x14ac:dyDescent="0.2">
      <c r="B108" s="154">
        <v>96</v>
      </c>
      <c r="C108" s="33"/>
      <c r="D108" s="33"/>
      <c r="E108" s="37"/>
      <c r="F108" s="38" t="str">
        <f>_xlfn.IFNA(VLOOKUP(Locations[[#This Row],[CleanZip]],ZipCodes[],2,0),"")</f>
        <v/>
      </c>
      <c r="G108" s="38" t="str">
        <f>_xlfn.IFNA(VLOOKUP(Locations[[#This Row],[CleanZip]],ZipCodes[],3,0),"")</f>
        <v/>
      </c>
      <c r="H108" s="33"/>
      <c r="I108" s="39"/>
      <c r="J108" s="39"/>
      <c r="K108" s="40"/>
      <c r="L108" s="40"/>
      <c r="M108" s="33"/>
      <c r="N108" s="40"/>
      <c r="O108" s="33"/>
      <c r="P108" s="33"/>
      <c r="Q108" s="33"/>
      <c r="R108" s="33"/>
      <c r="S108" s="33"/>
      <c r="T108" s="33"/>
      <c r="U108" s="33"/>
      <c r="V108" s="33"/>
      <c r="W108" s="23" t="str">
        <f>LEFT(TEXT(Locations[[#This Row],[Zip Code]],"00000"),5)</f>
        <v>00000</v>
      </c>
      <c r="Z108" s="23" t="str">
        <f>IF(Locations[[#This Row],[State]]="","",Locations[[#This Row],[State]])</f>
        <v/>
      </c>
      <c r="AA108" s="23" t="str" cm="1">
        <f t="array" ref="AA108">_xlfn.IFNA(INDEX(LocationStates,MATCH(0,COUNTIF($AA$12:AA107,LocationStates),0)),"")</f>
        <v/>
      </c>
    </row>
    <row r="109" spans="2:27" x14ac:dyDescent="0.2">
      <c r="B109" s="154">
        <v>97</v>
      </c>
      <c r="C109" s="33"/>
      <c r="D109" s="33"/>
      <c r="E109" s="37"/>
      <c r="F109" s="38" t="str">
        <f>_xlfn.IFNA(VLOOKUP(Locations[[#This Row],[CleanZip]],ZipCodes[],2,0),"")</f>
        <v/>
      </c>
      <c r="G109" s="38" t="str">
        <f>_xlfn.IFNA(VLOOKUP(Locations[[#This Row],[CleanZip]],ZipCodes[],3,0),"")</f>
        <v/>
      </c>
      <c r="H109" s="33"/>
      <c r="I109" s="39"/>
      <c r="J109" s="39"/>
      <c r="K109" s="40"/>
      <c r="L109" s="40"/>
      <c r="M109" s="33"/>
      <c r="N109" s="40"/>
      <c r="O109" s="33"/>
      <c r="P109" s="33"/>
      <c r="Q109" s="33"/>
      <c r="R109" s="33"/>
      <c r="S109" s="33"/>
      <c r="T109" s="33"/>
      <c r="U109" s="33"/>
      <c r="V109" s="33"/>
      <c r="W109" s="23" t="str">
        <f>LEFT(TEXT(Locations[[#This Row],[Zip Code]],"00000"),5)</f>
        <v>00000</v>
      </c>
      <c r="Z109" s="23" t="str">
        <f>IF(Locations[[#This Row],[State]]="","",Locations[[#This Row],[State]])</f>
        <v/>
      </c>
      <c r="AA109" s="23" t="str" cm="1">
        <f t="array" ref="AA109">_xlfn.IFNA(INDEX(LocationStates,MATCH(0,COUNTIF($AA$12:AA108,LocationStates),0)),"")</f>
        <v/>
      </c>
    </row>
    <row r="110" spans="2:27" x14ac:dyDescent="0.2">
      <c r="B110" s="154">
        <v>98</v>
      </c>
      <c r="C110" s="33"/>
      <c r="D110" s="33"/>
      <c r="E110" s="37"/>
      <c r="F110" s="38" t="str">
        <f>_xlfn.IFNA(VLOOKUP(Locations[[#This Row],[CleanZip]],ZipCodes[],2,0),"")</f>
        <v/>
      </c>
      <c r="G110" s="38" t="str">
        <f>_xlfn.IFNA(VLOOKUP(Locations[[#This Row],[CleanZip]],ZipCodes[],3,0),"")</f>
        <v/>
      </c>
      <c r="H110" s="33"/>
      <c r="I110" s="39"/>
      <c r="J110" s="39"/>
      <c r="K110" s="40"/>
      <c r="L110" s="40"/>
      <c r="M110" s="33"/>
      <c r="N110" s="40"/>
      <c r="O110" s="33"/>
      <c r="P110" s="33"/>
      <c r="Q110" s="33"/>
      <c r="R110" s="33"/>
      <c r="S110" s="33"/>
      <c r="T110" s="33"/>
      <c r="U110" s="33"/>
      <c r="V110" s="33"/>
      <c r="W110" s="23" t="str">
        <f>LEFT(TEXT(Locations[[#This Row],[Zip Code]],"00000"),5)</f>
        <v>00000</v>
      </c>
      <c r="Z110" s="23" t="str">
        <f>IF(Locations[[#This Row],[State]]="","",Locations[[#This Row],[State]])</f>
        <v/>
      </c>
      <c r="AA110" s="23" t="str" cm="1">
        <f t="array" ref="AA110">_xlfn.IFNA(INDEX(LocationStates,MATCH(0,COUNTIF($AA$12:AA109,LocationStates),0)),"")</f>
        <v/>
      </c>
    </row>
    <row r="111" spans="2:27" x14ac:dyDescent="0.2">
      <c r="B111" s="154">
        <v>99</v>
      </c>
      <c r="C111" s="33"/>
      <c r="D111" s="33"/>
      <c r="E111" s="37"/>
      <c r="F111" s="38" t="str">
        <f>_xlfn.IFNA(VLOOKUP(Locations[[#This Row],[CleanZip]],ZipCodes[],2,0),"")</f>
        <v/>
      </c>
      <c r="G111" s="38" t="str">
        <f>_xlfn.IFNA(VLOOKUP(Locations[[#This Row],[CleanZip]],ZipCodes[],3,0),"")</f>
        <v/>
      </c>
      <c r="H111" s="33"/>
      <c r="I111" s="39"/>
      <c r="J111" s="39"/>
      <c r="K111" s="40"/>
      <c r="L111" s="40"/>
      <c r="M111" s="33"/>
      <c r="N111" s="40"/>
      <c r="O111" s="33"/>
      <c r="P111" s="33"/>
      <c r="Q111" s="33"/>
      <c r="R111" s="33"/>
      <c r="S111" s="33"/>
      <c r="T111" s="33"/>
      <c r="U111" s="33"/>
      <c r="V111" s="33"/>
      <c r="W111" s="23" t="str">
        <f>LEFT(TEXT(Locations[[#This Row],[Zip Code]],"00000"),5)</f>
        <v>00000</v>
      </c>
      <c r="Z111" s="23" t="str">
        <f>IF(Locations[[#This Row],[State]]="","",Locations[[#This Row],[State]])</f>
        <v/>
      </c>
      <c r="AA111" s="23" t="str" cm="1">
        <f t="array" ref="AA111">_xlfn.IFNA(INDEX(LocationStates,MATCH(0,COUNTIF($AA$12:AA110,LocationStates),0)),"")</f>
        <v/>
      </c>
    </row>
    <row r="112" spans="2:27" x14ac:dyDescent="0.2">
      <c r="B112" s="154">
        <v>100</v>
      </c>
      <c r="C112" s="33"/>
      <c r="D112" s="33"/>
      <c r="E112" s="37"/>
      <c r="F112" s="38" t="str">
        <f>_xlfn.IFNA(VLOOKUP(Locations[[#This Row],[CleanZip]],ZipCodes[],2,0),"")</f>
        <v/>
      </c>
      <c r="G112" s="38" t="str">
        <f>_xlfn.IFNA(VLOOKUP(Locations[[#This Row],[CleanZip]],ZipCodes[],3,0),"")</f>
        <v/>
      </c>
      <c r="H112" s="33"/>
      <c r="I112" s="39"/>
      <c r="J112" s="39"/>
      <c r="K112" s="40"/>
      <c r="L112" s="40"/>
      <c r="M112" s="33"/>
      <c r="N112" s="40"/>
      <c r="O112" s="33"/>
      <c r="P112" s="33"/>
      <c r="Q112" s="33"/>
      <c r="R112" s="33"/>
      <c r="S112" s="33"/>
      <c r="T112" s="33"/>
      <c r="U112" s="33"/>
      <c r="V112" s="33"/>
      <c r="W112" s="23" t="str">
        <f>LEFT(TEXT(Locations[[#This Row],[Zip Code]],"00000"),5)</f>
        <v>00000</v>
      </c>
      <c r="Z112" s="23" t="str">
        <f>IF(Locations[[#This Row],[State]]="","",Locations[[#This Row],[State]])</f>
        <v/>
      </c>
      <c r="AA112" s="23" t="str" cm="1">
        <f t="array" ref="AA112">_xlfn.IFNA(INDEX(LocationStates,MATCH(0,COUNTIF($AA$12:AA111,LocationStates),0)),"")</f>
        <v/>
      </c>
    </row>
    <row r="113" spans="2:23" x14ac:dyDescent="0.2">
      <c r="B113" s="154">
        <v>101</v>
      </c>
      <c r="C113" s="33"/>
      <c r="D113" s="33"/>
      <c r="E113" s="37"/>
      <c r="F113" s="38" t="str">
        <f>_xlfn.IFNA(VLOOKUP(Locations[[#This Row],[CleanZip]],ZipCodes[],2,0),"")</f>
        <v/>
      </c>
      <c r="G113" s="38" t="str">
        <f>_xlfn.IFNA(VLOOKUP(Locations[[#This Row],[CleanZip]],ZipCodes[],3,0),"")</f>
        <v/>
      </c>
      <c r="H113" s="33"/>
      <c r="I113" s="39"/>
      <c r="J113" s="39"/>
      <c r="K113" s="40"/>
      <c r="L113" s="40"/>
      <c r="M113" s="33"/>
      <c r="N113" s="40"/>
      <c r="O113" s="33"/>
      <c r="P113" s="33"/>
      <c r="Q113" s="33"/>
      <c r="R113" s="33"/>
      <c r="S113" s="33"/>
      <c r="T113" s="33"/>
      <c r="U113" s="33"/>
      <c r="V113" s="33"/>
      <c r="W113" s="23" t="str">
        <f>LEFT(TEXT(Locations[[#This Row],[Zip Code]],"00000"),5)</f>
        <v>00000</v>
      </c>
    </row>
    <row r="114" spans="2:23" x14ac:dyDescent="0.2">
      <c r="B114" s="154">
        <v>102</v>
      </c>
      <c r="C114" s="33"/>
      <c r="D114" s="33"/>
      <c r="E114" s="37"/>
      <c r="F114" s="38" t="str">
        <f>_xlfn.IFNA(VLOOKUP(Locations[[#This Row],[CleanZip]],ZipCodes[],2,0),"")</f>
        <v/>
      </c>
      <c r="G114" s="38" t="str">
        <f>_xlfn.IFNA(VLOOKUP(Locations[[#This Row],[CleanZip]],ZipCodes[],3,0),"")</f>
        <v/>
      </c>
      <c r="H114" s="33"/>
      <c r="I114" s="39"/>
      <c r="J114" s="39"/>
      <c r="K114" s="40"/>
      <c r="L114" s="40"/>
      <c r="M114" s="33"/>
      <c r="N114" s="40"/>
      <c r="O114" s="33"/>
      <c r="P114" s="33"/>
      <c r="Q114" s="33"/>
      <c r="R114" s="33"/>
      <c r="S114" s="33"/>
      <c r="T114" s="33"/>
      <c r="U114" s="33"/>
      <c r="V114" s="33"/>
      <c r="W114" s="23" t="str">
        <f>LEFT(TEXT(Locations[[#This Row],[Zip Code]],"00000"),5)</f>
        <v>00000</v>
      </c>
    </row>
    <row r="115" spans="2:23" x14ac:dyDescent="0.2">
      <c r="B115" s="154">
        <v>103</v>
      </c>
      <c r="C115" s="33"/>
      <c r="D115" s="33"/>
      <c r="E115" s="37"/>
      <c r="F115" s="38" t="str">
        <f>_xlfn.IFNA(VLOOKUP(Locations[[#This Row],[CleanZip]],ZipCodes[],2,0),"")</f>
        <v/>
      </c>
      <c r="G115" s="38" t="str">
        <f>_xlfn.IFNA(VLOOKUP(Locations[[#This Row],[CleanZip]],ZipCodes[],3,0),"")</f>
        <v/>
      </c>
      <c r="H115" s="33"/>
      <c r="I115" s="39"/>
      <c r="J115" s="39"/>
      <c r="K115" s="40"/>
      <c r="L115" s="40"/>
      <c r="M115" s="33"/>
      <c r="N115" s="40"/>
      <c r="O115" s="33"/>
      <c r="P115" s="33"/>
      <c r="Q115" s="33"/>
      <c r="R115" s="33"/>
      <c r="S115" s="33"/>
      <c r="T115" s="33"/>
      <c r="U115" s="33"/>
      <c r="V115" s="33"/>
      <c r="W115" s="23" t="str">
        <f>LEFT(TEXT(Locations[[#This Row],[Zip Code]],"00000"),5)</f>
        <v>00000</v>
      </c>
    </row>
    <row r="116" spans="2:23" x14ac:dyDescent="0.2">
      <c r="B116" s="154">
        <v>104</v>
      </c>
      <c r="C116" s="33"/>
      <c r="D116" s="33"/>
      <c r="E116" s="37"/>
      <c r="F116" s="38" t="str">
        <f>_xlfn.IFNA(VLOOKUP(Locations[[#This Row],[CleanZip]],ZipCodes[],2,0),"")</f>
        <v/>
      </c>
      <c r="G116" s="38" t="str">
        <f>_xlfn.IFNA(VLOOKUP(Locations[[#This Row],[CleanZip]],ZipCodes[],3,0),"")</f>
        <v/>
      </c>
      <c r="H116" s="33"/>
      <c r="I116" s="39"/>
      <c r="J116" s="39"/>
      <c r="K116" s="40"/>
      <c r="L116" s="40"/>
      <c r="M116" s="33"/>
      <c r="N116" s="40"/>
      <c r="O116" s="33"/>
      <c r="P116" s="33"/>
      <c r="Q116" s="33"/>
      <c r="R116" s="33"/>
      <c r="S116" s="33"/>
      <c r="T116" s="33"/>
      <c r="U116" s="33"/>
      <c r="V116" s="33"/>
      <c r="W116" s="23" t="str">
        <f>LEFT(TEXT(Locations[[#This Row],[Zip Code]],"00000"),5)</f>
        <v>00000</v>
      </c>
    </row>
    <row r="117" spans="2:23" x14ac:dyDescent="0.2">
      <c r="B117" s="154">
        <v>105</v>
      </c>
      <c r="C117" s="33"/>
      <c r="D117" s="33"/>
      <c r="E117" s="37"/>
      <c r="F117" s="38" t="str">
        <f>_xlfn.IFNA(VLOOKUP(Locations[[#This Row],[CleanZip]],ZipCodes[],2,0),"")</f>
        <v/>
      </c>
      <c r="G117" s="38" t="str">
        <f>_xlfn.IFNA(VLOOKUP(Locations[[#This Row],[CleanZip]],ZipCodes[],3,0),"")</f>
        <v/>
      </c>
      <c r="H117" s="33"/>
      <c r="I117" s="39"/>
      <c r="J117" s="39"/>
      <c r="K117" s="40"/>
      <c r="L117" s="40"/>
      <c r="M117" s="33"/>
      <c r="N117" s="40"/>
      <c r="O117" s="33"/>
      <c r="P117" s="33"/>
      <c r="Q117" s="33"/>
      <c r="R117" s="33"/>
      <c r="S117" s="33"/>
      <c r="T117" s="33"/>
      <c r="U117" s="33"/>
      <c r="V117" s="33"/>
      <c r="W117" s="23" t="str">
        <f>LEFT(TEXT(Locations[[#This Row],[Zip Code]],"00000"),5)</f>
        <v>00000</v>
      </c>
    </row>
    <row r="118" spans="2:23" x14ac:dyDescent="0.2">
      <c r="B118" s="154">
        <v>106</v>
      </c>
      <c r="C118" s="33"/>
      <c r="D118" s="33"/>
      <c r="E118" s="37"/>
      <c r="F118" s="38" t="str">
        <f>_xlfn.IFNA(VLOOKUP(Locations[[#This Row],[CleanZip]],ZipCodes[],2,0),"")</f>
        <v/>
      </c>
      <c r="G118" s="38" t="str">
        <f>_xlfn.IFNA(VLOOKUP(Locations[[#This Row],[CleanZip]],ZipCodes[],3,0),"")</f>
        <v/>
      </c>
      <c r="H118" s="33"/>
      <c r="I118" s="39"/>
      <c r="J118" s="39"/>
      <c r="K118" s="40"/>
      <c r="L118" s="40"/>
      <c r="M118" s="33"/>
      <c r="N118" s="40"/>
      <c r="O118" s="33"/>
      <c r="P118" s="33"/>
      <c r="Q118" s="33"/>
      <c r="R118" s="33"/>
      <c r="S118" s="33"/>
      <c r="T118" s="33"/>
      <c r="U118" s="33"/>
      <c r="V118" s="33"/>
      <c r="W118" s="23" t="str">
        <f>LEFT(TEXT(Locations[[#This Row],[Zip Code]],"00000"),5)</f>
        <v>00000</v>
      </c>
    </row>
    <row r="119" spans="2:23" x14ac:dyDescent="0.2">
      <c r="B119" s="154">
        <v>107</v>
      </c>
      <c r="C119" s="33"/>
      <c r="D119" s="33"/>
      <c r="E119" s="37"/>
      <c r="F119" s="38" t="str">
        <f>_xlfn.IFNA(VLOOKUP(Locations[[#This Row],[CleanZip]],ZipCodes[],2,0),"")</f>
        <v/>
      </c>
      <c r="G119" s="38" t="str">
        <f>_xlfn.IFNA(VLOOKUP(Locations[[#This Row],[CleanZip]],ZipCodes[],3,0),"")</f>
        <v/>
      </c>
      <c r="H119" s="33"/>
      <c r="I119" s="39"/>
      <c r="J119" s="39"/>
      <c r="K119" s="40"/>
      <c r="L119" s="40"/>
      <c r="M119" s="33"/>
      <c r="N119" s="40"/>
      <c r="O119" s="33"/>
      <c r="P119" s="33"/>
      <c r="Q119" s="33"/>
      <c r="R119" s="33"/>
      <c r="S119" s="33"/>
      <c r="T119" s="33"/>
      <c r="U119" s="33"/>
      <c r="V119" s="33"/>
      <c r="W119" s="23" t="str">
        <f>LEFT(TEXT(Locations[[#This Row],[Zip Code]],"00000"),5)</f>
        <v>00000</v>
      </c>
    </row>
    <row r="120" spans="2:23" x14ac:dyDescent="0.2">
      <c r="B120" s="154">
        <v>108</v>
      </c>
      <c r="C120" s="33"/>
      <c r="D120" s="33"/>
      <c r="E120" s="37"/>
      <c r="F120" s="38" t="str">
        <f>_xlfn.IFNA(VLOOKUP(Locations[[#This Row],[CleanZip]],ZipCodes[],2,0),"")</f>
        <v/>
      </c>
      <c r="G120" s="38" t="str">
        <f>_xlfn.IFNA(VLOOKUP(Locations[[#This Row],[CleanZip]],ZipCodes[],3,0),"")</f>
        <v/>
      </c>
      <c r="H120" s="33"/>
      <c r="I120" s="39"/>
      <c r="J120" s="39"/>
      <c r="K120" s="40"/>
      <c r="L120" s="40"/>
      <c r="M120" s="33"/>
      <c r="N120" s="40"/>
      <c r="O120" s="33"/>
      <c r="P120" s="33"/>
      <c r="Q120" s="33"/>
      <c r="R120" s="33"/>
      <c r="S120" s="33"/>
      <c r="T120" s="33"/>
      <c r="U120" s="33"/>
      <c r="V120" s="33"/>
      <c r="W120" s="23" t="str">
        <f>LEFT(TEXT(Locations[[#This Row],[Zip Code]],"00000"),5)</f>
        <v>00000</v>
      </c>
    </row>
    <row r="121" spans="2:23" x14ac:dyDescent="0.2">
      <c r="B121" s="154">
        <v>109</v>
      </c>
      <c r="C121" s="33"/>
      <c r="D121" s="33"/>
      <c r="E121" s="37"/>
      <c r="F121" s="38" t="str">
        <f>_xlfn.IFNA(VLOOKUP(Locations[[#This Row],[CleanZip]],ZipCodes[],2,0),"")</f>
        <v/>
      </c>
      <c r="G121" s="38" t="str">
        <f>_xlfn.IFNA(VLOOKUP(Locations[[#This Row],[CleanZip]],ZipCodes[],3,0),"")</f>
        <v/>
      </c>
      <c r="H121" s="33"/>
      <c r="I121" s="39"/>
      <c r="J121" s="39"/>
      <c r="K121" s="40"/>
      <c r="L121" s="40"/>
      <c r="M121" s="33"/>
      <c r="N121" s="40"/>
      <c r="O121" s="33"/>
      <c r="P121" s="33"/>
      <c r="Q121" s="33"/>
      <c r="R121" s="33"/>
      <c r="S121" s="33"/>
      <c r="T121" s="33"/>
      <c r="U121" s="33"/>
      <c r="V121" s="33"/>
      <c r="W121" s="23" t="str">
        <f>LEFT(TEXT(Locations[[#This Row],[Zip Code]],"00000"),5)</f>
        <v>00000</v>
      </c>
    </row>
    <row r="122" spans="2:23" x14ac:dyDescent="0.2">
      <c r="B122" s="154">
        <v>110</v>
      </c>
      <c r="C122" s="33"/>
      <c r="D122" s="33"/>
      <c r="E122" s="37"/>
      <c r="F122" s="38" t="str">
        <f>_xlfn.IFNA(VLOOKUP(Locations[[#This Row],[CleanZip]],ZipCodes[],2,0),"")</f>
        <v/>
      </c>
      <c r="G122" s="38" t="str">
        <f>_xlfn.IFNA(VLOOKUP(Locations[[#This Row],[CleanZip]],ZipCodes[],3,0),"")</f>
        <v/>
      </c>
      <c r="H122" s="33"/>
      <c r="I122" s="39"/>
      <c r="J122" s="39"/>
      <c r="K122" s="40"/>
      <c r="L122" s="40"/>
      <c r="M122" s="33"/>
      <c r="N122" s="40"/>
      <c r="O122" s="33"/>
      <c r="P122" s="33"/>
      <c r="Q122" s="33"/>
      <c r="R122" s="33"/>
      <c r="S122" s="33"/>
      <c r="T122" s="33"/>
      <c r="U122" s="33"/>
      <c r="V122" s="33"/>
      <c r="W122" s="23" t="str">
        <f>LEFT(TEXT(Locations[[#This Row],[Zip Code]],"00000"),5)</f>
        <v>00000</v>
      </c>
    </row>
    <row r="123" spans="2:23" x14ac:dyDescent="0.2">
      <c r="B123" s="154">
        <v>111</v>
      </c>
      <c r="C123" s="33"/>
      <c r="D123" s="33"/>
      <c r="E123" s="37"/>
      <c r="F123" s="38" t="str">
        <f>_xlfn.IFNA(VLOOKUP(Locations[[#This Row],[CleanZip]],ZipCodes[],2,0),"")</f>
        <v/>
      </c>
      <c r="G123" s="38" t="str">
        <f>_xlfn.IFNA(VLOOKUP(Locations[[#This Row],[CleanZip]],ZipCodes[],3,0),"")</f>
        <v/>
      </c>
      <c r="H123" s="33"/>
      <c r="I123" s="39"/>
      <c r="J123" s="39"/>
      <c r="K123" s="40"/>
      <c r="L123" s="40"/>
      <c r="M123" s="33"/>
      <c r="N123" s="40"/>
      <c r="O123" s="33"/>
      <c r="P123" s="33"/>
      <c r="Q123" s="33"/>
      <c r="R123" s="33"/>
      <c r="S123" s="33"/>
      <c r="T123" s="33"/>
      <c r="U123" s="33"/>
      <c r="V123" s="33"/>
      <c r="W123" s="23" t="str">
        <f>LEFT(TEXT(Locations[[#This Row],[Zip Code]],"00000"),5)</f>
        <v>00000</v>
      </c>
    </row>
    <row r="124" spans="2:23" x14ac:dyDescent="0.2">
      <c r="B124" s="154">
        <v>112</v>
      </c>
      <c r="C124" s="33"/>
      <c r="D124" s="33"/>
      <c r="E124" s="37"/>
      <c r="F124" s="38" t="str">
        <f>_xlfn.IFNA(VLOOKUP(Locations[[#This Row],[CleanZip]],ZipCodes[],2,0),"")</f>
        <v/>
      </c>
      <c r="G124" s="38" t="str">
        <f>_xlfn.IFNA(VLOOKUP(Locations[[#This Row],[CleanZip]],ZipCodes[],3,0),"")</f>
        <v/>
      </c>
      <c r="H124" s="33"/>
      <c r="I124" s="39"/>
      <c r="J124" s="39"/>
      <c r="K124" s="40"/>
      <c r="L124" s="40"/>
      <c r="M124" s="33"/>
      <c r="N124" s="40"/>
      <c r="O124" s="33"/>
      <c r="P124" s="33"/>
      <c r="Q124" s="33"/>
      <c r="R124" s="33"/>
      <c r="S124" s="33"/>
      <c r="T124" s="33"/>
      <c r="U124" s="33"/>
      <c r="V124" s="33"/>
      <c r="W124" s="23" t="str">
        <f>LEFT(TEXT(Locations[[#This Row],[Zip Code]],"00000"),5)</f>
        <v>00000</v>
      </c>
    </row>
    <row r="125" spans="2:23" x14ac:dyDescent="0.2">
      <c r="B125" s="154">
        <v>113</v>
      </c>
      <c r="C125" s="33"/>
      <c r="D125" s="33"/>
      <c r="E125" s="37"/>
      <c r="F125" s="38" t="str">
        <f>_xlfn.IFNA(VLOOKUP(Locations[[#This Row],[CleanZip]],ZipCodes[],2,0),"")</f>
        <v/>
      </c>
      <c r="G125" s="38" t="str">
        <f>_xlfn.IFNA(VLOOKUP(Locations[[#This Row],[CleanZip]],ZipCodes[],3,0),"")</f>
        <v/>
      </c>
      <c r="H125" s="33"/>
      <c r="I125" s="39"/>
      <c r="J125" s="39"/>
      <c r="K125" s="40"/>
      <c r="L125" s="40"/>
      <c r="M125" s="33"/>
      <c r="N125" s="40"/>
      <c r="O125" s="33"/>
      <c r="P125" s="33"/>
      <c r="Q125" s="33"/>
      <c r="R125" s="33"/>
      <c r="S125" s="33"/>
      <c r="T125" s="33"/>
      <c r="U125" s="33"/>
      <c r="V125" s="33"/>
      <c r="W125" s="23" t="str">
        <f>LEFT(TEXT(Locations[[#This Row],[Zip Code]],"00000"),5)</f>
        <v>00000</v>
      </c>
    </row>
    <row r="126" spans="2:23" x14ac:dyDescent="0.2">
      <c r="B126" s="154">
        <v>114</v>
      </c>
      <c r="C126" s="33"/>
      <c r="D126" s="33"/>
      <c r="E126" s="37"/>
      <c r="F126" s="38" t="str">
        <f>_xlfn.IFNA(VLOOKUP(Locations[[#This Row],[CleanZip]],ZipCodes[],2,0),"")</f>
        <v/>
      </c>
      <c r="G126" s="38" t="str">
        <f>_xlfn.IFNA(VLOOKUP(Locations[[#This Row],[CleanZip]],ZipCodes[],3,0),"")</f>
        <v/>
      </c>
      <c r="H126" s="33"/>
      <c r="I126" s="39"/>
      <c r="J126" s="39"/>
      <c r="K126" s="40"/>
      <c r="L126" s="40"/>
      <c r="M126" s="33"/>
      <c r="N126" s="40"/>
      <c r="O126" s="33"/>
      <c r="P126" s="33"/>
      <c r="Q126" s="33"/>
      <c r="R126" s="33"/>
      <c r="S126" s="33"/>
      <c r="T126" s="33"/>
      <c r="U126" s="33"/>
      <c r="V126" s="33"/>
      <c r="W126" s="23" t="str">
        <f>LEFT(TEXT(Locations[[#This Row],[Zip Code]],"00000"),5)</f>
        <v>00000</v>
      </c>
    </row>
    <row r="127" spans="2:23" x14ac:dyDescent="0.2">
      <c r="B127" s="154">
        <v>115</v>
      </c>
      <c r="C127" s="33"/>
      <c r="D127" s="33"/>
      <c r="E127" s="37"/>
      <c r="F127" s="38" t="str">
        <f>_xlfn.IFNA(VLOOKUP(Locations[[#This Row],[CleanZip]],ZipCodes[],2,0),"")</f>
        <v/>
      </c>
      <c r="G127" s="38" t="str">
        <f>_xlfn.IFNA(VLOOKUP(Locations[[#This Row],[CleanZip]],ZipCodes[],3,0),"")</f>
        <v/>
      </c>
      <c r="H127" s="33"/>
      <c r="I127" s="39"/>
      <c r="J127" s="39"/>
      <c r="K127" s="40"/>
      <c r="L127" s="40"/>
      <c r="M127" s="33"/>
      <c r="N127" s="40"/>
      <c r="O127" s="33"/>
      <c r="P127" s="33"/>
      <c r="Q127" s="33"/>
      <c r="R127" s="33"/>
      <c r="S127" s="33"/>
      <c r="T127" s="33"/>
      <c r="U127" s="33"/>
      <c r="V127" s="33"/>
      <c r="W127" s="23" t="str">
        <f>LEFT(TEXT(Locations[[#This Row],[Zip Code]],"00000"),5)</f>
        <v>00000</v>
      </c>
    </row>
    <row r="128" spans="2:23" x14ac:dyDescent="0.2">
      <c r="B128" s="154">
        <v>116</v>
      </c>
      <c r="C128" s="33"/>
      <c r="D128" s="33"/>
      <c r="E128" s="37"/>
      <c r="F128" s="38" t="str">
        <f>_xlfn.IFNA(VLOOKUP(Locations[[#This Row],[CleanZip]],ZipCodes[],2,0),"")</f>
        <v/>
      </c>
      <c r="G128" s="38" t="str">
        <f>_xlfn.IFNA(VLOOKUP(Locations[[#This Row],[CleanZip]],ZipCodes[],3,0),"")</f>
        <v/>
      </c>
      <c r="H128" s="33"/>
      <c r="I128" s="39"/>
      <c r="J128" s="39"/>
      <c r="K128" s="40"/>
      <c r="L128" s="40"/>
      <c r="M128" s="33"/>
      <c r="N128" s="40"/>
      <c r="O128" s="33"/>
      <c r="P128" s="33"/>
      <c r="Q128" s="33"/>
      <c r="R128" s="33"/>
      <c r="S128" s="33"/>
      <c r="T128" s="33"/>
      <c r="U128" s="33"/>
      <c r="V128" s="33"/>
      <c r="W128" s="23" t="str">
        <f>LEFT(TEXT(Locations[[#This Row],[Zip Code]],"00000"),5)</f>
        <v>00000</v>
      </c>
    </row>
    <row r="129" spans="2:23" x14ac:dyDescent="0.2">
      <c r="B129" s="154">
        <v>117</v>
      </c>
      <c r="C129" s="33"/>
      <c r="D129" s="33"/>
      <c r="E129" s="37"/>
      <c r="F129" s="38" t="str">
        <f>_xlfn.IFNA(VLOOKUP(Locations[[#This Row],[CleanZip]],ZipCodes[],2,0),"")</f>
        <v/>
      </c>
      <c r="G129" s="38" t="str">
        <f>_xlfn.IFNA(VLOOKUP(Locations[[#This Row],[CleanZip]],ZipCodes[],3,0),"")</f>
        <v/>
      </c>
      <c r="H129" s="33"/>
      <c r="I129" s="39"/>
      <c r="J129" s="39"/>
      <c r="K129" s="40"/>
      <c r="L129" s="40"/>
      <c r="M129" s="33"/>
      <c r="N129" s="40"/>
      <c r="O129" s="33"/>
      <c r="P129" s="33"/>
      <c r="Q129" s="33"/>
      <c r="R129" s="33"/>
      <c r="S129" s="33"/>
      <c r="T129" s="33"/>
      <c r="U129" s="33"/>
      <c r="V129" s="33"/>
      <c r="W129" s="23" t="str">
        <f>LEFT(TEXT(Locations[[#This Row],[Zip Code]],"00000"),5)</f>
        <v>00000</v>
      </c>
    </row>
    <row r="130" spans="2:23" x14ac:dyDescent="0.2">
      <c r="B130" s="154">
        <v>118</v>
      </c>
      <c r="C130" s="33"/>
      <c r="D130" s="33"/>
      <c r="E130" s="37"/>
      <c r="F130" s="38" t="str">
        <f>_xlfn.IFNA(VLOOKUP(Locations[[#This Row],[CleanZip]],ZipCodes[],2,0),"")</f>
        <v/>
      </c>
      <c r="G130" s="38" t="str">
        <f>_xlfn.IFNA(VLOOKUP(Locations[[#This Row],[CleanZip]],ZipCodes[],3,0),"")</f>
        <v/>
      </c>
      <c r="H130" s="33"/>
      <c r="I130" s="39"/>
      <c r="J130" s="39"/>
      <c r="K130" s="40"/>
      <c r="L130" s="40"/>
      <c r="M130" s="33"/>
      <c r="N130" s="40"/>
      <c r="O130" s="33"/>
      <c r="P130" s="33"/>
      <c r="Q130" s="33"/>
      <c r="R130" s="33"/>
      <c r="S130" s="33"/>
      <c r="T130" s="33"/>
      <c r="U130" s="33"/>
      <c r="V130" s="33"/>
      <c r="W130" s="23" t="str">
        <f>LEFT(TEXT(Locations[[#This Row],[Zip Code]],"00000"),5)</f>
        <v>00000</v>
      </c>
    </row>
    <row r="131" spans="2:23" x14ac:dyDescent="0.2">
      <c r="B131" s="154">
        <v>119</v>
      </c>
      <c r="C131" s="33"/>
      <c r="D131" s="33"/>
      <c r="E131" s="37"/>
      <c r="F131" s="38" t="str">
        <f>_xlfn.IFNA(VLOOKUP(Locations[[#This Row],[CleanZip]],ZipCodes[],2,0),"")</f>
        <v/>
      </c>
      <c r="G131" s="38" t="str">
        <f>_xlfn.IFNA(VLOOKUP(Locations[[#This Row],[CleanZip]],ZipCodes[],3,0),"")</f>
        <v/>
      </c>
      <c r="H131" s="33"/>
      <c r="I131" s="39"/>
      <c r="J131" s="39"/>
      <c r="K131" s="40"/>
      <c r="L131" s="40"/>
      <c r="M131" s="33"/>
      <c r="N131" s="40"/>
      <c r="O131" s="33"/>
      <c r="P131" s="33"/>
      <c r="Q131" s="33"/>
      <c r="R131" s="33"/>
      <c r="S131" s="33"/>
      <c r="T131" s="33"/>
      <c r="U131" s="33"/>
      <c r="V131" s="33"/>
      <c r="W131" s="23" t="str">
        <f>LEFT(TEXT(Locations[[#This Row],[Zip Code]],"00000"),5)</f>
        <v>00000</v>
      </c>
    </row>
    <row r="132" spans="2:23" x14ac:dyDescent="0.2">
      <c r="B132" s="154">
        <v>120</v>
      </c>
      <c r="C132" s="33"/>
      <c r="D132" s="33"/>
      <c r="E132" s="37"/>
      <c r="F132" s="38" t="str">
        <f>_xlfn.IFNA(VLOOKUP(Locations[[#This Row],[CleanZip]],ZipCodes[],2,0),"")</f>
        <v/>
      </c>
      <c r="G132" s="38" t="str">
        <f>_xlfn.IFNA(VLOOKUP(Locations[[#This Row],[CleanZip]],ZipCodes[],3,0),"")</f>
        <v/>
      </c>
      <c r="H132" s="33"/>
      <c r="I132" s="39"/>
      <c r="J132" s="39"/>
      <c r="K132" s="40"/>
      <c r="L132" s="40"/>
      <c r="M132" s="33"/>
      <c r="N132" s="40"/>
      <c r="O132" s="33"/>
      <c r="P132" s="33"/>
      <c r="Q132" s="33"/>
      <c r="R132" s="33"/>
      <c r="S132" s="33"/>
      <c r="T132" s="33"/>
      <c r="U132" s="33"/>
      <c r="V132" s="33"/>
      <c r="W132" s="23" t="str">
        <f>LEFT(TEXT(Locations[[#This Row],[Zip Code]],"00000"),5)</f>
        <v>00000</v>
      </c>
    </row>
    <row r="133" spans="2:23" x14ac:dyDescent="0.2">
      <c r="B133" s="154">
        <v>121</v>
      </c>
      <c r="C133" s="33"/>
      <c r="D133" s="33"/>
      <c r="E133" s="37"/>
      <c r="F133" s="38" t="str">
        <f>_xlfn.IFNA(VLOOKUP(Locations[[#This Row],[CleanZip]],ZipCodes[],2,0),"")</f>
        <v/>
      </c>
      <c r="G133" s="38" t="str">
        <f>_xlfn.IFNA(VLOOKUP(Locations[[#This Row],[CleanZip]],ZipCodes[],3,0),"")</f>
        <v/>
      </c>
      <c r="H133" s="33"/>
      <c r="I133" s="39"/>
      <c r="J133" s="39"/>
      <c r="K133" s="40"/>
      <c r="L133" s="40"/>
      <c r="M133" s="33"/>
      <c r="N133" s="40"/>
      <c r="O133" s="33"/>
      <c r="P133" s="33"/>
      <c r="Q133" s="33"/>
      <c r="R133" s="33"/>
      <c r="S133" s="33"/>
      <c r="T133" s="33"/>
      <c r="U133" s="33"/>
      <c r="V133" s="33"/>
      <c r="W133" s="23" t="str">
        <f>LEFT(TEXT(Locations[[#This Row],[Zip Code]],"00000"),5)</f>
        <v>00000</v>
      </c>
    </row>
    <row r="134" spans="2:23" x14ac:dyDescent="0.2">
      <c r="B134" s="154">
        <v>122</v>
      </c>
      <c r="C134" s="33"/>
      <c r="D134" s="33"/>
      <c r="E134" s="37"/>
      <c r="F134" s="38" t="str">
        <f>_xlfn.IFNA(VLOOKUP(Locations[[#This Row],[CleanZip]],ZipCodes[],2,0),"")</f>
        <v/>
      </c>
      <c r="G134" s="38" t="str">
        <f>_xlfn.IFNA(VLOOKUP(Locations[[#This Row],[CleanZip]],ZipCodes[],3,0),"")</f>
        <v/>
      </c>
      <c r="H134" s="33"/>
      <c r="I134" s="39"/>
      <c r="J134" s="39"/>
      <c r="K134" s="40"/>
      <c r="L134" s="40"/>
      <c r="M134" s="33"/>
      <c r="N134" s="40"/>
      <c r="O134" s="33"/>
      <c r="P134" s="33"/>
      <c r="Q134" s="33"/>
      <c r="R134" s="33"/>
      <c r="S134" s="33"/>
      <c r="T134" s="33"/>
      <c r="U134" s="33"/>
      <c r="V134" s="33"/>
      <c r="W134" s="23" t="str">
        <f>LEFT(TEXT(Locations[[#This Row],[Zip Code]],"00000"),5)</f>
        <v>00000</v>
      </c>
    </row>
    <row r="135" spans="2:23" x14ac:dyDescent="0.2">
      <c r="B135" s="154">
        <v>123</v>
      </c>
      <c r="C135" s="33"/>
      <c r="D135" s="33"/>
      <c r="E135" s="37"/>
      <c r="F135" s="38" t="str">
        <f>_xlfn.IFNA(VLOOKUP(Locations[[#This Row],[CleanZip]],ZipCodes[],2,0),"")</f>
        <v/>
      </c>
      <c r="G135" s="38" t="str">
        <f>_xlfn.IFNA(VLOOKUP(Locations[[#This Row],[CleanZip]],ZipCodes[],3,0),"")</f>
        <v/>
      </c>
      <c r="H135" s="33"/>
      <c r="I135" s="39"/>
      <c r="J135" s="39"/>
      <c r="K135" s="40"/>
      <c r="L135" s="40"/>
      <c r="M135" s="33"/>
      <c r="N135" s="40"/>
      <c r="O135" s="33"/>
      <c r="P135" s="33"/>
      <c r="Q135" s="33"/>
      <c r="R135" s="33"/>
      <c r="S135" s="33"/>
      <c r="T135" s="33"/>
      <c r="U135" s="33"/>
      <c r="V135" s="33"/>
      <c r="W135" s="23" t="str">
        <f>LEFT(TEXT(Locations[[#This Row],[Zip Code]],"00000"),5)</f>
        <v>00000</v>
      </c>
    </row>
    <row r="136" spans="2:23" x14ac:dyDescent="0.2">
      <c r="B136" s="154">
        <v>124</v>
      </c>
      <c r="C136" s="33"/>
      <c r="D136" s="33"/>
      <c r="E136" s="37"/>
      <c r="F136" s="38" t="str">
        <f>_xlfn.IFNA(VLOOKUP(Locations[[#This Row],[CleanZip]],ZipCodes[],2,0),"")</f>
        <v/>
      </c>
      <c r="G136" s="38" t="str">
        <f>_xlfn.IFNA(VLOOKUP(Locations[[#This Row],[CleanZip]],ZipCodes[],3,0),"")</f>
        <v/>
      </c>
      <c r="H136" s="33"/>
      <c r="I136" s="39"/>
      <c r="J136" s="39"/>
      <c r="K136" s="40"/>
      <c r="L136" s="40"/>
      <c r="M136" s="33"/>
      <c r="N136" s="40"/>
      <c r="O136" s="33"/>
      <c r="P136" s="33"/>
      <c r="Q136" s="33"/>
      <c r="R136" s="33"/>
      <c r="S136" s="33"/>
      <c r="T136" s="33"/>
      <c r="U136" s="33"/>
      <c r="V136" s="33"/>
      <c r="W136" s="23" t="str">
        <f>LEFT(TEXT(Locations[[#This Row],[Zip Code]],"00000"),5)</f>
        <v>00000</v>
      </c>
    </row>
    <row r="137" spans="2:23" x14ac:dyDescent="0.2">
      <c r="B137" s="154">
        <v>125</v>
      </c>
      <c r="C137" s="33"/>
      <c r="D137" s="33"/>
      <c r="E137" s="37"/>
      <c r="F137" s="38" t="str">
        <f>_xlfn.IFNA(VLOOKUP(Locations[[#This Row],[CleanZip]],ZipCodes[],2,0),"")</f>
        <v/>
      </c>
      <c r="G137" s="38" t="str">
        <f>_xlfn.IFNA(VLOOKUP(Locations[[#This Row],[CleanZip]],ZipCodes[],3,0),"")</f>
        <v/>
      </c>
      <c r="H137" s="33"/>
      <c r="I137" s="39"/>
      <c r="J137" s="39"/>
      <c r="K137" s="40"/>
      <c r="L137" s="40"/>
      <c r="M137" s="33"/>
      <c r="N137" s="40"/>
      <c r="O137" s="33"/>
      <c r="P137" s="33"/>
      <c r="Q137" s="33"/>
      <c r="R137" s="33"/>
      <c r="S137" s="33"/>
      <c r="T137" s="33"/>
      <c r="U137" s="33"/>
      <c r="V137" s="33"/>
      <c r="W137" s="23" t="str">
        <f>LEFT(TEXT(Locations[[#This Row],[Zip Code]],"00000"),5)</f>
        <v>00000</v>
      </c>
    </row>
    <row r="138" spans="2:23" x14ac:dyDescent="0.2">
      <c r="B138" s="154">
        <v>126</v>
      </c>
      <c r="C138" s="33"/>
      <c r="D138" s="33"/>
      <c r="E138" s="37"/>
      <c r="F138" s="38" t="str">
        <f>_xlfn.IFNA(VLOOKUP(Locations[[#This Row],[CleanZip]],ZipCodes[],2,0),"")</f>
        <v/>
      </c>
      <c r="G138" s="38" t="str">
        <f>_xlfn.IFNA(VLOOKUP(Locations[[#This Row],[CleanZip]],ZipCodes[],3,0),"")</f>
        <v/>
      </c>
      <c r="H138" s="33"/>
      <c r="I138" s="39"/>
      <c r="J138" s="39"/>
      <c r="K138" s="40"/>
      <c r="L138" s="40"/>
      <c r="M138" s="33"/>
      <c r="N138" s="40"/>
      <c r="O138" s="33"/>
      <c r="P138" s="33"/>
      <c r="Q138" s="33"/>
      <c r="R138" s="33"/>
      <c r="S138" s="33"/>
      <c r="T138" s="33"/>
      <c r="U138" s="33"/>
      <c r="V138" s="33"/>
      <c r="W138" s="23" t="str">
        <f>LEFT(TEXT(Locations[[#This Row],[Zip Code]],"00000"),5)</f>
        <v>00000</v>
      </c>
    </row>
    <row r="139" spans="2:23" x14ac:dyDescent="0.2">
      <c r="B139" s="154">
        <v>127</v>
      </c>
      <c r="C139" s="33"/>
      <c r="D139" s="33"/>
      <c r="E139" s="37"/>
      <c r="F139" s="38" t="str">
        <f>_xlfn.IFNA(VLOOKUP(Locations[[#This Row],[CleanZip]],ZipCodes[],2,0),"")</f>
        <v/>
      </c>
      <c r="G139" s="38" t="str">
        <f>_xlfn.IFNA(VLOOKUP(Locations[[#This Row],[CleanZip]],ZipCodes[],3,0),"")</f>
        <v/>
      </c>
      <c r="H139" s="33"/>
      <c r="I139" s="39"/>
      <c r="J139" s="39"/>
      <c r="K139" s="40"/>
      <c r="L139" s="40"/>
      <c r="M139" s="33"/>
      <c r="N139" s="40"/>
      <c r="O139" s="33"/>
      <c r="P139" s="33"/>
      <c r="Q139" s="33"/>
      <c r="R139" s="33"/>
      <c r="S139" s="33"/>
      <c r="T139" s="33"/>
      <c r="U139" s="33"/>
      <c r="V139" s="33"/>
      <c r="W139" s="23" t="str">
        <f>LEFT(TEXT(Locations[[#This Row],[Zip Code]],"00000"),5)</f>
        <v>00000</v>
      </c>
    </row>
    <row r="140" spans="2:23" x14ac:dyDescent="0.2">
      <c r="B140" s="154">
        <v>128</v>
      </c>
      <c r="C140" s="33"/>
      <c r="D140" s="33"/>
      <c r="E140" s="37"/>
      <c r="F140" s="38" t="str">
        <f>_xlfn.IFNA(VLOOKUP(Locations[[#This Row],[CleanZip]],ZipCodes[],2,0),"")</f>
        <v/>
      </c>
      <c r="G140" s="38" t="str">
        <f>_xlfn.IFNA(VLOOKUP(Locations[[#This Row],[CleanZip]],ZipCodes[],3,0),"")</f>
        <v/>
      </c>
      <c r="H140" s="33"/>
      <c r="I140" s="39"/>
      <c r="J140" s="39"/>
      <c r="K140" s="40"/>
      <c r="L140" s="40"/>
      <c r="M140" s="33"/>
      <c r="N140" s="40"/>
      <c r="O140" s="33"/>
      <c r="P140" s="33"/>
      <c r="Q140" s="33"/>
      <c r="R140" s="33"/>
      <c r="S140" s="33"/>
      <c r="T140" s="33"/>
      <c r="U140" s="33"/>
      <c r="V140" s="33"/>
      <c r="W140" s="23" t="str">
        <f>LEFT(TEXT(Locations[[#This Row],[Zip Code]],"00000"),5)</f>
        <v>00000</v>
      </c>
    </row>
    <row r="141" spans="2:23" x14ac:dyDescent="0.2">
      <c r="B141" s="154">
        <v>129</v>
      </c>
      <c r="C141" s="33"/>
      <c r="D141" s="33"/>
      <c r="E141" s="37"/>
      <c r="F141" s="38" t="str">
        <f>_xlfn.IFNA(VLOOKUP(Locations[[#This Row],[CleanZip]],ZipCodes[],2,0),"")</f>
        <v/>
      </c>
      <c r="G141" s="38" t="str">
        <f>_xlfn.IFNA(VLOOKUP(Locations[[#This Row],[CleanZip]],ZipCodes[],3,0),"")</f>
        <v/>
      </c>
      <c r="H141" s="33"/>
      <c r="I141" s="39"/>
      <c r="J141" s="39"/>
      <c r="K141" s="40"/>
      <c r="L141" s="40"/>
      <c r="M141" s="33"/>
      <c r="N141" s="40"/>
      <c r="O141" s="33"/>
      <c r="P141" s="33"/>
      <c r="Q141" s="33"/>
      <c r="R141" s="33"/>
      <c r="S141" s="33"/>
      <c r="T141" s="33"/>
      <c r="U141" s="33"/>
      <c r="V141" s="33"/>
      <c r="W141" s="23" t="str">
        <f>LEFT(TEXT(Locations[[#This Row],[Zip Code]],"00000"),5)</f>
        <v>00000</v>
      </c>
    </row>
    <row r="142" spans="2:23" x14ac:dyDescent="0.2">
      <c r="B142" s="154">
        <v>130</v>
      </c>
      <c r="C142" s="33"/>
      <c r="D142" s="33"/>
      <c r="E142" s="37"/>
      <c r="F142" s="38" t="str">
        <f>_xlfn.IFNA(VLOOKUP(Locations[[#This Row],[CleanZip]],ZipCodes[],2,0),"")</f>
        <v/>
      </c>
      <c r="G142" s="38" t="str">
        <f>_xlfn.IFNA(VLOOKUP(Locations[[#This Row],[CleanZip]],ZipCodes[],3,0),"")</f>
        <v/>
      </c>
      <c r="H142" s="33"/>
      <c r="I142" s="39"/>
      <c r="J142" s="39"/>
      <c r="K142" s="40"/>
      <c r="L142" s="40"/>
      <c r="M142" s="33"/>
      <c r="N142" s="40"/>
      <c r="O142" s="33"/>
      <c r="P142" s="33"/>
      <c r="Q142" s="33"/>
      <c r="R142" s="33"/>
      <c r="S142" s="33"/>
      <c r="T142" s="33"/>
      <c r="U142" s="33"/>
      <c r="V142" s="33"/>
      <c r="W142" s="23" t="str">
        <f>LEFT(TEXT(Locations[[#This Row],[Zip Code]],"00000"),5)</f>
        <v>00000</v>
      </c>
    </row>
    <row r="143" spans="2:23" x14ac:dyDescent="0.2">
      <c r="B143" s="154">
        <v>131</v>
      </c>
      <c r="C143" s="33"/>
      <c r="D143" s="33"/>
      <c r="E143" s="37"/>
      <c r="F143" s="38" t="str">
        <f>_xlfn.IFNA(VLOOKUP(Locations[[#This Row],[CleanZip]],ZipCodes[],2,0),"")</f>
        <v/>
      </c>
      <c r="G143" s="38" t="str">
        <f>_xlfn.IFNA(VLOOKUP(Locations[[#This Row],[CleanZip]],ZipCodes[],3,0),"")</f>
        <v/>
      </c>
      <c r="H143" s="33"/>
      <c r="I143" s="39"/>
      <c r="J143" s="39"/>
      <c r="K143" s="40"/>
      <c r="L143" s="40"/>
      <c r="M143" s="33"/>
      <c r="N143" s="40"/>
      <c r="O143" s="33"/>
      <c r="P143" s="33"/>
      <c r="Q143" s="33"/>
      <c r="R143" s="33"/>
      <c r="S143" s="33"/>
      <c r="T143" s="33"/>
      <c r="U143" s="33"/>
      <c r="V143" s="33"/>
      <c r="W143" s="23" t="str">
        <f>LEFT(TEXT(Locations[[#This Row],[Zip Code]],"00000"),5)</f>
        <v>00000</v>
      </c>
    </row>
    <row r="144" spans="2:23" x14ac:dyDescent="0.2">
      <c r="B144" s="154">
        <v>132</v>
      </c>
      <c r="C144" s="33"/>
      <c r="D144" s="33"/>
      <c r="E144" s="37"/>
      <c r="F144" s="38" t="str">
        <f>_xlfn.IFNA(VLOOKUP(Locations[[#This Row],[CleanZip]],ZipCodes[],2,0),"")</f>
        <v/>
      </c>
      <c r="G144" s="38" t="str">
        <f>_xlfn.IFNA(VLOOKUP(Locations[[#This Row],[CleanZip]],ZipCodes[],3,0),"")</f>
        <v/>
      </c>
      <c r="H144" s="33"/>
      <c r="I144" s="39"/>
      <c r="J144" s="39"/>
      <c r="K144" s="40"/>
      <c r="L144" s="40"/>
      <c r="M144" s="33"/>
      <c r="N144" s="40"/>
      <c r="O144" s="33"/>
      <c r="P144" s="33"/>
      <c r="Q144" s="33"/>
      <c r="R144" s="33"/>
      <c r="S144" s="33"/>
      <c r="T144" s="33"/>
      <c r="U144" s="33"/>
      <c r="V144" s="33"/>
      <c r="W144" s="23" t="str">
        <f>LEFT(TEXT(Locations[[#This Row],[Zip Code]],"00000"),5)</f>
        <v>00000</v>
      </c>
    </row>
    <row r="145" spans="2:23" x14ac:dyDescent="0.2">
      <c r="B145" s="154">
        <v>133</v>
      </c>
      <c r="C145" s="33"/>
      <c r="D145" s="33"/>
      <c r="E145" s="37"/>
      <c r="F145" s="38" t="str">
        <f>_xlfn.IFNA(VLOOKUP(Locations[[#This Row],[CleanZip]],ZipCodes[],2,0),"")</f>
        <v/>
      </c>
      <c r="G145" s="38" t="str">
        <f>_xlfn.IFNA(VLOOKUP(Locations[[#This Row],[CleanZip]],ZipCodes[],3,0),"")</f>
        <v/>
      </c>
      <c r="H145" s="33"/>
      <c r="I145" s="39"/>
      <c r="J145" s="39"/>
      <c r="K145" s="40"/>
      <c r="L145" s="40"/>
      <c r="M145" s="33"/>
      <c r="N145" s="40"/>
      <c r="O145" s="33"/>
      <c r="P145" s="33"/>
      <c r="Q145" s="33"/>
      <c r="R145" s="33"/>
      <c r="S145" s="33"/>
      <c r="T145" s="33"/>
      <c r="U145" s="33"/>
      <c r="V145" s="33"/>
      <c r="W145" s="23" t="str">
        <f>LEFT(TEXT(Locations[[#This Row],[Zip Code]],"00000"),5)</f>
        <v>00000</v>
      </c>
    </row>
    <row r="146" spans="2:23" x14ac:dyDescent="0.2">
      <c r="B146" s="154">
        <v>134</v>
      </c>
      <c r="C146" s="33"/>
      <c r="D146" s="33"/>
      <c r="E146" s="37"/>
      <c r="F146" s="38" t="str">
        <f>_xlfn.IFNA(VLOOKUP(Locations[[#This Row],[CleanZip]],ZipCodes[],2,0),"")</f>
        <v/>
      </c>
      <c r="G146" s="38" t="str">
        <f>_xlfn.IFNA(VLOOKUP(Locations[[#This Row],[CleanZip]],ZipCodes[],3,0),"")</f>
        <v/>
      </c>
      <c r="H146" s="33"/>
      <c r="I146" s="39"/>
      <c r="J146" s="39"/>
      <c r="K146" s="40"/>
      <c r="L146" s="40"/>
      <c r="M146" s="33"/>
      <c r="N146" s="40"/>
      <c r="O146" s="33"/>
      <c r="P146" s="33"/>
      <c r="Q146" s="33"/>
      <c r="R146" s="33"/>
      <c r="S146" s="33"/>
      <c r="T146" s="33"/>
      <c r="U146" s="33"/>
      <c r="V146" s="33"/>
      <c r="W146" s="23" t="str">
        <f>LEFT(TEXT(Locations[[#This Row],[Zip Code]],"00000"),5)</f>
        <v>00000</v>
      </c>
    </row>
    <row r="147" spans="2:23" x14ac:dyDescent="0.2">
      <c r="B147" s="154">
        <v>135</v>
      </c>
      <c r="C147" s="33"/>
      <c r="D147" s="33"/>
      <c r="E147" s="37"/>
      <c r="F147" s="38" t="str">
        <f>_xlfn.IFNA(VLOOKUP(Locations[[#This Row],[CleanZip]],ZipCodes[],2,0),"")</f>
        <v/>
      </c>
      <c r="G147" s="38" t="str">
        <f>_xlfn.IFNA(VLOOKUP(Locations[[#This Row],[CleanZip]],ZipCodes[],3,0),"")</f>
        <v/>
      </c>
      <c r="H147" s="33"/>
      <c r="I147" s="39"/>
      <c r="J147" s="39"/>
      <c r="K147" s="40"/>
      <c r="L147" s="40"/>
      <c r="M147" s="33"/>
      <c r="N147" s="40"/>
      <c r="O147" s="33"/>
      <c r="P147" s="33"/>
      <c r="Q147" s="33"/>
      <c r="R147" s="33"/>
      <c r="S147" s="33"/>
      <c r="T147" s="33"/>
      <c r="U147" s="33"/>
      <c r="V147" s="33"/>
      <c r="W147" s="23" t="str">
        <f>LEFT(TEXT(Locations[[#This Row],[Zip Code]],"00000"),5)</f>
        <v>00000</v>
      </c>
    </row>
    <row r="148" spans="2:23" x14ac:dyDescent="0.2">
      <c r="B148" s="154">
        <v>136</v>
      </c>
      <c r="C148" s="33"/>
      <c r="D148" s="33"/>
      <c r="E148" s="37"/>
      <c r="F148" s="38" t="str">
        <f>_xlfn.IFNA(VLOOKUP(Locations[[#This Row],[CleanZip]],ZipCodes[],2,0),"")</f>
        <v/>
      </c>
      <c r="G148" s="38" t="str">
        <f>_xlfn.IFNA(VLOOKUP(Locations[[#This Row],[CleanZip]],ZipCodes[],3,0),"")</f>
        <v/>
      </c>
      <c r="H148" s="33"/>
      <c r="I148" s="39"/>
      <c r="J148" s="39"/>
      <c r="K148" s="40"/>
      <c r="L148" s="40"/>
      <c r="M148" s="33"/>
      <c r="N148" s="40"/>
      <c r="O148" s="33"/>
      <c r="P148" s="33"/>
      <c r="Q148" s="33"/>
      <c r="R148" s="33"/>
      <c r="S148" s="33"/>
      <c r="T148" s="33"/>
      <c r="U148" s="33"/>
      <c r="V148" s="33"/>
      <c r="W148" s="23" t="str">
        <f>LEFT(TEXT(Locations[[#This Row],[Zip Code]],"00000"),5)</f>
        <v>00000</v>
      </c>
    </row>
    <row r="149" spans="2:23" x14ac:dyDescent="0.2">
      <c r="B149" s="154">
        <v>137</v>
      </c>
      <c r="C149" s="33"/>
      <c r="D149" s="33"/>
      <c r="E149" s="37"/>
      <c r="F149" s="38" t="str">
        <f>_xlfn.IFNA(VLOOKUP(Locations[[#This Row],[CleanZip]],ZipCodes[],2,0),"")</f>
        <v/>
      </c>
      <c r="G149" s="38" t="str">
        <f>_xlfn.IFNA(VLOOKUP(Locations[[#This Row],[CleanZip]],ZipCodes[],3,0),"")</f>
        <v/>
      </c>
      <c r="H149" s="33"/>
      <c r="I149" s="39"/>
      <c r="J149" s="39"/>
      <c r="K149" s="40"/>
      <c r="L149" s="40"/>
      <c r="M149" s="33"/>
      <c r="N149" s="40"/>
      <c r="O149" s="33"/>
      <c r="P149" s="33"/>
      <c r="Q149" s="33"/>
      <c r="R149" s="33"/>
      <c r="S149" s="33"/>
      <c r="T149" s="33"/>
      <c r="U149" s="33"/>
      <c r="V149" s="33"/>
      <c r="W149" s="23" t="str">
        <f>LEFT(TEXT(Locations[[#This Row],[Zip Code]],"00000"),5)</f>
        <v>00000</v>
      </c>
    </row>
    <row r="150" spans="2:23" x14ac:dyDescent="0.2">
      <c r="B150" s="154">
        <v>138</v>
      </c>
      <c r="C150" s="33"/>
      <c r="D150" s="33"/>
      <c r="E150" s="37"/>
      <c r="F150" s="38" t="str">
        <f>_xlfn.IFNA(VLOOKUP(Locations[[#This Row],[CleanZip]],ZipCodes[],2,0),"")</f>
        <v/>
      </c>
      <c r="G150" s="38" t="str">
        <f>_xlfn.IFNA(VLOOKUP(Locations[[#This Row],[CleanZip]],ZipCodes[],3,0),"")</f>
        <v/>
      </c>
      <c r="H150" s="33"/>
      <c r="I150" s="39"/>
      <c r="J150" s="39"/>
      <c r="K150" s="40"/>
      <c r="L150" s="40"/>
      <c r="M150" s="33"/>
      <c r="N150" s="40"/>
      <c r="O150" s="33"/>
      <c r="P150" s="33"/>
      <c r="Q150" s="33"/>
      <c r="R150" s="33"/>
      <c r="S150" s="33"/>
      <c r="T150" s="33"/>
      <c r="U150" s="33"/>
      <c r="V150" s="33"/>
      <c r="W150" s="23" t="str">
        <f>LEFT(TEXT(Locations[[#This Row],[Zip Code]],"00000"),5)</f>
        <v>00000</v>
      </c>
    </row>
    <row r="151" spans="2:23" x14ac:dyDescent="0.2">
      <c r="B151" s="154">
        <v>139</v>
      </c>
      <c r="C151" s="33"/>
      <c r="D151" s="33"/>
      <c r="E151" s="37"/>
      <c r="F151" s="38" t="str">
        <f>_xlfn.IFNA(VLOOKUP(Locations[[#This Row],[CleanZip]],ZipCodes[],2,0),"")</f>
        <v/>
      </c>
      <c r="G151" s="38" t="str">
        <f>_xlfn.IFNA(VLOOKUP(Locations[[#This Row],[CleanZip]],ZipCodes[],3,0),"")</f>
        <v/>
      </c>
      <c r="H151" s="33"/>
      <c r="I151" s="39"/>
      <c r="J151" s="39"/>
      <c r="K151" s="40"/>
      <c r="L151" s="40"/>
      <c r="M151" s="33"/>
      <c r="N151" s="40"/>
      <c r="O151" s="33"/>
      <c r="P151" s="33"/>
      <c r="Q151" s="33"/>
      <c r="R151" s="33"/>
      <c r="S151" s="33"/>
      <c r="T151" s="33"/>
      <c r="U151" s="33"/>
      <c r="V151" s="33"/>
      <c r="W151" s="23" t="str">
        <f>LEFT(TEXT(Locations[[#This Row],[Zip Code]],"00000"),5)</f>
        <v>00000</v>
      </c>
    </row>
    <row r="152" spans="2:23" x14ac:dyDescent="0.2">
      <c r="B152" s="154">
        <v>140</v>
      </c>
      <c r="C152" s="33"/>
      <c r="D152" s="33"/>
      <c r="E152" s="37"/>
      <c r="F152" s="38" t="str">
        <f>_xlfn.IFNA(VLOOKUP(Locations[[#This Row],[CleanZip]],ZipCodes[],2,0),"")</f>
        <v/>
      </c>
      <c r="G152" s="38" t="str">
        <f>_xlfn.IFNA(VLOOKUP(Locations[[#This Row],[CleanZip]],ZipCodes[],3,0),"")</f>
        <v/>
      </c>
      <c r="H152" s="33"/>
      <c r="I152" s="39"/>
      <c r="J152" s="39"/>
      <c r="K152" s="40"/>
      <c r="L152" s="40"/>
      <c r="M152" s="33"/>
      <c r="N152" s="40"/>
      <c r="O152" s="33"/>
      <c r="P152" s="33"/>
      <c r="Q152" s="33"/>
      <c r="R152" s="33"/>
      <c r="S152" s="33"/>
      <c r="T152" s="33"/>
      <c r="U152" s="33"/>
      <c r="V152" s="33"/>
      <c r="W152" s="23" t="str">
        <f>LEFT(TEXT(Locations[[#This Row],[Zip Code]],"00000"),5)</f>
        <v>00000</v>
      </c>
    </row>
    <row r="153" spans="2:23" x14ac:dyDescent="0.2">
      <c r="B153" s="154">
        <v>141</v>
      </c>
      <c r="C153" s="33"/>
      <c r="D153" s="33"/>
      <c r="E153" s="37"/>
      <c r="F153" s="38" t="str">
        <f>_xlfn.IFNA(VLOOKUP(Locations[[#This Row],[CleanZip]],ZipCodes[],2,0),"")</f>
        <v/>
      </c>
      <c r="G153" s="38" t="str">
        <f>_xlfn.IFNA(VLOOKUP(Locations[[#This Row],[CleanZip]],ZipCodes[],3,0),"")</f>
        <v/>
      </c>
      <c r="H153" s="33"/>
      <c r="I153" s="39"/>
      <c r="J153" s="39"/>
      <c r="K153" s="40"/>
      <c r="L153" s="40"/>
      <c r="M153" s="33"/>
      <c r="N153" s="40"/>
      <c r="O153" s="33"/>
      <c r="P153" s="33"/>
      <c r="Q153" s="33"/>
      <c r="R153" s="33"/>
      <c r="S153" s="33"/>
      <c r="T153" s="33"/>
      <c r="U153" s="33"/>
      <c r="V153" s="33"/>
      <c r="W153" s="23" t="str">
        <f>LEFT(TEXT(Locations[[#This Row],[Zip Code]],"00000"),5)</f>
        <v>00000</v>
      </c>
    </row>
    <row r="154" spans="2:23" x14ac:dyDescent="0.2">
      <c r="B154" s="154">
        <v>142</v>
      </c>
      <c r="C154" s="33"/>
      <c r="D154" s="33"/>
      <c r="E154" s="37"/>
      <c r="F154" s="38" t="str">
        <f>_xlfn.IFNA(VLOOKUP(Locations[[#This Row],[CleanZip]],ZipCodes[],2,0),"")</f>
        <v/>
      </c>
      <c r="G154" s="38" t="str">
        <f>_xlfn.IFNA(VLOOKUP(Locations[[#This Row],[CleanZip]],ZipCodes[],3,0),"")</f>
        <v/>
      </c>
      <c r="H154" s="33"/>
      <c r="I154" s="39"/>
      <c r="J154" s="39"/>
      <c r="K154" s="40"/>
      <c r="L154" s="40"/>
      <c r="M154" s="33"/>
      <c r="N154" s="40"/>
      <c r="O154" s="33"/>
      <c r="P154" s="33"/>
      <c r="Q154" s="33"/>
      <c r="R154" s="33"/>
      <c r="S154" s="33"/>
      <c r="T154" s="33"/>
      <c r="U154" s="33"/>
      <c r="V154" s="33"/>
      <c r="W154" s="23" t="str">
        <f>LEFT(TEXT(Locations[[#This Row],[Zip Code]],"00000"),5)</f>
        <v>00000</v>
      </c>
    </row>
    <row r="155" spans="2:23" x14ac:dyDescent="0.2">
      <c r="B155" s="154">
        <v>143</v>
      </c>
      <c r="C155" s="33"/>
      <c r="D155" s="33"/>
      <c r="E155" s="37"/>
      <c r="F155" s="38" t="str">
        <f>_xlfn.IFNA(VLOOKUP(Locations[[#This Row],[CleanZip]],ZipCodes[],2,0),"")</f>
        <v/>
      </c>
      <c r="G155" s="38" t="str">
        <f>_xlfn.IFNA(VLOOKUP(Locations[[#This Row],[CleanZip]],ZipCodes[],3,0),"")</f>
        <v/>
      </c>
      <c r="H155" s="33"/>
      <c r="I155" s="39"/>
      <c r="J155" s="39"/>
      <c r="K155" s="40"/>
      <c r="L155" s="40"/>
      <c r="M155" s="33"/>
      <c r="N155" s="40"/>
      <c r="O155" s="33"/>
      <c r="P155" s="33"/>
      <c r="Q155" s="33"/>
      <c r="R155" s="33"/>
      <c r="S155" s="33"/>
      <c r="T155" s="33"/>
      <c r="U155" s="33"/>
      <c r="V155" s="33"/>
      <c r="W155" s="23" t="str">
        <f>LEFT(TEXT(Locations[[#This Row],[Zip Code]],"00000"),5)</f>
        <v>00000</v>
      </c>
    </row>
    <row r="156" spans="2:23" x14ac:dyDescent="0.2">
      <c r="B156" s="154">
        <v>144</v>
      </c>
      <c r="C156" s="33"/>
      <c r="D156" s="33"/>
      <c r="E156" s="37"/>
      <c r="F156" s="38" t="str">
        <f>_xlfn.IFNA(VLOOKUP(Locations[[#This Row],[CleanZip]],ZipCodes[],2,0),"")</f>
        <v/>
      </c>
      <c r="G156" s="38" t="str">
        <f>_xlfn.IFNA(VLOOKUP(Locations[[#This Row],[CleanZip]],ZipCodes[],3,0),"")</f>
        <v/>
      </c>
      <c r="H156" s="33"/>
      <c r="I156" s="39"/>
      <c r="J156" s="39"/>
      <c r="K156" s="40"/>
      <c r="L156" s="40"/>
      <c r="M156" s="33"/>
      <c r="N156" s="40"/>
      <c r="O156" s="33"/>
      <c r="P156" s="33"/>
      <c r="Q156" s="33"/>
      <c r="R156" s="33"/>
      <c r="S156" s="33"/>
      <c r="T156" s="33"/>
      <c r="U156" s="33"/>
      <c r="V156" s="33"/>
      <c r="W156" s="23" t="str">
        <f>LEFT(TEXT(Locations[[#This Row],[Zip Code]],"00000"),5)</f>
        <v>00000</v>
      </c>
    </row>
    <row r="157" spans="2:23" x14ac:dyDescent="0.2">
      <c r="B157" s="154">
        <v>145</v>
      </c>
      <c r="C157" s="33"/>
      <c r="D157" s="33"/>
      <c r="E157" s="37"/>
      <c r="F157" s="38" t="str">
        <f>_xlfn.IFNA(VLOOKUP(Locations[[#This Row],[CleanZip]],ZipCodes[],2,0),"")</f>
        <v/>
      </c>
      <c r="G157" s="38" t="str">
        <f>_xlfn.IFNA(VLOOKUP(Locations[[#This Row],[CleanZip]],ZipCodes[],3,0),"")</f>
        <v/>
      </c>
      <c r="H157" s="33"/>
      <c r="I157" s="39"/>
      <c r="J157" s="39"/>
      <c r="K157" s="40"/>
      <c r="L157" s="40"/>
      <c r="M157" s="33"/>
      <c r="N157" s="40"/>
      <c r="O157" s="33"/>
      <c r="P157" s="33"/>
      <c r="Q157" s="33"/>
      <c r="R157" s="33"/>
      <c r="S157" s="33"/>
      <c r="T157" s="33"/>
      <c r="U157" s="33"/>
      <c r="V157" s="33"/>
      <c r="W157" s="23" t="str">
        <f>LEFT(TEXT(Locations[[#This Row],[Zip Code]],"00000"),5)</f>
        <v>00000</v>
      </c>
    </row>
    <row r="158" spans="2:23" x14ac:dyDescent="0.2">
      <c r="B158" s="154">
        <v>146</v>
      </c>
      <c r="C158" s="33"/>
      <c r="D158" s="33"/>
      <c r="E158" s="37"/>
      <c r="F158" s="38" t="str">
        <f>_xlfn.IFNA(VLOOKUP(Locations[[#This Row],[CleanZip]],ZipCodes[],2,0),"")</f>
        <v/>
      </c>
      <c r="G158" s="38" t="str">
        <f>_xlfn.IFNA(VLOOKUP(Locations[[#This Row],[CleanZip]],ZipCodes[],3,0),"")</f>
        <v/>
      </c>
      <c r="H158" s="33"/>
      <c r="I158" s="39"/>
      <c r="J158" s="39"/>
      <c r="K158" s="40"/>
      <c r="L158" s="40"/>
      <c r="M158" s="33"/>
      <c r="N158" s="40"/>
      <c r="O158" s="33"/>
      <c r="P158" s="33"/>
      <c r="Q158" s="33"/>
      <c r="R158" s="33"/>
      <c r="S158" s="33"/>
      <c r="T158" s="33"/>
      <c r="U158" s="33"/>
      <c r="V158" s="33"/>
      <c r="W158" s="23" t="str">
        <f>LEFT(TEXT(Locations[[#This Row],[Zip Code]],"00000"),5)</f>
        <v>00000</v>
      </c>
    </row>
    <row r="159" spans="2:23" x14ac:dyDescent="0.2">
      <c r="B159" s="154">
        <v>147</v>
      </c>
      <c r="C159" s="33"/>
      <c r="D159" s="33"/>
      <c r="E159" s="37"/>
      <c r="F159" s="38" t="str">
        <f>_xlfn.IFNA(VLOOKUP(Locations[[#This Row],[CleanZip]],ZipCodes[],2,0),"")</f>
        <v/>
      </c>
      <c r="G159" s="38" t="str">
        <f>_xlfn.IFNA(VLOOKUP(Locations[[#This Row],[CleanZip]],ZipCodes[],3,0),"")</f>
        <v/>
      </c>
      <c r="H159" s="33"/>
      <c r="I159" s="39"/>
      <c r="J159" s="39"/>
      <c r="K159" s="40"/>
      <c r="L159" s="40"/>
      <c r="M159" s="33"/>
      <c r="N159" s="40"/>
      <c r="O159" s="33"/>
      <c r="P159" s="33"/>
      <c r="Q159" s="33"/>
      <c r="R159" s="33"/>
      <c r="S159" s="33"/>
      <c r="T159" s="33"/>
      <c r="U159" s="33"/>
      <c r="V159" s="33"/>
      <c r="W159" s="23" t="str">
        <f>LEFT(TEXT(Locations[[#This Row],[Zip Code]],"00000"),5)</f>
        <v>00000</v>
      </c>
    </row>
    <row r="160" spans="2:23" x14ac:dyDescent="0.2">
      <c r="B160" s="154">
        <v>148</v>
      </c>
      <c r="C160" s="33"/>
      <c r="D160" s="33"/>
      <c r="E160" s="37"/>
      <c r="F160" s="38" t="str">
        <f>_xlfn.IFNA(VLOOKUP(Locations[[#This Row],[CleanZip]],ZipCodes[],2,0),"")</f>
        <v/>
      </c>
      <c r="G160" s="38" t="str">
        <f>_xlfn.IFNA(VLOOKUP(Locations[[#This Row],[CleanZip]],ZipCodes[],3,0),"")</f>
        <v/>
      </c>
      <c r="H160" s="33"/>
      <c r="I160" s="39"/>
      <c r="J160" s="39"/>
      <c r="K160" s="40"/>
      <c r="L160" s="40"/>
      <c r="M160" s="33"/>
      <c r="N160" s="40"/>
      <c r="O160" s="33"/>
      <c r="P160" s="33"/>
      <c r="Q160" s="33"/>
      <c r="R160" s="33"/>
      <c r="S160" s="33"/>
      <c r="T160" s="33"/>
      <c r="U160" s="33"/>
      <c r="V160" s="33"/>
      <c r="W160" s="23" t="str">
        <f>LEFT(TEXT(Locations[[#This Row],[Zip Code]],"00000"),5)</f>
        <v>00000</v>
      </c>
    </row>
    <row r="161" spans="2:23" x14ac:dyDescent="0.2">
      <c r="B161" s="154">
        <v>149</v>
      </c>
      <c r="C161" s="33"/>
      <c r="D161" s="33"/>
      <c r="E161" s="37"/>
      <c r="F161" s="38" t="str">
        <f>_xlfn.IFNA(VLOOKUP(Locations[[#This Row],[CleanZip]],ZipCodes[],2,0),"")</f>
        <v/>
      </c>
      <c r="G161" s="38" t="str">
        <f>_xlfn.IFNA(VLOOKUP(Locations[[#This Row],[CleanZip]],ZipCodes[],3,0),"")</f>
        <v/>
      </c>
      <c r="H161" s="33"/>
      <c r="I161" s="39"/>
      <c r="J161" s="39"/>
      <c r="K161" s="40"/>
      <c r="L161" s="40"/>
      <c r="M161" s="33"/>
      <c r="N161" s="40"/>
      <c r="O161" s="33"/>
      <c r="P161" s="33"/>
      <c r="Q161" s="33"/>
      <c r="R161" s="33"/>
      <c r="S161" s="33"/>
      <c r="T161" s="33"/>
      <c r="U161" s="33"/>
      <c r="V161" s="33"/>
      <c r="W161" s="23" t="str">
        <f>LEFT(TEXT(Locations[[#This Row],[Zip Code]],"00000"),5)</f>
        <v>00000</v>
      </c>
    </row>
    <row r="162" spans="2:23" x14ac:dyDescent="0.2">
      <c r="B162" s="154">
        <v>150</v>
      </c>
      <c r="C162" s="33"/>
      <c r="D162" s="33"/>
      <c r="E162" s="37"/>
      <c r="F162" s="38" t="str">
        <f>_xlfn.IFNA(VLOOKUP(Locations[[#This Row],[CleanZip]],ZipCodes[],2,0),"")</f>
        <v/>
      </c>
      <c r="G162" s="38" t="str">
        <f>_xlfn.IFNA(VLOOKUP(Locations[[#This Row],[CleanZip]],ZipCodes[],3,0),"")</f>
        <v/>
      </c>
      <c r="H162" s="33"/>
      <c r="I162" s="39"/>
      <c r="J162" s="39"/>
      <c r="K162" s="40"/>
      <c r="L162" s="40"/>
      <c r="M162" s="33"/>
      <c r="N162" s="40"/>
      <c r="O162" s="33"/>
      <c r="P162" s="33"/>
      <c r="Q162" s="33"/>
      <c r="R162" s="33"/>
      <c r="S162" s="33"/>
      <c r="T162" s="33"/>
      <c r="U162" s="33"/>
      <c r="V162" s="33"/>
      <c r="W162" s="23" t="str">
        <f>LEFT(TEXT(Locations[[#This Row],[Zip Code]],"00000"),5)</f>
        <v>00000</v>
      </c>
    </row>
    <row r="163" spans="2:23" x14ac:dyDescent="0.2">
      <c r="B163" s="154">
        <v>151</v>
      </c>
      <c r="C163" s="33"/>
      <c r="D163" s="33"/>
      <c r="E163" s="37"/>
      <c r="F163" s="38" t="str">
        <f>_xlfn.IFNA(VLOOKUP(Locations[[#This Row],[CleanZip]],ZipCodes[],2,0),"")</f>
        <v/>
      </c>
      <c r="G163" s="38" t="str">
        <f>_xlfn.IFNA(VLOOKUP(Locations[[#This Row],[CleanZip]],ZipCodes[],3,0),"")</f>
        <v/>
      </c>
      <c r="H163" s="33"/>
      <c r="I163" s="39"/>
      <c r="J163" s="39"/>
      <c r="K163" s="40"/>
      <c r="L163" s="40"/>
      <c r="M163" s="33"/>
      <c r="N163" s="40"/>
      <c r="O163" s="33"/>
      <c r="P163" s="33"/>
      <c r="Q163" s="33"/>
      <c r="R163" s="33"/>
      <c r="S163" s="33"/>
      <c r="T163" s="33"/>
      <c r="U163" s="33"/>
      <c r="V163" s="33"/>
      <c r="W163" s="23" t="str">
        <f>LEFT(TEXT(Locations[[#This Row],[Zip Code]],"00000"),5)</f>
        <v>00000</v>
      </c>
    </row>
    <row r="164" spans="2:23" x14ac:dyDescent="0.2">
      <c r="B164" s="154">
        <v>152</v>
      </c>
      <c r="C164" s="33"/>
      <c r="D164" s="33"/>
      <c r="E164" s="37"/>
      <c r="F164" s="38" t="str">
        <f>_xlfn.IFNA(VLOOKUP(Locations[[#This Row],[CleanZip]],ZipCodes[],2,0),"")</f>
        <v/>
      </c>
      <c r="G164" s="38" t="str">
        <f>_xlfn.IFNA(VLOOKUP(Locations[[#This Row],[CleanZip]],ZipCodes[],3,0),"")</f>
        <v/>
      </c>
      <c r="H164" s="33"/>
      <c r="I164" s="39"/>
      <c r="J164" s="39"/>
      <c r="K164" s="40"/>
      <c r="L164" s="40"/>
      <c r="M164" s="33"/>
      <c r="N164" s="40"/>
      <c r="O164" s="33"/>
      <c r="P164" s="33"/>
      <c r="Q164" s="33"/>
      <c r="R164" s="33"/>
      <c r="S164" s="33"/>
      <c r="T164" s="33"/>
      <c r="U164" s="33"/>
      <c r="V164" s="33"/>
      <c r="W164" s="23" t="str">
        <f>LEFT(TEXT(Locations[[#This Row],[Zip Code]],"00000"),5)</f>
        <v>00000</v>
      </c>
    </row>
    <row r="165" spans="2:23" x14ac:dyDescent="0.2">
      <c r="B165" s="154">
        <v>153</v>
      </c>
      <c r="C165" s="33"/>
      <c r="D165" s="33"/>
      <c r="E165" s="37"/>
      <c r="F165" s="38" t="str">
        <f>_xlfn.IFNA(VLOOKUP(Locations[[#This Row],[CleanZip]],ZipCodes[],2,0),"")</f>
        <v/>
      </c>
      <c r="G165" s="38" t="str">
        <f>_xlfn.IFNA(VLOOKUP(Locations[[#This Row],[CleanZip]],ZipCodes[],3,0),"")</f>
        <v/>
      </c>
      <c r="H165" s="33"/>
      <c r="I165" s="39"/>
      <c r="J165" s="39"/>
      <c r="K165" s="40"/>
      <c r="L165" s="40"/>
      <c r="M165" s="33"/>
      <c r="N165" s="40"/>
      <c r="O165" s="33"/>
      <c r="P165" s="33"/>
      <c r="Q165" s="33"/>
      <c r="R165" s="33"/>
      <c r="S165" s="33"/>
      <c r="T165" s="33"/>
      <c r="U165" s="33"/>
      <c r="V165" s="33"/>
      <c r="W165" s="23" t="str">
        <f>LEFT(TEXT(Locations[[#This Row],[Zip Code]],"00000"),5)</f>
        <v>00000</v>
      </c>
    </row>
    <row r="166" spans="2:23" x14ac:dyDescent="0.2">
      <c r="B166" s="154">
        <v>154</v>
      </c>
      <c r="C166" s="33"/>
      <c r="D166" s="33"/>
      <c r="E166" s="37"/>
      <c r="F166" s="38" t="str">
        <f>_xlfn.IFNA(VLOOKUP(Locations[[#This Row],[CleanZip]],ZipCodes[],2,0),"")</f>
        <v/>
      </c>
      <c r="G166" s="38" t="str">
        <f>_xlfn.IFNA(VLOOKUP(Locations[[#This Row],[CleanZip]],ZipCodes[],3,0),"")</f>
        <v/>
      </c>
      <c r="H166" s="33"/>
      <c r="I166" s="39"/>
      <c r="J166" s="39"/>
      <c r="K166" s="40"/>
      <c r="L166" s="40"/>
      <c r="M166" s="33"/>
      <c r="N166" s="40"/>
      <c r="O166" s="33"/>
      <c r="P166" s="33"/>
      <c r="Q166" s="33"/>
      <c r="R166" s="33"/>
      <c r="S166" s="33"/>
      <c r="T166" s="33"/>
      <c r="U166" s="33"/>
      <c r="V166" s="33"/>
      <c r="W166" s="23" t="str">
        <f>LEFT(TEXT(Locations[[#This Row],[Zip Code]],"00000"),5)</f>
        <v>00000</v>
      </c>
    </row>
    <row r="167" spans="2:23" x14ac:dyDescent="0.2">
      <c r="B167" s="154">
        <v>155</v>
      </c>
      <c r="C167" s="33"/>
      <c r="D167" s="33"/>
      <c r="E167" s="37"/>
      <c r="F167" s="38" t="str">
        <f>_xlfn.IFNA(VLOOKUP(Locations[[#This Row],[CleanZip]],ZipCodes[],2,0),"")</f>
        <v/>
      </c>
      <c r="G167" s="38" t="str">
        <f>_xlfn.IFNA(VLOOKUP(Locations[[#This Row],[CleanZip]],ZipCodes[],3,0),"")</f>
        <v/>
      </c>
      <c r="H167" s="33"/>
      <c r="I167" s="39"/>
      <c r="J167" s="39"/>
      <c r="K167" s="40"/>
      <c r="L167" s="40"/>
      <c r="M167" s="33"/>
      <c r="N167" s="40"/>
      <c r="O167" s="33"/>
      <c r="P167" s="33"/>
      <c r="Q167" s="33"/>
      <c r="R167" s="33"/>
      <c r="S167" s="33"/>
      <c r="T167" s="33"/>
      <c r="U167" s="33"/>
      <c r="V167" s="33"/>
      <c r="W167" s="23" t="str">
        <f>LEFT(TEXT(Locations[[#This Row],[Zip Code]],"00000"),5)</f>
        <v>00000</v>
      </c>
    </row>
    <row r="168" spans="2:23" x14ac:dyDescent="0.2">
      <c r="B168" s="154">
        <v>156</v>
      </c>
      <c r="C168" s="33"/>
      <c r="D168" s="33"/>
      <c r="E168" s="37"/>
      <c r="F168" s="38" t="str">
        <f>_xlfn.IFNA(VLOOKUP(Locations[[#This Row],[CleanZip]],ZipCodes[],2,0),"")</f>
        <v/>
      </c>
      <c r="G168" s="38" t="str">
        <f>_xlfn.IFNA(VLOOKUP(Locations[[#This Row],[CleanZip]],ZipCodes[],3,0),"")</f>
        <v/>
      </c>
      <c r="H168" s="33"/>
      <c r="I168" s="39"/>
      <c r="J168" s="39"/>
      <c r="K168" s="40"/>
      <c r="L168" s="40"/>
      <c r="M168" s="33"/>
      <c r="N168" s="40"/>
      <c r="O168" s="33"/>
      <c r="P168" s="33"/>
      <c r="Q168" s="33"/>
      <c r="R168" s="33"/>
      <c r="S168" s="33"/>
      <c r="T168" s="33"/>
      <c r="U168" s="33"/>
      <c r="V168" s="33"/>
      <c r="W168" s="23" t="str">
        <f>LEFT(TEXT(Locations[[#This Row],[Zip Code]],"00000"),5)</f>
        <v>00000</v>
      </c>
    </row>
    <row r="169" spans="2:23" x14ac:dyDescent="0.2">
      <c r="B169" s="154">
        <v>157</v>
      </c>
      <c r="C169" s="33"/>
      <c r="D169" s="33"/>
      <c r="E169" s="37"/>
      <c r="F169" s="38" t="str">
        <f>_xlfn.IFNA(VLOOKUP(Locations[[#This Row],[CleanZip]],ZipCodes[],2,0),"")</f>
        <v/>
      </c>
      <c r="G169" s="38" t="str">
        <f>_xlfn.IFNA(VLOOKUP(Locations[[#This Row],[CleanZip]],ZipCodes[],3,0),"")</f>
        <v/>
      </c>
      <c r="H169" s="33"/>
      <c r="I169" s="39"/>
      <c r="J169" s="39"/>
      <c r="K169" s="40"/>
      <c r="L169" s="40"/>
      <c r="M169" s="33"/>
      <c r="N169" s="40"/>
      <c r="O169" s="33"/>
      <c r="P169" s="33"/>
      <c r="Q169" s="33"/>
      <c r="R169" s="33"/>
      <c r="S169" s="33"/>
      <c r="T169" s="33"/>
      <c r="U169" s="33"/>
      <c r="V169" s="33"/>
      <c r="W169" s="23" t="str">
        <f>LEFT(TEXT(Locations[[#This Row],[Zip Code]],"00000"),5)</f>
        <v>00000</v>
      </c>
    </row>
    <row r="170" spans="2:23" x14ac:dyDescent="0.2">
      <c r="B170" s="154">
        <v>158</v>
      </c>
      <c r="C170" s="33"/>
      <c r="D170" s="33"/>
      <c r="E170" s="37"/>
      <c r="F170" s="38" t="str">
        <f>_xlfn.IFNA(VLOOKUP(Locations[[#This Row],[CleanZip]],ZipCodes[],2,0),"")</f>
        <v/>
      </c>
      <c r="G170" s="38" t="str">
        <f>_xlfn.IFNA(VLOOKUP(Locations[[#This Row],[CleanZip]],ZipCodes[],3,0),"")</f>
        <v/>
      </c>
      <c r="H170" s="33"/>
      <c r="I170" s="39"/>
      <c r="J170" s="39"/>
      <c r="K170" s="40"/>
      <c r="L170" s="40"/>
      <c r="M170" s="33"/>
      <c r="N170" s="40"/>
      <c r="O170" s="33"/>
      <c r="P170" s="33"/>
      <c r="Q170" s="33"/>
      <c r="R170" s="33"/>
      <c r="S170" s="33"/>
      <c r="T170" s="33"/>
      <c r="U170" s="33"/>
      <c r="V170" s="33"/>
      <c r="W170" s="23" t="str">
        <f>LEFT(TEXT(Locations[[#This Row],[Zip Code]],"00000"),5)</f>
        <v>00000</v>
      </c>
    </row>
    <row r="171" spans="2:23" x14ac:dyDescent="0.2">
      <c r="B171" s="154">
        <v>159</v>
      </c>
      <c r="C171" s="33"/>
      <c r="D171" s="33"/>
      <c r="E171" s="37"/>
      <c r="F171" s="38" t="str">
        <f>_xlfn.IFNA(VLOOKUP(Locations[[#This Row],[CleanZip]],ZipCodes[],2,0),"")</f>
        <v/>
      </c>
      <c r="G171" s="38" t="str">
        <f>_xlfn.IFNA(VLOOKUP(Locations[[#This Row],[CleanZip]],ZipCodes[],3,0),"")</f>
        <v/>
      </c>
      <c r="H171" s="33"/>
      <c r="I171" s="39"/>
      <c r="J171" s="39"/>
      <c r="K171" s="40"/>
      <c r="L171" s="40"/>
      <c r="M171" s="33"/>
      <c r="N171" s="40"/>
      <c r="O171" s="33"/>
      <c r="P171" s="33"/>
      <c r="Q171" s="33"/>
      <c r="R171" s="33"/>
      <c r="S171" s="33"/>
      <c r="T171" s="33"/>
      <c r="U171" s="33"/>
      <c r="V171" s="33"/>
      <c r="W171" s="23" t="str">
        <f>LEFT(TEXT(Locations[[#This Row],[Zip Code]],"00000"),5)</f>
        <v>00000</v>
      </c>
    </row>
    <row r="172" spans="2:23" x14ac:dyDescent="0.2">
      <c r="B172" s="154">
        <v>160</v>
      </c>
      <c r="C172" s="33"/>
      <c r="D172" s="33"/>
      <c r="E172" s="37"/>
      <c r="F172" s="38" t="str">
        <f>_xlfn.IFNA(VLOOKUP(Locations[[#This Row],[CleanZip]],ZipCodes[],2,0),"")</f>
        <v/>
      </c>
      <c r="G172" s="38" t="str">
        <f>_xlfn.IFNA(VLOOKUP(Locations[[#This Row],[CleanZip]],ZipCodes[],3,0),"")</f>
        <v/>
      </c>
      <c r="H172" s="33"/>
      <c r="I172" s="39"/>
      <c r="J172" s="39"/>
      <c r="K172" s="40"/>
      <c r="L172" s="40"/>
      <c r="M172" s="33"/>
      <c r="N172" s="40"/>
      <c r="O172" s="33"/>
      <c r="P172" s="33"/>
      <c r="Q172" s="33"/>
      <c r="R172" s="33"/>
      <c r="S172" s="33"/>
      <c r="T172" s="33"/>
      <c r="U172" s="33"/>
      <c r="V172" s="33"/>
      <c r="W172" s="23" t="str">
        <f>LEFT(TEXT(Locations[[#This Row],[Zip Code]],"00000"),5)</f>
        <v>00000</v>
      </c>
    </row>
    <row r="173" spans="2:23" x14ac:dyDescent="0.2">
      <c r="B173" s="154">
        <v>161</v>
      </c>
      <c r="C173" s="33"/>
      <c r="D173" s="33"/>
      <c r="E173" s="37"/>
      <c r="F173" s="38" t="str">
        <f>_xlfn.IFNA(VLOOKUP(Locations[[#This Row],[CleanZip]],ZipCodes[],2,0),"")</f>
        <v/>
      </c>
      <c r="G173" s="38" t="str">
        <f>_xlfn.IFNA(VLOOKUP(Locations[[#This Row],[CleanZip]],ZipCodes[],3,0),"")</f>
        <v/>
      </c>
      <c r="H173" s="33"/>
      <c r="I173" s="39"/>
      <c r="J173" s="39"/>
      <c r="K173" s="40"/>
      <c r="L173" s="40"/>
      <c r="M173" s="33"/>
      <c r="N173" s="40"/>
      <c r="O173" s="33"/>
      <c r="P173" s="33"/>
      <c r="Q173" s="33"/>
      <c r="R173" s="33"/>
      <c r="S173" s="33"/>
      <c r="T173" s="33"/>
      <c r="U173" s="33"/>
      <c r="V173" s="33"/>
      <c r="W173" s="23" t="str">
        <f>LEFT(TEXT(Locations[[#This Row],[Zip Code]],"00000"),5)</f>
        <v>00000</v>
      </c>
    </row>
    <row r="174" spans="2:23" x14ac:dyDescent="0.2">
      <c r="B174" s="154">
        <v>162</v>
      </c>
      <c r="C174" s="33"/>
      <c r="D174" s="33"/>
      <c r="E174" s="37"/>
      <c r="F174" s="38" t="str">
        <f>_xlfn.IFNA(VLOOKUP(Locations[[#This Row],[CleanZip]],ZipCodes[],2,0),"")</f>
        <v/>
      </c>
      <c r="G174" s="38" t="str">
        <f>_xlfn.IFNA(VLOOKUP(Locations[[#This Row],[CleanZip]],ZipCodes[],3,0),"")</f>
        <v/>
      </c>
      <c r="H174" s="33"/>
      <c r="I174" s="39"/>
      <c r="J174" s="39"/>
      <c r="K174" s="40"/>
      <c r="L174" s="40"/>
      <c r="M174" s="33"/>
      <c r="N174" s="40"/>
      <c r="O174" s="33"/>
      <c r="P174" s="33"/>
      <c r="Q174" s="33"/>
      <c r="R174" s="33"/>
      <c r="S174" s="33"/>
      <c r="T174" s="33"/>
      <c r="U174" s="33"/>
      <c r="V174" s="33"/>
      <c r="W174" s="23" t="str">
        <f>LEFT(TEXT(Locations[[#This Row],[Zip Code]],"00000"),5)</f>
        <v>00000</v>
      </c>
    </row>
    <row r="175" spans="2:23" x14ac:dyDescent="0.2">
      <c r="B175" s="154">
        <v>163</v>
      </c>
      <c r="C175" s="33"/>
      <c r="D175" s="33"/>
      <c r="E175" s="37"/>
      <c r="F175" s="38" t="str">
        <f>_xlfn.IFNA(VLOOKUP(Locations[[#This Row],[CleanZip]],ZipCodes[],2,0),"")</f>
        <v/>
      </c>
      <c r="G175" s="38" t="str">
        <f>_xlfn.IFNA(VLOOKUP(Locations[[#This Row],[CleanZip]],ZipCodes[],3,0),"")</f>
        <v/>
      </c>
      <c r="H175" s="33"/>
      <c r="I175" s="39"/>
      <c r="J175" s="39"/>
      <c r="K175" s="40"/>
      <c r="L175" s="40"/>
      <c r="M175" s="33"/>
      <c r="N175" s="40"/>
      <c r="O175" s="33"/>
      <c r="P175" s="33"/>
      <c r="Q175" s="33"/>
      <c r="R175" s="33"/>
      <c r="S175" s="33"/>
      <c r="T175" s="33"/>
      <c r="U175" s="33"/>
      <c r="V175" s="33"/>
      <c r="W175" s="23" t="str">
        <f>LEFT(TEXT(Locations[[#This Row],[Zip Code]],"00000"),5)</f>
        <v>00000</v>
      </c>
    </row>
    <row r="176" spans="2:23" x14ac:dyDescent="0.2">
      <c r="B176" s="154">
        <v>164</v>
      </c>
      <c r="C176" s="33"/>
      <c r="D176" s="33"/>
      <c r="E176" s="37"/>
      <c r="F176" s="38" t="str">
        <f>_xlfn.IFNA(VLOOKUP(Locations[[#This Row],[CleanZip]],ZipCodes[],2,0),"")</f>
        <v/>
      </c>
      <c r="G176" s="38" t="str">
        <f>_xlfn.IFNA(VLOOKUP(Locations[[#This Row],[CleanZip]],ZipCodes[],3,0),"")</f>
        <v/>
      </c>
      <c r="H176" s="33"/>
      <c r="I176" s="39"/>
      <c r="J176" s="39"/>
      <c r="K176" s="40"/>
      <c r="L176" s="40"/>
      <c r="M176" s="33"/>
      <c r="N176" s="40"/>
      <c r="O176" s="33"/>
      <c r="P176" s="33"/>
      <c r="Q176" s="33"/>
      <c r="R176" s="33"/>
      <c r="S176" s="33"/>
      <c r="T176" s="33"/>
      <c r="U176" s="33"/>
      <c r="V176" s="33"/>
      <c r="W176" s="23" t="str">
        <f>LEFT(TEXT(Locations[[#This Row],[Zip Code]],"00000"),5)</f>
        <v>00000</v>
      </c>
    </row>
    <row r="177" spans="2:23" x14ac:dyDescent="0.2">
      <c r="B177" s="154">
        <v>165</v>
      </c>
      <c r="C177" s="33"/>
      <c r="D177" s="33"/>
      <c r="E177" s="37"/>
      <c r="F177" s="38" t="str">
        <f>_xlfn.IFNA(VLOOKUP(Locations[[#This Row],[CleanZip]],ZipCodes[],2,0),"")</f>
        <v/>
      </c>
      <c r="G177" s="38" t="str">
        <f>_xlfn.IFNA(VLOOKUP(Locations[[#This Row],[CleanZip]],ZipCodes[],3,0),"")</f>
        <v/>
      </c>
      <c r="H177" s="33"/>
      <c r="I177" s="39"/>
      <c r="J177" s="39"/>
      <c r="K177" s="40"/>
      <c r="L177" s="40"/>
      <c r="M177" s="33"/>
      <c r="N177" s="40"/>
      <c r="O177" s="33"/>
      <c r="P177" s="33"/>
      <c r="Q177" s="33"/>
      <c r="R177" s="33"/>
      <c r="S177" s="33"/>
      <c r="T177" s="33"/>
      <c r="U177" s="33"/>
      <c r="V177" s="33"/>
      <c r="W177" s="23" t="str">
        <f>LEFT(TEXT(Locations[[#This Row],[Zip Code]],"00000"),5)</f>
        <v>00000</v>
      </c>
    </row>
    <row r="178" spans="2:23" x14ac:dyDescent="0.2">
      <c r="B178" s="154">
        <v>166</v>
      </c>
      <c r="C178" s="33"/>
      <c r="D178" s="33"/>
      <c r="E178" s="37"/>
      <c r="F178" s="38" t="str">
        <f>_xlfn.IFNA(VLOOKUP(Locations[[#This Row],[CleanZip]],ZipCodes[],2,0),"")</f>
        <v/>
      </c>
      <c r="G178" s="38" t="str">
        <f>_xlfn.IFNA(VLOOKUP(Locations[[#This Row],[CleanZip]],ZipCodes[],3,0),"")</f>
        <v/>
      </c>
      <c r="H178" s="33"/>
      <c r="I178" s="39"/>
      <c r="J178" s="39"/>
      <c r="K178" s="40"/>
      <c r="L178" s="40"/>
      <c r="M178" s="33"/>
      <c r="N178" s="40"/>
      <c r="O178" s="33"/>
      <c r="P178" s="33"/>
      <c r="Q178" s="33"/>
      <c r="R178" s="33"/>
      <c r="S178" s="33"/>
      <c r="T178" s="33"/>
      <c r="U178" s="33"/>
      <c r="V178" s="33"/>
      <c r="W178" s="23" t="str">
        <f>LEFT(TEXT(Locations[[#This Row],[Zip Code]],"00000"),5)</f>
        <v>00000</v>
      </c>
    </row>
    <row r="179" spans="2:23" x14ac:dyDescent="0.2">
      <c r="B179" s="154">
        <v>167</v>
      </c>
      <c r="C179" s="33"/>
      <c r="D179" s="33"/>
      <c r="E179" s="37"/>
      <c r="F179" s="38" t="str">
        <f>_xlfn.IFNA(VLOOKUP(Locations[[#This Row],[CleanZip]],ZipCodes[],2,0),"")</f>
        <v/>
      </c>
      <c r="G179" s="38" t="str">
        <f>_xlfn.IFNA(VLOOKUP(Locations[[#This Row],[CleanZip]],ZipCodes[],3,0),"")</f>
        <v/>
      </c>
      <c r="H179" s="33"/>
      <c r="I179" s="39"/>
      <c r="J179" s="39"/>
      <c r="K179" s="40"/>
      <c r="L179" s="40"/>
      <c r="M179" s="33"/>
      <c r="N179" s="40"/>
      <c r="O179" s="33"/>
      <c r="P179" s="33"/>
      <c r="Q179" s="33"/>
      <c r="R179" s="33"/>
      <c r="S179" s="33"/>
      <c r="T179" s="33"/>
      <c r="U179" s="33"/>
      <c r="V179" s="33"/>
      <c r="W179" s="23" t="str">
        <f>LEFT(TEXT(Locations[[#This Row],[Zip Code]],"00000"),5)</f>
        <v>00000</v>
      </c>
    </row>
    <row r="180" spans="2:23" x14ac:dyDescent="0.2">
      <c r="B180" s="154">
        <v>168</v>
      </c>
      <c r="C180" s="33"/>
      <c r="D180" s="33"/>
      <c r="E180" s="37"/>
      <c r="F180" s="38" t="str">
        <f>_xlfn.IFNA(VLOOKUP(Locations[[#This Row],[CleanZip]],ZipCodes[],2,0),"")</f>
        <v/>
      </c>
      <c r="G180" s="38" t="str">
        <f>_xlfn.IFNA(VLOOKUP(Locations[[#This Row],[CleanZip]],ZipCodes[],3,0),"")</f>
        <v/>
      </c>
      <c r="H180" s="33"/>
      <c r="I180" s="39"/>
      <c r="J180" s="39"/>
      <c r="K180" s="40"/>
      <c r="L180" s="40"/>
      <c r="M180" s="33"/>
      <c r="N180" s="40"/>
      <c r="O180" s="33"/>
      <c r="P180" s="33"/>
      <c r="Q180" s="33"/>
      <c r="R180" s="33"/>
      <c r="S180" s="33"/>
      <c r="T180" s="33"/>
      <c r="U180" s="33"/>
      <c r="V180" s="33"/>
      <c r="W180" s="23" t="str">
        <f>LEFT(TEXT(Locations[[#This Row],[Zip Code]],"00000"),5)</f>
        <v>00000</v>
      </c>
    </row>
    <row r="181" spans="2:23" x14ac:dyDescent="0.2">
      <c r="B181" s="154">
        <v>169</v>
      </c>
      <c r="C181" s="33"/>
      <c r="D181" s="33"/>
      <c r="E181" s="37"/>
      <c r="F181" s="38" t="str">
        <f>_xlfn.IFNA(VLOOKUP(Locations[[#This Row],[CleanZip]],ZipCodes[],2,0),"")</f>
        <v/>
      </c>
      <c r="G181" s="38" t="str">
        <f>_xlfn.IFNA(VLOOKUP(Locations[[#This Row],[CleanZip]],ZipCodes[],3,0),"")</f>
        <v/>
      </c>
      <c r="H181" s="33"/>
      <c r="I181" s="39"/>
      <c r="J181" s="39"/>
      <c r="K181" s="40"/>
      <c r="L181" s="40"/>
      <c r="M181" s="33"/>
      <c r="N181" s="40"/>
      <c r="O181" s="33"/>
      <c r="P181" s="33"/>
      <c r="Q181" s="33"/>
      <c r="R181" s="33"/>
      <c r="S181" s="33"/>
      <c r="T181" s="33"/>
      <c r="U181" s="33"/>
      <c r="V181" s="33"/>
      <c r="W181" s="23" t="str">
        <f>LEFT(TEXT(Locations[[#This Row],[Zip Code]],"00000"),5)</f>
        <v>00000</v>
      </c>
    </row>
    <row r="182" spans="2:23" x14ac:dyDescent="0.2">
      <c r="B182" s="154">
        <v>170</v>
      </c>
      <c r="C182" s="33"/>
      <c r="D182" s="33"/>
      <c r="E182" s="37"/>
      <c r="F182" s="38" t="str">
        <f>_xlfn.IFNA(VLOOKUP(Locations[[#This Row],[CleanZip]],ZipCodes[],2,0),"")</f>
        <v/>
      </c>
      <c r="G182" s="38" t="str">
        <f>_xlfn.IFNA(VLOOKUP(Locations[[#This Row],[CleanZip]],ZipCodes[],3,0),"")</f>
        <v/>
      </c>
      <c r="H182" s="33"/>
      <c r="I182" s="39"/>
      <c r="J182" s="39"/>
      <c r="K182" s="40"/>
      <c r="L182" s="40"/>
      <c r="M182" s="33"/>
      <c r="N182" s="40"/>
      <c r="O182" s="33"/>
      <c r="P182" s="33"/>
      <c r="Q182" s="33"/>
      <c r="R182" s="33"/>
      <c r="S182" s="33"/>
      <c r="T182" s="33"/>
      <c r="U182" s="33"/>
      <c r="V182" s="33"/>
      <c r="W182" s="23" t="str">
        <f>LEFT(TEXT(Locations[[#This Row],[Zip Code]],"00000"),5)</f>
        <v>00000</v>
      </c>
    </row>
    <row r="183" spans="2:23" x14ac:dyDescent="0.2">
      <c r="B183" s="154">
        <v>171</v>
      </c>
      <c r="C183" s="33"/>
      <c r="D183" s="33"/>
      <c r="E183" s="37"/>
      <c r="F183" s="38" t="str">
        <f>_xlfn.IFNA(VLOOKUP(Locations[[#This Row],[CleanZip]],ZipCodes[],2,0),"")</f>
        <v/>
      </c>
      <c r="G183" s="38" t="str">
        <f>_xlfn.IFNA(VLOOKUP(Locations[[#This Row],[CleanZip]],ZipCodes[],3,0),"")</f>
        <v/>
      </c>
      <c r="H183" s="33"/>
      <c r="I183" s="39"/>
      <c r="J183" s="39"/>
      <c r="K183" s="40"/>
      <c r="L183" s="40"/>
      <c r="M183" s="33"/>
      <c r="N183" s="40"/>
      <c r="O183" s="33"/>
      <c r="P183" s="33"/>
      <c r="Q183" s="33"/>
      <c r="R183" s="33"/>
      <c r="S183" s="33"/>
      <c r="T183" s="33"/>
      <c r="U183" s="33"/>
      <c r="V183" s="33"/>
      <c r="W183" s="23" t="str">
        <f>LEFT(TEXT(Locations[[#This Row],[Zip Code]],"00000"),5)</f>
        <v>00000</v>
      </c>
    </row>
    <row r="184" spans="2:23" x14ac:dyDescent="0.2">
      <c r="B184" s="154">
        <v>172</v>
      </c>
      <c r="C184" s="33"/>
      <c r="D184" s="33"/>
      <c r="E184" s="37"/>
      <c r="F184" s="38" t="str">
        <f>_xlfn.IFNA(VLOOKUP(Locations[[#This Row],[CleanZip]],ZipCodes[],2,0),"")</f>
        <v/>
      </c>
      <c r="G184" s="38" t="str">
        <f>_xlfn.IFNA(VLOOKUP(Locations[[#This Row],[CleanZip]],ZipCodes[],3,0),"")</f>
        <v/>
      </c>
      <c r="H184" s="33"/>
      <c r="I184" s="39"/>
      <c r="J184" s="39"/>
      <c r="K184" s="40"/>
      <c r="L184" s="40"/>
      <c r="M184" s="33"/>
      <c r="N184" s="40"/>
      <c r="O184" s="33"/>
      <c r="P184" s="33"/>
      <c r="Q184" s="33"/>
      <c r="R184" s="33"/>
      <c r="S184" s="33"/>
      <c r="T184" s="33"/>
      <c r="U184" s="33"/>
      <c r="V184" s="33"/>
      <c r="W184" s="23" t="str">
        <f>LEFT(TEXT(Locations[[#This Row],[Zip Code]],"00000"),5)</f>
        <v>00000</v>
      </c>
    </row>
    <row r="185" spans="2:23" x14ac:dyDescent="0.2">
      <c r="B185" s="154">
        <v>173</v>
      </c>
      <c r="C185" s="33"/>
      <c r="D185" s="33"/>
      <c r="E185" s="37"/>
      <c r="F185" s="38" t="str">
        <f>_xlfn.IFNA(VLOOKUP(Locations[[#This Row],[CleanZip]],ZipCodes[],2,0),"")</f>
        <v/>
      </c>
      <c r="G185" s="38" t="str">
        <f>_xlfn.IFNA(VLOOKUP(Locations[[#This Row],[CleanZip]],ZipCodes[],3,0),"")</f>
        <v/>
      </c>
      <c r="H185" s="33"/>
      <c r="I185" s="39"/>
      <c r="J185" s="39"/>
      <c r="K185" s="40"/>
      <c r="L185" s="40"/>
      <c r="M185" s="33"/>
      <c r="N185" s="40"/>
      <c r="O185" s="33"/>
      <c r="P185" s="33"/>
      <c r="Q185" s="33"/>
      <c r="R185" s="33"/>
      <c r="S185" s="33"/>
      <c r="T185" s="33"/>
      <c r="U185" s="33"/>
      <c r="V185" s="33"/>
      <c r="W185" s="23" t="str">
        <f>LEFT(TEXT(Locations[[#This Row],[Zip Code]],"00000"),5)</f>
        <v>00000</v>
      </c>
    </row>
    <row r="186" spans="2:23" x14ac:dyDescent="0.2">
      <c r="B186" s="154">
        <v>174</v>
      </c>
      <c r="C186" s="33"/>
      <c r="D186" s="33"/>
      <c r="E186" s="37"/>
      <c r="F186" s="38" t="str">
        <f>_xlfn.IFNA(VLOOKUP(Locations[[#This Row],[CleanZip]],ZipCodes[],2,0),"")</f>
        <v/>
      </c>
      <c r="G186" s="38" t="str">
        <f>_xlfn.IFNA(VLOOKUP(Locations[[#This Row],[CleanZip]],ZipCodes[],3,0),"")</f>
        <v/>
      </c>
      <c r="H186" s="33"/>
      <c r="I186" s="39"/>
      <c r="J186" s="39"/>
      <c r="K186" s="40"/>
      <c r="L186" s="40"/>
      <c r="M186" s="33"/>
      <c r="N186" s="40"/>
      <c r="O186" s="33"/>
      <c r="P186" s="33"/>
      <c r="Q186" s="33"/>
      <c r="R186" s="33"/>
      <c r="S186" s="33"/>
      <c r="T186" s="33"/>
      <c r="U186" s="33"/>
      <c r="V186" s="33"/>
      <c r="W186" s="23" t="str">
        <f>LEFT(TEXT(Locations[[#This Row],[Zip Code]],"00000"),5)</f>
        <v>00000</v>
      </c>
    </row>
    <row r="187" spans="2:23" x14ac:dyDescent="0.2">
      <c r="B187" s="154">
        <v>175</v>
      </c>
      <c r="C187" s="33"/>
      <c r="D187" s="33"/>
      <c r="E187" s="37"/>
      <c r="F187" s="38" t="str">
        <f>_xlfn.IFNA(VLOOKUP(Locations[[#This Row],[CleanZip]],ZipCodes[],2,0),"")</f>
        <v/>
      </c>
      <c r="G187" s="38" t="str">
        <f>_xlfn.IFNA(VLOOKUP(Locations[[#This Row],[CleanZip]],ZipCodes[],3,0),"")</f>
        <v/>
      </c>
      <c r="H187" s="33"/>
      <c r="I187" s="39"/>
      <c r="J187" s="39"/>
      <c r="K187" s="40"/>
      <c r="L187" s="40"/>
      <c r="M187" s="33"/>
      <c r="N187" s="40"/>
      <c r="O187" s="33"/>
      <c r="P187" s="33"/>
      <c r="Q187" s="33"/>
      <c r="R187" s="33"/>
      <c r="S187" s="33"/>
      <c r="T187" s="33"/>
      <c r="U187" s="33"/>
      <c r="V187" s="33"/>
      <c r="W187" s="23" t="str">
        <f>LEFT(TEXT(Locations[[#This Row],[Zip Code]],"00000"),5)</f>
        <v>00000</v>
      </c>
    </row>
    <row r="188" spans="2:23" x14ac:dyDescent="0.2">
      <c r="B188" s="154">
        <v>176</v>
      </c>
      <c r="C188" s="33"/>
      <c r="D188" s="33"/>
      <c r="E188" s="37"/>
      <c r="F188" s="38" t="str">
        <f>_xlfn.IFNA(VLOOKUP(Locations[[#This Row],[CleanZip]],ZipCodes[],2,0),"")</f>
        <v/>
      </c>
      <c r="G188" s="38" t="str">
        <f>_xlfn.IFNA(VLOOKUP(Locations[[#This Row],[CleanZip]],ZipCodes[],3,0),"")</f>
        <v/>
      </c>
      <c r="H188" s="33"/>
      <c r="I188" s="39"/>
      <c r="J188" s="39"/>
      <c r="K188" s="40"/>
      <c r="L188" s="40"/>
      <c r="M188" s="33"/>
      <c r="N188" s="40"/>
      <c r="O188" s="33"/>
      <c r="P188" s="33"/>
      <c r="Q188" s="33"/>
      <c r="R188" s="33"/>
      <c r="S188" s="33"/>
      <c r="T188" s="33"/>
      <c r="U188" s="33"/>
      <c r="V188" s="33"/>
      <c r="W188" s="23" t="str">
        <f>LEFT(TEXT(Locations[[#This Row],[Zip Code]],"00000"),5)</f>
        <v>00000</v>
      </c>
    </row>
    <row r="189" spans="2:23" x14ac:dyDescent="0.2">
      <c r="B189" s="154">
        <v>177</v>
      </c>
      <c r="C189" s="33"/>
      <c r="D189" s="33"/>
      <c r="E189" s="37"/>
      <c r="F189" s="38" t="str">
        <f>_xlfn.IFNA(VLOOKUP(Locations[[#This Row],[CleanZip]],ZipCodes[],2,0),"")</f>
        <v/>
      </c>
      <c r="G189" s="38" t="str">
        <f>_xlfn.IFNA(VLOOKUP(Locations[[#This Row],[CleanZip]],ZipCodes[],3,0),"")</f>
        <v/>
      </c>
      <c r="H189" s="33"/>
      <c r="I189" s="39"/>
      <c r="J189" s="39"/>
      <c r="K189" s="40"/>
      <c r="L189" s="40"/>
      <c r="M189" s="33"/>
      <c r="N189" s="40"/>
      <c r="O189" s="33"/>
      <c r="P189" s="33"/>
      <c r="Q189" s="33"/>
      <c r="R189" s="33"/>
      <c r="S189" s="33"/>
      <c r="T189" s="33"/>
      <c r="U189" s="33"/>
      <c r="V189" s="33"/>
      <c r="W189" s="23" t="str">
        <f>LEFT(TEXT(Locations[[#This Row],[Zip Code]],"00000"),5)</f>
        <v>00000</v>
      </c>
    </row>
    <row r="190" spans="2:23" x14ac:dyDescent="0.2">
      <c r="B190" s="154">
        <v>178</v>
      </c>
      <c r="C190" s="33"/>
      <c r="D190" s="33"/>
      <c r="E190" s="37"/>
      <c r="F190" s="38" t="str">
        <f>_xlfn.IFNA(VLOOKUP(Locations[[#This Row],[CleanZip]],ZipCodes[],2,0),"")</f>
        <v/>
      </c>
      <c r="G190" s="38" t="str">
        <f>_xlfn.IFNA(VLOOKUP(Locations[[#This Row],[CleanZip]],ZipCodes[],3,0),"")</f>
        <v/>
      </c>
      <c r="H190" s="33"/>
      <c r="I190" s="39"/>
      <c r="J190" s="39"/>
      <c r="K190" s="40"/>
      <c r="L190" s="40"/>
      <c r="M190" s="33"/>
      <c r="N190" s="40"/>
      <c r="O190" s="33"/>
      <c r="P190" s="33"/>
      <c r="Q190" s="33"/>
      <c r="R190" s="33"/>
      <c r="S190" s="33"/>
      <c r="T190" s="33"/>
      <c r="U190" s="33"/>
      <c r="V190" s="33"/>
      <c r="W190" s="23" t="str">
        <f>LEFT(TEXT(Locations[[#This Row],[Zip Code]],"00000"),5)</f>
        <v>00000</v>
      </c>
    </row>
    <row r="191" spans="2:23" x14ac:dyDescent="0.2">
      <c r="B191" s="154">
        <v>179</v>
      </c>
      <c r="C191" s="33"/>
      <c r="D191" s="33"/>
      <c r="E191" s="37"/>
      <c r="F191" s="38" t="str">
        <f>_xlfn.IFNA(VLOOKUP(Locations[[#This Row],[CleanZip]],ZipCodes[],2,0),"")</f>
        <v/>
      </c>
      <c r="G191" s="38" t="str">
        <f>_xlfn.IFNA(VLOOKUP(Locations[[#This Row],[CleanZip]],ZipCodes[],3,0),"")</f>
        <v/>
      </c>
      <c r="H191" s="33"/>
      <c r="I191" s="39"/>
      <c r="J191" s="39"/>
      <c r="K191" s="40"/>
      <c r="L191" s="40"/>
      <c r="M191" s="33"/>
      <c r="N191" s="40"/>
      <c r="O191" s="33"/>
      <c r="P191" s="33"/>
      <c r="Q191" s="33"/>
      <c r="R191" s="33"/>
      <c r="S191" s="33"/>
      <c r="T191" s="33"/>
      <c r="U191" s="33"/>
      <c r="V191" s="33"/>
      <c r="W191" s="23" t="str">
        <f>LEFT(TEXT(Locations[[#This Row],[Zip Code]],"00000"),5)</f>
        <v>00000</v>
      </c>
    </row>
    <row r="192" spans="2:23" x14ac:dyDescent="0.2">
      <c r="B192" s="154">
        <v>180</v>
      </c>
      <c r="C192" s="33"/>
      <c r="D192" s="33"/>
      <c r="E192" s="37"/>
      <c r="F192" s="38" t="str">
        <f>_xlfn.IFNA(VLOOKUP(Locations[[#This Row],[CleanZip]],ZipCodes[],2,0),"")</f>
        <v/>
      </c>
      <c r="G192" s="38" t="str">
        <f>_xlfn.IFNA(VLOOKUP(Locations[[#This Row],[CleanZip]],ZipCodes[],3,0),"")</f>
        <v/>
      </c>
      <c r="H192" s="33"/>
      <c r="I192" s="39"/>
      <c r="J192" s="39"/>
      <c r="K192" s="40"/>
      <c r="L192" s="40"/>
      <c r="M192" s="33"/>
      <c r="N192" s="40"/>
      <c r="O192" s="33"/>
      <c r="P192" s="33"/>
      <c r="Q192" s="33"/>
      <c r="R192" s="33"/>
      <c r="S192" s="33"/>
      <c r="T192" s="33"/>
      <c r="U192" s="33"/>
      <c r="V192" s="33"/>
      <c r="W192" s="23" t="str">
        <f>LEFT(TEXT(Locations[[#This Row],[Zip Code]],"00000"),5)</f>
        <v>00000</v>
      </c>
    </row>
    <row r="193" spans="2:23" x14ac:dyDescent="0.2">
      <c r="B193" s="154">
        <v>181</v>
      </c>
      <c r="C193" s="33"/>
      <c r="D193" s="33"/>
      <c r="E193" s="37"/>
      <c r="F193" s="38" t="str">
        <f>_xlfn.IFNA(VLOOKUP(Locations[[#This Row],[CleanZip]],ZipCodes[],2,0),"")</f>
        <v/>
      </c>
      <c r="G193" s="38" t="str">
        <f>_xlfn.IFNA(VLOOKUP(Locations[[#This Row],[CleanZip]],ZipCodes[],3,0),"")</f>
        <v/>
      </c>
      <c r="H193" s="33"/>
      <c r="I193" s="39"/>
      <c r="J193" s="39"/>
      <c r="K193" s="40"/>
      <c r="L193" s="40"/>
      <c r="M193" s="33"/>
      <c r="N193" s="40"/>
      <c r="O193" s="33"/>
      <c r="P193" s="33"/>
      <c r="Q193" s="33"/>
      <c r="R193" s="33"/>
      <c r="S193" s="33"/>
      <c r="T193" s="33"/>
      <c r="U193" s="33"/>
      <c r="V193" s="33"/>
      <c r="W193" s="23" t="str">
        <f>LEFT(TEXT(Locations[[#This Row],[Zip Code]],"00000"),5)</f>
        <v>00000</v>
      </c>
    </row>
    <row r="194" spans="2:23" x14ac:dyDescent="0.2">
      <c r="B194" s="154">
        <v>182</v>
      </c>
      <c r="C194" s="33"/>
      <c r="D194" s="33"/>
      <c r="E194" s="37"/>
      <c r="F194" s="38" t="str">
        <f>_xlfn.IFNA(VLOOKUP(Locations[[#This Row],[CleanZip]],ZipCodes[],2,0),"")</f>
        <v/>
      </c>
      <c r="G194" s="38" t="str">
        <f>_xlfn.IFNA(VLOOKUP(Locations[[#This Row],[CleanZip]],ZipCodes[],3,0),"")</f>
        <v/>
      </c>
      <c r="H194" s="33"/>
      <c r="I194" s="39"/>
      <c r="J194" s="39"/>
      <c r="K194" s="40"/>
      <c r="L194" s="40"/>
      <c r="M194" s="33"/>
      <c r="N194" s="40"/>
      <c r="O194" s="33"/>
      <c r="P194" s="33"/>
      <c r="Q194" s="33"/>
      <c r="R194" s="33"/>
      <c r="S194" s="33"/>
      <c r="T194" s="33"/>
      <c r="U194" s="33"/>
      <c r="V194" s="33"/>
      <c r="W194" s="23" t="str">
        <f>LEFT(TEXT(Locations[[#This Row],[Zip Code]],"00000"),5)</f>
        <v>00000</v>
      </c>
    </row>
    <row r="195" spans="2:23" x14ac:dyDescent="0.2">
      <c r="B195" s="154">
        <v>183</v>
      </c>
      <c r="C195" s="33"/>
      <c r="D195" s="33"/>
      <c r="E195" s="37"/>
      <c r="F195" s="38" t="str">
        <f>_xlfn.IFNA(VLOOKUP(Locations[[#This Row],[CleanZip]],ZipCodes[],2,0),"")</f>
        <v/>
      </c>
      <c r="G195" s="38" t="str">
        <f>_xlfn.IFNA(VLOOKUP(Locations[[#This Row],[CleanZip]],ZipCodes[],3,0),"")</f>
        <v/>
      </c>
      <c r="H195" s="33"/>
      <c r="I195" s="39"/>
      <c r="J195" s="39"/>
      <c r="K195" s="40"/>
      <c r="L195" s="40"/>
      <c r="M195" s="33"/>
      <c r="N195" s="40"/>
      <c r="O195" s="33"/>
      <c r="P195" s="33"/>
      <c r="Q195" s="33"/>
      <c r="R195" s="33"/>
      <c r="S195" s="33"/>
      <c r="T195" s="33"/>
      <c r="U195" s="33"/>
      <c r="V195" s="33"/>
      <c r="W195" s="23" t="str">
        <f>LEFT(TEXT(Locations[[#This Row],[Zip Code]],"00000"),5)</f>
        <v>00000</v>
      </c>
    </row>
    <row r="196" spans="2:23" x14ac:dyDescent="0.2">
      <c r="B196" s="154">
        <v>184</v>
      </c>
      <c r="C196" s="33"/>
      <c r="D196" s="33"/>
      <c r="E196" s="37"/>
      <c r="F196" s="38" t="str">
        <f>_xlfn.IFNA(VLOOKUP(Locations[[#This Row],[CleanZip]],ZipCodes[],2,0),"")</f>
        <v/>
      </c>
      <c r="G196" s="38" t="str">
        <f>_xlfn.IFNA(VLOOKUP(Locations[[#This Row],[CleanZip]],ZipCodes[],3,0),"")</f>
        <v/>
      </c>
      <c r="H196" s="33"/>
      <c r="I196" s="39"/>
      <c r="J196" s="39"/>
      <c r="K196" s="40"/>
      <c r="L196" s="40"/>
      <c r="M196" s="33"/>
      <c r="N196" s="40"/>
      <c r="O196" s="33"/>
      <c r="P196" s="33"/>
      <c r="Q196" s="33"/>
      <c r="R196" s="33"/>
      <c r="S196" s="33"/>
      <c r="T196" s="33"/>
      <c r="U196" s="33"/>
      <c r="V196" s="33"/>
      <c r="W196" s="23" t="str">
        <f>LEFT(TEXT(Locations[[#This Row],[Zip Code]],"00000"),5)</f>
        <v>00000</v>
      </c>
    </row>
    <row r="197" spans="2:23" x14ac:dyDescent="0.2">
      <c r="B197" s="154">
        <v>185</v>
      </c>
      <c r="C197" s="33"/>
      <c r="D197" s="33"/>
      <c r="E197" s="37"/>
      <c r="F197" s="38" t="str">
        <f>_xlfn.IFNA(VLOOKUP(Locations[[#This Row],[CleanZip]],ZipCodes[],2,0),"")</f>
        <v/>
      </c>
      <c r="G197" s="38" t="str">
        <f>_xlfn.IFNA(VLOOKUP(Locations[[#This Row],[CleanZip]],ZipCodes[],3,0),"")</f>
        <v/>
      </c>
      <c r="H197" s="33"/>
      <c r="I197" s="39"/>
      <c r="J197" s="39"/>
      <c r="K197" s="40"/>
      <c r="L197" s="40"/>
      <c r="M197" s="33"/>
      <c r="N197" s="40"/>
      <c r="O197" s="33"/>
      <c r="P197" s="33"/>
      <c r="Q197" s="33"/>
      <c r="R197" s="33"/>
      <c r="S197" s="33"/>
      <c r="T197" s="33"/>
      <c r="U197" s="33"/>
      <c r="V197" s="33"/>
      <c r="W197" s="23" t="str">
        <f>LEFT(TEXT(Locations[[#This Row],[Zip Code]],"00000"),5)</f>
        <v>00000</v>
      </c>
    </row>
    <row r="198" spans="2:23" x14ac:dyDescent="0.2">
      <c r="B198" s="154">
        <v>186</v>
      </c>
      <c r="C198" s="33"/>
      <c r="D198" s="33"/>
      <c r="E198" s="37"/>
      <c r="F198" s="38" t="str">
        <f>_xlfn.IFNA(VLOOKUP(Locations[[#This Row],[CleanZip]],ZipCodes[],2,0),"")</f>
        <v/>
      </c>
      <c r="G198" s="38" t="str">
        <f>_xlfn.IFNA(VLOOKUP(Locations[[#This Row],[CleanZip]],ZipCodes[],3,0),"")</f>
        <v/>
      </c>
      <c r="H198" s="33"/>
      <c r="I198" s="39"/>
      <c r="J198" s="39"/>
      <c r="K198" s="40"/>
      <c r="L198" s="40"/>
      <c r="M198" s="33"/>
      <c r="N198" s="40"/>
      <c r="O198" s="33"/>
      <c r="P198" s="33"/>
      <c r="Q198" s="33"/>
      <c r="R198" s="33"/>
      <c r="S198" s="33"/>
      <c r="T198" s="33"/>
      <c r="U198" s="33"/>
      <c r="V198" s="33"/>
      <c r="W198" s="23" t="str">
        <f>LEFT(TEXT(Locations[[#This Row],[Zip Code]],"00000"),5)</f>
        <v>00000</v>
      </c>
    </row>
    <row r="199" spans="2:23" x14ac:dyDescent="0.2">
      <c r="B199" s="154">
        <v>187</v>
      </c>
      <c r="C199" s="33"/>
      <c r="D199" s="33"/>
      <c r="E199" s="37"/>
      <c r="F199" s="38" t="str">
        <f>_xlfn.IFNA(VLOOKUP(Locations[[#This Row],[CleanZip]],ZipCodes[],2,0),"")</f>
        <v/>
      </c>
      <c r="G199" s="38" t="str">
        <f>_xlfn.IFNA(VLOOKUP(Locations[[#This Row],[CleanZip]],ZipCodes[],3,0),"")</f>
        <v/>
      </c>
      <c r="H199" s="33"/>
      <c r="I199" s="39"/>
      <c r="J199" s="39"/>
      <c r="K199" s="40"/>
      <c r="L199" s="40"/>
      <c r="M199" s="33"/>
      <c r="N199" s="40"/>
      <c r="O199" s="33"/>
      <c r="P199" s="33"/>
      <c r="Q199" s="33"/>
      <c r="R199" s="33"/>
      <c r="S199" s="33"/>
      <c r="T199" s="33"/>
      <c r="U199" s="33"/>
      <c r="V199" s="33"/>
      <c r="W199" s="23" t="str">
        <f>LEFT(TEXT(Locations[[#This Row],[Zip Code]],"00000"),5)</f>
        <v>00000</v>
      </c>
    </row>
    <row r="200" spans="2:23" x14ac:dyDescent="0.2">
      <c r="B200" s="154">
        <v>188</v>
      </c>
      <c r="C200" s="33"/>
      <c r="D200" s="33"/>
      <c r="E200" s="37"/>
      <c r="F200" s="38" t="str">
        <f>_xlfn.IFNA(VLOOKUP(Locations[[#This Row],[CleanZip]],ZipCodes[],2,0),"")</f>
        <v/>
      </c>
      <c r="G200" s="38" t="str">
        <f>_xlfn.IFNA(VLOOKUP(Locations[[#This Row],[CleanZip]],ZipCodes[],3,0),"")</f>
        <v/>
      </c>
      <c r="H200" s="33"/>
      <c r="I200" s="39"/>
      <c r="J200" s="39"/>
      <c r="K200" s="40"/>
      <c r="L200" s="40"/>
      <c r="M200" s="33"/>
      <c r="N200" s="40"/>
      <c r="O200" s="33"/>
      <c r="P200" s="33"/>
      <c r="Q200" s="33"/>
      <c r="R200" s="33"/>
      <c r="S200" s="33"/>
      <c r="T200" s="33"/>
      <c r="U200" s="33"/>
      <c r="V200" s="33"/>
      <c r="W200" s="23" t="str">
        <f>LEFT(TEXT(Locations[[#This Row],[Zip Code]],"00000"),5)</f>
        <v>00000</v>
      </c>
    </row>
    <row r="201" spans="2:23" x14ac:dyDescent="0.2">
      <c r="B201" s="154">
        <v>189</v>
      </c>
      <c r="C201" s="33"/>
      <c r="D201" s="33"/>
      <c r="E201" s="37"/>
      <c r="F201" s="38" t="str">
        <f>_xlfn.IFNA(VLOOKUP(Locations[[#This Row],[CleanZip]],ZipCodes[],2,0),"")</f>
        <v/>
      </c>
      <c r="G201" s="38" t="str">
        <f>_xlfn.IFNA(VLOOKUP(Locations[[#This Row],[CleanZip]],ZipCodes[],3,0),"")</f>
        <v/>
      </c>
      <c r="H201" s="33"/>
      <c r="I201" s="39"/>
      <c r="J201" s="39"/>
      <c r="K201" s="40"/>
      <c r="L201" s="40"/>
      <c r="M201" s="33"/>
      <c r="N201" s="40"/>
      <c r="O201" s="33"/>
      <c r="P201" s="33"/>
      <c r="Q201" s="33"/>
      <c r="R201" s="33"/>
      <c r="S201" s="33"/>
      <c r="T201" s="33"/>
      <c r="U201" s="33"/>
      <c r="V201" s="33"/>
      <c r="W201" s="23" t="str">
        <f>LEFT(TEXT(Locations[[#This Row],[Zip Code]],"00000"),5)</f>
        <v>00000</v>
      </c>
    </row>
    <row r="202" spans="2:23" x14ac:dyDescent="0.2">
      <c r="B202" s="154">
        <v>190</v>
      </c>
      <c r="C202" s="33"/>
      <c r="D202" s="33"/>
      <c r="E202" s="37"/>
      <c r="F202" s="38" t="str">
        <f>_xlfn.IFNA(VLOOKUP(Locations[[#This Row],[CleanZip]],ZipCodes[],2,0),"")</f>
        <v/>
      </c>
      <c r="G202" s="38" t="str">
        <f>_xlfn.IFNA(VLOOKUP(Locations[[#This Row],[CleanZip]],ZipCodes[],3,0),"")</f>
        <v/>
      </c>
      <c r="H202" s="33"/>
      <c r="I202" s="39"/>
      <c r="J202" s="39"/>
      <c r="K202" s="40"/>
      <c r="L202" s="40"/>
      <c r="M202" s="33"/>
      <c r="N202" s="40"/>
      <c r="O202" s="33"/>
      <c r="P202" s="33"/>
      <c r="Q202" s="33"/>
      <c r="R202" s="33"/>
      <c r="S202" s="33"/>
      <c r="T202" s="33"/>
      <c r="U202" s="33"/>
      <c r="V202" s="33"/>
      <c r="W202" s="23" t="str">
        <f>LEFT(TEXT(Locations[[#This Row],[Zip Code]],"00000"),5)</f>
        <v>00000</v>
      </c>
    </row>
    <row r="203" spans="2:23" x14ac:dyDescent="0.2">
      <c r="B203" s="154">
        <v>191</v>
      </c>
      <c r="C203" s="33"/>
      <c r="D203" s="33"/>
      <c r="E203" s="37"/>
      <c r="F203" s="38" t="str">
        <f>_xlfn.IFNA(VLOOKUP(Locations[[#This Row],[CleanZip]],ZipCodes[],2,0),"")</f>
        <v/>
      </c>
      <c r="G203" s="38" t="str">
        <f>_xlfn.IFNA(VLOOKUP(Locations[[#This Row],[CleanZip]],ZipCodes[],3,0),"")</f>
        <v/>
      </c>
      <c r="H203" s="33"/>
      <c r="I203" s="39"/>
      <c r="J203" s="39"/>
      <c r="K203" s="40"/>
      <c r="L203" s="40"/>
      <c r="M203" s="33"/>
      <c r="N203" s="40"/>
      <c r="O203" s="33"/>
      <c r="P203" s="33"/>
      <c r="Q203" s="33"/>
      <c r="R203" s="33"/>
      <c r="S203" s="33"/>
      <c r="T203" s="33"/>
      <c r="U203" s="33"/>
      <c r="V203" s="33"/>
      <c r="W203" s="23" t="str">
        <f>LEFT(TEXT(Locations[[#This Row],[Zip Code]],"00000"),5)</f>
        <v>00000</v>
      </c>
    </row>
    <row r="204" spans="2:23" x14ac:dyDescent="0.2">
      <c r="B204" s="154">
        <v>192</v>
      </c>
      <c r="C204" s="33"/>
      <c r="D204" s="33"/>
      <c r="E204" s="37"/>
      <c r="F204" s="38" t="str">
        <f>_xlfn.IFNA(VLOOKUP(Locations[[#This Row],[CleanZip]],ZipCodes[],2,0),"")</f>
        <v/>
      </c>
      <c r="G204" s="38" t="str">
        <f>_xlfn.IFNA(VLOOKUP(Locations[[#This Row],[CleanZip]],ZipCodes[],3,0),"")</f>
        <v/>
      </c>
      <c r="H204" s="33"/>
      <c r="I204" s="39"/>
      <c r="J204" s="39"/>
      <c r="K204" s="40"/>
      <c r="L204" s="40"/>
      <c r="M204" s="33"/>
      <c r="N204" s="40"/>
      <c r="O204" s="33"/>
      <c r="P204" s="33"/>
      <c r="Q204" s="33"/>
      <c r="R204" s="33"/>
      <c r="S204" s="33"/>
      <c r="T204" s="33"/>
      <c r="U204" s="33"/>
      <c r="V204" s="33"/>
      <c r="W204" s="23" t="str">
        <f>LEFT(TEXT(Locations[[#This Row],[Zip Code]],"00000"),5)</f>
        <v>00000</v>
      </c>
    </row>
    <row r="205" spans="2:23" x14ac:dyDescent="0.2">
      <c r="B205" s="154">
        <v>193</v>
      </c>
      <c r="C205" s="33"/>
      <c r="D205" s="33"/>
      <c r="E205" s="37"/>
      <c r="F205" s="38" t="str">
        <f>_xlfn.IFNA(VLOOKUP(Locations[[#This Row],[CleanZip]],ZipCodes[],2,0),"")</f>
        <v/>
      </c>
      <c r="G205" s="38" t="str">
        <f>_xlfn.IFNA(VLOOKUP(Locations[[#This Row],[CleanZip]],ZipCodes[],3,0),"")</f>
        <v/>
      </c>
      <c r="H205" s="33"/>
      <c r="I205" s="39"/>
      <c r="J205" s="39"/>
      <c r="K205" s="40"/>
      <c r="L205" s="40"/>
      <c r="M205" s="33"/>
      <c r="N205" s="40"/>
      <c r="O205" s="33"/>
      <c r="P205" s="33"/>
      <c r="Q205" s="33"/>
      <c r="R205" s="33"/>
      <c r="S205" s="33"/>
      <c r="T205" s="33"/>
      <c r="U205" s="33"/>
      <c r="V205" s="33"/>
      <c r="W205" s="23" t="str">
        <f>LEFT(TEXT(Locations[[#This Row],[Zip Code]],"00000"),5)</f>
        <v>00000</v>
      </c>
    </row>
    <row r="206" spans="2:23" x14ac:dyDescent="0.2">
      <c r="B206" s="154">
        <v>194</v>
      </c>
      <c r="C206" s="33"/>
      <c r="D206" s="33"/>
      <c r="E206" s="37"/>
      <c r="F206" s="38" t="str">
        <f>_xlfn.IFNA(VLOOKUP(Locations[[#This Row],[CleanZip]],ZipCodes[],2,0),"")</f>
        <v/>
      </c>
      <c r="G206" s="38" t="str">
        <f>_xlfn.IFNA(VLOOKUP(Locations[[#This Row],[CleanZip]],ZipCodes[],3,0),"")</f>
        <v/>
      </c>
      <c r="H206" s="33"/>
      <c r="I206" s="39"/>
      <c r="J206" s="39"/>
      <c r="K206" s="40"/>
      <c r="L206" s="40"/>
      <c r="M206" s="33"/>
      <c r="N206" s="40"/>
      <c r="O206" s="33"/>
      <c r="P206" s="33"/>
      <c r="Q206" s="33"/>
      <c r="R206" s="33"/>
      <c r="S206" s="33"/>
      <c r="T206" s="33"/>
      <c r="U206" s="33"/>
      <c r="V206" s="33"/>
      <c r="W206" s="23" t="str">
        <f>LEFT(TEXT(Locations[[#This Row],[Zip Code]],"00000"),5)</f>
        <v>00000</v>
      </c>
    </row>
    <row r="207" spans="2:23" x14ac:dyDescent="0.2">
      <c r="B207" s="154">
        <v>195</v>
      </c>
      <c r="C207" s="33"/>
      <c r="D207" s="33"/>
      <c r="E207" s="37"/>
      <c r="F207" s="38" t="str">
        <f>_xlfn.IFNA(VLOOKUP(Locations[[#This Row],[CleanZip]],ZipCodes[],2,0),"")</f>
        <v/>
      </c>
      <c r="G207" s="38" t="str">
        <f>_xlfn.IFNA(VLOOKUP(Locations[[#This Row],[CleanZip]],ZipCodes[],3,0),"")</f>
        <v/>
      </c>
      <c r="H207" s="33"/>
      <c r="I207" s="39"/>
      <c r="J207" s="39"/>
      <c r="K207" s="40"/>
      <c r="L207" s="40"/>
      <c r="M207" s="33"/>
      <c r="N207" s="40"/>
      <c r="O207" s="33"/>
      <c r="P207" s="33"/>
      <c r="Q207" s="33"/>
      <c r="R207" s="33"/>
      <c r="S207" s="33"/>
      <c r="T207" s="33"/>
      <c r="U207" s="33"/>
      <c r="V207" s="33"/>
      <c r="W207" s="23" t="str">
        <f>LEFT(TEXT(Locations[[#This Row],[Zip Code]],"00000"),5)</f>
        <v>00000</v>
      </c>
    </row>
    <row r="208" spans="2:23" x14ac:dyDescent="0.2">
      <c r="B208" s="154">
        <v>196</v>
      </c>
      <c r="C208" s="33"/>
      <c r="D208" s="33"/>
      <c r="E208" s="37"/>
      <c r="F208" s="38" t="str">
        <f>_xlfn.IFNA(VLOOKUP(Locations[[#This Row],[CleanZip]],ZipCodes[],2,0),"")</f>
        <v/>
      </c>
      <c r="G208" s="38" t="str">
        <f>_xlfn.IFNA(VLOOKUP(Locations[[#This Row],[CleanZip]],ZipCodes[],3,0),"")</f>
        <v/>
      </c>
      <c r="H208" s="33"/>
      <c r="I208" s="39"/>
      <c r="J208" s="39"/>
      <c r="K208" s="40"/>
      <c r="L208" s="40"/>
      <c r="M208" s="33"/>
      <c r="N208" s="40"/>
      <c r="O208" s="33"/>
      <c r="P208" s="33"/>
      <c r="Q208" s="33"/>
      <c r="R208" s="33"/>
      <c r="S208" s="33"/>
      <c r="T208" s="33"/>
      <c r="U208" s="33"/>
      <c r="V208" s="33"/>
      <c r="W208" s="23" t="str">
        <f>LEFT(TEXT(Locations[[#This Row],[Zip Code]],"00000"),5)</f>
        <v>00000</v>
      </c>
    </row>
    <row r="209" spans="2:23" x14ac:dyDescent="0.2">
      <c r="B209" s="154">
        <v>197</v>
      </c>
      <c r="C209" s="33"/>
      <c r="D209" s="33"/>
      <c r="E209" s="37"/>
      <c r="F209" s="38" t="str">
        <f>_xlfn.IFNA(VLOOKUP(Locations[[#This Row],[CleanZip]],ZipCodes[],2,0),"")</f>
        <v/>
      </c>
      <c r="G209" s="38" t="str">
        <f>_xlfn.IFNA(VLOOKUP(Locations[[#This Row],[CleanZip]],ZipCodes[],3,0),"")</f>
        <v/>
      </c>
      <c r="H209" s="33"/>
      <c r="I209" s="39"/>
      <c r="J209" s="39"/>
      <c r="K209" s="40"/>
      <c r="L209" s="40"/>
      <c r="M209" s="33"/>
      <c r="N209" s="40"/>
      <c r="O209" s="33"/>
      <c r="P209" s="33"/>
      <c r="Q209" s="33"/>
      <c r="R209" s="33"/>
      <c r="S209" s="33"/>
      <c r="T209" s="33"/>
      <c r="U209" s="33"/>
      <c r="V209" s="33"/>
      <c r="W209" s="23" t="str">
        <f>LEFT(TEXT(Locations[[#This Row],[Zip Code]],"00000"),5)</f>
        <v>00000</v>
      </c>
    </row>
    <row r="210" spans="2:23" x14ac:dyDescent="0.2">
      <c r="B210" s="154">
        <v>198</v>
      </c>
      <c r="C210" s="33"/>
      <c r="D210" s="33"/>
      <c r="E210" s="37"/>
      <c r="F210" s="38" t="str">
        <f>_xlfn.IFNA(VLOOKUP(Locations[[#This Row],[CleanZip]],ZipCodes[],2,0),"")</f>
        <v/>
      </c>
      <c r="G210" s="38" t="str">
        <f>_xlfn.IFNA(VLOOKUP(Locations[[#This Row],[CleanZip]],ZipCodes[],3,0),"")</f>
        <v/>
      </c>
      <c r="H210" s="33"/>
      <c r="I210" s="39"/>
      <c r="J210" s="39"/>
      <c r="K210" s="40"/>
      <c r="L210" s="40"/>
      <c r="M210" s="33"/>
      <c r="N210" s="40"/>
      <c r="O210" s="33"/>
      <c r="P210" s="33"/>
      <c r="Q210" s="33"/>
      <c r="R210" s="33"/>
      <c r="S210" s="33"/>
      <c r="T210" s="33"/>
      <c r="U210" s="33"/>
      <c r="V210" s="33"/>
      <c r="W210" s="23" t="str">
        <f>LEFT(TEXT(Locations[[#This Row],[Zip Code]],"00000"),5)</f>
        <v>00000</v>
      </c>
    </row>
    <row r="211" spans="2:23" x14ac:dyDescent="0.2">
      <c r="B211" s="154">
        <v>199</v>
      </c>
      <c r="C211" s="33"/>
      <c r="D211" s="33"/>
      <c r="E211" s="37"/>
      <c r="F211" s="38" t="str">
        <f>_xlfn.IFNA(VLOOKUP(Locations[[#This Row],[CleanZip]],ZipCodes[],2,0),"")</f>
        <v/>
      </c>
      <c r="G211" s="38" t="str">
        <f>_xlfn.IFNA(VLOOKUP(Locations[[#This Row],[CleanZip]],ZipCodes[],3,0),"")</f>
        <v/>
      </c>
      <c r="H211" s="33"/>
      <c r="I211" s="39"/>
      <c r="J211" s="39"/>
      <c r="K211" s="40"/>
      <c r="L211" s="40"/>
      <c r="M211" s="33"/>
      <c r="N211" s="40"/>
      <c r="O211" s="33"/>
      <c r="P211" s="33"/>
      <c r="Q211" s="33"/>
      <c r="R211" s="33"/>
      <c r="S211" s="33"/>
      <c r="T211" s="33"/>
      <c r="U211" s="33"/>
      <c r="V211" s="33"/>
      <c r="W211" s="23" t="str">
        <f>LEFT(TEXT(Locations[[#This Row],[Zip Code]],"00000"),5)</f>
        <v>00000</v>
      </c>
    </row>
    <row r="212" spans="2:23" x14ac:dyDescent="0.2">
      <c r="B212" s="154">
        <v>200</v>
      </c>
      <c r="C212" s="33"/>
      <c r="D212" s="33"/>
      <c r="E212" s="37"/>
      <c r="F212" s="38" t="str">
        <f>_xlfn.IFNA(VLOOKUP(Locations[[#This Row],[CleanZip]],ZipCodes[],2,0),"")</f>
        <v/>
      </c>
      <c r="G212" s="38" t="str">
        <f>_xlfn.IFNA(VLOOKUP(Locations[[#This Row],[CleanZip]],ZipCodes[],3,0),"")</f>
        <v/>
      </c>
      <c r="H212" s="33"/>
      <c r="I212" s="39"/>
      <c r="J212" s="39"/>
      <c r="K212" s="40"/>
      <c r="L212" s="40"/>
      <c r="M212" s="33"/>
      <c r="N212" s="40"/>
      <c r="O212" s="33"/>
      <c r="P212" s="33"/>
      <c r="Q212" s="33"/>
      <c r="R212" s="33"/>
      <c r="S212" s="33"/>
      <c r="T212" s="33"/>
      <c r="U212" s="33"/>
      <c r="V212" s="33"/>
      <c r="W212" s="23" t="str">
        <f>LEFT(TEXT(Locations[[#This Row],[Zip Code]],"00000"),5)</f>
        <v>00000</v>
      </c>
    </row>
    <row r="213" spans="2:23" x14ac:dyDescent="0.2">
      <c r="B213" s="154">
        <v>201</v>
      </c>
      <c r="C213" s="33"/>
      <c r="D213" s="33"/>
      <c r="E213" s="37"/>
      <c r="F213" s="38" t="str">
        <f>_xlfn.IFNA(VLOOKUP(Locations[[#This Row],[CleanZip]],ZipCodes[],2,0),"")</f>
        <v/>
      </c>
      <c r="G213" s="38" t="str">
        <f>_xlfn.IFNA(VLOOKUP(Locations[[#This Row],[CleanZip]],ZipCodes[],3,0),"")</f>
        <v/>
      </c>
      <c r="H213" s="33"/>
      <c r="I213" s="39"/>
      <c r="J213" s="39"/>
      <c r="K213" s="40"/>
      <c r="L213" s="40"/>
      <c r="M213" s="33"/>
      <c r="N213" s="40"/>
      <c r="O213" s="33"/>
      <c r="P213" s="33"/>
      <c r="Q213" s="33"/>
      <c r="R213" s="33"/>
      <c r="S213" s="33"/>
      <c r="T213" s="33"/>
      <c r="U213" s="33"/>
      <c r="V213" s="33"/>
      <c r="W213" s="23" t="str">
        <f>LEFT(TEXT(Locations[[#This Row],[Zip Code]],"00000"),5)</f>
        <v>00000</v>
      </c>
    </row>
    <row r="214" spans="2:23" x14ac:dyDescent="0.2">
      <c r="B214" s="154">
        <v>202</v>
      </c>
      <c r="C214" s="33"/>
      <c r="D214" s="33"/>
      <c r="E214" s="37"/>
      <c r="F214" s="38" t="str">
        <f>_xlfn.IFNA(VLOOKUP(Locations[[#This Row],[CleanZip]],ZipCodes[],2,0),"")</f>
        <v/>
      </c>
      <c r="G214" s="38" t="str">
        <f>_xlfn.IFNA(VLOOKUP(Locations[[#This Row],[CleanZip]],ZipCodes[],3,0),"")</f>
        <v/>
      </c>
      <c r="H214" s="33"/>
      <c r="I214" s="39"/>
      <c r="J214" s="39"/>
      <c r="K214" s="40"/>
      <c r="L214" s="40"/>
      <c r="M214" s="33"/>
      <c r="N214" s="40"/>
      <c r="O214" s="33"/>
      <c r="P214" s="33"/>
      <c r="Q214" s="33"/>
      <c r="R214" s="33"/>
      <c r="S214" s="33"/>
      <c r="T214" s="33"/>
      <c r="U214" s="33"/>
      <c r="V214" s="33"/>
      <c r="W214" s="23" t="str">
        <f>LEFT(TEXT(Locations[[#This Row],[Zip Code]],"00000"),5)</f>
        <v>00000</v>
      </c>
    </row>
    <row r="215" spans="2:23" x14ac:dyDescent="0.2">
      <c r="B215" s="154">
        <v>203</v>
      </c>
      <c r="C215" s="33"/>
      <c r="D215" s="33"/>
      <c r="E215" s="37"/>
      <c r="F215" s="38" t="str">
        <f>_xlfn.IFNA(VLOOKUP(Locations[[#This Row],[CleanZip]],ZipCodes[],2,0),"")</f>
        <v/>
      </c>
      <c r="G215" s="38" t="str">
        <f>_xlfn.IFNA(VLOOKUP(Locations[[#This Row],[CleanZip]],ZipCodes[],3,0),"")</f>
        <v/>
      </c>
      <c r="H215" s="33"/>
      <c r="I215" s="39"/>
      <c r="J215" s="39"/>
      <c r="K215" s="40"/>
      <c r="L215" s="40"/>
      <c r="M215" s="33"/>
      <c r="N215" s="40"/>
      <c r="O215" s="33"/>
      <c r="P215" s="33"/>
      <c r="Q215" s="33"/>
      <c r="R215" s="33"/>
      <c r="S215" s="33"/>
      <c r="T215" s="33"/>
      <c r="U215" s="33"/>
      <c r="V215" s="33"/>
      <c r="W215" s="23" t="str">
        <f>LEFT(TEXT(Locations[[#This Row],[Zip Code]],"00000"),5)</f>
        <v>00000</v>
      </c>
    </row>
    <row r="216" spans="2:23" x14ac:dyDescent="0.2">
      <c r="B216" s="154">
        <v>204</v>
      </c>
      <c r="C216" s="33"/>
      <c r="D216" s="33"/>
      <c r="E216" s="37"/>
      <c r="F216" s="38" t="str">
        <f>_xlfn.IFNA(VLOOKUP(Locations[[#This Row],[CleanZip]],ZipCodes[],2,0),"")</f>
        <v/>
      </c>
      <c r="G216" s="38" t="str">
        <f>_xlfn.IFNA(VLOOKUP(Locations[[#This Row],[CleanZip]],ZipCodes[],3,0),"")</f>
        <v/>
      </c>
      <c r="H216" s="33"/>
      <c r="I216" s="39"/>
      <c r="J216" s="39"/>
      <c r="K216" s="40"/>
      <c r="L216" s="40"/>
      <c r="M216" s="33"/>
      <c r="N216" s="40"/>
      <c r="O216" s="33"/>
      <c r="P216" s="33"/>
      <c r="Q216" s="33"/>
      <c r="R216" s="33"/>
      <c r="S216" s="33"/>
      <c r="T216" s="33"/>
      <c r="U216" s="33"/>
      <c r="V216" s="33"/>
      <c r="W216" s="23" t="str">
        <f>LEFT(TEXT(Locations[[#This Row],[Zip Code]],"00000"),5)</f>
        <v>00000</v>
      </c>
    </row>
    <row r="217" spans="2:23" x14ac:dyDescent="0.2">
      <c r="B217" s="154">
        <v>205</v>
      </c>
      <c r="C217" s="33"/>
      <c r="D217" s="33"/>
      <c r="E217" s="37"/>
      <c r="F217" s="38" t="str">
        <f>_xlfn.IFNA(VLOOKUP(Locations[[#This Row],[CleanZip]],ZipCodes[],2,0),"")</f>
        <v/>
      </c>
      <c r="G217" s="38" t="str">
        <f>_xlfn.IFNA(VLOOKUP(Locations[[#This Row],[CleanZip]],ZipCodes[],3,0),"")</f>
        <v/>
      </c>
      <c r="H217" s="33"/>
      <c r="I217" s="39"/>
      <c r="J217" s="39"/>
      <c r="K217" s="40"/>
      <c r="L217" s="40"/>
      <c r="M217" s="33"/>
      <c r="N217" s="40"/>
      <c r="O217" s="33"/>
      <c r="P217" s="33"/>
      <c r="Q217" s="33"/>
      <c r="R217" s="33"/>
      <c r="S217" s="33"/>
      <c r="T217" s="33"/>
      <c r="U217" s="33"/>
      <c r="V217" s="33"/>
      <c r="W217" s="23" t="str">
        <f>LEFT(TEXT(Locations[[#This Row],[Zip Code]],"00000"),5)</f>
        <v>00000</v>
      </c>
    </row>
    <row r="218" spans="2:23" x14ac:dyDescent="0.2">
      <c r="B218" s="154">
        <v>206</v>
      </c>
      <c r="C218" s="33"/>
      <c r="D218" s="33"/>
      <c r="E218" s="37"/>
      <c r="F218" s="38" t="str">
        <f>_xlfn.IFNA(VLOOKUP(Locations[[#This Row],[CleanZip]],ZipCodes[],2,0),"")</f>
        <v/>
      </c>
      <c r="G218" s="38" t="str">
        <f>_xlfn.IFNA(VLOOKUP(Locations[[#This Row],[CleanZip]],ZipCodes[],3,0),"")</f>
        <v/>
      </c>
      <c r="H218" s="33"/>
      <c r="I218" s="39"/>
      <c r="J218" s="39"/>
      <c r="K218" s="40"/>
      <c r="L218" s="40"/>
      <c r="M218" s="33"/>
      <c r="N218" s="40"/>
      <c r="O218" s="33"/>
      <c r="P218" s="33"/>
      <c r="Q218" s="33"/>
      <c r="R218" s="33"/>
      <c r="S218" s="33"/>
      <c r="T218" s="33"/>
      <c r="U218" s="33"/>
      <c r="V218" s="33"/>
      <c r="W218" s="23" t="str">
        <f>LEFT(TEXT(Locations[[#This Row],[Zip Code]],"00000"),5)</f>
        <v>00000</v>
      </c>
    </row>
    <row r="219" spans="2:23" x14ac:dyDescent="0.2">
      <c r="B219" s="154">
        <v>207</v>
      </c>
      <c r="C219" s="33"/>
      <c r="D219" s="33"/>
      <c r="E219" s="37"/>
      <c r="F219" s="38" t="str">
        <f>_xlfn.IFNA(VLOOKUP(Locations[[#This Row],[CleanZip]],ZipCodes[],2,0),"")</f>
        <v/>
      </c>
      <c r="G219" s="38" t="str">
        <f>_xlfn.IFNA(VLOOKUP(Locations[[#This Row],[CleanZip]],ZipCodes[],3,0),"")</f>
        <v/>
      </c>
      <c r="H219" s="33"/>
      <c r="I219" s="39"/>
      <c r="J219" s="39"/>
      <c r="K219" s="40"/>
      <c r="L219" s="40"/>
      <c r="M219" s="33"/>
      <c r="N219" s="40"/>
      <c r="O219" s="33"/>
      <c r="P219" s="33"/>
      <c r="Q219" s="33"/>
      <c r="R219" s="33"/>
      <c r="S219" s="33"/>
      <c r="T219" s="33"/>
      <c r="U219" s="33"/>
      <c r="V219" s="33"/>
      <c r="W219" s="23" t="str">
        <f>LEFT(TEXT(Locations[[#This Row],[Zip Code]],"00000"),5)</f>
        <v>00000</v>
      </c>
    </row>
    <row r="220" spans="2:23" x14ac:dyDescent="0.2">
      <c r="B220" s="154">
        <v>208</v>
      </c>
      <c r="C220" s="33"/>
      <c r="D220" s="33"/>
      <c r="E220" s="37"/>
      <c r="F220" s="38" t="str">
        <f>_xlfn.IFNA(VLOOKUP(Locations[[#This Row],[CleanZip]],ZipCodes[],2,0),"")</f>
        <v/>
      </c>
      <c r="G220" s="38" t="str">
        <f>_xlfn.IFNA(VLOOKUP(Locations[[#This Row],[CleanZip]],ZipCodes[],3,0),"")</f>
        <v/>
      </c>
      <c r="H220" s="33"/>
      <c r="I220" s="39"/>
      <c r="J220" s="39"/>
      <c r="K220" s="40"/>
      <c r="L220" s="40"/>
      <c r="M220" s="33"/>
      <c r="N220" s="40"/>
      <c r="O220" s="33"/>
      <c r="P220" s="33"/>
      <c r="Q220" s="33"/>
      <c r="R220" s="33"/>
      <c r="S220" s="33"/>
      <c r="T220" s="33"/>
      <c r="U220" s="33"/>
      <c r="V220" s="33"/>
      <c r="W220" s="23" t="str">
        <f>LEFT(TEXT(Locations[[#This Row],[Zip Code]],"00000"),5)</f>
        <v>00000</v>
      </c>
    </row>
    <row r="221" spans="2:23" x14ac:dyDescent="0.2">
      <c r="B221" s="154">
        <v>209</v>
      </c>
      <c r="C221" s="33"/>
      <c r="D221" s="33"/>
      <c r="E221" s="37"/>
      <c r="F221" s="38" t="str">
        <f>_xlfn.IFNA(VLOOKUP(Locations[[#This Row],[CleanZip]],ZipCodes[],2,0),"")</f>
        <v/>
      </c>
      <c r="G221" s="38" t="str">
        <f>_xlfn.IFNA(VLOOKUP(Locations[[#This Row],[CleanZip]],ZipCodes[],3,0),"")</f>
        <v/>
      </c>
      <c r="H221" s="33"/>
      <c r="I221" s="39"/>
      <c r="J221" s="39"/>
      <c r="K221" s="40"/>
      <c r="L221" s="40"/>
      <c r="M221" s="33"/>
      <c r="N221" s="40"/>
      <c r="O221" s="33"/>
      <c r="P221" s="33"/>
      <c r="Q221" s="33"/>
      <c r="R221" s="33"/>
      <c r="S221" s="33"/>
      <c r="T221" s="33"/>
      <c r="U221" s="33"/>
      <c r="V221" s="33"/>
      <c r="W221" s="23" t="str">
        <f>LEFT(TEXT(Locations[[#This Row],[Zip Code]],"00000"),5)</f>
        <v>00000</v>
      </c>
    </row>
    <row r="222" spans="2:23" x14ac:dyDescent="0.2">
      <c r="B222" s="154">
        <v>210</v>
      </c>
      <c r="C222" s="33"/>
      <c r="D222" s="33"/>
      <c r="E222" s="37"/>
      <c r="F222" s="38" t="str">
        <f>_xlfn.IFNA(VLOOKUP(Locations[[#This Row],[CleanZip]],ZipCodes[],2,0),"")</f>
        <v/>
      </c>
      <c r="G222" s="38" t="str">
        <f>_xlfn.IFNA(VLOOKUP(Locations[[#This Row],[CleanZip]],ZipCodes[],3,0),"")</f>
        <v/>
      </c>
      <c r="H222" s="33"/>
      <c r="I222" s="39"/>
      <c r="J222" s="39"/>
      <c r="K222" s="40"/>
      <c r="L222" s="40"/>
      <c r="M222" s="33"/>
      <c r="N222" s="40"/>
      <c r="O222" s="33"/>
      <c r="P222" s="33"/>
      <c r="Q222" s="33"/>
      <c r="R222" s="33"/>
      <c r="S222" s="33"/>
      <c r="T222" s="33"/>
      <c r="U222" s="33"/>
      <c r="V222" s="33"/>
      <c r="W222" s="23" t="str">
        <f>LEFT(TEXT(Locations[[#This Row],[Zip Code]],"00000"),5)</f>
        <v>00000</v>
      </c>
    </row>
    <row r="223" spans="2:23" x14ac:dyDescent="0.2">
      <c r="B223" s="154">
        <v>211</v>
      </c>
      <c r="C223" s="33"/>
      <c r="D223" s="33"/>
      <c r="E223" s="37"/>
      <c r="F223" s="38" t="str">
        <f>_xlfn.IFNA(VLOOKUP(Locations[[#This Row],[CleanZip]],ZipCodes[],2,0),"")</f>
        <v/>
      </c>
      <c r="G223" s="38" t="str">
        <f>_xlfn.IFNA(VLOOKUP(Locations[[#This Row],[CleanZip]],ZipCodes[],3,0),"")</f>
        <v/>
      </c>
      <c r="H223" s="33"/>
      <c r="I223" s="39"/>
      <c r="J223" s="39"/>
      <c r="K223" s="40"/>
      <c r="L223" s="40"/>
      <c r="M223" s="33"/>
      <c r="N223" s="40"/>
      <c r="O223" s="33"/>
      <c r="P223" s="33"/>
      <c r="Q223" s="33"/>
      <c r="R223" s="33"/>
      <c r="S223" s="33"/>
      <c r="T223" s="33"/>
      <c r="U223" s="33"/>
      <c r="V223" s="33"/>
      <c r="W223" s="23" t="str">
        <f>LEFT(TEXT(Locations[[#This Row],[Zip Code]],"00000"),5)</f>
        <v>00000</v>
      </c>
    </row>
    <row r="224" spans="2:23" x14ac:dyDescent="0.2">
      <c r="B224" s="154">
        <v>212</v>
      </c>
      <c r="C224" s="33"/>
      <c r="D224" s="33"/>
      <c r="E224" s="37"/>
      <c r="F224" s="38" t="str">
        <f>_xlfn.IFNA(VLOOKUP(Locations[[#This Row],[CleanZip]],ZipCodes[],2,0),"")</f>
        <v/>
      </c>
      <c r="G224" s="38" t="str">
        <f>_xlfn.IFNA(VLOOKUP(Locations[[#This Row],[CleanZip]],ZipCodes[],3,0),"")</f>
        <v/>
      </c>
      <c r="H224" s="33"/>
      <c r="I224" s="39"/>
      <c r="J224" s="39"/>
      <c r="K224" s="40"/>
      <c r="L224" s="40"/>
      <c r="M224" s="33"/>
      <c r="N224" s="40"/>
      <c r="O224" s="33"/>
      <c r="P224" s="33"/>
      <c r="Q224" s="33"/>
      <c r="R224" s="33"/>
      <c r="S224" s="33"/>
      <c r="T224" s="33"/>
      <c r="U224" s="33"/>
      <c r="V224" s="33"/>
      <c r="W224" s="23" t="str">
        <f>LEFT(TEXT(Locations[[#This Row],[Zip Code]],"00000"),5)</f>
        <v>00000</v>
      </c>
    </row>
    <row r="225" spans="2:23" x14ac:dyDescent="0.2">
      <c r="B225" s="154">
        <v>213</v>
      </c>
      <c r="C225" s="33"/>
      <c r="D225" s="33"/>
      <c r="E225" s="37"/>
      <c r="F225" s="38" t="str">
        <f>_xlfn.IFNA(VLOOKUP(Locations[[#This Row],[CleanZip]],ZipCodes[],2,0),"")</f>
        <v/>
      </c>
      <c r="G225" s="38" t="str">
        <f>_xlfn.IFNA(VLOOKUP(Locations[[#This Row],[CleanZip]],ZipCodes[],3,0),"")</f>
        <v/>
      </c>
      <c r="H225" s="33"/>
      <c r="I225" s="39"/>
      <c r="J225" s="39"/>
      <c r="K225" s="40"/>
      <c r="L225" s="40"/>
      <c r="M225" s="33"/>
      <c r="N225" s="40"/>
      <c r="O225" s="33"/>
      <c r="P225" s="33"/>
      <c r="Q225" s="33"/>
      <c r="R225" s="33"/>
      <c r="S225" s="33"/>
      <c r="T225" s="33"/>
      <c r="U225" s="33"/>
      <c r="V225" s="33"/>
      <c r="W225" s="23" t="str">
        <f>LEFT(TEXT(Locations[[#This Row],[Zip Code]],"00000"),5)</f>
        <v>00000</v>
      </c>
    </row>
    <row r="226" spans="2:23" x14ac:dyDescent="0.2">
      <c r="B226" s="154">
        <v>214</v>
      </c>
      <c r="C226" s="33"/>
      <c r="D226" s="33"/>
      <c r="E226" s="37"/>
      <c r="F226" s="38" t="str">
        <f>_xlfn.IFNA(VLOOKUP(Locations[[#This Row],[CleanZip]],ZipCodes[],2,0),"")</f>
        <v/>
      </c>
      <c r="G226" s="38" t="str">
        <f>_xlfn.IFNA(VLOOKUP(Locations[[#This Row],[CleanZip]],ZipCodes[],3,0),"")</f>
        <v/>
      </c>
      <c r="H226" s="33"/>
      <c r="I226" s="39"/>
      <c r="J226" s="39"/>
      <c r="K226" s="40"/>
      <c r="L226" s="40"/>
      <c r="M226" s="33"/>
      <c r="N226" s="40"/>
      <c r="O226" s="33"/>
      <c r="P226" s="33"/>
      <c r="Q226" s="33"/>
      <c r="R226" s="33"/>
      <c r="S226" s="33"/>
      <c r="T226" s="33"/>
      <c r="U226" s="33"/>
      <c r="V226" s="33"/>
      <c r="W226" s="23" t="str">
        <f>LEFT(TEXT(Locations[[#This Row],[Zip Code]],"00000"),5)</f>
        <v>00000</v>
      </c>
    </row>
    <row r="227" spans="2:23" x14ac:dyDescent="0.2">
      <c r="B227" s="154">
        <v>215</v>
      </c>
      <c r="C227" s="33"/>
      <c r="D227" s="33"/>
      <c r="E227" s="37"/>
      <c r="F227" s="38" t="str">
        <f>_xlfn.IFNA(VLOOKUP(Locations[[#This Row],[CleanZip]],ZipCodes[],2,0),"")</f>
        <v/>
      </c>
      <c r="G227" s="38" t="str">
        <f>_xlfn.IFNA(VLOOKUP(Locations[[#This Row],[CleanZip]],ZipCodes[],3,0),"")</f>
        <v/>
      </c>
      <c r="H227" s="33"/>
      <c r="I227" s="39"/>
      <c r="J227" s="39"/>
      <c r="K227" s="40"/>
      <c r="L227" s="40"/>
      <c r="M227" s="33"/>
      <c r="N227" s="40"/>
      <c r="O227" s="33"/>
      <c r="P227" s="33"/>
      <c r="Q227" s="33"/>
      <c r="R227" s="33"/>
      <c r="S227" s="33"/>
      <c r="T227" s="33"/>
      <c r="U227" s="33"/>
      <c r="V227" s="33"/>
      <c r="W227" s="23" t="str">
        <f>LEFT(TEXT(Locations[[#This Row],[Zip Code]],"00000"),5)</f>
        <v>00000</v>
      </c>
    </row>
    <row r="228" spans="2:23" x14ac:dyDescent="0.2">
      <c r="B228" s="154">
        <v>216</v>
      </c>
      <c r="C228" s="33"/>
      <c r="D228" s="33"/>
      <c r="E228" s="37"/>
      <c r="F228" s="38" t="str">
        <f>_xlfn.IFNA(VLOOKUP(Locations[[#This Row],[CleanZip]],ZipCodes[],2,0),"")</f>
        <v/>
      </c>
      <c r="G228" s="38" t="str">
        <f>_xlfn.IFNA(VLOOKUP(Locations[[#This Row],[CleanZip]],ZipCodes[],3,0),"")</f>
        <v/>
      </c>
      <c r="H228" s="33"/>
      <c r="I228" s="39"/>
      <c r="J228" s="39"/>
      <c r="K228" s="40"/>
      <c r="L228" s="40"/>
      <c r="M228" s="33"/>
      <c r="N228" s="40"/>
      <c r="O228" s="33"/>
      <c r="P228" s="33"/>
      <c r="Q228" s="33"/>
      <c r="R228" s="33"/>
      <c r="S228" s="33"/>
      <c r="T228" s="33"/>
      <c r="U228" s="33"/>
      <c r="V228" s="33"/>
      <c r="W228" s="23" t="str">
        <f>LEFT(TEXT(Locations[[#This Row],[Zip Code]],"00000"),5)</f>
        <v>00000</v>
      </c>
    </row>
    <row r="229" spans="2:23" x14ac:dyDescent="0.2">
      <c r="B229" s="154">
        <v>217</v>
      </c>
      <c r="C229" s="33"/>
      <c r="D229" s="33"/>
      <c r="E229" s="37"/>
      <c r="F229" s="38" t="str">
        <f>_xlfn.IFNA(VLOOKUP(Locations[[#This Row],[CleanZip]],ZipCodes[],2,0),"")</f>
        <v/>
      </c>
      <c r="G229" s="38" t="str">
        <f>_xlfn.IFNA(VLOOKUP(Locations[[#This Row],[CleanZip]],ZipCodes[],3,0),"")</f>
        <v/>
      </c>
      <c r="H229" s="33"/>
      <c r="I229" s="39"/>
      <c r="J229" s="39"/>
      <c r="K229" s="40"/>
      <c r="L229" s="40"/>
      <c r="M229" s="33"/>
      <c r="N229" s="40"/>
      <c r="O229" s="33"/>
      <c r="P229" s="33"/>
      <c r="Q229" s="33"/>
      <c r="R229" s="33"/>
      <c r="S229" s="33"/>
      <c r="T229" s="33"/>
      <c r="U229" s="33"/>
      <c r="V229" s="33"/>
      <c r="W229" s="23" t="str">
        <f>LEFT(TEXT(Locations[[#This Row],[Zip Code]],"00000"),5)</f>
        <v>00000</v>
      </c>
    </row>
    <row r="230" spans="2:23" x14ac:dyDescent="0.2">
      <c r="B230" s="154">
        <v>218</v>
      </c>
      <c r="C230" s="33"/>
      <c r="D230" s="33"/>
      <c r="E230" s="37"/>
      <c r="F230" s="38" t="str">
        <f>_xlfn.IFNA(VLOOKUP(Locations[[#This Row],[CleanZip]],ZipCodes[],2,0),"")</f>
        <v/>
      </c>
      <c r="G230" s="38" t="str">
        <f>_xlfn.IFNA(VLOOKUP(Locations[[#This Row],[CleanZip]],ZipCodes[],3,0),"")</f>
        <v/>
      </c>
      <c r="H230" s="33"/>
      <c r="I230" s="39"/>
      <c r="J230" s="39"/>
      <c r="K230" s="40"/>
      <c r="L230" s="40"/>
      <c r="M230" s="33"/>
      <c r="N230" s="40"/>
      <c r="O230" s="33"/>
      <c r="P230" s="33"/>
      <c r="Q230" s="33"/>
      <c r="R230" s="33"/>
      <c r="S230" s="33"/>
      <c r="T230" s="33"/>
      <c r="U230" s="33"/>
      <c r="V230" s="33"/>
      <c r="W230" s="23" t="str">
        <f>LEFT(TEXT(Locations[[#This Row],[Zip Code]],"00000"),5)</f>
        <v>00000</v>
      </c>
    </row>
    <row r="231" spans="2:23" x14ac:dyDescent="0.2">
      <c r="B231" s="154">
        <v>219</v>
      </c>
      <c r="C231" s="33"/>
      <c r="D231" s="33"/>
      <c r="E231" s="37"/>
      <c r="F231" s="38" t="str">
        <f>_xlfn.IFNA(VLOOKUP(Locations[[#This Row],[CleanZip]],ZipCodes[],2,0),"")</f>
        <v/>
      </c>
      <c r="G231" s="38" t="str">
        <f>_xlfn.IFNA(VLOOKUP(Locations[[#This Row],[CleanZip]],ZipCodes[],3,0),"")</f>
        <v/>
      </c>
      <c r="H231" s="33"/>
      <c r="I231" s="39"/>
      <c r="J231" s="39"/>
      <c r="K231" s="40"/>
      <c r="L231" s="40"/>
      <c r="M231" s="33"/>
      <c r="N231" s="40"/>
      <c r="O231" s="33"/>
      <c r="P231" s="33"/>
      <c r="Q231" s="33"/>
      <c r="R231" s="33"/>
      <c r="S231" s="33"/>
      <c r="T231" s="33"/>
      <c r="U231" s="33"/>
      <c r="V231" s="33"/>
      <c r="W231" s="23" t="str">
        <f>LEFT(TEXT(Locations[[#This Row],[Zip Code]],"00000"),5)</f>
        <v>00000</v>
      </c>
    </row>
    <row r="232" spans="2:23" x14ac:dyDescent="0.2">
      <c r="B232" s="154">
        <v>220</v>
      </c>
      <c r="C232" s="33"/>
      <c r="D232" s="33"/>
      <c r="E232" s="37"/>
      <c r="F232" s="38" t="str">
        <f>_xlfn.IFNA(VLOOKUP(Locations[[#This Row],[CleanZip]],ZipCodes[],2,0),"")</f>
        <v/>
      </c>
      <c r="G232" s="38" t="str">
        <f>_xlfn.IFNA(VLOOKUP(Locations[[#This Row],[CleanZip]],ZipCodes[],3,0),"")</f>
        <v/>
      </c>
      <c r="H232" s="33"/>
      <c r="I232" s="39"/>
      <c r="J232" s="39"/>
      <c r="K232" s="40"/>
      <c r="L232" s="40"/>
      <c r="M232" s="33"/>
      <c r="N232" s="40"/>
      <c r="O232" s="33"/>
      <c r="P232" s="33"/>
      <c r="Q232" s="33"/>
      <c r="R232" s="33"/>
      <c r="S232" s="33"/>
      <c r="T232" s="33"/>
      <c r="U232" s="33"/>
      <c r="V232" s="33"/>
      <c r="W232" s="23" t="str">
        <f>LEFT(TEXT(Locations[[#This Row],[Zip Code]],"00000"),5)</f>
        <v>00000</v>
      </c>
    </row>
    <row r="233" spans="2:23" x14ac:dyDescent="0.2">
      <c r="B233" s="154">
        <v>221</v>
      </c>
      <c r="C233" s="33"/>
      <c r="D233" s="33"/>
      <c r="E233" s="37"/>
      <c r="F233" s="38" t="str">
        <f>_xlfn.IFNA(VLOOKUP(Locations[[#This Row],[CleanZip]],ZipCodes[],2,0),"")</f>
        <v/>
      </c>
      <c r="G233" s="38" t="str">
        <f>_xlfn.IFNA(VLOOKUP(Locations[[#This Row],[CleanZip]],ZipCodes[],3,0),"")</f>
        <v/>
      </c>
      <c r="H233" s="33"/>
      <c r="I233" s="39"/>
      <c r="J233" s="39"/>
      <c r="K233" s="40"/>
      <c r="L233" s="40"/>
      <c r="M233" s="33"/>
      <c r="N233" s="40"/>
      <c r="O233" s="33"/>
      <c r="P233" s="33"/>
      <c r="Q233" s="33"/>
      <c r="R233" s="33"/>
      <c r="S233" s="33"/>
      <c r="T233" s="33"/>
      <c r="U233" s="33"/>
      <c r="V233" s="33"/>
      <c r="W233" s="23" t="str">
        <f>LEFT(TEXT(Locations[[#This Row],[Zip Code]],"00000"),5)</f>
        <v>00000</v>
      </c>
    </row>
    <row r="234" spans="2:23" x14ac:dyDescent="0.2">
      <c r="B234" s="154">
        <v>222</v>
      </c>
      <c r="C234" s="33"/>
      <c r="D234" s="33"/>
      <c r="E234" s="37"/>
      <c r="F234" s="38" t="str">
        <f>_xlfn.IFNA(VLOOKUP(Locations[[#This Row],[CleanZip]],ZipCodes[],2,0),"")</f>
        <v/>
      </c>
      <c r="G234" s="38" t="str">
        <f>_xlfn.IFNA(VLOOKUP(Locations[[#This Row],[CleanZip]],ZipCodes[],3,0),"")</f>
        <v/>
      </c>
      <c r="H234" s="33"/>
      <c r="I234" s="39"/>
      <c r="J234" s="39"/>
      <c r="K234" s="40"/>
      <c r="L234" s="40"/>
      <c r="M234" s="33"/>
      <c r="N234" s="40"/>
      <c r="O234" s="33"/>
      <c r="P234" s="33"/>
      <c r="Q234" s="33"/>
      <c r="R234" s="33"/>
      <c r="S234" s="33"/>
      <c r="T234" s="33"/>
      <c r="U234" s="33"/>
      <c r="V234" s="33"/>
      <c r="W234" s="23" t="str">
        <f>LEFT(TEXT(Locations[[#This Row],[Zip Code]],"00000"),5)</f>
        <v>00000</v>
      </c>
    </row>
    <row r="235" spans="2:23" x14ac:dyDescent="0.2">
      <c r="B235" s="154">
        <v>223</v>
      </c>
      <c r="C235" s="33"/>
      <c r="D235" s="33"/>
      <c r="E235" s="37"/>
      <c r="F235" s="38" t="str">
        <f>_xlfn.IFNA(VLOOKUP(Locations[[#This Row],[CleanZip]],ZipCodes[],2,0),"")</f>
        <v/>
      </c>
      <c r="G235" s="38" t="str">
        <f>_xlfn.IFNA(VLOOKUP(Locations[[#This Row],[CleanZip]],ZipCodes[],3,0),"")</f>
        <v/>
      </c>
      <c r="H235" s="33"/>
      <c r="I235" s="39"/>
      <c r="J235" s="39"/>
      <c r="K235" s="40"/>
      <c r="L235" s="40"/>
      <c r="M235" s="33"/>
      <c r="N235" s="40"/>
      <c r="O235" s="33"/>
      <c r="P235" s="33"/>
      <c r="Q235" s="33"/>
      <c r="R235" s="33"/>
      <c r="S235" s="33"/>
      <c r="T235" s="33"/>
      <c r="U235" s="33"/>
      <c r="V235" s="33"/>
      <c r="W235" s="23" t="str">
        <f>LEFT(TEXT(Locations[[#This Row],[Zip Code]],"00000"),5)</f>
        <v>00000</v>
      </c>
    </row>
    <row r="236" spans="2:23" x14ac:dyDescent="0.2">
      <c r="B236" s="154">
        <v>224</v>
      </c>
      <c r="C236" s="33"/>
      <c r="D236" s="33"/>
      <c r="E236" s="37"/>
      <c r="F236" s="38" t="str">
        <f>_xlfn.IFNA(VLOOKUP(Locations[[#This Row],[CleanZip]],ZipCodes[],2,0),"")</f>
        <v/>
      </c>
      <c r="G236" s="38" t="str">
        <f>_xlfn.IFNA(VLOOKUP(Locations[[#This Row],[CleanZip]],ZipCodes[],3,0),"")</f>
        <v/>
      </c>
      <c r="H236" s="33"/>
      <c r="I236" s="39"/>
      <c r="J236" s="39"/>
      <c r="K236" s="40"/>
      <c r="L236" s="40"/>
      <c r="M236" s="33"/>
      <c r="N236" s="40"/>
      <c r="O236" s="33"/>
      <c r="P236" s="33"/>
      <c r="Q236" s="33"/>
      <c r="R236" s="33"/>
      <c r="S236" s="33"/>
      <c r="T236" s="33"/>
      <c r="U236" s="33"/>
      <c r="V236" s="33"/>
      <c r="W236" s="23" t="str">
        <f>LEFT(TEXT(Locations[[#This Row],[Zip Code]],"00000"),5)</f>
        <v>00000</v>
      </c>
    </row>
    <row r="237" spans="2:23" x14ac:dyDescent="0.2">
      <c r="B237" s="154">
        <v>225</v>
      </c>
      <c r="C237" s="33"/>
      <c r="D237" s="33"/>
      <c r="E237" s="37"/>
      <c r="F237" s="38" t="str">
        <f>_xlfn.IFNA(VLOOKUP(Locations[[#This Row],[CleanZip]],ZipCodes[],2,0),"")</f>
        <v/>
      </c>
      <c r="G237" s="38" t="str">
        <f>_xlfn.IFNA(VLOOKUP(Locations[[#This Row],[CleanZip]],ZipCodes[],3,0),"")</f>
        <v/>
      </c>
      <c r="H237" s="33"/>
      <c r="I237" s="39"/>
      <c r="J237" s="39"/>
      <c r="K237" s="40"/>
      <c r="L237" s="40"/>
      <c r="M237" s="33"/>
      <c r="N237" s="40"/>
      <c r="O237" s="33"/>
      <c r="P237" s="33"/>
      <c r="Q237" s="33"/>
      <c r="R237" s="33"/>
      <c r="S237" s="33"/>
      <c r="T237" s="33"/>
      <c r="U237" s="33"/>
      <c r="V237" s="33"/>
      <c r="W237" s="23" t="str">
        <f>LEFT(TEXT(Locations[[#This Row],[Zip Code]],"00000"),5)</f>
        <v>00000</v>
      </c>
    </row>
    <row r="238" spans="2:23" x14ac:dyDescent="0.2">
      <c r="B238" s="154">
        <v>226</v>
      </c>
      <c r="C238" s="33"/>
      <c r="D238" s="33"/>
      <c r="E238" s="37"/>
      <c r="F238" s="38" t="str">
        <f>_xlfn.IFNA(VLOOKUP(Locations[[#This Row],[CleanZip]],ZipCodes[],2,0),"")</f>
        <v/>
      </c>
      <c r="G238" s="38" t="str">
        <f>_xlfn.IFNA(VLOOKUP(Locations[[#This Row],[CleanZip]],ZipCodes[],3,0),"")</f>
        <v/>
      </c>
      <c r="H238" s="33"/>
      <c r="I238" s="39"/>
      <c r="J238" s="39"/>
      <c r="K238" s="40"/>
      <c r="L238" s="40"/>
      <c r="M238" s="33"/>
      <c r="N238" s="40"/>
      <c r="O238" s="33"/>
      <c r="P238" s="33"/>
      <c r="Q238" s="33"/>
      <c r="R238" s="33"/>
      <c r="S238" s="33"/>
      <c r="T238" s="33"/>
      <c r="U238" s="33"/>
      <c r="V238" s="33"/>
      <c r="W238" s="23" t="str">
        <f>LEFT(TEXT(Locations[[#This Row],[Zip Code]],"00000"),5)</f>
        <v>00000</v>
      </c>
    </row>
    <row r="239" spans="2:23" x14ac:dyDescent="0.2">
      <c r="B239" s="154">
        <v>227</v>
      </c>
      <c r="C239" s="33"/>
      <c r="D239" s="33"/>
      <c r="E239" s="37"/>
      <c r="F239" s="38" t="str">
        <f>_xlfn.IFNA(VLOOKUP(Locations[[#This Row],[CleanZip]],ZipCodes[],2,0),"")</f>
        <v/>
      </c>
      <c r="G239" s="38" t="str">
        <f>_xlfn.IFNA(VLOOKUP(Locations[[#This Row],[CleanZip]],ZipCodes[],3,0),"")</f>
        <v/>
      </c>
      <c r="H239" s="33"/>
      <c r="I239" s="39"/>
      <c r="J239" s="39"/>
      <c r="K239" s="40"/>
      <c r="L239" s="40"/>
      <c r="M239" s="33"/>
      <c r="N239" s="40"/>
      <c r="O239" s="33"/>
      <c r="P239" s="33"/>
      <c r="Q239" s="33"/>
      <c r="R239" s="33"/>
      <c r="S239" s="33"/>
      <c r="T239" s="33"/>
      <c r="U239" s="33"/>
      <c r="V239" s="33"/>
      <c r="W239" s="23" t="str">
        <f>LEFT(TEXT(Locations[[#This Row],[Zip Code]],"00000"),5)</f>
        <v>00000</v>
      </c>
    </row>
    <row r="240" spans="2:23" x14ac:dyDescent="0.2">
      <c r="B240" s="154">
        <v>228</v>
      </c>
      <c r="C240" s="33"/>
      <c r="D240" s="33"/>
      <c r="E240" s="37"/>
      <c r="F240" s="38" t="str">
        <f>_xlfn.IFNA(VLOOKUP(Locations[[#This Row],[CleanZip]],ZipCodes[],2,0),"")</f>
        <v/>
      </c>
      <c r="G240" s="38" t="str">
        <f>_xlfn.IFNA(VLOOKUP(Locations[[#This Row],[CleanZip]],ZipCodes[],3,0),"")</f>
        <v/>
      </c>
      <c r="H240" s="33"/>
      <c r="I240" s="39"/>
      <c r="J240" s="39"/>
      <c r="K240" s="40"/>
      <c r="L240" s="40"/>
      <c r="M240" s="33"/>
      <c r="N240" s="40"/>
      <c r="O240" s="33"/>
      <c r="P240" s="33"/>
      <c r="Q240" s="33"/>
      <c r="R240" s="33"/>
      <c r="S240" s="33"/>
      <c r="T240" s="33"/>
      <c r="U240" s="33"/>
      <c r="V240" s="33"/>
      <c r="W240" s="23" t="str">
        <f>LEFT(TEXT(Locations[[#This Row],[Zip Code]],"00000"),5)</f>
        <v>00000</v>
      </c>
    </row>
    <row r="241" spans="2:23" x14ac:dyDescent="0.2">
      <c r="B241" s="154">
        <v>229</v>
      </c>
      <c r="C241" s="33"/>
      <c r="D241" s="33"/>
      <c r="E241" s="37"/>
      <c r="F241" s="38" t="str">
        <f>_xlfn.IFNA(VLOOKUP(Locations[[#This Row],[CleanZip]],ZipCodes[],2,0),"")</f>
        <v/>
      </c>
      <c r="G241" s="38" t="str">
        <f>_xlfn.IFNA(VLOOKUP(Locations[[#This Row],[CleanZip]],ZipCodes[],3,0),"")</f>
        <v/>
      </c>
      <c r="H241" s="33"/>
      <c r="I241" s="39"/>
      <c r="J241" s="39"/>
      <c r="K241" s="40"/>
      <c r="L241" s="40"/>
      <c r="M241" s="33"/>
      <c r="N241" s="40"/>
      <c r="O241" s="33"/>
      <c r="P241" s="33"/>
      <c r="Q241" s="33"/>
      <c r="R241" s="33"/>
      <c r="S241" s="33"/>
      <c r="T241" s="33"/>
      <c r="U241" s="33"/>
      <c r="V241" s="33"/>
      <c r="W241" s="23" t="str">
        <f>LEFT(TEXT(Locations[[#This Row],[Zip Code]],"00000"),5)</f>
        <v>00000</v>
      </c>
    </row>
    <row r="242" spans="2:23" x14ac:dyDescent="0.2">
      <c r="B242" s="154">
        <v>230</v>
      </c>
      <c r="C242" s="33"/>
      <c r="D242" s="33"/>
      <c r="E242" s="37"/>
      <c r="F242" s="38" t="str">
        <f>_xlfn.IFNA(VLOOKUP(Locations[[#This Row],[CleanZip]],ZipCodes[],2,0),"")</f>
        <v/>
      </c>
      <c r="G242" s="38" t="str">
        <f>_xlfn.IFNA(VLOOKUP(Locations[[#This Row],[CleanZip]],ZipCodes[],3,0),"")</f>
        <v/>
      </c>
      <c r="H242" s="33"/>
      <c r="I242" s="39"/>
      <c r="J242" s="39"/>
      <c r="K242" s="40"/>
      <c r="L242" s="40"/>
      <c r="M242" s="33"/>
      <c r="N242" s="40"/>
      <c r="O242" s="33"/>
      <c r="P242" s="33"/>
      <c r="Q242" s="33"/>
      <c r="R242" s="33"/>
      <c r="S242" s="33"/>
      <c r="T242" s="33"/>
      <c r="U242" s="33"/>
      <c r="V242" s="33"/>
      <c r="W242" s="23" t="str">
        <f>LEFT(TEXT(Locations[[#This Row],[Zip Code]],"00000"),5)</f>
        <v>00000</v>
      </c>
    </row>
    <row r="243" spans="2:23" x14ac:dyDescent="0.2">
      <c r="B243" s="154">
        <v>231</v>
      </c>
      <c r="C243" s="33"/>
      <c r="D243" s="33"/>
      <c r="E243" s="37"/>
      <c r="F243" s="38" t="str">
        <f>_xlfn.IFNA(VLOOKUP(Locations[[#This Row],[CleanZip]],ZipCodes[],2,0),"")</f>
        <v/>
      </c>
      <c r="G243" s="38" t="str">
        <f>_xlfn.IFNA(VLOOKUP(Locations[[#This Row],[CleanZip]],ZipCodes[],3,0),"")</f>
        <v/>
      </c>
      <c r="H243" s="33"/>
      <c r="I243" s="39"/>
      <c r="J243" s="39"/>
      <c r="K243" s="40"/>
      <c r="L243" s="40"/>
      <c r="M243" s="33"/>
      <c r="N243" s="40"/>
      <c r="O243" s="33"/>
      <c r="P243" s="33"/>
      <c r="Q243" s="33"/>
      <c r="R243" s="33"/>
      <c r="S243" s="33"/>
      <c r="T243" s="33"/>
      <c r="U243" s="33"/>
      <c r="V243" s="33"/>
      <c r="W243" s="23" t="str">
        <f>LEFT(TEXT(Locations[[#This Row],[Zip Code]],"00000"),5)</f>
        <v>00000</v>
      </c>
    </row>
    <row r="244" spans="2:23" x14ac:dyDescent="0.2">
      <c r="B244" s="154">
        <v>232</v>
      </c>
      <c r="C244" s="33"/>
      <c r="D244" s="33"/>
      <c r="E244" s="37"/>
      <c r="F244" s="38" t="str">
        <f>_xlfn.IFNA(VLOOKUP(Locations[[#This Row],[CleanZip]],ZipCodes[],2,0),"")</f>
        <v/>
      </c>
      <c r="G244" s="38" t="str">
        <f>_xlfn.IFNA(VLOOKUP(Locations[[#This Row],[CleanZip]],ZipCodes[],3,0),"")</f>
        <v/>
      </c>
      <c r="H244" s="33"/>
      <c r="I244" s="39"/>
      <c r="J244" s="39"/>
      <c r="K244" s="40"/>
      <c r="L244" s="40"/>
      <c r="M244" s="33"/>
      <c r="N244" s="40"/>
      <c r="O244" s="33"/>
      <c r="P244" s="33"/>
      <c r="Q244" s="33"/>
      <c r="R244" s="33"/>
      <c r="S244" s="33"/>
      <c r="T244" s="33"/>
      <c r="U244" s="33"/>
      <c r="V244" s="33"/>
      <c r="W244" s="23" t="str">
        <f>LEFT(TEXT(Locations[[#This Row],[Zip Code]],"00000"),5)</f>
        <v>00000</v>
      </c>
    </row>
    <row r="245" spans="2:23" x14ac:dyDescent="0.2">
      <c r="B245" s="154">
        <v>233</v>
      </c>
      <c r="C245" s="33"/>
      <c r="D245" s="33"/>
      <c r="E245" s="37"/>
      <c r="F245" s="38" t="str">
        <f>_xlfn.IFNA(VLOOKUP(Locations[[#This Row],[CleanZip]],ZipCodes[],2,0),"")</f>
        <v/>
      </c>
      <c r="G245" s="38" t="str">
        <f>_xlfn.IFNA(VLOOKUP(Locations[[#This Row],[CleanZip]],ZipCodes[],3,0),"")</f>
        <v/>
      </c>
      <c r="H245" s="33"/>
      <c r="I245" s="39"/>
      <c r="J245" s="39"/>
      <c r="K245" s="40"/>
      <c r="L245" s="40"/>
      <c r="M245" s="33"/>
      <c r="N245" s="40"/>
      <c r="O245" s="33"/>
      <c r="P245" s="33"/>
      <c r="Q245" s="33"/>
      <c r="R245" s="33"/>
      <c r="S245" s="33"/>
      <c r="T245" s="33"/>
      <c r="U245" s="33"/>
      <c r="V245" s="33"/>
      <c r="W245" s="23" t="str">
        <f>LEFT(TEXT(Locations[[#This Row],[Zip Code]],"00000"),5)</f>
        <v>00000</v>
      </c>
    </row>
    <row r="246" spans="2:23" x14ac:dyDescent="0.2">
      <c r="B246" s="154">
        <v>234</v>
      </c>
      <c r="C246" s="33"/>
      <c r="D246" s="33"/>
      <c r="E246" s="37"/>
      <c r="F246" s="38" t="str">
        <f>_xlfn.IFNA(VLOOKUP(Locations[[#This Row],[CleanZip]],ZipCodes[],2,0),"")</f>
        <v/>
      </c>
      <c r="G246" s="38" t="str">
        <f>_xlfn.IFNA(VLOOKUP(Locations[[#This Row],[CleanZip]],ZipCodes[],3,0),"")</f>
        <v/>
      </c>
      <c r="H246" s="33"/>
      <c r="I246" s="39"/>
      <c r="J246" s="39"/>
      <c r="K246" s="40"/>
      <c r="L246" s="40"/>
      <c r="M246" s="33"/>
      <c r="N246" s="40"/>
      <c r="O246" s="33"/>
      <c r="P246" s="33"/>
      <c r="Q246" s="33"/>
      <c r="R246" s="33"/>
      <c r="S246" s="33"/>
      <c r="T246" s="33"/>
      <c r="U246" s="33"/>
      <c r="V246" s="33"/>
      <c r="W246" s="23" t="str">
        <f>LEFT(TEXT(Locations[[#This Row],[Zip Code]],"00000"),5)</f>
        <v>00000</v>
      </c>
    </row>
    <row r="247" spans="2:23" x14ac:dyDescent="0.2">
      <c r="B247" s="154">
        <v>235</v>
      </c>
      <c r="C247" s="33"/>
      <c r="D247" s="33"/>
      <c r="E247" s="37"/>
      <c r="F247" s="38" t="str">
        <f>_xlfn.IFNA(VLOOKUP(Locations[[#This Row],[CleanZip]],ZipCodes[],2,0),"")</f>
        <v/>
      </c>
      <c r="G247" s="38" t="str">
        <f>_xlfn.IFNA(VLOOKUP(Locations[[#This Row],[CleanZip]],ZipCodes[],3,0),"")</f>
        <v/>
      </c>
      <c r="H247" s="33"/>
      <c r="I247" s="39"/>
      <c r="J247" s="39"/>
      <c r="K247" s="40"/>
      <c r="L247" s="40"/>
      <c r="M247" s="33"/>
      <c r="N247" s="40"/>
      <c r="O247" s="33"/>
      <c r="P247" s="33"/>
      <c r="Q247" s="33"/>
      <c r="R247" s="33"/>
      <c r="S247" s="33"/>
      <c r="T247" s="33"/>
      <c r="U247" s="33"/>
      <c r="V247" s="33"/>
      <c r="W247" s="23" t="str">
        <f>LEFT(TEXT(Locations[[#This Row],[Zip Code]],"00000"),5)</f>
        <v>00000</v>
      </c>
    </row>
    <row r="248" spans="2:23" x14ac:dyDescent="0.2">
      <c r="B248" s="154">
        <v>236</v>
      </c>
      <c r="C248" s="33"/>
      <c r="D248" s="33"/>
      <c r="E248" s="37"/>
      <c r="F248" s="38" t="str">
        <f>_xlfn.IFNA(VLOOKUP(Locations[[#This Row],[CleanZip]],ZipCodes[],2,0),"")</f>
        <v/>
      </c>
      <c r="G248" s="38" t="str">
        <f>_xlfn.IFNA(VLOOKUP(Locations[[#This Row],[CleanZip]],ZipCodes[],3,0),"")</f>
        <v/>
      </c>
      <c r="H248" s="33"/>
      <c r="I248" s="39"/>
      <c r="J248" s="39"/>
      <c r="K248" s="40"/>
      <c r="L248" s="40"/>
      <c r="M248" s="33"/>
      <c r="N248" s="40"/>
      <c r="O248" s="33"/>
      <c r="P248" s="33"/>
      <c r="Q248" s="33"/>
      <c r="R248" s="33"/>
      <c r="S248" s="33"/>
      <c r="T248" s="33"/>
      <c r="U248" s="33"/>
      <c r="V248" s="33"/>
      <c r="W248" s="23" t="str">
        <f>LEFT(TEXT(Locations[[#This Row],[Zip Code]],"00000"),5)</f>
        <v>00000</v>
      </c>
    </row>
    <row r="249" spans="2:23" x14ac:dyDescent="0.2">
      <c r="B249" s="154">
        <v>237</v>
      </c>
      <c r="C249" s="33"/>
      <c r="D249" s="33"/>
      <c r="E249" s="37"/>
      <c r="F249" s="38" t="str">
        <f>_xlfn.IFNA(VLOOKUP(Locations[[#This Row],[CleanZip]],ZipCodes[],2,0),"")</f>
        <v/>
      </c>
      <c r="G249" s="38" t="str">
        <f>_xlfn.IFNA(VLOOKUP(Locations[[#This Row],[CleanZip]],ZipCodes[],3,0),"")</f>
        <v/>
      </c>
      <c r="H249" s="33"/>
      <c r="I249" s="39"/>
      <c r="J249" s="39"/>
      <c r="K249" s="40"/>
      <c r="L249" s="40"/>
      <c r="M249" s="33"/>
      <c r="N249" s="40"/>
      <c r="O249" s="33"/>
      <c r="P249" s="33"/>
      <c r="Q249" s="33"/>
      <c r="R249" s="33"/>
      <c r="S249" s="33"/>
      <c r="T249" s="33"/>
      <c r="U249" s="33"/>
      <c r="V249" s="33"/>
      <c r="W249" s="23" t="str">
        <f>LEFT(TEXT(Locations[[#This Row],[Zip Code]],"00000"),5)</f>
        <v>00000</v>
      </c>
    </row>
    <row r="250" spans="2:23" x14ac:dyDescent="0.2">
      <c r="B250" s="154">
        <v>238</v>
      </c>
      <c r="C250" s="33"/>
      <c r="D250" s="33"/>
      <c r="E250" s="37"/>
      <c r="F250" s="38" t="str">
        <f>_xlfn.IFNA(VLOOKUP(Locations[[#This Row],[CleanZip]],ZipCodes[],2,0),"")</f>
        <v/>
      </c>
      <c r="G250" s="38" t="str">
        <f>_xlfn.IFNA(VLOOKUP(Locations[[#This Row],[CleanZip]],ZipCodes[],3,0),"")</f>
        <v/>
      </c>
      <c r="H250" s="33"/>
      <c r="I250" s="39"/>
      <c r="J250" s="39"/>
      <c r="K250" s="40"/>
      <c r="L250" s="40"/>
      <c r="M250" s="33"/>
      <c r="N250" s="40"/>
      <c r="O250" s="33"/>
      <c r="P250" s="33"/>
      <c r="Q250" s="33"/>
      <c r="R250" s="33"/>
      <c r="S250" s="33"/>
      <c r="T250" s="33"/>
      <c r="U250" s="33"/>
      <c r="V250" s="33"/>
      <c r="W250" s="23" t="str">
        <f>LEFT(TEXT(Locations[[#This Row],[Zip Code]],"00000"),5)</f>
        <v>00000</v>
      </c>
    </row>
    <row r="251" spans="2:23" x14ac:dyDescent="0.2">
      <c r="B251" s="154">
        <v>239</v>
      </c>
      <c r="C251" s="33"/>
      <c r="D251" s="33"/>
      <c r="E251" s="37"/>
      <c r="F251" s="38" t="str">
        <f>_xlfn.IFNA(VLOOKUP(Locations[[#This Row],[CleanZip]],ZipCodes[],2,0),"")</f>
        <v/>
      </c>
      <c r="G251" s="38" t="str">
        <f>_xlfn.IFNA(VLOOKUP(Locations[[#This Row],[CleanZip]],ZipCodes[],3,0),"")</f>
        <v/>
      </c>
      <c r="H251" s="33"/>
      <c r="I251" s="39"/>
      <c r="J251" s="39"/>
      <c r="K251" s="40"/>
      <c r="L251" s="40"/>
      <c r="M251" s="33"/>
      <c r="N251" s="40"/>
      <c r="O251" s="33"/>
      <c r="P251" s="33"/>
      <c r="Q251" s="33"/>
      <c r="R251" s="33"/>
      <c r="S251" s="33"/>
      <c r="T251" s="33"/>
      <c r="U251" s="33"/>
      <c r="V251" s="33"/>
      <c r="W251" s="23" t="str">
        <f>LEFT(TEXT(Locations[[#This Row],[Zip Code]],"00000"),5)</f>
        <v>00000</v>
      </c>
    </row>
    <row r="252" spans="2:23" x14ac:dyDescent="0.2">
      <c r="B252" s="154">
        <v>240</v>
      </c>
      <c r="C252" s="33"/>
      <c r="D252" s="33"/>
      <c r="E252" s="37"/>
      <c r="F252" s="38" t="str">
        <f>_xlfn.IFNA(VLOOKUP(Locations[[#This Row],[CleanZip]],ZipCodes[],2,0),"")</f>
        <v/>
      </c>
      <c r="G252" s="38" t="str">
        <f>_xlfn.IFNA(VLOOKUP(Locations[[#This Row],[CleanZip]],ZipCodes[],3,0),"")</f>
        <v/>
      </c>
      <c r="H252" s="33"/>
      <c r="I252" s="39"/>
      <c r="J252" s="39"/>
      <c r="K252" s="40"/>
      <c r="L252" s="40"/>
      <c r="M252" s="33"/>
      <c r="N252" s="40"/>
      <c r="O252" s="33"/>
      <c r="P252" s="33"/>
      <c r="Q252" s="33"/>
      <c r="R252" s="33"/>
      <c r="S252" s="33"/>
      <c r="T252" s="33"/>
      <c r="U252" s="33"/>
      <c r="V252" s="33"/>
      <c r="W252" s="23" t="str">
        <f>LEFT(TEXT(Locations[[#This Row],[Zip Code]],"00000"),5)</f>
        <v>00000</v>
      </c>
    </row>
    <row r="253" spans="2:23" x14ac:dyDescent="0.2">
      <c r="B253" s="154">
        <v>241</v>
      </c>
      <c r="C253" s="33"/>
      <c r="D253" s="33"/>
      <c r="E253" s="37"/>
      <c r="F253" s="38" t="str">
        <f>_xlfn.IFNA(VLOOKUP(Locations[[#This Row],[CleanZip]],ZipCodes[],2,0),"")</f>
        <v/>
      </c>
      <c r="G253" s="38" t="str">
        <f>_xlfn.IFNA(VLOOKUP(Locations[[#This Row],[CleanZip]],ZipCodes[],3,0),"")</f>
        <v/>
      </c>
      <c r="H253" s="33"/>
      <c r="I253" s="39"/>
      <c r="J253" s="39"/>
      <c r="K253" s="40"/>
      <c r="L253" s="40"/>
      <c r="M253" s="33"/>
      <c r="N253" s="40"/>
      <c r="O253" s="33"/>
      <c r="P253" s="33"/>
      <c r="Q253" s="33"/>
      <c r="R253" s="33"/>
      <c r="S253" s="33"/>
      <c r="T253" s="33"/>
      <c r="U253" s="33"/>
      <c r="V253" s="33"/>
      <c r="W253" s="23" t="str">
        <f>LEFT(TEXT(Locations[[#This Row],[Zip Code]],"00000"),5)</f>
        <v>00000</v>
      </c>
    </row>
    <row r="254" spans="2:23" x14ac:dyDescent="0.2">
      <c r="B254" s="154">
        <v>242</v>
      </c>
      <c r="C254" s="33"/>
      <c r="D254" s="33"/>
      <c r="E254" s="37"/>
      <c r="F254" s="38" t="str">
        <f>_xlfn.IFNA(VLOOKUP(Locations[[#This Row],[CleanZip]],ZipCodes[],2,0),"")</f>
        <v/>
      </c>
      <c r="G254" s="38" t="str">
        <f>_xlfn.IFNA(VLOOKUP(Locations[[#This Row],[CleanZip]],ZipCodes[],3,0),"")</f>
        <v/>
      </c>
      <c r="H254" s="33"/>
      <c r="I254" s="39"/>
      <c r="J254" s="39"/>
      <c r="K254" s="40"/>
      <c r="L254" s="40"/>
      <c r="M254" s="33"/>
      <c r="N254" s="40"/>
      <c r="O254" s="33"/>
      <c r="P254" s="33"/>
      <c r="Q254" s="33"/>
      <c r="R254" s="33"/>
      <c r="S254" s="33"/>
      <c r="T254" s="33"/>
      <c r="U254" s="33"/>
      <c r="V254" s="33"/>
      <c r="W254" s="23" t="str">
        <f>LEFT(TEXT(Locations[[#This Row],[Zip Code]],"00000"),5)</f>
        <v>00000</v>
      </c>
    </row>
    <row r="255" spans="2:23" x14ac:dyDescent="0.2">
      <c r="B255" s="154">
        <v>243</v>
      </c>
      <c r="C255" s="33"/>
      <c r="D255" s="33"/>
      <c r="E255" s="37"/>
      <c r="F255" s="38" t="str">
        <f>_xlfn.IFNA(VLOOKUP(Locations[[#This Row],[CleanZip]],ZipCodes[],2,0),"")</f>
        <v/>
      </c>
      <c r="G255" s="38" t="str">
        <f>_xlfn.IFNA(VLOOKUP(Locations[[#This Row],[CleanZip]],ZipCodes[],3,0),"")</f>
        <v/>
      </c>
      <c r="H255" s="33"/>
      <c r="I255" s="39"/>
      <c r="J255" s="39"/>
      <c r="K255" s="40"/>
      <c r="L255" s="40"/>
      <c r="M255" s="33"/>
      <c r="N255" s="40"/>
      <c r="O255" s="33"/>
      <c r="P255" s="33"/>
      <c r="Q255" s="33"/>
      <c r="R255" s="33"/>
      <c r="S255" s="33"/>
      <c r="T255" s="33"/>
      <c r="U255" s="33"/>
      <c r="V255" s="33"/>
      <c r="W255" s="23" t="str">
        <f>LEFT(TEXT(Locations[[#This Row],[Zip Code]],"00000"),5)</f>
        <v>00000</v>
      </c>
    </row>
    <row r="256" spans="2:23" x14ac:dyDescent="0.2">
      <c r="B256" s="154">
        <v>244</v>
      </c>
      <c r="C256" s="33"/>
      <c r="D256" s="33"/>
      <c r="E256" s="37"/>
      <c r="F256" s="38" t="str">
        <f>_xlfn.IFNA(VLOOKUP(Locations[[#This Row],[CleanZip]],ZipCodes[],2,0),"")</f>
        <v/>
      </c>
      <c r="G256" s="38" t="str">
        <f>_xlfn.IFNA(VLOOKUP(Locations[[#This Row],[CleanZip]],ZipCodes[],3,0),"")</f>
        <v/>
      </c>
      <c r="H256" s="33"/>
      <c r="I256" s="39"/>
      <c r="J256" s="39"/>
      <c r="K256" s="40"/>
      <c r="L256" s="40"/>
      <c r="M256" s="33"/>
      <c r="N256" s="40"/>
      <c r="O256" s="33"/>
      <c r="P256" s="33"/>
      <c r="Q256" s="33"/>
      <c r="R256" s="33"/>
      <c r="S256" s="33"/>
      <c r="T256" s="33"/>
      <c r="U256" s="33"/>
      <c r="V256" s="33"/>
      <c r="W256" s="23" t="str">
        <f>LEFT(TEXT(Locations[[#This Row],[Zip Code]],"00000"),5)</f>
        <v>00000</v>
      </c>
    </row>
    <row r="257" spans="2:23" x14ac:dyDescent="0.2">
      <c r="B257" s="154">
        <v>245</v>
      </c>
      <c r="C257" s="33"/>
      <c r="D257" s="33"/>
      <c r="E257" s="37"/>
      <c r="F257" s="38" t="str">
        <f>_xlfn.IFNA(VLOOKUP(Locations[[#This Row],[CleanZip]],ZipCodes[],2,0),"")</f>
        <v/>
      </c>
      <c r="G257" s="38" t="str">
        <f>_xlfn.IFNA(VLOOKUP(Locations[[#This Row],[CleanZip]],ZipCodes[],3,0),"")</f>
        <v/>
      </c>
      <c r="H257" s="33"/>
      <c r="I257" s="39"/>
      <c r="J257" s="39"/>
      <c r="K257" s="40"/>
      <c r="L257" s="40"/>
      <c r="M257" s="33"/>
      <c r="N257" s="40"/>
      <c r="O257" s="33"/>
      <c r="P257" s="33"/>
      <c r="Q257" s="33"/>
      <c r="R257" s="33"/>
      <c r="S257" s="33"/>
      <c r="T257" s="33"/>
      <c r="U257" s="33"/>
      <c r="V257" s="33"/>
      <c r="W257" s="23" t="str">
        <f>LEFT(TEXT(Locations[[#This Row],[Zip Code]],"00000"),5)</f>
        <v>00000</v>
      </c>
    </row>
    <row r="258" spans="2:23" x14ac:dyDescent="0.2">
      <c r="B258" s="154">
        <v>246</v>
      </c>
      <c r="C258" s="33"/>
      <c r="D258" s="33"/>
      <c r="E258" s="37"/>
      <c r="F258" s="38" t="str">
        <f>_xlfn.IFNA(VLOOKUP(Locations[[#This Row],[CleanZip]],ZipCodes[],2,0),"")</f>
        <v/>
      </c>
      <c r="G258" s="38" t="str">
        <f>_xlfn.IFNA(VLOOKUP(Locations[[#This Row],[CleanZip]],ZipCodes[],3,0),"")</f>
        <v/>
      </c>
      <c r="H258" s="33"/>
      <c r="I258" s="39"/>
      <c r="J258" s="39"/>
      <c r="K258" s="40"/>
      <c r="L258" s="40"/>
      <c r="M258" s="33"/>
      <c r="N258" s="40"/>
      <c r="O258" s="33"/>
      <c r="P258" s="33"/>
      <c r="Q258" s="33"/>
      <c r="R258" s="33"/>
      <c r="S258" s="33"/>
      <c r="T258" s="33"/>
      <c r="U258" s="33"/>
      <c r="V258" s="33"/>
      <c r="W258" s="23" t="str">
        <f>LEFT(TEXT(Locations[[#This Row],[Zip Code]],"00000"),5)</f>
        <v>00000</v>
      </c>
    </row>
    <row r="259" spans="2:23" x14ac:dyDescent="0.2">
      <c r="B259" s="154">
        <v>247</v>
      </c>
      <c r="C259" s="33"/>
      <c r="D259" s="33"/>
      <c r="E259" s="37"/>
      <c r="F259" s="38" t="str">
        <f>_xlfn.IFNA(VLOOKUP(Locations[[#This Row],[CleanZip]],ZipCodes[],2,0),"")</f>
        <v/>
      </c>
      <c r="G259" s="38" t="str">
        <f>_xlfn.IFNA(VLOOKUP(Locations[[#This Row],[CleanZip]],ZipCodes[],3,0),"")</f>
        <v/>
      </c>
      <c r="H259" s="33"/>
      <c r="I259" s="39"/>
      <c r="J259" s="39"/>
      <c r="K259" s="40"/>
      <c r="L259" s="40"/>
      <c r="M259" s="33"/>
      <c r="N259" s="40"/>
      <c r="O259" s="33"/>
      <c r="P259" s="33"/>
      <c r="Q259" s="33"/>
      <c r="R259" s="33"/>
      <c r="S259" s="33"/>
      <c r="T259" s="33"/>
      <c r="U259" s="33"/>
      <c r="V259" s="33"/>
      <c r="W259" s="23" t="str">
        <f>LEFT(TEXT(Locations[[#This Row],[Zip Code]],"00000"),5)</f>
        <v>00000</v>
      </c>
    </row>
    <row r="260" spans="2:23" x14ac:dyDescent="0.2">
      <c r="B260" s="154">
        <v>248</v>
      </c>
      <c r="C260" s="33"/>
      <c r="D260" s="33"/>
      <c r="E260" s="37"/>
      <c r="F260" s="38" t="str">
        <f>_xlfn.IFNA(VLOOKUP(Locations[[#This Row],[CleanZip]],ZipCodes[],2,0),"")</f>
        <v/>
      </c>
      <c r="G260" s="38" t="str">
        <f>_xlfn.IFNA(VLOOKUP(Locations[[#This Row],[CleanZip]],ZipCodes[],3,0),"")</f>
        <v/>
      </c>
      <c r="H260" s="33"/>
      <c r="I260" s="39"/>
      <c r="J260" s="39"/>
      <c r="K260" s="40"/>
      <c r="L260" s="40"/>
      <c r="M260" s="33"/>
      <c r="N260" s="40"/>
      <c r="O260" s="33"/>
      <c r="P260" s="33"/>
      <c r="Q260" s="33"/>
      <c r="R260" s="33"/>
      <c r="S260" s="33"/>
      <c r="T260" s="33"/>
      <c r="U260" s="33"/>
      <c r="V260" s="33"/>
      <c r="W260" s="23" t="str">
        <f>LEFT(TEXT(Locations[[#This Row],[Zip Code]],"00000"),5)</f>
        <v>00000</v>
      </c>
    </row>
    <row r="261" spans="2:23" x14ac:dyDescent="0.2">
      <c r="B261" s="154">
        <v>249</v>
      </c>
      <c r="C261" s="33"/>
      <c r="D261" s="33"/>
      <c r="E261" s="37"/>
      <c r="F261" s="38" t="str">
        <f>_xlfn.IFNA(VLOOKUP(Locations[[#This Row],[CleanZip]],ZipCodes[],2,0),"")</f>
        <v/>
      </c>
      <c r="G261" s="38" t="str">
        <f>_xlfn.IFNA(VLOOKUP(Locations[[#This Row],[CleanZip]],ZipCodes[],3,0),"")</f>
        <v/>
      </c>
      <c r="H261" s="33"/>
      <c r="I261" s="39"/>
      <c r="J261" s="39"/>
      <c r="K261" s="40"/>
      <c r="L261" s="40"/>
      <c r="M261" s="33"/>
      <c r="N261" s="40"/>
      <c r="O261" s="33"/>
      <c r="P261" s="33"/>
      <c r="Q261" s="33"/>
      <c r="R261" s="33"/>
      <c r="S261" s="33"/>
      <c r="T261" s="33"/>
      <c r="U261" s="33"/>
      <c r="V261" s="33"/>
      <c r="W261" s="23" t="str">
        <f>LEFT(TEXT(Locations[[#This Row],[Zip Code]],"00000"),5)</f>
        <v>00000</v>
      </c>
    </row>
    <row r="262" spans="2:23" x14ac:dyDescent="0.2">
      <c r="B262" s="154">
        <v>250</v>
      </c>
      <c r="C262" s="33"/>
      <c r="D262" s="33"/>
      <c r="E262" s="37"/>
      <c r="F262" s="38" t="str">
        <f>_xlfn.IFNA(VLOOKUP(Locations[[#This Row],[CleanZip]],ZipCodes[],2,0),"")</f>
        <v/>
      </c>
      <c r="G262" s="38" t="str">
        <f>_xlfn.IFNA(VLOOKUP(Locations[[#This Row],[CleanZip]],ZipCodes[],3,0),"")</f>
        <v/>
      </c>
      <c r="H262" s="33"/>
      <c r="I262" s="39"/>
      <c r="J262" s="39"/>
      <c r="K262" s="40"/>
      <c r="L262" s="40"/>
      <c r="M262" s="33"/>
      <c r="N262" s="40"/>
      <c r="O262" s="33"/>
      <c r="P262" s="33"/>
      <c r="Q262" s="33"/>
      <c r="R262" s="33"/>
      <c r="S262" s="33"/>
      <c r="T262" s="33"/>
      <c r="U262" s="33"/>
      <c r="V262" s="33"/>
      <c r="W262" s="23" t="str">
        <f>LEFT(TEXT(Locations[[#This Row],[Zip Code]],"00000"),5)</f>
        <v>00000</v>
      </c>
    </row>
    <row r="263" spans="2:23" x14ac:dyDescent="0.2">
      <c r="B263" s="154">
        <v>251</v>
      </c>
      <c r="C263" s="33"/>
      <c r="D263" s="33"/>
      <c r="E263" s="37"/>
      <c r="F263" s="38" t="str">
        <f>_xlfn.IFNA(VLOOKUP(Locations[[#This Row],[CleanZip]],ZipCodes[],2,0),"")</f>
        <v/>
      </c>
      <c r="G263" s="38" t="str">
        <f>_xlfn.IFNA(VLOOKUP(Locations[[#This Row],[CleanZip]],ZipCodes[],3,0),"")</f>
        <v/>
      </c>
      <c r="H263" s="33"/>
      <c r="I263" s="39"/>
      <c r="J263" s="39"/>
      <c r="K263" s="40"/>
      <c r="L263" s="40"/>
      <c r="M263" s="33"/>
      <c r="N263" s="40"/>
      <c r="O263" s="33"/>
      <c r="P263" s="33"/>
      <c r="Q263" s="33"/>
      <c r="R263" s="33"/>
      <c r="S263" s="33"/>
      <c r="T263" s="33"/>
      <c r="U263" s="33"/>
      <c r="V263" s="33"/>
      <c r="W263" s="23" t="str">
        <f>LEFT(TEXT(Locations[[#This Row],[Zip Code]],"00000"),5)</f>
        <v>00000</v>
      </c>
    </row>
    <row r="264" spans="2:23" x14ac:dyDescent="0.2">
      <c r="B264" s="154">
        <v>252</v>
      </c>
      <c r="C264" s="33"/>
      <c r="D264" s="33"/>
      <c r="E264" s="37"/>
      <c r="F264" s="38" t="str">
        <f>_xlfn.IFNA(VLOOKUP(Locations[[#This Row],[CleanZip]],ZipCodes[],2,0),"")</f>
        <v/>
      </c>
      <c r="G264" s="38" t="str">
        <f>_xlfn.IFNA(VLOOKUP(Locations[[#This Row],[CleanZip]],ZipCodes[],3,0),"")</f>
        <v/>
      </c>
      <c r="H264" s="33"/>
      <c r="I264" s="39"/>
      <c r="J264" s="39"/>
      <c r="K264" s="40"/>
      <c r="L264" s="40"/>
      <c r="M264" s="33"/>
      <c r="N264" s="40"/>
      <c r="O264" s="33"/>
      <c r="P264" s="33"/>
      <c r="Q264" s="33"/>
      <c r="R264" s="33"/>
      <c r="S264" s="33"/>
      <c r="T264" s="33"/>
      <c r="U264" s="33"/>
      <c r="V264" s="33"/>
      <c r="W264" s="23" t="str">
        <f>LEFT(TEXT(Locations[[#This Row],[Zip Code]],"00000"),5)</f>
        <v>00000</v>
      </c>
    </row>
    <row r="265" spans="2:23" x14ac:dyDescent="0.2">
      <c r="B265" s="154">
        <v>253</v>
      </c>
      <c r="C265" s="33"/>
      <c r="D265" s="33"/>
      <c r="E265" s="37"/>
      <c r="F265" s="38" t="str">
        <f>_xlfn.IFNA(VLOOKUP(Locations[[#This Row],[CleanZip]],ZipCodes[],2,0),"")</f>
        <v/>
      </c>
      <c r="G265" s="38" t="str">
        <f>_xlfn.IFNA(VLOOKUP(Locations[[#This Row],[CleanZip]],ZipCodes[],3,0),"")</f>
        <v/>
      </c>
      <c r="H265" s="33"/>
      <c r="I265" s="39"/>
      <c r="J265" s="39"/>
      <c r="K265" s="40"/>
      <c r="L265" s="40"/>
      <c r="M265" s="33"/>
      <c r="N265" s="40"/>
      <c r="O265" s="33"/>
      <c r="P265" s="33"/>
      <c r="Q265" s="33"/>
      <c r="R265" s="33"/>
      <c r="S265" s="33"/>
      <c r="T265" s="33"/>
      <c r="U265" s="33"/>
      <c r="V265" s="33"/>
      <c r="W265" s="23" t="str">
        <f>LEFT(TEXT(Locations[[#This Row],[Zip Code]],"00000"),5)</f>
        <v>00000</v>
      </c>
    </row>
    <row r="266" spans="2:23" x14ac:dyDescent="0.2">
      <c r="B266" s="154">
        <v>254</v>
      </c>
      <c r="C266" s="33"/>
      <c r="D266" s="33"/>
      <c r="E266" s="37"/>
      <c r="F266" s="38" t="str">
        <f>_xlfn.IFNA(VLOOKUP(Locations[[#This Row],[CleanZip]],ZipCodes[],2,0),"")</f>
        <v/>
      </c>
      <c r="G266" s="38" t="str">
        <f>_xlfn.IFNA(VLOOKUP(Locations[[#This Row],[CleanZip]],ZipCodes[],3,0),"")</f>
        <v/>
      </c>
      <c r="H266" s="33"/>
      <c r="I266" s="39"/>
      <c r="J266" s="39"/>
      <c r="K266" s="40"/>
      <c r="L266" s="40"/>
      <c r="M266" s="33"/>
      <c r="N266" s="40"/>
      <c r="O266" s="33"/>
      <c r="P266" s="33"/>
      <c r="Q266" s="33"/>
      <c r="R266" s="33"/>
      <c r="S266" s="33"/>
      <c r="T266" s="33"/>
      <c r="U266" s="33"/>
      <c r="V266" s="33"/>
      <c r="W266" s="23" t="str">
        <f>LEFT(TEXT(Locations[[#This Row],[Zip Code]],"00000"),5)</f>
        <v>00000</v>
      </c>
    </row>
    <row r="267" spans="2:23" x14ac:dyDescent="0.2">
      <c r="B267" s="154">
        <v>255</v>
      </c>
      <c r="C267" s="33"/>
      <c r="D267" s="33"/>
      <c r="E267" s="37"/>
      <c r="F267" s="38" t="str">
        <f>_xlfn.IFNA(VLOOKUP(Locations[[#This Row],[CleanZip]],ZipCodes[],2,0),"")</f>
        <v/>
      </c>
      <c r="G267" s="38" t="str">
        <f>_xlfn.IFNA(VLOOKUP(Locations[[#This Row],[CleanZip]],ZipCodes[],3,0),"")</f>
        <v/>
      </c>
      <c r="H267" s="33"/>
      <c r="I267" s="39"/>
      <c r="J267" s="39"/>
      <c r="K267" s="40"/>
      <c r="L267" s="40"/>
      <c r="M267" s="33"/>
      <c r="N267" s="40"/>
      <c r="O267" s="33"/>
      <c r="P267" s="33"/>
      <c r="Q267" s="33"/>
      <c r="R267" s="33"/>
      <c r="S267" s="33"/>
      <c r="T267" s="33"/>
      <c r="U267" s="33"/>
      <c r="V267" s="33"/>
      <c r="W267" s="23" t="str">
        <f>LEFT(TEXT(Locations[[#This Row],[Zip Code]],"00000"),5)</f>
        <v>00000</v>
      </c>
    </row>
    <row r="268" spans="2:23" x14ac:dyDescent="0.2">
      <c r="B268" s="154">
        <v>256</v>
      </c>
      <c r="C268" s="33"/>
      <c r="D268" s="33"/>
      <c r="E268" s="37"/>
      <c r="F268" s="38" t="str">
        <f>_xlfn.IFNA(VLOOKUP(Locations[[#This Row],[CleanZip]],ZipCodes[],2,0),"")</f>
        <v/>
      </c>
      <c r="G268" s="38" t="str">
        <f>_xlfn.IFNA(VLOOKUP(Locations[[#This Row],[CleanZip]],ZipCodes[],3,0),"")</f>
        <v/>
      </c>
      <c r="H268" s="33"/>
      <c r="I268" s="39"/>
      <c r="J268" s="39"/>
      <c r="K268" s="40"/>
      <c r="L268" s="40"/>
      <c r="M268" s="33"/>
      <c r="N268" s="40"/>
      <c r="O268" s="33"/>
      <c r="P268" s="33"/>
      <c r="Q268" s="33"/>
      <c r="R268" s="33"/>
      <c r="S268" s="33"/>
      <c r="T268" s="33"/>
      <c r="U268" s="33"/>
      <c r="V268" s="33"/>
      <c r="W268" s="23" t="str">
        <f>LEFT(TEXT(Locations[[#This Row],[Zip Code]],"00000"),5)</f>
        <v>00000</v>
      </c>
    </row>
    <row r="269" spans="2:23" x14ac:dyDescent="0.2">
      <c r="B269" s="154">
        <v>257</v>
      </c>
      <c r="C269" s="33"/>
      <c r="D269" s="33"/>
      <c r="E269" s="37"/>
      <c r="F269" s="38" t="str">
        <f>_xlfn.IFNA(VLOOKUP(Locations[[#This Row],[CleanZip]],ZipCodes[],2,0),"")</f>
        <v/>
      </c>
      <c r="G269" s="38" t="str">
        <f>_xlfn.IFNA(VLOOKUP(Locations[[#This Row],[CleanZip]],ZipCodes[],3,0),"")</f>
        <v/>
      </c>
      <c r="H269" s="33"/>
      <c r="I269" s="39"/>
      <c r="J269" s="39"/>
      <c r="K269" s="40"/>
      <c r="L269" s="40"/>
      <c r="M269" s="33"/>
      <c r="N269" s="40"/>
      <c r="O269" s="33"/>
      <c r="P269" s="33"/>
      <c r="Q269" s="33"/>
      <c r="R269" s="33"/>
      <c r="S269" s="33"/>
      <c r="T269" s="33"/>
      <c r="U269" s="33"/>
      <c r="V269" s="33"/>
      <c r="W269" s="23" t="str">
        <f>LEFT(TEXT(Locations[[#This Row],[Zip Code]],"00000"),5)</f>
        <v>00000</v>
      </c>
    </row>
    <row r="270" spans="2:23" x14ac:dyDescent="0.2">
      <c r="B270" s="154">
        <v>258</v>
      </c>
      <c r="C270" s="33"/>
      <c r="D270" s="33"/>
      <c r="E270" s="37"/>
      <c r="F270" s="38" t="str">
        <f>_xlfn.IFNA(VLOOKUP(Locations[[#This Row],[CleanZip]],ZipCodes[],2,0),"")</f>
        <v/>
      </c>
      <c r="G270" s="38" t="str">
        <f>_xlfn.IFNA(VLOOKUP(Locations[[#This Row],[CleanZip]],ZipCodes[],3,0),"")</f>
        <v/>
      </c>
      <c r="H270" s="33"/>
      <c r="I270" s="39"/>
      <c r="J270" s="39"/>
      <c r="K270" s="40"/>
      <c r="L270" s="40"/>
      <c r="M270" s="33"/>
      <c r="N270" s="40"/>
      <c r="O270" s="33"/>
      <c r="P270" s="33"/>
      <c r="Q270" s="33"/>
      <c r="R270" s="33"/>
      <c r="S270" s="33"/>
      <c r="T270" s="33"/>
      <c r="U270" s="33"/>
      <c r="V270" s="33"/>
      <c r="W270" s="23" t="str">
        <f>LEFT(TEXT(Locations[[#This Row],[Zip Code]],"00000"),5)</f>
        <v>00000</v>
      </c>
    </row>
    <row r="271" spans="2:23" x14ac:dyDescent="0.2">
      <c r="B271" s="154">
        <v>259</v>
      </c>
      <c r="C271" s="33"/>
      <c r="D271" s="33"/>
      <c r="E271" s="37"/>
      <c r="F271" s="38" t="str">
        <f>_xlfn.IFNA(VLOOKUP(Locations[[#This Row],[CleanZip]],ZipCodes[],2,0),"")</f>
        <v/>
      </c>
      <c r="G271" s="38" t="str">
        <f>_xlfn.IFNA(VLOOKUP(Locations[[#This Row],[CleanZip]],ZipCodes[],3,0),"")</f>
        <v/>
      </c>
      <c r="H271" s="33"/>
      <c r="I271" s="39"/>
      <c r="J271" s="39"/>
      <c r="K271" s="40"/>
      <c r="L271" s="40"/>
      <c r="M271" s="33"/>
      <c r="N271" s="40"/>
      <c r="O271" s="33"/>
      <c r="P271" s="33"/>
      <c r="Q271" s="33"/>
      <c r="R271" s="33"/>
      <c r="S271" s="33"/>
      <c r="T271" s="33"/>
      <c r="U271" s="33"/>
      <c r="V271" s="33"/>
      <c r="W271" s="23" t="str">
        <f>LEFT(TEXT(Locations[[#This Row],[Zip Code]],"00000"),5)</f>
        <v>00000</v>
      </c>
    </row>
    <row r="272" spans="2:23" x14ac:dyDescent="0.2">
      <c r="B272" s="154">
        <v>260</v>
      </c>
      <c r="C272" s="33"/>
      <c r="D272" s="33"/>
      <c r="E272" s="37"/>
      <c r="F272" s="38" t="str">
        <f>_xlfn.IFNA(VLOOKUP(Locations[[#This Row],[CleanZip]],ZipCodes[],2,0),"")</f>
        <v/>
      </c>
      <c r="G272" s="38" t="str">
        <f>_xlfn.IFNA(VLOOKUP(Locations[[#This Row],[CleanZip]],ZipCodes[],3,0),"")</f>
        <v/>
      </c>
      <c r="H272" s="33"/>
      <c r="I272" s="39"/>
      <c r="J272" s="39"/>
      <c r="K272" s="40"/>
      <c r="L272" s="40"/>
      <c r="M272" s="33"/>
      <c r="N272" s="40"/>
      <c r="O272" s="33"/>
      <c r="P272" s="33"/>
      <c r="Q272" s="33"/>
      <c r="R272" s="33"/>
      <c r="S272" s="33"/>
      <c r="T272" s="33"/>
      <c r="U272" s="33"/>
      <c r="V272" s="33"/>
      <c r="W272" s="23" t="str">
        <f>LEFT(TEXT(Locations[[#This Row],[Zip Code]],"00000"),5)</f>
        <v>00000</v>
      </c>
    </row>
    <row r="273" spans="2:23" x14ac:dyDescent="0.2">
      <c r="B273" s="154">
        <v>261</v>
      </c>
      <c r="C273" s="33"/>
      <c r="D273" s="33"/>
      <c r="E273" s="37"/>
      <c r="F273" s="38" t="str">
        <f>_xlfn.IFNA(VLOOKUP(Locations[[#This Row],[CleanZip]],ZipCodes[],2,0),"")</f>
        <v/>
      </c>
      <c r="G273" s="38" t="str">
        <f>_xlfn.IFNA(VLOOKUP(Locations[[#This Row],[CleanZip]],ZipCodes[],3,0),"")</f>
        <v/>
      </c>
      <c r="H273" s="33"/>
      <c r="I273" s="39"/>
      <c r="J273" s="39"/>
      <c r="K273" s="40"/>
      <c r="L273" s="40"/>
      <c r="M273" s="33"/>
      <c r="N273" s="40"/>
      <c r="O273" s="33"/>
      <c r="P273" s="33"/>
      <c r="Q273" s="33"/>
      <c r="R273" s="33"/>
      <c r="S273" s="33"/>
      <c r="T273" s="33"/>
      <c r="U273" s="33"/>
      <c r="V273" s="33"/>
      <c r="W273" s="23" t="str">
        <f>LEFT(TEXT(Locations[[#This Row],[Zip Code]],"00000"),5)</f>
        <v>00000</v>
      </c>
    </row>
    <row r="274" spans="2:23" x14ac:dyDescent="0.2">
      <c r="B274" s="154">
        <v>262</v>
      </c>
      <c r="C274" s="33"/>
      <c r="D274" s="33"/>
      <c r="E274" s="37"/>
      <c r="F274" s="38" t="str">
        <f>_xlfn.IFNA(VLOOKUP(Locations[[#This Row],[CleanZip]],ZipCodes[],2,0),"")</f>
        <v/>
      </c>
      <c r="G274" s="38" t="str">
        <f>_xlfn.IFNA(VLOOKUP(Locations[[#This Row],[CleanZip]],ZipCodes[],3,0),"")</f>
        <v/>
      </c>
      <c r="H274" s="33"/>
      <c r="I274" s="39"/>
      <c r="J274" s="39"/>
      <c r="K274" s="40"/>
      <c r="L274" s="40"/>
      <c r="M274" s="33"/>
      <c r="N274" s="40"/>
      <c r="O274" s="33"/>
      <c r="P274" s="33"/>
      <c r="Q274" s="33"/>
      <c r="R274" s="33"/>
      <c r="S274" s="33"/>
      <c r="T274" s="33"/>
      <c r="U274" s="33"/>
      <c r="V274" s="33"/>
      <c r="W274" s="23" t="str">
        <f>LEFT(TEXT(Locations[[#This Row],[Zip Code]],"00000"),5)</f>
        <v>00000</v>
      </c>
    </row>
    <row r="275" spans="2:23" x14ac:dyDescent="0.2">
      <c r="B275" s="154">
        <v>263</v>
      </c>
      <c r="C275" s="33"/>
      <c r="D275" s="33"/>
      <c r="E275" s="37"/>
      <c r="F275" s="38" t="str">
        <f>_xlfn.IFNA(VLOOKUP(Locations[[#This Row],[CleanZip]],ZipCodes[],2,0),"")</f>
        <v/>
      </c>
      <c r="G275" s="38" t="str">
        <f>_xlfn.IFNA(VLOOKUP(Locations[[#This Row],[CleanZip]],ZipCodes[],3,0),"")</f>
        <v/>
      </c>
      <c r="H275" s="33"/>
      <c r="I275" s="39"/>
      <c r="J275" s="39"/>
      <c r="K275" s="40"/>
      <c r="L275" s="40"/>
      <c r="M275" s="33"/>
      <c r="N275" s="40"/>
      <c r="O275" s="33"/>
      <c r="P275" s="33"/>
      <c r="Q275" s="33"/>
      <c r="R275" s="33"/>
      <c r="S275" s="33"/>
      <c r="T275" s="33"/>
      <c r="U275" s="33"/>
      <c r="V275" s="33"/>
      <c r="W275" s="23" t="str">
        <f>LEFT(TEXT(Locations[[#This Row],[Zip Code]],"00000"),5)</f>
        <v>00000</v>
      </c>
    </row>
    <row r="276" spans="2:23" x14ac:dyDescent="0.2">
      <c r="B276" s="154">
        <v>264</v>
      </c>
      <c r="C276" s="33"/>
      <c r="D276" s="33"/>
      <c r="E276" s="37"/>
      <c r="F276" s="38" t="str">
        <f>_xlfn.IFNA(VLOOKUP(Locations[[#This Row],[CleanZip]],ZipCodes[],2,0),"")</f>
        <v/>
      </c>
      <c r="G276" s="38" t="str">
        <f>_xlfn.IFNA(VLOOKUP(Locations[[#This Row],[CleanZip]],ZipCodes[],3,0),"")</f>
        <v/>
      </c>
      <c r="H276" s="33"/>
      <c r="I276" s="39"/>
      <c r="J276" s="39"/>
      <c r="K276" s="40"/>
      <c r="L276" s="40"/>
      <c r="M276" s="33"/>
      <c r="N276" s="40"/>
      <c r="O276" s="33"/>
      <c r="P276" s="33"/>
      <c r="Q276" s="33"/>
      <c r="R276" s="33"/>
      <c r="S276" s="33"/>
      <c r="T276" s="33"/>
      <c r="U276" s="33"/>
      <c r="V276" s="33"/>
      <c r="W276" s="23" t="str">
        <f>LEFT(TEXT(Locations[[#This Row],[Zip Code]],"00000"),5)</f>
        <v>00000</v>
      </c>
    </row>
    <row r="277" spans="2:23" x14ac:dyDescent="0.2">
      <c r="B277" s="154">
        <v>265</v>
      </c>
      <c r="C277" s="33"/>
      <c r="D277" s="33"/>
      <c r="E277" s="37"/>
      <c r="F277" s="38" t="str">
        <f>_xlfn.IFNA(VLOOKUP(Locations[[#This Row],[CleanZip]],ZipCodes[],2,0),"")</f>
        <v/>
      </c>
      <c r="G277" s="38" t="str">
        <f>_xlfn.IFNA(VLOOKUP(Locations[[#This Row],[CleanZip]],ZipCodes[],3,0),"")</f>
        <v/>
      </c>
      <c r="H277" s="33"/>
      <c r="I277" s="39"/>
      <c r="J277" s="39"/>
      <c r="K277" s="40"/>
      <c r="L277" s="40"/>
      <c r="M277" s="33"/>
      <c r="N277" s="40"/>
      <c r="O277" s="33"/>
      <c r="P277" s="33"/>
      <c r="Q277" s="33"/>
      <c r="R277" s="33"/>
      <c r="S277" s="33"/>
      <c r="T277" s="33"/>
      <c r="U277" s="33"/>
      <c r="V277" s="33"/>
      <c r="W277" s="23" t="str">
        <f>LEFT(TEXT(Locations[[#This Row],[Zip Code]],"00000"),5)</f>
        <v>00000</v>
      </c>
    </row>
    <row r="278" spans="2:23" x14ac:dyDescent="0.2">
      <c r="B278" s="154">
        <v>266</v>
      </c>
      <c r="C278" s="33"/>
      <c r="D278" s="33"/>
      <c r="E278" s="37"/>
      <c r="F278" s="38" t="str">
        <f>_xlfn.IFNA(VLOOKUP(Locations[[#This Row],[CleanZip]],ZipCodes[],2,0),"")</f>
        <v/>
      </c>
      <c r="G278" s="38" t="str">
        <f>_xlfn.IFNA(VLOOKUP(Locations[[#This Row],[CleanZip]],ZipCodes[],3,0),"")</f>
        <v/>
      </c>
      <c r="H278" s="33"/>
      <c r="I278" s="39"/>
      <c r="J278" s="39"/>
      <c r="K278" s="40"/>
      <c r="L278" s="40"/>
      <c r="M278" s="33"/>
      <c r="N278" s="40"/>
      <c r="O278" s="33"/>
      <c r="P278" s="33"/>
      <c r="Q278" s="33"/>
      <c r="R278" s="33"/>
      <c r="S278" s="33"/>
      <c r="T278" s="33"/>
      <c r="U278" s="33"/>
      <c r="V278" s="33"/>
      <c r="W278" s="23" t="str">
        <f>LEFT(TEXT(Locations[[#This Row],[Zip Code]],"00000"),5)</f>
        <v>00000</v>
      </c>
    </row>
    <row r="279" spans="2:23" x14ac:dyDescent="0.2">
      <c r="B279" s="154">
        <v>267</v>
      </c>
      <c r="C279" s="33"/>
      <c r="D279" s="33"/>
      <c r="E279" s="37"/>
      <c r="F279" s="38" t="str">
        <f>_xlfn.IFNA(VLOOKUP(Locations[[#This Row],[CleanZip]],ZipCodes[],2,0),"")</f>
        <v/>
      </c>
      <c r="G279" s="38" t="str">
        <f>_xlfn.IFNA(VLOOKUP(Locations[[#This Row],[CleanZip]],ZipCodes[],3,0),"")</f>
        <v/>
      </c>
      <c r="H279" s="33"/>
      <c r="I279" s="39"/>
      <c r="J279" s="39"/>
      <c r="K279" s="40"/>
      <c r="L279" s="40"/>
      <c r="M279" s="33"/>
      <c r="N279" s="40"/>
      <c r="O279" s="33"/>
      <c r="P279" s="33"/>
      <c r="Q279" s="33"/>
      <c r="R279" s="33"/>
      <c r="S279" s="33"/>
      <c r="T279" s="33"/>
      <c r="U279" s="33"/>
      <c r="V279" s="33"/>
      <c r="W279" s="23" t="str">
        <f>LEFT(TEXT(Locations[[#This Row],[Zip Code]],"00000"),5)</f>
        <v>00000</v>
      </c>
    </row>
    <row r="280" spans="2:23" x14ac:dyDescent="0.2">
      <c r="B280" s="154">
        <v>268</v>
      </c>
      <c r="C280" s="33"/>
      <c r="D280" s="33"/>
      <c r="E280" s="37"/>
      <c r="F280" s="38" t="str">
        <f>_xlfn.IFNA(VLOOKUP(Locations[[#This Row],[CleanZip]],ZipCodes[],2,0),"")</f>
        <v/>
      </c>
      <c r="G280" s="38" t="str">
        <f>_xlfn.IFNA(VLOOKUP(Locations[[#This Row],[CleanZip]],ZipCodes[],3,0),"")</f>
        <v/>
      </c>
      <c r="H280" s="33"/>
      <c r="I280" s="39"/>
      <c r="J280" s="39"/>
      <c r="K280" s="40"/>
      <c r="L280" s="40"/>
      <c r="M280" s="33"/>
      <c r="N280" s="40"/>
      <c r="O280" s="33"/>
      <c r="P280" s="33"/>
      <c r="Q280" s="33"/>
      <c r="R280" s="33"/>
      <c r="S280" s="33"/>
      <c r="T280" s="33"/>
      <c r="U280" s="33"/>
      <c r="V280" s="33"/>
      <c r="W280" s="23" t="str">
        <f>LEFT(TEXT(Locations[[#This Row],[Zip Code]],"00000"),5)</f>
        <v>00000</v>
      </c>
    </row>
    <row r="281" spans="2:23" x14ac:dyDescent="0.2">
      <c r="B281" s="154">
        <v>269</v>
      </c>
      <c r="C281" s="33"/>
      <c r="D281" s="33"/>
      <c r="E281" s="37"/>
      <c r="F281" s="38" t="str">
        <f>_xlfn.IFNA(VLOOKUP(Locations[[#This Row],[CleanZip]],ZipCodes[],2,0),"")</f>
        <v/>
      </c>
      <c r="G281" s="38" t="str">
        <f>_xlfn.IFNA(VLOOKUP(Locations[[#This Row],[CleanZip]],ZipCodes[],3,0),"")</f>
        <v/>
      </c>
      <c r="H281" s="33"/>
      <c r="I281" s="39"/>
      <c r="J281" s="39"/>
      <c r="K281" s="40"/>
      <c r="L281" s="40"/>
      <c r="M281" s="33"/>
      <c r="N281" s="40"/>
      <c r="O281" s="33"/>
      <c r="P281" s="33"/>
      <c r="Q281" s="33"/>
      <c r="R281" s="33"/>
      <c r="S281" s="33"/>
      <c r="T281" s="33"/>
      <c r="U281" s="33"/>
      <c r="V281" s="33"/>
      <c r="W281" s="23" t="str">
        <f>LEFT(TEXT(Locations[[#This Row],[Zip Code]],"00000"),5)</f>
        <v>00000</v>
      </c>
    </row>
    <row r="282" spans="2:23" x14ac:dyDescent="0.2">
      <c r="B282" s="154">
        <v>270</v>
      </c>
      <c r="C282" s="33"/>
      <c r="D282" s="33"/>
      <c r="E282" s="37"/>
      <c r="F282" s="38" t="str">
        <f>_xlfn.IFNA(VLOOKUP(Locations[[#This Row],[CleanZip]],ZipCodes[],2,0),"")</f>
        <v/>
      </c>
      <c r="G282" s="38" t="str">
        <f>_xlfn.IFNA(VLOOKUP(Locations[[#This Row],[CleanZip]],ZipCodes[],3,0),"")</f>
        <v/>
      </c>
      <c r="H282" s="33"/>
      <c r="I282" s="39"/>
      <c r="J282" s="39"/>
      <c r="K282" s="40"/>
      <c r="L282" s="40"/>
      <c r="M282" s="33"/>
      <c r="N282" s="40"/>
      <c r="O282" s="33"/>
      <c r="P282" s="33"/>
      <c r="Q282" s="33"/>
      <c r="R282" s="33"/>
      <c r="S282" s="33"/>
      <c r="T282" s="33"/>
      <c r="U282" s="33"/>
      <c r="V282" s="33"/>
      <c r="W282" s="23" t="str">
        <f>LEFT(TEXT(Locations[[#This Row],[Zip Code]],"00000"),5)</f>
        <v>00000</v>
      </c>
    </row>
    <row r="283" spans="2:23" x14ac:dyDescent="0.2">
      <c r="B283" s="154">
        <v>271</v>
      </c>
      <c r="C283" s="33"/>
      <c r="D283" s="33"/>
      <c r="E283" s="37"/>
      <c r="F283" s="38" t="str">
        <f>_xlfn.IFNA(VLOOKUP(Locations[[#This Row],[CleanZip]],ZipCodes[],2,0),"")</f>
        <v/>
      </c>
      <c r="G283" s="38" t="str">
        <f>_xlfn.IFNA(VLOOKUP(Locations[[#This Row],[CleanZip]],ZipCodes[],3,0),"")</f>
        <v/>
      </c>
      <c r="H283" s="33"/>
      <c r="I283" s="39"/>
      <c r="J283" s="39"/>
      <c r="K283" s="40"/>
      <c r="L283" s="40"/>
      <c r="M283" s="33"/>
      <c r="N283" s="40"/>
      <c r="O283" s="33"/>
      <c r="P283" s="33"/>
      <c r="Q283" s="33"/>
      <c r="R283" s="33"/>
      <c r="S283" s="33"/>
      <c r="T283" s="33"/>
      <c r="U283" s="33"/>
      <c r="V283" s="33"/>
      <c r="W283" s="23" t="str">
        <f>LEFT(TEXT(Locations[[#This Row],[Zip Code]],"00000"),5)</f>
        <v>00000</v>
      </c>
    </row>
    <row r="284" spans="2:23" x14ac:dyDescent="0.2">
      <c r="B284" s="154">
        <v>272</v>
      </c>
      <c r="C284" s="33"/>
      <c r="D284" s="33"/>
      <c r="E284" s="37"/>
      <c r="F284" s="38" t="str">
        <f>_xlfn.IFNA(VLOOKUP(Locations[[#This Row],[CleanZip]],ZipCodes[],2,0),"")</f>
        <v/>
      </c>
      <c r="G284" s="38" t="str">
        <f>_xlfn.IFNA(VLOOKUP(Locations[[#This Row],[CleanZip]],ZipCodes[],3,0),"")</f>
        <v/>
      </c>
      <c r="H284" s="33"/>
      <c r="I284" s="39"/>
      <c r="J284" s="39"/>
      <c r="K284" s="40"/>
      <c r="L284" s="40"/>
      <c r="M284" s="33"/>
      <c r="N284" s="40"/>
      <c r="O284" s="33"/>
      <c r="P284" s="33"/>
      <c r="Q284" s="33"/>
      <c r="R284" s="33"/>
      <c r="S284" s="33"/>
      <c r="T284" s="33"/>
      <c r="U284" s="33"/>
      <c r="V284" s="33"/>
      <c r="W284" s="23" t="str">
        <f>LEFT(TEXT(Locations[[#This Row],[Zip Code]],"00000"),5)</f>
        <v>00000</v>
      </c>
    </row>
    <row r="285" spans="2:23" x14ac:dyDescent="0.2">
      <c r="B285" s="154">
        <v>273</v>
      </c>
      <c r="C285" s="33"/>
      <c r="D285" s="33"/>
      <c r="E285" s="37"/>
      <c r="F285" s="38" t="str">
        <f>_xlfn.IFNA(VLOOKUP(Locations[[#This Row],[CleanZip]],ZipCodes[],2,0),"")</f>
        <v/>
      </c>
      <c r="G285" s="38" t="str">
        <f>_xlfn.IFNA(VLOOKUP(Locations[[#This Row],[CleanZip]],ZipCodes[],3,0),"")</f>
        <v/>
      </c>
      <c r="H285" s="33"/>
      <c r="I285" s="39"/>
      <c r="J285" s="39"/>
      <c r="K285" s="40"/>
      <c r="L285" s="40"/>
      <c r="M285" s="33"/>
      <c r="N285" s="40"/>
      <c r="O285" s="33"/>
      <c r="P285" s="33"/>
      <c r="Q285" s="33"/>
      <c r="R285" s="33"/>
      <c r="S285" s="33"/>
      <c r="T285" s="33"/>
      <c r="U285" s="33"/>
      <c r="V285" s="33"/>
      <c r="W285" s="23" t="str">
        <f>LEFT(TEXT(Locations[[#This Row],[Zip Code]],"00000"),5)</f>
        <v>00000</v>
      </c>
    </row>
    <row r="286" spans="2:23" x14ac:dyDescent="0.2">
      <c r="B286" s="154">
        <v>274</v>
      </c>
      <c r="C286" s="33"/>
      <c r="D286" s="33"/>
      <c r="E286" s="37"/>
      <c r="F286" s="38" t="str">
        <f>_xlfn.IFNA(VLOOKUP(Locations[[#This Row],[CleanZip]],ZipCodes[],2,0),"")</f>
        <v/>
      </c>
      <c r="G286" s="38" t="str">
        <f>_xlfn.IFNA(VLOOKUP(Locations[[#This Row],[CleanZip]],ZipCodes[],3,0),"")</f>
        <v/>
      </c>
      <c r="H286" s="33"/>
      <c r="I286" s="39"/>
      <c r="J286" s="39"/>
      <c r="K286" s="40"/>
      <c r="L286" s="40"/>
      <c r="M286" s="33"/>
      <c r="N286" s="40"/>
      <c r="O286" s="33"/>
      <c r="P286" s="33"/>
      <c r="Q286" s="33"/>
      <c r="R286" s="33"/>
      <c r="S286" s="33"/>
      <c r="T286" s="33"/>
      <c r="U286" s="33"/>
      <c r="V286" s="33"/>
      <c r="W286" s="23" t="str">
        <f>LEFT(TEXT(Locations[[#This Row],[Zip Code]],"00000"),5)</f>
        <v>00000</v>
      </c>
    </row>
    <row r="287" spans="2:23" x14ac:dyDescent="0.2">
      <c r="B287" s="154">
        <v>275</v>
      </c>
      <c r="C287" s="33"/>
      <c r="D287" s="33"/>
      <c r="E287" s="37"/>
      <c r="F287" s="38" t="str">
        <f>_xlfn.IFNA(VLOOKUP(Locations[[#This Row],[CleanZip]],ZipCodes[],2,0),"")</f>
        <v/>
      </c>
      <c r="G287" s="38" t="str">
        <f>_xlfn.IFNA(VLOOKUP(Locations[[#This Row],[CleanZip]],ZipCodes[],3,0),"")</f>
        <v/>
      </c>
      <c r="H287" s="33"/>
      <c r="I287" s="39"/>
      <c r="J287" s="39"/>
      <c r="K287" s="40"/>
      <c r="L287" s="40"/>
      <c r="M287" s="33"/>
      <c r="N287" s="40"/>
      <c r="O287" s="33"/>
      <c r="P287" s="33"/>
      <c r="Q287" s="33"/>
      <c r="R287" s="33"/>
      <c r="S287" s="33"/>
      <c r="T287" s="33"/>
      <c r="U287" s="33"/>
      <c r="V287" s="33"/>
      <c r="W287" s="23" t="str">
        <f>LEFT(TEXT(Locations[[#This Row],[Zip Code]],"00000"),5)</f>
        <v>00000</v>
      </c>
    </row>
    <row r="288" spans="2:23" x14ac:dyDescent="0.2">
      <c r="B288" s="154">
        <v>276</v>
      </c>
      <c r="C288" s="33"/>
      <c r="D288" s="33"/>
      <c r="E288" s="37"/>
      <c r="F288" s="38" t="str">
        <f>_xlfn.IFNA(VLOOKUP(Locations[[#This Row],[CleanZip]],ZipCodes[],2,0),"")</f>
        <v/>
      </c>
      <c r="G288" s="38" t="str">
        <f>_xlfn.IFNA(VLOOKUP(Locations[[#This Row],[CleanZip]],ZipCodes[],3,0),"")</f>
        <v/>
      </c>
      <c r="H288" s="33"/>
      <c r="I288" s="39"/>
      <c r="J288" s="39"/>
      <c r="K288" s="40"/>
      <c r="L288" s="40"/>
      <c r="M288" s="33"/>
      <c r="N288" s="40"/>
      <c r="O288" s="33"/>
      <c r="P288" s="33"/>
      <c r="Q288" s="33"/>
      <c r="R288" s="33"/>
      <c r="S288" s="33"/>
      <c r="T288" s="33"/>
      <c r="U288" s="33"/>
      <c r="V288" s="33"/>
      <c r="W288" s="23" t="str">
        <f>LEFT(TEXT(Locations[[#This Row],[Zip Code]],"00000"),5)</f>
        <v>00000</v>
      </c>
    </row>
    <row r="289" spans="2:23" x14ac:dyDescent="0.2">
      <c r="B289" s="154">
        <v>277</v>
      </c>
      <c r="C289" s="33"/>
      <c r="D289" s="33"/>
      <c r="E289" s="37"/>
      <c r="F289" s="38" t="str">
        <f>_xlfn.IFNA(VLOOKUP(Locations[[#This Row],[CleanZip]],ZipCodes[],2,0),"")</f>
        <v/>
      </c>
      <c r="G289" s="38" t="str">
        <f>_xlfn.IFNA(VLOOKUP(Locations[[#This Row],[CleanZip]],ZipCodes[],3,0),"")</f>
        <v/>
      </c>
      <c r="H289" s="33"/>
      <c r="I289" s="39"/>
      <c r="J289" s="39"/>
      <c r="K289" s="40"/>
      <c r="L289" s="40"/>
      <c r="M289" s="33"/>
      <c r="N289" s="40"/>
      <c r="O289" s="33"/>
      <c r="P289" s="33"/>
      <c r="Q289" s="33"/>
      <c r="R289" s="33"/>
      <c r="S289" s="33"/>
      <c r="T289" s="33"/>
      <c r="U289" s="33"/>
      <c r="V289" s="33"/>
      <c r="W289" s="23" t="str">
        <f>LEFT(TEXT(Locations[[#This Row],[Zip Code]],"00000"),5)</f>
        <v>00000</v>
      </c>
    </row>
    <row r="290" spans="2:23" x14ac:dyDescent="0.2">
      <c r="B290" s="154">
        <v>278</v>
      </c>
      <c r="C290" s="33"/>
      <c r="D290" s="33"/>
      <c r="E290" s="37"/>
      <c r="F290" s="38" t="str">
        <f>_xlfn.IFNA(VLOOKUP(Locations[[#This Row],[CleanZip]],ZipCodes[],2,0),"")</f>
        <v/>
      </c>
      <c r="G290" s="38" t="str">
        <f>_xlfn.IFNA(VLOOKUP(Locations[[#This Row],[CleanZip]],ZipCodes[],3,0),"")</f>
        <v/>
      </c>
      <c r="H290" s="33"/>
      <c r="I290" s="39"/>
      <c r="J290" s="39"/>
      <c r="K290" s="40"/>
      <c r="L290" s="40"/>
      <c r="M290" s="33"/>
      <c r="N290" s="40"/>
      <c r="O290" s="33"/>
      <c r="P290" s="33"/>
      <c r="Q290" s="33"/>
      <c r="R290" s="33"/>
      <c r="S290" s="33"/>
      <c r="T290" s="33"/>
      <c r="U290" s="33"/>
      <c r="V290" s="33"/>
      <c r="W290" s="23" t="str">
        <f>LEFT(TEXT(Locations[[#This Row],[Zip Code]],"00000"),5)</f>
        <v>00000</v>
      </c>
    </row>
    <row r="291" spans="2:23" x14ac:dyDescent="0.2">
      <c r="B291" s="154">
        <v>279</v>
      </c>
      <c r="C291" s="33"/>
      <c r="D291" s="33"/>
      <c r="E291" s="37"/>
      <c r="F291" s="38" t="str">
        <f>_xlfn.IFNA(VLOOKUP(Locations[[#This Row],[CleanZip]],ZipCodes[],2,0),"")</f>
        <v/>
      </c>
      <c r="G291" s="38" t="str">
        <f>_xlfn.IFNA(VLOOKUP(Locations[[#This Row],[CleanZip]],ZipCodes[],3,0),"")</f>
        <v/>
      </c>
      <c r="H291" s="33"/>
      <c r="I291" s="39"/>
      <c r="J291" s="39"/>
      <c r="K291" s="40"/>
      <c r="L291" s="40"/>
      <c r="M291" s="33"/>
      <c r="N291" s="40"/>
      <c r="O291" s="33"/>
      <c r="P291" s="33"/>
      <c r="Q291" s="33"/>
      <c r="R291" s="33"/>
      <c r="S291" s="33"/>
      <c r="T291" s="33"/>
      <c r="U291" s="33"/>
      <c r="V291" s="33"/>
      <c r="W291" s="23" t="str">
        <f>LEFT(TEXT(Locations[[#This Row],[Zip Code]],"00000"),5)</f>
        <v>00000</v>
      </c>
    </row>
    <row r="292" spans="2:23" x14ac:dyDescent="0.2">
      <c r="B292" s="154">
        <v>280</v>
      </c>
      <c r="C292" s="33"/>
      <c r="D292" s="33"/>
      <c r="E292" s="37"/>
      <c r="F292" s="38" t="str">
        <f>_xlfn.IFNA(VLOOKUP(Locations[[#This Row],[CleanZip]],ZipCodes[],2,0),"")</f>
        <v/>
      </c>
      <c r="G292" s="38" t="str">
        <f>_xlfn.IFNA(VLOOKUP(Locations[[#This Row],[CleanZip]],ZipCodes[],3,0),"")</f>
        <v/>
      </c>
      <c r="H292" s="33"/>
      <c r="I292" s="39"/>
      <c r="J292" s="39"/>
      <c r="K292" s="40"/>
      <c r="L292" s="40"/>
      <c r="M292" s="33"/>
      <c r="N292" s="40"/>
      <c r="O292" s="33"/>
      <c r="P292" s="33"/>
      <c r="Q292" s="33"/>
      <c r="R292" s="33"/>
      <c r="S292" s="33"/>
      <c r="T292" s="33"/>
      <c r="U292" s="33"/>
      <c r="V292" s="33"/>
      <c r="W292" s="23" t="str">
        <f>LEFT(TEXT(Locations[[#This Row],[Zip Code]],"00000"),5)</f>
        <v>00000</v>
      </c>
    </row>
    <row r="293" spans="2:23" x14ac:dyDescent="0.2">
      <c r="B293" s="154">
        <v>281</v>
      </c>
      <c r="C293" s="33"/>
      <c r="D293" s="33"/>
      <c r="E293" s="37"/>
      <c r="F293" s="38" t="str">
        <f>_xlfn.IFNA(VLOOKUP(Locations[[#This Row],[CleanZip]],ZipCodes[],2,0),"")</f>
        <v/>
      </c>
      <c r="G293" s="38" t="str">
        <f>_xlfn.IFNA(VLOOKUP(Locations[[#This Row],[CleanZip]],ZipCodes[],3,0),"")</f>
        <v/>
      </c>
      <c r="H293" s="33"/>
      <c r="I293" s="39"/>
      <c r="J293" s="39"/>
      <c r="K293" s="40"/>
      <c r="L293" s="40"/>
      <c r="M293" s="33"/>
      <c r="N293" s="40"/>
      <c r="O293" s="33"/>
      <c r="P293" s="33"/>
      <c r="Q293" s="33"/>
      <c r="R293" s="33"/>
      <c r="S293" s="33"/>
      <c r="T293" s="33"/>
      <c r="U293" s="33"/>
      <c r="V293" s="33"/>
      <c r="W293" s="23" t="str">
        <f>LEFT(TEXT(Locations[[#This Row],[Zip Code]],"00000"),5)</f>
        <v>00000</v>
      </c>
    </row>
    <row r="294" spans="2:23" x14ac:dyDescent="0.2">
      <c r="B294" s="154">
        <v>282</v>
      </c>
      <c r="C294" s="33"/>
      <c r="D294" s="33"/>
      <c r="E294" s="37"/>
      <c r="F294" s="38" t="str">
        <f>_xlfn.IFNA(VLOOKUP(Locations[[#This Row],[CleanZip]],ZipCodes[],2,0),"")</f>
        <v/>
      </c>
      <c r="G294" s="38" t="str">
        <f>_xlfn.IFNA(VLOOKUP(Locations[[#This Row],[CleanZip]],ZipCodes[],3,0),"")</f>
        <v/>
      </c>
      <c r="H294" s="33"/>
      <c r="I294" s="39"/>
      <c r="J294" s="39"/>
      <c r="K294" s="40"/>
      <c r="L294" s="40"/>
      <c r="M294" s="33"/>
      <c r="N294" s="40"/>
      <c r="O294" s="33"/>
      <c r="P294" s="33"/>
      <c r="Q294" s="33"/>
      <c r="R294" s="33"/>
      <c r="S294" s="33"/>
      <c r="T294" s="33"/>
      <c r="U294" s="33"/>
      <c r="V294" s="33"/>
      <c r="W294" s="23" t="str">
        <f>LEFT(TEXT(Locations[[#This Row],[Zip Code]],"00000"),5)</f>
        <v>00000</v>
      </c>
    </row>
    <row r="295" spans="2:23" x14ac:dyDescent="0.2">
      <c r="B295" s="154">
        <v>283</v>
      </c>
      <c r="C295" s="33"/>
      <c r="D295" s="33"/>
      <c r="E295" s="37"/>
      <c r="F295" s="38" t="str">
        <f>_xlfn.IFNA(VLOOKUP(Locations[[#This Row],[CleanZip]],ZipCodes[],2,0),"")</f>
        <v/>
      </c>
      <c r="G295" s="38" t="str">
        <f>_xlfn.IFNA(VLOOKUP(Locations[[#This Row],[CleanZip]],ZipCodes[],3,0),"")</f>
        <v/>
      </c>
      <c r="H295" s="33"/>
      <c r="I295" s="39"/>
      <c r="J295" s="39"/>
      <c r="K295" s="40"/>
      <c r="L295" s="40"/>
      <c r="M295" s="33"/>
      <c r="N295" s="40"/>
      <c r="O295" s="33"/>
      <c r="P295" s="33"/>
      <c r="Q295" s="33"/>
      <c r="R295" s="33"/>
      <c r="S295" s="33"/>
      <c r="T295" s="33"/>
      <c r="U295" s="33"/>
      <c r="V295" s="33"/>
      <c r="W295" s="23" t="str">
        <f>LEFT(TEXT(Locations[[#This Row],[Zip Code]],"00000"),5)</f>
        <v>00000</v>
      </c>
    </row>
    <row r="296" spans="2:23" x14ac:dyDescent="0.2">
      <c r="B296" s="154">
        <v>284</v>
      </c>
      <c r="C296" s="33"/>
      <c r="D296" s="33"/>
      <c r="E296" s="37"/>
      <c r="F296" s="38" t="str">
        <f>_xlfn.IFNA(VLOOKUP(Locations[[#This Row],[CleanZip]],ZipCodes[],2,0),"")</f>
        <v/>
      </c>
      <c r="G296" s="38" t="str">
        <f>_xlfn.IFNA(VLOOKUP(Locations[[#This Row],[CleanZip]],ZipCodes[],3,0),"")</f>
        <v/>
      </c>
      <c r="H296" s="33"/>
      <c r="I296" s="39"/>
      <c r="J296" s="39"/>
      <c r="K296" s="40"/>
      <c r="L296" s="40"/>
      <c r="M296" s="33"/>
      <c r="N296" s="40"/>
      <c r="O296" s="33"/>
      <c r="P296" s="33"/>
      <c r="Q296" s="33"/>
      <c r="R296" s="33"/>
      <c r="S296" s="33"/>
      <c r="T296" s="33"/>
      <c r="U296" s="33"/>
      <c r="V296" s="33"/>
      <c r="W296" s="23" t="str">
        <f>LEFT(TEXT(Locations[[#This Row],[Zip Code]],"00000"),5)</f>
        <v>00000</v>
      </c>
    </row>
    <row r="297" spans="2:23" x14ac:dyDescent="0.2">
      <c r="B297" s="154">
        <v>285</v>
      </c>
      <c r="C297" s="33"/>
      <c r="D297" s="33"/>
      <c r="E297" s="37"/>
      <c r="F297" s="38" t="str">
        <f>_xlfn.IFNA(VLOOKUP(Locations[[#This Row],[CleanZip]],ZipCodes[],2,0),"")</f>
        <v/>
      </c>
      <c r="G297" s="38" t="str">
        <f>_xlfn.IFNA(VLOOKUP(Locations[[#This Row],[CleanZip]],ZipCodes[],3,0),"")</f>
        <v/>
      </c>
      <c r="H297" s="33"/>
      <c r="I297" s="39"/>
      <c r="J297" s="39"/>
      <c r="K297" s="40"/>
      <c r="L297" s="40"/>
      <c r="M297" s="33"/>
      <c r="N297" s="40"/>
      <c r="O297" s="33"/>
      <c r="P297" s="33"/>
      <c r="Q297" s="33"/>
      <c r="R297" s="33"/>
      <c r="S297" s="33"/>
      <c r="T297" s="33"/>
      <c r="U297" s="33"/>
      <c r="V297" s="33"/>
      <c r="W297" s="23" t="str">
        <f>LEFT(TEXT(Locations[[#This Row],[Zip Code]],"00000"),5)</f>
        <v>00000</v>
      </c>
    </row>
    <row r="298" spans="2:23" x14ac:dyDescent="0.2">
      <c r="B298" s="154">
        <v>286</v>
      </c>
      <c r="C298" s="33"/>
      <c r="D298" s="33"/>
      <c r="E298" s="37"/>
      <c r="F298" s="38" t="str">
        <f>_xlfn.IFNA(VLOOKUP(Locations[[#This Row],[CleanZip]],ZipCodes[],2,0),"")</f>
        <v/>
      </c>
      <c r="G298" s="38" t="str">
        <f>_xlfn.IFNA(VLOOKUP(Locations[[#This Row],[CleanZip]],ZipCodes[],3,0),"")</f>
        <v/>
      </c>
      <c r="H298" s="33"/>
      <c r="I298" s="39"/>
      <c r="J298" s="39"/>
      <c r="K298" s="40"/>
      <c r="L298" s="40"/>
      <c r="M298" s="33"/>
      <c r="N298" s="40"/>
      <c r="O298" s="33"/>
      <c r="P298" s="33"/>
      <c r="Q298" s="33"/>
      <c r="R298" s="33"/>
      <c r="S298" s="33"/>
      <c r="T298" s="33"/>
      <c r="U298" s="33"/>
      <c r="V298" s="33"/>
      <c r="W298" s="23" t="str">
        <f>LEFT(TEXT(Locations[[#This Row],[Zip Code]],"00000"),5)</f>
        <v>00000</v>
      </c>
    </row>
    <row r="299" spans="2:23" x14ac:dyDescent="0.2">
      <c r="B299" s="154">
        <v>287</v>
      </c>
      <c r="C299" s="33"/>
      <c r="D299" s="33"/>
      <c r="E299" s="37"/>
      <c r="F299" s="38" t="str">
        <f>_xlfn.IFNA(VLOOKUP(Locations[[#This Row],[CleanZip]],ZipCodes[],2,0),"")</f>
        <v/>
      </c>
      <c r="G299" s="38" t="str">
        <f>_xlfn.IFNA(VLOOKUP(Locations[[#This Row],[CleanZip]],ZipCodes[],3,0),"")</f>
        <v/>
      </c>
      <c r="H299" s="33"/>
      <c r="I299" s="39"/>
      <c r="J299" s="39"/>
      <c r="K299" s="40"/>
      <c r="L299" s="40"/>
      <c r="M299" s="33"/>
      <c r="N299" s="40"/>
      <c r="O299" s="33"/>
      <c r="P299" s="33"/>
      <c r="Q299" s="33"/>
      <c r="R299" s="33"/>
      <c r="S299" s="33"/>
      <c r="T299" s="33"/>
      <c r="U299" s="33"/>
      <c r="V299" s="33"/>
      <c r="W299" s="23" t="str">
        <f>LEFT(TEXT(Locations[[#This Row],[Zip Code]],"00000"),5)</f>
        <v>00000</v>
      </c>
    </row>
    <row r="300" spans="2:23" x14ac:dyDescent="0.2">
      <c r="B300" s="154">
        <v>288</v>
      </c>
      <c r="C300" s="33"/>
      <c r="D300" s="33"/>
      <c r="E300" s="37"/>
      <c r="F300" s="38" t="str">
        <f>_xlfn.IFNA(VLOOKUP(Locations[[#This Row],[CleanZip]],ZipCodes[],2,0),"")</f>
        <v/>
      </c>
      <c r="G300" s="38" t="str">
        <f>_xlfn.IFNA(VLOOKUP(Locations[[#This Row],[CleanZip]],ZipCodes[],3,0),"")</f>
        <v/>
      </c>
      <c r="H300" s="33"/>
      <c r="I300" s="39"/>
      <c r="J300" s="39"/>
      <c r="K300" s="40"/>
      <c r="L300" s="40"/>
      <c r="M300" s="33"/>
      <c r="N300" s="40"/>
      <c r="O300" s="33"/>
      <c r="P300" s="33"/>
      <c r="Q300" s="33"/>
      <c r="R300" s="33"/>
      <c r="S300" s="33"/>
      <c r="T300" s="33"/>
      <c r="U300" s="33"/>
      <c r="V300" s="33"/>
      <c r="W300" s="23" t="str">
        <f>LEFT(TEXT(Locations[[#This Row],[Zip Code]],"00000"),5)</f>
        <v>00000</v>
      </c>
    </row>
    <row r="301" spans="2:23" x14ac:dyDescent="0.2">
      <c r="B301" s="154">
        <v>289</v>
      </c>
      <c r="C301" s="33"/>
      <c r="D301" s="33"/>
      <c r="E301" s="37"/>
      <c r="F301" s="38" t="str">
        <f>_xlfn.IFNA(VLOOKUP(Locations[[#This Row],[CleanZip]],ZipCodes[],2,0),"")</f>
        <v/>
      </c>
      <c r="G301" s="38" t="str">
        <f>_xlfn.IFNA(VLOOKUP(Locations[[#This Row],[CleanZip]],ZipCodes[],3,0),"")</f>
        <v/>
      </c>
      <c r="H301" s="33"/>
      <c r="I301" s="39"/>
      <c r="J301" s="39"/>
      <c r="K301" s="40"/>
      <c r="L301" s="40"/>
      <c r="M301" s="33"/>
      <c r="N301" s="40"/>
      <c r="O301" s="33"/>
      <c r="P301" s="33"/>
      <c r="Q301" s="33"/>
      <c r="R301" s="33"/>
      <c r="S301" s="33"/>
      <c r="T301" s="33"/>
      <c r="U301" s="33"/>
      <c r="V301" s="33"/>
      <c r="W301" s="23" t="str">
        <f>LEFT(TEXT(Locations[[#This Row],[Zip Code]],"00000"),5)</f>
        <v>00000</v>
      </c>
    </row>
    <row r="302" spans="2:23" x14ac:dyDescent="0.2">
      <c r="B302" s="154">
        <v>290</v>
      </c>
      <c r="C302" s="33"/>
      <c r="D302" s="33"/>
      <c r="E302" s="37"/>
      <c r="F302" s="38" t="str">
        <f>_xlfn.IFNA(VLOOKUP(Locations[[#This Row],[CleanZip]],ZipCodes[],2,0),"")</f>
        <v/>
      </c>
      <c r="G302" s="38" t="str">
        <f>_xlfn.IFNA(VLOOKUP(Locations[[#This Row],[CleanZip]],ZipCodes[],3,0),"")</f>
        <v/>
      </c>
      <c r="H302" s="33"/>
      <c r="I302" s="39"/>
      <c r="J302" s="39"/>
      <c r="K302" s="40"/>
      <c r="L302" s="40"/>
      <c r="M302" s="33"/>
      <c r="N302" s="40"/>
      <c r="O302" s="33"/>
      <c r="P302" s="33"/>
      <c r="Q302" s="33"/>
      <c r="R302" s="33"/>
      <c r="S302" s="33"/>
      <c r="T302" s="33"/>
      <c r="U302" s="33"/>
      <c r="V302" s="33"/>
      <c r="W302" s="23" t="str">
        <f>LEFT(TEXT(Locations[[#This Row],[Zip Code]],"00000"),5)</f>
        <v>00000</v>
      </c>
    </row>
    <row r="303" spans="2:23" x14ac:dyDescent="0.2">
      <c r="B303" s="154">
        <v>291</v>
      </c>
      <c r="C303" s="33"/>
      <c r="D303" s="33"/>
      <c r="E303" s="37"/>
      <c r="F303" s="38" t="str">
        <f>_xlfn.IFNA(VLOOKUP(Locations[[#This Row],[CleanZip]],ZipCodes[],2,0),"")</f>
        <v/>
      </c>
      <c r="G303" s="38" t="str">
        <f>_xlfn.IFNA(VLOOKUP(Locations[[#This Row],[CleanZip]],ZipCodes[],3,0),"")</f>
        <v/>
      </c>
      <c r="H303" s="33"/>
      <c r="I303" s="39"/>
      <c r="J303" s="39"/>
      <c r="K303" s="40"/>
      <c r="L303" s="40"/>
      <c r="M303" s="33"/>
      <c r="N303" s="40"/>
      <c r="O303" s="33"/>
      <c r="P303" s="33"/>
      <c r="Q303" s="33"/>
      <c r="R303" s="33"/>
      <c r="S303" s="33"/>
      <c r="T303" s="33"/>
      <c r="U303" s="33"/>
      <c r="V303" s="33"/>
      <c r="W303" s="23" t="str">
        <f>LEFT(TEXT(Locations[[#This Row],[Zip Code]],"00000"),5)</f>
        <v>00000</v>
      </c>
    </row>
    <row r="304" spans="2:23" x14ac:dyDescent="0.2">
      <c r="B304" s="154">
        <v>292</v>
      </c>
      <c r="C304" s="33"/>
      <c r="D304" s="33"/>
      <c r="E304" s="37"/>
      <c r="F304" s="38" t="str">
        <f>_xlfn.IFNA(VLOOKUP(Locations[[#This Row],[CleanZip]],ZipCodes[],2,0),"")</f>
        <v/>
      </c>
      <c r="G304" s="38" t="str">
        <f>_xlfn.IFNA(VLOOKUP(Locations[[#This Row],[CleanZip]],ZipCodes[],3,0),"")</f>
        <v/>
      </c>
      <c r="H304" s="33"/>
      <c r="I304" s="39"/>
      <c r="J304" s="39"/>
      <c r="K304" s="40"/>
      <c r="L304" s="40"/>
      <c r="M304" s="33"/>
      <c r="N304" s="40"/>
      <c r="O304" s="33"/>
      <c r="P304" s="33"/>
      <c r="Q304" s="33"/>
      <c r="R304" s="33"/>
      <c r="S304" s="33"/>
      <c r="T304" s="33"/>
      <c r="U304" s="33"/>
      <c r="V304" s="33"/>
      <c r="W304" s="23" t="str">
        <f>LEFT(TEXT(Locations[[#This Row],[Zip Code]],"00000"),5)</f>
        <v>00000</v>
      </c>
    </row>
    <row r="305" spans="2:23" x14ac:dyDescent="0.2">
      <c r="B305" s="154">
        <v>293</v>
      </c>
      <c r="C305" s="33"/>
      <c r="D305" s="33"/>
      <c r="E305" s="37"/>
      <c r="F305" s="38" t="str">
        <f>_xlfn.IFNA(VLOOKUP(Locations[[#This Row],[CleanZip]],ZipCodes[],2,0),"")</f>
        <v/>
      </c>
      <c r="G305" s="38" t="str">
        <f>_xlfn.IFNA(VLOOKUP(Locations[[#This Row],[CleanZip]],ZipCodes[],3,0),"")</f>
        <v/>
      </c>
      <c r="H305" s="33"/>
      <c r="I305" s="39"/>
      <c r="J305" s="39"/>
      <c r="K305" s="40"/>
      <c r="L305" s="40"/>
      <c r="M305" s="33"/>
      <c r="N305" s="40"/>
      <c r="O305" s="33"/>
      <c r="P305" s="33"/>
      <c r="Q305" s="33"/>
      <c r="R305" s="33"/>
      <c r="S305" s="33"/>
      <c r="T305" s="33"/>
      <c r="U305" s="33"/>
      <c r="V305" s="33"/>
      <c r="W305" s="23" t="str">
        <f>LEFT(TEXT(Locations[[#This Row],[Zip Code]],"00000"),5)</f>
        <v>00000</v>
      </c>
    </row>
    <row r="306" spans="2:23" x14ac:dyDescent="0.2">
      <c r="B306" s="154">
        <v>294</v>
      </c>
      <c r="C306" s="33"/>
      <c r="D306" s="33"/>
      <c r="E306" s="37"/>
      <c r="F306" s="38" t="str">
        <f>_xlfn.IFNA(VLOOKUP(Locations[[#This Row],[CleanZip]],ZipCodes[],2,0),"")</f>
        <v/>
      </c>
      <c r="G306" s="38" t="str">
        <f>_xlfn.IFNA(VLOOKUP(Locations[[#This Row],[CleanZip]],ZipCodes[],3,0),"")</f>
        <v/>
      </c>
      <c r="H306" s="33"/>
      <c r="I306" s="39"/>
      <c r="J306" s="39"/>
      <c r="K306" s="40"/>
      <c r="L306" s="40"/>
      <c r="M306" s="33"/>
      <c r="N306" s="40"/>
      <c r="O306" s="33"/>
      <c r="P306" s="33"/>
      <c r="Q306" s="33"/>
      <c r="R306" s="33"/>
      <c r="S306" s="33"/>
      <c r="T306" s="33"/>
      <c r="U306" s="33"/>
      <c r="V306" s="33"/>
      <c r="W306" s="23" t="str">
        <f>LEFT(TEXT(Locations[[#This Row],[Zip Code]],"00000"),5)</f>
        <v>00000</v>
      </c>
    </row>
    <row r="307" spans="2:23" x14ac:dyDescent="0.2">
      <c r="B307" s="154">
        <v>295</v>
      </c>
      <c r="C307" s="33"/>
      <c r="D307" s="33"/>
      <c r="E307" s="37"/>
      <c r="F307" s="38" t="str">
        <f>_xlfn.IFNA(VLOOKUP(Locations[[#This Row],[CleanZip]],ZipCodes[],2,0),"")</f>
        <v/>
      </c>
      <c r="G307" s="38" t="str">
        <f>_xlfn.IFNA(VLOOKUP(Locations[[#This Row],[CleanZip]],ZipCodes[],3,0),"")</f>
        <v/>
      </c>
      <c r="H307" s="33"/>
      <c r="I307" s="39"/>
      <c r="J307" s="39"/>
      <c r="K307" s="40"/>
      <c r="L307" s="40"/>
      <c r="M307" s="33"/>
      <c r="N307" s="40"/>
      <c r="O307" s="33"/>
      <c r="P307" s="33"/>
      <c r="Q307" s="33"/>
      <c r="R307" s="33"/>
      <c r="S307" s="33"/>
      <c r="T307" s="33"/>
      <c r="U307" s="33"/>
      <c r="V307" s="33"/>
      <c r="W307" s="23" t="str">
        <f>LEFT(TEXT(Locations[[#This Row],[Zip Code]],"00000"),5)</f>
        <v>00000</v>
      </c>
    </row>
    <row r="308" spans="2:23" x14ac:dyDescent="0.2">
      <c r="B308" s="154">
        <v>296</v>
      </c>
      <c r="C308" s="33"/>
      <c r="D308" s="33"/>
      <c r="E308" s="37"/>
      <c r="F308" s="38" t="str">
        <f>_xlfn.IFNA(VLOOKUP(Locations[[#This Row],[CleanZip]],ZipCodes[],2,0),"")</f>
        <v/>
      </c>
      <c r="G308" s="38" t="str">
        <f>_xlfn.IFNA(VLOOKUP(Locations[[#This Row],[CleanZip]],ZipCodes[],3,0),"")</f>
        <v/>
      </c>
      <c r="H308" s="33"/>
      <c r="I308" s="39"/>
      <c r="J308" s="39"/>
      <c r="K308" s="40"/>
      <c r="L308" s="40"/>
      <c r="M308" s="33"/>
      <c r="N308" s="40"/>
      <c r="O308" s="33"/>
      <c r="P308" s="33"/>
      <c r="Q308" s="33"/>
      <c r="R308" s="33"/>
      <c r="S308" s="33"/>
      <c r="T308" s="33"/>
      <c r="U308" s="33"/>
      <c r="V308" s="33"/>
      <c r="W308" s="23" t="str">
        <f>LEFT(TEXT(Locations[[#This Row],[Zip Code]],"00000"),5)</f>
        <v>00000</v>
      </c>
    </row>
    <row r="309" spans="2:23" x14ac:dyDescent="0.2">
      <c r="B309" s="154">
        <v>297</v>
      </c>
      <c r="C309" s="33"/>
      <c r="D309" s="33"/>
      <c r="E309" s="37"/>
      <c r="F309" s="38" t="str">
        <f>_xlfn.IFNA(VLOOKUP(Locations[[#This Row],[CleanZip]],ZipCodes[],2,0),"")</f>
        <v/>
      </c>
      <c r="G309" s="38" t="str">
        <f>_xlfn.IFNA(VLOOKUP(Locations[[#This Row],[CleanZip]],ZipCodes[],3,0),"")</f>
        <v/>
      </c>
      <c r="H309" s="33"/>
      <c r="I309" s="39"/>
      <c r="J309" s="39"/>
      <c r="K309" s="40"/>
      <c r="L309" s="40"/>
      <c r="M309" s="33"/>
      <c r="N309" s="40"/>
      <c r="O309" s="33"/>
      <c r="P309" s="33"/>
      <c r="Q309" s="33"/>
      <c r="R309" s="33"/>
      <c r="S309" s="33"/>
      <c r="T309" s="33"/>
      <c r="U309" s="33"/>
      <c r="V309" s="33"/>
      <c r="W309" s="23" t="str">
        <f>LEFT(TEXT(Locations[[#This Row],[Zip Code]],"00000"),5)</f>
        <v>00000</v>
      </c>
    </row>
    <row r="310" spans="2:23" x14ac:dyDescent="0.2">
      <c r="B310" s="154">
        <v>298</v>
      </c>
      <c r="C310" s="33"/>
      <c r="D310" s="33"/>
      <c r="E310" s="37"/>
      <c r="F310" s="38" t="str">
        <f>_xlfn.IFNA(VLOOKUP(Locations[[#This Row],[CleanZip]],ZipCodes[],2,0),"")</f>
        <v/>
      </c>
      <c r="G310" s="38" t="str">
        <f>_xlfn.IFNA(VLOOKUP(Locations[[#This Row],[CleanZip]],ZipCodes[],3,0),"")</f>
        <v/>
      </c>
      <c r="H310" s="33"/>
      <c r="I310" s="39"/>
      <c r="J310" s="39"/>
      <c r="K310" s="40"/>
      <c r="L310" s="40"/>
      <c r="M310" s="33"/>
      <c r="N310" s="40"/>
      <c r="O310" s="33"/>
      <c r="P310" s="33"/>
      <c r="Q310" s="33"/>
      <c r="R310" s="33"/>
      <c r="S310" s="33"/>
      <c r="T310" s="33"/>
      <c r="U310" s="33"/>
      <c r="V310" s="33"/>
      <c r="W310" s="23" t="str">
        <f>LEFT(TEXT(Locations[[#This Row],[Zip Code]],"00000"),5)</f>
        <v>00000</v>
      </c>
    </row>
    <row r="311" spans="2:23" x14ac:dyDescent="0.2">
      <c r="B311" s="154">
        <v>299</v>
      </c>
      <c r="C311" s="33"/>
      <c r="D311" s="33"/>
      <c r="E311" s="37"/>
      <c r="F311" s="38" t="str">
        <f>_xlfn.IFNA(VLOOKUP(Locations[[#This Row],[CleanZip]],ZipCodes[],2,0),"")</f>
        <v/>
      </c>
      <c r="G311" s="38" t="str">
        <f>_xlfn.IFNA(VLOOKUP(Locations[[#This Row],[CleanZip]],ZipCodes[],3,0),"")</f>
        <v/>
      </c>
      <c r="H311" s="33"/>
      <c r="I311" s="39"/>
      <c r="J311" s="39"/>
      <c r="K311" s="40"/>
      <c r="L311" s="40"/>
      <c r="M311" s="33"/>
      <c r="N311" s="40"/>
      <c r="O311" s="33"/>
      <c r="P311" s="33"/>
      <c r="Q311" s="33"/>
      <c r="R311" s="33"/>
      <c r="S311" s="33"/>
      <c r="T311" s="33"/>
      <c r="U311" s="33"/>
      <c r="V311" s="33"/>
      <c r="W311" s="23" t="str">
        <f>LEFT(TEXT(Locations[[#This Row],[Zip Code]],"00000"),5)</f>
        <v>00000</v>
      </c>
    </row>
    <row r="312" spans="2:23" x14ac:dyDescent="0.2">
      <c r="B312" s="154">
        <v>300</v>
      </c>
      <c r="C312" s="33"/>
      <c r="D312" s="33"/>
      <c r="E312" s="37"/>
      <c r="F312" s="38" t="str">
        <f>_xlfn.IFNA(VLOOKUP(Locations[[#This Row],[CleanZip]],ZipCodes[],2,0),"")</f>
        <v/>
      </c>
      <c r="G312" s="38" t="str">
        <f>_xlfn.IFNA(VLOOKUP(Locations[[#This Row],[CleanZip]],ZipCodes[],3,0),"")</f>
        <v/>
      </c>
      <c r="H312" s="33"/>
      <c r="I312" s="39"/>
      <c r="J312" s="39"/>
      <c r="K312" s="40"/>
      <c r="L312" s="40"/>
      <c r="M312" s="33"/>
      <c r="N312" s="40"/>
      <c r="O312" s="33"/>
      <c r="P312" s="33"/>
      <c r="Q312" s="33"/>
      <c r="R312" s="33"/>
      <c r="S312" s="33"/>
      <c r="T312" s="33"/>
      <c r="U312" s="33"/>
      <c r="V312" s="33"/>
      <c r="W312" s="23" t="str">
        <f>LEFT(TEXT(Locations[[#This Row],[Zip Code]],"00000"),5)</f>
        <v>00000</v>
      </c>
    </row>
    <row r="313" spans="2:23" x14ac:dyDescent="0.2">
      <c r="B313" s="154">
        <v>301</v>
      </c>
      <c r="C313" s="33"/>
      <c r="D313" s="33"/>
      <c r="E313" s="37"/>
      <c r="F313" s="38" t="str">
        <f>_xlfn.IFNA(VLOOKUP(Locations[[#This Row],[CleanZip]],ZipCodes[],2,0),"")</f>
        <v/>
      </c>
      <c r="G313" s="38" t="str">
        <f>_xlfn.IFNA(VLOOKUP(Locations[[#This Row],[CleanZip]],ZipCodes[],3,0),"")</f>
        <v/>
      </c>
      <c r="H313" s="33"/>
      <c r="I313" s="39"/>
      <c r="J313" s="39"/>
      <c r="K313" s="40"/>
      <c r="L313" s="40"/>
      <c r="M313" s="33"/>
      <c r="N313" s="40"/>
      <c r="O313" s="33"/>
      <c r="P313" s="33"/>
      <c r="Q313" s="33"/>
      <c r="R313" s="33"/>
      <c r="S313" s="33"/>
      <c r="T313" s="33"/>
      <c r="U313" s="33"/>
      <c r="V313" s="33"/>
      <c r="W313" s="23" t="str">
        <f>LEFT(TEXT(Locations[[#This Row],[Zip Code]],"00000"),5)</f>
        <v>00000</v>
      </c>
    </row>
    <row r="314" spans="2:23" x14ac:dyDescent="0.2">
      <c r="B314" s="154">
        <v>302</v>
      </c>
      <c r="C314" s="33"/>
      <c r="D314" s="33"/>
      <c r="E314" s="37"/>
      <c r="F314" s="38" t="str">
        <f>_xlfn.IFNA(VLOOKUP(Locations[[#This Row],[CleanZip]],ZipCodes[],2,0),"")</f>
        <v/>
      </c>
      <c r="G314" s="38" t="str">
        <f>_xlfn.IFNA(VLOOKUP(Locations[[#This Row],[CleanZip]],ZipCodes[],3,0),"")</f>
        <v/>
      </c>
      <c r="H314" s="33"/>
      <c r="I314" s="39"/>
      <c r="J314" s="39"/>
      <c r="K314" s="40"/>
      <c r="L314" s="40"/>
      <c r="M314" s="33"/>
      <c r="N314" s="40"/>
      <c r="O314" s="33"/>
      <c r="P314" s="33"/>
      <c r="Q314" s="33"/>
      <c r="R314" s="33"/>
      <c r="S314" s="33"/>
      <c r="T314" s="33"/>
      <c r="U314" s="33"/>
      <c r="V314" s="33"/>
      <c r="W314" s="23" t="str">
        <f>LEFT(TEXT(Locations[[#This Row],[Zip Code]],"00000"),5)</f>
        <v>00000</v>
      </c>
    </row>
    <row r="315" spans="2:23" x14ac:dyDescent="0.2">
      <c r="B315" s="154">
        <v>303</v>
      </c>
      <c r="C315" s="33"/>
      <c r="D315" s="33"/>
      <c r="E315" s="37"/>
      <c r="F315" s="38" t="str">
        <f>_xlfn.IFNA(VLOOKUP(Locations[[#This Row],[CleanZip]],ZipCodes[],2,0),"")</f>
        <v/>
      </c>
      <c r="G315" s="38" t="str">
        <f>_xlfn.IFNA(VLOOKUP(Locations[[#This Row],[CleanZip]],ZipCodes[],3,0),"")</f>
        <v/>
      </c>
      <c r="H315" s="33"/>
      <c r="I315" s="39"/>
      <c r="J315" s="39"/>
      <c r="K315" s="40"/>
      <c r="L315" s="40"/>
      <c r="M315" s="33"/>
      <c r="N315" s="40"/>
      <c r="O315" s="33"/>
      <c r="P315" s="33"/>
      <c r="Q315" s="33"/>
      <c r="R315" s="33"/>
      <c r="S315" s="33"/>
      <c r="T315" s="33"/>
      <c r="U315" s="33"/>
      <c r="V315" s="33"/>
      <c r="W315" s="23" t="str">
        <f>LEFT(TEXT(Locations[[#This Row],[Zip Code]],"00000"),5)</f>
        <v>00000</v>
      </c>
    </row>
    <row r="316" spans="2:23" x14ac:dyDescent="0.2">
      <c r="B316" s="154">
        <v>304</v>
      </c>
      <c r="C316" s="33"/>
      <c r="D316" s="33"/>
      <c r="E316" s="37"/>
      <c r="F316" s="38" t="str">
        <f>_xlfn.IFNA(VLOOKUP(Locations[[#This Row],[CleanZip]],ZipCodes[],2,0),"")</f>
        <v/>
      </c>
      <c r="G316" s="38" t="str">
        <f>_xlfn.IFNA(VLOOKUP(Locations[[#This Row],[CleanZip]],ZipCodes[],3,0),"")</f>
        <v/>
      </c>
      <c r="H316" s="33"/>
      <c r="I316" s="39"/>
      <c r="J316" s="39"/>
      <c r="K316" s="40"/>
      <c r="L316" s="40"/>
      <c r="M316" s="33"/>
      <c r="N316" s="40"/>
      <c r="O316" s="33"/>
      <c r="P316" s="33"/>
      <c r="Q316" s="33"/>
      <c r="R316" s="33"/>
      <c r="S316" s="33"/>
      <c r="T316" s="33"/>
      <c r="U316" s="33"/>
      <c r="V316" s="33"/>
      <c r="W316" s="23" t="str">
        <f>LEFT(TEXT(Locations[[#This Row],[Zip Code]],"00000"),5)</f>
        <v>00000</v>
      </c>
    </row>
    <row r="317" spans="2:23" x14ac:dyDescent="0.2">
      <c r="B317" s="154">
        <v>305</v>
      </c>
      <c r="C317" s="33"/>
      <c r="D317" s="33"/>
      <c r="E317" s="37"/>
      <c r="F317" s="38" t="str">
        <f>_xlfn.IFNA(VLOOKUP(Locations[[#This Row],[CleanZip]],ZipCodes[],2,0),"")</f>
        <v/>
      </c>
      <c r="G317" s="38" t="str">
        <f>_xlfn.IFNA(VLOOKUP(Locations[[#This Row],[CleanZip]],ZipCodes[],3,0),"")</f>
        <v/>
      </c>
      <c r="H317" s="33"/>
      <c r="I317" s="39"/>
      <c r="J317" s="39"/>
      <c r="K317" s="40"/>
      <c r="L317" s="40"/>
      <c r="M317" s="33"/>
      <c r="N317" s="40"/>
      <c r="O317" s="33"/>
      <c r="P317" s="33"/>
      <c r="Q317" s="33"/>
      <c r="R317" s="33"/>
      <c r="S317" s="33"/>
      <c r="T317" s="33"/>
      <c r="U317" s="33"/>
      <c r="V317" s="33"/>
      <c r="W317" s="23" t="str">
        <f>LEFT(TEXT(Locations[[#This Row],[Zip Code]],"00000"),5)</f>
        <v>00000</v>
      </c>
    </row>
    <row r="318" spans="2:23" x14ac:dyDescent="0.2">
      <c r="B318" s="154">
        <v>306</v>
      </c>
      <c r="C318" s="33"/>
      <c r="D318" s="33"/>
      <c r="E318" s="37"/>
      <c r="F318" s="38" t="str">
        <f>_xlfn.IFNA(VLOOKUP(Locations[[#This Row],[CleanZip]],ZipCodes[],2,0),"")</f>
        <v/>
      </c>
      <c r="G318" s="38" t="str">
        <f>_xlfn.IFNA(VLOOKUP(Locations[[#This Row],[CleanZip]],ZipCodes[],3,0),"")</f>
        <v/>
      </c>
      <c r="H318" s="33"/>
      <c r="I318" s="39"/>
      <c r="J318" s="39"/>
      <c r="K318" s="40"/>
      <c r="L318" s="40"/>
      <c r="M318" s="33"/>
      <c r="N318" s="40"/>
      <c r="O318" s="33"/>
      <c r="P318" s="33"/>
      <c r="Q318" s="33"/>
      <c r="R318" s="33"/>
      <c r="S318" s="33"/>
      <c r="T318" s="33"/>
      <c r="U318" s="33"/>
      <c r="V318" s="33"/>
      <c r="W318" s="23" t="str">
        <f>LEFT(TEXT(Locations[[#This Row],[Zip Code]],"00000"),5)</f>
        <v>00000</v>
      </c>
    </row>
    <row r="319" spans="2:23" x14ac:dyDescent="0.2">
      <c r="B319" s="154">
        <v>307</v>
      </c>
      <c r="C319" s="33"/>
      <c r="D319" s="33"/>
      <c r="E319" s="37"/>
      <c r="F319" s="38" t="str">
        <f>_xlfn.IFNA(VLOOKUP(Locations[[#This Row],[CleanZip]],ZipCodes[],2,0),"")</f>
        <v/>
      </c>
      <c r="G319" s="38" t="str">
        <f>_xlfn.IFNA(VLOOKUP(Locations[[#This Row],[CleanZip]],ZipCodes[],3,0),"")</f>
        <v/>
      </c>
      <c r="H319" s="33"/>
      <c r="I319" s="39"/>
      <c r="J319" s="39"/>
      <c r="K319" s="40"/>
      <c r="L319" s="40"/>
      <c r="M319" s="33"/>
      <c r="N319" s="40"/>
      <c r="O319" s="33"/>
      <c r="P319" s="33"/>
      <c r="Q319" s="33"/>
      <c r="R319" s="33"/>
      <c r="S319" s="33"/>
      <c r="T319" s="33"/>
      <c r="U319" s="33"/>
      <c r="V319" s="33"/>
      <c r="W319" s="23" t="str">
        <f>LEFT(TEXT(Locations[[#This Row],[Zip Code]],"00000"),5)</f>
        <v>00000</v>
      </c>
    </row>
    <row r="320" spans="2:23" x14ac:dyDescent="0.2">
      <c r="B320" s="154">
        <v>308</v>
      </c>
      <c r="C320" s="33"/>
      <c r="D320" s="33"/>
      <c r="E320" s="37"/>
      <c r="F320" s="38" t="str">
        <f>_xlfn.IFNA(VLOOKUP(Locations[[#This Row],[CleanZip]],ZipCodes[],2,0),"")</f>
        <v/>
      </c>
      <c r="G320" s="38" t="str">
        <f>_xlfn.IFNA(VLOOKUP(Locations[[#This Row],[CleanZip]],ZipCodes[],3,0),"")</f>
        <v/>
      </c>
      <c r="H320" s="33"/>
      <c r="I320" s="39"/>
      <c r="J320" s="39"/>
      <c r="K320" s="40"/>
      <c r="L320" s="40"/>
      <c r="M320" s="33"/>
      <c r="N320" s="40"/>
      <c r="O320" s="33"/>
      <c r="P320" s="33"/>
      <c r="Q320" s="33"/>
      <c r="R320" s="33"/>
      <c r="S320" s="33"/>
      <c r="T320" s="33"/>
      <c r="U320" s="33"/>
      <c r="V320" s="33"/>
      <c r="W320" s="23" t="str">
        <f>LEFT(TEXT(Locations[[#This Row],[Zip Code]],"00000"),5)</f>
        <v>00000</v>
      </c>
    </row>
    <row r="321" spans="2:23" x14ac:dyDescent="0.2">
      <c r="B321" s="154">
        <v>309</v>
      </c>
      <c r="C321" s="33"/>
      <c r="D321" s="33"/>
      <c r="E321" s="37"/>
      <c r="F321" s="38" t="str">
        <f>_xlfn.IFNA(VLOOKUP(Locations[[#This Row],[CleanZip]],ZipCodes[],2,0),"")</f>
        <v/>
      </c>
      <c r="G321" s="38" t="str">
        <f>_xlfn.IFNA(VLOOKUP(Locations[[#This Row],[CleanZip]],ZipCodes[],3,0),"")</f>
        <v/>
      </c>
      <c r="H321" s="33"/>
      <c r="I321" s="39"/>
      <c r="J321" s="39"/>
      <c r="K321" s="40"/>
      <c r="L321" s="40"/>
      <c r="M321" s="33"/>
      <c r="N321" s="40"/>
      <c r="O321" s="33"/>
      <c r="P321" s="33"/>
      <c r="Q321" s="33"/>
      <c r="R321" s="33"/>
      <c r="S321" s="33"/>
      <c r="T321" s="33"/>
      <c r="U321" s="33"/>
      <c r="V321" s="33"/>
      <c r="W321" s="23" t="str">
        <f>LEFT(TEXT(Locations[[#This Row],[Zip Code]],"00000"),5)</f>
        <v>00000</v>
      </c>
    </row>
    <row r="322" spans="2:23" x14ac:dyDescent="0.2">
      <c r="B322" s="154">
        <v>310</v>
      </c>
      <c r="C322" s="33"/>
      <c r="D322" s="33"/>
      <c r="E322" s="37"/>
      <c r="F322" s="38" t="str">
        <f>_xlfn.IFNA(VLOOKUP(Locations[[#This Row],[CleanZip]],ZipCodes[],2,0),"")</f>
        <v/>
      </c>
      <c r="G322" s="38" t="str">
        <f>_xlfn.IFNA(VLOOKUP(Locations[[#This Row],[CleanZip]],ZipCodes[],3,0),"")</f>
        <v/>
      </c>
      <c r="H322" s="33"/>
      <c r="I322" s="39"/>
      <c r="J322" s="39"/>
      <c r="K322" s="40"/>
      <c r="L322" s="40"/>
      <c r="M322" s="33"/>
      <c r="N322" s="40"/>
      <c r="O322" s="33"/>
      <c r="P322" s="33"/>
      <c r="Q322" s="33"/>
      <c r="R322" s="33"/>
      <c r="S322" s="33"/>
      <c r="T322" s="33"/>
      <c r="U322" s="33"/>
      <c r="V322" s="33"/>
      <c r="W322" s="23" t="str">
        <f>LEFT(TEXT(Locations[[#This Row],[Zip Code]],"00000"),5)</f>
        <v>00000</v>
      </c>
    </row>
    <row r="323" spans="2:23" x14ac:dyDescent="0.2">
      <c r="B323" s="154">
        <v>311</v>
      </c>
      <c r="C323" s="33"/>
      <c r="D323" s="33"/>
      <c r="E323" s="37"/>
      <c r="F323" s="38" t="str">
        <f>_xlfn.IFNA(VLOOKUP(Locations[[#This Row],[CleanZip]],ZipCodes[],2,0),"")</f>
        <v/>
      </c>
      <c r="G323" s="38" t="str">
        <f>_xlfn.IFNA(VLOOKUP(Locations[[#This Row],[CleanZip]],ZipCodes[],3,0),"")</f>
        <v/>
      </c>
      <c r="H323" s="33"/>
      <c r="I323" s="39"/>
      <c r="J323" s="39"/>
      <c r="K323" s="40"/>
      <c r="L323" s="40"/>
      <c r="M323" s="33"/>
      <c r="N323" s="40"/>
      <c r="O323" s="33"/>
      <c r="P323" s="33"/>
      <c r="Q323" s="33"/>
      <c r="R323" s="33"/>
      <c r="S323" s="33"/>
      <c r="T323" s="33"/>
      <c r="U323" s="33"/>
      <c r="V323" s="33"/>
      <c r="W323" s="23" t="str">
        <f>LEFT(TEXT(Locations[[#This Row],[Zip Code]],"00000"),5)</f>
        <v>00000</v>
      </c>
    </row>
    <row r="324" spans="2:23" x14ac:dyDescent="0.2">
      <c r="B324" s="154">
        <v>312</v>
      </c>
      <c r="C324" s="33"/>
      <c r="D324" s="33"/>
      <c r="E324" s="37"/>
      <c r="F324" s="38" t="str">
        <f>_xlfn.IFNA(VLOOKUP(Locations[[#This Row],[CleanZip]],ZipCodes[],2,0),"")</f>
        <v/>
      </c>
      <c r="G324" s="38" t="str">
        <f>_xlfn.IFNA(VLOOKUP(Locations[[#This Row],[CleanZip]],ZipCodes[],3,0),"")</f>
        <v/>
      </c>
      <c r="H324" s="33"/>
      <c r="I324" s="39"/>
      <c r="J324" s="39"/>
      <c r="K324" s="40"/>
      <c r="L324" s="40"/>
      <c r="M324" s="33"/>
      <c r="N324" s="40"/>
      <c r="O324" s="33"/>
      <c r="P324" s="33"/>
      <c r="Q324" s="33"/>
      <c r="R324" s="33"/>
      <c r="S324" s="33"/>
      <c r="T324" s="33"/>
      <c r="U324" s="33"/>
      <c r="V324" s="33"/>
      <c r="W324" s="23" t="str">
        <f>LEFT(TEXT(Locations[[#This Row],[Zip Code]],"00000"),5)</f>
        <v>00000</v>
      </c>
    </row>
    <row r="325" spans="2:23" x14ac:dyDescent="0.2">
      <c r="B325" s="154">
        <v>313</v>
      </c>
      <c r="C325" s="33"/>
      <c r="D325" s="33"/>
      <c r="E325" s="37"/>
      <c r="F325" s="38" t="str">
        <f>_xlfn.IFNA(VLOOKUP(Locations[[#This Row],[CleanZip]],ZipCodes[],2,0),"")</f>
        <v/>
      </c>
      <c r="G325" s="38" t="str">
        <f>_xlfn.IFNA(VLOOKUP(Locations[[#This Row],[CleanZip]],ZipCodes[],3,0),"")</f>
        <v/>
      </c>
      <c r="H325" s="33"/>
      <c r="I325" s="39"/>
      <c r="J325" s="39"/>
      <c r="K325" s="40"/>
      <c r="L325" s="40"/>
      <c r="M325" s="33"/>
      <c r="N325" s="40"/>
      <c r="O325" s="33"/>
      <c r="P325" s="33"/>
      <c r="Q325" s="33"/>
      <c r="R325" s="33"/>
      <c r="S325" s="33"/>
      <c r="T325" s="33"/>
      <c r="U325" s="33"/>
      <c r="V325" s="33"/>
      <c r="W325" s="23" t="str">
        <f>LEFT(TEXT(Locations[[#This Row],[Zip Code]],"00000"),5)</f>
        <v>00000</v>
      </c>
    </row>
    <row r="326" spans="2:23" x14ac:dyDescent="0.2">
      <c r="B326" s="154">
        <v>314</v>
      </c>
      <c r="C326" s="33"/>
      <c r="D326" s="33"/>
      <c r="E326" s="37"/>
      <c r="F326" s="38" t="str">
        <f>_xlfn.IFNA(VLOOKUP(Locations[[#This Row],[CleanZip]],ZipCodes[],2,0),"")</f>
        <v/>
      </c>
      <c r="G326" s="38" t="str">
        <f>_xlfn.IFNA(VLOOKUP(Locations[[#This Row],[CleanZip]],ZipCodes[],3,0),"")</f>
        <v/>
      </c>
      <c r="H326" s="33"/>
      <c r="I326" s="39"/>
      <c r="J326" s="39"/>
      <c r="K326" s="40"/>
      <c r="L326" s="40"/>
      <c r="M326" s="33"/>
      <c r="N326" s="40"/>
      <c r="O326" s="33"/>
      <c r="P326" s="33"/>
      <c r="Q326" s="33"/>
      <c r="R326" s="33"/>
      <c r="S326" s="33"/>
      <c r="T326" s="33"/>
      <c r="U326" s="33"/>
      <c r="V326" s="33"/>
      <c r="W326" s="23" t="str">
        <f>LEFT(TEXT(Locations[[#This Row],[Zip Code]],"00000"),5)</f>
        <v>00000</v>
      </c>
    </row>
    <row r="327" spans="2:23" x14ac:dyDescent="0.2">
      <c r="B327" s="154">
        <v>315</v>
      </c>
      <c r="C327" s="33"/>
      <c r="D327" s="33"/>
      <c r="E327" s="37"/>
      <c r="F327" s="38" t="str">
        <f>_xlfn.IFNA(VLOOKUP(Locations[[#This Row],[CleanZip]],ZipCodes[],2,0),"")</f>
        <v/>
      </c>
      <c r="G327" s="38" t="str">
        <f>_xlfn.IFNA(VLOOKUP(Locations[[#This Row],[CleanZip]],ZipCodes[],3,0),"")</f>
        <v/>
      </c>
      <c r="H327" s="33"/>
      <c r="I327" s="39"/>
      <c r="J327" s="39"/>
      <c r="K327" s="40"/>
      <c r="L327" s="40"/>
      <c r="M327" s="33"/>
      <c r="N327" s="40"/>
      <c r="O327" s="33"/>
      <c r="P327" s="33"/>
      <c r="Q327" s="33"/>
      <c r="R327" s="33"/>
      <c r="S327" s="33"/>
      <c r="T327" s="33"/>
      <c r="U327" s="33"/>
      <c r="V327" s="33"/>
      <c r="W327" s="23" t="str">
        <f>LEFT(TEXT(Locations[[#This Row],[Zip Code]],"00000"),5)</f>
        <v>00000</v>
      </c>
    </row>
    <row r="328" spans="2:23" x14ac:dyDescent="0.2">
      <c r="B328" s="154">
        <v>316</v>
      </c>
      <c r="C328" s="33"/>
      <c r="D328" s="33"/>
      <c r="E328" s="37"/>
      <c r="F328" s="38" t="str">
        <f>_xlfn.IFNA(VLOOKUP(Locations[[#This Row],[CleanZip]],ZipCodes[],2,0),"")</f>
        <v/>
      </c>
      <c r="G328" s="38" t="str">
        <f>_xlfn.IFNA(VLOOKUP(Locations[[#This Row],[CleanZip]],ZipCodes[],3,0),"")</f>
        <v/>
      </c>
      <c r="H328" s="33"/>
      <c r="I328" s="39"/>
      <c r="J328" s="39"/>
      <c r="K328" s="40"/>
      <c r="L328" s="40"/>
      <c r="M328" s="33"/>
      <c r="N328" s="40"/>
      <c r="O328" s="33"/>
      <c r="P328" s="33"/>
      <c r="Q328" s="33"/>
      <c r="R328" s="33"/>
      <c r="S328" s="33"/>
      <c r="T328" s="33"/>
      <c r="U328" s="33"/>
      <c r="V328" s="33"/>
      <c r="W328" s="23" t="str">
        <f>LEFT(TEXT(Locations[[#This Row],[Zip Code]],"00000"),5)</f>
        <v>00000</v>
      </c>
    </row>
    <row r="329" spans="2:23" x14ac:dyDescent="0.2">
      <c r="B329" s="154">
        <v>317</v>
      </c>
      <c r="C329" s="33"/>
      <c r="D329" s="33"/>
      <c r="E329" s="37"/>
      <c r="F329" s="38" t="str">
        <f>_xlfn.IFNA(VLOOKUP(Locations[[#This Row],[CleanZip]],ZipCodes[],2,0),"")</f>
        <v/>
      </c>
      <c r="G329" s="38" t="str">
        <f>_xlfn.IFNA(VLOOKUP(Locations[[#This Row],[CleanZip]],ZipCodes[],3,0),"")</f>
        <v/>
      </c>
      <c r="H329" s="33"/>
      <c r="I329" s="39"/>
      <c r="J329" s="39"/>
      <c r="K329" s="40"/>
      <c r="L329" s="40"/>
      <c r="M329" s="33"/>
      <c r="N329" s="40"/>
      <c r="O329" s="33"/>
      <c r="P329" s="33"/>
      <c r="Q329" s="33"/>
      <c r="R329" s="33"/>
      <c r="S329" s="33"/>
      <c r="T329" s="33"/>
      <c r="U329" s="33"/>
      <c r="V329" s="33"/>
      <c r="W329" s="23" t="str">
        <f>LEFT(TEXT(Locations[[#This Row],[Zip Code]],"00000"),5)</f>
        <v>00000</v>
      </c>
    </row>
    <row r="330" spans="2:23" x14ac:dyDescent="0.2">
      <c r="B330" s="154">
        <v>318</v>
      </c>
      <c r="C330" s="33"/>
      <c r="D330" s="33"/>
      <c r="E330" s="37"/>
      <c r="F330" s="38" t="str">
        <f>_xlfn.IFNA(VLOOKUP(Locations[[#This Row],[CleanZip]],ZipCodes[],2,0),"")</f>
        <v/>
      </c>
      <c r="G330" s="38" t="str">
        <f>_xlfn.IFNA(VLOOKUP(Locations[[#This Row],[CleanZip]],ZipCodes[],3,0),"")</f>
        <v/>
      </c>
      <c r="H330" s="33"/>
      <c r="I330" s="39"/>
      <c r="J330" s="39"/>
      <c r="K330" s="40"/>
      <c r="L330" s="40"/>
      <c r="M330" s="33"/>
      <c r="N330" s="40"/>
      <c r="O330" s="33"/>
      <c r="P330" s="33"/>
      <c r="Q330" s="33"/>
      <c r="R330" s="33"/>
      <c r="S330" s="33"/>
      <c r="T330" s="33"/>
      <c r="U330" s="33"/>
      <c r="V330" s="33"/>
      <c r="W330" s="23" t="str">
        <f>LEFT(TEXT(Locations[[#This Row],[Zip Code]],"00000"),5)</f>
        <v>00000</v>
      </c>
    </row>
    <row r="331" spans="2:23" x14ac:dyDescent="0.2">
      <c r="B331" s="154">
        <v>319</v>
      </c>
      <c r="C331" s="33"/>
      <c r="D331" s="33"/>
      <c r="E331" s="37"/>
      <c r="F331" s="38" t="str">
        <f>_xlfn.IFNA(VLOOKUP(Locations[[#This Row],[CleanZip]],ZipCodes[],2,0),"")</f>
        <v/>
      </c>
      <c r="G331" s="38" t="str">
        <f>_xlfn.IFNA(VLOOKUP(Locations[[#This Row],[CleanZip]],ZipCodes[],3,0),"")</f>
        <v/>
      </c>
      <c r="H331" s="33"/>
      <c r="I331" s="39"/>
      <c r="J331" s="39"/>
      <c r="K331" s="40"/>
      <c r="L331" s="40"/>
      <c r="M331" s="33"/>
      <c r="N331" s="40"/>
      <c r="O331" s="33"/>
      <c r="P331" s="33"/>
      <c r="Q331" s="33"/>
      <c r="R331" s="33"/>
      <c r="S331" s="33"/>
      <c r="T331" s="33"/>
      <c r="U331" s="33"/>
      <c r="V331" s="33"/>
      <c r="W331" s="23" t="str">
        <f>LEFT(TEXT(Locations[[#This Row],[Zip Code]],"00000"),5)</f>
        <v>00000</v>
      </c>
    </row>
    <row r="332" spans="2:23" x14ac:dyDescent="0.2">
      <c r="B332" s="154">
        <v>320</v>
      </c>
      <c r="C332" s="33"/>
      <c r="D332" s="33"/>
      <c r="E332" s="37"/>
      <c r="F332" s="38" t="str">
        <f>_xlfn.IFNA(VLOOKUP(Locations[[#This Row],[CleanZip]],ZipCodes[],2,0),"")</f>
        <v/>
      </c>
      <c r="G332" s="38" t="str">
        <f>_xlfn.IFNA(VLOOKUP(Locations[[#This Row],[CleanZip]],ZipCodes[],3,0),"")</f>
        <v/>
      </c>
      <c r="H332" s="33"/>
      <c r="I332" s="39"/>
      <c r="J332" s="39"/>
      <c r="K332" s="40"/>
      <c r="L332" s="40"/>
      <c r="M332" s="33"/>
      <c r="N332" s="40"/>
      <c r="O332" s="33"/>
      <c r="P332" s="33"/>
      <c r="Q332" s="33"/>
      <c r="R332" s="33"/>
      <c r="S332" s="33"/>
      <c r="T332" s="33"/>
      <c r="U332" s="33"/>
      <c r="V332" s="33"/>
      <c r="W332" s="23" t="str">
        <f>LEFT(TEXT(Locations[[#This Row],[Zip Code]],"00000"),5)</f>
        <v>00000</v>
      </c>
    </row>
    <row r="333" spans="2:23" x14ac:dyDescent="0.2">
      <c r="B333" s="154">
        <v>321</v>
      </c>
      <c r="C333" s="33"/>
      <c r="D333" s="33"/>
      <c r="E333" s="37"/>
      <c r="F333" s="38" t="str">
        <f>_xlfn.IFNA(VLOOKUP(Locations[[#This Row],[CleanZip]],ZipCodes[],2,0),"")</f>
        <v/>
      </c>
      <c r="G333" s="38" t="str">
        <f>_xlfn.IFNA(VLOOKUP(Locations[[#This Row],[CleanZip]],ZipCodes[],3,0),"")</f>
        <v/>
      </c>
      <c r="H333" s="33"/>
      <c r="I333" s="39"/>
      <c r="J333" s="39"/>
      <c r="K333" s="40"/>
      <c r="L333" s="40"/>
      <c r="M333" s="33"/>
      <c r="N333" s="40"/>
      <c r="O333" s="33"/>
      <c r="P333" s="33"/>
      <c r="Q333" s="33"/>
      <c r="R333" s="33"/>
      <c r="S333" s="33"/>
      <c r="T333" s="33"/>
      <c r="U333" s="33"/>
      <c r="V333" s="33"/>
      <c r="W333" s="23" t="str">
        <f>LEFT(TEXT(Locations[[#This Row],[Zip Code]],"00000"),5)</f>
        <v>00000</v>
      </c>
    </row>
    <row r="334" spans="2:23" x14ac:dyDescent="0.2">
      <c r="B334" s="154">
        <v>322</v>
      </c>
      <c r="C334" s="33"/>
      <c r="D334" s="33"/>
      <c r="E334" s="37"/>
      <c r="F334" s="38" t="str">
        <f>_xlfn.IFNA(VLOOKUP(Locations[[#This Row],[CleanZip]],ZipCodes[],2,0),"")</f>
        <v/>
      </c>
      <c r="G334" s="38" t="str">
        <f>_xlfn.IFNA(VLOOKUP(Locations[[#This Row],[CleanZip]],ZipCodes[],3,0),"")</f>
        <v/>
      </c>
      <c r="H334" s="33"/>
      <c r="I334" s="39"/>
      <c r="J334" s="39"/>
      <c r="K334" s="40"/>
      <c r="L334" s="40"/>
      <c r="M334" s="33"/>
      <c r="N334" s="40"/>
      <c r="O334" s="33"/>
      <c r="P334" s="33"/>
      <c r="Q334" s="33"/>
      <c r="R334" s="33"/>
      <c r="S334" s="33"/>
      <c r="T334" s="33"/>
      <c r="U334" s="33"/>
      <c r="V334" s="33"/>
      <c r="W334" s="23" t="str">
        <f>LEFT(TEXT(Locations[[#This Row],[Zip Code]],"00000"),5)</f>
        <v>00000</v>
      </c>
    </row>
    <row r="335" spans="2:23" x14ac:dyDescent="0.2">
      <c r="B335" s="154">
        <v>323</v>
      </c>
      <c r="C335" s="33"/>
      <c r="D335" s="33"/>
      <c r="E335" s="37"/>
      <c r="F335" s="38" t="str">
        <f>_xlfn.IFNA(VLOOKUP(Locations[[#This Row],[CleanZip]],ZipCodes[],2,0),"")</f>
        <v/>
      </c>
      <c r="G335" s="38" t="str">
        <f>_xlfn.IFNA(VLOOKUP(Locations[[#This Row],[CleanZip]],ZipCodes[],3,0),"")</f>
        <v/>
      </c>
      <c r="H335" s="33"/>
      <c r="I335" s="39"/>
      <c r="J335" s="39"/>
      <c r="K335" s="40"/>
      <c r="L335" s="40"/>
      <c r="M335" s="33"/>
      <c r="N335" s="40"/>
      <c r="O335" s="33"/>
      <c r="P335" s="33"/>
      <c r="Q335" s="33"/>
      <c r="R335" s="33"/>
      <c r="S335" s="33"/>
      <c r="T335" s="33"/>
      <c r="U335" s="33"/>
      <c r="V335" s="33"/>
      <c r="W335" s="23" t="str">
        <f>LEFT(TEXT(Locations[[#This Row],[Zip Code]],"00000"),5)</f>
        <v>00000</v>
      </c>
    </row>
    <row r="336" spans="2:23" x14ac:dyDescent="0.2">
      <c r="B336" s="154">
        <v>324</v>
      </c>
      <c r="C336" s="33"/>
      <c r="D336" s="33"/>
      <c r="E336" s="37"/>
      <c r="F336" s="38" t="str">
        <f>_xlfn.IFNA(VLOOKUP(Locations[[#This Row],[CleanZip]],ZipCodes[],2,0),"")</f>
        <v/>
      </c>
      <c r="G336" s="38" t="str">
        <f>_xlfn.IFNA(VLOOKUP(Locations[[#This Row],[CleanZip]],ZipCodes[],3,0),"")</f>
        <v/>
      </c>
      <c r="H336" s="33"/>
      <c r="I336" s="39"/>
      <c r="J336" s="39"/>
      <c r="K336" s="40"/>
      <c r="L336" s="40"/>
      <c r="M336" s="33"/>
      <c r="N336" s="40"/>
      <c r="O336" s="33"/>
      <c r="P336" s="33"/>
      <c r="Q336" s="33"/>
      <c r="R336" s="33"/>
      <c r="S336" s="33"/>
      <c r="T336" s="33"/>
      <c r="U336" s="33"/>
      <c r="V336" s="33"/>
      <c r="W336" s="23" t="str">
        <f>LEFT(TEXT(Locations[[#This Row],[Zip Code]],"00000"),5)</f>
        <v>00000</v>
      </c>
    </row>
    <row r="337" spans="2:23" x14ac:dyDescent="0.2">
      <c r="B337" s="154">
        <v>325</v>
      </c>
      <c r="C337" s="33"/>
      <c r="D337" s="33"/>
      <c r="E337" s="37"/>
      <c r="F337" s="38" t="str">
        <f>_xlfn.IFNA(VLOOKUP(Locations[[#This Row],[CleanZip]],ZipCodes[],2,0),"")</f>
        <v/>
      </c>
      <c r="G337" s="38" t="str">
        <f>_xlfn.IFNA(VLOOKUP(Locations[[#This Row],[CleanZip]],ZipCodes[],3,0),"")</f>
        <v/>
      </c>
      <c r="H337" s="33"/>
      <c r="I337" s="39"/>
      <c r="J337" s="39"/>
      <c r="K337" s="40"/>
      <c r="L337" s="40"/>
      <c r="M337" s="33"/>
      <c r="N337" s="40"/>
      <c r="O337" s="33"/>
      <c r="P337" s="33"/>
      <c r="Q337" s="33"/>
      <c r="R337" s="33"/>
      <c r="S337" s="33"/>
      <c r="T337" s="33"/>
      <c r="U337" s="33"/>
      <c r="V337" s="33"/>
      <c r="W337" s="23" t="str">
        <f>LEFT(TEXT(Locations[[#This Row],[Zip Code]],"00000"),5)</f>
        <v>00000</v>
      </c>
    </row>
    <row r="338" spans="2:23" x14ac:dyDescent="0.2">
      <c r="B338" s="154">
        <v>326</v>
      </c>
      <c r="C338" s="33"/>
      <c r="D338" s="33"/>
      <c r="E338" s="37"/>
      <c r="F338" s="38" t="str">
        <f>_xlfn.IFNA(VLOOKUP(Locations[[#This Row],[CleanZip]],ZipCodes[],2,0),"")</f>
        <v/>
      </c>
      <c r="G338" s="38" t="str">
        <f>_xlfn.IFNA(VLOOKUP(Locations[[#This Row],[CleanZip]],ZipCodes[],3,0),"")</f>
        <v/>
      </c>
      <c r="H338" s="33"/>
      <c r="I338" s="39"/>
      <c r="J338" s="39"/>
      <c r="K338" s="40"/>
      <c r="L338" s="40"/>
      <c r="M338" s="33"/>
      <c r="N338" s="40"/>
      <c r="O338" s="33"/>
      <c r="P338" s="33"/>
      <c r="Q338" s="33"/>
      <c r="R338" s="33"/>
      <c r="S338" s="33"/>
      <c r="T338" s="33"/>
      <c r="U338" s="33"/>
      <c r="V338" s="33"/>
      <c r="W338" s="23" t="str">
        <f>LEFT(TEXT(Locations[[#This Row],[Zip Code]],"00000"),5)</f>
        <v>00000</v>
      </c>
    </row>
    <row r="339" spans="2:23" x14ac:dyDescent="0.2">
      <c r="B339" s="154">
        <v>327</v>
      </c>
      <c r="C339" s="33"/>
      <c r="D339" s="33"/>
      <c r="E339" s="37"/>
      <c r="F339" s="38" t="str">
        <f>_xlfn.IFNA(VLOOKUP(Locations[[#This Row],[CleanZip]],ZipCodes[],2,0),"")</f>
        <v/>
      </c>
      <c r="G339" s="38" t="str">
        <f>_xlfn.IFNA(VLOOKUP(Locations[[#This Row],[CleanZip]],ZipCodes[],3,0),"")</f>
        <v/>
      </c>
      <c r="H339" s="33"/>
      <c r="I339" s="39"/>
      <c r="J339" s="39"/>
      <c r="K339" s="40"/>
      <c r="L339" s="40"/>
      <c r="M339" s="33"/>
      <c r="N339" s="40"/>
      <c r="O339" s="33"/>
      <c r="P339" s="33"/>
      <c r="Q339" s="33"/>
      <c r="R339" s="33"/>
      <c r="S339" s="33"/>
      <c r="T339" s="33"/>
      <c r="U339" s="33"/>
      <c r="V339" s="33"/>
      <c r="W339" s="23" t="str">
        <f>LEFT(TEXT(Locations[[#This Row],[Zip Code]],"00000"),5)</f>
        <v>00000</v>
      </c>
    </row>
    <row r="340" spans="2:23" x14ac:dyDescent="0.2">
      <c r="B340" s="154">
        <v>328</v>
      </c>
      <c r="C340" s="33"/>
      <c r="D340" s="33"/>
      <c r="E340" s="37"/>
      <c r="F340" s="38" t="str">
        <f>_xlfn.IFNA(VLOOKUP(Locations[[#This Row],[CleanZip]],ZipCodes[],2,0),"")</f>
        <v/>
      </c>
      <c r="G340" s="38" t="str">
        <f>_xlfn.IFNA(VLOOKUP(Locations[[#This Row],[CleanZip]],ZipCodes[],3,0),"")</f>
        <v/>
      </c>
      <c r="H340" s="33"/>
      <c r="I340" s="39"/>
      <c r="J340" s="39"/>
      <c r="K340" s="40"/>
      <c r="L340" s="40"/>
      <c r="M340" s="33"/>
      <c r="N340" s="40"/>
      <c r="O340" s="33"/>
      <c r="P340" s="33"/>
      <c r="Q340" s="33"/>
      <c r="R340" s="33"/>
      <c r="S340" s="33"/>
      <c r="T340" s="33"/>
      <c r="U340" s="33"/>
      <c r="V340" s="33"/>
      <c r="W340" s="23" t="str">
        <f>LEFT(TEXT(Locations[[#This Row],[Zip Code]],"00000"),5)</f>
        <v>00000</v>
      </c>
    </row>
    <row r="341" spans="2:23" x14ac:dyDescent="0.2">
      <c r="B341" s="154">
        <v>329</v>
      </c>
      <c r="C341" s="33"/>
      <c r="D341" s="33"/>
      <c r="E341" s="37"/>
      <c r="F341" s="38" t="str">
        <f>_xlfn.IFNA(VLOOKUP(Locations[[#This Row],[CleanZip]],ZipCodes[],2,0),"")</f>
        <v/>
      </c>
      <c r="G341" s="38" t="str">
        <f>_xlfn.IFNA(VLOOKUP(Locations[[#This Row],[CleanZip]],ZipCodes[],3,0),"")</f>
        <v/>
      </c>
      <c r="H341" s="33"/>
      <c r="I341" s="39"/>
      <c r="J341" s="39"/>
      <c r="K341" s="40"/>
      <c r="L341" s="40"/>
      <c r="M341" s="33"/>
      <c r="N341" s="40"/>
      <c r="O341" s="33"/>
      <c r="P341" s="33"/>
      <c r="Q341" s="33"/>
      <c r="R341" s="33"/>
      <c r="S341" s="33"/>
      <c r="T341" s="33"/>
      <c r="U341" s="33"/>
      <c r="V341" s="33"/>
      <c r="W341" s="23" t="str">
        <f>LEFT(TEXT(Locations[[#This Row],[Zip Code]],"00000"),5)</f>
        <v>00000</v>
      </c>
    </row>
    <row r="342" spans="2:23" x14ac:dyDescent="0.2">
      <c r="B342" s="154">
        <v>330</v>
      </c>
      <c r="C342" s="33"/>
      <c r="D342" s="33"/>
      <c r="E342" s="37"/>
      <c r="F342" s="38" t="str">
        <f>_xlfn.IFNA(VLOOKUP(Locations[[#This Row],[CleanZip]],ZipCodes[],2,0),"")</f>
        <v/>
      </c>
      <c r="G342" s="38" t="str">
        <f>_xlfn.IFNA(VLOOKUP(Locations[[#This Row],[CleanZip]],ZipCodes[],3,0),"")</f>
        <v/>
      </c>
      <c r="H342" s="33"/>
      <c r="I342" s="39"/>
      <c r="J342" s="39"/>
      <c r="K342" s="40"/>
      <c r="L342" s="40"/>
      <c r="M342" s="33"/>
      <c r="N342" s="40"/>
      <c r="O342" s="33"/>
      <c r="P342" s="33"/>
      <c r="Q342" s="33"/>
      <c r="R342" s="33"/>
      <c r="S342" s="33"/>
      <c r="T342" s="33"/>
      <c r="U342" s="33"/>
      <c r="V342" s="33"/>
      <c r="W342" s="23" t="str">
        <f>LEFT(TEXT(Locations[[#This Row],[Zip Code]],"00000"),5)</f>
        <v>00000</v>
      </c>
    </row>
    <row r="343" spans="2:23" x14ac:dyDescent="0.2">
      <c r="B343" s="154">
        <v>331</v>
      </c>
      <c r="C343" s="33"/>
      <c r="D343" s="33"/>
      <c r="E343" s="37"/>
      <c r="F343" s="38" t="str">
        <f>_xlfn.IFNA(VLOOKUP(Locations[[#This Row],[CleanZip]],ZipCodes[],2,0),"")</f>
        <v/>
      </c>
      <c r="G343" s="38" t="str">
        <f>_xlfn.IFNA(VLOOKUP(Locations[[#This Row],[CleanZip]],ZipCodes[],3,0),"")</f>
        <v/>
      </c>
      <c r="H343" s="33"/>
      <c r="I343" s="39"/>
      <c r="J343" s="39"/>
      <c r="K343" s="40"/>
      <c r="L343" s="40"/>
      <c r="M343" s="33"/>
      <c r="N343" s="40"/>
      <c r="O343" s="33"/>
      <c r="P343" s="33"/>
      <c r="Q343" s="33"/>
      <c r="R343" s="33"/>
      <c r="S343" s="33"/>
      <c r="T343" s="33"/>
      <c r="U343" s="33"/>
      <c r="V343" s="33"/>
      <c r="W343" s="23" t="str">
        <f>LEFT(TEXT(Locations[[#This Row],[Zip Code]],"00000"),5)</f>
        <v>00000</v>
      </c>
    </row>
    <row r="344" spans="2:23" x14ac:dyDescent="0.2">
      <c r="B344" s="154">
        <v>332</v>
      </c>
      <c r="C344" s="33"/>
      <c r="D344" s="33"/>
      <c r="E344" s="37"/>
      <c r="F344" s="38" t="str">
        <f>_xlfn.IFNA(VLOOKUP(Locations[[#This Row],[CleanZip]],ZipCodes[],2,0),"")</f>
        <v/>
      </c>
      <c r="G344" s="38" t="str">
        <f>_xlfn.IFNA(VLOOKUP(Locations[[#This Row],[CleanZip]],ZipCodes[],3,0),"")</f>
        <v/>
      </c>
      <c r="H344" s="33"/>
      <c r="I344" s="39"/>
      <c r="J344" s="39"/>
      <c r="K344" s="40"/>
      <c r="L344" s="40"/>
      <c r="M344" s="33"/>
      <c r="N344" s="40"/>
      <c r="O344" s="33"/>
      <c r="P344" s="33"/>
      <c r="Q344" s="33"/>
      <c r="R344" s="33"/>
      <c r="S344" s="33"/>
      <c r="T344" s="33"/>
      <c r="U344" s="33"/>
      <c r="V344" s="33"/>
      <c r="W344" s="23" t="str">
        <f>LEFT(TEXT(Locations[[#This Row],[Zip Code]],"00000"),5)</f>
        <v>00000</v>
      </c>
    </row>
    <row r="345" spans="2:23" x14ac:dyDescent="0.2">
      <c r="B345" s="154">
        <v>333</v>
      </c>
      <c r="C345" s="33"/>
      <c r="D345" s="33"/>
      <c r="E345" s="37"/>
      <c r="F345" s="38" t="str">
        <f>_xlfn.IFNA(VLOOKUP(Locations[[#This Row],[CleanZip]],ZipCodes[],2,0),"")</f>
        <v/>
      </c>
      <c r="G345" s="38" t="str">
        <f>_xlfn.IFNA(VLOOKUP(Locations[[#This Row],[CleanZip]],ZipCodes[],3,0),"")</f>
        <v/>
      </c>
      <c r="H345" s="33"/>
      <c r="I345" s="39"/>
      <c r="J345" s="39"/>
      <c r="K345" s="40"/>
      <c r="L345" s="40"/>
      <c r="M345" s="33"/>
      <c r="N345" s="40"/>
      <c r="O345" s="33"/>
      <c r="P345" s="33"/>
      <c r="Q345" s="33"/>
      <c r="R345" s="33"/>
      <c r="S345" s="33"/>
      <c r="T345" s="33"/>
      <c r="U345" s="33"/>
      <c r="V345" s="33"/>
      <c r="W345" s="23" t="str">
        <f>LEFT(TEXT(Locations[[#This Row],[Zip Code]],"00000"),5)</f>
        <v>00000</v>
      </c>
    </row>
    <row r="346" spans="2:23" x14ac:dyDescent="0.2">
      <c r="B346" s="154">
        <v>334</v>
      </c>
      <c r="C346" s="33"/>
      <c r="D346" s="33"/>
      <c r="E346" s="37"/>
      <c r="F346" s="38" t="str">
        <f>_xlfn.IFNA(VLOOKUP(Locations[[#This Row],[CleanZip]],ZipCodes[],2,0),"")</f>
        <v/>
      </c>
      <c r="G346" s="38" t="str">
        <f>_xlfn.IFNA(VLOOKUP(Locations[[#This Row],[CleanZip]],ZipCodes[],3,0),"")</f>
        <v/>
      </c>
      <c r="H346" s="33"/>
      <c r="I346" s="39"/>
      <c r="J346" s="39"/>
      <c r="K346" s="40"/>
      <c r="L346" s="40"/>
      <c r="M346" s="33"/>
      <c r="N346" s="40"/>
      <c r="O346" s="33"/>
      <c r="P346" s="33"/>
      <c r="Q346" s="33"/>
      <c r="R346" s="33"/>
      <c r="S346" s="33"/>
      <c r="T346" s="33"/>
      <c r="U346" s="33"/>
      <c r="V346" s="33"/>
      <c r="W346" s="23" t="str">
        <f>LEFT(TEXT(Locations[[#This Row],[Zip Code]],"00000"),5)</f>
        <v>00000</v>
      </c>
    </row>
    <row r="347" spans="2:23" x14ac:dyDescent="0.2">
      <c r="B347" s="154">
        <v>335</v>
      </c>
      <c r="C347" s="33"/>
      <c r="D347" s="33"/>
      <c r="E347" s="37"/>
      <c r="F347" s="38" t="str">
        <f>_xlfn.IFNA(VLOOKUP(Locations[[#This Row],[CleanZip]],ZipCodes[],2,0),"")</f>
        <v/>
      </c>
      <c r="G347" s="38" t="str">
        <f>_xlfn.IFNA(VLOOKUP(Locations[[#This Row],[CleanZip]],ZipCodes[],3,0),"")</f>
        <v/>
      </c>
      <c r="H347" s="33"/>
      <c r="I347" s="39"/>
      <c r="J347" s="39"/>
      <c r="K347" s="40"/>
      <c r="L347" s="40"/>
      <c r="M347" s="33"/>
      <c r="N347" s="40"/>
      <c r="O347" s="33"/>
      <c r="P347" s="33"/>
      <c r="Q347" s="33"/>
      <c r="R347" s="33"/>
      <c r="S347" s="33"/>
      <c r="T347" s="33"/>
      <c r="U347" s="33"/>
      <c r="V347" s="33"/>
      <c r="W347" s="23" t="str">
        <f>LEFT(TEXT(Locations[[#This Row],[Zip Code]],"00000"),5)</f>
        <v>00000</v>
      </c>
    </row>
    <row r="348" spans="2:23" x14ac:dyDescent="0.2">
      <c r="B348" s="154">
        <v>336</v>
      </c>
      <c r="C348" s="33"/>
      <c r="D348" s="33"/>
      <c r="E348" s="37"/>
      <c r="F348" s="38" t="str">
        <f>_xlfn.IFNA(VLOOKUP(Locations[[#This Row],[CleanZip]],ZipCodes[],2,0),"")</f>
        <v/>
      </c>
      <c r="G348" s="38" t="str">
        <f>_xlfn.IFNA(VLOOKUP(Locations[[#This Row],[CleanZip]],ZipCodes[],3,0),"")</f>
        <v/>
      </c>
      <c r="H348" s="33"/>
      <c r="I348" s="39"/>
      <c r="J348" s="39"/>
      <c r="K348" s="40"/>
      <c r="L348" s="40"/>
      <c r="M348" s="33"/>
      <c r="N348" s="40"/>
      <c r="O348" s="33"/>
      <c r="P348" s="33"/>
      <c r="Q348" s="33"/>
      <c r="R348" s="33"/>
      <c r="S348" s="33"/>
      <c r="T348" s="33"/>
      <c r="U348" s="33"/>
      <c r="V348" s="33"/>
      <c r="W348" s="23" t="str">
        <f>LEFT(TEXT(Locations[[#This Row],[Zip Code]],"00000"),5)</f>
        <v>00000</v>
      </c>
    </row>
    <row r="349" spans="2:23" x14ac:dyDescent="0.2">
      <c r="B349" s="154">
        <v>337</v>
      </c>
      <c r="C349" s="33"/>
      <c r="D349" s="33"/>
      <c r="E349" s="37"/>
      <c r="F349" s="38" t="str">
        <f>_xlfn.IFNA(VLOOKUP(Locations[[#This Row],[CleanZip]],ZipCodes[],2,0),"")</f>
        <v/>
      </c>
      <c r="G349" s="38" t="str">
        <f>_xlfn.IFNA(VLOOKUP(Locations[[#This Row],[CleanZip]],ZipCodes[],3,0),"")</f>
        <v/>
      </c>
      <c r="H349" s="33"/>
      <c r="I349" s="39"/>
      <c r="J349" s="39"/>
      <c r="K349" s="40"/>
      <c r="L349" s="40"/>
      <c r="M349" s="33"/>
      <c r="N349" s="40"/>
      <c r="O349" s="33"/>
      <c r="P349" s="33"/>
      <c r="Q349" s="33"/>
      <c r="R349" s="33"/>
      <c r="S349" s="33"/>
      <c r="T349" s="33"/>
      <c r="U349" s="33"/>
      <c r="V349" s="33"/>
      <c r="W349" s="23" t="str">
        <f>LEFT(TEXT(Locations[[#This Row],[Zip Code]],"00000"),5)</f>
        <v>00000</v>
      </c>
    </row>
    <row r="350" spans="2:23" x14ac:dyDescent="0.2">
      <c r="B350" s="154">
        <v>338</v>
      </c>
      <c r="C350" s="33"/>
      <c r="D350" s="33"/>
      <c r="E350" s="37"/>
      <c r="F350" s="38" t="str">
        <f>_xlfn.IFNA(VLOOKUP(Locations[[#This Row],[CleanZip]],ZipCodes[],2,0),"")</f>
        <v/>
      </c>
      <c r="G350" s="38" t="str">
        <f>_xlfn.IFNA(VLOOKUP(Locations[[#This Row],[CleanZip]],ZipCodes[],3,0),"")</f>
        <v/>
      </c>
      <c r="H350" s="33"/>
      <c r="I350" s="39"/>
      <c r="J350" s="39"/>
      <c r="K350" s="40"/>
      <c r="L350" s="40"/>
      <c r="M350" s="33"/>
      <c r="N350" s="40"/>
      <c r="O350" s="33"/>
      <c r="P350" s="33"/>
      <c r="Q350" s="33"/>
      <c r="R350" s="33"/>
      <c r="S350" s="33"/>
      <c r="T350" s="33"/>
      <c r="U350" s="33"/>
      <c r="V350" s="33"/>
      <c r="W350" s="23" t="str">
        <f>LEFT(TEXT(Locations[[#This Row],[Zip Code]],"00000"),5)</f>
        <v>00000</v>
      </c>
    </row>
    <row r="351" spans="2:23" x14ac:dyDescent="0.2">
      <c r="B351" s="154">
        <v>339</v>
      </c>
      <c r="C351" s="33"/>
      <c r="D351" s="33"/>
      <c r="E351" s="37"/>
      <c r="F351" s="38" t="str">
        <f>_xlfn.IFNA(VLOOKUP(Locations[[#This Row],[CleanZip]],ZipCodes[],2,0),"")</f>
        <v/>
      </c>
      <c r="G351" s="38" t="str">
        <f>_xlfn.IFNA(VLOOKUP(Locations[[#This Row],[CleanZip]],ZipCodes[],3,0),"")</f>
        <v/>
      </c>
      <c r="H351" s="33"/>
      <c r="I351" s="39"/>
      <c r="J351" s="39"/>
      <c r="K351" s="40"/>
      <c r="L351" s="40"/>
      <c r="M351" s="33"/>
      <c r="N351" s="40"/>
      <c r="O351" s="33"/>
      <c r="P351" s="33"/>
      <c r="Q351" s="33"/>
      <c r="R351" s="33"/>
      <c r="S351" s="33"/>
      <c r="T351" s="33"/>
      <c r="U351" s="33"/>
      <c r="V351" s="33"/>
      <c r="W351" s="23" t="str">
        <f>LEFT(TEXT(Locations[[#This Row],[Zip Code]],"00000"),5)</f>
        <v>00000</v>
      </c>
    </row>
    <row r="352" spans="2:23" x14ac:dyDescent="0.2">
      <c r="B352" s="154">
        <v>340</v>
      </c>
      <c r="C352" s="33"/>
      <c r="D352" s="33"/>
      <c r="E352" s="37"/>
      <c r="F352" s="38" t="str">
        <f>_xlfn.IFNA(VLOOKUP(Locations[[#This Row],[CleanZip]],ZipCodes[],2,0),"")</f>
        <v/>
      </c>
      <c r="G352" s="38" t="str">
        <f>_xlfn.IFNA(VLOOKUP(Locations[[#This Row],[CleanZip]],ZipCodes[],3,0),"")</f>
        <v/>
      </c>
      <c r="H352" s="33"/>
      <c r="I352" s="39"/>
      <c r="J352" s="39"/>
      <c r="K352" s="40"/>
      <c r="L352" s="40"/>
      <c r="M352" s="33"/>
      <c r="N352" s="40"/>
      <c r="O352" s="33"/>
      <c r="P352" s="33"/>
      <c r="Q352" s="33"/>
      <c r="R352" s="33"/>
      <c r="S352" s="33"/>
      <c r="T352" s="33"/>
      <c r="U352" s="33"/>
      <c r="V352" s="33"/>
      <c r="W352" s="23" t="str">
        <f>LEFT(TEXT(Locations[[#This Row],[Zip Code]],"00000"),5)</f>
        <v>00000</v>
      </c>
    </row>
    <row r="353" spans="2:23" x14ac:dyDescent="0.2">
      <c r="B353" s="154">
        <v>341</v>
      </c>
      <c r="C353" s="33"/>
      <c r="D353" s="33"/>
      <c r="E353" s="37"/>
      <c r="F353" s="38" t="str">
        <f>_xlfn.IFNA(VLOOKUP(Locations[[#This Row],[CleanZip]],ZipCodes[],2,0),"")</f>
        <v/>
      </c>
      <c r="G353" s="38" t="str">
        <f>_xlfn.IFNA(VLOOKUP(Locations[[#This Row],[CleanZip]],ZipCodes[],3,0),"")</f>
        <v/>
      </c>
      <c r="H353" s="33"/>
      <c r="I353" s="39"/>
      <c r="J353" s="39"/>
      <c r="K353" s="40"/>
      <c r="L353" s="40"/>
      <c r="M353" s="33"/>
      <c r="N353" s="40"/>
      <c r="O353" s="33"/>
      <c r="P353" s="33"/>
      <c r="Q353" s="33"/>
      <c r="R353" s="33"/>
      <c r="S353" s="33"/>
      <c r="T353" s="33"/>
      <c r="U353" s="33"/>
      <c r="V353" s="33"/>
      <c r="W353" s="23" t="str">
        <f>LEFT(TEXT(Locations[[#This Row],[Zip Code]],"00000"),5)</f>
        <v>00000</v>
      </c>
    </row>
    <row r="354" spans="2:23" x14ac:dyDescent="0.2">
      <c r="B354" s="154">
        <v>342</v>
      </c>
      <c r="C354" s="33"/>
      <c r="D354" s="33"/>
      <c r="E354" s="37"/>
      <c r="F354" s="38" t="str">
        <f>_xlfn.IFNA(VLOOKUP(Locations[[#This Row],[CleanZip]],ZipCodes[],2,0),"")</f>
        <v/>
      </c>
      <c r="G354" s="38" t="str">
        <f>_xlfn.IFNA(VLOOKUP(Locations[[#This Row],[CleanZip]],ZipCodes[],3,0),"")</f>
        <v/>
      </c>
      <c r="H354" s="33"/>
      <c r="I354" s="39"/>
      <c r="J354" s="39"/>
      <c r="K354" s="40"/>
      <c r="L354" s="40"/>
      <c r="M354" s="33"/>
      <c r="N354" s="40"/>
      <c r="O354" s="33"/>
      <c r="P354" s="33"/>
      <c r="Q354" s="33"/>
      <c r="R354" s="33"/>
      <c r="S354" s="33"/>
      <c r="T354" s="33"/>
      <c r="U354" s="33"/>
      <c r="V354" s="33"/>
      <c r="W354" s="23" t="str">
        <f>LEFT(TEXT(Locations[[#This Row],[Zip Code]],"00000"),5)</f>
        <v>00000</v>
      </c>
    </row>
    <row r="355" spans="2:23" x14ac:dyDescent="0.2">
      <c r="B355" s="154">
        <v>343</v>
      </c>
      <c r="C355" s="33"/>
      <c r="D355" s="33"/>
      <c r="E355" s="37"/>
      <c r="F355" s="38" t="str">
        <f>_xlfn.IFNA(VLOOKUP(Locations[[#This Row],[CleanZip]],ZipCodes[],2,0),"")</f>
        <v/>
      </c>
      <c r="G355" s="38" t="str">
        <f>_xlfn.IFNA(VLOOKUP(Locations[[#This Row],[CleanZip]],ZipCodes[],3,0),"")</f>
        <v/>
      </c>
      <c r="H355" s="33"/>
      <c r="I355" s="39"/>
      <c r="J355" s="39"/>
      <c r="K355" s="40"/>
      <c r="L355" s="40"/>
      <c r="M355" s="33"/>
      <c r="N355" s="40"/>
      <c r="O355" s="33"/>
      <c r="P355" s="33"/>
      <c r="Q355" s="33"/>
      <c r="R355" s="33"/>
      <c r="S355" s="33"/>
      <c r="T355" s="33"/>
      <c r="U355" s="33"/>
      <c r="V355" s="33"/>
      <c r="W355" s="23" t="str">
        <f>LEFT(TEXT(Locations[[#This Row],[Zip Code]],"00000"),5)</f>
        <v>00000</v>
      </c>
    </row>
    <row r="356" spans="2:23" x14ac:dyDescent="0.2">
      <c r="B356" s="154">
        <v>344</v>
      </c>
      <c r="C356" s="33"/>
      <c r="D356" s="33"/>
      <c r="E356" s="37"/>
      <c r="F356" s="38" t="str">
        <f>_xlfn.IFNA(VLOOKUP(Locations[[#This Row],[CleanZip]],ZipCodes[],2,0),"")</f>
        <v/>
      </c>
      <c r="G356" s="38" t="str">
        <f>_xlfn.IFNA(VLOOKUP(Locations[[#This Row],[CleanZip]],ZipCodes[],3,0),"")</f>
        <v/>
      </c>
      <c r="H356" s="33"/>
      <c r="I356" s="39"/>
      <c r="J356" s="39"/>
      <c r="K356" s="40"/>
      <c r="L356" s="40"/>
      <c r="M356" s="33"/>
      <c r="N356" s="40"/>
      <c r="O356" s="33"/>
      <c r="P356" s="33"/>
      <c r="Q356" s="33"/>
      <c r="R356" s="33"/>
      <c r="S356" s="33"/>
      <c r="T356" s="33"/>
      <c r="U356" s="33"/>
      <c r="V356" s="33"/>
      <c r="W356" s="23" t="str">
        <f>LEFT(TEXT(Locations[[#This Row],[Zip Code]],"00000"),5)</f>
        <v>00000</v>
      </c>
    </row>
    <row r="357" spans="2:23" x14ac:dyDescent="0.2">
      <c r="B357" s="154">
        <v>345</v>
      </c>
      <c r="C357" s="33"/>
      <c r="D357" s="33"/>
      <c r="E357" s="37"/>
      <c r="F357" s="38" t="str">
        <f>_xlfn.IFNA(VLOOKUP(Locations[[#This Row],[CleanZip]],ZipCodes[],2,0),"")</f>
        <v/>
      </c>
      <c r="G357" s="38" t="str">
        <f>_xlfn.IFNA(VLOOKUP(Locations[[#This Row],[CleanZip]],ZipCodes[],3,0),"")</f>
        <v/>
      </c>
      <c r="H357" s="33"/>
      <c r="I357" s="39"/>
      <c r="J357" s="39"/>
      <c r="K357" s="40"/>
      <c r="L357" s="40"/>
      <c r="M357" s="33"/>
      <c r="N357" s="40"/>
      <c r="O357" s="33"/>
      <c r="P357" s="33"/>
      <c r="Q357" s="33"/>
      <c r="R357" s="33"/>
      <c r="S357" s="33"/>
      <c r="T357" s="33"/>
      <c r="U357" s="33"/>
      <c r="V357" s="33"/>
      <c r="W357" s="23" t="str">
        <f>LEFT(TEXT(Locations[[#This Row],[Zip Code]],"00000"),5)</f>
        <v>00000</v>
      </c>
    </row>
    <row r="358" spans="2:23" x14ac:dyDescent="0.2">
      <c r="B358" s="154">
        <v>346</v>
      </c>
      <c r="C358" s="33"/>
      <c r="D358" s="33"/>
      <c r="E358" s="37"/>
      <c r="F358" s="38" t="str">
        <f>_xlfn.IFNA(VLOOKUP(Locations[[#This Row],[CleanZip]],ZipCodes[],2,0),"")</f>
        <v/>
      </c>
      <c r="G358" s="38" t="str">
        <f>_xlfn.IFNA(VLOOKUP(Locations[[#This Row],[CleanZip]],ZipCodes[],3,0),"")</f>
        <v/>
      </c>
      <c r="H358" s="33"/>
      <c r="I358" s="39"/>
      <c r="J358" s="39"/>
      <c r="K358" s="40"/>
      <c r="L358" s="40"/>
      <c r="M358" s="33"/>
      <c r="N358" s="40"/>
      <c r="O358" s="33"/>
      <c r="P358" s="33"/>
      <c r="Q358" s="33"/>
      <c r="R358" s="33"/>
      <c r="S358" s="33"/>
      <c r="T358" s="33"/>
      <c r="U358" s="33"/>
      <c r="V358" s="33"/>
      <c r="W358" s="23" t="str">
        <f>LEFT(TEXT(Locations[[#This Row],[Zip Code]],"00000"),5)</f>
        <v>00000</v>
      </c>
    </row>
    <row r="359" spans="2:23" x14ac:dyDescent="0.2">
      <c r="B359" s="154">
        <v>347</v>
      </c>
      <c r="C359" s="33"/>
      <c r="D359" s="33"/>
      <c r="E359" s="37"/>
      <c r="F359" s="38" t="str">
        <f>_xlfn.IFNA(VLOOKUP(Locations[[#This Row],[CleanZip]],ZipCodes[],2,0),"")</f>
        <v/>
      </c>
      <c r="G359" s="38" t="str">
        <f>_xlfn.IFNA(VLOOKUP(Locations[[#This Row],[CleanZip]],ZipCodes[],3,0),"")</f>
        <v/>
      </c>
      <c r="H359" s="33"/>
      <c r="I359" s="39"/>
      <c r="J359" s="39"/>
      <c r="K359" s="40"/>
      <c r="L359" s="40"/>
      <c r="M359" s="33"/>
      <c r="N359" s="40"/>
      <c r="O359" s="33"/>
      <c r="P359" s="33"/>
      <c r="Q359" s="33"/>
      <c r="R359" s="33"/>
      <c r="S359" s="33"/>
      <c r="T359" s="33"/>
      <c r="U359" s="33"/>
      <c r="V359" s="33"/>
      <c r="W359" s="23" t="str">
        <f>LEFT(TEXT(Locations[[#This Row],[Zip Code]],"00000"),5)</f>
        <v>00000</v>
      </c>
    </row>
    <row r="360" spans="2:23" x14ac:dyDescent="0.2">
      <c r="B360" s="154">
        <v>348</v>
      </c>
      <c r="C360" s="33"/>
      <c r="D360" s="33"/>
      <c r="E360" s="37"/>
      <c r="F360" s="38" t="str">
        <f>_xlfn.IFNA(VLOOKUP(Locations[[#This Row],[CleanZip]],ZipCodes[],2,0),"")</f>
        <v/>
      </c>
      <c r="G360" s="38" t="str">
        <f>_xlfn.IFNA(VLOOKUP(Locations[[#This Row],[CleanZip]],ZipCodes[],3,0),"")</f>
        <v/>
      </c>
      <c r="H360" s="33"/>
      <c r="I360" s="39"/>
      <c r="J360" s="39"/>
      <c r="K360" s="40"/>
      <c r="L360" s="40"/>
      <c r="M360" s="33"/>
      <c r="N360" s="40"/>
      <c r="O360" s="33"/>
      <c r="P360" s="33"/>
      <c r="Q360" s="33"/>
      <c r="R360" s="33"/>
      <c r="S360" s="33"/>
      <c r="T360" s="33"/>
      <c r="U360" s="33"/>
      <c r="V360" s="33"/>
      <c r="W360" s="23" t="str">
        <f>LEFT(TEXT(Locations[[#This Row],[Zip Code]],"00000"),5)</f>
        <v>00000</v>
      </c>
    </row>
    <row r="361" spans="2:23" x14ac:dyDescent="0.2">
      <c r="B361" s="154">
        <v>349</v>
      </c>
      <c r="C361" s="33"/>
      <c r="D361" s="33"/>
      <c r="E361" s="37"/>
      <c r="F361" s="38" t="str">
        <f>_xlfn.IFNA(VLOOKUP(Locations[[#This Row],[CleanZip]],ZipCodes[],2,0),"")</f>
        <v/>
      </c>
      <c r="G361" s="38" t="str">
        <f>_xlfn.IFNA(VLOOKUP(Locations[[#This Row],[CleanZip]],ZipCodes[],3,0),"")</f>
        <v/>
      </c>
      <c r="H361" s="33"/>
      <c r="I361" s="39"/>
      <c r="J361" s="39"/>
      <c r="K361" s="40"/>
      <c r="L361" s="40"/>
      <c r="M361" s="33"/>
      <c r="N361" s="40"/>
      <c r="O361" s="33"/>
      <c r="P361" s="33"/>
      <c r="Q361" s="33"/>
      <c r="R361" s="33"/>
      <c r="S361" s="33"/>
      <c r="T361" s="33"/>
      <c r="U361" s="33"/>
      <c r="V361" s="33"/>
      <c r="W361" s="23" t="str">
        <f>LEFT(TEXT(Locations[[#This Row],[Zip Code]],"00000"),5)</f>
        <v>00000</v>
      </c>
    </row>
    <row r="362" spans="2:23" x14ac:dyDescent="0.2">
      <c r="B362" s="154">
        <v>350</v>
      </c>
      <c r="C362" s="33"/>
      <c r="D362" s="33"/>
      <c r="E362" s="37"/>
      <c r="F362" s="38" t="str">
        <f>_xlfn.IFNA(VLOOKUP(Locations[[#This Row],[CleanZip]],ZipCodes[],2,0),"")</f>
        <v/>
      </c>
      <c r="G362" s="38" t="str">
        <f>_xlfn.IFNA(VLOOKUP(Locations[[#This Row],[CleanZip]],ZipCodes[],3,0),"")</f>
        <v/>
      </c>
      <c r="H362" s="33"/>
      <c r="I362" s="39"/>
      <c r="J362" s="39"/>
      <c r="K362" s="40"/>
      <c r="L362" s="40"/>
      <c r="M362" s="33"/>
      <c r="N362" s="40"/>
      <c r="O362" s="33"/>
      <c r="P362" s="33"/>
      <c r="Q362" s="33"/>
      <c r="R362" s="33"/>
      <c r="S362" s="33"/>
      <c r="T362" s="33"/>
      <c r="U362" s="33"/>
      <c r="V362" s="33"/>
      <c r="W362" s="23" t="str">
        <f>LEFT(TEXT(Locations[[#This Row],[Zip Code]],"00000"),5)</f>
        <v>00000</v>
      </c>
    </row>
    <row r="363" spans="2:23" x14ac:dyDescent="0.2">
      <c r="B363" s="154">
        <v>351</v>
      </c>
      <c r="C363" s="33"/>
      <c r="D363" s="33"/>
      <c r="E363" s="37"/>
      <c r="F363" s="38" t="str">
        <f>_xlfn.IFNA(VLOOKUP(Locations[[#This Row],[CleanZip]],ZipCodes[],2,0),"")</f>
        <v/>
      </c>
      <c r="G363" s="38" t="str">
        <f>_xlfn.IFNA(VLOOKUP(Locations[[#This Row],[CleanZip]],ZipCodes[],3,0),"")</f>
        <v/>
      </c>
      <c r="H363" s="33"/>
      <c r="I363" s="39"/>
      <c r="J363" s="39"/>
      <c r="K363" s="40"/>
      <c r="L363" s="40"/>
      <c r="M363" s="33"/>
      <c r="N363" s="40"/>
      <c r="O363" s="33"/>
      <c r="P363" s="33"/>
      <c r="Q363" s="33"/>
      <c r="R363" s="33"/>
      <c r="S363" s="33"/>
      <c r="T363" s="33"/>
      <c r="U363" s="33"/>
      <c r="V363" s="33"/>
      <c r="W363" s="23" t="str">
        <f>LEFT(TEXT(Locations[[#This Row],[Zip Code]],"00000"),5)</f>
        <v>00000</v>
      </c>
    </row>
    <row r="364" spans="2:23" x14ac:dyDescent="0.2">
      <c r="B364" s="154">
        <v>352</v>
      </c>
      <c r="C364" s="33"/>
      <c r="D364" s="33"/>
      <c r="E364" s="37"/>
      <c r="F364" s="38" t="str">
        <f>_xlfn.IFNA(VLOOKUP(Locations[[#This Row],[CleanZip]],ZipCodes[],2,0),"")</f>
        <v/>
      </c>
      <c r="G364" s="38" t="str">
        <f>_xlfn.IFNA(VLOOKUP(Locations[[#This Row],[CleanZip]],ZipCodes[],3,0),"")</f>
        <v/>
      </c>
      <c r="H364" s="33"/>
      <c r="I364" s="39"/>
      <c r="J364" s="39"/>
      <c r="K364" s="40"/>
      <c r="L364" s="40"/>
      <c r="M364" s="33"/>
      <c r="N364" s="40"/>
      <c r="O364" s="33"/>
      <c r="P364" s="33"/>
      <c r="Q364" s="33"/>
      <c r="R364" s="33"/>
      <c r="S364" s="33"/>
      <c r="T364" s="33"/>
      <c r="U364" s="33"/>
      <c r="V364" s="33"/>
      <c r="W364" s="23" t="str">
        <f>LEFT(TEXT(Locations[[#This Row],[Zip Code]],"00000"),5)</f>
        <v>00000</v>
      </c>
    </row>
    <row r="365" spans="2:23" x14ac:dyDescent="0.2">
      <c r="B365" s="154">
        <v>353</v>
      </c>
      <c r="C365" s="33"/>
      <c r="D365" s="33"/>
      <c r="E365" s="37"/>
      <c r="F365" s="38" t="str">
        <f>_xlfn.IFNA(VLOOKUP(Locations[[#This Row],[CleanZip]],ZipCodes[],2,0),"")</f>
        <v/>
      </c>
      <c r="G365" s="38" t="str">
        <f>_xlfn.IFNA(VLOOKUP(Locations[[#This Row],[CleanZip]],ZipCodes[],3,0),"")</f>
        <v/>
      </c>
      <c r="H365" s="33"/>
      <c r="I365" s="39"/>
      <c r="J365" s="39"/>
      <c r="K365" s="40"/>
      <c r="L365" s="40"/>
      <c r="M365" s="33"/>
      <c r="N365" s="40"/>
      <c r="O365" s="33"/>
      <c r="P365" s="33"/>
      <c r="Q365" s="33"/>
      <c r="R365" s="33"/>
      <c r="S365" s="33"/>
      <c r="T365" s="33"/>
      <c r="U365" s="33"/>
      <c r="V365" s="33"/>
      <c r="W365" s="23" t="str">
        <f>LEFT(TEXT(Locations[[#This Row],[Zip Code]],"00000"),5)</f>
        <v>00000</v>
      </c>
    </row>
    <row r="366" spans="2:23" x14ac:dyDescent="0.2">
      <c r="B366" s="154">
        <v>354</v>
      </c>
      <c r="C366" s="33"/>
      <c r="D366" s="33"/>
      <c r="E366" s="37"/>
      <c r="F366" s="38" t="str">
        <f>_xlfn.IFNA(VLOOKUP(Locations[[#This Row],[CleanZip]],ZipCodes[],2,0),"")</f>
        <v/>
      </c>
      <c r="G366" s="38" t="str">
        <f>_xlfn.IFNA(VLOOKUP(Locations[[#This Row],[CleanZip]],ZipCodes[],3,0),"")</f>
        <v/>
      </c>
      <c r="H366" s="33"/>
      <c r="I366" s="39"/>
      <c r="J366" s="39"/>
      <c r="K366" s="40"/>
      <c r="L366" s="40"/>
      <c r="M366" s="33"/>
      <c r="N366" s="40"/>
      <c r="O366" s="33"/>
      <c r="P366" s="33"/>
      <c r="Q366" s="33"/>
      <c r="R366" s="33"/>
      <c r="S366" s="33"/>
      <c r="T366" s="33"/>
      <c r="U366" s="33"/>
      <c r="V366" s="33"/>
      <c r="W366" s="23" t="str">
        <f>LEFT(TEXT(Locations[[#This Row],[Zip Code]],"00000"),5)</f>
        <v>00000</v>
      </c>
    </row>
    <row r="367" spans="2:23" x14ac:dyDescent="0.2">
      <c r="B367" s="154">
        <v>355</v>
      </c>
      <c r="C367" s="33"/>
      <c r="D367" s="33"/>
      <c r="E367" s="37"/>
      <c r="F367" s="38" t="str">
        <f>_xlfn.IFNA(VLOOKUP(Locations[[#This Row],[CleanZip]],ZipCodes[],2,0),"")</f>
        <v/>
      </c>
      <c r="G367" s="38" t="str">
        <f>_xlfn.IFNA(VLOOKUP(Locations[[#This Row],[CleanZip]],ZipCodes[],3,0),"")</f>
        <v/>
      </c>
      <c r="H367" s="33"/>
      <c r="I367" s="39"/>
      <c r="J367" s="39"/>
      <c r="K367" s="40"/>
      <c r="L367" s="40"/>
      <c r="M367" s="33"/>
      <c r="N367" s="40"/>
      <c r="O367" s="33"/>
      <c r="P367" s="33"/>
      <c r="Q367" s="33"/>
      <c r="R367" s="33"/>
      <c r="S367" s="33"/>
      <c r="T367" s="33"/>
      <c r="U367" s="33"/>
      <c r="V367" s="33"/>
      <c r="W367" s="23" t="str">
        <f>LEFT(TEXT(Locations[[#This Row],[Zip Code]],"00000"),5)</f>
        <v>00000</v>
      </c>
    </row>
    <row r="368" spans="2:23" x14ac:dyDescent="0.2">
      <c r="B368" s="154">
        <v>356</v>
      </c>
      <c r="C368" s="33"/>
      <c r="D368" s="33"/>
      <c r="E368" s="37"/>
      <c r="F368" s="38" t="str">
        <f>_xlfn.IFNA(VLOOKUP(Locations[[#This Row],[CleanZip]],ZipCodes[],2,0),"")</f>
        <v/>
      </c>
      <c r="G368" s="38" t="str">
        <f>_xlfn.IFNA(VLOOKUP(Locations[[#This Row],[CleanZip]],ZipCodes[],3,0),"")</f>
        <v/>
      </c>
      <c r="H368" s="33"/>
      <c r="I368" s="39"/>
      <c r="J368" s="39"/>
      <c r="K368" s="40"/>
      <c r="L368" s="40"/>
      <c r="M368" s="33"/>
      <c r="N368" s="40"/>
      <c r="O368" s="33"/>
      <c r="P368" s="33"/>
      <c r="Q368" s="33"/>
      <c r="R368" s="33"/>
      <c r="S368" s="33"/>
      <c r="T368" s="33"/>
      <c r="U368" s="33"/>
      <c r="V368" s="33"/>
      <c r="W368" s="23" t="str">
        <f>LEFT(TEXT(Locations[[#This Row],[Zip Code]],"00000"),5)</f>
        <v>00000</v>
      </c>
    </row>
    <row r="369" spans="2:23" x14ac:dyDescent="0.2">
      <c r="B369" s="154">
        <v>357</v>
      </c>
      <c r="C369" s="33"/>
      <c r="D369" s="33"/>
      <c r="E369" s="37"/>
      <c r="F369" s="38" t="str">
        <f>_xlfn.IFNA(VLOOKUP(Locations[[#This Row],[CleanZip]],ZipCodes[],2,0),"")</f>
        <v/>
      </c>
      <c r="G369" s="38" t="str">
        <f>_xlfn.IFNA(VLOOKUP(Locations[[#This Row],[CleanZip]],ZipCodes[],3,0),"")</f>
        <v/>
      </c>
      <c r="H369" s="33"/>
      <c r="I369" s="39"/>
      <c r="J369" s="39"/>
      <c r="K369" s="40"/>
      <c r="L369" s="40"/>
      <c r="M369" s="33"/>
      <c r="N369" s="40"/>
      <c r="O369" s="33"/>
      <c r="P369" s="33"/>
      <c r="Q369" s="33"/>
      <c r="R369" s="33"/>
      <c r="S369" s="33"/>
      <c r="T369" s="33"/>
      <c r="U369" s="33"/>
      <c r="V369" s="33"/>
      <c r="W369" s="23" t="str">
        <f>LEFT(TEXT(Locations[[#This Row],[Zip Code]],"00000"),5)</f>
        <v>00000</v>
      </c>
    </row>
    <row r="370" spans="2:23" x14ac:dyDescent="0.2">
      <c r="B370" s="154">
        <v>358</v>
      </c>
      <c r="C370" s="33"/>
      <c r="D370" s="33"/>
      <c r="E370" s="37"/>
      <c r="F370" s="38" t="str">
        <f>_xlfn.IFNA(VLOOKUP(Locations[[#This Row],[CleanZip]],ZipCodes[],2,0),"")</f>
        <v/>
      </c>
      <c r="G370" s="38" t="str">
        <f>_xlfn.IFNA(VLOOKUP(Locations[[#This Row],[CleanZip]],ZipCodes[],3,0),"")</f>
        <v/>
      </c>
      <c r="H370" s="33"/>
      <c r="I370" s="39"/>
      <c r="J370" s="39"/>
      <c r="K370" s="40"/>
      <c r="L370" s="40"/>
      <c r="M370" s="33"/>
      <c r="N370" s="40"/>
      <c r="O370" s="33"/>
      <c r="P370" s="33"/>
      <c r="Q370" s="33"/>
      <c r="R370" s="33"/>
      <c r="S370" s="33"/>
      <c r="T370" s="33"/>
      <c r="U370" s="33"/>
      <c r="V370" s="33"/>
      <c r="W370" s="23" t="str">
        <f>LEFT(TEXT(Locations[[#This Row],[Zip Code]],"00000"),5)</f>
        <v>00000</v>
      </c>
    </row>
    <row r="371" spans="2:23" x14ac:dyDescent="0.2">
      <c r="B371" s="154">
        <v>359</v>
      </c>
      <c r="C371" s="33"/>
      <c r="D371" s="33"/>
      <c r="E371" s="37"/>
      <c r="F371" s="38" t="str">
        <f>_xlfn.IFNA(VLOOKUP(Locations[[#This Row],[CleanZip]],ZipCodes[],2,0),"")</f>
        <v/>
      </c>
      <c r="G371" s="38" t="str">
        <f>_xlfn.IFNA(VLOOKUP(Locations[[#This Row],[CleanZip]],ZipCodes[],3,0),"")</f>
        <v/>
      </c>
      <c r="H371" s="33"/>
      <c r="I371" s="39"/>
      <c r="J371" s="39"/>
      <c r="K371" s="40"/>
      <c r="L371" s="40"/>
      <c r="M371" s="33"/>
      <c r="N371" s="40"/>
      <c r="O371" s="33"/>
      <c r="P371" s="33"/>
      <c r="Q371" s="33"/>
      <c r="R371" s="33"/>
      <c r="S371" s="33"/>
      <c r="T371" s="33"/>
      <c r="U371" s="33"/>
      <c r="V371" s="33"/>
      <c r="W371" s="23" t="str">
        <f>LEFT(TEXT(Locations[[#This Row],[Zip Code]],"00000"),5)</f>
        <v>00000</v>
      </c>
    </row>
    <row r="372" spans="2:23" x14ac:dyDescent="0.2">
      <c r="B372" s="154">
        <v>360</v>
      </c>
      <c r="C372" s="33"/>
      <c r="D372" s="33"/>
      <c r="E372" s="37"/>
      <c r="F372" s="38" t="str">
        <f>_xlfn.IFNA(VLOOKUP(Locations[[#This Row],[CleanZip]],ZipCodes[],2,0),"")</f>
        <v/>
      </c>
      <c r="G372" s="38" t="str">
        <f>_xlfn.IFNA(VLOOKUP(Locations[[#This Row],[CleanZip]],ZipCodes[],3,0),"")</f>
        <v/>
      </c>
      <c r="H372" s="33"/>
      <c r="I372" s="39"/>
      <c r="J372" s="39"/>
      <c r="K372" s="40"/>
      <c r="L372" s="40"/>
      <c r="M372" s="33"/>
      <c r="N372" s="40"/>
      <c r="O372" s="33"/>
      <c r="P372" s="33"/>
      <c r="Q372" s="33"/>
      <c r="R372" s="33"/>
      <c r="S372" s="33"/>
      <c r="T372" s="33"/>
      <c r="U372" s="33"/>
      <c r="V372" s="33"/>
      <c r="W372" s="23" t="str">
        <f>LEFT(TEXT(Locations[[#This Row],[Zip Code]],"00000"),5)</f>
        <v>00000</v>
      </c>
    </row>
    <row r="373" spans="2:23" x14ac:dyDescent="0.2">
      <c r="B373" s="154">
        <v>361</v>
      </c>
      <c r="C373" s="33"/>
      <c r="D373" s="33"/>
      <c r="E373" s="37"/>
      <c r="F373" s="38" t="str">
        <f>_xlfn.IFNA(VLOOKUP(Locations[[#This Row],[CleanZip]],ZipCodes[],2,0),"")</f>
        <v/>
      </c>
      <c r="G373" s="38" t="str">
        <f>_xlfn.IFNA(VLOOKUP(Locations[[#This Row],[CleanZip]],ZipCodes[],3,0),"")</f>
        <v/>
      </c>
      <c r="H373" s="33"/>
      <c r="I373" s="39"/>
      <c r="J373" s="39"/>
      <c r="K373" s="40"/>
      <c r="L373" s="40"/>
      <c r="M373" s="33"/>
      <c r="N373" s="40"/>
      <c r="O373" s="33"/>
      <c r="P373" s="33"/>
      <c r="Q373" s="33"/>
      <c r="R373" s="33"/>
      <c r="S373" s="33"/>
      <c r="T373" s="33"/>
      <c r="U373" s="33"/>
      <c r="V373" s="33"/>
      <c r="W373" s="23" t="str">
        <f>LEFT(TEXT(Locations[[#This Row],[Zip Code]],"00000"),5)</f>
        <v>00000</v>
      </c>
    </row>
    <row r="374" spans="2:23" x14ac:dyDescent="0.2">
      <c r="B374" s="154">
        <v>362</v>
      </c>
      <c r="C374" s="33"/>
      <c r="D374" s="33"/>
      <c r="E374" s="37"/>
      <c r="F374" s="38" t="str">
        <f>_xlfn.IFNA(VLOOKUP(Locations[[#This Row],[CleanZip]],ZipCodes[],2,0),"")</f>
        <v/>
      </c>
      <c r="G374" s="38" t="str">
        <f>_xlfn.IFNA(VLOOKUP(Locations[[#This Row],[CleanZip]],ZipCodes[],3,0),"")</f>
        <v/>
      </c>
      <c r="H374" s="33"/>
      <c r="I374" s="39"/>
      <c r="J374" s="39"/>
      <c r="K374" s="40"/>
      <c r="L374" s="40"/>
      <c r="M374" s="33"/>
      <c r="N374" s="40"/>
      <c r="O374" s="33"/>
      <c r="P374" s="33"/>
      <c r="Q374" s="33"/>
      <c r="R374" s="33"/>
      <c r="S374" s="33"/>
      <c r="T374" s="33"/>
      <c r="U374" s="33"/>
      <c r="V374" s="33"/>
      <c r="W374" s="23" t="str">
        <f>LEFT(TEXT(Locations[[#This Row],[Zip Code]],"00000"),5)</f>
        <v>00000</v>
      </c>
    </row>
    <row r="375" spans="2:23" x14ac:dyDescent="0.2">
      <c r="B375" s="154">
        <v>363</v>
      </c>
      <c r="C375" s="33"/>
      <c r="D375" s="33"/>
      <c r="E375" s="37"/>
      <c r="F375" s="38" t="str">
        <f>_xlfn.IFNA(VLOOKUP(Locations[[#This Row],[CleanZip]],ZipCodes[],2,0),"")</f>
        <v/>
      </c>
      <c r="G375" s="38" t="str">
        <f>_xlfn.IFNA(VLOOKUP(Locations[[#This Row],[CleanZip]],ZipCodes[],3,0),"")</f>
        <v/>
      </c>
      <c r="H375" s="33"/>
      <c r="I375" s="39"/>
      <c r="J375" s="39"/>
      <c r="K375" s="40"/>
      <c r="L375" s="40"/>
      <c r="M375" s="33"/>
      <c r="N375" s="40"/>
      <c r="O375" s="33"/>
      <c r="P375" s="33"/>
      <c r="Q375" s="33"/>
      <c r="R375" s="33"/>
      <c r="S375" s="33"/>
      <c r="T375" s="33"/>
      <c r="U375" s="33"/>
      <c r="V375" s="33"/>
      <c r="W375" s="23" t="str">
        <f>LEFT(TEXT(Locations[[#This Row],[Zip Code]],"00000"),5)</f>
        <v>00000</v>
      </c>
    </row>
    <row r="376" spans="2:23" x14ac:dyDescent="0.2">
      <c r="B376" s="154">
        <v>364</v>
      </c>
      <c r="C376" s="33"/>
      <c r="D376" s="33"/>
      <c r="E376" s="37"/>
      <c r="F376" s="38" t="str">
        <f>_xlfn.IFNA(VLOOKUP(Locations[[#This Row],[CleanZip]],ZipCodes[],2,0),"")</f>
        <v/>
      </c>
      <c r="G376" s="38" t="str">
        <f>_xlfn.IFNA(VLOOKUP(Locations[[#This Row],[CleanZip]],ZipCodes[],3,0),"")</f>
        <v/>
      </c>
      <c r="H376" s="33"/>
      <c r="I376" s="39"/>
      <c r="J376" s="39"/>
      <c r="K376" s="40"/>
      <c r="L376" s="40"/>
      <c r="M376" s="33"/>
      <c r="N376" s="40"/>
      <c r="O376" s="33"/>
      <c r="P376" s="33"/>
      <c r="Q376" s="33"/>
      <c r="R376" s="33"/>
      <c r="S376" s="33"/>
      <c r="T376" s="33"/>
      <c r="U376" s="33"/>
      <c r="V376" s="33"/>
      <c r="W376" s="23" t="str">
        <f>LEFT(TEXT(Locations[[#This Row],[Zip Code]],"00000"),5)</f>
        <v>00000</v>
      </c>
    </row>
    <row r="377" spans="2:23" x14ac:dyDescent="0.2">
      <c r="B377" s="154">
        <v>365</v>
      </c>
      <c r="C377" s="33"/>
      <c r="D377" s="33"/>
      <c r="E377" s="37"/>
      <c r="F377" s="38" t="str">
        <f>_xlfn.IFNA(VLOOKUP(Locations[[#This Row],[CleanZip]],ZipCodes[],2,0),"")</f>
        <v/>
      </c>
      <c r="G377" s="38" t="str">
        <f>_xlfn.IFNA(VLOOKUP(Locations[[#This Row],[CleanZip]],ZipCodes[],3,0),"")</f>
        <v/>
      </c>
      <c r="H377" s="33"/>
      <c r="I377" s="39"/>
      <c r="J377" s="39"/>
      <c r="K377" s="40"/>
      <c r="L377" s="40"/>
      <c r="M377" s="33"/>
      <c r="N377" s="40"/>
      <c r="O377" s="33"/>
      <c r="P377" s="33"/>
      <c r="Q377" s="33"/>
      <c r="R377" s="33"/>
      <c r="S377" s="33"/>
      <c r="T377" s="33"/>
      <c r="U377" s="33"/>
      <c r="V377" s="33"/>
      <c r="W377" s="23" t="str">
        <f>LEFT(TEXT(Locations[[#This Row],[Zip Code]],"00000"),5)</f>
        <v>00000</v>
      </c>
    </row>
    <row r="378" spans="2:23" x14ac:dyDescent="0.2">
      <c r="B378" s="154">
        <v>366</v>
      </c>
      <c r="C378" s="33"/>
      <c r="D378" s="33"/>
      <c r="E378" s="37"/>
      <c r="F378" s="38" t="str">
        <f>_xlfn.IFNA(VLOOKUP(Locations[[#This Row],[CleanZip]],ZipCodes[],2,0),"")</f>
        <v/>
      </c>
      <c r="G378" s="38" t="str">
        <f>_xlfn.IFNA(VLOOKUP(Locations[[#This Row],[CleanZip]],ZipCodes[],3,0),"")</f>
        <v/>
      </c>
      <c r="H378" s="33"/>
      <c r="I378" s="39"/>
      <c r="J378" s="39"/>
      <c r="K378" s="40"/>
      <c r="L378" s="40"/>
      <c r="M378" s="33"/>
      <c r="N378" s="40"/>
      <c r="O378" s="33"/>
      <c r="P378" s="33"/>
      <c r="Q378" s="33"/>
      <c r="R378" s="33"/>
      <c r="S378" s="33"/>
      <c r="T378" s="33"/>
      <c r="U378" s="33"/>
      <c r="V378" s="33"/>
      <c r="W378" s="23" t="str">
        <f>LEFT(TEXT(Locations[[#This Row],[Zip Code]],"00000"),5)</f>
        <v>00000</v>
      </c>
    </row>
    <row r="379" spans="2:23" x14ac:dyDescent="0.2">
      <c r="B379" s="154">
        <v>367</v>
      </c>
      <c r="C379" s="33"/>
      <c r="D379" s="33"/>
      <c r="E379" s="37"/>
      <c r="F379" s="38" t="str">
        <f>_xlfn.IFNA(VLOOKUP(Locations[[#This Row],[CleanZip]],ZipCodes[],2,0),"")</f>
        <v/>
      </c>
      <c r="G379" s="38" t="str">
        <f>_xlfn.IFNA(VLOOKUP(Locations[[#This Row],[CleanZip]],ZipCodes[],3,0),"")</f>
        <v/>
      </c>
      <c r="H379" s="33"/>
      <c r="I379" s="39"/>
      <c r="J379" s="39"/>
      <c r="K379" s="40"/>
      <c r="L379" s="40"/>
      <c r="M379" s="33"/>
      <c r="N379" s="40"/>
      <c r="O379" s="33"/>
      <c r="P379" s="33"/>
      <c r="Q379" s="33"/>
      <c r="R379" s="33"/>
      <c r="S379" s="33"/>
      <c r="T379" s="33"/>
      <c r="U379" s="33"/>
      <c r="V379" s="33"/>
      <c r="W379" s="23" t="str">
        <f>LEFT(TEXT(Locations[[#This Row],[Zip Code]],"00000"),5)</f>
        <v>00000</v>
      </c>
    </row>
    <row r="380" spans="2:23" x14ac:dyDescent="0.2">
      <c r="B380" s="154">
        <v>368</v>
      </c>
      <c r="C380" s="33"/>
      <c r="D380" s="33"/>
      <c r="E380" s="37"/>
      <c r="F380" s="38" t="str">
        <f>_xlfn.IFNA(VLOOKUP(Locations[[#This Row],[CleanZip]],ZipCodes[],2,0),"")</f>
        <v/>
      </c>
      <c r="G380" s="38" t="str">
        <f>_xlfn.IFNA(VLOOKUP(Locations[[#This Row],[CleanZip]],ZipCodes[],3,0),"")</f>
        <v/>
      </c>
      <c r="H380" s="33"/>
      <c r="I380" s="39"/>
      <c r="J380" s="39"/>
      <c r="K380" s="40"/>
      <c r="L380" s="40"/>
      <c r="M380" s="33"/>
      <c r="N380" s="40"/>
      <c r="O380" s="33"/>
      <c r="P380" s="33"/>
      <c r="Q380" s="33"/>
      <c r="R380" s="33"/>
      <c r="S380" s="33"/>
      <c r="T380" s="33"/>
      <c r="U380" s="33"/>
      <c r="V380" s="33"/>
      <c r="W380" s="23" t="str">
        <f>LEFT(TEXT(Locations[[#This Row],[Zip Code]],"00000"),5)</f>
        <v>00000</v>
      </c>
    </row>
    <row r="381" spans="2:23" x14ac:dyDescent="0.2">
      <c r="B381" s="154">
        <v>369</v>
      </c>
      <c r="C381" s="33"/>
      <c r="D381" s="33"/>
      <c r="E381" s="37"/>
      <c r="F381" s="38" t="str">
        <f>_xlfn.IFNA(VLOOKUP(Locations[[#This Row],[CleanZip]],ZipCodes[],2,0),"")</f>
        <v/>
      </c>
      <c r="G381" s="38" t="str">
        <f>_xlfn.IFNA(VLOOKUP(Locations[[#This Row],[CleanZip]],ZipCodes[],3,0),"")</f>
        <v/>
      </c>
      <c r="H381" s="33"/>
      <c r="I381" s="39"/>
      <c r="J381" s="39"/>
      <c r="K381" s="40"/>
      <c r="L381" s="40"/>
      <c r="M381" s="33"/>
      <c r="N381" s="40"/>
      <c r="O381" s="33"/>
      <c r="P381" s="33"/>
      <c r="Q381" s="33"/>
      <c r="R381" s="33"/>
      <c r="S381" s="33"/>
      <c r="T381" s="33"/>
      <c r="U381" s="33"/>
      <c r="V381" s="33"/>
      <c r="W381" s="23" t="str">
        <f>LEFT(TEXT(Locations[[#This Row],[Zip Code]],"00000"),5)</f>
        <v>00000</v>
      </c>
    </row>
    <row r="382" spans="2:23" x14ac:dyDescent="0.2">
      <c r="B382" s="154">
        <v>370</v>
      </c>
      <c r="C382" s="33"/>
      <c r="D382" s="33"/>
      <c r="E382" s="37"/>
      <c r="F382" s="38" t="str">
        <f>_xlfn.IFNA(VLOOKUP(Locations[[#This Row],[CleanZip]],ZipCodes[],2,0),"")</f>
        <v/>
      </c>
      <c r="G382" s="38" t="str">
        <f>_xlfn.IFNA(VLOOKUP(Locations[[#This Row],[CleanZip]],ZipCodes[],3,0),"")</f>
        <v/>
      </c>
      <c r="H382" s="33"/>
      <c r="I382" s="39"/>
      <c r="J382" s="39"/>
      <c r="K382" s="40"/>
      <c r="L382" s="40"/>
      <c r="M382" s="33"/>
      <c r="N382" s="40"/>
      <c r="O382" s="33"/>
      <c r="P382" s="33"/>
      <c r="Q382" s="33"/>
      <c r="R382" s="33"/>
      <c r="S382" s="33"/>
      <c r="T382" s="33"/>
      <c r="U382" s="33"/>
      <c r="V382" s="33"/>
      <c r="W382" s="23" t="str">
        <f>LEFT(TEXT(Locations[[#This Row],[Zip Code]],"00000"),5)</f>
        <v>00000</v>
      </c>
    </row>
    <row r="383" spans="2:23" x14ac:dyDescent="0.2">
      <c r="B383" s="154">
        <v>371</v>
      </c>
      <c r="C383" s="33"/>
      <c r="D383" s="33"/>
      <c r="E383" s="37"/>
      <c r="F383" s="38" t="str">
        <f>_xlfn.IFNA(VLOOKUP(Locations[[#This Row],[CleanZip]],ZipCodes[],2,0),"")</f>
        <v/>
      </c>
      <c r="G383" s="38" t="str">
        <f>_xlfn.IFNA(VLOOKUP(Locations[[#This Row],[CleanZip]],ZipCodes[],3,0),"")</f>
        <v/>
      </c>
      <c r="H383" s="33"/>
      <c r="I383" s="39"/>
      <c r="J383" s="39"/>
      <c r="K383" s="40"/>
      <c r="L383" s="40"/>
      <c r="M383" s="33"/>
      <c r="N383" s="40"/>
      <c r="O383" s="33"/>
      <c r="P383" s="33"/>
      <c r="Q383" s="33"/>
      <c r="R383" s="33"/>
      <c r="S383" s="33"/>
      <c r="T383" s="33"/>
      <c r="U383" s="33"/>
      <c r="V383" s="33"/>
      <c r="W383" s="23" t="str">
        <f>LEFT(TEXT(Locations[[#This Row],[Zip Code]],"00000"),5)</f>
        <v>00000</v>
      </c>
    </row>
    <row r="384" spans="2:23" x14ac:dyDescent="0.2">
      <c r="B384" s="154">
        <v>372</v>
      </c>
      <c r="C384" s="33"/>
      <c r="D384" s="33"/>
      <c r="E384" s="37"/>
      <c r="F384" s="38" t="str">
        <f>_xlfn.IFNA(VLOOKUP(Locations[[#This Row],[CleanZip]],ZipCodes[],2,0),"")</f>
        <v/>
      </c>
      <c r="G384" s="38" t="str">
        <f>_xlfn.IFNA(VLOOKUP(Locations[[#This Row],[CleanZip]],ZipCodes[],3,0),"")</f>
        <v/>
      </c>
      <c r="H384" s="33"/>
      <c r="I384" s="39"/>
      <c r="J384" s="39"/>
      <c r="K384" s="40"/>
      <c r="L384" s="40"/>
      <c r="M384" s="33"/>
      <c r="N384" s="40"/>
      <c r="O384" s="33"/>
      <c r="P384" s="33"/>
      <c r="Q384" s="33"/>
      <c r="R384" s="33"/>
      <c r="S384" s="33"/>
      <c r="T384" s="33"/>
      <c r="U384" s="33"/>
      <c r="V384" s="33"/>
      <c r="W384" s="23" t="str">
        <f>LEFT(TEXT(Locations[[#This Row],[Zip Code]],"00000"),5)</f>
        <v>00000</v>
      </c>
    </row>
    <row r="385" spans="2:23" x14ac:dyDescent="0.2">
      <c r="B385" s="154">
        <v>373</v>
      </c>
      <c r="C385" s="33"/>
      <c r="D385" s="33"/>
      <c r="E385" s="37"/>
      <c r="F385" s="38" t="str">
        <f>_xlfn.IFNA(VLOOKUP(Locations[[#This Row],[CleanZip]],ZipCodes[],2,0),"")</f>
        <v/>
      </c>
      <c r="G385" s="38" t="str">
        <f>_xlfn.IFNA(VLOOKUP(Locations[[#This Row],[CleanZip]],ZipCodes[],3,0),"")</f>
        <v/>
      </c>
      <c r="H385" s="33"/>
      <c r="I385" s="39"/>
      <c r="J385" s="39"/>
      <c r="K385" s="40"/>
      <c r="L385" s="40"/>
      <c r="M385" s="33"/>
      <c r="N385" s="40"/>
      <c r="O385" s="33"/>
      <c r="P385" s="33"/>
      <c r="Q385" s="33"/>
      <c r="R385" s="33"/>
      <c r="S385" s="33"/>
      <c r="T385" s="33"/>
      <c r="U385" s="33"/>
      <c r="V385" s="33"/>
      <c r="W385" s="23" t="str">
        <f>LEFT(TEXT(Locations[[#This Row],[Zip Code]],"00000"),5)</f>
        <v>00000</v>
      </c>
    </row>
    <row r="386" spans="2:23" x14ac:dyDescent="0.2">
      <c r="B386" s="154">
        <v>374</v>
      </c>
      <c r="C386" s="33"/>
      <c r="D386" s="33"/>
      <c r="E386" s="37"/>
      <c r="F386" s="38" t="str">
        <f>_xlfn.IFNA(VLOOKUP(Locations[[#This Row],[CleanZip]],ZipCodes[],2,0),"")</f>
        <v/>
      </c>
      <c r="G386" s="38" t="str">
        <f>_xlfn.IFNA(VLOOKUP(Locations[[#This Row],[CleanZip]],ZipCodes[],3,0),"")</f>
        <v/>
      </c>
      <c r="H386" s="33"/>
      <c r="I386" s="39"/>
      <c r="J386" s="39"/>
      <c r="K386" s="40"/>
      <c r="L386" s="40"/>
      <c r="M386" s="33"/>
      <c r="N386" s="40"/>
      <c r="O386" s="33"/>
      <c r="P386" s="33"/>
      <c r="Q386" s="33"/>
      <c r="R386" s="33"/>
      <c r="S386" s="33"/>
      <c r="T386" s="33"/>
      <c r="U386" s="33"/>
      <c r="V386" s="33"/>
      <c r="W386" s="23" t="str">
        <f>LEFT(TEXT(Locations[[#This Row],[Zip Code]],"00000"),5)</f>
        <v>00000</v>
      </c>
    </row>
    <row r="387" spans="2:23" x14ac:dyDescent="0.2">
      <c r="B387" s="154">
        <v>375</v>
      </c>
      <c r="C387" s="33"/>
      <c r="D387" s="33"/>
      <c r="E387" s="37"/>
      <c r="F387" s="38" t="str">
        <f>_xlfn.IFNA(VLOOKUP(Locations[[#This Row],[CleanZip]],ZipCodes[],2,0),"")</f>
        <v/>
      </c>
      <c r="G387" s="38" t="str">
        <f>_xlfn.IFNA(VLOOKUP(Locations[[#This Row],[CleanZip]],ZipCodes[],3,0),"")</f>
        <v/>
      </c>
      <c r="H387" s="33"/>
      <c r="I387" s="39"/>
      <c r="J387" s="39"/>
      <c r="K387" s="40"/>
      <c r="L387" s="40"/>
      <c r="M387" s="33"/>
      <c r="N387" s="40"/>
      <c r="O387" s="33"/>
      <c r="P387" s="33"/>
      <c r="Q387" s="33"/>
      <c r="R387" s="33"/>
      <c r="S387" s="33"/>
      <c r="T387" s="33"/>
      <c r="U387" s="33"/>
      <c r="V387" s="33"/>
      <c r="W387" s="23" t="str">
        <f>LEFT(TEXT(Locations[[#This Row],[Zip Code]],"00000"),5)</f>
        <v>00000</v>
      </c>
    </row>
    <row r="388" spans="2:23" x14ac:dyDescent="0.2">
      <c r="B388" s="154">
        <v>376</v>
      </c>
      <c r="C388" s="33"/>
      <c r="D388" s="33"/>
      <c r="E388" s="37"/>
      <c r="F388" s="38" t="str">
        <f>_xlfn.IFNA(VLOOKUP(Locations[[#This Row],[CleanZip]],ZipCodes[],2,0),"")</f>
        <v/>
      </c>
      <c r="G388" s="38" t="str">
        <f>_xlfn.IFNA(VLOOKUP(Locations[[#This Row],[CleanZip]],ZipCodes[],3,0),"")</f>
        <v/>
      </c>
      <c r="H388" s="33"/>
      <c r="I388" s="39"/>
      <c r="J388" s="39"/>
      <c r="K388" s="40"/>
      <c r="L388" s="40"/>
      <c r="M388" s="33"/>
      <c r="N388" s="40"/>
      <c r="O388" s="33"/>
      <c r="P388" s="33"/>
      <c r="Q388" s="33"/>
      <c r="R388" s="33"/>
      <c r="S388" s="33"/>
      <c r="T388" s="33"/>
      <c r="U388" s="33"/>
      <c r="V388" s="33"/>
      <c r="W388" s="23" t="str">
        <f>LEFT(TEXT(Locations[[#This Row],[Zip Code]],"00000"),5)</f>
        <v>00000</v>
      </c>
    </row>
    <row r="389" spans="2:23" x14ac:dyDescent="0.2">
      <c r="B389" s="154">
        <v>377</v>
      </c>
      <c r="C389" s="33"/>
      <c r="D389" s="33"/>
      <c r="E389" s="37"/>
      <c r="F389" s="38" t="str">
        <f>_xlfn.IFNA(VLOOKUP(Locations[[#This Row],[CleanZip]],ZipCodes[],2,0),"")</f>
        <v/>
      </c>
      <c r="G389" s="38" t="str">
        <f>_xlfn.IFNA(VLOOKUP(Locations[[#This Row],[CleanZip]],ZipCodes[],3,0),"")</f>
        <v/>
      </c>
      <c r="H389" s="33"/>
      <c r="I389" s="39"/>
      <c r="J389" s="39"/>
      <c r="K389" s="40"/>
      <c r="L389" s="40"/>
      <c r="M389" s="33"/>
      <c r="N389" s="40"/>
      <c r="O389" s="33"/>
      <c r="P389" s="33"/>
      <c r="Q389" s="33"/>
      <c r="R389" s="33"/>
      <c r="S389" s="33"/>
      <c r="T389" s="33"/>
      <c r="U389" s="33"/>
      <c r="V389" s="33"/>
      <c r="W389" s="23" t="str">
        <f>LEFT(TEXT(Locations[[#This Row],[Zip Code]],"00000"),5)</f>
        <v>00000</v>
      </c>
    </row>
    <row r="390" spans="2:23" x14ac:dyDescent="0.2">
      <c r="B390" s="154">
        <v>378</v>
      </c>
      <c r="C390" s="33"/>
      <c r="D390" s="33"/>
      <c r="E390" s="37"/>
      <c r="F390" s="38" t="str">
        <f>_xlfn.IFNA(VLOOKUP(Locations[[#This Row],[CleanZip]],ZipCodes[],2,0),"")</f>
        <v/>
      </c>
      <c r="G390" s="38" t="str">
        <f>_xlfn.IFNA(VLOOKUP(Locations[[#This Row],[CleanZip]],ZipCodes[],3,0),"")</f>
        <v/>
      </c>
      <c r="H390" s="33"/>
      <c r="I390" s="39"/>
      <c r="J390" s="39"/>
      <c r="K390" s="40"/>
      <c r="L390" s="40"/>
      <c r="M390" s="33"/>
      <c r="N390" s="40"/>
      <c r="O390" s="33"/>
      <c r="P390" s="33"/>
      <c r="Q390" s="33"/>
      <c r="R390" s="33"/>
      <c r="S390" s="33"/>
      <c r="T390" s="33"/>
      <c r="U390" s="33"/>
      <c r="V390" s="33"/>
      <c r="W390" s="23" t="str">
        <f>LEFT(TEXT(Locations[[#This Row],[Zip Code]],"00000"),5)</f>
        <v>00000</v>
      </c>
    </row>
    <row r="391" spans="2:23" x14ac:dyDescent="0.2">
      <c r="B391" s="154">
        <v>379</v>
      </c>
      <c r="C391" s="33"/>
      <c r="D391" s="33"/>
      <c r="E391" s="37"/>
      <c r="F391" s="38" t="str">
        <f>_xlfn.IFNA(VLOOKUP(Locations[[#This Row],[CleanZip]],ZipCodes[],2,0),"")</f>
        <v/>
      </c>
      <c r="G391" s="38" t="str">
        <f>_xlfn.IFNA(VLOOKUP(Locations[[#This Row],[CleanZip]],ZipCodes[],3,0),"")</f>
        <v/>
      </c>
      <c r="H391" s="33"/>
      <c r="I391" s="39"/>
      <c r="J391" s="39"/>
      <c r="K391" s="40"/>
      <c r="L391" s="40"/>
      <c r="M391" s="33"/>
      <c r="N391" s="40"/>
      <c r="O391" s="33"/>
      <c r="P391" s="33"/>
      <c r="Q391" s="33"/>
      <c r="R391" s="33"/>
      <c r="S391" s="33"/>
      <c r="T391" s="33"/>
      <c r="U391" s="33"/>
      <c r="V391" s="33"/>
      <c r="W391" s="23" t="str">
        <f>LEFT(TEXT(Locations[[#This Row],[Zip Code]],"00000"),5)</f>
        <v>00000</v>
      </c>
    </row>
    <row r="392" spans="2:23" x14ac:dyDescent="0.2">
      <c r="B392" s="154">
        <v>380</v>
      </c>
      <c r="C392" s="33"/>
      <c r="D392" s="33"/>
      <c r="E392" s="37"/>
      <c r="F392" s="38" t="str">
        <f>_xlfn.IFNA(VLOOKUP(Locations[[#This Row],[CleanZip]],ZipCodes[],2,0),"")</f>
        <v/>
      </c>
      <c r="G392" s="38" t="str">
        <f>_xlfn.IFNA(VLOOKUP(Locations[[#This Row],[CleanZip]],ZipCodes[],3,0),"")</f>
        <v/>
      </c>
      <c r="H392" s="33"/>
      <c r="I392" s="39"/>
      <c r="J392" s="39"/>
      <c r="K392" s="40"/>
      <c r="L392" s="40"/>
      <c r="M392" s="33"/>
      <c r="N392" s="40"/>
      <c r="O392" s="33"/>
      <c r="P392" s="33"/>
      <c r="Q392" s="33"/>
      <c r="R392" s="33"/>
      <c r="S392" s="33"/>
      <c r="T392" s="33"/>
      <c r="U392" s="33"/>
      <c r="V392" s="33"/>
      <c r="W392" s="23" t="str">
        <f>LEFT(TEXT(Locations[[#This Row],[Zip Code]],"00000"),5)</f>
        <v>00000</v>
      </c>
    </row>
    <row r="393" spans="2:23" x14ac:dyDescent="0.2">
      <c r="B393" s="154">
        <v>381</v>
      </c>
      <c r="C393" s="33"/>
      <c r="D393" s="33"/>
      <c r="E393" s="37"/>
      <c r="F393" s="38" t="str">
        <f>_xlfn.IFNA(VLOOKUP(Locations[[#This Row],[CleanZip]],ZipCodes[],2,0),"")</f>
        <v/>
      </c>
      <c r="G393" s="38" t="str">
        <f>_xlfn.IFNA(VLOOKUP(Locations[[#This Row],[CleanZip]],ZipCodes[],3,0),"")</f>
        <v/>
      </c>
      <c r="H393" s="33"/>
      <c r="I393" s="39"/>
      <c r="J393" s="39"/>
      <c r="K393" s="40"/>
      <c r="L393" s="40"/>
      <c r="M393" s="33"/>
      <c r="N393" s="40"/>
      <c r="O393" s="33"/>
      <c r="P393" s="33"/>
      <c r="Q393" s="33"/>
      <c r="R393" s="33"/>
      <c r="S393" s="33"/>
      <c r="T393" s="33"/>
      <c r="U393" s="33"/>
      <c r="V393" s="33"/>
      <c r="W393" s="23" t="str">
        <f>LEFT(TEXT(Locations[[#This Row],[Zip Code]],"00000"),5)</f>
        <v>00000</v>
      </c>
    </row>
    <row r="394" spans="2:23" x14ac:dyDescent="0.2">
      <c r="B394" s="154">
        <v>382</v>
      </c>
      <c r="C394" s="33"/>
      <c r="D394" s="33"/>
      <c r="E394" s="37"/>
      <c r="F394" s="38" t="str">
        <f>_xlfn.IFNA(VLOOKUP(Locations[[#This Row],[CleanZip]],ZipCodes[],2,0),"")</f>
        <v/>
      </c>
      <c r="G394" s="38" t="str">
        <f>_xlfn.IFNA(VLOOKUP(Locations[[#This Row],[CleanZip]],ZipCodes[],3,0),"")</f>
        <v/>
      </c>
      <c r="H394" s="33"/>
      <c r="I394" s="39"/>
      <c r="J394" s="39"/>
      <c r="K394" s="40"/>
      <c r="L394" s="40"/>
      <c r="M394" s="33"/>
      <c r="N394" s="40"/>
      <c r="O394" s="33"/>
      <c r="P394" s="33"/>
      <c r="Q394" s="33"/>
      <c r="R394" s="33"/>
      <c r="S394" s="33"/>
      <c r="T394" s="33"/>
      <c r="U394" s="33"/>
      <c r="V394" s="33"/>
      <c r="W394" s="23" t="str">
        <f>LEFT(TEXT(Locations[[#This Row],[Zip Code]],"00000"),5)</f>
        <v>00000</v>
      </c>
    </row>
    <row r="395" spans="2:23" x14ac:dyDescent="0.2">
      <c r="B395" s="154">
        <v>383</v>
      </c>
      <c r="C395" s="33"/>
      <c r="D395" s="33"/>
      <c r="E395" s="37"/>
      <c r="F395" s="38" t="str">
        <f>_xlfn.IFNA(VLOOKUP(Locations[[#This Row],[CleanZip]],ZipCodes[],2,0),"")</f>
        <v/>
      </c>
      <c r="G395" s="38" t="str">
        <f>_xlfn.IFNA(VLOOKUP(Locations[[#This Row],[CleanZip]],ZipCodes[],3,0),"")</f>
        <v/>
      </c>
      <c r="H395" s="33"/>
      <c r="I395" s="39"/>
      <c r="J395" s="39"/>
      <c r="K395" s="40"/>
      <c r="L395" s="40"/>
      <c r="M395" s="33"/>
      <c r="N395" s="40"/>
      <c r="O395" s="33"/>
      <c r="P395" s="33"/>
      <c r="Q395" s="33"/>
      <c r="R395" s="33"/>
      <c r="S395" s="33"/>
      <c r="T395" s="33"/>
      <c r="U395" s="33"/>
      <c r="V395" s="33"/>
      <c r="W395" s="23" t="str">
        <f>LEFT(TEXT(Locations[[#This Row],[Zip Code]],"00000"),5)</f>
        <v>00000</v>
      </c>
    </row>
    <row r="396" spans="2:23" x14ac:dyDescent="0.2">
      <c r="B396" s="154">
        <v>384</v>
      </c>
      <c r="C396" s="33"/>
      <c r="D396" s="33"/>
      <c r="E396" s="37"/>
      <c r="F396" s="38" t="str">
        <f>_xlfn.IFNA(VLOOKUP(Locations[[#This Row],[CleanZip]],ZipCodes[],2,0),"")</f>
        <v/>
      </c>
      <c r="G396" s="38" t="str">
        <f>_xlfn.IFNA(VLOOKUP(Locations[[#This Row],[CleanZip]],ZipCodes[],3,0),"")</f>
        <v/>
      </c>
      <c r="H396" s="33"/>
      <c r="I396" s="39"/>
      <c r="J396" s="39"/>
      <c r="K396" s="40"/>
      <c r="L396" s="40"/>
      <c r="M396" s="33"/>
      <c r="N396" s="40"/>
      <c r="O396" s="33"/>
      <c r="P396" s="33"/>
      <c r="Q396" s="33"/>
      <c r="R396" s="33"/>
      <c r="S396" s="33"/>
      <c r="T396" s="33"/>
      <c r="U396" s="33"/>
      <c r="V396" s="33"/>
      <c r="W396" s="23" t="str">
        <f>LEFT(TEXT(Locations[[#This Row],[Zip Code]],"00000"),5)</f>
        <v>00000</v>
      </c>
    </row>
    <row r="397" spans="2:23" x14ac:dyDescent="0.2">
      <c r="B397" s="154">
        <v>385</v>
      </c>
      <c r="C397" s="33"/>
      <c r="D397" s="33"/>
      <c r="E397" s="37"/>
      <c r="F397" s="38" t="str">
        <f>_xlfn.IFNA(VLOOKUP(Locations[[#This Row],[CleanZip]],ZipCodes[],2,0),"")</f>
        <v/>
      </c>
      <c r="G397" s="38" t="str">
        <f>_xlfn.IFNA(VLOOKUP(Locations[[#This Row],[CleanZip]],ZipCodes[],3,0),"")</f>
        <v/>
      </c>
      <c r="H397" s="33"/>
      <c r="I397" s="39"/>
      <c r="J397" s="39"/>
      <c r="K397" s="40"/>
      <c r="L397" s="40"/>
      <c r="M397" s="33"/>
      <c r="N397" s="40"/>
      <c r="O397" s="33"/>
      <c r="P397" s="33"/>
      <c r="Q397" s="33"/>
      <c r="R397" s="33"/>
      <c r="S397" s="33"/>
      <c r="T397" s="33"/>
      <c r="U397" s="33"/>
      <c r="V397" s="33"/>
      <c r="W397" s="23" t="str">
        <f>LEFT(TEXT(Locations[[#This Row],[Zip Code]],"00000"),5)</f>
        <v>00000</v>
      </c>
    </row>
    <row r="398" spans="2:23" x14ac:dyDescent="0.2">
      <c r="B398" s="154">
        <v>386</v>
      </c>
      <c r="C398" s="33"/>
      <c r="D398" s="33"/>
      <c r="E398" s="37"/>
      <c r="F398" s="38" t="str">
        <f>_xlfn.IFNA(VLOOKUP(Locations[[#This Row],[CleanZip]],ZipCodes[],2,0),"")</f>
        <v/>
      </c>
      <c r="G398" s="38" t="str">
        <f>_xlfn.IFNA(VLOOKUP(Locations[[#This Row],[CleanZip]],ZipCodes[],3,0),"")</f>
        <v/>
      </c>
      <c r="H398" s="33"/>
      <c r="I398" s="39"/>
      <c r="J398" s="39"/>
      <c r="K398" s="40"/>
      <c r="L398" s="40"/>
      <c r="M398" s="33"/>
      <c r="N398" s="40"/>
      <c r="O398" s="33"/>
      <c r="P398" s="33"/>
      <c r="Q398" s="33"/>
      <c r="R398" s="33"/>
      <c r="S398" s="33"/>
      <c r="T398" s="33"/>
      <c r="U398" s="33"/>
      <c r="V398" s="33"/>
      <c r="W398" s="23" t="str">
        <f>LEFT(TEXT(Locations[[#This Row],[Zip Code]],"00000"),5)</f>
        <v>00000</v>
      </c>
    </row>
    <row r="399" spans="2:23" x14ac:dyDescent="0.2">
      <c r="B399" s="154">
        <v>387</v>
      </c>
      <c r="C399" s="33"/>
      <c r="D399" s="33"/>
      <c r="E399" s="37"/>
      <c r="F399" s="38" t="str">
        <f>_xlfn.IFNA(VLOOKUP(Locations[[#This Row],[CleanZip]],ZipCodes[],2,0),"")</f>
        <v/>
      </c>
      <c r="G399" s="38" t="str">
        <f>_xlfn.IFNA(VLOOKUP(Locations[[#This Row],[CleanZip]],ZipCodes[],3,0),"")</f>
        <v/>
      </c>
      <c r="H399" s="33"/>
      <c r="I399" s="39"/>
      <c r="J399" s="39"/>
      <c r="K399" s="40"/>
      <c r="L399" s="40"/>
      <c r="M399" s="33"/>
      <c r="N399" s="40"/>
      <c r="O399" s="33"/>
      <c r="P399" s="33"/>
      <c r="Q399" s="33"/>
      <c r="R399" s="33"/>
      <c r="S399" s="33"/>
      <c r="T399" s="33"/>
      <c r="U399" s="33"/>
      <c r="V399" s="33"/>
      <c r="W399" s="23" t="str">
        <f>LEFT(TEXT(Locations[[#This Row],[Zip Code]],"00000"),5)</f>
        <v>00000</v>
      </c>
    </row>
    <row r="400" spans="2:23" x14ac:dyDescent="0.2">
      <c r="B400" s="154">
        <v>388</v>
      </c>
      <c r="C400" s="33"/>
      <c r="D400" s="33"/>
      <c r="E400" s="37"/>
      <c r="F400" s="38" t="str">
        <f>_xlfn.IFNA(VLOOKUP(Locations[[#This Row],[CleanZip]],ZipCodes[],2,0),"")</f>
        <v/>
      </c>
      <c r="G400" s="38" t="str">
        <f>_xlfn.IFNA(VLOOKUP(Locations[[#This Row],[CleanZip]],ZipCodes[],3,0),"")</f>
        <v/>
      </c>
      <c r="H400" s="33"/>
      <c r="I400" s="39"/>
      <c r="J400" s="39"/>
      <c r="K400" s="40"/>
      <c r="L400" s="40"/>
      <c r="M400" s="33"/>
      <c r="N400" s="40"/>
      <c r="O400" s="33"/>
      <c r="P400" s="33"/>
      <c r="Q400" s="33"/>
      <c r="R400" s="33"/>
      <c r="S400" s="33"/>
      <c r="T400" s="33"/>
      <c r="U400" s="33"/>
      <c r="V400" s="33"/>
      <c r="W400" s="23" t="str">
        <f>LEFT(TEXT(Locations[[#This Row],[Zip Code]],"00000"),5)</f>
        <v>00000</v>
      </c>
    </row>
    <row r="401" spans="2:23" x14ac:dyDescent="0.2">
      <c r="B401" s="154">
        <v>389</v>
      </c>
      <c r="C401" s="33"/>
      <c r="D401" s="33"/>
      <c r="E401" s="37"/>
      <c r="F401" s="38" t="str">
        <f>_xlfn.IFNA(VLOOKUP(Locations[[#This Row],[CleanZip]],ZipCodes[],2,0),"")</f>
        <v/>
      </c>
      <c r="G401" s="38" t="str">
        <f>_xlfn.IFNA(VLOOKUP(Locations[[#This Row],[CleanZip]],ZipCodes[],3,0),"")</f>
        <v/>
      </c>
      <c r="H401" s="33"/>
      <c r="I401" s="39"/>
      <c r="J401" s="39"/>
      <c r="K401" s="40"/>
      <c r="L401" s="40"/>
      <c r="M401" s="33"/>
      <c r="N401" s="40"/>
      <c r="O401" s="33"/>
      <c r="P401" s="33"/>
      <c r="Q401" s="33"/>
      <c r="R401" s="33"/>
      <c r="S401" s="33"/>
      <c r="T401" s="33"/>
      <c r="U401" s="33"/>
      <c r="V401" s="33"/>
      <c r="W401" s="23" t="str">
        <f>LEFT(TEXT(Locations[[#This Row],[Zip Code]],"00000"),5)</f>
        <v>00000</v>
      </c>
    </row>
    <row r="402" spans="2:23" x14ac:dyDescent="0.2">
      <c r="B402" s="154">
        <v>390</v>
      </c>
      <c r="C402" s="33"/>
      <c r="D402" s="33"/>
      <c r="E402" s="37"/>
      <c r="F402" s="38" t="str">
        <f>_xlfn.IFNA(VLOOKUP(Locations[[#This Row],[CleanZip]],ZipCodes[],2,0),"")</f>
        <v/>
      </c>
      <c r="G402" s="38" t="str">
        <f>_xlfn.IFNA(VLOOKUP(Locations[[#This Row],[CleanZip]],ZipCodes[],3,0),"")</f>
        <v/>
      </c>
      <c r="H402" s="33"/>
      <c r="I402" s="39"/>
      <c r="J402" s="39"/>
      <c r="K402" s="40"/>
      <c r="L402" s="40"/>
      <c r="M402" s="33"/>
      <c r="N402" s="40"/>
      <c r="O402" s="33"/>
      <c r="P402" s="33"/>
      <c r="Q402" s="33"/>
      <c r="R402" s="33"/>
      <c r="S402" s="33"/>
      <c r="T402" s="33"/>
      <c r="U402" s="33"/>
      <c r="V402" s="33"/>
      <c r="W402" s="23" t="str">
        <f>LEFT(TEXT(Locations[[#This Row],[Zip Code]],"00000"),5)</f>
        <v>00000</v>
      </c>
    </row>
    <row r="403" spans="2:23" x14ac:dyDescent="0.2">
      <c r="B403" s="154">
        <v>391</v>
      </c>
      <c r="C403" s="33"/>
      <c r="D403" s="33"/>
      <c r="E403" s="37"/>
      <c r="F403" s="38" t="str">
        <f>_xlfn.IFNA(VLOOKUP(Locations[[#This Row],[CleanZip]],ZipCodes[],2,0),"")</f>
        <v/>
      </c>
      <c r="G403" s="38" t="str">
        <f>_xlfn.IFNA(VLOOKUP(Locations[[#This Row],[CleanZip]],ZipCodes[],3,0),"")</f>
        <v/>
      </c>
      <c r="H403" s="33"/>
      <c r="I403" s="39"/>
      <c r="J403" s="39"/>
      <c r="K403" s="40"/>
      <c r="L403" s="40"/>
      <c r="M403" s="33"/>
      <c r="N403" s="40"/>
      <c r="O403" s="33"/>
      <c r="P403" s="33"/>
      <c r="Q403" s="33"/>
      <c r="R403" s="33"/>
      <c r="S403" s="33"/>
      <c r="T403" s="33"/>
      <c r="U403" s="33"/>
      <c r="V403" s="33"/>
      <c r="W403" s="23" t="str">
        <f>LEFT(TEXT(Locations[[#This Row],[Zip Code]],"00000"),5)</f>
        <v>00000</v>
      </c>
    </row>
    <row r="404" spans="2:23" x14ac:dyDescent="0.2">
      <c r="B404" s="154">
        <v>392</v>
      </c>
      <c r="C404" s="33"/>
      <c r="D404" s="33"/>
      <c r="E404" s="37"/>
      <c r="F404" s="38" t="str">
        <f>_xlfn.IFNA(VLOOKUP(Locations[[#This Row],[CleanZip]],ZipCodes[],2,0),"")</f>
        <v/>
      </c>
      <c r="G404" s="38" t="str">
        <f>_xlfn.IFNA(VLOOKUP(Locations[[#This Row],[CleanZip]],ZipCodes[],3,0),"")</f>
        <v/>
      </c>
      <c r="H404" s="33"/>
      <c r="I404" s="39"/>
      <c r="J404" s="39"/>
      <c r="K404" s="40"/>
      <c r="L404" s="40"/>
      <c r="M404" s="33"/>
      <c r="N404" s="40"/>
      <c r="O404" s="33"/>
      <c r="P404" s="33"/>
      <c r="Q404" s="33"/>
      <c r="R404" s="33"/>
      <c r="S404" s="33"/>
      <c r="T404" s="33"/>
      <c r="U404" s="33"/>
      <c r="V404" s="33"/>
      <c r="W404" s="23" t="str">
        <f>LEFT(TEXT(Locations[[#This Row],[Zip Code]],"00000"),5)</f>
        <v>00000</v>
      </c>
    </row>
    <row r="405" spans="2:23" x14ac:dyDescent="0.2">
      <c r="B405" s="154">
        <v>393</v>
      </c>
      <c r="C405" s="33"/>
      <c r="D405" s="33"/>
      <c r="E405" s="37"/>
      <c r="F405" s="38" t="str">
        <f>_xlfn.IFNA(VLOOKUP(Locations[[#This Row],[CleanZip]],ZipCodes[],2,0),"")</f>
        <v/>
      </c>
      <c r="G405" s="38" t="str">
        <f>_xlfn.IFNA(VLOOKUP(Locations[[#This Row],[CleanZip]],ZipCodes[],3,0),"")</f>
        <v/>
      </c>
      <c r="H405" s="33"/>
      <c r="I405" s="39"/>
      <c r="J405" s="39"/>
      <c r="K405" s="40"/>
      <c r="L405" s="40"/>
      <c r="M405" s="33"/>
      <c r="N405" s="40"/>
      <c r="O405" s="33"/>
      <c r="P405" s="33"/>
      <c r="Q405" s="33"/>
      <c r="R405" s="33"/>
      <c r="S405" s="33"/>
      <c r="T405" s="33"/>
      <c r="U405" s="33"/>
      <c r="V405" s="33"/>
      <c r="W405" s="23" t="str">
        <f>LEFT(TEXT(Locations[[#This Row],[Zip Code]],"00000"),5)</f>
        <v>00000</v>
      </c>
    </row>
    <row r="406" spans="2:23" x14ac:dyDescent="0.2">
      <c r="B406" s="154">
        <v>394</v>
      </c>
      <c r="C406" s="33"/>
      <c r="D406" s="33"/>
      <c r="E406" s="37"/>
      <c r="F406" s="38" t="str">
        <f>_xlfn.IFNA(VLOOKUP(Locations[[#This Row],[CleanZip]],ZipCodes[],2,0),"")</f>
        <v/>
      </c>
      <c r="G406" s="38" t="str">
        <f>_xlfn.IFNA(VLOOKUP(Locations[[#This Row],[CleanZip]],ZipCodes[],3,0),"")</f>
        <v/>
      </c>
      <c r="H406" s="33"/>
      <c r="I406" s="39"/>
      <c r="J406" s="39"/>
      <c r="K406" s="40"/>
      <c r="L406" s="40"/>
      <c r="M406" s="33"/>
      <c r="N406" s="40"/>
      <c r="O406" s="33"/>
      <c r="P406" s="33"/>
      <c r="Q406" s="33"/>
      <c r="R406" s="33"/>
      <c r="S406" s="33"/>
      <c r="T406" s="33"/>
      <c r="U406" s="33"/>
      <c r="V406" s="33"/>
      <c r="W406" s="23" t="str">
        <f>LEFT(TEXT(Locations[[#This Row],[Zip Code]],"00000"),5)</f>
        <v>00000</v>
      </c>
    </row>
    <row r="407" spans="2:23" x14ac:dyDescent="0.2">
      <c r="B407" s="154">
        <v>395</v>
      </c>
      <c r="C407" s="33"/>
      <c r="D407" s="33"/>
      <c r="E407" s="37"/>
      <c r="F407" s="38" t="str">
        <f>_xlfn.IFNA(VLOOKUP(Locations[[#This Row],[CleanZip]],ZipCodes[],2,0),"")</f>
        <v/>
      </c>
      <c r="G407" s="38" t="str">
        <f>_xlfn.IFNA(VLOOKUP(Locations[[#This Row],[CleanZip]],ZipCodes[],3,0),"")</f>
        <v/>
      </c>
      <c r="H407" s="33"/>
      <c r="I407" s="39"/>
      <c r="J407" s="39"/>
      <c r="K407" s="40"/>
      <c r="L407" s="40"/>
      <c r="M407" s="33"/>
      <c r="N407" s="40"/>
      <c r="O407" s="33"/>
      <c r="P407" s="33"/>
      <c r="Q407" s="33"/>
      <c r="R407" s="33"/>
      <c r="S407" s="33"/>
      <c r="T407" s="33"/>
      <c r="U407" s="33"/>
      <c r="V407" s="33"/>
      <c r="W407" s="23" t="str">
        <f>LEFT(TEXT(Locations[[#This Row],[Zip Code]],"00000"),5)</f>
        <v>00000</v>
      </c>
    </row>
    <row r="408" spans="2:23" x14ac:dyDescent="0.2">
      <c r="B408" s="154">
        <v>396</v>
      </c>
      <c r="C408" s="33"/>
      <c r="D408" s="33"/>
      <c r="E408" s="37"/>
      <c r="F408" s="38" t="str">
        <f>_xlfn.IFNA(VLOOKUP(Locations[[#This Row],[CleanZip]],ZipCodes[],2,0),"")</f>
        <v/>
      </c>
      <c r="G408" s="38" t="str">
        <f>_xlfn.IFNA(VLOOKUP(Locations[[#This Row],[CleanZip]],ZipCodes[],3,0),"")</f>
        <v/>
      </c>
      <c r="H408" s="33"/>
      <c r="I408" s="39"/>
      <c r="J408" s="39"/>
      <c r="K408" s="40"/>
      <c r="L408" s="40"/>
      <c r="M408" s="33"/>
      <c r="N408" s="40"/>
      <c r="O408" s="33"/>
      <c r="P408" s="33"/>
      <c r="Q408" s="33"/>
      <c r="R408" s="33"/>
      <c r="S408" s="33"/>
      <c r="T408" s="33"/>
      <c r="U408" s="33"/>
      <c r="V408" s="33"/>
      <c r="W408" s="23" t="str">
        <f>LEFT(TEXT(Locations[[#This Row],[Zip Code]],"00000"),5)</f>
        <v>00000</v>
      </c>
    </row>
    <row r="409" spans="2:23" x14ac:dyDescent="0.2">
      <c r="B409" s="154">
        <v>397</v>
      </c>
      <c r="C409" s="33"/>
      <c r="D409" s="33"/>
      <c r="E409" s="37"/>
      <c r="F409" s="38" t="str">
        <f>_xlfn.IFNA(VLOOKUP(Locations[[#This Row],[CleanZip]],ZipCodes[],2,0),"")</f>
        <v/>
      </c>
      <c r="G409" s="38" t="str">
        <f>_xlfn.IFNA(VLOOKUP(Locations[[#This Row],[CleanZip]],ZipCodes[],3,0),"")</f>
        <v/>
      </c>
      <c r="H409" s="33"/>
      <c r="I409" s="39"/>
      <c r="J409" s="39"/>
      <c r="K409" s="40"/>
      <c r="L409" s="40"/>
      <c r="M409" s="33"/>
      <c r="N409" s="40"/>
      <c r="O409" s="33"/>
      <c r="P409" s="33"/>
      <c r="Q409" s="33"/>
      <c r="R409" s="33"/>
      <c r="S409" s="33"/>
      <c r="T409" s="33"/>
      <c r="U409" s="33"/>
      <c r="V409" s="33"/>
      <c r="W409" s="23" t="str">
        <f>LEFT(TEXT(Locations[[#This Row],[Zip Code]],"00000"),5)</f>
        <v>00000</v>
      </c>
    </row>
    <row r="410" spans="2:23" x14ac:dyDescent="0.2">
      <c r="B410" s="154">
        <v>398</v>
      </c>
      <c r="C410" s="33"/>
      <c r="D410" s="33"/>
      <c r="E410" s="37"/>
      <c r="F410" s="38" t="str">
        <f>_xlfn.IFNA(VLOOKUP(Locations[[#This Row],[CleanZip]],ZipCodes[],2,0),"")</f>
        <v/>
      </c>
      <c r="G410" s="38" t="str">
        <f>_xlfn.IFNA(VLOOKUP(Locations[[#This Row],[CleanZip]],ZipCodes[],3,0),"")</f>
        <v/>
      </c>
      <c r="H410" s="33"/>
      <c r="I410" s="39"/>
      <c r="J410" s="39"/>
      <c r="K410" s="40"/>
      <c r="L410" s="40"/>
      <c r="M410" s="33"/>
      <c r="N410" s="40"/>
      <c r="O410" s="33"/>
      <c r="P410" s="33"/>
      <c r="Q410" s="33"/>
      <c r="R410" s="33"/>
      <c r="S410" s="33"/>
      <c r="T410" s="33"/>
      <c r="U410" s="33"/>
      <c r="V410" s="33"/>
      <c r="W410" s="23" t="str">
        <f>LEFT(TEXT(Locations[[#This Row],[Zip Code]],"00000"),5)</f>
        <v>00000</v>
      </c>
    </row>
    <row r="411" spans="2:23" x14ac:dyDescent="0.2">
      <c r="B411" s="154">
        <v>399</v>
      </c>
      <c r="C411" s="33"/>
      <c r="D411" s="33"/>
      <c r="E411" s="37"/>
      <c r="F411" s="38" t="str">
        <f>_xlfn.IFNA(VLOOKUP(Locations[[#This Row],[CleanZip]],ZipCodes[],2,0),"")</f>
        <v/>
      </c>
      <c r="G411" s="38" t="str">
        <f>_xlfn.IFNA(VLOOKUP(Locations[[#This Row],[CleanZip]],ZipCodes[],3,0),"")</f>
        <v/>
      </c>
      <c r="H411" s="33"/>
      <c r="I411" s="39"/>
      <c r="J411" s="39"/>
      <c r="K411" s="40"/>
      <c r="L411" s="40"/>
      <c r="M411" s="33"/>
      <c r="N411" s="40"/>
      <c r="O411" s="33"/>
      <c r="P411" s="33"/>
      <c r="Q411" s="33"/>
      <c r="R411" s="33"/>
      <c r="S411" s="33"/>
      <c r="T411" s="33"/>
      <c r="U411" s="33"/>
      <c r="V411" s="33"/>
      <c r="W411" s="23" t="str">
        <f>LEFT(TEXT(Locations[[#This Row],[Zip Code]],"00000"),5)</f>
        <v>00000</v>
      </c>
    </row>
    <row r="412" spans="2:23" x14ac:dyDescent="0.2">
      <c r="B412" s="154">
        <v>400</v>
      </c>
      <c r="C412" s="33"/>
      <c r="D412" s="33"/>
      <c r="E412" s="37"/>
      <c r="F412" s="38" t="str">
        <f>_xlfn.IFNA(VLOOKUP(Locations[[#This Row],[CleanZip]],ZipCodes[],2,0),"")</f>
        <v/>
      </c>
      <c r="G412" s="38" t="str">
        <f>_xlfn.IFNA(VLOOKUP(Locations[[#This Row],[CleanZip]],ZipCodes[],3,0),"")</f>
        <v/>
      </c>
      <c r="H412" s="33"/>
      <c r="I412" s="39"/>
      <c r="J412" s="39"/>
      <c r="K412" s="40"/>
      <c r="L412" s="40"/>
      <c r="M412" s="33"/>
      <c r="N412" s="40"/>
      <c r="O412" s="33"/>
      <c r="P412" s="33"/>
      <c r="Q412" s="33"/>
      <c r="R412" s="33"/>
      <c r="S412" s="33"/>
      <c r="T412" s="33"/>
      <c r="U412" s="33"/>
      <c r="V412" s="33"/>
      <c r="W412" s="23" t="str">
        <f>LEFT(TEXT(Locations[[#This Row],[Zip Code]],"00000"),5)</f>
        <v>00000</v>
      </c>
    </row>
    <row r="413" spans="2:23" x14ac:dyDescent="0.2">
      <c r="B413" s="154">
        <v>401</v>
      </c>
      <c r="C413" s="33"/>
      <c r="D413" s="33"/>
      <c r="E413" s="37"/>
      <c r="F413" s="38" t="str">
        <f>_xlfn.IFNA(VLOOKUP(Locations[[#This Row],[CleanZip]],ZipCodes[],2,0),"")</f>
        <v/>
      </c>
      <c r="G413" s="38" t="str">
        <f>_xlfn.IFNA(VLOOKUP(Locations[[#This Row],[CleanZip]],ZipCodes[],3,0),"")</f>
        <v/>
      </c>
      <c r="H413" s="33"/>
      <c r="I413" s="39"/>
      <c r="J413" s="39"/>
      <c r="K413" s="40"/>
      <c r="L413" s="40"/>
      <c r="M413" s="33"/>
      <c r="N413" s="40"/>
      <c r="O413" s="33"/>
      <c r="P413" s="33"/>
      <c r="Q413" s="33"/>
      <c r="R413" s="33"/>
      <c r="S413" s="33"/>
      <c r="T413" s="33"/>
      <c r="U413" s="33"/>
      <c r="V413" s="33"/>
      <c r="W413" s="23" t="str">
        <f>LEFT(TEXT(Locations[[#This Row],[Zip Code]],"00000"),5)</f>
        <v>00000</v>
      </c>
    </row>
    <row r="414" spans="2:23" x14ac:dyDescent="0.2">
      <c r="B414" s="154">
        <v>402</v>
      </c>
      <c r="C414" s="33"/>
      <c r="D414" s="33"/>
      <c r="E414" s="37"/>
      <c r="F414" s="38" t="str">
        <f>_xlfn.IFNA(VLOOKUP(Locations[[#This Row],[CleanZip]],ZipCodes[],2,0),"")</f>
        <v/>
      </c>
      <c r="G414" s="38" t="str">
        <f>_xlfn.IFNA(VLOOKUP(Locations[[#This Row],[CleanZip]],ZipCodes[],3,0),"")</f>
        <v/>
      </c>
      <c r="H414" s="33"/>
      <c r="I414" s="39"/>
      <c r="J414" s="39"/>
      <c r="K414" s="40"/>
      <c r="L414" s="40"/>
      <c r="M414" s="33"/>
      <c r="N414" s="40"/>
      <c r="O414" s="33"/>
      <c r="P414" s="33"/>
      <c r="Q414" s="33"/>
      <c r="R414" s="33"/>
      <c r="S414" s="33"/>
      <c r="T414" s="33"/>
      <c r="U414" s="33"/>
      <c r="V414" s="33"/>
      <c r="W414" s="23" t="str">
        <f>LEFT(TEXT(Locations[[#This Row],[Zip Code]],"00000"),5)</f>
        <v>00000</v>
      </c>
    </row>
    <row r="415" spans="2:23" x14ac:dyDescent="0.2">
      <c r="B415" s="154">
        <v>403</v>
      </c>
      <c r="C415" s="33"/>
      <c r="D415" s="33"/>
      <c r="E415" s="37"/>
      <c r="F415" s="38" t="str">
        <f>_xlfn.IFNA(VLOOKUP(Locations[[#This Row],[CleanZip]],ZipCodes[],2,0),"")</f>
        <v/>
      </c>
      <c r="G415" s="38" t="str">
        <f>_xlfn.IFNA(VLOOKUP(Locations[[#This Row],[CleanZip]],ZipCodes[],3,0),"")</f>
        <v/>
      </c>
      <c r="H415" s="33"/>
      <c r="I415" s="39"/>
      <c r="J415" s="39"/>
      <c r="K415" s="40"/>
      <c r="L415" s="40"/>
      <c r="M415" s="33"/>
      <c r="N415" s="40"/>
      <c r="O415" s="33"/>
      <c r="P415" s="33"/>
      <c r="Q415" s="33"/>
      <c r="R415" s="33"/>
      <c r="S415" s="33"/>
      <c r="T415" s="33"/>
      <c r="U415" s="33"/>
      <c r="V415" s="33"/>
      <c r="W415" s="23" t="str">
        <f>LEFT(TEXT(Locations[[#This Row],[Zip Code]],"00000"),5)</f>
        <v>00000</v>
      </c>
    </row>
    <row r="416" spans="2:23" x14ac:dyDescent="0.2">
      <c r="B416" s="154">
        <v>404</v>
      </c>
      <c r="C416" s="33"/>
      <c r="D416" s="33"/>
      <c r="E416" s="37"/>
      <c r="F416" s="38" t="str">
        <f>_xlfn.IFNA(VLOOKUP(Locations[[#This Row],[CleanZip]],ZipCodes[],2,0),"")</f>
        <v/>
      </c>
      <c r="G416" s="38" t="str">
        <f>_xlfn.IFNA(VLOOKUP(Locations[[#This Row],[CleanZip]],ZipCodes[],3,0),"")</f>
        <v/>
      </c>
      <c r="H416" s="33"/>
      <c r="I416" s="39"/>
      <c r="J416" s="39"/>
      <c r="K416" s="40"/>
      <c r="L416" s="40"/>
      <c r="M416" s="33"/>
      <c r="N416" s="40"/>
      <c r="O416" s="33"/>
      <c r="P416" s="33"/>
      <c r="Q416" s="33"/>
      <c r="R416" s="33"/>
      <c r="S416" s="33"/>
      <c r="T416" s="33"/>
      <c r="U416" s="33"/>
      <c r="V416" s="33"/>
      <c r="W416" s="23" t="str">
        <f>LEFT(TEXT(Locations[[#This Row],[Zip Code]],"00000"),5)</f>
        <v>00000</v>
      </c>
    </row>
    <row r="417" spans="2:23" x14ac:dyDescent="0.2">
      <c r="B417" s="154">
        <v>405</v>
      </c>
      <c r="C417" s="33"/>
      <c r="D417" s="33"/>
      <c r="E417" s="37"/>
      <c r="F417" s="38" t="str">
        <f>_xlfn.IFNA(VLOOKUP(Locations[[#This Row],[CleanZip]],ZipCodes[],2,0),"")</f>
        <v/>
      </c>
      <c r="G417" s="38" t="str">
        <f>_xlfn.IFNA(VLOOKUP(Locations[[#This Row],[CleanZip]],ZipCodes[],3,0),"")</f>
        <v/>
      </c>
      <c r="H417" s="33"/>
      <c r="I417" s="39"/>
      <c r="J417" s="39"/>
      <c r="K417" s="40"/>
      <c r="L417" s="40"/>
      <c r="M417" s="33"/>
      <c r="N417" s="40"/>
      <c r="O417" s="33"/>
      <c r="P417" s="33"/>
      <c r="Q417" s="33"/>
      <c r="R417" s="33"/>
      <c r="S417" s="33"/>
      <c r="T417" s="33"/>
      <c r="U417" s="33"/>
      <c r="V417" s="33"/>
      <c r="W417" s="23" t="str">
        <f>LEFT(TEXT(Locations[[#This Row],[Zip Code]],"00000"),5)</f>
        <v>00000</v>
      </c>
    </row>
    <row r="418" spans="2:23" x14ac:dyDescent="0.2">
      <c r="B418" s="154">
        <v>406</v>
      </c>
      <c r="C418" s="33"/>
      <c r="D418" s="33"/>
      <c r="E418" s="37"/>
      <c r="F418" s="38" t="str">
        <f>_xlfn.IFNA(VLOOKUP(Locations[[#This Row],[CleanZip]],ZipCodes[],2,0),"")</f>
        <v/>
      </c>
      <c r="G418" s="38" t="str">
        <f>_xlfn.IFNA(VLOOKUP(Locations[[#This Row],[CleanZip]],ZipCodes[],3,0),"")</f>
        <v/>
      </c>
      <c r="H418" s="33"/>
      <c r="I418" s="39"/>
      <c r="J418" s="39"/>
      <c r="K418" s="40"/>
      <c r="L418" s="40"/>
      <c r="M418" s="33"/>
      <c r="N418" s="40"/>
      <c r="O418" s="33"/>
      <c r="P418" s="33"/>
      <c r="Q418" s="33"/>
      <c r="R418" s="33"/>
      <c r="S418" s="33"/>
      <c r="T418" s="33"/>
      <c r="U418" s="33"/>
      <c r="V418" s="33"/>
      <c r="W418" s="23" t="str">
        <f>LEFT(TEXT(Locations[[#This Row],[Zip Code]],"00000"),5)</f>
        <v>00000</v>
      </c>
    </row>
    <row r="419" spans="2:23" x14ac:dyDescent="0.2">
      <c r="B419" s="154">
        <v>407</v>
      </c>
      <c r="C419" s="33"/>
      <c r="D419" s="33"/>
      <c r="E419" s="37"/>
      <c r="F419" s="38" t="str">
        <f>_xlfn.IFNA(VLOOKUP(Locations[[#This Row],[CleanZip]],ZipCodes[],2,0),"")</f>
        <v/>
      </c>
      <c r="G419" s="38" t="str">
        <f>_xlfn.IFNA(VLOOKUP(Locations[[#This Row],[CleanZip]],ZipCodes[],3,0),"")</f>
        <v/>
      </c>
      <c r="H419" s="33"/>
      <c r="I419" s="39"/>
      <c r="J419" s="39"/>
      <c r="K419" s="40"/>
      <c r="L419" s="40"/>
      <c r="M419" s="33"/>
      <c r="N419" s="40"/>
      <c r="O419" s="33"/>
      <c r="P419" s="33"/>
      <c r="Q419" s="33"/>
      <c r="R419" s="33"/>
      <c r="S419" s="33"/>
      <c r="T419" s="33"/>
      <c r="U419" s="33"/>
      <c r="V419" s="33"/>
      <c r="W419" s="23" t="str">
        <f>LEFT(TEXT(Locations[[#This Row],[Zip Code]],"00000"),5)</f>
        <v>00000</v>
      </c>
    </row>
    <row r="420" spans="2:23" x14ac:dyDescent="0.2">
      <c r="B420" s="154">
        <v>408</v>
      </c>
      <c r="C420" s="33"/>
      <c r="D420" s="33"/>
      <c r="E420" s="37"/>
      <c r="F420" s="38" t="str">
        <f>_xlfn.IFNA(VLOOKUP(Locations[[#This Row],[CleanZip]],ZipCodes[],2,0),"")</f>
        <v/>
      </c>
      <c r="G420" s="38" t="str">
        <f>_xlfn.IFNA(VLOOKUP(Locations[[#This Row],[CleanZip]],ZipCodes[],3,0),"")</f>
        <v/>
      </c>
      <c r="H420" s="33"/>
      <c r="I420" s="39"/>
      <c r="J420" s="39"/>
      <c r="K420" s="40"/>
      <c r="L420" s="40"/>
      <c r="M420" s="33"/>
      <c r="N420" s="40"/>
      <c r="O420" s="33"/>
      <c r="P420" s="33"/>
      <c r="Q420" s="33"/>
      <c r="R420" s="33"/>
      <c r="S420" s="33"/>
      <c r="T420" s="33"/>
      <c r="U420" s="33"/>
      <c r="V420" s="33"/>
      <c r="W420" s="23" t="str">
        <f>LEFT(TEXT(Locations[[#This Row],[Zip Code]],"00000"),5)</f>
        <v>00000</v>
      </c>
    </row>
    <row r="421" spans="2:23" x14ac:dyDescent="0.2">
      <c r="B421" s="154">
        <v>409</v>
      </c>
      <c r="C421" s="33"/>
      <c r="D421" s="33"/>
      <c r="E421" s="37"/>
      <c r="F421" s="38" t="str">
        <f>_xlfn.IFNA(VLOOKUP(Locations[[#This Row],[CleanZip]],ZipCodes[],2,0),"")</f>
        <v/>
      </c>
      <c r="G421" s="38" t="str">
        <f>_xlfn.IFNA(VLOOKUP(Locations[[#This Row],[CleanZip]],ZipCodes[],3,0),"")</f>
        <v/>
      </c>
      <c r="H421" s="33"/>
      <c r="I421" s="39"/>
      <c r="J421" s="39"/>
      <c r="K421" s="40"/>
      <c r="L421" s="40"/>
      <c r="M421" s="33"/>
      <c r="N421" s="40"/>
      <c r="O421" s="33"/>
      <c r="P421" s="33"/>
      <c r="Q421" s="33"/>
      <c r="R421" s="33"/>
      <c r="S421" s="33"/>
      <c r="T421" s="33"/>
      <c r="U421" s="33"/>
      <c r="V421" s="33"/>
      <c r="W421" s="23" t="str">
        <f>LEFT(TEXT(Locations[[#This Row],[Zip Code]],"00000"),5)</f>
        <v>00000</v>
      </c>
    </row>
    <row r="422" spans="2:23" x14ac:dyDescent="0.2">
      <c r="B422" s="154">
        <v>410</v>
      </c>
      <c r="C422" s="33"/>
      <c r="D422" s="33"/>
      <c r="E422" s="37"/>
      <c r="F422" s="38" t="str">
        <f>_xlfn.IFNA(VLOOKUP(Locations[[#This Row],[CleanZip]],ZipCodes[],2,0),"")</f>
        <v/>
      </c>
      <c r="G422" s="38" t="str">
        <f>_xlfn.IFNA(VLOOKUP(Locations[[#This Row],[CleanZip]],ZipCodes[],3,0),"")</f>
        <v/>
      </c>
      <c r="H422" s="33"/>
      <c r="I422" s="39"/>
      <c r="J422" s="39"/>
      <c r="K422" s="40"/>
      <c r="L422" s="40"/>
      <c r="M422" s="33"/>
      <c r="N422" s="40"/>
      <c r="O422" s="33"/>
      <c r="P422" s="33"/>
      <c r="Q422" s="33"/>
      <c r="R422" s="33"/>
      <c r="S422" s="33"/>
      <c r="T422" s="33"/>
      <c r="U422" s="33"/>
      <c r="V422" s="33"/>
      <c r="W422" s="23" t="str">
        <f>LEFT(TEXT(Locations[[#This Row],[Zip Code]],"00000"),5)</f>
        <v>00000</v>
      </c>
    </row>
    <row r="423" spans="2:23" x14ac:dyDescent="0.2">
      <c r="B423" s="154">
        <v>411</v>
      </c>
      <c r="C423" s="33"/>
      <c r="D423" s="33"/>
      <c r="E423" s="37"/>
      <c r="F423" s="38" t="str">
        <f>_xlfn.IFNA(VLOOKUP(Locations[[#This Row],[CleanZip]],ZipCodes[],2,0),"")</f>
        <v/>
      </c>
      <c r="G423" s="38" t="str">
        <f>_xlfn.IFNA(VLOOKUP(Locations[[#This Row],[CleanZip]],ZipCodes[],3,0),"")</f>
        <v/>
      </c>
      <c r="H423" s="33"/>
      <c r="I423" s="39"/>
      <c r="J423" s="39"/>
      <c r="K423" s="40"/>
      <c r="L423" s="40"/>
      <c r="M423" s="33"/>
      <c r="N423" s="40"/>
      <c r="O423" s="33"/>
      <c r="P423" s="33"/>
      <c r="Q423" s="33"/>
      <c r="R423" s="33"/>
      <c r="S423" s="33"/>
      <c r="T423" s="33"/>
      <c r="U423" s="33"/>
      <c r="V423" s="33"/>
      <c r="W423" s="23" t="str">
        <f>LEFT(TEXT(Locations[[#This Row],[Zip Code]],"00000"),5)</f>
        <v>00000</v>
      </c>
    </row>
    <row r="424" spans="2:23" x14ac:dyDescent="0.2">
      <c r="B424" s="154">
        <v>412</v>
      </c>
      <c r="C424" s="33"/>
      <c r="D424" s="33"/>
      <c r="E424" s="37"/>
      <c r="F424" s="38" t="str">
        <f>_xlfn.IFNA(VLOOKUP(Locations[[#This Row],[CleanZip]],ZipCodes[],2,0),"")</f>
        <v/>
      </c>
      <c r="G424" s="38" t="str">
        <f>_xlfn.IFNA(VLOOKUP(Locations[[#This Row],[CleanZip]],ZipCodes[],3,0),"")</f>
        <v/>
      </c>
      <c r="H424" s="33"/>
      <c r="I424" s="39"/>
      <c r="J424" s="39"/>
      <c r="K424" s="40"/>
      <c r="L424" s="40"/>
      <c r="M424" s="33"/>
      <c r="N424" s="40"/>
      <c r="O424" s="33"/>
      <c r="P424" s="33"/>
      <c r="Q424" s="33"/>
      <c r="R424" s="33"/>
      <c r="S424" s="33"/>
      <c r="T424" s="33"/>
      <c r="U424" s="33"/>
      <c r="V424" s="33"/>
      <c r="W424" s="23" t="str">
        <f>LEFT(TEXT(Locations[[#This Row],[Zip Code]],"00000"),5)</f>
        <v>00000</v>
      </c>
    </row>
    <row r="425" spans="2:23" x14ac:dyDescent="0.2">
      <c r="B425" s="154">
        <v>413</v>
      </c>
      <c r="C425" s="33"/>
      <c r="D425" s="33"/>
      <c r="E425" s="37"/>
      <c r="F425" s="38" t="str">
        <f>_xlfn.IFNA(VLOOKUP(Locations[[#This Row],[CleanZip]],ZipCodes[],2,0),"")</f>
        <v/>
      </c>
      <c r="G425" s="38" t="str">
        <f>_xlfn.IFNA(VLOOKUP(Locations[[#This Row],[CleanZip]],ZipCodes[],3,0),"")</f>
        <v/>
      </c>
      <c r="H425" s="33"/>
      <c r="I425" s="39"/>
      <c r="J425" s="39"/>
      <c r="K425" s="40"/>
      <c r="L425" s="40"/>
      <c r="M425" s="33"/>
      <c r="N425" s="40"/>
      <c r="O425" s="33"/>
      <c r="P425" s="33"/>
      <c r="Q425" s="33"/>
      <c r="R425" s="33"/>
      <c r="S425" s="33"/>
      <c r="T425" s="33"/>
      <c r="U425" s="33"/>
      <c r="V425" s="33"/>
      <c r="W425" s="23" t="str">
        <f>LEFT(TEXT(Locations[[#This Row],[Zip Code]],"00000"),5)</f>
        <v>00000</v>
      </c>
    </row>
    <row r="426" spans="2:23" x14ac:dyDescent="0.2">
      <c r="B426" s="154">
        <v>414</v>
      </c>
      <c r="C426" s="33"/>
      <c r="D426" s="33"/>
      <c r="E426" s="37"/>
      <c r="F426" s="38" t="str">
        <f>_xlfn.IFNA(VLOOKUP(Locations[[#This Row],[CleanZip]],ZipCodes[],2,0),"")</f>
        <v/>
      </c>
      <c r="G426" s="38" t="str">
        <f>_xlfn.IFNA(VLOOKUP(Locations[[#This Row],[CleanZip]],ZipCodes[],3,0),"")</f>
        <v/>
      </c>
      <c r="H426" s="33"/>
      <c r="I426" s="39"/>
      <c r="J426" s="39"/>
      <c r="K426" s="40"/>
      <c r="L426" s="40"/>
      <c r="M426" s="33"/>
      <c r="N426" s="40"/>
      <c r="O426" s="33"/>
      <c r="P426" s="33"/>
      <c r="Q426" s="33"/>
      <c r="R426" s="33"/>
      <c r="S426" s="33"/>
      <c r="T426" s="33"/>
      <c r="U426" s="33"/>
      <c r="V426" s="33"/>
      <c r="W426" s="23" t="str">
        <f>LEFT(TEXT(Locations[[#This Row],[Zip Code]],"00000"),5)</f>
        <v>00000</v>
      </c>
    </row>
    <row r="427" spans="2:23" x14ac:dyDescent="0.2">
      <c r="B427" s="154">
        <v>415</v>
      </c>
      <c r="C427" s="33"/>
      <c r="D427" s="33"/>
      <c r="E427" s="37"/>
      <c r="F427" s="38" t="str">
        <f>_xlfn.IFNA(VLOOKUP(Locations[[#This Row],[CleanZip]],ZipCodes[],2,0),"")</f>
        <v/>
      </c>
      <c r="G427" s="38" t="str">
        <f>_xlfn.IFNA(VLOOKUP(Locations[[#This Row],[CleanZip]],ZipCodes[],3,0),"")</f>
        <v/>
      </c>
      <c r="H427" s="33"/>
      <c r="I427" s="39"/>
      <c r="J427" s="39"/>
      <c r="K427" s="40"/>
      <c r="L427" s="40"/>
      <c r="M427" s="33"/>
      <c r="N427" s="40"/>
      <c r="O427" s="33"/>
      <c r="P427" s="33"/>
      <c r="Q427" s="33"/>
      <c r="R427" s="33"/>
      <c r="S427" s="33"/>
      <c r="T427" s="33"/>
      <c r="U427" s="33"/>
      <c r="V427" s="33"/>
      <c r="W427" s="23" t="str">
        <f>LEFT(TEXT(Locations[[#This Row],[Zip Code]],"00000"),5)</f>
        <v>00000</v>
      </c>
    </row>
    <row r="428" spans="2:23" x14ac:dyDescent="0.2">
      <c r="B428" s="154">
        <v>416</v>
      </c>
      <c r="C428" s="33"/>
      <c r="D428" s="33"/>
      <c r="E428" s="37"/>
      <c r="F428" s="38" t="str">
        <f>_xlfn.IFNA(VLOOKUP(Locations[[#This Row],[CleanZip]],ZipCodes[],2,0),"")</f>
        <v/>
      </c>
      <c r="G428" s="38" t="str">
        <f>_xlfn.IFNA(VLOOKUP(Locations[[#This Row],[CleanZip]],ZipCodes[],3,0),"")</f>
        <v/>
      </c>
      <c r="H428" s="33"/>
      <c r="I428" s="39"/>
      <c r="J428" s="39"/>
      <c r="K428" s="40"/>
      <c r="L428" s="40"/>
      <c r="M428" s="33"/>
      <c r="N428" s="40"/>
      <c r="O428" s="33"/>
      <c r="P428" s="33"/>
      <c r="Q428" s="33"/>
      <c r="R428" s="33"/>
      <c r="S428" s="33"/>
      <c r="T428" s="33"/>
      <c r="U428" s="33"/>
      <c r="V428" s="33"/>
      <c r="W428" s="23" t="str">
        <f>LEFT(TEXT(Locations[[#This Row],[Zip Code]],"00000"),5)</f>
        <v>00000</v>
      </c>
    </row>
    <row r="429" spans="2:23" x14ac:dyDescent="0.2">
      <c r="B429" s="154">
        <v>417</v>
      </c>
      <c r="C429" s="33"/>
      <c r="D429" s="33"/>
      <c r="E429" s="37"/>
      <c r="F429" s="38" t="str">
        <f>_xlfn.IFNA(VLOOKUP(Locations[[#This Row],[CleanZip]],ZipCodes[],2,0),"")</f>
        <v/>
      </c>
      <c r="G429" s="38" t="str">
        <f>_xlfn.IFNA(VLOOKUP(Locations[[#This Row],[CleanZip]],ZipCodes[],3,0),"")</f>
        <v/>
      </c>
      <c r="H429" s="33"/>
      <c r="I429" s="39"/>
      <c r="J429" s="39"/>
      <c r="K429" s="40"/>
      <c r="L429" s="40"/>
      <c r="M429" s="33"/>
      <c r="N429" s="40"/>
      <c r="O429" s="33"/>
      <c r="P429" s="33"/>
      <c r="Q429" s="33"/>
      <c r="R429" s="33"/>
      <c r="S429" s="33"/>
      <c r="T429" s="33"/>
      <c r="U429" s="33"/>
      <c r="V429" s="33"/>
      <c r="W429" s="23" t="str">
        <f>LEFT(TEXT(Locations[[#This Row],[Zip Code]],"00000"),5)</f>
        <v>00000</v>
      </c>
    </row>
    <row r="430" spans="2:23" x14ac:dyDescent="0.2">
      <c r="B430" s="154">
        <v>418</v>
      </c>
      <c r="C430" s="33"/>
      <c r="D430" s="33"/>
      <c r="E430" s="37"/>
      <c r="F430" s="38" t="str">
        <f>_xlfn.IFNA(VLOOKUP(Locations[[#This Row],[CleanZip]],ZipCodes[],2,0),"")</f>
        <v/>
      </c>
      <c r="G430" s="38" t="str">
        <f>_xlfn.IFNA(VLOOKUP(Locations[[#This Row],[CleanZip]],ZipCodes[],3,0),"")</f>
        <v/>
      </c>
      <c r="H430" s="33"/>
      <c r="I430" s="39"/>
      <c r="J430" s="39"/>
      <c r="K430" s="40"/>
      <c r="L430" s="40"/>
      <c r="M430" s="33"/>
      <c r="N430" s="40"/>
      <c r="O430" s="33"/>
      <c r="P430" s="33"/>
      <c r="Q430" s="33"/>
      <c r="R430" s="33"/>
      <c r="S430" s="33"/>
      <c r="T430" s="33"/>
      <c r="U430" s="33"/>
      <c r="V430" s="33"/>
      <c r="W430" s="23" t="str">
        <f>LEFT(TEXT(Locations[[#This Row],[Zip Code]],"00000"),5)</f>
        <v>00000</v>
      </c>
    </row>
    <row r="431" spans="2:23" x14ac:dyDescent="0.2">
      <c r="B431" s="154">
        <v>419</v>
      </c>
      <c r="C431" s="33"/>
      <c r="D431" s="33"/>
      <c r="E431" s="37"/>
      <c r="F431" s="38" t="str">
        <f>_xlfn.IFNA(VLOOKUP(Locations[[#This Row],[CleanZip]],ZipCodes[],2,0),"")</f>
        <v/>
      </c>
      <c r="G431" s="38" t="str">
        <f>_xlfn.IFNA(VLOOKUP(Locations[[#This Row],[CleanZip]],ZipCodes[],3,0),"")</f>
        <v/>
      </c>
      <c r="H431" s="33"/>
      <c r="I431" s="39"/>
      <c r="J431" s="39"/>
      <c r="K431" s="40"/>
      <c r="L431" s="40"/>
      <c r="M431" s="33"/>
      <c r="N431" s="40"/>
      <c r="O431" s="33"/>
      <c r="P431" s="33"/>
      <c r="Q431" s="33"/>
      <c r="R431" s="33"/>
      <c r="S431" s="33"/>
      <c r="T431" s="33"/>
      <c r="U431" s="33"/>
      <c r="V431" s="33"/>
      <c r="W431" s="23" t="str">
        <f>LEFT(TEXT(Locations[[#This Row],[Zip Code]],"00000"),5)</f>
        <v>00000</v>
      </c>
    </row>
    <row r="432" spans="2:23" x14ac:dyDescent="0.2">
      <c r="B432" s="154">
        <v>420</v>
      </c>
      <c r="C432" s="33"/>
      <c r="D432" s="33"/>
      <c r="E432" s="37"/>
      <c r="F432" s="38" t="str">
        <f>_xlfn.IFNA(VLOOKUP(Locations[[#This Row],[CleanZip]],ZipCodes[],2,0),"")</f>
        <v/>
      </c>
      <c r="G432" s="38" t="str">
        <f>_xlfn.IFNA(VLOOKUP(Locations[[#This Row],[CleanZip]],ZipCodes[],3,0),"")</f>
        <v/>
      </c>
      <c r="H432" s="33"/>
      <c r="I432" s="39"/>
      <c r="J432" s="39"/>
      <c r="K432" s="40"/>
      <c r="L432" s="40"/>
      <c r="M432" s="33"/>
      <c r="N432" s="40"/>
      <c r="O432" s="33"/>
      <c r="P432" s="33"/>
      <c r="Q432" s="33"/>
      <c r="R432" s="33"/>
      <c r="S432" s="33"/>
      <c r="T432" s="33"/>
      <c r="U432" s="33"/>
      <c r="V432" s="33"/>
      <c r="W432" s="23" t="str">
        <f>LEFT(TEXT(Locations[[#This Row],[Zip Code]],"00000"),5)</f>
        <v>00000</v>
      </c>
    </row>
    <row r="433" spans="2:23" x14ac:dyDescent="0.2">
      <c r="B433" s="154">
        <v>421</v>
      </c>
      <c r="C433" s="33"/>
      <c r="D433" s="33"/>
      <c r="E433" s="37"/>
      <c r="F433" s="38" t="str">
        <f>_xlfn.IFNA(VLOOKUP(Locations[[#This Row],[CleanZip]],ZipCodes[],2,0),"")</f>
        <v/>
      </c>
      <c r="G433" s="38" t="str">
        <f>_xlfn.IFNA(VLOOKUP(Locations[[#This Row],[CleanZip]],ZipCodes[],3,0),"")</f>
        <v/>
      </c>
      <c r="H433" s="33"/>
      <c r="I433" s="39"/>
      <c r="J433" s="39"/>
      <c r="K433" s="40"/>
      <c r="L433" s="40"/>
      <c r="M433" s="33"/>
      <c r="N433" s="40"/>
      <c r="O433" s="33"/>
      <c r="P433" s="33"/>
      <c r="Q433" s="33"/>
      <c r="R433" s="33"/>
      <c r="S433" s="33"/>
      <c r="T433" s="33"/>
      <c r="U433" s="33"/>
      <c r="V433" s="33"/>
      <c r="W433" s="23" t="str">
        <f>LEFT(TEXT(Locations[[#This Row],[Zip Code]],"00000"),5)</f>
        <v>00000</v>
      </c>
    </row>
    <row r="434" spans="2:23" x14ac:dyDescent="0.2">
      <c r="B434" s="154">
        <v>422</v>
      </c>
      <c r="C434" s="33"/>
      <c r="D434" s="33"/>
      <c r="E434" s="37"/>
      <c r="F434" s="38" t="str">
        <f>_xlfn.IFNA(VLOOKUP(Locations[[#This Row],[CleanZip]],ZipCodes[],2,0),"")</f>
        <v/>
      </c>
      <c r="G434" s="38" t="str">
        <f>_xlfn.IFNA(VLOOKUP(Locations[[#This Row],[CleanZip]],ZipCodes[],3,0),"")</f>
        <v/>
      </c>
      <c r="H434" s="33"/>
      <c r="I434" s="39"/>
      <c r="J434" s="39"/>
      <c r="K434" s="40"/>
      <c r="L434" s="40"/>
      <c r="M434" s="33"/>
      <c r="N434" s="40"/>
      <c r="O434" s="33"/>
      <c r="P434" s="33"/>
      <c r="Q434" s="33"/>
      <c r="R434" s="33"/>
      <c r="S434" s="33"/>
      <c r="T434" s="33"/>
      <c r="U434" s="33"/>
      <c r="V434" s="33"/>
      <c r="W434" s="23" t="str">
        <f>LEFT(TEXT(Locations[[#This Row],[Zip Code]],"00000"),5)</f>
        <v>00000</v>
      </c>
    </row>
    <row r="435" spans="2:23" x14ac:dyDescent="0.2">
      <c r="B435" s="154">
        <v>423</v>
      </c>
      <c r="C435" s="33"/>
      <c r="D435" s="33"/>
      <c r="E435" s="37"/>
      <c r="F435" s="38" t="str">
        <f>_xlfn.IFNA(VLOOKUP(Locations[[#This Row],[CleanZip]],ZipCodes[],2,0),"")</f>
        <v/>
      </c>
      <c r="G435" s="38" t="str">
        <f>_xlfn.IFNA(VLOOKUP(Locations[[#This Row],[CleanZip]],ZipCodes[],3,0),"")</f>
        <v/>
      </c>
      <c r="H435" s="33"/>
      <c r="I435" s="39"/>
      <c r="J435" s="39"/>
      <c r="K435" s="40"/>
      <c r="L435" s="40"/>
      <c r="M435" s="33"/>
      <c r="N435" s="40"/>
      <c r="O435" s="33"/>
      <c r="P435" s="33"/>
      <c r="Q435" s="33"/>
      <c r="R435" s="33"/>
      <c r="S435" s="33"/>
      <c r="T435" s="33"/>
      <c r="U435" s="33"/>
      <c r="V435" s="33"/>
      <c r="W435" s="23" t="str">
        <f>LEFT(TEXT(Locations[[#This Row],[Zip Code]],"00000"),5)</f>
        <v>00000</v>
      </c>
    </row>
    <row r="436" spans="2:23" x14ac:dyDescent="0.2">
      <c r="B436" s="154">
        <v>424</v>
      </c>
      <c r="C436" s="33"/>
      <c r="D436" s="33"/>
      <c r="E436" s="37"/>
      <c r="F436" s="38" t="str">
        <f>_xlfn.IFNA(VLOOKUP(Locations[[#This Row],[CleanZip]],ZipCodes[],2,0),"")</f>
        <v/>
      </c>
      <c r="G436" s="38" t="str">
        <f>_xlfn.IFNA(VLOOKUP(Locations[[#This Row],[CleanZip]],ZipCodes[],3,0),"")</f>
        <v/>
      </c>
      <c r="H436" s="33"/>
      <c r="I436" s="39"/>
      <c r="J436" s="39"/>
      <c r="K436" s="40"/>
      <c r="L436" s="40"/>
      <c r="M436" s="33"/>
      <c r="N436" s="40"/>
      <c r="O436" s="33"/>
      <c r="P436" s="33"/>
      <c r="Q436" s="33"/>
      <c r="R436" s="33"/>
      <c r="S436" s="33"/>
      <c r="T436" s="33"/>
      <c r="U436" s="33"/>
      <c r="V436" s="33"/>
      <c r="W436" s="23" t="str">
        <f>LEFT(TEXT(Locations[[#This Row],[Zip Code]],"00000"),5)</f>
        <v>00000</v>
      </c>
    </row>
    <row r="437" spans="2:23" x14ac:dyDescent="0.2">
      <c r="B437" s="154">
        <v>425</v>
      </c>
      <c r="C437" s="33"/>
      <c r="D437" s="33"/>
      <c r="E437" s="37"/>
      <c r="F437" s="38" t="str">
        <f>_xlfn.IFNA(VLOOKUP(Locations[[#This Row],[CleanZip]],ZipCodes[],2,0),"")</f>
        <v/>
      </c>
      <c r="G437" s="38" t="str">
        <f>_xlfn.IFNA(VLOOKUP(Locations[[#This Row],[CleanZip]],ZipCodes[],3,0),"")</f>
        <v/>
      </c>
      <c r="H437" s="33"/>
      <c r="I437" s="39"/>
      <c r="J437" s="39"/>
      <c r="K437" s="40"/>
      <c r="L437" s="40"/>
      <c r="M437" s="33"/>
      <c r="N437" s="40"/>
      <c r="O437" s="33"/>
      <c r="P437" s="33"/>
      <c r="Q437" s="33"/>
      <c r="R437" s="33"/>
      <c r="S437" s="33"/>
      <c r="T437" s="33"/>
      <c r="U437" s="33"/>
      <c r="V437" s="33"/>
      <c r="W437" s="23" t="str">
        <f>LEFT(TEXT(Locations[[#This Row],[Zip Code]],"00000"),5)</f>
        <v>00000</v>
      </c>
    </row>
    <row r="438" spans="2:23" x14ac:dyDescent="0.2">
      <c r="B438" s="154">
        <v>426</v>
      </c>
      <c r="C438" s="33"/>
      <c r="D438" s="33"/>
      <c r="E438" s="37"/>
      <c r="F438" s="38" t="str">
        <f>_xlfn.IFNA(VLOOKUP(Locations[[#This Row],[CleanZip]],ZipCodes[],2,0),"")</f>
        <v/>
      </c>
      <c r="G438" s="38" t="str">
        <f>_xlfn.IFNA(VLOOKUP(Locations[[#This Row],[CleanZip]],ZipCodes[],3,0),"")</f>
        <v/>
      </c>
      <c r="H438" s="33"/>
      <c r="I438" s="39"/>
      <c r="J438" s="39"/>
      <c r="K438" s="40"/>
      <c r="L438" s="40"/>
      <c r="M438" s="33"/>
      <c r="N438" s="40"/>
      <c r="O438" s="33"/>
      <c r="P438" s="33"/>
      <c r="Q438" s="33"/>
      <c r="R438" s="33"/>
      <c r="S438" s="33"/>
      <c r="T438" s="33"/>
      <c r="U438" s="33"/>
      <c r="V438" s="33"/>
      <c r="W438" s="23" t="str">
        <f>LEFT(TEXT(Locations[[#This Row],[Zip Code]],"00000"),5)</f>
        <v>00000</v>
      </c>
    </row>
    <row r="439" spans="2:23" x14ac:dyDescent="0.2">
      <c r="B439" s="154">
        <v>427</v>
      </c>
      <c r="C439" s="33"/>
      <c r="D439" s="33"/>
      <c r="E439" s="37"/>
      <c r="F439" s="38" t="str">
        <f>_xlfn.IFNA(VLOOKUP(Locations[[#This Row],[CleanZip]],ZipCodes[],2,0),"")</f>
        <v/>
      </c>
      <c r="G439" s="38" t="str">
        <f>_xlfn.IFNA(VLOOKUP(Locations[[#This Row],[CleanZip]],ZipCodes[],3,0),"")</f>
        <v/>
      </c>
      <c r="H439" s="33"/>
      <c r="I439" s="39"/>
      <c r="J439" s="39"/>
      <c r="K439" s="40"/>
      <c r="L439" s="40"/>
      <c r="M439" s="33"/>
      <c r="N439" s="40"/>
      <c r="O439" s="33"/>
      <c r="P439" s="33"/>
      <c r="Q439" s="33"/>
      <c r="R439" s="33"/>
      <c r="S439" s="33"/>
      <c r="T439" s="33"/>
      <c r="U439" s="33"/>
      <c r="V439" s="33"/>
      <c r="W439" s="23" t="str">
        <f>LEFT(TEXT(Locations[[#This Row],[Zip Code]],"00000"),5)</f>
        <v>00000</v>
      </c>
    </row>
    <row r="440" spans="2:23" x14ac:dyDescent="0.2">
      <c r="B440" s="154">
        <v>428</v>
      </c>
      <c r="C440" s="33"/>
      <c r="D440" s="33"/>
      <c r="E440" s="37"/>
      <c r="F440" s="38" t="str">
        <f>_xlfn.IFNA(VLOOKUP(Locations[[#This Row],[CleanZip]],ZipCodes[],2,0),"")</f>
        <v/>
      </c>
      <c r="G440" s="38" t="str">
        <f>_xlfn.IFNA(VLOOKUP(Locations[[#This Row],[CleanZip]],ZipCodes[],3,0),"")</f>
        <v/>
      </c>
      <c r="H440" s="33"/>
      <c r="I440" s="39"/>
      <c r="J440" s="39"/>
      <c r="K440" s="40"/>
      <c r="L440" s="40"/>
      <c r="M440" s="33"/>
      <c r="N440" s="40"/>
      <c r="O440" s="33"/>
      <c r="P440" s="33"/>
      <c r="Q440" s="33"/>
      <c r="R440" s="33"/>
      <c r="S440" s="33"/>
      <c r="T440" s="33"/>
      <c r="U440" s="33"/>
      <c r="V440" s="33"/>
      <c r="W440" s="23" t="str">
        <f>LEFT(TEXT(Locations[[#This Row],[Zip Code]],"00000"),5)</f>
        <v>00000</v>
      </c>
    </row>
    <row r="441" spans="2:23" x14ac:dyDescent="0.2">
      <c r="B441" s="154">
        <v>429</v>
      </c>
      <c r="C441" s="33"/>
      <c r="D441" s="33"/>
      <c r="E441" s="37"/>
      <c r="F441" s="38" t="str">
        <f>_xlfn.IFNA(VLOOKUP(Locations[[#This Row],[CleanZip]],ZipCodes[],2,0),"")</f>
        <v/>
      </c>
      <c r="G441" s="38" t="str">
        <f>_xlfn.IFNA(VLOOKUP(Locations[[#This Row],[CleanZip]],ZipCodes[],3,0),"")</f>
        <v/>
      </c>
      <c r="H441" s="33"/>
      <c r="I441" s="39"/>
      <c r="J441" s="39"/>
      <c r="K441" s="40"/>
      <c r="L441" s="40"/>
      <c r="M441" s="33"/>
      <c r="N441" s="40"/>
      <c r="O441" s="33"/>
      <c r="P441" s="33"/>
      <c r="Q441" s="33"/>
      <c r="R441" s="33"/>
      <c r="S441" s="33"/>
      <c r="T441" s="33"/>
      <c r="U441" s="33"/>
      <c r="V441" s="33"/>
      <c r="W441" s="23" t="str">
        <f>LEFT(TEXT(Locations[[#This Row],[Zip Code]],"00000"),5)</f>
        <v>00000</v>
      </c>
    </row>
    <row r="442" spans="2:23" x14ac:dyDescent="0.2">
      <c r="B442" s="154">
        <v>430</v>
      </c>
      <c r="C442" s="33"/>
      <c r="D442" s="33"/>
      <c r="E442" s="37"/>
      <c r="F442" s="38" t="str">
        <f>_xlfn.IFNA(VLOOKUP(Locations[[#This Row],[CleanZip]],ZipCodes[],2,0),"")</f>
        <v/>
      </c>
      <c r="G442" s="38" t="str">
        <f>_xlfn.IFNA(VLOOKUP(Locations[[#This Row],[CleanZip]],ZipCodes[],3,0),"")</f>
        <v/>
      </c>
      <c r="H442" s="33"/>
      <c r="I442" s="39"/>
      <c r="J442" s="39"/>
      <c r="K442" s="40"/>
      <c r="L442" s="40"/>
      <c r="M442" s="33"/>
      <c r="N442" s="40"/>
      <c r="O442" s="33"/>
      <c r="P442" s="33"/>
      <c r="Q442" s="33"/>
      <c r="R442" s="33"/>
      <c r="S442" s="33"/>
      <c r="T442" s="33"/>
      <c r="U442" s="33"/>
      <c r="V442" s="33"/>
      <c r="W442" s="23" t="str">
        <f>LEFT(TEXT(Locations[[#This Row],[Zip Code]],"00000"),5)</f>
        <v>00000</v>
      </c>
    </row>
    <row r="443" spans="2:23" x14ac:dyDescent="0.2">
      <c r="B443" s="154">
        <v>431</v>
      </c>
      <c r="C443" s="33"/>
      <c r="D443" s="33"/>
      <c r="E443" s="37"/>
      <c r="F443" s="38" t="str">
        <f>_xlfn.IFNA(VLOOKUP(Locations[[#This Row],[CleanZip]],ZipCodes[],2,0),"")</f>
        <v/>
      </c>
      <c r="G443" s="38" t="str">
        <f>_xlfn.IFNA(VLOOKUP(Locations[[#This Row],[CleanZip]],ZipCodes[],3,0),"")</f>
        <v/>
      </c>
      <c r="H443" s="33"/>
      <c r="I443" s="39"/>
      <c r="J443" s="39"/>
      <c r="K443" s="40"/>
      <c r="L443" s="40"/>
      <c r="M443" s="33"/>
      <c r="N443" s="40"/>
      <c r="O443" s="33"/>
      <c r="P443" s="33"/>
      <c r="Q443" s="33"/>
      <c r="R443" s="33"/>
      <c r="S443" s="33"/>
      <c r="T443" s="33"/>
      <c r="U443" s="33"/>
      <c r="V443" s="33"/>
      <c r="W443" s="23" t="str">
        <f>LEFT(TEXT(Locations[[#This Row],[Zip Code]],"00000"),5)</f>
        <v>00000</v>
      </c>
    </row>
    <row r="444" spans="2:23" x14ac:dyDescent="0.2">
      <c r="B444" s="154">
        <v>432</v>
      </c>
      <c r="C444" s="33"/>
      <c r="D444" s="33"/>
      <c r="E444" s="37"/>
      <c r="F444" s="38" t="str">
        <f>_xlfn.IFNA(VLOOKUP(Locations[[#This Row],[CleanZip]],ZipCodes[],2,0),"")</f>
        <v/>
      </c>
      <c r="G444" s="38" t="str">
        <f>_xlfn.IFNA(VLOOKUP(Locations[[#This Row],[CleanZip]],ZipCodes[],3,0),"")</f>
        <v/>
      </c>
      <c r="H444" s="33"/>
      <c r="I444" s="39"/>
      <c r="J444" s="39"/>
      <c r="K444" s="40"/>
      <c r="L444" s="40"/>
      <c r="M444" s="33"/>
      <c r="N444" s="40"/>
      <c r="O444" s="33"/>
      <c r="P444" s="33"/>
      <c r="Q444" s="33"/>
      <c r="R444" s="33"/>
      <c r="S444" s="33"/>
      <c r="T444" s="33"/>
      <c r="U444" s="33"/>
      <c r="V444" s="33"/>
      <c r="W444" s="23" t="str">
        <f>LEFT(TEXT(Locations[[#This Row],[Zip Code]],"00000"),5)</f>
        <v>00000</v>
      </c>
    </row>
    <row r="445" spans="2:23" x14ac:dyDescent="0.2">
      <c r="B445" s="154">
        <v>433</v>
      </c>
      <c r="C445" s="33"/>
      <c r="D445" s="33"/>
      <c r="E445" s="37"/>
      <c r="F445" s="38" t="str">
        <f>_xlfn.IFNA(VLOOKUP(Locations[[#This Row],[CleanZip]],ZipCodes[],2,0),"")</f>
        <v/>
      </c>
      <c r="G445" s="38" t="str">
        <f>_xlfn.IFNA(VLOOKUP(Locations[[#This Row],[CleanZip]],ZipCodes[],3,0),"")</f>
        <v/>
      </c>
      <c r="H445" s="33"/>
      <c r="I445" s="39"/>
      <c r="J445" s="39"/>
      <c r="K445" s="40"/>
      <c r="L445" s="40"/>
      <c r="M445" s="33"/>
      <c r="N445" s="40"/>
      <c r="O445" s="33"/>
      <c r="P445" s="33"/>
      <c r="Q445" s="33"/>
      <c r="R445" s="33"/>
      <c r="S445" s="33"/>
      <c r="T445" s="33"/>
      <c r="U445" s="33"/>
      <c r="V445" s="33"/>
      <c r="W445" s="23" t="str">
        <f>LEFT(TEXT(Locations[[#This Row],[Zip Code]],"00000"),5)</f>
        <v>00000</v>
      </c>
    </row>
    <row r="446" spans="2:23" x14ac:dyDescent="0.2">
      <c r="B446" s="154">
        <v>434</v>
      </c>
      <c r="C446" s="33"/>
      <c r="D446" s="33"/>
      <c r="E446" s="37"/>
      <c r="F446" s="38" t="str">
        <f>_xlfn.IFNA(VLOOKUP(Locations[[#This Row],[CleanZip]],ZipCodes[],2,0),"")</f>
        <v/>
      </c>
      <c r="G446" s="38" t="str">
        <f>_xlfn.IFNA(VLOOKUP(Locations[[#This Row],[CleanZip]],ZipCodes[],3,0),"")</f>
        <v/>
      </c>
      <c r="H446" s="33"/>
      <c r="I446" s="39"/>
      <c r="J446" s="39"/>
      <c r="K446" s="40"/>
      <c r="L446" s="40"/>
      <c r="M446" s="33"/>
      <c r="N446" s="40"/>
      <c r="O446" s="33"/>
      <c r="P446" s="33"/>
      <c r="Q446" s="33"/>
      <c r="R446" s="33"/>
      <c r="S446" s="33"/>
      <c r="T446" s="33"/>
      <c r="U446" s="33"/>
      <c r="V446" s="33"/>
      <c r="W446" s="23" t="str">
        <f>LEFT(TEXT(Locations[[#This Row],[Zip Code]],"00000"),5)</f>
        <v>00000</v>
      </c>
    </row>
    <row r="447" spans="2:23" x14ac:dyDescent="0.2">
      <c r="B447" s="154">
        <v>435</v>
      </c>
      <c r="C447" s="33"/>
      <c r="D447" s="33"/>
      <c r="E447" s="37"/>
      <c r="F447" s="38" t="str">
        <f>_xlfn.IFNA(VLOOKUP(Locations[[#This Row],[CleanZip]],ZipCodes[],2,0),"")</f>
        <v/>
      </c>
      <c r="G447" s="38" t="str">
        <f>_xlfn.IFNA(VLOOKUP(Locations[[#This Row],[CleanZip]],ZipCodes[],3,0),"")</f>
        <v/>
      </c>
      <c r="H447" s="33"/>
      <c r="I447" s="39"/>
      <c r="J447" s="39"/>
      <c r="K447" s="40"/>
      <c r="L447" s="40"/>
      <c r="M447" s="33"/>
      <c r="N447" s="40"/>
      <c r="O447" s="33"/>
      <c r="P447" s="33"/>
      <c r="Q447" s="33"/>
      <c r="R447" s="33"/>
      <c r="S447" s="33"/>
      <c r="T447" s="33"/>
      <c r="U447" s="33"/>
      <c r="V447" s="33"/>
      <c r="W447" s="23" t="str">
        <f>LEFT(TEXT(Locations[[#This Row],[Zip Code]],"00000"),5)</f>
        <v>00000</v>
      </c>
    </row>
    <row r="448" spans="2:23" x14ac:dyDescent="0.2">
      <c r="B448" s="154">
        <v>436</v>
      </c>
      <c r="C448" s="33"/>
      <c r="D448" s="33"/>
      <c r="E448" s="37"/>
      <c r="F448" s="38" t="str">
        <f>_xlfn.IFNA(VLOOKUP(Locations[[#This Row],[CleanZip]],ZipCodes[],2,0),"")</f>
        <v/>
      </c>
      <c r="G448" s="38" t="str">
        <f>_xlfn.IFNA(VLOOKUP(Locations[[#This Row],[CleanZip]],ZipCodes[],3,0),"")</f>
        <v/>
      </c>
      <c r="H448" s="33"/>
      <c r="I448" s="39"/>
      <c r="J448" s="39"/>
      <c r="K448" s="40"/>
      <c r="L448" s="40"/>
      <c r="M448" s="33"/>
      <c r="N448" s="40"/>
      <c r="O448" s="33"/>
      <c r="P448" s="33"/>
      <c r="Q448" s="33"/>
      <c r="R448" s="33"/>
      <c r="S448" s="33"/>
      <c r="T448" s="33"/>
      <c r="U448" s="33"/>
      <c r="V448" s="33"/>
      <c r="W448" s="23" t="str">
        <f>LEFT(TEXT(Locations[[#This Row],[Zip Code]],"00000"),5)</f>
        <v>00000</v>
      </c>
    </row>
    <row r="449" spans="2:23" x14ac:dyDescent="0.2">
      <c r="B449" s="154">
        <v>437</v>
      </c>
      <c r="C449" s="33"/>
      <c r="D449" s="33"/>
      <c r="E449" s="37"/>
      <c r="F449" s="38" t="str">
        <f>_xlfn.IFNA(VLOOKUP(Locations[[#This Row],[CleanZip]],ZipCodes[],2,0),"")</f>
        <v/>
      </c>
      <c r="G449" s="38" t="str">
        <f>_xlfn.IFNA(VLOOKUP(Locations[[#This Row],[CleanZip]],ZipCodes[],3,0),"")</f>
        <v/>
      </c>
      <c r="H449" s="33"/>
      <c r="I449" s="39"/>
      <c r="J449" s="39"/>
      <c r="K449" s="40"/>
      <c r="L449" s="40"/>
      <c r="M449" s="33"/>
      <c r="N449" s="40"/>
      <c r="O449" s="33"/>
      <c r="P449" s="33"/>
      <c r="Q449" s="33"/>
      <c r="R449" s="33"/>
      <c r="S449" s="33"/>
      <c r="T449" s="33"/>
      <c r="U449" s="33"/>
      <c r="V449" s="33"/>
      <c r="W449" s="23" t="str">
        <f>LEFT(TEXT(Locations[[#This Row],[Zip Code]],"00000"),5)</f>
        <v>00000</v>
      </c>
    </row>
    <row r="450" spans="2:23" x14ac:dyDescent="0.2">
      <c r="B450" s="154">
        <v>438</v>
      </c>
      <c r="C450" s="33"/>
      <c r="D450" s="33"/>
      <c r="E450" s="37"/>
      <c r="F450" s="38" t="str">
        <f>_xlfn.IFNA(VLOOKUP(Locations[[#This Row],[CleanZip]],ZipCodes[],2,0),"")</f>
        <v/>
      </c>
      <c r="G450" s="38" t="str">
        <f>_xlfn.IFNA(VLOOKUP(Locations[[#This Row],[CleanZip]],ZipCodes[],3,0),"")</f>
        <v/>
      </c>
      <c r="H450" s="33"/>
      <c r="I450" s="39"/>
      <c r="J450" s="39"/>
      <c r="K450" s="40"/>
      <c r="L450" s="40"/>
      <c r="M450" s="33"/>
      <c r="N450" s="40"/>
      <c r="O450" s="33"/>
      <c r="P450" s="33"/>
      <c r="Q450" s="33"/>
      <c r="R450" s="33"/>
      <c r="S450" s="33"/>
      <c r="T450" s="33"/>
      <c r="U450" s="33"/>
      <c r="V450" s="33"/>
      <c r="W450" s="23" t="str">
        <f>LEFT(TEXT(Locations[[#This Row],[Zip Code]],"00000"),5)</f>
        <v>00000</v>
      </c>
    </row>
    <row r="451" spans="2:23" x14ac:dyDescent="0.2">
      <c r="B451" s="154">
        <v>439</v>
      </c>
      <c r="C451" s="33"/>
      <c r="D451" s="33"/>
      <c r="E451" s="37"/>
      <c r="F451" s="38" t="str">
        <f>_xlfn.IFNA(VLOOKUP(Locations[[#This Row],[CleanZip]],ZipCodes[],2,0),"")</f>
        <v/>
      </c>
      <c r="G451" s="38" t="str">
        <f>_xlfn.IFNA(VLOOKUP(Locations[[#This Row],[CleanZip]],ZipCodes[],3,0),"")</f>
        <v/>
      </c>
      <c r="H451" s="33"/>
      <c r="I451" s="39"/>
      <c r="J451" s="39"/>
      <c r="K451" s="40"/>
      <c r="L451" s="40"/>
      <c r="M451" s="33"/>
      <c r="N451" s="40"/>
      <c r="O451" s="33"/>
      <c r="P451" s="33"/>
      <c r="Q451" s="33"/>
      <c r="R451" s="33"/>
      <c r="S451" s="33"/>
      <c r="T451" s="33"/>
      <c r="U451" s="33"/>
      <c r="V451" s="33"/>
      <c r="W451" s="23" t="str">
        <f>LEFT(TEXT(Locations[[#This Row],[Zip Code]],"00000"),5)</f>
        <v>00000</v>
      </c>
    </row>
    <row r="452" spans="2:23" x14ac:dyDescent="0.2">
      <c r="B452" s="154">
        <v>440</v>
      </c>
      <c r="C452" s="33"/>
      <c r="D452" s="33"/>
      <c r="E452" s="37"/>
      <c r="F452" s="38" t="str">
        <f>_xlfn.IFNA(VLOOKUP(Locations[[#This Row],[CleanZip]],ZipCodes[],2,0),"")</f>
        <v/>
      </c>
      <c r="G452" s="38" t="str">
        <f>_xlfn.IFNA(VLOOKUP(Locations[[#This Row],[CleanZip]],ZipCodes[],3,0),"")</f>
        <v/>
      </c>
      <c r="H452" s="33"/>
      <c r="I452" s="39"/>
      <c r="J452" s="39"/>
      <c r="K452" s="40"/>
      <c r="L452" s="40"/>
      <c r="M452" s="33"/>
      <c r="N452" s="40"/>
      <c r="O452" s="33"/>
      <c r="P452" s="33"/>
      <c r="Q452" s="33"/>
      <c r="R452" s="33"/>
      <c r="S452" s="33"/>
      <c r="T452" s="33"/>
      <c r="U452" s="33"/>
      <c r="V452" s="33"/>
      <c r="W452" s="23" t="str">
        <f>LEFT(TEXT(Locations[[#This Row],[Zip Code]],"00000"),5)</f>
        <v>00000</v>
      </c>
    </row>
    <row r="453" spans="2:23" x14ac:dyDescent="0.2">
      <c r="B453" s="154">
        <v>441</v>
      </c>
      <c r="C453" s="33"/>
      <c r="D453" s="33"/>
      <c r="E453" s="37"/>
      <c r="F453" s="38" t="str">
        <f>_xlfn.IFNA(VLOOKUP(Locations[[#This Row],[CleanZip]],ZipCodes[],2,0),"")</f>
        <v/>
      </c>
      <c r="G453" s="38" t="str">
        <f>_xlfn.IFNA(VLOOKUP(Locations[[#This Row],[CleanZip]],ZipCodes[],3,0),"")</f>
        <v/>
      </c>
      <c r="H453" s="33"/>
      <c r="I453" s="39"/>
      <c r="J453" s="39"/>
      <c r="K453" s="40"/>
      <c r="L453" s="40"/>
      <c r="M453" s="33"/>
      <c r="N453" s="40"/>
      <c r="O453" s="33"/>
      <c r="P453" s="33"/>
      <c r="Q453" s="33"/>
      <c r="R453" s="33"/>
      <c r="S453" s="33"/>
      <c r="T453" s="33"/>
      <c r="U453" s="33"/>
      <c r="V453" s="33"/>
      <c r="W453" s="23" t="str">
        <f>LEFT(TEXT(Locations[[#This Row],[Zip Code]],"00000"),5)</f>
        <v>00000</v>
      </c>
    </row>
    <row r="454" spans="2:23" x14ac:dyDescent="0.2">
      <c r="B454" s="154">
        <v>442</v>
      </c>
      <c r="C454" s="33"/>
      <c r="D454" s="33"/>
      <c r="E454" s="37"/>
      <c r="F454" s="38" t="str">
        <f>_xlfn.IFNA(VLOOKUP(Locations[[#This Row],[CleanZip]],ZipCodes[],2,0),"")</f>
        <v/>
      </c>
      <c r="G454" s="38" t="str">
        <f>_xlfn.IFNA(VLOOKUP(Locations[[#This Row],[CleanZip]],ZipCodes[],3,0),"")</f>
        <v/>
      </c>
      <c r="H454" s="33"/>
      <c r="I454" s="39"/>
      <c r="J454" s="39"/>
      <c r="K454" s="40"/>
      <c r="L454" s="40"/>
      <c r="M454" s="33"/>
      <c r="N454" s="40"/>
      <c r="O454" s="33"/>
      <c r="P454" s="33"/>
      <c r="Q454" s="33"/>
      <c r="R454" s="33"/>
      <c r="S454" s="33"/>
      <c r="T454" s="33"/>
      <c r="U454" s="33"/>
      <c r="V454" s="33"/>
      <c r="W454" s="23" t="str">
        <f>LEFT(TEXT(Locations[[#This Row],[Zip Code]],"00000"),5)</f>
        <v>00000</v>
      </c>
    </row>
    <row r="455" spans="2:23" x14ac:dyDescent="0.2">
      <c r="B455" s="154">
        <v>443</v>
      </c>
      <c r="C455" s="33"/>
      <c r="D455" s="33"/>
      <c r="E455" s="37"/>
      <c r="F455" s="38" t="str">
        <f>_xlfn.IFNA(VLOOKUP(Locations[[#This Row],[CleanZip]],ZipCodes[],2,0),"")</f>
        <v/>
      </c>
      <c r="G455" s="38" t="str">
        <f>_xlfn.IFNA(VLOOKUP(Locations[[#This Row],[CleanZip]],ZipCodes[],3,0),"")</f>
        <v/>
      </c>
      <c r="H455" s="33"/>
      <c r="I455" s="39"/>
      <c r="J455" s="39"/>
      <c r="K455" s="40"/>
      <c r="L455" s="40"/>
      <c r="M455" s="33"/>
      <c r="N455" s="40"/>
      <c r="O455" s="33"/>
      <c r="P455" s="33"/>
      <c r="Q455" s="33"/>
      <c r="R455" s="33"/>
      <c r="S455" s="33"/>
      <c r="T455" s="33"/>
      <c r="U455" s="33"/>
      <c r="V455" s="33"/>
      <c r="W455" s="23" t="str">
        <f>LEFT(TEXT(Locations[[#This Row],[Zip Code]],"00000"),5)</f>
        <v>00000</v>
      </c>
    </row>
    <row r="456" spans="2:23" x14ac:dyDescent="0.2">
      <c r="B456" s="154">
        <v>444</v>
      </c>
      <c r="C456" s="33"/>
      <c r="D456" s="33"/>
      <c r="E456" s="37"/>
      <c r="F456" s="38" t="str">
        <f>_xlfn.IFNA(VLOOKUP(Locations[[#This Row],[CleanZip]],ZipCodes[],2,0),"")</f>
        <v/>
      </c>
      <c r="G456" s="38" t="str">
        <f>_xlfn.IFNA(VLOOKUP(Locations[[#This Row],[CleanZip]],ZipCodes[],3,0),"")</f>
        <v/>
      </c>
      <c r="H456" s="33"/>
      <c r="I456" s="39"/>
      <c r="J456" s="39"/>
      <c r="K456" s="40"/>
      <c r="L456" s="40"/>
      <c r="M456" s="33"/>
      <c r="N456" s="40"/>
      <c r="O456" s="33"/>
      <c r="P456" s="33"/>
      <c r="Q456" s="33"/>
      <c r="R456" s="33"/>
      <c r="S456" s="33"/>
      <c r="T456" s="33"/>
      <c r="U456" s="33"/>
      <c r="V456" s="33"/>
      <c r="W456" s="23" t="str">
        <f>LEFT(TEXT(Locations[[#This Row],[Zip Code]],"00000"),5)</f>
        <v>00000</v>
      </c>
    </row>
    <row r="457" spans="2:23" x14ac:dyDescent="0.2">
      <c r="B457" s="154">
        <v>445</v>
      </c>
      <c r="C457" s="33"/>
      <c r="D457" s="33"/>
      <c r="E457" s="37"/>
      <c r="F457" s="38" t="str">
        <f>_xlfn.IFNA(VLOOKUP(Locations[[#This Row],[CleanZip]],ZipCodes[],2,0),"")</f>
        <v/>
      </c>
      <c r="G457" s="38" t="str">
        <f>_xlfn.IFNA(VLOOKUP(Locations[[#This Row],[CleanZip]],ZipCodes[],3,0),"")</f>
        <v/>
      </c>
      <c r="H457" s="33"/>
      <c r="I457" s="39"/>
      <c r="J457" s="39"/>
      <c r="K457" s="40"/>
      <c r="L457" s="40"/>
      <c r="M457" s="33"/>
      <c r="N457" s="40"/>
      <c r="O457" s="33"/>
      <c r="P457" s="33"/>
      <c r="Q457" s="33"/>
      <c r="R457" s="33"/>
      <c r="S457" s="33"/>
      <c r="T457" s="33"/>
      <c r="U457" s="33"/>
      <c r="V457" s="33"/>
      <c r="W457" s="23" t="str">
        <f>LEFT(TEXT(Locations[[#This Row],[Zip Code]],"00000"),5)</f>
        <v>00000</v>
      </c>
    </row>
    <row r="458" spans="2:23" x14ac:dyDescent="0.2">
      <c r="B458" s="154">
        <v>446</v>
      </c>
      <c r="C458" s="33"/>
      <c r="D458" s="33"/>
      <c r="E458" s="37"/>
      <c r="F458" s="38" t="str">
        <f>_xlfn.IFNA(VLOOKUP(Locations[[#This Row],[CleanZip]],ZipCodes[],2,0),"")</f>
        <v/>
      </c>
      <c r="G458" s="38" t="str">
        <f>_xlfn.IFNA(VLOOKUP(Locations[[#This Row],[CleanZip]],ZipCodes[],3,0),"")</f>
        <v/>
      </c>
      <c r="H458" s="33"/>
      <c r="I458" s="39"/>
      <c r="J458" s="39"/>
      <c r="K458" s="40"/>
      <c r="L458" s="40"/>
      <c r="M458" s="33"/>
      <c r="N458" s="40"/>
      <c r="O458" s="33"/>
      <c r="P458" s="33"/>
      <c r="Q458" s="33"/>
      <c r="R458" s="33"/>
      <c r="S458" s="33"/>
      <c r="T458" s="33"/>
      <c r="U458" s="33"/>
      <c r="V458" s="33"/>
      <c r="W458" s="23" t="str">
        <f>LEFT(TEXT(Locations[[#This Row],[Zip Code]],"00000"),5)</f>
        <v>00000</v>
      </c>
    </row>
    <row r="459" spans="2:23" x14ac:dyDescent="0.2">
      <c r="B459" s="154">
        <v>447</v>
      </c>
      <c r="C459" s="33"/>
      <c r="D459" s="33"/>
      <c r="E459" s="37"/>
      <c r="F459" s="38" t="str">
        <f>_xlfn.IFNA(VLOOKUP(Locations[[#This Row],[CleanZip]],ZipCodes[],2,0),"")</f>
        <v/>
      </c>
      <c r="G459" s="38" t="str">
        <f>_xlfn.IFNA(VLOOKUP(Locations[[#This Row],[CleanZip]],ZipCodes[],3,0),"")</f>
        <v/>
      </c>
      <c r="H459" s="33"/>
      <c r="I459" s="39"/>
      <c r="J459" s="39"/>
      <c r="K459" s="40"/>
      <c r="L459" s="40"/>
      <c r="M459" s="33"/>
      <c r="N459" s="40"/>
      <c r="O459" s="33"/>
      <c r="P459" s="33"/>
      <c r="Q459" s="33"/>
      <c r="R459" s="33"/>
      <c r="S459" s="33"/>
      <c r="T459" s="33"/>
      <c r="U459" s="33"/>
      <c r="V459" s="33"/>
      <c r="W459" s="23" t="str">
        <f>LEFT(TEXT(Locations[[#This Row],[Zip Code]],"00000"),5)</f>
        <v>00000</v>
      </c>
    </row>
    <row r="460" spans="2:23" x14ac:dyDescent="0.2">
      <c r="B460" s="154">
        <v>448</v>
      </c>
      <c r="C460" s="33"/>
      <c r="D460" s="33"/>
      <c r="E460" s="37"/>
      <c r="F460" s="38" t="str">
        <f>_xlfn.IFNA(VLOOKUP(Locations[[#This Row],[CleanZip]],ZipCodes[],2,0),"")</f>
        <v/>
      </c>
      <c r="G460" s="38" t="str">
        <f>_xlfn.IFNA(VLOOKUP(Locations[[#This Row],[CleanZip]],ZipCodes[],3,0),"")</f>
        <v/>
      </c>
      <c r="H460" s="33"/>
      <c r="I460" s="39"/>
      <c r="J460" s="39"/>
      <c r="K460" s="40"/>
      <c r="L460" s="40"/>
      <c r="M460" s="33"/>
      <c r="N460" s="40"/>
      <c r="O460" s="33"/>
      <c r="P460" s="33"/>
      <c r="Q460" s="33"/>
      <c r="R460" s="33"/>
      <c r="S460" s="33"/>
      <c r="T460" s="33"/>
      <c r="U460" s="33"/>
      <c r="V460" s="33"/>
      <c r="W460" s="23" t="str">
        <f>LEFT(TEXT(Locations[[#This Row],[Zip Code]],"00000"),5)</f>
        <v>00000</v>
      </c>
    </row>
    <row r="461" spans="2:23" x14ac:dyDescent="0.2">
      <c r="B461" s="154">
        <v>449</v>
      </c>
      <c r="C461" s="33"/>
      <c r="D461" s="33"/>
      <c r="E461" s="37"/>
      <c r="F461" s="38" t="str">
        <f>_xlfn.IFNA(VLOOKUP(Locations[[#This Row],[CleanZip]],ZipCodes[],2,0),"")</f>
        <v/>
      </c>
      <c r="G461" s="38" t="str">
        <f>_xlfn.IFNA(VLOOKUP(Locations[[#This Row],[CleanZip]],ZipCodes[],3,0),"")</f>
        <v/>
      </c>
      <c r="H461" s="33"/>
      <c r="I461" s="39"/>
      <c r="J461" s="39"/>
      <c r="K461" s="40"/>
      <c r="L461" s="40"/>
      <c r="M461" s="33"/>
      <c r="N461" s="40"/>
      <c r="O461" s="33"/>
      <c r="P461" s="33"/>
      <c r="Q461" s="33"/>
      <c r="R461" s="33"/>
      <c r="S461" s="33"/>
      <c r="T461" s="33"/>
      <c r="U461" s="33"/>
      <c r="V461" s="33"/>
      <c r="W461" s="23" t="str">
        <f>LEFT(TEXT(Locations[[#This Row],[Zip Code]],"00000"),5)</f>
        <v>00000</v>
      </c>
    </row>
    <row r="462" spans="2:23" x14ac:dyDescent="0.2">
      <c r="B462" s="154">
        <v>450</v>
      </c>
      <c r="C462" s="33"/>
      <c r="D462" s="33"/>
      <c r="E462" s="37"/>
      <c r="F462" s="38" t="str">
        <f>_xlfn.IFNA(VLOOKUP(Locations[[#This Row],[CleanZip]],ZipCodes[],2,0),"")</f>
        <v/>
      </c>
      <c r="G462" s="38" t="str">
        <f>_xlfn.IFNA(VLOOKUP(Locations[[#This Row],[CleanZip]],ZipCodes[],3,0),"")</f>
        <v/>
      </c>
      <c r="H462" s="33"/>
      <c r="I462" s="39"/>
      <c r="J462" s="39"/>
      <c r="K462" s="40"/>
      <c r="L462" s="40"/>
      <c r="M462" s="33"/>
      <c r="N462" s="40"/>
      <c r="O462" s="33"/>
      <c r="P462" s="33"/>
      <c r="Q462" s="33"/>
      <c r="R462" s="33"/>
      <c r="S462" s="33"/>
      <c r="T462" s="33"/>
      <c r="U462" s="33"/>
      <c r="V462" s="33"/>
      <c r="W462" s="23" t="str">
        <f>LEFT(TEXT(Locations[[#This Row],[Zip Code]],"00000"),5)</f>
        <v>00000</v>
      </c>
    </row>
    <row r="463" spans="2:23" x14ac:dyDescent="0.2">
      <c r="B463" s="154">
        <v>451</v>
      </c>
      <c r="C463" s="33"/>
      <c r="D463" s="33"/>
      <c r="E463" s="37"/>
      <c r="F463" s="38" t="str">
        <f>_xlfn.IFNA(VLOOKUP(Locations[[#This Row],[CleanZip]],ZipCodes[],2,0),"")</f>
        <v/>
      </c>
      <c r="G463" s="38" t="str">
        <f>_xlfn.IFNA(VLOOKUP(Locations[[#This Row],[CleanZip]],ZipCodes[],3,0),"")</f>
        <v/>
      </c>
      <c r="H463" s="33"/>
      <c r="I463" s="39"/>
      <c r="J463" s="39"/>
      <c r="K463" s="40"/>
      <c r="L463" s="40"/>
      <c r="M463" s="33"/>
      <c r="N463" s="40"/>
      <c r="O463" s="33"/>
      <c r="P463" s="33"/>
      <c r="Q463" s="33"/>
      <c r="R463" s="33"/>
      <c r="S463" s="33"/>
      <c r="T463" s="33"/>
      <c r="U463" s="33"/>
      <c r="V463" s="33"/>
      <c r="W463" s="23" t="str">
        <f>LEFT(TEXT(Locations[[#This Row],[Zip Code]],"00000"),5)</f>
        <v>00000</v>
      </c>
    </row>
    <row r="464" spans="2:23" x14ac:dyDescent="0.2">
      <c r="B464" s="154">
        <v>452</v>
      </c>
      <c r="C464" s="33"/>
      <c r="D464" s="33"/>
      <c r="E464" s="37"/>
      <c r="F464" s="38" t="str">
        <f>_xlfn.IFNA(VLOOKUP(Locations[[#This Row],[CleanZip]],ZipCodes[],2,0),"")</f>
        <v/>
      </c>
      <c r="G464" s="38" t="str">
        <f>_xlfn.IFNA(VLOOKUP(Locations[[#This Row],[CleanZip]],ZipCodes[],3,0),"")</f>
        <v/>
      </c>
      <c r="H464" s="33"/>
      <c r="I464" s="39"/>
      <c r="J464" s="39"/>
      <c r="K464" s="40"/>
      <c r="L464" s="40"/>
      <c r="M464" s="33"/>
      <c r="N464" s="40"/>
      <c r="O464" s="33"/>
      <c r="P464" s="33"/>
      <c r="Q464" s="33"/>
      <c r="R464" s="33"/>
      <c r="S464" s="33"/>
      <c r="T464" s="33"/>
      <c r="U464" s="33"/>
      <c r="V464" s="33"/>
      <c r="W464" s="23" t="str">
        <f>LEFT(TEXT(Locations[[#This Row],[Zip Code]],"00000"),5)</f>
        <v>00000</v>
      </c>
    </row>
    <row r="465" spans="2:23" x14ac:dyDescent="0.2">
      <c r="B465" s="154">
        <v>453</v>
      </c>
      <c r="C465" s="33"/>
      <c r="D465" s="33"/>
      <c r="E465" s="37"/>
      <c r="F465" s="38" t="str">
        <f>_xlfn.IFNA(VLOOKUP(Locations[[#This Row],[CleanZip]],ZipCodes[],2,0),"")</f>
        <v/>
      </c>
      <c r="G465" s="38" t="str">
        <f>_xlfn.IFNA(VLOOKUP(Locations[[#This Row],[CleanZip]],ZipCodes[],3,0),"")</f>
        <v/>
      </c>
      <c r="H465" s="33"/>
      <c r="I465" s="39"/>
      <c r="J465" s="39"/>
      <c r="K465" s="40"/>
      <c r="L465" s="40"/>
      <c r="M465" s="33"/>
      <c r="N465" s="40"/>
      <c r="O465" s="33"/>
      <c r="P465" s="33"/>
      <c r="Q465" s="33"/>
      <c r="R465" s="33"/>
      <c r="S465" s="33"/>
      <c r="T465" s="33"/>
      <c r="U465" s="33"/>
      <c r="V465" s="33"/>
      <c r="W465" s="23" t="str">
        <f>LEFT(TEXT(Locations[[#This Row],[Zip Code]],"00000"),5)</f>
        <v>00000</v>
      </c>
    </row>
    <row r="466" spans="2:23" x14ac:dyDescent="0.2">
      <c r="B466" s="154">
        <v>454</v>
      </c>
      <c r="C466" s="33"/>
      <c r="D466" s="33"/>
      <c r="E466" s="37"/>
      <c r="F466" s="38" t="str">
        <f>_xlfn.IFNA(VLOOKUP(Locations[[#This Row],[CleanZip]],ZipCodes[],2,0),"")</f>
        <v/>
      </c>
      <c r="G466" s="38" t="str">
        <f>_xlfn.IFNA(VLOOKUP(Locations[[#This Row],[CleanZip]],ZipCodes[],3,0),"")</f>
        <v/>
      </c>
      <c r="H466" s="33"/>
      <c r="I466" s="39"/>
      <c r="J466" s="39"/>
      <c r="K466" s="40"/>
      <c r="L466" s="40"/>
      <c r="M466" s="33"/>
      <c r="N466" s="40"/>
      <c r="O466" s="33"/>
      <c r="P466" s="33"/>
      <c r="Q466" s="33"/>
      <c r="R466" s="33"/>
      <c r="S466" s="33"/>
      <c r="T466" s="33"/>
      <c r="U466" s="33"/>
      <c r="V466" s="33"/>
      <c r="W466" s="23" t="str">
        <f>LEFT(TEXT(Locations[[#This Row],[Zip Code]],"00000"),5)</f>
        <v>00000</v>
      </c>
    </row>
    <row r="467" spans="2:23" x14ac:dyDescent="0.2">
      <c r="B467" s="154">
        <v>455</v>
      </c>
      <c r="C467" s="33"/>
      <c r="D467" s="33"/>
      <c r="E467" s="37"/>
      <c r="F467" s="38" t="str">
        <f>_xlfn.IFNA(VLOOKUP(Locations[[#This Row],[CleanZip]],ZipCodes[],2,0),"")</f>
        <v/>
      </c>
      <c r="G467" s="38" t="str">
        <f>_xlfn.IFNA(VLOOKUP(Locations[[#This Row],[CleanZip]],ZipCodes[],3,0),"")</f>
        <v/>
      </c>
      <c r="H467" s="33"/>
      <c r="I467" s="39"/>
      <c r="J467" s="39"/>
      <c r="K467" s="40"/>
      <c r="L467" s="40"/>
      <c r="M467" s="33"/>
      <c r="N467" s="40"/>
      <c r="O467" s="33"/>
      <c r="P467" s="33"/>
      <c r="Q467" s="33"/>
      <c r="R467" s="33"/>
      <c r="S467" s="33"/>
      <c r="T467" s="33"/>
      <c r="U467" s="33"/>
      <c r="V467" s="33"/>
      <c r="W467" s="23" t="str">
        <f>LEFT(TEXT(Locations[[#This Row],[Zip Code]],"00000"),5)</f>
        <v>00000</v>
      </c>
    </row>
    <row r="468" spans="2:23" x14ac:dyDescent="0.2">
      <c r="B468" s="154">
        <v>456</v>
      </c>
      <c r="C468" s="33"/>
      <c r="D468" s="33"/>
      <c r="E468" s="37"/>
      <c r="F468" s="38" t="str">
        <f>_xlfn.IFNA(VLOOKUP(Locations[[#This Row],[CleanZip]],ZipCodes[],2,0),"")</f>
        <v/>
      </c>
      <c r="G468" s="38" t="str">
        <f>_xlfn.IFNA(VLOOKUP(Locations[[#This Row],[CleanZip]],ZipCodes[],3,0),"")</f>
        <v/>
      </c>
      <c r="H468" s="33"/>
      <c r="I468" s="39"/>
      <c r="J468" s="39"/>
      <c r="K468" s="40"/>
      <c r="L468" s="40"/>
      <c r="M468" s="33"/>
      <c r="N468" s="40"/>
      <c r="O468" s="33"/>
      <c r="P468" s="33"/>
      <c r="Q468" s="33"/>
      <c r="R468" s="33"/>
      <c r="S468" s="33"/>
      <c r="T468" s="33"/>
      <c r="U468" s="33"/>
      <c r="V468" s="33"/>
      <c r="W468" s="23" t="str">
        <f>LEFT(TEXT(Locations[[#This Row],[Zip Code]],"00000"),5)</f>
        <v>00000</v>
      </c>
    </row>
    <row r="469" spans="2:23" x14ac:dyDescent="0.2">
      <c r="B469" s="154">
        <v>457</v>
      </c>
      <c r="C469" s="33"/>
      <c r="D469" s="33"/>
      <c r="E469" s="37"/>
      <c r="F469" s="38" t="str">
        <f>_xlfn.IFNA(VLOOKUP(Locations[[#This Row],[CleanZip]],ZipCodes[],2,0),"")</f>
        <v/>
      </c>
      <c r="G469" s="38" t="str">
        <f>_xlfn.IFNA(VLOOKUP(Locations[[#This Row],[CleanZip]],ZipCodes[],3,0),"")</f>
        <v/>
      </c>
      <c r="H469" s="33"/>
      <c r="I469" s="39"/>
      <c r="J469" s="39"/>
      <c r="K469" s="40"/>
      <c r="L469" s="40"/>
      <c r="M469" s="33"/>
      <c r="N469" s="40"/>
      <c r="O469" s="33"/>
      <c r="P469" s="33"/>
      <c r="Q469" s="33"/>
      <c r="R469" s="33"/>
      <c r="S469" s="33"/>
      <c r="T469" s="33"/>
      <c r="U469" s="33"/>
      <c r="V469" s="33"/>
      <c r="W469" s="23" t="str">
        <f>LEFT(TEXT(Locations[[#This Row],[Zip Code]],"00000"),5)</f>
        <v>00000</v>
      </c>
    </row>
    <row r="470" spans="2:23" x14ac:dyDescent="0.2">
      <c r="B470" s="154">
        <v>458</v>
      </c>
      <c r="C470" s="33"/>
      <c r="D470" s="33"/>
      <c r="E470" s="37"/>
      <c r="F470" s="38" t="str">
        <f>_xlfn.IFNA(VLOOKUP(Locations[[#This Row],[CleanZip]],ZipCodes[],2,0),"")</f>
        <v/>
      </c>
      <c r="G470" s="38" t="str">
        <f>_xlfn.IFNA(VLOOKUP(Locations[[#This Row],[CleanZip]],ZipCodes[],3,0),"")</f>
        <v/>
      </c>
      <c r="H470" s="33"/>
      <c r="I470" s="39"/>
      <c r="J470" s="39"/>
      <c r="K470" s="40"/>
      <c r="L470" s="40"/>
      <c r="M470" s="33"/>
      <c r="N470" s="40"/>
      <c r="O470" s="33"/>
      <c r="P470" s="33"/>
      <c r="Q470" s="33"/>
      <c r="R470" s="33"/>
      <c r="S470" s="33"/>
      <c r="T470" s="33"/>
      <c r="U470" s="33"/>
      <c r="V470" s="33"/>
      <c r="W470" s="23" t="str">
        <f>LEFT(TEXT(Locations[[#This Row],[Zip Code]],"00000"),5)</f>
        <v>00000</v>
      </c>
    </row>
    <row r="471" spans="2:23" x14ac:dyDescent="0.2">
      <c r="B471" s="154">
        <v>459</v>
      </c>
      <c r="C471" s="33"/>
      <c r="D471" s="33"/>
      <c r="E471" s="37"/>
      <c r="F471" s="38" t="str">
        <f>_xlfn.IFNA(VLOOKUP(Locations[[#This Row],[CleanZip]],ZipCodes[],2,0),"")</f>
        <v/>
      </c>
      <c r="G471" s="38" t="str">
        <f>_xlfn.IFNA(VLOOKUP(Locations[[#This Row],[CleanZip]],ZipCodes[],3,0),"")</f>
        <v/>
      </c>
      <c r="H471" s="33"/>
      <c r="I471" s="39"/>
      <c r="J471" s="39"/>
      <c r="K471" s="40"/>
      <c r="L471" s="40"/>
      <c r="M471" s="33"/>
      <c r="N471" s="40"/>
      <c r="O471" s="33"/>
      <c r="P471" s="33"/>
      <c r="Q471" s="33"/>
      <c r="R471" s="33"/>
      <c r="S471" s="33"/>
      <c r="T471" s="33"/>
      <c r="U471" s="33"/>
      <c r="V471" s="33"/>
      <c r="W471" s="23" t="str">
        <f>LEFT(TEXT(Locations[[#This Row],[Zip Code]],"00000"),5)</f>
        <v>00000</v>
      </c>
    </row>
    <row r="472" spans="2:23" x14ac:dyDescent="0.2">
      <c r="B472" s="154">
        <v>460</v>
      </c>
      <c r="C472" s="33"/>
      <c r="D472" s="33"/>
      <c r="E472" s="37"/>
      <c r="F472" s="38" t="str">
        <f>_xlfn.IFNA(VLOOKUP(Locations[[#This Row],[CleanZip]],ZipCodes[],2,0),"")</f>
        <v/>
      </c>
      <c r="G472" s="38" t="str">
        <f>_xlfn.IFNA(VLOOKUP(Locations[[#This Row],[CleanZip]],ZipCodes[],3,0),"")</f>
        <v/>
      </c>
      <c r="H472" s="33"/>
      <c r="I472" s="39"/>
      <c r="J472" s="39"/>
      <c r="K472" s="40"/>
      <c r="L472" s="40"/>
      <c r="M472" s="33"/>
      <c r="N472" s="40"/>
      <c r="O472" s="33"/>
      <c r="P472" s="33"/>
      <c r="Q472" s="33"/>
      <c r="R472" s="33"/>
      <c r="S472" s="33"/>
      <c r="T472" s="33"/>
      <c r="U472" s="33"/>
      <c r="V472" s="33"/>
      <c r="W472" s="23" t="str">
        <f>LEFT(TEXT(Locations[[#This Row],[Zip Code]],"00000"),5)</f>
        <v>00000</v>
      </c>
    </row>
    <row r="473" spans="2:23" x14ac:dyDescent="0.2">
      <c r="B473" s="154">
        <v>461</v>
      </c>
      <c r="C473" s="33"/>
      <c r="D473" s="33"/>
      <c r="E473" s="37"/>
      <c r="F473" s="38" t="str">
        <f>_xlfn.IFNA(VLOOKUP(Locations[[#This Row],[CleanZip]],ZipCodes[],2,0),"")</f>
        <v/>
      </c>
      <c r="G473" s="38" t="str">
        <f>_xlfn.IFNA(VLOOKUP(Locations[[#This Row],[CleanZip]],ZipCodes[],3,0),"")</f>
        <v/>
      </c>
      <c r="H473" s="33"/>
      <c r="I473" s="39"/>
      <c r="J473" s="39"/>
      <c r="K473" s="40"/>
      <c r="L473" s="40"/>
      <c r="M473" s="33"/>
      <c r="N473" s="40"/>
      <c r="O473" s="33"/>
      <c r="P473" s="33"/>
      <c r="Q473" s="33"/>
      <c r="R473" s="33"/>
      <c r="S473" s="33"/>
      <c r="T473" s="33"/>
      <c r="U473" s="33"/>
      <c r="V473" s="33"/>
      <c r="W473" s="23" t="str">
        <f>LEFT(TEXT(Locations[[#This Row],[Zip Code]],"00000"),5)</f>
        <v>00000</v>
      </c>
    </row>
    <row r="474" spans="2:23" x14ac:dyDescent="0.2">
      <c r="B474" s="154">
        <v>462</v>
      </c>
      <c r="C474" s="33"/>
      <c r="D474" s="33"/>
      <c r="E474" s="37"/>
      <c r="F474" s="38" t="str">
        <f>_xlfn.IFNA(VLOOKUP(Locations[[#This Row],[CleanZip]],ZipCodes[],2,0),"")</f>
        <v/>
      </c>
      <c r="G474" s="38" t="str">
        <f>_xlfn.IFNA(VLOOKUP(Locations[[#This Row],[CleanZip]],ZipCodes[],3,0),"")</f>
        <v/>
      </c>
      <c r="H474" s="33"/>
      <c r="I474" s="39"/>
      <c r="J474" s="39"/>
      <c r="K474" s="40"/>
      <c r="L474" s="40"/>
      <c r="M474" s="33"/>
      <c r="N474" s="40"/>
      <c r="O474" s="33"/>
      <c r="P474" s="33"/>
      <c r="Q474" s="33"/>
      <c r="R474" s="33"/>
      <c r="S474" s="33"/>
      <c r="T474" s="33"/>
      <c r="U474" s="33"/>
      <c r="V474" s="33"/>
      <c r="W474" s="23" t="str">
        <f>LEFT(TEXT(Locations[[#This Row],[Zip Code]],"00000"),5)</f>
        <v>00000</v>
      </c>
    </row>
    <row r="475" spans="2:23" x14ac:dyDescent="0.2">
      <c r="B475" s="154">
        <v>463</v>
      </c>
      <c r="C475" s="33"/>
      <c r="D475" s="33"/>
      <c r="E475" s="37"/>
      <c r="F475" s="38" t="str">
        <f>_xlfn.IFNA(VLOOKUP(Locations[[#This Row],[CleanZip]],ZipCodes[],2,0),"")</f>
        <v/>
      </c>
      <c r="G475" s="38" t="str">
        <f>_xlfn.IFNA(VLOOKUP(Locations[[#This Row],[CleanZip]],ZipCodes[],3,0),"")</f>
        <v/>
      </c>
      <c r="H475" s="33"/>
      <c r="I475" s="39"/>
      <c r="J475" s="39"/>
      <c r="K475" s="40"/>
      <c r="L475" s="40"/>
      <c r="M475" s="33"/>
      <c r="N475" s="40"/>
      <c r="O475" s="33"/>
      <c r="P475" s="33"/>
      <c r="Q475" s="33"/>
      <c r="R475" s="33"/>
      <c r="S475" s="33"/>
      <c r="T475" s="33"/>
      <c r="U475" s="33"/>
      <c r="V475" s="33"/>
      <c r="W475" s="23" t="str">
        <f>LEFT(TEXT(Locations[[#This Row],[Zip Code]],"00000"),5)</f>
        <v>00000</v>
      </c>
    </row>
    <row r="476" spans="2:23" x14ac:dyDescent="0.2">
      <c r="B476" s="154">
        <v>464</v>
      </c>
      <c r="C476" s="33"/>
      <c r="D476" s="33"/>
      <c r="E476" s="37"/>
      <c r="F476" s="38" t="str">
        <f>_xlfn.IFNA(VLOOKUP(Locations[[#This Row],[CleanZip]],ZipCodes[],2,0),"")</f>
        <v/>
      </c>
      <c r="G476" s="38" t="str">
        <f>_xlfn.IFNA(VLOOKUP(Locations[[#This Row],[CleanZip]],ZipCodes[],3,0),"")</f>
        <v/>
      </c>
      <c r="H476" s="33"/>
      <c r="I476" s="39"/>
      <c r="J476" s="39"/>
      <c r="K476" s="40"/>
      <c r="L476" s="40"/>
      <c r="M476" s="33"/>
      <c r="N476" s="40"/>
      <c r="O476" s="33"/>
      <c r="P476" s="33"/>
      <c r="Q476" s="33"/>
      <c r="R476" s="33"/>
      <c r="S476" s="33"/>
      <c r="T476" s="33"/>
      <c r="U476" s="33"/>
      <c r="V476" s="33"/>
      <c r="W476" s="23" t="str">
        <f>LEFT(TEXT(Locations[[#This Row],[Zip Code]],"00000"),5)</f>
        <v>00000</v>
      </c>
    </row>
    <row r="477" spans="2:23" x14ac:dyDescent="0.2">
      <c r="B477" s="154">
        <v>465</v>
      </c>
      <c r="C477" s="33"/>
      <c r="D477" s="33"/>
      <c r="E477" s="37"/>
      <c r="F477" s="38" t="str">
        <f>_xlfn.IFNA(VLOOKUP(Locations[[#This Row],[CleanZip]],ZipCodes[],2,0),"")</f>
        <v/>
      </c>
      <c r="G477" s="38" t="str">
        <f>_xlfn.IFNA(VLOOKUP(Locations[[#This Row],[CleanZip]],ZipCodes[],3,0),"")</f>
        <v/>
      </c>
      <c r="H477" s="33"/>
      <c r="I477" s="39"/>
      <c r="J477" s="39"/>
      <c r="K477" s="40"/>
      <c r="L477" s="40"/>
      <c r="M477" s="33"/>
      <c r="N477" s="40"/>
      <c r="O477" s="33"/>
      <c r="P477" s="33"/>
      <c r="Q477" s="33"/>
      <c r="R477" s="33"/>
      <c r="S477" s="33"/>
      <c r="T477" s="33"/>
      <c r="U477" s="33"/>
      <c r="V477" s="33"/>
      <c r="W477" s="23" t="str">
        <f>LEFT(TEXT(Locations[[#This Row],[Zip Code]],"00000"),5)</f>
        <v>00000</v>
      </c>
    </row>
    <row r="478" spans="2:23" x14ac:dyDescent="0.2">
      <c r="B478" s="154">
        <v>466</v>
      </c>
      <c r="C478" s="33"/>
      <c r="D478" s="33"/>
      <c r="E478" s="37"/>
      <c r="F478" s="38" t="str">
        <f>_xlfn.IFNA(VLOOKUP(Locations[[#This Row],[CleanZip]],ZipCodes[],2,0),"")</f>
        <v/>
      </c>
      <c r="G478" s="38" t="str">
        <f>_xlfn.IFNA(VLOOKUP(Locations[[#This Row],[CleanZip]],ZipCodes[],3,0),"")</f>
        <v/>
      </c>
      <c r="H478" s="33"/>
      <c r="I478" s="39"/>
      <c r="J478" s="39"/>
      <c r="K478" s="40"/>
      <c r="L478" s="40"/>
      <c r="M478" s="33"/>
      <c r="N478" s="40"/>
      <c r="O478" s="33"/>
      <c r="P478" s="33"/>
      <c r="Q478" s="33"/>
      <c r="R478" s="33"/>
      <c r="S478" s="33"/>
      <c r="T478" s="33"/>
      <c r="U478" s="33"/>
      <c r="V478" s="33"/>
      <c r="W478" s="23" t="str">
        <f>LEFT(TEXT(Locations[[#This Row],[Zip Code]],"00000"),5)</f>
        <v>00000</v>
      </c>
    </row>
    <row r="479" spans="2:23" x14ac:dyDescent="0.2">
      <c r="B479" s="154">
        <v>467</v>
      </c>
      <c r="C479" s="33"/>
      <c r="D479" s="33"/>
      <c r="E479" s="37"/>
      <c r="F479" s="38" t="str">
        <f>_xlfn.IFNA(VLOOKUP(Locations[[#This Row],[CleanZip]],ZipCodes[],2,0),"")</f>
        <v/>
      </c>
      <c r="G479" s="38" t="str">
        <f>_xlfn.IFNA(VLOOKUP(Locations[[#This Row],[CleanZip]],ZipCodes[],3,0),"")</f>
        <v/>
      </c>
      <c r="H479" s="33"/>
      <c r="I479" s="39"/>
      <c r="J479" s="39"/>
      <c r="K479" s="40"/>
      <c r="L479" s="40"/>
      <c r="M479" s="33"/>
      <c r="N479" s="40"/>
      <c r="O479" s="33"/>
      <c r="P479" s="33"/>
      <c r="Q479" s="33"/>
      <c r="R479" s="33"/>
      <c r="S479" s="33"/>
      <c r="T479" s="33"/>
      <c r="U479" s="33"/>
      <c r="V479" s="33"/>
      <c r="W479" s="23" t="str">
        <f>LEFT(TEXT(Locations[[#This Row],[Zip Code]],"00000"),5)</f>
        <v>00000</v>
      </c>
    </row>
    <row r="480" spans="2:23" x14ac:dyDescent="0.2">
      <c r="B480" s="154">
        <v>468</v>
      </c>
      <c r="C480" s="33"/>
      <c r="D480" s="33"/>
      <c r="E480" s="37"/>
      <c r="F480" s="38" t="str">
        <f>_xlfn.IFNA(VLOOKUP(Locations[[#This Row],[CleanZip]],ZipCodes[],2,0),"")</f>
        <v/>
      </c>
      <c r="G480" s="38" t="str">
        <f>_xlfn.IFNA(VLOOKUP(Locations[[#This Row],[CleanZip]],ZipCodes[],3,0),"")</f>
        <v/>
      </c>
      <c r="H480" s="33"/>
      <c r="I480" s="39"/>
      <c r="J480" s="39"/>
      <c r="K480" s="40"/>
      <c r="L480" s="40"/>
      <c r="M480" s="33"/>
      <c r="N480" s="40"/>
      <c r="O480" s="33"/>
      <c r="P480" s="33"/>
      <c r="Q480" s="33"/>
      <c r="R480" s="33"/>
      <c r="S480" s="33"/>
      <c r="T480" s="33"/>
      <c r="U480" s="33"/>
      <c r="V480" s="33"/>
      <c r="W480" s="23" t="str">
        <f>LEFT(TEXT(Locations[[#This Row],[Zip Code]],"00000"),5)</f>
        <v>00000</v>
      </c>
    </row>
    <row r="481" spans="2:23" x14ac:dyDescent="0.2">
      <c r="B481" s="154">
        <v>469</v>
      </c>
      <c r="C481" s="33"/>
      <c r="D481" s="33"/>
      <c r="E481" s="37"/>
      <c r="F481" s="38" t="str">
        <f>_xlfn.IFNA(VLOOKUP(Locations[[#This Row],[CleanZip]],ZipCodes[],2,0),"")</f>
        <v/>
      </c>
      <c r="G481" s="38" t="str">
        <f>_xlfn.IFNA(VLOOKUP(Locations[[#This Row],[CleanZip]],ZipCodes[],3,0),"")</f>
        <v/>
      </c>
      <c r="H481" s="33"/>
      <c r="I481" s="39"/>
      <c r="J481" s="39"/>
      <c r="K481" s="40"/>
      <c r="L481" s="40"/>
      <c r="M481" s="33"/>
      <c r="N481" s="40"/>
      <c r="O481" s="33"/>
      <c r="P481" s="33"/>
      <c r="Q481" s="33"/>
      <c r="R481" s="33"/>
      <c r="S481" s="33"/>
      <c r="T481" s="33"/>
      <c r="U481" s="33"/>
      <c r="V481" s="33"/>
      <c r="W481" s="23" t="str">
        <f>LEFT(TEXT(Locations[[#This Row],[Zip Code]],"00000"),5)</f>
        <v>00000</v>
      </c>
    </row>
    <row r="482" spans="2:23" x14ac:dyDescent="0.2">
      <c r="B482" s="154">
        <v>470</v>
      </c>
      <c r="C482" s="33"/>
      <c r="D482" s="33"/>
      <c r="E482" s="37"/>
      <c r="F482" s="38" t="str">
        <f>_xlfn.IFNA(VLOOKUP(Locations[[#This Row],[CleanZip]],ZipCodes[],2,0),"")</f>
        <v/>
      </c>
      <c r="G482" s="38" t="str">
        <f>_xlfn.IFNA(VLOOKUP(Locations[[#This Row],[CleanZip]],ZipCodes[],3,0),"")</f>
        <v/>
      </c>
      <c r="H482" s="33"/>
      <c r="I482" s="39"/>
      <c r="J482" s="39"/>
      <c r="K482" s="40"/>
      <c r="L482" s="40"/>
      <c r="M482" s="33"/>
      <c r="N482" s="40"/>
      <c r="O482" s="33"/>
      <c r="P482" s="33"/>
      <c r="Q482" s="33"/>
      <c r="R482" s="33"/>
      <c r="S482" s="33"/>
      <c r="T482" s="33"/>
      <c r="U482" s="33"/>
      <c r="V482" s="33"/>
      <c r="W482" s="23" t="str">
        <f>LEFT(TEXT(Locations[[#This Row],[Zip Code]],"00000"),5)</f>
        <v>00000</v>
      </c>
    </row>
    <row r="483" spans="2:23" x14ac:dyDescent="0.2">
      <c r="B483" s="154">
        <v>471</v>
      </c>
      <c r="C483" s="33"/>
      <c r="D483" s="33"/>
      <c r="E483" s="37"/>
      <c r="F483" s="38" t="str">
        <f>_xlfn.IFNA(VLOOKUP(Locations[[#This Row],[CleanZip]],ZipCodes[],2,0),"")</f>
        <v/>
      </c>
      <c r="G483" s="38" t="str">
        <f>_xlfn.IFNA(VLOOKUP(Locations[[#This Row],[CleanZip]],ZipCodes[],3,0),"")</f>
        <v/>
      </c>
      <c r="H483" s="33"/>
      <c r="I483" s="39"/>
      <c r="J483" s="39"/>
      <c r="K483" s="40"/>
      <c r="L483" s="40"/>
      <c r="M483" s="33"/>
      <c r="N483" s="40"/>
      <c r="O483" s="33"/>
      <c r="P483" s="33"/>
      <c r="Q483" s="33"/>
      <c r="R483" s="33"/>
      <c r="S483" s="33"/>
      <c r="T483" s="33"/>
      <c r="U483" s="33"/>
      <c r="V483" s="33"/>
      <c r="W483" s="23" t="str">
        <f>LEFT(TEXT(Locations[[#This Row],[Zip Code]],"00000"),5)</f>
        <v>00000</v>
      </c>
    </row>
    <row r="484" spans="2:23" x14ac:dyDescent="0.2">
      <c r="B484" s="154">
        <v>472</v>
      </c>
      <c r="C484" s="33"/>
      <c r="D484" s="33"/>
      <c r="E484" s="37"/>
      <c r="F484" s="38" t="str">
        <f>_xlfn.IFNA(VLOOKUP(Locations[[#This Row],[CleanZip]],ZipCodes[],2,0),"")</f>
        <v/>
      </c>
      <c r="G484" s="38" t="str">
        <f>_xlfn.IFNA(VLOOKUP(Locations[[#This Row],[CleanZip]],ZipCodes[],3,0),"")</f>
        <v/>
      </c>
      <c r="H484" s="33"/>
      <c r="I484" s="39"/>
      <c r="J484" s="39"/>
      <c r="K484" s="40"/>
      <c r="L484" s="40"/>
      <c r="M484" s="33"/>
      <c r="N484" s="40"/>
      <c r="O484" s="33"/>
      <c r="P484" s="33"/>
      <c r="Q484" s="33"/>
      <c r="R484" s="33"/>
      <c r="S484" s="33"/>
      <c r="T484" s="33"/>
      <c r="U484" s="33"/>
      <c r="V484" s="33"/>
      <c r="W484" s="23" t="str">
        <f>LEFT(TEXT(Locations[[#This Row],[Zip Code]],"00000"),5)</f>
        <v>00000</v>
      </c>
    </row>
    <row r="485" spans="2:23" x14ac:dyDescent="0.2">
      <c r="B485" s="154">
        <v>473</v>
      </c>
      <c r="C485" s="33"/>
      <c r="D485" s="33"/>
      <c r="E485" s="37"/>
      <c r="F485" s="38" t="str">
        <f>_xlfn.IFNA(VLOOKUP(Locations[[#This Row],[CleanZip]],ZipCodes[],2,0),"")</f>
        <v/>
      </c>
      <c r="G485" s="38" t="str">
        <f>_xlfn.IFNA(VLOOKUP(Locations[[#This Row],[CleanZip]],ZipCodes[],3,0),"")</f>
        <v/>
      </c>
      <c r="H485" s="33"/>
      <c r="I485" s="39"/>
      <c r="J485" s="39"/>
      <c r="K485" s="40"/>
      <c r="L485" s="40"/>
      <c r="M485" s="33"/>
      <c r="N485" s="40"/>
      <c r="O485" s="33"/>
      <c r="P485" s="33"/>
      <c r="Q485" s="33"/>
      <c r="R485" s="33"/>
      <c r="S485" s="33"/>
      <c r="T485" s="33"/>
      <c r="U485" s="33"/>
      <c r="V485" s="33"/>
      <c r="W485" s="23" t="str">
        <f>LEFT(TEXT(Locations[[#This Row],[Zip Code]],"00000"),5)</f>
        <v>00000</v>
      </c>
    </row>
    <row r="486" spans="2:23" x14ac:dyDescent="0.2">
      <c r="B486" s="154">
        <v>474</v>
      </c>
      <c r="C486" s="33"/>
      <c r="D486" s="33"/>
      <c r="E486" s="37"/>
      <c r="F486" s="38" t="str">
        <f>_xlfn.IFNA(VLOOKUP(Locations[[#This Row],[CleanZip]],ZipCodes[],2,0),"")</f>
        <v/>
      </c>
      <c r="G486" s="38" t="str">
        <f>_xlfn.IFNA(VLOOKUP(Locations[[#This Row],[CleanZip]],ZipCodes[],3,0),"")</f>
        <v/>
      </c>
      <c r="H486" s="33"/>
      <c r="I486" s="39"/>
      <c r="J486" s="39"/>
      <c r="K486" s="40"/>
      <c r="L486" s="40"/>
      <c r="M486" s="33"/>
      <c r="N486" s="40"/>
      <c r="O486" s="33"/>
      <c r="P486" s="33"/>
      <c r="Q486" s="33"/>
      <c r="R486" s="33"/>
      <c r="S486" s="33"/>
      <c r="T486" s="33"/>
      <c r="U486" s="33"/>
      <c r="V486" s="33"/>
      <c r="W486" s="23" t="str">
        <f>LEFT(TEXT(Locations[[#This Row],[Zip Code]],"00000"),5)</f>
        <v>00000</v>
      </c>
    </row>
    <row r="487" spans="2:23" x14ac:dyDescent="0.2">
      <c r="B487" s="154">
        <v>475</v>
      </c>
      <c r="C487" s="33"/>
      <c r="D487" s="33"/>
      <c r="E487" s="37"/>
      <c r="F487" s="38" t="str">
        <f>_xlfn.IFNA(VLOOKUP(Locations[[#This Row],[CleanZip]],ZipCodes[],2,0),"")</f>
        <v/>
      </c>
      <c r="G487" s="38" t="str">
        <f>_xlfn.IFNA(VLOOKUP(Locations[[#This Row],[CleanZip]],ZipCodes[],3,0),"")</f>
        <v/>
      </c>
      <c r="H487" s="33"/>
      <c r="I487" s="39"/>
      <c r="J487" s="39"/>
      <c r="K487" s="40"/>
      <c r="L487" s="40"/>
      <c r="M487" s="33"/>
      <c r="N487" s="40"/>
      <c r="O487" s="33"/>
      <c r="P487" s="33"/>
      <c r="Q487" s="33"/>
      <c r="R487" s="33"/>
      <c r="S487" s="33"/>
      <c r="T487" s="33"/>
      <c r="U487" s="33"/>
      <c r="V487" s="33"/>
      <c r="W487" s="23" t="str">
        <f>LEFT(TEXT(Locations[[#This Row],[Zip Code]],"00000"),5)</f>
        <v>00000</v>
      </c>
    </row>
    <row r="488" spans="2:23" x14ac:dyDescent="0.2">
      <c r="B488" s="154">
        <v>476</v>
      </c>
      <c r="C488" s="33"/>
      <c r="D488" s="33"/>
      <c r="E488" s="37"/>
      <c r="F488" s="38" t="str">
        <f>_xlfn.IFNA(VLOOKUP(Locations[[#This Row],[CleanZip]],ZipCodes[],2,0),"")</f>
        <v/>
      </c>
      <c r="G488" s="38" t="str">
        <f>_xlfn.IFNA(VLOOKUP(Locations[[#This Row],[CleanZip]],ZipCodes[],3,0),"")</f>
        <v/>
      </c>
      <c r="H488" s="33"/>
      <c r="I488" s="39"/>
      <c r="J488" s="39"/>
      <c r="K488" s="40"/>
      <c r="L488" s="40"/>
      <c r="M488" s="33"/>
      <c r="N488" s="40"/>
      <c r="O488" s="33"/>
      <c r="P488" s="33"/>
      <c r="Q488" s="33"/>
      <c r="R488" s="33"/>
      <c r="S488" s="33"/>
      <c r="T488" s="33"/>
      <c r="U488" s="33"/>
      <c r="V488" s="33"/>
      <c r="W488" s="23" t="str">
        <f>LEFT(TEXT(Locations[[#This Row],[Zip Code]],"00000"),5)</f>
        <v>00000</v>
      </c>
    </row>
    <row r="489" spans="2:23" x14ac:dyDescent="0.2">
      <c r="B489" s="154">
        <v>477</v>
      </c>
      <c r="C489" s="33"/>
      <c r="D489" s="33"/>
      <c r="E489" s="37"/>
      <c r="F489" s="38" t="str">
        <f>_xlfn.IFNA(VLOOKUP(Locations[[#This Row],[CleanZip]],ZipCodes[],2,0),"")</f>
        <v/>
      </c>
      <c r="G489" s="38" t="str">
        <f>_xlfn.IFNA(VLOOKUP(Locations[[#This Row],[CleanZip]],ZipCodes[],3,0),"")</f>
        <v/>
      </c>
      <c r="H489" s="33"/>
      <c r="I489" s="39"/>
      <c r="J489" s="39"/>
      <c r="K489" s="40"/>
      <c r="L489" s="40"/>
      <c r="M489" s="33"/>
      <c r="N489" s="40"/>
      <c r="O489" s="33"/>
      <c r="P489" s="33"/>
      <c r="Q489" s="33"/>
      <c r="R489" s="33"/>
      <c r="S489" s="33"/>
      <c r="T489" s="33"/>
      <c r="U489" s="33"/>
      <c r="V489" s="33"/>
      <c r="W489" s="23" t="str">
        <f>LEFT(TEXT(Locations[[#This Row],[Zip Code]],"00000"),5)</f>
        <v>00000</v>
      </c>
    </row>
    <row r="490" spans="2:23" x14ac:dyDescent="0.2">
      <c r="B490" s="154">
        <v>478</v>
      </c>
      <c r="C490" s="33"/>
      <c r="D490" s="33"/>
      <c r="E490" s="37"/>
      <c r="F490" s="38" t="str">
        <f>_xlfn.IFNA(VLOOKUP(Locations[[#This Row],[CleanZip]],ZipCodes[],2,0),"")</f>
        <v/>
      </c>
      <c r="G490" s="38" t="str">
        <f>_xlfn.IFNA(VLOOKUP(Locations[[#This Row],[CleanZip]],ZipCodes[],3,0),"")</f>
        <v/>
      </c>
      <c r="H490" s="33"/>
      <c r="I490" s="39"/>
      <c r="J490" s="39"/>
      <c r="K490" s="40"/>
      <c r="L490" s="40"/>
      <c r="M490" s="33"/>
      <c r="N490" s="40"/>
      <c r="O490" s="33"/>
      <c r="P490" s="33"/>
      <c r="Q490" s="33"/>
      <c r="R490" s="33"/>
      <c r="S490" s="33"/>
      <c r="T490" s="33"/>
      <c r="U490" s="33"/>
      <c r="V490" s="33"/>
      <c r="W490" s="23" t="str">
        <f>LEFT(TEXT(Locations[[#This Row],[Zip Code]],"00000"),5)</f>
        <v>00000</v>
      </c>
    </row>
    <row r="491" spans="2:23" x14ac:dyDescent="0.2">
      <c r="B491" s="154">
        <v>479</v>
      </c>
      <c r="C491" s="33"/>
      <c r="D491" s="33"/>
      <c r="E491" s="37"/>
      <c r="F491" s="38" t="str">
        <f>_xlfn.IFNA(VLOOKUP(Locations[[#This Row],[CleanZip]],ZipCodes[],2,0),"")</f>
        <v/>
      </c>
      <c r="G491" s="38" t="str">
        <f>_xlfn.IFNA(VLOOKUP(Locations[[#This Row],[CleanZip]],ZipCodes[],3,0),"")</f>
        <v/>
      </c>
      <c r="H491" s="33"/>
      <c r="I491" s="39"/>
      <c r="J491" s="39"/>
      <c r="K491" s="40"/>
      <c r="L491" s="40"/>
      <c r="M491" s="33"/>
      <c r="N491" s="40"/>
      <c r="O491" s="33"/>
      <c r="P491" s="33"/>
      <c r="Q491" s="33"/>
      <c r="R491" s="33"/>
      <c r="S491" s="33"/>
      <c r="T491" s="33"/>
      <c r="U491" s="33"/>
      <c r="V491" s="33"/>
      <c r="W491" s="23" t="str">
        <f>LEFT(TEXT(Locations[[#This Row],[Zip Code]],"00000"),5)</f>
        <v>00000</v>
      </c>
    </row>
    <row r="492" spans="2:23" x14ac:dyDescent="0.2">
      <c r="B492" s="154">
        <v>480</v>
      </c>
      <c r="C492" s="33"/>
      <c r="D492" s="33"/>
      <c r="E492" s="37"/>
      <c r="F492" s="38" t="str">
        <f>_xlfn.IFNA(VLOOKUP(Locations[[#This Row],[CleanZip]],ZipCodes[],2,0),"")</f>
        <v/>
      </c>
      <c r="G492" s="38" t="str">
        <f>_xlfn.IFNA(VLOOKUP(Locations[[#This Row],[CleanZip]],ZipCodes[],3,0),"")</f>
        <v/>
      </c>
      <c r="H492" s="33"/>
      <c r="I492" s="39"/>
      <c r="J492" s="39"/>
      <c r="K492" s="40"/>
      <c r="L492" s="40"/>
      <c r="M492" s="33"/>
      <c r="N492" s="40"/>
      <c r="O492" s="33"/>
      <c r="P492" s="33"/>
      <c r="Q492" s="33"/>
      <c r="R492" s="33"/>
      <c r="S492" s="33"/>
      <c r="T492" s="33"/>
      <c r="U492" s="33"/>
      <c r="V492" s="33"/>
      <c r="W492" s="23" t="str">
        <f>LEFT(TEXT(Locations[[#This Row],[Zip Code]],"00000"),5)</f>
        <v>00000</v>
      </c>
    </row>
    <row r="493" spans="2:23" x14ac:dyDescent="0.2">
      <c r="B493" s="154">
        <v>481</v>
      </c>
      <c r="C493" s="33"/>
      <c r="D493" s="33"/>
      <c r="E493" s="37"/>
      <c r="F493" s="38" t="str">
        <f>_xlfn.IFNA(VLOOKUP(Locations[[#This Row],[CleanZip]],ZipCodes[],2,0),"")</f>
        <v/>
      </c>
      <c r="G493" s="38" t="str">
        <f>_xlfn.IFNA(VLOOKUP(Locations[[#This Row],[CleanZip]],ZipCodes[],3,0),"")</f>
        <v/>
      </c>
      <c r="H493" s="33"/>
      <c r="I493" s="39"/>
      <c r="J493" s="39"/>
      <c r="K493" s="40"/>
      <c r="L493" s="40"/>
      <c r="M493" s="33"/>
      <c r="N493" s="40"/>
      <c r="O493" s="33"/>
      <c r="P493" s="33"/>
      <c r="Q493" s="33"/>
      <c r="R493" s="33"/>
      <c r="S493" s="33"/>
      <c r="T493" s="33"/>
      <c r="U493" s="33"/>
      <c r="V493" s="33"/>
      <c r="W493" s="23" t="str">
        <f>LEFT(TEXT(Locations[[#This Row],[Zip Code]],"00000"),5)</f>
        <v>00000</v>
      </c>
    </row>
    <row r="494" spans="2:23" x14ac:dyDescent="0.2">
      <c r="B494" s="154">
        <v>482</v>
      </c>
      <c r="C494" s="33"/>
      <c r="D494" s="33"/>
      <c r="E494" s="37"/>
      <c r="F494" s="38" t="str">
        <f>_xlfn.IFNA(VLOOKUP(Locations[[#This Row],[CleanZip]],ZipCodes[],2,0),"")</f>
        <v/>
      </c>
      <c r="G494" s="38" t="str">
        <f>_xlfn.IFNA(VLOOKUP(Locations[[#This Row],[CleanZip]],ZipCodes[],3,0),"")</f>
        <v/>
      </c>
      <c r="H494" s="33"/>
      <c r="I494" s="39"/>
      <c r="J494" s="39"/>
      <c r="K494" s="40"/>
      <c r="L494" s="40"/>
      <c r="M494" s="33"/>
      <c r="N494" s="40"/>
      <c r="O494" s="33"/>
      <c r="P494" s="33"/>
      <c r="Q494" s="33"/>
      <c r="R494" s="33"/>
      <c r="S494" s="33"/>
      <c r="T494" s="33"/>
      <c r="U494" s="33"/>
      <c r="V494" s="33"/>
      <c r="W494" s="23" t="str">
        <f>LEFT(TEXT(Locations[[#This Row],[Zip Code]],"00000"),5)</f>
        <v>00000</v>
      </c>
    </row>
    <row r="495" spans="2:23" x14ac:dyDescent="0.2">
      <c r="B495" s="154">
        <v>483</v>
      </c>
      <c r="C495" s="33"/>
      <c r="D495" s="33"/>
      <c r="E495" s="37"/>
      <c r="F495" s="38" t="str">
        <f>_xlfn.IFNA(VLOOKUP(Locations[[#This Row],[CleanZip]],ZipCodes[],2,0),"")</f>
        <v/>
      </c>
      <c r="G495" s="38" t="str">
        <f>_xlfn.IFNA(VLOOKUP(Locations[[#This Row],[CleanZip]],ZipCodes[],3,0),"")</f>
        <v/>
      </c>
      <c r="H495" s="33"/>
      <c r="I495" s="39"/>
      <c r="J495" s="39"/>
      <c r="K495" s="40"/>
      <c r="L495" s="40"/>
      <c r="M495" s="33"/>
      <c r="N495" s="40"/>
      <c r="O495" s="33"/>
      <c r="P495" s="33"/>
      <c r="Q495" s="33"/>
      <c r="R495" s="33"/>
      <c r="S495" s="33"/>
      <c r="T495" s="33"/>
      <c r="U495" s="33"/>
      <c r="V495" s="33"/>
      <c r="W495" s="23" t="str">
        <f>LEFT(TEXT(Locations[[#This Row],[Zip Code]],"00000"),5)</f>
        <v>00000</v>
      </c>
    </row>
    <row r="496" spans="2:23" x14ac:dyDescent="0.2">
      <c r="B496" s="154">
        <v>484</v>
      </c>
      <c r="C496" s="33"/>
      <c r="D496" s="33"/>
      <c r="E496" s="37"/>
      <c r="F496" s="38" t="str">
        <f>_xlfn.IFNA(VLOOKUP(Locations[[#This Row],[CleanZip]],ZipCodes[],2,0),"")</f>
        <v/>
      </c>
      <c r="G496" s="38" t="str">
        <f>_xlfn.IFNA(VLOOKUP(Locations[[#This Row],[CleanZip]],ZipCodes[],3,0),"")</f>
        <v/>
      </c>
      <c r="H496" s="33"/>
      <c r="I496" s="39"/>
      <c r="J496" s="39"/>
      <c r="K496" s="40"/>
      <c r="L496" s="40"/>
      <c r="M496" s="33"/>
      <c r="N496" s="40"/>
      <c r="O496" s="33"/>
      <c r="P496" s="33"/>
      <c r="Q496" s="33"/>
      <c r="R496" s="33"/>
      <c r="S496" s="33"/>
      <c r="T496" s="33"/>
      <c r="U496" s="33"/>
      <c r="V496" s="33"/>
      <c r="W496" s="23" t="str">
        <f>LEFT(TEXT(Locations[[#This Row],[Zip Code]],"00000"),5)</f>
        <v>00000</v>
      </c>
    </row>
    <row r="497" spans="2:23" x14ac:dyDescent="0.2">
      <c r="B497" s="154">
        <v>485</v>
      </c>
      <c r="C497" s="33"/>
      <c r="D497" s="33"/>
      <c r="E497" s="37"/>
      <c r="F497" s="38" t="str">
        <f>_xlfn.IFNA(VLOOKUP(Locations[[#This Row],[CleanZip]],ZipCodes[],2,0),"")</f>
        <v/>
      </c>
      <c r="G497" s="38" t="str">
        <f>_xlfn.IFNA(VLOOKUP(Locations[[#This Row],[CleanZip]],ZipCodes[],3,0),"")</f>
        <v/>
      </c>
      <c r="H497" s="33"/>
      <c r="I497" s="39"/>
      <c r="J497" s="39"/>
      <c r="K497" s="40"/>
      <c r="L497" s="40"/>
      <c r="M497" s="33"/>
      <c r="N497" s="40"/>
      <c r="O497" s="33"/>
      <c r="P497" s="33"/>
      <c r="Q497" s="33"/>
      <c r="R497" s="33"/>
      <c r="S497" s="33"/>
      <c r="T497" s="33"/>
      <c r="U497" s="33"/>
      <c r="V497" s="33"/>
      <c r="W497" s="23" t="str">
        <f>LEFT(TEXT(Locations[[#This Row],[Zip Code]],"00000"),5)</f>
        <v>00000</v>
      </c>
    </row>
    <row r="498" spans="2:23" x14ac:dyDescent="0.2">
      <c r="B498" s="154">
        <v>486</v>
      </c>
      <c r="C498" s="33"/>
      <c r="D498" s="33"/>
      <c r="E498" s="37"/>
      <c r="F498" s="38" t="str">
        <f>_xlfn.IFNA(VLOOKUP(Locations[[#This Row],[CleanZip]],ZipCodes[],2,0),"")</f>
        <v/>
      </c>
      <c r="G498" s="38" t="str">
        <f>_xlfn.IFNA(VLOOKUP(Locations[[#This Row],[CleanZip]],ZipCodes[],3,0),"")</f>
        <v/>
      </c>
      <c r="H498" s="33"/>
      <c r="I498" s="39"/>
      <c r="J498" s="39"/>
      <c r="K498" s="40"/>
      <c r="L498" s="40"/>
      <c r="M498" s="33"/>
      <c r="N498" s="40"/>
      <c r="O498" s="33"/>
      <c r="P498" s="33"/>
      <c r="Q498" s="33"/>
      <c r="R498" s="33"/>
      <c r="S498" s="33"/>
      <c r="T498" s="33"/>
      <c r="U498" s="33"/>
      <c r="V498" s="33"/>
      <c r="W498" s="23" t="str">
        <f>LEFT(TEXT(Locations[[#This Row],[Zip Code]],"00000"),5)</f>
        <v>00000</v>
      </c>
    </row>
    <row r="499" spans="2:23" x14ac:dyDescent="0.2">
      <c r="B499" s="154">
        <v>487</v>
      </c>
      <c r="C499" s="33"/>
      <c r="D499" s="33"/>
      <c r="E499" s="37"/>
      <c r="F499" s="38" t="str">
        <f>_xlfn.IFNA(VLOOKUP(Locations[[#This Row],[CleanZip]],ZipCodes[],2,0),"")</f>
        <v/>
      </c>
      <c r="G499" s="38" t="str">
        <f>_xlfn.IFNA(VLOOKUP(Locations[[#This Row],[CleanZip]],ZipCodes[],3,0),"")</f>
        <v/>
      </c>
      <c r="H499" s="33"/>
      <c r="I499" s="39"/>
      <c r="J499" s="39"/>
      <c r="K499" s="40"/>
      <c r="L499" s="40"/>
      <c r="M499" s="33"/>
      <c r="N499" s="40"/>
      <c r="O499" s="33"/>
      <c r="P499" s="33"/>
      <c r="Q499" s="33"/>
      <c r="R499" s="33"/>
      <c r="S499" s="33"/>
      <c r="T499" s="33"/>
      <c r="U499" s="33"/>
      <c r="V499" s="33"/>
      <c r="W499" s="23" t="str">
        <f>LEFT(TEXT(Locations[[#This Row],[Zip Code]],"00000"),5)</f>
        <v>00000</v>
      </c>
    </row>
    <row r="500" spans="2:23" x14ac:dyDescent="0.2">
      <c r="B500" s="154">
        <v>488</v>
      </c>
      <c r="C500" s="33"/>
      <c r="D500" s="33"/>
      <c r="E500" s="37"/>
      <c r="F500" s="38" t="str">
        <f>_xlfn.IFNA(VLOOKUP(Locations[[#This Row],[CleanZip]],ZipCodes[],2,0),"")</f>
        <v/>
      </c>
      <c r="G500" s="38" t="str">
        <f>_xlfn.IFNA(VLOOKUP(Locations[[#This Row],[CleanZip]],ZipCodes[],3,0),"")</f>
        <v/>
      </c>
      <c r="H500" s="33"/>
      <c r="I500" s="39"/>
      <c r="J500" s="39"/>
      <c r="K500" s="40"/>
      <c r="L500" s="40"/>
      <c r="M500" s="33"/>
      <c r="N500" s="40"/>
      <c r="O500" s="33"/>
      <c r="P500" s="33"/>
      <c r="Q500" s="33"/>
      <c r="R500" s="33"/>
      <c r="S500" s="33"/>
      <c r="T500" s="33"/>
      <c r="U500" s="33"/>
      <c r="V500" s="33"/>
      <c r="W500" s="23" t="str">
        <f>LEFT(TEXT(Locations[[#This Row],[Zip Code]],"00000"),5)</f>
        <v>00000</v>
      </c>
    </row>
    <row r="501" spans="2:23" x14ac:dyDescent="0.2">
      <c r="B501" s="154">
        <v>489</v>
      </c>
      <c r="C501" s="33"/>
      <c r="D501" s="33"/>
      <c r="E501" s="37"/>
      <c r="F501" s="38" t="str">
        <f>_xlfn.IFNA(VLOOKUP(Locations[[#This Row],[CleanZip]],ZipCodes[],2,0),"")</f>
        <v/>
      </c>
      <c r="G501" s="38" t="str">
        <f>_xlfn.IFNA(VLOOKUP(Locations[[#This Row],[CleanZip]],ZipCodes[],3,0),"")</f>
        <v/>
      </c>
      <c r="H501" s="33"/>
      <c r="I501" s="39"/>
      <c r="J501" s="39"/>
      <c r="K501" s="40"/>
      <c r="L501" s="40"/>
      <c r="M501" s="33"/>
      <c r="N501" s="40"/>
      <c r="O501" s="33"/>
      <c r="P501" s="33"/>
      <c r="Q501" s="33"/>
      <c r="R501" s="33"/>
      <c r="S501" s="33"/>
      <c r="T501" s="33"/>
      <c r="U501" s="33"/>
      <c r="V501" s="33"/>
      <c r="W501" s="23" t="str">
        <f>LEFT(TEXT(Locations[[#This Row],[Zip Code]],"00000"),5)</f>
        <v>00000</v>
      </c>
    </row>
    <row r="502" spans="2:23" x14ac:dyDescent="0.2">
      <c r="B502" s="154">
        <v>490</v>
      </c>
      <c r="C502" s="33"/>
      <c r="D502" s="33"/>
      <c r="E502" s="37"/>
      <c r="F502" s="38" t="str">
        <f>_xlfn.IFNA(VLOOKUP(Locations[[#This Row],[CleanZip]],ZipCodes[],2,0),"")</f>
        <v/>
      </c>
      <c r="G502" s="38" t="str">
        <f>_xlfn.IFNA(VLOOKUP(Locations[[#This Row],[CleanZip]],ZipCodes[],3,0),"")</f>
        <v/>
      </c>
      <c r="H502" s="33"/>
      <c r="I502" s="39"/>
      <c r="J502" s="39"/>
      <c r="K502" s="40"/>
      <c r="L502" s="40"/>
      <c r="M502" s="33"/>
      <c r="N502" s="40"/>
      <c r="O502" s="33"/>
      <c r="P502" s="33"/>
      <c r="Q502" s="33"/>
      <c r="R502" s="33"/>
      <c r="S502" s="33"/>
      <c r="T502" s="33"/>
      <c r="U502" s="33"/>
      <c r="V502" s="33"/>
      <c r="W502" s="23" t="str">
        <f>LEFT(TEXT(Locations[[#This Row],[Zip Code]],"00000"),5)</f>
        <v>00000</v>
      </c>
    </row>
    <row r="503" spans="2:23" x14ac:dyDescent="0.2">
      <c r="B503" s="154">
        <v>491</v>
      </c>
      <c r="C503" s="33"/>
      <c r="D503" s="33"/>
      <c r="E503" s="37"/>
      <c r="F503" s="38" t="str">
        <f>_xlfn.IFNA(VLOOKUP(Locations[[#This Row],[CleanZip]],ZipCodes[],2,0),"")</f>
        <v/>
      </c>
      <c r="G503" s="38" t="str">
        <f>_xlfn.IFNA(VLOOKUP(Locations[[#This Row],[CleanZip]],ZipCodes[],3,0),"")</f>
        <v/>
      </c>
      <c r="H503" s="33"/>
      <c r="I503" s="39"/>
      <c r="J503" s="39"/>
      <c r="K503" s="40"/>
      <c r="L503" s="40"/>
      <c r="M503" s="33"/>
      <c r="N503" s="40"/>
      <c r="O503" s="33"/>
      <c r="P503" s="33"/>
      <c r="Q503" s="33"/>
      <c r="R503" s="33"/>
      <c r="S503" s="33"/>
      <c r="T503" s="33"/>
      <c r="U503" s="33"/>
      <c r="V503" s="33"/>
      <c r="W503" s="23" t="str">
        <f>LEFT(TEXT(Locations[[#This Row],[Zip Code]],"00000"),5)</f>
        <v>00000</v>
      </c>
    </row>
    <row r="504" spans="2:23" x14ac:dyDescent="0.2">
      <c r="B504" s="154">
        <v>492</v>
      </c>
      <c r="C504" s="33"/>
      <c r="D504" s="33"/>
      <c r="E504" s="37"/>
      <c r="F504" s="38" t="str">
        <f>_xlfn.IFNA(VLOOKUP(Locations[[#This Row],[CleanZip]],ZipCodes[],2,0),"")</f>
        <v/>
      </c>
      <c r="G504" s="38" t="str">
        <f>_xlfn.IFNA(VLOOKUP(Locations[[#This Row],[CleanZip]],ZipCodes[],3,0),"")</f>
        <v/>
      </c>
      <c r="H504" s="33"/>
      <c r="I504" s="39"/>
      <c r="J504" s="39"/>
      <c r="K504" s="40"/>
      <c r="L504" s="40"/>
      <c r="M504" s="33"/>
      <c r="N504" s="40"/>
      <c r="O504" s="33"/>
      <c r="P504" s="33"/>
      <c r="Q504" s="33"/>
      <c r="R504" s="33"/>
      <c r="S504" s="33"/>
      <c r="T504" s="33"/>
      <c r="U504" s="33"/>
      <c r="V504" s="33"/>
      <c r="W504" s="23" t="str">
        <f>LEFT(TEXT(Locations[[#This Row],[Zip Code]],"00000"),5)</f>
        <v>00000</v>
      </c>
    </row>
    <row r="505" spans="2:23" x14ac:dyDescent="0.2">
      <c r="B505" s="154">
        <v>493</v>
      </c>
      <c r="C505" s="33"/>
      <c r="D505" s="33"/>
      <c r="E505" s="37"/>
      <c r="F505" s="38" t="str">
        <f>_xlfn.IFNA(VLOOKUP(Locations[[#This Row],[CleanZip]],ZipCodes[],2,0),"")</f>
        <v/>
      </c>
      <c r="G505" s="38" t="str">
        <f>_xlfn.IFNA(VLOOKUP(Locations[[#This Row],[CleanZip]],ZipCodes[],3,0),"")</f>
        <v/>
      </c>
      <c r="H505" s="33"/>
      <c r="I505" s="39"/>
      <c r="J505" s="39"/>
      <c r="K505" s="40"/>
      <c r="L505" s="40"/>
      <c r="M505" s="33"/>
      <c r="N505" s="40"/>
      <c r="O505" s="33"/>
      <c r="P505" s="33"/>
      <c r="Q505" s="33"/>
      <c r="R505" s="33"/>
      <c r="S505" s="33"/>
      <c r="T505" s="33"/>
      <c r="U505" s="33"/>
      <c r="V505" s="33"/>
      <c r="W505" s="23" t="str">
        <f>LEFT(TEXT(Locations[[#This Row],[Zip Code]],"00000"),5)</f>
        <v>00000</v>
      </c>
    </row>
    <row r="506" spans="2:23" x14ac:dyDescent="0.2">
      <c r="B506" s="154">
        <v>494</v>
      </c>
      <c r="C506" s="33"/>
      <c r="D506" s="33"/>
      <c r="E506" s="37"/>
      <c r="F506" s="38" t="str">
        <f>_xlfn.IFNA(VLOOKUP(Locations[[#This Row],[CleanZip]],ZipCodes[],2,0),"")</f>
        <v/>
      </c>
      <c r="G506" s="38" t="str">
        <f>_xlfn.IFNA(VLOOKUP(Locations[[#This Row],[CleanZip]],ZipCodes[],3,0),"")</f>
        <v/>
      </c>
      <c r="H506" s="33"/>
      <c r="I506" s="39"/>
      <c r="J506" s="39"/>
      <c r="K506" s="40"/>
      <c r="L506" s="40"/>
      <c r="M506" s="33"/>
      <c r="N506" s="40"/>
      <c r="O506" s="33"/>
      <c r="P506" s="33"/>
      <c r="Q506" s="33"/>
      <c r="R506" s="33"/>
      <c r="S506" s="33"/>
      <c r="T506" s="33"/>
      <c r="U506" s="33"/>
      <c r="V506" s="33"/>
      <c r="W506" s="23" t="str">
        <f>LEFT(TEXT(Locations[[#This Row],[Zip Code]],"00000"),5)</f>
        <v>00000</v>
      </c>
    </row>
    <row r="507" spans="2:23" x14ac:dyDescent="0.2">
      <c r="B507" s="154">
        <v>495</v>
      </c>
      <c r="C507" s="33"/>
      <c r="D507" s="33"/>
      <c r="E507" s="37"/>
      <c r="F507" s="38" t="str">
        <f>_xlfn.IFNA(VLOOKUP(Locations[[#This Row],[CleanZip]],ZipCodes[],2,0),"")</f>
        <v/>
      </c>
      <c r="G507" s="38" t="str">
        <f>_xlfn.IFNA(VLOOKUP(Locations[[#This Row],[CleanZip]],ZipCodes[],3,0),"")</f>
        <v/>
      </c>
      <c r="H507" s="33"/>
      <c r="I507" s="39"/>
      <c r="J507" s="39"/>
      <c r="K507" s="40"/>
      <c r="L507" s="40"/>
      <c r="M507" s="33"/>
      <c r="N507" s="40"/>
      <c r="O507" s="33"/>
      <c r="P507" s="33"/>
      <c r="Q507" s="33"/>
      <c r="R507" s="33"/>
      <c r="S507" s="33"/>
      <c r="T507" s="33"/>
      <c r="U507" s="33"/>
      <c r="V507" s="33"/>
      <c r="W507" s="23" t="str">
        <f>LEFT(TEXT(Locations[[#This Row],[Zip Code]],"00000"),5)</f>
        <v>00000</v>
      </c>
    </row>
    <row r="508" spans="2:23" x14ac:dyDescent="0.2">
      <c r="B508" s="154">
        <v>496</v>
      </c>
      <c r="C508" s="33"/>
      <c r="D508" s="33"/>
      <c r="E508" s="37"/>
      <c r="F508" s="38" t="str">
        <f>_xlfn.IFNA(VLOOKUP(Locations[[#This Row],[CleanZip]],ZipCodes[],2,0),"")</f>
        <v/>
      </c>
      <c r="G508" s="38" t="str">
        <f>_xlfn.IFNA(VLOOKUP(Locations[[#This Row],[CleanZip]],ZipCodes[],3,0),"")</f>
        <v/>
      </c>
      <c r="H508" s="33"/>
      <c r="I508" s="39"/>
      <c r="J508" s="39"/>
      <c r="K508" s="40"/>
      <c r="L508" s="40"/>
      <c r="M508" s="33"/>
      <c r="N508" s="40"/>
      <c r="O508" s="33"/>
      <c r="P508" s="33"/>
      <c r="Q508" s="33"/>
      <c r="R508" s="33"/>
      <c r="S508" s="33"/>
      <c r="T508" s="33"/>
      <c r="U508" s="33"/>
      <c r="V508" s="33"/>
      <c r="W508" s="23" t="str">
        <f>LEFT(TEXT(Locations[[#This Row],[Zip Code]],"00000"),5)</f>
        <v>00000</v>
      </c>
    </row>
    <row r="509" spans="2:23" x14ac:dyDescent="0.2">
      <c r="B509" s="154">
        <v>497</v>
      </c>
      <c r="C509" s="33"/>
      <c r="D509" s="33"/>
      <c r="E509" s="37"/>
      <c r="F509" s="38" t="str">
        <f>_xlfn.IFNA(VLOOKUP(Locations[[#This Row],[CleanZip]],ZipCodes[],2,0),"")</f>
        <v/>
      </c>
      <c r="G509" s="38" t="str">
        <f>_xlfn.IFNA(VLOOKUP(Locations[[#This Row],[CleanZip]],ZipCodes[],3,0),"")</f>
        <v/>
      </c>
      <c r="H509" s="33"/>
      <c r="I509" s="39"/>
      <c r="J509" s="39"/>
      <c r="K509" s="40"/>
      <c r="L509" s="40"/>
      <c r="M509" s="33"/>
      <c r="N509" s="40"/>
      <c r="O509" s="33"/>
      <c r="P509" s="33"/>
      <c r="Q509" s="33"/>
      <c r="R509" s="33"/>
      <c r="S509" s="33"/>
      <c r="T509" s="33"/>
      <c r="U509" s="33"/>
      <c r="V509" s="33"/>
      <c r="W509" s="23" t="str">
        <f>LEFT(TEXT(Locations[[#This Row],[Zip Code]],"00000"),5)</f>
        <v>00000</v>
      </c>
    </row>
    <row r="510" spans="2:23" x14ac:dyDescent="0.2">
      <c r="B510" s="154">
        <v>498</v>
      </c>
      <c r="C510" s="33"/>
      <c r="D510" s="33"/>
      <c r="E510" s="37"/>
      <c r="F510" s="38" t="str">
        <f>_xlfn.IFNA(VLOOKUP(Locations[[#This Row],[CleanZip]],ZipCodes[],2,0),"")</f>
        <v/>
      </c>
      <c r="G510" s="38" t="str">
        <f>_xlfn.IFNA(VLOOKUP(Locations[[#This Row],[CleanZip]],ZipCodes[],3,0),"")</f>
        <v/>
      </c>
      <c r="H510" s="33"/>
      <c r="I510" s="39"/>
      <c r="J510" s="39"/>
      <c r="K510" s="40"/>
      <c r="L510" s="40"/>
      <c r="M510" s="33"/>
      <c r="N510" s="40"/>
      <c r="O510" s="33"/>
      <c r="P510" s="33"/>
      <c r="Q510" s="33"/>
      <c r="R510" s="33"/>
      <c r="S510" s="33"/>
      <c r="T510" s="33"/>
      <c r="U510" s="33"/>
      <c r="V510" s="33"/>
      <c r="W510" s="23" t="str">
        <f>LEFT(TEXT(Locations[[#This Row],[Zip Code]],"00000"),5)</f>
        <v>00000</v>
      </c>
    </row>
    <row r="511" spans="2:23" x14ac:dyDescent="0.2">
      <c r="B511" s="154">
        <v>499</v>
      </c>
      <c r="C511" s="33"/>
      <c r="D511" s="33"/>
      <c r="E511" s="37"/>
      <c r="F511" s="38" t="str">
        <f>_xlfn.IFNA(VLOOKUP(Locations[[#This Row],[CleanZip]],ZipCodes[],2,0),"")</f>
        <v/>
      </c>
      <c r="G511" s="38" t="str">
        <f>_xlfn.IFNA(VLOOKUP(Locations[[#This Row],[CleanZip]],ZipCodes[],3,0),"")</f>
        <v/>
      </c>
      <c r="H511" s="33"/>
      <c r="I511" s="39"/>
      <c r="J511" s="39"/>
      <c r="K511" s="40"/>
      <c r="L511" s="40"/>
      <c r="M511" s="33"/>
      <c r="N511" s="40"/>
      <c r="O511" s="33"/>
      <c r="P511" s="33"/>
      <c r="Q511" s="33"/>
      <c r="R511" s="33"/>
      <c r="S511" s="33"/>
      <c r="T511" s="33"/>
      <c r="U511" s="33"/>
      <c r="V511" s="33"/>
      <c r="W511" s="23" t="str">
        <f>LEFT(TEXT(Locations[[#This Row],[Zip Code]],"00000"),5)</f>
        <v>00000</v>
      </c>
    </row>
    <row r="512" spans="2:23" x14ac:dyDescent="0.2">
      <c r="B512" s="154">
        <v>500</v>
      </c>
      <c r="C512" s="33"/>
      <c r="D512" s="33"/>
      <c r="E512" s="37"/>
      <c r="F512" s="38" t="str">
        <f>_xlfn.IFNA(VLOOKUP(Locations[[#This Row],[CleanZip]],ZipCodes[],2,0),"")</f>
        <v/>
      </c>
      <c r="G512" s="38" t="str">
        <f>_xlfn.IFNA(VLOOKUP(Locations[[#This Row],[CleanZip]],ZipCodes[],3,0),"")</f>
        <v/>
      </c>
      <c r="H512" s="33"/>
      <c r="I512" s="39"/>
      <c r="J512" s="39"/>
      <c r="K512" s="40"/>
      <c r="L512" s="40"/>
      <c r="M512" s="33"/>
      <c r="N512" s="40"/>
      <c r="O512" s="33"/>
      <c r="P512" s="33"/>
      <c r="Q512" s="33"/>
      <c r="R512" s="33"/>
      <c r="S512" s="33"/>
      <c r="T512" s="33"/>
      <c r="U512" s="33"/>
      <c r="V512" s="33"/>
      <c r="W512" s="23" t="str">
        <f>LEFT(TEXT(Locations[[#This Row],[Zip Code]],"00000"),5)</f>
        <v>00000</v>
      </c>
    </row>
    <row r="513" spans="2:23" x14ac:dyDescent="0.2">
      <c r="B513" s="154">
        <v>501</v>
      </c>
      <c r="C513" s="33"/>
      <c r="D513" s="33"/>
      <c r="E513" s="37"/>
      <c r="F513" s="38" t="str">
        <f>_xlfn.IFNA(VLOOKUP(Locations[[#This Row],[CleanZip]],ZipCodes[],2,0),"")</f>
        <v/>
      </c>
      <c r="G513" s="38" t="str">
        <f>_xlfn.IFNA(VLOOKUP(Locations[[#This Row],[CleanZip]],ZipCodes[],3,0),"")</f>
        <v/>
      </c>
      <c r="H513" s="33"/>
      <c r="I513" s="39"/>
      <c r="J513" s="39"/>
      <c r="K513" s="40"/>
      <c r="L513" s="40"/>
      <c r="M513" s="33"/>
      <c r="N513" s="40"/>
      <c r="O513" s="33"/>
      <c r="P513" s="33"/>
      <c r="Q513" s="33"/>
      <c r="R513" s="33"/>
      <c r="S513" s="33"/>
      <c r="T513" s="33"/>
      <c r="U513" s="33"/>
      <c r="V513" s="33"/>
      <c r="W513" s="23" t="str">
        <f>LEFT(TEXT(Locations[[#This Row],[Zip Code]],"00000"),5)</f>
        <v>00000</v>
      </c>
    </row>
    <row r="514" spans="2:23" x14ac:dyDescent="0.2">
      <c r="B514" s="154">
        <v>502</v>
      </c>
      <c r="C514" s="33"/>
      <c r="D514" s="33"/>
      <c r="E514" s="37"/>
      <c r="F514" s="38" t="str">
        <f>_xlfn.IFNA(VLOOKUP(Locations[[#This Row],[CleanZip]],ZipCodes[],2,0),"")</f>
        <v/>
      </c>
      <c r="G514" s="38" t="str">
        <f>_xlfn.IFNA(VLOOKUP(Locations[[#This Row],[CleanZip]],ZipCodes[],3,0),"")</f>
        <v/>
      </c>
      <c r="H514" s="33"/>
      <c r="I514" s="39"/>
      <c r="J514" s="39"/>
      <c r="K514" s="40"/>
      <c r="L514" s="40"/>
      <c r="M514" s="33"/>
      <c r="N514" s="40"/>
      <c r="O514" s="33"/>
      <c r="P514" s="33"/>
      <c r="Q514" s="33"/>
      <c r="R514" s="33"/>
      <c r="S514" s="33"/>
      <c r="T514" s="33"/>
      <c r="U514" s="33"/>
      <c r="V514" s="33"/>
      <c r="W514" s="23" t="str">
        <f>LEFT(TEXT(Locations[[#This Row],[Zip Code]],"00000"),5)</f>
        <v>00000</v>
      </c>
    </row>
    <row r="515" spans="2:23" x14ac:dyDescent="0.2">
      <c r="B515" s="154">
        <v>503</v>
      </c>
      <c r="C515" s="33"/>
      <c r="D515" s="33"/>
      <c r="E515" s="37"/>
      <c r="F515" s="38" t="str">
        <f>_xlfn.IFNA(VLOOKUP(Locations[[#This Row],[CleanZip]],ZipCodes[],2,0),"")</f>
        <v/>
      </c>
      <c r="G515" s="38" t="str">
        <f>_xlfn.IFNA(VLOOKUP(Locations[[#This Row],[CleanZip]],ZipCodes[],3,0),"")</f>
        <v/>
      </c>
      <c r="H515" s="33"/>
      <c r="I515" s="39"/>
      <c r="J515" s="39"/>
      <c r="K515" s="40"/>
      <c r="L515" s="40"/>
      <c r="M515" s="33"/>
      <c r="N515" s="40"/>
      <c r="O515" s="33"/>
      <c r="P515" s="33"/>
      <c r="Q515" s="33"/>
      <c r="R515" s="33"/>
      <c r="S515" s="33"/>
      <c r="T515" s="33"/>
      <c r="U515" s="33"/>
      <c r="V515" s="33"/>
      <c r="W515" s="23" t="str">
        <f>LEFT(TEXT(Locations[[#This Row],[Zip Code]],"00000"),5)</f>
        <v>00000</v>
      </c>
    </row>
    <row r="516" spans="2:23" x14ac:dyDescent="0.2">
      <c r="B516" s="154">
        <v>504</v>
      </c>
      <c r="C516" s="33"/>
      <c r="D516" s="33"/>
      <c r="E516" s="37"/>
      <c r="F516" s="38" t="str">
        <f>_xlfn.IFNA(VLOOKUP(Locations[[#This Row],[CleanZip]],ZipCodes[],2,0),"")</f>
        <v/>
      </c>
      <c r="G516" s="38" t="str">
        <f>_xlfn.IFNA(VLOOKUP(Locations[[#This Row],[CleanZip]],ZipCodes[],3,0),"")</f>
        <v/>
      </c>
      <c r="H516" s="33"/>
      <c r="I516" s="39"/>
      <c r="J516" s="39"/>
      <c r="K516" s="40"/>
      <c r="L516" s="40"/>
      <c r="M516" s="33"/>
      <c r="N516" s="40"/>
      <c r="O516" s="33"/>
      <c r="P516" s="33"/>
      <c r="Q516" s="33"/>
      <c r="R516" s="33"/>
      <c r="S516" s="33"/>
      <c r="T516" s="33"/>
      <c r="U516" s="33"/>
      <c r="V516" s="33"/>
      <c r="W516" s="23" t="str">
        <f>LEFT(TEXT(Locations[[#This Row],[Zip Code]],"00000"),5)</f>
        <v>00000</v>
      </c>
    </row>
    <row r="517" spans="2:23" x14ac:dyDescent="0.2">
      <c r="B517" s="154">
        <v>505</v>
      </c>
      <c r="C517" s="33"/>
      <c r="D517" s="33"/>
      <c r="E517" s="37"/>
      <c r="F517" s="38" t="str">
        <f>_xlfn.IFNA(VLOOKUP(Locations[[#This Row],[CleanZip]],ZipCodes[],2,0),"")</f>
        <v/>
      </c>
      <c r="G517" s="38" t="str">
        <f>_xlfn.IFNA(VLOOKUP(Locations[[#This Row],[CleanZip]],ZipCodes[],3,0),"")</f>
        <v/>
      </c>
      <c r="H517" s="33"/>
      <c r="I517" s="39"/>
      <c r="J517" s="39"/>
      <c r="K517" s="40"/>
      <c r="L517" s="40"/>
      <c r="M517" s="33"/>
      <c r="N517" s="40"/>
      <c r="O517" s="33"/>
      <c r="P517" s="33"/>
      <c r="Q517" s="33"/>
      <c r="R517" s="33"/>
      <c r="S517" s="33"/>
      <c r="T517" s="33"/>
      <c r="U517" s="33"/>
      <c r="V517" s="33"/>
      <c r="W517" s="23" t="str">
        <f>LEFT(TEXT(Locations[[#This Row],[Zip Code]],"00000"),5)</f>
        <v>00000</v>
      </c>
    </row>
    <row r="518" spans="2:23" x14ac:dyDescent="0.2">
      <c r="B518" s="154">
        <v>506</v>
      </c>
      <c r="C518" s="33"/>
      <c r="D518" s="33"/>
      <c r="E518" s="37"/>
      <c r="F518" s="38" t="str">
        <f>_xlfn.IFNA(VLOOKUP(Locations[[#This Row],[CleanZip]],ZipCodes[],2,0),"")</f>
        <v/>
      </c>
      <c r="G518" s="38" t="str">
        <f>_xlfn.IFNA(VLOOKUP(Locations[[#This Row],[CleanZip]],ZipCodes[],3,0),"")</f>
        <v/>
      </c>
      <c r="H518" s="33"/>
      <c r="I518" s="39"/>
      <c r="J518" s="39"/>
      <c r="K518" s="40"/>
      <c r="L518" s="40"/>
      <c r="M518" s="33"/>
      <c r="N518" s="40"/>
      <c r="O518" s="33"/>
      <c r="P518" s="33"/>
      <c r="Q518" s="33"/>
      <c r="R518" s="33"/>
      <c r="S518" s="33"/>
      <c r="T518" s="33"/>
      <c r="U518" s="33"/>
      <c r="V518" s="33"/>
      <c r="W518" s="23" t="str">
        <f>LEFT(TEXT(Locations[[#This Row],[Zip Code]],"00000"),5)</f>
        <v>00000</v>
      </c>
    </row>
    <row r="519" spans="2:23" x14ac:dyDescent="0.2">
      <c r="B519" s="154">
        <v>507</v>
      </c>
      <c r="C519" s="33"/>
      <c r="D519" s="33"/>
      <c r="E519" s="37"/>
      <c r="F519" s="38" t="str">
        <f>_xlfn.IFNA(VLOOKUP(Locations[[#This Row],[CleanZip]],ZipCodes[],2,0),"")</f>
        <v/>
      </c>
      <c r="G519" s="38" t="str">
        <f>_xlfn.IFNA(VLOOKUP(Locations[[#This Row],[CleanZip]],ZipCodes[],3,0),"")</f>
        <v/>
      </c>
      <c r="H519" s="33"/>
      <c r="I519" s="39"/>
      <c r="J519" s="39"/>
      <c r="K519" s="40"/>
      <c r="L519" s="40"/>
      <c r="M519" s="33"/>
      <c r="N519" s="40"/>
      <c r="O519" s="33"/>
      <c r="P519" s="33"/>
      <c r="Q519" s="33"/>
      <c r="R519" s="33"/>
      <c r="S519" s="33"/>
      <c r="T519" s="33"/>
      <c r="U519" s="33"/>
      <c r="V519" s="33"/>
      <c r="W519" s="23" t="str">
        <f>LEFT(TEXT(Locations[[#This Row],[Zip Code]],"00000"),5)</f>
        <v>00000</v>
      </c>
    </row>
    <row r="520" spans="2:23" x14ac:dyDescent="0.2">
      <c r="B520" s="154">
        <v>508</v>
      </c>
      <c r="C520" s="33"/>
      <c r="D520" s="33"/>
      <c r="E520" s="37"/>
      <c r="F520" s="38" t="str">
        <f>_xlfn.IFNA(VLOOKUP(Locations[[#This Row],[CleanZip]],ZipCodes[],2,0),"")</f>
        <v/>
      </c>
      <c r="G520" s="38" t="str">
        <f>_xlfn.IFNA(VLOOKUP(Locations[[#This Row],[CleanZip]],ZipCodes[],3,0),"")</f>
        <v/>
      </c>
      <c r="H520" s="33"/>
      <c r="I520" s="39"/>
      <c r="J520" s="39"/>
      <c r="K520" s="40"/>
      <c r="L520" s="40"/>
      <c r="M520" s="33"/>
      <c r="N520" s="40"/>
      <c r="O520" s="33"/>
      <c r="P520" s="33"/>
      <c r="Q520" s="33"/>
      <c r="R520" s="33"/>
      <c r="S520" s="33"/>
      <c r="T520" s="33"/>
      <c r="U520" s="33"/>
      <c r="V520" s="33"/>
      <c r="W520" s="23" t="str">
        <f>LEFT(TEXT(Locations[[#This Row],[Zip Code]],"00000"),5)</f>
        <v>00000</v>
      </c>
    </row>
    <row r="521" spans="2:23" x14ac:dyDescent="0.2">
      <c r="B521" s="154">
        <v>509</v>
      </c>
      <c r="C521" s="33"/>
      <c r="D521" s="33"/>
      <c r="E521" s="37"/>
      <c r="F521" s="38" t="str">
        <f>_xlfn.IFNA(VLOOKUP(Locations[[#This Row],[CleanZip]],ZipCodes[],2,0),"")</f>
        <v/>
      </c>
      <c r="G521" s="38" t="str">
        <f>_xlfn.IFNA(VLOOKUP(Locations[[#This Row],[CleanZip]],ZipCodes[],3,0),"")</f>
        <v/>
      </c>
      <c r="H521" s="33"/>
      <c r="I521" s="39"/>
      <c r="J521" s="39"/>
      <c r="K521" s="40"/>
      <c r="L521" s="40"/>
      <c r="M521" s="33"/>
      <c r="N521" s="40"/>
      <c r="O521" s="33"/>
      <c r="P521" s="33"/>
      <c r="Q521" s="33"/>
      <c r="R521" s="33"/>
      <c r="S521" s="33"/>
      <c r="T521" s="33"/>
      <c r="U521" s="33"/>
      <c r="V521" s="33"/>
      <c r="W521" s="23" t="str">
        <f>LEFT(TEXT(Locations[[#This Row],[Zip Code]],"00000"),5)</f>
        <v>00000</v>
      </c>
    </row>
    <row r="522" spans="2:23" x14ac:dyDescent="0.2">
      <c r="B522" s="154">
        <v>510</v>
      </c>
      <c r="C522" s="33"/>
      <c r="D522" s="33"/>
      <c r="E522" s="37"/>
      <c r="F522" s="38" t="str">
        <f>_xlfn.IFNA(VLOOKUP(Locations[[#This Row],[CleanZip]],ZipCodes[],2,0),"")</f>
        <v/>
      </c>
      <c r="G522" s="38" t="str">
        <f>_xlfn.IFNA(VLOOKUP(Locations[[#This Row],[CleanZip]],ZipCodes[],3,0),"")</f>
        <v/>
      </c>
      <c r="H522" s="33"/>
      <c r="I522" s="39"/>
      <c r="J522" s="39"/>
      <c r="K522" s="40"/>
      <c r="L522" s="40"/>
      <c r="M522" s="33"/>
      <c r="N522" s="40"/>
      <c r="O522" s="33"/>
      <c r="P522" s="33"/>
      <c r="Q522" s="33"/>
      <c r="R522" s="33"/>
      <c r="S522" s="33"/>
      <c r="T522" s="33"/>
      <c r="U522" s="33"/>
      <c r="V522" s="33"/>
      <c r="W522" s="23" t="str">
        <f>LEFT(TEXT(Locations[[#This Row],[Zip Code]],"00000"),5)</f>
        <v>00000</v>
      </c>
    </row>
    <row r="523" spans="2:23" x14ac:dyDescent="0.2">
      <c r="B523" s="154">
        <v>511</v>
      </c>
      <c r="C523" s="33"/>
      <c r="D523" s="33"/>
      <c r="E523" s="37"/>
      <c r="F523" s="38" t="str">
        <f>_xlfn.IFNA(VLOOKUP(Locations[[#This Row],[CleanZip]],ZipCodes[],2,0),"")</f>
        <v/>
      </c>
      <c r="G523" s="38" t="str">
        <f>_xlfn.IFNA(VLOOKUP(Locations[[#This Row],[CleanZip]],ZipCodes[],3,0),"")</f>
        <v/>
      </c>
      <c r="H523" s="33"/>
      <c r="I523" s="39"/>
      <c r="J523" s="39"/>
      <c r="K523" s="40"/>
      <c r="L523" s="40"/>
      <c r="M523" s="33"/>
      <c r="N523" s="40"/>
      <c r="O523" s="33"/>
      <c r="P523" s="33"/>
      <c r="Q523" s="33"/>
      <c r="R523" s="33"/>
      <c r="S523" s="33"/>
      <c r="T523" s="33"/>
      <c r="U523" s="33"/>
      <c r="V523" s="33"/>
      <c r="W523" s="23" t="str">
        <f>LEFT(TEXT(Locations[[#This Row],[Zip Code]],"00000"),5)</f>
        <v>00000</v>
      </c>
    </row>
    <row r="524" spans="2:23" x14ac:dyDescent="0.2">
      <c r="B524" s="154">
        <v>512</v>
      </c>
      <c r="C524" s="33"/>
      <c r="D524" s="33"/>
      <c r="E524" s="37"/>
      <c r="F524" s="38" t="str">
        <f>_xlfn.IFNA(VLOOKUP(Locations[[#This Row],[CleanZip]],ZipCodes[],2,0),"")</f>
        <v/>
      </c>
      <c r="G524" s="38" t="str">
        <f>_xlfn.IFNA(VLOOKUP(Locations[[#This Row],[CleanZip]],ZipCodes[],3,0),"")</f>
        <v/>
      </c>
      <c r="H524" s="33"/>
      <c r="I524" s="39"/>
      <c r="J524" s="39"/>
      <c r="K524" s="40"/>
      <c r="L524" s="40"/>
      <c r="M524" s="33"/>
      <c r="N524" s="40"/>
      <c r="O524" s="33"/>
      <c r="P524" s="33"/>
      <c r="Q524" s="33"/>
      <c r="R524" s="33"/>
      <c r="S524" s="33"/>
      <c r="T524" s="33"/>
      <c r="U524" s="33"/>
      <c r="V524" s="33"/>
      <c r="W524" s="23" t="str">
        <f>LEFT(TEXT(Locations[[#This Row],[Zip Code]],"00000"),5)</f>
        <v>00000</v>
      </c>
    </row>
    <row r="525" spans="2:23" x14ac:dyDescent="0.2">
      <c r="B525" s="154">
        <v>513</v>
      </c>
      <c r="C525" s="33"/>
      <c r="D525" s="33"/>
      <c r="E525" s="37"/>
      <c r="F525" s="38" t="str">
        <f>_xlfn.IFNA(VLOOKUP(Locations[[#This Row],[CleanZip]],ZipCodes[],2,0),"")</f>
        <v/>
      </c>
      <c r="G525" s="38" t="str">
        <f>_xlfn.IFNA(VLOOKUP(Locations[[#This Row],[CleanZip]],ZipCodes[],3,0),"")</f>
        <v/>
      </c>
      <c r="H525" s="33"/>
      <c r="I525" s="39"/>
      <c r="J525" s="39"/>
      <c r="K525" s="40"/>
      <c r="L525" s="40"/>
      <c r="M525" s="33"/>
      <c r="N525" s="40"/>
      <c r="O525" s="33"/>
      <c r="P525" s="33"/>
      <c r="Q525" s="33"/>
      <c r="R525" s="33"/>
      <c r="S525" s="33"/>
      <c r="T525" s="33"/>
      <c r="U525" s="33"/>
      <c r="V525" s="33"/>
      <c r="W525" s="23" t="str">
        <f>LEFT(TEXT(Locations[[#This Row],[Zip Code]],"00000"),5)</f>
        <v>00000</v>
      </c>
    </row>
    <row r="526" spans="2:23" x14ac:dyDescent="0.2">
      <c r="B526" s="154">
        <v>514</v>
      </c>
      <c r="C526" s="33"/>
      <c r="D526" s="33"/>
      <c r="E526" s="37"/>
      <c r="F526" s="38" t="str">
        <f>_xlfn.IFNA(VLOOKUP(Locations[[#This Row],[CleanZip]],ZipCodes[],2,0),"")</f>
        <v/>
      </c>
      <c r="G526" s="38" t="str">
        <f>_xlfn.IFNA(VLOOKUP(Locations[[#This Row],[CleanZip]],ZipCodes[],3,0),"")</f>
        <v/>
      </c>
      <c r="H526" s="33"/>
      <c r="I526" s="39"/>
      <c r="J526" s="39"/>
      <c r="K526" s="40"/>
      <c r="L526" s="40"/>
      <c r="M526" s="33"/>
      <c r="N526" s="40"/>
      <c r="O526" s="33"/>
      <c r="P526" s="33"/>
      <c r="Q526" s="33"/>
      <c r="R526" s="33"/>
      <c r="S526" s="33"/>
      <c r="T526" s="33"/>
      <c r="U526" s="33"/>
      <c r="V526" s="33"/>
      <c r="W526" s="23" t="str">
        <f>LEFT(TEXT(Locations[[#This Row],[Zip Code]],"00000"),5)</f>
        <v>00000</v>
      </c>
    </row>
    <row r="527" spans="2:23" x14ac:dyDescent="0.2">
      <c r="B527" s="154">
        <v>515</v>
      </c>
      <c r="C527" s="33"/>
      <c r="D527" s="33"/>
      <c r="E527" s="37"/>
      <c r="F527" s="38" t="str">
        <f>_xlfn.IFNA(VLOOKUP(Locations[[#This Row],[CleanZip]],ZipCodes[],2,0),"")</f>
        <v/>
      </c>
      <c r="G527" s="38" t="str">
        <f>_xlfn.IFNA(VLOOKUP(Locations[[#This Row],[CleanZip]],ZipCodes[],3,0),"")</f>
        <v/>
      </c>
      <c r="H527" s="33"/>
      <c r="I527" s="39"/>
      <c r="J527" s="39"/>
      <c r="K527" s="40"/>
      <c r="L527" s="40"/>
      <c r="M527" s="33"/>
      <c r="N527" s="40"/>
      <c r="O527" s="33"/>
      <c r="P527" s="33"/>
      <c r="Q527" s="33"/>
      <c r="R527" s="33"/>
      <c r="S527" s="33"/>
      <c r="T527" s="33"/>
      <c r="U527" s="33"/>
      <c r="V527" s="33"/>
      <c r="W527" s="23" t="str">
        <f>LEFT(TEXT(Locations[[#This Row],[Zip Code]],"00000"),5)</f>
        <v>00000</v>
      </c>
    </row>
    <row r="528" spans="2:23" x14ac:dyDescent="0.2">
      <c r="B528" s="154">
        <v>516</v>
      </c>
      <c r="C528" s="33"/>
      <c r="D528" s="33"/>
      <c r="E528" s="37"/>
      <c r="F528" s="38" t="str">
        <f>_xlfn.IFNA(VLOOKUP(Locations[[#This Row],[CleanZip]],ZipCodes[],2,0),"")</f>
        <v/>
      </c>
      <c r="G528" s="38" t="str">
        <f>_xlfn.IFNA(VLOOKUP(Locations[[#This Row],[CleanZip]],ZipCodes[],3,0),"")</f>
        <v/>
      </c>
      <c r="H528" s="33"/>
      <c r="I528" s="39"/>
      <c r="J528" s="39"/>
      <c r="K528" s="40"/>
      <c r="L528" s="40"/>
      <c r="M528" s="33"/>
      <c r="N528" s="40"/>
      <c r="O528" s="33"/>
      <c r="P528" s="33"/>
      <c r="Q528" s="33"/>
      <c r="R528" s="33"/>
      <c r="S528" s="33"/>
      <c r="T528" s="33"/>
      <c r="U528" s="33"/>
      <c r="V528" s="33"/>
      <c r="W528" s="23" t="str">
        <f>LEFT(TEXT(Locations[[#This Row],[Zip Code]],"00000"),5)</f>
        <v>00000</v>
      </c>
    </row>
    <row r="529" spans="2:23" x14ac:dyDescent="0.2">
      <c r="B529" s="154">
        <v>517</v>
      </c>
      <c r="C529" s="33"/>
      <c r="D529" s="33"/>
      <c r="E529" s="37"/>
      <c r="F529" s="38" t="str">
        <f>_xlfn.IFNA(VLOOKUP(Locations[[#This Row],[CleanZip]],ZipCodes[],2,0),"")</f>
        <v/>
      </c>
      <c r="G529" s="38" t="str">
        <f>_xlfn.IFNA(VLOOKUP(Locations[[#This Row],[CleanZip]],ZipCodes[],3,0),"")</f>
        <v/>
      </c>
      <c r="H529" s="33"/>
      <c r="I529" s="39"/>
      <c r="J529" s="39"/>
      <c r="K529" s="40"/>
      <c r="L529" s="40"/>
      <c r="M529" s="33"/>
      <c r="N529" s="40"/>
      <c r="O529" s="33"/>
      <c r="P529" s="33"/>
      <c r="Q529" s="33"/>
      <c r="R529" s="33"/>
      <c r="S529" s="33"/>
      <c r="T529" s="33"/>
      <c r="U529" s="33"/>
      <c r="V529" s="33"/>
      <c r="W529" s="23" t="str">
        <f>LEFT(TEXT(Locations[[#This Row],[Zip Code]],"00000"),5)</f>
        <v>00000</v>
      </c>
    </row>
    <row r="530" spans="2:23" x14ac:dyDescent="0.2">
      <c r="B530" s="154">
        <v>518</v>
      </c>
      <c r="C530" s="33"/>
      <c r="D530" s="33"/>
      <c r="E530" s="37"/>
      <c r="F530" s="38" t="str">
        <f>_xlfn.IFNA(VLOOKUP(Locations[[#This Row],[CleanZip]],ZipCodes[],2,0),"")</f>
        <v/>
      </c>
      <c r="G530" s="38" t="str">
        <f>_xlfn.IFNA(VLOOKUP(Locations[[#This Row],[CleanZip]],ZipCodes[],3,0),"")</f>
        <v/>
      </c>
      <c r="H530" s="33"/>
      <c r="I530" s="39"/>
      <c r="J530" s="39"/>
      <c r="K530" s="40"/>
      <c r="L530" s="40"/>
      <c r="M530" s="33"/>
      <c r="N530" s="40"/>
      <c r="O530" s="33"/>
      <c r="P530" s="33"/>
      <c r="Q530" s="33"/>
      <c r="R530" s="33"/>
      <c r="S530" s="33"/>
      <c r="T530" s="33"/>
      <c r="U530" s="33"/>
      <c r="V530" s="33"/>
      <c r="W530" s="23" t="str">
        <f>LEFT(TEXT(Locations[[#This Row],[Zip Code]],"00000"),5)</f>
        <v>00000</v>
      </c>
    </row>
    <row r="531" spans="2:23" x14ac:dyDescent="0.2">
      <c r="B531" s="154">
        <v>519</v>
      </c>
      <c r="C531" s="33"/>
      <c r="D531" s="33"/>
      <c r="E531" s="37"/>
      <c r="F531" s="38" t="str">
        <f>_xlfn.IFNA(VLOOKUP(Locations[[#This Row],[CleanZip]],ZipCodes[],2,0),"")</f>
        <v/>
      </c>
      <c r="G531" s="38" t="str">
        <f>_xlfn.IFNA(VLOOKUP(Locations[[#This Row],[CleanZip]],ZipCodes[],3,0),"")</f>
        <v/>
      </c>
      <c r="H531" s="33"/>
      <c r="I531" s="39"/>
      <c r="J531" s="39"/>
      <c r="K531" s="40"/>
      <c r="L531" s="40"/>
      <c r="M531" s="33"/>
      <c r="N531" s="40"/>
      <c r="O531" s="33"/>
      <c r="P531" s="33"/>
      <c r="Q531" s="33"/>
      <c r="R531" s="33"/>
      <c r="S531" s="33"/>
      <c r="T531" s="33"/>
      <c r="U531" s="33"/>
      <c r="V531" s="33"/>
      <c r="W531" s="23" t="str">
        <f>LEFT(TEXT(Locations[[#This Row],[Zip Code]],"00000"),5)</f>
        <v>00000</v>
      </c>
    </row>
    <row r="532" spans="2:23" x14ac:dyDescent="0.2">
      <c r="B532" s="154">
        <v>520</v>
      </c>
      <c r="C532" s="33"/>
      <c r="D532" s="33"/>
      <c r="E532" s="37"/>
      <c r="F532" s="38" t="str">
        <f>_xlfn.IFNA(VLOOKUP(Locations[[#This Row],[CleanZip]],ZipCodes[],2,0),"")</f>
        <v/>
      </c>
      <c r="G532" s="38" t="str">
        <f>_xlfn.IFNA(VLOOKUP(Locations[[#This Row],[CleanZip]],ZipCodes[],3,0),"")</f>
        <v/>
      </c>
      <c r="H532" s="33"/>
      <c r="I532" s="39"/>
      <c r="J532" s="39"/>
      <c r="K532" s="40"/>
      <c r="L532" s="40"/>
      <c r="M532" s="33"/>
      <c r="N532" s="40"/>
      <c r="O532" s="33"/>
      <c r="P532" s="33"/>
      <c r="Q532" s="33"/>
      <c r="R532" s="33"/>
      <c r="S532" s="33"/>
      <c r="T532" s="33"/>
      <c r="U532" s="33"/>
      <c r="V532" s="33"/>
      <c r="W532" s="23" t="str">
        <f>LEFT(TEXT(Locations[[#This Row],[Zip Code]],"00000"),5)</f>
        <v>00000</v>
      </c>
    </row>
    <row r="533" spans="2:23" x14ac:dyDescent="0.2">
      <c r="B533" s="154">
        <v>521</v>
      </c>
      <c r="C533" s="33"/>
      <c r="D533" s="33"/>
      <c r="E533" s="37"/>
      <c r="F533" s="38" t="str">
        <f>_xlfn.IFNA(VLOOKUP(Locations[[#This Row],[CleanZip]],ZipCodes[],2,0),"")</f>
        <v/>
      </c>
      <c r="G533" s="38" t="str">
        <f>_xlfn.IFNA(VLOOKUP(Locations[[#This Row],[CleanZip]],ZipCodes[],3,0),"")</f>
        <v/>
      </c>
      <c r="H533" s="33"/>
      <c r="I533" s="39"/>
      <c r="J533" s="39"/>
      <c r="K533" s="40"/>
      <c r="L533" s="40"/>
      <c r="M533" s="33"/>
      <c r="N533" s="40"/>
      <c r="O533" s="33"/>
      <c r="P533" s="33"/>
      <c r="Q533" s="33"/>
      <c r="R533" s="33"/>
      <c r="S533" s="33"/>
      <c r="T533" s="33"/>
      <c r="U533" s="33"/>
      <c r="V533" s="33"/>
      <c r="W533" s="23" t="str">
        <f>LEFT(TEXT(Locations[[#This Row],[Zip Code]],"00000"),5)</f>
        <v>00000</v>
      </c>
    </row>
    <row r="534" spans="2:23" x14ac:dyDescent="0.2">
      <c r="B534" s="154">
        <v>522</v>
      </c>
      <c r="C534" s="33"/>
      <c r="D534" s="33"/>
      <c r="E534" s="37"/>
      <c r="F534" s="38" t="str">
        <f>_xlfn.IFNA(VLOOKUP(Locations[[#This Row],[CleanZip]],ZipCodes[],2,0),"")</f>
        <v/>
      </c>
      <c r="G534" s="38" t="str">
        <f>_xlfn.IFNA(VLOOKUP(Locations[[#This Row],[CleanZip]],ZipCodes[],3,0),"")</f>
        <v/>
      </c>
      <c r="H534" s="33"/>
      <c r="I534" s="39"/>
      <c r="J534" s="39"/>
      <c r="K534" s="40"/>
      <c r="L534" s="40"/>
      <c r="M534" s="33"/>
      <c r="N534" s="40"/>
      <c r="O534" s="33"/>
      <c r="P534" s="33"/>
      <c r="Q534" s="33"/>
      <c r="R534" s="33"/>
      <c r="S534" s="33"/>
      <c r="T534" s="33"/>
      <c r="U534" s="33"/>
      <c r="V534" s="33"/>
      <c r="W534" s="23" t="str">
        <f>LEFT(TEXT(Locations[[#This Row],[Zip Code]],"00000"),5)</f>
        <v>00000</v>
      </c>
    </row>
    <row r="535" spans="2:23" x14ac:dyDescent="0.2">
      <c r="B535" s="154">
        <v>523</v>
      </c>
      <c r="C535" s="33"/>
      <c r="D535" s="33"/>
      <c r="E535" s="37"/>
      <c r="F535" s="38" t="str">
        <f>_xlfn.IFNA(VLOOKUP(Locations[[#This Row],[CleanZip]],ZipCodes[],2,0),"")</f>
        <v/>
      </c>
      <c r="G535" s="38" t="str">
        <f>_xlfn.IFNA(VLOOKUP(Locations[[#This Row],[CleanZip]],ZipCodes[],3,0),"")</f>
        <v/>
      </c>
      <c r="H535" s="33"/>
      <c r="I535" s="39"/>
      <c r="J535" s="39"/>
      <c r="K535" s="40"/>
      <c r="L535" s="40"/>
      <c r="M535" s="33"/>
      <c r="N535" s="40"/>
      <c r="O535" s="33"/>
      <c r="P535" s="33"/>
      <c r="Q535" s="33"/>
      <c r="R535" s="33"/>
      <c r="S535" s="33"/>
      <c r="T535" s="33"/>
      <c r="U535" s="33"/>
      <c r="V535" s="33"/>
      <c r="W535" s="23" t="str">
        <f>LEFT(TEXT(Locations[[#This Row],[Zip Code]],"00000"),5)</f>
        <v>00000</v>
      </c>
    </row>
    <row r="536" spans="2:23" x14ac:dyDescent="0.2">
      <c r="B536" s="154">
        <v>524</v>
      </c>
      <c r="C536" s="33"/>
      <c r="D536" s="33"/>
      <c r="E536" s="37"/>
      <c r="F536" s="38" t="str">
        <f>_xlfn.IFNA(VLOOKUP(Locations[[#This Row],[CleanZip]],ZipCodes[],2,0),"")</f>
        <v/>
      </c>
      <c r="G536" s="38" t="str">
        <f>_xlfn.IFNA(VLOOKUP(Locations[[#This Row],[CleanZip]],ZipCodes[],3,0),"")</f>
        <v/>
      </c>
      <c r="H536" s="33"/>
      <c r="I536" s="39"/>
      <c r="J536" s="39"/>
      <c r="K536" s="40"/>
      <c r="L536" s="40"/>
      <c r="M536" s="33"/>
      <c r="N536" s="40"/>
      <c r="O536" s="33"/>
      <c r="P536" s="33"/>
      <c r="Q536" s="33"/>
      <c r="R536" s="33"/>
      <c r="S536" s="33"/>
      <c r="T536" s="33"/>
      <c r="U536" s="33"/>
      <c r="V536" s="33"/>
      <c r="W536" s="23" t="str">
        <f>LEFT(TEXT(Locations[[#This Row],[Zip Code]],"00000"),5)</f>
        <v>00000</v>
      </c>
    </row>
    <row r="537" spans="2:23" x14ac:dyDescent="0.2">
      <c r="B537" s="154">
        <v>525</v>
      </c>
      <c r="C537" s="33"/>
      <c r="D537" s="33"/>
      <c r="E537" s="37"/>
      <c r="F537" s="38" t="str">
        <f>_xlfn.IFNA(VLOOKUP(Locations[[#This Row],[CleanZip]],ZipCodes[],2,0),"")</f>
        <v/>
      </c>
      <c r="G537" s="38" t="str">
        <f>_xlfn.IFNA(VLOOKUP(Locations[[#This Row],[CleanZip]],ZipCodes[],3,0),"")</f>
        <v/>
      </c>
      <c r="H537" s="33"/>
      <c r="I537" s="39"/>
      <c r="J537" s="39"/>
      <c r="K537" s="40"/>
      <c r="L537" s="40"/>
      <c r="M537" s="33"/>
      <c r="N537" s="40"/>
      <c r="O537" s="33"/>
      <c r="P537" s="33"/>
      <c r="Q537" s="33"/>
      <c r="R537" s="33"/>
      <c r="S537" s="33"/>
      <c r="T537" s="33"/>
      <c r="U537" s="33"/>
      <c r="V537" s="33"/>
      <c r="W537" s="23" t="str">
        <f>LEFT(TEXT(Locations[[#This Row],[Zip Code]],"00000"),5)</f>
        <v>00000</v>
      </c>
    </row>
    <row r="538" spans="2:23" x14ac:dyDescent="0.2">
      <c r="B538" s="154">
        <v>526</v>
      </c>
      <c r="C538" s="33"/>
      <c r="D538" s="33"/>
      <c r="E538" s="37"/>
      <c r="F538" s="38" t="str">
        <f>_xlfn.IFNA(VLOOKUP(Locations[[#This Row],[CleanZip]],ZipCodes[],2,0),"")</f>
        <v/>
      </c>
      <c r="G538" s="38" t="str">
        <f>_xlfn.IFNA(VLOOKUP(Locations[[#This Row],[CleanZip]],ZipCodes[],3,0),"")</f>
        <v/>
      </c>
      <c r="H538" s="33"/>
      <c r="I538" s="39"/>
      <c r="J538" s="39"/>
      <c r="K538" s="40"/>
      <c r="L538" s="40"/>
      <c r="M538" s="33"/>
      <c r="N538" s="40"/>
      <c r="O538" s="33"/>
      <c r="P538" s="33"/>
      <c r="Q538" s="33"/>
      <c r="R538" s="33"/>
      <c r="S538" s="33"/>
      <c r="T538" s="33"/>
      <c r="U538" s="33"/>
      <c r="V538" s="33"/>
      <c r="W538" s="23" t="str">
        <f>LEFT(TEXT(Locations[[#This Row],[Zip Code]],"00000"),5)</f>
        <v>00000</v>
      </c>
    </row>
    <row r="539" spans="2:23" x14ac:dyDescent="0.2">
      <c r="B539" s="154">
        <v>527</v>
      </c>
      <c r="C539" s="33"/>
      <c r="D539" s="33"/>
      <c r="E539" s="37"/>
      <c r="F539" s="38" t="str">
        <f>_xlfn.IFNA(VLOOKUP(Locations[[#This Row],[CleanZip]],ZipCodes[],2,0),"")</f>
        <v/>
      </c>
      <c r="G539" s="38" t="str">
        <f>_xlfn.IFNA(VLOOKUP(Locations[[#This Row],[CleanZip]],ZipCodes[],3,0),"")</f>
        <v/>
      </c>
      <c r="H539" s="33"/>
      <c r="I539" s="39"/>
      <c r="J539" s="39"/>
      <c r="K539" s="40"/>
      <c r="L539" s="40"/>
      <c r="M539" s="33"/>
      <c r="N539" s="40"/>
      <c r="O539" s="33"/>
      <c r="P539" s="33"/>
      <c r="Q539" s="33"/>
      <c r="R539" s="33"/>
      <c r="S539" s="33"/>
      <c r="T539" s="33"/>
      <c r="U539" s="33"/>
      <c r="V539" s="33"/>
      <c r="W539" s="23" t="str">
        <f>LEFT(TEXT(Locations[[#This Row],[Zip Code]],"00000"),5)</f>
        <v>00000</v>
      </c>
    </row>
    <row r="540" spans="2:23" x14ac:dyDescent="0.2">
      <c r="B540" s="154">
        <v>528</v>
      </c>
      <c r="C540" s="33"/>
      <c r="D540" s="33"/>
      <c r="E540" s="37"/>
      <c r="F540" s="38" t="str">
        <f>_xlfn.IFNA(VLOOKUP(Locations[[#This Row],[CleanZip]],ZipCodes[],2,0),"")</f>
        <v/>
      </c>
      <c r="G540" s="38" t="str">
        <f>_xlfn.IFNA(VLOOKUP(Locations[[#This Row],[CleanZip]],ZipCodes[],3,0),"")</f>
        <v/>
      </c>
      <c r="H540" s="33"/>
      <c r="I540" s="39"/>
      <c r="J540" s="39"/>
      <c r="K540" s="40"/>
      <c r="L540" s="40"/>
      <c r="M540" s="33"/>
      <c r="N540" s="40"/>
      <c r="O540" s="33"/>
      <c r="P540" s="33"/>
      <c r="Q540" s="33"/>
      <c r="R540" s="33"/>
      <c r="S540" s="33"/>
      <c r="T540" s="33"/>
      <c r="U540" s="33"/>
      <c r="V540" s="33"/>
      <c r="W540" s="23" t="str">
        <f>LEFT(TEXT(Locations[[#This Row],[Zip Code]],"00000"),5)</f>
        <v>00000</v>
      </c>
    </row>
    <row r="541" spans="2:23" x14ac:dyDescent="0.2">
      <c r="B541" s="154">
        <v>529</v>
      </c>
      <c r="C541" s="33"/>
      <c r="D541" s="33"/>
      <c r="E541" s="37"/>
      <c r="F541" s="38" t="str">
        <f>_xlfn.IFNA(VLOOKUP(Locations[[#This Row],[CleanZip]],ZipCodes[],2,0),"")</f>
        <v/>
      </c>
      <c r="G541" s="38" t="str">
        <f>_xlfn.IFNA(VLOOKUP(Locations[[#This Row],[CleanZip]],ZipCodes[],3,0),"")</f>
        <v/>
      </c>
      <c r="H541" s="33"/>
      <c r="I541" s="39"/>
      <c r="J541" s="39"/>
      <c r="K541" s="40"/>
      <c r="L541" s="40"/>
      <c r="M541" s="33"/>
      <c r="N541" s="40"/>
      <c r="O541" s="33"/>
      <c r="P541" s="33"/>
      <c r="Q541" s="33"/>
      <c r="R541" s="33"/>
      <c r="S541" s="33"/>
      <c r="T541" s="33"/>
      <c r="U541" s="33"/>
      <c r="V541" s="33"/>
      <c r="W541" s="23" t="str">
        <f>LEFT(TEXT(Locations[[#This Row],[Zip Code]],"00000"),5)</f>
        <v>00000</v>
      </c>
    </row>
    <row r="542" spans="2:23" x14ac:dyDescent="0.2">
      <c r="B542" s="154">
        <v>530</v>
      </c>
      <c r="C542" s="33"/>
      <c r="D542" s="33"/>
      <c r="E542" s="37"/>
      <c r="F542" s="38" t="str">
        <f>_xlfn.IFNA(VLOOKUP(Locations[[#This Row],[CleanZip]],ZipCodes[],2,0),"")</f>
        <v/>
      </c>
      <c r="G542" s="38" t="str">
        <f>_xlfn.IFNA(VLOOKUP(Locations[[#This Row],[CleanZip]],ZipCodes[],3,0),"")</f>
        <v/>
      </c>
      <c r="H542" s="33"/>
      <c r="I542" s="39"/>
      <c r="J542" s="39"/>
      <c r="K542" s="40"/>
      <c r="L542" s="40"/>
      <c r="M542" s="33"/>
      <c r="N542" s="40"/>
      <c r="O542" s="33"/>
      <c r="P542" s="33"/>
      <c r="Q542" s="33"/>
      <c r="R542" s="33"/>
      <c r="S542" s="33"/>
      <c r="T542" s="33"/>
      <c r="U542" s="33"/>
      <c r="V542" s="33"/>
      <c r="W542" s="23" t="str">
        <f>LEFT(TEXT(Locations[[#This Row],[Zip Code]],"00000"),5)</f>
        <v>00000</v>
      </c>
    </row>
    <row r="543" spans="2:23" x14ac:dyDescent="0.2">
      <c r="B543" s="154">
        <v>531</v>
      </c>
      <c r="C543" s="33"/>
      <c r="D543" s="33"/>
      <c r="E543" s="37"/>
      <c r="F543" s="38" t="str">
        <f>_xlfn.IFNA(VLOOKUP(Locations[[#This Row],[CleanZip]],ZipCodes[],2,0),"")</f>
        <v/>
      </c>
      <c r="G543" s="38" t="str">
        <f>_xlfn.IFNA(VLOOKUP(Locations[[#This Row],[CleanZip]],ZipCodes[],3,0),"")</f>
        <v/>
      </c>
      <c r="H543" s="33"/>
      <c r="I543" s="39"/>
      <c r="J543" s="39"/>
      <c r="K543" s="40"/>
      <c r="L543" s="40"/>
      <c r="M543" s="33"/>
      <c r="N543" s="40"/>
      <c r="O543" s="33"/>
      <c r="P543" s="33"/>
      <c r="Q543" s="33"/>
      <c r="R543" s="33"/>
      <c r="S543" s="33"/>
      <c r="T543" s="33"/>
      <c r="U543" s="33"/>
      <c r="V543" s="33"/>
      <c r="W543" s="23" t="str">
        <f>LEFT(TEXT(Locations[[#This Row],[Zip Code]],"00000"),5)</f>
        <v>00000</v>
      </c>
    </row>
    <row r="544" spans="2:23" x14ac:dyDescent="0.2">
      <c r="B544" s="154">
        <v>532</v>
      </c>
      <c r="C544" s="33"/>
      <c r="D544" s="33"/>
      <c r="E544" s="37"/>
      <c r="F544" s="38" t="str">
        <f>_xlfn.IFNA(VLOOKUP(Locations[[#This Row],[CleanZip]],ZipCodes[],2,0),"")</f>
        <v/>
      </c>
      <c r="G544" s="38" t="str">
        <f>_xlfn.IFNA(VLOOKUP(Locations[[#This Row],[CleanZip]],ZipCodes[],3,0),"")</f>
        <v/>
      </c>
      <c r="H544" s="33"/>
      <c r="I544" s="39"/>
      <c r="J544" s="39"/>
      <c r="K544" s="40"/>
      <c r="L544" s="40"/>
      <c r="M544" s="33"/>
      <c r="N544" s="40"/>
      <c r="O544" s="33"/>
      <c r="P544" s="33"/>
      <c r="Q544" s="33"/>
      <c r="R544" s="33"/>
      <c r="S544" s="33"/>
      <c r="T544" s="33"/>
      <c r="U544" s="33"/>
      <c r="V544" s="33"/>
      <c r="W544" s="23" t="str">
        <f>LEFT(TEXT(Locations[[#This Row],[Zip Code]],"00000"),5)</f>
        <v>00000</v>
      </c>
    </row>
    <row r="545" spans="2:23" x14ac:dyDescent="0.2">
      <c r="B545" s="154">
        <v>533</v>
      </c>
      <c r="C545" s="33"/>
      <c r="D545" s="33"/>
      <c r="E545" s="37"/>
      <c r="F545" s="38" t="str">
        <f>_xlfn.IFNA(VLOOKUP(Locations[[#This Row],[CleanZip]],ZipCodes[],2,0),"")</f>
        <v/>
      </c>
      <c r="G545" s="38" t="str">
        <f>_xlfn.IFNA(VLOOKUP(Locations[[#This Row],[CleanZip]],ZipCodes[],3,0),"")</f>
        <v/>
      </c>
      <c r="H545" s="33"/>
      <c r="I545" s="39"/>
      <c r="J545" s="39"/>
      <c r="K545" s="40"/>
      <c r="L545" s="40"/>
      <c r="M545" s="33"/>
      <c r="N545" s="40"/>
      <c r="O545" s="33"/>
      <c r="P545" s="33"/>
      <c r="Q545" s="33"/>
      <c r="R545" s="33"/>
      <c r="S545" s="33"/>
      <c r="T545" s="33"/>
      <c r="U545" s="33"/>
      <c r="V545" s="33"/>
      <c r="W545" s="23" t="str">
        <f>LEFT(TEXT(Locations[[#This Row],[Zip Code]],"00000"),5)</f>
        <v>00000</v>
      </c>
    </row>
    <row r="546" spans="2:23" x14ac:dyDescent="0.2">
      <c r="B546" s="154">
        <v>534</v>
      </c>
      <c r="C546" s="33"/>
      <c r="D546" s="33"/>
      <c r="E546" s="37"/>
      <c r="F546" s="38" t="str">
        <f>_xlfn.IFNA(VLOOKUP(Locations[[#This Row],[CleanZip]],ZipCodes[],2,0),"")</f>
        <v/>
      </c>
      <c r="G546" s="38" t="str">
        <f>_xlfn.IFNA(VLOOKUP(Locations[[#This Row],[CleanZip]],ZipCodes[],3,0),"")</f>
        <v/>
      </c>
      <c r="H546" s="33"/>
      <c r="I546" s="39"/>
      <c r="J546" s="39"/>
      <c r="K546" s="40"/>
      <c r="L546" s="40"/>
      <c r="M546" s="33"/>
      <c r="N546" s="40"/>
      <c r="O546" s="33"/>
      <c r="P546" s="33"/>
      <c r="Q546" s="33"/>
      <c r="R546" s="33"/>
      <c r="S546" s="33"/>
      <c r="T546" s="33"/>
      <c r="U546" s="33"/>
      <c r="V546" s="33"/>
      <c r="W546" s="23" t="str">
        <f>LEFT(TEXT(Locations[[#This Row],[Zip Code]],"00000"),5)</f>
        <v>00000</v>
      </c>
    </row>
    <row r="547" spans="2:23" x14ac:dyDescent="0.2">
      <c r="B547" s="154">
        <v>535</v>
      </c>
      <c r="C547" s="33"/>
      <c r="D547" s="33"/>
      <c r="E547" s="37"/>
      <c r="F547" s="38" t="str">
        <f>_xlfn.IFNA(VLOOKUP(Locations[[#This Row],[CleanZip]],ZipCodes[],2,0),"")</f>
        <v/>
      </c>
      <c r="G547" s="38" t="str">
        <f>_xlfn.IFNA(VLOOKUP(Locations[[#This Row],[CleanZip]],ZipCodes[],3,0),"")</f>
        <v/>
      </c>
      <c r="H547" s="33"/>
      <c r="I547" s="39"/>
      <c r="J547" s="39"/>
      <c r="K547" s="40"/>
      <c r="L547" s="40"/>
      <c r="M547" s="33"/>
      <c r="N547" s="40"/>
      <c r="O547" s="33"/>
      <c r="P547" s="33"/>
      <c r="Q547" s="33"/>
      <c r="R547" s="33"/>
      <c r="S547" s="33"/>
      <c r="T547" s="33"/>
      <c r="U547" s="33"/>
      <c r="V547" s="33"/>
      <c r="W547" s="23" t="str">
        <f>LEFT(TEXT(Locations[[#This Row],[Zip Code]],"00000"),5)</f>
        <v>00000</v>
      </c>
    </row>
    <row r="548" spans="2:23" x14ac:dyDescent="0.2">
      <c r="B548" s="154">
        <v>536</v>
      </c>
      <c r="C548" s="33"/>
      <c r="D548" s="33"/>
      <c r="E548" s="37"/>
      <c r="F548" s="38" t="str">
        <f>_xlfn.IFNA(VLOOKUP(Locations[[#This Row],[CleanZip]],ZipCodes[],2,0),"")</f>
        <v/>
      </c>
      <c r="G548" s="38" t="str">
        <f>_xlfn.IFNA(VLOOKUP(Locations[[#This Row],[CleanZip]],ZipCodes[],3,0),"")</f>
        <v/>
      </c>
      <c r="H548" s="33"/>
      <c r="I548" s="39"/>
      <c r="J548" s="39"/>
      <c r="K548" s="40"/>
      <c r="L548" s="40"/>
      <c r="M548" s="33"/>
      <c r="N548" s="40"/>
      <c r="O548" s="33"/>
      <c r="P548" s="33"/>
      <c r="Q548" s="33"/>
      <c r="R548" s="33"/>
      <c r="S548" s="33"/>
      <c r="T548" s="33"/>
      <c r="U548" s="33"/>
      <c r="V548" s="33"/>
      <c r="W548" s="23" t="str">
        <f>LEFT(TEXT(Locations[[#This Row],[Zip Code]],"00000"),5)</f>
        <v>00000</v>
      </c>
    </row>
    <row r="549" spans="2:23" x14ac:dyDescent="0.2">
      <c r="B549" s="154">
        <v>537</v>
      </c>
      <c r="C549" s="33"/>
      <c r="D549" s="33"/>
      <c r="E549" s="37"/>
      <c r="F549" s="38" t="str">
        <f>_xlfn.IFNA(VLOOKUP(Locations[[#This Row],[CleanZip]],ZipCodes[],2,0),"")</f>
        <v/>
      </c>
      <c r="G549" s="38" t="str">
        <f>_xlfn.IFNA(VLOOKUP(Locations[[#This Row],[CleanZip]],ZipCodes[],3,0),"")</f>
        <v/>
      </c>
      <c r="H549" s="33"/>
      <c r="I549" s="39"/>
      <c r="J549" s="39"/>
      <c r="K549" s="40"/>
      <c r="L549" s="40"/>
      <c r="M549" s="33"/>
      <c r="N549" s="40"/>
      <c r="O549" s="33"/>
      <c r="P549" s="33"/>
      <c r="Q549" s="33"/>
      <c r="R549" s="33"/>
      <c r="S549" s="33"/>
      <c r="T549" s="33"/>
      <c r="U549" s="33"/>
      <c r="V549" s="33"/>
      <c r="W549" s="23" t="str">
        <f>LEFT(TEXT(Locations[[#This Row],[Zip Code]],"00000"),5)</f>
        <v>00000</v>
      </c>
    </row>
    <row r="550" spans="2:23" x14ac:dyDescent="0.2">
      <c r="B550" s="154">
        <v>538</v>
      </c>
      <c r="C550" s="33"/>
      <c r="D550" s="33"/>
      <c r="E550" s="37"/>
      <c r="F550" s="38" t="str">
        <f>_xlfn.IFNA(VLOOKUP(Locations[[#This Row],[CleanZip]],ZipCodes[],2,0),"")</f>
        <v/>
      </c>
      <c r="G550" s="38" t="str">
        <f>_xlfn.IFNA(VLOOKUP(Locations[[#This Row],[CleanZip]],ZipCodes[],3,0),"")</f>
        <v/>
      </c>
      <c r="H550" s="33"/>
      <c r="I550" s="39"/>
      <c r="J550" s="39"/>
      <c r="K550" s="40"/>
      <c r="L550" s="40"/>
      <c r="M550" s="33"/>
      <c r="N550" s="40"/>
      <c r="O550" s="33"/>
      <c r="P550" s="33"/>
      <c r="Q550" s="33"/>
      <c r="R550" s="33"/>
      <c r="S550" s="33"/>
      <c r="T550" s="33"/>
      <c r="U550" s="33"/>
      <c r="V550" s="33"/>
      <c r="W550" s="23" t="str">
        <f>LEFT(TEXT(Locations[[#This Row],[Zip Code]],"00000"),5)</f>
        <v>00000</v>
      </c>
    </row>
    <row r="551" spans="2:23" x14ac:dyDescent="0.2">
      <c r="B551" s="154">
        <v>539</v>
      </c>
      <c r="C551" s="33"/>
      <c r="D551" s="33"/>
      <c r="E551" s="37"/>
      <c r="F551" s="38" t="str">
        <f>_xlfn.IFNA(VLOOKUP(Locations[[#This Row],[CleanZip]],ZipCodes[],2,0),"")</f>
        <v/>
      </c>
      <c r="G551" s="38" t="str">
        <f>_xlfn.IFNA(VLOOKUP(Locations[[#This Row],[CleanZip]],ZipCodes[],3,0),"")</f>
        <v/>
      </c>
      <c r="H551" s="33"/>
      <c r="I551" s="39"/>
      <c r="J551" s="39"/>
      <c r="K551" s="40"/>
      <c r="L551" s="40"/>
      <c r="M551" s="33"/>
      <c r="N551" s="40"/>
      <c r="O551" s="33"/>
      <c r="P551" s="33"/>
      <c r="Q551" s="33"/>
      <c r="R551" s="33"/>
      <c r="S551" s="33"/>
      <c r="T551" s="33"/>
      <c r="U551" s="33"/>
      <c r="V551" s="33"/>
      <c r="W551" s="23" t="str">
        <f>LEFT(TEXT(Locations[[#This Row],[Zip Code]],"00000"),5)</f>
        <v>00000</v>
      </c>
    </row>
    <row r="552" spans="2:23" x14ac:dyDescent="0.2">
      <c r="B552" s="154">
        <v>540</v>
      </c>
      <c r="C552" s="33"/>
      <c r="D552" s="33"/>
      <c r="E552" s="37"/>
      <c r="F552" s="38" t="str">
        <f>_xlfn.IFNA(VLOOKUP(Locations[[#This Row],[CleanZip]],ZipCodes[],2,0),"")</f>
        <v/>
      </c>
      <c r="G552" s="38" t="str">
        <f>_xlfn.IFNA(VLOOKUP(Locations[[#This Row],[CleanZip]],ZipCodes[],3,0),"")</f>
        <v/>
      </c>
      <c r="H552" s="33"/>
      <c r="I552" s="39"/>
      <c r="J552" s="39"/>
      <c r="K552" s="40"/>
      <c r="L552" s="40"/>
      <c r="M552" s="33"/>
      <c r="N552" s="40"/>
      <c r="O552" s="33"/>
      <c r="P552" s="33"/>
      <c r="Q552" s="33"/>
      <c r="R552" s="33"/>
      <c r="S552" s="33"/>
      <c r="T552" s="33"/>
      <c r="U552" s="33"/>
      <c r="V552" s="33"/>
      <c r="W552" s="23" t="str">
        <f>LEFT(TEXT(Locations[[#This Row],[Zip Code]],"00000"),5)</f>
        <v>00000</v>
      </c>
    </row>
    <row r="553" spans="2:23" x14ac:dyDescent="0.2">
      <c r="B553" s="154">
        <v>541</v>
      </c>
      <c r="C553" s="33"/>
      <c r="D553" s="33"/>
      <c r="E553" s="37"/>
      <c r="F553" s="38" t="str">
        <f>_xlfn.IFNA(VLOOKUP(Locations[[#This Row],[CleanZip]],ZipCodes[],2,0),"")</f>
        <v/>
      </c>
      <c r="G553" s="38" t="str">
        <f>_xlfn.IFNA(VLOOKUP(Locations[[#This Row],[CleanZip]],ZipCodes[],3,0),"")</f>
        <v/>
      </c>
      <c r="H553" s="33"/>
      <c r="I553" s="39"/>
      <c r="J553" s="39"/>
      <c r="K553" s="40"/>
      <c r="L553" s="40"/>
      <c r="M553" s="33"/>
      <c r="N553" s="40"/>
      <c r="O553" s="33"/>
      <c r="P553" s="33"/>
      <c r="Q553" s="33"/>
      <c r="R553" s="33"/>
      <c r="S553" s="33"/>
      <c r="T553" s="33"/>
      <c r="U553" s="33"/>
      <c r="V553" s="33"/>
      <c r="W553" s="23" t="str">
        <f>LEFT(TEXT(Locations[[#This Row],[Zip Code]],"00000"),5)</f>
        <v>00000</v>
      </c>
    </row>
    <row r="554" spans="2:23" x14ac:dyDescent="0.2">
      <c r="B554" s="154">
        <v>542</v>
      </c>
      <c r="C554" s="33"/>
      <c r="D554" s="33"/>
      <c r="E554" s="37"/>
      <c r="F554" s="38" t="str">
        <f>_xlfn.IFNA(VLOOKUP(Locations[[#This Row],[CleanZip]],ZipCodes[],2,0),"")</f>
        <v/>
      </c>
      <c r="G554" s="38" t="str">
        <f>_xlfn.IFNA(VLOOKUP(Locations[[#This Row],[CleanZip]],ZipCodes[],3,0),"")</f>
        <v/>
      </c>
      <c r="H554" s="33"/>
      <c r="I554" s="39"/>
      <c r="J554" s="39"/>
      <c r="K554" s="40"/>
      <c r="L554" s="40"/>
      <c r="M554" s="33"/>
      <c r="N554" s="40"/>
      <c r="O554" s="33"/>
      <c r="P554" s="33"/>
      <c r="Q554" s="33"/>
      <c r="R554" s="33"/>
      <c r="S554" s="33"/>
      <c r="T554" s="33"/>
      <c r="U554" s="33"/>
      <c r="V554" s="33"/>
      <c r="W554" s="23" t="str">
        <f>LEFT(TEXT(Locations[[#This Row],[Zip Code]],"00000"),5)</f>
        <v>00000</v>
      </c>
    </row>
    <row r="555" spans="2:23" x14ac:dyDescent="0.2">
      <c r="B555" s="154">
        <v>543</v>
      </c>
      <c r="C555" s="33"/>
      <c r="D555" s="33"/>
      <c r="E555" s="37"/>
      <c r="F555" s="38" t="str">
        <f>_xlfn.IFNA(VLOOKUP(Locations[[#This Row],[CleanZip]],ZipCodes[],2,0),"")</f>
        <v/>
      </c>
      <c r="G555" s="38" t="str">
        <f>_xlfn.IFNA(VLOOKUP(Locations[[#This Row],[CleanZip]],ZipCodes[],3,0),"")</f>
        <v/>
      </c>
      <c r="H555" s="33"/>
      <c r="I555" s="39"/>
      <c r="J555" s="39"/>
      <c r="K555" s="40"/>
      <c r="L555" s="40"/>
      <c r="M555" s="33"/>
      <c r="N555" s="40"/>
      <c r="O555" s="33"/>
      <c r="P555" s="33"/>
      <c r="Q555" s="33"/>
      <c r="R555" s="33"/>
      <c r="S555" s="33"/>
      <c r="T555" s="33"/>
      <c r="U555" s="33"/>
      <c r="V555" s="33"/>
      <c r="W555" s="23" t="str">
        <f>LEFT(TEXT(Locations[[#This Row],[Zip Code]],"00000"),5)</f>
        <v>00000</v>
      </c>
    </row>
    <row r="556" spans="2:23" x14ac:dyDescent="0.2">
      <c r="B556" s="154">
        <v>544</v>
      </c>
      <c r="C556" s="33"/>
      <c r="D556" s="33"/>
      <c r="E556" s="37"/>
      <c r="F556" s="38" t="str">
        <f>_xlfn.IFNA(VLOOKUP(Locations[[#This Row],[CleanZip]],ZipCodes[],2,0),"")</f>
        <v/>
      </c>
      <c r="G556" s="38" t="str">
        <f>_xlfn.IFNA(VLOOKUP(Locations[[#This Row],[CleanZip]],ZipCodes[],3,0),"")</f>
        <v/>
      </c>
      <c r="H556" s="33"/>
      <c r="I556" s="39"/>
      <c r="J556" s="39"/>
      <c r="K556" s="40"/>
      <c r="L556" s="40"/>
      <c r="M556" s="33"/>
      <c r="N556" s="40"/>
      <c r="O556" s="33"/>
      <c r="P556" s="33"/>
      <c r="Q556" s="33"/>
      <c r="R556" s="33"/>
      <c r="S556" s="33"/>
      <c r="T556" s="33"/>
      <c r="U556" s="33"/>
      <c r="V556" s="33"/>
      <c r="W556" s="23" t="str">
        <f>LEFT(TEXT(Locations[[#This Row],[Zip Code]],"00000"),5)</f>
        <v>00000</v>
      </c>
    </row>
    <row r="557" spans="2:23" x14ac:dyDescent="0.2">
      <c r="B557" s="154">
        <v>545</v>
      </c>
      <c r="C557" s="33"/>
      <c r="D557" s="33"/>
      <c r="E557" s="37"/>
      <c r="F557" s="38" t="str">
        <f>_xlfn.IFNA(VLOOKUP(Locations[[#This Row],[CleanZip]],ZipCodes[],2,0),"")</f>
        <v/>
      </c>
      <c r="G557" s="38" t="str">
        <f>_xlfn.IFNA(VLOOKUP(Locations[[#This Row],[CleanZip]],ZipCodes[],3,0),"")</f>
        <v/>
      </c>
      <c r="H557" s="33"/>
      <c r="I557" s="39"/>
      <c r="J557" s="39"/>
      <c r="K557" s="40"/>
      <c r="L557" s="40"/>
      <c r="M557" s="33"/>
      <c r="N557" s="40"/>
      <c r="O557" s="33"/>
      <c r="P557" s="33"/>
      <c r="Q557" s="33"/>
      <c r="R557" s="33"/>
      <c r="S557" s="33"/>
      <c r="T557" s="33"/>
      <c r="U557" s="33"/>
      <c r="V557" s="33"/>
      <c r="W557" s="23" t="str">
        <f>LEFT(TEXT(Locations[[#This Row],[Zip Code]],"00000"),5)</f>
        <v>00000</v>
      </c>
    </row>
    <row r="558" spans="2:23" x14ac:dyDescent="0.2">
      <c r="B558" s="154">
        <v>546</v>
      </c>
      <c r="C558" s="33"/>
      <c r="D558" s="33"/>
      <c r="E558" s="37"/>
      <c r="F558" s="38" t="str">
        <f>_xlfn.IFNA(VLOOKUP(Locations[[#This Row],[CleanZip]],ZipCodes[],2,0),"")</f>
        <v/>
      </c>
      <c r="G558" s="38" t="str">
        <f>_xlfn.IFNA(VLOOKUP(Locations[[#This Row],[CleanZip]],ZipCodes[],3,0),"")</f>
        <v/>
      </c>
      <c r="H558" s="33"/>
      <c r="I558" s="39"/>
      <c r="J558" s="39"/>
      <c r="K558" s="40"/>
      <c r="L558" s="40"/>
      <c r="M558" s="33"/>
      <c r="N558" s="40"/>
      <c r="O558" s="33"/>
      <c r="P558" s="33"/>
      <c r="Q558" s="33"/>
      <c r="R558" s="33"/>
      <c r="S558" s="33"/>
      <c r="T558" s="33"/>
      <c r="U558" s="33"/>
      <c r="V558" s="33"/>
      <c r="W558" s="23" t="str">
        <f>LEFT(TEXT(Locations[[#This Row],[Zip Code]],"00000"),5)</f>
        <v>00000</v>
      </c>
    </row>
    <row r="559" spans="2:23" x14ac:dyDescent="0.2">
      <c r="B559" s="154">
        <v>547</v>
      </c>
      <c r="C559" s="33"/>
      <c r="D559" s="33"/>
      <c r="E559" s="37"/>
      <c r="F559" s="38" t="str">
        <f>_xlfn.IFNA(VLOOKUP(Locations[[#This Row],[CleanZip]],ZipCodes[],2,0),"")</f>
        <v/>
      </c>
      <c r="G559" s="38" t="str">
        <f>_xlfn.IFNA(VLOOKUP(Locations[[#This Row],[CleanZip]],ZipCodes[],3,0),"")</f>
        <v/>
      </c>
      <c r="H559" s="33"/>
      <c r="I559" s="39"/>
      <c r="J559" s="39"/>
      <c r="K559" s="40"/>
      <c r="L559" s="40"/>
      <c r="M559" s="33"/>
      <c r="N559" s="40"/>
      <c r="O559" s="33"/>
      <c r="P559" s="33"/>
      <c r="Q559" s="33"/>
      <c r="R559" s="33"/>
      <c r="S559" s="33"/>
      <c r="T559" s="33"/>
      <c r="U559" s="33"/>
      <c r="V559" s="33"/>
      <c r="W559" s="23" t="str">
        <f>LEFT(TEXT(Locations[[#This Row],[Zip Code]],"00000"),5)</f>
        <v>00000</v>
      </c>
    </row>
    <row r="560" spans="2:23" x14ac:dyDescent="0.2">
      <c r="B560" s="154">
        <v>548</v>
      </c>
      <c r="C560" s="33"/>
      <c r="D560" s="33"/>
      <c r="E560" s="37"/>
      <c r="F560" s="38" t="str">
        <f>_xlfn.IFNA(VLOOKUP(Locations[[#This Row],[CleanZip]],ZipCodes[],2,0),"")</f>
        <v/>
      </c>
      <c r="G560" s="38" t="str">
        <f>_xlfn.IFNA(VLOOKUP(Locations[[#This Row],[CleanZip]],ZipCodes[],3,0),"")</f>
        <v/>
      </c>
      <c r="H560" s="33"/>
      <c r="I560" s="39"/>
      <c r="J560" s="39"/>
      <c r="K560" s="40"/>
      <c r="L560" s="40"/>
      <c r="M560" s="33"/>
      <c r="N560" s="40"/>
      <c r="O560" s="33"/>
      <c r="P560" s="33"/>
      <c r="Q560" s="33"/>
      <c r="R560" s="33"/>
      <c r="S560" s="33"/>
      <c r="T560" s="33"/>
      <c r="U560" s="33"/>
      <c r="V560" s="33"/>
      <c r="W560" s="23" t="str">
        <f>LEFT(TEXT(Locations[[#This Row],[Zip Code]],"00000"),5)</f>
        <v>00000</v>
      </c>
    </row>
    <row r="561" spans="2:23" x14ac:dyDescent="0.2">
      <c r="B561" s="154">
        <v>549</v>
      </c>
      <c r="C561" s="33"/>
      <c r="D561" s="33"/>
      <c r="E561" s="37"/>
      <c r="F561" s="38" t="str">
        <f>_xlfn.IFNA(VLOOKUP(Locations[[#This Row],[CleanZip]],ZipCodes[],2,0),"")</f>
        <v/>
      </c>
      <c r="G561" s="38" t="str">
        <f>_xlfn.IFNA(VLOOKUP(Locations[[#This Row],[CleanZip]],ZipCodes[],3,0),"")</f>
        <v/>
      </c>
      <c r="H561" s="33"/>
      <c r="I561" s="39"/>
      <c r="J561" s="39"/>
      <c r="K561" s="40"/>
      <c r="L561" s="40"/>
      <c r="M561" s="33"/>
      <c r="N561" s="40"/>
      <c r="O561" s="33"/>
      <c r="P561" s="33"/>
      <c r="Q561" s="33"/>
      <c r="R561" s="33"/>
      <c r="S561" s="33"/>
      <c r="T561" s="33"/>
      <c r="U561" s="33"/>
      <c r="V561" s="33"/>
      <c r="W561" s="23" t="str">
        <f>LEFT(TEXT(Locations[[#This Row],[Zip Code]],"00000"),5)</f>
        <v>00000</v>
      </c>
    </row>
    <row r="562" spans="2:23" x14ac:dyDescent="0.2">
      <c r="B562" s="154">
        <v>550</v>
      </c>
      <c r="C562" s="33"/>
      <c r="D562" s="33"/>
      <c r="E562" s="37"/>
      <c r="F562" s="38" t="str">
        <f>_xlfn.IFNA(VLOOKUP(Locations[[#This Row],[CleanZip]],ZipCodes[],2,0),"")</f>
        <v/>
      </c>
      <c r="G562" s="38" t="str">
        <f>_xlfn.IFNA(VLOOKUP(Locations[[#This Row],[CleanZip]],ZipCodes[],3,0),"")</f>
        <v/>
      </c>
      <c r="H562" s="33"/>
      <c r="I562" s="39"/>
      <c r="J562" s="39"/>
      <c r="K562" s="40"/>
      <c r="L562" s="40"/>
      <c r="M562" s="33"/>
      <c r="N562" s="40"/>
      <c r="O562" s="33"/>
      <c r="P562" s="33"/>
      <c r="Q562" s="33"/>
      <c r="R562" s="33"/>
      <c r="S562" s="33"/>
      <c r="T562" s="33"/>
      <c r="U562" s="33"/>
      <c r="V562" s="33"/>
      <c r="W562" s="23" t="str">
        <f>LEFT(TEXT(Locations[[#This Row],[Zip Code]],"00000"),5)</f>
        <v>00000</v>
      </c>
    </row>
    <row r="563" spans="2:23" x14ac:dyDescent="0.2">
      <c r="B563" s="154">
        <v>551</v>
      </c>
      <c r="C563" s="33"/>
      <c r="D563" s="33"/>
      <c r="E563" s="37"/>
      <c r="F563" s="38" t="str">
        <f>_xlfn.IFNA(VLOOKUP(Locations[[#This Row],[CleanZip]],ZipCodes[],2,0),"")</f>
        <v/>
      </c>
      <c r="G563" s="38" t="str">
        <f>_xlfn.IFNA(VLOOKUP(Locations[[#This Row],[CleanZip]],ZipCodes[],3,0),"")</f>
        <v/>
      </c>
      <c r="H563" s="33"/>
      <c r="I563" s="39"/>
      <c r="J563" s="39"/>
      <c r="K563" s="40"/>
      <c r="L563" s="40"/>
      <c r="M563" s="33"/>
      <c r="N563" s="40"/>
      <c r="O563" s="33"/>
      <c r="P563" s="33"/>
      <c r="Q563" s="33"/>
      <c r="R563" s="33"/>
      <c r="S563" s="33"/>
      <c r="T563" s="33"/>
      <c r="U563" s="33"/>
      <c r="V563" s="33"/>
      <c r="W563" s="23" t="str">
        <f>LEFT(TEXT(Locations[[#This Row],[Zip Code]],"00000"),5)</f>
        <v>00000</v>
      </c>
    </row>
    <row r="564" spans="2:23" x14ac:dyDescent="0.2">
      <c r="B564" s="154">
        <v>552</v>
      </c>
      <c r="C564" s="33"/>
      <c r="D564" s="33"/>
      <c r="E564" s="37"/>
      <c r="F564" s="38" t="str">
        <f>_xlfn.IFNA(VLOOKUP(Locations[[#This Row],[CleanZip]],ZipCodes[],2,0),"")</f>
        <v/>
      </c>
      <c r="G564" s="38" t="str">
        <f>_xlfn.IFNA(VLOOKUP(Locations[[#This Row],[CleanZip]],ZipCodes[],3,0),"")</f>
        <v/>
      </c>
      <c r="H564" s="33"/>
      <c r="I564" s="39"/>
      <c r="J564" s="39"/>
      <c r="K564" s="40"/>
      <c r="L564" s="40"/>
      <c r="M564" s="33"/>
      <c r="N564" s="40"/>
      <c r="O564" s="33"/>
      <c r="P564" s="33"/>
      <c r="Q564" s="33"/>
      <c r="R564" s="33"/>
      <c r="S564" s="33"/>
      <c r="T564" s="33"/>
      <c r="U564" s="33"/>
      <c r="V564" s="33"/>
      <c r="W564" s="23" t="str">
        <f>LEFT(TEXT(Locations[[#This Row],[Zip Code]],"00000"),5)</f>
        <v>00000</v>
      </c>
    </row>
    <row r="565" spans="2:23" x14ac:dyDescent="0.2">
      <c r="B565" s="154">
        <v>553</v>
      </c>
      <c r="C565" s="33"/>
      <c r="D565" s="33"/>
      <c r="E565" s="37"/>
      <c r="F565" s="38" t="str">
        <f>_xlfn.IFNA(VLOOKUP(Locations[[#This Row],[CleanZip]],ZipCodes[],2,0),"")</f>
        <v/>
      </c>
      <c r="G565" s="38" t="str">
        <f>_xlfn.IFNA(VLOOKUP(Locations[[#This Row],[CleanZip]],ZipCodes[],3,0),"")</f>
        <v/>
      </c>
      <c r="H565" s="33"/>
      <c r="I565" s="39"/>
      <c r="J565" s="39"/>
      <c r="K565" s="40"/>
      <c r="L565" s="40"/>
      <c r="M565" s="33"/>
      <c r="N565" s="40"/>
      <c r="O565" s="33"/>
      <c r="P565" s="33"/>
      <c r="Q565" s="33"/>
      <c r="R565" s="33"/>
      <c r="S565" s="33"/>
      <c r="T565" s="33"/>
      <c r="U565" s="33"/>
      <c r="V565" s="33"/>
      <c r="W565" s="23" t="str">
        <f>LEFT(TEXT(Locations[[#This Row],[Zip Code]],"00000"),5)</f>
        <v>00000</v>
      </c>
    </row>
    <row r="566" spans="2:23" x14ac:dyDescent="0.2">
      <c r="B566" s="154">
        <v>554</v>
      </c>
      <c r="C566" s="33"/>
      <c r="D566" s="33"/>
      <c r="E566" s="37"/>
      <c r="F566" s="38" t="str">
        <f>_xlfn.IFNA(VLOOKUP(Locations[[#This Row],[CleanZip]],ZipCodes[],2,0),"")</f>
        <v/>
      </c>
      <c r="G566" s="38" t="str">
        <f>_xlfn.IFNA(VLOOKUP(Locations[[#This Row],[CleanZip]],ZipCodes[],3,0),"")</f>
        <v/>
      </c>
      <c r="H566" s="33"/>
      <c r="I566" s="39"/>
      <c r="J566" s="39"/>
      <c r="K566" s="40"/>
      <c r="L566" s="40"/>
      <c r="M566" s="33"/>
      <c r="N566" s="40"/>
      <c r="O566" s="33"/>
      <c r="P566" s="33"/>
      <c r="Q566" s="33"/>
      <c r="R566" s="33"/>
      <c r="S566" s="33"/>
      <c r="T566" s="33"/>
      <c r="U566" s="33"/>
      <c r="V566" s="33"/>
      <c r="W566" s="23" t="str">
        <f>LEFT(TEXT(Locations[[#This Row],[Zip Code]],"00000"),5)</f>
        <v>00000</v>
      </c>
    </row>
    <row r="567" spans="2:23" x14ac:dyDescent="0.2">
      <c r="B567" s="154">
        <v>555</v>
      </c>
      <c r="C567" s="33"/>
      <c r="D567" s="33"/>
      <c r="E567" s="37"/>
      <c r="F567" s="38" t="str">
        <f>_xlfn.IFNA(VLOOKUP(Locations[[#This Row],[CleanZip]],ZipCodes[],2,0),"")</f>
        <v/>
      </c>
      <c r="G567" s="38" t="str">
        <f>_xlfn.IFNA(VLOOKUP(Locations[[#This Row],[CleanZip]],ZipCodes[],3,0),"")</f>
        <v/>
      </c>
      <c r="H567" s="33"/>
      <c r="I567" s="39"/>
      <c r="J567" s="39"/>
      <c r="K567" s="40"/>
      <c r="L567" s="40"/>
      <c r="M567" s="33"/>
      <c r="N567" s="40"/>
      <c r="O567" s="33"/>
      <c r="P567" s="33"/>
      <c r="Q567" s="33"/>
      <c r="R567" s="33"/>
      <c r="S567" s="33"/>
      <c r="T567" s="33"/>
      <c r="U567" s="33"/>
      <c r="V567" s="33"/>
      <c r="W567" s="23" t="str">
        <f>LEFT(TEXT(Locations[[#This Row],[Zip Code]],"00000"),5)</f>
        <v>00000</v>
      </c>
    </row>
    <row r="568" spans="2:23" x14ac:dyDescent="0.2">
      <c r="B568" s="154">
        <v>556</v>
      </c>
      <c r="C568" s="33"/>
      <c r="D568" s="33"/>
      <c r="E568" s="37"/>
      <c r="F568" s="38" t="str">
        <f>_xlfn.IFNA(VLOOKUP(Locations[[#This Row],[CleanZip]],ZipCodes[],2,0),"")</f>
        <v/>
      </c>
      <c r="G568" s="38" t="str">
        <f>_xlfn.IFNA(VLOOKUP(Locations[[#This Row],[CleanZip]],ZipCodes[],3,0),"")</f>
        <v/>
      </c>
      <c r="H568" s="33"/>
      <c r="I568" s="39"/>
      <c r="J568" s="39"/>
      <c r="K568" s="40"/>
      <c r="L568" s="40"/>
      <c r="M568" s="33"/>
      <c r="N568" s="40"/>
      <c r="O568" s="33"/>
      <c r="P568" s="33"/>
      <c r="Q568" s="33"/>
      <c r="R568" s="33"/>
      <c r="S568" s="33"/>
      <c r="T568" s="33"/>
      <c r="U568" s="33"/>
      <c r="V568" s="33"/>
      <c r="W568" s="23" t="str">
        <f>LEFT(TEXT(Locations[[#This Row],[Zip Code]],"00000"),5)</f>
        <v>00000</v>
      </c>
    </row>
    <row r="569" spans="2:23" x14ac:dyDescent="0.2">
      <c r="B569" s="154">
        <v>557</v>
      </c>
      <c r="C569" s="33"/>
      <c r="D569" s="33"/>
      <c r="E569" s="37"/>
      <c r="F569" s="38" t="str">
        <f>_xlfn.IFNA(VLOOKUP(Locations[[#This Row],[CleanZip]],ZipCodes[],2,0),"")</f>
        <v/>
      </c>
      <c r="G569" s="38" t="str">
        <f>_xlfn.IFNA(VLOOKUP(Locations[[#This Row],[CleanZip]],ZipCodes[],3,0),"")</f>
        <v/>
      </c>
      <c r="H569" s="33"/>
      <c r="I569" s="39"/>
      <c r="J569" s="39"/>
      <c r="K569" s="40"/>
      <c r="L569" s="40"/>
      <c r="M569" s="33"/>
      <c r="N569" s="40"/>
      <c r="O569" s="33"/>
      <c r="P569" s="33"/>
      <c r="Q569" s="33"/>
      <c r="R569" s="33"/>
      <c r="S569" s="33"/>
      <c r="T569" s="33"/>
      <c r="U569" s="33"/>
      <c r="V569" s="33"/>
      <c r="W569" s="23" t="str">
        <f>LEFT(TEXT(Locations[[#This Row],[Zip Code]],"00000"),5)</f>
        <v>00000</v>
      </c>
    </row>
    <row r="570" spans="2:23" x14ac:dyDescent="0.2">
      <c r="B570" s="154">
        <v>558</v>
      </c>
      <c r="C570" s="33"/>
      <c r="D570" s="33"/>
      <c r="E570" s="37"/>
      <c r="F570" s="38" t="str">
        <f>_xlfn.IFNA(VLOOKUP(Locations[[#This Row],[CleanZip]],ZipCodes[],2,0),"")</f>
        <v/>
      </c>
      <c r="G570" s="38" t="str">
        <f>_xlfn.IFNA(VLOOKUP(Locations[[#This Row],[CleanZip]],ZipCodes[],3,0),"")</f>
        <v/>
      </c>
      <c r="H570" s="33"/>
      <c r="I570" s="39"/>
      <c r="J570" s="39"/>
      <c r="K570" s="40"/>
      <c r="L570" s="40"/>
      <c r="M570" s="33"/>
      <c r="N570" s="40"/>
      <c r="O570" s="33"/>
      <c r="P570" s="33"/>
      <c r="Q570" s="33"/>
      <c r="R570" s="33"/>
      <c r="S570" s="33"/>
      <c r="T570" s="33"/>
      <c r="U570" s="33"/>
      <c r="V570" s="33"/>
      <c r="W570" s="23" t="str">
        <f>LEFT(TEXT(Locations[[#This Row],[Zip Code]],"00000"),5)</f>
        <v>00000</v>
      </c>
    </row>
    <row r="571" spans="2:23" x14ac:dyDescent="0.2">
      <c r="B571" s="154">
        <v>559</v>
      </c>
      <c r="C571" s="33"/>
      <c r="D571" s="33"/>
      <c r="E571" s="37"/>
      <c r="F571" s="38" t="str">
        <f>_xlfn.IFNA(VLOOKUP(Locations[[#This Row],[CleanZip]],ZipCodes[],2,0),"")</f>
        <v/>
      </c>
      <c r="G571" s="38" t="str">
        <f>_xlfn.IFNA(VLOOKUP(Locations[[#This Row],[CleanZip]],ZipCodes[],3,0),"")</f>
        <v/>
      </c>
      <c r="H571" s="33"/>
      <c r="I571" s="39"/>
      <c r="J571" s="39"/>
      <c r="K571" s="40"/>
      <c r="L571" s="40"/>
      <c r="M571" s="33"/>
      <c r="N571" s="40"/>
      <c r="O571" s="33"/>
      <c r="P571" s="33"/>
      <c r="Q571" s="33"/>
      <c r="R571" s="33"/>
      <c r="S571" s="33"/>
      <c r="T571" s="33"/>
      <c r="U571" s="33"/>
      <c r="V571" s="33"/>
      <c r="W571" s="23" t="str">
        <f>LEFT(TEXT(Locations[[#This Row],[Zip Code]],"00000"),5)</f>
        <v>00000</v>
      </c>
    </row>
    <row r="572" spans="2:23" x14ac:dyDescent="0.2">
      <c r="B572" s="154">
        <v>560</v>
      </c>
      <c r="C572" s="33"/>
      <c r="D572" s="33"/>
      <c r="E572" s="37"/>
      <c r="F572" s="38" t="str">
        <f>_xlfn.IFNA(VLOOKUP(Locations[[#This Row],[CleanZip]],ZipCodes[],2,0),"")</f>
        <v/>
      </c>
      <c r="G572" s="38" t="str">
        <f>_xlfn.IFNA(VLOOKUP(Locations[[#This Row],[CleanZip]],ZipCodes[],3,0),"")</f>
        <v/>
      </c>
      <c r="H572" s="33"/>
      <c r="I572" s="39"/>
      <c r="J572" s="39"/>
      <c r="K572" s="40"/>
      <c r="L572" s="40"/>
      <c r="M572" s="33"/>
      <c r="N572" s="40"/>
      <c r="O572" s="33"/>
      <c r="P572" s="33"/>
      <c r="Q572" s="33"/>
      <c r="R572" s="33"/>
      <c r="S572" s="33"/>
      <c r="T572" s="33"/>
      <c r="U572" s="33"/>
      <c r="V572" s="33"/>
      <c r="W572" s="23" t="str">
        <f>LEFT(TEXT(Locations[[#This Row],[Zip Code]],"00000"),5)</f>
        <v>00000</v>
      </c>
    </row>
    <row r="573" spans="2:23" x14ac:dyDescent="0.2">
      <c r="B573" s="154">
        <v>561</v>
      </c>
      <c r="C573" s="33"/>
      <c r="D573" s="33"/>
      <c r="E573" s="37"/>
      <c r="F573" s="38" t="str">
        <f>_xlfn.IFNA(VLOOKUP(Locations[[#This Row],[CleanZip]],ZipCodes[],2,0),"")</f>
        <v/>
      </c>
      <c r="G573" s="38" t="str">
        <f>_xlfn.IFNA(VLOOKUP(Locations[[#This Row],[CleanZip]],ZipCodes[],3,0),"")</f>
        <v/>
      </c>
      <c r="H573" s="33"/>
      <c r="I573" s="39"/>
      <c r="J573" s="39"/>
      <c r="K573" s="40"/>
      <c r="L573" s="40"/>
      <c r="M573" s="33"/>
      <c r="N573" s="40"/>
      <c r="O573" s="33"/>
      <c r="P573" s="33"/>
      <c r="Q573" s="33"/>
      <c r="R573" s="33"/>
      <c r="S573" s="33"/>
      <c r="T573" s="33"/>
      <c r="U573" s="33"/>
      <c r="V573" s="33"/>
      <c r="W573" s="23" t="str">
        <f>LEFT(TEXT(Locations[[#This Row],[Zip Code]],"00000"),5)</f>
        <v>00000</v>
      </c>
    </row>
    <row r="574" spans="2:23" x14ac:dyDescent="0.2">
      <c r="B574" s="154">
        <v>562</v>
      </c>
      <c r="C574" s="33"/>
      <c r="D574" s="33"/>
      <c r="E574" s="37"/>
      <c r="F574" s="38" t="str">
        <f>_xlfn.IFNA(VLOOKUP(Locations[[#This Row],[CleanZip]],ZipCodes[],2,0),"")</f>
        <v/>
      </c>
      <c r="G574" s="38" t="str">
        <f>_xlfn.IFNA(VLOOKUP(Locations[[#This Row],[CleanZip]],ZipCodes[],3,0),"")</f>
        <v/>
      </c>
      <c r="H574" s="33"/>
      <c r="I574" s="39"/>
      <c r="J574" s="39"/>
      <c r="K574" s="40"/>
      <c r="L574" s="40"/>
      <c r="M574" s="33"/>
      <c r="N574" s="40"/>
      <c r="O574" s="33"/>
      <c r="P574" s="33"/>
      <c r="Q574" s="33"/>
      <c r="R574" s="33"/>
      <c r="S574" s="33"/>
      <c r="T574" s="33"/>
      <c r="U574" s="33"/>
      <c r="V574" s="33"/>
      <c r="W574" s="23" t="str">
        <f>LEFT(TEXT(Locations[[#This Row],[Zip Code]],"00000"),5)</f>
        <v>00000</v>
      </c>
    </row>
    <row r="575" spans="2:23" x14ac:dyDescent="0.2">
      <c r="B575" s="154">
        <v>563</v>
      </c>
      <c r="C575" s="33"/>
      <c r="D575" s="33"/>
      <c r="E575" s="37"/>
      <c r="F575" s="38" t="str">
        <f>_xlfn.IFNA(VLOOKUP(Locations[[#This Row],[CleanZip]],ZipCodes[],2,0),"")</f>
        <v/>
      </c>
      <c r="G575" s="38" t="str">
        <f>_xlfn.IFNA(VLOOKUP(Locations[[#This Row],[CleanZip]],ZipCodes[],3,0),"")</f>
        <v/>
      </c>
      <c r="H575" s="33"/>
      <c r="I575" s="39"/>
      <c r="J575" s="39"/>
      <c r="K575" s="40"/>
      <c r="L575" s="40"/>
      <c r="M575" s="33"/>
      <c r="N575" s="40"/>
      <c r="O575" s="33"/>
      <c r="P575" s="33"/>
      <c r="Q575" s="33"/>
      <c r="R575" s="33"/>
      <c r="S575" s="33"/>
      <c r="T575" s="33"/>
      <c r="U575" s="33"/>
      <c r="V575" s="33"/>
      <c r="W575" s="23" t="str">
        <f>LEFT(TEXT(Locations[[#This Row],[Zip Code]],"00000"),5)</f>
        <v>00000</v>
      </c>
    </row>
    <row r="576" spans="2:23" x14ac:dyDescent="0.2">
      <c r="B576" s="154">
        <v>564</v>
      </c>
      <c r="C576" s="33"/>
      <c r="D576" s="33"/>
      <c r="E576" s="37"/>
      <c r="F576" s="38" t="str">
        <f>_xlfn.IFNA(VLOOKUP(Locations[[#This Row],[CleanZip]],ZipCodes[],2,0),"")</f>
        <v/>
      </c>
      <c r="G576" s="38" t="str">
        <f>_xlfn.IFNA(VLOOKUP(Locations[[#This Row],[CleanZip]],ZipCodes[],3,0),"")</f>
        <v/>
      </c>
      <c r="H576" s="33"/>
      <c r="I576" s="39"/>
      <c r="J576" s="39"/>
      <c r="K576" s="40"/>
      <c r="L576" s="40"/>
      <c r="M576" s="33"/>
      <c r="N576" s="40"/>
      <c r="O576" s="33"/>
      <c r="P576" s="33"/>
      <c r="Q576" s="33"/>
      <c r="R576" s="33"/>
      <c r="S576" s="33"/>
      <c r="T576" s="33"/>
      <c r="U576" s="33"/>
      <c r="V576" s="33"/>
      <c r="W576" s="23" t="str">
        <f>LEFT(TEXT(Locations[[#This Row],[Zip Code]],"00000"),5)</f>
        <v>00000</v>
      </c>
    </row>
    <row r="577" spans="2:23" x14ac:dyDescent="0.2">
      <c r="B577" s="154">
        <v>565</v>
      </c>
      <c r="C577" s="33"/>
      <c r="D577" s="33"/>
      <c r="E577" s="37"/>
      <c r="F577" s="38" t="str">
        <f>_xlfn.IFNA(VLOOKUP(Locations[[#This Row],[CleanZip]],ZipCodes[],2,0),"")</f>
        <v/>
      </c>
      <c r="G577" s="38" t="str">
        <f>_xlfn.IFNA(VLOOKUP(Locations[[#This Row],[CleanZip]],ZipCodes[],3,0),"")</f>
        <v/>
      </c>
      <c r="H577" s="33"/>
      <c r="I577" s="39"/>
      <c r="J577" s="39"/>
      <c r="K577" s="40"/>
      <c r="L577" s="40"/>
      <c r="M577" s="33"/>
      <c r="N577" s="40"/>
      <c r="O577" s="33"/>
      <c r="P577" s="33"/>
      <c r="Q577" s="33"/>
      <c r="R577" s="33"/>
      <c r="S577" s="33"/>
      <c r="T577" s="33"/>
      <c r="U577" s="33"/>
      <c r="V577" s="33"/>
      <c r="W577" s="23" t="str">
        <f>LEFT(TEXT(Locations[[#This Row],[Zip Code]],"00000"),5)</f>
        <v>00000</v>
      </c>
    </row>
    <row r="578" spans="2:23" x14ac:dyDescent="0.2">
      <c r="B578" s="154">
        <v>566</v>
      </c>
      <c r="C578" s="33"/>
      <c r="D578" s="33"/>
      <c r="E578" s="37"/>
      <c r="F578" s="38" t="str">
        <f>_xlfn.IFNA(VLOOKUP(Locations[[#This Row],[CleanZip]],ZipCodes[],2,0),"")</f>
        <v/>
      </c>
      <c r="G578" s="38" t="str">
        <f>_xlfn.IFNA(VLOOKUP(Locations[[#This Row],[CleanZip]],ZipCodes[],3,0),"")</f>
        <v/>
      </c>
      <c r="H578" s="33"/>
      <c r="I578" s="39"/>
      <c r="J578" s="39"/>
      <c r="K578" s="40"/>
      <c r="L578" s="40"/>
      <c r="M578" s="33"/>
      <c r="N578" s="40"/>
      <c r="O578" s="33"/>
      <c r="P578" s="33"/>
      <c r="Q578" s="33"/>
      <c r="R578" s="33"/>
      <c r="S578" s="33"/>
      <c r="T578" s="33"/>
      <c r="U578" s="33"/>
      <c r="V578" s="33"/>
      <c r="W578" s="23" t="str">
        <f>LEFT(TEXT(Locations[[#This Row],[Zip Code]],"00000"),5)</f>
        <v>00000</v>
      </c>
    </row>
    <row r="579" spans="2:23" x14ac:dyDescent="0.2">
      <c r="B579" s="154">
        <v>567</v>
      </c>
      <c r="C579" s="33"/>
      <c r="D579" s="33"/>
      <c r="E579" s="37"/>
      <c r="F579" s="38" t="str">
        <f>_xlfn.IFNA(VLOOKUP(Locations[[#This Row],[CleanZip]],ZipCodes[],2,0),"")</f>
        <v/>
      </c>
      <c r="G579" s="38" t="str">
        <f>_xlfn.IFNA(VLOOKUP(Locations[[#This Row],[CleanZip]],ZipCodes[],3,0),"")</f>
        <v/>
      </c>
      <c r="H579" s="33"/>
      <c r="I579" s="39"/>
      <c r="J579" s="39"/>
      <c r="K579" s="40"/>
      <c r="L579" s="40"/>
      <c r="M579" s="33"/>
      <c r="N579" s="40"/>
      <c r="O579" s="33"/>
      <c r="P579" s="33"/>
      <c r="Q579" s="33"/>
      <c r="R579" s="33"/>
      <c r="S579" s="33"/>
      <c r="T579" s="33"/>
      <c r="U579" s="33"/>
      <c r="V579" s="33"/>
      <c r="W579" s="23" t="str">
        <f>LEFT(TEXT(Locations[[#This Row],[Zip Code]],"00000"),5)</f>
        <v>00000</v>
      </c>
    </row>
    <row r="580" spans="2:23" x14ac:dyDescent="0.2">
      <c r="B580" s="154">
        <v>568</v>
      </c>
      <c r="C580" s="33"/>
      <c r="D580" s="33"/>
      <c r="E580" s="37"/>
      <c r="F580" s="38" t="str">
        <f>_xlfn.IFNA(VLOOKUP(Locations[[#This Row],[CleanZip]],ZipCodes[],2,0),"")</f>
        <v/>
      </c>
      <c r="G580" s="38" t="str">
        <f>_xlfn.IFNA(VLOOKUP(Locations[[#This Row],[CleanZip]],ZipCodes[],3,0),"")</f>
        <v/>
      </c>
      <c r="H580" s="33"/>
      <c r="I580" s="39"/>
      <c r="J580" s="39"/>
      <c r="K580" s="40"/>
      <c r="L580" s="40"/>
      <c r="M580" s="33"/>
      <c r="N580" s="40"/>
      <c r="O580" s="33"/>
      <c r="P580" s="33"/>
      <c r="Q580" s="33"/>
      <c r="R580" s="33"/>
      <c r="S580" s="33"/>
      <c r="T580" s="33"/>
      <c r="U580" s="33"/>
      <c r="V580" s="33"/>
      <c r="W580" s="23" t="str">
        <f>LEFT(TEXT(Locations[[#This Row],[Zip Code]],"00000"),5)</f>
        <v>00000</v>
      </c>
    </row>
    <row r="581" spans="2:23" x14ac:dyDescent="0.2">
      <c r="B581" s="154">
        <v>569</v>
      </c>
      <c r="C581" s="33"/>
      <c r="D581" s="33"/>
      <c r="E581" s="37"/>
      <c r="F581" s="38" t="str">
        <f>_xlfn.IFNA(VLOOKUP(Locations[[#This Row],[CleanZip]],ZipCodes[],2,0),"")</f>
        <v/>
      </c>
      <c r="G581" s="38" t="str">
        <f>_xlfn.IFNA(VLOOKUP(Locations[[#This Row],[CleanZip]],ZipCodes[],3,0),"")</f>
        <v/>
      </c>
      <c r="H581" s="33"/>
      <c r="I581" s="39"/>
      <c r="J581" s="39"/>
      <c r="K581" s="40"/>
      <c r="L581" s="40"/>
      <c r="M581" s="33"/>
      <c r="N581" s="40"/>
      <c r="O581" s="33"/>
      <c r="P581" s="33"/>
      <c r="Q581" s="33"/>
      <c r="R581" s="33"/>
      <c r="S581" s="33"/>
      <c r="T581" s="33"/>
      <c r="U581" s="33"/>
      <c r="V581" s="33"/>
      <c r="W581" s="23" t="str">
        <f>LEFT(TEXT(Locations[[#This Row],[Zip Code]],"00000"),5)</f>
        <v>00000</v>
      </c>
    </row>
    <row r="582" spans="2:23" x14ac:dyDescent="0.2">
      <c r="B582" s="154">
        <v>570</v>
      </c>
      <c r="C582" s="33"/>
      <c r="D582" s="33"/>
      <c r="E582" s="37"/>
      <c r="F582" s="38" t="str">
        <f>_xlfn.IFNA(VLOOKUP(Locations[[#This Row],[CleanZip]],ZipCodes[],2,0),"")</f>
        <v/>
      </c>
      <c r="G582" s="38" t="str">
        <f>_xlfn.IFNA(VLOOKUP(Locations[[#This Row],[CleanZip]],ZipCodes[],3,0),"")</f>
        <v/>
      </c>
      <c r="H582" s="33"/>
      <c r="I582" s="39"/>
      <c r="J582" s="39"/>
      <c r="K582" s="40"/>
      <c r="L582" s="40"/>
      <c r="M582" s="33"/>
      <c r="N582" s="40"/>
      <c r="O582" s="33"/>
      <c r="P582" s="33"/>
      <c r="Q582" s="33"/>
      <c r="R582" s="33"/>
      <c r="S582" s="33"/>
      <c r="T582" s="33"/>
      <c r="U582" s="33"/>
      <c r="V582" s="33"/>
      <c r="W582" s="23" t="str">
        <f>LEFT(TEXT(Locations[[#This Row],[Zip Code]],"00000"),5)</f>
        <v>00000</v>
      </c>
    </row>
    <row r="583" spans="2:23" x14ac:dyDescent="0.2">
      <c r="B583" s="154">
        <v>571</v>
      </c>
      <c r="C583" s="33"/>
      <c r="D583" s="33"/>
      <c r="E583" s="37"/>
      <c r="F583" s="38" t="str">
        <f>_xlfn.IFNA(VLOOKUP(Locations[[#This Row],[CleanZip]],ZipCodes[],2,0),"")</f>
        <v/>
      </c>
      <c r="G583" s="38" t="str">
        <f>_xlfn.IFNA(VLOOKUP(Locations[[#This Row],[CleanZip]],ZipCodes[],3,0),"")</f>
        <v/>
      </c>
      <c r="H583" s="33"/>
      <c r="I583" s="39"/>
      <c r="J583" s="39"/>
      <c r="K583" s="40"/>
      <c r="L583" s="40"/>
      <c r="M583" s="33"/>
      <c r="N583" s="40"/>
      <c r="O583" s="33"/>
      <c r="P583" s="33"/>
      <c r="Q583" s="33"/>
      <c r="R583" s="33"/>
      <c r="S583" s="33"/>
      <c r="T583" s="33"/>
      <c r="U583" s="33"/>
      <c r="V583" s="33"/>
      <c r="W583" s="23" t="str">
        <f>LEFT(TEXT(Locations[[#This Row],[Zip Code]],"00000"),5)</f>
        <v>00000</v>
      </c>
    </row>
    <row r="584" spans="2:23" x14ac:dyDescent="0.2">
      <c r="B584" s="154">
        <v>572</v>
      </c>
      <c r="C584" s="33"/>
      <c r="D584" s="33"/>
      <c r="E584" s="37"/>
      <c r="F584" s="38" t="str">
        <f>_xlfn.IFNA(VLOOKUP(Locations[[#This Row],[CleanZip]],ZipCodes[],2,0),"")</f>
        <v/>
      </c>
      <c r="G584" s="38" t="str">
        <f>_xlfn.IFNA(VLOOKUP(Locations[[#This Row],[CleanZip]],ZipCodes[],3,0),"")</f>
        <v/>
      </c>
      <c r="H584" s="33"/>
      <c r="I584" s="39"/>
      <c r="J584" s="39"/>
      <c r="K584" s="40"/>
      <c r="L584" s="40"/>
      <c r="M584" s="33"/>
      <c r="N584" s="40"/>
      <c r="O584" s="33"/>
      <c r="P584" s="33"/>
      <c r="Q584" s="33"/>
      <c r="R584" s="33"/>
      <c r="S584" s="33"/>
      <c r="T584" s="33"/>
      <c r="U584" s="33"/>
      <c r="V584" s="33"/>
      <c r="W584" s="23" t="str">
        <f>LEFT(TEXT(Locations[[#This Row],[Zip Code]],"00000"),5)</f>
        <v>00000</v>
      </c>
    </row>
    <row r="585" spans="2:23" x14ac:dyDescent="0.2">
      <c r="B585" s="154">
        <v>573</v>
      </c>
      <c r="C585" s="33"/>
      <c r="D585" s="33"/>
      <c r="E585" s="37"/>
      <c r="F585" s="38" t="str">
        <f>_xlfn.IFNA(VLOOKUP(Locations[[#This Row],[CleanZip]],ZipCodes[],2,0),"")</f>
        <v/>
      </c>
      <c r="G585" s="38" t="str">
        <f>_xlfn.IFNA(VLOOKUP(Locations[[#This Row],[CleanZip]],ZipCodes[],3,0),"")</f>
        <v/>
      </c>
      <c r="H585" s="33"/>
      <c r="I585" s="39"/>
      <c r="J585" s="39"/>
      <c r="K585" s="40"/>
      <c r="L585" s="40"/>
      <c r="M585" s="33"/>
      <c r="N585" s="40"/>
      <c r="O585" s="33"/>
      <c r="P585" s="33"/>
      <c r="Q585" s="33"/>
      <c r="R585" s="33"/>
      <c r="S585" s="33"/>
      <c r="T585" s="33"/>
      <c r="U585" s="33"/>
      <c r="V585" s="33"/>
      <c r="W585" s="23" t="str">
        <f>LEFT(TEXT(Locations[[#This Row],[Zip Code]],"00000"),5)</f>
        <v>00000</v>
      </c>
    </row>
    <row r="586" spans="2:23" x14ac:dyDescent="0.2">
      <c r="B586" s="154">
        <v>574</v>
      </c>
      <c r="C586" s="33"/>
      <c r="D586" s="33"/>
      <c r="E586" s="37"/>
      <c r="F586" s="38" t="str">
        <f>_xlfn.IFNA(VLOOKUP(Locations[[#This Row],[CleanZip]],ZipCodes[],2,0),"")</f>
        <v/>
      </c>
      <c r="G586" s="38" t="str">
        <f>_xlfn.IFNA(VLOOKUP(Locations[[#This Row],[CleanZip]],ZipCodes[],3,0),"")</f>
        <v/>
      </c>
      <c r="H586" s="33"/>
      <c r="I586" s="39"/>
      <c r="J586" s="39"/>
      <c r="K586" s="40"/>
      <c r="L586" s="40"/>
      <c r="M586" s="33"/>
      <c r="N586" s="40"/>
      <c r="O586" s="33"/>
      <c r="P586" s="33"/>
      <c r="Q586" s="33"/>
      <c r="R586" s="33"/>
      <c r="S586" s="33"/>
      <c r="T586" s="33"/>
      <c r="U586" s="33"/>
      <c r="V586" s="33"/>
      <c r="W586" s="23" t="str">
        <f>LEFT(TEXT(Locations[[#This Row],[Zip Code]],"00000"),5)</f>
        <v>00000</v>
      </c>
    </row>
    <row r="587" spans="2:23" x14ac:dyDescent="0.2">
      <c r="B587" s="154">
        <v>575</v>
      </c>
      <c r="C587" s="33"/>
      <c r="D587" s="33"/>
      <c r="E587" s="37"/>
      <c r="F587" s="38" t="str">
        <f>_xlfn.IFNA(VLOOKUP(Locations[[#This Row],[CleanZip]],ZipCodes[],2,0),"")</f>
        <v/>
      </c>
      <c r="G587" s="38" t="str">
        <f>_xlfn.IFNA(VLOOKUP(Locations[[#This Row],[CleanZip]],ZipCodes[],3,0),"")</f>
        <v/>
      </c>
      <c r="H587" s="33"/>
      <c r="I587" s="39"/>
      <c r="J587" s="39"/>
      <c r="K587" s="40"/>
      <c r="L587" s="40"/>
      <c r="M587" s="33"/>
      <c r="N587" s="40"/>
      <c r="O587" s="33"/>
      <c r="P587" s="33"/>
      <c r="Q587" s="33"/>
      <c r="R587" s="33"/>
      <c r="S587" s="33"/>
      <c r="T587" s="33"/>
      <c r="U587" s="33"/>
      <c r="V587" s="33"/>
      <c r="W587" s="23" t="str">
        <f>LEFT(TEXT(Locations[[#This Row],[Zip Code]],"00000"),5)</f>
        <v>00000</v>
      </c>
    </row>
    <row r="588" spans="2:23" x14ac:dyDescent="0.2">
      <c r="B588" s="154">
        <v>576</v>
      </c>
      <c r="C588" s="33"/>
      <c r="D588" s="33"/>
      <c r="E588" s="37"/>
      <c r="F588" s="38" t="str">
        <f>_xlfn.IFNA(VLOOKUP(Locations[[#This Row],[CleanZip]],ZipCodes[],2,0),"")</f>
        <v/>
      </c>
      <c r="G588" s="38" t="str">
        <f>_xlfn.IFNA(VLOOKUP(Locations[[#This Row],[CleanZip]],ZipCodes[],3,0),"")</f>
        <v/>
      </c>
      <c r="H588" s="33"/>
      <c r="I588" s="39"/>
      <c r="J588" s="39"/>
      <c r="K588" s="40"/>
      <c r="L588" s="40"/>
      <c r="M588" s="33"/>
      <c r="N588" s="40"/>
      <c r="O588" s="33"/>
      <c r="P588" s="33"/>
      <c r="Q588" s="33"/>
      <c r="R588" s="33"/>
      <c r="S588" s="33"/>
      <c r="T588" s="33"/>
      <c r="U588" s="33"/>
      <c r="V588" s="33"/>
      <c r="W588" s="23" t="str">
        <f>LEFT(TEXT(Locations[[#This Row],[Zip Code]],"00000"),5)</f>
        <v>00000</v>
      </c>
    </row>
    <row r="589" spans="2:23" x14ac:dyDescent="0.2">
      <c r="B589" s="154">
        <v>577</v>
      </c>
      <c r="C589" s="33"/>
      <c r="D589" s="33"/>
      <c r="E589" s="37"/>
      <c r="F589" s="38" t="str">
        <f>_xlfn.IFNA(VLOOKUP(Locations[[#This Row],[CleanZip]],ZipCodes[],2,0),"")</f>
        <v/>
      </c>
      <c r="G589" s="38" t="str">
        <f>_xlfn.IFNA(VLOOKUP(Locations[[#This Row],[CleanZip]],ZipCodes[],3,0),"")</f>
        <v/>
      </c>
      <c r="H589" s="33"/>
      <c r="I589" s="39"/>
      <c r="J589" s="39"/>
      <c r="K589" s="40"/>
      <c r="L589" s="40"/>
      <c r="M589" s="33"/>
      <c r="N589" s="40"/>
      <c r="O589" s="33"/>
      <c r="P589" s="33"/>
      <c r="Q589" s="33"/>
      <c r="R589" s="33"/>
      <c r="S589" s="33"/>
      <c r="T589" s="33"/>
      <c r="U589" s="33"/>
      <c r="V589" s="33"/>
      <c r="W589" s="23" t="str">
        <f>LEFT(TEXT(Locations[[#This Row],[Zip Code]],"00000"),5)</f>
        <v>00000</v>
      </c>
    </row>
    <row r="590" spans="2:23" x14ac:dyDescent="0.2">
      <c r="B590" s="154">
        <v>578</v>
      </c>
      <c r="C590" s="33"/>
      <c r="D590" s="33"/>
      <c r="E590" s="37"/>
      <c r="F590" s="38" t="str">
        <f>_xlfn.IFNA(VLOOKUP(Locations[[#This Row],[CleanZip]],ZipCodes[],2,0),"")</f>
        <v/>
      </c>
      <c r="G590" s="38" t="str">
        <f>_xlfn.IFNA(VLOOKUP(Locations[[#This Row],[CleanZip]],ZipCodes[],3,0),"")</f>
        <v/>
      </c>
      <c r="H590" s="33"/>
      <c r="I590" s="39"/>
      <c r="J590" s="39"/>
      <c r="K590" s="40"/>
      <c r="L590" s="40"/>
      <c r="M590" s="33"/>
      <c r="N590" s="40"/>
      <c r="O590" s="33"/>
      <c r="P590" s="33"/>
      <c r="Q590" s="33"/>
      <c r="R590" s="33"/>
      <c r="S590" s="33"/>
      <c r="T590" s="33"/>
      <c r="U590" s="33"/>
      <c r="V590" s="33"/>
      <c r="W590" s="23" t="str">
        <f>LEFT(TEXT(Locations[[#This Row],[Zip Code]],"00000"),5)</f>
        <v>00000</v>
      </c>
    </row>
    <row r="591" spans="2:23" x14ac:dyDescent="0.2">
      <c r="B591" s="154">
        <v>579</v>
      </c>
      <c r="C591" s="33"/>
      <c r="D591" s="33"/>
      <c r="E591" s="37"/>
      <c r="F591" s="38" t="str">
        <f>_xlfn.IFNA(VLOOKUP(Locations[[#This Row],[CleanZip]],ZipCodes[],2,0),"")</f>
        <v/>
      </c>
      <c r="G591" s="38" t="str">
        <f>_xlfn.IFNA(VLOOKUP(Locations[[#This Row],[CleanZip]],ZipCodes[],3,0),"")</f>
        <v/>
      </c>
      <c r="H591" s="33"/>
      <c r="I591" s="39"/>
      <c r="J591" s="39"/>
      <c r="K591" s="40"/>
      <c r="L591" s="40"/>
      <c r="M591" s="33"/>
      <c r="N591" s="40"/>
      <c r="O591" s="33"/>
      <c r="P591" s="33"/>
      <c r="Q591" s="33"/>
      <c r="R591" s="33"/>
      <c r="S591" s="33"/>
      <c r="T591" s="33"/>
      <c r="U591" s="33"/>
      <c r="V591" s="33"/>
      <c r="W591" s="23" t="str">
        <f>LEFT(TEXT(Locations[[#This Row],[Zip Code]],"00000"),5)</f>
        <v>00000</v>
      </c>
    </row>
    <row r="592" spans="2:23" x14ac:dyDescent="0.2">
      <c r="B592" s="154">
        <v>580</v>
      </c>
      <c r="C592" s="33"/>
      <c r="D592" s="33"/>
      <c r="E592" s="37"/>
      <c r="F592" s="38" t="str">
        <f>_xlfn.IFNA(VLOOKUP(Locations[[#This Row],[CleanZip]],ZipCodes[],2,0),"")</f>
        <v/>
      </c>
      <c r="G592" s="38" t="str">
        <f>_xlfn.IFNA(VLOOKUP(Locations[[#This Row],[CleanZip]],ZipCodes[],3,0),"")</f>
        <v/>
      </c>
      <c r="H592" s="33"/>
      <c r="I592" s="39"/>
      <c r="J592" s="39"/>
      <c r="K592" s="40"/>
      <c r="L592" s="40"/>
      <c r="M592" s="33"/>
      <c r="N592" s="40"/>
      <c r="O592" s="33"/>
      <c r="P592" s="33"/>
      <c r="Q592" s="33"/>
      <c r="R592" s="33"/>
      <c r="S592" s="33"/>
      <c r="T592" s="33"/>
      <c r="U592" s="33"/>
      <c r="V592" s="33"/>
      <c r="W592" s="23" t="str">
        <f>LEFT(TEXT(Locations[[#This Row],[Zip Code]],"00000"),5)</f>
        <v>00000</v>
      </c>
    </row>
    <row r="593" spans="2:23" x14ac:dyDescent="0.2">
      <c r="B593" s="154">
        <v>581</v>
      </c>
      <c r="C593" s="33"/>
      <c r="D593" s="33"/>
      <c r="E593" s="37"/>
      <c r="F593" s="38" t="str">
        <f>_xlfn.IFNA(VLOOKUP(Locations[[#This Row],[CleanZip]],ZipCodes[],2,0),"")</f>
        <v/>
      </c>
      <c r="G593" s="38" t="str">
        <f>_xlfn.IFNA(VLOOKUP(Locations[[#This Row],[CleanZip]],ZipCodes[],3,0),"")</f>
        <v/>
      </c>
      <c r="H593" s="33"/>
      <c r="I593" s="39"/>
      <c r="J593" s="39"/>
      <c r="K593" s="40"/>
      <c r="L593" s="40"/>
      <c r="M593" s="33"/>
      <c r="N593" s="40"/>
      <c r="O593" s="33"/>
      <c r="P593" s="33"/>
      <c r="Q593" s="33"/>
      <c r="R593" s="33"/>
      <c r="S593" s="33"/>
      <c r="T593" s="33"/>
      <c r="U593" s="33"/>
      <c r="V593" s="33"/>
      <c r="W593" s="23" t="str">
        <f>LEFT(TEXT(Locations[[#This Row],[Zip Code]],"00000"),5)</f>
        <v>00000</v>
      </c>
    </row>
    <row r="594" spans="2:23" x14ac:dyDescent="0.2">
      <c r="B594" s="154">
        <v>582</v>
      </c>
      <c r="C594" s="33"/>
      <c r="D594" s="33"/>
      <c r="E594" s="37"/>
      <c r="F594" s="38" t="str">
        <f>_xlfn.IFNA(VLOOKUP(Locations[[#This Row],[CleanZip]],ZipCodes[],2,0),"")</f>
        <v/>
      </c>
      <c r="G594" s="38" t="str">
        <f>_xlfn.IFNA(VLOOKUP(Locations[[#This Row],[CleanZip]],ZipCodes[],3,0),"")</f>
        <v/>
      </c>
      <c r="H594" s="33"/>
      <c r="I594" s="39"/>
      <c r="J594" s="39"/>
      <c r="K594" s="40"/>
      <c r="L594" s="40"/>
      <c r="M594" s="33"/>
      <c r="N594" s="40"/>
      <c r="O594" s="33"/>
      <c r="P594" s="33"/>
      <c r="Q594" s="33"/>
      <c r="R594" s="33"/>
      <c r="S594" s="33"/>
      <c r="T594" s="33"/>
      <c r="U594" s="33"/>
      <c r="V594" s="33"/>
      <c r="W594" s="23" t="str">
        <f>LEFT(TEXT(Locations[[#This Row],[Zip Code]],"00000"),5)</f>
        <v>00000</v>
      </c>
    </row>
    <row r="595" spans="2:23" x14ac:dyDescent="0.2">
      <c r="B595" s="154">
        <v>583</v>
      </c>
      <c r="C595" s="33"/>
      <c r="D595" s="33"/>
      <c r="E595" s="37"/>
      <c r="F595" s="38" t="str">
        <f>_xlfn.IFNA(VLOOKUP(Locations[[#This Row],[CleanZip]],ZipCodes[],2,0),"")</f>
        <v/>
      </c>
      <c r="G595" s="38" t="str">
        <f>_xlfn.IFNA(VLOOKUP(Locations[[#This Row],[CleanZip]],ZipCodes[],3,0),"")</f>
        <v/>
      </c>
      <c r="H595" s="33"/>
      <c r="I595" s="39"/>
      <c r="J595" s="39"/>
      <c r="K595" s="40"/>
      <c r="L595" s="40"/>
      <c r="M595" s="33"/>
      <c r="N595" s="40"/>
      <c r="O595" s="33"/>
      <c r="P595" s="33"/>
      <c r="Q595" s="33"/>
      <c r="R595" s="33"/>
      <c r="S595" s="33"/>
      <c r="T595" s="33"/>
      <c r="U595" s="33"/>
      <c r="V595" s="33"/>
      <c r="W595" s="23" t="str">
        <f>LEFT(TEXT(Locations[[#This Row],[Zip Code]],"00000"),5)</f>
        <v>00000</v>
      </c>
    </row>
    <row r="596" spans="2:23" x14ac:dyDescent="0.2">
      <c r="B596" s="154">
        <v>584</v>
      </c>
      <c r="C596" s="33"/>
      <c r="D596" s="33"/>
      <c r="E596" s="37"/>
      <c r="F596" s="38" t="str">
        <f>_xlfn.IFNA(VLOOKUP(Locations[[#This Row],[CleanZip]],ZipCodes[],2,0),"")</f>
        <v/>
      </c>
      <c r="G596" s="38" t="str">
        <f>_xlfn.IFNA(VLOOKUP(Locations[[#This Row],[CleanZip]],ZipCodes[],3,0),"")</f>
        <v/>
      </c>
      <c r="H596" s="33"/>
      <c r="I596" s="39"/>
      <c r="J596" s="39"/>
      <c r="K596" s="40"/>
      <c r="L596" s="40"/>
      <c r="M596" s="33"/>
      <c r="N596" s="40"/>
      <c r="O596" s="33"/>
      <c r="P596" s="33"/>
      <c r="Q596" s="33"/>
      <c r="R596" s="33"/>
      <c r="S596" s="33"/>
      <c r="T596" s="33"/>
      <c r="U596" s="33"/>
      <c r="V596" s="33"/>
      <c r="W596" s="23" t="str">
        <f>LEFT(TEXT(Locations[[#This Row],[Zip Code]],"00000"),5)</f>
        <v>00000</v>
      </c>
    </row>
    <row r="597" spans="2:23" x14ac:dyDescent="0.2">
      <c r="B597" s="154">
        <v>585</v>
      </c>
      <c r="C597" s="33"/>
      <c r="D597" s="33"/>
      <c r="E597" s="37"/>
      <c r="F597" s="38" t="str">
        <f>_xlfn.IFNA(VLOOKUP(Locations[[#This Row],[CleanZip]],ZipCodes[],2,0),"")</f>
        <v/>
      </c>
      <c r="G597" s="38" t="str">
        <f>_xlfn.IFNA(VLOOKUP(Locations[[#This Row],[CleanZip]],ZipCodes[],3,0),"")</f>
        <v/>
      </c>
      <c r="H597" s="33"/>
      <c r="I597" s="39"/>
      <c r="J597" s="39"/>
      <c r="K597" s="40"/>
      <c r="L597" s="40"/>
      <c r="M597" s="33"/>
      <c r="N597" s="40"/>
      <c r="O597" s="33"/>
      <c r="P597" s="33"/>
      <c r="Q597" s="33"/>
      <c r="R597" s="33"/>
      <c r="S597" s="33"/>
      <c r="T597" s="33"/>
      <c r="U597" s="33"/>
      <c r="V597" s="33"/>
      <c r="W597" s="23" t="str">
        <f>LEFT(TEXT(Locations[[#This Row],[Zip Code]],"00000"),5)</f>
        <v>00000</v>
      </c>
    </row>
    <row r="598" spans="2:23" x14ac:dyDescent="0.2">
      <c r="B598" s="154">
        <v>586</v>
      </c>
      <c r="C598" s="33"/>
      <c r="D598" s="33"/>
      <c r="E598" s="37"/>
      <c r="F598" s="38" t="str">
        <f>_xlfn.IFNA(VLOOKUP(Locations[[#This Row],[CleanZip]],ZipCodes[],2,0),"")</f>
        <v/>
      </c>
      <c r="G598" s="38" t="str">
        <f>_xlfn.IFNA(VLOOKUP(Locations[[#This Row],[CleanZip]],ZipCodes[],3,0),"")</f>
        <v/>
      </c>
      <c r="H598" s="33"/>
      <c r="I598" s="39"/>
      <c r="J598" s="39"/>
      <c r="K598" s="40"/>
      <c r="L598" s="40"/>
      <c r="M598" s="33"/>
      <c r="N598" s="40"/>
      <c r="O598" s="33"/>
      <c r="P598" s="33"/>
      <c r="Q598" s="33"/>
      <c r="R598" s="33"/>
      <c r="S598" s="33"/>
      <c r="T598" s="33"/>
      <c r="U598" s="33"/>
      <c r="V598" s="33"/>
      <c r="W598" s="23" t="str">
        <f>LEFT(TEXT(Locations[[#This Row],[Zip Code]],"00000"),5)</f>
        <v>00000</v>
      </c>
    </row>
    <row r="599" spans="2:23" x14ac:dyDescent="0.2">
      <c r="B599" s="154">
        <v>587</v>
      </c>
      <c r="C599" s="33"/>
      <c r="D599" s="33"/>
      <c r="E599" s="37"/>
      <c r="F599" s="38" t="str">
        <f>_xlfn.IFNA(VLOOKUP(Locations[[#This Row],[CleanZip]],ZipCodes[],2,0),"")</f>
        <v/>
      </c>
      <c r="G599" s="38" t="str">
        <f>_xlfn.IFNA(VLOOKUP(Locations[[#This Row],[CleanZip]],ZipCodes[],3,0),"")</f>
        <v/>
      </c>
      <c r="H599" s="33"/>
      <c r="I599" s="39"/>
      <c r="J599" s="39"/>
      <c r="K599" s="40"/>
      <c r="L599" s="40"/>
      <c r="M599" s="33"/>
      <c r="N599" s="40"/>
      <c r="O599" s="33"/>
      <c r="P599" s="33"/>
      <c r="Q599" s="33"/>
      <c r="R599" s="33"/>
      <c r="S599" s="33"/>
      <c r="T599" s="33"/>
      <c r="U599" s="33"/>
      <c r="V599" s="33"/>
      <c r="W599" s="23" t="str">
        <f>LEFT(TEXT(Locations[[#This Row],[Zip Code]],"00000"),5)</f>
        <v>00000</v>
      </c>
    </row>
    <row r="600" spans="2:23" x14ac:dyDescent="0.2">
      <c r="B600" s="154">
        <v>588</v>
      </c>
      <c r="C600" s="33"/>
      <c r="D600" s="33"/>
      <c r="E600" s="37"/>
      <c r="F600" s="38" t="str">
        <f>_xlfn.IFNA(VLOOKUP(Locations[[#This Row],[CleanZip]],ZipCodes[],2,0),"")</f>
        <v/>
      </c>
      <c r="G600" s="38" t="str">
        <f>_xlfn.IFNA(VLOOKUP(Locations[[#This Row],[CleanZip]],ZipCodes[],3,0),"")</f>
        <v/>
      </c>
      <c r="H600" s="33"/>
      <c r="I600" s="39"/>
      <c r="J600" s="39"/>
      <c r="K600" s="40"/>
      <c r="L600" s="40"/>
      <c r="M600" s="33"/>
      <c r="N600" s="40"/>
      <c r="O600" s="33"/>
      <c r="P600" s="33"/>
      <c r="Q600" s="33"/>
      <c r="R600" s="33"/>
      <c r="S600" s="33"/>
      <c r="T600" s="33"/>
      <c r="U600" s="33"/>
      <c r="V600" s="33"/>
      <c r="W600" s="23" t="str">
        <f>LEFT(TEXT(Locations[[#This Row],[Zip Code]],"00000"),5)</f>
        <v>00000</v>
      </c>
    </row>
    <row r="601" spans="2:23" x14ac:dyDescent="0.2">
      <c r="B601" s="154">
        <v>589</v>
      </c>
      <c r="C601" s="33"/>
      <c r="D601" s="33"/>
      <c r="E601" s="37"/>
      <c r="F601" s="38" t="str">
        <f>_xlfn.IFNA(VLOOKUP(Locations[[#This Row],[CleanZip]],ZipCodes[],2,0),"")</f>
        <v/>
      </c>
      <c r="G601" s="38" t="str">
        <f>_xlfn.IFNA(VLOOKUP(Locations[[#This Row],[CleanZip]],ZipCodes[],3,0),"")</f>
        <v/>
      </c>
      <c r="H601" s="33"/>
      <c r="I601" s="39"/>
      <c r="J601" s="39"/>
      <c r="K601" s="40"/>
      <c r="L601" s="40"/>
      <c r="M601" s="33"/>
      <c r="N601" s="40"/>
      <c r="O601" s="33"/>
      <c r="P601" s="33"/>
      <c r="Q601" s="33"/>
      <c r="R601" s="33"/>
      <c r="S601" s="33"/>
      <c r="T601" s="33"/>
      <c r="U601" s="33"/>
      <c r="V601" s="33"/>
      <c r="W601" s="23" t="str">
        <f>LEFT(TEXT(Locations[[#This Row],[Zip Code]],"00000"),5)</f>
        <v>00000</v>
      </c>
    </row>
    <row r="602" spans="2:23" x14ac:dyDescent="0.2">
      <c r="B602" s="154">
        <v>590</v>
      </c>
      <c r="C602" s="33"/>
      <c r="D602" s="33"/>
      <c r="E602" s="37"/>
      <c r="F602" s="38" t="str">
        <f>_xlfn.IFNA(VLOOKUP(Locations[[#This Row],[CleanZip]],ZipCodes[],2,0),"")</f>
        <v/>
      </c>
      <c r="G602" s="38" t="str">
        <f>_xlfn.IFNA(VLOOKUP(Locations[[#This Row],[CleanZip]],ZipCodes[],3,0),"")</f>
        <v/>
      </c>
      <c r="H602" s="33"/>
      <c r="I602" s="39"/>
      <c r="J602" s="39"/>
      <c r="K602" s="40"/>
      <c r="L602" s="40"/>
      <c r="M602" s="33"/>
      <c r="N602" s="40"/>
      <c r="O602" s="33"/>
      <c r="P602" s="33"/>
      <c r="Q602" s="33"/>
      <c r="R602" s="33"/>
      <c r="S602" s="33"/>
      <c r="T602" s="33"/>
      <c r="U602" s="33"/>
      <c r="V602" s="33"/>
      <c r="W602" s="23" t="str">
        <f>LEFT(TEXT(Locations[[#This Row],[Zip Code]],"00000"),5)</f>
        <v>00000</v>
      </c>
    </row>
    <row r="603" spans="2:23" x14ac:dyDescent="0.2">
      <c r="B603" s="154">
        <v>591</v>
      </c>
      <c r="C603" s="33"/>
      <c r="D603" s="33"/>
      <c r="E603" s="37"/>
      <c r="F603" s="38" t="str">
        <f>_xlfn.IFNA(VLOOKUP(Locations[[#This Row],[CleanZip]],ZipCodes[],2,0),"")</f>
        <v/>
      </c>
      <c r="G603" s="38" t="str">
        <f>_xlfn.IFNA(VLOOKUP(Locations[[#This Row],[CleanZip]],ZipCodes[],3,0),"")</f>
        <v/>
      </c>
      <c r="H603" s="33"/>
      <c r="I603" s="39"/>
      <c r="J603" s="39"/>
      <c r="K603" s="40"/>
      <c r="L603" s="40"/>
      <c r="M603" s="33"/>
      <c r="N603" s="40"/>
      <c r="O603" s="33"/>
      <c r="P603" s="33"/>
      <c r="Q603" s="33"/>
      <c r="R603" s="33"/>
      <c r="S603" s="33"/>
      <c r="T603" s="33"/>
      <c r="U603" s="33"/>
      <c r="V603" s="33"/>
      <c r="W603" s="23" t="str">
        <f>LEFT(TEXT(Locations[[#This Row],[Zip Code]],"00000"),5)</f>
        <v>00000</v>
      </c>
    </row>
    <row r="604" spans="2:23" x14ac:dyDescent="0.2">
      <c r="B604" s="154">
        <v>592</v>
      </c>
      <c r="C604" s="33"/>
      <c r="D604" s="33"/>
      <c r="E604" s="37"/>
      <c r="F604" s="38" t="str">
        <f>_xlfn.IFNA(VLOOKUP(Locations[[#This Row],[CleanZip]],ZipCodes[],2,0),"")</f>
        <v/>
      </c>
      <c r="G604" s="38" t="str">
        <f>_xlfn.IFNA(VLOOKUP(Locations[[#This Row],[CleanZip]],ZipCodes[],3,0),"")</f>
        <v/>
      </c>
      <c r="H604" s="33"/>
      <c r="I604" s="39"/>
      <c r="J604" s="39"/>
      <c r="K604" s="40"/>
      <c r="L604" s="40"/>
      <c r="M604" s="33"/>
      <c r="N604" s="40"/>
      <c r="O604" s="33"/>
      <c r="P604" s="33"/>
      <c r="Q604" s="33"/>
      <c r="R604" s="33"/>
      <c r="S604" s="33"/>
      <c r="T604" s="33"/>
      <c r="U604" s="33"/>
      <c r="V604" s="33"/>
      <c r="W604" s="23" t="str">
        <f>LEFT(TEXT(Locations[[#This Row],[Zip Code]],"00000"),5)</f>
        <v>00000</v>
      </c>
    </row>
    <row r="605" spans="2:23" x14ac:dyDescent="0.2">
      <c r="B605" s="154">
        <v>593</v>
      </c>
      <c r="C605" s="33"/>
      <c r="D605" s="33"/>
      <c r="E605" s="37"/>
      <c r="F605" s="38" t="str">
        <f>_xlfn.IFNA(VLOOKUP(Locations[[#This Row],[CleanZip]],ZipCodes[],2,0),"")</f>
        <v/>
      </c>
      <c r="G605" s="38" t="str">
        <f>_xlfn.IFNA(VLOOKUP(Locations[[#This Row],[CleanZip]],ZipCodes[],3,0),"")</f>
        <v/>
      </c>
      <c r="H605" s="33"/>
      <c r="I605" s="39"/>
      <c r="J605" s="39"/>
      <c r="K605" s="40"/>
      <c r="L605" s="40"/>
      <c r="M605" s="33"/>
      <c r="N605" s="40"/>
      <c r="O605" s="33"/>
      <c r="P605" s="33"/>
      <c r="Q605" s="33"/>
      <c r="R605" s="33"/>
      <c r="S605" s="33"/>
      <c r="T605" s="33"/>
      <c r="U605" s="33"/>
      <c r="V605" s="33"/>
      <c r="W605" s="23" t="str">
        <f>LEFT(TEXT(Locations[[#This Row],[Zip Code]],"00000"),5)</f>
        <v>00000</v>
      </c>
    </row>
    <row r="606" spans="2:23" x14ac:dyDescent="0.2">
      <c r="B606" s="154">
        <v>594</v>
      </c>
      <c r="C606" s="33"/>
      <c r="D606" s="33"/>
      <c r="E606" s="37"/>
      <c r="F606" s="38" t="str">
        <f>_xlfn.IFNA(VLOOKUP(Locations[[#This Row],[CleanZip]],ZipCodes[],2,0),"")</f>
        <v/>
      </c>
      <c r="G606" s="38" t="str">
        <f>_xlfn.IFNA(VLOOKUP(Locations[[#This Row],[CleanZip]],ZipCodes[],3,0),"")</f>
        <v/>
      </c>
      <c r="H606" s="33"/>
      <c r="I606" s="39"/>
      <c r="J606" s="39"/>
      <c r="K606" s="40"/>
      <c r="L606" s="40"/>
      <c r="M606" s="33"/>
      <c r="N606" s="40"/>
      <c r="O606" s="33"/>
      <c r="P606" s="33"/>
      <c r="Q606" s="33"/>
      <c r="R606" s="33"/>
      <c r="S606" s="33"/>
      <c r="T606" s="33"/>
      <c r="U606" s="33"/>
      <c r="V606" s="33"/>
      <c r="W606" s="23" t="str">
        <f>LEFT(TEXT(Locations[[#This Row],[Zip Code]],"00000"),5)</f>
        <v>00000</v>
      </c>
    </row>
    <row r="607" spans="2:23" x14ac:dyDescent="0.2">
      <c r="B607" s="154">
        <v>595</v>
      </c>
      <c r="C607" s="33"/>
      <c r="D607" s="33"/>
      <c r="E607" s="37"/>
      <c r="F607" s="38" t="str">
        <f>_xlfn.IFNA(VLOOKUP(Locations[[#This Row],[CleanZip]],ZipCodes[],2,0),"")</f>
        <v/>
      </c>
      <c r="G607" s="38" t="str">
        <f>_xlfn.IFNA(VLOOKUP(Locations[[#This Row],[CleanZip]],ZipCodes[],3,0),"")</f>
        <v/>
      </c>
      <c r="H607" s="33"/>
      <c r="I607" s="39"/>
      <c r="J607" s="39"/>
      <c r="K607" s="40"/>
      <c r="L607" s="40"/>
      <c r="M607" s="33"/>
      <c r="N607" s="40"/>
      <c r="O607" s="33"/>
      <c r="P607" s="33"/>
      <c r="Q607" s="33"/>
      <c r="R607" s="33"/>
      <c r="S607" s="33"/>
      <c r="T607" s="33"/>
      <c r="U607" s="33"/>
      <c r="V607" s="33"/>
      <c r="W607" s="23" t="str">
        <f>LEFT(TEXT(Locations[[#This Row],[Zip Code]],"00000"),5)</f>
        <v>00000</v>
      </c>
    </row>
    <row r="608" spans="2:23" x14ac:dyDescent="0.2">
      <c r="B608" s="154">
        <v>596</v>
      </c>
      <c r="C608" s="33"/>
      <c r="D608" s="33"/>
      <c r="E608" s="37"/>
      <c r="F608" s="38" t="str">
        <f>_xlfn.IFNA(VLOOKUP(Locations[[#This Row],[CleanZip]],ZipCodes[],2,0),"")</f>
        <v/>
      </c>
      <c r="G608" s="38" t="str">
        <f>_xlfn.IFNA(VLOOKUP(Locations[[#This Row],[CleanZip]],ZipCodes[],3,0),"")</f>
        <v/>
      </c>
      <c r="H608" s="33"/>
      <c r="I608" s="39"/>
      <c r="J608" s="39"/>
      <c r="K608" s="40"/>
      <c r="L608" s="40"/>
      <c r="M608" s="33"/>
      <c r="N608" s="40"/>
      <c r="O608" s="33"/>
      <c r="P608" s="33"/>
      <c r="Q608" s="33"/>
      <c r="R608" s="33"/>
      <c r="S608" s="33"/>
      <c r="T608" s="33"/>
      <c r="U608" s="33"/>
      <c r="V608" s="33"/>
      <c r="W608" s="23" t="str">
        <f>LEFT(TEXT(Locations[[#This Row],[Zip Code]],"00000"),5)</f>
        <v>00000</v>
      </c>
    </row>
    <row r="609" spans="2:23" x14ac:dyDescent="0.2">
      <c r="B609" s="154">
        <v>597</v>
      </c>
      <c r="C609" s="33"/>
      <c r="D609" s="33"/>
      <c r="E609" s="37"/>
      <c r="F609" s="38" t="str">
        <f>_xlfn.IFNA(VLOOKUP(Locations[[#This Row],[CleanZip]],ZipCodes[],2,0),"")</f>
        <v/>
      </c>
      <c r="G609" s="38" t="str">
        <f>_xlfn.IFNA(VLOOKUP(Locations[[#This Row],[CleanZip]],ZipCodes[],3,0),"")</f>
        <v/>
      </c>
      <c r="H609" s="33"/>
      <c r="I609" s="39"/>
      <c r="J609" s="39"/>
      <c r="K609" s="40"/>
      <c r="L609" s="40"/>
      <c r="M609" s="33"/>
      <c r="N609" s="40"/>
      <c r="O609" s="33"/>
      <c r="P609" s="33"/>
      <c r="Q609" s="33"/>
      <c r="R609" s="33"/>
      <c r="S609" s="33"/>
      <c r="T609" s="33"/>
      <c r="U609" s="33"/>
      <c r="V609" s="33"/>
      <c r="W609" s="23" t="str">
        <f>LEFT(TEXT(Locations[[#This Row],[Zip Code]],"00000"),5)</f>
        <v>00000</v>
      </c>
    </row>
    <row r="610" spans="2:23" x14ac:dyDescent="0.2">
      <c r="B610" s="154">
        <v>598</v>
      </c>
      <c r="C610" s="33"/>
      <c r="D610" s="33"/>
      <c r="E610" s="37"/>
      <c r="F610" s="38" t="str">
        <f>_xlfn.IFNA(VLOOKUP(Locations[[#This Row],[CleanZip]],ZipCodes[],2,0),"")</f>
        <v/>
      </c>
      <c r="G610" s="38" t="str">
        <f>_xlfn.IFNA(VLOOKUP(Locations[[#This Row],[CleanZip]],ZipCodes[],3,0),"")</f>
        <v/>
      </c>
      <c r="H610" s="33"/>
      <c r="I610" s="39"/>
      <c r="J610" s="39"/>
      <c r="K610" s="40"/>
      <c r="L610" s="40"/>
      <c r="M610" s="33"/>
      <c r="N610" s="40"/>
      <c r="O610" s="33"/>
      <c r="P610" s="33"/>
      <c r="Q610" s="33"/>
      <c r="R610" s="33"/>
      <c r="S610" s="33"/>
      <c r="T610" s="33"/>
      <c r="U610" s="33"/>
      <c r="V610" s="33"/>
      <c r="W610" s="23" t="str">
        <f>LEFT(TEXT(Locations[[#This Row],[Zip Code]],"00000"),5)</f>
        <v>00000</v>
      </c>
    </row>
    <row r="611" spans="2:23" x14ac:dyDescent="0.2">
      <c r="B611" s="154">
        <v>599</v>
      </c>
      <c r="C611" s="33"/>
      <c r="D611" s="33"/>
      <c r="E611" s="37"/>
      <c r="F611" s="38" t="str">
        <f>_xlfn.IFNA(VLOOKUP(Locations[[#This Row],[CleanZip]],ZipCodes[],2,0),"")</f>
        <v/>
      </c>
      <c r="G611" s="38" t="str">
        <f>_xlfn.IFNA(VLOOKUP(Locations[[#This Row],[CleanZip]],ZipCodes[],3,0),"")</f>
        <v/>
      </c>
      <c r="H611" s="33"/>
      <c r="I611" s="39"/>
      <c r="J611" s="39"/>
      <c r="K611" s="40"/>
      <c r="L611" s="40"/>
      <c r="M611" s="33"/>
      <c r="N611" s="40"/>
      <c r="O611" s="33"/>
      <c r="P611" s="33"/>
      <c r="Q611" s="33"/>
      <c r="R611" s="33"/>
      <c r="S611" s="33"/>
      <c r="T611" s="33"/>
      <c r="U611" s="33"/>
      <c r="V611" s="33"/>
      <c r="W611" s="23" t="str">
        <f>LEFT(TEXT(Locations[[#This Row],[Zip Code]],"00000"),5)</f>
        <v>00000</v>
      </c>
    </row>
    <row r="612" spans="2:23" x14ac:dyDescent="0.2">
      <c r="B612" s="154">
        <v>600</v>
      </c>
      <c r="C612" s="33"/>
      <c r="D612" s="33"/>
      <c r="E612" s="37"/>
      <c r="F612" s="38" t="str">
        <f>_xlfn.IFNA(VLOOKUP(Locations[[#This Row],[CleanZip]],ZipCodes[],2,0),"")</f>
        <v/>
      </c>
      <c r="G612" s="38" t="str">
        <f>_xlfn.IFNA(VLOOKUP(Locations[[#This Row],[CleanZip]],ZipCodes[],3,0),"")</f>
        <v/>
      </c>
      <c r="H612" s="33"/>
      <c r="I612" s="39"/>
      <c r="J612" s="39"/>
      <c r="K612" s="40"/>
      <c r="L612" s="40"/>
      <c r="M612" s="33"/>
      <c r="N612" s="40"/>
      <c r="O612" s="33"/>
      <c r="P612" s="33"/>
      <c r="Q612" s="33"/>
      <c r="R612" s="33"/>
      <c r="S612" s="33"/>
      <c r="T612" s="33"/>
      <c r="U612" s="33"/>
      <c r="V612" s="33"/>
      <c r="W612" s="23" t="str">
        <f>LEFT(TEXT(Locations[[#This Row],[Zip Code]],"00000"),5)</f>
        <v>00000</v>
      </c>
    </row>
    <row r="613" spans="2:23" x14ac:dyDescent="0.2">
      <c r="B613" s="154">
        <v>601</v>
      </c>
      <c r="C613" s="33"/>
      <c r="D613" s="33"/>
      <c r="E613" s="37"/>
      <c r="F613" s="38" t="str">
        <f>_xlfn.IFNA(VLOOKUP(Locations[[#This Row],[CleanZip]],ZipCodes[],2,0),"")</f>
        <v/>
      </c>
      <c r="G613" s="38" t="str">
        <f>_xlfn.IFNA(VLOOKUP(Locations[[#This Row],[CleanZip]],ZipCodes[],3,0),"")</f>
        <v/>
      </c>
      <c r="H613" s="33"/>
      <c r="I613" s="39"/>
      <c r="J613" s="39"/>
      <c r="K613" s="40"/>
      <c r="L613" s="40"/>
      <c r="M613" s="33"/>
      <c r="N613" s="40"/>
      <c r="O613" s="33"/>
      <c r="P613" s="33"/>
      <c r="Q613" s="33"/>
      <c r="R613" s="33"/>
      <c r="S613" s="33"/>
      <c r="T613" s="33"/>
      <c r="U613" s="33"/>
      <c r="V613" s="33"/>
      <c r="W613" s="23" t="str">
        <f>LEFT(TEXT(Locations[[#This Row],[Zip Code]],"00000"),5)</f>
        <v>00000</v>
      </c>
    </row>
    <row r="614" spans="2:23" x14ac:dyDescent="0.2">
      <c r="B614" s="154">
        <v>602</v>
      </c>
      <c r="C614" s="33"/>
      <c r="D614" s="33"/>
      <c r="E614" s="37"/>
      <c r="F614" s="38" t="str">
        <f>_xlfn.IFNA(VLOOKUP(Locations[[#This Row],[CleanZip]],ZipCodes[],2,0),"")</f>
        <v/>
      </c>
      <c r="G614" s="38" t="str">
        <f>_xlfn.IFNA(VLOOKUP(Locations[[#This Row],[CleanZip]],ZipCodes[],3,0),"")</f>
        <v/>
      </c>
      <c r="H614" s="33"/>
      <c r="I614" s="39"/>
      <c r="J614" s="39"/>
      <c r="K614" s="40"/>
      <c r="L614" s="40"/>
      <c r="M614" s="33"/>
      <c r="N614" s="40"/>
      <c r="O614" s="33"/>
      <c r="P614" s="33"/>
      <c r="Q614" s="33"/>
      <c r="R614" s="33"/>
      <c r="S614" s="33"/>
      <c r="T614" s="33"/>
      <c r="U614" s="33"/>
      <c r="V614" s="33"/>
      <c r="W614" s="23" t="str">
        <f>LEFT(TEXT(Locations[[#This Row],[Zip Code]],"00000"),5)</f>
        <v>00000</v>
      </c>
    </row>
    <row r="615" spans="2:23" x14ac:dyDescent="0.2">
      <c r="B615" s="154">
        <v>603</v>
      </c>
      <c r="C615" s="33"/>
      <c r="D615" s="33"/>
      <c r="E615" s="37"/>
      <c r="F615" s="38" t="str">
        <f>_xlfn.IFNA(VLOOKUP(Locations[[#This Row],[CleanZip]],ZipCodes[],2,0),"")</f>
        <v/>
      </c>
      <c r="G615" s="38" t="str">
        <f>_xlfn.IFNA(VLOOKUP(Locations[[#This Row],[CleanZip]],ZipCodes[],3,0),"")</f>
        <v/>
      </c>
      <c r="H615" s="33"/>
      <c r="I615" s="39"/>
      <c r="J615" s="39"/>
      <c r="K615" s="40"/>
      <c r="L615" s="40"/>
      <c r="M615" s="33"/>
      <c r="N615" s="40"/>
      <c r="O615" s="33"/>
      <c r="P615" s="33"/>
      <c r="Q615" s="33"/>
      <c r="R615" s="33"/>
      <c r="S615" s="33"/>
      <c r="T615" s="33"/>
      <c r="U615" s="33"/>
      <c r="V615" s="33"/>
      <c r="W615" s="23" t="str">
        <f>LEFT(TEXT(Locations[[#This Row],[Zip Code]],"00000"),5)</f>
        <v>00000</v>
      </c>
    </row>
    <row r="616" spans="2:23" x14ac:dyDescent="0.2">
      <c r="B616" s="154">
        <v>604</v>
      </c>
      <c r="C616" s="33"/>
      <c r="D616" s="33"/>
      <c r="E616" s="37"/>
      <c r="F616" s="38" t="str">
        <f>_xlfn.IFNA(VLOOKUP(Locations[[#This Row],[CleanZip]],ZipCodes[],2,0),"")</f>
        <v/>
      </c>
      <c r="G616" s="38" t="str">
        <f>_xlfn.IFNA(VLOOKUP(Locations[[#This Row],[CleanZip]],ZipCodes[],3,0),"")</f>
        <v/>
      </c>
      <c r="H616" s="33"/>
      <c r="I616" s="39"/>
      <c r="J616" s="39"/>
      <c r="K616" s="40"/>
      <c r="L616" s="40"/>
      <c r="M616" s="33"/>
      <c r="N616" s="40"/>
      <c r="O616" s="33"/>
      <c r="P616" s="33"/>
      <c r="Q616" s="33"/>
      <c r="R616" s="33"/>
      <c r="S616" s="33"/>
      <c r="T616" s="33"/>
      <c r="U616" s="33"/>
      <c r="V616" s="33"/>
      <c r="W616" s="23" t="str">
        <f>LEFT(TEXT(Locations[[#This Row],[Zip Code]],"00000"),5)</f>
        <v>00000</v>
      </c>
    </row>
    <row r="617" spans="2:23" x14ac:dyDescent="0.2">
      <c r="B617" s="154">
        <v>605</v>
      </c>
      <c r="C617" s="33"/>
      <c r="D617" s="33"/>
      <c r="E617" s="37"/>
      <c r="F617" s="38" t="str">
        <f>_xlfn.IFNA(VLOOKUP(Locations[[#This Row],[CleanZip]],ZipCodes[],2,0),"")</f>
        <v/>
      </c>
      <c r="G617" s="38" t="str">
        <f>_xlfn.IFNA(VLOOKUP(Locations[[#This Row],[CleanZip]],ZipCodes[],3,0),"")</f>
        <v/>
      </c>
      <c r="H617" s="33"/>
      <c r="I617" s="39"/>
      <c r="J617" s="39"/>
      <c r="K617" s="40"/>
      <c r="L617" s="40"/>
      <c r="M617" s="33"/>
      <c r="N617" s="40"/>
      <c r="O617" s="33"/>
      <c r="P617" s="33"/>
      <c r="Q617" s="33"/>
      <c r="R617" s="33"/>
      <c r="S617" s="33"/>
      <c r="T617" s="33"/>
      <c r="U617" s="33"/>
      <c r="V617" s="33"/>
      <c r="W617" s="23" t="str">
        <f>LEFT(TEXT(Locations[[#This Row],[Zip Code]],"00000"),5)</f>
        <v>00000</v>
      </c>
    </row>
    <row r="618" spans="2:23" x14ac:dyDescent="0.2">
      <c r="B618" s="154">
        <v>606</v>
      </c>
      <c r="C618" s="33"/>
      <c r="D618" s="33"/>
      <c r="E618" s="37"/>
      <c r="F618" s="38" t="str">
        <f>_xlfn.IFNA(VLOOKUP(Locations[[#This Row],[CleanZip]],ZipCodes[],2,0),"")</f>
        <v/>
      </c>
      <c r="G618" s="38" t="str">
        <f>_xlfn.IFNA(VLOOKUP(Locations[[#This Row],[CleanZip]],ZipCodes[],3,0),"")</f>
        <v/>
      </c>
      <c r="H618" s="33"/>
      <c r="I618" s="39"/>
      <c r="J618" s="39"/>
      <c r="K618" s="40"/>
      <c r="L618" s="40"/>
      <c r="M618" s="33"/>
      <c r="N618" s="40"/>
      <c r="O618" s="33"/>
      <c r="P618" s="33"/>
      <c r="Q618" s="33"/>
      <c r="R618" s="33"/>
      <c r="S618" s="33"/>
      <c r="T618" s="33"/>
      <c r="U618" s="33"/>
      <c r="V618" s="33"/>
      <c r="W618" s="23" t="str">
        <f>LEFT(TEXT(Locations[[#This Row],[Zip Code]],"00000"),5)</f>
        <v>00000</v>
      </c>
    </row>
    <row r="619" spans="2:23" x14ac:dyDescent="0.2">
      <c r="B619" s="154">
        <v>607</v>
      </c>
      <c r="C619" s="33"/>
      <c r="D619" s="33"/>
      <c r="E619" s="37"/>
      <c r="F619" s="38" t="str">
        <f>_xlfn.IFNA(VLOOKUP(Locations[[#This Row],[CleanZip]],ZipCodes[],2,0),"")</f>
        <v/>
      </c>
      <c r="G619" s="38" t="str">
        <f>_xlfn.IFNA(VLOOKUP(Locations[[#This Row],[CleanZip]],ZipCodes[],3,0),"")</f>
        <v/>
      </c>
      <c r="H619" s="33"/>
      <c r="I619" s="39"/>
      <c r="J619" s="39"/>
      <c r="K619" s="40"/>
      <c r="L619" s="40"/>
      <c r="M619" s="33"/>
      <c r="N619" s="40"/>
      <c r="O619" s="33"/>
      <c r="P619" s="33"/>
      <c r="Q619" s="33"/>
      <c r="R619" s="33"/>
      <c r="S619" s="33"/>
      <c r="T619" s="33"/>
      <c r="U619" s="33"/>
      <c r="V619" s="33"/>
      <c r="W619" s="23" t="str">
        <f>LEFT(TEXT(Locations[[#This Row],[Zip Code]],"00000"),5)</f>
        <v>00000</v>
      </c>
    </row>
    <row r="620" spans="2:23" x14ac:dyDescent="0.2">
      <c r="B620" s="154">
        <v>608</v>
      </c>
      <c r="C620" s="33"/>
      <c r="D620" s="33"/>
      <c r="E620" s="37"/>
      <c r="F620" s="38" t="str">
        <f>_xlfn.IFNA(VLOOKUP(Locations[[#This Row],[CleanZip]],ZipCodes[],2,0),"")</f>
        <v/>
      </c>
      <c r="G620" s="38" t="str">
        <f>_xlfn.IFNA(VLOOKUP(Locations[[#This Row],[CleanZip]],ZipCodes[],3,0),"")</f>
        <v/>
      </c>
      <c r="H620" s="33"/>
      <c r="I620" s="39"/>
      <c r="J620" s="39"/>
      <c r="K620" s="40"/>
      <c r="L620" s="40"/>
      <c r="M620" s="33"/>
      <c r="N620" s="40"/>
      <c r="O620" s="33"/>
      <c r="P620" s="33"/>
      <c r="Q620" s="33"/>
      <c r="R620" s="33"/>
      <c r="S620" s="33"/>
      <c r="T620" s="33"/>
      <c r="U620" s="33"/>
      <c r="V620" s="33"/>
      <c r="W620" s="23" t="str">
        <f>LEFT(TEXT(Locations[[#This Row],[Zip Code]],"00000"),5)</f>
        <v>00000</v>
      </c>
    </row>
    <row r="621" spans="2:23" x14ac:dyDescent="0.2">
      <c r="B621" s="154">
        <v>609</v>
      </c>
      <c r="C621" s="33"/>
      <c r="D621" s="33"/>
      <c r="E621" s="37"/>
      <c r="F621" s="38" t="str">
        <f>_xlfn.IFNA(VLOOKUP(Locations[[#This Row],[CleanZip]],ZipCodes[],2,0),"")</f>
        <v/>
      </c>
      <c r="G621" s="38" t="str">
        <f>_xlfn.IFNA(VLOOKUP(Locations[[#This Row],[CleanZip]],ZipCodes[],3,0),"")</f>
        <v/>
      </c>
      <c r="H621" s="33"/>
      <c r="I621" s="39"/>
      <c r="J621" s="39"/>
      <c r="K621" s="40"/>
      <c r="L621" s="40"/>
      <c r="M621" s="33"/>
      <c r="N621" s="40"/>
      <c r="O621" s="33"/>
      <c r="P621" s="33"/>
      <c r="Q621" s="33"/>
      <c r="R621" s="33"/>
      <c r="S621" s="33"/>
      <c r="T621" s="33"/>
      <c r="U621" s="33"/>
      <c r="V621" s="33"/>
      <c r="W621" s="23" t="str">
        <f>LEFT(TEXT(Locations[[#This Row],[Zip Code]],"00000"),5)</f>
        <v>00000</v>
      </c>
    </row>
    <row r="622" spans="2:23" x14ac:dyDescent="0.2">
      <c r="B622" s="154">
        <v>610</v>
      </c>
      <c r="C622" s="33"/>
      <c r="D622" s="33"/>
      <c r="E622" s="37"/>
      <c r="F622" s="38" t="str">
        <f>_xlfn.IFNA(VLOOKUP(Locations[[#This Row],[CleanZip]],ZipCodes[],2,0),"")</f>
        <v/>
      </c>
      <c r="G622" s="38" t="str">
        <f>_xlfn.IFNA(VLOOKUP(Locations[[#This Row],[CleanZip]],ZipCodes[],3,0),"")</f>
        <v/>
      </c>
      <c r="H622" s="33"/>
      <c r="I622" s="39"/>
      <c r="J622" s="39"/>
      <c r="K622" s="40"/>
      <c r="L622" s="40"/>
      <c r="M622" s="33"/>
      <c r="N622" s="40"/>
      <c r="O622" s="33"/>
      <c r="P622" s="33"/>
      <c r="Q622" s="33"/>
      <c r="R622" s="33"/>
      <c r="S622" s="33"/>
      <c r="T622" s="33"/>
      <c r="U622" s="33"/>
      <c r="V622" s="33"/>
      <c r="W622" s="23" t="str">
        <f>LEFT(TEXT(Locations[[#This Row],[Zip Code]],"00000"),5)</f>
        <v>00000</v>
      </c>
    </row>
    <row r="623" spans="2:23" x14ac:dyDescent="0.2">
      <c r="B623" s="154">
        <v>611</v>
      </c>
      <c r="C623" s="33"/>
      <c r="D623" s="33"/>
      <c r="E623" s="37"/>
      <c r="F623" s="38" t="str">
        <f>_xlfn.IFNA(VLOOKUP(Locations[[#This Row],[CleanZip]],ZipCodes[],2,0),"")</f>
        <v/>
      </c>
      <c r="G623" s="38" t="str">
        <f>_xlfn.IFNA(VLOOKUP(Locations[[#This Row],[CleanZip]],ZipCodes[],3,0),"")</f>
        <v/>
      </c>
      <c r="H623" s="33"/>
      <c r="I623" s="39"/>
      <c r="J623" s="39"/>
      <c r="K623" s="40"/>
      <c r="L623" s="40"/>
      <c r="M623" s="33"/>
      <c r="N623" s="40"/>
      <c r="O623" s="33"/>
      <c r="P623" s="33"/>
      <c r="Q623" s="33"/>
      <c r="R623" s="33"/>
      <c r="S623" s="33"/>
      <c r="T623" s="33"/>
      <c r="U623" s="33"/>
      <c r="V623" s="33"/>
      <c r="W623" s="23" t="str">
        <f>LEFT(TEXT(Locations[[#This Row],[Zip Code]],"00000"),5)</f>
        <v>00000</v>
      </c>
    </row>
    <row r="624" spans="2:23" x14ac:dyDescent="0.2">
      <c r="B624" s="154">
        <v>612</v>
      </c>
      <c r="C624" s="33"/>
      <c r="D624" s="33"/>
      <c r="E624" s="37"/>
      <c r="F624" s="38" t="str">
        <f>_xlfn.IFNA(VLOOKUP(Locations[[#This Row],[CleanZip]],ZipCodes[],2,0),"")</f>
        <v/>
      </c>
      <c r="G624" s="38" t="str">
        <f>_xlfn.IFNA(VLOOKUP(Locations[[#This Row],[CleanZip]],ZipCodes[],3,0),"")</f>
        <v/>
      </c>
      <c r="H624" s="33"/>
      <c r="I624" s="39"/>
      <c r="J624" s="39"/>
      <c r="K624" s="40"/>
      <c r="L624" s="40"/>
      <c r="M624" s="33"/>
      <c r="N624" s="40"/>
      <c r="O624" s="33"/>
      <c r="P624" s="33"/>
      <c r="Q624" s="33"/>
      <c r="R624" s="33"/>
      <c r="S624" s="33"/>
      <c r="T624" s="33"/>
      <c r="U624" s="33"/>
      <c r="V624" s="33"/>
      <c r="W624" s="23" t="str">
        <f>LEFT(TEXT(Locations[[#This Row],[Zip Code]],"00000"),5)</f>
        <v>00000</v>
      </c>
    </row>
    <row r="625" spans="2:23" x14ac:dyDescent="0.2">
      <c r="B625" s="154">
        <v>613</v>
      </c>
      <c r="C625" s="33"/>
      <c r="D625" s="33"/>
      <c r="E625" s="37"/>
      <c r="F625" s="38" t="str">
        <f>_xlfn.IFNA(VLOOKUP(Locations[[#This Row],[CleanZip]],ZipCodes[],2,0),"")</f>
        <v/>
      </c>
      <c r="G625" s="38" t="str">
        <f>_xlfn.IFNA(VLOOKUP(Locations[[#This Row],[CleanZip]],ZipCodes[],3,0),"")</f>
        <v/>
      </c>
      <c r="H625" s="33"/>
      <c r="I625" s="39"/>
      <c r="J625" s="39"/>
      <c r="K625" s="40"/>
      <c r="L625" s="40"/>
      <c r="M625" s="33"/>
      <c r="N625" s="40"/>
      <c r="O625" s="33"/>
      <c r="P625" s="33"/>
      <c r="Q625" s="33"/>
      <c r="R625" s="33"/>
      <c r="S625" s="33"/>
      <c r="T625" s="33"/>
      <c r="U625" s="33"/>
      <c r="V625" s="33"/>
      <c r="W625" s="23" t="str">
        <f>LEFT(TEXT(Locations[[#This Row],[Zip Code]],"00000"),5)</f>
        <v>00000</v>
      </c>
    </row>
    <row r="626" spans="2:23" x14ac:dyDescent="0.2">
      <c r="B626" s="154">
        <v>614</v>
      </c>
      <c r="C626" s="33"/>
      <c r="D626" s="33"/>
      <c r="E626" s="37"/>
      <c r="F626" s="38" t="str">
        <f>_xlfn.IFNA(VLOOKUP(Locations[[#This Row],[CleanZip]],ZipCodes[],2,0),"")</f>
        <v/>
      </c>
      <c r="G626" s="38" t="str">
        <f>_xlfn.IFNA(VLOOKUP(Locations[[#This Row],[CleanZip]],ZipCodes[],3,0),"")</f>
        <v/>
      </c>
      <c r="H626" s="33"/>
      <c r="I626" s="39"/>
      <c r="J626" s="39"/>
      <c r="K626" s="40"/>
      <c r="L626" s="40"/>
      <c r="M626" s="33"/>
      <c r="N626" s="40"/>
      <c r="O626" s="33"/>
      <c r="P626" s="33"/>
      <c r="Q626" s="33"/>
      <c r="R626" s="33"/>
      <c r="S626" s="33"/>
      <c r="T626" s="33"/>
      <c r="U626" s="33"/>
      <c r="V626" s="33"/>
      <c r="W626" s="23" t="str">
        <f>LEFT(TEXT(Locations[[#This Row],[Zip Code]],"00000"),5)</f>
        <v>00000</v>
      </c>
    </row>
    <row r="627" spans="2:23" x14ac:dyDescent="0.2">
      <c r="B627" s="154">
        <v>615</v>
      </c>
      <c r="C627" s="33"/>
      <c r="D627" s="33"/>
      <c r="E627" s="37"/>
      <c r="F627" s="38" t="str">
        <f>_xlfn.IFNA(VLOOKUP(Locations[[#This Row],[CleanZip]],ZipCodes[],2,0),"")</f>
        <v/>
      </c>
      <c r="G627" s="38" t="str">
        <f>_xlfn.IFNA(VLOOKUP(Locations[[#This Row],[CleanZip]],ZipCodes[],3,0),"")</f>
        <v/>
      </c>
      <c r="H627" s="33"/>
      <c r="I627" s="39"/>
      <c r="J627" s="39"/>
      <c r="K627" s="40"/>
      <c r="L627" s="40"/>
      <c r="M627" s="33"/>
      <c r="N627" s="40"/>
      <c r="O627" s="33"/>
      <c r="P627" s="33"/>
      <c r="Q627" s="33"/>
      <c r="R627" s="33"/>
      <c r="S627" s="33"/>
      <c r="T627" s="33"/>
      <c r="U627" s="33"/>
      <c r="V627" s="33"/>
      <c r="W627" s="23" t="str">
        <f>LEFT(TEXT(Locations[[#This Row],[Zip Code]],"00000"),5)</f>
        <v>00000</v>
      </c>
    </row>
    <row r="628" spans="2:23" x14ac:dyDescent="0.2">
      <c r="B628" s="154">
        <v>616</v>
      </c>
      <c r="C628" s="33"/>
      <c r="D628" s="33"/>
      <c r="E628" s="37"/>
      <c r="F628" s="38" t="str">
        <f>_xlfn.IFNA(VLOOKUP(Locations[[#This Row],[CleanZip]],ZipCodes[],2,0),"")</f>
        <v/>
      </c>
      <c r="G628" s="38" t="str">
        <f>_xlfn.IFNA(VLOOKUP(Locations[[#This Row],[CleanZip]],ZipCodes[],3,0),"")</f>
        <v/>
      </c>
      <c r="H628" s="33"/>
      <c r="I628" s="39"/>
      <c r="J628" s="39"/>
      <c r="K628" s="40"/>
      <c r="L628" s="40"/>
      <c r="M628" s="33"/>
      <c r="N628" s="40"/>
      <c r="O628" s="33"/>
      <c r="P628" s="33"/>
      <c r="Q628" s="33"/>
      <c r="R628" s="33"/>
      <c r="S628" s="33"/>
      <c r="T628" s="33"/>
      <c r="U628" s="33"/>
      <c r="V628" s="33"/>
      <c r="W628" s="23" t="str">
        <f>LEFT(TEXT(Locations[[#This Row],[Zip Code]],"00000"),5)</f>
        <v>00000</v>
      </c>
    </row>
    <row r="629" spans="2:23" x14ac:dyDescent="0.2">
      <c r="B629" s="154">
        <v>617</v>
      </c>
      <c r="C629" s="33"/>
      <c r="D629" s="33"/>
      <c r="E629" s="37"/>
      <c r="F629" s="38" t="str">
        <f>_xlfn.IFNA(VLOOKUP(Locations[[#This Row],[CleanZip]],ZipCodes[],2,0),"")</f>
        <v/>
      </c>
      <c r="G629" s="38" t="str">
        <f>_xlfn.IFNA(VLOOKUP(Locations[[#This Row],[CleanZip]],ZipCodes[],3,0),"")</f>
        <v/>
      </c>
      <c r="H629" s="33"/>
      <c r="I629" s="39"/>
      <c r="J629" s="39"/>
      <c r="K629" s="40"/>
      <c r="L629" s="40"/>
      <c r="M629" s="33"/>
      <c r="N629" s="40"/>
      <c r="O629" s="33"/>
      <c r="P629" s="33"/>
      <c r="Q629" s="33"/>
      <c r="R629" s="33"/>
      <c r="S629" s="33"/>
      <c r="T629" s="33"/>
      <c r="U629" s="33"/>
      <c r="V629" s="33"/>
      <c r="W629" s="23" t="str">
        <f>LEFT(TEXT(Locations[[#This Row],[Zip Code]],"00000"),5)</f>
        <v>00000</v>
      </c>
    </row>
    <row r="630" spans="2:23" x14ac:dyDescent="0.2">
      <c r="B630" s="154">
        <v>618</v>
      </c>
      <c r="C630" s="33"/>
      <c r="D630" s="33"/>
      <c r="E630" s="37"/>
      <c r="F630" s="38" t="str">
        <f>_xlfn.IFNA(VLOOKUP(Locations[[#This Row],[CleanZip]],ZipCodes[],2,0),"")</f>
        <v/>
      </c>
      <c r="G630" s="38" t="str">
        <f>_xlfn.IFNA(VLOOKUP(Locations[[#This Row],[CleanZip]],ZipCodes[],3,0),"")</f>
        <v/>
      </c>
      <c r="H630" s="33"/>
      <c r="I630" s="39"/>
      <c r="J630" s="39"/>
      <c r="K630" s="40"/>
      <c r="L630" s="40"/>
      <c r="M630" s="33"/>
      <c r="N630" s="40"/>
      <c r="O630" s="33"/>
      <c r="P630" s="33"/>
      <c r="Q630" s="33"/>
      <c r="R630" s="33"/>
      <c r="S630" s="33"/>
      <c r="T630" s="33"/>
      <c r="U630" s="33"/>
      <c r="V630" s="33"/>
      <c r="W630" s="23" t="str">
        <f>LEFT(TEXT(Locations[[#This Row],[Zip Code]],"00000"),5)</f>
        <v>00000</v>
      </c>
    </row>
    <row r="631" spans="2:23" x14ac:dyDescent="0.2">
      <c r="B631" s="154">
        <v>619</v>
      </c>
      <c r="C631" s="33"/>
      <c r="D631" s="33"/>
      <c r="E631" s="37"/>
      <c r="F631" s="38" t="str">
        <f>_xlfn.IFNA(VLOOKUP(Locations[[#This Row],[CleanZip]],ZipCodes[],2,0),"")</f>
        <v/>
      </c>
      <c r="G631" s="38" t="str">
        <f>_xlfn.IFNA(VLOOKUP(Locations[[#This Row],[CleanZip]],ZipCodes[],3,0),"")</f>
        <v/>
      </c>
      <c r="H631" s="33"/>
      <c r="I631" s="39"/>
      <c r="J631" s="39"/>
      <c r="K631" s="40"/>
      <c r="L631" s="40"/>
      <c r="M631" s="33"/>
      <c r="N631" s="40"/>
      <c r="O631" s="33"/>
      <c r="P631" s="33"/>
      <c r="Q631" s="33"/>
      <c r="R631" s="33"/>
      <c r="S631" s="33"/>
      <c r="T631" s="33"/>
      <c r="U631" s="33"/>
      <c r="V631" s="33"/>
      <c r="W631" s="23" t="str">
        <f>LEFT(TEXT(Locations[[#This Row],[Zip Code]],"00000"),5)</f>
        <v>00000</v>
      </c>
    </row>
    <row r="632" spans="2:23" x14ac:dyDescent="0.2">
      <c r="B632" s="154">
        <v>620</v>
      </c>
      <c r="C632" s="33"/>
      <c r="D632" s="33"/>
      <c r="E632" s="37"/>
      <c r="F632" s="38" t="str">
        <f>_xlfn.IFNA(VLOOKUP(Locations[[#This Row],[CleanZip]],ZipCodes[],2,0),"")</f>
        <v/>
      </c>
      <c r="G632" s="38" t="str">
        <f>_xlfn.IFNA(VLOOKUP(Locations[[#This Row],[CleanZip]],ZipCodes[],3,0),"")</f>
        <v/>
      </c>
      <c r="H632" s="33"/>
      <c r="I632" s="39"/>
      <c r="J632" s="39"/>
      <c r="K632" s="40"/>
      <c r="L632" s="40"/>
      <c r="M632" s="33"/>
      <c r="N632" s="40"/>
      <c r="O632" s="33"/>
      <c r="P632" s="33"/>
      <c r="Q632" s="33"/>
      <c r="R632" s="33"/>
      <c r="S632" s="33"/>
      <c r="T632" s="33"/>
      <c r="U632" s="33"/>
      <c r="V632" s="33"/>
      <c r="W632" s="23" t="str">
        <f>LEFT(TEXT(Locations[[#This Row],[Zip Code]],"00000"),5)</f>
        <v>00000</v>
      </c>
    </row>
    <row r="633" spans="2:23" x14ac:dyDescent="0.2">
      <c r="B633" s="154">
        <v>621</v>
      </c>
      <c r="C633" s="33"/>
      <c r="D633" s="33"/>
      <c r="E633" s="37"/>
      <c r="F633" s="38" t="str">
        <f>_xlfn.IFNA(VLOOKUP(Locations[[#This Row],[CleanZip]],ZipCodes[],2,0),"")</f>
        <v/>
      </c>
      <c r="G633" s="38" t="str">
        <f>_xlfn.IFNA(VLOOKUP(Locations[[#This Row],[CleanZip]],ZipCodes[],3,0),"")</f>
        <v/>
      </c>
      <c r="H633" s="33"/>
      <c r="I633" s="39"/>
      <c r="J633" s="39"/>
      <c r="K633" s="40"/>
      <c r="L633" s="40"/>
      <c r="M633" s="33"/>
      <c r="N633" s="40"/>
      <c r="O633" s="33"/>
      <c r="P633" s="33"/>
      <c r="Q633" s="33"/>
      <c r="R633" s="33"/>
      <c r="S633" s="33"/>
      <c r="T633" s="33"/>
      <c r="U633" s="33"/>
      <c r="V633" s="33"/>
      <c r="W633" s="23" t="str">
        <f>LEFT(TEXT(Locations[[#This Row],[Zip Code]],"00000"),5)</f>
        <v>00000</v>
      </c>
    </row>
    <row r="634" spans="2:23" x14ac:dyDescent="0.2">
      <c r="B634" s="154">
        <v>622</v>
      </c>
      <c r="C634" s="33"/>
      <c r="D634" s="33"/>
      <c r="E634" s="37"/>
      <c r="F634" s="38" t="str">
        <f>_xlfn.IFNA(VLOOKUP(Locations[[#This Row],[CleanZip]],ZipCodes[],2,0),"")</f>
        <v/>
      </c>
      <c r="G634" s="38" t="str">
        <f>_xlfn.IFNA(VLOOKUP(Locations[[#This Row],[CleanZip]],ZipCodes[],3,0),"")</f>
        <v/>
      </c>
      <c r="H634" s="33"/>
      <c r="I634" s="39"/>
      <c r="J634" s="39"/>
      <c r="K634" s="40"/>
      <c r="L634" s="40"/>
      <c r="M634" s="33"/>
      <c r="N634" s="40"/>
      <c r="O634" s="33"/>
      <c r="P634" s="33"/>
      <c r="Q634" s="33"/>
      <c r="R634" s="33"/>
      <c r="S634" s="33"/>
      <c r="T634" s="33"/>
      <c r="U634" s="33"/>
      <c r="V634" s="33"/>
      <c r="W634" s="23" t="str">
        <f>LEFT(TEXT(Locations[[#This Row],[Zip Code]],"00000"),5)</f>
        <v>00000</v>
      </c>
    </row>
    <row r="635" spans="2:23" x14ac:dyDescent="0.2">
      <c r="B635" s="154">
        <v>623</v>
      </c>
      <c r="C635" s="33"/>
      <c r="D635" s="33"/>
      <c r="E635" s="37"/>
      <c r="F635" s="38" t="str">
        <f>_xlfn.IFNA(VLOOKUP(Locations[[#This Row],[CleanZip]],ZipCodes[],2,0),"")</f>
        <v/>
      </c>
      <c r="G635" s="38" t="str">
        <f>_xlfn.IFNA(VLOOKUP(Locations[[#This Row],[CleanZip]],ZipCodes[],3,0),"")</f>
        <v/>
      </c>
      <c r="H635" s="33"/>
      <c r="I635" s="39"/>
      <c r="J635" s="39"/>
      <c r="K635" s="40"/>
      <c r="L635" s="40"/>
      <c r="M635" s="33"/>
      <c r="N635" s="40"/>
      <c r="O635" s="33"/>
      <c r="P635" s="33"/>
      <c r="Q635" s="33"/>
      <c r="R635" s="33"/>
      <c r="S635" s="33"/>
      <c r="T635" s="33"/>
      <c r="U635" s="33"/>
      <c r="V635" s="33"/>
      <c r="W635" s="23" t="str">
        <f>LEFT(TEXT(Locations[[#This Row],[Zip Code]],"00000"),5)</f>
        <v>00000</v>
      </c>
    </row>
    <row r="636" spans="2:23" x14ac:dyDescent="0.2">
      <c r="B636" s="154">
        <v>624</v>
      </c>
      <c r="C636" s="33"/>
      <c r="D636" s="33"/>
      <c r="E636" s="37"/>
      <c r="F636" s="38" t="str">
        <f>_xlfn.IFNA(VLOOKUP(Locations[[#This Row],[CleanZip]],ZipCodes[],2,0),"")</f>
        <v/>
      </c>
      <c r="G636" s="38" t="str">
        <f>_xlfn.IFNA(VLOOKUP(Locations[[#This Row],[CleanZip]],ZipCodes[],3,0),"")</f>
        <v/>
      </c>
      <c r="H636" s="33"/>
      <c r="I636" s="39"/>
      <c r="J636" s="39"/>
      <c r="K636" s="40"/>
      <c r="L636" s="40"/>
      <c r="M636" s="33"/>
      <c r="N636" s="40"/>
      <c r="O636" s="33"/>
      <c r="P636" s="33"/>
      <c r="Q636" s="33"/>
      <c r="R636" s="33"/>
      <c r="S636" s="33"/>
      <c r="T636" s="33"/>
      <c r="U636" s="33"/>
      <c r="V636" s="33"/>
      <c r="W636" s="23" t="str">
        <f>LEFT(TEXT(Locations[[#This Row],[Zip Code]],"00000"),5)</f>
        <v>00000</v>
      </c>
    </row>
    <row r="637" spans="2:23" x14ac:dyDescent="0.2">
      <c r="B637" s="154">
        <v>625</v>
      </c>
      <c r="C637" s="33"/>
      <c r="D637" s="33"/>
      <c r="E637" s="37"/>
      <c r="F637" s="38" t="str">
        <f>_xlfn.IFNA(VLOOKUP(Locations[[#This Row],[CleanZip]],ZipCodes[],2,0),"")</f>
        <v/>
      </c>
      <c r="G637" s="38" t="str">
        <f>_xlfn.IFNA(VLOOKUP(Locations[[#This Row],[CleanZip]],ZipCodes[],3,0),"")</f>
        <v/>
      </c>
      <c r="H637" s="33"/>
      <c r="I637" s="39"/>
      <c r="J637" s="39"/>
      <c r="K637" s="40"/>
      <c r="L637" s="40"/>
      <c r="M637" s="33"/>
      <c r="N637" s="40"/>
      <c r="O637" s="33"/>
      <c r="P637" s="33"/>
      <c r="Q637" s="33"/>
      <c r="R637" s="33"/>
      <c r="S637" s="33"/>
      <c r="T637" s="33"/>
      <c r="U637" s="33"/>
      <c r="V637" s="33"/>
      <c r="W637" s="23" t="str">
        <f>LEFT(TEXT(Locations[[#This Row],[Zip Code]],"00000"),5)</f>
        <v>00000</v>
      </c>
    </row>
    <row r="638" spans="2:23" x14ac:dyDescent="0.2">
      <c r="B638" s="154">
        <v>626</v>
      </c>
      <c r="C638" s="33"/>
      <c r="D638" s="33"/>
      <c r="E638" s="37"/>
      <c r="F638" s="38" t="str">
        <f>_xlfn.IFNA(VLOOKUP(Locations[[#This Row],[CleanZip]],ZipCodes[],2,0),"")</f>
        <v/>
      </c>
      <c r="G638" s="38" t="str">
        <f>_xlfn.IFNA(VLOOKUP(Locations[[#This Row],[CleanZip]],ZipCodes[],3,0),"")</f>
        <v/>
      </c>
      <c r="H638" s="33"/>
      <c r="I638" s="39"/>
      <c r="J638" s="39"/>
      <c r="K638" s="40"/>
      <c r="L638" s="40"/>
      <c r="M638" s="33"/>
      <c r="N638" s="40"/>
      <c r="O638" s="33"/>
      <c r="P638" s="33"/>
      <c r="Q638" s="33"/>
      <c r="R638" s="33"/>
      <c r="S638" s="33"/>
      <c r="T638" s="33"/>
      <c r="U638" s="33"/>
      <c r="V638" s="33"/>
      <c r="W638" s="23" t="str">
        <f>LEFT(TEXT(Locations[[#This Row],[Zip Code]],"00000"),5)</f>
        <v>00000</v>
      </c>
    </row>
    <row r="639" spans="2:23" x14ac:dyDescent="0.2">
      <c r="B639" s="154">
        <v>627</v>
      </c>
      <c r="C639" s="33"/>
      <c r="D639" s="33"/>
      <c r="E639" s="37"/>
      <c r="F639" s="38" t="str">
        <f>_xlfn.IFNA(VLOOKUP(Locations[[#This Row],[CleanZip]],ZipCodes[],2,0),"")</f>
        <v/>
      </c>
      <c r="G639" s="38" t="str">
        <f>_xlfn.IFNA(VLOOKUP(Locations[[#This Row],[CleanZip]],ZipCodes[],3,0),"")</f>
        <v/>
      </c>
      <c r="H639" s="33"/>
      <c r="I639" s="39"/>
      <c r="J639" s="39"/>
      <c r="K639" s="40"/>
      <c r="L639" s="40"/>
      <c r="M639" s="33"/>
      <c r="N639" s="40"/>
      <c r="O639" s="33"/>
      <c r="P639" s="33"/>
      <c r="Q639" s="33"/>
      <c r="R639" s="33"/>
      <c r="S639" s="33"/>
      <c r="T639" s="33"/>
      <c r="U639" s="33"/>
      <c r="V639" s="33"/>
      <c r="W639" s="23" t="str">
        <f>LEFT(TEXT(Locations[[#This Row],[Zip Code]],"00000"),5)</f>
        <v>00000</v>
      </c>
    </row>
    <row r="640" spans="2:23" x14ac:dyDescent="0.2">
      <c r="B640" s="154">
        <v>628</v>
      </c>
      <c r="C640" s="33"/>
      <c r="D640" s="33"/>
      <c r="E640" s="37"/>
      <c r="F640" s="38" t="str">
        <f>_xlfn.IFNA(VLOOKUP(Locations[[#This Row],[CleanZip]],ZipCodes[],2,0),"")</f>
        <v/>
      </c>
      <c r="G640" s="38" t="str">
        <f>_xlfn.IFNA(VLOOKUP(Locations[[#This Row],[CleanZip]],ZipCodes[],3,0),"")</f>
        <v/>
      </c>
      <c r="H640" s="33"/>
      <c r="I640" s="39"/>
      <c r="J640" s="39"/>
      <c r="K640" s="40"/>
      <c r="L640" s="40"/>
      <c r="M640" s="33"/>
      <c r="N640" s="40"/>
      <c r="O640" s="33"/>
      <c r="P640" s="33"/>
      <c r="Q640" s="33"/>
      <c r="R640" s="33"/>
      <c r="S640" s="33"/>
      <c r="T640" s="33"/>
      <c r="U640" s="33"/>
      <c r="V640" s="33"/>
      <c r="W640" s="23" t="str">
        <f>LEFT(TEXT(Locations[[#This Row],[Zip Code]],"00000"),5)</f>
        <v>00000</v>
      </c>
    </row>
    <row r="641" spans="2:23" x14ac:dyDescent="0.2">
      <c r="B641" s="154">
        <v>629</v>
      </c>
      <c r="C641" s="33"/>
      <c r="D641" s="33"/>
      <c r="E641" s="37"/>
      <c r="F641" s="38" t="str">
        <f>_xlfn.IFNA(VLOOKUP(Locations[[#This Row],[CleanZip]],ZipCodes[],2,0),"")</f>
        <v/>
      </c>
      <c r="G641" s="38" t="str">
        <f>_xlfn.IFNA(VLOOKUP(Locations[[#This Row],[CleanZip]],ZipCodes[],3,0),"")</f>
        <v/>
      </c>
      <c r="H641" s="33"/>
      <c r="I641" s="39"/>
      <c r="J641" s="39"/>
      <c r="K641" s="40"/>
      <c r="L641" s="40"/>
      <c r="M641" s="33"/>
      <c r="N641" s="40"/>
      <c r="O641" s="33"/>
      <c r="P641" s="33"/>
      <c r="Q641" s="33"/>
      <c r="R641" s="33"/>
      <c r="S641" s="33"/>
      <c r="T641" s="33"/>
      <c r="U641" s="33"/>
      <c r="V641" s="33"/>
      <c r="W641" s="23" t="str">
        <f>LEFT(TEXT(Locations[[#This Row],[Zip Code]],"00000"),5)</f>
        <v>00000</v>
      </c>
    </row>
    <row r="642" spans="2:23" x14ac:dyDescent="0.2">
      <c r="B642" s="154">
        <v>630</v>
      </c>
      <c r="C642" s="33"/>
      <c r="D642" s="33"/>
      <c r="E642" s="37"/>
      <c r="F642" s="38" t="str">
        <f>_xlfn.IFNA(VLOOKUP(Locations[[#This Row],[CleanZip]],ZipCodes[],2,0),"")</f>
        <v/>
      </c>
      <c r="G642" s="38" t="str">
        <f>_xlfn.IFNA(VLOOKUP(Locations[[#This Row],[CleanZip]],ZipCodes[],3,0),"")</f>
        <v/>
      </c>
      <c r="H642" s="33"/>
      <c r="I642" s="39"/>
      <c r="J642" s="39"/>
      <c r="K642" s="40"/>
      <c r="L642" s="40"/>
      <c r="M642" s="33"/>
      <c r="N642" s="40"/>
      <c r="O642" s="33"/>
      <c r="P642" s="33"/>
      <c r="Q642" s="33"/>
      <c r="R642" s="33"/>
      <c r="S642" s="33"/>
      <c r="T642" s="33"/>
      <c r="U642" s="33"/>
      <c r="V642" s="33"/>
      <c r="W642" s="23" t="str">
        <f>LEFT(TEXT(Locations[[#This Row],[Zip Code]],"00000"),5)</f>
        <v>00000</v>
      </c>
    </row>
    <row r="643" spans="2:23" x14ac:dyDescent="0.2">
      <c r="B643" s="154">
        <v>631</v>
      </c>
      <c r="C643" s="33"/>
      <c r="D643" s="33"/>
      <c r="E643" s="37"/>
      <c r="F643" s="38" t="str">
        <f>_xlfn.IFNA(VLOOKUP(Locations[[#This Row],[CleanZip]],ZipCodes[],2,0),"")</f>
        <v/>
      </c>
      <c r="G643" s="38" t="str">
        <f>_xlfn.IFNA(VLOOKUP(Locations[[#This Row],[CleanZip]],ZipCodes[],3,0),"")</f>
        <v/>
      </c>
      <c r="H643" s="33"/>
      <c r="I643" s="39"/>
      <c r="J643" s="39"/>
      <c r="K643" s="40"/>
      <c r="L643" s="40"/>
      <c r="M643" s="33"/>
      <c r="N643" s="40"/>
      <c r="O643" s="33"/>
      <c r="P643" s="33"/>
      <c r="Q643" s="33"/>
      <c r="R643" s="33"/>
      <c r="S643" s="33"/>
      <c r="T643" s="33"/>
      <c r="U643" s="33"/>
      <c r="V643" s="33"/>
      <c r="W643" s="23" t="str">
        <f>LEFT(TEXT(Locations[[#This Row],[Zip Code]],"00000"),5)</f>
        <v>00000</v>
      </c>
    </row>
    <row r="644" spans="2:23" x14ac:dyDescent="0.2">
      <c r="B644" s="154">
        <v>632</v>
      </c>
      <c r="C644" s="33"/>
      <c r="D644" s="33"/>
      <c r="E644" s="37"/>
      <c r="F644" s="38" t="str">
        <f>_xlfn.IFNA(VLOOKUP(Locations[[#This Row],[CleanZip]],ZipCodes[],2,0),"")</f>
        <v/>
      </c>
      <c r="G644" s="38" t="str">
        <f>_xlfn.IFNA(VLOOKUP(Locations[[#This Row],[CleanZip]],ZipCodes[],3,0),"")</f>
        <v/>
      </c>
      <c r="H644" s="33"/>
      <c r="I644" s="39"/>
      <c r="J644" s="39"/>
      <c r="K644" s="40"/>
      <c r="L644" s="40"/>
      <c r="M644" s="33"/>
      <c r="N644" s="40"/>
      <c r="O644" s="33"/>
      <c r="P644" s="33"/>
      <c r="Q644" s="33"/>
      <c r="R644" s="33"/>
      <c r="S644" s="33"/>
      <c r="T644" s="33"/>
      <c r="U644" s="33"/>
      <c r="V644" s="33"/>
      <c r="W644" s="23" t="str">
        <f>LEFT(TEXT(Locations[[#This Row],[Zip Code]],"00000"),5)</f>
        <v>00000</v>
      </c>
    </row>
    <row r="645" spans="2:23" x14ac:dyDescent="0.2">
      <c r="B645" s="154">
        <v>633</v>
      </c>
      <c r="C645" s="33"/>
      <c r="D645" s="33"/>
      <c r="E645" s="37"/>
      <c r="F645" s="38" t="str">
        <f>_xlfn.IFNA(VLOOKUP(Locations[[#This Row],[CleanZip]],ZipCodes[],2,0),"")</f>
        <v/>
      </c>
      <c r="G645" s="38" t="str">
        <f>_xlfn.IFNA(VLOOKUP(Locations[[#This Row],[CleanZip]],ZipCodes[],3,0),"")</f>
        <v/>
      </c>
      <c r="H645" s="33"/>
      <c r="I645" s="39"/>
      <c r="J645" s="39"/>
      <c r="K645" s="40"/>
      <c r="L645" s="40"/>
      <c r="M645" s="33"/>
      <c r="N645" s="40"/>
      <c r="O645" s="33"/>
      <c r="P645" s="33"/>
      <c r="Q645" s="33"/>
      <c r="R645" s="33"/>
      <c r="S645" s="33"/>
      <c r="T645" s="33"/>
      <c r="U645" s="33"/>
      <c r="V645" s="33"/>
      <c r="W645" s="23" t="str">
        <f>LEFT(TEXT(Locations[[#This Row],[Zip Code]],"00000"),5)</f>
        <v>00000</v>
      </c>
    </row>
    <row r="646" spans="2:23" x14ac:dyDescent="0.2">
      <c r="B646" s="154">
        <v>634</v>
      </c>
      <c r="C646" s="33"/>
      <c r="D646" s="33"/>
      <c r="E646" s="37"/>
      <c r="F646" s="38" t="str">
        <f>_xlfn.IFNA(VLOOKUP(Locations[[#This Row],[CleanZip]],ZipCodes[],2,0),"")</f>
        <v/>
      </c>
      <c r="G646" s="38" t="str">
        <f>_xlfn.IFNA(VLOOKUP(Locations[[#This Row],[CleanZip]],ZipCodes[],3,0),"")</f>
        <v/>
      </c>
      <c r="H646" s="33"/>
      <c r="I646" s="39"/>
      <c r="J646" s="39"/>
      <c r="K646" s="40"/>
      <c r="L646" s="40"/>
      <c r="M646" s="33"/>
      <c r="N646" s="40"/>
      <c r="O646" s="33"/>
      <c r="P646" s="33"/>
      <c r="Q646" s="33"/>
      <c r="R646" s="33"/>
      <c r="S646" s="33"/>
      <c r="T646" s="33"/>
      <c r="U646" s="33"/>
      <c r="V646" s="33"/>
      <c r="W646" s="23" t="str">
        <f>LEFT(TEXT(Locations[[#This Row],[Zip Code]],"00000"),5)</f>
        <v>00000</v>
      </c>
    </row>
    <row r="647" spans="2:23" x14ac:dyDescent="0.2">
      <c r="B647" s="154">
        <v>635</v>
      </c>
      <c r="C647" s="33"/>
      <c r="D647" s="33"/>
      <c r="E647" s="37"/>
      <c r="F647" s="38" t="str">
        <f>_xlfn.IFNA(VLOOKUP(Locations[[#This Row],[CleanZip]],ZipCodes[],2,0),"")</f>
        <v/>
      </c>
      <c r="G647" s="38" t="str">
        <f>_xlfn.IFNA(VLOOKUP(Locations[[#This Row],[CleanZip]],ZipCodes[],3,0),"")</f>
        <v/>
      </c>
      <c r="H647" s="33"/>
      <c r="I647" s="39"/>
      <c r="J647" s="39"/>
      <c r="K647" s="40"/>
      <c r="L647" s="40"/>
      <c r="M647" s="33"/>
      <c r="N647" s="40"/>
      <c r="O647" s="33"/>
      <c r="P647" s="33"/>
      <c r="Q647" s="33"/>
      <c r="R647" s="33"/>
      <c r="S647" s="33"/>
      <c r="T647" s="33"/>
      <c r="U647" s="33"/>
      <c r="V647" s="33"/>
      <c r="W647" s="23" t="str">
        <f>LEFT(TEXT(Locations[[#This Row],[Zip Code]],"00000"),5)</f>
        <v>00000</v>
      </c>
    </row>
    <row r="648" spans="2:23" x14ac:dyDescent="0.2">
      <c r="B648" s="154">
        <v>636</v>
      </c>
      <c r="C648" s="33"/>
      <c r="D648" s="33"/>
      <c r="E648" s="37"/>
      <c r="F648" s="38" t="str">
        <f>_xlfn.IFNA(VLOOKUP(Locations[[#This Row],[CleanZip]],ZipCodes[],2,0),"")</f>
        <v/>
      </c>
      <c r="G648" s="38" t="str">
        <f>_xlfn.IFNA(VLOOKUP(Locations[[#This Row],[CleanZip]],ZipCodes[],3,0),"")</f>
        <v/>
      </c>
      <c r="H648" s="33"/>
      <c r="I648" s="39"/>
      <c r="J648" s="39"/>
      <c r="K648" s="40"/>
      <c r="L648" s="40"/>
      <c r="M648" s="33"/>
      <c r="N648" s="40"/>
      <c r="O648" s="33"/>
      <c r="P648" s="33"/>
      <c r="Q648" s="33"/>
      <c r="R648" s="33"/>
      <c r="S648" s="33"/>
      <c r="T648" s="33"/>
      <c r="U648" s="33"/>
      <c r="V648" s="33"/>
      <c r="W648" s="23" t="str">
        <f>LEFT(TEXT(Locations[[#This Row],[Zip Code]],"00000"),5)</f>
        <v>00000</v>
      </c>
    </row>
    <row r="649" spans="2:23" x14ac:dyDescent="0.2">
      <c r="B649" s="154">
        <v>637</v>
      </c>
      <c r="C649" s="33"/>
      <c r="D649" s="33"/>
      <c r="E649" s="37"/>
      <c r="F649" s="38" t="str">
        <f>_xlfn.IFNA(VLOOKUP(Locations[[#This Row],[CleanZip]],ZipCodes[],2,0),"")</f>
        <v/>
      </c>
      <c r="G649" s="38" t="str">
        <f>_xlfn.IFNA(VLOOKUP(Locations[[#This Row],[CleanZip]],ZipCodes[],3,0),"")</f>
        <v/>
      </c>
      <c r="H649" s="33"/>
      <c r="I649" s="39"/>
      <c r="J649" s="39"/>
      <c r="K649" s="40"/>
      <c r="L649" s="40"/>
      <c r="M649" s="33"/>
      <c r="N649" s="40"/>
      <c r="O649" s="33"/>
      <c r="P649" s="33"/>
      <c r="Q649" s="33"/>
      <c r="R649" s="33"/>
      <c r="S649" s="33"/>
      <c r="T649" s="33"/>
      <c r="U649" s="33"/>
      <c r="V649" s="33"/>
      <c r="W649" s="23" t="str">
        <f>LEFT(TEXT(Locations[[#This Row],[Zip Code]],"00000"),5)</f>
        <v>00000</v>
      </c>
    </row>
    <row r="650" spans="2:23" x14ac:dyDescent="0.2">
      <c r="B650" s="154">
        <v>638</v>
      </c>
      <c r="C650" s="33"/>
      <c r="D650" s="33"/>
      <c r="E650" s="37"/>
      <c r="F650" s="38" t="str">
        <f>_xlfn.IFNA(VLOOKUP(Locations[[#This Row],[CleanZip]],ZipCodes[],2,0),"")</f>
        <v/>
      </c>
      <c r="G650" s="38" t="str">
        <f>_xlfn.IFNA(VLOOKUP(Locations[[#This Row],[CleanZip]],ZipCodes[],3,0),"")</f>
        <v/>
      </c>
      <c r="H650" s="33"/>
      <c r="I650" s="39"/>
      <c r="J650" s="39"/>
      <c r="K650" s="40"/>
      <c r="L650" s="40"/>
      <c r="M650" s="33"/>
      <c r="N650" s="40"/>
      <c r="O650" s="33"/>
      <c r="P650" s="33"/>
      <c r="Q650" s="33"/>
      <c r="R650" s="33"/>
      <c r="S650" s="33"/>
      <c r="T650" s="33"/>
      <c r="U650" s="33"/>
      <c r="V650" s="33"/>
      <c r="W650" s="23" t="str">
        <f>LEFT(TEXT(Locations[[#This Row],[Zip Code]],"00000"),5)</f>
        <v>00000</v>
      </c>
    </row>
    <row r="651" spans="2:23" x14ac:dyDescent="0.2">
      <c r="B651" s="154">
        <v>639</v>
      </c>
      <c r="C651" s="33"/>
      <c r="D651" s="33"/>
      <c r="E651" s="37"/>
      <c r="F651" s="38" t="str">
        <f>_xlfn.IFNA(VLOOKUP(Locations[[#This Row],[CleanZip]],ZipCodes[],2,0),"")</f>
        <v/>
      </c>
      <c r="G651" s="38" t="str">
        <f>_xlfn.IFNA(VLOOKUP(Locations[[#This Row],[CleanZip]],ZipCodes[],3,0),"")</f>
        <v/>
      </c>
      <c r="H651" s="33"/>
      <c r="I651" s="39"/>
      <c r="J651" s="39"/>
      <c r="K651" s="40"/>
      <c r="L651" s="40"/>
      <c r="M651" s="33"/>
      <c r="N651" s="40"/>
      <c r="O651" s="33"/>
      <c r="P651" s="33"/>
      <c r="Q651" s="33"/>
      <c r="R651" s="33"/>
      <c r="S651" s="33"/>
      <c r="T651" s="33"/>
      <c r="U651" s="33"/>
      <c r="V651" s="33"/>
      <c r="W651" s="23" t="str">
        <f>LEFT(TEXT(Locations[[#This Row],[Zip Code]],"00000"),5)</f>
        <v>00000</v>
      </c>
    </row>
    <row r="652" spans="2:23" x14ac:dyDescent="0.2">
      <c r="B652" s="154">
        <v>640</v>
      </c>
      <c r="C652" s="33"/>
      <c r="D652" s="33"/>
      <c r="E652" s="37"/>
      <c r="F652" s="38" t="str">
        <f>_xlfn.IFNA(VLOOKUP(Locations[[#This Row],[CleanZip]],ZipCodes[],2,0),"")</f>
        <v/>
      </c>
      <c r="G652" s="38" t="str">
        <f>_xlfn.IFNA(VLOOKUP(Locations[[#This Row],[CleanZip]],ZipCodes[],3,0),"")</f>
        <v/>
      </c>
      <c r="H652" s="33"/>
      <c r="I652" s="39"/>
      <c r="J652" s="39"/>
      <c r="K652" s="40"/>
      <c r="L652" s="40"/>
      <c r="M652" s="33"/>
      <c r="N652" s="40"/>
      <c r="O652" s="33"/>
      <c r="P652" s="33"/>
      <c r="Q652" s="33"/>
      <c r="R652" s="33"/>
      <c r="S652" s="33"/>
      <c r="T652" s="33"/>
      <c r="U652" s="33"/>
      <c r="V652" s="33"/>
      <c r="W652" s="23" t="str">
        <f>LEFT(TEXT(Locations[[#This Row],[Zip Code]],"00000"),5)</f>
        <v>00000</v>
      </c>
    </row>
    <row r="653" spans="2:23" x14ac:dyDescent="0.2">
      <c r="B653" s="154">
        <v>641</v>
      </c>
      <c r="C653" s="33"/>
      <c r="D653" s="33"/>
      <c r="E653" s="37"/>
      <c r="F653" s="38" t="str">
        <f>_xlfn.IFNA(VLOOKUP(Locations[[#This Row],[CleanZip]],ZipCodes[],2,0),"")</f>
        <v/>
      </c>
      <c r="G653" s="38" t="str">
        <f>_xlfn.IFNA(VLOOKUP(Locations[[#This Row],[CleanZip]],ZipCodes[],3,0),"")</f>
        <v/>
      </c>
      <c r="H653" s="33"/>
      <c r="I653" s="39"/>
      <c r="J653" s="39"/>
      <c r="K653" s="40"/>
      <c r="L653" s="40"/>
      <c r="M653" s="33"/>
      <c r="N653" s="40"/>
      <c r="O653" s="33"/>
      <c r="P653" s="33"/>
      <c r="Q653" s="33"/>
      <c r="R653" s="33"/>
      <c r="S653" s="33"/>
      <c r="T653" s="33"/>
      <c r="U653" s="33"/>
      <c r="V653" s="33"/>
      <c r="W653" s="23" t="str">
        <f>LEFT(TEXT(Locations[[#This Row],[Zip Code]],"00000"),5)</f>
        <v>00000</v>
      </c>
    </row>
    <row r="654" spans="2:23" x14ac:dyDescent="0.2">
      <c r="B654" s="154">
        <v>642</v>
      </c>
      <c r="C654" s="33"/>
      <c r="D654" s="33"/>
      <c r="E654" s="37"/>
      <c r="F654" s="38" t="str">
        <f>_xlfn.IFNA(VLOOKUP(Locations[[#This Row],[CleanZip]],ZipCodes[],2,0),"")</f>
        <v/>
      </c>
      <c r="G654" s="38" t="str">
        <f>_xlfn.IFNA(VLOOKUP(Locations[[#This Row],[CleanZip]],ZipCodes[],3,0),"")</f>
        <v/>
      </c>
      <c r="H654" s="33"/>
      <c r="I654" s="39"/>
      <c r="J654" s="39"/>
      <c r="K654" s="40"/>
      <c r="L654" s="40"/>
      <c r="M654" s="33"/>
      <c r="N654" s="40"/>
      <c r="O654" s="33"/>
      <c r="P654" s="33"/>
      <c r="Q654" s="33"/>
      <c r="R654" s="33"/>
      <c r="S654" s="33"/>
      <c r="T654" s="33"/>
      <c r="U654" s="33"/>
      <c r="V654" s="33"/>
      <c r="W654" s="23" t="str">
        <f>LEFT(TEXT(Locations[[#This Row],[Zip Code]],"00000"),5)</f>
        <v>00000</v>
      </c>
    </row>
    <row r="655" spans="2:23" x14ac:dyDescent="0.2">
      <c r="B655" s="154">
        <v>643</v>
      </c>
      <c r="C655" s="33"/>
      <c r="D655" s="33"/>
      <c r="E655" s="37"/>
      <c r="F655" s="38" t="str">
        <f>_xlfn.IFNA(VLOOKUP(Locations[[#This Row],[CleanZip]],ZipCodes[],2,0),"")</f>
        <v/>
      </c>
      <c r="G655" s="38" t="str">
        <f>_xlfn.IFNA(VLOOKUP(Locations[[#This Row],[CleanZip]],ZipCodes[],3,0),"")</f>
        <v/>
      </c>
      <c r="H655" s="33"/>
      <c r="I655" s="39"/>
      <c r="J655" s="39"/>
      <c r="K655" s="40"/>
      <c r="L655" s="40"/>
      <c r="M655" s="33"/>
      <c r="N655" s="40"/>
      <c r="O655" s="33"/>
      <c r="P655" s="33"/>
      <c r="Q655" s="33"/>
      <c r="R655" s="33"/>
      <c r="S655" s="33"/>
      <c r="T655" s="33"/>
      <c r="U655" s="33"/>
      <c r="V655" s="33"/>
      <c r="W655" s="23" t="str">
        <f>LEFT(TEXT(Locations[[#This Row],[Zip Code]],"00000"),5)</f>
        <v>00000</v>
      </c>
    </row>
    <row r="656" spans="2:23" x14ac:dyDescent="0.2">
      <c r="B656" s="154">
        <v>644</v>
      </c>
      <c r="C656" s="33"/>
      <c r="D656" s="33"/>
      <c r="E656" s="37"/>
      <c r="F656" s="38" t="str">
        <f>_xlfn.IFNA(VLOOKUP(Locations[[#This Row],[CleanZip]],ZipCodes[],2,0),"")</f>
        <v/>
      </c>
      <c r="G656" s="38" t="str">
        <f>_xlfn.IFNA(VLOOKUP(Locations[[#This Row],[CleanZip]],ZipCodes[],3,0),"")</f>
        <v/>
      </c>
      <c r="H656" s="33"/>
      <c r="I656" s="39"/>
      <c r="J656" s="39"/>
      <c r="K656" s="40"/>
      <c r="L656" s="40"/>
      <c r="M656" s="33"/>
      <c r="N656" s="40"/>
      <c r="O656" s="33"/>
      <c r="P656" s="33"/>
      <c r="Q656" s="33"/>
      <c r="R656" s="33"/>
      <c r="S656" s="33"/>
      <c r="T656" s="33"/>
      <c r="U656" s="33"/>
      <c r="V656" s="33"/>
      <c r="W656" s="23" t="str">
        <f>LEFT(TEXT(Locations[[#This Row],[Zip Code]],"00000"),5)</f>
        <v>00000</v>
      </c>
    </row>
    <row r="657" spans="2:23" x14ac:dyDescent="0.2">
      <c r="B657" s="154">
        <v>645</v>
      </c>
      <c r="C657" s="33"/>
      <c r="D657" s="33"/>
      <c r="E657" s="37"/>
      <c r="F657" s="38" t="str">
        <f>_xlfn.IFNA(VLOOKUP(Locations[[#This Row],[CleanZip]],ZipCodes[],2,0),"")</f>
        <v/>
      </c>
      <c r="G657" s="38" t="str">
        <f>_xlfn.IFNA(VLOOKUP(Locations[[#This Row],[CleanZip]],ZipCodes[],3,0),"")</f>
        <v/>
      </c>
      <c r="H657" s="33"/>
      <c r="I657" s="39"/>
      <c r="J657" s="39"/>
      <c r="K657" s="40"/>
      <c r="L657" s="40"/>
      <c r="M657" s="33"/>
      <c r="N657" s="40"/>
      <c r="O657" s="33"/>
      <c r="P657" s="33"/>
      <c r="Q657" s="33"/>
      <c r="R657" s="33"/>
      <c r="S657" s="33"/>
      <c r="T657" s="33"/>
      <c r="U657" s="33"/>
      <c r="V657" s="33"/>
      <c r="W657" s="23" t="str">
        <f>LEFT(TEXT(Locations[[#This Row],[Zip Code]],"00000"),5)</f>
        <v>00000</v>
      </c>
    </row>
    <row r="658" spans="2:23" x14ac:dyDescent="0.2">
      <c r="B658" s="154">
        <v>646</v>
      </c>
      <c r="C658" s="33"/>
      <c r="D658" s="33"/>
      <c r="E658" s="37"/>
      <c r="F658" s="38" t="str">
        <f>_xlfn.IFNA(VLOOKUP(Locations[[#This Row],[CleanZip]],ZipCodes[],2,0),"")</f>
        <v/>
      </c>
      <c r="G658" s="38" t="str">
        <f>_xlfn.IFNA(VLOOKUP(Locations[[#This Row],[CleanZip]],ZipCodes[],3,0),"")</f>
        <v/>
      </c>
      <c r="H658" s="33"/>
      <c r="I658" s="39"/>
      <c r="J658" s="39"/>
      <c r="K658" s="40"/>
      <c r="L658" s="40"/>
      <c r="M658" s="33"/>
      <c r="N658" s="40"/>
      <c r="O658" s="33"/>
      <c r="P658" s="33"/>
      <c r="Q658" s="33"/>
      <c r="R658" s="33"/>
      <c r="S658" s="33"/>
      <c r="T658" s="33"/>
      <c r="U658" s="33"/>
      <c r="V658" s="33"/>
      <c r="W658" s="23" t="str">
        <f>LEFT(TEXT(Locations[[#This Row],[Zip Code]],"00000"),5)</f>
        <v>00000</v>
      </c>
    </row>
    <row r="659" spans="2:23" x14ac:dyDescent="0.2">
      <c r="B659" s="154">
        <v>647</v>
      </c>
      <c r="C659" s="33"/>
      <c r="D659" s="33"/>
      <c r="E659" s="37"/>
      <c r="F659" s="38" t="str">
        <f>_xlfn.IFNA(VLOOKUP(Locations[[#This Row],[CleanZip]],ZipCodes[],2,0),"")</f>
        <v/>
      </c>
      <c r="G659" s="38" t="str">
        <f>_xlfn.IFNA(VLOOKUP(Locations[[#This Row],[CleanZip]],ZipCodes[],3,0),"")</f>
        <v/>
      </c>
      <c r="H659" s="33"/>
      <c r="I659" s="39"/>
      <c r="J659" s="39"/>
      <c r="K659" s="40"/>
      <c r="L659" s="40"/>
      <c r="M659" s="33"/>
      <c r="N659" s="40"/>
      <c r="O659" s="33"/>
      <c r="P659" s="33"/>
      <c r="Q659" s="33"/>
      <c r="R659" s="33"/>
      <c r="S659" s="33"/>
      <c r="T659" s="33"/>
      <c r="U659" s="33"/>
      <c r="V659" s="33"/>
      <c r="W659" s="23" t="str">
        <f>LEFT(TEXT(Locations[[#This Row],[Zip Code]],"00000"),5)</f>
        <v>00000</v>
      </c>
    </row>
    <row r="660" spans="2:23" x14ac:dyDescent="0.2">
      <c r="B660" s="154">
        <v>648</v>
      </c>
      <c r="C660" s="33"/>
      <c r="D660" s="33"/>
      <c r="E660" s="37"/>
      <c r="F660" s="38" t="str">
        <f>_xlfn.IFNA(VLOOKUP(Locations[[#This Row],[CleanZip]],ZipCodes[],2,0),"")</f>
        <v/>
      </c>
      <c r="G660" s="38" t="str">
        <f>_xlfn.IFNA(VLOOKUP(Locations[[#This Row],[CleanZip]],ZipCodes[],3,0),"")</f>
        <v/>
      </c>
      <c r="H660" s="33"/>
      <c r="I660" s="39"/>
      <c r="J660" s="39"/>
      <c r="K660" s="40"/>
      <c r="L660" s="40"/>
      <c r="M660" s="33"/>
      <c r="N660" s="40"/>
      <c r="O660" s="33"/>
      <c r="P660" s="33"/>
      <c r="Q660" s="33"/>
      <c r="R660" s="33"/>
      <c r="S660" s="33"/>
      <c r="T660" s="33"/>
      <c r="U660" s="33"/>
      <c r="V660" s="33"/>
      <c r="W660" s="23" t="str">
        <f>LEFT(TEXT(Locations[[#This Row],[Zip Code]],"00000"),5)</f>
        <v>00000</v>
      </c>
    </row>
    <row r="661" spans="2:23" x14ac:dyDescent="0.2">
      <c r="B661" s="154">
        <v>649</v>
      </c>
      <c r="C661" s="33"/>
      <c r="D661" s="33"/>
      <c r="E661" s="37"/>
      <c r="F661" s="38" t="str">
        <f>_xlfn.IFNA(VLOOKUP(Locations[[#This Row],[CleanZip]],ZipCodes[],2,0),"")</f>
        <v/>
      </c>
      <c r="G661" s="38" t="str">
        <f>_xlfn.IFNA(VLOOKUP(Locations[[#This Row],[CleanZip]],ZipCodes[],3,0),"")</f>
        <v/>
      </c>
      <c r="H661" s="33"/>
      <c r="I661" s="39"/>
      <c r="J661" s="39"/>
      <c r="K661" s="40"/>
      <c r="L661" s="40"/>
      <c r="M661" s="33"/>
      <c r="N661" s="40"/>
      <c r="O661" s="33"/>
      <c r="P661" s="33"/>
      <c r="Q661" s="33"/>
      <c r="R661" s="33"/>
      <c r="S661" s="33"/>
      <c r="T661" s="33"/>
      <c r="U661" s="33"/>
      <c r="V661" s="33"/>
      <c r="W661" s="23" t="str">
        <f>LEFT(TEXT(Locations[[#This Row],[Zip Code]],"00000"),5)</f>
        <v>00000</v>
      </c>
    </row>
    <row r="662" spans="2:23" x14ac:dyDescent="0.2">
      <c r="B662" s="154">
        <v>650</v>
      </c>
      <c r="C662" s="33"/>
      <c r="D662" s="33"/>
      <c r="E662" s="37"/>
      <c r="F662" s="38" t="str">
        <f>_xlfn.IFNA(VLOOKUP(Locations[[#This Row],[CleanZip]],ZipCodes[],2,0),"")</f>
        <v/>
      </c>
      <c r="G662" s="38" t="str">
        <f>_xlfn.IFNA(VLOOKUP(Locations[[#This Row],[CleanZip]],ZipCodes[],3,0),"")</f>
        <v/>
      </c>
      <c r="H662" s="33"/>
      <c r="I662" s="39"/>
      <c r="J662" s="39"/>
      <c r="K662" s="40"/>
      <c r="L662" s="40"/>
      <c r="M662" s="33"/>
      <c r="N662" s="40"/>
      <c r="O662" s="33"/>
      <c r="P662" s="33"/>
      <c r="Q662" s="33"/>
      <c r="R662" s="33"/>
      <c r="S662" s="33"/>
      <c r="T662" s="33"/>
      <c r="U662" s="33"/>
      <c r="V662" s="33"/>
      <c r="W662" s="23" t="str">
        <f>LEFT(TEXT(Locations[[#This Row],[Zip Code]],"00000"),5)</f>
        <v>00000</v>
      </c>
    </row>
    <row r="663" spans="2:23" x14ac:dyDescent="0.2">
      <c r="B663" s="154">
        <v>651</v>
      </c>
      <c r="C663" s="33"/>
      <c r="D663" s="33"/>
      <c r="E663" s="37"/>
      <c r="F663" s="38" t="str">
        <f>_xlfn.IFNA(VLOOKUP(Locations[[#This Row],[CleanZip]],ZipCodes[],2,0),"")</f>
        <v/>
      </c>
      <c r="G663" s="38" t="str">
        <f>_xlfn.IFNA(VLOOKUP(Locations[[#This Row],[CleanZip]],ZipCodes[],3,0),"")</f>
        <v/>
      </c>
      <c r="H663" s="33"/>
      <c r="I663" s="39"/>
      <c r="J663" s="39"/>
      <c r="K663" s="40"/>
      <c r="L663" s="40"/>
      <c r="M663" s="33"/>
      <c r="N663" s="40"/>
      <c r="O663" s="33"/>
      <c r="P663" s="33"/>
      <c r="Q663" s="33"/>
      <c r="R663" s="33"/>
      <c r="S663" s="33"/>
      <c r="T663" s="33"/>
      <c r="U663" s="33"/>
      <c r="V663" s="33"/>
      <c r="W663" s="23" t="str">
        <f>LEFT(TEXT(Locations[[#This Row],[Zip Code]],"00000"),5)</f>
        <v>00000</v>
      </c>
    </row>
    <row r="664" spans="2:23" x14ac:dyDescent="0.2">
      <c r="B664" s="154">
        <v>652</v>
      </c>
      <c r="C664" s="33"/>
      <c r="D664" s="33"/>
      <c r="E664" s="37"/>
      <c r="F664" s="38" t="str">
        <f>_xlfn.IFNA(VLOOKUP(Locations[[#This Row],[CleanZip]],ZipCodes[],2,0),"")</f>
        <v/>
      </c>
      <c r="G664" s="38" t="str">
        <f>_xlfn.IFNA(VLOOKUP(Locations[[#This Row],[CleanZip]],ZipCodes[],3,0),"")</f>
        <v/>
      </c>
      <c r="H664" s="33"/>
      <c r="I664" s="39"/>
      <c r="J664" s="39"/>
      <c r="K664" s="40"/>
      <c r="L664" s="40"/>
      <c r="M664" s="33"/>
      <c r="N664" s="40"/>
      <c r="O664" s="33"/>
      <c r="P664" s="33"/>
      <c r="Q664" s="33"/>
      <c r="R664" s="33"/>
      <c r="S664" s="33"/>
      <c r="T664" s="33"/>
      <c r="U664" s="33"/>
      <c r="V664" s="33"/>
      <c r="W664" s="23" t="str">
        <f>LEFT(TEXT(Locations[[#This Row],[Zip Code]],"00000"),5)</f>
        <v>00000</v>
      </c>
    </row>
    <row r="665" spans="2:23" x14ac:dyDescent="0.2">
      <c r="B665" s="154">
        <v>653</v>
      </c>
      <c r="C665" s="33"/>
      <c r="D665" s="33"/>
      <c r="E665" s="37"/>
      <c r="F665" s="38" t="str">
        <f>_xlfn.IFNA(VLOOKUP(Locations[[#This Row],[CleanZip]],ZipCodes[],2,0),"")</f>
        <v/>
      </c>
      <c r="G665" s="38" t="str">
        <f>_xlfn.IFNA(VLOOKUP(Locations[[#This Row],[CleanZip]],ZipCodes[],3,0),"")</f>
        <v/>
      </c>
      <c r="H665" s="33"/>
      <c r="I665" s="39"/>
      <c r="J665" s="39"/>
      <c r="K665" s="40"/>
      <c r="L665" s="40"/>
      <c r="M665" s="33"/>
      <c r="N665" s="40"/>
      <c r="O665" s="33"/>
      <c r="P665" s="33"/>
      <c r="Q665" s="33"/>
      <c r="R665" s="33"/>
      <c r="S665" s="33"/>
      <c r="T665" s="33"/>
      <c r="U665" s="33"/>
      <c r="V665" s="33"/>
      <c r="W665" s="23" t="str">
        <f>LEFT(TEXT(Locations[[#This Row],[Zip Code]],"00000"),5)</f>
        <v>00000</v>
      </c>
    </row>
    <row r="666" spans="2:23" x14ac:dyDescent="0.2">
      <c r="B666" s="154">
        <v>654</v>
      </c>
      <c r="C666" s="33"/>
      <c r="D666" s="33"/>
      <c r="E666" s="37"/>
      <c r="F666" s="38" t="str">
        <f>_xlfn.IFNA(VLOOKUP(Locations[[#This Row],[CleanZip]],ZipCodes[],2,0),"")</f>
        <v/>
      </c>
      <c r="G666" s="38" t="str">
        <f>_xlfn.IFNA(VLOOKUP(Locations[[#This Row],[CleanZip]],ZipCodes[],3,0),"")</f>
        <v/>
      </c>
      <c r="H666" s="33"/>
      <c r="I666" s="39"/>
      <c r="J666" s="39"/>
      <c r="K666" s="40"/>
      <c r="L666" s="40"/>
      <c r="M666" s="33"/>
      <c r="N666" s="40"/>
      <c r="O666" s="33"/>
      <c r="P666" s="33"/>
      <c r="Q666" s="33"/>
      <c r="R666" s="33"/>
      <c r="S666" s="33"/>
      <c r="T666" s="33"/>
      <c r="U666" s="33"/>
      <c r="V666" s="33"/>
      <c r="W666" s="23" t="str">
        <f>LEFT(TEXT(Locations[[#This Row],[Zip Code]],"00000"),5)</f>
        <v>00000</v>
      </c>
    </row>
    <row r="667" spans="2:23" x14ac:dyDescent="0.2">
      <c r="B667" s="154">
        <v>655</v>
      </c>
      <c r="C667" s="33"/>
      <c r="D667" s="33"/>
      <c r="E667" s="37"/>
      <c r="F667" s="38" t="str">
        <f>_xlfn.IFNA(VLOOKUP(Locations[[#This Row],[CleanZip]],ZipCodes[],2,0),"")</f>
        <v/>
      </c>
      <c r="G667" s="38" t="str">
        <f>_xlfn.IFNA(VLOOKUP(Locations[[#This Row],[CleanZip]],ZipCodes[],3,0),"")</f>
        <v/>
      </c>
      <c r="H667" s="33"/>
      <c r="I667" s="39"/>
      <c r="J667" s="39"/>
      <c r="K667" s="40"/>
      <c r="L667" s="40"/>
      <c r="M667" s="33"/>
      <c r="N667" s="40"/>
      <c r="O667" s="33"/>
      <c r="P667" s="33"/>
      <c r="Q667" s="33"/>
      <c r="R667" s="33"/>
      <c r="S667" s="33"/>
      <c r="T667" s="33"/>
      <c r="U667" s="33"/>
      <c r="V667" s="33"/>
      <c r="W667" s="23" t="str">
        <f>LEFT(TEXT(Locations[[#This Row],[Zip Code]],"00000"),5)</f>
        <v>00000</v>
      </c>
    </row>
    <row r="668" spans="2:23" x14ac:dyDescent="0.2">
      <c r="B668" s="154">
        <v>656</v>
      </c>
      <c r="C668" s="33"/>
      <c r="D668" s="33"/>
      <c r="E668" s="37"/>
      <c r="F668" s="38" t="str">
        <f>_xlfn.IFNA(VLOOKUP(Locations[[#This Row],[CleanZip]],ZipCodes[],2,0),"")</f>
        <v/>
      </c>
      <c r="G668" s="38" t="str">
        <f>_xlfn.IFNA(VLOOKUP(Locations[[#This Row],[CleanZip]],ZipCodes[],3,0),"")</f>
        <v/>
      </c>
      <c r="H668" s="33"/>
      <c r="I668" s="39"/>
      <c r="J668" s="39"/>
      <c r="K668" s="40"/>
      <c r="L668" s="40"/>
      <c r="M668" s="33"/>
      <c r="N668" s="40"/>
      <c r="O668" s="33"/>
      <c r="P668" s="33"/>
      <c r="Q668" s="33"/>
      <c r="R668" s="33"/>
      <c r="S668" s="33"/>
      <c r="T668" s="33"/>
      <c r="U668" s="33"/>
      <c r="V668" s="33"/>
      <c r="W668" s="23" t="str">
        <f>LEFT(TEXT(Locations[[#This Row],[Zip Code]],"00000"),5)</f>
        <v>00000</v>
      </c>
    </row>
    <row r="669" spans="2:23" x14ac:dyDescent="0.2">
      <c r="B669" s="154">
        <v>657</v>
      </c>
      <c r="C669" s="33"/>
      <c r="D669" s="33"/>
      <c r="E669" s="37"/>
      <c r="F669" s="38" t="str">
        <f>_xlfn.IFNA(VLOOKUP(Locations[[#This Row],[CleanZip]],ZipCodes[],2,0),"")</f>
        <v/>
      </c>
      <c r="G669" s="38" t="str">
        <f>_xlfn.IFNA(VLOOKUP(Locations[[#This Row],[CleanZip]],ZipCodes[],3,0),"")</f>
        <v/>
      </c>
      <c r="H669" s="33"/>
      <c r="I669" s="39"/>
      <c r="J669" s="39"/>
      <c r="K669" s="40"/>
      <c r="L669" s="40"/>
      <c r="M669" s="33"/>
      <c r="N669" s="40"/>
      <c r="O669" s="33"/>
      <c r="P669" s="33"/>
      <c r="Q669" s="33"/>
      <c r="R669" s="33"/>
      <c r="S669" s="33"/>
      <c r="T669" s="33"/>
      <c r="U669" s="33"/>
      <c r="V669" s="33"/>
      <c r="W669" s="23" t="str">
        <f>LEFT(TEXT(Locations[[#This Row],[Zip Code]],"00000"),5)</f>
        <v>00000</v>
      </c>
    </row>
    <row r="670" spans="2:23" x14ac:dyDescent="0.2">
      <c r="B670" s="154">
        <v>658</v>
      </c>
      <c r="C670" s="33"/>
      <c r="D670" s="33"/>
      <c r="E670" s="37"/>
      <c r="F670" s="38" t="str">
        <f>_xlfn.IFNA(VLOOKUP(Locations[[#This Row],[CleanZip]],ZipCodes[],2,0),"")</f>
        <v/>
      </c>
      <c r="G670" s="38" t="str">
        <f>_xlfn.IFNA(VLOOKUP(Locations[[#This Row],[CleanZip]],ZipCodes[],3,0),"")</f>
        <v/>
      </c>
      <c r="H670" s="33"/>
      <c r="I670" s="39"/>
      <c r="J670" s="39"/>
      <c r="K670" s="40"/>
      <c r="L670" s="40"/>
      <c r="M670" s="33"/>
      <c r="N670" s="40"/>
      <c r="O670" s="33"/>
      <c r="P670" s="33"/>
      <c r="Q670" s="33"/>
      <c r="R670" s="33"/>
      <c r="S670" s="33"/>
      <c r="T670" s="33"/>
      <c r="U670" s="33"/>
      <c r="V670" s="33"/>
      <c r="W670" s="23" t="str">
        <f>LEFT(TEXT(Locations[[#This Row],[Zip Code]],"00000"),5)</f>
        <v>00000</v>
      </c>
    </row>
    <row r="671" spans="2:23" x14ac:dyDescent="0.2">
      <c r="B671" s="154">
        <v>659</v>
      </c>
      <c r="C671" s="33"/>
      <c r="D671" s="33"/>
      <c r="E671" s="37"/>
      <c r="F671" s="38" t="str">
        <f>_xlfn.IFNA(VLOOKUP(Locations[[#This Row],[CleanZip]],ZipCodes[],2,0),"")</f>
        <v/>
      </c>
      <c r="G671" s="38" t="str">
        <f>_xlfn.IFNA(VLOOKUP(Locations[[#This Row],[CleanZip]],ZipCodes[],3,0),"")</f>
        <v/>
      </c>
      <c r="H671" s="33"/>
      <c r="I671" s="39"/>
      <c r="J671" s="39"/>
      <c r="K671" s="40"/>
      <c r="L671" s="40"/>
      <c r="M671" s="33"/>
      <c r="N671" s="40"/>
      <c r="O671" s="33"/>
      <c r="P671" s="33"/>
      <c r="Q671" s="33"/>
      <c r="R671" s="33"/>
      <c r="S671" s="33"/>
      <c r="T671" s="33"/>
      <c r="U671" s="33"/>
      <c r="V671" s="33"/>
      <c r="W671" s="23" t="str">
        <f>LEFT(TEXT(Locations[[#This Row],[Zip Code]],"00000"),5)</f>
        <v>00000</v>
      </c>
    </row>
    <row r="672" spans="2:23" x14ac:dyDescent="0.2">
      <c r="B672" s="154">
        <v>660</v>
      </c>
      <c r="C672" s="33"/>
      <c r="D672" s="33"/>
      <c r="E672" s="37"/>
      <c r="F672" s="38" t="str">
        <f>_xlfn.IFNA(VLOOKUP(Locations[[#This Row],[CleanZip]],ZipCodes[],2,0),"")</f>
        <v/>
      </c>
      <c r="G672" s="38" t="str">
        <f>_xlfn.IFNA(VLOOKUP(Locations[[#This Row],[CleanZip]],ZipCodes[],3,0),"")</f>
        <v/>
      </c>
      <c r="H672" s="33"/>
      <c r="I672" s="39"/>
      <c r="J672" s="39"/>
      <c r="K672" s="40"/>
      <c r="L672" s="40"/>
      <c r="M672" s="33"/>
      <c r="N672" s="40"/>
      <c r="O672" s="33"/>
      <c r="P672" s="33"/>
      <c r="Q672" s="33"/>
      <c r="R672" s="33"/>
      <c r="S672" s="33"/>
      <c r="T672" s="33"/>
      <c r="U672" s="33"/>
      <c r="V672" s="33"/>
      <c r="W672" s="23" t="str">
        <f>LEFT(TEXT(Locations[[#This Row],[Zip Code]],"00000"),5)</f>
        <v>00000</v>
      </c>
    </row>
    <row r="673" spans="2:23" x14ac:dyDescent="0.2">
      <c r="B673" s="154">
        <v>661</v>
      </c>
      <c r="C673" s="33"/>
      <c r="D673" s="33"/>
      <c r="E673" s="37"/>
      <c r="F673" s="38" t="str">
        <f>_xlfn.IFNA(VLOOKUP(Locations[[#This Row],[CleanZip]],ZipCodes[],2,0),"")</f>
        <v/>
      </c>
      <c r="G673" s="38" t="str">
        <f>_xlfn.IFNA(VLOOKUP(Locations[[#This Row],[CleanZip]],ZipCodes[],3,0),"")</f>
        <v/>
      </c>
      <c r="H673" s="33"/>
      <c r="I673" s="39"/>
      <c r="J673" s="39"/>
      <c r="K673" s="40"/>
      <c r="L673" s="40"/>
      <c r="M673" s="33"/>
      <c r="N673" s="40"/>
      <c r="O673" s="33"/>
      <c r="P673" s="33"/>
      <c r="Q673" s="33"/>
      <c r="R673" s="33"/>
      <c r="S673" s="33"/>
      <c r="T673" s="33"/>
      <c r="U673" s="33"/>
      <c r="V673" s="33"/>
      <c r="W673" s="23" t="str">
        <f>LEFT(TEXT(Locations[[#This Row],[Zip Code]],"00000"),5)</f>
        <v>00000</v>
      </c>
    </row>
    <row r="674" spans="2:23" x14ac:dyDescent="0.2">
      <c r="B674" s="154">
        <v>662</v>
      </c>
      <c r="C674" s="33"/>
      <c r="D674" s="33"/>
      <c r="E674" s="37"/>
      <c r="F674" s="38" t="str">
        <f>_xlfn.IFNA(VLOOKUP(Locations[[#This Row],[CleanZip]],ZipCodes[],2,0),"")</f>
        <v/>
      </c>
      <c r="G674" s="38" t="str">
        <f>_xlfn.IFNA(VLOOKUP(Locations[[#This Row],[CleanZip]],ZipCodes[],3,0),"")</f>
        <v/>
      </c>
      <c r="H674" s="33"/>
      <c r="I674" s="39"/>
      <c r="J674" s="39"/>
      <c r="K674" s="40"/>
      <c r="L674" s="40"/>
      <c r="M674" s="33"/>
      <c r="N674" s="40"/>
      <c r="O674" s="33"/>
      <c r="P674" s="33"/>
      <c r="Q674" s="33"/>
      <c r="R674" s="33"/>
      <c r="S674" s="33"/>
      <c r="T674" s="33"/>
      <c r="U674" s="33"/>
      <c r="V674" s="33"/>
      <c r="W674" s="23" t="str">
        <f>LEFT(TEXT(Locations[[#This Row],[Zip Code]],"00000"),5)</f>
        <v>00000</v>
      </c>
    </row>
    <row r="675" spans="2:23" x14ac:dyDescent="0.2">
      <c r="B675" s="154">
        <v>663</v>
      </c>
      <c r="C675" s="33"/>
      <c r="D675" s="33"/>
      <c r="E675" s="37"/>
      <c r="F675" s="38" t="str">
        <f>_xlfn.IFNA(VLOOKUP(Locations[[#This Row],[CleanZip]],ZipCodes[],2,0),"")</f>
        <v/>
      </c>
      <c r="G675" s="38" t="str">
        <f>_xlfn.IFNA(VLOOKUP(Locations[[#This Row],[CleanZip]],ZipCodes[],3,0),"")</f>
        <v/>
      </c>
      <c r="H675" s="33"/>
      <c r="I675" s="39"/>
      <c r="J675" s="39"/>
      <c r="K675" s="40"/>
      <c r="L675" s="40"/>
      <c r="M675" s="33"/>
      <c r="N675" s="40"/>
      <c r="O675" s="33"/>
      <c r="P675" s="33"/>
      <c r="Q675" s="33"/>
      <c r="R675" s="33"/>
      <c r="S675" s="33"/>
      <c r="T675" s="33"/>
      <c r="U675" s="33"/>
      <c r="V675" s="33"/>
      <c r="W675" s="23" t="str">
        <f>LEFT(TEXT(Locations[[#This Row],[Zip Code]],"00000"),5)</f>
        <v>00000</v>
      </c>
    </row>
    <row r="676" spans="2:23" x14ac:dyDescent="0.2">
      <c r="B676" s="154">
        <v>664</v>
      </c>
      <c r="C676" s="33"/>
      <c r="D676" s="33"/>
      <c r="E676" s="37"/>
      <c r="F676" s="38" t="str">
        <f>_xlfn.IFNA(VLOOKUP(Locations[[#This Row],[CleanZip]],ZipCodes[],2,0),"")</f>
        <v/>
      </c>
      <c r="G676" s="38" t="str">
        <f>_xlfn.IFNA(VLOOKUP(Locations[[#This Row],[CleanZip]],ZipCodes[],3,0),"")</f>
        <v/>
      </c>
      <c r="H676" s="33"/>
      <c r="I676" s="39"/>
      <c r="J676" s="39"/>
      <c r="K676" s="40"/>
      <c r="L676" s="40"/>
      <c r="M676" s="33"/>
      <c r="N676" s="40"/>
      <c r="O676" s="33"/>
      <c r="P676" s="33"/>
      <c r="Q676" s="33"/>
      <c r="R676" s="33"/>
      <c r="S676" s="33"/>
      <c r="T676" s="33"/>
      <c r="U676" s="33"/>
      <c r="V676" s="33"/>
      <c r="W676" s="23" t="str">
        <f>LEFT(TEXT(Locations[[#This Row],[Zip Code]],"00000"),5)</f>
        <v>00000</v>
      </c>
    </row>
    <row r="677" spans="2:23" x14ac:dyDescent="0.2">
      <c r="B677" s="154">
        <v>665</v>
      </c>
      <c r="C677" s="33"/>
      <c r="D677" s="33"/>
      <c r="E677" s="37"/>
      <c r="F677" s="38" t="str">
        <f>_xlfn.IFNA(VLOOKUP(Locations[[#This Row],[CleanZip]],ZipCodes[],2,0),"")</f>
        <v/>
      </c>
      <c r="G677" s="38" t="str">
        <f>_xlfn.IFNA(VLOOKUP(Locations[[#This Row],[CleanZip]],ZipCodes[],3,0),"")</f>
        <v/>
      </c>
      <c r="H677" s="33"/>
      <c r="I677" s="39"/>
      <c r="J677" s="39"/>
      <c r="K677" s="40"/>
      <c r="L677" s="40"/>
      <c r="M677" s="33"/>
      <c r="N677" s="40"/>
      <c r="O677" s="33"/>
      <c r="P677" s="33"/>
      <c r="Q677" s="33"/>
      <c r="R677" s="33"/>
      <c r="S677" s="33"/>
      <c r="T677" s="33"/>
      <c r="U677" s="33"/>
      <c r="V677" s="33"/>
      <c r="W677" s="23" t="str">
        <f>LEFT(TEXT(Locations[[#This Row],[Zip Code]],"00000"),5)</f>
        <v>00000</v>
      </c>
    </row>
    <row r="678" spans="2:23" x14ac:dyDescent="0.2">
      <c r="B678" s="154">
        <v>666</v>
      </c>
      <c r="C678" s="33"/>
      <c r="D678" s="33"/>
      <c r="E678" s="37"/>
      <c r="F678" s="38" t="str">
        <f>_xlfn.IFNA(VLOOKUP(Locations[[#This Row],[CleanZip]],ZipCodes[],2,0),"")</f>
        <v/>
      </c>
      <c r="G678" s="38" t="str">
        <f>_xlfn.IFNA(VLOOKUP(Locations[[#This Row],[CleanZip]],ZipCodes[],3,0),"")</f>
        <v/>
      </c>
      <c r="H678" s="33"/>
      <c r="I678" s="39"/>
      <c r="J678" s="39"/>
      <c r="K678" s="40"/>
      <c r="L678" s="40"/>
      <c r="M678" s="33"/>
      <c r="N678" s="40"/>
      <c r="O678" s="33"/>
      <c r="P678" s="33"/>
      <c r="Q678" s="33"/>
      <c r="R678" s="33"/>
      <c r="S678" s="33"/>
      <c r="T678" s="33"/>
      <c r="U678" s="33"/>
      <c r="V678" s="33"/>
      <c r="W678" s="23" t="str">
        <f>LEFT(TEXT(Locations[[#This Row],[Zip Code]],"00000"),5)</f>
        <v>00000</v>
      </c>
    </row>
    <row r="679" spans="2:23" x14ac:dyDescent="0.2">
      <c r="B679" s="154">
        <v>667</v>
      </c>
      <c r="C679" s="33"/>
      <c r="D679" s="33"/>
      <c r="E679" s="37"/>
      <c r="F679" s="38" t="str">
        <f>_xlfn.IFNA(VLOOKUP(Locations[[#This Row],[CleanZip]],ZipCodes[],2,0),"")</f>
        <v/>
      </c>
      <c r="G679" s="38" t="str">
        <f>_xlfn.IFNA(VLOOKUP(Locations[[#This Row],[CleanZip]],ZipCodes[],3,0),"")</f>
        <v/>
      </c>
      <c r="H679" s="33"/>
      <c r="I679" s="39"/>
      <c r="J679" s="39"/>
      <c r="K679" s="40"/>
      <c r="L679" s="40"/>
      <c r="M679" s="33"/>
      <c r="N679" s="40"/>
      <c r="O679" s="33"/>
      <c r="P679" s="33"/>
      <c r="Q679" s="33"/>
      <c r="R679" s="33"/>
      <c r="S679" s="33"/>
      <c r="T679" s="33"/>
      <c r="U679" s="33"/>
      <c r="V679" s="33"/>
      <c r="W679" s="23" t="str">
        <f>LEFT(TEXT(Locations[[#This Row],[Zip Code]],"00000"),5)</f>
        <v>00000</v>
      </c>
    </row>
    <row r="680" spans="2:23" x14ac:dyDescent="0.2">
      <c r="B680" s="154">
        <v>668</v>
      </c>
      <c r="C680" s="33"/>
      <c r="D680" s="33"/>
      <c r="E680" s="37"/>
      <c r="F680" s="38" t="str">
        <f>_xlfn.IFNA(VLOOKUP(Locations[[#This Row],[CleanZip]],ZipCodes[],2,0),"")</f>
        <v/>
      </c>
      <c r="G680" s="38" t="str">
        <f>_xlfn.IFNA(VLOOKUP(Locations[[#This Row],[CleanZip]],ZipCodes[],3,0),"")</f>
        <v/>
      </c>
      <c r="H680" s="33"/>
      <c r="I680" s="39"/>
      <c r="J680" s="39"/>
      <c r="K680" s="40"/>
      <c r="L680" s="40"/>
      <c r="M680" s="33"/>
      <c r="N680" s="40"/>
      <c r="O680" s="33"/>
      <c r="P680" s="33"/>
      <c r="Q680" s="33"/>
      <c r="R680" s="33"/>
      <c r="S680" s="33"/>
      <c r="T680" s="33"/>
      <c r="U680" s="33"/>
      <c r="V680" s="33"/>
      <c r="W680" s="23" t="str">
        <f>LEFT(TEXT(Locations[[#This Row],[Zip Code]],"00000"),5)</f>
        <v>00000</v>
      </c>
    </row>
    <row r="681" spans="2:23" x14ac:dyDescent="0.2">
      <c r="B681" s="154">
        <v>669</v>
      </c>
      <c r="C681" s="33"/>
      <c r="D681" s="33"/>
      <c r="E681" s="37"/>
      <c r="F681" s="38" t="str">
        <f>_xlfn.IFNA(VLOOKUP(Locations[[#This Row],[CleanZip]],ZipCodes[],2,0),"")</f>
        <v/>
      </c>
      <c r="G681" s="38" t="str">
        <f>_xlfn.IFNA(VLOOKUP(Locations[[#This Row],[CleanZip]],ZipCodes[],3,0),"")</f>
        <v/>
      </c>
      <c r="H681" s="33"/>
      <c r="I681" s="39"/>
      <c r="J681" s="39"/>
      <c r="K681" s="40"/>
      <c r="L681" s="40"/>
      <c r="M681" s="33"/>
      <c r="N681" s="40"/>
      <c r="O681" s="33"/>
      <c r="P681" s="33"/>
      <c r="Q681" s="33"/>
      <c r="R681" s="33"/>
      <c r="S681" s="33"/>
      <c r="T681" s="33"/>
      <c r="U681" s="33"/>
      <c r="V681" s="33"/>
      <c r="W681" s="23" t="str">
        <f>LEFT(TEXT(Locations[[#This Row],[Zip Code]],"00000"),5)</f>
        <v>00000</v>
      </c>
    </row>
    <row r="682" spans="2:23" x14ac:dyDescent="0.2">
      <c r="B682" s="154">
        <v>670</v>
      </c>
      <c r="C682" s="33"/>
      <c r="D682" s="33"/>
      <c r="E682" s="37"/>
      <c r="F682" s="38" t="str">
        <f>_xlfn.IFNA(VLOOKUP(Locations[[#This Row],[CleanZip]],ZipCodes[],2,0),"")</f>
        <v/>
      </c>
      <c r="G682" s="38" t="str">
        <f>_xlfn.IFNA(VLOOKUP(Locations[[#This Row],[CleanZip]],ZipCodes[],3,0),"")</f>
        <v/>
      </c>
      <c r="H682" s="33"/>
      <c r="I682" s="39"/>
      <c r="J682" s="39"/>
      <c r="K682" s="40"/>
      <c r="L682" s="40"/>
      <c r="M682" s="33"/>
      <c r="N682" s="40"/>
      <c r="O682" s="33"/>
      <c r="P682" s="33"/>
      <c r="Q682" s="33"/>
      <c r="R682" s="33"/>
      <c r="S682" s="33"/>
      <c r="T682" s="33"/>
      <c r="U682" s="33"/>
      <c r="V682" s="33"/>
      <c r="W682" s="23" t="str">
        <f>LEFT(TEXT(Locations[[#This Row],[Zip Code]],"00000"),5)</f>
        <v>00000</v>
      </c>
    </row>
    <row r="683" spans="2:23" x14ac:dyDescent="0.2">
      <c r="B683" s="154">
        <v>671</v>
      </c>
      <c r="C683" s="33"/>
      <c r="D683" s="33"/>
      <c r="E683" s="37"/>
      <c r="F683" s="38" t="str">
        <f>_xlfn.IFNA(VLOOKUP(Locations[[#This Row],[CleanZip]],ZipCodes[],2,0),"")</f>
        <v/>
      </c>
      <c r="G683" s="38" t="str">
        <f>_xlfn.IFNA(VLOOKUP(Locations[[#This Row],[CleanZip]],ZipCodes[],3,0),"")</f>
        <v/>
      </c>
      <c r="H683" s="33"/>
      <c r="I683" s="39"/>
      <c r="J683" s="39"/>
      <c r="K683" s="40"/>
      <c r="L683" s="40"/>
      <c r="M683" s="33"/>
      <c r="N683" s="40"/>
      <c r="O683" s="33"/>
      <c r="P683" s="33"/>
      <c r="Q683" s="33"/>
      <c r="R683" s="33"/>
      <c r="S683" s="33"/>
      <c r="T683" s="33"/>
      <c r="U683" s="33"/>
      <c r="V683" s="33"/>
      <c r="W683" s="23" t="str">
        <f>LEFT(TEXT(Locations[[#This Row],[Zip Code]],"00000"),5)</f>
        <v>00000</v>
      </c>
    </row>
    <row r="684" spans="2:23" x14ac:dyDescent="0.2">
      <c r="B684" s="154">
        <v>672</v>
      </c>
      <c r="C684" s="33"/>
      <c r="D684" s="33"/>
      <c r="E684" s="37"/>
      <c r="F684" s="38" t="str">
        <f>_xlfn.IFNA(VLOOKUP(Locations[[#This Row],[CleanZip]],ZipCodes[],2,0),"")</f>
        <v/>
      </c>
      <c r="G684" s="38" t="str">
        <f>_xlfn.IFNA(VLOOKUP(Locations[[#This Row],[CleanZip]],ZipCodes[],3,0),"")</f>
        <v/>
      </c>
      <c r="H684" s="33"/>
      <c r="I684" s="39"/>
      <c r="J684" s="39"/>
      <c r="K684" s="40"/>
      <c r="L684" s="40"/>
      <c r="M684" s="33"/>
      <c r="N684" s="40"/>
      <c r="O684" s="33"/>
      <c r="P684" s="33"/>
      <c r="Q684" s="33"/>
      <c r="R684" s="33"/>
      <c r="S684" s="33"/>
      <c r="T684" s="33"/>
      <c r="U684" s="33"/>
      <c r="V684" s="33"/>
      <c r="W684" s="23" t="str">
        <f>LEFT(TEXT(Locations[[#This Row],[Zip Code]],"00000"),5)</f>
        <v>00000</v>
      </c>
    </row>
    <row r="685" spans="2:23" x14ac:dyDescent="0.2">
      <c r="B685" s="154">
        <v>673</v>
      </c>
      <c r="C685" s="33"/>
      <c r="D685" s="33"/>
      <c r="E685" s="37"/>
      <c r="F685" s="38" t="str">
        <f>_xlfn.IFNA(VLOOKUP(Locations[[#This Row],[CleanZip]],ZipCodes[],2,0),"")</f>
        <v/>
      </c>
      <c r="G685" s="38" t="str">
        <f>_xlfn.IFNA(VLOOKUP(Locations[[#This Row],[CleanZip]],ZipCodes[],3,0),"")</f>
        <v/>
      </c>
      <c r="H685" s="33"/>
      <c r="I685" s="39"/>
      <c r="J685" s="39"/>
      <c r="K685" s="40"/>
      <c r="L685" s="40"/>
      <c r="M685" s="33"/>
      <c r="N685" s="40"/>
      <c r="O685" s="33"/>
      <c r="P685" s="33"/>
      <c r="Q685" s="33"/>
      <c r="R685" s="33"/>
      <c r="S685" s="33"/>
      <c r="T685" s="33"/>
      <c r="U685" s="33"/>
      <c r="V685" s="33"/>
      <c r="W685" s="23" t="str">
        <f>LEFT(TEXT(Locations[[#This Row],[Zip Code]],"00000"),5)</f>
        <v>00000</v>
      </c>
    </row>
    <row r="686" spans="2:23" x14ac:dyDescent="0.2">
      <c r="B686" s="154">
        <v>674</v>
      </c>
      <c r="C686" s="33"/>
      <c r="D686" s="33"/>
      <c r="E686" s="37"/>
      <c r="F686" s="38" t="str">
        <f>_xlfn.IFNA(VLOOKUP(Locations[[#This Row],[CleanZip]],ZipCodes[],2,0),"")</f>
        <v/>
      </c>
      <c r="G686" s="38" t="str">
        <f>_xlfn.IFNA(VLOOKUP(Locations[[#This Row],[CleanZip]],ZipCodes[],3,0),"")</f>
        <v/>
      </c>
      <c r="H686" s="33"/>
      <c r="I686" s="39"/>
      <c r="J686" s="39"/>
      <c r="K686" s="40"/>
      <c r="L686" s="40"/>
      <c r="M686" s="33"/>
      <c r="N686" s="40"/>
      <c r="O686" s="33"/>
      <c r="P686" s="33"/>
      <c r="Q686" s="33"/>
      <c r="R686" s="33"/>
      <c r="S686" s="33"/>
      <c r="T686" s="33"/>
      <c r="U686" s="33"/>
      <c r="V686" s="33"/>
      <c r="W686" s="23" t="str">
        <f>LEFT(TEXT(Locations[[#This Row],[Zip Code]],"00000"),5)</f>
        <v>00000</v>
      </c>
    </row>
    <row r="687" spans="2:23" x14ac:dyDescent="0.2">
      <c r="B687" s="154">
        <v>675</v>
      </c>
      <c r="C687" s="33"/>
      <c r="D687" s="33"/>
      <c r="E687" s="37"/>
      <c r="F687" s="38" t="str">
        <f>_xlfn.IFNA(VLOOKUP(Locations[[#This Row],[CleanZip]],ZipCodes[],2,0),"")</f>
        <v/>
      </c>
      <c r="G687" s="38" t="str">
        <f>_xlfn.IFNA(VLOOKUP(Locations[[#This Row],[CleanZip]],ZipCodes[],3,0),"")</f>
        <v/>
      </c>
      <c r="H687" s="33"/>
      <c r="I687" s="39"/>
      <c r="J687" s="39"/>
      <c r="K687" s="40"/>
      <c r="L687" s="40"/>
      <c r="M687" s="33"/>
      <c r="N687" s="40"/>
      <c r="O687" s="33"/>
      <c r="P687" s="33"/>
      <c r="Q687" s="33"/>
      <c r="R687" s="33"/>
      <c r="S687" s="33"/>
      <c r="T687" s="33"/>
      <c r="U687" s="33"/>
      <c r="V687" s="33"/>
      <c r="W687" s="23" t="str">
        <f>LEFT(TEXT(Locations[[#This Row],[Zip Code]],"00000"),5)</f>
        <v>00000</v>
      </c>
    </row>
    <row r="688" spans="2:23" x14ac:dyDescent="0.2">
      <c r="B688" s="154">
        <v>676</v>
      </c>
      <c r="C688" s="33"/>
      <c r="D688" s="33"/>
      <c r="E688" s="37"/>
      <c r="F688" s="38" t="str">
        <f>_xlfn.IFNA(VLOOKUP(Locations[[#This Row],[CleanZip]],ZipCodes[],2,0),"")</f>
        <v/>
      </c>
      <c r="G688" s="38" t="str">
        <f>_xlfn.IFNA(VLOOKUP(Locations[[#This Row],[CleanZip]],ZipCodes[],3,0),"")</f>
        <v/>
      </c>
      <c r="H688" s="33"/>
      <c r="I688" s="39"/>
      <c r="J688" s="39"/>
      <c r="K688" s="40"/>
      <c r="L688" s="40"/>
      <c r="M688" s="33"/>
      <c r="N688" s="40"/>
      <c r="O688" s="33"/>
      <c r="P688" s="33"/>
      <c r="Q688" s="33"/>
      <c r="R688" s="33"/>
      <c r="S688" s="33"/>
      <c r="T688" s="33"/>
      <c r="U688" s="33"/>
      <c r="V688" s="33"/>
      <c r="W688" s="23" t="str">
        <f>LEFT(TEXT(Locations[[#This Row],[Zip Code]],"00000"),5)</f>
        <v>00000</v>
      </c>
    </row>
    <row r="689" spans="2:23" x14ac:dyDescent="0.2">
      <c r="B689" s="154">
        <v>677</v>
      </c>
      <c r="C689" s="33"/>
      <c r="D689" s="33"/>
      <c r="E689" s="37"/>
      <c r="F689" s="38" t="str">
        <f>_xlfn.IFNA(VLOOKUP(Locations[[#This Row],[CleanZip]],ZipCodes[],2,0),"")</f>
        <v/>
      </c>
      <c r="G689" s="38" t="str">
        <f>_xlfn.IFNA(VLOOKUP(Locations[[#This Row],[CleanZip]],ZipCodes[],3,0),"")</f>
        <v/>
      </c>
      <c r="H689" s="33"/>
      <c r="I689" s="39"/>
      <c r="J689" s="39"/>
      <c r="K689" s="40"/>
      <c r="L689" s="40"/>
      <c r="M689" s="33"/>
      <c r="N689" s="40"/>
      <c r="O689" s="33"/>
      <c r="P689" s="33"/>
      <c r="Q689" s="33"/>
      <c r="R689" s="33"/>
      <c r="S689" s="33"/>
      <c r="T689" s="33"/>
      <c r="U689" s="33"/>
      <c r="V689" s="33"/>
      <c r="W689" s="23" t="str">
        <f>LEFT(TEXT(Locations[[#This Row],[Zip Code]],"00000"),5)</f>
        <v>00000</v>
      </c>
    </row>
    <row r="690" spans="2:23" x14ac:dyDescent="0.2">
      <c r="B690" s="154">
        <v>678</v>
      </c>
      <c r="C690" s="33"/>
      <c r="D690" s="33"/>
      <c r="E690" s="37"/>
      <c r="F690" s="38" t="str">
        <f>_xlfn.IFNA(VLOOKUP(Locations[[#This Row],[CleanZip]],ZipCodes[],2,0),"")</f>
        <v/>
      </c>
      <c r="G690" s="38" t="str">
        <f>_xlfn.IFNA(VLOOKUP(Locations[[#This Row],[CleanZip]],ZipCodes[],3,0),"")</f>
        <v/>
      </c>
      <c r="H690" s="33"/>
      <c r="I690" s="39"/>
      <c r="J690" s="39"/>
      <c r="K690" s="40"/>
      <c r="L690" s="40"/>
      <c r="M690" s="33"/>
      <c r="N690" s="40"/>
      <c r="O690" s="33"/>
      <c r="P690" s="33"/>
      <c r="Q690" s="33"/>
      <c r="R690" s="33"/>
      <c r="S690" s="33"/>
      <c r="T690" s="33"/>
      <c r="U690" s="33"/>
      <c r="V690" s="33"/>
      <c r="W690" s="23" t="str">
        <f>LEFT(TEXT(Locations[[#This Row],[Zip Code]],"00000"),5)</f>
        <v>00000</v>
      </c>
    </row>
    <row r="691" spans="2:23" x14ac:dyDescent="0.2">
      <c r="B691" s="154">
        <v>679</v>
      </c>
      <c r="C691" s="33"/>
      <c r="D691" s="33"/>
      <c r="E691" s="37"/>
      <c r="F691" s="38" t="str">
        <f>_xlfn.IFNA(VLOOKUP(Locations[[#This Row],[CleanZip]],ZipCodes[],2,0),"")</f>
        <v/>
      </c>
      <c r="G691" s="38" t="str">
        <f>_xlfn.IFNA(VLOOKUP(Locations[[#This Row],[CleanZip]],ZipCodes[],3,0),"")</f>
        <v/>
      </c>
      <c r="H691" s="33"/>
      <c r="I691" s="39"/>
      <c r="J691" s="39"/>
      <c r="K691" s="40"/>
      <c r="L691" s="40"/>
      <c r="M691" s="33"/>
      <c r="N691" s="40"/>
      <c r="O691" s="33"/>
      <c r="P691" s="33"/>
      <c r="Q691" s="33"/>
      <c r="R691" s="33"/>
      <c r="S691" s="33"/>
      <c r="T691" s="33"/>
      <c r="U691" s="33"/>
      <c r="V691" s="33"/>
      <c r="W691" s="23" t="str">
        <f>LEFT(TEXT(Locations[[#This Row],[Zip Code]],"00000"),5)</f>
        <v>00000</v>
      </c>
    </row>
    <row r="692" spans="2:23" x14ac:dyDescent="0.2">
      <c r="B692" s="154">
        <v>680</v>
      </c>
      <c r="C692" s="33"/>
      <c r="D692" s="33"/>
      <c r="E692" s="37"/>
      <c r="F692" s="38" t="str">
        <f>_xlfn.IFNA(VLOOKUP(Locations[[#This Row],[CleanZip]],ZipCodes[],2,0),"")</f>
        <v/>
      </c>
      <c r="G692" s="38" t="str">
        <f>_xlfn.IFNA(VLOOKUP(Locations[[#This Row],[CleanZip]],ZipCodes[],3,0),"")</f>
        <v/>
      </c>
      <c r="H692" s="33"/>
      <c r="I692" s="39"/>
      <c r="J692" s="39"/>
      <c r="K692" s="40"/>
      <c r="L692" s="40"/>
      <c r="M692" s="33"/>
      <c r="N692" s="40"/>
      <c r="O692" s="33"/>
      <c r="P692" s="33"/>
      <c r="Q692" s="33"/>
      <c r="R692" s="33"/>
      <c r="S692" s="33"/>
      <c r="T692" s="33"/>
      <c r="U692" s="33"/>
      <c r="V692" s="33"/>
      <c r="W692" s="23" t="str">
        <f>LEFT(TEXT(Locations[[#This Row],[Zip Code]],"00000"),5)</f>
        <v>00000</v>
      </c>
    </row>
    <row r="693" spans="2:23" x14ac:dyDescent="0.2">
      <c r="B693" s="154">
        <v>681</v>
      </c>
      <c r="C693" s="33"/>
      <c r="D693" s="33"/>
      <c r="E693" s="37"/>
      <c r="F693" s="38" t="str">
        <f>_xlfn.IFNA(VLOOKUP(Locations[[#This Row],[CleanZip]],ZipCodes[],2,0),"")</f>
        <v/>
      </c>
      <c r="G693" s="38" t="str">
        <f>_xlfn.IFNA(VLOOKUP(Locations[[#This Row],[CleanZip]],ZipCodes[],3,0),"")</f>
        <v/>
      </c>
      <c r="H693" s="33"/>
      <c r="I693" s="39"/>
      <c r="J693" s="39"/>
      <c r="K693" s="40"/>
      <c r="L693" s="40"/>
      <c r="M693" s="33"/>
      <c r="N693" s="40"/>
      <c r="O693" s="33"/>
      <c r="P693" s="33"/>
      <c r="Q693" s="33"/>
      <c r="R693" s="33"/>
      <c r="S693" s="33"/>
      <c r="T693" s="33"/>
      <c r="U693" s="33"/>
      <c r="V693" s="33"/>
      <c r="W693" s="23" t="str">
        <f>LEFT(TEXT(Locations[[#This Row],[Zip Code]],"00000"),5)</f>
        <v>00000</v>
      </c>
    </row>
    <row r="694" spans="2:23" x14ac:dyDescent="0.2">
      <c r="B694" s="154">
        <v>682</v>
      </c>
      <c r="C694" s="33"/>
      <c r="D694" s="33"/>
      <c r="E694" s="37"/>
      <c r="F694" s="38" t="str">
        <f>_xlfn.IFNA(VLOOKUP(Locations[[#This Row],[CleanZip]],ZipCodes[],2,0),"")</f>
        <v/>
      </c>
      <c r="G694" s="38" t="str">
        <f>_xlfn.IFNA(VLOOKUP(Locations[[#This Row],[CleanZip]],ZipCodes[],3,0),"")</f>
        <v/>
      </c>
      <c r="H694" s="33"/>
      <c r="I694" s="39"/>
      <c r="J694" s="39"/>
      <c r="K694" s="40"/>
      <c r="L694" s="40"/>
      <c r="M694" s="33"/>
      <c r="N694" s="40"/>
      <c r="O694" s="33"/>
      <c r="P694" s="33"/>
      <c r="Q694" s="33"/>
      <c r="R694" s="33"/>
      <c r="S694" s="33"/>
      <c r="T694" s="33"/>
      <c r="U694" s="33"/>
      <c r="V694" s="33"/>
      <c r="W694" s="23" t="str">
        <f>LEFT(TEXT(Locations[[#This Row],[Zip Code]],"00000"),5)</f>
        <v>00000</v>
      </c>
    </row>
    <row r="695" spans="2:23" x14ac:dyDescent="0.2">
      <c r="B695" s="154">
        <v>683</v>
      </c>
      <c r="C695" s="33"/>
      <c r="D695" s="33"/>
      <c r="E695" s="37"/>
      <c r="F695" s="38" t="str">
        <f>_xlfn.IFNA(VLOOKUP(Locations[[#This Row],[CleanZip]],ZipCodes[],2,0),"")</f>
        <v/>
      </c>
      <c r="G695" s="38" t="str">
        <f>_xlfn.IFNA(VLOOKUP(Locations[[#This Row],[CleanZip]],ZipCodes[],3,0),"")</f>
        <v/>
      </c>
      <c r="H695" s="33"/>
      <c r="I695" s="39"/>
      <c r="J695" s="39"/>
      <c r="K695" s="40"/>
      <c r="L695" s="40"/>
      <c r="M695" s="33"/>
      <c r="N695" s="40"/>
      <c r="O695" s="33"/>
      <c r="P695" s="33"/>
      <c r="Q695" s="33"/>
      <c r="R695" s="33"/>
      <c r="S695" s="33"/>
      <c r="T695" s="33"/>
      <c r="U695" s="33"/>
      <c r="V695" s="33"/>
      <c r="W695" s="23" t="str">
        <f>LEFT(TEXT(Locations[[#This Row],[Zip Code]],"00000"),5)</f>
        <v>00000</v>
      </c>
    </row>
    <row r="696" spans="2:23" x14ac:dyDescent="0.2">
      <c r="B696" s="154">
        <v>684</v>
      </c>
      <c r="C696" s="33"/>
      <c r="D696" s="33"/>
      <c r="E696" s="37"/>
      <c r="F696" s="38" t="str">
        <f>_xlfn.IFNA(VLOOKUP(Locations[[#This Row],[CleanZip]],ZipCodes[],2,0),"")</f>
        <v/>
      </c>
      <c r="G696" s="38" t="str">
        <f>_xlfn.IFNA(VLOOKUP(Locations[[#This Row],[CleanZip]],ZipCodes[],3,0),"")</f>
        <v/>
      </c>
      <c r="H696" s="33"/>
      <c r="I696" s="39"/>
      <c r="J696" s="39"/>
      <c r="K696" s="40"/>
      <c r="L696" s="40"/>
      <c r="M696" s="33"/>
      <c r="N696" s="40"/>
      <c r="O696" s="33"/>
      <c r="P696" s="33"/>
      <c r="Q696" s="33"/>
      <c r="R696" s="33"/>
      <c r="S696" s="33"/>
      <c r="T696" s="33"/>
      <c r="U696" s="33"/>
      <c r="V696" s="33"/>
      <c r="W696" s="23" t="str">
        <f>LEFT(TEXT(Locations[[#This Row],[Zip Code]],"00000"),5)</f>
        <v>00000</v>
      </c>
    </row>
    <row r="697" spans="2:23" x14ac:dyDescent="0.2">
      <c r="B697" s="154">
        <v>685</v>
      </c>
      <c r="C697" s="33"/>
      <c r="D697" s="33"/>
      <c r="E697" s="37"/>
      <c r="F697" s="38" t="str">
        <f>_xlfn.IFNA(VLOOKUP(Locations[[#This Row],[CleanZip]],ZipCodes[],2,0),"")</f>
        <v/>
      </c>
      <c r="G697" s="38" t="str">
        <f>_xlfn.IFNA(VLOOKUP(Locations[[#This Row],[CleanZip]],ZipCodes[],3,0),"")</f>
        <v/>
      </c>
      <c r="H697" s="33"/>
      <c r="I697" s="39"/>
      <c r="J697" s="39"/>
      <c r="K697" s="40"/>
      <c r="L697" s="40"/>
      <c r="M697" s="33"/>
      <c r="N697" s="40"/>
      <c r="O697" s="33"/>
      <c r="P697" s="33"/>
      <c r="Q697" s="33"/>
      <c r="R697" s="33"/>
      <c r="S697" s="33"/>
      <c r="T697" s="33"/>
      <c r="U697" s="33"/>
      <c r="V697" s="33"/>
      <c r="W697" s="23" t="str">
        <f>LEFT(TEXT(Locations[[#This Row],[Zip Code]],"00000"),5)</f>
        <v>00000</v>
      </c>
    </row>
    <row r="698" spans="2:23" x14ac:dyDescent="0.2">
      <c r="B698" s="154">
        <v>686</v>
      </c>
      <c r="C698" s="33"/>
      <c r="D698" s="33"/>
      <c r="E698" s="37"/>
      <c r="F698" s="38" t="str">
        <f>_xlfn.IFNA(VLOOKUP(Locations[[#This Row],[CleanZip]],ZipCodes[],2,0),"")</f>
        <v/>
      </c>
      <c r="G698" s="38" t="str">
        <f>_xlfn.IFNA(VLOOKUP(Locations[[#This Row],[CleanZip]],ZipCodes[],3,0),"")</f>
        <v/>
      </c>
      <c r="H698" s="33"/>
      <c r="I698" s="39"/>
      <c r="J698" s="39"/>
      <c r="K698" s="40"/>
      <c r="L698" s="40"/>
      <c r="M698" s="33"/>
      <c r="N698" s="40"/>
      <c r="O698" s="33"/>
      <c r="P698" s="33"/>
      <c r="Q698" s="33"/>
      <c r="R698" s="33"/>
      <c r="S698" s="33"/>
      <c r="T698" s="33"/>
      <c r="U698" s="33"/>
      <c r="V698" s="33"/>
      <c r="W698" s="23" t="str">
        <f>LEFT(TEXT(Locations[[#This Row],[Zip Code]],"00000"),5)</f>
        <v>00000</v>
      </c>
    </row>
    <row r="699" spans="2:23" x14ac:dyDescent="0.2">
      <c r="B699" s="154">
        <v>687</v>
      </c>
      <c r="C699" s="33"/>
      <c r="D699" s="33"/>
      <c r="E699" s="37"/>
      <c r="F699" s="38" t="str">
        <f>_xlfn.IFNA(VLOOKUP(Locations[[#This Row],[CleanZip]],ZipCodes[],2,0),"")</f>
        <v/>
      </c>
      <c r="G699" s="38" t="str">
        <f>_xlfn.IFNA(VLOOKUP(Locations[[#This Row],[CleanZip]],ZipCodes[],3,0),"")</f>
        <v/>
      </c>
      <c r="H699" s="33"/>
      <c r="I699" s="39"/>
      <c r="J699" s="39"/>
      <c r="K699" s="40"/>
      <c r="L699" s="40"/>
      <c r="M699" s="33"/>
      <c r="N699" s="40"/>
      <c r="O699" s="33"/>
      <c r="P699" s="33"/>
      <c r="Q699" s="33"/>
      <c r="R699" s="33"/>
      <c r="S699" s="33"/>
      <c r="T699" s="33"/>
      <c r="U699" s="33"/>
      <c r="V699" s="33"/>
      <c r="W699" s="23" t="str">
        <f>LEFT(TEXT(Locations[[#This Row],[Zip Code]],"00000"),5)</f>
        <v>00000</v>
      </c>
    </row>
    <row r="700" spans="2:23" x14ac:dyDescent="0.2">
      <c r="B700" s="154">
        <v>688</v>
      </c>
      <c r="C700" s="33"/>
      <c r="D700" s="33"/>
      <c r="E700" s="37"/>
      <c r="F700" s="38" t="str">
        <f>_xlfn.IFNA(VLOOKUP(Locations[[#This Row],[CleanZip]],ZipCodes[],2,0),"")</f>
        <v/>
      </c>
      <c r="G700" s="38" t="str">
        <f>_xlfn.IFNA(VLOOKUP(Locations[[#This Row],[CleanZip]],ZipCodes[],3,0),"")</f>
        <v/>
      </c>
      <c r="H700" s="33"/>
      <c r="I700" s="39"/>
      <c r="J700" s="39"/>
      <c r="K700" s="40"/>
      <c r="L700" s="40"/>
      <c r="M700" s="33"/>
      <c r="N700" s="40"/>
      <c r="O700" s="33"/>
      <c r="P700" s="33"/>
      <c r="Q700" s="33"/>
      <c r="R700" s="33"/>
      <c r="S700" s="33"/>
      <c r="T700" s="33"/>
      <c r="U700" s="33"/>
      <c r="V700" s="33"/>
      <c r="W700" s="23" t="str">
        <f>LEFT(TEXT(Locations[[#This Row],[Zip Code]],"00000"),5)</f>
        <v>00000</v>
      </c>
    </row>
    <row r="701" spans="2:23" x14ac:dyDescent="0.2">
      <c r="B701" s="154">
        <v>689</v>
      </c>
      <c r="C701" s="33"/>
      <c r="D701" s="33"/>
      <c r="E701" s="37"/>
      <c r="F701" s="38" t="str">
        <f>_xlfn.IFNA(VLOOKUP(Locations[[#This Row],[CleanZip]],ZipCodes[],2,0),"")</f>
        <v/>
      </c>
      <c r="G701" s="38" t="str">
        <f>_xlfn.IFNA(VLOOKUP(Locations[[#This Row],[CleanZip]],ZipCodes[],3,0),"")</f>
        <v/>
      </c>
      <c r="H701" s="33"/>
      <c r="I701" s="39"/>
      <c r="J701" s="39"/>
      <c r="K701" s="40"/>
      <c r="L701" s="40"/>
      <c r="M701" s="33"/>
      <c r="N701" s="40"/>
      <c r="O701" s="33"/>
      <c r="P701" s="33"/>
      <c r="Q701" s="33"/>
      <c r="R701" s="33"/>
      <c r="S701" s="33"/>
      <c r="T701" s="33"/>
      <c r="U701" s="33"/>
      <c r="V701" s="33"/>
      <c r="W701" s="23" t="str">
        <f>LEFT(TEXT(Locations[[#This Row],[Zip Code]],"00000"),5)</f>
        <v>00000</v>
      </c>
    </row>
    <row r="702" spans="2:23" x14ac:dyDescent="0.2">
      <c r="B702" s="154">
        <v>690</v>
      </c>
      <c r="C702" s="33"/>
      <c r="D702" s="33"/>
      <c r="E702" s="37"/>
      <c r="F702" s="38" t="str">
        <f>_xlfn.IFNA(VLOOKUP(Locations[[#This Row],[CleanZip]],ZipCodes[],2,0),"")</f>
        <v/>
      </c>
      <c r="G702" s="38" t="str">
        <f>_xlfn.IFNA(VLOOKUP(Locations[[#This Row],[CleanZip]],ZipCodes[],3,0),"")</f>
        <v/>
      </c>
      <c r="H702" s="33"/>
      <c r="I702" s="39"/>
      <c r="J702" s="39"/>
      <c r="K702" s="40"/>
      <c r="L702" s="40"/>
      <c r="M702" s="33"/>
      <c r="N702" s="40"/>
      <c r="O702" s="33"/>
      <c r="P702" s="33"/>
      <c r="Q702" s="33"/>
      <c r="R702" s="33"/>
      <c r="S702" s="33"/>
      <c r="T702" s="33"/>
      <c r="U702" s="33"/>
      <c r="V702" s="33"/>
      <c r="W702" s="23" t="str">
        <f>LEFT(TEXT(Locations[[#This Row],[Zip Code]],"00000"),5)</f>
        <v>00000</v>
      </c>
    </row>
    <row r="703" spans="2:23" x14ac:dyDescent="0.2">
      <c r="B703" s="154">
        <v>691</v>
      </c>
      <c r="C703" s="33"/>
      <c r="D703" s="33"/>
      <c r="E703" s="37"/>
      <c r="F703" s="38" t="str">
        <f>_xlfn.IFNA(VLOOKUP(Locations[[#This Row],[CleanZip]],ZipCodes[],2,0),"")</f>
        <v/>
      </c>
      <c r="G703" s="38" t="str">
        <f>_xlfn.IFNA(VLOOKUP(Locations[[#This Row],[CleanZip]],ZipCodes[],3,0),"")</f>
        <v/>
      </c>
      <c r="H703" s="33"/>
      <c r="I703" s="39"/>
      <c r="J703" s="39"/>
      <c r="K703" s="40"/>
      <c r="L703" s="40"/>
      <c r="M703" s="33"/>
      <c r="N703" s="40"/>
      <c r="O703" s="33"/>
      <c r="P703" s="33"/>
      <c r="Q703" s="33"/>
      <c r="R703" s="33"/>
      <c r="S703" s="33"/>
      <c r="T703" s="33"/>
      <c r="U703" s="33"/>
      <c r="V703" s="33"/>
      <c r="W703" s="23" t="str">
        <f>LEFT(TEXT(Locations[[#This Row],[Zip Code]],"00000"),5)</f>
        <v>00000</v>
      </c>
    </row>
    <row r="704" spans="2:23" x14ac:dyDescent="0.2">
      <c r="B704" s="154">
        <v>692</v>
      </c>
      <c r="C704" s="33"/>
      <c r="D704" s="33"/>
      <c r="E704" s="37"/>
      <c r="F704" s="38" t="str">
        <f>_xlfn.IFNA(VLOOKUP(Locations[[#This Row],[CleanZip]],ZipCodes[],2,0),"")</f>
        <v/>
      </c>
      <c r="G704" s="38" t="str">
        <f>_xlfn.IFNA(VLOOKUP(Locations[[#This Row],[CleanZip]],ZipCodes[],3,0),"")</f>
        <v/>
      </c>
      <c r="H704" s="33"/>
      <c r="I704" s="39"/>
      <c r="J704" s="39"/>
      <c r="K704" s="40"/>
      <c r="L704" s="40"/>
      <c r="M704" s="33"/>
      <c r="N704" s="40"/>
      <c r="O704" s="33"/>
      <c r="P704" s="33"/>
      <c r="Q704" s="33"/>
      <c r="R704" s="33"/>
      <c r="S704" s="33"/>
      <c r="T704" s="33"/>
      <c r="U704" s="33"/>
      <c r="V704" s="33"/>
      <c r="W704" s="23" t="str">
        <f>LEFT(TEXT(Locations[[#This Row],[Zip Code]],"00000"),5)</f>
        <v>00000</v>
      </c>
    </row>
    <row r="705" spans="2:23" x14ac:dyDescent="0.2">
      <c r="B705" s="154">
        <v>693</v>
      </c>
      <c r="C705" s="33"/>
      <c r="D705" s="33"/>
      <c r="E705" s="37"/>
      <c r="F705" s="38" t="str">
        <f>_xlfn.IFNA(VLOOKUP(Locations[[#This Row],[CleanZip]],ZipCodes[],2,0),"")</f>
        <v/>
      </c>
      <c r="G705" s="38" t="str">
        <f>_xlfn.IFNA(VLOOKUP(Locations[[#This Row],[CleanZip]],ZipCodes[],3,0),"")</f>
        <v/>
      </c>
      <c r="H705" s="33"/>
      <c r="I705" s="39"/>
      <c r="J705" s="39"/>
      <c r="K705" s="40"/>
      <c r="L705" s="40"/>
      <c r="M705" s="33"/>
      <c r="N705" s="40"/>
      <c r="O705" s="33"/>
      <c r="P705" s="33"/>
      <c r="Q705" s="33"/>
      <c r="R705" s="33"/>
      <c r="S705" s="33"/>
      <c r="T705" s="33"/>
      <c r="U705" s="33"/>
      <c r="V705" s="33"/>
      <c r="W705" s="23" t="str">
        <f>LEFT(TEXT(Locations[[#This Row],[Zip Code]],"00000"),5)</f>
        <v>00000</v>
      </c>
    </row>
    <row r="706" spans="2:23" x14ac:dyDescent="0.2">
      <c r="B706" s="154">
        <v>694</v>
      </c>
      <c r="C706" s="33"/>
      <c r="D706" s="33"/>
      <c r="E706" s="37"/>
      <c r="F706" s="38" t="str">
        <f>_xlfn.IFNA(VLOOKUP(Locations[[#This Row],[CleanZip]],ZipCodes[],2,0),"")</f>
        <v/>
      </c>
      <c r="G706" s="38" t="str">
        <f>_xlfn.IFNA(VLOOKUP(Locations[[#This Row],[CleanZip]],ZipCodes[],3,0),"")</f>
        <v/>
      </c>
      <c r="H706" s="33"/>
      <c r="I706" s="39"/>
      <c r="J706" s="39"/>
      <c r="K706" s="40"/>
      <c r="L706" s="40"/>
      <c r="M706" s="33"/>
      <c r="N706" s="40"/>
      <c r="O706" s="33"/>
      <c r="P706" s="33"/>
      <c r="Q706" s="33"/>
      <c r="R706" s="33"/>
      <c r="S706" s="33"/>
      <c r="T706" s="33"/>
      <c r="U706" s="33"/>
      <c r="V706" s="33"/>
      <c r="W706" s="23" t="str">
        <f>LEFT(TEXT(Locations[[#This Row],[Zip Code]],"00000"),5)</f>
        <v>00000</v>
      </c>
    </row>
    <row r="707" spans="2:23" x14ac:dyDescent="0.2">
      <c r="B707" s="154">
        <v>695</v>
      </c>
      <c r="C707" s="33"/>
      <c r="D707" s="33"/>
      <c r="E707" s="37"/>
      <c r="F707" s="38" t="str">
        <f>_xlfn.IFNA(VLOOKUP(Locations[[#This Row],[CleanZip]],ZipCodes[],2,0),"")</f>
        <v/>
      </c>
      <c r="G707" s="38" t="str">
        <f>_xlfn.IFNA(VLOOKUP(Locations[[#This Row],[CleanZip]],ZipCodes[],3,0),"")</f>
        <v/>
      </c>
      <c r="H707" s="33"/>
      <c r="I707" s="39"/>
      <c r="J707" s="39"/>
      <c r="K707" s="40"/>
      <c r="L707" s="40"/>
      <c r="M707" s="33"/>
      <c r="N707" s="40"/>
      <c r="O707" s="33"/>
      <c r="P707" s="33"/>
      <c r="Q707" s="33"/>
      <c r="R707" s="33"/>
      <c r="S707" s="33"/>
      <c r="T707" s="33"/>
      <c r="U707" s="33"/>
      <c r="V707" s="33"/>
      <c r="W707" s="23" t="str">
        <f>LEFT(TEXT(Locations[[#This Row],[Zip Code]],"00000"),5)</f>
        <v>00000</v>
      </c>
    </row>
    <row r="708" spans="2:23" x14ac:dyDescent="0.2">
      <c r="B708" s="154">
        <v>696</v>
      </c>
      <c r="C708" s="33"/>
      <c r="D708" s="33"/>
      <c r="E708" s="37"/>
      <c r="F708" s="38" t="str">
        <f>_xlfn.IFNA(VLOOKUP(Locations[[#This Row],[CleanZip]],ZipCodes[],2,0),"")</f>
        <v/>
      </c>
      <c r="G708" s="38" t="str">
        <f>_xlfn.IFNA(VLOOKUP(Locations[[#This Row],[CleanZip]],ZipCodes[],3,0),"")</f>
        <v/>
      </c>
      <c r="H708" s="33"/>
      <c r="I708" s="39"/>
      <c r="J708" s="39"/>
      <c r="K708" s="40"/>
      <c r="L708" s="40"/>
      <c r="M708" s="33"/>
      <c r="N708" s="40"/>
      <c r="O708" s="33"/>
      <c r="P708" s="33"/>
      <c r="Q708" s="33"/>
      <c r="R708" s="33"/>
      <c r="S708" s="33"/>
      <c r="T708" s="33"/>
      <c r="U708" s="33"/>
      <c r="V708" s="33"/>
      <c r="W708" s="23" t="str">
        <f>LEFT(TEXT(Locations[[#This Row],[Zip Code]],"00000"),5)</f>
        <v>00000</v>
      </c>
    </row>
    <row r="709" spans="2:23" x14ac:dyDescent="0.2">
      <c r="B709" s="154">
        <v>697</v>
      </c>
      <c r="C709" s="33"/>
      <c r="D709" s="33"/>
      <c r="E709" s="37"/>
      <c r="F709" s="38" t="str">
        <f>_xlfn.IFNA(VLOOKUP(Locations[[#This Row],[CleanZip]],ZipCodes[],2,0),"")</f>
        <v/>
      </c>
      <c r="G709" s="38" t="str">
        <f>_xlfn.IFNA(VLOOKUP(Locations[[#This Row],[CleanZip]],ZipCodes[],3,0),"")</f>
        <v/>
      </c>
      <c r="H709" s="33"/>
      <c r="I709" s="39"/>
      <c r="J709" s="39"/>
      <c r="K709" s="40"/>
      <c r="L709" s="40"/>
      <c r="M709" s="33"/>
      <c r="N709" s="40"/>
      <c r="O709" s="33"/>
      <c r="P709" s="33"/>
      <c r="Q709" s="33"/>
      <c r="R709" s="33"/>
      <c r="S709" s="33"/>
      <c r="T709" s="33"/>
      <c r="U709" s="33"/>
      <c r="V709" s="33"/>
      <c r="W709" s="23" t="str">
        <f>LEFT(TEXT(Locations[[#This Row],[Zip Code]],"00000"),5)</f>
        <v>00000</v>
      </c>
    </row>
    <row r="710" spans="2:23" x14ac:dyDescent="0.2">
      <c r="B710" s="154">
        <v>698</v>
      </c>
      <c r="C710" s="33"/>
      <c r="D710" s="33"/>
      <c r="E710" s="37"/>
      <c r="F710" s="38" t="str">
        <f>_xlfn.IFNA(VLOOKUP(Locations[[#This Row],[CleanZip]],ZipCodes[],2,0),"")</f>
        <v/>
      </c>
      <c r="G710" s="38" t="str">
        <f>_xlfn.IFNA(VLOOKUP(Locations[[#This Row],[CleanZip]],ZipCodes[],3,0),"")</f>
        <v/>
      </c>
      <c r="H710" s="33"/>
      <c r="I710" s="39"/>
      <c r="J710" s="39"/>
      <c r="K710" s="40"/>
      <c r="L710" s="40"/>
      <c r="M710" s="33"/>
      <c r="N710" s="40"/>
      <c r="O710" s="33"/>
      <c r="P710" s="33"/>
      <c r="Q710" s="33"/>
      <c r="R710" s="33"/>
      <c r="S710" s="33"/>
      <c r="T710" s="33"/>
      <c r="U710" s="33"/>
      <c r="V710" s="33"/>
      <c r="W710" s="23" t="str">
        <f>LEFT(TEXT(Locations[[#This Row],[Zip Code]],"00000"),5)</f>
        <v>00000</v>
      </c>
    </row>
    <row r="711" spans="2:23" x14ac:dyDescent="0.2">
      <c r="B711" s="154">
        <v>699</v>
      </c>
      <c r="C711" s="33"/>
      <c r="D711" s="33"/>
      <c r="E711" s="37"/>
      <c r="F711" s="38" t="str">
        <f>_xlfn.IFNA(VLOOKUP(Locations[[#This Row],[CleanZip]],ZipCodes[],2,0),"")</f>
        <v/>
      </c>
      <c r="G711" s="38" t="str">
        <f>_xlfn.IFNA(VLOOKUP(Locations[[#This Row],[CleanZip]],ZipCodes[],3,0),"")</f>
        <v/>
      </c>
      <c r="H711" s="33"/>
      <c r="I711" s="39"/>
      <c r="J711" s="39"/>
      <c r="K711" s="40"/>
      <c r="L711" s="40"/>
      <c r="M711" s="33"/>
      <c r="N711" s="40"/>
      <c r="O711" s="33"/>
      <c r="P711" s="33"/>
      <c r="Q711" s="33"/>
      <c r="R711" s="33"/>
      <c r="S711" s="33"/>
      <c r="T711" s="33"/>
      <c r="U711" s="33"/>
      <c r="V711" s="33"/>
      <c r="W711" s="23" t="str">
        <f>LEFT(TEXT(Locations[[#This Row],[Zip Code]],"00000"),5)</f>
        <v>00000</v>
      </c>
    </row>
    <row r="712" spans="2:23" x14ac:dyDescent="0.2">
      <c r="B712" s="154">
        <v>700</v>
      </c>
      <c r="C712" s="33"/>
      <c r="D712" s="33"/>
      <c r="E712" s="37"/>
      <c r="F712" s="38" t="str">
        <f>_xlfn.IFNA(VLOOKUP(Locations[[#This Row],[CleanZip]],ZipCodes[],2,0),"")</f>
        <v/>
      </c>
      <c r="G712" s="38" t="str">
        <f>_xlfn.IFNA(VLOOKUP(Locations[[#This Row],[CleanZip]],ZipCodes[],3,0),"")</f>
        <v/>
      </c>
      <c r="H712" s="33"/>
      <c r="I712" s="39"/>
      <c r="J712" s="39"/>
      <c r="K712" s="40"/>
      <c r="L712" s="40"/>
      <c r="M712" s="33"/>
      <c r="N712" s="40"/>
      <c r="O712" s="33"/>
      <c r="P712" s="33"/>
      <c r="Q712" s="33"/>
      <c r="R712" s="33"/>
      <c r="S712" s="33"/>
      <c r="T712" s="33"/>
      <c r="U712" s="33"/>
      <c r="V712" s="33"/>
      <c r="W712" s="23" t="str">
        <f>LEFT(TEXT(Locations[[#This Row],[Zip Code]],"00000"),5)</f>
        <v>00000</v>
      </c>
    </row>
    <row r="713" spans="2:23" x14ac:dyDescent="0.2">
      <c r="B713" s="154">
        <v>701</v>
      </c>
      <c r="C713" s="33"/>
      <c r="D713" s="33"/>
      <c r="E713" s="37"/>
      <c r="F713" s="38" t="str">
        <f>_xlfn.IFNA(VLOOKUP(Locations[[#This Row],[CleanZip]],ZipCodes[],2,0),"")</f>
        <v/>
      </c>
      <c r="G713" s="38" t="str">
        <f>_xlfn.IFNA(VLOOKUP(Locations[[#This Row],[CleanZip]],ZipCodes[],3,0),"")</f>
        <v/>
      </c>
      <c r="H713" s="33"/>
      <c r="I713" s="39"/>
      <c r="J713" s="39"/>
      <c r="K713" s="40"/>
      <c r="L713" s="40"/>
      <c r="M713" s="33"/>
      <c r="N713" s="40"/>
      <c r="O713" s="33"/>
      <c r="P713" s="33"/>
      <c r="Q713" s="33"/>
      <c r="R713" s="33"/>
      <c r="S713" s="33"/>
      <c r="T713" s="33"/>
      <c r="U713" s="33"/>
      <c r="V713" s="33"/>
      <c r="W713" s="23" t="str">
        <f>LEFT(TEXT(Locations[[#This Row],[Zip Code]],"00000"),5)</f>
        <v>00000</v>
      </c>
    </row>
    <row r="714" spans="2:23" x14ac:dyDescent="0.2">
      <c r="B714" s="154">
        <v>702</v>
      </c>
      <c r="C714" s="33"/>
      <c r="D714" s="33"/>
      <c r="E714" s="37"/>
      <c r="F714" s="38" t="str">
        <f>_xlfn.IFNA(VLOOKUP(Locations[[#This Row],[CleanZip]],ZipCodes[],2,0),"")</f>
        <v/>
      </c>
      <c r="G714" s="38" t="str">
        <f>_xlfn.IFNA(VLOOKUP(Locations[[#This Row],[CleanZip]],ZipCodes[],3,0),"")</f>
        <v/>
      </c>
      <c r="H714" s="33"/>
      <c r="I714" s="39"/>
      <c r="J714" s="39"/>
      <c r="K714" s="40"/>
      <c r="L714" s="40"/>
      <c r="M714" s="33"/>
      <c r="N714" s="40"/>
      <c r="O714" s="33"/>
      <c r="P714" s="33"/>
      <c r="Q714" s="33"/>
      <c r="R714" s="33"/>
      <c r="S714" s="33"/>
      <c r="T714" s="33"/>
      <c r="U714" s="33"/>
      <c r="V714" s="33"/>
      <c r="W714" s="23" t="str">
        <f>LEFT(TEXT(Locations[[#This Row],[Zip Code]],"00000"),5)</f>
        <v>00000</v>
      </c>
    </row>
    <row r="715" spans="2:23" x14ac:dyDescent="0.2">
      <c r="B715" s="154">
        <v>703</v>
      </c>
      <c r="C715" s="33"/>
      <c r="D715" s="33"/>
      <c r="E715" s="37"/>
      <c r="F715" s="38" t="str">
        <f>_xlfn.IFNA(VLOOKUP(Locations[[#This Row],[CleanZip]],ZipCodes[],2,0),"")</f>
        <v/>
      </c>
      <c r="G715" s="38" t="str">
        <f>_xlfn.IFNA(VLOOKUP(Locations[[#This Row],[CleanZip]],ZipCodes[],3,0),"")</f>
        <v/>
      </c>
      <c r="H715" s="33"/>
      <c r="I715" s="39"/>
      <c r="J715" s="39"/>
      <c r="K715" s="40"/>
      <c r="L715" s="40"/>
      <c r="M715" s="33"/>
      <c r="N715" s="40"/>
      <c r="O715" s="33"/>
      <c r="P715" s="33"/>
      <c r="Q715" s="33"/>
      <c r="R715" s="33"/>
      <c r="S715" s="33"/>
      <c r="T715" s="33"/>
      <c r="U715" s="33"/>
      <c r="V715" s="33"/>
      <c r="W715" s="23" t="str">
        <f>LEFT(TEXT(Locations[[#This Row],[Zip Code]],"00000"),5)</f>
        <v>00000</v>
      </c>
    </row>
    <row r="716" spans="2:23" x14ac:dyDescent="0.2">
      <c r="B716" s="154">
        <v>704</v>
      </c>
      <c r="C716" s="33"/>
      <c r="D716" s="33"/>
      <c r="E716" s="37"/>
      <c r="F716" s="38" t="str">
        <f>_xlfn.IFNA(VLOOKUP(Locations[[#This Row],[CleanZip]],ZipCodes[],2,0),"")</f>
        <v/>
      </c>
      <c r="G716" s="38" t="str">
        <f>_xlfn.IFNA(VLOOKUP(Locations[[#This Row],[CleanZip]],ZipCodes[],3,0),"")</f>
        <v/>
      </c>
      <c r="H716" s="33"/>
      <c r="I716" s="39"/>
      <c r="J716" s="39"/>
      <c r="K716" s="40"/>
      <c r="L716" s="40"/>
      <c r="M716" s="33"/>
      <c r="N716" s="40"/>
      <c r="O716" s="33"/>
      <c r="P716" s="33"/>
      <c r="Q716" s="33"/>
      <c r="R716" s="33"/>
      <c r="S716" s="33"/>
      <c r="T716" s="33"/>
      <c r="U716" s="33"/>
      <c r="V716" s="33"/>
      <c r="W716" s="23" t="str">
        <f>LEFT(TEXT(Locations[[#This Row],[Zip Code]],"00000"),5)</f>
        <v>00000</v>
      </c>
    </row>
    <row r="717" spans="2:23" x14ac:dyDescent="0.2">
      <c r="B717" s="154">
        <v>705</v>
      </c>
      <c r="C717" s="33"/>
      <c r="D717" s="33"/>
      <c r="E717" s="37"/>
      <c r="F717" s="38" t="str">
        <f>_xlfn.IFNA(VLOOKUP(Locations[[#This Row],[CleanZip]],ZipCodes[],2,0),"")</f>
        <v/>
      </c>
      <c r="G717" s="38" t="str">
        <f>_xlfn.IFNA(VLOOKUP(Locations[[#This Row],[CleanZip]],ZipCodes[],3,0),"")</f>
        <v/>
      </c>
      <c r="H717" s="33"/>
      <c r="I717" s="39"/>
      <c r="J717" s="39"/>
      <c r="K717" s="40"/>
      <c r="L717" s="40"/>
      <c r="M717" s="33"/>
      <c r="N717" s="40"/>
      <c r="O717" s="33"/>
      <c r="P717" s="33"/>
      <c r="Q717" s="33"/>
      <c r="R717" s="33"/>
      <c r="S717" s="33"/>
      <c r="T717" s="33"/>
      <c r="U717" s="33"/>
      <c r="V717" s="33"/>
      <c r="W717" s="23" t="str">
        <f>LEFT(TEXT(Locations[[#This Row],[Zip Code]],"00000"),5)</f>
        <v>00000</v>
      </c>
    </row>
    <row r="718" spans="2:23" x14ac:dyDescent="0.2">
      <c r="B718" s="154">
        <v>706</v>
      </c>
      <c r="C718" s="33"/>
      <c r="D718" s="33"/>
      <c r="E718" s="37"/>
      <c r="F718" s="38" t="str">
        <f>_xlfn.IFNA(VLOOKUP(Locations[[#This Row],[CleanZip]],ZipCodes[],2,0),"")</f>
        <v/>
      </c>
      <c r="G718" s="38" t="str">
        <f>_xlfn.IFNA(VLOOKUP(Locations[[#This Row],[CleanZip]],ZipCodes[],3,0),"")</f>
        <v/>
      </c>
      <c r="H718" s="33"/>
      <c r="I718" s="39"/>
      <c r="J718" s="39"/>
      <c r="K718" s="40"/>
      <c r="L718" s="40"/>
      <c r="M718" s="33"/>
      <c r="N718" s="40"/>
      <c r="O718" s="33"/>
      <c r="P718" s="33"/>
      <c r="Q718" s="33"/>
      <c r="R718" s="33"/>
      <c r="S718" s="33"/>
      <c r="T718" s="33"/>
      <c r="U718" s="33"/>
      <c r="V718" s="33"/>
      <c r="W718" s="23" t="str">
        <f>LEFT(TEXT(Locations[[#This Row],[Zip Code]],"00000"),5)</f>
        <v>00000</v>
      </c>
    </row>
    <row r="719" spans="2:23" x14ac:dyDescent="0.2">
      <c r="B719" s="154">
        <v>707</v>
      </c>
      <c r="C719" s="33"/>
      <c r="D719" s="33"/>
      <c r="E719" s="37"/>
      <c r="F719" s="38" t="str">
        <f>_xlfn.IFNA(VLOOKUP(Locations[[#This Row],[CleanZip]],ZipCodes[],2,0),"")</f>
        <v/>
      </c>
      <c r="G719" s="38" t="str">
        <f>_xlfn.IFNA(VLOOKUP(Locations[[#This Row],[CleanZip]],ZipCodes[],3,0),"")</f>
        <v/>
      </c>
      <c r="H719" s="33"/>
      <c r="I719" s="39"/>
      <c r="J719" s="39"/>
      <c r="K719" s="40"/>
      <c r="L719" s="40"/>
      <c r="M719" s="33"/>
      <c r="N719" s="40"/>
      <c r="O719" s="33"/>
      <c r="P719" s="33"/>
      <c r="Q719" s="33"/>
      <c r="R719" s="33"/>
      <c r="S719" s="33"/>
      <c r="T719" s="33"/>
      <c r="U719" s="33"/>
      <c r="V719" s="33"/>
      <c r="W719" s="23" t="str">
        <f>LEFT(TEXT(Locations[[#This Row],[Zip Code]],"00000"),5)</f>
        <v>00000</v>
      </c>
    </row>
    <row r="720" spans="2:23" x14ac:dyDescent="0.2">
      <c r="B720" s="154">
        <v>708</v>
      </c>
      <c r="C720" s="33"/>
      <c r="D720" s="33"/>
      <c r="E720" s="37"/>
      <c r="F720" s="38" t="str">
        <f>_xlfn.IFNA(VLOOKUP(Locations[[#This Row],[CleanZip]],ZipCodes[],2,0),"")</f>
        <v/>
      </c>
      <c r="G720" s="38" t="str">
        <f>_xlfn.IFNA(VLOOKUP(Locations[[#This Row],[CleanZip]],ZipCodes[],3,0),"")</f>
        <v/>
      </c>
      <c r="H720" s="33"/>
      <c r="I720" s="39"/>
      <c r="J720" s="39"/>
      <c r="K720" s="40"/>
      <c r="L720" s="40"/>
      <c r="M720" s="33"/>
      <c r="N720" s="40"/>
      <c r="O720" s="33"/>
      <c r="P720" s="33"/>
      <c r="Q720" s="33"/>
      <c r="R720" s="33"/>
      <c r="S720" s="33"/>
      <c r="T720" s="33"/>
      <c r="U720" s="33"/>
      <c r="V720" s="33"/>
      <c r="W720" s="23" t="str">
        <f>LEFT(TEXT(Locations[[#This Row],[Zip Code]],"00000"),5)</f>
        <v>00000</v>
      </c>
    </row>
    <row r="721" spans="2:23" x14ac:dyDescent="0.2">
      <c r="B721" s="154">
        <v>709</v>
      </c>
      <c r="C721" s="33"/>
      <c r="D721" s="33"/>
      <c r="E721" s="37"/>
      <c r="F721" s="38" t="str">
        <f>_xlfn.IFNA(VLOOKUP(Locations[[#This Row],[CleanZip]],ZipCodes[],2,0),"")</f>
        <v/>
      </c>
      <c r="G721" s="38" t="str">
        <f>_xlfn.IFNA(VLOOKUP(Locations[[#This Row],[CleanZip]],ZipCodes[],3,0),"")</f>
        <v/>
      </c>
      <c r="H721" s="33"/>
      <c r="I721" s="39"/>
      <c r="J721" s="39"/>
      <c r="K721" s="40"/>
      <c r="L721" s="40"/>
      <c r="M721" s="33"/>
      <c r="N721" s="40"/>
      <c r="O721" s="33"/>
      <c r="P721" s="33"/>
      <c r="Q721" s="33"/>
      <c r="R721" s="33"/>
      <c r="S721" s="33"/>
      <c r="T721" s="33"/>
      <c r="U721" s="33"/>
      <c r="V721" s="33"/>
      <c r="W721" s="23" t="str">
        <f>LEFT(TEXT(Locations[[#This Row],[Zip Code]],"00000"),5)</f>
        <v>00000</v>
      </c>
    </row>
    <row r="722" spans="2:23" x14ac:dyDescent="0.2">
      <c r="B722" s="154">
        <v>710</v>
      </c>
      <c r="C722" s="33"/>
      <c r="D722" s="33"/>
      <c r="E722" s="37"/>
      <c r="F722" s="38" t="str">
        <f>_xlfn.IFNA(VLOOKUP(Locations[[#This Row],[CleanZip]],ZipCodes[],2,0),"")</f>
        <v/>
      </c>
      <c r="G722" s="38" t="str">
        <f>_xlfn.IFNA(VLOOKUP(Locations[[#This Row],[CleanZip]],ZipCodes[],3,0),"")</f>
        <v/>
      </c>
      <c r="H722" s="33"/>
      <c r="I722" s="39"/>
      <c r="J722" s="39"/>
      <c r="K722" s="40"/>
      <c r="L722" s="40"/>
      <c r="M722" s="33"/>
      <c r="N722" s="40"/>
      <c r="O722" s="33"/>
      <c r="P722" s="33"/>
      <c r="Q722" s="33"/>
      <c r="R722" s="33"/>
      <c r="S722" s="33"/>
      <c r="T722" s="33"/>
      <c r="U722" s="33"/>
      <c r="V722" s="33"/>
      <c r="W722" s="23" t="str">
        <f>LEFT(TEXT(Locations[[#This Row],[Zip Code]],"00000"),5)</f>
        <v>00000</v>
      </c>
    </row>
    <row r="723" spans="2:23" x14ac:dyDescent="0.2">
      <c r="B723" s="154">
        <v>711</v>
      </c>
      <c r="C723" s="33"/>
      <c r="D723" s="33"/>
      <c r="E723" s="37"/>
      <c r="F723" s="38" t="str">
        <f>_xlfn.IFNA(VLOOKUP(Locations[[#This Row],[CleanZip]],ZipCodes[],2,0),"")</f>
        <v/>
      </c>
      <c r="G723" s="38" t="str">
        <f>_xlfn.IFNA(VLOOKUP(Locations[[#This Row],[CleanZip]],ZipCodes[],3,0),"")</f>
        <v/>
      </c>
      <c r="H723" s="33"/>
      <c r="I723" s="39"/>
      <c r="J723" s="39"/>
      <c r="K723" s="40"/>
      <c r="L723" s="40"/>
      <c r="M723" s="33"/>
      <c r="N723" s="40"/>
      <c r="O723" s="33"/>
      <c r="P723" s="33"/>
      <c r="Q723" s="33"/>
      <c r="R723" s="33"/>
      <c r="S723" s="33"/>
      <c r="T723" s="33"/>
      <c r="U723" s="33"/>
      <c r="V723" s="33"/>
      <c r="W723" s="23" t="str">
        <f>LEFT(TEXT(Locations[[#This Row],[Zip Code]],"00000"),5)</f>
        <v>00000</v>
      </c>
    </row>
    <row r="724" spans="2:23" x14ac:dyDescent="0.2">
      <c r="B724" s="154">
        <v>712</v>
      </c>
      <c r="C724" s="33"/>
      <c r="D724" s="33"/>
      <c r="E724" s="37"/>
      <c r="F724" s="38" t="str">
        <f>_xlfn.IFNA(VLOOKUP(Locations[[#This Row],[CleanZip]],ZipCodes[],2,0),"")</f>
        <v/>
      </c>
      <c r="G724" s="38" t="str">
        <f>_xlfn.IFNA(VLOOKUP(Locations[[#This Row],[CleanZip]],ZipCodes[],3,0),"")</f>
        <v/>
      </c>
      <c r="H724" s="33"/>
      <c r="I724" s="39"/>
      <c r="J724" s="39"/>
      <c r="K724" s="40"/>
      <c r="L724" s="40"/>
      <c r="M724" s="33"/>
      <c r="N724" s="40"/>
      <c r="O724" s="33"/>
      <c r="P724" s="33"/>
      <c r="Q724" s="33"/>
      <c r="R724" s="33"/>
      <c r="S724" s="33"/>
      <c r="T724" s="33"/>
      <c r="U724" s="33"/>
      <c r="V724" s="33"/>
      <c r="W724" s="23" t="str">
        <f>LEFT(TEXT(Locations[[#This Row],[Zip Code]],"00000"),5)</f>
        <v>00000</v>
      </c>
    </row>
    <row r="725" spans="2:23" x14ac:dyDescent="0.2">
      <c r="B725" s="154">
        <v>713</v>
      </c>
      <c r="C725" s="33"/>
      <c r="D725" s="33"/>
      <c r="E725" s="37"/>
      <c r="F725" s="38" t="str">
        <f>_xlfn.IFNA(VLOOKUP(Locations[[#This Row],[CleanZip]],ZipCodes[],2,0),"")</f>
        <v/>
      </c>
      <c r="G725" s="38" t="str">
        <f>_xlfn.IFNA(VLOOKUP(Locations[[#This Row],[CleanZip]],ZipCodes[],3,0),"")</f>
        <v/>
      </c>
      <c r="H725" s="33"/>
      <c r="I725" s="39"/>
      <c r="J725" s="39"/>
      <c r="K725" s="40"/>
      <c r="L725" s="40"/>
      <c r="M725" s="33"/>
      <c r="N725" s="40"/>
      <c r="O725" s="33"/>
      <c r="P725" s="33"/>
      <c r="Q725" s="33"/>
      <c r="R725" s="33"/>
      <c r="S725" s="33"/>
      <c r="T725" s="33"/>
      <c r="U725" s="33"/>
      <c r="V725" s="33"/>
      <c r="W725" s="23" t="str">
        <f>LEFT(TEXT(Locations[[#This Row],[Zip Code]],"00000"),5)</f>
        <v>00000</v>
      </c>
    </row>
    <row r="726" spans="2:23" x14ac:dyDescent="0.2">
      <c r="B726" s="154">
        <v>714</v>
      </c>
      <c r="C726" s="33"/>
      <c r="D726" s="33"/>
      <c r="E726" s="37"/>
      <c r="F726" s="38" t="str">
        <f>_xlfn.IFNA(VLOOKUP(Locations[[#This Row],[CleanZip]],ZipCodes[],2,0),"")</f>
        <v/>
      </c>
      <c r="G726" s="38" t="str">
        <f>_xlfn.IFNA(VLOOKUP(Locations[[#This Row],[CleanZip]],ZipCodes[],3,0),"")</f>
        <v/>
      </c>
      <c r="H726" s="33"/>
      <c r="I726" s="39"/>
      <c r="J726" s="39"/>
      <c r="K726" s="40"/>
      <c r="L726" s="40"/>
      <c r="M726" s="33"/>
      <c r="N726" s="40"/>
      <c r="O726" s="33"/>
      <c r="P726" s="33"/>
      <c r="Q726" s="33"/>
      <c r="R726" s="33"/>
      <c r="S726" s="33"/>
      <c r="T726" s="33"/>
      <c r="U726" s="33"/>
      <c r="V726" s="33"/>
      <c r="W726" s="23" t="str">
        <f>LEFT(TEXT(Locations[[#This Row],[Zip Code]],"00000"),5)</f>
        <v>00000</v>
      </c>
    </row>
    <row r="727" spans="2:23" x14ac:dyDescent="0.2">
      <c r="B727" s="154">
        <v>715</v>
      </c>
      <c r="C727" s="33"/>
      <c r="D727" s="33"/>
      <c r="E727" s="37"/>
      <c r="F727" s="38" t="str">
        <f>_xlfn.IFNA(VLOOKUP(Locations[[#This Row],[CleanZip]],ZipCodes[],2,0),"")</f>
        <v/>
      </c>
      <c r="G727" s="38" t="str">
        <f>_xlfn.IFNA(VLOOKUP(Locations[[#This Row],[CleanZip]],ZipCodes[],3,0),"")</f>
        <v/>
      </c>
      <c r="H727" s="33"/>
      <c r="I727" s="39"/>
      <c r="J727" s="39"/>
      <c r="K727" s="40"/>
      <c r="L727" s="40"/>
      <c r="M727" s="33"/>
      <c r="N727" s="40"/>
      <c r="O727" s="33"/>
      <c r="P727" s="33"/>
      <c r="Q727" s="33"/>
      <c r="R727" s="33"/>
      <c r="S727" s="33"/>
      <c r="T727" s="33"/>
      <c r="U727" s="33"/>
      <c r="V727" s="33"/>
      <c r="W727" s="23" t="str">
        <f>LEFT(TEXT(Locations[[#This Row],[Zip Code]],"00000"),5)</f>
        <v>00000</v>
      </c>
    </row>
    <row r="728" spans="2:23" x14ac:dyDescent="0.2">
      <c r="B728" s="154">
        <v>716</v>
      </c>
      <c r="C728" s="33"/>
      <c r="D728" s="33"/>
      <c r="E728" s="37"/>
      <c r="F728" s="38" t="str">
        <f>_xlfn.IFNA(VLOOKUP(Locations[[#This Row],[CleanZip]],ZipCodes[],2,0),"")</f>
        <v/>
      </c>
      <c r="G728" s="38" t="str">
        <f>_xlfn.IFNA(VLOOKUP(Locations[[#This Row],[CleanZip]],ZipCodes[],3,0),"")</f>
        <v/>
      </c>
      <c r="H728" s="33"/>
      <c r="I728" s="39"/>
      <c r="J728" s="39"/>
      <c r="K728" s="40"/>
      <c r="L728" s="40"/>
      <c r="M728" s="33"/>
      <c r="N728" s="40"/>
      <c r="O728" s="33"/>
      <c r="P728" s="33"/>
      <c r="Q728" s="33"/>
      <c r="R728" s="33"/>
      <c r="S728" s="33"/>
      <c r="T728" s="33"/>
      <c r="U728" s="33"/>
      <c r="V728" s="33"/>
      <c r="W728" s="23" t="str">
        <f>LEFT(TEXT(Locations[[#This Row],[Zip Code]],"00000"),5)</f>
        <v>00000</v>
      </c>
    </row>
    <row r="729" spans="2:23" x14ac:dyDescent="0.2">
      <c r="B729" s="154">
        <v>717</v>
      </c>
      <c r="C729" s="33"/>
      <c r="D729" s="33"/>
      <c r="E729" s="37"/>
      <c r="F729" s="38" t="str">
        <f>_xlfn.IFNA(VLOOKUP(Locations[[#This Row],[CleanZip]],ZipCodes[],2,0),"")</f>
        <v/>
      </c>
      <c r="G729" s="38" t="str">
        <f>_xlfn.IFNA(VLOOKUP(Locations[[#This Row],[CleanZip]],ZipCodes[],3,0),"")</f>
        <v/>
      </c>
      <c r="H729" s="33"/>
      <c r="I729" s="39"/>
      <c r="J729" s="39"/>
      <c r="K729" s="40"/>
      <c r="L729" s="40"/>
      <c r="M729" s="33"/>
      <c r="N729" s="40"/>
      <c r="O729" s="33"/>
      <c r="P729" s="33"/>
      <c r="Q729" s="33"/>
      <c r="R729" s="33"/>
      <c r="S729" s="33"/>
      <c r="T729" s="33"/>
      <c r="U729" s="33"/>
      <c r="V729" s="33"/>
      <c r="W729" s="23" t="str">
        <f>LEFT(TEXT(Locations[[#This Row],[Zip Code]],"00000"),5)</f>
        <v>00000</v>
      </c>
    </row>
    <row r="730" spans="2:23" x14ac:dyDescent="0.2">
      <c r="B730" s="154">
        <v>718</v>
      </c>
      <c r="C730" s="33"/>
      <c r="D730" s="33"/>
      <c r="E730" s="37"/>
      <c r="F730" s="38" t="str">
        <f>_xlfn.IFNA(VLOOKUP(Locations[[#This Row],[CleanZip]],ZipCodes[],2,0),"")</f>
        <v/>
      </c>
      <c r="G730" s="38" t="str">
        <f>_xlfn.IFNA(VLOOKUP(Locations[[#This Row],[CleanZip]],ZipCodes[],3,0),"")</f>
        <v/>
      </c>
      <c r="H730" s="33"/>
      <c r="I730" s="39"/>
      <c r="J730" s="39"/>
      <c r="K730" s="40"/>
      <c r="L730" s="40"/>
      <c r="M730" s="33"/>
      <c r="N730" s="40"/>
      <c r="O730" s="33"/>
      <c r="P730" s="33"/>
      <c r="Q730" s="33"/>
      <c r="R730" s="33"/>
      <c r="S730" s="33"/>
      <c r="T730" s="33"/>
      <c r="U730" s="33"/>
      <c r="V730" s="33"/>
      <c r="W730" s="23" t="str">
        <f>LEFT(TEXT(Locations[[#This Row],[Zip Code]],"00000"),5)</f>
        <v>00000</v>
      </c>
    </row>
    <row r="731" spans="2:23" x14ac:dyDescent="0.2">
      <c r="B731" s="154">
        <v>719</v>
      </c>
      <c r="C731" s="33"/>
      <c r="D731" s="33"/>
      <c r="E731" s="37"/>
      <c r="F731" s="38" t="str">
        <f>_xlfn.IFNA(VLOOKUP(Locations[[#This Row],[CleanZip]],ZipCodes[],2,0),"")</f>
        <v/>
      </c>
      <c r="G731" s="38" t="str">
        <f>_xlfn.IFNA(VLOOKUP(Locations[[#This Row],[CleanZip]],ZipCodes[],3,0),"")</f>
        <v/>
      </c>
      <c r="H731" s="33"/>
      <c r="I731" s="39"/>
      <c r="J731" s="39"/>
      <c r="K731" s="40"/>
      <c r="L731" s="40"/>
      <c r="M731" s="33"/>
      <c r="N731" s="40"/>
      <c r="O731" s="33"/>
      <c r="P731" s="33"/>
      <c r="Q731" s="33"/>
      <c r="R731" s="33"/>
      <c r="S731" s="33"/>
      <c r="T731" s="33"/>
      <c r="U731" s="33"/>
      <c r="V731" s="33"/>
      <c r="W731" s="23" t="str">
        <f>LEFT(TEXT(Locations[[#This Row],[Zip Code]],"00000"),5)</f>
        <v>00000</v>
      </c>
    </row>
    <row r="732" spans="2:23" x14ac:dyDescent="0.2">
      <c r="B732" s="154">
        <v>720</v>
      </c>
      <c r="C732" s="33"/>
      <c r="D732" s="33"/>
      <c r="E732" s="37"/>
      <c r="F732" s="38" t="str">
        <f>_xlfn.IFNA(VLOOKUP(Locations[[#This Row],[CleanZip]],ZipCodes[],2,0),"")</f>
        <v/>
      </c>
      <c r="G732" s="38" t="str">
        <f>_xlfn.IFNA(VLOOKUP(Locations[[#This Row],[CleanZip]],ZipCodes[],3,0),"")</f>
        <v/>
      </c>
      <c r="H732" s="33"/>
      <c r="I732" s="39"/>
      <c r="J732" s="39"/>
      <c r="K732" s="40"/>
      <c r="L732" s="40"/>
      <c r="M732" s="33"/>
      <c r="N732" s="40"/>
      <c r="O732" s="33"/>
      <c r="P732" s="33"/>
      <c r="Q732" s="33"/>
      <c r="R732" s="33"/>
      <c r="S732" s="33"/>
      <c r="T732" s="33"/>
      <c r="U732" s="33"/>
      <c r="V732" s="33"/>
      <c r="W732" s="23" t="str">
        <f>LEFT(TEXT(Locations[[#This Row],[Zip Code]],"00000"),5)</f>
        <v>00000</v>
      </c>
    </row>
    <row r="733" spans="2:23" x14ac:dyDescent="0.2">
      <c r="B733" s="154">
        <v>721</v>
      </c>
      <c r="C733" s="33"/>
      <c r="D733" s="33"/>
      <c r="E733" s="37"/>
      <c r="F733" s="38" t="str">
        <f>_xlfn.IFNA(VLOOKUP(Locations[[#This Row],[CleanZip]],ZipCodes[],2,0),"")</f>
        <v/>
      </c>
      <c r="G733" s="38" t="str">
        <f>_xlfn.IFNA(VLOOKUP(Locations[[#This Row],[CleanZip]],ZipCodes[],3,0),"")</f>
        <v/>
      </c>
      <c r="H733" s="33"/>
      <c r="I733" s="39"/>
      <c r="J733" s="39"/>
      <c r="K733" s="40"/>
      <c r="L733" s="40"/>
      <c r="M733" s="33"/>
      <c r="N733" s="40"/>
      <c r="O733" s="33"/>
      <c r="P733" s="33"/>
      <c r="Q733" s="33"/>
      <c r="R733" s="33"/>
      <c r="S733" s="33"/>
      <c r="T733" s="33"/>
      <c r="U733" s="33"/>
      <c r="V733" s="33"/>
      <c r="W733" s="23" t="str">
        <f>LEFT(TEXT(Locations[[#This Row],[Zip Code]],"00000"),5)</f>
        <v>00000</v>
      </c>
    </row>
    <row r="734" spans="2:23" x14ac:dyDescent="0.2">
      <c r="B734" s="154">
        <v>722</v>
      </c>
      <c r="C734" s="33"/>
      <c r="D734" s="33"/>
      <c r="E734" s="37"/>
      <c r="F734" s="38" t="str">
        <f>_xlfn.IFNA(VLOOKUP(Locations[[#This Row],[CleanZip]],ZipCodes[],2,0),"")</f>
        <v/>
      </c>
      <c r="G734" s="38" t="str">
        <f>_xlfn.IFNA(VLOOKUP(Locations[[#This Row],[CleanZip]],ZipCodes[],3,0),"")</f>
        <v/>
      </c>
      <c r="H734" s="33"/>
      <c r="I734" s="39"/>
      <c r="J734" s="39"/>
      <c r="K734" s="40"/>
      <c r="L734" s="40"/>
      <c r="M734" s="33"/>
      <c r="N734" s="40"/>
      <c r="O734" s="33"/>
      <c r="P734" s="33"/>
      <c r="Q734" s="33"/>
      <c r="R734" s="33"/>
      <c r="S734" s="33"/>
      <c r="T734" s="33"/>
      <c r="U734" s="33"/>
      <c r="V734" s="33"/>
      <c r="W734" s="23" t="str">
        <f>LEFT(TEXT(Locations[[#This Row],[Zip Code]],"00000"),5)</f>
        <v>00000</v>
      </c>
    </row>
    <row r="735" spans="2:23" x14ac:dyDescent="0.2">
      <c r="B735" s="154">
        <v>723</v>
      </c>
      <c r="C735" s="33"/>
      <c r="D735" s="33"/>
      <c r="E735" s="37"/>
      <c r="F735" s="38" t="str">
        <f>_xlfn.IFNA(VLOOKUP(Locations[[#This Row],[CleanZip]],ZipCodes[],2,0),"")</f>
        <v/>
      </c>
      <c r="G735" s="38" t="str">
        <f>_xlfn.IFNA(VLOOKUP(Locations[[#This Row],[CleanZip]],ZipCodes[],3,0),"")</f>
        <v/>
      </c>
      <c r="H735" s="33"/>
      <c r="I735" s="39"/>
      <c r="J735" s="39"/>
      <c r="K735" s="40"/>
      <c r="L735" s="40"/>
      <c r="M735" s="33"/>
      <c r="N735" s="40"/>
      <c r="O735" s="33"/>
      <c r="P735" s="33"/>
      <c r="Q735" s="33"/>
      <c r="R735" s="33"/>
      <c r="S735" s="33"/>
      <c r="T735" s="33"/>
      <c r="U735" s="33"/>
      <c r="V735" s="33"/>
      <c r="W735" s="23" t="str">
        <f>LEFT(TEXT(Locations[[#This Row],[Zip Code]],"00000"),5)</f>
        <v>00000</v>
      </c>
    </row>
    <row r="736" spans="2:23" x14ac:dyDescent="0.2">
      <c r="B736" s="154">
        <v>724</v>
      </c>
      <c r="C736" s="33"/>
      <c r="D736" s="33"/>
      <c r="E736" s="37"/>
      <c r="F736" s="38" t="str">
        <f>_xlfn.IFNA(VLOOKUP(Locations[[#This Row],[CleanZip]],ZipCodes[],2,0),"")</f>
        <v/>
      </c>
      <c r="G736" s="38" t="str">
        <f>_xlfn.IFNA(VLOOKUP(Locations[[#This Row],[CleanZip]],ZipCodes[],3,0),"")</f>
        <v/>
      </c>
      <c r="H736" s="33"/>
      <c r="I736" s="39"/>
      <c r="J736" s="39"/>
      <c r="K736" s="40"/>
      <c r="L736" s="40"/>
      <c r="M736" s="33"/>
      <c r="N736" s="40"/>
      <c r="O736" s="33"/>
      <c r="P736" s="33"/>
      <c r="Q736" s="33"/>
      <c r="R736" s="33"/>
      <c r="S736" s="33"/>
      <c r="T736" s="33"/>
      <c r="U736" s="33"/>
      <c r="V736" s="33"/>
      <c r="W736" s="23" t="str">
        <f>LEFT(TEXT(Locations[[#This Row],[Zip Code]],"00000"),5)</f>
        <v>00000</v>
      </c>
    </row>
    <row r="737" spans="2:23" x14ac:dyDescent="0.2">
      <c r="B737" s="154">
        <v>725</v>
      </c>
      <c r="C737" s="33"/>
      <c r="D737" s="33"/>
      <c r="E737" s="37"/>
      <c r="F737" s="38" t="str">
        <f>_xlfn.IFNA(VLOOKUP(Locations[[#This Row],[CleanZip]],ZipCodes[],2,0),"")</f>
        <v/>
      </c>
      <c r="G737" s="38" t="str">
        <f>_xlfn.IFNA(VLOOKUP(Locations[[#This Row],[CleanZip]],ZipCodes[],3,0),"")</f>
        <v/>
      </c>
      <c r="H737" s="33"/>
      <c r="I737" s="39"/>
      <c r="J737" s="39"/>
      <c r="K737" s="40"/>
      <c r="L737" s="40"/>
      <c r="M737" s="33"/>
      <c r="N737" s="40"/>
      <c r="O737" s="33"/>
      <c r="P737" s="33"/>
      <c r="Q737" s="33"/>
      <c r="R737" s="33"/>
      <c r="S737" s="33"/>
      <c r="T737" s="33"/>
      <c r="U737" s="33"/>
      <c r="V737" s="33"/>
      <c r="W737" s="23" t="str">
        <f>LEFT(TEXT(Locations[[#This Row],[Zip Code]],"00000"),5)</f>
        <v>00000</v>
      </c>
    </row>
    <row r="738" spans="2:23" x14ac:dyDescent="0.2">
      <c r="B738" s="154">
        <v>726</v>
      </c>
      <c r="C738" s="33"/>
      <c r="D738" s="33"/>
      <c r="E738" s="37"/>
      <c r="F738" s="38" t="str">
        <f>_xlfn.IFNA(VLOOKUP(Locations[[#This Row],[CleanZip]],ZipCodes[],2,0),"")</f>
        <v/>
      </c>
      <c r="G738" s="38" t="str">
        <f>_xlfn.IFNA(VLOOKUP(Locations[[#This Row],[CleanZip]],ZipCodes[],3,0),"")</f>
        <v/>
      </c>
      <c r="H738" s="33"/>
      <c r="I738" s="39"/>
      <c r="J738" s="39"/>
      <c r="K738" s="40"/>
      <c r="L738" s="40"/>
      <c r="M738" s="33"/>
      <c r="N738" s="40"/>
      <c r="O738" s="33"/>
      <c r="P738" s="33"/>
      <c r="Q738" s="33"/>
      <c r="R738" s="33"/>
      <c r="S738" s="33"/>
      <c r="T738" s="33"/>
      <c r="U738" s="33"/>
      <c r="V738" s="33"/>
      <c r="W738" s="23" t="str">
        <f>LEFT(TEXT(Locations[[#This Row],[Zip Code]],"00000"),5)</f>
        <v>00000</v>
      </c>
    </row>
    <row r="739" spans="2:23" x14ac:dyDescent="0.2">
      <c r="B739" s="154">
        <v>727</v>
      </c>
      <c r="C739" s="33"/>
      <c r="D739" s="33"/>
      <c r="E739" s="37"/>
      <c r="F739" s="38" t="str">
        <f>_xlfn.IFNA(VLOOKUP(Locations[[#This Row],[CleanZip]],ZipCodes[],2,0),"")</f>
        <v/>
      </c>
      <c r="G739" s="38" t="str">
        <f>_xlfn.IFNA(VLOOKUP(Locations[[#This Row],[CleanZip]],ZipCodes[],3,0),"")</f>
        <v/>
      </c>
      <c r="H739" s="33"/>
      <c r="I739" s="39"/>
      <c r="J739" s="39"/>
      <c r="K739" s="40"/>
      <c r="L739" s="40"/>
      <c r="M739" s="33"/>
      <c r="N739" s="40"/>
      <c r="O739" s="33"/>
      <c r="P739" s="33"/>
      <c r="Q739" s="33"/>
      <c r="R739" s="33"/>
      <c r="S739" s="33"/>
      <c r="T739" s="33"/>
      <c r="U739" s="33"/>
      <c r="V739" s="33"/>
      <c r="W739" s="23" t="str">
        <f>LEFT(TEXT(Locations[[#This Row],[Zip Code]],"00000"),5)</f>
        <v>00000</v>
      </c>
    </row>
    <row r="740" spans="2:23" x14ac:dyDescent="0.2">
      <c r="B740" s="154">
        <v>728</v>
      </c>
      <c r="C740" s="33"/>
      <c r="D740" s="33"/>
      <c r="E740" s="37"/>
      <c r="F740" s="38" t="str">
        <f>_xlfn.IFNA(VLOOKUP(Locations[[#This Row],[CleanZip]],ZipCodes[],2,0),"")</f>
        <v/>
      </c>
      <c r="G740" s="38" t="str">
        <f>_xlfn.IFNA(VLOOKUP(Locations[[#This Row],[CleanZip]],ZipCodes[],3,0),"")</f>
        <v/>
      </c>
      <c r="H740" s="33"/>
      <c r="I740" s="39"/>
      <c r="J740" s="39"/>
      <c r="K740" s="40"/>
      <c r="L740" s="40"/>
      <c r="M740" s="33"/>
      <c r="N740" s="40"/>
      <c r="O740" s="33"/>
      <c r="P740" s="33"/>
      <c r="Q740" s="33"/>
      <c r="R740" s="33"/>
      <c r="S740" s="33"/>
      <c r="T740" s="33"/>
      <c r="U740" s="33"/>
      <c r="V740" s="33"/>
      <c r="W740" s="23" t="str">
        <f>LEFT(TEXT(Locations[[#This Row],[Zip Code]],"00000"),5)</f>
        <v>00000</v>
      </c>
    </row>
    <row r="741" spans="2:23" x14ac:dyDescent="0.2">
      <c r="B741" s="154">
        <v>729</v>
      </c>
      <c r="C741" s="33"/>
      <c r="D741" s="33"/>
      <c r="E741" s="37"/>
      <c r="F741" s="38" t="str">
        <f>_xlfn.IFNA(VLOOKUP(Locations[[#This Row],[CleanZip]],ZipCodes[],2,0),"")</f>
        <v/>
      </c>
      <c r="G741" s="38" t="str">
        <f>_xlfn.IFNA(VLOOKUP(Locations[[#This Row],[CleanZip]],ZipCodes[],3,0),"")</f>
        <v/>
      </c>
      <c r="H741" s="33"/>
      <c r="I741" s="39"/>
      <c r="J741" s="39"/>
      <c r="K741" s="40"/>
      <c r="L741" s="40"/>
      <c r="M741" s="33"/>
      <c r="N741" s="40"/>
      <c r="O741" s="33"/>
      <c r="P741" s="33"/>
      <c r="Q741" s="33"/>
      <c r="R741" s="33"/>
      <c r="S741" s="33"/>
      <c r="T741" s="33"/>
      <c r="U741" s="33"/>
      <c r="V741" s="33"/>
      <c r="W741" s="23" t="str">
        <f>LEFT(TEXT(Locations[[#This Row],[Zip Code]],"00000"),5)</f>
        <v>00000</v>
      </c>
    </row>
    <row r="742" spans="2:23" x14ac:dyDescent="0.2">
      <c r="B742" s="154">
        <v>730</v>
      </c>
      <c r="C742" s="33"/>
      <c r="D742" s="33"/>
      <c r="E742" s="37"/>
      <c r="F742" s="38" t="str">
        <f>_xlfn.IFNA(VLOOKUP(Locations[[#This Row],[CleanZip]],ZipCodes[],2,0),"")</f>
        <v/>
      </c>
      <c r="G742" s="38" t="str">
        <f>_xlfn.IFNA(VLOOKUP(Locations[[#This Row],[CleanZip]],ZipCodes[],3,0),"")</f>
        <v/>
      </c>
      <c r="H742" s="33"/>
      <c r="I742" s="39"/>
      <c r="J742" s="39"/>
      <c r="K742" s="40"/>
      <c r="L742" s="40"/>
      <c r="M742" s="33"/>
      <c r="N742" s="40"/>
      <c r="O742" s="33"/>
      <c r="P742" s="33"/>
      <c r="Q742" s="33"/>
      <c r="R742" s="33"/>
      <c r="S742" s="33"/>
      <c r="T742" s="33"/>
      <c r="U742" s="33"/>
      <c r="V742" s="33"/>
      <c r="W742" s="23" t="str">
        <f>LEFT(TEXT(Locations[[#This Row],[Zip Code]],"00000"),5)</f>
        <v>00000</v>
      </c>
    </row>
    <row r="743" spans="2:23" x14ac:dyDescent="0.2">
      <c r="B743" s="154">
        <v>731</v>
      </c>
      <c r="C743" s="33"/>
      <c r="D743" s="33"/>
      <c r="E743" s="37"/>
      <c r="F743" s="38" t="str">
        <f>_xlfn.IFNA(VLOOKUP(Locations[[#This Row],[CleanZip]],ZipCodes[],2,0),"")</f>
        <v/>
      </c>
      <c r="G743" s="38" t="str">
        <f>_xlfn.IFNA(VLOOKUP(Locations[[#This Row],[CleanZip]],ZipCodes[],3,0),"")</f>
        <v/>
      </c>
      <c r="H743" s="33"/>
      <c r="I743" s="39"/>
      <c r="J743" s="39"/>
      <c r="K743" s="40"/>
      <c r="L743" s="40"/>
      <c r="M743" s="33"/>
      <c r="N743" s="40"/>
      <c r="O743" s="33"/>
      <c r="P743" s="33"/>
      <c r="Q743" s="33"/>
      <c r="R743" s="33"/>
      <c r="S743" s="33"/>
      <c r="T743" s="33"/>
      <c r="U743" s="33"/>
      <c r="V743" s="33"/>
      <c r="W743" s="23" t="str">
        <f>LEFT(TEXT(Locations[[#This Row],[Zip Code]],"00000"),5)</f>
        <v>00000</v>
      </c>
    </row>
    <row r="744" spans="2:23" x14ac:dyDescent="0.2">
      <c r="B744" s="154">
        <v>732</v>
      </c>
      <c r="C744" s="33"/>
      <c r="D744" s="33"/>
      <c r="E744" s="37"/>
      <c r="F744" s="38" t="str">
        <f>_xlfn.IFNA(VLOOKUP(Locations[[#This Row],[CleanZip]],ZipCodes[],2,0),"")</f>
        <v/>
      </c>
      <c r="G744" s="38" t="str">
        <f>_xlfn.IFNA(VLOOKUP(Locations[[#This Row],[CleanZip]],ZipCodes[],3,0),"")</f>
        <v/>
      </c>
      <c r="H744" s="33"/>
      <c r="I744" s="39"/>
      <c r="J744" s="39"/>
      <c r="K744" s="40"/>
      <c r="L744" s="40"/>
      <c r="M744" s="33"/>
      <c r="N744" s="40"/>
      <c r="O744" s="33"/>
      <c r="P744" s="33"/>
      <c r="Q744" s="33"/>
      <c r="R744" s="33"/>
      <c r="S744" s="33"/>
      <c r="T744" s="33"/>
      <c r="U744" s="33"/>
      <c r="V744" s="33"/>
      <c r="W744" s="23" t="str">
        <f>LEFT(TEXT(Locations[[#This Row],[Zip Code]],"00000"),5)</f>
        <v>00000</v>
      </c>
    </row>
    <row r="745" spans="2:23" x14ac:dyDescent="0.2">
      <c r="B745" s="154">
        <v>733</v>
      </c>
      <c r="C745" s="33"/>
      <c r="D745" s="33"/>
      <c r="E745" s="37"/>
      <c r="F745" s="38" t="str">
        <f>_xlfn.IFNA(VLOOKUP(Locations[[#This Row],[CleanZip]],ZipCodes[],2,0),"")</f>
        <v/>
      </c>
      <c r="G745" s="38" t="str">
        <f>_xlfn.IFNA(VLOOKUP(Locations[[#This Row],[CleanZip]],ZipCodes[],3,0),"")</f>
        <v/>
      </c>
      <c r="H745" s="33"/>
      <c r="I745" s="39"/>
      <c r="J745" s="39"/>
      <c r="K745" s="40"/>
      <c r="L745" s="40"/>
      <c r="M745" s="33"/>
      <c r="N745" s="40"/>
      <c r="O745" s="33"/>
      <c r="P745" s="33"/>
      <c r="Q745" s="33"/>
      <c r="R745" s="33"/>
      <c r="S745" s="33"/>
      <c r="T745" s="33"/>
      <c r="U745" s="33"/>
      <c r="V745" s="33"/>
      <c r="W745" s="23" t="str">
        <f>LEFT(TEXT(Locations[[#This Row],[Zip Code]],"00000"),5)</f>
        <v>00000</v>
      </c>
    </row>
    <row r="746" spans="2:23" x14ac:dyDescent="0.2">
      <c r="B746" s="154">
        <v>734</v>
      </c>
      <c r="C746" s="33"/>
      <c r="D746" s="33"/>
      <c r="E746" s="37"/>
      <c r="F746" s="38" t="str">
        <f>_xlfn.IFNA(VLOOKUP(Locations[[#This Row],[CleanZip]],ZipCodes[],2,0),"")</f>
        <v/>
      </c>
      <c r="G746" s="38" t="str">
        <f>_xlfn.IFNA(VLOOKUP(Locations[[#This Row],[CleanZip]],ZipCodes[],3,0),"")</f>
        <v/>
      </c>
      <c r="H746" s="33"/>
      <c r="I746" s="39"/>
      <c r="J746" s="39"/>
      <c r="K746" s="40"/>
      <c r="L746" s="40"/>
      <c r="M746" s="33"/>
      <c r="N746" s="40"/>
      <c r="O746" s="33"/>
      <c r="P746" s="33"/>
      <c r="Q746" s="33"/>
      <c r="R746" s="33"/>
      <c r="S746" s="33"/>
      <c r="T746" s="33"/>
      <c r="U746" s="33"/>
      <c r="V746" s="33"/>
      <c r="W746" s="23" t="str">
        <f>LEFT(TEXT(Locations[[#This Row],[Zip Code]],"00000"),5)</f>
        <v>00000</v>
      </c>
    </row>
    <row r="747" spans="2:23" x14ac:dyDescent="0.2">
      <c r="B747" s="154">
        <v>735</v>
      </c>
      <c r="C747" s="33"/>
      <c r="D747" s="33"/>
      <c r="E747" s="37"/>
      <c r="F747" s="38" t="str">
        <f>_xlfn.IFNA(VLOOKUP(Locations[[#This Row],[CleanZip]],ZipCodes[],2,0),"")</f>
        <v/>
      </c>
      <c r="G747" s="38" t="str">
        <f>_xlfn.IFNA(VLOOKUP(Locations[[#This Row],[CleanZip]],ZipCodes[],3,0),"")</f>
        <v/>
      </c>
      <c r="H747" s="33"/>
      <c r="I747" s="39"/>
      <c r="J747" s="39"/>
      <c r="K747" s="40"/>
      <c r="L747" s="40"/>
      <c r="M747" s="33"/>
      <c r="N747" s="40"/>
      <c r="O747" s="33"/>
      <c r="P747" s="33"/>
      <c r="Q747" s="33"/>
      <c r="R747" s="33"/>
      <c r="S747" s="33"/>
      <c r="T747" s="33"/>
      <c r="U747" s="33"/>
      <c r="V747" s="33"/>
      <c r="W747" s="23" t="str">
        <f>LEFT(TEXT(Locations[[#This Row],[Zip Code]],"00000"),5)</f>
        <v>00000</v>
      </c>
    </row>
    <row r="748" spans="2:23" x14ac:dyDescent="0.2">
      <c r="B748" s="154">
        <v>736</v>
      </c>
      <c r="C748" s="33"/>
      <c r="D748" s="33"/>
      <c r="E748" s="37"/>
      <c r="F748" s="38" t="str">
        <f>_xlfn.IFNA(VLOOKUP(Locations[[#This Row],[CleanZip]],ZipCodes[],2,0),"")</f>
        <v/>
      </c>
      <c r="G748" s="38" t="str">
        <f>_xlfn.IFNA(VLOOKUP(Locations[[#This Row],[CleanZip]],ZipCodes[],3,0),"")</f>
        <v/>
      </c>
      <c r="H748" s="33"/>
      <c r="I748" s="39"/>
      <c r="J748" s="39"/>
      <c r="K748" s="40"/>
      <c r="L748" s="40"/>
      <c r="M748" s="33"/>
      <c r="N748" s="40"/>
      <c r="O748" s="33"/>
      <c r="P748" s="33"/>
      <c r="Q748" s="33"/>
      <c r="R748" s="33"/>
      <c r="S748" s="33"/>
      <c r="T748" s="33"/>
      <c r="U748" s="33"/>
      <c r="V748" s="33"/>
      <c r="W748" s="23" t="str">
        <f>LEFT(TEXT(Locations[[#This Row],[Zip Code]],"00000"),5)</f>
        <v>00000</v>
      </c>
    </row>
    <row r="749" spans="2:23" x14ac:dyDescent="0.2">
      <c r="B749" s="154">
        <v>737</v>
      </c>
      <c r="C749" s="33"/>
      <c r="D749" s="33"/>
      <c r="E749" s="37"/>
      <c r="F749" s="38" t="str">
        <f>_xlfn.IFNA(VLOOKUP(Locations[[#This Row],[CleanZip]],ZipCodes[],2,0),"")</f>
        <v/>
      </c>
      <c r="G749" s="38" t="str">
        <f>_xlfn.IFNA(VLOOKUP(Locations[[#This Row],[CleanZip]],ZipCodes[],3,0),"")</f>
        <v/>
      </c>
      <c r="H749" s="33"/>
      <c r="I749" s="39"/>
      <c r="J749" s="39"/>
      <c r="K749" s="40"/>
      <c r="L749" s="40"/>
      <c r="M749" s="33"/>
      <c r="N749" s="40"/>
      <c r="O749" s="33"/>
      <c r="P749" s="33"/>
      <c r="Q749" s="33"/>
      <c r="R749" s="33"/>
      <c r="S749" s="33"/>
      <c r="T749" s="33"/>
      <c r="U749" s="33"/>
      <c r="V749" s="33"/>
      <c r="W749" s="23" t="str">
        <f>LEFT(TEXT(Locations[[#This Row],[Zip Code]],"00000"),5)</f>
        <v>00000</v>
      </c>
    </row>
    <row r="750" spans="2:23" x14ac:dyDescent="0.2">
      <c r="B750" s="154">
        <v>738</v>
      </c>
      <c r="C750" s="33"/>
      <c r="D750" s="33"/>
      <c r="E750" s="37"/>
      <c r="F750" s="38" t="str">
        <f>_xlfn.IFNA(VLOOKUP(Locations[[#This Row],[CleanZip]],ZipCodes[],2,0),"")</f>
        <v/>
      </c>
      <c r="G750" s="38" t="str">
        <f>_xlfn.IFNA(VLOOKUP(Locations[[#This Row],[CleanZip]],ZipCodes[],3,0),"")</f>
        <v/>
      </c>
      <c r="H750" s="33"/>
      <c r="I750" s="39"/>
      <c r="J750" s="39"/>
      <c r="K750" s="40"/>
      <c r="L750" s="40"/>
      <c r="M750" s="33"/>
      <c r="N750" s="40"/>
      <c r="O750" s="33"/>
      <c r="P750" s="33"/>
      <c r="Q750" s="33"/>
      <c r="R750" s="33"/>
      <c r="S750" s="33"/>
      <c r="T750" s="33"/>
      <c r="U750" s="33"/>
      <c r="V750" s="33"/>
      <c r="W750" s="23" t="str">
        <f>LEFT(TEXT(Locations[[#This Row],[Zip Code]],"00000"),5)</f>
        <v>00000</v>
      </c>
    </row>
    <row r="751" spans="2:23" x14ac:dyDescent="0.2">
      <c r="B751" s="154">
        <v>739</v>
      </c>
      <c r="C751" s="33"/>
      <c r="D751" s="33"/>
      <c r="E751" s="37"/>
      <c r="F751" s="38" t="str">
        <f>_xlfn.IFNA(VLOOKUP(Locations[[#This Row],[CleanZip]],ZipCodes[],2,0),"")</f>
        <v/>
      </c>
      <c r="G751" s="38" t="str">
        <f>_xlfn.IFNA(VLOOKUP(Locations[[#This Row],[CleanZip]],ZipCodes[],3,0),"")</f>
        <v/>
      </c>
      <c r="H751" s="33"/>
      <c r="I751" s="39"/>
      <c r="J751" s="39"/>
      <c r="K751" s="40"/>
      <c r="L751" s="40"/>
      <c r="M751" s="33"/>
      <c r="N751" s="40"/>
      <c r="O751" s="33"/>
      <c r="P751" s="33"/>
      <c r="Q751" s="33"/>
      <c r="R751" s="33"/>
      <c r="S751" s="33"/>
      <c r="T751" s="33"/>
      <c r="U751" s="33"/>
      <c r="V751" s="33"/>
      <c r="W751" s="23" t="str">
        <f>LEFT(TEXT(Locations[[#This Row],[Zip Code]],"00000"),5)</f>
        <v>00000</v>
      </c>
    </row>
    <row r="752" spans="2:23" x14ac:dyDescent="0.2">
      <c r="B752" s="154">
        <v>740</v>
      </c>
      <c r="C752" s="33"/>
      <c r="D752" s="33"/>
      <c r="E752" s="37"/>
      <c r="F752" s="38" t="str">
        <f>_xlfn.IFNA(VLOOKUP(Locations[[#This Row],[CleanZip]],ZipCodes[],2,0),"")</f>
        <v/>
      </c>
      <c r="G752" s="38" t="str">
        <f>_xlfn.IFNA(VLOOKUP(Locations[[#This Row],[CleanZip]],ZipCodes[],3,0),"")</f>
        <v/>
      </c>
      <c r="H752" s="33"/>
      <c r="I752" s="39"/>
      <c r="J752" s="39"/>
      <c r="K752" s="40"/>
      <c r="L752" s="40"/>
      <c r="M752" s="33"/>
      <c r="N752" s="40"/>
      <c r="O752" s="33"/>
      <c r="P752" s="33"/>
      <c r="Q752" s="33"/>
      <c r="R752" s="33"/>
      <c r="S752" s="33"/>
      <c r="T752" s="33"/>
      <c r="U752" s="33"/>
      <c r="V752" s="33"/>
      <c r="W752" s="23" t="str">
        <f>LEFT(TEXT(Locations[[#This Row],[Zip Code]],"00000"),5)</f>
        <v>00000</v>
      </c>
    </row>
    <row r="753" spans="2:23" x14ac:dyDescent="0.2">
      <c r="B753" s="154">
        <v>741</v>
      </c>
      <c r="C753" s="33"/>
      <c r="D753" s="33"/>
      <c r="E753" s="37"/>
      <c r="F753" s="38" t="str">
        <f>_xlfn.IFNA(VLOOKUP(Locations[[#This Row],[CleanZip]],ZipCodes[],2,0),"")</f>
        <v/>
      </c>
      <c r="G753" s="38" t="str">
        <f>_xlfn.IFNA(VLOOKUP(Locations[[#This Row],[CleanZip]],ZipCodes[],3,0),"")</f>
        <v/>
      </c>
      <c r="H753" s="33"/>
      <c r="I753" s="39"/>
      <c r="J753" s="39"/>
      <c r="K753" s="40"/>
      <c r="L753" s="40"/>
      <c r="M753" s="33"/>
      <c r="N753" s="40"/>
      <c r="O753" s="33"/>
      <c r="P753" s="33"/>
      <c r="Q753" s="33"/>
      <c r="R753" s="33"/>
      <c r="S753" s="33"/>
      <c r="T753" s="33"/>
      <c r="U753" s="33"/>
      <c r="V753" s="33"/>
      <c r="W753" s="23" t="str">
        <f>LEFT(TEXT(Locations[[#This Row],[Zip Code]],"00000"),5)</f>
        <v>00000</v>
      </c>
    </row>
    <row r="754" spans="2:23" x14ac:dyDescent="0.2">
      <c r="B754" s="154">
        <v>742</v>
      </c>
      <c r="C754" s="33"/>
      <c r="D754" s="33"/>
      <c r="E754" s="37"/>
      <c r="F754" s="38" t="str">
        <f>_xlfn.IFNA(VLOOKUP(Locations[[#This Row],[CleanZip]],ZipCodes[],2,0),"")</f>
        <v/>
      </c>
      <c r="G754" s="38" t="str">
        <f>_xlfn.IFNA(VLOOKUP(Locations[[#This Row],[CleanZip]],ZipCodes[],3,0),"")</f>
        <v/>
      </c>
      <c r="H754" s="33"/>
      <c r="I754" s="39"/>
      <c r="J754" s="39"/>
      <c r="K754" s="40"/>
      <c r="L754" s="40"/>
      <c r="M754" s="33"/>
      <c r="N754" s="40"/>
      <c r="O754" s="33"/>
      <c r="P754" s="33"/>
      <c r="Q754" s="33"/>
      <c r="R754" s="33"/>
      <c r="S754" s="33"/>
      <c r="T754" s="33"/>
      <c r="U754" s="33"/>
      <c r="V754" s="33"/>
      <c r="W754" s="23" t="str">
        <f>LEFT(TEXT(Locations[[#This Row],[Zip Code]],"00000"),5)</f>
        <v>00000</v>
      </c>
    </row>
    <row r="755" spans="2:23" x14ac:dyDescent="0.2">
      <c r="B755" s="154">
        <v>743</v>
      </c>
      <c r="C755" s="33"/>
      <c r="D755" s="33"/>
      <c r="E755" s="37"/>
      <c r="F755" s="38" t="str">
        <f>_xlfn.IFNA(VLOOKUP(Locations[[#This Row],[CleanZip]],ZipCodes[],2,0),"")</f>
        <v/>
      </c>
      <c r="G755" s="38" t="str">
        <f>_xlfn.IFNA(VLOOKUP(Locations[[#This Row],[CleanZip]],ZipCodes[],3,0),"")</f>
        <v/>
      </c>
      <c r="H755" s="33"/>
      <c r="I755" s="39"/>
      <c r="J755" s="39"/>
      <c r="K755" s="40"/>
      <c r="L755" s="40"/>
      <c r="M755" s="33"/>
      <c r="N755" s="40"/>
      <c r="O755" s="33"/>
      <c r="P755" s="33"/>
      <c r="Q755" s="33"/>
      <c r="R755" s="33"/>
      <c r="S755" s="33"/>
      <c r="T755" s="33"/>
      <c r="U755" s="33"/>
      <c r="V755" s="33"/>
      <c r="W755" s="23" t="str">
        <f>LEFT(TEXT(Locations[[#This Row],[Zip Code]],"00000"),5)</f>
        <v>00000</v>
      </c>
    </row>
    <row r="756" spans="2:23" x14ac:dyDescent="0.2">
      <c r="B756" s="154">
        <v>744</v>
      </c>
      <c r="C756" s="33"/>
      <c r="D756" s="33"/>
      <c r="E756" s="37"/>
      <c r="F756" s="38" t="str">
        <f>_xlfn.IFNA(VLOOKUP(Locations[[#This Row],[CleanZip]],ZipCodes[],2,0),"")</f>
        <v/>
      </c>
      <c r="G756" s="38" t="str">
        <f>_xlfn.IFNA(VLOOKUP(Locations[[#This Row],[CleanZip]],ZipCodes[],3,0),"")</f>
        <v/>
      </c>
      <c r="H756" s="33"/>
      <c r="I756" s="39"/>
      <c r="J756" s="39"/>
      <c r="K756" s="40"/>
      <c r="L756" s="40"/>
      <c r="M756" s="33"/>
      <c r="N756" s="40"/>
      <c r="O756" s="33"/>
      <c r="P756" s="33"/>
      <c r="Q756" s="33"/>
      <c r="R756" s="33"/>
      <c r="S756" s="33"/>
      <c r="T756" s="33"/>
      <c r="U756" s="33"/>
      <c r="V756" s="33"/>
      <c r="W756" s="23" t="str">
        <f>LEFT(TEXT(Locations[[#This Row],[Zip Code]],"00000"),5)</f>
        <v>00000</v>
      </c>
    </row>
    <row r="757" spans="2:23" x14ac:dyDescent="0.2">
      <c r="B757" s="154">
        <v>745</v>
      </c>
      <c r="C757" s="33"/>
      <c r="D757" s="33"/>
      <c r="E757" s="37"/>
      <c r="F757" s="38" t="str">
        <f>_xlfn.IFNA(VLOOKUP(Locations[[#This Row],[CleanZip]],ZipCodes[],2,0),"")</f>
        <v/>
      </c>
      <c r="G757" s="38" t="str">
        <f>_xlfn.IFNA(VLOOKUP(Locations[[#This Row],[CleanZip]],ZipCodes[],3,0),"")</f>
        <v/>
      </c>
      <c r="H757" s="33"/>
      <c r="I757" s="39"/>
      <c r="J757" s="39"/>
      <c r="K757" s="40"/>
      <c r="L757" s="40"/>
      <c r="M757" s="33"/>
      <c r="N757" s="40"/>
      <c r="O757" s="33"/>
      <c r="P757" s="33"/>
      <c r="Q757" s="33"/>
      <c r="R757" s="33"/>
      <c r="S757" s="33"/>
      <c r="T757" s="33"/>
      <c r="U757" s="33"/>
      <c r="V757" s="33"/>
      <c r="W757" s="23" t="str">
        <f>LEFT(TEXT(Locations[[#This Row],[Zip Code]],"00000"),5)</f>
        <v>00000</v>
      </c>
    </row>
    <row r="758" spans="2:23" x14ac:dyDescent="0.2">
      <c r="B758" s="154">
        <v>746</v>
      </c>
      <c r="C758" s="33"/>
      <c r="D758" s="33"/>
      <c r="E758" s="37"/>
      <c r="F758" s="38" t="str">
        <f>_xlfn.IFNA(VLOOKUP(Locations[[#This Row],[CleanZip]],ZipCodes[],2,0),"")</f>
        <v/>
      </c>
      <c r="G758" s="38" t="str">
        <f>_xlfn.IFNA(VLOOKUP(Locations[[#This Row],[CleanZip]],ZipCodes[],3,0),"")</f>
        <v/>
      </c>
      <c r="H758" s="33"/>
      <c r="I758" s="39"/>
      <c r="J758" s="39"/>
      <c r="K758" s="40"/>
      <c r="L758" s="40"/>
      <c r="M758" s="33"/>
      <c r="N758" s="40"/>
      <c r="O758" s="33"/>
      <c r="P758" s="33"/>
      <c r="Q758" s="33"/>
      <c r="R758" s="33"/>
      <c r="S758" s="33"/>
      <c r="T758" s="33"/>
      <c r="U758" s="33"/>
      <c r="V758" s="33"/>
      <c r="W758" s="23" t="str">
        <f>LEFT(TEXT(Locations[[#This Row],[Zip Code]],"00000"),5)</f>
        <v>00000</v>
      </c>
    </row>
    <row r="759" spans="2:23" x14ac:dyDescent="0.2">
      <c r="B759" s="154">
        <v>747</v>
      </c>
      <c r="C759" s="33"/>
      <c r="D759" s="33"/>
      <c r="E759" s="37"/>
      <c r="F759" s="38" t="str">
        <f>_xlfn.IFNA(VLOOKUP(Locations[[#This Row],[CleanZip]],ZipCodes[],2,0),"")</f>
        <v/>
      </c>
      <c r="G759" s="38" t="str">
        <f>_xlfn.IFNA(VLOOKUP(Locations[[#This Row],[CleanZip]],ZipCodes[],3,0),"")</f>
        <v/>
      </c>
      <c r="H759" s="33"/>
      <c r="I759" s="39"/>
      <c r="J759" s="39"/>
      <c r="K759" s="40"/>
      <c r="L759" s="40"/>
      <c r="M759" s="33"/>
      <c r="N759" s="40"/>
      <c r="O759" s="33"/>
      <c r="P759" s="33"/>
      <c r="Q759" s="33"/>
      <c r="R759" s="33"/>
      <c r="S759" s="33"/>
      <c r="T759" s="33"/>
      <c r="U759" s="33"/>
      <c r="V759" s="33"/>
      <c r="W759" s="23" t="str">
        <f>LEFT(TEXT(Locations[[#This Row],[Zip Code]],"00000"),5)</f>
        <v>00000</v>
      </c>
    </row>
    <row r="760" spans="2:23" x14ac:dyDescent="0.2">
      <c r="B760" s="154">
        <v>748</v>
      </c>
      <c r="C760" s="33"/>
      <c r="D760" s="33"/>
      <c r="E760" s="37"/>
      <c r="F760" s="38" t="str">
        <f>_xlfn.IFNA(VLOOKUP(Locations[[#This Row],[CleanZip]],ZipCodes[],2,0),"")</f>
        <v/>
      </c>
      <c r="G760" s="38" t="str">
        <f>_xlfn.IFNA(VLOOKUP(Locations[[#This Row],[CleanZip]],ZipCodes[],3,0),"")</f>
        <v/>
      </c>
      <c r="H760" s="33"/>
      <c r="I760" s="39"/>
      <c r="J760" s="39"/>
      <c r="K760" s="40"/>
      <c r="L760" s="40"/>
      <c r="M760" s="33"/>
      <c r="N760" s="40"/>
      <c r="O760" s="33"/>
      <c r="P760" s="33"/>
      <c r="Q760" s="33"/>
      <c r="R760" s="33"/>
      <c r="S760" s="33"/>
      <c r="T760" s="33"/>
      <c r="U760" s="33"/>
      <c r="V760" s="33"/>
      <c r="W760" s="23" t="str">
        <f>LEFT(TEXT(Locations[[#This Row],[Zip Code]],"00000"),5)</f>
        <v>00000</v>
      </c>
    </row>
    <row r="761" spans="2:23" x14ac:dyDescent="0.2">
      <c r="B761" s="154">
        <v>749</v>
      </c>
      <c r="C761" s="33"/>
      <c r="D761" s="33"/>
      <c r="E761" s="37"/>
      <c r="F761" s="38" t="str">
        <f>_xlfn.IFNA(VLOOKUP(Locations[[#This Row],[CleanZip]],ZipCodes[],2,0),"")</f>
        <v/>
      </c>
      <c r="G761" s="38" t="str">
        <f>_xlfn.IFNA(VLOOKUP(Locations[[#This Row],[CleanZip]],ZipCodes[],3,0),"")</f>
        <v/>
      </c>
      <c r="H761" s="33"/>
      <c r="I761" s="39"/>
      <c r="J761" s="39"/>
      <c r="K761" s="40"/>
      <c r="L761" s="40"/>
      <c r="M761" s="33"/>
      <c r="N761" s="40"/>
      <c r="O761" s="33"/>
      <c r="P761" s="33"/>
      <c r="Q761" s="33"/>
      <c r="R761" s="33"/>
      <c r="S761" s="33"/>
      <c r="T761" s="33"/>
      <c r="U761" s="33"/>
      <c r="V761" s="33"/>
      <c r="W761" s="23" t="str">
        <f>LEFT(TEXT(Locations[[#This Row],[Zip Code]],"00000"),5)</f>
        <v>00000</v>
      </c>
    </row>
    <row r="762" spans="2:23" x14ac:dyDescent="0.2">
      <c r="B762" s="154">
        <v>750</v>
      </c>
      <c r="C762" s="33"/>
      <c r="D762" s="33"/>
      <c r="E762" s="37"/>
      <c r="F762" s="38" t="str">
        <f>_xlfn.IFNA(VLOOKUP(Locations[[#This Row],[CleanZip]],ZipCodes[],2,0),"")</f>
        <v/>
      </c>
      <c r="G762" s="38" t="str">
        <f>_xlfn.IFNA(VLOOKUP(Locations[[#This Row],[CleanZip]],ZipCodes[],3,0),"")</f>
        <v/>
      </c>
      <c r="H762" s="33"/>
      <c r="I762" s="39"/>
      <c r="J762" s="39"/>
      <c r="K762" s="40"/>
      <c r="L762" s="40"/>
      <c r="M762" s="33"/>
      <c r="N762" s="40"/>
      <c r="O762" s="33"/>
      <c r="P762" s="33"/>
      <c r="Q762" s="33"/>
      <c r="R762" s="33"/>
      <c r="S762" s="33"/>
      <c r="T762" s="33"/>
      <c r="U762" s="33"/>
      <c r="V762" s="33"/>
      <c r="W762" s="23" t="str">
        <f>LEFT(TEXT(Locations[[#This Row],[Zip Code]],"00000"),5)</f>
        <v>00000</v>
      </c>
    </row>
    <row r="763" spans="2:23" x14ac:dyDescent="0.2">
      <c r="B763" s="154">
        <v>751</v>
      </c>
      <c r="C763" s="33"/>
      <c r="D763" s="33"/>
      <c r="E763" s="37"/>
      <c r="F763" s="38" t="str">
        <f>_xlfn.IFNA(VLOOKUP(Locations[[#This Row],[CleanZip]],ZipCodes[],2,0),"")</f>
        <v/>
      </c>
      <c r="G763" s="38" t="str">
        <f>_xlfn.IFNA(VLOOKUP(Locations[[#This Row],[CleanZip]],ZipCodes[],3,0),"")</f>
        <v/>
      </c>
      <c r="H763" s="33"/>
      <c r="I763" s="39"/>
      <c r="J763" s="39"/>
      <c r="K763" s="40"/>
      <c r="L763" s="40"/>
      <c r="M763" s="33"/>
      <c r="N763" s="40"/>
      <c r="O763" s="33"/>
      <c r="P763" s="33"/>
      <c r="Q763" s="33"/>
      <c r="R763" s="33"/>
      <c r="S763" s="33"/>
      <c r="T763" s="33"/>
      <c r="U763" s="33"/>
      <c r="V763" s="33"/>
      <c r="W763" s="23" t="str">
        <f>LEFT(TEXT(Locations[[#This Row],[Zip Code]],"00000"),5)</f>
        <v>00000</v>
      </c>
    </row>
    <row r="764" spans="2:23" x14ac:dyDescent="0.2">
      <c r="B764" s="154">
        <v>752</v>
      </c>
      <c r="C764" s="33"/>
      <c r="D764" s="33"/>
      <c r="E764" s="37"/>
      <c r="F764" s="38" t="str">
        <f>_xlfn.IFNA(VLOOKUP(Locations[[#This Row],[CleanZip]],ZipCodes[],2,0),"")</f>
        <v/>
      </c>
      <c r="G764" s="38" t="str">
        <f>_xlfn.IFNA(VLOOKUP(Locations[[#This Row],[CleanZip]],ZipCodes[],3,0),"")</f>
        <v/>
      </c>
      <c r="H764" s="33"/>
      <c r="I764" s="39"/>
      <c r="J764" s="39"/>
      <c r="K764" s="40"/>
      <c r="L764" s="40"/>
      <c r="M764" s="33"/>
      <c r="N764" s="40"/>
      <c r="O764" s="33"/>
      <c r="P764" s="33"/>
      <c r="Q764" s="33"/>
      <c r="R764" s="33"/>
      <c r="S764" s="33"/>
      <c r="T764" s="33"/>
      <c r="U764" s="33"/>
      <c r="V764" s="33"/>
      <c r="W764" s="23" t="str">
        <f>LEFT(TEXT(Locations[[#This Row],[Zip Code]],"00000"),5)</f>
        <v>00000</v>
      </c>
    </row>
    <row r="765" spans="2:23" x14ac:dyDescent="0.2">
      <c r="B765" s="154">
        <v>753</v>
      </c>
      <c r="C765" s="33"/>
      <c r="D765" s="33"/>
      <c r="E765" s="37"/>
      <c r="F765" s="38" t="str">
        <f>_xlfn.IFNA(VLOOKUP(Locations[[#This Row],[CleanZip]],ZipCodes[],2,0),"")</f>
        <v/>
      </c>
      <c r="G765" s="38" t="str">
        <f>_xlfn.IFNA(VLOOKUP(Locations[[#This Row],[CleanZip]],ZipCodes[],3,0),"")</f>
        <v/>
      </c>
      <c r="H765" s="33"/>
      <c r="I765" s="39"/>
      <c r="J765" s="39"/>
      <c r="K765" s="40"/>
      <c r="L765" s="40"/>
      <c r="M765" s="33"/>
      <c r="N765" s="40"/>
      <c r="O765" s="33"/>
      <c r="P765" s="33"/>
      <c r="Q765" s="33"/>
      <c r="R765" s="33"/>
      <c r="S765" s="33"/>
      <c r="T765" s="33"/>
      <c r="U765" s="33"/>
      <c r="V765" s="33"/>
      <c r="W765" s="23" t="str">
        <f>LEFT(TEXT(Locations[[#This Row],[Zip Code]],"00000"),5)</f>
        <v>00000</v>
      </c>
    </row>
    <row r="766" spans="2:23" x14ac:dyDescent="0.2">
      <c r="B766" s="154">
        <v>754</v>
      </c>
      <c r="C766" s="33"/>
      <c r="D766" s="33"/>
      <c r="E766" s="37"/>
      <c r="F766" s="38" t="str">
        <f>_xlfn.IFNA(VLOOKUP(Locations[[#This Row],[CleanZip]],ZipCodes[],2,0),"")</f>
        <v/>
      </c>
      <c r="G766" s="38" t="str">
        <f>_xlfn.IFNA(VLOOKUP(Locations[[#This Row],[CleanZip]],ZipCodes[],3,0),"")</f>
        <v/>
      </c>
      <c r="H766" s="33"/>
      <c r="I766" s="39"/>
      <c r="J766" s="39"/>
      <c r="K766" s="40"/>
      <c r="L766" s="40"/>
      <c r="M766" s="33"/>
      <c r="N766" s="40"/>
      <c r="O766" s="33"/>
      <c r="P766" s="33"/>
      <c r="Q766" s="33"/>
      <c r="R766" s="33"/>
      <c r="S766" s="33"/>
      <c r="T766" s="33"/>
      <c r="U766" s="33"/>
      <c r="V766" s="33"/>
      <c r="W766" s="23" t="str">
        <f>LEFT(TEXT(Locations[[#This Row],[Zip Code]],"00000"),5)</f>
        <v>00000</v>
      </c>
    </row>
    <row r="767" spans="2:23" x14ac:dyDescent="0.2">
      <c r="B767" s="154">
        <v>755</v>
      </c>
      <c r="C767" s="33"/>
      <c r="D767" s="33"/>
      <c r="E767" s="37"/>
      <c r="F767" s="38" t="str">
        <f>_xlfn.IFNA(VLOOKUP(Locations[[#This Row],[CleanZip]],ZipCodes[],2,0),"")</f>
        <v/>
      </c>
      <c r="G767" s="38" t="str">
        <f>_xlfn.IFNA(VLOOKUP(Locations[[#This Row],[CleanZip]],ZipCodes[],3,0),"")</f>
        <v/>
      </c>
      <c r="H767" s="33"/>
      <c r="I767" s="39"/>
      <c r="J767" s="39"/>
      <c r="K767" s="40"/>
      <c r="L767" s="40"/>
      <c r="M767" s="33"/>
      <c r="N767" s="40"/>
      <c r="O767" s="33"/>
      <c r="P767" s="33"/>
      <c r="Q767" s="33"/>
      <c r="R767" s="33"/>
      <c r="S767" s="33"/>
      <c r="T767" s="33"/>
      <c r="U767" s="33"/>
      <c r="V767" s="33"/>
      <c r="W767" s="23" t="str">
        <f>LEFT(TEXT(Locations[[#This Row],[Zip Code]],"00000"),5)</f>
        <v>00000</v>
      </c>
    </row>
    <row r="768" spans="2:23" x14ac:dyDescent="0.2">
      <c r="B768" s="154">
        <v>756</v>
      </c>
      <c r="C768" s="33"/>
      <c r="D768" s="33"/>
      <c r="E768" s="37"/>
      <c r="F768" s="38" t="str">
        <f>_xlfn.IFNA(VLOOKUP(Locations[[#This Row],[CleanZip]],ZipCodes[],2,0),"")</f>
        <v/>
      </c>
      <c r="G768" s="38" t="str">
        <f>_xlfn.IFNA(VLOOKUP(Locations[[#This Row],[CleanZip]],ZipCodes[],3,0),"")</f>
        <v/>
      </c>
      <c r="H768" s="33"/>
      <c r="I768" s="39"/>
      <c r="J768" s="39"/>
      <c r="K768" s="40"/>
      <c r="L768" s="40"/>
      <c r="M768" s="33"/>
      <c r="N768" s="40"/>
      <c r="O768" s="33"/>
      <c r="P768" s="33"/>
      <c r="Q768" s="33"/>
      <c r="R768" s="33"/>
      <c r="S768" s="33"/>
      <c r="T768" s="33"/>
      <c r="U768" s="33"/>
      <c r="V768" s="33"/>
      <c r="W768" s="23" t="str">
        <f>LEFT(TEXT(Locations[[#This Row],[Zip Code]],"00000"),5)</f>
        <v>00000</v>
      </c>
    </row>
    <row r="769" spans="2:23" x14ac:dyDescent="0.2">
      <c r="B769" s="154">
        <v>757</v>
      </c>
      <c r="C769" s="33"/>
      <c r="D769" s="33"/>
      <c r="E769" s="37"/>
      <c r="F769" s="38" t="str">
        <f>_xlfn.IFNA(VLOOKUP(Locations[[#This Row],[CleanZip]],ZipCodes[],2,0),"")</f>
        <v/>
      </c>
      <c r="G769" s="38" t="str">
        <f>_xlfn.IFNA(VLOOKUP(Locations[[#This Row],[CleanZip]],ZipCodes[],3,0),"")</f>
        <v/>
      </c>
      <c r="H769" s="33"/>
      <c r="I769" s="39"/>
      <c r="J769" s="39"/>
      <c r="K769" s="40"/>
      <c r="L769" s="40"/>
      <c r="M769" s="33"/>
      <c r="N769" s="40"/>
      <c r="O769" s="33"/>
      <c r="P769" s="33"/>
      <c r="Q769" s="33"/>
      <c r="R769" s="33"/>
      <c r="S769" s="33"/>
      <c r="T769" s="33"/>
      <c r="U769" s="33"/>
      <c r="V769" s="33"/>
      <c r="W769" s="23" t="str">
        <f>LEFT(TEXT(Locations[[#This Row],[Zip Code]],"00000"),5)</f>
        <v>00000</v>
      </c>
    </row>
    <row r="770" spans="2:23" x14ac:dyDescent="0.2">
      <c r="B770" s="154">
        <v>758</v>
      </c>
      <c r="C770" s="33"/>
      <c r="D770" s="33"/>
      <c r="E770" s="37"/>
      <c r="F770" s="38" t="str">
        <f>_xlfn.IFNA(VLOOKUP(Locations[[#This Row],[CleanZip]],ZipCodes[],2,0),"")</f>
        <v/>
      </c>
      <c r="G770" s="38" t="str">
        <f>_xlfn.IFNA(VLOOKUP(Locations[[#This Row],[CleanZip]],ZipCodes[],3,0),"")</f>
        <v/>
      </c>
      <c r="H770" s="33"/>
      <c r="I770" s="39"/>
      <c r="J770" s="39"/>
      <c r="K770" s="40"/>
      <c r="L770" s="40"/>
      <c r="M770" s="33"/>
      <c r="N770" s="40"/>
      <c r="O770" s="33"/>
      <c r="P770" s="33"/>
      <c r="Q770" s="33"/>
      <c r="R770" s="33"/>
      <c r="S770" s="33"/>
      <c r="T770" s="33"/>
      <c r="U770" s="33"/>
      <c r="V770" s="33"/>
      <c r="W770" s="23" t="str">
        <f>LEFT(TEXT(Locations[[#This Row],[Zip Code]],"00000"),5)</f>
        <v>00000</v>
      </c>
    </row>
    <row r="771" spans="2:23" x14ac:dyDescent="0.2">
      <c r="B771" s="154">
        <v>759</v>
      </c>
      <c r="C771" s="33"/>
      <c r="D771" s="33"/>
      <c r="E771" s="37"/>
      <c r="F771" s="38" t="str">
        <f>_xlfn.IFNA(VLOOKUP(Locations[[#This Row],[CleanZip]],ZipCodes[],2,0),"")</f>
        <v/>
      </c>
      <c r="G771" s="38" t="str">
        <f>_xlfn.IFNA(VLOOKUP(Locations[[#This Row],[CleanZip]],ZipCodes[],3,0),"")</f>
        <v/>
      </c>
      <c r="H771" s="33"/>
      <c r="I771" s="39"/>
      <c r="J771" s="39"/>
      <c r="K771" s="40"/>
      <c r="L771" s="40"/>
      <c r="M771" s="33"/>
      <c r="N771" s="40"/>
      <c r="O771" s="33"/>
      <c r="P771" s="33"/>
      <c r="Q771" s="33"/>
      <c r="R771" s="33"/>
      <c r="S771" s="33"/>
      <c r="T771" s="33"/>
      <c r="U771" s="33"/>
      <c r="V771" s="33"/>
      <c r="W771" s="23" t="str">
        <f>LEFT(TEXT(Locations[[#This Row],[Zip Code]],"00000"),5)</f>
        <v>00000</v>
      </c>
    </row>
    <row r="772" spans="2:23" x14ac:dyDescent="0.2">
      <c r="B772" s="154">
        <v>760</v>
      </c>
      <c r="C772" s="33"/>
      <c r="D772" s="33"/>
      <c r="E772" s="37"/>
      <c r="F772" s="38" t="str">
        <f>_xlfn.IFNA(VLOOKUP(Locations[[#This Row],[CleanZip]],ZipCodes[],2,0),"")</f>
        <v/>
      </c>
      <c r="G772" s="38" t="str">
        <f>_xlfn.IFNA(VLOOKUP(Locations[[#This Row],[CleanZip]],ZipCodes[],3,0),"")</f>
        <v/>
      </c>
      <c r="H772" s="33"/>
      <c r="I772" s="39"/>
      <c r="J772" s="39"/>
      <c r="K772" s="40"/>
      <c r="L772" s="40"/>
      <c r="M772" s="33"/>
      <c r="N772" s="40"/>
      <c r="O772" s="33"/>
      <c r="P772" s="33"/>
      <c r="Q772" s="33"/>
      <c r="R772" s="33"/>
      <c r="S772" s="33"/>
      <c r="T772" s="33"/>
      <c r="U772" s="33"/>
      <c r="V772" s="33"/>
      <c r="W772" s="23" t="str">
        <f>LEFT(TEXT(Locations[[#This Row],[Zip Code]],"00000"),5)</f>
        <v>00000</v>
      </c>
    </row>
    <row r="773" spans="2:23" x14ac:dyDescent="0.2">
      <c r="B773" s="154">
        <v>761</v>
      </c>
      <c r="C773" s="33"/>
      <c r="D773" s="33"/>
      <c r="E773" s="37"/>
      <c r="F773" s="38" t="str">
        <f>_xlfn.IFNA(VLOOKUP(Locations[[#This Row],[CleanZip]],ZipCodes[],2,0),"")</f>
        <v/>
      </c>
      <c r="G773" s="38" t="str">
        <f>_xlfn.IFNA(VLOOKUP(Locations[[#This Row],[CleanZip]],ZipCodes[],3,0),"")</f>
        <v/>
      </c>
      <c r="H773" s="33"/>
      <c r="I773" s="39"/>
      <c r="J773" s="39"/>
      <c r="K773" s="40"/>
      <c r="L773" s="40"/>
      <c r="M773" s="33"/>
      <c r="N773" s="40"/>
      <c r="O773" s="33"/>
      <c r="P773" s="33"/>
      <c r="Q773" s="33"/>
      <c r="R773" s="33"/>
      <c r="S773" s="33"/>
      <c r="T773" s="33"/>
      <c r="U773" s="33"/>
      <c r="V773" s="33"/>
      <c r="W773" s="23" t="str">
        <f>LEFT(TEXT(Locations[[#This Row],[Zip Code]],"00000"),5)</f>
        <v>00000</v>
      </c>
    </row>
    <row r="774" spans="2:23" x14ac:dyDescent="0.2">
      <c r="B774" s="154">
        <v>762</v>
      </c>
      <c r="C774" s="33"/>
      <c r="D774" s="33"/>
      <c r="E774" s="37"/>
      <c r="F774" s="38" t="str">
        <f>_xlfn.IFNA(VLOOKUP(Locations[[#This Row],[CleanZip]],ZipCodes[],2,0),"")</f>
        <v/>
      </c>
      <c r="G774" s="38" t="str">
        <f>_xlfn.IFNA(VLOOKUP(Locations[[#This Row],[CleanZip]],ZipCodes[],3,0),"")</f>
        <v/>
      </c>
      <c r="H774" s="33"/>
      <c r="I774" s="39"/>
      <c r="J774" s="39"/>
      <c r="K774" s="40"/>
      <c r="L774" s="40"/>
      <c r="M774" s="33"/>
      <c r="N774" s="40"/>
      <c r="O774" s="33"/>
      <c r="P774" s="33"/>
      <c r="Q774" s="33"/>
      <c r="R774" s="33"/>
      <c r="S774" s="33"/>
      <c r="T774" s="33"/>
      <c r="U774" s="33"/>
      <c r="V774" s="33"/>
      <c r="W774" s="23" t="str">
        <f>LEFT(TEXT(Locations[[#This Row],[Zip Code]],"00000"),5)</f>
        <v>00000</v>
      </c>
    </row>
    <row r="775" spans="2:23" x14ac:dyDescent="0.2">
      <c r="B775" s="154">
        <v>763</v>
      </c>
      <c r="C775" s="33"/>
      <c r="D775" s="33"/>
      <c r="E775" s="37"/>
      <c r="F775" s="38" t="str">
        <f>_xlfn.IFNA(VLOOKUP(Locations[[#This Row],[CleanZip]],ZipCodes[],2,0),"")</f>
        <v/>
      </c>
      <c r="G775" s="38" t="str">
        <f>_xlfn.IFNA(VLOOKUP(Locations[[#This Row],[CleanZip]],ZipCodes[],3,0),"")</f>
        <v/>
      </c>
      <c r="H775" s="33"/>
      <c r="I775" s="39"/>
      <c r="J775" s="39"/>
      <c r="K775" s="40"/>
      <c r="L775" s="40"/>
      <c r="M775" s="33"/>
      <c r="N775" s="40"/>
      <c r="O775" s="33"/>
      <c r="P775" s="33"/>
      <c r="Q775" s="33"/>
      <c r="R775" s="33"/>
      <c r="S775" s="33"/>
      <c r="T775" s="33"/>
      <c r="U775" s="33"/>
      <c r="V775" s="33"/>
      <c r="W775" s="23" t="str">
        <f>LEFT(TEXT(Locations[[#This Row],[Zip Code]],"00000"),5)</f>
        <v>00000</v>
      </c>
    </row>
    <row r="776" spans="2:23" x14ac:dyDescent="0.2">
      <c r="B776" s="154">
        <v>764</v>
      </c>
      <c r="C776" s="33"/>
      <c r="D776" s="33"/>
      <c r="E776" s="37"/>
      <c r="F776" s="38" t="str">
        <f>_xlfn.IFNA(VLOOKUP(Locations[[#This Row],[CleanZip]],ZipCodes[],2,0),"")</f>
        <v/>
      </c>
      <c r="G776" s="38" t="str">
        <f>_xlfn.IFNA(VLOOKUP(Locations[[#This Row],[CleanZip]],ZipCodes[],3,0),"")</f>
        <v/>
      </c>
      <c r="H776" s="33"/>
      <c r="I776" s="39"/>
      <c r="J776" s="39"/>
      <c r="K776" s="40"/>
      <c r="L776" s="40"/>
      <c r="M776" s="33"/>
      <c r="N776" s="40"/>
      <c r="O776" s="33"/>
      <c r="P776" s="33"/>
      <c r="Q776" s="33"/>
      <c r="R776" s="33"/>
      <c r="S776" s="33"/>
      <c r="T776" s="33"/>
      <c r="U776" s="33"/>
      <c r="V776" s="33"/>
      <c r="W776" s="23" t="str">
        <f>LEFT(TEXT(Locations[[#This Row],[Zip Code]],"00000"),5)</f>
        <v>00000</v>
      </c>
    </row>
    <row r="777" spans="2:23" x14ac:dyDescent="0.2">
      <c r="B777" s="154">
        <v>765</v>
      </c>
      <c r="C777" s="33"/>
      <c r="D777" s="33"/>
      <c r="E777" s="37"/>
      <c r="F777" s="38" t="str">
        <f>_xlfn.IFNA(VLOOKUP(Locations[[#This Row],[CleanZip]],ZipCodes[],2,0),"")</f>
        <v/>
      </c>
      <c r="G777" s="38" t="str">
        <f>_xlfn.IFNA(VLOOKUP(Locations[[#This Row],[CleanZip]],ZipCodes[],3,0),"")</f>
        <v/>
      </c>
      <c r="H777" s="33"/>
      <c r="I777" s="39"/>
      <c r="J777" s="39"/>
      <c r="K777" s="40"/>
      <c r="L777" s="40"/>
      <c r="M777" s="33"/>
      <c r="N777" s="40"/>
      <c r="O777" s="33"/>
      <c r="P777" s="33"/>
      <c r="Q777" s="33"/>
      <c r="R777" s="33"/>
      <c r="S777" s="33"/>
      <c r="T777" s="33"/>
      <c r="U777" s="33"/>
      <c r="V777" s="33"/>
      <c r="W777" s="23" t="str">
        <f>LEFT(TEXT(Locations[[#This Row],[Zip Code]],"00000"),5)</f>
        <v>00000</v>
      </c>
    </row>
    <row r="778" spans="2:23" x14ac:dyDescent="0.2">
      <c r="B778" s="154">
        <v>766</v>
      </c>
      <c r="C778" s="33"/>
      <c r="D778" s="33"/>
      <c r="E778" s="37"/>
      <c r="F778" s="38" t="str">
        <f>_xlfn.IFNA(VLOOKUP(Locations[[#This Row],[CleanZip]],ZipCodes[],2,0),"")</f>
        <v/>
      </c>
      <c r="G778" s="38" t="str">
        <f>_xlfn.IFNA(VLOOKUP(Locations[[#This Row],[CleanZip]],ZipCodes[],3,0),"")</f>
        <v/>
      </c>
      <c r="H778" s="33"/>
      <c r="I778" s="39"/>
      <c r="J778" s="39"/>
      <c r="K778" s="40"/>
      <c r="L778" s="40"/>
      <c r="M778" s="33"/>
      <c r="N778" s="40"/>
      <c r="O778" s="33"/>
      <c r="P778" s="33"/>
      <c r="Q778" s="33"/>
      <c r="R778" s="33"/>
      <c r="S778" s="33"/>
      <c r="T778" s="33"/>
      <c r="U778" s="33"/>
      <c r="V778" s="33"/>
      <c r="W778" s="23" t="str">
        <f>LEFT(TEXT(Locations[[#This Row],[Zip Code]],"00000"),5)</f>
        <v>00000</v>
      </c>
    </row>
    <row r="779" spans="2:23" x14ac:dyDescent="0.2">
      <c r="B779" s="154">
        <v>767</v>
      </c>
      <c r="C779" s="33"/>
      <c r="D779" s="33"/>
      <c r="E779" s="37"/>
      <c r="F779" s="38" t="str">
        <f>_xlfn.IFNA(VLOOKUP(Locations[[#This Row],[CleanZip]],ZipCodes[],2,0),"")</f>
        <v/>
      </c>
      <c r="G779" s="38" t="str">
        <f>_xlfn.IFNA(VLOOKUP(Locations[[#This Row],[CleanZip]],ZipCodes[],3,0),"")</f>
        <v/>
      </c>
      <c r="H779" s="33"/>
      <c r="I779" s="39"/>
      <c r="J779" s="39"/>
      <c r="K779" s="40"/>
      <c r="L779" s="40"/>
      <c r="M779" s="33"/>
      <c r="N779" s="40"/>
      <c r="O779" s="33"/>
      <c r="P779" s="33"/>
      <c r="Q779" s="33"/>
      <c r="R779" s="33"/>
      <c r="S779" s="33"/>
      <c r="T779" s="33"/>
      <c r="U779" s="33"/>
      <c r="V779" s="33"/>
      <c r="W779" s="23" t="str">
        <f>LEFT(TEXT(Locations[[#This Row],[Zip Code]],"00000"),5)</f>
        <v>00000</v>
      </c>
    </row>
    <row r="780" spans="2:23" x14ac:dyDescent="0.2">
      <c r="B780" s="154">
        <v>768</v>
      </c>
      <c r="C780" s="33"/>
      <c r="D780" s="33"/>
      <c r="E780" s="37"/>
      <c r="F780" s="38" t="str">
        <f>_xlfn.IFNA(VLOOKUP(Locations[[#This Row],[CleanZip]],ZipCodes[],2,0),"")</f>
        <v/>
      </c>
      <c r="G780" s="38" t="str">
        <f>_xlfn.IFNA(VLOOKUP(Locations[[#This Row],[CleanZip]],ZipCodes[],3,0),"")</f>
        <v/>
      </c>
      <c r="H780" s="33"/>
      <c r="I780" s="39"/>
      <c r="J780" s="39"/>
      <c r="K780" s="40"/>
      <c r="L780" s="40"/>
      <c r="M780" s="33"/>
      <c r="N780" s="40"/>
      <c r="O780" s="33"/>
      <c r="P780" s="33"/>
      <c r="Q780" s="33"/>
      <c r="R780" s="33"/>
      <c r="S780" s="33"/>
      <c r="T780" s="33"/>
      <c r="U780" s="33"/>
      <c r="V780" s="33"/>
      <c r="W780" s="23" t="str">
        <f>LEFT(TEXT(Locations[[#This Row],[Zip Code]],"00000"),5)</f>
        <v>00000</v>
      </c>
    </row>
    <row r="781" spans="2:23" x14ac:dyDescent="0.2">
      <c r="B781" s="154">
        <v>769</v>
      </c>
      <c r="C781" s="33"/>
      <c r="D781" s="33"/>
      <c r="E781" s="37"/>
      <c r="F781" s="38" t="str">
        <f>_xlfn.IFNA(VLOOKUP(Locations[[#This Row],[CleanZip]],ZipCodes[],2,0),"")</f>
        <v/>
      </c>
      <c r="G781" s="38" t="str">
        <f>_xlfn.IFNA(VLOOKUP(Locations[[#This Row],[CleanZip]],ZipCodes[],3,0),"")</f>
        <v/>
      </c>
      <c r="H781" s="33"/>
      <c r="I781" s="39"/>
      <c r="J781" s="39"/>
      <c r="K781" s="40"/>
      <c r="L781" s="40"/>
      <c r="M781" s="33"/>
      <c r="N781" s="40"/>
      <c r="O781" s="33"/>
      <c r="P781" s="33"/>
      <c r="Q781" s="33"/>
      <c r="R781" s="33"/>
      <c r="S781" s="33"/>
      <c r="T781" s="33"/>
      <c r="U781" s="33"/>
      <c r="V781" s="33"/>
      <c r="W781" s="23" t="str">
        <f>LEFT(TEXT(Locations[[#This Row],[Zip Code]],"00000"),5)</f>
        <v>00000</v>
      </c>
    </row>
    <row r="782" spans="2:23" x14ac:dyDescent="0.2">
      <c r="B782" s="154">
        <v>770</v>
      </c>
      <c r="C782" s="33"/>
      <c r="D782" s="33"/>
      <c r="E782" s="37"/>
      <c r="F782" s="38" t="str">
        <f>_xlfn.IFNA(VLOOKUP(Locations[[#This Row],[CleanZip]],ZipCodes[],2,0),"")</f>
        <v/>
      </c>
      <c r="G782" s="38" t="str">
        <f>_xlfn.IFNA(VLOOKUP(Locations[[#This Row],[CleanZip]],ZipCodes[],3,0),"")</f>
        <v/>
      </c>
      <c r="H782" s="33"/>
      <c r="I782" s="39"/>
      <c r="J782" s="39"/>
      <c r="K782" s="40"/>
      <c r="L782" s="40"/>
      <c r="M782" s="33"/>
      <c r="N782" s="40"/>
      <c r="O782" s="33"/>
      <c r="P782" s="33"/>
      <c r="Q782" s="33"/>
      <c r="R782" s="33"/>
      <c r="S782" s="33"/>
      <c r="T782" s="33"/>
      <c r="U782" s="33"/>
      <c r="V782" s="33"/>
      <c r="W782" s="23" t="str">
        <f>LEFT(TEXT(Locations[[#This Row],[Zip Code]],"00000"),5)</f>
        <v>00000</v>
      </c>
    </row>
    <row r="783" spans="2:23" x14ac:dyDescent="0.2">
      <c r="B783" s="154">
        <v>771</v>
      </c>
      <c r="C783" s="33"/>
      <c r="D783" s="33"/>
      <c r="E783" s="37"/>
      <c r="F783" s="38" t="str">
        <f>_xlfn.IFNA(VLOOKUP(Locations[[#This Row],[CleanZip]],ZipCodes[],2,0),"")</f>
        <v/>
      </c>
      <c r="G783" s="38" t="str">
        <f>_xlfn.IFNA(VLOOKUP(Locations[[#This Row],[CleanZip]],ZipCodes[],3,0),"")</f>
        <v/>
      </c>
      <c r="H783" s="33"/>
      <c r="I783" s="39"/>
      <c r="J783" s="39"/>
      <c r="K783" s="40"/>
      <c r="L783" s="40"/>
      <c r="M783" s="33"/>
      <c r="N783" s="40"/>
      <c r="O783" s="33"/>
      <c r="P783" s="33"/>
      <c r="Q783" s="33"/>
      <c r="R783" s="33"/>
      <c r="S783" s="33"/>
      <c r="T783" s="33"/>
      <c r="U783" s="33"/>
      <c r="V783" s="33"/>
      <c r="W783" s="23" t="str">
        <f>LEFT(TEXT(Locations[[#This Row],[Zip Code]],"00000"),5)</f>
        <v>00000</v>
      </c>
    </row>
    <row r="784" spans="2:23" x14ac:dyDescent="0.2">
      <c r="B784" s="154">
        <v>772</v>
      </c>
      <c r="C784" s="33"/>
      <c r="D784" s="33"/>
      <c r="E784" s="37"/>
      <c r="F784" s="38" t="str">
        <f>_xlfn.IFNA(VLOOKUP(Locations[[#This Row],[CleanZip]],ZipCodes[],2,0),"")</f>
        <v/>
      </c>
      <c r="G784" s="38" t="str">
        <f>_xlfn.IFNA(VLOOKUP(Locations[[#This Row],[CleanZip]],ZipCodes[],3,0),"")</f>
        <v/>
      </c>
      <c r="H784" s="33"/>
      <c r="I784" s="39"/>
      <c r="J784" s="39"/>
      <c r="K784" s="40"/>
      <c r="L784" s="40"/>
      <c r="M784" s="33"/>
      <c r="N784" s="40"/>
      <c r="O784" s="33"/>
      <c r="P784" s="33"/>
      <c r="Q784" s="33"/>
      <c r="R784" s="33"/>
      <c r="S784" s="33"/>
      <c r="T784" s="33"/>
      <c r="U784" s="33"/>
      <c r="V784" s="33"/>
      <c r="W784" s="23" t="str">
        <f>LEFT(TEXT(Locations[[#This Row],[Zip Code]],"00000"),5)</f>
        <v>00000</v>
      </c>
    </row>
    <row r="785" spans="2:23" x14ac:dyDescent="0.2">
      <c r="B785" s="154">
        <v>773</v>
      </c>
      <c r="C785" s="33"/>
      <c r="D785" s="33"/>
      <c r="E785" s="37"/>
      <c r="F785" s="38" t="str">
        <f>_xlfn.IFNA(VLOOKUP(Locations[[#This Row],[CleanZip]],ZipCodes[],2,0),"")</f>
        <v/>
      </c>
      <c r="G785" s="38" t="str">
        <f>_xlfn.IFNA(VLOOKUP(Locations[[#This Row],[CleanZip]],ZipCodes[],3,0),"")</f>
        <v/>
      </c>
      <c r="H785" s="33"/>
      <c r="I785" s="39"/>
      <c r="J785" s="39"/>
      <c r="K785" s="40"/>
      <c r="L785" s="40"/>
      <c r="M785" s="33"/>
      <c r="N785" s="40"/>
      <c r="O785" s="33"/>
      <c r="P785" s="33"/>
      <c r="Q785" s="33"/>
      <c r="R785" s="33"/>
      <c r="S785" s="33"/>
      <c r="T785" s="33"/>
      <c r="U785" s="33"/>
      <c r="V785" s="33"/>
      <c r="W785" s="23" t="str">
        <f>LEFT(TEXT(Locations[[#This Row],[Zip Code]],"00000"),5)</f>
        <v>00000</v>
      </c>
    </row>
    <row r="786" spans="2:23" x14ac:dyDescent="0.2">
      <c r="B786" s="154">
        <v>774</v>
      </c>
      <c r="C786" s="33"/>
      <c r="D786" s="33"/>
      <c r="E786" s="37"/>
      <c r="F786" s="38" t="str">
        <f>_xlfn.IFNA(VLOOKUP(Locations[[#This Row],[CleanZip]],ZipCodes[],2,0),"")</f>
        <v/>
      </c>
      <c r="G786" s="38" t="str">
        <f>_xlfn.IFNA(VLOOKUP(Locations[[#This Row],[CleanZip]],ZipCodes[],3,0),"")</f>
        <v/>
      </c>
      <c r="H786" s="33"/>
      <c r="I786" s="39"/>
      <c r="J786" s="39"/>
      <c r="K786" s="40"/>
      <c r="L786" s="40"/>
      <c r="M786" s="33"/>
      <c r="N786" s="40"/>
      <c r="O786" s="33"/>
      <c r="P786" s="33"/>
      <c r="Q786" s="33"/>
      <c r="R786" s="33"/>
      <c r="S786" s="33"/>
      <c r="T786" s="33"/>
      <c r="U786" s="33"/>
      <c r="V786" s="33"/>
      <c r="W786" s="23" t="str">
        <f>LEFT(TEXT(Locations[[#This Row],[Zip Code]],"00000"),5)</f>
        <v>00000</v>
      </c>
    </row>
    <row r="787" spans="2:23" x14ac:dyDescent="0.2">
      <c r="B787" s="154">
        <v>775</v>
      </c>
      <c r="C787" s="33"/>
      <c r="D787" s="33"/>
      <c r="E787" s="37"/>
      <c r="F787" s="38" t="str">
        <f>_xlfn.IFNA(VLOOKUP(Locations[[#This Row],[CleanZip]],ZipCodes[],2,0),"")</f>
        <v/>
      </c>
      <c r="G787" s="38" t="str">
        <f>_xlfn.IFNA(VLOOKUP(Locations[[#This Row],[CleanZip]],ZipCodes[],3,0),"")</f>
        <v/>
      </c>
      <c r="H787" s="33"/>
      <c r="I787" s="39"/>
      <c r="J787" s="39"/>
      <c r="K787" s="40"/>
      <c r="L787" s="40"/>
      <c r="M787" s="33"/>
      <c r="N787" s="40"/>
      <c r="O787" s="33"/>
      <c r="P787" s="33"/>
      <c r="Q787" s="33"/>
      <c r="R787" s="33"/>
      <c r="S787" s="33"/>
      <c r="T787" s="33"/>
      <c r="U787" s="33"/>
      <c r="V787" s="33"/>
      <c r="W787" s="23" t="str">
        <f>LEFT(TEXT(Locations[[#This Row],[Zip Code]],"00000"),5)</f>
        <v>00000</v>
      </c>
    </row>
    <row r="788" spans="2:23" x14ac:dyDescent="0.2">
      <c r="B788" s="154">
        <v>776</v>
      </c>
      <c r="C788" s="33"/>
      <c r="D788" s="33"/>
      <c r="E788" s="37"/>
      <c r="F788" s="38" t="str">
        <f>_xlfn.IFNA(VLOOKUP(Locations[[#This Row],[CleanZip]],ZipCodes[],2,0),"")</f>
        <v/>
      </c>
      <c r="G788" s="38" t="str">
        <f>_xlfn.IFNA(VLOOKUP(Locations[[#This Row],[CleanZip]],ZipCodes[],3,0),"")</f>
        <v/>
      </c>
      <c r="H788" s="33"/>
      <c r="I788" s="39"/>
      <c r="J788" s="39"/>
      <c r="K788" s="40"/>
      <c r="L788" s="40"/>
      <c r="M788" s="33"/>
      <c r="N788" s="40"/>
      <c r="O788" s="33"/>
      <c r="P788" s="33"/>
      <c r="Q788" s="33"/>
      <c r="R788" s="33"/>
      <c r="S788" s="33"/>
      <c r="T788" s="33"/>
      <c r="U788" s="33"/>
      <c r="V788" s="33"/>
      <c r="W788" s="23" t="str">
        <f>LEFT(TEXT(Locations[[#This Row],[Zip Code]],"00000"),5)</f>
        <v>00000</v>
      </c>
    </row>
    <row r="789" spans="2:23" x14ac:dyDescent="0.2">
      <c r="B789" s="154">
        <v>777</v>
      </c>
      <c r="C789" s="33"/>
      <c r="D789" s="33"/>
      <c r="E789" s="37"/>
      <c r="F789" s="38" t="str">
        <f>_xlfn.IFNA(VLOOKUP(Locations[[#This Row],[CleanZip]],ZipCodes[],2,0),"")</f>
        <v/>
      </c>
      <c r="G789" s="38" t="str">
        <f>_xlfn.IFNA(VLOOKUP(Locations[[#This Row],[CleanZip]],ZipCodes[],3,0),"")</f>
        <v/>
      </c>
      <c r="H789" s="33"/>
      <c r="I789" s="39"/>
      <c r="J789" s="39"/>
      <c r="K789" s="40"/>
      <c r="L789" s="40"/>
      <c r="M789" s="33"/>
      <c r="N789" s="40"/>
      <c r="O789" s="33"/>
      <c r="P789" s="33"/>
      <c r="Q789" s="33"/>
      <c r="R789" s="33"/>
      <c r="S789" s="33"/>
      <c r="T789" s="33"/>
      <c r="U789" s="33"/>
      <c r="V789" s="33"/>
      <c r="W789" s="23" t="str">
        <f>LEFT(TEXT(Locations[[#This Row],[Zip Code]],"00000"),5)</f>
        <v>00000</v>
      </c>
    </row>
    <row r="790" spans="2:23" x14ac:dyDescent="0.2">
      <c r="B790" s="154">
        <v>778</v>
      </c>
      <c r="C790" s="33"/>
      <c r="D790" s="33"/>
      <c r="E790" s="37"/>
      <c r="F790" s="38" t="str">
        <f>_xlfn.IFNA(VLOOKUP(Locations[[#This Row],[CleanZip]],ZipCodes[],2,0),"")</f>
        <v/>
      </c>
      <c r="G790" s="38" t="str">
        <f>_xlfn.IFNA(VLOOKUP(Locations[[#This Row],[CleanZip]],ZipCodes[],3,0),"")</f>
        <v/>
      </c>
      <c r="H790" s="33"/>
      <c r="I790" s="39"/>
      <c r="J790" s="39"/>
      <c r="K790" s="40"/>
      <c r="L790" s="40"/>
      <c r="M790" s="33"/>
      <c r="N790" s="40"/>
      <c r="O790" s="33"/>
      <c r="P790" s="33"/>
      <c r="Q790" s="33"/>
      <c r="R790" s="33"/>
      <c r="S790" s="33"/>
      <c r="T790" s="33"/>
      <c r="U790" s="33"/>
      <c r="V790" s="33"/>
      <c r="W790" s="23" t="str">
        <f>LEFT(TEXT(Locations[[#This Row],[Zip Code]],"00000"),5)</f>
        <v>00000</v>
      </c>
    </row>
    <row r="791" spans="2:23" x14ac:dyDescent="0.2">
      <c r="B791" s="154">
        <v>779</v>
      </c>
      <c r="C791" s="33"/>
      <c r="D791" s="33"/>
      <c r="E791" s="37"/>
      <c r="F791" s="38" t="str">
        <f>_xlfn.IFNA(VLOOKUP(Locations[[#This Row],[CleanZip]],ZipCodes[],2,0),"")</f>
        <v/>
      </c>
      <c r="G791" s="38" t="str">
        <f>_xlfn.IFNA(VLOOKUP(Locations[[#This Row],[CleanZip]],ZipCodes[],3,0),"")</f>
        <v/>
      </c>
      <c r="H791" s="33"/>
      <c r="I791" s="39"/>
      <c r="J791" s="39"/>
      <c r="K791" s="40"/>
      <c r="L791" s="40"/>
      <c r="M791" s="33"/>
      <c r="N791" s="40"/>
      <c r="O791" s="33"/>
      <c r="P791" s="33"/>
      <c r="Q791" s="33"/>
      <c r="R791" s="33"/>
      <c r="S791" s="33"/>
      <c r="T791" s="33"/>
      <c r="U791" s="33"/>
      <c r="V791" s="33"/>
      <c r="W791" s="23" t="str">
        <f>LEFT(TEXT(Locations[[#This Row],[Zip Code]],"00000"),5)</f>
        <v>00000</v>
      </c>
    </row>
    <row r="792" spans="2:23" x14ac:dyDescent="0.2">
      <c r="B792" s="154">
        <v>780</v>
      </c>
      <c r="C792" s="33"/>
      <c r="D792" s="33"/>
      <c r="E792" s="37"/>
      <c r="F792" s="38" t="str">
        <f>_xlfn.IFNA(VLOOKUP(Locations[[#This Row],[CleanZip]],ZipCodes[],2,0),"")</f>
        <v/>
      </c>
      <c r="G792" s="38" t="str">
        <f>_xlfn.IFNA(VLOOKUP(Locations[[#This Row],[CleanZip]],ZipCodes[],3,0),"")</f>
        <v/>
      </c>
      <c r="H792" s="33"/>
      <c r="I792" s="39"/>
      <c r="J792" s="39"/>
      <c r="K792" s="40"/>
      <c r="L792" s="40"/>
      <c r="M792" s="33"/>
      <c r="N792" s="40"/>
      <c r="O792" s="33"/>
      <c r="P792" s="33"/>
      <c r="Q792" s="33"/>
      <c r="R792" s="33"/>
      <c r="S792" s="33"/>
      <c r="T792" s="33"/>
      <c r="U792" s="33"/>
      <c r="V792" s="33"/>
      <c r="W792" s="23" t="str">
        <f>LEFT(TEXT(Locations[[#This Row],[Zip Code]],"00000"),5)</f>
        <v>00000</v>
      </c>
    </row>
    <row r="793" spans="2:23" x14ac:dyDescent="0.2">
      <c r="B793" s="154">
        <v>781</v>
      </c>
      <c r="C793" s="33"/>
      <c r="D793" s="33"/>
      <c r="E793" s="37"/>
      <c r="F793" s="38" t="str">
        <f>_xlfn.IFNA(VLOOKUP(Locations[[#This Row],[CleanZip]],ZipCodes[],2,0),"")</f>
        <v/>
      </c>
      <c r="G793" s="38" t="str">
        <f>_xlfn.IFNA(VLOOKUP(Locations[[#This Row],[CleanZip]],ZipCodes[],3,0),"")</f>
        <v/>
      </c>
      <c r="H793" s="33"/>
      <c r="I793" s="39"/>
      <c r="J793" s="39"/>
      <c r="K793" s="40"/>
      <c r="L793" s="40"/>
      <c r="M793" s="33"/>
      <c r="N793" s="40"/>
      <c r="O793" s="33"/>
      <c r="P793" s="33"/>
      <c r="Q793" s="33"/>
      <c r="R793" s="33"/>
      <c r="S793" s="33"/>
      <c r="T793" s="33"/>
      <c r="U793" s="33"/>
      <c r="V793" s="33"/>
      <c r="W793" s="23" t="str">
        <f>LEFT(TEXT(Locations[[#This Row],[Zip Code]],"00000"),5)</f>
        <v>00000</v>
      </c>
    </row>
    <row r="794" spans="2:23" x14ac:dyDescent="0.2">
      <c r="B794" s="154">
        <v>782</v>
      </c>
      <c r="C794" s="33"/>
      <c r="D794" s="33"/>
      <c r="E794" s="37"/>
      <c r="F794" s="38" t="str">
        <f>_xlfn.IFNA(VLOOKUP(Locations[[#This Row],[CleanZip]],ZipCodes[],2,0),"")</f>
        <v/>
      </c>
      <c r="G794" s="38" t="str">
        <f>_xlfn.IFNA(VLOOKUP(Locations[[#This Row],[CleanZip]],ZipCodes[],3,0),"")</f>
        <v/>
      </c>
      <c r="H794" s="33"/>
      <c r="I794" s="39"/>
      <c r="J794" s="39"/>
      <c r="K794" s="40"/>
      <c r="L794" s="40"/>
      <c r="M794" s="33"/>
      <c r="N794" s="40"/>
      <c r="O794" s="33"/>
      <c r="P794" s="33"/>
      <c r="Q794" s="33"/>
      <c r="R794" s="33"/>
      <c r="S794" s="33"/>
      <c r="T794" s="33"/>
      <c r="U794" s="33"/>
      <c r="V794" s="33"/>
      <c r="W794" s="23" t="str">
        <f>LEFT(TEXT(Locations[[#This Row],[Zip Code]],"00000"),5)</f>
        <v>00000</v>
      </c>
    </row>
    <row r="795" spans="2:23" x14ac:dyDescent="0.2">
      <c r="B795" s="154">
        <v>783</v>
      </c>
      <c r="C795" s="33"/>
      <c r="D795" s="33"/>
      <c r="E795" s="37"/>
      <c r="F795" s="38" t="str">
        <f>_xlfn.IFNA(VLOOKUP(Locations[[#This Row],[CleanZip]],ZipCodes[],2,0),"")</f>
        <v/>
      </c>
      <c r="G795" s="38" t="str">
        <f>_xlfn.IFNA(VLOOKUP(Locations[[#This Row],[CleanZip]],ZipCodes[],3,0),"")</f>
        <v/>
      </c>
      <c r="H795" s="33"/>
      <c r="I795" s="39"/>
      <c r="J795" s="39"/>
      <c r="K795" s="40"/>
      <c r="L795" s="40"/>
      <c r="M795" s="33"/>
      <c r="N795" s="40"/>
      <c r="O795" s="33"/>
      <c r="P795" s="33"/>
      <c r="Q795" s="33"/>
      <c r="R795" s="33"/>
      <c r="S795" s="33"/>
      <c r="T795" s="33"/>
      <c r="U795" s="33"/>
      <c r="V795" s="33"/>
      <c r="W795" s="23" t="str">
        <f>LEFT(TEXT(Locations[[#This Row],[Zip Code]],"00000"),5)</f>
        <v>00000</v>
      </c>
    </row>
    <row r="796" spans="2:23" x14ac:dyDescent="0.2">
      <c r="B796" s="154">
        <v>784</v>
      </c>
      <c r="C796" s="33"/>
      <c r="D796" s="33"/>
      <c r="E796" s="37"/>
      <c r="F796" s="38" t="str">
        <f>_xlfn.IFNA(VLOOKUP(Locations[[#This Row],[CleanZip]],ZipCodes[],2,0),"")</f>
        <v/>
      </c>
      <c r="G796" s="38" t="str">
        <f>_xlfn.IFNA(VLOOKUP(Locations[[#This Row],[CleanZip]],ZipCodes[],3,0),"")</f>
        <v/>
      </c>
      <c r="H796" s="33"/>
      <c r="I796" s="39"/>
      <c r="J796" s="39"/>
      <c r="K796" s="40"/>
      <c r="L796" s="40"/>
      <c r="M796" s="33"/>
      <c r="N796" s="40"/>
      <c r="O796" s="33"/>
      <c r="P796" s="33"/>
      <c r="Q796" s="33"/>
      <c r="R796" s="33"/>
      <c r="S796" s="33"/>
      <c r="T796" s="33"/>
      <c r="U796" s="33"/>
      <c r="V796" s="33"/>
      <c r="W796" s="23" t="str">
        <f>LEFT(TEXT(Locations[[#This Row],[Zip Code]],"00000"),5)</f>
        <v>00000</v>
      </c>
    </row>
    <row r="797" spans="2:23" x14ac:dyDescent="0.2">
      <c r="B797" s="154">
        <v>785</v>
      </c>
      <c r="C797" s="33"/>
      <c r="D797" s="33"/>
      <c r="E797" s="37"/>
      <c r="F797" s="38" t="str">
        <f>_xlfn.IFNA(VLOOKUP(Locations[[#This Row],[CleanZip]],ZipCodes[],2,0),"")</f>
        <v/>
      </c>
      <c r="G797" s="38" t="str">
        <f>_xlfn.IFNA(VLOOKUP(Locations[[#This Row],[CleanZip]],ZipCodes[],3,0),"")</f>
        <v/>
      </c>
      <c r="H797" s="33"/>
      <c r="I797" s="39"/>
      <c r="J797" s="39"/>
      <c r="K797" s="40"/>
      <c r="L797" s="40"/>
      <c r="M797" s="33"/>
      <c r="N797" s="40"/>
      <c r="O797" s="33"/>
      <c r="P797" s="33"/>
      <c r="Q797" s="33"/>
      <c r="R797" s="33"/>
      <c r="S797" s="33"/>
      <c r="T797" s="33"/>
      <c r="U797" s="33"/>
      <c r="V797" s="33"/>
      <c r="W797" s="23" t="str">
        <f>LEFT(TEXT(Locations[[#This Row],[Zip Code]],"00000"),5)</f>
        <v>00000</v>
      </c>
    </row>
    <row r="798" spans="2:23" x14ac:dyDescent="0.2">
      <c r="B798" s="154">
        <v>786</v>
      </c>
      <c r="C798" s="33"/>
      <c r="D798" s="33"/>
      <c r="E798" s="37"/>
      <c r="F798" s="38" t="str">
        <f>_xlfn.IFNA(VLOOKUP(Locations[[#This Row],[CleanZip]],ZipCodes[],2,0),"")</f>
        <v/>
      </c>
      <c r="G798" s="38" t="str">
        <f>_xlfn.IFNA(VLOOKUP(Locations[[#This Row],[CleanZip]],ZipCodes[],3,0),"")</f>
        <v/>
      </c>
      <c r="H798" s="33"/>
      <c r="I798" s="39"/>
      <c r="J798" s="39"/>
      <c r="K798" s="40"/>
      <c r="L798" s="40"/>
      <c r="M798" s="33"/>
      <c r="N798" s="40"/>
      <c r="O798" s="33"/>
      <c r="P798" s="33"/>
      <c r="Q798" s="33"/>
      <c r="R798" s="33"/>
      <c r="S798" s="33"/>
      <c r="T798" s="33"/>
      <c r="U798" s="33"/>
      <c r="V798" s="33"/>
      <c r="W798" s="23" t="str">
        <f>LEFT(TEXT(Locations[[#This Row],[Zip Code]],"00000"),5)</f>
        <v>00000</v>
      </c>
    </row>
    <row r="799" spans="2:23" x14ac:dyDescent="0.2">
      <c r="B799" s="154">
        <v>787</v>
      </c>
      <c r="C799" s="33"/>
      <c r="D799" s="33"/>
      <c r="E799" s="37"/>
      <c r="F799" s="38" t="str">
        <f>_xlfn.IFNA(VLOOKUP(Locations[[#This Row],[CleanZip]],ZipCodes[],2,0),"")</f>
        <v/>
      </c>
      <c r="G799" s="38" t="str">
        <f>_xlfn.IFNA(VLOOKUP(Locations[[#This Row],[CleanZip]],ZipCodes[],3,0),"")</f>
        <v/>
      </c>
      <c r="H799" s="33"/>
      <c r="I799" s="39"/>
      <c r="J799" s="39"/>
      <c r="K799" s="40"/>
      <c r="L799" s="40"/>
      <c r="M799" s="33"/>
      <c r="N799" s="40"/>
      <c r="O799" s="33"/>
      <c r="P799" s="33"/>
      <c r="Q799" s="33"/>
      <c r="R799" s="33"/>
      <c r="S799" s="33"/>
      <c r="T799" s="33"/>
      <c r="U799" s="33"/>
      <c r="V799" s="33"/>
      <c r="W799" s="23" t="str">
        <f>LEFT(TEXT(Locations[[#This Row],[Zip Code]],"00000"),5)</f>
        <v>00000</v>
      </c>
    </row>
    <row r="800" spans="2:23" x14ac:dyDescent="0.2">
      <c r="B800" s="154">
        <v>788</v>
      </c>
      <c r="C800" s="33"/>
      <c r="D800" s="33"/>
      <c r="E800" s="37"/>
      <c r="F800" s="38" t="str">
        <f>_xlfn.IFNA(VLOOKUP(Locations[[#This Row],[CleanZip]],ZipCodes[],2,0),"")</f>
        <v/>
      </c>
      <c r="G800" s="38" t="str">
        <f>_xlfn.IFNA(VLOOKUP(Locations[[#This Row],[CleanZip]],ZipCodes[],3,0),"")</f>
        <v/>
      </c>
      <c r="H800" s="33"/>
      <c r="I800" s="39"/>
      <c r="J800" s="39"/>
      <c r="K800" s="40"/>
      <c r="L800" s="40"/>
      <c r="M800" s="33"/>
      <c r="N800" s="40"/>
      <c r="O800" s="33"/>
      <c r="P800" s="33"/>
      <c r="Q800" s="33"/>
      <c r="R800" s="33"/>
      <c r="S800" s="33"/>
      <c r="T800" s="33"/>
      <c r="U800" s="33"/>
      <c r="V800" s="33"/>
      <c r="W800" s="23" t="str">
        <f>LEFT(TEXT(Locations[[#This Row],[Zip Code]],"00000"),5)</f>
        <v>00000</v>
      </c>
    </row>
    <row r="801" spans="2:23" x14ac:dyDescent="0.2">
      <c r="B801" s="154">
        <v>789</v>
      </c>
      <c r="C801" s="33"/>
      <c r="D801" s="33"/>
      <c r="E801" s="37"/>
      <c r="F801" s="38" t="str">
        <f>_xlfn.IFNA(VLOOKUP(Locations[[#This Row],[CleanZip]],ZipCodes[],2,0),"")</f>
        <v/>
      </c>
      <c r="G801" s="38" t="str">
        <f>_xlfn.IFNA(VLOOKUP(Locations[[#This Row],[CleanZip]],ZipCodes[],3,0),"")</f>
        <v/>
      </c>
      <c r="H801" s="33"/>
      <c r="I801" s="39"/>
      <c r="J801" s="39"/>
      <c r="K801" s="40"/>
      <c r="L801" s="40"/>
      <c r="M801" s="33"/>
      <c r="N801" s="40"/>
      <c r="O801" s="33"/>
      <c r="P801" s="33"/>
      <c r="Q801" s="33"/>
      <c r="R801" s="33"/>
      <c r="S801" s="33"/>
      <c r="T801" s="33"/>
      <c r="U801" s="33"/>
      <c r="V801" s="33"/>
      <c r="W801" s="23" t="str">
        <f>LEFT(TEXT(Locations[[#This Row],[Zip Code]],"00000"),5)</f>
        <v>00000</v>
      </c>
    </row>
    <row r="802" spans="2:23" x14ac:dyDescent="0.2">
      <c r="B802" s="154">
        <v>790</v>
      </c>
      <c r="C802" s="33"/>
      <c r="D802" s="33"/>
      <c r="E802" s="37"/>
      <c r="F802" s="38" t="str">
        <f>_xlfn.IFNA(VLOOKUP(Locations[[#This Row],[CleanZip]],ZipCodes[],2,0),"")</f>
        <v/>
      </c>
      <c r="G802" s="38" t="str">
        <f>_xlfn.IFNA(VLOOKUP(Locations[[#This Row],[CleanZip]],ZipCodes[],3,0),"")</f>
        <v/>
      </c>
      <c r="H802" s="33"/>
      <c r="I802" s="39"/>
      <c r="J802" s="39"/>
      <c r="K802" s="40"/>
      <c r="L802" s="40"/>
      <c r="M802" s="33"/>
      <c r="N802" s="40"/>
      <c r="O802" s="33"/>
      <c r="P802" s="33"/>
      <c r="Q802" s="33"/>
      <c r="R802" s="33"/>
      <c r="S802" s="33"/>
      <c r="T802" s="33"/>
      <c r="U802" s="33"/>
      <c r="V802" s="33"/>
      <c r="W802" s="23" t="str">
        <f>LEFT(TEXT(Locations[[#This Row],[Zip Code]],"00000"),5)</f>
        <v>00000</v>
      </c>
    </row>
    <row r="803" spans="2:23" x14ac:dyDescent="0.2">
      <c r="B803" s="154">
        <v>791</v>
      </c>
      <c r="C803" s="33"/>
      <c r="D803" s="33"/>
      <c r="E803" s="37"/>
      <c r="F803" s="38" t="str">
        <f>_xlfn.IFNA(VLOOKUP(Locations[[#This Row],[CleanZip]],ZipCodes[],2,0),"")</f>
        <v/>
      </c>
      <c r="G803" s="38" t="str">
        <f>_xlfn.IFNA(VLOOKUP(Locations[[#This Row],[CleanZip]],ZipCodes[],3,0),"")</f>
        <v/>
      </c>
      <c r="H803" s="33"/>
      <c r="I803" s="39"/>
      <c r="J803" s="39"/>
      <c r="K803" s="40"/>
      <c r="L803" s="40"/>
      <c r="M803" s="33"/>
      <c r="N803" s="40"/>
      <c r="O803" s="33"/>
      <c r="P803" s="33"/>
      <c r="Q803" s="33"/>
      <c r="R803" s="33"/>
      <c r="S803" s="33"/>
      <c r="T803" s="33"/>
      <c r="U803" s="33"/>
      <c r="V803" s="33"/>
      <c r="W803" s="23" t="str">
        <f>LEFT(TEXT(Locations[[#This Row],[Zip Code]],"00000"),5)</f>
        <v>00000</v>
      </c>
    </row>
    <row r="804" spans="2:23" x14ac:dyDescent="0.2">
      <c r="B804" s="154">
        <v>792</v>
      </c>
      <c r="C804" s="33"/>
      <c r="D804" s="33"/>
      <c r="E804" s="37"/>
      <c r="F804" s="38" t="str">
        <f>_xlfn.IFNA(VLOOKUP(Locations[[#This Row],[CleanZip]],ZipCodes[],2,0),"")</f>
        <v/>
      </c>
      <c r="G804" s="38" t="str">
        <f>_xlfn.IFNA(VLOOKUP(Locations[[#This Row],[CleanZip]],ZipCodes[],3,0),"")</f>
        <v/>
      </c>
      <c r="H804" s="33"/>
      <c r="I804" s="39"/>
      <c r="J804" s="39"/>
      <c r="K804" s="40"/>
      <c r="L804" s="40"/>
      <c r="M804" s="33"/>
      <c r="N804" s="40"/>
      <c r="O804" s="33"/>
      <c r="P804" s="33"/>
      <c r="Q804" s="33"/>
      <c r="R804" s="33"/>
      <c r="S804" s="33"/>
      <c r="T804" s="33"/>
      <c r="U804" s="33"/>
      <c r="V804" s="33"/>
      <c r="W804" s="23" t="str">
        <f>LEFT(TEXT(Locations[[#This Row],[Zip Code]],"00000"),5)</f>
        <v>00000</v>
      </c>
    </row>
    <row r="805" spans="2:23" x14ac:dyDescent="0.2">
      <c r="B805" s="154">
        <v>793</v>
      </c>
      <c r="C805" s="33"/>
      <c r="D805" s="33"/>
      <c r="E805" s="37"/>
      <c r="F805" s="38" t="str">
        <f>_xlfn.IFNA(VLOOKUP(Locations[[#This Row],[CleanZip]],ZipCodes[],2,0),"")</f>
        <v/>
      </c>
      <c r="G805" s="38" t="str">
        <f>_xlfn.IFNA(VLOOKUP(Locations[[#This Row],[CleanZip]],ZipCodes[],3,0),"")</f>
        <v/>
      </c>
      <c r="H805" s="33"/>
      <c r="I805" s="39"/>
      <c r="J805" s="39"/>
      <c r="K805" s="40"/>
      <c r="L805" s="40"/>
      <c r="M805" s="33"/>
      <c r="N805" s="40"/>
      <c r="O805" s="33"/>
      <c r="P805" s="33"/>
      <c r="Q805" s="33"/>
      <c r="R805" s="33"/>
      <c r="S805" s="33"/>
      <c r="T805" s="33"/>
      <c r="U805" s="33"/>
      <c r="V805" s="33"/>
      <c r="W805" s="23" t="str">
        <f>LEFT(TEXT(Locations[[#This Row],[Zip Code]],"00000"),5)</f>
        <v>00000</v>
      </c>
    </row>
    <row r="806" spans="2:23" x14ac:dyDescent="0.2">
      <c r="B806" s="154">
        <v>794</v>
      </c>
      <c r="C806" s="33"/>
      <c r="D806" s="33"/>
      <c r="E806" s="37"/>
      <c r="F806" s="38" t="str">
        <f>_xlfn.IFNA(VLOOKUP(Locations[[#This Row],[CleanZip]],ZipCodes[],2,0),"")</f>
        <v/>
      </c>
      <c r="G806" s="38" t="str">
        <f>_xlfn.IFNA(VLOOKUP(Locations[[#This Row],[CleanZip]],ZipCodes[],3,0),"")</f>
        <v/>
      </c>
      <c r="H806" s="33"/>
      <c r="I806" s="39"/>
      <c r="J806" s="39"/>
      <c r="K806" s="40"/>
      <c r="L806" s="40"/>
      <c r="M806" s="33"/>
      <c r="N806" s="40"/>
      <c r="O806" s="33"/>
      <c r="P806" s="33"/>
      <c r="Q806" s="33"/>
      <c r="R806" s="33"/>
      <c r="S806" s="33"/>
      <c r="T806" s="33"/>
      <c r="U806" s="33"/>
      <c r="V806" s="33"/>
      <c r="W806" s="23" t="str">
        <f>LEFT(TEXT(Locations[[#This Row],[Zip Code]],"00000"),5)</f>
        <v>00000</v>
      </c>
    </row>
    <row r="807" spans="2:23" x14ac:dyDescent="0.2">
      <c r="B807" s="154">
        <v>795</v>
      </c>
      <c r="C807" s="33"/>
      <c r="D807" s="33"/>
      <c r="E807" s="37"/>
      <c r="F807" s="38" t="str">
        <f>_xlfn.IFNA(VLOOKUP(Locations[[#This Row],[CleanZip]],ZipCodes[],2,0),"")</f>
        <v/>
      </c>
      <c r="G807" s="38" t="str">
        <f>_xlfn.IFNA(VLOOKUP(Locations[[#This Row],[CleanZip]],ZipCodes[],3,0),"")</f>
        <v/>
      </c>
      <c r="H807" s="33"/>
      <c r="I807" s="39"/>
      <c r="J807" s="39"/>
      <c r="K807" s="40"/>
      <c r="L807" s="40"/>
      <c r="M807" s="33"/>
      <c r="N807" s="40"/>
      <c r="O807" s="33"/>
      <c r="P807" s="33"/>
      <c r="Q807" s="33"/>
      <c r="R807" s="33"/>
      <c r="S807" s="33"/>
      <c r="T807" s="33"/>
      <c r="U807" s="33"/>
      <c r="V807" s="33"/>
      <c r="W807" s="23" t="str">
        <f>LEFT(TEXT(Locations[[#This Row],[Zip Code]],"00000"),5)</f>
        <v>00000</v>
      </c>
    </row>
    <row r="808" spans="2:23" x14ac:dyDescent="0.2">
      <c r="B808" s="154">
        <v>796</v>
      </c>
      <c r="C808" s="33"/>
      <c r="D808" s="33"/>
      <c r="E808" s="37"/>
      <c r="F808" s="38" t="str">
        <f>_xlfn.IFNA(VLOOKUP(Locations[[#This Row],[CleanZip]],ZipCodes[],2,0),"")</f>
        <v/>
      </c>
      <c r="G808" s="38" t="str">
        <f>_xlfn.IFNA(VLOOKUP(Locations[[#This Row],[CleanZip]],ZipCodes[],3,0),"")</f>
        <v/>
      </c>
      <c r="H808" s="33"/>
      <c r="I808" s="39"/>
      <c r="J808" s="39"/>
      <c r="K808" s="40"/>
      <c r="L808" s="40"/>
      <c r="M808" s="33"/>
      <c r="N808" s="40"/>
      <c r="O808" s="33"/>
      <c r="P808" s="33"/>
      <c r="Q808" s="33"/>
      <c r="R808" s="33"/>
      <c r="S808" s="33"/>
      <c r="T808" s="33"/>
      <c r="U808" s="33"/>
      <c r="V808" s="33"/>
      <c r="W808" s="23" t="str">
        <f>LEFT(TEXT(Locations[[#This Row],[Zip Code]],"00000"),5)</f>
        <v>00000</v>
      </c>
    </row>
    <row r="809" spans="2:23" x14ac:dyDescent="0.2">
      <c r="B809" s="154">
        <v>797</v>
      </c>
      <c r="C809" s="33"/>
      <c r="D809" s="33"/>
      <c r="E809" s="37"/>
      <c r="F809" s="38" t="str">
        <f>_xlfn.IFNA(VLOOKUP(Locations[[#This Row],[CleanZip]],ZipCodes[],2,0),"")</f>
        <v/>
      </c>
      <c r="G809" s="38" t="str">
        <f>_xlfn.IFNA(VLOOKUP(Locations[[#This Row],[CleanZip]],ZipCodes[],3,0),"")</f>
        <v/>
      </c>
      <c r="H809" s="33"/>
      <c r="I809" s="39"/>
      <c r="J809" s="39"/>
      <c r="K809" s="40"/>
      <c r="L809" s="40"/>
      <c r="M809" s="33"/>
      <c r="N809" s="40"/>
      <c r="O809" s="33"/>
      <c r="P809" s="33"/>
      <c r="Q809" s="33"/>
      <c r="R809" s="33"/>
      <c r="S809" s="33"/>
      <c r="T809" s="33"/>
      <c r="U809" s="33"/>
      <c r="V809" s="33"/>
      <c r="W809" s="23" t="str">
        <f>LEFT(TEXT(Locations[[#This Row],[Zip Code]],"00000"),5)</f>
        <v>00000</v>
      </c>
    </row>
    <row r="810" spans="2:23" x14ac:dyDescent="0.2">
      <c r="B810" s="154">
        <v>798</v>
      </c>
      <c r="C810" s="33"/>
      <c r="D810" s="33"/>
      <c r="E810" s="37"/>
      <c r="F810" s="38" t="str">
        <f>_xlfn.IFNA(VLOOKUP(Locations[[#This Row],[CleanZip]],ZipCodes[],2,0),"")</f>
        <v/>
      </c>
      <c r="G810" s="38" t="str">
        <f>_xlfn.IFNA(VLOOKUP(Locations[[#This Row],[CleanZip]],ZipCodes[],3,0),"")</f>
        <v/>
      </c>
      <c r="H810" s="33"/>
      <c r="I810" s="39"/>
      <c r="J810" s="39"/>
      <c r="K810" s="40"/>
      <c r="L810" s="40"/>
      <c r="M810" s="33"/>
      <c r="N810" s="40"/>
      <c r="O810" s="33"/>
      <c r="P810" s="33"/>
      <c r="Q810" s="33"/>
      <c r="R810" s="33"/>
      <c r="S810" s="33"/>
      <c r="T810" s="33"/>
      <c r="U810" s="33"/>
      <c r="V810" s="33"/>
      <c r="W810" s="23" t="str">
        <f>LEFT(TEXT(Locations[[#This Row],[Zip Code]],"00000"),5)</f>
        <v>00000</v>
      </c>
    </row>
    <row r="811" spans="2:23" x14ac:dyDescent="0.2">
      <c r="B811" s="154">
        <v>799</v>
      </c>
      <c r="C811" s="33"/>
      <c r="D811" s="33"/>
      <c r="E811" s="37"/>
      <c r="F811" s="38" t="str">
        <f>_xlfn.IFNA(VLOOKUP(Locations[[#This Row],[CleanZip]],ZipCodes[],2,0),"")</f>
        <v/>
      </c>
      <c r="G811" s="38" t="str">
        <f>_xlfn.IFNA(VLOOKUP(Locations[[#This Row],[CleanZip]],ZipCodes[],3,0),"")</f>
        <v/>
      </c>
      <c r="H811" s="33"/>
      <c r="I811" s="39"/>
      <c r="J811" s="39"/>
      <c r="K811" s="40"/>
      <c r="L811" s="40"/>
      <c r="M811" s="33"/>
      <c r="N811" s="40"/>
      <c r="O811" s="33"/>
      <c r="P811" s="33"/>
      <c r="Q811" s="33"/>
      <c r="R811" s="33"/>
      <c r="S811" s="33"/>
      <c r="T811" s="33"/>
      <c r="U811" s="33"/>
      <c r="V811" s="33"/>
      <c r="W811" s="23" t="str">
        <f>LEFT(TEXT(Locations[[#This Row],[Zip Code]],"00000"),5)</f>
        <v>00000</v>
      </c>
    </row>
    <row r="812" spans="2:23" x14ac:dyDescent="0.2">
      <c r="B812" s="154">
        <v>800</v>
      </c>
      <c r="C812" s="33"/>
      <c r="D812" s="33"/>
      <c r="E812" s="37"/>
      <c r="F812" s="38" t="str">
        <f>_xlfn.IFNA(VLOOKUP(Locations[[#This Row],[CleanZip]],ZipCodes[],2,0),"")</f>
        <v/>
      </c>
      <c r="G812" s="38" t="str">
        <f>_xlfn.IFNA(VLOOKUP(Locations[[#This Row],[CleanZip]],ZipCodes[],3,0),"")</f>
        <v/>
      </c>
      <c r="H812" s="33"/>
      <c r="I812" s="39"/>
      <c r="J812" s="39"/>
      <c r="K812" s="40"/>
      <c r="L812" s="40"/>
      <c r="M812" s="33"/>
      <c r="N812" s="40"/>
      <c r="O812" s="33"/>
      <c r="P812" s="33"/>
      <c r="Q812" s="33"/>
      <c r="R812" s="33"/>
      <c r="S812" s="33"/>
      <c r="T812" s="33"/>
      <c r="U812" s="33"/>
      <c r="V812" s="33"/>
      <c r="W812" s="23" t="str">
        <f>LEFT(TEXT(Locations[[#This Row],[Zip Code]],"00000"),5)</f>
        <v>00000</v>
      </c>
    </row>
    <row r="813" spans="2:23" x14ac:dyDescent="0.2">
      <c r="B813" s="154">
        <v>801</v>
      </c>
      <c r="C813" s="33"/>
      <c r="D813" s="33"/>
      <c r="E813" s="37"/>
      <c r="F813" s="38" t="str">
        <f>_xlfn.IFNA(VLOOKUP(Locations[[#This Row],[CleanZip]],ZipCodes[],2,0),"")</f>
        <v/>
      </c>
      <c r="G813" s="38" t="str">
        <f>_xlfn.IFNA(VLOOKUP(Locations[[#This Row],[CleanZip]],ZipCodes[],3,0),"")</f>
        <v/>
      </c>
      <c r="H813" s="33"/>
      <c r="I813" s="39"/>
      <c r="J813" s="39"/>
      <c r="K813" s="40"/>
      <c r="L813" s="40"/>
      <c r="M813" s="33"/>
      <c r="N813" s="40"/>
      <c r="O813" s="33"/>
      <c r="P813" s="33"/>
      <c r="Q813" s="33"/>
      <c r="R813" s="33"/>
      <c r="S813" s="33"/>
      <c r="T813" s="33"/>
      <c r="U813" s="33"/>
      <c r="V813" s="33"/>
      <c r="W813" s="23" t="str">
        <f>LEFT(TEXT(Locations[[#This Row],[Zip Code]],"00000"),5)</f>
        <v>00000</v>
      </c>
    </row>
    <row r="814" spans="2:23" x14ac:dyDescent="0.2">
      <c r="B814" s="154">
        <v>802</v>
      </c>
      <c r="C814" s="33"/>
      <c r="D814" s="33"/>
      <c r="E814" s="37"/>
      <c r="F814" s="38" t="str">
        <f>_xlfn.IFNA(VLOOKUP(Locations[[#This Row],[CleanZip]],ZipCodes[],2,0),"")</f>
        <v/>
      </c>
      <c r="G814" s="38" t="str">
        <f>_xlfn.IFNA(VLOOKUP(Locations[[#This Row],[CleanZip]],ZipCodes[],3,0),"")</f>
        <v/>
      </c>
      <c r="H814" s="33"/>
      <c r="I814" s="39"/>
      <c r="J814" s="39"/>
      <c r="K814" s="40"/>
      <c r="L814" s="40"/>
      <c r="M814" s="33"/>
      <c r="N814" s="40"/>
      <c r="O814" s="33"/>
      <c r="P814" s="33"/>
      <c r="Q814" s="33"/>
      <c r="R814" s="33"/>
      <c r="S814" s="33"/>
      <c r="T814" s="33"/>
      <c r="U814" s="33"/>
      <c r="V814" s="33"/>
      <c r="W814" s="23" t="str">
        <f>LEFT(TEXT(Locations[[#This Row],[Zip Code]],"00000"),5)</f>
        <v>00000</v>
      </c>
    </row>
    <row r="815" spans="2:23" x14ac:dyDescent="0.2">
      <c r="B815" s="154">
        <v>803</v>
      </c>
      <c r="C815" s="33"/>
      <c r="D815" s="33"/>
      <c r="E815" s="37"/>
      <c r="F815" s="38" t="str">
        <f>_xlfn.IFNA(VLOOKUP(Locations[[#This Row],[CleanZip]],ZipCodes[],2,0),"")</f>
        <v/>
      </c>
      <c r="G815" s="38" t="str">
        <f>_xlfn.IFNA(VLOOKUP(Locations[[#This Row],[CleanZip]],ZipCodes[],3,0),"")</f>
        <v/>
      </c>
      <c r="H815" s="33"/>
      <c r="I815" s="39"/>
      <c r="J815" s="39"/>
      <c r="K815" s="40"/>
      <c r="L815" s="40"/>
      <c r="M815" s="33"/>
      <c r="N815" s="40"/>
      <c r="O815" s="33"/>
      <c r="P815" s="33"/>
      <c r="Q815" s="33"/>
      <c r="R815" s="33"/>
      <c r="S815" s="33"/>
      <c r="T815" s="33"/>
      <c r="U815" s="33"/>
      <c r="V815" s="33"/>
      <c r="W815" s="23" t="str">
        <f>LEFT(TEXT(Locations[[#This Row],[Zip Code]],"00000"),5)</f>
        <v>00000</v>
      </c>
    </row>
    <row r="816" spans="2:23" x14ac:dyDescent="0.2">
      <c r="B816" s="154">
        <v>804</v>
      </c>
      <c r="C816" s="33"/>
      <c r="D816" s="33"/>
      <c r="E816" s="37"/>
      <c r="F816" s="38" t="str">
        <f>_xlfn.IFNA(VLOOKUP(Locations[[#This Row],[CleanZip]],ZipCodes[],2,0),"")</f>
        <v/>
      </c>
      <c r="G816" s="38" t="str">
        <f>_xlfn.IFNA(VLOOKUP(Locations[[#This Row],[CleanZip]],ZipCodes[],3,0),"")</f>
        <v/>
      </c>
      <c r="H816" s="33"/>
      <c r="I816" s="39"/>
      <c r="J816" s="39"/>
      <c r="K816" s="40"/>
      <c r="L816" s="40"/>
      <c r="M816" s="33"/>
      <c r="N816" s="40"/>
      <c r="O816" s="33"/>
      <c r="P816" s="33"/>
      <c r="Q816" s="33"/>
      <c r="R816" s="33"/>
      <c r="S816" s="33"/>
      <c r="T816" s="33"/>
      <c r="U816" s="33"/>
      <c r="V816" s="33"/>
      <c r="W816" s="23" t="str">
        <f>LEFT(TEXT(Locations[[#This Row],[Zip Code]],"00000"),5)</f>
        <v>00000</v>
      </c>
    </row>
    <row r="817" spans="2:23" x14ac:dyDescent="0.2">
      <c r="B817" s="154">
        <v>805</v>
      </c>
      <c r="C817" s="33"/>
      <c r="D817" s="33"/>
      <c r="E817" s="37"/>
      <c r="F817" s="38" t="str">
        <f>_xlfn.IFNA(VLOOKUP(Locations[[#This Row],[CleanZip]],ZipCodes[],2,0),"")</f>
        <v/>
      </c>
      <c r="G817" s="38" t="str">
        <f>_xlfn.IFNA(VLOOKUP(Locations[[#This Row],[CleanZip]],ZipCodes[],3,0),"")</f>
        <v/>
      </c>
      <c r="H817" s="33"/>
      <c r="I817" s="39"/>
      <c r="J817" s="39"/>
      <c r="K817" s="40"/>
      <c r="L817" s="40"/>
      <c r="M817" s="33"/>
      <c r="N817" s="40"/>
      <c r="O817" s="33"/>
      <c r="P817" s="33"/>
      <c r="Q817" s="33"/>
      <c r="R817" s="33"/>
      <c r="S817" s="33"/>
      <c r="T817" s="33"/>
      <c r="U817" s="33"/>
      <c r="V817" s="33"/>
      <c r="W817" s="23" t="str">
        <f>LEFT(TEXT(Locations[[#This Row],[Zip Code]],"00000"),5)</f>
        <v>00000</v>
      </c>
    </row>
    <row r="818" spans="2:23" x14ac:dyDescent="0.2">
      <c r="B818" s="154">
        <v>806</v>
      </c>
      <c r="C818" s="33"/>
      <c r="D818" s="33"/>
      <c r="E818" s="37"/>
      <c r="F818" s="38" t="str">
        <f>_xlfn.IFNA(VLOOKUP(Locations[[#This Row],[CleanZip]],ZipCodes[],2,0),"")</f>
        <v/>
      </c>
      <c r="G818" s="38" t="str">
        <f>_xlfn.IFNA(VLOOKUP(Locations[[#This Row],[CleanZip]],ZipCodes[],3,0),"")</f>
        <v/>
      </c>
      <c r="H818" s="33"/>
      <c r="I818" s="39"/>
      <c r="J818" s="39"/>
      <c r="K818" s="40"/>
      <c r="L818" s="40"/>
      <c r="M818" s="33"/>
      <c r="N818" s="40"/>
      <c r="O818" s="33"/>
      <c r="P818" s="33"/>
      <c r="Q818" s="33"/>
      <c r="R818" s="33"/>
      <c r="S818" s="33"/>
      <c r="T818" s="33"/>
      <c r="U818" s="33"/>
      <c r="V818" s="33"/>
      <c r="W818" s="23" t="str">
        <f>LEFT(TEXT(Locations[[#This Row],[Zip Code]],"00000"),5)</f>
        <v>00000</v>
      </c>
    </row>
    <row r="819" spans="2:23" x14ac:dyDescent="0.2">
      <c r="B819" s="154">
        <v>807</v>
      </c>
      <c r="C819" s="33"/>
      <c r="D819" s="33"/>
      <c r="E819" s="37"/>
      <c r="F819" s="38" t="str">
        <f>_xlfn.IFNA(VLOOKUP(Locations[[#This Row],[CleanZip]],ZipCodes[],2,0),"")</f>
        <v/>
      </c>
      <c r="G819" s="38" t="str">
        <f>_xlfn.IFNA(VLOOKUP(Locations[[#This Row],[CleanZip]],ZipCodes[],3,0),"")</f>
        <v/>
      </c>
      <c r="H819" s="33"/>
      <c r="I819" s="39"/>
      <c r="J819" s="39"/>
      <c r="K819" s="40"/>
      <c r="L819" s="40"/>
      <c r="M819" s="33"/>
      <c r="N819" s="40"/>
      <c r="O819" s="33"/>
      <c r="P819" s="33"/>
      <c r="Q819" s="33"/>
      <c r="R819" s="33"/>
      <c r="S819" s="33"/>
      <c r="T819" s="33"/>
      <c r="U819" s="33"/>
      <c r="V819" s="33"/>
      <c r="W819" s="23" t="str">
        <f>LEFT(TEXT(Locations[[#This Row],[Zip Code]],"00000"),5)</f>
        <v>00000</v>
      </c>
    </row>
    <row r="820" spans="2:23" x14ac:dyDescent="0.2">
      <c r="B820" s="154">
        <v>808</v>
      </c>
      <c r="C820" s="33"/>
      <c r="D820" s="33"/>
      <c r="E820" s="37"/>
      <c r="F820" s="38" t="str">
        <f>_xlfn.IFNA(VLOOKUP(Locations[[#This Row],[CleanZip]],ZipCodes[],2,0),"")</f>
        <v/>
      </c>
      <c r="G820" s="38" t="str">
        <f>_xlfn.IFNA(VLOOKUP(Locations[[#This Row],[CleanZip]],ZipCodes[],3,0),"")</f>
        <v/>
      </c>
      <c r="H820" s="33"/>
      <c r="I820" s="39"/>
      <c r="J820" s="39"/>
      <c r="K820" s="40"/>
      <c r="L820" s="40"/>
      <c r="M820" s="33"/>
      <c r="N820" s="40"/>
      <c r="O820" s="33"/>
      <c r="P820" s="33"/>
      <c r="Q820" s="33"/>
      <c r="R820" s="33"/>
      <c r="S820" s="33"/>
      <c r="T820" s="33"/>
      <c r="U820" s="33"/>
      <c r="V820" s="33"/>
      <c r="W820" s="23" t="str">
        <f>LEFT(TEXT(Locations[[#This Row],[Zip Code]],"00000"),5)</f>
        <v>00000</v>
      </c>
    </row>
    <row r="821" spans="2:23" x14ac:dyDescent="0.2">
      <c r="B821" s="154">
        <v>809</v>
      </c>
      <c r="C821" s="33"/>
      <c r="D821" s="33"/>
      <c r="E821" s="37"/>
      <c r="F821" s="38" t="str">
        <f>_xlfn.IFNA(VLOOKUP(Locations[[#This Row],[CleanZip]],ZipCodes[],2,0),"")</f>
        <v/>
      </c>
      <c r="G821" s="38" t="str">
        <f>_xlfn.IFNA(VLOOKUP(Locations[[#This Row],[CleanZip]],ZipCodes[],3,0),"")</f>
        <v/>
      </c>
      <c r="H821" s="33"/>
      <c r="I821" s="39"/>
      <c r="J821" s="39"/>
      <c r="K821" s="40"/>
      <c r="L821" s="40"/>
      <c r="M821" s="33"/>
      <c r="N821" s="40"/>
      <c r="O821" s="33"/>
      <c r="P821" s="33"/>
      <c r="Q821" s="33"/>
      <c r="R821" s="33"/>
      <c r="S821" s="33"/>
      <c r="T821" s="33"/>
      <c r="U821" s="33"/>
      <c r="V821" s="33"/>
      <c r="W821" s="23" t="str">
        <f>LEFT(TEXT(Locations[[#This Row],[Zip Code]],"00000"),5)</f>
        <v>00000</v>
      </c>
    </row>
    <row r="822" spans="2:23" x14ac:dyDescent="0.2">
      <c r="B822" s="154">
        <v>810</v>
      </c>
      <c r="C822" s="33"/>
      <c r="D822" s="33"/>
      <c r="E822" s="37"/>
      <c r="F822" s="38" t="str">
        <f>_xlfn.IFNA(VLOOKUP(Locations[[#This Row],[CleanZip]],ZipCodes[],2,0),"")</f>
        <v/>
      </c>
      <c r="G822" s="38" t="str">
        <f>_xlfn.IFNA(VLOOKUP(Locations[[#This Row],[CleanZip]],ZipCodes[],3,0),"")</f>
        <v/>
      </c>
      <c r="H822" s="33"/>
      <c r="I822" s="39"/>
      <c r="J822" s="39"/>
      <c r="K822" s="40"/>
      <c r="L822" s="40"/>
      <c r="M822" s="33"/>
      <c r="N822" s="40"/>
      <c r="O822" s="33"/>
      <c r="P822" s="33"/>
      <c r="Q822" s="33"/>
      <c r="R822" s="33"/>
      <c r="S822" s="33"/>
      <c r="T822" s="33"/>
      <c r="U822" s="33"/>
      <c r="V822" s="33"/>
      <c r="W822" s="23" t="str">
        <f>LEFT(TEXT(Locations[[#This Row],[Zip Code]],"00000"),5)</f>
        <v>00000</v>
      </c>
    </row>
    <row r="823" spans="2:23" x14ac:dyDescent="0.2">
      <c r="B823" s="154">
        <v>811</v>
      </c>
      <c r="C823" s="33"/>
      <c r="D823" s="33"/>
      <c r="E823" s="37"/>
      <c r="F823" s="38" t="str">
        <f>_xlfn.IFNA(VLOOKUP(Locations[[#This Row],[CleanZip]],ZipCodes[],2,0),"")</f>
        <v/>
      </c>
      <c r="G823" s="38" t="str">
        <f>_xlfn.IFNA(VLOOKUP(Locations[[#This Row],[CleanZip]],ZipCodes[],3,0),"")</f>
        <v/>
      </c>
      <c r="H823" s="33"/>
      <c r="I823" s="39"/>
      <c r="J823" s="39"/>
      <c r="K823" s="40"/>
      <c r="L823" s="40"/>
      <c r="M823" s="33"/>
      <c r="N823" s="40"/>
      <c r="O823" s="33"/>
      <c r="P823" s="33"/>
      <c r="Q823" s="33"/>
      <c r="R823" s="33"/>
      <c r="S823" s="33"/>
      <c r="T823" s="33"/>
      <c r="U823" s="33"/>
      <c r="V823" s="33"/>
      <c r="W823" s="23" t="str">
        <f>LEFT(TEXT(Locations[[#This Row],[Zip Code]],"00000"),5)</f>
        <v>00000</v>
      </c>
    </row>
    <row r="824" spans="2:23" x14ac:dyDescent="0.2">
      <c r="B824" s="154">
        <v>812</v>
      </c>
      <c r="C824" s="33"/>
      <c r="D824" s="33"/>
      <c r="E824" s="37"/>
      <c r="F824" s="38" t="str">
        <f>_xlfn.IFNA(VLOOKUP(Locations[[#This Row],[CleanZip]],ZipCodes[],2,0),"")</f>
        <v/>
      </c>
      <c r="G824" s="38" t="str">
        <f>_xlfn.IFNA(VLOOKUP(Locations[[#This Row],[CleanZip]],ZipCodes[],3,0),"")</f>
        <v/>
      </c>
      <c r="H824" s="33"/>
      <c r="I824" s="39"/>
      <c r="J824" s="39"/>
      <c r="K824" s="40"/>
      <c r="L824" s="40"/>
      <c r="M824" s="33"/>
      <c r="N824" s="40"/>
      <c r="O824" s="33"/>
      <c r="P824" s="33"/>
      <c r="Q824" s="33"/>
      <c r="R824" s="33"/>
      <c r="S824" s="33"/>
      <c r="T824" s="33"/>
      <c r="U824" s="33"/>
      <c r="V824" s="33"/>
      <c r="W824" s="23" t="str">
        <f>LEFT(TEXT(Locations[[#This Row],[Zip Code]],"00000"),5)</f>
        <v>00000</v>
      </c>
    </row>
    <row r="825" spans="2:23" x14ac:dyDescent="0.2">
      <c r="B825" s="154">
        <v>813</v>
      </c>
      <c r="C825" s="33"/>
      <c r="D825" s="33"/>
      <c r="E825" s="37"/>
      <c r="F825" s="38" t="str">
        <f>_xlfn.IFNA(VLOOKUP(Locations[[#This Row],[CleanZip]],ZipCodes[],2,0),"")</f>
        <v/>
      </c>
      <c r="G825" s="38" t="str">
        <f>_xlfn.IFNA(VLOOKUP(Locations[[#This Row],[CleanZip]],ZipCodes[],3,0),"")</f>
        <v/>
      </c>
      <c r="H825" s="33"/>
      <c r="I825" s="39"/>
      <c r="J825" s="39"/>
      <c r="K825" s="40"/>
      <c r="L825" s="40"/>
      <c r="M825" s="33"/>
      <c r="N825" s="40"/>
      <c r="O825" s="33"/>
      <c r="P825" s="33"/>
      <c r="Q825" s="33"/>
      <c r="R825" s="33"/>
      <c r="S825" s="33"/>
      <c r="T825" s="33"/>
      <c r="U825" s="33"/>
      <c r="V825" s="33"/>
      <c r="W825" s="23" t="str">
        <f>LEFT(TEXT(Locations[[#This Row],[Zip Code]],"00000"),5)</f>
        <v>00000</v>
      </c>
    </row>
    <row r="826" spans="2:23" x14ac:dyDescent="0.2">
      <c r="B826" s="154">
        <v>814</v>
      </c>
      <c r="C826" s="33"/>
      <c r="D826" s="33"/>
      <c r="E826" s="37"/>
      <c r="F826" s="38" t="str">
        <f>_xlfn.IFNA(VLOOKUP(Locations[[#This Row],[CleanZip]],ZipCodes[],2,0),"")</f>
        <v/>
      </c>
      <c r="G826" s="38" t="str">
        <f>_xlfn.IFNA(VLOOKUP(Locations[[#This Row],[CleanZip]],ZipCodes[],3,0),"")</f>
        <v/>
      </c>
      <c r="H826" s="33"/>
      <c r="I826" s="39"/>
      <c r="J826" s="39"/>
      <c r="K826" s="40"/>
      <c r="L826" s="40"/>
      <c r="M826" s="33"/>
      <c r="N826" s="40"/>
      <c r="O826" s="33"/>
      <c r="P826" s="33"/>
      <c r="Q826" s="33"/>
      <c r="R826" s="33"/>
      <c r="S826" s="33"/>
      <c r="T826" s="33"/>
      <c r="U826" s="33"/>
      <c r="V826" s="33"/>
      <c r="W826" s="23" t="str">
        <f>LEFT(TEXT(Locations[[#This Row],[Zip Code]],"00000"),5)</f>
        <v>00000</v>
      </c>
    </row>
    <row r="827" spans="2:23" x14ac:dyDescent="0.2">
      <c r="B827" s="154">
        <v>815</v>
      </c>
      <c r="C827" s="33"/>
      <c r="D827" s="33"/>
      <c r="E827" s="37"/>
      <c r="F827" s="38" t="str">
        <f>_xlfn.IFNA(VLOOKUP(Locations[[#This Row],[CleanZip]],ZipCodes[],2,0),"")</f>
        <v/>
      </c>
      <c r="G827" s="38" t="str">
        <f>_xlfn.IFNA(VLOOKUP(Locations[[#This Row],[CleanZip]],ZipCodes[],3,0),"")</f>
        <v/>
      </c>
      <c r="H827" s="33"/>
      <c r="I827" s="39"/>
      <c r="J827" s="39"/>
      <c r="K827" s="40"/>
      <c r="L827" s="40"/>
      <c r="M827" s="33"/>
      <c r="N827" s="40"/>
      <c r="O827" s="33"/>
      <c r="P827" s="33"/>
      <c r="Q827" s="33"/>
      <c r="R827" s="33"/>
      <c r="S827" s="33"/>
      <c r="T827" s="33"/>
      <c r="U827" s="33"/>
      <c r="V827" s="33"/>
      <c r="W827" s="23" t="str">
        <f>LEFT(TEXT(Locations[[#This Row],[Zip Code]],"00000"),5)</f>
        <v>00000</v>
      </c>
    </row>
    <row r="828" spans="2:23" x14ac:dyDescent="0.2">
      <c r="B828" s="154">
        <v>816</v>
      </c>
      <c r="C828" s="33"/>
      <c r="D828" s="33"/>
      <c r="E828" s="37"/>
      <c r="F828" s="38" t="str">
        <f>_xlfn.IFNA(VLOOKUP(Locations[[#This Row],[CleanZip]],ZipCodes[],2,0),"")</f>
        <v/>
      </c>
      <c r="G828" s="38" t="str">
        <f>_xlfn.IFNA(VLOOKUP(Locations[[#This Row],[CleanZip]],ZipCodes[],3,0),"")</f>
        <v/>
      </c>
      <c r="H828" s="33"/>
      <c r="I828" s="39"/>
      <c r="J828" s="39"/>
      <c r="K828" s="40"/>
      <c r="L828" s="40"/>
      <c r="M828" s="33"/>
      <c r="N828" s="40"/>
      <c r="O828" s="33"/>
      <c r="P828" s="33"/>
      <c r="Q828" s="33"/>
      <c r="R828" s="33"/>
      <c r="S828" s="33"/>
      <c r="T828" s="33"/>
      <c r="U828" s="33"/>
      <c r="V828" s="33"/>
      <c r="W828" s="23" t="str">
        <f>LEFT(TEXT(Locations[[#This Row],[Zip Code]],"00000"),5)</f>
        <v>00000</v>
      </c>
    </row>
    <row r="829" spans="2:23" x14ac:dyDescent="0.2">
      <c r="B829" s="154">
        <v>817</v>
      </c>
      <c r="C829" s="33"/>
      <c r="D829" s="33"/>
      <c r="E829" s="37"/>
      <c r="F829" s="38" t="str">
        <f>_xlfn.IFNA(VLOOKUP(Locations[[#This Row],[CleanZip]],ZipCodes[],2,0),"")</f>
        <v/>
      </c>
      <c r="G829" s="38" t="str">
        <f>_xlfn.IFNA(VLOOKUP(Locations[[#This Row],[CleanZip]],ZipCodes[],3,0),"")</f>
        <v/>
      </c>
      <c r="H829" s="33"/>
      <c r="I829" s="39"/>
      <c r="J829" s="39"/>
      <c r="K829" s="40"/>
      <c r="L829" s="40"/>
      <c r="M829" s="33"/>
      <c r="N829" s="40"/>
      <c r="O829" s="33"/>
      <c r="P829" s="33"/>
      <c r="Q829" s="33"/>
      <c r="R829" s="33"/>
      <c r="S829" s="33"/>
      <c r="T829" s="33"/>
      <c r="U829" s="33"/>
      <c r="V829" s="33"/>
      <c r="W829" s="23" t="str">
        <f>LEFT(TEXT(Locations[[#This Row],[Zip Code]],"00000"),5)</f>
        <v>00000</v>
      </c>
    </row>
    <row r="830" spans="2:23" x14ac:dyDescent="0.2">
      <c r="B830" s="154">
        <v>818</v>
      </c>
      <c r="C830" s="33"/>
      <c r="D830" s="33"/>
      <c r="E830" s="37"/>
      <c r="F830" s="38" t="str">
        <f>_xlfn.IFNA(VLOOKUP(Locations[[#This Row],[CleanZip]],ZipCodes[],2,0),"")</f>
        <v/>
      </c>
      <c r="G830" s="38" t="str">
        <f>_xlfn.IFNA(VLOOKUP(Locations[[#This Row],[CleanZip]],ZipCodes[],3,0),"")</f>
        <v/>
      </c>
      <c r="H830" s="33"/>
      <c r="I830" s="39"/>
      <c r="J830" s="39"/>
      <c r="K830" s="40"/>
      <c r="L830" s="40"/>
      <c r="M830" s="33"/>
      <c r="N830" s="40"/>
      <c r="O830" s="33"/>
      <c r="P830" s="33"/>
      <c r="Q830" s="33"/>
      <c r="R830" s="33"/>
      <c r="S830" s="33"/>
      <c r="T830" s="33"/>
      <c r="U830" s="33"/>
      <c r="V830" s="33"/>
      <c r="W830" s="23" t="str">
        <f>LEFT(TEXT(Locations[[#This Row],[Zip Code]],"00000"),5)</f>
        <v>00000</v>
      </c>
    </row>
    <row r="831" spans="2:23" x14ac:dyDescent="0.2">
      <c r="B831" s="154">
        <v>819</v>
      </c>
      <c r="C831" s="33"/>
      <c r="D831" s="33"/>
      <c r="E831" s="37"/>
      <c r="F831" s="38" t="str">
        <f>_xlfn.IFNA(VLOOKUP(Locations[[#This Row],[CleanZip]],ZipCodes[],2,0),"")</f>
        <v/>
      </c>
      <c r="G831" s="38" t="str">
        <f>_xlfn.IFNA(VLOOKUP(Locations[[#This Row],[CleanZip]],ZipCodes[],3,0),"")</f>
        <v/>
      </c>
      <c r="H831" s="33"/>
      <c r="I831" s="39"/>
      <c r="J831" s="39"/>
      <c r="K831" s="40"/>
      <c r="L831" s="40"/>
      <c r="M831" s="33"/>
      <c r="N831" s="40"/>
      <c r="O831" s="33"/>
      <c r="P831" s="33"/>
      <c r="Q831" s="33"/>
      <c r="R831" s="33"/>
      <c r="S831" s="33"/>
      <c r="T831" s="33"/>
      <c r="U831" s="33"/>
      <c r="V831" s="33"/>
      <c r="W831" s="23" t="str">
        <f>LEFT(TEXT(Locations[[#This Row],[Zip Code]],"00000"),5)</f>
        <v>00000</v>
      </c>
    </row>
    <row r="832" spans="2:23" x14ac:dyDescent="0.2">
      <c r="B832" s="154">
        <v>820</v>
      </c>
      <c r="C832" s="33"/>
      <c r="D832" s="33"/>
      <c r="E832" s="37"/>
      <c r="F832" s="38" t="str">
        <f>_xlfn.IFNA(VLOOKUP(Locations[[#This Row],[CleanZip]],ZipCodes[],2,0),"")</f>
        <v/>
      </c>
      <c r="G832" s="38" t="str">
        <f>_xlfn.IFNA(VLOOKUP(Locations[[#This Row],[CleanZip]],ZipCodes[],3,0),"")</f>
        <v/>
      </c>
      <c r="H832" s="33"/>
      <c r="I832" s="39"/>
      <c r="J832" s="39"/>
      <c r="K832" s="40"/>
      <c r="L832" s="40"/>
      <c r="M832" s="33"/>
      <c r="N832" s="40"/>
      <c r="O832" s="33"/>
      <c r="P832" s="33"/>
      <c r="Q832" s="33"/>
      <c r="R832" s="33"/>
      <c r="S832" s="33"/>
      <c r="T832" s="33"/>
      <c r="U832" s="33"/>
      <c r="V832" s="33"/>
      <c r="W832" s="23" t="str">
        <f>LEFT(TEXT(Locations[[#This Row],[Zip Code]],"00000"),5)</f>
        <v>00000</v>
      </c>
    </row>
    <row r="833" spans="2:23" x14ac:dyDescent="0.2">
      <c r="B833" s="154">
        <v>821</v>
      </c>
      <c r="C833" s="33"/>
      <c r="D833" s="33"/>
      <c r="E833" s="37"/>
      <c r="F833" s="38" t="str">
        <f>_xlfn.IFNA(VLOOKUP(Locations[[#This Row],[CleanZip]],ZipCodes[],2,0),"")</f>
        <v/>
      </c>
      <c r="G833" s="38" t="str">
        <f>_xlfn.IFNA(VLOOKUP(Locations[[#This Row],[CleanZip]],ZipCodes[],3,0),"")</f>
        <v/>
      </c>
      <c r="H833" s="33"/>
      <c r="I833" s="39"/>
      <c r="J833" s="39"/>
      <c r="K833" s="40"/>
      <c r="L833" s="40"/>
      <c r="M833" s="33"/>
      <c r="N833" s="40"/>
      <c r="O833" s="33"/>
      <c r="P833" s="33"/>
      <c r="Q833" s="33"/>
      <c r="R833" s="33"/>
      <c r="S833" s="33"/>
      <c r="T833" s="33"/>
      <c r="U833" s="33"/>
      <c r="V833" s="33"/>
      <c r="W833" s="23" t="str">
        <f>LEFT(TEXT(Locations[[#This Row],[Zip Code]],"00000"),5)</f>
        <v>00000</v>
      </c>
    </row>
    <row r="834" spans="2:23" x14ac:dyDescent="0.2">
      <c r="B834" s="154">
        <v>822</v>
      </c>
      <c r="C834" s="33"/>
      <c r="D834" s="33"/>
      <c r="E834" s="37"/>
      <c r="F834" s="38" t="str">
        <f>_xlfn.IFNA(VLOOKUP(Locations[[#This Row],[CleanZip]],ZipCodes[],2,0),"")</f>
        <v/>
      </c>
      <c r="G834" s="38" t="str">
        <f>_xlfn.IFNA(VLOOKUP(Locations[[#This Row],[CleanZip]],ZipCodes[],3,0),"")</f>
        <v/>
      </c>
      <c r="H834" s="33"/>
      <c r="I834" s="39"/>
      <c r="J834" s="39"/>
      <c r="K834" s="40"/>
      <c r="L834" s="40"/>
      <c r="M834" s="33"/>
      <c r="N834" s="40"/>
      <c r="O834" s="33"/>
      <c r="P834" s="33"/>
      <c r="Q834" s="33"/>
      <c r="R834" s="33"/>
      <c r="S834" s="33"/>
      <c r="T834" s="33"/>
      <c r="U834" s="33"/>
      <c r="V834" s="33"/>
      <c r="W834" s="23" t="str">
        <f>LEFT(TEXT(Locations[[#This Row],[Zip Code]],"00000"),5)</f>
        <v>00000</v>
      </c>
    </row>
    <row r="835" spans="2:23" x14ac:dyDescent="0.2">
      <c r="B835" s="154">
        <v>823</v>
      </c>
      <c r="C835" s="33"/>
      <c r="D835" s="33"/>
      <c r="E835" s="37"/>
      <c r="F835" s="38" t="str">
        <f>_xlfn.IFNA(VLOOKUP(Locations[[#This Row],[CleanZip]],ZipCodes[],2,0),"")</f>
        <v/>
      </c>
      <c r="G835" s="38" t="str">
        <f>_xlfn.IFNA(VLOOKUP(Locations[[#This Row],[CleanZip]],ZipCodes[],3,0),"")</f>
        <v/>
      </c>
      <c r="H835" s="33"/>
      <c r="I835" s="39"/>
      <c r="J835" s="39"/>
      <c r="K835" s="40"/>
      <c r="L835" s="40"/>
      <c r="M835" s="33"/>
      <c r="N835" s="40"/>
      <c r="O835" s="33"/>
      <c r="P835" s="33"/>
      <c r="Q835" s="33"/>
      <c r="R835" s="33"/>
      <c r="S835" s="33"/>
      <c r="T835" s="33"/>
      <c r="U835" s="33"/>
      <c r="V835" s="33"/>
      <c r="W835" s="23" t="str">
        <f>LEFT(TEXT(Locations[[#This Row],[Zip Code]],"00000"),5)</f>
        <v>00000</v>
      </c>
    </row>
    <row r="836" spans="2:23" x14ac:dyDescent="0.2">
      <c r="B836" s="154">
        <v>824</v>
      </c>
      <c r="C836" s="33"/>
      <c r="D836" s="33"/>
      <c r="E836" s="37"/>
      <c r="F836" s="38" t="str">
        <f>_xlfn.IFNA(VLOOKUP(Locations[[#This Row],[CleanZip]],ZipCodes[],2,0),"")</f>
        <v/>
      </c>
      <c r="G836" s="38" t="str">
        <f>_xlfn.IFNA(VLOOKUP(Locations[[#This Row],[CleanZip]],ZipCodes[],3,0),"")</f>
        <v/>
      </c>
      <c r="H836" s="33"/>
      <c r="I836" s="39"/>
      <c r="J836" s="39"/>
      <c r="K836" s="40"/>
      <c r="L836" s="40"/>
      <c r="M836" s="33"/>
      <c r="N836" s="40"/>
      <c r="O836" s="33"/>
      <c r="P836" s="33"/>
      <c r="Q836" s="33"/>
      <c r="R836" s="33"/>
      <c r="S836" s="33"/>
      <c r="T836" s="33"/>
      <c r="U836" s="33"/>
      <c r="V836" s="33"/>
      <c r="W836" s="23" t="str">
        <f>LEFT(TEXT(Locations[[#This Row],[Zip Code]],"00000"),5)</f>
        <v>00000</v>
      </c>
    </row>
    <row r="837" spans="2:23" x14ac:dyDescent="0.2">
      <c r="B837" s="154">
        <v>825</v>
      </c>
      <c r="C837" s="33"/>
      <c r="D837" s="33"/>
      <c r="E837" s="37"/>
      <c r="F837" s="38" t="str">
        <f>_xlfn.IFNA(VLOOKUP(Locations[[#This Row],[CleanZip]],ZipCodes[],2,0),"")</f>
        <v/>
      </c>
      <c r="G837" s="38" t="str">
        <f>_xlfn.IFNA(VLOOKUP(Locations[[#This Row],[CleanZip]],ZipCodes[],3,0),"")</f>
        <v/>
      </c>
      <c r="H837" s="33"/>
      <c r="I837" s="39"/>
      <c r="J837" s="39"/>
      <c r="K837" s="40"/>
      <c r="L837" s="40"/>
      <c r="M837" s="33"/>
      <c r="N837" s="40"/>
      <c r="O837" s="33"/>
      <c r="P837" s="33"/>
      <c r="Q837" s="33"/>
      <c r="R837" s="33"/>
      <c r="S837" s="33"/>
      <c r="T837" s="33"/>
      <c r="U837" s="33"/>
      <c r="V837" s="33"/>
      <c r="W837" s="23" t="str">
        <f>LEFT(TEXT(Locations[[#This Row],[Zip Code]],"00000"),5)</f>
        <v>00000</v>
      </c>
    </row>
    <row r="838" spans="2:23" x14ac:dyDescent="0.2">
      <c r="B838" s="154">
        <v>826</v>
      </c>
      <c r="C838" s="33"/>
      <c r="D838" s="33"/>
      <c r="E838" s="37"/>
      <c r="F838" s="38" t="str">
        <f>_xlfn.IFNA(VLOOKUP(Locations[[#This Row],[CleanZip]],ZipCodes[],2,0),"")</f>
        <v/>
      </c>
      <c r="G838" s="38" t="str">
        <f>_xlfn.IFNA(VLOOKUP(Locations[[#This Row],[CleanZip]],ZipCodes[],3,0),"")</f>
        <v/>
      </c>
      <c r="H838" s="33"/>
      <c r="I838" s="39"/>
      <c r="J838" s="39"/>
      <c r="K838" s="40"/>
      <c r="L838" s="40"/>
      <c r="M838" s="33"/>
      <c r="N838" s="40"/>
      <c r="O838" s="33"/>
      <c r="P838" s="33"/>
      <c r="Q838" s="33"/>
      <c r="R838" s="33"/>
      <c r="S838" s="33"/>
      <c r="T838" s="33"/>
      <c r="U838" s="33"/>
      <c r="V838" s="33"/>
      <c r="W838" s="23" t="str">
        <f>LEFT(TEXT(Locations[[#This Row],[Zip Code]],"00000"),5)</f>
        <v>00000</v>
      </c>
    </row>
    <row r="839" spans="2:23" x14ac:dyDescent="0.2">
      <c r="B839" s="154">
        <v>827</v>
      </c>
      <c r="C839" s="33"/>
      <c r="D839" s="33"/>
      <c r="E839" s="37"/>
      <c r="F839" s="38" t="str">
        <f>_xlfn.IFNA(VLOOKUP(Locations[[#This Row],[CleanZip]],ZipCodes[],2,0),"")</f>
        <v/>
      </c>
      <c r="G839" s="38" t="str">
        <f>_xlfn.IFNA(VLOOKUP(Locations[[#This Row],[CleanZip]],ZipCodes[],3,0),"")</f>
        <v/>
      </c>
      <c r="H839" s="33"/>
      <c r="I839" s="39"/>
      <c r="J839" s="39"/>
      <c r="K839" s="40"/>
      <c r="L839" s="40"/>
      <c r="M839" s="33"/>
      <c r="N839" s="40"/>
      <c r="O839" s="33"/>
      <c r="P839" s="33"/>
      <c r="Q839" s="33"/>
      <c r="R839" s="33"/>
      <c r="S839" s="33"/>
      <c r="T839" s="33"/>
      <c r="U839" s="33"/>
      <c r="V839" s="33"/>
      <c r="W839" s="23" t="str">
        <f>LEFT(TEXT(Locations[[#This Row],[Zip Code]],"00000"),5)</f>
        <v>00000</v>
      </c>
    </row>
    <row r="840" spans="2:23" x14ac:dyDescent="0.2">
      <c r="B840" s="154">
        <v>828</v>
      </c>
      <c r="C840" s="33"/>
      <c r="D840" s="33"/>
      <c r="E840" s="37"/>
      <c r="F840" s="38" t="str">
        <f>_xlfn.IFNA(VLOOKUP(Locations[[#This Row],[CleanZip]],ZipCodes[],2,0),"")</f>
        <v/>
      </c>
      <c r="G840" s="38" t="str">
        <f>_xlfn.IFNA(VLOOKUP(Locations[[#This Row],[CleanZip]],ZipCodes[],3,0),"")</f>
        <v/>
      </c>
      <c r="H840" s="33"/>
      <c r="I840" s="39"/>
      <c r="J840" s="39"/>
      <c r="K840" s="40"/>
      <c r="L840" s="40"/>
      <c r="M840" s="33"/>
      <c r="N840" s="40"/>
      <c r="O840" s="33"/>
      <c r="P840" s="33"/>
      <c r="Q840" s="33"/>
      <c r="R840" s="33"/>
      <c r="S840" s="33"/>
      <c r="T840" s="33"/>
      <c r="U840" s="33"/>
      <c r="V840" s="33"/>
      <c r="W840" s="23" t="str">
        <f>LEFT(TEXT(Locations[[#This Row],[Zip Code]],"00000"),5)</f>
        <v>00000</v>
      </c>
    </row>
    <row r="841" spans="2:23" x14ac:dyDescent="0.2">
      <c r="B841" s="154">
        <v>829</v>
      </c>
      <c r="C841" s="33"/>
      <c r="D841" s="33"/>
      <c r="E841" s="37"/>
      <c r="F841" s="38" t="str">
        <f>_xlfn.IFNA(VLOOKUP(Locations[[#This Row],[CleanZip]],ZipCodes[],2,0),"")</f>
        <v/>
      </c>
      <c r="G841" s="38" t="str">
        <f>_xlfn.IFNA(VLOOKUP(Locations[[#This Row],[CleanZip]],ZipCodes[],3,0),"")</f>
        <v/>
      </c>
      <c r="H841" s="33"/>
      <c r="I841" s="39"/>
      <c r="J841" s="39"/>
      <c r="K841" s="40"/>
      <c r="L841" s="40"/>
      <c r="M841" s="33"/>
      <c r="N841" s="40"/>
      <c r="O841" s="33"/>
      <c r="P841" s="33"/>
      <c r="Q841" s="33"/>
      <c r="R841" s="33"/>
      <c r="S841" s="33"/>
      <c r="T841" s="33"/>
      <c r="U841" s="33"/>
      <c r="V841" s="33"/>
      <c r="W841" s="23" t="str">
        <f>LEFT(TEXT(Locations[[#This Row],[Zip Code]],"00000"),5)</f>
        <v>00000</v>
      </c>
    </row>
    <row r="842" spans="2:23" x14ac:dyDescent="0.2">
      <c r="B842" s="154">
        <v>830</v>
      </c>
      <c r="C842" s="33"/>
      <c r="D842" s="33"/>
      <c r="E842" s="37"/>
      <c r="F842" s="38" t="str">
        <f>_xlfn.IFNA(VLOOKUP(Locations[[#This Row],[CleanZip]],ZipCodes[],2,0),"")</f>
        <v/>
      </c>
      <c r="G842" s="38" t="str">
        <f>_xlfn.IFNA(VLOOKUP(Locations[[#This Row],[CleanZip]],ZipCodes[],3,0),"")</f>
        <v/>
      </c>
      <c r="H842" s="33"/>
      <c r="I842" s="39"/>
      <c r="J842" s="39"/>
      <c r="K842" s="40"/>
      <c r="L842" s="40"/>
      <c r="M842" s="33"/>
      <c r="N842" s="40"/>
      <c r="O842" s="33"/>
      <c r="P842" s="33"/>
      <c r="Q842" s="33"/>
      <c r="R842" s="33"/>
      <c r="S842" s="33"/>
      <c r="T842" s="33"/>
      <c r="U842" s="33"/>
      <c r="V842" s="33"/>
      <c r="W842" s="23" t="str">
        <f>LEFT(TEXT(Locations[[#This Row],[Zip Code]],"00000"),5)</f>
        <v>00000</v>
      </c>
    </row>
    <row r="843" spans="2:23" x14ac:dyDescent="0.2">
      <c r="B843" s="154">
        <v>831</v>
      </c>
      <c r="C843" s="33"/>
      <c r="D843" s="33"/>
      <c r="E843" s="37"/>
      <c r="F843" s="38" t="str">
        <f>_xlfn.IFNA(VLOOKUP(Locations[[#This Row],[CleanZip]],ZipCodes[],2,0),"")</f>
        <v/>
      </c>
      <c r="G843" s="38" t="str">
        <f>_xlfn.IFNA(VLOOKUP(Locations[[#This Row],[CleanZip]],ZipCodes[],3,0),"")</f>
        <v/>
      </c>
      <c r="H843" s="33"/>
      <c r="I843" s="39"/>
      <c r="J843" s="39"/>
      <c r="K843" s="40"/>
      <c r="L843" s="40"/>
      <c r="M843" s="33"/>
      <c r="N843" s="40"/>
      <c r="O843" s="33"/>
      <c r="P843" s="33"/>
      <c r="Q843" s="33"/>
      <c r="R843" s="33"/>
      <c r="S843" s="33"/>
      <c r="T843" s="33"/>
      <c r="U843" s="33"/>
      <c r="V843" s="33"/>
      <c r="W843" s="23" t="str">
        <f>LEFT(TEXT(Locations[[#This Row],[Zip Code]],"00000"),5)</f>
        <v>00000</v>
      </c>
    </row>
    <row r="844" spans="2:23" x14ac:dyDescent="0.2">
      <c r="B844" s="154">
        <v>832</v>
      </c>
      <c r="C844" s="33"/>
      <c r="D844" s="33"/>
      <c r="E844" s="37"/>
      <c r="F844" s="38" t="str">
        <f>_xlfn.IFNA(VLOOKUP(Locations[[#This Row],[CleanZip]],ZipCodes[],2,0),"")</f>
        <v/>
      </c>
      <c r="G844" s="38" t="str">
        <f>_xlfn.IFNA(VLOOKUP(Locations[[#This Row],[CleanZip]],ZipCodes[],3,0),"")</f>
        <v/>
      </c>
      <c r="H844" s="33"/>
      <c r="I844" s="39"/>
      <c r="J844" s="39"/>
      <c r="K844" s="40"/>
      <c r="L844" s="40"/>
      <c r="M844" s="33"/>
      <c r="N844" s="40"/>
      <c r="O844" s="33"/>
      <c r="P844" s="33"/>
      <c r="Q844" s="33"/>
      <c r="R844" s="33"/>
      <c r="S844" s="33"/>
      <c r="T844" s="33"/>
      <c r="U844" s="33"/>
      <c r="V844" s="33"/>
      <c r="W844" s="23" t="str">
        <f>LEFT(TEXT(Locations[[#This Row],[Zip Code]],"00000"),5)</f>
        <v>00000</v>
      </c>
    </row>
    <row r="845" spans="2:23" x14ac:dyDescent="0.2">
      <c r="B845" s="154">
        <v>833</v>
      </c>
      <c r="C845" s="33"/>
      <c r="D845" s="33"/>
      <c r="E845" s="37"/>
      <c r="F845" s="38" t="str">
        <f>_xlfn.IFNA(VLOOKUP(Locations[[#This Row],[CleanZip]],ZipCodes[],2,0),"")</f>
        <v/>
      </c>
      <c r="G845" s="38" t="str">
        <f>_xlfn.IFNA(VLOOKUP(Locations[[#This Row],[CleanZip]],ZipCodes[],3,0),"")</f>
        <v/>
      </c>
      <c r="H845" s="33"/>
      <c r="I845" s="39"/>
      <c r="J845" s="39"/>
      <c r="K845" s="40"/>
      <c r="L845" s="40"/>
      <c r="M845" s="33"/>
      <c r="N845" s="40"/>
      <c r="O845" s="33"/>
      <c r="P845" s="33"/>
      <c r="Q845" s="33"/>
      <c r="R845" s="33"/>
      <c r="S845" s="33"/>
      <c r="T845" s="33"/>
      <c r="U845" s="33"/>
      <c r="V845" s="33"/>
      <c r="W845" s="23" t="str">
        <f>LEFT(TEXT(Locations[[#This Row],[Zip Code]],"00000"),5)</f>
        <v>00000</v>
      </c>
    </row>
    <row r="846" spans="2:23" x14ac:dyDescent="0.2">
      <c r="B846" s="154">
        <v>834</v>
      </c>
      <c r="C846" s="33"/>
      <c r="D846" s="33"/>
      <c r="E846" s="37"/>
      <c r="F846" s="38" t="str">
        <f>_xlfn.IFNA(VLOOKUP(Locations[[#This Row],[CleanZip]],ZipCodes[],2,0),"")</f>
        <v/>
      </c>
      <c r="G846" s="38" t="str">
        <f>_xlfn.IFNA(VLOOKUP(Locations[[#This Row],[CleanZip]],ZipCodes[],3,0),"")</f>
        <v/>
      </c>
      <c r="H846" s="33"/>
      <c r="I846" s="39"/>
      <c r="J846" s="39"/>
      <c r="K846" s="40"/>
      <c r="L846" s="40"/>
      <c r="M846" s="33"/>
      <c r="N846" s="40"/>
      <c r="O846" s="33"/>
      <c r="P846" s="33"/>
      <c r="Q846" s="33"/>
      <c r="R846" s="33"/>
      <c r="S846" s="33"/>
      <c r="T846" s="33"/>
      <c r="U846" s="33"/>
      <c r="V846" s="33"/>
      <c r="W846" s="23" t="str">
        <f>LEFT(TEXT(Locations[[#This Row],[Zip Code]],"00000"),5)</f>
        <v>00000</v>
      </c>
    </row>
    <row r="847" spans="2:23" x14ac:dyDescent="0.2">
      <c r="B847" s="154">
        <v>835</v>
      </c>
      <c r="C847" s="33"/>
      <c r="D847" s="33"/>
      <c r="E847" s="37"/>
      <c r="F847" s="38" t="str">
        <f>_xlfn.IFNA(VLOOKUP(Locations[[#This Row],[CleanZip]],ZipCodes[],2,0),"")</f>
        <v/>
      </c>
      <c r="G847" s="38" t="str">
        <f>_xlfn.IFNA(VLOOKUP(Locations[[#This Row],[CleanZip]],ZipCodes[],3,0),"")</f>
        <v/>
      </c>
      <c r="H847" s="33"/>
      <c r="I847" s="39"/>
      <c r="J847" s="39"/>
      <c r="K847" s="40"/>
      <c r="L847" s="40"/>
      <c r="M847" s="33"/>
      <c r="N847" s="40"/>
      <c r="O847" s="33"/>
      <c r="P847" s="33"/>
      <c r="Q847" s="33"/>
      <c r="R847" s="33"/>
      <c r="S847" s="33"/>
      <c r="T847" s="33"/>
      <c r="U847" s="33"/>
      <c r="V847" s="33"/>
      <c r="W847" s="23" t="str">
        <f>LEFT(TEXT(Locations[[#This Row],[Zip Code]],"00000"),5)</f>
        <v>00000</v>
      </c>
    </row>
    <row r="848" spans="2:23" x14ac:dyDescent="0.2">
      <c r="B848" s="154">
        <v>836</v>
      </c>
      <c r="C848" s="33"/>
      <c r="D848" s="33"/>
      <c r="E848" s="37"/>
      <c r="F848" s="38" t="str">
        <f>_xlfn.IFNA(VLOOKUP(Locations[[#This Row],[CleanZip]],ZipCodes[],2,0),"")</f>
        <v/>
      </c>
      <c r="G848" s="38" t="str">
        <f>_xlfn.IFNA(VLOOKUP(Locations[[#This Row],[CleanZip]],ZipCodes[],3,0),"")</f>
        <v/>
      </c>
      <c r="H848" s="33"/>
      <c r="I848" s="39"/>
      <c r="J848" s="39"/>
      <c r="K848" s="40"/>
      <c r="L848" s="40"/>
      <c r="M848" s="33"/>
      <c r="N848" s="40"/>
      <c r="O848" s="33"/>
      <c r="P848" s="33"/>
      <c r="Q848" s="33"/>
      <c r="R848" s="33"/>
      <c r="S848" s="33"/>
      <c r="T848" s="33"/>
      <c r="U848" s="33"/>
      <c r="V848" s="33"/>
      <c r="W848" s="23" t="str">
        <f>LEFT(TEXT(Locations[[#This Row],[Zip Code]],"00000"),5)</f>
        <v>00000</v>
      </c>
    </row>
    <row r="849" spans="2:23" x14ac:dyDescent="0.2">
      <c r="B849" s="154">
        <v>837</v>
      </c>
      <c r="C849" s="33"/>
      <c r="D849" s="33"/>
      <c r="E849" s="37"/>
      <c r="F849" s="38" t="str">
        <f>_xlfn.IFNA(VLOOKUP(Locations[[#This Row],[CleanZip]],ZipCodes[],2,0),"")</f>
        <v/>
      </c>
      <c r="G849" s="38" t="str">
        <f>_xlfn.IFNA(VLOOKUP(Locations[[#This Row],[CleanZip]],ZipCodes[],3,0),"")</f>
        <v/>
      </c>
      <c r="H849" s="33"/>
      <c r="I849" s="39"/>
      <c r="J849" s="39"/>
      <c r="K849" s="40"/>
      <c r="L849" s="40"/>
      <c r="M849" s="33"/>
      <c r="N849" s="40"/>
      <c r="O849" s="33"/>
      <c r="P849" s="33"/>
      <c r="Q849" s="33"/>
      <c r="R849" s="33"/>
      <c r="S849" s="33"/>
      <c r="T849" s="33"/>
      <c r="U849" s="33"/>
      <c r="V849" s="33"/>
      <c r="W849" s="23" t="str">
        <f>LEFT(TEXT(Locations[[#This Row],[Zip Code]],"00000"),5)</f>
        <v>00000</v>
      </c>
    </row>
    <row r="850" spans="2:23" x14ac:dyDescent="0.2">
      <c r="B850" s="154">
        <v>838</v>
      </c>
      <c r="C850" s="33"/>
      <c r="D850" s="33"/>
      <c r="E850" s="37"/>
      <c r="F850" s="38" t="str">
        <f>_xlfn.IFNA(VLOOKUP(Locations[[#This Row],[CleanZip]],ZipCodes[],2,0),"")</f>
        <v/>
      </c>
      <c r="G850" s="38" t="str">
        <f>_xlfn.IFNA(VLOOKUP(Locations[[#This Row],[CleanZip]],ZipCodes[],3,0),"")</f>
        <v/>
      </c>
      <c r="H850" s="33"/>
      <c r="I850" s="39"/>
      <c r="J850" s="39"/>
      <c r="K850" s="40"/>
      <c r="L850" s="40"/>
      <c r="M850" s="33"/>
      <c r="N850" s="40"/>
      <c r="O850" s="33"/>
      <c r="P850" s="33"/>
      <c r="Q850" s="33"/>
      <c r="R850" s="33"/>
      <c r="S850" s="33"/>
      <c r="T850" s="33"/>
      <c r="U850" s="33"/>
      <c r="V850" s="33"/>
      <c r="W850" s="23" t="str">
        <f>LEFT(TEXT(Locations[[#This Row],[Zip Code]],"00000"),5)</f>
        <v>00000</v>
      </c>
    </row>
    <row r="851" spans="2:23" x14ac:dyDescent="0.2">
      <c r="B851" s="154">
        <v>839</v>
      </c>
      <c r="C851" s="33"/>
      <c r="D851" s="33"/>
      <c r="E851" s="37"/>
      <c r="F851" s="38" t="str">
        <f>_xlfn.IFNA(VLOOKUP(Locations[[#This Row],[CleanZip]],ZipCodes[],2,0),"")</f>
        <v/>
      </c>
      <c r="G851" s="38" t="str">
        <f>_xlfn.IFNA(VLOOKUP(Locations[[#This Row],[CleanZip]],ZipCodes[],3,0),"")</f>
        <v/>
      </c>
      <c r="H851" s="33"/>
      <c r="I851" s="39"/>
      <c r="J851" s="39"/>
      <c r="K851" s="40"/>
      <c r="L851" s="40"/>
      <c r="M851" s="33"/>
      <c r="N851" s="40"/>
      <c r="O851" s="33"/>
      <c r="P851" s="33"/>
      <c r="Q851" s="33"/>
      <c r="R851" s="33"/>
      <c r="S851" s="33"/>
      <c r="T851" s="33"/>
      <c r="U851" s="33"/>
      <c r="V851" s="33"/>
      <c r="W851" s="23" t="str">
        <f>LEFT(TEXT(Locations[[#This Row],[Zip Code]],"00000"),5)</f>
        <v>00000</v>
      </c>
    </row>
    <row r="852" spans="2:23" x14ac:dyDescent="0.2">
      <c r="B852" s="154">
        <v>840</v>
      </c>
      <c r="C852" s="33"/>
      <c r="D852" s="33"/>
      <c r="E852" s="37"/>
      <c r="F852" s="38" t="str">
        <f>_xlfn.IFNA(VLOOKUP(Locations[[#This Row],[CleanZip]],ZipCodes[],2,0),"")</f>
        <v/>
      </c>
      <c r="G852" s="38" t="str">
        <f>_xlfn.IFNA(VLOOKUP(Locations[[#This Row],[CleanZip]],ZipCodes[],3,0),"")</f>
        <v/>
      </c>
      <c r="H852" s="33"/>
      <c r="I852" s="39"/>
      <c r="J852" s="39"/>
      <c r="K852" s="40"/>
      <c r="L852" s="40"/>
      <c r="M852" s="33"/>
      <c r="N852" s="40"/>
      <c r="O852" s="33"/>
      <c r="P852" s="33"/>
      <c r="Q852" s="33"/>
      <c r="R852" s="33"/>
      <c r="S852" s="33"/>
      <c r="T852" s="33"/>
      <c r="U852" s="33"/>
      <c r="V852" s="33"/>
      <c r="W852" s="23" t="str">
        <f>LEFT(TEXT(Locations[[#This Row],[Zip Code]],"00000"),5)</f>
        <v>00000</v>
      </c>
    </row>
    <row r="853" spans="2:23" x14ac:dyDescent="0.2">
      <c r="B853" s="154">
        <v>841</v>
      </c>
      <c r="C853" s="33"/>
      <c r="D853" s="33"/>
      <c r="E853" s="37"/>
      <c r="F853" s="38" t="str">
        <f>_xlfn.IFNA(VLOOKUP(Locations[[#This Row],[CleanZip]],ZipCodes[],2,0),"")</f>
        <v/>
      </c>
      <c r="G853" s="38" t="str">
        <f>_xlfn.IFNA(VLOOKUP(Locations[[#This Row],[CleanZip]],ZipCodes[],3,0),"")</f>
        <v/>
      </c>
      <c r="H853" s="33"/>
      <c r="I853" s="39"/>
      <c r="J853" s="39"/>
      <c r="K853" s="40"/>
      <c r="L853" s="40"/>
      <c r="M853" s="33"/>
      <c r="N853" s="40"/>
      <c r="O853" s="33"/>
      <c r="P853" s="33"/>
      <c r="Q853" s="33"/>
      <c r="R853" s="33"/>
      <c r="S853" s="33"/>
      <c r="T853" s="33"/>
      <c r="U853" s="33"/>
      <c r="V853" s="33"/>
      <c r="W853" s="23" t="str">
        <f>LEFT(TEXT(Locations[[#This Row],[Zip Code]],"00000"),5)</f>
        <v>00000</v>
      </c>
    </row>
    <row r="854" spans="2:23" x14ac:dyDescent="0.2">
      <c r="B854" s="154">
        <v>842</v>
      </c>
      <c r="C854" s="33"/>
      <c r="D854" s="33"/>
      <c r="E854" s="37"/>
      <c r="F854" s="38" t="str">
        <f>_xlfn.IFNA(VLOOKUP(Locations[[#This Row],[CleanZip]],ZipCodes[],2,0),"")</f>
        <v/>
      </c>
      <c r="G854" s="38" t="str">
        <f>_xlfn.IFNA(VLOOKUP(Locations[[#This Row],[CleanZip]],ZipCodes[],3,0),"")</f>
        <v/>
      </c>
      <c r="H854" s="33"/>
      <c r="I854" s="39"/>
      <c r="J854" s="39"/>
      <c r="K854" s="40"/>
      <c r="L854" s="40"/>
      <c r="M854" s="33"/>
      <c r="N854" s="40"/>
      <c r="O854" s="33"/>
      <c r="P854" s="33"/>
      <c r="Q854" s="33"/>
      <c r="R854" s="33"/>
      <c r="S854" s="33"/>
      <c r="T854" s="33"/>
      <c r="U854" s="33"/>
      <c r="V854" s="33"/>
      <c r="W854" s="23" t="str">
        <f>LEFT(TEXT(Locations[[#This Row],[Zip Code]],"00000"),5)</f>
        <v>00000</v>
      </c>
    </row>
    <row r="855" spans="2:23" x14ac:dyDescent="0.2">
      <c r="B855" s="154">
        <v>843</v>
      </c>
      <c r="C855" s="33"/>
      <c r="D855" s="33"/>
      <c r="E855" s="37"/>
      <c r="F855" s="38" t="str">
        <f>_xlfn.IFNA(VLOOKUP(Locations[[#This Row],[CleanZip]],ZipCodes[],2,0),"")</f>
        <v/>
      </c>
      <c r="G855" s="38" t="str">
        <f>_xlfn.IFNA(VLOOKUP(Locations[[#This Row],[CleanZip]],ZipCodes[],3,0),"")</f>
        <v/>
      </c>
      <c r="H855" s="33"/>
      <c r="I855" s="39"/>
      <c r="J855" s="39"/>
      <c r="K855" s="40"/>
      <c r="L855" s="40"/>
      <c r="M855" s="33"/>
      <c r="N855" s="40"/>
      <c r="O855" s="33"/>
      <c r="P855" s="33"/>
      <c r="Q855" s="33"/>
      <c r="R855" s="33"/>
      <c r="S855" s="33"/>
      <c r="T855" s="33"/>
      <c r="U855" s="33"/>
      <c r="V855" s="33"/>
      <c r="W855" s="23" t="str">
        <f>LEFT(TEXT(Locations[[#This Row],[Zip Code]],"00000"),5)</f>
        <v>00000</v>
      </c>
    </row>
    <row r="856" spans="2:23" x14ac:dyDescent="0.2">
      <c r="B856" s="154">
        <v>844</v>
      </c>
      <c r="C856" s="33"/>
      <c r="D856" s="33"/>
      <c r="E856" s="37"/>
      <c r="F856" s="38" t="str">
        <f>_xlfn.IFNA(VLOOKUP(Locations[[#This Row],[CleanZip]],ZipCodes[],2,0),"")</f>
        <v/>
      </c>
      <c r="G856" s="38" t="str">
        <f>_xlfn.IFNA(VLOOKUP(Locations[[#This Row],[CleanZip]],ZipCodes[],3,0),"")</f>
        <v/>
      </c>
      <c r="H856" s="33"/>
      <c r="I856" s="39"/>
      <c r="J856" s="39"/>
      <c r="K856" s="40"/>
      <c r="L856" s="40"/>
      <c r="M856" s="33"/>
      <c r="N856" s="40"/>
      <c r="O856" s="33"/>
      <c r="P856" s="33"/>
      <c r="Q856" s="33"/>
      <c r="R856" s="33"/>
      <c r="S856" s="33"/>
      <c r="T856" s="33"/>
      <c r="U856" s="33"/>
      <c r="V856" s="33"/>
      <c r="W856" s="23" t="str">
        <f>LEFT(TEXT(Locations[[#This Row],[Zip Code]],"00000"),5)</f>
        <v>00000</v>
      </c>
    </row>
    <row r="857" spans="2:23" x14ac:dyDescent="0.2">
      <c r="B857" s="154">
        <v>845</v>
      </c>
      <c r="C857" s="33"/>
      <c r="D857" s="33"/>
      <c r="E857" s="37"/>
      <c r="F857" s="38" t="str">
        <f>_xlfn.IFNA(VLOOKUP(Locations[[#This Row],[CleanZip]],ZipCodes[],2,0),"")</f>
        <v/>
      </c>
      <c r="G857" s="38" t="str">
        <f>_xlfn.IFNA(VLOOKUP(Locations[[#This Row],[CleanZip]],ZipCodes[],3,0),"")</f>
        <v/>
      </c>
      <c r="H857" s="33"/>
      <c r="I857" s="39"/>
      <c r="J857" s="39"/>
      <c r="K857" s="40"/>
      <c r="L857" s="40"/>
      <c r="M857" s="33"/>
      <c r="N857" s="40"/>
      <c r="O857" s="33"/>
      <c r="P857" s="33"/>
      <c r="Q857" s="33"/>
      <c r="R857" s="33"/>
      <c r="S857" s="33"/>
      <c r="T857" s="33"/>
      <c r="U857" s="33"/>
      <c r="V857" s="33"/>
      <c r="W857" s="23" t="str">
        <f>LEFT(TEXT(Locations[[#This Row],[Zip Code]],"00000"),5)</f>
        <v>00000</v>
      </c>
    </row>
    <row r="858" spans="2:23" x14ac:dyDescent="0.2">
      <c r="B858" s="154">
        <v>846</v>
      </c>
      <c r="C858" s="33"/>
      <c r="D858" s="33"/>
      <c r="E858" s="37"/>
      <c r="F858" s="38" t="str">
        <f>_xlfn.IFNA(VLOOKUP(Locations[[#This Row],[CleanZip]],ZipCodes[],2,0),"")</f>
        <v/>
      </c>
      <c r="G858" s="38" t="str">
        <f>_xlfn.IFNA(VLOOKUP(Locations[[#This Row],[CleanZip]],ZipCodes[],3,0),"")</f>
        <v/>
      </c>
      <c r="H858" s="33"/>
      <c r="I858" s="39"/>
      <c r="J858" s="39"/>
      <c r="K858" s="40"/>
      <c r="L858" s="40"/>
      <c r="M858" s="33"/>
      <c r="N858" s="40"/>
      <c r="O858" s="33"/>
      <c r="P858" s="33"/>
      <c r="Q858" s="33"/>
      <c r="R858" s="33"/>
      <c r="S858" s="33"/>
      <c r="T858" s="33"/>
      <c r="U858" s="33"/>
      <c r="V858" s="33"/>
      <c r="W858" s="23" t="str">
        <f>LEFT(TEXT(Locations[[#This Row],[Zip Code]],"00000"),5)</f>
        <v>00000</v>
      </c>
    </row>
    <row r="859" spans="2:23" x14ac:dyDescent="0.2">
      <c r="B859" s="154">
        <v>847</v>
      </c>
      <c r="C859" s="33"/>
      <c r="D859" s="33"/>
      <c r="E859" s="37"/>
      <c r="F859" s="38" t="str">
        <f>_xlfn.IFNA(VLOOKUP(Locations[[#This Row],[CleanZip]],ZipCodes[],2,0),"")</f>
        <v/>
      </c>
      <c r="G859" s="38" t="str">
        <f>_xlfn.IFNA(VLOOKUP(Locations[[#This Row],[CleanZip]],ZipCodes[],3,0),"")</f>
        <v/>
      </c>
      <c r="H859" s="33"/>
      <c r="I859" s="39"/>
      <c r="J859" s="39"/>
      <c r="K859" s="40"/>
      <c r="L859" s="40"/>
      <c r="M859" s="33"/>
      <c r="N859" s="40"/>
      <c r="O859" s="33"/>
      <c r="P859" s="33"/>
      <c r="Q859" s="33"/>
      <c r="R859" s="33"/>
      <c r="S859" s="33"/>
      <c r="T859" s="33"/>
      <c r="U859" s="33"/>
      <c r="V859" s="33"/>
      <c r="W859" s="23" t="str">
        <f>LEFT(TEXT(Locations[[#This Row],[Zip Code]],"00000"),5)</f>
        <v>00000</v>
      </c>
    </row>
    <row r="860" spans="2:23" x14ac:dyDescent="0.2">
      <c r="B860" s="154">
        <v>848</v>
      </c>
      <c r="C860" s="33"/>
      <c r="D860" s="33"/>
      <c r="E860" s="37"/>
      <c r="F860" s="38" t="str">
        <f>_xlfn.IFNA(VLOOKUP(Locations[[#This Row],[CleanZip]],ZipCodes[],2,0),"")</f>
        <v/>
      </c>
      <c r="G860" s="38" t="str">
        <f>_xlfn.IFNA(VLOOKUP(Locations[[#This Row],[CleanZip]],ZipCodes[],3,0),"")</f>
        <v/>
      </c>
      <c r="H860" s="33"/>
      <c r="I860" s="39"/>
      <c r="J860" s="39"/>
      <c r="K860" s="40"/>
      <c r="L860" s="40"/>
      <c r="M860" s="33"/>
      <c r="N860" s="40"/>
      <c r="O860" s="33"/>
      <c r="P860" s="33"/>
      <c r="Q860" s="33"/>
      <c r="R860" s="33"/>
      <c r="S860" s="33"/>
      <c r="T860" s="33"/>
      <c r="U860" s="33"/>
      <c r="V860" s="33"/>
      <c r="W860" s="23" t="str">
        <f>LEFT(TEXT(Locations[[#This Row],[Zip Code]],"00000"),5)</f>
        <v>00000</v>
      </c>
    </row>
    <row r="861" spans="2:23" x14ac:dyDescent="0.2">
      <c r="B861" s="154">
        <v>849</v>
      </c>
      <c r="C861" s="33"/>
      <c r="D861" s="33"/>
      <c r="E861" s="37"/>
      <c r="F861" s="38" t="str">
        <f>_xlfn.IFNA(VLOOKUP(Locations[[#This Row],[CleanZip]],ZipCodes[],2,0),"")</f>
        <v/>
      </c>
      <c r="G861" s="38" t="str">
        <f>_xlfn.IFNA(VLOOKUP(Locations[[#This Row],[CleanZip]],ZipCodes[],3,0),"")</f>
        <v/>
      </c>
      <c r="H861" s="33"/>
      <c r="I861" s="39"/>
      <c r="J861" s="39"/>
      <c r="K861" s="40"/>
      <c r="L861" s="40"/>
      <c r="M861" s="33"/>
      <c r="N861" s="40"/>
      <c r="O861" s="33"/>
      <c r="P861" s="33"/>
      <c r="Q861" s="33"/>
      <c r="R861" s="33"/>
      <c r="S861" s="33"/>
      <c r="T861" s="33"/>
      <c r="U861" s="33"/>
      <c r="V861" s="33"/>
      <c r="W861" s="23" t="str">
        <f>LEFT(TEXT(Locations[[#This Row],[Zip Code]],"00000"),5)</f>
        <v>00000</v>
      </c>
    </row>
    <row r="862" spans="2:23" x14ac:dyDescent="0.2">
      <c r="B862" s="154">
        <v>850</v>
      </c>
      <c r="C862" s="33"/>
      <c r="D862" s="33"/>
      <c r="E862" s="37"/>
      <c r="F862" s="38" t="str">
        <f>_xlfn.IFNA(VLOOKUP(Locations[[#This Row],[CleanZip]],ZipCodes[],2,0),"")</f>
        <v/>
      </c>
      <c r="G862" s="38" t="str">
        <f>_xlfn.IFNA(VLOOKUP(Locations[[#This Row],[CleanZip]],ZipCodes[],3,0),"")</f>
        <v/>
      </c>
      <c r="H862" s="33"/>
      <c r="I862" s="39"/>
      <c r="J862" s="39"/>
      <c r="K862" s="40"/>
      <c r="L862" s="40"/>
      <c r="M862" s="33"/>
      <c r="N862" s="40"/>
      <c r="O862" s="33"/>
      <c r="P862" s="33"/>
      <c r="Q862" s="33"/>
      <c r="R862" s="33"/>
      <c r="S862" s="33"/>
      <c r="T862" s="33"/>
      <c r="U862" s="33"/>
      <c r="V862" s="33"/>
      <c r="W862" s="23" t="str">
        <f>LEFT(TEXT(Locations[[#This Row],[Zip Code]],"00000"),5)</f>
        <v>00000</v>
      </c>
    </row>
    <row r="863" spans="2:23" x14ac:dyDescent="0.2">
      <c r="B863" s="154">
        <v>851</v>
      </c>
      <c r="C863" s="33"/>
      <c r="D863" s="33"/>
      <c r="E863" s="37"/>
      <c r="F863" s="38" t="str">
        <f>_xlfn.IFNA(VLOOKUP(Locations[[#This Row],[CleanZip]],ZipCodes[],2,0),"")</f>
        <v/>
      </c>
      <c r="G863" s="38" t="str">
        <f>_xlfn.IFNA(VLOOKUP(Locations[[#This Row],[CleanZip]],ZipCodes[],3,0),"")</f>
        <v/>
      </c>
      <c r="H863" s="33"/>
      <c r="I863" s="39"/>
      <c r="J863" s="39"/>
      <c r="K863" s="40"/>
      <c r="L863" s="40"/>
      <c r="M863" s="33"/>
      <c r="N863" s="40"/>
      <c r="O863" s="33"/>
      <c r="P863" s="33"/>
      <c r="Q863" s="33"/>
      <c r="R863" s="33"/>
      <c r="S863" s="33"/>
      <c r="T863" s="33"/>
      <c r="U863" s="33"/>
      <c r="V863" s="33"/>
      <c r="W863" s="23" t="str">
        <f>LEFT(TEXT(Locations[[#This Row],[Zip Code]],"00000"),5)</f>
        <v>00000</v>
      </c>
    </row>
    <row r="864" spans="2:23" x14ac:dyDescent="0.2">
      <c r="B864" s="154">
        <v>852</v>
      </c>
      <c r="C864" s="33"/>
      <c r="D864" s="33"/>
      <c r="E864" s="37"/>
      <c r="F864" s="38" t="str">
        <f>_xlfn.IFNA(VLOOKUP(Locations[[#This Row],[CleanZip]],ZipCodes[],2,0),"")</f>
        <v/>
      </c>
      <c r="G864" s="38" t="str">
        <f>_xlfn.IFNA(VLOOKUP(Locations[[#This Row],[CleanZip]],ZipCodes[],3,0),"")</f>
        <v/>
      </c>
      <c r="H864" s="33"/>
      <c r="I864" s="39"/>
      <c r="J864" s="39"/>
      <c r="K864" s="40"/>
      <c r="L864" s="40"/>
      <c r="M864" s="33"/>
      <c r="N864" s="40"/>
      <c r="O864" s="33"/>
      <c r="P864" s="33"/>
      <c r="Q864" s="33"/>
      <c r="R864" s="33"/>
      <c r="S864" s="33"/>
      <c r="T864" s="33"/>
      <c r="U864" s="33"/>
      <c r="V864" s="33"/>
      <c r="W864" s="23" t="str">
        <f>LEFT(TEXT(Locations[[#This Row],[Zip Code]],"00000"),5)</f>
        <v>00000</v>
      </c>
    </row>
    <row r="865" spans="2:23" x14ac:dyDescent="0.2">
      <c r="B865" s="154">
        <v>853</v>
      </c>
      <c r="C865" s="33"/>
      <c r="D865" s="33"/>
      <c r="E865" s="37"/>
      <c r="F865" s="38" t="str">
        <f>_xlfn.IFNA(VLOOKUP(Locations[[#This Row],[CleanZip]],ZipCodes[],2,0),"")</f>
        <v/>
      </c>
      <c r="G865" s="38" t="str">
        <f>_xlfn.IFNA(VLOOKUP(Locations[[#This Row],[CleanZip]],ZipCodes[],3,0),"")</f>
        <v/>
      </c>
      <c r="H865" s="33"/>
      <c r="I865" s="39"/>
      <c r="J865" s="39"/>
      <c r="K865" s="40"/>
      <c r="L865" s="40"/>
      <c r="M865" s="33"/>
      <c r="N865" s="40"/>
      <c r="O865" s="33"/>
      <c r="P865" s="33"/>
      <c r="Q865" s="33"/>
      <c r="R865" s="33"/>
      <c r="S865" s="33"/>
      <c r="T865" s="33"/>
      <c r="U865" s="33"/>
      <c r="V865" s="33"/>
      <c r="W865" s="23" t="str">
        <f>LEFT(TEXT(Locations[[#This Row],[Zip Code]],"00000"),5)</f>
        <v>00000</v>
      </c>
    </row>
    <row r="866" spans="2:23" x14ac:dyDescent="0.2">
      <c r="B866" s="154">
        <v>854</v>
      </c>
      <c r="C866" s="33"/>
      <c r="D866" s="33"/>
      <c r="E866" s="37"/>
      <c r="F866" s="38" t="str">
        <f>_xlfn.IFNA(VLOOKUP(Locations[[#This Row],[CleanZip]],ZipCodes[],2,0),"")</f>
        <v/>
      </c>
      <c r="G866" s="38" t="str">
        <f>_xlfn.IFNA(VLOOKUP(Locations[[#This Row],[CleanZip]],ZipCodes[],3,0),"")</f>
        <v/>
      </c>
      <c r="H866" s="33"/>
      <c r="I866" s="39"/>
      <c r="J866" s="39"/>
      <c r="K866" s="40"/>
      <c r="L866" s="40"/>
      <c r="M866" s="33"/>
      <c r="N866" s="40"/>
      <c r="O866" s="33"/>
      <c r="P866" s="33"/>
      <c r="Q866" s="33"/>
      <c r="R866" s="33"/>
      <c r="S866" s="33"/>
      <c r="T866" s="33"/>
      <c r="U866" s="33"/>
      <c r="V866" s="33"/>
      <c r="W866" s="23" t="str">
        <f>LEFT(TEXT(Locations[[#This Row],[Zip Code]],"00000"),5)</f>
        <v>00000</v>
      </c>
    </row>
    <row r="867" spans="2:23" x14ac:dyDescent="0.2">
      <c r="B867" s="154">
        <v>855</v>
      </c>
      <c r="C867" s="33"/>
      <c r="D867" s="33"/>
      <c r="E867" s="37"/>
      <c r="F867" s="38" t="str">
        <f>_xlfn.IFNA(VLOOKUP(Locations[[#This Row],[CleanZip]],ZipCodes[],2,0),"")</f>
        <v/>
      </c>
      <c r="G867" s="38" t="str">
        <f>_xlfn.IFNA(VLOOKUP(Locations[[#This Row],[CleanZip]],ZipCodes[],3,0),"")</f>
        <v/>
      </c>
      <c r="H867" s="33"/>
      <c r="I867" s="39"/>
      <c r="J867" s="39"/>
      <c r="K867" s="40"/>
      <c r="L867" s="40"/>
      <c r="M867" s="33"/>
      <c r="N867" s="40"/>
      <c r="O867" s="33"/>
      <c r="P867" s="33"/>
      <c r="Q867" s="33"/>
      <c r="R867" s="33"/>
      <c r="S867" s="33"/>
      <c r="T867" s="33"/>
      <c r="U867" s="33"/>
      <c r="V867" s="33"/>
      <c r="W867" s="23" t="str">
        <f>LEFT(TEXT(Locations[[#This Row],[Zip Code]],"00000"),5)</f>
        <v>00000</v>
      </c>
    </row>
    <row r="868" spans="2:23" x14ac:dyDescent="0.2">
      <c r="B868" s="154">
        <v>856</v>
      </c>
      <c r="C868" s="33"/>
      <c r="D868" s="33"/>
      <c r="E868" s="37"/>
      <c r="F868" s="38" t="str">
        <f>_xlfn.IFNA(VLOOKUP(Locations[[#This Row],[CleanZip]],ZipCodes[],2,0),"")</f>
        <v/>
      </c>
      <c r="G868" s="38" t="str">
        <f>_xlfn.IFNA(VLOOKUP(Locations[[#This Row],[CleanZip]],ZipCodes[],3,0),"")</f>
        <v/>
      </c>
      <c r="H868" s="33"/>
      <c r="I868" s="39"/>
      <c r="J868" s="39"/>
      <c r="K868" s="40"/>
      <c r="L868" s="40"/>
      <c r="M868" s="33"/>
      <c r="N868" s="40"/>
      <c r="O868" s="33"/>
      <c r="P868" s="33"/>
      <c r="Q868" s="33"/>
      <c r="R868" s="33"/>
      <c r="S868" s="33"/>
      <c r="T868" s="33"/>
      <c r="U868" s="33"/>
      <c r="V868" s="33"/>
      <c r="W868" s="23" t="str">
        <f>LEFT(TEXT(Locations[[#This Row],[Zip Code]],"00000"),5)</f>
        <v>00000</v>
      </c>
    </row>
    <row r="869" spans="2:23" x14ac:dyDescent="0.2">
      <c r="B869" s="154">
        <v>857</v>
      </c>
      <c r="C869" s="33"/>
      <c r="D869" s="33"/>
      <c r="E869" s="37"/>
      <c r="F869" s="38" t="str">
        <f>_xlfn.IFNA(VLOOKUP(Locations[[#This Row],[CleanZip]],ZipCodes[],2,0),"")</f>
        <v/>
      </c>
      <c r="G869" s="38" t="str">
        <f>_xlfn.IFNA(VLOOKUP(Locations[[#This Row],[CleanZip]],ZipCodes[],3,0),"")</f>
        <v/>
      </c>
      <c r="H869" s="33"/>
      <c r="I869" s="39"/>
      <c r="J869" s="39"/>
      <c r="K869" s="40"/>
      <c r="L869" s="40"/>
      <c r="M869" s="33"/>
      <c r="N869" s="40"/>
      <c r="O869" s="33"/>
      <c r="P869" s="33"/>
      <c r="Q869" s="33"/>
      <c r="R869" s="33"/>
      <c r="S869" s="33"/>
      <c r="T869" s="33"/>
      <c r="U869" s="33"/>
      <c r="V869" s="33"/>
      <c r="W869" s="23" t="str">
        <f>LEFT(TEXT(Locations[[#This Row],[Zip Code]],"00000"),5)</f>
        <v>00000</v>
      </c>
    </row>
    <row r="870" spans="2:23" x14ac:dyDescent="0.2">
      <c r="B870" s="154">
        <v>858</v>
      </c>
      <c r="C870" s="33"/>
      <c r="D870" s="33"/>
      <c r="E870" s="37"/>
      <c r="F870" s="38" t="str">
        <f>_xlfn.IFNA(VLOOKUP(Locations[[#This Row],[CleanZip]],ZipCodes[],2,0),"")</f>
        <v/>
      </c>
      <c r="G870" s="38" t="str">
        <f>_xlfn.IFNA(VLOOKUP(Locations[[#This Row],[CleanZip]],ZipCodes[],3,0),"")</f>
        <v/>
      </c>
      <c r="H870" s="33"/>
      <c r="I870" s="39"/>
      <c r="J870" s="39"/>
      <c r="K870" s="40"/>
      <c r="L870" s="40"/>
      <c r="M870" s="33"/>
      <c r="N870" s="40"/>
      <c r="O870" s="33"/>
      <c r="P870" s="33"/>
      <c r="Q870" s="33"/>
      <c r="R870" s="33"/>
      <c r="S870" s="33"/>
      <c r="T870" s="33"/>
      <c r="U870" s="33"/>
      <c r="V870" s="33"/>
      <c r="W870" s="23" t="str">
        <f>LEFT(TEXT(Locations[[#This Row],[Zip Code]],"00000"),5)</f>
        <v>00000</v>
      </c>
    </row>
    <row r="871" spans="2:23" x14ac:dyDescent="0.2">
      <c r="B871" s="154">
        <v>859</v>
      </c>
      <c r="C871" s="33"/>
      <c r="D871" s="33"/>
      <c r="E871" s="37"/>
      <c r="F871" s="38" t="str">
        <f>_xlfn.IFNA(VLOOKUP(Locations[[#This Row],[CleanZip]],ZipCodes[],2,0),"")</f>
        <v/>
      </c>
      <c r="G871" s="38" t="str">
        <f>_xlfn.IFNA(VLOOKUP(Locations[[#This Row],[CleanZip]],ZipCodes[],3,0),"")</f>
        <v/>
      </c>
      <c r="H871" s="33"/>
      <c r="I871" s="39"/>
      <c r="J871" s="39"/>
      <c r="K871" s="40"/>
      <c r="L871" s="40"/>
      <c r="M871" s="33"/>
      <c r="N871" s="40"/>
      <c r="O871" s="33"/>
      <c r="P871" s="33"/>
      <c r="Q871" s="33"/>
      <c r="R871" s="33"/>
      <c r="S871" s="33"/>
      <c r="T871" s="33"/>
      <c r="U871" s="33"/>
      <c r="V871" s="33"/>
      <c r="W871" s="23" t="str">
        <f>LEFT(TEXT(Locations[[#This Row],[Zip Code]],"00000"),5)</f>
        <v>00000</v>
      </c>
    </row>
    <row r="872" spans="2:23" x14ac:dyDescent="0.2">
      <c r="B872" s="154">
        <v>860</v>
      </c>
      <c r="C872" s="33"/>
      <c r="D872" s="33"/>
      <c r="E872" s="37"/>
      <c r="F872" s="38" t="str">
        <f>_xlfn.IFNA(VLOOKUP(Locations[[#This Row],[CleanZip]],ZipCodes[],2,0),"")</f>
        <v/>
      </c>
      <c r="G872" s="38" t="str">
        <f>_xlfn.IFNA(VLOOKUP(Locations[[#This Row],[CleanZip]],ZipCodes[],3,0),"")</f>
        <v/>
      </c>
      <c r="H872" s="33"/>
      <c r="I872" s="39"/>
      <c r="J872" s="39"/>
      <c r="K872" s="40"/>
      <c r="L872" s="40"/>
      <c r="M872" s="33"/>
      <c r="N872" s="40"/>
      <c r="O872" s="33"/>
      <c r="P872" s="33"/>
      <c r="Q872" s="33"/>
      <c r="R872" s="33"/>
      <c r="S872" s="33"/>
      <c r="T872" s="33"/>
      <c r="U872" s="33"/>
      <c r="V872" s="33"/>
      <c r="W872" s="23" t="str">
        <f>LEFT(TEXT(Locations[[#This Row],[Zip Code]],"00000"),5)</f>
        <v>00000</v>
      </c>
    </row>
    <row r="873" spans="2:23" x14ac:dyDescent="0.2">
      <c r="B873" s="154">
        <v>861</v>
      </c>
      <c r="C873" s="33"/>
      <c r="D873" s="33"/>
      <c r="E873" s="37"/>
      <c r="F873" s="38" t="str">
        <f>_xlfn.IFNA(VLOOKUP(Locations[[#This Row],[CleanZip]],ZipCodes[],2,0),"")</f>
        <v/>
      </c>
      <c r="G873" s="38" t="str">
        <f>_xlfn.IFNA(VLOOKUP(Locations[[#This Row],[CleanZip]],ZipCodes[],3,0),"")</f>
        <v/>
      </c>
      <c r="H873" s="33"/>
      <c r="I873" s="39"/>
      <c r="J873" s="39"/>
      <c r="K873" s="40"/>
      <c r="L873" s="40"/>
      <c r="M873" s="33"/>
      <c r="N873" s="40"/>
      <c r="O873" s="33"/>
      <c r="P873" s="33"/>
      <c r="Q873" s="33"/>
      <c r="R873" s="33"/>
      <c r="S873" s="33"/>
      <c r="T873" s="33"/>
      <c r="U873" s="33"/>
      <c r="V873" s="33"/>
      <c r="W873" s="23" t="str">
        <f>LEFT(TEXT(Locations[[#This Row],[Zip Code]],"00000"),5)</f>
        <v>00000</v>
      </c>
    </row>
    <row r="874" spans="2:23" x14ac:dyDescent="0.2">
      <c r="B874" s="154">
        <v>862</v>
      </c>
      <c r="C874" s="33"/>
      <c r="D874" s="33"/>
      <c r="E874" s="37"/>
      <c r="F874" s="38" t="str">
        <f>_xlfn.IFNA(VLOOKUP(Locations[[#This Row],[CleanZip]],ZipCodes[],2,0),"")</f>
        <v/>
      </c>
      <c r="G874" s="38" t="str">
        <f>_xlfn.IFNA(VLOOKUP(Locations[[#This Row],[CleanZip]],ZipCodes[],3,0),"")</f>
        <v/>
      </c>
      <c r="H874" s="33"/>
      <c r="I874" s="39"/>
      <c r="J874" s="39"/>
      <c r="K874" s="40"/>
      <c r="L874" s="40"/>
      <c r="M874" s="33"/>
      <c r="N874" s="40"/>
      <c r="O874" s="33"/>
      <c r="P874" s="33"/>
      <c r="Q874" s="33"/>
      <c r="R874" s="33"/>
      <c r="S874" s="33"/>
      <c r="T874" s="33"/>
      <c r="U874" s="33"/>
      <c r="V874" s="33"/>
      <c r="W874" s="23" t="str">
        <f>LEFT(TEXT(Locations[[#This Row],[Zip Code]],"00000"),5)</f>
        <v>00000</v>
      </c>
    </row>
    <row r="875" spans="2:23" x14ac:dyDescent="0.2">
      <c r="B875" s="154">
        <v>863</v>
      </c>
      <c r="C875" s="33"/>
      <c r="D875" s="33"/>
      <c r="E875" s="37"/>
      <c r="F875" s="38" t="str">
        <f>_xlfn.IFNA(VLOOKUP(Locations[[#This Row],[CleanZip]],ZipCodes[],2,0),"")</f>
        <v/>
      </c>
      <c r="G875" s="38" t="str">
        <f>_xlfn.IFNA(VLOOKUP(Locations[[#This Row],[CleanZip]],ZipCodes[],3,0),"")</f>
        <v/>
      </c>
      <c r="H875" s="33"/>
      <c r="I875" s="39"/>
      <c r="J875" s="39"/>
      <c r="K875" s="40"/>
      <c r="L875" s="40"/>
      <c r="M875" s="33"/>
      <c r="N875" s="40"/>
      <c r="O875" s="33"/>
      <c r="P875" s="33"/>
      <c r="Q875" s="33"/>
      <c r="R875" s="33"/>
      <c r="S875" s="33"/>
      <c r="T875" s="33"/>
      <c r="U875" s="33"/>
      <c r="V875" s="33"/>
      <c r="W875" s="23" t="str">
        <f>LEFT(TEXT(Locations[[#This Row],[Zip Code]],"00000"),5)</f>
        <v>00000</v>
      </c>
    </row>
    <row r="876" spans="2:23" x14ac:dyDescent="0.2">
      <c r="B876" s="154">
        <v>864</v>
      </c>
      <c r="C876" s="33"/>
      <c r="D876" s="33"/>
      <c r="E876" s="37"/>
      <c r="F876" s="38" t="str">
        <f>_xlfn.IFNA(VLOOKUP(Locations[[#This Row],[CleanZip]],ZipCodes[],2,0),"")</f>
        <v/>
      </c>
      <c r="G876" s="38" t="str">
        <f>_xlfn.IFNA(VLOOKUP(Locations[[#This Row],[CleanZip]],ZipCodes[],3,0),"")</f>
        <v/>
      </c>
      <c r="H876" s="33"/>
      <c r="I876" s="39"/>
      <c r="J876" s="39"/>
      <c r="K876" s="40"/>
      <c r="L876" s="40"/>
      <c r="M876" s="33"/>
      <c r="N876" s="40"/>
      <c r="O876" s="33"/>
      <c r="P876" s="33"/>
      <c r="Q876" s="33"/>
      <c r="R876" s="33"/>
      <c r="S876" s="33"/>
      <c r="T876" s="33"/>
      <c r="U876" s="33"/>
      <c r="V876" s="33"/>
      <c r="W876" s="23" t="str">
        <f>LEFT(TEXT(Locations[[#This Row],[Zip Code]],"00000"),5)</f>
        <v>00000</v>
      </c>
    </row>
    <row r="877" spans="2:23" x14ac:dyDescent="0.2">
      <c r="B877" s="154">
        <v>865</v>
      </c>
      <c r="C877" s="33"/>
      <c r="D877" s="33"/>
      <c r="E877" s="37"/>
      <c r="F877" s="38" t="str">
        <f>_xlfn.IFNA(VLOOKUP(Locations[[#This Row],[CleanZip]],ZipCodes[],2,0),"")</f>
        <v/>
      </c>
      <c r="G877" s="38" t="str">
        <f>_xlfn.IFNA(VLOOKUP(Locations[[#This Row],[CleanZip]],ZipCodes[],3,0),"")</f>
        <v/>
      </c>
      <c r="H877" s="33"/>
      <c r="I877" s="39"/>
      <c r="J877" s="39"/>
      <c r="K877" s="40"/>
      <c r="L877" s="40"/>
      <c r="M877" s="33"/>
      <c r="N877" s="40"/>
      <c r="O877" s="33"/>
      <c r="P877" s="33"/>
      <c r="Q877" s="33"/>
      <c r="R877" s="33"/>
      <c r="S877" s="33"/>
      <c r="T877" s="33"/>
      <c r="U877" s="33"/>
      <c r="V877" s="33"/>
      <c r="W877" s="23" t="str">
        <f>LEFT(TEXT(Locations[[#This Row],[Zip Code]],"00000"),5)</f>
        <v>00000</v>
      </c>
    </row>
    <row r="878" spans="2:23" x14ac:dyDescent="0.2">
      <c r="B878" s="154">
        <v>866</v>
      </c>
      <c r="C878" s="33"/>
      <c r="D878" s="33"/>
      <c r="E878" s="37"/>
      <c r="F878" s="38" t="str">
        <f>_xlfn.IFNA(VLOOKUP(Locations[[#This Row],[CleanZip]],ZipCodes[],2,0),"")</f>
        <v/>
      </c>
      <c r="G878" s="38" t="str">
        <f>_xlfn.IFNA(VLOOKUP(Locations[[#This Row],[CleanZip]],ZipCodes[],3,0),"")</f>
        <v/>
      </c>
      <c r="H878" s="33"/>
      <c r="I878" s="39"/>
      <c r="J878" s="39"/>
      <c r="K878" s="40"/>
      <c r="L878" s="40"/>
      <c r="M878" s="33"/>
      <c r="N878" s="40"/>
      <c r="O878" s="33"/>
      <c r="P878" s="33"/>
      <c r="Q878" s="33"/>
      <c r="R878" s="33"/>
      <c r="S878" s="33"/>
      <c r="T878" s="33"/>
      <c r="U878" s="33"/>
      <c r="V878" s="33"/>
      <c r="W878" s="23" t="str">
        <f>LEFT(TEXT(Locations[[#This Row],[Zip Code]],"00000"),5)</f>
        <v>00000</v>
      </c>
    </row>
    <row r="879" spans="2:23" x14ac:dyDescent="0.2">
      <c r="B879" s="154">
        <v>867</v>
      </c>
      <c r="C879" s="33"/>
      <c r="D879" s="33"/>
      <c r="E879" s="37"/>
      <c r="F879" s="38" t="str">
        <f>_xlfn.IFNA(VLOOKUP(Locations[[#This Row],[CleanZip]],ZipCodes[],2,0),"")</f>
        <v/>
      </c>
      <c r="G879" s="38" t="str">
        <f>_xlfn.IFNA(VLOOKUP(Locations[[#This Row],[CleanZip]],ZipCodes[],3,0),"")</f>
        <v/>
      </c>
      <c r="H879" s="33"/>
      <c r="I879" s="39"/>
      <c r="J879" s="39"/>
      <c r="K879" s="40"/>
      <c r="L879" s="40"/>
      <c r="M879" s="33"/>
      <c r="N879" s="40"/>
      <c r="O879" s="33"/>
      <c r="P879" s="33"/>
      <c r="Q879" s="33"/>
      <c r="R879" s="33"/>
      <c r="S879" s="33"/>
      <c r="T879" s="33"/>
      <c r="U879" s="33"/>
      <c r="V879" s="33"/>
      <c r="W879" s="23" t="str">
        <f>LEFT(TEXT(Locations[[#This Row],[Zip Code]],"00000"),5)</f>
        <v>00000</v>
      </c>
    </row>
    <row r="880" spans="2:23" x14ac:dyDescent="0.2">
      <c r="B880" s="154">
        <v>868</v>
      </c>
      <c r="C880" s="33"/>
      <c r="D880" s="33"/>
      <c r="E880" s="37"/>
      <c r="F880" s="38" t="str">
        <f>_xlfn.IFNA(VLOOKUP(Locations[[#This Row],[CleanZip]],ZipCodes[],2,0),"")</f>
        <v/>
      </c>
      <c r="G880" s="38" t="str">
        <f>_xlfn.IFNA(VLOOKUP(Locations[[#This Row],[CleanZip]],ZipCodes[],3,0),"")</f>
        <v/>
      </c>
      <c r="H880" s="33"/>
      <c r="I880" s="39"/>
      <c r="J880" s="39"/>
      <c r="K880" s="40"/>
      <c r="L880" s="40"/>
      <c r="M880" s="33"/>
      <c r="N880" s="40"/>
      <c r="O880" s="33"/>
      <c r="P880" s="33"/>
      <c r="Q880" s="33"/>
      <c r="R880" s="33"/>
      <c r="S880" s="33"/>
      <c r="T880" s="33"/>
      <c r="U880" s="33"/>
      <c r="V880" s="33"/>
      <c r="W880" s="23" t="str">
        <f>LEFT(TEXT(Locations[[#This Row],[Zip Code]],"00000"),5)</f>
        <v>00000</v>
      </c>
    </row>
    <row r="881" spans="2:23" x14ac:dyDescent="0.2">
      <c r="B881" s="154">
        <v>869</v>
      </c>
      <c r="C881" s="33"/>
      <c r="D881" s="33"/>
      <c r="E881" s="37"/>
      <c r="F881" s="38" t="str">
        <f>_xlfn.IFNA(VLOOKUP(Locations[[#This Row],[CleanZip]],ZipCodes[],2,0),"")</f>
        <v/>
      </c>
      <c r="G881" s="38" t="str">
        <f>_xlfn.IFNA(VLOOKUP(Locations[[#This Row],[CleanZip]],ZipCodes[],3,0),"")</f>
        <v/>
      </c>
      <c r="H881" s="33"/>
      <c r="I881" s="39"/>
      <c r="J881" s="39"/>
      <c r="K881" s="40"/>
      <c r="L881" s="40"/>
      <c r="M881" s="33"/>
      <c r="N881" s="40"/>
      <c r="O881" s="33"/>
      <c r="P881" s="33"/>
      <c r="Q881" s="33"/>
      <c r="R881" s="33"/>
      <c r="S881" s="33"/>
      <c r="T881" s="33"/>
      <c r="U881" s="33"/>
      <c r="V881" s="33"/>
      <c r="W881" s="23" t="str">
        <f>LEFT(TEXT(Locations[[#This Row],[Zip Code]],"00000"),5)</f>
        <v>00000</v>
      </c>
    </row>
    <row r="882" spans="2:23" x14ac:dyDescent="0.2">
      <c r="B882" s="154">
        <v>870</v>
      </c>
      <c r="C882" s="33"/>
      <c r="D882" s="33"/>
      <c r="E882" s="37"/>
      <c r="F882" s="38" t="str">
        <f>_xlfn.IFNA(VLOOKUP(Locations[[#This Row],[CleanZip]],ZipCodes[],2,0),"")</f>
        <v/>
      </c>
      <c r="G882" s="38" t="str">
        <f>_xlfn.IFNA(VLOOKUP(Locations[[#This Row],[CleanZip]],ZipCodes[],3,0),"")</f>
        <v/>
      </c>
      <c r="H882" s="33"/>
      <c r="I882" s="39"/>
      <c r="J882" s="39"/>
      <c r="K882" s="40"/>
      <c r="L882" s="40"/>
      <c r="M882" s="33"/>
      <c r="N882" s="40"/>
      <c r="O882" s="33"/>
      <c r="P882" s="33"/>
      <c r="Q882" s="33"/>
      <c r="R882" s="33"/>
      <c r="S882" s="33"/>
      <c r="T882" s="33"/>
      <c r="U882" s="33"/>
      <c r="V882" s="33"/>
      <c r="W882" s="23" t="str">
        <f>LEFT(TEXT(Locations[[#This Row],[Zip Code]],"00000"),5)</f>
        <v>00000</v>
      </c>
    </row>
    <row r="883" spans="2:23" x14ac:dyDescent="0.2">
      <c r="B883" s="154">
        <v>871</v>
      </c>
      <c r="C883" s="33"/>
      <c r="D883" s="33"/>
      <c r="E883" s="37"/>
      <c r="F883" s="38" t="str">
        <f>_xlfn.IFNA(VLOOKUP(Locations[[#This Row],[CleanZip]],ZipCodes[],2,0),"")</f>
        <v/>
      </c>
      <c r="G883" s="38" t="str">
        <f>_xlfn.IFNA(VLOOKUP(Locations[[#This Row],[CleanZip]],ZipCodes[],3,0),"")</f>
        <v/>
      </c>
      <c r="H883" s="33"/>
      <c r="I883" s="39"/>
      <c r="J883" s="39"/>
      <c r="K883" s="40"/>
      <c r="L883" s="40"/>
      <c r="M883" s="33"/>
      <c r="N883" s="40"/>
      <c r="O883" s="33"/>
      <c r="P883" s="33"/>
      <c r="Q883" s="33"/>
      <c r="R883" s="33"/>
      <c r="S883" s="33"/>
      <c r="T883" s="33"/>
      <c r="U883" s="33"/>
      <c r="V883" s="33"/>
      <c r="W883" s="23" t="str">
        <f>LEFT(TEXT(Locations[[#This Row],[Zip Code]],"00000"),5)</f>
        <v>00000</v>
      </c>
    </row>
    <row r="884" spans="2:23" x14ac:dyDescent="0.2">
      <c r="B884" s="154">
        <v>872</v>
      </c>
      <c r="C884" s="33"/>
      <c r="D884" s="33"/>
      <c r="E884" s="37"/>
      <c r="F884" s="38" t="str">
        <f>_xlfn.IFNA(VLOOKUP(Locations[[#This Row],[CleanZip]],ZipCodes[],2,0),"")</f>
        <v/>
      </c>
      <c r="G884" s="38" t="str">
        <f>_xlfn.IFNA(VLOOKUP(Locations[[#This Row],[CleanZip]],ZipCodes[],3,0),"")</f>
        <v/>
      </c>
      <c r="H884" s="33"/>
      <c r="I884" s="39"/>
      <c r="J884" s="39"/>
      <c r="K884" s="40"/>
      <c r="L884" s="40"/>
      <c r="M884" s="33"/>
      <c r="N884" s="40"/>
      <c r="O884" s="33"/>
      <c r="P884" s="33"/>
      <c r="Q884" s="33"/>
      <c r="R884" s="33"/>
      <c r="S884" s="33"/>
      <c r="T884" s="33"/>
      <c r="U884" s="33"/>
      <c r="V884" s="33"/>
      <c r="W884" s="23" t="str">
        <f>LEFT(TEXT(Locations[[#This Row],[Zip Code]],"00000"),5)</f>
        <v>00000</v>
      </c>
    </row>
    <row r="885" spans="2:23" x14ac:dyDescent="0.2">
      <c r="B885" s="154">
        <v>873</v>
      </c>
      <c r="C885" s="33"/>
      <c r="D885" s="33"/>
      <c r="E885" s="37"/>
      <c r="F885" s="38" t="str">
        <f>_xlfn.IFNA(VLOOKUP(Locations[[#This Row],[CleanZip]],ZipCodes[],2,0),"")</f>
        <v/>
      </c>
      <c r="G885" s="38" t="str">
        <f>_xlfn.IFNA(VLOOKUP(Locations[[#This Row],[CleanZip]],ZipCodes[],3,0),"")</f>
        <v/>
      </c>
      <c r="H885" s="33"/>
      <c r="I885" s="39"/>
      <c r="J885" s="39"/>
      <c r="K885" s="40"/>
      <c r="L885" s="40"/>
      <c r="M885" s="33"/>
      <c r="N885" s="40"/>
      <c r="O885" s="33"/>
      <c r="P885" s="33"/>
      <c r="Q885" s="33"/>
      <c r="R885" s="33"/>
      <c r="S885" s="33"/>
      <c r="T885" s="33"/>
      <c r="U885" s="33"/>
      <c r="V885" s="33"/>
      <c r="W885" s="23" t="str">
        <f>LEFT(TEXT(Locations[[#This Row],[Zip Code]],"00000"),5)</f>
        <v>00000</v>
      </c>
    </row>
    <row r="886" spans="2:23" x14ac:dyDescent="0.2">
      <c r="B886" s="154">
        <v>874</v>
      </c>
      <c r="C886" s="33"/>
      <c r="D886" s="33"/>
      <c r="E886" s="37"/>
      <c r="F886" s="38" t="str">
        <f>_xlfn.IFNA(VLOOKUP(Locations[[#This Row],[CleanZip]],ZipCodes[],2,0),"")</f>
        <v/>
      </c>
      <c r="G886" s="38" t="str">
        <f>_xlfn.IFNA(VLOOKUP(Locations[[#This Row],[CleanZip]],ZipCodes[],3,0),"")</f>
        <v/>
      </c>
      <c r="H886" s="33"/>
      <c r="I886" s="39"/>
      <c r="J886" s="39"/>
      <c r="K886" s="40"/>
      <c r="L886" s="40"/>
      <c r="M886" s="33"/>
      <c r="N886" s="40"/>
      <c r="O886" s="33"/>
      <c r="P886" s="33"/>
      <c r="Q886" s="33"/>
      <c r="R886" s="33"/>
      <c r="S886" s="33"/>
      <c r="T886" s="33"/>
      <c r="U886" s="33"/>
      <c r="V886" s="33"/>
      <c r="W886" s="23" t="str">
        <f>LEFT(TEXT(Locations[[#This Row],[Zip Code]],"00000"),5)</f>
        <v>00000</v>
      </c>
    </row>
    <row r="887" spans="2:23" x14ac:dyDescent="0.2">
      <c r="B887" s="154">
        <v>875</v>
      </c>
      <c r="C887" s="33"/>
      <c r="D887" s="33"/>
      <c r="E887" s="37"/>
      <c r="F887" s="38" t="str">
        <f>_xlfn.IFNA(VLOOKUP(Locations[[#This Row],[CleanZip]],ZipCodes[],2,0),"")</f>
        <v/>
      </c>
      <c r="G887" s="38" t="str">
        <f>_xlfn.IFNA(VLOOKUP(Locations[[#This Row],[CleanZip]],ZipCodes[],3,0),"")</f>
        <v/>
      </c>
      <c r="H887" s="33"/>
      <c r="I887" s="39"/>
      <c r="J887" s="39"/>
      <c r="K887" s="40"/>
      <c r="L887" s="40"/>
      <c r="M887" s="33"/>
      <c r="N887" s="40"/>
      <c r="O887" s="33"/>
      <c r="P887" s="33"/>
      <c r="Q887" s="33"/>
      <c r="R887" s="33"/>
      <c r="S887" s="33"/>
      <c r="T887" s="33"/>
      <c r="U887" s="33"/>
      <c r="V887" s="33"/>
      <c r="W887" s="23" t="str">
        <f>LEFT(TEXT(Locations[[#This Row],[Zip Code]],"00000"),5)</f>
        <v>00000</v>
      </c>
    </row>
    <row r="888" spans="2:23" x14ac:dyDescent="0.2">
      <c r="B888" s="154">
        <v>876</v>
      </c>
      <c r="C888" s="33"/>
      <c r="D888" s="33"/>
      <c r="E888" s="37"/>
      <c r="F888" s="38" t="str">
        <f>_xlfn.IFNA(VLOOKUP(Locations[[#This Row],[CleanZip]],ZipCodes[],2,0),"")</f>
        <v/>
      </c>
      <c r="G888" s="38" t="str">
        <f>_xlfn.IFNA(VLOOKUP(Locations[[#This Row],[CleanZip]],ZipCodes[],3,0),"")</f>
        <v/>
      </c>
      <c r="H888" s="33"/>
      <c r="I888" s="39"/>
      <c r="J888" s="39"/>
      <c r="K888" s="40"/>
      <c r="L888" s="40"/>
      <c r="M888" s="33"/>
      <c r="N888" s="40"/>
      <c r="O888" s="33"/>
      <c r="P888" s="33"/>
      <c r="Q888" s="33"/>
      <c r="R888" s="33"/>
      <c r="S888" s="33"/>
      <c r="T888" s="33"/>
      <c r="U888" s="33"/>
      <c r="V888" s="33"/>
      <c r="W888" s="23" t="str">
        <f>LEFT(TEXT(Locations[[#This Row],[Zip Code]],"00000"),5)</f>
        <v>00000</v>
      </c>
    </row>
    <row r="889" spans="2:23" x14ac:dyDescent="0.2">
      <c r="B889" s="154">
        <v>877</v>
      </c>
      <c r="C889" s="33"/>
      <c r="D889" s="33"/>
      <c r="E889" s="37"/>
      <c r="F889" s="38" t="str">
        <f>_xlfn.IFNA(VLOOKUP(Locations[[#This Row],[CleanZip]],ZipCodes[],2,0),"")</f>
        <v/>
      </c>
      <c r="G889" s="38" t="str">
        <f>_xlfn.IFNA(VLOOKUP(Locations[[#This Row],[CleanZip]],ZipCodes[],3,0),"")</f>
        <v/>
      </c>
      <c r="H889" s="33"/>
      <c r="I889" s="39"/>
      <c r="J889" s="39"/>
      <c r="K889" s="40"/>
      <c r="L889" s="40"/>
      <c r="M889" s="33"/>
      <c r="N889" s="40"/>
      <c r="O889" s="33"/>
      <c r="P889" s="33"/>
      <c r="Q889" s="33"/>
      <c r="R889" s="33"/>
      <c r="S889" s="33"/>
      <c r="T889" s="33"/>
      <c r="U889" s="33"/>
      <c r="V889" s="33"/>
      <c r="W889" s="23" t="str">
        <f>LEFT(TEXT(Locations[[#This Row],[Zip Code]],"00000"),5)</f>
        <v>00000</v>
      </c>
    </row>
    <row r="890" spans="2:23" x14ac:dyDescent="0.2">
      <c r="B890" s="154">
        <v>878</v>
      </c>
      <c r="C890" s="33"/>
      <c r="D890" s="33"/>
      <c r="E890" s="37"/>
      <c r="F890" s="38" t="str">
        <f>_xlfn.IFNA(VLOOKUP(Locations[[#This Row],[CleanZip]],ZipCodes[],2,0),"")</f>
        <v/>
      </c>
      <c r="G890" s="38" t="str">
        <f>_xlfn.IFNA(VLOOKUP(Locations[[#This Row],[CleanZip]],ZipCodes[],3,0),"")</f>
        <v/>
      </c>
      <c r="H890" s="33"/>
      <c r="I890" s="39"/>
      <c r="J890" s="39"/>
      <c r="K890" s="40"/>
      <c r="L890" s="40"/>
      <c r="M890" s="33"/>
      <c r="N890" s="40"/>
      <c r="O890" s="33"/>
      <c r="P890" s="33"/>
      <c r="Q890" s="33"/>
      <c r="R890" s="33"/>
      <c r="S890" s="33"/>
      <c r="T890" s="33"/>
      <c r="U890" s="33"/>
      <c r="V890" s="33"/>
      <c r="W890" s="23" t="str">
        <f>LEFT(TEXT(Locations[[#This Row],[Zip Code]],"00000"),5)</f>
        <v>00000</v>
      </c>
    </row>
    <row r="891" spans="2:23" x14ac:dyDescent="0.2">
      <c r="B891" s="154">
        <v>879</v>
      </c>
      <c r="C891" s="33"/>
      <c r="D891" s="33"/>
      <c r="E891" s="37"/>
      <c r="F891" s="38" t="str">
        <f>_xlfn.IFNA(VLOOKUP(Locations[[#This Row],[CleanZip]],ZipCodes[],2,0),"")</f>
        <v/>
      </c>
      <c r="G891" s="38" t="str">
        <f>_xlfn.IFNA(VLOOKUP(Locations[[#This Row],[CleanZip]],ZipCodes[],3,0),"")</f>
        <v/>
      </c>
      <c r="H891" s="33"/>
      <c r="I891" s="39"/>
      <c r="J891" s="39"/>
      <c r="K891" s="40"/>
      <c r="L891" s="40"/>
      <c r="M891" s="33"/>
      <c r="N891" s="40"/>
      <c r="O891" s="33"/>
      <c r="P891" s="33"/>
      <c r="Q891" s="33"/>
      <c r="R891" s="33"/>
      <c r="S891" s="33"/>
      <c r="T891" s="33"/>
      <c r="U891" s="33"/>
      <c r="V891" s="33"/>
      <c r="W891" s="23" t="str">
        <f>LEFT(TEXT(Locations[[#This Row],[Zip Code]],"00000"),5)</f>
        <v>00000</v>
      </c>
    </row>
    <row r="892" spans="2:23" x14ac:dyDescent="0.2">
      <c r="B892" s="154">
        <v>880</v>
      </c>
      <c r="C892" s="33"/>
      <c r="D892" s="33"/>
      <c r="E892" s="37"/>
      <c r="F892" s="38" t="str">
        <f>_xlfn.IFNA(VLOOKUP(Locations[[#This Row],[CleanZip]],ZipCodes[],2,0),"")</f>
        <v/>
      </c>
      <c r="G892" s="38" t="str">
        <f>_xlfn.IFNA(VLOOKUP(Locations[[#This Row],[CleanZip]],ZipCodes[],3,0),"")</f>
        <v/>
      </c>
      <c r="H892" s="33"/>
      <c r="I892" s="39"/>
      <c r="J892" s="39"/>
      <c r="K892" s="40"/>
      <c r="L892" s="40"/>
      <c r="M892" s="33"/>
      <c r="N892" s="40"/>
      <c r="O892" s="33"/>
      <c r="P892" s="33"/>
      <c r="Q892" s="33"/>
      <c r="R892" s="33"/>
      <c r="S892" s="33"/>
      <c r="T892" s="33"/>
      <c r="U892" s="33"/>
      <c r="V892" s="33"/>
      <c r="W892" s="23" t="str">
        <f>LEFT(TEXT(Locations[[#This Row],[Zip Code]],"00000"),5)</f>
        <v>00000</v>
      </c>
    </row>
    <row r="893" spans="2:23" x14ac:dyDescent="0.2">
      <c r="B893" s="154">
        <v>881</v>
      </c>
      <c r="C893" s="33"/>
      <c r="D893" s="33"/>
      <c r="E893" s="37"/>
      <c r="F893" s="38" t="str">
        <f>_xlfn.IFNA(VLOOKUP(Locations[[#This Row],[CleanZip]],ZipCodes[],2,0),"")</f>
        <v/>
      </c>
      <c r="G893" s="38" t="str">
        <f>_xlfn.IFNA(VLOOKUP(Locations[[#This Row],[CleanZip]],ZipCodes[],3,0),"")</f>
        <v/>
      </c>
      <c r="H893" s="33"/>
      <c r="I893" s="39"/>
      <c r="J893" s="39"/>
      <c r="K893" s="40"/>
      <c r="L893" s="40"/>
      <c r="M893" s="33"/>
      <c r="N893" s="40"/>
      <c r="O893" s="33"/>
      <c r="P893" s="33"/>
      <c r="Q893" s="33"/>
      <c r="R893" s="33"/>
      <c r="S893" s="33"/>
      <c r="T893" s="33"/>
      <c r="U893" s="33"/>
      <c r="V893" s="33"/>
      <c r="W893" s="23" t="str">
        <f>LEFT(TEXT(Locations[[#This Row],[Zip Code]],"00000"),5)</f>
        <v>00000</v>
      </c>
    </row>
    <row r="894" spans="2:23" x14ac:dyDescent="0.2">
      <c r="B894" s="154">
        <v>882</v>
      </c>
      <c r="C894" s="33"/>
      <c r="D894" s="33"/>
      <c r="E894" s="37"/>
      <c r="F894" s="38" t="str">
        <f>_xlfn.IFNA(VLOOKUP(Locations[[#This Row],[CleanZip]],ZipCodes[],2,0),"")</f>
        <v/>
      </c>
      <c r="G894" s="38" t="str">
        <f>_xlfn.IFNA(VLOOKUP(Locations[[#This Row],[CleanZip]],ZipCodes[],3,0),"")</f>
        <v/>
      </c>
      <c r="H894" s="33"/>
      <c r="I894" s="39"/>
      <c r="J894" s="39"/>
      <c r="K894" s="40"/>
      <c r="L894" s="40"/>
      <c r="M894" s="33"/>
      <c r="N894" s="40"/>
      <c r="O894" s="33"/>
      <c r="P894" s="33"/>
      <c r="Q894" s="33"/>
      <c r="R894" s="33"/>
      <c r="S894" s="33"/>
      <c r="T894" s="33"/>
      <c r="U894" s="33"/>
      <c r="V894" s="33"/>
      <c r="W894" s="23" t="str">
        <f>LEFT(TEXT(Locations[[#This Row],[Zip Code]],"00000"),5)</f>
        <v>00000</v>
      </c>
    </row>
    <row r="895" spans="2:23" x14ac:dyDescent="0.2">
      <c r="B895" s="154">
        <v>883</v>
      </c>
      <c r="C895" s="33"/>
      <c r="D895" s="33"/>
      <c r="E895" s="37"/>
      <c r="F895" s="38" t="str">
        <f>_xlfn.IFNA(VLOOKUP(Locations[[#This Row],[CleanZip]],ZipCodes[],2,0),"")</f>
        <v/>
      </c>
      <c r="G895" s="38" t="str">
        <f>_xlfn.IFNA(VLOOKUP(Locations[[#This Row],[CleanZip]],ZipCodes[],3,0),"")</f>
        <v/>
      </c>
      <c r="H895" s="33"/>
      <c r="I895" s="39"/>
      <c r="J895" s="39"/>
      <c r="K895" s="40"/>
      <c r="L895" s="40"/>
      <c r="M895" s="33"/>
      <c r="N895" s="40"/>
      <c r="O895" s="33"/>
      <c r="P895" s="33"/>
      <c r="Q895" s="33"/>
      <c r="R895" s="33"/>
      <c r="S895" s="33"/>
      <c r="T895" s="33"/>
      <c r="U895" s="33"/>
      <c r="V895" s="33"/>
      <c r="W895" s="23" t="str">
        <f>LEFT(TEXT(Locations[[#This Row],[Zip Code]],"00000"),5)</f>
        <v>00000</v>
      </c>
    </row>
    <row r="896" spans="2:23" x14ac:dyDescent="0.2">
      <c r="B896" s="154">
        <v>884</v>
      </c>
      <c r="C896" s="33"/>
      <c r="D896" s="33"/>
      <c r="E896" s="37"/>
      <c r="F896" s="38" t="str">
        <f>_xlfn.IFNA(VLOOKUP(Locations[[#This Row],[CleanZip]],ZipCodes[],2,0),"")</f>
        <v/>
      </c>
      <c r="G896" s="38" t="str">
        <f>_xlfn.IFNA(VLOOKUP(Locations[[#This Row],[CleanZip]],ZipCodes[],3,0),"")</f>
        <v/>
      </c>
      <c r="H896" s="33"/>
      <c r="I896" s="39"/>
      <c r="J896" s="39"/>
      <c r="K896" s="40"/>
      <c r="L896" s="40"/>
      <c r="M896" s="33"/>
      <c r="N896" s="40"/>
      <c r="O896" s="33"/>
      <c r="P896" s="33"/>
      <c r="Q896" s="33"/>
      <c r="R896" s="33"/>
      <c r="S896" s="33"/>
      <c r="T896" s="33"/>
      <c r="U896" s="33"/>
      <c r="V896" s="33"/>
      <c r="W896" s="23" t="str">
        <f>LEFT(TEXT(Locations[[#This Row],[Zip Code]],"00000"),5)</f>
        <v>00000</v>
      </c>
    </row>
    <row r="897" spans="2:23" x14ac:dyDescent="0.2">
      <c r="B897" s="154">
        <v>885</v>
      </c>
      <c r="C897" s="33"/>
      <c r="D897" s="33"/>
      <c r="E897" s="37"/>
      <c r="F897" s="38" t="str">
        <f>_xlfn.IFNA(VLOOKUP(Locations[[#This Row],[CleanZip]],ZipCodes[],2,0),"")</f>
        <v/>
      </c>
      <c r="G897" s="38" t="str">
        <f>_xlfn.IFNA(VLOOKUP(Locations[[#This Row],[CleanZip]],ZipCodes[],3,0),"")</f>
        <v/>
      </c>
      <c r="H897" s="33"/>
      <c r="I897" s="39"/>
      <c r="J897" s="39"/>
      <c r="K897" s="40"/>
      <c r="L897" s="40"/>
      <c r="M897" s="33"/>
      <c r="N897" s="40"/>
      <c r="O897" s="33"/>
      <c r="P897" s="33"/>
      <c r="Q897" s="33"/>
      <c r="R897" s="33"/>
      <c r="S897" s="33"/>
      <c r="T897" s="33"/>
      <c r="U897" s="33"/>
      <c r="V897" s="33"/>
      <c r="W897" s="23" t="str">
        <f>LEFT(TEXT(Locations[[#This Row],[Zip Code]],"00000"),5)</f>
        <v>00000</v>
      </c>
    </row>
    <row r="898" spans="2:23" x14ac:dyDescent="0.2">
      <c r="B898" s="154">
        <v>886</v>
      </c>
      <c r="C898" s="33"/>
      <c r="D898" s="33"/>
      <c r="E898" s="37"/>
      <c r="F898" s="38" t="str">
        <f>_xlfn.IFNA(VLOOKUP(Locations[[#This Row],[CleanZip]],ZipCodes[],2,0),"")</f>
        <v/>
      </c>
      <c r="G898" s="38" t="str">
        <f>_xlfn.IFNA(VLOOKUP(Locations[[#This Row],[CleanZip]],ZipCodes[],3,0),"")</f>
        <v/>
      </c>
      <c r="H898" s="33"/>
      <c r="I898" s="39"/>
      <c r="J898" s="39"/>
      <c r="K898" s="40"/>
      <c r="L898" s="40"/>
      <c r="M898" s="33"/>
      <c r="N898" s="40"/>
      <c r="O898" s="33"/>
      <c r="P898" s="33"/>
      <c r="Q898" s="33"/>
      <c r="R898" s="33"/>
      <c r="S898" s="33"/>
      <c r="T898" s="33"/>
      <c r="U898" s="33"/>
      <c r="V898" s="33"/>
      <c r="W898" s="23" t="str">
        <f>LEFT(TEXT(Locations[[#This Row],[Zip Code]],"00000"),5)</f>
        <v>00000</v>
      </c>
    </row>
    <row r="899" spans="2:23" x14ac:dyDescent="0.2">
      <c r="B899" s="154">
        <v>887</v>
      </c>
      <c r="C899" s="33"/>
      <c r="D899" s="33"/>
      <c r="E899" s="37"/>
      <c r="F899" s="38" t="str">
        <f>_xlfn.IFNA(VLOOKUP(Locations[[#This Row],[CleanZip]],ZipCodes[],2,0),"")</f>
        <v/>
      </c>
      <c r="G899" s="38" t="str">
        <f>_xlfn.IFNA(VLOOKUP(Locations[[#This Row],[CleanZip]],ZipCodes[],3,0),"")</f>
        <v/>
      </c>
      <c r="H899" s="33"/>
      <c r="I899" s="39"/>
      <c r="J899" s="39"/>
      <c r="K899" s="40"/>
      <c r="L899" s="40"/>
      <c r="M899" s="33"/>
      <c r="N899" s="40"/>
      <c r="O899" s="33"/>
      <c r="P899" s="33"/>
      <c r="Q899" s="33"/>
      <c r="R899" s="33"/>
      <c r="S899" s="33"/>
      <c r="T899" s="33"/>
      <c r="U899" s="33"/>
      <c r="V899" s="33"/>
      <c r="W899" s="23" t="str">
        <f>LEFT(TEXT(Locations[[#This Row],[Zip Code]],"00000"),5)</f>
        <v>00000</v>
      </c>
    </row>
    <row r="900" spans="2:23" x14ac:dyDescent="0.2">
      <c r="B900" s="154">
        <v>888</v>
      </c>
      <c r="C900" s="33"/>
      <c r="D900" s="33"/>
      <c r="E900" s="37"/>
      <c r="F900" s="38" t="str">
        <f>_xlfn.IFNA(VLOOKUP(Locations[[#This Row],[CleanZip]],ZipCodes[],2,0),"")</f>
        <v/>
      </c>
      <c r="G900" s="38" t="str">
        <f>_xlfn.IFNA(VLOOKUP(Locations[[#This Row],[CleanZip]],ZipCodes[],3,0),"")</f>
        <v/>
      </c>
      <c r="H900" s="33"/>
      <c r="I900" s="39"/>
      <c r="J900" s="39"/>
      <c r="K900" s="40"/>
      <c r="L900" s="40"/>
      <c r="M900" s="33"/>
      <c r="N900" s="40"/>
      <c r="O900" s="33"/>
      <c r="P900" s="33"/>
      <c r="Q900" s="33"/>
      <c r="R900" s="33"/>
      <c r="S900" s="33"/>
      <c r="T900" s="33"/>
      <c r="U900" s="33"/>
      <c r="V900" s="33"/>
      <c r="W900" s="23" t="str">
        <f>LEFT(TEXT(Locations[[#This Row],[Zip Code]],"00000"),5)</f>
        <v>00000</v>
      </c>
    </row>
    <row r="901" spans="2:23" x14ac:dyDescent="0.2">
      <c r="B901" s="154">
        <v>889</v>
      </c>
      <c r="C901" s="33"/>
      <c r="D901" s="33"/>
      <c r="E901" s="37"/>
      <c r="F901" s="38" t="str">
        <f>_xlfn.IFNA(VLOOKUP(Locations[[#This Row],[CleanZip]],ZipCodes[],2,0),"")</f>
        <v/>
      </c>
      <c r="G901" s="38" t="str">
        <f>_xlfn.IFNA(VLOOKUP(Locations[[#This Row],[CleanZip]],ZipCodes[],3,0),"")</f>
        <v/>
      </c>
      <c r="H901" s="33"/>
      <c r="I901" s="39"/>
      <c r="J901" s="39"/>
      <c r="K901" s="40"/>
      <c r="L901" s="40"/>
      <c r="M901" s="33"/>
      <c r="N901" s="40"/>
      <c r="O901" s="33"/>
      <c r="P901" s="33"/>
      <c r="Q901" s="33"/>
      <c r="R901" s="33"/>
      <c r="S901" s="33"/>
      <c r="T901" s="33"/>
      <c r="U901" s="33"/>
      <c r="V901" s="33"/>
      <c r="W901" s="23" t="str">
        <f>LEFT(TEXT(Locations[[#This Row],[Zip Code]],"00000"),5)</f>
        <v>00000</v>
      </c>
    </row>
    <row r="902" spans="2:23" x14ac:dyDescent="0.2">
      <c r="B902" s="154">
        <v>890</v>
      </c>
      <c r="C902" s="33"/>
      <c r="D902" s="33"/>
      <c r="E902" s="37"/>
      <c r="F902" s="38" t="str">
        <f>_xlfn.IFNA(VLOOKUP(Locations[[#This Row],[CleanZip]],ZipCodes[],2,0),"")</f>
        <v/>
      </c>
      <c r="G902" s="38" t="str">
        <f>_xlfn.IFNA(VLOOKUP(Locations[[#This Row],[CleanZip]],ZipCodes[],3,0),"")</f>
        <v/>
      </c>
      <c r="H902" s="33"/>
      <c r="I902" s="39"/>
      <c r="J902" s="39"/>
      <c r="K902" s="40"/>
      <c r="L902" s="40"/>
      <c r="M902" s="33"/>
      <c r="N902" s="40"/>
      <c r="O902" s="33"/>
      <c r="P902" s="33"/>
      <c r="Q902" s="33"/>
      <c r="R902" s="33"/>
      <c r="S902" s="33"/>
      <c r="T902" s="33"/>
      <c r="U902" s="33"/>
      <c r="V902" s="33"/>
      <c r="W902" s="23" t="str">
        <f>LEFT(TEXT(Locations[[#This Row],[Zip Code]],"00000"),5)</f>
        <v>00000</v>
      </c>
    </row>
    <row r="903" spans="2:23" x14ac:dyDescent="0.2">
      <c r="B903" s="154">
        <v>891</v>
      </c>
      <c r="C903" s="33"/>
      <c r="D903" s="33"/>
      <c r="E903" s="37"/>
      <c r="F903" s="38" t="str">
        <f>_xlfn.IFNA(VLOOKUP(Locations[[#This Row],[CleanZip]],ZipCodes[],2,0),"")</f>
        <v/>
      </c>
      <c r="G903" s="38" t="str">
        <f>_xlfn.IFNA(VLOOKUP(Locations[[#This Row],[CleanZip]],ZipCodes[],3,0),"")</f>
        <v/>
      </c>
      <c r="H903" s="33"/>
      <c r="I903" s="39"/>
      <c r="J903" s="39"/>
      <c r="K903" s="40"/>
      <c r="L903" s="40"/>
      <c r="M903" s="33"/>
      <c r="N903" s="40"/>
      <c r="O903" s="33"/>
      <c r="P903" s="33"/>
      <c r="Q903" s="33"/>
      <c r="R903" s="33"/>
      <c r="S903" s="33"/>
      <c r="T903" s="33"/>
      <c r="U903" s="33"/>
      <c r="V903" s="33"/>
      <c r="W903" s="23" t="str">
        <f>LEFT(TEXT(Locations[[#This Row],[Zip Code]],"00000"),5)</f>
        <v>00000</v>
      </c>
    </row>
    <row r="904" spans="2:23" x14ac:dyDescent="0.2">
      <c r="B904" s="154">
        <v>892</v>
      </c>
      <c r="C904" s="33"/>
      <c r="D904" s="33"/>
      <c r="E904" s="37"/>
      <c r="F904" s="38" t="str">
        <f>_xlfn.IFNA(VLOOKUP(Locations[[#This Row],[CleanZip]],ZipCodes[],2,0),"")</f>
        <v/>
      </c>
      <c r="G904" s="38" t="str">
        <f>_xlfn.IFNA(VLOOKUP(Locations[[#This Row],[CleanZip]],ZipCodes[],3,0),"")</f>
        <v/>
      </c>
      <c r="H904" s="33"/>
      <c r="I904" s="39"/>
      <c r="J904" s="39"/>
      <c r="K904" s="40"/>
      <c r="L904" s="40"/>
      <c r="M904" s="33"/>
      <c r="N904" s="40"/>
      <c r="O904" s="33"/>
      <c r="P904" s="33"/>
      <c r="Q904" s="33"/>
      <c r="R904" s="33"/>
      <c r="S904" s="33"/>
      <c r="T904" s="33"/>
      <c r="U904" s="33"/>
      <c r="V904" s="33"/>
      <c r="W904" s="23" t="str">
        <f>LEFT(TEXT(Locations[[#This Row],[Zip Code]],"00000"),5)</f>
        <v>00000</v>
      </c>
    </row>
    <row r="905" spans="2:23" x14ac:dyDescent="0.2">
      <c r="B905" s="154">
        <v>893</v>
      </c>
      <c r="C905" s="33"/>
      <c r="D905" s="33"/>
      <c r="E905" s="37"/>
      <c r="F905" s="38" t="str">
        <f>_xlfn.IFNA(VLOOKUP(Locations[[#This Row],[CleanZip]],ZipCodes[],2,0),"")</f>
        <v/>
      </c>
      <c r="G905" s="38" t="str">
        <f>_xlfn.IFNA(VLOOKUP(Locations[[#This Row],[CleanZip]],ZipCodes[],3,0),"")</f>
        <v/>
      </c>
      <c r="H905" s="33"/>
      <c r="I905" s="39"/>
      <c r="J905" s="39"/>
      <c r="K905" s="40"/>
      <c r="L905" s="40"/>
      <c r="M905" s="33"/>
      <c r="N905" s="40"/>
      <c r="O905" s="33"/>
      <c r="P905" s="33"/>
      <c r="Q905" s="33"/>
      <c r="R905" s="33"/>
      <c r="S905" s="33"/>
      <c r="T905" s="33"/>
      <c r="U905" s="33"/>
      <c r="V905" s="33"/>
      <c r="W905" s="23" t="str">
        <f>LEFT(TEXT(Locations[[#This Row],[Zip Code]],"00000"),5)</f>
        <v>00000</v>
      </c>
    </row>
    <row r="906" spans="2:23" x14ac:dyDescent="0.2">
      <c r="B906" s="154">
        <v>894</v>
      </c>
      <c r="C906" s="33"/>
      <c r="D906" s="33"/>
      <c r="E906" s="37"/>
      <c r="F906" s="38" t="str">
        <f>_xlfn.IFNA(VLOOKUP(Locations[[#This Row],[CleanZip]],ZipCodes[],2,0),"")</f>
        <v/>
      </c>
      <c r="G906" s="38" t="str">
        <f>_xlfn.IFNA(VLOOKUP(Locations[[#This Row],[CleanZip]],ZipCodes[],3,0),"")</f>
        <v/>
      </c>
      <c r="H906" s="33"/>
      <c r="I906" s="39"/>
      <c r="J906" s="39"/>
      <c r="K906" s="40"/>
      <c r="L906" s="40"/>
      <c r="M906" s="33"/>
      <c r="N906" s="40"/>
      <c r="O906" s="33"/>
      <c r="P906" s="33"/>
      <c r="Q906" s="33"/>
      <c r="R906" s="33"/>
      <c r="S906" s="33"/>
      <c r="T906" s="33"/>
      <c r="U906" s="33"/>
      <c r="V906" s="33"/>
      <c r="W906" s="23" t="str">
        <f>LEFT(TEXT(Locations[[#This Row],[Zip Code]],"00000"),5)</f>
        <v>00000</v>
      </c>
    </row>
    <row r="907" spans="2:23" x14ac:dyDescent="0.2">
      <c r="B907" s="154">
        <v>895</v>
      </c>
      <c r="C907" s="33"/>
      <c r="D907" s="33"/>
      <c r="E907" s="37"/>
      <c r="F907" s="38" t="str">
        <f>_xlfn.IFNA(VLOOKUP(Locations[[#This Row],[CleanZip]],ZipCodes[],2,0),"")</f>
        <v/>
      </c>
      <c r="G907" s="38" t="str">
        <f>_xlfn.IFNA(VLOOKUP(Locations[[#This Row],[CleanZip]],ZipCodes[],3,0),"")</f>
        <v/>
      </c>
      <c r="H907" s="33"/>
      <c r="I907" s="39"/>
      <c r="J907" s="39"/>
      <c r="K907" s="40"/>
      <c r="L907" s="40"/>
      <c r="M907" s="33"/>
      <c r="N907" s="40"/>
      <c r="O907" s="33"/>
      <c r="P907" s="33"/>
      <c r="Q907" s="33"/>
      <c r="R907" s="33"/>
      <c r="S907" s="33"/>
      <c r="T907" s="33"/>
      <c r="U907" s="33"/>
      <c r="V907" s="33"/>
      <c r="W907" s="23" t="str">
        <f>LEFT(TEXT(Locations[[#This Row],[Zip Code]],"00000"),5)</f>
        <v>00000</v>
      </c>
    </row>
    <row r="908" spans="2:23" x14ac:dyDescent="0.2">
      <c r="B908" s="154">
        <v>896</v>
      </c>
      <c r="C908" s="33"/>
      <c r="D908" s="33"/>
      <c r="E908" s="37"/>
      <c r="F908" s="38" t="str">
        <f>_xlfn.IFNA(VLOOKUP(Locations[[#This Row],[CleanZip]],ZipCodes[],2,0),"")</f>
        <v/>
      </c>
      <c r="G908" s="38" t="str">
        <f>_xlfn.IFNA(VLOOKUP(Locations[[#This Row],[CleanZip]],ZipCodes[],3,0),"")</f>
        <v/>
      </c>
      <c r="H908" s="33"/>
      <c r="I908" s="39"/>
      <c r="J908" s="39"/>
      <c r="K908" s="40"/>
      <c r="L908" s="40"/>
      <c r="M908" s="33"/>
      <c r="N908" s="40"/>
      <c r="O908" s="33"/>
      <c r="P908" s="33"/>
      <c r="Q908" s="33"/>
      <c r="R908" s="33"/>
      <c r="S908" s="33"/>
      <c r="T908" s="33"/>
      <c r="U908" s="33"/>
      <c r="V908" s="33"/>
      <c r="W908" s="23" t="str">
        <f>LEFT(TEXT(Locations[[#This Row],[Zip Code]],"00000"),5)</f>
        <v>00000</v>
      </c>
    </row>
    <row r="909" spans="2:23" x14ac:dyDescent="0.2">
      <c r="B909" s="154">
        <v>897</v>
      </c>
      <c r="C909" s="33"/>
      <c r="D909" s="33"/>
      <c r="E909" s="37"/>
      <c r="F909" s="38" t="str">
        <f>_xlfn.IFNA(VLOOKUP(Locations[[#This Row],[CleanZip]],ZipCodes[],2,0),"")</f>
        <v/>
      </c>
      <c r="G909" s="38" t="str">
        <f>_xlfn.IFNA(VLOOKUP(Locations[[#This Row],[CleanZip]],ZipCodes[],3,0),"")</f>
        <v/>
      </c>
      <c r="H909" s="33"/>
      <c r="I909" s="39"/>
      <c r="J909" s="39"/>
      <c r="K909" s="40"/>
      <c r="L909" s="40"/>
      <c r="M909" s="33"/>
      <c r="N909" s="40"/>
      <c r="O909" s="33"/>
      <c r="P909" s="33"/>
      <c r="Q909" s="33"/>
      <c r="R909" s="33"/>
      <c r="S909" s="33"/>
      <c r="T909" s="33"/>
      <c r="U909" s="33"/>
      <c r="V909" s="33"/>
      <c r="W909" s="23" t="str">
        <f>LEFT(TEXT(Locations[[#This Row],[Zip Code]],"00000"),5)</f>
        <v>00000</v>
      </c>
    </row>
    <row r="910" spans="2:23" x14ac:dyDescent="0.2">
      <c r="B910" s="154">
        <v>898</v>
      </c>
      <c r="C910" s="33"/>
      <c r="D910" s="33"/>
      <c r="E910" s="37"/>
      <c r="F910" s="38" t="str">
        <f>_xlfn.IFNA(VLOOKUP(Locations[[#This Row],[CleanZip]],ZipCodes[],2,0),"")</f>
        <v/>
      </c>
      <c r="G910" s="38" t="str">
        <f>_xlfn.IFNA(VLOOKUP(Locations[[#This Row],[CleanZip]],ZipCodes[],3,0),"")</f>
        <v/>
      </c>
      <c r="H910" s="33"/>
      <c r="I910" s="39"/>
      <c r="J910" s="39"/>
      <c r="K910" s="40"/>
      <c r="L910" s="40"/>
      <c r="M910" s="33"/>
      <c r="N910" s="40"/>
      <c r="O910" s="33"/>
      <c r="P910" s="33"/>
      <c r="Q910" s="33"/>
      <c r="R910" s="33"/>
      <c r="S910" s="33"/>
      <c r="T910" s="33"/>
      <c r="U910" s="33"/>
      <c r="V910" s="33"/>
      <c r="W910" s="23" t="str">
        <f>LEFT(TEXT(Locations[[#This Row],[Zip Code]],"00000"),5)</f>
        <v>00000</v>
      </c>
    </row>
    <row r="911" spans="2:23" x14ac:dyDescent="0.2">
      <c r="B911" s="154">
        <v>899</v>
      </c>
      <c r="C911" s="33"/>
      <c r="D911" s="33"/>
      <c r="E911" s="37"/>
      <c r="F911" s="38" t="str">
        <f>_xlfn.IFNA(VLOOKUP(Locations[[#This Row],[CleanZip]],ZipCodes[],2,0),"")</f>
        <v/>
      </c>
      <c r="G911" s="38" t="str">
        <f>_xlfn.IFNA(VLOOKUP(Locations[[#This Row],[CleanZip]],ZipCodes[],3,0),"")</f>
        <v/>
      </c>
      <c r="H911" s="33"/>
      <c r="I911" s="39"/>
      <c r="J911" s="39"/>
      <c r="K911" s="40"/>
      <c r="L911" s="40"/>
      <c r="M911" s="33"/>
      <c r="N911" s="40"/>
      <c r="O911" s="33"/>
      <c r="P911" s="33"/>
      <c r="Q911" s="33"/>
      <c r="R911" s="33"/>
      <c r="S911" s="33"/>
      <c r="T911" s="33"/>
      <c r="U911" s="33"/>
      <c r="V911" s="33"/>
      <c r="W911" s="23" t="str">
        <f>LEFT(TEXT(Locations[[#This Row],[Zip Code]],"00000"),5)</f>
        <v>00000</v>
      </c>
    </row>
    <row r="912" spans="2:23" x14ac:dyDescent="0.2">
      <c r="B912" s="154">
        <v>900</v>
      </c>
      <c r="C912" s="33"/>
      <c r="D912" s="33"/>
      <c r="E912" s="37"/>
      <c r="F912" s="38" t="str">
        <f>_xlfn.IFNA(VLOOKUP(Locations[[#This Row],[CleanZip]],ZipCodes[],2,0),"")</f>
        <v/>
      </c>
      <c r="G912" s="38" t="str">
        <f>_xlfn.IFNA(VLOOKUP(Locations[[#This Row],[CleanZip]],ZipCodes[],3,0),"")</f>
        <v/>
      </c>
      <c r="H912" s="33"/>
      <c r="I912" s="39"/>
      <c r="J912" s="39"/>
      <c r="K912" s="40"/>
      <c r="L912" s="40"/>
      <c r="M912" s="33"/>
      <c r="N912" s="40"/>
      <c r="O912" s="33"/>
      <c r="P912" s="33"/>
      <c r="Q912" s="33"/>
      <c r="R912" s="33"/>
      <c r="S912" s="33"/>
      <c r="T912" s="33"/>
      <c r="U912" s="33"/>
      <c r="V912" s="33"/>
      <c r="W912" s="23" t="str">
        <f>LEFT(TEXT(Locations[[#This Row],[Zip Code]],"00000"),5)</f>
        <v>00000</v>
      </c>
    </row>
    <row r="913" spans="2:23" x14ac:dyDescent="0.2">
      <c r="B913" s="154">
        <v>901</v>
      </c>
      <c r="C913" s="33"/>
      <c r="D913" s="33"/>
      <c r="E913" s="37"/>
      <c r="F913" s="38" t="str">
        <f>_xlfn.IFNA(VLOOKUP(Locations[[#This Row],[CleanZip]],ZipCodes[],2,0),"")</f>
        <v/>
      </c>
      <c r="G913" s="38" t="str">
        <f>_xlfn.IFNA(VLOOKUP(Locations[[#This Row],[CleanZip]],ZipCodes[],3,0),"")</f>
        <v/>
      </c>
      <c r="H913" s="33"/>
      <c r="I913" s="39"/>
      <c r="J913" s="39"/>
      <c r="K913" s="40"/>
      <c r="L913" s="40"/>
      <c r="M913" s="33"/>
      <c r="N913" s="40"/>
      <c r="O913" s="33"/>
      <c r="P913" s="33"/>
      <c r="Q913" s="33"/>
      <c r="R913" s="33"/>
      <c r="S913" s="33"/>
      <c r="T913" s="33"/>
      <c r="U913" s="33"/>
      <c r="V913" s="33"/>
      <c r="W913" s="23" t="str">
        <f>LEFT(TEXT(Locations[[#This Row],[Zip Code]],"00000"),5)</f>
        <v>00000</v>
      </c>
    </row>
    <row r="914" spans="2:23" x14ac:dyDescent="0.2">
      <c r="B914" s="154">
        <v>902</v>
      </c>
      <c r="C914" s="33"/>
      <c r="D914" s="33"/>
      <c r="E914" s="37"/>
      <c r="F914" s="38" t="str">
        <f>_xlfn.IFNA(VLOOKUP(Locations[[#This Row],[CleanZip]],ZipCodes[],2,0),"")</f>
        <v/>
      </c>
      <c r="G914" s="38" t="str">
        <f>_xlfn.IFNA(VLOOKUP(Locations[[#This Row],[CleanZip]],ZipCodes[],3,0),"")</f>
        <v/>
      </c>
      <c r="H914" s="33"/>
      <c r="I914" s="39"/>
      <c r="J914" s="39"/>
      <c r="K914" s="40"/>
      <c r="L914" s="40"/>
      <c r="M914" s="33"/>
      <c r="N914" s="40"/>
      <c r="O914" s="33"/>
      <c r="P914" s="33"/>
      <c r="Q914" s="33"/>
      <c r="R914" s="33"/>
      <c r="S914" s="33"/>
      <c r="T914" s="33"/>
      <c r="U914" s="33"/>
      <c r="V914" s="33"/>
      <c r="W914" s="23" t="str">
        <f>LEFT(TEXT(Locations[[#This Row],[Zip Code]],"00000"),5)</f>
        <v>00000</v>
      </c>
    </row>
    <row r="915" spans="2:23" x14ac:dyDescent="0.2">
      <c r="B915" s="154">
        <v>903</v>
      </c>
      <c r="C915" s="33"/>
      <c r="D915" s="33"/>
      <c r="E915" s="37"/>
      <c r="F915" s="38" t="str">
        <f>_xlfn.IFNA(VLOOKUP(Locations[[#This Row],[CleanZip]],ZipCodes[],2,0),"")</f>
        <v/>
      </c>
      <c r="G915" s="38" t="str">
        <f>_xlfn.IFNA(VLOOKUP(Locations[[#This Row],[CleanZip]],ZipCodes[],3,0),"")</f>
        <v/>
      </c>
      <c r="H915" s="33"/>
      <c r="I915" s="39"/>
      <c r="J915" s="39"/>
      <c r="K915" s="40"/>
      <c r="L915" s="40"/>
      <c r="M915" s="33"/>
      <c r="N915" s="40"/>
      <c r="O915" s="33"/>
      <c r="P915" s="33"/>
      <c r="Q915" s="33"/>
      <c r="R915" s="33"/>
      <c r="S915" s="33"/>
      <c r="T915" s="33"/>
      <c r="U915" s="33"/>
      <c r="V915" s="33"/>
      <c r="W915" s="23" t="str">
        <f>LEFT(TEXT(Locations[[#This Row],[Zip Code]],"00000"),5)</f>
        <v>00000</v>
      </c>
    </row>
    <row r="916" spans="2:23" x14ac:dyDescent="0.2">
      <c r="B916" s="154">
        <v>904</v>
      </c>
      <c r="C916" s="33"/>
      <c r="D916" s="33"/>
      <c r="E916" s="37"/>
      <c r="F916" s="38" t="str">
        <f>_xlfn.IFNA(VLOOKUP(Locations[[#This Row],[CleanZip]],ZipCodes[],2,0),"")</f>
        <v/>
      </c>
      <c r="G916" s="38" t="str">
        <f>_xlfn.IFNA(VLOOKUP(Locations[[#This Row],[CleanZip]],ZipCodes[],3,0),"")</f>
        <v/>
      </c>
      <c r="H916" s="33"/>
      <c r="I916" s="39"/>
      <c r="J916" s="39"/>
      <c r="K916" s="40"/>
      <c r="L916" s="40"/>
      <c r="M916" s="33"/>
      <c r="N916" s="40"/>
      <c r="O916" s="33"/>
      <c r="P916" s="33"/>
      <c r="Q916" s="33"/>
      <c r="R916" s="33"/>
      <c r="S916" s="33"/>
      <c r="T916" s="33"/>
      <c r="U916" s="33"/>
      <c r="V916" s="33"/>
      <c r="W916" s="23" t="str">
        <f>LEFT(TEXT(Locations[[#This Row],[Zip Code]],"00000"),5)</f>
        <v>00000</v>
      </c>
    </row>
    <row r="917" spans="2:23" x14ac:dyDescent="0.2">
      <c r="B917" s="154">
        <v>905</v>
      </c>
      <c r="C917" s="33"/>
      <c r="D917" s="33"/>
      <c r="E917" s="37"/>
      <c r="F917" s="38" t="str">
        <f>_xlfn.IFNA(VLOOKUP(Locations[[#This Row],[CleanZip]],ZipCodes[],2,0),"")</f>
        <v/>
      </c>
      <c r="G917" s="38" t="str">
        <f>_xlfn.IFNA(VLOOKUP(Locations[[#This Row],[CleanZip]],ZipCodes[],3,0),"")</f>
        <v/>
      </c>
      <c r="H917" s="33"/>
      <c r="I917" s="39"/>
      <c r="J917" s="39"/>
      <c r="K917" s="40"/>
      <c r="L917" s="40"/>
      <c r="M917" s="33"/>
      <c r="N917" s="40"/>
      <c r="O917" s="33"/>
      <c r="P917" s="33"/>
      <c r="Q917" s="33"/>
      <c r="R917" s="33"/>
      <c r="S917" s="33"/>
      <c r="T917" s="33"/>
      <c r="U917" s="33"/>
      <c r="V917" s="33"/>
      <c r="W917" s="23" t="str">
        <f>LEFT(TEXT(Locations[[#This Row],[Zip Code]],"00000"),5)</f>
        <v>00000</v>
      </c>
    </row>
    <row r="918" spans="2:23" x14ac:dyDescent="0.2">
      <c r="B918" s="154">
        <v>906</v>
      </c>
      <c r="C918" s="33"/>
      <c r="D918" s="33"/>
      <c r="E918" s="37"/>
      <c r="F918" s="38" t="str">
        <f>_xlfn.IFNA(VLOOKUP(Locations[[#This Row],[CleanZip]],ZipCodes[],2,0),"")</f>
        <v/>
      </c>
      <c r="G918" s="38" t="str">
        <f>_xlfn.IFNA(VLOOKUP(Locations[[#This Row],[CleanZip]],ZipCodes[],3,0),"")</f>
        <v/>
      </c>
      <c r="H918" s="33"/>
      <c r="I918" s="39"/>
      <c r="J918" s="39"/>
      <c r="K918" s="40"/>
      <c r="L918" s="40"/>
      <c r="M918" s="33"/>
      <c r="N918" s="40"/>
      <c r="O918" s="33"/>
      <c r="P918" s="33"/>
      <c r="Q918" s="33"/>
      <c r="R918" s="33"/>
      <c r="S918" s="33"/>
      <c r="T918" s="33"/>
      <c r="U918" s="33"/>
      <c r="V918" s="33"/>
      <c r="W918" s="23" t="str">
        <f>LEFT(TEXT(Locations[[#This Row],[Zip Code]],"00000"),5)</f>
        <v>00000</v>
      </c>
    </row>
    <row r="919" spans="2:23" x14ac:dyDescent="0.2">
      <c r="B919" s="154">
        <v>907</v>
      </c>
      <c r="C919" s="33"/>
      <c r="D919" s="33"/>
      <c r="E919" s="37"/>
      <c r="F919" s="38" t="str">
        <f>_xlfn.IFNA(VLOOKUP(Locations[[#This Row],[CleanZip]],ZipCodes[],2,0),"")</f>
        <v/>
      </c>
      <c r="G919" s="38" t="str">
        <f>_xlfn.IFNA(VLOOKUP(Locations[[#This Row],[CleanZip]],ZipCodes[],3,0),"")</f>
        <v/>
      </c>
      <c r="H919" s="33"/>
      <c r="I919" s="39"/>
      <c r="J919" s="39"/>
      <c r="K919" s="40"/>
      <c r="L919" s="40"/>
      <c r="M919" s="33"/>
      <c r="N919" s="40"/>
      <c r="O919" s="33"/>
      <c r="P919" s="33"/>
      <c r="Q919" s="33"/>
      <c r="R919" s="33"/>
      <c r="S919" s="33"/>
      <c r="T919" s="33"/>
      <c r="U919" s="33"/>
      <c r="V919" s="33"/>
      <c r="W919" s="23" t="str">
        <f>LEFT(TEXT(Locations[[#This Row],[Zip Code]],"00000"),5)</f>
        <v>00000</v>
      </c>
    </row>
    <row r="920" spans="2:23" x14ac:dyDescent="0.2">
      <c r="B920" s="154">
        <v>908</v>
      </c>
      <c r="C920" s="33"/>
      <c r="D920" s="33"/>
      <c r="E920" s="37"/>
      <c r="F920" s="38" t="str">
        <f>_xlfn.IFNA(VLOOKUP(Locations[[#This Row],[CleanZip]],ZipCodes[],2,0),"")</f>
        <v/>
      </c>
      <c r="G920" s="38" t="str">
        <f>_xlfn.IFNA(VLOOKUP(Locations[[#This Row],[CleanZip]],ZipCodes[],3,0),"")</f>
        <v/>
      </c>
      <c r="H920" s="33"/>
      <c r="I920" s="39"/>
      <c r="J920" s="39"/>
      <c r="K920" s="40"/>
      <c r="L920" s="40"/>
      <c r="M920" s="33"/>
      <c r="N920" s="40"/>
      <c r="O920" s="33"/>
      <c r="P920" s="33"/>
      <c r="Q920" s="33"/>
      <c r="R920" s="33"/>
      <c r="S920" s="33"/>
      <c r="T920" s="33"/>
      <c r="U920" s="33"/>
      <c r="V920" s="33"/>
      <c r="W920" s="23" t="str">
        <f>LEFT(TEXT(Locations[[#This Row],[Zip Code]],"00000"),5)</f>
        <v>00000</v>
      </c>
    </row>
    <row r="921" spans="2:23" x14ac:dyDescent="0.2">
      <c r="B921" s="154">
        <v>909</v>
      </c>
      <c r="C921" s="33"/>
      <c r="D921" s="33"/>
      <c r="E921" s="37"/>
      <c r="F921" s="38" t="str">
        <f>_xlfn.IFNA(VLOOKUP(Locations[[#This Row],[CleanZip]],ZipCodes[],2,0),"")</f>
        <v/>
      </c>
      <c r="G921" s="38" t="str">
        <f>_xlfn.IFNA(VLOOKUP(Locations[[#This Row],[CleanZip]],ZipCodes[],3,0),"")</f>
        <v/>
      </c>
      <c r="H921" s="33"/>
      <c r="I921" s="39"/>
      <c r="J921" s="39"/>
      <c r="K921" s="40"/>
      <c r="L921" s="40"/>
      <c r="M921" s="33"/>
      <c r="N921" s="40"/>
      <c r="O921" s="33"/>
      <c r="P921" s="33"/>
      <c r="Q921" s="33"/>
      <c r="R921" s="33"/>
      <c r="S921" s="33"/>
      <c r="T921" s="33"/>
      <c r="U921" s="33"/>
      <c r="V921" s="33"/>
      <c r="W921" s="23" t="str">
        <f>LEFT(TEXT(Locations[[#This Row],[Zip Code]],"00000"),5)</f>
        <v>00000</v>
      </c>
    </row>
    <row r="922" spans="2:23" x14ac:dyDescent="0.2">
      <c r="B922" s="154">
        <v>910</v>
      </c>
      <c r="C922" s="33"/>
      <c r="D922" s="33"/>
      <c r="E922" s="37"/>
      <c r="F922" s="38" t="str">
        <f>_xlfn.IFNA(VLOOKUP(Locations[[#This Row],[CleanZip]],ZipCodes[],2,0),"")</f>
        <v/>
      </c>
      <c r="G922" s="38" t="str">
        <f>_xlfn.IFNA(VLOOKUP(Locations[[#This Row],[CleanZip]],ZipCodes[],3,0),"")</f>
        <v/>
      </c>
      <c r="H922" s="33"/>
      <c r="I922" s="39"/>
      <c r="J922" s="39"/>
      <c r="K922" s="40"/>
      <c r="L922" s="40"/>
      <c r="M922" s="33"/>
      <c r="N922" s="40"/>
      <c r="O922" s="33"/>
      <c r="P922" s="33"/>
      <c r="Q922" s="33"/>
      <c r="R922" s="33"/>
      <c r="S922" s="33"/>
      <c r="T922" s="33"/>
      <c r="U922" s="33"/>
      <c r="V922" s="33"/>
      <c r="W922" s="23" t="str">
        <f>LEFT(TEXT(Locations[[#This Row],[Zip Code]],"00000"),5)</f>
        <v>00000</v>
      </c>
    </row>
    <row r="923" spans="2:23" x14ac:dyDescent="0.2">
      <c r="B923" s="154">
        <v>911</v>
      </c>
      <c r="C923" s="33"/>
      <c r="D923" s="33"/>
      <c r="E923" s="37"/>
      <c r="F923" s="38" t="str">
        <f>_xlfn.IFNA(VLOOKUP(Locations[[#This Row],[CleanZip]],ZipCodes[],2,0),"")</f>
        <v/>
      </c>
      <c r="G923" s="38" t="str">
        <f>_xlfn.IFNA(VLOOKUP(Locations[[#This Row],[CleanZip]],ZipCodes[],3,0),"")</f>
        <v/>
      </c>
      <c r="H923" s="33"/>
      <c r="I923" s="39"/>
      <c r="J923" s="39"/>
      <c r="K923" s="40"/>
      <c r="L923" s="40"/>
      <c r="M923" s="33"/>
      <c r="N923" s="40"/>
      <c r="O923" s="33"/>
      <c r="P923" s="33"/>
      <c r="Q923" s="33"/>
      <c r="R923" s="33"/>
      <c r="S923" s="33"/>
      <c r="T923" s="33"/>
      <c r="U923" s="33"/>
      <c r="V923" s="33"/>
      <c r="W923" s="23" t="str">
        <f>LEFT(TEXT(Locations[[#This Row],[Zip Code]],"00000"),5)</f>
        <v>00000</v>
      </c>
    </row>
    <row r="924" spans="2:23" x14ac:dyDescent="0.2">
      <c r="B924" s="154">
        <v>912</v>
      </c>
      <c r="C924" s="33"/>
      <c r="D924" s="33"/>
      <c r="E924" s="37"/>
      <c r="F924" s="38" t="str">
        <f>_xlfn.IFNA(VLOOKUP(Locations[[#This Row],[CleanZip]],ZipCodes[],2,0),"")</f>
        <v/>
      </c>
      <c r="G924" s="38" t="str">
        <f>_xlfn.IFNA(VLOOKUP(Locations[[#This Row],[CleanZip]],ZipCodes[],3,0),"")</f>
        <v/>
      </c>
      <c r="H924" s="33"/>
      <c r="I924" s="39"/>
      <c r="J924" s="39"/>
      <c r="K924" s="40"/>
      <c r="L924" s="40"/>
      <c r="M924" s="33"/>
      <c r="N924" s="40"/>
      <c r="O924" s="33"/>
      <c r="P924" s="33"/>
      <c r="Q924" s="33"/>
      <c r="R924" s="33"/>
      <c r="S924" s="33"/>
      <c r="T924" s="33"/>
      <c r="U924" s="33"/>
      <c r="V924" s="33"/>
      <c r="W924" s="23" t="str">
        <f>LEFT(TEXT(Locations[[#This Row],[Zip Code]],"00000"),5)</f>
        <v>00000</v>
      </c>
    </row>
    <row r="925" spans="2:23" x14ac:dyDescent="0.2">
      <c r="B925" s="154">
        <v>913</v>
      </c>
      <c r="C925" s="33"/>
      <c r="D925" s="33"/>
      <c r="E925" s="37"/>
      <c r="F925" s="38" t="str">
        <f>_xlfn.IFNA(VLOOKUP(Locations[[#This Row],[CleanZip]],ZipCodes[],2,0),"")</f>
        <v/>
      </c>
      <c r="G925" s="38" t="str">
        <f>_xlfn.IFNA(VLOOKUP(Locations[[#This Row],[CleanZip]],ZipCodes[],3,0),"")</f>
        <v/>
      </c>
      <c r="H925" s="33"/>
      <c r="I925" s="39"/>
      <c r="J925" s="39"/>
      <c r="K925" s="40"/>
      <c r="L925" s="40"/>
      <c r="M925" s="33"/>
      <c r="N925" s="40"/>
      <c r="O925" s="33"/>
      <c r="P925" s="33"/>
      <c r="Q925" s="33"/>
      <c r="R925" s="33"/>
      <c r="S925" s="33"/>
      <c r="T925" s="33"/>
      <c r="U925" s="33"/>
      <c r="V925" s="33"/>
      <c r="W925" s="23" t="str">
        <f>LEFT(TEXT(Locations[[#This Row],[Zip Code]],"00000"),5)</f>
        <v>00000</v>
      </c>
    </row>
    <row r="926" spans="2:23" x14ac:dyDescent="0.2">
      <c r="B926" s="154">
        <v>914</v>
      </c>
      <c r="C926" s="33"/>
      <c r="D926" s="33"/>
      <c r="E926" s="37"/>
      <c r="F926" s="38" t="str">
        <f>_xlfn.IFNA(VLOOKUP(Locations[[#This Row],[CleanZip]],ZipCodes[],2,0),"")</f>
        <v/>
      </c>
      <c r="G926" s="38" t="str">
        <f>_xlfn.IFNA(VLOOKUP(Locations[[#This Row],[CleanZip]],ZipCodes[],3,0),"")</f>
        <v/>
      </c>
      <c r="H926" s="33"/>
      <c r="I926" s="39"/>
      <c r="J926" s="39"/>
      <c r="K926" s="40"/>
      <c r="L926" s="40"/>
      <c r="M926" s="33"/>
      <c r="N926" s="40"/>
      <c r="O926" s="33"/>
      <c r="P926" s="33"/>
      <c r="Q926" s="33"/>
      <c r="R926" s="33"/>
      <c r="S926" s="33"/>
      <c r="T926" s="33"/>
      <c r="U926" s="33"/>
      <c r="V926" s="33"/>
      <c r="W926" s="23" t="str">
        <f>LEFT(TEXT(Locations[[#This Row],[Zip Code]],"00000"),5)</f>
        <v>00000</v>
      </c>
    </row>
    <row r="927" spans="2:23" x14ac:dyDescent="0.2">
      <c r="B927" s="154">
        <v>915</v>
      </c>
      <c r="C927" s="33"/>
      <c r="D927" s="33"/>
      <c r="E927" s="37"/>
      <c r="F927" s="38" t="str">
        <f>_xlfn.IFNA(VLOOKUP(Locations[[#This Row],[CleanZip]],ZipCodes[],2,0),"")</f>
        <v/>
      </c>
      <c r="G927" s="38" t="str">
        <f>_xlfn.IFNA(VLOOKUP(Locations[[#This Row],[CleanZip]],ZipCodes[],3,0),"")</f>
        <v/>
      </c>
      <c r="H927" s="33"/>
      <c r="I927" s="39"/>
      <c r="J927" s="39"/>
      <c r="K927" s="40"/>
      <c r="L927" s="40"/>
      <c r="M927" s="33"/>
      <c r="N927" s="40"/>
      <c r="O927" s="33"/>
      <c r="P927" s="33"/>
      <c r="Q927" s="33"/>
      <c r="R927" s="33"/>
      <c r="S927" s="33"/>
      <c r="T927" s="33"/>
      <c r="U927" s="33"/>
      <c r="V927" s="33"/>
      <c r="W927" s="23" t="str">
        <f>LEFT(TEXT(Locations[[#This Row],[Zip Code]],"00000"),5)</f>
        <v>00000</v>
      </c>
    </row>
    <row r="928" spans="2:23" x14ac:dyDescent="0.2">
      <c r="B928" s="154">
        <v>916</v>
      </c>
      <c r="C928" s="33"/>
      <c r="D928" s="33"/>
      <c r="E928" s="37"/>
      <c r="F928" s="38" t="str">
        <f>_xlfn.IFNA(VLOOKUP(Locations[[#This Row],[CleanZip]],ZipCodes[],2,0),"")</f>
        <v/>
      </c>
      <c r="G928" s="38" t="str">
        <f>_xlfn.IFNA(VLOOKUP(Locations[[#This Row],[CleanZip]],ZipCodes[],3,0),"")</f>
        <v/>
      </c>
      <c r="H928" s="33"/>
      <c r="I928" s="39"/>
      <c r="J928" s="39"/>
      <c r="K928" s="40"/>
      <c r="L928" s="40"/>
      <c r="M928" s="33"/>
      <c r="N928" s="40"/>
      <c r="O928" s="33"/>
      <c r="P928" s="33"/>
      <c r="Q928" s="33"/>
      <c r="R928" s="33"/>
      <c r="S928" s="33"/>
      <c r="T928" s="33"/>
      <c r="U928" s="33"/>
      <c r="V928" s="33"/>
      <c r="W928" s="23" t="str">
        <f>LEFT(TEXT(Locations[[#This Row],[Zip Code]],"00000"),5)</f>
        <v>00000</v>
      </c>
    </row>
    <row r="929" spans="2:23" x14ac:dyDescent="0.2">
      <c r="B929" s="154">
        <v>917</v>
      </c>
      <c r="C929" s="33"/>
      <c r="D929" s="33"/>
      <c r="E929" s="37"/>
      <c r="F929" s="38" t="str">
        <f>_xlfn.IFNA(VLOOKUP(Locations[[#This Row],[CleanZip]],ZipCodes[],2,0),"")</f>
        <v/>
      </c>
      <c r="G929" s="38" t="str">
        <f>_xlfn.IFNA(VLOOKUP(Locations[[#This Row],[CleanZip]],ZipCodes[],3,0),"")</f>
        <v/>
      </c>
      <c r="H929" s="33"/>
      <c r="I929" s="39"/>
      <c r="J929" s="39"/>
      <c r="K929" s="40"/>
      <c r="L929" s="40"/>
      <c r="M929" s="33"/>
      <c r="N929" s="40"/>
      <c r="O929" s="33"/>
      <c r="P929" s="33"/>
      <c r="Q929" s="33"/>
      <c r="R929" s="33"/>
      <c r="S929" s="33"/>
      <c r="T929" s="33"/>
      <c r="U929" s="33"/>
      <c r="V929" s="33"/>
      <c r="W929" s="23" t="str">
        <f>LEFT(TEXT(Locations[[#This Row],[Zip Code]],"00000"),5)</f>
        <v>00000</v>
      </c>
    </row>
    <row r="930" spans="2:23" x14ac:dyDescent="0.2">
      <c r="B930" s="154">
        <v>918</v>
      </c>
      <c r="C930" s="33"/>
      <c r="D930" s="33"/>
      <c r="E930" s="37"/>
      <c r="F930" s="38" t="str">
        <f>_xlfn.IFNA(VLOOKUP(Locations[[#This Row],[CleanZip]],ZipCodes[],2,0),"")</f>
        <v/>
      </c>
      <c r="G930" s="38" t="str">
        <f>_xlfn.IFNA(VLOOKUP(Locations[[#This Row],[CleanZip]],ZipCodes[],3,0),"")</f>
        <v/>
      </c>
      <c r="H930" s="33"/>
      <c r="I930" s="39"/>
      <c r="J930" s="39"/>
      <c r="K930" s="40"/>
      <c r="L930" s="40"/>
      <c r="M930" s="33"/>
      <c r="N930" s="40"/>
      <c r="O930" s="33"/>
      <c r="P930" s="33"/>
      <c r="Q930" s="33"/>
      <c r="R930" s="33"/>
      <c r="S930" s="33"/>
      <c r="T930" s="33"/>
      <c r="U930" s="33"/>
      <c r="V930" s="33"/>
      <c r="W930" s="23" t="str">
        <f>LEFT(TEXT(Locations[[#This Row],[Zip Code]],"00000"),5)</f>
        <v>00000</v>
      </c>
    </row>
    <row r="931" spans="2:23" x14ac:dyDescent="0.2">
      <c r="B931" s="154">
        <v>919</v>
      </c>
      <c r="C931" s="33"/>
      <c r="D931" s="33"/>
      <c r="E931" s="37"/>
      <c r="F931" s="38" t="str">
        <f>_xlfn.IFNA(VLOOKUP(Locations[[#This Row],[CleanZip]],ZipCodes[],2,0),"")</f>
        <v/>
      </c>
      <c r="G931" s="38" t="str">
        <f>_xlfn.IFNA(VLOOKUP(Locations[[#This Row],[CleanZip]],ZipCodes[],3,0),"")</f>
        <v/>
      </c>
      <c r="H931" s="33"/>
      <c r="I931" s="39"/>
      <c r="J931" s="39"/>
      <c r="K931" s="40"/>
      <c r="L931" s="40"/>
      <c r="M931" s="33"/>
      <c r="N931" s="40"/>
      <c r="O931" s="33"/>
      <c r="P931" s="33"/>
      <c r="Q931" s="33"/>
      <c r="R931" s="33"/>
      <c r="S931" s="33"/>
      <c r="T931" s="33"/>
      <c r="U931" s="33"/>
      <c r="V931" s="33"/>
      <c r="W931" s="23" t="str">
        <f>LEFT(TEXT(Locations[[#This Row],[Zip Code]],"00000"),5)</f>
        <v>00000</v>
      </c>
    </row>
    <row r="932" spans="2:23" x14ac:dyDescent="0.2">
      <c r="B932" s="154">
        <v>920</v>
      </c>
      <c r="C932" s="33"/>
      <c r="D932" s="33"/>
      <c r="E932" s="37"/>
      <c r="F932" s="38" t="str">
        <f>_xlfn.IFNA(VLOOKUP(Locations[[#This Row],[CleanZip]],ZipCodes[],2,0),"")</f>
        <v/>
      </c>
      <c r="G932" s="38" t="str">
        <f>_xlfn.IFNA(VLOOKUP(Locations[[#This Row],[CleanZip]],ZipCodes[],3,0),"")</f>
        <v/>
      </c>
      <c r="H932" s="33"/>
      <c r="I932" s="39"/>
      <c r="J932" s="39"/>
      <c r="K932" s="40"/>
      <c r="L932" s="40"/>
      <c r="M932" s="33"/>
      <c r="N932" s="40"/>
      <c r="O932" s="33"/>
      <c r="P932" s="33"/>
      <c r="Q932" s="33"/>
      <c r="R932" s="33"/>
      <c r="S932" s="33"/>
      <c r="T932" s="33"/>
      <c r="U932" s="33"/>
      <c r="V932" s="33"/>
      <c r="W932" s="23" t="str">
        <f>LEFT(TEXT(Locations[[#This Row],[Zip Code]],"00000"),5)</f>
        <v>00000</v>
      </c>
    </row>
    <row r="933" spans="2:23" x14ac:dyDescent="0.2">
      <c r="B933" s="154">
        <v>921</v>
      </c>
      <c r="C933" s="33"/>
      <c r="D933" s="33"/>
      <c r="E933" s="37"/>
      <c r="F933" s="38" t="str">
        <f>_xlfn.IFNA(VLOOKUP(Locations[[#This Row],[CleanZip]],ZipCodes[],2,0),"")</f>
        <v/>
      </c>
      <c r="G933" s="38" t="str">
        <f>_xlfn.IFNA(VLOOKUP(Locations[[#This Row],[CleanZip]],ZipCodes[],3,0),"")</f>
        <v/>
      </c>
      <c r="H933" s="33"/>
      <c r="I933" s="39"/>
      <c r="J933" s="39"/>
      <c r="K933" s="40"/>
      <c r="L933" s="40"/>
      <c r="M933" s="33"/>
      <c r="N933" s="40"/>
      <c r="O933" s="33"/>
      <c r="P933" s="33"/>
      <c r="Q933" s="33"/>
      <c r="R933" s="33"/>
      <c r="S933" s="33"/>
      <c r="T933" s="33"/>
      <c r="U933" s="33"/>
      <c r="V933" s="33"/>
      <c r="W933" s="23" t="str">
        <f>LEFT(TEXT(Locations[[#This Row],[Zip Code]],"00000"),5)</f>
        <v>00000</v>
      </c>
    </row>
    <row r="934" spans="2:23" x14ac:dyDescent="0.2">
      <c r="B934" s="154">
        <v>922</v>
      </c>
      <c r="C934" s="33"/>
      <c r="D934" s="33"/>
      <c r="E934" s="37"/>
      <c r="F934" s="38" t="str">
        <f>_xlfn.IFNA(VLOOKUP(Locations[[#This Row],[CleanZip]],ZipCodes[],2,0),"")</f>
        <v/>
      </c>
      <c r="G934" s="38" t="str">
        <f>_xlfn.IFNA(VLOOKUP(Locations[[#This Row],[CleanZip]],ZipCodes[],3,0),"")</f>
        <v/>
      </c>
      <c r="H934" s="33"/>
      <c r="I934" s="39"/>
      <c r="J934" s="39"/>
      <c r="K934" s="40"/>
      <c r="L934" s="40"/>
      <c r="M934" s="33"/>
      <c r="N934" s="40"/>
      <c r="O934" s="33"/>
      <c r="P934" s="33"/>
      <c r="Q934" s="33"/>
      <c r="R934" s="33"/>
      <c r="S934" s="33"/>
      <c r="T934" s="33"/>
      <c r="U934" s="33"/>
      <c r="V934" s="33"/>
      <c r="W934" s="23" t="str">
        <f>LEFT(TEXT(Locations[[#This Row],[Zip Code]],"00000"),5)</f>
        <v>00000</v>
      </c>
    </row>
    <row r="935" spans="2:23" x14ac:dyDescent="0.2">
      <c r="B935" s="154">
        <v>923</v>
      </c>
      <c r="C935" s="33"/>
      <c r="D935" s="33"/>
      <c r="E935" s="37"/>
      <c r="F935" s="38" t="str">
        <f>_xlfn.IFNA(VLOOKUP(Locations[[#This Row],[CleanZip]],ZipCodes[],2,0),"")</f>
        <v/>
      </c>
      <c r="G935" s="38" t="str">
        <f>_xlfn.IFNA(VLOOKUP(Locations[[#This Row],[CleanZip]],ZipCodes[],3,0),"")</f>
        <v/>
      </c>
      <c r="H935" s="33"/>
      <c r="I935" s="39"/>
      <c r="J935" s="39"/>
      <c r="K935" s="40"/>
      <c r="L935" s="40"/>
      <c r="M935" s="33"/>
      <c r="N935" s="40"/>
      <c r="O935" s="33"/>
      <c r="P935" s="33"/>
      <c r="Q935" s="33"/>
      <c r="R935" s="33"/>
      <c r="S935" s="33"/>
      <c r="T935" s="33"/>
      <c r="U935" s="33"/>
      <c r="V935" s="33"/>
      <c r="W935" s="23" t="str">
        <f>LEFT(TEXT(Locations[[#This Row],[Zip Code]],"00000"),5)</f>
        <v>00000</v>
      </c>
    </row>
    <row r="936" spans="2:23" x14ac:dyDescent="0.2">
      <c r="B936" s="154">
        <v>924</v>
      </c>
      <c r="C936" s="33"/>
      <c r="D936" s="33"/>
      <c r="E936" s="37"/>
      <c r="F936" s="38" t="str">
        <f>_xlfn.IFNA(VLOOKUP(Locations[[#This Row],[CleanZip]],ZipCodes[],2,0),"")</f>
        <v/>
      </c>
      <c r="G936" s="38" t="str">
        <f>_xlfn.IFNA(VLOOKUP(Locations[[#This Row],[CleanZip]],ZipCodes[],3,0),"")</f>
        <v/>
      </c>
      <c r="H936" s="33"/>
      <c r="I936" s="39"/>
      <c r="J936" s="39"/>
      <c r="K936" s="40"/>
      <c r="L936" s="40"/>
      <c r="M936" s="33"/>
      <c r="N936" s="40"/>
      <c r="O936" s="33"/>
      <c r="P936" s="33"/>
      <c r="Q936" s="33"/>
      <c r="R936" s="33"/>
      <c r="S936" s="33"/>
      <c r="T936" s="33"/>
      <c r="U936" s="33"/>
      <c r="V936" s="33"/>
      <c r="W936" s="23" t="str">
        <f>LEFT(TEXT(Locations[[#This Row],[Zip Code]],"00000"),5)</f>
        <v>00000</v>
      </c>
    </row>
    <row r="937" spans="2:23" x14ac:dyDescent="0.2">
      <c r="B937" s="154">
        <v>925</v>
      </c>
      <c r="C937" s="33"/>
      <c r="D937" s="33"/>
      <c r="E937" s="37"/>
      <c r="F937" s="38" t="str">
        <f>_xlfn.IFNA(VLOOKUP(Locations[[#This Row],[CleanZip]],ZipCodes[],2,0),"")</f>
        <v/>
      </c>
      <c r="G937" s="38" t="str">
        <f>_xlfn.IFNA(VLOOKUP(Locations[[#This Row],[CleanZip]],ZipCodes[],3,0),"")</f>
        <v/>
      </c>
      <c r="H937" s="33"/>
      <c r="I937" s="39"/>
      <c r="J937" s="39"/>
      <c r="K937" s="40"/>
      <c r="L937" s="40"/>
      <c r="M937" s="33"/>
      <c r="N937" s="40"/>
      <c r="O937" s="33"/>
      <c r="P937" s="33"/>
      <c r="Q937" s="33"/>
      <c r="R937" s="33"/>
      <c r="S937" s="33"/>
      <c r="T937" s="33"/>
      <c r="U937" s="33"/>
      <c r="V937" s="33"/>
      <c r="W937" s="23" t="str">
        <f>LEFT(TEXT(Locations[[#This Row],[Zip Code]],"00000"),5)</f>
        <v>00000</v>
      </c>
    </row>
    <row r="938" spans="2:23" x14ac:dyDescent="0.2">
      <c r="B938" s="154">
        <v>926</v>
      </c>
      <c r="C938" s="33"/>
      <c r="D938" s="33"/>
      <c r="E938" s="37"/>
      <c r="F938" s="38" t="str">
        <f>_xlfn.IFNA(VLOOKUP(Locations[[#This Row],[CleanZip]],ZipCodes[],2,0),"")</f>
        <v/>
      </c>
      <c r="G938" s="38" t="str">
        <f>_xlfn.IFNA(VLOOKUP(Locations[[#This Row],[CleanZip]],ZipCodes[],3,0),"")</f>
        <v/>
      </c>
      <c r="H938" s="33"/>
      <c r="I938" s="39"/>
      <c r="J938" s="39"/>
      <c r="K938" s="40"/>
      <c r="L938" s="40"/>
      <c r="M938" s="33"/>
      <c r="N938" s="40"/>
      <c r="O938" s="33"/>
      <c r="P938" s="33"/>
      <c r="Q938" s="33"/>
      <c r="R938" s="33"/>
      <c r="S938" s="33"/>
      <c r="T938" s="33"/>
      <c r="U938" s="33"/>
      <c r="V938" s="33"/>
      <c r="W938" s="23" t="str">
        <f>LEFT(TEXT(Locations[[#This Row],[Zip Code]],"00000"),5)</f>
        <v>00000</v>
      </c>
    </row>
    <row r="939" spans="2:23" x14ac:dyDescent="0.2">
      <c r="B939" s="154">
        <v>927</v>
      </c>
      <c r="C939" s="33"/>
      <c r="D939" s="33"/>
      <c r="E939" s="37"/>
      <c r="F939" s="38" t="str">
        <f>_xlfn.IFNA(VLOOKUP(Locations[[#This Row],[CleanZip]],ZipCodes[],2,0),"")</f>
        <v/>
      </c>
      <c r="G939" s="38" t="str">
        <f>_xlfn.IFNA(VLOOKUP(Locations[[#This Row],[CleanZip]],ZipCodes[],3,0),"")</f>
        <v/>
      </c>
      <c r="H939" s="33"/>
      <c r="I939" s="39"/>
      <c r="J939" s="39"/>
      <c r="K939" s="40"/>
      <c r="L939" s="40"/>
      <c r="M939" s="33"/>
      <c r="N939" s="40"/>
      <c r="O939" s="33"/>
      <c r="P939" s="33"/>
      <c r="Q939" s="33"/>
      <c r="R939" s="33"/>
      <c r="S939" s="33"/>
      <c r="T939" s="33"/>
      <c r="U939" s="33"/>
      <c r="V939" s="33"/>
      <c r="W939" s="23" t="str">
        <f>LEFT(TEXT(Locations[[#This Row],[Zip Code]],"00000"),5)</f>
        <v>00000</v>
      </c>
    </row>
    <row r="940" spans="2:23" x14ac:dyDescent="0.2">
      <c r="B940" s="154">
        <v>928</v>
      </c>
      <c r="C940" s="33"/>
      <c r="D940" s="33"/>
      <c r="E940" s="37"/>
      <c r="F940" s="38" t="str">
        <f>_xlfn.IFNA(VLOOKUP(Locations[[#This Row],[CleanZip]],ZipCodes[],2,0),"")</f>
        <v/>
      </c>
      <c r="G940" s="38" t="str">
        <f>_xlfn.IFNA(VLOOKUP(Locations[[#This Row],[CleanZip]],ZipCodes[],3,0),"")</f>
        <v/>
      </c>
      <c r="H940" s="33"/>
      <c r="I940" s="39"/>
      <c r="J940" s="39"/>
      <c r="K940" s="40"/>
      <c r="L940" s="40"/>
      <c r="M940" s="33"/>
      <c r="N940" s="40"/>
      <c r="O940" s="33"/>
      <c r="P940" s="33"/>
      <c r="Q940" s="33"/>
      <c r="R940" s="33"/>
      <c r="S940" s="33"/>
      <c r="T940" s="33"/>
      <c r="U940" s="33"/>
      <c r="V940" s="33"/>
      <c r="W940" s="23" t="str">
        <f>LEFT(TEXT(Locations[[#This Row],[Zip Code]],"00000"),5)</f>
        <v>00000</v>
      </c>
    </row>
    <row r="941" spans="2:23" x14ac:dyDescent="0.2">
      <c r="B941" s="154">
        <v>929</v>
      </c>
      <c r="C941" s="33"/>
      <c r="D941" s="33"/>
      <c r="E941" s="37"/>
      <c r="F941" s="38" t="str">
        <f>_xlfn.IFNA(VLOOKUP(Locations[[#This Row],[CleanZip]],ZipCodes[],2,0),"")</f>
        <v/>
      </c>
      <c r="G941" s="38" t="str">
        <f>_xlfn.IFNA(VLOOKUP(Locations[[#This Row],[CleanZip]],ZipCodes[],3,0),"")</f>
        <v/>
      </c>
      <c r="H941" s="33"/>
      <c r="I941" s="39"/>
      <c r="J941" s="39"/>
      <c r="K941" s="40"/>
      <c r="L941" s="40"/>
      <c r="M941" s="33"/>
      <c r="N941" s="40"/>
      <c r="O941" s="33"/>
      <c r="P941" s="33"/>
      <c r="Q941" s="33"/>
      <c r="R941" s="33"/>
      <c r="S941" s="33"/>
      <c r="T941" s="33"/>
      <c r="U941" s="33"/>
      <c r="V941" s="33"/>
      <c r="W941" s="23" t="str">
        <f>LEFT(TEXT(Locations[[#This Row],[Zip Code]],"00000"),5)</f>
        <v>00000</v>
      </c>
    </row>
    <row r="942" spans="2:23" x14ac:dyDescent="0.2">
      <c r="B942" s="154">
        <v>930</v>
      </c>
      <c r="C942" s="33"/>
      <c r="D942" s="33"/>
      <c r="E942" s="37"/>
      <c r="F942" s="38" t="str">
        <f>_xlfn.IFNA(VLOOKUP(Locations[[#This Row],[CleanZip]],ZipCodes[],2,0),"")</f>
        <v/>
      </c>
      <c r="G942" s="38" t="str">
        <f>_xlfn.IFNA(VLOOKUP(Locations[[#This Row],[CleanZip]],ZipCodes[],3,0),"")</f>
        <v/>
      </c>
      <c r="H942" s="33"/>
      <c r="I942" s="39"/>
      <c r="J942" s="39"/>
      <c r="K942" s="40"/>
      <c r="L942" s="40"/>
      <c r="M942" s="33"/>
      <c r="N942" s="40"/>
      <c r="O942" s="33"/>
      <c r="P942" s="33"/>
      <c r="Q942" s="33"/>
      <c r="R942" s="33"/>
      <c r="S942" s="33"/>
      <c r="T942" s="33"/>
      <c r="U942" s="33"/>
      <c r="V942" s="33"/>
      <c r="W942" s="23" t="str">
        <f>LEFT(TEXT(Locations[[#This Row],[Zip Code]],"00000"),5)</f>
        <v>00000</v>
      </c>
    </row>
    <row r="943" spans="2:23" x14ac:dyDescent="0.2">
      <c r="B943" s="154">
        <v>931</v>
      </c>
      <c r="C943" s="33"/>
      <c r="D943" s="33"/>
      <c r="E943" s="37"/>
      <c r="F943" s="38" t="str">
        <f>_xlfn.IFNA(VLOOKUP(Locations[[#This Row],[CleanZip]],ZipCodes[],2,0),"")</f>
        <v/>
      </c>
      <c r="G943" s="38" t="str">
        <f>_xlfn.IFNA(VLOOKUP(Locations[[#This Row],[CleanZip]],ZipCodes[],3,0),"")</f>
        <v/>
      </c>
      <c r="H943" s="33"/>
      <c r="I943" s="39"/>
      <c r="J943" s="39"/>
      <c r="K943" s="40"/>
      <c r="L943" s="40"/>
      <c r="M943" s="33"/>
      <c r="N943" s="40"/>
      <c r="O943" s="33"/>
      <c r="P943" s="33"/>
      <c r="Q943" s="33"/>
      <c r="R943" s="33"/>
      <c r="S943" s="33"/>
      <c r="T943" s="33"/>
      <c r="U943" s="33"/>
      <c r="V943" s="33"/>
      <c r="W943" s="23" t="str">
        <f>LEFT(TEXT(Locations[[#This Row],[Zip Code]],"00000"),5)</f>
        <v>00000</v>
      </c>
    </row>
    <row r="944" spans="2:23" x14ac:dyDescent="0.2">
      <c r="B944" s="154">
        <v>932</v>
      </c>
      <c r="C944" s="33"/>
      <c r="D944" s="33"/>
      <c r="E944" s="37"/>
      <c r="F944" s="38" t="str">
        <f>_xlfn.IFNA(VLOOKUP(Locations[[#This Row],[CleanZip]],ZipCodes[],2,0),"")</f>
        <v/>
      </c>
      <c r="G944" s="38" t="str">
        <f>_xlfn.IFNA(VLOOKUP(Locations[[#This Row],[CleanZip]],ZipCodes[],3,0),"")</f>
        <v/>
      </c>
      <c r="H944" s="33"/>
      <c r="I944" s="39"/>
      <c r="J944" s="39"/>
      <c r="K944" s="40"/>
      <c r="L944" s="40"/>
      <c r="M944" s="33"/>
      <c r="N944" s="40"/>
      <c r="O944" s="33"/>
      <c r="P944" s="33"/>
      <c r="Q944" s="33"/>
      <c r="R944" s="33"/>
      <c r="S944" s="33"/>
      <c r="T944" s="33"/>
      <c r="U944" s="33"/>
      <c r="V944" s="33"/>
      <c r="W944" s="23" t="str">
        <f>LEFT(TEXT(Locations[[#This Row],[Zip Code]],"00000"),5)</f>
        <v>00000</v>
      </c>
    </row>
    <row r="945" spans="2:23" x14ac:dyDescent="0.2">
      <c r="B945" s="154">
        <v>933</v>
      </c>
      <c r="C945" s="33"/>
      <c r="D945" s="33"/>
      <c r="E945" s="37"/>
      <c r="F945" s="38" t="str">
        <f>_xlfn.IFNA(VLOOKUP(Locations[[#This Row],[CleanZip]],ZipCodes[],2,0),"")</f>
        <v/>
      </c>
      <c r="G945" s="38" t="str">
        <f>_xlfn.IFNA(VLOOKUP(Locations[[#This Row],[CleanZip]],ZipCodes[],3,0),"")</f>
        <v/>
      </c>
      <c r="H945" s="33"/>
      <c r="I945" s="39"/>
      <c r="J945" s="39"/>
      <c r="K945" s="40"/>
      <c r="L945" s="40"/>
      <c r="M945" s="33"/>
      <c r="N945" s="40"/>
      <c r="O945" s="33"/>
      <c r="P945" s="33"/>
      <c r="Q945" s="33"/>
      <c r="R945" s="33"/>
      <c r="S945" s="33"/>
      <c r="T945" s="33"/>
      <c r="U945" s="33"/>
      <c r="V945" s="33"/>
      <c r="W945" s="23" t="str">
        <f>LEFT(TEXT(Locations[[#This Row],[Zip Code]],"00000"),5)</f>
        <v>00000</v>
      </c>
    </row>
    <row r="946" spans="2:23" x14ac:dyDescent="0.2">
      <c r="B946" s="154">
        <v>934</v>
      </c>
      <c r="C946" s="33"/>
      <c r="D946" s="33"/>
      <c r="E946" s="37"/>
      <c r="F946" s="38" t="str">
        <f>_xlfn.IFNA(VLOOKUP(Locations[[#This Row],[CleanZip]],ZipCodes[],2,0),"")</f>
        <v/>
      </c>
      <c r="G946" s="38" t="str">
        <f>_xlfn.IFNA(VLOOKUP(Locations[[#This Row],[CleanZip]],ZipCodes[],3,0),"")</f>
        <v/>
      </c>
      <c r="H946" s="33"/>
      <c r="I946" s="39"/>
      <c r="J946" s="39"/>
      <c r="K946" s="40"/>
      <c r="L946" s="40"/>
      <c r="M946" s="33"/>
      <c r="N946" s="40"/>
      <c r="O946" s="33"/>
      <c r="P946" s="33"/>
      <c r="Q946" s="33"/>
      <c r="R946" s="33"/>
      <c r="S946" s="33"/>
      <c r="T946" s="33"/>
      <c r="U946" s="33"/>
      <c r="V946" s="33"/>
      <c r="W946" s="23" t="str">
        <f>LEFT(TEXT(Locations[[#This Row],[Zip Code]],"00000"),5)</f>
        <v>00000</v>
      </c>
    </row>
    <row r="947" spans="2:23" x14ac:dyDescent="0.2">
      <c r="B947" s="154">
        <v>935</v>
      </c>
      <c r="C947" s="33"/>
      <c r="D947" s="33"/>
      <c r="E947" s="37"/>
      <c r="F947" s="38" t="str">
        <f>_xlfn.IFNA(VLOOKUP(Locations[[#This Row],[CleanZip]],ZipCodes[],2,0),"")</f>
        <v/>
      </c>
      <c r="G947" s="38" t="str">
        <f>_xlfn.IFNA(VLOOKUP(Locations[[#This Row],[CleanZip]],ZipCodes[],3,0),"")</f>
        <v/>
      </c>
      <c r="H947" s="33"/>
      <c r="I947" s="39"/>
      <c r="J947" s="39"/>
      <c r="K947" s="40"/>
      <c r="L947" s="40"/>
      <c r="M947" s="33"/>
      <c r="N947" s="40"/>
      <c r="O947" s="33"/>
      <c r="P947" s="33"/>
      <c r="Q947" s="33"/>
      <c r="R947" s="33"/>
      <c r="S947" s="33"/>
      <c r="T947" s="33"/>
      <c r="U947" s="33"/>
      <c r="V947" s="33"/>
      <c r="W947" s="23" t="str">
        <f>LEFT(TEXT(Locations[[#This Row],[Zip Code]],"00000"),5)</f>
        <v>00000</v>
      </c>
    </row>
    <row r="948" spans="2:23" x14ac:dyDescent="0.2">
      <c r="B948" s="154">
        <v>936</v>
      </c>
      <c r="C948" s="33"/>
      <c r="D948" s="33"/>
      <c r="E948" s="37"/>
      <c r="F948" s="38" t="str">
        <f>_xlfn.IFNA(VLOOKUP(Locations[[#This Row],[CleanZip]],ZipCodes[],2,0),"")</f>
        <v/>
      </c>
      <c r="G948" s="38" t="str">
        <f>_xlfn.IFNA(VLOOKUP(Locations[[#This Row],[CleanZip]],ZipCodes[],3,0),"")</f>
        <v/>
      </c>
      <c r="H948" s="33"/>
      <c r="I948" s="39"/>
      <c r="J948" s="39"/>
      <c r="K948" s="40"/>
      <c r="L948" s="40"/>
      <c r="M948" s="33"/>
      <c r="N948" s="40"/>
      <c r="O948" s="33"/>
      <c r="P948" s="33"/>
      <c r="Q948" s="33"/>
      <c r="R948" s="33"/>
      <c r="S948" s="33"/>
      <c r="T948" s="33"/>
      <c r="U948" s="33"/>
      <c r="V948" s="33"/>
      <c r="W948" s="23" t="str">
        <f>LEFT(TEXT(Locations[[#This Row],[Zip Code]],"00000"),5)</f>
        <v>00000</v>
      </c>
    </row>
    <row r="949" spans="2:23" x14ac:dyDescent="0.2">
      <c r="B949" s="154">
        <v>937</v>
      </c>
      <c r="C949" s="33"/>
      <c r="D949" s="33"/>
      <c r="E949" s="37"/>
      <c r="F949" s="38" t="str">
        <f>_xlfn.IFNA(VLOOKUP(Locations[[#This Row],[CleanZip]],ZipCodes[],2,0),"")</f>
        <v/>
      </c>
      <c r="G949" s="38" t="str">
        <f>_xlfn.IFNA(VLOOKUP(Locations[[#This Row],[CleanZip]],ZipCodes[],3,0),"")</f>
        <v/>
      </c>
      <c r="H949" s="33"/>
      <c r="I949" s="39"/>
      <c r="J949" s="39"/>
      <c r="K949" s="40"/>
      <c r="L949" s="40"/>
      <c r="M949" s="33"/>
      <c r="N949" s="40"/>
      <c r="O949" s="33"/>
      <c r="P949" s="33"/>
      <c r="Q949" s="33"/>
      <c r="R949" s="33"/>
      <c r="S949" s="33"/>
      <c r="T949" s="33"/>
      <c r="U949" s="33"/>
      <c r="V949" s="33"/>
      <c r="W949" s="23" t="str">
        <f>LEFT(TEXT(Locations[[#This Row],[Zip Code]],"00000"),5)</f>
        <v>00000</v>
      </c>
    </row>
    <row r="950" spans="2:23" x14ac:dyDescent="0.2">
      <c r="B950" s="154">
        <v>938</v>
      </c>
      <c r="C950" s="33"/>
      <c r="D950" s="33"/>
      <c r="E950" s="37"/>
      <c r="F950" s="38" t="str">
        <f>_xlfn.IFNA(VLOOKUP(Locations[[#This Row],[CleanZip]],ZipCodes[],2,0),"")</f>
        <v/>
      </c>
      <c r="G950" s="38" t="str">
        <f>_xlfn.IFNA(VLOOKUP(Locations[[#This Row],[CleanZip]],ZipCodes[],3,0),"")</f>
        <v/>
      </c>
      <c r="H950" s="33"/>
      <c r="I950" s="39"/>
      <c r="J950" s="39"/>
      <c r="K950" s="40"/>
      <c r="L950" s="40"/>
      <c r="M950" s="33"/>
      <c r="N950" s="40"/>
      <c r="O950" s="33"/>
      <c r="P950" s="33"/>
      <c r="Q950" s="33"/>
      <c r="R950" s="33"/>
      <c r="S950" s="33"/>
      <c r="T950" s="33"/>
      <c r="U950" s="33"/>
      <c r="V950" s="33"/>
      <c r="W950" s="23" t="str">
        <f>LEFT(TEXT(Locations[[#This Row],[Zip Code]],"00000"),5)</f>
        <v>00000</v>
      </c>
    </row>
    <row r="951" spans="2:23" x14ac:dyDescent="0.2">
      <c r="B951" s="154">
        <v>939</v>
      </c>
      <c r="C951" s="33"/>
      <c r="D951" s="33"/>
      <c r="E951" s="37"/>
      <c r="F951" s="38" t="str">
        <f>_xlfn.IFNA(VLOOKUP(Locations[[#This Row],[CleanZip]],ZipCodes[],2,0),"")</f>
        <v/>
      </c>
      <c r="G951" s="38" t="str">
        <f>_xlfn.IFNA(VLOOKUP(Locations[[#This Row],[CleanZip]],ZipCodes[],3,0),"")</f>
        <v/>
      </c>
      <c r="H951" s="33"/>
      <c r="I951" s="39"/>
      <c r="J951" s="39"/>
      <c r="K951" s="40"/>
      <c r="L951" s="40"/>
      <c r="M951" s="33"/>
      <c r="N951" s="40"/>
      <c r="O951" s="33"/>
      <c r="P951" s="33"/>
      <c r="Q951" s="33"/>
      <c r="R951" s="33"/>
      <c r="S951" s="33"/>
      <c r="T951" s="33"/>
      <c r="U951" s="33"/>
      <c r="V951" s="33"/>
      <c r="W951" s="23" t="str">
        <f>LEFT(TEXT(Locations[[#This Row],[Zip Code]],"00000"),5)</f>
        <v>00000</v>
      </c>
    </row>
    <row r="952" spans="2:23" x14ac:dyDescent="0.2">
      <c r="B952" s="154">
        <v>940</v>
      </c>
      <c r="C952" s="33"/>
      <c r="D952" s="33"/>
      <c r="E952" s="37"/>
      <c r="F952" s="38" t="str">
        <f>_xlfn.IFNA(VLOOKUP(Locations[[#This Row],[CleanZip]],ZipCodes[],2,0),"")</f>
        <v/>
      </c>
      <c r="G952" s="38" t="str">
        <f>_xlfn.IFNA(VLOOKUP(Locations[[#This Row],[CleanZip]],ZipCodes[],3,0),"")</f>
        <v/>
      </c>
      <c r="H952" s="33"/>
      <c r="I952" s="39"/>
      <c r="J952" s="39"/>
      <c r="K952" s="40"/>
      <c r="L952" s="40"/>
      <c r="M952" s="33"/>
      <c r="N952" s="40"/>
      <c r="O952" s="33"/>
      <c r="P952" s="33"/>
      <c r="Q952" s="33"/>
      <c r="R952" s="33"/>
      <c r="S952" s="33"/>
      <c r="T952" s="33"/>
      <c r="U952" s="33"/>
      <c r="V952" s="33"/>
      <c r="W952" s="23" t="str">
        <f>LEFT(TEXT(Locations[[#This Row],[Zip Code]],"00000"),5)</f>
        <v>00000</v>
      </c>
    </row>
    <row r="953" spans="2:23" x14ac:dyDescent="0.2">
      <c r="B953" s="154">
        <v>941</v>
      </c>
      <c r="C953" s="33"/>
      <c r="D953" s="33"/>
      <c r="E953" s="37"/>
      <c r="F953" s="38" t="str">
        <f>_xlfn.IFNA(VLOOKUP(Locations[[#This Row],[CleanZip]],ZipCodes[],2,0),"")</f>
        <v/>
      </c>
      <c r="G953" s="38" t="str">
        <f>_xlfn.IFNA(VLOOKUP(Locations[[#This Row],[CleanZip]],ZipCodes[],3,0),"")</f>
        <v/>
      </c>
      <c r="H953" s="33"/>
      <c r="I953" s="39"/>
      <c r="J953" s="39"/>
      <c r="K953" s="40"/>
      <c r="L953" s="40"/>
      <c r="M953" s="33"/>
      <c r="N953" s="40"/>
      <c r="O953" s="33"/>
      <c r="P953" s="33"/>
      <c r="Q953" s="33"/>
      <c r="R953" s="33"/>
      <c r="S953" s="33"/>
      <c r="T953" s="33"/>
      <c r="U953" s="33"/>
      <c r="V953" s="33"/>
      <c r="W953" s="23" t="str">
        <f>LEFT(TEXT(Locations[[#This Row],[Zip Code]],"00000"),5)</f>
        <v>00000</v>
      </c>
    </row>
    <row r="954" spans="2:23" x14ac:dyDescent="0.2">
      <c r="B954" s="154">
        <v>942</v>
      </c>
      <c r="C954" s="33"/>
      <c r="D954" s="33"/>
      <c r="E954" s="37"/>
      <c r="F954" s="38" t="str">
        <f>_xlfn.IFNA(VLOOKUP(Locations[[#This Row],[CleanZip]],ZipCodes[],2,0),"")</f>
        <v/>
      </c>
      <c r="G954" s="38" t="str">
        <f>_xlfn.IFNA(VLOOKUP(Locations[[#This Row],[CleanZip]],ZipCodes[],3,0),"")</f>
        <v/>
      </c>
      <c r="H954" s="33"/>
      <c r="I954" s="39"/>
      <c r="J954" s="39"/>
      <c r="K954" s="40"/>
      <c r="L954" s="40"/>
      <c r="M954" s="33"/>
      <c r="N954" s="40"/>
      <c r="O954" s="33"/>
      <c r="P954" s="33"/>
      <c r="Q954" s="33"/>
      <c r="R954" s="33"/>
      <c r="S954" s="33"/>
      <c r="T954" s="33"/>
      <c r="U954" s="33"/>
      <c r="V954" s="33"/>
      <c r="W954" s="23" t="str">
        <f>LEFT(TEXT(Locations[[#This Row],[Zip Code]],"00000"),5)</f>
        <v>00000</v>
      </c>
    </row>
    <row r="955" spans="2:23" x14ac:dyDescent="0.2">
      <c r="B955" s="154">
        <v>943</v>
      </c>
      <c r="C955" s="33"/>
      <c r="D955" s="33"/>
      <c r="E955" s="37"/>
      <c r="F955" s="38" t="str">
        <f>_xlfn.IFNA(VLOOKUP(Locations[[#This Row],[CleanZip]],ZipCodes[],2,0),"")</f>
        <v/>
      </c>
      <c r="G955" s="38" t="str">
        <f>_xlfn.IFNA(VLOOKUP(Locations[[#This Row],[CleanZip]],ZipCodes[],3,0),"")</f>
        <v/>
      </c>
      <c r="H955" s="33"/>
      <c r="I955" s="39"/>
      <c r="J955" s="39"/>
      <c r="K955" s="40"/>
      <c r="L955" s="40"/>
      <c r="M955" s="33"/>
      <c r="N955" s="40"/>
      <c r="O955" s="33"/>
      <c r="P955" s="33"/>
      <c r="Q955" s="33"/>
      <c r="R955" s="33"/>
      <c r="S955" s="33"/>
      <c r="T955" s="33"/>
      <c r="U955" s="33"/>
      <c r="V955" s="33"/>
      <c r="W955" s="23" t="str">
        <f>LEFT(TEXT(Locations[[#This Row],[Zip Code]],"00000"),5)</f>
        <v>00000</v>
      </c>
    </row>
    <row r="956" spans="2:23" x14ac:dyDescent="0.2">
      <c r="B956" s="154">
        <v>944</v>
      </c>
      <c r="C956" s="33"/>
      <c r="D956" s="33"/>
      <c r="E956" s="37"/>
      <c r="F956" s="38" t="str">
        <f>_xlfn.IFNA(VLOOKUP(Locations[[#This Row],[CleanZip]],ZipCodes[],2,0),"")</f>
        <v/>
      </c>
      <c r="G956" s="38" t="str">
        <f>_xlfn.IFNA(VLOOKUP(Locations[[#This Row],[CleanZip]],ZipCodes[],3,0),"")</f>
        <v/>
      </c>
      <c r="H956" s="33"/>
      <c r="I956" s="39"/>
      <c r="J956" s="39"/>
      <c r="K956" s="40"/>
      <c r="L956" s="40"/>
      <c r="M956" s="33"/>
      <c r="N956" s="40"/>
      <c r="O956" s="33"/>
      <c r="P956" s="33"/>
      <c r="Q956" s="33"/>
      <c r="R956" s="33"/>
      <c r="S956" s="33"/>
      <c r="T956" s="33"/>
      <c r="U956" s="33"/>
      <c r="V956" s="33"/>
      <c r="W956" s="23" t="str">
        <f>LEFT(TEXT(Locations[[#This Row],[Zip Code]],"00000"),5)</f>
        <v>00000</v>
      </c>
    </row>
    <row r="957" spans="2:23" x14ac:dyDescent="0.2">
      <c r="B957" s="154">
        <v>945</v>
      </c>
      <c r="C957" s="33"/>
      <c r="D957" s="33"/>
      <c r="E957" s="37"/>
      <c r="F957" s="38" t="str">
        <f>_xlfn.IFNA(VLOOKUP(Locations[[#This Row],[CleanZip]],ZipCodes[],2,0),"")</f>
        <v/>
      </c>
      <c r="G957" s="38" t="str">
        <f>_xlfn.IFNA(VLOOKUP(Locations[[#This Row],[CleanZip]],ZipCodes[],3,0),"")</f>
        <v/>
      </c>
      <c r="H957" s="33"/>
      <c r="I957" s="39"/>
      <c r="J957" s="39"/>
      <c r="K957" s="40"/>
      <c r="L957" s="40"/>
      <c r="M957" s="33"/>
      <c r="N957" s="40"/>
      <c r="O957" s="33"/>
      <c r="P957" s="33"/>
      <c r="Q957" s="33"/>
      <c r="R957" s="33"/>
      <c r="S957" s="33"/>
      <c r="T957" s="33"/>
      <c r="U957" s="33"/>
      <c r="V957" s="33"/>
      <c r="W957" s="23" t="str">
        <f>LEFT(TEXT(Locations[[#This Row],[Zip Code]],"00000"),5)</f>
        <v>00000</v>
      </c>
    </row>
    <row r="958" spans="2:23" x14ac:dyDescent="0.2">
      <c r="B958" s="154">
        <v>946</v>
      </c>
      <c r="C958" s="33"/>
      <c r="D958" s="33"/>
      <c r="E958" s="37"/>
      <c r="F958" s="38" t="str">
        <f>_xlfn.IFNA(VLOOKUP(Locations[[#This Row],[CleanZip]],ZipCodes[],2,0),"")</f>
        <v/>
      </c>
      <c r="G958" s="38" t="str">
        <f>_xlfn.IFNA(VLOOKUP(Locations[[#This Row],[CleanZip]],ZipCodes[],3,0),"")</f>
        <v/>
      </c>
      <c r="H958" s="33"/>
      <c r="I958" s="39"/>
      <c r="J958" s="39"/>
      <c r="K958" s="40"/>
      <c r="L958" s="40"/>
      <c r="M958" s="33"/>
      <c r="N958" s="40"/>
      <c r="O958" s="33"/>
      <c r="P958" s="33"/>
      <c r="Q958" s="33"/>
      <c r="R958" s="33"/>
      <c r="S958" s="33"/>
      <c r="T958" s="33"/>
      <c r="U958" s="33"/>
      <c r="V958" s="33"/>
      <c r="W958" s="23" t="str">
        <f>LEFT(TEXT(Locations[[#This Row],[Zip Code]],"00000"),5)</f>
        <v>00000</v>
      </c>
    </row>
    <row r="959" spans="2:23" x14ac:dyDescent="0.2">
      <c r="B959" s="154">
        <v>947</v>
      </c>
      <c r="C959" s="33"/>
      <c r="D959" s="33"/>
      <c r="E959" s="37"/>
      <c r="F959" s="38" t="str">
        <f>_xlfn.IFNA(VLOOKUP(Locations[[#This Row],[CleanZip]],ZipCodes[],2,0),"")</f>
        <v/>
      </c>
      <c r="G959" s="38" t="str">
        <f>_xlfn.IFNA(VLOOKUP(Locations[[#This Row],[CleanZip]],ZipCodes[],3,0),"")</f>
        <v/>
      </c>
      <c r="H959" s="33"/>
      <c r="I959" s="39"/>
      <c r="J959" s="39"/>
      <c r="K959" s="40"/>
      <c r="L959" s="40"/>
      <c r="M959" s="33"/>
      <c r="N959" s="40"/>
      <c r="O959" s="33"/>
      <c r="P959" s="33"/>
      <c r="Q959" s="33"/>
      <c r="R959" s="33"/>
      <c r="S959" s="33"/>
      <c r="T959" s="33"/>
      <c r="U959" s="33"/>
      <c r="V959" s="33"/>
      <c r="W959" s="23" t="str">
        <f>LEFT(TEXT(Locations[[#This Row],[Zip Code]],"00000"),5)</f>
        <v>00000</v>
      </c>
    </row>
    <row r="960" spans="2:23" x14ac:dyDescent="0.2">
      <c r="B960" s="154">
        <v>948</v>
      </c>
      <c r="C960" s="33"/>
      <c r="D960" s="33"/>
      <c r="E960" s="37"/>
      <c r="F960" s="38" t="str">
        <f>_xlfn.IFNA(VLOOKUP(Locations[[#This Row],[CleanZip]],ZipCodes[],2,0),"")</f>
        <v/>
      </c>
      <c r="G960" s="38" t="str">
        <f>_xlfn.IFNA(VLOOKUP(Locations[[#This Row],[CleanZip]],ZipCodes[],3,0),"")</f>
        <v/>
      </c>
      <c r="H960" s="33"/>
      <c r="I960" s="39"/>
      <c r="J960" s="39"/>
      <c r="K960" s="40"/>
      <c r="L960" s="40"/>
      <c r="M960" s="33"/>
      <c r="N960" s="40"/>
      <c r="O960" s="33"/>
      <c r="P960" s="33"/>
      <c r="Q960" s="33"/>
      <c r="R960" s="33"/>
      <c r="S960" s="33"/>
      <c r="T960" s="33"/>
      <c r="U960" s="33"/>
      <c r="V960" s="33"/>
      <c r="W960" s="23" t="str">
        <f>LEFT(TEXT(Locations[[#This Row],[Zip Code]],"00000"),5)</f>
        <v>00000</v>
      </c>
    </row>
    <row r="961" spans="2:23" x14ac:dyDescent="0.2">
      <c r="B961" s="154">
        <v>949</v>
      </c>
      <c r="C961" s="33"/>
      <c r="D961" s="33"/>
      <c r="E961" s="37"/>
      <c r="F961" s="38" t="str">
        <f>_xlfn.IFNA(VLOOKUP(Locations[[#This Row],[CleanZip]],ZipCodes[],2,0),"")</f>
        <v/>
      </c>
      <c r="G961" s="38" t="str">
        <f>_xlfn.IFNA(VLOOKUP(Locations[[#This Row],[CleanZip]],ZipCodes[],3,0),"")</f>
        <v/>
      </c>
      <c r="H961" s="33"/>
      <c r="I961" s="39"/>
      <c r="J961" s="39"/>
      <c r="K961" s="40"/>
      <c r="L961" s="40"/>
      <c r="M961" s="33"/>
      <c r="N961" s="40"/>
      <c r="O961" s="33"/>
      <c r="P961" s="33"/>
      <c r="Q961" s="33"/>
      <c r="R961" s="33"/>
      <c r="S961" s="33"/>
      <c r="T961" s="33"/>
      <c r="U961" s="33"/>
      <c r="V961" s="33"/>
      <c r="W961" s="23" t="str">
        <f>LEFT(TEXT(Locations[[#This Row],[Zip Code]],"00000"),5)</f>
        <v>00000</v>
      </c>
    </row>
    <row r="962" spans="2:23" x14ac:dyDescent="0.2">
      <c r="B962" s="154">
        <v>950</v>
      </c>
      <c r="C962" s="33"/>
      <c r="D962" s="33"/>
      <c r="E962" s="37"/>
      <c r="F962" s="38" t="str">
        <f>_xlfn.IFNA(VLOOKUP(Locations[[#This Row],[CleanZip]],ZipCodes[],2,0),"")</f>
        <v/>
      </c>
      <c r="G962" s="38" t="str">
        <f>_xlfn.IFNA(VLOOKUP(Locations[[#This Row],[CleanZip]],ZipCodes[],3,0),"")</f>
        <v/>
      </c>
      <c r="H962" s="33"/>
      <c r="I962" s="39"/>
      <c r="J962" s="39"/>
      <c r="K962" s="40"/>
      <c r="L962" s="40"/>
      <c r="M962" s="33"/>
      <c r="N962" s="40"/>
      <c r="O962" s="33"/>
      <c r="P962" s="33"/>
      <c r="Q962" s="33"/>
      <c r="R962" s="33"/>
      <c r="S962" s="33"/>
      <c r="T962" s="33"/>
      <c r="U962" s="33"/>
      <c r="V962" s="33"/>
      <c r="W962" s="23" t="str">
        <f>LEFT(TEXT(Locations[[#This Row],[Zip Code]],"00000"),5)</f>
        <v>00000</v>
      </c>
    </row>
    <row r="963" spans="2:23" x14ac:dyDescent="0.2">
      <c r="B963" s="154">
        <v>951</v>
      </c>
      <c r="C963" s="33"/>
      <c r="D963" s="33"/>
      <c r="E963" s="37"/>
      <c r="F963" s="38" t="str">
        <f>_xlfn.IFNA(VLOOKUP(Locations[[#This Row],[CleanZip]],ZipCodes[],2,0),"")</f>
        <v/>
      </c>
      <c r="G963" s="38" t="str">
        <f>_xlfn.IFNA(VLOOKUP(Locations[[#This Row],[CleanZip]],ZipCodes[],3,0),"")</f>
        <v/>
      </c>
      <c r="H963" s="33"/>
      <c r="I963" s="39"/>
      <c r="J963" s="39"/>
      <c r="K963" s="40"/>
      <c r="L963" s="40"/>
      <c r="M963" s="33"/>
      <c r="N963" s="40"/>
      <c r="O963" s="33"/>
      <c r="P963" s="33"/>
      <c r="Q963" s="33"/>
      <c r="R963" s="33"/>
      <c r="S963" s="33"/>
      <c r="T963" s="33"/>
      <c r="U963" s="33"/>
      <c r="V963" s="33"/>
      <c r="W963" s="23" t="str">
        <f>LEFT(TEXT(Locations[[#This Row],[Zip Code]],"00000"),5)</f>
        <v>00000</v>
      </c>
    </row>
    <row r="964" spans="2:23" x14ac:dyDescent="0.2">
      <c r="B964" s="154">
        <v>952</v>
      </c>
      <c r="C964" s="33"/>
      <c r="D964" s="33"/>
      <c r="E964" s="37"/>
      <c r="F964" s="38" t="str">
        <f>_xlfn.IFNA(VLOOKUP(Locations[[#This Row],[CleanZip]],ZipCodes[],2,0),"")</f>
        <v/>
      </c>
      <c r="G964" s="38" t="str">
        <f>_xlfn.IFNA(VLOOKUP(Locations[[#This Row],[CleanZip]],ZipCodes[],3,0),"")</f>
        <v/>
      </c>
      <c r="H964" s="33"/>
      <c r="I964" s="39"/>
      <c r="J964" s="39"/>
      <c r="K964" s="40"/>
      <c r="L964" s="40"/>
      <c r="M964" s="33"/>
      <c r="N964" s="40"/>
      <c r="O964" s="33"/>
      <c r="P964" s="33"/>
      <c r="Q964" s="33"/>
      <c r="R964" s="33"/>
      <c r="S964" s="33"/>
      <c r="T964" s="33"/>
      <c r="U964" s="33"/>
      <c r="V964" s="33"/>
      <c r="W964" s="23" t="str">
        <f>LEFT(TEXT(Locations[[#This Row],[Zip Code]],"00000"),5)</f>
        <v>00000</v>
      </c>
    </row>
    <row r="965" spans="2:23" x14ac:dyDescent="0.2">
      <c r="B965" s="154">
        <v>953</v>
      </c>
      <c r="C965" s="33"/>
      <c r="D965" s="33"/>
      <c r="E965" s="37"/>
      <c r="F965" s="38" t="str">
        <f>_xlfn.IFNA(VLOOKUP(Locations[[#This Row],[CleanZip]],ZipCodes[],2,0),"")</f>
        <v/>
      </c>
      <c r="G965" s="38" t="str">
        <f>_xlfn.IFNA(VLOOKUP(Locations[[#This Row],[CleanZip]],ZipCodes[],3,0),"")</f>
        <v/>
      </c>
      <c r="H965" s="33"/>
      <c r="I965" s="39"/>
      <c r="J965" s="39"/>
      <c r="K965" s="40"/>
      <c r="L965" s="40"/>
      <c r="M965" s="33"/>
      <c r="N965" s="40"/>
      <c r="O965" s="33"/>
      <c r="P965" s="33"/>
      <c r="Q965" s="33"/>
      <c r="R965" s="33"/>
      <c r="S965" s="33"/>
      <c r="T965" s="33"/>
      <c r="U965" s="33"/>
      <c r="V965" s="33"/>
      <c r="W965" s="23" t="str">
        <f>LEFT(TEXT(Locations[[#This Row],[Zip Code]],"00000"),5)</f>
        <v>00000</v>
      </c>
    </row>
    <row r="966" spans="2:23" x14ac:dyDescent="0.2">
      <c r="B966" s="154">
        <v>954</v>
      </c>
      <c r="C966" s="33"/>
      <c r="D966" s="33"/>
      <c r="E966" s="37"/>
      <c r="F966" s="38" t="str">
        <f>_xlfn.IFNA(VLOOKUP(Locations[[#This Row],[CleanZip]],ZipCodes[],2,0),"")</f>
        <v/>
      </c>
      <c r="G966" s="38" t="str">
        <f>_xlfn.IFNA(VLOOKUP(Locations[[#This Row],[CleanZip]],ZipCodes[],3,0),"")</f>
        <v/>
      </c>
      <c r="H966" s="33"/>
      <c r="I966" s="39"/>
      <c r="J966" s="39"/>
      <c r="K966" s="40"/>
      <c r="L966" s="40"/>
      <c r="M966" s="33"/>
      <c r="N966" s="40"/>
      <c r="O966" s="33"/>
      <c r="P966" s="33"/>
      <c r="Q966" s="33"/>
      <c r="R966" s="33"/>
      <c r="S966" s="33"/>
      <c r="T966" s="33"/>
      <c r="U966" s="33"/>
      <c r="V966" s="33"/>
      <c r="W966" s="23" t="str">
        <f>LEFT(TEXT(Locations[[#This Row],[Zip Code]],"00000"),5)</f>
        <v>00000</v>
      </c>
    </row>
    <row r="967" spans="2:23" x14ac:dyDescent="0.2">
      <c r="B967" s="154">
        <v>955</v>
      </c>
      <c r="C967" s="33"/>
      <c r="D967" s="33"/>
      <c r="E967" s="37"/>
      <c r="F967" s="38" t="str">
        <f>_xlfn.IFNA(VLOOKUP(Locations[[#This Row],[CleanZip]],ZipCodes[],2,0),"")</f>
        <v/>
      </c>
      <c r="G967" s="38" t="str">
        <f>_xlfn.IFNA(VLOOKUP(Locations[[#This Row],[CleanZip]],ZipCodes[],3,0),"")</f>
        <v/>
      </c>
      <c r="H967" s="33"/>
      <c r="I967" s="39"/>
      <c r="J967" s="39"/>
      <c r="K967" s="40"/>
      <c r="L967" s="40"/>
      <c r="M967" s="33"/>
      <c r="N967" s="40"/>
      <c r="O967" s="33"/>
      <c r="P967" s="33"/>
      <c r="Q967" s="33"/>
      <c r="R967" s="33"/>
      <c r="S967" s="33"/>
      <c r="T967" s="33"/>
      <c r="U967" s="33"/>
      <c r="V967" s="33"/>
      <c r="W967" s="23" t="str">
        <f>LEFT(TEXT(Locations[[#This Row],[Zip Code]],"00000"),5)</f>
        <v>00000</v>
      </c>
    </row>
    <row r="968" spans="2:23" x14ac:dyDescent="0.2">
      <c r="B968" s="154">
        <v>956</v>
      </c>
      <c r="C968" s="33"/>
      <c r="D968" s="33"/>
      <c r="E968" s="37"/>
      <c r="F968" s="38" t="str">
        <f>_xlfn.IFNA(VLOOKUP(Locations[[#This Row],[CleanZip]],ZipCodes[],2,0),"")</f>
        <v/>
      </c>
      <c r="G968" s="38" t="str">
        <f>_xlfn.IFNA(VLOOKUP(Locations[[#This Row],[CleanZip]],ZipCodes[],3,0),"")</f>
        <v/>
      </c>
      <c r="H968" s="33"/>
      <c r="I968" s="39"/>
      <c r="J968" s="39"/>
      <c r="K968" s="40"/>
      <c r="L968" s="40"/>
      <c r="M968" s="33"/>
      <c r="N968" s="40"/>
      <c r="O968" s="33"/>
      <c r="P968" s="33"/>
      <c r="Q968" s="33"/>
      <c r="R968" s="33"/>
      <c r="S968" s="33"/>
      <c r="T968" s="33"/>
      <c r="U968" s="33"/>
      <c r="V968" s="33"/>
      <c r="W968" s="23" t="str">
        <f>LEFT(TEXT(Locations[[#This Row],[Zip Code]],"00000"),5)</f>
        <v>00000</v>
      </c>
    </row>
    <row r="969" spans="2:23" x14ac:dyDescent="0.2">
      <c r="B969" s="154">
        <v>957</v>
      </c>
      <c r="C969" s="33"/>
      <c r="D969" s="33"/>
      <c r="E969" s="37"/>
      <c r="F969" s="38" t="str">
        <f>_xlfn.IFNA(VLOOKUP(Locations[[#This Row],[CleanZip]],ZipCodes[],2,0),"")</f>
        <v/>
      </c>
      <c r="G969" s="38" t="str">
        <f>_xlfn.IFNA(VLOOKUP(Locations[[#This Row],[CleanZip]],ZipCodes[],3,0),"")</f>
        <v/>
      </c>
      <c r="H969" s="33"/>
      <c r="I969" s="39"/>
      <c r="J969" s="39"/>
      <c r="K969" s="40"/>
      <c r="L969" s="40"/>
      <c r="M969" s="33"/>
      <c r="N969" s="40"/>
      <c r="O969" s="33"/>
      <c r="P969" s="33"/>
      <c r="Q969" s="33"/>
      <c r="R969" s="33"/>
      <c r="S969" s="33"/>
      <c r="T969" s="33"/>
      <c r="U969" s="33"/>
      <c r="V969" s="33"/>
      <c r="W969" s="23" t="str">
        <f>LEFT(TEXT(Locations[[#This Row],[Zip Code]],"00000"),5)</f>
        <v>00000</v>
      </c>
    </row>
    <row r="970" spans="2:23" x14ac:dyDescent="0.2">
      <c r="B970" s="154">
        <v>958</v>
      </c>
      <c r="C970" s="33"/>
      <c r="D970" s="33"/>
      <c r="E970" s="37"/>
      <c r="F970" s="38" t="str">
        <f>_xlfn.IFNA(VLOOKUP(Locations[[#This Row],[CleanZip]],ZipCodes[],2,0),"")</f>
        <v/>
      </c>
      <c r="G970" s="38" t="str">
        <f>_xlfn.IFNA(VLOOKUP(Locations[[#This Row],[CleanZip]],ZipCodes[],3,0),"")</f>
        <v/>
      </c>
      <c r="H970" s="33"/>
      <c r="I970" s="39"/>
      <c r="J970" s="39"/>
      <c r="K970" s="40"/>
      <c r="L970" s="40"/>
      <c r="M970" s="33"/>
      <c r="N970" s="40"/>
      <c r="O970" s="33"/>
      <c r="P970" s="33"/>
      <c r="Q970" s="33"/>
      <c r="R970" s="33"/>
      <c r="S970" s="33"/>
      <c r="T970" s="33"/>
      <c r="U970" s="33"/>
      <c r="V970" s="33"/>
      <c r="W970" s="23" t="str">
        <f>LEFT(TEXT(Locations[[#This Row],[Zip Code]],"00000"),5)</f>
        <v>00000</v>
      </c>
    </row>
    <row r="971" spans="2:23" x14ac:dyDescent="0.2">
      <c r="B971" s="154">
        <v>959</v>
      </c>
      <c r="C971" s="33"/>
      <c r="D971" s="33"/>
      <c r="E971" s="37"/>
      <c r="F971" s="38" t="str">
        <f>_xlfn.IFNA(VLOOKUP(Locations[[#This Row],[CleanZip]],ZipCodes[],2,0),"")</f>
        <v/>
      </c>
      <c r="G971" s="38" t="str">
        <f>_xlfn.IFNA(VLOOKUP(Locations[[#This Row],[CleanZip]],ZipCodes[],3,0),"")</f>
        <v/>
      </c>
      <c r="H971" s="33"/>
      <c r="I971" s="39"/>
      <c r="J971" s="39"/>
      <c r="K971" s="40"/>
      <c r="L971" s="40"/>
      <c r="M971" s="33"/>
      <c r="N971" s="40"/>
      <c r="O971" s="33"/>
      <c r="P971" s="33"/>
      <c r="Q971" s="33"/>
      <c r="R971" s="33"/>
      <c r="S971" s="33"/>
      <c r="T971" s="33"/>
      <c r="U971" s="33"/>
      <c r="V971" s="33"/>
      <c r="W971" s="23" t="str">
        <f>LEFT(TEXT(Locations[[#This Row],[Zip Code]],"00000"),5)</f>
        <v>00000</v>
      </c>
    </row>
    <row r="972" spans="2:23" x14ac:dyDescent="0.2">
      <c r="B972" s="154">
        <v>960</v>
      </c>
      <c r="C972" s="33"/>
      <c r="D972" s="33"/>
      <c r="E972" s="37"/>
      <c r="F972" s="38" t="str">
        <f>_xlfn.IFNA(VLOOKUP(Locations[[#This Row],[CleanZip]],ZipCodes[],2,0),"")</f>
        <v/>
      </c>
      <c r="G972" s="38" t="str">
        <f>_xlfn.IFNA(VLOOKUP(Locations[[#This Row],[CleanZip]],ZipCodes[],3,0),"")</f>
        <v/>
      </c>
      <c r="H972" s="33"/>
      <c r="I972" s="39"/>
      <c r="J972" s="39"/>
      <c r="K972" s="40"/>
      <c r="L972" s="40"/>
      <c r="M972" s="33"/>
      <c r="N972" s="40"/>
      <c r="O972" s="33"/>
      <c r="P972" s="33"/>
      <c r="Q972" s="33"/>
      <c r="R972" s="33"/>
      <c r="S972" s="33"/>
      <c r="T972" s="33"/>
      <c r="U972" s="33"/>
      <c r="V972" s="33"/>
      <c r="W972" s="23" t="str">
        <f>LEFT(TEXT(Locations[[#This Row],[Zip Code]],"00000"),5)</f>
        <v>00000</v>
      </c>
    </row>
    <row r="973" spans="2:23" x14ac:dyDescent="0.2">
      <c r="B973" s="154">
        <v>961</v>
      </c>
      <c r="C973" s="33"/>
      <c r="D973" s="33"/>
      <c r="E973" s="37"/>
      <c r="F973" s="38" t="str">
        <f>_xlfn.IFNA(VLOOKUP(Locations[[#This Row],[CleanZip]],ZipCodes[],2,0),"")</f>
        <v/>
      </c>
      <c r="G973" s="38" t="str">
        <f>_xlfn.IFNA(VLOOKUP(Locations[[#This Row],[CleanZip]],ZipCodes[],3,0),"")</f>
        <v/>
      </c>
      <c r="H973" s="33"/>
      <c r="I973" s="39"/>
      <c r="J973" s="39"/>
      <c r="K973" s="40"/>
      <c r="L973" s="40"/>
      <c r="M973" s="33"/>
      <c r="N973" s="40"/>
      <c r="O973" s="33"/>
      <c r="P973" s="33"/>
      <c r="Q973" s="33"/>
      <c r="R973" s="33"/>
      <c r="S973" s="33"/>
      <c r="T973" s="33"/>
      <c r="U973" s="33"/>
      <c r="V973" s="33"/>
      <c r="W973" s="23" t="str">
        <f>LEFT(TEXT(Locations[[#This Row],[Zip Code]],"00000"),5)</f>
        <v>00000</v>
      </c>
    </row>
    <row r="974" spans="2:23" x14ac:dyDescent="0.2">
      <c r="B974" s="154">
        <v>962</v>
      </c>
      <c r="C974" s="33"/>
      <c r="D974" s="33"/>
      <c r="E974" s="37"/>
      <c r="F974" s="38" t="str">
        <f>_xlfn.IFNA(VLOOKUP(Locations[[#This Row],[CleanZip]],ZipCodes[],2,0),"")</f>
        <v/>
      </c>
      <c r="G974" s="38" t="str">
        <f>_xlfn.IFNA(VLOOKUP(Locations[[#This Row],[CleanZip]],ZipCodes[],3,0),"")</f>
        <v/>
      </c>
      <c r="H974" s="33"/>
      <c r="I974" s="39"/>
      <c r="J974" s="39"/>
      <c r="K974" s="40"/>
      <c r="L974" s="40"/>
      <c r="M974" s="33"/>
      <c r="N974" s="40"/>
      <c r="O974" s="33"/>
      <c r="P974" s="33"/>
      <c r="Q974" s="33"/>
      <c r="R974" s="33"/>
      <c r="S974" s="33"/>
      <c r="T974" s="33"/>
      <c r="U974" s="33"/>
      <c r="V974" s="33"/>
      <c r="W974" s="23" t="str">
        <f>LEFT(TEXT(Locations[[#This Row],[Zip Code]],"00000"),5)</f>
        <v>00000</v>
      </c>
    </row>
    <row r="975" spans="2:23" x14ac:dyDescent="0.2">
      <c r="B975" s="154">
        <v>963</v>
      </c>
      <c r="C975" s="33"/>
      <c r="D975" s="33"/>
      <c r="E975" s="37"/>
      <c r="F975" s="38" t="str">
        <f>_xlfn.IFNA(VLOOKUP(Locations[[#This Row],[CleanZip]],ZipCodes[],2,0),"")</f>
        <v/>
      </c>
      <c r="G975" s="38" t="str">
        <f>_xlfn.IFNA(VLOOKUP(Locations[[#This Row],[CleanZip]],ZipCodes[],3,0),"")</f>
        <v/>
      </c>
      <c r="H975" s="33"/>
      <c r="I975" s="39"/>
      <c r="J975" s="39"/>
      <c r="K975" s="40"/>
      <c r="L975" s="40"/>
      <c r="M975" s="33"/>
      <c r="N975" s="40"/>
      <c r="O975" s="33"/>
      <c r="P975" s="33"/>
      <c r="Q975" s="33"/>
      <c r="R975" s="33"/>
      <c r="S975" s="33"/>
      <c r="T975" s="33"/>
      <c r="U975" s="33"/>
      <c r="V975" s="33"/>
      <c r="W975" s="23" t="str">
        <f>LEFT(TEXT(Locations[[#This Row],[Zip Code]],"00000"),5)</f>
        <v>00000</v>
      </c>
    </row>
    <row r="976" spans="2:23" x14ac:dyDescent="0.2">
      <c r="B976" s="154">
        <v>964</v>
      </c>
      <c r="C976" s="33"/>
      <c r="D976" s="33"/>
      <c r="E976" s="37"/>
      <c r="F976" s="38" t="str">
        <f>_xlfn.IFNA(VLOOKUP(Locations[[#This Row],[CleanZip]],ZipCodes[],2,0),"")</f>
        <v/>
      </c>
      <c r="G976" s="38" t="str">
        <f>_xlfn.IFNA(VLOOKUP(Locations[[#This Row],[CleanZip]],ZipCodes[],3,0),"")</f>
        <v/>
      </c>
      <c r="H976" s="33"/>
      <c r="I976" s="39"/>
      <c r="J976" s="39"/>
      <c r="K976" s="40"/>
      <c r="L976" s="40"/>
      <c r="M976" s="33"/>
      <c r="N976" s="40"/>
      <c r="O976" s="33"/>
      <c r="P976" s="33"/>
      <c r="Q976" s="33"/>
      <c r="R976" s="33"/>
      <c r="S976" s="33"/>
      <c r="T976" s="33"/>
      <c r="U976" s="33"/>
      <c r="V976" s="33"/>
      <c r="W976" s="23" t="str">
        <f>LEFT(TEXT(Locations[[#This Row],[Zip Code]],"00000"),5)</f>
        <v>00000</v>
      </c>
    </row>
    <row r="977" spans="2:23" x14ac:dyDescent="0.2">
      <c r="B977" s="154">
        <v>965</v>
      </c>
      <c r="C977" s="33"/>
      <c r="D977" s="33"/>
      <c r="E977" s="37"/>
      <c r="F977" s="38" t="str">
        <f>_xlfn.IFNA(VLOOKUP(Locations[[#This Row],[CleanZip]],ZipCodes[],2,0),"")</f>
        <v/>
      </c>
      <c r="G977" s="38" t="str">
        <f>_xlfn.IFNA(VLOOKUP(Locations[[#This Row],[CleanZip]],ZipCodes[],3,0),"")</f>
        <v/>
      </c>
      <c r="H977" s="33"/>
      <c r="I977" s="39"/>
      <c r="J977" s="39"/>
      <c r="K977" s="40"/>
      <c r="L977" s="40"/>
      <c r="M977" s="33"/>
      <c r="N977" s="40"/>
      <c r="O977" s="33"/>
      <c r="P977" s="33"/>
      <c r="Q977" s="33"/>
      <c r="R977" s="33"/>
      <c r="S977" s="33"/>
      <c r="T977" s="33"/>
      <c r="U977" s="33"/>
      <c r="V977" s="33"/>
      <c r="W977" s="23" t="str">
        <f>LEFT(TEXT(Locations[[#This Row],[Zip Code]],"00000"),5)</f>
        <v>00000</v>
      </c>
    </row>
    <row r="978" spans="2:23" x14ac:dyDescent="0.2">
      <c r="B978" s="154">
        <v>966</v>
      </c>
      <c r="C978" s="33"/>
      <c r="D978" s="33"/>
      <c r="E978" s="37"/>
      <c r="F978" s="38" t="str">
        <f>_xlfn.IFNA(VLOOKUP(Locations[[#This Row],[CleanZip]],ZipCodes[],2,0),"")</f>
        <v/>
      </c>
      <c r="G978" s="38" t="str">
        <f>_xlfn.IFNA(VLOOKUP(Locations[[#This Row],[CleanZip]],ZipCodes[],3,0),"")</f>
        <v/>
      </c>
      <c r="H978" s="33"/>
      <c r="I978" s="39"/>
      <c r="J978" s="39"/>
      <c r="K978" s="40"/>
      <c r="L978" s="40"/>
      <c r="M978" s="33"/>
      <c r="N978" s="40"/>
      <c r="O978" s="33"/>
      <c r="P978" s="33"/>
      <c r="Q978" s="33"/>
      <c r="R978" s="33"/>
      <c r="S978" s="33"/>
      <c r="T978" s="33"/>
      <c r="U978" s="33"/>
      <c r="V978" s="33"/>
      <c r="W978" s="23" t="str">
        <f>LEFT(TEXT(Locations[[#This Row],[Zip Code]],"00000"),5)</f>
        <v>00000</v>
      </c>
    </row>
    <row r="979" spans="2:23" x14ac:dyDescent="0.2">
      <c r="B979" s="154">
        <v>967</v>
      </c>
      <c r="C979" s="33"/>
      <c r="D979" s="33"/>
      <c r="E979" s="37"/>
      <c r="F979" s="38" t="str">
        <f>_xlfn.IFNA(VLOOKUP(Locations[[#This Row],[CleanZip]],ZipCodes[],2,0),"")</f>
        <v/>
      </c>
      <c r="G979" s="38" t="str">
        <f>_xlfn.IFNA(VLOOKUP(Locations[[#This Row],[CleanZip]],ZipCodes[],3,0),"")</f>
        <v/>
      </c>
      <c r="H979" s="33"/>
      <c r="I979" s="39"/>
      <c r="J979" s="39"/>
      <c r="K979" s="40"/>
      <c r="L979" s="40"/>
      <c r="M979" s="33"/>
      <c r="N979" s="40"/>
      <c r="O979" s="33"/>
      <c r="P979" s="33"/>
      <c r="Q979" s="33"/>
      <c r="R979" s="33"/>
      <c r="S979" s="33"/>
      <c r="T979" s="33"/>
      <c r="U979" s="33"/>
      <c r="V979" s="33"/>
      <c r="W979" s="23" t="str">
        <f>LEFT(TEXT(Locations[[#This Row],[Zip Code]],"00000"),5)</f>
        <v>00000</v>
      </c>
    </row>
    <row r="980" spans="2:23" x14ac:dyDescent="0.2">
      <c r="B980" s="154">
        <v>968</v>
      </c>
      <c r="C980" s="33"/>
      <c r="D980" s="33"/>
      <c r="E980" s="37"/>
      <c r="F980" s="38" t="str">
        <f>_xlfn.IFNA(VLOOKUP(Locations[[#This Row],[CleanZip]],ZipCodes[],2,0),"")</f>
        <v/>
      </c>
      <c r="G980" s="38" t="str">
        <f>_xlfn.IFNA(VLOOKUP(Locations[[#This Row],[CleanZip]],ZipCodes[],3,0),"")</f>
        <v/>
      </c>
      <c r="H980" s="33"/>
      <c r="I980" s="39"/>
      <c r="J980" s="39"/>
      <c r="K980" s="40"/>
      <c r="L980" s="40"/>
      <c r="M980" s="33"/>
      <c r="N980" s="40"/>
      <c r="O980" s="33"/>
      <c r="P980" s="33"/>
      <c r="Q980" s="33"/>
      <c r="R980" s="33"/>
      <c r="S980" s="33"/>
      <c r="T980" s="33"/>
      <c r="U980" s="33"/>
      <c r="V980" s="33"/>
      <c r="W980" s="23" t="str">
        <f>LEFT(TEXT(Locations[[#This Row],[Zip Code]],"00000"),5)</f>
        <v>00000</v>
      </c>
    </row>
    <row r="981" spans="2:23" x14ac:dyDescent="0.2">
      <c r="B981" s="154">
        <v>969</v>
      </c>
      <c r="C981" s="33"/>
      <c r="D981" s="33"/>
      <c r="E981" s="37"/>
      <c r="F981" s="38" t="str">
        <f>_xlfn.IFNA(VLOOKUP(Locations[[#This Row],[CleanZip]],ZipCodes[],2,0),"")</f>
        <v/>
      </c>
      <c r="G981" s="38" t="str">
        <f>_xlfn.IFNA(VLOOKUP(Locations[[#This Row],[CleanZip]],ZipCodes[],3,0),"")</f>
        <v/>
      </c>
      <c r="H981" s="33"/>
      <c r="I981" s="39"/>
      <c r="J981" s="39"/>
      <c r="K981" s="40"/>
      <c r="L981" s="40"/>
      <c r="M981" s="33"/>
      <c r="N981" s="40"/>
      <c r="O981" s="33"/>
      <c r="P981" s="33"/>
      <c r="Q981" s="33"/>
      <c r="R981" s="33"/>
      <c r="S981" s="33"/>
      <c r="T981" s="33"/>
      <c r="U981" s="33"/>
      <c r="V981" s="33"/>
      <c r="W981" s="23" t="str">
        <f>LEFT(TEXT(Locations[[#This Row],[Zip Code]],"00000"),5)</f>
        <v>00000</v>
      </c>
    </row>
    <row r="982" spans="2:23" x14ac:dyDescent="0.2">
      <c r="B982" s="154">
        <v>970</v>
      </c>
      <c r="C982" s="33"/>
      <c r="D982" s="33"/>
      <c r="E982" s="37"/>
      <c r="F982" s="38" t="str">
        <f>_xlfn.IFNA(VLOOKUP(Locations[[#This Row],[CleanZip]],ZipCodes[],2,0),"")</f>
        <v/>
      </c>
      <c r="G982" s="38" t="str">
        <f>_xlfn.IFNA(VLOOKUP(Locations[[#This Row],[CleanZip]],ZipCodes[],3,0),"")</f>
        <v/>
      </c>
      <c r="H982" s="33"/>
      <c r="I982" s="39"/>
      <c r="J982" s="39"/>
      <c r="K982" s="40"/>
      <c r="L982" s="40"/>
      <c r="M982" s="33"/>
      <c r="N982" s="40"/>
      <c r="O982" s="33"/>
      <c r="P982" s="33"/>
      <c r="Q982" s="33"/>
      <c r="R982" s="33"/>
      <c r="S982" s="33"/>
      <c r="T982" s="33"/>
      <c r="U982" s="33"/>
      <c r="V982" s="33"/>
      <c r="W982" s="23" t="str">
        <f>LEFT(TEXT(Locations[[#This Row],[Zip Code]],"00000"),5)</f>
        <v>00000</v>
      </c>
    </row>
    <row r="983" spans="2:23" x14ac:dyDescent="0.2">
      <c r="B983" s="154">
        <v>971</v>
      </c>
      <c r="C983" s="33"/>
      <c r="D983" s="33"/>
      <c r="E983" s="37"/>
      <c r="F983" s="38" t="str">
        <f>_xlfn.IFNA(VLOOKUP(Locations[[#This Row],[CleanZip]],ZipCodes[],2,0),"")</f>
        <v/>
      </c>
      <c r="G983" s="38" t="str">
        <f>_xlfn.IFNA(VLOOKUP(Locations[[#This Row],[CleanZip]],ZipCodes[],3,0),"")</f>
        <v/>
      </c>
      <c r="H983" s="33"/>
      <c r="I983" s="39"/>
      <c r="J983" s="39"/>
      <c r="K983" s="40"/>
      <c r="L983" s="40"/>
      <c r="M983" s="33"/>
      <c r="N983" s="40"/>
      <c r="O983" s="33"/>
      <c r="P983" s="33"/>
      <c r="Q983" s="33"/>
      <c r="R983" s="33"/>
      <c r="S983" s="33"/>
      <c r="T983" s="33"/>
      <c r="U983" s="33"/>
      <c r="V983" s="33"/>
      <c r="W983" s="23" t="str">
        <f>LEFT(TEXT(Locations[[#This Row],[Zip Code]],"00000"),5)</f>
        <v>00000</v>
      </c>
    </row>
    <row r="984" spans="2:23" x14ac:dyDescent="0.2">
      <c r="B984" s="154">
        <v>972</v>
      </c>
      <c r="C984" s="33"/>
      <c r="D984" s="33"/>
      <c r="E984" s="37"/>
      <c r="F984" s="38" t="str">
        <f>_xlfn.IFNA(VLOOKUP(Locations[[#This Row],[CleanZip]],ZipCodes[],2,0),"")</f>
        <v/>
      </c>
      <c r="G984" s="38" t="str">
        <f>_xlfn.IFNA(VLOOKUP(Locations[[#This Row],[CleanZip]],ZipCodes[],3,0),"")</f>
        <v/>
      </c>
      <c r="H984" s="33"/>
      <c r="I984" s="39"/>
      <c r="J984" s="39"/>
      <c r="K984" s="40"/>
      <c r="L984" s="40"/>
      <c r="M984" s="33"/>
      <c r="N984" s="40"/>
      <c r="O984" s="33"/>
      <c r="P984" s="33"/>
      <c r="Q984" s="33"/>
      <c r="R984" s="33"/>
      <c r="S984" s="33"/>
      <c r="T984" s="33"/>
      <c r="U984" s="33"/>
      <c r="V984" s="33"/>
      <c r="W984" s="23" t="str">
        <f>LEFT(TEXT(Locations[[#This Row],[Zip Code]],"00000"),5)</f>
        <v>00000</v>
      </c>
    </row>
    <row r="985" spans="2:23" x14ac:dyDescent="0.2">
      <c r="B985" s="154">
        <v>973</v>
      </c>
      <c r="C985" s="33"/>
      <c r="D985" s="33"/>
      <c r="E985" s="37"/>
      <c r="F985" s="38" t="str">
        <f>_xlfn.IFNA(VLOOKUP(Locations[[#This Row],[CleanZip]],ZipCodes[],2,0),"")</f>
        <v/>
      </c>
      <c r="G985" s="38" t="str">
        <f>_xlfn.IFNA(VLOOKUP(Locations[[#This Row],[CleanZip]],ZipCodes[],3,0),"")</f>
        <v/>
      </c>
      <c r="H985" s="33"/>
      <c r="I985" s="39"/>
      <c r="J985" s="39"/>
      <c r="K985" s="40"/>
      <c r="L985" s="40"/>
      <c r="M985" s="33"/>
      <c r="N985" s="40"/>
      <c r="O985" s="33"/>
      <c r="P985" s="33"/>
      <c r="Q985" s="33"/>
      <c r="R985" s="33"/>
      <c r="S985" s="33"/>
      <c r="T985" s="33"/>
      <c r="U985" s="33"/>
      <c r="V985" s="33"/>
      <c r="W985" s="23" t="str">
        <f>LEFT(TEXT(Locations[[#This Row],[Zip Code]],"00000"),5)</f>
        <v>00000</v>
      </c>
    </row>
    <row r="986" spans="2:23" x14ac:dyDescent="0.2">
      <c r="B986" s="154">
        <v>974</v>
      </c>
      <c r="C986" s="33"/>
      <c r="D986" s="33"/>
      <c r="E986" s="37"/>
      <c r="F986" s="38" t="str">
        <f>_xlfn.IFNA(VLOOKUP(Locations[[#This Row],[CleanZip]],ZipCodes[],2,0),"")</f>
        <v/>
      </c>
      <c r="G986" s="38" t="str">
        <f>_xlfn.IFNA(VLOOKUP(Locations[[#This Row],[CleanZip]],ZipCodes[],3,0),"")</f>
        <v/>
      </c>
      <c r="H986" s="33"/>
      <c r="I986" s="39"/>
      <c r="J986" s="39"/>
      <c r="K986" s="40"/>
      <c r="L986" s="40"/>
      <c r="M986" s="33"/>
      <c r="N986" s="40"/>
      <c r="O986" s="33"/>
      <c r="P986" s="33"/>
      <c r="Q986" s="33"/>
      <c r="R986" s="33"/>
      <c r="S986" s="33"/>
      <c r="T986" s="33"/>
      <c r="U986" s="33"/>
      <c r="V986" s="33"/>
      <c r="W986" s="23" t="str">
        <f>LEFT(TEXT(Locations[[#This Row],[Zip Code]],"00000"),5)</f>
        <v>00000</v>
      </c>
    </row>
    <row r="987" spans="2:23" x14ac:dyDescent="0.2">
      <c r="B987" s="154">
        <v>975</v>
      </c>
      <c r="C987" s="33"/>
      <c r="D987" s="33"/>
      <c r="E987" s="37"/>
      <c r="F987" s="38" t="str">
        <f>_xlfn.IFNA(VLOOKUP(Locations[[#This Row],[CleanZip]],ZipCodes[],2,0),"")</f>
        <v/>
      </c>
      <c r="G987" s="38" t="str">
        <f>_xlfn.IFNA(VLOOKUP(Locations[[#This Row],[CleanZip]],ZipCodes[],3,0),"")</f>
        <v/>
      </c>
      <c r="H987" s="33"/>
      <c r="I987" s="39"/>
      <c r="J987" s="39"/>
      <c r="K987" s="40"/>
      <c r="L987" s="40"/>
      <c r="M987" s="33"/>
      <c r="N987" s="40"/>
      <c r="O987" s="33"/>
      <c r="P987" s="33"/>
      <c r="Q987" s="33"/>
      <c r="R987" s="33"/>
      <c r="S987" s="33"/>
      <c r="T987" s="33"/>
      <c r="U987" s="33"/>
      <c r="V987" s="33"/>
      <c r="W987" s="23" t="str">
        <f>LEFT(TEXT(Locations[[#This Row],[Zip Code]],"00000"),5)</f>
        <v>00000</v>
      </c>
    </row>
    <row r="988" spans="2:23" x14ac:dyDescent="0.2">
      <c r="B988" s="154">
        <v>976</v>
      </c>
      <c r="C988" s="33"/>
      <c r="D988" s="33"/>
      <c r="E988" s="37"/>
      <c r="F988" s="38" t="str">
        <f>_xlfn.IFNA(VLOOKUP(Locations[[#This Row],[CleanZip]],ZipCodes[],2,0),"")</f>
        <v/>
      </c>
      <c r="G988" s="38" t="str">
        <f>_xlfn.IFNA(VLOOKUP(Locations[[#This Row],[CleanZip]],ZipCodes[],3,0),"")</f>
        <v/>
      </c>
      <c r="H988" s="33"/>
      <c r="I988" s="39"/>
      <c r="J988" s="39"/>
      <c r="K988" s="40"/>
      <c r="L988" s="40"/>
      <c r="M988" s="33"/>
      <c r="N988" s="40"/>
      <c r="O988" s="33"/>
      <c r="P988" s="33"/>
      <c r="Q988" s="33"/>
      <c r="R988" s="33"/>
      <c r="S988" s="33"/>
      <c r="T988" s="33"/>
      <c r="U988" s="33"/>
      <c r="V988" s="33"/>
      <c r="W988" s="23" t="str">
        <f>LEFT(TEXT(Locations[[#This Row],[Zip Code]],"00000"),5)</f>
        <v>00000</v>
      </c>
    </row>
    <row r="989" spans="2:23" x14ac:dyDescent="0.2">
      <c r="B989" s="154">
        <v>977</v>
      </c>
      <c r="C989" s="33"/>
      <c r="D989" s="33"/>
      <c r="E989" s="37"/>
      <c r="F989" s="38" t="str">
        <f>_xlfn.IFNA(VLOOKUP(Locations[[#This Row],[CleanZip]],ZipCodes[],2,0),"")</f>
        <v/>
      </c>
      <c r="G989" s="38" t="str">
        <f>_xlfn.IFNA(VLOOKUP(Locations[[#This Row],[CleanZip]],ZipCodes[],3,0),"")</f>
        <v/>
      </c>
      <c r="H989" s="33"/>
      <c r="I989" s="39"/>
      <c r="J989" s="39"/>
      <c r="K989" s="40"/>
      <c r="L989" s="40"/>
      <c r="M989" s="33"/>
      <c r="N989" s="40"/>
      <c r="O989" s="33"/>
      <c r="P989" s="33"/>
      <c r="Q989" s="33"/>
      <c r="R989" s="33"/>
      <c r="S989" s="33"/>
      <c r="T989" s="33"/>
      <c r="U989" s="33"/>
      <c r="V989" s="33"/>
      <c r="W989" s="23" t="str">
        <f>LEFT(TEXT(Locations[[#This Row],[Zip Code]],"00000"),5)</f>
        <v>00000</v>
      </c>
    </row>
    <row r="990" spans="2:23" x14ac:dyDescent="0.2">
      <c r="B990" s="154">
        <v>978</v>
      </c>
      <c r="C990" s="33"/>
      <c r="D990" s="33"/>
      <c r="E990" s="37"/>
      <c r="F990" s="38" t="str">
        <f>_xlfn.IFNA(VLOOKUP(Locations[[#This Row],[CleanZip]],ZipCodes[],2,0),"")</f>
        <v/>
      </c>
      <c r="G990" s="38" t="str">
        <f>_xlfn.IFNA(VLOOKUP(Locations[[#This Row],[CleanZip]],ZipCodes[],3,0),"")</f>
        <v/>
      </c>
      <c r="H990" s="33"/>
      <c r="I990" s="39"/>
      <c r="J990" s="39"/>
      <c r="K990" s="40"/>
      <c r="L990" s="40"/>
      <c r="M990" s="33"/>
      <c r="N990" s="40"/>
      <c r="O990" s="33"/>
      <c r="P990" s="33"/>
      <c r="Q990" s="33"/>
      <c r="R990" s="33"/>
      <c r="S990" s="33"/>
      <c r="T990" s="33"/>
      <c r="U990" s="33"/>
      <c r="V990" s="33"/>
      <c r="W990" s="23" t="str">
        <f>LEFT(TEXT(Locations[[#This Row],[Zip Code]],"00000"),5)</f>
        <v>00000</v>
      </c>
    </row>
    <row r="991" spans="2:23" x14ac:dyDescent="0.2">
      <c r="B991" s="154">
        <v>979</v>
      </c>
      <c r="C991" s="33"/>
      <c r="D991" s="33"/>
      <c r="E991" s="37"/>
      <c r="F991" s="38" t="str">
        <f>_xlfn.IFNA(VLOOKUP(Locations[[#This Row],[CleanZip]],ZipCodes[],2,0),"")</f>
        <v/>
      </c>
      <c r="G991" s="38" t="str">
        <f>_xlfn.IFNA(VLOOKUP(Locations[[#This Row],[CleanZip]],ZipCodes[],3,0),"")</f>
        <v/>
      </c>
      <c r="H991" s="33"/>
      <c r="I991" s="39"/>
      <c r="J991" s="39"/>
      <c r="K991" s="40"/>
      <c r="L991" s="40"/>
      <c r="M991" s="33"/>
      <c r="N991" s="40"/>
      <c r="O991" s="33"/>
      <c r="P991" s="33"/>
      <c r="Q991" s="33"/>
      <c r="R991" s="33"/>
      <c r="S991" s="33"/>
      <c r="T991" s="33"/>
      <c r="U991" s="33"/>
      <c r="V991" s="33"/>
      <c r="W991" s="23" t="str">
        <f>LEFT(TEXT(Locations[[#This Row],[Zip Code]],"00000"),5)</f>
        <v>00000</v>
      </c>
    </row>
    <row r="992" spans="2:23" x14ac:dyDescent="0.2">
      <c r="B992" s="154">
        <v>980</v>
      </c>
      <c r="C992" s="33"/>
      <c r="D992" s="33"/>
      <c r="E992" s="37"/>
      <c r="F992" s="38" t="str">
        <f>_xlfn.IFNA(VLOOKUP(Locations[[#This Row],[CleanZip]],ZipCodes[],2,0),"")</f>
        <v/>
      </c>
      <c r="G992" s="38" t="str">
        <f>_xlfn.IFNA(VLOOKUP(Locations[[#This Row],[CleanZip]],ZipCodes[],3,0),"")</f>
        <v/>
      </c>
      <c r="H992" s="33"/>
      <c r="I992" s="39"/>
      <c r="J992" s="39"/>
      <c r="K992" s="40"/>
      <c r="L992" s="40"/>
      <c r="M992" s="33"/>
      <c r="N992" s="40"/>
      <c r="O992" s="33"/>
      <c r="P992" s="33"/>
      <c r="Q992" s="33"/>
      <c r="R992" s="33"/>
      <c r="S992" s="33"/>
      <c r="T992" s="33"/>
      <c r="U992" s="33"/>
      <c r="V992" s="33"/>
      <c r="W992" s="23" t="str">
        <f>LEFT(TEXT(Locations[[#This Row],[Zip Code]],"00000"),5)</f>
        <v>00000</v>
      </c>
    </row>
    <row r="993" spans="2:23" x14ac:dyDescent="0.2">
      <c r="B993" s="154">
        <v>981</v>
      </c>
      <c r="C993" s="33"/>
      <c r="D993" s="33"/>
      <c r="E993" s="37"/>
      <c r="F993" s="38" t="str">
        <f>_xlfn.IFNA(VLOOKUP(Locations[[#This Row],[CleanZip]],ZipCodes[],2,0),"")</f>
        <v/>
      </c>
      <c r="G993" s="38" t="str">
        <f>_xlfn.IFNA(VLOOKUP(Locations[[#This Row],[CleanZip]],ZipCodes[],3,0),"")</f>
        <v/>
      </c>
      <c r="H993" s="33"/>
      <c r="I993" s="39"/>
      <c r="J993" s="39"/>
      <c r="K993" s="40"/>
      <c r="L993" s="40"/>
      <c r="M993" s="33"/>
      <c r="N993" s="40"/>
      <c r="O993" s="33"/>
      <c r="P993" s="33"/>
      <c r="Q993" s="33"/>
      <c r="R993" s="33"/>
      <c r="S993" s="33"/>
      <c r="T993" s="33"/>
      <c r="U993" s="33"/>
      <c r="V993" s="33"/>
      <c r="W993" s="23" t="str">
        <f>LEFT(TEXT(Locations[[#This Row],[Zip Code]],"00000"),5)</f>
        <v>00000</v>
      </c>
    </row>
    <row r="994" spans="2:23" x14ac:dyDescent="0.2">
      <c r="B994" s="154">
        <v>982</v>
      </c>
      <c r="C994" s="33"/>
      <c r="D994" s="33"/>
      <c r="E994" s="37"/>
      <c r="F994" s="38" t="str">
        <f>_xlfn.IFNA(VLOOKUP(Locations[[#This Row],[CleanZip]],ZipCodes[],2,0),"")</f>
        <v/>
      </c>
      <c r="G994" s="38" t="str">
        <f>_xlfn.IFNA(VLOOKUP(Locations[[#This Row],[CleanZip]],ZipCodes[],3,0),"")</f>
        <v/>
      </c>
      <c r="H994" s="33"/>
      <c r="I994" s="39"/>
      <c r="J994" s="39"/>
      <c r="K994" s="40"/>
      <c r="L994" s="40"/>
      <c r="M994" s="33"/>
      <c r="N994" s="40"/>
      <c r="O994" s="33"/>
      <c r="P994" s="33"/>
      <c r="Q994" s="33"/>
      <c r="R994" s="33"/>
      <c r="S994" s="33"/>
      <c r="T994" s="33"/>
      <c r="U994" s="33"/>
      <c r="V994" s="33"/>
      <c r="W994" s="23" t="str">
        <f>LEFT(TEXT(Locations[[#This Row],[Zip Code]],"00000"),5)</f>
        <v>00000</v>
      </c>
    </row>
    <row r="995" spans="2:23" x14ac:dyDescent="0.2">
      <c r="B995" s="154">
        <v>983</v>
      </c>
      <c r="C995" s="33"/>
      <c r="D995" s="33"/>
      <c r="E995" s="37"/>
      <c r="F995" s="38" t="str">
        <f>_xlfn.IFNA(VLOOKUP(Locations[[#This Row],[CleanZip]],ZipCodes[],2,0),"")</f>
        <v/>
      </c>
      <c r="G995" s="38" t="str">
        <f>_xlfn.IFNA(VLOOKUP(Locations[[#This Row],[CleanZip]],ZipCodes[],3,0),"")</f>
        <v/>
      </c>
      <c r="H995" s="33"/>
      <c r="I995" s="39"/>
      <c r="J995" s="39"/>
      <c r="K995" s="40"/>
      <c r="L995" s="40"/>
      <c r="M995" s="33"/>
      <c r="N995" s="40"/>
      <c r="O995" s="33"/>
      <c r="P995" s="33"/>
      <c r="Q995" s="33"/>
      <c r="R995" s="33"/>
      <c r="S995" s="33"/>
      <c r="T995" s="33"/>
      <c r="U995" s="33"/>
      <c r="V995" s="33"/>
      <c r="W995" s="23" t="str">
        <f>LEFT(TEXT(Locations[[#This Row],[Zip Code]],"00000"),5)</f>
        <v>00000</v>
      </c>
    </row>
    <row r="996" spans="2:23" x14ac:dyDescent="0.2">
      <c r="B996" s="154">
        <v>984</v>
      </c>
      <c r="C996" s="33"/>
      <c r="D996" s="33"/>
      <c r="E996" s="37"/>
      <c r="F996" s="38" t="str">
        <f>_xlfn.IFNA(VLOOKUP(Locations[[#This Row],[CleanZip]],ZipCodes[],2,0),"")</f>
        <v/>
      </c>
      <c r="G996" s="38" t="str">
        <f>_xlfn.IFNA(VLOOKUP(Locations[[#This Row],[CleanZip]],ZipCodes[],3,0),"")</f>
        <v/>
      </c>
      <c r="H996" s="33"/>
      <c r="I996" s="39"/>
      <c r="J996" s="39"/>
      <c r="K996" s="40"/>
      <c r="L996" s="40"/>
      <c r="M996" s="33"/>
      <c r="N996" s="40"/>
      <c r="O996" s="33"/>
      <c r="P996" s="33"/>
      <c r="Q996" s="33"/>
      <c r="R996" s="33"/>
      <c r="S996" s="33"/>
      <c r="T996" s="33"/>
      <c r="U996" s="33"/>
      <c r="V996" s="33"/>
      <c r="W996" s="23" t="str">
        <f>LEFT(TEXT(Locations[[#This Row],[Zip Code]],"00000"),5)</f>
        <v>00000</v>
      </c>
    </row>
    <row r="997" spans="2:23" x14ac:dyDescent="0.2">
      <c r="B997" s="154">
        <v>985</v>
      </c>
      <c r="C997" s="33"/>
      <c r="D997" s="33"/>
      <c r="E997" s="37"/>
      <c r="F997" s="38" t="str">
        <f>_xlfn.IFNA(VLOOKUP(Locations[[#This Row],[CleanZip]],ZipCodes[],2,0),"")</f>
        <v/>
      </c>
      <c r="G997" s="38" t="str">
        <f>_xlfn.IFNA(VLOOKUP(Locations[[#This Row],[CleanZip]],ZipCodes[],3,0),"")</f>
        <v/>
      </c>
      <c r="H997" s="33"/>
      <c r="I997" s="39"/>
      <c r="J997" s="39"/>
      <c r="K997" s="40"/>
      <c r="L997" s="40"/>
      <c r="M997" s="33"/>
      <c r="N997" s="40"/>
      <c r="O997" s="33"/>
      <c r="P997" s="33"/>
      <c r="Q997" s="33"/>
      <c r="R997" s="33"/>
      <c r="S997" s="33"/>
      <c r="T997" s="33"/>
      <c r="U997" s="33"/>
      <c r="V997" s="33"/>
      <c r="W997" s="23" t="str">
        <f>LEFT(TEXT(Locations[[#This Row],[Zip Code]],"00000"),5)</f>
        <v>00000</v>
      </c>
    </row>
    <row r="998" spans="2:23" x14ac:dyDescent="0.2">
      <c r="B998" s="154">
        <v>986</v>
      </c>
      <c r="C998" s="33"/>
      <c r="D998" s="33"/>
      <c r="E998" s="37"/>
      <c r="F998" s="38" t="str">
        <f>_xlfn.IFNA(VLOOKUP(Locations[[#This Row],[CleanZip]],ZipCodes[],2,0),"")</f>
        <v/>
      </c>
      <c r="G998" s="38" t="str">
        <f>_xlfn.IFNA(VLOOKUP(Locations[[#This Row],[CleanZip]],ZipCodes[],3,0),"")</f>
        <v/>
      </c>
      <c r="H998" s="33"/>
      <c r="I998" s="39"/>
      <c r="J998" s="39"/>
      <c r="K998" s="40"/>
      <c r="L998" s="40"/>
      <c r="M998" s="33"/>
      <c r="N998" s="40"/>
      <c r="O998" s="33"/>
      <c r="P998" s="33"/>
      <c r="Q998" s="33"/>
      <c r="R998" s="33"/>
      <c r="S998" s="33"/>
      <c r="T998" s="33"/>
      <c r="U998" s="33"/>
      <c r="V998" s="33"/>
      <c r="W998" s="23" t="str">
        <f>LEFT(TEXT(Locations[[#This Row],[Zip Code]],"00000"),5)</f>
        <v>00000</v>
      </c>
    </row>
    <row r="999" spans="2:23" x14ac:dyDescent="0.2">
      <c r="B999" s="154">
        <v>987</v>
      </c>
      <c r="C999" s="33"/>
      <c r="D999" s="33"/>
      <c r="E999" s="37"/>
      <c r="F999" s="38" t="str">
        <f>_xlfn.IFNA(VLOOKUP(Locations[[#This Row],[CleanZip]],ZipCodes[],2,0),"")</f>
        <v/>
      </c>
      <c r="G999" s="38" t="str">
        <f>_xlfn.IFNA(VLOOKUP(Locations[[#This Row],[CleanZip]],ZipCodes[],3,0),"")</f>
        <v/>
      </c>
      <c r="H999" s="33"/>
      <c r="I999" s="39"/>
      <c r="J999" s="39"/>
      <c r="K999" s="40"/>
      <c r="L999" s="40"/>
      <c r="M999" s="33"/>
      <c r="N999" s="40"/>
      <c r="O999" s="33"/>
      <c r="P999" s="33"/>
      <c r="Q999" s="33"/>
      <c r="R999" s="33"/>
      <c r="S999" s="33"/>
      <c r="T999" s="33"/>
      <c r="U999" s="33"/>
      <c r="V999" s="33"/>
      <c r="W999" s="23" t="str">
        <f>LEFT(TEXT(Locations[[#This Row],[Zip Code]],"00000"),5)</f>
        <v>00000</v>
      </c>
    </row>
    <row r="1000" spans="2:23" x14ac:dyDescent="0.2">
      <c r="B1000" s="154">
        <v>988</v>
      </c>
      <c r="C1000" s="33"/>
      <c r="D1000" s="33"/>
      <c r="E1000" s="37"/>
      <c r="F1000" s="38" t="str">
        <f>_xlfn.IFNA(VLOOKUP(Locations[[#This Row],[CleanZip]],ZipCodes[],2,0),"")</f>
        <v/>
      </c>
      <c r="G1000" s="38" t="str">
        <f>_xlfn.IFNA(VLOOKUP(Locations[[#This Row],[CleanZip]],ZipCodes[],3,0),"")</f>
        <v/>
      </c>
      <c r="H1000" s="33"/>
      <c r="I1000" s="39"/>
      <c r="J1000" s="39"/>
      <c r="K1000" s="40"/>
      <c r="L1000" s="40"/>
      <c r="M1000" s="33"/>
      <c r="N1000" s="40"/>
      <c r="O1000" s="33"/>
      <c r="P1000" s="33"/>
      <c r="Q1000" s="33"/>
      <c r="R1000" s="33"/>
      <c r="S1000" s="33"/>
      <c r="T1000" s="33"/>
      <c r="U1000" s="33"/>
      <c r="V1000" s="33"/>
      <c r="W1000" s="23" t="str">
        <f>LEFT(TEXT(Locations[[#This Row],[Zip Code]],"00000"),5)</f>
        <v>00000</v>
      </c>
    </row>
    <row r="1001" spans="2:23" x14ac:dyDescent="0.2">
      <c r="B1001" s="154">
        <v>989</v>
      </c>
      <c r="C1001" s="33"/>
      <c r="D1001" s="33"/>
      <c r="E1001" s="37"/>
      <c r="F1001" s="38" t="str">
        <f>_xlfn.IFNA(VLOOKUP(Locations[[#This Row],[CleanZip]],ZipCodes[],2,0),"")</f>
        <v/>
      </c>
      <c r="G1001" s="38" t="str">
        <f>_xlfn.IFNA(VLOOKUP(Locations[[#This Row],[CleanZip]],ZipCodes[],3,0),"")</f>
        <v/>
      </c>
      <c r="H1001" s="33"/>
      <c r="I1001" s="39"/>
      <c r="J1001" s="39"/>
      <c r="K1001" s="40"/>
      <c r="L1001" s="40"/>
      <c r="M1001" s="33"/>
      <c r="N1001" s="40"/>
      <c r="O1001" s="33"/>
      <c r="P1001" s="33"/>
      <c r="Q1001" s="33"/>
      <c r="R1001" s="33"/>
      <c r="S1001" s="33"/>
      <c r="T1001" s="33"/>
      <c r="U1001" s="33"/>
      <c r="V1001" s="33"/>
      <c r="W1001" s="23" t="str">
        <f>LEFT(TEXT(Locations[[#This Row],[Zip Code]],"00000"),5)</f>
        <v>00000</v>
      </c>
    </row>
    <row r="1002" spans="2:23" x14ac:dyDescent="0.2">
      <c r="B1002" s="154">
        <v>990</v>
      </c>
      <c r="C1002" s="33"/>
      <c r="D1002" s="33"/>
      <c r="E1002" s="37"/>
      <c r="F1002" s="38" t="str">
        <f>_xlfn.IFNA(VLOOKUP(Locations[[#This Row],[CleanZip]],ZipCodes[],2,0),"")</f>
        <v/>
      </c>
      <c r="G1002" s="38" t="str">
        <f>_xlfn.IFNA(VLOOKUP(Locations[[#This Row],[CleanZip]],ZipCodes[],3,0),"")</f>
        <v/>
      </c>
      <c r="H1002" s="33"/>
      <c r="I1002" s="39"/>
      <c r="J1002" s="39"/>
      <c r="K1002" s="40"/>
      <c r="L1002" s="40"/>
      <c r="M1002" s="33"/>
      <c r="N1002" s="40"/>
      <c r="O1002" s="33"/>
      <c r="P1002" s="33"/>
      <c r="Q1002" s="33"/>
      <c r="R1002" s="33"/>
      <c r="S1002" s="33"/>
      <c r="T1002" s="33"/>
      <c r="U1002" s="33"/>
      <c r="V1002" s="33"/>
      <c r="W1002" s="23" t="str">
        <f>LEFT(TEXT(Locations[[#This Row],[Zip Code]],"00000"),5)</f>
        <v>00000</v>
      </c>
    </row>
    <row r="1003" spans="2:23" x14ac:dyDescent="0.2">
      <c r="B1003" s="154">
        <v>991</v>
      </c>
      <c r="C1003" s="33"/>
      <c r="D1003" s="33"/>
      <c r="E1003" s="37"/>
      <c r="F1003" s="38" t="str">
        <f>_xlfn.IFNA(VLOOKUP(Locations[[#This Row],[CleanZip]],ZipCodes[],2,0),"")</f>
        <v/>
      </c>
      <c r="G1003" s="38" t="str">
        <f>_xlfn.IFNA(VLOOKUP(Locations[[#This Row],[CleanZip]],ZipCodes[],3,0),"")</f>
        <v/>
      </c>
      <c r="H1003" s="33"/>
      <c r="I1003" s="39"/>
      <c r="J1003" s="39"/>
      <c r="K1003" s="40"/>
      <c r="L1003" s="40"/>
      <c r="M1003" s="33"/>
      <c r="N1003" s="40"/>
      <c r="O1003" s="33"/>
      <c r="P1003" s="33"/>
      <c r="Q1003" s="33"/>
      <c r="R1003" s="33"/>
      <c r="S1003" s="33"/>
      <c r="T1003" s="33"/>
      <c r="U1003" s="33"/>
      <c r="V1003" s="33"/>
      <c r="W1003" s="23" t="str">
        <f>LEFT(TEXT(Locations[[#This Row],[Zip Code]],"00000"),5)</f>
        <v>00000</v>
      </c>
    </row>
    <row r="1004" spans="2:23" x14ac:dyDescent="0.2">
      <c r="B1004" s="154">
        <v>992</v>
      </c>
      <c r="C1004" s="33"/>
      <c r="D1004" s="33"/>
      <c r="E1004" s="37"/>
      <c r="F1004" s="38" t="str">
        <f>_xlfn.IFNA(VLOOKUP(Locations[[#This Row],[CleanZip]],ZipCodes[],2,0),"")</f>
        <v/>
      </c>
      <c r="G1004" s="38" t="str">
        <f>_xlfn.IFNA(VLOOKUP(Locations[[#This Row],[CleanZip]],ZipCodes[],3,0),"")</f>
        <v/>
      </c>
      <c r="H1004" s="33"/>
      <c r="I1004" s="39"/>
      <c r="J1004" s="39"/>
      <c r="K1004" s="40"/>
      <c r="L1004" s="40"/>
      <c r="M1004" s="33"/>
      <c r="N1004" s="40"/>
      <c r="O1004" s="33"/>
      <c r="P1004" s="33"/>
      <c r="Q1004" s="33"/>
      <c r="R1004" s="33"/>
      <c r="S1004" s="33"/>
      <c r="T1004" s="33"/>
      <c r="U1004" s="33"/>
      <c r="V1004" s="33"/>
      <c r="W1004" s="23" t="str">
        <f>LEFT(TEXT(Locations[[#This Row],[Zip Code]],"00000"),5)</f>
        <v>00000</v>
      </c>
    </row>
    <row r="1005" spans="2:23" x14ac:dyDescent="0.2">
      <c r="B1005" s="154">
        <v>993</v>
      </c>
      <c r="C1005" s="33"/>
      <c r="D1005" s="33"/>
      <c r="E1005" s="37"/>
      <c r="F1005" s="38" t="str">
        <f>_xlfn.IFNA(VLOOKUP(Locations[[#This Row],[CleanZip]],ZipCodes[],2,0),"")</f>
        <v/>
      </c>
      <c r="G1005" s="38" t="str">
        <f>_xlfn.IFNA(VLOOKUP(Locations[[#This Row],[CleanZip]],ZipCodes[],3,0),"")</f>
        <v/>
      </c>
      <c r="H1005" s="33"/>
      <c r="I1005" s="39"/>
      <c r="J1005" s="39"/>
      <c r="K1005" s="40"/>
      <c r="L1005" s="40"/>
      <c r="M1005" s="33"/>
      <c r="N1005" s="40"/>
      <c r="O1005" s="33"/>
      <c r="P1005" s="33"/>
      <c r="Q1005" s="33"/>
      <c r="R1005" s="33"/>
      <c r="S1005" s="33"/>
      <c r="T1005" s="33"/>
      <c r="U1005" s="33"/>
      <c r="V1005" s="33"/>
      <c r="W1005" s="23" t="str">
        <f>LEFT(TEXT(Locations[[#This Row],[Zip Code]],"00000"),5)</f>
        <v>00000</v>
      </c>
    </row>
    <row r="1006" spans="2:23" x14ac:dyDescent="0.2">
      <c r="B1006" s="154">
        <v>994</v>
      </c>
      <c r="C1006" s="33"/>
      <c r="D1006" s="33"/>
      <c r="E1006" s="37"/>
      <c r="F1006" s="38" t="str">
        <f>_xlfn.IFNA(VLOOKUP(Locations[[#This Row],[CleanZip]],ZipCodes[],2,0),"")</f>
        <v/>
      </c>
      <c r="G1006" s="38" t="str">
        <f>_xlfn.IFNA(VLOOKUP(Locations[[#This Row],[CleanZip]],ZipCodes[],3,0),"")</f>
        <v/>
      </c>
      <c r="H1006" s="33"/>
      <c r="I1006" s="39"/>
      <c r="J1006" s="39"/>
      <c r="K1006" s="40"/>
      <c r="L1006" s="40"/>
      <c r="M1006" s="33"/>
      <c r="N1006" s="40"/>
      <c r="O1006" s="33"/>
      <c r="P1006" s="33"/>
      <c r="Q1006" s="33"/>
      <c r="R1006" s="33"/>
      <c r="S1006" s="33"/>
      <c r="T1006" s="33"/>
      <c r="U1006" s="33"/>
      <c r="V1006" s="33"/>
      <c r="W1006" s="23" t="str">
        <f>LEFT(TEXT(Locations[[#This Row],[Zip Code]],"00000"),5)</f>
        <v>00000</v>
      </c>
    </row>
    <row r="1007" spans="2:23" x14ac:dyDescent="0.2">
      <c r="B1007" s="154">
        <v>995</v>
      </c>
      <c r="C1007" s="33"/>
      <c r="D1007" s="33"/>
      <c r="E1007" s="37"/>
      <c r="F1007" s="38" t="str">
        <f>_xlfn.IFNA(VLOOKUP(Locations[[#This Row],[CleanZip]],ZipCodes[],2,0),"")</f>
        <v/>
      </c>
      <c r="G1007" s="38" t="str">
        <f>_xlfn.IFNA(VLOOKUP(Locations[[#This Row],[CleanZip]],ZipCodes[],3,0),"")</f>
        <v/>
      </c>
      <c r="H1007" s="33"/>
      <c r="I1007" s="39"/>
      <c r="J1007" s="39"/>
      <c r="K1007" s="40"/>
      <c r="L1007" s="40"/>
      <c r="M1007" s="33"/>
      <c r="N1007" s="40"/>
      <c r="O1007" s="33"/>
      <c r="P1007" s="33"/>
      <c r="Q1007" s="33"/>
      <c r="R1007" s="33"/>
      <c r="S1007" s="33"/>
      <c r="T1007" s="33"/>
      <c r="U1007" s="33"/>
      <c r="V1007" s="33"/>
      <c r="W1007" s="23" t="str">
        <f>LEFT(TEXT(Locations[[#This Row],[Zip Code]],"00000"),5)</f>
        <v>00000</v>
      </c>
    </row>
    <row r="1008" spans="2:23" x14ac:dyDescent="0.2">
      <c r="B1008" s="154">
        <v>996</v>
      </c>
      <c r="C1008" s="33"/>
      <c r="D1008" s="33"/>
      <c r="E1008" s="37"/>
      <c r="F1008" s="38" t="str">
        <f>_xlfn.IFNA(VLOOKUP(Locations[[#This Row],[CleanZip]],ZipCodes[],2,0),"")</f>
        <v/>
      </c>
      <c r="G1008" s="38" t="str">
        <f>_xlfn.IFNA(VLOOKUP(Locations[[#This Row],[CleanZip]],ZipCodes[],3,0),"")</f>
        <v/>
      </c>
      <c r="H1008" s="33"/>
      <c r="I1008" s="39"/>
      <c r="J1008" s="39"/>
      <c r="K1008" s="40"/>
      <c r="L1008" s="40"/>
      <c r="M1008" s="33"/>
      <c r="N1008" s="40"/>
      <c r="O1008" s="33"/>
      <c r="P1008" s="33"/>
      <c r="Q1008" s="33"/>
      <c r="R1008" s="33"/>
      <c r="S1008" s="33"/>
      <c r="T1008" s="33"/>
      <c r="U1008" s="33"/>
      <c r="V1008" s="33"/>
      <c r="W1008" s="23" t="str">
        <f>LEFT(TEXT(Locations[[#This Row],[Zip Code]],"00000"),5)</f>
        <v>00000</v>
      </c>
    </row>
    <row r="1009" spans="2:23" x14ac:dyDescent="0.2">
      <c r="B1009" s="154">
        <v>997</v>
      </c>
      <c r="C1009" s="33"/>
      <c r="D1009" s="33"/>
      <c r="E1009" s="37"/>
      <c r="F1009" s="38" t="str">
        <f>_xlfn.IFNA(VLOOKUP(Locations[[#This Row],[CleanZip]],ZipCodes[],2,0),"")</f>
        <v/>
      </c>
      <c r="G1009" s="38" t="str">
        <f>_xlfn.IFNA(VLOOKUP(Locations[[#This Row],[CleanZip]],ZipCodes[],3,0),"")</f>
        <v/>
      </c>
      <c r="H1009" s="33"/>
      <c r="I1009" s="39"/>
      <c r="J1009" s="39"/>
      <c r="K1009" s="40"/>
      <c r="L1009" s="40"/>
      <c r="M1009" s="33"/>
      <c r="N1009" s="40"/>
      <c r="O1009" s="33"/>
      <c r="P1009" s="33"/>
      <c r="Q1009" s="33"/>
      <c r="R1009" s="33"/>
      <c r="S1009" s="33"/>
      <c r="T1009" s="33"/>
      <c r="U1009" s="33"/>
      <c r="V1009" s="33"/>
      <c r="W1009" s="23" t="str">
        <f>LEFT(TEXT(Locations[[#This Row],[Zip Code]],"00000"),5)</f>
        <v>00000</v>
      </c>
    </row>
    <row r="1010" spans="2:23" x14ac:dyDescent="0.2">
      <c r="B1010" s="154">
        <v>998</v>
      </c>
      <c r="C1010" s="33"/>
      <c r="D1010" s="33"/>
      <c r="E1010" s="37"/>
      <c r="F1010" s="38" t="str">
        <f>_xlfn.IFNA(VLOOKUP(Locations[[#This Row],[CleanZip]],ZipCodes[],2,0),"")</f>
        <v/>
      </c>
      <c r="G1010" s="38" t="str">
        <f>_xlfn.IFNA(VLOOKUP(Locations[[#This Row],[CleanZip]],ZipCodes[],3,0),"")</f>
        <v/>
      </c>
      <c r="H1010" s="33"/>
      <c r="I1010" s="39"/>
      <c r="J1010" s="39"/>
      <c r="K1010" s="40"/>
      <c r="L1010" s="40"/>
      <c r="M1010" s="33"/>
      <c r="N1010" s="40"/>
      <c r="O1010" s="33"/>
      <c r="P1010" s="33"/>
      <c r="Q1010" s="33"/>
      <c r="R1010" s="33"/>
      <c r="S1010" s="33"/>
      <c r="T1010" s="33"/>
      <c r="U1010" s="33"/>
      <c r="V1010" s="33"/>
      <c r="W1010" s="23" t="str">
        <f>LEFT(TEXT(Locations[[#This Row],[Zip Code]],"00000"),5)</f>
        <v>00000</v>
      </c>
    </row>
    <row r="1011" spans="2:23" x14ac:dyDescent="0.2">
      <c r="B1011" s="154">
        <v>999</v>
      </c>
      <c r="C1011" s="33"/>
      <c r="D1011" s="33"/>
      <c r="E1011" s="37"/>
      <c r="F1011" s="38" t="str">
        <f>_xlfn.IFNA(VLOOKUP(Locations[[#This Row],[CleanZip]],ZipCodes[],2,0),"")</f>
        <v/>
      </c>
      <c r="G1011" s="38" t="str">
        <f>_xlfn.IFNA(VLOOKUP(Locations[[#This Row],[CleanZip]],ZipCodes[],3,0),"")</f>
        <v/>
      </c>
      <c r="H1011" s="33"/>
      <c r="I1011" s="39"/>
      <c r="J1011" s="39"/>
      <c r="K1011" s="40"/>
      <c r="L1011" s="40"/>
      <c r="M1011" s="33"/>
      <c r="N1011" s="40"/>
      <c r="O1011" s="33"/>
      <c r="P1011" s="33"/>
      <c r="Q1011" s="33"/>
      <c r="R1011" s="33"/>
      <c r="S1011" s="33"/>
      <c r="T1011" s="33"/>
      <c r="U1011" s="33"/>
      <c r="V1011" s="33"/>
      <c r="W1011" s="23" t="str">
        <f>LEFT(TEXT(Locations[[#This Row],[Zip Code]],"00000"),5)</f>
        <v>00000</v>
      </c>
    </row>
    <row r="1012" spans="2:23" x14ac:dyDescent="0.2">
      <c r="B1012" s="154">
        <v>1000</v>
      </c>
      <c r="C1012" s="33"/>
      <c r="D1012" s="33"/>
      <c r="E1012" s="37"/>
      <c r="F1012" s="38" t="str">
        <f>_xlfn.IFNA(VLOOKUP(Locations[[#This Row],[CleanZip]],ZipCodes[],2,0),"")</f>
        <v/>
      </c>
      <c r="G1012" s="38" t="str">
        <f>_xlfn.IFNA(VLOOKUP(Locations[[#This Row],[CleanZip]],ZipCodes[],3,0),"")</f>
        <v/>
      </c>
      <c r="H1012" s="33"/>
      <c r="I1012" s="39"/>
      <c r="J1012" s="39"/>
      <c r="K1012" s="40"/>
      <c r="L1012" s="40"/>
      <c r="M1012" s="33"/>
      <c r="N1012" s="40"/>
      <c r="O1012" s="33"/>
      <c r="P1012" s="33"/>
      <c r="Q1012" s="33"/>
      <c r="R1012" s="33"/>
      <c r="S1012" s="33"/>
      <c r="T1012" s="33"/>
      <c r="U1012" s="33"/>
      <c r="V1012" s="33"/>
      <c r="W1012" s="23" t="str">
        <f>LEFT(TEXT(Locations[[#This Row],[Zip Code]],"00000"),5)</f>
        <v>00000</v>
      </c>
    </row>
    <row r="1013" spans="2:23" x14ac:dyDescent="0.2">
      <c r="B1013" s="154">
        <v>1001</v>
      </c>
      <c r="C1013" s="33"/>
      <c r="D1013" s="33"/>
      <c r="E1013" s="37"/>
      <c r="F1013" s="38" t="str">
        <f>_xlfn.IFNA(VLOOKUP(Locations[[#This Row],[CleanZip]],ZipCodes[],2,0),"")</f>
        <v/>
      </c>
      <c r="G1013" s="38" t="str">
        <f>_xlfn.IFNA(VLOOKUP(Locations[[#This Row],[CleanZip]],ZipCodes[],3,0),"")</f>
        <v/>
      </c>
      <c r="H1013" s="33"/>
      <c r="I1013" s="39"/>
      <c r="J1013" s="39"/>
      <c r="K1013" s="40"/>
      <c r="L1013" s="40"/>
      <c r="M1013" s="33"/>
      <c r="N1013" s="40"/>
      <c r="O1013" s="33"/>
      <c r="P1013" s="33"/>
      <c r="Q1013" s="33"/>
      <c r="R1013" s="33"/>
      <c r="S1013" s="33"/>
      <c r="T1013" s="33"/>
      <c r="U1013" s="33"/>
      <c r="V1013" s="33"/>
      <c r="W1013" s="23" t="str">
        <f>LEFT(TEXT(Locations[[#This Row],[Zip Code]],"00000"),5)</f>
        <v>00000</v>
      </c>
    </row>
    <row r="1014" spans="2:23" x14ac:dyDescent="0.2">
      <c r="B1014" s="154">
        <v>1002</v>
      </c>
      <c r="C1014" s="33"/>
      <c r="D1014" s="33"/>
      <c r="E1014" s="37"/>
      <c r="F1014" s="38" t="str">
        <f>_xlfn.IFNA(VLOOKUP(Locations[[#This Row],[CleanZip]],ZipCodes[],2,0),"")</f>
        <v/>
      </c>
      <c r="G1014" s="38" t="str">
        <f>_xlfn.IFNA(VLOOKUP(Locations[[#This Row],[CleanZip]],ZipCodes[],3,0),"")</f>
        <v/>
      </c>
      <c r="H1014" s="33"/>
      <c r="I1014" s="39"/>
      <c r="J1014" s="39"/>
      <c r="K1014" s="40"/>
      <c r="L1014" s="40"/>
      <c r="M1014" s="33"/>
      <c r="N1014" s="40"/>
      <c r="O1014" s="33"/>
      <c r="P1014" s="33"/>
      <c r="Q1014" s="33"/>
      <c r="R1014" s="33"/>
      <c r="S1014" s="33"/>
      <c r="T1014" s="33"/>
      <c r="U1014" s="33"/>
      <c r="V1014" s="33"/>
      <c r="W1014" s="23" t="str">
        <f>LEFT(TEXT(Locations[[#This Row],[Zip Code]],"00000"),5)</f>
        <v>00000</v>
      </c>
    </row>
    <row r="1015" spans="2:23" x14ac:dyDescent="0.2">
      <c r="B1015" s="154">
        <v>1003</v>
      </c>
      <c r="C1015" s="33"/>
      <c r="D1015" s="33"/>
      <c r="E1015" s="37"/>
      <c r="F1015" s="38" t="str">
        <f>_xlfn.IFNA(VLOOKUP(Locations[[#This Row],[CleanZip]],ZipCodes[],2,0),"")</f>
        <v/>
      </c>
      <c r="G1015" s="38" t="str">
        <f>_xlfn.IFNA(VLOOKUP(Locations[[#This Row],[CleanZip]],ZipCodes[],3,0),"")</f>
        <v/>
      </c>
      <c r="H1015" s="33"/>
      <c r="I1015" s="39"/>
      <c r="J1015" s="39"/>
      <c r="K1015" s="40"/>
      <c r="L1015" s="40"/>
      <c r="M1015" s="33"/>
      <c r="N1015" s="40"/>
      <c r="O1015" s="33"/>
      <c r="P1015" s="33"/>
      <c r="Q1015" s="33"/>
      <c r="R1015" s="33"/>
      <c r="S1015" s="33"/>
      <c r="T1015" s="33"/>
      <c r="U1015" s="33"/>
      <c r="V1015" s="33"/>
      <c r="W1015" s="23" t="str">
        <f>LEFT(TEXT(Locations[[#This Row],[Zip Code]],"00000"),5)</f>
        <v>00000</v>
      </c>
    </row>
    <row r="1016" spans="2:23" x14ac:dyDescent="0.2">
      <c r="B1016" s="154">
        <v>1004</v>
      </c>
      <c r="C1016" s="33"/>
      <c r="D1016" s="33"/>
      <c r="E1016" s="37"/>
      <c r="F1016" s="38" t="str">
        <f>_xlfn.IFNA(VLOOKUP(Locations[[#This Row],[CleanZip]],ZipCodes[],2,0),"")</f>
        <v/>
      </c>
      <c r="G1016" s="38" t="str">
        <f>_xlfn.IFNA(VLOOKUP(Locations[[#This Row],[CleanZip]],ZipCodes[],3,0),"")</f>
        <v/>
      </c>
      <c r="H1016" s="33"/>
      <c r="I1016" s="39"/>
      <c r="J1016" s="39"/>
      <c r="K1016" s="40"/>
      <c r="L1016" s="40"/>
      <c r="M1016" s="33"/>
      <c r="N1016" s="40"/>
      <c r="O1016" s="33"/>
      <c r="P1016" s="33"/>
      <c r="Q1016" s="33"/>
      <c r="R1016" s="33"/>
      <c r="S1016" s="33"/>
      <c r="T1016" s="33"/>
      <c r="U1016" s="33"/>
      <c r="V1016" s="33"/>
      <c r="W1016" s="23" t="str">
        <f>LEFT(TEXT(Locations[[#This Row],[Zip Code]],"00000"),5)</f>
        <v>00000</v>
      </c>
    </row>
    <row r="1017" spans="2:23" x14ac:dyDescent="0.2">
      <c r="B1017" s="154">
        <v>1005</v>
      </c>
      <c r="C1017" s="33"/>
      <c r="D1017" s="33"/>
      <c r="E1017" s="37"/>
      <c r="F1017" s="38" t="str">
        <f>_xlfn.IFNA(VLOOKUP(Locations[[#This Row],[CleanZip]],ZipCodes[],2,0),"")</f>
        <v/>
      </c>
      <c r="G1017" s="38" t="str">
        <f>_xlfn.IFNA(VLOOKUP(Locations[[#This Row],[CleanZip]],ZipCodes[],3,0),"")</f>
        <v/>
      </c>
      <c r="H1017" s="33"/>
      <c r="I1017" s="39"/>
      <c r="J1017" s="39"/>
      <c r="K1017" s="40"/>
      <c r="L1017" s="40"/>
      <c r="M1017" s="33"/>
      <c r="N1017" s="40"/>
      <c r="O1017" s="33"/>
      <c r="P1017" s="33"/>
      <c r="Q1017" s="33"/>
      <c r="R1017" s="33"/>
      <c r="S1017" s="33"/>
      <c r="T1017" s="33"/>
      <c r="U1017" s="33"/>
      <c r="V1017" s="33"/>
      <c r="W1017" s="23" t="str">
        <f>LEFT(TEXT(Locations[[#This Row],[Zip Code]],"00000"),5)</f>
        <v>00000</v>
      </c>
    </row>
    <row r="1018" spans="2:23" x14ac:dyDescent="0.2">
      <c r="B1018" s="154">
        <v>1006</v>
      </c>
      <c r="C1018" s="33"/>
      <c r="D1018" s="33"/>
      <c r="E1018" s="37"/>
      <c r="F1018" s="38" t="str">
        <f>_xlfn.IFNA(VLOOKUP(Locations[[#This Row],[CleanZip]],ZipCodes[],2,0),"")</f>
        <v/>
      </c>
      <c r="G1018" s="38" t="str">
        <f>_xlfn.IFNA(VLOOKUP(Locations[[#This Row],[CleanZip]],ZipCodes[],3,0),"")</f>
        <v/>
      </c>
      <c r="H1018" s="33"/>
      <c r="I1018" s="39"/>
      <c r="J1018" s="39"/>
      <c r="K1018" s="40"/>
      <c r="L1018" s="40"/>
      <c r="M1018" s="33"/>
      <c r="N1018" s="40"/>
      <c r="O1018" s="33"/>
      <c r="P1018" s="33"/>
      <c r="Q1018" s="33"/>
      <c r="R1018" s="33"/>
      <c r="S1018" s="33"/>
      <c r="T1018" s="33"/>
      <c r="U1018" s="33"/>
      <c r="V1018" s="33"/>
      <c r="W1018" s="23" t="str">
        <f>LEFT(TEXT(Locations[[#This Row],[Zip Code]],"00000"),5)</f>
        <v>00000</v>
      </c>
    </row>
    <row r="1019" spans="2:23" x14ac:dyDescent="0.2">
      <c r="B1019" s="154">
        <v>1007</v>
      </c>
      <c r="C1019" s="33"/>
      <c r="D1019" s="33"/>
      <c r="E1019" s="37"/>
      <c r="F1019" s="38" t="str">
        <f>_xlfn.IFNA(VLOOKUP(Locations[[#This Row],[CleanZip]],ZipCodes[],2,0),"")</f>
        <v/>
      </c>
      <c r="G1019" s="38" t="str">
        <f>_xlfn.IFNA(VLOOKUP(Locations[[#This Row],[CleanZip]],ZipCodes[],3,0),"")</f>
        <v/>
      </c>
      <c r="H1019" s="33"/>
      <c r="I1019" s="39"/>
      <c r="J1019" s="39"/>
      <c r="K1019" s="40"/>
      <c r="L1019" s="40"/>
      <c r="M1019" s="33"/>
      <c r="N1019" s="40"/>
      <c r="O1019" s="33"/>
      <c r="P1019" s="33"/>
      <c r="Q1019" s="33"/>
      <c r="R1019" s="33"/>
      <c r="S1019" s="33"/>
      <c r="T1019" s="33"/>
      <c r="U1019" s="33"/>
      <c r="V1019" s="33"/>
      <c r="W1019" s="23" t="str">
        <f>LEFT(TEXT(Locations[[#This Row],[Zip Code]],"00000"),5)</f>
        <v>00000</v>
      </c>
    </row>
    <row r="1020" spans="2:23" x14ac:dyDescent="0.2">
      <c r="B1020" s="154">
        <v>1008</v>
      </c>
      <c r="C1020" s="33"/>
      <c r="D1020" s="33"/>
      <c r="E1020" s="37"/>
      <c r="F1020" s="38" t="str">
        <f>_xlfn.IFNA(VLOOKUP(Locations[[#This Row],[CleanZip]],ZipCodes[],2,0),"")</f>
        <v/>
      </c>
      <c r="G1020" s="38" t="str">
        <f>_xlfn.IFNA(VLOOKUP(Locations[[#This Row],[CleanZip]],ZipCodes[],3,0),"")</f>
        <v/>
      </c>
      <c r="H1020" s="33"/>
      <c r="I1020" s="39"/>
      <c r="J1020" s="39"/>
      <c r="K1020" s="40"/>
      <c r="L1020" s="40"/>
      <c r="M1020" s="33"/>
      <c r="N1020" s="40"/>
      <c r="O1020" s="33"/>
      <c r="P1020" s="33"/>
      <c r="Q1020" s="33"/>
      <c r="R1020" s="33"/>
      <c r="S1020" s="33"/>
      <c r="T1020" s="33"/>
      <c r="U1020" s="33"/>
      <c r="V1020" s="33"/>
      <c r="W1020" s="23" t="str">
        <f>LEFT(TEXT(Locations[[#This Row],[Zip Code]],"00000"),5)</f>
        <v>00000</v>
      </c>
    </row>
    <row r="1021" spans="2:23" x14ac:dyDescent="0.2">
      <c r="B1021" s="154">
        <v>1009</v>
      </c>
      <c r="C1021" s="33"/>
      <c r="D1021" s="33"/>
      <c r="E1021" s="37"/>
      <c r="F1021" s="38" t="str">
        <f>_xlfn.IFNA(VLOOKUP(Locations[[#This Row],[CleanZip]],ZipCodes[],2,0),"")</f>
        <v/>
      </c>
      <c r="G1021" s="38" t="str">
        <f>_xlfn.IFNA(VLOOKUP(Locations[[#This Row],[CleanZip]],ZipCodes[],3,0),"")</f>
        <v/>
      </c>
      <c r="H1021" s="33"/>
      <c r="I1021" s="39"/>
      <c r="J1021" s="39"/>
      <c r="K1021" s="40"/>
      <c r="L1021" s="40"/>
      <c r="M1021" s="33"/>
      <c r="N1021" s="40"/>
      <c r="O1021" s="33"/>
      <c r="P1021" s="33"/>
      <c r="Q1021" s="33"/>
      <c r="R1021" s="33"/>
      <c r="S1021" s="33"/>
      <c r="T1021" s="33"/>
      <c r="U1021" s="33"/>
      <c r="V1021" s="33"/>
      <c r="W1021" s="23" t="str">
        <f>LEFT(TEXT(Locations[[#This Row],[Zip Code]],"00000"),5)</f>
        <v>00000</v>
      </c>
    </row>
    <row r="1022" spans="2:23" x14ac:dyDescent="0.2">
      <c r="B1022" s="154">
        <v>1010</v>
      </c>
      <c r="C1022" s="33"/>
      <c r="D1022" s="33"/>
      <c r="E1022" s="37"/>
      <c r="F1022" s="38" t="str">
        <f>_xlfn.IFNA(VLOOKUP(Locations[[#This Row],[CleanZip]],ZipCodes[],2,0),"")</f>
        <v/>
      </c>
      <c r="G1022" s="38" t="str">
        <f>_xlfn.IFNA(VLOOKUP(Locations[[#This Row],[CleanZip]],ZipCodes[],3,0),"")</f>
        <v/>
      </c>
      <c r="H1022" s="33"/>
      <c r="I1022" s="39"/>
      <c r="J1022" s="39"/>
      <c r="K1022" s="40"/>
      <c r="L1022" s="40"/>
      <c r="M1022" s="33"/>
      <c r="N1022" s="40"/>
      <c r="O1022" s="33"/>
      <c r="P1022" s="33"/>
      <c r="Q1022" s="33"/>
      <c r="R1022" s="33"/>
      <c r="S1022" s="33"/>
      <c r="T1022" s="33"/>
      <c r="U1022" s="33"/>
      <c r="V1022" s="33"/>
      <c r="W1022" s="23" t="str">
        <f>LEFT(TEXT(Locations[[#This Row],[Zip Code]],"00000"),5)</f>
        <v>00000</v>
      </c>
    </row>
    <row r="1023" spans="2:23" x14ac:dyDescent="0.2">
      <c r="B1023" s="154">
        <v>1011</v>
      </c>
      <c r="C1023" s="33"/>
      <c r="D1023" s="33"/>
      <c r="E1023" s="37"/>
      <c r="F1023" s="38" t="str">
        <f>_xlfn.IFNA(VLOOKUP(Locations[[#This Row],[CleanZip]],ZipCodes[],2,0),"")</f>
        <v/>
      </c>
      <c r="G1023" s="38" t="str">
        <f>_xlfn.IFNA(VLOOKUP(Locations[[#This Row],[CleanZip]],ZipCodes[],3,0),"")</f>
        <v/>
      </c>
      <c r="H1023" s="33"/>
      <c r="I1023" s="39"/>
      <c r="J1023" s="39"/>
      <c r="K1023" s="40"/>
      <c r="L1023" s="40"/>
      <c r="M1023" s="33"/>
      <c r="N1023" s="40"/>
      <c r="O1023" s="33"/>
      <c r="P1023" s="33"/>
      <c r="Q1023" s="33"/>
      <c r="R1023" s="33"/>
      <c r="S1023" s="33"/>
      <c r="T1023" s="33"/>
      <c r="U1023" s="33"/>
      <c r="V1023" s="33"/>
      <c r="W1023" s="23" t="str">
        <f>LEFT(TEXT(Locations[[#This Row],[Zip Code]],"00000"),5)</f>
        <v>00000</v>
      </c>
    </row>
    <row r="1024" spans="2:23" x14ac:dyDescent="0.2">
      <c r="B1024" s="154">
        <v>1012</v>
      </c>
      <c r="C1024" s="33"/>
      <c r="D1024" s="33"/>
      <c r="E1024" s="37"/>
      <c r="F1024" s="38" t="str">
        <f>_xlfn.IFNA(VLOOKUP(Locations[[#This Row],[CleanZip]],ZipCodes[],2,0),"")</f>
        <v/>
      </c>
      <c r="G1024" s="38" t="str">
        <f>_xlfn.IFNA(VLOOKUP(Locations[[#This Row],[CleanZip]],ZipCodes[],3,0),"")</f>
        <v/>
      </c>
      <c r="H1024" s="33"/>
      <c r="I1024" s="39"/>
      <c r="J1024" s="39"/>
      <c r="K1024" s="40"/>
      <c r="L1024" s="40"/>
      <c r="M1024" s="33"/>
      <c r="N1024" s="40"/>
      <c r="O1024" s="33"/>
      <c r="P1024" s="33"/>
      <c r="Q1024" s="33"/>
      <c r="R1024" s="33"/>
      <c r="S1024" s="33"/>
      <c r="T1024" s="33"/>
      <c r="U1024" s="33"/>
      <c r="V1024" s="33"/>
      <c r="W1024" s="23" t="str">
        <f>LEFT(TEXT(Locations[[#This Row],[Zip Code]],"00000"),5)</f>
        <v>00000</v>
      </c>
    </row>
    <row r="1025" spans="2:23" x14ac:dyDescent="0.2">
      <c r="B1025" s="154">
        <v>1013</v>
      </c>
      <c r="C1025" s="33"/>
      <c r="D1025" s="33"/>
      <c r="E1025" s="37"/>
      <c r="F1025" s="38" t="str">
        <f>_xlfn.IFNA(VLOOKUP(Locations[[#This Row],[CleanZip]],ZipCodes[],2,0),"")</f>
        <v/>
      </c>
      <c r="G1025" s="38" t="str">
        <f>_xlfn.IFNA(VLOOKUP(Locations[[#This Row],[CleanZip]],ZipCodes[],3,0),"")</f>
        <v/>
      </c>
      <c r="H1025" s="33"/>
      <c r="I1025" s="39"/>
      <c r="J1025" s="39"/>
      <c r="K1025" s="40"/>
      <c r="L1025" s="40"/>
      <c r="M1025" s="33"/>
      <c r="N1025" s="40"/>
      <c r="O1025" s="33"/>
      <c r="P1025" s="33"/>
      <c r="Q1025" s="33"/>
      <c r="R1025" s="33"/>
      <c r="S1025" s="33"/>
      <c r="T1025" s="33"/>
      <c r="U1025" s="33"/>
      <c r="V1025" s="33"/>
      <c r="W1025" s="23" t="str">
        <f>LEFT(TEXT(Locations[[#This Row],[Zip Code]],"00000"),5)</f>
        <v>00000</v>
      </c>
    </row>
    <row r="1026" spans="2:23" x14ac:dyDescent="0.2">
      <c r="B1026" s="154">
        <v>1014</v>
      </c>
      <c r="C1026" s="33"/>
      <c r="D1026" s="33"/>
      <c r="E1026" s="37"/>
      <c r="F1026" s="38" t="str">
        <f>_xlfn.IFNA(VLOOKUP(Locations[[#This Row],[CleanZip]],ZipCodes[],2,0),"")</f>
        <v/>
      </c>
      <c r="G1026" s="38" t="str">
        <f>_xlfn.IFNA(VLOOKUP(Locations[[#This Row],[CleanZip]],ZipCodes[],3,0),"")</f>
        <v/>
      </c>
      <c r="H1026" s="33"/>
      <c r="I1026" s="39"/>
      <c r="J1026" s="39"/>
      <c r="K1026" s="40"/>
      <c r="L1026" s="40"/>
      <c r="M1026" s="33"/>
      <c r="N1026" s="40"/>
      <c r="O1026" s="33"/>
      <c r="P1026" s="33"/>
      <c r="Q1026" s="33"/>
      <c r="R1026" s="33"/>
      <c r="S1026" s="33"/>
      <c r="T1026" s="33"/>
      <c r="U1026" s="33"/>
      <c r="V1026" s="33"/>
      <c r="W1026" s="23" t="str">
        <f>LEFT(TEXT(Locations[[#This Row],[Zip Code]],"00000"),5)</f>
        <v>00000</v>
      </c>
    </row>
    <row r="1027" spans="2:23" x14ac:dyDescent="0.2">
      <c r="B1027" s="154">
        <v>1015</v>
      </c>
      <c r="C1027" s="33"/>
      <c r="D1027" s="33"/>
      <c r="E1027" s="37"/>
      <c r="F1027" s="38" t="str">
        <f>_xlfn.IFNA(VLOOKUP(Locations[[#This Row],[CleanZip]],ZipCodes[],2,0),"")</f>
        <v/>
      </c>
      <c r="G1027" s="38" t="str">
        <f>_xlfn.IFNA(VLOOKUP(Locations[[#This Row],[CleanZip]],ZipCodes[],3,0),"")</f>
        <v/>
      </c>
      <c r="H1027" s="33"/>
      <c r="I1027" s="39"/>
      <c r="J1027" s="39"/>
      <c r="K1027" s="40"/>
      <c r="L1027" s="40"/>
      <c r="M1027" s="33"/>
      <c r="N1027" s="40"/>
      <c r="O1027" s="33"/>
      <c r="P1027" s="33"/>
      <c r="Q1027" s="33"/>
      <c r="R1027" s="33"/>
      <c r="S1027" s="33"/>
      <c r="T1027" s="33"/>
      <c r="U1027" s="33"/>
      <c r="V1027" s="33"/>
      <c r="W1027" s="23" t="str">
        <f>LEFT(TEXT(Locations[[#This Row],[Zip Code]],"00000"),5)</f>
        <v>00000</v>
      </c>
    </row>
    <row r="1028" spans="2:23" x14ac:dyDescent="0.2">
      <c r="B1028" s="154">
        <v>1016</v>
      </c>
      <c r="C1028" s="33"/>
      <c r="D1028" s="33"/>
      <c r="E1028" s="37"/>
      <c r="F1028" s="38" t="str">
        <f>_xlfn.IFNA(VLOOKUP(Locations[[#This Row],[CleanZip]],ZipCodes[],2,0),"")</f>
        <v/>
      </c>
      <c r="G1028" s="38" t="str">
        <f>_xlfn.IFNA(VLOOKUP(Locations[[#This Row],[CleanZip]],ZipCodes[],3,0),"")</f>
        <v/>
      </c>
      <c r="H1028" s="33"/>
      <c r="I1028" s="39"/>
      <c r="J1028" s="39"/>
      <c r="K1028" s="40"/>
      <c r="L1028" s="40"/>
      <c r="M1028" s="33"/>
      <c r="N1028" s="40"/>
      <c r="O1028" s="33"/>
      <c r="P1028" s="33"/>
      <c r="Q1028" s="33"/>
      <c r="R1028" s="33"/>
      <c r="S1028" s="33"/>
      <c r="T1028" s="33"/>
      <c r="U1028" s="33"/>
      <c r="V1028" s="33"/>
      <c r="W1028" s="23" t="str">
        <f>LEFT(TEXT(Locations[[#This Row],[Zip Code]],"00000"),5)</f>
        <v>00000</v>
      </c>
    </row>
    <row r="1029" spans="2:23" x14ac:dyDescent="0.2">
      <c r="B1029" s="154">
        <v>1017</v>
      </c>
      <c r="C1029" s="33"/>
      <c r="D1029" s="33"/>
      <c r="E1029" s="37"/>
      <c r="F1029" s="38" t="str">
        <f>_xlfn.IFNA(VLOOKUP(Locations[[#This Row],[CleanZip]],ZipCodes[],2,0),"")</f>
        <v/>
      </c>
      <c r="G1029" s="38" t="str">
        <f>_xlfn.IFNA(VLOOKUP(Locations[[#This Row],[CleanZip]],ZipCodes[],3,0),"")</f>
        <v/>
      </c>
      <c r="H1029" s="33"/>
      <c r="I1029" s="39"/>
      <c r="J1029" s="39"/>
      <c r="K1029" s="40"/>
      <c r="L1029" s="40"/>
      <c r="M1029" s="33"/>
      <c r="N1029" s="40"/>
      <c r="O1029" s="33"/>
      <c r="P1029" s="33"/>
      <c r="Q1029" s="33"/>
      <c r="R1029" s="33"/>
      <c r="S1029" s="33"/>
      <c r="T1029" s="33"/>
      <c r="U1029" s="33"/>
      <c r="V1029" s="33"/>
      <c r="W1029" s="23" t="str">
        <f>LEFT(TEXT(Locations[[#This Row],[Zip Code]],"00000"),5)</f>
        <v>00000</v>
      </c>
    </row>
    <row r="1030" spans="2:23" x14ac:dyDescent="0.2">
      <c r="B1030" s="154">
        <v>1018</v>
      </c>
      <c r="C1030" s="33"/>
      <c r="D1030" s="33"/>
      <c r="E1030" s="37"/>
      <c r="F1030" s="38" t="str">
        <f>_xlfn.IFNA(VLOOKUP(Locations[[#This Row],[CleanZip]],ZipCodes[],2,0),"")</f>
        <v/>
      </c>
      <c r="G1030" s="38" t="str">
        <f>_xlfn.IFNA(VLOOKUP(Locations[[#This Row],[CleanZip]],ZipCodes[],3,0),"")</f>
        <v/>
      </c>
      <c r="H1030" s="33"/>
      <c r="I1030" s="39"/>
      <c r="J1030" s="39"/>
      <c r="K1030" s="40"/>
      <c r="L1030" s="40"/>
      <c r="M1030" s="33"/>
      <c r="N1030" s="40"/>
      <c r="O1030" s="33"/>
      <c r="P1030" s="33"/>
      <c r="Q1030" s="33"/>
      <c r="R1030" s="33"/>
      <c r="S1030" s="33"/>
      <c r="T1030" s="33"/>
      <c r="U1030" s="33"/>
      <c r="V1030" s="33"/>
      <c r="W1030" s="23" t="str">
        <f>LEFT(TEXT(Locations[[#This Row],[Zip Code]],"00000"),5)</f>
        <v>00000</v>
      </c>
    </row>
    <row r="1031" spans="2:23" x14ac:dyDescent="0.2">
      <c r="B1031" s="154">
        <v>1019</v>
      </c>
      <c r="C1031" s="33"/>
      <c r="D1031" s="33"/>
      <c r="E1031" s="37"/>
      <c r="F1031" s="38" t="str">
        <f>_xlfn.IFNA(VLOOKUP(Locations[[#This Row],[CleanZip]],ZipCodes[],2,0),"")</f>
        <v/>
      </c>
      <c r="G1031" s="38" t="str">
        <f>_xlfn.IFNA(VLOOKUP(Locations[[#This Row],[CleanZip]],ZipCodes[],3,0),"")</f>
        <v/>
      </c>
      <c r="H1031" s="33"/>
      <c r="I1031" s="39"/>
      <c r="J1031" s="39"/>
      <c r="K1031" s="40"/>
      <c r="L1031" s="40"/>
      <c r="M1031" s="33"/>
      <c r="N1031" s="40"/>
      <c r="O1031" s="33"/>
      <c r="P1031" s="33"/>
      <c r="Q1031" s="33"/>
      <c r="R1031" s="33"/>
      <c r="S1031" s="33"/>
      <c r="T1031" s="33"/>
      <c r="U1031" s="33"/>
      <c r="V1031" s="33"/>
      <c r="W1031" s="23" t="str">
        <f>LEFT(TEXT(Locations[[#This Row],[Zip Code]],"00000"),5)</f>
        <v>00000</v>
      </c>
    </row>
    <row r="1032" spans="2:23" x14ac:dyDescent="0.2">
      <c r="B1032" s="154">
        <v>1020</v>
      </c>
      <c r="C1032" s="33"/>
      <c r="D1032" s="33"/>
      <c r="E1032" s="37"/>
      <c r="F1032" s="38" t="str">
        <f>_xlfn.IFNA(VLOOKUP(Locations[[#This Row],[CleanZip]],ZipCodes[],2,0),"")</f>
        <v/>
      </c>
      <c r="G1032" s="38" t="str">
        <f>_xlfn.IFNA(VLOOKUP(Locations[[#This Row],[CleanZip]],ZipCodes[],3,0),"")</f>
        <v/>
      </c>
      <c r="H1032" s="33"/>
      <c r="I1032" s="39"/>
      <c r="J1032" s="39"/>
      <c r="K1032" s="40"/>
      <c r="L1032" s="40"/>
      <c r="M1032" s="33"/>
      <c r="N1032" s="40"/>
      <c r="O1032" s="33"/>
      <c r="P1032" s="33"/>
      <c r="Q1032" s="33"/>
      <c r="R1032" s="33"/>
      <c r="S1032" s="33"/>
      <c r="T1032" s="33"/>
      <c r="U1032" s="33"/>
      <c r="V1032" s="33"/>
      <c r="W1032" s="23" t="str">
        <f>LEFT(TEXT(Locations[[#This Row],[Zip Code]],"00000"),5)</f>
        <v>00000</v>
      </c>
    </row>
    <row r="1033" spans="2:23" x14ac:dyDescent="0.2">
      <c r="B1033" s="154">
        <v>1021</v>
      </c>
      <c r="C1033" s="33"/>
      <c r="D1033" s="33"/>
      <c r="E1033" s="37"/>
      <c r="F1033" s="38" t="str">
        <f>_xlfn.IFNA(VLOOKUP(Locations[[#This Row],[CleanZip]],ZipCodes[],2,0),"")</f>
        <v/>
      </c>
      <c r="G1033" s="38" t="str">
        <f>_xlfn.IFNA(VLOOKUP(Locations[[#This Row],[CleanZip]],ZipCodes[],3,0),"")</f>
        <v/>
      </c>
      <c r="H1033" s="33"/>
      <c r="I1033" s="39"/>
      <c r="J1033" s="39"/>
      <c r="K1033" s="40"/>
      <c r="L1033" s="40"/>
      <c r="M1033" s="33"/>
      <c r="N1033" s="40"/>
      <c r="O1033" s="33"/>
      <c r="P1033" s="33"/>
      <c r="Q1033" s="33"/>
      <c r="R1033" s="33"/>
      <c r="S1033" s="33"/>
      <c r="T1033" s="33"/>
      <c r="U1033" s="33"/>
      <c r="V1033" s="33"/>
      <c r="W1033" s="23" t="str">
        <f>LEFT(TEXT(Locations[[#This Row],[Zip Code]],"00000"),5)</f>
        <v>00000</v>
      </c>
    </row>
    <row r="1034" spans="2:23" x14ac:dyDescent="0.2">
      <c r="B1034" s="154">
        <v>1022</v>
      </c>
      <c r="C1034" s="33"/>
      <c r="D1034" s="33"/>
      <c r="E1034" s="37"/>
      <c r="F1034" s="38" t="str">
        <f>_xlfn.IFNA(VLOOKUP(Locations[[#This Row],[CleanZip]],ZipCodes[],2,0),"")</f>
        <v/>
      </c>
      <c r="G1034" s="38" t="str">
        <f>_xlfn.IFNA(VLOOKUP(Locations[[#This Row],[CleanZip]],ZipCodes[],3,0),"")</f>
        <v/>
      </c>
      <c r="H1034" s="33"/>
      <c r="I1034" s="39"/>
      <c r="J1034" s="39"/>
      <c r="K1034" s="40"/>
      <c r="L1034" s="40"/>
      <c r="M1034" s="33"/>
      <c r="N1034" s="40"/>
      <c r="O1034" s="33"/>
      <c r="P1034" s="33"/>
      <c r="Q1034" s="33"/>
      <c r="R1034" s="33"/>
      <c r="S1034" s="33"/>
      <c r="T1034" s="33"/>
      <c r="U1034" s="33"/>
      <c r="V1034" s="33"/>
      <c r="W1034" s="23" t="str">
        <f>LEFT(TEXT(Locations[[#This Row],[Zip Code]],"00000"),5)</f>
        <v>00000</v>
      </c>
    </row>
    <row r="1035" spans="2:23" x14ac:dyDescent="0.2">
      <c r="B1035" s="154">
        <v>1023</v>
      </c>
      <c r="C1035" s="33"/>
      <c r="D1035" s="33"/>
      <c r="E1035" s="37"/>
      <c r="F1035" s="38" t="str">
        <f>_xlfn.IFNA(VLOOKUP(Locations[[#This Row],[CleanZip]],ZipCodes[],2,0),"")</f>
        <v/>
      </c>
      <c r="G1035" s="38" t="str">
        <f>_xlfn.IFNA(VLOOKUP(Locations[[#This Row],[CleanZip]],ZipCodes[],3,0),"")</f>
        <v/>
      </c>
      <c r="H1035" s="33"/>
      <c r="I1035" s="39"/>
      <c r="J1035" s="39"/>
      <c r="K1035" s="40"/>
      <c r="L1035" s="40"/>
      <c r="M1035" s="33"/>
      <c r="N1035" s="40"/>
      <c r="O1035" s="33"/>
      <c r="P1035" s="33"/>
      <c r="Q1035" s="33"/>
      <c r="R1035" s="33"/>
      <c r="S1035" s="33"/>
      <c r="T1035" s="33"/>
      <c r="U1035" s="33"/>
      <c r="V1035" s="33"/>
      <c r="W1035" s="23" t="str">
        <f>LEFT(TEXT(Locations[[#This Row],[Zip Code]],"00000"),5)</f>
        <v>00000</v>
      </c>
    </row>
    <row r="1036" spans="2:23" x14ac:dyDescent="0.2">
      <c r="B1036" s="154">
        <v>1024</v>
      </c>
      <c r="C1036" s="33"/>
      <c r="D1036" s="33"/>
      <c r="E1036" s="37"/>
      <c r="F1036" s="38" t="str">
        <f>_xlfn.IFNA(VLOOKUP(Locations[[#This Row],[CleanZip]],ZipCodes[],2,0),"")</f>
        <v/>
      </c>
      <c r="G1036" s="38" t="str">
        <f>_xlfn.IFNA(VLOOKUP(Locations[[#This Row],[CleanZip]],ZipCodes[],3,0),"")</f>
        <v/>
      </c>
      <c r="H1036" s="33"/>
      <c r="I1036" s="39"/>
      <c r="J1036" s="39"/>
      <c r="K1036" s="40"/>
      <c r="L1036" s="40"/>
      <c r="M1036" s="33"/>
      <c r="N1036" s="40"/>
      <c r="O1036" s="33"/>
      <c r="P1036" s="33"/>
      <c r="Q1036" s="33"/>
      <c r="R1036" s="33"/>
      <c r="S1036" s="33"/>
      <c r="T1036" s="33"/>
      <c r="U1036" s="33"/>
      <c r="V1036" s="33"/>
      <c r="W1036" s="23" t="str">
        <f>LEFT(TEXT(Locations[[#This Row],[Zip Code]],"00000"),5)</f>
        <v>00000</v>
      </c>
    </row>
    <row r="1037" spans="2:23" x14ac:dyDescent="0.2">
      <c r="B1037" s="154">
        <v>1025</v>
      </c>
      <c r="C1037" s="33"/>
      <c r="D1037" s="33"/>
      <c r="E1037" s="37"/>
      <c r="F1037" s="38" t="str">
        <f>_xlfn.IFNA(VLOOKUP(Locations[[#This Row],[CleanZip]],ZipCodes[],2,0),"")</f>
        <v/>
      </c>
      <c r="G1037" s="38" t="str">
        <f>_xlfn.IFNA(VLOOKUP(Locations[[#This Row],[CleanZip]],ZipCodes[],3,0),"")</f>
        <v/>
      </c>
      <c r="H1037" s="33"/>
      <c r="I1037" s="39"/>
      <c r="J1037" s="39"/>
      <c r="K1037" s="40"/>
      <c r="L1037" s="40"/>
      <c r="M1037" s="33"/>
      <c r="N1037" s="40"/>
      <c r="O1037" s="33"/>
      <c r="P1037" s="33"/>
      <c r="Q1037" s="33"/>
      <c r="R1037" s="33"/>
      <c r="S1037" s="33"/>
      <c r="T1037" s="33"/>
      <c r="U1037" s="33"/>
      <c r="V1037" s="33"/>
      <c r="W1037" s="23" t="str">
        <f>LEFT(TEXT(Locations[[#This Row],[Zip Code]],"00000"),5)</f>
        <v>00000</v>
      </c>
    </row>
    <row r="1038" spans="2:23" x14ac:dyDescent="0.2">
      <c r="B1038" s="154">
        <v>1026</v>
      </c>
      <c r="C1038" s="33"/>
      <c r="D1038" s="33"/>
      <c r="E1038" s="37"/>
      <c r="F1038" s="38" t="str">
        <f>_xlfn.IFNA(VLOOKUP(Locations[[#This Row],[CleanZip]],ZipCodes[],2,0),"")</f>
        <v/>
      </c>
      <c r="G1038" s="38" t="str">
        <f>_xlfn.IFNA(VLOOKUP(Locations[[#This Row],[CleanZip]],ZipCodes[],3,0),"")</f>
        <v/>
      </c>
      <c r="H1038" s="33"/>
      <c r="I1038" s="39"/>
      <c r="J1038" s="39"/>
      <c r="K1038" s="40"/>
      <c r="L1038" s="40"/>
      <c r="M1038" s="33"/>
      <c r="N1038" s="40"/>
      <c r="O1038" s="33"/>
      <c r="P1038" s="33"/>
      <c r="Q1038" s="33"/>
      <c r="R1038" s="33"/>
      <c r="S1038" s="33"/>
      <c r="T1038" s="33"/>
      <c r="U1038" s="33"/>
      <c r="V1038" s="33"/>
      <c r="W1038" s="23" t="str">
        <f>LEFT(TEXT(Locations[[#This Row],[Zip Code]],"00000"),5)</f>
        <v>00000</v>
      </c>
    </row>
    <row r="1039" spans="2:23" x14ac:dyDescent="0.2">
      <c r="B1039" s="154">
        <v>1027</v>
      </c>
      <c r="C1039" s="33"/>
      <c r="D1039" s="33"/>
      <c r="E1039" s="37"/>
      <c r="F1039" s="38" t="str">
        <f>_xlfn.IFNA(VLOOKUP(Locations[[#This Row],[CleanZip]],ZipCodes[],2,0),"")</f>
        <v/>
      </c>
      <c r="G1039" s="38" t="str">
        <f>_xlfn.IFNA(VLOOKUP(Locations[[#This Row],[CleanZip]],ZipCodes[],3,0),"")</f>
        <v/>
      </c>
      <c r="H1039" s="33"/>
      <c r="I1039" s="39"/>
      <c r="J1039" s="39"/>
      <c r="K1039" s="40"/>
      <c r="L1039" s="40"/>
      <c r="M1039" s="33"/>
      <c r="N1039" s="40"/>
      <c r="O1039" s="33"/>
      <c r="P1039" s="33"/>
      <c r="Q1039" s="33"/>
      <c r="R1039" s="33"/>
      <c r="S1039" s="33"/>
      <c r="T1039" s="33"/>
      <c r="U1039" s="33"/>
      <c r="V1039" s="33"/>
      <c r="W1039" s="23" t="str">
        <f>LEFT(TEXT(Locations[[#This Row],[Zip Code]],"00000"),5)</f>
        <v>00000</v>
      </c>
    </row>
    <row r="1040" spans="2:23" x14ac:dyDescent="0.2">
      <c r="B1040" s="154">
        <v>1028</v>
      </c>
      <c r="C1040" s="33"/>
      <c r="D1040" s="33"/>
      <c r="E1040" s="37"/>
      <c r="F1040" s="38" t="str">
        <f>_xlfn.IFNA(VLOOKUP(Locations[[#This Row],[CleanZip]],ZipCodes[],2,0),"")</f>
        <v/>
      </c>
      <c r="G1040" s="38" t="str">
        <f>_xlfn.IFNA(VLOOKUP(Locations[[#This Row],[CleanZip]],ZipCodes[],3,0),"")</f>
        <v/>
      </c>
      <c r="H1040" s="33"/>
      <c r="I1040" s="39"/>
      <c r="J1040" s="39"/>
      <c r="K1040" s="40"/>
      <c r="L1040" s="40"/>
      <c r="M1040" s="33"/>
      <c r="N1040" s="40"/>
      <c r="O1040" s="33"/>
      <c r="P1040" s="33"/>
      <c r="Q1040" s="33"/>
      <c r="R1040" s="33"/>
      <c r="S1040" s="33"/>
      <c r="T1040" s="33"/>
      <c r="U1040" s="33"/>
      <c r="V1040" s="33"/>
      <c r="W1040" s="23" t="str">
        <f>LEFT(TEXT(Locations[[#This Row],[Zip Code]],"00000"),5)</f>
        <v>00000</v>
      </c>
    </row>
    <row r="1041" spans="2:23" x14ac:dyDescent="0.2">
      <c r="B1041" s="154">
        <v>1029</v>
      </c>
      <c r="C1041" s="33"/>
      <c r="D1041" s="33"/>
      <c r="E1041" s="37"/>
      <c r="F1041" s="38" t="str">
        <f>_xlfn.IFNA(VLOOKUP(Locations[[#This Row],[CleanZip]],ZipCodes[],2,0),"")</f>
        <v/>
      </c>
      <c r="G1041" s="38" t="str">
        <f>_xlfn.IFNA(VLOOKUP(Locations[[#This Row],[CleanZip]],ZipCodes[],3,0),"")</f>
        <v/>
      </c>
      <c r="H1041" s="33"/>
      <c r="I1041" s="39"/>
      <c r="J1041" s="39"/>
      <c r="K1041" s="40"/>
      <c r="L1041" s="40"/>
      <c r="M1041" s="33"/>
      <c r="N1041" s="40"/>
      <c r="O1041" s="33"/>
      <c r="P1041" s="33"/>
      <c r="Q1041" s="33"/>
      <c r="R1041" s="33"/>
      <c r="S1041" s="33"/>
      <c r="T1041" s="33"/>
      <c r="U1041" s="33"/>
      <c r="V1041" s="33"/>
      <c r="W1041" s="23" t="str">
        <f>LEFT(TEXT(Locations[[#This Row],[Zip Code]],"00000"),5)</f>
        <v>00000</v>
      </c>
    </row>
    <row r="1042" spans="2:23" x14ac:dyDescent="0.2">
      <c r="B1042" s="154">
        <v>1030</v>
      </c>
      <c r="C1042" s="33"/>
      <c r="D1042" s="33"/>
      <c r="E1042" s="37"/>
      <c r="F1042" s="38" t="str">
        <f>_xlfn.IFNA(VLOOKUP(Locations[[#This Row],[CleanZip]],ZipCodes[],2,0),"")</f>
        <v/>
      </c>
      <c r="G1042" s="38" t="str">
        <f>_xlfn.IFNA(VLOOKUP(Locations[[#This Row],[CleanZip]],ZipCodes[],3,0),"")</f>
        <v/>
      </c>
      <c r="H1042" s="33"/>
      <c r="I1042" s="39"/>
      <c r="J1042" s="39"/>
      <c r="K1042" s="40"/>
      <c r="L1042" s="40"/>
      <c r="M1042" s="33"/>
      <c r="N1042" s="40"/>
      <c r="O1042" s="33"/>
      <c r="P1042" s="33"/>
      <c r="Q1042" s="33"/>
      <c r="R1042" s="33"/>
      <c r="S1042" s="33"/>
      <c r="T1042" s="33"/>
      <c r="U1042" s="33"/>
      <c r="V1042" s="33"/>
      <c r="W1042" s="23" t="str">
        <f>LEFT(TEXT(Locations[[#This Row],[Zip Code]],"00000"),5)</f>
        <v>00000</v>
      </c>
    </row>
    <row r="1043" spans="2:23" x14ac:dyDescent="0.2">
      <c r="B1043" s="154">
        <v>1031</v>
      </c>
      <c r="C1043" s="33"/>
      <c r="D1043" s="33"/>
      <c r="E1043" s="37"/>
      <c r="F1043" s="38" t="str">
        <f>_xlfn.IFNA(VLOOKUP(Locations[[#This Row],[CleanZip]],ZipCodes[],2,0),"")</f>
        <v/>
      </c>
      <c r="G1043" s="38" t="str">
        <f>_xlfn.IFNA(VLOOKUP(Locations[[#This Row],[CleanZip]],ZipCodes[],3,0),"")</f>
        <v/>
      </c>
      <c r="H1043" s="33"/>
      <c r="I1043" s="39"/>
      <c r="J1043" s="39"/>
      <c r="K1043" s="40"/>
      <c r="L1043" s="40"/>
      <c r="M1043" s="33"/>
      <c r="N1043" s="40"/>
      <c r="O1043" s="33"/>
      <c r="P1043" s="33"/>
      <c r="Q1043" s="33"/>
      <c r="R1043" s="33"/>
      <c r="S1043" s="33"/>
      <c r="T1043" s="33"/>
      <c r="U1043" s="33"/>
      <c r="V1043" s="33"/>
      <c r="W1043" s="23" t="str">
        <f>LEFT(TEXT(Locations[[#This Row],[Zip Code]],"00000"),5)</f>
        <v>00000</v>
      </c>
    </row>
    <row r="1044" spans="2:23" x14ac:dyDescent="0.2">
      <c r="B1044" s="154">
        <v>1032</v>
      </c>
      <c r="C1044" s="33"/>
      <c r="D1044" s="33"/>
      <c r="E1044" s="37"/>
      <c r="F1044" s="38" t="str">
        <f>_xlfn.IFNA(VLOOKUP(Locations[[#This Row],[CleanZip]],ZipCodes[],2,0),"")</f>
        <v/>
      </c>
      <c r="G1044" s="38" t="str">
        <f>_xlfn.IFNA(VLOOKUP(Locations[[#This Row],[CleanZip]],ZipCodes[],3,0),"")</f>
        <v/>
      </c>
      <c r="H1044" s="33"/>
      <c r="I1044" s="39"/>
      <c r="J1044" s="39"/>
      <c r="K1044" s="40"/>
      <c r="L1044" s="40"/>
      <c r="M1044" s="33"/>
      <c r="N1044" s="40"/>
      <c r="O1044" s="33"/>
      <c r="P1044" s="33"/>
      <c r="Q1044" s="33"/>
      <c r="R1044" s="33"/>
      <c r="S1044" s="33"/>
      <c r="T1044" s="33"/>
      <c r="U1044" s="33"/>
      <c r="V1044" s="33"/>
      <c r="W1044" s="23" t="str">
        <f>LEFT(TEXT(Locations[[#This Row],[Zip Code]],"00000"),5)</f>
        <v>00000</v>
      </c>
    </row>
    <row r="1045" spans="2:23" x14ac:dyDescent="0.2">
      <c r="B1045" s="154">
        <v>1033</v>
      </c>
      <c r="C1045" s="33"/>
      <c r="D1045" s="33"/>
      <c r="E1045" s="37"/>
      <c r="F1045" s="38" t="str">
        <f>_xlfn.IFNA(VLOOKUP(Locations[[#This Row],[CleanZip]],ZipCodes[],2,0),"")</f>
        <v/>
      </c>
      <c r="G1045" s="38" t="str">
        <f>_xlfn.IFNA(VLOOKUP(Locations[[#This Row],[CleanZip]],ZipCodes[],3,0),"")</f>
        <v/>
      </c>
      <c r="H1045" s="33"/>
      <c r="I1045" s="39"/>
      <c r="J1045" s="39"/>
      <c r="K1045" s="40"/>
      <c r="L1045" s="40"/>
      <c r="M1045" s="33"/>
      <c r="N1045" s="40"/>
      <c r="O1045" s="33"/>
      <c r="P1045" s="33"/>
      <c r="Q1045" s="33"/>
      <c r="R1045" s="33"/>
      <c r="S1045" s="33"/>
      <c r="T1045" s="33"/>
      <c r="U1045" s="33"/>
      <c r="V1045" s="33"/>
      <c r="W1045" s="23" t="str">
        <f>LEFT(TEXT(Locations[[#This Row],[Zip Code]],"00000"),5)</f>
        <v>00000</v>
      </c>
    </row>
    <row r="1046" spans="2:23" x14ac:dyDescent="0.2">
      <c r="B1046" s="154">
        <v>1034</v>
      </c>
      <c r="C1046" s="33"/>
      <c r="D1046" s="33"/>
      <c r="E1046" s="37"/>
      <c r="F1046" s="38" t="str">
        <f>_xlfn.IFNA(VLOOKUP(Locations[[#This Row],[CleanZip]],ZipCodes[],2,0),"")</f>
        <v/>
      </c>
      <c r="G1046" s="38" t="str">
        <f>_xlfn.IFNA(VLOOKUP(Locations[[#This Row],[CleanZip]],ZipCodes[],3,0),"")</f>
        <v/>
      </c>
      <c r="H1046" s="33"/>
      <c r="I1046" s="39"/>
      <c r="J1046" s="39"/>
      <c r="K1046" s="40"/>
      <c r="L1046" s="40"/>
      <c r="M1046" s="33"/>
      <c r="N1046" s="40"/>
      <c r="O1046" s="33"/>
      <c r="P1046" s="33"/>
      <c r="Q1046" s="33"/>
      <c r="R1046" s="33"/>
      <c r="S1046" s="33"/>
      <c r="T1046" s="33"/>
      <c r="U1046" s="33"/>
      <c r="V1046" s="33"/>
      <c r="W1046" s="23" t="str">
        <f>LEFT(TEXT(Locations[[#This Row],[Zip Code]],"00000"),5)</f>
        <v>00000</v>
      </c>
    </row>
    <row r="1047" spans="2:23" x14ac:dyDescent="0.2">
      <c r="B1047" s="154">
        <v>1035</v>
      </c>
      <c r="C1047" s="33"/>
      <c r="D1047" s="33"/>
      <c r="E1047" s="37"/>
      <c r="F1047" s="38" t="str">
        <f>_xlfn.IFNA(VLOOKUP(Locations[[#This Row],[CleanZip]],ZipCodes[],2,0),"")</f>
        <v/>
      </c>
      <c r="G1047" s="38" t="str">
        <f>_xlfn.IFNA(VLOOKUP(Locations[[#This Row],[CleanZip]],ZipCodes[],3,0),"")</f>
        <v/>
      </c>
      <c r="H1047" s="33"/>
      <c r="I1047" s="39"/>
      <c r="J1047" s="39"/>
      <c r="K1047" s="40"/>
      <c r="L1047" s="40"/>
      <c r="M1047" s="33"/>
      <c r="N1047" s="40"/>
      <c r="O1047" s="33"/>
      <c r="P1047" s="33"/>
      <c r="Q1047" s="33"/>
      <c r="R1047" s="33"/>
      <c r="S1047" s="33"/>
      <c r="T1047" s="33"/>
      <c r="U1047" s="33"/>
      <c r="V1047" s="33"/>
      <c r="W1047" s="23" t="str">
        <f>LEFT(TEXT(Locations[[#This Row],[Zip Code]],"00000"),5)</f>
        <v>00000</v>
      </c>
    </row>
    <row r="1048" spans="2:23" x14ac:dyDescent="0.2">
      <c r="B1048" s="154">
        <v>1036</v>
      </c>
      <c r="C1048" s="33"/>
      <c r="D1048" s="33"/>
      <c r="E1048" s="37"/>
      <c r="F1048" s="38" t="str">
        <f>_xlfn.IFNA(VLOOKUP(Locations[[#This Row],[CleanZip]],ZipCodes[],2,0),"")</f>
        <v/>
      </c>
      <c r="G1048" s="38" t="str">
        <f>_xlfn.IFNA(VLOOKUP(Locations[[#This Row],[CleanZip]],ZipCodes[],3,0),"")</f>
        <v/>
      </c>
      <c r="H1048" s="33"/>
      <c r="I1048" s="39"/>
      <c r="J1048" s="39"/>
      <c r="K1048" s="40"/>
      <c r="L1048" s="40"/>
      <c r="M1048" s="33"/>
      <c r="N1048" s="40"/>
      <c r="O1048" s="33"/>
      <c r="P1048" s="33"/>
      <c r="Q1048" s="33"/>
      <c r="R1048" s="33"/>
      <c r="S1048" s="33"/>
      <c r="T1048" s="33"/>
      <c r="U1048" s="33"/>
      <c r="V1048" s="33"/>
      <c r="W1048" s="23" t="str">
        <f>LEFT(TEXT(Locations[[#This Row],[Zip Code]],"00000"),5)</f>
        <v>00000</v>
      </c>
    </row>
    <row r="1049" spans="2:23" x14ac:dyDescent="0.2">
      <c r="B1049" s="154">
        <v>1037</v>
      </c>
      <c r="C1049" s="33"/>
      <c r="D1049" s="33"/>
      <c r="E1049" s="37"/>
      <c r="F1049" s="38" t="str">
        <f>_xlfn.IFNA(VLOOKUP(Locations[[#This Row],[CleanZip]],ZipCodes[],2,0),"")</f>
        <v/>
      </c>
      <c r="G1049" s="38" t="str">
        <f>_xlfn.IFNA(VLOOKUP(Locations[[#This Row],[CleanZip]],ZipCodes[],3,0),"")</f>
        <v/>
      </c>
      <c r="H1049" s="33"/>
      <c r="I1049" s="39"/>
      <c r="J1049" s="39"/>
      <c r="K1049" s="40"/>
      <c r="L1049" s="40"/>
      <c r="M1049" s="33"/>
      <c r="N1049" s="40"/>
      <c r="O1049" s="33"/>
      <c r="P1049" s="33"/>
      <c r="Q1049" s="33"/>
      <c r="R1049" s="33"/>
      <c r="S1049" s="33"/>
      <c r="T1049" s="33"/>
      <c r="U1049" s="33"/>
      <c r="V1049" s="33"/>
      <c r="W1049" s="23" t="str">
        <f>LEFT(TEXT(Locations[[#This Row],[Zip Code]],"00000"),5)</f>
        <v>00000</v>
      </c>
    </row>
    <row r="1050" spans="2:23" x14ac:dyDescent="0.2">
      <c r="B1050" s="154">
        <v>1038</v>
      </c>
      <c r="C1050" s="33"/>
      <c r="D1050" s="33"/>
      <c r="E1050" s="37"/>
      <c r="F1050" s="38" t="str">
        <f>_xlfn.IFNA(VLOOKUP(Locations[[#This Row],[CleanZip]],ZipCodes[],2,0),"")</f>
        <v/>
      </c>
      <c r="G1050" s="38" t="str">
        <f>_xlfn.IFNA(VLOOKUP(Locations[[#This Row],[CleanZip]],ZipCodes[],3,0),"")</f>
        <v/>
      </c>
      <c r="H1050" s="33"/>
      <c r="I1050" s="39"/>
      <c r="J1050" s="39"/>
      <c r="K1050" s="40"/>
      <c r="L1050" s="40"/>
      <c r="M1050" s="33"/>
      <c r="N1050" s="40"/>
      <c r="O1050" s="33"/>
      <c r="P1050" s="33"/>
      <c r="Q1050" s="33"/>
      <c r="R1050" s="33"/>
      <c r="S1050" s="33"/>
      <c r="T1050" s="33"/>
      <c r="U1050" s="33"/>
      <c r="V1050" s="33"/>
      <c r="W1050" s="23" t="str">
        <f>LEFT(TEXT(Locations[[#This Row],[Zip Code]],"00000"),5)</f>
        <v>00000</v>
      </c>
    </row>
    <row r="1051" spans="2:23" x14ac:dyDescent="0.2">
      <c r="B1051" s="154">
        <v>1039</v>
      </c>
      <c r="C1051" s="33"/>
      <c r="D1051" s="33"/>
      <c r="E1051" s="37"/>
      <c r="F1051" s="38" t="str">
        <f>_xlfn.IFNA(VLOOKUP(Locations[[#This Row],[CleanZip]],ZipCodes[],2,0),"")</f>
        <v/>
      </c>
      <c r="G1051" s="38" t="str">
        <f>_xlfn.IFNA(VLOOKUP(Locations[[#This Row],[CleanZip]],ZipCodes[],3,0),"")</f>
        <v/>
      </c>
      <c r="H1051" s="33"/>
      <c r="I1051" s="39"/>
      <c r="J1051" s="39"/>
      <c r="K1051" s="40"/>
      <c r="L1051" s="40"/>
      <c r="M1051" s="33"/>
      <c r="N1051" s="40"/>
      <c r="O1051" s="33"/>
      <c r="P1051" s="33"/>
      <c r="Q1051" s="33"/>
      <c r="R1051" s="33"/>
      <c r="S1051" s="33"/>
      <c r="T1051" s="33"/>
      <c r="U1051" s="33"/>
      <c r="V1051" s="33"/>
      <c r="W1051" s="23" t="str">
        <f>LEFT(TEXT(Locations[[#This Row],[Zip Code]],"00000"),5)</f>
        <v>00000</v>
      </c>
    </row>
    <row r="1052" spans="2:23" x14ac:dyDescent="0.2">
      <c r="B1052" s="154">
        <v>1040</v>
      </c>
      <c r="C1052" s="33"/>
      <c r="D1052" s="33"/>
      <c r="E1052" s="37"/>
      <c r="F1052" s="38" t="str">
        <f>_xlfn.IFNA(VLOOKUP(Locations[[#This Row],[CleanZip]],ZipCodes[],2,0),"")</f>
        <v/>
      </c>
      <c r="G1052" s="38" t="str">
        <f>_xlfn.IFNA(VLOOKUP(Locations[[#This Row],[CleanZip]],ZipCodes[],3,0),"")</f>
        <v/>
      </c>
      <c r="H1052" s="33"/>
      <c r="I1052" s="39"/>
      <c r="J1052" s="39"/>
      <c r="K1052" s="40"/>
      <c r="L1052" s="40"/>
      <c r="M1052" s="33"/>
      <c r="N1052" s="40"/>
      <c r="O1052" s="33"/>
      <c r="P1052" s="33"/>
      <c r="Q1052" s="33"/>
      <c r="R1052" s="33"/>
      <c r="S1052" s="33"/>
      <c r="T1052" s="33"/>
      <c r="U1052" s="33"/>
      <c r="V1052" s="33"/>
      <c r="W1052" s="23" t="str">
        <f>LEFT(TEXT(Locations[[#This Row],[Zip Code]],"00000"),5)</f>
        <v>00000</v>
      </c>
    </row>
    <row r="1053" spans="2:23" x14ac:dyDescent="0.2">
      <c r="B1053" s="154">
        <v>1041</v>
      </c>
      <c r="C1053" s="33"/>
      <c r="D1053" s="33"/>
      <c r="E1053" s="37"/>
      <c r="F1053" s="38" t="str">
        <f>_xlfn.IFNA(VLOOKUP(Locations[[#This Row],[CleanZip]],ZipCodes[],2,0),"")</f>
        <v/>
      </c>
      <c r="G1053" s="38" t="str">
        <f>_xlfn.IFNA(VLOOKUP(Locations[[#This Row],[CleanZip]],ZipCodes[],3,0),"")</f>
        <v/>
      </c>
      <c r="H1053" s="33"/>
      <c r="I1053" s="39"/>
      <c r="J1053" s="39"/>
      <c r="K1053" s="40"/>
      <c r="L1053" s="40"/>
      <c r="M1053" s="33"/>
      <c r="N1053" s="40"/>
      <c r="O1053" s="33"/>
      <c r="P1053" s="33"/>
      <c r="Q1053" s="33"/>
      <c r="R1053" s="33"/>
      <c r="S1053" s="33"/>
      <c r="T1053" s="33"/>
      <c r="U1053" s="33"/>
      <c r="V1053" s="33"/>
      <c r="W1053" s="23" t="str">
        <f>LEFT(TEXT(Locations[[#This Row],[Zip Code]],"00000"),5)</f>
        <v>00000</v>
      </c>
    </row>
    <row r="1054" spans="2:23" x14ac:dyDescent="0.2">
      <c r="B1054" s="154">
        <v>1042</v>
      </c>
      <c r="C1054" s="33"/>
      <c r="D1054" s="33"/>
      <c r="E1054" s="37"/>
      <c r="F1054" s="38" t="str">
        <f>_xlfn.IFNA(VLOOKUP(Locations[[#This Row],[CleanZip]],ZipCodes[],2,0),"")</f>
        <v/>
      </c>
      <c r="G1054" s="38" t="str">
        <f>_xlfn.IFNA(VLOOKUP(Locations[[#This Row],[CleanZip]],ZipCodes[],3,0),"")</f>
        <v/>
      </c>
      <c r="H1054" s="33"/>
      <c r="I1054" s="39"/>
      <c r="J1054" s="39"/>
      <c r="K1054" s="40"/>
      <c r="L1054" s="40"/>
      <c r="M1054" s="33"/>
      <c r="N1054" s="40"/>
      <c r="O1054" s="33"/>
      <c r="P1054" s="33"/>
      <c r="Q1054" s="33"/>
      <c r="R1054" s="33"/>
      <c r="S1054" s="33"/>
      <c r="T1054" s="33"/>
      <c r="U1054" s="33"/>
      <c r="V1054" s="33"/>
      <c r="W1054" s="23" t="str">
        <f>LEFT(TEXT(Locations[[#This Row],[Zip Code]],"00000"),5)</f>
        <v>00000</v>
      </c>
    </row>
    <row r="1055" spans="2:23" x14ac:dyDescent="0.2">
      <c r="B1055" s="154">
        <v>1043</v>
      </c>
      <c r="C1055" s="33"/>
      <c r="D1055" s="33"/>
      <c r="E1055" s="37"/>
      <c r="F1055" s="38" t="str">
        <f>_xlfn.IFNA(VLOOKUP(Locations[[#This Row],[CleanZip]],ZipCodes[],2,0),"")</f>
        <v/>
      </c>
      <c r="G1055" s="38" t="str">
        <f>_xlfn.IFNA(VLOOKUP(Locations[[#This Row],[CleanZip]],ZipCodes[],3,0),"")</f>
        <v/>
      </c>
      <c r="H1055" s="33"/>
      <c r="I1055" s="39"/>
      <c r="J1055" s="39"/>
      <c r="K1055" s="40"/>
      <c r="L1055" s="40"/>
      <c r="M1055" s="33"/>
      <c r="N1055" s="40"/>
      <c r="O1055" s="33"/>
      <c r="P1055" s="33"/>
      <c r="Q1055" s="33"/>
      <c r="R1055" s="33"/>
      <c r="S1055" s="33"/>
      <c r="T1055" s="33"/>
      <c r="U1055" s="33"/>
      <c r="V1055" s="33"/>
      <c r="W1055" s="23" t="str">
        <f>LEFT(TEXT(Locations[[#This Row],[Zip Code]],"00000"),5)</f>
        <v>00000</v>
      </c>
    </row>
    <row r="1056" spans="2:23" x14ac:dyDescent="0.2">
      <c r="B1056" s="154">
        <v>1044</v>
      </c>
      <c r="C1056" s="33"/>
      <c r="D1056" s="33"/>
      <c r="E1056" s="37"/>
      <c r="F1056" s="38" t="str">
        <f>_xlfn.IFNA(VLOOKUP(Locations[[#This Row],[CleanZip]],ZipCodes[],2,0),"")</f>
        <v/>
      </c>
      <c r="G1056" s="38" t="str">
        <f>_xlfn.IFNA(VLOOKUP(Locations[[#This Row],[CleanZip]],ZipCodes[],3,0),"")</f>
        <v/>
      </c>
      <c r="H1056" s="33"/>
      <c r="I1056" s="39"/>
      <c r="J1056" s="39"/>
      <c r="K1056" s="40"/>
      <c r="L1056" s="40"/>
      <c r="M1056" s="33"/>
      <c r="N1056" s="40"/>
      <c r="O1056" s="33"/>
      <c r="P1056" s="33"/>
      <c r="Q1056" s="33"/>
      <c r="R1056" s="33"/>
      <c r="S1056" s="33"/>
      <c r="T1056" s="33"/>
      <c r="U1056" s="33"/>
      <c r="V1056" s="33"/>
      <c r="W1056" s="23" t="str">
        <f>LEFT(TEXT(Locations[[#This Row],[Zip Code]],"00000"),5)</f>
        <v>00000</v>
      </c>
    </row>
    <row r="1057" spans="2:23" x14ac:dyDescent="0.2">
      <c r="B1057" s="154">
        <v>1045</v>
      </c>
      <c r="C1057" s="33"/>
      <c r="D1057" s="33"/>
      <c r="E1057" s="37"/>
      <c r="F1057" s="38" t="str">
        <f>_xlfn.IFNA(VLOOKUP(Locations[[#This Row],[CleanZip]],ZipCodes[],2,0),"")</f>
        <v/>
      </c>
      <c r="G1057" s="38" t="str">
        <f>_xlfn.IFNA(VLOOKUP(Locations[[#This Row],[CleanZip]],ZipCodes[],3,0),"")</f>
        <v/>
      </c>
      <c r="H1057" s="33"/>
      <c r="I1057" s="39"/>
      <c r="J1057" s="39"/>
      <c r="K1057" s="40"/>
      <c r="L1057" s="40"/>
      <c r="M1057" s="33"/>
      <c r="N1057" s="40"/>
      <c r="O1057" s="33"/>
      <c r="P1057" s="33"/>
      <c r="Q1057" s="33"/>
      <c r="R1057" s="33"/>
      <c r="S1057" s="33"/>
      <c r="T1057" s="33"/>
      <c r="U1057" s="33"/>
      <c r="V1057" s="33"/>
      <c r="W1057" s="23" t="str">
        <f>LEFT(TEXT(Locations[[#This Row],[Zip Code]],"00000"),5)</f>
        <v>00000</v>
      </c>
    </row>
    <row r="1058" spans="2:23" x14ac:dyDescent="0.2">
      <c r="B1058" s="154">
        <v>1046</v>
      </c>
      <c r="C1058" s="33"/>
      <c r="D1058" s="33"/>
      <c r="E1058" s="37"/>
      <c r="F1058" s="38" t="str">
        <f>_xlfn.IFNA(VLOOKUP(Locations[[#This Row],[CleanZip]],ZipCodes[],2,0),"")</f>
        <v/>
      </c>
      <c r="G1058" s="38" t="str">
        <f>_xlfn.IFNA(VLOOKUP(Locations[[#This Row],[CleanZip]],ZipCodes[],3,0),"")</f>
        <v/>
      </c>
      <c r="H1058" s="33"/>
      <c r="I1058" s="39"/>
      <c r="J1058" s="39"/>
      <c r="K1058" s="40"/>
      <c r="L1058" s="40"/>
      <c r="M1058" s="33"/>
      <c r="N1058" s="40"/>
      <c r="O1058" s="33"/>
      <c r="P1058" s="33"/>
      <c r="Q1058" s="33"/>
      <c r="R1058" s="33"/>
      <c r="S1058" s="33"/>
      <c r="T1058" s="33"/>
      <c r="U1058" s="33"/>
      <c r="V1058" s="33"/>
      <c r="W1058" s="23" t="str">
        <f>LEFT(TEXT(Locations[[#This Row],[Zip Code]],"00000"),5)</f>
        <v>00000</v>
      </c>
    </row>
    <row r="1059" spans="2:23" x14ac:dyDescent="0.2">
      <c r="B1059" s="154">
        <v>1047</v>
      </c>
      <c r="C1059" s="33"/>
      <c r="D1059" s="33"/>
      <c r="E1059" s="37"/>
      <c r="F1059" s="38" t="str">
        <f>_xlfn.IFNA(VLOOKUP(Locations[[#This Row],[CleanZip]],ZipCodes[],2,0),"")</f>
        <v/>
      </c>
      <c r="G1059" s="38" t="str">
        <f>_xlfn.IFNA(VLOOKUP(Locations[[#This Row],[CleanZip]],ZipCodes[],3,0),"")</f>
        <v/>
      </c>
      <c r="H1059" s="33"/>
      <c r="I1059" s="39"/>
      <c r="J1059" s="39"/>
      <c r="K1059" s="40"/>
      <c r="L1059" s="40"/>
      <c r="M1059" s="33"/>
      <c r="N1059" s="40"/>
      <c r="O1059" s="33"/>
      <c r="P1059" s="33"/>
      <c r="Q1059" s="33"/>
      <c r="R1059" s="33"/>
      <c r="S1059" s="33"/>
      <c r="T1059" s="33"/>
      <c r="U1059" s="33"/>
      <c r="V1059" s="33"/>
      <c r="W1059" s="23" t="str">
        <f>LEFT(TEXT(Locations[[#This Row],[Zip Code]],"00000"),5)</f>
        <v>00000</v>
      </c>
    </row>
    <row r="1060" spans="2:23" x14ac:dyDescent="0.2">
      <c r="B1060" s="154">
        <v>1048</v>
      </c>
      <c r="C1060" s="33"/>
      <c r="D1060" s="33"/>
      <c r="E1060" s="37"/>
      <c r="F1060" s="38" t="str">
        <f>_xlfn.IFNA(VLOOKUP(Locations[[#This Row],[CleanZip]],ZipCodes[],2,0),"")</f>
        <v/>
      </c>
      <c r="G1060" s="38" t="str">
        <f>_xlfn.IFNA(VLOOKUP(Locations[[#This Row],[CleanZip]],ZipCodes[],3,0),"")</f>
        <v/>
      </c>
      <c r="H1060" s="33"/>
      <c r="I1060" s="39"/>
      <c r="J1060" s="39"/>
      <c r="K1060" s="40"/>
      <c r="L1060" s="40"/>
      <c r="M1060" s="33"/>
      <c r="N1060" s="40"/>
      <c r="O1060" s="33"/>
      <c r="P1060" s="33"/>
      <c r="Q1060" s="33"/>
      <c r="R1060" s="33"/>
      <c r="S1060" s="33"/>
      <c r="T1060" s="33"/>
      <c r="U1060" s="33"/>
      <c r="V1060" s="33"/>
      <c r="W1060" s="23" t="str">
        <f>LEFT(TEXT(Locations[[#This Row],[Zip Code]],"00000"),5)</f>
        <v>00000</v>
      </c>
    </row>
    <row r="1061" spans="2:23" x14ac:dyDescent="0.2">
      <c r="B1061" s="154">
        <v>1049</v>
      </c>
      <c r="C1061" s="33"/>
      <c r="D1061" s="33"/>
      <c r="E1061" s="37"/>
      <c r="F1061" s="38" t="str">
        <f>_xlfn.IFNA(VLOOKUP(Locations[[#This Row],[CleanZip]],ZipCodes[],2,0),"")</f>
        <v/>
      </c>
      <c r="G1061" s="38" t="str">
        <f>_xlfn.IFNA(VLOOKUP(Locations[[#This Row],[CleanZip]],ZipCodes[],3,0),"")</f>
        <v/>
      </c>
      <c r="H1061" s="33"/>
      <c r="I1061" s="39"/>
      <c r="J1061" s="39"/>
      <c r="K1061" s="40"/>
      <c r="L1061" s="40"/>
      <c r="M1061" s="33"/>
      <c r="N1061" s="40"/>
      <c r="O1061" s="33"/>
      <c r="P1061" s="33"/>
      <c r="Q1061" s="33"/>
      <c r="R1061" s="33"/>
      <c r="S1061" s="33"/>
      <c r="T1061" s="33"/>
      <c r="U1061" s="33"/>
      <c r="V1061" s="33"/>
      <c r="W1061" s="23" t="str">
        <f>LEFT(TEXT(Locations[[#This Row],[Zip Code]],"00000"),5)</f>
        <v>00000</v>
      </c>
    </row>
    <row r="1062" spans="2:23" x14ac:dyDescent="0.2">
      <c r="B1062" s="154">
        <v>1050</v>
      </c>
      <c r="C1062" s="33"/>
      <c r="D1062" s="33"/>
      <c r="E1062" s="37"/>
      <c r="F1062" s="38" t="str">
        <f>_xlfn.IFNA(VLOOKUP(Locations[[#This Row],[CleanZip]],ZipCodes[],2,0),"")</f>
        <v/>
      </c>
      <c r="G1062" s="38" t="str">
        <f>_xlfn.IFNA(VLOOKUP(Locations[[#This Row],[CleanZip]],ZipCodes[],3,0),"")</f>
        <v/>
      </c>
      <c r="H1062" s="33"/>
      <c r="I1062" s="39"/>
      <c r="J1062" s="39"/>
      <c r="K1062" s="40"/>
      <c r="L1062" s="40"/>
      <c r="M1062" s="33"/>
      <c r="N1062" s="40"/>
      <c r="O1062" s="33"/>
      <c r="P1062" s="33"/>
      <c r="Q1062" s="33"/>
      <c r="R1062" s="33"/>
      <c r="S1062" s="33"/>
      <c r="T1062" s="33"/>
      <c r="U1062" s="33"/>
      <c r="V1062" s="33"/>
      <c r="W1062" s="23" t="str">
        <f>LEFT(TEXT(Locations[[#This Row],[Zip Code]],"00000"),5)</f>
        <v>00000</v>
      </c>
    </row>
    <row r="1063" spans="2:23" x14ac:dyDescent="0.2">
      <c r="B1063" s="154">
        <v>1051</v>
      </c>
      <c r="C1063" s="33"/>
      <c r="D1063" s="33"/>
      <c r="E1063" s="37"/>
      <c r="F1063" s="38" t="str">
        <f>_xlfn.IFNA(VLOOKUP(Locations[[#This Row],[CleanZip]],ZipCodes[],2,0),"")</f>
        <v/>
      </c>
      <c r="G1063" s="38" t="str">
        <f>_xlfn.IFNA(VLOOKUP(Locations[[#This Row],[CleanZip]],ZipCodes[],3,0),"")</f>
        <v/>
      </c>
      <c r="H1063" s="33"/>
      <c r="I1063" s="39"/>
      <c r="J1063" s="39"/>
      <c r="K1063" s="40"/>
      <c r="L1063" s="40"/>
      <c r="M1063" s="33"/>
      <c r="N1063" s="40"/>
      <c r="O1063" s="33"/>
      <c r="P1063" s="33"/>
      <c r="Q1063" s="33"/>
      <c r="R1063" s="33"/>
      <c r="S1063" s="33"/>
      <c r="T1063" s="33"/>
      <c r="U1063" s="33"/>
      <c r="V1063" s="33"/>
      <c r="W1063" s="23" t="str">
        <f>LEFT(TEXT(Locations[[#This Row],[Zip Code]],"00000"),5)</f>
        <v>00000</v>
      </c>
    </row>
    <row r="1064" spans="2:23" x14ac:dyDescent="0.2">
      <c r="B1064" s="154">
        <v>1052</v>
      </c>
      <c r="C1064" s="33"/>
      <c r="D1064" s="33"/>
      <c r="E1064" s="37"/>
      <c r="F1064" s="38" t="str">
        <f>_xlfn.IFNA(VLOOKUP(Locations[[#This Row],[CleanZip]],ZipCodes[],2,0),"")</f>
        <v/>
      </c>
      <c r="G1064" s="38" t="str">
        <f>_xlfn.IFNA(VLOOKUP(Locations[[#This Row],[CleanZip]],ZipCodes[],3,0),"")</f>
        <v/>
      </c>
      <c r="H1064" s="33"/>
      <c r="I1064" s="39"/>
      <c r="J1064" s="39"/>
      <c r="K1064" s="40"/>
      <c r="L1064" s="40"/>
      <c r="M1064" s="33"/>
      <c r="N1064" s="40"/>
      <c r="O1064" s="33"/>
      <c r="P1064" s="33"/>
      <c r="Q1064" s="33"/>
      <c r="R1064" s="33"/>
      <c r="S1064" s="33"/>
      <c r="T1064" s="33"/>
      <c r="U1064" s="33"/>
      <c r="V1064" s="33"/>
      <c r="W1064" s="23" t="str">
        <f>LEFT(TEXT(Locations[[#This Row],[Zip Code]],"00000"),5)</f>
        <v>00000</v>
      </c>
    </row>
    <row r="1065" spans="2:23" x14ac:dyDescent="0.2">
      <c r="B1065" s="154">
        <v>1053</v>
      </c>
      <c r="C1065" s="33"/>
      <c r="D1065" s="33"/>
      <c r="E1065" s="37"/>
      <c r="F1065" s="38" t="str">
        <f>_xlfn.IFNA(VLOOKUP(Locations[[#This Row],[CleanZip]],ZipCodes[],2,0),"")</f>
        <v/>
      </c>
      <c r="G1065" s="38" t="str">
        <f>_xlfn.IFNA(VLOOKUP(Locations[[#This Row],[CleanZip]],ZipCodes[],3,0),"")</f>
        <v/>
      </c>
      <c r="H1065" s="33"/>
      <c r="I1065" s="39"/>
      <c r="J1065" s="39"/>
      <c r="K1065" s="40"/>
      <c r="L1065" s="40"/>
      <c r="M1065" s="33"/>
      <c r="N1065" s="40"/>
      <c r="O1065" s="33"/>
      <c r="P1065" s="33"/>
      <c r="Q1065" s="33"/>
      <c r="R1065" s="33"/>
      <c r="S1065" s="33"/>
      <c r="T1065" s="33"/>
      <c r="U1065" s="33"/>
      <c r="V1065" s="33"/>
      <c r="W1065" s="23" t="str">
        <f>LEFT(TEXT(Locations[[#This Row],[Zip Code]],"00000"),5)</f>
        <v>00000</v>
      </c>
    </row>
    <row r="1066" spans="2:23" x14ac:dyDescent="0.2">
      <c r="B1066" s="154">
        <v>1054</v>
      </c>
      <c r="C1066" s="33"/>
      <c r="D1066" s="33"/>
      <c r="E1066" s="37"/>
      <c r="F1066" s="38" t="str">
        <f>_xlfn.IFNA(VLOOKUP(Locations[[#This Row],[CleanZip]],ZipCodes[],2,0),"")</f>
        <v/>
      </c>
      <c r="G1066" s="38" t="str">
        <f>_xlfn.IFNA(VLOOKUP(Locations[[#This Row],[CleanZip]],ZipCodes[],3,0),"")</f>
        <v/>
      </c>
      <c r="H1066" s="33"/>
      <c r="I1066" s="39"/>
      <c r="J1066" s="39"/>
      <c r="K1066" s="40"/>
      <c r="L1066" s="40"/>
      <c r="M1066" s="33"/>
      <c r="N1066" s="40"/>
      <c r="O1066" s="33"/>
      <c r="P1066" s="33"/>
      <c r="Q1066" s="33"/>
      <c r="R1066" s="33"/>
      <c r="S1066" s="33"/>
      <c r="T1066" s="33"/>
      <c r="U1066" s="33"/>
      <c r="V1066" s="33"/>
      <c r="W1066" s="23" t="str">
        <f>LEFT(TEXT(Locations[[#This Row],[Zip Code]],"00000"),5)</f>
        <v>00000</v>
      </c>
    </row>
    <row r="1067" spans="2:23" x14ac:dyDescent="0.2">
      <c r="B1067" s="154">
        <v>1055</v>
      </c>
      <c r="C1067" s="33"/>
      <c r="D1067" s="33"/>
      <c r="E1067" s="37"/>
      <c r="F1067" s="38" t="str">
        <f>_xlfn.IFNA(VLOOKUP(Locations[[#This Row],[CleanZip]],ZipCodes[],2,0),"")</f>
        <v/>
      </c>
      <c r="G1067" s="38" t="str">
        <f>_xlfn.IFNA(VLOOKUP(Locations[[#This Row],[CleanZip]],ZipCodes[],3,0),"")</f>
        <v/>
      </c>
      <c r="H1067" s="33"/>
      <c r="I1067" s="39"/>
      <c r="J1067" s="39"/>
      <c r="K1067" s="40"/>
      <c r="L1067" s="40"/>
      <c r="M1067" s="33"/>
      <c r="N1067" s="40"/>
      <c r="O1067" s="33"/>
      <c r="P1067" s="33"/>
      <c r="Q1067" s="33"/>
      <c r="R1067" s="33"/>
      <c r="S1067" s="33"/>
      <c r="T1067" s="33"/>
      <c r="U1067" s="33"/>
      <c r="V1067" s="33"/>
      <c r="W1067" s="23" t="str">
        <f>LEFT(TEXT(Locations[[#This Row],[Zip Code]],"00000"),5)</f>
        <v>00000</v>
      </c>
    </row>
    <row r="1068" spans="2:23" x14ac:dyDescent="0.2">
      <c r="B1068" s="154">
        <v>1056</v>
      </c>
      <c r="C1068" s="33"/>
      <c r="D1068" s="33"/>
      <c r="E1068" s="37"/>
      <c r="F1068" s="38" t="str">
        <f>_xlfn.IFNA(VLOOKUP(Locations[[#This Row],[CleanZip]],ZipCodes[],2,0),"")</f>
        <v/>
      </c>
      <c r="G1068" s="38" t="str">
        <f>_xlfn.IFNA(VLOOKUP(Locations[[#This Row],[CleanZip]],ZipCodes[],3,0),"")</f>
        <v/>
      </c>
      <c r="H1068" s="33"/>
      <c r="I1068" s="39"/>
      <c r="J1068" s="39"/>
      <c r="K1068" s="40"/>
      <c r="L1068" s="40"/>
      <c r="M1068" s="33"/>
      <c r="N1068" s="40"/>
      <c r="O1068" s="33"/>
      <c r="P1068" s="33"/>
      <c r="Q1068" s="33"/>
      <c r="R1068" s="33"/>
      <c r="S1068" s="33"/>
      <c r="T1068" s="33"/>
      <c r="U1068" s="33"/>
      <c r="V1068" s="33"/>
      <c r="W1068" s="23" t="str">
        <f>LEFT(TEXT(Locations[[#This Row],[Zip Code]],"00000"),5)</f>
        <v>00000</v>
      </c>
    </row>
    <row r="1069" spans="2:23" x14ac:dyDescent="0.2">
      <c r="B1069" s="154">
        <v>1057</v>
      </c>
      <c r="C1069" s="33"/>
      <c r="D1069" s="33"/>
      <c r="E1069" s="37"/>
      <c r="F1069" s="38" t="str">
        <f>_xlfn.IFNA(VLOOKUP(Locations[[#This Row],[CleanZip]],ZipCodes[],2,0),"")</f>
        <v/>
      </c>
      <c r="G1069" s="38" t="str">
        <f>_xlfn.IFNA(VLOOKUP(Locations[[#This Row],[CleanZip]],ZipCodes[],3,0),"")</f>
        <v/>
      </c>
      <c r="H1069" s="33"/>
      <c r="I1069" s="39"/>
      <c r="J1069" s="39"/>
      <c r="K1069" s="40"/>
      <c r="L1069" s="40"/>
      <c r="M1069" s="33"/>
      <c r="N1069" s="40"/>
      <c r="O1069" s="33"/>
      <c r="P1069" s="33"/>
      <c r="Q1069" s="33"/>
      <c r="R1069" s="33"/>
      <c r="S1069" s="33"/>
      <c r="T1069" s="33"/>
      <c r="U1069" s="33"/>
      <c r="V1069" s="33"/>
      <c r="W1069" s="23" t="str">
        <f>LEFT(TEXT(Locations[[#This Row],[Zip Code]],"00000"),5)</f>
        <v>00000</v>
      </c>
    </row>
    <row r="1070" spans="2:23" x14ac:dyDescent="0.2">
      <c r="B1070" s="154">
        <v>1058</v>
      </c>
      <c r="C1070" s="33"/>
      <c r="D1070" s="33"/>
      <c r="E1070" s="37"/>
      <c r="F1070" s="38" t="str">
        <f>_xlfn.IFNA(VLOOKUP(Locations[[#This Row],[CleanZip]],ZipCodes[],2,0),"")</f>
        <v/>
      </c>
      <c r="G1070" s="38" t="str">
        <f>_xlfn.IFNA(VLOOKUP(Locations[[#This Row],[CleanZip]],ZipCodes[],3,0),"")</f>
        <v/>
      </c>
      <c r="H1070" s="33"/>
      <c r="I1070" s="39"/>
      <c r="J1070" s="39"/>
      <c r="K1070" s="40"/>
      <c r="L1070" s="40"/>
      <c r="M1070" s="33"/>
      <c r="N1070" s="40"/>
      <c r="O1070" s="33"/>
      <c r="P1070" s="33"/>
      <c r="Q1070" s="33"/>
      <c r="R1070" s="33"/>
      <c r="S1070" s="33"/>
      <c r="T1070" s="33"/>
      <c r="U1070" s="33"/>
      <c r="V1070" s="33"/>
      <c r="W1070" s="23" t="str">
        <f>LEFT(TEXT(Locations[[#This Row],[Zip Code]],"00000"),5)</f>
        <v>00000</v>
      </c>
    </row>
    <row r="1071" spans="2:23" x14ac:dyDescent="0.2">
      <c r="B1071" s="154">
        <v>1059</v>
      </c>
      <c r="C1071" s="33"/>
      <c r="D1071" s="33"/>
      <c r="E1071" s="37"/>
      <c r="F1071" s="38" t="str">
        <f>_xlfn.IFNA(VLOOKUP(Locations[[#This Row],[CleanZip]],ZipCodes[],2,0),"")</f>
        <v/>
      </c>
      <c r="G1071" s="38" t="str">
        <f>_xlfn.IFNA(VLOOKUP(Locations[[#This Row],[CleanZip]],ZipCodes[],3,0),"")</f>
        <v/>
      </c>
      <c r="H1071" s="33"/>
      <c r="I1071" s="39"/>
      <c r="J1071" s="39"/>
      <c r="K1071" s="40"/>
      <c r="L1071" s="40"/>
      <c r="M1071" s="33"/>
      <c r="N1071" s="40"/>
      <c r="O1071" s="33"/>
      <c r="P1071" s="33"/>
      <c r="Q1071" s="33"/>
      <c r="R1071" s="33"/>
      <c r="S1071" s="33"/>
      <c r="T1071" s="33"/>
      <c r="U1071" s="33"/>
      <c r="V1071" s="33"/>
      <c r="W1071" s="23" t="str">
        <f>LEFT(TEXT(Locations[[#This Row],[Zip Code]],"00000"),5)</f>
        <v>00000</v>
      </c>
    </row>
    <row r="1072" spans="2:23" x14ac:dyDescent="0.2">
      <c r="B1072" s="154">
        <v>1060</v>
      </c>
      <c r="C1072" s="33"/>
      <c r="D1072" s="33"/>
      <c r="E1072" s="37"/>
      <c r="F1072" s="38" t="str">
        <f>_xlfn.IFNA(VLOOKUP(Locations[[#This Row],[CleanZip]],ZipCodes[],2,0),"")</f>
        <v/>
      </c>
      <c r="G1072" s="38" t="str">
        <f>_xlfn.IFNA(VLOOKUP(Locations[[#This Row],[CleanZip]],ZipCodes[],3,0),"")</f>
        <v/>
      </c>
      <c r="H1072" s="33"/>
      <c r="I1072" s="39"/>
      <c r="J1072" s="39"/>
      <c r="K1072" s="40"/>
      <c r="L1072" s="40"/>
      <c r="M1072" s="33"/>
      <c r="N1072" s="40"/>
      <c r="O1072" s="33"/>
      <c r="P1072" s="33"/>
      <c r="Q1072" s="33"/>
      <c r="R1072" s="33"/>
      <c r="S1072" s="33"/>
      <c r="T1072" s="33"/>
      <c r="U1072" s="33"/>
      <c r="V1072" s="33"/>
      <c r="W1072" s="23" t="str">
        <f>LEFT(TEXT(Locations[[#This Row],[Zip Code]],"00000"),5)</f>
        <v>00000</v>
      </c>
    </row>
    <row r="1073" spans="2:23" x14ac:dyDescent="0.2">
      <c r="B1073" s="154">
        <v>1061</v>
      </c>
      <c r="C1073" s="33"/>
      <c r="D1073" s="33"/>
      <c r="E1073" s="37"/>
      <c r="F1073" s="38" t="str">
        <f>_xlfn.IFNA(VLOOKUP(Locations[[#This Row],[CleanZip]],ZipCodes[],2,0),"")</f>
        <v/>
      </c>
      <c r="G1073" s="38" t="str">
        <f>_xlfn.IFNA(VLOOKUP(Locations[[#This Row],[CleanZip]],ZipCodes[],3,0),"")</f>
        <v/>
      </c>
      <c r="H1073" s="33"/>
      <c r="I1073" s="39"/>
      <c r="J1073" s="39"/>
      <c r="K1073" s="40"/>
      <c r="L1073" s="40"/>
      <c r="M1073" s="33"/>
      <c r="N1073" s="40"/>
      <c r="O1073" s="33"/>
      <c r="P1073" s="33"/>
      <c r="Q1073" s="33"/>
      <c r="R1073" s="33"/>
      <c r="S1073" s="33"/>
      <c r="T1073" s="33"/>
      <c r="U1073" s="33"/>
      <c r="V1073" s="33"/>
      <c r="W1073" s="23" t="str">
        <f>LEFT(TEXT(Locations[[#This Row],[Zip Code]],"00000"),5)</f>
        <v>00000</v>
      </c>
    </row>
    <row r="1074" spans="2:23" x14ac:dyDescent="0.2">
      <c r="B1074" s="154">
        <v>1062</v>
      </c>
      <c r="C1074" s="33"/>
      <c r="D1074" s="33"/>
      <c r="E1074" s="37"/>
      <c r="F1074" s="38" t="str">
        <f>_xlfn.IFNA(VLOOKUP(Locations[[#This Row],[CleanZip]],ZipCodes[],2,0),"")</f>
        <v/>
      </c>
      <c r="G1074" s="38" t="str">
        <f>_xlfn.IFNA(VLOOKUP(Locations[[#This Row],[CleanZip]],ZipCodes[],3,0),"")</f>
        <v/>
      </c>
      <c r="H1074" s="33"/>
      <c r="I1074" s="39"/>
      <c r="J1074" s="39"/>
      <c r="K1074" s="40"/>
      <c r="L1074" s="40"/>
      <c r="M1074" s="33"/>
      <c r="N1074" s="40"/>
      <c r="O1074" s="33"/>
      <c r="P1074" s="33"/>
      <c r="Q1074" s="33"/>
      <c r="R1074" s="33"/>
      <c r="S1074" s="33"/>
      <c r="T1074" s="33"/>
      <c r="U1074" s="33"/>
      <c r="V1074" s="33"/>
      <c r="W1074" s="23" t="str">
        <f>LEFT(TEXT(Locations[[#This Row],[Zip Code]],"00000"),5)</f>
        <v>00000</v>
      </c>
    </row>
    <row r="1075" spans="2:23" x14ac:dyDescent="0.2">
      <c r="B1075" s="154">
        <v>1063</v>
      </c>
      <c r="C1075" s="33"/>
      <c r="D1075" s="33"/>
      <c r="E1075" s="37"/>
      <c r="F1075" s="38" t="str">
        <f>_xlfn.IFNA(VLOOKUP(Locations[[#This Row],[CleanZip]],ZipCodes[],2,0),"")</f>
        <v/>
      </c>
      <c r="G1075" s="38" t="str">
        <f>_xlfn.IFNA(VLOOKUP(Locations[[#This Row],[CleanZip]],ZipCodes[],3,0),"")</f>
        <v/>
      </c>
      <c r="H1075" s="33"/>
      <c r="I1075" s="39"/>
      <c r="J1075" s="39"/>
      <c r="K1075" s="40"/>
      <c r="L1075" s="40"/>
      <c r="M1075" s="33"/>
      <c r="N1075" s="40"/>
      <c r="O1075" s="33"/>
      <c r="P1075" s="33"/>
      <c r="Q1075" s="33"/>
      <c r="R1075" s="33"/>
      <c r="S1075" s="33"/>
      <c r="T1075" s="33"/>
      <c r="U1075" s="33"/>
      <c r="V1075" s="33"/>
      <c r="W1075" s="23" t="str">
        <f>LEFT(TEXT(Locations[[#This Row],[Zip Code]],"00000"),5)</f>
        <v>00000</v>
      </c>
    </row>
    <row r="1076" spans="2:23" x14ac:dyDescent="0.2">
      <c r="B1076" s="154">
        <v>1064</v>
      </c>
      <c r="C1076" s="33"/>
      <c r="D1076" s="33"/>
      <c r="E1076" s="37"/>
      <c r="F1076" s="38" t="str">
        <f>_xlfn.IFNA(VLOOKUP(Locations[[#This Row],[CleanZip]],ZipCodes[],2,0),"")</f>
        <v/>
      </c>
      <c r="G1076" s="38" t="str">
        <f>_xlfn.IFNA(VLOOKUP(Locations[[#This Row],[CleanZip]],ZipCodes[],3,0),"")</f>
        <v/>
      </c>
      <c r="H1076" s="33"/>
      <c r="I1076" s="39"/>
      <c r="J1076" s="39"/>
      <c r="K1076" s="40"/>
      <c r="L1076" s="40"/>
      <c r="M1076" s="33"/>
      <c r="N1076" s="40"/>
      <c r="O1076" s="33"/>
      <c r="P1076" s="33"/>
      <c r="Q1076" s="33"/>
      <c r="R1076" s="33"/>
      <c r="S1076" s="33"/>
      <c r="T1076" s="33"/>
      <c r="U1076" s="33"/>
      <c r="V1076" s="33"/>
      <c r="W1076" s="23" t="str">
        <f>LEFT(TEXT(Locations[[#This Row],[Zip Code]],"00000"),5)</f>
        <v>00000</v>
      </c>
    </row>
    <row r="1077" spans="2:23" x14ac:dyDescent="0.2">
      <c r="B1077" s="154">
        <v>1065</v>
      </c>
      <c r="C1077" s="33"/>
      <c r="D1077" s="33"/>
      <c r="E1077" s="37"/>
      <c r="F1077" s="38" t="str">
        <f>_xlfn.IFNA(VLOOKUP(Locations[[#This Row],[CleanZip]],ZipCodes[],2,0),"")</f>
        <v/>
      </c>
      <c r="G1077" s="38" t="str">
        <f>_xlfn.IFNA(VLOOKUP(Locations[[#This Row],[CleanZip]],ZipCodes[],3,0),"")</f>
        <v/>
      </c>
      <c r="H1077" s="33"/>
      <c r="I1077" s="39"/>
      <c r="J1077" s="39"/>
      <c r="K1077" s="40"/>
      <c r="L1077" s="40"/>
      <c r="M1077" s="33"/>
      <c r="N1077" s="40"/>
      <c r="O1077" s="33"/>
      <c r="P1077" s="33"/>
      <c r="Q1077" s="33"/>
      <c r="R1077" s="33"/>
      <c r="S1077" s="33"/>
      <c r="T1077" s="33"/>
      <c r="U1077" s="33"/>
      <c r="V1077" s="33"/>
      <c r="W1077" s="23" t="str">
        <f>LEFT(TEXT(Locations[[#This Row],[Zip Code]],"00000"),5)</f>
        <v>00000</v>
      </c>
    </row>
    <row r="1078" spans="2:23" x14ac:dyDescent="0.2">
      <c r="B1078" s="154">
        <v>1066</v>
      </c>
      <c r="C1078" s="33"/>
      <c r="D1078" s="33"/>
      <c r="E1078" s="37"/>
      <c r="F1078" s="38" t="str">
        <f>_xlfn.IFNA(VLOOKUP(Locations[[#This Row],[CleanZip]],ZipCodes[],2,0),"")</f>
        <v/>
      </c>
      <c r="G1078" s="38" t="str">
        <f>_xlfn.IFNA(VLOOKUP(Locations[[#This Row],[CleanZip]],ZipCodes[],3,0),"")</f>
        <v/>
      </c>
      <c r="H1078" s="33"/>
      <c r="I1078" s="39"/>
      <c r="J1078" s="39"/>
      <c r="K1078" s="40"/>
      <c r="L1078" s="40"/>
      <c r="M1078" s="33"/>
      <c r="N1078" s="40"/>
      <c r="O1078" s="33"/>
      <c r="P1078" s="33"/>
      <c r="Q1078" s="33"/>
      <c r="R1078" s="33"/>
      <c r="S1078" s="33"/>
      <c r="T1078" s="33"/>
      <c r="U1078" s="33"/>
      <c r="V1078" s="33"/>
      <c r="W1078" s="23" t="str">
        <f>LEFT(TEXT(Locations[[#This Row],[Zip Code]],"00000"),5)</f>
        <v>00000</v>
      </c>
    </row>
    <row r="1079" spans="2:23" x14ac:dyDescent="0.2">
      <c r="B1079" s="154">
        <v>1067</v>
      </c>
      <c r="C1079" s="33"/>
      <c r="D1079" s="33"/>
      <c r="E1079" s="37"/>
      <c r="F1079" s="38" t="str">
        <f>_xlfn.IFNA(VLOOKUP(Locations[[#This Row],[CleanZip]],ZipCodes[],2,0),"")</f>
        <v/>
      </c>
      <c r="G1079" s="38" t="str">
        <f>_xlfn.IFNA(VLOOKUP(Locations[[#This Row],[CleanZip]],ZipCodes[],3,0),"")</f>
        <v/>
      </c>
      <c r="H1079" s="33"/>
      <c r="I1079" s="39"/>
      <c r="J1079" s="39"/>
      <c r="K1079" s="40"/>
      <c r="L1079" s="40"/>
      <c r="M1079" s="33"/>
      <c r="N1079" s="40"/>
      <c r="O1079" s="33"/>
      <c r="P1079" s="33"/>
      <c r="Q1079" s="33"/>
      <c r="R1079" s="33"/>
      <c r="S1079" s="33"/>
      <c r="T1079" s="33"/>
      <c r="U1079" s="33"/>
      <c r="V1079" s="33"/>
      <c r="W1079" s="23" t="str">
        <f>LEFT(TEXT(Locations[[#This Row],[Zip Code]],"00000"),5)</f>
        <v>00000</v>
      </c>
    </row>
    <row r="1080" spans="2:23" x14ac:dyDescent="0.2">
      <c r="B1080" s="154">
        <v>1068</v>
      </c>
      <c r="C1080" s="33"/>
      <c r="D1080" s="33"/>
      <c r="E1080" s="37"/>
      <c r="F1080" s="38" t="str">
        <f>_xlfn.IFNA(VLOOKUP(Locations[[#This Row],[CleanZip]],ZipCodes[],2,0),"")</f>
        <v/>
      </c>
      <c r="G1080" s="38" t="str">
        <f>_xlfn.IFNA(VLOOKUP(Locations[[#This Row],[CleanZip]],ZipCodes[],3,0),"")</f>
        <v/>
      </c>
      <c r="H1080" s="33"/>
      <c r="I1080" s="39"/>
      <c r="J1080" s="39"/>
      <c r="K1080" s="40"/>
      <c r="L1080" s="40"/>
      <c r="M1080" s="33"/>
      <c r="N1080" s="40"/>
      <c r="O1080" s="33"/>
      <c r="P1080" s="33"/>
      <c r="Q1080" s="33"/>
      <c r="R1080" s="33"/>
      <c r="S1080" s="33"/>
      <c r="T1080" s="33"/>
      <c r="U1080" s="33"/>
      <c r="V1080" s="33"/>
      <c r="W1080" s="23" t="str">
        <f>LEFT(TEXT(Locations[[#This Row],[Zip Code]],"00000"),5)</f>
        <v>00000</v>
      </c>
    </row>
    <row r="1081" spans="2:23" x14ac:dyDescent="0.2">
      <c r="B1081" s="154">
        <v>1069</v>
      </c>
      <c r="C1081" s="33"/>
      <c r="D1081" s="33"/>
      <c r="E1081" s="37"/>
      <c r="F1081" s="38" t="str">
        <f>_xlfn.IFNA(VLOOKUP(Locations[[#This Row],[CleanZip]],ZipCodes[],2,0),"")</f>
        <v/>
      </c>
      <c r="G1081" s="38" t="str">
        <f>_xlfn.IFNA(VLOOKUP(Locations[[#This Row],[CleanZip]],ZipCodes[],3,0),"")</f>
        <v/>
      </c>
      <c r="H1081" s="33"/>
      <c r="I1081" s="39"/>
      <c r="J1081" s="39"/>
      <c r="K1081" s="40"/>
      <c r="L1081" s="40"/>
      <c r="M1081" s="33"/>
      <c r="N1081" s="40"/>
      <c r="O1081" s="33"/>
      <c r="P1081" s="33"/>
      <c r="Q1081" s="33"/>
      <c r="R1081" s="33"/>
      <c r="S1081" s="33"/>
      <c r="T1081" s="33"/>
      <c r="U1081" s="33"/>
      <c r="V1081" s="33"/>
      <c r="W1081" s="23" t="str">
        <f>LEFT(TEXT(Locations[[#This Row],[Zip Code]],"00000"),5)</f>
        <v>00000</v>
      </c>
    </row>
    <row r="1082" spans="2:23" x14ac:dyDescent="0.2">
      <c r="B1082" s="154">
        <v>1070</v>
      </c>
      <c r="C1082" s="33"/>
      <c r="D1082" s="33"/>
      <c r="E1082" s="37"/>
      <c r="F1082" s="38" t="str">
        <f>_xlfn.IFNA(VLOOKUP(Locations[[#This Row],[CleanZip]],ZipCodes[],2,0),"")</f>
        <v/>
      </c>
      <c r="G1082" s="38" t="str">
        <f>_xlfn.IFNA(VLOOKUP(Locations[[#This Row],[CleanZip]],ZipCodes[],3,0),"")</f>
        <v/>
      </c>
      <c r="H1082" s="33"/>
      <c r="I1082" s="39"/>
      <c r="J1082" s="39"/>
      <c r="K1082" s="40"/>
      <c r="L1082" s="40"/>
      <c r="M1082" s="33"/>
      <c r="N1082" s="40"/>
      <c r="O1082" s="33"/>
      <c r="P1082" s="33"/>
      <c r="Q1082" s="33"/>
      <c r="R1082" s="33"/>
      <c r="S1082" s="33"/>
      <c r="T1082" s="33"/>
      <c r="U1082" s="33"/>
      <c r="V1082" s="33"/>
      <c r="W1082" s="23" t="str">
        <f>LEFT(TEXT(Locations[[#This Row],[Zip Code]],"00000"),5)</f>
        <v>00000</v>
      </c>
    </row>
    <row r="1083" spans="2:23" x14ac:dyDescent="0.2">
      <c r="B1083" s="154">
        <v>1071</v>
      </c>
      <c r="C1083" s="33"/>
      <c r="D1083" s="33"/>
      <c r="E1083" s="37"/>
      <c r="F1083" s="38" t="str">
        <f>_xlfn.IFNA(VLOOKUP(Locations[[#This Row],[CleanZip]],ZipCodes[],2,0),"")</f>
        <v/>
      </c>
      <c r="G1083" s="38" t="str">
        <f>_xlfn.IFNA(VLOOKUP(Locations[[#This Row],[CleanZip]],ZipCodes[],3,0),"")</f>
        <v/>
      </c>
      <c r="H1083" s="33"/>
      <c r="I1083" s="39"/>
      <c r="J1083" s="39"/>
      <c r="K1083" s="40"/>
      <c r="L1083" s="40"/>
      <c r="M1083" s="33"/>
      <c r="N1083" s="40"/>
      <c r="O1083" s="33"/>
      <c r="P1083" s="33"/>
      <c r="Q1083" s="33"/>
      <c r="R1083" s="33"/>
      <c r="S1083" s="33"/>
      <c r="T1083" s="33"/>
      <c r="U1083" s="33"/>
      <c r="V1083" s="33"/>
      <c r="W1083" s="23" t="str">
        <f>LEFT(TEXT(Locations[[#This Row],[Zip Code]],"00000"),5)</f>
        <v>00000</v>
      </c>
    </row>
    <row r="1084" spans="2:23" x14ac:dyDescent="0.2">
      <c r="B1084" s="154">
        <v>1072</v>
      </c>
      <c r="C1084" s="33"/>
      <c r="D1084" s="33"/>
      <c r="E1084" s="37"/>
      <c r="F1084" s="38" t="str">
        <f>_xlfn.IFNA(VLOOKUP(Locations[[#This Row],[CleanZip]],ZipCodes[],2,0),"")</f>
        <v/>
      </c>
      <c r="G1084" s="38" t="str">
        <f>_xlfn.IFNA(VLOOKUP(Locations[[#This Row],[CleanZip]],ZipCodes[],3,0),"")</f>
        <v/>
      </c>
      <c r="H1084" s="33"/>
      <c r="I1084" s="39"/>
      <c r="J1084" s="39"/>
      <c r="K1084" s="40"/>
      <c r="L1084" s="40"/>
      <c r="M1084" s="33"/>
      <c r="N1084" s="40"/>
      <c r="O1084" s="33"/>
      <c r="P1084" s="33"/>
      <c r="Q1084" s="33"/>
      <c r="R1084" s="33"/>
      <c r="S1084" s="33"/>
      <c r="T1084" s="33"/>
      <c r="U1084" s="33"/>
      <c r="V1084" s="33"/>
      <c r="W1084" s="23" t="str">
        <f>LEFT(TEXT(Locations[[#This Row],[Zip Code]],"00000"),5)</f>
        <v>00000</v>
      </c>
    </row>
    <row r="1085" spans="2:23" x14ac:dyDescent="0.2">
      <c r="B1085" s="154">
        <v>1073</v>
      </c>
      <c r="C1085" s="33"/>
      <c r="D1085" s="33"/>
      <c r="E1085" s="37"/>
      <c r="F1085" s="38" t="str">
        <f>_xlfn.IFNA(VLOOKUP(Locations[[#This Row],[CleanZip]],ZipCodes[],2,0),"")</f>
        <v/>
      </c>
      <c r="G1085" s="38" t="str">
        <f>_xlfn.IFNA(VLOOKUP(Locations[[#This Row],[CleanZip]],ZipCodes[],3,0),"")</f>
        <v/>
      </c>
      <c r="H1085" s="33"/>
      <c r="I1085" s="39"/>
      <c r="J1085" s="39"/>
      <c r="K1085" s="40"/>
      <c r="L1085" s="40"/>
      <c r="M1085" s="33"/>
      <c r="N1085" s="40"/>
      <c r="O1085" s="33"/>
      <c r="P1085" s="33"/>
      <c r="Q1085" s="33"/>
      <c r="R1085" s="33"/>
      <c r="S1085" s="33"/>
      <c r="T1085" s="33"/>
      <c r="U1085" s="33"/>
      <c r="V1085" s="33"/>
      <c r="W1085" s="23" t="str">
        <f>LEFT(TEXT(Locations[[#This Row],[Zip Code]],"00000"),5)</f>
        <v>00000</v>
      </c>
    </row>
    <row r="1086" spans="2:23" x14ac:dyDescent="0.2">
      <c r="B1086" s="154">
        <v>1074</v>
      </c>
      <c r="C1086" s="33"/>
      <c r="D1086" s="33"/>
      <c r="E1086" s="37"/>
      <c r="F1086" s="38" t="str">
        <f>_xlfn.IFNA(VLOOKUP(Locations[[#This Row],[CleanZip]],ZipCodes[],2,0),"")</f>
        <v/>
      </c>
      <c r="G1086" s="38" t="str">
        <f>_xlfn.IFNA(VLOOKUP(Locations[[#This Row],[CleanZip]],ZipCodes[],3,0),"")</f>
        <v/>
      </c>
      <c r="H1086" s="33"/>
      <c r="I1086" s="39"/>
      <c r="J1086" s="39"/>
      <c r="K1086" s="40"/>
      <c r="L1086" s="40"/>
      <c r="M1086" s="33"/>
      <c r="N1086" s="40"/>
      <c r="O1086" s="33"/>
      <c r="P1086" s="33"/>
      <c r="Q1086" s="33"/>
      <c r="R1086" s="33"/>
      <c r="S1086" s="33"/>
      <c r="T1086" s="33"/>
      <c r="U1086" s="33"/>
      <c r="V1086" s="33"/>
      <c r="W1086" s="23" t="str">
        <f>LEFT(TEXT(Locations[[#This Row],[Zip Code]],"00000"),5)</f>
        <v>00000</v>
      </c>
    </row>
    <row r="1087" spans="2:23" x14ac:dyDescent="0.2">
      <c r="B1087" s="154">
        <v>1075</v>
      </c>
      <c r="C1087" s="33"/>
      <c r="D1087" s="33"/>
      <c r="E1087" s="37"/>
      <c r="F1087" s="38" t="str">
        <f>_xlfn.IFNA(VLOOKUP(Locations[[#This Row],[CleanZip]],ZipCodes[],2,0),"")</f>
        <v/>
      </c>
      <c r="G1087" s="38" t="str">
        <f>_xlfn.IFNA(VLOOKUP(Locations[[#This Row],[CleanZip]],ZipCodes[],3,0),"")</f>
        <v/>
      </c>
      <c r="H1087" s="33"/>
      <c r="I1087" s="39"/>
      <c r="J1087" s="39"/>
      <c r="K1087" s="40"/>
      <c r="L1087" s="40"/>
      <c r="M1087" s="33"/>
      <c r="N1087" s="40"/>
      <c r="O1087" s="33"/>
      <c r="P1087" s="33"/>
      <c r="Q1087" s="33"/>
      <c r="R1087" s="33"/>
      <c r="S1087" s="33"/>
      <c r="T1087" s="33"/>
      <c r="U1087" s="33"/>
      <c r="V1087" s="33"/>
      <c r="W1087" s="23" t="str">
        <f>LEFT(TEXT(Locations[[#This Row],[Zip Code]],"00000"),5)</f>
        <v>00000</v>
      </c>
    </row>
    <row r="1088" spans="2:23" x14ac:dyDescent="0.2">
      <c r="B1088" s="154">
        <v>1076</v>
      </c>
      <c r="C1088" s="33"/>
      <c r="D1088" s="33"/>
      <c r="E1088" s="37"/>
      <c r="F1088" s="38" t="str">
        <f>_xlfn.IFNA(VLOOKUP(Locations[[#This Row],[CleanZip]],ZipCodes[],2,0),"")</f>
        <v/>
      </c>
      <c r="G1088" s="38" t="str">
        <f>_xlfn.IFNA(VLOOKUP(Locations[[#This Row],[CleanZip]],ZipCodes[],3,0),"")</f>
        <v/>
      </c>
      <c r="H1088" s="33"/>
      <c r="I1088" s="39"/>
      <c r="J1088" s="39"/>
      <c r="K1088" s="40"/>
      <c r="L1088" s="40"/>
      <c r="M1088" s="33"/>
      <c r="N1088" s="40"/>
      <c r="O1088" s="33"/>
      <c r="P1088" s="33"/>
      <c r="Q1088" s="33"/>
      <c r="R1088" s="33"/>
      <c r="S1088" s="33"/>
      <c r="T1088" s="33"/>
      <c r="U1088" s="33"/>
      <c r="V1088" s="33"/>
      <c r="W1088" s="23" t="str">
        <f>LEFT(TEXT(Locations[[#This Row],[Zip Code]],"00000"),5)</f>
        <v>00000</v>
      </c>
    </row>
    <row r="1089" spans="2:23" x14ac:dyDescent="0.2">
      <c r="B1089" s="154">
        <v>1077</v>
      </c>
      <c r="C1089" s="33"/>
      <c r="D1089" s="33"/>
      <c r="E1089" s="37"/>
      <c r="F1089" s="38" t="str">
        <f>_xlfn.IFNA(VLOOKUP(Locations[[#This Row],[CleanZip]],ZipCodes[],2,0),"")</f>
        <v/>
      </c>
      <c r="G1089" s="38" t="str">
        <f>_xlfn.IFNA(VLOOKUP(Locations[[#This Row],[CleanZip]],ZipCodes[],3,0),"")</f>
        <v/>
      </c>
      <c r="H1089" s="33"/>
      <c r="I1089" s="39"/>
      <c r="J1089" s="39"/>
      <c r="K1089" s="40"/>
      <c r="L1089" s="40"/>
      <c r="M1089" s="33"/>
      <c r="N1089" s="40"/>
      <c r="O1089" s="33"/>
      <c r="P1089" s="33"/>
      <c r="Q1089" s="33"/>
      <c r="R1089" s="33"/>
      <c r="S1089" s="33"/>
      <c r="T1089" s="33"/>
      <c r="U1089" s="33"/>
      <c r="V1089" s="33"/>
      <c r="W1089" s="23" t="str">
        <f>LEFT(TEXT(Locations[[#This Row],[Zip Code]],"00000"),5)</f>
        <v>00000</v>
      </c>
    </row>
    <row r="1090" spans="2:23" x14ac:dyDescent="0.2">
      <c r="B1090" s="154">
        <v>1078</v>
      </c>
      <c r="C1090" s="33"/>
      <c r="D1090" s="33"/>
      <c r="E1090" s="37"/>
      <c r="F1090" s="38" t="str">
        <f>_xlfn.IFNA(VLOOKUP(Locations[[#This Row],[CleanZip]],ZipCodes[],2,0),"")</f>
        <v/>
      </c>
      <c r="G1090" s="38" t="str">
        <f>_xlfn.IFNA(VLOOKUP(Locations[[#This Row],[CleanZip]],ZipCodes[],3,0),"")</f>
        <v/>
      </c>
      <c r="H1090" s="33"/>
      <c r="I1090" s="39"/>
      <c r="J1090" s="39"/>
      <c r="K1090" s="40"/>
      <c r="L1090" s="40"/>
      <c r="M1090" s="33"/>
      <c r="N1090" s="40"/>
      <c r="O1090" s="33"/>
      <c r="P1090" s="33"/>
      <c r="Q1090" s="33"/>
      <c r="R1090" s="33"/>
      <c r="S1090" s="33"/>
      <c r="T1090" s="33"/>
      <c r="U1090" s="33"/>
      <c r="V1090" s="33"/>
      <c r="W1090" s="23" t="str">
        <f>LEFT(TEXT(Locations[[#This Row],[Zip Code]],"00000"),5)</f>
        <v>00000</v>
      </c>
    </row>
    <row r="1091" spans="2:23" x14ac:dyDescent="0.2">
      <c r="B1091" s="154">
        <v>1079</v>
      </c>
      <c r="C1091" s="33"/>
      <c r="D1091" s="33"/>
      <c r="E1091" s="37"/>
      <c r="F1091" s="38" t="str">
        <f>_xlfn.IFNA(VLOOKUP(Locations[[#This Row],[CleanZip]],ZipCodes[],2,0),"")</f>
        <v/>
      </c>
      <c r="G1091" s="38" t="str">
        <f>_xlfn.IFNA(VLOOKUP(Locations[[#This Row],[CleanZip]],ZipCodes[],3,0),"")</f>
        <v/>
      </c>
      <c r="H1091" s="33"/>
      <c r="I1091" s="39"/>
      <c r="J1091" s="39"/>
      <c r="K1091" s="40"/>
      <c r="L1091" s="40"/>
      <c r="M1091" s="33"/>
      <c r="N1091" s="40"/>
      <c r="O1091" s="33"/>
      <c r="P1091" s="33"/>
      <c r="Q1091" s="33"/>
      <c r="R1091" s="33"/>
      <c r="S1091" s="33"/>
      <c r="T1091" s="33"/>
      <c r="U1091" s="33"/>
      <c r="V1091" s="33"/>
      <c r="W1091" s="23" t="str">
        <f>LEFT(TEXT(Locations[[#This Row],[Zip Code]],"00000"),5)</f>
        <v>00000</v>
      </c>
    </row>
    <row r="1092" spans="2:23" x14ac:dyDescent="0.2">
      <c r="B1092" s="154">
        <v>1080</v>
      </c>
      <c r="C1092" s="33"/>
      <c r="D1092" s="33"/>
      <c r="E1092" s="37"/>
      <c r="F1092" s="38" t="str">
        <f>_xlfn.IFNA(VLOOKUP(Locations[[#This Row],[CleanZip]],ZipCodes[],2,0),"")</f>
        <v/>
      </c>
      <c r="G1092" s="38" t="str">
        <f>_xlfn.IFNA(VLOOKUP(Locations[[#This Row],[CleanZip]],ZipCodes[],3,0),"")</f>
        <v/>
      </c>
      <c r="H1092" s="33"/>
      <c r="I1092" s="39"/>
      <c r="J1092" s="39"/>
      <c r="K1092" s="40"/>
      <c r="L1092" s="40"/>
      <c r="M1092" s="33"/>
      <c r="N1092" s="40"/>
      <c r="O1092" s="33"/>
      <c r="P1092" s="33"/>
      <c r="Q1092" s="33"/>
      <c r="R1092" s="33"/>
      <c r="S1092" s="33"/>
      <c r="T1092" s="33"/>
      <c r="U1092" s="33"/>
      <c r="V1092" s="33"/>
      <c r="W1092" s="23" t="str">
        <f>LEFT(TEXT(Locations[[#This Row],[Zip Code]],"00000"),5)</f>
        <v>00000</v>
      </c>
    </row>
    <row r="1093" spans="2:23" x14ac:dyDescent="0.2">
      <c r="B1093" s="154">
        <v>1081</v>
      </c>
      <c r="C1093" s="33"/>
      <c r="D1093" s="33"/>
      <c r="E1093" s="37"/>
      <c r="F1093" s="38" t="str">
        <f>_xlfn.IFNA(VLOOKUP(Locations[[#This Row],[CleanZip]],ZipCodes[],2,0),"")</f>
        <v/>
      </c>
      <c r="G1093" s="38" t="str">
        <f>_xlfn.IFNA(VLOOKUP(Locations[[#This Row],[CleanZip]],ZipCodes[],3,0),"")</f>
        <v/>
      </c>
      <c r="H1093" s="33"/>
      <c r="I1093" s="39"/>
      <c r="J1093" s="39"/>
      <c r="K1093" s="40"/>
      <c r="L1093" s="40"/>
      <c r="M1093" s="33"/>
      <c r="N1093" s="40"/>
      <c r="O1093" s="33"/>
      <c r="P1093" s="33"/>
      <c r="Q1093" s="33"/>
      <c r="R1093" s="33"/>
      <c r="S1093" s="33"/>
      <c r="T1093" s="33"/>
      <c r="U1093" s="33"/>
      <c r="V1093" s="33"/>
      <c r="W1093" s="23" t="str">
        <f>LEFT(TEXT(Locations[[#This Row],[Zip Code]],"00000"),5)</f>
        <v>00000</v>
      </c>
    </row>
    <row r="1094" spans="2:23" x14ac:dyDescent="0.2">
      <c r="B1094" s="154">
        <v>1082</v>
      </c>
      <c r="C1094" s="33"/>
      <c r="D1094" s="33"/>
      <c r="E1094" s="37"/>
      <c r="F1094" s="38" t="str">
        <f>_xlfn.IFNA(VLOOKUP(Locations[[#This Row],[CleanZip]],ZipCodes[],2,0),"")</f>
        <v/>
      </c>
      <c r="G1094" s="38" t="str">
        <f>_xlfn.IFNA(VLOOKUP(Locations[[#This Row],[CleanZip]],ZipCodes[],3,0),"")</f>
        <v/>
      </c>
      <c r="H1094" s="33"/>
      <c r="I1094" s="39"/>
      <c r="J1094" s="39"/>
      <c r="K1094" s="40"/>
      <c r="L1094" s="40"/>
      <c r="M1094" s="33"/>
      <c r="N1094" s="40"/>
      <c r="O1094" s="33"/>
      <c r="P1094" s="33"/>
      <c r="Q1094" s="33"/>
      <c r="R1094" s="33"/>
      <c r="S1094" s="33"/>
      <c r="T1094" s="33"/>
      <c r="U1094" s="33"/>
      <c r="V1094" s="33"/>
      <c r="W1094" s="23" t="str">
        <f>LEFT(TEXT(Locations[[#This Row],[Zip Code]],"00000"),5)</f>
        <v>00000</v>
      </c>
    </row>
    <row r="1095" spans="2:23" x14ac:dyDescent="0.2">
      <c r="B1095" s="154">
        <v>1083</v>
      </c>
      <c r="C1095" s="33"/>
      <c r="D1095" s="33"/>
      <c r="E1095" s="37"/>
      <c r="F1095" s="38" t="str">
        <f>_xlfn.IFNA(VLOOKUP(Locations[[#This Row],[CleanZip]],ZipCodes[],2,0),"")</f>
        <v/>
      </c>
      <c r="G1095" s="38" t="str">
        <f>_xlfn.IFNA(VLOOKUP(Locations[[#This Row],[CleanZip]],ZipCodes[],3,0),"")</f>
        <v/>
      </c>
      <c r="H1095" s="33"/>
      <c r="I1095" s="39"/>
      <c r="J1095" s="39"/>
      <c r="K1095" s="40"/>
      <c r="L1095" s="40"/>
      <c r="M1095" s="33"/>
      <c r="N1095" s="40"/>
      <c r="O1095" s="33"/>
      <c r="P1095" s="33"/>
      <c r="Q1095" s="33"/>
      <c r="R1095" s="33"/>
      <c r="S1095" s="33"/>
      <c r="T1095" s="33"/>
      <c r="U1095" s="33"/>
      <c r="V1095" s="33"/>
      <c r="W1095" s="23" t="str">
        <f>LEFT(TEXT(Locations[[#This Row],[Zip Code]],"00000"),5)</f>
        <v>00000</v>
      </c>
    </row>
    <row r="1096" spans="2:23" x14ac:dyDescent="0.2">
      <c r="B1096" s="154">
        <v>1084</v>
      </c>
      <c r="C1096" s="33"/>
      <c r="D1096" s="33"/>
      <c r="E1096" s="37"/>
      <c r="F1096" s="38" t="str">
        <f>_xlfn.IFNA(VLOOKUP(Locations[[#This Row],[CleanZip]],ZipCodes[],2,0),"")</f>
        <v/>
      </c>
      <c r="G1096" s="38" t="str">
        <f>_xlfn.IFNA(VLOOKUP(Locations[[#This Row],[CleanZip]],ZipCodes[],3,0),"")</f>
        <v/>
      </c>
      <c r="H1096" s="33"/>
      <c r="I1096" s="39"/>
      <c r="J1096" s="39"/>
      <c r="K1096" s="40"/>
      <c r="L1096" s="40"/>
      <c r="M1096" s="33"/>
      <c r="N1096" s="40"/>
      <c r="O1096" s="33"/>
      <c r="P1096" s="33"/>
      <c r="Q1096" s="33"/>
      <c r="R1096" s="33"/>
      <c r="S1096" s="33"/>
      <c r="T1096" s="33"/>
      <c r="U1096" s="33"/>
      <c r="V1096" s="33"/>
      <c r="W1096" s="23" t="str">
        <f>LEFT(TEXT(Locations[[#This Row],[Zip Code]],"00000"),5)</f>
        <v>00000</v>
      </c>
    </row>
    <row r="1097" spans="2:23" x14ac:dyDescent="0.2">
      <c r="B1097" s="154">
        <v>1085</v>
      </c>
      <c r="C1097" s="33"/>
      <c r="D1097" s="33"/>
      <c r="E1097" s="37"/>
      <c r="F1097" s="38" t="str">
        <f>_xlfn.IFNA(VLOOKUP(Locations[[#This Row],[CleanZip]],ZipCodes[],2,0),"")</f>
        <v/>
      </c>
      <c r="G1097" s="38" t="str">
        <f>_xlfn.IFNA(VLOOKUP(Locations[[#This Row],[CleanZip]],ZipCodes[],3,0),"")</f>
        <v/>
      </c>
      <c r="H1097" s="33"/>
      <c r="I1097" s="39"/>
      <c r="J1097" s="39"/>
      <c r="K1097" s="40"/>
      <c r="L1097" s="40"/>
      <c r="M1097" s="33"/>
      <c r="N1097" s="40"/>
      <c r="O1097" s="33"/>
      <c r="P1097" s="33"/>
      <c r="Q1097" s="33"/>
      <c r="R1097" s="33"/>
      <c r="S1097" s="33"/>
      <c r="T1097" s="33"/>
      <c r="U1097" s="33"/>
      <c r="V1097" s="33"/>
      <c r="W1097" s="23" t="str">
        <f>LEFT(TEXT(Locations[[#This Row],[Zip Code]],"00000"),5)</f>
        <v>00000</v>
      </c>
    </row>
    <row r="1098" spans="2:23" x14ac:dyDescent="0.2">
      <c r="B1098" s="154">
        <v>1086</v>
      </c>
      <c r="C1098" s="33"/>
      <c r="D1098" s="33"/>
      <c r="E1098" s="37"/>
      <c r="F1098" s="38" t="str">
        <f>_xlfn.IFNA(VLOOKUP(Locations[[#This Row],[CleanZip]],ZipCodes[],2,0),"")</f>
        <v/>
      </c>
      <c r="G1098" s="38" t="str">
        <f>_xlfn.IFNA(VLOOKUP(Locations[[#This Row],[CleanZip]],ZipCodes[],3,0),"")</f>
        <v/>
      </c>
      <c r="H1098" s="33"/>
      <c r="I1098" s="39"/>
      <c r="J1098" s="39"/>
      <c r="K1098" s="40"/>
      <c r="L1098" s="40"/>
      <c r="M1098" s="33"/>
      <c r="N1098" s="40"/>
      <c r="O1098" s="33"/>
      <c r="P1098" s="33"/>
      <c r="Q1098" s="33"/>
      <c r="R1098" s="33"/>
      <c r="S1098" s="33"/>
      <c r="T1098" s="33"/>
      <c r="U1098" s="33"/>
      <c r="V1098" s="33"/>
      <c r="W1098" s="23" t="str">
        <f>LEFT(TEXT(Locations[[#This Row],[Zip Code]],"00000"),5)</f>
        <v>00000</v>
      </c>
    </row>
    <row r="1099" spans="2:23" x14ac:dyDescent="0.2">
      <c r="B1099" s="154">
        <v>1087</v>
      </c>
      <c r="C1099" s="33"/>
      <c r="D1099" s="33"/>
      <c r="E1099" s="37"/>
      <c r="F1099" s="38" t="str">
        <f>_xlfn.IFNA(VLOOKUP(Locations[[#This Row],[CleanZip]],ZipCodes[],2,0),"")</f>
        <v/>
      </c>
      <c r="G1099" s="38" t="str">
        <f>_xlfn.IFNA(VLOOKUP(Locations[[#This Row],[CleanZip]],ZipCodes[],3,0),"")</f>
        <v/>
      </c>
      <c r="H1099" s="33"/>
      <c r="I1099" s="39"/>
      <c r="J1099" s="39"/>
      <c r="K1099" s="40"/>
      <c r="L1099" s="40"/>
      <c r="M1099" s="33"/>
      <c r="N1099" s="40"/>
      <c r="O1099" s="33"/>
      <c r="P1099" s="33"/>
      <c r="Q1099" s="33"/>
      <c r="R1099" s="33"/>
      <c r="S1099" s="33"/>
      <c r="T1099" s="33"/>
      <c r="U1099" s="33"/>
      <c r="V1099" s="33"/>
      <c r="W1099" s="23" t="str">
        <f>LEFT(TEXT(Locations[[#This Row],[Zip Code]],"00000"),5)</f>
        <v>00000</v>
      </c>
    </row>
    <row r="1100" spans="2:23" x14ac:dyDescent="0.2">
      <c r="B1100" s="154">
        <v>1088</v>
      </c>
      <c r="C1100" s="33"/>
      <c r="D1100" s="33"/>
      <c r="E1100" s="37"/>
      <c r="F1100" s="38" t="str">
        <f>_xlfn.IFNA(VLOOKUP(Locations[[#This Row],[CleanZip]],ZipCodes[],2,0),"")</f>
        <v/>
      </c>
      <c r="G1100" s="38" t="str">
        <f>_xlfn.IFNA(VLOOKUP(Locations[[#This Row],[CleanZip]],ZipCodes[],3,0),"")</f>
        <v/>
      </c>
      <c r="H1100" s="33"/>
      <c r="I1100" s="39"/>
      <c r="J1100" s="39"/>
      <c r="K1100" s="40"/>
      <c r="L1100" s="40"/>
      <c r="M1100" s="33"/>
      <c r="N1100" s="40"/>
      <c r="O1100" s="33"/>
      <c r="P1100" s="33"/>
      <c r="Q1100" s="33"/>
      <c r="R1100" s="33"/>
      <c r="S1100" s="33"/>
      <c r="T1100" s="33"/>
      <c r="U1100" s="33"/>
      <c r="V1100" s="33"/>
      <c r="W1100" s="23" t="str">
        <f>LEFT(TEXT(Locations[[#This Row],[Zip Code]],"00000"),5)</f>
        <v>00000</v>
      </c>
    </row>
    <row r="1101" spans="2:23" x14ac:dyDescent="0.2">
      <c r="B1101" s="154">
        <v>1089</v>
      </c>
      <c r="C1101" s="33"/>
      <c r="D1101" s="33"/>
      <c r="E1101" s="37"/>
      <c r="F1101" s="38" t="str">
        <f>_xlfn.IFNA(VLOOKUP(Locations[[#This Row],[CleanZip]],ZipCodes[],2,0),"")</f>
        <v/>
      </c>
      <c r="G1101" s="38" t="str">
        <f>_xlfn.IFNA(VLOOKUP(Locations[[#This Row],[CleanZip]],ZipCodes[],3,0),"")</f>
        <v/>
      </c>
      <c r="H1101" s="33"/>
      <c r="I1101" s="39"/>
      <c r="J1101" s="39"/>
      <c r="K1101" s="40"/>
      <c r="L1101" s="40"/>
      <c r="M1101" s="33"/>
      <c r="N1101" s="40"/>
      <c r="O1101" s="33"/>
      <c r="P1101" s="33"/>
      <c r="Q1101" s="33"/>
      <c r="R1101" s="33"/>
      <c r="S1101" s="33"/>
      <c r="T1101" s="33"/>
      <c r="U1101" s="33"/>
      <c r="V1101" s="33"/>
      <c r="W1101" s="23" t="str">
        <f>LEFT(TEXT(Locations[[#This Row],[Zip Code]],"00000"),5)</f>
        <v>00000</v>
      </c>
    </row>
    <row r="1102" spans="2:23" x14ac:dyDescent="0.2">
      <c r="B1102" s="154">
        <v>1090</v>
      </c>
      <c r="C1102" s="33"/>
      <c r="D1102" s="33"/>
      <c r="E1102" s="37"/>
      <c r="F1102" s="38" t="str">
        <f>_xlfn.IFNA(VLOOKUP(Locations[[#This Row],[CleanZip]],ZipCodes[],2,0),"")</f>
        <v/>
      </c>
      <c r="G1102" s="38" t="str">
        <f>_xlfn.IFNA(VLOOKUP(Locations[[#This Row],[CleanZip]],ZipCodes[],3,0),"")</f>
        <v/>
      </c>
      <c r="H1102" s="33"/>
      <c r="I1102" s="39"/>
      <c r="J1102" s="39"/>
      <c r="K1102" s="40"/>
      <c r="L1102" s="40"/>
      <c r="M1102" s="33"/>
      <c r="N1102" s="40"/>
      <c r="O1102" s="33"/>
      <c r="P1102" s="33"/>
      <c r="Q1102" s="33"/>
      <c r="R1102" s="33"/>
      <c r="S1102" s="33"/>
      <c r="T1102" s="33"/>
      <c r="U1102" s="33"/>
      <c r="V1102" s="33"/>
      <c r="W1102" s="23" t="str">
        <f>LEFT(TEXT(Locations[[#This Row],[Zip Code]],"00000"),5)</f>
        <v>00000</v>
      </c>
    </row>
    <row r="1103" spans="2:23" x14ac:dyDescent="0.2">
      <c r="B1103" s="154">
        <v>1091</v>
      </c>
      <c r="C1103" s="33"/>
      <c r="D1103" s="33"/>
      <c r="E1103" s="37"/>
      <c r="F1103" s="38" t="str">
        <f>_xlfn.IFNA(VLOOKUP(Locations[[#This Row],[CleanZip]],ZipCodes[],2,0),"")</f>
        <v/>
      </c>
      <c r="G1103" s="38" t="str">
        <f>_xlfn.IFNA(VLOOKUP(Locations[[#This Row],[CleanZip]],ZipCodes[],3,0),"")</f>
        <v/>
      </c>
      <c r="H1103" s="33"/>
      <c r="I1103" s="39"/>
      <c r="J1103" s="39"/>
      <c r="K1103" s="40"/>
      <c r="L1103" s="40"/>
      <c r="M1103" s="33"/>
      <c r="N1103" s="40"/>
      <c r="O1103" s="33"/>
      <c r="P1103" s="33"/>
      <c r="Q1103" s="33"/>
      <c r="R1103" s="33"/>
      <c r="S1103" s="33"/>
      <c r="T1103" s="33"/>
      <c r="U1103" s="33"/>
      <c r="V1103" s="33"/>
      <c r="W1103" s="23" t="str">
        <f>LEFT(TEXT(Locations[[#This Row],[Zip Code]],"00000"),5)</f>
        <v>00000</v>
      </c>
    </row>
    <row r="1104" spans="2:23" x14ac:dyDescent="0.2">
      <c r="B1104" s="154">
        <v>1092</v>
      </c>
      <c r="C1104" s="33"/>
      <c r="D1104" s="33"/>
      <c r="E1104" s="37"/>
      <c r="F1104" s="38" t="str">
        <f>_xlfn.IFNA(VLOOKUP(Locations[[#This Row],[CleanZip]],ZipCodes[],2,0),"")</f>
        <v/>
      </c>
      <c r="G1104" s="38" t="str">
        <f>_xlfn.IFNA(VLOOKUP(Locations[[#This Row],[CleanZip]],ZipCodes[],3,0),"")</f>
        <v/>
      </c>
      <c r="H1104" s="33"/>
      <c r="I1104" s="39"/>
      <c r="J1104" s="39"/>
      <c r="K1104" s="40"/>
      <c r="L1104" s="40"/>
      <c r="M1104" s="33"/>
      <c r="N1104" s="40"/>
      <c r="O1104" s="33"/>
      <c r="P1104" s="33"/>
      <c r="Q1104" s="33"/>
      <c r="R1104" s="33"/>
      <c r="S1104" s="33"/>
      <c r="T1104" s="33"/>
      <c r="U1104" s="33"/>
      <c r="V1104" s="33"/>
      <c r="W1104" s="23" t="str">
        <f>LEFT(TEXT(Locations[[#This Row],[Zip Code]],"00000"),5)</f>
        <v>00000</v>
      </c>
    </row>
    <row r="1105" spans="2:23" x14ac:dyDescent="0.2">
      <c r="B1105" s="154">
        <v>1093</v>
      </c>
      <c r="C1105" s="33"/>
      <c r="D1105" s="33"/>
      <c r="E1105" s="37"/>
      <c r="F1105" s="38" t="str">
        <f>_xlfn.IFNA(VLOOKUP(Locations[[#This Row],[CleanZip]],ZipCodes[],2,0),"")</f>
        <v/>
      </c>
      <c r="G1105" s="38" t="str">
        <f>_xlfn.IFNA(VLOOKUP(Locations[[#This Row],[CleanZip]],ZipCodes[],3,0),"")</f>
        <v/>
      </c>
      <c r="H1105" s="33"/>
      <c r="I1105" s="39"/>
      <c r="J1105" s="39"/>
      <c r="K1105" s="40"/>
      <c r="L1105" s="40"/>
      <c r="M1105" s="33"/>
      <c r="N1105" s="40"/>
      <c r="O1105" s="33"/>
      <c r="P1105" s="33"/>
      <c r="Q1105" s="33"/>
      <c r="R1105" s="33"/>
      <c r="S1105" s="33"/>
      <c r="T1105" s="33"/>
      <c r="U1105" s="33"/>
      <c r="V1105" s="33"/>
      <c r="W1105" s="23" t="str">
        <f>LEFT(TEXT(Locations[[#This Row],[Zip Code]],"00000"),5)</f>
        <v>00000</v>
      </c>
    </row>
    <row r="1106" spans="2:23" x14ac:dyDescent="0.2">
      <c r="B1106" s="154">
        <v>1094</v>
      </c>
      <c r="C1106" s="33"/>
      <c r="D1106" s="33"/>
      <c r="E1106" s="37"/>
      <c r="F1106" s="38" t="str">
        <f>_xlfn.IFNA(VLOOKUP(Locations[[#This Row],[CleanZip]],ZipCodes[],2,0),"")</f>
        <v/>
      </c>
      <c r="G1106" s="38" t="str">
        <f>_xlfn.IFNA(VLOOKUP(Locations[[#This Row],[CleanZip]],ZipCodes[],3,0),"")</f>
        <v/>
      </c>
      <c r="H1106" s="33"/>
      <c r="I1106" s="39"/>
      <c r="J1106" s="39"/>
      <c r="K1106" s="40"/>
      <c r="L1106" s="40"/>
      <c r="M1106" s="33"/>
      <c r="N1106" s="40"/>
      <c r="O1106" s="33"/>
      <c r="P1106" s="33"/>
      <c r="Q1106" s="33"/>
      <c r="R1106" s="33"/>
      <c r="S1106" s="33"/>
      <c r="T1106" s="33"/>
      <c r="U1106" s="33"/>
      <c r="V1106" s="33"/>
      <c r="W1106" s="23" t="str">
        <f>LEFT(TEXT(Locations[[#This Row],[Zip Code]],"00000"),5)</f>
        <v>00000</v>
      </c>
    </row>
    <row r="1107" spans="2:23" x14ac:dyDescent="0.2">
      <c r="B1107" s="154">
        <v>1095</v>
      </c>
      <c r="C1107" s="33"/>
      <c r="D1107" s="33"/>
      <c r="E1107" s="37"/>
      <c r="F1107" s="38" t="str">
        <f>_xlfn.IFNA(VLOOKUP(Locations[[#This Row],[CleanZip]],ZipCodes[],2,0),"")</f>
        <v/>
      </c>
      <c r="G1107" s="38" t="str">
        <f>_xlfn.IFNA(VLOOKUP(Locations[[#This Row],[CleanZip]],ZipCodes[],3,0),"")</f>
        <v/>
      </c>
      <c r="H1107" s="33"/>
      <c r="I1107" s="39"/>
      <c r="J1107" s="39"/>
      <c r="K1107" s="40"/>
      <c r="L1107" s="40"/>
      <c r="M1107" s="33"/>
      <c r="N1107" s="40"/>
      <c r="O1107" s="33"/>
      <c r="P1107" s="33"/>
      <c r="Q1107" s="33"/>
      <c r="R1107" s="33"/>
      <c r="S1107" s="33"/>
      <c r="T1107" s="33"/>
      <c r="U1107" s="33"/>
      <c r="V1107" s="33"/>
      <c r="W1107" s="23" t="str">
        <f>LEFT(TEXT(Locations[[#This Row],[Zip Code]],"00000"),5)</f>
        <v>00000</v>
      </c>
    </row>
    <row r="1108" spans="2:23" x14ac:dyDescent="0.2">
      <c r="B1108" s="154">
        <v>1096</v>
      </c>
      <c r="C1108" s="33"/>
      <c r="D1108" s="33"/>
      <c r="E1108" s="37"/>
      <c r="F1108" s="38" t="str">
        <f>_xlfn.IFNA(VLOOKUP(Locations[[#This Row],[CleanZip]],ZipCodes[],2,0),"")</f>
        <v/>
      </c>
      <c r="G1108" s="38" t="str">
        <f>_xlfn.IFNA(VLOOKUP(Locations[[#This Row],[CleanZip]],ZipCodes[],3,0),"")</f>
        <v/>
      </c>
      <c r="H1108" s="33"/>
      <c r="I1108" s="39"/>
      <c r="J1108" s="39"/>
      <c r="K1108" s="40"/>
      <c r="L1108" s="40"/>
      <c r="M1108" s="33"/>
      <c r="N1108" s="40"/>
      <c r="O1108" s="33"/>
      <c r="P1108" s="33"/>
      <c r="Q1108" s="33"/>
      <c r="R1108" s="33"/>
      <c r="S1108" s="33"/>
      <c r="T1108" s="33"/>
      <c r="U1108" s="33"/>
      <c r="V1108" s="33"/>
      <c r="W1108" s="23" t="str">
        <f>LEFT(TEXT(Locations[[#This Row],[Zip Code]],"00000"),5)</f>
        <v>00000</v>
      </c>
    </row>
    <row r="1109" spans="2:23" x14ac:dyDescent="0.2">
      <c r="B1109" s="154">
        <v>1097</v>
      </c>
      <c r="C1109" s="33"/>
      <c r="D1109" s="33"/>
      <c r="E1109" s="37"/>
      <c r="F1109" s="38" t="str">
        <f>_xlfn.IFNA(VLOOKUP(Locations[[#This Row],[CleanZip]],ZipCodes[],2,0),"")</f>
        <v/>
      </c>
      <c r="G1109" s="38" t="str">
        <f>_xlfn.IFNA(VLOOKUP(Locations[[#This Row],[CleanZip]],ZipCodes[],3,0),"")</f>
        <v/>
      </c>
      <c r="H1109" s="33"/>
      <c r="I1109" s="39"/>
      <c r="J1109" s="39"/>
      <c r="K1109" s="40"/>
      <c r="L1109" s="40"/>
      <c r="M1109" s="33"/>
      <c r="N1109" s="40"/>
      <c r="O1109" s="33"/>
      <c r="P1109" s="33"/>
      <c r="Q1109" s="33"/>
      <c r="R1109" s="33"/>
      <c r="S1109" s="33"/>
      <c r="T1109" s="33"/>
      <c r="U1109" s="33"/>
      <c r="V1109" s="33"/>
      <c r="W1109" s="23" t="str">
        <f>LEFT(TEXT(Locations[[#This Row],[Zip Code]],"00000"),5)</f>
        <v>00000</v>
      </c>
    </row>
    <row r="1110" spans="2:23" x14ac:dyDescent="0.2">
      <c r="B1110" s="154">
        <v>1098</v>
      </c>
      <c r="C1110" s="33"/>
      <c r="D1110" s="33"/>
      <c r="E1110" s="37"/>
      <c r="F1110" s="38" t="str">
        <f>_xlfn.IFNA(VLOOKUP(Locations[[#This Row],[CleanZip]],ZipCodes[],2,0),"")</f>
        <v/>
      </c>
      <c r="G1110" s="38" t="str">
        <f>_xlfn.IFNA(VLOOKUP(Locations[[#This Row],[CleanZip]],ZipCodes[],3,0),"")</f>
        <v/>
      </c>
      <c r="H1110" s="33"/>
      <c r="I1110" s="39"/>
      <c r="J1110" s="39"/>
      <c r="K1110" s="40"/>
      <c r="L1110" s="40"/>
      <c r="M1110" s="33"/>
      <c r="N1110" s="40"/>
      <c r="O1110" s="33"/>
      <c r="P1110" s="33"/>
      <c r="Q1110" s="33"/>
      <c r="R1110" s="33"/>
      <c r="S1110" s="33"/>
      <c r="T1110" s="33"/>
      <c r="U1110" s="33"/>
      <c r="V1110" s="33"/>
      <c r="W1110" s="23" t="str">
        <f>LEFT(TEXT(Locations[[#This Row],[Zip Code]],"00000"),5)</f>
        <v>00000</v>
      </c>
    </row>
    <row r="1111" spans="2:23" x14ac:dyDescent="0.2">
      <c r="B1111" s="154">
        <v>1099</v>
      </c>
      <c r="C1111" s="33"/>
      <c r="D1111" s="33"/>
      <c r="E1111" s="37"/>
      <c r="F1111" s="38" t="str">
        <f>_xlfn.IFNA(VLOOKUP(Locations[[#This Row],[CleanZip]],ZipCodes[],2,0),"")</f>
        <v/>
      </c>
      <c r="G1111" s="38" t="str">
        <f>_xlfn.IFNA(VLOOKUP(Locations[[#This Row],[CleanZip]],ZipCodes[],3,0),"")</f>
        <v/>
      </c>
      <c r="H1111" s="33"/>
      <c r="I1111" s="39"/>
      <c r="J1111" s="39"/>
      <c r="K1111" s="40"/>
      <c r="L1111" s="40"/>
      <c r="M1111" s="33"/>
      <c r="N1111" s="40"/>
      <c r="O1111" s="33"/>
      <c r="P1111" s="33"/>
      <c r="Q1111" s="33"/>
      <c r="R1111" s="33"/>
      <c r="S1111" s="33"/>
      <c r="T1111" s="33"/>
      <c r="U1111" s="33"/>
      <c r="V1111" s="33"/>
      <c r="W1111" s="23" t="str">
        <f>LEFT(TEXT(Locations[[#This Row],[Zip Code]],"00000"),5)</f>
        <v>00000</v>
      </c>
    </row>
    <row r="1112" spans="2:23" x14ac:dyDescent="0.2">
      <c r="B1112" s="154">
        <v>1100</v>
      </c>
      <c r="C1112" s="33"/>
      <c r="D1112" s="33"/>
      <c r="E1112" s="37"/>
      <c r="F1112" s="38" t="str">
        <f>_xlfn.IFNA(VLOOKUP(Locations[[#This Row],[CleanZip]],ZipCodes[],2,0),"")</f>
        <v/>
      </c>
      <c r="G1112" s="38" t="str">
        <f>_xlfn.IFNA(VLOOKUP(Locations[[#This Row],[CleanZip]],ZipCodes[],3,0),"")</f>
        <v/>
      </c>
      <c r="H1112" s="33"/>
      <c r="I1112" s="39"/>
      <c r="J1112" s="39"/>
      <c r="K1112" s="40"/>
      <c r="L1112" s="40"/>
      <c r="M1112" s="33"/>
      <c r="N1112" s="40"/>
      <c r="O1112" s="33"/>
      <c r="P1112" s="33"/>
      <c r="Q1112" s="33"/>
      <c r="R1112" s="33"/>
      <c r="S1112" s="33"/>
      <c r="T1112" s="33"/>
      <c r="U1112" s="33"/>
      <c r="V1112" s="33"/>
      <c r="W1112" s="23" t="str">
        <f>LEFT(TEXT(Locations[[#This Row],[Zip Code]],"00000"),5)</f>
        <v>00000</v>
      </c>
    </row>
    <row r="1113" spans="2:23" x14ac:dyDescent="0.2">
      <c r="B1113" s="154">
        <v>1101</v>
      </c>
      <c r="C1113" s="33"/>
      <c r="D1113" s="33"/>
      <c r="E1113" s="37"/>
      <c r="F1113" s="38" t="str">
        <f>_xlfn.IFNA(VLOOKUP(Locations[[#This Row],[CleanZip]],ZipCodes[],2,0),"")</f>
        <v/>
      </c>
      <c r="G1113" s="38" t="str">
        <f>_xlfn.IFNA(VLOOKUP(Locations[[#This Row],[CleanZip]],ZipCodes[],3,0),"")</f>
        <v/>
      </c>
      <c r="H1113" s="33"/>
      <c r="I1113" s="39"/>
      <c r="J1113" s="39"/>
      <c r="K1113" s="40"/>
      <c r="L1113" s="40"/>
      <c r="M1113" s="33"/>
      <c r="N1113" s="40"/>
      <c r="O1113" s="33"/>
      <c r="P1113" s="33"/>
      <c r="Q1113" s="33"/>
      <c r="R1113" s="33"/>
      <c r="S1113" s="33"/>
      <c r="T1113" s="33"/>
      <c r="U1113" s="33"/>
      <c r="V1113" s="33"/>
      <c r="W1113" s="23" t="str">
        <f>LEFT(TEXT(Locations[[#This Row],[Zip Code]],"00000"),5)</f>
        <v>00000</v>
      </c>
    </row>
    <row r="1114" spans="2:23" x14ac:dyDescent="0.2">
      <c r="B1114" s="154">
        <v>1102</v>
      </c>
      <c r="C1114" s="33"/>
      <c r="D1114" s="33"/>
      <c r="E1114" s="37"/>
      <c r="F1114" s="38" t="str">
        <f>_xlfn.IFNA(VLOOKUP(Locations[[#This Row],[CleanZip]],ZipCodes[],2,0),"")</f>
        <v/>
      </c>
      <c r="G1114" s="38" t="str">
        <f>_xlfn.IFNA(VLOOKUP(Locations[[#This Row],[CleanZip]],ZipCodes[],3,0),"")</f>
        <v/>
      </c>
      <c r="H1114" s="33"/>
      <c r="I1114" s="39"/>
      <c r="J1114" s="39"/>
      <c r="K1114" s="40"/>
      <c r="L1114" s="40"/>
      <c r="M1114" s="33"/>
      <c r="N1114" s="40"/>
      <c r="O1114" s="33"/>
      <c r="P1114" s="33"/>
      <c r="Q1114" s="33"/>
      <c r="R1114" s="33"/>
      <c r="S1114" s="33"/>
      <c r="T1114" s="33"/>
      <c r="U1114" s="33"/>
      <c r="V1114" s="33"/>
      <c r="W1114" s="23" t="str">
        <f>LEFT(TEXT(Locations[[#This Row],[Zip Code]],"00000"),5)</f>
        <v>00000</v>
      </c>
    </row>
    <row r="1115" spans="2:23" x14ac:dyDescent="0.2">
      <c r="B1115" s="154">
        <v>1103</v>
      </c>
      <c r="C1115" s="33"/>
      <c r="D1115" s="33"/>
      <c r="E1115" s="37"/>
      <c r="F1115" s="38" t="str">
        <f>_xlfn.IFNA(VLOOKUP(Locations[[#This Row],[CleanZip]],ZipCodes[],2,0),"")</f>
        <v/>
      </c>
      <c r="G1115" s="38" t="str">
        <f>_xlfn.IFNA(VLOOKUP(Locations[[#This Row],[CleanZip]],ZipCodes[],3,0),"")</f>
        <v/>
      </c>
      <c r="H1115" s="33"/>
      <c r="I1115" s="39"/>
      <c r="J1115" s="39"/>
      <c r="K1115" s="40"/>
      <c r="L1115" s="40"/>
      <c r="M1115" s="33"/>
      <c r="N1115" s="40"/>
      <c r="O1115" s="33"/>
      <c r="P1115" s="33"/>
      <c r="Q1115" s="33"/>
      <c r="R1115" s="33"/>
      <c r="S1115" s="33"/>
      <c r="T1115" s="33"/>
      <c r="U1115" s="33"/>
      <c r="V1115" s="33"/>
      <c r="W1115" s="23" t="str">
        <f>LEFT(TEXT(Locations[[#This Row],[Zip Code]],"00000"),5)</f>
        <v>00000</v>
      </c>
    </row>
    <row r="1116" spans="2:23" x14ac:dyDescent="0.2">
      <c r="B1116" s="154">
        <v>1104</v>
      </c>
      <c r="C1116" s="33"/>
      <c r="D1116" s="33"/>
      <c r="E1116" s="37"/>
      <c r="F1116" s="38" t="str">
        <f>_xlfn.IFNA(VLOOKUP(Locations[[#This Row],[CleanZip]],ZipCodes[],2,0),"")</f>
        <v/>
      </c>
      <c r="G1116" s="38" t="str">
        <f>_xlfn.IFNA(VLOOKUP(Locations[[#This Row],[CleanZip]],ZipCodes[],3,0),"")</f>
        <v/>
      </c>
      <c r="H1116" s="33"/>
      <c r="I1116" s="39"/>
      <c r="J1116" s="39"/>
      <c r="K1116" s="40"/>
      <c r="L1116" s="40"/>
      <c r="M1116" s="33"/>
      <c r="N1116" s="40"/>
      <c r="O1116" s="33"/>
      <c r="P1116" s="33"/>
      <c r="Q1116" s="33"/>
      <c r="R1116" s="33"/>
      <c r="S1116" s="33"/>
      <c r="T1116" s="33"/>
      <c r="U1116" s="33"/>
      <c r="V1116" s="33"/>
      <c r="W1116" s="23" t="str">
        <f>LEFT(TEXT(Locations[[#This Row],[Zip Code]],"00000"),5)</f>
        <v>00000</v>
      </c>
    </row>
    <row r="1117" spans="2:23" x14ac:dyDescent="0.2">
      <c r="B1117" s="154">
        <v>1105</v>
      </c>
      <c r="C1117" s="33"/>
      <c r="D1117" s="33"/>
      <c r="E1117" s="37"/>
      <c r="F1117" s="38" t="str">
        <f>_xlfn.IFNA(VLOOKUP(Locations[[#This Row],[CleanZip]],ZipCodes[],2,0),"")</f>
        <v/>
      </c>
      <c r="G1117" s="38" t="str">
        <f>_xlfn.IFNA(VLOOKUP(Locations[[#This Row],[CleanZip]],ZipCodes[],3,0),"")</f>
        <v/>
      </c>
      <c r="H1117" s="33"/>
      <c r="I1117" s="39"/>
      <c r="J1117" s="39"/>
      <c r="K1117" s="40"/>
      <c r="L1117" s="40"/>
      <c r="M1117" s="33"/>
      <c r="N1117" s="40"/>
      <c r="O1117" s="33"/>
      <c r="P1117" s="33"/>
      <c r="Q1117" s="33"/>
      <c r="R1117" s="33"/>
      <c r="S1117" s="33"/>
      <c r="T1117" s="33"/>
      <c r="U1117" s="33"/>
      <c r="V1117" s="33"/>
      <c r="W1117" s="23" t="str">
        <f>LEFT(TEXT(Locations[[#This Row],[Zip Code]],"00000"),5)</f>
        <v>00000</v>
      </c>
    </row>
    <row r="1118" spans="2:23" x14ac:dyDescent="0.2">
      <c r="B1118" s="154">
        <v>1106</v>
      </c>
      <c r="C1118" s="33"/>
      <c r="D1118" s="33"/>
      <c r="E1118" s="37"/>
      <c r="F1118" s="38" t="str">
        <f>_xlfn.IFNA(VLOOKUP(Locations[[#This Row],[CleanZip]],ZipCodes[],2,0),"")</f>
        <v/>
      </c>
      <c r="G1118" s="38" t="str">
        <f>_xlfn.IFNA(VLOOKUP(Locations[[#This Row],[CleanZip]],ZipCodes[],3,0),"")</f>
        <v/>
      </c>
      <c r="H1118" s="33"/>
      <c r="I1118" s="39"/>
      <c r="J1118" s="39"/>
      <c r="K1118" s="40"/>
      <c r="L1118" s="40"/>
      <c r="M1118" s="33"/>
      <c r="N1118" s="40"/>
      <c r="O1118" s="33"/>
      <c r="P1118" s="33"/>
      <c r="Q1118" s="33"/>
      <c r="R1118" s="33"/>
      <c r="S1118" s="33"/>
      <c r="T1118" s="33"/>
      <c r="U1118" s="33"/>
      <c r="V1118" s="33"/>
      <c r="W1118" s="23" t="str">
        <f>LEFT(TEXT(Locations[[#This Row],[Zip Code]],"00000"),5)</f>
        <v>00000</v>
      </c>
    </row>
    <row r="1119" spans="2:23" x14ac:dyDescent="0.2">
      <c r="B1119" s="154">
        <v>1107</v>
      </c>
      <c r="C1119" s="33"/>
      <c r="D1119" s="33"/>
      <c r="E1119" s="37"/>
      <c r="F1119" s="38" t="str">
        <f>_xlfn.IFNA(VLOOKUP(Locations[[#This Row],[CleanZip]],ZipCodes[],2,0),"")</f>
        <v/>
      </c>
      <c r="G1119" s="38" t="str">
        <f>_xlfn.IFNA(VLOOKUP(Locations[[#This Row],[CleanZip]],ZipCodes[],3,0),"")</f>
        <v/>
      </c>
      <c r="H1119" s="33"/>
      <c r="I1119" s="39"/>
      <c r="J1119" s="39"/>
      <c r="K1119" s="40"/>
      <c r="L1119" s="40"/>
      <c r="M1119" s="33"/>
      <c r="N1119" s="40"/>
      <c r="O1119" s="33"/>
      <c r="P1119" s="33"/>
      <c r="Q1119" s="33"/>
      <c r="R1119" s="33"/>
      <c r="S1119" s="33"/>
      <c r="T1119" s="33"/>
      <c r="U1119" s="33"/>
      <c r="V1119" s="33"/>
      <c r="W1119" s="23" t="str">
        <f>LEFT(TEXT(Locations[[#This Row],[Zip Code]],"00000"),5)</f>
        <v>00000</v>
      </c>
    </row>
    <row r="1120" spans="2:23" x14ac:dyDescent="0.2">
      <c r="B1120" s="154">
        <v>1108</v>
      </c>
      <c r="C1120" s="33"/>
      <c r="D1120" s="33"/>
      <c r="E1120" s="37"/>
      <c r="F1120" s="38" t="str">
        <f>_xlfn.IFNA(VLOOKUP(Locations[[#This Row],[CleanZip]],ZipCodes[],2,0),"")</f>
        <v/>
      </c>
      <c r="G1120" s="38" t="str">
        <f>_xlfn.IFNA(VLOOKUP(Locations[[#This Row],[CleanZip]],ZipCodes[],3,0),"")</f>
        <v/>
      </c>
      <c r="H1120" s="33"/>
      <c r="I1120" s="39"/>
      <c r="J1120" s="39"/>
      <c r="K1120" s="40"/>
      <c r="L1120" s="40"/>
      <c r="M1120" s="33"/>
      <c r="N1120" s="40"/>
      <c r="O1120" s="33"/>
      <c r="P1120" s="33"/>
      <c r="Q1120" s="33"/>
      <c r="R1120" s="33"/>
      <c r="S1120" s="33"/>
      <c r="T1120" s="33"/>
      <c r="U1120" s="33"/>
      <c r="V1120" s="33"/>
      <c r="W1120" s="23" t="str">
        <f>LEFT(TEXT(Locations[[#This Row],[Zip Code]],"00000"),5)</f>
        <v>00000</v>
      </c>
    </row>
    <row r="1121" spans="2:23" x14ac:dyDescent="0.2">
      <c r="B1121" s="154">
        <v>1109</v>
      </c>
      <c r="C1121" s="33"/>
      <c r="D1121" s="33"/>
      <c r="E1121" s="37"/>
      <c r="F1121" s="38" t="str">
        <f>_xlfn.IFNA(VLOOKUP(Locations[[#This Row],[CleanZip]],ZipCodes[],2,0),"")</f>
        <v/>
      </c>
      <c r="G1121" s="38" t="str">
        <f>_xlfn.IFNA(VLOOKUP(Locations[[#This Row],[CleanZip]],ZipCodes[],3,0),"")</f>
        <v/>
      </c>
      <c r="H1121" s="33"/>
      <c r="I1121" s="39"/>
      <c r="J1121" s="39"/>
      <c r="K1121" s="40"/>
      <c r="L1121" s="40"/>
      <c r="M1121" s="33"/>
      <c r="N1121" s="40"/>
      <c r="O1121" s="33"/>
      <c r="P1121" s="33"/>
      <c r="Q1121" s="33"/>
      <c r="R1121" s="33"/>
      <c r="S1121" s="33"/>
      <c r="T1121" s="33"/>
      <c r="U1121" s="33"/>
      <c r="V1121" s="33"/>
      <c r="W1121" s="23" t="str">
        <f>LEFT(TEXT(Locations[[#This Row],[Zip Code]],"00000"),5)</f>
        <v>00000</v>
      </c>
    </row>
    <row r="1122" spans="2:23" x14ac:dyDescent="0.2">
      <c r="B1122" s="154">
        <v>1110</v>
      </c>
      <c r="C1122" s="33"/>
      <c r="D1122" s="33"/>
      <c r="E1122" s="37"/>
      <c r="F1122" s="38" t="str">
        <f>_xlfn.IFNA(VLOOKUP(Locations[[#This Row],[CleanZip]],ZipCodes[],2,0),"")</f>
        <v/>
      </c>
      <c r="G1122" s="38" t="str">
        <f>_xlfn.IFNA(VLOOKUP(Locations[[#This Row],[CleanZip]],ZipCodes[],3,0),"")</f>
        <v/>
      </c>
      <c r="H1122" s="33"/>
      <c r="I1122" s="39"/>
      <c r="J1122" s="39"/>
      <c r="K1122" s="40"/>
      <c r="L1122" s="40"/>
      <c r="M1122" s="33"/>
      <c r="N1122" s="40"/>
      <c r="O1122" s="33"/>
      <c r="P1122" s="33"/>
      <c r="Q1122" s="33"/>
      <c r="R1122" s="33"/>
      <c r="S1122" s="33"/>
      <c r="T1122" s="33"/>
      <c r="U1122" s="33"/>
      <c r="V1122" s="33"/>
      <c r="W1122" s="23" t="str">
        <f>LEFT(TEXT(Locations[[#This Row],[Zip Code]],"00000"),5)</f>
        <v>00000</v>
      </c>
    </row>
    <row r="1123" spans="2:23" x14ac:dyDescent="0.2">
      <c r="B1123" s="154">
        <v>1111</v>
      </c>
      <c r="C1123" s="33"/>
      <c r="D1123" s="33"/>
      <c r="E1123" s="37"/>
      <c r="F1123" s="38" t="str">
        <f>_xlfn.IFNA(VLOOKUP(Locations[[#This Row],[CleanZip]],ZipCodes[],2,0),"")</f>
        <v/>
      </c>
      <c r="G1123" s="38" t="str">
        <f>_xlfn.IFNA(VLOOKUP(Locations[[#This Row],[CleanZip]],ZipCodes[],3,0),"")</f>
        <v/>
      </c>
      <c r="H1123" s="33"/>
      <c r="I1123" s="39"/>
      <c r="J1123" s="39"/>
      <c r="K1123" s="40"/>
      <c r="L1123" s="40"/>
      <c r="M1123" s="33"/>
      <c r="N1123" s="40"/>
      <c r="O1123" s="33"/>
      <c r="P1123" s="33"/>
      <c r="Q1123" s="33"/>
      <c r="R1123" s="33"/>
      <c r="S1123" s="33"/>
      <c r="T1123" s="33"/>
      <c r="U1123" s="33"/>
      <c r="V1123" s="33"/>
      <c r="W1123" s="23" t="str">
        <f>LEFT(TEXT(Locations[[#This Row],[Zip Code]],"00000"),5)</f>
        <v>00000</v>
      </c>
    </row>
    <row r="1124" spans="2:23" x14ac:dyDescent="0.2">
      <c r="B1124" s="154">
        <v>1112</v>
      </c>
      <c r="C1124" s="33"/>
      <c r="D1124" s="33"/>
      <c r="E1124" s="37"/>
      <c r="F1124" s="38" t="str">
        <f>_xlfn.IFNA(VLOOKUP(Locations[[#This Row],[CleanZip]],ZipCodes[],2,0),"")</f>
        <v/>
      </c>
      <c r="G1124" s="38" t="str">
        <f>_xlfn.IFNA(VLOOKUP(Locations[[#This Row],[CleanZip]],ZipCodes[],3,0),"")</f>
        <v/>
      </c>
      <c r="H1124" s="33"/>
      <c r="I1124" s="39"/>
      <c r="J1124" s="39"/>
      <c r="K1124" s="40"/>
      <c r="L1124" s="40"/>
      <c r="M1124" s="33"/>
      <c r="N1124" s="40"/>
      <c r="O1124" s="33"/>
      <c r="P1124" s="33"/>
      <c r="Q1124" s="33"/>
      <c r="R1124" s="33"/>
      <c r="S1124" s="33"/>
      <c r="T1124" s="33"/>
      <c r="U1124" s="33"/>
      <c r="V1124" s="33"/>
      <c r="W1124" s="23" t="str">
        <f>LEFT(TEXT(Locations[[#This Row],[Zip Code]],"00000"),5)</f>
        <v>00000</v>
      </c>
    </row>
    <row r="1125" spans="2:23" x14ac:dyDescent="0.2">
      <c r="B1125" s="154">
        <v>1113</v>
      </c>
      <c r="C1125" s="33"/>
      <c r="D1125" s="33"/>
      <c r="E1125" s="37"/>
      <c r="F1125" s="38" t="str">
        <f>_xlfn.IFNA(VLOOKUP(Locations[[#This Row],[CleanZip]],ZipCodes[],2,0),"")</f>
        <v/>
      </c>
      <c r="G1125" s="38" t="str">
        <f>_xlfn.IFNA(VLOOKUP(Locations[[#This Row],[CleanZip]],ZipCodes[],3,0),"")</f>
        <v/>
      </c>
      <c r="H1125" s="33"/>
      <c r="I1125" s="39"/>
      <c r="J1125" s="39"/>
      <c r="K1125" s="40"/>
      <c r="L1125" s="40"/>
      <c r="M1125" s="33"/>
      <c r="N1125" s="40"/>
      <c r="O1125" s="33"/>
      <c r="P1125" s="33"/>
      <c r="Q1125" s="33"/>
      <c r="R1125" s="33"/>
      <c r="S1125" s="33"/>
      <c r="T1125" s="33"/>
      <c r="U1125" s="33"/>
      <c r="V1125" s="33"/>
      <c r="W1125" s="23" t="str">
        <f>LEFT(TEXT(Locations[[#This Row],[Zip Code]],"00000"),5)</f>
        <v>00000</v>
      </c>
    </row>
    <row r="1126" spans="2:23" x14ac:dyDescent="0.2">
      <c r="B1126" s="154">
        <v>1114</v>
      </c>
      <c r="C1126" s="33"/>
      <c r="D1126" s="33"/>
      <c r="E1126" s="37"/>
      <c r="F1126" s="38" t="str">
        <f>_xlfn.IFNA(VLOOKUP(Locations[[#This Row],[CleanZip]],ZipCodes[],2,0),"")</f>
        <v/>
      </c>
      <c r="G1126" s="38" t="str">
        <f>_xlfn.IFNA(VLOOKUP(Locations[[#This Row],[CleanZip]],ZipCodes[],3,0),"")</f>
        <v/>
      </c>
      <c r="H1126" s="33"/>
      <c r="I1126" s="39"/>
      <c r="J1126" s="39"/>
      <c r="K1126" s="40"/>
      <c r="L1126" s="40"/>
      <c r="M1126" s="33"/>
      <c r="N1126" s="40"/>
      <c r="O1126" s="33"/>
      <c r="P1126" s="33"/>
      <c r="Q1126" s="33"/>
      <c r="R1126" s="33"/>
      <c r="S1126" s="33"/>
      <c r="T1126" s="33"/>
      <c r="U1126" s="33"/>
      <c r="V1126" s="33"/>
      <c r="W1126" s="23" t="str">
        <f>LEFT(TEXT(Locations[[#This Row],[Zip Code]],"00000"),5)</f>
        <v>00000</v>
      </c>
    </row>
    <row r="1127" spans="2:23" x14ac:dyDescent="0.2">
      <c r="B1127" s="154">
        <v>1115</v>
      </c>
      <c r="C1127" s="33"/>
      <c r="D1127" s="33"/>
      <c r="E1127" s="37"/>
      <c r="F1127" s="38" t="str">
        <f>_xlfn.IFNA(VLOOKUP(Locations[[#This Row],[CleanZip]],ZipCodes[],2,0),"")</f>
        <v/>
      </c>
      <c r="G1127" s="38" t="str">
        <f>_xlfn.IFNA(VLOOKUP(Locations[[#This Row],[CleanZip]],ZipCodes[],3,0),"")</f>
        <v/>
      </c>
      <c r="H1127" s="33"/>
      <c r="I1127" s="39"/>
      <c r="J1127" s="39"/>
      <c r="K1127" s="40"/>
      <c r="L1127" s="40"/>
      <c r="M1127" s="33"/>
      <c r="N1127" s="40"/>
      <c r="O1127" s="33"/>
      <c r="P1127" s="33"/>
      <c r="Q1127" s="33"/>
      <c r="R1127" s="33"/>
      <c r="S1127" s="33"/>
      <c r="T1127" s="33"/>
      <c r="U1127" s="33"/>
      <c r="V1127" s="33"/>
      <c r="W1127" s="23" t="str">
        <f>LEFT(TEXT(Locations[[#This Row],[Zip Code]],"00000"),5)</f>
        <v>00000</v>
      </c>
    </row>
    <row r="1128" spans="2:23" x14ac:dyDescent="0.2">
      <c r="B1128" s="154">
        <v>1116</v>
      </c>
      <c r="C1128" s="33"/>
      <c r="D1128" s="33"/>
      <c r="E1128" s="37"/>
      <c r="F1128" s="38" t="str">
        <f>_xlfn.IFNA(VLOOKUP(Locations[[#This Row],[CleanZip]],ZipCodes[],2,0),"")</f>
        <v/>
      </c>
      <c r="G1128" s="38" t="str">
        <f>_xlfn.IFNA(VLOOKUP(Locations[[#This Row],[CleanZip]],ZipCodes[],3,0),"")</f>
        <v/>
      </c>
      <c r="H1128" s="33"/>
      <c r="I1128" s="39"/>
      <c r="J1128" s="39"/>
      <c r="K1128" s="40"/>
      <c r="L1128" s="40"/>
      <c r="M1128" s="33"/>
      <c r="N1128" s="40"/>
      <c r="O1128" s="33"/>
      <c r="P1128" s="33"/>
      <c r="Q1128" s="33"/>
      <c r="R1128" s="33"/>
      <c r="S1128" s="33"/>
      <c r="T1128" s="33"/>
      <c r="U1128" s="33"/>
      <c r="V1128" s="33"/>
      <c r="W1128" s="23" t="str">
        <f>LEFT(TEXT(Locations[[#This Row],[Zip Code]],"00000"),5)</f>
        <v>00000</v>
      </c>
    </row>
    <row r="1129" spans="2:23" x14ac:dyDescent="0.2">
      <c r="B1129" s="154">
        <v>1117</v>
      </c>
      <c r="C1129" s="33"/>
      <c r="D1129" s="33"/>
      <c r="E1129" s="37"/>
      <c r="F1129" s="38" t="str">
        <f>_xlfn.IFNA(VLOOKUP(Locations[[#This Row],[CleanZip]],ZipCodes[],2,0),"")</f>
        <v/>
      </c>
      <c r="G1129" s="38" t="str">
        <f>_xlfn.IFNA(VLOOKUP(Locations[[#This Row],[CleanZip]],ZipCodes[],3,0),"")</f>
        <v/>
      </c>
      <c r="H1129" s="33"/>
      <c r="I1129" s="39"/>
      <c r="J1129" s="39"/>
      <c r="K1129" s="40"/>
      <c r="L1129" s="40"/>
      <c r="M1129" s="33"/>
      <c r="N1129" s="40"/>
      <c r="O1129" s="33"/>
      <c r="P1129" s="33"/>
      <c r="Q1129" s="33"/>
      <c r="R1129" s="33"/>
      <c r="S1129" s="33"/>
      <c r="T1129" s="33"/>
      <c r="U1129" s="33"/>
      <c r="V1129" s="33"/>
      <c r="W1129" s="23" t="str">
        <f>LEFT(TEXT(Locations[[#This Row],[Zip Code]],"00000"),5)</f>
        <v>00000</v>
      </c>
    </row>
    <row r="1130" spans="2:23" x14ac:dyDescent="0.2">
      <c r="B1130" s="154">
        <v>1118</v>
      </c>
      <c r="C1130" s="33"/>
      <c r="D1130" s="33"/>
      <c r="E1130" s="37"/>
      <c r="F1130" s="38" t="str">
        <f>_xlfn.IFNA(VLOOKUP(Locations[[#This Row],[CleanZip]],ZipCodes[],2,0),"")</f>
        <v/>
      </c>
      <c r="G1130" s="38" t="str">
        <f>_xlfn.IFNA(VLOOKUP(Locations[[#This Row],[CleanZip]],ZipCodes[],3,0),"")</f>
        <v/>
      </c>
      <c r="H1130" s="33"/>
      <c r="I1130" s="39"/>
      <c r="J1130" s="39"/>
      <c r="K1130" s="40"/>
      <c r="L1130" s="40"/>
      <c r="M1130" s="33"/>
      <c r="N1130" s="40"/>
      <c r="O1130" s="33"/>
      <c r="P1130" s="33"/>
      <c r="Q1130" s="33"/>
      <c r="R1130" s="33"/>
      <c r="S1130" s="33"/>
      <c r="T1130" s="33"/>
      <c r="U1130" s="33"/>
      <c r="V1130" s="33"/>
      <c r="W1130" s="23" t="str">
        <f>LEFT(TEXT(Locations[[#This Row],[Zip Code]],"00000"),5)</f>
        <v>00000</v>
      </c>
    </row>
    <row r="1131" spans="2:23" x14ac:dyDescent="0.2">
      <c r="B1131" s="154">
        <v>1119</v>
      </c>
      <c r="C1131" s="33"/>
      <c r="D1131" s="33"/>
      <c r="E1131" s="37"/>
      <c r="F1131" s="38" t="str">
        <f>_xlfn.IFNA(VLOOKUP(Locations[[#This Row],[CleanZip]],ZipCodes[],2,0),"")</f>
        <v/>
      </c>
      <c r="G1131" s="38" t="str">
        <f>_xlfn.IFNA(VLOOKUP(Locations[[#This Row],[CleanZip]],ZipCodes[],3,0),"")</f>
        <v/>
      </c>
      <c r="H1131" s="33"/>
      <c r="I1131" s="39"/>
      <c r="J1131" s="39"/>
      <c r="K1131" s="40"/>
      <c r="L1131" s="40"/>
      <c r="M1131" s="33"/>
      <c r="N1131" s="40"/>
      <c r="O1131" s="33"/>
      <c r="P1131" s="33"/>
      <c r="Q1131" s="33"/>
      <c r="R1131" s="33"/>
      <c r="S1131" s="33"/>
      <c r="T1131" s="33"/>
      <c r="U1131" s="33"/>
      <c r="V1131" s="33"/>
      <c r="W1131" s="23" t="str">
        <f>LEFT(TEXT(Locations[[#This Row],[Zip Code]],"00000"),5)</f>
        <v>00000</v>
      </c>
    </row>
    <row r="1132" spans="2:23" x14ac:dyDescent="0.2">
      <c r="B1132" s="154">
        <v>1120</v>
      </c>
      <c r="C1132" s="33"/>
      <c r="D1132" s="33"/>
      <c r="E1132" s="37"/>
      <c r="F1132" s="38" t="str">
        <f>_xlfn.IFNA(VLOOKUP(Locations[[#This Row],[CleanZip]],ZipCodes[],2,0),"")</f>
        <v/>
      </c>
      <c r="G1132" s="38" t="str">
        <f>_xlfn.IFNA(VLOOKUP(Locations[[#This Row],[CleanZip]],ZipCodes[],3,0),"")</f>
        <v/>
      </c>
      <c r="H1132" s="33"/>
      <c r="I1132" s="39"/>
      <c r="J1132" s="39"/>
      <c r="K1132" s="40"/>
      <c r="L1132" s="40"/>
      <c r="M1132" s="33"/>
      <c r="N1132" s="40"/>
      <c r="O1132" s="33"/>
      <c r="P1132" s="33"/>
      <c r="Q1132" s="33"/>
      <c r="R1132" s="33"/>
      <c r="S1132" s="33"/>
      <c r="T1132" s="33"/>
      <c r="U1132" s="33"/>
      <c r="V1132" s="33"/>
      <c r="W1132" s="23" t="str">
        <f>LEFT(TEXT(Locations[[#This Row],[Zip Code]],"00000"),5)</f>
        <v>00000</v>
      </c>
    </row>
    <row r="1133" spans="2:23" x14ac:dyDescent="0.2">
      <c r="B1133" s="154">
        <v>1121</v>
      </c>
      <c r="C1133" s="33"/>
      <c r="D1133" s="33"/>
      <c r="E1133" s="37"/>
      <c r="F1133" s="38" t="str">
        <f>_xlfn.IFNA(VLOOKUP(Locations[[#This Row],[CleanZip]],ZipCodes[],2,0),"")</f>
        <v/>
      </c>
      <c r="G1133" s="38" t="str">
        <f>_xlfn.IFNA(VLOOKUP(Locations[[#This Row],[CleanZip]],ZipCodes[],3,0),"")</f>
        <v/>
      </c>
      <c r="H1133" s="33"/>
      <c r="I1133" s="39"/>
      <c r="J1133" s="39"/>
      <c r="K1133" s="40"/>
      <c r="L1133" s="40"/>
      <c r="M1133" s="33"/>
      <c r="N1133" s="40"/>
      <c r="O1133" s="33"/>
      <c r="P1133" s="33"/>
      <c r="Q1133" s="33"/>
      <c r="R1133" s="33"/>
      <c r="S1133" s="33"/>
      <c r="T1133" s="33"/>
      <c r="U1133" s="33"/>
      <c r="V1133" s="33"/>
      <c r="W1133" s="23" t="str">
        <f>LEFT(TEXT(Locations[[#This Row],[Zip Code]],"00000"),5)</f>
        <v>00000</v>
      </c>
    </row>
    <row r="1134" spans="2:23" x14ac:dyDescent="0.2">
      <c r="B1134" s="154">
        <v>1122</v>
      </c>
      <c r="C1134" s="33"/>
      <c r="D1134" s="33"/>
      <c r="E1134" s="37"/>
      <c r="F1134" s="38" t="str">
        <f>_xlfn.IFNA(VLOOKUP(Locations[[#This Row],[CleanZip]],ZipCodes[],2,0),"")</f>
        <v/>
      </c>
      <c r="G1134" s="38" t="str">
        <f>_xlfn.IFNA(VLOOKUP(Locations[[#This Row],[CleanZip]],ZipCodes[],3,0),"")</f>
        <v/>
      </c>
      <c r="H1134" s="33"/>
      <c r="I1134" s="39"/>
      <c r="J1134" s="39"/>
      <c r="K1134" s="40"/>
      <c r="L1134" s="40"/>
      <c r="M1134" s="33"/>
      <c r="N1134" s="40"/>
      <c r="O1134" s="33"/>
      <c r="P1134" s="33"/>
      <c r="Q1134" s="33"/>
      <c r="R1134" s="33"/>
      <c r="S1134" s="33"/>
      <c r="T1134" s="33"/>
      <c r="U1134" s="33"/>
      <c r="V1134" s="33"/>
      <c r="W1134" s="23" t="str">
        <f>LEFT(TEXT(Locations[[#This Row],[Zip Code]],"00000"),5)</f>
        <v>00000</v>
      </c>
    </row>
    <row r="1135" spans="2:23" x14ac:dyDescent="0.2">
      <c r="B1135" s="154">
        <v>1123</v>
      </c>
      <c r="C1135" s="33"/>
      <c r="D1135" s="33"/>
      <c r="E1135" s="37"/>
      <c r="F1135" s="38" t="str">
        <f>_xlfn.IFNA(VLOOKUP(Locations[[#This Row],[CleanZip]],ZipCodes[],2,0),"")</f>
        <v/>
      </c>
      <c r="G1135" s="38" t="str">
        <f>_xlfn.IFNA(VLOOKUP(Locations[[#This Row],[CleanZip]],ZipCodes[],3,0),"")</f>
        <v/>
      </c>
      <c r="H1135" s="33"/>
      <c r="I1135" s="39"/>
      <c r="J1135" s="39"/>
      <c r="K1135" s="40"/>
      <c r="L1135" s="40"/>
      <c r="M1135" s="33"/>
      <c r="N1135" s="40"/>
      <c r="O1135" s="33"/>
      <c r="P1135" s="33"/>
      <c r="Q1135" s="33"/>
      <c r="R1135" s="33"/>
      <c r="S1135" s="33"/>
      <c r="T1135" s="33"/>
      <c r="U1135" s="33"/>
      <c r="V1135" s="33"/>
      <c r="W1135" s="23" t="str">
        <f>LEFT(TEXT(Locations[[#This Row],[Zip Code]],"00000"),5)</f>
        <v>00000</v>
      </c>
    </row>
    <row r="1136" spans="2:23" x14ac:dyDescent="0.2">
      <c r="B1136" s="154">
        <v>1124</v>
      </c>
      <c r="C1136" s="33"/>
      <c r="D1136" s="33"/>
      <c r="E1136" s="37"/>
      <c r="F1136" s="38" t="str">
        <f>_xlfn.IFNA(VLOOKUP(Locations[[#This Row],[CleanZip]],ZipCodes[],2,0),"")</f>
        <v/>
      </c>
      <c r="G1136" s="38" t="str">
        <f>_xlfn.IFNA(VLOOKUP(Locations[[#This Row],[CleanZip]],ZipCodes[],3,0),"")</f>
        <v/>
      </c>
      <c r="H1136" s="33"/>
      <c r="I1136" s="39"/>
      <c r="J1136" s="39"/>
      <c r="K1136" s="40"/>
      <c r="L1136" s="40"/>
      <c r="M1136" s="33"/>
      <c r="N1136" s="40"/>
      <c r="O1136" s="33"/>
      <c r="P1136" s="33"/>
      <c r="Q1136" s="33"/>
      <c r="R1136" s="33"/>
      <c r="S1136" s="33"/>
      <c r="T1136" s="33"/>
      <c r="U1136" s="33"/>
      <c r="V1136" s="33"/>
      <c r="W1136" s="23" t="str">
        <f>LEFT(TEXT(Locations[[#This Row],[Zip Code]],"00000"),5)</f>
        <v>00000</v>
      </c>
    </row>
    <row r="1137" spans="2:23" x14ac:dyDescent="0.2">
      <c r="B1137" s="154">
        <v>1125</v>
      </c>
      <c r="C1137" s="33"/>
      <c r="D1137" s="33"/>
      <c r="E1137" s="37"/>
      <c r="F1137" s="38" t="str">
        <f>_xlfn.IFNA(VLOOKUP(Locations[[#This Row],[CleanZip]],ZipCodes[],2,0),"")</f>
        <v/>
      </c>
      <c r="G1137" s="38" t="str">
        <f>_xlfn.IFNA(VLOOKUP(Locations[[#This Row],[CleanZip]],ZipCodes[],3,0),"")</f>
        <v/>
      </c>
      <c r="H1137" s="33"/>
      <c r="I1137" s="39"/>
      <c r="J1137" s="39"/>
      <c r="K1137" s="40"/>
      <c r="L1137" s="40"/>
      <c r="M1137" s="33"/>
      <c r="N1137" s="40"/>
      <c r="O1137" s="33"/>
      <c r="P1137" s="33"/>
      <c r="Q1137" s="33"/>
      <c r="R1137" s="33"/>
      <c r="S1137" s="33"/>
      <c r="T1137" s="33"/>
      <c r="U1137" s="33"/>
      <c r="V1137" s="33"/>
      <c r="W1137" s="23" t="str">
        <f>LEFT(TEXT(Locations[[#This Row],[Zip Code]],"00000"),5)</f>
        <v>00000</v>
      </c>
    </row>
    <row r="1138" spans="2:23" x14ac:dyDescent="0.2">
      <c r="B1138" s="154">
        <v>1126</v>
      </c>
      <c r="C1138" s="33"/>
      <c r="D1138" s="33"/>
      <c r="E1138" s="37"/>
      <c r="F1138" s="38" t="str">
        <f>_xlfn.IFNA(VLOOKUP(Locations[[#This Row],[CleanZip]],ZipCodes[],2,0),"")</f>
        <v/>
      </c>
      <c r="G1138" s="38" t="str">
        <f>_xlfn.IFNA(VLOOKUP(Locations[[#This Row],[CleanZip]],ZipCodes[],3,0),"")</f>
        <v/>
      </c>
      <c r="H1138" s="33"/>
      <c r="I1138" s="39"/>
      <c r="J1138" s="39"/>
      <c r="K1138" s="40"/>
      <c r="L1138" s="40"/>
      <c r="M1138" s="33"/>
      <c r="N1138" s="40"/>
      <c r="O1138" s="33"/>
      <c r="P1138" s="33"/>
      <c r="Q1138" s="33"/>
      <c r="R1138" s="33"/>
      <c r="S1138" s="33"/>
      <c r="T1138" s="33"/>
      <c r="U1138" s="33"/>
      <c r="V1138" s="33"/>
      <c r="W1138" s="23" t="str">
        <f>LEFT(TEXT(Locations[[#This Row],[Zip Code]],"00000"),5)</f>
        <v>00000</v>
      </c>
    </row>
    <row r="1139" spans="2:23" x14ac:dyDescent="0.2">
      <c r="B1139" s="154">
        <v>1127</v>
      </c>
      <c r="C1139" s="33"/>
      <c r="D1139" s="33"/>
      <c r="E1139" s="37"/>
      <c r="F1139" s="38" t="str">
        <f>_xlfn.IFNA(VLOOKUP(Locations[[#This Row],[CleanZip]],ZipCodes[],2,0),"")</f>
        <v/>
      </c>
      <c r="G1139" s="38" t="str">
        <f>_xlfn.IFNA(VLOOKUP(Locations[[#This Row],[CleanZip]],ZipCodes[],3,0),"")</f>
        <v/>
      </c>
      <c r="H1139" s="33"/>
      <c r="I1139" s="39"/>
      <c r="J1139" s="39"/>
      <c r="K1139" s="40"/>
      <c r="L1139" s="40"/>
      <c r="M1139" s="33"/>
      <c r="N1139" s="40"/>
      <c r="O1139" s="33"/>
      <c r="P1139" s="33"/>
      <c r="Q1139" s="33"/>
      <c r="R1139" s="33"/>
      <c r="S1139" s="33"/>
      <c r="T1139" s="33"/>
      <c r="U1139" s="33"/>
      <c r="V1139" s="33"/>
      <c r="W1139" s="23" t="str">
        <f>LEFT(TEXT(Locations[[#This Row],[Zip Code]],"00000"),5)</f>
        <v>00000</v>
      </c>
    </row>
    <row r="1140" spans="2:23" x14ac:dyDescent="0.2">
      <c r="B1140" s="154">
        <v>1128</v>
      </c>
      <c r="C1140" s="33"/>
      <c r="D1140" s="33"/>
      <c r="E1140" s="37"/>
      <c r="F1140" s="38" t="str">
        <f>_xlfn.IFNA(VLOOKUP(Locations[[#This Row],[CleanZip]],ZipCodes[],2,0),"")</f>
        <v/>
      </c>
      <c r="G1140" s="38" t="str">
        <f>_xlfn.IFNA(VLOOKUP(Locations[[#This Row],[CleanZip]],ZipCodes[],3,0),"")</f>
        <v/>
      </c>
      <c r="H1140" s="33"/>
      <c r="I1140" s="39"/>
      <c r="J1140" s="39"/>
      <c r="K1140" s="40"/>
      <c r="L1140" s="40"/>
      <c r="M1140" s="33"/>
      <c r="N1140" s="40"/>
      <c r="O1140" s="33"/>
      <c r="P1140" s="33"/>
      <c r="Q1140" s="33"/>
      <c r="R1140" s="33"/>
      <c r="S1140" s="33"/>
      <c r="T1140" s="33"/>
      <c r="U1140" s="33"/>
      <c r="V1140" s="33"/>
      <c r="W1140" s="23" t="str">
        <f>LEFT(TEXT(Locations[[#This Row],[Zip Code]],"00000"),5)</f>
        <v>00000</v>
      </c>
    </row>
    <row r="1141" spans="2:23" x14ac:dyDescent="0.2">
      <c r="B1141" s="154">
        <v>1129</v>
      </c>
      <c r="C1141" s="33"/>
      <c r="D1141" s="33"/>
      <c r="E1141" s="37"/>
      <c r="F1141" s="38" t="str">
        <f>_xlfn.IFNA(VLOOKUP(Locations[[#This Row],[CleanZip]],ZipCodes[],2,0),"")</f>
        <v/>
      </c>
      <c r="G1141" s="38" t="str">
        <f>_xlfn.IFNA(VLOOKUP(Locations[[#This Row],[CleanZip]],ZipCodes[],3,0),"")</f>
        <v/>
      </c>
      <c r="H1141" s="33"/>
      <c r="I1141" s="39"/>
      <c r="J1141" s="39"/>
      <c r="K1141" s="40"/>
      <c r="L1141" s="40"/>
      <c r="M1141" s="33"/>
      <c r="N1141" s="40"/>
      <c r="O1141" s="33"/>
      <c r="P1141" s="33"/>
      <c r="Q1141" s="33"/>
      <c r="R1141" s="33"/>
      <c r="S1141" s="33"/>
      <c r="T1141" s="33"/>
      <c r="U1141" s="33"/>
      <c r="V1141" s="33"/>
      <c r="W1141" s="23" t="str">
        <f>LEFT(TEXT(Locations[[#This Row],[Zip Code]],"00000"),5)</f>
        <v>00000</v>
      </c>
    </row>
    <row r="1142" spans="2:23" x14ac:dyDescent="0.2">
      <c r="B1142" s="154">
        <v>1130</v>
      </c>
      <c r="C1142" s="33"/>
      <c r="D1142" s="33"/>
      <c r="E1142" s="37"/>
      <c r="F1142" s="38" t="str">
        <f>_xlfn.IFNA(VLOOKUP(Locations[[#This Row],[CleanZip]],ZipCodes[],2,0),"")</f>
        <v/>
      </c>
      <c r="G1142" s="38" t="str">
        <f>_xlfn.IFNA(VLOOKUP(Locations[[#This Row],[CleanZip]],ZipCodes[],3,0),"")</f>
        <v/>
      </c>
      <c r="H1142" s="33"/>
      <c r="I1142" s="39"/>
      <c r="J1142" s="39"/>
      <c r="K1142" s="40"/>
      <c r="L1142" s="40"/>
      <c r="M1142" s="33"/>
      <c r="N1142" s="40"/>
      <c r="O1142" s="33"/>
      <c r="P1142" s="33"/>
      <c r="Q1142" s="33"/>
      <c r="R1142" s="33"/>
      <c r="S1142" s="33"/>
      <c r="T1142" s="33"/>
      <c r="U1142" s="33"/>
      <c r="V1142" s="33"/>
      <c r="W1142" s="23" t="str">
        <f>LEFT(TEXT(Locations[[#This Row],[Zip Code]],"00000"),5)</f>
        <v>00000</v>
      </c>
    </row>
    <row r="1143" spans="2:23" x14ac:dyDescent="0.2">
      <c r="B1143" s="154">
        <v>1131</v>
      </c>
      <c r="C1143" s="33"/>
      <c r="D1143" s="33"/>
      <c r="E1143" s="37"/>
      <c r="F1143" s="38" t="str">
        <f>_xlfn.IFNA(VLOOKUP(Locations[[#This Row],[CleanZip]],ZipCodes[],2,0),"")</f>
        <v/>
      </c>
      <c r="G1143" s="38" t="str">
        <f>_xlfn.IFNA(VLOOKUP(Locations[[#This Row],[CleanZip]],ZipCodes[],3,0),"")</f>
        <v/>
      </c>
      <c r="H1143" s="33"/>
      <c r="I1143" s="39"/>
      <c r="J1143" s="39"/>
      <c r="K1143" s="40"/>
      <c r="L1143" s="40"/>
      <c r="M1143" s="33"/>
      <c r="N1143" s="40"/>
      <c r="O1143" s="33"/>
      <c r="P1143" s="33"/>
      <c r="Q1143" s="33"/>
      <c r="R1143" s="33"/>
      <c r="S1143" s="33"/>
      <c r="T1143" s="33"/>
      <c r="U1143" s="33"/>
      <c r="V1143" s="33"/>
      <c r="W1143" s="23" t="str">
        <f>LEFT(TEXT(Locations[[#This Row],[Zip Code]],"00000"),5)</f>
        <v>00000</v>
      </c>
    </row>
    <row r="1144" spans="2:23" x14ac:dyDescent="0.2">
      <c r="B1144" s="154">
        <v>1132</v>
      </c>
      <c r="C1144" s="33"/>
      <c r="D1144" s="33"/>
      <c r="E1144" s="37"/>
      <c r="F1144" s="38" t="str">
        <f>_xlfn.IFNA(VLOOKUP(Locations[[#This Row],[CleanZip]],ZipCodes[],2,0),"")</f>
        <v/>
      </c>
      <c r="G1144" s="38" t="str">
        <f>_xlfn.IFNA(VLOOKUP(Locations[[#This Row],[CleanZip]],ZipCodes[],3,0),"")</f>
        <v/>
      </c>
      <c r="H1144" s="33"/>
      <c r="I1144" s="39"/>
      <c r="J1144" s="39"/>
      <c r="K1144" s="40"/>
      <c r="L1144" s="40"/>
      <c r="M1144" s="33"/>
      <c r="N1144" s="40"/>
      <c r="O1144" s="33"/>
      <c r="P1144" s="33"/>
      <c r="Q1144" s="33"/>
      <c r="R1144" s="33"/>
      <c r="S1144" s="33"/>
      <c r="T1144" s="33"/>
      <c r="U1144" s="33"/>
      <c r="V1144" s="33"/>
      <c r="W1144" s="23" t="str">
        <f>LEFT(TEXT(Locations[[#This Row],[Zip Code]],"00000"),5)</f>
        <v>00000</v>
      </c>
    </row>
    <row r="1145" spans="2:23" x14ac:dyDescent="0.2">
      <c r="B1145" s="154">
        <v>1133</v>
      </c>
      <c r="C1145" s="33"/>
      <c r="D1145" s="33"/>
      <c r="E1145" s="37"/>
      <c r="F1145" s="38" t="str">
        <f>_xlfn.IFNA(VLOOKUP(Locations[[#This Row],[CleanZip]],ZipCodes[],2,0),"")</f>
        <v/>
      </c>
      <c r="G1145" s="38" t="str">
        <f>_xlfn.IFNA(VLOOKUP(Locations[[#This Row],[CleanZip]],ZipCodes[],3,0),"")</f>
        <v/>
      </c>
      <c r="H1145" s="33"/>
      <c r="I1145" s="39"/>
      <c r="J1145" s="39"/>
      <c r="K1145" s="40"/>
      <c r="L1145" s="40"/>
      <c r="M1145" s="33"/>
      <c r="N1145" s="40"/>
      <c r="O1145" s="33"/>
      <c r="P1145" s="33"/>
      <c r="Q1145" s="33"/>
      <c r="R1145" s="33"/>
      <c r="S1145" s="33"/>
      <c r="T1145" s="33"/>
      <c r="U1145" s="33"/>
      <c r="V1145" s="33"/>
      <c r="W1145" s="23" t="str">
        <f>LEFT(TEXT(Locations[[#This Row],[Zip Code]],"00000"),5)</f>
        <v>00000</v>
      </c>
    </row>
    <row r="1146" spans="2:23" x14ac:dyDescent="0.2">
      <c r="B1146" s="154">
        <v>1134</v>
      </c>
      <c r="C1146" s="33"/>
      <c r="D1146" s="33"/>
      <c r="E1146" s="37"/>
      <c r="F1146" s="38" t="str">
        <f>_xlfn.IFNA(VLOOKUP(Locations[[#This Row],[CleanZip]],ZipCodes[],2,0),"")</f>
        <v/>
      </c>
      <c r="G1146" s="38" t="str">
        <f>_xlfn.IFNA(VLOOKUP(Locations[[#This Row],[CleanZip]],ZipCodes[],3,0),"")</f>
        <v/>
      </c>
      <c r="H1146" s="33"/>
      <c r="I1146" s="39"/>
      <c r="J1146" s="39"/>
      <c r="K1146" s="40"/>
      <c r="L1146" s="40"/>
      <c r="M1146" s="33"/>
      <c r="N1146" s="40"/>
      <c r="O1146" s="33"/>
      <c r="P1146" s="33"/>
      <c r="Q1146" s="33"/>
      <c r="R1146" s="33"/>
      <c r="S1146" s="33"/>
      <c r="T1146" s="33"/>
      <c r="U1146" s="33"/>
      <c r="V1146" s="33"/>
      <c r="W1146" s="23" t="str">
        <f>LEFT(TEXT(Locations[[#This Row],[Zip Code]],"00000"),5)</f>
        <v>00000</v>
      </c>
    </row>
    <row r="1147" spans="2:23" x14ac:dyDescent="0.2">
      <c r="B1147" s="154">
        <v>1135</v>
      </c>
      <c r="C1147" s="33"/>
      <c r="D1147" s="33"/>
      <c r="E1147" s="37"/>
      <c r="F1147" s="38" t="str">
        <f>_xlfn.IFNA(VLOOKUP(Locations[[#This Row],[CleanZip]],ZipCodes[],2,0),"")</f>
        <v/>
      </c>
      <c r="G1147" s="38" t="str">
        <f>_xlfn.IFNA(VLOOKUP(Locations[[#This Row],[CleanZip]],ZipCodes[],3,0),"")</f>
        <v/>
      </c>
      <c r="H1147" s="33"/>
      <c r="I1147" s="39"/>
      <c r="J1147" s="39"/>
      <c r="K1147" s="40"/>
      <c r="L1147" s="40"/>
      <c r="M1147" s="33"/>
      <c r="N1147" s="40"/>
      <c r="O1147" s="33"/>
      <c r="P1147" s="33"/>
      <c r="Q1147" s="33"/>
      <c r="R1147" s="33"/>
      <c r="S1147" s="33"/>
      <c r="T1147" s="33"/>
      <c r="U1147" s="33"/>
      <c r="V1147" s="33"/>
      <c r="W1147" s="23" t="str">
        <f>LEFT(TEXT(Locations[[#This Row],[Zip Code]],"00000"),5)</f>
        <v>00000</v>
      </c>
    </row>
    <row r="1148" spans="2:23" x14ac:dyDescent="0.2">
      <c r="B1148" s="154">
        <v>1136</v>
      </c>
      <c r="C1148" s="33"/>
      <c r="D1148" s="33"/>
      <c r="E1148" s="37"/>
      <c r="F1148" s="38" t="str">
        <f>_xlfn.IFNA(VLOOKUP(Locations[[#This Row],[CleanZip]],ZipCodes[],2,0),"")</f>
        <v/>
      </c>
      <c r="G1148" s="38" t="str">
        <f>_xlfn.IFNA(VLOOKUP(Locations[[#This Row],[CleanZip]],ZipCodes[],3,0),"")</f>
        <v/>
      </c>
      <c r="H1148" s="33"/>
      <c r="I1148" s="39"/>
      <c r="J1148" s="39"/>
      <c r="K1148" s="40"/>
      <c r="L1148" s="40"/>
      <c r="M1148" s="33"/>
      <c r="N1148" s="40"/>
      <c r="O1148" s="33"/>
      <c r="P1148" s="33"/>
      <c r="Q1148" s="33"/>
      <c r="R1148" s="33"/>
      <c r="S1148" s="33"/>
      <c r="T1148" s="33"/>
      <c r="U1148" s="33"/>
      <c r="V1148" s="33"/>
      <c r="W1148" s="23" t="str">
        <f>LEFT(TEXT(Locations[[#This Row],[Zip Code]],"00000"),5)</f>
        <v>00000</v>
      </c>
    </row>
    <row r="1149" spans="2:23" x14ac:dyDescent="0.2">
      <c r="B1149" s="154">
        <v>1137</v>
      </c>
      <c r="C1149" s="33"/>
      <c r="D1149" s="33"/>
      <c r="E1149" s="37"/>
      <c r="F1149" s="38" t="str">
        <f>_xlfn.IFNA(VLOOKUP(Locations[[#This Row],[CleanZip]],ZipCodes[],2,0),"")</f>
        <v/>
      </c>
      <c r="G1149" s="38" t="str">
        <f>_xlfn.IFNA(VLOOKUP(Locations[[#This Row],[CleanZip]],ZipCodes[],3,0),"")</f>
        <v/>
      </c>
      <c r="H1149" s="33"/>
      <c r="I1149" s="39"/>
      <c r="J1149" s="39"/>
      <c r="K1149" s="40"/>
      <c r="L1149" s="40"/>
      <c r="M1149" s="33"/>
      <c r="N1149" s="40"/>
      <c r="O1149" s="33"/>
      <c r="P1149" s="33"/>
      <c r="Q1149" s="33"/>
      <c r="R1149" s="33"/>
      <c r="S1149" s="33"/>
      <c r="T1149" s="33"/>
      <c r="U1149" s="33"/>
      <c r="V1149" s="33"/>
      <c r="W1149" s="23" t="str">
        <f>LEFT(TEXT(Locations[[#This Row],[Zip Code]],"00000"),5)</f>
        <v>00000</v>
      </c>
    </row>
    <row r="1150" spans="2:23" x14ac:dyDescent="0.2">
      <c r="B1150" s="154">
        <v>1138</v>
      </c>
      <c r="C1150" s="33"/>
      <c r="D1150" s="33"/>
      <c r="E1150" s="37"/>
      <c r="F1150" s="38" t="str">
        <f>_xlfn.IFNA(VLOOKUP(Locations[[#This Row],[CleanZip]],ZipCodes[],2,0),"")</f>
        <v/>
      </c>
      <c r="G1150" s="38" t="str">
        <f>_xlfn.IFNA(VLOOKUP(Locations[[#This Row],[CleanZip]],ZipCodes[],3,0),"")</f>
        <v/>
      </c>
      <c r="H1150" s="33"/>
      <c r="I1150" s="39"/>
      <c r="J1150" s="39"/>
      <c r="K1150" s="40"/>
      <c r="L1150" s="40"/>
      <c r="M1150" s="33"/>
      <c r="N1150" s="40"/>
      <c r="O1150" s="33"/>
      <c r="P1150" s="33"/>
      <c r="Q1150" s="33"/>
      <c r="R1150" s="33"/>
      <c r="S1150" s="33"/>
      <c r="T1150" s="33"/>
      <c r="U1150" s="33"/>
      <c r="V1150" s="33"/>
      <c r="W1150" s="23" t="str">
        <f>LEFT(TEXT(Locations[[#This Row],[Zip Code]],"00000"),5)</f>
        <v>00000</v>
      </c>
    </row>
    <row r="1151" spans="2:23" x14ac:dyDescent="0.2">
      <c r="B1151" s="154">
        <v>1139</v>
      </c>
      <c r="C1151" s="33"/>
      <c r="D1151" s="33"/>
      <c r="E1151" s="37"/>
      <c r="F1151" s="38" t="str">
        <f>_xlfn.IFNA(VLOOKUP(Locations[[#This Row],[CleanZip]],ZipCodes[],2,0),"")</f>
        <v/>
      </c>
      <c r="G1151" s="38" t="str">
        <f>_xlfn.IFNA(VLOOKUP(Locations[[#This Row],[CleanZip]],ZipCodes[],3,0),"")</f>
        <v/>
      </c>
      <c r="H1151" s="33"/>
      <c r="I1151" s="39"/>
      <c r="J1151" s="39"/>
      <c r="K1151" s="40"/>
      <c r="L1151" s="40"/>
      <c r="M1151" s="33"/>
      <c r="N1151" s="40"/>
      <c r="O1151" s="33"/>
      <c r="P1151" s="33"/>
      <c r="Q1151" s="33"/>
      <c r="R1151" s="33"/>
      <c r="S1151" s="33"/>
      <c r="T1151" s="33"/>
      <c r="U1151" s="33"/>
      <c r="V1151" s="33"/>
      <c r="W1151" s="23" t="str">
        <f>LEFT(TEXT(Locations[[#This Row],[Zip Code]],"00000"),5)</f>
        <v>00000</v>
      </c>
    </row>
    <row r="1152" spans="2:23" x14ac:dyDescent="0.2">
      <c r="B1152" s="154">
        <v>1140</v>
      </c>
      <c r="C1152" s="33"/>
      <c r="D1152" s="33"/>
      <c r="E1152" s="37"/>
      <c r="F1152" s="38" t="str">
        <f>_xlfn.IFNA(VLOOKUP(Locations[[#This Row],[CleanZip]],ZipCodes[],2,0),"")</f>
        <v/>
      </c>
      <c r="G1152" s="38" t="str">
        <f>_xlfn.IFNA(VLOOKUP(Locations[[#This Row],[CleanZip]],ZipCodes[],3,0),"")</f>
        <v/>
      </c>
      <c r="H1152" s="33"/>
      <c r="I1152" s="39"/>
      <c r="J1152" s="39"/>
      <c r="K1152" s="40"/>
      <c r="L1152" s="40"/>
      <c r="M1152" s="33"/>
      <c r="N1152" s="40"/>
      <c r="O1152" s="33"/>
      <c r="P1152" s="33"/>
      <c r="Q1152" s="33"/>
      <c r="R1152" s="33"/>
      <c r="S1152" s="33"/>
      <c r="T1152" s="33"/>
      <c r="U1152" s="33"/>
      <c r="V1152" s="33"/>
      <c r="W1152" s="23" t="str">
        <f>LEFT(TEXT(Locations[[#This Row],[Zip Code]],"00000"),5)</f>
        <v>00000</v>
      </c>
    </row>
    <row r="1153" spans="2:23" x14ac:dyDescent="0.2">
      <c r="B1153" s="154">
        <v>1141</v>
      </c>
      <c r="C1153" s="33"/>
      <c r="D1153" s="33"/>
      <c r="E1153" s="37"/>
      <c r="F1153" s="38" t="str">
        <f>_xlfn.IFNA(VLOOKUP(Locations[[#This Row],[CleanZip]],ZipCodes[],2,0),"")</f>
        <v/>
      </c>
      <c r="G1153" s="38" t="str">
        <f>_xlfn.IFNA(VLOOKUP(Locations[[#This Row],[CleanZip]],ZipCodes[],3,0),"")</f>
        <v/>
      </c>
      <c r="H1153" s="33"/>
      <c r="I1153" s="39"/>
      <c r="J1153" s="39"/>
      <c r="K1153" s="40"/>
      <c r="L1153" s="40"/>
      <c r="M1153" s="33"/>
      <c r="N1153" s="40"/>
      <c r="O1153" s="33"/>
      <c r="P1153" s="33"/>
      <c r="Q1153" s="33"/>
      <c r="R1153" s="33"/>
      <c r="S1153" s="33"/>
      <c r="T1153" s="33"/>
      <c r="U1153" s="33"/>
      <c r="V1153" s="33"/>
      <c r="W1153" s="23" t="str">
        <f>LEFT(TEXT(Locations[[#This Row],[Zip Code]],"00000"),5)</f>
        <v>00000</v>
      </c>
    </row>
    <row r="1154" spans="2:23" x14ac:dyDescent="0.2">
      <c r="B1154" s="154">
        <v>1142</v>
      </c>
      <c r="C1154" s="33"/>
      <c r="D1154" s="33"/>
      <c r="E1154" s="37"/>
      <c r="F1154" s="38" t="str">
        <f>_xlfn.IFNA(VLOOKUP(Locations[[#This Row],[CleanZip]],ZipCodes[],2,0),"")</f>
        <v/>
      </c>
      <c r="G1154" s="38" t="str">
        <f>_xlfn.IFNA(VLOOKUP(Locations[[#This Row],[CleanZip]],ZipCodes[],3,0),"")</f>
        <v/>
      </c>
      <c r="H1154" s="33"/>
      <c r="I1154" s="39"/>
      <c r="J1154" s="39"/>
      <c r="K1154" s="40"/>
      <c r="L1154" s="40"/>
      <c r="M1154" s="33"/>
      <c r="N1154" s="40"/>
      <c r="O1154" s="33"/>
      <c r="P1154" s="33"/>
      <c r="Q1154" s="33"/>
      <c r="R1154" s="33"/>
      <c r="S1154" s="33"/>
      <c r="T1154" s="33"/>
      <c r="U1154" s="33"/>
      <c r="V1154" s="33"/>
      <c r="W1154" s="23" t="str">
        <f>LEFT(TEXT(Locations[[#This Row],[Zip Code]],"00000"),5)</f>
        <v>00000</v>
      </c>
    </row>
    <row r="1155" spans="2:23" x14ac:dyDescent="0.2">
      <c r="B1155" s="154">
        <v>1143</v>
      </c>
      <c r="C1155" s="33"/>
      <c r="D1155" s="33"/>
      <c r="E1155" s="37"/>
      <c r="F1155" s="38" t="str">
        <f>_xlfn.IFNA(VLOOKUP(Locations[[#This Row],[CleanZip]],ZipCodes[],2,0),"")</f>
        <v/>
      </c>
      <c r="G1155" s="38" t="str">
        <f>_xlfn.IFNA(VLOOKUP(Locations[[#This Row],[CleanZip]],ZipCodes[],3,0),"")</f>
        <v/>
      </c>
      <c r="H1155" s="33"/>
      <c r="I1155" s="39"/>
      <c r="J1155" s="39"/>
      <c r="K1155" s="40"/>
      <c r="L1155" s="40"/>
      <c r="M1155" s="33"/>
      <c r="N1155" s="40"/>
      <c r="O1155" s="33"/>
      <c r="P1155" s="33"/>
      <c r="Q1155" s="33"/>
      <c r="R1155" s="33"/>
      <c r="S1155" s="33"/>
      <c r="T1155" s="33"/>
      <c r="U1155" s="33"/>
      <c r="V1155" s="33"/>
      <c r="W1155" s="23" t="str">
        <f>LEFT(TEXT(Locations[[#This Row],[Zip Code]],"00000"),5)</f>
        <v>00000</v>
      </c>
    </row>
    <row r="1156" spans="2:23" x14ac:dyDescent="0.2">
      <c r="B1156" s="154">
        <v>1144</v>
      </c>
      <c r="C1156" s="33"/>
      <c r="D1156" s="33"/>
      <c r="E1156" s="37"/>
      <c r="F1156" s="38" t="str">
        <f>_xlfn.IFNA(VLOOKUP(Locations[[#This Row],[CleanZip]],ZipCodes[],2,0),"")</f>
        <v/>
      </c>
      <c r="G1156" s="38" t="str">
        <f>_xlfn.IFNA(VLOOKUP(Locations[[#This Row],[CleanZip]],ZipCodes[],3,0),"")</f>
        <v/>
      </c>
      <c r="H1156" s="33"/>
      <c r="I1156" s="39"/>
      <c r="J1156" s="39"/>
      <c r="K1156" s="40"/>
      <c r="L1156" s="40"/>
      <c r="M1156" s="33"/>
      <c r="N1156" s="40"/>
      <c r="O1156" s="33"/>
      <c r="P1156" s="33"/>
      <c r="Q1156" s="33"/>
      <c r="R1156" s="33"/>
      <c r="S1156" s="33"/>
      <c r="T1156" s="33"/>
      <c r="U1156" s="33"/>
      <c r="V1156" s="33"/>
      <c r="W1156" s="23" t="str">
        <f>LEFT(TEXT(Locations[[#This Row],[Zip Code]],"00000"),5)</f>
        <v>00000</v>
      </c>
    </row>
    <row r="1157" spans="2:23" x14ac:dyDescent="0.2">
      <c r="B1157" s="154">
        <v>1145</v>
      </c>
      <c r="C1157" s="33"/>
      <c r="D1157" s="33"/>
      <c r="E1157" s="37"/>
      <c r="F1157" s="38" t="str">
        <f>_xlfn.IFNA(VLOOKUP(Locations[[#This Row],[CleanZip]],ZipCodes[],2,0),"")</f>
        <v/>
      </c>
      <c r="G1157" s="38" t="str">
        <f>_xlfn.IFNA(VLOOKUP(Locations[[#This Row],[CleanZip]],ZipCodes[],3,0),"")</f>
        <v/>
      </c>
      <c r="H1157" s="33"/>
      <c r="I1157" s="39"/>
      <c r="J1157" s="39"/>
      <c r="K1157" s="40"/>
      <c r="L1157" s="40"/>
      <c r="M1157" s="33"/>
      <c r="N1157" s="40"/>
      <c r="O1157" s="33"/>
      <c r="P1157" s="33"/>
      <c r="Q1157" s="33"/>
      <c r="R1157" s="33"/>
      <c r="S1157" s="33"/>
      <c r="T1157" s="33"/>
      <c r="U1157" s="33"/>
      <c r="V1157" s="33"/>
      <c r="W1157" s="23" t="str">
        <f>LEFT(TEXT(Locations[[#This Row],[Zip Code]],"00000"),5)</f>
        <v>00000</v>
      </c>
    </row>
    <row r="1158" spans="2:23" x14ac:dyDescent="0.2">
      <c r="B1158" s="154">
        <v>1146</v>
      </c>
      <c r="C1158" s="33"/>
      <c r="D1158" s="33"/>
      <c r="E1158" s="37"/>
      <c r="F1158" s="38" t="str">
        <f>_xlfn.IFNA(VLOOKUP(Locations[[#This Row],[CleanZip]],ZipCodes[],2,0),"")</f>
        <v/>
      </c>
      <c r="G1158" s="38" t="str">
        <f>_xlfn.IFNA(VLOOKUP(Locations[[#This Row],[CleanZip]],ZipCodes[],3,0),"")</f>
        <v/>
      </c>
      <c r="H1158" s="33"/>
      <c r="I1158" s="39"/>
      <c r="J1158" s="39"/>
      <c r="K1158" s="40"/>
      <c r="L1158" s="40"/>
      <c r="M1158" s="33"/>
      <c r="N1158" s="40"/>
      <c r="O1158" s="33"/>
      <c r="P1158" s="33"/>
      <c r="Q1158" s="33"/>
      <c r="R1158" s="33"/>
      <c r="S1158" s="33"/>
      <c r="T1158" s="33"/>
      <c r="U1158" s="33"/>
      <c r="V1158" s="33"/>
      <c r="W1158" s="23" t="str">
        <f>LEFT(TEXT(Locations[[#This Row],[Zip Code]],"00000"),5)</f>
        <v>00000</v>
      </c>
    </row>
    <row r="1159" spans="2:23" x14ac:dyDescent="0.2">
      <c r="B1159" s="154">
        <v>1147</v>
      </c>
      <c r="C1159" s="33"/>
      <c r="D1159" s="33"/>
      <c r="E1159" s="37"/>
      <c r="F1159" s="38" t="str">
        <f>_xlfn.IFNA(VLOOKUP(Locations[[#This Row],[CleanZip]],ZipCodes[],2,0),"")</f>
        <v/>
      </c>
      <c r="G1159" s="38" t="str">
        <f>_xlfn.IFNA(VLOOKUP(Locations[[#This Row],[CleanZip]],ZipCodes[],3,0),"")</f>
        <v/>
      </c>
      <c r="H1159" s="33"/>
      <c r="I1159" s="39"/>
      <c r="J1159" s="39"/>
      <c r="K1159" s="40"/>
      <c r="L1159" s="40"/>
      <c r="M1159" s="33"/>
      <c r="N1159" s="40"/>
      <c r="O1159" s="33"/>
      <c r="P1159" s="33"/>
      <c r="Q1159" s="33"/>
      <c r="R1159" s="33"/>
      <c r="S1159" s="33"/>
      <c r="T1159" s="33"/>
      <c r="U1159" s="33"/>
      <c r="V1159" s="33"/>
      <c r="W1159" s="23" t="str">
        <f>LEFT(TEXT(Locations[[#This Row],[Zip Code]],"00000"),5)</f>
        <v>00000</v>
      </c>
    </row>
    <row r="1160" spans="2:23" x14ac:dyDescent="0.2">
      <c r="B1160" s="154">
        <v>1148</v>
      </c>
      <c r="C1160" s="33"/>
      <c r="D1160" s="33"/>
      <c r="E1160" s="37"/>
      <c r="F1160" s="38" t="str">
        <f>_xlfn.IFNA(VLOOKUP(Locations[[#This Row],[CleanZip]],ZipCodes[],2,0),"")</f>
        <v/>
      </c>
      <c r="G1160" s="38" t="str">
        <f>_xlfn.IFNA(VLOOKUP(Locations[[#This Row],[CleanZip]],ZipCodes[],3,0),"")</f>
        <v/>
      </c>
      <c r="H1160" s="33"/>
      <c r="I1160" s="39"/>
      <c r="J1160" s="39"/>
      <c r="K1160" s="40"/>
      <c r="L1160" s="40"/>
      <c r="M1160" s="33"/>
      <c r="N1160" s="40"/>
      <c r="O1160" s="33"/>
      <c r="P1160" s="33"/>
      <c r="Q1160" s="33"/>
      <c r="R1160" s="33"/>
      <c r="S1160" s="33"/>
      <c r="T1160" s="33"/>
      <c r="U1160" s="33"/>
      <c r="V1160" s="33"/>
      <c r="W1160" s="23" t="str">
        <f>LEFT(TEXT(Locations[[#This Row],[Zip Code]],"00000"),5)</f>
        <v>00000</v>
      </c>
    </row>
    <row r="1161" spans="2:23" x14ac:dyDescent="0.2">
      <c r="B1161" s="154">
        <v>1149</v>
      </c>
      <c r="C1161" s="33"/>
      <c r="D1161" s="33"/>
      <c r="E1161" s="37"/>
      <c r="F1161" s="38" t="str">
        <f>_xlfn.IFNA(VLOOKUP(Locations[[#This Row],[CleanZip]],ZipCodes[],2,0),"")</f>
        <v/>
      </c>
      <c r="G1161" s="38" t="str">
        <f>_xlfn.IFNA(VLOOKUP(Locations[[#This Row],[CleanZip]],ZipCodes[],3,0),"")</f>
        <v/>
      </c>
      <c r="H1161" s="33"/>
      <c r="I1161" s="39"/>
      <c r="J1161" s="39"/>
      <c r="K1161" s="40"/>
      <c r="L1161" s="40"/>
      <c r="M1161" s="33"/>
      <c r="N1161" s="40"/>
      <c r="O1161" s="33"/>
      <c r="P1161" s="33"/>
      <c r="Q1161" s="33"/>
      <c r="R1161" s="33"/>
      <c r="S1161" s="33"/>
      <c r="T1161" s="33"/>
      <c r="U1161" s="33"/>
      <c r="V1161" s="33"/>
      <c r="W1161" s="23" t="str">
        <f>LEFT(TEXT(Locations[[#This Row],[Zip Code]],"00000"),5)</f>
        <v>00000</v>
      </c>
    </row>
    <row r="1162" spans="2:23" x14ac:dyDescent="0.2">
      <c r="B1162" s="154">
        <v>1150</v>
      </c>
      <c r="C1162" s="33"/>
      <c r="D1162" s="33"/>
      <c r="E1162" s="37"/>
      <c r="F1162" s="38" t="str">
        <f>_xlfn.IFNA(VLOOKUP(Locations[[#This Row],[CleanZip]],ZipCodes[],2,0),"")</f>
        <v/>
      </c>
      <c r="G1162" s="38" t="str">
        <f>_xlfn.IFNA(VLOOKUP(Locations[[#This Row],[CleanZip]],ZipCodes[],3,0),"")</f>
        <v/>
      </c>
      <c r="H1162" s="33"/>
      <c r="I1162" s="39"/>
      <c r="J1162" s="39"/>
      <c r="K1162" s="40"/>
      <c r="L1162" s="40"/>
      <c r="M1162" s="33"/>
      <c r="N1162" s="40"/>
      <c r="O1162" s="33"/>
      <c r="P1162" s="33"/>
      <c r="Q1162" s="33"/>
      <c r="R1162" s="33"/>
      <c r="S1162" s="33"/>
      <c r="T1162" s="33"/>
      <c r="U1162" s="33"/>
      <c r="V1162" s="33"/>
      <c r="W1162" s="23" t="str">
        <f>LEFT(TEXT(Locations[[#This Row],[Zip Code]],"00000"),5)</f>
        <v>00000</v>
      </c>
    </row>
    <row r="1163" spans="2:23" x14ac:dyDescent="0.2">
      <c r="B1163" s="154">
        <v>1151</v>
      </c>
      <c r="C1163" s="33"/>
      <c r="D1163" s="33"/>
      <c r="E1163" s="37"/>
      <c r="F1163" s="38" t="str">
        <f>_xlfn.IFNA(VLOOKUP(Locations[[#This Row],[CleanZip]],ZipCodes[],2,0),"")</f>
        <v/>
      </c>
      <c r="G1163" s="38" t="str">
        <f>_xlfn.IFNA(VLOOKUP(Locations[[#This Row],[CleanZip]],ZipCodes[],3,0),"")</f>
        <v/>
      </c>
      <c r="H1163" s="33"/>
      <c r="I1163" s="39"/>
      <c r="J1163" s="39"/>
      <c r="K1163" s="40"/>
      <c r="L1163" s="40"/>
      <c r="M1163" s="33"/>
      <c r="N1163" s="40"/>
      <c r="O1163" s="33"/>
      <c r="P1163" s="33"/>
      <c r="Q1163" s="33"/>
      <c r="R1163" s="33"/>
      <c r="S1163" s="33"/>
      <c r="T1163" s="33"/>
      <c r="U1163" s="33"/>
      <c r="V1163" s="33"/>
      <c r="W1163" s="23" t="str">
        <f>LEFT(TEXT(Locations[[#This Row],[Zip Code]],"00000"),5)</f>
        <v>00000</v>
      </c>
    </row>
    <row r="1164" spans="2:23" x14ac:dyDescent="0.2">
      <c r="B1164" s="154">
        <v>1152</v>
      </c>
      <c r="C1164" s="33"/>
      <c r="D1164" s="33"/>
      <c r="E1164" s="37"/>
      <c r="F1164" s="38" t="str">
        <f>_xlfn.IFNA(VLOOKUP(Locations[[#This Row],[CleanZip]],ZipCodes[],2,0),"")</f>
        <v/>
      </c>
      <c r="G1164" s="38" t="str">
        <f>_xlfn.IFNA(VLOOKUP(Locations[[#This Row],[CleanZip]],ZipCodes[],3,0),"")</f>
        <v/>
      </c>
      <c r="H1164" s="33"/>
      <c r="I1164" s="39"/>
      <c r="J1164" s="39"/>
      <c r="K1164" s="40"/>
      <c r="L1164" s="40"/>
      <c r="M1164" s="33"/>
      <c r="N1164" s="40"/>
      <c r="O1164" s="33"/>
      <c r="P1164" s="33"/>
      <c r="Q1164" s="33"/>
      <c r="R1164" s="33"/>
      <c r="S1164" s="33"/>
      <c r="T1164" s="33"/>
      <c r="U1164" s="33"/>
      <c r="V1164" s="33"/>
      <c r="W1164" s="23" t="str">
        <f>LEFT(TEXT(Locations[[#This Row],[Zip Code]],"00000"),5)</f>
        <v>00000</v>
      </c>
    </row>
    <row r="1165" spans="2:23" x14ac:dyDescent="0.2">
      <c r="B1165" s="154">
        <v>1153</v>
      </c>
      <c r="C1165" s="33"/>
      <c r="D1165" s="33"/>
      <c r="E1165" s="37"/>
      <c r="F1165" s="38" t="str">
        <f>_xlfn.IFNA(VLOOKUP(Locations[[#This Row],[CleanZip]],ZipCodes[],2,0),"")</f>
        <v/>
      </c>
      <c r="G1165" s="38" t="str">
        <f>_xlfn.IFNA(VLOOKUP(Locations[[#This Row],[CleanZip]],ZipCodes[],3,0),"")</f>
        <v/>
      </c>
      <c r="H1165" s="33"/>
      <c r="I1165" s="39"/>
      <c r="J1165" s="39"/>
      <c r="K1165" s="40"/>
      <c r="L1165" s="40"/>
      <c r="M1165" s="33"/>
      <c r="N1165" s="40"/>
      <c r="O1165" s="33"/>
      <c r="P1165" s="33"/>
      <c r="Q1165" s="33"/>
      <c r="R1165" s="33"/>
      <c r="S1165" s="33"/>
      <c r="T1165" s="33"/>
      <c r="U1165" s="33"/>
      <c r="V1165" s="33"/>
      <c r="W1165" s="23" t="str">
        <f>LEFT(TEXT(Locations[[#This Row],[Zip Code]],"00000"),5)</f>
        <v>00000</v>
      </c>
    </row>
    <row r="1166" spans="2:23" x14ac:dyDescent="0.2">
      <c r="B1166" s="154">
        <v>1154</v>
      </c>
      <c r="C1166" s="33"/>
      <c r="D1166" s="33"/>
      <c r="E1166" s="37"/>
      <c r="F1166" s="38" t="str">
        <f>_xlfn.IFNA(VLOOKUP(Locations[[#This Row],[CleanZip]],ZipCodes[],2,0),"")</f>
        <v/>
      </c>
      <c r="G1166" s="38" t="str">
        <f>_xlfn.IFNA(VLOOKUP(Locations[[#This Row],[CleanZip]],ZipCodes[],3,0),"")</f>
        <v/>
      </c>
      <c r="H1166" s="33"/>
      <c r="I1166" s="39"/>
      <c r="J1166" s="39"/>
      <c r="K1166" s="40"/>
      <c r="L1166" s="40"/>
      <c r="M1166" s="33"/>
      <c r="N1166" s="40"/>
      <c r="O1166" s="33"/>
      <c r="P1166" s="33"/>
      <c r="Q1166" s="33"/>
      <c r="R1166" s="33"/>
      <c r="S1166" s="33"/>
      <c r="T1166" s="33"/>
      <c r="U1166" s="33"/>
      <c r="V1166" s="33"/>
      <c r="W1166" s="23" t="str">
        <f>LEFT(TEXT(Locations[[#This Row],[Zip Code]],"00000"),5)</f>
        <v>00000</v>
      </c>
    </row>
    <row r="1167" spans="2:23" x14ac:dyDescent="0.2">
      <c r="B1167" s="154">
        <v>1155</v>
      </c>
      <c r="C1167" s="33"/>
      <c r="D1167" s="33"/>
      <c r="E1167" s="37"/>
      <c r="F1167" s="38" t="str">
        <f>_xlfn.IFNA(VLOOKUP(Locations[[#This Row],[CleanZip]],ZipCodes[],2,0),"")</f>
        <v/>
      </c>
      <c r="G1167" s="38" t="str">
        <f>_xlfn.IFNA(VLOOKUP(Locations[[#This Row],[CleanZip]],ZipCodes[],3,0),"")</f>
        <v/>
      </c>
      <c r="H1167" s="33"/>
      <c r="I1167" s="39"/>
      <c r="J1167" s="39"/>
      <c r="K1167" s="40"/>
      <c r="L1167" s="40"/>
      <c r="M1167" s="33"/>
      <c r="N1167" s="40"/>
      <c r="O1167" s="33"/>
      <c r="P1167" s="33"/>
      <c r="Q1167" s="33"/>
      <c r="R1167" s="33"/>
      <c r="S1167" s="33"/>
      <c r="T1167" s="33"/>
      <c r="U1167" s="33"/>
      <c r="V1167" s="33"/>
      <c r="W1167" s="23" t="str">
        <f>LEFT(TEXT(Locations[[#This Row],[Zip Code]],"00000"),5)</f>
        <v>00000</v>
      </c>
    </row>
    <row r="1168" spans="2:23" x14ac:dyDescent="0.2">
      <c r="B1168" s="154">
        <v>1156</v>
      </c>
      <c r="C1168" s="33"/>
      <c r="D1168" s="33"/>
      <c r="E1168" s="37"/>
      <c r="F1168" s="38" t="str">
        <f>_xlfn.IFNA(VLOOKUP(Locations[[#This Row],[CleanZip]],ZipCodes[],2,0),"")</f>
        <v/>
      </c>
      <c r="G1168" s="38" t="str">
        <f>_xlfn.IFNA(VLOOKUP(Locations[[#This Row],[CleanZip]],ZipCodes[],3,0),"")</f>
        <v/>
      </c>
      <c r="H1168" s="33"/>
      <c r="I1168" s="39"/>
      <c r="J1168" s="39"/>
      <c r="K1168" s="40"/>
      <c r="L1168" s="40"/>
      <c r="M1168" s="33"/>
      <c r="N1168" s="40"/>
      <c r="O1168" s="33"/>
      <c r="P1168" s="33"/>
      <c r="Q1168" s="33"/>
      <c r="R1168" s="33"/>
      <c r="S1168" s="33"/>
      <c r="T1168" s="33"/>
      <c r="U1168" s="33"/>
      <c r="V1168" s="33"/>
      <c r="W1168" s="23" t="str">
        <f>LEFT(TEXT(Locations[[#This Row],[Zip Code]],"00000"),5)</f>
        <v>00000</v>
      </c>
    </row>
    <row r="1169" spans="2:23" x14ac:dyDescent="0.2">
      <c r="B1169" s="154">
        <v>1157</v>
      </c>
      <c r="C1169" s="33"/>
      <c r="D1169" s="33"/>
      <c r="E1169" s="37"/>
      <c r="F1169" s="38" t="str">
        <f>_xlfn.IFNA(VLOOKUP(Locations[[#This Row],[CleanZip]],ZipCodes[],2,0),"")</f>
        <v/>
      </c>
      <c r="G1169" s="38" t="str">
        <f>_xlfn.IFNA(VLOOKUP(Locations[[#This Row],[CleanZip]],ZipCodes[],3,0),"")</f>
        <v/>
      </c>
      <c r="H1169" s="33"/>
      <c r="I1169" s="39"/>
      <c r="J1169" s="39"/>
      <c r="K1169" s="40"/>
      <c r="L1169" s="40"/>
      <c r="M1169" s="33"/>
      <c r="N1169" s="40"/>
      <c r="O1169" s="33"/>
      <c r="P1169" s="33"/>
      <c r="Q1169" s="33"/>
      <c r="R1169" s="33"/>
      <c r="S1169" s="33"/>
      <c r="T1169" s="33"/>
      <c r="U1169" s="33"/>
      <c r="V1169" s="33"/>
      <c r="W1169" s="23" t="str">
        <f>LEFT(TEXT(Locations[[#This Row],[Zip Code]],"00000"),5)</f>
        <v>00000</v>
      </c>
    </row>
    <row r="1170" spans="2:23" x14ac:dyDescent="0.2">
      <c r="B1170" s="154">
        <v>1158</v>
      </c>
      <c r="C1170" s="33"/>
      <c r="D1170" s="33"/>
      <c r="E1170" s="37"/>
      <c r="F1170" s="38" t="str">
        <f>_xlfn.IFNA(VLOOKUP(Locations[[#This Row],[CleanZip]],ZipCodes[],2,0),"")</f>
        <v/>
      </c>
      <c r="G1170" s="38" t="str">
        <f>_xlfn.IFNA(VLOOKUP(Locations[[#This Row],[CleanZip]],ZipCodes[],3,0),"")</f>
        <v/>
      </c>
      <c r="H1170" s="33"/>
      <c r="I1170" s="39"/>
      <c r="J1170" s="39"/>
      <c r="K1170" s="40"/>
      <c r="L1170" s="40"/>
      <c r="M1170" s="33"/>
      <c r="N1170" s="40"/>
      <c r="O1170" s="33"/>
      <c r="P1170" s="33"/>
      <c r="Q1170" s="33"/>
      <c r="R1170" s="33"/>
      <c r="S1170" s="33"/>
      <c r="T1170" s="33"/>
      <c r="U1170" s="33"/>
      <c r="V1170" s="33"/>
      <c r="W1170" s="23" t="str">
        <f>LEFT(TEXT(Locations[[#This Row],[Zip Code]],"00000"),5)</f>
        <v>00000</v>
      </c>
    </row>
    <row r="1171" spans="2:23" x14ac:dyDescent="0.2">
      <c r="B1171" s="154">
        <v>1159</v>
      </c>
      <c r="C1171" s="33"/>
      <c r="D1171" s="33"/>
      <c r="E1171" s="37"/>
      <c r="F1171" s="38" t="str">
        <f>_xlfn.IFNA(VLOOKUP(Locations[[#This Row],[CleanZip]],ZipCodes[],2,0),"")</f>
        <v/>
      </c>
      <c r="G1171" s="38" t="str">
        <f>_xlfn.IFNA(VLOOKUP(Locations[[#This Row],[CleanZip]],ZipCodes[],3,0),"")</f>
        <v/>
      </c>
      <c r="H1171" s="33"/>
      <c r="I1171" s="39"/>
      <c r="J1171" s="39"/>
      <c r="K1171" s="40"/>
      <c r="L1171" s="40"/>
      <c r="M1171" s="33"/>
      <c r="N1171" s="40"/>
      <c r="O1171" s="33"/>
      <c r="P1171" s="33"/>
      <c r="Q1171" s="33"/>
      <c r="R1171" s="33"/>
      <c r="S1171" s="33"/>
      <c r="T1171" s="33"/>
      <c r="U1171" s="33"/>
      <c r="V1171" s="33"/>
      <c r="W1171" s="23" t="str">
        <f>LEFT(TEXT(Locations[[#This Row],[Zip Code]],"00000"),5)</f>
        <v>00000</v>
      </c>
    </row>
    <row r="1172" spans="2:23" x14ac:dyDescent="0.2">
      <c r="B1172" s="154">
        <v>1160</v>
      </c>
      <c r="C1172" s="33"/>
      <c r="D1172" s="33"/>
      <c r="E1172" s="37"/>
      <c r="F1172" s="38" t="str">
        <f>_xlfn.IFNA(VLOOKUP(Locations[[#This Row],[CleanZip]],ZipCodes[],2,0),"")</f>
        <v/>
      </c>
      <c r="G1172" s="38" t="str">
        <f>_xlfn.IFNA(VLOOKUP(Locations[[#This Row],[CleanZip]],ZipCodes[],3,0),"")</f>
        <v/>
      </c>
      <c r="H1172" s="33"/>
      <c r="I1172" s="39"/>
      <c r="J1172" s="39"/>
      <c r="K1172" s="40"/>
      <c r="L1172" s="40"/>
      <c r="M1172" s="33"/>
      <c r="N1172" s="40"/>
      <c r="O1172" s="33"/>
      <c r="P1172" s="33"/>
      <c r="Q1172" s="33"/>
      <c r="R1172" s="33"/>
      <c r="S1172" s="33"/>
      <c r="T1172" s="33"/>
      <c r="U1172" s="33"/>
      <c r="V1172" s="33"/>
      <c r="W1172" s="23" t="str">
        <f>LEFT(TEXT(Locations[[#This Row],[Zip Code]],"00000"),5)</f>
        <v>00000</v>
      </c>
    </row>
    <row r="1173" spans="2:23" x14ac:dyDescent="0.2">
      <c r="B1173" s="154">
        <v>1161</v>
      </c>
      <c r="C1173" s="33"/>
      <c r="D1173" s="33"/>
      <c r="E1173" s="37"/>
      <c r="F1173" s="38" t="str">
        <f>_xlfn.IFNA(VLOOKUP(Locations[[#This Row],[CleanZip]],ZipCodes[],2,0),"")</f>
        <v/>
      </c>
      <c r="G1173" s="38" t="str">
        <f>_xlfn.IFNA(VLOOKUP(Locations[[#This Row],[CleanZip]],ZipCodes[],3,0),"")</f>
        <v/>
      </c>
      <c r="H1173" s="33"/>
      <c r="I1173" s="39"/>
      <c r="J1173" s="39"/>
      <c r="K1173" s="40"/>
      <c r="L1173" s="40"/>
      <c r="M1173" s="33"/>
      <c r="N1173" s="40"/>
      <c r="O1173" s="33"/>
      <c r="P1173" s="33"/>
      <c r="Q1173" s="33"/>
      <c r="R1173" s="33"/>
      <c r="S1173" s="33"/>
      <c r="T1173" s="33"/>
      <c r="U1173" s="33"/>
      <c r="V1173" s="33"/>
      <c r="W1173" s="23" t="str">
        <f>LEFT(TEXT(Locations[[#This Row],[Zip Code]],"00000"),5)</f>
        <v>00000</v>
      </c>
    </row>
    <row r="1174" spans="2:23" x14ac:dyDescent="0.2">
      <c r="B1174" s="154">
        <v>1162</v>
      </c>
      <c r="C1174" s="33"/>
      <c r="D1174" s="33"/>
      <c r="E1174" s="37"/>
      <c r="F1174" s="38" t="str">
        <f>_xlfn.IFNA(VLOOKUP(Locations[[#This Row],[CleanZip]],ZipCodes[],2,0),"")</f>
        <v/>
      </c>
      <c r="G1174" s="38" t="str">
        <f>_xlfn.IFNA(VLOOKUP(Locations[[#This Row],[CleanZip]],ZipCodes[],3,0),"")</f>
        <v/>
      </c>
      <c r="H1174" s="33"/>
      <c r="I1174" s="39"/>
      <c r="J1174" s="39"/>
      <c r="K1174" s="40"/>
      <c r="L1174" s="40"/>
      <c r="M1174" s="33"/>
      <c r="N1174" s="40"/>
      <c r="O1174" s="33"/>
      <c r="P1174" s="33"/>
      <c r="Q1174" s="33"/>
      <c r="R1174" s="33"/>
      <c r="S1174" s="33"/>
      <c r="T1174" s="33"/>
      <c r="U1174" s="33"/>
      <c r="V1174" s="33"/>
      <c r="W1174" s="23" t="str">
        <f>LEFT(TEXT(Locations[[#This Row],[Zip Code]],"00000"),5)</f>
        <v>00000</v>
      </c>
    </row>
    <row r="1175" spans="2:23" x14ac:dyDescent="0.2">
      <c r="B1175" s="154">
        <v>1163</v>
      </c>
      <c r="C1175" s="33"/>
      <c r="D1175" s="33"/>
      <c r="E1175" s="37"/>
      <c r="F1175" s="38" t="str">
        <f>_xlfn.IFNA(VLOOKUP(Locations[[#This Row],[CleanZip]],ZipCodes[],2,0),"")</f>
        <v/>
      </c>
      <c r="G1175" s="38" t="str">
        <f>_xlfn.IFNA(VLOOKUP(Locations[[#This Row],[CleanZip]],ZipCodes[],3,0),"")</f>
        <v/>
      </c>
      <c r="H1175" s="33"/>
      <c r="I1175" s="39"/>
      <c r="J1175" s="39"/>
      <c r="K1175" s="40"/>
      <c r="L1175" s="40"/>
      <c r="M1175" s="33"/>
      <c r="N1175" s="40"/>
      <c r="O1175" s="33"/>
      <c r="P1175" s="33"/>
      <c r="Q1175" s="33"/>
      <c r="R1175" s="33"/>
      <c r="S1175" s="33"/>
      <c r="T1175" s="33"/>
      <c r="U1175" s="33"/>
      <c r="V1175" s="33"/>
      <c r="W1175" s="23" t="str">
        <f>LEFT(TEXT(Locations[[#This Row],[Zip Code]],"00000"),5)</f>
        <v>00000</v>
      </c>
    </row>
    <row r="1176" spans="2:23" x14ac:dyDescent="0.2">
      <c r="B1176" s="154">
        <v>1164</v>
      </c>
      <c r="C1176" s="33"/>
      <c r="D1176" s="33"/>
      <c r="E1176" s="37"/>
      <c r="F1176" s="38" t="str">
        <f>_xlfn.IFNA(VLOOKUP(Locations[[#This Row],[CleanZip]],ZipCodes[],2,0),"")</f>
        <v/>
      </c>
      <c r="G1176" s="38" t="str">
        <f>_xlfn.IFNA(VLOOKUP(Locations[[#This Row],[CleanZip]],ZipCodes[],3,0),"")</f>
        <v/>
      </c>
      <c r="H1176" s="33"/>
      <c r="I1176" s="39"/>
      <c r="J1176" s="39"/>
      <c r="K1176" s="40"/>
      <c r="L1176" s="40"/>
      <c r="M1176" s="33"/>
      <c r="N1176" s="40"/>
      <c r="O1176" s="33"/>
      <c r="P1176" s="33"/>
      <c r="Q1176" s="33"/>
      <c r="R1176" s="33"/>
      <c r="S1176" s="33"/>
      <c r="T1176" s="33"/>
      <c r="U1176" s="33"/>
      <c r="V1176" s="33"/>
      <c r="W1176" s="23" t="str">
        <f>LEFT(TEXT(Locations[[#This Row],[Zip Code]],"00000"),5)</f>
        <v>00000</v>
      </c>
    </row>
    <row r="1177" spans="2:23" x14ac:dyDescent="0.2">
      <c r="B1177" s="154">
        <v>1165</v>
      </c>
      <c r="C1177" s="33"/>
      <c r="D1177" s="33"/>
      <c r="E1177" s="37"/>
      <c r="F1177" s="38" t="str">
        <f>_xlfn.IFNA(VLOOKUP(Locations[[#This Row],[CleanZip]],ZipCodes[],2,0),"")</f>
        <v/>
      </c>
      <c r="G1177" s="38" t="str">
        <f>_xlfn.IFNA(VLOOKUP(Locations[[#This Row],[CleanZip]],ZipCodes[],3,0),"")</f>
        <v/>
      </c>
      <c r="H1177" s="33"/>
      <c r="I1177" s="39"/>
      <c r="J1177" s="39"/>
      <c r="K1177" s="40"/>
      <c r="L1177" s="40"/>
      <c r="M1177" s="33"/>
      <c r="N1177" s="40"/>
      <c r="O1177" s="33"/>
      <c r="P1177" s="33"/>
      <c r="Q1177" s="33"/>
      <c r="R1177" s="33"/>
      <c r="S1177" s="33"/>
      <c r="T1177" s="33"/>
      <c r="U1177" s="33"/>
      <c r="V1177" s="33"/>
      <c r="W1177" s="23" t="str">
        <f>LEFT(TEXT(Locations[[#This Row],[Zip Code]],"00000"),5)</f>
        <v>00000</v>
      </c>
    </row>
    <row r="1178" spans="2:23" x14ac:dyDescent="0.2">
      <c r="B1178" s="154">
        <v>1166</v>
      </c>
      <c r="C1178" s="33"/>
      <c r="D1178" s="33"/>
      <c r="E1178" s="37"/>
      <c r="F1178" s="38" t="str">
        <f>_xlfn.IFNA(VLOOKUP(Locations[[#This Row],[CleanZip]],ZipCodes[],2,0),"")</f>
        <v/>
      </c>
      <c r="G1178" s="38" t="str">
        <f>_xlfn.IFNA(VLOOKUP(Locations[[#This Row],[CleanZip]],ZipCodes[],3,0),"")</f>
        <v/>
      </c>
      <c r="H1178" s="33"/>
      <c r="I1178" s="39"/>
      <c r="J1178" s="39"/>
      <c r="K1178" s="40"/>
      <c r="L1178" s="40"/>
      <c r="M1178" s="33"/>
      <c r="N1178" s="40"/>
      <c r="O1178" s="33"/>
      <c r="P1178" s="33"/>
      <c r="Q1178" s="33"/>
      <c r="R1178" s="33"/>
      <c r="S1178" s="33"/>
      <c r="T1178" s="33"/>
      <c r="U1178" s="33"/>
      <c r="V1178" s="33"/>
      <c r="W1178" s="23" t="str">
        <f>LEFT(TEXT(Locations[[#This Row],[Zip Code]],"00000"),5)</f>
        <v>00000</v>
      </c>
    </row>
    <row r="1179" spans="2:23" x14ac:dyDescent="0.2">
      <c r="B1179" s="154">
        <v>1167</v>
      </c>
      <c r="C1179" s="33"/>
      <c r="D1179" s="33"/>
      <c r="E1179" s="37"/>
      <c r="F1179" s="38" t="str">
        <f>_xlfn.IFNA(VLOOKUP(Locations[[#This Row],[CleanZip]],ZipCodes[],2,0),"")</f>
        <v/>
      </c>
      <c r="G1179" s="38" t="str">
        <f>_xlfn.IFNA(VLOOKUP(Locations[[#This Row],[CleanZip]],ZipCodes[],3,0),"")</f>
        <v/>
      </c>
      <c r="H1179" s="33"/>
      <c r="I1179" s="39"/>
      <c r="J1179" s="39"/>
      <c r="K1179" s="40"/>
      <c r="L1179" s="40"/>
      <c r="M1179" s="33"/>
      <c r="N1179" s="40"/>
      <c r="O1179" s="33"/>
      <c r="P1179" s="33"/>
      <c r="Q1179" s="33"/>
      <c r="R1179" s="33"/>
      <c r="S1179" s="33"/>
      <c r="T1179" s="33"/>
      <c r="U1179" s="33"/>
      <c r="V1179" s="33"/>
      <c r="W1179" s="23" t="str">
        <f>LEFT(TEXT(Locations[[#This Row],[Zip Code]],"00000"),5)</f>
        <v>00000</v>
      </c>
    </row>
    <row r="1180" spans="2:23" x14ac:dyDescent="0.2">
      <c r="B1180" s="154">
        <v>1168</v>
      </c>
      <c r="C1180" s="33"/>
      <c r="D1180" s="33"/>
      <c r="E1180" s="37"/>
      <c r="F1180" s="38" t="str">
        <f>_xlfn.IFNA(VLOOKUP(Locations[[#This Row],[CleanZip]],ZipCodes[],2,0),"")</f>
        <v/>
      </c>
      <c r="G1180" s="38" t="str">
        <f>_xlfn.IFNA(VLOOKUP(Locations[[#This Row],[CleanZip]],ZipCodes[],3,0),"")</f>
        <v/>
      </c>
      <c r="H1180" s="33"/>
      <c r="I1180" s="39"/>
      <c r="J1180" s="39"/>
      <c r="K1180" s="40"/>
      <c r="L1180" s="40"/>
      <c r="M1180" s="33"/>
      <c r="N1180" s="40"/>
      <c r="O1180" s="33"/>
      <c r="P1180" s="33"/>
      <c r="Q1180" s="33"/>
      <c r="R1180" s="33"/>
      <c r="S1180" s="33"/>
      <c r="T1180" s="33"/>
      <c r="U1180" s="33"/>
      <c r="V1180" s="33"/>
      <c r="W1180" s="23" t="str">
        <f>LEFT(TEXT(Locations[[#This Row],[Zip Code]],"00000"),5)</f>
        <v>00000</v>
      </c>
    </row>
    <row r="1181" spans="2:23" x14ac:dyDescent="0.2">
      <c r="B1181" s="154">
        <v>1169</v>
      </c>
      <c r="C1181" s="33"/>
      <c r="D1181" s="33"/>
      <c r="E1181" s="37"/>
      <c r="F1181" s="38" t="str">
        <f>_xlfn.IFNA(VLOOKUP(Locations[[#This Row],[CleanZip]],ZipCodes[],2,0),"")</f>
        <v/>
      </c>
      <c r="G1181" s="38" t="str">
        <f>_xlfn.IFNA(VLOOKUP(Locations[[#This Row],[CleanZip]],ZipCodes[],3,0),"")</f>
        <v/>
      </c>
      <c r="H1181" s="33"/>
      <c r="I1181" s="39"/>
      <c r="J1181" s="39"/>
      <c r="K1181" s="40"/>
      <c r="L1181" s="40"/>
      <c r="M1181" s="33"/>
      <c r="N1181" s="40"/>
      <c r="O1181" s="33"/>
      <c r="P1181" s="33"/>
      <c r="Q1181" s="33"/>
      <c r="R1181" s="33"/>
      <c r="S1181" s="33"/>
      <c r="T1181" s="33"/>
      <c r="U1181" s="33"/>
      <c r="V1181" s="33"/>
      <c r="W1181" s="23" t="str">
        <f>LEFT(TEXT(Locations[[#This Row],[Zip Code]],"00000"),5)</f>
        <v>00000</v>
      </c>
    </row>
    <row r="1182" spans="2:23" x14ac:dyDescent="0.2">
      <c r="B1182" s="154">
        <v>1170</v>
      </c>
      <c r="C1182" s="33"/>
      <c r="D1182" s="33"/>
      <c r="E1182" s="37"/>
      <c r="F1182" s="38" t="str">
        <f>_xlfn.IFNA(VLOOKUP(Locations[[#This Row],[CleanZip]],ZipCodes[],2,0),"")</f>
        <v/>
      </c>
      <c r="G1182" s="38" t="str">
        <f>_xlfn.IFNA(VLOOKUP(Locations[[#This Row],[CleanZip]],ZipCodes[],3,0),"")</f>
        <v/>
      </c>
      <c r="H1182" s="33"/>
      <c r="I1182" s="39"/>
      <c r="J1182" s="39"/>
      <c r="K1182" s="40"/>
      <c r="L1182" s="40"/>
      <c r="M1182" s="33"/>
      <c r="N1182" s="40"/>
      <c r="O1182" s="33"/>
      <c r="P1182" s="33"/>
      <c r="Q1182" s="33"/>
      <c r="R1182" s="33"/>
      <c r="S1182" s="33"/>
      <c r="T1182" s="33"/>
      <c r="U1182" s="33"/>
      <c r="V1182" s="33"/>
      <c r="W1182" s="23" t="str">
        <f>LEFT(TEXT(Locations[[#This Row],[Zip Code]],"00000"),5)</f>
        <v>00000</v>
      </c>
    </row>
    <row r="1183" spans="2:23" x14ac:dyDescent="0.2">
      <c r="B1183" s="154">
        <v>1171</v>
      </c>
      <c r="C1183" s="33"/>
      <c r="D1183" s="33"/>
      <c r="E1183" s="37"/>
      <c r="F1183" s="38" t="str">
        <f>_xlfn.IFNA(VLOOKUP(Locations[[#This Row],[CleanZip]],ZipCodes[],2,0),"")</f>
        <v/>
      </c>
      <c r="G1183" s="38" t="str">
        <f>_xlfn.IFNA(VLOOKUP(Locations[[#This Row],[CleanZip]],ZipCodes[],3,0),"")</f>
        <v/>
      </c>
      <c r="H1183" s="33"/>
      <c r="I1183" s="39"/>
      <c r="J1183" s="39"/>
      <c r="K1183" s="40"/>
      <c r="L1183" s="40"/>
      <c r="M1183" s="33"/>
      <c r="N1183" s="40"/>
      <c r="O1183" s="33"/>
      <c r="P1183" s="33"/>
      <c r="Q1183" s="33"/>
      <c r="R1183" s="33"/>
      <c r="S1183" s="33"/>
      <c r="T1183" s="33"/>
      <c r="U1183" s="33"/>
      <c r="V1183" s="33"/>
      <c r="W1183" s="23" t="str">
        <f>LEFT(TEXT(Locations[[#This Row],[Zip Code]],"00000"),5)</f>
        <v>00000</v>
      </c>
    </row>
    <row r="1184" spans="2:23" x14ac:dyDescent="0.2">
      <c r="B1184" s="154">
        <v>1172</v>
      </c>
      <c r="C1184" s="33"/>
      <c r="D1184" s="33"/>
      <c r="E1184" s="37"/>
      <c r="F1184" s="38" t="str">
        <f>_xlfn.IFNA(VLOOKUP(Locations[[#This Row],[CleanZip]],ZipCodes[],2,0),"")</f>
        <v/>
      </c>
      <c r="G1184" s="38" t="str">
        <f>_xlfn.IFNA(VLOOKUP(Locations[[#This Row],[CleanZip]],ZipCodes[],3,0),"")</f>
        <v/>
      </c>
      <c r="H1184" s="33"/>
      <c r="I1184" s="39"/>
      <c r="J1184" s="39"/>
      <c r="K1184" s="40"/>
      <c r="L1184" s="40"/>
      <c r="M1184" s="33"/>
      <c r="N1184" s="40"/>
      <c r="O1184" s="33"/>
      <c r="P1184" s="33"/>
      <c r="Q1184" s="33"/>
      <c r="R1184" s="33"/>
      <c r="S1184" s="33"/>
      <c r="T1184" s="33"/>
      <c r="U1184" s="33"/>
      <c r="V1184" s="33"/>
      <c r="W1184" s="23" t="str">
        <f>LEFT(TEXT(Locations[[#This Row],[Zip Code]],"00000"),5)</f>
        <v>00000</v>
      </c>
    </row>
    <row r="1185" spans="2:23" x14ac:dyDescent="0.2">
      <c r="B1185" s="154">
        <v>1173</v>
      </c>
      <c r="C1185" s="33"/>
      <c r="D1185" s="33"/>
      <c r="E1185" s="37"/>
      <c r="F1185" s="38" t="str">
        <f>_xlfn.IFNA(VLOOKUP(Locations[[#This Row],[CleanZip]],ZipCodes[],2,0),"")</f>
        <v/>
      </c>
      <c r="G1185" s="38" t="str">
        <f>_xlfn.IFNA(VLOOKUP(Locations[[#This Row],[CleanZip]],ZipCodes[],3,0),"")</f>
        <v/>
      </c>
      <c r="H1185" s="33"/>
      <c r="I1185" s="39"/>
      <c r="J1185" s="39"/>
      <c r="K1185" s="40"/>
      <c r="L1185" s="40"/>
      <c r="M1185" s="33"/>
      <c r="N1185" s="40"/>
      <c r="O1185" s="33"/>
      <c r="P1185" s="33"/>
      <c r="Q1185" s="33"/>
      <c r="R1185" s="33"/>
      <c r="S1185" s="33"/>
      <c r="T1185" s="33"/>
      <c r="U1185" s="33"/>
      <c r="V1185" s="33"/>
      <c r="W1185" s="23" t="str">
        <f>LEFT(TEXT(Locations[[#This Row],[Zip Code]],"00000"),5)</f>
        <v>00000</v>
      </c>
    </row>
    <row r="1186" spans="2:23" x14ac:dyDescent="0.2">
      <c r="B1186" s="154">
        <v>1174</v>
      </c>
      <c r="C1186" s="33"/>
      <c r="D1186" s="33"/>
      <c r="E1186" s="37"/>
      <c r="F1186" s="38" t="str">
        <f>_xlfn.IFNA(VLOOKUP(Locations[[#This Row],[CleanZip]],ZipCodes[],2,0),"")</f>
        <v/>
      </c>
      <c r="G1186" s="38" t="str">
        <f>_xlfn.IFNA(VLOOKUP(Locations[[#This Row],[CleanZip]],ZipCodes[],3,0),"")</f>
        <v/>
      </c>
      <c r="H1186" s="33"/>
      <c r="I1186" s="39"/>
      <c r="J1186" s="39"/>
      <c r="K1186" s="40"/>
      <c r="L1186" s="40"/>
      <c r="M1186" s="33"/>
      <c r="N1186" s="40"/>
      <c r="O1186" s="33"/>
      <c r="P1186" s="33"/>
      <c r="Q1186" s="33"/>
      <c r="R1186" s="33"/>
      <c r="S1186" s="33"/>
      <c r="T1186" s="33"/>
      <c r="U1186" s="33"/>
      <c r="V1186" s="33"/>
      <c r="W1186" s="23" t="str">
        <f>LEFT(TEXT(Locations[[#This Row],[Zip Code]],"00000"),5)</f>
        <v>00000</v>
      </c>
    </row>
    <row r="1187" spans="2:23" x14ac:dyDescent="0.2">
      <c r="B1187" s="154">
        <v>1175</v>
      </c>
      <c r="C1187" s="33"/>
      <c r="D1187" s="33"/>
      <c r="E1187" s="37"/>
      <c r="F1187" s="38" t="str">
        <f>_xlfn.IFNA(VLOOKUP(Locations[[#This Row],[CleanZip]],ZipCodes[],2,0),"")</f>
        <v/>
      </c>
      <c r="G1187" s="38" t="str">
        <f>_xlfn.IFNA(VLOOKUP(Locations[[#This Row],[CleanZip]],ZipCodes[],3,0),"")</f>
        <v/>
      </c>
      <c r="H1187" s="33"/>
      <c r="I1187" s="39"/>
      <c r="J1187" s="39"/>
      <c r="K1187" s="40"/>
      <c r="L1187" s="40"/>
      <c r="M1187" s="33"/>
      <c r="N1187" s="40"/>
      <c r="O1187" s="33"/>
      <c r="P1187" s="33"/>
      <c r="Q1187" s="33"/>
      <c r="R1187" s="33"/>
      <c r="S1187" s="33"/>
      <c r="T1187" s="33"/>
      <c r="U1187" s="33"/>
      <c r="V1187" s="33"/>
      <c r="W1187" s="23" t="str">
        <f>LEFT(TEXT(Locations[[#This Row],[Zip Code]],"00000"),5)</f>
        <v>00000</v>
      </c>
    </row>
    <row r="1188" spans="2:23" x14ac:dyDescent="0.2">
      <c r="B1188" s="154">
        <v>1176</v>
      </c>
      <c r="C1188" s="33"/>
      <c r="D1188" s="33"/>
      <c r="E1188" s="37"/>
      <c r="F1188" s="38" t="str">
        <f>_xlfn.IFNA(VLOOKUP(Locations[[#This Row],[CleanZip]],ZipCodes[],2,0),"")</f>
        <v/>
      </c>
      <c r="G1188" s="38" t="str">
        <f>_xlfn.IFNA(VLOOKUP(Locations[[#This Row],[CleanZip]],ZipCodes[],3,0),"")</f>
        <v/>
      </c>
      <c r="H1188" s="33"/>
      <c r="I1188" s="39"/>
      <c r="J1188" s="39"/>
      <c r="K1188" s="40"/>
      <c r="L1188" s="40"/>
      <c r="M1188" s="33"/>
      <c r="N1188" s="40"/>
      <c r="O1188" s="33"/>
      <c r="P1188" s="33"/>
      <c r="Q1188" s="33"/>
      <c r="R1188" s="33"/>
      <c r="S1188" s="33"/>
      <c r="T1188" s="33"/>
      <c r="U1188" s="33"/>
      <c r="V1188" s="33"/>
      <c r="W1188" s="23" t="str">
        <f>LEFT(TEXT(Locations[[#This Row],[Zip Code]],"00000"),5)</f>
        <v>00000</v>
      </c>
    </row>
    <row r="1189" spans="2:23" x14ac:dyDescent="0.2">
      <c r="B1189" s="154">
        <v>1177</v>
      </c>
      <c r="C1189" s="33"/>
      <c r="D1189" s="33"/>
      <c r="E1189" s="37"/>
      <c r="F1189" s="38" t="str">
        <f>_xlfn.IFNA(VLOOKUP(Locations[[#This Row],[CleanZip]],ZipCodes[],2,0),"")</f>
        <v/>
      </c>
      <c r="G1189" s="38" t="str">
        <f>_xlfn.IFNA(VLOOKUP(Locations[[#This Row],[CleanZip]],ZipCodes[],3,0),"")</f>
        <v/>
      </c>
      <c r="H1189" s="33"/>
      <c r="I1189" s="39"/>
      <c r="J1189" s="39"/>
      <c r="K1189" s="40"/>
      <c r="L1189" s="40"/>
      <c r="M1189" s="33"/>
      <c r="N1189" s="40"/>
      <c r="O1189" s="33"/>
      <c r="P1189" s="33"/>
      <c r="Q1189" s="33"/>
      <c r="R1189" s="33"/>
      <c r="S1189" s="33"/>
      <c r="T1189" s="33"/>
      <c r="U1189" s="33"/>
      <c r="V1189" s="33"/>
      <c r="W1189" s="23" t="str">
        <f>LEFT(TEXT(Locations[[#This Row],[Zip Code]],"00000"),5)</f>
        <v>00000</v>
      </c>
    </row>
    <row r="1190" spans="2:23" x14ac:dyDescent="0.2">
      <c r="B1190" s="154">
        <v>1178</v>
      </c>
      <c r="C1190" s="33"/>
      <c r="D1190" s="33"/>
      <c r="E1190" s="37"/>
      <c r="F1190" s="38" t="str">
        <f>_xlfn.IFNA(VLOOKUP(Locations[[#This Row],[CleanZip]],ZipCodes[],2,0),"")</f>
        <v/>
      </c>
      <c r="G1190" s="38" t="str">
        <f>_xlfn.IFNA(VLOOKUP(Locations[[#This Row],[CleanZip]],ZipCodes[],3,0),"")</f>
        <v/>
      </c>
      <c r="H1190" s="33"/>
      <c r="I1190" s="39"/>
      <c r="J1190" s="39"/>
      <c r="K1190" s="40"/>
      <c r="L1190" s="40"/>
      <c r="M1190" s="33"/>
      <c r="N1190" s="40"/>
      <c r="O1190" s="33"/>
      <c r="P1190" s="33"/>
      <c r="Q1190" s="33"/>
      <c r="R1190" s="33"/>
      <c r="S1190" s="33"/>
      <c r="T1190" s="33"/>
      <c r="U1190" s="33"/>
      <c r="V1190" s="33"/>
      <c r="W1190" s="23" t="str">
        <f>LEFT(TEXT(Locations[[#This Row],[Zip Code]],"00000"),5)</f>
        <v>00000</v>
      </c>
    </row>
    <row r="1191" spans="2:23" x14ac:dyDescent="0.2">
      <c r="B1191" s="154">
        <v>1179</v>
      </c>
      <c r="C1191" s="33"/>
      <c r="D1191" s="33"/>
      <c r="E1191" s="37"/>
      <c r="F1191" s="38" t="str">
        <f>_xlfn.IFNA(VLOOKUP(Locations[[#This Row],[CleanZip]],ZipCodes[],2,0),"")</f>
        <v/>
      </c>
      <c r="G1191" s="38" t="str">
        <f>_xlfn.IFNA(VLOOKUP(Locations[[#This Row],[CleanZip]],ZipCodes[],3,0),"")</f>
        <v/>
      </c>
      <c r="H1191" s="33"/>
      <c r="I1191" s="39"/>
      <c r="J1191" s="39"/>
      <c r="K1191" s="40"/>
      <c r="L1191" s="40"/>
      <c r="M1191" s="33"/>
      <c r="N1191" s="40"/>
      <c r="O1191" s="33"/>
      <c r="P1191" s="33"/>
      <c r="Q1191" s="33"/>
      <c r="R1191" s="33"/>
      <c r="S1191" s="33"/>
      <c r="T1191" s="33"/>
      <c r="U1191" s="33"/>
      <c r="V1191" s="33"/>
      <c r="W1191" s="23" t="str">
        <f>LEFT(TEXT(Locations[[#This Row],[Zip Code]],"00000"),5)</f>
        <v>00000</v>
      </c>
    </row>
    <row r="1192" spans="2:23" x14ac:dyDescent="0.2">
      <c r="B1192" s="154">
        <v>1180</v>
      </c>
      <c r="C1192" s="33"/>
      <c r="D1192" s="33"/>
      <c r="E1192" s="37"/>
      <c r="F1192" s="38" t="str">
        <f>_xlfn.IFNA(VLOOKUP(Locations[[#This Row],[CleanZip]],ZipCodes[],2,0),"")</f>
        <v/>
      </c>
      <c r="G1192" s="38" t="str">
        <f>_xlfn.IFNA(VLOOKUP(Locations[[#This Row],[CleanZip]],ZipCodes[],3,0),"")</f>
        <v/>
      </c>
      <c r="H1192" s="33"/>
      <c r="I1192" s="39"/>
      <c r="J1192" s="39"/>
      <c r="K1192" s="40"/>
      <c r="L1192" s="40"/>
      <c r="M1192" s="33"/>
      <c r="N1192" s="40"/>
      <c r="O1192" s="33"/>
      <c r="P1192" s="33"/>
      <c r="Q1192" s="33"/>
      <c r="R1192" s="33"/>
      <c r="S1192" s="33"/>
      <c r="T1192" s="33"/>
      <c r="U1192" s="33"/>
      <c r="V1192" s="33"/>
      <c r="W1192" s="23" t="str">
        <f>LEFT(TEXT(Locations[[#This Row],[Zip Code]],"00000"),5)</f>
        <v>00000</v>
      </c>
    </row>
    <row r="1193" spans="2:23" x14ac:dyDescent="0.2">
      <c r="B1193" s="154">
        <v>1181</v>
      </c>
      <c r="C1193" s="33"/>
      <c r="D1193" s="33"/>
      <c r="E1193" s="37"/>
      <c r="F1193" s="38" t="str">
        <f>_xlfn.IFNA(VLOOKUP(Locations[[#This Row],[CleanZip]],ZipCodes[],2,0),"")</f>
        <v/>
      </c>
      <c r="G1193" s="38" t="str">
        <f>_xlfn.IFNA(VLOOKUP(Locations[[#This Row],[CleanZip]],ZipCodes[],3,0),"")</f>
        <v/>
      </c>
      <c r="H1193" s="33"/>
      <c r="I1193" s="39"/>
      <c r="J1193" s="39"/>
      <c r="K1193" s="40"/>
      <c r="L1193" s="40"/>
      <c r="M1193" s="33"/>
      <c r="N1193" s="40"/>
      <c r="O1193" s="33"/>
      <c r="P1193" s="33"/>
      <c r="Q1193" s="33"/>
      <c r="R1193" s="33"/>
      <c r="S1193" s="33"/>
      <c r="T1193" s="33"/>
      <c r="U1193" s="33"/>
      <c r="V1193" s="33"/>
      <c r="W1193" s="23" t="str">
        <f>LEFT(TEXT(Locations[[#This Row],[Zip Code]],"00000"),5)</f>
        <v>00000</v>
      </c>
    </row>
    <row r="1194" spans="2:23" x14ac:dyDescent="0.2">
      <c r="B1194" s="154">
        <v>1182</v>
      </c>
      <c r="C1194" s="33"/>
      <c r="D1194" s="33"/>
      <c r="E1194" s="37"/>
      <c r="F1194" s="38" t="str">
        <f>_xlfn.IFNA(VLOOKUP(Locations[[#This Row],[CleanZip]],ZipCodes[],2,0),"")</f>
        <v/>
      </c>
      <c r="G1194" s="38" t="str">
        <f>_xlfn.IFNA(VLOOKUP(Locations[[#This Row],[CleanZip]],ZipCodes[],3,0),"")</f>
        <v/>
      </c>
      <c r="H1194" s="33"/>
      <c r="I1194" s="39"/>
      <c r="J1194" s="39"/>
      <c r="K1194" s="40"/>
      <c r="L1194" s="40"/>
      <c r="M1194" s="33"/>
      <c r="N1194" s="40"/>
      <c r="O1194" s="33"/>
      <c r="P1194" s="33"/>
      <c r="Q1194" s="33"/>
      <c r="R1194" s="33"/>
      <c r="S1194" s="33"/>
      <c r="T1194" s="33"/>
      <c r="U1194" s="33"/>
      <c r="V1194" s="33"/>
      <c r="W1194" s="23" t="str">
        <f>LEFT(TEXT(Locations[[#This Row],[Zip Code]],"00000"),5)</f>
        <v>00000</v>
      </c>
    </row>
    <row r="1195" spans="2:23" x14ac:dyDescent="0.2">
      <c r="B1195" s="154">
        <v>1183</v>
      </c>
      <c r="C1195" s="33"/>
      <c r="D1195" s="33"/>
      <c r="E1195" s="37"/>
      <c r="F1195" s="38" t="str">
        <f>_xlfn.IFNA(VLOOKUP(Locations[[#This Row],[CleanZip]],ZipCodes[],2,0),"")</f>
        <v/>
      </c>
      <c r="G1195" s="38" t="str">
        <f>_xlfn.IFNA(VLOOKUP(Locations[[#This Row],[CleanZip]],ZipCodes[],3,0),"")</f>
        <v/>
      </c>
      <c r="H1195" s="33"/>
      <c r="I1195" s="39"/>
      <c r="J1195" s="39"/>
      <c r="K1195" s="40"/>
      <c r="L1195" s="40"/>
      <c r="M1195" s="33"/>
      <c r="N1195" s="40"/>
      <c r="O1195" s="33"/>
      <c r="P1195" s="33"/>
      <c r="Q1195" s="33"/>
      <c r="R1195" s="33"/>
      <c r="S1195" s="33"/>
      <c r="T1195" s="33"/>
      <c r="U1195" s="33"/>
      <c r="V1195" s="33"/>
      <c r="W1195" s="23" t="str">
        <f>LEFT(TEXT(Locations[[#This Row],[Zip Code]],"00000"),5)</f>
        <v>00000</v>
      </c>
    </row>
    <row r="1196" spans="2:23" x14ac:dyDescent="0.2">
      <c r="B1196" s="154">
        <v>1184</v>
      </c>
      <c r="C1196" s="33"/>
      <c r="D1196" s="33"/>
      <c r="E1196" s="37"/>
      <c r="F1196" s="38" t="str">
        <f>_xlfn.IFNA(VLOOKUP(Locations[[#This Row],[CleanZip]],ZipCodes[],2,0),"")</f>
        <v/>
      </c>
      <c r="G1196" s="38" t="str">
        <f>_xlfn.IFNA(VLOOKUP(Locations[[#This Row],[CleanZip]],ZipCodes[],3,0),"")</f>
        <v/>
      </c>
      <c r="H1196" s="33"/>
      <c r="I1196" s="39"/>
      <c r="J1196" s="39"/>
      <c r="K1196" s="40"/>
      <c r="L1196" s="40"/>
      <c r="M1196" s="33"/>
      <c r="N1196" s="40"/>
      <c r="O1196" s="33"/>
      <c r="P1196" s="33"/>
      <c r="Q1196" s="33"/>
      <c r="R1196" s="33"/>
      <c r="S1196" s="33"/>
      <c r="T1196" s="33"/>
      <c r="U1196" s="33"/>
      <c r="V1196" s="33"/>
      <c r="W1196" s="23" t="str">
        <f>LEFT(TEXT(Locations[[#This Row],[Zip Code]],"00000"),5)</f>
        <v>00000</v>
      </c>
    </row>
    <row r="1197" spans="2:23" x14ac:dyDescent="0.2">
      <c r="B1197" s="154">
        <v>1185</v>
      </c>
      <c r="C1197" s="33"/>
      <c r="D1197" s="33"/>
      <c r="E1197" s="37"/>
      <c r="F1197" s="38" t="str">
        <f>_xlfn.IFNA(VLOOKUP(Locations[[#This Row],[CleanZip]],ZipCodes[],2,0),"")</f>
        <v/>
      </c>
      <c r="G1197" s="38" t="str">
        <f>_xlfn.IFNA(VLOOKUP(Locations[[#This Row],[CleanZip]],ZipCodes[],3,0),"")</f>
        <v/>
      </c>
      <c r="H1197" s="33"/>
      <c r="I1197" s="39"/>
      <c r="J1197" s="39"/>
      <c r="K1197" s="40"/>
      <c r="L1197" s="40"/>
      <c r="M1197" s="33"/>
      <c r="N1197" s="40"/>
      <c r="O1197" s="33"/>
      <c r="P1197" s="33"/>
      <c r="Q1197" s="33"/>
      <c r="R1197" s="33"/>
      <c r="S1197" s="33"/>
      <c r="T1197" s="33"/>
      <c r="U1197" s="33"/>
      <c r="V1197" s="33"/>
      <c r="W1197" s="23" t="str">
        <f>LEFT(TEXT(Locations[[#This Row],[Zip Code]],"00000"),5)</f>
        <v>00000</v>
      </c>
    </row>
    <row r="1198" spans="2:23" x14ac:dyDescent="0.2">
      <c r="B1198" s="154">
        <v>1186</v>
      </c>
      <c r="C1198" s="33"/>
      <c r="D1198" s="33"/>
      <c r="E1198" s="37"/>
      <c r="F1198" s="38" t="str">
        <f>_xlfn.IFNA(VLOOKUP(Locations[[#This Row],[CleanZip]],ZipCodes[],2,0),"")</f>
        <v/>
      </c>
      <c r="G1198" s="38" t="str">
        <f>_xlfn.IFNA(VLOOKUP(Locations[[#This Row],[CleanZip]],ZipCodes[],3,0),"")</f>
        <v/>
      </c>
      <c r="H1198" s="33"/>
      <c r="I1198" s="39"/>
      <c r="J1198" s="39"/>
      <c r="K1198" s="40"/>
      <c r="L1198" s="40"/>
      <c r="M1198" s="33"/>
      <c r="N1198" s="40"/>
      <c r="O1198" s="33"/>
      <c r="P1198" s="33"/>
      <c r="Q1198" s="33"/>
      <c r="R1198" s="33"/>
      <c r="S1198" s="33"/>
      <c r="T1198" s="33"/>
      <c r="U1198" s="33"/>
      <c r="V1198" s="33"/>
      <c r="W1198" s="23" t="str">
        <f>LEFT(TEXT(Locations[[#This Row],[Zip Code]],"00000"),5)</f>
        <v>00000</v>
      </c>
    </row>
    <row r="1199" spans="2:23" x14ac:dyDescent="0.2">
      <c r="B1199" s="154">
        <v>1187</v>
      </c>
      <c r="C1199" s="33"/>
      <c r="D1199" s="33"/>
      <c r="E1199" s="37"/>
      <c r="F1199" s="38" t="str">
        <f>_xlfn.IFNA(VLOOKUP(Locations[[#This Row],[CleanZip]],ZipCodes[],2,0),"")</f>
        <v/>
      </c>
      <c r="G1199" s="38" t="str">
        <f>_xlfn.IFNA(VLOOKUP(Locations[[#This Row],[CleanZip]],ZipCodes[],3,0),"")</f>
        <v/>
      </c>
      <c r="H1199" s="33"/>
      <c r="I1199" s="39"/>
      <c r="J1199" s="39"/>
      <c r="K1199" s="40"/>
      <c r="L1199" s="40"/>
      <c r="M1199" s="33"/>
      <c r="N1199" s="40"/>
      <c r="O1199" s="33"/>
      <c r="P1199" s="33"/>
      <c r="Q1199" s="33"/>
      <c r="R1199" s="33"/>
      <c r="S1199" s="33"/>
      <c r="T1199" s="33"/>
      <c r="U1199" s="33"/>
      <c r="V1199" s="33"/>
      <c r="W1199" s="23" t="str">
        <f>LEFT(TEXT(Locations[[#This Row],[Zip Code]],"00000"),5)</f>
        <v>00000</v>
      </c>
    </row>
    <row r="1200" spans="2:23" x14ac:dyDescent="0.2">
      <c r="B1200" s="154">
        <v>1188</v>
      </c>
      <c r="C1200" s="33"/>
      <c r="D1200" s="33"/>
      <c r="E1200" s="37"/>
      <c r="F1200" s="38" t="str">
        <f>_xlfn.IFNA(VLOOKUP(Locations[[#This Row],[CleanZip]],ZipCodes[],2,0),"")</f>
        <v/>
      </c>
      <c r="G1200" s="38" t="str">
        <f>_xlfn.IFNA(VLOOKUP(Locations[[#This Row],[CleanZip]],ZipCodes[],3,0),"")</f>
        <v/>
      </c>
      <c r="H1200" s="33"/>
      <c r="I1200" s="39"/>
      <c r="J1200" s="39"/>
      <c r="K1200" s="40"/>
      <c r="L1200" s="40"/>
      <c r="M1200" s="33"/>
      <c r="N1200" s="40"/>
      <c r="O1200" s="33"/>
      <c r="P1200" s="33"/>
      <c r="Q1200" s="33"/>
      <c r="R1200" s="33"/>
      <c r="S1200" s="33"/>
      <c r="T1200" s="33"/>
      <c r="U1200" s="33"/>
      <c r="V1200" s="33"/>
      <c r="W1200" s="23" t="str">
        <f>LEFT(TEXT(Locations[[#This Row],[Zip Code]],"00000"),5)</f>
        <v>00000</v>
      </c>
    </row>
    <row r="1201" spans="2:23" x14ac:dyDescent="0.2">
      <c r="B1201" s="154">
        <v>1189</v>
      </c>
      <c r="C1201" s="33"/>
      <c r="D1201" s="33"/>
      <c r="E1201" s="37"/>
      <c r="F1201" s="38" t="str">
        <f>_xlfn.IFNA(VLOOKUP(Locations[[#This Row],[CleanZip]],ZipCodes[],2,0),"")</f>
        <v/>
      </c>
      <c r="G1201" s="38" t="str">
        <f>_xlfn.IFNA(VLOOKUP(Locations[[#This Row],[CleanZip]],ZipCodes[],3,0),"")</f>
        <v/>
      </c>
      <c r="H1201" s="33"/>
      <c r="I1201" s="39"/>
      <c r="J1201" s="39"/>
      <c r="K1201" s="40"/>
      <c r="L1201" s="40"/>
      <c r="M1201" s="33"/>
      <c r="N1201" s="40"/>
      <c r="O1201" s="33"/>
      <c r="P1201" s="33"/>
      <c r="Q1201" s="33"/>
      <c r="R1201" s="33"/>
      <c r="S1201" s="33"/>
      <c r="T1201" s="33"/>
      <c r="U1201" s="33"/>
      <c r="V1201" s="33"/>
      <c r="W1201" s="23" t="str">
        <f>LEFT(TEXT(Locations[[#This Row],[Zip Code]],"00000"),5)</f>
        <v>00000</v>
      </c>
    </row>
    <row r="1202" spans="2:23" x14ac:dyDescent="0.2">
      <c r="B1202" s="154">
        <v>1190</v>
      </c>
      <c r="C1202" s="33"/>
      <c r="D1202" s="33"/>
      <c r="E1202" s="37"/>
      <c r="F1202" s="38" t="str">
        <f>_xlfn.IFNA(VLOOKUP(Locations[[#This Row],[CleanZip]],ZipCodes[],2,0),"")</f>
        <v/>
      </c>
      <c r="G1202" s="38" t="str">
        <f>_xlfn.IFNA(VLOOKUP(Locations[[#This Row],[CleanZip]],ZipCodes[],3,0),"")</f>
        <v/>
      </c>
      <c r="H1202" s="33"/>
      <c r="I1202" s="39"/>
      <c r="J1202" s="39"/>
      <c r="K1202" s="40"/>
      <c r="L1202" s="40"/>
      <c r="M1202" s="33"/>
      <c r="N1202" s="40"/>
      <c r="O1202" s="33"/>
      <c r="P1202" s="33"/>
      <c r="Q1202" s="33"/>
      <c r="R1202" s="33"/>
      <c r="S1202" s="33"/>
      <c r="T1202" s="33"/>
      <c r="U1202" s="33"/>
      <c r="V1202" s="33"/>
      <c r="W1202" s="23" t="str">
        <f>LEFT(TEXT(Locations[[#This Row],[Zip Code]],"00000"),5)</f>
        <v>00000</v>
      </c>
    </row>
    <row r="1203" spans="2:23" x14ac:dyDescent="0.2">
      <c r="B1203" s="154">
        <v>1191</v>
      </c>
      <c r="C1203" s="33"/>
      <c r="D1203" s="33"/>
      <c r="E1203" s="37"/>
      <c r="F1203" s="38" t="str">
        <f>_xlfn.IFNA(VLOOKUP(Locations[[#This Row],[CleanZip]],ZipCodes[],2,0),"")</f>
        <v/>
      </c>
      <c r="G1203" s="38" t="str">
        <f>_xlfn.IFNA(VLOOKUP(Locations[[#This Row],[CleanZip]],ZipCodes[],3,0),"")</f>
        <v/>
      </c>
      <c r="H1203" s="33"/>
      <c r="I1203" s="39"/>
      <c r="J1203" s="39"/>
      <c r="K1203" s="40"/>
      <c r="L1203" s="40"/>
      <c r="M1203" s="33"/>
      <c r="N1203" s="40"/>
      <c r="O1203" s="33"/>
      <c r="P1203" s="33"/>
      <c r="Q1203" s="33"/>
      <c r="R1203" s="33"/>
      <c r="S1203" s="33"/>
      <c r="T1203" s="33"/>
      <c r="U1203" s="33"/>
      <c r="V1203" s="33"/>
      <c r="W1203" s="23" t="str">
        <f>LEFT(TEXT(Locations[[#This Row],[Zip Code]],"00000"),5)</f>
        <v>00000</v>
      </c>
    </row>
    <row r="1204" spans="2:23" x14ac:dyDescent="0.2">
      <c r="B1204" s="154">
        <v>1192</v>
      </c>
      <c r="C1204" s="33"/>
      <c r="D1204" s="33"/>
      <c r="E1204" s="37"/>
      <c r="F1204" s="38" t="str">
        <f>_xlfn.IFNA(VLOOKUP(Locations[[#This Row],[CleanZip]],ZipCodes[],2,0),"")</f>
        <v/>
      </c>
      <c r="G1204" s="38" t="str">
        <f>_xlfn.IFNA(VLOOKUP(Locations[[#This Row],[CleanZip]],ZipCodes[],3,0),"")</f>
        <v/>
      </c>
      <c r="H1204" s="33"/>
      <c r="I1204" s="39"/>
      <c r="J1204" s="39"/>
      <c r="K1204" s="40"/>
      <c r="L1204" s="40"/>
      <c r="M1204" s="33"/>
      <c r="N1204" s="40"/>
      <c r="O1204" s="33"/>
      <c r="P1204" s="33"/>
      <c r="Q1204" s="33"/>
      <c r="R1204" s="33"/>
      <c r="S1204" s="33"/>
      <c r="T1204" s="33"/>
      <c r="U1204" s="33"/>
      <c r="V1204" s="33"/>
      <c r="W1204" s="23" t="str">
        <f>LEFT(TEXT(Locations[[#This Row],[Zip Code]],"00000"),5)</f>
        <v>00000</v>
      </c>
    </row>
    <row r="1205" spans="2:23" x14ac:dyDescent="0.2">
      <c r="B1205" s="154">
        <v>1193</v>
      </c>
      <c r="C1205" s="33"/>
      <c r="D1205" s="33"/>
      <c r="E1205" s="37"/>
      <c r="F1205" s="38" t="str">
        <f>_xlfn.IFNA(VLOOKUP(Locations[[#This Row],[CleanZip]],ZipCodes[],2,0),"")</f>
        <v/>
      </c>
      <c r="G1205" s="38" t="str">
        <f>_xlfn.IFNA(VLOOKUP(Locations[[#This Row],[CleanZip]],ZipCodes[],3,0),"")</f>
        <v/>
      </c>
      <c r="H1205" s="33"/>
      <c r="I1205" s="39"/>
      <c r="J1205" s="39"/>
      <c r="K1205" s="40"/>
      <c r="L1205" s="40"/>
      <c r="M1205" s="33"/>
      <c r="N1205" s="40"/>
      <c r="O1205" s="33"/>
      <c r="P1205" s="33"/>
      <c r="Q1205" s="33"/>
      <c r="R1205" s="33"/>
      <c r="S1205" s="33"/>
      <c r="T1205" s="33"/>
      <c r="U1205" s="33"/>
      <c r="V1205" s="33"/>
      <c r="W1205" s="23" t="str">
        <f>LEFT(TEXT(Locations[[#This Row],[Zip Code]],"00000"),5)</f>
        <v>00000</v>
      </c>
    </row>
    <row r="1206" spans="2:23" x14ac:dyDescent="0.2">
      <c r="B1206" s="154">
        <v>1194</v>
      </c>
      <c r="C1206" s="33"/>
      <c r="D1206" s="33"/>
      <c r="E1206" s="37"/>
      <c r="F1206" s="38" t="str">
        <f>_xlfn.IFNA(VLOOKUP(Locations[[#This Row],[CleanZip]],ZipCodes[],2,0),"")</f>
        <v/>
      </c>
      <c r="G1206" s="38" t="str">
        <f>_xlfn.IFNA(VLOOKUP(Locations[[#This Row],[CleanZip]],ZipCodes[],3,0),"")</f>
        <v/>
      </c>
      <c r="H1206" s="33"/>
      <c r="I1206" s="39"/>
      <c r="J1206" s="39"/>
      <c r="K1206" s="40"/>
      <c r="L1206" s="40"/>
      <c r="M1206" s="33"/>
      <c r="N1206" s="40"/>
      <c r="O1206" s="33"/>
      <c r="P1206" s="33"/>
      <c r="Q1206" s="33"/>
      <c r="R1206" s="33"/>
      <c r="S1206" s="33"/>
      <c r="T1206" s="33"/>
      <c r="U1206" s="33"/>
      <c r="V1206" s="33"/>
      <c r="W1206" s="23" t="str">
        <f>LEFT(TEXT(Locations[[#This Row],[Zip Code]],"00000"),5)</f>
        <v>00000</v>
      </c>
    </row>
    <row r="1207" spans="2:23" x14ac:dyDescent="0.2">
      <c r="B1207" s="154">
        <v>1195</v>
      </c>
      <c r="C1207" s="33"/>
      <c r="D1207" s="33"/>
      <c r="E1207" s="37"/>
      <c r="F1207" s="38" t="str">
        <f>_xlfn.IFNA(VLOOKUP(Locations[[#This Row],[CleanZip]],ZipCodes[],2,0),"")</f>
        <v/>
      </c>
      <c r="G1207" s="38" t="str">
        <f>_xlfn.IFNA(VLOOKUP(Locations[[#This Row],[CleanZip]],ZipCodes[],3,0),"")</f>
        <v/>
      </c>
      <c r="H1207" s="33"/>
      <c r="I1207" s="39"/>
      <c r="J1207" s="39"/>
      <c r="K1207" s="40"/>
      <c r="L1207" s="40"/>
      <c r="M1207" s="33"/>
      <c r="N1207" s="40"/>
      <c r="O1207" s="33"/>
      <c r="P1207" s="33"/>
      <c r="Q1207" s="33"/>
      <c r="R1207" s="33"/>
      <c r="S1207" s="33"/>
      <c r="T1207" s="33"/>
      <c r="U1207" s="33"/>
      <c r="V1207" s="33"/>
      <c r="W1207" s="23" t="str">
        <f>LEFT(TEXT(Locations[[#This Row],[Zip Code]],"00000"),5)</f>
        <v>00000</v>
      </c>
    </row>
    <row r="1208" spans="2:23" x14ac:dyDescent="0.2">
      <c r="B1208" s="154">
        <v>1196</v>
      </c>
      <c r="C1208" s="33"/>
      <c r="D1208" s="33"/>
      <c r="E1208" s="37"/>
      <c r="F1208" s="38" t="str">
        <f>_xlfn.IFNA(VLOOKUP(Locations[[#This Row],[CleanZip]],ZipCodes[],2,0),"")</f>
        <v/>
      </c>
      <c r="G1208" s="38" t="str">
        <f>_xlfn.IFNA(VLOOKUP(Locations[[#This Row],[CleanZip]],ZipCodes[],3,0),"")</f>
        <v/>
      </c>
      <c r="H1208" s="33"/>
      <c r="I1208" s="39"/>
      <c r="J1208" s="39"/>
      <c r="K1208" s="40"/>
      <c r="L1208" s="40"/>
      <c r="M1208" s="33"/>
      <c r="N1208" s="40"/>
      <c r="O1208" s="33"/>
      <c r="P1208" s="33"/>
      <c r="Q1208" s="33"/>
      <c r="R1208" s="33"/>
      <c r="S1208" s="33"/>
      <c r="T1208" s="33"/>
      <c r="U1208" s="33"/>
      <c r="V1208" s="33"/>
      <c r="W1208" s="23" t="str">
        <f>LEFT(TEXT(Locations[[#This Row],[Zip Code]],"00000"),5)</f>
        <v>00000</v>
      </c>
    </row>
    <row r="1209" spans="2:23" x14ac:dyDescent="0.2">
      <c r="B1209" s="154">
        <v>1197</v>
      </c>
      <c r="C1209" s="33"/>
      <c r="D1209" s="33"/>
      <c r="E1209" s="37"/>
      <c r="F1209" s="38" t="str">
        <f>_xlfn.IFNA(VLOOKUP(Locations[[#This Row],[CleanZip]],ZipCodes[],2,0),"")</f>
        <v/>
      </c>
      <c r="G1209" s="38" t="str">
        <f>_xlfn.IFNA(VLOOKUP(Locations[[#This Row],[CleanZip]],ZipCodes[],3,0),"")</f>
        <v/>
      </c>
      <c r="H1209" s="33"/>
      <c r="I1209" s="39"/>
      <c r="J1209" s="39"/>
      <c r="K1209" s="40"/>
      <c r="L1209" s="40"/>
      <c r="M1209" s="33"/>
      <c r="N1209" s="40"/>
      <c r="O1209" s="33"/>
      <c r="P1209" s="33"/>
      <c r="Q1209" s="33"/>
      <c r="R1209" s="33"/>
      <c r="S1209" s="33"/>
      <c r="T1209" s="33"/>
      <c r="U1209" s="33"/>
      <c r="V1209" s="33"/>
      <c r="W1209" s="23" t="str">
        <f>LEFT(TEXT(Locations[[#This Row],[Zip Code]],"00000"),5)</f>
        <v>00000</v>
      </c>
    </row>
    <row r="1210" spans="2:23" x14ac:dyDescent="0.2">
      <c r="B1210" s="154">
        <v>1198</v>
      </c>
      <c r="C1210" s="33"/>
      <c r="D1210" s="33"/>
      <c r="E1210" s="37"/>
      <c r="F1210" s="38" t="str">
        <f>_xlfn.IFNA(VLOOKUP(Locations[[#This Row],[CleanZip]],ZipCodes[],2,0),"")</f>
        <v/>
      </c>
      <c r="G1210" s="38" t="str">
        <f>_xlfn.IFNA(VLOOKUP(Locations[[#This Row],[CleanZip]],ZipCodes[],3,0),"")</f>
        <v/>
      </c>
      <c r="H1210" s="33"/>
      <c r="I1210" s="39"/>
      <c r="J1210" s="39"/>
      <c r="K1210" s="40"/>
      <c r="L1210" s="40"/>
      <c r="M1210" s="33"/>
      <c r="N1210" s="40"/>
      <c r="O1210" s="33"/>
      <c r="P1210" s="33"/>
      <c r="Q1210" s="33"/>
      <c r="R1210" s="33"/>
      <c r="S1210" s="33"/>
      <c r="T1210" s="33"/>
      <c r="U1210" s="33"/>
      <c r="V1210" s="33"/>
      <c r="W1210" s="23" t="str">
        <f>LEFT(TEXT(Locations[[#This Row],[Zip Code]],"00000"),5)</f>
        <v>00000</v>
      </c>
    </row>
    <row r="1211" spans="2:23" x14ac:dyDescent="0.2">
      <c r="B1211" s="154">
        <v>1199</v>
      </c>
      <c r="C1211" s="33"/>
      <c r="D1211" s="33"/>
      <c r="E1211" s="37"/>
      <c r="F1211" s="38" t="str">
        <f>_xlfn.IFNA(VLOOKUP(Locations[[#This Row],[CleanZip]],ZipCodes[],2,0),"")</f>
        <v/>
      </c>
      <c r="G1211" s="38" t="str">
        <f>_xlfn.IFNA(VLOOKUP(Locations[[#This Row],[CleanZip]],ZipCodes[],3,0),"")</f>
        <v/>
      </c>
      <c r="H1211" s="33"/>
      <c r="I1211" s="39"/>
      <c r="J1211" s="39"/>
      <c r="K1211" s="40"/>
      <c r="L1211" s="40"/>
      <c r="M1211" s="33"/>
      <c r="N1211" s="40"/>
      <c r="O1211" s="33"/>
      <c r="P1211" s="33"/>
      <c r="Q1211" s="33"/>
      <c r="R1211" s="33"/>
      <c r="S1211" s="33"/>
      <c r="T1211" s="33"/>
      <c r="U1211" s="33"/>
      <c r="V1211" s="33"/>
      <c r="W1211" s="23" t="str">
        <f>LEFT(TEXT(Locations[[#This Row],[Zip Code]],"00000"),5)</f>
        <v>00000</v>
      </c>
    </row>
    <row r="1212" spans="2:23" x14ac:dyDescent="0.2">
      <c r="B1212" s="154">
        <v>1200</v>
      </c>
      <c r="C1212" s="33"/>
      <c r="D1212" s="33"/>
      <c r="E1212" s="37"/>
      <c r="F1212" s="38" t="str">
        <f>_xlfn.IFNA(VLOOKUP(Locations[[#This Row],[CleanZip]],ZipCodes[],2,0),"")</f>
        <v/>
      </c>
      <c r="G1212" s="38" t="str">
        <f>_xlfn.IFNA(VLOOKUP(Locations[[#This Row],[CleanZip]],ZipCodes[],3,0),"")</f>
        <v/>
      </c>
      <c r="H1212" s="33"/>
      <c r="I1212" s="39"/>
      <c r="J1212" s="39"/>
      <c r="K1212" s="40"/>
      <c r="L1212" s="40"/>
      <c r="M1212" s="33"/>
      <c r="N1212" s="40"/>
      <c r="O1212" s="33"/>
      <c r="P1212" s="33"/>
      <c r="Q1212" s="33"/>
      <c r="R1212" s="33"/>
      <c r="S1212" s="33"/>
      <c r="T1212" s="33"/>
      <c r="U1212" s="33"/>
      <c r="V1212" s="33"/>
      <c r="W1212" s="23" t="str">
        <f>LEFT(TEXT(Locations[[#This Row],[Zip Code]],"00000"),5)</f>
        <v>00000</v>
      </c>
    </row>
    <row r="1213" spans="2:23" x14ac:dyDescent="0.2">
      <c r="B1213" s="154">
        <v>1201</v>
      </c>
      <c r="C1213" s="33"/>
      <c r="D1213" s="33"/>
      <c r="E1213" s="37"/>
      <c r="F1213" s="38" t="str">
        <f>_xlfn.IFNA(VLOOKUP(Locations[[#This Row],[CleanZip]],ZipCodes[],2,0),"")</f>
        <v/>
      </c>
      <c r="G1213" s="38" t="str">
        <f>_xlfn.IFNA(VLOOKUP(Locations[[#This Row],[CleanZip]],ZipCodes[],3,0),"")</f>
        <v/>
      </c>
      <c r="H1213" s="33"/>
      <c r="I1213" s="39"/>
      <c r="J1213" s="39"/>
      <c r="K1213" s="40"/>
      <c r="L1213" s="40"/>
      <c r="M1213" s="33"/>
      <c r="N1213" s="40"/>
      <c r="O1213" s="33"/>
      <c r="P1213" s="33"/>
      <c r="Q1213" s="33"/>
      <c r="R1213" s="33"/>
      <c r="S1213" s="33"/>
      <c r="T1213" s="33"/>
      <c r="U1213" s="33"/>
      <c r="V1213" s="33"/>
      <c r="W1213" s="23" t="str">
        <f>LEFT(TEXT(Locations[[#This Row],[Zip Code]],"00000"),5)</f>
        <v>00000</v>
      </c>
    </row>
    <row r="1214" spans="2:23" x14ac:dyDescent="0.2">
      <c r="B1214" s="154">
        <v>1202</v>
      </c>
      <c r="C1214" s="33"/>
      <c r="D1214" s="33"/>
      <c r="E1214" s="37"/>
      <c r="F1214" s="38" t="str">
        <f>_xlfn.IFNA(VLOOKUP(Locations[[#This Row],[CleanZip]],ZipCodes[],2,0),"")</f>
        <v/>
      </c>
      <c r="G1214" s="38" t="str">
        <f>_xlfn.IFNA(VLOOKUP(Locations[[#This Row],[CleanZip]],ZipCodes[],3,0),"")</f>
        <v/>
      </c>
      <c r="H1214" s="33"/>
      <c r="I1214" s="39"/>
      <c r="J1214" s="39"/>
      <c r="K1214" s="40"/>
      <c r="L1214" s="40"/>
      <c r="M1214" s="33"/>
      <c r="N1214" s="40"/>
      <c r="O1214" s="33"/>
      <c r="P1214" s="33"/>
      <c r="Q1214" s="33"/>
      <c r="R1214" s="33"/>
      <c r="S1214" s="33"/>
      <c r="T1214" s="33"/>
      <c r="U1214" s="33"/>
      <c r="V1214" s="33"/>
      <c r="W1214" s="23" t="str">
        <f>LEFT(TEXT(Locations[[#This Row],[Zip Code]],"00000"),5)</f>
        <v>00000</v>
      </c>
    </row>
    <row r="1215" spans="2:23" x14ac:dyDescent="0.2">
      <c r="B1215" s="154">
        <v>1203</v>
      </c>
      <c r="C1215" s="33"/>
      <c r="D1215" s="33"/>
      <c r="E1215" s="37"/>
      <c r="F1215" s="38" t="str">
        <f>_xlfn.IFNA(VLOOKUP(Locations[[#This Row],[CleanZip]],ZipCodes[],2,0),"")</f>
        <v/>
      </c>
      <c r="G1215" s="38" t="str">
        <f>_xlfn.IFNA(VLOOKUP(Locations[[#This Row],[CleanZip]],ZipCodes[],3,0),"")</f>
        <v/>
      </c>
      <c r="H1215" s="33"/>
      <c r="I1215" s="39"/>
      <c r="J1215" s="39"/>
      <c r="K1215" s="40"/>
      <c r="L1215" s="40"/>
      <c r="M1215" s="33"/>
      <c r="N1215" s="40"/>
      <c r="O1215" s="33"/>
      <c r="P1215" s="33"/>
      <c r="Q1215" s="33"/>
      <c r="R1215" s="33"/>
      <c r="S1215" s="33"/>
      <c r="T1215" s="33"/>
      <c r="U1215" s="33"/>
      <c r="V1215" s="33"/>
      <c r="W1215" s="23" t="str">
        <f>LEFT(TEXT(Locations[[#This Row],[Zip Code]],"00000"),5)</f>
        <v>00000</v>
      </c>
    </row>
    <row r="1216" spans="2:23" x14ac:dyDescent="0.2">
      <c r="B1216" s="154">
        <v>1204</v>
      </c>
      <c r="C1216" s="33"/>
      <c r="D1216" s="33"/>
      <c r="E1216" s="37"/>
      <c r="F1216" s="38" t="str">
        <f>_xlfn.IFNA(VLOOKUP(Locations[[#This Row],[CleanZip]],ZipCodes[],2,0),"")</f>
        <v/>
      </c>
      <c r="G1216" s="38" t="str">
        <f>_xlfn.IFNA(VLOOKUP(Locations[[#This Row],[CleanZip]],ZipCodes[],3,0),"")</f>
        <v/>
      </c>
      <c r="H1216" s="33"/>
      <c r="I1216" s="39"/>
      <c r="J1216" s="39"/>
      <c r="K1216" s="40"/>
      <c r="L1216" s="40"/>
      <c r="M1216" s="33"/>
      <c r="N1216" s="40"/>
      <c r="O1216" s="33"/>
      <c r="P1216" s="33"/>
      <c r="Q1216" s="33"/>
      <c r="R1216" s="33"/>
      <c r="S1216" s="33"/>
      <c r="T1216" s="33"/>
      <c r="U1216" s="33"/>
      <c r="V1216" s="33"/>
      <c r="W1216" s="23" t="str">
        <f>LEFT(TEXT(Locations[[#This Row],[Zip Code]],"00000"),5)</f>
        <v>00000</v>
      </c>
    </row>
    <row r="1217" spans="2:23" x14ac:dyDescent="0.2">
      <c r="B1217" s="154">
        <v>1205</v>
      </c>
      <c r="C1217" s="33"/>
      <c r="D1217" s="33"/>
      <c r="E1217" s="37"/>
      <c r="F1217" s="38" t="str">
        <f>_xlfn.IFNA(VLOOKUP(Locations[[#This Row],[CleanZip]],ZipCodes[],2,0),"")</f>
        <v/>
      </c>
      <c r="G1217" s="38" t="str">
        <f>_xlfn.IFNA(VLOOKUP(Locations[[#This Row],[CleanZip]],ZipCodes[],3,0),"")</f>
        <v/>
      </c>
      <c r="H1217" s="33"/>
      <c r="I1217" s="39"/>
      <c r="J1217" s="39"/>
      <c r="K1217" s="40"/>
      <c r="L1217" s="40"/>
      <c r="M1217" s="33"/>
      <c r="N1217" s="40"/>
      <c r="O1217" s="33"/>
      <c r="P1217" s="33"/>
      <c r="Q1217" s="33"/>
      <c r="R1217" s="33"/>
      <c r="S1217" s="33"/>
      <c r="T1217" s="33"/>
      <c r="U1217" s="33"/>
      <c r="V1217" s="33"/>
      <c r="W1217" s="23" t="str">
        <f>LEFT(TEXT(Locations[[#This Row],[Zip Code]],"00000"),5)</f>
        <v>00000</v>
      </c>
    </row>
    <row r="1218" spans="2:23" x14ac:dyDescent="0.2">
      <c r="B1218" s="154">
        <v>1206</v>
      </c>
      <c r="C1218" s="33"/>
      <c r="D1218" s="33"/>
      <c r="E1218" s="37"/>
      <c r="F1218" s="38" t="str">
        <f>_xlfn.IFNA(VLOOKUP(Locations[[#This Row],[CleanZip]],ZipCodes[],2,0),"")</f>
        <v/>
      </c>
      <c r="G1218" s="38" t="str">
        <f>_xlfn.IFNA(VLOOKUP(Locations[[#This Row],[CleanZip]],ZipCodes[],3,0),"")</f>
        <v/>
      </c>
      <c r="H1218" s="33"/>
      <c r="I1218" s="39"/>
      <c r="J1218" s="39"/>
      <c r="K1218" s="40"/>
      <c r="L1218" s="40"/>
      <c r="M1218" s="33"/>
      <c r="N1218" s="40"/>
      <c r="O1218" s="33"/>
      <c r="P1218" s="33"/>
      <c r="Q1218" s="33"/>
      <c r="R1218" s="33"/>
      <c r="S1218" s="33"/>
      <c r="T1218" s="33"/>
      <c r="U1218" s="33"/>
      <c r="V1218" s="33"/>
      <c r="W1218" s="23" t="str">
        <f>LEFT(TEXT(Locations[[#This Row],[Zip Code]],"00000"),5)</f>
        <v>00000</v>
      </c>
    </row>
    <row r="1219" spans="2:23" x14ac:dyDescent="0.2">
      <c r="B1219" s="154">
        <v>1207</v>
      </c>
      <c r="C1219" s="33"/>
      <c r="D1219" s="33"/>
      <c r="E1219" s="37"/>
      <c r="F1219" s="38" t="str">
        <f>_xlfn.IFNA(VLOOKUP(Locations[[#This Row],[CleanZip]],ZipCodes[],2,0),"")</f>
        <v/>
      </c>
      <c r="G1219" s="38" t="str">
        <f>_xlfn.IFNA(VLOOKUP(Locations[[#This Row],[CleanZip]],ZipCodes[],3,0),"")</f>
        <v/>
      </c>
      <c r="H1219" s="33"/>
      <c r="I1219" s="39"/>
      <c r="J1219" s="39"/>
      <c r="K1219" s="40"/>
      <c r="L1219" s="40"/>
      <c r="M1219" s="33"/>
      <c r="N1219" s="40"/>
      <c r="O1219" s="33"/>
      <c r="P1219" s="33"/>
      <c r="Q1219" s="33"/>
      <c r="R1219" s="33"/>
      <c r="S1219" s="33"/>
      <c r="T1219" s="33"/>
      <c r="U1219" s="33"/>
      <c r="V1219" s="33"/>
      <c r="W1219" s="23" t="str">
        <f>LEFT(TEXT(Locations[[#This Row],[Zip Code]],"00000"),5)</f>
        <v>00000</v>
      </c>
    </row>
    <row r="1220" spans="2:23" x14ac:dyDescent="0.2">
      <c r="B1220" s="154">
        <v>1208</v>
      </c>
      <c r="C1220" s="33"/>
      <c r="D1220" s="33"/>
      <c r="E1220" s="37"/>
      <c r="F1220" s="38" t="str">
        <f>_xlfn.IFNA(VLOOKUP(Locations[[#This Row],[CleanZip]],ZipCodes[],2,0),"")</f>
        <v/>
      </c>
      <c r="G1220" s="38" t="str">
        <f>_xlfn.IFNA(VLOOKUP(Locations[[#This Row],[CleanZip]],ZipCodes[],3,0),"")</f>
        <v/>
      </c>
      <c r="H1220" s="33"/>
      <c r="I1220" s="39"/>
      <c r="J1220" s="39"/>
      <c r="K1220" s="40"/>
      <c r="L1220" s="40"/>
      <c r="M1220" s="33"/>
      <c r="N1220" s="40"/>
      <c r="O1220" s="33"/>
      <c r="P1220" s="33"/>
      <c r="Q1220" s="33"/>
      <c r="R1220" s="33"/>
      <c r="S1220" s="33"/>
      <c r="T1220" s="33"/>
      <c r="U1220" s="33"/>
      <c r="V1220" s="33"/>
      <c r="W1220" s="23" t="str">
        <f>LEFT(TEXT(Locations[[#This Row],[Zip Code]],"00000"),5)</f>
        <v>00000</v>
      </c>
    </row>
    <row r="1221" spans="2:23" x14ac:dyDescent="0.2">
      <c r="B1221" s="154">
        <v>1209</v>
      </c>
      <c r="C1221" s="33"/>
      <c r="D1221" s="33"/>
      <c r="E1221" s="37"/>
      <c r="F1221" s="38" t="str">
        <f>_xlfn.IFNA(VLOOKUP(Locations[[#This Row],[CleanZip]],ZipCodes[],2,0),"")</f>
        <v/>
      </c>
      <c r="G1221" s="38" t="str">
        <f>_xlfn.IFNA(VLOOKUP(Locations[[#This Row],[CleanZip]],ZipCodes[],3,0),"")</f>
        <v/>
      </c>
      <c r="H1221" s="33"/>
      <c r="I1221" s="39"/>
      <c r="J1221" s="39"/>
      <c r="K1221" s="40"/>
      <c r="L1221" s="40"/>
      <c r="M1221" s="33"/>
      <c r="N1221" s="40"/>
      <c r="O1221" s="33"/>
      <c r="P1221" s="33"/>
      <c r="Q1221" s="33"/>
      <c r="R1221" s="33"/>
      <c r="S1221" s="33"/>
      <c r="T1221" s="33"/>
      <c r="U1221" s="33"/>
      <c r="V1221" s="33"/>
      <c r="W1221" s="23" t="str">
        <f>LEFT(TEXT(Locations[[#This Row],[Zip Code]],"00000"),5)</f>
        <v>00000</v>
      </c>
    </row>
    <row r="1222" spans="2:23" x14ac:dyDescent="0.2">
      <c r="B1222" s="154">
        <v>1210</v>
      </c>
      <c r="C1222" s="33"/>
      <c r="D1222" s="33"/>
      <c r="E1222" s="37"/>
      <c r="F1222" s="38" t="str">
        <f>_xlfn.IFNA(VLOOKUP(Locations[[#This Row],[CleanZip]],ZipCodes[],2,0),"")</f>
        <v/>
      </c>
      <c r="G1222" s="38" t="str">
        <f>_xlfn.IFNA(VLOOKUP(Locations[[#This Row],[CleanZip]],ZipCodes[],3,0),"")</f>
        <v/>
      </c>
      <c r="H1222" s="33"/>
      <c r="I1222" s="39"/>
      <c r="J1222" s="39"/>
      <c r="K1222" s="40"/>
      <c r="L1222" s="40"/>
      <c r="M1222" s="33"/>
      <c r="N1222" s="40"/>
      <c r="O1222" s="33"/>
      <c r="P1222" s="33"/>
      <c r="Q1222" s="33"/>
      <c r="R1222" s="33"/>
      <c r="S1222" s="33"/>
      <c r="T1222" s="33"/>
      <c r="U1222" s="33"/>
      <c r="V1222" s="33"/>
      <c r="W1222" s="23" t="str">
        <f>LEFT(TEXT(Locations[[#This Row],[Zip Code]],"00000"),5)</f>
        <v>00000</v>
      </c>
    </row>
    <row r="1223" spans="2:23" x14ac:dyDescent="0.2">
      <c r="B1223" s="154">
        <v>1211</v>
      </c>
      <c r="C1223" s="33"/>
      <c r="D1223" s="33"/>
      <c r="E1223" s="37"/>
      <c r="F1223" s="38" t="str">
        <f>_xlfn.IFNA(VLOOKUP(Locations[[#This Row],[CleanZip]],ZipCodes[],2,0),"")</f>
        <v/>
      </c>
      <c r="G1223" s="38" t="str">
        <f>_xlfn.IFNA(VLOOKUP(Locations[[#This Row],[CleanZip]],ZipCodes[],3,0),"")</f>
        <v/>
      </c>
      <c r="H1223" s="33"/>
      <c r="I1223" s="39"/>
      <c r="J1223" s="39"/>
      <c r="K1223" s="40"/>
      <c r="L1223" s="40"/>
      <c r="M1223" s="33"/>
      <c r="N1223" s="40"/>
      <c r="O1223" s="33"/>
      <c r="P1223" s="33"/>
      <c r="Q1223" s="33"/>
      <c r="R1223" s="33"/>
      <c r="S1223" s="33"/>
      <c r="T1223" s="33"/>
      <c r="U1223" s="33"/>
      <c r="V1223" s="33"/>
      <c r="W1223" s="23" t="str">
        <f>LEFT(TEXT(Locations[[#This Row],[Zip Code]],"00000"),5)</f>
        <v>00000</v>
      </c>
    </row>
    <row r="1224" spans="2:23" x14ac:dyDescent="0.2">
      <c r="B1224" s="154">
        <v>1212</v>
      </c>
      <c r="C1224" s="33"/>
      <c r="D1224" s="33"/>
      <c r="E1224" s="37"/>
      <c r="F1224" s="38" t="str">
        <f>_xlfn.IFNA(VLOOKUP(Locations[[#This Row],[CleanZip]],ZipCodes[],2,0),"")</f>
        <v/>
      </c>
      <c r="G1224" s="38" t="str">
        <f>_xlfn.IFNA(VLOOKUP(Locations[[#This Row],[CleanZip]],ZipCodes[],3,0),"")</f>
        <v/>
      </c>
      <c r="H1224" s="33"/>
      <c r="I1224" s="39"/>
      <c r="J1224" s="39"/>
      <c r="K1224" s="40"/>
      <c r="L1224" s="40"/>
      <c r="M1224" s="33"/>
      <c r="N1224" s="40"/>
      <c r="O1224" s="33"/>
      <c r="P1224" s="33"/>
      <c r="Q1224" s="33"/>
      <c r="R1224" s="33"/>
      <c r="S1224" s="33"/>
      <c r="T1224" s="33"/>
      <c r="U1224" s="33"/>
      <c r="V1224" s="33"/>
      <c r="W1224" s="23" t="str">
        <f>LEFT(TEXT(Locations[[#This Row],[Zip Code]],"00000"),5)</f>
        <v>00000</v>
      </c>
    </row>
    <row r="1225" spans="2:23" x14ac:dyDescent="0.2">
      <c r="B1225" s="154">
        <v>1213</v>
      </c>
      <c r="C1225" s="33"/>
      <c r="D1225" s="33"/>
      <c r="E1225" s="37"/>
      <c r="F1225" s="38" t="str">
        <f>_xlfn.IFNA(VLOOKUP(Locations[[#This Row],[CleanZip]],ZipCodes[],2,0),"")</f>
        <v/>
      </c>
      <c r="G1225" s="38" t="str">
        <f>_xlfn.IFNA(VLOOKUP(Locations[[#This Row],[CleanZip]],ZipCodes[],3,0),"")</f>
        <v/>
      </c>
      <c r="H1225" s="33"/>
      <c r="I1225" s="39"/>
      <c r="J1225" s="39"/>
      <c r="K1225" s="40"/>
      <c r="L1225" s="40"/>
      <c r="M1225" s="33"/>
      <c r="N1225" s="40"/>
      <c r="O1225" s="33"/>
      <c r="P1225" s="33"/>
      <c r="Q1225" s="33"/>
      <c r="R1225" s="33"/>
      <c r="S1225" s="33"/>
      <c r="T1225" s="33"/>
      <c r="U1225" s="33"/>
      <c r="V1225" s="33"/>
      <c r="W1225" s="23" t="str">
        <f>LEFT(TEXT(Locations[[#This Row],[Zip Code]],"00000"),5)</f>
        <v>00000</v>
      </c>
    </row>
    <row r="1226" spans="2:23" x14ac:dyDescent="0.2">
      <c r="B1226" s="154">
        <v>1214</v>
      </c>
      <c r="C1226" s="33"/>
      <c r="D1226" s="33"/>
      <c r="E1226" s="37"/>
      <c r="F1226" s="38" t="str">
        <f>_xlfn.IFNA(VLOOKUP(Locations[[#This Row],[CleanZip]],ZipCodes[],2,0),"")</f>
        <v/>
      </c>
      <c r="G1226" s="38" t="str">
        <f>_xlfn.IFNA(VLOOKUP(Locations[[#This Row],[CleanZip]],ZipCodes[],3,0),"")</f>
        <v/>
      </c>
      <c r="H1226" s="33"/>
      <c r="I1226" s="39"/>
      <c r="J1226" s="39"/>
      <c r="K1226" s="40"/>
      <c r="L1226" s="40"/>
      <c r="M1226" s="33"/>
      <c r="N1226" s="40"/>
      <c r="O1226" s="33"/>
      <c r="P1226" s="33"/>
      <c r="Q1226" s="33"/>
      <c r="R1226" s="33"/>
      <c r="S1226" s="33"/>
      <c r="T1226" s="33"/>
      <c r="U1226" s="33"/>
      <c r="V1226" s="33"/>
      <c r="W1226" s="23" t="str">
        <f>LEFT(TEXT(Locations[[#This Row],[Zip Code]],"00000"),5)</f>
        <v>00000</v>
      </c>
    </row>
    <row r="1227" spans="2:23" x14ac:dyDescent="0.2">
      <c r="B1227" s="154">
        <v>1215</v>
      </c>
      <c r="C1227" s="33"/>
      <c r="D1227" s="33"/>
      <c r="E1227" s="37"/>
      <c r="F1227" s="38" t="str">
        <f>_xlfn.IFNA(VLOOKUP(Locations[[#This Row],[CleanZip]],ZipCodes[],2,0),"")</f>
        <v/>
      </c>
      <c r="G1227" s="38" t="str">
        <f>_xlfn.IFNA(VLOOKUP(Locations[[#This Row],[CleanZip]],ZipCodes[],3,0),"")</f>
        <v/>
      </c>
      <c r="H1227" s="33"/>
      <c r="I1227" s="39"/>
      <c r="J1227" s="39"/>
      <c r="K1227" s="40"/>
      <c r="L1227" s="40"/>
      <c r="M1227" s="33"/>
      <c r="N1227" s="40"/>
      <c r="O1227" s="33"/>
      <c r="P1227" s="33"/>
      <c r="Q1227" s="33"/>
      <c r="R1227" s="33"/>
      <c r="S1227" s="33"/>
      <c r="T1227" s="33"/>
      <c r="U1227" s="33"/>
      <c r="V1227" s="33"/>
      <c r="W1227" s="23" t="str">
        <f>LEFT(TEXT(Locations[[#This Row],[Zip Code]],"00000"),5)</f>
        <v>00000</v>
      </c>
    </row>
    <row r="1228" spans="2:23" x14ac:dyDescent="0.2">
      <c r="B1228" s="154">
        <v>1216</v>
      </c>
      <c r="C1228" s="33"/>
      <c r="D1228" s="33"/>
      <c r="E1228" s="37"/>
      <c r="F1228" s="38" t="str">
        <f>_xlfn.IFNA(VLOOKUP(Locations[[#This Row],[CleanZip]],ZipCodes[],2,0),"")</f>
        <v/>
      </c>
      <c r="G1228" s="38" t="str">
        <f>_xlfn.IFNA(VLOOKUP(Locations[[#This Row],[CleanZip]],ZipCodes[],3,0),"")</f>
        <v/>
      </c>
      <c r="H1228" s="33"/>
      <c r="I1228" s="39"/>
      <c r="J1228" s="39"/>
      <c r="K1228" s="40"/>
      <c r="L1228" s="40"/>
      <c r="M1228" s="33"/>
      <c r="N1228" s="40"/>
      <c r="O1228" s="33"/>
      <c r="P1228" s="33"/>
      <c r="Q1228" s="33"/>
      <c r="R1228" s="33"/>
      <c r="S1228" s="33"/>
      <c r="T1228" s="33"/>
      <c r="U1228" s="33"/>
      <c r="V1228" s="33"/>
      <c r="W1228" s="23" t="str">
        <f>LEFT(TEXT(Locations[[#This Row],[Zip Code]],"00000"),5)</f>
        <v>00000</v>
      </c>
    </row>
    <row r="1229" spans="2:23" x14ac:dyDescent="0.2">
      <c r="B1229" s="154">
        <v>1217</v>
      </c>
      <c r="C1229" s="33"/>
      <c r="D1229" s="33"/>
      <c r="E1229" s="37"/>
      <c r="F1229" s="38" t="str">
        <f>_xlfn.IFNA(VLOOKUP(Locations[[#This Row],[CleanZip]],ZipCodes[],2,0),"")</f>
        <v/>
      </c>
      <c r="G1229" s="38" t="str">
        <f>_xlfn.IFNA(VLOOKUP(Locations[[#This Row],[CleanZip]],ZipCodes[],3,0),"")</f>
        <v/>
      </c>
      <c r="H1229" s="33"/>
      <c r="I1229" s="39"/>
      <c r="J1229" s="39"/>
      <c r="K1229" s="40"/>
      <c r="L1229" s="40"/>
      <c r="M1229" s="33"/>
      <c r="N1229" s="40"/>
      <c r="O1229" s="33"/>
      <c r="P1229" s="33"/>
      <c r="Q1229" s="33"/>
      <c r="R1229" s="33"/>
      <c r="S1229" s="33"/>
      <c r="T1229" s="33"/>
      <c r="U1229" s="33"/>
      <c r="V1229" s="33"/>
      <c r="W1229" s="23" t="str">
        <f>LEFT(TEXT(Locations[[#This Row],[Zip Code]],"00000"),5)</f>
        <v>00000</v>
      </c>
    </row>
    <row r="1230" spans="2:23" x14ac:dyDescent="0.2">
      <c r="B1230" s="154">
        <v>1218</v>
      </c>
      <c r="C1230" s="33"/>
      <c r="D1230" s="33"/>
      <c r="E1230" s="37"/>
      <c r="F1230" s="38" t="str">
        <f>_xlfn.IFNA(VLOOKUP(Locations[[#This Row],[CleanZip]],ZipCodes[],2,0),"")</f>
        <v/>
      </c>
      <c r="G1230" s="38" t="str">
        <f>_xlfn.IFNA(VLOOKUP(Locations[[#This Row],[CleanZip]],ZipCodes[],3,0),"")</f>
        <v/>
      </c>
      <c r="H1230" s="33"/>
      <c r="I1230" s="39"/>
      <c r="J1230" s="39"/>
      <c r="K1230" s="40"/>
      <c r="L1230" s="40"/>
      <c r="M1230" s="33"/>
      <c r="N1230" s="40"/>
      <c r="O1230" s="33"/>
      <c r="P1230" s="33"/>
      <c r="Q1230" s="33"/>
      <c r="R1230" s="33"/>
      <c r="S1230" s="33"/>
      <c r="T1230" s="33"/>
      <c r="U1230" s="33"/>
      <c r="V1230" s="33"/>
      <c r="W1230" s="23" t="str">
        <f>LEFT(TEXT(Locations[[#This Row],[Zip Code]],"00000"),5)</f>
        <v>00000</v>
      </c>
    </row>
    <row r="1231" spans="2:23" x14ac:dyDescent="0.2">
      <c r="B1231" s="154">
        <v>1219</v>
      </c>
      <c r="C1231" s="33"/>
      <c r="D1231" s="33"/>
      <c r="E1231" s="37"/>
      <c r="F1231" s="38" t="str">
        <f>_xlfn.IFNA(VLOOKUP(Locations[[#This Row],[CleanZip]],ZipCodes[],2,0),"")</f>
        <v/>
      </c>
      <c r="G1231" s="38" t="str">
        <f>_xlfn.IFNA(VLOOKUP(Locations[[#This Row],[CleanZip]],ZipCodes[],3,0),"")</f>
        <v/>
      </c>
      <c r="H1231" s="33"/>
      <c r="I1231" s="39"/>
      <c r="J1231" s="39"/>
      <c r="K1231" s="40"/>
      <c r="L1231" s="40"/>
      <c r="M1231" s="33"/>
      <c r="N1231" s="40"/>
      <c r="O1231" s="33"/>
      <c r="P1231" s="33"/>
      <c r="Q1231" s="33"/>
      <c r="R1231" s="33"/>
      <c r="S1231" s="33"/>
      <c r="T1231" s="33"/>
      <c r="U1231" s="33"/>
      <c r="V1231" s="33"/>
      <c r="W1231" s="23" t="str">
        <f>LEFT(TEXT(Locations[[#This Row],[Zip Code]],"00000"),5)</f>
        <v>00000</v>
      </c>
    </row>
    <row r="1232" spans="2:23" x14ac:dyDescent="0.2">
      <c r="B1232" s="154">
        <v>1220</v>
      </c>
      <c r="C1232" s="33"/>
      <c r="D1232" s="33"/>
      <c r="E1232" s="37"/>
      <c r="F1232" s="38" t="str">
        <f>_xlfn.IFNA(VLOOKUP(Locations[[#This Row],[CleanZip]],ZipCodes[],2,0),"")</f>
        <v/>
      </c>
      <c r="G1232" s="38" t="str">
        <f>_xlfn.IFNA(VLOOKUP(Locations[[#This Row],[CleanZip]],ZipCodes[],3,0),"")</f>
        <v/>
      </c>
      <c r="H1232" s="33"/>
      <c r="I1232" s="39"/>
      <c r="J1232" s="39"/>
      <c r="K1232" s="40"/>
      <c r="L1232" s="40"/>
      <c r="M1232" s="33"/>
      <c r="N1232" s="40"/>
      <c r="O1232" s="33"/>
      <c r="P1232" s="33"/>
      <c r="Q1232" s="33"/>
      <c r="R1232" s="33"/>
      <c r="S1232" s="33"/>
      <c r="T1232" s="33"/>
      <c r="U1232" s="33"/>
      <c r="V1232" s="33"/>
      <c r="W1232" s="23" t="str">
        <f>LEFT(TEXT(Locations[[#This Row],[Zip Code]],"00000"),5)</f>
        <v>00000</v>
      </c>
    </row>
    <row r="1233" spans="2:23" x14ac:dyDescent="0.2">
      <c r="B1233" s="154">
        <v>1221</v>
      </c>
      <c r="C1233" s="33"/>
      <c r="D1233" s="33"/>
      <c r="E1233" s="37"/>
      <c r="F1233" s="38" t="str">
        <f>_xlfn.IFNA(VLOOKUP(Locations[[#This Row],[CleanZip]],ZipCodes[],2,0),"")</f>
        <v/>
      </c>
      <c r="G1233" s="38" t="str">
        <f>_xlfn.IFNA(VLOOKUP(Locations[[#This Row],[CleanZip]],ZipCodes[],3,0),"")</f>
        <v/>
      </c>
      <c r="H1233" s="33"/>
      <c r="I1233" s="39"/>
      <c r="J1233" s="39"/>
      <c r="K1233" s="40"/>
      <c r="L1233" s="40"/>
      <c r="M1233" s="33"/>
      <c r="N1233" s="40"/>
      <c r="O1233" s="33"/>
      <c r="P1233" s="33"/>
      <c r="Q1233" s="33"/>
      <c r="R1233" s="33"/>
      <c r="S1233" s="33"/>
      <c r="T1233" s="33"/>
      <c r="U1233" s="33"/>
      <c r="V1233" s="33"/>
      <c r="W1233" s="23" t="str">
        <f>LEFT(TEXT(Locations[[#This Row],[Zip Code]],"00000"),5)</f>
        <v>00000</v>
      </c>
    </row>
    <row r="1234" spans="2:23" x14ac:dyDescent="0.2">
      <c r="B1234" s="154">
        <v>1222</v>
      </c>
      <c r="C1234" s="33"/>
      <c r="D1234" s="33"/>
      <c r="E1234" s="37"/>
      <c r="F1234" s="38" t="str">
        <f>_xlfn.IFNA(VLOOKUP(Locations[[#This Row],[CleanZip]],ZipCodes[],2,0),"")</f>
        <v/>
      </c>
      <c r="G1234" s="38" t="str">
        <f>_xlfn.IFNA(VLOOKUP(Locations[[#This Row],[CleanZip]],ZipCodes[],3,0),"")</f>
        <v/>
      </c>
      <c r="H1234" s="33"/>
      <c r="I1234" s="39"/>
      <c r="J1234" s="39"/>
      <c r="K1234" s="40"/>
      <c r="L1234" s="40"/>
      <c r="M1234" s="33"/>
      <c r="N1234" s="40"/>
      <c r="O1234" s="33"/>
      <c r="P1234" s="33"/>
      <c r="Q1234" s="33"/>
      <c r="R1234" s="33"/>
      <c r="S1234" s="33"/>
      <c r="T1234" s="33"/>
      <c r="U1234" s="33"/>
      <c r="V1234" s="33"/>
      <c r="W1234" s="23" t="str">
        <f>LEFT(TEXT(Locations[[#This Row],[Zip Code]],"00000"),5)</f>
        <v>00000</v>
      </c>
    </row>
    <row r="1235" spans="2:23" x14ac:dyDescent="0.2">
      <c r="B1235" s="154">
        <v>1223</v>
      </c>
      <c r="C1235" s="33"/>
      <c r="D1235" s="33"/>
      <c r="E1235" s="37"/>
      <c r="F1235" s="38" t="str">
        <f>_xlfn.IFNA(VLOOKUP(Locations[[#This Row],[CleanZip]],ZipCodes[],2,0),"")</f>
        <v/>
      </c>
      <c r="G1235" s="38" t="str">
        <f>_xlfn.IFNA(VLOOKUP(Locations[[#This Row],[CleanZip]],ZipCodes[],3,0),"")</f>
        <v/>
      </c>
      <c r="H1235" s="33"/>
      <c r="I1235" s="39"/>
      <c r="J1235" s="39"/>
      <c r="K1235" s="40"/>
      <c r="L1235" s="40"/>
      <c r="M1235" s="33"/>
      <c r="N1235" s="40"/>
      <c r="O1235" s="33"/>
      <c r="P1235" s="33"/>
      <c r="Q1235" s="33"/>
      <c r="R1235" s="33"/>
      <c r="S1235" s="33"/>
      <c r="T1235" s="33"/>
      <c r="U1235" s="33"/>
      <c r="V1235" s="33"/>
      <c r="W1235" s="23" t="str">
        <f>LEFT(TEXT(Locations[[#This Row],[Zip Code]],"00000"),5)</f>
        <v>00000</v>
      </c>
    </row>
    <row r="1236" spans="2:23" x14ac:dyDescent="0.2">
      <c r="B1236" s="154">
        <v>1224</v>
      </c>
      <c r="C1236" s="33"/>
      <c r="D1236" s="33"/>
      <c r="E1236" s="37"/>
      <c r="F1236" s="38" t="str">
        <f>_xlfn.IFNA(VLOOKUP(Locations[[#This Row],[CleanZip]],ZipCodes[],2,0),"")</f>
        <v/>
      </c>
      <c r="G1236" s="38" t="str">
        <f>_xlfn.IFNA(VLOOKUP(Locations[[#This Row],[CleanZip]],ZipCodes[],3,0),"")</f>
        <v/>
      </c>
      <c r="H1236" s="33"/>
      <c r="I1236" s="39"/>
      <c r="J1236" s="39"/>
      <c r="K1236" s="40"/>
      <c r="L1236" s="40"/>
      <c r="M1236" s="33"/>
      <c r="N1236" s="40"/>
      <c r="O1236" s="33"/>
      <c r="P1236" s="33"/>
      <c r="Q1236" s="33"/>
      <c r="R1236" s="33"/>
      <c r="S1236" s="33"/>
      <c r="T1236" s="33"/>
      <c r="U1236" s="33"/>
      <c r="V1236" s="33"/>
      <c r="W1236" s="23" t="str">
        <f>LEFT(TEXT(Locations[[#This Row],[Zip Code]],"00000"),5)</f>
        <v>00000</v>
      </c>
    </row>
    <row r="1237" spans="2:23" x14ac:dyDescent="0.2">
      <c r="B1237" s="154">
        <v>1225</v>
      </c>
      <c r="C1237" s="33"/>
      <c r="D1237" s="33"/>
      <c r="E1237" s="37"/>
      <c r="F1237" s="38" t="str">
        <f>_xlfn.IFNA(VLOOKUP(Locations[[#This Row],[CleanZip]],ZipCodes[],2,0),"")</f>
        <v/>
      </c>
      <c r="G1237" s="38" t="str">
        <f>_xlfn.IFNA(VLOOKUP(Locations[[#This Row],[CleanZip]],ZipCodes[],3,0),"")</f>
        <v/>
      </c>
      <c r="H1237" s="33"/>
      <c r="I1237" s="39"/>
      <c r="J1237" s="39"/>
      <c r="K1237" s="40"/>
      <c r="L1237" s="40"/>
      <c r="M1237" s="33"/>
      <c r="N1237" s="40"/>
      <c r="O1237" s="33"/>
      <c r="P1237" s="33"/>
      <c r="Q1237" s="33"/>
      <c r="R1237" s="33"/>
      <c r="S1237" s="33"/>
      <c r="T1237" s="33"/>
      <c r="U1237" s="33"/>
      <c r="V1237" s="33"/>
      <c r="W1237" s="23" t="str">
        <f>LEFT(TEXT(Locations[[#This Row],[Zip Code]],"00000"),5)</f>
        <v>00000</v>
      </c>
    </row>
    <row r="1238" spans="2:23" x14ac:dyDescent="0.2">
      <c r="B1238" s="154">
        <v>1226</v>
      </c>
      <c r="C1238" s="33"/>
      <c r="D1238" s="33"/>
      <c r="E1238" s="37"/>
      <c r="F1238" s="38" t="str">
        <f>_xlfn.IFNA(VLOOKUP(Locations[[#This Row],[CleanZip]],ZipCodes[],2,0),"")</f>
        <v/>
      </c>
      <c r="G1238" s="38" t="str">
        <f>_xlfn.IFNA(VLOOKUP(Locations[[#This Row],[CleanZip]],ZipCodes[],3,0),"")</f>
        <v/>
      </c>
      <c r="H1238" s="33"/>
      <c r="I1238" s="39"/>
      <c r="J1238" s="39"/>
      <c r="K1238" s="40"/>
      <c r="L1238" s="40"/>
      <c r="M1238" s="33"/>
      <c r="N1238" s="40"/>
      <c r="O1238" s="33"/>
      <c r="P1238" s="33"/>
      <c r="Q1238" s="33"/>
      <c r="R1238" s="33"/>
      <c r="S1238" s="33"/>
      <c r="T1238" s="33"/>
      <c r="U1238" s="33"/>
      <c r="V1238" s="33"/>
      <c r="W1238" s="23" t="str">
        <f>LEFT(TEXT(Locations[[#This Row],[Zip Code]],"00000"),5)</f>
        <v>00000</v>
      </c>
    </row>
    <row r="1239" spans="2:23" x14ac:dyDescent="0.2">
      <c r="B1239" s="154">
        <v>1227</v>
      </c>
      <c r="C1239" s="33"/>
      <c r="D1239" s="33"/>
      <c r="E1239" s="37"/>
      <c r="F1239" s="38" t="str">
        <f>_xlfn.IFNA(VLOOKUP(Locations[[#This Row],[CleanZip]],ZipCodes[],2,0),"")</f>
        <v/>
      </c>
      <c r="G1239" s="38" t="str">
        <f>_xlfn.IFNA(VLOOKUP(Locations[[#This Row],[CleanZip]],ZipCodes[],3,0),"")</f>
        <v/>
      </c>
      <c r="H1239" s="33"/>
      <c r="I1239" s="39"/>
      <c r="J1239" s="39"/>
      <c r="K1239" s="40"/>
      <c r="L1239" s="40"/>
      <c r="M1239" s="33"/>
      <c r="N1239" s="40"/>
      <c r="O1239" s="33"/>
      <c r="P1239" s="33"/>
      <c r="Q1239" s="33"/>
      <c r="R1239" s="33"/>
      <c r="S1239" s="33"/>
      <c r="T1239" s="33"/>
      <c r="U1239" s="33"/>
      <c r="V1239" s="33"/>
      <c r="W1239" s="23" t="str">
        <f>LEFT(TEXT(Locations[[#This Row],[Zip Code]],"00000"),5)</f>
        <v>00000</v>
      </c>
    </row>
    <row r="1240" spans="2:23" x14ac:dyDescent="0.2">
      <c r="B1240" s="154">
        <v>1228</v>
      </c>
      <c r="C1240" s="33"/>
      <c r="D1240" s="33"/>
      <c r="E1240" s="37"/>
      <c r="F1240" s="38" t="str">
        <f>_xlfn.IFNA(VLOOKUP(Locations[[#This Row],[CleanZip]],ZipCodes[],2,0),"")</f>
        <v/>
      </c>
      <c r="G1240" s="38" t="str">
        <f>_xlfn.IFNA(VLOOKUP(Locations[[#This Row],[CleanZip]],ZipCodes[],3,0),"")</f>
        <v/>
      </c>
      <c r="H1240" s="33"/>
      <c r="I1240" s="39"/>
      <c r="J1240" s="39"/>
      <c r="K1240" s="40"/>
      <c r="L1240" s="40"/>
      <c r="M1240" s="33"/>
      <c r="N1240" s="40"/>
      <c r="O1240" s="33"/>
      <c r="P1240" s="33"/>
      <c r="Q1240" s="33"/>
      <c r="R1240" s="33"/>
      <c r="S1240" s="33"/>
      <c r="T1240" s="33"/>
      <c r="U1240" s="33"/>
      <c r="V1240" s="33"/>
      <c r="W1240" s="23" t="str">
        <f>LEFT(TEXT(Locations[[#This Row],[Zip Code]],"00000"),5)</f>
        <v>00000</v>
      </c>
    </row>
    <row r="1241" spans="2:23" x14ac:dyDescent="0.2">
      <c r="B1241" s="154">
        <v>1229</v>
      </c>
      <c r="C1241" s="33"/>
      <c r="D1241" s="33"/>
      <c r="E1241" s="37"/>
      <c r="F1241" s="38" t="str">
        <f>_xlfn.IFNA(VLOOKUP(Locations[[#This Row],[CleanZip]],ZipCodes[],2,0),"")</f>
        <v/>
      </c>
      <c r="G1241" s="38" t="str">
        <f>_xlfn.IFNA(VLOOKUP(Locations[[#This Row],[CleanZip]],ZipCodes[],3,0),"")</f>
        <v/>
      </c>
      <c r="H1241" s="33"/>
      <c r="I1241" s="39"/>
      <c r="J1241" s="39"/>
      <c r="K1241" s="40"/>
      <c r="L1241" s="40"/>
      <c r="M1241" s="33"/>
      <c r="N1241" s="40"/>
      <c r="O1241" s="33"/>
      <c r="P1241" s="33"/>
      <c r="Q1241" s="33"/>
      <c r="R1241" s="33"/>
      <c r="S1241" s="33"/>
      <c r="T1241" s="33"/>
      <c r="U1241" s="33"/>
      <c r="V1241" s="33"/>
      <c r="W1241" s="23" t="str">
        <f>LEFT(TEXT(Locations[[#This Row],[Zip Code]],"00000"),5)</f>
        <v>00000</v>
      </c>
    </row>
    <row r="1242" spans="2:23" x14ac:dyDescent="0.2">
      <c r="B1242" s="154">
        <v>1230</v>
      </c>
      <c r="C1242" s="33"/>
      <c r="D1242" s="33"/>
      <c r="E1242" s="37"/>
      <c r="F1242" s="38" t="str">
        <f>_xlfn.IFNA(VLOOKUP(Locations[[#This Row],[CleanZip]],ZipCodes[],2,0),"")</f>
        <v/>
      </c>
      <c r="G1242" s="38" t="str">
        <f>_xlfn.IFNA(VLOOKUP(Locations[[#This Row],[CleanZip]],ZipCodes[],3,0),"")</f>
        <v/>
      </c>
      <c r="H1242" s="33"/>
      <c r="I1242" s="39"/>
      <c r="J1242" s="39"/>
      <c r="K1242" s="40"/>
      <c r="L1242" s="40"/>
      <c r="M1242" s="33"/>
      <c r="N1242" s="40"/>
      <c r="O1242" s="33"/>
      <c r="P1242" s="33"/>
      <c r="Q1242" s="33"/>
      <c r="R1242" s="33"/>
      <c r="S1242" s="33"/>
      <c r="T1242" s="33"/>
      <c r="U1242" s="33"/>
      <c r="V1242" s="33"/>
      <c r="W1242" s="23" t="str">
        <f>LEFT(TEXT(Locations[[#This Row],[Zip Code]],"00000"),5)</f>
        <v>00000</v>
      </c>
    </row>
    <row r="1243" spans="2:23" x14ac:dyDescent="0.2">
      <c r="B1243" s="154">
        <v>1231</v>
      </c>
      <c r="C1243" s="33"/>
      <c r="D1243" s="33"/>
      <c r="E1243" s="37"/>
      <c r="F1243" s="38" t="str">
        <f>_xlfn.IFNA(VLOOKUP(Locations[[#This Row],[CleanZip]],ZipCodes[],2,0),"")</f>
        <v/>
      </c>
      <c r="G1243" s="38" t="str">
        <f>_xlfn.IFNA(VLOOKUP(Locations[[#This Row],[CleanZip]],ZipCodes[],3,0),"")</f>
        <v/>
      </c>
      <c r="H1243" s="33"/>
      <c r="I1243" s="39"/>
      <c r="J1243" s="39"/>
      <c r="K1243" s="40"/>
      <c r="L1243" s="40"/>
      <c r="M1243" s="33"/>
      <c r="N1243" s="40"/>
      <c r="O1243" s="33"/>
      <c r="P1243" s="33"/>
      <c r="Q1243" s="33"/>
      <c r="R1243" s="33"/>
      <c r="S1243" s="33"/>
      <c r="T1243" s="33"/>
      <c r="U1243" s="33"/>
      <c r="V1243" s="33"/>
      <c r="W1243" s="23" t="str">
        <f>LEFT(TEXT(Locations[[#This Row],[Zip Code]],"00000"),5)</f>
        <v>00000</v>
      </c>
    </row>
    <row r="1244" spans="2:23" x14ac:dyDescent="0.2">
      <c r="B1244" s="154">
        <v>1232</v>
      </c>
      <c r="C1244" s="33"/>
      <c r="D1244" s="33"/>
      <c r="E1244" s="37"/>
      <c r="F1244" s="38" t="str">
        <f>_xlfn.IFNA(VLOOKUP(Locations[[#This Row],[CleanZip]],ZipCodes[],2,0),"")</f>
        <v/>
      </c>
      <c r="G1244" s="38" t="str">
        <f>_xlfn.IFNA(VLOOKUP(Locations[[#This Row],[CleanZip]],ZipCodes[],3,0),"")</f>
        <v/>
      </c>
      <c r="H1244" s="33"/>
      <c r="I1244" s="39"/>
      <c r="J1244" s="39"/>
      <c r="K1244" s="40"/>
      <c r="L1244" s="40"/>
      <c r="M1244" s="33"/>
      <c r="N1244" s="40"/>
      <c r="O1244" s="33"/>
      <c r="P1244" s="33"/>
      <c r="Q1244" s="33"/>
      <c r="R1244" s="33"/>
      <c r="S1244" s="33"/>
      <c r="T1244" s="33"/>
      <c r="U1244" s="33"/>
      <c r="V1244" s="33"/>
      <c r="W1244" s="23" t="str">
        <f>LEFT(TEXT(Locations[[#This Row],[Zip Code]],"00000"),5)</f>
        <v>00000</v>
      </c>
    </row>
    <row r="1245" spans="2:23" x14ac:dyDescent="0.2">
      <c r="B1245" s="154">
        <v>1233</v>
      </c>
      <c r="C1245" s="33"/>
      <c r="D1245" s="33"/>
      <c r="E1245" s="37"/>
      <c r="F1245" s="38" t="str">
        <f>_xlfn.IFNA(VLOOKUP(Locations[[#This Row],[CleanZip]],ZipCodes[],2,0),"")</f>
        <v/>
      </c>
      <c r="G1245" s="38" t="str">
        <f>_xlfn.IFNA(VLOOKUP(Locations[[#This Row],[CleanZip]],ZipCodes[],3,0),"")</f>
        <v/>
      </c>
      <c r="H1245" s="33"/>
      <c r="I1245" s="39"/>
      <c r="J1245" s="39"/>
      <c r="K1245" s="40"/>
      <c r="L1245" s="40"/>
      <c r="M1245" s="33"/>
      <c r="N1245" s="40"/>
      <c r="O1245" s="33"/>
      <c r="P1245" s="33"/>
      <c r="Q1245" s="33"/>
      <c r="R1245" s="33"/>
      <c r="S1245" s="33"/>
      <c r="T1245" s="33"/>
      <c r="U1245" s="33"/>
      <c r="V1245" s="33"/>
      <c r="W1245" s="23" t="str">
        <f>LEFT(TEXT(Locations[[#This Row],[Zip Code]],"00000"),5)</f>
        <v>00000</v>
      </c>
    </row>
    <row r="1246" spans="2:23" x14ac:dyDescent="0.2">
      <c r="B1246" s="154">
        <v>1234</v>
      </c>
      <c r="C1246" s="33"/>
      <c r="D1246" s="33"/>
      <c r="E1246" s="37"/>
      <c r="F1246" s="38" t="str">
        <f>_xlfn.IFNA(VLOOKUP(Locations[[#This Row],[CleanZip]],ZipCodes[],2,0),"")</f>
        <v/>
      </c>
      <c r="G1246" s="38" t="str">
        <f>_xlfn.IFNA(VLOOKUP(Locations[[#This Row],[CleanZip]],ZipCodes[],3,0),"")</f>
        <v/>
      </c>
      <c r="H1246" s="33"/>
      <c r="I1246" s="39"/>
      <c r="J1246" s="39"/>
      <c r="K1246" s="40"/>
      <c r="L1246" s="40"/>
      <c r="M1246" s="33"/>
      <c r="N1246" s="40"/>
      <c r="O1246" s="33"/>
      <c r="P1246" s="33"/>
      <c r="Q1246" s="33"/>
      <c r="R1246" s="33"/>
      <c r="S1246" s="33"/>
      <c r="T1246" s="33"/>
      <c r="U1246" s="33"/>
      <c r="V1246" s="33"/>
      <c r="W1246" s="23" t="str">
        <f>LEFT(TEXT(Locations[[#This Row],[Zip Code]],"00000"),5)</f>
        <v>00000</v>
      </c>
    </row>
    <row r="1247" spans="2:23" x14ac:dyDescent="0.2">
      <c r="B1247" s="154">
        <v>1235</v>
      </c>
      <c r="C1247" s="33"/>
      <c r="D1247" s="33"/>
      <c r="E1247" s="37"/>
      <c r="F1247" s="38" t="str">
        <f>_xlfn.IFNA(VLOOKUP(Locations[[#This Row],[CleanZip]],ZipCodes[],2,0),"")</f>
        <v/>
      </c>
      <c r="G1247" s="38" t="str">
        <f>_xlfn.IFNA(VLOOKUP(Locations[[#This Row],[CleanZip]],ZipCodes[],3,0),"")</f>
        <v/>
      </c>
      <c r="H1247" s="33"/>
      <c r="I1247" s="39"/>
      <c r="J1247" s="39"/>
      <c r="K1247" s="40"/>
      <c r="L1247" s="40"/>
      <c r="M1247" s="33"/>
      <c r="N1247" s="40"/>
      <c r="O1247" s="33"/>
      <c r="P1247" s="33"/>
      <c r="Q1247" s="33"/>
      <c r="R1247" s="33"/>
      <c r="S1247" s="33"/>
      <c r="T1247" s="33"/>
      <c r="U1247" s="33"/>
      <c r="V1247" s="33"/>
      <c r="W1247" s="23" t="str">
        <f>LEFT(TEXT(Locations[[#This Row],[Zip Code]],"00000"),5)</f>
        <v>00000</v>
      </c>
    </row>
    <row r="1248" spans="2:23" x14ac:dyDescent="0.2">
      <c r="B1248" s="154">
        <v>1236</v>
      </c>
      <c r="C1248" s="33"/>
      <c r="D1248" s="33"/>
      <c r="E1248" s="37"/>
      <c r="F1248" s="38" t="str">
        <f>_xlfn.IFNA(VLOOKUP(Locations[[#This Row],[CleanZip]],ZipCodes[],2,0),"")</f>
        <v/>
      </c>
      <c r="G1248" s="38" t="str">
        <f>_xlfn.IFNA(VLOOKUP(Locations[[#This Row],[CleanZip]],ZipCodes[],3,0),"")</f>
        <v/>
      </c>
      <c r="H1248" s="33"/>
      <c r="I1248" s="39"/>
      <c r="J1248" s="39"/>
      <c r="K1248" s="40"/>
      <c r="L1248" s="40"/>
      <c r="M1248" s="33"/>
      <c r="N1248" s="40"/>
      <c r="O1248" s="33"/>
      <c r="P1248" s="33"/>
      <c r="Q1248" s="33"/>
      <c r="R1248" s="33"/>
      <c r="S1248" s="33"/>
      <c r="T1248" s="33"/>
      <c r="U1248" s="33"/>
      <c r="V1248" s="33"/>
      <c r="W1248" s="23" t="str">
        <f>LEFT(TEXT(Locations[[#This Row],[Zip Code]],"00000"),5)</f>
        <v>00000</v>
      </c>
    </row>
    <row r="1249" spans="2:23" x14ac:dyDescent="0.2">
      <c r="B1249" s="154">
        <v>1237</v>
      </c>
      <c r="C1249" s="33"/>
      <c r="D1249" s="33"/>
      <c r="E1249" s="37"/>
      <c r="F1249" s="38" t="str">
        <f>_xlfn.IFNA(VLOOKUP(Locations[[#This Row],[CleanZip]],ZipCodes[],2,0),"")</f>
        <v/>
      </c>
      <c r="G1249" s="38" t="str">
        <f>_xlfn.IFNA(VLOOKUP(Locations[[#This Row],[CleanZip]],ZipCodes[],3,0),"")</f>
        <v/>
      </c>
      <c r="H1249" s="33"/>
      <c r="I1249" s="39"/>
      <c r="J1249" s="39"/>
      <c r="K1249" s="40"/>
      <c r="L1249" s="40"/>
      <c r="M1249" s="33"/>
      <c r="N1249" s="40"/>
      <c r="O1249" s="33"/>
      <c r="P1249" s="33"/>
      <c r="Q1249" s="33"/>
      <c r="R1249" s="33"/>
      <c r="S1249" s="33"/>
      <c r="T1249" s="33"/>
      <c r="U1249" s="33"/>
      <c r="V1249" s="33"/>
      <c r="W1249" s="23" t="str">
        <f>LEFT(TEXT(Locations[[#This Row],[Zip Code]],"00000"),5)</f>
        <v>00000</v>
      </c>
    </row>
    <row r="1250" spans="2:23" x14ac:dyDescent="0.2">
      <c r="B1250" s="154">
        <v>1238</v>
      </c>
      <c r="C1250" s="33"/>
      <c r="D1250" s="33"/>
      <c r="E1250" s="37"/>
      <c r="F1250" s="38" t="str">
        <f>_xlfn.IFNA(VLOOKUP(Locations[[#This Row],[CleanZip]],ZipCodes[],2,0),"")</f>
        <v/>
      </c>
      <c r="G1250" s="38" t="str">
        <f>_xlfn.IFNA(VLOOKUP(Locations[[#This Row],[CleanZip]],ZipCodes[],3,0),"")</f>
        <v/>
      </c>
      <c r="H1250" s="33"/>
      <c r="I1250" s="39"/>
      <c r="J1250" s="39"/>
      <c r="K1250" s="40"/>
      <c r="L1250" s="40"/>
      <c r="M1250" s="33"/>
      <c r="N1250" s="40"/>
      <c r="O1250" s="33"/>
      <c r="P1250" s="33"/>
      <c r="Q1250" s="33"/>
      <c r="R1250" s="33"/>
      <c r="S1250" s="33"/>
      <c r="T1250" s="33"/>
      <c r="U1250" s="33"/>
      <c r="V1250" s="33"/>
      <c r="W1250" s="23" t="str">
        <f>LEFT(TEXT(Locations[[#This Row],[Zip Code]],"00000"),5)</f>
        <v>00000</v>
      </c>
    </row>
    <row r="1251" spans="2:23" x14ac:dyDescent="0.2">
      <c r="B1251" s="154">
        <v>1239</v>
      </c>
      <c r="C1251" s="33"/>
      <c r="D1251" s="33"/>
      <c r="E1251" s="37"/>
      <c r="F1251" s="38" t="str">
        <f>_xlfn.IFNA(VLOOKUP(Locations[[#This Row],[CleanZip]],ZipCodes[],2,0),"")</f>
        <v/>
      </c>
      <c r="G1251" s="38" t="str">
        <f>_xlfn.IFNA(VLOOKUP(Locations[[#This Row],[CleanZip]],ZipCodes[],3,0),"")</f>
        <v/>
      </c>
      <c r="H1251" s="33"/>
      <c r="I1251" s="39"/>
      <c r="J1251" s="39"/>
      <c r="K1251" s="40"/>
      <c r="L1251" s="40"/>
      <c r="M1251" s="33"/>
      <c r="N1251" s="40"/>
      <c r="O1251" s="33"/>
      <c r="P1251" s="33"/>
      <c r="Q1251" s="33"/>
      <c r="R1251" s="33"/>
      <c r="S1251" s="33"/>
      <c r="T1251" s="33"/>
      <c r="U1251" s="33"/>
      <c r="V1251" s="33"/>
      <c r="W1251" s="23" t="str">
        <f>LEFT(TEXT(Locations[[#This Row],[Zip Code]],"00000"),5)</f>
        <v>00000</v>
      </c>
    </row>
    <row r="1252" spans="2:23" x14ac:dyDescent="0.2">
      <c r="B1252" s="154">
        <v>1240</v>
      </c>
      <c r="C1252" s="33"/>
      <c r="D1252" s="33"/>
      <c r="E1252" s="37"/>
      <c r="F1252" s="38" t="str">
        <f>_xlfn.IFNA(VLOOKUP(Locations[[#This Row],[CleanZip]],ZipCodes[],2,0),"")</f>
        <v/>
      </c>
      <c r="G1252" s="38" t="str">
        <f>_xlfn.IFNA(VLOOKUP(Locations[[#This Row],[CleanZip]],ZipCodes[],3,0),"")</f>
        <v/>
      </c>
      <c r="H1252" s="33"/>
      <c r="I1252" s="39"/>
      <c r="J1252" s="39"/>
      <c r="K1252" s="40"/>
      <c r="L1252" s="40"/>
      <c r="M1252" s="33"/>
      <c r="N1252" s="40"/>
      <c r="O1252" s="33"/>
      <c r="P1252" s="33"/>
      <c r="Q1252" s="33"/>
      <c r="R1252" s="33"/>
      <c r="S1252" s="33"/>
      <c r="T1252" s="33"/>
      <c r="U1252" s="33"/>
      <c r="V1252" s="33"/>
      <c r="W1252" s="23" t="str">
        <f>LEFT(TEXT(Locations[[#This Row],[Zip Code]],"00000"),5)</f>
        <v>00000</v>
      </c>
    </row>
    <row r="1253" spans="2:23" x14ac:dyDescent="0.2">
      <c r="B1253" s="154">
        <v>1241</v>
      </c>
      <c r="C1253" s="33"/>
      <c r="D1253" s="33"/>
      <c r="E1253" s="37"/>
      <c r="F1253" s="38" t="str">
        <f>_xlfn.IFNA(VLOOKUP(Locations[[#This Row],[CleanZip]],ZipCodes[],2,0),"")</f>
        <v/>
      </c>
      <c r="G1253" s="38" t="str">
        <f>_xlfn.IFNA(VLOOKUP(Locations[[#This Row],[CleanZip]],ZipCodes[],3,0),"")</f>
        <v/>
      </c>
      <c r="H1253" s="33"/>
      <c r="I1253" s="39"/>
      <c r="J1253" s="39"/>
      <c r="K1253" s="40"/>
      <c r="L1253" s="40"/>
      <c r="M1253" s="33"/>
      <c r="N1253" s="40"/>
      <c r="O1253" s="33"/>
      <c r="P1253" s="33"/>
      <c r="Q1253" s="33"/>
      <c r="R1253" s="33"/>
      <c r="S1253" s="33"/>
      <c r="T1253" s="33"/>
      <c r="U1253" s="33"/>
      <c r="V1253" s="33"/>
      <c r="W1253" s="23" t="str">
        <f>LEFT(TEXT(Locations[[#This Row],[Zip Code]],"00000"),5)</f>
        <v>00000</v>
      </c>
    </row>
    <row r="1254" spans="2:23" x14ac:dyDescent="0.2">
      <c r="B1254" s="154">
        <v>1242</v>
      </c>
      <c r="C1254" s="33"/>
      <c r="D1254" s="33"/>
      <c r="E1254" s="37"/>
      <c r="F1254" s="38" t="str">
        <f>_xlfn.IFNA(VLOOKUP(Locations[[#This Row],[CleanZip]],ZipCodes[],2,0),"")</f>
        <v/>
      </c>
      <c r="G1254" s="38" t="str">
        <f>_xlfn.IFNA(VLOOKUP(Locations[[#This Row],[CleanZip]],ZipCodes[],3,0),"")</f>
        <v/>
      </c>
      <c r="H1254" s="33"/>
      <c r="I1254" s="39"/>
      <c r="J1254" s="39"/>
      <c r="K1254" s="40"/>
      <c r="L1254" s="40"/>
      <c r="M1254" s="33"/>
      <c r="N1254" s="40"/>
      <c r="O1254" s="33"/>
      <c r="P1254" s="33"/>
      <c r="Q1254" s="33"/>
      <c r="R1254" s="33"/>
      <c r="S1254" s="33"/>
      <c r="T1254" s="33"/>
      <c r="U1254" s="33"/>
      <c r="V1254" s="33"/>
      <c r="W1254" s="23" t="str">
        <f>LEFT(TEXT(Locations[[#This Row],[Zip Code]],"00000"),5)</f>
        <v>00000</v>
      </c>
    </row>
    <row r="1255" spans="2:23" x14ac:dyDescent="0.2">
      <c r="B1255" s="154">
        <v>1243</v>
      </c>
      <c r="C1255" s="33"/>
      <c r="D1255" s="33"/>
      <c r="E1255" s="37"/>
      <c r="F1255" s="38" t="str">
        <f>_xlfn.IFNA(VLOOKUP(Locations[[#This Row],[CleanZip]],ZipCodes[],2,0),"")</f>
        <v/>
      </c>
      <c r="G1255" s="38" t="str">
        <f>_xlfn.IFNA(VLOOKUP(Locations[[#This Row],[CleanZip]],ZipCodes[],3,0),"")</f>
        <v/>
      </c>
      <c r="H1255" s="33"/>
      <c r="I1255" s="39"/>
      <c r="J1255" s="39"/>
      <c r="K1255" s="40"/>
      <c r="L1255" s="40"/>
      <c r="M1255" s="33"/>
      <c r="N1255" s="40"/>
      <c r="O1255" s="33"/>
      <c r="P1255" s="33"/>
      <c r="Q1255" s="33"/>
      <c r="R1255" s="33"/>
      <c r="S1255" s="33"/>
      <c r="T1255" s="33"/>
      <c r="U1255" s="33"/>
      <c r="V1255" s="33"/>
      <c r="W1255" s="23" t="str">
        <f>LEFT(TEXT(Locations[[#This Row],[Zip Code]],"00000"),5)</f>
        <v>00000</v>
      </c>
    </row>
    <row r="1256" spans="2:23" x14ac:dyDescent="0.2">
      <c r="B1256" s="154">
        <v>1244</v>
      </c>
      <c r="C1256" s="33"/>
      <c r="D1256" s="33"/>
      <c r="E1256" s="37"/>
      <c r="F1256" s="38" t="str">
        <f>_xlfn.IFNA(VLOOKUP(Locations[[#This Row],[CleanZip]],ZipCodes[],2,0),"")</f>
        <v/>
      </c>
      <c r="G1256" s="38" t="str">
        <f>_xlfn.IFNA(VLOOKUP(Locations[[#This Row],[CleanZip]],ZipCodes[],3,0),"")</f>
        <v/>
      </c>
      <c r="H1256" s="33"/>
      <c r="I1256" s="39"/>
      <c r="J1256" s="39"/>
      <c r="K1256" s="40"/>
      <c r="L1256" s="40"/>
      <c r="M1256" s="33"/>
      <c r="N1256" s="40"/>
      <c r="O1256" s="33"/>
      <c r="P1256" s="33"/>
      <c r="Q1256" s="33"/>
      <c r="R1256" s="33"/>
      <c r="S1256" s="33"/>
      <c r="T1256" s="33"/>
      <c r="U1256" s="33"/>
      <c r="V1256" s="33"/>
      <c r="W1256" s="23" t="str">
        <f>LEFT(TEXT(Locations[[#This Row],[Zip Code]],"00000"),5)</f>
        <v>00000</v>
      </c>
    </row>
    <row r="1257" spans="2:23" x14ac:dyDescent="0.2">
      <c r="B1257" s="154">
        <v>1245</v>
      </c>
      <c r="C1257" s="33"/>
      <c r="D1257" s="33"/>
      <c r="E1257" s="37"/>
      <c r="F1257" s="38" t="str">
        <f>_xlfn.IFNA(VLOOKUP(Locations[[#This Row],[CleanZip]],ZipCodes[],2,0),"")</f>
        <v/>
      </c>
      <c r="G1257" s="38" t="str">
        <f>_xlfn.IFNA(VLOOKUP(Locations[[#This Row],[CleanZip]],ZipCodes[],3,0),"")</f>
        <v/>
      </c>
      <c r="H1257" s="33"/>
      <c r="I1257" s="39"/>
      <c r="J1257" s="39"/>
      <c r="K1257" s="40"/>
      <c r="L1257" s="40"/>
      <c r="M1257" s="33"/>
      <c r="N1257" s="40"/>
      <c r="O1257" s="33"/>
      <c r="P1257" s="33"/>
      <c r="Q1257" s="33"/>
      <c r="R1257" s="33"/>
      <c r="S1257" s="33"/>
      <c r="T1257" s="33"/>
      <c r="U1257" s="33"/>
      <c r="V1257" s="33"/>
      <c r="W1257" s="23" t="str">
        <f>LEFT(TEXT(Locations[[#This Row],[Zip Code]],"00000"),5)</f>
        <v>00000</v>
      </c>
    </row>
    <row r="1258" spans="2:23" x14ac:dyDescent="0.2">
      <c r="B1258" s="154">
        <v>1246</v>
      </c>
      <c r="C1258" s="33"/>
      <c r="D1258" s="33"/>
      <c r="E1258" s="37"/>
      <c r="F1258" s="38" t="str">
        <f>_xlfn.IFNA(VLOOKUP(Locations[[#This Row],[CleanZip]],ZipCodes[],2,0),"")</f>
        <v/>
      </c>
      <c r="G1258" s="38" t="str">
        <f>_xlfn.IFNA(VLOOKUP(Locations[[#This Row],[CleanZip]],ZipCodes[],3,0),"")</f>
        <v/>
      </c>
      <c r="H1258" s="33"/>
      <c r="I1258" s="39"/>
      <c r="J1258" s="39"/>
      <c r="K1258" s="40"/>
      <c r="L1258" s="40"/>
      <c r="M1258" s="33"/>
      <c r="N1258" s="40"/>
      <c r="O1258" s="33"/>
      <c r="P1258" s="33"/>
      <c r="Q1258" s="33"/>
      <c r="R1258" s="33"/>
      <c r="S1258" s="33"/>
      <c r="T1258" s="33"/>
      <c r="U1258" s="33"/>
      <c r="V1258" s="33"/>
      <c r="W1258" s="23" t="str">
        <f>LEFT(TEXT(Locations[[#This Row],[Zip Code]],"00000"),5)</f>
        <v>00000</v>
      </c>
    </row>
    <row r="1259" spans="2:23" x14ac:dyDescent="0.2">
      <c r="B1259" s="154">
        <v>1247</v>
      </c>
      <c r="C1259" s="33"/>
      <c r="D1259" s="33"/>
      <c r="E1259" s="37"/>
      <c r="F1259" s="38" t="str">
        <f>_xlfn.IFNA(VLOOKUP(Locations[[#This Row],[CleanZip]],ZipCodes[],2,0),"")</f>
        <v/>
      </c>
      <c r="G1259" s="38" t="str">
        <f>_xlfn.IFNA(VLOOKUP(Locations[[#This Row],[CleanZip]],ZipCodes[],3,0),"")</f>
        <v/>
      </c>
      <c r="H1259" s="33"/>
      <c r="I1259" s="39"/>
      <c r="J1259" s="39"/>
      <c r="K1259" s="40"/>
      <c r="L1259" s="40"/>
      <c r="M1259" s="33"/>
      <c r="N1259" s="40"/>
      <c r="O1259" s="33"/>
      <c r="P1259" s="33"/>
      <c r="Q1259" s="33"/>
      <c r="R1259" s="33"/>
      <c r="S1259" s="33"/>
      <c r="T1259" s="33"/>
      <c r="U1259" s="33"/>
      <c r="V1259" s="33"/>
      <c r="W1259" s="23" t="str">
        <f>LEFT(TEXT(Locations[[#This Row],[Zip Code]],"00000"),5)</f>
        <v>00000</v>
      </c>
    </row>
    <row r="1260" spans="2:23" x14ac:dyDescent="0.2">
      <c r="B1260" s="154">
        <v>1248</v>
      </c>
      <c r="C1260" s="33"/>
      <c r="D1260" s="33"/>
      <c r="E1260" s="37"/>
      <c r="F1260" s="38" t="str">
        <f>_xlfn.IFNA(VLOOKUP(Locations[[#This Row],[CleanZip]],ZipCodes[],2,0),"")</f>
        <v/>
      </c>
      <c r="G1260" s="38" t="str">
        <f>_xlfn.IFNA(VLOOKUP(Locations[[#This Row],[CleanZip]],ZipCodes[],3,0),"")</f>
        <v/>
      </c>
      <c r="H1260" s="33"/>
      <c r="I1260" s="39"/>
      <c r="J1260" s="39"/>
      <c r="K1260" s="40"/>
      <c r="L1260" s="40"/>
      <c r="M1260" s="33"/>
      <c r="N1260" s="40"/>
      <c r="O1260" s="33"/>
      <c r="P1260" s="33"/>
      <c r="Q1260" s="33"/>
      <c r="R1260" s="33"/>
      <c r="S1260" s="33"/>
      <c r="T1260" s="33"/>
      <c r="U1260" s="33"/>
      <c r="V1260" s="33"/>
      <c r="W1260" s="23" t="str">
        <f>LEFT(TEXT(Locations[[#This Row],[Zip Code]],"00000"),5)</f>
        <v>00000</v>
      </c>
    </row>
    <row r="1261" spans="2:23" x14ac:dyDescent="0.2">
      <c r="B1261" s="154">
        <v>1249</v>
      </c>
      <c r="C1261" s="33"/>
      <c r="D1261" s="33"/>
      <c r="E1261" s="37"/>
      <c r="F1261" s="38" t="str">
        <f>_xlfn.IFNA(VLOOKUP(Locations[[#This Row],[CleanZip]],ZipCodes[],2,0),"")</f>
        <v/>
      </c>
      <c r="G1261" s="38" t="str">
        <f>_xlfn.IFNA(VLOOKUP(Locations[[#This Row],[CleanZip]],ZipCodes[],3,0),"")</f>
        <v/>
      </c>
      <c r="H1261" s="33"/>
      <c r="I1261" s="39"/>
      <c r="J1261" s="39"/>
      <c r="K1261" s="40"/>
      <c r="L1261" s="40"/>
      <c r="M1261" s="33"/>
      <c r="N1261" s="40"/>
      <c r="O1261" s="33"/>
      <c r="P1261" s="33"/>
      <c r="Q1261" s="33"/>
      <c r="R1261" s="33"/>
      <c r="S1261" s="33"/>
      <c r="T1261" s="33"/>
      <c r="U1261" s="33"/>
      <c r="V1261" s="33"/>
      <c r="W1261" s="23" t="str">
        <f>LEFT(TEXT(Locations[[#This Row],[Zip Code]],"00000"),5)</f>
        <v>00000</v>
      </c>
    </row>
    <row r="1262" spans="2:23" x14ac:dyDescent="0.2">
      <c r="B1262" s="154">
        <v>1250</v>
      </c>
      <c r="C1262" s="33"/>
      <c r="D1262" s="33"/>
      <c r="E1262" s="37"/>
      <c r="F1262" s="38" t="str">
        <f>_xlfn.IFNA(VLOOKUP(Locations[[#This Row],[CleanZip]],ZipCodes[],2,0),"")</f>
        <v/>
      </c>
      <c r="G1262" s="38" t="str">
        <f>_xlfn.IFNA(VLOOKUP(Locations[[#This Row],[CleanZip]],ZipCodes[],3,0),"")</f>
        <v/>
      </c>
      <c r="H1262" s="33"/>
      <c r="I1262" s="39"/>
      <c r="J1262" s="39"/>
      <c r="K1262" s="40"/>
      <c r="L1262" s="40"/>
      <c r="M1262" s="33"/>
      <c r="N1262" s="40"/>
      <c r="O1262" s="33"/>
      <c r="P1262" s="33"/>
      <c r="Q1262" s="33"/>
      <c r="R1262" s="33"/>
      <c r="S1262" s="33"/>
      <c r="T1262" s="33"/>
      <c r="U1262" s="33"/>
      <c r="V1262" s="33"/>
      <c r="W1262" s="23" t="str">
        <f>LEFT(TEXT(Locations[[#This Row],[Zip Code]],"00000"),5)</f>
        <v>00000</v>
      </c>
    </row>
    <row r="1263" spans="2:23" x14ac:dyDescent="0.2">
      <c r="B1263" s="154">
        <v>1251</v>
      </c>
      <c r="C1263" s="33"/>
      <c r="D1263" s="33"/>
      <c r="E1263" s="37"/>
      <c r="F1263" s="38" t="str">
        <f>_xlfn.IFNA(VLOOKUP(Locations[[#This Row],[CleanZip]],ZipCodes[],2,0),"")</f>
        <v/>
      </c>
      <c r="G1263" s="38" t="str">
        <f>_xlfn.IFNA(VLOOKUP(Locations[[#This Row],[CleanZip]],ZipCodes[],3,0),"")</f>
        <v/>
      </c>
      <c r="H1263" s="33"/>
      <c r="I1263" s="39"/>
      <c r="J1263" s="39"/>
      <c r="K1263" s="40"/>
      <c r="L1263" s="40"/>
      <c r="M1263" s="33"/>
      <c r="N1263" s="40"/>
      <c r="O1263" s="33"/>
      <c r="P1263" s="33"/>
      <c r="Q1263" s="33"/>
      <c r="R1263" s="33"/>
      <c r="S1263" s="33"/>
      <c r="T1263" s="33"/>
      <c r="U1263" s="33"/>
      <c r="V1263" s="33"/>
      <c r="W1263" s="23" t="str">
        <f>LEFT(TEXT(Locations[[#This Row],[Zip Code]],"00000"),5)</f>
        <v>00000</v>
      </c>
    </row>
    <row r="1264" spans="2:23" x14ac:dyDescent="0.2">
      <c r="B1264" s="154">
        <v>1252</v>
      </c>
      <c r="C1264" s="33"/>
      <c r="D1264" s="33"/>
      <c r="E1264" s="37"/>
      <c r="F1264" s="38" t="str">
        <f>_xlfn.IFNA(VLOOKUP(Locations[[#This Row],[CleanZip]],ZipCodes[],2,0),"")</f>
        <v/>
      </c>
      <c r="G1264" s="38" t="str">
        <f>_xlfn.IFNA(VLOOKUP(Locations[[#This Row],[CleanZip]],ZipCodes[],3,0),"")</f>
        <v/>
      </c>
      <c r="H1264" s="33"/>
      <c r="I1264" s="39"/>
      <c r="J1264" s="39"/>
      <c r="K1264" s="40"/>
      <c r="L1264" s="40"/>
      <c r="M1264" s="33"/>
      <c r="N1264" s="40"/>
      <c r="O1264" s="33"/>
      <c r="P1264" s="33"/>
      <c r="Q1264" s="33"/>
      <c r="R1264" s="33"/>
      <c r="S1264" s="33"/>
      <c r="T1264" s="33"/>
      <c r="U1264" s="33"/>
      <c r="V1264" s="33"/>
      <c r="W1264" s="23" t="str">
        <f>LEFT(TEXT(Locations[[#This Row],[Zip Code]],"00000"),5)</f>
        <v>00000</v>
      </c>
    </row>
    <row r="1265" spans="2:23" x14ac:dyDescent="0.2">
      <c r="B1265" s="154">
        <v>1253</v>
      </c>
      <c r="C1265" s="33"/>
      <c r="D1265" s="33"/>
      <c r="E1265" s="37"/>
      <c r="F1265" s="38" t="str">
        <f>_xlfn.IFNA(VLOOKUP(Locations[[#This Row],[CleanZip]],ZipCodes[],2,0),"")</f>
        <v/>
      </c>
      <c r="G1265" s="38" t="str">
        <f>_xlfn.IFNA(VLOOKUP(Locations[[#This Row],[CleanZip]],ZipCodes[],3,0),"")</f>
        <v/>
      </c>
      <c r="H1265" s="33"/>
      <c r="I1265" s="39"/>
      <c r="J1265" s="39"/>
      <c r="K1265" s="40"/>
      <c r="L1265" s="40"/>
      <c r="M1265" s="33"/>
      <c r="N1265" s="40"/>
      <c r="O1265" s="33"/>
      <c r="P1265" s="33"/>
      <c r="Q1265" s="33"/>
      <c r="R1265" s="33"/>
      <c r="S1265" s="33"/>
      <c r="T1265" s="33"/>
      <c r="U1265" s="33"/>
      <c r="V1265" s="33"/>
      <c r="W1265" s="23" t="str">
        <f>LEFT(TEXT(Locations[[#This Row],[Zip Code]],"00000"),5)</f>
        <v>00000</v>
      </c>
    </row>
    <row r="1266" spans="2:23" x14ac:dyDescent="0.2">
      <c r="B1266" s="154">
        <v>1254</v>
      </c>
      <c r="C1266" s="33"/>
      <c r="D1266" s="33"/>
      <c r="E1266" s="37"/>
      <c r="F1266" s="38" t="str">
        <f>_xlfn.IFNA(VLOOKUP(Locations[[#This Row],[CleanZip]],ZipCodes[],2,0),"")</f>
        <v/>
      </c>
      <c r="G1266" s="38" t="str">
        <f>_xlfn.IFNA(VLOOKUP(Locations[[#This Row],[CleanZip]],ZipCodes[],3,0),"")</f>
        <v/>
      </c>
      <c r="H1266" s="33"/>
      <c r="I1266" s="39"/>
      <c r="J1266" s="39"/>
      <c r="K1266" s="40"/>
      <c r="L1266" s="40"/>
      <c r="M1266" s="33"/>
      <c r="N1266" s="40"/>
      <c r="O1266" s="33"/>
      <c r="P1266" s="33"/>
      <c r="Q1266" s="33"/>
      <c r="R1266" s="33"/>
      <c r="S1266" s="33"/>
      <c r="T1266" s="33"/>
      <c r="U1266" s="33"/>
      <c r="V1266" s="33"/>
      <c r="W1266" s="23" t="str">
        <f>LEFT(TEXT(Locations[[#This Row],[Zip Code]],"00000"),5)</f>
        <v>00000</v>
      </c>
    </row>
    <row r="1267" spans="2:23" x14ac:dyDescent="0.2">
      <c r="B1267" s="154">
        <v>1255</v>
      </c>
      <c r="C1267" s="33"/>
      <c r="D1267" s="33"/>
      <c r="E1267" s="37"/>
      <c r="F1267" s="38" t="str">
        <f>_xlfn.IFNA(VLOOKUP(Locations[[#This Row],[CleanZip]],ZipCodes[],2,0),"")</f>
        <v/>
      </c>
      <c r="G1267" s="38" t="str">
        <f>_xlfn.IFNA(VLOOKUP(Locations[[#This Row],[CleanZip]],ZipCodes[],3,0),"")</f>
        <v/>
      </c>
      <c r="H1267" s="33"/>
      <c r="I1267" s="39"/>
      <c r="J1267" s="39"/>
      <c r="K1267" s="40"/>
      <c r="L1267" s="40"/>
      <c r="M1267" s="33"/>
      <c r="N1267" s="40"/>
      <c r="O1267" s="33"/>
      <c r="P1267" s="33"/>
      <c r="Q1267" s="33"/>
      <c r="R1267" s="33"/>
      <c r="S1267" s="33"/>
      <c r="T1267" s="33"/>
      <c r="U1267" s="33"/>
      <c r="V1267" s="33"/>
      <c r="W1267" s="23" t="str">
        <f>LEFT(TEXT(Locations[[#This Row],[Zip Code]],"00000"),5)</f>
        <v>00000</v>
      </c>
    </row>
    <row r="1268" spans="2:23" x14ac:dyDescent="0.2">
      <c r="B1268" s="154">
        <v>1256</v>
      </c>
      <c r="C1268" s="33"/>
      <c r="D1268" s="33"/>
      <c r="E1268" s="37"/>
      <c r="F1268" s="38" t="str">
        <f>_xlfn.IFNA(VLOOKUP(Locations[[#This Row],[CleanZip]],ZipCodes[],2,0),"")</f>
        <v/>
      </c>
      <c r="G1268" s="38" t="str">
        <f>_xlfn.IFNA(VLOOKUP(Locations[[#This Row],[CleanZip]],ZipCodes[],3,0),"")</f>
        <v/>
      </c>
      <c r="H1268" s="33"/>
      <c r="I1268" s="39"/>
      <c r="J1268" s="39"/>
      <c r="K1268" s="40"/>
      <c r="L1268" s="40"/>
      <c r="M1268" s="33"/>
      <c r="N1268" s="40"/>
      <c r="O1268" s="33"/>
      <c r="P1268" s="33"/>
      <c r="Q1268" s="33"/>
      <c r="R1268" s="33"/>
      <c r="S1268" s="33"/>
      <c r="T1268" s="33"/>
      <c r="U1268" s="33"/>
      <c r="V1268" s="33"/>
      <c r="W1268" s="23" t="str">
        <f>LEFT(TEXT(Locations[[#This Row],[Zip Code]],"00000"),5)</f>
        <v>00000</v>
      </c>
    </row>
    <row r="1269" spans="2:23" x14ac:dyDescent="0.2">
      <c r="B1269" s="154">
        <v>1257</v>
      </c>
      <c r="C1269" s="33"/>
      <c r="D1269" s="33"/>
      <c r="E1269" s="37"/>
      <c r="F1269" s="38" t="str">
        <f>_xlfn.IFNA(VLOOKUP(Locations[[#This Row],[CleanZip]],ZipCodes[],2,0),"")</f>
        <v/>
      </c>
      <c r="G1269" s="38" t="str">
        <f>_xlfn.IFNA(VLOOKUP(Locations[[#This Row],[CleanZip]],ZipCodes[],3,0),"")</f>
        <v/>
      </c>
      <c r="H1269" s="33"/>
      <c r="I1269" s="39"/>
      <c r="J1269" s="39"/>
      <c r="K1269" s="40"/>
      <c r="L1269" s="40"/>
      <c r="M1269" s="33"/>
      <c r="N1269" s="40"/>
      <c r="O1269" s="33"/>
      <c r="P1269" s="33"/>
      <c r="Q1269" s="33"/>
      <c r="R1269" s="33"/>
      <c r="S1269" s="33"/>
      <c r="T1269" s="33"/>
      <c r="U1269" s="33"/>
      <c r="V1269" s="33"/>
      <c r="W1269" s="23" t="str">
        <f>LEFT(TEXT(Locations[[#This Row],[Zip Code]],"00000"),5)</f>
        <v>00000</v>
      </c>
    </row>
    <row r="1270" spans="2:23" x14ac:dyDescent="0.2">
      <c r="B1270" s="154">
        <v>1258</v>
      </c>
      <c r="C1270" s="33"/>
      <c r="D1270" s="33"/>
      <c r="E1270" s="37"/>
      <c r="F1270" s="38" t="str">
        <f>_xlfn.IFNA(VLOOKUP(Locations[[#This Row],[CleanZip]],ZipCodes[],2,0),"")</f>
        <v/>
      </c>
      <c r="G1270" s="38" t="str">
        <f>_xlfn.IFNA(VLOOKUP(Locations[[#This Row],[CleanZip]],ZipCodes[],3,0),"")</f>
        <v/>
      </c>
      <c r="H1270" s="33"/>
      <c r="I1270" s="39"/>
      <c r="J1270" s="39"/>
      <c r="K1270" s="40"/>
      <c r="L1270" s="40"/>
      <c r="M1270" s="33"/>
      <c r="N1270" s="40"/>
      <c r="O1270" s="33"/>
      <c r="P1270" s="33"/>
      <c r="Q1270" s="33"/>
      <c r="R1270" s="33"/>
      <c r="S1270" s="33"/>
      <c r="T1270" s="33"/>
      <c r="U1270" s="33"/>
      <c r="V1270" s="33"/>
      <c r="W1270" s="23" t="str">
        <f>LEFT(TEXT(Locations[[#This Row],[Zip Code]],"00000"),5)</f>
        <v>00000</v>
      </c>
    </row>
    <row r="1271" spans="2:23" x14ac:dyDescent="0.2">
      <c r="B1271" s="154">
        <v>1259</v>
      </c>
      <c r="C1271" s="33"/>
      <c r="D1271" s="33"/>
      <c r="E1271" s="37"/>
      <c r="F1271" s="38" t="str">
        <f>_xlfn.IFNA(VLOOKUP(Locations[[#This Row],[CleanZip]],ZipCodes[],2,0),"")</f>
        <v/>
      </c>
      <c r="G1271" s="38" t="str">
        <f>_xlfn.IFNA(VLOOKUP(Locations[[#This Row],[CleanZip]],ZipCodes[],3,0),"")</f>
        <v/>
      </c>
      <c r="H1271" s="33"/>
      <c r="I1271" s="39"/>
      <c r="J1271" s="39"/>
      <c r="K1271" s="40"/>
      <c r="L1271" s="40"/>
      <c r="M1271" s="33"/>
      <c r="N1271" s="40"/>
      <c r="O1271" s="33"/>
      <c r="P1271" s="33"/>
      <c r="Q1271" s="33"/>
      <c r="R1271" s="33"/>
      <c r="S1271" s="33"/>
      <c r="T1271" s="33"/>
      <c r="U1271" s="33"/>
      <c r="V1271" s="33"/>
      <c r="W1271" s="23" t="str">
        <f>LEFT(TEXT(Locations[[#This Row],[Zip Code]],"00000"),5)</f>
        <v>00000</v>
      </c>
    </row>
    <row r="1272" spans="2:23" x14ac:dyDescent="0.2">
      <c r="B1272" s="154">
        <v>1260</v>
      </c>
      <c r="C1272" s="33"/>
      <c r="D1272" s="33"/>
      <c r="E1272" s="37"/>
      <c r="F1272" s="38" t="str">
        <f>_xlfn.IFNA(VLOOKUP(Locations[[#This Row],[CleanZip]],ZipCodes[],2,0),"")</f>
        <v/>
      </c>
      <c r="G1272" s="38" t="str">
        <f>_xlfn.IFNA(VLOOKUP(Locations[[#This Row],[CleanZip]],ZipCodes[],3,0),"")</f>
        <v/>
      </c>
      <c r="H1272" s="33"/>
      <c r="I1272" s="39"/>
      <c r="J1272" s="39"/>
      <c r="K1272" s="40"/>
      <c r="L1272" s="40"/>
      <c r="M1272" s="33"/>
      <c r="N1272" s="40"/>
      <c r="O1272" s="33"/>
      <c r="P1272" s="33"/>
      <c r="Q1272" s="33"/>
      <c r="R1272" s="33"/>
      <c r="S1272" s="33"/>
      <c r="T1272" s="33"/>
      <c r="U1272" s="33"/>
      <c r="V1272" s="33"/>
      <c r="W1272" s="23" t="str">
        <f>LEFT(TEXT(Locations[[#This Row],[Zip Code]],"00000"),5)</f>
        <v>00000</v>
      </c>
    </row>
    <row r="1273" spans="2:23" x14ac:dyDescent="0.2">
      <c r="B1273" s="154">
        <v>1261</v>
      </c>
      <c r="C1273" s="33"/>
      <c r="D1273" s="33"/>
      <c r="E1273" s="37"/>
      <c r="F1273" s="38" t="str">
        <f>_xlfn.IFNA(VLOOKUP(Locations[[#This Row],[CleanZip]],ZipCodes[],2,0),"")</f>
        <v/>
      </c>
      <c r="G1273" s="38" t="str">
        <f>_xlfn.IFNA(VLOOKUP(Locations[[#This Row],[CleanZip]],ZipCodes[],3,0),"")</f>
        <v/>
      </c>
      <c r="H1273" s="33"/>
      <c r="I1273" s="39"/>
      <c r="J1273" s="39"/>
      <c r="K1273" s="40"/>
      <c r="L1273" s="40"/>
      <c r="M1273" s="33"/>
      <c r="N1273" s="40"/>
      <c r="O1273" s="33"/>
      <c r="P1273" s="33"/>
      <c r="Q1273" s="33"/>
      <c r="R1273" s="33"/>
      <c r="S1273" s="33"/>
      <c r="T1273" s="33"/>
      <c r="U1273" s="33"/>
      <c r="V1273" s="33"/>
      <c r="W1273" s="23" t="str">
        <f>LEFT(TEXT(Locations[[#This Row],[Zip Code]],"00000"),5)</f>
        <v>00000</v>
      </c>
    </row>
    <row r="1274" spans="2:23" x14ac:dyDescent="0.2">
      <c r="B1274" s="154">
        <v>1262</v>
      </c>
      <c r="C1274" s="33"/>
      <c r="D1274" s="33"/>
      <c r="E1274" s="37"/>
      <c r="F1274" s="38" t="str">
        <f>_xlfn.IFNA(VLOOKUP(Locations[[#This Row],[CleanZip]],ZipCodes[],2,0),"")</f>
        <v/>
      </c>
      <c r="G1274" s="38" t="str">
        <f>_xlfn.IFNA(VLOOKUP(Locations[[#This Row],[CleanZip]],ZipCodes[],3,0),"")</f>
        <v/>
      </c>
      <c r="H1274" s="33"/>
      <c r="I1274" s="39"/>
      <c r="J1274" s="39"/>
      <c r="K1274" s="40"/>
      <c r="L1274" s="40"/>
      <c r="M1274" s="33"/>
      <c r="N1274" s="40"/>
      <c r="O1274" s="33"/>
      <c r="P1274" s="33"/>
      <c r="Q1274" s="33"/>
      <c r="R1274" s="33"/>
      <c r="S1274" s="33"/>
      <c r="T1274" s="33"/>
      <c r="U1274" s="33"/>
      <c r="V1274" s="33"/>
      <c r="W1274" s="23" t="str">
        <f>LEFT(TEXT(Locations[[#This Row],[Zip Code]],"00000"),5)</f>
        <v>00000</v>
      </c>
    </row>
    <row r="1275" spans="2:23" x14ac:dyDescent="0.2">
      <c r="B1275" s="154">
        <v>1263</v>
      </c>
      <c r="C1275" s="33"/>
      <c r="D1275" s="33"/>
      <c r="E1275" s="37"/>
      <c r="F1275" s="38" t="str">
        <f>_xlfn.IFNA(VLOOKUP(Locations[[#This Row],[CleanZip]],ZipCodes[],2,0),"")</f>
        <v/>
      </c>
      <c r="G1275" s="38" t="str">
        <f>_xlfn.IFNA(VLOOKUP(Locations[[#This Row],[CleanZip]],ZipCodes[],3,0),"")</f>
        <v/>
      </c>
      <c r="H1275" s="33"/>
      <c r="I1275" s="39"/>
      <c r="J1275" s="39"/>
      <c r="K1275" s="40"/>
      <c r="L1275" s="40"/>
      <c r="M1275" s="33"/>
      <c r="N1275" s="40"/>
      <c r="O1275" s="33"/>
      <c r="P1275" s="33"/>
      <c r="Q1275" s="33"/>
      <c r="R1275" s="33"/>
      <c r="S1275" s="33"/>
      <c r="T1275" s="33"/>
      <c r="U1275" s="33"/>
      <c r="V1275" s="33"/>
      <c r="W1275" s="23" t="str">
        <f>LEFT(TEXT(Locations[[#This Row],[Zip Code]],"00000"),5)</f>
        <v>00000</v>
      </c>
    </row>
    <row r="1276" spans="2:23" x14ac:dyDescent="0.2">
      <c r="B1276" s="154">
        <v>1264</v>
      </c>
      <c r="C1276" s="33"/>
      <c r="D1276" s="33"/>
      <c r="E1276" s="37"/>
      <c r="F1276" s="38" t="str">
        <f>_xlfn.IFNA(VLOOKUP(Locations[[#This Row],[CleanZip]],ZipCodes[],2,0),"")</f>
        <v/>
      </c>
      <c r="G1276" s="38" t="str">
        <f>_xlfn.IFNA(VLOOKUP(Locations[[#This Row],[CleanZip]],ZipCodes[],3,0),"")</f>
        <v/>
      </c>
      <c r="H1276" s="33"/>
      <c r="I1276" s="39"/>
      <c r="J1276" s="39"/>
      <c r="K1276" s="40"/>
      <c r="L1276" s="40"/>
      <c r="M1276" s="33"/>
      <c r="N1276" s="40"/>
      <c r="O1276" s="33"/>
      <c r="P1276" s="33"/>
      <c r="Q1276" s="33"/>
      <c r="R1276" s="33"/>
      <c r="S1276" s="33"/>
      <c r="T1276" s="33"/>
      <c r="U1276" s="33"/>
      <c r="V1276" s="33"/>
      <c r="W1276" s="23" t="str">
        <f>LEFT(TEXT(Locations[[#This Row],[Zip Code]],"00000"),5)</f>
        <v>00000</v>
      </c>
    </row>
    <row r="1277" spans="2:23" x14ac:dyDescent="0.2">
      <c r="B1277" s="154">
        <v>1265</v>
      </c>
      <c r="C1277" s="33"/>
      <c r="D1277" s="33"/>
      <c r="E1277" s="37"/>
      <c r="F1277" s="38" t="str">
        <f>_xlfn.IFNA(VLOOKUP(Locations[[#This Row],[CleanZip]],ZipCodes[],2,0),"")</f>
        <v/>
      </c>
      <c r="G1277" s="38" t="str">
        <f>_xlfn.IFNA(VLOOKUP(Locations[[#This Row],[CleanZip]],ZipCodes[],3,0),"")</f>
        <v/>
      </c>
      <c r="H1277" s="33"/>
      <c r="I1277" s="39"/>
      <c r="J1277" s="39"/>
      <c r="K1277" s="40"/>
      <c r="L1277" s="40"/>
      <c r="M1277" s="33"/>
      <c r="N1277" s="40"/>
      <c r="O1277" s="33"/>
      <c r="P1277" s="33"/>
      <c r="Q1277" s="33"/>
      <c r="R1277" s="33"/>
      <c r="S1277" s="33"/>
      <c r="T1277" s="33"/>
      <c r="U1277" s="33"/>
      <c r="V1277" s="33"/>
      <c r="W1277" s="23" t="str">
        <f>LEFT(TEXT(Locations[[#This Row],[Zip Code]],"00000"),5)</f>
        <v>00000</v>
      </c>
    </row>
    <row r="1278" spans="2:23" x14ac:dyDescent="0.2">
      <c r="B1278" s="154">
        <v>1266</v>
      </c>
      <c r="C1278" s="33"/>
      <c r="D1278" s="33"/>
      <c r="E1278" s="37"/>
      <c r="F1278" s="38" t="str">
        <f>_xlfn.IFNA(VLOOKUP(Locations[[#This Row],[CleanZip]],ZipCodes[],2,0),"")</f>
        <v/>
      </c>
      <c r="G1278" s="38" t="str">
        <f>_xlfn.IFNA(VLOOKUP(Locations[[#This Row],[CleanZip]],ZipCodes[],3,0),"")</f>
        <v/>
      </c>
      <c r="H1278" s="33"/>
      <c r="I1278" s="39"/>
      <c r="J1278" s="39"/>
      <c r="K1278" s="40"/>
      <c r="L1278" s="40"/>
      <c r="M1278" s="33"/>
      <c r="N1278" s="40"/>
      <c r="O1278" s="33"/>
      <c r="P1278" s="33"/>
      <c r="Q1278" s="33"/>
      <c r="R1278" s="33"/>
      <c r="S1278" s="33"/>
      <c r="T1278" s="33"/>
      <c r="U1278" s="33"/>
      <c r="V1278" s="33"/>
      <c r="W1278" s="23" t="str">
        <f>LEFT(TEXT(Locations[[#This Row],[Zip Code]],"00000"),5)</f>
        <v>00000</v>
      </c>
    </row>
    <row r="1279" spans="2:23" x14ac:dyDescent="0.2">
      <c r="B1279" s="154">
        <v>1267</v>
      </c>
      <c r="C1279" s="33"/>
      <c r="D1279" s="33"/>
      <c r="E1279" s="37"/>
      <c r="F1279" s="38" t="str">
        <f>_xlfn.IFNA(VLOOKUP(Locations[[#This Row],[CleanZip]],ZipCodes[],2,0),"")</f>
        <v/>
      </c>
      <c r="G1279" s="38" t="str">
        <f>_xlfn.IFNA(VLOOKUP(Locations[[#This Row],[CleanZip]],ZipCodes[],3,0),"")</f>
        <v/>
      </c>
      <c r="H1279" s="33"/>
      <c r="I1279" s="39"/>
      <c r="J1279" s="39"/>
      <c r="K1279" s="40"/>
      <c r="L1279" s="40"/>
      <c r="M1279" s="33"/>
      <c r="N1279" s="40"/>
      <c r="O1279" s="33"/>
      <c r="P1279" s="33"/>
      <c r="Q1279" s="33"/>
      <c r="R1279" s="33"/>
      <c r="S1279" s="33"/>
      <c r="T1279" s="33"/>
      <c r="U1279" s="33"/>
      <c r="V1279" s="33"/>
      <c r="W1279" s="23" t="str">
        <f>LEFT(TEXT(Locations[[#This Row],[Zip Code]],"00000"),5)</f>
        <v>00000</v>
      </c>
    </row>
    <row r="1280" spans="2:23" x14ac:dyDescent="0.2">
      <c r="B1280" s="154">
        <v>1268</v>
      </c>
      <c r="C1280" s="33"/>
      <c r="D1280" s="33"/>
      <c r="E1280" s="37"/>
      <c r="F1280" s="38" t="str">
        <f>_xlfn.IFNA(VLOOKUP(Locations[[#This Row],[CleanZip]],ZipCodes[],2,0),"")</f>
        <v/>
      </c>
      <c r="G1280" s="38" t="str">
        <f>_xlfn.IFNA(VLOOKUP(Locations[[#This Row],[CleanZip]],ZipCodes[],3,0),"")</f>
        <v/>
      </c>
      <c r="H1280" s="33"/>
      <c r="I1280" s="39"/>
      <c r="J1280" s="39"/>
      <c r="K1280" s="40"/>
      <c r="L1280" s="40"/>
      <c r="M1280" s="33"/>
      <c r="N1280" s="40"/>
      <c r="O1280" s="33"/>
      <c r="P1280" s="33"/>
      <c r="Q1280" s="33"/>
      <c r="R1280" s="33"/>
      <c r="S1280" s="33"/>
      <c r="T1280" s="33"/>
      <c r="U1280" s="33"/>
      <c r="V1280" s="33"/>
      <c r="W1280" s="23" t="str">
        <f>LEFT(TEXT(Locations[[#This Row],[Zip Code]],"00000"),5)</f>
        <v>00000</v>
      </c>
    </row>
    <row r="1281" spans="2:23" x14ac:dyDescent="0.2">
      <c r="B1281" s="154">
        <v>1269</v>
      </c>
      <c r="C1281" s="33"/>
      <c r="D1281" s="33"/>
      <c r="E1281" s="37"/>
      <c r="F1281" s="38" t="str">
        <f>_xlfn.IFNA(VLOOKUP(Locations[[#This Row],[CleanZip]],ZipCodes[],2,0),"")</f>
        <v/>
      </c>
      <c r="G1281" s="38" t="str">
        <f>_xlfn.IFNA(VLOOKUP(Locations[[#This Row],[CleanZip]],ZipCodes[],3,0),"")</f>
        <v/>
      </c>
      <c r="H1281" s="33"/>
      <c r="I1281" s="39"/>
      <c r="J1281" s="39"/>
      <c r="K1281" s="40"/>
      <c r="L1281" s="40"/>
      <c r="M1281" s="33"/>
      <c r="N1281" s="40"/>
      <c r="O1281" s="33"/>
      <c r="P1281" s="33"/>
      <c r="Q1281" s="33"/>
      <c r="R1281" s="33"/>
      <c r="S1281" s="33"/>
      <c r="T1281" s="33"/>
      <c r="U1281" s="33"/>
      <c r="V1281" s="33"/>
      <c r="W1281" s="23" t="str">
        <f>LEFT(TEXT(Locations[[#This Row],[Zip Code]],"00000"),5)</f>
        <v>00000</v>
      </c>
    </row>
    <row r="1282" spans="2:23" x14ac:dyDescent="0.2">
      <c r="B1282" s="154">
        <v>1270</v>
      </c>
      <c r="C1282" s="33"/>
      <c r="D1282" s="33"/>
      <c r="E1282" s="37"/>
      <c r="F1282" s="38" t="str">
        <f>_xlfn.IFNA(VLOOKUP(Locations[[#This Row],[CleanZip]],ZipCodes[],2,0),"")</f>
        <v/>
      </c>
      <c r="G1282" s="38" t="str">
        <f>_xlfn.IFNA(VLOOKUP(Locations[[#This Row],[CleanZip]],ZipCodes[],3,0),"")</f>
        <v/>
      </c>
      <c r="H1282" s="33"/>
      <c r="I1282" s="39"/>
      <c r="J1282" s="39"/>
      <c r="K1282" s="40"/>
      <c r="L1282" s="40"/>
      <c r="M1282" s="33"/>
      <c r="N1282" s="40"/>
      <c r="O1282" s="33"/>
      <c r="P1282" s="33"/>
      <c r="Q1282" s="33"/>
      <c r="R1282" s="33"/>
      <c r="S1282" s="33"/>
      <c r="T1282" s="33"/>
      <c r="U1282" s="33"/>
      <c r="V1282" s="33"/>
      <c r="W1282" s="23" t="str">
        <f>LEFT(TEXT(Locations[[#This Row],[Zip Code]],"00000"),5)</f>
        <v>00000</v>
      </c>
    </row>
    <row r="1283" spans="2:23" x14ac:dyDescent="0.2">
      <c r="B1283" s="154">
        <v>1271</v>
      </c>
      <c r="C1283" s="33"/>
      <c r="D1283" s="33"/>
      <c r="E1283" s="37"/>
      <c r="F1283" s="38" t="str">
        <f>_xlfn.IFNA(VLOOKUP(Locations[[#This Row],[CleanZip]],ZipCodes[],2,0),"")</f>
        <v/>
      </c>
      <c r="G1283" s="38" t="str">
        <f>_xlfn.IFNA(VLOOKUP(Locations[[#This Row],[CleanZip]],ZipCodes[],3,0),"")</f>
        <v/>
      </c>
      <c r="H1283" s="33"/>
      <c r="I1283" s="39"/>
      <c r="J1283" s="39"/>
      <c r="K1283" s="40"/>
      <c r="L1283" s="40"/>
      <c r="M1283" s="33"/>
      <c r="N1283" s="40"/>
      <c r="O1283" s="33"/>
      <c r="P1283" s="33"/>
      <c r="Q1283" s="33"/>
      <c r="R1283" s="33"/>
      <c r="S1283" s="33"/>
      <c r="T1283" s="33"/>
      <c r="U1283" s="33"/>
      <c r="V1283" s="33"/>
      <c r="W1283" s="23" t="str">
        <f>LEFT(TEXT(Locations[[#This Row],[Zip Code]],"00000"),5)</f>
        <v>00000</v>
      </c>
    </row>
    <row r="1284" spans="2:23" x14ac:dyDescent="0.2">
      <c r="B1284" s="154">
        <v>1272</v>
      </c>
      <c r="C1284" s="33"/>
      <c r="D1284" s="33"/>
      <c r="E1284" s="37"/>
      <c r="F1284" s="38" t="str">
        <f>_xlfn.IFNA(VLOOKUP(Locations[[#This Row],[CleanZip]],ZipCodes[],2,0),"")</f>
        <v/>
      </c>
      <c r="G1284" s="38" t="str">
        <f>_xlfn.IFNA(VLOOKUP(Locations[[#This Row],[CleanZip]],ZipCodes[],3,0),"")</f>
        <v/>
      </c>
      <c r="H1284" s="33"/>
      <c r="I1284" s="39"/>
      <c r="J1284" s="39"/>
      <c r="K1284" s="40"/>
      <c r="L1284" s="40"/>
      <c r="M1284" s="33"/>
      <c r="N1284" s="40"/>
      <c r="O1284" s="33"/>
      <c r="P1284" s="33"/>
      <c r="Q1284" s="33"/>
      <c r="R1284" s="33"/>
      <c r="S1284" s="33"/>
      <c r="T1284" s="33"/>
      <c r="U1284" s="33"/>
      <c r="V1284" s="33"/>
      <c r="W1284" s="23" t="str">
        <f>LEFT(TEXT(Locations[[#This Row],[Zip Code]],"00000"),5)</f>
        <v>00000</v>
      </c>
    </row>
    <row r="1285" spans="2:23" x14ac:dyDescent="0.2">
      <c r="B1285" s="154">
        <v>1273</v>
      </c>
      <c r="C1285" s="33"/>
      <c r="D1285" s="33"/>
      <c r="E1285" s="37"/>
      <c r="F1285" s="38" t="str">
        <f>_xlfn.IFNA(VLOOKUP(Locations[[#This Row],[CleanZip]],ZipCodes[],2,0),"")</f>
        <v/>
      </c>
      <c r="G1285" s="38" t="str">
        <f>_xlfn.IFNA(VLOOKUP(Locations[[#This Row],[CleanZip]],ZipCodes[],3,0),"")</f>
        <v/>
      </c>
      <c r="H1285" s="33"/>
      <c r="I1285" s="39"/>
      <c r="J1285" s="39"/>
      <c r="K1285" s="40"/>
      <c r="L1285" s="40"/>
      <c r="M1285" s="33"/>
      <c r="N1285" s="40"/>
      <c r="O1285" s="33"/>
      <c r="P1285" s="33"/>
      <c r="Q1285" s="33"/>
      <c r="R1285" s="33"/>
      <c r="S1285" s="33"/>
      <c r="T1285" s="33"/>
      <c r="U1285" s="33"/>
      <c r="V1285" s="33"/>
      <c r="W1285" s="23" t="str">
        <f>LEFT(TEXT(Locations[[#This Row],[Zip Code]],"00000"),5)</f>
        <v>00000</v>
      </c>
    </row>
    <row r="1286" spans="2:23" x14ac:dyDescent="0.2">
      <c r="B1286" s="154">
        <v>1274</v>
      </c>
      <c r="C1286" s="33"/>
      <c r="D1286" s="33"/>
      <c r="E1286" s="37"/>
      <c r="F1286" s="38" t="str">
        <f>_xlfn.IFNA(VLOOKUP(Locations[[#This Row],[CleanZip]],ZipCodes[],2,0),"")</f>
        <v/>
      </c>
      <c r="G1286" s="38" t="str">
        <f>_xlfn.IFNA(VLOOKUP(Locations[[#This Row],[CleanZip]],ZipCodes[],3,0),"")</f>
        <v/>
      </c>
      <c r="H1286" s="33"/>
      <c r="I1286" s="39"/>
      <c r="J1286" s="39"/>
      <c r="K1286" s="40"/>
      <c r="L1286" s="40"/>
      <c r="M1286" s="33"/>
      <c r="N1286" s="40"/>
      <c r="O1286" s="33"/>
      <c r="P1286" s="33"/>
      <c r="Q1286" s="33"/>
      <c r="R1286" s="33"/>
      <c r="S1286" s="33"/>
      <c r="T1286" s="33"/>
      <c r="U1286" s="33"/>
      <c r="V1286" s="33"/>
      <c r="W1286" s="23" t="str">
        <f>LEFT(TEXT(Locations[[#This Row],[Zip Code]],"00000"),5)</f>
        <v>00000</v>
      </c>
    </row>
    <row r="1287" spans="2:23" x14ac:dyDescent="0.2">
      <c r="B1287" s="154">
        <v>1275</v>
      </c>
      <c r="C1287" s="33"/>
      <c r="D1287" s="33"/>
      <c r="E1287" s="37"/>
      <c r="F1287" s="38" t="str">
        <f>_xlfn.IFNA(VLOOKUP(Locations[[#This Row],[CleanZip]],ZipCodes[],2,0),"")</f>
        <v/>
      </c>
      <c r="G1287" s="38" t="str">
        <f>_xlfn.IFNA(VLOOKUP(Locations[[#This Row],[CleanZip]],ZipCodes[],3,0),"")</f>
        <v/>
      </c>
      <c r="H1287" s="33"/>
      <c r="I1287" s="39"/>
      <c r="J1287" s="39"/>
      <c r="K1287" s="40"/>
      <c r="L1287" s="40"/>
      <c r="M1287" s="33"/>
      <c r="N1287" s="40"/>
      <c r="O1287" s="33"/>
      <c r="P1287" s="33"/>
      <c r="Q1287" s="33"/>
      <c r="R1287" s="33"/>
      <c r="S1287" s="33"/>
      <c r="T1287" s="33"/>
      <c r="U1287" s="33"/>
      <c r="V1287" s="33"/>
      <c r="W1287" s="23" t="str">
        <f>LEFT(TEXT(Locations[[#This Row],[Zip Code]],"00000"),5)</f>
        <v>00000</v>
      </c>
    </row>
    <row r="1288" spans="2:23" x14ac:dyDescent="0.2">
      <c r="B1288" s="154">
        <v>1276</v>
      </c>
      <c r="C1288" s="33"/>
      <c r="D1288" s="33"/>
      <c r="E1288" s="37"/>
      <c r="F1288" s="38" t="str">
        <f>_xlfn.IFNA(VLOOKUP(Locations[[#This Row],[CleanZip]],ZipCodes[],2,0),"")</f>
        <v/>
      </c>
      <c r="G1288" s="38" t="str">
        <f>_xlfn.IFNA(VLOOKUP(Locations[[#This Row],[CleanZip]],ZipCodes[],3,0),"")</f>
        <v/>
      </c>
      <c r="H1288" s="33"/>
      <c r="I1288" s="39"/>
      <c r="J1288" s="39"/>
      <c r="K1288" s="40"/>
      <c r="L1288" s="40"/>
      <c r="M1288" s="33"/>
      <c r="N1288" s="40"/>
      <c r="O1288" s="33"/>
      <c r="P1288" s="33"/>
      <c r="Q1288" s="33"/>
      <c r="R1288" s="33"/>
      <c r="S1288" s="33"/>
      <c r="T1288" s="33"/>
      <c r="U1288" s="33"/>
      <c r="V1288" s="33"/>
      <c r="W1288" s="23" t="str">
        <f>LEFT(TEXT(Locations[[#This Row],[Zip Code]],"00000"),5)</f>
        <v>00000</v>
      </c>
    </row>
    <row r="1289" spans="2:23" x14ac:dyDescent="0.2">
      <c r="B1289" s="154">
        <v>1277</v>
      </c>
      <c r="C1289" s="33"/>
      <c r="D1289" s="33"/>
      <c r="E1289" s="37"/>
      <c r="F1289" s="38" t="str">
        <f>_xlfn.IFNA(VLOOKUP(Locations[[#This Row],[CleanZip]],ZipCodes[],2,0),"")</f>
        <v/>
      </c>
      <c r="G1289" s="38" t="str">
        <f>_xlfn.IFNA(VLOOKUP(Locations[[#This Row],[CleanZip]],ZipCodes[],3,0),"")</f>
        <v/>
      </c>
      <c r="H1289" s="33"/>
      <c r="I1289" s="39"/>
      <c r="J1289" s="39"/>
      <c r="K1289" s="40"/>
      <c r="L1289" s="40"/>
      <c r="M1289" s="33"/>
      <c r="N1289" s="40"/>
      <c r="O1289" s="33"/>
      <c r="P1289" s="33"/>
      <c r="Q1289" s="33"/>
      <c r="R1289" s="33"/>
      <c r="S1289" s="33"/>
      <c r="T1289" s="33"/>
      <c r="U1289" s="33"/>
      <c r="V1289" s="33"/>
      <c r="W1289" s="23" t="str">
        <f>LEFT(TEXT(Locations[[#This Row],[Zip Code]],"00000"),5)</f>
        <v>00000</v>
      </c>
    </row>
    <row r="1290" spans="2:23" x14ac:dyDescent="0.2">
      <c r="B1290" s="154">
        <v>1278</v>
      </c>
      <c r="C1290" s="33"/>
      <c r="D1290" s="33"/>
      <c r="E1290" s="37"/>
      <c r="F1290" s="38" t="str">
        <f>_xlfn.IFNA(VLOOKUP(Locations[[#This Row],[CleanZip]],ZipCodes[],2,0),"")</f>
        <v/>
      </c>
      <c r="G1290" s="38" t="str">
        <f>_xlfn.IFNA(VLOOKUP(Locations[[#This Row],[CleanZip]],ZipCodes[],3,0),"")</f>
        <v/>
      </c>
      <c r="H1290" s="33"/>
      <c r="I1290" s="39"/>
      <c r="J1290" s="39"/>
      <c r="K1290" s="40"/>
      <c r="L1290" s="40"/>
      <c r="M1290" s="33"/>
      <c r="N1290" s="40"/>
      <c r="O1290" s="33"/>
      <c r="P1290" s="33"/>
      <c r="Q1290" s="33"/>
      <c r="R1290" s="33"/>
      <c r="S1290" s="33"/>
      <c r="T1290" s="33"/>
      <c r="U1290" s="33"/>
      <c r="V1290" s="33"/>
      <c r="W1290" s="23" t="str">
        <f>LEFT(TEXT(Locations[[#This Row],[Zip Code]],"00000"),5)</f>
        <v>00000</v>
      </c>
    </row>
    <row r="1291" spans="2:23" x14ac:dyDescent="0.2">
      <c r="B1291" s="154">
        <v>1279</v>
      </c>
      <c r="C1291" s="33"/>
      <c r="D1291" s="33"/>
      <c r="E1291" s="37"/>
      <c r="F1291" s="38" t="str">
        <f>_xlfn.IFNA(VLOOKUP(Locations[[#This Row],[CleanZip]],ZipCodes[],2,0),"")</f>
        <v/>
      </c>
      <c r="G1291" s="38" t="str">
        <f>_xlfn.IFNA(VLOOKUP(Locations[[#This Row],[CleanZip]],ZipCodes[],3,0),"")</f>
        <v/>
      </c>
      <c r="H1291" s="33"/>
      <c r="I1291" s="39"/>
      <c r="J1291" s="39"/>
      <c r="K1291" s="40"/>
      <c r="L1291" s="40"/>
      <c r="M1291" s="33"/>
      <c r="N1291" s="40"/>
      <c r="O1291" s="33"/>
      <c r="P1291" s="33"/>
      <c r="Q1291" s="33"/>
      <c r="R1291" s="33"/>
      <c r="S1291" s="33"/>
      <c r="T1291" s="33"/>
      <c r="U1291" s="33"/>
      <c r="V1291" s="33"/>
      <c r="W1291" s="23" t="str">
        <f>LEFT(TEXT(Locations[[#This Row],[Zip Code]],"00000"),5)</f>
        <v>00000</v>
      </c>
    </row>
    <row r="1292" spans="2:23" x14ac:dyDescent="0.2">
      <c r="B1292" s="154">
        <v>1280</v>
      </c>
      <c r="C1292" s="33"/>
      <c r="D1292" s="33"/>
      <c r="E1292" s="37"/>
      <c r="F1292" s="38" t="str">
        <f>_xlfn.IFNA(VLOOKUP(Locations[[#This Row],[CleanZip]],ZipCodes[],2,0),"")</f>
        <v/>
      </c>
      <c r="G1292" s="38" t="str">
        <f>_xlfn.IFNA(VLOOKUP(Locations[[#This Row],[CleanZip]],ZipCodes[],3,0),"")</f>
        <v/>
      </c>
      <c r="H1292" s="33"/>
      <c r="I1292" s="39"/>
      <c r="J1292" s="39"/>
      <c r="K1292" s="40"/>
      <c r="L1292" s="40"/>
      <c r="M1292" s="33"/>
      <c r="N1292" s="40"/>
      <c r="O1292" s="33"/>
      <c r="P1292" s="33"/>
      <c r="Q1292" s="33"/>
      <c r="R1292" s="33"/>
      <c r="S1292" s="33"/>
      <c r="T1292" s="33"/>
      <c r="U1292" s="33"/>
      <c r="V1292" s="33"/>
      <c r="W1292" s="23" t="str">
        <f>LEFT(TEXT(Locations[[#This Row],[Zip Code]],"00000"),5)</f>
        <v>00000</v>
      </c>
    </row>
    <row r="1293" spans="2:23" x14ac:dyDescent="0.2">
      <c r="B1293" s="154">
        <v>1281</v>
      </c>
      <c r="C1293" s="33"/>
      <c r="D1293" s="33"/>
      <c r="E1293" s="37"/>
      <c r="F1293" s="38" t="str">
        <f>_xlfn.IFNA(VLOOKUP(Locations[[#This Row],[CleanZip]],ZipCodes[],2,0),"")</f>
        <v/>
      </c>
      <c r="G1293" s="38" t="str">
        <f>_xlfn.IFNA(VLOOKUP(Locations[[#This Row],[CleanZip]],ZipCodes[],3,0),"")</f>
        <v/>
      </c>
      <c r="H1293" s="33"/>
      <c r="I1293" s="39"/>
      <c r="J1293" s="39"/>
      <c r="K1293" s="40"/>
      <c r="L1293" s="40"/>
      <c r="M1293" s="33"/>
      <c r="N1293" s="40"/>
      <c r="O1293" s="33"/>
      <c r="P1293" s="33"/>
      <c r="Q1293" s="33"/>
      <c r="R1293" s="33"/>
      <c r="S1293" s="33"/>
      <c r="T1293" s="33"/>
      <c r="U1293" s="33"/>
      <c r="V1293" s="33"/>
      <c r="W1293" s="23" t="str">
        <f>LEFT(TEXT(Locations[[#This Row],[Zip Code]],"00000"),5)</f>
        <v>00000</v>
      </c>
    </row>
    <row r="1294" spans="2:23" x14ac:dyDescent="0.2">
      <c r="B1294" s="154">
        <v>1282</v>
      </c>
      <c r="C1294" s="33"/>
      <c r="D1294" s="33"/>
      <c r="E1294" s="37"/>
      <c r="F1294" s="38" t="str">
        <f>_xlfn.IFNA(VLOOKUP(Locations[[#This Row],[CleanZip]],ZipCodes[],2,0),"")</f>
        <v/>
      </c>
      <c r="G1294" s="38" t="str">
        <f>_xlfn.IFNA(VLOOKUP(Locations[[#This Row],[CleanZip]],ZipCodes[],3,0),"")</f>
        <v/>
      </c>
      <c r="H1294" s="33"/>
      <c r="I1294" s="39"/>
      <c r="J1294" s="39"/>
      <c r="K1294" s="40"/>
      <c r="L1294" s="40"/>
      <c r="M1294" s="33"/>
      <c r="N1294" s="40"/>
      <c r="O1294" s="33"/>
      <c r="P1294" s="33"/>
      <c r="Q1294" s="33"/>
      <c r="R1294" s="33"/>
      <c r="S1294" s="33"/>
      <c r="T1294" s="33"/>
      <c r="U1294" s="33"/>
      <c r="V1294" s="33"/>
      <c r="W1294" s="23" t="str">
        <f>LEFT(TEXT(Locations[[#This Row],[Zip Code]],"00000"),5)</f>
        <v>00000</v>
      </c>
    </row>
    <row r="1295" spans="2:23" x14ac:dyDescent="0.2">
      <c r="B1295" s="154">
        <v>1283</v>
      </c>
      <c r="C1295" s="33"/>
      <c r="D1295" s="33"/>
      <c r="E1295" s="37"/>
      <c r="F1295" s="38" t="str">
        <f>_xlfn.IFNA(VLOOKUP(Locations[[#This Row],[CleanZip]],ZipCodes[],2,0),"")</f>
        <v/>
      </c>
      <c r="G1295" s="38" t="str">
        <f>_xlfn.IFNA(VLOOKUP(Locations[[#This Row],[CleanZip]],ZipCodes[],3,0),"")</f>
        <v/>
      </c>
      <c r="H1295" s="33"/>
      <c r="I1295" s="39"/>
      <c r="J1295" s="39"/>
      <c r="K1295" s="40"/>
      <c r="L1295" s="40"/>
      <c r="M1295" s="33"/>
      <c r="N1295" s="40"/>
      <c r="O1295" s="33"/>
      <c r="P1295" s="33"/>
      <c r="Q1295" s="33"/>
      <c r="R1295" s="33"/>
      <c r="S1295" s="33"/>
      <c r="T1295" s="33"/>
      <c r="U1295" s="33"/>
      <c r="V1295" s="33"/>
      <c r="W1295" s="23" t="str">
        <f>LEFT(TEXT(Locations[[#This Row],[Zip Code]],"00000"),5)</f>
        <v>00000</v>
      </c>
    </row>
    <row r="1296" spans="2:23" x14ac:dyDescent="0.2">
      <c r="B1296" s="154">
        <v>1284</v>
      </c>
      <c r="C1296" s="33"/>
      <c r="D1296" s="33"/>
      <c r="E1296" s="37"/>
      <c r="F1296" s="38" t="str">
        <f>_xlfn.IFNA(VLOOKUP(Locations[[#This Row],[CleanZip]],ZipCodes[],2,0),"")</f>
        <v/>
      </c>
      <c r="G1296" s="38" t="str">
        <f>_xlfn.IFNA(VLOOKUP(Locations[[#This Row],[CleanZip]],ZipCodes[],3,0),"")</f>
        <v/>
      </c>
      <c r="H1296" s="33"/>
      <c r="I1296" s="39"/>
      <c r="J1296" s="39"/>
      <c r="K1296" s="40"/>
      <c r="L1296" s="40"/>
      <c r="M1296" s="33"/>
      <c r="N1296" s="40"/>
      <c r="O1296" s="33"/>
      <c r="P1296" s="33"/>
      <c r="Q1296" s="33"/>
      <c r="R1296" s="33"/>
      <c r="S1296" s="33"/>
      <c r="T1296" s="33"/>
      <c r="U1296" s="33"/>
      <c r="V1296" s="33"/>
      <c r="W1296" s="23" t="str">
        <f>LEFT(TEXT(Locations[[#This Row],[Zip Code]],"00000"),5)</f>
        <v>00000</v>
      </c>
    </row>
    <row r="1297" spans="2:23" x14ac:dyDescent="0.2">
      <c r="B1297" s="154">
        <v>1285</v>
      </c>
      <c r="C1297" s="33"/>
      <c r="D1297" s="33"/>
      <c r="E1297" s="37"/>
      <c r="F1297" s="38" t="str">
        <f>_xlfn.IFNA(VLOOKUP(Locations[[#This Row],[CleanZip]],ZipCodes[],2,0),"")</f>
        <v/>
      </c>
      <c r="G1297" s="38" t="str">
        <f>_xlfn.IFNA(VLOOKUP(Locations[[#This Row],[CleanZip]],ZipCodes[],3,0),"")</f>
        <v/>
      </c>
      <c r="H1297" s="33"/>
      <c r="I1297" s="39"/>
      <c r="J1297" s="39"/>
      <c r="K1297" s="40"/>
      <c r="L1297" s="40"/>
      <c r="M1297" s="33"/>
      <c r="N1297" s="40"/>
      <c r="O1297" s="33"/>
      <c r="P1297" s="33"/>
      <c r="Q1297" s="33"/>
      <c r="R1297" s="33"/>
      <c r="S1297" s="33"/>
      <c r="T1297" s="33"/>
      <c r="U1297" s="33"/>
      <c r="V1297" s="33"/>
      <c r="W1297" s="23" t="str">
        <f>LEFT(TEXT(Locations[[#This Row],[Zip Code]],"00000"),5)</f>
        <v>00000</v>
      </c>
    </row>
    <row r="1298" spans="2:23" x14ac:dyDescent="0.2">
      <c r="B1298" s="154">
        <v>1286</v>
      </c>
      <c r="C1298" s="33"/>
      <c r="D1298" s="33"/>
      <c r="E1298" s="37"/>
      <c r="F1298" s="38" t="str">
        <f>_xlfn.IFNA(VLOOKUP(Locations[[#This Row],[CleanZip]],ZipCodes[],2,0),"")</f>
        <v/>
      </c>
      <c r="G1298" s="38" t="str">
        <f>_xlfn.IFNA(VLOOKUP(Locations[[#This Row],[CleanZip]],ZipCodes[],3,0),"")</f>
        <v/>
      </c>
      <c r="H1298" s="33"/>
      <c r="I1298" s="39"/>
      <c r="J1298" s="39"/>
      <c r="K1298" s="40"/>
      <c r="L1298" s="40"/>
      <c r="M1298" s="33"/>
      <c r="N1298" s="40"/>
      <c r="O1298" s="33"/>
      <c r="P1298" s="33"/>
      <c r="Q1298" s="33"/>
      <c r="R1298" s="33"/>
      <c r="S1298" s="33"/>
      <c r="T1298" s="33"/>
      <c r="U1298" s="33"/>
      <c r="V1298" s="33"/>
      <c r="W1298" s="23" t="str">
        <f>LEFT(TEXT(Locations[[#This Row],[Zip Code]],"00000"),5)</f>
        <v>00000</v>
      </c>
    </row>
    <row r="1299" spans="2:23" x14ac:dyDescent="0.2">
      <c r="B1299" s="154">
        <v>1287</v>
      </c>
      <c r="C1299" s="33"/>
      <c r="D1299" s="33"/>
      <c r="E1299" s="37"/>
      <c r="F1299" s="38" t="str">
        <f>_xlfn.IFNA(VLOOKUP(Locations[[#This Row],[CleanZip]],ZipCodes[],2,0),"")</f>
        <v/>
      </c>
      <c r="G1299" s="38" t="str">
        <f>_xlfn.IFNA(VLOOKUP(Locations[[#This Row],[CleanZip]],ZipCodes[],3,0),"")</f>
        <v/>
      </c>
      <c r="H1299" s="33"/>
      <c r="I1299" s="39"/>
      <c r="J1299" s="39"/>
      <c r="K1299" s="40"/>
      <c r="L1299" s="40"/>
      <c r="M1299" s="33"/>
      <c r="N1299" s="40"/>
      <c r="O1299" s="33"/>
      <c r="P1299" s="33"/>
      <c r="Q1299" s="33"/>
      <c r="R1299" s="33"/>
      <c r="S1299" s="33"/>
      <c r="T1299" s="33"/>
      <c r="U1299" s="33"/>
      <c r="V1299" s="33"/>
      <c r="W1299" s="23" t="str">
        <f>LEFT(TEXT(Locations[[#This Row],[Zip Code]],"00000"),5)</f>
        <v>00000</v>
      </c>
    </row>
    <row r="1300" spans="2:23" x14ac:dyDescent="0.2">
      <c r="B1300" s="154">
        <v>1288</v>
      </c>
      <c r="C1300" s="33"/>
      <c r="D1300" s="33"/>
      <c r="E1300" s="37"/>
      <c r="F1300" s="38" t="str">
        <f>_xlfn.IFNA(VLOOKUP(Locations[[#This Row],[CleanZip]],ZipCodes[],2,0),"")</f>
        <v/>
      </c>
      <c r="G1300" s="38" t="str">
        <f>_xlfn.IFNA(VLOOKUP(Locations[[#This Row],[CleanZip]],ZipCodes[],3,0),"")</f>
        <v/>
      </c>
      <c r="H1300" s="33"/>
      <c r="I1300" s="39"/>
      <c r="J1300" s="39"/>
      <c r="K1300" s="40"/>
      <c r="L1300" s="40"/>
      <c r="M1300" s="33"/>
      <c r="N1300" s="40"/>
      <c r="O1300" s="33"/>
      <c r="P1300" s="33"/>
      <c r="Q1300" s="33"/>
      <c r="R1300" s="33"/>
      <c r="S1300" s="33"/>
      <c r="T1300" s="33"/>
      <c r="U1300" s="33"/>
      <c r="V1300" s="33"/>
      <c r="W1300" s="23" t="str">
        <f>LEFT(TEXT(Locations[[#This Row],[Zip Code]],"00000"),5)</f>
        <v>00000</v>
      </c>
    </row>
    <row r="1301" spans="2:23" x14ac:dyDescent="0.2">
      <c r="B1301" s="154">
        <v>1289</v>
      </c>
      <c r="C1301" s="33"/>
      <c r="D1301" s="33"/>
      <c r="E1301" s="37"/>
      <c r="F1301" s="38" t="str">
        <f>_xlfn.IFNA(VLOOKUP(Locations[[#This Row],[CleanZip]],ZipCodes[],2,0),"")</f>
        <v/>
      </c>
      <c r="G1301" s="38" t="str">
        <f>_xlfn.IFNA(VLOOKUP(Locations[[#This Row],[CleanZip]],ZipCodes[],3,0),"")</f>
        <v/>
      </c>
      <c r="H1301" s="33"/>
      <c r="I1301" s="39"/>
      <c r="J1301" s="39"/>
      <c r="K1301" s="40"/>
      <c r="L1301" s="40"/>
      <c r="M1301" s="33"/>
      <c r="N1301" s="40"/>
      <c r="O1301" s="33"/>
      <c r="P1301" s="33"/>
      <c r="Q1301" s="33"/>
      <c r="R1301" s="33"/>
      <c r="S1301" s="33"/>
      <c r="T1301" s="33"/>
      <c r="U1301" s="33"/>
      <c r="V1301" s="33"/>
      <c r="W1301" s="23" t="str">
        <f>LEFT(TEXT(Locations[[#This Row],[Zip Code]],"00000"),5)</f>
        <v>00000</v>
      </c>
    </row>
    <row r="1302" spans="2:23" x14ac:dyDescent="0.2">
      <c r="B1302" s="154">
        <v>1290</v>
      </c>
      <c r="C1302" s="33"/>
      <c r="D1302" s="33"/>
      <c r="E1302" s="37"/>
      <c r="F1302" s="38" t="str">
        <f>_xlfn.IFNA(VLOOKUP(Locations[[#This Row],[CleanZip]],ZipCodes[],2,0),"")</f>
        <v/>
      </c>
      <c r="G1302" s="38" t="str">
        <f>_xlfn.IFNA(VLOOKUP(Locations[[#This Row],[CleanZip]],ZipCodes[],3,0),"")</f>
        <v/>
      </c>
      <c r="H1302" s="33"/>
      <c r="I1302" s="39"/>
      <c r="J1302" s="39"/>
      <c r="K1302" s="40"/>
      <c r="L1302" s="40"/>
      <c r="M1302" s="33"/>
      <c r="N1302" s="40"/>
      <c r="O1302" s="33"/>
      <c r="P1302" s="33"/>
      <c r="Q1302" s="33"/>
      <c r="R1302" s="33"/>
      <c r="S1302" s="33"/>
      <c r="T1302" s="33"/>
      <c r="U1302" s="33"/>
      <c r="V1302" s="33"/>
      <c r="W1302" s="23" t="str">
        <f>LEFT(TEXT(Locations[[#This Row],[Zip Code]],"00000"),5)</f>
        <v>00000</v>
      </c>
    </row>
    <row r="1303" spans="2:23" x14ac:dyDescent="0.2">
      <c r="B1303" s="154">
        <v>1291</v>
      </c>
      <c r="C1303" s="33"/>
      <c r="D1303" s="33"/>
      <c r="E1303" s="37"/>
      <c r="F1303" s="38" t="str">
        <f>_xlfn.IFNA(VLOOKUP(Locations[[#This Row],[CleanZip]],ZipCodes[],2,0),"")</f>
        <v/>
      </c>
      <c r="G1303" s="38" t="str">
        <f>_xlfn.IFNA(VLOOKUP(Locations[[#This Row],[CleanZip]],ZipCodes[],3,0),"")</f>
        <v/>
      </c>
      <c r="H1303" s="33"/>
      <c r="I1303" s="39"/>
      <c r="J1303" s="39"/>
      <c r="K1303" s="40"/>
      <c r="L1303" s="40"/>
      <c r="M1303" s="33"/>
      <c r="N1303" s="40"/>
      <c r="O1303" s="33"/>
      <c r="P1303" s="33"/>
      <c r="Q1303" s="33"/>
      <c r="R1303" s="33"/>
      <c r="S1303" s="33"/>
      <c r="T1303" s="33"/>
      <c r="U1303" s="33"/>
      <c r="V1303" s="33"/>
      <c r="W1303" s="23" t="str">
        <f>LEFT(TEXT(Locations[[#This Row],[Zip Code]],"00000"),5)</f>
        <v>00000</v>
      </c>
    </row>
    <row r="1304" spans="2:23" x14ac:dyDescent="0.2">
      <c r="B1304" s="154">
        <v>1292</v>
      </c>
      <c r="C1304" s="33"/>
      <c r="D1304" s="33"/>
      <c r="E1304" s="37"/>
      <c r="F1304" s="38" t="str">
        <f>_xlfn.IFNA(VLOOKUP(Locations[[#This Row],[CleanZip]],ZipCodes[],2,0),"")</f>
        <v/>
      </c>
      <c r="G1304" s="38" t="str">
        <f>_xlfn.IFNA(VLOOKUP(Locations[[#This Row],[CleanZip]],ZipCodes[],3,0),"")</f>
        <v/>
      </c>
      <c r="H1304" s="33"/>
      <c r="I1304" s="39"/>
      <c r="J1304" s="39"/>
      <c r="K1304" s="40"/>
      <c r="L1304" s="40"/>
      <c r="M1304" s="33"/>
      <c r="N1304" s="40"/>
      <c r="O1304" s="33"/>
      <c r="P1304" s="33"/>
      <c r="Q1304" s="33"/>
      <c r="R1304" s="33"/>
      <c r="S1304" s="33"/>
      <c r="T1304" s="33"/>
      <c r="U1304" s="33"/>
      <c r="V1304" s="33"/>
      <c r="W1304" s="23" t="str">
        <f>LEFT(TEXT(Locations[[#This Row],[Zip Code]],"00000"),5)</f>
        <v>00000</v>
      </c>
    </row>
    <row r="1305" spans="2:23" x14ac:dyDescent="0.2">
      <c r="B1305" s="154">
        <v>1293</v>
      </c>
      <c r="C1305" s="33"/>
      <c r="D1305" s="33"/>
      <c r="E1305" s="37"/>
      <c r="F1305" s="38" t="str">
        <f>_xlfn.IFNA(VLOOKUP(Locations[[#This Row],[CleanZip]],ZipCodes[],2,0),"")</f>
        <v/>
      </c>
      <c r="G1305" s="38" t="str">
        <f>_xlfn.IFNA(VLOOKUP(Locations[[#This Row],[CleanZip]],ZipCodes[],3,0),"")</f>
        <v/>
      </c>
      <c r="H1305" s="33"/>
      <c r="I1305" s="39"/>
      <c r="J1305" s="39"/>
      <c r="K1305" s="40"/>
      <c r="L1305" s="40"/>
      <c r="M1305" s="33"/>
      <c r="N1305" s="40"/>
      <c r="O1305" s="33"/>
      <c r="P1305" s="33"/>
      <c r="Q1305" s="33"/>
      <c r="R1305" s="33"/>
      <c r="S1305" s="33"/>
      <c r="T1305" s="33"/>
      <c r="U1305" s="33"/>
      <c r="V1305" s="33"/>
      <c r="W1305" s="23" t="str">
        <f>LEFT(TEXT(Locations[[#This Row],[Zip Code]],"00000"),5)</f>
        <v>00000</v>
      </c>
    </row>
    <row r="1306" spans="2:23" x14ac:dyDescent="0.2">
      <c r="B1306" s="154">
        <v>1294</v>
      </c>
      <c r="C1306" s="33"/>
      <c r="D1306" s="33"/>
      <c r="E1306" s="37"/>
      <c r="F1306" s="38" t="str">
        <f>_xlfn.IFNA(VLOOKUP(Locations[[#This Row],[CleanZip]],ZipCodes[],2,0),"")</f>
        <v/>
      </c>
      <c r="G1306" s="38" t="str">
        <f>_xlfn.IFNA(VLOOKUP(Locations[[#This Row],[CleanZip]],ZipCodes[],3,0),"")</f>
        <v/>
      </c>
      <c r="H1306" s="33"/>
      <c r="I1306" s="39"/>
      <c r="J1306" s="39"/>
      <c r="K1306" s="40"/>
      <c r="L1306" s="40"/>
      <c r="M1306" s="33"/>
      <c r="N1306" s="40"/>
      <c r="O1306" s="33"/>
      <c r="P1306" s="33"/>
      <c r="Q1306" s="33"/>
      <c r="R1306" s="33"/>
      <c r="S1306" s="33"/>
      <c r="T1306" s="33"/>
      <c r="U1306" s="33"/>
      <c r="V1306" s="33"/>
      <c r="W1306" s="23" t="str">
        <f>LEFT(TEXT(Locations[[#This Row],[Zip Code]],"00000"),5)</f>
        <v>00000</v>
      </c>
    </row>
    <row r="1307" spans="2:23" x14ac:dyDescent="0.2">
      <c r="B1307" s="154">
        <v>1295</v>
      </c>
      <c r="C1307" s="33"/>
      <c r="D1307" s="33"/>
      <c r="E1307" s="37"/>
      <c r="F1307" s="38" t="str">
        <f>_xlfn.IFNA(VLOOKUP(Locations[[#This Row],[CleanZip]],ZipCodes[],2,0),"")</f>
        <v/>
      </c>
      <c r="G1307" s="38" t="str">
        <f>_xlfn.IFNA(VLOOKUP(Locations[[#This Row],[CleanZip]],ZipCodes[],3,0),"")</f>
        <v/>
      </c>
      <c r="H1307" s="33"/>
      <c r="I1307" s="39"/>
      <c r="J1307" s="39"/>
      <c r="K1307" s="40"/>
      <c r="L1307" s="40"/>
      <c r="M1307" s="33"/>
      <c r="N1307" s="40"/>
      <c r="O1307" s="33"/>
      <c r="P1307" s="33"/>
      <c r="Q1307" s="33"/>
      <c r="R1307" s="33"/>
      <c r="S1307" s="33"/>
      <c r="T1307" s="33"/>
      <c r="U1307" s="33"/>
      <c r="V1307" s="33"/>
      <c r="W1307" s="23" t="str">
        <f>LEFT(TEXT(Locations[[#This Row],[Zip Code]],"00000"),5)</f>
        <v>00000</v>
      </c>
    </row>
    <row r="1308" spans="2:23" x14ac:dyDescent="0.2">
      <c r="B1308" s="154">
        <v>1296</v>
      </c>
      <c r="C1308" s="33"/>
      <c r="D1308" s="33"/>
      <c r="E1308" s="37"/>
      <c r="F1308" s="38" t="str">
        <f>_xlfn.IFNA(VLOOKUP(Locations[[#This Row],[CleanZip]],ZipCodes[],2,0),"")</f>
        <v/>
      </c>
      <c r="G1308" s="38" t="str">
        <f>_xlfn.IFNA(VLOOKUP(Locations[[#This Row],[CleanZip]],ZipCodes[],3,0),"")</f>
        <v/>
      </c>
      <c r="H1308" s="33"/>
      <c r="I1308" s="39"/>
      <c r="J1308" s="39"/>
      <c r="K1308" s="40"/>
      <c r="L1308" s="40"/>
      <c r="M1308" s="33"/>
      <c r="N1308" s="40"/>
      <c r="O1308" s="33"/>
      <c r="P1308" s="33"/>
      <c r="Q1308" s="33"/>
      <c r="R1308" s="33"/>
      <c r="S1308" s="33"/>
      <c r="T1308" s="33"/>
      <c r="U1308" s="33"/>
      <c r="V1308" s="33"/>
      <c r="W1308" s="23" t="str">
        <f>LEFT(TEXT(Locations[[#This Row],[Zip Code]],"00000"),5)</f>
        <v>00000</v>
      </c>
    </row>
    <row r="1309" spans="2:23" x14ac:dyDescent="0.2">
      <c r="B1309" s="154">
        <v>1297</v>
      </c>
      <c r="C1309" s="33"/>
      <c r="D1309" s="33"/>
      <c r="E1309" s="37"/>
      <c r="F1309" s="38" t="str">
        <f>_xlfn.IFNA(VLOOKUP(Locations[[#This Row],[CleanZip]],ZipCodes[],2,0),"")</f>
        <v/>
      </c>
      <c r="G1309" s="38" t="str">
        <f>_xlfn.IFNA(VLOOKUP(Locations[[#This Row],[CleanZip]],ZipCodes[],3,0),"")</f>
        <v/>
      </c>
      <c r="H1309" s="33"/>
      <c r="I1309" s="39"/>
      <c r="J1309" s="39"/>
      <c r="K1309" s="40"/>
      <c r="L1309" s="40"/>
      <c r="M1309" s="33"/>
      <c r="N1309" s="40"/>
      <c r="O1309" s="33"/>
      <c r="P1309" s="33"/>
      <c r="Q1309" s="33"/>
      <c r="R1309" s="33"/>
      <c r="S1309" s="33"/>
      <c r="T1309" s="33"/>
      <c r="U1309" s="33"/>
      <c r="V1309" s="33"/>
      <c r="W1309" s="23" t="str">
        <f>LEFT(TEXT(Locations[[#This Row],[Zip Code]],"00000"),5)</f>
        <v>00000</v>
      </c>
    </row>
    <row r="1310" spans="2:23" x14ac:dyDescent="0.2">
      <c r="B1310" s="154">
        <v>1298</v>
      </c>
      <c r="C1310" s="33"/>
      <c r="D1310" s="33"/>
      <c r="E1310" s="37"/>
      <c r="F1310" s="38" t="str">
        <f>_xlfn.IFNA(VLOOKUP(Locations[[#This Row],[CleanZip]],ZipCodes[],2,0),"")</f>
        <v/>
      </c>
      <c r="G1310" s="38" t="str">
        <f>_xlfn.IFNA(VLOOKUP(Locations[[#This Row],[CleanZip]],ZipCodes[],3,0),"")</f>
        <v/>
      </c>
      <c r="H1310" s="33"/>
      <c r="I1310" s="39"/>
      <c r="J1310" s="39"/>
      <c r="K1310" s="40"/>
      <c r="L1310" s="40"/>
      <c r="M1310" s="33"/>
      <c r="N1310" s="40"/>
      <c r="O1310" s="33"/>
      <c r="P1310" s="33"/>
      <c r="Q1310" s="33"/>
      <c r="R1310" s="33"/>
      <c r="S1310" s="33"/>
      <c r="T1310" s="33"/>
      <c r="U1310" s="33"/>
      <c r="V1310" s="33"/>
      <c r="W1310" s="23" t="str">
        <f>LEFT(TEXT(Locations[[#This Row],[Zip Code]],"00000"),5)</f>
        <v>00000</v>
      </c>
    </row>
    <row r="1311" spans="2:23" x14ac:dyDescent="0.2">
      <c r="B1311" s="154">
        <v>1299</v>
      </c>
      <c r="C1311" s="33"/>
      <c r="D1311" s="33"/>
      <c r="E1311" s="37"/>
      <c r="F1311" s="38" t="str">
        <f>_xlfn.IFNA(VLOOKUP(Locations[[#This Row],[CleanZip]],ZipCodes[],2,0),"")</f>
        <v/>
      </c>
      <c r="G1311" s="38" t="str">
        <f>_xlfn.IFNA(VLOOKUP(Locations[[#This Row],[CleanZip]],ZipCodes[],3,0),"")</f>
        <v/>
      </c>
      <c r="H1311" s="33"/>
      <c r="I1311" s="39"/>
      <c r="J1311" s="39"/>
      <c r="K1311" s="40"/>
      <c r="L1311" s="40"/>
      <c r="M1311" s="33"/>
      <c r="N1311" s="40"/>
      <c r="O1311" s="33"/>
      <c r="P1311" s="33"/>
      <c r="Q1311" s="33"/>
      <c r="R1311" s="33"/>
      <c r="S1311" s="33"/>
      <c r="T1311" s="33"/>
      <c r="U1311" s="33"/>
      <c r="V1311" s="33"/>
      <c r="W1311" s="23" t="str">
        <f>LEFT(TEXT(Locations[[#This Row],[Zip Code]],"00000"),5)</f>
        <v>00000</v>
      </c>
    </row>
    <row r="1312" spans="2:23" x14ac:dyDescent="0.2">
      <c r="B1312" s="154">
        <v>1300</v>
      </c>
      <c r="C1312" s="33"/>
      <c r="D1312" s="33"/>
      <c r="E1312" s="37"/>
      <c r="F1312" s="38" t="str">
        <f>_xlfn.IFNA(VLOOKUP(Locations[[#This Row],[CleanZip]],ZipCodes[],2,0),"")</f>
        <v/>
      </c>
      <c r="G1312" s="38" t="str">
        <f>_xlfn.IFNA(VLOOKUP(Locations[[#This Row],[CleanZip]],ZipCodes[],3,0),"")</f>
        <v/>
      </c>
      <c r="H1312" s="33"/>
      <c r="I1312" s="39"/>
      <c r="J1312" s="39"/>
      <c r="K1312" s="40"/>
      <c r="L1312" s="40"/>
      <c r="M1312" s="33"/>
      <c r="N1312" s="40"/>
      <c r="O1312" s="33"/>
      <c r="P1312" s="33"/>
      <c r="Q1312" s="33"/>
      <c r="R1312" s="33"/>
      <c r="S1312" s="33"/>
      <c r="T1312" s="33"/>
      <c r="U1312" s="33"/>
      <c r="V1312" s="33"/>
      <c r="W1312" s="23" t="str">
        <f>LEFT(TEXT(Locations[[#This Row],[Zip Code]],"00000"),5)</f>
        <v>00000</v>
      </c>
    </row>
    <row r="1313" spans="2:23" x14ac:dyDescent="0.2">
      <c r="B1313" s="154">
        <v>1301</v>
      </c>
      <c r="C1313" s="33"/>
      <c r="D1313" s="33"/>
      <c r="E1313" s="37"/>
      <c r="F1313" s="38" t="str">
        <f>_xlfn.IFNA(VLOOKUP(Locations[[#This Row],[CleanZip]],ZipCodes[],2,0),"")</f>
        <v/>
      </c>
      <c r="G1313" s="38" t="str">
        <f>_xlfn.IFNA(VLOOKUP(Locations[[#This Row],[CleanZip]],ZipCodes[],3,0),"")</f>
        <v/>
      </c>
      <c r="H1313" s="33"/>
      <c r="I1313" s="39"/>
      <c r="J1313" s="39"/>
      <c r="K1313" s="40"/>
      <c r="L1313" s="40"/>
      <c r="M1313" s="33"/>
      <c r="N1313" s="40"/>
      <c r="O1313" s="33"/>
      <c r="P1313" s="33"/>
      <c r="Q1313" s="33"/>
      <c r="R1313" s="33"/>
      <c r="S1313" s="33"/>
      <c r="T1313" s="33"/>
      <c r="U1313" s="33"/>
      <c r="V1313" s="33"/>
      <c r="W1313" s="23" t="str">
        <f>LEFT(TEXT(Locations[[#This Row],[Zip Code]],"00000"),5)</f>
        <v>00000</v>
      </c>
    </row>
    <row r="1314" spans="2:23" x14ac:dyDescent="0.2">
      <c r="B1314" s="154">
        <v>1302</v>
      </c>
      <c r="C1314" s="33"/>
      <c r="D1314" s="33"/>
      <c r="E1314" s="37"/>
      <c r="F1314" s="38" t="str">
        <f>_xlfn.IFNA(VLOOKUP(Locations[[#This Row],[CleanZip]],ZipCodes[],2,0),"")</f>
        <v/>
      </c>
      <c r="G1314" s="38" t="str">
        <f>_xlfn.IFNA(VLOOKUP(Locations[[#This Row],[CleanZip]],ZipCodes[],3,0),"")</f>
        <v/>
      </c>
      <c r="H1314" s="33"/>
      <c r="I1314" s="39"/>
      <c r="J1314" s="39"/>
      <c r="K1314" s="40"/>
      <c r="L1314" s="40"/>
      <c r="M1314" s="33"/>
      <c r="N1314" s="40"/>
      <c r="O1314" s="33"/>
      <c r="P1314" s="33"/>
      <c r="Q1314" s="33"/>
      <c r="R1314" s="33"/>
      <c r="S1314" s="33"/>
      <c r="T1314" s="33"/>
      <c r="U1314" s="33"/>
      <c r="V1314" s="33"/>
      <c r="W1314" s="23" t="str">
        <f>LEFT(TEXT(Locations[[#This Row],[Zip Code]],"00000"),5)</f>
        <v>00000</v>
      </c>
    </row>
    <row r="1315" spans="2:23" x14ac:dyDescent="0.2">
      <c r="B1315" s="154">
        <v>1303</v>
      </c>
      <c r="C1315" s="33"/>
      <c r="D1315" s="33"/>
      <c r="E1315" s="37"/>
      <c r="F1315" s="38" t="str">
        <f>_xlfn.IFNA(VLOOKUP(Locations[[#This Row],[CleanZip]],ZipCodes[],2,0),"")</f>
        <v/>
      </c>
      <c r="G1315" s="38" t="str">
        <f>_xlfn.IFNA(VLOOKUP(Locations[[#This Row],[CleanZip]],ZipCodes[],3,0),"")</f>
        <v/>
      </c>
      <c r="H1315" s="33"/>
      <c r="I1315" s="39"/>
      <c r="J1315" s="39"/>
      <c r="K1315" s="40"/>
      <c r="L1315" s="40"/>
      <c r="M1315" s="33"/>
      <c r="N1315" s="40"/>
      <c r="O1315" s="33"/>
      <c r="P1315" s="33"/>
      <c r="Q1315" s="33"/>
      <c r="R1315" s="33"/>
      <c r="S1315" s="33"/>
      <c r="T1315" s="33"/>
      <c r="U1315" s="33"/>
      <c r="V1315" s="33"/>
      <c r="W1315" s="23" t="str">
        <f>LEFT(TEXT(Locations[[#This Row],[Zip Code]],"00000"),5)</f>
        <v>00000</v>
      </c>
    </row>
    <row r="1316" spans="2:23" x14ac:dyDescent="0.2">
      <c r="B1316" s="154">
        <v>1304</v>
      </c>
      <c r="C1316" s="33"/>
      <c r="D1316" s="33"/>
      <c r="E1316" s="37"/>
      <c r="F1316" s="38" t="str">
        <f>_xlfn.IFNA(VLOOKUP(Locations[[#This Row],[CleanZip]],ZipCodes[],2,0),"")</f>
        <v/>
      </c>
      <c r="G1316" s="38" t="str">
        <f>_xlfn.IFNA(VLOOKUP(Locations[[#This Row],[CleanZip]],ZipCodes[],3,0),"")</f>
        <v/>
      </c>
      <c r="H1316" s="33"/>
      <c r="I1316" s="39"/>
      <c r="J1316" s="39"/>
      <c r="K1316" s="40"/>
      <c r="L1316" s="40"/>
      <c r="M1316" s="33"/>
      <c r="N1316" s="40"/>
      <c r="O1316" s="33"/>
      <c r="P1316" s="33"/>
      <c r="Q1316" s="33"/>
      <c r="R1316" s="33"/>
      <c r="S1316" s="33"/>
      <c r="T1316" s="33"/>
      <c r="U1316" s="33"/>
      <c r="V1316" s="33"/>
      <c r="W1316" s="23" t="str">
        <f>LEFT(TEXT(Locations[[#This Row],[Zip Code]],"00000"),5)</f>
        <v>00000</v>
      </c>
    </row>
    <row r="1317" spans="2:23" x14ac:dyDescent="0.2">
      <c r="B1317" s="154">
        <v>1305</v>
      </c>
      <c r="C1317" s="33"/>
      <c r="D1317" s="33"/>
      <c r="E1317" s="37"/>
      <c r="F1317" s="38" t="str">
        <f>_xlfn.IFNA(VLOOKUP(Locations[[#This Row],[CleanZip]],ZipCodes[],2,0),"")</f>
        <v/>
      </c>
      <c r="G1317" s="38" t="str">
        <f>_xlfn.IFNA(VLOOKUP(Locations[[#This Row],[CleanZip]],ZipCodes[],3,0),"")</f>
        <v/>
      </c>
      <c r="H1317" s="33"/>
      <c r="I1317" s="39"/>
      <c r="J1317" s="39"/>
      <c r="K1317" s="40"/>
      <c r="L1317" s="40"/>
      <c r="M1317" s="33"/>
      <c r="N1317" s="40"/>
      <c r="O1317" s="33"/>
      <c r="P1317" s="33"/>
      <c r="Q1317" s="33"/>
      <c r="R1317" s="33"/>
      <c r="S1317" s="33"/>
      <c r="T1317" s="33"/>
      <c r="U1317" s="33"/>
      <c r="V1317" s="33"/>
      <c r="W1317" s="23" t="str">
        <f>LEFT(TEXT(Locations[[#This Row],[Zip Code]],"00000"),5)</f>
        <v>00000</v>
      </c>
    </row>
    <row r="1318" spans="2:23" x14ac:dyDescent="0.2">
      <c r="B1318" s="154">
        <v>1306</v>
      </c>
      <c r="C1318" s="33"/>
      <c r="D1318" s="33"/>
      <c r="E1318" s="37"/>
      <c r="F1318" s="38" t="str">
        <f>_xlfn.IFNA(VLOOKUP(Locations[[#This Row],[CleanZip]],ZipCodes[],2,0),"")</f>
        <v/>
      </c>
      <c r="G1318" s="38" t="str">
        <f>_xlfn.IFNA(VLOOKUP(Locations[[#This Row],[CleanZip]],ZipCodes[],3,0),"")</f>
        <v/>
      </c>
      <c r="H1318" s="33"/>
      <c r="I1318" s="39"/>
      <c r="J1318" s="39"/>
      <c r="K1318" s="40"/>
      <c r="L1318" s="40"/>
      <c r="M1318" s="33"/>
      <c r="N1318" s="40"/>
      <c r="O1318" s="33"/>
      <c r="P1318" s="33"/>
      <c r="Q1318" s="33"/>
      <c r="R1318" s="33"/>
      <c r="S1318" s="33"/>
      <c r="T1318" s="33"/>
      <c r="U1318" s="33"/>
      <c r="V1318" s="33"/>
      <c r="W1318" s="23" t="str">
        <f>LEFT(TEXT(Locations[[#This Row],[Zip Code]],"00000"),5)</f>
        <v>00000</v>
      </c>
    </row>
    <row r="1319" spans="2:23" x14ac:dyDescent="0.2">
      <c r="B1319" s="154">
        <v>1307</v>
      </c>
      <c r="C1319" s="33"/>
      <c r="D1319" s="33"/>
      <c r="E1319" s="37"/>
      <c r="F1319" s="38" t="str">
        <f>_xlfn.IFNA(VLOOKUP(Locations[[#This Row],[CleanZip]],ZipCodes[],2,0),"")</f>
        <v/>
      </c>
      <c r="G1319" s="38" t="str">
        <f>_xlfn.IFNA(VLOOKUP(Locations[[#This Row],[CleanZip]],ZipCodes[],3,0),"")</f>
        <v/>
      </c>
      <c r="H1319" s="33"/>
      <c r="I1319" s="39"/>
      <c r="J1319" s="39"/>
      <c r="K1319" s="40"/>
      <c r="L1319" s="40"/>
      <c r="M1319" s="33"/>
      <c r="N1319" s="40"/>
      <c r="O1319" s="33"/>
      <c r="P1319" s="33"/>
      <c r="Q1319" s="33"/>
      <c r="R1319" s="33"/>
      <c r="S1319" s="33"/>
      <c r="T1319" s="33"/>
      <c r="U1319" s="33"/>
      <c r="V1319" s="33"/>
      <c r="W1319" s="23" t="str">
        <f>LEFT(TEXT(Locations[[#This Row],[Zip Code]],"00000"),5)</f>
        <v>00000</v>
      </c>
    </row>
    <row r="1320" spans="2:23" x14ac:dyDescent="0.2">
      <c r="B1320" s="154">
        <v>1308</v>
      </c>
      <c r="C1320" s="33"/>
      <c r="D1320" s="33"/>
      <c r="E1320" s="37"/>
      <c r="F1320" s="38" t="str">
        <f>_xlfn.IFNA(VLOOKUP(Locations[[#This Row],[CleanZip]],ZipCodes[],2,0),"")</f>
        <v/>
      </c>
      <c r="G1320" s="38" t="str">
        <f>_xlfn.IFNA(VLOOKUP(Locations[[#This Row],[CleanZip]],ZipCodes[],3,0),"")</f>
        <v/>
      </c>
      <c r="H1320" s="33"/>
      <c r="I1320" s="39"/>
      <c r="J1320" s="39"/>
      <c r="K1320" s="40"/>
      <c r="L1320" s="40"/>
      <c r="M1320" s="33"/>
      <c r="N1320" s="40"/>
      <c r="O1320" s="33"/>
      <c r="P1320" s="33"/>
      <c r="Q1320" s="33"/>
      <c r="R1320" s="33"/>
      <c r="S1320" s="33"/>
      <c r="T1320" s="33"/>
      <c r="U1320" s="33"/>
      <c r="V1320" s="33"/>
      <c r="W1320" s="23" t="str">
        <f>LEFT(TEXT(Locations[[#This Row],[Zip Code]],"00000"),5)</f>
        <v>00000</v>
      </c>
    </row>
    <row r="1321" spans="2:23" x14ac:dyDescent="0.2">
      <c r="B1321" s="154">
        <v>1309</v>
      </c>
      <c r="C1321" s="33"/>
      <c r="D1321" s="33"/>
      <c r="E1321" s="37"/>
      <c r="F1321" s="38" t="str">
        <f>_xlfn.IFNA(VLOOKUP(Locations[[#This Row],[CleanZip]],ZipCodes[],2,0),"")</f>
        <v/>
      </c>
      <c r="G1321" s="38" t="str">
        <f>_xlfn.IFNA(VLOOKUP(Locations[[#This Row],[CleanZip]],ZipCodes[],3,0),"")</f>
        <v/>
      </c>
      <c r="H1321" s="33"/>
      <c r="I1321" s="39"/>
      <c r="J1321" s="39"/>
      <c r="K1321" s="40"/>
      <c r="L1321" s="40"/>
      <c r="M1321" s="33"/>
      <c r="N1321" s="40"/>
      <c r="O1321" s="33"/>
      <c r="P1321" s="33"/>
      <c r="Q1321" s="33"/>
      <c r="R1321" s="33"/>
      <c r="S1321" s="33"/>
      <c r="T1321" s="33"/>
      <c r="U1321" s="33"/>
      <c r="V1321" s="33"/>
      <c r="W1321" s="23" t="str">
        <f>LEFT(TEXT(Locations[[#This Row],[Zip Code]],"00000"),5)</f>
        <v>00000</v>
      </c>
    </row>
    <row r="1322" spans="2:23" x14ac:dyDescent="0.2">
      <c r="B1322" s="154">
        <v>1310</v>
      </c>
      <c r="C1322" s="33"/>
      <c r="D1322" s="33"/>
      <c r="E1322" s="37"/>
      <c r="F1322" s="38" t="str">
        <f>_xlfn.IFNA(VLOOKUP(Locations[[#This Row],[CleanZip]],ZipCodes[],2,0),"")</f>
        <v/>
      </c>
      <c r="G1322" s="38" t="str">
        <f>_xlfn.IFNA(VLOOKUP(Locations[[#This Row],[CleanZip]],ZipCodes[],3,0),"")</f>
        <v/>
      </c>
      <c r="H1322" s="33"/>
      <c r="I1322" s="39"/>
      <c r="J1322" s="39"/>
      <c r="K1322" s="40"/>
      <c r="L1322" s="40"/>
      <c r="M1322" s="33"/>
      <c r="N1322" s="40"/>
      <c r="O1322" s="33"/>
      <c r="P1322" s="33"/>
      <c r="Q1322" s="33"/>
      <c r="R1322" s="33"/>
      <c r="S1322" s="33"/>
      <c r="T1322" s="33"/>
      <c r="U1322" s="33"/>
      <c r="V1322" s="33"/>
      <c r="W1322" s="23" t="str">
        <f>LEFT(TEXT(Locations[[#This Row],[Zip Code]],"00000"),5)</f>
        <v>00000</v>
      </c>
    </row>
    <row r="1323" spans="2:23" x14ac:dyDescent="0.2">
      <c r="B1323" s="154">
        <v>1311</v>
      </c>
      <c r="C1323" s="33"/>
      <c r="D1323" s="33"/>
      <c r="E1323" s="37"/>
      <c r="F1323" s="38" t="str">
        <f>_xlfn.IFNA(VLOOKUP(Locations[[#This Row],[CleanZip]],ZipCodes[],2,0),"")</f>
        <v/>
      </c>
      <c r="G1323" s="38" t="str">
        <f>_xlfn.IFNA(VLOOKUP(Locations[[#This Row],[CleanZip]],ZipCodes[],3,0),"")</f>
        <v/>
      </c>
      <c r="H1323" s="33"/>
      <c r="I1323" s="39"/>
      <c r="J1323" s="39"/>
      <c r="K1323" s="40"/>
      <c r="L1323" s="40"/>
      <c r="M1323" s="33"/>
      <c r="N1323" s="40"/>
      <c r="O1323" s="33"/>
      <c r="P1323" s="33"/>
      <c r="Q1323" s="33"/>
      <c r="R1323" s="33"/>
      <c r="S1323" s="33"/>
      <c r="T1323" s="33"/>
      <c r="U1323" s="33"/>
      <c r="V1323" s="33"/>
      <c r="W1323" s="23" t="str">
        <f>LEFT(TEXT(Locations[[#This Row],[Zip Code]],"00000"),5)</f>
        <v>00000</v>
      </c>
    </row>
    <row r="1324" spans="2:23" x14ac:dyDescent="0.2">
      <c r="B1324" s="154">
        <v>1312</v>
      </c>
      <c r="C1324" s="33"/>
      <c r="D1324" s="33"/>
      <c r="E1324" s="37"/>
      <c r="F1324" s="38" t="str">
        <f>_xlfn.IFNA(VLOOKUP(Locations[[#This Row],[CleanZip]],ZipCodes[],2,0),"")</f>
        <v/>
      </c>
      <c r="G1324" s="38" t="str">
        <f>_xlfn.IFNA(VLOOKUP(Locations[[#This Row],[CleanZip]],ZipCodes[],3,0),"")</f>
        <v/>
      </c>
      <c r="H1324" s="33"/>
      <c r="I1324" s="39"/>
      <c r="J1324" s="39"/>
      <c r="K1324" s="40"/>
      <c r="L1324" s="40"/>
      <c r="M1324" s="33"/>
      <c r="N1324" s="40"/>
      <c r="O1324" s="33"/>
      <c r="P1324" s="33"/>
      <c r="Q1324" s="33"/>
      <c r="R1324" s="33"/>
      <c r="S1324" s="33"/>
      <c r="T1324" s="33"/>
      <c r="U1324" s="33"/>
      <c r="V1324" s="33"/>
      <c r="W1324" s="23" t="str">
        <f>LEFT(TEXT(Locations[[#This Row],[Zip Code]],"00000"),5)</f>
        <v>00000</v>
      </c>
    </row>
    <row r="1325" spans="2:23" x14ac:dyDescent="0.2">
      <c r="B1325" s="154">
        <v>1313</v>
      </c>
      <c r="C1325" s="33"/>
      <c r="D1325" s="33"/>
      <c r="E1325" s="37"/>
      <c r="F1325" s="38" t="str">
        <f>_xlfn.IFNA(VLOOKUP(Locations[[#This Row],[CleanZip]],ZipCodes[],2,0),"")</f>
        <v/>
      </c>
      <c r="G1325" s="38" t="str">
        <f>_xlfn.IFNA(VLOOKUP(Locations[[#This Row],[CleanZip]],ZipCodes[],3,0),"")</f>
        <v/>
      </c>
      <c r="H1325" s="33"/>
      <c r="I1325" s="39"/>
      <c r="J1325" s="39"/>
      <c r="K1325" s="40"/>
      <c r="L1325" s="40"/>
      <c r="M1325" s="33"/>
      <c r="N1325" s="40"/>
      <c r="O1325" s="33"/>
      <c r="P1325" s="33"/>
      <c r="Q1325" s="33"/>
      <c r="R1325" s="33"/>
      <c r="S1325" s="33"/>
      <c r="T1325" s="33"/>
      <c r="U1325" s="33"/>
      <c r="V1325" s="33"/>
      <c r="W1325" s="23" t="str">
        <f>LEFT(TEXT(Locations[[#This Row],[Zip Code]],"00000"),5)</f>
        <v>00000</v>
      </c>
    </row>
    <row r="1326" spans="2:23" x14ac:dyDescent="0.2">
      <c r="B1326" s="154">
        <v>1314</v>
      </c>
      <c r="C1326" s="33"/>
      <c r="D1326" s="33"/>
      <c r="E1326" s="37"/>
      <c r="F1326" s="38" t="str">
        <f>_xlfn.IFNA(VLOOKUP(Locations[[#This Row],[CleanZip]],ZipCodes[],2,0),"")</f>
        <v/>
      </c>
      <c r="G1326" s="38" t="str">
        <f>_xlfn.IFNA(VLOOKUP(Locations[[#This Row],[CleanZip]],ZipCodes[],3,0),"")</f>
        <v/>
      </c>
      <c r="H1326" s="33"/>
      <c r="I1326" s="39"/>
      <c r="J1326" s="39"/>
      <c r="K1326" s="40"/>
      <c r="L1326" s="40"/>
      <c r="M1326" s="33"/>
      <c r="N1326" s="40"/>
      <c r="O1326" s="33"/>
      <c r="P1326" s="33"/>
      <c r="Q1326" s="33"/>
      <c r="R1326" s="33"/>
      <c r="S1326" s="33"/>
      <c r="T1326" s="33"/>
      <c r="U1326" s="33"/>
      <c r="V1326" s="33"/>
      <c r="W1326" s="23" t="str">
        <f>LEFT(TEXT(Locations[[#This Row],[Zip Code]],"00000"),5)</f>
        <v>00000</v>
      </c>
    </row>
    <row r="1327" spans="2:23" x14ac:dyDescent="0.2">
      <c r="B1327" s="154">
        <v>1315</v>
      </c>
      <c r="C1327" s="33"/>
      <c r="D1327" s="33"/>
      <c r="E1327" s="37"/>
      <c r="F1327" s="38" t="str">
        <f>_xlfn.IFNA(VLOOKUP(Locations[[#This Row],[CleanZip]],ZipCodes[],2,0),"")</f>
        <v/>
      </c>
      <c r="G1327" s="38" t="str">
        <f>_xlfn.IFNA(VLOOKUP(Locations[[#This Row],[CleanZip]],ZipCodes[],3,0),"")</f>
        <v/>
      </c>
      <c r="H1327" s="33"/>
      <c r="I1327" s="39"/>
      <c r="J1327" s="39"/>
      <c r="K1327" s="40"/>
      <c r="L1327" s="40"/>
      <c r="M1327" s="33"/>
      <c r="N1327" s="40"/>
      <c r="O1327" s="33"/>
      <c r="P1327" s="33"/>
      <c r="Q1327" s="33"/>
      <c r="R1327" s="33"/>
      <c r="S1327" s="33"/>
      <c r="T1327" s="33"/>
      <c r="U1327" s="33"/>
      <c r="V1327" s="33"/>
      <c r="W1327" s="23" t="str">
        <f>LEFT(TEXT(Locations[[#This Row],[Zip Code]],"00000"),5)</f>
        <v>00000</v>
      </c>
    </row>
    <row r="1328" spans="2:23" x14ac:dyDescent="0.2">
      <c r="B1328" s="154">
        <v>1316</v>
      </c>
      <c r="C1328" s="33"/>
      <c r="D1328" s="33"/>
      <c r="E1328" s="37"/>
      <c r="F1328" s="38" t="str">
        <f>_xlfn.IFNA(VLOOKUP(Locations[[#This Row],[CleanZip]],ZipCodes[],2,0),"")</f>
        <v/>
      </c>
      <c r="G1328" s="38" t="str">
        <f>_xlfn.IFNA(VLOOKUP(Locations[[#This Row],[CleanZip]],ZipCodes[],3,0),"")</f>
        <v/>
      </c>
      <c r="H1328" s="33"/>
      <c r="I1328" s="39"/>
      <c r="J1328" s="39"/>
      <c r="K1328" s="40"/>
      <c r="L1328" s="40"/>
      <c r="M1328" s="33"/>
      <c r="N1328" s="40"/>
      <c r="O1328" s="33"/>
      <c r="P1328" s="33"/>
      <c r="Q1328" s="33"/>
      <c r="R1328" s="33"/>
      <c r="S1328" s="33"/>
      <c r="T1328" s="33"/>
      <c r="U1328" s="33"/>
      <c r="V1328" s="33"/>
      <c r="W1328" s="23" t="str">
        <f>LEFT(TEXT(Locations[[#This Row],[Zip Code]],"00000"),5)</f>
        <v>00000</v>
      </c>
    </row>
    <row r="1329" spans="2:23" x14ac:dyDescent="0.2">
      <c r="B1329" s="154">
        <v>1317</v>
      </c>
      <c r="C1329" s="33"/>
      <c r="D1329" s="33"/>
      <c r="E1329" s="37"/>
      <c r="F1329" s="38" t="str">
        <f>_xlfn.IFNA(VLOOKUP(Locations[[#This Row],[CleanZip]],ZipCodes[],2,0),"")</f>
        <v/>
      </c>
      <c r="G1329" s="38" t="str">
        <f>_xlfn.IFNA(VLOOKUP(Locations[[#This Row],[CleanZip]],ZipCodes[],3,0),"")</f>
        <v/>
      </c>
      <c r="H1329" s="33"/>
      <c r="I1329" s="39"/>
      <c r="J1329" s="39"/>
      <c r="K1329" s="40"/>
      <c r="L1329" s="40"/>
      <c r="M1329" s="33"/>
      <c r="N1329" s="40"/>
      <c r="O1329" s="33"/>
      <c r="P1329" s="33"/>
      <c r="Q1329" s="33"/>
      <c r="R1329" s="33"/>
      <c r="S1329" s="33"/>
      <c r="T1329" s="33"/>
      <c r="U1329" s="33"/>
      <c r="V1329" s="33"/>
      <c r="W1329" s="23" t="str">
        <f>LEFT(TEXT(Locations[[#This Row],[Zip Code]],"00000"),5)</f>
        <v>00000</v>
      </c>
    </row>
    <row r="1330" spans="2:23" x14ac:dyDescent="0.2">
      <c r="B1330" s="154">
        <v>1318</v>
      </c>
      <c r="C1330" s="33"/>
      <c r="D1330" s="33"/>
      <c r="E1330" s="37"/>
      <c r="F1330" s="38" t="str">
        <f>_xlfn.IFNA(VLOOKUP(Locations[[#This Row],[CleanZip]],ZipCodes[],2,0),"")</f>
        <v/>
      </c>
      <c r="G1330" s="38" t="str">
        <f>_xlfn.IFNA(VLOOKUP(Locations[[#This Row],[CleanZip]],ZipCodes[],3,0),"")</f>
        <v/>
      </c>
      <c r="H1330" s="33"/>
      <c r="I1330" s="39"/>
      <c r="J1330" s="39"/>
      <c r="K1330" s="40"/>
      <c r="L1330" s="40"/>
      <c r="M1330" s="33"/>
      <c r="N1330" s="40"/>
      <c r="O1330" s="33"/>
      <c r="P1330" s="33"/>
      <c r="Q1330" s="33"/>
      <c r="R1330" s="33"/>
      <c r="S1330" s="33"/>
      <c r="T1330" s="33"/>
      <c r="U1330" s="33"/>
      <c r="V1330" s="33"/>
      <c r="W1330" s="23" t="str">
        <f>LEFT(TEXT(Locations[[#This Row],[Zip Code]],"00000"),5)</f>
        <v>00000</v>
      </c>
    </row>
    <row r="1331" spans="2:23" x14ac:dyDescent="0.2">
      <c r="B1331" s="154">
        <v>1319</v>
      </c>
      <c r="C1331" s="33"/>
      <c r="D1331" s="33"/>
      <c r="E1331" s="37"/>
      <c r="F1331" s="38" t="str">
        <f>_xlfn.IFNA(VLOOKUP(Locations[[#This Row],[CleanZip]],ZipCodes[],2,0),"")</f>
        <v/>
      </c>
      <c r="G1331" s="38" t="str">
        <f>_xlfn.IFNA(VLOOKUP(Locations[[#This Row],[CleanZip]],ZipCodes[],3,0),"")</f>
        <v/>
      </c>
      <c r="H1331" s="33"/>
      <c r="I1331" s="39"/>
      <c r="J1331" s="39"/>
      <c r="K1331" s="40"/>
      <c r="L1331" s="40"/>
      <c r="M1331" s="33"/>
      <c r="N1331" s="40"/>
      <c r="O1331" s="33"/>
      <c r="P1331" s="33"/>
      <c r="Q1331" s="33"/>
      <c r="R1331" s="33"/>
      <c r="S1331" s="33"/>
      <c r="T1331" s="33"/>
      <c r="U1331" s="33"/>
      <c r="V1331" s="33"/>
      <c r="W1331" s="23" t="str">
        <f>LEFT(TEXT(Locations[[#This Row],[Zip Code]],"00000"),5)</f>
        <v>00000</v>
      </c>
    </row>
    <row r="1332" spans="2:23" x14ac:dyDescent="0.2">
      <c r="B1332" s="154">
        <v>1320</v>
      </c>
      <c r="C1332" s="33"/>
      <c r="D1332" s="33"/>
      <c r="E1332" s="37"/>
      <c r="F1332" s="38" t="str">
        <f>_xlfn.IFNA(VLOOKUP(Locations[[#This Row],[CleanZip]],ZipCodes[],2,0),"")</f>
        <v/>
      </c>
      <c r="G1332" s="38" t="str">
        <f>_xlfn.IFNA(VLOOKUP(Locations[[#This Row],[CleanZip]],ZipCodes[],3,0),"")</f>
        <v/>
      </c>
      <c r="H1332" s="33"/>
      <c r="I1332" s="39"/>
      <c r="J1332" s="39"/>
      <c r="K1332" s="40"/>
      <c r="L1332" s="40"/>
      <c r="M1332" s="33"/>
      <c r="N1332" s="40"/>
      <c r="O1332" s="33"/>
      <c r="P1332" s="33"/>
      <c r="Q1332" s="33"/>
      <c r="R1332" s="33"/>
      <c r="S1332" s="33"/>
      <c r="T1332" s="33"/>
      <c r="U1332" s="33"/>
      <c r="V1332" s="33"/>
      <c r="W1332" s="23" t="str">
        <f>LEFT(TEXT(Locations[[#This Row],[Zip Code]],"00000"),5)</f>
        <v>00000</v>
      </c>
    </row>
    <row r="1333" spans="2:23" x14ac:dyDescent="0.2">
      <c r="B1333" s="154">
        <v>1321</v>
      </c>
      <c r="C1333" s="33"/>
      <c r="D1333" s="33"/>
      <c r="E1333" s="37"/>
      <c r="F1333" s="38" t="str">
        <f>_xlfn.IFNA(VLOOKUP(Locations[[#This Row],[CleanZip]],ZipCodes[],2,0),"")</f>
        <v/>
      </c>
      <c r="G1333" s="38" t="str">
        <f>_xlfn.IFNA(VLOOKUP(Locations[[#This Row],[CleanZip]],ZipCodes[],3,0),"")</f>
        <v/>
      </c>
      <c r="H1333" s="33"/>
      <c r="I1333" s="39"/>
      <c r="J1333" s="39"/>
      <c r="K1333" s="40"/>
      <c r="L1333" s="40"/>
      <c r="M1333" s="33"/>
      <c r="N1333" s="40"/>
      <c r="O1333" s="33"/>
      <c r="P1333" s="33"/>
      <c r="Q1333" s="33"/>
      <c r="R1333" s="33"/>
      <c r="S1333" s="33"/>
      <c r="T1333" s="33"/>
      <c r="U1333" s="33"/>
      <c r="V1333" s="33"/>
      <c r="W1333" s="23" t="str">
        <f>LEFT(TEXT(Locations[[#This Row],[Zip Code]],"00000"),5)</f>
        <v>00000</v>
      </c>
    </row>
    <row r="1334" spans="2:23" x14ac:dyDescent="0.2">
      <c r="B1334" s="154">
        <v>1322</v>
      </c>
      <c r="C1334" s="33"/>
      <c r="D1334" s="33"/>
      <c r="E1334" s="37"/>
      <c r="F1334" s="38" t="str">
        <f>_xlfn.IFNA(VLOOKUP(Locations[[#This Row],[CleanZip]],ZipCodes[],2,0),"")</f>
        <v/>
      </c>
      <c r="G1334" s="38" t="str">
        <f>_xlfn.IFNA(VLOOKUP(Locations[[#This Row],[CleanZip]],ZipCodes[],3,0),"")</f>
        <v/>
      </c>
      <c r="H1334" s="33"/>
      <c r="I1334" s="39"/>
      <c r="J1334" s="39"/>
      <c r="K1334" s="40"/>
      <c r="L1334" s="40"/>
      <c r="M1334" s="33"/>
      <c r="N1334" s="40"/>
      <c r="O1334" s="33"/>
      <c r="P1334" s="33"/>
      <c r="Q1334" s="33"/>
      <c r="R1334" s="33"/>
      <c r="S1334" s="33"/>
      <c r="T1334" s="33"/>
      <c r="U1334" s="33"/>
      <c r="V1334" s="33"/>
      <c r="W1334" s="23" t="str">
        <f>LEFT(TEXT(Locations[[#This Row],[Zip Code]],"00000"),5)</f>
        <v>00000</v>
      </c>
    </row>
    <row r="1335" spans="2:23" x14ac:dyDescent="0.2">
      <c r="B1335" s="154">
        <v>1323</v>
      </c>
      <c r="C1335" s="33"/>
      <c r="D1335" s="33"/>
      <c r="E1335" s="37"/>
      <c r="F1335" s="38" t="str">
        <f>_xlfn.IFNA(VLOOKUP(Locations[[#This Row],[CleanZip]],ZipCodes[],2,0),"")</f>
        <v/>
      </c>
      <c r="G1335" s="38" t="str">
        <f>_xlfn.IFNA(VLOOKUP(Locations[[#This Row],[CleanZip]],ZipCodes[],3,0),"")</f>
        <v/>
      </c>
      <c r="H1335" s="33"/>
      <c r="I1335" s="39"/>
      <c r="J1335" s="39"/>
      <c r="K1335" s="40"/>
      <c r="L1335" s="40"/>
      <c r="M1335" s="33"/>
      <c r="N1335" s="40"/>
      <c r="O1335" s="33"/>
      <c r="P1335" s="33"/>
      <c r="Q1335" s="33"/>
      <c r="R1335" s="33"/>
      <c r="S1335" s="33"/>
      <c r="T1335" s="33"/>
      <c r="U1335" s="33"/>
      <c r="V1335" s="33"/>
      <c r="W1335" s="23" t="str">
        <f>LEFT(TEXT(Locations[[#This Row],[Zip Code]],"00000"),5)</f>
        <v>00000</v>
      </c>
    </row>
    <row r="1336" spans="2:23" x14ac:dyDescent="0.2">
      <c r="B1336" s="154">
        <v>1324</v>
      </c>
      <c r="C1336" s="33"/>
      <c r="D1336" s="33"/>
      <c r="E1336" s="37"/>
      <c r="F1336" s="38" t="str">
        <f>_xlfn.IFNA(VLOOKUP(Locations[[#This Row],[CleanZip]],ZipCodes[],2,0),"")</f>
        <v/>
      </c>
      <c r="G1336" s="38" t="str">
        <f>_xlfn.IFNA(VLOOKUP(Locations[[#This Row],[CleanZip]],ZipCodes[],3,0),"")</f>
        <v/>
      </c>
      <c r="H1336" s="33"/>
      <c r="I1336" s="39"/>
      <c r="J1336" s="39"/>
      <c r="K1336" s="40"/>
      <c r="L1336" s="40"/>
      <c r="M1336" s="33"/>
      <c r="N1336" s="40"/>
      <c r="O1336" s="33"/>
      <c r="P1336" s="33"/>
      <c r="Q1336" s="33"/>
      <c r="R1336" s="33"/>
      <c r="S1336" s="33"/>
      <c r="T1336" s="33"/>
      <c r="U1336" s="33"/>
      <c r="V1336" s="33"/>
      <c r="W1336" s="23" t="str">
        <f>LEFT(TEXT(Locations[[#This Row],[Zip Code]],"00000"),5)</f>
        <v>00000</v>
      </c>
    </row>
    <row r="1337" spans="2:23" x14ac:dyDescent="0.2">
      <c r="B1337" s="154">
        <v>1325</v>
      </c>
      <c r="C1337" s="33"/>
      <c r="D1337" s="33"/>
      <c r="E1337" s="37"/>
      <c r="F1337" s="38" t="str">
        <f>_xlfn.IFNA(VLOOKUP(Locations[[#This Row],[CleanZip]],ZipCodes[],2,0),"")</f>
        <v/>
      </c>
      <c r="G1337" s="38" t="str">
        <f>_xlfn.IFNA(VLOOKUP(Locations[[#This Row],[CleanZip]],ZipCodes[],3,0),"")</f>
        <v/>
      </c>
      <c r="H1337" s="33"/>
      <c r="I1337" s="39"/>
      <c r="J1337" s="39"/>
      <c r="K1337" s="40"/>
      <c r="L1337" s="40"/>
      <c r="M1337" s="33"/>
      <c r="N1337" s="40"/>
      <c r="O1337" s="33"/>
      <c r="P1337" s="33"/>
      <c r="Q1337" s="33"/>
      <c r="R1337" s="33"/>
      <c r="S1337" s="33"/>
      <c r="T1337" s="33"/>
      <c r="U1337" s="33"/>
      <c r="V1337" s="33"/>
      <c r="W1337" s="23" t="str">
        <f>LEFT(TEXT(Locations[[#This Row],[Zip Code]],"00000"),5)</f>
        <v>00000</v>
      </c>
    </row>
    <row r="1338" spans="2:23" x14ac:dyDescent="0.2">
      <c r="B1338" s="154">
        <v>1326</v>
      </c>
      <c r="C1338" s="33"/>
      <c r="D1338" s="33"/>
      <c r="E1338" s="37"/>
      <c r="F1338" s="38" t="str">
        <f>_xlfn.IFNA(VLOOKUP(Locations[[#This Row],[CleanZip]],ZipCodes[],2,0),"")</f>
        <v/>
      </c>
      <c r="G1338" s="38" t="str">
        <f>_xlfn.IFNA(VLOOKUP(Locations[[#This Row],[CleanZip]],ZipCodes[],3,0),"")</f>
        <v/>
      </c>
      <c r="H1338" s="33"/>
      <c r="I1338" s="39"/>
      <c r="J1338" s="39"/>
      <c r="K1338" s="40"/>
      <c r="L1338" s="40"/>
      <c r="M1338" s="33"/>
      <c r="N1338" s="40"/>
      <c r="O1338" s="33"/>
      <c r="P1338" s="33"/>
      <c r="Q1338" s="33"/>
      <c r="R1338" s="33"/>
      <c r="S1338" s="33"/>
      <c r="T1338" s="33"/>
      <c r="U1338" s="33"/>
      <c r="V1338" s="33"/>
      <c r="W1338" s="23" t="str">
        <f>LEFT(TEXT(Locations[[#This Row],[Zip Code]],"00000"),5)</f>
        <v>00000</v>
      </c>
    </row>
    <row r="1339" spans="2:23" x14ac:dyDescent="0.2">
      <c r="B1339" s="154">
        <v>1327</v>
      </c>
      <c r="C1339" s="33"/>
      <c r="D1339" s="33"/>
      <c r="E1339" s="37"/>
      <c r="F1339" s="38" t="str">
        <f>_xlfn.IFNA(VLOOKUP(Locations[[#This Row],[CleanZip]],ZipCodes[],2,0),"")</f>
        <v/>
      </c>
      <c r="G1339" s="38" t="str">
        <f>_xlfn.IFNA(VLOOKUP(Locations[[#This Row],[CleanZip]],ZipCodes[],3,0),"")</f>
        <v/>
      </c>
      <c r="H1339" s="33"/>
      <c r="I1339" s="39"/>
      <c r="J1339" s="39"/>
      <c r="K1339" s="40"/>
      <c r="L1339" s="40"/>
      <c r="M1339" s="33"/>
      <c r="N1339" s="40"/>
      <c r="O1339" s="33"/>
      <c r="P1339" s="33"/>
      <c r="Q1339" s="33"/>
      <c r="R1339" s="33"/>
      <c r="S1339" s="33"/>
      <c r="T1339" s="33"/>
      <c r="U1339" s="33"/>
      <c r="V1339" s="33"/>
      <c r="W1339" s="23" t="str">
        <f>LEFT(TEXT(Locations[[#This Row],[Zip Code]],"00000"),5)</f>
        <v>00000</v>
      </c>
    </row>
    <row r="1340" spans="2:23" x14ac:dyDescent="0.2">
      <c r="B1340" s="154">
        <v>1328</v>
      </c>
      <c r="C1340" s="33"/>
      <c r="D1340" s="33"/>
      <c r="E1340" s="37"/>
      <c r="F1340" s="38" t="str">
        <f>_xlfn.IFNA(VLOOKUP(Locations[[#This Row],[CleanZip]],ZipCodes[],2,0),"")</f>
        <v/>
      </c>
      <c r="G1340" s="38" t="str">
        <f>_xlfn.IFNA(VLOOKUP(Locations[[#This Row],[CleanZip]],ZipCodes[],3,0),"")</f>
        <v/>
      </c>
      <c r="H1340" s="33"/>
      <c r="I1340" s="39"/>
      <c r="J1340" s="39"/>
      <c r="K1340" s="40"/>
      <c r="L1340" s="40"/>
      <c r="M1340" s="33"/>
      <c r="N1340" s="40"/>
      <c r="O1340" s="33"/>
      <c r="P1340" s="33"/>
      <c r="Q1340" s="33"/>
      <c r="R1340" s="33"/>
      <c r="S1340" s="33"/>
      <c r="T1340" s="33"/>
      <c r="U1340" s="33"/>
      <c r="V1340" s="33"/>
      <c r="W1340" s="23" t="str">
        <f>LEFT(TEXT(Locations[[#This Row],[Zip Code]],"00000"),5)</f>
        <v>00000</v>
      </c>
    </row>
    <row r="1341" spans="2:23" x14ac:dyDescent="0.2">
      <c r="B1341" s="154">
        <v>1329</v>
      </c>
      <c r="C1341" s="33"/>
      <c r="D1341" s="33"/>
      <c r="E1341" s="37"/>
      <c r="F1341" s="38" t="str">
        <f>_xlfn.IFNA(VLOOKUP(Locations[[#This Row],[CleanZip]],ZipCodes[],2,0),"")</f>
        <v/>
      </c>
      <c r="G1341" s="38" t="str">
        <f>_xlfn.IFNA(VLOOKUP(Locations[[#This Row],[CleanZip]],ZipCodes[],3,0),"")</f>
        <v/>
      </c>
      <c r="H1341" s="33"/>
      <c r="I1341" s="39"/>
      <c r="J1341" s="39"/>
      <c r="K1341" s="40"/>
      <c r="L1341" s="40"/>
      <c r="M1341" s="33"/>
      <c r="N1341" s="40"/>
      <c r="O1341" s="33"/>
      <c r="P1341" s="33"/>
      <c r="Q1341" s="33"/>
      <c r="R1341" s="33"/>
      <c r="S1341" s="33"/>
      <c r="T1341" s="33"/>
      <c r="U1341" s="33"/>
      <c r="V1341" s="33"/>
      <c r="W1341" s="23" t="str">
        <f>LEFT(TEXT(Locations[[#This Row],[Zip Code]],"00000"),5)</f>
        <v>00000</v>
      </c>
    </row>
    <row r="1342" spans="2:23" x14ac:dyDescent="0.2">
      <c r="B1342" s="154">
        <v>1330</v>
      </c>
      <c r="C1342" s="33"/>
      <c r="D1342" s="33"/>
      <c r="E1342" s="37"/>
      <c r="F1342" s="38" t="str">
        <f>_xlfn.IFNA(VLOOKUP(Locations[[#This Row],[CleanZip]],ZipCodes[],2,0),"")</f>
        <v/>
      </c>
      <c r="G1342" s="38" t="str">
        <f>_xlfn.IFNA(VLOOKUP(Locations[[#This Row],[CleanZip]],ZipCodes[],3,0),"")</f>
        <v/>
      </c>
      <c r="H1342" s="33"/>
      <c r="I1342" s="39"/>
      <c r="J1342" s="39"/>
      <c r="K1342" s="40"/>
      <c r="L1342" s="40"/>
      <c r="M1342" s="33"/>
      <c r="N1342" s="40"/>
      <c r="O1342" s="33"/>
      <c r="P1342" s="33"/>
      <c r="Q1342" s="33"/>
      <c r="R1342" s="33"/>
      <c r="S1342" s="33"/>
      <c r="T1342" s="33"/>
      <c r="U1342" s="33"/>
      <c r="V1342" s="33"/>
      <c r="W1342" s="23" t="str">
        <f>LEFT(TEXT(Locations[[#This Row],[Zip Code]],"00000"),5)</f>
        <v>00000</v>
      </c>
    </row>
    <row r="1343" spans="2:23" x14ac:dyDescent="0.2">
      <c r="B1343" s="154">
        <v>1331</v>
      </c>
      <c r="C1343" s="33"/>
      <c r="D1343" s="33"/>
      <c r="E1343" s="37"/>
      <c r="F1343" s="38" t="str">
        <f>_xlfn.IFNA(VLOOKUP(Locations[[#This Row],[CleanZip]],ZipCodes[],2,0),"")</f>
        <v/>
      </c>
      <c r="G1343" s="38" t="str">
        <f>_xlfn.IFNA(VLOOKUP(Locations[[#This Row],[CleanZip]],ZipCodes[],3,0),"")</f>
        <v/>
      </c>
      <c r="H1343" s="33"/>
      <c r="I1343" s="39"/>
      <c r="J1343" s="39"/>
      <c r="K1343" s="40"/>
      <c r="L1343" s="40"/>
      <c r="M1343" s="33"/>
      <c r="N1343" s="40"/>
      <c r="O1343" s="33"/>
      <c r="P1343" s="33"/>
      <c r="Q1343" s="33"/>
      <c r="R1343" s="33"/>
      <c r="S1343" s="33"/>
      <c r="T1343" s="33"/>
      <c r="U1343" s="33"/>
      <c r="V1343" s="33"/>
      <c r="W1343" s="23" t="str">
        <f>LEFT(TEXT(Locations[[#This Row],[Zip Code]],"00000"),5)</f>
        <v>00000</v>
      </c>
    </row>
    <row r="1344" spans="2:23" x14ac:dyDescent="0.2">
      <c r="B1344" s="154">
        <v>1332</v>
      </c>
      <c r="C1344" s="33"/>
      <c r="D1344" s="33"/>
      <c r="E1344" s="37"/>
      <c r="F1344" s="38" t="str">
        <f>_xlfn.IFNA(VLOOKUP(Locations[[#This Row],[CleanZip]],ZipCodes[],2,0),"")</f>
        <v/>
      </c>
      <c r="G1344" s="38" t="str">
        <f>_xlfn.IFNA(VLOOKUP(Locations[[#This Row],[CleanZip]],ZipCodes[],3,0),"")</f>
        <v/>
      </c>
      <c r="H1344" s="33"/>
      <c r="I1344" s="39"/>
      <c r="J1344" s="39"/>
      <c r="K1344" s="40"/>
      <c r="L1344" s="40"/>
      <c r="M1344" s="33"/>
      <c r="N1344" s="40"/>
      <c r="O1344" s="33"/>
      <c r="P1344" s="33"/>
      <c r="Q1344" s="33"/>
      <c r="R1344" s="33"/>
      <c r="S1344" s="33"/>
      <c r="T1344" s="33"/>
      <c r="U1344" s="33"/>
      <c r="V1344" s="33"/>
      <c r="W1344" s="23" t="str">
        <f>LEFT(TEXT(Locations[[#This Row],[Zip Code]],"00000"),5)</f>
        <v>00000</v>
      </c>
    </row>
    <row r="1345" spans="2:23" x14ac:dyDescent="0.2">
      <c r="B1345" s="154">
        <v>1333</v>
      </c>
      <c r="C1345" s="33"/>
      <c r="D1345" s="33"/>
      <c r="E1345" s="37"/>
      <c r="F1345" s="38" t="str">
        <f>_xlfn.IFNA(VLOOKUP(Locations[[#This Row],[CleanZip]],ZipCodes[],2,0),"")</f>
        <v/>
      </c>
      <c r="G1345" s="38" t="str">
        <f>_xlfn.IFNA(VLOOKUP(Locations[[#This Row],[CleanZip]],ZipCodes[],3,0),"")</f>
        <v/>
      </c>
      <c r="H1345" s="33"/>
      <c r="I1345" s="39"/>
      <c r="J1345" s="39"/>
      <c r="K1345" s="40"/>
      <c r="L1345" s="40"/>
      <c r="M1345" s="33"/>
      <c r="N1345" s="40"/>
      <c r="O1345" s="33"/>
      <c r="P1345" s="33"/>
      <c r="Q1345" s="33"/>
      <c r="R1345" s="33"/>
      <c r="S1345" s="33"/>
      <c r="T1345" s="33"/>
      <c r="U1345" s="33"/>
      <c r="V1345" s="33"/>
      <c r="W1345" s="23" t="str">
        <f>LEFT(TEXT(Locations[[#This Row],[Zip Code]],"00000"),5)</f>
        <v>00000</v>
      </c>
    </row>
    <row r="1346" spans="2:23" x14ac:dyDescent="0.2">
      <c r="B1346" s="154">
        <v>1334</v>
      </c>
      <c r="C1346" s="33"/>
      <c r="D1346" s="33"/>
      <c r="E1346" s="37"/>
      <c r="F1346" s="38" t="str">
        <f>_xlfn.IFNA(VLOOKUP(Locations[[#This Row],[CleanZip]],ZipCodes[],2,0),"")</f>
        <v/>
      </c>
      <c r="G1346" s="38" t="str">
        <f>_xlfn.IFNA(VLOOKUP(Locations[[#This Row],[CleanZip]],ZipCodes[],3,0),"")</f>
        <v/>
      </c>
      <c r="H1346" s="33"/>
      <c r="I1346" s="39"/>
      <c r="J1346" s="39"/>
      <c r="K1346" s="40"/>
      <c r="L1346" s="40"/>
      <c r="M1346" s="33"/>
      <c r="N1346" s="40"/>
      <c r="O1346" s="33"/>
      <c r="P1346" s="33"/>
      <c r="Q1346" s="33"/>
      <c r="R1346" s="33"/>
      <c r="S1346" s="33"/>
      <c r="T1346" s="33"/>
      <c r="U1346" s="33"/>
      <c r="V1346" s="33"/>
      <c r="W1346" s="23" t="str">
        <f>LEFT(TEXT(Locations[[#This Row],[Zip Code]],"00000"),5)</f>
        <v>00000</v>
      </c>
    </row>
    <row r="1347" spans="2:23" x14ac:dyDescent="0.2">
      <c r="B1347" s="154">
        <v>1335</v>
      </c>
      <c r="C1347" s="33"/>
      <c r="D1347" s="33"/>
      <c r="E1347" s="37"/>
      <c r="F1347" s="38" t="str">
        <f>_xlfn.IFNA(VLOOKUP(Locations[[#This Row],[CleanZip]],ZipCodes[],2,0),"")</f>
        <v/>
      </c>
      <c r="G1347" s="38" t="str">
        <f>_xlfn.IFNA(VLOOKUP(Locations[[#This Row],[CleanZip]],ZipCodes[],3,0),"")</f>
        <v/>
      </c>
      <c r="H1347" s="33"/>
      <c r="I1347" s="39"/>
      <c r="J1347" s="39"/>
      <c r="K1347" s="40"/>
      <c r="L1347" s="40"/>
      <c r="M1347" s="33"/>
      <c r="N1347" s="40"/>
      <c r="O1347" s="33"/>
      <c r="P1347" s="33"/>
      <c r="Q1347" s="33"/>
      <c r="R1347" s="33"/>
      <c r="S1347" s="33"/>
      <c r="T1347" s="33"/>
      <c r="U1347" s="33"/>
      <c r="V1347" s="33"/>
      <c r="W1347" s="23" t="str">
        <f>LEFT(TEXT(Locations[[#This Row],[Zip Code]],"00000"),5)</f>
        <v>00000</v>
      </c>
    </row>
    <row r="1348" spans="2:23" x14ac:dyDescent="0.2">
      <c r="B1348" s="154">
        <v>1336</v>
      </c>
      <c r="C1348" s="33"/>
      <c r="D1348" s="33"/>
      <c r="E1348" s="37"/>
      <c r="F1348" s="38" t="str">
        <f>_xlfn.IFNA(VLOOKUP(Locations[[#This Row],[CleanZip]],ZipCodes[],2,0),"")</f>
        <v/>
      </c>
      <c r="G1348" s="38" t="str">
        <f>_xlfn.IFNA(VLOOKUP(Locations[[#This Row],[CleanZip]],ZipCodes[],3,0),"")</f>
        <v/>
      </c>
      <c r="H1348" s="33"/>
      <c r="I1348" s="39"/>
      <c r="J1348" s="39"/>
      <c r="K1348" s="40"/>
      <c r="L1348" s="40"/>
      <c r="M1348" s="33"/>
      <c r="N1348" s="40"/>
      <c r="O1348" s="33"/>
      <c r="P1348" s="33"/>
      <c r="Q1348" s="33"/>
      <c r="R1348" s="33"/>
      <c r="S1348" s="33"/>
      <c r="T1348" s="33"/>
      <c r="U1348" s="33"/>
      <c r="V1348" s="33"/>
      <c r="W1348" s="23" t="str">
        <f>LEFT(TEXT(Locations[[#This Row],[Zip Code]],"00000"),5)</f>
        <v>00000</v>
      </c>
    </row>
    <row r="1349" spans="2:23" x14ac:dyDescent="0.2">
      <c r="B1349" s="154">
        <v>1337</v>
      </c>
      <c r="C1349" s="33"/>
      <c r="D1349" s="33"/>
      <c r="E1349" s="37"/>
      <c r="F1349" s="38" t="str">
        <f>_xlfn.IFNA(VLOOKUP(Locations[[#This Row],[CleanZip]],ZipCodes[],2,0),"")</f>
        <v/>
      </c>
      <c r="G1349" s="38" t="str">
        <f>_xlfn.IFNA(VLOOKUP(Locations[[#This Row],[CleanZip]],ZipCodes[],3,0),"")</f>
        <v/>
      </c>
      <c r="H1349" s="33"/>
      <c r="I1349" s="39"/>
      <c r="J1349" s="39"/>
      <c r="K1349" s="40"/>
      <c r="L1349" s="40"/>
      <c r="M1349" s="33"/>
      <c r="N1349" s="40"/>
      <c r="O1349" s="33"/>
      <c r="P1349" s="33"/>
      <c r="Q1349" s="33"/>
      <c r="R1349" s="33"/>
      <c r="S1349" s="33"/>
      <c r="T1349" s="33"/>
      <c r="U1349" s="33"/>
      <c r="V1349" s="33"/>
      <c r="W1349" s="23" t="str">
        <f>LEFT(TEXT(Locations[[#This Row],[Zip Code]],"00000"),5)</f>
        <v>00000</v>
      </c>
    </row>
    <row r="1350" spans="2:23" x14ac:dyDescent="0.2">
      <c r="B1350" s="154">
        <v>1338</v>
      </c>
      <c r="C1350" s="33"/>
      <c r="D1350" s="33"/>
      <c r="E1350" s="37"/>
      <c r="F1350" s="38" t="str">
        <f>_xlfn.IFNA(VLOOKUP(Locations[[#This Row],[CleanZip]],ZipCodes[],2,0),"")</f>
        <v/>
      </c>
      <c r="G1350" s="38" t="str">
        <f>_xlfn.IFNA(VLOOKUP(Locations[[#This Row],[CleanZip]],ZipCodes[],3,0),"")</f>
        <v/>
      </c>
      <c r="H1350" s="33"/>
      <c r="I1350" s="39"/>
      <c r="J1350" s="39"/>
      <c r="K1350" s="40"/>
      <c r="L1350" s="40"/>
      <c r="M1350" s="33"/>
      <c r="N1350" s="40"/>
      <c r="O1350" s="33"/>
      <c r="P1350" s="33"/>
      <c r="Q1350" s="33"/>
      <c r="R1350" s="33"/>
      <c r="S1350" s="33"/>
      <c r="T1350" s="33"/>
      <c r="U1350" s="33"/>
      <c r="V1350" s="33"/>
      <c r="W1350" s="23" t="str">
        <f>LEFT(TEXT(Locations[[#This Row],[Zip Code]],"00000"),5)</f>
        <v>00000</v>
      </c>
    </row>
    <row r="1351" spans="2:23" x14ac:dyDescent="0.2">
      <c r="B1351" s="154">
        <v>1339</v>
      </c>
      <c r="C1351" s="33"/>
      <c r="D1351" s="33"/>
      <c r="E1351" s="37"/>
      <c r="F1351" s="38" t="str">
        <f>_xlfn.IFNA(VLOOKUP(Locations[[#This Row],[CleanZip]],ZipCodes[],2,0),"")</f>
        <v/>
      </c>
      <c r="G1351" s="38" t="str">
        <f>_xlfn.IFNA(VLOOKUP(Locations[[#This Row],[CleanZip]],ZipCodes[],3,0),"")</f>
        <v/>
      </c>
      <c r="H1351" s="33"/>
      <c r="I1351" s="39"/>
      <c r="J1351" s="39"/>
      <c r="K1351" s="40"/>
      <c r="L1351" s="40"/>
      <c r="M1351" s="33"/>
      <c r="N1351" s="40"/>
      <c r="O1351" s="33"/>
      <c r="P1351" s="33"/>
      <c r="Q1351" s="33"/>
      <c r="R1351" s="33"/>
      <c r="S1351" s="33"/>
      <c r="T1351" s="33"/>
      <c r="U1351" s="33"/>
      <c r="V1351" s="33"/>
      <c r="W1351" s="23" t="str">
        <f>LEFT(TEXT(Locations[[#This Row],[Zip Code]],"00000"),5)</f>
        <v>00000</v>
      </c>
    </row>
    <row r="1352" spans="2:23" x14ac:dyDescent="0.2">
      <c r="B1352" s="154">
        <v>1340</v>
      </c>
      <c r="C1352" s="33"/>
      <c r="D1352" s="33"/>
      <c r="E1352" s="37"/>
      <c r="F1352" s="38" t="str">
        <f>_xlfn.IFNA(VLOOKUP(Locations[[#This Row],[CleanZip]],ZipCodes[],2,0),"")</f>
        <v/>
      </c>
      <c r="G1352" s="38" t="str">
        <f>_xlfn.IFNA(VLOOKUP(Locations[[#This Row],[CleanZip]],ZipCodes[],3,0),"")</f>
        <v/>
      </c>
      <c r="H1352" s="33"/>
      <c r="I1352" s="39"/>
      <c r="J1352" s="39"/>
      <c r="K1352" s="40"/>
      <c r="L1352" s="40"/>
      <c r="M1352" s="33"/>
      <c r="N1352" s="40"/>
      <c r="O1352" s="33"/>
      <c r="P1352" s="33"/>
      <c r="Q1352" s="33"/>
      <c r="R1352" s="33"/>
      <c r="S1352" s="33"/>
      <c r="T1352" s="33"/>
      <c r="U1352" s="33"/>
      <c r="V1352" s="33"/>
      <c r="W1352" s="23" t="str">
        <f>LEFT(TEXT(Locations[[#This Row],[Zip Code]],"00000"),5)</f>
        <v>00000</v>
      </c>
    </row>
    <row r="1353" spans="2:23" x14ac:dyDescent="0.2">
      <c r="B1353" s="154">
        <v>1341</v>
      </c>
      <c r="C1353" s="33"/>
      <c r="D1353" s="33"/>
      <c r="E1353" s="37"/>
      <c r="F1353" s="38" t="str">
        <f>_xlfn.IFNA(VLOOKUP(Locations[[#This Row],[CleanZip]],ZipCodes[],2,0),"")</f>
        <v/>
      </c>
      <c r="G1353" s="38" t="str">
        <f>_xlfn.IFNA(VLOOKUP(Locations[[#This Row],[CleanZip]],ZipCodes[],3,0),"")</f>
        <v/>
      </c>
      <c r="H1353" s="33"/>
      <c r="I1353" s="39"/>
      <c r="J1353" s="39"/>
      <c r="K1353" s="40"/>
      <c r="L1353" s="40"/>
      <c r="M1353" s="33"/>
      <c r="N1353" s="40"/>
      <c r="O1353" s="33"/>
      <c r="P1353" s="33"/>
      <c r="Q1353" s="33"/>
      <c r="R1353" s="33"/>
      <c r="S1353" s="33"/>
      <c r="T1353" s="33"/>
      <c r="U1353" s="33"/>
      <c r="V1353" s="33"/>
      <c r="W1353" s="23" t="str">
        <f>LEFT(TEXT(Locations[[#This Row],[Zip Code]],"00000"),5)</f>
        <v>00000</v>
      </c>
    </row>
    <row r="1354" spans="2:23" x14ac:dyDescent="0.2">
      <c r="B1354" s="154">
        <v>1342</v>
      </c>
      <c r="C1354" s="33"/>
      <c r="D1354" s="33"/>
      <c r="E1354" s="37"/>
      <c r="F1354" s="38" t="str">
        <f>_xlfn.IFNA(VLOOKUP(Locations[[#This Row],[CleanZip]],ZipCodes[],2,0),"")</f>
        <v/>
      </c>
      <c r="G1354" s="38" t="str">
        <f>_xlfn.IFNA(VLOOKUP(Locations[[#This Row],[CleanZip]],ZipCodes[],3,0),"")</f>
        <v/>
      </c>
      <c r="H1354" s="33"/>
      <c r="I1354" s="39"/>
      <c r="J1354" s="39"/>
      <c r="K1354" s="40"/>
      <c r="L1354" s="40"/>
      <c r="M1354" s="33"/>
      <c r="N1354" s="40"/>
      <c r="O1354" s="33"/>
      <c r="P1354" s="33"/>
      <c r="Q1354" s="33"/>
      <c r="R1354" s="33"/>
      <c r="S1354" s="33"/>
      <c r="T1354" s="33"/>
      <c r="U1354" s="33"/>
      <c r="V1354" s="33"/>
      <c r="W1354" s="23" t="str">
        <f>LEFT(TEXT(Locations[[#This Row],[Zip Code]],"00000"),5)</f>
        <v>00000</v>
      </c>
    </row>
    <row r="1355" spans="2:23" x14ac:dyDescent="0.2">
      <c r="B1355" s="154">
        <v>1343</v>
      </c>
      <c r="C1355" s="33"/>
      <c r="D1355" s="33"/>
      <c r="E1355" s="37"/>
      <c r="F1355" s="38" t="str">
        <f>_xlfn.IFNA(VLOOKUP(Locations[[#This Row],[CleanZip]],ZipCodes[],2,0),"")</f>
        <v/>
      </c>
      <c r="G1355" s="38" t="str">
        <f>_xlfn.IFNA(VLOOKUP(Locations[[#This Row],[CleanZip]],ZipCodes[],3,0),"")</f>
        <v/>
      </c>
      <c r="H1355" s="33"/>
      <c r="I1355" s="39"/>
      <c r="J1355" s="39"/>
      <c r="K1355" s="40"/>
      <c r="L1355" s="40"/>
      <c r="M1355" s="33"/>
      <c r="N1355" s="40"/>
      <c r="O1355" s="33"/>
      <c r="P1355" s="33"/>
      <c r="Q1355" s="33"/>
      <c r="R1355" s="33"/>
      <c r="S1355" s="33"/>
      <c r="T1355" s="33"/>
      <c r="U1355" s="33"/>
      <c r="V1355" s="33"/>
      <c r="W1355" s="23" t="str">
        <f>LEFT(TEXT(Locations[[#This Row],[Zip Code]],"00000"),5)</f>
        <v>00000</v>
      </c>
    </row>
    <row r="1356" spans="2:23" x14ac:dyDescent="0.2">
      <c r="B1356" s="154">
        <v>1344</v>
      </c>
      <c r="C1356" s="33"/>
      <c r="D1356" s="33"/>
      <c r="E1356" s="37"/>
      <c r="F1356" s="38" t="str">
        <f>_xlfn.IFNA(VLOOKUP(Locations[[#This Row],[CleanZip]],ZipCodes[],2,0),"")</f>
        <v/>
      </c>
      <c r="G1356" s="38" t="str">
        <f>_xlfn.IFNA(VLOOKUP(Locations[[#This Row],[CleanZip]],ZipCodes[],3,0),"")</f>
        <v/>
      </c>
      <c r="H1356" s="33"/>
      <c r="I1356" s="39"/>
      <c r="J1356" s="39"/>
      <c r="K1356" s="40"/>
      <c r="L1356" s="40"/>
      <c r="M1356" s="33"/>
      <c r="N1356" s="40"/>
      <c r="O1356" s="33"/>
      <c r="P1356" s="33"/>
      <c r="Q1356" s="33"/>
      <c r="R1356" s="33"/>
      <c r="S1356" s="33"/>
      <c r="T1356" s="33"/>
      <c r="U1356" s="33"/>
      <c r="V1356" s="33"/>
      <c r="W1356" s="23" t="str">
        <f>LEFT(TEXT(Locations[[#This Row],[Zip Code]],"00000"),5)</f>
        <v>00000</v>
      </c>
    </row>
    <row r="1357" spans="2:23" x14ac:dyDescent="0.2">
      <c r="B1357" s="154">
        <v>1345</v>
      </c>
      <c r="C1357" s="33"/>
      <c r="D1357" s="33"/>
      <c r="E1357" s="37"/>
      <c r="F1357" s="38" t="str">
        <f>_xlfn.IFNA(VLOOKUP(Locations[[#This Row],[CleanZip]],ZipCodes[],2,0),"")</f>
        <v/>
      </c>
      <c r="G1357" s="38" t="str">
        <f>_xlfn.IFNA(VLOOKUP(Locations[[#This Row],[CleanZip]],ZipCodes[],3,0),"")</f>
        <v/>
      </c>
      <c r="H1357" s="33"/>
      <c r="I1357" s="39"/>
      <c r="J1357" s="39"/>
      <c r="K1357" s="40"/>
      <c r="L1357" s="40"/>
      <c r="M1357" s="33"/>
      <c r="N1357" s="40"/>
      <c r="O1357" s="33"/>
      <c r="P1357" s="33"/>
      <c r="Q1357" s="33"/>
      <c r="R1357" s="33"/>
      <c r="S1357" s="33"/>
      <c r="T1357" s="33"/>
      <c r="U1357" s="33"/>
      <c r="V1357" s="33"/>
      <c r="W1357" s="23" t="str">
        <f>LEFT(TEXT(Locations[[#This Row],[Zip Code]],"00000"),5)</f>
        <v>00000</v>
      </c>
    </row>
    <row r="1358" spans="2:23" x14ac:dyDescent="0.2">
      <c r="B1358" s="154">
        <v>1346</v>
      </c>
      <c r="C1358" s="33"/>
      <c r="D1358" s="33"/>
      <c r="E1358" s="37"/>
      <c r="F1358" s="38" t="str">
        <f>_xlfn.IFNA(VLOOKUP(Locations[[#This Row],[CleanZip]],ZipCodes[],2,0),"")</f>
        <v/>
      </c>
      <c r="G1358" s="38" t="str">
        <f>_xlfn.IFNA(VLOOKUP(Locations[[#This Row],[CleanZip]],ZipCodes[],3,0),"")</f>
        <v/>
      </c>
      <c r="H1358" s="33"/>
      <c r="I1358" s="39"/>
      <c r="J1358" s="39"/>
      <c r="K1358" s="40"/>
      <c r="L1358" s="40"/>
      <c r="M1358" s="33"/>
      <c r="N1358" s="40"/>
      <c r="O1358" s="33"/>
      <c r="P1358" s="33"/>
      <c r="Q1358" s="33"/>
      <c r="R1358" s="33"/>
      <c r="S1358" s="33"/>
      <c r="T1358" s="33"/>
      <c r="U1358" s="33"/>
      <c r="V1358" s="33"/>
      <c r="W1358" s="23" t="str">
        <f>LEFT(TEXT(Locations[[#This Row],[Zip Code]],"00000"),5)</f>
        <v>00000</v>
      </c>
    </row>
    <row r="1359" spans="2:23" x14ac:dyDescent="0.2">
      <c r="B1359" s="154">
        <v>1347</v>
      </c>
      <c r="C1359" s="33"/>
      <c r="D1359" s="33"/>
      <c r="E1359" s="37"/>
      <c r="F1359" s="38" t="str">
        <f>_xlfn.IFNA(VLOOKUP(Locations[[#This Row],[CleanZip]],ZipCodes[],2,0),"")</f>
        <v/>
      </c>
      <c r="G1359" s="38" t="str">
        <f>_xlfn.IFNA(VLOOKUP(Locations[[#This Row],[CleanZip]],ZipCodes[],3,0),"")</f>
        <v/>
      </c>
      <c r="H1359" s="33"/>
      <c r="I1359" s="39"/>
      <c r="J1359" s="39"/>
      <c r="K1359" s="40"/>
      <c r="L1359" s="40"/>
      <c r="M1359" s="33"/>
      <c r="N1359" s="40"/>
      <c r="O1359" s="33"/>
      <c r="P1359" s="33"/>
      <c r="Q1359" s="33"/>
      <c r="R1359" s="33"/>
      <c r="S1359" s="33"/>
      <c r="T1359" s="33"/>
      <c r="U1359" s="33"/>
      <c r="V1359" s="33"/>
      <c r="W1359" s="23" t="str">
        <f>LEFT(TEXT(Locations[[#This Row],[Zip Code]],"00000"),5)</f>
        <v>00000</v>
      </c>
    </row>
    <row r="1360" spans="2:23" x14ac:dyDescent="0.2">
      <c r="B1360" s="154">
        <v>1348</v>
      </c>
      <c r="C1360" s="33"/>
      <c r="D1360" s="33"/>
      <c r="E1360" s="37"/>
      <c r="F1360" s="38" t="str">
        <f>_xlfn.IFNA(VLOOKUP(Locations[[#This Row],[CleanZip]],ZipCodes[],2,0),"")</f>
        <v/>
      </c>
      <c r="G1360" s="38" t="str">
        <f>_xlfn.IFNA(VLOOKUP(Locations[[#This Row],[CleanZip]],ZipCodes[],3,0),"")</f>
        <v/>
      </c>
      <c r="H1360" s="33"/>
      <c r="I1360" s="39"/>
      <c r="J1360" s="39"/>
      <c r="K1360" s="40"/>
      <c r="L1360" s="40"/>
      <c r="M1360" s="33"/>
      <c r="N1360" s="40"/>
      <c r="O1360" s="33"/>
      <c r="P1360" s="33"/>
      <c r="Q1360" s="33"/>
      <c r="R1360" s="33"/>
      <c r="S1360" s="33"/>
      <c r="T1360" s="33"/>
      <c r="U1360" s="33"/>
      <c r="V1360" s="33"/>
      <c r="W1360" s="23" t="str">
        <f>LEFT(TEXT(Locations[[#This Row],[Zip Code]],"00000"),5)</f>
        <v>00000</v>
      </c>
    </row>
    <row r="1361" spans="2:23" x14ac:dyDescent="0.2">
      <c r="B1361" s="154">
        <v>1349</v>
      </c>
      <c r="C1361" s="33"/>
      <c r="D1361" s="33"/>
      <c r="E1361" s="37"/>
      <c r="F1361" s="38" t="str">
        <f>_xlfn.IFNA(VLOOKUP(Locations[[#This Row],[CleanZip]],ZipCodes[],2,0),"")</f>
        <v/>
      </c>
      <c r="G1361" s="38" t="str">
        <f>_xlfn.IFNA(VLOOKUP(Locations[[#This Row],[CleanZip]],ZipCodes[],3,0),"")</f>
        <v/>
      </c>
      <c r="H1361" s="33"/>
      <c r="I1361" s="39"/>
      <c r="J1361" s="39"/>
      <c r="K1361" s="40"/>
      <c r="L1361" s="40"/>
      <c r="M1361" s="33"/>
      <c r="N1361" s="40"/>
      <c r="O1361" s="33"/>
      <c r="P1361" s="33"/>
      <c r="Q1361" s="33"/>
      <c r="R1361" s="33"/>
      <c r="S1361" s="33"/>
      <c r="T1361" s="33"/>
      <c r="U1361" s="33"/>
      <c r="V1361" s="33"/>
      <c r="W1361" s="23" t="str">
        <f>LEFT(TEXT(Locations[[#This Row],[Zip Code]],"00000"),5)</f>
        <v>00000</v>
      </c>
    </row>
    <row r="1362" spans="2:23" x14ac:dyDescent="0.2">
      <c r="B1362" s="154">
        <v>1350</v>
      </c>
      <c r="C1362" s="33"/>
      <c r="D1362" s="33"/>
      <c r="E1362" s="37"/>
      <c r="F1362" s="38" t="str">
        <f>_xlfn.IFNA(VLOOKUP(Locations[[#This Row],[CleanZip]],ZipCodes[],2,0),"")</f>
        <v/>
      </c>
      <c r="G1362" s="38" t="str">
        <f>_xlfn.IFNA(VLOOKUP(Locations[[#This Row],[CleanZip]],ZipCodes[],3,0),"")</f>
        <v/>
      </c>
      <c r="H1362" s="33"/>
      <c r="I1362" s="39"/>
      <c r="J1362" s="39"/>
      <c r="K1362" s="40"/>
      <c r="L1362" s="40"/>
      <c r="M1362" s="33"/>
      <c r="N1362" s="40"/>
      <c r="O1362" s="33"/>
      <c r="P1362" s="33"/>
      <c r="Q1362" s="33"/>
      <c r="R1362" s="33"/>
      <c r="S1362" s="33"/>
      <c r="T1362" s="33"/>
      <c r="U1362" s="33"/>
      <c r="V1362" s="33"/>
      <c r="W1362" s="23" t="str">
        <f>LEFT(TEXT(Locations[[#This Row],[Zip Code]],"00000"),5)</f>
        <v>00000</v>
      </c>
    </row>
    <row r="1363" spans="2:23" x14ac:dyDescent="0.2">
      <c r="B1363" s="154">
        <v>1351</v>
      </c>
      <c r="C1363" s="33"/>
      <c r="D1363" s="33"/>
      <c r="E1363" s="37"/>
      <c r="F1363" s="38" t="str">
        <f>_xlfn.IFNA(VLOOKUP(Locations[[#This Row],[CleanZip]],ZipCodes[],2,0),"")</f>
        <v/>
      </c>
      <c r="G1363" s="38" t="str">
        <f>_xlfn.IFNA(VLOOKUP(Locations[[#This Row],[CleanZip]],ZipCodes[],3,0),"")</f>
        <v/>
      </c>
      <c r="H1363" s="33"/>
      <c r="I1363" s="39"/>
      <c r="J1363" s="39"/>
      <c r="K1363" s="40"/>
      <c r="L1363" s="40"/>
      <c r="M1363" s="33"/>
      <c r="N1363" s="40"/>
      <c r="O1363" s="33"/>
      <c r="P1363" s="33"/>
      <c r="Q1363" s="33"/>
      <c r="R1363" s="33"/>
      <c r="S1363" s="33"/>
      <c r="T1363" s="33"/>
      <c r="U1363" s="33"/>
      <c r="V1363" s="33"/>
      <c r="W1363" s="23" t="str">
        <f>LEFT(TEXT(Locations[[#This Row],[Zip Code]],"00000"),5)</f>
        <v>00000</v>
      </c>
    </row>
    <row r="1364" spans="2:23" x14ac:dyDescent="0.2">
      <c r="B1364" s="154">
        <v>1352</v>
      </c>
      <c r="C1364" s="33"/>
      <c r="D1364" s="33"/>
      <c r="E1364" s="37"/>
      <c r="F1364" s="38" t="str">
        <f>_xlfn.IFNA(VLOOKUP(Locations[[#This Row],[CleanZip]],ZipCodes[],2,0),"")</f>
        <v/>
      </c>
      <c r="G1364" s="38" t="str">
        <f>_xlfn.IFNA(VLOOKUP(Locations[[#This Row],[CleanZip]],ZipCodes[],3,0),"")</f>
        <v/>
      </c>
      <c r="H1364" s="33"/>
      <c r="I1364" s="39"/>
      <c r="J1364" s="39"/>
      <c r="K1364" s="40"/>
      <c r="L1364" s="40"/>
      <c r="M1364" s="33"/>
      <c r="N1364" s="40"/>
      <c r="O1364" s="33"/>
      <c r="P1364" s="33"/>
      <c r="Q1364" s="33"/>
      <c r="R1364" s="33"/>
      <c r="S1364" s="33"/>
      <c r="T1364" s="33"/>
      <c r="U1364" s="33"/>
      <c r="V1364" s="33"/>
      <c r="W1364" s="23" t="str">
        <f>LEFT(TEXT(Locations[[#This Row],[Zip Code]],"00000"),5)</f>
        <v>00000</v>
      </c>
    </row>
    <row r="1365" spans="2:23" x14ac:dyDescent="0.2">
      <c r="B1365" s="154">
        <v>1353</v>
      </c>
      <c r="C1365" s="33"/>
      <c r="D1365" s="33"/>
      <c r="E1365" s="37"/>
      <c r="F1365" s="38" t="str">
        <f>_xlfn.IFNA(VLOOKUP(Locations[[#This Row],[CleanZip]],ZipCodes[],2,0),"")</f>
        <v/>
      </c>
      <c r="G1365" s="38" t="str">
        <f>_xlfn.IFNA(VLOOKUP(Locations[[#This Row],[CleanZip]],ZipCodes[],3,0),"")</f>
        <v/>
      </c>
      <c r="H1365" s="33"/>
      <c r="I1365" s="39"/>
      <c r="J1365" s="39"/>
      <c r="K1365" s="40"/>
      <c r="L1365" s="40"/>
      <c r="M1365" s="33"/>
      <c r="N1365" s="40"/>
      <c r="O1365" s="33"/>
      <c r="P1365" s="33"/>
      <c r="Q1365" s="33"/>
      <c r="R1365" s="33"/>
      <c r="S1365" s="33"/>
      <c r="T1365" s="33"/>
      <c r="U1365" s="33"/>
      <c r="V1365" s="33"/>
      <c r="W1365" s="23" t="str">
        <f>LEFT(TEXT(Locations[[#This Row],[Zip Code]],"00000"),5)</f>
        <v>00000</v>
      </c>
    </row>
    <row r="1366" spans="2:23" x14ac:dyDescent="0.2">
      <c r="B1366" s="154">
        <v>1354</v>
      </c>
      <c r="C1366" s="33"/>
      <c r="D1366" s="33"/>
      <c r="E1366" s="37"/>
      <c r="F1366" s="38" t="str">
        <f>_xlfn.IFNA(VLOOKUP(Locations[[#This Row],[CleanZip]],ZipCodes[],2,0),"")</f>
        <v/>
      </c>
      <c r="G1366" s="38" t="str">
        <f>_xlfn.IFNA(VLOOKUP(Locations[[#This Row],[CleanZip]],ZipCodes[],3,0),"")</f>
        <v/>
      </c>
      <c r="H1366" s="33"/>
      <c r="I1366" s="39"/>
      <c r="J1366" s="39"/>
      <c r="K1366" s="40"/>
      <c r="L1366" s="40"/>
      <c r="M1366" s="33"/>
      <c r="N1366" s="40"/>
      <c r="O1366" s="33"/>
      <c r="P1366" s="33"/>
      <c r="Q1366" s="33"/>
      <c r="R1366" s="33"/>
      <c r="S1366" s="33"/>
      <c r="T1366" s="33"/>
      <c r="U1366" s="33"/>
      <c r="V1366" s="33"/>
      <c r="W1366" s="23" t="str">
        <f>LEFT(TEXT(Locations[[#This Row],[Zip Code]],"00000"),5)</f>
        <v>00000</v>
      </c>
    </row>
    <row r="1367" spans="2:23" x14ac:dyDescent="0.2">
      <c r="B1367" s="154">
        <v>1355</v>
      </c>
      <c r="C1367" s="33"/>
      <c r="D1367" s="33"/>
      <c r="E1367" s="37"/>
      <c r="F1367" s="38" t="str">
        <f>_xlfn.IFNA(VLOOKUP(Locations[[#This Row],[CleanZip]],ZipCodes[],2,0),"")</f>
        <v/>
      </c>
      <c r="G1367" s="38" t="str">
        <f>_xlfn.IFNA(VLOOKUP(Locations[[#This Row],[CleanZip]],ZipCodes[],3,0),"")</f>
        <v/>
      </c>
      <c r="H1367" s="33"/>
      <c r="I1367" s="39"/>
      <c r="J1367" s="39"/>
      <c r="K1367" s="40"/>
      <c r="L1367" s="40"/>
      <c r="M1367" s="33"/>
      <c r="N1367" s="40"/>
      <c r="O1367" s="33"/>
      <c r="P1367" s="33"/>
      <c r="Q1367" s="33"/>
      <c r="R1367" s="33"/>
      <c r="S1367" s="33"/>
      <c r="T1367" s="33"/>
      <c r="U1367" s="33"/>
      <c r="V1367" s="33"/>
      <c r="W1367" s="23" t="str">
        <f>LEFT(TEXT(Locations[[#This Row],[Zip Code]],"00000"),5)</f>
        <v>00000</v>
      </c>
    </row>
    <row r="1368" spans="2:23" x14ac:dyDescent="0.2">
      <c r="B1368" s="154">
        <v>1356</v>
      </c>
      <c r="C1368" s="33"/>
      <c r="D1368" s="33"/>
      <c r="E1368" s="37"/>
      <c r="F1368" s="38" t="str">
        <f>_xlfn.IFNA(VLOOKUP(Locations[[#This Row],[CleanZip]],ZipCodes[],2,0),"")</f>
        <v/>
      </c>
      <c r="G1368" s="38" t="str">
        <f>_xlfn.IFNA(VLOOKUP(Locations[[#This Row],[CleanZip]],ZipCodes[],3,0),"")</f>
        <v/>
      </c>
      <c r="H1368" s="33"/>
      <c r="I1368" s="39"/>
      <c r="J1368" s="39"/>
      <c r="K1368" s="40"/>
      <c r="L1368" s="40"/>
      <c r="M1368" s="33"/>
      <c r="N1368" s="40"/>
      <c r="O1368" s="33"/>
      <c r="P1368" s="33"/>
      <c r="Q1368" s="33"/>
      <c r="R1368" s="33"/>
      <c r="S1368" s="33"/>
      <c r="T1368" s="33"/>
      <c r="U1368" s="33"/>
      <c r="V1368" s="33"/>
      <c r="W1368" s="23" t="str">
        <f>LEFT(TEXT(Locations[[#This Row],[Zip Code]],"00000"),5)</f>
        <v>00000</v>
      </c>
    </row>
    <row r="1369" spans="2:23" x14ac:dyDescent="0.2">
      <c r="B1369" s="154">
        <v>1357</v>
      </c>
      <c r="C1369" s="33"/>
      <c r="D1369" s="33"/>
      <c r="E1369" s="37"/>
      <c r="F1369" s="38" t="str">
        <f>_xlfn.IFNA(VLOOKUP(Locations[[#This Row],[CleanZip]],ZipCodes[],2,0),"")</f>
        <v/>
      </c>
      <c r="G1369" s="38" t="str">
        <f>_xlfn.IFNA(VLOOKUP(Locations[[#This Row],[CleanZip]],ZipCodes[],3,0),"")</f>
        <v/>
      </c>
      <c r="H1369" s="33"/>
      <c r="I1369" s="39"/>
      <c r="J1369" s="39"/>
      <c r="K1369" s="40"/>
      <c r="L1369" s="40"/>
      <c r="M1369" s="33"/>
      <c r="N1369" s="40"/>
      <c r="O1369" s="33"/>
      <c r="P1369" s="33"/>
      <c r="Q1369" s="33"/>
      <c r="R1369" s="33"/>
      <c r="S1369" s="33"/>
      <c r="T1369" s="33"/>
      <c r="U1369" s="33"/>
      <c r="V1369" s="33"/>
      <c r="W1369" s="23" t="str">
        <f>LEFT(TEXT(Locations[[#This Row],[Zip Code]],"00000"),5)</f>
        <v>00000</v>
      </c>
    </row>
    <row r="1370" spans="2:23" x14ac:dyDescent="0.2">
      <c r="B1370" s="154">
        <v>1358</v>
      </c>
      <c r="C1370" s="33"/>
      <c r="D1370" s="33"/>
      <c r="E1370" s="37"/>
      <c r="F1370" s="38" t="str">
        <f>_xlfn.IFNA(VLOOKUP(Locations[[#This Row],[CleanZip]],ZipCodes[],2,0),"")</f>
        <v/>
      </c>
      <c r="G1370" s="38" t="str">
        <f>_xlfn.IFNA(VLOOKUP(Locations[[#This Row],[CleanZip]],ZipCodes[],3,0),"")</f>
        <v/>
      </c>
      <c r="H1370" s="33"/>
      <c r="I1370" s="39"/>
      <c r="J1370" s="39"/>
      <c r="K1370" s="40"/>
      <c r="L1370" s="40"/>
      <c r="M1370" s="33"/>
      <c r="N1370" s="40"/>
      <c r="O1370" s="33"/>
      <c r="P1370" s="33"/>
      <c r="Q1370" s="33"/>
      <c r="R1370" s="33"/>
      <c r="S1370" s="33"/>
      <c r="T1370" s="33"/>
      <c r="U1370" s="33"/>
      <c r="V1370" s="33"/>
      <c r="W1370" s="23" t="str">
        <f>LEFT(TEXT(Locations[[#This Row],[Zip Code]],"00000"),5)</f>
        <v>00000</v>
      </c>
    </row>
    <row r="1371" spans="2:23" x14ac:dyDescent="0.2">
      <c r="B1371" s="154">
        <v>1359</v>
      </c>
      <c r="C1371" s="33"/>
      <c r="D1371" s="33"/>
      <c r="E1371" s="37"/>
      <c r="F1371" s="38" t="str">
        <f>_xlfn.IFNA(VLOOKUP(Locations[[#This Row],[CleanZip]],ZipCodes[],2,0),"")</f>
        <v/>
      </c>
      <c r="G1371" s="38" t="str">
        <f>_xlfn.IFNA(VLOOKUP(Locations[[#This Row],[CleanZip]],ZipCodes[],3,0),"")</f>
        <v/>
      </c>
      <c r="H1371" s="33"/>
      <c r="I1371" s="39"/>
      <c r="J1371" s="39"/>
      <c r="K1371" s="40"/>
      <c r="L1371" s="40"/>
      <c r="M1371" s="33"/>
      <c r="N1371" s="40"/>
      <c r="O1371" s="33"/>
      <c r="P1371" s="33"/>
      <c r="Q1371" s="33"/>
      <c r="R1371" s="33"/>
      <c r="S1371" s="33"/>
      <c r="T1371" s="33"/>
      <c r="U1371" s="33"/>
      <c r="V1371" s="33"/>
      <c r="W1371" s="23" t="str">
        <f>LEFT(TEXT(Locations[[#This Row],[Zip Code]],"00000"),5)</f>
        <v>00000</v>
      </c>
    </row>
    <row r="1372" spans="2:23" x14ac:dyDescent="0.2">
      <c r="B1372" s="154">
        <v>1360</v>
      </c>
      <c r="C1372" s="33"/>
      <c r="D1372" s="33"/>
      <c r="E1372" s="37"/>
      <c r="F1372" s="38" t="str">
        <f>_xlfn.IFNA(VLOOKUP(Locations[[#This Row],[CleanZip]],ZipCodes[],2,0),"")</f>
        <v/>
      </c>
      <c r="G1372" s="38" t="str">
        <f>_xlfn.IFNA(VLOOKUP(Locations[[#This Row],[CleanZip]],ZipCodes[],3,0),"")</f>
        <v/>
      </c>
      <c r="H1372" s="33"/>
      <c r="I1372" s="39"/>
      <c r="J1372" s="39"/>
      <c r="K1372" s="40"/>
      <c r="L1372" s="40"/>
      <c r="M1372" s="33"/>
      <c r="N1372" s="40"/>
      <c r="O1372" s="33"/>
      <c r="P1372" s="33"/>
      <c r="Q1372" s="33"/>
      <c r="R1372" s="33"/>
      <c r="S1372" s="33"/>
      <c r="T1372" s="33"/>
      <c r="U1372" s="33"/>
      <c r="V1372" s="33"/>
      <c r="W1372" s="23" t="str">
        <f>LEFT(TEXT(Locations[[#This Row],[Zip Code]],"00000"),5)</f>
        <v>00000</v>
      </c>
    </row>
    <row r="1373" spans="2:23" x14ac:dyDescent="0.2">
      <c r="B1373" s="154">
        <v>1361</v>
      </c>
      <c r="C1373" s="33"/>
      <c r="D1373" s="33"/>
      <c r="E1373" s="37"/>
      <c r="F1373" s="38" t="str">
        <f>_xlfn.IFNA(VLOOKUP(Locations[[#This Row],[CleanZip]],ZipCodes[],2,0),"")</f>
        <v/>
      </c>
      <c r="G1373" s="38" t="str">
        <f>_xlfn.IFNA(VLOOKUP(Locations[[#This Row],[CleanZip]],ZipCodes[],3,0),"")</f>
        <v/>
      </c>
      <c r="H1373" s="33"/>
      <c r="I1373" s="39"/>
      <c r="J1373" s="39"/>
      <c r="K1373" s="40"/>
      <c r="L1373" s="40"/>
      <c r="M1373" s="33"/>
      <c r="N1373" s="40"/>
      <c r="O1373" s="33"/>
      <c r="P1373" s="33"/>
      <c r="Q1373" s="33"/>
      <c r="R1373" s="33"/>
      <c r="S1373" s="33"/>
      <c r="T1373" s="33"/>
      <c r="U1373" s="33"/>
      <c r="V1373" s="33"/>
      <c r="W1373" s="23" t="str">
        <f>LEFT(TEXT(Locations[[#This Row],[Zip Code]],"00000"),5)</f>
        <v>00000</v>
      </c>
    </row>
    <row r="1374" spans="2:23" x14ac:dyDescent="0.2">
      <c r="B1374" s="154">
        <v>1362</v>
      </c>
      <c r="C1374" s="33"/>
      <c r="D1374" s="33"/>
      <c r="E1374" s="37"/>
      <c r="F1374" s="38" t="str">
        <f>_xlfn.IFNA(VLOOKUP(Locations[[#This Row],[CleanZip]],ZipCodes[],2,0),"")</f>
        <v/>
      </c>
      <c r="G1374" s="38" t="str">
        <f>_xlfn.IFNA(VLOOKUP(Locations[[#This Row],[CleanZip]],ZipCodes[],3,0),"")</f>
        <v/>
      </c>
      <c r="H1374" s="33"/>
      <c r="I1374" s="39"/>
      <c r="J1374" s="39"/>
      <c r="K1374" s="40"/>
      <c r="L1374" s="40"/>
      <c r="M1374" s="33"/>
      <c r="N1374" s="40"/>
      <c r="O1374" s="33"/>
      <c r="P1374" s="33"/>
      <c r="Q1374" s="33"/>
      <c r="R1374" s="33"/>
      <c r="S1374" s="33"/>
      <c r="T1374" s="33"/>
      <c r="U1374" s="33"/>
      <c r="V1374" s="33"/>
      <c r="W1374" s="23" t="str">
        <f>LEFT(TEXT(Locations[[#This Row],[Zip Code]],"00000"),5)</f>
        <v>00000</v>
      </c>
    </row>
    <row r="1375" spans="2:23" x14ac:dyDescent="0.2">
      <c r="B1375" s="154">
        <v>1363</v>
      </c>
      <c r="C1375" s="33"/>
      <c r="D1375" s="33"/>
      <c r="E1375" s="37"/>
      <c r="F1375" s="38" t="str">
        <f>_xlfn.IFNA(VLOOKUP(Locations[[#This Row],[CleanZip]],ZipCodes[],2,0),"")</f>
        <v/>
      </c>
      <c r="G1375" s="38" t="str">
        <f>_xlfn.IFNA(VLOOKUP(Locations[[#This Row],[CleanZip]],ZipCodes[],3,0),"")</f>
        <v/>
      </c>
      <c r="H1375" s="33"/>
      <c r="I1375" s="39"/>
      <c r="J1375" s="39"/>
      <c r="K1375" s="40"/>
      <c r="L1375" s="40"/>
      <c r="M1375" s="33"/>
      <c r="N1375" s="40"/>
      <c r="O1375" s="33"/>
      <c r="P1375" s="33"/>
      <c r="Q1375" s="33"/>
      <c r="R1375" s="33"/>
      <c r="S1375" s="33"/>
      <c r="T1375" s="33"/>
      <c r="U1375" s="33"/>
      <c r="V1375" s="33"/>
      <c r="W1375" s="23" t="str">
        <f>LEFT(TEXT(Locations[[#This Row],[Zip Code]],"00000"),5)</f>
        <v>00000</v>
      </c>
    </row>
    <row r="1376" spans="2:23" x14ac:dyDescent="0.2">
      <c r="B1376" s="154">
        <v>1364</v>
      </c>
      <c r="C1376" s="33"/>
      <c r="D1376" s="33"/>
      <c r="E1376" s="37"/>
      <c r="F1376" s="38" t="str">
        <f>_xlfn.IFNA(VLOOKUP(Locations[[#This Row],[CleanZip]],ZipCodes[],2,0),"")</f>
        <v/>
      </c>
      <c r="G1376" s="38" t="str">
        <f>_xlfn.IFNA(VLOOKUP(Locations[[#This Row],[CleanZip]],ZipCodes[],3,0),"")</f>
        <v/>
      </c>
      <c r="H1376" s="33"/>
      <c r="I1376" s="39"/>
      <c r="J1376" s="39"/>
      <c r="K1376" s="40"/>
      <c r="L1376" s="40"/>
      <c r="M1376" s="33"/>
      <c r="N1376" s="40"/>
      <c r="O1376" s="33"/>
      <c r="P1376" s="33"/>
      <c r="Q1376" s="33"/>
      <c r="R1376" s="33"/>
      <c r="S1376" s="33"/>
      <c r="T1376" s="33"/>
      <c r="U1376" s="33"/>
      <c r="V1376" s="33"/>
      <c r="W1376" s="23" t="str">
        <f>LEFT(TEXT(Locations[[#This Row],[Zip Code]],"00000"),5)</f>
        <v>00000</v>
      </c>
    </row>
    <row r="1377" spans="2:23" x14ac:dyDescent="0.2">
      <c r="B1377" s="154">
        <v>1365</v>
      </c>
      <c r="C1377" s="33"/>
      <c r="D1377" s="33"/>
      <c r="E1377" s="37"/>
      <c r="F1377" s="38" t="str">
        <f>_xlfn.IFNA(VLOOKUP(Locations[[#This Row],[CleanZip]],ZipCodes[],2,0),"")</f>
        <v/>
      </c>
      <c r="G1377" s="38" t="str">
        <f>_xlfn.IFNA(VLOOKUP(Locations[[#This Row],[CleanZip]],ZipCodes[],3,0),"")</f>
        <v/>
      </c>
      <c r="H1377" s="33"/>
      <c r="I1377" s="39"/>
      <c r="J1377" s="39"/>
      <c r="K1377" s="40"/>
      <c r="L1377" s="40"/>
      <c r="M1377" s="33"/>
      <c r="N1377" s="40"/>
      <c r="O1377" s="33"/>
      <c r="P1377" s="33"/>
      <c r="Q1377" s="33"/>
      <c r="R1377" s="33"/>
      <c r="S1377" s="33"/>
      <c r="T1377" s="33"/>
      <c r="U1377" s="33"/>
      <c r="V1377" s="33"/>
      <c r="W1377" s="23" t="str">
        <f>LEFT(TEXT(Locations[[#This Row],[Zip Code]],"00000"),5)</f>
        <v>00000</v>
      </c>
    </row>
    <row r="1378" spans="2:23" x14ac:dyDescent="0.2">
      <c r="B1378" s="154">
        <v>1366</v>
      </c>
      <c r="C1378" s="33"/>
      <c r="D1378" s="33"/>
      <c r="E1378" s="37"/>
      <c r="F1378" s="38" t="str">
        <f>_xlfn.IFNA(VLOOKUP(Locations[[#This Row],[CleanZip]],ZipCodes[],2,0),"")</f>
        <v/>
      </c>
      <c r="G1378" s="38" t="str">
        <f>_xlfn.IFNA(VLOOKUP(Locations[[#This Row],[CleanZip]],ZipCodes[],3,0),"")</f>
        <v/>
      </c>
      <c r="H1378" s="33"/>
      <c r="I1378" s="39"/>
      <c r="J1378" s="39"/>
      <c r="K1378" s="40"/>
      <c r="L1378" s="40"/>
      <c r="M1378" s="33"/>
      <c r="N1378" s="40"/>
      <c r="O1378" s="33"/>
      <c r="P1378" s="33"/>
      <c r="Q1378" s="33"/>
      <c r="R1378" s="33"/>
      <c r="S1378" s="33"/>
      <c r="T1378" s="33"/>
      <c r="U1378" s="33"/>
      <c r="V1378" s="33"/>
      <c r="W1378" s="23" t="str">
        <f>LEFT(TEXT(Locations[[#This Row],[Zip Code]],"00000"),5)</f>
        <v>00000</v>
      </c>
    </row>
    <row r="1379" spans="2:23" x14ac:dyDescent="0.2">
      <c r="B1379" s="154">
        <v>1367</v>
      </c>
      <c r="C1379" s="33"/>
      <c r="D1379" s="33"/>
      <c r="E1379" s="37"/>
      <c r="F1379" s="38" t="str">
        <f>_xlfn.IFNA(VLOOKUP(Locations[[#This Row],[CleanZip]],ZipCodes[],2,0),"")</f>
        <v/>
      </c>
      <c r="G1379" s="38" t="str">
        <f>_xlfn.IFNA(VLOOKUP(Locations[[#This Row],[CleanZip]],ZipCodes[],3,0),"")</f>
        <v/>
      </c>
      <c r="H1379" s="33"/>
      <c r="I1379" s="39"/>
      <c r="J1379" s="39"/>
      <c r="K1379" s="40"/>
      <c r="L1379" s="40"/>
      <c r="M1379" s="33"/>
      <c r="N1379" s="40"/>
      <c r="O1379" s="33"/>
      <c r="P1379" s="33"/>
      <c r="Q1379" s="33"/>
      <c r="R1379" s="33"/>
      <c r="S1379" s="33"/>
      <c r="T1379" s="33"/>
      <c r="U1379" s="33"/>
      <c r="V1379" s="33"/>
      <c r="W1379" s="23" t="str">
        <f>LEFT(TEXT(Locations[[#This Row],[Zip Code]],"00000"),5)</f>
        <v>00000</v>
      </c>
    </row>
    <row r="1380" spans="2:23" x14ac:dyDescent="0.2">
      <c r="B1380" s="154">
        <v>1368</v>
      </c>
      <c r="C1380" s="33"/>
      <c r="D1380" s="33"/>
      <c r="E1380" s="37"/>
      <c r="F1380" s="38" t="str">
        <f>_xlfn.IFNA(VLOOKUP(Locations[[#This Row],[CleanZip]],ZipCodes[],2,0),"")</f>
        <v/>
      </c>
      <c r="G1380" s="38" t="str">
        <f>_xlfn.IFNA(VLOOKUP(Locations[[#This Row],[CleanZip]],ZipCodes[],3,0),"")</f>
        <v/>
      </c>
      <c r="H1380" s="33"/>
      <c r="I1380" s="39"/>
      <c r="J1380" s="39"/>
      <c r="K1380" s="40"/>
      <c r="L1380" s="40"/>
      <c r="M1380" s="33"/>
      <c r="N1380" s="40"/>
      <c r="O1380" s="33"/>
      <c r="P1380" s="33"/>
      <c r="Q1380" s="33"/>
      <c r="R1380" s="33"/>
      <c r="S1380" s="33"/>
      <c r="T1380" s="33"/>
      <c r="U1380" s="33"/>
      <c r="V1380" s="33"/>
      <c r="W1380" s="23" t="str">
        <f>LEFT(TEXT(Locations[[#This Row],[Zip Code]],"00000"),5)</f>
        <v>00000</v>
      </c>
    </row>
    <row r="1381" spans="2:23" x14ac:dyDescent="0.2">
      <c r="B1381" s="154">
        <v>1369</v>
      </c>
      <c r="C1381" s="33"/>
      <c r="D1381" s="33"/>
      <c r="E1381" s="37"/>
      <c r="F1381" s="38" t="str">
        <f>_xlfn.IFNA(VLOOKUP(Locations[[#This Row],[CleanZip]],ZipCodes[],2,0),"")</f>
        <v/>
      </c>
      <c r="G1381" s="38" t="str">
        <f>_xlfn.IFNA(VLOOKUP(Locations[[#This Row],[CleanZip]],ZipCodes[],3,0),"")</f>
        <v/>
      </c>
      <c r="H1381" s="33"/>
      <c r="I1381" s="39"/>
      <c r="J1381" s="39"/>
      <c r="K1381" s="40"/>
      <c r="L1381" s="40"/>
      <c r="M1381" s="33"/>
      <c r="N1381" s="40"/>
      <c r="O1381" s="33"/>
      <c r="P1381" s="33"/>
      <c r="Q1381" s="33"/>
      <c r="R1381" s="33"/>
      <c r="S1381" s="33"/>
      <c r="T1381" s="33"/>
      <c r="U1381" s="33"/>
      <c r="V1381" s="33"/>
      <c r="W1381" s="23" t="str">
        <f>LEFT(TEXT(Locations[[#This Row],[Zip Code]],"00000"),5)</f>
        <v>00000</v>
      </c>
    </row>
    <row r="1382" spans="2:23" x14ac:dyDescent="0.2">
      <c r="B1382" s="154">
        <v>1370</v>
      </c>
      <c r="C1382" s="33"/>
      <c r="D1382" s="33"/>
      <c r="E1382" s="37"/>
      <c r="F1382" s="38" t="str">
        <f>_xlfn.IFNA(VLOOKUP(Locations[[#This Row],[CleanZip]],ZipCodes[],2,0),"")</f>
        <v/>
      </c>
      <c r="G1382" s="38" t="str">
        <f>_xlfn.IFNA(VLOOKUP(Locations[[#This Row],[CleanZip]],ZipCodes[],3,0),"")</f>
        <v/>
      </c>
      <c r="H1382" s="33"/>
      <c r="I1382" s="39"/>
      <c r="J1382" s="39"/>
      <c r="K1382" s="40"/>
      <c r="L1382" s="40"/>
      <c r="M1382" s="33"/>
      <c r="N1382" s="40"/>
      <c r="O1382" s="33"/>
      <c r="P1382" s="33"/>
      <c r="Q1382" s="33"/>
      <c r="R1382" s="33"/>
      <c r="S1382" s="33"/>
      <c r="T1382" s="33"/>
      <c r="U1382" s="33"/>
      <c r="V1382" s="33"/>
      <c r="W1382" s="23" t="str">
        <f>LEFT(TEXT(Locations[[#This Row],[Zip Code]],"00000"),5)</f>
        <v>00000</v>
      </c>
    </row>
    <row r="1383" spans="2:23" x14ac:dyDescent="0.2">
      <c r="B1383" s="154">
        <v>1371</v>
      </c>
      <c r="C1383" s="33"/>
      <c r="D1383" s="33"/>
      <c r="E1383" s="37"/>
      <c r="F1383" s="38" t="str">
        <f>_xlfn.IFNA(VLOOKUP(Locations[[#This Row],[CleanZip]],ZipCodes[],2,0),"")</f>
        <v/>
      </c>
      <c r="G1383" s="38" t="str">
        <f>_xlfn.IFNA(VLOOKUP(Locations[[#This Row],[CleanZip]],ZipCodes[],3,0),"")</f>
        <v/>
      </c>
      <c r="H1383" s="33"/>
      <c r="I1383" s="39"/>
      <c r="J1383" s="39"/>
      <c r="K1383" s="40"/>
      <c r="L1383" s="40"/>
      <c r="M1383" s="33"/>
      <c r="N1383" s="40"/>
      <c r="O1383" s="33"/>
      <c r="P1383" s="33"/>
      <c r="Q1383" s="33"/>
      <c r="R1383" s="33"/>
      <c r="S1383" s="33"/>
      <c r="T1383" s="33"/>
      <c r="U1383" s="33"/>
      <c r="V1383" s="33"/>
      <c r="W1383" s="23" t="str">
        <f>LEFT(TEXT(Locations[[#This Row],[Zip Code]],"00000"),5)</f>
        <v>00000</v>
      </c>
    </row>
    <row r="1384" spans="2:23" x14ac:dyDescent="0.2">
      <c r="B1384" s="154">
        <v>1372</v>
      </c>
      <c r="C1384" s="33"/>
      <c r="D1384" s="33"/>
      <c r="E1384" s="37"/>
      <c r="F1384" s="38" t="str">
        <f>_xlfn.IFNA(VLOOKUP(Locations[[#This Row],[CleanZip]],ZipCodes[],2,0),"")</f>
        <v/>
      </c>
      <c r="G1384" s="38" t="str">
        <f>_xlfn.IFNA(VLOOKUP(Locations[[#This Row],[CleanZip]],ZipCodes[],3,0),"")</f>
        <v/>
      </c>
      <c r="H1384" s="33"/>
      <c r="I1384" s="39"/>
      <c r="J1384" s="39"/>
      <c r="K1384" s="40"/>
      <c r="L1384" s="40"/>
      <c r="M1384" s="33"/>
      <c r="N1384" s="40"/>
      <c r="O1384" s="33"/>
      <c r="P1384" s="33"/>
      <c r="Q1384" s="33"/>
      <c r="R1384" s="33"/>
      <c r="S1384" s="33"/>
      <c r="T1384" s="33"/>
      <c r="U1384" s="33"/>
      <c r="V1384" s="33"/>
      <c r="W1384" s="23" t="str">
        <f>LEFT(TEXT(Locations[[#This Row],[Zip Code]],"00000"),5)</f>
        <v>00000</v>
      </c>
    </row>
    <row r="1385" spans="2:23" x14ac:dyDescent="0.2">
      <c r="B1385" s="154">
        <v>1373</v>
      </c>
      <c r="C1385" s="33"/>
      <c r="D1385" s="33"/>
      <c r="E1385" s="37"/>
      <c r="F1385" s="38" t="str">
        <f>_xlfn.IFNA(VLOOKUP(Locations[[#This Row],[CleanZip]],ZipCodes[],2,0),"")</f>
        <v/>
      </c>
      <c r="G1385" s="38" t="str">
        <f>_xlfn.IFNA(VLOOKUP(Locations[[#This Row],[CleanZip]],ZipCodes[],3,0),"")</f>
        <v/>
      </c>
      <c r="H1385" s="33"/>
      <c r="I1385" s="39"/>
      <c r="J1385" s="39"/>
      <c r="K1385" s="40"/>
      <c r="L1385" s="40"/>
      <c r="M1385" s="33"/>
      <c r="N1385" s="40"/>
      <c r="O1385" s="33"/>
      <c r="P1385" s="33"/>
      <c r="Q1385" s="33"/>
      <c r="R1385" s="33"/>
      <c r="S1385" s="33"/>
      <c r="T1385" s="33"/>
      <c r="U1385" s="33"/>
      <c r="V1385" s="33"/>
      <c r="W1385" s="23" t="str">
        <f>LEFT(TEXT(Locations[[#This Row],[Zip Code]],"00000"),5)</f>
        <v>00000</v>
      </c>
    </row>
    <row r="1386" spans="2:23" x14ac:dyDescent="0.2">
      <c r="B1386" s="154">
        <v>1374</v>
      </c>
      <c r="C1386" s="33"/>
      <c r="D1386" s="33"/>
      <c r="E1386" s="37"/>
      <c r="F1386" s="38" t="str">
        <f>_xlfn.IFNA(VLOOKUP(Locations[[#This Row],[CleanZip]],ZipCodes[],2,0),"")</f>
        <v/>
      </c>
      <c r="G1386" s="38" t="str">
        <f>_xlfn.IFNA(VLOOKUP(Locations[[#This Row],[CleanZip]],ZipCodes[],3,0),"")</f>
        <v/>
      </c>
      <c r="H1386" s="33"/>
      <c r="I1386" s="39"/>
      <c r="J1386" s="39"/>
      <c r="K1386" s="40"/>
      <c r="L1386" s="40"/>
      <c r="M1386" s="33"/>
      <c r="N1386" s="40"/>
      <c r="O1386" s="33"/>
      <c r="P1386" s="33"/>
      <c r="Q1386" s="33"/>
      <c r="R1386" s="33"/>
      <c r="S1386" s="33"/>
      <c r="T1386" s="33"/>
      <c r="U1386" s="33"/>
      <c r="V1386" s="33"/>
      <c r="W1386" s="23" t="str">
        <f>LEFT(TEXT(Locations[[#This Row],[Zip Code]],"00000"),5)</f>
        <v>00000</v>
      </c>
    </row>
    <row r="1387" spans="2:23" x14ac:dyDescent="0.2">
      <c r="B1387" s="154">
        <v>1375</v>
      </c>
      <c r="C1387" s="33"/>
      <c r="D1387" s="33"/>
      <c r="E1387" s="37"/>
      <c r="F1387" s="38" t="str">
        <f>_xlfn.IFNA(VLOOKUP(Locations[[#This Row],[CleanZip]],ZipCodes[],2,0),"")</f>
        <v/>
      </c>
      <c r="G1387" s="38" t="str">
        <f>_xlfn.IFNA(VLOOKUP(Locations[[#This Row],[CleanZip]],ZipCodes[],3,0),"")</f>
        <v/>
      </c>
      <c r="H1387" s="33"/>
      <c r="I1387" s="39"/>
      <c r="J1387" s="39"/>
      <c r="K1387" s="40"/>
      <c r="L1387" s="40"/>
      <c r="M1387" s="33"/>
      <c r="N1387" s="40"/>
      <c r="O1387" s="33"/>
      <c r="P1387" s="33"/>
      <c r="Q1387" s="33"/>
      <c r="R1387" s="33"/>
      <c r="S1387" s="33"/>
      <c r="T1387" s="33"/>
      <c r="U1387" s="33"/>
      <c r="V1387" s="33"/>
      <c r="W1387" s="23" t="str">
        <f>LEFT(TEXT(Locations[[#This Row],[Zip Code]],"00000"),5)</f>
        <v>00000</v>
      </c>
    </row>
    <row r="1388" spans="2:23" x14ac:dyDescent="0.2">
      <c r="B1388" s="154">
        <v>1376</v>
      </c>
      <c r="C1388" s="33"/>
      <c r="D1388" s="33"/>
      <c r="E1388" s="37"/>
      <c r="F1388" s="38" t="str">
        <f>_xlfn.IFNA(VLOOKUP(Locations[[#This Row],[CleanZip]],ZipCodes[],2,0),"")</f>
        <v/>
      </c>
      <c r="G1388" s="38" t="str">
        <f>_xlfn.IFNA(VLOOKUP(Locations[[#This Row],[CleanZip]],ZipCodes[],3,0),"")</f>
        <v/>
      </c>
      <c r="H1388" s="33"/>
      <c r="I1388" s="39"/>
      <c r="J1388" s="39"/>
      <c r="K1388" s="40"/>
      <c r="L1388" s="40"/>
      <c r="M1388" s="33"/>
      <c r="N1388" s="40"/>
      <c r="O1388" s="33"/>
      <c r="P1388" s="33"/>
      <c r="Q1388" s="33"/>
      <c r="R1388" s="33"/>
      <c r="S1388" s="33"/>
      <c r="T1388" s="33"/>
      <c r="U1388" s="33"/>
      <c r="V1388" s="33"/>
      <c r="W1388" s="23" t="str">
        <f>LEFT(TEXT(Locations[[#This Row],[Zip Code]],"00000"),5)</f>
        <v>00000</v>
      </c>
    </row>
    <row r="1389" spans="2:23" x14ac:dyDescent="0.2">
      <c r="B1389" s="154">
        <v>1377</v>
      </c>
      <c r="C1389" s="33"/>
      <c r="D1389" s="33"/>
      <c r="E1389" s="37"/>
      <c r="F1389" s="38" t="str">
        <f>_xlfn.IFNA(VLOOKUP(Locations[[#This Row],[CleanZip]],ZipCodes[],2,0),"")</f>
        <v/>
      </c>
      <c r="G1389" s="38" t="str">
        <f>_xlfn.IFNA(VLOOKUP(Locations[[#This Row],[CleanZip]],ZipCodes[],3,0),"")</f>
        <v/>
      </c>
      <c r="H1389" s="33"/>
      <c r="I1389" s="39"/>
      <c r="J1389" s="39"/>
      <c r="K1389" s="40"/>
      <c r="L1389" s="40"/>
      <c r="M1389" s="33"/>
      <c r="N1389" s="40"/>
      <c r="O1389" s="33"/>
      <c r="P1389" s="33"/>
      <c r="Q1389" s="33"/>
      <c r="R1389" s="33"/>
      <c r="S1389" s="33"/>
      <c r="T1389" s="33"/>
      <c r="U1389" s="33"/>
      <c r="V1389" s="33"/>
      <c r="W1389" s="23" t="str">
        <f>LEFT(TEXT(Locations[[#This Row],[Zip Code]],"00000"),5)</f>
        <v>00000</v>
      </c>
    </row>
    <row r="1390" spans="2:23" x14ac:dyDescent="0.2">
      <c r="B1390" s="154">
        <v>1378</v>
      </c>
      <c r="C1390" s="33"/>
      <c r="D1390" s="33"/>
      <c r="E1390" s="37"/>
      <c r="F1390" s="38" t="str">
        <f>_xlfn.IFNA(VLOOKUP(Locations[[#This Row],[CleanZip]],ZipCodes[],2,0),"")</f>
        <v/>
      </c>
      <c r="G1390" s="38" t="str">
        <f>_xlfn.IFNA(VLOOKUP(Locations[[#This Row],[CleanZip]],ZipCodes[],3,0),"")</f>
        <v/>
      </c>
      <c r="H1390" s="33"/>
      <c r="I1390" s="39"/>
      <c r="J1390" s="39"/>
      <c r="K1390" s="40"/>
      <c r="L1390" s="40"/>
      <c r="M1390" s="33"/>
      <c r="N1390" s="40"/>
      <c r="O1390" s="33"/>
      <c r="P1390" s="33"/>
      <c r="Q1390" s="33"/>
      <c r="R1390" s="33"/>
      <c r="S1390" s="33"/>
      <c r="T1390" s="33"/>
      <c r="U1390" s="33"/>
      <c r="V1390" s="33"/>
      <c r="W1390" s="23" t="str">
        <f>LEFT(TEXT(Locations[[#This Row],[Zip Code]],"00000"),5)</f>
        <v>00000</v>
      </c>
    </row>
    <row r="1391" spans="2:23" x14ac:dyDescent="0.2">
      <c r="B1391" s="154">
        <v>1379</v>
      </c>
      <c r="C1391" s="33"/>
      <c r="D1391" s="33"/>
      <c r="E1391" s="37"/>
      <c r="F1391" s="38" t="str">
        <f>_xlfn.IFNA(VLOOKUP(Locations[[#This Row],[CleanZip]],ZipCodes[],2,0),"")</f>
        <v/>
      </c>
      <c r="G1391" s="38" t="str">
        <f>_xlfn.IFNA(VLOOKUP(Locations[[#This Row],[CleanZip]],ZipCodes[],3,0),"")</f>
        <v/>
      </c>
      <c r="H1391" s="33"/>
      <c r="I1391" s="39"/>
      <c r="J1391" s="39"/>
      <c r="K1391" s="40"/>
      <c r="L1391" s="40"/>
      <c r="M1391" s="33"/>
      <c r="N1391" s="40"/>
      <c r="O1391" s="33"/>
      <c r="P1391" s="33"/>
      <c r="Q1391" s="33"/>
      <c r="R1391" s="33"/>
      <c r="S1391" s="33"/>
      <c r="T1391" s="33"/>
      <c r="U1391" s="33"/>
      <c r="V1391" s="33"/>
      <c r="W1391" s="23" t="str">
        <f>LEFT(TEXT(Locations[[#This Row],[Zip Code]],"00000"),5)</f>
        <v>00000</v>
      </c>
    </row>
    <row r="1392" spans="2:23" x14ac:dyDescent="0.2">
      <c r="B1392" s="154">
        <v>1380</v>
      </c>
      <c r="C1392" s="33"/>
      <c r="D1392" s="33"/>
      <c r="E1392" s="37"/>
      <c r="F1392" s="38" t="str">
        <f>_xlfn.IFNA(VLOOKUP(Locations[[#This Row],[CleanZip]],ZipCodes[],2,0),"")</f>
        <v/>
      </c>
      <c r="G1392" s="38" t="str">
        <f>_xlfn.IFNA(VLOOKUP(Locations[[#This Row],[CleanZip]],ZipCodes[],3,0),"")</f>
        <v/>
      </c>
      <c r="H1392" s="33"/>
      <c r="I1392" s="39"/>
      <c r="J1392" s="39"/>
      <c r="K1392" s="40"/>
      <c r="L1392" s="40"/>
      <c r="M1392" s="33"/>
      <c r="N1392" s="40"/>
      <c r="O1392" s="33"/>
      <c r="P1392" s="33"/>
      <c r="Q1392" s="33"/>
      <c r="R1392" s="33"/>
      <c r="S1392" s="33"/>
      <c r="T1392" s="33"/>
      <c r="U1392" s="33"/>
      <c r="V1392" s="33"/>
      <c r="W1392" s="23" t="str">
        <f>LEFT(TEXT(Locations[[#This Row],[Zip Code]],"00000"),5)</f>
        <v>00000</v>
      </c>
    </row>
    <row r="1393" spans="2:23" x14ac:dyDescent="0.2">
      <c r="B1393" s="154">
        <v>1381</v>
      </c>
      <c r="C1393" s="33"/>
      <c r="D1393" s="33"/>
      <c r="E1393" s="37"/>
      <c r="F1393" s="38" t="str">
        <f>_xlfn.IFNA(VLOOKUP(Locations[[#This Row],[CleanZip]],ZipCodes[],2,0),"")</f>
        <v/>
      </c>
      <c r="G1393" s="38" t="str">
        <f>_xlfn.IFNA(VLOOKUP(Locations[[#This Row],[CleanZip]],ZipCodes[],3,0),"")</f>
        <v/>
      </c>
      <c r="H1393" s="33"/>
      <c r="I1393" s="39"/>
      <c r="J1393" s="39"/>
      <c r="K1393" s="40"/>
      <c r="L1393" s="40"/>
      <c r="M1393" s="33"/>
      <c r="N1393" s="40"/>
      <c r="O1393" s="33"/>
      <c r="P1393" s="33"/>
      <c r="Q1393" s="33"/>
      <c r="R1393" s="33"/>
      <c r="S1393" s="33"/>
      <c r="T1393" s="33"/>
      <c r="U1393" s="33"/>
      <c r="V1393" s="33"/>
      <c r="W1393" s="23" t="str">
        <f>LEFT(TEXT(Locations[[#This Row],[Zip Code]],"00000"),5)</f>
        <v>00000</v>
      </c>
    </row>
    <row r="1394" spans="2:23" x14ac:dyDescent="0.2">
      <c r="B1394" s="154">
        <v>1382</v>
      </c>
      <c r="C1394" s="33"/>
      <c r="D1394" s="33"/>
      <c r="E1394" s="37"/>
      <c r="F1394" s="38" t="str">
        <f>_xlfn.IFNA(VLOOKUP(Locations[[#This Row],[CleanZip]],ZipCodes[],2,0),"")</f>
        <v/>
      </c>
      <c r="G1394" s="38" t="str">
        <f>_xlfn.IFNA(VLOOKUP(Locations[[#This Row],[CleanZip]],ZipCodes[],3,0),"")</f>
        <v/>
      </c>
      <c r="H1394" s="33"/>
      <c r="I1394" s="39"/>
      <c r="J1394" s="39"/>
      <c r="K1394" s="40"/>
      <c r="L1394" s="40"/>
      <c r="M1394" s="33"/>
      <c r="N1394" s="40"/>
      <c r="O1394" s="33"/>
      <c r="P1394" s="33"/>
      <c r="Q1394" s="33"/>
      <c r="R1394" s="33"/>
      <c r="S1394" s="33"/>
      <c r="T1394" s="33"/>
      <c r="U1394" s="33"/>
      <c r="V1394" s="33"/>
      <c r="W1394" s="23" t="str">
        <f>LEFT(TEXT(Locations[[#This Row],[Zip Code]],"00000"),5)</f>
        <v>00000</v>
      </c>
    </row>
    <row r="1395" spans="2:23" x14ac:dyDescent="0.2">
      <c r="B1395" s="154">
        <v>1383</v>
      </c>
      <c r="C1395" s="33"/>
      <c r="D1395" s="33"/>
      <c r="E1395" s="37"/>
      <c r="F1395" s="38" t="str">
        <f>_xlfn.IFNA(VLOOKUP(Locations[[#This Row],[CleanZip]],ZipCodes[],2,0),"")</f>
        <v/>
      </c>
      <c r="G1395" s="38" t="str">
        <f>_xlfn.IFNA(VLOOKUP(Locations[[#This Row],[CleanZip]],ZipCodes[],3,0),"")</f>
        <v/>
      </c>
      <c r="H1395" s="33"/>
      <c r="I1395" s="39"/>
      <c r="J1395" s="39"/>
      <c r="K1395" s="40"/>
      <c r="L1395" s="40"/>
      <c r="M1395" s="33"/>
      <c r="N1395" s="40"/>
      <c r="O1395" s="33"/>
      <c r="P1395" s="33"/>
      <c r="Q1395" s="33"/>
      <c r="R1395" s="33"/>
      <c r="S1395" s="33"/>
      <c r="T1395" s="33"/>
      <c r="U1395" s="33"/>
      <c r="V1395" s="33"/>
      <c r="W1395" s="23" t="str">
        <f>LEFT(TEXT(Locations[[#This Row],[Zip Code]],"00000"),5)</f>
        <v>00000</v>
      </c>
    </row>
    <row r="1396" spans="2:23" x14ac:dyDescent="0.2">
      <c r="B1396" s="154">
        <v>1384</v>
      </c>
      <c r="C1396" s="33"/>
      <c r="D1396" s="33"/>
      <c r="E1396" s="37"/>
      <c r="F1396" s="38" t="str">
        <f>_xlfn.IFNA(VLOOKUP(Locations[[#This Row],[CleanZip]],ZipCodes[],2,0),"")</f>
        <v/>
      </c>
      <c r="G1396" s="38" t="str">
        <f>_xlfn.IFNA(VLOOKUP(Locations[[#This Row],[CleanZip]],ZipCodes[],3,0),"")</f>
        <v/>
      </c>
      <c r="H1396" s="33"/>
      <c r="I1396" s="39"/>
      <c r="J1396" s="39"/>
      <c r="K1396" s="40"/>
      <c r="L1396" s="40"/>
      <c r="M1396" s="33"/>
      <c r="N1396" s="40"/>
      <c r="O1396" s="33"/>
      <c r="P1396" s="33"/>
      <c r="Q1396" s="33"/>
      <c r="R1396" s="33"/>
      <c r="S1396" s="33"/>
      <c r="T1396" s="33"/>
      <c r="U1396" s="33"/>
      <c r="V1396" s="33"/>
      <c r="W1396" s="23" t="str">
        <f>LEFT(TEXT(Locations[[#This Row],[Zip Code]],"00000"),5)</f>
        <v>00000</v>
      </c>
    </row>
    <row r="1397" spans="2:23" x14ac:dyDescent="0.2">
      <c r="B1397" s="154">
        <v>1385</v>
      </c>
      <c r="C1397" s="33"/>
      <c r="D1397" s="33"/>
      <c r="E1397" s="37"/>
      <c r="F1397" s="38" t="str">
        <f>_xlfn.IFNA(VLOOKUP(Locations[[#This Row],[CleanZip]],ZipCodes[],2,0),"")</f>
        <v/>
      </c>
      <c r="G1397" s="38" t="str">
        <f>_xlfn.IFNA(VLOOKUP(Locations[[#This Row],[CleanZip]],ZipCodes[],3,0),"")</f>
        <v/>
      </c>
      <c r="H1397" s="33"/>
      <c r="I1397" s="39"/>
      <c r="J1397" s="39"/>
      <c r="K1397" s="40"/>
      <c r="L1397" s="40"/>
      <c r="M1397" s="33"/>
      <c r="N1397" s="40"/>
      <c r="O1397" s="33"/>
      <c r="P1397" s="33"/>
      <c r="Q1397" s="33"/>
      <c r="R1397" s="33"/>
      <c r="S1397" s="33"/>
      <c r="T1397" s="33"/>
      <c r="U1397" s="33"/>
      <c r="V1397" s="33"/>
      <c r="W1397" s="23" t="str">
        <f>LEFT(TEXT(Locations[[#This Row],[Zip Code]],"00000"),5)</f>
        <v>00000</v>
      </c>
    </row>
    <row r="1398" spans="2:23" x14ac:dyDescent="0.2">
      <c r="B1398" s="154">
        <v>1386</v>
      </c>
      <c r="C1398" s="33"/>
      <c r="D1398" s="33"/>
      <c r="E1398" s="37"/>
      <c r="F1398" s="38" t="str">
        <f>_xlfn.IFNA(VLOOKUP(Locations[[#This Row],[CleanZip]],ZipCodes[],2,0),"")</f>
        <v/>
      </c>
      <c r="G1398" s="38" t="str">
        <f>_xlfn.IFNA(VLOOKUP(Locations[[#This Row],[CleanZip]],ZipCodes[],3,0),"")</f>
        <v/>
      </c>
      <c r="H1398" s="33"/>
      <c r="I1398" s="39"/>
      <c r="J1398" s="39"/>
      <c r="K1398" s="40"/>
      <c r="L1398" s="40"/>
      <c r="M1398" s="33"/>
      <c r="N1398" s="40"/>
      <c r="O1398" s="33"/>
      <c r="P1398" s="33"/>
      <c r="Q1398" s="33"/>
      <c r="R1398" s="33"/>
      <c r="S1398" s="33"/>
      <c r="T1398" s="33"/>
      <c r="U1398" s="33"/>
      <c r="V1398" s="33"/>
      <c r="W1398" s="23" t="str">
        <f>LEFT(TEXT(Locations[[#This Row],[Zip Code]],"00000"),5)</f>
        <v>00000</v>
      </c>
    </row>
    <row r="1399" spans="2:23" x14ac:dyDescent="0.2">
      <c r="B1399" s="154">
        <v>1387</v>
      </c>
      <c r="C1399" s="33"/>
      <c r="D1399" s="33"/>
      <c r="E1399" s="37"/>
      <c r="F1399" s="38" t="str">
        <f>_xlfn.IFNA(VLOOKUP(Locations[[#This Row],[CleanZip]],ZipCodes[],2,0),"")</f>
        <v/>
      </c>
      <c r="G1399" s="38" t="str">
        <f>_xlfn.IFNA(VLOOKUP(Locations[[#This Row],[CleanZip]],ZipCodes[],3,0),"")</f>
        <v/>
      </c>
      <c r="H1399" s="33"/>
      <c r="I1399" s="39"/>
      <c r="J1399" s="39"/>
      <c r="K1399" s="40"/>
      <c r="L1399" s="40"/>
      <c r="M1399" s="33"/>
      <c r="N1399" s="40"/>
      <c r="O1399" s="33"/>
      <c r="P1399" s="33"/>
      <c r="Q1399" s="33"/>
      <c r="R1399" s="33"/>
      <c r="S1399" s="33"/>
      <c r="T1399" s="33"/>
      <c r="U1399" s="33"/>
      <c r="V1399" s="33"/>
      <c r="W1399" s="23" t="str">
        <f>LEFT(TEXT(Locations[[#This Row],[Zip Code]],"00000"),5)</f>
        <v>00000</v>
      </c>
    </row>
    <row r="1400" spans="2:23" x14ac:dyDescent="0.2">
      <c r="B1400" s="154">
        <v>1388</v>
      </c>
      <c r="C1400" s="33"/>
      <c r="D1400" s="33"/>
      <c r="E1400" s="37"/>
      <c r="F1400" s="38" t="str">
        <f>_xlfn.IFNA(VLOOKUP(Locations[[#This Row],[CleanZip]],ZipCodes[],2,0),"")</f>
        <v/>
      </c>
      <c r="G1400" s="38" t="str">
        <f>_xlfn.IFNA(VLOOKUP(Locations[[#This Row],[CleanZip]],ZipCodes[],3,0),"")</f>
        <v/>
      </c>
      <c r="H1400" s="33"/>
      <c r="I1400" s="39"/>
      <c r="J1400" s="39"/>
      <c r="K1400" s="40"/>
      <c r="L1400" s="40"/>
      <c r="M1400" s="33"/>
      <c r="N1400" s="40"/>
      <c r="O1400" s="33"/>
      <c r="P1400" s="33"/>
      <c r="Q1400" s="33"/>
      <c r="R1400" s="33"/>
      <c r="S1400" s="33"/>
      <c r="T1400" s="33"/>
      <c r="U1400" s="33"/>
      <c r="V1400" s="33"/>
      <c r="W1400" s="23" t="str">
        <f>LEFT(TEXT(Locations[[#This Row],[Zip Code]],"00000"),5)</f>
        <v>00000</v>
      </c>
    </row>
    <row r="1401" spans="2:23" x14ac:dyDescent="0.2">
      <c r="B1401" s="154">
        <v>1389</v>
      </c>
      <c r="C1401" s="33"/>
      <c r="D1401" s="33"/>
      <c r="E1401" s="37"/>
      <c r="F1401" s="38" t="str">
        <f>_xlfn.IFNA(VLOOKUP(Locations[[#This Row],[CleanZip]],ZipCodes[],2,0),"")</f>
        <v/>
      </c>
      <c r="G1401" s="38" t="str">
        <f>_xlfn.IFNA(VLOOKUP(Locations[[#This Row],[CleanZip]],ZipCodes[],3,0),"")</f>
        <v/>
      </c>
      <c r="H1401" s="33"/>
      <c r="I1401" s="39"/>
      <c r="J1401" s="39"/>
      <c r="K1401" s="40"/>
      <c r="L1401" s="40"/>
      <c r="M1401" s="33"/>
      <c r="N1401" s="40"/>
      <c r="O1401" s="33"/>
      <c r="P1401" s="33"/>
      <c r="Q1401" s="33"/>
      <c r="R1401" s="33"/>
      <c r="S1401" s="33"/>
      <c r="T1401" s="33"/>
      <c r="U1401" s="33"/>
      <c r="V1401" s="33"/>
      <c r="W1401" s="23" t="str">
        <f>LEFT(TEXT(Locations[[#This Row],[Zip Code]],"00000"),5)</f>
        <v>00000</v>
      </c>
    </row>
    <row r="1402" spans="2:23" x14ac:dyDescent="0.2">
      <c r="B1402" s="154">
        <v>1390</v>
      </c>
      <c r="C1402" s="33"/>
      <c r="D1402" s="33"/>
      <c r="E1402" s="37"/>
      <c r="F1402" s="38" t="str">
        <f>_xlfn.IFNA(VLOOKUP(Locations[[#This Row],[CleanZip]],ZipCodes[],2,0),"")</f>
        <v/>
      </c>
      <c r="G1402" s="38" t="str">
        <f>_xlfn.IFNA(VLOOKUP(Locations[[#This Row],[CleanZip]],ZipCodes[],3,0),"")</f>
        <v/>
      </c>
      <c r="H1402" s="33"/>
      <c r="I1402" s="39"/>
      <c r="J1402" s="39"/>
      <c r="K1402" s="40"/>
      <c r="L1402" s="40"/>
      <c r="M1402" s="33"/>
      <c r="N1402" s="40"/>
      <c r="O1402" s="33"/>
      <c r="P1402" s="33"/>
      <c r="Q1402" s="33"/>
      <c r="R1402" s="33"/>
      <c r="S1402" s="33"/>
      <c r="T1402" s="33"/>
      <c r="U1402" s="33"/>
      <c r="V1402" s="33"/>
      <c r="W1402" s="23" t="str">
        <f>LEFT(TEXT(Locations[[#This Row],[Zip Code]],"00000"),5)</f>
        <v>00000</v>
      </c>
    </row>
    <row r="1403" spans="2:23" x14ac:dyDescent="0.2">
      <c r="B1403" s="154">
        <v>1391</v>
      </c>
      <c r="C1403" s="33"/>
      <c r="D1403" s="33"/>
      <c r="E1403" s="37"/>
      <c r="F1403" s="38" t="str">
        <f>_xlfn.IFNA(VLOOKUP(Locations[[#This Row],[CleanZip]],ZipCodes[],2,0),"")</f>
        <v/>
      </c>
      <c r="G1403" s="38" t="str">
        <f>_xlfn.IFNA(VLOOKUP(Locations[[#This Row],[CleanZip]],ZipCodes[],3,0),"")</f>
        <v/>
      </c>
      <c r="H1403" s="33"/>
      <c r="I1403" s="39"/>
      <c r="J1403" s="39"/>
      <c r="K1403" s="40"/>
      <c r="L1403" s="40"/>
      <c r="M1403" s="33"/>
      <c r="N1403" s="40"/>
      <c r="O1403" s="33"/>
      <c r="P1403" s="33"/>
      <c r="Q1403" s="33"/>
      <c r="R1403" s="33"/>
      <c r="S1403" s="33"/>
      <c r="T1403" s="33"/>
      <c r="U1403" s="33"/>
      <c r="V1403" s="33"/>
      <c r="W1403" s="23" t="str">
        <f>LEFT(TEXT(Locations[[#This Row],[Zip Code]],"00000"),5)</f>
        <v>00000</v>
      </c>
    </row>
    <row r="1404" spans="2:23" x14ac:dyDescent="0.2">
      <c r="B1404" s="154">
        <v>1392</v>
      </c>
      <c r="C1404" s="33"/>
      <c r="D1404" s="33"/>
      <c r="E1404" s="37"/>
      <c r="F1404" s="38" t="str">
        <f>_xlfn.IFNA(VLOOKUP(Locations[[#This Row],[CleanZip]],ZipCodes[],2,0),"")</f>
        <v/>
      </c>
      <c r="G1404" s="38" t="str">
        <f>_xlfn.IFNA(VLOOKUP(Locations[[#This Row],[CleanZip]],ZipCodes[],3,0),"")</f>
        <v/>
      </c>
      <c r="H1404" s="33"/>
      <c r="I1404" s="39"/>
      <c r="J1404" s="39"/>
      <c r="K1404" s="40"/>
      <c r="L1404" s="40"/>
      <c r="M1404" s="33"/>
      <c r="N1404" s="40"/>
      <c r="O1404" s="33"/>
      <c r="P1404" s="33"/>
      <c r="Q1404" s="33"/>
      <c r="R1404" s="33"/>
      <c r="S1404" s="33"/>
      <c r="T1404" s="33"/>
      <c r="U1404" s="33"/>
      <c r="V1404" s="33"/>
      <c r="W1404" s="23" t="str">
        <f>LEFT(TEXT(Locations[[#This Row],[Zip Code]],"00000"),5)</f>
        <v>00000</v>
      </c>
    </row>
    <row r="1405" spans="2:23" x14ac:dyDescent="0.2">
      <c r="B1405" s="154">
        <v>1393</v>
      </c>
      <c r="C1405" s="33"/>
      <c r="D1405" s="33"/>
      <c r="E1405" s="37"/>
      <c r="F1405" s="38" t="str">
        <f>_xlfn.IFNA(VLOOKUP(Locations[[#This Row],[CleanZip]],ZipCodes[],2,0),"")</f>
        <v/>
      </c>
      <c r="G1405" s="38" t="str">
        <f>_xlfn.IFNA(VLOOKUP(Locations[[#This Row],[CleanZip]],ZipCodes[],3,0),"")</f>
        <v/>
      </c>
      <c r="H1405" s="33"/>
      <c r="I1405" s="39"/>
      <c r="J1405" s="39"/>
      <c r="K1405" s="40"/>
      <c r="L1405" s="40"/>
      <c r="M1405" s="33"/>
      <c r="N1405" s="40"/>
      <c r="O1405" s="33"/>
      <c r="P1405" s="33"/>
      <c r="Q1405" s="33"/>
      <c r="R1405" s="33"/>
      <c r="S1405" s="33"/>
      <c r="T1405" s="33"/>
      <c r="U1405" s="33"/>
      <c r="V1405" s="33"/>
      <c r="W1405" s="23" t="str">
        <f>LEFT(TEXT(Locations[[#This Row],[Zip Code]],"00000"),5)</f>
        <v>00000</v>
      </c>
    </row>
    <row r="1406" spans="2:23" x14ac:dyDescent="0.2">
      <c r="B1406" s="154">
        <v>1394</v>
      </c>
      <c r="C1406" s="33"/>
      <c r="D1406" s="33"/>
      <c r="E1406" s="37"/>
      <c r="F1406" s="38" t="str">
        <f>_xlfn.IFNA(VLOOKUP(Locations[[#This Row],[CleanZip]],ZipCodes[],2,0),"")</f>
        <v/>
      </c>
      <c r="G1406" s="38" t="str">
        <f>_xlfn.IFNA(VLOOKUP(Locations[[#This Row],[CleanZip]],ZipCodes[],3,0),"")</f>
        <v/>
      </c>
      <c r="H1406" s="33"/>
      <c r="I1406" s="39"/>
      <c r="J1406" s="39"/>
      <c r="K1406" s="40"/>
      <c r="L1406" s="40"/>
      <c r="M1406" s="33"/>
      <c r="N1406" s="40"/>
      <c r="O1406" s="33"/>
      <c r="P1406" s="33"/>
      <c r="Q1406" s="33"/>
      <c r="R1406" s="33"/>
      <c r="S1406" s="33"/>
      <c r="T1406" s="33"/>
      <c r="U1406" s="33"/>
      <c r="V1406" s="33"/>
      <c r="W1406" s="23" t="str">
        <f>LEFT(TEXT(Locations[[#This Row],[Zip Code]],"00000"),5)</f>
        <v>00000</v>
      </c>
    </row>
    <row r="1407" spans="2:23" x14ac:dyDescent="0.2">
      <c r="B1407" s="154">
        <v>1395</v>
      </c>
      <c r="C1407" s="33"/>
      <c r="D1407" s="33"/>
      <c r="E1407" s="37"/>
      <c r="F1407" s="38" t="str">
        <f>_xlfn.IFNA(VLOOKUP(Locations[[#This Row],[CleanZip]],ZipCodes[],2,0),"")</f>
        <v/>
      </c>
      <c r="G1407" s="38" t="str">
        <f>_xlfn.IFNA(VLOOKUP(Locations[[#This Row],[CleanZip]],ZipCodes[],3,0),"")</f>
        <v/>
      </c>
      <c r="H1407" s="33"/>
      <c r="I1407" s="39"/>
      <c r="J1407" s="39"/>
      <c r="K1407" s="40"/>
      <c r="L1407" s="40"/>
      <c r="M1407" s="33"/>
      <c r="N1407" s="40"/>
      <c r="O1407" s="33"/>
      <c r="P1407" s="33"/>
      <c r="Q1407" s="33"/>
      <c r="R1407" s="33"/>
      <c r="S1407" s="33"/>
      <c r="T1407" s="33"/>
      <c r="U1407" s="33"/>
      <c r="V1407" s="33"/>
      <c r="W1407" s="23" t="str">
        <f>LEFT(TEXT(Locations[[#This Row],[Zip Code]],"00000"),5)</f>
        <v>00000</v>
      </c>
    </row>
    <row r="1408" spans="2:23" x14ac:dyDescent="0.2">
      <c r="B1408" s="154">
        <v>1396</v>
      </c>
      <c r="C1408" s="33"/>
      <c r="D1408" s="33"/>
      <c r="E1408" s="37"/>
      <c r="F1408" s="38" t="str">
        <f>_xlfn.IFNA(VLOOKUP(Locations[[#This Row],[CleanZip]],ZipCodes[],2,0),"")</f>
        <v/>
      </c>
      <c r="G1408" s="38" t="str">
        <f>_xlfn.IFNA(VLOOKUP(Locations[[#This Row],[CleanZip]],ZipCodes[],3,0),"")</f>
        <v/>
      </c>
      <c r="H1408" s="33"/>
      <c r="I1408" s="39"/>
      <c r="J1408" s="39"/>
      <c r="K1408" s="40"/>
      <c r="L1408" s="40"/>
      <c r="M1408" s="33"/>
      <c r="N1408" s="40"/>
      <c r="O1408" s="33"/>
      <c r="P1408" s="33"/>
      <c r="Q1408" s="33"/>
      <c r="R1408" s="33"/>
      <c r="S1408" s="33"/>
      <c r="T1408" s="33"/>
      <c r="U1408" s="33"/>
      <c r="V1408" s="33"/>
      <c r="W1408" s="23" t="str">
        <f>LEFT(TEXT(Locations[[#This Row],[Zip Code]],"00000"),5)</f>
        <v>00000</v>
      </c>
    </row>
    <row r="1409" spans="2:23" x14ac:dyDescent="0.2">
      <c r="B1409" s="154">
        <v>1397</v>
      </c>
      <c r="C1409" s="33"/>
      <c r="D1409" s="33"/>
      <c r="E1409" s="37"/>
      <c r="F1409" s="38" t="str">
        <f>_xlfn.IFNA(VLOOKUP(Locations[[#This Row],[CleanZip]],ZipCodes[],2,0),"")</f>
        <v/>
      </c>
      <c r="G1409" s="38" t="str">
        <f>_xlfn.IFNA(VLOOKUP(Locations[[#This Row],[CleanZip]],ZipCodes[],3,0),"")</f>
        <v/>
      </c>
      <c r="H1409" s="33"/>
      <c r="I1409" s="39"/>
      <c r="J1409" s="39"/>
      <c r="K1409" s="40"/>
      <c r="L1409" s="40"/>
      <c r="M1409" s="33"/>
      <c r="N1409" s="40"/>
      <c r="O1409" s="33"/>
      <c r="P1409" s="33"/>
      <c r="Q1409" s="33"/>
      <c r="R1409" s="33"/>
      <c r="S1409" s="33"/>
      <c r="T1409" s="33"/>
      <c r="U1409" s="33"/>
      <c r="V1409" s="33"/>
      <c r="W1409" s="23" t="str">
        <f>LEFT(TEXT(Locations[[#This Row],[Zip Code]],"00000"),5)</f>
        <v>00000</v>
      </c>
    </row>
    <row r="1410" spans="2:23" x14ac:dyDescent="0.2">
      <c r="B1410" s="154">
        <v>1398</v>
      </c>
      <c r="C1410" s="33"/>
      <c r="D1410" s="33"/>
      <c r="E1410" s="37"/>
      <c r="F1410" s="38" t="str">
        <f>_xlfn.IFNA(VLOOKUP(Locations[[#This Row],[CleanZip]],ZipCodes[],2,0),"")</f>
        <v/>
      </c>
      <c r="G1410" s="38" t="str">
        <f>_xlfn.IFNA(VLOOKUP(Locations[[#This Row],[CleanZip]],ZipCodes[],3,0),"")</f>
        <v/>
      </c>
      <c r="H1410" s="33"/>
      <c r="I1410" s="39"/>
      <c r="J1410" s="39"/>
      <c r="K1410" s="40"/>
      <c r="L1410" s="40"/>
      <c r="M1410" s="33"/>
      <c r="N1410" s="40"/>
      <c r="O1410" s="33"/>
      <c r="P1410" s="33"/>
      <c r="Q1410" s="33"/>
      <c r="R1410" s="33"/>
      <c r="S1410" s="33"/>
      <c r="T1410" s="33"/>
      <c r="U1410" s="33"/>
      <c r="V1410" s="33"/>
      <c r="W1410" s="23" t="str">
        <f>LEFT(TEXT(Locations[[#This Row],[Zip Code]],"00000"),5)</f>
        <v>00000</v>
      </c>
    </row>
    <row r="1411" spans="2:23" x14ac:dyDescent="0.2">
      <c r="B1411" s="154">
        <v>1399</v>
      </c>
      <c r="C1411" s="33"/>
      <c r="D1411" s="33"/>
      <c r="E1411" s="37"/>
      <c r="F1411" s="38" t="str">
        <f>_xlfn.IFNA(VLOOKUP(Locations[[#This Row],[CleanZip]],ZipCodes[],2,0),"")</f>
        <v/>
      </c>
      <c r="G1411" s="38" t="str">
        <f>_xlfn.IFNA(VLOOKUP(Locations[[#This Row],[CleanZip]],ZipCodes[],3,0),"")</f>
        <v/>
      </c>
      <c r="H1411" s="33"/>
      <c r="I1411" s="39"/>
      <c r="J1411" s="39"/>
      <c r="K1411" s="40"/>
      <c r="L1411" s="40"/>
      <c r="M1411" s="33"/>
      <c r="N1411" s="40"/>
      <c r="O1411" s="33"/>
      <c r="P1411" s="33"/>
      <c r="Q1411" s="33"/>
      <c r="R1411" s="33"/>
      <c r="S1411" s="33"/>
      <c r="T1411" s="33"/>
      <c r="U1411" s="33"/>
      <c r="V1411" s="33"/>
      <c r="W1411" s="23" t="str">
        <f>LEFT(TEXT(Locations[[#This Row],[Zip Code]],"00000"),5)</f>
        <v>00000</v>
      </c>
    </row>
    <row r="1412" spans="2:23" x14ac:dyDescent="0.2">
      <c r="B1412" s="154">
        <v>1400</v>
      </c>
      <c r="C1412" s="33"/>
      <c r="D1412" s="33"/>
      <c r="E1412" s="37"/>
      <c r="F1412" s="38" t="str">
        <f>_xlfn.IFNA(VLOOKUP(Locations[[#This Row],[CleanZip]],ZipCodes[],2,0),"")</f>
        <v/>
      </c>
      <c r="G1412" s="38" t="str">
        <f>_xlfn.IFNA(VLOOKUP(Locations[[#This Row],[CleanZip]],ZipCodes[],3,0),"")</f>
        <v/>
      </c>
      <c r="H1412" s="33"/>
      <c r="I1412" s="39"/>
      <c r="J1412" s="39"/>
      <c r="K1412" s="40"/>
      <c r="L1412" s="40"/>
      <c r="M1412" s="33"/>
      <c r="N1412" s="40"/>
      <c r="O1412" s="33"/>
      <c r="P1412" s="33"/>
      <c r="Q1412" s="33"/>
      <c r="R1412" s="33"/>
      <c r="S1412" s="33"/>
      <c r="T1412" s="33"/>
      <c r="U1412" s="33"/>
      <c r="V1412" s="33"/>
      <c r="W1412" s="23" t="str">
        <f>LEFT(TEXT(Locations[[#This Row],[Zip Code]],"00000"),5)</f>
        <v>00000</v>
      </c>
    </row>
    <row r="1413" spans="2:23" x14ac:dyDescent="0.2">
      <c r="B1413" s="154">
        <v>1401</v>
      </c>
      <c r="C1413" s="33"/>
      <c r="D1413" s="33"/>
      <c r="E1413" s="37"/>
      <c r="F1413" s="38" t="str">
        <f>_xlfn.IFNA(VLOOKUP(Locations[[#This Row],[CleanZip]],ZipCodes[],2,0),"")</f>
        <v/>
      </c>
      <c r="G1413" s="38" t="str">
        <f>_xlfn.IFNA(VLOOKUP(Locations[[#This Row],[CleanZip]],ZipCodes[],3,0),"")</f>
        <v/>
      </c>
      <c r="H1413" s="33"/>
      <c r="I1413" s="39"/>
      <c r="J1413" s="39"/>
      <c r="K1413" s="40"/>
      <c r="L1413" s="40"/>
      <c r="M1413" s="33"/>
      <c r="N1413" s="40"/>
      <c r="O1413" s="33"/>
      <c r="P1413" s="33"/>
      <c r="Q1413" s="33"/>
      <c r="R1413" s="33"/>
      <c r="S1413" s="33"/>
      <c r="T1413" s="33"/>
      <c r="U1413" s="33"/>
      <c r="V1413" s="33"/>
      <c r="W1413" s="23" t="str">
        <f>LEFT(TEXT(Locations[[#This Row],[Zip Code]],"00000"),5)</f>
        <v>00000</v>
      </c>
    </row>
    <row r="1414" spans="2:23" x14ac:dyDescent="0.2">
      <c r="B1414" s="154">
        <v>1402</v>
      </c>
      <c r="C1414" s="33"/>
      <c r="D1414" s="33"/>
      <c r="E1414" s="37"/>
      <c r="F1414" s="38" t="str">
        <f>_xlfn.IFNA(VLOOKUP(Locations[[#This Row],[CleanZip]],ZipCodes[],2,0),"")</f>
        <v/>
      </c>
      <c r="G1414" s="38" t="str">
        <f>_xlfn.IFNA(VLOOKUP(Locations[[#This Row],[CleanZip]],ZipCodes[],3,0),"")</f>
        <v/>
      </c>
      <c r="H1414" s="33"/>
      <c r="I1414" s="39"/>
      <c r="J1414" s="39"/>
      <c r="K1414" s="40"/>
      <c r="L1414" s="40"/>
      <c r="M1414" s="33"/>
      <c r="N1414" s="40"/>
      <c r="O1414" s="33"/>
      <c r="P1414" s="33"/>
      <c r="Q1414" s="33"/>
      <c r="R1414" s="33"/>
      <c r="S1414" s="33"/>
      <c r="T1414" s="33"/>
      <c r="U1414" s="33"/>
      <c r="V1414" s="33"/>
      <c r="W1414" s="23" t="str">
        <f>LEFT(TEXT(Locations[[#This Row],[Zip Code]],"00000"),5)</f>
        <v>00000</v>
      </c>
    </row>
    <row r="1415" spans="2:23" x14ac:dyDescent="0.2">
      <c r="B1415" s="154">
        <v>1403</v>
      </c>
      <c r="C1415" s="33"/>
      <c r="D1415" s="33"/>
      <c r="E1415" s="37"/>
      <c r="F1415" s="38" t="str">
        <f>_xlfn.IFNA(VLOOKUP(Locations[[#This Row],[CleanZip]],ZipCodes[],2,0),"")</f>
        <v/>
      </c>
      <c r="G1415" s="38" t="str">
        <f>_xlfn.IFNA(VLOOKUP(Locations[[#This Row],[CleanZip]],ZipCodes[],3,0),"")</f>
        <v/>
      </c>
      <c r="H1415" s="33"/>
      <c r="I1415" s="39"/>
      <c r="J1415" s="39"/>
      <c r="K1415" s="40"/>
      <c r="L1415" s="40"/>
      <c r="M1415" s="33"/>
      <c r="N1415" s="40"/>
      <c r="O1415" s="33"/>
      <c r="P1415" s="33"/>
      <c r="Q1415" s="33"/>
      <c r="R1415" s="33"/>
      <c r="S1415" s="33"/>
      <c r="T1415" s="33"/>
      <c r="U1415" s="33"/>
      <c r="V1415" s="33"/>
      <c r="W1415" s="23" t="str">
        <f>LEFT(TEXT(Locations[[#This Row],[Zip Code]],"00000"),5)</f>
        <v>00000</v>
      </c>
    </row>
    <row r="1416" spans="2:23" x14ac:dyDescent="0.2">
      <c r="B1416" s="154">
        <v>1404</v>
      </c>
      <c r="C1416" s="33"/>
      <c r="D1416" s="33"/>
      <c r="E1416" s="37"/>
      <c r="F1416" s="38" t="str">
        <f>_xlfn.IFNA(VLOOKUP(Locations[[#This Row],[CleanZip]],ZipCodes[],2,0),"")</f>
        <v/>
      </c>
      <c r="G1416" s="38" t="str">
        <f>_xlfn.IFNA(VLOOKUP(Locations[[#This Row],[CleanZip]],ZipCodes[],3,0),"")</f>
        <v/>
      </c>
      <c r="H1416" s="33"/>
      <c r="I1416" s="39"/>
      <c r="J1416" s="39"/>
      <c r="K1416" s="40"/>
      <c r="L1416" s="40"/>
      <c r="M1416" s="33"/>
      <c r="N1416" s="40"/>
      <c r="O1416" s="33"/>
      <c r="P1416" s="33"/>
      <c r="Q1416" s="33"/>
      <c r="R1416" s="33"/>
      <c r="S1416" s="33"/>
      <c r="T1416" s="33"/>
      <c r="U1416" s="33"/>
      <c r="V1416" s="33"/>
      <c r="W1416" s="23" t="str">
        <f>LEFT(TEXT(Locations[[#This Row],[Zip Code]],"00000"),5)</f>
        <v>00000</v>
      </c>
    </row>
    <row r="1417" spans="2:23" x14ac:dyDescent="0.2">
      <c r="B1417" s="154">
        <v>1405</v>
      </c>
      <c r="C1417" s="33"/>
      <c r="D1417" s="33"/>
      <c r="E1417" s="37"/>
      <c r="F1417" s="38" t="str">
        <f>_xlfn.IFNA(VLOOKUP(Locations[[#This Row],[CleanZip]],ZipCodes[],2,0),"")</f>
        <v/>
      </c>
      <c r="G1417" s="38" t="str">
        <f>_xlfn.IFNA(VLOOKUP(Locations[[#This Row],[CleanZip]],ZipCodes[],3,0),"")</f>
        <v/>
      </c>
      <c r="H1417" s="33"/>
      <c r="I1417" s="39"/>
      <c r="J1417" s="39"/>
      <c r="K1417" s="40"/>
      <c r="L1417" s="40"/>
      <c r="M1417" s="33"/>
      <c r="N1417" s="40"/>
      <c r="O1417" s="33"/>
      <c r="P1417" s="33"/>
      <c r="Q1417" s="33"/>
      <c r="R1417" s="33"/>
      <c r="S1417" s="33"/>
      <c r="T1417" s="33"/>
      <c r="U1417" s="33"/>
      <c r="V1417" s="33"/>
      <c r="W1417" s="23" t="str">
        <f>LEFT(TEXT(Locations[[#This Row],[Zip Code]],"00000"),5)</f>
        <v>00000</v>
      </c>
    </row>
    <row r="1418" spans="2:23" x14ac:dyDescent="0.2">
      <c r="B1418" s="154">
        <v>1406</v>
      </c>
      <c r="C1418" s="33"/>
      <c r="D1418" s="33"/>
      <c r="E1418" s="37"/>
      <c r="F1418" s="38" t="str">
        <f>_xlfn.IFNA(VLOOKUP(Locations[[#This Row],[CleanZip]],ZipCodes[],2,0),"")</f>
        <v/>
      </c>
      <c r="G1418" s="38" t="str">
        <f>_xlfn.IFNA(VLOOKUP(Locations[[#This Row],[CleanZip]],ZipCodes[],3,0),"")</f>
        <v/>
      </c>
      <c r="H1418" s="33"/>
      <c r="I1418" s="39"/>
      <c r="J1418" s="39"/>
      <c r="K1418" s="40"/>
      <c r="L1418" s="40"/>
      <c r="M1418" s="33"/>
      <c r="N1418" s="40"/>
      <c r="O1418" s="33"/>
      <c r="P1418" s="33"/>
      <c r="Q1418" s="33"/>
      <c r="R1418" s="33"/>
      <c r="S1418" s="33"/>
      <c r="T1418" s="33"/>
      <c r="U1418" s="33"/>
      <c r="V1418" s="33"/>
      <c r="W1418" s="23" t="str">
        <f>LEFT(TEXT(Locations[[#This Row],[Zip Code]],"00000"),5)</f>
        <v>00000</v>
      </c>
    </row>
    <row r="1419" spans="2:23" x14ac:dyDescent="0.2">
      <c r="B1419" s="154">
        <v>1407</v>
      </c>
      <c r="C1419" s="33"/>
      <c r="D1419" s="33"/>
      <c r="E1419" s="37"/>
      <c r="F1419" s="38" t="str">
        <f>_xlfn.IFNA(VLOOKUP(Locations[[#This Row],[CleanZip]],ZipCodes[],2,0),"")</f>
        <v/>
      </c>
      <c r="G1419" s="38" t="str">
        <f>_xlfn.IFNA(VLOOKUP(Locations[[#This Row],[CleanZip]],ZipCodes[],3,0),"")</f>
        <v/>
      </c>
      <c r="H1419" s="33"/>
      <c r="I1419" s="39"/>
      <c r="J1419" s="39"/>
      <c r="K1419" s="40"/>
      <c r="L1419" s="40"/>
      <c r="M1419" s="33"/>
      <c r="N1419" s="40"/>
      <c r="O1419" s="33"/>
      <c r="P1419" s="33"/>
      <c r="Q1419" s="33"/>
      <c r="R1419" s="33"/>
      <c r="S1419" s="33"/>
      <c r="T1419" s="33"/>
      <c r="U1419" s="33"/>
      <c r="V1419" s="33"/>
      <c r="W1419" s="23" t="str">
        <f>LEFT(TEXT(Locations[[#This Row],[Zip Code]],"00000"),5)</f>
        <v>00000</v>
      </c>
    </row>
    <row r="1420" spans="2:23" x14ac:dyDescent="0.2">
      <c r="B1420" s="154">
        <v>1408</v>
      </c>
      <c r="C1420" s="33"/>
      <c r="D1420" s="33"/>
      <c r="E1420" s="37"/>
      <c r="F1420" s="38" t="str">
        <f>_xlfn.IFNA(VLOOKUP(Locations[[#This Row],[CleanZip]],ZipCodes[],2,0),"")</f>
        <v/>
      </c>
      <c r="G1420" s="38" t="str">
        <f>_xlfn.IFNA(VLOOKUP(Locations[[#This Row],[CleanZip]],ZipCodes[],3,0),"")</f>
        <v/>
      </c>
      <c r="H1420" s="33"/>
      <c r="I1420" s="39"/>
      <c r="J1420" s="39"/>
      <c r="K1420" s="40"/>
      <c r="L1420" s="40"/>
      <c r="M1420" s="33"/>
      <c r="N1420" s="40"/>
      <c r="O1420" s="33"/>
      <c r="P1420" s="33"/>
      <c r="Q1420" s="33"/>
      <c r="R1420" s="33"/>
      <c r="S1420" s="33"/>
      <c r="T1420" s="33"/>
      <c r="U1420" s="33"/>
      <c r="V1420" s="33"/>
      <c r="W1420" s="23" t="str">
        <f>LEFT(TEXT(Locations[[#This Row],[Zip Code]],"00000"),5)</f>
        <v>00000</v>
      </c>
    </row>
    <row r="1421" spans="2:23" x14ac:dyDescent="0.2">
      <c r="B1421" s="154">
        <v>1409</v>
      </c>
      <c r="C1421" s="33"/>
      <c r="D1421" s="33"/>
      <c r="E1421" s="37"/>
      <c r="F1421" s="38" t="str">
        <f>_xlfn.IFNA(VLOOKUP(Locations[[#This Row],[CleanZip]],ZipCodes[],2,0),"")</f>
        <v/>
      </c>
      <c r="G1421" s="38" t="str">
        <f>_xlfn.IFNA(VLOOKUP(Locations[[#This Row],[CleanZip]],ZipCodes[],3,0),"")</f>
        <v/>
      </c>
      <c r="H1421" s="33"/>
      <c r="I1421" s="39"/>
      <c r="J1421" s="39"/>
      <c r="K1421" s="40"/>
      <c r="L1421" s="40"/>
      <c r="M1421" s="33"/>
      <c r="N1421" s="40"/>
      <c r="O1421" s="33"/>
      <c r="P1421" s="33"/>
      <c r="Q1421" s="33"/>
      <c r="R1421" s="33"/>
      <c r="S1421" s="33"/>
      <c r="T1421" s="33"/>
      <c r="U1421" s="33"/>
      <c r="V1421" s="33"/>
      <c r="W1421" s="23" t="str">
        <f>LEFT(TEXT(Locations[[#This Row],[Zip Code]],"00000"),5)</f>
        <v>00000</v>
      </c>
    </row>
    <row r="1422" spans="2:23" x14ac:dyDescent="0.2">
      <c r="B1422" s="154">
        <v>1410</v>
      </c>
      <c r="C1422" s="33"/>
      <c r="D1422" s="33"/>
      <c r="E1422" s="37"/>
      <c r="F1422" s="38" t="str">
        <f>_xlfn.IFNA(VLOOKUP(Locations[[#This Row],[CleanZip]],ZipCodes[],2,0),"")</f>
        <v/>
      </c>
      <c r="G1422" s="38" t="str">
        <f>_xlfn.IFNA(VLOOKUP(Locations[[#This Row],[CleanZip]],ZipCodes[],3,0),"")</f>
        <v/>
      </c>
      <c r="H1422" s="33"/>
      <c r="I1422" s="39"/>
      <c r="J1422" s="39"/>
      <c r="K1422" s="40"/>
      <c r="L1422" s="40"/>
      <c r="M1422" s="33"/>
      <c r="N1422" s="40"/>
      <c r="O1422" s="33"/>
      <c r="P1422" s="33"/>
      <c r="Q1422" s="33"/>
      <c r="R1422" s="33"/>
      <c r="S1422" s="33"/>
      <c r="T1422" s="33"/>
      <c r="U1422" s="33"/>
      <c r="V1422" s="33"/>
      <c r="W1422" s="23" t="str">
        <f>LEFT(TEXT(Locations[[#This Row],[Zip Code]],"00000"),5)</f>
        <v>00000</v>
      </c>
    </row>
    <row r="1423" spans="2:23" x14ac:dyDescent="0.2">
      <c r="B1423" s="154">
        <v>1411</v>
      </c>
      <c r="C1423" s="33"/>
      <c r="D1423" s="33"/>
      <c r="E1423" s="37"/>
      <c r="F1423" s="38" t="str">
        <f>_xlfn.IFNA(VLOOKUP(Locations[[#This Row],[CleanZip]],ZipCodes[],2,0),"")</f>
        <v/>
      </c>
      <c r="G1423" s="38" t="str">
        <f>_xlfn.IFNA(VLOOKUP(Locations[[#This Row],[CleanZip]],ZipCodes[],3,0),"")</f>
        <v/>
      </c>
      <c r="H1423" s="33"/>
      <c r="I1423" s="39"/>
      <c r="J1423" s="39"/>
      <c r="K1423" s="40"/>
      <c r="L1423" s="40"/>
      <c r="M1423" s="33"/>
      <c r="N1423" s="40"/>
      <c r="O1423" s="33"/>
      <c r="P1423" s="33"/>
      <c r="Q1423" s="33"/>
      <c r="R1423" s="33"/>
      <c r="S1423" s="33"/>
      <c r="T1423" s="33"/>
      <c r="U1423" s="33"/>
      <c r="V1423" s="33"/>
      <c r="W1423" s="23" t="str">
        <f>LEFT(TEXT(Locations[[#This Row],[Zip Code]],"00000"),5)</f>
        <v>00000</v>
      </c>
    </row>
    <row r="1424" spans="2:23" x14ac:dyDescent="0.2">
      <c r="B1424" s="154">
        <v>1412</v>
      </c>
      <c r="C1424" s="33"/>
      <c r="D1424" s="33"/>
      <c r="E1424" s="37"/>
      <c r="F1424" s="38" t="str">
        <f>_xlfn.IFNA(VLOOKUP(Locations[[#This Row],[CleanZip]],ZipCodes[],2,0),"")</f>
        <v/>
      </c>
      <c r="G1424" s="38" t="str">
        <f>_xlfn.IFNA(VLOOKUP(Locations[[#This Row],[CleanZip]],ZipCodes[],3,0),"")</f>
        <v/>
      </c>
      <c r="H1424" s="33"/>
      <c r="I1424" s="39"/>
      <c r="J1424" s="39"/>
      <c r="K1424" s="40"/>
      <c r="L1424" s="40"/>
      <c r="M1424" s="33"/>
      <c r="N1424" s="40"/>
      <c r="O1424" s="33"/>
      <c r="P1424" s="33"/>
      <c r="Q1424" s="33"/>
      <c r="R1424" s="33"/>
      <c r="S1424" s="33"/>
      <c r="T1424" s="33"/>
      <c r="U1424" s="33"/>
      <c r="V1424" s="33"/>
      <c r="W1424" s="23" t="str">
        <f>LEFT(TEXT(Locations[[#This Row],[Zip Code]],"00000"),5)</f>
        <v>00000</v>
      </c>
    </row>
    <row r="1425" spans="2:23" x14ac:dyDescent="0.2">
      <c r="B1425" s="154">
        <v>1413</v>
      </c>
      <c r="C1425" s="33"/>
      <c r="D1425" s="33"/>
      <c r="E1425" s="37"/>
      <c r="F1425" s="38" t="str">
        <f>_xlfn.IFNA(VLOOKUP(Locations[[#This Row],[CleanZip]],ZipCodes[],2,0),"")</f>
        <v/>
      </c>
      <c r="G1425" s="38" t="str">
        <f>_xlfn.IFNA(VLOOKUP(Locations[[#This Row],[CleanZip]],ZipCodes[],3,0),"")</f>
        <v/>
      </c>
      <c r="H1425" s="33"/>
      <c r="I1425" s="39"/>
      <c r="J1425" s="39"/>
      <c r="K1425" s="40"/>
      <c r="L1425" s="40"/>
      <c r="M1425" s="33"/>
      <c r="N1425" s="40"/>
      <c r="O1425" s="33"/>
      <c r="P1425" s="33"/>
      <c r="Q1425" s="33"/>
      <c r="R1425" s="33"/>
      <c r="S1425" s="33"/>
      <c r="T1425" s="33"/>
      <c r="U1425" s="33"/>
      <c r="V1425" s="33"/>
      <c r="W1425" s="23" t="str">
        <f>LEFT(TEXT(Locations[[#This Row],[Zip Code]],"00000"),5)</f>
        <v>00000</v>
      </c>
    </row>
    <row r="1426" spans="2:23" x14ac:dyDescent="0.2">
      <c r="B1426" s="154">
        <v>1414</v>
      </c>
      <c r="C1426" s="33"/>
      <c r="D1426" s="33"/>
      <c r="E1426" s="37"/>
      <c r="F1426" s="38" t="str">
        <f>_xlfn.IFNA(VLOOKUP(Locations[[#This Row],[CleanZip]],ZipCodes[],2,0),"")</f>
        <v/>
      </c>
      <c r="G1426" s="38" t="str">
        <f>_xlfn.IFNA(VLOOKUP(Locations[[#This Row],[CleanZip]],ZipCodes[],3,0),"")</f>
        <v/>
      </c>
      <c r="H1426" s="33"/>
      <c r="I1426" s="39"/>
      <c r="J1426" s="39"/>
      <c r="K1426" s="40"/>
      <c r="L1426" s="40"/>
      <c r="M1426" s="33"/>
      <c r="N1426" s="40"/>
      <c r="O1426" s="33"/>
      <c r="P1426" s="33"/>
      <c r="Q1426" s="33"/>
      <c r="R1426" s="33"/>
      <c r="S1426" s="33"/>
      <c r="T1426" s="33"/>
      <c r="U1426" s="33"/>
      <c r="V1426" s="33"/>
      <c r="W1426" s="23" t="str">
        <f>LEFT(TEXT(Locations[[#This Row],[Zip Code]],"00000"),5)</f>
        <v>00000</v>
      </c>
    </row>
    <row r="1427" spans="2:23" x14ac:dyDescent="0.2">
      <c r="B1427" s="154">
        <v>1415</v>
      </c>
      <c r="C1427" s="33"/>
      <c r="D1427" s="33"/>
      <c r="E1427" s="37"/>
      <c r="F1427" s="38" t="str">
        <f>_xlfn.IFNA(VLOOKUP(Locations[[#This Row],[CleanZip]],ZipCodes[],2,0),"")</f>
        <v/>
      </c>
      <c r="G1427" s="38" t="str">
        <f>_xlfn.IFNA(VLOOKUP(Locations[[#This Row],[CleanZip]],ZipCodes[],3,0),"")</f>
        <v/>
      </c>
      <c r="H1427" s="33"/>
      <c r="I1427" s="39"/>
      <c r="J1427" s="39"/>
      <c r="K1427" s="40"/>
      <c r="L1427" s="40"/>
      <c r="M1427" s="33"/>
      <c r="N1427" s="40"/>
      <c r="O1427" s="33"/>
      <c r="P1427" s="33"/>
      <c r="Q1427" s="33"/>
      <c r="R1427" s="33"/>
      <c r="S1427" s="33"/>
      <c r="T1427" s="33"/>
      <c r="U1427" s="33"/>
      <c r="V1427" s="33"/>
      <c r="W1427" s="23" t="str">
        <f>LEFT(TEXT(Locations[[#This Row],[Zip Code]],"00000"),5)</f>
        <v>00000</v>
      </c>
    </row>
    <row r="1428" spans="2:23" x14ac:dyDescent="0.2">
      <c r="B1428" s="154">
        <v>1416</v>
      </c>
      <c r="C1428" s="33"/>
      <c r="D1428" s="33"/>
      <c r="E1428" s="37"/>
      <c r="F1428" s="38" t="str">
        <f>_xlfn.IFNA(VLOOKUP(Locations[[#This Row],[CleanZip]],ZipCodes[],2,0),"")</f>
        <v/>
      </c>
      <c r="G1428" s="38" t="str">
        <f>_xlfn.IFNA(VLOOKUP(Locations[[#This Row],[CleanZip]],ZipCodes[],3,0),"")</f>
        <v/>
      </c>
      <c r="H1428" s="33"/>
      <c r="I1428" s="39"/>
      <c r="J1428" s="39"/>
      <c r="K1428" s="40"/>
      <c r="L1428" s="40"/>
      <c r="M1428" s="33"/>
      <c r="N1428" s="40"/>
      <c r="O1428" s="33"/>
      <c r="P1428" s="33"/>
      <c r="Q1428" s="33"/>
      <c r="R1428" s="33"/>
      <c r="S1428" s="33"/>
      <c r="T1428" s="33"/>
      <c r="U1428" s="33"/>
      <c r="V1428" s="33"/>
      <c r="W1428" s="23" t="str">
        <f>LEFT(TEXT(Locations[[#This Row],[Zip Code]],"00000"),5)</f>
        <v>00000</v>
      </c>
    </row>
    <row r="1429" spans="2:23" x14ac:dyDescent="0.2">
      <c r="B1429" s="154">
        <v>1417</v>
      </c>
      <c r="C1429" s="33"/>
      <c r="D1429" s="33"/>
      <c r="E1429" s="37"/>
      <c r="F1429" s="38" t="str">
        <f>_xlfn.IFNA(VLOOKUP(Locations[[#This Row],[CleanZip]],ZipCodes[],2,0),"")</f>
        <v/>
      </c>
      <c r="G1429" s="38" t="str">
        <f>_xlfn.IFNA(VLOOKUP(Locations[[#This Row],[CleanZip]],ZipCodes[],3,0),"")</f>
        <v/>
      </c>
      <c r="H1429" s="33"/>
      <c r="I1429" s="39"/>
      <c r="J1429" s="39"/>
      <c r="K1429" s="40"/>
      <c r="L1429" s="40"/>
      <c r="M1429" s="33"/>
      <c r="N1429" s="40"/>
      <c r="O1429" s="33"/>
      <c r="P1429" s="33"/>
      <c r="Q1429" s="33"/>
      <c r="R1429" s="33"/>
      <c r="S1429" s="33"/>
      <c r="T1429" s="33"/>
      <c r="U1429" s="33"/>
      <c r="V1429" s="33"/>
      <c r="W1429" s="23" t="str">
        <f>LEFT(TEXT(Locations[[#This Row],[Zip Code]],"00000"),5)</f>
        <v>00000</v>
      </c>
    </row>
    <row r="1430" spans="2:23" x14ac:dyDescent="0.2">
      <c r="B1430" s="154">
        <v>1418</v>
      </c>
      <c r="C1430" s="33"/>
      <c r="D1430" s="33"/>
      <c r="E1430" s="37"/>
      <c r="F1430" s="38" t="str">
        <f>_xlfn.IFNA(VLOOKUP(Locations[[#This Row],[CleanZip]],ZipCodes[],2,0),"")</f>
        <v/>
      </c>
      <c r="G1430" s="38" t="str">
        <f>_xlfn.IFNA(VLOOKUP(Locations[[#This Row],[CleanZip]],ZipCodes[],3,0),"")</f>
        <v/>
      </c>
      <c r="H1430" s="33"/>
      <c r="I1430" s="39"/>
      <c r="J1430" s="39"/>
      <c r="K1430" s="40"/>
      <c r="L1430" s="40"/>
      <c r="M1430" s="33"/>
      <c r="N1430" s="40"/>
      <c r="O1430" s="33"/>
      <c r="P1430" s="33"/>
      <c r="Q1430" s="33"/>
      <c r="R1430" s="33"/>
      <c r="S1430" s="33"/>
      <c r="T1430" s="33"/>
      <c r="U1430" s="33"/>
      <c r="V1430" s="33"/>
      <c r="W1430" s="23" t="str">
        <f>LEFT(TEXT(Locations[[#This Row],[Zip Code]],"00000"),5)</f>
        <v>00000</v>
      </c>
    </row>
    <row r="1431" spans="2:23" x14ac:dyDescent="0.2">
      <c r="B1431" s="154">
        <v>1419</v>
      </c>
      <c r="C1431" s="33"/>
      <c r="D1431" s="33"/>
      <c r="E1431" s="37"/>
      <c r="F1431" s="38" t="str">
        <f>_xlfn.IFNA(VLOOKUP(Locations[[#This Row],[CleanZip]],ZipCodes[],2,0),"")</f>
        <v/>
      </c>
      <c r="G1431" s="38" t="str">
        <f>_xlfn.IFNA(VLOOKUP(Locations[[#This Row],[CleanZip]],ZipCodes[],3,0),"")</f>
        <v/>
      </c>
      <c r="H1431" s="33"/>
      <c r="I1431" s="39"/>
      <c r="J1431" s="39"/>
      <c r="K1431" s="40"/>
      <c r="L1431" s="40"/>
      <c r="M1431" s="33"/>
      <c r="N1431" s="40"/>
      <c r="O1431" s="33"/>
      <c r="P1431" s="33"/>
      <c r="Q1431" s="33"/>
      <c r="R1431" s="33"/>
      <c r="S1431" s="33"/>
      <c r="T1431" s="33"/>
      <c r="U1431" s="33"/>
      <c r="V1431" s="33"/>
      <c r="W1431" s="23" t="str">
        <f>LEFT(TEXT(Locations[[#This Row],[Zip Code]],"00000"),5)</f>
        <v>00000</v>
      </c>
    </row>
    <row r="1432" spans="2:23" x14ac:dyDescent="0.2">
      <c r="B1432" s="154">
        <v>1420</v>
      </c>
      <c r="C1432" s="33"/>
      <c r="D1432" s="33"/>
      <c r="E1432" s="37"/>
      <c r="F1432" s="38" t="str">
        <f>_xlfn.IFNA(VLOOKUP(Locations[[#This Row],[CleanZip]],ZipCodes[],2,0),"")</f>
        <v/>
      </c>
      <c r="G1432" s="38" t="str">
        <f>_xlfn.IFNA(VLOOKUP(Locations[[#This Row],[CleanZip]],ZipCodes[],3,0),"")</f>
        <v/>
      </c>
      <c r="H1432" s="33"/>
      <c r="I1432" s="39"/>
      <c r="J1432" s="39"/>
      <c r="K1432" s="40"/>
      <c r="L1432" s="40"/>
      <c r="M1432" s="33"/>
      <c r="N1432" s="40"/>
      <c r="O1432" s="33"/>
      <c r="P1432" s="33"/>
      <c r="Q1432" s="33"/>
      <c r="R1432" s="33"/>
      <c r="S1432" s="33"/>
      <c r="T1432" s="33"/>
      <c r="U1432" s="33"/>
      <c r="V1432" s="33"/>
      <c r="W1432" s="23" t="str">
        <f>LEFT(TEXT(Locations[[#This Row],[Zip Code]],"00000"),5)</f>
        <v>00000</v>
      </c>
    </row>
    <row r="1433" spans="2:23" x14ac:dyDescent="0.2">
      <c r="B1433" s="154">
        <v>1421</v>
      </c>
      <c r="C1433" s="33"/>
      <c r="D1433" s="33"/>
      <c r="E1433" s="37"/>
      <c r="F1433" s="38" t="str">
        <f>_xlfn.IFNA(VLOOKUP(Locations[[#This Row],[CleanZip]],ZipCodes[],2,0),"")</f>
        <v/>
      </c>
      <c r="G1433" s="38" t="str">
        <f>_xlfn.IFNA(VLOOKUP(Locations[[#This Row],[CleanZip]],ZipCodes[],3,0),"")</f>
        <v/>
      </c>
      <c r="H1433" s="33"/>
      <c r="I1433" s="39"/>
      <c r="J1433" s="39"/>
      <c r="K1433" s="40"/>
      <c r="L1433" s="40"/>
      <c r="M1433" s="33"/>
      <c r="N1433" s="40"/>
      <c r="O1433" s="33"/>
      <c r="P1433" s="33"/>
      <c r="Q1433" s="33"/>
      <c r="R1433" s="33"/>
      <c r="S1433" s="33"/>
      <c r="T1433" s="33"/>
      <c r="U1433" s="33"/>
      <c r="V1433" s="33"/>
      <c r="W1433" s="23" t="str">
        <f>LEFT(TEXT(Locations[[#This Row],[Zip Code]],"00000"),5)</f>
        <v>00000</v>
      </c>
    </row>
    <row r="1434" spans="2:23" x14ac:dyDescent="0.2">
      <c r="B1434" s="154">
        <v>1422</v>
      </c>
      <c r="C1434" s="33"/>
      <c r="D1434" s="33"/>
      <c r="E1434" s="37"/>
      <c r="F1434" s="38" t="str">
        <f>_xlfn.IFNA(VLOOKUP(Locations[[#This Row],[CleanZip]],ZipCodes[],2,0),"")</f>
        <v/>
      </c>
      <c r="G1434" s="38" t="str">
        <f>_xlfn.IFNA(VLOOKUP(Locations[[#This Row],[CleanZip]],ZipCodes[],3,0),"")</f>
        <v/>
      </c>
      <c r="H1434" s="33"/>
      <c r="I1434" s="39"/>
      <c r="J1434" s="39"/>
      <c r="K1434" s="40"/>
      <c r="L1434" s="40"/>
      <c r="M1434" s="33"/>
      <c r="N1434" s="40"/>
      <c r="O1434" s="33"/>
      <c r="P1434" s="33"/>
      <c r="Q1434" s="33"/>
      <c r="R1434" s="33"/>
      <c r="S1434" s="33"/>
      <c r="T1434" s="33"/>
      <c r="U1434" s="33"/>
      <c r="V1434" s="33"/>
      <c r="W1434" s="23" t="str">
        <f>LEFT(TEXT(Locations[[#This Row],[Zip Code]],"00000"),5)</f>
        <v>00000</v>
      </c>
    </row>
    <row r="1435" spans="2:23" x14ac:dyDescent="0.2">
      <c r="B1435" s="154">
        <v>1423</v>
      </c>
      <c r="C1435" s="33"/>
      <c r="D1435" s="33"/>
      <c r="E1435" s="37"/>
      <c r="F1435" s="38" t="str">
        <f>_xlfn.IFNA(VLOOKUP(Locations[[#This Row],[CleanZip]],ZipCodes[],2,0),"")</f>
        <v/>
      </c>
      <c r="G1435" s="38" t="str">
        <f>_xlfn.IFNA(VLOOKUP(Locations[[#This Row],[CleanZip]],ZipCodes[],3,0),"")</f>
        <v/>
      </c>
      <c r="H1435" s="33"/>
      <c r="I1435" s="39"/>
      <c r="J1435" s="39"/>
      <c r="K1435" s="40"/>
      <c r="L1435" s="40"/>
      <c r="M1435" s="33"/>
      <c r="N1435" s="40"/>
      <c r="O1435" s="33"/>
      <c r="P1435" s="33"/>
      <c r="Q1435" s="33"/>
      <c r="R1435" s="33"/>
      <c r="S1435" s="33"/>
      <c r="T1435" s="33"/>
      <c r="U1435" s="33"/>
      <c r="V1435" s="33"/>
      <c r="W1435" s="23" t="str">
        <f>LEFT(TEXT(Locations[[#This Row],[Zip Code]],"00000"),5)</f>
        <v>00000</v>
      </c>
    </row>
    <row r="1436" spans="2:23" x14ac:dyDescent="0.2">
      <c r="B1436" s="154">
        <v>1424</v>
      </c>
      <c r="C1436" s="33"/>
      <c r="D1436" s="33"/>
      <c r="E1436" s="37"/>
      <c r="F1436" s="38" t="str">
        <f>_xlfn.IFNA(VLOOKUP(Locations[[#This Row],[CleanZip]],ZipCodes[],2,0),"")</f>
        <v/>
      </c>
      <c r="G1436" s="38" t="str">
        <f>_xlfn.IFNA(VLOOKUP(Locations[[#This Row],[CleanZip]],ZipCodes[],3,0),"")</f>
        <v/>
      </c>
      <c r="H1436" s="33"/>
      <c r="I1436" s="39"/>
      <c r="J1436" s="39"/>
      <c r="K1436" s="40"/>
      <c r="L1436" s="40"/>
      <c r="M1436" s="33"/>
      <c r="N1436" s="40"/>
      <c r="O1436" s="33"/>
      <c r="P1436" s="33"/>
      <c r="Q1436" s="33"/>
      <c r="R1436" s="33"/>
      <c r="S1436" s="33"/>
      <c r="T1436" s="33"/>
      <c r="U1436" s="33"/>
      <c r="V1436" s="33"/>
      <c r="W1436" s="23" t="str">
        <f>LEFT(TEXT(Locations[[#This Row],[Zip Code]],"00000"),5)</f>
        <v>00000</v>
      </c>
    </row>
    <row r="1437" spans="2:23" x14ac:dyDescent="0.2">
      <c r="B1437" s="154">
        <v>1425</v>
      </c>
      <c r="C1437" s="33"/>
      <c r="D1437" s="33"/>
      <c r="E1437" s="37"/>
      <c r="F1437" s="38" t="str">
        <f>_xlfn.IFNA(VLOOKUP(Locations[[#This Row],[CleanZip]],ZipCodes[],2,0),"")</f>
        <v/>
      </c>
      <c r="G1437" s="38" t="str">
        <f>_xlfn.IFNA(VLOOKUP(Locations[[#This Row],[CleanZip]],ZipCodes[],3,0),"")</f>
        <v/>
      </c>
      <c r="H1437" s="33"/>
      <c r="I1437" s="39"/>
      <c r="J1437" s="39"/>
      <c r="K1437" s="40"/>
      <c r="L1437" s="40"/>
      <c r="M1437" s="33"/>
      <c r="N1437" s="40"/>
      <c r="O1437" s="33"/>
      <c r="P1437" s="33"/>
      <c r="Q1437" s="33"/>
      <c r="R1437" s="33"/>
      <c r="S1437" s="33"/>
      <c r="T1437" s="33"/>
      <c r="U1437" s="33"/>
      <c r="V1437" s="33"/>
      <c r="W1437" s="23" t="str">
        <f>LEFT(TEXT(Locations[[#This Row],[Zip Code]],"00000"),5)</f>
        <v>00000</v>
      </c>
    </row>
    <row r="1438" spans="2:23" x14ac:dyDescent="0.2">
      <c r="B1438" s="154">
        <v>1426</v>
      </c>
      <c r="C1438" s="33"/>
      <c r="D1438" s="33"/>
      <c r="E1438" s="37"/>
      <c r="F1438" s="38" t="str">
        <f>_xlfn.IFNA(VLOOKUP(Locations[[#This Row],[CleanZip]],ZipCodes[],2,0),"")</f>
        <v/>
      </c>
      <c r="G1438" s="38" t="str">
        <f>_xlfn.IFNA(VLOOKUP(Locations[[#This Row],[CleanZip]],ZipCodes[],3,0),"")</f>
        <v/>
      </c>
      <c r="H1438" s="33"/>
      <c r="I1438" s="39"/>
      <c r="J1438" s="39"/>
      <c r="K1438" s="40"/>
      <c r="L1438" s="40"/>
      <c r="M1438" s="33"/>
      <c r="N1438" s="40"/>
      <c r="O1438" s="33"/>
      <c r="P1438" s="33"/>
      <c r="Q1438" s="33"/>
      <c r="R1438" s="33"/>
      <c r="S1438" s="33"/>
      <c r="T1438" s="33"/>
      <c r="U1438" s="33"/>
      <c r="V1438" s="33"/>
      <c r="W1438" s="23" t="str">
        <f>LEFT(TEXT(Locations[[#This Row],[Zip Code]],"00000"),5)</f>
        <v>00000</v>
      </c>
    </row>
    <row r="1439" spans="2:23" x14ac:dyDescent="0.2">
      <c r="B1439" s="154">
        <v>1427</v>
      </c>
      <c r="C1439" s="33"/>
      <c r="D1439" s="33"/>
      <c r="E1439" s="37"/>
      <c r="F1439" s="38" t="str">
        <f>_xlfn.IFNA(VLOOKUP(Locations[[#This Row],[CleanZip]],ZipCodes[],2,0),"")</f>
        <v/>
      </c>
      <c r="G1439" s="38" t="str">
        <f>_xlfn.IFNA(VLOOKUP(Locations[[#This Row],[CleanZip]],ZipCodes[],3,0),"")</f>
        <v/>
      </c>
      <c r="H1439" s="33"/>
      <c r="I1439" s="39"/>
      <c r="J1439" s="39"/>
      <c r="K1439" s="40"/>
      <c r="L1439" s="40"/>
      <c r="M1439" s="33"/>
      <c r="N1439" s="40"/>
      <c r="O1439" s="33"/>
      <c r="P1439" s="33"/>
      <c r="Q1439" s="33"/>
      <c r="R1439" s="33"/>
      <c r="S1439" s="33"/>
      <c r="T1439" s="33"/>
      <c r="U1439" s="33"/>
      <c r="V1439" s="33"/>
      <c r="W1439" s="23" t="str">
        <f>LEFT(TEXT(Locations[[#This Row],[Zip Code]],"00000"),5)</f>
        <v>00000</v>
      </c>
    </row>
    <row r="1440" spans="2:23" x14ac:dyDescent="0.2">
      <c r="B1440" s="154">
        <v>1428</v>
      </c>
      <c r="C1440" s="33"/>
      <c r="D1440" s="33"/>
      <c r="E1440" s="37"/>
      <c r="F1440" s="38" t="str">
        <f>_xlfn.IFNA(VLOOKUP(Locations[[#This Row],[CleanZip]],ZipCodes[],2,0),"")</f>
        <v/>
      </c>
      <c r="G1440" s="38" t="str">
        <f>_xlfn.IFNA(VLOOKUP(Locations[[#This Row],[CleanZip]],ZipCodes[],3,0),"")</f>
        <v/>
      </c>
      <c r="H1440" s="33"/>
      <c r="I1440" s="39"/>
      <c r="J1440" s="39"/>
      <c r="K1440" s="40"/>
      <c r="L1440" s="40"/>
      <c r="M1440" s="33"/>
      <c r="N1440" s="40"/>
      <c r="O1440" s="33"/>
      <c r="P1440" s="33"/>
      <c r="Q1440" s="33"/>
      <c r="R1440" s="33"/>
      <c r="S1440" s="33"/>
      <c r="T1440" s="33"/>
      <c r="U1440" s="33"/>
      <c r="V1440" s="33"/>
      <c r="W1440" s="23" t="str">
        <f>LEFT(TEXT(Locations[[#This Row],[Zip Code]],"00000"),5)</f>
        <v>00000</v>
      </c>
    </row>
    <row r="1441" spans="2:23" x14ac:dyDescent="0.2">
      <c r="B1441" s="154">
        <v>1429</v>
      </c>
      <c r="C1441" s="33"/>
      <c r="D1441" s="33"/>
      <c r="E1441" s="37"/>
      <c r="F1441" s="38" t="str">
        <f>_xlfn.IFNA(VLOOKUP(Locations[[#This Row],[CleanZip]],ZipCodes[],2,0),"")</f>
        <v/>
      </c>
      <c r="G1441" s="38" t="str">
        <f>_xlfn.IFNA(VLOOKUP(Locations[[#This Row],[CleanZip]],ZipCodes[],3,0),"")</f>
        <v/>
      </c>
      <c r="H1441" s="33"/>
      <c r="I1441" s="39"/>
      <c r="J1441" s="39"/>
      <c r="K1441" s="40"/>
      <c r="L1441" s="40"/>
      <c r="M1441" s="33"/>
      <c r="N1441" s="40"/>
      <c r="O1441" s="33"/>
      <c r="P1441" s="33"/>
      <c r="Q1441" s="33"/>
      <c r="R1441" s="33"/>
      <c r="S1441" s="33"/>
      <c r="T1441" s="33"/>
      <c r="U1441" s="33"/>
      <c r="V1441" s="33"/>
      <c r="W1441" s="23" t="str">
        <f>LEFT(TEXT(Locations[[#This Row],[Zip Code]],"00000"),5)</f>
        <v>00000</v>
      </c>
    </row>
    <row r="1442" spans="2:23" x14ac:dyDescent="0.2">
      <c r="B1442" s="154">
        <v>1430</v>
      </c>
      <c r="C1442" s="33"/>
      <c r="D1442" s="33"/>
      <c r="E1442" s="37"/>
      <c r="F1442" s="38" t="str">
        <f>_xlfn.IFNA(VLOOKUP(Locations[[#This Row],[CleanZip]],ZipCodes[],2,0),"")</f>
        <v/>
      </c>
      <c r="G1442" s="38" t="str">
        <f>_xlfn.IFNA(VLOOKUP(Locations[[#This Row],[CleanZip]],ZipCodes[],3,0),"")</f>
        <v/>
      </c>
      <c r="H1442" s="33"/>
      <c r="I1442" s="39"/>
      <c r="J1442" s="39"/>
      <c r="K1442" s="40"/>
      <c r="L1442" s="40"/>
      <c r="M1442" s="33"/>
      <c r="N1442" s="40"/>
      <c r="O1442" s="33"/>
      <c r="P1442" s="33"/>
      <c r="Q1442" s="33"/>
      <c r="R1442" s="33"/>
      <c r="S1442" s="33"/>
      <c r="T1442" s="33"/>
      <c r="U1442" s="33"/>
      <c r="V1442" s="33"/>
      <c r="W1442" s="23" t="str">
        <f>LEFT(TEXT(Locations[[#This Row],[Zip Code]],"00000"),5)</f>
        <v>00000</v>
      </c>
    </row>
    <row r="1443" spans="2:23" x14ac:dyDescent="0.2">
      <c r="B1443" s="154">
        <v>1431</v>
      </c>
      <c r="C1443" s="33"/>
      <c r="D1443" s="33"/>
      <c r="E1443" s="37"/>
      <c r="F1443" s="38" t="str">
        <f>_xlfn.IFNA(VLOOKUP(Locations[[#This Row],[CleanZip]],ZipCodes[],2,0),"")</f>
        <v/>
      </c>
      <c r="G1443" s="38" t="str">
        <f>_xlfn.IFNA(VLOOKUP(Locations[[#This Row],[CleanZip]],ZipCodes[],3,0),"")</f>
        <v/>
      </c>
      <c r="H1443" s="33"/>
      <c r="I1443" s="39"/>
      <c r="J1443" s="39"/>
      <c r="K1443" s="40"/>
      <c r="L1443" s="40"/>
      <c r="M1443" s="33"/>
      <c r="N1443" s="40"/>
      <c r="O1443" s="33"/>
      <c r="P1443" s="33"/>
      <c r="Q1443" s="33"/>
      <c r="R1443" s="33"/>
      <c r="S1443" s="33"/>
      <c r="T1443" s="33"/>
      <c r="U1443" s="33"/>
      <c r="V1443" s="33"/>
      <c r="W1443" s="23" t="str">
        <f>LEFT(TEXT(Locations[[#This Row],[Zip Code]],"00000"),5)</f>
        <v>00000</v>
      </c>
    </row>
    <row r="1444" spans="2:23" x14ac:dyDescent="0.2">
      <c r="B1444" s="154">
        <v>1432</v>
      </c>
      <c r="C1444" s="33"/>
      <c r="D1444" s="33"/>
      <c r="E1444" s="37"/>
      <c r="F1444" s="38" t="str">
        <f>_xlfn.IFNA(VLOOKUP(Locations[[#This Row],[CleanZip]],ZipCodes[],2,0),"")</f>
        <v/>
      </c>
      <c r="G1444" s="38" t="str">
        <f>_xlfn.IFNA(VLOOKUP(Locations[[#This Row],[CleanZip]],ZipCodes[],3,0),"")</f>
        <v/>
      </c>
      <c r="H1444" s="33"/>
      <c r="I1444" s="39"/>
      <c r="J1444" s="39"/>
      <c r="K1444" s="40"/>
      <c r="L1444" s="40"/>
      <c r="M1444" s="33"/>
      <c r="N1444" s="40"/>
      <c r="O1444" s="33"/>
      <c r="P1444" s="33"/>
      <c r="Q1444" s="33"/>
      <c r="R1444" s="33"/>
      <c r="S1444" s="33"/>
      <c r="T1444" s="33"/>
      <c r="U1444" s="33"/>
      <c r="V1444" s="33"/>
      <c r="W1444" s="23" t="str">
        <f>LEFT(TEXT(Locations[[#This Row],[Zip Code]],"00000"),5)</f>
        <v>00000</v>
      </c>
    </row>
    <row r="1445" spans="2:23" x14ac:dyDescent="0.2">
      <c r="B1445" s="154">
        <v>1433</v>
      </c>
      <c r="C1445" s="33"/>
      <c r="D1445" s="33"/>
      <c r="E1445" s="37"/>
      <c r="F1445" s="38" t="str">
        <f>_xlfn.IFNA(VLOOKUP(Locations[[#This Row],[CleanZip]],ZipCodes[],2,0),"")</f>
        <v/>
      </c>
      <c r="G1445" s="38" t="str">
        <f>_xlfn.IFNA(VLOOKUP(Locations[[#This Row],[CleanZip]],ZipCodes[],3,0),"")</f>
        <v/>
      </c>
      <c r="H1445" s="33"/>
      <c r="I1445" s="39"/>
      <c r="J1445" s="39"/>
      <c r="K1445" s="40"/>
      <c r="L1445" s="40"/>
      <c r="M1445" s="33"/>
      <c r="N1445" s="40"/>
      <c r="O1445" s="33"/>
      <c r="P1445" s="33"/>
      <c r="Q1445" s="33"/>
      <c r="R1445" s="33"/>
      <c r="S1445" s="33"/>
      <c r="T1445" s="33"/>
      <c r="U1445" s="33"/>
      <c r="V1445" s="33"/>
      <c r="W1445" s="23" t="str">
        <f>LEFT(TEXT(Locations[[#This Row],[Zip Code]],"00000"),5)</f>
        <v>00000</v>
      </c>
    </row>
    <row r="1446" spans="2:23" x14ac:dyDescent="0.2">
      <c r="B1446" s="154">
        <v>1434</v>
      </c>
      <c r="C1446" s="33"/>
      <c r="D1446" s="33"/>
      <c r="E1446" s="37"/>
      <c r="F1446" s="38" t="str">
        <f>_xlfn.IFNA(VLOOKUP(Locations[[#This Row],[CleanZip]],ZipCodes[],2,0),"")</f>
        <v/>
      </c>
      <c r="G1446" s="38" t="str">
        <f>_xlfn.IFNA(VLOOKUP(Locations[[#This Row],[CleanZip]],ZipCodes[],3,0),"")</f>
        <v/>
      </c>
      <c r="H1446" s="33"/>
      <c r="I1446" s="39"/>
      <c r="J1446" s="39"/>
      <c r="K1446" s="40"/>
      <c r="L1446" s="40"/>
      <c r="M1446" s="33"/>
      <c r="N1446" s="40"/>
      <c r="O1446" s="33"/>
      <c r="P1446" s="33"/>
      <c r="Q1446" s="33"/>
      <c r="R1446" s="33"/>
      <c r="S1446" s="33"/>
      <c r="T1446" s="33"/>
      <c r="U1446" s="33"/>
      <c r="V1446" s="33"/>
      <c r="W1446" s="23" t="str">
        <f>LEFT(TEXT(Locations[[#This Row],[Zip Code]],"00000"),5)</f>
        <v>00000</v>
      </c>
    </row>
    <row r="1447" spans="2:23" x14ac:dyDescent="0.2">
      <c r="B1447" s="154">
        <v>1435</v>
      </c>
      <c r="C1447" s="33"/>
      <c r="D1447" s="33"/>
      <c r="E1447" s="37"/>
      <c r="F1447" s="38" t="str">
        <f>_xlfn.IFNA(VLOOKUP(Locations[[#This Row],[CleanZip]],ZipCodes[],2,0),"")</f>
        <v/>
      </c>
      <c r="G1447" s="38" t="str">
        <f>_xlfn.IFNA(VLOOKUP(Locations[[#This Row],[CleanZip]],ZipCodes[],3,0),"")</f>
        <v/>
      </c>
      <c r="H1447" s="33"/>
      <c r="I1447" s="39"/>
      <c r="J1447" s="39"/>
      <c r="K1447" s="40"/>
      <c r="L1447" s="40"/>
      <c r="M1447" s="33"/>
      <c r="N1447" s="40"/>
      <c r="O1447" s="33"/>
      <c r="P1447" s="33"/>
      <c r="Q1447" s="33"/>
      <c r="R1447" s="33"/>
      <c r="S1447" s="33"/>
      <c r="T1447" s="33"/>
      <c r="U1447" s="33"/>
      <c r="V1447" s="33"/>
      <c r="W1447" s="23" t="str">
        <f>LEFT(TEXT(Locations[[#This Row],[Zip Code]],"00000"),5)</f>
        <v>00000</v>
      </c>
    </row>
    <row r="1448" spans="2:23" x14ac:dyDescent="0.2">
      <c r="B1448" s="154">
        <v>1436</v>
      </c>
      <c r="C1448" s="33"/>
      <c r="D1448" s="33"/>
      <c r="E1448" s="37"/>
      <c r="F1448" s="38" t="str">
        <f>_xlfn.IFNA(VLOOKUP(Locations[[#This Row],[CleanZip]],ZipCodes[],2,0),"")</f>
        <v/>
      </c>
      <c r="G1448" s="38" t="str">
        <f>_xlfn.IFNA(VLOOKUP(Locations[[#This Row],[CleanZip]],ZipCodes[],3,0),"")</f>
        <v/>
      </c>
      <c r="H1448" s="33"/>
      <c r="I1448" s="39"/>
      <c r="J1448" s="39"/>
      <c r="K1448" s="40"/>
      <c r="L1448" s="40"/>
      <c r="M1448" s="33"/>
      <c r="N1448" s="40"/>
      <c r="O1448" s="33"/>
      <c r="P1448" s="33"/>
      <c r="Q1448" s="33"/>
      <c r="R1448" s="33"/>
      <c r="S1448" s="33"/>
      <c r="T1448" s="33"/>
      <c r="U1448" s="33"/>
      <c r="V1448" s="33"/>
      <c r="W1448" s="23" t="str">
        <f>LEFT(TEXT(Locations[[#This Row],[Zip Code]],"00000"),5)</f>
        <v>00000</v>
      </c>
    </row>
    <row r="1449" spans="2:23" x14ac:dyDescent="0.2">
      <c r="B1449" s="154">
        <v>1437</v>
      </c>
      <c r="C1449" s="33"/>
      <c r="D1449" s="33"/>
      <c r="E1449" s="37"/>
      <c r="F1449" s="38" t="str">
        <f>_xlfn.IFNA(VLOOKUP(Locations[[#This Row],[CleanZip]],ZipCodes[],2,0),"")</f>
        <v/>
      </c>
      <c r="G1449" s="38" t="str">
        <f>_xlfn.IFNA(VLOOKUP(Locations[[#This Row],[CleanZip]],ZipCodes[],3,0),"")</f>
        <v/>
      </c>
      <c r="H1449" s="33"/>
      <c r="I1449" s="39"/>
      <c r="J1449" s="39"/>
      <c r="K1449" s="40"/>
      <c r="L1449" s="40"/>
      <c r="M1449" s="33"/>
      <c r="N1449" s="40"/>
      <c r="O1449" s="33"/>
      <c r="P1449" s="33"/>
      <c r="Q1449" s="33"/>
      <c r="R1449" s="33"/>
      <c r="S1449" s="33"/>
      <c r="T1449" s="33"/>
      <c r="U1449" s="33"/>
      <c r="V1449" s="33"/>
      <c r="W1449" s="23" t="str">
        <f>LEFT(TEXT(Locations[[#This Row],[Zip Code]],"00000"),5)</f>
        <v>00000</v>
      </c>
    </row>
    <row r="1450" spans="2:23" x14ac:dyDescent="0.2">
      <c r="B1450" s="154">
        <v>1438</v>
      </c>
      <c r="C1450" s="33"/>
      <c r="D1450" s="33"/>
      <c r="E1450" s="37"/>
      <c r="F1450" s="38" t="str">
        <f>_xlfn.IFNA(VLOOKUP(Locations[[#This Row],[CleanZip]],ZipCodes[],2,0),"")</f>
        <v/>
      </c>
      <c r="G1450" s="38" t="str">
        <f>_xlfn.IFNA(VLOOKUP(Locations[[#This Row],[CleanZip]],ZipCodes[],3,0),"")</f>
        <v/>
      </c>
      <c r="H1450" s="33"/>
      <c r="I1450" s="39"/>
      <c r="J1450" s="39"/>
      <c r="K1450" s="40"/>
      <c r="L1450" s="40"/>
      <c r="M1450" s="33"/>
      <c r="N1450" s="40"/>
      <c r="O1450" s="33"/>
      <c r="P1450" s="33"/>
      <c r="Q1450" s="33"/>
      <c r="R1450" s="33"/>
      <c r="S1450" s="33"/>
      <c r="T1450" s="33"/>
      <c r="U1450" s="33"/>
      <c r="V1450" s="33"/>
      <c r="W1450" s="23" t="str">
        <f>LEFT(TEXT(Locations[[#This Row],[Zip Code]],"00000"),5)</f>
        <v>00000</v>
      </c>
    </row>
    <row r="1451" spans="2:23" x14ac:dyDescent="0.2">
      <c r="B1451" s="154">
        <v>1439</v>
      </c>
      <c r="C1451" s="33"/>
      <c r="D1451" s="33"/>
      <c r="E1451" s="37"/>
      <c r="F1451" s="38" t="str">
        <f>_xlfn.IFNA(VLOOKUP(Locations[[#This Row],[CleanZip]],ZipCodes[],2,0),"")</f>
        <v/>
      </c>
      <c r="G1451" s="38" t="str">
        <f>_xlfn.IFNA(VLOOKUP(Locations[[#This Row],[CleanZip]],ZipCodes[],3,0),"")</f>
        <v/>
      </c>
      <c r="H1451" s="33"/>
      <c r="I1451" s="39"/>
      <c r="J1451" s="39"/>
      <c r="K1451" s="40"/>
      <c r="L1451" s="40"/>
      <c r="M1451" s="33"/>
      <c r="N1451" s="40"/>
      <c r="O1451" s="33"/>
      <c r="P1451" s="33"/>
      <c r="Q1451" s="33"/>
      <c r="R1451" s="33"/>
      <c r="S1451" s="33"/>
      <c r="T1451" s="33"/>
      <c r="U1451" s="33"/>
      <c r="V1451" s="33"/>
      <c r="W1451" s="23" t="str">
        <f>LEFT(TEXT(Locations[[#This Row],[Zip Code]],"00000"),5)</f>
        <v>00000</v>
      </c>
    </row>
    <row r="1452" spans="2:23" x14ac:dyDescent="0.2">
      <c r="B1452" s="154">
        <v>1440</v>
      </c>
      <c r="C1452" s="33"/>
      <c r="D1452" s="33"/>
      <c r="E1452" s="37"/>
      <c r="F1452" s="38" t="str">
        <f>_xlfn.IFNA(VLOOKUP(Locations[[#This Row],[CleanZip]],ZipCodes[],2,0),"")</f>
        <v/>
      </c>
      <c r="G1452" s="38" t="str">
        <f>_xlfn.IFNA(VLOOKUP(Locations[[#This Row],[CleanZip]],ZipCodes[],3,0),"")</f>
        <v/>
      </c>
      <c r="H1452" s="33"/>
      <c r="I1452" s="39"/>
      <c r="J1452" s="39"/>
      <c r="K1452" s="40"/>
      <c r="L1452" s="40"/>
      <c r="M1452" s="33"/>
      <c r="N1452" s="40"/>
      <c r="O1452" s="33"/>
      <c r="P1452" s="33"/>
      <c r="Q1452" s="33"/>
      <c r="R1452" s="33"/>
      <c r="S1452" s="33"/>
      <c r="T1452" s="33"/>
      <c r="U1452" s="33"/>
      <c r="V1452" s="33"/>
      <c r="W1452" s="23" t="str">
        <f>LEFT(TEXT(Locations[[#This Row],[Zip Code]],"00000"),5)</f>
        <v>00000</v>
      </c>
    </row>
    <row r="1453" spans="2:23" x14ac:dyDescent="0.2">
      <c r="B1453" s="154">
        <v>1441</v>
      </c>
      <c r="C1453" s="33"/>
      <c r="D1453" s="33"/>
      <c r="E1453" s="37"/>
      <c r="F1453" s="38" t="str">
        <f>_xlfn.IFNA(VLOOKUP(Locations[[#This Row],[CleanZip]],ZipCodes[],2,0),"")</f>
        <v/>
      </c>
      <c r="G1453" s="38" t="str">
        <f>_xlfn.IFNA(VLOOKUP(Locations[[#This Row],[CleanZip]],ZipCodes[],3,0),"")</f>
        <v/>
      </c>
      <c r="H1453" s="33"/>
      <c r="I1453" s="39"/>
      <c r="J1453" s="39"/>
      <c r="K1453" s="40"/>
      <c r="L1453" s="40"/>
      <c r="M1453" s="33"/>
      <c r="N1453" s="40"/>
      <c r="O1453" s="33"/>
      <c r="P1453" s="33"/>
      <c r="Q1453" s="33"/>
      <c r="R1453" s="33"/>
      <c r="S1453" s="33"/>
      <c r="T1453" s="33"/>
      <c r="U1453" s="33"/>
      <c r="V1453" s="33"/>
      <c r="W1453" s="23" t="str">
        <f>LEFT(TEXT(Locations[[#This Row],[Zip Code]],"00000"),5)</f>
        <v>00000</v>
      </c>
    </row>
    <row r="1454" spans="2:23" x14ac:dyDescent="0.2">
      <c r="B1454" s="154">
        <v>1442</v>
      </c>
      <c r="C1454" s="33"/>
      <c r="D1454" s="33"/>
      <c r="E1454" s="37"/>
      <c r="F1454" s="38" t="str">
        <f>_xlfn.IFNA(VLOOKUP(Locations[[#This Row],[CleanZip]],ZipCodes[],2,0),"")</f>
        <v/>
      </c>
      <c r="G1454" s="38" t="str">
        <f>_xlfn.IFNA(VLOOKUP(Locations[[#This Row],[CleanZip]],ZipCodes[],3,0),"")</f>
        <v/>
      </c>
      <c r="H1454" s="33"/>
      <c r="I1454" s="39"/>
      <c r="J1454" s="39"/>
      <c r="K1454" s="40"/>
      <c r="L1454" s="40"/>
      <c r="M1454" s="33"/>
      <c r="N1454" s="40"/>
      <c r="O1454" s="33"/>
      <c r="P1454" s="33"/>
      <c r="Q1454" s="33"/>
      <c r="R1454" s="33"/>
      <c r="S1454" s="33"/>
      <c r="T1454" s="33"/>
      <c r="U1454" s="33"/>
      <c r="V1454" s="33"/>
      <c r="W1454" s="23" t="str">
        <f>LEFT(TEXT(Locations[[#This Row],[Zip Code]],"00000"),5)</f>
        <v>00000</v>
      </c>
    </row>
    <row r="1455" spans="2:23" x14ac:dyDescent="0.2">
      <c r="B1455" s="154">
        <v>1443</v>
      </c>
      <c r="C1455" s="33"/>
      <c r="D1455" s="33"/>
      <c r="E1455" s="37"/>
      <c r="F1455" s="38" t="str">
        <f>_xlfn.IFNA(VLOOKUP(Locations[[#This Row],[CleanZip]],ZipCodes[],2,0),"")</f>
        <v/>
      </c>
      <c r="G1455" s="38" t="str">
        <f>_xlfn.IFNA(VLOOKUP(Locations[[#This Row],[CleanZip]],ZipCodes[],3,0),"")</f>
        <v/>
      </c>
      <c r="H1455" s="33"/>
      <c r="I1455" s="39"/>
      <c r="J1455" s="39"/>
      <c r="K1455" s="40"/>
      <c r="L1455" s="40"/>
      <c r="M1455" s="33"/>
      <c r="N1455" s="40"/>
      <c r="O1455" s="33"/>
      <c r="P1455" s="33"/>
      <c r="Q1455" s="33"/>
      <c r="R1455" s="33"/>
      <c r="S1455" s="33"/>
      <c r="T1455" s="33"/>
      <c r="U1455" s="33"/>
      <c r="V1455" s="33"/>
      <c r="W1455" s="23" t="str">
        <f>LEFT(TEXT(Locations[[#This Row],[Zip Code]],"00000"),5)</f>
        <v>00000</v>
      </c>
    </row>
    <row r="1456" spans="2:23" x14ac:dyDescent="0.2">
      <c r="B1456" s="154">
        <v>1444</v>
      </c>
      <c r="C1456" s="33"/>
      <c r="D1456" s="33"/>
      <c r="E1456" s="37"/>
      <c r="F1456" s="38" t="str">
        <f>_xlfn.IFNA(VLOOKUP(Locations[[#This Row],[CleanZip]],ZipCodes[],2,0),"")</f>
        <v/>
      </c>
      <c r="G1456" s="38" t="str">
        <f>_xlfn.IFNA(VLOOKUP(Locations[[#This Row],[CleanZip]],ZipCodes[],3,0),"")</f>
        <v/>
      </c>
      <c r="H1456" s="33"/>
      <c r="I1456" s="39"/>
      <c r="J1456" s="39"/>
      <c r="K1456" s="40"/>
      <c r="L1456" s="40"/>
      <c r="M1456" s="33"/>
      <c r="N1456" s="40"/>
      <c r="O1456" s="33"/>
      <c r="P1456" s="33"/>
      <c r="Q1456" s="33"/>
      <c r="R1456" s="33"/>
      <c r="S1456" s="33"/>
      <c r="T1456" s="33"/>
      <c r="U1456" s="33"/>
      <c r="V1456" s="33"/>
      <c r="W1456" s="23" t="str">
        <f>LEFT(TEXT(Locations[[#This Row],[Zip Code]],"00000"),5)</f>
        <v>00000</v>
      </c>
    </row>
    <row r="1457" spans="2:23" x14ac:dyDescent="0.2">
      <c r="B1457" s="154">
        <v>1445</v>
      </c>
      <c r="C1457" s="33"/>
      <c r="D1457" s="33"/>
      <c r="E1457" s="37"/>
      <c r="F1457" s="38" t="str">
        <f>_xlfn.IFNA(VLOOKUP(Locations[[#This Row],[CleanZip]],ZipCodes[],2,0),"")</f>
        <v/>
      </c>
      <c r="G1457" s="38" t="str">
        <f>_xlfn.IFNA(VLOOKUP(Locations[[#This Row],[CleanZip]],ZipCodes[],3,0),"")</f>
        <v/>
      </c>
      <c r="H1457" s="33"/>
      <c r="I1457" s="39"/>
      <c r="J1457" s="39"/>
      <c r="K1457" s="40"/>
      <c r="L1457" s="40"/>
      <c r="M1457" s="33"/>
      <c r="N1457" s="40"/>
      <c r="O1457" s="33"/>
      <c r="P1457" s="33"/>
      <c r="Q1457" s="33"/>
      <c r="R1457" s="33"/>
      <c r="S1457" s="33"/>
      <c r="T1457" s="33"/>
      <c r="U1457" s="33"/>
      <c r="V1457" s="33"/>
      <c r="W1457" s="23" t="str">
        <f>LEFT(TEXT(Locations[[#This Row],[Zip Code]],"00000"),5)</f>
        <v>00000</v>
      </c>
    </row>
    <row r="1458" spans="2:23" x14ac:dyDescent="0.2">
      <c r="B1458" s="154">
        <v>1446</v>
      </c>
      <c r="C1458" s="33"/>
      <c r="D1458" s="33"/>
      <c r="E1458" s="37"/>
      <c r="F1458" s="38" t="str">
        <f>_xlfn.IFNA(VLOOKUP(Locations[[#This Row],[CleanZip]],ZipCodes[],2,0),"")</f>
        <v/>
      </c>
      <c r="G1458" s="38" t="str">
        <f>_xlfn.IFNA(VLOOKUP(Locations[[#This Row],[CleanZip]],ZipCodes[],3,0),"")</f>
        <v/>
      </c>
      <c r="H1458" s="33"/>
      <c r="I1458" s="39"/>
      <c r="J1458" s="39"/>
      <c r="K1458" s="40"/>
      <c r="L1458" s="40"/>
      <c r="M1458" s="33"/>
      <c r="N1458" s="40"/>
      <c r="O1458" s="33"/>
      <c r="P1458" s="33"/>
      <c r="Q1458" s="33"/>
      <c r="R1458" s="33"/>
      <c r="S1458" s="33"/>
      <c r="T1458" s="33"/>
      <c r="U1458" s="33"/>
      <c r="V1458" s="33"/>
      <c r="W1458" s="23" t="str">
        <f>LEFT(TEXT(Locations[[#This Row],[Zip Code]],"00000"),5)</f>
        <v>00000</v>
      </c>
    </row>
    <row r="1459" spans="2:23" x14ac:dyDescent="0.2">
      <c r="B1459" s="154">
        <v>1447</v>
      </c>
      <c r="C1459" s="33"/>
      <c r="D1459" s="33"/>
      <c r="E1459" s="37"/>
      <c r="F1459" s="38" t="str">
        <f>_xlfn.IFNA(VLOOKUP(Locations[[#This Row],[CleanZip]],ZipCodes[],2,0),"")</f>
        <v/>
      </c>
      <c r="G1459" s="38" t="str">
        <f>_xlfn.IFNA(VLOOKUP(Locations[[#This Row],[CleanZip]],ZipCodes[],3,0),"")</f>
        <v/>
      </c>
      <c r="H1459" s="33"/>
      <c r="I1459" s="39"/>
      <c r="J1459" s="39"/>
      <c r="K1459" s="40"/>
      <c r="L1459" s="40"/>
      <c r="M1459" s="33"/>
      <c r="N1459" s="40"/>
      <c r="O1459" s="33"/>
      <c r="P1459" s="33"/>
      <c r="Q1459" s="33"/>
      <c r="R1459" s="33"/>
      <c r="S1459" s="33"/>
      <c r="T1459" s="33"/>
      <c r="U1459" s="33"/>
      <c r="V1459" s="33"/>
      <c r="W1459" s="23" t="str">
        <f>LEFT(TEXT(Locations[[#This Row],[Zip Code]],"00000"),5)</f>
        <v>00000</v>
      </c>
    </row>
    <row r="1460" spans="2:23" x14ac:dyDescent="0.2">
      <c r="B1460" s="154">
        <v>1448</v>
      </c>
      <c r="C1460" s="33"/>
      <c r="D1460" s="33"/>
      <c r="E1460" s="37"/>
      <c r="F1460" s="38" t="str">
        <f>_xlfn.IFNA(VLOOKUP(Locations[[#This Row],[CleanZip]],ZipCodes[],2,0),"")</f>
        <v/>
      </c>
      <c r="G1460" s="38" t="str">
        <f>_xlfn.IFNA(VLOOKUP(Locations[[#This Row],[CleanZip]],ZipCodes[],3,0),"")</f>
        <v/>
      </c>
      <c r="H1460" s="33"/>
      <c r="I1460" s="39"/>
      <c r="J1460" s="39"/>
      <c r="K1460" s="40"/>
      <c r="L1460" s="40"/>
      <c r="M1460" s="33"/>
      <c r="N1460" s="40"/>
      <c r="O1460" s="33"/>
      <c r="P1460" s="33"/>
      <c r="Q1460" s="33"/>
      <c r="R1460" s="33"/>
      <c r="S1460" s="33"/>
      <c r="T1460" s="33"/>
      <c r="U1460" s="33"/>
      <c r="V1460" s="33"/>
      <c r="W1460" s="23" t="str">
        <f>LEFT(TEXT(Locations[[#This Row],[Zip Code]],"00000"),5)</f>
        <v>00000</v>
      </c>
    </row>
    <row r="1461" spans="2:23" x14ac:dyDescent="0.2">
      <c r="B1461" s="154">
        <v>1449</v>
      </c>
      <c r="C1461" s="33"/>
      <c r="D1461" s="33"/>
      <c r="E1461" s="37"/>
      <c r="F1461" s="38" t="str">
        <f>_xlfn.IFNA(VLOOKUP(Locations[[#This Row],[CleanZip]],ZipCodes[],2,0),"")</f>
        <v/>
      </c>
      <c r="G1461" s="38" t="str">
        <f>_xlfn.IFNA(VLOOKUP(Locations[[#This Row],[CleanZip]],ZipCodes[],3,0),"")</f>
        <v/>
      </c>
      <c r="H1461" s="33"/>
      <c r="I1461" s="39"/>
      <c r="J1461" s="39"/>
      <c r="K1461" s="40"/>
      <c r="L1461" s="40"/>
      <c r="M1461" s="33"/>
      <c r="N1461" s="40"/>
      <c r="O1461" s="33"/>
      <c r="P1461" s="33"/>
      <c r="Q1461" s="33"/>
      <c r="R1461" s="33"/>
      <c r="S1461" s="33"/>
      <c r="T1461" s="33"/>
      <c r="U1461" s="33"/>
      <c r="V1461" s="33"/>
      <c r="W1461" s="23" t="str">
        <f>LEFT(TEXT(Locations[[#This Row],[Zip Code]],"00000"),5)</f>
        <v>00000</v>
      </c>
    </row>
    <row r="1462" spans="2:23" x14ac:dyDescent="0.2">
      <c r="B1462" s="154">
        <v>1450</v>
      </c>
      <c r="C1462" s="33"/>
      <c r="D1462" s="33"/>
      <c r="E1462" s="37"/>
      <c r="F1462" s="38" t="str">
        <f>_xlfn.IFNA(VLOOKUP(Locations[[#This Row],[CleanZip]],ZipCodes[],2,0),"")</f>
        <v/>
      </c>
      <c r="G1462" s="38" t="str">
        <f>_xlfn.IFNA(VLOOKUP(Locations[[#This Row],[CleanZip]],ZipCodes[],3,0),"")</f>
        <v/>
      </c>
      <c r="H1462" s="33"/>
      <c r="I1462" s="39"/>
      <c r="J1462" s="39"/>
      <c r="K1462" s="40"/>
      <c r="L1462" s="40"/>
      <c r="M1462" s="33"/>
      <c r="N1462" s="40"/>
      <c r="O1462" s="33"/>
      <c r="P1462" s="33"/>
      <c r="Q1462" s="33"/>
      <c r="R1462" s="33"/>
      <c r="S1462" s="33"/>
      <c r="T1462" s="33"/>
      <c r="U1462" s="33"/>
      <c r="V1462" s="33"/>
      <c r="W1462" s="23" t="str">
        <f>LEFT(TEXT(Locations[[#This Row],[Zip Code]],"00000"),5)</f>
        <v>00000</v>
      </c>
    </row>
    <row r="1463" spans="2:23" x14ac:dyDescent="0.2">
      <c r="B1463" s="154">
        <v>1451</v>
      </c>
      <c r="C1463" s="33"/>
      <c r="D1463" s="33"/>
      <c r="E1463" s="37"/>
      <c r="F1463" s="38" t="str">
        <f>_xlfn.IFNA(VLOOKUP(Locations[[#This Row],[CleanZip]],ZipCodes[],2,0),"")</f>
        <v/>
      </c>
      <c r="G1463" s="38" t="str">
        <f>_xlfn.IFNA(VLOOKUP(Locations[[#This Row],[CleanZip]],ZipCodes[],3,0),"")</f>
        <v/>
      </c>
      <c r="H1463" s="33"/>
      <c r="I1463" s="39"/>
      <c r="J1463" s="39"/>
      <c r="K1463" s="40"/>
      <c r="L1463" s="40"/>
      <c r="M1463" s="33"/>
      <c r="N1463" s="40"/>
      <c r="O1463" s="33"/>
      <c r="P1463" s="33"/>
      <c r="Q1463" s="33"/>
      <c r="R1463" s="33"/>
      <c r="S1463" s="33"/>
      <c r="T1463" s="33"/>
      <c r="U1463" s="33"/>
      <c r="V1463" s="33"/>
      <c r="W1463" s="23" t="str">
        <f>LEFT(TEXT(Locations[[#This Row],[Zip Code]],"00000"),5)</f>
        <v>00000</v>
      </c>
    </row>
    <row r="1464" spans="2:23" x14ac:dyDescent="0.2">
      <c r="B1464" s="154">
        <v>1452</v>
      </c>
      <c r="C1464" s="33"/>
      <c r="D1464" s="33"/>
      <c r="E1464" s="37"/>
      <c r="F1464" s="38" t="str">
        <f>_xlfn.IFNA(VLOOKUP(Locations[[#This Row],[CleanZip]],ZipCodes[],2,0),"")</f>
        <v/>
      </c>
      <c r="G1464" s="38" t="str">
        <f>_xlfn.IFNA(VLOOKUP(Locations[[#This Row],[CleanZip]],ZipCodes[],3,0),"")</f>
        <v/>
      </c>
      <c r="H1464" s="33"/>
      <c r="I1464" s="39"/>
      <c r="J1464" s="39"/>
      <c r="K1464" s="40"/>
      <c r="L1464" s="40"/>
      <c r="M1464" s="33"/>
      <c r="N1464" s="40"/>
      <c r="O1464" s="33"/>
      <c r="P1464" s="33"/>
      <c r="Q1464" s="33"/>
      <c r="R1464" s="33"/>
      <c r="S1464" s="33"/>
      <c r="T1464" s="33"/>
      <c r="U1464" s="33"/>
      <c r="V1464" s="33"/>
      <c r="W1464" s="23" t="str">
        <f>LEFT(TEXT(Locations[[#This Row],[Zip Code]],"00000"),5)</f>
        <v>00000</v>
      </c>
    </row>
    <row r="1465" spans="2:23" x14ac:dyDescent="0.2">
      <c r="B1465" s="154">
        <v>1453</v>
      </c>
      <c r="C1465" s="33"/>
      <c r="D1465" s="33"/>
      <c r="E1465" s="37"/>
      <c r="F1465" s="38" t="str">
        <f>_xlfn.IFNA(VLOOKUP(Locations[[#This Row],[CleanZip]],ZipCodes[],2,0),"")</f>
        <v/>
      </c>
      <c r="G1465" s="38" t="str">
        <f>_xlfn.IFNA(VLOOKUP(Locations[[#This Row],[CleanZip]],ZipCodes[],3,0),"")</f>
        <v/>
      </c>
      <c r="H1465" s="33"/>
      <c r="I1465" s="39"/>
      <c r="J1465" s="39"/>
      <c r="K1465" s="40"/>
      <c r="L1465" s="40"/>
      <c r="M1465" s="33"/>
      <c r="N1465" s="40"/>
      <c r="O1465" s="33"/>
      <c r="P1465" s="33"/>
      <c r="Q1465" s="33"/>
      <c r="R1465" s="33"/>
      <c r="S1465" s="33"/>
      <c r="T1465" s="33"/>
      <c r="U1465" s="33"/>
      <c r="V1465" s="33"/>
      <c r="W1465" s="23" t="str">
        <f>LEFT(TEXT(Locations[[#This Row],[Zip Code]],"00000"),5)</f>
        <v>00000</v>
      </c>
    </row>
    <row r="1466" spans="2:23" x14ac:dyDescent="0.2">
      <c r="B1466" s="154">
        <v>1454</v>
      </c>
      <c r="C1466" s="33"/>
      <c r="D1466" s="33"/>
      <c r="E1466" s="37"/>
      <c r="F1466" s="38" t="str">
        <f>_xlfn.IFNA(VLOOKUP(Locations[[#This Row],[CleanZip]],ZipCodes[],2,0),"")</f>
        <v/>
      </c>
      <c r="G1466" s="38" t="str">
        <f>_xlfn.IFNA(VLOOKUP(Locations[[#This Row],[CleanZip]],ZipCodes[],3,0),"")</f>
        <v/>
      </c>
      <c r="H1466" s="33"/>
      <c r="I1466" s="39"/>
      <c r="J1466" s="39"/>
      <c r="K1466" s="40"/>
      <c r="L1466" s="40"/>
      <c r="M1466" s="33"/>
      <c r="N1466" s="40"/>
      <c r="O1466" s="33"/>
      <c r="P1466" s="33"/>
      <c r="Q1466" s="33"/>
      <c r="R1466" s="33"/>
      <c r="S1466" s="33"/>
      <c r="T1466" s="33"/>
      <c r="U1466" s="33"/>
      <c r="V1466" s="33"/>
      <c r="W1466" s="23" t="str">
        <f>LEFT(TEXT(Locations[[#This Row],[Zip Code]],"00000"),5)</f>
        <v>00000</v>
      </c>
    </row>
    <row r="1467" spans="2:23" x14ac:dyDescent="0.2">
      <c r="B1467" s="154">
        <v>1455</v>
      </c>
      <c r="C1467" s="33"/>
      <c r="D1467" s="33"/>
      <c r="E1467" s="37"/>
      <c r="F1467" s="38" t="str">
        <f>_xlfn.IFNA(VLOOKUP(Locations[[#This Row],[CleanZip]],ZipCodes[],2,0),"")</f>
        <v/>
      </c>
      <c r="G1467" s="38" t="str">
        <f>_xlfn.IFNA(VLOOKUP(Locations[[#This Row],[CleanZip]],ZipCodes[],3,0),"")</f>
        <v/>
      </c>
      <c r="H1467" s="33"/>
      <c r="I1467" s="39"/>
      <c r="J1467" s="39"/>
      <c r="K1467" s="40"/>
      <c r="L1467" s="40"/>
      <c r="M1467" s="33"/>
      <c r="N1467" s="40"/>
      <c r="O1467" s="33"/>
      <c r="P1467" s="33"/>
      <c r="Q1467" s="33"/>
      <c r="R1467" s="33"/>
      <c r="S1467" s="33"/>
      <c r="T1467" s="33"/>
      <c r="U1467" s="33"/>
      <c r="V1467" s="33"/>
      <c r="W1467" s="23" t="str">
        <f>LEFT(TEXT(Locations[[#This Row],[Zip Code]],"00000"),5)</f>
        <v>00000</v>
      </c>
    </row>
    <row r="1468" spans="2:23" x14ac:dyDescent="0.2">
      <c r="B1468" s="154">
        <v>1456</v>
      </c>
      <c r="C1468" s="33"/>
      <c r="D1468" s="33"/>
      <c r="E1468" s="37"/>
      <c r="F1468" s="38" t="str">
        <f>_xlfn.IFNA(VLOOKUP(Locations[[#This Row],[CleanZip]],ZipCodes[],2,0),"")</f>
        <v/>
      </c>
      <c r="G1468" s="38" t="str">
        <f>_xlfn.IFNA(VLOOKUP(Locations[[#This Row],[CleanZip]],ZipCodes[],3,0),"")</f>
        <v/>
      </c>
      <c r="H1468" s="33"/>
      <c r="I1468" s="39"/>
      <c r="J1468" s="39"/>
      <c r="K1468" s="40"/>
      <c r="L1468" s="40"/>
      <c r="M1468" s="33"/>
      <c r="N1468" s="40"/>
      <c r="O1468" s="33"/>
      <c r="P1468" s="33"/>
      <c r="Q1468" s="33"/>
      <c r="R1468" s="33"/>
      <c r="S1468" s="33"/>
      <c r="T1468" s="33"/>
      <c r="U1468" s="33"/>
      <c r="V1468" s="33"/>
      <c r="W1468" s="23" t="str">
        <f>LEFT(TEXT(Locations[[#This Row],[Zip Code]],"00000"),5)</f>
        <v>00000</v>
      </c>
    </row>
    <row r="1469" spans="2:23" x14ac:dyDescent="0.2">
      <c r="B1469" s="154">
        <v>1457</v>
      </c>
      <c r="C1469" s="33"/>
      <c r="D1469" s="33"/>
      <c r="E1469" s="37"/>
      <c r="F1469" s="38" t="str">
        <f>_xlfn.IFNA(VLOOKUP(Locations[[#This Row],[CleanZip]],ZipCodes[],2,0),"")</f>
        <v/>
      </c>
      <c r="G1469" s="38" t="str">
        <f>_xlfn.IFNA(VLOOKUP(Locations[[#This Row],[CleanZip]],ZipCodes[],3,0),"")</f>
        <v/>
      </c>
      <c r="H1469" s="33"/>
      <c r="I1469" s="39"/>
      <c r="J1469" s="39"/>
      <c r="K1469" s="40"/>
      <c r="L1469" s="40"/>
      <c r="M1469" s="33"/>
      <c r="N1469" s="40"/>
      <c r="O1469" s="33"/>
      <c r="P1469" s="33"/>
      <c r="Q1469" s="33"/>
      <c r="R1469" s="33"/>
      <c r="S1469" s="33"/>
      <c r="T1469" s="33"/>
      <c r="U1469" s="33"/>
      <c r="V1469" s="33"/>
      <c r="W1469" s="23" t="str">
        <f>LEFT(TEXT(Locations[[#This Row],[Zip Code]],"00000"),5)</f>
        <v>00000</v>
      </c>
    </row>
    <row r="1470" spans="2:23" x14ac:dyDescent="0.2">
      <c r="B1470" s="154">
        <v>1458</v>
      </c>
      <c r="C1470" s="33"/>
      <c r="D1470" s="33"/>
      <c r="E1470" s="37"/>
      <c r="F1470" s="38" t="str">
        <f>_xlfn.IFNA(VLOOKUP(Locations[[#This Row],[CleanZip]],ZipCodes[],2,0),"")</f>
        <v/>
      </c>
      <c r="G1470" s="38" t="str">
        <f>_xlfn.IFNA(VLOOKUP(Locations[[#This Row],[CleanZip]],ZipCodes[],3,0),"")</f>
        <v/>
      </c>
      <c r="H1470" s="33"/>
      <c r="I1470" s="39"/>
      <c r="J1470" s="39"/>
      <c r="K1470" s="40"/>
      <c r="L1470" s="40"/>
      <c r="M1470" s="33"/>
      <c r="N1470" s="40"/>
      <c r="O1470" s="33"/>
      <c r="P1470" s="33"/>
      <c r="Q1470" s="33"/>
      <c r="R1470" s="33"/>
      <c r="S1470" s="33"/>
      <c r="T1470" s="33"/>
      <c r="U1470" s="33"/>
      <c r="V1470" s="33"/>
      <c r="W1470" s="23" t="str">
        <f>LEFT(TEXT(Locations[[#This Row],[Zip Code]],"00000"),5)</f>
        <v>00000</v>
      </c>
    </row>
    <row r="1471" spans="2:23" x14ac:dyDescent="0.2">
      <c r="B1471" s="154">
        <v>1459</v>
      </c>
      <c r="C1471" s="33"/>
      <c r="D1471" s="33"/>
      <c r="E1471" s="37"/>
      <c r="F1471" s="38" t="str">
        <f>_xlfn.IFNA(VLOOKUP(Locations[[#This Row],[CleanZip]],ZipCodes[],2,0),"")</f>
        <v/>
      </c>
      <c r="G1471" s="38" t="str">
        <f>_xlfn.IFNA(VLOOKUP(Locations[[#This Row],[CleanZip]],ZipCodes[],3,0),"")</f>
        <v/>
      </c>
      <c r="H1471" s="33"/>
      <c r="I1471" s="39"/>
      <c r="J1471" s="39"/>
      <c r="K1471" s="40"/>
      <c r="L1471" s="40"/>
      <c r="M1471" s="33"/>
      <c r="N1471" s="40"/>
      <c r="O1471" s="33"/>
      <c r="P1471" s="33"/>
      <c r="Q1471" s="33"/>
      <c r="R1471" s="33"/>
      <c r="S1471" s="33"/>
      <c r="T1471" s="33"/>
      <c r="U1471" s="33"/>
      <c r="V1471" s="33"/>
      <c r="W1471" s="23" t="str">
        <f>LEFT(TEXT(Locations[[#This Row],[Zip Code]],"00000"),5)</f>
        <v>00000</v>
      </c>
    </row>
    <row r="1472" spans="2:23" x14ac:dyDescent="0.2">
      <c r="B1472" s="154">
        <v>1460</v>
      </c>
      <c r="C1472" s="33"/>
      <c r="D1472" s="33"/>
      <c r="E1472" s="37"/>
      <c r="F1472" s="38" t="str">
        <f>_xlfn.IFNA(VLOOKUP(Locations[[#This Row],[CleanZip]],ZipCodes[],2,0),"")</f>
        <v/>
      </c>
      <c r="G1472" s="38" t="str">
        <f>_xlfn.IFNA(VLOOKUP(Locations[[#This Row],[CleanZip]],ZipCodes[],3,0),"")</f>
        <v/>
      </c>
      <c r="H1472" s="33"/>
      <c r="I1472" s="39"/>
      <c r="J1472" s="39"/>
      <c r="K1472" s="40"/>
      <c r="L1472" s="40"/>
      <c r="M1472" s="33"/>
      <c r="N1472" s="40"/>
      <c r="O1472" s="33"/>
      <c r="P1472" s="33"/>
      <c r="Q1472" s="33"/>
      <c r="R1472" s="33"/>
      <c r="S1472" s="33"/>
      <c r="T1472" s="33"/>
      <c r="U1472" s="33"/>
      <c r="V1472" s="33"/>
      <c r="W1472" s="23" t="str">
        <f>LEFT(TEXT(Locations[[#This Row],[Zip Code]],"00000"),5)</f>
        <v>00000</v>
      </c>
    </row>
    <row r="1473" spans="2:23" x14ac:dyDescent="0.2">
      <c r="B1473" s="154">
        <v>1461</v>
      </c>
      <c r="C1473" s="33"/>
      <c r="D1473" s="33"/>
      <c r="E1473" s="37"/>
      <c r="F1473" s="38" t="str">
        <f>_xlfn.IFNA(VLOOKUP(Locations[[#This Row],[CleanZip]],ZipCodes[],2,0),"")</f>
        <v/>
      </c>
      <c r="G1473" s="38" t="str">
        <f>_xlfn.IFNA(VLOOKUP(Locations[[#This Row],[CleanZip]],ZipCodes[],3,0),"")</f>
        <v/>
      </c>
      <c r="H1473" s="33"/>
      <c r="I1473" s="39"/>
      <c r="J1473" s="39"/>
      <c r="K1473" s="40"/>
      <c r="L1473" s="40"/>
      <c r="M1473" s="33"/>
      <c r="N1473" s="40"/>
      <c r="O1473" s="33"/>
      <c r="P1473" s="33"/>
      <c r="Q1473" s="33"/>
      <c r="R1473" s="33"/>
      <c r="S1473" s="33"/>
      <c r="T1473" s="33"/>
      <c r="U1473" s="33"/>
      <c r="V1473" s="33"/>
      <c r="W1473" s="23" t="str">
        <f>LEFT(TEXT(Locations[[#This Row],[Zip Code]],"00000"),5)</f>
        <v>00000</v>
      </c>
    </row>
    <row r="1474" spans="2:23" x14ac:dyDescent="0.2">
      <c r="B1474" s="154">
        <v>1462</v>
      </c>
      <c r="C1474" s="33"/>
      <c r="D1474" s="33"/>
      <c r="E1474" s="37"/>
      <c r="F1474" s="38" t="str">
        <f>_xlfn.IFNA(VLOOKUP(Locations[[#This Row],[CleanZip]],ZipCodes[],2,0),"")</f>
        <v/>
      </c>
      <c r="G1474" s="38" t="str">
        <f>_xlfn.IFNA(VLOOKUP(Locations[[#This Row],[CleanZip]],ZipCodes[],3,0),"")</f>
        <v/>
      </c>
      <c r="H1474" s="33"/>
      <c r="I1474" s="39"/>
      <c r="J1474" s="39"/>
      <c r="K1474" s="40"/>
      <c r="L1474" s="40"/>
      <c r="M1474" s="33"/>
      <c r="N1474" s="40"/>
      <c r="O1474" s="33"/>
      <c r="P1474" s="33"/>
      <c r="Q1474" s="33"/>
      <c r="R1474" s="33"/>
      <c r="S1474" s="33"/>
      <c r="T1474" s="33"/>
      <c r="U1474" s="33"/>
      <c r="V1474" s="33"/>
      <c r="W1474" s="23" t="str">
        <f>LEFT(TEXT(Locations[[#This Row],[Zip Code]],"00000"),5)</f>
        <v>00000</v>
      </c>
    </row>
    <row r="1475" spans="2:23" x14ac:dyDescent="0.2">
      <c r="B1475" s="154">
        <v>1463</v>
      </c>
      <c r="C1475" s="33"/>
      <c r="D1475" s="33"/>
      <c r="E1475" s="37"/>
      <c r="F1475" s="38" t="str">
        <f>_xlfn.IFNA(VLOOKUP(Locations[[#This Row],[CleanZip]],ZipCodes[],2,0),"")</f>
        <v/>
      </c>
      <c r="G1475" s="38" t="str">
        <f>_xlfn.IFNA(VLOOKUP(Locations[[#This Row],[CleanZip]],ZipCodes[],3,0),"")</f>
        <v/>
      </c>
      <c r="H1475" s="33"/>
      <c r="I1475" s="39"/>
      <c r="J1475" s="39"/>
      <c r="K1475" s="40"/>
      <c r="L1475" s="40"/>
      <c r="M1475" s="33"/>
      <c r="N1475" s="40"/>
      <c r="O1475" s="33"/>
      <c r="P1475" s="33"/>
      <c r="Q1475" s="33"/>
      <c r="R1475" s="33"/>
      <c r="S1475" s="33"/>
      <c r="T1475" s="33"/>
      <c r="U1475" s="33"/>
      <c r="V1475" s="33"/>
      <c r="W1475" s="23" t="str">
        <f>LEFT(TEXT(Locations[[#This Row],[Zip Code]],"00000"),5)</f>
        <v>00000</v>
      </c>
    </row>
    <row r="1476" spans="2:23" x14ac:dyDescent="0.2">
      <c r="B1476" s="154">
        <v>1464</v>
      </c>
      <c r="C1476" s="33"/>
      <c r="D1476" s="33"/>
      <c r="E1476" s="37"/>
      <c r="F1476" s="38" t="str">
        <f>_xlfn.IFNA(VLOOKUP(Locations[[#This Row],[CleanZip]],ZipCodes[],2,0),"")</f>
        <v/>
      </c>
      <c r="G1476" s="38" t="str">
        <f>_xlfn.IFNA(VLOOKUP(Locations[[#This Row],[CleanZip]],ZipCodes[],3,0),"")</f>
        <v/>
      </c>
      <c r="H1476" s="33"/>
      <c r="I1476" s="39"/>
      <c r="J1476" s="39"/>
      <c r="K1476" s="40"/>
      <c r="L1476" s="40"/>
      <c r="M1476" s="33"/>
      <c r="N1476" s="40"/>
      <c r="O1476" s="33"/>
      <c r="P1476" s="33"/>
      <c r="Q1476" s="33"/>
      <c r="R1476" s="33"/>
      <c r="S1476" s="33"/>
      <c r="T1476" s="33"/>
      <c r="U1476" s="33"/>
      <c r="V1476" s="33"/>
      <c r="W1476" s="23" t="str">
        <f>LEFT(TEXT(Locations[[#This Row],[Zip Code]],"00000"),5)</f>
        <v>00000</v>
      </c>
    </row>
    <row r="1477" spans="2:23" x14ac:dyDescent="0.2">
      <c r="B1477" s="154">
        <v>1465</v>
      </c>
      <c r="C1477" s="33"/>
      <c r="D1477" s="33"/>
      <c r="E1477" s="37"/>
      <c r="F1477" s="38" t="str">
        <f>_xlfn.IFNA(VLOOKUP(Locations[[#This Row],[CleanZip]],ZipCodes[],2,0),"")</f>
        <v/>
      </c>
      <c r="G1477" s="38" t="str">
        <f>_xlfn.IFNA(VLOOKUP(Locations[[#This Row],[CleanZip]],ZipCodes[],3,0),"")</f>
        <v/>
      </c>
      <c r="H1477" s="33"/>
      <c r="I1477" s="39"/>
      <c r="J1477" s="39"/>
      <c r="K1477" s="40"/>
      <c r="L1477" s="40"/>
      <c r="M1477" s="33"/>
      <c r="N1477" s="40"/>
      <c r="O1477" s="33"/>
      <c r="P1477" s="33"/>
      <c r="Q1477" s="33"/>
      <c r="R1477" s="33"/>
      <c r="S1477" s="33"/>
      <c r="T1477" s="33"/>
      <c r="U1477" s="33"/>
      <c r="V1477" s="33"/>
      <c r="W1477" s="23" t="str">
        <f>LEFT(TEXT(Locations[[#This Row],[Zip Code]],"00000"),5)</f>
        <v>00000</v>
      </c>
    </row>
    <row r="1478" spans="2:23" x14ac:dyDescent="0.2">
      <c r="B1478" s="154">
        <v>1466</v>
      </c>
      <c r="C1478" s="33"/>
      <c r="D1478" s="33"/>
      <c r="E1478" s="37"/>
      <c r="F1478" s="38" t="str">
        <f>_xlfn.IFNA(VLOOKUP(Locations[[#This Row],[CleanZip]],ZipCodes[],2,0),"")</f>
        <v/>
      </c>
      <c r="G1478" s="38" t="str">
        <f>_xlfn.IFNA(VLOOKUP(Locations[[#This Row],[CleanZip]],ZipCodes[],3,0),"")</f>
        <v/>
      </c>
      <c r="H1478" s="33"/>
      <c r="I1478" s="39"/>
      <c r="J1478" s="39"/>
      <c r="K1478" s="40"/>
      <c r="L1478" s="40"/>
      <c r="M1478" s="33"/>
      <c r="N1478" s="40"/>
      <c r="O1478" s="33"/>
      <c r="P1478" s="33"/>
      <c r="Q1478" s="33"/>
      <c r="R1478" s="33"/>
      <c r="S1478" s="33"/>
      <c r="T1478" s="33"/>
      <c r="U1478" s="33"/>
      <c r="V1478" s="33"/>
      <c r="W1478" s="23" t="str">
        <f>LEFT(TEXT(Locations[[#This Row],[Zip Code]],"00000"),5)</f>
        <v>00000</v>
      </c>
    </row>
    <row r="1479" spans="2:23" x14ac:dyDescent="0.2">
      <c r="B1479" s="154">
        <v>1467</v>
      </c>
      <c r="C1479" s="33"/>
      <c r="D1479" s="33"/>
      <c r="E1479" s="37"/>
      <c r="F1479" s="38" t="str">
        <f>_xlfn.IFNA(VLOOKUP(Locations[[#This Row],[CleanZip]],ZipCodes[],2,0),"")</f>
        <v/>
      </c>
      <c r="G1479" s="38" t="str">
        <f>_xlfn.IFNA(VLOOKUP(Locations[[#This Row],[CleanZip]],ZipCodes[],3,0),"")</f>
        <v/>
      </c>
      <c r="H1479" s="33"/>
      <c r="I1479" s="39"/>
      <c r="J1479" s="39"/>
      <c r="K1479" s="40"/>
      <c r="L1479" s="40"/>
      <c r="M1479" s="33"/>
      <c r="N1479" s="40"/>
      <c r="O1479" s="33"/>
      <c r="P1479" s="33"/>
      <c r="Q1479" s="33"/>
      <c r="R1479" s="33"/>
      <c r="S1479" s="33"/>
      <c r="T1479" s="33"/>
      <c r="U1479" s="33"/>
      <c r="V1479" s="33"/>
      <c r="W1479" s="23" t="str">
        <f>LEFT(TEXT(Locations[[#This Row],[Zip Code]],"00000"),5)</f>
        <v>00000</v>
      </c>
    </row>
    <row r="1480" spans="2:23" x14ac:dyDescent="0.2">
      <c r="B1480" s="154">
        <v>1468</v>
      </c>
      <c r="C1480" s="33"/>
      <c r="D1480" s="33"/>
      <c r="E1480" s="37"/>
      <c r="F1480" s="38" t="str">
        <f>_xlfn.IFNA(VLOOKUP(Locations[[#This Row],[CleanZip]],ZipCodes[],2,0),"")</f>
        <v/>
      </c>
      <c r="G1480" s="38" t="str">
        <f>_xlfn.IFNA(VLOOKUP(Locations[[#This Row],[CleanZip]],ZipCodes[],3,0),"")</f>
        <v/>
      </c>
      <c r="H1480" s="33"/>
      <c r="I1480" s="39"/>
      <c r="J1480" s="39"/>
      <c r="K1480" s="40"/>
      <c r="L1480" s="40"/>
      <c r="M1480" s="33"/>
      <c r="N1480" s="40"/>
      <c r="O1480" s="33"/>
      <c r="P1480" s="33"/>
      <c r="Q1480" s="33"/>
      <c r="R1480" s="33"/>
      <c r="S1480" s="33"/>
      <c r="T1480" s="33"/>
      <c r="U1480" s="33"/>
      <c r="V1480" s="33"/>
      <c r="W1480" s="23" t="str">
        <f>LEFT(TEXT(Locations[[#This Row],[Zip Code]],"00000"),5)</f>
        <v>00000</v>
      </c>
    </row>
    <row r="1481" spans="2:23" x14ac:dyDescent="0.2">
      <c r="B1481" s="154">
        <v>1469</v>
      </c>
      <c r="C1481" s="33"/>
      <c r="D1481" s="33"/>
      <c r="E1481" s="37"/>
      <c r="F1481" s="38" t="str">
        <f>_xlfn.IFNA(VLOOKUP(Locations[[#This Row],[CleanZip]],ZipCodes[],2,0),"")</f>
        <v/>
      </c>
      <c r="G1481" s="38" t="str">
        <f>_xlfn.IFNA(VLOOKUP(Locations[[#This Row],[CleanZip]],ZipCodes[],3,0),"")</f>
        <v/>
      </c>
      <c r="H1481" s="33"/>
      <c r="I1481" s="39"/>
      <c r="J1481" s="39"/>
      <c r="K1481" s="40"/>
      <c r="L1481" s="40"/>
      <c r="M1481" s="33"/>
      <c r="N1481" s="40"/>
      <c r="O1481" s="33"/>
      <c r="P1481" s="33"/>
      <c r="Q1481" s="33"/>
      <c r="R1481" s="33"/>
      <c r="S1481" s="33"/>
      <c r="T1481" s="33"/>
      <c r="U1481" s="33"/>
      <c r="V1481" s="33"/>
      <c r="W1481" s="23" t="str">
        <f>LEFT(TEXT(Locations[[#This Row],[Zip Code]],"00000"),5)</f>
        <v>00000</v>
      </c>
    </row>
    <row r="1482" spans="2:23" x14ac:dyDescent="0.2">
      <c r="B1482" s="154">
        <v>1470</v>
      </c>
      <c r="C1482" s="33"/>
      <c r="D1482" s="33"/>
      <c r="E1482" s="37"/>
      <c r="F1482" s="38" t="str">
        <f>_xlfn.IFNA(VLOOKUP(Locations[[#This Row],[CleanZip]],ZipCodes[],2,0),"")</f>
        <v/>
      </c>
      <c r="G1482" s="38" t="str">
        <f>_xlfn.IFNA(VLOOKUP(Locations[[#This Row],[CleanZip]],ZipCodes[],3,0),"")</f>
        <v/>
      </c>
      <c r="H1482" s="33"/>
      <c r="I1482" s="39"/>
      <c r="J1482" s="39"/>
      <c r="K1482" s="40"/>
      <c r="L1482" s="40"/>
      <c r="M1482" s="33"/>
      <c r="N1482" s="40"/>
      <c r="O1482" s="33"/>
      <c r="P1482" s="33"/>
      <c r="Q1482" s="33"/>
      <c r="R1482" s="33"/>
      <c r="S1482" s="33"/>
      <c r="T1482" s="33"/>
      <c r="U1482" s="33"/>
      <c r="V1482" s="33"/>
      <c r="W1482" s="23" t="str">
        <f>LEFT(TEXT(Locations[[#This Row],[Zip Code]],"00000"),5)</f>
        <v>00000</v>
      </c>
    </row>
    <row r="1483" spans="2:23" x14ac:dyDescent="0.2">
      <c r="B1483" s="154">
        <v>1471</v>
      </c>
      <c r="C1483" s="33"/>
      <c r="D1483" s="33"/>
      <c r="E1483" s="37"/>
      <c r="F1483" s="38" t="str">
        <f>_xlfn.IFNA(VLOOKUP(Locations[[#This Row],[CleanZip]],ZipCodes[],2,0),"")</f>
        <v/>
      </c>
      <c r="G1483" s="38" t="str">
        <f>_xlfn.IFNA(VLOOKUP(Locations[[#This Row],[CleanZip]],ZipCodes[],3,0),"")</f>
        <v/>
      </c>
      <c r="H1483" s="33"/>
      <c r="I1483" s="39"/>
      <c r="J1483" s="39"/>
      <c r="K1483" s="40"/>
      <c r="L1483" s="40"/>
      <c r="M1483" s="33"/>
      <c r="N1483" s="40"/>
      <c r="O1483" s="33"/>
      <c r="P1483" s="33"/>
      <c r="Q1483" s="33"/>
      <c r="R1483" s="33"/>
      <c r="S1483" s="33"/>
      <c r="T1483" s="33"/>
      <c r="U1483" s="33"/>
      <c r="V1483" s="33"/>
      <c r="W1483" s="23" t="str">
        <f>LEFT(TEXT(Locations[[#This Row],[Zip Code]],"00000"),5)</f>
        <v>00000</v>
      </c>
    </row>
    <row r="1484" spans="2:23" x14ac:dyDescent="0.2">
      <c r="B1484" s="154">
        <v>1472</v>
      </c>
      <c r="C1484" s="33"/>
      <c r="D1484" s="33"/>
      <c r="E1484" s="37"/>
      <c r="F1484" s="38" t="str">
        <f>_xlfn.IFNA(VLOOKUP(Locations[[#This Row],[CleanZip]],ZipCodes[],2,0),"")</f>
        <v/>
      </c>
      <c r="G1484" s="38" t="str">
        <f>_xlfn.IFNA(VLOOKUP(Locations[[#This Row],[CleanZip]],ZipCodes[],3,0),"")</f>
        <v/>
      </c>
      <c r="H1484" s="33"/>
      <c r="I1484" s="39"/>
      <c r="J1484" s="39"/>
      <c r="K1484" s="40"/>
      <c r="L1484" s="40"/>
      <c r="M1484" s="33"/>
      <c r="N1484" s="40"/>
      <c r="O1484" s="33"/>
      <c r="P1484" s="33"/>
      <c r="Q1484" s="33"/>
      <c r="R1484" s="33"/>
      <c r="S1484" s="33"/>
      <c r="T1484" s="33"/>
      <c r="U1484" s="33"/>
      <c r="V1484" s="33"/>
      <c r="W1484" s="23" t="str">
        <f>LEFT(TEXT(Locations[[#This Row],[Zip Code]],"00000"),5)</f>
        <v>00000</v>
      </c>
    </row>
    <row r="1485" spans="2:23" x14ac:dyDescent="0.2">
      <c r="B1485" s="154">
        <v>1473</v>
      </c>
      <c r="C1485" s="33"/>
      <c r="D1485" s="33"/>
      <c r="E1485" s="37"/>
      <c r="F1485" s="38" t="str">
        <f>_xlfn.IFNA(VLOOKUP(Locations[[#This Row],[CleanZip]],ZipCodes[],2,0),"")</f>
        <v/>
      </c>
      <c r="G1485" s="38" t="str">
        <f>_xlfn.IFNA(VLOOKUP(Locations[[#This Row],[CleanZip]],ZipCodes[],3,0),"")</f>
        <v/>
      </c>
      <c r="H1485" s="33"/>
      <c r="I1485" s="39"/>
      <c r="J1485" s="39"/>
      <c r="K1485" s="40"/>
      <c r="L1485" s="40"/>
      <c r="M1485" s="33"/>
      <c r="N1485" s="40"/>
      <c r="O1485" s="33"/>
      <c r="P1485" s="33"/>
      <c r="Q1485" s="33"/>
      <c r="R1485" s="33"/>
      <c r="S1485" s="33"/>
      <c r="T1485" s="33"/>
      <c r="U1485" s="33"/>
      <c r="V1485" s="33"/>
      <c r="W1485" s="23" t="str">
        <f>LEFT(TEXT(Locations[[#This Row],[Zip Code]],"00000"),5)</f>
        <v>00000</v>
      </c>
    </row>
    <row r="1486" spans="2:23" x14ac:dyDescent="0.2">
      <c r="B1486" s="154">
        <v>1474</v>
      </c>
      <c r="C1486" s="33"/>
      <c r="D1486" s="33"/>
      <c r="E1486" s="37"/>
      <c r="F1486" s="38" t="str">
        <f>_xlfn.IFNA(VLOOKUP(Locations[[#This Row],[CleanZip]],ZipCodes[],2,0),"")</f>
        <v/>
      </c>
      <c r="G1486" s="38" t="str">
        <f>_xlfn.IFNA(VLOOKUP(Locations[[#This Row],[CleanZip]],ZipCodes[],3,0),"")</f>
        <v/>
      </c>
      <c r="H1486" s="33"/>
      <c r="I1486" s="39"/>
      <c r="J1486" s="39"/>
      <c r="K1486" s="40"/>
      <c r="L1486" s="40"/>
      <c r="M1486" s="33"/>
      <c r="N1486" s="40"/>
      <c r="O1486" s="33"/>
      <c r="P1486" s="33"/>
      <c r="Q1486" s="33"/>
      <c r="R1486" s="33"/>
      <c r="S1486" s="33"/>
      <c r="T1486" s="33"/>
      <c r="U1486" s="33"/>
      <c r="V1486" s="33"/>
      <c r="W1486" s="23" t="str">
        <f>LEFT(TEXT(Locations[[#This Row],[Zip Code]],"00000"),5)</f>
        <v>00000</v>
      </c>
    </row>
    <row r="1487" spans="2:23" x14ac:dyDescent="0.2">
      <c r="B1487" s="154">
        <v>1475</v>
      </c>
      <c r="C1487" s="33"/>
      <c r="D1487" s="33"/>
      <c r="E1487" s="37"/>
      <c r="F1487" s="38" t="str">
        <f>_xlfn.IFNA(VLOOKUP(Locations[[#This Row],[CleanZip]],ZipCodes[],2,0),"")</f>
        <v/>
      </c>
      <c r="G1487" s="38" t="str">
        <f>_xlfn.IFNA(VLOOKUP(Locations[[#This Row],[CleanZip]],ZipCodes[],3,0),"")</f>
        <v/>
      </c>
      <c r="H1487" s="33"/>
      <c r="I1487" s="39"/>
      <c r="J1487" s="39"/>
      <c r="K1487" s="40"/>
      <c r="L1487" s="40"/>
      <c r="M1487" s="33"/>
      <c r="N1487" s="40"/>
      <c r="O1487" s="33"/>
      <c r="P1487" s="33"/>
      <c r="Q1487" s="33"/>
      <c r="R1487" s="33"/>
      <c r="S1487" s="33"/>
      <c r="T1487" s="33"/>
      <c r="U1487" s="33"/>
      <c r="V1487" s="33"/>
      <c r="W1487" s="23" t="str">
        <f>LEFT(TEXT(Locations[[#This Row],[Zip Code]],"00000"),5)</f>
        <v>00000</v>
      </c>
    </row>
    <row r="1488" spans="2:23" x14ac:dyDescent="0.2">
      <c r="B1488" s="154">
        <v>1476</v>
      </c>
      <c r="C1488" s="33"/>
      <c r="D1488" s="33"/>
      <c r="E1488" s="37"/>
      <c r="F1488" s="38" t="str">
        <f>_xlfn.IFNA(VLOOKUP(Locations[[#This Row],[CleanZip]],ZipCodes[],2,0),"")</f>
        <v/>
      </c>
      <c r="G1488" s="38" t="str">
        <f>_xlfn.IFNA(VLOOKUP(Locations[[#This Row],[CleanZip]],ZipCodes[],3,0),"")</f>
        <v/>
      </c>
      <c r="H1488" s="33"/>
      <c r="I1488" s="39"/>
      <c r="J1488" s="39"/>
      <c r="K1488" s="40"/>
      <c r="L1488" s="40"/>
      <c r="M1488" s="33"/>
      <c r="N1488" s="40"/>
      <c r="O1488" s="33"/>
      <c r="P1488" s="33"/>
      <c r="Q1488" s="33"/>
      <c r="R1488" s="33"/>
      <c r="S1488" s="33"/>
      <c r="T1488" s="33"/>
      <c r="U1488" s="33"/>
      <c r="V1488" s="33"/>
      <c r="W1488" s="23" t="str">
        <f>LEFT(TEXT(Locations[[#This Row],[Zip Code]],"00000"),5)</f>
        <v>00000</v>
      </c>
    </row>
    <row r="1489" spans="2:23" x14ac:dyDescent="0.2">
      <c r="B1489" s="154">
        <v>1477</v>
      </c>
      <c r="C1489" s="33"/>
      <c r="D1489" s="33"/>
      <c r="E1489" s="37"/>
      <c r="F1489" s="38" t="str">
        <f>_xlfn.IFNA(VLOOKUP(Locations[[#This Row],[CleanZip]],ZipCodes[],2,0),"")</f>
        <v/>
      </c>
      <c r="G1489" s="38" t="str">
        <f>_xlfn.IFNA(VLOOKUP(Locations[[#This Row],[CleanZip]],ZipCodes[],3,0),"")</f>
        <v/>
      </c>
      <c r="H1489" s="33"/>
      <c r="I1489" s="39"/>
      <c r="J1489" s="39"/>
      <c r="K1489" s="40"/>
      <c r="L1489" s="40"/>
      <c r="M1489" s="33"/>
      <c r="N1489" s="40"/>
      <c r="O1489" s="33"/>
      <c r="P1489" s="33"/>
      <c r="Q1489" s="33"/>
      <c r="R1489" s="33"/>
      <c r="S1489" s="33"/>
      <c r="T1489" s="33"/>
      <c r="U1489" s="33"/>
      <c r="V1489" s="33"/>
      <c r="W1489" s="23" t="str">
        <f>LEFT(TEXT(Locations[[#This Row],[Zip Code]],"00000"),5)</f>
        <v>00000</v>
      </c>
    </row>
    <row r="1490" spans="2:23" x14ac:dyDescent="0.2">
      <c r="B1490" s="154">
        <v>1478</v>
      </c>
      <c r="C1490" s="33"/>
      <c r="D1490" s="33"/>
      <c r="E1490" s="37"/>
      <c r="F1490" s="38" t="str">
        <f>_xlfn.IFNA(VLOOKUP(Locations[[#This Row],[CleanZip]],ZipCodes[],2,0),"")</f>
        <v/>
      </c>
      <c r="G1490" s="38" t="str">
        <f>_xlfn.IFNA(VLOOKUP(Locations[[#This Row],[CleanZip]],ZipCodes[],3,0),"")</f>
        <v/>
      </c>
      <c r="H1490" s="33"/>
      <c r="I1490" s="39"/>
      <c r="J1490" s="39"/>
      <c r="K1490" s="40"/>
      <c r="L1490" s="40"/>
      <c r="M1490" s="33"/>
      <c r="N1490" s="40"/>
      <c r="O1490" s="33"/>
      <c r="P1490" s="33"/>
      <c r="Q1490" s="33"/>
      <c r="R1490" s="33"/>
      <c r="S1490" s="33"/>
      <c r="T1490" s="33"/>
      <c r="U1490" s="33"/>
      <c r="V1490" s="33"/>
      <c r="W1490" s="23" t="str">
        <f>LEFT(TEXT(Locations[[#This Row],[Zip Code]],"00000"),5)</f>
        <v>00000</v>
      </c>
    </row>
    <row r="1491" spans="2:23" x14ac:dyDescent="0.2">
      <c r="B1491" s="154">
        <v>1479</v>
      </c>
      <c r="C1491" s="33"/>
      <c r="D1491" s="33"/>
      <c r="E1491" s="37"/>
      <c r="F1491" s="38" t="str">
        <f>_xlfn.IFNA(VLOOKUP(Locations[[#This Row],[CleanZip]],ZipCodes[],2,0),"")</f>
        <v/>
      </c>
      <c r="G1491" s="38" t="str">
        <f>_xlfn.IFNA(VLOOKUP(Locations[[#This Row],[CleanZip]],ZipCodes[],3,0),"")</f>
        <v/>
      </c>
      <c r="H1491" s="33"/>
      <c r="I1491" s="39"/>
      <c r="J1491" s="39"/>
      <c r="K1491" s="40"/>
      <c r="L1491" s="40"/>
      <c r="M1491" s="33"/>
      <c r="N1491" s="40"/>
      <c r="O1491" s="33"/>
      <c r="P1491" s="33"/>
      <c r="Q1491" s="33"/>
      <c r="R1491" s="33"/>
      <c r="S1491" s="33"/>
      <c r="T1491" s="33"/>
      <c r="U1491" s="33"/>
      <c r="V1491" s="33"/>
      <c r="W1491" s="23" t="str">
        <f>LEFT(TEXT(Locations[[#This Row],[Zip Code]],"00000"),5)</f>
        <v>00000</v>
      </c>
    </row>
    <row r="1492" spans="2:23" x14ac:dyDescent="0.2">
      <c r="B1492" s="154">
        <v>1480</v>
      </c>
      <c r="C1492" s="33"/>
      <c r="D1492" s="33"/>
      <c r="E1492" s="37"/>
      <c r="F1492" s="38" t="str">
        <f>_xlfn.IFNA(VLOOKUP(Locations[[#This Row],[CleanZip]],ZipCodes[],2,0),"")</f>
        <v/>
      </c>
      <c r="G1492" s="38" t="str">
        <f>_xlfn.IFNA(VLOOKUP(Locations[[#This Row],[CleanZip]],ZipCodes[],3,0),"")</f>
        <v/>
      </c>
      <c r="H1492" s="33"/>
      <c r="I1492" s="39"/>
      <c r="J1492" s="39"/>
      <c r="K1492" s="40"/>
      <c r="L1492" s="40"/>
      <c r="M1492" s="33"/>
      <c r="N1492" s="40"/>
      <c r="O1492" s="33"/>
      <c r="P1492" s="33"/>
      <c r="Q1492" s="33"/>
      <c r="R1492" s="33"/>
      <c r="S1492" s="33"/>
      <c r="T1492" s="33"/>
      <c r="U1492" s="33"/>
      <c r="V1492" s="33"/>
      <c r="W1492" s="23" t="str">
        <f>LEFT(TEXT(Locations[[#This Row],[Zip Code]],"00000"),5)</f>
        <v>00000</v>
      </c>
    </row>
    <row r="1493" spans="2:23" x14ac:dyDescent="0.2">
      <c r="B1493" s="154">
        <v>1481</v>
      </c>
      <c r="C1493" s="33"/>
      <c r="D1493" s="33"/>
      <c r="E1493" s="37"/>
      <c r="F1493" s="38" t="str">
        <f>_xlfn.IFNA(VLOOKUP(Locations[[#This Row],[CleanZip]],ZipCodes[],2,0),"")</f>
        <v/>
      </c>
      <c r="G1493" s="38" t="str">
        <f>_xlfn.IFNA(VLOOKUP(Locations[[#This Row],[CleanZip]],ZipCodes[],3,0),"")</f>
        <v/>
      </c>
      <c r="H1493" s="33"/>
      <c r="I1493" s="39"/>
      <c r="J1493" s="39"/>
      <c r="K1493" s="40"/>
      <c r="L1493" s="40"/>
      <c r="M1493" s="33"/>
      <c r="N1493" s="40"/>
      <c r="O1493" s="33"/>
      <c r="P1493" s="33"/>
      <c r="Q1493" s="33"/>
      <c r="R1493" s="33"/>
      <c r="S1493" s="33"/>
      <c r="T1493" s="33"/>
      <c r="U1493" s="33"/>
      <c r="V1493" s="33"/>
      <c r="W1493" s="23" t="str">
        <f>LEFT(TEXT(Locations[[#This Row],[Zip Code]],"00000"),5)</f>
        <v>00000</v>
      </c>
    </row>
    <row r="1494" spans="2:23" x14ac:dyDescent="0.2">
      <c r="B1494" s="154">
        <v>1482</v>
      </c>
      <c r="C1494" s="33"/>
      <c r="D1494" s="33"/>
      <c r="E1494" s="37"/>
      <c r="F1494" s="38" t="str">
        <f>_xlfn.IFNA(VLOOKUP(Locations[[#This Row],[CleanZip]],ZipCodes[],2,0),"")</f>
        <v/>
      </c>
      <c r="G1494" s="38" t="str">
        <f>_xlfn.IFNA(VLOOKUP(Locations[[#This Row],[CleanZip]],ZipCodes[],3,0),"")</f>
        <v/>
      </c>
      <c r="H1494" s="33"/>
      <c r="I1494" s="39"/>
      <c r="J1494" s="39"/>
      <c r="K1494" s="40"/>
      <c r="L1494" s="40"/>
      <c r="M1494" s="33"/>
      <c r="N1494" s="40"/>
      <c r="O1494" s="33"/>
      <c r="P1494" s="33"/>
      <c r="Q1494" s="33"/>
      <c r="R1494" s="33"/>
      <c r="S1494" s="33"/>
      <c r="T1494" s="33"/>
      <c r="U1494" s="33"/>
      <c r="V1494" s="33"/>
      <c r="W1494" s="23" t="str">
        <f>LEFT(TEXT(Locations[[#This Row],[Zip Code]],"00000"),5)</f>
        <v>00000</v>
      </c>
    </row>
    <row r="1495" spans="2:23" x14ac:dyDescent="0.2">
      <c r="B1495" s="154">
        <v>1483</v>
      </c>
      <c r="C1495" s="33"/>
      <c r="D1495" s="33"/>
      <c r="E1495" s="37"/>
      <c r="F1495" s="38" t="str">
        <f>_xlfn.IFNA(VLOOKUP(Locations[[#This Row],[CleanZip]],ZipCodes[],2,0),"")</f>
        <v/>
      </c>
      <c r="G1495" s="38" t="str">
        <f>_xlfn.IFNA(VLOOKUP(Locations[[#This Row],[CleanZip]],ZipCodes[],3,0),"")</f>
        <v/>
      </c>
      <c r="H1495" s="33"/>
      <c r="I1495" s="39"/>
      <c r="J1495" s="39"/>
      <c r="K1495" s="40"/>
      <c r="L1495" s="40"/>
      <c r="M1495" s="33"/>
      <c r="N1495" s="40"/>
      <c r="O1495" s="33"/>
      <c r="P1495" s="33"/>
      <c r="Q1495" s="33"/>
      <c r="R1495" s="33"/>
      <c r="S1495" s="33"/>
      <c r="T1495" s="33"/>
      <c r="U1495" s="33"/>
      <c r="V1495" s="33"/>
      <c r="W1495" s="23" t="str">
        <f>LEFT(TEXT(Locations[[#This Row],[Zip Code]],"00000"),5)</f>
        <v>00000</v>
      </c>
    </row>
    <row r="1496" spans="2:23" x14ac:dyDescent="0.2">
      <c r="B1496" s="154">
        <v>1484</v>
      </c>
      <c r="C1496" s="33"/>
      <c r="D1496" s="33"/>
      <c r="E1496" s="37"/>
      <c r="F1496" s="38" t="str">
        <f>_xlfn.IFNA(VLOOKUP(Locations[[#This Row],[CleanZip]],ZipCodes[],2,0),"")</f>
        <v/>
      </c>
      <c r="G1496" s="38" t="str">
        <f>_xlfn.IFNA(VLOOKUP(Locations[[#This Row],[CleanZip]],ZipCodes[],3,0),"")</f>
        <v/>
      </c>
      <c r="H1496" s="33"/>
      <c r="I1496" s="39"/>
      <c r="J1496" s="39"/>
      <c r="K1496" s="40"/>
      <c r="L1496" s="40"/>
      <c r="M1496" s="33"/>
      <c r="N1496" s="40"/>
      <c r="O1496" s="33"/>
      <c r="P1496" s="33"/>
      <c r="Q1496" s="33"/>
      <c r="R1496" s="33"/>
      <c r="S1496" s="33"/>
      <c r="T1496" s="33"/>
      <c r="U1496" s="33"/>
      <c r="V1496" s="33"/>
      <c r="W1496" s="23" t="str">
        <f>LEFT(TEXT(Locations[[#This Row],[Zip Code]],"00000"),5)</f>
        <v>00000</v>
      </c>
    </row>
    <row r="1497" spans="2:23" x14ac:dyDescent="0.2">
      <c r="B1497" s="154">
        <v>1485</v>
      </c>
      <c r="C1497" s="33"/>
      <c r="D1497" s="33"/>
      <c r="E1497" s="37"/>
      <c r="F1497" s="38" t="str">
        <f>_xlfn.IFNA(VLOOKUP(Locations[[#This Row],[CleanZip]],ZipCodes[],2,0),"")</f>
        <v/>
      </c>
      <c r="G1497" s="38" t="str">
        <f>_xlfn.IFNA(VLOOKUP(Locations[[#This Row],[CleanZip]],ZipCodes[],3,0),"")</f>
        <v/>
      </c>
      <c r="H1497" s="33"/>
      <c r="I1497" s="39"/>
      <c r="J1497" s="39"/>
      <c r="K1497" s="40"/>
      <c r="L1497" s="40"/>
      <c r="M1497" s="33"/>
      <c r="N1497" s="40"/>
      <c r="O1497" s="33"/>
      <c r="P1497" s="33"/>
      <c r="Q1497" s="33"/>
      <c r="R1497" s="33"/>
      <c r="S1497" s="33"/>
      <c r="T1497" s="33"/>
      <c r="U1497" s="33"/>
      <c r="V1497" s="33"/>
      <c r="W1497" s="23" t="str">
        <f>LEFT(TEXT(Locations[[#This Row],[Zip Code]],"00000"),5)</f>
        <v>00000</v>
      </c>
    </row>
    <row r="1498" spans="2:23" x14ac:dyDescent="0.2">
      <c r="B1498" s="154">
        <v>1486</v>
      </c>
      <c r="C1498" s="33"/>
      <c r="D1498" s="33"/>
      <c r="E1498" s="37"/>
      <c r="F1498" s="38" t="str">
        <f>_xlfn.IFNA(VLOOKUP(Locations[[#This Row],[CleanZip]],ZipCodes[],2,0),"")</f>
        <v/>
      </c>
      <c r="G1498" s="38" t="str">
        <f>_xlfn.IFNA(VLOOKUP(Locations[[#This Row],[CleanZip]],ZipCodes[],3,0),"")</f>
        <v/>
      </c>
      <c r="H1498" s="33"/>
      <c r="I1498" s="39"/>
      <c r="J1498" s="39"/>
      <c r="K1498" s="40"/>
      <c r="L1498" s="40"/>
      <c r="M1498" s="33"/>
      <c r="N1498" s="40"/>
      <c r="O1498" s="33"/>
      <c r="P1498" s="33"/>
      <c r="Q1498" s="33"/>
      <c r="R1498" s="33"/>
      <c r="S1498" s="33"/>
      <c r="T1498" s="33"/>
      <c r="U1498" s="33"/>
      <c r="V1498" s="33"/>
      <c r="W1498" s="23" t="str">
        <f>LEFT(TEXT(Locations[[#This Row],[Zip Code]],"00000"),5)</f>
        <v>00000</v>
      </c>
    </row>
    <row r="1499" spans="2:23" x14ac:dyDescent="0.2">
      <c r="B1499" s="154">
        <v>1487</v>
      </c>
      <c r="C1499" s="33"/>
      <c r="D1499" s="33"/>
      <c r="E1499" s="37"/>
      <c r="F1499" s="38" t="str">
        <f>_xlfn.IFNA(VLOOKUP(Locations[[#This Row],[CleanZip]],ZipCodes[],2,0),"")</f>
        <v/>
      </c>
      <c r="G1499" s="38" t="str">
        <f>_xlfn.IFNA(VLOOKUP(Locations[[#This Row],[CleanZip]],ZipCodes[],3,0),"")</f>
        <v/>
      </c>
      <c r="H1499" s="33"/>
      <c r="I1499" s="39"/>
      <c r="J1499" s="39"/>
      <c r="K1499" s="40"/>
      <c r="L1499" s="40"/>
      <c r="M1499" s="33"/>
      <c r="N1499" s="40"/>
      <c r="O1499" s="33"/>
      <c r="P1499" s="33"/>
      <c r="Q1499" s="33"/>
      <c r="R1499" s="33"/>
      <c r="S1499" s="33"/>
      <c r="T1499" s="33"/>
      <c r="U1499" s="33"/>
      <c r="V1499" s="33"/>
      <c r="W1499" s="23" t="str">
        <f>LEFT(TEXT(Locations[[#This Row],[Zip Code]],"00000"),5)</f>
        <v>00000</v>
      </c>
    </row>
    <row r="1500" spans="2:23" x14ac:dyDescent="0.2">
      <c r="B1500" s="154">
        <v>1488</v>
      </c>
      <c r="C1500" s="33"/>
      <c r="D1500" s="33"/>
      <c r="E1500" s="37"/>
      <c r="F1500" s="38" t="str">
        <f>_xlfn.IFNA(VLOOKUP(Locations[[#This Row],[CleanZip]],ZipCodes[],2,0),"")</f>
        <v/>
      </c>
      <c r="G1500" s="38" t="str">
        <f>_xlfn.IFNA(VLOOKUP(Locations[[#This Row],[CleanZip]],ZipCodes[],3,0),"")</f>
        <v/>
      </c>
      <c r="H1500" s="33"/>
      <c r="I1500" s="39"/>
      <c r="J1500" s="39"/>
      <c r="K1500" s="40"/>
      <c r="L1500" s="40"/>
      <c r="M1500" s="33"/>
      <c r="N1500" s="40"/>
      <c r="O1500" s="33"/>
      <c r="P1500" s="33"/>
      <c r="Q1500" s="33"/>
      <c r="R1500" s="33"/>
      <c r="S1500" s="33"/>
      <c r="T1500" s="33"/>
      <c r="U1500" s="33"/>
      <c r="V1500" s="33"/>
      <c r="W1500" s="23" t="str">
        <f>LEFT(TEXT(Locations[[#This Row],[Zip Code]],"00000"),5)</f>
        <v>00000</v>
      </c>
    </row>
    <row r="1501" spans="2:23" x14ac:dyDescent="0.2">
      <c r="B1501" s="154">
        <v>1489</v>
      </c>
      <c r="C1501" s="33"/>
      <c r="D1501" s="33"/>
      <c r="E1501" s="37"/>
      <c r="F1501" s="38" t="str">
        <f>_xlfn.IFNA(VLOOKUP(Locations[[#This Row],[CleanZip]],ZipCodes[],2,0),"")</f>
        <v/>
      </c>
      <c r="G1501" s="38" t="str">
        <f>_xlfn.IFNA(VLOOKUP(Locations[[#This Row],[CleanZip]],ZipCodes[],3,0),"")</f>
        <v/>
      </c>
      <c r="H1501" s="33"/>
      <c r="I1501" s="39"/>
      <c r="J1501" s="39"/>
      <c r="K1501" s="40"/>
      <c r="L1501" s="40"/>
      <c r="M1501" s="33"/>
      <c r="N1501" s="40"/>
      <c r="O1501" s="33"/>
      <c r="P1501" s="33"/>
      <c r="Q1501" s="33"/>
      <c r="R1501" s="33"/>
      <c r="S1501" s="33"/>
      <c r="T1501" s="33"/>
      <c r="U1501" s="33"/>
      <c r="V1501" s="33"/>
      <c r="W1501" s="23" t="str">
        <f>LEFT(TEXT(Locations[[#This Row],[Zip Code]],"00000"),5)</f>
        <v>00000</v>
      </c>
    </row>
    <row r="1502" spans="2:23" x14ac:dyDescent="0.2">
      <c r="B1502" s="154">
        <v>1490</v>
      </c>
      <c r="C1502" s="33"/>
      <c r="D1502" s="33"/>
      <c r="E1502" s="37"/>
      <c r="F1502" s="38" t="str">
        <f>_xlfn.IFNA(VLOOKUP(Locations[[#This Row],[CleanZip]],ZipCodes[],2,0),"")</f>
        <v/>
      </c>
      <c r="G1502" s="38" t="str">
        <f>_xlfn.IFNA(VLOOKUP(Locations[[#This Row],[CleanZip]],ZipCodes[],3,0),"")</f>
        <v/>
      </c>
      <c r="H1502" s="33"/>
      <c r="I1502" s="39"/>
      <c r="J1502" s="39"/>
      <c r="K1502" s="40"/>
      <c r="L1502" s="40"/>
      <c r="M1502" s="33"/>
      <c r="N1502" s="40"/>
      <c r="O1502" s="33"/>
      <c r="P1502" s="33"/>
      <c r="Q1502" s="33"/>
      <c r="R1502" s="33"/>
      <c r="S1502" s="33"/>
      <c r="T1502" s="33"/>
      <c r="U1502" s="33"/>
      <c r="V1502" s="33"/>
      <c r="W1502" s="23" t="str">
        <f>LEFT(TEXT(Locations[[#This Row],[Zip Code]],"00000"),5)</f>
        <v>00000</v>
      </c>
    </row>
    <row r="1503" spans="2:23" x14ac:dyDescent="0.2">
      <c r="B1503" s="154">
        <v>1491</v>
      </c>
      <c r="C1503" s="33"/>
      <c r="D1503" s="33"/>
      <c r="E1503" s="37"/>
      <c r="F1503" s="38" t="str">
        <f>_xlfn.IFNA(VLOOKUP(Locations[[#This Row],[CleanZip]],ZipCodes[],2,0),"")</f>
        <v/>
      </c>
      <c r="G1503" s="38" t="str">
        <f>_xlfn.IFNA(VLOOKUP(Locations[[#This Row],[CleanZip]],ZipCodes[],3,0),"")</f>
        <v/>
      </c>
      <c r="H1503" s="33"/>
      <c r="I1503" s="39"/>
      <c r="J1503" s="39"/>
      <c r="K1503" s="40"/>
      <c r="L1503" s="40"/>
      <c r="M1503" s="33"/>
      <c r="N1503" s="40"/>
      <c r="O1503" s="33"/>
      <c r="P1503" s="33"/>
      <c r="Q1503" s="33"/>
      <c r="R1503" s="33"/>
      <c r="S1503" s="33"/>
      <c r="T1503" s="33"/>
      <c r="U1503" s="33"/>
      <c r="V1503" s="33"/>
      <c r="W1503" s="23" t="str">
        <f>LEFT(TEXT(Locations[[#This Row],[Zip Code]],"00000"),5)</f>
        <v>00000</v>
      </c>
    </row>
    <row r="1504" spans="2:23" x14ac:dyDescent="0.2">
      <c r="B1504" s="154">
        <v>1492</v>
      </c>
      <c r="C1504" s="33"/>
      <c r="D1504" s="33"/>
      <c r="E1504" s="37"/>
      <c r="F1504" s="38" t="str">
        <f>_xlfn.IFNA(VLOOKUP(Locations[[#This Row],[CleanZip]],ZipCodes[],2,0),"")</f>
        <v/>
      </c>
      <c r="G1504" s="38" t="str">
        <f>_xlfn.IFNA(VLOOKUP(Locations[[#This Row],[CleanZip]],ZipCodes[],3,0),"")</f>
        <v/>
      </c>
      <c r="H1504" s="33"/>
      <c r="I1504" s="39"/>
      <c r="J1504" s="39"/>
      <c r="K1504" s="40"/>
      <c r="L1504" s="40"/>
      <c r="M1504" s="33"/>
      <c r="N1504" s="40"/>
      <c r="O1504" s="33"/>
      <c r="P1504" s="33"/>
      <c r="Q1504" s="33"/>
      <c r="R1504" s="33"/>
      <c r="S1504" s="33"/>
      <c r="T1504" s="33"/>
      <c r="U1504" s="33"/>
      <c r="V1504" s="33"/>
      <c r="W1504" s="23" t="str">
        <f>LEFT(TEXT(Locations[[#This Row],[Zip Code]],"00000"),5)</f>
        <v>00000</v>
      </c>
    </row>
    <row r="1505" spans="2:23" x14ac:dyDescent="0.2">
      <c r="B1505" s="154">
        <v>1493</v>
      </c>
      <c r="C1505" s="33"/>
      <c r="D1505" s="33"/>
      <c r="E1505" s="37"/>
      <c r="F1505" s="38" t="str">
        <f>_xlfn.IFNA(VLOOKUP(Locations[[#This Row],[CleanZip]],ZipCodes[],2,0),"")</f>
        <v/>
      </c>
      <c r="G1505" s="38" t="str">
        <f>_xlfn.IFNA(VLOOKUP(Locations[[#This Row],[CleanZip]],ZipCodes[],3,0),"")</f>
        <v/>
      </c>
      <c r="H1505" s="33"/>
      <c r="I1505" s="39"/>
      <c r="J1505" s="39"/>
      <c r="K1505" s="40"/>
      <c r="L1505" s="40"/>
      <c r="M1505" s="33"/>
      <c r="N1505" s="40"/>
      <c r="O1505" s="33"/>
      <c r="P1505" s="33"/>
      <c r="Q1505" s="33"/>
      <c r="R1505" s="33"/>
      <c r="S1505" s="33"/>
      <c r="T1505" s="33"/>
      <c r="U1505" s="33"/>
      <c r="V1505" s="33"/>
      <c r="W1505" s="23" t="str">
        <f>LEFT(TEXT(Locations[[#This Row],[Zip Code]],"00000"),5)</f>
        <v>00000</v>
      </c>
    </row>
    <row r="1506" spans="2:23" x14ac:dyDescent="0.2">
      <c r="B1506" s="154">
        <v>1494</v>
      </c>
      <c r="C1506" s="33"/>
      <c r="D1506" s="33"/>
      <c r="E1506" s="37"/>
      <c r="F1506" s="38" t="str">
        <f>_xlfn.IFNA(VLOOKUP(Locations[[#This Row],[CleanZip]],ZipCodes[],2,0),"")</f>
        <v/>
      </c>
      <c r="G1506" s="38" t="str">
        <f>_xlfn.IFNA(VLOOKUP(Locations[[#This Row],[CleanZip]],ZipCodes[],3,0),"")</f>
        <v/>
      </c>
      <c r="H1506" s="33"/>
      <c r="I1506" s="39"/>
      <c r="J1506" s="39"/>
      <c r="K1506" s="40"/>
      <c r="L1506" s="40"/>
      <c r="M1506" s="33"/>
      <c r="N1506" s="40"/>
      <c r="O1506" s="33"/>
      <c r="P1506" s="33"/>
      <c r="Q1506" s="33"/>
      <c r="R1506" s="33"/>
      <c r="S1506" s="33"/>
      <c r="T1506" s="33"/>
      <c r="U1506" s="33"/>
      <c r="V1506" s="33"/>
      <c r="W1506" s="23" t="str">
        <f>LEFT(TEXT(Locations[[#This Row],[Zip Code]],"00000"),5)</f>
        <v>00000</v>
      </c>
    </row>
    <row r="1507" spans="2:23" x14ac:dyDescent="0.2">
      <c r="B1507" s="154">
        <v>1495</v>
      </c>
      <c r="C1507" s="33"/>
      <c r="D1507" s="33"/>
      <c r="E1507" s="37"/>
      <c r="F1507" s="38" t="str">
        <f>_xlfn.IFNA(VLOOKUP(Locations[[#This Row],[CleanZip]],ZipCodes[],2,0),"")</f>
        <v/>
      </c>
      <c r="G1507" s="38" t="str">
        <f>_xlfn.IFNA(VLOOKUP(Locations[[#This Row],[CleanZip]],ZipCodes[],3,0),"")</f>
        <v/>
      </c>
      <c r="H1507" s="33"/>
      <c r="I1507" s="39"/>
      <c r="J1507" s="39"/>
      <c r="K1507" s="40"/>
      <c r="L1507" s="40"/>
      <c r="M1507" s="33"/>
      <c r="N1507" s="40"/>
      <c r="O1507" s="33"/>
      <c r="P1507" s="33"/>
      <c r="Q1507" s="33"/>
      <c r="R1507" s="33"/>
      <c r="S1507" s="33"/>
      <c r="T1507" s="33"/>
      <c r="U1507" s="33"/>
      <c r="V1507" s="33"/>
      <c r="W1507" s="23" t="str">
        <f>LEFT(TEXT(Locations[[#This Row],[Zip Code]],"00000"),5)</f>
        <v>00000</v>
      </c>
    </row>
    <row r="1508" spans="2:23" x14ac:dyDescent="0.2">
      <c r="B1508" s="154">
        <v>1496</v>
      </c>
      <c r="C1508" s="33"/>
      <c r="D1508" s="33"/>
      <c r="E1508" s="37"/>
      <c r="F1508" s="38" t="str">
        <f>_xlfn.IFNA(VLOOKUP(Locations[[#This Row],[CleanZip]],ZipCodes[],2,0),"")</f>
        <v/>
      </c>
      <c r="G1508" s="38" t="str">
        <f>_xlfn.IFNA(VLOOKUP(Locations[[#This Row],[CleanZip]],ZipCodes[],3,0),"")</f>
        <v/>
      </c>
      <c r="H1508" s="33"/>
      <c r="I1508" s="39"/>
      <c r="J1508" s="39"/>
      <c r="K1508" s="40"/>
      <c r="L1508" s="40"/>
      <c r="M1508" s="33"/>
      <c r="N1508" s="40"/>
      <c r="O1508" s="33"/>
      <c r="P1508" s="33"/>
      <c r="Q1508" s="33"/>
      <c r="R1508" s="33"/>
      <c r="S1508" s="33"/>
      <c r="T1508" s="33"/>
      <c r="U1508" s="33"/>
      <c r="V1508" s="33"/>
      <c r="W1508" s="23" t="str">
        <f>LEFT(TEXT(Locations[[#This Row],[Zip Code]],"00000"),5)</f>
        <v>00000</v>
      </c>
    </row>
    <row r="1509" spans="2:23" x14ac:dyDescent="0.2">
      <c r="B1509" s="154">
        <v>1497</v>
      </c>
      <c r="C1509" s="33"/>
      <c r="D1509" s="33"/>
      <c r="E1509" s="37"/>
      <c r="F1509" s="38" t="str">
        <f>_xlfn.IFNA(VLOOKUP(Locations[[#This Row],[CleanZip]],ZipCodes[],2,0),"")</f>
        <v/>
      </c>
      <c r="G1509" s="38" t="str">
        <f>_xlfn.IFNA(VLOOKUP(Locations[[#This Row],[CleanZip]],ZipCodes[],3,0),"")</f>
        <v/>
      </c>
      <c r="H1509" s="33"/>
      <c r="I1509" s="39"/>
      <c r="J1509" s="39"/>
      <c r="K1509" s="40"/>
      <c r="L1509" s="40"/>
      <c r="M1509" s="33"/>
      <c r="N1509" s="40"/>
      <c r="O1509" s="33"/>
      <c r="P1509" s="33"/>
      <c r="Q1509" s="33"/>
      <c r="R1509" s="33"/>
      <c r="S1509" s="33"/>
      <c r="T1509" s="33"/>
      <c r="U1509" s="33"/>
      <c r="V1509" s="33"/>
      <c r="W1509" s="23" t="str">
        <f>LEFT(TEXT(Locations[[#This Row],[Zip Code]],"00000"),5)</f>
        <v>00000</v>
      </c>
    </row>
    <row r="1510" spans="2:23" x14ac:dyDescent="0.2">
      <c r="B1510" s="154">
        <v>1498</v>
      </c>
      <c r="C1510" s="33"/>
      <c r="D1510" s="33"/>
      <c r="E1510" s="37"/>
      <c r="F1510" s="38" t="str">
        <f>_xlfn.IFNA(VLOOKUP(Locations[[#This Row],[CleanZip]],ZipCodes[],2,0),"")</f>
        <v/>
      </c>
      <c r="G1510" s="38" t="str">
        <f>_xlfn.IFNA(VLOOKUP(Locations[[#This Row],[CleanZip]],ZipCodes[],3,0),"")</f>
        <v/>
      </c>
      <c r="H1510" s="33"/>
      <c r="I1510" s="39"/>
      <c r="J1510" s="39"/>
      <c r="K1510" s="40"/>
      <c r="L1510" s="40"/>
      <c r="M1510" s="33"/>
      <c r="N1510" s="40"/>
      <c r="O1510" s="33"/>
      <c r="P1510" s="33"/>
      <c r="Q1510" s="33"/>
      <c r="R1510" s="33"/>
      <c r="S1510" s="33"/>
      <c r="T1510" s="33"/>
      <c r="U1510" s="33"/>
      <c r="V1510" s="33"/>
      <c r="W1510" s="23" t="str">
        <f>LEFT(TEXT(Locations[[#This Row],[Zip Code]],"00000"),5)</f>
        <v>00000</v>
      </c>
    </row>
    <row r="1511" spans="2:23" x14ac:dyDescent="0.2">
      <c r="B1511" s="154">
        <v>1499</v>
      </c>
      <c r="C1511" s="33"/>
      <c r="D1511" s="33"/>
      <c r="E1511" s="37"/>
      <c r="F1511" s="38" t="str">
        <f>_xlfn.IFNA(VLOOKUP(Locations[[#This Row],[CleanZip]],ZipCodes[],2,0),"")</f>
        <v/>
      </c>
      <c r="G1511" s="38" t="str">
        <f>_xlfn.IFNA(VLOOKUP(Locations[[#This Row],[CleanZip]],ZipCodes[],3,0),"")</f>
        <v/>
      </c>
      <c r="H1511" s="33"/>
      <c r="I1511" s="39"/>
      <c r="J1511" s="39"/>
      <c r="K1511" s="40"/>
      <c r="L1511" s="40"/>
      <c r="M1511" s="33"/>
      <c r="N1511" s="40"/>
      <c r="O1511" s="33"/>
      <c r="P1511" s="33"/>
      <c r="Q1511" s="33"/>
      <c r="R1511" s="33"/>
      <c r="S1511" s="33"/>
      <c r="T1511" s="33"/>
      <c r="U1511" s="33"/>
      <c r="V1511" s="33"/>
      <c r="W1511" s="23" t="str">
        <f>LEFT(TEXT(Locations[[#This Row],[Zip Code]],"00000"),5)</f>
        <v>00000</v>
      </c>
    </row>
    <row r="1512" spans="2:23" x14ac:dyDescent="0.2">
      <c r="B1512" s="154">
        <v>1500</v>
      </c>
      <c r="C1512" s="33"/>
      <c r="D1512" s="33"/>
      <c r="E1512" s="37"/>
      <c r="F1512" s="38" t="str">
        <f>_xlfn.IFNA(VLOOKUP(Locations[[#This Row],[CleanZip]],ZipCodes[],2,0),"")</f>
        <v/>
      </c>
      <c r="G1512" s="38" t="str">
        <f>_xlfn.IFNA(VLOOKUP(Locations[[#This Row],[CleanZip]],ZipCodes[],3,0),"")</f>
        <v/>
      </c>
      <c r="H1512" s="33"/>
      <c r="I1512" s="39"/>
      <c r="J1512" s="39"/>
      <c r="K1512" s="40"/>
      <c r="L1512" s="40"/>
      <c r="M1512" s="33"/>
      <c r="N1512" s="40"/>
      <c r="O1512" s="33"/>
      <c r="P1512" s="33"/>
      <c r="Q1512" s="33"/>
      <c r="R1512" s="33"/>
      <c r="S1512" s="33"/>
      <c r="T1512" s="33"/>
      <c r="U1512" s="33"/>
      <c r="V1512" s="33"/>
      <c r="W1512" s="23" t="str">
        <f>LEFT(TEXT(Locations[[#This Row],[Zip Code]],"00000"),5)</f>
        <v>00000</v>
      </c>
    </row>
    <row r="1513" spans="2:23" x14ac:dyDescent="0.2">
      <c r="B1513" s="154">
        <v>1501</v>
      </c>
      <c r="C1513" s="33"/>
      <c r="D1513" s="33"/>
      <c r="E1513" s="37"/>
      <c r="F1513" s="38" t="str">
        <f>_xlfn.IFNA(VLOOKUP(Locations[[#This Row],[CleanZip]],ZipCodes[],2,0),"")</f>
        <v/>
      </c>
      <c r="G1513" s="38" t="str">
        <f>_xlfn.IFNA(VLOOKUP(Locations[[#This Row],[CleanZip]],ZipCodes[],3,0),"")</f>
        <v/>
      </c>
      <c r="H1513" s="33"/>
      <c r="I1513" s="39"/>
      <c r="J1513" s="39"/>
      <c r="K1513" s="40"/>
      <c r="L1513" s="40"/>
      <c r="M1513" s="33"/>
      <c r="N1513" s="40"/>
      <c r="O1513" s="33"/>
      <c r="P1513" s="33"/>
      <c r="Q1513" s="33"/>
      <c r="R1513" s="33"/>
      <c r="S1513" s="33"/>
      <c r="T1513" s="33"/>
      <c r="U1513" s="33"/>
      <c r="V1513" s="33"/>
      <c r="W1513" s="23" t="str">
        <f>LEFT(TEXT(Locations[[#This Row],[Zip Code]],"00000"),5)</f>
        <v>00000</v>
      </c>
    </row>
    <row r="1514" spans="2:23" x14ac:dyDescent="0.2">
      <c r="B1514" s="154">
        <v>1502</v>
      </c>
      <c r="C1514" s="33"/>
      <c r="D1514" s="33"/>
      <c r="E1514" s="37"/>
      <c r="F1514" s="38" t="str">
        <f>_xlfn.IFNA(VLOOKUP(Locations[[#This Row],[CleanZip]],ZipCodes[],2,0),"")</f>
        <v/>
      </c>
      <c r="G1514" s="38" t="str">
        <f>_xlfn.IFNA(VLOOKUP(Locations[[#This Row],[CleanZip]],ZipCodes[],3,0),"")</f>
        <v/>
      </c>
      <c r="H1514" s="33"/>
      <c r="I1514" s="39"/>
      <c r="J1514" s="39"/>
      <c r="K1514" s="40"/>
      <c r="L1514" s="40"/>
      <c r="M1514" s="33"/>
      <c r="N1514" s="40"/>
      <c r="O1514" s="33"/>
      <c r="P1514" s="33"/>
      <c r="Q1514" s="33"/>
      <c r="R1514" s="33"/>
      <c r="S1514" s="33"/>
      <c r="T1514" s="33"/>
      <c r="U1514" s="33"/>
      <c r="V1514" s="33"/>
      <c r="W1514" s="23" t="str">
        <f>LEFT(TEXT(Locations[[#This Row],[Zip Code]],"00000"),5)</f>
        <v>00000</v>
      </c>
    </row>
    <row r="1515" spans="2:23" x14ac:dyDescent="0.2">
      <c r="B1515" s="154">
        <v>1503</v>
      </c>
      <c r="C1515" s="33"/>
      <c r="D1515" s="33"/>
      <c r="E1515" s="37"/>
      <c r="F1515" s="38" t="str">
        <f>_xlfn.IFNA(VLOOKUP(Locations[[#This Row],[CleanZip]],ZipCodes[],2,0),"")</f>
        <v/>
      </c>
      <c r="G1515" s="38" t="str">
        <f>_xlfn.IFNA(VLOOKUP(Locations[[#This Row],[CleanZip]],ZipCodes[],3,0),"")</f>
        <v/>
      </c>
      <c r="H1515" s="33"/>
      <c r="I1515" s="39"/>
      <c r="J1515" s="39"/>
      <c r="K1515" s="40"/>
      <c r="L1515" s="40"/>
      <c r="M1515" s="33"/>
      <c r="N1515" s="40"/>
      <c r="O1515" s="33"/>
      <c r="P1515" s="33"/>
      <c r="Q1515" s="33"/>
      <c r="R1515" s="33"/>
      <c r="S1515" s="33"/>
      <c r="T1515" s="33"/>
      <c r="U1515" s="33"/>
      <c r="V1515" s="33"/>
      <c r="W1515" s="23" t="str">
        <f>LEFT(TEXT(Locations[[#This Row],[Zip Code]],"00000"),5)</f>
        <v>00000</v>
      </c>
    </row>
    <row r="1516" spans="2:23" x14ac:dyDescent="0.2">
      <c r="B1516" s="154">
        <v>1504</v>
      </c>
      <c r="C1516" s="33"/>
      <c r="D1516" s="33"/>
      <c r="E1516" s="37"/>
      <c r="F1516" s="38" t="str">
        <f>_xlfn.IFNA(VLOOKUP(Locations[[#This Row],[CleanZip]],ZipCodes[],2,0),"")</f>
        <v/>
      </c>
      <c r="G1516" s="38" t="str">
        <f>_xlfn.IFNA(VLOOKUP(Locations[[#This Row],[CleanZip]],ZipCodes[],3,0),"")</f>
        <v/>
      </c>
      <c r="H1516" s="33"/>
      <c r="I1516" s="39"/>
      <c r="J1516" s="39"/>
      <c r="K1516" s="40"/>
      <c r="L1516" s="40"/>
      <c r="M1516" s="33"/>
      <c r="N1516" s="40"/>
      <c r="O1516" s="33"/>
      <c r="P1516" s="33"/>
      <c r="Q1516" s="33"/>
      <c r="R1516" s="33"/>
      <c r="S1516" s="33"/>
      <c r="T1516" s="33"/>
      <c r="U1516" s="33"/>
      <c r="V1516" s="33"/>
      <c r="W1516" s="23" t="str">
        <f>LEFT(TEXT(Locations[[#This Row],[Zip Code]],"00000"),5)</f>
        <v>00000</v>
      </c>
    </row>
    <row r="1517" spans="2:23" x14ac:dyDescent="0.2">
      <c r="B1517" s="154">
        <v>1505</v>
      </c>
      <c r="C1517" s="33"/>
      <c r="D1517" s="33"/>
      <c r="E1517" s="37"/>
      <c r="F1517" s="38" t="str">
        <f>_xlfn.IFNA(VLOOKUP(Locations[[#This Row],[CleanZip]],ZipCodes[],2,0),"")</f>
        <v/>
      </c>
      <c r="G1517" s="38" t="str">
        <f>_xlfn.IFNA(VLOOKUP(Locations[[#This Row],[CleanZip]],ZipCodes[],3,0),"")</f>
        <v/>
      </c>
      <c r="H1517" s="33"/>
      <c r="I1517" s="39"/>
      <c r="J1517" s="39"/>
      <c r="K1517" s="40"/>
      <c r="L1517" s="40"/>
      <c r="M1517" s="33"/>
      <c r="N1517" s="40"/>
      <c r="O1517" s="33"/>
      <c r="P1517" s="33"/>
      <c r="Q1517" s="33"/>
      <c r="R1517" s="33"/>
      <c r="S1517" s="33"/>
      <c r="T1517" s="33"/>
      <c r="U1517" s="33"/>
      <c r="V1517" s="33"/>
      <c r="W1517" s="23" t="str">
        <f>LEFT(TEXT(Locations[[#This Row],[Zip Code]],"00000"),5)</f>
        <v>00000</v>
      </c>
    </row>
    <row r="1518" spans="2:23" x14ac:dyDescent="0.2">
      <c r="B1518" s="154">
        <v>1506</v>
      </c>
      <c r="C1518" s="33"/>
      <c r="D1518" s="33"/>
      <c r="E1518" s="37"/>
      <c r="F1518" s="38" t="str">
        <f>_xlfn.IFNA(VLOOKUP(Locations[[#This Row],[CleanZip]],ZipCodes[],2,0),"")</f>
        <v/>
      </c>
      <c r="G1518" s="38" t="str">
        <f>_xlfn.IFNA(VLOOKUP(Locations[[#This Row],[CleanZip]],ZipCodes[],3,0),"")</f>
        <v/>
      </c>
      <c r="H1518" s="33"/>
      <c r="I1518" s="39"/>
      <c r="J1518" s="39"/>
      <c r="K1518" s="40"/>
      <c r="L1518" s="40"/>
      <c r="M1518" s="33"/>
      <c r="N1518" s="40"/>
      <c r="O1518" s="33"/>
      <c r="P1518" s="33"/>
      <c r="Q1518" s="33"/>
      <c r="R1518" s="33"/>
      <c r="S1518" s="33"/>
      <c r="T1518" s="33"/>
      <c r="U1518" s="33"/>
      <c r="V1518" s="33"/>
      <c r="W1518" s="23" t="str">
        <f>LEFT(TEXT(Locations[[#This Row],[Zip Code]],"00000"),5)</f>
        <v>00000</v>
      </c>
    </row>
    <row r="1519" spans="2:23" x14ac:dyDescent="0.2">
      <c r="B1519" s="154">
        <v>1507</v>
      </c>
      <c r="C1519" s="33"/>
      <c r="D1519" s="33"/>
      <c r="E1519" s="37"/>
      <c r="F1519" s="38" t="str">
        <f>_xlfn.IFNA(VLOOKUP(Locations[[#This Row],[CleanZip]],ZipCodes[],2,0),"")</f>
        <v/>
      </c>
      <c r="G1519" s="38" t="str">
        <f>_xlfn.IFNA(VLOOKUP(Locations[[#This Row],[CleanZip]],ZipCodes[],3,0),"")</f>
        <v/>
      </c>
      <c r="H1519" s="33"/>
      <c r="I1519" s="39"/>
      <c r="J1519" s="39"/>
      <c r="K1519" s="40"/>
      <c r="L1519" s="40"/>
      <c r="M1519" s="33"/>
      <c r="N1519" s="40"/>
      <c r="O1519" s="33"/>
      <c r="P1519" s="33"/>
      <c r="Q1519" s="33"/>
      <c r="R1519" s="33"/>
      <c r="S1519" s="33"/>
      <c r="T1519" s="33"/>
      <c r="U1519" s="33"/>
      <c r="V1519" s="33"/>
      <c r="W1519" s="23" t="str">
        <f>LEFT(TEXT(Locations[[#This Row],[Zip Code]],"00000"),5)</f>
        <v>00000</v>
      </c>
    </row>
    <row r="1520" spans="2:23" x14ac:dyDescent="0.2">
      <c r="B1520" s="154">
        <v>1508</v>
      </c>
      <c r="C1520" s="33"/>
      <c r="D1520" s="33"/>
      <c r="E1520" s="37"/>
      <c r="F1520" s="38" t="str">
        <f>_xlfn.IFNA(VLOOKUP(Locations[[#This Row],[CleanZip]],ZipCodes[],2,0),"")</f>
        <v/>
      </c>
      <c r="G1520" s="38" t="str">
        <f>_xlfn.IFNA(VLOOKUP(Locations[[#This Row],[CleanZip]],ZipCodes[],3,0),"")</f>
        <v/>
      </c>
      <c r="H1520" s="33"/>
      <c r="I1520" s="39"/>
      <c r="J1520" s="39"/>
      <c r="K1520" s="40"/>
      <c r="L1520" s="40"/>
      <c r="M1520" s="33"/>
      <c r="N1520" s="40"/>
      <c r="O1520" s="33"/>
      <c r="P1520" s="33"/>
      <c r="Q1520" s="33"/>
      <c r="R1520" s="33"/>
      <c r="S1520" s="33"/>
      <c r="T1520" s="33"/>
      <c r="U1520" s="33"/>
      <c r="V1520" s="33"/>
      <c r="W1520" s="23" t="str">
        <f>LEFT(TEXT(Locations[[#This Row],[Zip Code]],"00000"),5)</f>
        <v>00000</v>
      </c>
    </row>
    <row r="1521" spans="2:23" x14ac:dyDescent="0.2">
      <c r="B1521" s="154">
        <v>1509</v>
      </c>
      <c r="C1521" s="33"/>
      <c r="D1521" s="33"/>
      <c r="E1521" s="37"/>
      <c r="F1521" s="38" t="str">
        <f>_xlfn.IFNA(VLOOKUP(Locations[[#This Row],[CleanZip]],ZipCodes[],2,0),"")</f>
        <v/>
      </c>
      <c r="G1521" s="38" t="str">
        <f>_xlfn.IFNA(VLOOKUP(Locations[[#This Row],[CleanZip]],ZipCodes[],3,0),"")</f>
        <v/>
      </c>
      <c r="H1521" s="33"/>
      <c r="I1521" s="39"/>
      <c r="J1521" s="39"/>
      <c r="K1521" s="40"/>
      <c r="L1521" s="40"/>
      <c r="M1521" s="33"/>
      <c r="N1521" s="40"/>
      <c r="O1521" s="33"/>
      <c r="P1521" s="33"/>
      <c r="Q1521" s="33"/>
      <c r="R1521" s="33"/>
      <c r="S1521" s="33"/>
      <c r="T1521" s="33"/>
      <c r="U1521" s="33"/>
      <c r="V1521" s="33"/>
      <c r="W1521" s="23" t="str">
        <f>LEFT(TEXT(Locations[[#This Row],[Zip Code]],"00000"),5)</f>
        <v>00000</v>
      </c>
    </row>
    <row r="1522" spans="2:23" x14ac:dyDescent="0.2">
      <c r="B1522" s="154">
        <v>1510</v>
      </c>
      <c r="C1522" s="33"/>
      <c r="D1522" s="33"/>
      <c r="E1522" s="37"/>
      <c r="F1522" s="38" t="str">
        <f>_xlfn.IFNA(VLOOKUP(Locations[[#This Row],[CleanZip]],ZipCodes[],2,0),"")</f>
        <v/>
      </c>
      <c r="G1522" s="38" t="str">
        <f>_xlfn.IFNA(VLOOKUP(Locations[[#This Row],[CleanZip]],ZipCodes[],3,0),"")</f>
        <v/>
      </c>
      <c r="H1522" s="33"/>
      <c r="I1522" s="39"/>
      <c r="J1522" s="39"/>
      <c r="K1522" s="40"/>
      <c r="L1522" s="40"/>
      <c r="M1522" s="33"/>
      <c r="N1522" s="40"/>
      <c r="O1522" s="33"/>
      <c r="P1522" s="33"/>
      <c r="Q1522" s="33"/>
      <c r="R1522" s="33"/>
      <c r="S1522" s="33"/>
      <c r="T1522" s="33"/>
      <c r="U1522" s="33"/>
      <c r="V1522" s="33"/>
      <c r="W1522" s="23" t="str">
        <f>LEFT(TEXT(Locations[[#This Row],[Zip Code]],"00000"),5)</f>
        <v>00000</v>
      </c>
    </row>
    <row r="1523" spans="2:23" x14ac:dyDescent="0.2">
      <c r="B1523" s="154">
        <v>1511</v>
      </c>
      <c r="C1523" s="33"/>
      <c r="D1523" s="33"/>
      <c r="E1523" s="37"/>
      <c r="F1523" s="38" t="str">
        <f>_xlfn.IFNA(VLOOKUP(Locations[[#This Row],[CleanZip]],ZipCodes[],2,0),"")</f>
        <v/>
      </c>
      <c r="G1523" s="38" t="str">
        <f>_xlfn.IFNA(VLOOKUP(Locations[[#This Row],[CleanZip]],ZipCodes[],3,0),"")</f>
        <v/>
      </c>
      <c r="H1523" s="33"/>
      <c r="I1523" s="39"/>
      <c r="J1523" s="39"/>
      <c r="K1523" s="40"/>
      <c r="L1523" s="40"/>
      <c r="M1523" s="33"/>
      <c r="N1523" s="40"/>
      <c r="O1523" s="33"/>
      <c r="P1523" s="33"/>
      <c r="Q1523" s="33"/>
      <c r="R1523" s="33"/>
      <c r="S1523" s="33"/>
      <c r="T1523" s="33"/>
      <c r="U1523" s="33"/>
      <c r="V1523" s="33"/>
      <c r="W1523" s="23" t="str">
        <f>LEFT(TEXT(Locations[[#This Row],[Zip Code]],"00000"),5)</f>
        <v>00000</v>
      </c>
    </row>
    <row r="1524" spans="2:23" x14ac:dyDescent="0.2">
      <c r="B1524" s="154">
        <v>1512</v>
      </c>
      <c r="C1524" s="33"/>
      <c r="D1524" s="33"/>
      <c r="E1524" s="37"/>
      <c r="F1524" s="38" t="str">
        <f>_xlfn.IFNA(VLOOKUP(Locations[[#This Row],[CleanZip]],ZipCodes[],2,0),"")</f>
        <v/>
      </c>
      <c r="G1524" s="38" t="str">
        <f>_xlfn.IFNA(VLOOKUP(Locations[[#This Row],[CleanZip]],ZipCodes[],3,0),"")</f>
        <v/>
      </c>
      <c r="H1524" s="33"/>
      <c r="I1524" s="39"/>
      <c r="J1524" s="39"/>
      <c r="K1524" s="40"/>
      <c r="L1524" s="40"/>
      <c r="M1524" s="33"/>
      <c r="N1524" s="40"/>
      <c r="O1524" s="33"/>
      <c r="P1524" s="33"/>
      <c r="Q1524" s="33"/>
      <c r="R1524" s="33"/>
      <c r="S1524" s="33"/>
      <c r="T1524" s="33"/>
      <c r="U1524" s="33"/>
      <c r="V1524" s="33"/>
      <c r="W1524" s="23" t="str">
        <f>LEFT(TEXT(Locations[[#This Row],[Zip Code]],"00000"),5)</f>
        <v>00000</v>
      </c>
    </row>
    <row r="1525" spans="2:23" x14ac:dyDescent="0.2">
      <c r="B1525" s="154">
        <v>1513</v>
      </c>
      <c r="C1525" s="33"/>
      <c r="D1525" s="33"/>
      <c r="E1525" s="37"/>
      <c r="F1525" s="38" t="str">
        <f>_xlfn.IFNA(VLOOKUP(Locations[[#This Row],[CleanZip]],ZipCodes[],2,0),"")</f>
        <v/>
      </c>
      <c r="G1525" s="38" t="str">
        <f>_xlfn.IFNA(VLOOKUP(Locations[[#This Row],[CleanZip]],ZipCodes[],3,0),"")</f>
        <v/>
      </c>
      <c r="H1525" s="33"/>
      <c r="I1525" s="39"/>
      <c r="J1525" s="39"/>
      <c r="K1525" s="40"/>
      <c r="L1525" s="40"/>
      <c r="M1525" s="33"/>
      <c r="N1525" s="40"/>
      <c r="O1525" s="33"/>
      <c r="P1525" s="33"/>
      <c r="Q1525" s="33"/>
      <c r="R1525" s="33"/>
      <c r="S1525" s="33"/>
      <c r="T1525" s="33"/>
      <c r="U1525" s="33"/>
      <c r="V1525" s="33"/>
      <c r="W1525" s="23" t="str">
        <f>LEFT(TEXT(Locations[[#This Row],[Zip Code]],"00000"),5)</f>
        <v>00000</v>
      </c>
    </row>
    <row r="1526" spans="2:23" x14ac:dyDescent="0.2">
      <c r="B1526" s="154">
        <v>1514</v>
      </c>
      <c r="C1526" s="33"/>
      <c r="D1526" s="33"/>
      <c r="E1526" s="37"/>
      <c r="F1526" s="38" t="str">
        <f>_xlfn.IFNA(VLOOKUP(Locations[[#This Row],[CleanZip]],ZipCodes[],2,0),"")</f>
        <v/>
      </c>
      <c r="G1526" s="38" t="str">
        <f>_xlfn.IFNA(VLOOKUP(Locations[[#This Row],[CleanZip]],ZipCodes[],3,0),"")</f>
        <v/>
      </c>
      <c r="H1526" s="33"/>
      <c r="I1526" s="39"/>
      <c r="J1526" s="39"/>
      <c r="K1526" s="40"/>
      <c r="L1526" s="40"/>
      <c r="M1526" s="33"/>
      <c r="N1526" s="40"/>
      <c r="O1526" s="33"/>
      <c r="P1526" s="33"/>
      <c r="Q1526" s="33"/>
      <c r="R1526" s="33"/>
      <c r="S1526" s="33"/>
      <c r="T1526" s="33"/>
      <c r="U1526" s="33"/>
      <c r="V1526" s="33"/>
      <c r="W1526" s="23" t="str">
        <f>LEFT(TEXT(Locations[[#This Row],[Zip Code]],"00000"),5)</f>
        <v>00000</v>
      </c>
    </row>
    <row r="1527" spans="2:23" x14ac:dyDescent="0.2">
      <c r="B1527" s="154">
        <v>1515</v>
      </c>
      <c r="C1527" s="33"/>
      <c r="D1527" s="33"/>
      <c r="E1527" s="37"/>
      <c r="F1527" s="38" t="str">
        <f>_xlfn.IFNA(VLOOKUP(Locations[[#This Row],[CleanZip]],ZipCodes[],2,0),"")</f>
        <v/>
      </c>
      <c r="G1527" s="38" t="str">
        <f>_xlfn.IFNA(VLOOKUP(Locations[[#This Row],[CleanZip]],ZipCodes[],3,0),"")</f>
        <v/>
      </c>
      <c r="H1527" s="33"/>
      <c r="I1527" s="39"/>
      <c r="J1527" s="39"/>
      <c r="K1527" s="40"/>
      <c r="L1527" s="40"/>
      <c r="M1527" s="33"/>
      <c r="N1527" s="40"/>
      <c r="O1527" s="33"/>
      <c r="P1527" s="33"/>
      <c r="Q1527" s="33"/>
      <c r="R1527" s="33"/>
      <c r="S1527" s="33"/>
      <c r="T1527" s="33"/>
      <c r="U1527" s="33"/>
      <c r="V1527" s="33"/>
      <c r="W1527" s="23" t="str">
        <f>LEFT(TEXT(Locations[[#This Row],[Zip Code]],"00000"),5)</f>
        <v>00000</v>
      </c>
    </row>
    <row r="1528" spans="2:23" x14ac:dyDescent="0.2">
      <c r="B1528" s="154">
        <v>1516</v>
      </c>
      <c r="C1528" s="33"/>
      <c r="D1528" s="33"/>
      <c r="E1528" s="37"/>
      <c r="F1528" s="38" t="str">
        <f>_xlfn.IFNA(VLOOKUP(Locations[[#This Row],[CleanZip]],ZipCodes[],2,0),"")</f>
        <v/>
      </c>
      <c r="G1528" s="38" t="str">
        <f>_xlfn.IFNA(VLOOKUP(Locations[[#This Row],[CleanZip]],ZipCodes[],3,0),"")</f>
        <v/>
      </c>
      <c r="H1528" s="33"/>
      <c r="I1528" s="39"/>
      <c r="J1528" s="39"/>
      <c r="K1528" s="40"/>
      <c r="L1528" s="40"/>
      <c r="M1528" s="33"/>
      <c r="N1528" s="40"/>
      <c r="O1528" s="33"/>
      <c r="P1528" s="33"/>
      <c r="Q1528" s="33"/>
      <c r="R1528" s="33"/>
      <c r="S1528" s="33"/>
      <c r="T1528" s="33"/>
      <c r="U1528" s="33"/>
      <c r="V1528" s="33"/>
      <c r="W1528" s="23" t="str">
        <f>LEFT(TEXT(Locations[[#This Row],[Zip Code]],"00000"),5)</f>
        <v>00000</v>
      </c>
    </row>
    <row r="1529" spans="2:23" x14ac:dyDescent="0.2">
      <c r="B1529" s="154">
        <v>1517</v>
      </c>
      <c r="C1529" s="33"/>
      <c r="D1529" s="33"/>
      <c r="E1529" s="37"/>
      <c r="F1529" s="38" t="str">
        <f>_xlfn.IFNA(VLOOKUP(Locations[[#This Row],[CleanZip]],ZipCodes[],2,0),"")</f>
        <v/>
      </c>
      <c r="G1529" s="38" t="str">
        <f>_xlfn.IFNA(VLOOKUP(Locations[[#This Row],[CleanZip]],ZipCodes[],3,0),"")</f>
        <v/>
      </c>
      <c r="H1529" s="33"/>
      <c r="I1529" s="39"/>
      <c r="J1529" s="39"/>
      <c r="K1529" s="40"/>
      <c r="L1529" s="40"/>
      <c r="M1529" s="33"/>
      <c r="N1529" s="40"/>
      <c r="O1529" s="33"/>
      <c r="P1529" s="33"/>
      <c r="Q1529" s="33"/>
      <c r="R1529" s="33"/>
      <c r="S1529" s="33"/>
      <c r="T1529" s="33"/>
      <c r="U1529" s="33"/>
      <c r="V1529" s="33"/>
      <c r="W1529" s="23" t="str">
        <f>LEFT(TEXT(Locations[[#This Row],[Zip Code]],"00000"),5)</f>
        <v>00000</v>
      </c>
    </row>
    <row r="1530" spans="2:23" x14ac:dyDescent="0.2">
      <c r="B1530" s="154">
        <v>1518</v>
      </c>
      <c r="C1530" s="33"/>
      <c r="D1530" s="33"/>
      <c r="E1530" s="37"/>
      <c r="F1530" s="38" t="str">
        <f>_xlfn.IFNA(VLOOKUP(Locations[[#This Row],[CleanZip]],ZipCodes[],2,0),"")</f>
        <v/>
      </c>
      <c r="G1530" s="38" t="str">
        <f>_xlfn.IFNA(VLOOKUP(Locations[[#This Row],[CleanZip]],ZipCodes[],3,0),"")</f>
        <v/>
      </c>
      <c r="H1530" s="33"/>
      <c r="I1530" s="39"/>
      <c r="J1530" s="39"/>
      <c r="K1530" s="40"/>
      <c r="L1530" s="40"/>
      <c r="M1530" s="33"/>
      <c r="N1530" s="40"/>
      <c r="O1530" s="33"/>
      <c r="P1530" s="33"/>
      <c r="Q1530" s="33"/>
      <c r="R1530" s="33"/>
      <c r="S1530" s="33"/>
      <c r="T1530" s="33"/>
      <c r="U1530" s="33"/>
      <c r="V1530" s="33"/>
      <c r="W1530" s="23" t="str">
        <f>LEFT(TEXT(Locations[[#This Row],[Zip Code]],"00000"),5)</f>
        <v>00000</v>
      </c>
    </row>
    <row r="1531" spans="2:23" x14ac:dyDescent="0.2">
      <c r="B1531" s="154">
        <v>1519</v>
      </c>
      <c r="C1531" s="33"/>
      <c r="D1531" s="33"/>
      <c r="E1531" s="37"/>
      <c r="F1531" s="38" t="str">
        <f>_xlfn.IFNA(VLOOKUP(Locations[[#This Row],[CleanZip]],ZipCodes[],2,0),"")</f>
        <v/>
      </c>
      <c r="G1531" s="38" t="str">
        <f>_xlfn.IFNA(VLOOKUP(Locations[[#This Row],[CleanZip]],ZipCodes[],3,0),"")</f>
        <v/>
      </c>
      <c r="H1531" s="33"/>
      <c r="I1531" s="39"/>
      <c r="J1531" s="39"/>
      <c r="K1531" s="40"/>
      <c r="L1531" s="40"/>
      <c r="M1531" s="33"/>
      <c r="N1531" s="40"/>
      <c r="O1531" s="33"/>
      <c r="P1531" s="33"/>
      <c r="Q1531" s="33"/>
      <c r="R1531" s="33"/>
      <c r="S1531" s="33"/>
      <c r="T1531" s="33"/>
      <c r="U1531" s="33"/>
      <c r="V1531" s="33"/>
      <c r="W1531" s="23" t="str">
        <f>LEFT(TEXT(Locations[[#This Row],[Zip Code]],"00000"),5)</f>
        <v>00000</v>
      </c>
    </row>
    <row r="1532" spans="2:23" x14ac:dyDescent="0.2">
      <c r="B1532" s="154">
        <v>1520</v>
      </c>
      <c r="C1532" s="33"/>
      <c r="D1532" s="33"/>
      <c r="E1532" s="37"/>
      <c r="F1532" s="38" t="str">
        <f>_xlfn.IFNA(VLOOKUP(Locations[[#This Row],[CleanZip]],ZipCodes[],2,0),"")</f>
        <v/>
      </c>
      <c r="G1532" s="38" t="str">
        <f>_xlfn.IFNA(VLOOKUP(Locations[[#This Row],[CleanZip]],ZipCodes[],3,0),"")</f>
        <v/>
      </c>
      <c r="H1532" s="33"/>
      <c r="I1532" s="39"/>
      <c r="J1532" s="39"/>
      <c r="K1532" s="40"/>
      <c r="L1532" s="40"/>
      <c r="M1532" s="33"/>
      <c r="N1532" s="40"/>
      <c r="O1532" s="33"/>
      <c r="P1532" s="33"/>
      <c r="Q1532" s="33"/>
      <c r="R1532" s="33"/>
      <c r="S1532" s="33"/>
      <c r="T1532" s="33"/>
      <c r="U1532" s="33"/>
      <c r="V1532" s="33"/>
      <c r="W1532" s="23" t="str">
        <f>LEFT(TEXT(Locations[[#This Row],[Zip Code]],"00000"),5)</f>
        <v>00000</v>
      </c>
    </row>
    <row r="1533" spans="2:23" x14ac:dyDescent="0.2">
      <c r="B1533" s="154">
        <v>1521</v>
      </c>
      <c r="C1533" s="33"/>
      <c r="D1533" s="33"/>
      <c r="E1533" s="37"/>
      <c r="F1533" s="38" t="str">
        <f>_xlfn.IFNA(VLOOKUP(Locations[[#This Row],[CleanZip]],ZipCodes[],2,0),"")</f>
        <v/>
      </c>
      <c r="G1533" s="38" t="str">
        <f>_xlfn.IFNA(VLOOKUP(Locations[[#This Row],[CleanZip]],ZipCodes[],3,0),"")</f>
        <v/>
      </c>
      <c r="H1533" s="33"/>
      <c r="I1533" s="39"/>
      <c r="J1533" s="39"/>
      <c r="K1533" s="40"/>
      <c r="L1533" s="40"/>
      <c r="M1533" s="33"/>
      <c r="N1533" s="40"/>
      <c r="O1533" s="33"/>
      <c r="P1533" s="33"/>
      <c r="Q1533" s="33"/>
      <c r="R1533" s="33"/>
      <c r="S1533" s="33"/>
      <c r="T1533" s="33"/>
      <c r="U1533" s="33"/>
      <c r="V1533" s="33"/>
      <c r="W1533" s="23" t="str">
        <f>LEFT(TEXT(Locations[[#This Row],[Zip Code]],"00000"),5)</f>
        <v>00000</v>
      </c>
    </row>
    <row r="1534" spans="2:23" x14ac:dyDescent="0.2">
      <c r="B1534" s="154">
        <v>1522</v>
      </c>
      <c r="C1534" s="33"/>
      <c r="D1534" s="33"/>
      <c r="E1534" s="37"/>
      <c r="F1534" s="38" t="str">
        <f>_xlfn.IFNA(VLOOKUP(Locations[[#This Row],[CleanZip]],ZipCodes[],2,0),"")</f>
        <v/>
      </c>
      <c r="G1534" s="38" t="str">
        <f>_xlfn.IFNA(VLOOKUP(Locations[[#This Row],[CleanZip]],ZipCodes[],3,0),"")</f>
        <v/>
      </c>
      <c r="H1534" s="33"/>
      <c r="I1534" s="39"/>
      <c r="J1534" s="39"/>
      <c r="K1534" s="40"/>
      <c r="L1534" s="40"/>
      <c r="M1534" s="33"/>
      <c r="N1534" s="40"/>
      <c r="O1534" s="33"/>
      <c r="P1534" s="33"/>
      <c r="Q1534" s="33"/>
      <c r="R1534" s="33"/>
      <c r="S1534" s="33"/>
      <c r="T1534" s="33"/>
      <c r="U1534" s="33"/>
      <c r="V1534" s="33"/>
      <c r="W1534" s="23" t="str">
        <f>LEFT(TEXT(Locations[[#This Row],[Zip Code]],"00000"),5)</f>
        <v>00000</v>
      </c>
    </row>
    <row r="1535" spans="2:23" x14ac:dyDescent="0.2">
      <c r="B1535" s="154">
        <v>1523</v>
      </c>
      <c r="C1535" s="33"/>
      <c r="D1535" s="33"/>
      <c r="E1535" s="37"/>
      <c r="F1535" s="38" t="str">
        <f>_xlfn.IFNA(VLOOKUP(Locations[[#This Row],[CleanZip]],ZipCodes[],2,0),"")</f>
        <v/>
      </c>
      <c r="G1535" s="38" t="str">
        <f>_xlfn.IFNA(VLOOKUP(Locations[[#This Row],[CleanZip]],ZipCodes[],3,0),"")</f>
        <v/>
      </c>
      <c r="H1535" s="33"/>
      <c r="I1535" s="39"/>
      <c r="J1535" s="39"/>
      <c r="K1535" s="40"/>
      <c r="L1535" s="40"/>
      <c r="M1535" s="33"/>
      <c r="N1535" s="40"/>
      <c r="O1535" s="33"/>
      <c r="P1535" s="33"/>
      <c r="Q1535" s="33"/>
      <c r="R1535" s="33"/>
      <c r="S1535" s="33"/>
      <c r="T1535" s="33"/>
      <c r="U1535" s="33"/>
      <c r="V1535" s="33"/>
      <c r="W1535" s="23" t="str">
        <f>LEFT(TEXT(Locations[[#This Row],[Zip Code]],"00000"),5)</f>
        <v>00000</v>
      </c>
    </row>
    <row r="1536" spans="2:23" x14ac:dyDescent="0.2">
      <c r="B1536" s="154">
        <v>1524</v>
      </c>
      <c r="C1536" s="33"/>
      <c r="D1536" s="33"/>
      <c r="E1536" s="37"/>
      <c r="F1536" s="38" t="str">
        <f>_xlfn.IFNA(VLOOKUP(Locations[[#This Row],[CleanZip]],ZipCodes[],2,0),"")</f>
        <v/>
      </c>
      <c r="G1536" s="38" t="str">
        <f>_xlfn.IFNA(VLOOKUP(Locations[[#This Row],[CleanZip]],ZipCodes[],3,0),"")</f>
        <v/>
      </c>
      <c r="H1536" s="33"/>
      <c r="I1536" s="39"/>
      <c r="J1536" s="39"/>
      <c r="K1536" s="40"/>
      <c r="L1536" s="40"/>
      <c r="M1536" s="33"/>
      <c r="N1536" s="40"/>
      <c r="O1536" s="33"/>
      <c r="P1536" s="33"/>
      <c r="Q1536" s="33"/>
      <c r="R1536" s="33"/>
      <c r="S1536" s="33"/>
      <c r="T1536" s="33"/>
      <c r="U1536" s="33"/>
      <c r="V1536" s="33"/>
      <c r="W1536" s="23" t="str">
        <f>LEFT(TEXT(Locations[[#This Row],[Zip Code]],"00000"),5)</f>
        <v>00000</v>
      </c>
    </row>
    <row r="1537" spans="2:23" x14ac:dyDescent="0.2">
      <c r="B1537" s="154">
        <v>1525</v>
      </c>
      <c r="C1537" s="33"/>
      <c r="D1537" s="33"/>
      <c r="E1537" s="37"/>
      <c r="F1537" s="38" t="str">
        <f>_xlfn.IFNA(VLOOKUP(Locations[[#This Row],[CleanZip]],ZipCodes[],2,0),"")</f>
        <v/>
      </c>
      <c r="G1537" s="38" t="str">
        <f>_xlfn.IFNA(VLOOKUP(Locations[[#This Row],[CleanZip]],ZipCodes[],3,0),"")</f>
        <v/>
      </c>
      <c r="H1537" s="33"/>
      <c r="I1537" s="39"/>
      <c r="J1537" s="39"/>
      <c r="K1537" s="40"/>
      <c r="L1537" s="40"/>
      <c r="M1537" s="33"/>
      <c r="N1537" s="40"/>
      <c r="O1537" s="33"/>
      <c r="P1537" s="33"/>
      <c r="Q1537" s="33"/>
      <c r="R1537" s="33"/>
      <c r="S1537" s="33"/>
      <c r="T1537" s="33"/>
      <c r="U1537" s="33"/>
      <c r="V1537" s="33"/>
      <c r="W1537" s="23" t="str">
        <f>LEFT(TEXT(Locations[[#This Row],[Zip Code]],"00000"),5)</f>
        <v>00000</v>
      </c>
    </row>
    <row r="1538" spans="2:23" x14ac:dyDescent="0.2">
      <c r="B1538" s="154">
        <v>1526</v>
      </c>
      <c r="C1538" s="33"/>
      <c r="D1538" s="33"/>
      <c r="E1538" s="37"/>
      <c r="F1538" s="38" t="str">
        <f>_xlfn.IFNA(VLOOKUP(Locations[[#This Row],[CleanZip]],ZipCodes[],2,0),"")</f>
        <v/>
      </c>
      <c r="G1538" s="38" t="str">
        <f>_xlfn.IFNA(VLOOKUP(Locations[[#This Row],[CleanZip]],ZipCodes[],3,0),"")</f>
        <v/>
      </c>
      <c r="H1538" s="33"/>
      <c r="I1538" s="39"/>
      <c r="J1538" s="39"/>
      <c r="K1538" s="40"/>
      <c r="L1538" s="40"/>
      <c r="M1538" s="33"/>
      <c r="N1538" s="40"/>
      <c r="O1538" s="33"/>
      <c r="P1538" s="33"/>
      <c r="Q1538" s="33"/>
      <c r="R1538" s="33"/>
      <c r="S1538" s="33"/>
      <c r="T1538" s="33"/>
      <c r="U1538" s="33"/>
      <c r="V1538" s="33"/>
      <c r="W1538" s="23" t="str">
        <f>LEFT(TEXT(Locations[[#This Row],[Zip Code]],"00000"),5)</f>
        <v>00000</v>
      </c>
    </row>
    <row r="1539" spans="2:23" x14ac:dyDescent="0.2">
      <c r="B1539" s="154">
        <v>1527</v>
      </c>
      <c r="C1539" s="33"/>
      <c r="D1539" s="33"/>
      <c r="E1539" s="37"/>
      <c r="F1539" s="38" t="str">
        <f>_xlfn.IFNA(VLOOKUP(Locations[[#This Row],[CleanZip]],ZipCodes[],2,0),"")</f>
        <v/>
      </c>
      <c r="G1539" s="38" t="str">
        <f>_xlfn.IFNA(VLOOKUP(Locations[[#This Row],[CleanZip]],ZipCodes[],3,0),"")</f>
        <v/>
      </c>
      <c r="H1539" s="33"/>
      <c r="I1539" s="39"/>
      <c r="J1539" s="39"/>
      <c r="K1539" s="40"/>
      <c r="L1539" s="40"/>
      <c r="M1539" s="33"/>
      <c r="N1539" s="40"/>
      <c r="O1539" s="33"/>
      <c r="P1539" s="33"/>
      <c r="Q1539" s="33"/>
      <c r="R1539" s="33"/>
      <c r="S1539" s="33"/>
      <c r="T1539" s="33"/>
      <c r="U1539" s="33"/>
      <c r="V1539" s="33"/>
      <c r="W1539" s="23" t="str">
        <f>LEFT(TEXT(Locations[[#This Row],[Zip Code]],"00000"),5)</f>
        <v>00000</v>
      </c>
    </row>
    <row r="1540" spans="2:23" x14ac:dyDescent="0.2">
      <c r="B1540" s="154">
        <v>1528</v>
      </c>
      <c r="C1540" s="33"/>
      <c r="D1540" s="33"/>
      <c r="E1540" s="37"/>
      <c r="F1540" s="38" t="str">
        <f>_xlfn.IFNA(VLOOKUP(Locations[[#This Row],[CleanZip]],ZipCodes[],2,0),"")</f>
        <v/>
      </c>
      <c r="G1540" s="38" t="str">
        <f>_xlfn.IFNA(VLOOKUP(Locations[[#This Row],[CleanZip]],ZipCodes[],3,0),"")</f>
        <v/>
      </c>
      <c r="H1540" s="33"/>
      <c r="I1540" s="39"/>
      <c r="J1540" s="39"/>
      <c r="K1540" s="40"/>
      <c r="L1540" s="40"/>
      <c r="M1540" s="33"/>
      <c r="N1540" s="40"/>
      <c r="O1540" s="33"/>
      <c r="P1540" s="33"/>
      <c r="Q1540" s="33"/>
      <c r="R1540" s="33"/>
      <c r="S1540" s="33"/>
      <c r="T1540" s="33"/>
      <c r="U1540" s="33"/>
      <c r="V1540" s="33"/>
      <c r="W1540" s="23" t="str">
        <f>LEFT(TEXT(Locations[[#This Row],[Zip Code]],"00000"),5)</f>
        <v>00000</v>
      </c>
    </row>
    <row r="1541" spans="2:23" x14ac:dyDescent="0.2">
      <c r="B1541" s="154">
        <v>1529</v>
      </c>
      <c r="C1541" s="33"/>
      <c r="D1541" s="33"/>
      <c r="E1541" s="37"/>
      <c r="F1541" s="38" t="str">
        <f>_xlfn.IFNA(VLOOKUP(Locations[[#This Row],[CleanZip]],ZipCodes[],2,0),"")</f>
        <v/>
      </c>
      <c r="G1541" s="38" t="str">
        <f>_xlfn.IFNA(VLOOKUP(Locations[[#This Row],[CleanZip]],ZipCodes[],3,0),"")</f>
        <v/>
      </c>
      <c r="H1541" s="33"/>
      <c r="I1541" s="39"/>
      <c r="J1541" s="39"/>
      <c r="K1541" s="40"/>
      <c r="L1541" s="40"/>
      <c r="M1541" s="33"/>
      <c r="N1541" s="40"/>
      <c r="O1541" s="33"/>
      <c r="P1541" s="33"/>
      <c r="Q1541" s="33"/>
      <c r="R1541" s="33"/>
      <c r="S1541" s="33"/>
      <c r="T1541" s="33"/>
      <c r="U1541" s="33"/>
      <c r="V1541" s="33"/>
      <c r="W1541" s="23" t="str">
        <f>LEFT(TEXT(Locations[[#This Row],[Zip Code]],"00000"),5)</f>
        <v>00000</v>
      </c>
    </row>
    <row r="1542" spans="2:23" x14ac:dyDescent="0.2">
      <c r="B1542" s="154">
        <v>1530</v>
      </c>
      <c r="C1542" s="33"/>
      <c r="D1542" s="33"/>
      <c r="E1542" s="37"/>
      <c r="F1542" s="38" t="str">
        <f>_xlfn.IFNA(VLOOKUP(Locations[[#This Row],[CleanZip]],ZipCodes[],2,0),"")</f>
        <v/>
      </c>
      <c r="G1542" s="38" t="str">
        <f>_xlfn.IFNA(VLOOKUP(Locations[[#This Row],[CleanZip]],ZipCodes[],3,0),"")</f>
        <v/>
      </c>
      <c r="H1542" s="33"/>
      <c r="I1542" s="39"/>
      <c r="J1542" s="39"/>
      <c r="K1542" s="40"/>
      <c r="L1542" s="40"/>
      <c r="M1542" s="33"/>
      <c r="N1542" s="40"/>
      <c r="O1542" s="33"/>
      <c r="P1542" s="33"/>
      <c r="Q1542" s="33"/>
      <c r="R1542" s="33"/>
      <c r="S1542" s="33"/>
      <c r="T1542" s="33"/>
      <c r="U1542" s="33"/>
      <c r="V1542" s="33"/>
      <c r="W1542" s="23" t="str">
        <f>LEFT(TEXT(Locations[[#This Row],[Zip Code]],"00000"),5)</f>
        <v>00000</v>
      </c>
    </row>
    <row r="1543" spans="2:23" x14ac:dyDescent="0.2">
      <c r="B1543" s="154">
        <v>1531</v>
      </c>
      <c r="C1543" s="33"/>
      <c r="D1543" s="33"/>
      <c r="E1543" s="37"/>
      <c r="F1543" s="38" t="str">
        <f>_xlfn.IFNA(VLOOKUP(Locations[[#This Row],[CleanZip]],ZipCodes[],2,0),"")</f>
        <v/>
      </c>
      <c r="G1543" s="38" t="str">
        <f>_xlfn.IFNA(VLOOKUP(Locations[[#This Row],[CleanZip]],ZipCodes[],3,0),"")</f>
        <v/>
      </c>
      <c r="H1543" s="33"/>
      <c r="I1543" s="39"/>
      <c r="J1543" s="39"/>
      <c r="K1543" s="40"/>
      <c r="L1543" s="40"/>
      <c r="M1543" s="33"/>
      <c r="N1543" s="40"/>
      <c r="O1543" s="33"/>
      <c r="P1543" s="33"/>
      <c r="Q1543" s="33"/>
      <c r="R1543" s="33"/>
      <c r="S1543" s="33"/>
      <c r="T1543" s="33"/>
      <c r="U1543" s="33"/>
      <c r="V1543" s="33"/>
      <c r="W1543" s="23" t="str">
        <f>LEFT(TEXT(Locations[[#This Row],[Zip Code]],"00000"),5)</f>
        <v>00000</v>
      </c>
    </row>
    <row r="1544" spans="2:23" x14ac:dyDescent="0.2">
      <c r="B1544" s="154">
        <v>1532</v>
      </c>
      <c r="C1544" s="33"/>
      <c r="D1544" s="33"/>
      <c r="E1544" s="37"/>
      <c r="F1544" s="38" t="str">
        <f>_xlfn.IFNA(VLOOKUP(Locations[[#This Row],[CleanZip]],ZipCodes[],2,0),"")</f>
        <v/>
      </c>
      <c r="G1544" s="38" t="str">
        <f>_xlfn.IFNA(VLOOKUP(Locations[[#This Row],[CleanZip]],ZipCodes[],3,0),"")</f>
        <v/>
      </c>
      <c r="H1544" s="33"/>
      <c r="I1544" s="39"/>
      <c r="J1544" s="39"/>
      <c r="K1544" s="40"/>
      <c r="L1544" s="40"/>
      <c r="M1544" s="33"/>
      <c r="N1544" s="40"/>
      <c r="O1544" s="33"/>
      <c r="P1544" s="33"/>
      <c r="Q1544" s="33"/>
      <c r="R1544" s="33"/>
      <c r="S1544" s="33"/>
      <c r="T1544" s="33"/>
      <c r="U1544" s="33"/>
      <c r="V1544" s="33"/>
      <c r="W1544" s="23" t="str">
        <f>LEFT(TEXT(Locations[[#This Row],[Zip Code]],"00000"),5)</f>
        <v>00000</v>
      </c>
    </row>
    <row r="1545" spans="2:23" x14ac:dyDescent="0.2">
      <c r="B1545" s="154">
        <v>1533</v>
      </c>
      <c r="C1545" s="33"/>
      <c r="D1545" s="33"/>
      <c r="E1545" s="37"/>
      <c r="F1545" s="38" t="str">
        <f>_xlfn.IFNA(VLOOKUP(Locations[[#This Row],[CleanZip]],ZipCodes[],2,0),"")</f>
        <v/>
      </c>
      <c r="G1545" s="38" t="str">
        <f>_xlfn.IFNA(VLOOKUP(Locations[[#This Row],[CleanZip]],ZipCodes[],3,0),"")</f>
        <v/>
      </c>
      <c r="H1545" s="33"/>
      <c r="I1545" s="39"/>
      <c r="J1545" s="39"/>
      <c r="K1545" s="40"/>
      <c r="L1545" s="40"/>
      <c r="M1545" s="33"/>
      <c r="N1545" s="40"/>
      <c r="O1545" s="33"/>
      <c r="P1545" s="33"/>
      <c r="Q1545" s="33"/>
      <c r="R1545" s="33"/>
      <c r="S1545" s="33"/>
      <c r="T1545" s="33"/>
      <c r="U1545" s="33"/>
      <c r="V1545" s="33"/>
      <c r="W1545" s="23" t="str">
        <f>LEFT(TEXT(Locations[[#This Row],[Zip Code]],"00000"),5)</f>
        <v>00000</v>
      </c>
    </row>
    <row r="1546" spans="2:23" x14ac:dyDescent="0.2">
      <c r="B1546" s="154">
        <v>1534</v>
      </c>
      <c r="C1546" s="33"/>
      <c r="D1546" s="33"/>
      <c r="E1546" s="37"/>
      <c r="F1546" s="38" t="str">
        <f>_xlfn.IFNA(VLOOKUP(Locations[[#This Row],[CleanZip]],ZipCodes[],2,0),"")</f>
        <v/>
      </c>
      <c r="G1546" s="38" t="str">
        <f>_xlfn.IFNA(VLOOKUP(Locations[[#This Row],[CleanZip]],ZipCodes[],3,0),"")</f>
        <v/>
      </c>
      <c r="H1546" s="33"/>
      <c r="I1546" s="39"/>
      <c r="J1546" s="39"/>
      <c r="K1546" s="40"/>
      <c r="L1546" s="40"/>
      <c r="M1546" s="33"/>
      <c r="N1546" s="40"/>
      <c r="O1546" s="33"/>
      <c r="P1546" s="33"/>
      <c r="Q1546" s="33"/>
      <c r="R1546" s="33"/>
      <c r="S1546" s="33"/>
      <c r="T1546" s="33"/>
      <c r="U1546" s="33"/>
      <c r="V1546" s="33"/>
      <c r="W1546" s="23" t="str">
        <f>LEFT(TEXT(Locations[[#This Row],[Zip Code]],"00000"),5)</f>
        <v>00000</v>
      </c>
    </row>
    <row r="1547" spans="2:23" x14ac:dyDescent="0.2">
      <c r="B1547" s="154">
        <v>1535</v>
      </c>
      <c r="C1547" s="33"/>
      <c r="D1547" s="33"/>
      <c r="E1547" s="37"/>
      <c r="F1547" s="38" t="str">
        <f>_xlfn.IFNA(VLOOKUP(Locations[[#This Row],[CleanZip]],ZipCodes[],2,0),"")</f>
        <v/>
      </c>
      <c r="G1547" s="38" t="str">
        <f>_xlfn.IFNA(VLOOKUP(Locations[[#This Row],[CleanZip]],ZipCodes[],3,0),"")</f>
        <v/>
      </c>
      <c r="H1547" s="33"/>
      <c r="I1547" s="39"/>
      <c r="J1547" s="39"/>
      <c r="K1547" s="40"/>
      <c r="L1547" s="40"/>
      <c r="M1547" s="33"/>
      <c r="N1547" s="40"/>
      <c r="O1547" s="33"/>
      <c r="P1547" s="33"/>
      <c r="Q1547" s="33"/>
      <c r="R1547" s="33"/>
      <c r="S1547" s="33"/>
      <c r="T1547" s="33"/>
      <c r="U1547" s="33"/>
      <c r="V1547" s="33"/>
      <c r="W1547" s="23" t="str">
        <f>LEFT(TEXT(Locations[[#This Row],[Zip Code]],"00000"),5)</f>
        <v>00000</v>
      </c>
    </row>
    <row r="1548" spans="2:23" x14ac:dyDescent="0.2">
      <c r="B1548" s="154">
        <v>1536</v>
      </c>
      <c r="C1548" s="33"/>
      <c r="D1548" s="33"/>
      <c r="E1548" s="37"/>
      <c r="F1548" s="38" t="str">
        <f>_xlfn.IFNA(VLOOKUP(Locations[[#This Row],[CleanZip]],ZipCodes[],2,0),"")</f>
        <v/>
      </c>
      <c r="G1548" s="38" t="str">
        <f>_xlfn.IFNA(VLOOKUP(Locations[[#This Row],[CleanZip]],ZipCodes[],3,0),"")</f>
        <v/>
      </c>
      <c r="H1548" s="33"/>
      <c r="I1548" s="39"/>
      <c r="J1548" s="39"/>
      <c r="K1548" s="40"/>
      <c r="L1548" s="40"/>
      <c r="M1548" s="33"/>
      <c r="N1548" s="40"/>
      <c r="O1548" s="33"/>
      <c r="P1548" s="33"/>
      <c r="Q1548" s="33"/>
      <c r="R1548" s="33"/>
      <c r="S1548" s="33"/>
      <c r="T1548" s="33"/>
      <c r="U1548" s="33"/>
      <c r="V1548" s="33"/>
      <c r="W1548" s="23" t="str">
        <f>LEFT(TEXT(Locations[[#This Row],[Zip Code]],"00000"),5)</f>
        <v>00000</v>
      </c>
    </row>
    <row r="1549" spans="2:23" x14ac:dyDescent="0.2">
      <c r="B1549" s="154">
        <v>1537</v>
      </c>
      <c r="C1549" s="33"/>
      <c r="D1549" s="33"/>
      <c r="E1549" s="37"/>
      <c r="F1549" s="38" t="str">
        <f>_xlfn.IFNA(VLOOKUP(Locations[[#This Row],[CleanZip]],ZipCodes[],2,0),"")</f>
        <v/>
      </c>
      <c r="G1549" s="38" t="str">
        <f>_xlfn.IFNA(VLOOKUP(Locations[[#This Row],[CleanZip]],ZipCodes[],3,0),"")</f>
        <v/>
      </c>
      <c r="H1549" s="33"/>
      <c r="I1549" s="39"/>
      <c r="J1549" s="39"/>
      <c r="K1549" s="40"/>
      <c r="L1549" s="40"/>
      <c r="M1549" s="33"/>
      <c r="N1549" s="40"/>
      <c r="O1549" s="33"/>
      <c r="P1549" s="33"/>
      <c r="Q1549" s="33"/>
      <c r="R1549" s="33"/>
      <c r="S1549" s="33"/>
      <c r="T1549" s="33"/>
      <c r="U1549" s="33"/>
      <c r="V1549" s="33"/>
      <c r="W1549" s="23" t="str">
        <f>LEFT(TEXT(Locations[[#This Row],[Zip Code]],"00000"),5)</f>
        <v>00000</v>
      </c>
    </row>
    <row r="1550" spans="2:23" x14ac:dyDescent="0.2">
      <c r="B1550" s="154">
        <v>1538</v>
      </c>
      <c r="C1550" s="33"/>
      <c r="D1550" s="33"/>
      <c r="E1550" s="37"/>
      <c r="F1550" s="38" t="str">
        <f>_xlfn.IFNA(VLOOKUP(Locations[[#This Row],[CleanZip]],ZipCodes[],2,0),"")</f>
        <v/>
      </c>
      <c r="G1550" s="38" t="str">
        <f>_xlfn.IFNA(VLOOKUP(Locations[[#This Row],[CleanZip]],ZipCodes[],3,0),"")</f>
        <v/>
      </c>
      <c r="H1550" s="33"/>
      <c r="I1550" s="39"/>
      <c r="J1550" s="39"/>
      <c r="K1550" s="40"/>
      <c r="L1550" s="40"/>
      <c r="M1550" s="33"/>
      <c r="N1550" s="40"/>
      <c r="O1550" s="33"/>
      <c r="P1550" s="33"/>
      <c r="Q1550" s="33"/>
      <c r="R1550" s="33"/>
      <c r="S1550" s="33"/>
      <c r="T1550" s="33"/>
      <c r="U1550" s="33"/>
      <c r="V1550" s="33"/>
      <c r="W1550" s="23" t="str">
        <f>LEFT(TEXT(Locations[[#This Row],[Zip Code]],"00000"),5)</f>
        <v>00000</v>
      </c>
    </row>
    <row r="1551" spans="2:23" x14ac:dyDescent="0.2">
      <c r="B1551" s="154">
        <v>1539</v>
      </c>
      <c r="C1551" s="33"/>
      <c r="D1551" s="33"/>
      <c r="E1551" s="37"/>
      <c r="F1551" s="38" t="str">
        <f>_xlfn.IFNA(VLOOKUP(Locations[[#This Row],[CleanZip]],ZipCodes[],2,0),"")</f>
        <v/>
      </c>
      <c r="G1551" s="38" t="str">
        <f>_xlfn.IFNA(VLOOKUP(Locations[[#This Row],[CleanZip]],ZipCodes[],3,0),"")</f>
        <v/>
      </c>
      <c r="H1551" s="33"/>
      <c r="I1551" s="39"/>
      <c r="J1551" s="39"/>
      <c r="K1551" s="40"/>
      <c r="L1551" s="40"/>
      <c r="M1551" s="33"/>
      <c r="N1551" s="40"/>
      <c r="O1551" s="33"/>
      <c r="P1551" s="33"/>
      <c r="Q1551" s="33"/>
      <c r="R1551" s="33"/>
      <c r="S1551" s="33"/>
      <c r="T1551" s="33"/>
      <c r="U1551" s="33"/>
      <c r="V1551" s="33"/>
      <c r="W1551" s="23" t="str">
        <f>LEFT(TEXT(Locations[[#This Row],[Zip Code]],"00000"),5)</f>
        <v>00000</v>
      </c>
    </row>
    <row r="1552" spans="2:23" x14ac:dyDescent="0.2">
      <c r="B1552" s="154">
        <v>1540</v>
      </c>
      <c r="C1552" s="33"/>
      <c r="D1552" s="33"/>
      <c r="E1552" s="37"/>
      <c r="F1552" s="38" t="str">
        <f>_xlfn.IFNA(VLOOKUP(Locations[[#This Row],[CleanZip]],ZipCodes[],2,0),"")</f>
        <v/>
      </c>
      <c r="G1552" s="38" t="str">
        <f>_xlfn.IFNA(VLOOKUP(Locations[[#This Row],[CleanZip]],ZipCodes[],3,0),"")</f>
        <v/>
      </c>
      <c r="H1552" s="33"/>
      <c r="I1552" s="39"/>
      <c r="J1552" s="39"/>
      <c r="K1552" s="40"/>
      <c r="L1552" s="40"/>
      <c r="M1552" s="33"/>
      <c r="N1552" s="40"/>
      <c r="O1552" s="33"/>
      <c r="P1552" s="33"/>
      <c r="Q1552" s="33"/>
      <c r="R1552" s="33"/>
      <c r="S1552" s="33"/>
      <c r="T1552" s="33"/>
      <c r="U1552" s="33"/>
      <c r="V1552" s="33"/>
      <c r="W1552" s="23" t="str">
        <f>LEFT(TEXT(Locations[[#This Row],[Zip Code]],"00000"),5)</f>
        <v>00000</v>
      </c>
    </row>
    <row r="1553" spans="2:23" x14ac:dyDescent="0.2">
      <c r="B1553" s="154">
        <v>1541</v>
      </c>
      <c r="C1553" s="33"/>
      <c r="D1553" s="33"/>
      <c r="E1553" s="37"/>
      <c r="F1553" s="38" t="str">
        <f>_xlfn.IFNA(VLOOKUP(Locations[[#This Row],[CleanZip]],ZipCodes[],2,0),"")</f>
        <v/>
      </c>
      <c r="G1553" s="38" t="str">
        <f>_xlfn.IFNA(VLOOKUP(Locations[[#This Row],[CleanZip]],ZipCodes[],3,0),"")</f>
        <v/>
      </c>
      <c r="H1553" s="33"/>
      <c r="I1553" s="39"/>
      <c r="J1553" s="39"/>
      <c r="K1553" s="40"/>
      <c r="L1553" s="40"/>
      <c r="M1553" s="33"/>
      <c r="N1553" s="40"/>
      <c r="O1553" s="33"/>
      <c r="P1553" s="33"/>
      <c r="Q1553" s="33"/>
      <c r="R1553" s="33"/>
      <c r="S1553" s="33"/>
      <c r="T1553" s="33"/>
      <c r="U1553" s="33"/>
      <c r="V1553" s="33"/>
      <c r="W1553" s="23" t="str">
        <f>LEFT(TEXT(Locations[[#This Row],[Zip Code]],"00000"),5)</f>
        <v>00000</v>
      </c>
    </row>
    <row r="1554" spans="2:23" x14ac:dyDescent="0.2">
      <c r="B1554" s="154">
        <v>1542</v>
      </c>
      <c r="C1554" s="33"/>
      <c r="D1554" s="33"/>
      <c r="E1554" s="37"/>
      <c r="F1554" s="38" t="str">
        <f>_xlfn.IFNA(VLOOKUP(Locations[[#This Row],[CleanZip]],ZipCodes[],2,0),"")</f>
        <v/>
      </c>
      <c r="G1554" s="38" t="str">
        <f>_xlfn.IFNA(VLOOKUP(Locations[[#This Row],[CleanZip]],ZipCodes[],3,0),"")</f>
        <v/>
      </c>
      <c r="H1554" s="33"/>
      <c r="I1554" s="39"/>
      <c r="J1554" s="39"/>
      <c r="K1554" s="40"/>
      <c r="L1554" s="40"/>
      <c r="M1554" s="33"/>
      <c r="N1554" s="40"/>
      <c r="O1554" s="33"/>
      <c r="P1554" s="33"/>
      <c r="Q1554" s="33"/>
      <c r="R1554" s="33"/>
      <c r="S1554" s="33"/>
      <c r="T1554" s="33"/>
      <c r="U1554" s="33"/>
      <c r="V1554" s="33"/>
      <c r="W1554" s="23" t="str">
        <f>LEFT(TEXT(Locations[[#This Row],[Zip Code]],"00000"),5)</f>
        <v>00000</v>
      </c>
    </row>
    <row r="1555" spans="2:23" x14ac:dyDescent="0.2">
      <c r="B1555" s="154">
        <v>1543</v>
      </c>
      <c r="C1555" s="33"/>
      <c r="D1555" s="33"/>
      <c r="E1555" s="37"/>
      <c r="F1555" s="38" t="str">
        <f>_xlfn.IFNA(VLOOKUP(Locations[[#This Row],[CleanZip]],ZipCodes[],2,0),"")</f>
        <v/>
      </c>
      <c r="G1555" s="38" t="str">
        <f>_xlfn.IFNA(VLOOKUP(Locations[[#This Row],[CleanZip]],ZipCodes[],3,0),"")</f>
        <v/>
      </c>
      <c r="H1555" s="33"/>
      <c r="I1555" s="39"/>
      <c r="J1555" s="39"/>
      <c r="K1555" s="40"/>
      <c r="L1555" s="40"/>
      <c r="M1555" s="33"/>
      <c r="N1555" s="40"/>
      <c r="O1555" s="33"/>
      <c r="P1555" s="33"/>
      <c r="Q1555" s="33"/>
      <c r="R1555" s="33"/>
      <c r="S1555" s="33"/>
      <c r="T1555" s="33"/>
      <c r="U1555" s="33"/>
      <c r="V1555" s="33"/>
      <c r="W1555" s="23" t="str">
        <f>LEFT(TEXT(Locations[[#This Row],[Zip Code]],"00000"),5)</f>
        <v>00000</v>
      </c>
    </row>
    <row r="1556" spans="2:23" x14ac:dyDescent="0.2">
      <c r="B1556" s="154">
        <v>1544</v>
      </c>
      <c r="C1556" s="33"/>
      <c r="D1556" s="33"/>
      <c r="E1556" s="37"/>
      <c r="F1556" s="38" t="str">
        <f>_xlfn.IFNA(VLOOKUP(Locations[[#This Row],[CleanZip]],ZipCodes[],2,0),"")</f>
        <v/>
      </c>
      <c r="G1556" s="38" t="str">
        <f>_xlfn.IFNA(VLOOKUP(Locations[[#This Row],[CleanZip]],ZipCodes[],3,0),"")</f>
        <v/>
      </c>
      <c r="H1556" s="33"/>
      <c r="I1556" s="39"/>
      <c r="J1556" s="39"/>
      <c r="K1556" s="40"/>
      <c r="L1556" s="40"/>
      <c r="M1556" s="33"/>
      <c r="N1556" s="40"/>
      <c r="O1556" s="33"/>
      <c r="P1556" s="33"/>
      <c r="Q1556" s="33"/>
      <c r="R1556" s="33"/>
      <c r="S1556" s="33"/>
      <c r="T1556" s="33"/>
      <c r="U1556" s="33"/>
      <c r="V1556" s="33"/>
      <c r="W1556" s="23" t="str">
        <f>LEFT(TEXT(Locations[[#This Row],[Zip Code]],"00000"),5)</f>
        <v>00000</v>
      </c>
    </row>
    <row r="1557" spans="2:23" x14ac:dyDescent="0.2">
      <c r="B1557" s="154">
        <v>1545</v>
      </c>
      <c r="C1557" s="33"/>
      <c r="D1557" s="33"/>
      <c r="E1557" s="37"/>
      <c r="F1557" s="38" t="str">
        <f>_xlfn.IFNA(VLOOKUP(Locations[[#This Row],[CleanZip]],ZipCodes[],2,0),"")</f>
        <v/>
      </c>
      <c r="G1557" s="38" t="str">
        <f>_xlfn.IFNA(VLOOKUP(Locations[[#This Row],[CleanZip]],ZipCodes[],3,0),"")</f>
        <v/>
      </c>
      <c r="H1557" s="33"/>
      <c r="I1557" s="39"/>
      <c r="J1557" s="39"/>
      <c r="K1557" s="40"/>
      <c r="L1557" s="40"/>
      <c r="M1557" s="33"/>
      <c r="N1557" s="40"/>
      <c r="O1557" s="33"/>
      <c r="P1557" s="33"/>
      <c r="Q1557" s="33"/>
      <c r="R1557" s="33"/>
      <c r="S1557" s="33"/>
      <c r="T1557" s="33"/>
      <c r="U1557" s="33"/>
      <c r="V1557" s="33"/>
      <c r="W1557" s="23" t="str">
        <f>LEFT(TEXT(Locations[[#This Row],[Zip Code]],"00000"),5)</f>
        <v>00000</v>
      </c>
    </row>
    <row r="1558" spans="2:23" x14ac:dyDescent="0.2">
      <c r="B1558" s="154">
        <v>1546</v>
      </c>
      <c r="C1558" s="33"/>
      <c r="D1558" s="33"/>
      <c r="E1558" s="37"/>
      <c r="F1558" s="38" t="str">
        <f>_xlfn.IFNA(VLOOKUP(Locations[[#This Row],[CleanZip]],ZipCodes[],2,0),"")</f>
        <v/>
      </c>
      <c r="G1558" s="38" t="str">
        <f>_xlfn.IFNA(VLOOKUP(Locations[[#This Row],[CleanZip]],ZipCodes[],3,0),"")</f>
        <v/>
      </c>
      <c r="H1558" s="33"/>
      <c r="I1558" s="39"/>
      <c r="J1558" s="39"/>
      <c r="K1558" s="40"/>
      <c r="L1558" s="40"/>
      <c r="M1558" s="33"/>
      <c r="N1558" s="40"/>
      <c r="O1558" s="33"/>
      <c r="P1558" s="33"/>
      <c r="Q1558" s="33"/>
      <c r="R1558" s="33"/>
      <c r="S1558" s="33"/>
      <c r="T1558" s="33"/>
      <c r="U1558" s="33"/>
      <c r="V1558" s="33"/>
      <c r="W1558" s="23" t="str">
        <f>LEFT(TEXT(Locations[[#This Row],[Zip Code]],"00000"),5)</f>
        <v>00000</v>
      </c>
    </row>
    <row r="1559" spans="2:23" x14ac:dyDescent="0.2">
      <c r="B1559" s="154">
        <v>1547</v>
      </c>
      <c r="C1559" s="33"/>
      <c r="D1559" s="33"/>
      <c r="E1559" s="37"/>
      <c r="F1559" s="38" t="str">
        <f>_xlfn.IFNA(VLOOKUP(Locations[[#This Row],[CleanZip]],ZipCodes[],2,0),"")</f>
        <v/>
      </c>
      <c r="G1559" s="38" t="str">
        <f>_xlfn.IFNA(VLOOKUP(Locations[[#This Row],[CleanZip]],ZipCodes[],3,0),"")</f>
        <v/>
      </c>
      <c r="H1559" s="33"/>
      <c r="I1559" s="39"/>
      <c r="J1559" s="39"/>
      <c r="K1559" s="40"/>
      <c r="L1559" s="40"/>
      <c r="M1559" s="33"/>
      <c r="N1559" s="40"/>
      <c r="O1559" s="33"/>
      <c r="P1559" s="33"/>
      <c r="Q1559" s="33"/>
      <c r="R1559" s="33"/>
      <c r="S1559" s="33"/>
      <c r="T1559" s="33"/>
      <c r="U1559" s="33"/>
      <c r="V1559" s="33"/>
      <c r="W1559" s="23" t="str">
        <f>LEFT(TEXT(Locations[[#This Row],[Zip Code]],"00000"),5)</f>
        <v>00000</v>
      </c>
    </row>
    <row r="1560" spans="2:23" x14ac:dyDescent="0.2">
      <c r="B1560" s="154">
        <v>1548</v>
      </c>
      <c r="C1560" s="33"/>
      <c r="D1560" s="33"/>
      <c r="E1560" s="37"/>
      <c r="F1560" s="38" t="str">
        <f>_xlfn.IFNA(VLOOKUP(Locations[[#This Row],[CleanZip]],ZipCodes[],2,0),"")</f>
        <v/>
      </c>
      <c r="G1560" s="38" t="str">
        <f>_xlfn.IFNA(VLOOKUP(Locations[[#This Row],[CleanZip]],ZipCodes[],3,0),"")</f>
        <v/>
      </c>
      <c r="H1560" s="33"/>
      <c r="I1560" s="39"/>
      <c r="J1560" s="39"/>
      <c r="K1560" s="40"/>
      <c r="L1560" s="40"/>
      <c r="M1560" s="33"/>
      <c r="N1560" s="40"/>
      <c r="O1560" s="33"/>
      <c r="P1560" s="33"/>
      <c r="Q1560" s="33"/>
      <c r="R1560" s="33"/>
      <c r="S1560" s="33"/>
      <c r="T1560" s="33"/>
      <c r="U1560" s="33"/>
      <c r="V1560" s="33"/>
      <c r="W1560" s="23" t="str">
        <f>LEFT(TEXT(Locations[[#This Row],[Zip Code]],"00000"),5)</f>
        <v>00000</v>
      </c>
    </row>
    <row r="1561" spans="2:23" x14ac:dyDescent="0.2">
      <c r="B1561" s="154">
        <v>1549</v>
      </c>
      <c r="C1561" s="33"/>
      <c r="D1561" s="33"/>
      <c r="E1561" s="37"/>
      <c r="F1561" s="38" t="str">
        <f>_xlfn.IFNA(VLOOKUP(Locations[[#This Row],[CleanZip]],ZipCodes[],2,0),"")</f>
        <v/>
      </c>
      <c r="G1561" s="38" t="str">
        <f>_xlfn.IFNA(VLOOKUP(Locations[[#This Row],[CleanZip]],ZipCodes[],3,0),"")</f>
        <v/>
      </c>
      <c r="H1561" s="33"/>
      <c r="I1561" s="39"/>
      <c r="J1561" s="39"/>
      <c r="K1561" s="40"/>
      <c r="L1561" s="40"/>
      <c r="M1561" s="33"/>
      <c r="N1561" s="40"/>
      <c r="O1561" s="33"/>
      <c r="P1561" s="33"/>
      <c r="Q1561" s="33"/>
      <c r="R1561" s="33"/>
      <c r="S1561" s="33"/>
      <c r="T1561" s="33"/>
      <c r="U1561" s="33"/>
      <c r="V1561" s="33"/>
      <c r="W1561" s="23" t="str">
        <f>LEFT(TEXT(Locations[[#This Row],[Zip Code]],"00000"),5)</f>
        <v>00000</v>
      </c>
    </row>
    <row r="1562" spans="2:23" x14ac:dyDescent="0.2">
      <c r="B1562" s="154">
        <v>1550</v>
      </c>
      <c r="C1562" s="33"/>
      <c r="D1562" s="33"/>
      <c r="E1562" s="37"/>
      <c r="F1562" s="38" t="str">
        <f>_xlfn.IFNA(VLOOKUP(Locations[[#This Row],[CleanZip]],ZipCodes[],2,0),"")</f>
        <v/>
      </c>
      <c r="G1562" s="38" t="str">
        <f>_xlfn.IFNA(VLOOKUP(Locations[[#This Row],[CleanZip]],ZipCodes[],3,0),"")</f>
        <v/>
      </c>
      <c r="H1562" s="33"/>
      <c r="I1562" s="39"/>
      <c r="J1562" s="39"/>
      <c r="K1562" s="40"/>
      <c r="L1562" s="40"/>
      <c r="M1562" s="33"/>
      <c r="N1562" s="40"/>
      <c r="O1562" s="33"/>
      <c r="P1562" s="33"/>
      <c r="Q1562" s="33"/>
      <c r="R1562" s="33"/>
      <c r="S1562" s="33"/>
      <c r="T1562" s="33"/>
      <c r="U1562" s="33"/>
      <c r="V1562" s="33"/>
      <c r="W1562" s="23" t="str">
        <f>LEFT(TEXT(Locations[[#This Row],[Zip Code]],"00000"),5)</f>
        <v>00000</v>
      </c>
    </row>
    <row r="1563" spans="2:23" x14ac:dyDescent="0.2">
      <c r="B1563" s="154">
        <v>1551</v>
      </c>
      <c r="C1563" s="33"/>
      <c r="D1563" s="33"/>
      <c r="E1563" s="37"/>
      <c r="F1563" s="38" t="str">
        <f>_xlfn.IFNA(VLOOKUP(Locations[[#This Row],[CleanZip]],ZipCodes[],2,0),"")</f>
        <v/>
      </c>
      <c r="G1563" s="38" t="str">
        <f>_xlfn.IFNA(VLOOKUP(Locations[[#This Row],[CleanZip]],ZipCodes[],3,0),"")</f>
        <v/>
      </c>
      <c r="H1563" s="33"/>
      <c r="I1563" s="39"/>
      <c r="J1563" s="39"/>
      <c r="K1563" s="40"/>
      <c r="L1563" s="40"/>
      <c r="M1563" s="33"/>
      <c r="N1563" s="40"/>
      <c r="O1563" s="33"/>
      <c r="P1563" s="33"/>
      <c r="Q1563" s="33"/>
      <c r="R1563" s="33"/>
      <c r="S1563" s="33"/>
      <c r="T1563" s="33"/>
      <c r="U1563" s="33"/>
      <c r="V1563" s="33"/>
      <c r="W1563" s="23" t="str">
        <f>LEFT(TEXT(Locations[[#This Row],[Zip Code]],"00000"),5)</f>
        <v>00000</v>
      </c>
    </row>
    <row r="1564" spans="2:23" x14ac:dyDescent="0.2">
      <c r="B1564" s="154">
        <v>1552</v>
      </c>
      <c r="C1564" s="33"/>
      <c r="D1564" s="33"/>
      <c r="E1564" s="37"/>
      <c r="F1564" s="38" t="str">
        <f>_xlfn.IFNA(VLOOKUP(Locations[[#This Row],[CleanZip]],ZipCodes[],2,0),"")</f>
        <v/>
      </c>
      <c r="G1564" s="38" t="str">
        <f>_xlfn.IFNA(VLOOKUP(Locations[[#This Row],[CleanZip]],ZipCodes[],3,0),"")</f>
        <v/>
      </c>
      <c r="H1564" s="33"/>
      <c r="I1564" s="39"/>
      <c r="J1564" s="39"/>
      <c r="K1564" s="40"/>
      <c r="L1564" s="40"/>
      <c r="M1564" s="33"/>
      <c r="N1564" s="40"/>
      <c r="O1564" s="33"/>
      <c r="P1564" s="33"/>
      <c r="Q1564" s="33"/>
      <c r="R1564" s="33"/>
      <c r="S1564" s="33"/>
      <c r="T1564" s="33"/>
      <c r="U1564" s="33"/>
      <c r="V1564" s="33"/>
      <c r="W1564" s="23" t="str">
        <f>LEFT(TEXT(Locations[[#This Row],[Zip Code]],"00000"),5)</f>
        <v>00000</v>
      </c>
    </row>
    <row r="1565" spans="2:23" x14ac:dyDescent="0.2">
      <c r="B1565" s="154">
        <v>1553</v>
      </c>
      <c r="C1565" s="33"/>
      <c r="D1565" s="33"/>
      <c r="E1565" s="37"/>
      <c r="F1565" s="38" t="str">
        <f>_xlfn.IFNA(VLOOKUP(Locations[[#This Row],[CleanZip]],ZipCodes[],2,0),"")</f>
        <v/>
      </c>
      <c r="G1565" s="38" t="str">
        <f>_xlfn.IFNA(VLOOKUP(Locations[[#This Row],[CleanZip]],ZipCodes[],3,0),"")</f>
        <v/>
      </c>
      <c r="H1565" s="33"/>
      <c r="I1565" s="39"/>
      <c r="J1565" s="39"/>
      <c r="K1565" s="40"/>
      <c r="L1565" s="40"/>
      <c r="M1565" s="33"/>
      <c r="N1565" s="40"/>
      <c r="O1565" s="33"/>
      <c r="P1565" s="33"/>
      <c r="Q1565" s="33"/>
      <c r="R1565" s="33"/>
      <c r="S1565" s="33"/>
      <c r="T1565" s="33"/>
      <c r="U1565" s="33"/>
      <c r="V1565" s="33"/>
      <c r="W1565" s="23" t="str">
        <f>LEFT(TEXT(Locations[[#This Row],[Zip Code]],"00000"),5)</f>
        <v>00000</v>
      </c>
    </row>
    <row r="1566" spans="2:23" x14ac:dyDescent="0.2">
      <c r="B1566" s="154">
        <v>1554</v>
      </c>
      <c r="C1566" s="33"/>
      <c r="D1566" s="33"/>
      <c r="E1566" s="37"/>
      <c r="F1566" s="38" t="str">
        <f>_xlfn.IFNA(VLOOKUP(Locations[[#This Row],[CleanZip]],ZipCodes[],2,0),"")</f>
        <v/>
      </c>
      <c r="G1566" s="38" t="str">
        <f>_xlfn.IFNA(VLOOKUP(Locations[[#This Row],[CleanZip]],ZipCodes[],3,0),"")</f>
        <v/>
      </c>
      <c r="H1566" s="33"/>
      <c r="I1566" s="39"/>
      <c r="J1566" s="39"/>
      <c r="K1566" s="40"/>
      <c r="L1566" s="40"/>
      <c r="M1566" s="33"/>
      <c r="N1566" s="40"/>
      <c r="O1566" s="33"/>
      <c r="P1566" s="33"/>
      <c r="Q1566" s="33"/>
      <c r="R1566" s="33"/>
      <c r="S1566" s="33"/>
      <c r="T1566" s="33"/>
      <c r="U1566" s="33"/>
      <c r="V1566" s="33"/>
      <c r="W1566" s="23" t="str">
        <f>LEFT(TEXT(Locations[[#This Row],[Zip Code]],"00000"),5)</f>
        <v>00000</v>
      </c>
    </row>
    <row r="1567" spans="2:23" x14ac:dyDescent="0.2">
      <c r="B1567" s="154">
        <v>1555</v>
      </c>
      <c r="C1567" s="33"/>
      <c r="D1567" s="33"/>
      <c r="E1567" s="37"/>
      <c r="F1567" s="38" t="str">
        <f>_xlfn.IFNA(VLOOKUP(Locations[[#This Row],[CleanZip]],ZipCodes[],2,0),"")</f>
        <v/>
      </c>
      <c r="G1567" s="38" t="str">
        <f>_xlfn.IFNA(VLOOKUP(Locations[[#This Row],[CleanZip]],ZipCodes[],3,0),"")</f>
        <v/>
      </c>
      <c r="H1567" s="33"/>
      <c r="I1567" s="39"/>
      <c r="J1567" s="39"/>
      <c r="K1567" s="40"/>
      <c r="L1567" s="40"/>
      <c r="M1567" s="33"/>
      <c r="N1567" s="40"/>
      <c r="O1567" s="33"/>
      <c r="P1567" s="33"/>
      <c r="Q1567" s="33"/>
      <c r="R1567" s="33"/>
      <c r="S1567" s="33"/>
      <c r="T1567" s="33"/>
      <c r="U1567" s="33"/>
      <c r="V1567" s="33"/>
      <c r="W1567" s="23" t="str">
        <f>LEFT(TEXT(Locations[[#This Row],[Zip Code]],"00000"),5)</f>
        <v>00000</v>
      </c>
    </row>
    <row r="1568" spans="2:23" x14ac:dyDescent="0.2">
      <c r="B1568" s="154">
        <v>1556</v>
      </c>
      <c r="C1568" s="33"/>
      <c r="D1568" s="33"/>
      <c r="E1568" s="37"/>
      <c r="F1568" s="38" t="str">
        <f>_xlfn.IFNA(VLOOKUP(Locations[[#This Row],[CleanZip]],ZipCodes[],2,0),"")</f>
        <v/>
      </c>
      <c r="G1568" s="38" t="str">
        <f>_xlfn.IFNA(VLOOKUP(Locations[[#This Row],[CleanZip]],ZipCodes[],3,0),"")</f>
        <v/>
      </c>
      <c r="H1568" s="33"/>
      <c r="I1568" s="39"/>
      <c r="J1568" s="39"/>
      <c r="K1568" s="40"/>
      <c r="L1568" s="40"/>
      <c r="M1568" s="33"/>
      <c r="N1568" s="40"/>
      <c r="O1568" s="33"/>
      <c r="P1568" s="33"/>
      <c r="Q1568" s="33"/>
      <c r="R1568" s="33"/>
      <c r="S1568" s="33"/>
      <c r="T1568" s="33"/>
      <c r="U1568" s="33"/>
      <c r="V1568" s="33"/>
      <c r="W1568" s="23" t="str">
        <f>LEFT(TEXT(Locations[[#This Row],[Zip Code]],"00000"),5)</f>
        <v>00000</v>
      </c>
    </row>
    <row r="1569" spans="2:23" x14ac:dyDescent="0.2">
      <c r="B1569" s="154">
        <v>1557</v>
      </c>
      <c r="C1569" s="33"/>
      <c r="D1569" s="33"/>
      <c r="E1569" s="37"/>
      <c r="F1569" s="38" t="str">
        <f>_xlfn.IFNA(VLOOKUP(Locations[[#This Row],[CleanZip]],ZipCodes[],2,0),"")</f>
        <v/>
      </c>
      <c r="G1569" s="38" t="str">
        <f>_xlfn.IFNA(VLOOKUP(Locations[[#This Row],[CleanZip]],ZipCodes[],3,0),"")</f>
        <v/>
      </c>
      <c r="H1569" s="33"/>
      <c r="I1569" s="39"/>
      <c r="J1569" s="39"/>
      <c r="K1569" s="40"/>
      <c r="L1569" s="40"/>
      <c r="M1569" s="33"/>
      <c r="N1569" s="40"/>
      <c r="O1569" s="33"/>
      <c r="P1569" s="33"/>
      <c r="Q1569" s="33"/>
      <c r="R1569" s="33"/>
      <c r="S1569" s="33"/>
      <c r="T1569" s="33"/>
      <c r="U1569" s="33"/>
      <c r="V1569" s="33"/>
      <c r="W1569" s="23" t="str">
        <f>LEFT(TEXT(Locations[[#This Row],[Zip Code]],"00000"),5)</f>
        <v>00000</v>
      </c>
    </row>
    <row r="1570" spans="2:23" x14ac:dyDescent="0.2">
      <c r="B1570" s="154">
        <v>1558</v>
      </c>
      <c r="C1570" s="33"/>
      <c r="D1570" s="33"/>
      <c r="E1570" s="37"/>
      <c r="F1570" s="38" t="str">
        <f>_xlfn.IFNA(VLOOKUP(Locations[[#This Row],[CleanZip]],ZipCodes[],2,0),"")</f>
        <v/>
      </c>
      <c r="G1570" s="38" t="str">
        <f>_xlfn.IFNA(VLOOKUP(Locations[[#This Row],[CleanZip]],ZipCodes[],3,0),"")</f>
        <v/>
      </c>
      <c r="H1570" s="33"/>
      <c r="I1570" s="39"/>
      <c r="J1570" s="39"/>
      <c r="K1570" s="40"/>
      <c r="L1570" s="40"/>
      <c r="M1570" s="33"/>
      <c r="N1570" s="40"/>
      <c r="O1570" s="33"/>
      <c r="P1570" s="33"/>
      <c r="Q1570" s="33"/>
      <c r="R1570" s="33"/>
      <c r="S1570" s="33"/>
      <c r="T1570" s="33"/>
      <c r="U1570" s="33"/>
      <c r="V1570" s="33"/>
      <c r="W1570" s="23" t="str">
        <f>LEFT(TEXT(Locations[[#This Row],[Zip Code]],"00000"),5)</f>
        <v>00000</v>
      </c>
    </row>
    <row r="1571" spans="2:23" x14ac:dyDescent="0.2">
      <c r="B1571" s="154">
        <v>1559</v>
      </c>
      <c r="C1571" s="33"/>
      <c r="D1571" s="33"/>
      <c r="E1571" s="37"/>
      <c r="F1571" s="38" t="str">
        <f>_xlfn.IFNA(VLOOKUP(Locations[[#This Row],[CleanZip]],ZipCodes[],2,0),"")</f>
        <v/>
      </c>
      <c r="G1571" s="38" t="str">
        <f>_xlfn.IFNA(VLOOKUP(Locations[[#This Row],[CleanZip]],ZipCodes[],3,0),"")</f>
        <v/>
      </c>
      <c r="H1571" s="33"/>
      <c r="I1571" s="39"/>
      <c r="J1571" s="39"/>
      <c r="K1571" s="40"/>
      <c r="L1571" s="40"/>
      <c r="M1571" s="33"/>
      <c r="N1571" s="40"/>
      <c r="O1571" s="33"/>
      <c r="P1571" s="33"/>
      <c r="Q1571" s="33"/>
      <c r="R1571" s="33"/>
      <c r="S1571" s="33"/>
      <c r="T1571" s="33"/>
      <c r="U1571" s="33"/>
      <c r="V1571" s="33"/>
      <c r="W1571" s="23" t="str">
        <f>LEFT(TEXT(Locations[[#This Row],[Zip Code]],"00000"),5)</f>
        <v>00000</v>
      </c>
    </row>
    <row r="1572" spans="2:23" x14ac:dyDescent="0.2">
      <c r="B1572" s="154">
        <v>1560</v>
      </c>
      <c r="C1572" s="33"/>
      <c r="D1572" s="33"/>
      <c r="E1572" s="37"/>
      <c r="F1572" s="38" t="str">
        <f>_xlfn.IFNA(VLOOKUP(Locations[[#This Row],[CleanZip]],ZipCodes[],2,0),"")</f>
        <v/>
      </c>
      <c r="G1572" s="38" t="str">
        <f>_xlfn.IFNA(VLOOKUP(Locations[[#This Row],[CleanZip]],ZipCodes[],3,0),"")</f>
        <v/>
      </c>
      <c r="H1572" s="33"/>
      <c r="I1572" s="39"/>
      <c r="J1572" s="39"/>
      <c r="K1572" s="40"/>
      <c r="L1572" s="40"/>
      <c r="M1572" s="33"/>
      <c r="N1572" s="40"/>
      <c r="O1572" s="33"/>
      <c r="P1572" s="33"/>
      <c r="Q1572" s="33"/>
      <c r="R1572" s="33"/>
      <c r="S1572" s="33"/>
      <c r="T1572" s="33"/>
      <c r="U1572" s="33"/>
      <c r="V1572" s="33"/>
      <c r="W1572" s="23" t="str">
        <f>LEFT(TEXT(Locations[[#This Row],[Zip Code]],"00000"),5)</f>
        <v>00000</v>
      </c>
    </row>
    <row r="1573" spans="2:23" x14ac:dyDescent="0.2">
      <c r="B1573" s="154">
        <v>1561</v>
      </c>
      <c r="C1573" s="33"/>
      <c r="D1573" s="33"/>
      <c r="E1573" s="37"/>
      <c r="F1573" s="38" t="str">
        <f>_xlfn.IFNA(VLOOKUP(Locations[[#This Row],[CleanZip]],ZipCodes[],2,0),"")</f>
        <v/>
      </c>
      <c r="G1573" s="38" t="str">
        <f>_xlfn.IFNA(VLOOKUP(Locations[[#This Row],[CleanZip]],ZipCodes[],3,0),"")</f>
        <v/>
      </c>
      <c r="H1573" s="33"/>
      <c r="I1573" s="39"/>
      <c r="J1573" s="39"/>
      <c r="K1573" s="40"/>
      <c r="L1573" s="40"/>
      <c r="M1573" s="33"/>
      <c r="N1573" s="40"/>
      <c r="O1573" s="33"/>
      <c r="P1573" s="33"/>
      <c r="Q1573" s="33"/>
      <c r="R1573" s="33"/>
      <c r="S1573" s="33"/>
      <c r="T1573" s="33"/>
      <c r="U1573" s="33"/>
      <c r="V1573" s="33"/>
      <c r="W1573" s="23" t="str">
        <f>LEFT(TEXT(Locations[[#This Row],[Zip Code]],"00000"),5)</f>
        <v>00000</v>
      </c>
    </row>
    <row r="1574" spans="2:23" x14ac:dyDescent="0.2">
      <c r="B1574" s="154">
        <v>1562</v>
      </c>
      <c r="C1574" s="33"/>
      <c r="D1574" s="33"/>
      <c r="E1574" s="37"/>
      <c r="F1574" s="38" t="str">
        <f>_xlfn.IFNA(VLOOKUP(Locations[[#This Row],[CleanZip]],ZipCodes[],2,0),"")</f>
        <v/>
      </c>
      <c r="G1574" s="38" t="str">
        <f>_xlfn.IFNA(VLOOKUP(Locations[[#This Row],[CleanZip]],ZipCodes[],3,0),"")</f>
        <v/>
      </c>
      <c r="H1574" s="33"/>
      <c r="I1574" s="39"/>
      <c r="J1574" s="39"/>
      <c r="K1574" s="40"/>
      <c r="L1574" s="40"/>
      <c r="M1574" s="33"/>
      <c r="N1574" s="40"/>
      <c r="O1574" s="33"/>
      <c r="P1574" s="33"/>
      <c r="Q1574" s="33"/>
      <c r="R1574" s="33"/>
      <c r="S1574" s="33"/>
      <c r="T1574" s="33"/>
      <c r="U1574" s="33"/>
      <c r="V1574" s="33"/>
      <c r="W1574" s="23" t="str">
        <f>LEFT(TEXT(Locations[[#This Row],[Zip Code]],"00000"),5)</f>
        <v>00000</v>
      </c>
    </row>
    <row r="1575" spans="2:23" x14ac:dyDescent="0.2">
      <c r="B1575" s="154">
        <v>1563</v>
      </c>
      <c r="C1575" s="33"/>
      <c r="D1575" s="33"/>
      <c r="E1575" s="37"/>
      <c r="F1575" s="38" t="str">
        <f>_xlfn.IFNA(VLOOKUP(Locations[[#This Row],[CleanZip]],ZipCodes[],2,0),"")</f>
        <v/>
      </c>
      <c r="G1575" s="38" t="str">
        <f>_xlfn.IFNA(VLOOKUP(Locations[[#This Row],[CleanZip]],ZipCodes[],3,0),"")</f>
        <v/>
      </c>
      <c r="H1575" s="33"/>
      <c r="I1575" s="39"/>
      <c r="J1575" s="39"/>
      <c r="K1575" s="40"/>
      <c r="L1575" s="40"/>
      <c r="M1575" s="33"/>
      <c r="N1575" s="40"/>
      <c r="O1575" s="33"/>
      <c r="P1575" s="33"/>
      <c r="Q1575" s="33"/>
      <c r="R1575" s="33"/>
      <c r="S1575" s="33"/>
      <c r="T1575" s="33"/>
      <c r="U1575" s="33"/>
      <c r="V1575" s="33"/>
      <c r="W1575" s="23" t="str">
        <f>LEFT(TEXT(Locations[[#This Row],[Zip Code]],"00000"),5)</f>
        <v>00000</v>
      </c>
    </row>
    <row r="1576" spans="2:23" x14ac:dyDescent="0.2">
      <c r="B1576" s="154">
        <v>1564</v>
      </c>
      <c r="C1576" s="33"/>
      <c r="D1576" s="33"/>
      <c r="E1576" s="37"/>
      <c r="F1576" s="38" t="str">
        <f>_xlfn.IFNA(VLOOKUP(Locations[[#This Row],[CleanZip]],ZipCodes[],2,0),"")</f>
        <v/>
      </c>
      <c r="G1576" s="38" t="str">
        <f>_xlfn.IFNA(VLOOKUP(Locations[[#This Row],[CleanZip]],ZipCodes[],3,0),"")</f>
        <v/>
      </c>
      <c r="H1576" s="33"/>
      <c r="I1576" s="39"/>
      <c r="J1576" s="39"/>
      <c r="K1576" s="40"/>
      <c r="L1576" s="40"/>
      <c r="M1576" s="33"/>
      <c r="N1576" s="40"/>
      <c r="O1576" s="33"/>
      <c r="P1576" s="33"/>
      <c r="Q1576" s="33"/>
      <c r="R1576" s="33"/>
      <c r="S1576" s="33"/>
      <c r="T1576" s="33"/>
      <c r="U1576" s="33"/>
      <c r="V1576" s="33"/>
      <c r="W1576" s="23" t="str">
        <f>LEFT(TEXT(Locations[[#This Row],[Zip Code]],"00000"),5)</f>
        <v>00000</v>
      </c>
    </row>
    <row r="1577" spans="2:23" x14ac:dyDescent="0.2">
      <c r="B1577" s="154">
        <v>1565</v>
      </c>
      <c r="C1577" s="33"/>
      <c r="D1577" s="33"/>
      <c r="E1577" s="37"/>
      <c r="F1577" s="38" t="str">
        <f>_xlfn.IFNA(VLOOKUP(Locations[[#This Row],[CleanZip]],ZipCodes[],2,0),"")</f>
        <v/>
      </c>
      <c r="G1577" s="38" t="str">
        <f>_xlfn.IFNA(VLOOKUP(Locations[[#This Row],[CleanZip]],ZipCodes[],3,0),"")</f>
        <v/>
      </c>
      <c r="H1577" s="33"/>
      <c r="I1577" s="39"/>
      <c r="J1577" s="39"/>
      <c r="K1577" s="40"/>
      <c r="L1577" s="40"/>
      <c r="M1577" s="33"/>
      <c r="N1577" s="40"/>
      <c r="O1577" s="33"/>
      <c r="P1577" s="33"/>
      <c r="Q1577" s="33"/>
      <c r="R1577" s="33"/>
      <c r="S1577" s="33"/>
      <c r="T1577" s="33"/>
      <c r="U1577" s="33"/>
      <c r="V1577" s="33"/>
      <c r="W1577" s="23" t="str">
        <f>LEFT(TEXT(Locations[[#This Row],[Zip Code]],"00000"),5)</f>
        <v>00000</v>
      </c>
    </row>
    <row r="1578" spans="2:23" x14ac:dyDescent="0.2">
      <c r="B1578" s="154">
        <v>1566</v>
      </c>
      <c r="C1578" s="33"/>
      <c r="D1578" s="33"/>
      <c r="E1578" s="37"/>
      <c r="F1578" s="38" t="str">
        <f>_xlfn.IFNA(VLOOKUP(Locations[[#This Row],[CleanZip]],ZipCodes[],2,0),"")</f>
        <v/>
      </c>
      <c r="G1578" s="38" t="str">
        <f>_xlfn.IFNA(VLOOKUP(Locations[[#This Row],[CleanZip]],ZipCodes[],3,0),"")</f>
        <v/>
      </c>
      <c r="H1578" s="33"/>
      <c r="I1578" s="39"/>
      <c r="J1578" s="39"/>
      <c r="K1578" s="40"/>
      <c r="L1578" s="40"/>
      <c r="M1578" s="33"/>
      <c r="N1578" s="40"/>
      <c r="O1578" s="33"/>
      <c r="P1578" s="33"/>
      <c r="Q1578" s="33"/>
      <c r="R1578" s="33"/>
      <c r="S1578" s="33"/>
      <c r="T1578" s="33"/>
      <c r="U1578" s="33"/>
      <c r="V1578" s="33"/>
      <c r="W1578" s="23" t="str">
        <f>LEFT(TEXT(Locations[[#This Row],[Zip Code]],"00000"),5)</f>
        <v>00000</v>
      </c>
    </row>
    <row r="1579" spans="2:23" x14ac:dyDescent="0.2">
      <c r="B1579" s="154">
        <v>1567</v>
      </c>
      <c r="C1579" s="33"/>
      <c r="D1579" s="33"/>
      <c r="E1579" s="37"/>
      <c r="F1579" s="38" t="str">
        <f>_xlfn.IFNA(VLOOKUP(Locations[[#This Row],[CleanZip]],ZipCodes[],2,0),"")</f>
        <v/>
      </c>
      <c r="G1579" s="38" t="str">
        <f>_xlfn.IFNA(VLOOKUP(Locations[[#This Row],[CleanZip]],ZipCodes[],3,0),"")</f>
        <v/>
      </c>
      <c r="H1579" s="33"/>
      <c r="I1579" s="39"/>
      <c r="J1579" s="39"/>
      <c r="K1579" s="40"/>
      <c r="L1579" s="40"/>
      <c r="M1579" s="33"/>
      <c r="N1579" s="40"/>
      <c r="O1579" s="33"/>
      <c r="P1579" s="33"/>
      <c r="Q1579" s="33"/>
      <c r="R1579" s="33"/>
      <c r="S1579" s="33"/>
      <c r="T1579" s="33"/>
      <c r="U1579" s="33"/>
      <c r="V1579" s="33"/>
      <c r="W1579" s="23" t="str">
        <f>LEFT(TEXT(Locations[[#This Row],[Zip Code]],"00000"),5)</f>
        <v>00000</v>
      </c>
    </row>
    <row r="1580" spans="2:23" x14ac:dyDescent="0.2">
      <c r="B1580" s="154">
        <v>1568</v>
      </c>
      <c r="C1580" s="33"/>
      <c r="D1580" s="33"/>
      <c r="E1580" s="37"/>
      <c r="F1580" s="38" t="str">
        <f>_xlfn.IFNA(VLOOKUP(Locations[[#This Row],[CleanZip]],ZipCodes[],2,0),"")</f>
        <v/>
      </c>
      <c r="G1580" s="38" t="str">
        <f>_xlfn.IFNA(VLOOKUP(Locations[[#This Row],[CleanZip]],ZipCodes[],3,0),"")</f>
        <v/>
      </c>
      <c r="H1580" s="33"/>
      <c r="I1580" s="39"/>
      <c r="J1580" s="39"/>
      <c r="K1580" s="40"/>
      <c r="L1580" s="40"/>
      <c r="M1580" s="33"/>
      <c r="N1580" s="40"/>
      <c r="O1580" s="33"/>
      <c r="P1580" s="33"/>
      <c r="Q1580" s="33"/>
      <c r="R1580" s="33"/>
      <c r="S1580" s="33"/>
      <c r="T1580" s="33"/>
      <c r="U1580" s="33"/>
      <c r="V1580" s="33"/>
      <c r="W1580" s="23" t="str">
        <f>LEFT(TEXT(Locations[[#This Row],[Zip Code]],"00000"),5)</f>
        <v>00000</v>
      </c>
    </row>
    <row r="1581" spans="2:23" x14ac:dyDescent="0.2">
      <c r="B1581" s="154">
        <v>1569</v>
      </c>
      <c r="C1581" s="33"/>
      <c r="D1581" s="33"/>
      <c r="E1581" s="37"/>
      <c r="F1581" s="38" t="str">
        <f>_xlfn.IFNA(VLOOKUP(Locations[[#This Row],[CleanZip]],ZipCodes[],2,0),"")</f>
        <v/>
      </c>
      <c r="G1581" s="38" t="str">
        <f>_xlfn.IFNA(VLOOKUP(Locations[[#This Row],[CleanZip]],ZipCodes[],3,0),"")</f>
        <v/>
      </c>
      <c r="H1581" s="33"/>
      <c r="I1581" s="39"/>
      <c r="J1581" s="39"/>
      <c r="K1581" s="40"/>
      <c r="L1581" s="40"/>
      <c r="M1581" s="33"/>
      <c r="N1581" s="40"/>
      <c r="O1581" s="33"/>
      <c r="P1581" s="33"/>
      <c r="Q1581" s="33"/>
      <c r="R1581" s="33"/>
      <c r="S1581" s="33"/>
      <c r="T1581" s="33"/>
      <c r="U1581" s="33"/>
      <c r="V1581" s="33"/>
      <c r="W1581" s="23" t="str">
        <f>LEFT(TEXT(Locations[[#This Row],[Zip Code]],"00000"),5)</f>
        <v>00000</v>
      </c>
    </row>
    <row r="1582" spans="2:23" x14ac:dyDescent="0.2">
      <c r="B1582" s="154">
        <v>1570</v>
      </c>
      <c r="C1582" s="33"/>
      <c r="D1582" s="33"/>
      <c r="E1582" s="37"/>
      <c r="F1582" s="38" t="str">
        <f>_xlfn.IFNA(VLOOKUP(Locations[[#This Row],[CleanZip]],ZipCodes[],2,0),"")</f>
        <v/>
      </c>
      <c r="G1582" s="38" t="str">
        <f>_xlfn.IFNA(VLOOKUP(Locations[[#This Row],[CleanZip]],ZipCodes[],3,0),"")</f>
        <v/>
      </c>
      <c r="H1582" s="33"/>
      <c r="I1582" s="39"/>
      <c r="J1582" s="39"/>
      <c r="K1582" s="40"/>
      <c r="L1582" s="40"/>
      <c r="M1582" s="33"/>
      <c r="N1582" s="40"/>
      <c r="O1582" s="33"/>
      <c r="P1582" s="33"/>
      <c r="Q1582" s="33"/>
      <c r="R1582" s="33"/>
      <c r="S1582" s="33"/>
      <c r="T1582" s="33"/>
      <c r="U1582" s="33"/>
      <c r="V1582" s="33"/>
      <c r="W1582" s="23" t="str">
        <f>LEFT(TEXT(Locations[[#This Row],[Zip Code]],"00000"),5)</f>
        <v>00000</v>
      </c>
    </row>
    <row r="1583" spans="2:23" x14ac:dyDescent="0.2">
      <c r="B1583" s="154">
        <v>1571</v>
      </c>
      <c r="C1583" s="33"/>
      <c r="D1583" s="33"/>
      <c r="E1583" s="37"/>
      <c r="F1583" s="38" t="str">
        <f>_xlfn.IFNA(VLOOKUP(Locations[[#This Row],[CleanZip]],ZipCodes[],2,0),"")</f>
        <v/>
      </c>
      <c r="G1583" s="38" t="str">
        <f>_xlfn.IFNA(VLOOKUP(Locations[[#This Row],[CleanZip]],ZipCodes[],3,0),"")</f>
        <v/>
      </c>
      <c r="H1583" s="33"/>
      <c r="I1583" s="39"/>
      <c r="J1583" s="39"/>
      <c r="K1583" s="40"/>
      <c r="L1583" s="40"/>
      <c r="M1583" s="33"/>
      <c r="N1583" s="40"/>
      <c r="O1583" s="33"/>
      <c r="P1583" s="33"/>
      <c r="Q1583" s="33"/>
      <c r="R1583" s="33"/>
      <c r="S1583" s="33"/>
      <c r="T1583" s="33"/>
      <c r="U1583" s="33"/>
      <c r="V1583" s="33"/>
      <c r="W1583" s="23" t="str">
        <f>LEFT(TEXT(Locations[[#This Row],[Zip Code]],"00000"),5)</f>
        <v>00000</v>
      </c>
    </row>
    <row r="1584" spans="2:23" x14ac:dyDescent="0.2">
      <c r="B1584" s="154">
        <v>1572</v>
      </c>
      <c r="C1584" s="33"/>
      <c r="D1584" s="33"/>
      <c r="E1584" s="37"/>
      <c r="F1584" s="38" t="str">
        <f>_xlfn.IFNA(VLOOKUP(Locations[[#This Row],[CleanZip]],ZipCodes[],2,0),"")</f>
        <v/>
      </c>
      <c r="G1584" s="38" t="str">
        <f>_xlfn.IFNA(VLOOKUP(Locations[[#This Row],[CleanZip]],ZipCodes[],3,0),"")</f>
        <v/>
      </c>
      <c r="H1584" s="33"/>
      <c r="I1584" s="39"/>
      <c r="J1584" s="39"/>
      <c r="K1584" s="40"/>
      <c r="L1584" s="40"/>
      <c r="M1584" s="33"/>
      <c r="N1584" s="40"/>
      <c r="O1584" s="33"/>
      <c r="P1584" s="33"/>
      <c r="Q1584" s="33"/>
      <c r="R1584" s="33"/>
      <c r="S1584" s="33"/>
      <c r="T1584" s="33"/>
      <c r="U1584" s="33"/>
      <c r="V1584" s="33"/>
      <c r="W1584" s="23" t="str">
        <f>LEFT(TEXT(Locations[[#This Row],[Zip Code]],"00000"),5)</f>
        <v>00000</v>
      </c>
    </row>
    <row r="1585" spans="2:23" x14ac:dyDescent="0.2">
      <c r="B1585" s="154">
        <v>1573</v>
      </c>
      <c r="C1585" s="33"/>
      <c r="D1585" s="33"/>
      <c r="E1585" s="37"/>
      <c r="F1585" s="38" t="str">
        <f>_xlfn.IFNA(VLOOKUP(Locations[[#This Row],[CleanZip]],ZipCodes[],2,0),"")</f>
        <v/>
      </c>
      <c r="G1585" s="38" t="str">
        <f>_xlfn.IFNA(VLOOKUP(Locations[[#This Row],[CleanZip]],ZipCodes[],3,0),"")</f>
        <v/>
      </c>
      <c r="H1585" s="33"/>
      <c r="I1585" s="39"/>
      <c r="J1585" s="39"/>
      <c r="K1585" s="40"/>
      <c r="L1585" s="40"/>
      <c r="M1585" s="33"/>
      <c r="N1585" s="40"/>
      <c r="O1585" s="33"/>
      <c r="P1585" s="33"/>
      <c r="Q1585" s="33"/>
      <c r="R1585" s="33"/>
      <c r="S1585" s="33"/>
      <c r="T1585" s="33"/>
      <c r="U1585" s="33"/>
      <c r="V1585" s="33"/>
      <c r="W1585" s="23" t="str">
        <f>LEFT(TEXT(Locations[[#This Row],[Zip Code]],"00000"),5)</f>
        <v>00000</v>
      </c>
    </row>
    <row r="1586" spans="2:23" x14ac:dyDescent="0.2">
      <c r="B1586" s="154">
        <v>1574</v>
      </c>
      <c r="C1586" s="33"/>
      <c r="D1586" s="33"/>
      <c r="E1586" s="37"/>
      <c r="F1586" s="38" t="str">
        <f>_xlfn.IFNA(VLOOKUP(Locations[[#This Row],[CleanZip]],ZipCodes[],2,0),"")</f>
        <v/>
      </c>
      <c r="G1586" s="38" t="str">
        <f>_xlfn.IFNA(VLOOKUP(Locations[[#This Row],[CleanZip]],ZipCodes[],3,0),"")</f>
        <v/>
      </c>
      <c r="H1586" s="33"/>
      <c r="I1586" s="39"/>
      <c r="J1586" s="39"/>
      <c r="K1586" s="40"/>
      <c r="L1586" s="40"/>
      <c r="M1586" s="33"/>
      <c r="N1586" s="40"/>
      <c r="O1586" s="33"/>
      <c r="P1586" s="33"/>
      <c r="Q1586" s="33"/>
      <c r="R1586" s="33"/>
      <c r="S1586" s="33"/>
      <c r="T1586" s="33"/>
      <c r="U1586" s="33"/>
      <c r="V1586" s="33"/>
      <c r="W1586" s="23" t="str">
        <f>LEFT(TEXT(Locations[[#This Row],[Zip Code]],"00000"),5)</f>
        <v>00000</v>
      </c>
    </row>
    <row r="1587" spans="2:23" x14ac:dyDescent="0.2">
      <c r="B1587" s="154">
        <v>1575</v>
      </c>
      <c r="C1587" s="33"/>
      <c r="D1587" s="33"/>
      <c r="E1587" s="37"/>
      <c r="F1587" s="38" t="str">
        <f>_xlfn.IFNA(VLOOKUP(Locations[[#This Row],[CleanZip]],ZipCodes[],2,0),"")</f>
        <v/>
      </c>
      <c r="G1587" s="38" t="str">
        <f>_xlfn.IFNA(VLOOKUP(Locations[[#This Row],[CleanZip]],ZipCodes[],3,0),"")</f>
        <v/>
      </c>
      <c r="H1587" s="33"/>
      <c r="I1587" s="39"/>
      <c r="J1587" s="39"/>
      <c r="K1587" s="40"/>
      <c r="L1587" s="40"/>
      <c r="M1587" s="33"/>
      <c r="N1587" s="40"/>
      <c r="O1587" s="33"/>
      <c r="P1587" s="33"/>
      <c r="Q1587" s="33"/>
      <c r="R1587" s="33"/>
      <c r="S1587" s="33"/>
      <c r="T1587" s="33"/>
      <c r="U1587" s="33"/>
      <c r="V1587" s="33"/>
      <c r="W1587" s="23" t="str">
        <f>LEFT(TEXT(Locations[[#This Row],[Zip Code]],"00000"),5)</f>
        <v>00000</v>
      </c>
    </row>
    <row r="1588" spans="2:23" x14ac:dyDescent="0.2">
      <c r="B1588" s="154">
        <v>1576</v>
      </c>
      <c r="C1588" s="33"/>
      <c r="D1588" s="33"/>
      <c r="E1588" s="37"/>
      <c r="F1588" s="38" t="str">
        <f>_xlfn.IFNA(VLOOKUP(Locations[[#This Row],[CleanZip]],ZipCodes[],2,0),"")</f>
        <v/>
      </c>
      <c r="G1588" s="38" t="str">
        <f>_xlfn.IFNA(VLOOKUP(Locations[[#This Row],[CleanZip]],ZipCodes[],3,0),"")</f>
        <v/>
      </c>
      <c r="H1588" s="33"/>
      <c r="I1588" s="39"/>
      <c r="J1588" s="39"/>
      <c r="K1588" s="40"/>
      <c r="L1588" s="40"/>
      <c r="M1588" s="33"/>
      <c r="N1588" s="40"/>
      <c r="O1588" s="33"/>
      <c r="P1588" s="33"/>
      <c r="Q1588" s="33"/>
      <c r="R1588" s="33"/>
      <c r="S1588" s="33"/>
      <c r="T1588" s="33"/>
      <c r="U1588" s="33"/>
      <c r="V1588" s="33"/>
      <c r="W1588" s="23" t="str">
        <f>LEFT(TEXT(Locations[[#This Row],[Zip Code]],"00000"),5)</f>
        <v>00000</v>
      </c>
    </row>
    <row r="1589" spans="2:23" x14ac:dyDescent="0.2">
      <c r="B1589" s="154">
        <v>1577</v>
      </c>
      <c r="C1589" s="33"/>
      <c r="D1589" s="33"/>
      <c r="E1589" s="37"/>
      <c r="F1589" s="38" t="str">
        <f>_xlfn.IFNA(VLOOKUP(Locations[[#This Row],[CleanZip]],ZipCodes[],2,0),"")</f>
        <v/>
      </c>
      <c r="G1589" s="38" t="str">
        <f>_xlfn.IFNA(VLOOKUP(Locations[[#This Row],[CleanZip]],ZipCodes[],3,0),"")</f>
        <v/>
      </c>
      <c r="H1589" s="33"/>
      <c r="I1589" s="39"/>
      <c r="J1589" s="39"/>
      <c r="K1589" s="40"/>
      <c r="L1589" s="40"/>
      <c r="M1589" s="33"/>
      <c r="N1589" s="40"/>
      <c r="O1589" s="33"/>
      <c r="P1589" s="33"/>
      <c r="Q1589" s="33"/>
      <c r="R1589" s="33"/>
      <c r="S1589" s="33"/>
      <c r="T1589" s="33"/>
      <c r="U1589" s="33"/>
      <c r="V1589" s="33"/>
      <c r="W1589" s="23" t="str">
        <f>LEFT(TEXT(Locations[[#This Row],[Zip Code]],"00000"),5)</f>
        <v>00000</v>
      </c>
    </row>
    <row r="1590" spans="2:23" x14ac:dyDescent="0.2">
      <c r="B1590" s="154">
        <v>1578</v>
      </c>
      <c r="C1590" s="33"/>
      <c r="D1590" s="33"/>
      <c r="E1590" s="37"/>
      <c r="F1590" s="38" t="str">
        <f>_xlfn.IFNA(VLOOKUP(Locations[[#This Row],[CleanZip]],ZipCodes[],2,0),"")</f>
        <v/>
      </c>
      <c r="G1590" s="38" t="str">
        <f>_xlfn.IFNA(VLOOKUP(Locations[[#This Row],[CleanZip]],ZipCodes[],3,0),"")</f>
        <v/>
      </c>
      <c r="H1590" s="33"/>
      <c r="I1590" s="39"/>
      <c r="J1590" s="39"/>
      <c r="K1590" s="40"/>
      <c r="L1590" s="40"/>
      <c r="M1590" s="33"/>
      <c r="N1590" s="40"/>
      <c r="O1590" s="33"/>
      <c r="P1590" s="33"/>
      <c r="Q1590" s="33"/>
      <c r="R1590" s="33"/>
      <c r="S1590" s="33"/>
      <c r="T1590" s="33"/>
      <c r="U1590" s="33"/>
      <c r="V1590" s="33"/>
      <c r="W1590" s="23" t="str">
        <f>LEFT(TEXT(Locations[[#This Row],[Zip Code]],"00000"),5)</f>
        <v>00000</v>
      </c>
    </row>
    <row r="1591" spans="2:23" x14ac:dyDescent="0.2">
      <c r="B1591" s="154">
        <v>1579</v>
      </c>
      <c r="C1591" s="33"/>
      <c r="D1591" s="33"/>
      <c r="E1591" s="37"/>
      <c r="F1591" s="38" t="str">
        <f>_xlfn.IFNA(VLOOKUP(Locations[[#This Row],[CleanZip]],ZipCodes[],2,0),"")</f>
        <v/>
      </c>
      <c r="G1591" s="38" t="str">
        <f>_xlfn.IFNA(VLOOKUP(Locations[[#This Row],[CleanZip]],ZipCodes[],3,0),"")</f>
        <v/>
      </c>
      <c r="H1591" s="33"/>
      <c r="I1591" s="39"/>
      <c r="J1591" s="39"/>
      <c r="K1591" s="40"/>
      <c r="L1591" s="40"/>
      <c r="M1591" s="33"/>
      <c r="N1591" s="40"/>
      <c r="O1591" s="33"/>
      <c r="P1591" s="33"/>
      <c r="Q1591" s="33"/>
      <c r="R1591" s="33"/>
      <c r="S1591" s="33"/>
      <c r="T1591" s="33"/>
      <c r="U1591" s="33"/>
      <c r="V1591" s="33"/>
      <c r="W1591" s="23" t="str">
        <f>LEFT(TEXT(Locations[[#This Row],[Zip Code]],"00000"),5)</f>
        <v>00000</v>
      </c>
    </row>
    <row r="1592" spans="2:23" x14ac:dyDescent="0.2">
      <c r="B1592" s="154">
        <v>1580</v>
      </c>
      <c r="C1592" s="33"/>
      <c r="D1592" s="33"/>
      <c r="E1592" s="37"/>
      <c r="F1592" s="38" t="str">
        <f>_xlfn.IFNA(VLOOKUP(Locations[[#This Row],[CleanZip]],ZipCodes[],2,0),"")</f>
        <v/>
      </c>
      <c r="G1592" s="38" t="str">
        <f>_xlfn.IFNA(VLOOKUP(Locations[[#This Row],[CleanZip]],ZipCodes[],3,0),"")</f>
        <v/>
      </c>
      <c r="H1592" s="33"/>
      <c r="I1592" s="39"/>
      <c r="J1592" s="39"/>
      <c r="K1592" s="40"/>
      <c r="L1592" s="40"/>
      <c r="M1592" s="33"/>
      <c r="N1592" s="40"/>
      <c r="O1592" s="33"/>
      <c r="P1592" s="33"/>
      <c r="Q1592" s="33"/>
      <c r="R1592" s="33"/>
      <c r="S1592" s="33"/>
      <c r="T1592" s="33"/>
      <c r="U1592" s="33"/>
      <c r="V1592" s="33"/>
      <c r="W1592" s="23" t="str">
        <f>LEFT(TEXT(Locations[[#This Row],[Zip Code]],"00000"),5)</f>
        <v>00000</v>
      </c>
    </row>
    <row r="1593" spans="2:23" x14ac:dyDescent="0.2">
      <c r="B1593" s="154">
        <v>1581</v>
      </c>
      <c r="C1593" s="33"/>
      <c r="D1593" s="33"/>
      <c r="E1593" s="37"/>
      <c r="F1593" s="38" t="str">
        <f>_xlfn.IFNA(VLOOKUP(Locations[[#This Row],[CleanZip]],ZipCodes[],2,0),"")</f>
        <v/>
      </c>
      <c r="G1593" s="38" t="str">
        <f>_xlfn.IFNA(VLOOKUP(Locations[[#This Row],[CleanZip]],ZipCodes[],3,0),"")</f>
        <v/>
      </c>
      <c r="H1593" s="33"/>
      <c r="I1593" s="39"/>
      <c r="J1593" s="39"/>
      <c r="K1593" s="40"/>
      <c r="L1593" s="40"/>
      <c r="M1593" s="33"/>
      <c r="N1593" s="40"/>
      <c r="O1593" s="33"/>
      <c r="P1593" s="33"/>
      <c r="Q1593" s="33"/>
      <c r="R1593" s="33"/>
      <c r="S1593" s="33"/>
      <c r="T1593" s="33"/>
      <c r="U1593" s="33"/>
      <c r="V1593" s="33"/>
      <c r="W1593" s="23" t="str">
        <f>LEFT(TEXT(Locations[[#This Row],[Zip Code]],"00000"),5)</f>
        <v>00000</v>
      </c>
    </row>
    <row r="1594" spans="2:23" x14ac:dyDescent="0.2">
      <c r="B1594" s="154">
        <v>1582</v>
      </c>
      <c r="C1594" s="33"/>
      <c r="D1594" s="33"/>
      <c r="E1594" s="37"/>
      <c r="F1594" s="38" t="str">
        <f>_xlfn.IFNA(VLOOKUP(Locations[[#This Row],[CleanZip]],ZipCodes[],2,0),"")</f>
        <v/>
      </c>
      <c r="G1594" s="38" t="str">
        <f>_xlfn.IFNA(VLOOKUP(Locations[[#This Row],[CleanZip]],ZipCodes[],3,0),"")</f>
        <v/>
      </c>
      <c r="H1594" s="33"/>
      <c r="I1594" s="39"/>
      <c r="J1594" s="39"/>
      <c r="K1594" s="40"/>
      <c r="L1594" s="40"/>
      <c r="M1594" s="33"/>
      <c r="N1594" s="40"/>
      <c r="O1594" s="33"/>
      <c r="P1594" s="33"/>
      <c r="Q1594" s="33"/>
      <c r="R1594" s="33"/>
      <c r="S1594" s="33"/>
      <c r="T1594" s="33"/>
      <c r="U1594" s="33"/>
      <c r="V1594" s="33"/>
      <c r="W1594" s="23" t="str">
        <f>LEFT(TEXT(Locations[[#This Row],[Zip Code]],"00000"),5)</f>
        <v>00000</v>
      </c>
    </row>
    <row r="1595" spans="2:23" x14ac:dyDescent="0.2">
      <c r="B1595" s="154">
        <v>1583</v>
      </c>
      <c r="C1595" s="33"/>
      <c r="D1595" s="33"/>
      <c r="E1595" s="37"/>
      <c r="F1595" s="38" t="str">
        <f>_xlfn.IFNA(VLOOKUP(Locations[[#This Row],[CleanZip]],ZipCodes[],2,0),"")</f>
        <v/>
      </c>
      <c r="G1595" s="38" t="str">
        <f>_xlfn.IFNA(VLOOKUP(Locations[[#This Row],[CleanZip]],ZipCodes[],3,0),"")</f>
        <v/>
      </c>
      <c r="H1595" s="33"/>
      <c r="I1595" s="39"/>
      <c r="J1595" s="39"/>
      <c r="K1595" s="40"/>
      <c r="L1595" s="40"/>
      <c r="M1595" s="33"/>
      <c r="N1595" s="40"/>
      <c r="O1595" s="33"/>
      <c r="P1595" s="33"/>
      <c r="Q1595" s="33"/>
      <c r="R1595" s="33"/>
      <c r="S1595" s="33"/>
      <c r="T1595" s="33"/>
      <c r="U1595" s="33"/>
      <c r="V1595" s="33"/>
      <c r="W1595" s="23" t="str">
        <f>LEFT(TEXT(Locations[[#This Row],[Zip Code]],"00000"),5)</f>
        <v>00000</v>
      </c>
    </row>
    <row r="1596" spans="2:23" x14ac:dyDescent="0.2">
      <c r="B1596" s="154">
        <v>1584</v>
      </c>
      <c r="C1596" s="33"/>
      <c r="D1596" s="33"/>
      <c r="E1596" s="37"/>
      <c r="F1596" s="38" t="str">
        <f>_xlfn.IFNA(VLOOKUP(Locations[[#This Row],[CleanZip]],ZipCodes[],2,0),"")</f>
        <v/>
      </c>
      <c r="G1596" s="38" t="str">
        <f>_xlfn.IFNA(VLOOKUP(Locations[[#This Row],[CleanZip]],ZipCodes[],3,0),"")</f>
        <v/>
      </c>
      <c r="H1596" s="33"/>
      <c r="I1596" s="39"/>
      <c r="J1596" s="39"/>
      <c r="K1596" s="40"/>
      <c r="L1596" s="40"/>
      <c r="M1596" s="33"/>
      <c r="N1596" s="40"/>
      <c r="O1596" s="33"/>
      <c r="P1596" s="33"/>
      <c r="Q1596" s="33"/>
      <c r="R1596" s="33"/>
      <c r="S1596" s="33"/>
      <c r="T1596" s="33"/>
      <c r="U1596" s="33"/>
      <c r="V1596" s="33"/>
      <c r="W1596" s="23" t="str">
        <f>LEFT(TEXT(Locations[[#This Row],[Zip Code]],"00000"),5)</f>
        <v>00000</v>
      </c>
    </row>
    <row r="1597" spans="2:23" x14ac:dyDescent="0.2">
      <c r="B1597" s="154">
        <v>1585</v>
      </c>
      <c r="C1597" s="33"/>
      <c r="D1597" s="33"/>
      <c r="E1597" s="37"/>
      <c r="F1597" s="38" t="str">
        <f>_xlfn.IFNA(VLOOKUP(Locations[[#This Row],[CleanZip]],ZipCodes[],2,0),"")</f>
        <v/>
      </c>
      <c r="G1597" s="38" t="str">
        <f>_xlfn.IFNA(VLOOKUP(Locations[[#This Row],[CleanZip]],ZipCodes[],3,0),"")</f>
        <v/>
      </c>
      <c r="H1597" s="33"/>
      <c r="I1597" s="39"/>
      <c r="J1597" s="39"/>
      <c r="K1597" s="40"/>
      <c r="L1597" s="40"/>
      <c r="M1597" s="33"/>
      <c r="N1597" s="40"/>
      <c r="O1597" s="33"/>
      <c r="P1597" s="33"/>
      <c r="Q1597" s="33"/>
      <c r="R1597" s="33"/>
      <c r="S1597" s="33"/>
      <c r="T1597" s="33"/>
      <c r="U1597" s="33"/>
      <c r="V1597" s="33"/>
      <c r="W1597" s="23" t="str">
        <f>LEFT(TEXT(Locations[[#This Row],[Zip Code]],"00000"),5)</f>
        <v>00000</v>
      </c>
    </row>
    <row r="1598" spans="2:23" x14ac:dyDescent="0.2">
      <c r="B1598" s="154">
        <v>1586</v>
      </c>
      <c r="C1598" s="33"/>
      <c r="D1598" s="33"/>
      <c r="E1598" s="37"/>
      <c r="F1598" s="38" t="str">
        <f>_xlfn.IFNA(VLOOKUP(Locations[[#This Row],[CleanZip]],ZipCodes[],2,0),"")</f>
        <v/>
      </c>
      <c r="G1598" s="38" t="str">
        <f>_xlfn.IFNA(VLOOKUP(Locations[[#This Row],[CleanZip]],ZipCodes[],3,0),"")</f>
        <v/>
      </c>
      <c r="H1598" s="33"/>
      <c r="I1598" s="39"/>
      <c r="J1598" s="39"/>
      <c r="K1598" s="40"/>
      <c r="L1598" s="40"/>
      <c r="M1598" s="33"/>
      <c r="N1598" s="40"/>
      <c r="O1598" s="33"/>
      <c r="P1598" s="33"/>
      <c r="Q1598" s="33"/>
      <c r="R1598" s="33"/>
      <c r="S1598" s="33"/>
      <c r="T1598" s="33"/>
      <c r="U1598" s="33"/>
      <c r="V1598" s="33"/>
      <c r="W1598" s="23" t="str">
        <f>LEFT(TEXT(Locations[[#This Row],[Zip Code]],"00000"),5)</f>
        <v>00000</v>
      </c>
    </row>
    <row r="1599" spans="2:23" x14ac:dyDescent="0.2">
      <c r="B1599" s="154">
        <v>1587</v>
      </c>
      <c r="C1599" s="33"/>
      <c r="D1599" s="33"/>
      <c r="E1599" s="37"/>
      <c r="F1599" s="38" t="str">
        <f>_xlfn.IFNA(VLOOKUP(Locations[[#This Row],[CleanZip]],ZipCodes[],2,0),"")</f>
        <v/>
      </c>
      <c r="G1599" s="38" t="str">
        <f>_xlfn.IFNA(VLOOKUP(Locations[[#This Row],[CleanZip]],ZipCodes[],3,0),"")</f>
        <v/>
      </c>
      <c r="H1599" s="33"/>
      <c r="I1599" s="39"/>
      <c r="J1599" s="39"/>
      <c r="K1599" s="40"/>
      <c r="L1599" s="40"/>
      <c r="M1599" s="33"/>
      <c r="N1599" s="40"/>
      <c r="O1599" s="33"/>
      <c r="P1599" s="33"/>
      <c r="Q1599" s="33"/>
      <c r="R1599" s="33"/>
      <c r="S1599" s="33"/>
      <c r="T1599" s="33"/>
      <c r="U1599" s="33"/>
      <c r="V1599" s="33"/>
      <c r="W1599" s="23" t="str">
        <f>LEFT(TEXT(Locations[[#This Row],[Zip Code]],"00000"),5)</f>
        <v>00000</v>
      </c>
    </row>
    <row r="1600" spans="2:23" x14ac:dyDescent="0.2">
      <c r="B1600" s="154">
        <v>1588</v>
      </c>
      <c r="C1600" s="33"/>
      <c r="D1600" s="33"/>
      <c r="E1600" s="37"/>
      <c r="F1600" s="38" t="str">
        <f>_xlfn.IFNA(VLOOKUP(Locations[[#This Row],[CleanZip]],ZipCodes[],2,0),"")</f>
        <v/>
      </c>
      <c r="G1600" s="38" t="str">
        <f>_xlfn.IFNA(VLOOKUP(Locations[[#This Row],[CleanZip]],ZipCodes[],3,0),"")</f>
        <v/>
      </c>
      <c r="H1600" s="33"/>
      <c r="I1600" s="39"/>
      <c r="J1600" s="39"/>
      <c r="K1600" s="40"/>
      <c r="L1600" s="40"/>
      <c r="M1600" s="33"/>
      <c r="N1600" s="40"/>
      <c r="O1600" s="33"/>
      <c r="P1600" s="33"/>
      <c r="Q1600" s="33"/>
      <c r="R1600" s="33"/>
      <c r="S1600" s="33"/>
      <c r="T1600" s="33"/>
      <c r="U1600" s="33"/>
      <c r="V1600" s="33"/>
      <c r="W1600" s="23" t="str">
        <f>LEFT(TEXT(Locations[[#This Row],[Zip Code]],"00000"),5)</f>
        <v>00000</v>
      </c>
    </row>
    <row r="1601" spans="2:23" x14ac:dyDescent="0.2">
      <c r="B1601" s="154">
        <v>1589</v>
      </c>
      <c r="C1601" s="33"/>
      <c r="D1601" s="33"/>
      <c r="E1601" s="37"/>
      <c r="F1601" s="38" t="str">
        <f>_xlfn.IFNA(VLOOKUP(Locations[[#This Row],[CleanZip]],ZipCodes[],2,0),"")</f>
        <v/>
      </c>
      <c r="G1601" s="38" t="str">
        <f>_xlfn.IFNA(VLOOKUP(Locations[[#This Row],[CleanZip]],ZipCodes[],3,0),"")</f>
        <v/>
      </c>
      <c r="H1601" s="33"/>
      <c r="I1601" s="39"/>
      <c r="J1601" s="39"/>
      <c r="K1601" s="40"/>
      <c r="L1601" s="40"/>
      <c r="M1601" s="33"/>
      <c r="N1601" s="40"/>
      <c r="O1601" s="33"/>
      <c r="P1601" s="33"/>
      <c r="Q1601" s="33"/>
      <c r="R1601" s="33"/>
      <c r="S1601" s="33"/>
      <c r="T1601" s="33"/>
      <c r="U1601" s="33"/>
      <c r="V1601" s="33"/>
      <c r="W1601" s="23" t="str">
        <f>LEFT(TEXT(Locations[[#This Row],[Zip Code]],"00000"),5)</f>
        <v>00000</v>
      </c>
    </row>
    <row r="1602" spans="2:23" x14ac:dyDescent="0.2">
      <c r="B1602" s="154">
        <v>1590</v>
      </c>
      <c r="C1602" s="33"/>
      <c r="D1602" s="33"/>
      <c r="E1602" s="37"/>
      <c r="F1602" s="38" t="str">
        <f>_xlfn.IFNA(VLOOKUP(Locations[[#This Row],[CleanZip]],ZipCodes[],2,0),"")</f>
        <v/>
      </c>
      <c r="G1602" s="38" t="str">
        <f>_xlfn.IFNA(VLOOKUP(Locations[[#This Row],[CleanZip]],ZipCodes[],3,0),"")</f>
        <v/>
      </c>
      <c r="H1602" s="33"/>
      <c r="I1602" s="39"/>
      <c r="J1602" s="39"/>
      <c r="K1602" s="40"/>
      <c r="L1602" s="40"/>
      <c r="M1602" s="33"/>
      <c r="N1602" s="40"/>
      <c r="O1602" s="33"/>
      <c r="P1602" s="33"/>
      <c r="Q1602" s="33"/>
      <c r="R1602" s="33"/>
      <c r="S1602" s="33"/>
      <c r="T1602" s="33"/>
      <c r="U1602" s="33"/>
      <c r="V1602" s="33"/>
      <c r="W1602" s="23" t="str">
        <f>LEFT(TEXT(Locations[[#This Row],[Zip Code]],"00000"),5)</f>
        <v>00000</v>
      </c>
    </row>
    <row r="1603" spans="2:23" x14ac:dyDescent="0.2">
      <c r="B1603" s="154">
        <v>1591</v>
      </c>
      <c r="C1603" s="33"/>
      <c r="D1603" s="33"/>
      <c r="E1603" s="37"/>
      <c r="F1603" s="38" t="str">
        <f>_xlfn.IFNA(VLOOKUP(Locations[[#This Row],[CleanZip]],ZipCodes[],2,0),"")</f>
        <v/>
      </c>
      <c r="G1603" s="38" t="str">
        <f>_xlfn.IFNA(VLOOKUP(Locations[[#This Row],[CleanZip]],ZipCodes[],3,0),"")</f>
        <v/>
      </c>
      <c r="H1603" s="33"/>
      <c r="I1603" s="39"/>
      <c r="J1603" s="39"/>
      <c r="K1603" s="40"/>
      <c r="L1603" s="40"/>
      <c r="M1603" s="33"/>
      <c r="N1603" s="40"/>
      <c r="O1603" s="33"/>
      <c r="P1603" s="33"/>
      <c r="Q1603" s="33"/>
      <c r="R1603" s="33"/>
      <c r="S1603" s="33"/>
      <c r="T1603" s="33"/>
      <c r="U1603" s="33"/>
      <c r="V1603" s="33"/>
      <c r="W1603" s="23" t="str">
        <f>LEFT(TEXT(Locations[[#This Row],[Zip Code]],"00000"),5)</f>
        <v>00000</v>
      </c>
    </row>
    <row r="1604" spans="2:23" x14ac:dyDescent="0.2">
      <c r="B1604" s="154">
        <v>1592</v>
      </c>
      <c r="C1604" s="33"/>
      <c r="D1604" s="33"/>
      <c r="E1604" s="37"/>
      <c r="F1604" s="38" t="str">
        <f>_xlfn.IFNA(VLOOKUP(Locations[[#This Row],[CleanZip]],ZipCodes[],2,0),"")</f>
        <v/>
      </c>
      <c r="G1604" s="38" t="str">
        <f>_xlfn.IFNA(VLOOKUP(Locations[[#This Row],[CleanZip]],ZipCodes[],3,0),"")</f>
        <v/>
      </c>
      <c r="H1604" s="33"/>
      <c r="I1604" s="39"/>
      <c r="J1604" s="39"/>
      <c r="K1604" s="40"/>
      <c r="L1604" s="40"/>
      <c r="M1604" s="33"/>
      <c r="N1604" s="40"/>
      <c r="O1604" s="33"/>
      <c r="P1604" s="33"/>
      <c r="Q1604" s="33"/>
      <c r="R1604" s="33"/>
      <c r="S1604" s="33"/>
      <c r="T1604" s="33"/>
      <c r="U1604" s="33"/>
      <c r="V1604" s="33"/>
      <c r="W1604" s="23" t="str">
        <f>LEFT(TEXT(Locations[[#This Row],[Zip Code]],"00000"),5)</f>
        <v>00000</v>
      </c>
    </row>
    <row r="1605" spans="2:23" x14ac:dyDescent="0.2">
      <c r="B1605" s="154">
        <v>1593</v>
      </c>
      <c r="C1605" s="33"/>
      <c r="D1605" s="33"/>
      <c r="E1605" s="37"/>
      <c r="F1605" s="38" t="str">
        <f>_xlfn.IFNA(VLOOKUP(Locations[[#This Row],[CleanZip]],ZipCodes[],2,0),"")</f>
        <v/>
      </c>
      <c r="G1605" s="38" t="str">
        <f>_xlfn.IFNA(VLOOKUP(Locations[[#This Row],[CleanZip]],ZipCodes[],3,0),"")</f>
        <v/>
      </c>
      <c r="H1605" s="33"/>
      <c r="I1605" s="39"/>
      <c r="J1605" s="39"/>
      <c r="K1605" s="40"/>
      <c r="L1605" s="40"/>
      <c r="M1605" s="33"/>
      <c r="N1605" s="40"/>
      <c r="O1605" s="33"/>
      <c r="P1605" s="33"/>
      <c r="Q1605" s="33"/>
      <c r="R1605" s="33"/>
      <c r="S1605" s="33"/>
      <c r="T1605" s="33"/>
      <c r="U1605" s="33"/>
      <c r="V1605" s="33"/>
      <c r="W1605" s="23" t="str">
        <f>LEFT(TEXT(Locations[[#This Row],[Zip Code]],"00000"),5)</f>
        <v>00000</v>
      </c>
    </row>
    <row r="1606" spans="2:23" x14ac:dyDescent="0.2">
      <c r="B1606" s="154">
        <v>1594</v>
      </c>
      <c r="C1606" s="33"/>
      <c r="D1606" s="33"/>
      <c r="E1606" s="37"/>
      <c r="F1606" s="38" t="str">
        <f>_xlfn.IFNA(VLOOKUP(Locations[[#This Row],[CleanZip]],ZipCodes[],2,0),"")</f>
        <v/>
      </c>
      <c r="G1606" s="38" t="str">
        <f>_xlfn.IFNA(VLOOKUP(Locations[[#This Row],[CleanZip]],ZipCodes[],3,0),"")</f>
        <v/>
      </c>
      <c r="H1606" s="33"/>
      <c r="I1606" s="39"/>
      <c r="J1606" s="39"/>
      <c r="K1606" s="40"/>
      <c r="L1606" s="40"/>
      <c r="M1606" s="33"/>
      <c r="N1606" s="40"/>
      <c r="O1606" s="33"/>
      <c r="P1606" s="33"/>
      <c r="Q1606" s="33"/>
      <c r="R1606" s="33"/>
      <c r="S1606" s="33"/>
      <c r="T1606" s="33"/>
      <c r="U1606" s="33"/>
      <c r="V1606" s="33"/>
      <c r="W1606" s="23" t="str">
        <f>LEFT(TEXT(Locations[[#This Row],[Zip Code]],"00000"),5)</f>
        <v>00000</v>
      </c>
    </row>
    <row r="1607" spans="2:23" x14ac:dyDescent="0.2">
      <c r="B1607" s="154">
        <v>1595</v>
      </c>
      <c r="C1607" s="33"/>
      <c r="D1607" s="33"/>
      <c r="E1607" s="37"/>
      <c r="F1607" s="38" t="str">
        <f>_xlfn.IFNA(VLOOKUP(Locations[[#This Row],[CleanZip]],ZipCodes[],2,0),"")</f>
        <v/>
      </c>
      <c r="G1607" s="38" t="str">
        <f>_xlfn.IFNA(VLOOKUP(Locations[[#This Row],[CleanZip]],ZipCodes[],3,0),"")</f>
        <v/>
      </c>
      <c r="H1607" s="33"/>
      <c r="I1607" s="39"/>
      <c r="J1607" s="39"/>
      <c r="K1607" s="40"/>
      <c r="L1607" s="40"/>
      <c r="M1607" s="33"/>
      <c r="N1607" s="40"/>
      <c r="O1607" s="33"/>
      <c r="P1607" s="33"/>
      <c r="Q1607" s="33"/>
      <c r="R1607" s="33"/>
      <c r="S1607" s="33"/>
      <c r="T1607" s="33"/>
      <c r="U1607" s="33"/>
      <c r="V1607" s="33"/>
      <c r="W1607" s="23" t="str">
        <f>LEFT(TEXT(Locations[[#This Row],[Zip Code]],"00000"),5)</f>
        <v>00000</v>
      </c>
    </row>
    <row r="1608" spans="2:23" x14ac:dyDescent="0.2">
      <c r="B1608" s="154">
        <v>1596</v>
      </c>
      <c r="C1608" s="33"/>
      <c r="D1608" s="33"/>
      <c r="E1608" s="37"/>
      <c r="F1608" s="38" t="str">
        <f>_xlfn.IFNA(VLOOKUP(Locations[[#This Row],[CleanZip]],ZipCodes[],2,0),"")</f>
        <v/>
      </c>
      <c r="G1608" s="38" t="str">
        <f>_xlfn.IFNA(VLOOKUP(Locations[[#This Row],[CleanZip]],ZipCodes[],3,0),"")</f>
        <v/>
      </c>
      <c r="H1608" s="33"/>
      <c r="I1608" s="39"/>
      <c r="J1608" s="39"/>
      <c r="K1608" s="40"/>
      <c r="L1608" s="40"/>
      <c r="M1608" s="33"/>
      <c r="N1608" s="40"/>
      <c r="O1608" s="33"/>
      <c r="P1608" s="33"/>
      <c r="Q1608" s="33"/>
      <c r="R1608" s="33"/>
      <c r="S1608" s="33"/>
      <c r="T1608" s="33"/>
      <c r="U1608" s="33"/>
      <c r="V1608" s="33"/>
      <c r="W1608" s="23" t="str">
        <f>LEFT(TEXT(Locations[[#This Row],[Zip Code]],"00000"),5)</f>
        <v>00000</v>
      </c>
    </row>
    <row r="1609" spans="2:23" x14ac:dyDescent="0.2">
      <c r="B1609" s="154">
        <v>1597</v>
      </c>
      <c r="C1609" s="33"/>
      <c r="D1609" s="33"/>
      <c r="E1609" s="37"/>
      <c r="F1609" s="38" t="str">
        <f>_xlfn.IFNA(VLOOKUP(Locations[[#This Row],[CleanZip]],ZipCodes[],2,0),"")</f>
        <v/>
      </c>
      <c r="G1609" s="38" t="str">
        <f>_xlfn.IFNA(VLOOKUP(Locations[[#This Row],[CleanZip]],ZipCodes[],3,0),"")</f>
        <v/>
      </c>
      <c r="H1609" s="33"/>
      <c r="I1609" s="39"/>
      <c r="J1609" s="39"/>
      <c r="K1609" s="40"/>
      <c r="L1609" s="40"/>
      <c r="M1609" s="33"/>
      <c r="N1609" s="40"/>
      <c r="O1609" s="33"/>
      <c r="P1609" s="33"/>
      <c r="Q1609" s="33"/>
      <c r="R1609" s="33"/>
      <c r="S1609" s="33"/>
      <c r="T1609" s="33"/>
      <c r="U1609" s="33"/>
      <c r="V1609" s="33"/>
      <c r="W1609" s="23" t="str">
        <f>LEFT(TEXT(Locations[[#This Row],[Zip Code]],"00000"),5)</f>
        <v>00000</v>
      </c>
    </row>
    <row r="1610" spans="2:23" x14ac:dyDescent="0.2">
      <c r="B1610" s="154">
        <v>1598</v>
      </c>
      <c r="C1610" s="33"/>
      <c r="D1610" s="33"/>
      <c r="E1610" s="37"/>
      <c r="F1610" s="38" t="str">
        <f>_xlfn.IFNA(VLOOKUP(Locations[[#This Row],[CleanZip]],ZipCodes[],2,0),"")</f>
        <v/>
      </c>
      <c r="G1610" s="38" t="str">
        <f>_xlfn.IFNA(VLOOKUP(Locations[[#This Row],[CleanZip]],ZipCodes[],3,0),"")</f>
        <v/>
      </c>
      <c r="H1610" s="33"/>
      <c r="I1610" s="39"/>
      <c r="J1610" s="39"/>
      <c r="K1610" s="40"/>
      <c r="L1610" s="40"/>
      <c r="M1610" s="33"/>
      <c r="N1610" s="40"/>
      <c r="O1610" s="33"/>
      <c r="P1610" s="33"/>
      <c r="Q1610" s="33"/>
      <c r="R1610" s="33"/>
      <c r="S1610" s="33"/>
      <c r="T1610" s="33"/>
      <c r="U1610" s="33"/>
      <c r="V1610" s="33"/>
      <c r="W1610" s="23" t="str">
        <f>LEFT(TEXT(Locations[[#This Row],[Zip Code]],"00000"),5)</f>
        <v>00000</v>
      </c>
    </row>
    <row r="1611" spans="2:23" x14ac:dyDescent="0.2">
      <c r="B1611" s="154">
        <v>1599</v>
      </c>
      <c r="C1611" s="33"/>
      <c r="D1611" s="33"/>
      <c r="E1611" s="37"/>
      <c r="F1611" s="38" t="str">
        <f>_xlfn.IFNA(VLOOKUP(Locations[[#This Row],[CleanZip]],ZipCodes[],2,0),"")</f>
        <v/>
      </c>
      <c r="G1611" s="38" t="str">
        <f>_xlfn.IFNA(VLOOKUP(Locations[[#This Row],[CleanZip]],ZipCodes[],3,0),"")</f>
        <v/>
      </c>
      <c r="H1611" s="33"/>
      <c r="I1611" s="39"/>
      <c r="J1611" s="39"/>
      <c r="K1611" s="40"/>
      <c r="L1611" s="40"/>
      <c r="M1611" s="33"/>
      <c r="N1611" s="40"/>
      <c r="O1611" s="33"/>
      <c r="P1611" s="33"/>
      <c r="Q1611" s="33"/>
      <c r="R1611" s="33"/>
      <c r="S1611" s="33"/>
      <c r="T1611" s="33"/>
      <c r="U1611" s="33"/>
      <c r="V1611" s="33"/>
      <c r="W1611" s="23" t="str">
        <f>LEFT(TEXT(Locations[[#This Row],[Zip Code]],"00000"),5)</f>
        <v>00000</v>
      </c>
    </row>
    <row r="1612" spans="2:23" x14ac:dyDescent="0.2">
      <c r="B1612" s="154">
        <v>1600</v>
      </c>
      <c r="C1612" s="33"/>
      <c r="D1612" s="33"/>
      <c r="E1612" s="37"/>
      <c r="F1612" s="38" t="str">
        <f>_xlfn.IFNA(VLOOKUP(Locations[[#This Row],[CleanZip]],ZipCodes[],2,0),"")</f>
        <v/>
      </c>
      <c r="G1612" s="38" t="str">
        <f>_xlfn.IFNA(VLOOKUP(Locations[[#This Row],[CleanZip]],ZipCodes[],3,0),"")</f>
        <v/>
      </c>
      <c r="H1612" s="33"/>
      <c r="I1612" s="39"/>
      <c r="J1612" s="39"/>
      <c r="K1612" s="40"/>
      <c r="L1612" s="40"/>
      <c r="M1612" s="33"/>
      <c r="N1612" s="40"/>
      <c r="O1612" s="33"/>
      <c r="P1612" s="33"/>
      <c r="Q1612" s="33"/>
      <c r="R1612" s="33"/>
      <c r="S1612" s="33"/>
      <c r="T1612" s="33"/>
      <c r="U1612" s="33"/>
      <c r="V1612" s="33"/>
      <c r="W1612" s="23" t="str">
        <f>LEFT(TEXT(Locations[[#This Row],[Zip Code]],"00000"),5)</f>
        <v>00000</v>
      </c>
    </row>
    <row r="1613" spans="2:23" x14ac:dyDescent="0.2">
      <c r="B1613" s="154">
        <v>1601</v>
      </c>
      <c r="C1613" s="33"/>
      <c r="D1613" s="33"/>
      <c r="E1613" s="37"/>
      <c r="F1613" s="38" t="str">
        <f>_xlfn.IFNA(VLOOKUP(Locations[[#This Row],[CleanZip]],ZipCodes[],2,0),"")</f>
        <v/>
      </c>
      <c r="G1613" s="38" t="str">
        <f>_xlfn.IFNA(VLOOKUP(Locations[[#This Row],[CleanZip]],ZipCodes[],3,0),"")</f>
        <v/>
      </c>
      <c r="H1613" s="33"/>
      <c r="I1613" s="39"/>
      <c r="J1613" s="39"/>
      <c r="K1613" s="40"/>
      <c r="L1613" s="40"/>
      <c r="M1613" s="33"/>
      <c r="N1613" s="40"/>
      <c r="O1613" s="33"/>
      <c r="P1613" s="33"/>
      <c r="Q1613" s="33"/>
      <c r="R1613" s="33"/>
      <c r="S1613" s="33"/>
      <c r="T1613" s="33"/>
      <c r="U1613" s="33"/>
      <c r="V1613" s="33"/>
      <c r="W1613" s="23" t="str">
        <f>LEFT(TEXT(Locations[[#This Row],[Zip Code]],"00000"),5)</f>
        <v>00000</v>
      </c>
    </row>
    <row r="1614" spans="2:23" x14ac:dyDescent="0.2">
      <c r="B1614" s="154">
        <v>1602</v>
      </c>
      <c r="C1614" s="33"/>
      <c r="D1614" s="33"/>
      <c r="E1614" s="37"/>
      <c r="F1614" s="38" t="str">
        <f>_xlfn.IFNA(VLOOKUP(Locations[[#This Row],[CleanZip]],ZipCodes[],2,0),"")</f>
        <v/>
      </c>
      <c r="G1614" s="38" t="str">
        <f>_xlfn.IFNA(VLOOKUP(Locations[[#This Row],[CleanZip]],ZipCodes[],3,0),"")</f>
        <v/>
      </c>
      <c r="H1614" s="33"/>
      <c r="I1614" s="39"/>
      <c r="J1614" s="39"/>
      <c r="K1614" s="40"/>
      <c r="L1614" s="40"/>
      <c r="M1614" s="33"/>
      <c r="N1614" s="40"/>
      <c r="O1614" s="33"/>
      <c r="P1614" s="33"/>
      <c r="Q1614" s="33"/>
      <c r="R1614" s="33"/>
      <c r="S1614" s="33"/>
      <c r="T1614" s="33"/>
      <c r="U1614" s="33"/>
      <c r="V1614" s="33"/>
      <c r="W1614" s="23" t="str">
        <f>LEFT(TEXT(Locations[[#This Row],[Zip Code]],"00000"),5)</f>
        <v>00000</v>
      </c>
    </row>
    <row r="1615" spans="2:23" x14ac:dyDescent="0.2">
      <c r="B1615" s="154">
        <v>1603</v>
      </c>
      <c r="C1615" s="33"/>
      <c r="D1615" s="33"/>
      <c r="E1615" s="37"/>
      <c r="F1615" s="38" t="str">
        <f>_xlfn.IFNA(VLOOKUP(Locations[[#This Row],[CleanZip]],ZipCodes[],2,0),"")</f>
        <v/>
      </c>
      <c r="G1615" s="38" t="str">
        <f>_xlfn.IFNA(VLOOKUP(Locations[[#This Row],[CleanZip]],ZipCodes[],3,0),"")</f>
        <v/>
      </c>
      <c r="H1615" s="33"/>
      <c r="I1615" s="39"/>
      <c r="J1615" s="39"/>
      <c r="K1615" s="40"/>
      <c r="L1615" s="40"/>
      <c r="M1615" s="33"/>
      <c r="N1615" s="40"/>
      <c r="O1615" s="33"/>
      <c r="P1615" s="33"/>
      <c r="Q1615" s="33"/>
      <c r="R1615" s="33"/>
      <c r="S1615" s="33"/>
      <c r="T1615" s="33"/>
      <c r="U1615" s="33"/>
      <c r="V1615" s="33"/>
      <c r="W1615" s="23" t="str">
        <f>LEFT(TEXT(Locations[[#This Row],[Zip Code]],"00000"),5)</f>
        <v>00000</v>
      </c>
    </row>
    <row r="1616" spans="2:23" x14ac:dyDescent="0.2">
      <c r="B1616" s="154">
        <v>1604</v>
      </c>
      <c r="C1616" s="33"/>
      <c r="D1616" s="33"/>
      <c r="E1616" s="37"/>
      <c r="F1616" s="38" t="str">
        <f>_xlfn.IFNA(VLOOKUP(Locations[[#This Row],[CleanZip]],ZipCodes[],2,0),"")</f>
        <v/>
      </c>
      <c r="G1616" s="38" t="str">
        <f>_xlfn.IFNA(VLOOKUP(Locations[[#This Row],[CleanZip]],ZipCodes[],3,0),"")</f>
        <v/>
      </c>
      <c r="H1616" s="33"/>
      <c r="I1616" s="39"/>
      <c r="J1616" s="39"/>
      <c r="K1616" s="40"/>
      <c r="L1616" s="40"/>
      <c r="M1616" s="33"/>
      <c r="N1616" s="40"/>
      <c r="O1616" s="33"/>
      <c r="P1616" s="33"/>
      <c r="Q1616" s="33"/>
      <c r="R1616" s="33"/>
      <c r="S1616" s="33"/>
      <c r="T1616" s="33"/>
      <c r="U1616" s="33"/>
      <c r="V1616" s="33"/>
      <c r="W1616" s="23" t="str">
        <f>LEFT(TEXT(Locations[[#This Row],[Zip Code]],"00000"),5)</f>
        <v>00000</v>
      </c>
    </row>
    <row r="1617" spans="2:23" x14ac:dyDescent="0.2">
      <c r="B1617" s="154">
        <v>1605</v>
      </c>
      <c r="C1617" s="33"/>
      <c r="D1617" s="33"/>
      <c r="E1617" s="37"/>
      <c r="F1617" s="38" t="str">
        <f>_xlfn.IFNA(VLOOKUP(Locations[[#This Row],[CleanZip]],ZipCodes[],2,0),"")</f>
        <v/>
      </c>
      <c r="G1617" s="38" t="str">
        <f>_xlfn.IFNA(VLOOKUP(Locations[[#This Row],[CleanZip]],ZipCodes[],3,0),"")</f>
        <v/>
      </c>
      <c r="H1617" s="33"/>
      <c r="I1617" s="39"/>
      <c r="J1617" s="39"/>
      <c r="K1617" s="40"/>
      <c r="L1617" s="40"/>
      <c r="M1617" s="33"/>
      <c r="N1617" s="40"/>
      <c r="O1617" s="33"/>
      <c r="P1617" s="33"/>
      <c r="Q1617" s="33"/>
      <c r="R1617" s="33"/>
      <c r="S1617" s="33"/>
      <c r="T1617" s="33"/>
      <c r="U1617" s="33"/>
      <c r="V1617" s="33"/>
      <c r="W1617" s="23" t="str">
        <f>LEFT(TEXT(Locations[[#This Row],[Zip Code]],"00000"),5)</f>
        <v>00000</v>
      </c>
    </row>
    <row r="1618" spans="2:23" x14ac:dyDescent="0.2">
      <c r="B1618" s="154">
        <v>1606</v>
      </c>
      <c r="C1618" s="33"/>
      <c r="D1618" s="33"/>
      <c r="E1618" s="37"/>
      <c r="F1618" s="38" t="str">
        <f>_xlfn.IFNA(VLOOKUP(Locations[[#This Row],[CleanZip]],ZipCodes[],2,0),"")</f>
        <v/>
      </c>
      <c r="G1618" s="38" t="str">
        <f>_xlfn.IFNA(VLOOKUP(Locations[[#This Row],[CleanZip]],ZipCodes[],3,0),"")</f>
        <v/>
      </c>
      <c r="H1618" s="33"/>
      <c r="I1618" s="39"/>
      <c r="J1618" s="39"/>
      <c r="K1618" s="40"/>
      <c r="L1618" s="40"/>
      <c r="M1618" s="33"/>
      <c r="N1618" s="40"/>
      <c r="O1618" s="33"/>
      <c r="P1618" s="33"/>
      <c r="Q1618" s="33"/>
      <c r="R1618" s="33"/>
      <c r="S1618" s="33"/>
      <c r="T1618" s="33"/>
      <c r="U1618" s="33"/>
      <c r="V1618" s="33"/>
      <c r="W1618" s="23" t="str">
        <f>LEFT(TEXT(Locations[[#This Row],[Zip Code]],"00000"),5)</f>
        <v>00000</v>
      </c>
    </row>
    <row r="1619" spans="2:23" x14ac:dyDescent="0.2">
      <c r="B1619" s="154">
        <v>1607</v>
      </c>
      <c r="C1619" s="33"/>
      <c r="D1619" s="33"/>
      <c r="E1619" s="37"/>
      <c r="F1619" s="38" t="str">
        <f>_xlfn.IFNA(VLOOKUP(Locations[[#This Row],[CleanZip]],ZipCodes[],2,0),"")</f>
        <v/>
      </c>
      <c r="G1619" s="38" t="str">
        <f>_xlfn.IFNA(VLOOKUP(Locations[[#This Row],[CleanZip]],ZipCodes[],3,0),"")</f>
        <v/>
      </c>
      <c r="H1619" s="33"/>
      <c r="I1619" s="39"/>
      <c r="J1619" s="39"/>
      <c r="K1619" s="40"/>
      <c r="L1619" s="40"/>
      <c r="M1619" s="33"/>
      <c r="N1619" s="40"/>
      <c r="O1619" s="33"/>
      <c r="P1619" s="33"/>
      <c r="Q1619" s="33"/>
      <c r="R1619" s="33"/>
      <c r="S1619" s="33"/>
      <c r="T1619" s="33"/>
      <c r="U1619" s="33"/>
      <c r="V1619" s="33"/>
      <c r="W1619" s="23" t="str">
        <f>LEFT(TEXT(Locations[[#This Row],[Zip Code]],"00000"),5)</f>
        <v>00000</v>
      </c>
    </row>
    <row r="1620" spans="2:23" x14ac:dyDescent="0.2">
      <c r="B1620" s="154">
        <v>1608</v>
      </c>
      <c r="C1620" s="33"/>
      <c r="D1620" s="33"/>
      <c r="E1620" s="37"/>
      <c r="F1620" s="38" t="str">
        <f>_xlfn.IFNA(VLOOKUP(Locations[[#This Row],[CleanZip]],ZipCodes[],2,0),"")</f>
        <v/>
      </c>
      <c r="G1620" s="38" t="str">
        <f>_xlfn.IFNA(VLOOKUP(Locations[[#This Row],[CleanZip]],ZipCodes[],3,0),"")</f>
        <v/>
      </c>
      <c r="H1620" s="33"/>
      <c r="I1620" s="39"/>
      <c r="J1620" s="39"/>
      <c r="K1620" s="40"/>
      <c r="L1620" s="40"/>
      <c r="M1620" s="33"/>
      <c r="N1620" s="40"/>
      <c r="O1620" s="33"/>
      <c r="P1620" s="33"/>
      <c r="Q1620" s="33"/>
      <c r="R1620" s="33"/>
      <c r="S1620" s="33"/>
      <c r="T1620" s="33"/>
      <c r="U1620" s="33"/>
      <c r="V1620" s="33"/>
      <c r="W1620" s="23" t="str">
        <f>LEFT(TEXT(Locations[[#This Row],[Zip Code]],"00000"),5)</f>
        <v>00000</v>
      </c>
    </row>
    <row r="1621" spans="2:23" x14ac:dyDescent="0.2">
      <c r="B1621" s="154">
        <v>1609</v>
      </c>
      <c r="C1621" s="33"/>
      <c r="D1621" s="33"/>
      <c r="E1621" s="37"/>
      <c r="F1621" s="38" t="str">
        <f>_xlfn.IFNA(VLOOKUP(Locations[[#This Row],[CleanZip]],ZipCodes[],2,0),"")</f>
        <v/>
      </c>
      <c r="G1621" s="38" t="str">
        <f>_xlfn.IFNA(VLOOKUP(Locations[[#This Row],[CleanZip]],ZipCodes[],3,0),"")</f>
        <v/>
      </c>
      <c r="H1621" s="33"/>
      <c r="I1621" s="39"/>
      <c r="J1621" s="39"/>
      <c r="K1621" s="40"/>
      <c r="L1621" s="40"/>
      <c r="M1621" s="33"/>
      <c r="N1621" s="40"/>
      <c r="O1621" s="33"/>
      <c r="P1621" s="33"/>
      <c r="Q1621" s="33"/>
      <c r="R1621" s="33"/>
      <c r="S1621" s="33"/>
      <c r="T1621" s="33"/>
      <c r="U1621" s="33"/>
      <c r="V1621" s="33"/>
      <c r="W1621" s="23" t="str">
        <f>LEFT(TEXT(Locations[[#This Row],[Zip Code]],"00000"),5)</f>
        <v>00000</v>
      </c>
    </row>
    <row r="1622" spans="2:23" x14ac:dyDescent="0.2">
      <c r="B1622" s="154">
        <v>1610</v>
      </c>
      <c r="C1622" s="33"/>
      <c r="D1622" s="33"/>
      <c r="E1622" s="37"/>
      <c r="F1622" s="38" t="str">
        <f>_xlfn.IFNA(VLOOKUP(Locations[[#This Row],[CleanZip]],ZipCodes[],2,0),"")</f>
        <v/>
      </c>
      <c r="G1622" s="38" t="str">
        <f>_xlfn.IFNA(VLOOKUP(Locations[[#This Row],[CleanZip]],ZipCodes[],3,0),"")</f>
        <v/>
      </c>
      <c r="H1622" s="33"/>
      <c r="I1622" s="39"/>
      <c r="J1622" s="39"/>
      <c r="K1622" s="40"/>
      <c r="L1622" s="40"/>
      <c r="M1622" s="33"/>
      <c r="N1622" s="40"/>
      <c r="O1622" s="33"/>
      <c r="P1622" s="33"/>
      <c r="Q1622" s="33"/>
      <c r="R1622" s="33"/>
      <c r="S1622" s="33"/>
      <c r="T1622" s="33"/>
      <c r="U1622" s="33"/>
      <c r="V1622" s="33"/>
      <c r="W1622" s="23" t="str">
        <f>LEFT(TEXT(Locations[[#This Row],[Zip Code]],"00000"),5)</f>
        <v>00000</v>
      </c>
    </row>
    <row r="1623" spans="2:23" x14ac:dyDescent="0.2">
      <c r="B1623" s="154">
        <v>1611</v>
      </c>
      <c r="C1623" s="33"/>
      <c r="D1623" s="33"/>
      <c r="E1623" s="37"/>
      <c r="F1623" s="38" t="str">
        <f>_xlfn.IFNA(VLOOKUP(Locations[[#This Row],[CleanZip]],ZipCodes[],2,0),"")</f>
        <v/>
      </c>
      <c r="G1623" s="38" t="str">
        <f>_xlfn.IFNA(VLOOKUP(Locations[[#This Row],[CleanZip]],ZipCodes[],3,0),"")</f>
        <v/>
      </c>
      <c r="H1623" s="33"/>
      <c r="I1623" s="39"/>
      <c r="J1623" s="39"/>
      <c r="K1623" s="40"/>
      <c r="L1623" s="40"/>
      <c r="M1623" s="33"/>
      <c r="N1623" s="40"/>
      <c r="O1623" s="33"/>
      <c r="P1623" s="33"/>
      <c r="Q1623" s="33"/>
      <c r="R1623" s="33"/>
      <c r="S1623" s="33"/>
      <c r="T1623" s="33"/>
      <c r="U1623" s="33"/>
      <c r="V1623" s="33"/>
      <c r="W1623" s="23" t="str">
        <f>LEFT(TEXT(Locations[[#This Row],[Zip Code]],"00000"),5)</f>
        <v>00000</v>
      </c>
    </row>
    <row r="1624" spans="2:23" x14ac:dyDescent="0.2">
      <c r="B1624" s="154">
        <v>1612</v>
      </c>
      <c r="C1624" s="33"/>
      <c r="D1624" s="33"/>
      <c r="E1624" s="37"/>
      <c r="F1624" s="38" t="str">
        <f>_xlfn.IFNA(VLOOKUP(Locations[[#This Row],[CleanZip]],ZipCodes[],2,0),"")</f>
        <v/>
      </c>
      <c r="G1624" s="38" t="str">
        <f>_xlfn.IFNA(VLOOKUP(Locations[[#This Row],[CleanZip]],ZipCodes[],3,0),"")</f>
        <v/>
      </c>
      <c r="H1624" s="33"/>
      <c r="I1624" s="39"/>
      <c r="J1624" s="39"/>
      <c r="K1624" s="40"/>
      <c r="L1624" s="40"/>
      <c r="M1624" s="33"/>
      <c r="N1624" s="40"/>
      <c r="O1624" s="33"/>
      <c r="P1624" s="33"/>
      <c r="Q1624" s="33"/>
      <c r="R1624" s="33"/>
      <c r="S1624" s="33"/>
      <c r="T1624" s="33"/>
      <c r="U1624" s="33"/>
      <c r="V1624" s="33"/>
      <c r="W1624" s="23" t="str">
        <f>LEFT(TEXT(Locations[[#This Row],[Zip Code]],"00000"),5)</f>
        <v>00000</v>
      </c>
    </row>
    <row r="1625" spans="2:23" x14ac:dyDescent="0.2">
      <c r="B1625" s="154">
        <v>1613</v>
      </c>
      <c r="C1625" s="33"/>
      <c r="D1625" s="33"/>
      <c r="E1625" s="37"/>
      <c r="F1625" s="38" t="str">
        <f>_xlfn.IFNA(VLOOKUP(Locations[[#This Row],[CleanZip]],ZipCodes[],2,0),"")</f>
        <v/>
      </c>
      <c r="G1625" s="38" t="str">
        <f>_xlfn.IFNA(VLOOKUP(Locations[[#This Row],[CleanZip]],ZipCodes[],3,0),"")</f>
        <v/>
      </c>
      <c r="H1625" s="33"/>
      <c r="I1625" s="39"/>
      <c r="J1625" s="39"/>
      <c r="K1625" s="40"/>
      <c r="L1625" s="40"/>
      <c r="M1625" s="33"/>
      <c r="N1625" s="40"/>
      <c r="O1625" s="33"/>
      <c r="P1625" s="33"/>
      <c r="Q1625" s="33"/>
      <c r="R1625" s="33"/>
      <c r="S1625" s="33"/>
      <c r="T1625" s="33"/>
      <c r="U1625" s="33"/>
      <c r="V1625" s="33"/>
      <c r="W1625" s="23" t="str">
        <f>LEFT(TEXT(Locations[[#This Row],[Zip Code]],"00000"),5)</f>
        <v>00000</v>
      </c>
    </row>
    <row r="1626" spans="2:23" x14ac:dyDescent="0.2">
      <c r="B1626" s="154">
        <v>1614</v>
      </c>
      <c r="C1626" s="33"/>
      <c r="D1626" s="33"/>
      <c r="E1626" s="37"/>
      <c r="F1626" s="38" t="str">
        <f>_xlfn.IFNA(VLOOKUP(Locations[[#This Row],[CleanZip]],ZipCodes[],2,0),"")</f>
        <v/>
      </c>
      <c r="G1626" s="38" t="str">
        <f>_xlfn.IFNA(VLOOKUP(Locations[[#This Row],[CleanZip]],ZipCodes[],3,0),"")</f>
        <v/>
      </c>
      <c r="H1626" s="33"/>
      <c r="I1626" s="39"/>
      <c r="J1626" s="39"/>
      <c r="K1626" s="40"/>
      <c r="L1626" s="40"/>
      <c r="M1626" s="33"/>
      <c r="N1626" s="40"/>
      <c r="O1626" s="33"/>
      <c r="P1626" s="33"/>
      <c r="Q1626" s="33"/>
      <c r="R1626" s="33"/>
      <c r="S1626" s="33"/>
      <c r="T1626" s="33"/>
      <c r="U1626" s="33"/>
      <c r="V1626" s="33"/>
      <c r="W1626" s="23" t="str">
        <f>LEFT(TEXT(Locations[[#This Row],[Zip Code]],"00000"),5)</f>
        <v>00000</v>
      </c>
    </row>
    <row r="1627" spans="2:23" x14ac:dyDescent="0.2">
      <c r="B1627" s="154">
        <v>1615</v>
      </c>
      <c r="C1627" s="33"/>
      <c r="D1627" s="33"/>
      <c r="E1627" s="37"/>
      <c r="F1627" s="38" t="str">
        <f>_xlfn.IFNA(VLOOKUP(Locations[[#This Row],[CleanZip]],ZipCodes[],2,0),"")</f>
        <v/>
      </c>
      <c r="G1627" s="38" t="str">
        <f>_xlfn.IFNA(VLOOKUP(Locations[[#This Row],[CleanZip]],ZipCodes[],3,0),"")</f>
        <v/>
      </c>
      <c r="H1627" s="33"/>
      <c r="I1627" s="39"/>
      <c r="J1627" s="39"/>
      <c r="K1627" s="40"/>
      <c r="L1627" s="40"/>
      <c r="M1627" s="33"/>
      <c r="N1627" s="40"/>
      <c r="O1627" s="33"/>
      <c r="P1627" s="33"/>
      <c r="Q1627" s="33"/>
      <c r="R1627" s="33"/>
      <c r="S1627" s="33"/>
      <c r="T1627" s="33"/>
      <c r="U1627" s="33"/>
      <c r="V1627" s="33"/>
      <c r="W1627" s="23" t="str">
        <f>LEFT(TEXT(Locations[[#This Row],[Zip Code]],"00000"),5)</f>
        <v>00000</v>
      </c>
    </row>
    <row r="1628" spans="2:23" x14ac:dyDescent="0.2">
      <c r="B1628" s="154">
        <v>1616</v>
      </c>
      <c r="C1628" s="33"/>
      <c r="D1628" s="33"/>
      <c r="E1628" s="37"/>
      <c r="F1628" s="38" t="str">
        <f>_xlfn.IFNA(VLOOKUP(Locations[[#This Row],[CleanZip]],ZipCodes[],2,0),"")</f>
        <v/>
      </c>
      <c r="G1628" s="38" t="str">
        <f>_xlfn.IFNA(VLOOKUP(Locations[[#This Row],[CleanZip]],ZipCodes[],3,0),"")</f>
        <v/>
      </c>
      <c r="H1628" s="33"/>
      <c r="I1628" s="39"/>
      <c r="J1628" s="39"/>
      <c r="K1628" s="40"/>
      <c r="L1628" s="40"/>
      <c r="M1628" s="33"/>
      <c r="N1628" s="40"/>
      <c r="O1628" s="33"/>
      <c r="P1628" s="33"/>
      <c r="Q1628" s="33"/>
      <c r="R1628" s="33"/>
      <c r="S1628" s="33"/>
      <c r="T1628" s="33"/>
      <c r="U1628" s="33"/>
      <c r="V1628" s="33"/>
      <c r="W1628" s="23" t="str">
        <f>LEFT(TEXT(Locations[[#This Row],[Zip Code]],"00000"),5)</f>
        <v>00000</v>
      </c>
    </row>
    <row r="1629" spans="2:23" x14ac:dyDescent="0.2">
      <c r="B1629" s="154">
        <v>1617</v>
      </c>
      <c r="C1629" s="33"/>
      <c r="D1629" s="33"/>
      <c r="E1629" s="37"/>
      <c r="F1629" s="38" t="str">
        <f>_xlfn.IFNA(VLOOKUP(Locations[[#This Row],[CleanZip]],ZipCodes[],2,0),"")</f>
        <v/>
      </c>
      <c r="G1629" s="38" t="str">
        <f>_xlfn.IFNA(VLOOKUP(Locations[[#This Row],[CleanZip]],ZipCodes[],3,0),"")</f>
        <v/>
      </c>
      <c r="H1629" s="33"/>
      <c r="I1629" s="39"/>
      <c r="J1629" s="39"/>
      <c r="K1629" s="40"/>
      <c r="L1629" s="40"/>
      <c r="M1629" s="33"/>
      <c r="N1629" s="40"/>
      <c r="O1629" s="33"/>
      <c r="P1629" s="33"/>
      <c r="Q1629" s="33"/>
      <c r="R1629" s="33"/>
      <c r="S1629" s="33"/>
      <c r="T1629" s="33"/>
      <c r="U1629" s="33"/>
      <c r="V1629" s="33"/>
      <c r="W1629" s="23" t="str">
        <f>LEFT(TEXT(Locations[[#This Row],[Zip Code]],"00000"),5)</f>
        <v>00000</v>
      </c>
    </row>
    <row r="1630" spans="2:23" x14ac:dyDescent="0.2">
      <c r="B1630" s="154">
        <v>1618</v>
      </c>
      <c r="C1630" s="33"/>
      <c r="D1630" s="33"/>
      <c r="E1630" s="37"/>
      <c r="F1630" s="38" t="str">
        <f>_xlfn.IFNA(VLOOKUP(Locations[[#This Row],[CleanZip]],ZipCodes[],2,0),"")</f>
        <v/>
      </c>
      <c r="G1630" s="38" t="str">
        <f>_xlfn.IFNA(VLOOKUP(Locations[[#This Row],[CleanZip]],ZipCodes[],3,0),"")</f>
        <v/>
      </c>
      <c r="H1630" s="33"/>
      <c r="I1630" s="39"/>
      <c r="J1630" s="39"/>
      <c r="K1630" s="40"/>
      <c r="L1630" s="40"/>
      <c r="M1630" s="33"/>
      <c r="N1630" s="40"/>
      <c r="O1630" s="33"/>
      <c r="P1630" s="33"/>
      <c r="Q1630" s="33"/>
      <c r="R1630" s="33"/>
      <c r="S1630" s="33"/>
      <c r="T1630" s="33"/>
      <c r="U1630" s="33"/>
      <c r="V1630" s="33"/>
      <c r="W1630" s="23" t="str">
        <f>LEFT(TEXT(Locations[[#This Row],[Zip Code]],"00000"),5)</f>
        <v>00000</v>
      </c>
    </row>
    <row r="1631" spans="2:23" x14ac:dyDescent="0.2">
      <c r="B1631" s="154">
        <v>1619</v>
      </c>
      <c r="C1631" s="33"/>
      <c r="D1631" s="33"/>
      <c r="E1631" s="37"/>
      <c r="F1631" s="38" t="str">
        <f>_xlfn.IFNA(VLOOKUP(Locations[[#This Row],[CleanZip]],ZipCodes[],2,0),"")</f>
        <v/>
      </c>
      <c r="G1631" s="38" t="str">
        <f>_xlfn.IFNA(VLOOKUP(Locations[[#This Row],[CleanZip]],ZipCodes[],3,0),"")</f>
        <v/>
      </c>
      <c r="H1631" s="33"/>
      <c r="I1631" s="39"/>
      <c r="J1631" s="39"/>
      <c r="K1631" s="40"/>
      <c r="L1631" s="40"/>
      <c r="M1631" s="33"/>
      <c r="N1631" s="40"/>
      <c r="O1631" s="33"/>
      <c r="P1631" s="33"/>
      <c r="Q1631" s="33"/>
      <c r="R1631" s="33"/>
      <c r="S1631" s="33"/>
      <c r="T1631" s="33"/>
      <c r="U1631" s="33"/>
      <c r="V1631" s="33"/>
      <c r="W1631" s="23" t="str">
        <f>LEFT(TEXT(Locations[[#This Row],[Zip Code]],"00000"),5)</f>
        <v>00000</v>
      </c>
    </row>
    <row r="1632" spans="2:23" x14ac:dyDescent="0.2">
      <c r="B1632" s="154">
        <v>1620</v>
      </c>
      <c r="C1632" s="33"/>
      <c r="D1632" s="33"/>
      <c r="E1632" s="37"/>
      <c r="F1632" s="38" t="str">
        <f>_xlfn.IFNA(VLOOKUP(Locations[[#This Row],[CleanZip]],ZipCodes[],2,0),"")</f>
        <v/>
      </c>
      <c r="G1632" s="38" t="str">
        <f>_xlfn.IFNA(VLOOKUP(Locations[[#This Row],[CleanZip]],ZipCodes[],3,0),"")</f>
        <v/>
      </c>
      <c r="H1632" s="33"/>
      <c r="I1632" s="39"/>
      <c r="J1632" s="39"/>
      <c r="K1632" s="40"/>
      <c r="L1632" s="40"/>
      <c r="M1632" s="33"/>
      <c r="N1632" s="40"/>
      <c r="O1632" s="33"/>
      <c r="P1632" s="33"/>
      <c r="Q1632" s="33"/>
      <c r="R1632" s="33"/>
      <c r="S1632" s="33"/>
      <c r="T1632" s="33"/>
      <c r="U1632" s="33"/>
      <c r="V1632" s="33"/>
      <c r="W1632" s="23" t="str">
        <f>LEFT(TEXT(Locations[[#This Row],[Zip Code]],"00000"),5)</f>
        <v>00000</v>
      </c>
    </row>
    <row r="1633" spans="2:23" x14ac:dyDescent="0.2">
      <c r="B1633" s="154">
        <v>1621</v>
      </c>
      <c r="C1633" s="33"/>
      <c r="D1633" s="33"/>
      <c r="E1633" s="37"/>
      <c r="F1633" s="38" t="str">
        <f>_xlfn.IFNA(VLOOKUP(Locations[[#This Row],[CleanZip]],ZipCodes[],2,0),"")</f>
        <v/>
      </c>
      <c r="G1633" s="38" t="str">
        <f>_xlfn.IFNA(VLOOKUP(Locations[[#This Row],[CleanZip]],ZipCodes[],3,0),"")</f>
        <v/>
      </c>
      <c r="H1633" s="33"/>
      <c r="I1633" s="39"/>
      <c r="J1633" s="39"/>
      <c r="K1633" s="40"/>
      <c r="L1633" s="40"/>
      <c r="M1633" s="33"/>
      <c r="N1633" s="40"/>
      <c r="O1633" s="33"/>
      <c r="P1633" s="33"/>
      <c r="Q1633" s="33"/>
      <c r="R1633" s="33"/>
      <c r="S1633" s="33"/>
      <c r="T1633" s="33"/>
      <c r="U1633" s="33"/>
      <c r="V1633" s="33"/>
      <c r="W1633" s="23" t="str">
        <f>LEFT(TEXT(Locations[[#This Row],[Zip Code]],"00000"),5)</f>
        <v>00000</v>
      </c>
    </row>
    <row r="1634" spans="2:23" x14ac:dyDescent="0.2">
      <c r="B1634" s="154">
        <v>1622</v>
      </c>
      <c r="C1634" s="33"/>
      <c r="D1634" s="33"/>
      <c r="E1634" s="37"/>
      <c r="F1634" s="38" t="str">
        <f>_xlfn.IFNA(VLOOKUP(Locations[[#This Row],[CleanZip]],ZipCodes[],2,0),"")</f>
        <v/>
      </c>
      <c r="G1634" s="38" t="str">
        <f>_xlfn.IFNA(VLOOKUP(Locations[[#This Row],[CleanZip]],ZipCodes[],3,0),"")</f>
        <v/>
      </c>
      <c r="H1634" s="33"/>
      <c r="I1634" s="39"/>
      <c r="J1634" s="39"/>
      <c r="K1634" s="40"/>
      <c r="L1634" s="40"/>
      <c r="M1634" s="33"/>
      <c r="N1634" s="40"/>
      <c r="O1634" s="33"/>
      <c r="P1634" s="33"/>
      <c r="Q1634" s="33"/>
      <c r="R1634" s="33"/>
      <c r="S1634" s="33"/>
      <c r="T1634" s="33"/>
      <c r="U1634" s="33"/>
      <c r="V1634" s="33"/>
      <c r="W1634" s="23" t="str">
        <f>LEFT(TEXT(Locations[[#This Row],[Zip Code]],"00000"),5)</f>
        <v>00000</v>
      </c>
    </row>
    <row r="1635" spans="2:23" x14ac:dyDescent="0.2">
      <c r="B1635" s="154">
        <v>1623</v>
      </c>
      <c r="C1635" s="33"/>
      <c r="D1635" s="33"/>
      <c r="E1635" s="37"/>
      <c r="F1635" s="38" t="str">
        <f>_xlfn.IFNA(VLOOKUP(Locations[[#This Row],[CleanZip]],ZipCodes[],2,0),"")</f>
        <v/>
      </c>
      <c r="G1635" s="38" t="str">
        <f>_xlfn.IFNA(VLOOKUP(Locations[[#This Row],[CleanZip]],ZipCodes[],3,0),"")</f>
        <v/>
      </c>
      <c r="H1635" s="33"/>
      <c r="I1635" s="39"/>
      <c r="J1635" s="39"/>
      <c r="K1635" s="40"/>
      <c r="L1635" s="40"/>
      <c r="M1635" s="33"/>
      <c r="N1635" s="40"/>
      <c r="O1635" s="33"/>
      <c r="P1635" s="33"/>
      <c r="Q1635" s="33"/>
      <c r="R1635" s="33"/>
      <c r="S1635" s="33"/>
      <c r="T1635" s="33"/>
      <c r="U1635" s="33"/>
      <c r="V1635" s="33"/>
      <c r="W1635" s="23" t="str">
        <f>LEFT(TEXT(Locations[[#This Row],[Zip Code]],"00000"),5)</f>
        <v>00000</v>
      </c>
    </row>
    <row r="1636" spans="2:23" x14ac:dyDescent="0.2">
      <c r="B1636" s="154">
        <v>1624</v>
      </c>
      <c r="C1636" s="33"/>
      <c r="D1636" s="33"/>
      <c r="E1636" s="37"/>
      <c r="F1636" s="38" t="str">
        <f>_xlfn.IFNA(VLOOKUP(Locations[[#This Row],[CleanZip]],ZipCodes[],2,0),"")</f>
        <v/>
      </c>
      <c r="G1636" s="38" t="str">
        <f>_xlfn.IFNA(VLOOKUP(Locations[[#This Row],[CleanZip]],ZipCodes[],3,0),"")</f>
        <v/>
      </c>
      <c r="H1636" s="33"/>
      <c r="I1636" s="39"/>
      <c r="J1636" s="39"/>
      <c r="K1636" s="40"/>
      <c r="L1636" s="40"/>
      <c r="M1636" s="33"/>
      <c r="N1636" s="40"/>
      <c r="O1636" s="33"/>
      <c r="P1636" s="33"/>
      <c r="Q1636" s="33"/>
      <c r="R1636" s="33"/>
      <c r="S1636" s="33"/>
      <c r="T1636" s="33"/>
      <c r="U1636" s="33"/>
      <c r="V1636" s="33"/>
      <c r="W1636" s="23" t="str">
        <f>LEFT(TEXT(Locations[[#This Row],[Zip Code]],"00000"),5)</f>
        <v>00000</v>
      </c>
    </row>
    <row r="1637" spans="2:23" x14ac:dyDescent="0.2">
      <c r="B1637" s="154">
        <v>1625</v>
      </c>
      <c r="C1637" s="33"/>
      <c r="D1637" s="33"/>
      <c r="E1637" s="37"/>
      <c r="F1637" s="38" t="str">
        <f>_xlfn.IFNA(VLOOKUP(Locations[[#This Row],[CleanZip]],ZipCodes[],2,0),"")</f>
        <v/>
      </c>
      <c r="G1637" s="38" t="str">
        <f>_xlfn.IFNA(VLOOKUP(Locations[[#This Row],[CleanZip]],ZipCodes[],3,0),"")</f>
        <v/>
      </c>
      <c r="H1637" s="33"/>
      <c r="I1637" s="39"/>
      <c r="J1637" s="39"/>
      <c r="K1637" s="40"/>
      <c r="L1637" s="40"/>
      <c r="M1637" s="33"/>
      <c r="N1637" s="40"/>
      <c r="O1637" s="33"/>
      <c r="P1637" s="33"/>
      <c r="Q1637" s="33"/>
      <c r="R1637" s="33"/>
      <c r="S1637" s="33"/>
      <c r="T1637" s="33"/>
      <c r="U1637" s="33"/>
      <c r="V1637" s="33"/>
      <c r="W1637" s="23" t="str">
        <f>LEFT(TEXT(Locations[[#This Row],[Zip Code]],"00000"),5)</f>
        <v>00000</v>
      </c>
    </row>
    <row r="1638" spans="2:23" x14ac:dyDescent="0.2">
      <c r="B1638" s="154">
        <v>1626</v>
      </c>
      <c r="C1638" s="33"/>
      <c r="D1638" s="33"/>
      <c r="E1638" s="37"/>
      <c r="F1638" s="38" t="str">
        <f>_xlfn.IFNA(VLOOKUP(Locations[[#This Row],[CleanZip]],ZipCodes[],2,0),"")</f>
        <v/>
      </c>
      <c r="G1638" s="38" t="str">
        <f>_xlfn.IFNA(VLOOKUP(Locations[[#This Row],[CleanZip]],ZipCodes[],3,0),"")</f>
        <v/>
      </c>
      <c r="H1638" s="33"/>
      <c r="I1638" s="39"/>
      <c r="J1638" s="39"/>
      <c r="K1638" s="40"/>
      <c r="L1638" s="40"/>
      <c r="M1638" s="33"/>
      <c r="N1638" s="40"/>
      <c r="O1638" s="33"/>
      <c r="P1638" s="33"/>
      <c r="Q1638" s="33"/>
      <c r="R1638" s="33"/>
      <c r="S1638" s="33"/>
      <c r="T1638" s="33"/>
      <c r="U1638" s="33"/>
      <c r="V1638" s="33"/>
      <c r="W1638" s="23" t="str">
        <f>LEFT(TEXT(Locations[[#This Row],[Zip Code]],"00000"),5)</f>
        <v>00000</v>
      </c>
    </row>
    <row r="1639" spans="2:23" x14ac:dyDescent="0.2">
      <c r="B1639" s="154">
        <v>1627</v>
      </c>
      <c r="C1639" s="33"/>
      <c r="D1639" s="33"/>
      <c r="E1639" s="37"/>
      <c r="F1639" s="38" t="str">
        <f>_xlfn.IFNA(VLOOKUP(Locations[[#This Row],[CleanZip]],ZipCodes[],2,0),"")</f>
        <v/>
      </c>
      <c r="G1639" s="38" t="str">
        <f>_xlfn.IFNA(VLOOKUP(Locations[[#This Row],[CleanZip]],ZipCodes[],3,0),"")</f>
        <v/>
      </c>
      <c r="H1639" s="33"/>
      <c r="I1639" s="39"/>
      <c r="J1639" s="39"/>
      <c r="K1639" s="40"/>
      <c r="L1639" s="40"/>
      <c r="M1639" s="33"/>
      <c r="N1639" s="40"/>
      <c r="O1639" s="33"/>
      <c r="P1639" s="33"/>
      <c r="Q1639" s="33"/>
      <c r="R1639" s="33"/>
      <c r="S1639" s="33"/>
      <c r="T1639" s="33"/>
      <c r="U1639" s="33"/>
      <c r="V1639" s="33"/>
      <c r="W1639" s="23" t="str">
        <f>LEFT(TEXT(Locations[[#This Row],[Zip Code]],"00000"),5)</f>
        <v>00000</v>
      </c>
    </row>
    <row r="1640" spans="2:23" x14ac:dyDescent="0.2">
      <c r="B1640" s="154">
        <v>1628</v>
      </c>
      <c r="C1640" s="33"/>
      <c r="D1640" s="33"/>
      <c r="E1640" s="37"/>
      <c r="F1640" s="38" t="str">
        <f>_xlfn.IFNA(VLOOKUP(Locations[[#This Row],[CleanZip]],ZipCodes[],2,0),"")</f>
        <v/>
      </c>
      <c r="G1640" s="38" t="str">
        <f>_xlfn.IFNA(VLOOKUP(Locations[[#This Row],[CleanZip]],ZipCodes[],3,0),"")</f>
        <v/>
      </c>
      <c r="H1640" s="33"/>
      <c r="I1640" s="39"/>
      <c r="J1640" s="39"/>
      <c r="K1640" s="40"/>
      <c r="L1640" s="40"/>
      <c r="M1640" s="33"/>
      <c r="N1640" s="40"/>
      <c r="O1640" s="33"/>
      <c r="P1640" s="33"/>
      <c r="Q1640" s="33"/>
      <c r="R1640" s="33"/>
      <c r="S1640" s="33"/>
      <c r="T1640" s="33"/>
      <c r="U1640" s="33"/>
      <c r="V1640" s="33"/>
      <c r="W1640" s="23" t="str">
        <f>LEFT(TEXT(Locations[[#This Row],[Zip Code]],"00000"),5)</f>
        <v>00000</v>
      </c>
    </row>
    <row r="1641" spans="2:23" x14ac:dyDescent="0.2">
      <c r="B1641" s="154">
        <v>1629</v>
      </c>
      <c r="C1641" s="33"/>
      <c r="D1641" s="33"/>
      <c r="E1641" s="37"/>
      <c r="F1641" s="38" t="str">
        <f>_xlfn.IFNA(VLOOKUP(Locations[[#This Row],[CleanZip]],ZipCodes[],2,0),"")</f>
        <v/>
      </c>
      <c r="G1641" s="38" t="str">
        <f>_xlfn.IFNA(VLOOKUP(Locations[[#This Row],[CleanZip]],ZipCodes[],3,0),"")</f>
        <v/>
      </c>
      <c r="H1641" s="33"/>
      <c r="I1641" s="39"/>
      <c r="J1641" s="39"/>
      <c r="K1641" s="40"/>
      <c r="L1641" s="40"/>
      <c r="M1641" s="33"/>
      <c r="N1641" s="40"/>
      <c r="O1641" s="33"/>
      <c r="P1641" s="33"/>
      <c r="Q1641" s="33"/>
      <c r="R1641" s="33"/>
      <c r="S1641" s="33"/>
      <c r="T1641" s="33"/>
      <c r="U1641" s="33"/>
      <c r="V1641" s="33"/>
      <c r="W1641" s="23" t="str">
        <f>LEFT(TEXT(Locations[[#This Row],[Zip Code]],"00000"),5)</f>
        <v>00000</v>
      </c>
    </row>
    <row r="1642" spans="2:23" x14ac:dyDescent="0.2">
      <c r="B1642" s="154">
        <v>1630</v>
      </c>
      <c r="C1642" s="33"/>
      <c r="D1642" s="33"/>
      <c r="E1642" s="37"/>
      <c r="F1642" s="38" t="str">
        <f>_xlfn.IFNA(VLOOKUP(Locations[[#This Row],[CleanZip]],ZipCodes[],2,0),"")</f>
        <v/>
      </c>
      <c r="G1642" s="38" t="str">
        <f>_xlfn.IFNA(VLOOKUP(Locations[[#This Row],[CleanZip]],ZipCodes[],3,0),"")</f>
        <v/>
      </c>
      <c r="H1642" s="33"/>
      <c r="I1642" s="39"/>
      <c r="J1642" s="39"/>
      <c r="K1642" s="40"/>
      <c r="L1642" s="40"/>
      <c r="M1642" s="33"/>
      <c r="N1642" s="40"/>
      <c r="O1642" s="33"/>
      <c r="P1642" s="33"/>
      <c r="Q1642" s="33"/>
      <c r="R1642" s="33"/>
      <c r="S1642" s="33"/>
      <c r="T1642" s="33"/>
      <c r="U1642" s="33"/>
      <c r="V1642" s="33"/>
      <c r="W1642" s="23" t="str">
        <f>LEFT(TEXT(Locations[[#This Row],[Zip Code]],"00000"),5)</f>
        <v>00000</v>
      </c>
    </row>
    <row r="1643" spans="2:23" x14ac:dyDescent="0.2">
      <c r="B1643" s="154">
        <v>1631</v>
      </c>
      <c r="C1643" s="33"/>
      <c r="D1643" s="33"/>
      <c r="E1643" s="37"/>
      <c r="F1643" s="38" t="str">
        <f>_xlfn.IFNA(VLOOKUP(Locations[[#This Row],[CleanZip]],ZipCodes[],2,0),"")</f>
        <v/>
      </c>
      <c r="G1643" s="38" t="str">
        <f>_xlfn.IFNA(VLOOKUP(Locations[[#This Row],[CleanZip]],ZipCodes[],3,0),"")</f>
        <v/>
      </c>
      <c r="H1643" s="33"/>
      <c r="I1643" s="39"/>
      <c r="J1643" s="39"/>
      <c r="K1643" s="40"/>
      <c r="L1643" s="40"/>
      <c r="M1643" s="33"/>
      <c r="N1643" s="40"/>
      <c r="O1643" s="33"/>
      <c r="P1643" s="33"/>
      <c r="Q1643" s="33"/>
      <c r="R1643" s="33"/>
      <c r="S1643" s="33"/>
      <c r="T1643" s="33"/>
      <c r="U1643" s="33"/>
      <c r="V1643" s="33"/>
      <c r="W1643" s="23" t="str">
        <f>LEFT(TEXT(Locations[[#This Row],[Zip Code]],"00000"),5)</f>
        <v>00000</v>
      </c>
    </row>
    <row r="1644" spans="2:23" x14ac:dyDescent="0.2">
      <c r="B1644" s="154">
        <v>1632</v>
      </c>
      <c r="C1644" s="33"/>
      <c r="D1644" s="33"/>
      <c r="E1644" s="37"/>
      <c r="F1644" s="38" t="str">
        <f>_xlfn.IFNA(VLOOKUP(Locations[[#This Row],[CleanZip]],ZipCodes[],2,0),"")</f>
        <v/>
      </c>
      <c r="G1644" s="38" t="str">
        <f>_xlfn.IFNA(VLOOKUP(Locations[[#This Row],[CleanZip]],ZipCodes[],3,0),"")</f>
        <v/>
      </c>
      <c r="H1644" s="33"/>
      <c r="I1644" s="39"/>
      <c r="J1644" s="39"/>
      <c r="K1644" s="40"/>
      <c r="L1644" s="40"/>
      <c r="M1644" s="33"/>
      <c r="N1644" s="40"/>
      <c r="O1644" s="33"/>
      <c r="P1644" s="33"/>
      <c r="Q1644" s="33"/>
      <c r="R1644" s="33"/>
      <c r="S1644" s="33"/>
      <c r="T1644" s="33"/>
      <c r="U1644" s="33"/>
      <c r="V1644" s="33"/>
      <c r="W1644" s="23" t="str">
        <f>LEFT(TEXT(Locations[[#This Row],[Zip Code]],"00000"),5)</f>
        <v>00000</v>
      </c>
    </row>
    <row r="1645" spans="2:23" x14ac:dyDescent="0.2">
      <c r="B1645" s="154">
        <v>1633</v>
      </c>
      <c r="C1645" s="33"/>
      <c r="D1645" s="33"/>
      <c r="E1645" s="37"/>
      <c r="F1645" s="38" t="str">
        <f>_xlfn.IFNA(VLOOKUP(Locations[[#This Row],[CleanZip]],ZipCodes[],2,0),"")</f>
        <v/>
      </c>
      <c r="G1645" s="38" t="str">
        <f>_xlfn.IFNA(VLOOKUP(Locations[[#This Row],[CleanZip]],ZipCodes[],3,0),"")</f>
        <v/>
      </c>
      <c r="H1645" s="33"/>
      <c r="I1645" s="39"/>
      <c r="J1645" s="39"/>
      <c r="K1645" s="40"/>
      <c r="L1645" s="40"/>
      <c r="M1645" s="33"/>
      <c r="N1645" s="40"/>
      <c r="O1645" s="33"/>
      <c r="P1645" s="33"/>
      <c r="Q1645" s="33"/>
      <c r="R1645" s="33"/>
      <c r="S1645" s="33"/>
      <c r="T1645" s="33"/>
      <c r="U1645" s="33"/>
      <c r="V1645" s="33"/>
      <c r="W1645" s="23" t="str">
        <f>LEFT(TEXT(Locations[[#This Row],[Zip Code]],"00000"),5)</f>
        <v>00000</v>
      </c>
    </row>
    <row r="1646" spans="2:23" x14ac:dyDescent="0.2">
      <c r="B1646" s="154">
        <v>1634</v>
      </c>
      <c r="C1646" s="33"/>
      <c r="D1646" s="33"/>
      <c r="E1646" s="37"/>
      <c r="F1646" s="38" t="str">
        <f>_xlfn.IFNA(VLOOKUP(Locations[[#This Row],[CleanZip]],ZipCodes[],2,0),"")</f>
        <v/>
      </c>
      <c r="G1646" s="38" t="str">
        <f>_xlfn.IFNA(VLOOKUP(Locations[[#This Row],[CleanZip]],ZipCodes[],3,0),"")</f>
        <v/>
      </c>
      <c r="H1646" s="33"/>
      <c r="I1646" s="39"/>
      <c r="J1646" s="39"/>
      <c r="K1646" s="40"/>
      <c r="L1646" s="40"/>
      <c r="M1646" s="33"/>
      <c r="N1646" s="40"/>
      <c r="O1646" s="33"/>
      <c r="P1646" s="33"/>
      <c r="Q1646" s="33"/>
      <c r="R1646" s="33"/>
      <c r="S1646" s="33"/>
      <c r="T1646" s="33"/>
      <c r="U1646" s="33"/>
      <c r="V1646" s="33"/>
      <c r="W1646" s="23" t="str">
        <f>LEFT(TEXT(Locations[[#This Row],[Zip Code]],"00000"),5)</f>
        <v>00000</v>
      </c>
    </row>
    <row r="1647" spans="2:23" x14ac:dyDescent="0.2">
      <c r="B1647" s="154">
        <v>1635</v>
      </c>
      <c r="C1647" s="33"/>
      <c r="D1647" s="33"/>
      <c r="E1647" s="37"/>
      <c r="F1647" s="38" t="str">
        <f>_xlfn.IFNA(VLOOKUP(Locations[[#This Row],[CleanZip]],ZipCodes[],2,0),"")</f>
        <v/>
      </c>
      <c r="G1647" s="38" t="str">
        <f>_xlfn.IFNA(VLOOKUP(Locations[[#This Row],[CleanZip]],ZipCodes[],3,0),"")</f>
        <v/>
      </c>
      <c r="H1647" s="33"/>
      <c r="I1647" s="39"/>
      <c r="J1647" s="39"/>
      <c r="K1647" s="40"/>
      <c r="L1647" s="40"/>
      <c r="M1647" s="33"/>
      <c r="N1647" s="40"/>
      <c r="O1647" s="33"/>
      <c r="P1647" s="33"/>
      <c r="Q1647" s="33"/>
      <c r="R1647" s="33"/>
      <c r="S1647" s="33"/>
      <c r="T1647" s="33"/>
      <c r="U1647" s="33"/>
      <c r="V1647" s="33"/>
      <c r="W1647" s="23" t="str">
        <f>LEFT(TEXT(Locations[[#This Row],[Zip Code]],"00000"),5)</f>
        <v>00000</v>
      </c>
    </row>
    <row r="1648" spans="2:23" x14ac:dyDescent="0.2">
      <c r="B1648" s="154">
        <v>1636</v>
      </c>
      <c r="C1648" s="33"/>
      <c r="D1648" s="33"/>
      <c r="E1648" s="37"/>
      <c r="F1648" s="38" t="str">
        <f>_xlfn.IFNA(VLOOKUP(Locations[[#This Row],[CleanZip]],ZipCodes[],2,0),"")</f>
        <v/>
      </c>
      <c r="G1648" s="38" t="str">
        <f>_xlfn.IFNA(VLOOKUP(Locations[[#This Row],[CleanZip]],ZipCodes[],3,0),"")</f>
        <v/>
      </c>
      <c r="H1648" s="33"/>
      <c r="I1648" s="39"/>
      <c r="J1648" s="39"/>
      <c r="K1648" s="40"/>
      <c r="L1648" s="40"/>
      <c r="M1648" s="33"/>
      <c r="N1648" s="40"/>
      <c r="O1648" s="33"/>
      <c r="P1648" s="33"/>
      <c r="Q1648" s="33"/>
      <c r="R1648" s="33"/>
      <c r="S1648" s="33"/>
      <c r="T1648" s="33"/>
      <c r="U1648" s="33"/>
      <c r="V1648" s="33"/>
      <c r="W1648" s="23" t="str">
        <f>LEFT(TEXT(Locations[[#This Row],[Zip Code]],"00000"),5)</f>
        <v>00000</v>
      </c>
    </row>
    <row r="1649" spans="2:23" x14ac:dyDescent="0.2">
      <c r="B1649" s="154">
        <v>1637</v>
      </c>
      <c r="C1649" s="33"/>
      <c r="D1649" s="33"/>
      <c r="E1649" s="37"/>
      <c r="F1649" s="38" t="str">
        <f>_xlfn.IFNA(VLOOKUP(Locations[[#This Row],[CleanZip]],ZipCodes[],2,0),"")</f>
        <v/>
      </c>
      <c r="G1649" s="38" t="str">
        <f>_xlfn.IFNA(VLOOKUP(Locations[[#This Row],[CleanZip]],ZipCodes[],3,0),"")</f>
        <v/>
      </c>
      <c r="H1649" s="33"/>
      <c r="I1649" s="39"/>
      <c r="J1649" s="39"/>
      <c r="K1649" s="40"/>
      <c r="L1649" s="40"/>
      <c r="M1649" s="33"/>
      <c r="N1649" s="40"/>
      <c r="O1649" s="33"/>
      <c r="P1649" s="33"/>
      <c r="Q1649" s="33"/>
      <c r="R1649" s="33"/>
      <c r="S1649" s="33"/>
      <c r="T1649" s="33"/>
      <c r="U1649" s="33"/>
      <c r="V1649" s="33"/>
      <c r="W1649" s="23" t="str">
        <f>LEFT(TEXT(Locations[[#This Row],[Zip Code]],"00000"),5)</f>
        <v>00000</v>
      </c>
    </row>
    <row r="1650" spans="2:23" x14ac:dyDescent="0.2">
      <c r="B1650" s="154">
        <v>1638</v>
      </c>
      <c r="C1650" s="33"/>
      <c r="D1650" s="33"/>
      <c r="E1650" s="37"/>
      <c r="F1650" s="38" t="str">
        <f>_xlfn.IFNA(VLOOKUP(Locations[[#This Row],[CleanZip]],ZipCodes[],2,0),"")</f>
        <v/>
      </c>
      <c r="G1650" s="38" t="str">
        <f>_xlfn.IFNA(VLOOKUP(Locations[[#This Row],[CleanZip]],ZipCodes[],3,0),"")</f>
        <v/>
      </c>
      <c r="H1650" s="33"/>
      <c r="I1650" s="39"/>
      <c r="J1650" s="39"/>
      <c r="K1650" s="40"/>
      <c r="L1650" s="40"/>
      <c r="M1650" s="33"/>
      <c r="N1650" s="40"/>
      <c r="O1650" s="33"/>
      <c r="P1650" s="33"/>
      <c r="Q1650" s="33"/>
      <c r="R1650" s="33"/>
      <c r="S1650" s="33"/>
      <c r="T1650" s="33"/>
      <c r="U1650" s="33"/>
      <c r="V1650" s="33"/>
      <c r="W1650" s="23" t="str">
        <f>LEFT(TEXT(Locations[[#This Row],[Zip Code]],"00000"),5)</f>
        <v>00000</v>
      </c>
    </row>
    <row r="1651" spans="2:23" x14ac:dyDescent="0.2">
      <c r="B1651" s="154">
        <v>1639</v>
      </c>
      <c r="C1651" s="33"/>
      <c r="D1651" s="33"/>
      <c r="E1651" s="37"/>
      <c r="F1651" s="38" t="str">
        <f>_xlfn.IFNA(VLOOKUP(Locations[[#This Row],[CleanZip]],ZipCodes[],2,0),"")</f>
        <v/>
      </c>
      <c r="G1651" s="38" t="str">
        <f>_xlfn.IFNA(VLOOKUP(Locations[[#This Row],[CleanZip]],ZipCodes[],3,0),"")</f>
        <v/>
      </c>
      <c r="H1651" s="33"/>
      <c r="I1651" s="39"/>
      <c r="J1651" s="39"/>
      <c r="K1651" s="40"/>
      <c r="L1651" s="40"/>
      <c r="M1651" s="33"/>
      <c r="N1651" s="40"/>
      <c r="O1651" s="33"/>
      <c r="P1651" s="33"/>
      <c r="Q1651" s="33"/>
      <c r="R1651" s="33"/>
      <c r="S1651" s="33"/>
      <c r="T1651" s="33"/>
      <c r="U1651" s="33"/>
      <c r="V1651" s="33"/>
      <c r="W1651" s="23" t="str">
        <f>LEFT(TEXT(Locations[[#This Row],[Zip Code]],"00000"),5)</f>
        <v>00000</v>
      </c>
    </row>
    <row r="1652" spans="2:23" x14ac:dyDescent="0.2">
      <c r="B1652" s="154">
        <v>1640</v>
      </c>
      <c r="C1652" s="33"/>
      <c r="D1652" s="33"/>
      <c r="E1652" s="37"/>
      <c r="F1652" s="38" t="str">
        <f>_xlfn.IFNA(VLOOKUP(Locations[[#This Row],[CleanZip]],ZipCodes[],2,0),"")</f>
        <v/>
      </c>
      <c r="G1652" s="38" t="str">
        <f>_xlfn.IFNA(VLOOKUP(Locations[[#This Row],[CleanZip]],ZipCodes[],3,0),"")</f>
        <v/>
      </c>
      <c r="H1652" s="33"/>
      <c r="I1652" s="39"/>
      <c r="J1652" s="39"/>
      <c r="K1652" s="40"/>
      <c r="L1652" s="40"/>
      <c r="M1652" s="33"/>
      <c r="N1652" s="40"/>
      <c r="O1652" s="33"/>
      <c r="P1652" s="33"/>
      <c r="Q1652" s="33"/>
      <c r="R1652" s="33"/>
      <c r="S1652" s="33"/>
      <c r="T1652" s="33"/>
      <c r="U1652" s="33"/>
      <c r="V1652" s="33"/>
      <c r="W1652" s="23" t="str">
        <f>LEFT(TEXT(Locations[[#This Row],[Zip Code]],"00000"),5)</f>
        <v>00000</v>
      </c>
    </row>
    <row r="1653" spans="2:23" x14ac:dyDescent="0.2">
      <c r="B1653" s="154">
        <v>1641</v>
      </c>
      <c r="C1653" s="33"/>
      <c r="D1653" s="33"/>
      <c r="E1653" s="37"/>
      <c r="F1653" s="38" t="str">
        <f>_xlfn.IFNA(VLOOKUP(Locations[[#This Row],[CleanZip]],ZipCodes[],2,0),"")</f>
        <v/>
      </c>
      <c r="G1653" s="38" t="str">
        <f>_xlfn.IFNA(VLOOKUP(Locations[[#This Row],[CleanZip]],ZipCodes[],3,0),"")</f>
        <v/>
      </c>
      <c r="H1653" s="33"/>
      <c r="I1653" s="39"/>
      <c r="J1653" s="39"/>
      <c r="K1653" s="40"/>
      <c r="L1653" s="40"/>
      <c r="M1653" s="33"/>
      <c r="N1653" s="40"/>
      <c r="O1653" s="33"/>
      <c r="P1653" s="33"/>
      <c r="Q1653" s="33"/>
      <c r="R1653" s="33"/>
      <c r="S1653" s="33"/>
      <c r="T1653" s="33"/>
      <c r="U1653" s="33"/>
      <c r="V1653" s="33"/>
      <c r="W1653" s="23" t="str">
        <f>LEFT(TEXT(Locations[[#This Row],[Zip Code]],"00000"),5)</f>
        <v>00000</v>
      </c>
    </row>
    <row r="1654" spans="2:23" x14ac:dyDescent="0.2">
      <c r="B1654" s="154">
        <v>1642</v>
      </c>
      <c r="C1654" s="33"/>
      <c r="D1654" s="33"/>
      <c r="E1654" s="37"/>
      <c r="F1654" s="38" t="str">
        <f>_xlfn.IFNA(VLOOKUP(Locations[[#This Row],[CleanZip]],ZipCodes[],2,0),"")</f>
        <v/>
      </c>
      <c r="G1654" s="38" t="str">
        <f>_xlfn.IFNA(VLOOKUP(Locations[[#This Row],[CleanZip]],ZipCodes[],3,0),"")</f>
        <v/>
      </c>
      <c r="H1654" s="33"/>
      <c r="I1654" s="39"/>
      <c r="J1654" s="39"/>
      <c r="K1654" s="40"/>
      <c r="L1654" s="40"/>
      <c r="M1654" s="33"/>
      <c r="N1654" s="40"/>
      <c r="O1654" s="33"/>
      <c r="P1654" s="33"/>
      <c r="Q1654" s="33"/>
      <c r="R1654" s="33"/>
      <c r="S1654" s="33"/>
      <c r="T1654" s="33"/>
      <c r="U1654" s="33"/>
      <c r="V1654" s="33"/>
      <c r="W1654" s="23" t="str">
        <f>LEFT(TEXT(Locations[[#This Row],[Zip Code]],"00000"),5)</f>
        <v>00000</v>
      </c>
    </row>
    <row r="1655" spans="2:23" x14ac:dyDescent="0.2">
      <c r="B1655" s="154">
        <v>1643</v>
      </c>
      <c r="C1655" s="33"/>
      <c r="D1655" s="33"/>
      <c r="E1655" s="37"/>
      <c r="F1655" s="38" t="str">
        <f>_xlfn.IFNA(VLOOKUP(Locations[[#This Row],[CleanZip]],ZipCodes[],2,0),"")</f>
        <v/>
      </c>
      <c r="G1655" s="38" t="str">
        <f>_xlfn.IFNA(VLOOKUP(Locations[[#This Row],[CleanZip]],ZipCodes[],3,0),"")</f>
        <v/>
      </c>
      <c r="H1655" s="33"/>
      <c r="I1655" s="39"/>
      <c r="J1655" s="39"/>
      <c r="K1655" s="40"/>
      <c r="L1655" s="40"/>
      <c r="M1655" s="33"/>
      <c r="N1655" s="40"/>
      <c r="O1655" s="33"/>
      <c r="P1655" s="33"/>
      <c r="Q1655" s="33"/>
      <c r="R1655" s="33"/>
      <c r="S1655" s="33"/>
      <c r="T1655" s="33"/>
      <c r="U1655" s="33"/>
      <c r="V1655" s="33"/>
      <c r="W1655" s="23" t="str">
        <f>LEFT(TEXT(Locations[[#This Row],[Zip Code]],"00000"),5)</f>
        <v>00000</v>
      </c>
    </row>
    <row r="1656" spans="2:23" x14ac:dyDescent="0.2">
      <c r="B1656" s="154">
        <v>1644</v>
      </c>
      <c r="C1656" s="33"/>
      <c r="D1656" s="33"/>
      <c r="E1656" s="37"/>
      <c r="F1656" s="38" t="str">
        <f>_xlfn.IFNA(VLOOKUP(Locations[[#This Row],[CleanZip]],ZipCodes[],2,0),"")</f>
        <v/>
      </c>
      <c r="G1656" s="38" t="str">
        <f>_xlfn.IFNA(VLOOKUP(Locations[[#This Row],[CleanZip]],ZipCodes[],3,0),"")</f>
        <v/>
      </c>
      <c r="H1656" s="33"/>
      <c r="I1656" s="39"/>
      <c r="J1656" s="39"/>
      <c r="K1656" s="40"/>
      <c r="L1656" s="40"/>
      <c r="M1656" s="33"/>
      <c r="N1656" s="40"/>
      <c r="O1656" s="33"/>
      <c r="P1656" s="33"/>
      <c r="Q1656" s="33"/>
      <c r="R1656" s="33"/>
      <c r="S1656" s="33"/>
      <c r="T1656" s="33"/>
      <c r="U1656" s="33"/>
      <c r="V1656" s="33"/>
      <c r="W1656" s="23" t="str">
        <f>LEFT(TEXT(Locations[[#This Row],[Zip Code]],"00000"),5)</f>
        <v>00000</v>
      </c>
    </row>
    <row r="1657" spans="2:23" x14ac:dyDescent="0.2">
      <c r="B1657" s="154">
        <v>1645</v>
      </c>
      <c r="C1657" s="33"/>
      <c r="D1657" s="33"/>
      <c r="E1657" s="37"/>
      <c r="F1657" s="38" t="str">
        <f>_xlfn.IFNA(VLOOKUP(Locations[[#This Row],[CleanZip]],ZipCodes[],2,0),"")</f>
        <v/>
      </c>
      <c r="G1657" s="38" t="str">
        <f>_xlfn.IFNA(VLOOKUP(Locations[[#This Row],[CleanZip]],ZipCodes[],3,0),"")</f>
        <v/>
      </c>
      <c r="H1657" s="33"/>
      <c r="I1657" s="39"/>
      <c r="J1657" s="39"/>
      <c r="K1657" s="40"/>
      <c r="L1657" s="40"/>
      <c r="M1657" s="33"/>
      <c r="N1657" s="40"/>
      <c r="O1657" s="33"/>
      <c r="P1657" s="33"/>
      <c r="Q1657" s="33"/>
      <c r="R1657" s="33"/>
      <c r="S1657" s="33"/>
      <c r="T1657" s="33"/>
      <c r="U1657" s="33"/>
      <c r="V1657" s="33"/>
      <c r="W1657" s="23" t="str">
        <f>LEFT(TEXT(Locations[[#This Row],[Zip Code]],"00000"),5)</f>
        <v>00000</v>
      </c>
    </row>
    <row r="1658" spans="2:23" x14ac:dyDescent="0.2">
      <c r="B1658" s="154">
        <v>1646</v>
      </c>
      <c r="C1658" s="33"/>
      <c r="D1658" s="33"/>
      <c r="E1658" s="37"/>
      <c r="F1658" s="38" t="str">
        <f>_xlfn.IFNA(VLOOKUP(Locations[[#This Row],[CleanZip]],ZipCodes[],2,0),"")</f>
        <v/>
      </c>
      <c r="G1658" s="38" t="str">
        <f>_xlfn.IFNA(VLOOKUP(Locations[[#This Row],[CleanZip]],ZipCodes[],3,0),"")</f>
        <v/>
      </c>
      <c r="H1658" s="33"/>
      <c r="I1658" s="39"/>
      <c r="J1658" s="39"/>
      <c r="K1658" s="40"/>
      <c r="L1658" s="40"/>
      <c r="M1658" s="33"/>
      <c r="N1658" s="40"/>
      <c r="O1658" s="33"/>
      <c r="P1658" s="33"/>
      <c r="Q1658" s="33"/>
      <c r="R1658" s="33"/>
      <c r="S1658" s="33"/>
      <c r="T1658" s="33"/>
      <c r="U1658" s="33"/>
      <c r="V1658" s="33"/>
      <c r="W1658" s="23" t="str">
        <f>LEFT(TEXT(Locations[[#This Row],[Zip Code]],"00000"),5)</f>
        <v>00000</v>
      </c>
    </row>
    <row r="1659" spans="2:23" x14ac:dyDescent="0.2">
      <c r="B1659" s="154">
        <v>1647</v>
      </c>
      <c r="C1659" s="33"/>
      <c r="D1659" s="33"/>
      <c r="E1659" s="37"/>
      <c r="F1659" s="38" t="str">
        <f>_xlfn.IFNA(VLOOKUP(Locations[[#This Row],[CleanZip]],ZipCodes[],2,0),"")</f>
        <v/>
      </c>
      <c r="G1659" s="38" t="str">
        <f>_xlfn.IFNA(VLOOKUP(Locations[[#This Row],[CleanZip]],ZipCodes[],3,0),"")</f>
        <v/>
      </c>
      <c r="H1659" s="33"/>
      <c r="I1659" s="39"/>
      <c r="J1659" s="39"/>
      <c r="K1659" s="40"/>
      <c r="L1659" s="40"/>
      <c r="M1659" s="33"/>
      <c r="N1659" s="40"/>
      <c r="O1659" s="33"/>
      <c r="P1659" s="33"/>
      <c r="Q1659" s="33"/>
      <c r="R1659" s="33"/>
      <c r="S1659" s="33"/>
      <c r="T1659" s="33"/>
      <c r="U1659" s="33"/>
      <c r="V1659" s="33"/>
      <c r="W1659" s="23" t="str">
        <f>LEFT(TEXT(Locations[[#This Row],[Zip Code]],"00000"),5)</f>
        <v>00000</v>
      </c>
    </row>
    <row r="1660" spans="2:23" x14ac:dyDescent="0.2">
      <c r="B1660" s="154">
        <v>1648</v>
      </c>
      <c r="C1660" s="33"/>
      <c r="D1660" s="33"/>
      <c r="E1660" s="37"/>
      <c r="F1660" s="38" t="str">
        <f>_xlfn.IFNA(VLOOKUP(Locations[[#This Row],[CleanZip]],ZipCodes[],2,0),"")</f>
        <v/>
      </c>
      <c r="G1660" s="38" t="str">
        <f>_xlfn.IFNA(VLOOKUP(Locations[[#This Row],[CleanZip]],ZipCodes[],3,0),"")</f>
        <v/>
      </c>
      <c r="H1660" s="33"/>
      <c r="I1660" s="39"/>
      <c r="J1660" s="39"/>
      <c r="K1660" s="40"/>
      <c r="L1660" s="40"/>
      <c r="M1660" s="33"/>
      <c r="N1660" s="40"/>
      <c r="O1660" s="33"/>
      <c r="P1660" s="33"/>
      <c r="Q1660" s="33"/>
      <c r="R1660" s="33"/>
      <c r="S1660" s="33"/>
      <c r="T1660" s="33"/>
      <c r="U1660" s="33"/>
      <c r="V1660" s="33"/>
      <c r="W1660" s="23" t="str">
        <f>LEFT(TEXT(Locations[[#This Row],[Zip Code]],"00000"),5)</f>
        <v>00000</v>
      </c>
    </row>
    <row r="1661" spans="2:23" x14ac:dyDescent="0.2">
      <c r="B1661" s="154">
        <v>1649</v>
      </c>
      <c r="C1661" s="33"/>
      <c r="D1661" s="33"/>
      <c r="E1661" s="37"/>
      <c r="F1661" s="38" t="str">
        <f>_xlfn.IFNA(VLOOKUP(Locations[[#This Row],[CleanZip]],ZipCodes[],2,0),"")</f>
        <v/>
      </c>
      <c r="G1661" s="38" t="str">
        <f>_xlfn.IFNA(VLOOKUP(Locations[[#This Row],[CleanZip]],ZipCodes[],3,0),"")</f>
        <v/>
      </c>
      <c r="H1661" s="33"/>
      <c r="I1661" s="39"/>
      <c r="J1661" s="39"/>
      <c r="K1661" s="40"/>
      <c r="L1661" s="40"/>
      <c r="M1661" s="33"/>
      <c r="N1661" s="40"/>
      <c r="O1661" s="33"/>
      <c r="P1661" s="33"/>
      <c r="Q1661" s="33"/>
      <c r="R1661" s="33"/>
      <c r="S1661" s="33"/>
      <c r="T1661" s="33"/>
      <c r="U1661" s="33"/>
      <c r="V1661" s="33"/>
      <c r="W1661" s="23" t="str">
        <f>LEFT(TEXT(Locations[[#This Row],[Zip Code]],"00000"),5)</f>
        <v>00000</v>
      </c>
    </row>
    <row r="1662" spans="2:23" x14ac:dyDescent="0.2">
      <c r="B1662" s="154">
        <v>1650</v>
      </c>
      <c r="C1662" s="33"/>
      <c r="D1662" s="33"/>
      <c r="E1662" s="37"/>
      <c r="F1662" s="38" t="str">
        <f>_xlfn.IFNA(VLOOKUP(Locations[[#This Row],[CleanZip]],ZipCodes[],2,0),"")</f>
        <v/>
      </c>
      <c r="G1662" s="38" t="str">
        <f>_xlfn.IFNA(VLOOKUP(Locations[[#This Row],[CleanZip]],ZipCodes[],3,0),"")</f>
        <v/>
      </c>
      <c r="H1662" s="33"/>
      <c r="I1662" s="39"/>
      <c r="J1662" s="39"/>
      <c r="K1662" s="40"/>
      <c r="L1662" s="40"/>
      <c r="M1662" s="33"/>
      <c r="N1662" s="40"/>
      <c r="O1662" s="33"/>
      <c r="P1662" s="33"/>
      <c r="Q1662" s="33"/>
      <c r="R1662" s="33"/>
      <c r="S1662" s="33"/>
      <c r="T1662" s="33"/>
      <c r="U1662" s="33"/>
      <c r="V1662" s="33"/>
      <c r="W1662" s="23" t="str">
        <f>LEFT(TEXT(Locations[[#This Row],[Zip Code]],"00000"),5)</f>
        <v>00000</v>
      </c>
    </row>
    <row r="1663" spans="2:23" x14ac:dyDescent="0.2">
      <c r="B1663" s="154">
        <v>1651</v>
      </c>
      <c r="C1663" s="33"/>
      <c r="D1663" s="33"/>
      <c r="E1663" s="37"/>
      <c r="F1663" s="38" t="str">
        <f>_xlfn.IFNA(VLOOKUP(Locations[[#This Row],[CleanZip]],ZipCodes[],2,0),"")</f>
        <v/>
      </c>
      <c r="G1663" s="38" t="str">
        <f>_xlfn.IFNA(VLOOKUP(Locations[[#This Row],[CleanZip]],ZipCodes[],3,0),"")</f>
        <v/>
      </c>
      <c r="H1663" s="33"/>
      <c r="I1663" s="39"/>
      <c r="J1663" s="39"/>
      <c r="K1663" s="40"/>
      <c r="L1663" s="40"/>
      <c r="M1663" s="33"/>
      <c r="N1663" s="40"/>
      <c r="O1663" s="33"/>
      <c r="P1663" s="33"/>
      <c r="Q1663" s="33"/>
      <c r="R1663" s="33"/>
      <c r="S1663" s="33"/>
      <c r="T1663" s="33"/>
      <c r="U1663" s="33"/>
      <c r="V1663" s="33"/>
      <c r="W1663" s="23" t="str">
        <f>LEFT(TEXT(Locations[[#This Row],[Zip Code]],"00000"),5)</f>
        <v>00000</v>
      </c>
    </row>
    <row r="1664" spans="2:23" x14ac:dyDescent="0.2">
      <c r="B1664" s="154">
        <v>1652</v>
      </c>
      <c r="C1664" s="33"/>
      <c r="D1664" s="33"/>
      <c r="E1664" s="37"/>
      <c r="F1664" s="38" t="str">
        <f>_xlfn.IFNA(VLOOKUP(Locations[[#This Row],[CleanZip]],ZipCodes[],2,0),"")</f>
        <v/>
      </c>
      <c r="G1664" s="38" t="str">
        <f>_xlfn.IFNA(VLOOKUP(Locations[[#This Row],[CleanZip]],ZipCodes[],3,0),"")</f>
        <v/>
      </c>
      <c r="H1664" s="33"/>
      <c r="I1664" s="39"/>
      <c r="J1664" s="39"/>
      <c r="K1664" s="40"/>
      <c r="L1664" s="40"/>
      <c r="M1664" s="33"/>
      <c r="N1664" s="40"/>
      <c r="O1664" s="33"/>
      <c r="P1664" s="33"/>
      <c r="Q1664" s="33"/>
      <c r="R1664" s="33"/>
      <c r="S1664" s="33"/>
      <c r="T1664" s="33"/>
      <c r="U1664" s="33"/>
      <c r="V1664" s="33"/>
      <c r="W1664" s="23" t="str">
        <f>LEFT(TEXT(Locations[[#This Row],[Zip Code]],"00000"),5)</f>
        <v>00000</v>
      </c>
    </row>
    <row r="1665" spans="2:23" x14ac:dyDescent="0.2">
      <c r="B1665" s="154">
        <v>1653</v>
      </c>
      <c r="C1665" s="33"/>
      <c r="D1665" s="33"/>
      <c r="E1665" s="37"/>
      <c r="F1665" s="38" t="str">
        <f>_xlfn.IFNA(VLOOKUP(Locations[[#This Row],[CleanZip]],ZipCodes[],2,0),"")</f>
        <v/>
      </c>
      <c r="G1665" s="38" t="str">
        <f>_xlfn.IFNA(VLOOKUP(Locations[[#This Row],[CleanZip]],ZipCodes[],3,0),"")</f>
        <v/>
      </c>
      <c r="H1665" s="33"/>
      <c r="I1665" s="39"/>
      <c r="J1665" s="39"/>
      <c r="K1665" s="40"/>
      <c r="L1665" s="40"/>
      <c r="M1665" s="33"/>
      <c r="N1665" s="40"/>
      <c r="O1665" s="33"/>
      <c r="P1665" s="33"/>
      <c r="Q1665" s="33"/>
      <c r="R1665" s="33"/>
      <c r="S1665" s="33"/>
      <c r="T1665" s="33"/>
      <c r="U1665" s="33"/>
      <c r="V1665" s="33"/>
      <c r="W1665" s="23" t="str">
        <f>LEFT(TEXT(Locations[[#This Row],[Zip Code]],"00000"),5)</f>
        <v>00000</v>
      </c>
    </row>
    <row r="1666" spans="2:23" x14ac:dyDescent="0.2">
      <c r="B1666" s="154">
        <v>1654</v>
      </c>
      <c r="C1666" s="33"/>
      <c r="D1666" s="33"/>
      <c r="E1666" s="37"/>
      <c r="F1666" s="38" t="str">
        <f>_xlfn.IFNA(VLOOKUP(Locations[[#This Row],[CleanZip]],ZipCodes[],2,0),"")</f>
        <v/>
      </c>
      <c r="G1666" s="38" t="str">
        <f>_xlfn.IFNA(VLOOKUP(Locations[[#This Row],[CleanZip]],ZipCodes[],3,0),"")</f>
        <v/>
      </c>
      <c r="H1666" s="33"/>
      <c r="I1666" s="39"/>
      <c r="J1666" s="39"/>
      <c r="K1666" s="40"/>
      <c r="L1666" s="40"/>
      <c r="M1666" s="33"/>
      <c r="N1666" s="40"/>
      <c r="O1666" s="33"/>
      <c r="P1666" s="33"/>
      <c r="Q1666" s="33"/>
      <c r="R1666" s="33"/>
      <c r="S1666" s="33"/>
      <c r="T1666" s="33"/>
      <c r="U1666" s="33"/>
      <c r="V1666" s="33"/>
      <c r="W1666" s="23" t="str">
        <f>LEFT(TEXT(Locations[[#This Row],[Zip Code]],"00000"),5)</f>
        <v>00000</v>
      </c>
    </row>
    <row r="1667" spans="2:23" x14ac:dyDescent="0.2">
      <c r="B1667" s="154">
        <v>1655</v>
      </c>
      <c r="C1667" s="33"/>
      <c r="D1667" s="33"/>
      <c r="E1667" s="37"/>
      <c r="F1667" s="38" t="str">
        <f>_xlfn.IFNA(VLOOKUP(Locations[[#This Row],[CleanZip]],ZipCodes[],2,0),"")</f>
        <v/>
      </c>
      <c r="G1667" s="38" t="str">
        <f>_xlfn.IFNA(VLOOKUP(Locations[[#This Row],[CleanZip]],ZipCodes[],3,0),"")</f>
        <v/>
      </c>
      <c r="H1667" s="33"/>
      <c r="I1667" s="39"/>
      <c r="J1667" s="39"/>
      <c r="K1667" s="40"/>
      <c r="L1667" s="40"/>
      <c r="M1667" s="33"/>
      <c r="N1667" s="40"/>
      <c r="O1667" s="33"/>
      <c r="P1667" s="33"/>
      <c r="Q1667" s="33"/>
      <c r="R1667" s="33"/>
      <c r="S1667" s="33"/>
      <c r="T1667" s="33"/>
      <c r="U1667" s="33"/>
      <c r="V1667" s="33"/>
      <c r="W1667" s="23" t="str">
        <f>LEFT(TEXT(Locations[[#This Row],[Zip Code]],"00000"),5)</f>
        <v>00000</v>
      </c>
    </row>
    <row r="1668" spans="2:23" x14ac:dyDescent="0.2">
      <c r="B1668" s="154">
        <v>1656</v>
      </c>
      <c r="C1668" s="33"/>
      <c r="D1668" s="33"/>
      <c r="E1668" s="37"/>
      <c r="F1668" s="38" t="str">
        <f>_xlfn.IFNA(VLOOKUP(Locations[[#This Row],[CleanZip]],ZipCodes[],2,0),"")</f>
        <v/>
      </c>
      <c r="G1668" s="38" t="str">
        <f>_xlfn.IFNA(VLOOKUP(Locations[[#This Row],[CleanZip]],ZipCodes[],3,0),"")</f>
        <v/>
      </c>
      <c r="H1668" s="33"/>
      <c r="I1668" s="39"/>
      <c r="J1668" s="39"/>
      <c r="K1668" s="40"/>
      <c r="L1668" s="40"/>
      <c r="M1668" s="33"/>
      <c r="N1668" s="40"/>
      <c r="O1668" s="33"/>
      <c r="P1668" s="33"/>
      <c r="Q1668" s="33"/>
      <c r="R1668" s="33"/>
      <c r="S1668" s="33"/>
      <c r="T1668" s="33"/>
      <c r="U1668" s="33"/>
      <c r="V1668" s="33"/>
      <c r="W1668" s="23" t="str">
        <f>LEFT(TEXT(Locations[[#This Row],[Zip Code]],"00000"),5)</f>
        <v>00000</v>
      </c>
    </row>
    <row r="1669" spans="2:23" x14ac:dyDescent="0.2">
      <c r="B1669" s="154">
        <v>1657</v>
      </c>
      <c r="C1669" s="33"/>
      <c r="D1669" s="33"/>
      <c r="E1669" s="37"/>
      <c r="F1669" s="38" t="str">
        <f>_xlfn.IFNA(VLOOKUP(Locations[[#This Row],[CleanZip]],ZipCodes[],2,0),"")</f>
        <v/>
      </c>
      <c r="G1669" s="38" t="str">
        <f>_xlfn.IFNA(VLOOKUP(Locations[[#This Row],[CleanZip]],ZipCodes[],3,0),"")</f>
        <v/>
      </c>
      <c r="H1669" s="33"/>
      <c r="I1669" s="39"/>
      <c r="J1669" s="39"/>
      <c r="K1669" s="40"/>
      <c r="L1669" s="40"/>
      <c r="M1669" s="33"/>
      <c r="N1669" s="40"/>
      <c r="O1669" s="33"/>
      <c r="P1669" s="33"/>
      <c r="Q1669" s="33"/>
      <c r="R1669" s="33"/>
      <c r="S1669" s="33"/>
      <c r="T1669" s="33"/>
      <c r="U1669" s="33"/>
      <c r="V1669" s="33"/>
      <c r="W1669" s="23" t="str">
        <f>LEFT(TEXT(Locations[[#This Row],[Zip Code]],"00000"),5)</f>
        <v>00000</v>
      </c>
    </row>
    <row r="1670" spans="2:23" x14ac:dyDescent="0.2">
      <c r="B1670" s="154">
        <v>1658</v>
      </c>
      <c r="C1670" s="33"/>
      <c r="D1670" s="33"/>
      <c r="E1670" s="37"/>
      <c r="F1670" s="38" t="str">
        <f>_xlfn.IFNA(VLOOKUP(Locations[[#This Row],[CleanZip]],ZipCodes[],2,0),"")</f>
        <v/>
      </c>
      <c r="G1670" s="38" t="str">
        <f>_xlfn.IFNA(VLOOKUP(Locations[[#This Row],[CleanZip]],ZipCodes[],3,0),"")</f>
        <v/>
      </c>
      <c r="H1670" s="33"/>
      <c r="I1670" s="39"/>
      <c r="J1670" s="39"/>
      <c r="K1670" s="40"/>
      <c r="L1670" s="40"/>
      <c r="M1670" s="33"/>
      <c r="N1670" s="40"/>
      <c r="O1670" s="33"/>
      <c r="P1670" s="33"/>
      <c r="Q1670" s="33"/>
      <c r="R1670" s="33"/>
      <c r="S1670" s="33"/>
      <c r="T1670" s="33"/>
      <c r="U1670" s="33"/>
      <c r="V1670" s="33"/>
      <c r="W1670" s="23" t="str">
        <f>LEFT(TEXT(Locations[[#This Row],[Zip Code]],"00000"),5)</f>
        <v>00000</v>
      </c>
    </row>
    <row r="1671" spans="2:23" x14ac:dyDescent="0.2">
      <c r="B1671" s="154">
        <v>1659</v>
      </c>
      <c r="C1671" s="33"/>
      <c r="D1671" s="33"/>
      <c r="E1671" s="37"/>
      <c r="F1671" s="38" t="str">
        <f>_xlfn.IFNA(VLOOKUP(Locations[[#This Row],[CleanZip]],ZipCodes[],2,0),"")</f>
        <v/>
      </c>
      <c r="G1671" s="38" t="str">
        <f>_xlfn.IFNA(VLOOKUP(Locations[[#This Row],[CleanZip]],ZipCodes[],3,0),"")</f>
        <v/>
      </c>
      <c r="H1671" s="33"/>
      <c r="I1671" s="39"/>
      <c r="J1671" s="39"/>
      <c r="K1671" s="40"/>
      <c r="L1671" s="40"/>
      <c r="M1671" s="33"/>
      <c r="N1671" s="40"/>
      <c r="O1671" s="33"/>
      <c r="P1671" s="33"/>
      <c r="Q1671" s="33"/>
      <c r="R1671" s="33"/>
      <c r="S1671" s="33"/>
      <c r="T1671" s="33"/>
      <c r="U1671" s="33"/>
      <c r="V1671" s="33"/>
      <c r="W1671" s="23" t="str">
        <f>LEFT(TEXT(Locations[[#This Row],[Zip Code]],"00000"),5)</f>
        <v>00000</v>
      </c>
    </row>
    <row r="1672" spans="2:23" x14ac:dyDescent="0.2">
      <c r="B1672" s="154">
        <v>1660</v>
      </c>
      <c r="C1672" s="33"/>
      <c r="D1672" s="33"/>
      <c r="E1672" s="37"/>
      <c r="F1672" s="38" t="str">
        <f>_xlfn.IFNA(VLOOKUP(Locations[[#This Row],[CleanZip]],ZipCodes[],2,0),"")</f>
        <v/>
      </c>
      <c r="G1672" s="38" t="str">
        <f>_xlfn.IFNA(VLOOKUP(Locations[[#This Row],[CleanZip]],ZipCodes[],3,0),"")</f>
        <v/>
      </c>
      <c r="H1672" s="33"/>
      <c r="I1672" s="39"/>
      <c r="J1672" s="39"/>
      <c r="K1672" s="40"/>
      <c r="L1672" s="40"/>
      <c r="M1672" s="33"/>
      <c r="N1672" s="40"/>
      <c r="O1672" s="33"/>
      <c r="P1672" s="33"/>
      <c r="Q1672" s="33"/>
      <c r="R1672" s="33"/>
      <c r="S1672" s="33"/>
      <c r="T1672" s="33"/>
      <c r="U1672" s="33"/>
      <c r="V1672" s="33"/>
      <c r="W1672" s="23" t="str">
        <f>LEFT(TEXT(Locations[[#This Row],[Zip Code]],"00000"),5)</f>
        <v>00000</v>
      </c>
    </row>
    <row r="1673" spans="2:23" x14ac:dyDescent="0.2">
      <c r="B1673" s="154">
        <v>1661</v>
      </c>
      <c r="C1673" s="33"/>
      <c r="D1673" s="33"/>
      <c r="E1673" s="37"/>
      <c r="F1673" s="38" t="str">
        <f>_xlfn.IFNA(VLOOKUP(Locations[[#This Row],[CleanZip]],ZipCodes[],2,0),"")</f>
        <v/>
      </c>
      <c r="G1673" s="38" t="str">
        <f>_xlfn.IFNA(VLOOKUP(Locations[[#This Row],[CleanZip]],ZipCodes[],3,0),"")</f>
        <v/>
      </c>
      <c r="H1673" s="33"/>
      <c r="I1673" s="39"/>
      <c r="J1673" s="39"/>
      <c r="K1673" s="40"/>
      <c r="L1673" s="40"/>
      <c r="M1673" s="33"/>
      <c r="N1673" s="40"/>
      <c r="O1673" s="33"/>
      <c r="P1673" s="33"/>
      <c r="Q1673" s="33"/>
      <c r="R1673" s="33"/>
      <c r="S1673" s="33"/>
      <c r="T1673" s="33"/>
      <c r="U1673" s="33"/>
      <c r="V1673" s="33"/>
      <c r="W1673" s="23" t="str">
        <f>LEFT(TEXT(Locations[[#This Row],[Zip Code]],"00000"),5)</f>
        <v>00000</v>
      </c>
    </row>
    <row r="1674" spans="2:23" x14ac:dyDescent="0.2">
      <c r="B1674" s="154">
        <v>1662</v>
      </c>
      <c r="C1674" s="33"/>
      <c r="D1674" s="33"/>
      <c r="E1674" s="37"/>
      <c r="F1674" s="38" t="str">
        <f>_xlfn.IFNA(VLOOKUP(Locations[[#This Row],[CleanZip]],ZipCodes[],2,0),"")</f>
        <v/>
      </c>
      <c r="G1674" s="38" t="str">
        <f>_xlfn.IFNA(VLOOKUP(Locations[[#This Row],[CleanZip]],ZipCodes[],3,0),"")</f>
        <v/>
      </c>
      <c r="H1674" s="33"/>
      <c r="I1674" s="39"/>
      <c r="J1674" s="39"/>
      <c r="K1674" s="40"/>
      <c r="L1674" s="40"/>
      <c r="M1674" s="33"/>
      <c r="N1674" s="40"/>
      <c r="O1674" s="33"/>
      <c r="P1674" s="33"/>
      <c r="Q1674" s="33"/>
      <c r="R1674" s="33"/>
      <c r="S1674" s="33"/>
      <c r="T1674" s="33"/>
      <c r="U1674" s="33"/>
      <c r="V1674" s="33"/>
      <c r="W1674" s="23" t="str">
        <f>LEFT(TEXT(Locations[[#This Row],[Zip Code]],"00000"),5)</f>
        <v>00000</v>
      </c>
    </row>
    <row r="1675" spans="2:23" x14ac:dyDescent="0.2">
      <c r="B1675" s="154">
        <v>1663</v>
      </c>
      <c r="C1675" s="33"/>
      <c r="D1675" s="33"/>
      <c r="E1675" s="37"/>
      <c r="F1675" s="38" t="str">
        <f>_xlfn.IFNA(VLOOKUP(Locations[[#This Row],[CleanZip]],ZipCodes[],2,0),"")</f>
        <v/>
      </c>
      <c r="G1675" s="38" t="str">
        <f>_xlfn.IFNA(VLOOKUP(Locations[[#This Row],[CleanZip]],ZipCodes[],3,0),"")</f>
        <v/>
      </c>
      <c r="H1675" s="33"/>
      <c r="I1675" s="39"/>
      <c r="J1675" s="39"/>
      <c r="K1675" s="40"/>
      <c r="L1675" s="40"/>
      <c r="M1675" s="33"/>
      <c r="N1675" s="40"/>
      <c r="O1675" s="33"/>
      <c r="P1675" s="33"/>
      <c r="Q1675" s="33"/>
      <c r="R1675" s="33"/>
      <c r="S1675" s="33"/>
      <c r="T1675" s="33"/>
      <c r="U1675" s="33"/>
      <c r="V1675" s="33"/>
      <c r="W1675" s="23" t="str">
        <f>LEFT(TEXT(Locations[[#This Row],[Zip Code]],"00000"),5)</f>
        <v>00000</v>
      </c>
    </row>
    <row r="1676" spans="2:23" x14ac:dyDescent="0.2">
      <c r="B1676" s="154">
        <v>1664</v>
      </c>
      <c r="C1676" s="33"/>
      <c r="D1676" s="33"/>
      <c r="E1676" s="37"/>
      <c r="F1676" s="38" t="str">
        <f>_xlfn.IFNA(VLOOKUP(Locations[[#This Row],[CleanZip]],ZipCodes[],2,0),"")</f>
        <v/>
      </c>
      <c r="G1676" s="38" t="str">
        <f>_xlfn.IFNA(VLOOKUP(Locations[[#This Row],[CleanZip]],ZipCodes[],3,0),"")</f>
        <v/>
      </c>
      <c r="H1676" s="33"/>
      <c r="I1676" s="39"/>
      <c r="J1676" s="39"/>
      <c r="K1676" s="40"/>
      <c r="L1676" s="40"/>
      <c r="M1676" s="33"/>
      <c r="N1676" s="40"/>
      <c r="O1676" s="33"/>
      <c r="P1676" s="33"/>
      <c r="Q1676" s="33"/>
      <c r="R1676" s="33"/>
      <c r="S1676" s="33"/>
      <c r="T1676" s="33"/>
      <c r="U1676" s="33"/>
      <c r="V1676" s="33"/>
      <c r="W1676" s="23" t="str">
        <f>LEFT(TEXT(Locations[[#This Row],[Zip Code]],"00000"),5)</f>
        <v>00000</v>
      </c>
    </row>
    <row r="1677" spans="2:23" x14ac:dyDescent="0.2">
      <c r="B1677" s="154">
        <v>1665</v>
      </c>
      <c r="C1677" s="33"/>
      <c r="D1677" s="33"/>
      <c r="E1677" s="37"/>
      <c r="F1677" s="38" t="str">
        <f>_xlfn.IFNA(VLOOKUP(Locations[[#This Row],[CleanZip]],ZipCodes[],2,0),"")</f>
        <v/>
      </c>
      <c r="G1677" s="38" t="str">
        <f>_xlfn.IFNA(VLOOKUP(Locations[[#This Row],[CleanZip]],ZipCodes[],3,0),"")</f>
        <v/>
      </c>
      <c r="H1677" s="33"/>
      <c r="I1677" s="39"/>
      <c r="J1677" s="39"/>
      <c r="K1677" s="40"/>
      <c r="L1677" s="40"/>
      <c r="M1677" s="33"/>
      <c r="N1677" s="40"/>
      <c r="O1677" s="33"/>
      <c r="P1677" s="33"/>
      <c r="Q1677" s="33"/>
      <c r="R1677" s="33"/>
      <c r="S1677" s="33"/>
      <c r="T1677" s="33"/>
      <c r="U1677" s="33"/>
      <c r="V1677" s="33"/>
      <c r="W1677" s="23" t="str">
        <f>LEFT(TEXT(Locations[[#This Row],[Zip Code]],"00000"),5)</f>
        <v>00000</v>
      </c>
    </row>
    <row r="1678" spans="2:23" x14ac:dyDescent="0.2">
      <c r="B1678" s="154">
        <v>1666</v>
      </c>
      <c r="C1678" s="33"/>
      <c r="D1678" s="33"/>
      <c r="E1678" s="37"/>
      <c r="F1678" s="38" t="str">
        <f>_xlfn.IFNA(VLOOKUP(Locations[[#This Row],[CleanZip]],ZipCodes[],2,0),"")</f>
        <v/>
      </c>
      <c r="G1678" s="38" t="str">
        <f>_xlfn.IFNA(VLOOKUP(Locations[[#This Row],[CleanZip]],ZipCodes[],3,0),"")</f>
        <v/>
      </c>
      <c r="H1678" s="33"/>
      <c r="I1678" s="39"/>
      <c r="J1678" s="39"/>
      <c r="K1678" s="40"/>
      <c r="L1678" s="40"/>
      <c r="M1678" s="33"/>
      <c r="N1678" s="40"/>
      <c r="O1678" s="33"/>
      <c r="P1678" s="33"/>
      <c r="Q1678" s="33"/>
      <c r="R1678" s="33"/>
      <c r="S1678" s="33"/>
      <c r="T1678" s="33"/>
      <c r="U1678" s="33"/>
      <c r="V1678" s="33"/>
      <c r="W1678" s="23" t="str">
        <f>LEFT(TEXT(Locations[[#This Row],[Zip Code]],"00000"),5)</f>
        <v>00000</v>
      </c>
    </row>
    <row r="1679" spans="2:23" x14ac:dyDescent="0.2">
      <c r="B1679" s="154">
        <v>1667</v>
      </c>
      <c r="C1679" s="33"/>
      <c r="D1679" s="33"/>
      <c r="E1679" s="37"/>
      <c r="F1679" s="38" t="str">
        <f>_xlfn.IFNA(VLOOKUP(Locations[[#This Row],[CleanZip]],ZipCodes[],2,0),"")</f>
        <v/>
      </c>
      <c r="G1679" s="38" t="str">
        <f>_xlfn.IFNA(VLOOKUP(Locations[[#This Row],[CleanZip]],ZipCodes[],3,0),"")</f>
        <v/>
      </c>
      <c r="H1679" s="33"/>
      <c r="I1679" s="39"/>
      <c r="J1679" s="39"/>
      <c r="K1679" s="40"/>
      <c r="L1679" s="40"/>
      <c r="M1679" s="33"/>
      <c r="N1679" s="40"/>
      <c r="O1679" s="33"/>
      <c r="P1679" s="33"/>
      <c r="Q1679" s="33"/>
      <c r="R1679" s="33"/>
      <c r="S1679" s="33"/>
      <c r="T1679" s="33"/>
      <c r="U1679" s="33"/>
      <c r="V1679" s="33"/>
      <c r="W1679" s="23" t="str">
        <f>LEFT(TEXT(Locations[[#This Row],[Zip Code]],"00000"),5)</f>
        <v>00000</v>
      </c>
    </row>
    <row r="1680" spans="2:23" x14ac:dyDescent="0.2">
      <c r="B1680" s="154">
        <v>1668</v>
      </c>
      <c r="C1680" s="33"/>
      <c r="D1680" s="33"/>
      <c r="E1680" s="37"/>
      <c r="F1680" s="38" t="str">
        <f>_xlfn.IFNA(VLOOKUP(Locations[[#This Row],[CleanZip]],ZipCodes[],2,0),"")</f>
        <v/>
      </c>
      <c r="G1680" s="38" t="str">
        <f>_xlfn.IFNA(VLOOKUP(Locations[[#This Row],[CleanZip]],ZipCodes[],3,0),"")</f>
        <v/>
      </c>
      <c r="H1680" s="33"/>
      <c r="I1680" s="39"/>
      <c r="J1680" s="39"/>
      <c r="K1680" s="40"/>
      <c r="L1680" s="40"/>
      <c r="M1680" s="33"/>
      <c r="N1680" s="40"/>
      <c r="O1680" s="33"/>
      <c r="P1680" s="33"/>
      <c r="Q1680" s="33"/>
      <c r="R1680" s="33"/>
      <c r="S1680" s="33"/>
      <c r="T1680" s="33"/>
      <c r="U1680" s="33"/>
      <c r="V1680" s="33"/>
      <c r="W1680" s="23" t="str">
        <f>LEFT(TEXT(Locations[[#This Row],[Zip Code]],"00000"),5)</f>
        <v>00000</v>
      </c>
    </row>
    <row r="1681" spans="2:23" x14ac:dyDescent="0.2">
      <c r="B1681" s="154">
        <v>1669</v>
      </c>
      <c r="C1681" s="33"/>
      <c r="D1681" s="33"/>
      <c r="E1681" s="37"/>
      <c r="F1681" s="38" t="str">
        <f>_xlfn.IFNA(VLOOKUP(Locations[[#This Row],[CleanZip]],ZipCodes[],2,0),"")</f>
        <v/>
      </c>
      <c r="G1681" s="38" t="str">
        <f>_xlfn.IFNA(VLOOKUP(Locations[[#This Row],[CleanZip]],ZipCodes[],3,0),"")</f>
        <v/>
      </c>
      <c r="H1681" s="33"/>
      <c r="I1681" s="39"/>
      <c r="J1681" s="39"/>
      <c r="K1681" s="40"/>
      <c r="L1681" s="40"/>
      <c r="M1681" s="33"/>
      <c r="N1681" s="40"/>
      <c r="O1681" s="33"/>
      <c r="P1681" s="33"/>
      <c r="Q1681" s="33"/>
      <c r="R1681" s="33"/>
      <c r="S1681" s="33"/>
      <c r="T1681" s="33"/>
      <c r="U1681" s="33"/>
      <c r="V1681" s="33"/>
      <c r="W1681" s="23" t="str">
        <f>LEFT(TEXT(Locations[[#This Row],[Zip Code]],"00000"),5)</f>
        <v>00000</v>
      </c>
    </row>
    <row r="1682" spans="2:23" x14ac:dyDescent="0.2">
      <c r="B1682" s="154">
        <v>1670</v>
      </c>
      <c r="C1682" s="33"/>
      <c r="D1682" s="33"/>
      <c r="E1682" s="37"/>
      <c r="F1682" s="38" t="str">
        <f>_xlfn.IFNA(VLOOKUP(Locations[[#This Row],[CleanZip]],ZipCodes[],2,0),"")</f>
        <v/>
      </c>
      <c r="G1682" s="38" t="str">
        <f>_xlfn.IFNA(VLOOKUP(Locations[[#This Row],[CleanZip]],ZipCodes[],3,0),"")</f>
        <v/>
      </c>
      <c r="H1682" s="33"/>
      <c r="I1682" s="39"/>
      <c r="J1682" s="39"/>
      <c r="K1682" s="40"/>
      <c r="L1682" s="40"/>
      <c r="M1682" s="33"/>
      <c r="N1682" s="40"/>
      <c r="O1682" s="33"/>
      <c r="P1682" s="33"/>
      <c r="Q1682" s="33"/>
      <c r="R1682" s="33"/>
      <c r="S1682" s="33"/>
      <c r="T1682" s="33"/>
      <c r="U1682" s="33"/>
      <c r="V1682" s="33"/>
      <c r="W1682" s="23" t="str">
        <f>LEFT(TEXT(Locations[[#This Row],[Zip Code]],"00000"),5)</f>
        <v>00000</v>
      </c>
    </row>
    <row r="1683" spans="2:23" x14ac:dyDescent="0.2">
      <c r="B1683" s="154">
        <v>1671</v>
      </c>
      <c r="C1683" s="33"/>
      <c r="D1683" s="33"/>
      <c r="E1683" s="37"/>
      <c r="F1683" s="38" t="str">
        <f>_xlfn.IFNA(VLOOKUP(Locations[[#This Row],[CleanZip]],ZipCodes[],2,0),"")</f>
        <v/>
      </c>
      <c r="G1683" s="38" t="str">
        <f>_xlfn.IFNA(VLOOKUP(Locations[[#This Row],[CleanZip]],ZipCodes[],3,0),"")</f>
        <v/>
      </c>
      <c r="H1683" s="33"/>
      <c r="I1683" s="39"/>
      <c r="J1683" s="39"/>
      <c r="K1683" s="40"/>
      <c r="L1683" s="40"/>
      <c r="M1683" s="33"/>
      <c r="N1683" s="40"/>
      <c r="O1683" s="33"/>
      <c r="P1683" s="33"/>
      <c r="Q1683" s="33"/>
      <c r="R1683" s="33"/>
      <c r="S1683" s="33"/>
      <c r="T1683" s="33"/>
      <c r="U1683" s="33"/>
      <c r="V1683" s="33"/>
      <c r="W1683" s="23" t="str">
        <f>LEFT(TEXT(Locations[[#This Row],[Zip Code]],"00000"),5)</f>
        <v>00000</v>
      </c>
    </row>
    <row r="1684" spans="2:23" x14ac:dyDescent="0.2">
      <c r="B1684" s="154">
        <v>1672</v>
      </c>
      <c r="C1684" s="33"/>
      <c r="D1684" s="33"/>
      <c r="E1684" s="37"/>
      <c r="F1684" s="38" t="str">
        <f>_xlfn.IFNA(VLOOKUP(Locations[[#This Row],[CleanZip]],ZipCodes[],2,0),"")</f>
        <v/>
      </c>
      <c r="G1684" s="38" t="str">
        <f>_xlfn.IFNA(VLOOKUP(Locations[[#This Row],[CleanZip]],ZipCodes[],3,0),"")</f>
        <v/>
      </c>
      <c r="H1684" s="33"/>
      <c r="I1684" s="39"/>
      <c r="J1684" s="39"/>
      <c r="K1684" s="40"/>
      <c r="L1684" s="40"/>
      <c r="M1684" s="33"/>
      <c r="N1684" s="40"/>
      <c r="O1684" s="33"/>
      <c r="P1684" s="33"/>
      <c r="Q1684" s="33"/>
      <c r="R1684" s="33"/>
      <c r="S1684" s="33"/>
      <c r="T1684" s="33"/>
      <c r="U1684" s="33"/>
      <c r="V1684" s="33"/>
      <c r="W1684" s="23" t="str">
        <f>LEFT(TEXT(Locations[[#This Row],[Zip Code]],"00000"),5)</f>
        <v>00000</v>
      </c>
    </row>
    <row r="1685" spans="2:23" x14ac:dyDescent="0.2">
      <c r="B1685" s="154">
        <v>1673</v>
      </c>
      <c r="C1685" s="33"/>
      <c r="D1685" s="33"/>
      <c r="E1685" s="37"/>
      <c r="F1685" s="38" t="str">
        <f>_xlfn.IFNA(VLOOKUP(Locations[[#This Row],[CleanZip]],ZipCodes[],2,0),"")</f>
        <v/>
      </c>
      <c r="G1685" s="38" t="str">
        <f>_xlfn.IFNA(VLOOKUP(Locations[[#This Row],[CleanZip]],ZipCodes[],3,0),"")</f>
        <v/>
      </c>
      <c r="H1685" s="33"/>
      <c r="I1685" s="39"/>
      <c r="J1685" s="39"/>
      <c r="K1685" s="40"/>
      <c r="L1685" s="40"/>
      <c r="M1685" s="33"/>
      <c r="N1685" s="40"/>
      <c r="O1685" s="33"/>
      <c r="P1685" s="33"/>
      <c r="Q1685" s="33"/>
      <c r="R1685" s="33"/>
      <c r="S1685" s="33"/>
      <c r="T1685" s="33"/>
      <c r="U1685" s="33"/>
      <c r="V1685" s="33"/>
      <c r="W1685" s="23" t="str">
        <f>LEFT(TEXT(Locations[[#This Row],[Zip Code]],"00000"),5)</f>
        <v>00000</v>
      </c>
    </row>
    <row r="1686" spans="2:23" x14ac:dyDescent="0.2">
      <c r="B1686" s="154">
        <v>1674</v>
      </c>
      <c r="C1686" s="33"/>
      <c r="D1686" s="33"/>
      <c r="E1686" s="37"/>
      <c r="F1686" s="38" t="str">
        <f>_xlfn.IFNA(VLOOKUP(Locations[[#This Row],[CleanZip]],ZipCodes[],2,0),"")</f>
        <v/>
      </c>
      <c r="G1686" s="38" t="str">
        <f>_xlfn.IFNA(VLOOKUP(Locations[[#This Row],[CleanZip]],ZipCodes[],3,0),"")</f>
        <v/>
      </c>
      <c r="H1686" s="33"/>
      <c r="I1686" s="39"/>
      <c r="J1686" s="39"/>
      <c r="K1686" s="40"/>
      <c r="L1686" s="40"/>
      <c r="M1686" s="33"/>
      <c r="N1686" s="40"/>
      <c r="O1686" s="33"/>
      <c r="P1686" s="33"/>
      <c r="Q1686" s="33"/>
      <c r="R1686" s="33"/>
      <c r="S1686" s="33"/>
      <c r="T1686" s="33"/>
      <c r="U1686" s="33"/>
      <c r="V1686" s="33"/>
      <c r="W1686" s="23" t="str">
        <f>LEFT(TEXT(Locations[[#This Row],[Zip Code]],"00000"),5)</f>
        <v>00000</v>
      </c>
    </row>
    <row r="1687" spans="2:23" x14ac:dyDescent="0.2">
      <c r="B1687" s="154">
        <v>1675</v>
      </c>
      <c r="C1687" s="33"/>
      <c r="D1687" s="33"/>
      <c r="E1687" s="37"/>
      <c r="F1687" s="38" t="str">
        <f>_xlfn.IFNA(VLOOKUP(Locations[[#This Row],[CleanZip]],ZipCodes[],2,0),"")</f>
        <v/>
      </c>
      <c r="G1687" s="38" t="str">
        <f>_xlfn.IFNA(VLOOKUP(Locations[[#This Row],[CleanZip]],ZipCodes[],3,0),"")</f>
        <v/>
      </c>
      <c r="H1687" s="33"/>
      <c r="I1687" s="39"/>
      <c r="J1687" s="39"/>
      <c r="K1687" s="40"/>
      <c r="L1687" s="40"/>
      <c r="M1687" s="33"/>
      <c r="N1687" s="40"/>
      <c r="O1687" s="33"/>
      <c r="P1687" s="33"/>
      <c r="Q1687" s="33"/>
      <c r="R1687" s="33"/>
      <c r="S1687" s="33"/>
      <c r="T1687" s="33"/>
      <c r="U1687" s="33"/>
      <c r="V1687" s="33"/>
      <c r="W1687" s="23" t="str">
        <f>LEFT(TEXT(Locations[[#This Row],[Zip Code]],"00000"),5)</f>
        <v>00000</v>
      </c>
    </row>
    <row r="1688" spans="2:23" x14ac:dyDescent="0.2">
      <c r="B1688" s="154">
        <v>1676</v>
      </c>
      <c r="C1688" s="33"/>
      <c r="D1688" s="33"/>
      <c r="E1688" s="37"/>
      <c r="F1688" s="38" t="str">
        <f>_xlfn.IFNA(VLOOKUP(Locations[[#This Row],[CleanZip]],ZipCodes[],2,0),"")</f>
        <v/>
      </c>
      <c r="G1688" s="38" t="str">
        <f>_xlfn.IFNA(VLOOKUP(Locations[[#This Row],[CleanZip]],ZipCodes[],3,0),"")</f>
        <v/>
      </c>
      <c r="H1688" s="33"/>
      <c r="I1688" s="39"/>
      <c r="J1688" s="39"/>
      <c r="K1688" s="40"/>
      <c r="L1688" s="40"/>
      <c r="M1688" s="33"/>
      <c r="N1688" s="40"/>
      <c r="O1688" s="33"/>
      <c r="P1688" s="33"/>
      <c r="Q1688" s="33"/>
      <c r="R1688" s="33"/>
      <c r="S1688" s="33"/>
      <c r="T1688" s="33"/>
      <c r="U1688" s="33"/>
      <c r="V1688" s="33"/>
      <c r="W1688" s="23" t="str">
        <f>LEFT(TEXT(Locations[[#This Row],[Zip Code]],"00000"),5)</f>
        <v>00000</v>
      </c>
    </row>
    <row r="1689" spans="2:23" x14ac:dyDescent="0.2">
      <c r="B1689" s="154">
        <v>1677</v>
      </c>
      <c r="C1689" s="33"/>
      <c r="D1689" s="33"/>
      <c r="E1689" s="37"/>
      <c r="F1689" s="38" t="str">
        <f>_xlfn.IFNA(VLOOKUP(Locations[[#This Row],[CleanZip]],ZipCodes[],2,0),"")</f>
        <v/>
      </c>
      <c r="G1689" s="38" t="str">
        <f>_xlfn.IFNA(VLOOKUP(Locations[[#This Row],[CleanZip]],ZipCodes[],3,0),"")</f>
        <v/>
      </c>
      <c r="H1689" s="33"/>
      <c r="I1689" s="39"/>
      <c r="J1689" s="39"/>
      <c r="K1689" s="40"/>
      <c r="L1689" s="40"/>
      <c r="M1689" s="33"/>
      <c r="N1689" s="40"/>
      <c r="O1689" s="33"/>
      <c r="P1689" s="33"/>
      <c r="Q1689" s="33"/>
      <c r="R1689" s="33"/>
      <c r="S1689" s="33"/>
      <c r="T1689" s="33"/>
      <c r="U1689" s="33"/>
      <c r="V1689" s="33"/>
      <c r="W1689" s="23" t="str">
        <f>LEFT(TEXT(Locations[[#This Row],[Zip Code]],"00000"),5)</f>
        <v>00000</v>
      </c>
    </row>
    <row r="1690" spans="2:23" x14ac:dyDescent="0.2">
      <c r="B1690" s="154">
        <v>1678</v>
      </c>
      <c r="C1690" s="33"/>
      <c r="D1690" s="33"/>
      <c r="E1690" s="37"/>
      <c r="F1690" s="38" t="str">
        <f>_xlfn.IFNA(VLOOKUP(Locations[[#This Row],[CleanZip]],ZipCodes[],2,0),"")</f>
        <v/>
      </c>
      <c r="G1690" s="38" t="str">
        <f>_xlfn.IFNA(VLOOKUP(Locations[[#This Row],[CleanZip]],ZipCodes[],3,0),"")</f>
        <v/>
      </c>
      <c r="H1690" s="33"/>
      <c r="I1690" s="39"/>
      <c r="J1690" s="39"/>
      <c r="K1690" s="40"/>
      <c r="L1690" s="40"/>
      <c r="M1690" s="33"/>
      <c r="N1690" s="40"/>
      <c r="O1690" s="33"/>
      <c r="P1690" s="33"/>
      <c r="Q1690" s="33"/>
      <c r="R1690" s="33"/>
      <c r="S1690" s="33"/>
      <c r="T1690" s="33"/>
      <c r="U1690" s="33"/>
      <c r="V1690" s="33"/>
      <c r="W1690" s="23" t="str">
        <f>LEFT(TEXT(Locations[[#This Row],[Zip Code]],"00000"),5)</f>
        <v>00000</v>
      </c>
    </row>
    <row r="1691" spans="2:23" x14ac:dyDescent="0.2">
      <c r="B1691" s="154">
        <v>1679</v>
      </c>
      <c r="C1691" s="33"/>
      <c r="D1691" s="33"/>
      <c r="E1691" s="37"/>
      <c r="F1691" s="38" t="str">
        <f>_xlfn.IFNA(VLOOKUP(Locations[[#This Row],[CleanZip]],ZipCodes[],2,0),"")</f>
        <v/>
      </c>
      <c r="G1691" s="38" t="str">
        <f>_xlfn.IFNA(VLOOKUP(Locations[[#This Row],[CleanZip]],ZipCodes[],3,0),"")</f>
        <v/>
      </c>
      <c r="H1691" s="33"/>
      <c r="I1691" s="39"/>
      <c r="J1691" s="39"/>
      <c r="K1691" s="40"/>
      <c r="L1691" s="40"/>
      <c r="M1691" s="33"/>
      <c r="N1691" s="40"/>
      <c r="O1691" s="33"/>
      <c r="P1691" s="33"/>
      <c r="Q1691" s="33"/>
      <c r="R1691" s="33"/>
      <c r="S1691" s="33"/>
      <c r="T1691" s="33"/>
      <c r="U1691" s="33"/>
      <c r="V1691" s="33"/>
      <c r="W1691" s="23" t="str">
        <f>LEFT(TEXT(Locations[[#This Row],[Zip Code]],"00000"),5)</f>
        <v>00000</v>
      </c>
    </row>
    <row r="1692" spans="2:23" x14ac:dyDescent="0.2">
      <c r="B1692" s="154">
        <v>1680</v>
      </c>
      <c r="C1692" s="33"/>
      <c r="D1692" s="33"/>
      <c r="E1692" s="37"/>
      <c r="F1692" s="38" t="str">
        <f>_xlfn.IFNA(VLOOKUP(Locations[[#This Row],[CleanZip]],ZipCodes[],2,0),"")</f>
        <v/>
      </c>
      <c r="G1692" s="38" t="str">
        <f>_xlfn.IFNA(VLOOKUP(Locations[[#This Row],[CleanZip]],ZipCodes[],3,0),"")</f>
        <v/>
      </c>
      <c r="H1692" s="33"/>
      <c r="I1692" s="39"/>
      <c r="J1692" s="39"/>
      <c r="K1692" s="40"/>
      <c r="L1692" s="40"/>
      <c r="M1692" s="33"/>
      <c r="N1692" s="40"/>
      <c r="O1692" s="33"/>
      <c r="P1692" s="33"/>
      <c r="Q1692" s="33"/>
      <c r="R1692" s="33"/>
      <c r="S1692" s="33"/>
      <c r="T1692" s="33"/>
      <c r="U1692" s="33"/>
      <c r="V1692" s="33"/>
      <c r="W1692" s="23" t="str">
        <f>LEFT(TEXT(Locations[[#This Row],[Zip Code]],"00000"),5)</f>
        <v>00000</v>
      </c>
    </row>
    <row r="1693" spans="2:23" x14ac:dyDescent="0.2">
      <c r="B1693" s="154">
        <v>1681</v>
      </c>
      <c r="C1693" s="33"/>
      <c r="D1693" s="33"/>
      <c r="E1693" s="37"/>
      <c r="F1693" s="38" t="str">
        <f>_xlfn.IFNA(VLOOKUP(Locations[[#This Row],[CleanZip]],ZipCodes[],2,0),"")</f>
        <v/>
      </c>
      <c r="G1693" s="38" t="str">
        <f>_xlfn.IFNA(VLOOKUP(Locations[[#This Row],[CleanZip]],ZipCodes[],3,0),"")</f>
        <v/>
      </c>
      <c r="H1693" s="33"/>
      <c r="I1693" s="39"/>
      <c r="J1693" s="39"/>
      <c r="K1693" s="40"/>
      <c r="L1693" s="40"/>
      <c r="M1693" s="33"/>
      <c r="N1693" s="40"/>
      <c r="O1693" s="33"/>
      <c r="P1693" s="33"/>
      <c r="Q1693" s="33"/>
      <c r="R1693" s="33"/>
      <c r="S1693" s="33"/>
      <c r="T1693" s="33"/>
      <c r="U1693" s="33"/>
      <c r="V1693" s="33"/>
      <c r="W1693" s="23" t="str">
        <f>LEFT(TEXT(Locations[[#This Row],[Zip Code]],"00000"),5)</f>
        <v>00000</v>
      </c>
    </row>
    <row r="1694" spans="2:23" x14ac:dyDescent="0.2">
      <c r="B1694" s="154">
        <v>1682</v>
      </c>
      <c r="C1694" s="33"/>
      <c r="D1694" s="33"/>
      <c r="E1694" s="37"/>
      <c r="F1694" s="38" t="str">
        <f>_xlfn.IFNA(VLOOKUP(Locations[[#This Row],[CleanZip]],ZipCodes[],2,0),"")</f>
        <v/>
      </c>
      <c r="G1694" s="38" t="str">
        <f>_xlfn.IFNA(VLOOKUP(Locations[[#This Row],[CleanZip]],ZipCodes[],3,0),"")</f>
        <v/>
      </c>
      <c r="H1694" s="33"/>
      <c r="I1694" s="39"/>
      <c r="J1694" s="39"/>
      <c r="K1694" s="40"/>
      <c r="L1694" s="40"/>
      <c r="M1694" s="33"/>
      <c r="N1694" s="40"/>
      <c r="O1694" s="33"/>
      <c r="P1694" s="33"/>
      <c r="Q1694" s="33"/>
      <c r="R1694" s="33"/>
      <c r="S1694" s="33"/>
      <c r="T1694" s="33"/>
      <c r="U1694" s="33"/>
      <c r="V1694" s="33"/>
      <c r="W1694" s="23" t="str">
        <f>LEFT(TEXT(Locations[[#This Row],[Zip Code]],"00000"),5)</f>
        <v>00000</v>
      </c>
    </row>
    <row r="1695" spans="2:23" x14ac:dyDescent="0.2">
      <c r="B1695" s="154">
        <v>1683</v>
      </c>
      <c r="C1695" s="33"/>
      <c r="D1695" s="33"/>
      <c r="E1695" s="37"/>
      <c r="F1695" s="38" t="str">
        <f>_xlfn.IFNA(VLOOKUP(Locations[[#This Row],[CleanZip]],ZipCodes[],2,0),"")</f>
        <v/>
      </c>
      <c r="G1695" s="38" t="str">
        <f>_xlfn.IFNA(VLOOKUP(Locations[[#This Row],[CleanZip]],ZipCodes[],3,0),"")</f>
        <v/>
      </c>
      <c r="H1695" s="33"/>
      <c r="I1695" s="39"/>
      <c r="J1695" s="39"/>
      <c r="K1695" s="40"/>
      <c r="L1695" s="40"/>
      <c r="M1695" s="33"/>
      <c r="N1695" s="40"/>
      <c r="O1695" s="33"/>
      <c r="P1695" s="33"/>
      <c r="Q1695" s="33"/>
      <c r="R1695" s="33"/>
      <c r="S1695" s="33"/>
      <c r="T1695" s="33"/>
      <c r="U1695" s="33"/>
      <c r="V1695" s="33"/>
      <c r="W1695" s="23" t="str">
        <f>LEFT(TEXT(Locations[[#This Row],[Zip Code]],"00000"),5)</f>
        <v>00000</v>
      </c>
    </row>
    <row r="1696" spans="2:23" x14ac:dyDescent="0.2">
      <c r="B1696" s="154">
        <v>1684</v>
      </c>
      <c r="C1696" s="33"/>
      <c r="D1696" s="33"/>
      <c r="E1696" s="37"/>
      <c r="F1696" s="38" t="str">
        <f>_xlfn.IFNA(VLOOKUP(Locations[[#This Row],[CleanZip]],ZipCodes[],2,0),"")</f>
        <v/>
      </c>
      <c r="G1696" s="38" t="str">
        <f>_xlfn.IFNA(VLOOKUP(Locations[[#This Row],[CleanZip]],ZipCodes[],3,0),"")</f>
        <v/>
      </c>
      <c r="H1696" s="33"/>
      <c r="I1696" s="39"/>
      <c r="J1696" s="39"/>
      <c r="K1696" s="40"/>
      <c r="L1696" s="40"/>
      <c r="M1696" s="33"/>
      <c r="N1696" s="40"/>
      <c r="O1696" s="33"/>
      <c r="P1696" s="33"/>
      <c r="Q1696" s="33"/>
      <c r="R1696" s="33"/>
      <c r="S1696" s="33"/>
      <c r="T1696" s="33"/>
      <c r="U1696" s="33"/>
      <c r="V1696" s="33"/>
      <c r="W1696" s="23" t="str">
        <f>LEFT(TEXT(Locations[[#This Row],[Zip Code]],"00000"),5)</f>
        <v>00000</v>
      </c>
    </row>
    <row r="1697" spans="2:23" x14ac:dyDescent="0.2">
      <c r="B1697" s="154">
        <v>1685</v>
      </c>
      <c r="C1697" s="33"/>
      <c r="D1697" s="33"/>
      <c r="E1697" s="37"/>
      <c r="F1697" s="38" t="str">
        <f>_xlfn.IFNA(VLOOKUP(Locations[[#This Row],[CleanZip]],ZipCodes[],2,0),"")</f>
        <v/>
      </c>
      <c r="G1697" s="38" t="str">
        <f>_xlfn.IFNA(VLOOKUP(Locations[[#This Row],[CleanZip]],ZipCodes[],3,0),"")</f>
        <v/>
      </c>
      <c r="H1697" s="33"/>
      <c r="I1697" s="39"/>
      <c r="J1697" s="39"/>
      <c r="K1697" s="40"/>
      <c r="L1697" s="40"/>
      <c r="M1697" s="33"/>
      <c r="N1697" s="40"/>
      <c r="O1697" s="33"/>
      <c r="P1697" s="33"/>
      <c r="Q1697" s="33"/>
      <c r="R1697" s="33"/>
      <c r="S1697" s="33"/>
      <c r="T1697" s="33"/>
      <c r="U1697" s="33"/>
      <c r="V1697" s="33"/>
      <c r="W1697" s="23" t="str">
        <f>LEFT(TEXT(Locations[[#This Row],[Zip Code]],"00000"),5)</f>
        <v>00000</v>
      </c>
    </row>
    <row r="1698" spans="2:23" x14ac:dyDescent="0.2">
      <c r="B1698" s="154">
        <v>1686</v>
      </c>
      <c r="C1698" s="33"/>
      <c r="D1698" s="33"/>
      <c r="E1698" s="37"/>
      <c r="F1698" s="38" t="str">
        <f>_xlfn.IFNA(VLOOKUP(Locations[[#This Row],[CleanZip]],ZipCodes[],2,0),"")</f>
        <v/>
      </c>
      <c r="G1698" s="38" t="str">
        <f>_xlfn.IFNA(VLOOKUP(Locations[[#This Row],[CleanZip]],ZipCodes[],3,0),"")</f>
        <v/>
      </c>
      <c r="H1698" s="33"/>
      <c r="I1698" s="39"/>
      <c r="J1698" s="39"/>
      <c r="K1698" s="40"/>
      <c r="L1698" s="40"/>
      <c r="M1698" s="33"/>
      <c r="N1698" s="40"/>
      <c r="O1698" s="33"/>
      <c r="P1698" s="33"/>
      <c r="Q1698" s="33"/>
      <c r="R1698" s="33"/>
      <c r="S1698" s="33"/>
      <c r="T1698" s="33"/>
      <c r="U1698" s="33"/>
      <c r="V1698" s="33"/>
      <c r="W1698" s="23" t="str">
        <f>LEFT(TEXT(Locations[[#This Row],[Zip Code]],"00000"),5)</f>
        <v>00000</v>
      </c>
    </row>
    <row r="1699" spans="2:23" x14ac:dyDescent="0.2">
      <c r="B1699" s="154">
        <v>1687</v>
      </c>
      <c r="C1699" s="33"/>
      <c r="D1699" s="33"/>
      <c r="E1699" s="37"/>
      <c r="F1699" s="38" t="str">
        <f>_xlfn.IFNA(VLOOKUP(Locations[[#This Row],[CleanZip]],ZipCodes[],2,0),"")</f>
        <v/>
      </c>
      <c r="G1699" s="38" t="str">
        <f>_xlfn.IFNA(VLOOKUP(Locations[[#This Row],[CleanZip]],ZipCodes[],3,0),"")</f>
        <v/>
      </c>
      <c r="H1699" s="33"/>
      <c r="I1699" s="39"/>
      <c r="J1699" s="39"/>
      <c r="K1699" s="40"/>
      <c r="L1699" s="40"/>
      <c r="M1699" s="33"/>
      <c r="N1699" s="40"/>
      <c r="O1699" s="33"/>
      <c r="P1699" s="33"/>
      <c r="Q1699" s="33"/>
      <c r="R1699" s="33"/>
      <c r="S1699" s="33"/>
      <c r="T1699" s="33"/>
      <c r="U1699" s="33"/>
      <c r="V1699" s="33"/>
      <c r="W1699" s="23" t="str">
        <f>LEFT(TEXT(Locations[[#This Row],[Zip Code]],"00000"),5)</f>
        <v>00000</v>
      </c>
    </row>
    <row r="1700" spans="2:23" x14ac:dyDescent="0.2">
      <c r="B1700" s="154">
        <v>1688</v>
      </c>
      <c r="C1700" s="33"/>
      <c r="D1700" s="33"/>
      <c r="E1700" s="37"/>
      <c r="F1700" s="38" t="str">
        <f>_xlfn.IFNA(VLOOKUP(Locations[[#This Row],[CleanZip]],ZipCodes[],2,0),"")</f>
        <v/>
      </c>
      <c r="G1700" s="38" t="str">
        <f>_xlfn.IFNA(VLOOKUP(Locations[[#This Row],[CleanZip]],ZipCodes[],3,0),"")</f>
        <v/>
      </c>
      <c r="H1700" s="33"/>
      <c r="I1700" s="39"/>
      <c r="J1700" s="39"/>
      <c r="K1700" s="40"/>
      <c r="L1700" s="40"/>
      <c r="M1700" s="33"/>
      <c r="N1700" s="40"/>
      <c r="O1700" s="33"/>
      <c r="P1700" s="33"/>
      <c r="Q1700" s="33"/>
      <c r="R1700" s="33"/>
      <c r="S1700" s="33"/>
      <c r="T1700" s="33"/>
      <c r="U1700" s="33"/>
      <c r="V1700" s="33"/>
      <c r="W1700" s="23" t="str">
        <f>LEFT(TEXT(Locations[[#This Row],[Zip Code]],"00000"),5)</f>
        <v>00000</v>
      </c>
    </row>
    <row r="1701" spans="2:23" x14ac:dyDescent="0.2">
      <c r="B1701" s="154">
        <v>1689</v>
      </c>
      <c r="C1701" s="33"/>
      <c r="D1701" s="33"/>
      <c r="E1701" s="37"/>
      <c r="F1701" s="38" t="str">
        <f>_xlfn.IFNA(VLOOKUP(Locations[[#This Row],[CleanZip]],ZipCodes[],2,0),"")</f>
        <v/>
      </c>
      <c r="G1701" s="38" t="str">
        <f>_xlfn.IFNA(VLOOKUP(Locations[[#This Row],[CleanZip]],ZipCodes[],3,0),"")</f>
        <v/>
      </c>
      <c r="H1701" s="33"/>
      <c r="I1701" s="39"/>
      <c r="J1701" s="39"/>
      <c r="K1701" s="40"/>
      <c r="L1701" s="40"/>
      <c r="M1701" s="33"/>
      <c r="N1701" s="40"/>
      <c r="O1701" s="33"/>
      <c r="P1701" s="33"/>
      <c r="Q1701" s="33"/>
      <c r="R1701" s="33"/>
      <c r="S1701" s="33"/>
      <c r="T1701" s="33"/>
      <c r="U1701" s="33"/>
      <c r="V1701" s="33"/>
      <c r="W1701" s="23" t="str">
        <f>LEFT(TEXT(Locations[[#This Row],[Zip Code]],"00000"),5)</f>
        <v>00000</v>
      </c>
    </row>
    <row r="1702" spans="2:23" x14ac:dyDescent="0.2">
      <c r="B1702" s="154">
        <v>1690</v>
      </c>
      <c r="C1702" s="33"/>
      <c r="D1702" s="33"/>
      <c r="E1702" s="37"/>
      <c r="F1702" s="38" t="str">
        <f>_xlfn.IFNA(VLOOKUP(Locations[[#This Row],[CleanZip]],ZipCodes[],2,0),"")</f>
        <v/>
      </c>
      <c r="G1702" s="38" t="str">
        <f>_xlfn.IFNA(VLOOKUP(Locations[[#This Row],[CleanZip]],ZipCodes[],3,0),"")</f>
        <v/>
      </c>
      <c r="H1702" s="33"/>
      <c r="I1702" s="39"/>
      <c r="J1702" s="39"/>
      <c r="K1702" s="40"/>
      <c r="L1702" s="40"/>
      <c r="M1702" s="33"/>
      <c r="N1702" s="40"/>
      <c r="O1702" s="33"/>
      <c r="P1702" s="33"/>
      <c r="Q1702" s="33"/>
      <c r="R1702" s="33"/>
      <c r="S1702" s="33"/>
      <c r="T1702" s="33"/>
      <c r="U1702" s="33"/>
      <c r="V1702" s="33"/>
      <c r="W1702" s="23" t="str">
        <f>LEFT(TEXT(Locations[[#This Row],[Zip Code]],"00000"),5)</f>
        <v>00000</v>
      </c>
    </row>
    <row r="1703" spans="2:23" x14ac:dyDescent="0.2">
      <c r="B1703" s="154">
        <v>1691</v>
      </c>
      <c r="C1703" s="33"/>
      <c r="D1703" s="33"/>
      <c r="E1703" s="37"/>
      <c r="F1703" s="38" t="str">
        <f>_xlfn.IFNA(VLOOKUP(Locations[[#This Row],[CleanZip]],ZipCodes[],2,0),"")</f>
        <v/>
      </c>
      <c r="G1703" s="38" t="str">
        <f>_xlfn.IFNA(VLOOKUP(Locations[[#This Row],[CleanZip]],ZipCodes[],3,0),"")</f>
        <v/>
      </c>
      <c r="H1703" s="33"/>
      <c r="I1703" s="39"/>
      <c r="J1703" s="39"/>
      <c r="K1703" s="40"/>
      <c r="L1703" s="40"/>
      <c r="M1703" s="33"/>
      <c r="N1703" s="40"/>
      <c r="O1703" s="33"/>
      <c r="P1703" s="33"/>
      <c r="Q1703" s="33"/>
      <c r="R1703" s="33"/>
      <c r="S1703" s="33"/>
      <c r="T1703" s="33"/>
      <c r="U1703" s="33"/>
      <c r="V1703" s="33"/>
      <c r="W1703" s="23" t="str">
        <f>LEFT(TEXT(Locations[[#This Row],[Zip Code]],"00000"),5)</f>
        <v>00000</v>
      </c>
    </row>
    <row r="1704" spans="2:23" x14ac:dyDescent="0.2">
      <c r="B1704" s="154">
        <v>1692</v>
      </c>
      <c r="C1704" s="33"/>
      <c r="D1704" s="33"/>
      <c r="E1704" s="37"/>
      <c r="F1704" s="38" t="str">
        <f>_xlfn.IFNA(VLOOKUP(Locations[[#This Row],[CleanZip]],ZipCodes[],2,0),"")</f>
        <v/>
      </c>
      <c r="G1704" s="38" t="str">
        <f>_xlfn.IFNA(VLOOKUP(Locations[[#This Row],[CleanZip]],ZipCodes[],3,0),"")</f>
        <v/>
      </c>
      <c r="H1704" s="33"/>
      <c r="I1704" s="39"/>
      <c r="J1704" s="39"/>
      <c r="K1704" s="40"/>
      <c r="L1704" s="40"/>
      <c r="M1704" s="33"/>
      <c r="N1704" s="40"/>
      <c r="O1704" s="33"/>
      <c r="P1704" s="33"/>
      <c r="Q1704" s="33"/>
      <c r="R1704" s="33"/>
      <c r="S1704" s="33"/>
      <c r="T1704" s="33"/>
      <c r="U1704" s="33"/>
      <c r="V1704" s="33"/>
      <c r="W1704" s="23" t="str">
        <f>LEFT(TEXT(Locations[[#This Row],[Zip Code]],"00000"),5)</f>
        <v>00000</v>
      </c>
    </row>
    <row r="1705" spans="2:23" x14ac:dyDescent="0.2">
      <c r="B1705" s="154">
        <v>1693</v>
      </c>
      <c r="C1705" s="33"/>
      <c r="D1705" s="33"/>
      <c r="E1705" s="37"/>
      <c r="F1705" s="38" t="str">
        <f>_xlfn.IFNA(VLOOKUP(Locations[[#This Row],[CleanZip]],ZipCodes[],2,0),"")</f>
        <v/>
      </c>
      <c r="G1705" s="38" t="str">
        <f>_xlfn.IFNA(VLOOKUP(Locations[[#This Row],[CleanZip]],ZipCodes[],3,0),"")</f>
        <v/>
      </c>
      <c r="H1705" s="33"/>
      <c r="I1705" s="39"/>
      <c r="J1705" s="39"/>
      <c r="K1705" s="40"/>
      <c r="L1705" s="40"/>
      <c r="M1705" s="33"/>
      <c r="N1705" s="40"/>
      <c r="O1705" s="33"/>
      <c r="P1705" s="33"/>
      <c r="Q1705" s="33"/>
      <c r="R1705" s="33"/>
      <c r="S1705" s="33"/>
      <c r="T1705" s="33"/>
      <c r="U1705" s="33"/>
      <c r="V1705" s="33"/>
      <c r="W1705" s="23" t="str">
        <f>LEFT(TEXT(Locations[[#This Row],[Zip Code]],"00000"),5)</f>
        <v>00000</v>
      </c>
    </row>
    <row r="1706" spans="2:23" x14ac:dyDescent="0.2">
      <c r="B1706" s="154">
        <v>1694</v>
      </c>
      <c r="C1706" s="33"/>
      <c r="D1706" s="33"/>
      <c r="E1706" s="37"/>
      <c r="F1706" s="38" t="str">
        <f>_xlfn.IFNA(VLOOKUP(Locations[[#This Row],[CleanZip]],ZipCodes[],2,0),"")</f>
        <v/>
      </c>
      <c r="G1706" s="38" t="str">
        <f>_xlfn.IFNA(VLOOKUP(Locations[[#This Row],[CleanZip]],ZipCodes[],3,0),"")</f>
        <v/>
      </c>
      <c r="H1706" s="33"/>
      <c r="I1706" s="39"/>
      <c r="J1706" s="39"/>
      <c r="K1706" s="40"/>
      <c r="L1706" s="40"/>
      <c r="M1706" s="33"/>
      <c r="N1706" s="40"/>
      <c r="O1706" s="33"/>
      <c r="P1706" s="33"/>
      <c r="Q1706" s="33"/>
      <c r="R1706" s="33"/>
      <c r="S1706" s="33"/>
      <c r="T1706" s="33"/>
      <c r="U1706" s="33"/>
      <c r="V1706" s="33"/>
      <c r="W1706" s="23" t="str">
        <f>LEFT(TEXT(Locations[[#This Row],[Zip Code]],"00000"),5)</f>
        <v>00000</v>
      </c>
    </row>
    <row r="1707" spans="2:23" x14ac:dyDescent="0.2">
      <c r="B1707" s="154">
        <v>1695</v>
      </c>
      <c r="C1707" s="33"/>
      <c r="D1707" s="33"/>
      <c r="E1707" s="37"/>
      <c r="F1707" s="38" t="str">
        <f>_xlfn.IFNA(VLOOKUP(Locations[[#This Row],[CleanZip]],ZipCodes[],2,0),"")</f>
        <v/>
      </c>
      <c r="G1707" s="38" t="str">
        <f>_xlfn.IFNA(VLOOKUP(Locations[[#This Row],[CleanZip]],ZipCodes[],3,0),"")</f>
        <v/>
      </c>
      <c r="H1707" s="33"/>
      <c r="I1707" s="39"/>
      <c r="J1707" s="39"/>
      <c r="K1707" s="40"/>
      <c r="L1707" s="40"/>
      <c r="M1707" s="33"/>
      <c r="N1707" s="40"/>
      <c r="O1707" s="33"/>
      <c r="P1707" s="33"/>
      <c r="Q1707" s="33"/>
      <c r="R1707" s="33"/>
      <c r="S1707" s="33"/>
      <c r="T1707" s="33"/>
      <c r="U1707" s="33"/>
      <c r="V1707" s="33"/>
      <c r="W1707" s="23" t="str">
        <f>LEFT(TEXT(Locations[[#This Row],[Zip Code]],"00000"),5)</f>
        <v>00000</v>
      </c>
    </row>
    <row r="1708" spans="2:23" x14ac:dyDescent="0.2">
      <c r="B1708" s="154">
        <v>1696</v>
      </c>
      <c r="C1708" s="33"/>
      <c r="D1708" s="33"/>
      <c r="E1708" s="37"/>
      <c r="F1708" s="38" t="str">
        <f>_xlfn.IFNA(VLOOKUP(Locations[[#This Row],[CleanZip]],ZipCodes[],2,0),"")</f>
        <v/>
      </c>
      <c r="G1708" s="38" t="str">
        <f>_xlfn.IFNA(VLOOKUP(Locations[[#This Row],[CleanZip]],ZipCodes[],3,0),"")</f>
        <v/>
      </c>
      <c r="H1708" s="33"/>
      <c r="I1708" s="39"/>
      <c r="J1708" s="39"/>
      <c r="K1708" s="40"/>
      <c r="L1708" s="40"/>
      <c r="M1708" s="33"/>
      <c r="N1708" s="40"/>
      <c r="O1708" s="33"/>
      <c r="P1708" s="33"/>
      <c r="Q1708" s="33"/>
      <c r="R1708" s="33"/>
      <c r="S1708" s="33"/>
      <c r="T1708" s="33"/>
      <c r="U1708" s="33"/>
      <c r="V1708" s="33"/>
      <c r="W1708" s="23" t="str">
        <f>LEFT(TEXT(Locations[[#This Row],[Zip Code]],"00000"),5)</f>
        <v>00000</v>
      </c>
    </row>
    <row r="1709" spans="2:23" x14ac:dyDescent="0.2">
      <c r="B1709" s="154">
        <v>1697</v>
      </c>
      <c r="C1709" s="33"/>
      <c r="D1709" s="33"/>
      <c r="E1709" s="37"/>
      <c r="F1709" s="38" t="str">
        <f>_xlfn.IFNA(VLOOKUP(Locations[[#This Row],[CleanZip]],ZipCodes[],2,0),"")</f>
        <v/>
      </c>
      <c r="G1709" s="38" t="str">
        <f>_xlfn.IFNA(VLOOKUP(Locations[[#This Row],[CleanZip]],ZipCodes[],3,0),"")</f>
        <v/>
      </c>
      <c r="H1709" s="33"/>
      <c r="I1709" s="39"/>
      <c r="J1709" s="39"/>
      <c r="K1709" s="40"/>
      <c r="L1709" s="40"/>
      <c r="M1709" s="33"/>
      <c r="N1709" s="40"/>
      <c r="O1709" s="33"/>
      <c r="P1709" s="33"/>
      <c r="Q1709" s="33"/>
      <c r="R1709" s="33"/>
      <c r="S1709" s="33"/>
      <c r="T1709" s="33"/>
      <c r="U1709" s="33"/>
      <c r="V1709" s="33"/>
      <c r="W1709" s="23" t="str">
        <f>LEFT(TEXT(Locations[[#This Row],[Zip Code]],"00000"),5)</f>
        <v>00000</v>
      </c>
    </row>
    <row r="1710" spans="2:23" x14ac:dyDescent="0.2">
      <c r="B1710" s="154">
        <v>1698</v>
      </c>
      <c r="C1710" s="33"/>
      <c r="D1710" s="33"/>
      <c r="E1710" s="37"/>
      <c r="F1710" s="38" t="str">
        <f>_xlfn.IFNA(VLOOKUP(Locations[[#This Row],[CleanZip]],ZipCodes[],2,0),"")</f>
        <v/>
      </c>
      <c r="G1710" s="38" t="str">
        <f>_xlfn.IFNA(VLOOKUP(Locations[[#This Row],[CleanZip]],ZipCodes[],3,0),"")</f>
        <v/>
      </c>
      <c r="H1710" s="33"/>
      <c r="I1710" s="39"/>
      <c r="J1710" s="39"/>
      <c r="K1710" s="40"/>
      <c r="L1710" s="40"/>
      <c r="M1710" s="33"/>
      <c r="N1710" s="40"/>
      <c r="O1710" s="33"/>
      <c r="P1710" s="33"/>
      <c r="Q1710" s="33"/>
      <c r="R1710" s="33"/>
      <c r="S1710" s="33"/>
      <c r="T1710" s="33"/>
      <c r="U1710" s="33"/>
      <c r="V1710" s="33"/>
      <c r="W1710" s="23" t="str">
        <f>LEFT(TEXT(Locations[[#This Row],[Zip Code]],"00000"),5)</f>
        <v>00000</v>
      </c>
    </row>
    <row r="1711" spans="2:23" x14ac:dyDescent="0.2">
      <c r="B1711" s="154">
        <v>1699</v>
      </c>
      <c r="C1711" s="33"/>
      <c r="D1711" s="33"/>
      <c r="E1711" s="37"/>
      <c r="F1711" s="38" t="str">
        <f>_xlfn.IFNA(VLOOKUP(Locations[[#This Row],[CleanZip]],ZipCodes[],2,0),"")</f>
        <v/>
      </c>
      <c r="G1711" s="38" t="str">
        <f>_xlfn.IFNA(VLOOKUP(Locations[[#This Row],[CleanZip]],ZipCodes[],3,0),"")</f>
        <v/>
      </c>
      <c r="H1711" s="33"/>
      <c r="I1711" s="39"/>
      <c r="J1711" s="39"/>
      <c r="K1711" s="40"/>
      <c r="L1711" s="40"/>
      <c r="M1711" s="33"/>
      <c r="N1711" s="40"/>
      <c r="O1711" s="33"/>
      <c r="P1711" s="33"/>
      <c r="Q1711" s="33"/>
      <c r="R1711" s="33"/>
      <c r="S1711" s="33"/>
      <c r="T1711" s="33"/>
      <c r="U1711" s="33"/>
      <c r="V1711" s="33"/>
      <c r="W1711" s="23" t="str">
        <f>LEFT(TEXT(Locations[[#This Row],[Zip Code]],"00000"),5)</f>
        <v>00000</v>
      </c>
    </row>
    <row r="1712" spans="2:23" x14ac:dyDescent="0.2">
      <c r="B1712" s="154">
        <v>1700</v>
      </c>
      <c r="C1712" s="33"/>
      <c r="D1712" s="33"/>
      <c r="E1712" s="37"/>
      <c r="F1712" s="38" t="str">
        <f>_xlfn.IFNA(VLOOKUP(Locations[[#This Row],[CleanZip]],ZipCodes[],2,0),"")</f>
        <v/>
      </c>
      <c r="G1712" s="38" t="str">
        <f>_xlfn.IFNA(VLOOKUP(Locations[[#This Row],[CleanZip]],ZipCodes[],3,0),"")</f>
        <v/>
      </c>
      <c r="H1712" s="33"/>
      <c r="I1712" s="39"/>
      <c r="J1712" s="39"/>
      <c r="K1712" s="40"/>
      <c r="L1712" s="40"/>
      <c r="M1712" s="33"/>
      <c r="N1712" s="40"/>
      <c r="O1712" s="33"/>
      <c r="P1712" s="33"/>
      <c r="Q1712" s="33"/>
      <c r="R1712" s="33"/>
      <c r="S1712" s="33"/>
      <c r="T1712" s="33"/>
      <c r="U1712" s="33"/>
      <c r="V1712" s="33"/>
      <c r="W1712" s="23" t="str">
        <f>LEFT(TEXT(Locations[[#This Row],[Zip Code]],"00000"),5)</f>
        <v>00000</v>
      </c>
    </row>
    <row r="1713" spans="2:23" x14ac:dyDescent="0.2">
      <c r="B1713" s="154">
        <v>1701</v>
      </c>
      <c r="C1713" s="33"/>
      <c r="D1713" s="33"/>
      <c r="E1713" s="37"/>
      <c r="F1713" s="38" t="str">
        <f>_xlfn.IFNA(VLOOKUP(Locations[[#This Row],[CleanZip]],ZipCodes[],2,0),"")</f>
        <v/>
      </c>
      <c r="G1713" s="38" t="str">
        <f>_xlfn.IFNA(VLOOKUP(Locations[[#This Row],[CleanZip]],ZipCodes[],3,0),"")</f>
        <v/>
      </c>
      <c r="H1713" s="33"/>
      <c r="I1713" s="39"/>
      <c r="J1713" s="39"/>
      <c r="K1713" s="40"/>
      <c r="L1713" s="40"/>
      <c r="M1713" s="33"/>
      <c r="N1713" s="40"/>
      <c r="O1713" s="33"/>
      <c r="P1713" s="33"/>
      <c r="Q1713" s="33"/>
      <c r="R1713" s="33"/>
      <c r="S1713" s="33"/>
      <c r="T1713" s="33"/>
      <c r="U1713" s="33"/>
      <c r="V1713" s="33"/>
      <c r="W1713" s="23" t="str">
        <f>LEFT(TEXT(Locations[[#This Row],[Zip Code]],"00000"),5)</f>
        <v>00000</v>
      </c>
    </row>
    <row r="1714" spans="2:23" x14ac:dyDescent="0.2">
      <c r="B1714" s="154">
        <v>1702</v>
      </c>
      <c r="C1714" s="33"/>
      <c r="D1714" s="33"/>
      <c r="E1714" s="37"/>
      <c r="F1714" s="38" t="str">
        <f>_xlfn.IFNA(VLOOKUP(Locations[[#This Row],[CleanZip]],ZipCodes[],2,0),"")</f>
        <v/>
      </c>
      <c r="G1714" s="38" t="str">
        <f>_xlfn.IFNA(VLOOKUP(Locations[[#This Row],[CleanZip]],ZipCodes[],3,0),"")</f>
        <v/>
      </c>
      <c r="H1714" s="33"/>
      <c r="I1714" s="39"/>
      <c r="J1714" s="39"/>
      <c r="K1714" s="40"/>
      <c r="L1714" s="40"/>
      <c r="M1714" s="33"/>
      <c r="N1714" s="40"/>
      <c r="O1714" s="33"/>
      <c r="P1714" s="33"/>
      <c r="Q1714" s="33"/>
      <c r="R1714" s="33"/>
      <c r="S1714" s="33"/>
      <c r="T1714" s="33"/>
      <c r="U1714" s="33"/>
      <c r="V1714" s="33"/>
      <c r="W1714" s="23" t="str">
        <f>LEFT(TEXT(Locations[[#This Row],[Zip Code]],"00000"),5)</f>
        <v>00000</v>
      </c>
    </row>
    <row r="1715" spans="2:23" x14ac:dyDescent="0.2">
      <c r="B1715" s="154">
        <v>1703</v>
      </c>
      <c r="C1715" s="33"/>
      <c r="D1715" s="33"/>
      <c r="E1715" s="37"/>
      <c r="F1715" s="38" t="str">
        <f>_xlfn.IFNA(VLOOKUP(Locations[[#This Row],[CleanZip]],ZipCodes[],2,0),"")</f>
        <v/>
      </c>
      <c r="G1715" s="38" t="str">
        <f>_xlfn.IFNA(VLOOKUP(Locations[[#This Row],[CleanZip]],ZipCodes[],3,0),"")</f>
        <v/>
      </c>
      <c r="H1715" s="33"/>
      <c r="I1715" s="39"/>
      <c r="J1715" s="39"/>
      <c r="K1715" s="40"/>
      <c r="L1715" s="40"/>
      <c r="M1715" s="33"/>
      <c r="N1715" s="40"/>
      <c r="O1715" s="33"/>
      <c r="P1715" s="33"/>
      <c r="Q1715" s="33"/>
      <c r="R1715" s="33"/>
      <c r="S1715" s="33"/>
      <c r="T1715" s="33"/>
      <c r="U1715" s="33"/>
      <c r="V1715" s="33"/>
      <c r="W1715" s="23" t="str">
        <f>LEFT(TEXT(Locations[[#This Row],[Zip Code]],"00000"),5)</f>
        <v>00000</v>
      </c>
    </row>
    <row r="1716" spans="2:23" x14ac:dyDescent="0.2">
      <c r="B1716" s="154">
        <v>1704</v>
      </c>
      <c r="C1716" s="33"/>
      <c r="D1716" s="33"/>
      <c r="E1716" s="37"/>
      <c r="F1716" s="38" t="str">
        <f>_xlfn.IFNA(VLOOKUP(Locations[[#This Row],[CleanZip]],ZipCodes[],2,0),"")</f>
        <v/>
      </c>
      <c r="G1716" s="38" t="str">
        <f>_xlfn.IFNA(VLOOKUP(Locations[[#This Row],[CleanZip]],ZipCodes[],3,0),"")</f>
        <v/>
      </c>
      <c r="H1716" s="33"/>
      <c r="I1716" s="39"/>
      <c r="J1716" s="39"/>
      <c r="K1716" s="40"/>
      <c r="L1716" s="40"/>
      <c r="M1716" s="33"/>
      <c r="N1716" s="40"/>
      <c r="O1716" s="33"/>
      <c r="P1716" s="33"/>
      <c r="Q1716" s="33"/>
      <c r="R1716" s="33"/>
      <c r="S1716" s="33"/>
      <c r="T1716" s="33"/>
      <c r="U1716" s="33"/>
      <c r="V1716" s="33"/>
      <c r="W1716" s="23" t="str">
        <f>LEFT(TEXT(Locations[[#This Row],[Zip Code]],"00000"),5)</f>
        <v>00000</v>
      </c>
    </row>
    <row r="1717" spans="2:23" x14ac:dyDescent="0.2">
      <c r="B1717" s="154">
        <v>1705</v>
      </c>
      <c r="C1717" s="33"/>
      <c r="D1717" s="33"/>
      <c r="E1717" s="37"/>
      <c r="F1717" s="38" t="str">
        <f>_xlfn.IFNA(VLOOKUP(Locations[[#This Row],[CleanZip]],ZipCodes[],2,0),"")</f>
        <v/>
      </c>
      <c r="G1717" s="38" t="str">
        <f>_xlfn.IFNA(VLOOKUP(Locations[[#This Row],[CleanZip]],ZipCodes[],3,0),"")</f>
        <v/>
      </c>
      <c r="H1717" s="33"/>
      <c r="I1717" s="39"/>
      <c r="J1717" s="39"/>
      <c r="K1717" s="40"/>
      <c r="L1717" s="40"/>
      <c r="M1717" s="33"/>
      <c r="N1717" s="40"/>
      <c r="O1717" s="33"/>
      <c r="P1717" s="33"/>
      <c r="Q1717" s="33"/>
      <c r="R1717" s="33"/>
      <c r="S1717" s="33"/>
      <c r="T1717" s="33"/>
      <c r="U1717" s="33"/>
      <c r="V1717" s="33"/>
      <c r="W1717" s="23" t="str">
        <f>LEFT(TEXT(Locations[[#This Row],[Zip Code]],"00000"),5)</f>
        <v>00000</v>
      </c>
    </row>
    <row r="1718" spans="2:23" x14ac:dyDescent="0.2">
      <c r="B1718" s="154">
        <v>1706</v>
      </c>
      <c r="C1718" s="33"/>
      <c r="D1718" s="33"/>
      <c r="E1718" s="37"/>
      <c r="F1718" s="38" t="str">
        <f>_xlfn.IFNA(VLOOKUP(Locations[[#This Row],[CleanZip]],ZipCodes[],2,0),"")</f>
        <v/>
      </c>
      <c r="G1718" s="38" t="str">
        <f>_xlfn.IFNA(VLOOKUP(Locations[[#This Row],[CleanZip]],ZipCodes[],3,0),"")</f>
        <v/>
      </c>
      <c r="H1718" s="33"/>
      <c r="I1718" s="39"/>
      <c r="J1718" s="39"/>
      <c r="K1718" s="40"/>
      <c r="L1718" s="40"/>
      <c r="M1718" s="33"/>
      <c r="N1718" s="40"/>
      <c r="O1718" s="33"/>
      <c r="P1718" s="33"/>
      <c r="Q1718" s="33"/>
      <c r="R1718" s="33"/>
      <c r="S1718" s="33"/>
      <c r="T1718" s="33"/>
      <c r="U1718" s="33"/>
      <c r="V1718" s="33"/>
      <c r="W1718" s="23" t="str">
        <f>LEFT(TEXT(Locations[[#This Row],[Zip Code]],"00000"),5)</f>
        <v>00000</v>
      </c>
    </row>
    <row r="1719" spans="2:23" x14ac:dyDescent="0.2">
      <c r="B1719" s="154">
        <v>1707</v>
      </c>
      <c r="C1719" s="33"/>
      <c r="D1719" s="33"/>
      <c r="E1719" s="37"/>
      <c r="F1719" s="38" t="str">
        <f>_xlfn.IFNA(VLOOKUP(Locations[[#This Row],[CleanZip]],ZipCodes[],2,0),"")</f>
        <v/>
      </c>
      <c r="G1719" s="38" t="str">
        <f>_xlfn.IFNA(VLOOKUP(Locations[[#This Row],[CleanZip]],ZipCodes[],3,0),"")</f>
        <v/>
      </c>
      <c r="H1719" s="33"/>
      <c r="I1719" s="39"/>
      <c r="J1719" s="39"/>
      <c r="K1719" s="40"/>
      <c r="L1719" s="40"/>
      <c r="M1719" s="33"/>
      <c r="N1719" s="40"/>
      <c r="O1719" s="33"/>
      <c r="P1719" s="33"/>
      <c r="Q1719" s="33"/>
      <c r="R1719" s="33"/>
      <c r="S1719" s="33"/>
      <c r="T1719" s="33"/>
      <c r="U1719" s="33"/>
      <c r="V1719" s="33"/>
      <c r="W1719" s="23" t="str">
        <f>LEFT(TEXT(Locations[[#This Row],[Zip Code]],"00000"),5)</f>
        <v>00000</v>
      </c>
    </row>
    <row r="1720" spans="2:23" x14ac:dyDescent="0.2">
      <c r="B1720" s="154">
        <v>1708</v>
      </c>
      <c r="C1720" s="33"/>
      <c r="D1720" s="33"/>
      <c r="E1720" s="37"/>
      <c r="F1720" s="38" t="str">
        <f>_xlfn.IFNA(VLOOKUP(Locations[[#This Row],[CleanZip]],ZipCodes[],2,0),"")</f>
        <v/>
      </c>
      <c r="G1720" s="38" t="str">
        <f>_xlfn.IFNA(VLOOKUP(Locations[[#This Row],[CleanZip]],ZipCodes[],3,0),"")</f>
        <v/>
      </c>
      <c r="H1720" s="33"/>
      <c r="I1720" s="39"/>
      <c r="J1720" s="39"/>
      <c r="K1720" s="40"/>
      <c r="L1720" s="40"/>
      <c r="M1720" s="33"/>
      <c r="N1720" s="40"/>
      <c r="O1720" s="33"/>
      <c r="P1720" s="33"/>
      <c r="Q1720" s="33"/>
      <c r="R1720" s="33"/>
      <c r="S1720" s="33"/>
      <c r="T1720" s="33"/>
      <c r="U1720" s="33"/>
      <c r="V1720" s="33"/>
      <c r="W1720" s="23" t="str">
        <f>LEFT(TEXT(Locations[[#This Row],[Zip Code]],"00000"),5)</f>
        <v>00000</v>
      </c>
    </row>
    <row r="1721" spans="2:23" x14ac:dyDescent="0.2">
      <c r="B1721" s="154">
        <v>1709</v>
      </c>
      <c r="C1721" s="33"/>
      <c r="D1721" s="33"/>
      <c r="E1721" s="37"/>
      <c r="F1721" s="38" t="str">
        <f>_xlfn.IFNA(VLOOKUP(Locations[[#This Row],[CleanZip]],ZipCodes[],2,0),"")</f>
        <v/>
      </c>
      <c r="G1721" s="38" t="str">
        <f>_xlfn.IFNA(VLOOKUP(Locations[[#This Row],[CleanZip]],ZipCodes[],3,0),"")</f>
        <v/>
      </c>
      <c r="H1721" s="33"/>
      <c r="I1721" s="39"/>
      <c r="J1721" s="39"/>
      <c r="K1721" s="40"/>
      <c r="L1721" s="40"/>
      <c r="M1721" s="33"/>
      <c r="N1721" s="40"/>
      <c r="O1721" s="33"/>
      <c r="P1721" s="33"/>
      <c r="Q1721" s="33"/>
      <c r="R1721" s="33"/>
      <c r="S1721" s="33"/>
      <c r="T1721" s="33"/>
      <c r="U1721" s="33"/>
      <c r="V1721" s="33"/>
      <c r="W1721" s="23" t="str">
        <f>LEFT(TEXT(Locations[[#This Row],[Zip Code]],"00000"),5)</f>
        <v>00000</v>
      </c>
    </row>
    <row r="1722" spans="2:23" x14ac:dyDescent="0.2">
      <c r="B1722" s="154">
        <v>1710</v>
      </c>
      <c r="C1722" s="33"/>
      <c r="D1722" s="33"/>
      <c r="E1722" s="37"/>
      <c r="F1722" s="38" t="str">
        <f>_xlfn.IFNA(VLOOKUP(Locations[[#This Row],[CleanZip]],ZipCodes[],2,0),"")</f>
        <v/>
      </c>
      <c r="G1722" s="38" t="str">
        <f>_xlfn.IFNA(VLOOKUP(Locations[[#This Row],[CleanZip]],ZipCodes[],3,0),"")</f>
        <v/>
      </c>
      <c r="H1722" s="33"/>
      <c r="I1722" s="39"/>
      <c r="J1722" s="39"/>
      <c r="K1722" s="40"/>
      <c r="L1722" s="40"/>
      <c r="M1722" s="33"/>
      <c r="N1722" s="40"/>
      <c r="O1722" s="33"/>
      <c r="P1722" s="33"/>
      <c r="Q1722" s="33"/>
      <c r="R1722" s="33"/>
      <c r="S1722" s="33"/>
      <c r="T1722" s="33"/>
      <c r="U1722" s="33"/>
      <c r="V1722" s="33"/>
      <c r="W1722" s="23" t="str">
        <f>LEFT(TEXT(Locations[[#This Row],[Zip Code]],"00000"),5)</f>
        <v>00000</v>
      </c>
    </row>
    <row r="1723" spans="2:23" x14ac:dyDescent="0.2">
      <c r="B1723" s="154">
        <v>1711</v>
      </c>
      <c r="C1723" s="33"/>
      <c r="D1723" s="33"/>
      <c r="E1723" s="37"/>
      <c r="F1723" s="38" t="str">
        <f>_xlfn.IFNA(VLOOKUP(Locations[[#This Row],[CleanZip]],ZipCodes[],2,0),"")</f>
        <v/>
      </c>
      <c r="G1723" s="38" t="str">
        <f>_xlfn.IFNA(VLOOKUP(Locations[[#This Row],[CleanZip]],ZipCodes[],3,0),"")</f>
        <v/>
      </c>
      <c r="H1723" s="33"/>
      <c r="I1723" s="39"/>
      <c r="J1723" s="39"/>
      <c r="K1723" s="40"/>
      <c r="L1723" s="40"/>
      <c r="M1723" s="33"/>
      <c r="N1723" s="40"/>
      <c r="O1723" s="33"/>
      <c r="P1723" s="33"/>
      <c r="Q1723" s="33"/>
      <c r="R1723" s="33"/>
      <c r="S1723" s="33"/>
      <c r="T1723" s="33"/>
      <c r="U1723" s="33"/>
      <c r="V1723" s="33"/>
      <c r="W1723" s="23" t="str">
        <f>LEFT(TEXT(Locations[[#This Row],[Zip Code]],"00000"),5)</f>
        <v>00000</v>
      </c>
    </row>
    <row r="1724" spans="2:23" x14ac:dyDescent="0.2">
      <c r="B1724" s="154">
        <v>1712</v>
      </c>
      <c r="C1724" s="33"/>
      <c r="D1724" s="33"/>
      <c r="E1724" s="37"/>
      <c r="F1724" s="38" t="str">
        <f>_xlfn.IFNA(VLOOKUP(Locations[[#This Row],[CleanZip]],ZipCodes[],2,0),"")</f>
        <v/>
      </c>
      <c r="G1724" s="38" t="str">
        <f>_xlfn.IFNA(VLOOKUP(Locations[[#This Row],[CleanZip]],ZipCodes[],3,0),"")</f>
        <v/>
      </c>
      <c r="H1724" s="33"/>
      <c r="I1724" s="39"/>
      <c r="J1724" s="39"/>
      <c r="K1724" s="40"/>
      <c r="L1724" s="40"/>
      <c r="M1724" s="33"/>
      <c r="N1724" s="40"/>
      <c r="O1724" s="33"/>
      <c r="P1724" s="33"/>
      <c r="Q1724" s="33"/>
      <c r="R1724" s="33"/>
      <c r="S1724" s="33"/>
      <c r="T1724" s="33"/>
      <c r="U1724" s="33"/>
      <c r="V1724" s="33"/>
      <c r="W1724" s="23" t="str">
        <f>LEFT(TEXT(Locations[[#This Row],[Zip Code]],"00000"),5)</f>
        <v>00000</v>
      </c>
    </row>
    <row r="1725" spans="2:23" x14ac:dyDescent="0.2">
      <c r="B1725" s="154">
        <v>1713</v>
      </c>
      <c r="C1725" s="33"/>
      <c r="D1725" s="33"/>
      <c r="E1725" s="37"/>
      <c r="F1725" s="38" t="str">
        <f>_xlfn.IFNA(VLOOKUP(Locations[[#This Row],[CleanZip]],ZipCodes[],2,0),"")</f>
        <v/>
      </c>
      <c r="G1725" s="38" t="str">
        <f>_xlfn.IFNA(VLOOKUP(Locations[[#This Row],[CleanZip]],ZipCodes[],3,0),"")</f>
        <v/>
      </c>
      <c r="H1725" s="33"/>
      <c r="I1725" s="39"/>
      <c r="J1725" s="39"/>
      <c r="K1725" s="40"/>
      <c r="L1725" s="40"/>
      <c r="M1725" s="33"/>
      <c r="N1725" s="40"/>
      <c r="O1725" s="33"/>
      <c r="P1725" s="33"/>
      <c r="Q1725" s="33"/>
      <c r="R1725" s="33"/>
      <c r="S1725" s="33"/>
      <c r="T1725" s="33"/>
      <c r="U1725" s="33"/>
      <c r="V1725" s="33"/>
      <c r="W1725" s="23" t="str">
        <f>LEFT(TEXT(Locations[[#This Row],[Zip Code]],"00000"),5)</f>
        <v>00000</v>
      </c>
    </row>
    <row r="1726" spans="2:23" x14ac:dyDescent="0.2">
      <c r="B1726" s="154">
        <v>1714</v>
      </c>
      <c r="C1726" s="33"/>
      <c r="D1726" s="33"/>
      <c r="E1726" s="37"/>
      <c r="F1726" s="38" t="str">
        <f>_xlfn.IFNA(VLOOKUP(Locations[[#This Row],[CleanZip]],ZipCodes[],2,0),"")</f>
        <v/>
      </c>
      <c r="G1726" s="38" t="str">
        <f>_xlfn.IFNA(VLOOKUP(Locations[[#This Row],[CleanZip]],ZipCodes[],3,0),"")</f>
        <v/>
      </c>
      <c r="H1726" s="33"/>
      <c r="I1726" s="39"/>
      <c r="J1726" s="39"/>
      <c r="K1726" s="40"/>
      <c r="L1726" s="40"/>
      <c r="M1726" s="33"/>
      <c r="N1726" s="40"/>
      <c r="O1726" s="33"/>
      <c r="P1726" s="33"/>
      <c r="Q1726" s="33"/>
      <c r="R1726" s="33"/>
      <c r="S1726" s="33"/>
      <c r="T1726" s="33"/>
      <c r="U1726" s="33"/>
      <c r="V1726" s="33"/>
      <c r="W1726" s="23" t="str">
        <f>LEFT(TEXT(Locations[[#This Row],[Zip Code]],"00000"),5)</f>
        <v>00000</v>
      </c>
    </row>
    <row r="1727" spans="2:23" x14ac:dyDescent="0.2">
      <c r="B1727" s="154">
        <v>1715</v>
      </c>
      <c r="C1727" s="33"/>
      <c r="D1727" s="33"/>
      <c r="E1727" s="37"/>
      <c r="F1727" s="38" t="str">
        <f>_xlfn.IFNA(VLOOKUP(Locations[[#This Row],[CleanZip]],ZipCodes[],2,0),"")</f>
        <v/>
      </c>
      <c r="G1727" s="38" t="str">
        <f>_xlfn.IFNA(VLOOKUP(Locations[[#This Row],[CleanZip]],ZipCodes[],3,0),"")</f>
        <v/>
      </c>
      <c r="H1727" s="33"/>
      <c r="I1727" s="39"/>
      <c r="J1727" s="39"/>
      <c r="K1727" s="40"/>
      <c r="L1727" s="40"/>
      <c r="M1727" s="33"/>
      <c r="N1727" s="40"/>
      <c r="O1727" s="33"/>
      <c r="P1727" s="33"/>
      <c r="Q1727" s="33"/>
      <c r="R1727" s="33"/>
      <c r="S1727" s="33"/>
      <c r="T1727" s="33"/>
      <c r="U1727" s="33"/>
      <c r="V1727" s="33"/>
      <c r="W1727" s="23" t="str">
        <f>LEFT(TEXT(Locations[[#This Row],[Zip Code]],"00000"),5)</f>
        <v>00000</v>
      </c>
    </row>
    <row r="1728" spans="2:23" x14ac:dyDescent="0.2">
      <c r="B1728" s="154">
        <v>1716</v>
      </c>
      <c r="C1728" s="33"/>
      <c r="D1728" s="33"/>
      <c r="E1728" s="37"/>
      <c r="F1728" s="38" t="str">
        <f>_xlfn.IFNA(VLOOKUP(Locations[[#This Row],[CleanZip]],ZipCodes[],2,0),"")</f>
        <v/>
      </c>
      <c r="G1728" s="38" t="str">
        <f>_xlfn.IFNA(VLOOKUP(Locations[[#This Row],[CleanZip]],ZipCodes[],3,0),"")</f>
        <v/>
      </c>
      <c r="H1728" s="33"/>
      <c r="I1728" s="39"/>
      <c r="J1728" s="39"/>
      <c r="K1728" s="40"/>
      <c r="L1728" s="40"/>
      <c r="M1728" s="33"/>
      <c r="N1728" s="40"/>
      <c r="O1728" s="33"/>
      <c r="P1728" s="33"/>
      <c r="Q1728" s="33"/>
      <c r="R1728" s="33"/>
      <c r="S1728" s="33"/>
      <c r="T1728" s="33"/>
      <c r="U1728" s="33"/>
      <c r="V1728" s="33"/>
      <c r="W1728" s="23" t="str">
        <f>LEFT(TEXT(Locations[[#This Row],[Zip Code]],"00000"),5)</f>
        <v>00000</v>
      </c>
    </row>
    <row r="1729" spans="2:23" x14ac:dyDescent="0.2">
      <c r="B1729" s="154">
        <v>1717</v>
      </c>
      <c r="C1729" s="33"/>
      <c r="D1729" s="33"/>
      <c r="E1729" s="37"/>
      <c r="F1729" s="38" t="str">
        <f>_xlfn.IFNA(VLOOKUP(Locations[[#This Row],[CleanZip]],ZipCodes[],2,0),"")</f>
        <v/>
      </c>
      <c r="G1729" s="38" t="str">
        <f>_xlfn.IFNA(VLOOKUP(Locations[[#This Row],[CleanZip]],ZipCodes[],3,0),"")</f>
        <v/>
      </c>
      <c r="H1729" s="33"/>
      <c r="I1729" s="39"/>
      <c r="J1729" s="39"/>
      <c r="K1729" s="40"/>
      <c r="L1729" s="40"/>
      <c r="M1729" s="33"/>
      <c r="N1729" s="40"/>
      <c r="O1729" s="33"/>
      <c r="P1729" s="33"/>
      <c r="Q1729" s="33"/>
      <c r="R1729" s="33"/>
      <c r="S1729" s="33"/>
      <c r="T1729" s="33"/>
      <c r="U1729" s="33"/>
      <c r="V1729" s="33"/>
      <c r="W1729" s="23" t="str">
        <f>LEFT(TEXT(Locations[[#This Row],[Zip Code]],"00000"),5)</f>
        <v>00000</v>
      </c>
    </row>
    <row r="1730" spans="2:23" x14ac:dyDescent="0.2">
      <c r="B1730" s="154">
        <v>1718</v>
      </c>
      <c r="C1730" s="33"/>
      <c r="D1730" s="33"/>
      <c r="E1730" s="37"/>
      <c r="F1730" s="38" t="str">
        <f>_xlfn.IFNA(VLOOKUP(Locations[[#This Row],[CleanZip]],ZipCodes[],2,0),"")</f>
        <v/>
      </c>
      <c r="G1730" s="38" t="str">
        <f>_xlfn.IFNA(VLOOKUP(Locations[[#This Row],[CleanZip]],ZipCodes[],3,0),"")</f>
        <v/>
      </c>
      <c r="H1730" s="33"/>
      <c r="I1730" s="39"/>
      <c r="J1730" s="39"/>
      <c r="K1730" s="40"/>
      <c r="L1730" s="40"/>
      <c r="M1730" s="33"/>
      <c r="N1730" s="40"/>
      <c r="O1730" s="33"/>
      <c r="P1730" s="33"/>
      <c r="Q1730" s="33"/>
      <c r="R1730" s="33"/>
      <c r="S1730" s="33"/>
      <c r="T1730" s="33"/>
      <c r="U1730" s="33"/>
      <c r="V1730" s="33"/>
      <c r="W1730" s="23" t="str">
        <f>LEFT(TEXT(Locations[[#This Row],[Zip Code]],"00000"),5)</f>
        <v>00000</v>
      </c>
    </row>
    <row r="1731" spans="2:23" x14ac:dyDescent="0.2">
      <c r="B1731" s="154">
        <v>1719</v>
      </c>
      <c r="C1731" s="33"/>
      <c r="D1731" s="33"/>
      <c r="E1731" s="37"/>
      <c r="F1731" s="38" t="str">
        <f>_xlfn.IFNA(VLOOKUP(Locations[[#This Row],[CleanZip]],ZipCodes[],2,0),"")</f>
        <v/>
      </c>
      <c r="G1731" s="38" t="str">
        <f>_xlfn.IFNA(VLOOKUP(Locations[[#This Row],[CleanZip]],ZipCodes[],3,0),"")</f>
        <v/>
      </c>
      <c r="H1731" s="33"/>
      <c r="I1731" s="39"/>
      <c r="J1731" s="39"/>
      <c r="K1731" s="40"/>
      <c r="L1731" s="40"/>
      <c r="M1731" s="33"/>
      <c r="N1731" s="40"/>
      <c r="O1731" s="33"/>
      <c r="P1731" s="33"/>
      <c r="Q1731" s="33"/>
      <c r="R1731" s="33"/>
      <c r="S1731" s="33"/>
      <c r="T1731" s="33"/>
      <c r="U1731" s="33"/>
      <c r="V1731" s="33"/>
      <c r="W1731" s="23" t="str">
        <f>LEFT(TEXT(Locations[[#This Row],[Zip Code]],"00000"),5)</f>
        <v>00000</v>
      </c>
    </row>
    <row r="1732" spans="2:23" x14ac:dyDescent="0.2">
      <c r="B1732" s="154">
        <v>1720</v>
      </c>
      <c r="C1732" s="33"/>
      <c r="D1732" s="33"/>
      <c r="E1732" s="37"/>
      <c r="F1732" s="38" t="str">
        <f>_xlfn.IFNA(VLOOKUP(Locations[[#This Row],[CleanZip]],ZipCodes[],2,0),"")</f>
        <v/>
      </c>
      <c r="G1732" s="38" t="str">
        <f>_xlfn.IFNA(VLOOKUP(Locations[[#This Row],[CleanZip]],ZipCodes[],3,0),"")</f>
        <v/>
      </c>
      <c r="H1732" s="33"/>
      <c r="I1732" s="39"/>
      <c r="J1732" s="39"/>
      <c r="K1732" s="40"/>
      <c r="L1732" s="40"/>
      <c r="M1732" s="33"/>
      <c r="N1732" s="40"/>
      <c r="O1732" s="33"/>
      <c r="P1732" s="33"/>
      <c r="Q1732" s="33"/>
      <c r="R1732" s="33"/>
      <c r="S1732" s="33"/>
      <c r="T1732" s="33"/>
      <c r="U1732" s="33"/>
      <c r="V1732" s="33"/>
      <c r="W1732" s="23" t="str">
        <f>LEFT(TEXT(Locations[[#This Row],[Zip Code]],"00000"),5)</f>
        <v>00000</v>
      </c>
    </row>
    <row r="1733" spans="2:23" x14ac:dyDescent="0.2">
      <c r="B1733" s="154">
        <v>1721</v>
      </c>
      <c r="C1733" s="33"/>
      <c r="D1733" s="33"/>
      <c r="E1733" s="37"/>
      <c r="F1733" s="38" t="str">
        <f>_xlfn.IFNA(VLOOKUP(Locations[[#This Row],[CleanZip]],ZipCodes[],2,0),"")</f>
        <v/>
      </c>
      <c r="G1733" s="38" t="str">
        <f>_xlfn.IFNA(VLOOKUP(Locations[[#This Row],[CleanZip]],ZipCodes[],3,0),"")</f>
        <v/>
      </c>
      <c r="H1733" s="33"/>
      <c r="I1733" s="39"/>
      <c r="J1733" s="39"/>
      <c r="K1733" s="40"/>
      <c r="L1733" s="40"/>
      <c r="M1733" s="33"/>
      <c r="N1733" s="40"/>
      <c r="O1733" s="33"/>
      <c r="P1733" s="33"/>
      <c r="Q1733" s="33"/>
      <c r="R1733" s="33"/>
      <c r="S1733" s="33"/>
      <c r="T1733" s="33"/>
      <c r="U1733" s="33"/>
      <c r="V1733" s="33"/>
      <c r="W1733" s="23" t="str">
        <f>LEFT(TEXT(Locations[[#This Row],[Zip Code]],"00000"),5)</f>
        <v>00000</v>
      </c>
    </row>
    <row r="1734" spans="2:23" x14ac:dyDescent="0.2">
      <c r="B1734" s="154">
        <v>1722</v>
      </c>
      <c r="C1734" s="33"/>
      <c r="D1734" s="33"/>
      <c r="E1734" s="37"/>
      <c r="F1734" s="38" t="str">
        <f>_xlfn.IFNA(VLOOKUP(Locations[[#This Row],[CleanZip]],ZipCodes[],2,0),"")</f>
        <v/>
      </c>
      <c r="G1734" s="38" t="str">
        <f>_xlfn.IFNA(VLOOKUP(Locations[[#This Row],[CleanZip]],ZipCodes[],3,0),"")</f>
        <v/>
      </c>
      <c r="H1734" s="33"/>
      <c r="I1734" s="39"/>
      <c r="J1734" s="39"/>
      <c r="K1734" s="40"/>
      <c r="L1734" s="40"/>
      <c r="M1734" s="33"/>
      <c r="N1734" s="40"/>
      <c r="O1734" s="33"/>
      <c r="P1734" s="33"/>
      <c r="Q1734" s="33"/>
      <c r="R1734" s="33"/>
      <c r="S1734" s="33"/>
      <c r="T1734" s="33"/>
      <c r="U1734" s="33"/>
      <c r="V1734" s="33"/>
      <c r="W1734" s="23" t="str">
        <f>LEFT(TEXT(Locations[[#This Row],[Zip Code]],"00000"),5)</f>
        <v>00000</v>
      </c>
    </row>
    <row r="1735" spans="2:23" x14ac:dyDescent="0.2">
      <c r="B1735" s="154">
        <v>1723</v>
      </c>
      <c r="C1735" s="33"/>
      <c r="D1735" s="33"/>
      <c r="E1735" s="37"/>
      <c r="F1735" s="38" t="str">
        <f>_xlfn.IFNA(VLOOKUP(Locations[[#This Row],[CleanZip]],ZipCodes[],2,0),"")</f>
        <v/>
      </c>
      <c r="G1735" s="38" t="str">
        <f>_xlfn.IFNA(VLOOKUP(Locations[[#This Row],[CleanZip]],ZipCodes[],3,0),"")</f>
        <v/>
      </c>
      <c r="H1735" s="33"/>
      <c r="I1735" s="39"/>
      <c r="J1735" s="39"/>
      <c r="K1735" s="40"/>
      <c r="L1735" s="40"/>
      <c r="M1735" s="33"/>
      <c r="N1735" s="40"/>
      <c r="O1735" s="33"/>
      <c r="P1735" s="33"/>
      <c r="Q1735" s="33"/>
      <c r="R1735" s="33"/>
      <c r="S1735" s="33"/>
      <c r="T1735" s="33"/>
      <c r="U1735" s="33"/>
      <c r="V1735" s="33"/>
      <c r="W1735" s="23" t="str">
        <f>LEFT(TEXT(Locations[[#This Row],[Zip Code]],"00000"),5)</f>
        <v>00000</v>
      </c>
    </row>
    <row r="1736" spans="2:23" x14ac:dyDescent="0.2">
      <c r="B1736" s="154">
        <v>1724</v>
      </c>
      <c r="C1736" s="33"/>
      <c r="D1736" s="33"/>
      <c r="E1736" s="37"/>
      <c r="F1736" s="38" t="str">
        <f>_xlfn.IFNA(VLOOKUP(Locations[[#This Row],[CleanZip]],ZipCodes[],2,0),"")</f>
        <v/>
      </c>
      <c r="G1736" s="38" t="str">
        <f>_xlfn.IFNA(VLOOKUP(Locations[[#This Row],[CleanZip]],ZipCodes[],3,0),"")</f>
        <v/>
      </c>
      <c r="H1736" s="33"/>
      <c r="I1736" s="39"/>
      <c r="J1736" s="39"/>
      <c r="K1736" s="40"/>
      <c r="L1736" s="40"/>
      <c r="M1736" s="33"/>
      <c r="N1736" s="40"/>
      <c r="O1736" s="33"/>
      <c r="P1736" s="33"/>
      <c r="Q1736" s="33"/>
      <c r="R1736" s="33"/>
      <c r="S1736" s="33"/>
      <c r="T1736" s="33"/>
      <c r="U1736" s="33"/>
      <c r="V1736" s="33"/>
      <c r="W1736" s="23" t="str">
        <f>LEFT(TEXT(Locations[[#This Row],[Zip Code]],"00000"),5)</f>
        <v>00000</v>
      </c>
    </row>
    <row r="1737" spans="2:23" x14ac:dyDescent="0.2">
      <c r="B1737" s="154">
        <v>1725</v>
      </c>
      <c r="C1737" s="33"/>
      <c r="D1737" s="33"/>
      <c r="E1737" s="37"/>
      <c r="F1737" s="38" t="str">
        <f>_xlfn.IFNA(VLOOKUP(Locations[[#This Row],[CleanZip]],ZipCodes[],2,0),"")</f>
        <v/>
      </c>
      <c r="G1737" s="38" t="str">
        <f>_xlfn.IFNA(VLOOKUP(Locations[[#This Row],[CleanZip]],ZipCodes[],3,0),"")</f>
        <v/>
      </c>
      <c r="H1737" s="33"/>
      <c r="I1737" s="39"/>
      <c r="J1737" s="39"/>
      <c r="K1737" s="40"/>
      <c r="L1737" s="40"/>
      <c r="M1737" s="33"/>
      <c r="N1737" s="40"/>
      <c r="O1737" s="33"/>
      <c r="P1737" s="33"/>
      <c r="Q1737" s="33"/>
      <c r="R1737" s="33"/>
      <c r="S1737" s="33"/>
      <c r="T1737" s="33"/>
      <c r="U1737" s="33"/>
      <c r="V1737" s="33"/>
      <c r="W1737" s="23" t="str">
        <f>LEFT(TEXT(Locations[[#This Row],[Zip Code]],"00000"),5)</f>
        <v>00000</v>
      </c>
    </row>
    <row r="1738" spans="2:23" x14ac:dyDescent="0.2">
      <c r="B1738" s="154">
        <v>1726</v>
      </c>
      <c r="C1738" s="33"/>
      <c r="D1738" s="33"/>
      <c r="E1738" s="37"/>
      <c r="F1738" s="38" t="str">
        <f>_xlfn.IFNA(VLOOKUP(Locations[[#This Row],[CleanZip]],ZipCodes[],2,0),"")</f>
        <v/>
      </c>
      <c r="G1738" s="38" t="str">
        <f>_xlfn.IFNA(VLOOKUP(Locations[[#This Row],[CleanZip]],ZipCodes[],3,0),"")</f>
        <v/>
      </c>
      <c r="H1738" s="33"/>
      <c r="I1738" s="39"/>
      <c r="J1738" s="39"/>
      <c r="K1738" s="40"/>
      <c r="L1738" s="40"/>
      <c r="M1738" s="33"/>
      <c r="N1738" s="40"/>
      <c r="O1738" s="33"/>
      <c r="P1738" s="33"/>
      <c r="Q1738" s="33"/>
      <c r="R1738" s="33"/>
      <c r="S1738" s="33"/>
      <c r="T1738" s="33"/>
      <c r="U1738" s="33"/>
      <c r="V1738" s="33"/>
      <c r="W1738" s="23" t="str">
        <f>LEFT(TEXT(Locations[[#This Row],[Zip Code]],"00000"),5)</f>
        <v>00000</v>
      </c>
    </row>
    <row r="1739" spans="2:23" x14ac:dyDescent="0.2">
      <c r="B1739" s="154">
        <v>1727</v>
      </c>
      <c r="C1739" s="33"/>
      <c r="D1739" s="33"/>
      <c r="E1739" s="37"/>
      <c r="F1739" s="38" t="str">
        <f>_xlfn.IFNA(VLOOKUP(Locations[[#This Row],[CleanZip]],ZipCodes[],2,0),"")</f>
        <v/>
      </c>
      <c r="G1739" s="38" t="str">
        <f>_xlfn.IFNA(VLOOKUP(Locations[[#This Row],[CleanZip]],ZipCodes[],3,0),"")</f>
        <v/>
      </c>
      <c r="H1739" s="33"/>
      <c r="I1739" s="39"/>
      <c r="J1739" s="39"/>
      <c r="K1739" s="40"/>
      <c r="L1739" s="40"/>
      <c r="M1739" s="33"/>
      <c r="N1739" s="40"/>
      <c r="O1739" s="33"/>
      <c r="P1739" s="33"/>
      <c r="Q1739" s="33"/>
      <c r="R1739" s="33"/>
      <c r="S1739" s="33"/>
      <c r="T1739" s="33"/>
      <c r="U1739" s="33"/>
      <c r="V1739" s="33"/>
      <c r="W1739" s="23" t="str">
        <f>LEFT(TEXT(Locations[[#This Row],[Zip Code]],"00000"),5)</f>
        <v>00000</v>
      </c>
    </row>
    <row r="1740" spans="2:23" x14ac:dyDescent="0.2">
      <c r="B1740" s="154">
        <v>1728</v>
      </c>
      <c r="C1740" s="33"/>
      <c r="D1740" s="33"/>
      <c r="E1740" s="37"/>
      <c r="F1740" s="38" t="str">
        <f>_xlfn.IFNA(VLOOKUP(Locations[[#This Row],[CleanZip]],ZipCodes[],2,0),"")</f>
        <v/>
      </c>
      <c r="G1740" s="38" t="str">
        <f>_xlfn.IFNA(VLOOKUP(Locations[[#This Row],[CleanZip]],ZipCodes[],3,0),"")</f>
        <v/>
      </c>
      <c r="H1740" s="33"/>
      <c r="I1740" s="39"/>
      <c r="J1740" s="39"/>
      <c r="K1740" s="40"/>
      <c r="L1740" s="40"/>
      <c r="M1740" s="33"/>
      <c r="N1740" s="40"/>
      <c r="O1740" s="33"/>
      <c r="P1740" s="33"/>
      <c r="Q1740" s="33"/>
      <c r="R1740" s="33"/>
      <c r="S1740" s="33"/>
      <c r="T1740" s="33"/>
      <c r="U1740" s="33"/>
      <c r="V1740" s="33"/>
      <c r="W1740" s="23" t="str">
        <f>LEFT(TEXT(Locations[[#This Row],[Zip Code]],"00000"),5)</f>
        <v>00000</v>
      </c>
    </row>
    <row r="1741" spans="2:23" x14ac:dyDescent="0.2">
      <c r="B1741" s="154">
        <v>1729</v>
      </c>
      <c r="C1741" s="33"/>
      <c r="D1741" s="33"/>
      <c r="E1741" s="37"/>
      <c r="F1741" s="38" t="str">
        <f>_xlfn.IFNA(VLOOKUP(Locations[[#This Row],[CleanZip]],ZipCodes[],2,0),"")</f>
        <v/>
      </c>
      <c r="G1741" s="38" t="str">
        <f>_xlfn.IFNA(VLOOKUP(Locations[[#This Row],[CleanZip]],ZipCodes[],3,0),"")</f>
        <v/>
      </c>
      <c r="H1741" s="33"/>
      <c r="I1741" s="39"/>
      <c r="J1741" s="39"/>
      <c r="K1741" s="40"/>
      <c r="L1741" s="40"/>
      <c r="M1741" s="33"/>
      <c r="N1741" s="40"/>
      <c r="O1741" s="33"/>
      <c r="P1741" s="33"/>
      <c r="Q1741" s="33"/>
      <c r="R1741" s="33"/>
      <c r="S1741" s="33"/>
      <c r="T1741" s="33"/>
      <c r="U1741" s="33"/>
      <c r="V1741" s="33"/>
      <c r="W1741" s="23" t="str">
        <f>LEFT(TEXT(Locations[[#This Row],[Zip Code]],"00000"),5)</f>
        <v>00000</v>
      </c>
    </row>
    <row r="1742" spans="2:23" x14ac:dyDescent="0.2">
      <c r="B1742" s="154">
        <v>1730</v>
      </c>
      <c r="C1742" s="33"/>
      <c r="D1742" s="33"/>
      <c r="E1742" s="37"/>
      <c r="F1742" s="38" t="str">
        <f>_xlfn.IFNA(VLOOKUP(Locations[[#This Row],[CleanZip]],ZipCodes[],2,0),"")</f>
        <v/>
      </c>
      <c r="G1742" s="38" t="str">
        <f>_xlfn.IFNA(VLOOKUP(Locations[[#This Row],[CleanZip]],ZipCodes[],3,0),"")</f>
        <v/>
      </c>
      <c r="H1742" s="33"/>
      <c r="I1742" s="39"/>
      <c r="J1742" s="39"/>
      <c r="K1742" s="40"/>
      <c r="L1742" s="40"/>
      <c r="M1742" s="33"/>
      <c r="N1742" s="40"/>
      <c r="O1742" s="33"/>
      <c r="P1742" s="33"/>
      <c r="Q1742" s="33"/>
      <c r="R1742" s="33"/>
      <c r="S1742" s="33"/>
      <c r="T1742" s="33"/>
      <c r="U1742" s="33"/>
      <c r="V1742" s="33"/>
      <c r="W1742" s="23" t="str">
        <f>LEFT(TEXT(Locations[[#This Row],[Zip Code]],"00000"),5)</f>
        <v>00000</v>
      </c>
    </row>
    <row r="1743" spans="2:23" x14ac:dyDescent="0.2">
      <c r="B1743" s="154">
        <v>1731</v>
      </c>
      <c r="C1743" s="33"/>
      <c r="D1743" s="33"/>
      <c r="E1743" s="37"/>
      <c r="F1743" s="38" t="str">
        <f>_xlfn.IFNA(VLOOKUP(Locations[[#This Row],[CleanZip]],ZipCodes[],2,0),"")</f>
        <v/>
      </c>
      <c r="G1743" s="38" t="str">
        <f>_xlfn.IFNA(VLOOKUP(Locations[[#This Row],[CleanZip]],ZipCodes[],3,0),"")</f>
        <v/>
      </c>
      <c r="H1743" s="33"/>
      <c r="I1743" s="39"/>
      <c r="J1743" s="39"/>
      <c r="K1743" s="40"/>
      <c r="L1743" s="40"/>
      <c r="M1743" s="33"/>
      <c r="N1743" s="40"/>
      <c r="O1743" s="33"/>
      <c r="P1743" s="33"/>
      <c r="Q1743" s="33"/>
      <c r="R1743" s="33"/>
      <c r="S1743" s="33"/>
      <c r="T1743" s="33"/>
      <c r="U1743" s="33"/>
      <c r="V1743" s="33"/>
      <c r="W1743" s="23" t="str">
        <f>LEFT(TEXT(Locations[[#This Row],[Zip Code]],"00000"),5)</f>
        <v>00000</v>
      </c>
    </row>
    <row r="1744" spans="2:23" x14ac:dyDescent="0.2">
      <c r="B1744" s="154">
        <v>1732</v>
      </c>
      <c r="C1744" s="33"/>
      <c r="D1744" s="33"/>
      <c r="E1744" s="37"/>
      <c r="F1744" s="38" t="str">
        <f>_xlfn.IFNA(VLOOKUP(Locations[[#This Row],[CleanZip]],ZipCodes[],2,0),"")</f>
        <v/>
      </c>
      <c r="G1744" s="38" t="str">
        <f>_xlfn.IFNA(VLOOKUP(Locations[[#This Row],[CleanZip]],ZipCodes[],3,0),"")</f>
        <v/>
      </c>
      <c r="H1744" s="33"/>
      <c r="I1744" s="39"/>
      <c r="J1744" s="39"/>
      <c r="K1744" s="40"/>
      <c r="L1744" s="40"/>
      <c r="M1744" s="33"/>
      <c r="N1744" s="40"/>
      <c r="O1744" s="33"/>
      <c r="P1744" s="33"/>
      <c r="Q1744" s="33"/>
      <c r="R1744" s="33"/>
      <c r="S1744" s="33"/>
      <c r="T1744" s="33"/>
      <c r="U1744" s="33"/>
      <c r="V1744" s="33"/>
      <c r="W1744" s="23" t="str">
        <f>LEFT(TEXT(Locations[[#This Row],[Zip Code]],"00000"),5)</f>
        <v>00000</v>
      </c>
    </row>
    <row r="1745" spans="2:23" x14ac:dyDescent="0.2">
      <c r="B1745" s="154">
        <v>1733</v>
      </c>
      <c r="C1745" s="33"/>
      <c r="D1745" s="33"/>
      <c r="E1745" s="37"/>
      <c r="F1745" s="38" t="str">
        <f>_xlfn.IFNA(VLOOKUP(Locations[[#This Row],[CleanZip]],ZipCodes[],2,0),"")</f>
        <v/>
      </c>
      <c r="G1745" s="38" t="str">
        <f>_xlfn.IFNA(VLOOKUP(Locations[[#This Row],[CleanZip]],ZipCodes[],3,0),"")</f>
        <v/>
      </c>
      <c r="H1745" s="33"/>
      <c r="I1745" s="39"/>
      <c r="J1745" s="39"/>
      <c r="K1745" s="40"/>
      <c r="L1745" s="40"/>
      <c r="M1745" s="33"/>
      <c r="N1745" s="40"/>
      <c r="O1745" s="33"/>
      <c r="P1745" s="33"/>
      <c r="Q1745" s="33"/>
      <c r="R1745" s="33"/>
      <c r="S1745" s="33"/>
      <c r="T1745" s="33"/>
      <c r="U1745" s="33"/>
      <c r="V1745" s="33"/>
      <c r="W1745" s="23" t="str">
        <f>LEFT(TEXT(Locations[[#This Row],[Zip Code]],"00000"),5)</f>
        <v>00000</v>
      </c>
    </row>
    <row r="1746" spans="2:23" x14ac:dyDescent="0.2">
      <c r="B1746" s="154">
        <v>1734</v>
      </c>
      <c r="C1746" s="33"/>
      <c r="D1746" s="33"/>
      <c r="E1746" s="37"/>
      <c r="F1746" s="38" t="str">
        <f>_xlfn.IFNA(VLOOKUP(Locations[[#This Row],[CleanZip]],ZipCodes[],2,0),"")</f>
        <v/>
      </c>
      <c r="G1746" s="38" t="str">
        <f>_xlfn.IFNA(VLOOKUP(Locations[[#This Row],[CleanZip]],ZipCodes[],3,0),"")</f>
        <v/>
      </c>
      <c r="H1746" s="33"/>
      <c r="I1746" s="39"/>
      <c r="J1746" s="39"/>
      <c r="K1746" s="40"/>
      <c r="L1746" s="40"/>
      <c r="M1746" s="33"/>
      <c r="N1746" s="40"/>
      <c r="O1746" s="33"/>
      <c r="P1746" s="33"/>
      <c r="Q1746" s="33"/>
      <c r="R1746" s="33"/>
      <c r="S1746" s="33"/>
      <c r="T1746" s="33"/>
      <c r="U1746" s="33"/>
      <c r="V1746" s="33"/>
      <c r="W1746" s="23" t="str">
        <f>LEFT(TEXT(Locations[[#This Row],[Zip Code]],"00000"),5)</f>
        <v>00000</v>
      </c>
    </row>
    <row r="1747" spans="2:23" x14ac:dyDescent="0.2">
      <c r="B1747" s="154">
        <v>1735</v>
      </c>
      <c r="C1747" s="33"/>
      <c r="D1747" s="33"/>
      <c r="E1747" s="37"/>
      <c r="F1747" s="38" t="str">
        <f>_xlfn.IFNA(VLOOKUP(Locations[[#This Row],[CleanZip]],ZipCodes[],2,0),"")</f>
        <v/>
      </c>
      <c r="G1747" s="38" t="str">
        <f>_xlfn.IFNA(VLOOKUP(Locations[[#This Row],[CleanZip]],ZipCodes[],3,0),"")</f>
        <v/>
      </c>
      <c r="H1747" s="33"/>
      <c r="I1747" s="39"/>
      <c r="J1747" s="39"/>
      <c r="K1747" s="40"/>
      <c r="L1747" s="40"/>
      <c r="M1747" s="33"/>
      <c r="N1747" s="40"/>
      <c r="O1747" s="33"/>
      <c r="P1747" s="33"/>
      <c r="Q1747" s="33"/>
      <c r="R1747" s="33"/>
      <c r="S1747" s="33"/>
      <c r="T1747" s="33"/>
      <c r="U1747" s="33"/>
      <c r="V1747" s="33"/>
      <c r="W1747" s="23" t="str">
        <f>LEFT(TEXT(Locations[[#This Row],[Zip Code]],"00000"),5)</f>
        <v>00000</v>
      </c>
    </row>
    <row r="1748" spans="2:23" x14ac:dyDescent="0.2">
      <c r="B1748" s="154">
        <v>1736</v>
      </c>
      <c r="C1748" s="33"/>
      <c r="D1748" s="33"/>
      <c r="E1748" s="37"/>
      <c r="F1748" s="38" t="str">
        <f>_xlfn.IFNA(VLOOKUP(Locations[[#This Row],[CleanZip]],ZipCodes[],2,0),"")</f>
        <v/>
      </c>
      <c r="G1748" s="38" t="str">
        <f>_xlfn.IFNA(VLOOKUP(Locations[[#This Row],[CleanZip]],ZipCodes[],3,0),"")</f>
        <v/>
      </c>
      <c r="H1748" s="33"/>
      <c r="I1748" s="39"/>
      <c r="J1748" s="39"/>
      <c r="K1748" s="40"/>
      <c r="L1748" s="40"/>
      <c r="M1748" s="33"/>
      <c r="N1748" s="40"/>
      <c r="O1748" s="33"/>
      <c r="P1748" s="33"/>
      <c r="Q1748" s="33"/>
      <c r="R1748" s="33"/>
      <c r="S1748" s="33"/>
      <c r="T1748" s="33"/>
      <c r="U1748" s="33"/>
      <c r="V1748" s="33"/>
      <c r="W1748" s="23" t="str">
        <f>LEFT(TEXT(Locations[[#This Row],[Zip Code]],"00000"),5)</f>
        <v>00000</v>
      </c>
    </row>
    <row r="1749" spans="2:23" x14ac:dyDescent="0.2">
      <c r="B1749" s="154">
        <v>1737</v>
      </c>
      <c r="C1749" s="33"/>
      <c r="D1749" s="33"/>
      <c r="E1749" s="37"/>
      <c r="F1749" s="38" t="str">
        <f>_xlfn.IFNA(VLOOKUP(Locations[[#This Row],[CleanZip]],ZipCodes[],2,0),"")</f>
        <v/>
      </c>
      <c r="G1749" s="38" t="str">
        <f>_xlfn.IFNA(VLOOKUP(Locations[[#This Row],[CleanZip]],ZipCodes[],3,0),"")</f>
        <v/>
      </c>
      <c r="H1749" s="33"/>
      <c r="I1749" s="39"/>
      <c r="J1749" s="39"/>
      <c r="K1749" s="40"/>
      <c r="L1749" s="40"/>
      <c r="M1749" s="33"/>
      <c r="N1749" s="40"/>
      <c r="O1749" s="33"/>
      <c r="P1749" s="33"/>
      <c r="Q1749" s="33"/>
      <c r="R1749" s="33"/>
      <c r="S1749" s="33"/>
      <c r="T1749" s="33"/>
      <c r="U1749" s="33"/>
      <c r="V1749" s="33"/>
      <c r="W1749" s="23" t="str">
        <f>LEFT(TEXT(Locations[[#This Row],[Zip Code]],"00000"),5)</f>
        <v>00000</v>
      </c>
    </row>
    <row r="1750" spans="2:23" x14ac:dyDescent="0.2">
      <c r="B1750" s="154">
        <v>1738</v>
      </c>
      <c r="C1750" s="33"/>
      <c r="D1750" s="33"/>
      <c r="E1750" s="37"/>
      <c r="F1750" s="38" t="str">
        <f>_xlfn.IFNA(VLOOKUP(Locations[[#This Row],[CleanZip]],ZipCodes[],2,0),"")</f>
        <v/>
      </c>
      <c r="G1750" s="38" t="str">
        <f>_xlfn.IFNA(VLOOKUP(Locations[[#This Row],[CleanZip]],ZipCodes[],3,0),"")</f>
        <v/>
      </c>
      <c r="H1750" s="33"/>
      <c r="I1750" s="39"/>
      <c r="J1750" s="39"/>
      <c r="K1750" s="40"/>
      <c r="L1750" s="40"/>
      <c r="M1750" s="33"/>
      <c r="N1750" s="40"/>
      <c r="O1750" s="33"/>
      <c r="P1750" s="33"/>
      <c r="Q1750" s="33"/>
      <c r="R1750" s="33"/>
      <c r="S1750" s="33"/>
      <c r="T1750" s="33"/>
      <c r="U1750" s="33"/>
      <c r="V1750" s="33"/>
      <c r="W1750" s="23" t="str">
        <f>LEFT(TEXT(Locations[[#This Row],[Zip Code]],"00000"),5)</f>
        <v>00000</v>
      </c>
    </row>
    <row r="1751" spans="2:23" x14ac:dyDescent="0.2">
      <c r="B1751" s="154">
        <v>1739</v>
      </c>
      <c r="C1751" s="33"/>
      <c r="D1751" s="33"/>
      <c r="E1751" s="37"/>
      <c r="F1751" s="38" t="str">
        <f>_xlfn.IFNA(VLOOKUP(Locations[[#This Row],[CleanZip]],ZipCodes[],2,0),"")</f>
        <v/>
      </c>
      <c r="G1751" s="38" t="str">
        <f>_xlfn.IFNA(VLOOKUP(Locations[[#This Row],[CleanZip]],ZipCodes[],3,0),"")</f>
        <v/>
      </c>
      <c r="H1751" s="33"/>
      <c r="I1751" s="39"/>
      <c r="J1751" s="39"/>
      <c r="K1751" s="40"/>
      <c r="L1751" s="40"/>
      <c r="M1751" s="33"/>
      <c r="N1751" s="40"/>
      <c r="O1751" s="33"/>
      <c r="P1751" s="33"/>
      <c r="Q1751" s="33"/>
      <c r="R1751" s="33"/>
      <c r="S1751" s="33"/>
      <c r="T1751" s="33"/>
      <c r="U1751" s="33"/>
      <c r="V1751" s="33"/>
      <c r="W1751" s="23" t="str">
        <f>LEFT(TEXT(Locations[[#This Row],[Zip Code]],"00000"),5)</f>
        <v>00000</v>
      </c>
    </row>
    <row r="1752" spans="2:23" x14ac:dyDescent="0.2">
      <c r="B1752" s="154">
        <v>1740</v>
      </c>
      <c r="C1752" s="33"/>
      <c r="D1752" s="33"/>
      <c r="E1752" s="37"/>
      <c r="F1752" s="38" t="str">
        <f>_xlfn.IFNA(VLOOKUP(Locations[[#This Row],[CleanZip]],ZipCodes[],2,0),"")</f>
        <v/>
      </c>
      <c r="G1752" s="38" t="str">
        <f>_xlfn.IFNA(VLOOKUP(Locations[[#This Row],[CleanZip]],ZipCodes[],3,0),"")</f>
        <v/>
      </c>
      <c r="H1752" s="33"/>
      <c r="I1752" s="39"/>
      <c r="J1752" s="39"/>
      <c r="K1752" s="40"/>
      <c r="L1752" s="40"/>
      <c r="M1752" s="33"/>
      <c r="N1752" s="40"/>
      <c r="O1752" s="33"/>
      <c r="P1752" s="33"/>
      <c r="Q1752" s="33"/>
      <c r="R1752" s="33"/>
      <c r="S1752" s="33"/>
      <c r="T1752" s="33"/>
      <c r="U1752" s="33"/>
      <c r="V1752" s="33"/>
      <c r="W1752" s="23" t="str">
        <f>LEFT(TEXT(Locations[[#This Row],[Zip Code]],"00000"),5)</f>
        <v>00000</v>
      </c>
    </row>
    <row r="1753" spans="2:23" x14ac:dyDescent="0.2">
      <c r="B1753" s="154">
        <v>1741</v>
      </c>
      <c r="C1753" s="33"/>
      <c r="D1753" s="33"/>
      <c r="E1753" s="37"/>
      <c r="F1753" s="38" t="str">
        <f>_xlfn.IFNA(VLOOKUP(Locations[[#This Row],[CleanZip]],ZipCodes[],2,0),"")</f>
        <v/>
      </c>
      <c r="G1753" s="38" t="str">
        <f>_xlfn.IFNA(VLOOKUP(Locations[[#This Row],[CleanZip]],ZipCodes[],3,0),"")</f>
        <v/>
      </c>
      <c r="H1753" s="33"/>
      <c r="I1753" s="39"/>
      <c r="J1753" s="39"/>
      <c r="K1753" s="40"/>
      <c r="L1753" s="40"/>
      <c r="M1753" s="33"/>
      <c r="N1753" s="40"/>
      <c r="O1753" s="33"/>
      <c r="P1753" s="33"/>
      <c r="Q1753" s="33"/>
      <c r="R1753" s="33"/>
      <c r="S1753" s="33"/>
      <c r="T1753" s="33"/>
      <c r="U1753" s="33"/>
      <c r="V1753" s="33"/>
      <c r="W1753" s="23" t="str">
        <f>LEFT(TEXT(Locations[[#This Row],[Zip Code]],"00000"),5)</f>
        <v>00000</v>
      </c>
    </row>
    <row r="1754" spans="2:23" x14ac:dyDescent="0.2">
      <c r="B1754" s="154">
        <v>1742</v>
      </c>
      <c r="C1754" s="33"/>
      <c r="D1754" s="33"/>
      <c r="E1754" s="37"/>
      <c r="F1754" s="38" t="str">
        <f>_xlfn.IFNA(VLOOKUP(Locations[[#This Row],[CleanZip]],ZipCodes[],2,0),"")</f>
        <v/>
      </c>
      <c r="G1754" s="38" t="str">
        <f>_xlfn.IFNA(VLOOKUP(Locations[[#This Row],[CleanZip]],ZipCodes[],3,0),"")</f>
        <v/>
      </c>
      <c r="H1754" s="33"/>
      <c r="I1754" s="39"/>
      <c r="J1754" s="39"/>
      <c r="K1754" s="40"/>
      <c r="L1754" s="40"/>
      <c r="M1754" s="33"/>
      <c r="N1754" s="40"/>
      <c r="O1754" s="33"/>
      <c r="P1754" s="33"/>
      <c r="Q1754" s="33"/>
      <c r="R1754" s="33"/>
      <c r="S1754" s="33"/>
      <c r="T1754" s="33"/>
      <c r="U1754" s="33"/>
      <c r="V1754" s="33"/>
      <c r="W1754" s="23" t="str">
        <f>LEFT(TEXT(Locations[[#This Row],[Zip Code]],"00000"),5)</f>
        <v>00000</v>
      </c>
    </row>
    <row r="1755" spans="2:23" x14ac:dyDescent="0.2">
      <c r="B1755" s="154">
        <v>1743</v>
      </c>
      <c r="C1755" s="33"/>
      <c r="D1755" s="33"/>
      <c r="E1755" s="37"/>
      <c r="F1755" s="38" t="str">
        <f>_xlfn.IFNA(VLOOKUP(Locations[[#This Row],[CleanZip]],ZipCodes[],2,0),"")</f>
        <v/>
      </c>
      <c r="G1755" s="38" t="str">
        <f>_xlfn.IFNA(VLOOKUP(Locations[[#This Row],[CleanZip]],ZipCodes[],3,0),"")</f>
        <v/>
      </c>
      <c r="H1755" s="33"/>
      <c r="I1755" s="39"/>
      <c r="J1755" s="39"/>
      <c r="K1755" s="40"/>
      <c r="L1755" s="40"/>
      <c r="M1755" s="33"/>
      <c r="N1755" s="40"/>
      <c r="O1755" s="33"/>
      <c r="P1755" s="33"/>
      <c r="Q1755" s="33"/>
      <c r="R1755" s="33"/>
      <c r="S1755" s="33"/>
      <c r="T1755" s="33"/>
      <c r="U1755" s="33"/>
      <c r="V1755" s="33"/>
      <c r="W1755" s="23" t="str">
        <f>LEFT(TEXT(Locations[[#This Row],[Zip Code]],"00000"),5)</f>
        <v>00000</v>
      </c>
    </row>
    <row r="1756" spans="2:23" x14ac:dyDescent="0.2">
      <c r="B1756" s="154">
        <v>1744</v>
      </c>
      <c r="C1756" s="33"/>
      <c r="D1756" s="33"/>
      <c r="E1756" s="37"/>
      <c r="F1756" s="38" t="str">
        <f>_xlfn.IFNA(VLOOKUP(Locations[[#This Row],[CleanZip]],ZipCodes[],2,0),"")</f>
        <v/>
      </c>
      <c r="G1756" s="38" t="str">
        <f>_xlfn.IFNA(VLOOKUP(Locations[[#This Row],[CleanZip]],ZipCodes[],3,0),"")</f>
        <v/>
      </c>
      <c r="H1756" s="33"/>
      <c r="I1756" s="39"/>
      <c r="J1756" s="39"/>
      <c r="K1756" s="40"/>
      <c r="L1756" s="40"/>
      <c r="M1756" s="33"/>
      <c r="N1756" s="40"/>
      <c r="O1756" s="33"/>
      <c r="P1756" s="33"/>
      <c r="Q1756" s="33"/>
      <c r="R1756" s="33"/>
      <c r="S1756" s="33"/>
      <c r="T1756" s="33"/>
      <c r="U1756" s="33"/>
      <c r="V1756" s="33"/>
      <c r="W1756" s="23" t="str">
        <f>LEFT(TEXT(Locations[[#This Row],[Zip Code]],"00000"),5)</f>
        <v>00000</v>
      </c>
    </row>
    <row r="1757" spans="2:23" x14ac:dyDescent="0.2">
      <c r="B1757" s="154">
        <v>1745</v>
      </c>
      <c r="C1757" s="33"/>
      <c r="D1757" s="33"/>
      <c r="E1757" s="37"/>
      <c r="F1757" s="38" t="str">
        <f>_xlfn.IFNA(VLOOKUP(Locations[[#This Row],[CleanZip]],ZipCodes[],2,0),"")</f>
        <v/>
      </c>
      <c r="G1757" s="38" t="str">
        <f>_xlfn.IFNA(VLOOKUP(Locations[[#This Row],[CleanZip]],ZipCodes[],3,0),"")</f>
        <v/>
      </c>
      <c r="H1757" s="33"/>
      <c r="I1757" s="39"/>
      <c r="J1757" s="39"/>
      <c r="K1757" s="40"/>
      <c r="L1757" s="40"/>
      <c r="M1757" s="33"/>
      <c r="N1757" s="40"/>
      <c r="O1757" s="33"/>
      <c r="P1757" s="33"/>
      <c r="Q1757" s="33"/>
      <c r="R1757" s="33"/>
      <c r="S1757" s="33"/>
      <c r="T1757" s="33"/>
      <c r="U1757" s="33"/>
      <c r="V1757" s="33"/>
      <c r="W1757" s="23" t="str">
        <f>LEFT(TEXT(Locations[[#This Row],[Zip Code]],"00000"),5)</f>
        <v>00000</v>
      </c>
    </row>
    <row r="1758" spans="2:23" x14ac:dyDescent="0.2">
      <c r="B1758" s="154">
        <v>1746</v>
      </c>
      <c r="C1758" s="33"/>
      <c r="D1758" s="33"/>
      <c r="E1758" s="37"/>
      <c r="F1758" s="38" t="str">
        <f>_xlfn.IFNA(VLOOKUP(Locations[[#This Row],[CleanZip]],ZipCodes[],2,0),"")</f>
        <v/>
      </c>
      <c r="G1758" s="38" t="str">
        <f>_xlfn.IFNA(VLOOKUP(Locations[[#This Row],[CleanZip]],ZipCodes[],3,0),"")</f>
        <v/>
      </c>
      <c r="H1758" s="33"/>
      <c r="I1758" s="39"/>
      <c r="J1758" s="39"/>
      <c r="K1758" s="40"/>
      <c r="L1758" s="40"/>
      <c r="M1758" s="33"/>
      <c r="N1758" s="40"/>
      <c r="O1758" s="33"/>
      <c r="P1758" s="33"/>
      <c r="Q1758" s="33"/>
      <c r="R1758" s="33"/>
      <c r="S1758" s="33"/>
      <c r="T1758" s="33"/>
      <c r="U1758" s="33"/>
      <c r="V1758" s="33"/>
      <c r="W1758" s="23" t="str">
        <f>LEFT(TEXT(Locations[[#This Row],[Zip Code]],"00000"),5)</f>
        <v>00000</v>
      </c>
    </row>
    <row r="1759" spans="2:23" x14ac:dyDescent="0.2">
      <c r="B1759" s="154">
        <v>1747</v>
      </c>
      <c r="C1759" s="33"/>
      <c r="D1759" s="33"/>
      <c r="E1759" s="37"/>
      <c r="F1759" s="38" t="str">
        <f>_xlfn.IFNA(VLOOKUP(Locations[[#This Row],[CleanZip]],ZipCodes[],2,0),"")</f>
        <v/>
      </c>
      <c r="G1759" s="38" t="str">
        <f>_xlfn.IFNA(VLOOKUP(Locations[[#This Row],[CleanZip]],ZipCodes[],3,0),"")</f>
        <v/>
      </c>
      <c r="H1759" s="33"/>
      <c r="I1759" s="39"/>
      <c r="J1759" s="39"/>
      <c r="K1759" s="40"/>
      <c r="L1759" s="40"/>
      <c r="M1759" s="33"/>
      <c r="N1759" s="40"/>
      <c r="O1759" s="33"/>
      <c r="P1759" s="33"/>
      <c r="Q1759" s="33"/>
      <c r="R1759" s="33"/>
      <c r="S1759" s="33"/>
      <c r="T1759" s="33"/>
      <c r="U1759" s="33"/>
      <c r="V1759" s="33"/>
      <c r="W1759" s="23" t="str">
        <f>LEFT(TEXT(Locations[[#This Row],[Zip Code]],"00000"),5)</f>
        <v>00000</v>
      </c>
    </row>
    <row r="1760" spans="2:23" x14ac:dyDescent="0.2">
      <c r="B1760" s="154">
        <v>1748</v>
      </c>
      <c r="C1760" s="33"/>
      <c r="D1760" s="33"/>
      <c r="E1760" s="37"/>
      <c r="F1760" s="38" t="str">
        <f>_xlfn.IFNA(VLOOKUP(Locations[[#This Row],[CleanZip]],ZipCodes[],2,0),"")</f>
        <v/>
      </c>
      <c r="G1760" s="38" t="str">
        <f>_xlfn.IFNA(VLOOKUP(Locations[[#This Row],[CleanZip]],ZipCodes[],3,0),"")</f>
        <v/>
      </c>
      <c r="H1760" s="33"/>
      <c r="I1760" s="39"/>
      <c r="J1760" s="39"/>
      <c r="K1760" s="40"/>
      <c r="L1760" s="40"/>
      <c r="M1760" s="33"/>
      <c r="N1760" s="40"/>
      <c r="O1760" s="33"/>
      <c r="P1760" s="33"/>
      <c r="Q1760" s="33"/>
      <c r="R1760" s="33"/>
      <c r="S1760" s="33"/>
      <c r="T1760" s="33"/>
      <c r="U1760" s="33"/>
      <c r="V1760" s="33"/>
      <c r="W1760" s="23" t="str">
        <f>LEFT(TEXT(Locations[[#This Row],[Zip Code]],"00000"),5)</f>
        <v>00000</v>
      </c>
    </row>
    <row r="1761" spans="2:23" x14ac:dyDescent="0.2">
      <c r="B1761" s="154">
        <v>1749</v>
      </c>
      <c r="C1761" s="33"/>
      <c r="D1761" s="33"/>
      <c r="E1761" s="37"/>
      <c r="F1761" s="38" t="str">
        <f>_xlfn.IFNA(VLOOKUP(Locations[[#This Row],[CleanZip]],ZipCodes[],2,0),"")</f>
        <v/>
      </c>
      <c r="G1761" s="38" t="str">
        <f>_xlfn.IFNA(VLOOKUP(Locations[[#This Row],[CleanZip]],ZipCodes[],3,0),"")</f>
        <v/>
      </c>
      <c r="H1761" s="33"/>
      <c r="I1761" s="39"/>
      <c r="J1761" s="39"/>
      <c r="K1761" s="40"/>
      <c r="L1761" s="40"/>
      <c r="M1761" s="33"/>
      <c r="N1761" s="40"/>
      <c r="O1761" s="33"/>
      <c r="P1761" s="33"/>
      <c r="Q1761" s="33"/>
      <c r="R1761" s="33"/>
      <c r="S1761" s="33"/>
      <c r="T1761" s="33"/>
      <c r="U1761" s="33"/>
      <c r="V1761" s="33"/>
      <c r="W1761" s="23" t="str">
        <f>LEFT(TEXT(Locations[[#This Row],[Zip Code]],"00000"),5)</f>
        <v>00000</v>
      </c>
    </row>
    <row r="1762" spans="2:23" x14ac:dyDescent="0.2">
      <c r="B1762" s="154">
        <v>1750</v>
      </c>
      <c r="C1762" s="33"/>
      <c r="D1762" s="33"/>
      <c r="E1762" s="37"/>
      <c r="F1762" s="38" t="str">
        <f>_xlfn.IFNA(VLOOKUP(Locations[[#This Row],[CleanZip]],ZipCodes[],2,0),"")</f>
        <v/>
      </c>
      <c r="G1762" s="38" t="str">
        <f>_xlfn.IFNA(VLOOKUP(Locations[[#This Row],[CleanZip]],ZipCodes[],3,0),"")</f>
        <v/>
      </c>
      <c r="H1762" s="33"/>
      <c r="I1762" s="39"/>
      <c r="J1762" s="39"/>
      <c r="K1762" s="40"/>
      <c r="L1762" s="40"/>
      <c r="M1762" s="33"/>
      <c r="N1762" s="40"/>
      <c r="O1762" s="33"/>
      <c r="P1762" s="33"/>
      <c r="Q1762" s="33"/>
      <c r="R1762" s="33"/>
      <c r="S1762" s="33"/>
      <c r="T1762" s="33"/>
      <c r="U1762" s="33"/>
      <c r="V1762" s="33"/>
      <c r="W1762" s="23" t="str">
        <f>LEFT(TEXT(Locations[[#This Row],[Zip Code]],"00000"),5)</f>
        <v>00000</v>
      </c>
    </row>
    <row r="1763" spans="2:23" x14ac:dyDescent="0.2">
      <c r="B1763" s="154">
        <v>1751</v>
      </c>
      <c r="C1763" s="33"/>
      <c r="D1763" s="33"/>
      <c r="E1763" s="37"/>
      <c r="F1763" s="38" t="str">
        <f>_xlfn.IFNA(VLOOKUP(Locations[[#This Row],[CleanZip]],ZipCodes[],2,0),"")</f>
        <v/>
      </c>
      <c r="G1763" s="38" t="str">
        <f>_xlfn.IFNA(VLOOKUP(Locations[[#This Row],[CleanZip]],ZipCodes[],3,0),"")</f>
        <v/>
      </c>
      <c r="H1763" s="33"/>
      <c r="I1763" s="39"/>
      <c r="J1763" s="39"/>
      <c r="K1763" s="40"/>
      <c r="L1763" s="40"/>
      <c r="M1763" s="33"/>
      <c r="N1763" s="40"/>
      <c r="O1763" s="33"/>
      <c r="P1763" s="33"/>
      <c r="Q1763" s="33"/>
      <c r="R1763" s="33"/>
      <c r="S1763" s="33"/>
      <c r="T1763" s="33"/>
      <c r="U1763" s="33"/>
      <c r="V1763" s="33"/>
      <c r="W1763" s="23" t="str">
        <f>LEFT(TEXT(Locations[[#This Row],[Zip Code]],"00000"),5)</f>
        <v>00000</v>
      </c>
    </row>
    <row r="1764" spans="2:23" x14ac:dyDescent="0.2">
      <c r="B1764" s="154">
        <v>1752</v>
      </c>
      <c r="C1764" s="33"/>
      <c r="D1764" s="33"/>
      <c r="E1764" s="37"/>
      <c r="F1764" s="38" t="str">
        <f>_xlfn.IFNA(VLOOKUP(Locations[[#This Row],[CleanZip]],ZipCodes[],2,0),"")</f>
        <v/>
      </c>
      <c r="G1764" s="38" t="str">
        <f>_xlfn.IFNA(VLOOKUP(Locations[[#This Row],[CleanZip]],ZipCodes[],3,0),"")</f>
        <v/>
      </c>
      <c r="H1764" s="33"/>
      <c r="I1764" s="39"/>
      <c r="J1764" s="39"/>
      <c r="K1764" s="40"/>
      <c r="L1764" s="40"/>
      <c r="M1764" s="33"/>
      <c r="N1764" s="40"/>
      <c r="O1764" s="33"/>
      <c r="P1764" s="33"/>
      <c r="Q1764" s="33"/>
      <c r="R1764" s="33"/>
      <c r="S1764" s="33"/>
      <c r="T1764" s="33"/>
      <c r="U1764" s="33"/>
      <c r="V1764" s="33"/>
      <c r="W1764" s="23" t="str">
        <f>LEFT(TEXT(Locations[[#This Row],[Zip Code]],"00000"),5)</f>
        <v>00000</v>
      </c>
    </row>
    <row r="1765" spans="2:23" x14ac:dyDescent="0.2">
      <c r="B1765" s="154">
        <v>1753</v>
      </c>
      <c r="C1765" s="33"/>
      <c r="D1765" s="33"/>
      <c r="E1765" s="37"/>
      <c r="F1765" s="38" t="str">
        <f>_xlfn.IFNA(VLOOKUP(Locations[[#This Row],[CleanZip]],ZipCodes[],2,0),"")</f>
        <v/>
      </c>
      <c r="G1765" s="38" t="str">
        <f>_xlfn.IFNA(VLOOKUP(Locations[[#This Row],[CleanZip]],ZipCodes[],3,0),"")</f>
        <v/>
      </c>
      <c r="H1765" s="33"/>
      <c r="I1765" s="39"/>
      <c r="J1765" s="39"/>
      <c r="K1765" s="40"/>
      <c r="L1765" s="40"/>
      <c r="M1765" s="33"/>
      <c r="N1765" s="40"/>
      <c r="O1765" s="33"/>
      <c r="P1765" s="33"/>
      <c r="Q1765" s="33"/>
      <c r="R1765" s="33"/>
      <c r="S1765" s="33"/>
      <c r="T1765" s="33"/>
      <c r="U1765" s="33"/>
      <c r="V1765" s="33"/>
      <c r="W1765" s="23" t="str">
        <f>LEFT(TEXT(Locations[[#This Row],[Zip Code]],"00000"),5)</f>
        <v>00000</v>
      </c>
    </row>
    <row r="1766" spans="2:23" x14ac:dyDescent="0.2">
      <c r="B1766" s="154">
        <v>1754</v>
      </c>
      <c r="C1766" s="33"/>
      <c r="D1766" s="33"/>
      <c r="E1766" s="37"/>
      <c r="F1766" s="38" t="str">
        <f>_xlfn.IFNA(VLOOKUP(Locations[[#This Row],[CleanZip]],ZipCodes[],2,0),"")</f>
        <v/>
      </c>
      <c r="G1766" s="38" t="str">
        <f>_xlfn.IFNA(VLOOKUP(Locations[[#This Row],[CleanZip]],ZipCodes[],3,0),"")</f>
        <v/>
      </c>
      <c r="H1766" s="33"/>
      <c r="I1766" s="39"/>
      <c r="J1766" s="39"/>
      <c r="K1766" s="40"/>
      <c r="L1766" s="40"/>
      <c r="M1766" s="33"/>
      <c r="N1766" s="40"/>
      <c r="O1766" s="33"/>
      <c r="P1766" s="33"/>
      <c r="Q1766" s="33"/>
      <c r="R1766" s="33"/>
      <c r="S1766" s="33"/>
      <c r="T1766" s="33"/>
      <c r="U1766" s="33"/>
      <c r="V1766" s="33"/>
      <c r="W1766" s="23" t="str">
        <f>LEFT(TEXT(Locations[[#This Row],[Zip Code]],"00000"),5)</f>
        <v>00000</v>
      </c>
    </row>
    <row r="1767" spans="2:23" x14ac:dyDescent="0.2">
      <c r="B1767" s="154">
        <v>1755</v>
      </c>
      <c r="C1767" s="33"/>
      <c r="D1767" s="33"/>
      <c r="E1767" s="37"/>
      <c r="F1767" s="38" t="str">
        <f>_xlfn.IFNA(VLOOKUP(Locations[[#This Row],[CleanZip]],ZipCodes[],2,0),"")</f>
        <v/>
      </c>
      <c r="G1767" s="38" t="str">
        <f>_xlfn.IFNA(VLOOKUP(Locations[[#This Row],[CleanZip]],ZipCodes[],3,0),"")</f>
        <v/>
      </c>
      <c r="H1767" s="33"/>
      <c r="I1767" s="39"/>
      <c r="J1767" s="39"/>
      <c r="K1767" s="40"/>
      <c r="L1767" s="40"/>
      <c r="M1767" s="33"/>
      <c r="N1767" s="40"/>
      <c r="O1767" s="33"/>
      <c r="P1767" s="33"/>
      <c r="Q1767" s="33"/>
      <c r="R1767" s="33"/>
      <c r="S1767" s="33"/>
      <c r="T1767" s="33"/>
      <c r="U1767" s="33"/>
      <c r="V1767" s="33"/>
      <c r="W1767" s="23" t="str">
        <f>LEFT(TEXT(Locations[[#This Row],[Zip Code]],"00000"),5)</f>
        <v>00000</v>
      </c>
    </row>
    <row r="1768" spans="2:23" x14ac:dyDescent="0.2">
      <c r="B1768" s="154">
        <v>1756</v>
      </c>
      <c r="C1768" s="33"/>
      <c r="D1768" s="33"/>
      <c r="E1768" s="37"/>
      <c r="F1768" s="38" t="str">
        <f>_xlfn.IFNA(VLOOKUP(Locations[[#This Row],[CleanZip]],ZipCodes[],2,0),"")</f>
        <v/>
      </c>
      <c r="G1768" s="38" t="str">
        <f>_xlfn.IFNA(VLOOKUP(Locations[[#This Row],[CleanZip]],ZipCodes[],3,0),"")</f>
        <v/>
      </c>
      <c r="H1768" s="33"/>
      <c r="I1768" s="39"/>
      <c r="J1768" s="39"/>
      <c r="K1768" s="40"/>
      <c r="L1768" s="40"/>
      <c r="M1768" s="33"/>
      <c r="N1768" s="40"/>
      <c r="O1768" s="33"/>
      <c r="P1768" s="33"/>
      <c r="Q1768" s="33"/>
      <c r="R1768" s="33"/>
      <c r="S1768" s="33"/>
      <c r="T1768" s="33"/>
      <c r="U1768" s="33"/>
      <c r="V1768" s="33"/>
      <c r="W1768" s="23" t="str">
        <f>LEFT(TEXT(Locations[[#This Row],[Zip Code]],"00000"),5)</f>
        <v>00000</v>
      </c>
    </row>
    <row r="1769" spans="2:23" x14ac:dyDescent="0.2">
      <c r="B1769" s="154">
        <v>1757</v>
      </c>
      <c r="C1769" s="33"/>
      <c r="D1769" s="33"/>
      <c r="E1769" s="37"/>
      <c r="F1769" s="38" t="str">
        <f>_xlfn.IFNA(VLOOKUP(Locations[[#This Row],[CleanZip]],ZipCodes[],2,0),"")</f>
        <v/>
      </c>
      <c r="G1769" s="38" t="str">
        <f>_xlfn.IFNA(VLOOKUP(Locations[[#This Row],[CleanZip]],ZipCodes[],3,0),"")</f>
        <v/>
      </c>
      <c r="H1769" s="33"/>
      <c r="I1769" s="39"/>
      <c r="J1769" s="39"/>
      <c r="K1769" s="40"/>
      <c r="L1769" s="40"/>
      <c r="M1769" s="33"/>
      <c r="N1769" s="40"/>
      <c r="O1769" s="33"/>
      <c r="P1769" s="33"/>
      <c r="Q1769" s="33"/>
      <c r="R1769" s="33"/>
      <c r="S1769" s="33"/>
      <c r="T1769" s="33"/>
      <c r="U1769" s="33"/>
      <c r="V1769" s="33"/>
      <c r="W1769" s="23" t="str">
        <f>LEFT(TEXT(Locations[[#This Row],[Zip Code]],"00000"),5)</f>
        <v>00000</v>
      </c>
    </row>
    <row r="1770" spans="2:23" x14ac:dyDescent="0.2">
      <c r="B1770" s="154">
        <v>1758</v>
      </c>
      <c r="C1770" s="33"/>
      <c r="D1770" s="33"/>
      <c r="E1770" s="37"/>
      <c r="F1770" s="38" t="str">
        <f>_xlfn.IFNA(VLOOKUP(Locations[[#This Row],[CleanZip]],ZipCodes[],2,0),"")</f>
        <v/>
      </c>
      <c r="G1770" s="38" t="str">
        <f>_xlfn.IFNA(VLOOKUP(Locations[[#This Row],[CleanZip]],ZipCodes[],3,0),"")</f>
        <v/>
      </c>
      <c r="H1770" s="33"/>
      <c r="I1770" s="39"/>
      <c r="J1770" s="39"/>
      <c r="K1770" s="40"/>
      <c r="L1770" s="40"/>
      <c r="M1770" s="33"/>
      <c r="N1770" s="40"/>
      <c r="O1770" s="33"/>
      <c r="P1770" s="33"/>
      <c r="Q1770" s="33"/>
      <c r="R1770" s="33"/>
      <c r="S1770" s="33"/>
      <c r="T1770" s="33"/>
      <c r="U1770" s="33"/>
      <c r="V1770" s="33"/>
      <c r="W1770" s="23" t="str">
        <f>LEFT(TEXT(Locations[[#This Row],[Zip Code]],"00000"),5)</f>
        <v>00000</v>
      </c>
    </row>
    <row r="1771" spans="2:23" x14ac:dyDescent="0.2">
      <c r="B1771" s="154">
        <v>1759</v>
      </c>
      <c r="C1771" s="33"/>
      <c r="D1771" s="33"/>
      <c r="E1771" s="37"/>
      <c r="F1771" s="38" t="str">
        <f>_xlfn.IFNA(VLOOKUP(Locations[[#This Row],[CleanZip]],ZipCodes[],2,0),"")</f>
        <v/>
      </c>
      <c r="G1771" s="38" t="str">
        <f>_xlfn.IFNA(VLOOKUP(Locations[[#This Row],[CleanZip]],ZipCodes[],3,0),"")</f>
        <v/>
      </c>
      <c r="H1771" s="33"/>
      <c r="I1771" s="39"/>
      <c r="J1771" s="39"/>
      <c r="K1771" s="40"/>
      <c r="L1771" s="40"/>
      <c r="M1771" s="33"/>
      <c r="N1771" s="40"/>
      <c r="O1771" s="33"/>
      <c r="P1771" s="33"/>
      <c r="Q1771" s="33"/>
      <c r="R1771" s="33"/>
      <c r="S1771" s="33"/>
      <c r="T1771" s="33"/>
      <c r="U1771" s="33"/>
      <c r="V1771" s="33"/>
      <c r="W1771" s="23" t="str">
        <f>LEFT(TEXT(Locations[[#This Row],[Zip Code]],"00000"),5)</f>
        <v>00000</v>
      </c>
    </row>
    <row r="1772" spans="2:23" x14ac:dyDescent="0.2">
      <c r="B1772" s="154">
        <v>1760</v>
      </c>
      <c r="C1772" s="33"/>
      <c r="D1772" s="33"/>
      <c r="E1772" s="37"/>
      <c r="F1772" s="38" t="str">
        <f>_xlfn.IFNA(VLOOKUP(Locations[[#This Row],[CleanZip]],ZipCodes[],2,0),"")</f>
        <v/>
      </c>
      <c r="G1772" s="38" t="str">
        <f>_xlfn.IFNA(VLOOKUP(Locations[[#This Row],[CleanZip]],ZipCodes[],3,0),"")</f>
        <v/>
      </c>
      <c r="H1772" s="33"/>
      <c r="I1772" s="39"/>
      <c r="J1772" s="39"/>
      <c r="K1772" s="40"/>
      <c r="L1772" s="40"/>
      <c r="M1772" s="33"/>
      <c r="N1772" s="40"/>
      <c r="O1772" s="33"/>
      <c r="P1772" s="33"/>
      <c r="Q1772" s="33"/>
      <c r="R1772" s="33"/>
      <c r="S1772" s="33"/>
      <c r="T1772" s="33"/>
      <c r="U1772" s="33"/>
      <c r="V1772" s="33"/>
      <c r="W1772" s="23" t="str">
        <f>LEFT(TEXT(Locations[[#This Row],[Zip Code]],"00000"),5)</f>
        <v>00000</v>
      </c>
    </row>
    <row r="1773" spans="2:23" x14ac:dyDescent="0.2">
      <c r="B1773" s="154">
        <v>1761</v>
      </c>
      <c r="C1773" s="33"/>
      <c r="D1773" s="33"/>
      <c r="E1773" s="37"/>
      <c r="F1773" s="38" t="str">
        <f>_xlfn.IFNA(VLOOKUP(Locations[[#This Row],[CleanZip]],ZipCodes[],2,0),"")</f>
        <v/>
      </c>
      <c r="G1773" s="38" t="str">
        <f>_xlfn.IFNA(VLOOKUP(Locations[[#This Row],[CleanZip]],ZipCodes[],3,0),"")</f>
        <v/>
      </c>
      <c r="H1773" s="33"/>
      <c r="I1773" s="39"/>
      <c r="J1773" s="39"/>
      <c r="K1773" s="40"/>
      <c r="L1773" s="40"/>
      <c r="M1773" s="33"/>
      <c r="N1773" s="40"/>
      <c r="O1773" s="33"/>
      <c r="P1773" s="33"/>
      <c r="Q1773" s="33"/>
      <c r="R1773" s="33"/>
      <c r="S1773" s="33"/>
      <c r="T1773" s="33"/>
      <c r="U1773" s="33"/>
      <c r="V1773" s="33"/>
      <c r="W1773" s="23" t="str">
        <f>LEFT(TEXT(Locations[[#This Row],[Zip Code]],"00000"),5)</f>
        <v>00000</v>
      </c>
    </row>
    <row r="1774" spans="2:23" x14ac:dyDescent="0.2">
      <c r="B1774" s="154">
        <v>1762</v>
      </c>
      <c r="C1774" s="33"/>
      <c r="D1774" s="33"/>
      <c r="E1774" s="37"/>
      <c r="F1774" s="38" t="str">
        <f>_xlfn.IFNA(VLOOKUP(Locations[[#This Row],[CleanZip]],ZipCodes[],2,0),"")</f>
        <v/>
      </c>
      <c r="G1774" s="38" t="str">
        <f>_xlfn.IFNA(VLOOKUP(Locations[[#This Row],[CleanZip]],ZipCodes[],3,0),"")</f>
        <v/>
      </c>
      <c r="H1774" s="33"/>
      <c r="I1774" s="39"/>
      <c r="J1774" s="39"/>
      <c r="K1774" s="40"/>
      <c r="L1774" s="40"/>
      <c r="M1774" s="33"/>
      <c r="N1774" s="40"/>
      <c r="O1774" s="33"/>
      <c r="P1774" s="33"/>
      <c r="Q1774" s="33"/>
      <c r="R1774" s="33"/>
      <c r="S1774" s="33"/>
      <c r="T1774" s="33"/>
      <c r="U1774" s="33"/>
      <c r="V1774" s="33"/>
      <c r="W1774" s="23" t="str">
        <f>LEFT(TEXT(Locations[[#This Row],[Zip Code]],"00000"),5)</f>
        <v>00000</v>
      </c>
    </row>
    <row r="1775" spans="2:23" x14ac:dyDescent="0.2">
      <c r="B1775" s="154">
        <v>1763</v>
      </c>
      <c r="C1775" s="33"/>
      <c r="D1775" s="33"/>
      <c r="E1775" s="37"/>
      <c r="F1775" s="38" t="str">
        <f>_xlfn.IFNA(VLOOKUP(Locations[[#This Row],[CleanZip]],ZipCodes[],2,0),"")</f>
        <v/>
      </c>
      <c r="G1775" s="38" t="str">
        <f>_xlfn.IFNA(VLOOKUP(Locations[[#This Row],[CleanZip]],ZipCodes[],3,0),"")</f>
        <v/>
      </c>
      <c r="H1775" s="33"/>
      <c r="I1775" s="39"/>
      <c r="J1775" s="39"/>
      <c r="K1775" s="40"/>
      <c r="L1775" s="40"/>
      <c r="M1775" s="33"/>
      <c r="N1775" s="40"/>
      <c r="O1775" s="33"/>
      <c r="P1775" s="33"/>
      <c r="Q1775" s="33"/>
      <c r="R1775" s="33"/>
      <c r="S1775" s="33"/>
      <c r="T1775" s="33"/>
      <c r="U1775" s="33"/>
      <c r="V1775" s="33"/>
      <c r="W1775" s="23" t="str">
        <f>LEFT(TEXT(Locations[[#This Row],[Zip Code]],"00000"),5)</f>
        <v>00000</v>
      </c>
    </row>
    <row r="1776" spans="2:23" x14ac:dyDescent="0.2">
      <c r="B1776" s="154">
        <v>1764</v>
      </c>
      <c r="C1776" s="33"/>
      <c r="D1776" s="33"/>
      <c r="E1776" s="37"/>
      <c r="F1776" s="38" t="str">
        <f>_xlfn.IFNA(VLOOKUP(Locations[[#This Row],[CleanZip]],ZipCodes[],2,0),"")</f>
        <v/>
      </c>
      <c r="G1776" s="38" t="str">
        <f>_xlfn.IFNA(VLOOKUP(Locations[[#This Row],[CleanZip]],ZipCodes[],3,0),"")</f>
        <v/>
      </c>
      <c r="H1776" s="33"/>
      <c r="I1776" s="39"/>
      <c r="J1776" s="39"/>
      <c r="K1776" s="40"/>
      <c r="L1776" s="40"/>
      <c r="M1776" s="33"/>
      <c r="N1776" s="40"/>
      <c r="O1776" s="33"/>
      <c r="P1776" s="33"/>
      <c r="Q1776" s="33"/>
      <c r="R1776" s="33"/>
      <c r="S1776" s="33"/>
      <c r="T1776" s="33"/>
      <c r="U1776" s="33"/>
      <c r="V1776" s="33"/>
      <c r="W1776" s="23" t="str">
        <f>LEFT(TEXT(Locations[[#This Row],[Zip Code]],"00000"),5)</f>
        <v>00000</v>
      </c>
    </row>
    <row r="1777" spans="2:23" x14ac:dyDescent="0.2">
      <c r="B1777" s="154">
        <v>1765</v>
      </c>
      <c r="C1777" s="33"/>
      <c r="D1777" s="33"/>
      <c r="E1777" s="37"/>
      <c r="F1777" s="38" t="str">
        <f>_xlfn.IFNA(VLOOKUP(Locations[[#This Row],[CleanZip]],ZipCodes[],2,0),"")</f>
        <v/>
      </c>
      <c r="G1777" s="38" t="str">
        <f>_xlfn.IFNA(VLOOKUP(Locations[[#This Row],[CleanZip]],ZipCodes[],3,0),"")</f>
        <v/>
      </c>
      <c r="H1777" s="33"/>
      <c r="I1777" s="39"/>
      <c r="J1777" s="39"/>
      <c r="K1777" s="40"/>
      <c r="L1777" s="40"/>
      <c r="M1777" s="33"/>
      <c r="N1777" s="40"/>
      <c r="O1777" s="33"/>
      <c r="P1777" s="33"/>
      <c r="Q1777" s="33"/>
      <c r="R1777" s="33"/>
      <c r="S1777" s="33"/>
      <c r="T1777" s="33"/>
      <c r="U1777" s="33"/>
      <c r="V1777" s="33"/>
      <c r="W1777" s="23" t="str">
        <f>LEFT(TEXT(Locations[[#This Row],[Zip Code]],"00000"),5)</f>
        <v>00000</v>
      </c>
    </row>
    <row r="1778" spans="2:23" x14ac:dyDescent="0.2">
      <c r="B1778" s="154">
        <v>1766</v>
      </c>
      <c r="C1778" s="33"/>
      <c r="D1778" s="33"/>
      <c r="E1778" s="37"/>
      <c r="F1778" s="38" t="str">
        <f>_xlfn.IFNA(VLOOKUP(Locations[[#This Row],[CleanZip]],ZipCodes[],2,0),"")</f>
        <v/>
      </c>
      <c r="G1778" s="38" t="str">
        <f>_xlfn.IFNA(VLOOKUP(Locations[[#This Row],[CleanZip]],ZipCodes[],3,0),"")</f>
        <v/>
      </c>
      <c r="H1778" s="33"/>
      <c r="I1778" s="39"/>
      <c r="J1778" s="39"/>
      <c r="K1778" s="40"/>
      <c r="L1778" s="40"/>
      <c r="M1778" s="33"/>
      <c r="N1778" s="40"/>
      <c r="O1778" s="33"/>
      <c r="P1778" s="33"/>
      <c r="Q1778" s="33"/>
      <c r="R1778" s="33"/>
      <c r="S1778" s="33"/>
      <c r="T1778" s="33"/>
      <c r="U1778" s="33"/>
      <c r="V1778" s="33"/>
      <c r="W1778" s="23" t="str">
        <f>LEFT(TEXT(Locations[[#This Row],[Zip Code]],"00000"),5)</f>
        <v>00000</v>
      </c>
    </row>
    <row r="1779" spans="2:23" x14ac:dyDescent="0.2">
      <c r="B1779" s="154">
        <v>1767</v>
      </c>
      <c r="C1779" s="33"/>
      <c r="D1779" s="33"/>
      <c r="E1779" s="37"/>
      <c r="F1779" s="38" t="str">
        <f>_xlfn.IFNA(VLOOKUP(Locations[[#This Row],[CleanZip]],ZipCodes[],2,0),"")</f>
        <v/>
      </c>
      <c r="G1779" s="38" t="str">
        <f>_xlfn.IFNA(VLOOKUP(Locations[[#This Row],[CleanZip]],ZipCodes[],3,0),"")</f>
        <v/>
      </c>
      <c r="H1779" s="33"/>
      <c r="I1779" s="39"/>
      <c r="J1779" s="39"/>
      <c r="K1779" s="40"/>
      <c r="L1779" s="40"/>
      <c r="M1779" s="33"/>
      <c r="N1779" s="40"/>
      <c r="O1779" s="33"/>
      <c r="P1779" s="33"/>
      <c r="Q1779" s="33"/>
      <c r="R1779" s="33"/>
      <c r="S1779" s="33"/>
      <c r="T1779" s="33"/>
      <c r="U1779" s="33"/>
      <c r="V1779" s="33"/>
      <c r="W1779" s="23" t="str">
        <f>LEFT(TEXT(Locations[[#This Row],[Zip Code]],"00000"),5)</f>
        <v>00000</v>
      </c>
    </row>
    <row r="1780" spans="2:23" x14ac:dyDescent="0.2">
      <c r="B1780" s="154">
        <v>1768</v>
      </c>
      <c r="C1780" s="33"/>
      <c r="D1780" s="33"/>
      <c r="E1780" s="37"/>
      <c r="F1780" s="38" t="str">
        <f>_xlfn.IFNA(VLOOKUP(Locations[[#This Row],[CleanZip]],ZipCodes[],2,0),"")</f>
        <v/>
      </c>
      <c r="G1780" s="38" t="str">
        <f>_xlfn.IFNA(VLOOKUP(Locations[[#This Row],[CleanZip]],ZipCodes[],3,0),"")</f>
        <v/>
      </c>
      <c r="H1780" s="33"/>
      <c r="I1780" s="39"/>
      <c r="J1780" s="39"/>
      <c r="K1780" s="40"/>
      <c r="L1780" s="40"/>
      <c r="M1780" s="33"/>
      <c r="N1780" s="40"/>
      <c r="O1780" s="33"/>
      <c r="P1780" s="33"/>
      <c r="Q1780" s="33"/>
      <c r="R1780" s="33"/>
      <c r="S1780" s="33"/>
      <c r="T1780" s="33"/>
      <c r="U1780" s="33"/>
      <c r="V1780" s="33"/>
      <c r="W1780" s="23" t="str">
        <f>LEFT(TEXT(Locations[[#This Row],[Zip Code]],"00000"),5)</f>
        <v>00000</v>
      </c>
    </row>
    <row r="1781" spans="2:23" x14ac:dyDescent="0.2">
      <c r="B1781" s="154">
        <v>1769</v>
      </c>
      <c r="C1781" s="33"/>
      <c r="D1781" s="33"/>
      <c r="E1781" s="37"/>
      <c r="F1781" s="38" t="str">
        <f>_xlfn.IFNA(VLOOKUP(Locations[[#This Row],[CleanZip]],ZipCodes[],2,0),"")</f>
        <v/>
      </c>
      <c r="G1781" s="38" t="str">
        <f>_xlfn.IFNA(VLOOKUP(Locations[[#This Row],[CleanZip]],ZipCodes[],3,0),"")</f>
        <v/>
      </c>
      <c r="H1781" s="33"/>
      <c r="I1781" s="39"/>
      <c r="J1781" s="39"/>
      <c r="K1781" s="40"/>
      <c r="L1781" s="40"/>
      <c r="M1781" s="33"/>
      <c r="N1781" s="40"/>
      <c r="O1781" s="33"/>
      <c r="P1781" s="33"/>
      <c r="Q1781" s="33"/>
      <c r="R1781" s="33"/>
      <c r="S1781" s="33"/>
      <c r="T1781" s="33"/>
      <c r="U1781" s="33"/>
      <c r="V1781" s="33"/>
      <c r="W1781" s="23" t="str">
        <f>LEFT(TEXT(Locations[[#This Row],[Zip Code]],"00000"),5)</f>
        <v>00000</v>
      </c>
    </row>
    <row r="1782" spans="2:23" x14ac:dyDescent="0.2">
      <c r="B1782" s="154">
        <v>1770</v>
      </c>
      <c r="C1782" s="33"/>
      <c r="D1782" s="33"/>
      <c r="E1782" s="37"/>
      <c r="F1782" s="38" t="str">
        <f>_xlfn.IFNA(VLOOKUP(Locations[[#This Row],[CleanZip]],ZipCodes[],2,0),"")</f>
        <v/>
      </c>
      <c r="G1782" s="38" t="str">
        <f>_xlfn.IFNA(VLOOKUP(Locations[[#This Row],[CleanZip]],ZipCodes[],3,0),"")</f>
        <v/>
      </c>
      <c r="H1782" s="33"/>
      <c r="I1782" s="39"/>
      <c r="J1782" s="39"/>
      <c r="K1782" s="40"/>
      <c r="L1782" s="40"/>
      <c r="M1782" s="33"/>
      <c r="N1782" s="40"/>
      <c r="O1782" s="33"/>
      <c r="P1782" s="33"/>
      <c r="Q1782" s="33"/>
      <c r="R1782" s="33"/>
      <c r="S1782" s="33"/>
      <c r="T1782" s="33"/>
      <c r="U1782" s="33"/>
      <c r="V1782" s="33"/>
      <c r="W1782" s="23" t="str">
        <f>LEFT(TEXT(Locations[[#This Row],[Zip Code]],"00000"),5)</f>
        <v>00000</v>
      </c>
    </row>
    <row r="1783" spans="2:23" x14ac:dyDescent="0.2">
      <c r="B1783" s="154">
        <v>1771</v>
      </c>
      <c r="C1783" s="33"/>
      <c r="D1783" s="33"/>
      <c r="E1783" s="37"/>
      <c r="F1783" s="38" t="str">
        <f>_xlfn.IFNA(VLOOKUP(Locations[[#This Row],[CleanZip]],ZipCodes[],2,0),"")</f>
        <v/>
      </c>
      <c r="G1783" s="38" t="str">
        <f>_xlfn.IFNA(VLOOKUP(Locations[[#This Row],[CleanZip]],ZipCodes[],3,0),"")</f>
        <v/>
      </c>
      <c r="H1783" s="33"/>
      <c r="I1783" s="39"/>
      <c r="J1783" s="39"/>
      <c r="K1783" s="40"/>
      <c r="L1783" s="40"/>
      <c r="M1783" s="33"/>
      <c r="N1783" s="40"/>
      <c r="O1783" s="33"/>
      <c r="P1783" s="33"/>
      <c r="Q1783" s="33"/>
      <c r="R1783" s="33"/>
      <c r="S1783" s="33"/>
      <c r="T1783" s="33"/>
      <c r="U1783" s="33"/>
      <c r="V1783" s="33"/>
      <c r="W1783" s="23" t="str">
        <f>LEFT(TEXT(Locations[[#This Row],[Zip Code]],"00000"),5)</f>
        <v>00000</v>
      </c>
    </row>
    <row r="1784" spans="2:23" x14ac:dyDescent="0.2">
      <c r="B1784" s="154">
        <v>1772</v>
      </c>
      <c r="C1784" s="33"/>
      <c r="D1784" s="33"/>
      <c r="E1784" s="37"/>
      <c r="F1784" s="38" t="str">
        <f>_xlfn.IFNA(VLOOKUP(Locations[[#This Row],[CleanZip]],ZipCodes[],2,0),"")</f>
        <v/>
      </c>
      <c r="G1784" s="38" t="str">
        <f>_xlfn.IFNA(VLOOKUP(Locations[[#This Row],[CleanZip]],ZipCodes[],3,0),"")</f>
        <v/>
      </c>
      <c r="H1784" s="33"/>
      <c r="I1784" s="39"/>
      <c r="J1784" s="39"/>
      <c r="K1784" s="40"/>
      <c r="L1784" s="40"/>
      <c r="M1784" s="33"/>
      <c r="N1784" s="40"/>
      <c r="O1784" s="33"/>
      <c r="P1784" s="33"/>
      <c r="Q1784" s="33"/>
      <c r="R1784" s="33"/>
      <c r="S1784" s="33"/>
      <c r="T1784" s="33"/>
      <c r="U1784" s="33"/>
      <c r="V1784" s="33"/>
      <c r="W1784" s="23" t="str">
        <f>LEFT(TEXT(Locations[[#This Row],[Zip Code]],"00000"),5)</f>
        <v>00000</v>
      </c>
    </row>
    <row r="1785" spans="2:23" x14ac:dyDescent="0.2">
      <c r="B1785" s="154">
        <v>1773</v>
      </c>
      <c r="C1785" s="33"/>
      <c r="D1785" s="33"/>
      <c r="E1785" s="37"/>
      <c r="F1785" s="38" t="str">
        <f>_xlfn.IFNA(VLOOKUP(Locations[[#This Row],[CleanZip]],ZipCodes[],2,0),"")</f>
        <v/>
      </c>
      <c r="G1785" s="38" t="str">
        <f>_xlfn.IFNA(VLOOKUP(Locations[[#This Row],[CleanZip]],ZipCodes[],3,0),"")</f>
        <v/>
      </c>
      <c r="H1785" s="33"/>
      <c r="I1785" s="39"/>
      <c r="J1785" s="39"/>
      <c r="K1785" s="40"/>
      <c r="L1785" s="40"/>
      <c r="M1785" s="33"/>
      <c r="N1785" s="40"/>
      <c r="O1785" s="33"/>
      <c r="P1785" s="33"/>
      <c r="Q1785" s="33"/>
      <c r="R1785" s="33"/>
      <c r="S1785" s="33"/>
      <c r="T1785" s="33"/>
      <c r="U1785" s="33"/>
      <c r="V1785" s="33"/>
      <c r="W1785" s="23" t="str">
        <f>LEFT(TEXT(Locations[[#This Row],[Zip Code]],"00000"),5)</f>
        <v>00000</v>
      </c>
    </row>
    <row r="1786" spans="2:23" x14ac:dyDescent="0.2">
      <c r="B1786" s="154">
        <v>1774</v>
      </c>
      <c r="C1786" s="33"/>
      <c r="D1786" s="33"/>
      <c r="E1786" s="37"/>
      <c r="F1786" s="38" t="str">
        <f>_xlfn.IFNA(VLOOKUP(Locations[[#This Row],[CleanZip]],ZipCodes[],2,0),"")</f>
        <v/>
      </c>
      <c r="G1786" s="38" t="str">
        <f>_xlfn.IFNA(VLOOKUP(Locations[[#This Row],[CleanZip]],ZipCodes[],3,0),"")</f>
        <v/>
      </c>
      <c r="H1786" s="33"/>
      <c r="I1786" s="39"/>
      <c r="J1786" s="39"/>
      <c r="K1786" s="40"/>
      <c r="L1786" s="40"/>
      <c r="M1786" s="33"/>
      <c r="N1786" s="40"/>
      <c r="O1786" s="33"/>
      <c r="P1786" s="33"/>
      <c r="Q1786" s="33"/>
      <c r="R1786" s="33"/>
      <c r="S1786" s="33"/>
      <c r="T1786" s="33"/>
      <c r="U1786" s="33"/>
      <c r="V1786" s="33"/>
      <c r="W1786" s="23" t="str">
        <f>LEFT(TEXT(Locations[[#This Row],[Zip Code]],"00000"),5)</f>
        <v>00000</v>
      </c>
    </row>
    <row r="1787" spans="2:23" x14ac:dyDescent="0.2">
      <c r="B1787" s="154">
        <v>1775</v>
      </c>
      <c r="C1787" s="33"/>
      <c r="D1787" s="33"/>
      <c r="E1787" s="37"/>
      <c r="F1787" s="38" t="str">
        <f>_xlfn.IFNA(VLOOKUP(Locations[[#This Row],[CleanZip]],ZipCodes[],2,0),"")</f>
        <v/>
      </c>
      <c r="G1787" s="38" t="str">
        <f>_xlfn.IFNA(VLOOKUP(Locations[[#This Row],[CleanZip]],ZipCodes[],3,0),"")</f>
        <v/>
      </c>
      <c r="H1787" s="33"/>
      <c r="I1787" s="39"/>
      <c r="J1787" s="39"/>
      <c r="K1787" s="40"/>
      <c r="L1787" s="40"/>
      <c r="M1787" s="33"/>
      <c r="N1787" s="40"/>
      <c r="O1787" s="33"/>
      <c r="P1787" s="33"/>
      <c r="Q1787" s="33"/>
      <c r="R1787" s="33"/>
      <c r="S1787" s="33"/>
      <c r="T1787" s="33"/>
      <c r="U1787" s="33"/>
      <c r="V1787" s="33"/>
      <c r="W1787" s="23" t="str">
        <f>LEFT(TEXT(Locations[[#This Row],[Zip Code]],"00000"),5)</f>
        <v>00000</v>
      </c>
    </row>
    <row r="1788" spans="2:23" x14ac:dyDescent="0.2">
      <c r="B1788" s="154">
        <v>1776</v>
      </c>
      <c r="C1788" s="33"/>
      <c r="D1788" s="33"/>
      <c r="E1788" s="37"/>
      <c r="F1788" s="38" t="str">
        <f>_xlfn.IFNA(VLOOKUP(Locations[[#This Row],[CleanZip]],ZipCodes[],2,0),"")</f>
        <v/>
      </c>
      <c r="G1788" s="38" t="str">
        <f>_xlfn.IFNA(VLOOKUP(Locations[[#This Row],[CleanZip]],ZipCodes[],3,0),"")</f>
        <v/>
      </c>
      <c r="H1788" s="33"/>
      <c r="I1788" s="39"/>
      <c r="J1788" s="39"/>
      <c r="K1788" s="40"/>
      <c r="L1788" s="40"/>
      <c r="M1788" s="33"/>
      <c r="N1788" s="40"/>
      <c r="O1788" s="33"/>
      <c r="P1788" s="33"/>
      <c r="Q1788" s="33"/>
      <c r="R1788" s="33"/>
      <c r="S1788" s="33"/>
      <c r="T1788" s="33"/>
      <c r="U1788" s="33"/>
      <c r="V1788" s="33"/>
      <c r="W1788" s="23" t="str">
        <f>LEFT(TEXT(Locations[[#This Row],[Zip Code]],"00000"),5)</f>
        <v>00000</v>
      </c>
    </row>
    <row r="1789" spans="2:23" x14ac:dyDescent="0.2">
      <c r="B1789" s="154">
        <v>1777</v>
      </c>
      <c r="C1789" s="33"/>
      <c r="D1789" s="33"/>
      <c r="E1789" s="37"/>
      <c r="F1789" s="38" t="str">
        <f>_xlfn.IFNA(VLOOKUP(Locations[[#This Row],[CleanZip]],ZipCodes[],2,0),"")</f>
        <v/>
      </c>
      <c r="G1789" s="38" t="str">
        <f>_xlfn.IFNA(VLOOKUP(Locations[[#This Row],[CleanZip]],ZipCodes[],3,0),"")</f>
        <v/>
      </c>
      <c r="H1789" s="33"/>
      <c r="I1789" s="39"/>
      <c r="J1789" s="39"/>
      <c r="K1789" s="40"/>
      <c r="L1789" s="40"/>
      <c r="M1789" s="33"/>
      <c r="N1789" s="40"/>
      <c r="O1789" s="33"/>
      <c r="P1789" s="33"/>
      <c r="Q1789" s="33"/>
      <c r="R1789" s="33"/>
      <c r="S1789" s="33"/>
      <c r="T1789" s="33"/>
      <c r="U1789" s="33"/>
      <c r="V1789" s="33"/>
      <c r="W1789" s="23" t="str">
        <f>LEFT(TEXT(Locations[[#This Row],[Zip Code]],"00000"),5)</f>
        <v>00000</v>
      </c>
    </row>
    <row r="1790" spans="2:23" x14ac:dyDescent="0.2">
      <c r="B1790" s="154">
        <v>1778</v>
      </c>
      <c r="C1790" s="33"/>
      <c r="D1790" s="33"/>
      <c r="E1790" s="37"/>
      <c r="F1790" s="38" t="str">
        <f>_xlfn.IFNA(VLOOKUP(Locations[[#This Row],[CleanZip]],ZipCodes[],2,0),"")</f>
        <v/>
      </c>
      <c r="G1790" s="38" t="str">
        <f>_xlfn.IFNA(VLOOKUP(Locations[[#This Row],[CleanZip]],ZipCodes[],3,0),"")</f>
        <v/>
      </c>
      <c r="H1790" s="33"/>
      <c r="I1790" s="39"/>
      <c r="J1790" s="39"/>
      <c r="K1790" s="40"/>
      <c r="L1790" s="40"/>
      <c r="M1790" s="33"/>
      <c r="N1790" s="40"/>
      <c r="O1790" s="33"/>
      <c r="P1790" s="33"/>
      <c r="Q1790" s="33"/>
      <c r="R1790" s="33"/>
      <c r="S1790" s="33"/>
      <c r="T1790" s="33"/>
      <c r="U1790" s="33"/>
      <c r="V1790" s="33"/>
      <c r="W1790" s="23" t="str">
        <f>LEFT(TEXT(Locations[[#This Row],[Zip Code]],"00000"),5)</f>
        <v>00000</v>
      </c>
    </row>
    <row r="1791" spans="2:23" x14ac:dyDescent="0.2">
      <c r="B1791" s="154">
        <v>1779</v>
      </c>
      <c r="C1791" s="33"/>
      <c r="D1791" s="33"/>
      <c r="E1791" s="37"/>
      <c r="F1791" s="38" t="str">
        <f>_xlfn.IFNA(VLOOKUP(Locations[[#This Row],[CleanZip]],ZipCodes[],2,0),"")</f>
        <v/>
      </c>
      <c r="G1791" s="38" t="str">
        <f>_xlfn.IFNA(VLOOKUP(Locations[[#This Row],[CleanZip]],ZipCodes[],3,0),"")</f>
        <v/>
      </c>
      <c r="H1791" s="33"/>
      <c r="I1791" s="39"/>
      <c r="J1791" s="39"/>
      <c r="K1791" s="40"/>
      <c r="L1791" s="40"/>
      <c r="M1791" s="33"/>
      <c r="N1791" s="40"/>
      <c r="O1791" s="33"/>
      <c r="P1791" s="33"/>
      <c r="Q1791" s="33"/>
      <c r="R1791" s="33"/>
      <c r="S1791" s="33"/>
      <c r="T1791" s="33"/>
      <c r="U1791" s="33"/>
      <c r="V1791" s="33"/>
      <c r="W1791" s="23" t="str">
        <f>LEFT(TEXT(Locations[[#This Row],[Zip Code]],"00000"),5)</f>
        <v>00000</v>
      </c>
    </row>
    <row r="1792" spans="2:23" x14ac:dyDescent="0.2">
      <c r="B1792" s="154">
        <v>1780</v>
      </c>
      <c r="C1792" s="33"/>
      <c r="D1792" s="33"/>
      <c r="E1792" s="37"/>
      <c r="F1792" s="38" t="str">
        <f>_xlfn.IFNA(VLOOKUP(Locations[[#This Row],[CleanZip]],ZipCodes[],2,0),"")</f>
        <v/>
      </c>
      <c r="G1792" s="38" t="str">
        <f>_xlfn.IFNA(VLOOKUP(Locations[[#This Row],[CleanZip]],ZipCodes[],3,0),"")</f>
        <v/>
      </c>
      <c r="H1792" s="33"/>
      <c r="I1792" s="39"/>
      <c r="J1792" s="39"/>
      <c r="K1792" s="40"/>
      <c r="L1792" s="40"/>
      <c r="M1792" s="33"/>
      <c r="N1792" s="40"/>
      <c r="O1792" s="33"/>
      <c r="P1792" s="33"/>
      <c r="Q1792" s="33"/>
      <c r="R1792" s="33"/>
      <c r="S1792" s="33"/>
      <c r="T1792" s="33"/>
      <c r="U1792" s="33"/>
      <c r="V1792" s="33"/>
      <c r="W1792" s="23" t="str">
        <f>LEFT(TEXT(Locations[[#This Row],[Zip Code]],"00000"),5)</f>
        <v>00000</v>
      </c>
    </row>
    <row r="1793" spans="2:23" x14ac:dyDescent="0.2">
      <c r="B1793" s="154">
        <v>1781</v>
      </c>
      <c r="C1793" s="33"/>
      <c r="D1793" s="33"/>
      <c r="E1793" s="37"/>
      <c r="F1793" s="38" t="str">
        <f>_xlfn.IFNA(VLOOKUP(Locations[[#This Row],[CleanZip]],ZipCodes[],2,0),"")</f>
        <v/>
      </c>
      <c r="G1793" s="38" t="str">
        <f>_xlfn.IFNA(VLOOKUP(Locations[[#This Row],[CleanZip]],ZipCodes[],3,0),"")</f>
        <v/>
      </c>
      <c r="H1793" s="33"/>
      <c r="I1793" s="39"/>
      <c r="J1793" s="39"/>
      <c r="K1793" s="40"/>
      <c r="L1793" s="40"/>
      <c r="M1793" s="33"/>
      <c r="N1793" s="40"/>
      <c r="O1793" s="33"/>
      <c r="P1793" s="33"/>
      <c r="Q1793" s="33"/>
      <c r="R1793" s="33"/>
      <c r="S1793" s="33"/>
      <c r="T1793" s="33"/>
      <c r="U1793" s="33"/>
      <c r="V1793" s="33"/>
      <c r="W1793" s="23" t="str">
        <f>LEFT(TEXT(Locations[[#This Row],[Zip Code]],"00000"),5)</f>
        <v>00000</v>
      </c>
    </row>
    <row r="1794" spans="2:23" x14ac:dyDescent="0.2">
      <c r="B1794" s="154">
        <v>1782</v>
      </c>
      <c r="C1794" s="33"/>
      <c r="D1794" s="33"/>
      <c r="E1794" s="37"/>
      <c r="F1794" s="38" t="str">
        <f>_xlfn.IFNA(VLOOKUP(Locations[[#This Row],[CleanZip]],ZipCodes[],2,0),"")</f>
        <v/>
      </c>
      <c r="G1794" s="38" t="str">
        <f>_xlfn.IFNA(VLOOKUP(Locations[[#This Row],[CleanZip]],ZipCodes[],3,0),"")</f>
        <v/>
      </c>
      <c r="H1794" s="33"/>
      <c r="I1794" s="39"/>
      <c r="J1794" s="39"/>
      <c r="K1794" s="40"/>
      <c r="L1794" s="40"/>
      <c r="M1794" s="33"/>
      <c r="N1794" s="40"/>
      <c r="O1794" s="33"/>
      <c r="P1794" s="33"/>
      <c r="Q1794" s="33"/>
      <c r="R1794" s="33"/>
      <c r="S1794" s="33"/>
      <c r="T1794" s="33"/>
      <c r="U1794" s="33"/>
      <c r="V1794" s="33"/>
      <c r="W1794" s="23" t="str">
        <f>LEFT(TEXT(Locations[[#This Row],[Zip Code]],"00000"),5)</f>
        <v>00000</v>
      </c>
    </row>
    <row r="1795" spans="2:23" x14ac:dyDescent="0.2">
      <c r="B1795" s="154">
        <v>1783</v>
      </c>
      <c r="C1795" s="33"/>
      <c r="D1795" s="33"/>
      <c r="E1795" s="37"/>
      <c r="F1795" s="38" t="str">
        <f>_xlfn.IFNA(VLOOKUP(Locations[[#This Row],[CleanZip]],ZipCodes[],2,0),"")</f>
        <v/>
      </c>
      <c r="G1795" s="38" t="str">
        <f>_xlfn.IFNA(VLOOKUP(Locations[[#This Row],[CleanZip]],ZipCodes[],3,0),"")</f>
        <v/>
      </c>
      <c r="H1795" s="33"/>
      <c r="I1795" s="39"/>
      <c r="J1795" s="39"/>
      <c r="K1795" s="40"/>
      <c r="L1795" s="40"/>
      <c r="M1795" s="33"/>
      <c r="N1795" s="40"/>
      <c r="O1795" s="33"/>
      <c r="P1795" s="33"/>
      <c r="Q1795" s="33"/>
      <c r="R1795" s="33"/>
      <c r="S1795" s="33"/>
      <c r="T1795" s="33"/>
      <c r="U1795" s="33"/>
      <c r="V1795" s="33"/>
      <c r="W1795" s="23" t="str">
        <f>LEFT(TEXT(Locations[[#This Row],[Zip Code]],"00000"),5)</f>
        <v>00000</v>
      </c>
    </row>
    <row r="1796" spans="2:23" x14ac:dyDescent="0.2">
      <c r="B1796" s="154">
        <v>1784</v>
      </c>
      <c r="C1796" s="33"/>
      <c r="D1796" s="33"/>
      <c r="E1796" s="37"/>
      <c r="F1796" s="38" t="str">
        <f>_xlfn.IFNA(VLOOKUP(Locations[[#This Row],[CleanZip]],ZipCodes[],2,0),"")</f>
        <v/>
      </c>
      <c r="G1796" s="38" t="str">
        <f>_xlfn.IFNA(VLOOKUP(Locations[[#This Row],[CleanZip]],ZipCodes[],3,0),"")</f>
        <v/>
      </c>
      <c r="H1796" s="33"/>
      <c r="I1796" s="39"/>
      <c r="J1796" s="39"/>
      <c r="K1796" s="40"/>
      <c r="L1796" s="40"/>
      <c r="M1796" s="33"/>
      <c r="N1796" s="40"/>
      <c r="O1796" s="33"/>
      <c r="P1796" s="33"/>
      <c r="Q1796" s="33"/>
      <c r="R1796" s="33"/>
      <c r="S1796" s="33"/>
      <c r="T1796" s="33"/>
      <c r="U1796" s="33"/>
      <c r="V1796" s="33"/>
      <c r="W1796" s="23" t="str">
        <f>LEFT(TEXT(Locations[[#This Row],[Zip Code]],"00000"),5)</f>
        <v>00000</v>
      </c>
    </row>
    <row r="1797" spans="2:23" x14ac:dyDescent="0.2">
      <c r="B1797" s="154">
        <v>1785</v>
      </c>
      <c r="C1797" s="33"/>
      <c r="D1797" s="33"/>
      <c r="E1797" s="37"/>
      <c r="F1797" s="38" t="str">
        <f>_xlfn.IFNA(VLOOKUP(Locations[[#This Row],[CleanZip]],ZipCodes[],2,0),"")</f>
        <v/>
      </c>
      <c r="G1797" s="38" t="str">
        <f>_xlfn.IFNA(VLOOKUP(Locations[[#This Row],[CleanZip]],ZipCodes[],3,0),"")</f>
        <v/>
      </c>
      <c r="H1797" s="33"/>
      <c r="I1797" s="39"/>
      <c r="J1797" s="39"/>
      <c r="K1797" s="40"/>
      <c r="L1797" s="40"/>
      <c r="M1797" s="33"/>
      <c r="N1797" s="40"/>
      <c r="O1797" s="33"/>
      <c r="P1797" s="33"/>
      <c r="Q1797" s="33"/>
      <c r="R1797" s="33"/>
      <c r="S1797" s="33"/>
      <c r="T1797" s="33"/>
      <c r="U1797" s="33"/>
      <c r="V1797" s="33"/>
      <c r="W1797" s="23" t="str">
        <f>LEFT(TEXT(Locations[[#This Row],[Zip Code]],"00000"),5)</f>
        <v>00000</v>
      </c>
    </row>
    <row r="1798" spans="2:23" x14ac:dyDescent="0.2">
      <c r="B1798" s="154">
        <v>1786</v>
      </c>
      <c r="C1798" s="33"/>
      <c r="D1798" s="33"/>
      <c r="E1798" s="37"/>
      <c r="F1798" s="38" t="str">
        <f>_xlfn.IFNA(VLOOKUP(Locations[[#This Row],[CleanZip]],ZipCodes[],2,0),"")</f>
        <v/>
      </c>
      <c r="G1798" s="38" t="str">
        <f>_xlfn.IFNA(VLOOKUP(Locations[[#This Row],[CleanZip]],ZipCodes[],3,0),"")</f>
        <v/>
      </c>
      <c r="H1798" s="33"/>
      <c r="I1798" s="39"/>
      <c r="J1798" s="39"/>
      <c r="K1798" s="40"/>
      <c r="L1798" s="40"/>
      <c r="M1798" s="33"/>
      <c r="N1798" s="40"/>
      <c r="O1798" s="33"/>
      <c r="P1798" s="33"/>
      <c r="Q1798" s="33"/>
      <c r="R1798" s="33"/>
      <c r="S1798" s="33"/>
      <c r="T1798" s="33"/>
      <c r="U1798" s="33"/>
      <c r="V1798" s="33"/>
      <c r="W1798" s="23" t="str">
        <f>LEFT(TEXT(Locations[[#This Row],[Zip Code]],"00000"),5)</f>
        <v>00000</v>
      </c>
    </row>
    <row r="1799" spans="2:23" x14ac:dyDescent="0.2">
      <c r="B1799" s="154">
        <v>1787</v>
      </c>
      <c r="C1799" s="33"/>
      <c r="D1799" s="33"/>
      <c r="E1799" s="37"/>
      <c r="F1799" s="38" t="str">
        <f>_xlfn.IFNA(VLOOKUP(Locations[[#This Row],[CleanZip]],ZipCodes[],2,0),"")</f>
        <v/>
      </c>
      <c r="G1799" s="38" t="str">
        <f>_xlfn.IFNA(VLOOKUP(Locations[[#This Row],[CleanZip]],ZipCodes[],3,0),"")</f>
        <v/>
      </c>
      <c r="H1799" s="33"/>
      <c r="I1799" s="39"/>
      <c r="J1799" s="39"/>
      <c r="K1799" s="40"/>
      <c r="L1799" s="40"/>
      <c r="M1799" s="33"/>
      <c r="N1799" s="40"/>
      <c r="O1799" s="33"/>
      <c r="P1799" s="33"/>
      <c r="Q1799" s="33"/>
      <c r="R1799" s="33"/>
      <c r="S1799" s="33"/>
      <c r="T1799" s="33"/>
      <c r="U1799" s="33"/>
      <c r="V1799" s="33"/>
      <c r="W1799" s="23" t="str">
        <f>LEFT(TEXT(Locations[[#This Row],[Zip Code]],"00000"),5)</f>
        <v>00000</v>
      </c>
    </row>
    <row r="1800" spans="2:23" x14ac:dyDescent="0.2">
      <c r="B1800" s="154">
        <v>1788</v>
      </c>
      <c r="C1800" s="33"/>
      <c r="D1800" s="33"/>
      <c r="E1800" s="37"/>
      <c r="F1800" s="38" t="str">
        <f>_xlfn.IFNA(VLOOKUP(Locations[[#This Row],[CleanZip]],ZipCodes[],2,0),"")</f>
        <v/>
      </c>
      <c r="G1800" s="38" t="str">
        <f>_xlfn.IFNA(VLOOKUP(Locations[[#This Row],[CleanZip]],ZipCodes[],3,0),"")</f>
        <v/>
      </c>
      <c r="H1800" s="33"/>
      <c r="I1800" s="39"/>
      <c r="J1800" s="39"/>
      <c r="K1800" s="40"/>
      <c r="L1800" s="40"/>
      <c r="M1800" s="33"/>
      <c r="N1800" s="40"/>
      <c r="O1800" s="33"/>
      <c r="P1800" s="33"/>
      <c r="Q1800" s="33"/>
      <c r="R1800" s="33"/>
      <c r="S1800" s="33"/>
      <c r="T1800" s="33"/>
      <c r="U1800" s="33"/>
      <c r="V1800" s="33"/>
      <c r="W1800" s="23" t="str">
        <f>LEFT(TEXT(Locations[[#This Row],[Zip Code]],"00000"),5)</f>
        <v>00000</v>
      </c>
    </row>
    <row r="1801" spans="2:23" x14ac:dyDescent="0.2">
      <c r="B1801" s="154">
        <v>1789</v>
      </c>
      <c r="C1801" s="33"/>
      <c r="D1801" s="33"/>
      <c r="E1801" s="37"/>
      <c r="F1801" s="38" t="str">
        <f>_xlfn.IFNA(VLOOKUP(Locations[[#This Row],[CleanZip]],ZipCodes[],2,0),"")</f>
        <v/>
      </c>
      <c r="G1801" s="38" t="str">
        <f>_xlfn.IFNA(VLOOKUP(Locations[[#This Row],[CleanZip]],ZipCodes[],3,0),"")</f>
        <v/>
      </c>
      <c r="H1801" s="33"/>
      <c r="I1801" s="39"/>
      <c r="J1801" s="39"/>
      <c r="K1801" s="40"/>
      <c r="L1801" s="40"/>
      <c r="M1801" s="33"/>
      <c r="N1801" s="40"/>
      <c r="O1801" s="33"/>
      <c r="P1801" s="33"/>
      <c r="Q1801" s="33"/>
      <c r="R1801" s="33"/>
      <c r="S1801" s="33"/>
      <c r="T1801" s="33"/>
      <c r="U1801" s="33"/>
      <c r="V1801" s="33"/>
      <c r="W1801" s="23" t="str">
        <f>LEFT(TEXT(Locations[[#This Row],[Zip Code]],"00000"),5)</f>
        <v>00000</v>
      </c>
    </row>
    <row r="1802" spans="2:23" x14ac:dyDescent="0.2">
      <c r="B1802" s="154">
        <v>1790</v>
      </c>
      <c r="C1802" s="33"/>
      <c r="D1802" s="33"/>
      <c r="E1802" s="37"/>
      <c r="F1802" s="38" t="str">
        <f>_xlfn.IFNA(VLOOKUP(Locations[[#This Row],[CleanZip]],ZipCodes[],2,0),"")</f>
        <v/>
      </c>
      <c r="G1802" s="38" t="str">
        <f>_xlfn.IFNA(VLOOKUP(Locations[[#This Row],[CleanZip]],ZipCodes[],3,0),"")</f>
        <v/>
      </c>
      <c r="H1802" s="33"/>
      <c r="I1802" s="39"/>
      <c r="J1802" s="39"/>
      <c r="K1802" s="40"/>
      <c r="L1802" s="40"/>
      <c r="M1802" s="33"/>
      <c r="N1802" s="40"/>
      <c r="O1802" s="33"/>
      <c r="P1802" s="33"/>
      <c r="Q1802" s="33"/>
      <c r="R1802" s="33"/>
      <c r="S1802" s="33"/>
      <c r="T1802" s="33"/>
      <c r="U1802" s="33"/>
      <c r="V1802" s="33"/>
      <c r="W1802" s="23" t="str">
        <f>LEFT(TEXT(Locations[[#This Row],[Zip Code]],"00000"),5)</f>
        <v>00000</v>
      </c>
    </row>
    <row r="1803" spans="2:23" x14ac:dyDescent="0.2">
      <c r="B1803" s="154">
        <v>1791</v>
      </c>
      <c r="C1803" s="33"/>
      <c r="D1803" s="33"/>
      <c r="E1803" s="37"/>
      <c r="F1803" s="38" t="str">
        <f>_xlfn.IFNA(VLOOKUP(Locations[[#This Row],[CleanZip]],ZipCodes[],2,0),"")</f>
        <v/>
      </c>
      <c r="G1803" s="38" t="str">
        <f>_xlfn.IFNA(VLOOKUP(Locations[[#This Row],[CleanZip]],ZipCodes[],3,0),"")</f>
        <v/>
      </c>
      <c r="H1803" s="33"/>
      <c r="I1803" s="39"/>
      <c r="J1803" s="39"/>
      <c r="K1803" s="40"/>
      <c r="L1803" s="40"/>
      <c r="M1803" s="33"/>
      <c r="N1803" s="40"/>
      <c r="O1803" s="33"/>
      <c r="P1803" s="33"/>
      <c r="Q1803" s="33"/>
      <c r="R1803" s="33"/>
      <c r="S1803" s="33"/>
      <c r="T1803" s="33"/>
      <c r="U1803" s="33"/>
      <c r="V1803" s="33"/>
      <c r="W1803" s="23" t="str">
        <f>LEFT(TEXT(Locations[[#This Row],[Zip Code]],"00000"),5)</f>
        <v>00000</v>
      </c>
    </row>
    <row r="1804" spans="2:23" x14ac:dyDescent="0.2">
      <c r="B1804" s="154">
        <v>1792</v>
      </c>
      <c r="C1804" s="33"/>
      <c r="D1804" s="33"/>
      <c r="E1804" s="37"/>
      <c r="F1804" s="38" t="str">
        <f>_xlfn.IFNA(VLOOKUP(Locations[[#This Row],[CleanZip]],ZipCodes[],2,0),"")</f>
        <v/>
      </c>
      <c r="G1804" s="38" t="str">
        <f>_xlfn.IFNA(VLOOKUP(Locations[[#This Row],[CleanZip]],ZipCodes[],3,0),"")</f>
        <v/>
      </c>
      <c r="H1804" s="33"/>
      <c r="I1804" s="39"/>
      <c r="J1804" s="39"/>
      <c r="K1804" s="40"/>
      <c r="L1804" s="40"/>
      <c r="M1804" s="33"/>
      <c r="N1804" s="40"/>
      <c r="O1804" s="33"/>
      <c r="P1804" s="33"/>
      <c r="Q1804" s="33"/>
      <c r="R1804" s="33"/>
      <c r="S1804" s="33"/>
      <c r="T1804" s="33"/>
      <c r="U1804" s="33"/>
      <c r="V1804" s="33"/>
      <c r="W1804" s="23" t="str">
        <f>LEFT(TEXT(Locations[[#This Row],[Zip Code]],"00000"),5)</f>
        <v>00000</v>
      </c>
    </row>
    <row r="1805" spans="2:23" x14ac:dyDescent="0.2">
      <c r="B1805" s="154">
        <v>1793</v>
      </c>
      <c r="C1805" s="33"/>
      <c r="D1805" s="33"/>
      <c r="E1805" s="37"/>
      <c r="F1805" s="38" t="str">
        <f>_xlfn.IFNA(VLOOKUP(Locations[[#This Row],[CleanZip]],ZipCodes[],2,0),"")</f>
        <v/>
      </c>
      <c r="G1805" s="38" t="str">
        <f>_xlfn.IFNA(VLOOKUP(Locations[[#This Row],[CleanZip]],ZipCodes[],3,0),"")</f>
        <v/>
      </c>
      <c r="H1805" s="33"/>
      <c r="I1805" s="39"/>
      <c r="J1805" s="39"/>
      <c r="K1805" s="40"/>
      <c r="L1805" s="40"/>
      <c r="M1805" s="33"/>
      <c r="N1805" s="40"/>
      <c r="O1805" s="33"/>
      <c r="P1805" s="33"/>
      <c r="Q1805" s="33"/>
      <c r="R1805" s="33"/>
      <c r="S1805" s="33"/>
      <c r="T1805" s="33"/>
      <c r="U1805" s="33"/>
      <c r="V1805" s="33"/>
      <c r="W1805" s="23" t="str">
        <f>LEFT(TEXT(Locations[[#This Row],[Zip Code]],"00000"),5)</f>
        <v>00000</v>
      </c>
    </row>
    <row r="1806" spans="2:23" x14ac:dyDescent="0.2">
      <c r="B1806" s="154">
        <v>1794</v>
      </c>
      <c r="C1806" s="33"/>
      <c r="D1806" s="33"/>
      <c r="E1806" s="37"/>
      <c r="F1806" s="38" t="str">
        <f>_xlfn.IFNA(VLOOKUP(Locations[[#This Row],[CleanZip]],ZipCodes[],2,0),"")</f>
        <v/>
      </c>
      <c r="G1806" s="38" t="str">
        <f>_xlfn.IFNA(VLOOKUP(Locations[[#This Row],[CleanZip]],ZipCodes[],3,0),"")</f>
        <v/>
      </c>
      <c r="H1806" s="33"/>
      <c r="I1806" s="39"/>
      <c r="J1806" s="39"/>
      <c r="K1806" s="40"/>
      <c r="L1806" s="40"/>
      <c r="M1806" s="33"/>
      <c r="N1806" s="40"/>
      <c r="O1806" s="33"/>
      <c r="P1806" s="33"/>
      <c r="Q1806" s="33"/>
      <c r="R1806" s="33"/>
      <c r="S1806" s="33"/>
      <c r="T1806" s="33"/>
      <c r="U1806" s="33"/>
      <c r="V1806" s="33"/>
      <c r="W1806" s="23" t="str">
        <f>LEFT(TEXT(Locations[[#This Row],[Zip Code]],"00000"),5)</f>
        <v>00000</v>
      </c>
    </row>
    <row r="1807" spans="2:23" x14ac:dyDescent="0.2">
      <c r="B1807" s="154">
        <v>1795</v>
      </c>
      <c r="C1807" s="33"/>
      <c r="D1807" s="33"/>
      <c r="E1807" s="37"/>
      <c r="F1807" s="38" t="str">
        <f>_xlfn.IFNA(VLOOKUP(Locations[[#This Row],[CleanZip]],ZipCodes[],2,0),"")</f>
        <v/>
      </c>
      <c r="G1807" s="38" t="str">
        <f>_xlfn.IFNA(VLOOKUP(Locations[[#This Row],[CleanZip]],ZipCodes[],3,0),"")</f>
        <v/>
      </c>
      <c r="H1807" s="33"/>
      <c r="I1807" s="39"/>
      <c r="J1807" s="39"/>
      <c r="K1807" s="40"/>
      <c r="L1807" s="40"/>
      <c r="M1807" s="33"/>
      <c r="N1807" s="40"/>
      <c r="O1807" s="33"/>
      <c r="P1807" s="33"/>
      <c r="Q1807" s="33"/>
      <c r="R1807" s="33"/>
      <c r="S1807" s="33"/>
      <c r="T1807" s="33"/>
      <c r="U1807" s="33"/>
      <c r="V1807" s="33"/>
      <c r="W1807" s="23" t="str">
        <f>LEFT(TEXT(Locations[[#This Row],[Zip Code]],"00000"),5)</f>
        <v>00000</v>
      </c>
    </row>
    <row r="1808" spans="2:23" x14ac:dyDescent="0.2">
      <c r="B1808" s="154">
        <v>1796</v>
      </c>
      <c r="C1808" s="33"/>
      <c r="D1808" s="33"/>
      <c r="E1808" s="37"/>
      <c r="F1808" s="38" t="str">
        <f>_xlfn.IFNA(VLOOKUP(Locations[[#This Row],[CleanZip]],ZipCodes[],2,0),"")</f>
        <v/>
      </c>
      <c r="G1808" s="38" t="str">
        <f>_xlfn.IFNA(VLOOKUP(Locations[[#This Row],[CleanZip]],ZipCodes[],3,0),"")</f>
        <v/>
      </c>
      <c r="H1808" s="33"/>
      <c r="I1808" s="39"/>
      <c r="J1808" s="39"/>
      <c r="K1808" s="40"/>
      <c r="L1808" s="40"/>
      <c r="M1808" s="33"/>
      <c r="N1808" s="40"/>
      <c r="O1808" s="33"/>
      <c r="P1808" s="33"/>
      <c r="Q1808" s="33"/>
      <c r="R1808" s="33"/>
      <c r="S1808" s="33"/>
      <c r="T1808" s="33"/>
      <c r="U1808" s="33"/>
      <c r="V1808" s="33"/>
      <c r="W1808" s="23" t="str">
        <f>LEFT(TEXT(Locations[[#This Row],[Zip Code]],"00000"),5)</f>
        <v>00000</v>
      </c>
    </row>
    <row r="1809" spans="2:23" x14ac:dyDescent="0.2">
      <c r="B1809" s="154">
        <v>1797</v>
      </c>
      <c r="C1809" s="33"/>
      <c r="D1809" s="33"/>
      <c r="E1809" s="37"/>
      <c r="F1809" s="38" t="str">
        <f>_xlfn.IFNA(VLOOKUP(Locations[[#This Row],[CleanZip]],ZipCodes[],2,0),"")</f>
        <v/>
      </c>
      <c r="G1809" s="38" t="str">
        <f>_xlfn.IFNA(VLOOKUP(Locations[[#This Row],[CleanZip]],ZipCodes[],3,0),"")</f>
        <v/>
      </c>
      <c r="H1809" s="33"/>
      <c r="I1809" s="39"/>
      <c r="J1809" s="39"/>
      <c r="K1809" s="40"/>
      <c r="L1809" s="40"/>
      <c r="M1809" s="33"/>
      <c r="N1809" s="40"/>
      <c r="O1809" s="33"/>
      <c r="P1809" s="33"/>
      <c r="Q1809" s="33"/>
      <c r="R1809" s="33"/>
      <c r="S1809" s="33"/>
      <c r="T1809" s="33"/>
      <c r="U1809" s="33"/>
      <c r="V1809" s="33"/>
      <c r="W1809" s="23" t="str">
        <f>LEFT(TEXT(Locations[[#This Row],[Zip Code]],"00000"),5)</f>
        <v>00000</v>
      </c>
    </row>
    <row r="1810" spans="2:23" x14ac:dyDescent="0.2">
      <c r="B1810" s="154">
        <v>1798</v>
      </c>
      <c r="C1810" s="33"/>
      <c r="D1810" s="33"/>
      <c r="E1810" s="37"/>
      <c r="F1810" s="38" t="str">
        <f>_xlfn.IFNA(VLOOKUP(Locations[[#This Row],[CleanZip]],ZipCodes[],2,0),"")</f>
        <v/>
      </c>
      <c r="G1810" s="38" t="str">
        <f>_xlfn.IFNA(VLOOKUP(Locations[[#This Row],[CleanZip]],ZipCodes[],3,0),"")</f>
        <v/>
      </c>
      <c r="H1810" s="33"/>
      <c r="I1810" s="39"/>
      <c r="J1810" s="39"/>
      <c r="K1810" s="40"/>
      <c r="L1810" s="40"/>
      <c r="M1810" s="33"/>
      <c r="N1810" s="40"/>
      <c r="O1810" s="33"/>
      <c r="P1810" s="33"/>
      <c r="Q1810" s="33"/>
      <c r="R1810" s="33"/>
      <c r="S1810" s="33"/>
      <c r="T1810" s="33"/>
      <c r="U1810" s="33"/>
      <c r="V1810" s="33"/>
      <c r="W1810" s="23" t="str">
        <f>LEFT(TEXT(Locations[[#This Row],[Zip Code]],"00000"),5)</f>
        <v>00000</v>
      </c>
    </row>
    <row r="1811" spans="2:23" x14ac:dyDescent="0.2">
      <c r="B1811" s="154">
        <v>1799</v>
      </c>
      <c r="C1811" s="33"/>
      <c r="D1811" s="33"/>
      <c r="E1811" s="37"/>
      <c r="F1811" s="38" t="str">
        <f>_xlfn.IFNA(VLOOKUP(Locations[[#This Row],[CleanZip]],ZipCodes[],2,0),"")</f>
        <v/>
      </c>
      <c r="G1811" s="38" t="str">
        <f>_xlfn.IFNA(VLOOKUP(Locations[[#This Row],[CleanZip]],ZipCodes[],3,0),"")</f>
        <v/>
      </c>
      <c r="H1811" s="33"/>
      <c r="I1811" s="39"/>
      <c r="J1811" s="39"/>
      <c r="K1811" s="40"/>
      <c r="L1811" s="40"/>
      <c r="M1811" s="33"/>
      <c r="N1811" s="40"/>
      <c r="O1811" s="33"/>
      <c r="P1811" s="33"/>
      <c r="Q1811" s="33"/>
      <c r="R1811" s="33"/>
      <c r="S1811" s="33"/>
      <c r="T1811" s="33"/>
      <c r="U1811" s="33"/>
      <c r="V1811" s="33"/>
      <c r="W1811" s="23" t="str">
        <f>LEFT(TEXT(Locations[[#This Row],[Zip Code]],"00000"),5)</f>
        <v>00000</v>
      </c>
    </row>
    <row r="1812" spans="2:23" x14ac:dyDescent="0.2">
      <c r="B1812" s="154">
        <v>1800</v>
      </c>
      <c r="C1812" s="33"/>
      <c r="D1812" s="33"/>
      <c r="E1812" s="37"/>
      <c r="F1812" s="38" t="str">
        <f>_xlfn.IFNA(VLOOKUP(Locations[[#This Row],[CleanZip]],ZipCodes[],2,0),"")</f>
        <v/>
      </c>
      <c r="G1812" s="38" t="str">
        <f>_xlfn.IFNA(VLOOKUP(Locations[[#This Row],[CleanZip]],ZipCodes[],3,0),"")</f>
        <v/>
      </c>
      <c r="H1812" s="33"/>
      <c r="I1812" s="39"/>
      <c r="J1812" s="39"/>
      <c r="K1812" s="40"/>
      <c r="L1812" s="40"/>
      <c r="M1812" s="33"/>
      <c r="N1812" s="40"/>
      <c r="O1812" s="33"/>
      <c r="P1812" s="33"/>
      <c r="Q1812" s="33"/>
      <c r="R1812" s="33"/>
      <c r="S1812" s="33"/>
      <c r="T1812" s="33"/>
      <c r="U1812" s="33"/>
      <c r="V1812" s="33"/>
      <c r="W1812" s="23" t="str">
        <f>LEFT(TEXT(Locations[[#This Row],[Zip Code]],"00000"),5)</f>
        <v>00000</v>
      </c>
    </row>
    <row r="1813" spans="2:23" x14ac:dyDescent="0.2">
      <c r="B1813" s="154">
        <v>1801</v>
      </c>
      <c r="C1813" s="33"/>
      <c r="D1813" s="33"/>
      <c r="E1813" s="37"/>
      <c r="F1813" s="38" t="str">
        <f>_xlfn.IFNA(VLOOKUP(Locations[[#This Row],[CleanZip]],ZipCodes[],2,0),"")</f>
        <v/>
      </c>
      <c r="G1813" s="38" t="str">
        <f>_xlfn.IFNA(VLOOKUP(Locations[[#This Row],[CleanZip]],ZipCodes[],3,0),"")</f>
        <v/>
      </c>
      <c r="H1813" s="33"/>
      <c r="I1813" s="39"/>
      <c r="J1813" s="39"/>
      <c r="K1813" s="40"/>
      <c r="L1813" s="40"/>
      <c r="M1813" s="33"/>
      <c r="N1813" s="40"/>
      <c r="O1813" s="33"/>
      <c r="P1813" s="33"/>
      <c r="Q1813" s="33"/>
      <c r="R1813" s="33"/>
      <c r="S1813" s="33"/>
      <c r="T1813" s="33"/>
      <c r="U1813" s="33"/>
      <c r="V1813" s="33"/>
      <c r="W1813" s="23" t="str">
        <f>LEFT(TEXT(Locations[[#This Row],[Zip Code]],"00000"),5)</f>
        <v>00000</v>
      </c>
    </row>
    <row r="1814" spans="2:23" x14ac:dyDescent="0.2">
      <c r="B1814" s="154">
        <v>1802</v>
      </c>
      <c r="C1814" s="33"/>
      <c r="D1814" s="33"/>
      <c r="E1814" s="37"/>
      <c r="F1814" s="38" t="str">
        <f>_xlfn.IFNA(VLOOKUP(Locations[[#This Row],[CleanZip]],ZipCodes[],2,0),"")</f>
        <v/>
      </c>
      <c r="G1814" s="38" t="str">
        <f>_xlfn.IFNA(VLOOKUP(Locations[[#This Row],[CleanZip]],ZipCodes[],3,0),"")</f>
        <v/>
      </c>
      <c r="H1814" s="33"/>
      <c r="I1814" s="39"/>
      <c r="J1814" s="39"/>
      <c r="K1814" s="40"/>
      <c r="L1814" s="40"/>
      <c r="M1814" s="33"/>
      <c r="N1814" s="40"/>
      <c r="O1814" s="33"/>
      <c r="P1814" s="33"/>
      <c r="Q1814" s="33"/>
      <c r="R1814" s="33"/>
      <c r="S1814" s="33"/>
      <c r="T1814" s="33"/>
      <c r="U1814" s="33"/>
      <c r="V1814" s="33"/>
      <c r="W1814" s="23" t="str">
        <f>LEFT(TEXT(Locations[[#This Row],[Zip Code]],"00000"),5)</f>
        <v>00000</v>
      </c>
    </row>
    <row r="1815" spans="2:23" x14ac:dyDescent="0.2">
      <c r="B1815" s="154">
        <v>1803</v>
      </c>
      <c r="C1815" s="33"/>
      <c r="D1815" s="33"/>
      <c r="E1815" s="37"/>
      <c r="F1815" s="38" t="str">
        <f>_xlfn.IFNA(VLOOKUP(Locations[[#This Row],[CleanZip]],ZipCodes[],2,0),"")</f>
        <v/>
      </c>
      <c r="G1815" s="38" t="str">
        <f>_xlfn.IFNA(VLOOKUP(Locations[[#This Row],[CleanZip]],ZipCodes[],3,0),"")</f>
        <v/>
      </c>
      <c r="H1815" s="33"/>
      <c r="I1815" s="39"/>
      <c r="J1815" s="39"/>
      <c r="K1815" s="40"/>
      <c r="L1815" s="40"/>
      <c r="M1815" s="33"/>
      <c r="N1815" s="40"/>
      <c r="O1815" s="33"/>
      <c r="P1815" s="33"/>
      <c r="Q1815" s="33"/>
      <c r="R1815" s="33"/>
      <c r="S1815" s="33"/>
      <c r="T1815" s="33"/>
      <c r="U1815" s="33"/>
      <c r="V1815" s="33"/>
      <c r="W1815" s="23" t="str">
        <f>LEFT(TEXT(Locations[[#This Row],[Zip Code]],"00000"),5)</f>
        <v>00000</v>
      </c>
    </row>
    <row r="1816" spans="2:23" x14ac:dyDescent="0.2">
      <c r="B1816" s="154">
        <v>1804</v>
      </c>
      <c r="C1816" s="33"/>
      <c r="D1816" s="33"/>
      <c r="E1816" s="37"/>
      <c r="F1816" s="38" t="str">
        <f>_xlfn.IFNA(VLOOKUP(Locations[[#This Row],[CleanZip]],ZipCodes[],2,0),"")</f>
        <v/>
      </c>
      <c r="G1816" s="38" t="str">
        <f>_xlfn.IFNA(VLOOKUP(Locations[[#This Row],[CleanZip]],ZipCodes[],3,0),"")</f>
        <v/>
      </c>
      <c r="H1816" s="33"/>
      <c r="I1816" s="39"/>
      <c r="J1816" s="39"/>
      <c r="K1816" s="40"/>
      <c r="L1816" s="40"/>
      <c r="M1816" s="33"/>
      <c r="N1816" s="40"/>
      <c r="O1816" s="33"/>
      <c r="P1816" s="33"/>
      <c r="Q1816" s="33"/>
      <c r="R1816" s="33"/>
      <c r="S1816" s="33"/>
      <c r="T1816" s="33"/>
      <c r="U1816" s="33"/>
      <c r="V1816" s="33"/>
      <c r="W1816" s="23" t="str">
        <f>LEFT(TEXT(Locations[[#This Row],[Zip Code]],"00000"),5)</f>
        <v>00000</v>
      </c>
    </row>
    <row r="1817" spans="2:23" x14ac:dyDescent="0.2">
      <c r="B1817" s="154">
        <v>1805</v>
      </c>
      <c r="C1817" s="33"/>
      <c r="D1817" s="33"/>
      <c r="E1817" s="37"/>
      <c r="F1817" s="38" t="str">
        <f>_xlfn.IFNA(VLOOKUP(Locations[[#This Row],[CleanZip]],ZipCodes[],2,0),"")</f>
        <v/>
      </c>
      <c r="G1817" s="38" t="str">
        <f>_xlfn.IFNA(VLOOKUP(Locations[[#This Row],[CleanZip]],ZipCodes[],3,0),"")</f>
        <v/>
      </c>
      <c r="H1817" s="33"/>
      <c r="I1817" s="39"/>
      <c r="J1817" s="39"/>
      <c r="K1817" s="40"/>
      <c r="L1817" s="40"/>
      <c r="M1817" s="33"/>
      <c r="N1817" s="40"/>
      <c r="O1817" s="33"/>
      <c r="P1817" s="33"/>
      <c r="Q1817" s="33"/>
      <c r="R1817" s="33"/>
      <c r="S1817" s="33"/>
      <c r="T1817" s="33"/>
      <c r="U1817" s="33"/>
      <c r="V1817" s="33"/>
      <c r="W1817" s="23" t="str">
        <f>LEFT(TEXT(Locations[[#This Row],[Zip Code]],"00000"),5)</f>
        <v>00000</v>
      </c>
    </row>
    <row r="1818" spans="2:23" x14ac:dyDescent="0.2">
      <c r="B1818" s="154">
        <v>1806</v>
      </c>
      <c r="C1818" s="33"/>
      <c r="D1818" s="33"/>
      <c r="E1818" s="37"/>
      <c r="F1818" s="38" t="str">
        <f>_xlfn.IFNA(VLOOKUP(Locations[[#This Row],[CleanZip]],ZipCodes[],2,0),"")</f>
        <v/>
      </c>
      <c r="G1818" s="38" t="str">
        <f>_xlfn.IFNA(VLOOKUP(Locations[[#This Row],[CleanZip]],ZipCodes[],3,0),"")</f>
        <v/>
      </c>
      <c r="H1818" s="33"/>
      <c r="I1818" s="39"/>
      <c r="J1818" s="39"/>
      <c r="K1818" s="40"/>
      <c r="L1818" s="40"/>
      <c r="M1818" s="33"/>
      <c r="N1818" s="40"/>
      <c r="O1818" s="33"/>
      <c r="P1818" s="33"/>
      <c r="Q1818" s="33"/>
      <c r="R1818" s="33"/>
      <c r="S1818" s="33"/>
      <c r="T1818" s="33"/>
      <c r="U1818" s="33"/>
      <c r="V1818" s="33"/>
      <c r="W1818" s="23" t="str">
        <f>LEFT(TEXT(Locations[[#This Row],[Zip Code]],"00000"),5)</f>
        <v>00000</v>
      </c>
    </row>
    <row r="1819" spans="2:23" x14ac:dyDescent="0.2">
      <c r="B1819" s="154">
        <v>1807</v>
      </c>
      <c r="C1819" s="33"/>
      <c r="D1819" s="33"/>
      <c r="E1819" s="37"/>
      <c r="F1819" s="38" t="str">
        <f>_xlfn.IFNA(VLOOKUP(Locations[[#This Row],[CleanZip]],ZipCodes[],2,0),"")</f>
        <v/>
      </c>
      <c r="G1819" s="38" t="str">
        <f>_xlfn.IFNA(VLOOKUP(Locations[[#This Row],[CleanZip]],ZipCodes[],3,0),"")</f>
        <v/>
      </c>
      <c r="H1819" s="33"/>
      <c r="I1819" s="39"/>
      <c r="J1819" s="39"/>
      <c r="K1819" s="40"/>
      <c r="L1819" s="40"/>
      <c r="M1819" s="33"/>
      <c r="N1819" s="40"/>
      <c r="O1819" s="33"/>
      <c r="P1819" s="33"/>
      <c r="Q1819" s="33"/>
      <c r="R1819" s="33"/>
      <c r="S1819" s="33"/>
      <c r="T1819" s="33"/>
      <c r="U1819" s="33"/>
      <c r="V1819" s="33"/>
      <c r="W1819" s="23" t="str">
        <f>LEFT(TEXT(Locations[[#This Row],[Zip Code]],"00000"),5)</f>
        <v>00000</v>
      </c>
    </row>
    <row r="1820" spans="2:23" x14ac:dyDescent="0.2">
      <c r="B1820" s="154">
        <v>1808</v>
      </c>
      <c r="C1820" s="33"/>
      <c r="D1820" s="33"/>
      <c r="E1820" s="37"/>
      <c r="F1820" s="38" t="str">
        <f>_xlfn.IFNA(VLOOKUP(Locations[[#This Row],[CleanZip]],ZipCodes[],2,0),"")</f>
        <v/>
      </c>
      <c r="G1820" s="38" t="str">
        <f>_xlfn.IFNA(VLOOKUP(Locations[[#This Row],[CleanZip]],ZipCodes[],3,0),"")</f>
        <v/>
      </c>
      <c r="H1820" s="33"/>
      <c r="I1820" s="39"/>
      <c r="J1820" s="39"/>
      <c r="K1820" s="40"/>
      <c r="L1820" s="40"/>
      <c r="M1820" s="33"/>
      <c r="N1820" s="40"/>
      <c r="O1820" s="33"/>
      <c r="P1820" s="33"/>
      <c r="Q1820" s="33"/>
      <c r="R1820" s="33"/>
      <c r="S1820" s="33"/>
      <c r="T1820" s="33"/>
      <c r="U1820" s="33"/>
      <c r="V1820" s="33"/>
      <c r="W1820" s="23" t="str">
        <f>LEFT(TEXT(Locations[[#This Row],[Zip Code]],"00000"),5)</f>
        <v>00000</v>
      </c>
    </row>
    <row r="1821" spans="2:23" x14ac:dyDescent="0.2">
      <c r="B1821" s="154">
        <v>1809</v>
      </c>
      <c r="C1821" s="33"/>
      <c r="D1821" s="33"/>
      <c r="E1821" s="37"/>
      <c r="F1821" s="38" t="str">
        <f>_xlfn.IFNA(VLOOKUP(Locations[[#This Row],[CleanZip]],ZipCodes[],2,0),"")</f>
        <v/>
      </c>
      <c r="G1821" s="38" t="str">
        <f>_xlfn.IFNA(VLOOKUP(Locations[[#This Row],[CleanZip]],ZipCodes[],3,0),"")</f>
        <v/>
      </c>
      <c r="H1821" s="33"/>
      <c r="I1821" s="39"/>
      <c r="J1821" s="39"/>
      <c r="K1821" s="40"/>
      <c r="L1821" s="40"/>
      <c r="M1821" s="33"/>
      <c r="N1821" s="40"/>
      <c r="O1821" s="33"/>
      <c r="P1821" s="33"/>
      <c r="Q1821" s="33"/>
      <c r="R1821" s="33"/>
      <c r="S1821" s="33"/>
      <c r="T1821" s="33"/>
      <c r="U1821" s="33"/>
      <c r="V1821" s="33"/>
      <c r="W1821" s="23" t="str">
        <f>LEFT(TEXT(Locations[[#This Row],[Zip Code]],"00000"),5)</f>
        <v>00000</v>
      </c>
    </row>
    <row r="1822" spans="2:23" x14ac:dyDescent="0.2">
      <c r="B1822" s="154">
        <v>1810</v>
      </c>
      <c r="C1822" s="33"/>
      <c r="D1822" s="33"/>
      <c r="E1822" s="37"/>
      <c r="F1822" s="38" t="str">
        <f>_xlfn.IFNA(VLOOKUP(Locations[[#This Row],[CleanZip]],ZipCodes[],2,0),"")</f>
        <v/>
      </c>
      <c r="G1822" s="38" t="str">
        <f>_xlfn.IFNA(VLOOKUP(Locations[[#This Row],[CleanZip]],ZipCodes[],3,0),"")</f>
        <v/>
      </c>
      <c r="H1822" s="33"/>
      <c r="I1822" s="39"/>
      <c r="J1822" s="39"/>
      <c r="K1822" s="40"/>
      <c r="L1822" s="40"/>
      <c r="M1822" s="33"/>
      <c r="N1822" s="40"/>
      <c r="O1822" s="33"/>
      <c r="P1822" s="33"/>
      <c r="Q1822" s="33"/>
      <c r="R1822" s="33"/>
      <c r="S1822" s="33"/>
      <c r="T1822" s="33"/>
      <c r="U1822" s="33"/>
      <c r="V1822" s="33"/>
      <c r="W1822" s="23" t="str">
        <f>LEFT(TEXT(Locations[[#This Row],[Zip Code]],"00000"),5)</f>
        <v>00000</v>
      </c>
    </row>
    <row r="1823" spans="2:23" x14ac:dyDescent="0.2">
      <c r="B1823" s="154">
        <v>1811</v>
      </c>
      <c r="C1823" s="33"/>
      <c r="D1823" s="33"/>
      <c r="E1823" s="37"/>
      <c r="F1823" s="38" t="str">
        <f>_xlfn.IFNA(VLOOKUP(Locations[[#This Row],[CleanZip]],ZipCodes[],2,0),"")</f>
        <v/>
      </c>
      <c r="G1823" s="38" t="str">
        <f>_xlfn.IFNA(VLOOKUP(Locations[[#This Row],[CleanZip]],ZipCodes[],3,0),"")</f>
        <v/>
      </c>
      <c r="H1823" s="33"/>
      <c r="I1823" s="39"/>
      <c r="J1823" s="39"/>
      <c r="K1823" s="40"/>
      <c r="L1823" s="40"/>
      <c r="M1823" s="33"/>
      <c r="N1823" s="40"/>
      <c r="O1823" s="33"/>
      <c r="P1823" s="33"/>
      <c r="Q1823" s="33"/>
      <c r="R1823" s="33"/>
      <c r="S1823" s="33"/>
      <c r="T1823" s="33"/>
      <c r="U1823" s="33"/>
      <c r="V1823" s="33"/>
      <c r="W1823" s="23" t="str">
        <f>LEFT(TEXT(Locations[[#This Row],[Zip Code]],"00000"),5)</f>
        <v>00000</v>
      </c>
    </row>
    <row r="1824" spans="2:23" x14ac:dyDescent="0.2">
      <c r="B1824" s="154">
        <v>1812</v>
      </c>
      <c r="C1824" s="33"/>
      <c r="D1824" s="33"/>
      <c r="E1824" s="37"/>
      <c r="F1824" s="38" t="str">
        <f>_xlfn.IFNA(VLOOKUP(Locations[[#This Row],[CleanZip]],ZipCodes[],2,0),"")</f>
        <v/>
      </c>
      <c r="G1824" s="38" t="str">
        <f>_xlfn.IFNA(VLOOKUP(Locations[[#This Row],[CleanZip]],ZipCodes[],3,0),"")</f>
        <v/>
      </c>
      <c r="H1824" s="33"/>
      <c r="I1824" s="39"/>
      <c r="J1824" s="39"/>
      <c r="K1824" s="40"/>
      <c r="L1824" s="40"/>
      <c r="M1824" s="33"/>
      <c r="N1824" s="40"/>
      <c r="O1824" s="33"/>
      <c r="P1824" s="33"/>
      <c r="Q1824" s="33"/>
      <c r="R1824" s="33"/>
      <c r="S1824" s="33"/>
      <c r="T1824" s="33"/>
      <c r="U1824" s="33"/>
      <c r="V1824" s="33"/>
      <c r="W1824" s="23" t="str">
        <f>LEFT(TEXT(Locations[[#This Row],[Zip Code]],"00000"),5)</f>
        <v>00000</v>
      </c>
    </row>
    <row r="1825" spans="2:23" x14ac:dyDescent="0.2">
      <c r="B1825" s="154">
        <v>1813</v>
      </c>
      <c r="C1825" s="33"/>
      <c r="D1825" s="33"/>
      <c r="E1825" s="37"/>
      <c r="F1825" s="38" t="str">
        <f>_xlfn.IFNA(VLOOKUP(Locations[[#This Row],[CleanZip]],ZipCodes[],2,0),"")</f>
        <v/>
      </c>
      <c r="G1825" s="38" t="str">
        <f>_xlfn.IFNA(VLOOKUP(Locations[[#This Row],[CleanZip]],ZipCodes[],3,0),"")</f>
        <v/>
      </c>
      <c r="H1825" s="33"/>
      <c r="I1825" s="39"/>
      <c r="J1825" s="39"/>
      <c r="K1825" s="40"/>
      <c r="L1825" s="40"/>
      <c r="M1825" s="33"/>
      <c r="N1825" s="40"/>
      <c r="O1825" s="33"/>
      <c r="P1825" s="33"/>
      <c r="Q1825" s="33"/>
      <c r="R1825" s="33"/>
      <c r="S1825" s="33"/>
      <c r="T1825" s="33"/>
      <c r="U1825" s="33"/>
      <c r="V1825" s="33"/>
      <c r="W1825" s="23" t="str">
        <f>LEFT(TEXT(Locations[[#This Row],[Zip Code]],"00000"),5)</f>
        <v>00000</v>
      </c>
    </row>
    <row r="1826" spans="2:23" x14ac:dyDescent="0.2">
      <c r="B1826" s="154">
        <v>1814</v>
      </c>
      <c r="C1826" s="33"/>
      <c r="D1826" s="33"/>
      <c r="E1826" s="37"/>
      <c r="F1826" s="38" t="str">
        <f>_xlfn.IFNA(VLOOKUP(Locations[[#This Row],[CleanZip]],ZipCodes[],2,0),"")</f>
        <v/>
      </c>
      <c r="G1826" s="38" t="str">
        <f>_xlfn.IFNA(VLOOKUP(Locations[[#This Row],[CleanZip]],ZipCodes[],3,0),"")</f>
        <v/>
      </c>
      <c r="H1826" s="33"/>
      <c r="I1826" s="39"/>
      <c r="J1826" s="39"/>
      <c r="K1826" s="40"/>
      <c r="L1826" s="40"/>
      <c r="M1826" s="33"/>
      <c r="N1826" s="40"/>
      <c r="O1826" s="33"/>
      <c r="P1826" s="33"/>
      <c r="Q1826" s="33"/>
      <c r="R1826" s="33"/>
      <c r="S1826" s="33"/>
      <c r="T1826" s="33"/>
      <c r="U1826" s="33"/>
      <c r="V1826" s="33"/>
      <c r="W1826" s="23" t="str">
        <f>LEFT(TEXT(Locations[[#This Row],[Zip Code]],"00000"),5)</f>
        <v>00000</v>
      </c>
    </row>
    <row r="1827" spans="2:23" x14ac:dyDescent="0.2">
      <c r="B1827" s="154">
        <v>1815</v>
      </c>
      <c r="C1827" s="33"/>
      <c r="D1827" s="33"/>
      <c r="E1827" s="37"/>
      <c r="F1827" s="38" t="str">
        <f>_xlfn.IFNA(VLOOKUP(Locations[[#This Row],[CleanZip]],ZipCodes[],2,0),"")</f>
        <v/>
      </c>
      <c r="G1827" s="38" t="str">
        <f>_xlfn.IFNA(VLOOKUP(Locations[[#This Row],[CleanZip]],ZipCodes[],3,0),"")</f>
        <v/>
      </c>
      <c r="H1827" s="33"/>
      <c r="I1827" s="39"/>
      <c r="J1827" s="39"/>
      <c r="K1827" s="40"/>
      <c r="L1827" s="40"/>
      <c r="M1827" s="33"/>
      <c r="N1827" s="40"/>
      <c r="O1827" s="33"/>
      <c r="P1827" s="33"/>
      <c r="Q1827" s="33"/>
      <c r="R1827" s="33"/>
      <c r="S1827" s="33"/>
      <c r="T1827" s="33"/>
      <c r="U1827" s="33"/>
      <c r="V1827" s="33"/>
      <c r="W1827" s="23" t="str">
        <f>LEFT(TEXT(Locations[[#This Row],[Zip Code]],"00000"),5)</f>
        <v>00000</v>
      </c>
    </row>
    <row r="1828" spans="2:23" x14ac:dyDescent="0.2">
      <c r="B1828" s="154">
        <v>1816</v>
      </c>
      <c r="C1828" s="33"/>
      <c r="D1828" s="33"/>
      <c r="E1828" s="37"/>
      <c r="F1828" s="38" t="str">
        <f>_xlfn.IFNA(VLOOKUP(Locations[[#This Row],[CleanZip]],ZipCodes[],2,0),"")</f>
        <v/>
      </c>
      <c r="G1828" s="38" t="str">
        <f>_xlfn.IFNA(VLOOKUP(Locations[[#This Row],[CleanZip]],ZipCodes[],3,0),"")</f>
        <v/>
      </c>
      <c r="H1828" s="33"/>
      <c r="I1828" s="39"/>
      <c r="J1828" s="39"/>
      <c r="K1828" s="40"/>
      <c r="L1828" s="40"/>
      <c r="M1828" s="33"/>
      <c r="N1828" s="40"/>
      <c r="O1828" s="33"/>
      <c r="P1828" s="33"/>
      <c r="Q1828" s="33"/>
      <c r="R1828" s="33"/>
      <c r="S1828" s="33"/>
      <c r="T1828" s="33"/>
      <c r="U1828" s="33"/>
      <c r="V1828" s="33"/>
      <c r="W1828" s="23" t="str">
        <f>LEFT(TEXT(Locations[[#This Row],[Zip Code]],"00000"),5)</f>
        <v>00000</v>
      </c>
    </row>
    <row r="1829" spans="2:23" x14ac:dyDescent="0.2">
      <c r="B1829" s="154">
        <v>1817</v>
      </c>
      <c r="C1829" s="33"/>
      <c r="D1829" s="33"/>
      <c r="E1829" s="37"/>
      <c r="F1829" s="38" t="str">
        <f>_xlfn.IFNA(VLOOKUP(Locations[[#This Row],[CleanZip]],ZipCodes[],2,0),"")</f>
        <v/>
      </c>
      <c r="G1829" s="38" t="str">
        <f>_xlfn.IFNA(VLOOKUP(Locations[[#This Row],[CleanZip]],ZipCodes[],3,0),"")</f>
        <v/>
      </c>
      <c r="H1829" s="33"/>
      <c r="I1829" s="39"/>
      <c r="J1829" s="39"/>
      <c r="K1829" s="40"/>
      <c r="L1829" s="40"/>
      <c r="M1829" s="33"/>
      <c r="N1829" s="40"/>
      <c r="O1829" s="33"/>
      <c r="P1829" s="33"/>
      <c r="Q1829" s="33"/>
      <c r="R1829" s="33"/>
      <c r="S1829" s="33"/>
      <c r="T1829" s="33"/>
      <c r="U1829" s="33"/>
      <c r="V1829" s="33"/>
      <c r="W1829" s="23" t="str">
        <f>LEFT(TEXT(Locations[[#This Row],[Zip Code]],"00000"),5)</f>
        <v>00000</v>
      </c>
    </row>
    <row r="1830" spans="2:23" x14ac:dyDescent="0.2">
      <c r="B1830" s="154">
        <v>1818</v>
      </c>
      <c r="C1830" s="33"/>
      <c r="D1830" s="33"/>
      <c r="E1830" s="37"/>
      <c r="F1830" s="38" t="str">
        <f>_xlfn.IFNA(VLOOKUP(Locations[[#This Row],[CleanZip]],ZipCodes[],2,0),"")</f>
        <v/>
      </c>
      <c r="G1830" s="38" t="str">
        <f>_xlfn.IFNA(VLOOKUP(Locations[[#This Row],[CleanZip]],ZipCodes[],3,0),"")</f>
        <v/>
      </c>
      <c r="H1830" s="33"/>
      <c r="I1830" s="39"/>
      <c r="J1830" s="39"/>
      <c r="K1830" s="40"/>
      <c r="L1830" s="40"/>
      <c r="M1830" s="33"/>
      <c r="N1830" s="40"/>
      <c r="O1830" s="33"/>
      <c r="P1830" s="33"/>
      <c r="Q1830" s="33"/>
      <c r="R1830" s="33"/>
      <c r="S1830" s="33"/>
      <c r="T1830" s="33"/>
      <c r="U1830" s="33"/>
      <c r="V1830" s="33"/>
      <c r="W1830" s="23" t="str">
        <f>LEFT(TEXT(Locations[[#This Row],[Zip Code]],"00000"),5)</f>
        <v>00000</v>
      </c>
    </row>
    <row r="1831" spans="2:23" x14ac:dyDescent="0.2">
      <c r="B1831" s="154">
        <v>1819</v>
      </c>
      <c r="C1831" s="33"/>
      <c r="D1831" s="33"/>
      <c r="E1831" s="37"/>
      <c r="F1831" s="38" t="str">
        <f>_xlfn.IFNA(VLOOKUP(Locations[[#This Row],[CleanZip]],ZipCodes[],2,0),"")</f>
        <v/>
      </c>
      <c r="G1831" s="38" t="str">
        <f>_xlfn.IFNA(VLOOKUP(Locations[[#This Row],[CleanZip]],ZipCodes[],3,0),"")</f>
        <v/>
      </c>
      <c r="H1831" s="33"/>
      <c r="I1831" s="39"/>
      <c r="J1831" s="39"/>
      <c r="K1831" s="40"/>
      <c r="L1831" s="40"/>
      <c r="M1831" s="33"/>
      <c r="N1831" s="40"/>
      <c r="O1831" s="33"/>
      <c r="P1831" s="33"/>
      <c r="Q1831" s="33"/>
      <c r="R1831" s="33"/>
      <c r="S1831" s="33"/>
      <c r="T1831" s="33"/>
      <c r="U1831" s="33"/>
      <c r="V1831" s="33"/>
      <c r="W1831" s="23" t="str">
        <f>LEFT(TEXT(Locations[[#This Row],[Zip Code]],"00000"),5)</f>
        <v>00000</v>
      </c>
    </row>
    <row r="1832" spans="2:23" x14ac:dyDescent="0.2">
      <c r="B1832" s="154">
        <v>1820</v>
      </c>
      <c r="C1832" s="33"/>
      <c r="D1832" s="33"/>
      <c r="E1832" s="37"/>
      <c r="F1832" s="38" t="str">
        <f>_xlfn.IFNA(VLOOKUP(Locations[[#This Row],[CleanZip]],ZipCodes[],2,0),"")</f>
        <v/>
      </c>
      <c r="G1832" s="38" t="str">
        <f>_xlfn.IFNA(VLOOKUP(Locations[[#This Row],[CleanZip]],ZipCodes[],3,0),"")</f>
        <v/>
      </c>
      <c r="H1832" s="33"/>
      <c r="I1832" s="39"/>
      <c r="J1832" s="39"/>
      <c r="K1832" s="40"/>
      <c r="L1832" s="40"/>
      <c r="M1832" s="33"/>
      <c r="N1832" s="40"/>
      <c r="O1832" s="33"/>
      <c r="P1832" s="33"/>
      <c r="Q1832" s="33"/>
      <c r="R1832" s="33"/>
      <c r="S1832" s="33"/>
      <c r="T1832" s="33"/>
      <c r="U1832" s="33"/>
      <c r="V1832" s="33"/>
      <c r="W1832" s="23" t="str">
        <f>LEFT(TEXT(Locations[[#This Row],[Zip Code]],"00000"),5)</f>
        <v>00000</v>
      </c>
    </row>
    <row r="1833" spans="2:23" x14ac:dyDescent="0.2">
      <c r="B1833" s="154">
        <v>1821</v>
      </c>
      <c r="C1833" s="33"/>
      <c r="D1833" s="33"/>
      <c r="E1833" s="37"/>
      <c r="F1833" s="38" t="str">
        <f>_xlfn.IFNA(VLOOKUP(Locations[[#This Row],[CleanZip]],ZipCodes[],2,0),"")</f>
        <v/>
      </c>
      <c r="G1833" s="38" t="str">
        <f>_xlfn.IFNA(VLOOKUP(Locations[[#This Row],[CleanZip]],ZipCodes[],3,0),"")</f>
        <v/>
      </c>
      <c r="H1833" s="33"/>
      <c r="I1833" s="39"/>
      <c r="J1833" s="39"/>
      <c r="K1833" s="40"/>
      <c r="L1833" s="40"/>
      <c r="M1833" s="33"/>
      <c r="N1833" s="40"/>
      <c r="O1833" s="33"/>
      <c r="P1833" s="33"/>
      <c r="Q1833" s="33"/>
      <c r="R1833" s="33"/>
      <c r="S1833" s="33"/>
      <c r="T1833" s="33"/>
      <c r="U1833" s="33"/>
      <c r="V1833" s="33"/>
      <c r="W1833" s="23" t="str">
        <f>LEFT(TEXT(Locations[[#This Row],[Zip Code]],"00000"),5)</f>
        <v>00000</v>
      </c>
    </row>
    <row r="1834" spans="2:23" x14ac:dyDescent="0.2">
      <c r="B1834" s="154">
        <v>1822</v>
      </c>
      <c r="C1834" s="33"/>
      <c r="D1834" s="33"/>
      <c r="E1834" s="37"/>
      <c r="F1834" s="38" t="str">
        <f>_xlfn.IFNA(VLOOKUP(Locations[[#This Row],[CleanZip]],ZipCodes[],2,0),"")</f>
        <v/>
      </c>
      <c r="G1834" s="38" t="str">
        <f>_xlfn.IFNA(VLOOKUP(Locations[[#This Row],[CleanZip]],ZipCodes[],3,0),"")</f>
        <v/>
      </c>
      <c r="H1834" s="33"/>
      <c r="I1834" s="39"/>
      <c r="J1834" s="39"/>
      <c r="K1834" s="40"/>
      <c r="L1834" s="40"/>
      <c r="M1834" s="33"/>
      <c r="N1834" s="40"/>
      <c r="O1834" s="33"/>
      <c r="P1834" s="33"/>
      <c r="Q1834" s="33"/>
      <c r="R1834" s="33"/>
      <c r="S1834" s="33"/>
      <c r="T1834" s="33"/>
      <c r="U1834" s="33"/>
      <c r="V1834" s="33"/>
      <c r="W1834" s="23" t="str">
        <f>LEFT(TEXT(Locations[[#This Row],[Zip Code]],"00000"),5)</f>
        <v>00000</v>
      </c>
    </row>
    <row r="1835" spans="2:23" x14ac:dyDescent="0.2">
      <c r="B1835" s="154">
        <v>1823</v>
      </c>
      <c r="C1835" s="33"/>
      <c r="D1835" s="33"/>
      <c r="E1835" s="37"/>
      <c r="F1835" s="38" t="str">
        <f>_xlfn.IFNA(VLOOKUP(Locations[[#This Row],[CleanZip]],ZipCodes[],2,0),"")</f>
        <v/>
      </c>
      <c r="G1835" s="38" t="str">
        <f>_xlfn.IFNA(VLOOKUP(Locations[[#This Row],[CleanZip]],ZipCodes[],3,0),"")</f>
        <v/>
      </c>
      <c r="H1835" s="33"/>
      <c r="I1835" s="39"/>
      <c r="J1835" s="39"/>
      <c r="K1835" s="40"/>
      <c r="L1835" s="40"/>
      <c r="M1835" s="33"/>
      <c r="N1835" s="40"/>
      <c r="O1835" s="33"/>
      <c r="P1835" s="33"/>
      <c r="Q1835" s="33"/>
      <c r="R1835" s="33"/>
      <c r="S1835" s="33"/>
      <c r="T1835" s="33"/>
      <c r="U1835" s="33"/>
      <c r="V1835" s="33"/>
      <c r="W1835" s="23" t="str">
        <f>LEFT(TEXT(Locations[[#This Row],[Zip Code]],"00000"),5)</f>
        <v>00000</v>
      </c>
    </row>
    <row r="1836" spans="2:23" x14ac:dyDescent="0.2">
      <c r="B1836" s="154">
        <v>1824</v>
      </c>
      <c r="C1836" s="33"/>
      <c r="D1836" s="33"/>
      <c r="E1836" s="37"/>
      <c r="F1836" s="38" t="str">
        <f>_xlfn.IFNA(VLOOKUP(Locations[[#This Row],[CleanZip]],ZipCodes[],2,0),"")</f>
        <v/>
      </c>
      <c r="G1836" s="38" t="str">
        <f>_xlfn.IFNA(VLOOKUP(Locations[[#This Row],[CleanZip]],ZipCodes[],3,0),"")</f>
        <v/>
      </c>
      <c r="H1836" s="33"/>
      <c r="I1836" s="39"/>
      <c r="J1836" s="39"/>
      <c r="K1836" s="40"/>
      <c r="L1836" s="40"/>
      <c r="M1836" s="33"/>
      <c r="N1836" s="40"/>
      <c r="O1836" s="33"/>
      <c r="P1836" s="33"/>
      <c r="Q1836" s="33"/>
      <c r="R1836" s="33"/>
      <c r="S1836" s="33"/>
      <c r="T1836" s="33"/>
      <c r="U1836" s="33"/>
      <c r="V1836" s="33"/>
      <c r="W1836" s="23" t="str">
        <f>LEFT(TEXT(Locations[[#This Row],[Zip Code]],"00000"),5)</f>
        <v>00000</v>
      </c>
    </row>
    <row r="1837" spans="2:23" x14ac:dyDescent="0.2">
      <c r="B1837" s="154">
        <v>1825</v>
      </c>
      <c r="C1837" s="33"/>
      <c r="D1837" s="33"/>
      <c r="E1837" s="37"/>
      <c r="F1837" s="38" t="str">
        <f>_xlfn.IFNA(VLOOKUP(Locations[[#This Row],[CleanZip]],ZipCodes[],2,0),"")</f>
        <v/>
      </c>
      <c r="G1837" s="38" t="str">
        <f>_xlfn.IFNA(VLOOKUP(Locations[[#This Row],[CleanZip]],ZipCodes[],3,0),"")</f>
        <v/>
      </c>
      <c r="H1837" s="33"/>
      <c r="I1837" s="39"/>
      <c r="J1837" s="39"/>
      <c r="K1837" s="40"/>
      <c r="L1837" s="40"/>
      <c r="M1837" s="33"/>
      <c r="N1837" s="40"/>
      <c r="O1837" s="33"/>
      <c r="P1837" s="33"/>
      <c r="Q1837" s="33"/>
      <c r="R1837" s="33"/>
      <c r="S1837" s="33"/>
      <c r="T1837" s="33"/>
      <c r="U1837" s="33"/>
      <c r="V1837" s="33"/>
      <c r="W1837" s="23" t="str">
        <f>LEFT(TEXT(Locations[[#This Row],[Zip Code]],"00000"),5)</f>
        <v>00000</v>
      </c>
    </row>
    <row r="1838" spans="2:23" x14ac:dyDescent="0.2">
      <c r="B1838" s="154">
        <v>1826</v>
      </c>
      <c r="C1838" s="33"/>
      <c r="D1838" s="33"/>
      <c r="E1838" s="37"/>
      <c r="F1838" s="38" t="str">
        <f>_xlfn.IFNA(VLOOKUP(Locations[[#This Row],[CleanZip]],ZipCodes[],2,0),"")</f>
        <v/>
      </c>
      <c r="G1838" s="38" t="str">
        <f>_xlfn.IFNA(VLOOKUP(Locations[[#This Row],[CleanZip]],ZipCodes[],3,0),"")</f>
        <v/>
      </c>
      <c r="H1838" s="33"/>
      <c r="I1838" s="39"/>
      <c r="J1838" s="39"/>
      <c r="K1838" s="40"/>
      <c r="L1838" s="40"/>
      <c r="M1838" s="33"/>
      <c r="N1838" s="40"/>
      <c r="O1838" s="33"/>
      <c r="P1838" s="33"/>
      <c r="Q1838" s="33"/>
      <c r="R1838" s="33"/>
      <c r="S1838" s="33"/>
      <c r="T1838" s="33"/>
      <c r="U1838" s="33"/>
      <c r="V1838" s="33"/>
      <c r="W1838" s="23" t="str">
        <f>LEFT(TEXT(Locations[[#This Row],[Zip Code]],"00000"),5)</f>
        <v>00000</v>
      </c>
    </row>
    <row r="1839" spans="2:23" x14ac:dyDescent="0.2">
      <c r="B1839" s="154">
        <v>1827</v>
      </c>
      <c r="C1839" s="33"/>
      <c r="D1839" s="33"/>
      <c r="E1839" s="37"/>
      <c r="F1839" s="38" t="str">
        <f>_xlfn.IFNA(VLOOKUP(Locations[[#This Row],[CleanZip]],ZipCodes[],2,0),"")</f>
        <v/>
      </c>
      <c r="G1839" s="38" t="str">
        <f>_xlfn.IFNA(VLOOKUP(Locations[[#This Row],[CleanZip]],ZipCodes[],3,0),"")</f>
        <v/>
      </c>
      <c r="H1839" s="33"/>
      <c r="I1839" s="39"/>
      <c r="J1839" s="39"/>
      <c r="K1839" s="40"/>
      <c r="L1839" s="40"/>
      <c r="M1839" s="33"/>
      <c r="N1839" s="40"/>
      <c r="O1839" s="33"/>
      <c r="P1839" s="33"/>
      <c r="Q1839" s="33"/>
      <c r="R1839" s="33"/>
      <c r="S1839" s="33"/>
      <c r="T1839" s="33"/>
      <c r="U1839" s="33"/>
      <c r="V1839" s="33"/>
      <c r="W1839" s="23" t="str">
        <f>LEFT(TEXT(Locations[[#This Row],[Zip Code]],"00000"),5)</f>
        <v>00000</v>
      </c>
    </row>
    <row r="1840" spans="2:23" x14ac:dyDescent="0.2">
      <c r="B1840" s="154">
        <v>1828</v>
      </c>
      <c r="C1840" s="33"/>
      <c r="D1840" s="33"/>
      <c r="E1840" s="37"/>
      <c r="F1840" s="38" t="str">
        <f>_xlfn.IFNA(VLOOKUP(Locations[[#This Row],[CleanZip]],ZipCodes[],2,0),"")</f>
        <v/>
      </c>
      <c r="G1840" s="38" t="str">
        <f>_xlfn.IFNA(VLOOKUP(Locations[[#This Row],[CleanZip]],ZipCodes[],3,0),"")</f>
        <v/>
      </c>
      <c r="H1840" s="33"/>
      <c r="I1840" s="39"/>
      <c r="J1840" s="39"/>
      <c r="K1840" s="40"/>
      <c r="L1840" s="40"/>
      <c r="M1840" s="33"/>
      <c r="N1840" s="40"/>
      <c r="O1840" s="33"/>
      <c r="P1840" s="33"/>
      <c r="Q1840" s="33"/>
      <c r="R1840" s="33"/>
      <c r="S1840" s="33"/>
      <c r="T1840" s="33"/>
      <c r="U1840" s="33"/>
      <c r="V1840" s="33"/>
      <c r="W1840" s="23" t="str">
        <f>LEFT(TEXT(Locations[[#This Row],[Zip Code]],"00000"),5)</f>
        <v>00000</v>
      </c>
    </row>
    <row r="1841" spans="2:23" x14ac:dyDescent="0.2">
      <c r="B1841" s="154">
        <v>1829</v>
      </c>
      <c r="C1841" s="33"/>
      <c r="D1841" s="33"/>
      <c r="E1841" s="37"/>
      <c r="F1841" s="38" t="str">
        <f>_xlfn.IFNA(VLOOKUP(Locations[[#This Row],[CleanZip]],ZipCodes[],2,0),"")</f>
        <v/>
      </c>
      <c r="G1841" s="38" t="str">
        <f>_xlfn.IFNA(VLOOKUP(Locations[[#This Row],[CleanZip]],ZipCodes[],3,0),"")</f>
        <v/>
      </c>
      <c r="H1841" s="33"/>
      <c r="I1841" s="39"/>
      <c r="J1841" s="39"/>
      <c r="K1841" s="40"/>
      <c r="L1841" s="40"/>
      <c r="M1841" s="33"/>
      <c r="N1841" s="40"/>
      <c r="O1841" s="33"/>
      <c r="P1841" s="33"/>
      <c r="Q1841" s="33"/>
      <c r="R1841" s="33"/>
      <c r="S1841" s="33"/>
      <c r="T1841" s="33"/>
      <c r="U1841" s="33"/>
      <c r="V1841" s="33"/>
      <c r="W1841" s="23" t="str">
        <f>LEFT(TEXT(Locations[[#This Row],[Zip Code]],"00000"),5)</f>
        <v>00000</v>
      </c>
    </row>
    <row r="1842" spans="2:23" x14ac:dyDescent="0.2">
      <c r="B1842" s="154">
        <v>1830</v>
      </c>
      <c r="C1842" s="33"/>
      <c r="D1842" s="33"/>
      <c r="E1842" s="37"/>
      <c r="F1842" s="38" t="str">
        <f>_xlfn.IFNA(VLOOKUP(Locations[[#This Row],[CleanZip]],ZipCodes[],2,0),"")</f>
        <v/>
      </c>
      <c r="G1842" s="38" t="str">
        <f>_xlfn.IFNA(VLOOKUP(Locations[[#This Row],[CleanZip]],ZipCodes[],3,0),"")</f>
        <v/>
      </c>
      <c r="H1842" s="33"/>
      <c r="I1842" s="39"/>
      <c r="J1842" s="39"/>
      <c r="K1842" s="40"/>
      <c r="L1842" s="40"/>
      <c r="M1842" s="33"/>
      <c r="N1842" s="40"/>
      <c r="O1842" s="33"/>
      <c r="P1842" s="33"/>
      <c r="Q1842" s="33"/>
      <c r="R1842" s="33"/>
      <c r="S1842" s="33"/>
      <c r="T1842" s="33"/>
      <c r="U1842" s="33"/>
      <c r="V1842" s="33"/>
      <c r="W1842" s="23" t="str">
        <f>LEFT(TEXT(Locations[[#This Row],[Zip Code]],"00000"),5)</f>
        <v>00000</v>
      </c>
    </row>
    <row r="1843" spans="2:23" x14ac:dyDescent="0.2">
      <c r="B1843" s="154">
        <v>1831</v>
      </c>
      <c r="C1843" s="33"/>
      <c r="D1843" s="33"/>
      <c r="E1843" s="37"/>
      <c r="F1843" s="38" t="str">
        <f>_xlfn.IFNA(VLOOKUP(Locations[[#This Row],[CleanZip]],ZipCodes[],2,0),"")</f>
        <v/>
      </c>
      <c r="G1843" s="38" t="str">
        <f>_xlfn.IFNA(VLOOKUP(Locations[[#This Row],[CleanZip]],ZipCodes[],3,0),"")</f>
        <v/>
      </c>
      <c r="H1843" s="33"/>
      <c r="I1843" s="39"/>
      <c r="J1843" s="39"/>
      <c r="K1843" s="40"/>
      <c r="L1843" s="40"/>
      <c r="M1843" s="33"/>
      <c r="N1843" s="40"/>
      <c r="O1843" s="33"/>
      <c r="P1843" s="33"/>
      <c r="Q1843" s="33"/>
      <c r="R1843" s="33"/>
      <c r="S1843" s="33"/>
      <c r="T1843" s="33"/>
      <c r="U1843" s="33"/>
      <c r="V1843" s="33"/>
      <c r="W1843" s="23" t="str">
        <f>LEFT(TEXT(Locations[[#This Row],[Zip Code]],"00000"),5)</f>
        <v>00000</v>
      </c>
    </row>
    <row r="1844" spans="2:23" x14ac:dyDescent="0.2">
      <c r="B1844" s="154">
        <v>1832</v>
      </c>
      <c r="C1844" s="33"/>
      <c r="D1844" s="33"/>
      <c r="E1844" s="37"/>
      <c r="F1844" s="38" t="str">
        <f>_xlfn.IFNA(VLOOKUP(Locations[[#This Row],[CleanZip]],ZipCodes[],2,0),"")</f>
        <v/>
      </c>
      <c r="G1844" s="38" t="str">
        <f>_xlfn.IFNA(VLOOKUP(Locations[[#This Row],[CleanZip]],ZipCodes[],3,0),"")</f>
        <v/>
      </c>
      <c r="H1844" s="33"/>
      <c r="I1844" s="39"/>
      <c r="J1844" s="39"/>
      <c r="K1844" s="40"/>
      <c r="L1844" s="40"/>
      <c r="M1844" s="33"/>
      <c r="N1844" s="40"/>
      <c r="O1844" s="33"/>
      <c r="P1844" s="33"/>
      <c r="Q1844" s="33"/>
      <c r="R1844" s="33"/>
      <c r="S1844" s="33"/>
      <c r="T1844" s="33"/>
      <c r="U1844" s="33"/>
      <c r="V1844" s="33"/>
      <c r="W1844" s="23" t="str">
        <f>LEFT(TEXT(Locations[[#This Row],[Zip Code]],"00000"),5)</f>
        <v>00000</v>
      </c>
    </row>
    <row r="1845" spans="2:23" x14ac:dyDescent="0.2">
      <c r="B1845" s="154">
        <v>1833</v>
      </c>
      <c r="C1845" s="33"/>
      <c r="D1845" s="33"/>
      <c r="E1845" s="37"/>
      <c r="F1845" s="38" t="str">
        <f>_xlfn.IFNA(VLOOKUP(Locations[[#This Row],[CleanZip]],ZipCodes[],2,0),"")</f>
        <v/>
      </c>
      <c r="G1845" s="38" t="str">
        <f>_xlfn.IFNA(VLOOKUP(Locations[[#This Row],[CleanZip]],ZipCodes[],3,0),"")</f>
        <v/>
      </c>
      <c r="H1845" s="33"/>
      <c r="I1845" s="39"/>
      <c r="J1845" s="39"/>
      <c r="K1845" s="40"/>
      <c r="L1845" s="40"/>
      <c r="M1845" s="33"/>
      <c r="N1845" s="40"/>
      <c r="O1845" s="33"/>
      <c r="P1845" s="33"/>
      <c r="Q1845" s="33"/>
      <c r="R1845" s="33"/>
      <c r="S1845" s="33"/>
      <c r="T1845" s="33"/>
      <c r="U1845" s="33"/>
      <c r="V1845" s="33"/>
      <c r="W1845" s="23" t="str">
        <f>LEFT(TEXT(Locations[[#This Row],[Zip Code]],"00000"),5)</f>
        <v>00000</v>
      </c>
    </row>
    <row r="1846" spans="2:23" x14ac:dyDescent="0.2">
      <c r="B1846" s="154">
        <v>1834</v>
      </c>
      <c r="C1846" s="33"/>
      <c r="D1846" s="33"/>
      <c r="E1846" s="37"/>
      <c r="F1846" s="38" t="str">
        <f>_xlfn.IFNA(VLOOKUP(Locations[[#This Row],[CleanZip]],ZipCodes[],2,0),"")</f>
        <v/>
      </c>
      <c r="G1846" s="38" t="str">
        <f>_xlfn.IFNA(VLOOKUP(Locations[[#This Row],[CleanZip]],ZipCodes[],3,0),"")</f>
        <v/>
      </c>
      <c r="H1846" s="33"/>
      <c r="I1846" s="39"/>
      <c r="J1846" s="39"/>
      <c r="K1846" s="40"/>
      <c r="L1846" s="40"/>
      <c r="M1846" s="33"/>
      <c r="N1846" s="40"/>
      <c r="O1846" s="33"/>
      <c r="P1846" s="33"/>
      <c r="Q1846" s="33"/>
      <c r="R1846" s="33"/>
      <c r="S1846" s="33"/>
      <c r="T1846" s="33"/>
      <c r="U1846" s="33"/>
      <c r="V1846" s="33"/>
      <c r="W1846" s="23" t="str">
        <f>LEFT(TEXT(Locations[[#This Row],[Zip Code]],"00000"),5)</f>
        <v>00000</v>
      </c>
    </row>
    <row r="1847" spans="2:23" x14ac:dyDescent="0.2">
      <c r="B1847" s="154">
        <v>1835</v>
      </c>
      <c r="C1847" s="33"/>
      <c r="D1847" s="33"/>
      <c r="E1847" s="37"/>
      <c r="F1847" s="38" t="str">
        <f>_xlfn.IFNA(VLOOKUP(Locations[[#This Row],[CleanZip]],ZipCodes[],2,0),"")</f>
        <v/>
      </c>
      <c r="G1847" s="38" t="str">
        <f>_xlfn.IFNA(VLOOKUP(Locations[[#This Row],[CleanZip]],ZipCodes[],3,0),"")</f>
        <v/>
      </c>
      <c r="H1847" s="33"/>
      <c r="I1847" s="39"/>
      <c r="J1847" s="39"/>
      <c r="K1847" s="40"/>
      <c r="L1847" s="40"/>
      <c r="M1847" s="33"/>
      <c r="N1847" s="40"/>
      <c r="O1847" s="33"/>
      <c r="P1847" s="33"/>
      <c r="Q1847" s="33"/>
      <c r="R1847" s="33"/>
      <c r="S1847" s="33"/>
      <c r="T1847" s="33"/>
      <c r="U1847" s="33"/>
      <c r="V1847" s="33"/>
      <c r="W1847" s="23" t="str">
        <f>LEFT(TEXT(Locations[[#This Row],[Zip Code]],"00000"),5)</f>
        <v>00000</v>
      </c>
    </row>
    <row r="1848" spans="2:23" x14ac:dyDescent="0.2">
      <c r="B1848" s="154">
        <v>1836</v>
      </c>
      <c r="C1848" s="33"/>
      <c r="D1848" s="33"/>
      <c r="E1848" s="37"/>
      <c r="F1848" s="38" t="str">
        <f>_xlfn.IFNA(VLOOKUP(Locations[[#This Row],[CleanZip]],ZipCodes[],2,0),"")</f>
        <v/>
      </c>
      <c r="G1848" s="38" t="str">
        <f>_xlfn.IFNA(VLOOKUP(Locations[[#This Row],[CleanZip]],ZipCodes[],3,0),"")</f>
        <v/>
      </c>
      <c r="H1848" s="33"/>
      <c r="I1848" s="39"/>
      <c r="J1848" s="39"/>
      <c r="K1848" s="40"/>
      <c r="L1848" s="40"/>
      <c r="M1848" s="33"/>
      <c r="N1848" s="40"/>
      <c r="O1848" s="33"/>
      <c r="P1848" s="33"/>
      <c r="Q1848" s="33"/>
      <c r="R1848" s="33"/>
      <c r="S1848" s="33"/>
      <c r="T1848" s="33"/>
      <c r="U1848" s="33"/>
      <c r="V1848" s="33"/>
      <c r="W1848" s="23" t="str">
        <f>LEFT(TEXT(Locations[[#This Row],[Zip Code]],"00000"),5)</f>
        <v>00000</v>
      </c>
    </row>
    <row r="1849" spans="2:23" x14ac:dyDescent="0.2">
      <c r="B1849" s="154">
        <v>1837</v>
      </c>
      <c r="C1849" s="33"/>
      <c r="D1849" s="33"/>
      <c r="E1849" s="37"/>
      <c r="F1849" s="38" t="str">
        <f>_xlfn.IFNA(VLOOKUP(Locations[[#This Row],[CleanZip]],ZipCodes[],2,0),"")</f>
        <v/>
      </c>
      <c r="G1849" s="38" t="str">
        <f>_xlfn.IFNA(VLOOKUP(Locations[[#This Row],[CleanZip]],ZipCodes[],3,0),"")</f>
        <v/>
      </c>
      <c r="H1849" s="33"/>
      <c r="I1849" s="39"/>
      <c r="J1849" s="39"/>
      <c r="K1849" s="40"/>
      <c r="L1849" s="40"/>
      <c r="M1849" s="33"/>
      <c r="N1849" s="40"/>
      <c r="O1849" s="33"/>
      <c r="P1849" s="33"/>
      <c r="Q1849" s="33"/>
      <c r="R1849" s="33"/>
      <c r="S1849" s="33"/>
      <c r="T1849" s="33"/>
      <c r="U1849" s="33"/>
      <c r="V1849" s="33"/>
      <c r="W1849" s="23" t="str">
        <f>LEFT(TEXT(Locations[[#This Row],[Zip Code]],"00000"),5)</f>
        <v>00000</v>
      </c>
    </row>
    <row r="1850" spans="2:23" x14ac:dyDescent="0.2">
      <c r="B1850" s="154">
        <v>1838</v>
      </c>
      <c r="C1850" s="33"/>
      <c r="D1850" s="33"/>
      <c r="E1850" s="37"/>
      <c r="F1850" s="38" t="str">
        <f>_xlfn.IFNA(VLOOKUP(Locations[[#This Row],[CleanZip]],ZipCodes[],2,0),"")</f>
        <v/>
      </c>
      <c r="G1850" s="38" t="str">
        <f>_xlfn.IFNA(VLOOKUP(Locations[[#This Row],[CleanZip]],ZipCodes[],3,0),"")</f>
        <v/>
      </c>
      <c r="H1850" s="33"/>
      <c r="I1850" s="39"/>
      <c r="J1850" s="39"/>
      <c r="K1850" s="40"/>
      <c r="L1850" s="40"/>
      <c r="M1850" s="33"/>
      <c r="N1850" s="40"/>
      <c r="O1850" s="33"/>
      <c r="P1850" s="33"/>
      <c r="Q1850" s="33"/>
      <c r="R1850" s="33"/>
      <c r="S1850" s="33"/>
      <c r="T1850" s="33"/>
      <c r="U1850" s="33"/>
      <c r="V1850" s="33"/>
      <c r="W1850" s="23" t="str">
        <f>LEFT(TEXT(Locations[[#This Row],[Zip Code]],"00000"),5)</f>
        <v>00000</v>
      </c>
    </row>
    <row r="1851" spans="2:23" x14ac:dyDescent="0.2">
      <c r="B1851" s="154">
        <v>1839</v>
      </c>
      <c r="C1851" s="33"/>
      <c r="D1851" s="33"/>
      <c r="E1851" s="37"/>
      <c r="F1851" s="38" t="str">
        <f>_xlfn.IFNA(VLOOKUP(Locations[[#This Row],[CleanZip]],ZipCodes[],2,0),"")</f>
        <v/>
      </c>
      <c r="G1851" s="38" t="str">
        <f>_xlfn.IFNA(VLOOKUP(Locations[[#This Row],[CleanZip]],ZipCodes[],3,0),"")</f>
        <v/>
      </c>
      <c r="H1851" s="33"/>
      <c r="I1851" s="39"/>
      <c r="J1851" s="39"/>
      <c r="K1851" s="40"/>
      <c r="L1851" s="40"/>
      <c r="M1851" s="33"/>
      <c r="N1851" s="40"/>
      <c r="O1851" s="33"/>
      <c r="P1851" s="33"/>
      <c r="Q1851" s="33"/>
      <c r="R1851" s="33"/>
      <c r="S1851" s="33"/>
      <c r="T1851" s="33"/>
      <c r="U1851" s="33"/>
      <c r="V1851" s="33"/>
      <c r="W1851" s="23" t="str">
        <f>LEFT(TEXT(Locations[[#This Row],[Zip Code]],"00000"),5)</f>
        <v>00000</v>
      </c>
    </row>
    <row r="1852" spans="2:23" x14ac:dyDescent="0.2">
      <c r="B1852" s="154">
        <v>1840</v>
      </c>
      <c r="C1852" s="33"/>
      <c r="D1852" s="33"/>
      <c r="E1852" s="37"/>
      <c r="F1852" s="38" t="str">
        <f>_xlfn.IFNA(VLOOKUP(Locations[[#This Row],[CleanZip]],ZipCodes[],2,0),"")</f>
        <v/>
      </c>
      <c r="G1852" s="38" t="str">
        <f>_xlfn.IFNA(VLOOKUP(Locations[[#This Row],[CleanZip]],ZipCodes[],3,0),"")</f>
        <v/>
      </c>
      <c r="H1852" s="33"/>
      <c r="I1852" s="39"/>
      <c r="J1852" s="39"/>
      <c r="K1852" s="40"/>
      <c r="L1852" s="40"/>
      <c r="M1852" s="33"/>
      <c r="N1852" s="40"/>
      <c r="O1852" s="33"/>
      <c r="P1852" s="33"/>
      <c r="Q1852" s="33"/>
      <c r="R1852" s="33"/>
      <c r="S1852" s="33"/>
      <c r="T1852" s="33"/>
      <c r="U1852" s="33"/>
      <c r="V1852" s="33"/>
      <c r="W1852" s="23" t="str">
        <f>LEFT(TEXT(Locations[[#This Row],[Zip Code]],"00000"),5)</f>
        <v>00000</v>
      </c>
    </row>
    <row r="1853" spans="2:23" x14ac:dyDescent="0.2">
      <c r="B1853" s="154">
        <v>1841</v>
      </c>
      <c r="C1853" s="33"/>
      <c r="D1853" s="33"/>
      <c r="E1853" s="37"/>
      <c r="F1853" s="38" t="str">
        <f>_xlfn.IFNA(VLOOKUP(Locations[[#This Row],[CleanZip]],ZipCodes[],2,0),"")</f>
        <v/>
      </c>
      <c r="G1853" s="38" t="str">
        <f>_xlfn.IFNA(VLOOKUP(Locations[[#This Row],[CleanZip]],ZipCodes[],3,0),"")</f>
        <v/>
      </c>
      <c r="H1853" s="33"/>
      <c r="I1853" s="39"/>
      <c r="J1853" s="39"/>
      <c r="K1853" s="40"/>
      <c r="L1853" s="40"/>
      <c r="M1853" s="33"/>
      <c r="N1853" s="40"/>
      <c r="O1853" s="33"/>
      <c r="P1853" s="33"/>
      <c r="Q1853" s="33"/>
      <c r="R1853" s="33"/>
      <c r="S1853" s="33"/>
      <c r="T1853" s="33"/>
      <c r="U1853" s="33"/>
      <c r="V1853" s="33"/>
      <c r="W1853" s="23" t="str">
        <f>LEFT(TEXT(Locations[[#This Row],[Zip Code]],"00000"),5)</f>
        <v>00000</v>
      </c>
    </row>
    <row r="1854" spans="2:23" x14ac:dyDescent="0.2">
      <c r="B1854" s="154">
        <v>1842</v>
      </c>
      <c r="C1854" s="33"/>
      <c r="D1854" s="33"/>
      <c r="E1854" s="37"/>
      <c r="F1854" s="38" t="str">
        <f>_xlfn.IFNA(VLOOKUP(Locations[[#This Row],[CleanZip]],ZipCodes[],2,0),"")</f>
        <v/>
      </c>
      <c r="G1854" s="38" t="str">
        <f>_xlfn.IFNA(VLOOKUP(Locations[[#This Row],[CleanZip]],ZipCodes[],3,0),"")</f>
        <v/>
      </c>
      <c r="H1854" s="33"/>
      <c r="I1854" s="39"/>
      <c r="J1854" s="39"/>
      <c r="K1854" s="40"/>
      <c r="L1854" s="40"/>
      <c r="M1854" s="33"/>
      <c r="N1854" s="40"/>
      <c r="O1854" s="33"/>
      <c r="P1854" s="33"/>
      <c r="Q1854" s="33"/>
      <c r="R1854" s="33"/>
      <c r="S1854" s="33"/>
      <c r="T1854" s="33"/>
      <c r="U1854" s="33"/>
      <c r="V1854" s="33"/>
      <c r="W1854" s="23" t="str">
        <f>LEFT(TEXT(Locations[[#This Row],[Zip Code]],"00000"),5)</f>
        <v>00000</v>
      </c>
    </row>
    <row r="1855" spans="2:23" x14ac:dyDescent="0.2">
      <c r="B1855" s="154">
        <v>1843</v>
      </c>
      <c r="C1855" s="33"/>
      <c r="D1855" s="33"/>
      <c r="E1855" s="37"/>
      <c r="F1855" s="38" t="str">
        <f>_xlfn.IFNA(VLOOKUP(Locations[[#This Row],[CleanZip]],ZipCodes[],2,0),"")</f>
        <v/>
      </c>
      <c r="G1855" s="38" t="str">
        <f>_xlfn.IFNA(VLOOKUP(Locations[[#This Row],[CleanZip]],ZipCodes[],3,0),"")</f>
        <v/>
      </c>
      <c r="H1855" s="33"/>
      <c r="I1855" s="39"/>
      <c r="J1855" s="39"/>
      <c r="K1855" s="40"/>
      <c r="L1855" s="40"/>
      <c r="M1855" s="33"/>
      <c r="N1855" s="40"/>
      <c r="O1855" s="33"/>
      <c r="P1855" s="33"/>
      <c r="Q1855" s="33"/>
      <c r="R1855" s="33"/>
      <c r="S1855" s="33"/>
      <c r="T1855" s="33"/>
      <c r="U1855" s="33"/>
      <c r="V1855" s="33"/>
      <c r="W1855" s="23" t="str">
        <f>LEFT(TEXT(Locations[[#This Row],[Zip Code]],"00000"),5)</f>
        <v>00000</v>
      </c>
    </row>
    <row r="1856" spans="2:23" x14ac:dyDescent="0.2">
      <c r="B1856" s="154">
        <v>1844</v>
      </c>
      <c r="C1856" s="33"/>
      <c r="D1856" s="33"/>
      <c r="E1856" s="37"/>
      <c r="F1856" s="38" t="str">
        <f>_xlfn.IFNA(VLOOKUP(Locations[[#This Row],[CleanZip]],ZipCodes[],2,0),"")</f>
        <v/>
      </c>
      <c r="G1856" s="38" t="str">
        <f>_xlfn.IFNA(VLOOKUP(Locations[[#This Row],[CleanZip]],ZipCodes[],3,0),"")</f>
        <v/>
      </c>
      <c r="H1856" s="33"/>
      <c r="I1856" s="39"/>
      <c r="J1856" s="39"/>
      <c r="K1856" s="40"/>
      <c r="L1856" s="40"/>
      <c r="M1856" s="33"/>
      <c r="N1856" s="40"/>
      <c r="O1856" s="33"/>
      <c r="P1856" s="33"/>
      <c r="Q1856" s="33"/>
      <c r="R1856" s="33"/>
      <c r="S1856" s="33"/>
      <c r="T1856" s="33"/>
      <c r="U1856" s="33"/>
      <c r="V1856" s="33"/>
      <c r="W1856" s="23" t="str">
        <f>LEFT(TEXT(Locations[[#This Row],[Zip Code]],"00000"),5)</f>
        <v>00000</v>
      </c>
    </row>
    <row r="1857" spans="2:23" x14ac:dyDescent="0.2">
      <c r="B1857" s="154">
        <v>1845</v>
      </c>
      <c r="C1857" s="33"/>
      <c r="D1857" s="33"/>
      <c r="E1857" s="37"/>
      <c r="F1857" s="38" t="str">
        <f>_xlfn.IFNA(VLOOKUP(Locations[[#This Row],[CleanZip]],ZipCodes[],2,0),"")</f>
        <v/>
      </c>
      <c r="G1857" s="38" t="str">
        <f>_xlfn.IFNA(VLOOKUP(Locations[[#This Row],[CleanZip]],ZipCodes[],3,0),"")</f>
        <v/>
      </c>
      <c r="H1857" s="33"/>
      <c r="I1857" s="39"/>
      <c r="J1857" s="39"/>
      <c r="K1857" s="40"/>
      <c r="L1857" s="40"/>
      <c r="M1857" s="33"/>
      <c r="N1857" s="40"/>
      <c r="O1857" s="33"/>
      <c r="P1857" s="33"/>
      <c r="Q1857" s="33"/>
      <c r="R1857" s="33"/>
      <c r="S1857" s="33"/>
      <c r="T1857" s="33"/>
      <c r="U1857" s="33"/>
      <c r="V1857" s="33"/>
      <c r="W1857" s="23" t="str">
        <f>LEFT(TEXT(Locations[[#This Row],[Zip Code]],"00000"),5)</f>
        <v>00000</v>
      </c>
    </row>
    <row r="1858" spans="2:23" x14ac:dyDescent="0.2">
      <c r="B1858" s="154">
        <v>1846</v>
      </c>
      <c r="C1858" s="33"/>
      <c r="D1858" s="33"/>
      <c r="E1858" s="37"/>
      <c r="F1858" s="38" t="str">
        <f>_xlfn.IFNA(VLOOKUP(Locations[[#This Row],[CleanZip]],ZipCodes[],2,0),"")</f>
        <v/>
      </c>
      <c r="G1858" s="38" t="str">
        <f>_xlfn.IFNA(VLOOKUP(Locations[[#This Row],[CleanZip]],ZipCodes[],3,0),"")</f>
        <v/>
      </c>
      <c r="H1858" s="33"/>
      <c r="I1858" s="39"/>
      <c r="J1858" s="39"/>
      <c r="K1858" s="40"/>
      <c r="L1858" s="40"/>
      <c r="M1858" s="33"/>
      <c r="N1858" s="40"/>
      <c r="O1858" s="33"/>
      <c r="P1858" s="33"/>
      <c r="Q1858" s="33"/>
      <c r="R1858" s="33"/>
      <c r="S1858" s="33"/>
      <c r="T1858" s="33"/>
      <c r="U1858" s="33"/>
      <c r="V1858" s="33"/>
      <c r="W1858" s="23" t="str">
        <f>LEFT(TEXT(Locations[[#This Row],[Zip Code]],"00000"),5)</f>
        <v>00000</v>
      </c>
    </row>
    <row r="1859" spans="2:23" x14ac:dyDescent="0.2">
      <c r="B1859" s="154">
        <v>1847</v>
      </c>
      <c r="C1859" s="33"/>
      <c r="D1859" s="33"/>
      <c r="E1859" s="37"/>
      <c r="F1859" s="38" t="str">
        <f>_xlfn.IFNA(VLOOKUP(Locations[[#This Row],[CleanZip]],ZipCodes[],2,0),"")</f>
        <v/>
      </c>
      <c r="G1859" s="38" t="str">
        <f>_xlfn.IFNA(VLOOKUP(Locations[[#This Row],[CleanZip]],ZipCodes[],3,0),"")</f>
        <v/>
      </c>
      <c r="H1859" s="33"/>
      <c r="I1859" s="39"/>
      <c r="J1859" s="39"/>
      <c r="K1859" s="40"/>
      <c r="L1859" s="40"/>
      <c r="M1859" s="33"/>
      <c r="N1859" s="40"/>
      <c r="O1859" s="33"/>
      <c r="P1859" s="33"/>
      <c r="Q1859" s="33"/>
      <c r="R1859" s="33"/>
      <c r="S1859" s="33"/>
      <c r="T1859" s="33"/>
      <c r="U1859" s="33"/>
      <c r="V1859" s="33"/>
      <c r="W1859" s="23" t="str">
        <f>LEFT(TEXT(Locations[[#This Row],[Zip Code]],"00000"),5)</f>
        <v>00000</v>
      </c>
    </row>
    <row r="1860" spans="2:23" x14ac:dyDescent="0.2">
      <c r="B1860" s="154">
        <v>1848</v>
      </c>
      <c r="C1860" s="33"/>
      <c r="D1860" s="33"/>
      <c r="E1860" s="37"/>
      <c r="F1860" s="38" t="str">
        <f>_xlfn.IFNA(VLOOKUP(Locations[[#This Row],[CleanZip]],ZipCodes[],2,0),"")</f>
        <v/>
      </c>
      <c r="G1860" s="38" t="str">
        <f>_xlfn.IFNA(VLOOKUP(Locations[[#This Row],[CleanZip]],ZipCodes[],3,0),"")</f>
        <v/>
      </c>
      <c r="H1860" s="33"/>
      <c r="I1860" s="39"/>
      <c r="J1860" s="39"/>
      <c r="K1860" s="40"/>
      <c r="L1860" s="40"/>
      <c r="M1860" s="33"/>
      <c r="N1860" s="40"/>
      <c r="O1860" s="33"/>
      <c r="P1860" s="33"/>
      <c r="Q1860" s="33"/>
      <c r="R1860" s="33"/>
      <c r="S1860" s="33"/>
      <c r="T1860" s="33"/>
      <c r="U1860" s="33"/>
      <c r="V1860" s="33"/>
      <c r="W1860" s="23" t="str">
        <f>LEFT(TEXT(Locations[[#This Row],[Zip Code]],"00000"),5)</f>
        <v>00000</v>
      </c>
    </row>
    <row r="1861" spans="2:23" x14ac:dyDescent="0.2">
      <c r="B1861" s="154">
        <v>1849</v>
      </c>
      <c r="C1861" s="33"/>
      <c r="D1861" s="33"/>
      <c r="E1861" s="37"/>
      <c r="F1861" s="38" t="str">
        <f>_xlfn.IFNA(VLOOKUP(Locations[[#This Row],[CleanZip]],ZipCodes[],2,0),"")</f>
        <v/>
      </c>
      <c r="G1861" s="38" t="str">
        <f>_xlfn.IFNA(VLOOKUP(Locations[[#This Row],[CleanZip]],ZipCodes[],3,0),"")</f>
        <v/>
      </c>
      <c r="H1861" s="33"/>
      <c r="I1861" s="39"/>
      <c r="J1861" s="39"/>
      <c r="K1861" s="40"/>
      <c r="L1861" s="40"/>
      <c r="M1861" s="33"/>
      <c r="N1861" s="40"/>
      <c r="O1861" s="33"/>
      <c r="P1861" s="33"/>
      <c r="Q1861" s="33"/>
      <c r="R1861" s="33"/>
      <c r="S1861" s="33"/>
      <c r="T1861" s="33"/>
      <c r="U1861" s="33"/>
      <c r="V1861" s="33"/>
      <c r="W1861" s="23" t="str">
        <f>LEFT(TEXT(Locations[[#This Row],[Zip Code]],"00000"),5)</f>
        <v>00000</v>
      </c>
    </row>
    <row r="1862" spans="2:23" x14ac:dyDescent="0.2">
      <c r="B1862" s="154">
        <v>1850</v>
      </c>
      <c r="C1862" s="33"/>
      <c r="D1862" s="33"/>
      <c r="E1862" s="37"/>
      <c r="F1862" s="38" t="str">
        <f>_xlfn.IFNA(VLOOKUP(Locations[[#This Row],[CleanZip]],ZipCodes[],2,0),"")</f>
        <v/>
      </c>
      <c r="G1862" s="38" t="str">
        <f>_xlfn.IFNA(VLOOKUP(Locations[[#This Row],[CleanZip]],ZipCodes[],3,0),"")</f>
        <v/>
      </c>
      <c r="H1862" s="33"/>
      <c r="I1862" s="39"/>
      <c r="J1862" s="39"/>
      <c r="K1862" s="40"/>
      <c r="L1862" s="40"/>
      <c r="M1862" s="33"/>
      <c r="N1862" s="40"/>
      <c r="O1862" s="33"/>
      <c r="P1862" s="33"/>
      <c r="Q1862" s="33"/>
      <c r="R1862" s="33"/>
      <c r="S1862" s="33"/>
      <c r="T1862" s="33"/>
      <c r="U1862" s="33"/>
      <c r="V1862" s="33"/>
      <c r="W1862" s="23" t="str">
        <f>LEFT(TEXT(Locations[[#This Row],[Zip Code]],"00000"),5)</f>
        <v>00000</v>
      </c>
    </row>
    <row r="1863" spans="2:23" x14ac:dyDescent="0.2">
      <c r="B1863" s="154">
        <v>1851</v>
      </c>
      <c r="C1863" s="33"/>
      <c r="D1863" s="33"/>
      <c r="E1863" s="37"/>
      <c r="F1863" s="38" t="str">
        <f>_xlfn.IFNA(VLOOKUP(Locations[[#This Row],[CleanZip]],ZipCodes[],2,0),"")</f>
        <v/>
      </c>
      <c r="G1863" s="38" t="str">
        <f>_xlfn.IFNA(VLOOKUP(Locations[[#This Row],[CleanZip]],ZipCodes[],3,0),"")</f>
        <v/>
      </c>
      <c r="H1863" s="33"/>
      <c r="I1863" s="39"/>
      <c r="J1863" s="39"/>
      <c r="K1863" s="40"/>
      <c r="L1863" s="40"/>
      <c r="M1863" s="33"/>
      <c r="N1863" s="40"/>
      <c r="O1863" s="33"/>
      <c r="P1863" s="33"/>
      <c r="Q1863" s="33"/>
      <c r="R1863" s="33"/>
      <c r="S1863" s="33"/>
      <c r="T1863" s="33"/>
      <c r="U1863" s="33"/>
      <c r="V1863" s="33"/>
      <c r="W1863" s="23" t="str">
        <f>LEFT(TEXT(Locations[[#This Row],[Zip Code]],"00000"),5)</f>
        <v>00000</v>
      </c>
    </row>
    <row r="1864" spans="2:23" x14ac:dyDescent="0.2">
      <c r="B1864" s="154">
        <v>1852</v>
      </c>
      <c r="C1864" s="33"/>
      <c r="D1864" s="33"/>
      <c r="E1864" s="37"/>
      <c r="F1864" s="38" t="str">
        <f>_xlfn.IFNA(VLOOKUP(Locations[[#This Row],[CleanZip]],ZipCodes[],2,0),"")</f>
        <v/>
      </c>
      <c r="G1864" s="38" t="str">
        <f>_xlfn.IFNA(VLOOKUP(Locations[[#This Row],[CleanZip]],ZipCodes[],3,0),"")</f>
        <v/>
      </c>
      <c r="H1864" s="33"/>
      <c r="I1864" s="39"/>
      <c r="J1864" s="39"/>
      <c r="K1864" s="40"/>
      <c r="L1864" s="40"/>
      <c r="M1864" s="33"/>
      <c r="N1864" s="40"/>
      <c r="O1864" s="33"/>
      <c r="P1864" s="33"/>
      <c r="Q1864" s="33"/>
      <c r="R1864" s="33"/>
      <c r="S1864" s="33"/>
      <c r="T1864" s="33"/>
      <c r="U1864" s="33"/>
      <c r="V1864" s="33"/>
      <c r="W1864" s="23" t="str">
        <f>LEFT(TEXT(Locations[[#This Row],[Zip Code]],"00000"),5)</f>
        <v>00000</v>
      </c>
    </row>
    <row r="1865" spans="2:23" x14ac:dyDescent="0.2">
      <c r="B1865" s="154">
        <v>1853</v>
      </c>
      <c r="C1865" s="33"/>
      <c r="D1865" s="33"/>
      <c r="E1865" s="37"/>
      <c r="F1865" s="38" t="str">
        <f>_xlfn.IFNA(VLOOKUP(Locations[[#This Row],[CleanZip]],ZipCodes[],2,0),"")</f>
        <v/>
      </c>
      <c r="G1865" s="38" t="str">
        <f>_xlfn.IFNA(VLOOKUP(Locations[[#This Row],[CleanZip]],ZipCodes[],3,0),"")</f>
        <v/>
      </c>
      <c r="H1865" s="33"/>
      <c r="I1865" s="39"/>
      <c r="J1865" s="39"/>
      <c r="K1865" s="40"/>
      <c r="L1865" s="40"/>
      <c r="M1865" s="33"/>
      <c r="N1865" s="40"/>
      <c r="O1865" s="33"/>
      <c r="P1865" s="33"/>
      <c r="Q1865" s="33"/>
      <c r="R1865" s="33"/>
      <c r="S1865" s="33"/>
      <c r="T1865" s="33"/>
      <c r="U1865" s="33"/>
      <c r="V1865" s="33"/>
      <c r="W1865" s="23" t="str">
        <f>LEFT(TEXT(Locations[[#This Row],[Zip Code]],"00000"),5)</f>
        <v>00000</v>
      </c>
    </row>
    <row r="1866" spans="2:23" x14ac:dyDescent="0.2">
      <c r="B1866" s="154">
        <v>1854</v>
      </c>
      <c r="C1866" s="33"/>
      <c r="D1866" s="33"/>
      <c r="E1866" s="37"/>
      <c r="F1866" s="38" t="str">
        <f>_xlfn.IFNA(VLOOKUP(Locations[[#This Row],[CleanZip]],ZipCodes[],2,0),"")</f>
        <v/>
      </c>
      <c r="G1866" s="38" t="str">
        <f>_xlfn.IFNA(VLOOKUP(Locations[[#This Row],[CleanZip]],ZipCodes[],3,0),"")</f>
        <v/>
      </c>
      <c r="H1866" s="33"/>
      <c r="I1866" s="39"/>
      <c r="J1866" s="39"/>
      <c r="K1866" s="40"/>
      <c r="L1866" s="40"/>
      <c r="M1866" s="33"/>
      <c r="N1866" s="40"/>
      <c r="O1866" s="33"/>
      <c r="P1866" s="33"/>
      <c r="Q1866" s="33"/>
      <c r="R1866" s="33"/>
      <c r="S1866" s="33"/>
      <c r="T1866" s="33"/>
      <c r="U1866" s="33"/>
      <c r="V1866" s="33"/>
      <c r="W1866" s="23" t="str">
        <f>LEFT(TEXT(Locations[[#This Row],[Zip Code]],"00000"),5)</f>
        <v>00000</v>
      </c>
    </row>
    <row r="1867" spans="2:23" x14ac:dyDescent="0.2">
      <c r="B1867" s="154">
        <v>1855</v>
      </c>
      <c r="C1867" s="33"/>
      <c r="D1867" s="33"/>
      <c r="E1867" s="37"/>
      <c r="F1867" s="38" t="str">
        <f>_xlfn.IFNA(VLOOKUP(Locations[[#This Row],[CleanZip]],ZipCodes[],2,0),"")</f>
        <v/>
      </c>
      <c r="G1867" s="38" t="str">
        <f>_xlfn.IFNA(VLOOKUP(Locations[[#This Row],[CleanZip]],ZipCodes[],3,0),"")</f>
        <v/>
      </c>
      <c r="H1867" s="33"/>
      <c r="I1867" s="39"/>
      <c r="J1867" s="39"/>
      <c r="K1867" s="40"/>
      <c r="L1867" s="40"/>
      <c r="M1867" s="33"/>
      <c r="N1867" s="40"/>
      <c r="O1867" s="33"/>
      <c r="P1867" s="33"/>
      <c r="Q1867" s="33"/>
      <c r="R1867" s="33"/>
      <c r="S1867" s="33"/>
      <c r="T1867" s="33"/>
      <c r="U1867" s="33"/>
      <c r="V1867" s="33"/>
      <c r="W1867" s="23" t="str">
        <f>LEFT(TEXT(Locations[[#This Row],[Zip Code]],"00000"),5)</f>
        <v>00000</v>
      </c>
    </row>
    <row r="1868" spans="2:23" x14ac:dyDescent="0.2">
      <c r="B1868" s="154">
        <v>1856</v>
      </c>
      <c r="C1868" s="33"/>
      <c r="D1868" s="33"/>
      <c r="E1868" s="37"/>
      <c r="F1868" s="38" t="str">
        <f>_xlfn.IFNA(VLOOKUP(Locations[[#This Row],[CleanZip]],ZipCodes[],2,0),"")</f>
        <v/>
      </c>
      <c r="G1868" s="38" t="str">
        <f>_xlfn.IFNA(VLOOKUP(Locations[[#This Row],[CleanZip]],ZipCodes[],3,0),"")</f>
        <v/>
      </c>
      <c r="H1868" s="33"/>
      <c r="I1868" s="39"/>
      <c r="J1868" s="39"/>
      <c r="K1868" s="40"/>
      <c r="L1868" s="40"/>
      <c r="M1868" s="33"/>
      <c r="N1868" s="40"/>
      <c r="O1868" s="33"/>
      <c r="P1868" s="33"/>
      <c r="Q1868" s="33"/>
      <c r="R1868" s="33"/>
      <c r="S1868" s="33"/>
      <c r="T1868" s="33"/>
      <c r="U1868" s="33"/>
      <c r="V1868" s="33"/>
      <c r="W1868" s="23" t="str">
        <f>LEFT(TEXT(Locations[[#This Row],[Zip Code]],"00000"),5)</f>
        <v>00000</v>
      </c>
    </row>
    <row r="1869" spans="2:23" x14ac:dyDescent="0.2">
      <c r="B1869" s="154">
        <v>1857</v>
      </c>
      <c r="C1869" s="33"/>
      <c r="D1869" s="33"/>
      <c r="E1869" s="37"/>
      <c r="F1869" s="38" t="str">
        <f>_xlfn.IFNA(VLOOKUP(Locations[[#This Row],[CleanZip]],ZipCodes[],2,0),"")</f>
        <v/>
      </c>
      <c r="G1869" s="38" t="str">
        <f>_xlfn.IFNA(VLOOKUP(Locations[[#This Row],[CleanZip]],ZipCodes[],3,0),"")</f>
        <v/>
      </c>
      <c r="H1869" s="33"/>
      <c r="I1869" s="39"/>
      <c r="J1869" s="39"/>
      <c r="K1869" s="40"/>
      <c r="L1869" s="40"/>
      <c r="M1869" s="33"/>
      <c r="N1869" s="40"/>
      <c r="O1869" s="33"/>
      <c r="P1869" s="33"/>
      <c r="Q1869" s="33"/>
      <c r="R1869" s="33"/>
      <c r="S1869" s="33"/>
      <c r="T1869" s="33"/>
      <c r="U1869" s="33"/>
      <c r="V1869" s="33"/>
      <c r="W1869" s="23" t="str">
        <f>LEFT(TEXT(Locations[[#This Row],[Zip Code]],"00000"),5)</f>
        <v>00000</v>
      </c>
    </row>
    <row r="1870" spans="2:23" x14ac:dyDescent="0.2">
      <c r="B1870" s="154">
        <v>1858</v>
      </c>
      <c r="C1870" s="33"/>
      <c r="D1870" s="33"/>
      <c r="E1870" s="37"/>
      <c r="F1870" s="38" t="str">
        <f>_xlfn.IFNA(VLOOKUP(Locations[[#This Row],[CleanZip]],ZipCodes[],2,0),"")</f>
        <v/>
      </c>
      <c r="G1870" s="38" t="str">
        <f>_xlfn.IFNA(VLOOKUP(Locations[[#This Row],[CleanZip]],ZipCodes[],3,0),"")</f>
        <v/>
      </c>
      <c r="H1870" s="33"/>
      <c r="I1870" s="39"/>
      <c r="J1870" s="39"/>
      <c r="K1870" s="40"/>
      <c r="L1870" s="40"/>
      <c r="M1870" s="33"/>
      <c r="N1870" s="40"/>
      <c r="O1870" s="33"/>
      <c r="P1870" s="33"/>
      <c r="Q1870" s="33"/>
      <c r="R1870" s="33"/>
      <c r="S1870" s="33"/>
      <c r="T1870" s="33"/>
      <c r="U1870" s="33"/>
      <c r="V1870" s="33"/>
      <c r="W1870" s="23" t="str">
        <f>LEFT(TEXT(Locations[[#This Row],[Zip Code]],"00000"),5)</f>
        <v>00000</v>
      </c>
    </row>
    <row r="1871" spans="2:23" x14ac:dyDescent="0.2">
      <c r="B1871" s="154">
        <v>1859</v>
      </c>
      <c r="C1871" s="33"/>
      <c r="D1871" s="33"/>
      <c r="E1871" s="37"/>
      <c r="F1871" s="38" t="str">
        <f>_xlfn.IFNA(VLOOKUP(Locations[[#This Row],[CleanZip]],ZipCodes[],2,0),"")</f>
        <v/>
      </c>
      <c r="G1871" s="38" t="str">
        <f>_xlfn.IFNA(VLOOKUP(Locations[[#This Row],[CleanZip]],ZipCodes[],3,0),"")</f>
        <v/>
      </c>
      <c r="H1871" s="33"/>
      <c r="I1871" s="39"/>
      <c r="J1871" s="39"/>
      <c r="K1871" s="40"/>
      <c r="L1871" s="40"/>
      <c r="M1871" s="33"/>
      <c r="N1871" s="40"/>
      <c r="O1871" s="33"/>
      <c r="P1871" s="33"/>
      <c r="Q1871" s="33"/>
      <c r="R1871" s="33"/>
      <c r="S1871" s="33"/>
      <c r="T1871" s="33"/>
      <c r="U1871" s="33"/>
      <c r="V1871" s="33"/>
      <c r="W1871" s="23" t="str">
        <f>LEFT(TEXT(Locations[[#This Row],[Zip Code]],"00000"),5)</f>
        <v>00000</v>
      </c>
    </row>
    <row r="1872" spans="2:23" x14ac:dyDescent="0.2">
      <c r="B1872" s="154">
        <v>1860</v>
      </c>
      <c r="C1872" s="33"/>
      <c r="D1872" s="33"/>
      <c r="E1872" s="37"/>
      <c r="F1872" s="38" t="str">
        <f>_xlfn.IFNA(VLOOKUP(Locations[[#This Row],[CleanZip]],ZipCodes[],2,0),"")</f>
        <v/>
      </c>
      <c r="G1872" s="38" t="str">
        <f>_xlfn.IFNA(VLOOKUP(Locations[[#This Row],[CleanZip]],ZipCodes[],3,0),"")</f>
        <v/>
      </c>
      <c r="H1872" s="33"/>
      <c r="I1872" s="39"/>
      <c r="J1872" s="39"/>
      <c r="K1872" s="40"/>
      <c r="L1872" s="40"/>
      <c r="M1872" s="33"/>
      <c r="N1872" s="40"/>
      <c r="O1872" s="33"/>
      <c r="P1872" s="33"/>
      <c r="Q1872" s="33"/>
      <c r="R1872" s="33"/>
      <c r="S1872" s="33"/>
      <c r="T1872" s="33"/>
      <c r="U1872" s="33"/>
      <c r="V1872" s="33"/>
      <c r="W1872" s="23" t="str">
        <f>LEFT(TEXT(Locations[[#This Row],[Zip Code]],"00000"),5)</f>
        <v>00000</v>
      </c>
    </row>
    <row r="1873" spans="2:23" x14ac:dyDescent="0.2">
      <c r="B1873" s="154">
        <v>1861</v>
      </c>
      <c r="C1873" s="33"/>
      <c r="D1873" s="33"/>
      <c r="E1873" s="37"/>
      <c r="F1873" s="38" t="str">
        <f>_xlfn.IFNA(VLOOKUP(Locations[[#This Row],[CleanZip]],ZipCodes[],2,0),"")</f>
        <v/>
      </c>
      <c r="G1873" s="38" t="str">
        <f>_xlfn.IFNA(VLOOKUP(Locations[[#This Row],[CleanZip]],ZipCodes[],3,0),"")</f>
        <v/>
      </c>
      <c r="H1873" s="33"/>
      <c r="I1873" s="39"/>
      <c r="J1873" s="39"/>
      <c r="K1873" s="40"/>
      <c r="L1873" s="40"/>
      <c r="M1873" s="33"/>
      <c r="N1873" s="40"/>
      <c r="O1873" s="33"/>
      <c r="P1873" s="33"/>
      <c r="Q1873" s="33"/>
      <c r="R1873" s="33"/>
      <c r="S1873" s="33"/>
      <c r="T1873" s="33"/>
      <c r="U1873" s="33"/>
      <c r="V1873" s="33"/>
      <c r="W1873" s="23" t="str">
        <f>LEFT(TEXT(Locations[[#This Row],[Zip Code]],"00000"),5)</f>
        <v>00000</v>
      </c>
    </row>
    <row r="1874" spans="2:23" x14ac:dyDescent="0.2">
      <c r="B1874" s="154">
        <v>1862</v>
      </c>
      <c r="C1874" s="33"/>
      <c r="D1874" s="33"/>
      <c r="E1874" s="37"/>
      <c r="F1874" s="38" t="str">
        <f>_xlfn.IFNA(VLOOKUP(Locations[[#This Row],[CleanZip]],ZipCodes[],2,0),"")</f>
        <v/>
      </c>
      <c r="G1874" s="38" t="str">
        <f>_xlfn.IFNA(VLOOKUP(Locations[[#This Row],[CleanZip]],ZipCodes[],3,0),"")</f>
        <v/>
      </c>
      <c r="H1874" s="33"/>
      <c r="I1874" s="39"/>
      <c r="J1874" s="39"/>
      <c r="K1874" s="40"/>
      <c r="L1874" s="40"/>
      <c r="M1874" s="33"/>
      <c r="N1874" s="40"/>
      <c r="O1874" s="33"/>
      <c r="P1874" s="33"/>
      <c r="Q1874" s="33"/>
      <c r="R1874" s="33"/>
      <c r="S1874" s="33"/>
      <c r="T1874" s="33"/>
      <c r="U1874" s="33"/>
      <c r="V1874" s="33"/>
      <c r="W1874" s="23" t="str">
        <f>LEFT(TEXT(Locations[[#This Row],[Zip Code]],"00000"),5)</f>
        <v>00000</v>
      </c>
    </row>
    <row r="1875" spans="2:23" x14ac:dyDescent="0.2">
      <c r="B1875" s="154">
        <v>1863</v>
      </c>
      <c r="C1875" s="33"/>
      <c r="D1875" s="33"/>
      <c r="E1875" s="37"/>
      <c r="F1875" s="38" t="str">
        <f>_xlfn.IFNA(VLOOKUP(Locations[[#This Row],[CleanZip]],ZipCodes[],2,0),"")</f>
        <v/>
      </c>
      <c r="G1875" s="38" t="str">
        <f>_xlfn.IFNA(VLOOKUP(Locations[[#This Row],[CleanZip]],ZipCodes[],3,0),"")</f>
        <v/>
      </c>
      <c r="H1875" s="33"/>
      <c r="I1875" s="39"/>
      <c r="J1875" s="39"/>
      <c r="K1875" s="40"/>
      <c r="L1875" s="40"/>
      <c r="M1875" s="33"/>
      <c r="N1875" s="40"/>
      <c r="O1875" s="33"/>
      <c r="P1875" s="33"/>
      <c r="Q1875" s="33"/>
      <c r="R1875" s="33"/>
      <c r="S1875" s="33"/>
      <c r="T1875" s="33"/>
      <c r="U1875" s="33"/>
      <c r="V1875" s="33"/>
      <c r="W1875" s="23" t="str">
        <f>LEFT(TEXT(Locations[[#This Row],[Zip Code]],"00000"),5)</f>
        <v>00000</v>
      </c>
    </row>
    <row r="1876" spans="2:23" x14ac:dyDescent="0.2">
      <c r="B1876" s="154">
        <v>1864</v>
      </c>
      <c r="C1876" s="33"/>
      <c r="D1876" s="33"/>
      <c r="E1876" s="37"/>
      <c r="F1876" s="38" t="str">
        <f>_xlfn.IFNA(VLOOKUP(Locations[[#This Row],[CleanZip]],ZipCodes[],2,0),"")</f>
        <v/>
      </c>
      <c r="G1876" s="38" t="str">
        <f>_xlfn.IFNA(VLOOKUP(Locations[[#This Row],[CleanZip]],ZipCodes[],3,0),"")</f>
        <v/>
      </c>
      <c r="H1876" s="33"/>
      <c r="I1876" s="39"/>
      <c r="J1876" s="39"/>
      <c r="K1876" s="40"/>
      <c r="L1876" s="40"/>
      <c r="M1876" s="33"/>
      <c r="N1876" s="40"/>
      <c r="O1876" s="33"/>
      <c r="P1876" s="33"/>
      <c r="Q1876" s="33"/>
      <c r="R1876" s="33"/>
      <c r="S1876" s="33"/>
      <c r="T1876" s="33"/>
      <c r="U1876" s="33"/>
      <c r="V1876" s="33"/>
      <c r="W1876" s="23" t="str">
        <f>LEFT(TEXT(Locations[[#This Row],[Zip Code]],"00000"),5)</f>
        <v>00000</v>
      </c>
    </row>
    <row r="1877" spans="2:23" x14ac:dyDescent="0.2">
      <c r="B1877" s="154">
        <v>1865</v>
      </c>
      <c r="C1877" s="33"/>
      <c r="D1877" s="33"/>
      <c r="E1877" s="37"/>
      <c r="F1877" s="38" t="str">
        <f>_xlfn.IFNA(VLOOKUP(Locations[[#This Row],[CleanZip]],ZipCodes[],2,0),"")</f>
        <v/>
      </c>
      <c r="G1877" s="38" t="str">
        <f>_xlfn.IFNA(VLOOKUP(Locations[[#This Row],[CleanZip]],ZipCodes[],3,0),"")</f>
        <v/>
      </c>
      <c r="H1877" s="33"/>
      <c r="I1877" s="39"/>
      <c r="J1877" s="39"/>
      <c r="K1877" s="40"/>
      <c r="L1877" s="40"/>
      <c r="M1877" s="33"/>
      <c r="N1877" s="40"/>
      <c r="O1877" s="33"/>
      <c r="P1877" s="33"/>
      <c r="Q1877" s="33"/>
      <c r="R1877" s="33"/>
      <c r="S1877" s="33"/>
      <c r="T1877" s="33"/>
      <c r="U1877" s="33"/>
      <c r="V1877" s="33"/>
      <c r="W1877" s="23" t="str">
        <f>LEFT(TEXT(Locations[[#This Row],[Zip Code]],"00000"),5)</f>
        <v>00000</v>
      </c>
    </row>
    <row r="1878" spans="2:23" x14ac:dyDescent="0.2">
      <c r="B1878" s="154">
        <v>1866</v>
      </c>
      <c r="C1878" s="33"/>
      <c r="D1878" s="33"/>
      <c r="E1878" s="37"/>
      <c r="F1878" s="38" t="str">
        <f>_xlfn.IFNA(VLOOKUP(Locations[[#This Row],[CleanZip]],ZipCodes[],2,0),"")</f>
        <v/>
      </c>
      <c r="G1878" s="38" t="str">
        <f>_xlfn.IFNA(VLOOKUP(Locations[[#This Row],[CleanZip]],ZipCodes[],3,0),"")</f>
        <v/>
      </c>
      <c r="H1878" s="33"/>
      <c r="I1878" s="39"/>
      <c r="J1878" s="39"/>
      <c r="K1878" s="40"/>
      <c r="L1878" s="40"/>
      <c r="M1878" s="33"/>
      <c r="N1878" s="40"/>
      <c r="O1878" s="33"/>
      <c r="P1878" s="33"/>
      <c r="Q1878" s="33"/>
      <c r="R1878" s="33"/>
      <c r="S1878" s="33"/>
      <c r="T1878" s="33"/>
      <c r="U1878" s="33"/>
      <c r="V1878" s="33"/>
      <c r="W1878" s="23" t="str">
        <f>LEFT(TEXT(Locations[[#This Row],[Zip Code]],"00000"),5)</f>
        <v>00000</v>
      </c>
    </row>
    <row r="1879" spans="2:23" x14ac:dyDescent="0.2">
      <c r="B1879" s="154">
        <v>1867</v>
      </c>
      <c r="C1879" s="33"/>
      <c r="D1879" s="33"/>
      <c r="E1879" s="37"/>
      <c r="F1879" s="38" t="str">
        <f>_xlfn.IFNA(VLOOKUP(Locations[[#This Row],[CleanZip]],ZipCodes[],2,0),"")</f>
        <v/>
      </c>
      <c r="G1879" s="38" t="str">
        <f>_xlfn.IFNA(VLOOKUP(Locations[[#This Row],[CleanZip]],ZipCodes[],3,0),"")</f>
        <v/>
      </c>
      <c r="H1879" s="33"/>
      <c r="I1879" s="39"/>
      <c r="J1879" s="39"/>
      <c r="K1879" s="40"/>
      <c r="L1879" s="40"/>
      <c r="M1879" s="33"/>
      <c r="N1879" s="40"/>
      <c r="O1879" s="33"/>
      <c r="P1879" s="33"/>
      <c r="Q1879" s="33"/>
      <c r="R1879" s="33"/>
      <c r="S1879" s="33"/>
      <c r="T1879" s="33"/>
      <c r="U1879" s="33"/>
      <c r="V1879" s="33"/>
      <c r="W1879" s="23" t="str">
        <f>LEFT(TEXT(Locations[[#This Row],[Zip Code]],"00000"),5)</f>
        <v>00000</v>
      </c>
    </row>
    <row r="1880" spans="2:23" x14ac:dyDescent="0.2">
      <c r="B1880" s="154">
        <v>1868</v>
      </c>
      <c r="C1880" s="33"/>
      <c r="D1880" s="33"/>
      <c r="E1880" s="37"/>
      <c r="F1880" s="38" t="str">
        <f>_xlfn.IFNA(VLOOKUP(Locations[[#This Row],[CleanZip]],ZipCodes[],2,0),"")</f>
        <v/>
      </c>
      <c r="G1880" s="38" t="str">
        <f>_xlfn.IFNA(VLOOKUP(Locations[[#This Row],[CleanZip]],ZipCodes[],3,0),"")</f>
        <v/>
      </c>
      <c r="H1880" s="33"/>
      <c r="I1880" s="39"/>
      <c r="J1880" s="39"/>
      <c r="K1880" s="40"/>
      <c r="L1880" s="40"/>
      <c r="M1880" s="33"/>
      <c r="N1880" s="40"/>
      <c r="O1880" s="33"/>
      <c r="P1880" s="33"/>
      <c r="Q1880" s="33"/>
      <c r="R1880" s="33"/>
      <c r="S1880" s="33"/>
      <c r="T1880" s="33"/>
      <c r="U1880" s="33"/>
      <c r="V1880" s="33"/>
      <c r="W1880" s="23" t="str">
        <f>LEFT(TEXT(Locations[[#This Row],[Zip Code]],"00000"),5)</f>
        <v>00000</v>
      </c>
    </row>
    <row r="1881" spans="2:23" x14ac:dyDescent="0.2">
      <c r="B1881" s="154">
        <v>1869</v>
      </c>
      <c r="C1881" s="33"/>
      <c r="D1881" s="33"/>
      <c r="E1881" s="37"/>
      <c r="F1881" s="38" t="str">
        <f>_xlfn.IFNA(VLOOKUP(Locations[[#This Row],[CleanZip]],ZipCodes[],2,0),"")</f>
        <v/>
      </c>
      <c r="G1881" s="38" t="str">
        <f>_xlfn.IFNA(VLOOKUP(Locations[[#This Row],[CleanZip]],ZipCodes[],3,0),"")</f>
        <v/>
      </c>
      <c r="H1881" s="33"/>
      <c r="I1881" s="39"/>
      <c r="J1881" s="39"/>
      <c r="K1881" s="40"/>
      <c r="L1881" s="40"/>
      <c r="M1881" s="33"/>
      <c r="N1881" s="40"/>
      <c r="O1881" s="33"/>
      <c r="P1881" s="33"/>
      <c r="Q1881" s="33"/>
      <c r="R1881" s="33"/>
      <c r="S1881" s="33"/>
      <c r="T1881" s="33"/>
      <c r="U1881" s="33"/>
      <c r="V1881" s="33"/>
      <c r="W1881" s="23" t="str">
        <f>LEFT(TEXT(Locations[[#This Row],[Zip Code]],"00000"),5)</f>
        <v>00000</v>
      </c>
    </row>
    <row r="1882" spans="2:23" x14ac:dyDescent="0.2">
      <c r="B1882" s="154">
        <v>1870</v>
      </c>
      <c r="C1882" s="33"/>
      <c r="D1882" s="33"/>
      <c r="E1882" s="37"/>
      <c r="F1882" s="38" t="str">
        <f>_xlfn.IFNA(VLOOKUP(Locations[[#This Row],[CleanZip]],ZipCodes[],2,0),"")</f>
        <v/>
      </c>
      <c r="G1882" s="38" t="str">
        <f>_xlfn.IFNA(VLOOKUP(Locations[[#This Row],[CleanZip]],ZipCodes[],3,0),"")</f>
        <v/>
      </c>
      <c r="H1882" s="33"/>
      <c r="I1882" s="39"/>
      <c r="J1882" s="39"/>
      <c r="K1882" s="40"/>
      <c r="L1882" s="40"/>
      <c r="M1882" s="33"/>
      <c r="N1882" s="40"/>
      <c r="O1882" s="33"/>
      <c r="P1882" s="33"/>
      <c r="Q1882" s="33"/>
      <c r="R1882" s="33"/>
      <c r="S1882" s="33"/>
      <c r="T1882" s="33"/>
      <c r="U1882" s="33"/>
      <c r="V1882" s="33"/>
      <c r="W1882" s="23" t="str">
        <f>LEFT(TEXT(Locations[[#This Row],[Zip Code]],"00000"),5)</f>
        <v>00000</v>
      </c>
    </row>
    <row r="1883" spans="2:23" x14ac:dyDescent="0.2">
      <c r="B1883" s="154">
        <v>1871</v>
      </c>
      <c r="C1883" s="33"/>
      <c r="D1883" s="33"/>
      <c r="E1883" s="37"/>
      <c r="F1883" s="38" t="str">
        <f>_xlfn.IFNA(VLOOKUP(Locations[[#This Row],[CleanZip]],ZipCodes[],2,0),"")</f>
        <v/>
      </c>
      <c r="G1883" s="38" t="str">
        <f>_xlfn.IFNA(VLOOKUP(Locations[[#This Row],[CleanZip]],ZipCodes[],3,0),"")</f>
        <v/>
      </c>
      <c r="H1883" s="33"/>
      <c r="I1883" s="39"/>
      <c r="J1883" s="39"/>
      <c r="K1883" s="40"/>
      <c r="L1883" s="40"/>
      <c r="M1883" s="33"/>
      <c r="N1883" s="40"/>
      <c r="O1883" s="33"/>
      <c r="P1883" s="33"/>
      <c r="Q1883" s="33"/>
      <c r="R1883" s="33"/>
      <c r="S1883" s="33"/>
      <c r="T1883" s="33"/>
      <c r="U1883" s="33"/>
      <c r="V1883" s="33"/>
      <c r="W1883" s="23" t="str">
        <f>LEFT(TEXT(Locations[[#This Row],[Zip Code]],"00000"),5)</f>
        <v>00000</v>
      </c>
    </row>
    <row r="1884" spans="2:23" x14ac:dyDescent="0.2">
      <c r="B1884" s="154">
        <v>1872</v>
      </c>
      <c r="C1884" s="33"/>
      <c r="D1884" s="33"/>
      <c r="E1884" s="37"/>
      <c r="F1884" s="38" t="str">
        <f>_xlfn.IFNA(VLOOKUP(Locations[[#This Row],[CleanZip]],ZipCodes[],2,0),"")</f>
        <v/>
      </c>
      <c r="G1884" s="38" t="str">
        <f>_xlfn.IFNA(VLOOKUP(Locations[[#This Row],[CleanZip]],ZipCodes[],3,0),"")</f>
        <v/>
      </c>
      <c r="H1884" s="33"/>
      <c r="I1884" s="39"/>
      <c r="J1884" s="39"/>
      <c r="K1884" s="40"/>
      <c r="L1884" s="40"/>
      <c r="M1884" s="33"/>
      <c r="N1884" s="40"/>
      <c r="O1884" s="33"/>
      <c r="P1884" s="33"/>
      <c r="Q1884" s="33"/>
      <c r="R1884" s="33"/>
      <c r="S1884" s="33"/>
      <c r="T1884" s="33"/>
      <c r="U1884" s="33"/>
      <c r="V1884" s="33"/>
      <c r="W1884" s="23" t="str">
        <f>LEFT(TEXT(Locations[[#This Row],[Zip Code]],"00000"),5)</f>
        <v>00000</v>
      </c>
    </row>
    <row r="1885" spans="2:23" x14ac:dyDescent="0.2">
      <c r="B1885" s="154">
        <v>1873</v>
      </c>
      <c r="C1885" s="33"/>
      <c r="D1885" s="33"/>
      <c r="E1885" s="37"/>
      <c r="F1885" s="38" t="str">
        <f>_xlfn.IFNA(VLOOKUP(Locations[[#This Row],[CleanZip]],ZipCodes[],2,0),"")</f>
        <v/>
      </c>
      <c r="G1885" s="38" t="str">
        <f>_xlfn.IFNA(VLOOKUP(Locations[[#This Row],[CleanZip]],ZipCodes[],3,0),"")</f>
        <v/>
      </c>
      <c r="H1885" s="33"/>
      <c r="I1885" s="39"/>
      <c r="J1885" s="39"/>
      <c r="K1885" s="40"/>
      <c r="L1885" s="40"/>
      <c r="M1885" s="33"/>
      <c r="N1885" s="40"/>
      <c r="O1885" s="33"/>
      <c r="P1885" s="33"/>
      <c r="Q1885" s="33"/>
      <c r="R1885" s="33"/>
      <c r="S1885" s="33"/>
      <c r="T1885" s="33"/>
      <c r="U1885" s="33"/>
      <c r="V1885" s="33"/>
      <c r="W1885" s="23" t="str">
        <f>LEFT(TEXT(Locations[[#This Row],[Zip Code]],"00000"),5)</f>
        <v>00000</v>
      </c>
    </row>
    <row r="1886" spans="2:23" x14ac:dyDescent="0.2">
      <c r="B1886" s="154">
        <v>1874</v>
      </c>
      <c r="C1886" s="33"/>
      <c r="D1886" s="33"/>
      <c r="E1886" s="37"/>
      <c r="F1886" s="38" t="str">
        <f>_xlfn.IFNA(VLOOKUP(Locations[[#This Row],[CleanZip]],ZipCodes[],2,0),"")</f>
        <v/>
      </c>
      <c r="G1886" s="38" t="str">
        <f>_xlfn.IFNA(VLOOKUP(Locations[[#This Row],[CleanZip]],ZipCodes[],3,0),"")</f>
        <v/>
      </c>
      <c r="H1886" s="33"/>
      <c r="I1886" s="39"/>
      <c r="J1886" s="39"/>
      <c r="K1886" s="40"/>
      <c r="L1886" s="40"/>
      <c r="M1886" s="33"/>
      <c r="N1886" s="40"/>
      <c r="O1886" s="33"/>
      <c r="P1886" s="33"/>
      <c r="Q1886" s="33"/>
      <c r="R1886" s="33"/>
      <c r="S1886" s="33"/>
      <c r="T1886" s="33"/>
      <c r="U1886" s="33"/>
      <c r="V1886" s="33"/>
      <c r="W1886" s="23" t="str">
        <f>LEFT(TEXT(Locations[[#This Row],[Zip Code]],"00000"),5)</f>
        <v>00000</v>
      </c>
    </row>
    <row r="1887" spans="2:23" x14ac:dyDescent="0.2">
      <c r="B1887" s="154">
        <v>1875</v>
      </c>
      <c r="C1887" s="33"/>
      <c r="D1887" s="33"/>
      <c r="E1887" s="37"/>
      <c r="F1887" s="38" t="str">
        <f>_xlfn.IFNA(VLOOKUP(Locations[[#This Row],[CleanZip]],ZipCodes[],2,0),"")</f>
        <v/>
      </c>
      <c r="G1887" s="38" t="str">
        <f>_xlfn.IFNA(VLOOKUP(Locations[[#This Row],[CleanZip]],ZipCodes[],3,0),"")</f>
        <v/>
      </c>
      <c r="H1887" s="33"/>
      <c r="I1887" s="39"/>
      <c r="J1887" s="39"/>
      <c r="K1887" s="40"/>
      <c r="L1887" s="40"/>
      <c r="M1887" s="33"/>
      <c r="N1887" s="40"/>
      <c r="O1887" s="33"/>
      <c r="P1887" s="33"/>
      <c r="Q1887" s="33"/>
      <c r="R1887" s="33"/>
      <c r="S1887" s="33"/>
      <c r="T1887" s="33"/>
      <c r="U1887" s="33"/>
      <c r="V1887" s="33"/>
      <c r="W1887" s="23" t="str">
        <f>LEFT(TEXT(Locations[[#This Row],[Zip Code]],"00000"),5)</f>
        <v>00000</v>
      </c>
    </row>
    <row r="1888" spans="2:23" x14ac:dyDescent="0.2">
      <c r="B1888" s="154">
        <v>1876</v>
      </c>
      <c r="C1888" s="33"/>
      <c r="D1888" s="33"/>
      <c r="E1888" s="37"/>
      <c r="F1888" s="38" t="str">
        <f>_xlfn.IFNA(VLOOKUP(Locations[[#This Row],[CleanZip]],ZipCodes[],2,0),"")</f>
        <v/>
      </c>
      <c r="G1888" s="38" t="str">
        <f>_xlfn.IFNA(VLOOKUP(Locations[[#This Row],[CleanZip]],ZipCodes[],3,0),"")</f>
        <v/>
      </c>
      <c r="H1888" s="33"/>
      <c r="I1888" s="39"/>
      <c r="J1888" s="39"/>
      <c r="K1888" s="40"/>
      <c r="L1888" s="40"/>
      <c r="M1888" s="33"/>
      <c r="N1888" s="40"/>
      <c r="O1888" s="33"/>
      <c r="P1888" s="33"/>
      <c r="Q1888" s="33"/>
      <c r="R1888" s="33"/>
      <c r="S1888" s="33"/>
      <c r="T1888" s="33"/>
      <c r="U1888" s="33"/>
      <c r="V1888" s="33"/>
      <c r="W1888" s="23" t="str">
        <f>LEFT(TEXT(Locations[[#This Row],[Zip Code]],"00000"),5)</f>
        <v>00000</v>
      </c>
    </row>
    <row r="1889" spans="2:23" x14ac:dyDescent="0.2">
      <c r="B1889" s="154">
        <v>1877</v>
      </c>
      <c r="C1889" s="33"/>
      <c r="D1889" s="33"/>
      <c r="E1889" s="37"/>
      <c r="F1889" s="38" t="str">
        <f>_xlfn.IFNA(VLOOKUP(Locations[[#This Row],[CleanZip]],ZipCodes[],2,0),"")</f>
        <v/>
      </c>
      <c r="G1889" s="38" t="str">
        <f>_xlfn.IFNA(VLOOKUP(Locations[[#This Row],[CleanZip]],ZipCodes[],3,0),"")</f>
        <v/>
      </c>
      <c r="H1889" s="33"/>
      <c r="I1889" s="39"/>
      <c r="J1889" s="39"/>
      <c r="K1889" s="40"/>
      <c r="L1889" s="40"/>
      <c r="M1889" s="33"/>
      <c r="N1889" s="40"/>
      <c r="O1889" s="33"/>
      <c r="P1889" s="33"/>
      <c r="Q1889" s="33"/>
      <c r="R1889" s="33"/>
      <c r="S1889" s="33"/>
      <c r="T1889" s="33"/>
      <c r="U1889" s="33"/>
      <c r="V1889" s="33"/>
      <c r="W1889" s="23" t="str">
        <f>LEFT(TEXT(Locations[[#This Row],[Zip Code]],"00000"),5)</f>
        <v>00000</v>
      </c>
    </row>
    <row r="1890" spans="2:23" x14ac:dyDescent="0.2">
      <c r="B1890" s="154">
        <v>1878</v>
      </c>
      <c r="C1890" s="33"/>
      <c r="D1890" s="33"/>
      <c r="E1890" s="37"/>
      <c r="F1890" s="38" t="str">
        <f>_xlfn.IFNA(VLOOKUP(Locations[[#This Row],[CleanZip]],ZipCodes[],2,0),"")</f>
        <v/>
      </c>
      <c r="G1890" s="38" t="str">
        <f>_xlfn.IFNA(VLOOKUP(Locations[[#This Row],[CleanZip]],ZipCodes[],3,0),"")</f>
        <v/>
      </c>
      <c r="H1890" s="33"/>
      <c r="I1890" s="39"/>
      <c r="J1890" s="39"/>
      <c r="K1890" s="40"/>
      <c r="L1890" s="40"/>
      <c r="M1890" s="33"/>
      <c r="N1890" s="40"/>
      <c r="O1890" s="33"/>
      <c r="P1890" s="33"/>
      <c r="Q1890" s="33"/>
      <c r="R1890" s="33"/>
      <c r="S1890" s="33"/>
      <c r="T1890" s="33"/>
      <c r="U1890" s="33"/>
      <c r="V1890" s="33"/>
      <c r="W1890" s="23" t="str">
        <f>LEFT(TEXT(Locations[[#This Row],[Zip Code]],"00000"),5)</f>
        <v>00000</v>
      </c>
    </row>
    <row r="1891" spans="2:23" x14ac:dyDescent="0.2">
      <c r="B1891" s="154">
        <v>1879</v>
      </c>
      <c r="C1891" s="33"/>
      <c r="D1891" s="33"/>
      <c r="E1891" s="37"/>
      <c r="F1891" s="38" t="str">
        <f>_xlfn.IFNA(VLOOKUP(Locations[[#This Row],[CleanZip]],ZipCodes[],2,0),"")</f>
        <v/>
      </c>
      <c r="G1891" s="38" t="str">
        <f>_xlfn.IFNA(VLOOKUP(Locations[[#This Row],[CleanZip]],ZipCodes[],3,0),"")</f>
        <v/>
      </c>
      <c r="H1891" s="33"/>
      <c r="I1891" s="39"/>
      <c r="J1891" s="39"/>
      <c r="K1891" s="40"/>
      <c r="L1891" s="40"/>
      <c r="M1891" s="33"/>
      <c r="N1891" s="40"/>
      <c r="O1891" s="33"/>
      <c r="P1891" s="33"/>
      <c r="Q1891" s="33"/>
      <c r="R1891" s="33"/>
      <c r="S1891" s="33"/>
      <c r="T1891" s="33"/>
      <c r="U1891" s="33"/>
      <c r="V1891" s="33"/>
      <c r="W1891" s="23" t="str">
        <f>LEFT(TEXT(Locations[[#This Row],[Zip Code]],"00000"),5)</f>
        <v>00000</v>
      </c>
    </row>
    <row r="1892" spans="2:23" x14ac:dyDescent="0.2">
      <c r="B1892" s="154">
        <v>1880</v>
      </c>
      <c r="C1892" s="33"/>
      <c r="D1892" s="33"/>
      <c r="E1892" s="37"/>
      <c r="F1892" s="38" t="str">
        <f>_xlfn.IFNA(VLOOKUP(Locations[[#This Row],[CleanZip]],ZipCodes[],2,0),"")</f>
        <v/>
      </c>
      <c r="G1892" s="38" t="str">
        <f>_xlfn.IFNA(VLOOKUP(Locations[[#This Row],[CleanZip]],ZipCodes[],3,0),"")</f>
        <v/>
      </c>
      <c r="H1892" s="33"/>
      <c r="I1892" s="39"/>
      <c r="J1892" s="39"/>
      <c r="K1892" s="40"/>
      <c r="L1892" s="40"/>
      <c r="M1892" s="33"/>
      <c r="N1892" s="40"/>
      <c r="O1892" s="33"/>
      <c r="P1892" s="33"/>
      <c r="Q1892" s="33"/>
      <c r="R1892" s="33"/>
      <c r="S1892" s="33"/>
      <c r="T1892" s="33"/>
      <c r="U1892" s="33"/>
      <c r="V1892" s="33"/>
      <c r="W1892" s="23" t="str">
        <f>LEFT(TEXT(Locations[[#This Row],[Zip Code]],"00000"),5)</f>
        <v>00000</v>
      </c>
    </row>
    <row r="1893" spans="2:23" x14ac:dyDescent="0.2">
      <c r="B1893" s="154">
        <v>1881</v>
      </c>
      <c r="C1893" s="33"/>
      <c r="D1893" s="33"/>
      <c r="E1893" s="37"/>
      <c r="F1893" s="38" t="str">
        <f>_xlfn.IFNA(VLOOKUP(Locations[[#This Row],[CleanZip]],ZipCodes[],2,0),"")</f>
        <v/>
      </c>
      <c r="G1893" s="38" t="str">
        <f>_xlfn.IFNA(VLOOKUP(Locations[[#This Row],[CleanZip]],ZipCodes[],3,0),"")</f>
        <v/>
      </c>
      <c r="H1893" s="33"/>
      <c r="I1893" s="39"/>
      <c r="J1893" s="39"/>
      <c r="K1893" s="40"/>
      <c r="L1893" s="40"/>
      <c r="M1893" s="33"/>
      <c r="N1893" s="40"/>
      <c r="O1893" s="33"/>
      <c r="P1893" s="33"/>
      <c r="Q1893" s="33"/>
      <c r="R1893" s="33"/>
      <c r="S1893" s="33"/>
      <c r="T1893" s="33"/>
      <c r="U1893" s="33"/>
      <c r="V1893" s="33"/>
      <c r="W1893" s="23" t="str">
        <f>LEFT(TEXT(Locations[[#This Row],[Zip Code]],"00000"),5)</f>
        <v>00000</v>
      </c>
    </row>
    <row r="1894" spans="2:23" x14ac:dyDescent="0.2">
      <c r="B1894" s="154">
        <v>1882</v>
      </c>
      <c r="C1894" s="33"/>
      <c r="D1894" s="33"/>
      <c r="E1894" s="37"/>
      <c r="F1894" s="38" t="str">
        <f>_xlfn.IFNA(VLOOKUP(Locations[[#This Row],[CleanZip]],ZipCodes[],2,0),"")</f>
        <v/>
      </c>
      <c r="G1894" s="38" t="str">
        <f>_xlfn.IFNA(VLOOKUP(Locations[[#This Row],[CleanZip]],ZipCodes[],3,0),"")</f>
        <v/>
      </c>
      <c r="H1894" s="33"/>
      <c r="I1894" s="39"/>
      <c r="J1894" s="39"/>
      <c r="K1894" s="40"/>
      <c r="L1894" s="40"/>
      <c r="M1894" s="33"/>
      <c r="N1894" s="40"/>
      <c r="O1894" s="33"/>
      <c r="P1894" s="33"/>
      <c r="Q1894" s="33"/>
      <c r="R1894" s="33"/>
      <c r="S1894" s="33"/>
      <c r="T1894" s="33"/>
      <c r="U1894" s="33"/>
      <c r="V1894" s="33"/>
      <c r="W1894" s="23" t="str">
        <f>LEFT(TEXT(Locations[[#This Row],[Zip Code]],"00000"),5)</f>
        <v>00000</v>
      </c>
    </row>
    <row r="1895" spans="2:23" x14ac:dyDescent="0.2">
      <c r="B1895" s="154">
        <v>1883</v>
      </c>
      <c r="C1895" s="33"/>
      <c r="D1895" s="33"/>
      <c r="E1895" s="37"/>
      <c r="F1895" s="38" t="str">
        <f>_xlfn.IFNA(VLOOKUP(Locations[[#This Row],[CleanZip]],ZipCodes[],2,0),"")</f>
        <v/>
      </c>
      <c r="G1895" s="38" t="str">
        <f>_xlfn.IFNA(VLOOKUP(Locations[[#This Row],[CleanZip]],ZipCodes[],3,0),"")</f>
        <v/>
      </c>
      <c r="H1895" s="33"/>
      <c r="I1895" s="39"/>
      <c r="J1895" s="39"/>
      <c r="K1895" s="40"/>
      <c r="L1895" s="40"/>
      <c r="M1895" s="33"/>
      <c r="N1895" s="40"/>
      <c r="O1895" s="33"/>
      <c r="P1895" s="33"/>
      <c r="Q1895" s="33"/>
      <c r="R1895" s="33"/>
      <c r="S1895" s="33"/>
      <c r="T1895" s="33"/>
      <c r="U1895" s="33"/>
      <c r="V1895" s="33"/>
      <c r="W1895" s="23" t="str">
        <f>LEFT(TEXT(Locations[[#This Row],[Zip Code]],"00000"),5)</f>
        <v>00000</v>
      </c>
    </row>
    <row r="1896" spans="2:23" x14ac:dyDescent="0.2">
      <c r="B1896" s="154">
        <v>1884</v>
      </c>
      <c r="C1896" s="33"/>
      <c r="D1896" s="33"/>
      <c r="E1896" s="37"/>
      <c r="F1896" s="38" t="str">
        <f>_xlfn.IFNA(VLOOKUP(Locations[[#This Row],[CleanZip]],ZipCodes[],2,0),"")</f>
        <v/>
      </c>
      <c r="G1896" s="38" t="str">
        <f>_xlfn.IFNA(VLOOKUP(Locations[[#This Row],[CleanZip]],ZipCodes[],3,0),"")</f>
        <v/>
      </c>
      <c r="H1896" s="33"/>
      <c r="I1896" s="39"/>
      <c r="J1896" s="39"/>
      <c r="K1896" s="40"/>
      <c r="L1896" s="40"/>
      <c r="M1896" s="33"/>
      <c r="N1896" s="40"/>
      <c r="O1896" s="33"/>
      <c r="P1896" s="33"/>
      <c r="Q1896" s="33"/>
      <c r="R1896" s="33"/>
      <c r="S1896" s="33"/>
      <c r="T1896" s="33"/>
      <c r="U1896" s="33"/>
      <c r="V1896" s="33"/>
      <c r="W1896" s="23" t="str">
        <f>LEFT(TEXT(Locations[[#This Row],[Zip Code]],"00000"),5)</f>
        <v>00000</v>
      </c>
    </row>
    <row r="1897" spans="2:23" x14ac:dyDescent="0.2">
      <c r="B1897" s="154">
        <v>1885</v>
      </c>
      <c r="C1897" s="33"/>
      <c r="D1897" s="33"/>
      <c r="E1897" s="37"/>
      <c r="F1897" s="38" t="str">
        <f>_xlfn.IFNA(VLOOKUP(Locations[[#This Row],[CleanZip]],ZipCodes[],2,0),"")</f>
        <v/>
      </c>
      <c r="G1897" s="38" t="str">
        <f>_xlfn.IFNA(VLOOKUP(Locations[[#This Row],[CleanZip]],ZipCodes[],3,0),"")</f>
        <v/>
      </c>
      <c r="H1897" s="33"/>
      <c r="I1897" s="39"/>
      <c r="J1897" s="39"/>
      <c r="K1897" s="40"/>
      <c r="L1897" s="40"/>
      <c r="M1897" s="33"/>
      <c r="N1897" s="40"/>
      <c r="O1897" s="33"/>
      <c r="P1897" s="33"/>
      <c r="Q1897" s="33"/>
      <c r="R1897" s="33"/>
      <c r="S1897" s="33"/>
      <c r="T1897" s="33"/>
      <c r="U1897" s="33"/>
      <c r="V1897" s="33"/>
      <c r="W1897" s="23" t="str">
        <f>LEFT(TEXT(Locations[[#This Row],[Zip Code]],"00000"),5)</f>
        <v>00000</v>
      </c>
    </row>
    <row r="1898" spans="2:23" x14ac:dyDescent="0.2">
      <c r="B1898" s="154">
        <v>1886</v>
      </c>
      <c r="C1898" s="33"/>
      <c r="D1898" s="33"/>
      <c r="E1898" s="37"/>
      <c r="F1898" s="38" t="str">
        <f>_xlfn.IFNA(VLOOKUP(Locations[[#This Row],[CleanZip]],ZipCodes[],2,0),"")</f>
        <v/>
      </c>
      <c r="G1898" s="38" t="str">
        <f>_xlfn.IFNA(VLOOKUP(Locations[[#This Row],[CleanZip]],ZipCodes[],3,0),"")</f>
        <v/>
      </c>
      <c r="H1898" s="33"/>
      <c r="I1898" s="39"/>
      <c r="J1898" s="39"/>
      <c r="K1898" s="40"/>
      <c r="L1898" s="40"/>
      <c r="M1898" s="33"/>
      <c r="N1898" s="40"/>
      <c r="O1898" s="33"/>
      <c r="P1898" s="33"/>
      <c r="Q1898" s="33"/>
      <c r="R1898" s="33"/>
      <c r="S1898" s="33"/>
      <c r="T1898" s="33"/>
      <c r="U1898" s="33"/>
      <c r="V1898" s="33"/>
      <c r="W1898" s="23" t="str">
        <f>LEFT(TEXT(Locations[[#This Row],[Zip Code]],"00000"),5)</f>
        <v>00000</v>
      </c>
    </row>
    <row r="1899" spans="2:23" x14ac:dyDescent="0.2">
      <c r="B1899" s="154">
        <v>1887</v>
      </c>
      <c r="C1899" s="33"/>
      <c r="D1899" s="33"/>
      <c r="E1899" s="37"/>
      <c r="F1899" s="38" t="str">
        <f>_xlfn.IFNA(VLOOKUP(Locations[[#This Row],[CleanZip]],ZipCodes[],2,0),"")</f>
        <v/>
      </c>
      <c r="G1899" s="38" t="str">
        <f>_xlfn.IFNA(VLOOKUP(Locations[[#This Row],[CleanZip]],ZipCodes[],3,0),"")</f>
        <v/>
      </c>
      <c r="H1899" s="33"/>
      <c r="I1899" s="39"/>
      <c r="J1899" s="39"/>
      <c r="K1899" s="40"/>
      <c r="L1899" s="40"/>
      <c r="M1899" s="33"/>
      <c r="N1899" s="40"/>
      <c r="O1899" s="33"/>
      <c r="P1899" s="33"/>
      <c r="Q1899" s="33"/>
      <c r="R1899" s="33"/>
      <c r="S1899" s="33"/>
      <c r="T1899" s="33"/>
      <c r="U1899" s="33"/>
      <c r="V1899" s="33"/>
      <c r="W1899" s="23" t="str">
        <f>LEFT(TEXT(Locations[[#This Row],[Zip Code]],"00000"),5)</f>
        <v>00000</v>
      </c>
    </row>
    <row r="1900" spans="2:23" x14ac:dyDescent="0.2">
      <c r="B1900" s="154">
        <v>1888</v>
      </c>
      <c r="C1900" s="33"/>
      <c r="D1900" s="33"/>
      <c r="E1900" s="37"/>
      <c r="F1900" s="38" t="str">
        <f>_xlfn.IFNA(VLOOKUP(Locations[[#This Row],[CleanZip]],ZipCodes[],2,0),"")</f>
        <v/>
      </c>
      <c r="G1900" s="38" t="str">
        <f>_xlfn.IFNA(VLOOKUP(Locations[[#This Row],[CleanZip]],ZipCodes[],3,0),"")</f>
        <v/>
      </c>
      <c r="H1900" s="33"/>
      <c r="I1900" s="39"/>
      <c r="J1900" s="39"/>
      <c r="K1900" s="40"/>
      <c r="L1900" s="40"/>
      <c r="M1900" s="33"/>
      <c r="N1900" s="40"/>
      <c r="O1900" s="33"/>
      <c r="P1900" s="33"/>
      <c r="Q1900" s="33"/>
      <c r="R1900" s="33"/>
      <c r="S1900" s="33"/>
      <c r="T1900" s="33"/>
      <c r="U1900" s="33"/>
      <c r="V1900" s="33"/>
      <c r="W1900" s="23" t="str">
        <f>LEFT(TEXT(Locations[[#This Row],[Zip Code]],"00000"),5)</f>
        <v>00000</v>
      </c>
    </row>
    <row r="1901" spans="2:23" x14ac:dyDescent="0.2">
      <c r="B1901" s="154">
        <v>1889</v>
      </c>
      <c r="C1901" s="33"/>
      <c r="D1901" s="33"/>
      <c r="E1901" s="37"/>
      <c r="F1901" s="38" t="str">
        <f>_xlfn.IFNA(VLOOKUP(Locations[[#This Row],[CleanZip]],ZipCodes[],2,0),"")</f>
        <v/>
      </c>
      <c r="G1901" s="38" t="str">
        <f>_xlfn.IFNA(VLOOKUP(Locations[[#This Row],[CleanZip]],ZipCodes[],3,0),"")</f>
        <v/>
      </c>
      <c r="H1901" s="33"/>
      <c r="I1901" s="39"/>
      <c r="J1901" s="39"/>
      <c r="K1901" s="40"/>
      <c r="L1901" s="40"/>
      <c r="M1901" s="33"/>
      <c r="N1901" s="40"/>
      <c r="O1901" s="33"/>
      <c r="P1901" s="33"/>
      <c r="Q1901" s="33"/>
      <c r="R1901" s="33"/>
      <c r="S1901" s="33"/>
      <c r="T1901" s="33"/>
      <c r="U1901" s="33"/>
      <c r="V1901" s="33"/>
      <c r="W1901" s="23" t="str">
        <f>LEFT(TEXT(Locations[[#This Row],[Zip Code]],"00000"),5)</f>
        <v>00000</v>
      </c>
    </row>
    <row r="1902" spans="2:23" x14ac:dyDescent="0.2">
      <c r="B1902" s="154">
        <v>1890</v>
      </c>
      <c r="C1902" s="33"/>
      <c r="D1902" s="33"/>
      <c r="E1902" s="37"/>
      <c r="F1902" s="38" t="str">
        <f>_xlfn.IFNA(VLOOKUP(Locations[[#This Row],[CleanZip]],ZipCodes[],2,0),"")</f>
        <v/>
      </c>
      <c r="G1902" s="38" t="str">
        <f>_xlfn.IFNA(VLOOKUP(Locations[[#This Row],[CleanZip]],ZipCodes[],3,0),"")</f>
        <v/>
      </c>
      <c r="H1902" s="33"/>
      <c r="I1902" s="39"/>
      <c r="J1902" s="39"/>
      <c r="K1902" s="40"/>
      <c r="L1902" s="40"/>
      <c r="M1902" s="33"/>
      <c r="N1902" s="40"/>
      <c r="O1902" s="33"/>
      <c r="P1902" s="33"/>
      <c r="Q1902" s="33"/>
      <c r="R1902" s="33"/>
      <c r="S1902" s="33"/>
      <c r="T1902" s="33"/>
      <c r="U1902" s="33"/>
      <c r="V1902" s="33"/>
      <c r="W1902" s="23" t="str">
        <f>LEFT(TEXT(Locations[[#This Row],[Zip Code]],"00000"),5)</f>
        <v>00000</v>
      </c>
    </row>
    <row r="1903" spans="2:23" x14ac:dyDescent="0.2">
      <c r="B1903" s="154">
        <v>1891</v>
      </c>
      <c r="C1903" s="33"/>
      <c r="D1903" s="33"/>
      <c r="E1903" s="37"/>
      <c r="F1903" s="38" t="str">
        <f>_xlfn.IFNA(VLOOKUP(Locations[[#This Row],[CleanZip]],ZipCodes[],2,0),"")</f>
        <v/>
      </c>
      <c r="G1903" s="38" t="str">
        <f>_xlfn.IFNA(VLOOKUP(Locations[[#This Row],[CleanZip]],ZipCodes[],3,0),"")</f>
        <v/>
      </c>
      <c r="H1903" s="33"/>
      <c r="I1903" s="39"/>
      <c r="J1903" s="39"/>
      <c r="K1903" s="40"/>
      <c r="L1903" s="40"/>
      <c r="M1903" s="33"/>
      <c r="N1903" s="40"/>
      <c r="O1903" s="33"/>
      <c r="P1903" s="33"/>
      <c r="Q1903" s="33"/>
      <c r="R1903" s="33"/>
      <c r="S1903" s="33"/>
      <c r="T1903" s="33"/>
      <c r="U1903" s="33"/>
      <c r="V1903" s="33"/>
      <c r="W1903" s="23" t="str">
        <f>LEFT(TEXT(Locations[[#This Row],[Zip Code]],"00000"),5)</f>
        <v>00000</v>
      </c>
    </row>
    <row r="1904" spans="2:23" x14ac:dyDescent="0.2">
      <c r="B1904" s="154">
        <v>1892</v>
      </c>
      <c r="C1904" s="33"/>
      <c r="D1904" s="33"/>
      <c r="E1904" s="37"/>
      <c r="F1904" s="38" t="str">
        <f>_xlfn.IFNA(VLOOKUP(Locations[[#This Row],[CleanZip]],ZipCodes[],2,0),"")</f>
        <v/>
      </c>
      <c r="G1904" s="38" t="str">
        <f>_xlfn.IFNA(VLOOKUP(Locations[[#This Row],[CleanZip]],ZipCodes[],3,0),"")</f>
        <v/>
      </c>
      <c r="H1904" s="33"/>
      <c r="I1904" s="39"/>
      <c r="J1904" s="39"/>
      <c r="K1904" s="40"/>
      <c r="L1904" s="40"/>
      <c r="M1904" s="33"/>
      <c r="N1904" s="40"/>
      <c r="O1904" s="33"/>
      <c r="P1904" s="33"/>
      <c r="Q1904" s="33"/>
      <c r="R1904" s="33"/>
      <c r="S1904" s="33"/>
      <c r="T1904" s="33"/>
      <c r="U1904" s="33"/>
      <c r="V1904" s="33"/>
      <c r="W1904" s="23" t="str">
        <f>LEFT(TEXT(Locations[[#This Row],[Zip Code]],"00000"),5)</f>
        <v>00000</v>
      </c>
    </row>
    <row r="1905" spans="2:23" x14ac:dyDescent="0.2">
      <c r="B1905" s="154">
        <v>1893</v>
      </c>
      <c r="C1905" s="33"/>
      <c r="D1905" s="33"/>
      <c r="E1905" s="37"/>
      <c r="F1905" s="38" t="str">
        <f>_xlfn.IFNA(VLOOKUP(Locations[[#This Row],[CleanZip]],ZipCodes[],2,0),"")</f>
        <v/>
      </c>
      <c r="G1905" s="38" t="str">
        <f>_xlfn.IFNA(VLOOKUP(Locations[[#This Row],[CleanZip]],ZipCodes[],3,0),"")</f>
        <v/>
      </c>
      <c r="H1905" s="33"/>
      <c r="I1905" s="39"/>
      <c r="J1905" s="39"/>
      <c r="K1905" s="40"/>
      <c r="L1905" s="40"/>
      <c r="M1905" s="33"/>
      <c r="N1905" s="40"/>
      <c r="O1905" s="33"/>
      <c r="P1905" s="33"/>
      <c r="Q1905" s="33"/>
      <c r="R1905" s="33"/>
      <c r="S1905" s="33"/>
      <c r="T1905" s="33"/>
      <c r="U1905" s="33"/>
      <c r="V1905" s="33"/>
      <c r="W1905" s="23" t="str">
        <f>LEFT(TEXT(Locations[[#This Row],[Zip Code]],"00000"),5)</f>
        <v>00000</v>
      </c>
    </row>
    <row r="1906" spans="2:23" x14ac:dyDescent="0.2">
      <c r="B1906" s="154">
        <v>1894</v>
      </c>
      <c r="C1906" s="33"/>
      <c r="D1906" s="33"/>
      <c r="E1906" s="37"/>
      <c r="F1906" s="38" t="str">
        <f>_xlfn.IFNA(VLOOKUP(Locations[[#This Row],[CleanZip]],ZipCodes[],2,0),"")</f>
        <v/>
      </c>
      <c r="G1906" s="38" t="str">
        <f>_xlfn.IFNA(VLOOKUP(Locations[[#This Row],[CleanZip]],ZipCodes[],3,0),"")</f>
        <v/>
      </c>
      <c r="H1906" s="33"/>
      <c r="I1906" s="39"/>
      <c r="J1906" s="39"/>
      <c r="K1906" s="40"/>
      <c r="L1906" s="40"/>
      <c r="M1906" s="33"/>
      <c r="N1906" s="40"/>
      <c r="O1906" s="33"/>
      <c r="P1906" s="33"/>
      <c r="Q1906" s="33"/>
      <c r="R1906" s="33"/>
      <c r="S1906" s="33"/>
      <c r="T1906" s="33"/>
      <c r="U1906" s="33"/>
      <c r="V1906" s="33"/>
      <c r="W1906" s="23" t="str">
        <f>LEFT(TEXT(Locations[[#This Row],[Zip Code]],"00000"),5)</f>
        <v>00000</v>
      </c>
    </row>
    <row r="1907" spans="2:23" x14ac:dyDescent="0.2">
      <c r="B1907" s="154">
        <v>1895</v>
      </c>
      <c r="C1907" s="33"/>
      <c r="D1907" s="33"/>
      <c r="E1907" s="37"/>
      <c r="F1907" s="38" t="str">
        <f>_xlfn.IFNA(VLOOKUP(Locations[[#This Row],[CleanZip]],ZipCodes[],2,0),"")</f>
        <v/>
      </c>
      <c r="G1907" s="38" t="str">
        <f>_xlfn.IFNA(VLOOKUP(Locations[[#This Row],[CleanZip]],ZipCodes[],3,0),"")</f>
        <v/>
      </c>
      <c r="H1907" s="33"/>
      <c r="I1907" s="39"/>
      <c r="J1907" s="39"/>
      <c r="K1907" s="40"/>
      <c r="L1907" s="40"/>
      <c r="M1907" s="33"/>
      <c r="N1907" s="40"/>
      <c r="O1907" s="33"/>
      <c r="P1907" s="33"/>
      <c r="Q1907" s="33"/>
      <c r="R1907" s="33"/>
      <c r="S1907" s="33"/>
      <c r="T1907" s="33"/>
      <c r="U1907" s="33"/>
      <c r="V1907" s="33"/>
      <c r="W1907" s="23" t="str">
        <f>LEFT(TEXT(Locations[[#This Row],[Zip Code]],"00000"),5)</f>
        <v>00000</v>
      </c>
    </row>
    <row r="1908" spans="2:23" x14ac:dyDescent="0.2">
      <c r="B1908" s="154">
        <v>1896</v>
      </c>
      <c r="C1908" s="33"/>
      <c r="D1908" s="33"/>
      <c r="E1908" s="37"/>
      <c r="F1908" s="38" t="str">
        <f>_xlfn.IFNA(VLOOKUP(Locations[[#This Row],[CleanZip]],ZipCodes[],2,0),"")</f>
        <v/>
      </c>
      <c r="G1908" s="38" t="str">
        <f>_xlfn.IFNA(VLOOKUP(Locations[[#This Row],[CleanZip]],ZipCodes[],3,0),"")</f>
        <v/>
      </c>
      <c r="H1908" s="33"/>
      <c r="I1908" s="39"/>
      <c r="J1908" s="39"/>
      <c r="K1908" s="40"/>
      <c r="L1908" s="40"/>
      <c r="M1908" s="33"/>
      <c r="N1908" s="40"/>
      <c r="O1908" s="33"/>
      <c r="P1908" s="33"/>
      <c r="Q1908" s="33"/>
      <c r="R1908" s="33"/>
      <c r="S1908" s="33"/>
      <c r="T1908" s="33"/>
      <c r="U1908" s="33"/>
      <c r="V1908" s="33"/>
      <c r="W1908" s="23" t="str">
        <f>LEFT(TEXT(Locations[[#This Row],[Zip Code]],"00000"),5)</f>
        <v>00000</v>
      </c>
    </row>
    <row r="1909" spans="2:23" x14ac:dyDescent="0.2">
      <c r="B1909" s="154">
        <v>1897</v>
      </c>
      <c r="C1909" s="33"/>
      <c r="D1909" s="33"/>
      <c r="E1909" s="37"/>
      <c r="F1909" s="38" t="str">
        <f>_xlfn.IFNA(VLOOKUP(Locations[[#This Row],[CleanZip]],ZipCodes[],2,0),"")</f>
        <v/>
      </c>
      <c r="G1909" s="38" t="str">
        <f>_xlfn.IFNA(VLOOKUP(Locations[[#This Row],[CleanZip]],ZipCodes[],3,0),"")</f>
        <v/>
      </c>
      <c r="H1909" s="33"/>
      <c r="I1909" s="39"/>
      <c r="J1909" s="39"/>
      <c r="K1909" s="40"/>
      <c r="L1909" s="40"/>
      <c r="M1909" s="33"/>
      <c r="N1909" s="40"/>
      <c r="O1909" s="33"/>
      <c r="P1909" s="33"/>
      <c r="Q1909" s="33"/>
      <c r="R1909" s="33"/>
      <c r="S1909" s="33"/>
      <c r="T1909" s="33"/>
      <c r="U1909" s="33"/>
      <c r="V1909" s="33"/>
      <c r="W1909" s="23" t="str">
        <f>LEFT(TEXT(Locations[[#This Row],[Zip Code]],"00000"),5)</f>
        <v>00000</v>
      </c>
    </row>
    <row r="1910" spans="2:23" x14ac:dyDescent="0.2">
      <c r="B1910" s="154">
        <v>1898</v>
      </c>
      <c r="C1910" s="33"/>
      <c r="D1910" s="33"/>
      <c r="E1910" s="37"/>
      <c r="F1910" s="38" t="str">
        <f>_xlfn.IFNA(VLOOKUP(Locations[[#This Row],[CleanZip]],ZipCodes[],2,0),"")</f>
        <v/>
      </c>
      <c r="G1910" s="38" t="str">
        <f>_xlfn.IFNA(VLOOKUP(Locations[[#This Row],[CleanZip]],ZipCodes[],3,0),"")</f>
        <v/>
      </c>
      <c r="H1910" s="33"/>
      <c r="I1910" s="39"/>
      <c r="J1910" s="39"/>
      <c r="K1910" s="40"/>
      <c r="L1910" s="40"/>
      <c r="M1910" s="33"/>
      <c r="N1910" s="40"/>
      <c r="O1910" s="33"/>
      <c r="P1910" s="33"/>
      <c r="Q1910" s="33"/>
      <c r="R1910" s="33"/>
      <c r="S1910" s="33"/>
      <c r="T1910" s="33"/>
      <c r="U1910" s="33"/>
      <c r="V1910" s="33"/>
      <c r="W1910" s="23" t="str">
        <f>LEFT(TEXT(Locations[[#This Row],[Zip Code]],"00000"),5)</f>
        <v>00000</v>
      </c>
    </row>
    <row r="1911" spans="2:23" x14ac:dyDescent="0.2">
      <c r="B1911" s="154">
        <v>1899</v>
      </c>
      <c r="C1911" s="33"/>
      <c r="D1911" s="33"/>
      <c r="E1911" s="37"/>
      <c r="F1911" s="38" t="str">
        <f>_xlfn.IFNA(VLOOKUP(Locations[[#This Row],[CleanZip]],ZipCodes[],2,0),"")</f>
        <v/>
      </c>
      <c r="G1911" s="38" t="str">
        <f>_xlfn.IFNA(VLOOKUP(Locations[[#This Row],[CleanZip]],ZipCodes[],3,0),"")</f>
        <v/>
      </c>
      <c r="H1911" s="33"/>
      <c r="I1911" s="39"/>
      <c r="J1911" s="39"/>
      <c r="K1911" s="40"/>
      <c r="L1911" s="40"/>
      <c r="M1911" s="33"/>
      <c r="N1911" s="40"/>
      <c r="O1911" s="33"/>
      <c r="P1911" s="33"/>
      <c r="Q1911" s="33"/>
      <c r="R1911" s="33"/>
      <c r="S1911" s="33"/>
      <c r="T1911" s="33"/>
      <c r="U1911" s="33"/>
      <c r="V1911" s="33"/>
      <c r="W1911" s="23" t="str">
        <f>LEFT(TEXT(Locations[[#This Row],[Zip Code]],"00000"),5)</f>
        <v>00000</v>
      </c>
    </row>
    <row r="1912" spans="2:23" x14ac:dyDescent="0.2">
      <c r="B1912" s="154">
        <v>1900</v>
      </c>
      <c r="C1912" s="33"/>
      <c r="D1912" s="33"/>
      <c r="E1912" s="37"/>
      <c r="F1912" s="38" t="str">
        <f>_xlfn.IFNA(VLOOKUP(Locations[[#This Row],[CleanZip]],ZipCodes[],2,0),"")</f>
        <v/>
      </c>
      <c r="G1912" s="38" t="str">
        <f>_xlfn.IFNA(VLOOKUP(Locations[[#This Row],[CleanZip]],ZipCodes[],3,0),"")</f>
        <v/>
      </c>
      <c r="H1912" s="33"/>
      <c r="I1912" s="39"/>
      <c r="J1912" s="39"/>
      <c r="K1912" s="40"/>
      <c r="L1912" s="40"/>
      <c r="M1912" s="33"/>
      <c r="N1912" s="40"/>
      <c r="O1912" s="33"/>
      <c r="P1912" s="33"/>
      <c r="Q1912" s="33"/>
      <c r="R1912" s="33"/>
      <c r="S1912" s="33"/>
      <c r="T1912" s="33"/>
      <c r="U1912" s="33"/>
      <c r="V1912" s="33"/>
      <c r="W1912" s="23" t="str">
        <f>LEFT(TEXT(Locations[[#This Row],[Zip Code]],"00000"),5)</f>
        <v>00000</v>
      </c>
    </row>
    <row r="1913" spans="2:23" x14ac:dyDescent="0.2">
      <c r="B1913" s="154">
        <v>1901</v>
      </c>
      <c r="C1913" s="33"/>
      <c r="D1913" s="33"/>
      <c r="E1913" s="37"/>
      <c r="F1913" s="38" t="str">
        <f>_xlfn.IFNA(VLOOKUP(Locations[[#This Row],[CleanZip]],ZipCodes[],2,0),"")</f>
        <v/>
      </c>
      <c r="G1913" s="38" t="str">
        <f>_xlfn.IFNA(VLOOKUP(Locations[[#This Row],[CleanZip]],ZipCodes[],3,0),"")</f>
        <v/>
      </c>
      <c r="H1913" s="33"/>
      <c r="I1913" s="39"/>
      <c r="J1913" s="39"/>
      <c r="K1913" s="40"/>
      <c r="L1913" s="40"/>
      <c r="M1913" s="33"/>
      <c r="N1913" s="40"/>
      <c r="O1913" s="33"/>
      <c r="P1913" s="33"/>
      <c r="Q1913" s="33"/>
      <c r="R1913" s="33"/>
      <c r="S1913" s="33"/>
      <c r="T1913" s="33"/>
      <c r="U1913" s="33"/>
      <c r="V1913" s="33"/>
      <c r="W1913" s="23" t="str">
        <f>LEFT(TEXT(Locations[[#This Row],[Zip Code]],"00000"),5)</f>
        <v>00000</v>
      </c>
    </row>
    <row r="1914" spans="2:23" x14ac:dyDescent="0.2">
      <c r="B1914" s="154">
        <v>1902</v>
      </c>
      <c r="C1914" s="33"/>
      <c r="D1914" s="33"/>
      <c r="E1914" s="37"/>
      <c r="F1914" s="38" t="str">
        <f>_xlfn.IFNA(VLOOKUP(Locations[[#This Row],[CleanZip]],ZipCodes[],2,0),"")</f>
        <v/>
      </c>
      <c r="G1914" s="38" t="str">
        <f>_xlfn.IFNA(VLOOKUP(Locations[[#This Row],[CleanZip]],ZipCodes[],3,0),"")</f>
        <v/>
      </c>
      <c r="H1914" s="33"/>
      <c r="I1914" s="39"/>
      <c r="J1914" s="39"/>
      <c r="K1914" s="40"/>
      <c r="L1914" s="40"/>
      <c r="M1914" s="33"/>
      <c r="N1914" s="40"/>
      <c r="O1914" s="33"/>
      <c r="P1914" s="33"/>
      <c r="Q1914" s="33"/>
      <c r="R1914" s="33"/>
      <c r="S1914" s="33"/>
      <c r="T1914" s="33"/>
      <c r="U1914" s="33"/>
      <c r="V1914" s="33"/>
      <c r="W1914" s="23" t="str">
        <f>LEFT(TEXT(Locations[[#This Row],[Zip Code]],"00000"),5)</f>
        <v>00000</v>
      </c>
    </row>
    <row r="1915" spans="2:23" x14ac:dyDescent="0.2">
      <c r="B1915" s="154">
        <v>1903</v>
      </c>
      <c r="C1915" s="33"/>
      <c r="D1915" s="33"/>
      <c r="E1915" s="37"/>
      <c r="F1915" s="38" t="str">
        <f>_xlfn.IFNA(VLOOKUP(Locations[[#This Row],[CleanZip]],ZipCodes[],2,0),"")</f>
        <v/>
      </c>
      <c r="G1915" s="38" t="str">
        <f>_xlfn.IFNA(VLOOKUP(Locations[[#This Row],[CleanZip]],ZipCodes[],3,0),"")</f>
        <v/>
      </c>
      <c r="H1915" s="33"/>
      <c r="I1915" s="39"/>
      <c r="J1915" s="39"/>
      <c r="K1915" s="40"/>
      <c r="L1915" s="40"/>
      <c r="M1915" s="33"/>
      <c r="N1915" s="40"/>
      <c r="O1915" s="33"/>
      <c r="P1915" s="33"/>
      <c r="Q1915" s="33"/>
      <c r="R1915" s="33"/>
      <c r="S1915" s="33"/>
      <c r="T1915" s="33"/>
      <c r="U1915" s="33"/>
      <c r="V1915" s="33"/>
      <c r="W1915" s="23" t="str">
        <f>LEFT(TEXT(Locations[[#This Row],[Zip Code]],"00000"),5)</f>
        <v>00000</v>
      </c>
    </row>
    <row r="1916" spans="2:23" x14ac:dyDescent="0.2">
      <c r="B1916" s="154">
        <v>1904</v>
      </c>
      <c r="C1916" s="33"/>
      <c r="D1916" s="33"/>
      <c r="E1916" s="37"/>
      <c r="F1916" s="38" t="str">
        <f>_xlfn.IFNA(VLOOKUP(Locations[[#This Row],[CleanZip]],ZipCodes[],2,0),"")</f>
        <v/>
      </c>
      <c r="G1916" s="38" t="str">
        <f>_xlfn.IFNA(VLOOKUP(Locations[[#This Row],[CleanZip]],ZipCodes[],3,0),"")</f>
        <v/>
      </c>
      <c r="H1916" s="33"/>
      <c r="I1916" s="39"/>
      <c r="J1916" s="39"/>
      <c r="K1916" s="40"/>
      <c r="L1916" s="40"/>
      <c r="M1916" s="33"/>
      <c r="N1916" s="40"/>
      <c r="O1916" s="33"/>
      <c r="P1916" s="33"/>
      <c r="Q1916" s="33"/>
      <c r="R1916" s="33"/>
      <c r="S1916" s="33"/>
      <c r="T1916" s="33"/>
      <c r="U1916" s="33"/>
      <c r="V1916" s="33"/>
      <c r="W1916" s="23" t="str">
        <f>LEFT(TEXT(Locations[[#This Row],[Zip Code]],"00000"),5)</f>
        <v>00000</v>
      </c>
    </row>
    <row r="1917" spans="2:23" x14ac:dyDescent="0.2">
      <c r="B1917" s="154">
        <v>1905</v>
      </c>
      <c r="C1917" s="33"/>
      <c r="D1917" s="33"/>
      <c r="E1917" s="37"/>
      <c r="F1917" s="38" t="str">
        <f>_xlfn.IFNA(VLOOKUP(Locations[[#This Row],[CleanZip]],ZipCodes[],2,0),"")</f>
        <v/>
      </c>
      <c r="G1917" s="38" t="str">
        <f>_xlfn.IFNA(VLOOKUP(Locations[[#This Row],[CleanZip]],ZipCodes[],3,0),"")</f>
        <v/>
      </c>
      <c r="H1917" s="33"/>
      <c r="I1917" s="39"/>
      <c r="J1917" s="39"/>
      <c r="K1917" s="40"/>
      <c r="L1917" s="40"/>
      <c r="M1917" s="33"/>
      <c r="N1917" s="40"/>
      <c r="O1917" s="33"/>
      <c r="P1917" s="33"/>
      <c r="Q1917" s="33"/>
      <c r="R1917" s="33"/>
      <c r="S1917" s="33"/>
      <c r="T1917" s="33"/>
      <c r="U1917" s="33"/>
      <c r="V1917" s="33"/>
      <c r="W1917" s="23" t="str">
        <f>LEFT(TEXT(Locations[[#This Row],[Zip Code]],"00000"),5)</f>
        <v>00000</v>
      </c>
    </row>
    <row r="1918" spans="2:23" x14ac:dyDescent="0.2">
      <c r="B1918" s="154">
        <v>1906</v>
      </c>
      <c r="C1918" s="33"/>
      <c r="D1918" s="33"/>
      <c r="E1918" s="37"/>
      <c r="F1918" s="38" t="str">
        <f>_xlfn.IFNA(VLOOKUP(Locations[[#This Row],[CleanZip]],ZipCodes[],2,0),"")</f>
        <v/>
      </c>
      <c r="G1918" s="38" t="str">
        <f>_xlfn.IFNA(VLOOKUP(Locations[[#This Row],[CleanZip]],ZipCodes[],3,0),"")</f>
        <v/>
      </c>
      <c r="H1918" s="33"/>
      <c r="I1918" s="39"/>
      <c r="J1918" s="39"/>
      <c r="K1918" s="40"/>
      <c r="L1918" s="40"/>
      <c r="M1918" s="33"/>
      <c r="N1918" s="40"/>
      <c r="O1918" s="33"/>
      <c r="P1918" s="33"/>
      <c r="Q1918" s="33"/>
      <c r="R1918" s="33"/>
      <c r="S1918" s="33"/>
      <c r="T1918" s="33"/>
      <c r="U1918" s="33"/>
      <c r="V1918" s="33"/>
      <c r="W1918" s="23" t="str">
        <f>LEFT(TEXT(Locations[[#This Row],[Zip Code]],"00000"),5)</f>
        <v>00000</v>
      </c>
    </row>
    <row r="1919" spans="2:23" x14ac:dyDescent="0.2">
      <c r="B1919" s="154">
        <v>1907</v>
      </c>
      <c r="C1919" s="33"/>
      <c r="D1919" s="33"/>
      <c r="E1919" s="37"/>
      <c r="F1919" s="38" t="str">
        <f>_xlfn.IFNA(VLOOKUP(Locations[[#This Row],[CleanZip]],ZipCodes[],2,0),"")</f>
        <v/>
      </c>
      <c r="G1919" s="38" t="str">
        <f>_xlfn.IFNA(VLOOKUP(Locations[[#This Row],[CleanZip]],ZipCodes[],3,0),"")</f>
        <v/>
      </c>
      <c r="H1919" s="33"/>
      <c r="I1919" s="39"/>
      <c r="J1919" s="39"/>
      <c r="K1919" s="40"/>
      <c r="L1919" s="40"/>
      <c r="M1919" s="33"/>
      <c r="N1919" s="40"/>
      <c r="O1919" s="33"/>
      <c r="P1919" s="33"/>
      <c r="Q1919" s="33"/>
      <c r="R1919" s="33"/>
      <c r="S1919" s="33"/>
      <c r="T1919" s="33"/>
      <c r="U1919" s="33"/>
      <c r="V1919" s="33"/>
      <c r="W1919" s="23" t="str">
        <f>LEFT(TEXT(Locations[[#This Row],[Zip Code]],"00000"),5)</f>
        <v>00000</v>
      </c>
    </row>
    <row r="1920" spans="2:23" x14ac:dyDescent="0.2">
      <c r="B1920" s="154">
        <v>1908</v>
      </c>
      <c r="C1920" s="33"/>
      <c r="D1920" s="33"/>
      <c r="E1920" s="37"/>
      <c r="F1920" s="38" t="str">
        <f>_xlfn.IFNA(VLOOKUP(Locations[[#This Row],[CleanZip]],ZipCodes[],2,0),"")</f>
        <v/>
      </c>
      <c r="G1920" s="38" t="str">
        <f>_xlfn.IFNA(VLOOKUP(Locations[[#This Row],[CleanZip]],ZipCodes[],3,0),"")</f>
        <v/>
      </c>
      <c r="H1920" s="33"/>
      <c r="I1920" s="39"/>
      <c r="J1920" s="39"/>
      <c r="K1920" s="40"/>
      <c r="L1920" s="40"/>
      <c r="M1920" s="33"/>
      <c r="N1920" s="40"/>
      <c r="O1920" s="33"/>
      <c r="P1920" s="33"/>
      <c r="Q1920" s="33"/>
      <c r="R1920" s="33"/>
      <c r="S1920" s="33"/>
      <c r="T1920" s="33"/>
      <c r="U1920" s="33"/>
      <c r="V1920" s="33"/>
      <c r="W1920" s="23" t="str">
        <f>LEFT(TEXT(Locations[[#This Row],[Zip Code]],"00000"),5)</f>
        <v>00000</v>
      </c>
    </row>
    <row r="1921" spans="2:23" x14ac:dyDescent="0.2">
      <c r="B1921" s="154">
        <v>1909</v>
      </c>
      <c r="C1921" s="33"/>
      <c r="D1921" s="33"/>
      <c r="E1921" s="37"/>
      <c r="F1921" s="38" t="str">
        <f>_xlfn.IFNA(VLOOKUP(Locations[[#This Row],[CleanZip]],ZipCodes[],2,0),"")</f>
        <v/>
      </c>
      <c r="G1921" s="38" t="str">
        <f>_xlfn.IFNA(VLOOKUP(Locations[[#This Row],[CleanZip]],ZipCodes[],3,0),"")</f>
        <v/>
      </c>
      <c r="H1921" s="33"/>
      <c r="I1921" s="39"/>
      <c r="J1921" s="39"/>
      <c r="K1921" s="40"/>
      <c r="L1921" s="40"/>
      <c r="M1921" s="33"/>
      <c r="N1921" s="40"/>
      <c r="O1921" s="33"/>
      <c r="P1921" s="33"/>
      <c r="Q1921" s="33"/>
      <c r="R1921" s="33"/>
      <c r="S1921" s="33"/>
      <c r="T1921" s="33"/>
      <c r="U1921" s="33"/>
      <c r="V1921" s="33"/>
      <c r="W1921" s="23" t="str">
        <f>LEFT(TEXT(Locations[[#This Row],[Zip Code]],"00000"),5)</f>
        <v>00000</v>
      </c>
    </row>
    <row r="1922" spans="2:23" x14ac:dyDescent="0.2">
      <c r="B1922" s="154">
        <v>1910</v>
      </c>
      <c r="C1922" s="33"/>
      <c r="D1922" s="33"/>
      <c r="E1922" s="37"/>
      <c r="F1922" s="38" t="str">
        <f>_xlfn.IFNA(VLOOKUP(Locations[[#This Row],[CleanZip]],ZipCodes[],2,0),"")</f>
        <v/>
      </c>
      <c r="G1922" s="38" t="str">
        <f>_xlfn.IFNA(VLOOKUP(Locations[[#This Row],[CleanZip]],ZipCodes[],3,0),"")</f>
        <v/>
      </c>
      <c r="H1922" s="33"/>
      <c r="I1922" s="39"/>
      <c r="J1922" s="39"/>
      <c r="K1922" s="40"/>
      <c r="L1922" s="40"/>
      <c r="M1922" s="33"/>
      <c r="N1922" s="40"/>
      <c r="O1922" s="33"/>
      <c r="P1922" s="33"/>
      <c r="Q1922" s="33"/>
      <c r="R1922" s="33"/>
      <c r="S1922" s="33"/>
      <c r="T1922" s="33"/>
      <c r="U1922" s="33"/>
      <c r="V1922" s="33"/>
      <c r="W1922" s="23" t="str">
        <f>LEFT(TEXT(Locations[[#This Row],[Zip Code]],"00000"),5)</f>
        <v>00000</v>
      </c>
    </row>
    <row r="1923" spans="2:23" x14ac:dyDescent="0.2">
      <c r="B1923" s="154">
        <v>1911</v>
      </c>
      <c r="C1923" s="33"/>
      <c r="D1923" s="33"/>
      <c r="E1923" s="37"/>
      <c r="F1923" s="38" t="str">
        <f>_xlfn.IFNA(VLOOKUP(Locations[[#This Row],[CleanZip]],ZipCodes[],2,0),"")</f>
        <v/>
      </c>
      <c r="G1923" s="38" t="str">
        <f>_xlfn.IFNA(VLOOKUP(Locations[[#This Row],[CleanZip]],ZipCodes[],3,0),"")</f>
        <v/>
      </c>
      <c r="H1923" s="33"/>
      <c r="I1923" s="39"/>
      <c r="J1923" s="39"/>
      <c r="K1923" s="40"/>
      <c r="L1923" s="40"/>
      <c r="M1923" s="33"/>
      <c r="N1923" s="40"/>
      <c r="O1923" s="33"/>
      <c r="P1923" s="33"/>
      <c r="Q1923" s="33"/>
      <c r="R1923" s="33"/>
      <c r="S1923" s="33"/>
      <c r="T1923" s="33"/>
      <c r="U1923" s="33"/>
      <c r="V1923" s="33"/>
      <c r="W1923" s="23" t="str">
        <f>LEFT(TEXT(Locations[[#This Row],[Zip Code]],"00000"),5)</f>
        <v>00000</v>
      </c>
    </row>
    <row r="1924" spans="2:23" x14ac:dyDescent="0.2">
      <c r="B1924" s="154">
        <v>1912</v>
      </c>
      <c r="C1924" s="33"/>
      <c r="D1924" s="33"/>
      <c r="E1924" s="37"/>
      <c r="F1924" s="38" t="str">
        <f>_xlfn.IFNA(VLOOKUP(Locations[[#This Row],[CleanZip]],ZipCodes[],2,0),"")</f>
        <v/>
      </c>
      <c r="G1924" s="38" t="str">
        <f>_xlfn.IFNA(VLOOKUP(Locations[[#This Row],[CleanZip]],ZipCodes[],3,0),"")</f>
        <v/>
      </c>
      <c r="H1924" s="33"/>
      <c r="I1924" s="39"/>
      <c r="J1924" s="39"/>
      <c r="K1924" s="40"/>
      <c r="L1924" s="40"/>
      <c r="M1924" s="33"/>
      <c r="N1924" s="40"/>
      <c r="O1924" s="33"/>
      <c r="P1924" s="33"/>
      <c r="Q1924" s="33"/>
      <c r="R1924" s="33"/>
      <c r="S1924" s="33"/>
      <c r="T1924" s="33"/>
      <c r="U1924" s="33"/>
      <c r="V1924" s="33"/>
      <c r="W1924" s="23" t="str">
        <f>LEFT(TEXT(Locations[[#This Row],[Zip Code]],"00000"),5)</f>
        <v>00000</v>
      </c>
    </row>
    <row r="1925" spans="2:23" x14ac:dyDescent="0.2">
      <c r="B1925" s="154">
        <v>1913</v>
      </c>
      <c r="C1925" s="33"/>
      <c r="D1925" s="33"/>
      <c r="E1925" s="37"/>
      <c r="F1925" s="38" t="str">
        <f>_xlfn.IFNA(VLOOKUP(Locations[[#This Row],[CleanZip]],ZipCodes[],2,0),"")</f>
        <v/>
      </c>
      <c r="G1925" s="38" t="str">
        <f>_xlfn.IFNA(VLOOKUP(Locations[[#This Row],[CleanZip]],ZipCodes[],3,0),"")</f>
        <v/>
      </c>
      <c r="H1925" s="33"/>
      <c r="I1925" s="39"/>
      <c r="J1925" s="39"/>
      <c r="K1925" s="40"/>
      <c r="L1925" s="40"/>
      <c r="M1925" s="33"/>
      <c r="N1925" s="40"/>
      <c r="O1925" s="33"/>
      <c r="P1925" s="33"/>
      <c r="Q1925" s="33"/>
      <c r="R1925" s="33"/>
      <c r="S1925" s="33"/>
      <c r="T1925" s="33"/>
      <c r="U1925" s="33"/>
      <c r="V1925" s="33"/>
      <c r="W1925" s="23" t="str">
        <f>LEFT(TEXT(Locations[[#This Row],[Zip Code]],"00000"),5)</f>
        <v>00000</v>
      </c>
    </row>
    <row r="1926" spans="2:23" x14ac:dyDescent="0.2">
      <c r="B1926" s="154">
        <v>1914</v>
      </c>
      <c r="C1926" s="33"/>
      <c r="D1926" s="33"/>
      <c r="E1926" s="37"/>
      <c r="F1926" s="38" t="str">
        <f>_xlfn.IFNA(VLOOKUP(Locations[[#This Row],[CleanZip]],ZipCodes[],2,0),"")</f>
        <v/>
      </c>
      <c r="G1926" s="38" t="str">
        <f>_xlfn.IFNA(VLOOKUP(Locations[[#This Row],[CleanZip]],ZipCodes[],3,0),"")</f>
        <v/>
      </c>
      <c r="H1926" s="33"/>
      <c r="I1926" s="39"/>
      <c r="J1926" s="39"/>
      <c r="K1926" s="40"/>
      <c r="L1926" s="40"/>
      <c r="M1926" s="33"/>
      <c r="N1926" s="40"/>
      <c r="O1926" s="33"/>
      <c r="P1926" s="33"/>
      <c r="Q1926" s="33"/>
      <c r="R1926" s="33"/>
      <c r="S1926" s="33"/>
      <c r="T1926" s="33"/>
      <c r="U1926" s="33"/>
      <c r="V1926" s="33"/>
      <c r="W1926" s="23" t="str">
        <f>LEFT(TEXT(Locations[[#This Row],[Zip Code]],"00000"),5)</f>
        <v>00000</v>
      </c>
    </row>
    <row r="1927" spans="2:23" x14ac:dyDescent="0.2">
      <c r="B1927" s="154">
        <v>1915</v>
      </c>
      <c r="C1927" s="33"/>
      <c r="D1927" s="33"/>
      <c r="E1927" s="37"/>
      <c r="F1927" s="38" t="str">
        <f>_xlfn.IFNA(VLOOKUP(Locations[[#This Row],[CleanZip]],ZipCodes[],2,0),"")</f>
        <v/>
      </c>
      <c r="G1927" s="38" t="str">
        <f>_xlfn.IFNA(VLOOKUP(Locations[[#This Row],[CleanZip]],ZipCodes[],3,0),"")</f>
        <v/>
      </c>
      <c r="H1927" s="33"/>
      <c r="I1927" s="39"/>
      <c r="J1927" s="39"/>
      <c r="K1927" s="40"/>
      <c r="L1927" s="40"/>
      <c r="M1927" s="33"/>
      <c r="N1927" s="40"/>
      <c r="O1927" s="33"/>
      <c r="P1927" s="33"/>
      <c r="Q1927" s="33"/>
      <c r="R1927" s="33"/>
      <c r="S1927" s="33"/>
      <c r="T1927" s="33"/>
      <c r="U1927" s="33"/>
      <c r="V1927" s="33"/>
      <c r="W1927" s="23" t="str">
        <f>LEFT(TEXT(Locations[[#This Row],[Zip Code]],"00000"),5)</f>
        <v>00000</v>
      </c>
    </row>
    <row r="1928" spans="2:23" x14ac:dyDescent="0.2">
      <c r="B1928" s="154">
        <v>1916</v>
      </c>
      <c r="C1928" s="33"/>
      <c r="D1928" s="33"/>
      <c r="E1928" s="37"/>
      <c r="F1928" s="38" t="str">
        <f>_xlfn.IFNA(VLOOKUP(Locations[[#This Row],[CleanZip]],ZipCodes[],2,0),"")</f>
        <v/>
      </c>
      <c r="G1928" s="38" t="str">
        <f>_xlfn.IFNA(VLOOKUP(Locations[[#This Row],[CleanZip]],ZipCodes[],3,0),"")</f>
        <v/>
      </c>
      <c r="H1928" s="33"/>
      <c r="I1928" s="39"/>
      <c r="J1928" s="39"/>
      <c r="K1928" s="40"/>
      <c r="L1928" s="40"/>
      <c r="M1928" s="33"/>
      <c r="N1928" s="40"/>
      <c r="O1928" s="33"/>
      <c r="P1928" s="33"/>
      <c r="Q1928" s="33"/>
      <c r="R1928" s="33"/>
      <c r="S1928" s="33"/>
      <c r="T1928" s="33"/>
      <c r="U1928" s="33"/>
      <c r="V1928" s="33"/>
      <c r="W1928" s="23" t="str">
        <f>LEFT(TEXT(Locations[[#This Row],[Zip Code]],"00000"),5)</f>
        <v>00000</v>
      </c>
    </row>
    <row r="1929" spans="2:23" x14ac:dyDescent="0.2">
      <c r="B1929" s="154">
        <v>1917</v>
      </c>
      <c r="C1929" s="33"/>
      <c r="D1929" s="33"/>
      <c r="E1929" s="37"/>
      <c r="F1929" s="38" t="str">
        <f>_xlfn.IFNA(VLOOKUP(Locations[[#This Row],[CleanZip]],ZipCodes[],2,0),"")</f>
        <v/>
      </c>
      <c r="G1929" s="38" t="str">
        <f>_xlfn.IFNA(VLOOKUP(Locations[[#This Row],[CleanZip]],ZipCodes[],3,0),"")</f>
        <v/>
      </c>
      <c r="H1929" s="33"/>
      <c r="I1929" s="39"/>
      <c r="J1929" s="39"/>
      <c r="K1929" s="40"/>
      <c r="L1929" s="40"/>
      <c r="M1929" s="33"/>
      <c r="N1929" s="40"/>
      <c r="O1929" s="33"/>
      <c r="P1929" s="33"/>
      <c r="Q1929" s="33"/>
      <c r="R1929" s="33"/>
      <c r="S1929" s="33"/>
      <c r="T1929" s="33"/>
      <c r="U1929" s="33"/>
      <c r="V1929" s="33"/>
      <c r="W1929" s="23" t="str">
        <f>LEFT(TEXT(Locations[[#This Row],[Zip Code]],"00000"),5)</f>
        <v>00000</v>
      </c>
    </row>
    <row r="1930" spans="2:23" x14ac:dyDescent="0.2">
      <c r="B1930" s="154">
        <v>1918</v>
      </c>
      <c r="C1930" s="33"/>
      <c r="D1930" s="33"/>
      <c r="E1930" s="37"/>
      <c r="F1930" s="38" t="str">
        <f>_xlfn.IFNA(VLOOKUP(Locations[[#This Row],[CleanZip]],ZipCodes[],2,0),"")</f>
        <v/>
      </c>
      <c r="G1930" s="38" t="str">
        <f>_xlfn.IFNA(VLOOKUP(Locations[[#This Row],[CleanZip]],ZipCodes[],3,0),"")</f>
        <v/>
      </c>
      <c r="H1930" s="33"/>
      <c r="I1930" s="39"/>
      <c r="J1930" s="39"/>
      <c r="K1930" s="40"/>
      <c r="L1930" s="40"/>
      <c r="M1930" s="33"/>
      <c r="N1930" s="40"/>
      <c r="O1930" s="33"/>
      <c r="P1930" s="33"/>
      <c r="Q1930" s="33"/>
      <c r="R1930" s="33"/>
      <c r="S1930" s="33"/>
      <c r="T1930" s="33"/>
      <c r="U1930" s="33"/>
      <c r="V1930" s="33"/>
      <c r="W1930" s="23" t="str">
        <f>LEFT(TEXT(Locations[[#This Row],[Zip Code]],"00000"),5)</f>
        <v>00000</v>
      </c>
    </row>
    <row r="1931" spans="2:23" x14ac:dyDescent="0.2">
      <c r="B1931" s="154">
        <v>1919</v>
      </c>
      <c r="C1931" s="33"/>
      <c r="D1931" s="33"/>
      <c r="E1931" s="37"/>
      <c r="F1931" s="38" t="str">
        <f>_xlfn.IFNA(VLOOKUP(Locations[[#This Row],[CleanZip]],ZipCodes[],2,0),"")</f>
        <v/>
      </c>
      <c r="G1931" s="38" t="str">
        <f>_xlfn.IFNA(VLOOKUP(Locations[[#This Row],[CleanZip]],ZipCodes[],3,0),"")</f>
        <v/>
      </c>
      <c r="H1931" s="33"/>
      <c r="I1931" s="39"/>
      <c r="J1931" s="39"/>
      <c r="K1931" s="40"/>
      <c r="L1931" s="40"/>
      <c r="M1931" s="33"/>
      <c r="N1931" s="40"/>
      <c r="O1931" s="33"/>
      <c r="P1931" s="33"/>
      <c r="Q1931" s="33"/>
      <c r="R1931" s="33"/>
      <c r="S1931" s="33"/>
      <c r="T1931" s="33"/>
      <c r="U1931" s="33"/>
      <c r="V1931" s="33"/>
      <c r="W1931" s="23" t="str">
        <f>LEFT(TEXT(Locations[[#This Row],[Zip Code]],"00000"),5)</f>
        <v>00000</v>
      </c>
    </row>
    <row r="1932" spans="2:23" x14ac:dyDescent="0.2">
      <c r="B1932" s="154">
        <v>1920</v>
      </c>
      <c r="C1932" s="33"/>
      <c r="D1932" s="33"/>
      <c r="E1932" s="37"/>
      <c r="F1932" s="38" t="str">
        <f>_xlfn.IFNA(VLOOKUP(Locations[[#This Row],[CleanZip]],ZipCodes[],2,0),"")</f>
        <v/>
      </c>
      <c r="G1932" s="38" t="str">
        <f>_xlfn.IFNA(VLOOKUP(Locations[[#This Row],[CleanZip]],ZipCodes[],3,0),"")</f>
        <v/>
      </c>
      <c r="H1932" s="33"/>
      <c r="I1932" s="39"/>
      <c r="J1932" s="39"/>
      <c r="K1932" s="40"/>
      <c r="L1932" s="40"/>
      <c r="M1932" s="33"/>
      <c r="N1932" s="40"/>
      <c r="O1932" s="33"/>
      <c r="P1932" s="33"/>
      <c r="Q1932" s="33"/>
      <c r="R1932" s="33"/>
      <c r="S1932" s="33"/>
      <c r="T1932" s="33"/>
      <c r="U1932" s="33"/>
      <c r="V1932" s="33"/>
      <c r="W1932" s="23" t="str">
        <f>LEFT(TEXT(Locations[[#This Row],[Zip Code]],"00000"),5)</f>
        <v>00000</v>
      </c>
    </row>
    <row r="1933" spans="2:23" x14ac:dyDescent="0.2">
      <c r="B1933" s="154">
        <v>1921</v>
      </c>
      <c r="C1933" s="33"/>
      <c r="D1933" s="33"/>
      <c r="E1933" s="37"/>
      <c r="F1933" s="38" t="str">
        <f>_xlfn.IFNA(VLOOKUP(Locations[[#This Row],[CleanZip]],ZipCodes[],2,0),"")</f>
        <v/>
      </c>
      <c r="G1933" s="38" t="str">
        <f>_xlfn.IFNA(VLOOKUP(Locations[[#This Row],[CleanZip]],ZipCodes[],3,0),"")</f>
        <v/>
      </c>
      <c r="H1933" s="33"/>
      <c r="I1933" s="39"/>
      <c r="J1933" s="39"/>
      <c r="K1933" s="40"/>
      <c r="L1933" s="40"/>
      <c r="M1933" s="33"/>
      <c r="N1933" s="40"/>
      <c r="O1933" s="33"/>
      <c r="P1933" s="33"/>
      <c r="Q1933" s="33"/>
      <c r="R1933" s="33"/>
      <c r="S1933" s="33"/>
      <c r="T1933" s="33"/>
      <c r="U1933" s="33"/>
      <c r="V1933" s="33"/>
      <c r="W1933" s="23" t="str">
        <f>LEFT(TEXT(Locations[[#This Row],[Zip Code]],"00000"),5)</f>
        <v>00000</v>
      </c>
    </row>
    <row r="1934" spans="2:23" x14ac:dyDescent="0.2">
      <c r="B1934" s="154">
        <v>1922</v>
      </c>
      <c r="C1934" s="33"/>
      <c r="D1934" s="33"/>
      <c r="E1934" s="37"/>
      <c r="F1934" s="38" t="str">
        <f>_xlfn.IFNA(VLOOKUP(Locations[[#This Row],[CleanZip]],ZipCodes[],2,0),"")</f>
        <v/>
      </c>
      <c r="G1934" s="38" t="str">
        <f>_xlfn.IFNA(VLOOKUP(Locations[[#This Row],[CleanZip]],ZipCodes[],3,0),"")</f>
        <v/>
      </c>
      <c r="H1934" s="33"/>
      <c r="I1934" s="39"/>
      <c r="J1934" s="39"/>
      <c r="K1934" s="40"/>
      <c r="L1934" s="40"/>
      <c r="M1934" s="33"/>
      <c r="N1934" s="40"/>
      <c r="O1934" s="33"/>
      <c r="P1934" s="33"/>
      <c r="Q1934" s="33"/>
      <c r="R1934" s="33"/>
      <c r="S1934" s="33"/>
      <c r="T1934" s="33"/>
      <c r="U1934" s="33"/>
      <c r="V1934" s="33"/>
      <c r="W1934" s="23" t="str">
        <f>LEFT(TEXT(Locations[[#This Row],[Zip Code]],"00000"),5)</f>
        <v>00000</v>
      </c>
    </row>
    <row r="1935" spans="2:23" x14ac:dyDescent="0.2">
      <c r="B1935" s="154">
        <v>1923</v>
      </c>
      <c r="C1935" s="33"/>
      <c r="D1935" s="33"/>
      <c r="E1935" s="37"/>
      <c r="F1935" s="38" t="str">
        <f>_xlfn.IFNA(VLOOKUP(Locations[[#This Row],[CleanZip]],ZipCodes[],2,0),"")</f>
        <v/>
      </c>
      <c r="G1935" s="38" t="str">
        <f>_xlfn.IFNA(VLOOKUP(Locations[[#This Row],[CleanZip]],ZipCodes[],3,0),"")</f>
        <v/>
      </c>
      <c r="H1935" s="33"/>
      <c r="I1935" s="39"/>
      <c r="J1935" s="39"/>
      <c r="K1935" s="40"/>
      <c r="L1935" s="40"/>
      <c r="M1935" s="33"/>
      <c r="N1935" s="40"/>
      <c r="O1935" s="33"/>
      <c r="P1935" s="33"/>
      <c r="Q1935" s="33"/>
      <c r="R1935" s="33"/>
      <c r="S1935" s="33"/>
      <c r="T1935" s="33"/>
      <c r="U1935" s="33"/>
      <c r="V1935" s="33"/>
      <c r="W1935" s="23" t="str">
        <f>LEFT(TEXT(Locations[[#This Row],[Zip Code]],"00000"),5)</f>
        <v>00000</v>
      </c>
    </row>
    <row r="1936" spans="2:23" x14ac:dyDescent="0.2">
      <c r="B1936" s="154">
        <v>1924</v>
      </c>
      <c r="C1936" s="33"/>
      <c r="D1936" s="33"/>
      <c r="E1936" s="37"/>
      <c r="F1936" s="38" t="str">
        <f>_xlfn.IFNA(VLOOKUP(Locations[[#This Row],[CleanZip]],ZipCodes[],2,0),"")</f>
        <v/>
      </c>
      <c r="G1936" s="38" t="str">
        <f>_xlfn.IFNA(VLOOKUP(Locations[[#This Row],[CleanZip]],ZipCodes[],3,0),"")</f>
        <v/>
      </c>
      <c r="H1936" s="33"/>
      <c r="I1936" s="39"/>
      <c r="J1936" s="39"/>
      <c r="K1936" s="40"/>
      <c r="L1936" s="40"/>
      <c r="M1936" s="33"/>
      <c r="N1936" s="40"/>
      <c r="O1936" s="33"/>
      <c r="P1936" s="33"/>
      <c r="Q1936" s="33"/>
      <c r="R1936" s="33"/>
      <c r="S1936" s="33"/>
      <c r="T1936" s="33"/>
      <c r="U1936" s="33"/>
      <c r="V1936" s="33"/>
      <c r="W1936" s="23" t="str">
        <f>LEFT(TEXT(Locations[[#This Row],[Zip Code]],"00000"),5)</f>
        <v>00000</v>
      </c>
    </row>
    <row r="1937" spans="2:23" x14ac:dyDescent="0.2">
      <c r="B1937" s="154">
        <v>1925</v>
      </c>
      <c r="C1937" s="33"/>
      <c r="D1937" s="33"/>
      <c r="E1937" s="37"/>
      <c r="F1937" s="38" t="str">
        <f>_xlfn.IFNA(VLOOKUP(Locations[[#This Row],[CleanZip]],ZipCodes[],2,0),"")</f>
        <v/>
      </c>
      <c r="G1937" s="38" t="str">
        <f>_xlfn.IFNA(VLOOKUP(Locations[[#This Row],[CleanZip]],ZipCodes[],3,0),"")</f>
        <v/>
      </c>
      <c r="H1937" s="33"/>
      <c r="I1937" s="39"/>
      <c r="J1937" s="39"/>
      <c r="K1937" s="40"/>
      <c r="L1937" s="40"/>
      <c r="M1937" s="33"/>
      <c r="N1937" s="40"/>
      <c r="O1937" s="33"/>
      <c r="P1937" s="33"/>
      <c r="Q1937" s="33"/>
      <c r="R1937" s="33"/>
      <c r="S1937" s="33"/>
      <c r="T1937" s="33"/>
      <c r="U1937" s="33"/>
      <c r="V1937" s="33"/>
      <c r="W1937" s="23" t="str">
        <f>LEFT(TEXT(Locations[[#This Row],[Zip Code]],"00000"),5)</f>
        <v>00000</v>
      </c>
    </row>
    <row r="1938" spans="2:23" x14ac:dyDescent="0.2">
      <c r="B1938" s="154">
        <v>1926</v>
      </c>
      <c r="C1938" s="33"/>
      <c r="D1938" s="33"/>
      <c r="E1938" s="37"/>
      <c r="F1938" s="38" t="str">
        <f>_xlfn.IFNA(VLOOKUP(Locations[[#This Row],[CleanZip]],ZipCodes[],2,0),"")</f>
        <v/>
      </c>
      <c r="G1938" s="38" t="str">
        <f>_xlfn.IFNA(VLOOKUP(Locations[[#This Row],[CleanZip]],ZipCodes[],3,0),"")</f>
        <v/>
      </c>
      <c r="H1938" s="33"/>
      <c r="I1938" s="39"/>
      <c r="J1938" s="39"/>
      <c r="K1938" s="40"/>
      <c r="L1938" s="40"/>
      <c r="M1938" s="33"/>
      <c r="N1938" s="40"/>
      <c r="O1938" s="33"/>
      <c r="P1938" s="33"/>
      <c r="Q1938" s="33"/>
      <c r="R1938" s="33"/>
      <c r="S1938" s="33"/>
      <c r="T1938" s="33"/>
      <c r="U1938" s="33"/>
      <c r="V1938" s="33"/>
      <c r="W1938" s="23" t="str">
        <f>LEFT(TEXT(Locations[[#This Row],[Zip Code]],"00000"),5)</f>
        <v>00000</v>
      </c>
    </row>
    <row r="1939" spans="2:23" x14ac:dyDescent="0.2">
      <c r="B1939" s="154">
        <v>1927</v>
      </c>
      <c r="C1939" s="33"/>
      <c r="D1939" s="33"/>
      <c r="E1939" s="37"/>
      <c r="F1939" s="38" t="str">
        <f>_xlfn.IFNA(VLOOKUP(Locations[[#This Row],[CleanZip]],ZipCodes[],2,0),"")</f>
        <v/>
      </c>
      <c r="G1939" s="38" t="str">
        <f>_xlfn.IFNA(VLOOKUP(Locations[[#This Row],[CleanZip]],ZipCodes[],3,0),"")</f>
        <v/>
      </c>
      <c r="H1939" s="33"/>
      <c r="I1939" s="39"/>
      <c r="J1939" s="39"/>
      <c r="K1939" s="40"/>
      <c r="L1939" s="40"/>
      <c r="M1939" s="33"/>
      <c r="N1939" s="40"/>
      <c r="O1939" s="33"/>
      <c r="P1939" s="33"/>
      <c r="Q1939" s="33"/>
      <c r="R1939" s="33"/>
      <c r="S1939" s="33"/>
      <c r="T1939" s="33"/>
      <c r="U1939" s="33"/>
      <c r="V1939" s="33"/>
      <c r="W1939" s="23" t="str">
        <f>LEFT(TEXT(Locations[[#This Row],[Zip Code]],"00000"),5)</f>
        <v>00000</v>
      </c>
    </row>
    <row r="1940" spans="2:23" x14ac:dyDescent="0.2">
      <c r="B1940" s="154">
        <v>1928</v>
      </c>
      <c r="C1940" s="33"/>
      <c r="D1940" s="33"/>
      <c r="E1940" s="37"/>
      <c r="F1940" s="38" t="str">
        <f>_xlfn.IFNA(VLOOKUP(Locations[[#This Row],[CleanZip]],ZipCodes[],2,0),"")</f>
        <v/>
      </c>
      <c r="G1940" s="38" t="str">
        <f>_xlfn.IFNA(VLOOKUP(Locations[[#This Row],[CleanZip]],ZipCodes[],3,0),"")</f>
        <v/>
      </c>
      <c r="H1940" s="33"/>
      <c r="I1940" s="39"/>
      <c r="J1940" s="39"/>
      <c r="K1940" s="40"/>
      <c r="L1940" s="40"/>
      <c r="M1940" s="33"/>
      <c r="N1940" s="40"/>
      <c r="O1940" s="33"/>
      <c r="P1940" s="33"/>
      <c r="Q1940" s="33"/>
      <c r="R1940" s="33"/>
      <c r="S1940" s="33"/>
      <c r="T1940" s="33"/>
      <c r="U1940" s="33"/>
      <c r="V1940" s="33"/>
      <c r="W1940" s="23" t="str">
        <f>LEFT(TEXT(Locations[[#This Row],[Zip Code]],"00000"),5)</f>
        <v>00000</v>
      </c>
    </row>
    <row r="1941" spans="2:23" x14ac:dyDescent="0.2">
      <c r="B1941" s="154">
        <v>1929</v>
      </c>
      <c r="C1941" s="33"/>
      <c r="D1941" s="33"/>
      <c r="E1941" s="37"/>
      <c r="F1941" s="38" t="str">
        <f>_xlfn.IFNA(VLOOKUP(Locations[[#This Row],[CleanZip]],ZipCodes[],2,0),"")</f>
        <v/>
      </c>
      <c r="G1941" s="38" t="str">
        <f>_xlfn.IFNA(VLOOKUP(Locations[[#This Row],[CleanZip]],ZipCodes[],3,0),"")</f>
        <v/>
      </c>
      <c r="H1941" s="33"/>
      <c r="I1941" s="39"/>
      <c r="J1941" s="39"/>
      <c r="K1941" s="40"/>
      <c r="L1941" s="40"/>
      <c r="M1941" s="33"/>
      <c r="N1941" s="40"/>
      <c r="O1941" s="33"/>
      <c r="P1941" s="33"/>
      <c r="Q1941" s="33"/>
      <c r="R1941" s="33"/>
      <c r="S1941" s="33"/>
      <c r="T1941" s="33"/>
      <c r="U1941" s="33"/>
      <c r="V1941" s="33"/>
      <c r="W1941" s="23" t="str">
        <f>LEFT(TEXT(Locations[[#This Row],[Zip Code]],"00000"),5)</f>
        <v>00000</v>
      </c>
    </row>
    <row r="1942" spans="2:23" x14ac:dyDescent="0.2">
      <c r="B1942" s="154">
        <v>1930</v>
      </c>
      <c r="C1942" s="33"/>
      <c r="D1942" s="33"/>
      <c r="E1942" s="37"/>
      <c r="F1942" s="38" t="str">
        <f>_xlfn.IFNA(VLOOKUP(Locations[[#This Row],[CleanZip]],ZipCodes[],2,0),"")</f>
        <v/>
      </c>
      <c r="G1942" s="38" t="str">
        <f>_xlfn.IFNA(VLOOKUP(Locations[[#This Row],[CleanZip]],ZipCodes[],3,0),"")</f>
        <v/>
      </c>
      <c r="H1942" s="33"/>
      <c r="I1942" s="39"/>
      <c r="J1942" s="39"/>
      <c r="K1942" s="40"/>
      <c r="L1942" s="40"/>
      <c r="M1942" s="33"/>
      <c r="N1942" s="40"/>
      <c r="O1942" s="33"/>
      <c r="P1942" s="33"/>
      <c r="Q1942" s="33"/>
      <c r="R1942" s="33"/>
      <c r="S1942" s="33"/>
      <c r="T1942" s="33"/>
      <c r="U1942" s="33"/>
      <c r="V1942" s="33"/>
      <c r="W1942" s="23" t="str">
        <f>LEFT(TEXT(Locations[[#This Row],[Zip Code]],"00000"),5)</f>
        <v>00000</v>
      </c>
    </row>
    <row r="1943" spans="2:23" x14ac:dyDescent="0.2">
      <c r="B1943" s="154">
        <v>1931</v>
      </c>
      <c r="C1943" s="33"/>
      <c r="D1943" s="33"/>
      <c r="E1943" s="37"/>
      <c r="F1943" s="38" t="str">
        <f>_xlfn.IFNA(VLOOKUP(Locations[[#This Row],[CleanZip]],ZipCodes[],2,0),"")</f>
        <v/>
      </c>
      <c r="G1943" s="38" t="str">
        <f>_xlfn.IFNA(VLOOKUP(Locations[[#This Row],[CleanZip]],ZipCodes[],3,0),"")</f>
        <v/>
      </c>
      <c r="H1943" s="33"/>
      <c r="I1943" s="39"/>
      <c r="J1943" s="39"/>
      <c r="K1943" s="40"/>
      <c r="L1943" s="40"/>
      <c r="M1943" s="33"/>
      <c r="N1943" s="40"/>
      <c r="O1943" s="33"/>
      <c r="P1943" s="33"/>
      <c r="Q1943" s="33"/>
      <c r="R1943" s="33"/>
      <c r="S1943" s="33"/>
      <c r="T1943" s="33"/>
      <c r="U1943" s="33"/>
      <c r="V1943" s="33"/>
      <c r="W1943" s="23" t="str">
        <f>LEFT(TEXT(Locations[[#This Row],[Zip Code]],"00000"),5)</f>
        <v>00000</v>
      </c>
    </row>
    <row r="1944" spans="2:23" x14ac:dyDescent="0.2">
      <c r="B1944" s="154">
        <v>1932</v>
      </c>
      <c r="C1944" s="33"/>
      <c r="D1944" s="33"/>
      <c r="E1944" s="37"/>
      <c r="F1944" s="38" t="str">
        <f>_xlfn.IFNA(VLOOKUP(Locations[[#This Row],[CleanZip]],ZipCodes[],2,0),"")</f>
        <v/>
      </c>
      <c r="G1944" s="38" t="str">
        <f>_xlfn.IFNA(VLOOKUP(Locations[[#This Row],[CleanZip]],ZipCodes[],3,0),"")</f>
        <v/>
      </c>
      <c r="H1944" s="33"/>
      <c r="I1944" s="39"/>
      <c r="J1944" s="39"/>
      <c r="K1944" s="40"/>
      <c r="L1944" s="40"/>
      <c r="M1944" s="33"/>
      <c r="N1944" s="40"/>
      <c r="O1944" s="33"/>
      <c r="P1944" s="33"/>
      <c r="Q1944" s="33"/>
      <c r="R1944" s="33"/>
      <c r="S1944" s="33"/>
      <c r="T1944" s="33"/>
      <c r="U1944" s="33"/>
      <c r="V1944" s="33"/>
      <c r="W1944" s="23" t="str">
        <f>LEFT(TEXT(Locations[[#This Row],[Zip Code]],"00000"),5)</f>
        <v>00000</v>
      </c>
    </row>
    <row r="1945" spans="2:23" x14ac:dyDescent="0.2">
      <c r="B1945" s="154">
        <v>1933</v>
      </c>
      <c r="C1945" s="33"/>
      <c r="D1945" s="33"/>
      <c r="E1945" s="37"/>
      <c r="F1945" s="38" t="str">
        <f>_xlfn.IFNA(VLOOKUP(Locations[[#This Row],[CleanZip]],ZipCodes[],2,0),"")</f>
        <v/>
      </c>
      <c r="G1945" s="38" t="str">
        <f>_xlfn.IFNA(VLOOKUP(Locations[[#This Row],[CleanZip]],ZipCodes[],3,0),"")</f>
        <v/>
      </c>
      <c r="H1945" s="33"/>
      <c r="I1945" s="39"/>
      <c r="J1945" s="39"/>
      <c r="K1945" s="40"/>
      <c r="L1945" s="40"/>
      <c r="M1945" s="33"/>
      <c r="N1945" s="40"/>
      <c r="O1945" s="33"/>
      <c r="P1945" s="33"/>
      <c r="Q1945" s="33"/>
      <c r="R1945" s="33"/>
      <c r="S1945" s="33"/>
      <c r="T1945" s="33"/>
      <c r="U1945" s="33"/>
      <c r="V1945" s="33"/>
      <c r="W1945" s="23" t="str">
        <f>LEFT(TEXT(Locations[[#This Row],[Zip Code]],"00000"),5)</f>
        <v>00000</v>
      </c>
    </row>
    <row r="1946" spans="2:23" x14ac:dyDescent="0.2">
      <c r="B1946" s="154">
        <v>1934</v>
      </c>
      <c r="C1946" s="33"/>
      <c r="D1946" s="33"/>
      <c r="E1946" s="37"/>
      <c r="F1946" s="38" t="str">
        <f>_xlfn.IFNA(VLOOKUP(Locations[[#This Row],[CleanZip]],ZipCodes[],2,0),"")</f>
        <v/>
      </c>
      <c r="G1946" s="38" t="str">
        <f>_xlfn.IFNA(VLOOKUP(Locations[[#This Row],[CleanZip]],ZipCodes[],3,0),"")</f>
        <v/>
      </c>
      <c r="H1946" s="33"/>
      <c r="I1946" s="39"/>
      <c r="J1946" s="39"/>
      <c r="K1946" s="40"/>
      <c r="L1946" s="40"/>
      <c r="M1946" s="33"/>
      <c r="N1946" s="40"/>
      <c r="O1946" s="33"/>
      <c r="P1946" s="33"/>
      <c r="Q1946" s="33"/>
      <c r="R1946" s="33"/>
      <c r="S1946" s="33"/>
      <c r="T1946" s="33"/>
      <c r="U1946" s="33"/>
      <c r="V1946" s="33"/>
      <c r="W1946" s="23" t="str">
        <f>LEFT(TEXT(Locations[[#This Row],[Zip Code]],"00000"),5)</f>
        <v>00000</v>
      </c>
    </row>
    <row r="1947" spans="2:23" x14ac:dyDescent="0.2">
      <c r="B1947" s="154">
        <v>1935</v>
      </c>
      <c r="C1947" s="33"/>
      <c r="D1947" s="33"/>
      <c r="E1947" s="37"/>
      <c r="F1947" s="38" t="str">
        <f>_xlfn.IFNA(VLOOKUP(Locations[[#This Row],[CleanZip]],ZipCodes[],2,0),"")</f>
        <v/>
      </c>
      <c r="G1947" s="38" t="str">
        <f>_xlfn.IFNA(VLOOKUP(Locations[[#This Row],[CleanZip]],ZipCodes[],3,0),"")</f>
        <v/>
      </c>
      <c r="H1947" s="33"/>
      <c r="I1947" s="39"/>
      <c r="J1947" s="39"/>
      <c r="K1947" s="40"/>
      <c r="L1947" s="40"/>
      <c r="M1947" s="33"/>
      <c r="N1947" s="40"/>
      <c r="O1947" s="33"/>
      <c r="P1947" s="33"/>
      <c r="Q1947" s="33"/>
      <c r="R1947" s="33"/>
      <c r="S1947" s="33"/>
      <c r="T1947" s="33"/>
      <c r="U1947" s="33"/>
      <c r="V1947" s="33"/>
      <c r="W1947" s="23" t="str">
        <f>LEFT(TEXT(Locations[[#This Row],[Zip Code]],"00000"),5)</f>
        <v>00000</v>
      </c>
    </row>
    <row r="1948" spans="2:23" x14ac:dyDescent="0.2">
      <c r="B1948" s="154">
        <v>1936</v>
      </c>
      <c r="C1948" s="33"/>
      <c r="D1948" s="33"/>
      <c r="E1948" s="37"/>
      <c r="F1948" s="38" t="str">
        <f>_xlfn.IFNA(VLOOKUP(Locations[[#This Row],[CleanZip]],ZipCodes[],2,0),"")</f>
        <v/>
      </c>
      <c r="G1948" s="38" t="str">
        <f>_xlfn.IFNA(VLOOKUP(Locations[[#This Row],[CleanZip]],ZipCodes[],3,0),"")</f>
        <v/>
      </c>
      <c r="H1948" s="33"/>
      <c r="I1948" s="39"/>
      <c r="J1948" s="39"/>
      <c r="K1948" s="40"/>
      <c r="L1948" s="40"/>
      <c r="M1948" s="33"/>
      <c r="N1948" s="40"/>
      <c r="O1948" s="33"/>
      <c r="P1948" s="33"/>
      <c r="Q1948" s="33"/>
      <c r="R1948" s="33"/>
      <c r="S1948" s="33"/>
      <c r="T1948" s="33"/>
      <c r="U1948" s="33"/>
      <c r="V1948" s="33"/>
      <c r="W1948" s="23" t="str">
        <f>LEFT(TEXT(Locations[[#This Row],[Zip Code]],"00000"),5)</f>
        <v>00000</v>
      </c>
    </row>
    <row r="1949" spans="2:23" x14ac:dyDescent="0.2">
      <c r="B1949" s="154">
        <v>1937</v>
      </c>
      <c r="C1949" s="33"/>
      <c r="D1949" s="33"/>
      <c r="E1949" s="37"/>
      <c r="F1949" s="38" t="str">
        <f>_xlfn.IFNA(VLOOKUP(Locations[[#This Row],[CleanZip]],ZipCodes[],2,0),"")</f>
        <v/>
      </c>
      <c r="G1949" s="38" t="str">
        <f>_xlfn.IFNA(VLOOKUP(Locations[[#This Row],[CleanZip]],ZipCodes[],3,0),"")</f>
        <v/>
      </c>
      <c r="H1949" s="33"/>
      <c r="I1949" s="39"/>
      <c r="J1949" s="39"/>
      <c r="K1949" s="40"/>
      <c r="L1949" s="40"/>
      <c r="M1949" s="33"/>
      <c r="N1949" s="40"/>
      <c r="O1949" s="33"/>
      <c r="P1949" s="33"/>
      <c r="Q1949" s="33"/>
      <c r="R1949" s="33"/>
      <c r="S1949" s="33"/>
      <c r="T1949" s="33"/>
      <c r="U1949" s="33"/>
      <c r="V1949" s="33"/>
      <c r="W1949" s="23" t="str">
        <f>LEFT(TEXT(Locations[[#This Row],[Zip Code]],"00000"),5)</f>
        <v>00000</v>
      </c>
    </row>
    <row r="1950" spans="2:23" x14ac:dyDescent="0.2">
      <c r="B1950" s="154">
        <v>1938</v>
      </c>
      <c r="C1950" s="33"/>
      <c r="D1950" s="33"/>
      <c r="E1950" s="37"/>
      <c r="F1950" s="38" t="str">
        <f>_xlfn.IFNA(VLOOKUP(Locations[[#This Row],[CleanZip]],ZipCodes[],2,0),"")</f>
        <v/>
      </c>
      <c r="G1950" s="38" t="str">
        <f>_xlfn.IFNA(VLOOKUP(Locations[[#This Row],[CleanZip]],ZipCodes[],3,0),"")</f>
        <v/>
      </c>
      <c r="H1950" s="33"/>
      <c r="I1950" s="39"/>
      <c r="J1950" s="39"/>
      <c r="K1950" s="40"/>
      <c r="L1950" s="40"/>
      <c r="M1950" s="33"/>
      <c r="N1950" s="40"/>
      <c r="O1950" s="33"/>
      <c r="P1950" s="33"/>
      <c r="Q1950" s="33"/>
      <c r="R1950" s="33"/>
      <c r="S1950" s="33"/>
      <c r="T1950" s="33"/>
      <c r="U1950" s="33"/>
      <c r="V1950" s="33"/>
      <c r="W1950" s="23" t="str">
        <f>LEFT(TEXT(Locations[[#This Row],[Zip Code]],"00000"),5)</f>
        <v>00000</v>
      </c>
    </row>
    <row r="1951" spans="2:23" x14ac:dyDescent="0.2">
      <c r="B1951" s="154">
        <v>1939</v>
      </c>
      <c r="C1951" s="33"/>
      <c r="D1951" s="33"/>
      <c r="E1951" s="37"/>
      <c r="F1951" s="38" t="str">
        <f>_xlfn.IFNA(VLOOKUP(Locations[[#This Row],[CleanZip]],ZipCodes[],2,0),"")</f>
        <v/>
      </c>
      <c r="G1951" s="38" t="str">
        <f>_xlfn.IFNA(VLOOKUP(Locations[[#This Row],[CleanZip]],ZipCodes[],3,0),"")</f>
        <v/>
      </c>
      <c r="H1951" s="33"/>
      <c r="I1951" s="39"/>
      <c r="J1951" s="39"/>
      <c r="K1951" s="40"/>
      <c r="L1951" s="40"/>
      <c r="M1951" s="33"/>
      <c r="N1951" s="40"/>
      <c r="O1951" s="33"/>
      <c r="P1951" s="33"/>
      <c r="Q1951" s="33"/>
      <c r="R1951" s="33"/>
      <c r="S1951" s="33"/>
      <c r="T1951" s="33"/>
      <c r="U1951" s="33"/>
      <c r="V1951" s="33"/>
      <c r="W1951" s="23" t="str">
        <f>LEFT(TEXT(Locations[[#This Row],[Zip Code]],"00000"),5)</f>
        <v>00000</v>
      </c>
    </row>
    <row r="1952" spans="2:23" x14ac:dyDescent="0.2">
      <c r="B1952" s="154">
        <v>1940</v>
      </c>
      <c r="C1952" s="33"/>
      <c r="D1952" s="33"/>
      <c r="E1952" s="37"/>
      <c r="F1952" s="38" t="str">
        <f>_xlfn.IFNA(VLOOKUP(Locations[[#This Row],[CleanZip]],ZipCodes[],2,0),"")</f>
        <v/>
      </c>
      <c r="G1952" s="38" t="str">
        <f>_xlfn.IFNA(VLOOKUP(Locations[[#This Row],[CleanZip]],ZipCodes[],3,0),"")</f>
        <v/>
      </c>
      <c r="H1952" s="33"/>
      <c r="I1952" s="39"/>
      <c r="J1952" s="39"/>
      <c r="K1952" s="40"/>
      <c r="L1952" s="40"/>
      <c r="M1952" s="33"/>
      <c r="N1952" s="40"/>
      <c r="O1952" s="33"/>
      <c r="P1952" s="33"/>
      <c r="Q1952" s="33"/>
      <c r="R1952" s="33"/>
      <c r="S1952" s="33"/>
      <c r="T1952" s="33"/>
      <c r="U1952" s="33"/>
      <c r="V1952" s="33"/>
      <c r="W1952" s="23" t="str">
        <f>LEFT(TEXT(Locations[[#This Row],[Zip Code]],"00000"),5)</f>
        <v>00000</v>
      </c>
    </row>
    <row r="1953" spans="2:23" x14ac:dyDescent="0.2">
      <c r="B1953" s="154">
        <v>1941</v>
      </c>
      <c r="C1953" s="33"/>
      <c r="D1953" s="33"/>
      <c r="E1953" s="37"/>
      <c r="F1953" s="38" t="str">
        <f>_xlfn.IFNA(VLOOKUP(Locations[[#This Row],[CleanZip]],ZipCodes[],2,0),"")</f>
        <v/>
      </c>
      <c r="G1953" s="38" t="str">
        <f>_xlfn.IFNA(VLOOKUP(Locations[[#This Row],[CleanZip]],ZipCodes[],3,0),"")</f>
        <v/>
      </c>
      <c r="H1953" s="33"/>
      <c r="I1953" s="39"/>
      <c r="J1953" s="39"/>
      <c r="K1953" s="40"/>
      <c r="L1953" s="40"/>
      <c r="M1953" s="33"/>
      <c r="N1953" s="40"/>
      <c r="O1953" s="33"/>
      <c r="P1953" s="33"/>
      <c r="Q1953" s="33"/>
      <c r="R1953" s="33"/>
      <c r="S1953" s="33"/>
      <c r="T1953" s="33"/>
      <c r="U1953" s="33"/>
      <c r="V1953" s="33"/>
      <c r="W1953" s="23" t="str">
        <f>LEFT(TEXT(Locations[[#This Row],[Zip Code]],"00000"),5)</f>
        <v>00000</v>
      </c>
    </row>
    <row r="1954" spans="2:23" x14ac:dyDescent="0.2">
      <c r="B1954" s="154">
        <v>1942</v>
      </c>
      <c r="C1954" s="33"/>
      <c r="D1954" s="33"/>
      <c r="E1954" s="37"/>
      <c r="F1954" s="38" t="str">
        <f>_xlfn.IFNA(VLOOKUP(Locations[[#This Row],[CleanZip]],ZipCodes[],2,0),"")</f>
        <v/>
      </c>
      <c r="G1954" s="38" t="str">
        <f>_xlfn.IFNA(VLOOKUP(Locations[[#This Row],[CleanZip]],ZipCodes[],3,0),"")</f>
        <v/>
      </c>
      <c r="H1954" s="33"/>
      <c r="I1954" s="39"/>
      <c r="J1954" s="39"/>
      <c r="K1954" s="40"/>
      <c r="L1954" s="40"/>
      <c r="M1954" s="33"/>
      <c r="N1954" s="40"/>
      <c r="O1954" s="33"/>
      <c r="P1954" s="33"/>
      <c r="Q1954" s="33"/>
      <c r="R1954" s="33"/>
      <c r="S1954" s="33"/>
      <c r="T1954" s="33"/>
      <c r="U1954" s="33"/>
      <c r="V1954" s="33"/>
      <c r="W1954" s="23" t="str">
        <f>LEFT(TEXT(Locations[[#This Row],[Zip Code]],"00000"),5)</f>
        <v>00000</v>
      </c>
    </row>
    <row r="1955" spans="2:23" x14ac:dyDescent="0.2">
      <c r="B1955" s="154">
        <v>1943</v>
      </c>
      <c r="C1955" s="33"/>
      <c r="D1955" s="33"/>
      <c r="E1955" s="37"/>
      <c r="F1955" s="38" t="str">
        <f>_xlfn.IFNA(VLOOKUP(Locations[[#This Row],[CleanZip]],ZipCodes[],2,0),"")</f>
        <v/>
      </c>
      <c r="G1955" s="38" t="str">
        <f>_xlfn.IFNA(VLOOKUP(Locations[[#This Row],[CleanZip]],ZipCodes[],3,0),"")</f>
        <v/>
      </c>
      <c r="H1955" s="33"/>
      <c r="I1955" s="39"/>
      <c r="J1955" s="39"/>
      <c r="K1955" s="40"/>
      <c r="L1955" s="40"/>
      <c r="M1955" s="33"/>
      <c r="N1955" s="40"/>
      <c r="O1955" s="33"/>
      <c r="P1955" s="33"/>
      <c r="Q1955" s="33"/>
      <c r="R1955" s="33"/>
      <c r="S1955" s="33"/>
      <c r="T1955" s="33"/>
      <c r="U1955" s="33"/>
      <c r="V1955" s="33"/>
      <c r="W1955" s="23" t="str">
        <f>LEFT(TEXT(Locations[[#This Row],[Zip Code]],"00000"),5)</f>
        <v>00000</v>
      </c>
    </row>
    <row r="1956" spans="2:23" x14ac:dyDescent="0.2">
      <c r="B1956" s="154">
        <v>1944</v>
      </c>
      <c r="C1956" s="33"/>
      <c r="D1956" s="33"/>
      <c r="E1956" s="37"/>
      <c r="F1956" s="38" t="str">
        <f>_xlfn.IFNA(VLOOKUP(Locations[[#This Row],[CleanZip]],ZipCodes[],2,0),"")</f>
        <v/>
      </c>
      <c r="G1956" s="38" t="str">
        <f>_xlfn.IFNA(VLOOKUP(Locations[[#This Row],[CleanZip]],ZipCodes[],3,0),"")</f>
        <v/>
      </c>
      <c r="H1956" s="33"/>
      <c r="I1956" s="39"/>
      <c r="J1956" s="39"/>
      <c r="K1956" s="40"/>
      <c r="L1956" s="40"/>
      <c r="M1956" s="33"/>
      <c r="N1956" s="40"/>
      <c r="O1956" s="33"/>
      <c r="P1956" s="33"/>
      <c r="Q1956" s="33"/>
      <c r="R1956" s="33"/>
      <c r="S1956" s="33"/>
      <c r="T1956" s="33"/>
      <c r="U1956" s="33"/>
      <c r="V1956" s="33"/>
      <c r="W1956" s="23" t="str">
        <f>LEFT(TEXT(Locations[[#This Row],[Zip Code]],"00000"),5)</f>
        <v>00000</v>
      </c>
    </row>
    <row r="1957" spans="2:23" x14ac:dyDescent="0.2">
      <c r="B1957" s="154">
        <v>1945</v>
      </c>
      <c r="C1957" s="33"/>
      <c r="D1957" s="33"/>
      <c r="E1957" s="37"/>
      <c r="F1957" s="38" t="str">
        <f>_xlfn.IFNA(VLOOKUP(Locations[[#This Row],[CleanZip]],ZipCodes[],2,0),"")</f>
        <v/>
      </c>
      <c r="G1957" s="38" t="str">
        <f>_xlfn.IFNA(VLOOKUP(Locations[[#This Row],[CleanZip]],ZipCodes[],3,0),"")</f>
        <v/>
      </c>
      <c r="H1957" s="33"/>
      <c r="I1957" s="39"/>
      <c r="J1957" s="39"/>
      <c r="K1957" s="40"/>
      <c r="L1957" s="40"/>
      <c r="M1957" s="33"/>
      <c r="N1957" s="40"/>
      <c r="O1957" s="33"/>
      <c r="P1957" s="33"/>
      <c r="Q1957" s="33"/>
      <c r="R1957" s="33"/>
      <c r="S1957" s="33"/>
      <c r="T1957" s="33"/>
      <c r="U1957" s="33"/>
      <c r="V1957" s="33"/>
      <c r="W1957" s="23" t="str">
        <f>LEFT(TEXT(Locations[[#This Row],[Zip Code]],"00000"),5)</f>
        <v>00000</v>
      </c>
    </row>
    <row r="1958" spans="2:23" x14ac:dyDescent="0.2">
      <c r="B1958" s="154">
        <v>1946</v>
      </c>
      <c r="C1958" s="33"/>
      <c r="D1958" s="33"/>
      <c r="E1958" s="37"/>
      <c r="F1958" s="38" t="str">
        <f>_xlfn.IFNA(VLOOKUP(Locations[[#This Row],[CleanZip]],ZipCodes[],2,0),"")</f>
        <v/>
      </c>
      <c r="G1958" s="38" t="str">
        <f>_xlfn.IFNA(VLOOKUP(Locations[[#This Row],[CleanZip]],ZipCodes[],3,0),"")</f>
        <v/>
      </c>
      <c r="H1958" s="33"/>
      <c r="I1958" s="39"/>
      <c r="J1958" s="39"/>
      <c r="K1958" s="40"/>
      <c r="L1958" s="40"/>
      <c r="M1958" s="33"/>
      <c r="N1958" s="40"/>
      <c r="O1958" s="33"/>
      <c r="P1958" s="33"/>
      <c r="Q1958" s="33"/>
      <c r="R1958" s="33"/>
      <c r="S1958" s="33"/>
      <c r="T1958" s="33"/>
      <c r="U1958" s="33"/>
      <c r="V1958" s="33"/>
      <c r="W1958" s="23" t="str">
        <f>LEFT(TEXT(Locations[[#This Row],[Zip Code]],"00000"),5)</f>
        <v>00000</v>
      </c>
    </row>
    <row r="1959" spans="2:23" x14ac:dyDescent="0.2">
      <c r="B1959" s="154">
        <v>1947</v>
      </c>
      <c r="C1959" s="33"/>
      <c r="D1959" s="33"/>
      <c r="E1959" s="37"/>
      <c r="F1959" s="38" t="str">
        <f>_xlfn.IFNA(VLOOKUP(Locations[[#This Row],[CleanZip]],ZipCodes[],2,0),"")</f>
        <v/>
      </c>
      <c r="G1959" s="38" t="str">
        <f>_xlfn.IFNA(VLOOKUP(Locations[[#This Row],[CleanZip]],ZipCodes[],3,0),"")</f>
        <v/>
      </c>
      <c r="H1959" s="33"/>
      <c r="I1959" s="39"/>
      <c r="J1959" s="39"/>
      <c r="K1959" s="40"/>
      <c r="L1959" s="40"/>
      <c r="M1959" s="33"/>
      <c r="N1959" s="40"/>
      <c r="O1959" s="33"/>
      <c r="P1959" s="33"/>
      <c r="Q1959" s="33"/>
      <c r="R1959" s="33"/>
      <c r="S1959" s="33"/>
      <c r="T1959" s="33"/>
      <c r="U1959" s="33"/>
      <c r="V1959" s="33"/>
      <c r="W1959" s="23" t="str">
        <f>LEFT(TEXT(Locations[[#This Row],[Zip Code]],"00000"),5)</f>
        <v>00000</v>
      </c>
    </row>
    <row r="1960" spans="2:23" x14ac:dyDescent="0.2">
      <c r="B1960" s="154">
        <v>1948</v>
      </c>
      <c r="C1960" s="33"/>
      <c r="D1960" s="33"/>
      <c r="E1960" s="37"/>
      <c r="F1960" s="38" t="str">
        <f>_xlfn.IFNA(VLOOKUP(Locations[[#This Row],[CleanZip]],ZipCodes[],2,0),"")</f>
        <v/>
      </c>
      <c r="G1960" s="38" t="str">
        <f>_xlfn.IFNA(VLOOKUP(Locations[[#This Row],[CleanZip]],ZipCodes[],3,0),"")</f>
        <v/>
      </c>
      <c r="H1960" s="33"/>
      <c r="I1960" s="39"/>
      <c r="J1960" s="39"/>
      <c r="K1960" s="40"/>
      <c r="L1960" s="40"/>
      <c r="M1960" s="33"/>
      <c r="N1960" s="40"/>
      <c r="O1960" s="33"/>
      <c r="P1960" s="33"/>
      <c r="Q1960" s="33"/>
      <c r="R1960" s="33"/>
      <c r="S1960" s="33"/>
      <c r="T1960" s="33"/>
      <c r="U1960" s="33"/>
      <c r="V1960" s="33"/>
      <c r="W1960" s="23" t="str">
        <f>LEFT(TEXT(Locations[[#This Row],[Zip Code]],"00000"),5)</f>
        <v>00000</v>
      </c>
    </row>
    <row r="1961" spans="2:23" x14ac:dyDescent="0.2">
      <c r="B1961" s="154">
        <v>1949</v>
      </c>
      <c r="C1961" s="33"/>
      <c r="D1961" s="33"/>
      <c r="E1961" s="37"/>
      <c r="F1961" s="38" t="str">
        <f>_xlfn.IFNA(VLOOKUP(Locations[[#This Row],[CleanZip]],ZipCodes[],2,0),"")</f>
        <v/>
      </c>
      <c r="G1961" s="38" t="str">
        <f>_xlfn.IFNA(VLOOKUP(Locations[[#This Row],[CleanZip]],ZipCodes[],3,0),"")</f>
        <v/>
      </c>
      <c r="H1961" s="33"/>
      <c r="I1961" s="39"/>
      <c r="J1961" s="39"/>
      <c r="K1961" s="40"/>
      <c r="L1961" s="40"/>
      <c r="M1961" s="33"/>
      <c r="N1961" s="40"/>
      <c r="O1961" s="33"/>
      <c r="P1961" s="33"/>
      <c r="Q1961" s="33"/>
      <c r="R1961" s="33"/>
      <c r="S1961" s="33"/>
      <c r="T1961" s="33"/>
      <c r="U1961" s="33"/>
      <c r="V1961" s="33"/>
      <c r="W1961" s="23" t="str">
        <f>LEFT(TEXT(Locations[[#This Row],[Zip Code]],"00000"),5)</f>
        <v>00000</v>
      </c>
    </row>
    <row r="1962" spans="2:23" x14ac:dyDescent="0.2">
      <c r="B1962" s="154">
        <v>1950</v>
      </c>
      <c r="C1962" s="33"/>
      <c r="D1962" s="33"/>
      <c r="E1962" s="37"/>
      <c r="F1962" s="38" t="str">
        <f>_xlfn.IFNA(VLOOKUP(Locations[[#This Row],[CleanZip]],ZipCodes[],2,0),"")</f>
        <v/>
      </c>
      <c r="G1962" s="38" t="str">
        <f>_xlfn.IFNA(VLOOKUP(Locations[[#This Row],[CleanZip]],ZipCodes[],3,0),"")</f>
        <v/>
      </c>
      <c r="H1962" s="33"/>
      <c r="I1962" s="39"/>
      <c r="J1962" s="39"/>
      <c r="K1962" s="40"/>
      <c r="L1962" s="40"/>
      <c r="M1962" s="33"/>
      <c r="N1962" s="40"/>
      <c r="O1962" s="33"/>
      <c r="P1962" s="33"/>
      <c r="Q1962" s="33"/>
      <c r="R1962" s="33"/>
      <c r="S1962" s="33"/>
      <c r="T1962" s="33"/>
      <c r="U1962" s="33"/>
      <c r="V1962" s="33"/>
      <c r="W1962" s="23" t="str">
        <f>LEFT(TEXT(Locations[[#This Row],[Zip Code]],"00000"),5)</f>
        <v>00000</v>
      </c>
    </row>
    <row r="1963" spans="2:23" x14ac:dyDescent="0.2">
      <c r="B1963" s="154">
        <v>1951</v>
      </c>
      <c r="C1963" s="33"/>
      <c r="D1963" s="33"/>
      <c r="E1963" s="37"/>
      <c r="F1963" s="38" t="str">
        <f>_xlfn.IFNA(VLOOKUP(Locations[[#This Row],[CleanZip]],ZipCodes[],2,0),"")</f>
        <v/>
      </c>
      <c r="G1963" s="38" t="str">
        <f>_xlfn.IFNA(VLOOKUP(Locations[[#This Row],[CleanZip]],ZipCodes[],3,0),"")</f>
        <v/>
      </c>
      <c r="H1963" s="33"/>
      <c r="I1963" s="39"/>
      <c r="J1963" s="39"/>
      <c r="K1963" s="40"/>
      <c r="L1963" s="40"/>
      <c r="M1963" s="33"/>
      <c r="N1963" s="40"/>
      <c r="O1963" s="33"/>
      <c r="P1963" s="33"/>
      <c r="Q1963" s="33"/>
      <c r="R1963" s="33"/>
      <c r="S1963" s="33"/>
      <c r="T1963" s="33"/>
      <c r="U1963" s="33"/>
      <c r="V1963" s="33"/>
      <c r="W1963" s="23" t="str">
        <f>LEFT(TEXT(Locations[[#This Row],[Zip Code]],"00000"),5)</f>
        <v>00000</v>
      </c>
    </row>
    <row r="1964" spans="2:23" x14ac:dyDescent="0.2">
      <c r="B1964" s="154">
        <v>1952</v>
      </c>
      <c r="C1964" s="33"/>
      <c r="D1964" s="33"/>
      <c r="E1964" s="37"/>
      <c r="F1964" s="38" t="str">
        <f>_xlfn.IFNA(VLOOKUP(Locations[[#This Row],[CleanZip]],ZipCodes[],2,0),"")</f>
        <v/>
      </c>
      <c r="G1964" s="38" t="str">
        <f>_xlfn.IFNA(VLOOKUP(Locations[[#This Row],[CleanZip]],ZipCodes[],3,0),"")</f>
        <v/>
      </c>
      <c r="H1964" s="33"/>
      <c r="I1964" s="39"/>
      <c r="J1964" s="39"/>
      <c r="K1964" s="40"/>
      <c r="L1964" s="40"/>
      <c r="M1964" s="33"/>
      <c r="N1964" s="40"/>
      <c r="O1964" s="33"/>
      <c r="P1964" s="33"/>
      <c r="Q1964" s="33"/>
      <c r="R1964" s="33"/>
      <c r="S1964" s="33"/>
      <c r="T1964" s="33"/>
      <c r="U1964" s="33"/>
      <c r="V1964" s="33"/>
      <c r="W1964" s="23" t="str">
        <f>LEFT(TEXT(Locations[[#This Row],[Zip Code]],"00000"),5)</f>
        <v>00000</v>
      </c>
    </row>
    <row r="1965" spans="2:23" x14ac:dyDescent="0.2">
      <c r="B1965" s="154">
        <v>1953</v>
      </c>
      <c r="C1965" s="33"/>
      <c r="D1965" s="33"/>
      <c r="E1965" s="37"/>
      <c r="F1965" s="38" t="str">
        <f>_xlfn.IFNA(VLOOKUP(Locations[[#This Row],[CleanZip]],ZipCodes[],2,0),"")</f>
        <v/>
      </c>
      <c r="G1965" s="38" t="str">
        <f>_xlfn.IFNA(VLOOKUP(Locations[[#This Row],[CleanZip]],ZipCodes[],3,0),"")</f>
        <v/>
      </c>
      <c r="H1965" s="33"/>
      <c r="I1965" s="39"/>
      <c r="J1965" s="39"/>
      <c r="K1965" s="40"/>
      <c r="L1965" s="40"/>
      <c r="M1965" s="33"/>
      <c r="N1965" s="40"/>
      <c r="O1965" s="33"/>
      <c r="P1965" s="33"/>
      <c r="Q1965" s="33"/>
      <c r="R1965" s="33"/>
      <c r="S1965" s="33"/>
      <c r="T1965" s="33"/>
      <c r="U1965" s="33"/>
      <c r="V1965" s="33"/>
      <c r="W1965" s="23" t="str">
        <f>LEFT(TEXT(Locations[[#This Row],[Zip Code]],"00000"),5)</f>
        <v>00000</v>
      </c>
    </row>
    <row r="1966" spans="2:23" x14ac:dyDescent="0.2">
      <c r="B1966" s="154">
        <v>1954</v>
      </c>
      <c r="C1966" s="33"/>
      <c r="D1966" s="33"/>
      <c r="E1966" s="37"/>
      <c r="F1966" s="38" t="str">
        <f>_xlfn.IFNA(VLOOKUP(Locations[[#This Row],[CleanZip]],ZipCodes[],2,0),"")</f>
        <v/>
      </c>
      <c r="G1966" s="38" t="str">
        <f>_xlfn.IFNA(VLOOKUP(Locations[[#This Row],[CleanZip]],ZipCodes[],3,0),"")</f>
        <v/>
      </c>
      <c r="H1966" s="33"/>
      <c r="I1966" s="39"/>
      <c r="J1966" s="39"/>
      <c r="K1966" s="40"/>
      <c r="L1966" s="40"/>
      <c r="M1966" s="33"/>
      <c r="N1966" s="40"/>
      <c r="O1966" s="33"/>
      <c r="P1966" s="33"/>
      <c r="Q1966" s="33"/>
      <c r="R1966" s="33"/>
      <c r="S1966" s="33"/>
      <c r="T1966" s="33"/>
      <c r="U1966" s="33"/>
      <c r="V1966" s="33"/>
      <c r="W1966" s="23" t="str">
        <f>LEFT(TEXT(Locations[[#This Row],[Zip Code]],"00000"),5)</f>
        <v>00000</v>
      </c>
    </row>
    <row r="1967" spans="2:23" x14ac:dyDescent="0.2">
      <c r="B1967" s="154">
        <v>1955</v>
      </c>
      <c r="C1967" s="33"/>
      <c r="D1967" s="33"/>
      <c r="E1967" s="37"/>
      <c r="F1967" s="38" t="str">
        <f>_xlfn.IFNA(VLOOKUP(Locations[[#This Row],[CleanZip]],ZipCodes[],2,0),"")</f>
        <v/>
      </c>
      <c r="G1967" s="38" t="str">
        <f>_xlfn.IFNA(VLOOKUP(Locations[[#This Row],[CleanZip]],ZipCodes[],3,0),"")</f>
        <v/>
      </c>
      <c r="H1967" s="33"/>
      <c r="I1967" s="39"/>
      <c r="J1967" s="39"/>
      <c r="K1967" s="40"/>
      <c r="L1967" s="40"/>
      <c r="M1967" s="33"/>
      <c r="N1967" s="40"/>
      <c r="O1967" s="33"/>
      <c r="P1967" s="33"/>
      <c r="Q1967" s="33"/>
      <c r="R1967" s="33"/>
      <c r="S1967" s="33"/>
      <c r="T1967" s="33"/>
      <c r="U1967" s="33"/>
      <c r="V1967" s="33"/>
      <c r="W1967" s="23" t="str">
        <f>LEFT(TEXT(Locations[[#This Row],[Zip Code]],"00000"),5)</f>
        <v>00000</v>
      </c>
    </row>
    <row r="1968" spans="2:23" x14ac:dyDescent="0.2">
      <c r="B1968" s="154">
        <v>1956</v>
      </c>
      <c r="C1968" s="33"/>
      <c r="D1968" s="33"/>
      <c r="E1968" s="37"/>
      <c r="F1968" s="38" t="str">
        <f>_xlfn.IFNA(VLOOKUP(Locations[[#This Row],[CleanZip]],ZipCodes[],2,0),"")</f>
        <v/>
      </c>
      <c r="G1968" s="38" t="str">
        <f>_xlfn.IFNA(VLOOKUP(Locations[[#This Row],[CleanZip]],ZipCodes[],3,0),"")</f>
        <v/>
      </c>
      <c r="H1968" s="33"/>
      <c r="I1968" s="39"/>
      <c r="J1968" s="39"/>
      <c r="K1968" s="40"/>
      <c r="L1968" s="40"/>
      <c r="M1968" s="33"/>
      <c r="N1968" s="40"/>
      <c r="O1968" s="33"/>
      <c r="P1968" s="33"/>
      <c r="Q1968" s="33"/>
      <c r="R1968" s="33"/>
      <c r="S1968" s="33"/>
      <c r="T1968" s="33"/>
      <c r="U1968" s="33"/>
      <c r="V1968" s="33"/>
      <c r="W1968" s="23" t="str">
        <f>LEFT(TEXT(Locations[[#This Row],[Zip Code]],"00000"),5)</f>
        <v>00000</v>
      </c>
    </row>
    <row r="1969" spans="2:23" x14ac:dyDescent="0.2">
      <c r="B1969" s="154">
        <v>1957</v>
      </c>
      <c r="C1969" s="33"/>
      <c r="D1969" s="33"/>
      <c r="E1969" s="37"/>
      <c r="F1969" s="38" t="str">
        <f>_xlfn.IFNA(VLOOKUP(Locations[[#This Row],[CleanZip]],ZipCodes[],2,0),"")</f>
        <v/>
      </c>
      <c r="G1969" s="38" t="str">
        <f>_xlfn.IFNA(VLOOKUP(Locations[[#This Row],[CleanZip]],ZipCodes[],3,0),"")</f>
        <v/>
      </c>
      <c r="H1969" s="33"/>
      <c r="I1969" s="39"/>
      <c r="J1969" s="39"/>
      <c r="K1969" s="40"/>
      <c r="L1969" s="40"/>
      <c r="M1969" s="33"/>
      <c r="N1969" s="40"/>
      <c r="O1969" s="33"/>
      <c r="P1969" s="33"/>
      <c r="Q1969" s="33"/>
      <c r="R1969" s="33"/>
      <c r="S1969" s="33"/>
      <c r="T1969" s="33"/>
      <c r="U1969" s="33"/>
      <c r="V1969" s="33"/>
      <c r="W1969" s="23" t="str">
        <f>LEFT(TEXT(Locations[[#This Row],[Zip Code]],"00000"),5)</f>
        <v>00000</v>
      </c>
    </row>
    <row r="1970" spans="2:23" x14ac:dyDescent="0.2">
      <c r="B1970" s="154">
        <v>1958</v>
      </c>
      <c r="C1970" s="33"/>
      <c r="D1970" s="33"/>
      <c r="E1970" s="37"/>
      <c r="F1970" s="38" t="str">
        <f>_xlfn.IFNA(VLOOKUP(Locations[[#This Row],[CleanZip]],ZipCodes[],2,0),"")</f>
        <v/>
      </c>
      <c r="G1970" s="38" t="str">
        <f>_xlfn.IFNA(VLOOKUP(Locations[[#This Row],[CleanZip]],ZipCodes[],3,0),"")</f>
        <v/>
      </c>
      <c r="H1970" s="33"/>
      <c r="I1970" s="39"/>
      <c r="J1970" s="39"/>
      <c r="K1970" s="40"/>
      <c r="L1970" s="40"/>
      <c r="M1970" s="33"/>
      <c r="N1970" s="40"/>
      <c r="O1970" s="33"/>
      <c r="P1970" s="33"/>
      <c r="Q1970" s="33"/>
      <c r="R1970" s="33"/>
      <c r="S1970" s="33"/>
      <c r="T1970" s="33"/>
      <c r="U1970" s="33"/>
      <c r="V1970" s="33"/>
      <c r="W1970" s="23" t="str">
        <f>LEFT(TEXT(Locations[[#This Row],[Zip Code]],"00000"),5)</f>
        <v>00000</v>
      </c>
    </row>
    <row r="1971" spans="2:23" x14ac:dyDescent="0.2">
      <c r="B1971" s="154">
        <v>1959</v>
      </c>
      <c r="C1971" s="33"/>
      <c r="D1971" s="33"/>
      <c r="E1971" s="37"/>
      <c r="F1971" s="38" t="str">
        <f>_xlfn.IFNA(VLOOKUP(Locations[[#This Row],[CleanZip]],ZipCodes[],2,0),"")</f>
        <v/>
      </c>
      <c r="G1971" s="38" t="str">
        <f>_xlfn.IFNA(VLOOKUP(Locations[[#This Row],[CleanZip]],ZipCodes[],3,0),"")</f>
        <v/>
      </c>
      <c r="H1971" s="33"/>
      <c r="I1971" s="39"/>
      <c r="J1971" s="39"/>
      <c r="K1971" s="40"/>
      <c r="L1971" s="40"/>
      <c r="M1971" s="33"/>
      <c r="N1971" s="40"/>
      <c r="O1971" s="33"/>
      <c r="P1971" s="33"/>
      <c r="Q1971" s="33"/>
      <c r="R1971" s="33"/>
      <c r="S1971" s="33"/>
      <c r="T1971" s="33"/>
      <c r="U1971" s="33"/>
      <c r="V1971" s="33"/>
      <c r="W1971" s="23" t="str">
        <f>LEFT(TEXT(Locations[[#This Row],[Zip Code]],"00000"),5)</f>
        <v>00000</v>
      </c>
    </row>
    <row r="1972" spans="2:23" x14ac:dyDescent="0.2">
      <c r="B1972" s="154">
        <v>1960</v>
      </c>
      <c r="C1972" s="33"/>
      <c r="D1972" s="33"/>
      <c r="E1972" s="37"/>
      <c r="F1972" s="38" t="str">
        <f>_xlfn.IFNA(VLOOKUP(Locations[[#This Row],[CleanZip]],ZipCodes[],2,0),"")</f>
        <v/>
      </c>
      <c r="G1972" s="38" t="str">
        <f>_xlfn.IFNA(VLOOKUP(Locations[[#This Row],[CleanZip]],ZipCodes[],3,0),"")</f>
        <v/>
      </c>
      <c r="H1972" s="33"/>
      <c r="I1972" s="39"/>
      <c r="J1972" s="39"/>
      <c r="K1972" s="40"/>
      <c r="L1972" s="40"/>
      <c r="M1972" s="33"/>
      <c r="N1972" s="40"/>
      <c r="O1972" s="33"/>
      <c r="P1972" s="33"/>
      <c r="Q1972" s="33"/>
      <c r="R1972" s="33"/>
      <c r="S1972" s="33"/>
      <c r="T1972" s="33"/>
      <c r="U1972" s="33"/>
      <c r="V1972" s="33"/>
      <c r="W1972" s="23" t="str">
        <f>LEFT(TEXT(Locations[[#This Row],[Zip Code]],"00000"),5)</f>
        <v>00000</v>
      </c>
    </row>
    <row r="1973" spans="2:23" x14ac:dyDescent="0.2">
      <c r="B1973" s="154">
        <v>1961</v>
      </c>
      <c r="C1973" s="33"/>
      <c r="D1973" s="33"/>
      <c r="E1973" s="37"/>
      <c r="F1973" s="38" t="str">
        <f>_xlfn.IFNA(VLOOKUP(Locations[[#This Row],[CleanZip]],ZipCodes[],2,0),"")</f>
        <v/>
      </c>
      <c r="G1973" s="38" t="str">
        <f>_xlfn.IFNA(VLOOKUP(Locations[[#This Row],[CleanZip]],ZipCodes[],3,0),"")</f>
        <v/>
      </c>
      <c r="H1973" s="33"/>
      <c r="I1973" s="39"/>
      <c r="J1973" s="39"/>
      <c r="K1973" s="40"/>
      <c r="L1973" s="40"/>
      <c r="M1973" s="33"/>
      <c r="N1973" s="40"/>
      <c r="O1973" s="33"/>
      <c r="P1973" s="33"/>
      <c r="Q1973" s="33"/>
      <c r="R1973" s="33"/>
      <c r="S1973" s="33"/>
      <c r="T1973" s="33"/>
      <c r="U1973" s="33"/>
      <c r="V1973" s="33"/>
      <c r="W1973" s="23" t="str">
        <f>LEFT(TEXT(Locations[[#This Row],[Zip Code]],"00000"),5)</f>
        <v>00000</v>
      </c>
    </row>
    <row r="1974" spans="2:23" x14ac:dyDescent="0.2">
      <c r="B1974" s="154">
        <v>1962</v>
      </c>
      <c r="C1974" s="33"/>
      <c r="D1974" s="33"/>
      <c r="E1974" s="37"/>
      <c r="F1974" s="38" t="str">
        <f>_xlfn.IFNA(VLOOKUP(Locations[[#This Row],[CleanZip]],ZipCodes[],2,0),"")</f>
        <v/>
      </c>
      <c r="G1974" s="38" t="str">
        <f>_xlfn.IFNA(VLOOKUP(Locations[[#This Row],[CleanZip]],ZipCodes[],3,0),"")</f>
        <v/>
      </c>
      <c r="H1974" s="33"/>
      <c r="I1974" s="39"/>
      <c r="J1974" s="39"/>
      <c r="K1974" s="40"/>
      <c r="L1974" s="40"/>
      <c r="M1974" s="33"/>
      <c r="N1974" s="40"/>
      <c r="O1974" s="33"/>
      <c r="P1974" s="33"/>
      <c r="Q1974" s="33"/>
      <c r="R1974" s="33"/>
      <c r="S1974" s="33"/>
      <c r="T1974" s="33"/>
      <c r="U1974" s="33"/>
      <c r="V1974" s="33"/>
      <c r="W1974" s="23" t="str">
        <f>LEFT(TEXT(Locations[[#This Row],[Zip Code]],"00000"),5)</f>
        <v>00000</v>
      </c>
    </row>
    <row r="1975" spans="2:23" x14ac:dyDescent="0.2">
      <c r="B1975" s="154">
        <v>1963</v>
      </c>
      <c r="C1975" s="33"/>
      <c r="D1975" s="33"/>
      <c r="E1975" s="37"/>
      <c r="F1975" s="38" t="str">
        <f>_xlfn.IFNA(VLOOKUP(Locations[[#This Row],[CleanZip]],ZipCodes[],2,0),"")</f>
        <v/>
      </c>
      <c r="G1975" s="38" t="str">
        <f>_xlfn.IFNA(VLOOKUP(Locations[[#This Row],[CleanZip]],ZipCodes[],3,0),"")</f>
        <v/>
      </c>
      <c r="H1975" s="33"/>
      <c r="I1975" s="39"/>
      <c r="J1975" s="39"/>
      <c r="K1975" s="40"/>
      <c r="L1975" s="40"/>
      <c r="M1975" s="33"/>
      <c r="N1975" s="40"/>
      <c r="O1975" s="33"/>
      <c r="P1975" s="33"/>
      <c r="Q1975" s="33"/>
      <c r="R1975" s="33"/>
      <c r="S1975" s="33"/>
      <c r="T1975" s="33"/>
      <c r="U1975" s="33"/>
      <c r="V1975" s="33"/>
      <c r="W1975" s="23" t="str">
        <f>LEFT(TEXT(Locations[[#This Row],[Zip Code]],"00000"),5)</f>
        <v>00000</v>
      </c>
    </row>
    <row r="1976" spans="2:23" x14ac:dyDescent="0.2">
      <c r="B1976" s="154">
        <v>1964</v>
      </c>
      <c r="C1976" s="33"/>
      <c r="D1976" s="33"/>
      <c r="E1976" s="37"/>
      <c r="F1976" s="38" t="str">
        <f>_xlfn.IFNA(VLOOKUP(Locations[[#This Row],[CleanZip]],ZipCodes[],2,0),"")</f>
        <v/>
      </c>
      <c r="G1976" s="38" t="str">
        <f>_xlfn.IFNA(VLOOKUP(Locations[[#This Row],[CleanZip]],ZipCodes[],3,0),"")</f>
        <v/>
      </c>
      <c r="H1976" s="33"/>
      <c r="I1976" s="39"/>
      <c r="J1976" s="39"/>
      <c r="K1976" s="40"/>
      <c r="L1976" s="40"/>
      <c r="M1976" s="33"/>
      <c r="N1976" s="40"/>
      <c r="O1976" s="33"/>
      <c r="P1976" s="33"/>
      <c r="Q1976" s="33"/>
      <c r="R1976" s="33"/>
      <c r="S1976" s="33"/>
      <c r="T1976" s="33"/>
      <c r="U1976" s="33"/>
      <c r="V1976" s="33"/>
      <c r="W1976" s="23" t="str">
        <f>LEFT(TEXT(Locations[[#This Row],[Zip Code]],"00000"),5)</f>
        <v>00000</v>
      </c>
    </row>
    <row r="1977" spans="2:23" x14ac:dyDescent="0.2">
      <c r="B1977" s="154">
        <v>1965</v>
      </c>
      <c r="C1977" s="33"/>
      <c r="D1977" s="33"/>
      <c r="E1977" s="37"/>
      <c r="F1977" s="38" t="str">
        <f>_xlfn.IFNA(VLOOKUP(Locations[[#This Row],[CleanZip]],ZipCodes[],2,0),"")</f>
        <v/>
      </c>
      <c r="G1977" s="38" t="str">
        <f>_xlfn.IFNA(VLOOKUP(Locations[[#This Row],[CleanZip]],ZipCodes[],3,0),"")</f>
        <v/>
      </c>
      <c r="H1977" s="33"/>
      <c r="I1977" s="39"/>
      <c r="J1977" s="39"/>
      <c r="K1977" s="40"/>
      <c r="L1977" s="40"/>
      <c r="M1977" s="33"/>
      <c r="N1977" s="40"/>
      <c r="O1977" s="33"/>
      <c r="P1977" s="33"/>
      <c r="Q1977" s="33"/>
      <c r="R1977" s="33"/>
      <c r="S1977" s="33"/>
      <c r="T1977" s="33"/>
      <c r="U1977" s="33"/>
      <c r="V1977" s="33"/>
      <c r="W1977" s="23" t="str">
        <f>LEFT(TEXT(Locations[[#This Row],[Zip Code]],"00000"),5)</f>
        <v>00000</v>
      </c>
    </row>
    <row r="1978" spans="2:23" x14ac:dyDescent="0.2">
      <c r="B1978" s="154">
        <v>1966</v>
      </c>
      <c r="C1978" s="33"/>
      <c r="D1978" s="33"/>
      <c r="E1978" s="37"/>
      <c r="F1978" s="38" t="str">
        <f>_xlfn.IFNA(VLOOKUP(Locations[[#This Row],[CleanZip]],ZipCodes[],2,0),"")</f>
        <v/>
      </c>
      <c r="G1978" s="38" t="str">
        <f>_xlfn.IFNA(VLOOKUP(Locations[[#This Row],[CleanZip]],ZipCodes[],3,0),"")</f>
        <v/>
      </c>
      <c r="H1978" s="33"/>
      <c r="I1978" s="39"/>
      <c r="J1978" s="39"/>
      <c r="K1978" s="40"/>
      <c r="L1978" s="40"/>
      <c r="M1978" s="33"/>
      <c r="N1978" s="40"/>
      <c r="O1978" s="33"/>
      <c r="P1978" s="33"/>
      <c r="Q1978" s="33"/>
      <c r="R1978" s="33"/>
      <c r="S1978" s="33"/>
      <c r="T1978" s="33"/>
      <c r="U1978" s="33"/>
      <c r="V1978" s="33"/>
      <c r="W1978" s="23" t="str">
        <f>LEFT(TEXT(Locations[[#This Row],[Zip Code]],"00000"),5)</f>
        <v>00000</v>
      </c>
    </row>
    <row r="1979" spans="2:23" x14ac:dyDescent="0.2">
      <c r="B1979" s="154">
        <v>1967</v>
      </c>
      <c r="C1979" s="33"/>
      <c r="D1979" s="33"/>
      <c r="E1979" s="37"/>
      <c r="F1979" s="38" t="str">
        <f>_xlfn.IFNA(VLOOKUP(Locations[[#This Row],[CleanZip]],ZipCodes[],2,0),"")</f>
        <v/>
      </c>
      <c r="G1979" s="38" t="str">
        <f>_xlfn.IFNA(VLOOKUP(Locations[[#This Row],[CleanZip]],ZipCodes[],3,0),"")</f>
        <v/>
      </c>
      <c r="H1979" s="33"/>
      <c r="I1979" s="39"/>
      <c r="J1979" s="39"/>
      <c r="K1979" s="40"/>
      <c r="L1979" s="40"/>
      <c r="M1979" s="33"/>
      <c r="N1979" s="40"/>
      <c r="O1979" s="33"/>
      <c r="P1979" s="33"/>
      <c r="Q1979" s="33"/>
      <c r="R1979" s="33"/>
      <c r="S1979" s="33"/>
      <c r="T1979" s="33"/>
      <c r="U1979" s="33"/>
      <c r="V1979" s="33"/>
      <c r="W1979" s="23" t="str">
        <f>LEFT(TEXT(Locations[[#This Row],[Zip Code]],"00000"),5)</f>
        <v>00000</v>
      </c>
    </row>
    <row r="1980" spans="2:23" x14ac:dyDescent="0.2">
      <c r="B1980" s="154">
        <v>1968</v>
      </c>
      <c r="C1980" s="33"/>
      <c r="D1980" s="33"/>
      <c r="E1980" s="37"/>
      <c r="F1980" s="38" t="str">
        <f>_xlfn.IFNA(VLOOKUP(Locations[[#This Row],[CleanZip]],ZipCodes[],2,0),"")</f>
        <v/>
      </c>
      <c r="G1980" s="38" t="str">
        <f>_xlfn.IFNA(VLOOKUP(Locations[[#This Row],[CleanZip]],ZipCodes[],3,0),"")</f>
        <v/>
      </c>
      <c r="H1980" s="33"/>
      <c r="I1980" s="39"/>
      <c r="J1980" s="39"/>
      <c r="K1980" s="40"/>
      <c r="L1980" s="40"/>
      <c r="M1980" s="33"/>
      <c r="N1980" s="40"/>
      <c r="O1980" s="33"/>
      <c r="P1980" s="33"/>
      <c r="Q1980" s="33"/>
      <c r="R1980" s="33"/>
      <c r="S1980" s="33"/>
      <c r="T1980" s="33"/>
      <c r="U1980" s="33"/>
      <c r="V1980" s="33"/>
      <c r="W1980" s="23" t="str">
        <f>LEFT(TEXT(Locations[[#This Row],[Zip Code]],"00000"),5)</f>
        <v>00000</v>
      </c>
    </row>
    <row r="1981" spans="2:23" x14ac:dyDescent="0.2">
      <c r="B1981" s="154">
        <v>1969</v>
      </c>
      <c r="C1981" s="33"/>
      <c r="D1981" s="33"/>
      <c r="E1981" s="37"/>
      <c r="F1981" s="38" t="str">
        <f>_xlfn.IFNA(VLOOKUP(Locations[[#This Row],[CleanZip]],ZipCodes[],2,0),"")</f>
        <v/>
      </c>
      <c r="G1981" s="38" t="str">
        <f>_xlfn.IFNA(VLOOKUP(Locations[[#This Row],[CleanZip]],ZipCodes[],3,0),"")</f>
        <v/>
      </c>
      <c r="H1981" s="33"/>
      <c r="I1981" s="39"/>
      <c r="J1981" s="39"/>
      <c r="K1981" s="40"/>
      <c r="L1981" s="40"/>
      <c r="M1981" s="33"/>
      <c r="N1981" s="40"/>
      <c r="O1981" s="33"/>
      <c r="P1981" s="33"/>
      <c r="Q1981" s="33"/>
      <c r="R1981" s="33"/>
      <c r="S1981" s="33"/>
      <c r="T1981" s="33"/>
      <c r="U1981" s="33"/>
      <c r="V1981" s="33"/>
      <c r="W1981" s="23" t="str">
        <f>LEFT(TEXT(Locations[[#This Row],[Zip Code]],"00000"),5)</f>
        <v>00000</v>
      </c>
    </row>
    <row r="1982" spans="2:23" x14ac:dyDescent="0.2">
      <c r="B1982" s="154">
        <v>1970</v>
      </c>
      <c r="C1982" s="33"/>
      <c r="D1982" s="33"/>
      <c r="E1982" s="37"/>
      <c r="F1982" s="38" t="str">
        <f>_xlfn.IFNA(VLOOKUP(Locations[[#This Row],[CleanZip]],ZipCodes[],2,0),"")</f>
        <v/>
      </c>
      <c r="G1982" s="38" t="str">
        <f>_xlfn.IFNA(VLOOKUP(Locations[[#This Row],[CleanZip]],ZipCodes[],3,0),"")</f>
        <v/>
      </c>
      <c r="H1982" s="33"/>
      <c r="I1982" s="39"/>
      <c r="J1982" s="39"/>
      <c r="K1982" s="40"/>
      <c r="L1982" s="40"/>
      <c r="M1982" s="33"/>
      <c r="N1982" s="40"/>
      <c r="O1982" s="33"/>
      <c r="P1982" s="33"/>
      <c r="Q1982" s="33"/>
      <c r="R1982" s="33"/>
      <c r="S1982" s="33"/>
      <c r="T1982" s="33"/>
      <c r="U1982" s="33"/>
      <c r="V1982" s="33"/>
      <c r="W1982" s="23" t="str">
        <f>LEFT(TEXT(Locations[[#This Row],[Zip Code]],"00000"),5)</f>
        <v>00000</v>
      </c>
    </row>
    <row r="1983" spans="2:23" x14ac:dyDescent="0.2">
      <c r="B1983" s="154">
        <v>1971</v>
      </c>
      <c r="C1983" s="33"/>
      <c r="D1983" s="33"/>
      <c r="E1983" s="37"/>
      <c r="F1983" s="38" t="str">
        <f>_xlfn.IFNA(VLOOKUP(Locations[[#This Row],[CleanZip]],ZipCodes[],2,0),"")</f>
        <v/>
      </c>
      <c r="G1983" s="38" t="str">
        <f>_xlfn.IFNA(VLOOKUP(Locations[[#This Row],[CleanZip]],ZipCodes[],3,0),"")</f>
        <v/>
      </c>
      <c r="H1983" s="33"/>
      <c r="I1983" s="39"/>
      <c r="J1983" s="39"/>
      <c r="K1983" s="40"/>
      <c r="L1983" s="40"/>
      <c r="M1983" s="33"/>
      <c r="N1983" s="40"/>
      <c r="O1983" s="33"/>
      <c r="P1983" s="33"/>
      <c r="Q1983" s="33"/>
      <c r="R1983" s="33"/>
      <c r="S1983" s="33"/>
      <c r="T1983" s="33"/>
      <c r="U1983" s="33"/>
      <c r="V1983" s="33"/>
      <c r="W1983" s="23" t="str">
        <f>LEFT(TEXT(Locations[[#This Row],[Zip Code]],"00000"),5)</f>
        <v>00000</v>
      </c>
    </row>
    <row r="1984" spans="2:23" x14ac:dyDescent="0.2">
      <c r="B1984" s="154">
        <v>1972</v>
      </c>
      <c r="C1984" s="33"/>
      <c r="D1984" s="33"/>
      <c r="E1984" s="37"/>
      <c r="F1984" s="38" t="str">
        <f>_xlfn.IFNA(VLOOKUP(Locations[[#This Row],[CleanZip]],ZipCodes[],2,0),"")</f>
        <v/>
      </c>
      <c r="G1984" s="38" t="str">
        <f>_xlfn.IFNA(VLOOKUP(Locations[[#This Row],[CleanZip]],ZipCodes[],3,0),"")</f>
        <v/>
      </c>
      <c r="H1984" s="33"/>
      <c r="I1984" s="39"/>
      <c r="J1984" s="39"/>
      <c r="K1984" s="40"/>
      <c r="L1984" s="40"/>
      <c r="M1984" s="33"/>
      <c r="N1984" s="40"/>
      <c r="O1984" s="33"/>
      <c r="P1984" s="33"/>
      <c r="Q1984" s="33"/>
      <c r="R1984" s="33"/>
      <c r="S1984" s="33"/>
      <c r="T1984" s="33"/>
      <c r="U1984" s="33"/>
      <c r="V1984" s="33"/>
      <c r="W1984" s="23" t="str">
        <f>LEFT(TEXT(Locations[[#This Row],[Zip Code]],"00000"),5)</f>
        <v>00000</v>
      </c>
    </row>
    <row r="1985" spans="2:23" x14ac:dyDescent="0.2">
      <c r="B1985" s="154">
        <v>1973</v>
      </c>
      <c r="C1985" s="33"/>
      <c r="D1985" s="33"/>
      <c r="E1985" s="37"/>
      <c r="F1985" s="38" t="str">
        <f>_xlfn.IFNA(VLOOKUP(Locations[[#This Row],[CleanZip]],ZipCodes[],2,0),"")</f>
        <v/>
      </c>
      <c r="G1985" s="38" t="str">
        <f>_xlfn.IFNA(VLOOKUP(Locations[[#This Row],[CleanZip]],ZipCodes[],3,0),"")</f>
        <v/>
      </c>
      <c r="H1985" s="33"/>
      <c r="I1985" s="39"/>
      <c r="J1985" s="39"/>
      <c r="K1985" s="40"/>
      <c r="L1985" s="40"/>
      <c r="M1985" s="33"/>
      <c r="N1985" s="40"/>
      <c r="O1985" s="33"/>
      <c r="P1985" s="33"/>
      <c r="Q1985" s="33"/>
      <c r="R1985" s="33"/>
      <c r="S1985" s="33"/>
      <c r="T1985" s="33"/>
      <c r="U1985" s="33"/>
      <c r="V1985" s="33"/>
      <c r="W1985" s="23" t="str">
        <f>LEFT(TEXT(Locations[[#This Row],[Zip Code]],"00000"),5)</f>
        <v>00000</v>
      </c>
    </row>
    <row r="1986" spans="2:23" x14ac:dyDescent="0.2">
      <c r="B1986" s="154">
        <v>1974</v>
      </c>
      <c r="C1986" s="33"/>
      <c r="D1986" s="33"/>
      <c r="E1986" s="37"/>
      <c r="F1986" s="38" t="str">
        <f>_xlfn.IFNA(VLOOKUP(Locations[[#This Row],[CleanZip]],ZipCodes[],2,0),"")</f>
        <v/>
      </c>
      <c r="G1986" s="38" t="str">
        <f>_xlfn.IFNA(VLOOKUP(Locations[[#This Row],[CleanZip]],ZipCodes[],3,0),"")</f>
        <v/>
      </c>
      <c r="H1986" s="33"/>
      <c r="I1986" s="39"/>
      <c r="J1986" s="39"/>
      <c r="K1986" s="40"/>
      <c r="L1986" s="40"/>
      <c r="M1986" s="33"/>
      <c r="N1986" s="40"/>
      <c r="O1986" s="33"/>
      <c r="P1986" s="33"/>
      <c r="Q1986" s="33"/>
      <c r="R1986" s="33"/>
      <c r="S1986" s="33"/>
      <c r="T1986" s="33"/>
      <c r="U1986" s="33"/>
      <c r="V1986" s="33"/>
      <c r="W1986" s="23" t="str">
        <f>LEFT(TEXT(Locations[[#This Row],[Zip Code]],"00000"),5)</f>
        <v>00000</v>
      </c>
    </row>
    <row r="1987" spans="2:23" x14ac:dyDescent="0.2">
      <c r="B1987" s="154">
        <v>1975</v>
      </c>
      <c r="C1987" s="33"/>
      <c r="D1987" s="33"/>
      <c r="E1987" s="37"/>
      <c r="F1987" s="38" t="str">
        <f>_xlfn.IFNA(VLOOKUP(Locations[[#This Row],[CleanZip]],ZipCodes[],2,0),"")</f>
        <v/>
      </c>
      <c r="G1987" s="38" t="str">
        <f>_xlfn.IFNA(VLOOKUP(Locations[[#This Row],[CleanZip]],ZipCodes[],3,0),"")</f>
        <v/>
      </c>
      <c r="H1987" s="33"/>
      <c r="I1987" s="39"/>
      <c r="J1987" s="39"/>
      <c r="K1987" s="40"/>
      <c r="L1987" s="40"/>
      <c r="M1987" s="33"/>
      <c r="N1987" s="40"/>
      <c r="O1987" s="33"/>
      <c r="P1987" s="33"/>
      <c r="Q1987" s="33"/>
      <c r="R1987" s="33"/>
      <c r="S1987" s="33"/>
      <c r="T1987" s="33"/>
      <c r="U1987" s="33"/>
      <c r="V1987" s="33"/>
      <c r="W1987" s="23" t="str">
        <f>LEFT(TEXT(Locations[[#This Row],[Zip Code]],"00000"),5)</f>
        <v>00000</v>
      </c>
    </row>
    <row r="1988" spans="2:23" x14ac:dyDescent="0.2">
      <c r="B1988" s="154">
        <v>1976</v>
      </c>
      <c r="C1988" s="33"/>
      <c r="D1988" s="33"/>
      <c r="E1988" s="37"/>
      <c r="F1988" s="38" t="str">
        <f>_xlfn.IFNA(VLOOKUP(Locations[[#This Row],[CleanZip]],ZipCodes[],2,0),"")</f>
        <v/>
      </c>
      <c r="G1988" s="38" t="str">
        <f>_xlfn.IFNA(VLOOKUP(Locations[[#This Row],[CleanZip]],ZipCodes[],3,0),"")</f>
        <v/>
      </c>
      <c r="H1988" s="33"/>
      <c r="I1988" s="39"/>
      <c r="J1988" s="39"/>
      <c r="K1988" s="40"/>
      <c r="L1988" s="40"/>
      <c r="M1988" s="33"/>
      <c r="N1988" s="40"/>
      <c r="O1988" s="33"/>
      <c r="P1988" s="33"/>
      <c r="Q1988" s="33"/>
      <c r="R1988" s="33"/>
      <c r="S1988" s="33"/>
      <c r="T1988" s="33"/>
      <c r="U1988" s="33"/>
      <c r="V1988" s="33"/>
      <c r="W1988" s="23" t="str">
        <f>LEFT(TEXT(Locations[[#This Row],[Zip Code]],"00000"),5)</f>
        <v>00000</v>
      </c>
    </row>
    <row r="1989" spans="2:23" x14ac:dyDescent="0.2">
      <c r="B1989" s="154">
        <v>1977</v>
      </c>
      <c r="C1989" s="33"/>
      <c r="D1989" s="33"/>
      <c r="E1989" s="37"/>
      <c r="F1989" s="38" t="str">
        <f>_xlfn.IFNA(VLOOKUP(Locations[[#This Row],[CleanZip]],ZipCodes[],2,0),"")</f>
        <v/>
      </c>
      <c r="G1989" s="38" t="str">
        <f>_xlfn.IFNA(VLOOKUP(Locations[[#This Row],[CleanZip]],ZipCodes[],3,0),"")</f>
        <v/>
      </c>
      <c r="H1989" s="33"/>
      <c r="I1989" s="39"/>
      <c r="J1989" s="39"/>
      <c r="K1989" s="40"/>
      <c r="L1989" s="40"/>
      <c r="M1989" s="33"/>
      <c r="N1989" s="40"/>
      <c r="O1989" s="33"/>
      <c r="P1989" s="33"/>
      <c r="Q1989" s="33"/>
      <c r="R1989" s="33"/>
      <c r="S1989" s="33"/>
      <c r="T1989" s="33"/>
      <c r="U1989" s="33"/>
      <c r="V1989" s="33"/>
      <c r="W1989" s="23" t="str">
        <f>LEFT(TEXT(Locations[[#This Row],[Zip Code]],"00000"),5)</f>
        <v>00000</v>
      </c>
    </row>
    <row r="1990" spans="2:23" x14ac:dyDescent="0.2">
      <c r="B1990" s="154">
        <v>1978</v>
      </c>
      <c r="C1990" s="33"/>
      <c r="D1990" s="33"/>
      <c r="E1990" s="37"/>
      <c r="F1990" s="38" t="str">
        <f>_xlfn.IFNA(VLOOKUP(Locations[[#This Row],[CleanZip]],ZipCodes[],2,0),"")</f>
        <v/>
      </c>
      <c r="G1990" s="38" t="str">
        <f>_xlfn.IFNA(VLOOKUP(Locations[[#This Row],[CleanZip]],ZipCodes[],3,0),"")</f>
        <v/>
      </c>
      <c r="H1990" s="33"/>
      <c r="I1990" s="39"/>
      <c r="J1990" s="39"/>
      <c r="K1990" s="40"/>
      <c r="L1990" s="40"/>
      <c r="M1990" s="33"/>
      <c r="N1990" s="40"/>
      <c r="O1990" s="33"/>
      <c r="P1990" s="33"/>
      <c r="Q1990" s="33"/>
      <c r="R1990" s="33"/>
      <c r="S1990" s="33"/>
      <c r="T1990" s="33"/>
      <c r="U1990" s="33"/>
      <c r="V1990" s="33"/>
      <c r="W1990" s="23" t="str">
        <f>LEFT(TEXT(Locations[[#This Row],[Zip Code]],"00000"),5)</f>
        <v>00000</v>
      </c>
    </row>
    <row r="1991" spans="2:23" x14ac:dyDescent="0.2">
      <c r="B1991" s="154">
        <v>1979</v>
      </c>
      <c r="C1991" s="33"/>
      <c r="D1991" s="33"/>
      <c r="E1991" s="37"/>
      <c r="F1991" s="38" t="str">
        <f>_xlfn.IFNA(VLOOKUP(Locations[[#This Row],[CleanZip]],ZipCodes[],2,0),"")</f>
        <v/>
      </c>
      <c r="G1991" s="38" t="str">
        <f>_xlfn.IFNA(VLOOKUP(Locations[[#This Row],[CleanZip]],ZipCodes[],3,0),"")</f>
        <v/>
      </c>
      <c r="H1991" s="33"/>
      <c r="I1991" s="39"/>
      <c r="J1991" s="39"/>
      <c r="K1991" s="40"/>
      <c r="L1991" s="40"/>
      <c r="M1991" s="33"/>
      <c r="N1991" s="40"/>
      <c r="O1991" s="33"/>
      <c r="P1991" s="33"/>
      <c r="Q1991" s="33"/>
      <c r="R1991" s="33"/>
      <c r="S1991" s="33"/>
      <c r="T1991" s="33"/>
      <c r="U1991" s="33"/>
      <c r="V1991" s="33"/>
      <c r="W1991" s="23" t="str">
        <f>LEFT(TEXT(Locations[[#This Row],[Zip Code]],"00000"),5)</f>
        <v>00000</v>
      </c>
    </row>
    <row r="1992" spans="2:23" x14ac:dyDescent="0.2">
      <c r="B1992" s="154">
        <v>1980</v>
      </c>
      <c r="C1992" s="33"/>
      <c r="D1992" s="33"/>
      <c r="E1992" s="37"/>
      <c r="F1992" s="38" t="str">
        <f>_xlfn.IFNA(VLOOKUP(Locations[[#This Row],[CleanZip]],ZipCodes[],2,0),"")</f>
        <v/>
      </c>
      <c r="G1992" s="38" t="str">
        <f>_xlfn.IFNA(VLOOKUP(Locations[[#This Row],[CleanZip]],ZipCodes[],3,0),"")</f>
        <v/>
      </c>
      <c r="H1992" s="33"/>
      <c r="I1992" s="39"/>
      <c r="J1992" s="39"/>
      <c r="K1992" s="40"/>
      <c r="L1992" s="40"/>
      <c r="M1992" s="33"/>
      <c r="N1992" s="40"/>
      <c r="O1992" s="33"/>
      <c r="P1992" s="33"/>
      <c r="Q1992" s="33"/>
      <c r="R1992" s="33"/>
      <c r="S1992" s="33"/>
      <c r="T1992" s="33"/>
      <c r="U1992" s="33"/>
      <c r="V1992" s="33"/>
      <c r="W1992" s="23" t="str">
        <f>LEFT(TEXT(Locations[[#This Row],[Zip Code]],"00000"),5)</f>
        <v>00000</v>
      </c>
    </row>
    <row r="1993" spans="2:23" x14ac:dyDescent="0.2">
      <c r="B1993" s="154">
        <v>1981</v>
      </c>
      <c r="C1993" s="33"/>
      <c r="D1993" s="33"/>
      <c r="E1993" s="37"/>
      <c r="F1993" s="38" t="str">
        <f>_xlfn.IFNA(VLOOKUP(Locations[[#This Row],[CleanZip]],ZipCodes[],2,0),"")</f>
        <v/>
      </c>
      <c r="G1993" s="38" t="str">
        <f>_xlfn.IFNA(VLOOKUP(Locations[[#This Row],[CleanZip]],ZipCodes[],3,0),"")</f>
        <v/>
      </c>
      <c r="H1993" s="33"/>
      <c r="I1993" s="39"/>
      <c r="J1993" s="39"/>
      <c r="K1993" s="40"/>
      <c r="L1993" s="40"/>
      <c r="M1993" s="33"/>
      <c r="N1993" s="40"/>
      <c r="O1993" s="33"/>
      <c r="P1993" s="33"/>
      <c r="Q1993" s="33"/>
      <c r="R1993" s="33"/>
      <c r="S1993" s="33"/>
      <c r="T1993" s="33"/>
      <c r="U1993" s="33"/>
      <c r="V1993" s="33"/>
      <c r="W1993" s="23" t="str">
        <f>LEFT(TEXT(Locations[[#This Row],[Zip Code]],"00000"),5)</f>
        <v>00000</v>
      </c>
    </row>
    <row r="1994" spans="2:23" x14ac:dyDescent="0.2">
      <c r="B1994" s="154">
        <v>1982</v>
      </c>
      <c r="C1994" s="33"/>
      <c r="D1994" s="33"/>
      <c r="E1994" s="37"/>
      <c r="F1994" s="38" t="str">
        <f>_xlfn.IFNA(VLOOKUP(Locations[[#This Row],[CleanZip]],ZipCodes[],2,0),"")</f>
        <v/>
      </c>
      <c r="G1994" s="38" t="str">
        <f>_xlfn.IFNA(VLOOKUP(Locations[[#This Row],[CleanZip]],ZipCodes[],3,0),"")</f>
        <v/>
      </c>
      <c r="H1994" s="33"/>
      <c r="I1994" s="39"/>
      <c r="J1994" s="39"/>
      <c r="K1994" s="40"/>
      <c r="L1994" s="40"/>
      <c r="M1994" s="33"/>
      <c r="N1994" s="40"/>
      <c r="O1994" s="33"/>
      <c r="P1994" s="33"/>
      <c r="Q1994" s="33"/>
      <c r="R1994" s="33"/>
      <c r="S1994" s="33"/>
      <c r="T1994" s="33"/>
      <c r="U1994" s="33"/>
      <c r="V1994" s="33"/>
      <c r="W1994" s="23" t="str">
        <f>LEFT(TEXT(Locations[[#This Row],[Zip Code]],"00000"),5)</f>
        <v>00000</v>
      </c>
    </row>
    <row r="1995" spans="2:23" x14ac:dyDescent="0.2">
      <c r="B1995" s="154">
        <v>1983</v>
      </c>
      <c r="C1995" s="33"/>
      <c r="D1995" s="33"/>
      <c r="E1995" s="37"/>
      <c r="F1995" s="38" t="str">
        <f>_xlfn.IFNA(VLOOKUP(Locations[[#This Row],[CleanZip]],ZipCodes[],2,0),"")</f>
        <v/>
      </c>
      <c r="G1995" s="38" t="str">
        <f>_xlfn.IFNA(VLOOKUP(Locations[[#This Row],[CleanZip]],ZipCodes[],3,0),"")</f>
        <v/>
      </c>
      <c r="H1995" s="33"/>
      <c r="I1995" s="39"/>
      <c r="J1995" s="39"/>
      <c r="K1995" s="40"/>
      <c r="L1995" s="40"/>
      <c r="M1995" s="33"/>
      <c r="N1995" s="40"/>
      <c r="O1995" s="33"/>
      <c r="P1995" s="33"/>
      <c r="Q1995" s="33"/>
      <c r="R1995" s="33"/>
      <c r="S1995" s="33"/>
      <c r="T1995" s="33"/>
      <c r="U1995" s="33"/>
      <c r="V1995" s="33"/>
      <c r="W1995" s="23" t="str">
        <f>LEFT(TEXT(Locations[[#This Row],[Zip Code]],"00000"),5)</f>
        <v>00000</v>
      </c>
    </row>
    <row r="1996" spans="2:23" x14ac:dyDescent="0.2">
      <c r="B1996" s="154">
        <v>1984</v>
      </c>
      <c r="C1996" s="33"/>
      <c r="D1996" s="33"/>
      <c r="E1996" s="37"/>
      <c r="F1996" s="38" t="str">
        <f>_xlfn.IFNA(VLOOKUP(Locations[[#This Row],[CleanZip]],ZipCodes[],2,0),"")</f>
        <v/>
      </c>
      <c r="G1996" s="38" t="str">
        <f>_xlfn.IFNA(VLOOKUP(Locations[[#This Row],[CleanZip]],ZipCodes[],3,0),"")</f>
        <v/>
      </c>
      <c r="H1996" s="33"/>
      <c r="I1996" s="39"/>
      <c r="J1996" s="39"/>
      <c r="K1996" s="40"/>
      <c r="L1996" s="40"/>
      <c r="M1996" s="33"/>
      <c r="N1996" s="40"/>
      <c r="O1996" s="33"/>
      <c r="P1996" s="33"/>
      <c r="Q1996" s="33"/>
      <c r="R1996" s="33"/>
      <c r="S1996" s="33"/>
      <c r="T1996" s="33"/>
      <c r="U1996" s="33"/>
      <c r="V1996" s="33"/>
      <c r="W1996" s="23" t="str">
        <f>LEFT(TEXT(Locations[[#This Row],[Zip Code]],"00000"),5)</f>
        <v>00000</v>
      </c>
    </row>
    <row r="1997" spans="2:23" x14ac:dyDescent="0.2">
      <c r="B1997" s="154">
        <v>1985</v>
      </c>
      <c r="C1997" s="33"/>
      <c r="D1997" s="33"/>
      <c r="E1997" s="37"/>
      <c r="F1997" s="38" t="str">
        <f>_xlfn.IFNA(VLOOKUP(Locations[[#This Row],[CleanZip]],ZipCodes[],2,0),"")</f>
        <v/>
      </c>
      <c r="G1997" s="38" t="str">
        <f>_xlfn.IFNA(VLOOKUP(Locations[[#This Row],[CleanZip]],ZipCodes[],3,0),"")</f>
        <v/>
      </c>
      <c r="H1997" s="33"/>
      <c r="I1997" s="39"/>
      <c r="J1997" s="39"/>
      <c r="K1997" s="40"/>
      <c r="L1997" s="40"/>
      <c r="M1997" s="33"/>
      <c r="N1997" s="40"/>
      <c r="O1997" s="33"/>
      <c r="P1997" s="33"/>
      <c r="Q1997" s="33"/>
      <c r="R1997" s="33"/>
      <c r="S1997" s="33"/>
      <c r="T1997" s="33"/>
      <c r="U1997" s="33"/>
      <c r="V1997" s="33"/>
      <c r="W1997" s="23" t="str">
        <f>LEFT(TEXT(Locations[[#This Row],[Zip Code]],"00000"),5)</f>
        <v>00000</v>
      </c>
    </row>
    <row r="1998" spans="2:23" x14ac:dyDescent="0.2">
      <c r="B1998" s="154">
        <v>1986</v>
      </c>
      <c r="C1998" s="33"/>
      <c r="D1998" s="33"/>
      <c r="E1998" s="37"/>
      <c r="F1998" s="38" t="str">
        <f>_xlfn.IFNA(VLOOKUP(Locations[[#This Row],[CleanZip]],ZipCodes[],2,0),"")</f>
        <v/>
      </c>
      <c r="G1998" s="38" t="str">
        <f>_xlfn.IFNA(VLOOKUP(Locations[[#This Row],[CleanZip]],ZipCodes[],3,0),"")</f>
        <v/>
      </c>
      <c r="H1998" s="33"/>
      <c r="I1998" s="39"/>
      <c r="J1998" s="39"/>
      <c r="K1998" s="40"/>
      <c r="L1998" s="40"/>
      <c r="M1998" s="33"/>
      <c r="N1998" s="40"/>
      <c r="O1998" s="33"/>
      <c r="P1998" s="33"/>
      <c r="Q1998" s="33"/>
      <c r="R1998" s="33"/>
      <c r="S1998" s="33"/>
      <c r="T1998" s="33"/>
      <c r="U1998" s="33"/>
      <c r="V1998" s="33"/>
      <c r="W1998" s="23" t="str">
        <f>LEFT(TEXT(Locations[[#This Row],[Zip Code]],"00000"),5)</f>
        <v>00000</v>
      </c>
    </row>
    <row r="1999" spans="2:23" x14ac:dyDescent="0.2">
      <c r="B1999" s="154">
        <v>1987</v>
      </c>
      <c r="C1999" s="33"/>
      <c r="D1999" s="33"/>
      <c r="E1999" s="37"/>
      <c r="F1999" s="38" t="str">
        <f>_xlfn.IFNA(VLOOKUP(Locations[[#This Row],[CleanZip]],ZipCodes[],2,0),"")</f>
        <v/>
      </c>
      <c r="G1999" s="38" t="str">
        <f>_xlfn.IFNA(VLOOKUP(Locations[[#This Row],[CleanZip]],ZipCodes[],3,0),"")</f>
        <v/>
      </c>
      <c r="H1999" s="33"/>
      <c r="I1999" s="39"/>
      <c r="J1999" s="39"/>
      <c r="K1999" s="40"/>
      <c r="L1999" s="40"/>
      <c r="M1999" s="33"/>
      <c r="N1999" s="40"/>
      <c r="O1999" s="33"/>
      <c r="P1999" s="33"/>
      <c r="Q1999" s="33"/>
      <c r="R1999" s="33"/>
      <c r="S1999" s="33"/>
      <c r="T1999" s="33"/>
      <c r="U1999" s="33"/>
      <c r="V1999" s="33"/>
      <c r="W1999" s="23" t="str">
        <f>LEFT(TEXT(Locations[[#This Row],[Zip Code]],"00000"),5)</f>
        <v>00000</v>
      </c>
    </row>
    <row r="2000" spans="2:23" x14ac:dyDescent="0.2">
      <c r="B2000" s="154">
        <v>1988</v>
      </c>
      <c r="C2000" s="33"/>
      <c r="D2000" s="33"/>
      <c r="E2000" s="37"/>
      <c r="F2000" s="38" t="str">
        <f>_xlfn.IFNA(VLOOKUP(Locations[[#This Row],[CleanZip]],ZipCodes[],2,0),"")</f>
        <v/>
      </c>
      <c r="G2000" s="38" t="str">
        <f>_xlfn.IFNA(VLOOKUP(Locations[[#This Row],[CleanZip]],ZipCodes[],3,0),"")</f>
        <v/>
      </c>
      <c r="H2000" s="33"/>
      <c r="I2000" s="39"/>
      <c r="J2000" s="39"/>
      <c r="K2000" s="40"/>
      <c r="L2000" s="40"/>
      <c r="M2000" s="33"/>
      <c r="N2000" s="40"/>
      <c r="O2000" s="33"/>
      <c r="P2000" s="33"/>
      <c r="Q2000" s="33"/>
      <c r="R2000" s="33"/>
      <c r="S2000" s="33"/>
      <c r="T2000" s="33"/>
      <c r="U2000" s="33"/>
      <c r="V2000" s="33"/>
      <c r="W2000" s="23" t="str">
        <f>LEFT(TEXT(Locations[[#This Row],[Zip Code]],"00000"),5)</f>
        <v>00000</v>
      </c>
    </row>
    <row r="2001" spans="2:23" x14ac:dyDescent="0.2">
      <c r="B2001" s="154">
        <v>1989</v>
      </c>
      <c r="C2001" s="33"/>
      <c r="D2001" s="33"/>
      <c r="E2001" s="37"/>
      <c r="F2001" s="38" t="str">
        <f>_xlfn.IFNA(VLOOKUP(Locations[[#This Row],[CleanZip]],ZipCodes[],2,0),"")</f>
        <v/>
      </c>
      <c r="G2001" s="38" t="str">
        <f>_xlfn.IFNA(VLOOKUP(Locations[[#This Row],[CleanZip]],ZipCodes[],3,0),"")</f>
        <v/>
      </c>
      <c r="H2001" s="33"/>
      <c r="I2001" s="39"/>
      <c r="J2001" s="39"/>
      <c r="K2001" s="40"/>
      <c r="L2001" s="40"/>
      <c r="M2001" s="33"/>
      <c r="N2001" s="40"/>
      <c r="O2001" s="33"/>
      <c r="P2001" s="33"/>
      <c r="Q2001" s="33"/>
      <c r="R2001" s="33"/>
      <c r="S2001" s="33"/>
      <c r="T2001" s="33"/>
      <c r="U2001" s="33"/>
      <c r="V2001" s="33"/>
      <c r="W2001" s="23" t="str">
        <f>LEFT(TEXT(Locations[[#This Row],[Zip Code]],"00000"),5)</f>
        <v>00000</v>
      </c>
    </row>
    <row r="2002" spans="2:23" x14ac:dyDescent="0.2">
      <c r="B2002" s="154">
        <v>1990</v>
      </c>
      <c r="C2002" s="33"/>
      <c r="D2002" s="33"/>
      <c r="E2002" s="37"/>
      <c r="F2002" s="38" t="str">
        <f>_xlfn.IFNA(VLOOKUP(Locations[[#This Row],[CleanZip]],ZipCodes[],2,0),"")</f>
        <v/>
      </c>
      <c r="G2002" s="38" t="str">
        <f>_xlfn.IFNA(VLOOKUP(Locations[[#This Row],[CleanZip]],ZipCodes[],3,0),"")</f>
        <v/>
      </c>
      <c r="H2002" s="33"/>
      <c r="I2002" s="39"/>
      <c r="J2002" s="39"/>
      <c r="K2002" s="40"/>
      <c r="L2002" s="40"/>
      <c r="M2002" s="33"/>
      <c r="N2002" s="40"/>
      <c r="O2002" s="33"/>
      <c r="P2002" s="33"/>
      <c r="Q2002" s="33"/>
      <c r="R2002" s="33"/>
      <c r="S2002" s="33"/>
      <c r="T2002" s="33"/>
      <c r="U2002" s="33"/>
      <c r="V2002" s="33"/>
      <c r="W2002" s="23" t="str">
        <f>LEFT(TEXT(Locations[[#This Row],[Zip Code]],"00000"),5)</f>
        <v>00000</v>
      </c>
    </row>
    <row r="2003" spans="2:23" x14ac:dyDescent="0.2">
      <c r="B2003" s="154">
        <v>1991</v>
      </c>
      <c r="C2003" s="33"/>
      <c r="D2003" s="33"/>
      <c r="E2003" s="37"/>
      <c r="F2003" s="38" t="str">
        <f>_xlfn.IFNA(VLOOKUP(Locations[[#This Row],[CleanZip]],ZipCodes[],2,0),"")</f>
        <v/>
      </c>
      <c r="G2003" s="38" t="str">
        <f>_xlfn.IFNA(VLOOKUP(Locations[[#This Row],[CleanZip]],ZipCodes[],3,0),"")</f>
        <v/>
      </c>
      <c r="H2003" s="33"/>
      <c r="I2003" s="39"/>
      <c r="J2003" s="39"/>
      <c r="K2003" s="40"/>
      <c r="L2003" s="40"/>
      <c r="M2003" s="33"/>
      <c r="N2003" s="40"/>
      <c r="O2003" s="33"/>
      <c r="P2003" s="33"/>
      <c r="Q2003" s="33"/>
      <c r="R2003" s="33"/>
      <c r="S2003" s="33"/>
      <c r="T2003" s="33"/>
      <c r="U2003" s="33"/>
      <c r="V2003" s="33"/>
      <c r="W2003" s="23" t="str">
        <f>LEFT(TEXT(Locations[[#This Row],[Zip Code]],"00000"),5)</f>
        <v>00000</v>
      </c>
    </row>
    <row r="2004" spans="2:23" x14ac:dyDescent="0.2">
      <c r="B2004" s="154">
        <v>1992</v>
      </c>
      <c r="C2004" s="33"/>
      <c r="D2004" s="33"/>
      <c r="E2004" s="37"/>
      <c r="F2004" s="38" t="str">
        <f>_xlfn.IFNA(VLOOKUP(Locations[[#This Row],[CleanZip]],ZipCodes[],2,0),"")</f>
        <v/>
      </c>
      <c r="G2004" s="38" t="str">
        <f>_xlfn.IFNA(VLOOKUP(Locations[[#This Row],[CleanZip]],ZipCodes[],3,0),"")</f>
        <v/>
      </c>
      <c r="H2004" s="33"/>
      <c r="I2004" s="39"/>
      <c r="J2004" s="39"/>
      <c r="K2004" s="40"/>
      <c r="L2004" s="40"/>
      <c r="M2004" s="33"/>
      <c r="N2004" s="40"/>
      <c r="O2004" s="33"/>
      <c r="P2004" s="33"/>
      <c r="Q2004" s="33"/>
      <c r="R2004" s="33"/>
      <c r="S2004" s="33"/>
      <c r="T2004" s="33"/>
      <c r="U2004" s="33"/>
      <c r="V2004" s="33"/>
      <c r="W2004" s="23" t="str">
        <f>LEFT(TEXT(Locations[[#This Row],[Zip Code]],"00000"),5)</f>
        <v>00000</v>
      </c>
    </row>
    <row r="2005" spans="2:23" x14ac:dyDescent="0.2">
      <c r="B2005" s="154">
        <v>1993</v>
      </c>
      <c r="C2005" s="33"/>
      <c r="D2005" s="33"/>
      <c r="E2005" s="37"/>
      <c r="F2005" s="38" t="str">
        <f>_xlfn.IFNA(VLOOKUP(Locations[[#This Row],[CleanZip]],ZipCodes[],2,0),"")</f>
        <v/>
      </c>
      <c r="G2005" s="38" t="str">
        <f>_xlfn.IFNA(VLOOKUP(Locations[[#This Row],[CleanZip]],ZipCodes[],3,0),"")</f>
        <v/>
      </c>
      <c r="H2005" s="33"/>
      <c r="I2005" s="39"/>
      <c r="J2005" s="39"/>
      <c r="K2005" s="40"/>
      <c r="L2005" s="40"/>
      <c r="M2005" s="33"/>
      <c r="N2005" s="40"/>
      <c r="O2005" s="33"/>
      <c r="P2005" s="33"/>
      <c r="Q2005" s="33"/>
      <c r="R2005" s="33"/>
      <c r="S2005" s="33"/>
      <c r="T2005" s="33"/>
      <c r="U2005" s="33"/>
      <c r="V2005" s="33"/>
      <c r="W2005" s="23" t="str">
        <f>LEFT(TEXT(Locations[[#This Row],[Zip Code]],"00000"),5)</f>
        <v>00000</v>
      </c>
    </row>
    <row r="2006" spans="2:23" x14ac:dyDescent="0.2">
      <c r="B2006" s="154">
        <v>1994</v>
      </c>
      <c r="C2006" s="33"/>
      <c r="D2006" s="33"/>
      <c r="E2006" s="37"/>
      <c r="F2006" s="38" t="str">
        <f>_xlfn.IFNA(VLOOKUP(Locations[[#This Row],[CleanZip]],ZipCodes[],2,0),"")</f>
        <v/>
      </c>
      <c r="G2006" s="38" t="str">
        <f>_xlfn.IFNA(VLOOKUP(Locations[[#This Row],[CleanZip]],ZipCodes[],3,0),"")</f>
        <v/>
      </c>
      <c r="H2006" s="33"/>
      <c r="I2006" s="39"/>
      <c r="J2006" s="39"/>
      <c r="K2006" s="40"/>
      <c r="L2006" s="40"/>
      <c r="M2006" s="33"/>
      <c r="N2006" s="40"/>
      <c r="O2006" s="33"/>
      <c r="P2006" s="33"/>
      <c r="Q2006" s="33"/>
      <c r="R2006" s="33"/>
      <c r="S2006" s="33"/>
      <c r="T2006" s="33"/>
      <c r="U2006" s="33"/>
      <c r="V2006" s="33"/>
      <c r="W2006" s="23" t="str">
        <f>LEFT(TEXT(Locations[[#This Row],[Zip Code]],"00000"),5)</f>
        <v>00000</v>
      </c>
    </row>
    <row r="2007" spans="2:23" x14ac:dyDescent="0.2">
      <c r="B2007" s="154">
        <v>1995</v>
      </c>
      <c r="C2007" s="33"/>
      <c r="D2007" s="33"/>
      <c r="E2007" s="37"/>
      <c r="F2007" s="38" t="str">
        <f>_xlfn.IFNA(VLOOKUP(Locations[[#This Row],[CleanZip]],ZipCodes[],2,0),"")</f>
        <v/>
      </c>
      <c r="G2007" s="38" t="str">
        <f>_xlfn.IFNA(VLOOKUP(Locations[[#This Row],[CleanZip]],ZipCodes[],3,0),"")</f>
        <v/>
      </c>
      <c r="H2007" s="33"/>
      <c r="I2007" s="39"/>
      <c r="J2007" s="39"/>
      <c r="K2007" s="40"/>
      <c r="L2007" s="40"/>
      <c r="M2007" s="33"/>
      <c r="N2007" s="40"/>
      <c r="O2007" s="33"/>
      <c r="P2007" s="33"/>
      <c r="Q2007" s="33"/>
      <c r="R2007" s="33"/>
      <c r="S2007" s="33"/>
      <c r="T2007" s="33"/>
      <c r="U2007" s="33"/>
      <c r="V2007" s="33"/>
      <c r="W2007" s="23" t="str">
        <f>LEFT(TEXT(Locations[[#This Row],[Zip Code]],"00000"),5)</f>
        <v>00000</v>
      </c>
    </row>
    <row r="2008" spans="2:23" x14ac:dyDescent="0.2">
      <c r="B2008" s="154">
        <v>1996</v>
      </c>
      <c r="C2008" s="33"/>
      <c r="D2008" s="33"/>
      <c r="E2008" s="37"/>
      <c r="F2008" s="38" t="str">
        <f>_xlfn.IFNA(VLOOKUP(Locations[[#This Row],[CleanZip]],ZipCodes[],2,0),"")</f>
        <v/>
      </c>
      <c r="G2008" s="38" t="str">
        <f>_xlfn.IFNA(VLOOKUP(Locations[[#This Row],[CleanZip]],ZipCodes[],3,0),"")</f>
        <v/>
      </c>
      <c r="H2008" s="33"/>
      <c r="I2008" s="39"/>
      <c r="J2008" s="39"/>
      <c r="K2008" s="40"/>
      <c r="L2008" s="40"/>
      <c r="M2008" s="33"/>
      <c r="N2008" s="40"/>
      <c r="O2008" s="33"/>
      <c r="P2008" s="33"/>
      <c r="Q2008" s="33"/>
      <c r="R2008" s="33"/>
      <c r="S2008" s="33"/>
      <c r="T2008" s="33"/>
      <c r="U2008" s="33"/>
      <c r="V2008" s="33"/>
      <c r="W2008" s="23" t="str">
        <f>LEFT(TEXT(Locations[[#This Row],[Zip Code]],"00000"),5)</f>
        <v>00000</v>
      </c>
    </row>
    <row r="2009" spans="2:23" x14ac:dyDescent="0.2">
      <c r="B2009" s="154">
        <v>1997</v>
      </c>
      <c r="C2009" s="33"/>
      <c r="D2009" s="33"/>
      <c r="E2009" s="37"/>
      <c r="F2009" s="38" t="str">
        <f>_xlfn.IFNA(VLOOKUP(Locations[[#This Row],[CleanZip]],ZipCodes[],2,0),"")</f>
        <v/>
      </c>
      <c r="G2009" s="38" t="str">
        <f>_xlfn.IFNA(VLOOKUP(Locations[[#This Row],[CleanZip]],ZipCodes[],3,0),"")</f>
        <v/>
      </c>
      <c r="H2009" s="33"/>
      <c r="I2009" s="39"/>
      <c r="J2009" s="39"/>
      <c r="K2009" s="40"/>
      <c r="L2009" s="40"/>
      <c r="M2009" s="33"/>
      <c r="N2009" s="40"/>
      <c r="O2009" s="33"/>
      <c r="P2009" s="33"/>
      <c r="Q2009" s="33"/>
      <c r="R2009" s="33"/>
      <c r="S2009" s="33"/>
      <c r="T2009" s="33"/>
      <c r="U2009" s="33"/>
      <c r="V2009" s="33"/>
      <c r="W2009" s="23" t="str">
        <f>LEFT(TEXT(Locations[[#This Row],[Zip Code]],"00000"),5)</f>
        <v>00000</v>
      </c>
    </row>
    <row r="2010" spans="2:23" x14ac:dyDescent="0.2">
      <c r="B2010" s="154">
        <v>1998</v>
      </c>
      <c r="C2010" s="33"/>
      <c r="D2010" s="33"/>
      <c r="E2010" s="37"/>
      <c r="F2010" s="38" t="str">
        <f>_xlfn.IFNA(VLOOKUP(Locations[[#This Row],[CleanZip]],ZipCodes[],2,0),"")</f>
        <v/>
      </c>
      <c r="G2010" s="38" t="str">
        <f>_xlfn.IFNA(VLOOKUP(Locations[[#This Row],[CleanZip]],ZipCodes[],3,0),"")</f>
        <v/>
      </c>
      <c r="H2010" s="33"/>
      <c r="I2010" s="39"/>
      <c r="J2010" s="39"/>
      <c r="K2010" s="40"/>
      <c r="L2010" s="40"/>
      <c r="M2010" s="33"/>
      <c r="N2010" s="40"/>
      <c r="O2010" s="33"/>
      <c r="P2010" s="33"/>
      <c r="Q2010" s="33"/>
      <c r="R2010" s="33"/>
      <c r="S2010" s="33"/>
      <c r="T2010" s="33"/>
      <c r="U2010" s="33"/>
      <c r="V2010" s="33"/>
      <c r="W2010" s="23" t="str">
        <f>LEFT(TEXT(Locations[[#This Row],[Zip Code]],"00000"),5)</f>
        <v>00000</v>
      </c>
    </row>
    <row r="2011" spans="2:23" x14ac:dyDescent="0.2">
      <c r="B2011" s="154">
        <v>1999</v>
      </c>
      <c r="C2011" s="33"/>
      <c r="D2011" s="33"/>
      <c r="E2011" s="37"/>
      <c r="F2011" s="38" t="str">
        <f>_xlfn.IFNA(VLOOKUP(Locations[[#This Row],[CleanZip]],ZipCodes[],2,0),"")</f>
        <v/>
      </c>
      <c r="G2011" s="38" t="str">
        <f>_xlfn.IFNA(VLOOKUP(Locations[[#This Row],[CleanZip]],ZipCodes[],3,0),"")</f>
        <v/>
      </c>
      <c r="H2011" s="33"/>
      <c r="I2011" s="39"/>
      <c r="J2011" s="39"/>
      <c r="K2011" s="40"/>
      <c r="L2011" s="40"/>
      <c r="M2011" s="33"/>
      <c r="N2011" s="40"/>
      <c r="O2011" s="33"/>
      <c r="P2011" s="33"/>
      <c r="Q2011" s="33"/>
      <c r="R2011" s="33"/>
      <c r="S2011" s="33"/>
      <c r="T2011" s="33"/>
      <c r="U2011" s="33"/>
      <c r="V2011" s="33"/>
      <c r="W2011" s="23" t="str">
        <f>LEFT(TEXT(Locations[[#This Row],[Zip Code]],"00000"),5)</f>
        <v>00000</v>
      </c>
    </row>
    <row r="2012" spans="2:23" x14ac:dyDescent="0.2">
      <c r="B2012" s="154">
        <v>2000</v>
      </c>
      <c r="C2012" s="33"/>
      <c r="D2012" s="33"/>
      <c r="E2012" s="37"/>
      <c r="F2012" s="38" t="str">
        <f>_xlfn.IFNA(VLOOKUP(Locations[[#This Row],[CleanZip]],ZipCodes[],2,0),"")</f>
        <v/>
      </c>
      <c r="G2012" s="38" t="str">
        <f>_xlfn.IFNA(VLOOKUP(Locations[[#This Row],[CleanZip]],ZipCodes[],3,0),"")</f>
        <v/>
      </c>
      <c r="H2012" s="33"/>
      <c r="I2012" s="39"/>
      <c r="J2012" s="39"/>
      <c r="K2012" s="40"/>
      <c r="L2012" s="40"/>
      <c r="M2012" s="33"/>
      <c r="N2012" s="40"/>
      <c r="O2012" s="33"/>
      <c r="P2012" s="33"/>
      <c r="Q2012" s="33"/>
      <c r="R2012" s="33"/>
      <c r="S2012" s="33"/>
      <c r="T2012" s="33"/>
      <c r="U2012" s="33"/>
      <c r="V2012" s="33"/>
      <c r="W2012" s="23" t="str">
        <f>LEFT(TEXT(Locations[[#This Row],[Zip Code]],"00000"),5)</f>
        <v>00000</v>
      </c>
    </row>
    <row r="2013" spans="2:23" x14ac:dyDescent="0.2">
      <c r="B2013" s="154">
        <v>2001</v>
      </c>
      <c r="C2013" s="33"/>
      <c r="D2013" s="33"/>
      <c r="E2013" s="37"/>
      <c r="F2013" s="38" t="str">
        <f>_xlfn.IFNA(VLOOKUP(Locations[[#This Row],[CleanZip]],ZipCodes[],2,0),"")</f>
        <v/>
      </c>
      <c r="G2013" s="38" t="str">
        <f>_xlfn.IFNA(VLOOKUP(Locations[[#This Row],[CleanZip]],ZipCodes[],3,0),"")</f>
        <v/>
      </c>
      <c r="H2013" s="33"/>
      <c r="I2013" s="39"/>
      <c r="J2013" s="39"/>
      <c r="K2013" s="40"/>
      <c r="L2013" s="40"/>
      <c r="M2013" s="33"/>
      <c r="N2013" s="40"/>
      <c r="O2013" s="33"/>
      <c r="P2013" s="33"/>
      <c r="Q2013" s="33"/>
      <c r="R2013" s="33"/>
      <c r="S2013" s="33"/>
      <c r="T2013" s="33"/>
      <c r="U2013" s="33"/>
      <c r="V2013" s="33"/>
      <c r="W2013" s="23" t="str">
        <f>LEFT(TEXT(Locations[[#This Row],[Zip Code]],"00000"),5)</f>
        <v>00000</v>
      </c>
    </row>
    <row r="2014" spans="2:23" x14ac:dyDescent="0.2">
      <c r="B2014" s="154">
        <v>2002</v>
      </c>
      <c r="C2014" s="33"/>
      <c r="D2014" s="33"/>
      <c r="E2014" s="37"/>
      <c r="F2014" s="38" t="str">
        <f>_xlfn.IFNA(VLOOKUP(Locations[[#This Row],[CleanZip]],ZipCodes[],2,0),"")</f>
        <v/>
      </c>
      <c r="G2014" s="38" t="str">
        <f>_xlfn.IFNA(VLOOKUP(Locations[[#This Row],[CleanZip]],ZipCodes[],3,0),"")</f>
        <v/>
      </c>
      <c r="H2014" s="33"/>
      <c r="I2014" s="39"/>
      <c r="J2014" s="39"/>
      <c r="K2014" s="40"/>
      <c r="L2014" s="40"/>
      <c r="M2014" s="33"/>
      <c r="N2014" s="40"/>
      <c r="O2014" s="33"/>
      <c r="P2014" s="33"/>
      <c r="Q2014" s="33"/>
      <c r="R2014" s="33"/>
      <c r="S2014" s="33"/>
      <c r="T2014" s="33"/>
      <c r="U2014" s="33"/>
      <c r="V2014" s="33"/>
      <c r="W2014" s="23" t="str">
        <f>LEFT(TEXT(Locations[[#This Row],[Zip Code]],"00000"),5)</f>
        <v>00000</v>
      </c>
    </row>
    <row r="2015" spans="2:23" x14ac:dyDescent="0.2">
      <c r="B2015" s="154">
        <v>2003</v>
      </c>
      <c r="C2015" s="33"/>
      <c r="D2015" s="33"/>
      <c r="E2015" s="37"/>
      <c r="F2015" s="38" t="str">
        <f>_xlfn.IFNA(VLOOKUP(Locations[[#This Row],[CleanZip]],ZipCodes[],2,0),"")</f>
        <v/>
      </c>
      <c r="G2015" s="38" t="str">
        <f>_xlfn.IFNA(VLOOKUP(Locations[[#This Row],[CleanZip]],ZipCodes[],3,0),"")</f>
        <v/>
      </c>
      <c r="H2015" s="33"/>
      <c r="I2015" s="39"/>
      <c r="J2015" s="39"/>
      <c r="K2015" s="40"/>
      <c r="L2015" s="40"/>
      <c r="M2015" s="33"/>
      <c r="N2015" s="40"/>
      <c r="O2015" s="33"/>
      <c r="P2015" s="33"/>
      <c r="Q2015" s="33"/>
      <c r="R2015" s="33"/>
      <c r="S2015" s="33"/>
      <c r="T2015" s="33"/>
      <c r="U2015" s="33"/>
      <c r="V2015" s="33"/>
      <c r="W2015" s="23" t="str">
        <f>LEFT(TEXT(Locations[[#This Row],[Zip Code]],"00000"),5)</f>
        <v>00000</v>
      </c>
    </row>
    <row r="2016" spans="2:23" x14ac:dyDescent="0.2">
      <c r="B2016" s="154">
        <v>2004</v>
      </c>
      <c r="C2016" s="33"/>
      <c r="D2016" s="33"/>
      <c r="E2016" s="37"/>
      <c r="F2016" s="38" t="str">
        <f>_xlfn.IFNA(VLOOKUP(Locations[[#This Row],[CleanZip]],ZipCodes[],2,0),"")</f>
        <v/>
      </c>
      <c r="G2016" s="38" t="str">
        <f>_xlfn.IFNA(VLOOKUP(Locations[[#This Row],[CleanZip]],ZipCodes[],3,0),"")</f>
        <v/>
      </c>
      <c r="H2016" s="33"/>
      <c r="I2016" s="39"/>
      <c r="J2016" s="39"/>
      <c r="K2016" s="40"/>
      <c r="L2016" s="40"/>
      <c r="M2016" s="33"/>
      <c r="N2016" s="40"/>
      <c r="O2016" s="33"/>
      <c r="P2016" s="33"/>
      <c r="Q2016" s="33"/>
      <c r="R2016" s="33"/>
      <c r="S2016" s="33"/>
      <c r="T2016" s="33"/>
      <c r="U2016" s="33"/>
      <c r="V2016" s="33"/>
      <c r="W2016" s="23" t="str">
        <f>LEFT(TEXT(Locations[[#This Row],[Zip Code]],"00000"),5)</f>
        <v>00000</v>
      </c>
    </row>
    <row r="2017" spans="2:23" x14ac:dyDescent="0.2">
      <c r="B2017" s="154">
        <v>2005</v>
      </c>
      <c r="C2017" s="33"/>
      <c r="D2017" s="33"/>
      <c r="E2017" s="37"/>
      <c r="F2017" s="38" t="str">
        <f>_xlfn.IFNA(VLOOKUP(Locations[[#This Row],[CleanZip]],ZipCodes[],2,0),"")</f>
        <v/>
      </c>
      <c r="G2017" s="38" t="str">
        <f>_xlfn.IFNA(VLOOKUP(Locations[[#This Row],[CleanZip]],ZipCodes[],3,0),"")</f>
        <v/>
      </c>
      <c r="H2017" s="33"/>
      <c r="I2017" s="39"/>
      <c r="J2017" s="39"/>
      <c r="K2017" s="40"/>
      <c r="L2017" s="40"/>
      <c r="M2017" s="33"/>
      <c r="N2017" s="40"/>
      <c r="O2017" s="33"/>
      <c r="P2017" s="33"/>
      <c r="Q2017" s="33"/>
      <c r="R2017" s="33"/>
      <c r="S2017" s="33"/>
      <c r="T2017" s="33"/>
      <c r="U2017" s="33"/>
      <c r="V2017" s="33"/>
      <c r="W2017" s="23" t="str">
        <f>LEFT(TEXT(Locations[[#This Row],[Zip Code]],"00000"),5)</f>
        <v>00000</v>
      </c>
    </row>
    <row r="2018" spans="2:23" x14ac:dyDescent="0.2">
      <c r="B2018" s="154">
        <v>2006</v>
      </c>
      <c r="C2018" s="33"/>
      <c r="D2018" s="33"/>
      <c r="E2018" s="37"/>
      <c r="F2018" s="38" t="str">
        <f>_xlfn.IFNA(VLOOKUP(Locations[[#This Row],[CleanZip]],ZipCodes[],2,0),"")</f>
        <v/>
      </c>
      <c r="G2018" s="38" t="str">
        <f>_xlfn.IFNA(VLOOKUP(Locations[[#This Row],[CleanZip]],ZipCodes[],3,0),"")</f>
        <v/>
      </c>
      <c r="H2018" s="33"/>
      <c r="I2018" s="39"/>
      <c r="J2018" s="39"/>
      <c r="K2018" s="40"/>
      <c r="L2018" s="40"/>
      <c r="M2018" s="33"/>
      <c r="N2018" s="40"/>
      <c r="O2018" s="33"/>
      <c r="P2018" s="33"/>
      <c r="Q2018" s="33"/>
      <c r="R2018" s="33"/>
      <c r="S2018" s="33"/>
      <c r="T2018" s="33"/>
      <c r="U2018" s="33"/>
      <c r="V2018" s="33"/>
      <c r="W2018" s="23" t="str">
        <f>LEFT(TEXT(Locations[[#This Row],[Zip Code]],"00000"),5)</f>
        <v>00000</v>
      </c>
    </row>
    <row r="2019" spans="2:23" x14ac:dyDescent="0.2">
      <c r="B2019" s="154">
        <v>2007</v>
      </c>
      <c r="C2019" s="33"/>
      <c r="D2019" s="33"/>
      <c r="E2019" s="37"/>
      <c r="F2019" s="38" t="str">
        <f>_xlfn.IFNA(VLOOKUP(Locations[[#This Row],[CleanZip]],ZipCodes[],2,0),"")</f>
        <v/>
      </c>
      <c r="G2019" s="38" t="str">
        <f>_xlfn.IFNA(VLOOKUP(Locations[[#This Row],[CleanZip]],ZipCodes[],3,0),"")</f>
        <v/>
      </c>
      <c r="H2019" s="33"/>
      <c r="I2019" s="39"/>
      <c r="J2019" s="39"/>
      <c r="K2019" s="40"/>
      <c r="L2019" s="40"/>
      <c r="M2019" s="33"/>
      <c r="N2019" s="40"/>
      <c r="O2019" s="33"/>
      <c r="P2019" s="33"/>
      <c r="Q2019" s="33"/>
      <c r="R2019" s="33"/>
      <c r="S2019" s="33"/>
      <c r="T2019" s="33"/>
      <c r="U2019" s="33"/>
      <c r="V2019" s="33"/>
      <c r="W2019" s="23" t="str">
        <f>LEFT(TEXT(Locations[[#This Row],[Zip Code]],"00000"),5)</f>
        <v>00000</v>
      </c>
    </row>
    <row r="2020" spans="2:23" x14ac:dyDescent="0.2">
      <c r="B2020" s="154">
        <v>2008</v>
      </c>
      <c r="C2020" s="33"/>
      <c r="D2020" s="33"/>
      <c r="E2020" s="37"/>
      <c r="F2020" s="38" t="str">
        <f>_xlfn.IFNA(VLOOKUP(Locations[[#This Row],[CleanZip]],ZipCodes[],2,0),"")</f>
        <v/>
      </c>
      <c r="G2020" s="38" t="str">
        <f>_xlfn.IFNA(VLOOKUP(Locations[[#This Row],[CleanZip]],ZipCodes[],3,0),"")</f>
        <v/>
      </c>
      <c r="H2020" s="33"/>
      <c r="I2020" s="39"/>
      <c r="J2020" s="39"/>
      <c r="K2020" s="40"/>
      <c r="L2020" s="40"/>
      <c r="M2020" s="33"/>
      <c r="N2020" s="40"/>
      <c r="O2020" s="33"/>
      <c r="P2020" s="33"/>
      <c r="Q2020" s="33"/>
      <c r="R2020" s="33"/>
      <c r="S2020" s="33"/>
      <c r="T2020" s="33"/>
      <c r="U2020" s="33"/>
      <c r="V2020" s="33"/>
      <c r="W2020" s="23" t="str">
        <f>LEFT(TEXT(Locations[[#This Row],[Zip Code]],"00000"),5)</f>
        <v>00000</v>
      </c>
    </row>
    <row r="2021" spans="2:23" x14ac:dyDescent="0.2">
      <c r="B2021" s="154">
        <v>2009</v>
      </c>
      <c r="C2021" s="33"/>
      <c r="D2021" s="33"/>
      <c r="E2021" s="37"/>
      <c r="F2021" s="38" t="str">
        <f>_xlfn.IFNA(VLOOKUP(Locations[[#This Row],[CleanZip]],ZipCodes[],2,0),"")</f>
        <v/>
      </c>
      <c r="G2021" s="38" t="str">
        <f>_xlfn.IFNA(VLOOKUP(Locations[[#This Row],[CleanZip]],ZipCodes[],3,0),"")</f>
        <v/>
      </c>
      <c r="H2021" s="33"/>
      <c r="I2021" s="39"/>
      <c r="J2021" s="39"/>
      <c r="K2021" s="40"/>
      <c r="L2021" s="40"/>
      <c r="M2021" s="33"/>
      <c r="N2021" s="40"/>
      <c r="O2021" s="33"/>
      <c r="P2021" s="33"/>
      <c r="Q2021" s="33"/>
      <c r="R2021" s="33"/>
      <c r="S2021" s="33"/>
      <c r="T2021" s="33"/>
      <c r="U2021" s="33"/>
      <c r="V2021" s="33"/>
      <c r="W2021" s="23" t="str">
        <f>LEFT(TEXT(Locations[[#This Row],[Zip Code]],"00000"),5)</f>
        <v>00000</v>
      </c>
    </row>
    <row r="2022" spans="2:23" x14ac:dyDescent="0.2">
      <c r="B2022" s="154">
        <v>2010</v>
      </c>
      <c r="C2022" s="33"/>
      <c r="D2022" s="33"/>
      <c r="E2022" s="37"/>
      <c r="F2022" s="38" t="str">
        <f>_xlfn.IFNA(VLOOKUP(Locations[[#This Row],[CleanZip]],ZipCodes[],2,0),"")</f>
        <v/>
      </c>
      <c r="G2022" s="38" t="str">
        <f>_xlfn.IFNA(VLOOKUP(Locations[[#This Row],[CleanZip]],ZipCodes[],3,0),"")</f>
        <v/>
      </c>
      <c r="H2022" s="33"/>
      <c r="I2022" s="39"/>
      <c r="J2022" s="39"/>
      <c r="K2022" s="40"/>
      <c r="L2022" s="40"/>
      <c r="M2022" s="33"/>
      <c r="N2022" s="40"/>
      <c r="O2022" s="33"/>
      <c r="P2022" s="33"/>
      <c r="Q2022" s="33"/>
      <c r="R2022" s="33"/>
      <c r="S2022" s="33"/>
      <c r="T2022" s="33"/>
      <c r="U2022" s="33"/>
      <c r="V2022" s="33"/>
      <c r="W2022" s="23" t="str">
        <f>LEFT(TEXT(Locations[[#This Row],[Zip Code]],"00000"),5)</f>
        <v>00000</v>
      </c>
    </row>
    <row r="2023" spans="2:23" x14ac:dyDescent="0.2">
      <c r="B2023" s="154">
        <v>2011</v>
      </c>
      <c r="C2023" s="33"/>
      <c r="D2023" s="33"/>
      <c r="E2023" s="37"/>
      <c r="F2023" s="38" t="str">
        <f>_xlfn.IFNA(VLOOKUP(Locations[[#This Row],[CleanZip]],ZipCodes[],2,0),"")</f>
        <v/>
      </c>
      <c r="G2023" s="38" t="str">
        <f>_xlfn.IFNA(VLOOKUP(Locations[[#This Row],[CleanZip]],ZipCodes[],3,0),"")</f>
        <v/>
      </c>
      <c r="H2023" s="33"/>
      <c r="I2023" s="39"/>
      <c r="J2023" s="39"/>
      <c r="K2023" s="40"/>
      <c r="L2023" s="40"/>
      <c r="M2023" s="33"/>
      <c r="N2023" s="40"/>
      <c r="O2023" s="33"/>
      <c r="P2023" s="33"/>
      <c r="Q2023" s="33"/>
      <c r="R2023" s="33"/>
      <c r="S2023" s="33"/>
      <c r="T2023" s="33"/>
      <c r="U2023" s="33"/>
      <c r="V2023" s="33"/>
      <c r="W2023" s="23" t="str">
        <f>LEFT(TEXT(Locations[[#This Row],[Zip Code]],"00000"),5)</f>
        <v>00000</v>
      </c>
    </row>
    <row r="2024" spans="2:23" x14ac:dyDescent="0.2">
      <c r="B2024" s="154">
        <v>2012</v>
      </c>
      <c r="C2024" s="33"/>
      <c r="D2024" s="33"/>
      <c r="E2024" s="37"/>
      <c r="F2024" s="38" t="str">
        <f>_xlfn.IFNA(VLOOKUP(Locations[[#This Row],[CleanZip]],ZipCodes[],2,0),"")</f>
        <v/>
      </c>
      <c r="G2024" s="38" t="str">
        <f>_xlfn.IFNA(VLOOKUP(Locations[[#This Row],[CleanZip]],ZipCodes[],3,0),"")</f>
        <v/>
      </c>
      <c r="H2024" s="33"/>
      <c r="I2024" s="39"/>
      <c r="J2024" s="39"/>
      <c r="K2024" s="40"/>
      <c r="L2024" s="40"/>
      <c r="M2024" s="33"/>
      <c r="N2024" s="40"/>
      <c r="O2024" s="33"/>
      <c r="P2024" s="33"/>
      <c r="Q2024" s="33"/>
      <c r="R2024" s="33"/>
      <c r="S2024" s="33"/>
      <c r="T2024" s="33"/>
      <c r="U2024" s="33"/>
      <c r="V2024" s="33"/>
      <c r="W2024" s="23" t="str">
        <f>LEFT(TEXT(Locations[[#This Row],[Zip Code]],"00000"),5)</f>
        <v>00000</v>
      </c>
    </row>
    <row r="2025" spans="2:23" x14ac:dyDescent="0.2">
      <c r="B2025" s="154">
        <v>2013</v>
      </c>
      <c r="C2025" s="33"/>
      <c r="D2025" s="33"/>
      <c r="E2025" s="37"/>
      <c r="F2025" s="38" t="str">
        <f>_xlfn.IFNA(VLOOKUP(Locations[[#This Row],[CleanZip]],ZipCodes[],2,0),"")</f>
        <v/>
      </c>
      <c r="G2025" s="38" t="str">
        <f>_xlfn.IFNA(VLOOKUP(Locations[[#This Row],[CleanZip]],ZipCodes[],3,0),"")</f>
        <v/>
      </c>
      <c r="H2025" s="33"/>
      <c r="I2025" s="39"/>
      <c r="J2025" s="39"/>
      <c r="K2025" s="40"/>
      <c r="L2025" s="40"/>
      <c r="M2025" s="33"/>
      <c r="N2025" s="40"/>
      <c r="O2025" s="33"/>
      <c r="P2025" s="33"/>
      <c r="Q2025" s="33"/>
      <c r="R2025" s="33"/>
      <c r="S2025" s="33"/>
      <c r="T2025" s="33"/>
      <c r="U2025" s="33"/>
      <c r="V2025" s="33"/>
      <c r="W2025" s="23" t="str">
        <f>LEFT(TEXT(Locations[[#This Row],[Zip Code]],"00000"),5)</f>
        <v>00000</v>
      </c>
    </row>
    <row r="2026" spans="2:23" x14ac:dyDescent="0.2">
      <c r="B2026" s="154">
        <v>2014</v>
      </c>
      <c r="C2026" s="33"/>
      <c r="D2026" s="33"/>
      <c r="E2026" s="37"/>
      <c r="F2026" s="38" t="str">
        <f>_xlfn.IFNA(VLOOKUP(Locations[[#This Row],[CleanZip]],ZipCodes[],2,0),"")</f>
        <v/>
      </c>
      <c r="G2026" s="38" t="str">
        <f>_xlfn.IFNA(VLOOKUP(Locations[[#This Row],[CleanZip]],ZipCodes[],3,0),"")</f>
        <v/>
      </c>
      <c r="H2026" s="33"/>
      <c r="I2026" s="39"/>
      <c r="J2026" s="39"/>
      <c r="K2026" s="40"/>
      <c r="L2026" s="40"/>
      <c r="M2026" s="33"/>
      <c r="N2026" s="40"/>
      <c r="O2026" s="33"/>
      <c r="P2026" s="33"/>
      <c r="Q2026" s="33"/>
      <c r="R2026" s="33"/>
      <c r="S2026" s="33"/>
      <c r="T2026" s="33"/>
      <c r="U2026" s="33"/>
      <c r="V2026" s="33"/>
      <c r="W2026" s="23" t="str">
        <f>LEFT(TEXT(Locations[[#This Row],[Zip Code]],"00000"),5)</f>
        <v>00000</v>
      </c>
    </row>
    <row r="2027" spans="2:23" x14ac:dyDescent="0.2">
      <c r="B2027" s="154">
        <v>2015</v>
      </c>
      <c r="C2027" s="33"/>
      <c r="D2027" s="33"/>
      <c r="E2027" s="37"/>
      <c r="F2027" s="38" t="str">
        <f>_xlfn.IFNA(VLOOKUP(Locations[[#This Row],[CleanZip]],ZipCodes[],2,0),"")</f>
        <v/>
      </c>
      <c r="G2027" s="38" t="str">
        <f>_xlfn.IFNA(VLOOKUP(Locations[[#This Row],[CleanZip]],ZipCodes[],3,0),"")</f>
        <v/>
      </c>
      <c r="H2027" s="33"/>
      <c r="I2027" s="39"/>
      <c r="J2027" s="39"/>
      <c r="K2027" s="40"/>
      <c r="L2027" s="40"/>
      <c r="M2027" s="33"/>
      <c r="N2027" s="40"/>
      <c r="O2027" s="33"/>
      <c r="P2027" s="33"/>
      <c r="Q2027" s="33"/>
      <c r="R2027" s="33"/>
      <c r="S2027" s="33"/>
      <c r="T2027" s="33"/>
      <c r="U2027" s="33"/>
      <c r="V2027" s="33"/>
      <c r="W2027" s="23" t="str">
        <f>LEFT(TEXT(Locations[[#This Row],[Zip Code]],"00000"),5)</f>
        <v>00000</v>
      </c>
    </row>
    <row r="2028" spans="2:23" x14ac:dyDescent="0.2">
      <c r="B2028" s="154">
        <v>2016</v>
      </c>
      <c r="C2028" s="33"/>
      <c r="D2028" s="33"/>
      <c r="E2028" s="37"/>
      <c r="F2028" s="38" t="str">
        <f>_xlfn.IFNA(VLOOKUP(Locations[[#This Row],[CleanZip]],ZipCodes[],2,0),"")</f>
        <v/>
      </c>
      <c r="G2028" s="38" t="str">
        <f>_xlfn.IFNA(VLOOKUP(Locations[[#This Row],[CleanZip]],ZipCodes[],3,0),"")</f>
        <v/>
      </c>
      <c r="H2028" s="33"/>
      <c r="I2028" s="39"/>
      <c r="J2028" s="39"/>
      <c r="K2028" s="40"/>
      <c r="L2028" s="40"/>
      <c r="M2028" s="33"/>
      <c r="N2028" s="40"/>
      <c r="O2028" s="33"/>
      <c r="P2028" s="33"/>
      <c r="Q2028" s="33"/>
      <c r="R2028" s="33"/>
      <c r="S2028" s="33"/>
      <c r="T2028" s="33"/>
      <c r="U2028" s="33"/>
      <c r="V2028" s="33"/>
      <c r="W2028" s="23" t="str">
        <f>LEFT(TEXT(Locations[[#This Row],[Zip Code]],"00000"),5)</f>
        <v>00000</v>
      </c>
    </row>
    <row r="2029" spans="2:23" x14ac:dyDescent="0.2">
      <c r="B2029" s="154">
        <v>2017</v>
      </c>
      <c r="C2029" s="33"/>
      <c r="D2029" s="33"/>
      <c r="E2029" s="37"/>
      <c r="F2029" s="38" t="str">
        <f>_xlfn.IFNA(VLOOKUP(Locations[[#This Row],[CleanZip]],ZipCodes[],2,0),"")</f>
        <v/>
      </c>
      <c r="G2029" s="38" t="str">
        <f>_xlfn.IFNA(VLOOKUP(Locations[[#This Row],[CleanZip]],ZipCodes[],3,0),"")</f>
        <v/>
      </c>
      <c r="H2029" s="33"/>
      <c r="I2029" s="39"/>
      <c r="J2029" s="39"/>
      <c r="K2029" s="40"/>
      <c r="L2029" s="40"/>
      <c r="M2029" s="33"/>
      <c r="N2029" s="40"/>
      <c r="O2029" s="33"/>
      <c r="P2029" s="33"/>
      <c r="Q2029" s="33"/>
      <c r="R2029" s="33"/>
      <c r="S2029" s="33"/>
      <c r="T2029" s="33"/>
      <c r="U2029" s="33"/>
      <c r="V2029" s="33"/>
      <c r="W2029" s="23" t="str">
        <f>LEFT(TEXT(Locations[[#This Row],[Zip Code]],"00000"),5)</f>
        <v>00000</v>
      </c>
    </row>
    <row r="2030" spans="2:23" x14ac:dyDescent="0.2">
      <c r="B2030" s="154">
        <v>2018</v>
      </c>
      <c r="C2030" s="33"/>
      <c r="D2030" s="33"/>
      <c r="E2030" s="37"/>
      <c r="F2030" s="38" t="str">
        <f>_xlfn.IFNA(VLOOKUP(Locations[[#This Row],[CleanZip]],ZipCodes[],2,0),"")</f>
        <v/>
      </c>
      <c r="G2030" s="38" t="str">
        <f>_xlfn.IFNA(VLOOKUP(Locations[[#This Row],[CleanZip]],ZipCodes[],3,0),"")</f>
        <v/>
      </c>
      <c r="H2030" s="33"/>
      <c r="I2030" s="39"/>
      <c r="J2030" s="39"/>
      <c r="K2030" s="40"/>
      <c r="L2030" s="40"/>
      <c r="M2030" s="33"/>
      <c r="N2030" s="40"/>
      <c r="O2030" s="33"/>
      <c r="P2030" s="33"/>
      <c r="Q2030" s="33"/>
      <c r="R2030" s="33"/>
      <c r="S2030" s="33"/>
      <c r="T2030" s="33"/>
      <c r="U2030" s="33"/>
      <c r="V2030" s="33"/>
      <c r="W2030" s="23" t="str">
        <f>LEFT(TEXT(Locations[[#This Row],[Zip Code]],"00000"),5)</f>
        <v>00000</v>
      </c>
    </row>
    <row r="2031" spans="2:23" x14ac:dyDescent="0.2">
      <c r="B2031" s="154">
        <v>2019</v>
      </c>
      <c r="C2031" s="33"/>
      <c r="D2031" s="33"/>
      <c r="E2031" s="37"/>
      <c r="F2031" s="38" t="str">
        <f>_xlfn.IFNA(VLOOKUP(Locations[[#This Row],[CleanZip]],ZipCodes[],2,0),"")</f>
        <v/>
      </c>
      <c r="G2031" s="38" t="str">
        <f>_xlfn.IFNA(VLOOKUP(Locations[[#This Row],[CleanZip]],ZipCodes[],3,0),"")</f>
        <v/>
      </c>
      <c r="H2031" s="33"/>
      <c r="I2031" s="39"/>
      <c r="J2031" s="39"/>
      <c r="K2031" s="40"/>
      <c r="L2031" s="40"/>
      <c r="M2031" s="33"/>
      <c r="N2031" s="40"/>
      <c r="O2031" s="33"/>
      <c r="P2031" s="33"/>
      <c r="Q2031" s="33"/>
      <c r="R2031" s="33"/>
      <c r="S2031" s="33"/>
      <c r="T2031" s="33"/>
      <c r="U2031" s="33"/>
      <c r="V2031" s="33"/>
      <c r="W2031" s="23" t="str">
        <f>LEFT(TEXT(Locations[[#This Row],[Zip Code]],"00000"),5)</f>
        <v>00000</v>
      </c>
    </row>
    <row r="2032" spans="2:23" x14ac:dyDescent="0.2">
      <c r="B2032" s="154">
        <v>2020</v>
      </c>
      <c r="C2032" s="33"/>
      <c r="D2032" s="33"/>
      <c r="E2032" s="37"/>
      <c r="F2032" s="38" t="str">
        <f>_xlfn.IFNA(VLOOKUP(Locations[[#This Row],[CleanZip]],ZipCodes[],2,0),"")</f>
        <v/>
      </c>
      <c r="G2032" s="38" t="str">
        <f>_xlfn.IFNA(VLOOKUP(Locations[[#This Row],[CleanZip]],ZipCodes[],3,0),"")</f>
        <v/>
      </c>
      <c r="H2032" s="33"/>
      <c r="I2032" s="39"/>
      <c r="J2032" s="39"/>
      <c r="K2032" s="40"/>
      <c r="L2032" s="40"/>
      <c r="M2032" s="33"/>
      <c r="N2032" s="40"/>
      <c r="O2032" s="33"/>
      <c r="P2032" s="33"/>
      <c r="Q2032" s="33"/>
      <c r="R2032" s="33"/>
      <c r="S2032" s="33"/>
      <c r="T2032" s="33"/>
      <c r="U2032" s="33"/>
      <c r="V2032" s="33"/>
      <c r="W2032" s="23" t="str">
        <f>LEFT(TEXT(Locations[[#This Row],[Zip Code]],"00000"),5)</f>
        <v>00000</v>
      </c>
    </row>
    <row r="2033" spans="2:23" x14ac:dyDescent="0.2">
      <c r="B2033" s="154">
        <v>2021</v>
      </c>
      <c r="C2033" s="33"/>
      <c r="D2033" s="33"/>
      <c r="E2033" s="37"/>
      <c r="F2033" s="38" t="str">
        <f>_xlfn.IFNA(VLOOKUP(Locations[[#This Row],[CleanZip]],ZipCodes[],2,0),"")</f>
        <v/>
      </c>
      <c r="G2033" s="38" t="str">
        <f>_xlfn.IFNA(VLOOKUP(Locations[[#This Row],[CleanZip]],ZipCodes[],3,0),"")</f>
        <v/>
      </c>
      <c r="H2033" s="33"/>
      <c r="I2033" s="39"/>
      <c r="J2033" s="39"/>
      <c r="K2033" s="40"/>
      <c r="L2033" s="40"/>
      <c r="M2033" s="33"/>
      <c r="N2033" s="40"/>
      <c r="O2033" s="33"/>
      <c r="P2033" s="33"/>
      <c r="Q2033" s="33"/>
      <c r="R2033" s="33"/>
      <c r="S2033" s="33"/>
      <c r="T2033" s="33"/>
      <c r="U2033" s="33"/>
      <c r="V2033" s="33"/>
      <c r="W2033" s="23" t="str">
        <f>LEFT(TEXT(Locations[[#This Row],[Zip Code]],"00000"),5)</f>
        <v>00000</v>
      </c>
    </row>
    <row r="2034" spans="2:23" x14ac:dyDescent="0.2">
      <c r="B2034" s="154">
        <v>2022</v>
      </c>
      <c r="C2034" s="33"/>
      <c r="D2034" s="33"/>
      <c r="E2034" s="37"/>
      <c r="F2034" s="38" t="str">
        <f>_xlfn.IFNA(VLOOKUP(Locations[[#This Row],[CleanZip]],ZipCodes[],2,0),"")</f>
        <v/>
      </c>
      <c r="G2034" s="38" t="str">
        <f>_xlfn.IFNA(VLOOKUP(Locations[[#This Row],[CleanZip]],ZipCodes[],3,0),"")</f>
        <v/>
      </c>
      <c r="H2034" s="33"/>
      <c r="I2034" s="39"/>
      <c r="J2034" s="39"/>
      <c r="K2034" s="40"/>
      <c r="L2034" s="40"/>
      <c r="M2034" s="33"/>
      <c r="N2034" s="40"/>
      <c r="O2034" s="33"/>
      <c r="P2034" s="33"/>
      <c r="Q2034" s="33"/>
      <c r="R2034" s="33"/>
      <c r="S2034" s="33"/>
      <c r="T2034" s="33"/>
      <c r="U2034" s="33"/>
      <c r="V2034" s="33"/>
      <c r="W2034" s="23" t="str">
        <f>LEFT(TEXT(Locations[[#This Row],[Zip Code]],"00000"),5)</f>
        <v>00000</v>
      </c>
    </row>
    <row r="2035" spans="2:23" x14ac:dyDescent="0.2">
      <c r="B2035" s="154">
        <v>2023</v>
      </c>
      <c r="C2035" s="33"/>
      <c r="D2035" s="33"/>
      <c r="E2035" s="37"/>
      <c r="F2035" s="38" t="str">
        <f>_xlfn.IFNA(VLOOKUP(Locations[[#This Row],[CleanZip]],ZipCodes[],2,0),"")</f>
        <v/>
      </c>
      <c r="G2035" s="38" t="str">
        <f>_xlfn.IFNA(VLOOKUP(Locations[[#This Row],[CleanZip]],ZipCodes[],3,0),"")</f>
        <v/>
      </c>
      <c r="H2035" s="33"/>
      <c r="I2035" s="39"/>
      <c r="J2035" s="39"/>
      <c r="K2035" s="40"/>
      <c r="L2035" s="40"/>
      <c r="M2035" s="33"/>
      <c r="N2035" s="40"/>
      <c r="O2035" s="33"/>
      <c r="P2035" s="33"/>
      <c r="Q2035" s="33"/>
      <c r="R2035" s="33"/>
      <c r="S2035" s="33"/>
      <c r="T2035" s="33"/>
      <c r="U2035" s="33"/>
      <c r="V2035" s="33"/>
      <c r="W2035" s="23" t="str">
        <f>LEFT(TEXT(Locations[[#This Row],[Zip Code]],"00000"),5)</f>
        <v>00000</v>
      </c>
    </row>
    <row r="2036" spans="2:23" x14ac:dyDescent="0.2">
      <c r="B2036" s="154">
        <v>2024</v>
      </c>
      <c r="C2036" s="33"/>
      <c r="D2036" s="33"/>
      <c r="E2036" s="37"/>
      <c r="F2036" s="38" t="str">
        <f>_xlfn.IFNA(VLOOKUP(Locations[[#This Row],[CleanZip]],ZipCodes[],2,0),"")</f>
        <v/>
      </c>
      <c r="G2036" s="38" t="str">
        <f>_xlfn.IFNA(VLOOKUP(Locations[[#This Row],[CleanZip]],ZipCodes[],3,0),"")</f>
        <v/>
      </c>
      <c r="H2036" s="33"/>
      <c r="I2036" s="39"/>
      <c r="J2036" s="39"/>
      <c r="K2036" s="40"/>
      <c r="L2036" s="40"/>
      <c r="M2036" s="33"/>
      <c r="N2036" s="40"/>
      <c r="O2036" s="33"/>
      <c r="P2036" s="33"/>
      <c r="Q2036" s="33"/>
      <c r="R2036" s="33"/>
      <c r="S2036" s="33"/>
      <c r="T2036" s="33"/>
      <c r="U2036" s="33"/>
      <c r="V2036" s="33"/>
      <c r="W2036" s="23" t="str">
        <f>LEFT(TEXT(Locations[[#This Row],[Zip Code]],"00000"),5)</f>
        <v>00000</v>
      </c>
    </row>
    <row r="2037" spans="2:23" x14ac:dyDescent="0.2">
      <c r="B2037" s="154">
        <v>2025</v>
      </c>
      <c r="C2037" s="33"/>
      <c r="D2037" s="33"/>
      <c r="E2037" s="37"/>
      <c r="F2037" s="38" t="str">
        <f>_xlfn.IFNA(VLOOKUP(Locations[[#This Row],[CleanZip]],ZipCodes[],2,0),"")</f>
        <v/>
      </c>
      <c r="G2037" s="38" t="str">
        <f>_xlfn.IFNA(VLOOKUP(Locations[[#This Row],[CleanZip]],ZipCodes[],3,0),"")</f>
        <v/>
      </c>
      <c r="H2037" s="33"/>
      <c r="I2037" s="39"/>
      <c r="J2037" s="39"/>
      <c r="K2037" s="40"/>
      <c r="L2037" s="40"/>
      <c r="M2037" s="33"/>
      <c r="N2037" s="40"/>
      <c r="O2037" s="33"/>
      <c r="P2037" s="33"/>
      <c r="Q2037" s="33"/>
      <c r="R2037" s="33"/>
      <c r="S2037" s="33"/>
      <c r="T2037" s="33"/>
      <c r="U2037" s="33"/>
      <c r="V2037" s="33"/>
      <c r="W2037" s="23" t="str">
        <f>LEFT(TEXT(Locations[[#This Row],[Zip Code]],"00000"),5)</f>
        <v>00000</v>
      </c>
    </row>
    <row r="2038" spans="2:23" x14ac:dyDescent="0.2">
      <c r="B2038" s="154">
        <v>2026</v>
      </c>
      <c r="C2038" s="33"/>
      <c r="D2038" s="33"/>
      <c r="E2038" s="37"/>
      <c r="F2038" s="38" t="str">
        <f>_xlfn.IFNA(VLOOKUP(Locations[[#This Row],[CleanZip]],ZipCodes[],2,0),"")</f>
        <v/>
      </c>
      <c r="G2038" s="38" t="str">
        <f>_xlfn.IFNA(VLOOKUP(Locations[[#This Row],[CleanZip]],ZipCodes[],3,0),"")</f>
        <v/>
      </c>
      <c r="H2038" s="33"/>
      <c r="I2038" s="39"/>
      <c r="J2038" s="39"/>
      <c r="K2038" s="40"/>
      <c r="L2038" s="40"/>
      <c r="M2038" s="33"/>
      <c r="N2038" s="40"/>
      <c r="O2038" s="33"/>
      <c r="P2038" s="33"/>
      <c r="Q2038" s="33"/>
      <c r="R2038" s="33"/>
      <c r="S2038" s="33"/>
      <c r="T2038" s="33"/>
      <c r="U2038" s="33"/>
      <c r="V2038" s="33"/>
      <c r="W2038" s="23" t="str">
        <f>LEFT(TEXT(Locations[[#This Row],[Zip Code]],"00000"),5)</f>
        <v>00000</v>
      </c>
    </row>
    <row r="2039" spans="2:23" x14ac:dyDescent="0.2">
      <c r="B2039" s="154">
        <v>2027</v>
      </c>
      <c r="C2039" s="33"/>
      <c r="D2039" s="33"/>
      <c r="E2039" s="37"/>
      <c r="F2039" s="38" t="str">
        <f>_xlfn.IFNA(VLOOKUP(Locations[[#This Row],[CleanZip]],ZipCodes[],2,0),"")</f>
        <v/>
      </c>
      <c r="G2039" s="38" t="str">
        <f>_xlfn.IFNA(VLOOKUP(Locations[[#This Row],[CleanZip]],ZipCodes[],3,0),"")</f>
        <v/>
      </c>
      <c r="H2039" s="33"/>
      <c r="I2039" s="39"/>
      <c r="J2039" s="39"/>
      <c r="K2039" s="40"/>
      <c r="L2039" s="40"/>
      <c r="M2039" s="33"/>
      <c r="N2039" s="40"/>
      <c r="O2039" s="33"/>
      <c r="P2039" s="33"/>
      <c r="Q2039" s="33"/>
      <c r="R2039" s="33"/>
      <c r="S2039" s="33"/>
      <c r="T2039" s="33"/>
      <c r="U2039" s="33"/>
      <c r="V2039" s="33"/>
      <c r="W2039" s="23" t="str">
        <f>LEFT(TEXT(Locations[[#This Row],[Zip Code]],"00000"),5)</f>
        <v>00000</v>
      </c>
    </row>
    <row r="2040" spans="2:23" x14ac:dyDescent="0.2">
      <c r="B2040" s="154">
        <v>2028</v>
      </c>
      <c r="C2040" s="33"/>
      <c r="D2040" s="33"/>
      <c r="E2040" s="37"/>
      <c r="F2040" s="38" t="str">
        <f>_xlfn.IFNA(VLOOKUP(Locations[[#This Row],[CleanZip]],ZipCodes[],2,0),"")</f>
        <v/>
      </c>
      <c r="G2040" s="38" t="str">
        <f>_xlfn.IFNA(VLOOKUP(Locations[[#This Row],[CleanZip]],ZipCodes[],3,0),"")</f>
        <v/>
      </c>
      <c r="H2040" s="33"/>
      <c r="I2040" s="39"/>
      <c r="J2040" s="39"/>
      <c r="K2040" s="40"/>
      <c r="L2040" s="40"/>
      <c r="M2040" s="33"/>
      <c r="N2040" s="40"/>
      <c r="O2040" s="33"/>
      <c r="P2040" s="33"/>
      <c r="Q2040" s="33"/>
      <c r="R2040" s="33"/>
      <c r="S2040" s="33"/>
      <c r="T2040" s="33"/>
      <c r="U2040" s="33"/>
      <c r="V2040" s="33"/>
      <c r="W2040" s="23" t="str">
        <f>LEFT(TEXT(Locations[[#This Row],[Zip Code]],"00000"),5)</f>
        <v>00000</v>
      </c>
    </row>
    <row r="2041" spans="2:23" x14ac:dyDescent="0.2">
      <c r="B2041" s="154">
        <v>2029</v>
      </c>
      <c r="C2041" s="33"/>
      <c r="D2041" s="33"/>
      <c r="E2041" s="37"/>
      <c r="F2041" s="38" t="str">
        <f>_xlfn.IFNA(VLOOKUP(Locations[[#This Row],[CleanZip]],ZipCodes[],2,0),"")</f>
        <v/>
      </c>
      <c r="G2041" s="38" t="str">
        <f>_xlfn.IFNA(VLOOKUP(Locations[[#This Row],[CleanZip]],ZipCodes[],3,0),"")</f>
        <v/>
      </c>
      <c r="H2041" s="33"/>
      <c r="I2041" s="39"/>
      <c r="J2041" s="39"/>
      <c r="K2041" s="40"/>
      <c r="L2041" s="40"/>
      <c r="M2041" s="33"/>
      <c r="N2041" s="40"/>
      <c r="O2041" s="33"/>
      <c r="P2041" s="33"/>
      <c r="Q2041" s="33"/>
      <c r="R2041" s="33"/>
      <c r="S2041" s="33"/>
      <c r="T2041" s="33"/>
      <c r="U2041" s="33"/>
      <c r="V2041" s="33"/>
      <c r="W2041" s="23" t="str">
        <f>LEFT(TEXT(Locations[[#This Row],[Zip Code]],"00000"),5)</f>
        <v>00000</v>
      </c>
    </row>
    <row r="2042" spans="2:23" x14ac:dyDescent="0.2">
      <c r="B2042" s="154">
        <v>2030</v>
      </c>
      <c r="C2042" s="33"/>
      <c r="D2042" s="33"/>
      <c r="E2042" s="37"/>
      <c r="F2042" s="38" t="str">
        <f>_xlfn.IFNA(VLOOKUP(Locations[[#This Row],[CleanZip]],ZipCodes[],2,0),"")</f>
        <v/>
      </c>
      <c r="G2042" s="38" t="str">
        <f>_xlfn.IFNA(VLOOKUP(Locations[[#This Row],[CleanZip]],ZipCodes[],3,0),"")</f>
        <v/>
      </c>
      <c r="H2042" s="33"/>
      <c r="I2042" s="39"/>
      <c r="J2042" s="39"/>
      <c r="K2042" s="40"/>
      <c r="L2042" s="40"/>
      <c r="M2042" s="33"/>
      <c r="N2042" s="40"/>
      <c r="O2042" s="33"/>
      <c r="P2042" s="33"/>
      <c r="Q2042" s="33"/>
      <c r="R2042" s="33"/>
      <c r="S2042" s="33"/>
      <c r="T2042" s="33"/>
      <c r="U2042" s="33"/>
      <c r="V2042" s="33"/>
      <c r="W2042" s="23" t="str">
        <f>LEFT(TEXT(Locations[[#This Row],[Zip Code]],"00000"),5)</f>
        <v>00000</v>
      </c>
    </row>
    <row r="2043" spans="2:23" x14ac:dyDescent="0.2">
      <c r="B2043" s="154">
        <v>2031</v>
      </c>
      <c r="C2043" s="33"/>
      <c r="D2043" s="33"/>
      <c r="E2043" s="37"/>
      <c r="F2043" s="38" t="str">
        <f>_xlfn.IFNA(VLOOKUP(Locations[[#This Row],[CleanZip]],ZipCodes[],2,0),"")</f>
        <v/>
      </c>
      <c r="G2043" s="38" t="str">
        <f>_xlfn.IFNA(VLOOKUP(Locations[[#This Row],[CleanZip]],ZipCodes[],3,0),"")</f>
        <v/>
      </c>
      <c r="H2043" s="33"/>
      <c r="I2043" s="39"/>
      <c r="J2043" s="39"/>
      <c r="K2043" s="40"/>
      <c r="L2043" s="40"/>
      <c r="M2043" s="33"/>
      <c r="N2043" s="40"/>
      <c r="O2043" s="33"/>
      <c r="P2043" s="33"/>
      <c r="Q2043" s="33"/>
      <c r="R2043" s="33"/>
      <c r="S2043" s="33"/>
      <c r="T2043" s="33"/>
      <c r="U2043" s="33"/>
      <c r="V2043" s="33"/>
      <c r="W2043" s="23" t="str">
        <f>LEFT(TEXT(Locations[[#This Row],[Zip Code]],"00000"),5)</f>
        <v>00000</v>
      </c>
    </row>
    <row r="2044" spans="2:23" x14ac:dyDescent="0.2">
      <c r="B2044" s="154">
        <v>2032</v>
      </c>
      <c r="C2044" s="33"/>
      <c r="D2044" s="33"/>
      <c r="E2044" s="37"/>
      <c r="F2044" s="38" t="str">
        <f>_xlfn.IFNA(VLOOKUP(Locations[[#This Row],[CleanZip]],ZipCodes[],2,0),"")</f>
        <v/>
      </c>
      <c r="G2044" s="38" t="str">
        <f>_xlfn.IFNA(VLOOKUP(Locations[[#This Row],[CleanZip]],ZipCodes[],3,0),"")</f>
        <v/>
      </c>
      <c r="H2044" s="33"/>
      <c r="I2044" s="39"/>
      <c r="J2044" s="39"/>
      <c r="K2044" s="40"/>
      <c r="L2044" s="40"/>
      <c r="M2044" s="33"/>
      <c r="N2044" s="40"/>
      <c r="O2044" s="33"/>
      <c r="P2044" s="33"/>
      <c r="Q2044" s="33"/>
      <c r="R2044" s="33"/>
      <c r="S2044" s="33"/>
      <c r="T2044" s="33"/>
      <c r="U2044" s="33"/>
      <c r="V2044" s="33"/>
      <c r="W2044" s="23" t="str">
        <f>LEFT(TEXT(Locations[[#This Row],[Zip Code]],"00000"),5)</f>
        <v>00000</v>
      </c>
    </row>
    <row r="2045" spans="2:23" x14ac:dyDescent="0.2">
      <c r="B2045" s="154">
        <v>2033</v>
      </c>
      <c r="C2045" s="33"/>
      <c r="D2045" s="33"/>
      <c r="E2045" s="37"/>
      <c r="F2045" s="38" t="str">
        <f>_xlfn.IFNA(VLOOKUP(Locations[[#This Row],[CleanZip]],ZipCodes[],2,0),"")</f>
        <v/>
      </c>
      <c r="G2045" s="38" t="str">
        <f>_xlfn.IFNA(VLOOKUP(Locations[[#This Row],[CleanZip]],ZipCodes[],3,0),"")</f>
        <v/>
      </c>
      <c r="H2045" s="33"/>
      <c r="I2045" s="39"/>
      <c r="J2045" s="39"/>
      <c r="K2045" s="40"/>
      <c r="L2045" s="40"/>
      <c r="M2045" s="33"/>
      <c r="N2045" s="40"/>
      <c r="O2045" s="33"/>
      <c r="P2045" s="33"/>
      <c r="Q2045" s="33"/>
      <c r="R2045" s="33"/>
      <c r="S2045" s="33"/>
      <c r="T2045" s="33"/>
      <c r="U2045" s="33"/>
      <c r="V2045" s="33"/>
      <c r="W2045" s="23" t="str">
        <f>LEFT(TEXT(Locations[[#This Row],[Zip Code]],"00000"),5)</f>
        <v>00000</v>
      </c>
    </row>
    <row r="2046" spans="2:23" x14ac:dyDescent="0.2">
      <c r="B2046" s="154">
        <v>2034</v>
      </c>
      <c r="C2046" s="33"/>
      <c r="D2046" s="33"/>
      <c r="E2046" s="37"/>
      <c r="F2046" s="38" t="str">
        <f>_xlfn.IFNA(VLOOKUP(Locations[[#This Row],[CleanZip]],ZipCodes[],2,0),"")</f>
        <v/>
      </c>
      <c r="G2046" s="38" t="str">
        <f>_xlfn.IFNA(VLOOKUP(Locations[[#This Row],[CleanZip]],ZipCodes[],3,0),"")</f>
        <v/>
      </c>
      <c r="H2046" s="33"/>
      <c r="I2046" s="39"/>
      <c r="J2046" s="39"/>
      <c r="K2046" s="40"/>
      <c r="L2046" s="40"/>
      <c r="M2046" s="33"/>
      <c r="N2046" s="40"/>
      <c r="O2046" s="33"/>
      <c r="P2046" s="33"/>
      <c r="Q2046" s="33"/>
      <c r="R2046" s="33"/>
      <c r="S2046" s="33"/>
      <c r="T2046" s="33"/>
      <c r="U2046" s="33"/>
      <c r="V2046" s="33"/>
      <c r="W2046" s="23" t="str">
        <f>LEFT(TEXT(Locations[[#This Row],[Zip Code]],"00000"),5)</f>
        <v>00000</v>
      </c>
    </row>
    <row r="2047" spans="2:23" x14ac:dyDescent="0.2">
      <c r="B2047" s="154">
        <v>2035</v>
      </c>
      <c r="C2047" s="33"/>
      <c r="D2047" s="33"/>
      <c r="E2047" s="37"/>
      <c r="F2047" s="38" t="str">
        <f>_xlfn.IFNA(VLOOKUP(Locations[[#This Row],[CleanZip]],ZipCodes[],2,0),"")</f>
        <v/>
      </c>
      <c r="G2047" s="38" t="str">
        <f>_xlfn.IFNA(VLOOKUP(Locations[[#This Row],[CleanZip]],ZipCodes[],3,0),"")</f>
        <v/>
      </c>
      <c r="H2047" s="33"/>
      <c r="I2047" s="39"/>
      <c r="J2047" s="39"/>
      <c r="K2047" s="40"/>
      <c r="L2047" s="40"/>
      <c r="M2047" s="33"/>
      <c r="N2047" s="40"/>
      <c r="O2047" s="33"/>
      <c r="P2047" s="33"/>
      <c r="Q2047" s="33"/>
      <c r="R2047" s="33"/>
      <c r="S2047" s="33"/>
      <c r="T2047" s="33"/>
      <c r="U2047" s="33"/>
      <c r="V2047" s="33"/>
      <c r="W2047" s="23" t="str">
        <f>LEFT(TEXT(Locations[[#This Row],[Zip Code]],"00000"),5)</f>
        <v>00000</v>
      </c>
    </row>
    <row r="2048" spans="2:23" x14ac:dyDescent="0.2">
      <c r="B2048" s="154">
        <v>2036</v>
      </c>
      <c r="C2048" s="33"/>
      <c r="D2048" s="33"/>
      <c r="E2048" s="37"/>
      <c r="F2048" s="38" t="str">
        <f>_xlfn.IFNA(VLOOKUP(Locations[[#This Row],[CleanZip]],ZipCodes[],2,0),"")</f>
        <v/>
      </c>
      <c r="G2048" s="38" t="str">
        <f>_xlfn.IFNA(VLOOKUP(Locations[[#This Row],[CleanZip]],ZipCodes[],3,0),"")</f>
        <v/>
      </c>
      <c r="H2048" s="33"/>
      <c r="I2048" s="39"/>
      <c r="J2048" s="39"/>
      <c r="K2048" s="40"/>
      <c r="L2048" s="40"/>
      <c r="M2048" s="33"/>
      <c r="N2048" s="40"/>
      <c r="O2048" s="33"/>
      <c r="P2048" s="33"/>
      <c r="Q2048" s="33"/>
      <c r="R2048" s="33"/>
      <c r="S2048" s="33"/>
      <c r="T2048" s="33"/>
      <c r="U2048" s="33"/>
      <c r="V2048" s="33"/>
      <c r="W2048" s="23" t="str">
        <f>LEFT(TEXT(Locations[[#This Row],[Zip Code]],"00000"),5)</f>
        <v>00000</v>
      </c>
    </row>
    <row r="2049" spans="2:23" x14ac:dyDescent="0.2">
      <c r="B2049" s="154">
        <v>2037</v>
      </c>
      <c r="C2049" s="33"/>
      <c r="D2049" s="33"/>
      <c r="E2049" s="37"/>
      <c r="F2049" s="38" t="str">
        <f>_xlfn.IFNA(VLOOKUP(Locations[[#This Row],[CleanZip]],ZipCodes[],2,0),"")</f>
        <v/>
      </c>
      <c r="G2049" s="38" t="str">
        <f>_xlfn.IFNA(VLOOKUP(Locations[[#This Row],[CleanZip]],ZipCodes[],3,0),"")</f>
        <v/>
      </c>
      <c r="H2049" s="33"/>
      <c r="I2049" s="39"/>
      <c r="J2049" s="39"/>
      <c r="K2049" s="40"/>
      <c r="L2049" s="40"/>
      <c r="M2049" s="33"/>
      <c r="N2049" s="40"/>
      <c r="O2049" s="33"/>
      <c r="P2049" s="33"/>
      <c r="Q2049" s="33"/>
      <c r="R2049" s="33"/>
      <c r="S2049" s="33"/>
      <c r="T2049" s="33"/>
      <c r="U2049" s="33"/>
      <c r="V2049" s="33"/>
      <c r="W2049" s="23" t="str">
        <f>LEFT(TEXT(Locations[[#This Row],[Zip Code]],"00000"),5)</f>
        <v>00000</v>
      </c>
    </row>
    <row r="2050" spans="2:23" x14ac:dyDescent="0.2">
      <c r="B2050" s="154">
        <v>2038</v>
      </c>
      <c r="C2050" s="33"/>
      <c r="D2050" s="33"/>
      <c r="E2050" s="37"/>
      <c r="F2050" s="38" t="str">
        <f>_xlfn.IFNA(VLOOKUP(Locations[[#This Row],[CleanZip]],ZipCodes[],2,0),"")</f>
        <v/>
      </c>
      <c r="G2050" s="38" t="str">
        <f>_xlfn.IFNA(VLOOKUP(Locations[[#This Row],[CleanZip]],ZipCodes[],3,0),"")</f>
        <v/>
      </c>
      <c r="H2050" s="33"/>
      <c r="I2050" s="39"/>
      <c r="J2050" s="39"/>
      <c r="K2050" s="40"/>
      <c r="L2050" s="40"/>
      <c r="M2050" s="33"/>
      <c r="N2050" s="40"/>
      <c r="O2050" s="33"/>
      <c r="P2050" s="33"/>
      <c r="Q2050" s="33"/>
      <c r="R2050" s="33"/>
      <c r="S2050" s="33"/>
      <c r="T2050" s="33"/>
      <c r="U2050" s="33"/>
      <c r="V2050" s="33"/>
      <c r="W2050" s="23" t="str">
        <f>LEFT(TEXT(Locations[[#This Row],[Zip Code]],"00000"),5)</f>
        <v>00000</v>
      </c>
    </row>
    <row r="2051" spans="2:23" x14ac:dyDescent="0.2">
      <c r="B2051" s="154">
        <v>2039</v>
      </c>
      <c r="C2051" s="33"/>
      <c r="D2051" s="33"/>
      <c r="E2051" s="37"/>
      <c r="F2051" s="38" t="str">
        <f>_xlfn.IFNA(VLOOKUP(Locations[[#This Row],[CleanZip]],ZipCodes[],2,0),"")</f>
        <v/>
      </c>
      <c r="G2051" s="38" t="str">
        <f>_xlfn.IFNA(VLOOKUP(Locations[[#This Row],[CleanZip]],ZipCodes[],3,0),"")</f>
        <v/>
      </c>
      <c r="H2051" s="33"/>
      <c r="I2051" s="39"/>
      <c r="J2051" s="39"/>
      <c r="K2051" s="40"/>
      <c r="L2051" s="40"/>
      <c r="M2051" s="33"/>
      <c r="N2051" s="40"/>
      <c r="O2051" s="33"/>
      <c r="P2051" s="33"/>
      <c r="Q2051" s="33"/>
      <c r="R2051" s="33"/>
      <c r="S2051" s="33"/>
      <c r="T2051" s="33"/>
      <c r="U2051" s="33"/>
      <c r="V2051" s="33"/>
      <c r="W2051" s="23" t="str">
        <f>LEFT(TEXT(Locations[[#This Row],[Zip Code]],"00000"),5)</f>
        <v>00000</v>
      </c>
    </row>
    <row r="2052" spans="2:23" x14ac:dyDescent="0.2">
      <c r="B2052" s="154">
        <v>2040</v>
      </c>
      <c r="C2052" s="33"/>
      <c r="D2052" s="33"/>
      <c r="E2052" s="37"/>
      <c r="F2052" s="38" t="str">
        <f>_xlfn.IFNA(VLOOKUP(Locations[[#This Row],[CleanZip]],ZipCodes[],2,0),"")</f>
        <v/>
      </c>
      <c r="G2052" s="38" t="str">
        <f>_xlfn.IFNA(VLOOKUP(Locations[[#This Row],[CleanZip]],ZipCodes[],3,0),"")</f>
        <v/>
      </c>
      <c r="H2052" s="33"/>
      <c r="I2052" s="39"/>
      <c r="J2052" s="39"/>
      <c r="K2052" s="40"/>
      <c r="L2052" s="40"/>
      <c r="M2052" s="33"/>
      <c r="N2052" s="40"/>
      <c r="O2052" s="33"/>
      <c r="P2052" s="33"/>
      <c r="Q2052" s="33"/>
      <c r="R2052" s="33"/>
      <c r="S2052" s="33"/>
      <c r="T2052" s="33"/>
      <c r="U2052" s="33"/>
      <c r="V2052" s="33"/>
      <c r="W2052" s="23" t="str">
        <f>LEFT(TEXT(Locations[[#This Row],[Zip Code]],"00000"),5)</f>
        <v>00000</v>
      </c>
    </row>
    <row r="2053" spans="2:23" x14ac:dyDescent="0.2">
      <c r="B2053" s="154">
        <v>2041</v>
      </c>
      <c r="C2053" s="33"/>
      <c r="D2053" s="33"/>
      <c r="E2053" s="37"/>
      <c r="F2053" s="38" t="str">
        <f>_xlfn.IFNA(VLOOKUP(Locations[[#This Row],[CleanZip]],ZipCodes[],2,0),"")</f>
        <v/>
      </c>
      <c r="G2053" s="38" t="str">
        <f>_xlfn.IFNA(VLOOKUP(Locations[[#This Row],[CleanZip]],ZipCodes[],3,0),"")</f>
        <v/>
      </c>
      <c r="H2053" s="33"/>
      <c r="I2053" s="39"/>
      <c r="J2053" s="39"/>
      <c r="K2053" s="40"/>
      <c r="L2053" s="40"/>
      <c r="M2053" s="33"/>
      <c r="N2053" s="40"/>
      <c r="O2053" s="33"/>
      <c r="P2053" s="33"/>
      <c r="Q2053" s="33"/>
      <c r="R2053" s="33"/>
      <c r="S2053" s="33"/>
      <c r="T2053" s="33"/>
      <c r="U2053" s="33"/>
      <c r="V2053" s="33"/>
      <c r="W2053" s="23" t="str">
        <f>LEFT(TEXT(Locations[[#This Row],[Zip Code]],"00000"),5)</f>
        <v>00000</v>
      </c>
    </row>
    <row r="2054" spans="2:23" x14ac:dyDescent="0.2">
      <c r="B2054" s="154">
        <v>2042</v>
      </c>
      <c r="C2054" s="33"/>
      <c r="D2054" s="33"/>
      <c r="E2054" s="37"/>
      <c r="F2054" s="38" t="str">
        <f>_xlfn.IFNA(VLOOKUP(Locations[[#This Row],[CleanZip]],ZipCodes[],2,0),"")</f>
        <v/>
      </c>
      <c r="G2054" s="38" t="str">
        <f>_xlfn.IFNA(VLOOKUP(Locations[[#This Row],[CleanZip]],ZipCodes[],3,0),"")</f>
        <v/>
      </c>
      <c r="H2054" s="33"/>
      <c r="I2054" s="39"/>
      <c r="J2054" s="39"/>
      <c r="K2054" s="40"/>
      <c r="L2054" s="40"/>
      <c r="M2054" s="33"/>
      <c r="N2054" s="40"/>
      <c r="O2054" s="33"/>
      <c r="P2054" s="33"/>
      <c r="Q2054" s="33"/>
      <c r="R2054" s="33"/>
      <c r="S2054" s="33"/>
      <c r="T2054" s="33"/>
      <c r="U2054" s="33"/>
      <c r="V2054" s="33"/>
      <c r="W2054" s="23" t="str">
        <f>LEFT(TEXT(Locations[[#This Row],[Zip Code]],"00000"),5)</f>
        <v>00000</v>
      </c>
    </row>
    <row r="2055" spans="2:23" x14ac:dyDescent="0.2">
      <c r="B2055" s="154">
        <v>2043</v>
      </c>
      <c r="C2055" s="33"/>
      <c r="D2055" s="33"/>
      <c r="E2055" s="37"/>
      <c r="F2055" s="38" t="str">
        <f>_xlfn.IFNA(VLOOKUP(Locations[[#This Row],[CleanZip]],ZipCodes[],2,0),"")</f>
        <v/>
      </c>
      <c r="G2055" s="38" t="str">
        <f>_xlfn.IFNA(VLOOKUP(Locations[[#This Row],[CleanZip]],ZipCodes[],3,0),"")</f>
        <v/>
      </c>
      <c r="H2055" s="33"/>
      <c r="I2055" s="39"/>
      <c r="J2055" s="39"/>
      <c r="K2055" s="40"/>
      <c r="L2055" s="40"/>
      <c r="M2055" s="33"/>
      <c r="N2055" s="40"/>
      <c r="O2055" s="33"/>
      <c r="P2055" s="33"/>
      <c r="Q2055" s="33"/>
      <c r="R2055" s="33"/>
      <c r="S2055" s="33"/>
      <c r="T2055" s="33"/>
      <c r="U2055" s="33"/>
      <c r="V2055" s="33"/>
      <c r="W2055" s="23" t="str">
        <f>LEFT(TEXT(Locations[[#This Row],[Zip Code]],"00000"),5)</f>
        <v>00000</v>
      </c>
    </row>
    <row r="2056" spans="2:23" x14ac:dyDescent="0.2">
      <c r="B2056" s="154">
        <v>2044</v>
      </c>
      <c r="C2056" s="33"/>
      <c r="D2056" s="33"/>
      <c r="E2056" s="37"/>
      <c r="F2056" s="38" t="str">
        <f>_xlfn.IFNA(VLOOKUP(Locations[[#This Row],[CleanZip]],ZipCodes[],2,0),"")</f>
        <v/>
      </c>
      <c r="G2056" s="38" t="str">
        <f>_xlfn.IFNA(VLOOKUP(Locations[[#This Row],[CleanZip]],ZipCodes[],3,0),"")</f>
        <v/>
      </c>
      <c r="H2056" s="33"/>
      <c r="I2056" s="39"/>
      <c r="J2056" s="39"/>
      <c r="K2056" s="40"/>
      <c r="L2056" s="40"/>
      <c r="M2056" s="33"/>
      <c r="N2056" s="40"/>
      <c r="O2056" s="33"/>
      <c r="P2056" s="33"/>
      <c r="Q2056" s="33"/>
      <c r="R2056" s="33"/>
      <c r="S2056" s="33"/>
      <c r="T2056" s="33"/>
      <c r="U2056" s="33"/>
      <c r="V2056" s="33"/>
      <c r="W2056" s="23" t="str">
        <f>LEFT(TEXT(Locations[[#This Row],[Zip Code]],"00000"),5)</f>
        <v>00000</v>
      </c>
    </row>
    <row r="2057" spans="2:23" x14ac:dyDescent="0.2">
      <c r="B2057" s="154">
        <v>2045</v>
      </c>
      <c r="C2057" s="33"/>
      <c r="D2057" s="33"/>
      <c r="E2057" s="37"/>
      <c r="F2057" s="38" t="str">
        <f>_xlfn.IFNA(VLOOKUP(Locations[[#This Row],[CleanZip]],ZipCodes[],2,0),"")</f>
        <v/>
      </c>
      <c r="G2057" s="38" t="str">
        <f>_xlfn.IFNA(VLOOKUP(Locations[[#This Row],[CleanZip]],ZipCodes[],3,0),"")</f>
        <v/>
      </c>
      <c r="H2057" s="33"/>
      <c r="I2057" s="39"/>
      <c r="J2057" s="39"/>
      <c r="K2057" s="40"/>
      <c r="L2057" s="40"/>
      <c r="M2057" s="33"/>
      <c r="N2057" s="40"/>
      <c r="O2057" s="33"/>
      <c r="P2057" s="33"/>
      <c r="Q2057" s="33"/>
      <c r="R2057" s="33"/>
      <c r="S2057" s="33"/>
      <c r="T2057" s="33"/>
      <c r="U2057" s="33"/>
      <c r="V2057" s="33"/>
      <c r="W2057" s="23" t="str">
        <f>LEFT(TEXT(Locations[[#This Row],[Zip Code]],"00000"),5)</f>
        <v>00000</v>
      </c>
    </row>
    <row r="2058" spans="2:23" x14ac:dyDescent="0.2">
      <c r="B2058" s="154">
        <v>2046</v>
      </c>
      <c r="C2058" s="33"/>
      <c r="D2058" s="33"/>
      <c r="E2058" s="37"/>
      <c r="F2058" s="38" t="str">
        <f>_xlfn.IFNA(VLOOKUP(Locations[[#This Row],[CleanZip]],ZipCodes[],2,0),"")</f>
        <v/>
      </c>
      <c r="G2058" s="38" t="str">
        <f>_xlfn.IFNA(VLOOKUP(Locations[[#This Row],[CleanZip]],ZipCodes[],3,0),"")</f>
        <v/>
      </c>
      <c r="H2058" s="33"/>
      <c r="I2058" s="39"/>
      <c r="J2058" s="39"/>
      <c r="K2058" s="40"/>
      <c r="L2058" s="40"/>
      <c r="M2058" s="33"/>
      <c r="N2058" s="40"/>
      <c r="O2058" s="33"/>
      <c r="P2058" s="33"/>
      <c r="Q2058" s="33"/>
      <c r="R2058" s="33"/>
      <c r="S2058" s="33"/>
      <c r="T2058" s="33"/>
      <c r="U2058" s="33"/>
      <c r="V2058" s="33"/>
      <c r="W2058" s="23" t="str">
        <f>LEFT(TEXT(Locations[[#This Row],[Zip Code]],"00000"),5)</f>
        <v>00000</v>
      </c>
    </row>
    <row r="2059" spans="2:23" x14ac:dyDescent="0.2">
      <c r="B2059" s="154">
        <v>2047</v>
      </c>
      <c r="C2059" s="33"/>
      <c r="D2059" s="33"/>
      <c r="E2059" s="37"/>
      <c r="F2059" s="38" t="str">
        <f>_xlfn.IFNA(VLOOKUP(Locations[[#This Row],[CleanZip]],ZipCodes[],2,0),"")</f>
        <v/>
      </c>
      <c r="G2059" s="38" t="str">
        <f>_xlfn.IFNA(VLOOKUP(Locations[[#This Row],[CleanZip]],ZipCodes[],3,0),"")</f>
        <v/>
      </c>
      <c r="H2059" s="33"/>
      <c r="I2059" s="39"/>
      <c r="J2059" s="39"/>
      <c r="K2059" s="40"/>
      <c r="L2059" s="40"/>
      <c r="M2059" s="33"/>
      <c r="N2059" s="40"/>
      <c r="O2059" s="33"/>
      <c r="P2059" s="33"/>
      <c r="Q2059" s="33"/>
      <c r="R2059" s="33"/>
      <c r="S2059" s="33"/>
      <c r="T2059" s="33"/>
      <c r="U2059" s="33"/>
      <c r="V2059" s="33"/>
      <c r="W2059" s="23" t="str">
        <f>LEFT(TEXT(Locations[[#This Row],[Zip Code]],"00000"),5)</f>
        <v>00000</v>
      </c>
    </row>
    <row r="2060" spans="2:23" x14ac:dyDescent="0.2">
      <c r="B2060" s="154">
        <v>2048</v>
      </c>
      <c r="C2060" s="33"/>
      <c r="D2060" s="33"/>
      <c r="E2060" s="37"/>
      <c r="F2060" s="38" t="str">
        <f>_xlfn.IFNA(VLOOKUP(Locations[[#This Row],[CleanZip]],ZipCodes[],2,0),"")</f>
        <v/>
      </c>
      <c r="G2060" s="38" t="str">
        <f>_xlfn.IFNA(VLOOKUP(Locations[[#This Row],[CleanZip]],ZipCodes[],3,0),"")</f>
        <v/>
      </c>
      <c r="H2060" s="33"/>
      <c r="I2060" s="39"/>
      <c r="J2060" s="39"/>
      <c r="K2060" s="40"/>
      <c r="L2060" s="40"/>
      <c r="M2060" s="33"/>
      <c r="N2060" s="40"/>
      <c r="O2060" s="33"/>
      <c r="P2060" s="33"/>
      <c r="Q2060" s="33"/>
      <c r="R2060" s="33"/>
      <c r="S2060" s="33"/>
      <c r="T2060" s="33"/>
      <c r="U2060" s="33"/>
      <c r="V2060" s="33"/>
      <c r="W2060" s="23" t="str">
        <f>LEFT(TEXT(Locations[[#This Row],[Zip Code]],"00000"),5)</f>
        <v>00000</v>
      </c>
    </row>
    <row r="2061" spans="2:23" x14ac:dyDescent="0.2">
      <c r="B2061" s="154">
        <v>2049</v>
      </c>
      <c r="C2061" s="33"/>
      <c r="D2061" s="33"/>
      <c r="E2061" s="37"/>
      <c r="F2061" s="38" t="str">
        <f>_xlfn.IFNA(VLOOKUP(Locations[[#This Row],[CleanZip]],ZipCodes[],2,0),"")</f>
        <v/>
      </c>
      <c r="G2061" s="38" t="str">
        <f>_xlfn.IFNA(VLOOKUP(Locations[[#This Row],[CleanZip]],ZipCodes[],3,0),"")</f>
        <v/>
      </c>
      <c r="H2061" s="33"/>
      <c r="I2061" s="39"/>
      <c r="J2061" s="39"/>
      <c r="K2061" s="40"/>
      <c r="L2061" s="40"/>
      <c r="M2061" s="33"/>
      <c r="N2061" s="40"/>
      <c r="O2061" s="33"/>
      <c r="P2061" s="33"/>
      <c r="Q2061" s="33"/>
      <c r="R2061" s="33"/>
      <c r="S2061" s="33"/>
      <c r="T2061" s="33"/>
      <c r="U2061" s="33"/>
      <c r="V2061" s="33"/>
      <c r="W2061" s="23" t="str">
        <f>LEFT(TEXT(Locations[[#This Row],[Zip Code]],"00000"),5)</f>
        <v>00000</v>
      </c>
    </row>
    <row r="2062" spans="2:23" x14ac:dyDescent="0.2">
      <c r="B2062" s="154">
        <v>2050</v>
      </c>
      <c r="C2062" s="33"/>
      <c r="D2062" s="33"/>
      <c r="E2062" s="37"/>
      <c r="F2062" s="38" t="str">
        <f>_xlfn.IFNA(VLOOKUP(Locations[[#This Row],[CleanZip]],ZipCodes[],2,0),"")</f>
        <v/>
      </c>
      <c r="G2062" s="38" t="str">
        <f>_xlfn.IFNA(VLOOKUP(Locations[[#This Row],[CleanZip]],ZipCodes[],3,0),"")</f>
        <v/>
      </c>
      <c r="H2062" s="33"/>
      <c r="I2062" s="39"/>
      <c r="J2062" s="39"/>
      <c r="K2062" s="40"/>
      <c r="L2062" s="40"/>
      <c r="M2062" s="33"/>
      <c r="N2062" s="40"/>
      <c r="O2062" s="33"/>
      <c r="P2062" s="33"/>
      <c r="Q2062" s="33"/>
      <c r="R2062" s="33"/>
      <c r="S2062" s="33"/>
      <c r="T2062" s="33"/>
      <c r="U2062" s="33"/>
      <c r="V2062" s="33"/>
      <c r="W2062" s="23" t="str">
        <f>LEFT(TEXT(Locations[[#This Row],[Zip Code]],"00000"),5)</f>
        <v>00000</v>
      </c>
    </row>
    <row r="2063" spans="2:23" x14ac:dyDescent="0.2">
      <c r="B2063" s="154">
        <v>2051</v>
      </c>
      <c r="C2063" s="33"/>
      <c r="D2063" s="33"/>
      <c r="E2063" s="37"/>
      <c r="F2063" s="38" t="str">
        <f>_xlfn.IFNA(VLOOKUP(Locations[[#This Row],[CleanZip]],ZipCodes[],2,0),"")</f>
        <v/>
      </c>
      <c r="G2063" s="38" t="str">
        <f>_xlfn.IFNA(VLOOKUP(Locations[[#This Row],[CleanZip]],ZipCodes[],3,0),"")</f>
        <v/>
      </c>
      <c r="H2063" s="33"/>
      <c r="I2063" s="39"/>
      <c r="J2063" s="39"/>
      <c r="K2063" s="40"/>
      <c r="L2063" s="40"/>
      <c r="M2063" s="33"/>
      <c r="N2063" s="40"/>
      <c r="O2063" s="33"/>
      <c r="P2063" s="33"/>
      <c r="Q2063" s="33"/>
      <c r="R2063" s="33"/>
      <c r="S2063" s="33"/>
      <c r="T2063" s="33"/>
      <c r="U2063" s="33"/>
      <c r="V2063" s="33"/>
      <c r="W2063" s="23" t="str">
        <f>LEFT(TEXT(Locations[[#This Row],[Zip Code]],"00000"),5)</f>
        <v>00000</v>
      </c>
    </row>
    <row r="2064" spans="2:23" x14ac:dyDescent="0.2">
      <c r="B2064" s="154">
        <v>2052</v>
      </c>
      <c r="C2064" s="33"/>
      <c r="D2064" s="33"/>
      <c r="E2064" s="37"/>
      <c r="F2064" s="38" t="str">
        <f>_xlfn.IFNA(VLOOKUP(Locations[[#This Row],[CleanZip]],ZipCodes[],2,0),"")</f>
        <v/>
      </c>
      <c r="G2064" s="38" t="str">
        <f>_xlfn.IFNA(VLOOKUP(Locations[[#This Row],[CleanZip]],ZipCodes[],3,0),"")</f>
        <v/>
      </c>
      <c r="H2064" s="33"/>
      <c r="I2064" s="39"/>
      <c r="J2064" s="39"/>
      <c r="K2064" s="40"/>
      <c r="L2064" s="40"/>
      <c r="M2064" s="33"/>
      <c r="N2064" s="40"/>
      <c r="O2064" s="33"/>
      <c r="P2064" s="33"/>
      <c r="Q2064" s="33"/>
      <c r="R2064" s="33"/>
      <c r="S2064" s="33"/>
      <c r="T2064" s="33"/>
      <c r="U2064" s="33"/>
      <c r="V2064" s="33"/>
      <c r="W2064" s="23" t="str">
        <f>LEFT(TEXT(Locations[[#This Row],[Zip Code]],"00000"),5)</f>
        <v>00000</v>
      </c>
    </row>
    <row r="2065" spans="2:23" x14ac:dyDescent="0.2">
      <c r="B2065" s="154">
        <v>2053</v>
      </c>
      <c r="C2065" s="33"/>
      <c r="D2065" s="33"/>
      <c r="E2065" s="37"/>
      <c r="F2065" s="38" t="str">
        <f>_xlfn.IFNA(VLOOKUP(Locations[[#This Row],[CleanZip]],ZipCodes[],2,0),"")</f>
        <v/>
      </c>
      <c r="G2065" s="38" t="str">
        <f>_xlfn.IFNA(VLOOKUP(Locations[[#This Row],[CleanZip]],ZipCodes[],3,0),"")</f>
        <v/>
      </c>
      <c r="H2065" s="33"/>
      <c r="I2065" s="39"/>
      <c r="J2065" s="39"/>
      <c r="K2065" s="40"/>
      <c r="L2065" s="40"/>
      <c r="M2065" s="33"/>
      <c r="N2065" s="40"/>
      <c r="O2065" s="33"/>
      <c r="P2065" s="33"/>
      <c r="Q2065" s="33"/>
      <c r="R2065" s="33"/>
      <c r="S2065" s="33"/>
      <c r="T2065" s="33"/>
      <c r="U2065" s="33"/>
      <c r="V2065" s="33"/>
      <c r="W2065" s="23" t="str">
        <f>LEFT(TEXT(Locations[[#This Row],[Zip Code]],"00000"),5)</f>
        <v>00000</v>
      </c>
    </row>
    <row r="2066" spans="2:23" x14ac:dyDescent="0.2">
      <c r="B2066" s="154">
        <v>2054</v>
      </c>
      <c r="C2066" s="33"/>
      <c r="D2066" s="33"/>
      <c r="E2066" s="37"/>
      <c r="F2066" s="38" t="str">
        <f>_xlfn.IFNA(VLOOKUP(Locations[[#This Row],[CleanZip]],ZipCodes[],2,0),"")</f>
        <v/>
      </c>
      <c r="G2066" s="38" t="str">
        <f>_xlfn.IFNA(VLOOKUP(Locations[[#This Row],[CleanZip]],ZipCodes[],3,0),"")</f>
        <v/>
      </c>
      <c r="H2066" s="33"/>
      <c r="I2066" s="39"/>
      <c r="J2066" s="39"/>
      <c r="K2066" s="40"/>
      <c r="L2066" s="40"/>
      <c r="M2066" s="33"/>
      <c r="N2066" s="40"/>
      <c r="O2066" s="33"/>
      <c r="P2066" s="33"/>
      <c r="Q2066" s="33"/>
      <c r="R2066" s="33"/>
      <c r="S2066" s="33"/>
      <c r="T2066" s="33"/>
      <c r="U2066" s="33"/>
      <c r="V2066" s="33"/>
      <c r="W2066" s="23" t="str">
        <f>LEFT(TEXT(Locations[[#This Row],[Zip Code]],"00000"),5)</f>
        <v>00000</v>
      </c>
    </row>
    <row r="2067" spans="2:23" x14ac:dyDescent="0.2">
      <c r="B2067" s="154">
        <v>2055</v>
      </c>
      <c r="C2067" s="33"/>
      <c r="D2067" s="33"/>
      <c r="E2067" s="37"/>
      <c r="F2067" s="38" t="str">
        <f>_xlfn.IFNA(VLOOKUP(Locations[[#This Row],[CleanZip]],ZipCodes[],2,0),"")</f>
        <v/>
      </c>
      <c r="G2067" s="38" t="str">
        <f>_xlfn.IFNA(VLOOKUP(Locations[[#This Row],[CleanZip]],ZipCodes[],3,0),"")</f>
        <v/>
      </c>
      <c r="H2067" s="33"/>
      <c r="I2067" s="39"/>
      <c r="J2067" s="39"/>
      <c r="K2067" s="40"/>
      <c r="L2067" s="40"/>
      <c r="M2067" s="33"/>
      <c r="N2067" s="40"/>
      <c r="O2067" s="33"/>
      <c r="P2067" s="33"/>
      <c r="Q2067" s="33"/>
      <c r="R2067" s="33"/>
      <c r="S2067" s="33"/>
      <c r="T2067" s="33"/>
      <c r="U2067" s="33"/>
      <c r="V2067" s="33"/>
      <c r="W2067" s="23" t="str">
        <f>LEFT(TEXT(Locations[[#This Row],[Zip Code]],"00000"),5)</f>
        <v>00000</v>
      </c>
    </row>
    <row r="2068" spans="2:23" x14ac:dyDescent="0.2">
      <c r="B2068" s="154">
        <v>2056</v>
      </c>
      <c r="C2068" s="33"/>
      <c r="D2068" s="33"/>
      <c r="E2068" s="37"/>
      <c r="F2068" s="38" t="str">
        <f>_xlfn.IFNA(VLOOKUP(Locations[[#This Row],[CleanZip]],ZipCodes[],2,0),"")</f>
        <v/>
      </c>
      <c r="G2068" s="38" t="str">
        <f>_xlfn.IFNA(VLOOKUP(Locations[[#This Row],[CleanZip]],ZipCodes[],3,0),"")</f>
        <v/>
      </c>
      <c r="H2068" s="33"/>
      <c r="I2068" s="39"/>
      <c r="J2068" s="39"/>
      <c r="K2068" s="40"/>
      <c r="L2068" s="40"/>
      <c r="M2068" s="33"/>
      <c r="N2068" s="40"/>
      <c r="O2068" s="33"/>
      <c r="P2068" s="33"/>
      <c r="Q2068" s="33"/>
      <c r="R2068" s="33"/>
      <c r="S2068" s="33"/>
      <c r="T2068" s="33"/>
      <c r="U2068" s="33"/>
      <c r="V2068" s="33"/>
      <c r="W2068" s="23" t="str">
        <f>LEFT(TEXT(Locations[[#This Row],[Zip Code]],"00000"),5)</f>
        <v>00000</v>
      </c>
    </row>
    <row r="2069" spans="2:23" x14ac:dyDescent="0.2">
      <c r="B2069" s="154">
        <v>2057</v>
      </c>
      <c r="C2069" s="33"/>
      <c r="D2069" s="33"/>
      <c r="E2069" s="37"/>
      <c r="F2069" s="38" t="str">
        <f>_xlfn.IFNA(VLOOKUP(Locations[[#This Row],[CleanZip]],ZipCodes[],2,0),"")</f>
        <v/>
      </c>
      <c r="G2069" s="38" t="str">
        <f>_xlfn.IFNA(VLOOKUP(Locations[[#This Row],[CleanZip]],ZipCodes[],3,0),"")</f>
        <v/>
      </c>
      <c r="H2069" s="33"/>
      <c r="I2069" s="39"/>
      <c r="J2069" s="39"/>
      <c r="K2069" s="40"/>
      <c r="L2069" s="40"/>
      <c r="M2069" s="33"/>
      <c r="N2069" s="40"/>
      <c r="O2069" s="33"/>
      <c r="P2069" s="33"/>
      <c r="Q2069" s="33"/>
      <c r="R2069" s="33"/>
      <c r="S2069" s="33"/>
      <c r="T2069" s="33"/>
      <c r="U2069" s="33"/>
      <c r="V2069" s="33"/>
      <c r="W2069" s="23" t="str">
        <f>LEFT(TEXT(Locations[[#This Row],[Zip Code]],"00000"),5)</f>
        <v>00000</v>
      </c>
    </row>
    <row r="2070" spans="2:23" x14ac:dyDescent="0.2">
      <c r="B2070" s="154">
        <v>2058</v>
      </c>
      <c r="C2070" s="33"/>
      <c r="D2070" s="33"/>
      <c r="E2070" s="37"/>
      <c r="F2070" s="38" t="str">
        <f>_xlfn.IFNA(VLOOKUP(Locations[[#This Row],[CleanZip]],ZipCodes[],2,0),"")</f>
        <v/>
      </c>
      <c r="G2070" s="38" t="str">
        <f>_xlfn.IFNA(VLOOKUP(Locations[[#This Row],[CleanZip]],ZipCodes[],3,0),"")</f>
        <v/>
      </c>
      <c r="H2070" s="33"/>
      <c r="I2070" s="39"/>
      <c r="J2070" s="39"/>
      <c r="K2070" s="40"/>
      <c r="L2070" s="40"/>
      <c r="M2070" s="33"/>
      <c r="N2070" s="40"/>
      <c r="O2070" s="33"/>
      <c r="P2070" s="33"/>
      <c r="Q2070" s="33"/>
      <c r="R2070" s="33"/>
      <c r="S2070" s="33"/>
      <c r="T2070" s="33"/>
      <c r="U2070" s="33"/>
      <c r="V2070" s="33"/>
      <c r="W2070" s="23" t="str">
        <f>LEFT(TEXT(Locations[[#This Row],[Zip Code]],"00000"),5)</f>
        <v>00000</v>
      </c>
    </row>
    <row r="2071" spans="2:23" x14ac:dyDescent="0.2">
      <c r="B2071" s="154">
        <v>2059</v>
      </c>
      <c r="C2071" s="33"/>
      <c r="D2071" s="33"/>
      <c r="E2071" s="37"/>
      <c r="F2071" s="38" t="str">
        <f>_xlfn.IFNA(VLOOKUP(Locations[[#This Row],[CleanZip]],ZipCodes[],2,0),"")</f>
        <v/>
      </c>
      <c r="G2071" s="38" t="str">
        <f>_xlfn.IFNA(VLOOKUP(Locations[[#This Row],[CleanZip]],ZipCodes[],3,0),"")</f>
        <v/>
      </c>
      <c r="H2071" s="33"/>
      <c r="I2071" s="39"/>
      <c r="J2071" s="39"/>
      <c r="K2071" s="40"/>
      <c r="L2071" s="40"/>
      <c r="M2071" s="33"/>
      <c r="N2071" s="40"/>
      <c r="O2071" s="33"/>
      <c r="P2071" s="33"/>
      <c r="Q2071" s="33"/>
      <c r="R2071" s="33"/>
      <c r="S2071" s="33"/>
      <c r="T2071" s="33"/>
      <c r="U2071" s="33"/>
      <c r="V2071" s="33"/>
      <c r="W2071" s="23" t="str">
        <f>LEFT(TEXT(Locations[[#This Row],[Zip Code]],"00000"),5)</f>
        <v>00000</v>
      </c>
    </row>
    <row r="2072" spans="2:23" x14ac:dyDescent="0.2">
      <c r="B2072" s="154">
        <v>2060</v>
      </c>
      <c r="C2072" s="33"/>
      <c r="D2072" s="33"/>
      <c r="E2072" s="37"/>
      <c r="F2072" s="38" t="str">
        <f>_xlfn.IFNA(VLOOKUP(Locations[[#This Row],[CleanZip]],ZipCodes[],2,0),"")</f>
        <v/>
      </c>
      <c r="G2072" s="38" t="str">
        <f>_xlfn.IFNA(VLOOKUP(Locations[[#This Row],[CleanZip]],ZipCodes[],3,0),"")</f>
        <v/>
      </c>
      <c r="H2072" s="33"/>
      <c r="I2072" s="39"/>
      <c r="J2072" s="39"/>
      <c r="K2072" s="40"/>
      <c r="L2072" s="40"/>
      <c r="M2072" s="33"/>
      <c r="N2072" s="40"/>
      <c r="O2072" s="33"/>
      <c r="P2072" s="33"/>
      <c r="Q2072" s="33"/>
      <c r="R2072" s="33"/>
      <c r="S2072" s="33"/>
      <c r="T2072" s="33"/>
      <c r="U2072" s="33"/>
      <c r="V2072" s="33"/>
      <c r="W2072" s="23" t="str">
        <f>LEFT(TEXT(Locations[[#This Row],[Zip Code]],"00000"),5)</f>
        <v>00000</v>
      </c>
    </row>
    <row r="2073" spans="2:23" x14ac:dyDescent="0.2">
      <c r="B2073" s="154">
        <v>2061</v>
      </c>
      <c r="C2073" s="33"/>
      <c r="D2073" s="33"/>
      <c r="E2073" s="37"/>
      <c r="F2073" s="38" t="str">
        <f>_xlfn.IFNA(VLOOKUP(Locations[[#This Row],[CleanZip]],ZipCodes[],2,0),"")</f>
        <v/>
      </c>
      <c r="G2073" s="38" t="str">
        <f>_xlfn.IFNA(VLOOKUP(Locations[[#This Row],[CleanZip]],ZipCodes[],3,0),"")</f>
        <v/>
      </c>
      <c r="H2073" s="33"/>
      <c r="I2073" s="39"/>
      <c r="J2073" s="39"/>
      <c r="K2073" s="40"/>
      <c r="L2073" s="40"/>
      <c r="M2073" s="33"/>
      <c r="N2073" s="40"/>
      <c r="O2073" s="33"/>
      <c r="P2073" s="33"/>
      <c r="Q2073" s="33"/>
      <c r="R2073" s="33"/>
      <c r="S2073" s="33"/>
      <c r="T2073" s="33"/>
      <c r="U2073" s="33"/>
      <c r="V2073" s="33"/>
      <c r="W2073" s="23" t="str">
        <f>LEFT(TEXT(Locations[[#This Row],[Zip Code]],"00000"),5)</f>
        <v>00000</v>
      </c>
    </row>
    <row r="2074" spans="2:23" x14ac:dyDescent="0.2">
      <c r="B2074" s="154">
        <v>2062</v>
      </c>
      <c r="C2074" s="33"/>
      <c r="D2074" s="33"/>
      <c r="E2074" s="37"/>
      <c r="F2074" s="38" t="str">
        <f>_xlfn.IFNA(VLOOKUP(Locations[[#This Row],[CleanZip]],ZipCodes[],2,0),"")</f>
        <v/>
      </c>
      <c r="G2074" s="38" t="str">
        <f>_xlfn.IFNA(VLOOKUP(Locations[[#This Row],[CleanZip]],ZipCodes[],3,0),"")</f>
        <v/>
      </c>
      <c r="H2074" s="33"/>
      <c r="I2074" s="39"/>
      <c r="J2074" s="39"/>
      <c r="K2074" s="40"/>
      <c r="L2074" s="40"/>
      <c r="M2074" s="33"/>
      <c r="N2074" s="40"/>
      <c r="O2074" s="33"/>
      <c r="P2074" s="33"/>
      <c r="Q2074" s="33"/>
      <c r="R2074" s="33"/>
      <c r="S2074" s="33"/>
      <c r="T2074" s="33"/>
      <c r="U2074" s="33"/>
      <c r="V2074" s="33"/>
      <c r="W2074" s="23" t="str">
        <f>LEFT(TEXT(Locations[[#This Row],[Zip Code]],"00000"),5)</f>
        <v>00000</v>
      </c>
    </row>
    <row r="2075" spans="2:23" x14ac:dyDescent="0.2">
      <c r="B2075" s="154">
        <v>2063</v>
      </c>
      <c r="C2075" s="33"/>
      <c r="D2075" s="33"/>
      <c r="E2075" s="37"/>
      <c r="F2075" s="38" t="str">
        <f>_xlfn.IFNA(VLOOKUP(Locations[[#This Row],[CleanZip]],ZipCodes[],2,0),"")</f>
        <v/>
      </c>
      <c r="G2075" s="38" t="str">
        <f>_xlfn.IFNA(VLOOKUP(Locations[[#This Row],[CleanZip]],ZipCodes[],3,0),"")</f>
        <v/>
      </c>
      <c r="H2075" s="33"/>
      <c r="I2075" s="39"/>
      <c r="J2075" s="39"/>
      <c r="K2075" s="40"/>
      <c r="L2075" s="40"/>
      <c r="M2075" s="33"/>
      <c r="N2075" s="40"/>
      <c r="O2075" s="33"/>
      <c r="P2075" s="33"/>
      <c r="Q2075" s="33"/>
      <c r="R2075" s="33"/>
      <c r="S2075" s="33"/>
      <c r="T2075" s="33"/>
      <c r="U2075" s="33"/>
      <c r="V2075" s="33"/>
      <c r="W2075" s="23" t="str">
        <f>LEFT(TEXT(Locations[[#This Row],[Zip Code]],"00000"),5)</f>
        <v>00000</v>
      </c>
    </row>
    <row r="2076" spans="2:23" x14ac:dyDescent="0.2">
      <c r="B2076" s="154">
        <v>2064</v>
      </c>
      <c r="C2076" s="33"/>
      <c r="D2076" s="33"/>
      <c r="E2076" s="37"/>
      <c r="F2076" s="38" t="str">
        <f>_xlfn.IFNA(VLOOKUP(Locations[[#This Row],[CleanZip]],ZipCodes[],2,0),"")</f>
        <v/>
      </c>
      <c r="G2076" s="38" t="str">
        <f>_xlfn.IFNA(VLOOKUP(Locations[[#This Row],[CleanZip]],ZipCodes[],3,0),"")</f>
        <v/>
      </c>
      <c r="H2076" s="33"/>
      <c r="I2076" s="39"/>
      <c r="J2076" s="39"/>
      <c r="K2076" s="40"/>
      <c r="L2076" s="40"/>
      <c r="M2076" s="33"/>
      <c r="N2076" s="40"/>
      <c r="O2076" s="33"/>
      <c r="P2076" s="33"/>
      <c r="Q2076" s="33"/>
      <c r="R2076" s="33"/>
      <c r="S2076" s="33"/>
      <c r="T2076" s="33"/>
      <c r="U2076" s="33"/>
      <c r="V2076" s="33"/>
      <c r="W2076" s="23" t="str">
        <f>LEFT(TEXT(Locations[[#This Row],[Zip Code]],"00000"),5)</f>
        <v>00000</v>
      </c>
    </row>
    <row r="2077" spans="2:23" x14ac:dyDescent="0.2">
      <c r="B2077" s="154">
        <v>2065</v>
      </c>
      <c r="C2077" s="33"/>
      <c r="D2077" s="33"/>
      <c r="E2077" s="37"/>
      <c r="F2077" s="38" t="str">
        <f>_xlfn.IFNA(VLOOKUP(Locations[[#This Row],[CleanZip]],ZipCodes[],2,0),"")</f>
        <v/>
      </c>
      <c r="G2077" s="38" t="str">
        <f>_xlfn.IFNA(VLOOKUP(Locations[[#This Row],[CleanZip]],ZipCodes[],3,0),"")</f>
        <v/>
      </c>
      <c r="H2077" s="33"/>
      <c r="I2077" s="39"/>
      <c r="J2077" s="39"/>
      <c r="K2077" s="40"/>
      <c r="L2077" s="40"/>
      <c r="M2077" s="33"/>
      <c r="N2077" s="40"/>
      <c r="O2077" s="33"/>
      <c r="P2077" s="33"/>
      <c r="Q2077" s="33"/>
      <c r="R2077" s="33"/>
      <c r="S2077" s="33"/>
      <c r="T2077" s="33"/>
      <c r="U2077" s="33"/>
      <c r="V2077" s="33"/>
      <c r="W2077" s="23" t="str">
        <f>LEFT(TEXT(Locations[[#This Row],[Zip Code]],"00000"),5)</f>
        <v>00000</v>
      </c>
    </row>
    <row r="2078" spans="2:23" x14ac:dyDescent="0.2">
      <c r="B2078" s="154">
        <v>2066</v>
      </c>
      <c r="C2078" s="33"/>
      <c r="D2078" s="33"/>
      <c r="E2078" s="37"/>
      <c r="F2078" s="38" t="str">
        <f>_xlfn.IFNA(VLOOKUP(Locations[[#This Row],[CleanZip]],ZipCodes[],2,0),"")</f>
        <v/>
      </c>
      <c r="G2078" s="38" t="str">
        <f>_xlfn.IFNA(VLOOKUP(Locations[[#This Row],[CleanZip]],ZipCodes[],3,0),"")</f>
        <v/>
      </c>
      <c r="H2078" s="33"/>
      <c r="I2078" s="39"/>
      <c r="J2078" s="39"/>
      <c r="K2078" s="40"/>
      <c r="L2078" s="40"/>
      <c r="M2078" s="33"/>
      <c r="N2078" s="40"/>
      <c r="O2078" s="33"/>
      <c r="P2078" s="33"/>
      <c r="Q2078" s="33"/>
      <c r="R2078" s="33"/>
      <c r="S2078" s="33"/>
      <c r="T2078" s="33"/>
      <c r="U2078" s="33"/>
      <c r="V2078" s="33"/>
      <c r="W2078" s="23" t="str">
        <f>LEFT(TEXT(Locations[[#This Row],[Zip Code]],"00000"),5)</f>
        <v>00000</v>
      </c>
    </row>
    <row r="2079" spans="2:23" x14ac:dyDescent="0.2">
      <c r="B2079" s="154">
        <v>2067</v>
      </c>
      <c r="C2079" s="33"/>
      <c r="D2079" s="33"/>
      <c r="E2079" s="37"/>
      <c r="F2079" s="38" t="str">
        <f>_xlfn.IFNA(VLOOKUP(Locations[[#This Row],[CleanZip]],ZipCodes[],2,0),"")</f>
        <v/>
      </c>
      <c r="G2079" s="38" t="str">
        <f>_xlfn.IFNA(VLOOKUP(Locations[[#This Row],[CleanZip]],ZipCodes[],3,0),"")</f>
        <v/>
      </c>
      <c r="H2079" s="33"/>
      <c r="I2079" s="39"/>
      <c r="J2079" s="39"/>
      <c r="K2079" s="40"/>
      <c r="L2079" s="40"/>
      <c r="M2079" s="33"/>
      <c r="N2079" s="40"/>
      <c r="O2079" s="33"/>
      <c r="P2079" s="33"/>
      <c r="Q2079" s="33"/>
      <c r="R2079" s="33"/>
      <c r="S2079" s="33"/>
      <c r="T2079" s="33"/>
      <c r="U2079" s="33"/>
      <c r="V2079" s="33"/>
      <c r="W2079" s="23" t="str">
        <f>LEFT(TEXT(Locations[[#This Row],[Zip Code]],"00000"),5)</f>
        <v>00000</v>
      </c>
    </row>
    <row r="2080" spans="2:23" x14ac:dyDescent="0.2">
      <c r="B2080" s="154">
        <v>2068</v>
      </c>
      <c r="C2080" s="33"/>
      <c r="D2080" s="33"/>
      <c r="E2080" s="37"/>
      <c r="F2080" s="38" t="str">
        <f>_xlfn.IFNA(VLOOKUP(Locations[[#This Row],[CleanZip]],ZipCodes[],2,0),"")</f>
        <v/>
      </c>
      <c r="G2080" s="38" t="str">
        <f>_xlfn.IFNA(VLOOKUP(Locations[[#This Row],[CleanZip]],ZipCodes[],3,0),"")</f>
        <v/>
      </c>
      <c r="H2080" s="33"/>
      <c r="I2080" s="39"/>
      <c r="J2080" s="39"/>
      <c r="K2080" s="40"/>
      <c r="L2080" s="40"/>
      <c r="M2080" s="33"/>
      <c r="N2080" s="40"/>
      <c r="O2080" s="33"/>
      <c r="P2080" s="33"/>
      <c r="Q2080" s="33"/>
      <c r="R2080" s="33"/>
      <c r="S2080" s="33"/>
      <c r="T2080" s="33"/>
      <c r="U2080" s="33"/>
      <c r="V2080" s="33"/>
      <c r="W2080" s="23" t="str">
        <f>LEFT(TEXT(Locations[[#This Row],[Zip Code]],"00000"),5)</f>
        <v>00000</v>
      </c>
    </row>
    <row r="2081" spans="2:23" x14ac:dyDescent="0.2">
      <c r="B2081" s="154">
        <v>2069</v>
      </c>
      <c r="C2081" s="33"/>
      <c r="D2081" s="33"/>
      <c r="E2081" s="37"/>
      <c r="F2081" s="38" t="str">
        <f>_xlfn.IFNA(VLOOKUP(Locations[[#This Row],[CleanZip]],ZipCodes[],2,0),"")</f>
        <v/>
      </c>
      <c r="G2081" s="38" t="str">
        <f>_xlfn.IFNA(VLOOKUP(Locations[[#This Row],[CleanZip]],ZipCodes[],3,0),"")</f>
        <v/>
      </c>
      <c r="H2081" s="33"/>
      <c r="I2081" s="39"/>
      <c r="J2081" s="39"/>
      <c r="K2081" s="40"/>
      <c r="L2081" s="40"/>
      <c r="M2081" s="33"/>
      <c r="N2081" s="40"/>
      <c r="O2081" s="33"/>
      <c r="P2081" s="33"/>
      <c r="Q2081" s="33"/>
      <c r="R2081" s="33"/>
      <c r="S2081" s="33"/>
      <c r="T2081" s="33"/>
      <c r="U2081" s="33"/>
      <c r="V2081" s="33"/>
      <c r="W2081" s="23" t="str">
        <f>LEFT(TEXT(Locations[[#This Row],[Zip Code]],"00000"),5)</f>
        <v>00000</v>
      </c>
    </row>
    <row r="2082" spans="2:23" x14ac:dyDescent="0.2">
      <c r="B2082" s="154">
        <v>2070</v>
      </c>
      <c r="C2082" s="33"/>
      <c r="D2082" s="33"/>
      <c r="E2082" s="37"/>
      <c r="F2082" s="38" t="str">
        <f>_xlfn.IFNA(VLOOKUP(Locations[[#This Row],[CleanZip]],ZipCodes[],2,0),"")</f>
        <v/>
      </c>
      <c r="G2082" s="38" t="str">
        <f>_xlfn.IFNA(VLOOKUP(Locations[[#This Row],[CleanZip]],ZipCodes[],3,0),"")</f>
        <v/>
      </c>
      <c r="H2082" s="33"/>
      <c r="I2082" s="39"/>
      <c r="J2082" s="39"/>
      <c r="K2082" s="40"/>
      <c r="L2082" s="40"/>
      <c r="M2082" s="33"/>
      <c r="N2082" s="40"/>
      <c r="O2082" s="33"/>
      <c r="P2082" s="33"/>
      <c r="Q2082" s="33"/>
      <c r="R2082" s="33"/>
      <c r="S2082" s="33"/>
      <c r="T2082" s="33"/>
      <c r="U2082" s="33"/>
      <c r="V2082" s="33"/>
      <c r="W2082" s="23" t="str">
        <f>LEFT(TEXT(Locations[[#This Row],[Zip Code]],"00000"),5)</f>
        <v>00000</v>
      </c>
    </row>
    <row r="2083" spans="2:23" x14ac:dyDescent="0.2">
      <c r="B2083" s="154">
        <v>2071</v>
      </c>
      <c r="C2083" s="33"/>
      <c r="D2083" s="33"/>
      <c r="E2083" s="37"/>
      <c r="F2083" s="38" t="str">
        <f>_xlfn.IFNA(VLOOKUP(Locations[[#This Row],[CleanZip]],ZipCodes[],2,0),"")</f>
        <v/>
      </c>
      <c r="G2083" s="38" t="str">
        <f>_xlfn.IFNA(VLOOKUP(Locations[[#This Row],[CleanZip]],ZipCodes[],3,0),"")</f>
        <v/>
      </c>
      <c r="H2083" s="33"/>
      <c r="I2083" s="39"/>
      <c r="J2083" s="39"/>
      <c r="K2083" s="40"/>
      <c r="L2083" s="40"/>
      <c r="M2083" s="33"/>
      <c r="N2083" s="40"/>
      <c r="O2083" s="33"/>
      <c r="P2083" s="33"/>
      <c r="Q2083" s="33"/>
      <c r="R2083" s="33"/>
      <c r="S2083" s="33"/>
      <c r="T2083" s="33"/>
      <c r="U2083" s="33"/>
      <c r="V2083" s="33"/>
      <c r="W2083" s="23" t="str">
        <f>LEFT(TEXT(Locations[[#This Row],[Zip Code]],"00000"),5)</f>
        <v>00000</v>
      </c>
    </row>
    <row r="2084" spans="2:23" x14ac:dyDescent="0.2">
      <c r="B2084" s="154">
        <v>2072</v>
      </c>
      <c r="C2084" s="33"/>
      <c r="D2084" s="33"/>
      <c r="E2084" s="37"/>
      <c r="F2084" s="38" t="str">
        <f>_xlfn.IFNA(VLOOKUP(Locations[[#This Row],[CleanZip]],ZipCodes[],2,0),"")</f>
        <v/>
      </c>
      <c r="G2084" s="38" t="str">
        <f>_xlfn.IFNA(VLOOKUP(Locations[[#This Row],[CleanZip]],ZipCodes[],3,0),"")</f>
        <v/>
      </c>
      <c r="H2084" s="33"/>
      <c r="I2084" s="39"/>
      <c r="J2084" s="39"/>
      <c r="K2084" s="40"/>
      <c r="L2084" s="40"/>
      <c r="M2084" s="33"/>
      <c r="N2084" s="40"/>
      <c r="O2084" s="33"/>
      <c r="P2084" s="33"/>
      <c r="Q2084" s="33"/>
      <c r="R2084" s="33"/>
      <c r="S2084" s="33"/>
      <c r="T2084" s="33"/>
      <c r="U2084" s="33"/>
      <c r="V2084" s="33"/>
      <c r="W2084" s="23" t="str">
        <f>LEFT(TEXT(Locations[[#This Row],[Zip Code]],"00000"),5)</f>
        <v>00000</v>
      </c>
    </row>
    <row r="2085" spans="2:23" x14ac:dyDescent="0.2">
      <c r="B2085" s="154">
        <v>2073</v>
      </c>
      <c r="C2085" s="33"/>
      <c r="D2085" s="33"/>
      <c r="E2085" s="37"/>
      <c r="F2085" s="38" t="str">
        <f>_xlfn.IFNA(VLOOKUP(Locations[[#This Row],[CleanZip]],ZipCodes[],2,0),"")</f>
        <v/>
      </c>
      <c r="G2085" s="38" t="str">
        <f>_xlfn.IFNA(VLOOKUP(Locations[[#This Row],[CleanZip]],ZipCodes[],3,0),"")</f>
        <v/>
      </c>
      <c r="H2085" s="33"/>
      <c r="I2085" s="39"/>
      <c r="J2085" s="39"/>
      <c r="K2085" s="40"/>
      <c r="L2085" s="40"/>
      <c r="M2085" s="33"/>
      <c r="N2085" s="40"/>
      <c r="O2085" s="33"/>
      <c r="P2085" s="33"/>
      <c r="Q2085" s="33"/>
      <c r="R2085" s="33"/>
      <c r="S2085" s="33"/>
      <c r="T2085" s="33"/>
      <c r="U2085" s="33"/>
      <c r="V2085" s="33"/>
      <c r="W2085" s="23" t="str">
        <f>LEFT(TEXT(Locations[[#This Row],[Zip Code]],"00000"),5)</f>
        <v>00000</v>
      </c>
    </row>
    <row r="2086" spans="2:23" x14ac:dyDescent="0.2">
      <c r="B2086" s="154">
        <v>2074</v>
      </c>
      <c r="C2086" s="33"/>
      <c r="D2086" s="33"/>
      <c r="E2086" s="37"/>
      <c r="F2086" s="38" t="str">
        <f>_xlfn.IFNA(VLOOKUP(Locations[[#This Row],[CleanZip]],ZipCodes[],2,0),"")</f>
        <v/>
      </c>
      <c r="G2086" s="38" t="str">
        <f>_xlfn.IFNA(VLOOKUP(Locations[[#This Row],[CleanZip]],ZipCodes[],3,0),"")</f>
        <v/>
      </c>
      <c r="H2086" s="33"/>
      <c r="I2086" s="39"/>
      <c r="J2086" s="39"/>
      <c r="K2086" s="40"/>
      <c r="L2086" s="40"/>
      <c r="M2086" s="33"/>
      <c r="N2086" s="40"/>
      <c r="O2086" s="33"/>
      <c r="P2086" s="33"/>
      <c r="Q2086" s="33"/>
      <c r="R2086" s="33"/>
      <c r="S2086" s="33"/>
      <c r="T2086" s="33"/>
      <c r="U2086" s="33"/>
      <c r="V2086" s="33"/>
      <c r="W2086" s="23" t="str">
        <f>LEFT(TEXT(Locations[[#This Row],[Zip Code]],"00000"),5)</f>
        <v>00000</v>
      </c>
    </row>
    <row r="2087" spans="2:23" x14ac:dyDescent="0.2">
      <c r="B2087" s="154">
        <v>2075</v>
      </c>
      <c r="C2087" s="33"/>
      <c r="D2087" s="33"/>
      <c r="E2087" s="37"/>
      <c r="F2087" s="38" t="str">
        <f>_xlfn.IFNA(VLOOKUP(Locations[[#This Row],[CleanZip]],ZipCodes[],2,0),"")</f>
        <v/>
      </c>
      <c r="G2087" s="38" t="str">
        <f>_xlfn.IFNA(VLOOKUP(Locations[[#This Row],[CleanZip]],ZipCodes[],3,0),"")</f>
        <v/>
      </c>
      <c r="H2087" s="33"/>
      <c r="I2087" s="39"/>
      <c r="J2087" s="39"/>
      <c r="K2087" s="40"/>
      <c r="L2087" s="40"/>
      <c r="M2087" s="33"/>
      <c r="N2087" s="40"/>
      <c r="O2087" s="33"/>
      <c r="P2087" s="33"/>
      <c r="Q2087" s="33"/>
      <c r="R2087" s="33"/>
      <c r="S2087" s="33"/>
      <c r="T2087" s="33"/>
      <c r="U2087" s="33"/>
      <c r="V2087" s="33"/>
      <c r="W2087" s="23" t="str">
        <f>LEFT(TEXT(Locations[[#This Row],[Zip Code]],"00000"),5)</f>
        <v>00000</v>
      </c>
    </row>
    <row r="2088" spans="2:23" x14ac:dyDescent="0.2">
      <c r="B2088" s="154">
        <v>2076</v>
      </c>
      <c r="C2088" s="33"/>
      <c r="D2088" s="33"/>
      <c r="E2088" s="37"/>
      <c r="F2088" s="38" t="str">
        <f>_xlfn.IFNA(VLOOKUP(Locations[[#This Row],[CleanZip]],ZipCodes[],2,0),"")</f>
        <v/>
      </c>
      <c r="G2088" s="38" t="str">
        <f>_xlfn.IFNA(VLOOKUP(Locations[[#This Row],[CleanZip]],ZipCodes[],3,0),"")</f>
        <v/>
      </c>
      <c r="H2088" s="33"/>
      <c r="I2088" s="39"/>
      <c r="J2088" s="39"/>
      <c r="K2088" s="40"/>
      <c r="L2088" s="40"/>
      <c r="M2088" s="33"/>
      <c r="N2088" s="40"/>
      <c r="O2088" s="33"/>
      <c r="P2088" s="33"/>
      <c r="Q2088" s="33"/>
      <c r="R2088" s="33"/>
      <c r="S2088" s="33"/>
      <c r="T2088" s="33"/>
      <c r="U2088" s="33"/>
      <c r="V2088" s="33"/>
      <c r="W2088" s="23" t="str">
        <f>LEFT(TEXT(Locations[[#This Row],[Zip Code]],"00000"),5)</f>
        <v>00000</v>
      </c>
    </row>
    <row r="2089" spans="2:23" x14ac:dyDescent="0.2">
      <c r="B2089" s="154">
        <v>2077</v>
      </c>
      <c r="C2089" s="33"/>
      <c r="D2089" s="33"/>
      <c r="E2089" s="37"/>
      <c r="F2089" s="38" t="str">
        <f>_xlfn.IFNA(VLOOKUP(Locations[[#This Row],[CleanZip]],ZipCodes[],2,0),"")</f>
        <v/>
      </c>
      <c r="G2089" s="38" t="str">
        <f>_xlfn.IFNA(VLOOKUP(Locations[[#This Row],[CleanZip]],ZipCodes[],3,0),"")</f>
        <v/>
      </c>
      <c r="H2089" s="33"/>
      <c r="I2089" s="39"/>
      <c r="J2089" s="39"/>
      <c r="K2089" s="40"/>
      <c r="L2089" s="40"/>
      <c r="M2089" s="33"/>
      <c r="N2089" s="40"/>
      <c r="O2089" s="33"/>
      <c r="P2089" s="33"/>
      <c r="Q2089" s="33"/>
      <c r="R2089" s="33"/>
      <c r="S2089" s="33"/>
      <c r="T2089" s="33"/>
      <c r="U2089" s="33"/>
      <c r="V2089" s="33"/>
      <c r="W2089" s="23" t="str">
        <f>LEFT(TEXT(Locations[[#This Row],[Zip Code]],"00000"),5)</f>
        <v>00000</v>
      </c>
    </row>
    <row r="2090" spans="2:23" x14ac:dyDescent="0.2">
      <c r="B2090" s="154">
        <v>2078</v>
      </c>
      <c r="C2090" s="33"/>
      <c r="D2090" s="33"/>
      <c r="E2090" s="37"/>
      <c r="F2090" s="38" t="str">
        <f>_xlfn.IFNA(VLOOKUP(Locations[[#This Row],[CleanZip]],ZipCodes[],2,0),"")</f>
        <v/>
      </c>
      <c r="G2090" s="38" t="str">
        <f>_xlfn.IFNA(VLOOKUP(Locations[[#This Row],[CleanZip]],ZipCodes[],3,0),"")</f>
        <v/>
      </c>
      <c r="H2090" s="33"/>
      <c r="I2090" s="39"/>
      <c r="J2090" s="39"/>
      <c r="K2090" s="40"/>
      <c r="L2090" s="40"/>
      <c r="M2090" s="33"/>
      <c r="N2090" s="40"/>
      <c r="O2090" s="33"/>
      <c r="P2090" s="33"/>
      <c r="Q2090" s="33"/>
      <c r="R2090" s="33"/>
      <c r="S2090" s="33"/>
      <c r="T2090" s="33"/>
      <c r="U2090" s="33"/>
      <c r="V2090" s="33"/>
      <c r="W2090" s="23" t="str">
        <f>LEFT(TEXT(Locations[[#This Row],[Zip Code]],"00000"),5)</f>
        <v>00000</v>
      </c>
    </row>
    <row r="2091" spans="2:23" x14ac:dyDescent="0.2">
      <c r="B2091" s="154">
        <v>2079</v>
      </c>
      <c r="C2091" s="33"/>
      <c r="D2091" s="33"/>
      <c r="E2091" s="37"/>
      <c r="F2091" s="38" t="str">
        <f>_xlfn.IFNA(VLOOKUP(Locations[[#This Row],[CleanZip]],ZipCodes[],2,0),"")</f>
        <v/>
      </c>
      <c r="G2091" s="38" t="str">
        <f>_xlfn.IFNA(VLOOKUP(Locations[[#This Row],[CleanZip]],ZipCodes[],3,0),"")</f>
        <v/>
      </c>
      <c r="H2091" s="33"/>
      <c r="I2091" s="39"/>
      <c r="J2091" s="39"/>
      <c r="K2091" s="40"/>
      <c r="L2091" s="40"/>
      <c r="M2091" s="33"/>
      <c r="N2091" s="40"/>
      <c r="O2091" s="33"/>
      <c r="P2091" s="33"/>
      <c r="Q2091" s="33"/>
      <c r="R2091" s="33"/>
      <c r="S2091" s="33"/>
      <c r="T2091" s="33"/>
      <c r="U2091" s="33"/>
      <c r="V2091" s="33"/>
      <c r="W2091" s="23" t="str">
        <f>LEFT(TEXT(Locations[[#This Row],[Zip Code]],"00000"),5)</f>
        <v>00000</v>
      </c>
    </row>
    <row r="2092" spans="2:23" x14ac:dyDescent="0.2">
      <c r="B2092" s="154">
        <v>2080</v>
      </c>
      <c r="C2092" s="33"/>
      <c r="D2092" s="33"/>
      <c r="E2092" s="37"/>
      <c r="F2092" s="38" t="str">
        <f>_xlfn.IFNA(VLOOKUP(Locations[[#This Row],[CleanZip]],ZipCodes[],2,0),"")</f>
        <v/>
      </c>
      <c r="G2092" s="38" t="str">
        <f>_xlfn.IFNA(VLOOKUP(Locations[[#This Row],[CleanZip]],ZipCodes[],3,0),"")</f>
        <v/>
      </c>
      <c r="H2092" s="33"/>
      <c r="I2092" s="39"/>
      <c r="J2092" s="39"/>
      <c r="K2092" s="40"/>
      <c r="L2092" s="40"/>
      <c r="M2092" s="33"/>
      <c r="N2092" s="40"/>
      <c r="O2092" s="33"/>
      <c r="P2092" s="33"/>
      <c r="Q2092" s="33"/>
      <c r="R2092" s="33"/>
      <c r="S2092" s="33"/>
      <c r="T2092" s="33"/>
      <c r="U2092" s="33"/>
      <c r="V2092" s="33"/>
      <c r="W2092" s="23" t="str">
        <f>LEFT(TEXT(Locations[[#This Row],[Zip Code]],"00000"),5)</f>
        <v>00000</v>
      </c>
    </row>
    <row r="2093" spans="2:23" x14ac:dyDescent="0.2">
      <c r="B2093" s="154">
        <v>2081</v>
      </c>
      <c r="C2093" s="33"/>
      <c r="D2093" s="33"/>
      <c r="E2093" s="37"/>
      <c r="F2093" s="38" t="str">
        <f>_xlfn.IFNA(VLOOKUP(Locations[[#This Row],[CleanZip]],ZipCodes[],2,0),"")</f>
        <v/>
      </c>
      <c r="G2093" s="38" t="str">
        <f>_xlfn.IFNA(VLOOKUP(Locations[[#This Row],[CleanZip]],ZipCodes[],3,0),"")</f>
        <v/>
      </c>
      <c r="H2093" s="33"/>
      <c r="I2093" s="39"/>
      <c r="J2093" s="39"/>
      <c r="K2093" s="40"/>
      <c r="L2093" s="40"/>
      <c r="M2093" s="33"/>
      <c r="N2093" s="40"/>
      <c r="O2093" s="33"/>
      <c r="P2093" s="33"/>
      <c r="Q2093" s="33"/>
      <c r="R2093" s="33"/>
      <c r="S2093" s="33"/>
      <c r="T2093" s="33"/>
      <c r="U2093" s="33"/>
      <c r="V2093" s="33"/>
      <c r="W2093" s="23" t="str">
        <f>LEFT(TEXT(Locations[[#This Row],[Zip Code]],"00000"),5)</f>
        <v>00000</v>
      </c>
    </row>
    <row r="2094" spans="2:23" x14ac:dyDescent="0.2">
      <c r="B2094" s="154">
        <v>2082</v>
      </c>
      <c r="C2094" s="33"/>
      <c r="D2094" s="33"/>
      <c r="E2094" s="37"/>
      <c r="F2094" s="38" t="str">
        <f>_xlfn.IFNA(VLOOKUP(Locations[[#This Row],[CleanZip]],ZipCodes[],2,0),"")</f>
        <v/>
      </c>
      <c r="G2094" s="38" t="str">
        <f>_xlfn.IFNA(VLOOKUP(Locations[[#This Row],[CleanZip]],ZipCodes[],3,0),"")</f>
        <v/>
      </c>
      <c r="H2094" s="33"/>
      <c r="I2094" s="39"/>
      <c r="J2094" s="39"/>
      <c r="K2094" s="40"/>
      <c r="L2094" s="40"/>
      <c r="M2094" s="33"/>
      <c r="N2094" s="40"/>
      <c r="O2094" s="33"/>
      <c r="P2094" s="33"/>
      <c r="Q2094" s="33"/>
      <c r="R2094" s="33"/>
      <c r="S2094" s="33"/>
      <c r="T2094" s="33"/>
      <c r="U2094" s="33"/>
      <c r="V2094" s="33"/>
      <c r="W2094" s="23" t="str">
        <f>LEFT(TEXT(Locations[[#This Row],[Zip Code]],"00000"),5)</f>
        <v>00000</v>
      </c>
    </row>
    <row r="2095" spans="2:23" x14ac:dyDescent="0.2">
      <c r="B2095" s="154">
        <v>2083</v>
      </c>
      <c r="C2095" s="33"/>
      <c r="D2095" s="33"/>
      <c r="E2095" s="37"/>
      <c r="F2095" s="38" t="str">
        <f>_xlfn.IFNA(VLOOKUP(Locations[[#This Row],[CleanZip]],ZipCodes[],2,0),"")</f>
        <v/>
      </c>
      <c r="G2095" s="38" t="str">
        <f>_xlfn.IFNA(VLOOKUP(Locations[[#This Row],[CleanZip]],ZipCodes[],3,0),"")</f>
        <v/>
      </c>
      <c r="H2095" s="33"/>
      <c r="I2095" s="39"/>
      <c r="J2095" s="39"/>
      <c r="K2095" s="40"/>
      <c r="L2095" s="40"/>
      <c r="M2095" s="33"/>
      <c r="N2095" s="40"/>
      <c r="O2095" s="33"/>
      <c r="P2095" s="33"/>
      <c r="Q2095" s="33"/>
      <c r="R2095" s="33"/>
      <c r="S2095" s="33"/>
      <c r="T2095" s="33"/>
      <c r="U2095" s="33"/>
      <c r="V2095" s="33"/>
      <c r="W2095" s="23" t="str">
        <f>LEFT(TEXT(Locations[[#This Row],[Zip Code]],"00000"),5)</f>
        <v>00000</v>
      </c>
    </row>
    <row r="2096" spans="2:23" x14ac:dyDescent="0.2">
      <c r="B2096" s="154">
        <v>2084</v>
      </c>
      <c r="C2096" s="33"/>
      <c r="D2096" s="33"/>
      <c r="E2096" s="37"/>
      <c r="F2096" s="38" t="str">
        <f>_xlfn.IFNA(VLOOKUP(Locations[[#This Row],[CleanZip]],ZipCodes[],2,0),"")</f>
        <v/>
      </c>
      <c r="G2096" s="38" t="str">
        <f>_xlfn.IFNA(VLOOKUP(Locations[[#This Row],[CleanZip]],ZipCodes[],3,0),"")</f>
        <v/>
      </c>
      <c r="H2096" s="33"/>
      <c r="I2096" s="39"/>
      <c r="J2096" s="39"/>
      <c r="K2096" s="40"/>
      <c r="L2096" s="40"/>
      <c r="M2096" s="33"/>
      <c r="N2096" s="40"/>
      <c r="O2096" s="33"/>
      <c r="P2096" s="33"/>
      <c r="Q2096" s="33"/>
      <c r="R2096" s="33"/>
      <c r="S2096" s="33"/>
      <c r="T2096" s="33"/>
      <c r="U2096" s="33"/>
      <c r="V2096" s="33"/>
      <c r="W2096" s="23" t="str">
        <f>LEFT(TEXT(Locations[[#This Row],[Zip Code]],"00000"),5)</f>
        <v>00000</v>
      </c>
    </row>
    <row r="2097" spans="2:23" x14ac:dyDescent="0.2">
      <c r="B2097" s="154">
        <v>2085</v>
      </c>
      <c r="C2097" s="33"/>
      <c r="D2097" s="33"/>
      <c r="E2097" s="37"/>
      <c r="F2097" s="38" t="str">
        <f>_xlfn.IFNA(VLOOKUP(Locations[[#This Row],[CleanZip]],ZipCodes[],2,0),"")</f>
        <v/>
      </c>
      <c r="G2097" s="38" t="str">
        <f>_xlfn.IFNA(VLOOKUP(Locations[[#This Row],[CleanZip]],ZipCodes[],3,0),"")</f>
        <v/>
      </c>
      <c r="H2097" s="33"/>
      <c r="I2097" s="39"/>
      <c r="J2097" s="39"/>
      <c r="K2097" s="40"/>
      <c r="L2097" s="40"/>
      <c r="M2097" s="33"/>
      <c r="N2097" s="40"/>
      <c r="O2097" s="33"/>
      <c r="P2097" s="33"/>
      <c r="Q2097" s="33"/>
      <c r="R2097" s="33"/>
      <c r="S2097" s="33"/>
      <c r="T2097" s="33"/>
      <c r="U2097" s="33"/>
      <c r="V2097" s="33"/>
      <c r="W2097" s="23" t="str">
        <f>LEFT(TEXT(Locations[[#This Row],[Zip Code]],"00000"),5)</f>
        <v>00000</v>
      </c>
    </row>
    <row r="2098" spans="2:23" x14ac:dyDescent="0.2">
      <c r="B2098" s="154">
        <v>2086</v>
      </c>
      <c r="C2098" s="33"/>
      <c r="D2098" s="33"/>
      <c r="E2098" s="37"/>
      <c r="F2098" s="38" t="str">
        <f>_xlfn.IFNA(VLOOKUP(Locations[[#This Row],[CleanZip]],ZipCodes[],2,0),"")</f>
        <v/>
      </c>
      <c r="G2098" s="38" t="str">
        <f>_xlfn.IFNA(VLOOKUP(Locations[[#This Row],[CleanZip]],ZipCodes[],3,0),"")</f>
        <v/>
      </c>
      <c r="H2098" s="33"/>
      <c r="I2098" s="39"/>
      <c r="J2098" s="39"/>
      <c r="K2098" s="40"/>
      <c r="L2098" s="40"/>
      <c r="M2098" s="33"/>
      <c r="N2098" s="40"/>
      <c r="O2098" s="33"/>
      <c r="P2098" s="33"/>
      <c r="Q2098" s="33"/>
      <c r="R2098" s="33"/>
      <c r="S2098" s="33"/>
      <c r="T2098" s="33"/>
      <c r="U2098" s="33"/>
      <c r="V2098" s="33"/>
      <c r="W2098" s="23" t="str">
        <f>LEFT(TEXT(Locations[[#This Row],[Zip Code]],"00000"),5)</f>
        <v>00000</v>
      </c>
    </row>
    <row r="2099" spans="2:23" x14ac:dyDescent="0.2">
      <c r="B2099" s="154">
        <v>2087</v>
      </c>
      <c r="C2099" s="33"/>
      <c r="D2099" s="33"/>
      <c r="E2099" s="37"/>
      <c r="F2099" s="38" t="str">
        <f>_xlfn.IFNA(VLOOKUP(Locations[[#This Row],[CleanZip]],ZipCodes[],2,0),"")</f>
        <v/>
      </c>
      <c r="G2099" s="38" t="str">
        <f>_xlfn.IFNA(VLOOKUP(Locations[[#This Row],[CleanZip]],ZipCodes[],3,0),"")</f>
        <v/>
      </c>
      <c r="H2099" s="33"/>
      <c r="I2099" s="39"/>
      <c r="J2099" s="39"/>
      <c r="K2099" s="40"/>
      <c r="L2099" s="40"/>
      <c r="M2099" s="33"/>
      <c r="N2099" s="40"/>
      <c r="O2099" s="33"/>
      <c r="P2099" s="33"/>
      <c r="Q2099" s="33"/>
      <c r="R2099" s="33"/>
      <c r="S2099" s="33"/>
      <c r="T2099" s="33"/>
      <c r="U2099" s="33"/>
      <c r="V2099" s="33"/>
      <c r="W2099" s="23" t="str">
        <f>LEFT(TEXT(Locations[[#This Row],[Zip Code]],"00000"),5)</f>
        <v>00000</v>
      </c>
    </row>
    <row r="2100" spans="2:23" x14ac:dyDescent="0.2">
      <c r="B2100" s="154">
        <v>2088</v>
      </c>
      <c r="C2100" s="33"/>
      <c r="D2100" s="33"/>
      <c r="E2100" s="37"/>
      <c r="F2100" s="38" t="str">
        <f>_xlfn.IFNA(VLOOKUP(Locations[[#This Row],[CleanZip]],ZipCodes[],2,0),"")</f>
        <v/>
      </c>
      <c r="G2100" s="38" t="str">
        <f>_xlfn.IFNA(VLOOKUP(Locations[[#This Row],[CleanZip]],ZipCodes[],3,0),"")</f>
        <v/>
      </c>
      <c r="H2100" s="33"/>
      <c r="I2100" s="39"/>
      <c r="J2100" s="39"/>
      <c r="K2100" s="40"/>
      <c r="L2100" s="40"/>
      <c r="M2100" s="33"/>
      <c r="N2100" s="40"/>
      <c r="O2100" s="33"/>
      <c r="P2100" s="33"/>
      <c r="Q2100" s="33"/>
      <c r="R2100" s="33"/>
      <c r="S2100" s="33"/>
      <c r="T2100" s="33"/>
      <c r="U2100" s="33"/>
      <c r="V2100" s="33"/>
      <c r="W2100" s="23" t="str">
        <f>LEFT(TEXT(Locations[[#This Row],[Zip Code]],"00000"),5)</f>
        <v>00000</v>
      </c>
    </row>
    <row r="2101" spans="2:23" x14ac:dyDescent="0.2">
      <c r="B2101" s="154">
        <v>2089</v>
      </c>
      <c r="C2101" s="33"/>
      <c r="D2101" s="33"/>
      <c r="E2101" s="37"/>
      <c r="F2101" s="38" t="str">
        <f>_xlfn.IFNA(VLOOKUP(Locations[[#This Row],[CleanZip]],ZipCodes[],2,0),"")</f>
        <v/>
      </c>
      <c r="G2101" s="38" t="str">
        <f>_xlfn.IFNA(VLOOKUP(Locations[[#This Row],[CleanZip]],ZipCodes[],3,0),"")</f>
        <v/>
      </c>
      <c r="H2101" s="33"/>
      <c r="I2101" s="39"/>
      <c r="J2101" s="39"/>
      <c r="K2101" s="40"/>
      <c r="L2101" s="40"/>
      <c r="M2101" s="33"/>
      <c r="N2101" s="40"/>
      <c r="O2101" s="33"/>
      <c r="P2101" s="33"/>
      <c r="Q2101" s="33"/>
      <c r="R2101" s="33"/>
      <c r="S2101" s="33"/>
      <c r="T2101" s="33"/>
      <c r="U2101" s="33"/>
      <c r="V2101" s="33"/>
      <c r="W2101" s="23" t="str">
        <f>LEFT(TEXT(Locations[[#This Row],[Zip Code]],"00000"),5)</f>
        <v>00000</v>
      </c>
    </row>
    <row r="2102" spans="2:23" x14ac:dyDescent="0.2">
      <c r="B2102" s="154">
        <v>2090</v>
      </c>
      <c r="C2102" s="33"/>
      <c r="D2102" s="33"/>
      <c r="E2102" s="37"/>
      <c r="F2102" s="38" t="str">
        <f>_xlfn.IFNA(VLOOKUP(Locations[[#This Row],[CleanZip]],ZipCodes[],2,0),"")</f>
        <v/>
      </c>
      <c r="G2102" s="38" t="str">
        <f>_xlfn.IFNA(VLOOKUP(Locations[[#This Row],[CleanZip]],ZipCodes[],3,0),"")</f>
        <v/>
      </c>
      <c r="H2102" s="33"/>
      <c r="I2102" s="39"/>
      <c r="J2102" s="39"/>
      <c r="K2102" s="40"/>
      <c r="L2102" s="40"/>
      <c r="M2102" s="33"/>
      <c r="N2102" s="40"/>
      <c r="O2102" s="33"/>
      <c r="P2102" s="33"/>
      <c r="Q2102" s="33"/>
      <c r="R2102" s="33"/>
      <c r="S2102" s="33"/>
      <c r="T2102" s="33"/>
      <c r="U2102" s="33"/>
      <c r="V2102" s="33"/>
      <c r="W2102" s="23" t="str">
        <f>LEFT(TEXT(Locations[[#This Row],[Zip Code]],"00000"),5)</f>
        <v>00000</v>
      </c>
    </row>
    <row r="2103" spans="2:23" x14ac:dyDescent="0.2">
      <c r="B2103" s="154">
        <v>2091</v>
      </c>
      <c r="C2103" s="33"/>
      <c r="D2103" s="33"/>
      <c r="E2103" s="37"/>
      <c r="F2103" s="38" t="str">
        <f>_xlfn.IFNA(VLOOKUP(Locations[[#This Row],[CleanZip]],ZipCodes[],2,0),"")</f>
        <v/>
      </c>
      <c r="G2103" s="38" t="str">
        <f>_xlfn.IFNA(VLOOKUP(Locations[[#This Row],[CleanZip]],ZipCodes[],3,0),"")</f>
        <v/>
      </c>
      <c r="H2103" s="33"/>
      <c r="I2103" s="39"/>
      <c r="J2103" s="39"/>
      <c r="K2103" s="40"/>
      <c r="L2103" s="40"/>
      <c r="M2103" s="33"/>
      <c r="N2103" s="40"/>
      <c r="O2103" s="33"/>
      <c r="P2103" s="33"/>
      <c r="Q2103" s="33"/>
      <c r="R2103" s="33"/>
      <c r="S2103" s="33"/>
      <c r="T2103" s="33"/>
      <c r="U2103" s="33"/>
      <c r="V2103" s="33"/>
      <c r="W2103" s="23" t="str">
        <f>LEFT(TEXT(Locations[[#This Row],[Zip Code]],"00000"),5)</f>
        <v>00000</v>
      </c>
    </row>
    <row r="2104" spans="2:23" x14ac:dyDescent="0.2">
      <c r="B2104" s="154">
        <v>2092</v>
      </c>
      <c r="C2104" s="33"/>
      <c r="D2104" s="33"/>
      <c r="E2104" s="37"/>
      <c r="F2104" s="38" t="str">
        <f>_xlfn.IFNA(VLOOKUP(Locations[[#This Row],[CleanZip]],ZipCodes[],2,0),"")</f>
        <v/>
      </c>
      <c r="G2104" s="38" t="str">
        <f>_xlfn.IFNA(VLOOKUP(Locations[[#This Row],[CleanZip]],ZipCodes[],3,0),"")</f>
        <v/>
      </c>
      <c r="H2104" s="33"/>
      <c r="I2104" s="39"/>
      <c r="J2104" s="39"/>
      <c r="K2104" s="40"/>
      <c r="L2104" s="40"/>
      <c r="M2104" s="33"/>
      <c r="N2104" s="40"/>
      <c r="O2104" s="33"/>
      <c r="P2104" s="33"/>
      <c r="Q2104" s="33"/>
      <c r="R2104" s="33"/>
      <c r="S2104" s="33"/>
      <c r="T2104" s="33"/>
      <c r="U2104" s="33"/>
      <c r="V2104" s="33"/>
      <c r="W2104" s="23" t="str">
        <f>LEFT(TEXT(Locations[[#This Row],[Zip Code]],"00000"),5)</f>
        <v>00000</v>
      </c>
    </row>
    <row r="2105" spans="2:23" x14ac:dyDescent="0.2">
      <c r="B2105" s="154">
        <v>2093</v>
      </c>
      <c r="C2105" s="33"/>
      <c r="D2105" s="33"/>
      <c r="E2105" s="37"/>
      <c r="F2105" s="38" t="str">
        <f>_xlfn.IFNA(VLOOKUP(Locations[[#This Row],[CleanZip]],ZipCodes[],2,0),"")</f>
        <v/>
      </c>
      <c r="G2105" s="38" t="str">
        <f>_xlfn.IFNA(VLOOKUP(Locations[[#This Row],[CleanZip]],ZipCodes[],3,0),"")</f>
        <v/>
      </c>
      <c r="H2105" s="33"/>
      <c r="I2105" s="39"/>
      <c r="J2105" s="39"/>
      <c r="K2105" s="40"/>
      <c r="L2105" s="40"/>
      <c r="M2105" s="33"/>
      <c r="N2105" s="40"/>
      <c r="O2105" s="33"/>
      <c r="P2105" s="33"/>
      <c r="Q2105" s="33"/>
      <c r="R2105" s="33"/>
      <c r="S2105" s="33"/>
      <c r="T2105" s="33"/>
      <c r="U2105" s="33"/>
      <c r="V2105" s="33"/>
      <c r="W2105" s="23" t="str">
        <f>LEFT(TEXT(Locations[[#This Row],[Zip Code]],"00000"),5)</f>
        <v>00000</v>
      </c>
    </row>
    <row r="2106" spans="2:23" x14ac:dyDescent="0.2">
      <c r="B2106" s="154">
        <v>2094</v>
      </c>
      <c r="C2106" s="33"/>
      <c r="D2106" s="33"/>
      <c r="E2106" s="37"/>
      <c r="F2106" s="38" t="str">
        <f>_xlfn.IFNA(VLOOKUP(Locations[[#This Row],[CleanZip]],ZipCodes[],2,0),"")</f>
        <v/>
      </c>
      <c r="G2106" s="38" t="str">
        <f>_xlfn.IFNA(VLOOKUP(Locations[[#This Row],[CleanZip]],ZipCodes[],3,0),"")</f>
        <v/>
      </c>
      <c r="H2106" s="33"/>
      <c r="I2106" s="39"/>
      <c r="J2106" s="39"/>
      <c r="K2106" s="40"/>
      <c r="L2106" s="40"/>
      <c r="M2106" s="33"/>
      <c r="N2106" s="40"/>
      <c r="O2106" s="33"/>
      <c r="P2106" s="33"/>
      <c r="Q2106" s="33"/>
      <c r="R2106" s="33"/>
      <c r="S2106" s="33"/>
      <c r="T2106" s="33"/>
      <c r="U2106" s="33"/>
      <c r="V2106" s="33"/>
      <c r="W2106" s="23" t="str">
        <f>LEFT(TEXT(Locations[[#This Row],[Zip Code]],"00000"),5)</f>
        <v>00000</v>
      </c>
    </row>
    <row r="2107" spans="2:23" x14ac:dyDescent="0.2">
      <c r="B2107" s="154">
        <v>2095</v>
      </c>
      <c r="C2107" s="33"/>
      <c r="D2107" s="33"/>
      <c r="E2107" s="37"/>
      <c r="F2107" s="38" t="str">
        <f>_xlfn.IFNA(VLOOKUP(Locations[[#This Row],[CleanZip]],ZipCodes[],2,0),"")</f>
        <v/>
      </c>
      <c r="G2107" s="38" t="str">
        <f>_xlfn.IFNA(VLOOKUP(Locations[[#This Row],[CleanZip]],ZipCodes[],3,0),"")</f>
        <v/>
      </c>
      <c r="H2107" s="33"/>
      <c r="I2107" s="39"/>
      <c r="J2107" s="39"/>
      <c r="K2107" s="40"/>
      <c r="L2107" s="40"/>
      <c r="M2107" s="33"/>
      <c r="N2107" s="40"/>
      <c r="O2107" s="33"/>
      <c r="P2107" s="33"/>
      <c r="Q2107" s="33"/>
      <c r="R2107" s="33"/>
      <c r="S2107" s="33"/>
      <c r="T2107" s="33"/>
      <c r="U2107" s="33"/>
      <c r="V2107" s="33"/>
      <c r="W2107" s="23" t="str">
        <f>LEFT(TEXT(Locations[[#This Row],[Zip Code]],"00000"),5)</f>
        <v>00000</v>
      </c>
    </row>
    <row r="2108" spans="2:23" x14ac:dyDescent="0.2">
      <c r="B2108" s="154">
        <v>2096</v>
      </c>
      <c r="C2108" s="33"/>
      <c r="D2108" s="33"/>
      <c r="E2108" s="37"/>
      <c r="F2108" s="38" t="str">
        <f>_xlfn.IFNA(VLOOKUP(Locations[[#This Row],[CleanZip]],ZipCodes[],2,0),"")</f>
        <v/>
      </c>
      <c r="G2108" s="38" t="str">
        <f>_xlfn.IFNA(VLOOKUP(Locations[[#This Row],[CleanZip]],ZipCodes[],3,0),"")</f>
        <v/>
      </c>
      <c r="H2108" s="33"/>
      <c r="I2108" s="39"/>
      <c r="J2108" s="39"/>
      <c r="K2108" s="40"/>
      <c r="L2108" s="40"/>
      <c r="M2108" s="33"/>
      <c r="N2108" s="40"/>
      <c r="O2108" s="33"/>
      <c r="P2108" s="33"/>
      <c r="Q2108" s="33"/>
      <c r="R2108" s="33"/>
      <c r="S2108" s="33"/>
      <c r="T2108" s="33"/>
      <c r="U2108" s="33"/>
      <c r="V2108" s="33"/>
      <c r="W2108" s="23" t="str">
        <f>LEFT(TEXT(Locations[[#This Row],[Zip Code]],"00000"),5)</f>
        <v>00000</v>
      </c>
    </row>
    <row r="2109" spans="2:23" x14ac:dyDescent="0.2">
      <c r="B2109" s="154">
        <v>2097</v>
      </c>
      <c r="C2109" s="33"/>
      <c r="D2109" s="33"/>
      <c r="E2109" s="37"/>
      <c r="F2109" s="38" t="str">
        <f>_xlfn.IFNA(VLOOKUP(Locations[[#This Row],[CleanZip]],ZipCodes[],2,0),"")</f>
        <v/>
      </c>
      <c r="G2109" s="38" t="str">
        <f>_xlfn.IFNA(VLOOKUP(Locations[[#This Row],[CleanZip]],ZipCodes[],3,0),"")</f>
        <v/>
      </c>
      <c r="H2109" s="33"/>
      <c r="I2109" s="39"/>
      <c r="J2109" s="39"/>
      <c r="K2109" s="40"/>
      <c r="L2109" s="40"/>
      <c r="M2109" s="33"/>
      <c r="N2109" s="40"/>
      <c r="O2109" s="33"/>
      <c r="P2109" s="33"/>
      <c r="Q2109" s="33"/>
      <c r="R2109" s="33"/>
      <c r="S2109" s="33"/>
      <c r="T2109" s="33"/>
      <c r="U2109" s="33"/>
      <c r="V2109" s="33"/>
      <c r="W2109" s="23" t="str">
        <f>LEFT(TEXT(Locations[[#This Row],[Zip Code]],"00000"),5)</f>
        <v>00000</v>
      </c>
    </row>
    <row r="2110" spans="2:23" x14ac:dyDescent="0.2">
      <c r="B2110" s="154">
        <v>2098</v>
      </c>
      <c r="C2110" s="33"/>
      <c r="D2110" s="33"/>
      <c r="E2110" s="37"/>
      <c r="F2110" s="38" t="str">
        <f>_xlfn.IFNA(VLOOKUP(Locations[[#This Row],[CleanZip]],ZipCodes[],2,0),"")</f>
        <v/>
      </c>
      <c r="G2110" s="38" t="str">
        <f>_xlfn.IFNA(VLOOKUP(Locations[[#This Row],[CleanZip]],ZipCodes[],3,0),"")</f>
        <v/>
      </c>
      <c r="H2110" s="33"/>
      <c r="I2110" s="39"/>
      <c r="J2110" s="39"/>
      <c r="K2110" s="40"/>
      <c r="L2110" s="40"/>
      <c r="M2110" s="33"/>
      <c r="N2110" s="40"/>
      <c r="O2110" s="33"/>
      <c r="P2110" s="33"/>
      <c r="Q2110" s="33"/>
      <c r="R2110" s="33"/>
      <c r="S2110" s="33"/>
      <c r="T2110" s="33"/>
      <c r="U2110" s="33"/>
      <c r="V2110" s="33"/>
      <c r="W2110" s="23" t="str">
        <f>LEFT(TEXT(Locations[[#This Row],[Zip Code]],"00000"),5)</f>
        <v>00000</v>
      </c>
    </row>
    <row r="2111" spans="2:23" x14ac:dyDescent="0.2">
      <c r="B2111" s="154">
        <v>2099</v>
      </c>
      <c r="C2111" s="33"/>
      <c r="D2111" s="33"/>
      <c r="E2111" s="37"/>
      <c r="F2111" s="38" t="str">
        <f>_xlfn.IFNA(VLOOKUP(Locations[[#This Row],[CleanZip]],ZipCodes[],2,0),"")</f>
        <v/>
      </c>
      <c r="G2111" s="38" t="str">
        <f>_xlfn.IFNA(VLOOKUP(Locations[[#This Row],[CleanZip]],ZipCodes[],3,0),"")</f>
        <v/>
      </c>
      <c r="H2111" s="33"/>
      <c r="I2111" s="39"/>
      <c r="J2111" s="39"/>
      <c r="K2111" s="40"/>
      <c r="L2111" s="40"/>
      <c r="M2111" s="33"/>
      <c r="N2111" s="40"/>
      <c r="O2111" s="33"/>
      <c r="P2111" s="33"/>
      <c r="Q2111" s="33"/>
      <c r="R2111" s="33"/>
      <c r="S2111" s="33"/>
      <c r="T2111" s="33"/>
      <c r="U2111" s="33"/>
      <c r="V2111" s="33"/>
      <c r="W2111" s="23" t="str">
        <f>LEFT(TEXT(Locations[[#This Row],[Zip Code]],"00000"),5)</f>
        <v>00000</v>
      </c>
    </row>
    <row r="2112" spans="2:23" x14ac:dyDescent="0.2">
      <c r="B2112" s="154">
        <v>2100</v>
      </c>
      <c r="C2112" s="33"/>
      <c r="D2112" s="33"/>
      <c r="E2112" s="37"/>
      <c r="F2112" s="38" t="str">
        <f>_xlfn.IFNA(VLOOKUP(Locations[[#This Row],[CleanZip]],ZipCodes[],2,0),"")</f>
        <v/>
      </c>
      <c r="G2112" s="38" t="str">
        <f>_xlfn.IFNA(VLOOKUP(Locations[[#This Row],[CleanZip]],ZipCodes[],3,0),"")</f>
        <v/>
      </c>
      <c r="H2112" s="33"/>
      <c r="I2112" s="39"/>
      <c r="J2112" s="39"/>
      <c r="K2112" s="40"/>
      <c r="L2112" s="40"/>
      <c r="M2112" s="33"/>
      <c r="N2112" s="40"/>
      <c r="O2112" s="33"/>
      <c r="P2112" s="33"/>
      <c r="Q2112" s="33"/>
      <c r="R2112" s="33"/>
      <c r="S2112" s="33"/>
      <c r="T2112" s="33"/>
      <c r="U2112" s="33"/>
      <c r="V2112" s="33"/>
      <c r="W2112" s="23" t="str">
        <f>LEFT(TEXT(Locations[[#This Row],[Zip Code]],"00000"),5)</f>
        <v>00000</v>
      </c>
    </row>
    <row r="2113" spans="2:23" x14ac:dyDescent="0.2">
      <c r="B2113" s="154">
        <v>2101</v>
      </c>
      <c r="C2113" s="33"/>
      <c r="D2113" s="33"/>
      <c r="E2113" s="37"/>
      <c r="F2113" s="38" t="str">
        <f>_xlfn.IFNA(VLOOKUP(Locations[[#This Row],[CleanZip]],ZipCodes[],2,0),"")</f>
        <v/>
      </c>
      <c r="G2113" s="38" t="str">
        <f>_xlfn.IFNA(VLOOKUP(Locations[[#This Row],[CleanZip]],ZipCodes[],3,0),"")</f>
        <v/>
      </c>
      <c r="H2113" s="33"/>
      <c r="I2113" s="39"/>
      <c r="J2113" s="39"/>
      <c r="K2113" s="40"/>
      <c r="L2113" s="40"/>
      <c r="M2113" s="33"/>
      <c r="N2113" s="40"/>
      <c r="O2113" s="33"/>
      <c r="P2113" s="33"/>
      <c r="Q2113" s="33"/>
      <c r="R2113" s="33"/>
      <c r="S2113" s="33"/>
      <c r="T2113" s="33"/>
      <c r="U2113" s="33"/>
      <c r="V2113" s="33"/>
      <c r="W2113" s="23" t="str">
        <f>LEFT(TEXT(Locations[[#This Row],[Zip Code]],"00000"),5)</f>
        <v>00000</v>
      </c>
    </row>
    <row r="2114" spans="2:23" x14ac:dyDescent="0.2">
      <c r="B2114" s="154">
        <v>2102</v>
      </c>
      <c r="C2114" s="33"/>
      <c r="D2114" s="33"/>
      <c r="E2114" s="37"/>
      <c r="F2114" s="38" t="str">
        <f>_xlfn.IFNA(VLOOKUP(Locations[[#This Row],[CleanZip]],ZipCodes[],2,0),"")</f>
        <v/>
      </c>
      <c r="G2114" s="38" t="str">
        <f>_xlfn.IFNA(VLOOKUP(Locations[[#This Row],[CleanZip]],ZipCodes[],3,0),"")</f>
        <v/>
      </c>
      <c r="H2114" s="33"/>
      <c r="I2114" s="39"/>
      <c r="J2114" s="39"/>
      <c r="K2114" s="40"/>
      <c r="L2114" s="40"/>
      <c r="M2114" s="33"/>
      <c r="N2114" s="40"/>
      <c r="O2114" s="33"/>
      <c r="P2114" s="33"/>
      <c r="Q2114" s="33"/>
      <c r="R2114" s="33"/>
      <c r="S2114" s="33"/>
      <c r="T2114" s="33"/>
      <c r="U2114" s="33"/>
      <c r="V2114" s="33"/>
      <c r="W2114" s="23" t="str">
        <f>LEFT(TEXT(Locations[[#This Row],[Zip Code]],"00000"),5)</f>
        <v>00000</v>
      </c>
    </row>
    <row r="2115" spans="2:23" x14ac:dyDescent="0.2">
      <c r="B2115" s="154">
        <v>2103</v>
      </c>
      <c r="C2115" s="33"/>
      <c r="D2115" s="33"/>
      <c r="E2115" s="37"/>
      <c r="F2115" s="38" t="str">
        <f>_xlfn.IFNA(VLOOKUP(Locations[[#This Row],[CleanZip]],ZipCodes[],2,0),"")</f>
        <v/>
      </c>
      <c r="G2115" s="38" t="str">
        <f>_xlfn.IFNA(VLOOKUP(Locations[[#This Row],[CleanZip]],ZipCodes[],3,0),"")</f>
        <v/>
      </c>
      <c r="H2115" s="33"/>
      <c r="I2115" s="39"/>
      <c r="J2115" s="39"/>
      <c r="K2115" s="40"/>
      <c r="L2115" s="40"/>
      <c r="M2115" s="33"/>
      <c r="N2115" s="40"/>
      <c r="O2115" s="33"/>
      <c r="P2115" s="33"/>
      <c r="Q2115" s="33"/>
      <c r="R2115" s="33"/>
      <c r="S2115" s="33"/>
      <c r="T2115" s="33"/>
      <c r="U2115" s="33"/>
      <c r="V2115" s="33"/>
      <c r="W2115" s="23" t="str">
        <f>LEFT(TEXT(Locations[[#This Row],[Zip Code]],"00000"),5)</f>
        <v>00000</v>
      </c>
    </row>
    <row r="2116" spans="2:23" x14ac:dyDescent="0.2">
      <c r="B2116" s="154">
        <v>2104</v>
      </c>
      <c r="C2116" s="33"/>
      <c r="D2116" s="33"/>
      <c r="E2116" s="37"/>
      <c r="F2116" s="38" t="str">
        <f>_xlfn.IFNA(VLOOKUP(Locations[[#This Row],[CleanZip]],ZipCodes[],2,0),"")</f>
        <v/>
      </c>
      <c r="G2116" s="38" t="str">
        <f>_xlfn.IFNA(VLOOKUP(Locations[[#This Row],[CleanZip]],ZipCodes[],3,0),"")</f>
        <v/>
      </c>
      <c r="H2116" s="33"/>
      <c r="I2116" s="39"/>
      <c r="J2116" s="39"/>
      <c r="K2116" s="40"/>
      <c r="L2116" s="40"/>
      <c r="M2116" s="33"/>
      <c r="N2116" s="40"/>
      <c r="O2116" s="33"/>
      <c r="P2116" s="33"/>
      <c r="Q2116" s="33"/>
      <c r="R2116" s="33"/>
      <c r="S2116" s="33"/>
      <c r="T2116" s="33"/>
      <c r="U2116" s="33"/>
      <c r="V2116" s="33"/>
      <c r="W2116" s="23" t="str">
        <f>LEFT(TEXT(Locations[[#This Row],[Zip Code]],"00000"),5)</f>
        <v>00000</v>
      </c>
    </row>
    <row r="2117" spans="2:23" x14ac:dyDescent="0.2">
      <c r="B2117" s="154">
        <v>2105</v>
      </c>
      <c r="C2117" s="33"/>
      <c r="D2117" s="33"/>
      <c r="E2117" s="37"/>
      <c r="F2117" s="38" t="str">
        <f>_xlfn.IFNA(VLOOKUP(Locations[[#This Row],[CleanZip]],ZipCodes[],2,0),"")</f>
        <v/>
      </c>
      <c r="G2117" s="38" t="str">
        <f>_xlfn.IFNA(VLOOKUP(Locations[[#This Row],[CleanZip]],ZipCodes[],3,0),"")</f>
        <v/>
      </c>
      <c r="H2117" s="33"/>
      <c r="I2117" s="39"/>
      <c r="J2117" s="39"/>
      <c r="K2117" s="40"/>
      <c r="L2117" s="40"/>
      <c r="M2117" s="33"/>
      <c r="N2117" s="40"/>
      <c r="O2117" s="33"/>
      <c r="P2117" s="33"/>
      <c r="Q2117" s="33"/>
      <c r="R2117" s="33"/>
      <c r="S2117" s="33"/>
      <c r="T2117" s="33"/>
      <c r="U2117" s="33"/>
      <c r="V2117" s="33"/>
      <c r="W2117" s="23" t="str">
        <f>LEFT(TEXT(Locations[[#This Row],[Zip Code]],"00000"),5)</f>
        <v>00000</v>
      </c>
    </row>
    <row r="2118" spans="2:23" x14ac:dyDescent="0.2">
      <c r="B2118" s="154">
        <v>2106</v>
      </c>
      <c r="C2118" s="33"/>
      <c r="D2118" s="33"/>
      <c r="E2118" s="37"/>
      <c r="F2118" s="38" t="str">
        <f>_xlfn.IFNA(VLOOKUP(Locations[[#This Row],[CleanZip]],ZipCodes[],2,0),"")</f>
        <v/>
      </c>
      <c r="G2118" s="38" t="str">
        <f>_xlfn.IFNA(VLOOKUP(Locations[[#This Row],[CleanZip]],ZipCodes[],3,0),"")</f>
        <v/>
      </c>
      <c r="H2118" s="33"/>
      <c r="I2118" s="39"/>
      <c r="J2118" s="39"/>
      <c r="K2118" s="40"/>
      <c r="L2118" s="40"/>
      <c r="M2118" s="33"/>
      <c r="N2118" s="40"/>
      <c r="O2118" s="33"/>
      <c r="P2118" s="33"/>
      <c r="Q2118" s="33"/>
      <c r="R2118" s="33"/>
      <c r="S2118" s="33"/>
      <c r="T2118" s="33"/>
      <c r="U2118" s="33"/>
      <c r="V2118" s="33"/>
      <c r="W2118" s="23" t="str">
        <f>LEFT(TEXT(Locations[[#This Row],[Zip Code]],"00000"),5)</f>
        <v>00000</v>
      </c>
    </row>
    <row r="2119" spans="2:23" x14ac:dyDescent="0.2">
      <c r="B2119" s="154">
        <v>2107</v>
      </c>
      <c r="C2119" s="33"/>
      <c r="D2119" s="33"/>
      <c r="E2119" s="37"/>
      <c r="F2119" s="38" t="str">
        <f>_xlfn.IFNA(VLOOKUP(Locations[[#This Row],[CleanZip]],ZipCodes[],2,0),"")</f>
        <v/>
      </c>
      <c r="G2119" s="38" t="str">
        <f>_xlfn.IFNA(VLOOKUP(Locations[[#This Row],[CleanZip]],ZipCodes[],3,0),"")</f>
        <v/>
      </c>
      <c r="H2119" s="33"/>
      <c r="I2119" s="39"/>
      <c r="J2119" s="39"/>
      <c r="K2119" s="40"/>
      <c r="L2119" s="40"/>
      <c r="M2119" s="33"/>
      <c r="N2119" s="40"/>
      <c r="O2119" s="33"/>
      <c r="P2119" s="33"/>
      <c r="Q2119" s="33"/>
      <c r="R2119" s="33"/>
      <c r="S2119" s="33"/>
      <c r="T2119" s="33"/>
      <c r="U2119" s="33"/>
      <c r="V2119" s="33"/>
      <c r="W2119" s="23" t="str">
        <f>LEFT(TEXT(Locations[[#This Row],[Zip Code]],"00000"),5)</f>
        <v>00000</v>
      </c>
    </row>
    <row r="2120" spans="2:23" x14ac:dyDescent="0.2">
      <c r="B2120" s="154">
        <v>2108</v>
      </c>
      <c r="C2120" s="33"/>
      <c r="D2120" s="33"/>
      <c r="E2120" s="37"/>
      <c r="F2120" s="38" t="str">
        <f>_xlfn.IFNA(VLOOKUP(Locations[[#This Row],[CleanZip]],ZipCodes[],2,0),"")</f>
        <v/>
      </c>
      <c r="G2120" s="38" t="str">
        <f>_xlfn.IFNA(VLOOKUP(Locations[[#This Row],[CleanZip]],ZipCodes[],3,0),"")</f>
        <v/>
      </c>
      <c r="H2120" s="33"/>
      <c r="I2120" s="39"/>
      <c r="J2120" s="39"/>
      <c r="K2120" s="40"/>
      <c r="L2120" s="40"/>
      <c r="M2120" s="33"/>
      <c r="N2120" s="40"/>
      <c r="O2120" s="33"/>
      <c r="P2120" s="33"/>
      <c r="Q2120" s="33"/>
      <c r="R2120" s="33"/>
      <c r="S2120" s="33"/>
      <c r="T2120" s="33"/>
      <c r="U2120" s="33"/>
      <c r="V2120" s="33"/>
      <c r="W2120" s="23" t="str">
        <f>LEFT(TEXT(Locations[[#This Row],[Zip Code]],"00000"),5)</f>
        <v>00000</v>
      </c>
    </row>
    <row r="2121" spans="2:23" x14ac:dyDescent="0.2">
      <c r="B2121" s="154">
        <v>2109</v>
      </c>
      <c r="C2121" s="33"/>
      <c r="D2121" s="33"/>
      <c r="E2121" s="37"/>
      <c r="F2121" s="38" t="str">
        <f>_xlfn.IFNA(VLOOKUP(Locations[[#This Row],[CleanZip]],ZipCodes[],2,0),"")</f>
        <v/>
      </c>
      <c r="G2121" s="38" t="str">
        <f>_xlfn.IFNA(VLOOKUP(Locations[[#This Row],[CleanZip]],ZipCodes[],3,0),"")</f>
        <v/>
      </c>
      <c r="H2121" s="33"/>
      <c r="I2121" s="39"/>
      <c r="J2121" s="39"/>
      <c r="K2121" s="40"/>
      <c r="L2121" s="40"/>
      <c r="M2121" s="33"/>
      <c r="N2121" s="40"/>
      <c r="O2121" s="33"/>
      <c r="P2121" s="33"/>
      <c r="Q2121" s="33"/>
      <c r="R2121" s="33"/>
      <c r="S2121" s="33"/>
      <c r="T2121" s="33"/>
      <c r="U2121" s="33"/>
      <c r="V2121" s="33"/>
      <c r="W2121" s="23" t="str">
        <f>LEFT(TEXT(Locations[[#This Row],[Zip Code]],"00000"),5)</f>
        <v>00000</v>
      </c>
    </row>
    <row r="2122" spans="2:23" x14ac:dyDescent="0.2">
      <c r="B2122" s="154">
        <v>2110</v>
      </c>
      <c r="C2122" s="33"/>
      <c r="D2122" s="33"/>
      <c r="E2122" s="37"/>
      <c r="F2122" s="38" t="str">
        <f>_xlfn.IFNA(VLOOKUP(Locations[[#This Row],[CleanZip]],ZipCodes[],2,0),"")</f>
        <v/>
      </c>
      <c r="G2122" s="38" t="str">
        <f>_xlfn.IFNA(VLOOKUP(Locations[[#This Row],[CleanZip]],ZipCodes[],3,0),"")</f>
        <v/>
      </c>
      <c r="H2122" s="33"/>
      <c r="I2122" s="39"/>
      <c r="J2122" s="39"/>
      <c r="K2122" s="40"/>
      <c r="L2122" s="40"/>
      <c r="M2122" s="33"/>
      <c r="N2122" s="40"/>
      <c r="O2122" s="33"/>
      <c r="P2122" s="33"/>
      <c r="Q2122" s="33"/>
      <c r="R2122" s="33"/>
      <c r="S2122" s="33"/>
      <c r="T2122" s="33"/>
      <c r="U2122" s="33"/>
      <c r="V2122" s="33"/>
      <c r="W2122" s="23" t="str">
        <f>LEFT(TEXT(Locations[[#This Row],[Zip Code]],"00000"),5)</f>
        <v>00000</v>
      </c>
    </row>
    <row r="2123" spans="2:23" x14ac:dyDescent="0.2">
      <c r="B2123" s="154">
        <v>2111</v>
      </c>
      <c r="C2123" s="33"/>
      <c r="D2123" s="33"/>
      <c r="E2123" s="37"/>
      <c r="F2123" s="38" t="str">
        <f>_xlfn.IFNA(VLOOKUP(Locations[[#This Row],[CleanZip]],ZipCodes[],2,0),"")</f>
        <v/>
      </c>
      <c r="G2123" s="38" t="str">
        <f>_xlfn.IFNA(VLOOKUP(Locations[[#This Row],[CleanZip]],ZipCodes[],3,0),"")</f>
        <v/>
      </c>
      <c r="H2123" s="33"/>
      <c r="I2123" s="39"/>
      <c r="J2123" s="39"/>
      <c r="K2123" s="40"/>
      <c r="L2123" s="40"/>
      <c r="M2123" s="33"/>
      <c r="N2123" s="40"/>
      <c r="O2123" s="33"/>
      <c r="P2123" s="33"/>
      <c r="Q2123" s="33"/>
      <c r="R2123" s="33"/>
      <c r="S2123" s="33"/>
      <c r="T2123" s="33"/>
      <c r="U2123" s="33"/>
      <c r="V2123" s="33"/>
      <c r="W2123" s="23" t="str">
        <f>LEFT(TEXT(Locations[[#This Row],[Zip Code]],"00000"),5)</f>
        <v>00000</v>
      </c>
    </row>
    <row r="2124" spans="2:23" x14ac:dyDescent="0.2">
      <c r="B2124" s="154">
        <v>2112</v>
      </c>
      <c r="C2124" s="33"/>
      <c r="D2124" s="33"/>
      <c r="E2124" s="37"/>
      <c r="F2124" s="38" t="str">
        <f>_xlfn.IFNA(VLOOKUP(Locations[[#This Row],[CleanZip]],ZipCodes[],2,0),"")</f>
        <v/>
      </c>
      <c r="G2124" s="38" t="str">
        <f>_xlfn.IFNA(VLOOKUP(Locations[[#This Row],[CleanZip]],ZipCodes[],3,0),"")</f>
        <v/>
      </c>
      <c r="H2124" s="33"/>
      <c r="I2124" s="39"/>
      <c r="J2124" s="39"/>
      <c r="K2124" s="40"/>
      <c r="L2124" s="40"/>
      <c r="M2124" s="33"/>
      <c r="N2124" s="40"/>
      <c r="O2124" s="33"/>
      <c r="P2124" s="33"/>
      <c r="Q2124" s="33"/>
      <c r="R2124" s="33"/>
      <c r="S2124" s="33"/>
      <c r="T2124" s="33"/>
      <c r="U2124" s="33"/>
      <c r="V2124" s="33"/>
      <c r="W2124" s="23" t="str">
        <f>LEFT(TEXT(Locations[[#This Row],[Zip Code]],"00000"),5)</f>
        <v>00000</v>
      </c>
    </row>
    <row r="2125" spans="2:23" x14ac:dyDescent="0.2">
      <c r="B2125" s="154">
        <v>2113</v>
      </c>
      <c r="C2125" s="33"/>
      <c r="D2125" s="33"/>
      <c r="E2125" s="37"/>
      <c r="F2125" s="38" t="str">
        <f>_xlfn.IFNA(VLOOKUP(Locations[[#This Row],[CleanZip]],ZipCodes[],2,0),"")</f>
        <v/>
      </c>
      <c r="G2125" s="38" t="str">
        <f>_xlfn.IFNA(VLOOKUP(Locations[[#This Row],[CleanZip]],ZipCodes[],3,0),"")</f>
        <v/>
      </c>
      <c r="H2125" s="33"/>
      <c r="I2125" s="39"/>
      <c r="J2125" s="39"/>
      <c r="K2125" s="40"/>
      <c r="L2125" s="40"/>
      <c r="M2125" s="33"/>
      <c r="N2125" s="40"/>
      <c r="O2125" s="33"/>
      <c r="P2125" s="33"/>
      <c r="Q2125" s="33"/>
      <c r="R2125" s="33"/>
      <c r="S2125" s="33"/>
      <c r="T2125" s="33"/>
      <c r="U2125" s="33"/>
      <c r="V2125" s="33"/>
      <c r="W2125" s="23" t="str">
        <f>LEFT(TEXT(Locations[[#This Row],[Zip Code]],"00000"),5)</f>
        <v>00000</v>
      </c>
    </row>
    <row r="2126" spans="2:23" x14ac:dyDescent="0.2">
      <c r="B2126" s="154">
        <v>2114</v>
      </c>
      <c r="C2126" s="33"/>
      <c r="D2126" s="33"/>
      <c r="E2126" s="37"/>
      <c r="F2126" s="38" t="str">
        <f>_xlfn.IFNA(VLOOKUP(Locations[[#This Row],[CleanZip]],ZipCodes[],2,0),"")</f>
        <v/>
      </c>
      <c r="G2126" s="38" t="str">
        <f>_xlfn.IFNA(VLOOKUP(Locations[[#This Row],[CleanZip]],ZipCodes[],3,0),"")</f>
        <v/>
      </c>
      <c r="H2126" s="33"/>
      <c r="I2126" s="39"/>
      <c r="J2126" s="39"/>
      <c r="K2126" s="40"/>
      <c r="L2126" s="40"/>
      <c r="M2126" s="33"/>
      <c r="N2126" s="40"/>
      <c r="O2126" s="33"/>
      <c r="P2126" s="33"/>
      <c r="Q2126" s="33"/>
      <c r="R2126" s="33"/>
      <c r="S2126" s="33"/>
      <c r="T2126" s="33"/>
      <c r="U2126" s="33"/>
      <c r="V2126" s="33"/>
      <c r="W2126" s="23" t="str">
        <f>LEFT(TEXT(Locations[[#This Row],[Zip Code]],"00000"),5)</f>
        <v>00000</v>
      </c>
    </row>
    <row r="2127" spans="2:23" x14ac:dyDescent="0.2">
      <c r="B2127" s="154">
        <v>2115</v>
      </c>
      <c r="C2127" s="33"/>
      <c r="D2127" s="33"/>
      <c r="E2127" s="37"/>
      <c r="F2127" s="38" t="str">
        <f>_xlfn.IFNA(VLOOKUP(Locations[[#This Row],[CleanZip]],ZipCodes[],2,0),"")</f>
        <v/>
      </c>
      <c r="G2127" s="38" t="str">
        <f>_xlfn.IFNA(VLOOKUP(Locations[[#This Row],[CleanZip]],ZipCodes[],3,0),"")</f>
        <v/>
      </c>
      <c r="H2127" s="33"/>
      <c r="I2127" s="39"/>
      <c r="J2127" s="39"/>
      <c r="K2127" s="40"/>
      <c r="L2127" s="40"/>
      <c r="M2127" s="33"/>
      <c r="N2127" s="40"/>
      <c r="O2127" s="33"/>
      <c r="P2127" s="33"/>
      <c r="Q2127" s="33"/>
      <c r="R2127" s="33"/>
      <c r="S2127" s="33"/>
      <c r="T2127" s="33"/>
      <c r="U2127" s="33"/>
      <c r="V2127" s="33"/>
      <c r="W2127" s="23" t="str">
        <f>LEFT(TEXT(Locations[[#This Row],[Zip Code]],"00000"),5)</f>
        <v>00000</v>
      </c>
    </row>
    <row r="2128" spans="2:23" x14ac:dyDescent="0.2">
      <c r="B2128" s="154">
        <v>2116</v>
      </c>
      <c r="C2128" s="33"/>
      <c r="D2128" s="33"/>
      <c r="E2128" s="37"/>
      <c r="F2128" s="38" t="str">
        <f>_xlfn.IFNA(VLOOKUP(Locations[[#This Row],[CleanZip]],ZipCodes[],2,0),"")</f>
        <v/>
      </c>
      <c r="G2128" s="38" t="str">
        <f>_xlfn.IFNA(VLOOKUP(Locations[[#This Row],[CleanZip]],ZipCodes[],3,0),"")</f>
        <v/>
      </c>
      <c r="H2128" s="33"/>
      <c r="I2128" s="39"/>
      <c r="J2128" s="39"/>
      <c r="K2128" s="40"/>
      <c r="L2128" s="40"/>
      <c r="M2128" s="33"/>
      <c r="N2128" s="40"/>
      <c r="O2128" s="33"/>
      <c r="P2128" s="33"/>
      <c r="Q2128" s="33"/>
      <c r="R2128" s="33"/>
      <c r="S2128" s="33"/>
      <c r="T2128" s="33"/>
      <c r="U2128" s="33"/>
      <c r="V2128" s="33"/>
      <c r="W2128" s="23" t="str">
        <f>LEFT(TEXT(Locations[[#This Row],[Zip Code]],"00000"),5)</f>
        <v>00000</v>
      </c>
    </row>
    <row r="2129" spans="2:23" x14ac:dyDescent="0.2">
      <c r="B2129" s="154">
        <v>2117</v>
      </c>
      <c r="C2129" s="33"/>
      <c r="D2129" s="33"/>
      <c r="E2129" s="37"/>
      <c r="F2129" s="38" t="str">
        <f>_xlfn.IFNA(VLOOKUP(Locations[[#This Row],[CleanZip]],ZipCodes[],2,0),"")</f>
        <v/>
      </c>
      <c r="G2129" s="38" t="str">
        <f>_xlfn.IFNA(VLOOKUP(Locations[[#This Row],[CleanZip]],ZipCodes[],3,0),"")</f>
        <v/>
      </c>
      <c r="H2129" s="33"/>
      <c r="I2129" s="39"/>
      <c r="J2129" s="39"/>
      <c r="K2129" s="40"/>
      <c r="L2129" s="40"/>
      <c r="M2129" s="33"/>
      <c r="N2129" s="40"/>
      <c r="O2129" s="33"/>
      <c r="P2129" s="33"/>
      <c r="Q2129" s="33"/>
      <c r="R2129" s="33"/>
      <c r="S2129" s="33"/>
      <c r="T2129" s="33"/>
      <c r="U2129" s="33"/>
      <c r="V2129" s="33"/>
      <c r="W2129" s="23" t="str">
        <f>LEFT(TEXT(Locations[[#This Row],[Zip Code]],"00000"),5)</f>
        <v>00000</v>
      </c>
    </row>
    <row r="2130" spans="2:23" x14ac:dyDescent="0.2">
      <c r="B2130" s="154">
        <v>2118</v>
      </c>
      <c r="C2130" s="33"/>
      <c r="D2130" s="33"/>
      <c r="E2130" s="37"/>
      <c r="F2130" s="38" t="str">
        <f>_xlfn.IFNA(VLOOKUP(Locations[[#This Row],[CleanZip]],ZipCodes[],2,0),"")</f>
        <v/>
      </c>
      <c r="G2130" s="38" t="str">
        <f>_xlfn.IFNA(VLOOKUP(Locations[[#This Row],[CleanZip]],ZipCodes[],3,0),"")</f>
        <v/>
      </c>
      <c r="H2130" s="33"/>
      <c r="I2130" s="39"/>
      <c r="J2130" s="39"/>
      <c r="K2130" s="40"/>
      <c r="L2130" s="40"/>
      <c r="M2130" s="33"/>
      <c r="N2130" s="40"/>
      <c r="O2130" s="33"/>
      <c r="P2130" s="33"/>
      <c r="Q2130" s="33"/>
      <c r="R2130" s="33"/>
      <c r="S2130" s="33"/>
      <c r="T2130" s="33"/>
      <c r="U2130" s="33"/>
      <c r="V2130" s="33"/>
      <c r="W2130" s="23" t="str">
        <f>LEFT(TEXT(Locations[[#This Row],[Zip Code]],"00000"),5)</f>
        <v>00000</v>
      </c>
    </row>
    <row r="2131" spans="2:23" x14ac:dyDescent="0.2">
      <c r="B2131" s="154">
        <v>2119</v>
      </c>
      <c r="C2131" s="33"/>
      <c r="D2131" s="33"/>
      <c r="E2131" s="37"/>
      <c r="F2131" s="38" t="str">
        <f>_xlfn.IFNA(VLOOKUP(Locations[[#This Row],[CleanZip]],ZipCodes[],2,0),"")</f>
        <v/>
      </c>
      <c r="G2131" s="38" t="str">
        <f>_xlfn.IFNA(VLOOKUP(Locations[[#This Row],[CleanZip]],ZipCodes[],3,0),"")</f>
        <v/>
      </c>
      <c r="H2131" s="33"/>
      <c r="I2131" s="39"/>
      <c r="J2131" s="39"/>
      <c r="K2131" s="40"/>
      <c r="L2131" s="40"/>
      <c r="M2131" s="33"/>
      <c r="N2131" s="40"/>
      <c r="O2131" s="33"/>
      <c r="P2131" s="33"/>
      <c r="Q2131" s="33"/>
      <c r="R2131" s="33"/>
      <c r="S2131" s="33"/>
      <c r="T2131" s="33"/>
      <c r="U2131" s="33"/>
      <c r="V2131" s="33"/>
      <c r="W2131" s="23" t="str">
        <f>LEFT(TEXT(Locations[[#This Row],[Zip Code]],"00000"),5)</f>
        <v>00000</v>
      </c>
    </row>
    <row r="2132" spans="2:23" x14ac:dyDescent="0.2">
      <c r="B2132" s="154">
        <v>2120</v>
      </c>
      <c r="C2132" s="33"/>
      <c r="D2132" s="33"/>
      <c r="E2132" s="37"/>
      <c r="F2132" s="38" t="str">
        <f>_xlfn.IFNA(VLOOKUP(Locations[[#This Row],[CleanZip]],ZipCodes[],2,0),"")</f>
        <v/>
      </c>
      <c r="G2132" s="38" t="str">
        <f>_xlfn.IFNA(VLOOKUP(Locations[[#This Row],[CleanZip]],ZipCodes[],3,0),"")</f>
        <v/>
      </c>
      <c r="H2132" s="33"/>
      <c r="I2132" s="39"/>
      <c r="J2132" s="39"/>
      <c r="K2132" s="40"/>
      <c r="L2132" s="40"/>
      <c r="M2132" s="33"/>
      <c r="N2132" s="40"/>
      <c r="O2132" s="33"/>
      <c r="P2132" s="33"/>
      <c r="Q2132" s="33"/>
      <c r="R2132" s="33"/>
      <c r="S2132" s="33"/>
      <c r="T2132" s="33"/>
      <c r="U2132" s="33"/>
      <c r="V2132" s="33"/>
      <c r="W2132" s="23" t="str">
        <f>LEFT(TEXT(Locations[[#This Row],[Zip Code]],"00000"),5)</f>
        <v>00000</v>
      </c>
    </row>
    <row r="2133" spans="2:23" x14ac:dyDescent="0.2">
      <c r="B2133" s="154">
        <v>2121</v>
      </c>
      <c r="C2133" s="33"/>
      <c r="D2133" s="33"/>
      <c r="E2133" s="37"/>
      <c r="F2133" s="38" t="str">
        <f>_xlfn.IFNA(VLOOKUP(Locations[[#This Row],[CleanZip]],ZipCodes[],2,0),"")</f>
        <v/>
      </c>
      <c r="G2133" s="38" t="str">
        <f>_xlfn.IFNA(VLOOKUP(Locations[[#This Row],[CleanZip]],ZipCodes[],3,0),"")</f>
        <v/>
      </c>
      <c r="H2133" s="33"/>
      <c r="I2133" s="39"/>
      <c r="J2133" s="39"/>
      <c r="K2133" s="40"/>
      <c r="L2133" s="40"/>
      <c r="M2133" s="33"/>
      <c r="N2133" s="40"/>
      <c r="O2133" s="33"/>
      <c r="P2133" s="33"/>
      <c r="Q2133" s="33"/>
      <c r="R2133" s="33"/>
      <c r="S2133" s="33"/>
      <c r="T2133" s="33"/>
      <c r="U2133" s="33"/>
      <c r="V2133" s="33"/>
      <c r="W2133" s="23" t="str">
        <f>LEFT(TEXT(Locations[[#This Row],[Zip Code]],"00000"),5)</f>
        <v>00000</v>
      </c>
    </row>
    <row r="2134" spans="2:23" x14ac:dyDescent="0.2">
      <c r="B2134" s="154">
        <v>2122</v>
      </c>
      <c r="C2134" s="33"/>
      <c r="D2134" s="33"/>
      <c r="E2134" s="37"/>
      <c r="F2134" s="38" t="str">
        <f>_xlfn.IFNA(VLOOKUP(Locations[[#This Row],[CleanZip]],ZipCodes[],2,0),"")</f>
        <v/>
      </c>
      <c r="G2134" s="38" t="str">
        <f>_xlfn.IFNA(VLOOKUP(Locations[[#This Row],[CleanZip]],ZipCodes[],3,0),"")</f>
        <v/>
      </c>
      <c r="H2134" s="33"/>
      <c r="I2134" s="39"/>
      <c r="J2134" s="39"/>
      <c r="K2134" s="40"/>
      <c r="L2134" s="40"/>
      <c r="M2134" s="33"/>
      <c r="N2134" s="40"/>
      <c r="O2134" s="33"/>
      <c r="P2134" s="33"/>
      <c r="Q2134" s="33"/>
      <c r="R2134" s="33"/>
      <c r="S2134" s="33"/>
      <c r="T2134" s="33"/>
      <c r="U2134" s="33"/>
      <c r="V2134" s="33"/>
      <c r="W2134" s="23" t="str">
        <f>LEFT(TEXT(Locations[[#This Row],[Zip Code]],"00000"),5)</f>
        <v>00000</v>
      </c>
    </row>
    <row r="2135" spans="2:23" x14ac:dyDescent="0.2">
      <c r="B2135" s="154">
        <v>2123</v>
      </c>
      <c r="C2135" s="33"/>
      <c r="D2135" s="33"/>
      <c r="E2135" s="37"/>
      <c r="F2135" s="38" t="str">
        <f>_xlfn.IFNA(VLOOKUP(Locations[[#This Row],[CleanZip]],ZipCodes[],2,0),"")</f>
        <v/>
      </c>
      <c r="G2135" s="38" t="str">
        <f>_xlfn.IFNA(VLOOKUP(Locations[[#This Row],[CleanZip]],ZipCodes[],3,0),"")</f>
        <v/>
      </c>
      <c r="H2135" s="33"/>
      <c r="I2135" s="39"/>
      <c r="J2135" s="39"/>
      <c r="K2135" s="40"/>
      <c r="L2135" s="40"/>
      <c r="M2135" s="33"/>
      <c r="N2135" s="40"/>
      <c r="O2135" s="33"/>
      <c r="P2135" s="33"/>
      <c r="Q2135" s="33"/>
      <c r="R2135" s="33"/>
      <c r="S2135" s="33"/>
      <c r="T2135" s="33"/>
      <c r="U2135" s="33"/>
      <c r="V2135" s="33"/>
      <c r="W2135" s="23" t="str">
        <f>LEFT(TEXT(Locations[[#This Row],[Zip Code]],"00000"),5)</f>
        <v>00000</v>
      </c>
    </row>
    <row r="2136" spans="2:23" x14ac:dyDescent="0.2">
      <c r="B2136" s="154">
        <v>2124</v>
      </c>
      <c r="C2136" s="33"/>
      <c r="D2136" s="33"/>
      <c r="E2136" s="37"/>
      <c r="F2136" s="38" t="str">
        <f>_xlfn.IFNA(VLOOKUP(Locations[[#This Row],[CleanZip]],ZipCodes[],2,0),"")</f>
        <v/>
      </c>
      <c r="G2136" s="38" t="str">
        <f>_xlfn.IFNA(VLOOKUP(Locations[[#This Row],[CleanZip]],ZipCodes[],3,0),"")</f>
        <v/>
      </c>
      <c r="H2136" s="33"/>
      <c r="I2136" s="39"/>
      <c r="J2136" s="39"/>
      <c r="K2136" s="40"/>
      <c r="L2136" s="40"/>
      <c r="M2136" s="33"/>
      <c r="N2136" s="40"/>
      <c r="O2136" s="33"/>
      <c r="P2136" s="33"/>
      <c r="Q2136" s="33"/>
      <c r="R2136" s="33"/>
      <c r="S2136" s="33"/>
      <c r="T2136" s="33"/>
      <c r="U2136" s="33"/>
      <c r="V2136" s="33"/>
      <c r="W2136" s="23" t="str">
        <f>LEFT(TEXT(Locations[[#This Row],[Zip Code]],"00000"),5)</f>
        <v>00000</v>
      </c>
    </row>
    <row r="2137" spans="2:23" x14ac:dyDescent="0.2">
      <c r="B2137" s="154">
        <v>2125</v>
      </c>
      <c r="C2137" s="33"/>
      <c r="D2137" s="33"/>
      <c r="E2137" s="37"/>
      <c r="F2137" s="38" t="str">
        <f>_xlfn.IFNA(VLOOKUP(Locations[[#This Row],[CleanZip]],ZipCodes[],2,0),"")</f>
        <v/>
      </c>
      <c r="G2137" s="38" t="str">
        <f>_xlfn.IFNA(VLOOKUP(Locations[[#This Row],[CleanZip]],ZipCodes[],3,0),"")</f>
        <v/>
      </c>
      <c r="H2137" s="33"/>
      <c r="I2137" s="39"/>
      <c r="J2137" s="39"/>
      <c r="K2137" s="40"/>
      <c r="L2137" s="40"/>
      <c r="M2137" s="33"/>
      <c r="N2137" s="40"/>
      <c r="O2137" s="33"/>
      <c r="P2137" s="33"/>
      <c r="Q2137" s="33"/>
      <c r="R2137" s="33"/>
      <c r="S2137" s="33"/>
      <c r="T2137" s="33"/>
      <c r="U2137" s="33"/>
      <c r="V2137" s="33"/>
      <c r="W2137" s="23" t="str">
        <f>LEFT(TEXT(Locations[[#This Row],[Zip Code]],"00000"),5)</f>
        <v>00000</v>
      </c>
    </row>
    <row r="2138" spans="2:23" x14ac:dyDescent="0.2">
      <c r="B2138" s="154">
        <v>2126</v>
      </c>
      <c r="C2138" s="33"/>
      <c r="D2138" s="33"/>
      <c r="E2138" s="37"/>
      <c r="F2138" s="38" t="str">
        <f>_xlfn.IFNA(VLOOKUP(Locations[[#This Row],[CleanZip]],ZipCodes[],2,0),"")</f>
        <v/>
      </c>
      <c r="G2138" s="38" t="str">
        <f>_xlfn.IFNA(VLOOKUP(Locations[[#This Row],[CleanZip]],ZipCodes[],3,0),"")</f>
        <v/>
      </c>
      <c r="H2138" s="33"/>
      <c r="I2138" s="39"/>
      <c r="J2138" s="39"/>
      <c r="K2138" s="40"/>
      <c r="L2138" s="40"/>
      <c r="M2138" s="33"/>
      <c r="N2138" s="40"/>
      <c r="O2138" s="33"/>
      <c r="P2138" s="33"/>
      <c r="Q2138" s="33"/>
      <c r="R2138" s="33"/>
      <c r="S2138" s="33"/>
      <c r="T2138" s="33"/>
      <c r="U2138" s="33"/>
      <c r="V2138" s="33"/>
      <c r="W2138" s="23" t="str">
        <f>LEFT(TEXT(Locations[[#This Row],[Zip Code]],"00000"),5)</f>
        <v>00000</v>
      </c>
    </row>
    <row r="2139" spans="2:23" x14ac:dyDescent="0.2">
      <c r="B2139" s="154">
        <v>2127</v>
      </c>
      <c r="C2139" s="33"/>
      <c r="D2139" s="33"/>
      <c r="E2139" s="37"/>
      <c r="F2139" s="38" t="str">
        <f>_xlfn.IFNA(VLOOKUP(Locations[[#This Row],[CleanZip]],ZipCodes[],2,0),"")</f>
        <v/>
      </c>
      <c r="G2139" s="38" t="str">
        <f>_xlfn.IFNA(VLOOKUP(Locations[[#This Row],[CleanZip]],ZipCodes[],3,0),"")</f>
        <v/>
      </c>
      <c r="H2139" s="33"/>
      <c r="I2139" s="39"/>
      <c r="J2139" s="39"/>
      <c r="K2139" s="40"/>
      <c r="L2139" s="40"/>
      <c r="M2139" s="33"/>
      <c r="N2139" s="40"/>
      <c r="O2139" s="33"/>
      <c r="P2139" s="33"/>
      <c r="Q2139" s="33"/>
      <c r="R2139" s="33"/>
      <c r="S2139" s="33"/>
      <c r="T2139" s="33"/>
      <c r="U2139" s="33"/>
      <c r="V2139" s="33"/>
      <c r="W2139" s="23" t="str">
        <f>LEFT(TEXT(Locations[[#This Row],[Zip Code]],"00000"),5)</f>
        <v>00000</v>
      </c>
    </row>
    <row r="2140" spans="2:23" x14ac:dyDescent="0.2">
      <c r="B2140" s="154">
        <v>2128</v>
      </c>
      <c r="C2140" s="33"/>
      <c r="D2140" s="33"/>
      <c r="E2140" s="37"/>
      <c r="F2140" s="38" t="str">
        <f>_xlfn.IFNA(VLOOKUP(Locations[[#This Row],[CleanZip]],ZipCodes[],2,0),"")</f>
        <v/>
      </c>
      <c r="G2140" s="38" t="str">
        <f>_xlfn.IFNA(VLOOKUP(Locations[[#This Row],[CleanZip]],ZipCodes[],3,0),"")</f>
        <v/>
      </c>
      <c r="H2140" s="33"/>
      <c r="I2140" s="39"/>
      <c r="J2140" s="39"/>
      <c r="K2140" s="40"/>
      <c r="L2140" s="40"/>
      <c r="M2140" s="33"/>
      <c r="N2140" s="40"/>
      <c r="O2140" s="33"/>
      <c r="P2140" s="33"/>
      <c r="Q2140" s="33"/>
      <c r="R2140" s="33"/>
      <c r="S2140" s="33"/>
      <c r="T2140" s="33"/>
      <c r="U2140" s="33"/>
      <c r="V2140" s="33"/>
      <c r="W2140" s="23" t="str">
        <f>LEFT(TEXT(Locations[[#This Row],[Zip Code]],"00000"),5)</f>
        <v>00000</v>
      </c>
    </row>
    <row r="2141" spans="2:23" x14ac:dyDescent="0.2">
      <c r="B2141" s="154">
        <v>2129</v>
      </c>
      <c r="C2141" s="33"/>
      <c r="D2141" s="33"/>
      <c r="E2141" s="37"/>
      <c r="F2141" s="38" t="str">
        <f>_xlfn.IFNA(VLOOKUP(Locations[[#This Row],[CleanZip]],ZipCodes[],2,0),"")</f>
        <v/>
      </c>
      <c r="G2141" s="38" t="str">
        <f>_xlfn.IFNA(VLOOKUP(Locations[[#This Row],[CleanZip]],ZipCodes[],3,0),"")</f>
        <v/>
      </c>
      <c r="H2141" s="33"/>
      <c r="I2141" s="39"/>
      <c r="J2141" s="39"/>
      <c r="K2141" s="40"/>
      <c r="L2141" s="40"/>
      <c r="M2141" s="33"/>
      <c r="N2141" s="40"/>
      <c r="O2141" s="33"/>
      <c r="P2141" s="33"/>
      <c r="Q2141" s="33"/>
      <c r="R2141" s="33"/>
      <c r="S2141" s="33"/>
      <c r="T2141" s="33"/>
      <c r="U2141" s="33"/>
      <c r="V2141" s="33"/>
      <c r="W2141" s="23" t="str">
        <f>LEFT(TEXT(Locations[[#This Row],[Zip Code]],"00000"),5)</f>
        <v>00000</v>
      </c>
    </row>
    <row r="2142" spans="2:23" x14ac:dyDescent="0.2">
      <c r="B2142" s="154">
        <v>2130</v>
      </c>
      <c r="C2142" s="33"/>
      <c r="D2142" s="33"/>
      <c r="E2142" s="37"/>
      <c r="F2142" s="38" t="str">
        <f>_xlfn.IFNA(VLOOKUP(Locations[[#This Row],[CleanZip]],ZipCodes[],2,0),"")</f>
        <v/>
      </c>
      <c r="G2142" s="38" t="str">
        <f>_xlfn.IFNA(VLOOKUP(Locations[[#This Row],[CleanZip]],ZipCodes[],3,0),"")</f>
        <v/>
      </c>
      <c r="H2142" s="33"/>
      <c r="I2142" s="39"/>
      <c r="J2142" s="39"/>
      <c r="K2142" s="40"/>
      <c r="L2142" s="40"/>
      <c r="M2142" s="33"/>
      <c r="N2142" s="40"/>
      <c r="O2142" s="33"/>
      <c r="P2142" s="33"/>
      <c r="Q2142" s="33"/>
      <c r="R2142" s="33"/>
      <c r="S2142" s="33"/>
      <c r="T2142" s="33"/>
      <c r="U2142" s="33"/>
      <c r="V2142" s="33"/>
      <c r="W2142" s="23" t="str">
        <f>LEFT(TEXT(Locations[[#This Row],[Zip Code]],"00000"),5)</f>
        <v>00000</v>
      </c>
    </row>
    <row r="2143" spans="2:23" x14ac:dyDescent="0.2">
      <c r="B2143" s="154">
        <v>2131</v>
      </c>
      <c r="C2143" s="33"/>
      <c r="D2143" s="33"/>
      <c r="E2143" s="37"/>
      <c r="F2143" s="38" t="str">
        <f>_xlfn.IFNA(VLOOKUP(Locations[[#This Row],[CleanZip]],ZipCodes[],2,0),"")</f>
        <v/>
      </c>
      <c r="G2143" s="38" t="str">
        <f>_xlfn.IFNA(VLOOKUP(Locations[[#This Row],[CleanZip]],ZipCodes[],3,0),"")</f>
        <v/>
      </c>
      <c r="H2143" s="33"/>
      <c r="I2143" s="39"/>
      <c r="J2143" s="39"/>
      <c r="K2143" s="40"/>
      <c r="L2143" s="40"/>
      <c r="M2143" s="33"/>
      <c r="N2143" s="40"/>
      <c r="O2143" s="33"/>
      <c r="P2143" s="33"/>
      <c r="Q2143" s="33"/>
      <c r="R2143" s="33"/>
      <c r="S2143" s="33"/>
      <c r="T2143" s="33"/>
      <c r="U2143" s="33"/>
      <c r="V2143" s="33"/>
      <c r="W2143" s="23" t="str">
        <f>LEFT(TEXT(Locations[[#This Row],[Zip Code]],"00000"),5)</f>
        <v>00000</v>
      </c>
    </row>
    <row r="2144" spans="2:23" x14ac:dyDescent="0.2">
      <c r="B2144" s="154">
        <v>2132</v>
      </c>
      <c r="C2144" s="33"/>
      <c r="D2144" s="33"/>
      <c r="E2144" s="37"/>
      <c r="F2144" s="38" t="str">
        <f>_xlfn.IFNA(VLOOKUP(Locations[[#This Row],[CleanZip]],ZipCodes[],2,0),"")</f>
        <v/>
      </c>
      <c r="G2144" s="38" t="str">
        <f>_xlfn.IFNA(VLOOKUP(Locations[[#This Row],[CleanZip]],ZipCodes[],3,0),"")</f>
        <v/>
      </c>
      <c r="H2144" s="33"/>
      <c r="I2144" s="39"/>
      <c r="J2144" s="39"/>
      <c r="K2144" s="40"/>
      <c r="L2144" s="40"/>
      <c r="M2144" s="33"/>
      <c r="N2144" s="40"/>
      <c r="O2144" s="33"/>
      <c r="P2144" s="33"/>
      <c r="Q2144" s="33"/>
      <c r="R2144" s="33"/>
      <c r="S2144" s="33"/>
      <c r="T2144" s="33"/>
      <c r="U2144" s="33"/>
      <c r="V2144" s="33"/>
      <c r="W2144" s="23" t="str">
        <f>LEFT(TEXT(Locations[[#This Row],[Zip Code]],"00000"),5)</f>
        <v>00000</v>
      </c>
    </row>
    <row r="2145" spans="2:23" x14ac:dyDescent="0.2">
      <c r="B2145" s="154">
        <v>2133</v>
      </c>
      <c r="C2145" s="33"/>
      <c r="D2145" s="33"/>
      <c r="E2145" s="37"/>
      <c r="F2145" s="38" t="str">
        <f>_xlfn.IFNA(VLOOKUP(Locations[[#This Row],[CleanZip]],ZipCodes[],2,0),"")</f>
        <v/>
      </c>
      <c r="G2145" s="38" t="str">
        <f>_xlfn.IFNA(VLOOKUP(Locations[[#This Row],[CleanZip]],ZipCodes[],3,0),"")</f>
        <v/>
      </c>
      <c r="H2145" s="33"/>
      <c r="I2145" s="39"/>
      <c r="J2145" s="39"/>
      <c r="K2145" s="40"/>
      <c r="L2145" s="40"/>
      <c r="M2145" s="33"/>
      <c r="N2145" s="40"/>
      <c r="O2145" s="33"/>
      <c r="P2145" s="33"/>
      <c r="Q2145" s="33"/>
      <c r="R2145" s="33"/>
      <c r="S2145" s="33"/>
      <c r="T2145" s="33"/>
      <c r="U2145" s="33"/>
      <c r="V2145" s="33"/>
      <c r="W2145" s="23" t="str">
        <f>LEFT(TEXT(Locations[[#This Row],[Zip Code]],"00000"),5)</f>
        <v>00000</v>
      </c>
    </row>
    <row r="2146" spans="2:23" x14ac:dyDescent="0.2">
      <c r="B2146" s="154">
        <v>2134</v>
      </c>
      <c r="C2146" s="33"/>
      <c r="D2146" s="33"/>
      <c r="E2146" s="37"/>
      <c r="F2146" s="38" t="str">
        <f>_xlfn.IFNA(VLOOKUP(Locations[[#This Row],[CleanZip]],ZipCodes[],2,0),"")</f>
        <v/>
      </c>
      <c r="G2146" s="38" t="str">
        <f>_xlfn.IFNA(VLOOKUP(Locations[[#This Row],[CleanZip]],ZipCodes[],3,0),"")</f>
        <v/>
      </c>
      <c r="H2146" s="33"/>
      <c r="I2146" s="39"/>
      <c r="J2146" s="39"/>
      <c r="K2146" s="40"/>
      <c r="L2146" s="40"/>
      <c r="M2146" s="33"/>
      <c r="N2146" s="40"/>
      <c r="O2146" s="33"/>
      <c r="P2146" s="33"/>
      <c r="Q2146" s="33"/>
      <c r="R2146" s="33"/>
      <c r="S2146" s="33"/>
      <c r="T2146" s="33"/>
      <c r="U2146" s="33"/>
      <c r="V2146" s="33"/>
      <c r="W2146" s="23" t="str">
        <f>LEFT(TEXT(Locations[[#This Row],[Zip Code]],"00000"),5)</f>
        <v>00000</v>
      </c>
    </row>
    <row r="2147" spans="2:23" x14ac:dyDescent="0.2">
      <c r="B2147" s="154">
        <v>2135</v>
      </c>
      <c r="C2147" s="33"/>
      <c r="D2147" s="33"/>
      <c r="E2147" s="37"/>
      <c r="F2147" s="38" t="str">
        <f>_xlfn.IFNA(VLOOKUP(Locations[[#This Row],[CleanZip]],ZipCodes[],2,0),"")</f>
        <v/>
      </c>
      <c r="G2147" s="38" t="str">
        <f>_xlfn.IFNA(VLOOKUP(Locations[[#This Row],[CleanZip]],ZipCodes[],3,0),"")</f>
        <v/>
      </c>
      <c r="H2147" s="33"/>
      <c r="I2147" s="39"/>
      <c r="J2147" s="39"/>
      <c r="K2147" s="40"/>
      <c r="L2147" s="40"/>
      <c r="M2147" s="33"/>
      <c r="N2147" s="40"/>
      <c r="O2147" s="33"/>
      <c r="P2147" s="33"/>
      <c r="Q2147" s="33"/>
      <c r="R2147" s="33"/>
      <c r="S2147" s="33"/>
      <c r="T2147" s="33"/>
      <c r="U2147" s="33"/>
      <c r="V2147" s="33"/>
      <c r="W2147" s="23" t="str">
        <f>LEFT(TEXT(Locations[[#This Row],[Zip Code]],"00000"),5)</f>
        <v>00000</v>
      </c>
    </row>
    <row r="2148" spans="2:23" x14ac:dyDescent="0.2">
      <c r="B2148" s="154">
        <v>2136</v>
      </c>
      <c r="C2148" s="33"/>
      <c r="D2148" s="33"/>
      <c r="E2148" s="37"/>
      <c r="F2148" s="38" t="str">
        <f>_xlfn.IFNA(VLOOKUP(Locations[[#This Row],[CleanZip]],ZipCodes[],2,0),"")</f>
        <v/>
      </c>
      <c r="G2148" s="38" t="str">
        <f>_xlfn.IFNA(VLOOKUP(Locations[[#This Row],[CleanZip]],ZipCodes[],3,0),"")</f>
        <v/>
      </c>
      <c r="H2148" s="33"/>
      <c r="I2148" s="39"/>
      <c r="J2148" s="39"/>
      <c r="K2148" s="40"/>
      <c r="L2148" s="40"/>
      <c r="M2148" s="33"/>
      <c r="N2148" s="40"/>
      <c r="O2148" s="33"/>
      <c r="P2148" s="33"/>
      <c r="Q2148" s="33"/>
      <c r="R2148" s="33"/>
      <c r="S2148" s="33"/>
      <c r="T2148" s="33"/>
      <c r="U2148" s="33"/>
      <c r="V2148" s="33"/>
      <c r="W2148" s="23" t="str">
        <f>LEFT(TEXT(Locations[[#This Row],[Zip Code]],"00000"),5)</f>
        <v>00000</v>
      </c>
    </row>
    <row r="2149" spans="2:23" x14ac:dyDescent="0.2">
      <c r="B2149" s="154">
        <v>2137</v>
      </c>
      <c r="C2149" s="33"/>
      <c r="D2149" s="33"/>
      <c r="E2149" s="37"/>
      <c r="F2149" s="38" t="str">
        <f>_xlfn.IFNA(VLOOKUP(Locations[[#This Row],[CleanZip]],ZipCodes[],2,0),"")</f>
        <v/>
      </c>
      <c r="G2149" s="38" t="str">
        <f>_xlfn.IFNA(VLOOKUP(Locations[[#This Row],[CleanZip]],ZipCodes[],3,0),"")</f>
        <v/>
      </c>
      <c r="H2149" s="33"/>
      <c r="I2149" s="39"/>
      <c r="J2149" s="39"/>
      <c r="K2149" s="40"/>
      <c r="L2149" s="40"/>
      <c r="M2149" s="33"/>
      <c r="N2149" s="40"/>
      <c r="O2149" s="33"/>
      <c r="P2149" s="33"/>
      <c r="Q2149" s="33"/>
      <c r="R2149" s="33"/>
      <c r="S2149" s="33"/>
      <c r="T2149" s="33"/>
      <c r="U2149" s="33"/>
      <c r="V2149" s="33"/>
      <c r="W2149" s="23" t="str">
        <f>LEFT(TEXT(Locations[[#This Row],[Zip Code]],"00000"),5)</f>
        <v>00000</v>
      </c>
    </row>
    <row r="2150" spans="2:23" x14ac:dyDescent="0.2">
      <c r="B2150" s="154">
        <v>2138</v>
      </c>
      <c r="C2150" s="33"/>
      <c r="D2150" s="33"/>
      <c r="E2150" s="37"/>
      <c r="F2150" s="38" t="str">
        <f>_xlfn.IFNA(VLOOKUP(Locations[[#This Row],[CleanZip]],ZipCodes[],2,0),"")</f>
        <v/>
      </c>
      <c r="G2150" s="38" t="str">
        <f>_xlfn.IFNA(VLOOKUP(Locations[[#This Row],[CleanZip]],ZipCodes[],3,0),"")</f>
        <v/>
      </c>
      <c r="H2150" s="33"/>
      <c r="I2150" s="39"/>
      <c r="J2150" s="39"/>
      <c r="K2150" s="40"/>
      <c r="L2150" s="40"/>
      <c r="M2150" s="33"/>
      <c r="N2150" s="40"/>
      <c r="O2150" s="33"/>
      <c r="P2150" s="33"/>
      <c r="Q2150" s="33"/>
      <c r="R2150" s="33"/>
      <c r="S2150" s="33"/>
      <c r="T2150" s="33"/>
      <c r="U2150" s="33"/>
      <c r="V2150" s="33"/>
      <c r="W2150" s="23" t="str">
        <f>LEFT(TEXT(Locations[[#This Row],[Zip Code]],"00000"),5)</f>
        <v>00000</v>
      </c>
    </row>
    <row r="2151" spans="2:23" x14ac:dyDescent="0.2">
      <c r="B2151" s="154">
        <v>2139</v>
      </c>
      <c r="C2151" s="33"/>
      <c r="D2151" s="33"/>
      <c r="E2151" s="37"/>
      <c r="F2151" s="38" t="str">
        <f>_xlfn.IFNA(VLOOKUP(Locations[[#This Row],[CleanZip]],ZipCodes[],2,0),"")</f>
        <v/>
      </c>
      <c r="G2151" s="38" t="str">
        <f>_xlfn.IFNA(VLOOKUP(Locations[[#This Row],[CleanZip]],ZipCodes[],3,0),"")</f>
        <v/>
      </c>
      <c r="H2151" s="33"/>
      <c r="I2151" s="39"/>
      <c r="J2151" s="39"/>
      <c r="K2151" s="40"/>
      <c r="L2151" s="40"/>
      <c r="M2151" s="33"/>
      <c r="N2151" s="40"/>
      <c r="O2151" s="33"/>
      <c r="P2151" s="33"/>
      <c r="Q2151" s="33"/>
      <c r="R2151" s="33"/>
      <c r="S2151" s="33"/>
      <c r="T2151" s="33"/>
      <c r="U2151" s="33"/>
      <c r="V2151" s="33"/>
      <c r="W2151" s="23" t="str">
        <f>LEFT(TEXT(Locations[[#This Row],[Zip Code]],"00000"),5)</f>
        <v>00000</v>
      </c>
    </row>
    <row r="2152" spans="2:23" x14ac:dyDescent="0.2">
      <c r="B2152" s="154">
        <v>2140</v>
      </c>
      <c r="C2152" s="33"/>
      <c r="D2152" s="33"/>
      <c r="E2152" s="37"/>
      <c r="F2152" s="38" t="str">
        <f>_xlfn.IFNA(VLOOKUP(Locations[[#This Row],[CleanZip]],ZipCodes[],2,0),"")</f>
        <v/>
      </c>
      <c r="G2152" s="38" t="str">
        <f>_xlfn.IFNA(VLOOKUP(Locations[[#This Row],[CleanZip]],ZipCodes[],3,0),"")</f>
        <v/>
      </c>
      <c r="H2152" s="33"/>
      <c r="I2152" s="39"/>
      <c r="J2152" s="39"/>
      <c r="K2152" s="40"/>
      <c r="L2152" s="40"/>
      <c r="M2152" s="33"/>
      <c r="N2152" s="40"/>
      <c r="O2152" s="33"/>
      <c r="P2152" s="33"/>
      <c r="Q2152" s="33"/>
      <c r="R2152" s="33"/>
      <c r="S2152" s="33"/>
      <c r="T2152" s="33"/>
      <c r="U2152" s="33"/>
      <c r="V2152" s="33"/>
      <c r="W2152" s="23" t="str">
        <f>LEFT(TEXT(Locations[[#This Row],[Zip Code]],"00000"),5)</f>
        <v>00000</v>
      </c>
    </row>
    <row r="2153" spans="2:23" x14ac:dyDescent="0.2">
      <c r="B2153" s="154">
        <v>2141</v>
      </c>
      <c r="C2153" s="33"/>
      <c r="D2153" s="33"/>
      <c r="E2153" s="37"/>
      <c r="F2153" s="38" t="str">
        <f>_xlfn.IFNA(VLOOKUP(Locations[[#This Row],[CleanZip]],ZipCodes[],2,0),"")</f>
        <v/>
      </c>
      <c r="G2153" s="38" t="str">
        <f>_xlfn.IFNA(VLOOKUP(Locations[[#This Row],[CleanZip]],ZipCodes[],3,0),"")</f>
        <v/>
      </c>
      <c r="H2153" s="33"/>
      <c r="I2153" s="39"/>
      <c r="J2153" s="39"/>
      <c r="K2153" s="40"/>
      <c r="L2153" s="40"/>
      <c r="M2153" s="33"/>
      <c r="N2153" s="40"/>
      <c r="O2153" s="33"/>
      <c r="P2153" s="33"/>
      <c r="Q2153" s="33"/>
      <c r="R2153" s="33"/>
      <c r="S2153" s="33"/>
      <c r="T2153" s="33"/>
      <c r="U2153" s="33"/>
      <c r="V2153" s="33"/>
      <c r="W2153" s="23" t="str">
        <f>LEFT(TEXT(Locations[[#This Row],[Zip Code]],"00000"),5)</f>
        <v>00000</v>
      </c>
    </row>
    <row r="2154" spans="2:23" x14ac:dyDescent="0.2">
      <c r="B2154" s="154">
        <v>2142</v>
      </c>
      <c r="C2154" s="33"/>
      <c r="D2154" s="33"/>
      <c r="E2154" s="37"/>
      <c r="F2154" s="38" t="str">
        <f>_xlfn.IFNA(VLOOKUP(Locations[[#This Row],[CleanZip]],ZipCodes[],2,0),"")</f>
        <v/>
      </c>
      <c r="G2154" s="38" t="str">
        <f>_xlfn.IFNA(VLOOKUP(Locations[[#This Row],[CleanZip]],ZipCodes[],3,0),"")</f>
        <v/>
      </c>
      <c r="H2154" s="33"/>
      <c r="I2154" s="39"/>
      <c r="J2154" s="39"/>
      <c r="K2154" s="40"/>
      <c r="L2154" s="40"/>
      <c r="M2154" s="33"/>
      <c r="N2154" s="40"/>
      <c r="O2154" s="33"/>
      <c r="P2154" s="33"/>
      <c r="Q2154" s="33"/>
      <c r="R2154" s="33"/>
      <c r="S2154" s="33"/>
      <c r="T2154" s="33"/>
      <c r="U2154" s="33"/>
      <c r="V2154" s="33"/>
      <c r="W2154" s="23" t="str">
        <f>LEFT(TEXT(Locations[[#This Row],[Zip Code]],"00000"),5)</f>
        <v>00000</v>
      </c>
    </row>
    <row r="2155" spans="2:23" x14ac:dyDescent="0.2">
      <c r="B2155" s="154">
        <v>2143</v>
      </c>
      <c r="C2155" s="33"/>
      <c r="D2155" s="33"/>
      <c r="E2155" s="37"/>
      <c r="F2155" s="38" t="str">
        <f>_xlfn.IFNA(VLOOKUP(Locations[[#This Row],[CleanZip]],ZipCodes[],2,0),"")</f>
        <v/>
      </c>
      <c r="G2155" s="38" t="str">
        <f>_xlfn.IFNA(VLOOKUP(Locations[[#This Row],[CleanZip]],ZipCodes[],3,0),"")</f>
        <v/>
      </c>
      <c r="H2155" s="33"/>
      <c r="I2155" s="39"/>
      <c r="J2155" s="39"/>
      <c r="K2155" s="40"/>
      <c r="L2155" s="40"/>
      <c r="M2155" s="33"/>
      <c r="N2155" s="40"/>
      <c r="O2155" s="33"/>
      <c r="P2155" s="33"/>
      <c r="Q2155" s="33"/>
      <c r="R2155" s="33"/>
      <c r="S2155" s="33"/>
      <c r="T2155" s="33"/>
      <c r="U2155" s="33"/>
      <c r="V2155" s="33"/>
      <c r="W2155" s="23" t="str">
        <f>LEFT(TEXT(Locations[[#This Row],[Zip Code]],"00000"),5)</f>
        <v>00000</v>
      </c>
    </row>
    <row r="2156" spans="2:23" x14ac:dyDescent="0.2">
      <c r="B2156" s="154">
        <v>2144</v>
      </c>
      <c r="C2156" s="33"/>
      <c r="D2156" s="33"/>
      <c r="E2156" s="37"/>
      <c r="F2156" s="38" t="str">
        <f>_xlfn.IFNA(VLOOKUP(Locations[[#This Row],[CleanZip]],ZipCodes[],2,0),"")</f>
        <v/>
      </c>
      <c r="G2156" s="38" t="str">
        <f>_xlfn.IFNA(VLOOKUP(Locations[[#This Row],[CleanZip]],ZipCodes[],3,0),"")</f>
        <v/>
      </c>
      <c r="H2156" s="33"/>
      <c r="I2156" s="39"/>
      <c r="J2156" s="39"/>
      <c r="K2156" s="40"/>
      <c r="L2156" s="40"/>
      <c r="M2156" s="33"/>
      <c r="N2156" s="40"/>
      <c r="O2156" s="33"/>
      <c r="P2156" s="33"/>
      <c r="Q2156" s="33"/>
      <c r="R2156" s="33"/>
      <c r="S2156" s="33"/>
      <c r="T2156" s="33"/>
      <c r="U2156" s="33"/>
      <c r="V2156" s="33"/>
      <c r="W2156" s="23" t="str">
        <f>LEFT(TEXT(Locations[[#This Row],[Zip Code]],"00000"),5)</f>
        <v>00000</v>
      </c>
    </row>
    <row r="2157" spans="2:23" x14ac:dyDescent="0.2">
      <c r="B2157" s="154">
        <v>2145</v>
      </c>
      <c r="C2157" s="33"/>
      <c r="D2157" s="33"/>
      <c r="E2157" s="37"/>
      <c r="F2157" s="38" t="str">
        <f>_xlfn.IFNA(VLOOKUP(Locations[[#This Row],[CleanZip]],ZipCodes[],2,0),"")</f>
        <v/>
      </c>
      <c r="G2157" s="38" t="str">
        <f>_xlfn.IFNA(VLOOKUP(Locations[[#This Row],[CleanZip]],ZipCodes[],3,0),"")</f>
        <v/>
      </c>
      <c r="H2157" s="33"/>
      <c r="I2157" s="39"/>
      <c r="J2157" s="39"/>
      <c r="K2157" s="40"/>
      <c r="L2157" s="40"/>
      <c r="M2157" s="33"/>
      <c r="N2157" s="40"/>
      <c r="O2157" s="33"/>
      <c r="P2157" s="33"/>
      <c r="Q2157" s="33"/>
      <c r="R2157" s="33"/>
      <c r="S2157" s="33"/>
      <c r="T2157" s="33"/>
      <c r="U2157" s="33"/>
      <c r="V2157" s="33"/>
      <c r="W2157" s="23" t="str">
        <f>LEFT(TEXT(Locations[[#This Row],[Zip Code]],"00000"),5)</f>
        <v>00000</v>
      </c>
    </row>
    <row r="2158" spans="2:23" x14ac:dyDescent="0.2">
      <c r="B2158" s="154">
        <v>2146</v>
      </c>
      <c r="C2158" s="33"/>
      <c r="D2158" s="33"/>
      <c r="E2158" s="37"/>
      <c r="F2158" s="38" t="str">
        <f>_xlfn.IFNA(VLOOKUP(Locations[[#This Row],[CleanZip]],ZipCodes[],2,0),"")</f>
        <v/>
      </c>
      <c r="G2158" s="38" t="str">
        <f>_xlfn.IFNA(VLOOKUP(Locations[[#This Row],[CleanZip]],ZipCodes[],3,0),"")</f>
        <v/>
      </c>
      <c r="H2158" s="33"/>
      <c r="I2158" s="39"/>
      <c r="J2158" s="39"/>
      <c r="K2158" s="40"/>
      <c r="L2158" s="40"/>
      <c r="M2158" s="33"/>
      <c r="N2158" s="40"/>
      <c r="O2158" s="33"/>
      <c r="P2158" s="33"/>
      <c r="Q2158" s="33"/>
      <c r="R2158" s="33"/>
      <c r="S2158" s="33"/>
      <c r="T2158" s="33"/>
      <c r="U2158" s="33"/>
      <c r="V2158" s="33"/>
      <c r="W2158" s="23" t="str">
        <f>LEFT(TEXT(Locations[[#This Row],[Zip Code]],"00000"),5)</f>
        <v>00000</v>
      </c>
    </row>
    <row r="2159" spans="2:23" x14ac:dyDescent="0.2">
      <c r="B2159" s="154">
        <v>2147</v>
      </c>
      <c r="C2159" s="33"/>
      <c r="D2159" s="33"/>
      <c r="E2159" s="37"/>
      <c r="F2159" s="38" t="str">
        <f>_xlfn.IFNA(VLOOKUP(Locations[[#This Row],[CleanZip]],ZipCodes[],2,0),"")</f>
        <v/>
      </c>
      <c r="G2159" s="38" t="str">
        <f>_xlfn.IFNA(VLOOKUP(Locations[[#This Row],[CleanZip]],ZipCodes[],3,0),"")</f>
        <v/>
      </c>
      <c r="H2159" s="33"/>
      <c r="I2159" s="39"/>
      <c r="J2159" s="39"/>
      <c r="K2159" s="40"/>
      <c r="L2159" s="40"/>
      <c r="M2159" s="33"/>
      <c r="N2159" s="40"/>
      <c r="O2159" s="33"/>
      <c r="P2159" s="33"/>
      <c r="Q2159" s="33"/>
      <c r="R2159" s="33"/>
      <c r="S2159" s="33"/>
      <c r="T2159" s="33"/>
      <c r="U2159" s="33"/>
      <c r="V2159" s="33"/>
      <c r="W2159" s="23" t="str">
        <f>LEFT(TEXT(Locations[[#This Row],[Zip Code]],"00000"),5)</f>
        <v>00000</v>
      </c>
    </row>
    <row r="2160" spans="2:23" x14ac:dyDescent="0.2">
      <c r="B2160" s="154">
        <v>2148</v>
      </c>
      <c r="C2160" s="33"/>
      <c r="D2160" s="33"/>
      <c r="E2160" s="37"/>
      <c r="F2160" s="38" t="str">
        <f>_xlfn.IFNA(VLOOKUP(Locations[[#This Row],[CleanZip]],ZipCodes[],2,0),"")</f>
        <v/>
      </c>
      <c r="G2160" s="38" t="str">
        <f>_xlfn.IFNA(VLOOKUP(Locations[[#This Row],[CleanZip]],ZipCodes[],3,0),"")</f>
        <v/>
      </c>
      <c r="H2160" s="33"/>
      <c r="I2160" s="39"/>
      <c r="J2160" s="39"/>
      <c r="K2160" s="40"/>
      <c r="L2160" s="40"/>
      <c r="M2160" s="33"/>
      <c r="N2160" s="40"/>
      <c r="O2160" s="33"/>
      <c r="P2160" s="33"/>
      <c r="Q2160" s="33"/>
      <c r="R2160" s="33"/>
      <c r="S2160" s="33"/>
      <c r="T2160" s="33"/>
      <c r="U2160" s="33"/>
      <c r="V2160" s="33"/>
      <c r="W2160" s="23" t="str">
        <f>LEFT(TEXT(Locations[[#This Row],[Zip Code]],"00000"),5)</f>
        <v>00000</v>
      </c>
    </row>
    <row r="2161" spans="2:23" x14ac:dyDescent="0.2">
      <c r="B2161" s="154">
        <v>2149</v>
      </c>
      <c r="C2161" s="33"/>
      <c r="D2161" s="33"/>
      <c r="E2161" s="37"/>
      <c r="F2161" s="38" t="str">
        <f>_xlfn.IFNA(VLOOKUP(Locations[[#This Row],[CleanZip]],ZipCodes[],2,0),"")</f>
        <v/>
      </c>
      <c r="G2161" s="38" t="str">
        <f>_xlfn.IFNA(VLOOKUP(Locations[[#This Row],[CleanZip]],ZipCodes[],3,0),"")</f>
        <v/>
      </c>
      <c r="H2161" s="33"/>
      <c r="I2161" s="39"/>
      <c r="J2161" s="39"/>
      <c r="K2161" s="40"/>
      <c r="L2161" s="40"/>
      <c r="M2161" s="33"/>
      <c r="N2161" s="40"/>
      <c r="O2161" s="33"/>
      <c r="P2161" s="33"/>
      <c r="Q2161" s="33"/>
      <c r="R2161" s="33"/>
      <c r="S2161" s="33"/>
      <c r="T2161" s="33"/>
      <c r="U2161" s="33"/>
      <c r="V2161" s="33"/>
      <c r="W2161" s="23" t="str">
        <f>LEFT(TEXT(Locations[[#This Row],[Zip Code]],"00000"),5)</f>
        <v>00000</v>
      </c>
    </row>
    <row r="2162" spans="2:23" x14ac:dyDescent="0.2">
      <c r="B2162" s="154">
        <v>2150</v>
      </c>
      <c r="C2162" s="33"/>
      <c r="D2162" s="33"/>
      <c r="E2162" s="37"/>
      <c r="F2162" s="38" t="str">
        <f>_xlfn.IFNA(VLOOKUP(Locations[[#This Row],[CleanZip]],ZipCodes[],2,0),"")</f>
        <v/>
      </c>
      <c r="G2162" s="38" t="str">
        <f>_xlfn.IFNA(VLOOKUP(Locations[[#This Row],[CleanZip]],ZipCodes[],3,0),"")</f>
        <v/>
      </c>
      <c r="H2162" s="33"/>
      <c r="I2162" s="39"/>
      <c r="J2162" s="39"/>
      <c r="K2162" s="40"/>
      <c r="L2162" s="40"/>
      <c r="M2162" s="33"/>
      <c r="N2162" s="40"/>
      <c r="O2162" s="33"/>
      <c r="P2162" s="33"/>
      <c r="Q2162" s="33"/>
      <c r="R2162" s="33"/>
      <c r="S2162" s="33"/>
      <c r="T2162" s="33"/>
      <c r="U2162" s="33"/>
      <c r="V2162" s="33"/>
      <c r="W2162" s="23" t="str">
        <f>LEFT(TEXT(Locations[[#This Row],[Zip Code]],"00000"),5)</f>
        <v>00000</v>
      </c>
    </row>
    <row r="2163" spans="2:23" x14ac:dyDescent="0.2">
      <c r="B2163" s="154">
        <v>2151</v>
      </c>
      <c r="C2163" s="33"/>
      <c r="D2163" s="33"/>
      <c r="E2163" s="37"/>
      <c r="F2163" s="38" t="str">
        <f>_xlfn.IFNA(VLOOKUP(Locations[[#This Row],[CleanZip]],ZipCodes[],2,0),"")</f>
        <v/>
      </c>
      <c r="G2163" s="38" t="str">
        <f>_xlfn.IFNA(VLOOKUP(Locations[[#This Row],[CleanZip]],ZipCodes[],3,0),"")</f>
        <v/>
      </c>
      <c r="H2163" s="33"/>
      <c r="I2163" s="39"/>
      <c r="J2163" s="39"/>
      <c r="K2163" s="40"/>
      <c r="L2163" s="40"/>
      <c r="M2163" s="33"/>
      <c r="N2163" s="40"/>
      <c r="O2163" s="33"/>
      <c r="P2163" s="33"/>
      <c r="Q2163" s="33"/>
      <c r="R2163" s="33"/>
      <c r="S2163" s="33"/>
      <c r="T2163" s="33"/>
      <c r="U2163" s="33"/>
      <c r="V2163" s="33"/>
      <c r="W2163" s="23" t="str">
        <f>LEFT(TEXT(Locations[[#This Row],[Zip Code]],"00000"),5)</f>
        <v>00000</v>
      </c>
    </row>
    <row r="2164" spans="2:23" x14ac:dyDescent="0.2">
      <c r="B2164" s="154">
        <v>2152</v>
      </c>
      <c r="C2164" s="33"/>
      <c r="D2164" s="33"/>
      <c r="E2164" s="37"/>
      <c r="F2164" s="38" t="str">
        <f>_xlfn.IFNA(VLOOKUP(Locations[[#This Row],[CleanZip]],ZipCodes[],2,0),"")</f>
        <v/>
      </c>
      <c r="G2164" s="38" t="str">
        <f>_xlfn.IFNA(VLOOKUP(Locations[[#This Row],[CleanZip]],ZipCodes[],3,0),"")</f>
        <v/>
      </c>
      <c r="H2164" s="33"/>
      <c r="I2164" s="39"/>
      <c r="J2164" s="39"/>
      <c r="K2164" s="40"/>
      <c r="L2164" s="40"/>
      <c r="M2164" s="33"/>
      <c r="N2164" s="40"/>
      <c r="O2164" s="33"/>
      <c r="P2164" s="33"/>
      <c r="Q2164" s="33"/>
      <c r="R2164" s="33"/>
      <c r="S2164" s="33"/>
      <c r="T2164" s="33"/>
      <c r="U2164" s="33"/>
      <c r="V2164" s="33"/>
      <c r="W2164" s="23" t="str">
        <f>LEFT(TEXT(Locations[[#This Row],[Zip Code]],"00000"),5)</f>
        <v>00000</v>
      </c>
    </row>
    <row r="2165" spans="2:23" x14ac:dyDescent="0.2">
      <c r="B2165" s="154">
        <v>2153</v>
      </c>
      <c r="C2165" s="33"/>
      <c r="D2165" s="33"/>
      <c r="E2165" s="37"/>
      <c r="F2165" s="38" t="str">
        <f>_xlfn.IFNA(VLOOKUP(Locations[[#This Row],[CleanZip]],ZipCodes[],2,0),"")</f>
        <v/>
      </c>
      <c r="G2165" s="38" t="str">
        <f>_xlfn.IFNA(VLOOKUP(Locations[[#This Row],[CleanZip]],ZipCodes[],3,0),"")</f>
        <v/>
      </c>
      <c r="H2165" s="33"/>
      <c r="I2165" s="39"/>
      <c r="J2165" s="39"/>
      <c r="K2165" s="40"/>
      <c r="L2165" s="40"/>
      <c r="M2165" s="33"/>
      <c r="N2165" s="40"/>
      <c r="O2165" s="33"/>
      <c r="P2165" s="33"/>
      <c r="Q2165" s="33"/>
      <c r="R2165" s="33"/>
      <c r="S2165" s="33"/>
      <c r="T2165" s="33"/>
      <c r="U2165" s="33"/>
      <c r="V2165" s="33"/>
      <c r="W2165" s="23" t="str">
        <f>LEFT(TEXT(Locations[[#This Row],[Zip Code]],"00000"),5)</f>
        <v>00000</v>
      </c>
    </row>
    <row r="2166" spans="2:23" x14ac:dyDescent="0.2">
      <c r="B2166" s="154">
        <v>2154</v>
      </c>
      <c r="C2166" s="33"/>
      <c r="D2166" s="33"/>
      <c r="E2166" s="37"/>
      <c r="F2166" s="38" t="str">
        <f>_xlfn.IFNA(VLOOKUP(Locations[[#This Row],[CleanZip]],ZipCodes[],2,0),"")</f>
        <v/>
      </c>
      <c r="G2166" s="38" t="str">
        <f>_xlfn.IFNA(VLOOKUP(Locations[[#This Row],[CleanZip]],ZipCodes[],3,0),"")</f>
        <v/>
      </c>
      <c r="H2166" s="33"/>
      <c r="I2166" s="39"/>
      <c r="J2166" s="39"/>
      <c r="K2166" s="40"/>
      <c r="L2166" s="40"/>
      <c r="M2166" s="33"/>
      <c r="N2166" s="40"/>
      <c r="O2166" s="33"/>
      <c r="P2166" s="33"/>
      <c r="Q2166" s="33"/>
      <c r="R2166" s="33"/>
      <c r="S2166" s="33"/>
      <c r="T2166" s="33"/>
      <c r="U2166" s="33"/>
      <c r="V2166" s="33"/>
      <c r="W2166" s="23" t="str">
        <f>LEFT(TEXT(Locations[[#This Row],[Zip Code]],"00000"),5)</f>
        <v>00000</v>
      </c>
    </row>
    <row r="2167" spans="2:23" x14ac:dyDescent="0.2">
      <c r="B2167" s="154">
        <v>2155</v>
      </c>
      <c r="C2167" s="33"/>
      <c r="D2167" s="33"/>
      <c r="E2167" s="37"/>
      <c r="F2167" s="38" t="str">
        <f>_xlfn.IFNA(VLOOKUP(Locations[[#This Row],[CleanZip]],ZipCodes[],2,0),"")</f>
        <v/>
      </c>
      <c r="G2167" s="38" t="str">
        <f>_xlfn.IFNA(VLOOKUP(Locations[[#This Row],[CleanZip]],ZipCodes[],3,0),"")</f>
        <v/>
      </c>
      <c r="H2167" s="33"/>
      <c r="I2167" s="39"/>
      <c r="J2167" s="39"/>
      <c r="K2167" s="40"/>
      <c r="L2167" s="40"/>
      <c r="M2167" s="33"/>
      <c r="N2167" s="40"/>
      <c r="O2167" s="33"/>
      <c r="P2167" s="33"/>
      <c r="Q2167" s="33"/>
      <c r="R2167" s="33"/>
      <c r="S2167" s="33"/>
      <c r="T2167" s="33"/>
      <c r="U2167" s="33"/>
      <c r="V2167" s="33"/>
      <c r="W2167" s="23" t="str">
        <f>LEFT(TEXT(Locations[[#This Row],[Zip Code]],"00000"),5)</f>
        <v>00000</v>
      </c>
    </row>
    <row r="2168" spans="2:23" x14ac:dyDescent="0.2">
      <c r="B2168" s="154">
        <v>2156</v>
      </c>
      <c r="C2168" s="33"/>
      <c r="D2168" s="33"/>
      <c r="E2168" s="37"/>
      <c r="F2168" s="38" t="str">
        <f>_xlfn.IFNA(VLOOKUP(Locations[[#This Row],[CleanZip]],ZipCodes[],2,0),"")</f>
        <v/>
      </c>
      <c r="G2168" s="38" t="str">
        <f>_xlfn.IFNA(VLOOKUP(Locations[[#This Row],[CleanZip]],ZipCodes[],3,0),"")</f>
        <v/>
      </c>
      <c r="H2168" s="33"/>
      <c r="I2168" s="39"/>
      <c r="J2168" s="39"/>
      <c r="K2168" s="40"/>
      <c r="L2168" s="40"/>
      <c r="M2168" s="33"/>
      <c r="N2168" s="40"/>
      <c r="O2168" s="33"/>
      <c r="P2168" s="33"/>
      <c r="Q2168" s="33"/>
      <c r="R2168" s="33"/>
      <c r="S2168" s="33"/>
      <c r="T2168" s="33"/>
      <c r="U2168" s="33"/>
      <c r="V2168" s="33"/>
      <c r="W2168" s="23" t="str">
        <f>LEFT(TEXT(Locations[[#This Row],[Zip Code]],"00000"),5)</f>
        <v>00000</v>
      </c>
    </row>
    <row r="2169" spans="2:23" x14ac:dyDescent="0.2">
      <c r="B2169" s="154">
        <v>2157</v>
      </c>
      <c r="C2169" s="33"/>
      <c r="D2169" s="33"/>
      <c r="E2169" s="37"/>
      <c r="F2169" s="38" t="str">
        <f>_xlfn.IFNA(VLOOKUP(Locations[[#This Row],[CleanZip]],ZipCodes[],2,0),"")</f>
        <v/>
      </c>
      <c r="G2169" s="38" t="str">
        <f>_xlfn.IFNA(VLOOKUP(Locations[[#This Row],[CleanZip]],ZipCodes[],3,0),"")</f>
        <v/>
      </c>
      <c r="H2169" s="33"/>
      <c r="I2169" s="39"/>
      <c r="J2169" s="39"/>
      <c r="K2169" s="40"/>
      <c r="L2169" s="40"/>
      <c r="M2169" s="33"/>
      <c r="N2169" s="40"/>
      <c r="O2169" s="33"/>
      <c r="P2169" s="33"/>
      <c r="Q2169" s="33"/>
      <c r="R2169" s="33"/>
      <c r="S2169" s="33"/>
      <c r="T2169" s="33"/>
      <c r="U2169" s="33"/>
      <c r="V2169" s="33"/>
      <c r="W2169" s="23" t="str">
        <f>LEFT(TEXT(Locations[[#This Row],[Zip Code]],"00000"),5)</f>
        <v>00000</v>
      </c>
    </row>
    <row r="2170" spans="2:23" x14ac:dyDescent="0.2">
      <c r="B2170" s="154">
        <v>2158</v>
      </c>
      <c r="C2170" s="33"/>
      <c r="D2170" s="33"/>
      <c r="E2170" s="37"/>
      <c r="F2170" s="38" t="str">
        <f>_xlfn.IFNA(VLOOKUP(Locations[[#This Row],[CleanZip]],ZipCodes[],2,0),"")</f>
        <v/>
      </c>
      <c r="G2170" s="38" t="str">
        <f>_xlfn.IFNA(VLOOKUP(Locations[[#This Row],[CleanZip]],ZipCodes[],3,0),"")</f>
        <v/>
      </c>
      <c r="H2170" s="33"/>
      <c r="I2170" s="39"/>
      <c r="J2170" s="39"/>
      <c r="K2170" s="40"/>
      <c r="L2170" s="40"/>
      <c r="M2170" s="33"/>
      <c r="N2170" s="40"/>
      <c r="O2170" s="33"/>
      <c r="P2170" s="33"/>
      <c r="Q2170" s="33"/>
      <c r="R2170" s="33"/>
      <c r="S2170" s="33"/>
      <c r="T2170" s="33"/>
      <c r="U2170" s="33"/>
      <c r="V2170" s="33"/>
      <c r="W2170" s="23" t="str">
        <f>LEFT(TEXT(Locations[[#This Row],[Zip Code]],"00000"),5)</f>
        <v>00000</v>
      </c>
    </row>
    <row r="2171" spans="2:23" x14ac:dyDescent="0.2">
      <c r="B2171" s="154">
        <v>2159</v>
      </c>
      <c r="C2171" s="33"/>
      <c r="D2171" s="33"/>
      <c r="E2171" s="37"/>
      <c r="F2171" s="38" t="str">
        <f>_xlfn.IFNA(VLOOKUP(Locations[[#This Row],[CleanZip]],ZipCodes[],2,0),"")</f>
        <v/>
      </c>
      <c r="G2171" s="38" t="str">
        <f>_xlfn.IFNA(VLOOKUP(Locations[[#This Row],[CleanZip]],ZipCodes[],3,0),"")</f>
        <v/>
      </c>
      <c r="H2171" s="33"/>
      <c r="I2171" s="39"/>
      <c r="J2171" s="39"/>
      <c r="K2171" s="40"/>
      <c r="L2171" s="40"/>
      <c r="M2171" s="33"/>
      <c r="N2171" s="40"/>
      <c r="O2171" s="33"/>
      <c r="P2171" s="33"/>
      <c r="Q2171" s="33"/>
      <c r="R2171" s="33"/>
      <c r="S2171" s="33"/>
      <c r="T2171" s="33"/>
      <c r="U2171" s="33"/>
      <c r="V2171" s="33"/>
      <c r="W2171" s="23" t="str">
        <f>LEFT(TEXT(Locations[[#This Row],[Zip Code]],"00000"),5)</f>
        <v>00000</v>
      </c>
    </row>
    <row r="2172" spans="2:23" x14ac:dyDescent="0.2">
      <c r="B2172" s="154">
        <v>2160</v>
      </c>
      <c r="C2172" s="33"/>
      <c r="D2172" s="33"/>
      <c r="E2172" s="37"/>
      <c r="F2172" s="38" t="str">
        <f>_xlfn.IFNA(VLOOKUP(Locations[[#This Row],[CleanZip]],ZipCodes[],2,0),"")</f>
        <v/>
      </c>
      <c r="G2172" s="38" t="str">
        <f>_xlfn.IFNA(VLOOKUP(Locations[[#This Row],[CleanZip]],ZipCodes[],3,0),"")</f>
        <v/>
      </c>
      <c r="H2172" s="33"/>
      <c r="I2172" s="39"/>
      <c r="J2172" s="39"/>
      <c r="K2172" s="40"/>
      <c r="L2172" s="40"/>
      <c r="M2172" s="33"/>
      <c r="N2172" s="40"/>
      <c r="O2172" s="33"/>
      <c r="P2172" s="33"/>
      <c r="Q2172" s="33"/>
      <c r="R2172" s="33"/>
      <c r="S2172" s="33"/>
      <c r="T2172" s="33"/>
      <c r="U2172" s="33"/>
      <c r="V2172" s="33"/>
      <c r="W2172" s="23" t="str">
        <f>LEFT(TEXT(Locations[[#This Row],[Zip Code]],"00000"),5)</f>
        <v>00000</v>
      </c>
    </row>
    <row r="2173" spans="2:23" x14ac:dyDescent="0.2">
      <c r="B2173" s="154">
        <v>2161</v>
      </c>
      <c r="C2173" s="33"/>
      <c r="D2173" s="33"/>
      <c r="E2173" s="37"/>
      <c r="F2173" s="38" t="str">
        <f>_xlfn.IFNA(VLOOKUP(Locations[[#This Row],[CleanZip]],ZipCodes[],2,0),"")</f>
        <v/>
      </c>
      <c r="G2173" s="38" t="str">
        <f>_xlfn.IFNA(VLOOKUP(Locations[[#This Row],[CleanZip]],ZipCodes[],3,0),"")</f>
        <v/>
      </c>
      <c r="H2173" s="33"/>
      <c r="I2173" s="39"/>
      <c r="J2173" s="39"/>
      <c r="K2173" s="40"/>
      <c r="L2173" s="40"/>
      <c r="M2173" s="33"/>
      <c r="N2173" s="40"/>
      <c r="O2173" s="33"/>
      <c r="P2173" s="33"/>
      <c r="Q2173" s="33"/>
      <c r="R2173" s="33"/>
      <c r="S2173" s="33"/>
      <c r="T2173" s="33"/>
      <c r="U2173" s="33"/>
      <c r="V2173" s="33"/>
      <c r="W2173" s="23" t="str">
        <f>LEFT(TEXT(Locations[[#This Row],[Zip Code]],"00000"),5)</f>
        <v>00000</v>
      </c>
    </row>
    <row r="2174" spans="2:23" x14ac:dyDescent="0.2">
      <c r="B2174" s="154">
        <v>2162</v>
      </c>
      <c r="C2174" s="33"/>
      <c r="D2174" s="33"/>
      <c r="E2174" s="37"/>
      <c r="F2174" s="38" t="str">
        <f>_xlfn.IFNA(VLOOKUP(Locations[[#This Row],[CleanZip]],ZipCodes[],2,0),"")</f>
        <v/>
      </c>
      <c r="G2174" s="38" t="str">
        <f>_xlfn.IFNA(VLOOKUP(Locations[[#This Row],[CleanZip]],ZipCodes[],3,0),"")</f>
        <v/>
      </c>
      <c r="H2174" s="33"/>
      <c r="I2174" s="39"/>
      <c r="J2174" s="39"/>
      <c r="K2174" s="40"/>
      <c r="L2174" s="40"/>
      <c r="M2174" s="33"/>
      <c r="N2174" s="40"/>
      <c r="O2174" s="33"/>
      <c r="P2174" s="33"/>
      <c r="Q2174" s="33"/>
      <c r="R2174" s="33"/>
      <c r="S2174" s="33"/>
      <c r="T2174" s="33"/>
      <c r="U2174" s="33"/>
      <c r="V2174" s="33"/>
      <c r="W2174" s="23" t="str">
        <f>LEFT(TEXT(Locations[[#This Row],[Zip Code]],"00000"),5)</f>
        <v>00000</v>
      </c>
    </row>
    <row r="2175" spans="2:23" x14ac:dyDescent="0.2">
      <c r="B2175" s="154">
        <v>2163</v>
      </c>
      <c r="C2175" s="33"/>
      <c r="D2175" s="33"/>
      <c r="E2175" s="37"/>
      <c r="F2175" s="38" t="str">
        <f>_xlfn.IFNA(VLOOKUP(Locations[[#This Row],[CleanZip]],ZipCodes[],2,0),"")</f>
        <v/>
      </c>
      <c r="G2175" s="38" t="str">
        <f>_xlfn.IFNA(VLOOKUP(Locations[[#This Row],[CleanZip]],ZipCodes[],3,0),"")</f>
        <v/>
      </c>
      <c r="H2175" s="33"/>
      <c r="I2175" s="39"/>
      <c r="J2175" s="39"/>
      <c r="K2175" s="40"/>
      <c r="L2175" s="40"/>
      <c r="M2175" s="33"/>
      <c r="N2175" s="40"/>
      <c r="O2175" s="33"/>
      <c r="P2175" s="33"/>
      <c r="Q2175" s="33"/>
      <c r="R2175" s="33"/>
      <c r="S2175" s="33"/>
      <c r="T2175" s="33"/>
      <c r="U2175" s="33"/>
      <c r="V2175" s="33"/>
      <c r="W2175" s="23" t="str">
        <f>LEFT(TEXT(Locations[[#This Row],[Zip Code]],"00000"),5)</f>
        <v>00000</v>
      </c>
    </row>
    <row r="2176" spans="2:23" x14ac:dyDescent="0.2">
      <c r="B2176" s="154">
        <v>2164</v>
      </c>
      <c r="C2176" s="33"/>
      <c r="D2176" s="33"/>
      <c r="E2176" s="37"/>
      <c r="F2176" s="38" t="str">
        <f>_xlfn.IFNA(VLOOKUP(Locations[[#This Row],[CleanZip]],ZipCodes[],2,0),"")</f>
        <v/>
      </c>
      <c r="G2176" s="38" t="str">
        <f>_xlfn.IFNA(VLOOKUP(Locations[[#This Row],[CleanZip]],ZipCodes[],3,0),"")</f>
        <v/>
      </c>
      <c r="H2176" s="33"/>
      <c r="I2176" s="39"/>
      <c r="J2176" s="39"/>
      <c r="K2176" s="40"/>
      <c r="L2176" s="40"/>
      <c r="M2176" s="33"/>
      <c r="N2176" s="40"/>
      <c r="O2176" s="33"/>
      <c r="P2176" s="33"/>
      <c r="Q2176" s="33"/>
      <c r="R2176" s="33"/>
      <c r="S2176" s="33"/>
      <c r="T2176" s="33"/>
      <c r="U2176" s="33"/>
      <c r="V2176" s="33"/>
      <c r="W2176" s="23" t="str">
        <f>LEFT(TEXT(Locations[[#This Row],[Zip Code]],"00000"),5)</f>
        <v>00000</v>
      </c>
    </row>
    <row r="2177" spans="2:23" x14ac:dyDescent="0.2">
      <c r="B2177" s="154">
        <v>2165</v>
      </c>
      <c r="C2177" s="33"/>
      <c r="D2177" s="33"/>
      <c r="E2177" s="37"/>
      <c r="F2177" s="38" t="str">
        <f>_xlfn.IFNA(VLOOKUP(Locations[[#This Row],[CleanZip]],ZipCodes[],2,0),"")</f>
        <v/>
      </c>
      <c r="G2177" s="38" t="str">
        <f>_xlfn.IFNA(VLOOKUP(Locations[[#This Row],[CleanZip]],ZipCodes[],3,0),"")</f>
        <v/>
      </c>
      <c r="H2177" s="33"/>
      <c r="I2177" s="39"/>
      <c r="J2177" s="39"/>
      <c r="K2177" s="40"/>
      <c r="L2177" s="40"/>
      <c r="M2177" s="33"/>
      <c r="N2177" s="40"/>
      <c r="O2177" s="33"/>
      <c r="P2177" s="33"/>
      <c r="Q2177" s="33"/>
      <c r="R2177" s="33"/>
      <c r="S2177" s="33"/>
      <c r="T2177" s="33"/>
      <c r="U2177" s="33"/>
      <c r="V2177" s="33"/>
      <c r="W2177" s="23" t="str">
        <f>LEFT(TEXT(Locations[[#This Row],[Zip Code]],"00000"),5)</f>
        <v>00000</v>
      </c>
    </row>
    <row r="2178" spans="2:23" x14ac:dyDescent="0.2">
      <c r="B2178" s="154">
        <v>2166</v>
      </c>
      <c r="C2178" s="33"/>
      <c r="D2178" s="33"/>
      <c r="E2178" s="37"/>
      <c r="F2178" s="38" t="str">
        <f>_xlfn.IFNA(VLOOKUP(Locations[[#This Row],[CleanZip]],ZipCodes[],2,0),"")</f>
        <v/>
      </c>
      <c r="G2178" s="38" t="str">
        <f>_xlfn.IFNA(VLOOKUP(Locations[[#This Row],[CleanZip]],ZipCodes[],3,0),"")</f>
        <v/>
      </c>
      <c r="H2178" s="33"/>
      <c r="I2178" s="39"/>
      <c r="J2178" s="39"/>
      <c r="K2178" s="40"/>
      <c r="L2178" s="40"/>
      <c r="M2178" s="33"/>
      <c r="N2178" s="40"/>
      <c r="O2178" s="33"/>
      <c r="P2178" s="33"/>
      <c r="Q2178" s="33"/>
      <c r="R2178" s="33"/>
      <c r="S2178" s="33"/>
      <c r="T2178" s="33"/>
      <c r="U2178" s="33"/>
      <c r="V2178" s="33"/>
      <c r="W2178" s="23" t="str">
        <f>LEFT(TEXT(Locations[[#This Row],[Zip Code]],"00000"),5)</f>
        <v>00000</v>
      </c>
    </row>
    <row r="2179" spans="2:23" x14ac:dyDescent="0.2">
      <c r="B2179" s="154">
        <v>2167</v>
      </c>
      <c r="C2179" s="33"/>
      <c r="D2179" s="33"/>
      <c r="E2179" s="37"/>
      <c r="F2179" s="38" t="str">
        <f>_xlfn.IFNA(VLOOKUP(Locations[[#This Row],[CleanZip]],ZipCodes[],2,0),"")</f>
        <v/>
      </c>
      <c r="G2179" s="38" t="str">
        <f>_xlfn.IFNA(VLOOKUP(Locations[[#This Row],[CleanZip]],ZipCodes[],3,0),"")</f>
        <v/>
      </c>
      <c r="H2179" s="33"/>
      <c r="I2179" s="39"/>
      <c r="J2179" s="39"/>
      <c r="K2179" s="40"/>
      <c r="L2179" s="40"/>
      <c r="M2179" s="33"/>
      <c r="N2179" s="40"/>
      <c r="O2179" s="33"/>
      <c r="P2179" s="33"/>
      <c r="Q2179" s="33"/>
      <c r="R2179" s="33"/>
      <c r="S2179" s="33"/>
      <c r="T2179" s="33"/>
      <c r="U2179" s="33"/>
      <c r="V2179" s="33"/>
      <c r="W2179" s="23" t="str">
        <f>LEFT(TEXT(Locations[[#This Row],[Zip Code]],"00000"),5)</f>
        <v>00000</v>
      </c>
    </row>
    <row r="2180" spans="2:23" x14ac:dyDescent="0.2">
      <c r="B2180" s="154">
        <v>2168</v>
      </c>
      <c r="C2180" s="33"/>
      <c r="D2180" s="33"/>
      <c r="E2180" s="37"/>
      <c r="F2180" s="38" t="str">
        <f>_xlfn.IFNA(VLOOKUP(Locations[[#This Row],[CleanZip]],ZipCodes[],2,0),"")</f>
        <v/>
      </c>
      <c r="G2180" s="38" t="str">
        <f>_xlfn.IFNA(VLOOKUP(Locations[[#This Row],[CleanZip]],ZipCodes[],3,0),"")</f>
        <v/>
      </c>
      <c r="H2180" s="33"/>
      <c r="I2180" s="39"/>
      <c r="J2180" s="39"/>
      <c r="K2180" s="40"/>
      <c r="L2180" s="40"/>
      <c r="M2180" s="33"/>
      <c r="N2180" s="40"/>
      <c r="O2180" s="33"/>
      <c r="P2180" s="33"/>
      <c r="Q2180" s="33"/>
      <c r="R2180" s="33"/>
      <c r="S2180" s="33"/>
      <c r="T2180" s="33"/>
      <c r="U2180" s="33"/>
      <c r="V2180" s="33"/>
      <c r="W2180" s="23" t="str">
        <f>LEFT(TEXT(Locations[[#This Row],[Zip Code]],"00000"),5)</f>
        <v>00000</v>
      </c>
    </row>
    <row r="2181" spans="2:23" x14ac:dyDescent="0.2">
      <c r="B2181" s="154">
        <v>2169</v>
      </c>
      <c r="C2181" s="33"/>
      <c r="D2181" s="33"/>
      <c r="E2181" s="37"/>
      <c r="F2181" s="38" t="str">
        <f>_xlfn.IFNA(VLOOKUP(Locations[[#This Row],[CleanZip]],ZipCodes[],2,0),"")</f>
        <v/>
      </c>
      <c r="G2181" s="38" t="str">
        <f>_xlfn.IFNA(VLOOKUP(Locations[[#This Row],[CleanZip]],ZipCodes[],3,0),"")</f>
        <v/>
      </c>
      <c r="H2181" s="33"/>
      <c r="I2181" s="39"/>
      <c r="J2181" s="39"/>
      <c r="K2181" s="40"/>
      <c r="L2181" s="40"/>
      <c r="M2181" s="33"/>
      <c r="N2181" s="40"/>
      <c r="O2181" s="33"/>
      <c r="P2181" s="33"/>
      <c r="Q2181" s="33"/>
      <c r="R2181" s="33"/>
      <c r="S2181" s="33"/>
      <c r="T2181" s="33"/>
      <c r="U2181" s="33"/>
      <c r="V2181" s="33"/>
      <c r="W2181" s="23" t="str">
        <f>LEFT(TEXT(Locations[[#This Row],[Zip Code]],"00000"),5)</f>
        <v>00000</v>
      </c>
    </row>
    <row r="2182" spans="2:23" x14ac:dyDescent="0.2">
      <c r="B2182" s="154">
        <v>2170</v>
      </c>
      <c r="C2182" s="33"/>
      <c r="D2182" s="33"/>
      <c r="E2182" s="37"/>
      <c r="F2182" s="38" t="str">
        <f>_xlfn.IFNA(VLOOKUP(Locations[[#This Row],[CleanZip]],ZipCodes[],2,0),"")</f>
        <v/>
      </c>
      <c r="G2182" s="38" t="str">
        <f>_xlfn.IFNA(VLOOKUP(Locations[[#This Row],[CleanZip]],ZipCodes[],3,0),"")</f>
        <v/>
      </c>
      <c r="H2182" s="33"/>
      <c r="I2182" s="39"/>
      <c r="J2182" s="39"/>
      <c r="K2182" s="40"/>
      <c r="L2182" s="40"/>
      <c r="M2182" s="33"/>
      <c r="N2182" s="40"/>
      <c r="O2182" s="33"/>
      <c r="P2182" s="33"/>
      <c r="Q2182" s="33"/>
      <c r="R2182" s="33"/>
      <c r="S2182" s="33"/>
      <c r="T2182" s="33"/>
      <c r="U2182" s="33"/>
      <c r="V2182" s="33"/>
      <c r="W2182" s="23" t="str">
        <f>LEFT(TEXT(Locations[[#This Row],[Zip Code]],"00000"),5)</f>
        <v>00000</v>
      </c>
    </row>
    <row r="2183" spans="2:23" x14ac:dyDescent="0.2">
      <c r="B2183" s="154">
        <v>2171</v>
      </c>
      <c r="C2183" s="33"/>
      <c r="D2183" s="33"/>
      <c r="E2183" s="37"/>
      <c r="F2183" s="38" t="str">
        <f>_xlfn.IFNA(VLOOKUP(Locations[[#This Row],[CleanZip]],ZipCodes[],2,0),"")</f>
        <v/>
      </c>
      <c r="G2183" s="38" t="str">
        <f>_xlfn.IFNA(VLOOKUP(Locations[[#This Row],[CleanZip]],ZipCodes[],3,0),"")</f>
        <v/>
      </c>
      <c r="H2183" s="33"/>
      <c r="I2183" s="39"/>
      <c r="J2183" s="39"/>
      <c r="K2183" s="40"/>
      <c r="L2183" s="40"/>
      <c r="M2183" s="33"/>
      <c r="N2183" s="40"/>
      <c r="O2183" s="33"/>
      <c r="P2183" s="33"/>
      <c r="Q2183" s="33"/>
      <c r="R2183" s="33"/>
      <c r="S2183" s="33"/>
      <c r="T2183" s="33"/>
      <c r="U2183" s="33"/>
      <c r="V2183" s="33"/>
      <c r="W2183" s="23" t="str">
        <f>LEFT(TEXT(Locations[[#This Row],[Zip Code]],"00000"),5)</f>
        <v>00000</v>
      </c>
    </row>
    <row r="2184" spans="2:23" x14ac:dyDescent="0.2">
      <c r="B2184" s="154">
        <v>2172</v>
      </c>
      <c r="C2184" s="33"/>
      <c r="D2184" s="33"/>
      <c r="E2184" s="37"/>
      <c r="F2184" s="38" t="str">
        <f>_xlfn.IFNA(VLOOKUP(Locations[[#This Row],[CleanZip]],ZipCodes[],2,0),"")</f>
        <v/>
      </c>
      <c r="G2184" s="38" t="str">
        <f>_xlfn.IFNA(VLOOKUP(Locations[[#This Row],[CleanZip]],ZipCodes[],3,0),"")</f>
        <v/>
      </c>
      <c r="H2184" s="33"/>
      <c r="I2184" s="39"/>
      <c r="J2184" s="39"/>
      <c r="K2184" s="40"/>
      <c r="L2184" s="40"/>
      <c r="M2184" s="33"/>
      <c r="N2184" s="40"/>
      <c r="O2184" s="33"/>
      <c r="P2184" s="33"/>
      <c r="Q2184" s="33"/>
      <c r="R2184" s="33"/>
      <c r="S2184" s="33"/>
      <c r="T2184" s="33"/>
      <c r="U2184" s="33"/>
      <c r="V2184" s="33"/>
      <c r="W2184" s="23" t="str">
        <f>LEFT(TEXT(Locations[[#This Row],[Zip Code]],"00000"),5)</f>
        <v>00000</v>
      </c>
    </row>
    <row r="2185" spans="2:23" x14ac:dyDescent="0.2">
      <c r="B2185" s="154">
        <v>2173</v>
      </c>
      <c r="C2185" s="33"/>
      <c r="D2185" s="33"/>
      <c r="E2185" s="37"/>
      <c r="F2185" s="38" t="str">
        <f>_xlfn.IFNA(VLOOKUP(Locations[[#This Row],[CleanZip]],ZipCodes[],2,0),"")</f>
        <v/>
      </c>
      <c r="G2185" s="38" t="str">
        <f>_xlfn.IFNA(VLOOKUP(Locations[[#This Row],[CleanZip]],ZipCodes[],3,0),"")</f>
        <v/>
      </c>
      <c r="H2185" s="33"/>
      <c r="I2185" s="39"/>
      <c r="J2185" s="39"/>
      <c r="K2185" s="40"/>
      <c r="L2185" s="40"/>
      <c r="M2185" s="33"/>
      <c r="N2185" s="40"/>
      <c r="O2185" s="33"/>
      <c r="P2185" s="33"/>
      <c r="Q2185" s="33"/>
      <c r="R2185" s="33"/>
      <c r="S2185" s="33"/>
      <c r="T2185" s="33"/>
      <c r="U2185" s="33"/>
      <c r="V2185" s="33"/>
      <c r="W2185" s="23" t="str">
        <f>LEFT(TEXT(Locations[[#This Row],[Zip Code]],"00000"),5)</f>
        <v>00000</v>
      </c>
    </row>
    <row r="2186" spans="2:23" x14ac:dyDescent="0.2">
      <c r="B2186" s="154">
        <v>2174</v>
      </c>
      <c r="C2186" s="33"/>
      <c r="D2186" s="33"/>
      <c r="E2186" s="37"/>
      <c r="F2186" s="38" t="str">
        <f>_xlfn.IFNA(VLOOKUP(Locations[[#This Row],[CleanZip]],ZipCodes[],2,0),"")</f>
        <v/>
      </c>
      <c r="G2186" s="38" t="str">
        <f>_xlfn.IFNA(VLOOKUP(Locations[[#This Row],[CleanZip]],ZipCodes[],3,0),"")</f>
        <v/>
      </c>
      <c r="H2186" s="33"/>
      <c r="I2186" s="39"/>
      <c r="J2186" s="39"/>
      <c r="K2186" s="40"/>
      <c r="L2186" s="40"/>
      <c r="M2186" s="33"/>
      <c r="N2186" s="40"/>
      <c r="O2186" s="33"/>
      <c r="P2186" s="33"/>
      <c r="Q2186" s="33"/>
      <c r="R2186" s="33"/>
      <c r="S2186" s="33"/>
      <c r="T2186" s="33"/>
      <c r="U2186" s="33"/>
      <c r="V2186" s="33"/>
      <c r="W2186" s="23" t="str">
        <f>LEFT(TEXT(Locations[[#This Row],[Zip Code]],"00000"),5)</f>
        <v>00000</v>
      </c>
    </row>
    <row r="2187" spans="2:23" x14ac:dyDescent="0.2">
      <c r="B2187" s="154">
        <v>2175</v>
      </c>
      <c r="C2187" s="33"/>
      <c r="D2187" s="33"/>
      <c r="E2187" s="37"/>
      <c r="F2187" s="38" t="str">
        <f>_xlfn.IFNA(VLOOKUP(Locations[[#This Row],[CleanZip]],ZipCodes[],2,0),"")</f>
        <v/>
      </c>
      <c r="G2187" s="38" t="str">
        <f>_xlfn.IFNA(VLOOKUP(Locations[[#This Row],[CleanZip]],ZipCodes[],3,0),"")</f>
        <v/>
      </c>
      <c r="H2187" s="33"/>
      <c r="I2187" s="39"/>
      <c r="J2187" s="39"/>
      <c r="K2187" s="40"/>
      <c r="L2187" s="40"/>
      <c r="M2187" s="33"/>
      <c r="N2187" s="40"/>
      <c r="O2187" s="33"/>
      <c r="P2187" s="33"/>
      <c r="Q2187" s="33"/>
      <c r="R2187" s="33"/>
      <c r="S2187" s="33"/>
      <c r="T2187" s="33"/>
      <c r="U2187" s="33"/>
      <c r="V2187" s="33"/>
      <c r="W2187" s="23" t="str">
        <f>LEFT(TEXT(Locations[[#This Row],[Zip Code]],"00000"),5)</f>
        <v>00000</v>
      </c>
    </row>
    <row r="2188" spans="2:23" x14ac:dyDescent="0.2">
      <c r="B2188" s="154">
        <v>2176</v>
      </c>
      <c r="C2188" s="33"/>
      <c r="D2188" s="33"/>
      <c r="E2188" s="37"/>
      <c r="F2188" s="38" t="str">
        <f>_xlfn.IFNA(VLOOKUP(Locations[[#This Row],[CleanZip]],ZipCodes[],2,0),"")</f>
        <v/>
      </c>
      <c r="G2188" s="38" t="str">
        <f>_xlfn.IFNA(VLOOKUP(Locations[[#This Row],[CleanZip]],ZipCodes[],3,0),"")</f>
        <v/>
      </c>
      <c r="H2188" s="33"/>
      <c r="I2188" s="39"/>
      <c r="J2188" s="39"/>
      <c r="K2188" s="40"/>
      <c r="L2188" s="40"/>
      <c r="M2188" s="33"/>
      <c r="N2188" s="40"/>
      <c r="O2188" s="33"/>
      <c r="P2188" s="33"/>
      <c r="Q2188" s="33"/>
      <c r="R2188" s="33"/>
      <c r="S2188" s="33"/>
      <c r="T2188" s="33"/>
      <c r="U2188" s="33"/>
      <c r="V2188" s="33"/>
      <c r="W2188" s="23" t="str">
        <f>LEFT(TEXT(Locations[[#This Row],[Zip Code]],"00000"),5)</f>
        <v>00000</v>
      </c>
    </row>
    <row r="2189" spans="2:23" x14ac:dyDescent="0.2">
      <c r="B2189" s="154">
        <v>2177</v>
      </c>
      <c r="C2189" s="33"/>
      <c r="D2189" s="33"/>
      <c r="E2189" s="37"/>
      <c r="F2189" s="38" t="str">
        <f>_xlfn.IFNA(VLOOKUP(Locations[[#This Row],[CleanZip]],ZipCodes[],2,0),"")</f>
        <v/>
      </c>
      <c r="G2189" s="38" t="str">
        <f>_xlfn.IFNA(VLOOKUP(Locations[[#This Row],[CleanZip]],ZipCodes[],3,0),"")</f>
        <v/>
      </c>
      <c r="H2189" s="33"/>
      <c r="I2189" s="39"/>
      <c r="J2189" s="39"/>
      <c r="K2189" s="40"/>
      <c r="L2189" s="40"/>
      <c r="M2189" s="33"/>
      <c r="N2189" s="40"/>
      <c r="O2189" s="33"/>
      <c r="P2189" s="33"/>
      <c r="Q2189" s="33"/>
      <c r="R2189" s="33"/>
      <c r="S2189" s="33"/>
      <c r="T2189" s="33"/>
      <c r="U2189" s="33"/>
      <c r="V2189" s="33"/>
      <c r="W2189" s="23" t="str">
        <f>LEFT(TEXT(Locations[[#This Row],[Zip Code]],"00000"),5)</f>
        <v>00000</v>
      </c>
    </row>
    <row r="2190" spans="2:23" x14ac:dyDescent="0.2">
      <c r="B2190" s="154">
        <v>2178</v>
      </c>
      <c r="C2190" s="33"/>
      <c r="D2190" s="33"/>
      <c r="E2190" s="37"/>
      <c r="F2190" s="38" t="str">
        <f>_xlfn.IFNA(VLOOKUP(Locations[[#This Row],[CleanZip]],ZipCodes[],2,0),"")</f>
        <v/>
      </c>
      <c r="G2190" s="38" t="str">
        <f>_xlfn.IFNA(VLOOKUP(Locations[[#This Row],[CleanZip]],ZipCodes[],3,0),"")</f>
        <v/>
      </c>
      <c r="H2190" s="33"/>
      <c r="I2190" s="39"/>
      <c r="J2190" s="39"/>
      <c r="K2190" s="40"/>
      <c r="L2190" s="40"/>
      <c r="M2190" s="33"/>
      <c r="N2190" s="40"/>
      <c r="O2190" s="33"/>
      <c r="P2190" s="33"/>
      <c r="Q2190" s="33"/>
      <c r="R2190" s="33"/>
      <c r="S2190" s="33"/>
      <c r="T2190" s="33"/>
      <c r="U2190" s="33"/>
      <c r="V2190" s="33"/>
      <c r="W2190" s="23" t="str">
        <f>LEFT(TEXT(Locations[[#This Row],[Zip Code]],"00000"),5)</f>
        <v>00000</v>
      </c>
    </row>
    <row r="2191" spans="2:23" x14ac:dyDescent="0.2">
      <c r="B2191" s="154">
        <v>2179</v>
      </c>
      <c r="C2191" s="33"/>
      <c r="D2191" s="33"/>
      <c r="E2191" s="37"/>
      <c r="F2191" s="38" t="str">
        <f>_xlfn.IFNA(VLOOKUP(Locations[[#This Row],[CleanZip]],ZipCodes[],2,0),"")</f>
        <v/>
      </c>
      <c r="G2191" s="38" t="str">
        <f>_xlfn.IFNA(VLOOKUP(Locations[[#This Row],[CleanZip]],ZipCodes[],3,0),"")</f>
        <v/>
      </c>
      <c r="H2191" s="33"/>
      <c r="I2191" s="39"/>
      <c r="J2191" s="39"/>
      <c r="K2191" s="40"/>
      <c r="L2191" s="40"/>
      <c r="M2191" s="33"/>
      <c r="N2191" s="40"/>
      <c r="O2191" s="33"/>
      <c r="P2191" s="33"/>
      <c r="Q2191" s="33"/>
      <c r="R2191" s="33"/>
      <c r="S2191" s="33"/>
      <c r="T2191" s="33"/>
      <c r="U2191" s="33"/>
      <c r="V2191" s="33"/>
      <c r="W2191" s="23" t="str">
        <f>LEFT(TEXT(Locations[[#This Row],[Zip Code]],"00000"),5)</f>
        <v>00000</v>
      </c>
    </row>
    <row r="2192" spans="2:23" x14ac:dyDescent="0.2">
      <c r="B2192" s="154">
        <v>2180</v>
      </c>
      <c r="C2192" s="33"/>
      <c r="D2192" s="33"/>
      <c r="E2192" s="37"/>
      <c r="F2192" s="38" t="str">
        <f>_xlfn.IFNA(VLOOKUP(Locations[[#This Row],[CleanZip]],ZipCodes[],2,0),"")</f>
        <v/>
      </c>
      <c r="G2192" s="38" t="str">
        <f>_xlfn.IFNA(VLOOKUP(Locations[[#This Row],[CleanZip]],ZipCodes[],3,0),"")</f>
        <v/>
      </c>
      <c r="H2192" s="33"/>
      <c r="I2192" s="39"/>
      <c r="J2192" s="39"/>
      <c r="K2192" s="40"/>
      <c r="L2192" s="40"/>
      <c r="M2192" s="33"/>
      <c r="N2192" s="40"/>
      <c r="O2192" s="33"/>
      <c r="P2192" s="33"/>
      <c r="Q2192" s="33"/>
      <c r="R2192" s="33"/>
      <c r="S2192" s="33"/>
      <c r="T2192" s="33"/>
      <c r="U2192" s="33"/>
      <c r="V2192" s="33"/>
      <c r="W2192" s="23" t="str">
        <f>LEFT(TEXT(Locations[[#This Row],[Zip Code]],"00000"),5)</f>
        <v>00000</v>
      </c>
    </row>
    <row r="2193" spans="2:23" x14ac:dyDescent="0.2">
      <c r="B2193" s="154">
        <v>2181</v>
      </c>
      <c r="C2193" s="33"/>
      <c r="D2193" s="33"/>
      <c r="E2193" s="37"/>
      <c r="F2193" s="38" t="str">
        <f>_xlfn.IFNA(VLOOKUP(Locations[[#This Row],[CleanZip]],ZipCodes[],2,0),"")</f>
        <v/>
      </c>
      <c r="G2193" s="38" t="str">
        <f>_xlfn.IFNA(VLOOKUP(Locations[[#This Row],[CleanZip]],ZipCodes[],3,0),"")</f>
        <v/>
      </c>
      <c r="H2193" s="33"/>
      <c r="I2193" s="39"/>
      <c r="J2193" s="39"/>
      <c r="K2193" s="40"/>
      <c r="L2193" s="40"/>
      <c r="M2193" s="33"/>
      <c r="N2193" s="40"/>
      <c r="O2193" s="33"/>
      <c r="P2193" s="33"/>
      <c r="Q2193" s="33"/>
      <c r="R2193" s="33"/>
      <c r="S2193" s="33"/>
      <c r="T2193" s="33"/>
      <c r="U2193" s="33"/>
      <c r="V2193" s="33"/>
      <c r="W2193" s="23" t="str">
        <f>LEFT(TEXT(Locations[[#This Row],[Zip Code]],"00000"),5)</f>
        <v>00000</v>
      </c>
    </row>
    <row r="2194" spans="2:23" x14ac:dyDescent="0.2">
      <c r="B2194" s="154">
        <v>2182</v>
      </c>
      <c r="C2194" s="33"/>
      <c r="D2194" s="33"/>
      <c r="E2194" s="37"/>
      <c r="F2194" s="38" t="str">
        <f>_xlfn.IFNA(VLOOKUP(Locations[[#This Row],[CleanZip]],ZipCodes[],2,0),"")</f>
        <v/>
      </c>
      <c r="G2194" s="38" t="str">
        <f>_xlfn.IFNA(VLOOKUP(Locations[[#This Row],[CleanZip]],ZipCodes[],3,0),"")</f>
        <v/>
      </c>
      <c r="H2194" s="33"/>
      <c r="I2194" s="39"/>
      <c r="J2194" s="39"/>
      <c r="K2194" s="40"/>
      <c r="L2194" s="40"/>
      <c r="M2194" s="33"/>
      <c r="N2194" s="40"/>
      <c r="O2194" s="33"/>
      <c r="P2194" s="33"/>
      <c r="Q2194" s="33"/>
      <c r="R2194" s="33"/>
      <c r="S2194" s="33"/>
      <c r="T2194" s="33"/>
      <c r="U2194" s="33"/>
      <c r="V2194" s="33"/>
      <c r="W2194" s="23" t="str">
        <f>LEFT(TEXT(Locations[[#This Row],[Zip Code]],"00000"),5)</f>
        <v>00000</v>
      </c>
    </row>
    <row r="2195" spans="2:23" x14ac:dyDescent="0.2">
      <c r="B2195" s="154">
        <v>2183</v>
      </c>
      <c r="C2195" s="33"/>
      <c r="D2195" s="33"/>
      <c r="E2195" s="37"/>
      <c r="F2195" s="38" t="str">
        <f>_xlfn.IFNA(VLOOKUP(Locations[[#This Row],[CleanZip]],ZipCodes[],2,0),"")</f>
        <v/>
      </c>
      <c r="G2195" s="38" t="str">
        <f>_xlfn.IFNA(VLOOKUP(Locations[[#This Row],[CleanZip]],ZipCodes[],3,0),"")</f>
        <v/>
      </c>
      <c r="H2195" s="33"/>
      <c r="I2195" s="39"/>
      <c r="J2195" s="39"/>
      <c r="K2195" s="40"/>
      <c r="L2195" s="40"/>
      <c r="M2195" s="33"/>
      <c r="N2195" s="40"/>
      <c r="O2195" s="33"/>
      <c r="P2195" s="33"/>
      <c r="Q2195" s="33"/>
      <c r="R2195" s="33"/>
      <c r="S2195" s="33"/>
      <c r="T2195" s="33"/>
      <c r="U2195" s="33"/>
      <c r="V2195" s="33"/>
      <c r="W2195" s="23" t="str">
        <f>LEFT(TEXT(Locations[[#This Row],[Zip Code]],"00000"),5)</f>
        <v>00000</v>
      </c>
    </row>
    <row r="2196" spans="2:23" x14ac:dyDescent="0.2">
      <c r="B2196" s="154">
        <v>2184</v>
      </c>
      <c r="C2196" s="33"/>
      <c r="D2196" s="33"/>
      <c r="E2196" s="37"/>
      <c r="F2196" s="38" t="str">
        <f>_xlfn.IFNA(VLOOKUP(Locations[[#This Row],[CleanZip]],ZipCodes[],2,0),"")</f>
        <v/>
      </c>
      <c r="G2196" s="38" t="str">
        <f>_xlfn.IFNA(VLOOKUP(Locations[[#This Row],[CleanZip]],ZipCodes[],3,0),"")</f>
        <v/>
      </c>
      <c r="H2196" s="33"/>
      <c r="I2196" s="39"/>
      <c r="J2196" s="39"/>
      <c r="K2196" s="40"/>
      <c r="L2196" s="40"/>
      <c r="M2196" s="33"/>
      <c r="N2196" s="40"/>
      <c r="O2196" s="33"/>
      <c r="P2196" s="33"/>
      <c r="Q2196" s="33"/>
      <c r="R2196" s="33"/>
      <c r="S2196" s="33"/>
      <c r="T2196" s="33"/>
      <c r="U2196" s="33"/>
      <c r="V2196" s="33"/>
      <c r="W2196" s="23" t="str">
        <f>LEFT(TEXT(Locations[[#This Row],[Zip Code]],"00000"),5)</f>
        <v>00000</v>
      </c>
    </row>
    <row r="2197" spans="2:23" x14ac:dyDescent="0.2">
      <c r="B2197" s="154">
        <v>2185</v>
      </c>
      <c r="C2197" s="33"/>
      <c r="D2197" s="33"/>
      <c r="E2197" s="37"/>
      <c r="F2197" s="38" t="str">
        <f>_xlfn.IFNA(VLOOKUP(Locations[[#This Row],[CleanZip]],ZipCodes[],2,0),"")</f>
        <v/>
      </c>
      <c r="G2197" s="38" t="str">
        <f>_xlfn.IFNA(VLOOKUP(Locations[[#This Row],[CleanZip]],ZipCodes[],3,0),"")</f>
        <v/>
      </c>
      <c r="H2197" s="33"/>
      <c r="I2197" s="39"/>
      <c r="J2197" s="39"/>
      <c r="K2197" s="40"/>
      <c r="L2197" s="40"/>
      <c r="M2197" s="33"/>
      <c r="N2197" s="40"/>
      <c r="O2197" s="33"/>
      <c r="P2197" s="33"/>
      <c r="Q2197" s="33"/>
      <c r="R2197" s="33"/>
      <c r="S2197" s="33"/>
      <c r="T2197" s="33"/>
      <c r="U2197" s="33"/>
      <c r="V2197" s="33"/>
      <c r="W2197" s="23" t="str">
        <f>LEFT(TEXT(Locations[[#This Row],[Zip Code]],"00000"),5)</f>
        <v>00000</v>
      </c>
    </row>
    <row r="2198" spans="2:23" x14ac:dyDescent="0.2">
      <c r="B2198" s="154">
        <v>2186</v>
      </c>
      <c r="C2198" s="33"/>
      <c r="D2198" s="33"/>
      <c r="E2198" s="37"/>
      <c r="F2198" s="38" t="str">
        <f>_xlfn.IFNA(VLOOKUP(Locations[[#This Row],[CleanZip]],ZipCodes[],2,0),"")</f>
        <v/>
      </c>
      <c r="G2198" s="38" t="str">
        <f>_xlfn.IFNA(VLOOKUP(Locations[[#This Row],[CleanZip]],ZipCodes[],3,0),"")</f>
        <v/>
      </c>
      <c r="H2198" s="33"/>
      <c r="I2198" s="39"/>
      <c r="J2198" s="39"/>
      <c r="K2198" s="40"/>
      <c r="L2198" s="40"/>
      <c r="M2198" s="33"/>
      <c r="N2198" s="40"/>
      <c r="O2198" s="33"/>
      <c r="P2198" s="33"/>
      <c r="Q2198" s="33"/>
      <c r="R2198" s="33"/>
      <c r="S2198" s="33"/>
      <c r="T2198" s="33"/>
      <c r="U2198" s="33"/>
      <c r="V2198" s="33"/>
      <c r="W2198" s="23" t="str">
        <f>LEFT(TEXT(Locations[[#This Row],[Zip Code]],"00000"),5)</f>
        <v>00000</v>
      </c>
    </row>
    <row r="2199" spans="2:23" x14ac:dyDescent="0.2">
      <c r="B2199" s="154">
        <v>2187</v>
      </c>
      <c r="C2199" s="33"/>
      <c r="D2199" s="33"/>
      <c r="E2199" s="37"/>
      <c r="F2199" s="38" t="str">
        <f>_xlfn.IFNA(VLOOKUP(Locations[[#This Row],[CleanZip]],ZipCodes[],2,0),"")</f>
        <v/>
      </c>
      <c r="G2199" s="38" t="str">
        <f>_xlfn.IFNA(VLOOKUP(Locations[[#This Row],[CleanZip]],ZipCodes[],3,0),"")</f>
        <v/>
      </c>
      <c r="H2199" s="33"/>
      <c r="I2199" s="39"/>
      <c r="J2199" s="39"/>
      <c r="K2199" s="40"/>
      <c r="L2199" s="40"/>
      <c r="M2199" s="33"/>
      <c r="N2199" s="40"/>
      <c r="O2199" s="33"/>
      <c r="P2199" s="33"/>
      <c r="Q2199" s="33"/>
      <c r="R2199" s="33"/>
      <c r="S2199" s="33"/>
      <c r="T2199" s="33"/>
      <c r="U2199" s="33"/>
      <c r="V2199" s="33"/>
      <c r="W2199" s="23" t="str">
        <f>LEFT(TEXT(Locations[[#This Row],[Zip Code]],"00000"),5)</f>
        <v>00000</v>
      </c>
    </row>
    <row r="2200" spans="2:23" x14ac:dyDescent="0.2">
      <c r="B2200" s="154">
        <v>2188</v>
      </c>
      <c r="C2200" s="33"/>
      <c r="D2200" s="33"/>
      <c r="E2200" s="37"/>
      <c r="F2200" s="38" t="str">
        <f>_xlfn.IFNA(VLOOKUP(Locations[[#This Row],[CleanZip]],ZipCodes[],2,0),"")</f>
        <v/>
      </c>
      <c r="G2200" s="38" t="str">
        <f>_xlfn.IFNA(VLOOKUP(Locations[[#This Row],[CleanZip]],ZipCodes[],3,0),"")</f>
        <v/>
      </c>
      <c r="H2200" s="33"/>
      <c r="I2200" s="39"/>
      <c r="J2200" s="39"/>
      <c r="K2200" s="40"/>
      <c r="L2200" s="40"/>
      <c r="M2200" s="33"/>
      <c r="N2200" s="40"/>
      <c r="O2200" s="33"/>
      <c r="P2200" s="33"/>
      <c r="Q2200" s="33"/>
      <c r="R2200" s="33"/>
      <c r="S2200" s="33"/>
      <c r="T2200" s="33"/>
      <c r="U2200" s="33"/>
      <c r="V2200" s="33"/>
      <c r="W2200" s="23" t="str">
        <f>LEFT(TEXT(Locations[[#This Row],[Zip Code]],"00000"),5)</f>
        <v>00000</v>
      </c>
    </row>
    <row r="2201" spans="2:23" x14ac:dyDescent="0.2">
      <c r="B2201" s="154">
        <v>2189</v>
      </c>
      <c r="C2201" s="33"/>
      <c r="D2201" s="33"/>
      <c r="E2201" s="37"/>
      <c r="F2201" s="38" t="str">
        <f>_xlfn.IFNA(VLOOKUP(Locations[[#This Row],[CleanZip]],ZipCodes[],2,0),"")</f>
        <v/>
      </c>
      <c r="G2201" s="38" t="str">
        <f>_xlfn.IFNA(VLOOKUP(Locations[[#This Row],[CleanZip]],ZipCodes[],3,0),"")</f>
        <v/>
      </c>
      <c r="H2201" s="33"/>
      <c r="I2201" s="39"/>
      <c r="J2201" s="39"/>
      <c r="K2201" s="40"/>
      <c r="L2201" s="40"/>
      <c r="M2201" s="33"/>
      <c r="N2201" s="40"/>
      <c r="O2201" s="33"/>
      <c r="P2201" s="33"/>
      <c r="Q2201" s="33"/>
      <c r="R2201" s="33"/>
      <c r="S2201" s="33"/>
      <c r="T2201" s="33"/>
      <c r="U2201" s="33"/>
      <c r="V2201" s="33"/>
      <c r="W2201" s="23" t="str">
        <f>LEFT(TEXT(Locations[[#This Row],[Zip Code]],"00000"),5)</f>
        <v>00000</v>
      </c>
    </row>
    <row r="2202" spans="2:23" x14ac:dyDescent="0.2">
      <c r="B2202" s="154">
        <v>2190</v>
      </c>
      <c r="C2202" s="33"/>
      <c r="D2202" s="33"/>
      <c r="E2202" s="37"/>
      <c r="F2202" s="38" t="str">
        <f>_xlfn.IFNA(VLOOKUP(Locations[[#This Row],[CleanZip]],ZipCodes[],2,0),"")</f>
        <v/>
      </c>
      <c r="G2202" s="38" t="str">
        <f>_xlfn.IFNA(VLOOKUP(Locations[[#This Row],[CleanZip]],ZipCodes[],3,0),"")</f>
        <v/>
      </c>
      <c r="H2202" s="33"/>
      <c r="I2202" s="39"/>
      <c r="J2202" s="39"/>
      <c r="K2202" s="40"/>
      <c r="L2202" s="40"/>
      <c r="M2202" s="33"/>
      <c r="N2202" s="40"/>
      <c r="O2202" s="33"/>
      <c r="P2202" s="33"/>
      <c r="Q2202" s="33"/>
      <c r="R2202" s="33"/>
      <c r="S2202" s="33"/>
      <c r="T2202" s="33"/>
      <c r="U2202" s="33"/>
      <c r="V2202" s="33"/>
      <c r="W2202" s="23" t="str">
        <f>LEFT(TEXT(Locations[[#This Row],[Zip Code]],"00000"),5)</f>
        <v>00000</v>
      </c>
    </row>
    <row r="2203" spans="2:23" x14ac:dyDescent="0.2">
      <c r="B2203" s="154">
        <v>2191</v>
      </c>
      <c r="C2203" s="33"/>
      <c r="D2203" s="33"/>
      <c r="E2203" s="37"/>
      <c r="F2203" s="38" t="str">
        <f>_xlfn.IFNA(VLOOKUP(Locations[[#This Row],[CleanZip]],ZipCodes[],2,0),"")</f>
        <v/>
      </c>
      <c r="G2203" s="38" t="str">
        <f>_xlfn.IFNA(VLOOKUP(Locations[[#This Row],[CleanZip]],ZipCodes[],3,0),"")</f>
        <v/>
      </c>
      <c r="H2203" s="33"/>
      <c r="I2203" s="39"/>
      <c r="J2203" s="39"/>
      <c r="K2203" s="40"/>
      <c r="L2203" s="40"/>
      <c r="M2203" s="33"/>
      <c r="N2203" s="40"/>
      <c r="O2203" s="33"/>
      <c r="P2203" s="33"/>
      <c r="Q2203" s="33"/>
      <c r="R2203" s="33"/>
      <c r="S2203" s="33"/>
      <c r="T2203" s="33"/>
      <c r="U2203" s="33"/>
      <c r="V2203" s="33"/>
      <c r="W2203" s="23" t="str">
        <f>LEFT(TEXT(Locations[[#This Row],[Zip Code]],"00000"),5)</f>
        <v>00000</v>
      </c>
    </row>
    <row r="2204" spans="2:23" x14ac:dyDescent="0.2">
      <c r="B2204" s="154">
        <v>2192</v>
      </c>
      <c r="C2204" s="33"/>
      <c r="D2204" s="33"/>
      <c r="E2204" s="37"/>
      <c r="F2204" s="38" t="str">
        <f>_xlfn.IFNA(VLOOKUP(Locations[[#This Row],[CleanZip]],ZipCodes[],2,0),"")</f>
        <v/>
      </c>
      <c r="G2204" s="38" t="str">
        <f>_xlfn.IFNA(VLOOKUP(Locations[[#This Row],[CleanZip]],ZipCodes[],3,0),"")</f>
        <v/>
      </c>
      <c r="H2204" s="33"/>
      <c r="I2204" s="39"/>
      <c r="J2204" s="39"/>
      <c r="K2204" s="40"/>
      <c r="L2204" s="40"/>
      <c r="M2204" s="33"/>
      <c r="N2204" s="40"/>
      <c r="O2204" s="33"/>
      <c r="P2204" s="33"/>
      <c r="Q2204" s="33"/>
      <c r="R2204" s="33"/>
      <c r="S2204" s="33"/>
      <c r="T2204" s="33"/>
      <c r="U2204" s="33"/>
      <c r="V2204" s="33"/>
      <c r="W2204" s="23" t="str">
        <f>LEFT(TEXT(Locations[[#This Row],[Zip Code]],"00000"),5)</f>
        <v>00000</v>
      </c>
    </row>
    <row r="2205" spans="2:23" x14ac:dyDescent="0.2">
      <c r="B2205" s="154">
        <v>2193</v>
      </c>
      <c r="C2205" s="33"/>
      <c r="D2205" s="33"/>
      <c r="E2205" s="37"/>
      <c r="F2205" s="38" t="str">
        <f>_xlfn.IFNA(VLOOKUP(Locations[[#This Row],[CleanZip]],ZipCodes[],2,0),"")</f>
        <v/>
      </c>
      <c r="G2205" s="38" t="str">
        <f>_xlfn.IFNA(VLOOKUP(Locations[[#This Row],[CleanZip]],ZipCodes[],3,0),"")</f>
        <v/>
      </c>
      <c r="H2205" s="33"/>
      <c r="I2205" s="39"/>
      <c r="J2205" s="39"/>
      <c r="K2205" s="40"/>
      <c r="L2205" s="40"/>
      <c r="M2205" s="33"/>
      <c r="N2205" s="40"/>
      <c r="O2205" s="33"/>
      <c r="P2205" s="33"/>
      <c r="Q2205" s="33"/>
      <c r="R2205" s="33"/>
      <c r="S2205" s="33"/>
      <c r="T2205" s="33"/>
      <c r="U2205" s="33"/>
      <c r="V2205" s="33"/>
      <c r="W2205" s="23" t="str">
        <f>LEFT(TEXT(Locations[[#This Row],[Zip Code]],"00000"),5)</f>
        <v>00000</v>
      </c>
    </row>
    <row r="2206" spans="2:23" x14ac:dyDescent="0.2">
      <c r="B2206" s="154">
        <v>2194</v>
      </c>
      <c r="C2206" s="33"/>
      <c r="D2206" s="33"/>
      <c r="E2206" s="37"/>
      <c r="F2206" s="38" t="str">
        <f>_xlfn.IFNA(VLOOKUP(Locations[[#This Row],[CleanZip]],ZipCodes[],2,0),"")</f>
        <v/>
      </c>
      <c r="G2206" s="38" t="str">
        <f>_xlfn.IFNA(VLOOKUP(Locations[[#This Row],[CleanZip]],ZipCodes[],3,0),"")</f>
        <v/>
      </c>
      <c r="H2206" s="33"/>
      <c r="I2206" s="39"/>
      <c r="J2206" s="39"/>
      <c r="K2206" s="40"/>
      <c r="L2206" s="40"/>
      <c r="M2206" s="33"/>
      <c r="N2206" s="40"/>
      <c r="O2206" s="33"/>
      <c r="P2206" s="33"/>
      <c r="Q2206" s="33"/>
      <c r="R2206" s="33"/>
      <c r="S2206" s="33"/>
      <c r="T2206" s="33"/>
      <c r="U2206" s="33"/>
      <c r="V2206" s="33"/>
      <c r="W2206" s="23" t="str">
        <f>LEFT(TEXT(Locations[[#This Row],[Zip Code]],"00000"),5)</f>
        <v>00000</v>
      </c>
    </row>
    <row r="2207" spans="2:23" x14ac:dyDescent="0.2">
      <c r="B2207" s="154">
        <v>2195</v>
      </c>
      <c r="C2207" s="33"/>
      <c r="D2207" s="33"/>
      <c r="E2207" s="37"/>
      <c r="F2207" s="38" t="str">
        <f>_xlfn.IFNA(VLOOKUP(Locations[[#This Row],[CleanZip]],ZipCodes[],2,0),"")</f>
        <v/>
      </c>
      <c r="G2207" s="38" t="str">
        <f>_xlfn.IFNA(VLOOKUP(Locations[[#This Row],[CleanZip]],ZipCodes[],3,0),"")</f>
        <v/>
      </c>
      <c r="H2207" s="33"/>
      <c r="I2207" s="39"/>
      <c r="J2207" s="39"/>
      <c r="K2207" s="40"/>
      <c r="L2207" s="40"/>
      <c r="M2207" s="33"/>
      <c r="N2207" s="40"/>
      <c r="O2207" s="33"/>
      <c r="P2207" s="33"/>
      <c r="Q2207" s="33"/>
      <c r="R2207" s="33"/>
      <c r="S2207" s="33"/>
      <c r="T2207" s="33"/>
      <c r="U2207" s="33"/>
      <c r="V2207" s="33"/>
      <c r="W2207" s="23" t="str">
        <f>LEFT(TEXT(Locations[[#This Row],[Zip Code]],"00000"),5)</f>
        <v>00000</v>
      </c>
    </row>
    <row r="2208" spans="2:23" x14ac:dyDescent="0.2">
      <c r="B2208" s="154">
        <v>2196</v>
      </c>
      <c r="C2208" s="33"/>
      <c r="D2208" s="33"/>
      <c r="E2208" s="37"/>
      <c r="F2208" s="38" t="str">
        <f>_xlfn.IFNA(VLOOKUP(Locations[[#This Row],[CleanZip]],ZipCodes[],2,0),"")</f>
        <v/>
      </c>
      <c r="G2208" s="38" t="str">
        <f>_xlfn.IFNA(VLOOKUP(Locations[[#This Row],[CleanZip]],ZipCodes[],3,0),"")</f>
        <v/>
      </c>
      <c r="H2208" s="33"/>
      <c r="I2208" s="39"/>
      <c r="J2208" s="39"/>
      <c r="K2208" s="40"/>
      <c r="L2208" s="40"/>
      <c r="M2208" s="33"/>
      <c r="N2208" s="40"/>
      <c r="O2208" s="33"/>
      <c r="P2208" s="33"/>
      <c r="Q2208" s="33"/>
      <c r="R2208" s="33"/>
      <c r="S2208" s="33"/>
      <c r="T2208" s="33"/>
      <c r="U2208" s="33"/>
      <c r="V2208" s="33"/>
      <c r="W2208" s="23" t="str">
        <f>LEFT(TEXT(Locations[[#This Row],[Zip Code]],"00000"),5)</f>
        <v>00000</v>
      </c>
    </row>
    <row r="2209" spans="2:23" x14ac:dyDescent="0.2">
      <c r="B2209" s="154">
        <v>2197</v>
      </c>
      <c r="C2209" s="33"/>
      <c r="D2209" s="33"/>
      <c r="E2209" s="37"/>
      <c r="F2209" s="38" t="str">
        <f>_xlfn.IFNA(VLOOKUP(Locations[[#This Row],[CleanZip]],ZipCodes[],2,0),"")</f>
        <v/>
      </c>
      <c r="G2209" s="38" t="str">
        <f>_xlfn.IFNA(VLOOKUP(Locations[[#This Row],[CleanZip]],ZipCodes[],3,0),"")</f>
        <v/>
      </c>
      <c r="H2209" s="33"/>
      <c r="I2209" s="39"/>
      <c r="J2209" s="39"/>
      <c r="K2209" s="40"/>
      <c r="L2209" s="40"/>
      <c r="M2209" s="33"/>
      <c r="N2209" s="40"/>
      <c r="O2209" s="33"/>
      <c r="P2209" s="33"/>
      <c r="Q2209" s="33"/>
      <c r="R2209" s="33"/>
      <c r="S2209" s="33"/>
      <c r="T2209" s="33"/>
      <c r="U2209" s="33"/>
      <c r="V2209" s="33"/>
      <c r="W2209" s="23" t="str">
        <f>LEFT(TEXT(Locations[[#This Row],[Zip Code]],"00000"),5)</f>
        <v>00000</v>
      </c>
    </row>
    <row r="2210" spans="2:23" x14ac:dyDescent="0.2">
      <c r="B2210" s="154">
        <v>2198</v>
      </c>
      <c r="C2210" s="33"/>
      <c r="D2210" s="33"/>
      <c r="E2210" s="37"/>
      <c r="F2210" s="38" t="str">
        <f>_xlfn.IFNA(VLOOKUP(Locations[[#This Row],[CleanZip]],ZipCodes[],2,0),"")</f>
        <v/>
      </c>
      <c r="G2210" s="38" t="str">
        <f>_xlfn.IFNA(VLOOKUP(Locations[[#This Row],[CleanZip]],ZipCodes[],3,0),"")</f>
        <v/>
      </c>
      <c r="H2210" s="33"/>
      <c r="I2210" s="39"/>
      <c r="J2210" s="39"/>
      <c r="K2210" s="40"/>
      <c r="L2210" s="40"/>
      <c r="M2210" s="33"/>
      <c r="N2210" s="40"/>
      <c r="O2210" s="33"/>
      <c r="P2210" s="33"/>
      <c r="Q2210" s="33"/>
      <c r="R2210" s="33"/>
      <c r="S2210" s="33"/>
      <c r="T2210" s="33"/>
      <c r="U2210" s="33"/>
      <c r="V2210" s="33"/>
      <c r="W2210" s="23" t="str">
        <f>LEFT(TEXT(Locations[[#This Row],[Zip Code]],"00000"),5)</f>
        <v>00000</v>
      </c>
    </row>
    <row r="2211" spans="2:23" x14ac:dyDescent="0.2">
      <c r="B2211" s="154">
        <v>2199</v>
      </c>
      <c r="C2211" s="33"/>
      <c r="D2211" s="33"/>
      <c r="E2211" s="37"/>
      <c r="F2211" s="38" t="str">
        <f>_xlfn.IFNA(VLOOKUP(Locations[[#This Row],[CleanZip]],ZipCodes[],2,0),"")</f>
        <v/>
      </c>
      <c r="G2211" s="38" t="str">
        <f>_xlfn.IFNA(VLOOKUP(Locations[[#This Row],[CleanZip]],ZipCodes[],3,0),"")</f>
        <v/>
      </c>
      <c r="H2211" s="33"/>
      <c r="I2211" s="39"/>
      <c r="J2211" s="39"/>
      <c r="K2211" s="40"/>
      <c r="L2211" s="40"/>
      <c r="M2211" s="33"/>
      <c r="N2211" s="40"/>
      <c r="O2211" s="33"/>
      <c r="P2211" s="33"/>
      <c r="Q2211" s="33"/>
      <c r="R2211" s="33"/>
      <c r="S2211" s="33"/>
      <c r="T2211" s="33"/>
      <c r="U2211" s="33"/>
      <c r="V2211" s="33"/>
      <c r="W2211" s="23" t="str">
        <f>LEFT(TEXT(Locations[[#This Row],[Zip Code]],"00000"),5)</f>
        <v>00000</v>
      </c>
    </row>
    <row r="2212" spans="2:23" x14ac:dyDescent="0.2">
      <c r="B2212" s="154">
        <v>2200</v>
      </c>
      <c r="C2212" s="33"/>
      <c r="D2212" s="33"/>
      <c r="E2212" s="37"/>
      <c r="F2212" s="38" t="str">
        <f>_xlfn.IFNA(VLOOKUP(Locations[[#This Row],[CleanZip]],ZipCodes[],2,0),"")</f>
        <v/>
      </c>
      <c r="G2212" s="38" t="str">
        <f>_xlfn.IFNA(VLOOKUP(Locations[[#This Row],[CleanZip]],ZipCodes[],3,0),"")</f>
        <v/>
      </c>
      <c r="H2212" s="33"/>
      <c r="I2212" s="39"/>
      <c r="J2212" s="39"/>
      <c r="K2212" s="40"/>
      <c r="L2212" s="40"/>
      <c r="M2212" s="33"/>
      <c r="N2212" s="40"/>
      <c r="O2212" s="33"/>
      <c r="P2212" s="33"/>
      <c r="Q2212" s="33"/>
      <c r="R2212" s="33"/>
      <c r="S2212" s="33"/>
      <c r="T2212" s="33"/>
      <c r="U2212" s="33"/>
      <c r="V2212" s="33"/>
      <c r="W2212" s="23" t="str">
        <f>LEFT(TEXT(Locations[[#This Row],[Zip Code]],"00000"),5)</f>
        <v>00000</v>
      </c>
    </row>
    <row r="2213" spans="2:23" x14ac:dyDescent="0.2">
      <c r="B2213" s="154">
        <v>2201</v>
      </c>
      <c r="C2213" s="33"/>
      <c r="D2213" s="33"/>
      <c r="E2213" s="37"/>
      <c r="F2213" s="38" t="str">
        <f>_xlfn.IFNA(VLOOKUP(Locations[[#This Row],[CleanZip]],ZipCodes[],2,0),"")</f>
        <v/>
      </c>
      <c r="G2213" s="38" t="str">
        <f>_xlfn.IFNA(VLOOKUP(Locations[[#This Row],[CleanZip]],ZipCodes[],3,0),"")</f>
        <v/>
      </c>
      <c r="H2213" s="33"/>
      <c r="I2213" s="39"/>
      <c r="J2213" s="39"/>
      <c r="K2213" s="40"/>
      <c r="L2213" s="40"/>
      <c r="M2213" s="33"/>
      <c r="N2213" s="40"/>
      <c r="O2213" s="33"/>
      <c r="P2213" s="33"/>
      <c r="Q2213" s="33"/>
      <c r="R2213" s="33"/>
      <c r="S2213" s="33"/>
      <c r="T2213" s="33"/>
      <c r="U2213" s="33"/>
      <c r="V2213" s="33"/>
      <c r="W2213" s="23" t="str">
        <f>LEFT(TEXT(Locations[[#This Row],[Zip Code]],"00000"),5)</f>
        <v>00000</v>
      </c>
    </row>
    <row r="2214" spans="2:23" x14ac:dyDescent="0.2">
      <c r="B2214" s="154">
        <v>2202</v>
      </c>
      <c r="C2214" s="33"/>
      <c r="D2214" s="33"/>
      <c r="E2214" s="37"/>
      <c r="F2214" s="38" t="str">
        <f>_xlfn.IFNA(VLOOKUP(Locations[[#This Row],[CleanZip]],ZipCodes[],2,0),"")</f>
        <v/>
      </c>
      <c r="G2214" s="38" t="str">
        <f>_xlfn.IFNA(VLOOKUP(Locations[[#This Row],[CleanZip]],ZipCodes[],3,0),"")</f>
        <v/>
      </c>
      <c r="H2214" s="33"/>
      <c r="I2214" s="39"/>
      <c r="J2214" s="39"/>
      <c r="K2214" s="40"/>
      <c r="L2214" s="40"/>
      <c r="M2214" s="33"/>
      <c r="N2214" s="40"/>
      <c r="O2214" s="33"/>
      <c r="P2214" s="33"/>
      <c r="Q2214" s="33"/>
      <c r="R2214" s="33"/>
      <c r="S2214" s="33"/>
      <c r="T2214" s="33"/>
      <c r="U2214" s="33"/>
      <c r="V2214" s="33"/>
      <c r="W2214" s="23" t="str">
        <f>LEFT(TEXT(Locations[[#This Row],[Zip Code]],"00000"),5)</f>
        <v>00000</v>
      </c>
    </row>
    <row r="2215" spans="2:23" x14ac:dyDescent="0.2">
      <c r="B2215" s="154">
        <v>2203</v>
      </c>
      <c r="C2215" s="33"/>
      <c r="D2215" s="33"/>
      <c r="E2215" s="37"/>
      <c r="F2215" s="38" t="str">
        <f>_xlfn.IFNA(VLOOKUP(Locations[[#This Row],[CleanZip]],ZipCodes[],2,0),"")</f>
        <v/>
      </c>
      <c r="G2215" s="38" t="str">
        <f>_xlfn.IFNA(VLOOKUP(Locations[[#This Row],[CleanZip]],ZipCodes[],3,0),"")</f>
        <v/>
      </c>
      <c r="H2215" s="33"/>
      <c r="I2215" s="39"/>
      <c r="J2215" s="39"/>
      <c r="K2215" s="40"/>
      <c r="L2215" s="40"/>
      <c r="M2215" s="33"/>
      <c r="N2215" s="40"/>
      <c r="O2215" s="33"/>
      <c r="P2215" s="33"/>
      <c r="Q2215" s="33"/>
      <c r="R2215" s="33"/>
      <c r="S2215" s="33"/>
      <c r="T2215" s="33"/>
      <c r="U2215" s="33"/>
      <c r="V2215" s="33"/>
      <c r="W2215" s="23" t="str">
        <f>LEFT(TEXT(Locations[[#This Row],[Zip Code]],"00000"),5)</f>
        <v>00000</v>
      </c>
    </row>
    <row r="2216" spans="2:23" x14ac:dyDescent="0.2">
      <c r="B2216" s="154">
        <v>2204</v>
      </c>
      <c r="C2216" s="33"/>
      <c r="D2216" s="33"/>
      <c r="E2216" s="37"/>
      <c r="F2216" s="38" t="str">
        <f>_xlfn.IFNA(VLOOKUP(Locations[[#This Row],[CleanZip]],ZipCodes[],2,0),"")</f>
        <v/>
      </c>
      <c r="G2216" s="38" t="str">
        <f>_xlfn.IFNA(VLOOKUP(Locations[[#This Row],[CleanZip]],ZipCodes[],3,0),"")</f>
        <v/>
      </c>
      <c r="H2216" s="33"/>
      <c r="I2216" s="39"/>
      <c r="J2216" s="39"/>
      <c r="K2216" s="40"/>
      <c r="L2216" s="40"/>
      <c r="M2216" s="33"/>
      <c r="N2216" s="40"/>
      <c r="O2216" s="33"/>
      <c r="P2216" s="33"/>
      <c r="Q2216" s="33"/>
      <c r="R2216" s="33"/>
      <c r="S2216" s="33"/>
      <c r="T2216" s="33"/>
      <c r="U2216" s="33"/>
      <c r="V2216" s="33"/>
      <c r="W2216" s="23" t="str">
        <f>LEFT(TEXT(Locations[[#This Row],[Zip Code]],"00000"),5)</f>
        <v>00000</v>
      </c>
    </row>
    <row r="2217" spans="2:23" x14ac:dyDescent="0.2">
      <c r="B2217" s="154">
        <v>2205</v>
      </c>
      <c r="C2217" s="33"/>
      <c r="D2217" s="33"/>
      <c r="E2217" s="37"/>
      <c r="F2217" s="38" t="str">
        <f>_xlfn.IFNA(VLOOKUP(Locations[[#This Row],[CleanZip]],ZipCodes[],2,0),"")</f>
        <v/>
      </c>
      <c r="G2217" s="38" t="str">
        <f>_xlfn.IFNA(VLOOKUP(Locations[[#This Row],[CleanZip]],ZipCodes[],3,0),"")</f>
        <v/>
      </c>
      <c r="H2217" s="33"/>
      <c r="I2217" s="39"/>
      <c r="J2217" s="39"/>
      <c r="K2217" s="40"/>
      <c r="L2217" s="40"/>
      <c r="M2217" s="33"/>
      <c r="N2217" s="40"/>
      <c r="O2217" s="33"/>
      <c r="P2217" s="33"/>
      <c r="Q2217" s="33"/>
      <c r="R2217" s="33"/>
      <c r="S2217" s="33"/>
      <c r="T2217" s="33"/>
      <c r="U2217" s="33"/>
      <c r="V2217" s="33"/>
      <c r="W2217" s="23" t="str">
        <f>LEFT(TEXT(Locations[[#This Row],[Zip Code]],"00000"),5)</f>
        <v>00000</v>
      </c>
    </row>
    <row r="2218" spans="2:23" x14ac:dyDescent="0.2">
      <c r="B2218" s="154">
        <v>2206</v>
      </c>
      <c r="C2218" s="33"/>
      <c r="D2218" s="33"/>
      <c r="E2218" s="37"/>
      <c r="F2218" s="38" t="str">
        <f>_xlfn.IFNA(VLOOKUP(Locations[[#This Row],[CleanZip]],ZipCodes[],2,0),"")</f>
        <v/>
      </c>
      <c r="G2218" s="38" t="str">
        <f>_xlfn.IFNA(VLOOKUP(Locations[[#This Row],[CleanZip]],ZipCodes[],3,0),"")</f>
        <v/>
      </c>
      <c r="H2218" s="33"/>
      <c r="I2218" s="39"/>
      <c r="J2218" s="39"/>
      <c r="K2218" s="40"/>
      <c r="L2218" s="40"/>
      <c r="M2218" s="33"/>
      <c r="N2218" s="40"/>
      <c r="O2218" s="33"/>
      <c r="P2218" s="33"/>
      <c r="Q2218" s="33"/>
      <c r="R2218" s="33"/>
      <c r="S2218" s="33"/>
      <c r="T2218" s="33"/>
      <c r="U2218" s="33"/>
      <c r="V2218" s="33"/>
      <c r="W2218" s="23" t="str">
        <f>LEFT(TEXT(Locations[[#This Row],[Zip Code]],"00000"),5)</f>
        <v>00000</v>
      </c>
    </row>
    <row r="2219" spans="2:23" x14ac:dyDescent="0.2">
      <c r="B2219" s="154">
        <v>2207</v>
      </c>
      <c r="C2219" s="33"/>
      <c r="D2219" s="33"/>
      <c r="E2219" s="37"/>
      <c r="F2219" s="38" t="str">
        <f>_xlfn.IFNA(VLOOKUP(Locations[[#This Row],[CleanZip]],ZipCodes[],2,0),"")</f>
        <v/>
      </c>
      <c r="G2219" s="38" t="str">
        <f>_xlfn.IFNA(VLOOKUP(Locations[[#This Row],[CleanZip]],ZipCodes[],3,0),"")</f>
        <v/>
      </c>
      <c r="H2219" s="33"/>
      <c r="I2219" s="39"/>
      <c r="J2219" s="39"/>
      <c r="K2219" s="40"/>
      <c r="L2219" s="40"/>
      <c r="M2219" s="33"/>
      <c r="N2219" s="40"/>
      <c r="O2219" s="33"/>
      <c r="P2219" s="33"/>
      <c r="Q2219" s="33"/>
      <c r="R2219" s="33"/>
      <c r="S2219" s="33"/>
      <c r="T2219" s="33"/>
      <c r="U2219" s="33"/>
      <c r="V2219" s="33"/>
      <c r="W2219" s="23" t="str">
        <f>LEFT(TEXT(Locations[[#This Row],[Zip Code]],"00000"),5)</f>
        <v>00000</v>
      </c>
    </row>
    <row r="2220" spans="2:23" x14ac:dyDescent="0.2">
      <c r="B2220" s="154">
        <v>2208</v>
      </c>
      <c r="C2220" s="33"/>
      <c r="D2220" s="33"/>
      <c r="E2220" s="37"/>
      <c r="F2220" s="38" t="str">
        <f>_xlfn.IFNA(VLOOKUP(Locations[[#This Row],[CleanZip]],ZipCodes[],2,0),"")</f>
        <v/>
      </c>
      <c r="G2220" s="38" t="str">
        <f>_xlfn.IFNA(VLOOKUP(Locations[[#This Row],[CleanZip]],ZipCodes[],3,0),"")</f>
        <v/>
      </c>
      <c r="H2220" s="33"/>
      <c r="I2220" s="39"/>
      <c r="J2220" s="39"/>
      <c r="K2220" s="40"/>
      <c r="L2220" s="40"/>
      <c r="M2220" s="33"/>
      <c r="N2220" s="40"/>
      <c r="O2220" s="33"/>
      <c r="P2220" s="33"/>
      <c r="Q2220" s="33"/>
      <c r="R2220" s="33"/>
      <c r="S2220" s="33"/>
      <c r="T2220" s="33"/>
      <c r="U2220" s="33"/>
      <c r="V2220" s="33"/>
      <c r="W2220" s="23" t="str">
        <f>LEFT(TEXT(Locations[[#This Row],[Zip Code]],"00000"),5)</f>
        <v>00000</v>
      </c>
    </row>
    <row r="2221" spans="2:23" x14ac:dyDescent="0.2">
      <c r="B2221" s="154">
        <v>2209</v>
      </c>
      <c r="C2221" s="33"/>
      <c r="D2221" s="33"/>
      <c r="E2221" s="37"/>
      <c r="F2221" s="38" t="str">
        <f>_xlfn.IFNA(VLOOKUP(Locations[[#This Row],[CleanZip]],ZipCodes[],2,0),"")</f>
        <v/>
      </c>
      <c r="G2221" s="38" t="str">
        <f>_xlfn.IFNA(VLOOKUP(Locations[[#This Row],[CleanZip]],ZipCodes[],3,0),"")</f>
        <v/>
      </c>
      <c r="H2221" s="33"/>
      <c r="I2221" s="39"/>
      <c r="J2221" s="39"/>
      <c r="K2221" s="40"/>
      <c r="L2221" s="40"/>
      <c r="M2221" s="33"/>
      <c r="N2221" s="40"/>
      <c r="O2221" s="33"/>
      <c r="P2221" s="33"/>
      <c r="Q2221" s="33"/>
      <c r="R2221" s="33"/>
      <c r="S2221" s="33"/>
      <c r="T2221" s="33"/>
      <c r="U2221" s="33"/>
      <c r="V2221" s="33"/>
      <c r="W2221" s="23" t="str">
        <f>LEFT(TEXT(Locations[[#This Row],[Zip Code]],"00000"),5)</f>
        <v>00000</v>
      </c>
    </row>
    <row r="2222" spans="2:23" x14ac:dyDescent="0.2">
      <c r="B2222" s="154">
        <v>2210</v>
      </c>
      <c r="C2222" s="33"/>
      <c r="D2222" s="33"/>
      <c r="E2222" s="37"/>
      <c r="F2222" s="38" t="str">
        <f>_xlfn.IFNA(VLOOKUP(Locations[[#This Row],[CleanZip]],ZipCodes[],2,0),"")</f>
        <v/>
      </c>
      <c r="G2222" s="38" t="str">
        <f>_xlfn.IFNA(VLOOKUP(Locations[[#This Row],[CleanZip]],ZipCodes[],3,0),"")</f>
        <v/>
      </c>
      <c r="H2222" s="33"/>
      <c r="I2222" s="39"/>
      <c r="J2222" s="39"/>
      <c r="K2222" s="40"/>
      <c r="L2222" s="40"/>
      <c r="M2222" s="33"/>
      <c r="N2222" s="40"/>
      <c r="O2222" s="33"/>
      <c r="P2222" s="33"/>
      <c r="Q2222" s="33"/>
      <c r="R2222" s="33"/>
      <c r="S2222" s="33"/>
      <c r="T2222" s="33"/>
      <c r="U2222" s="33"/>
      <c r="V2222" s="33"/>
      <c r="W2222" s="23" t="str">
        <f>LEFT(TEXT(Locations[[#This Row],[Zip Code]],"00000"),5)</f>
        <v>00000</v>
      </c>
    </row>
    <row r="2223" spans="2:23" x14ac:dyDescent="0.2">
      <c r="B2223" s="154">
        <v>2211</v>
      </c>
      <c r="C2223" s="33"/>
      <c r="D2223" s="33"/>
      <c r="E2223" s="37"/>
      <c r="F2223" s="38" t="str">
        <f>_xlfn.IFNA(VLOOKUP(Locations[[#This Row],[CleanZip]],ZipCodes[],2,0),"")</f>
        <v/>
      </c>
      <c r="G2223" s="38" t="str">
        <f>_xlfn.IFNA(VLOOKUP(Locations[[#This Row],[CleanZip]],ZipCodes[],3,0),"")</f>
        <v/>
      </c>
      <c r="H2223" s="33"/>
      <c r="I2223" s="39"/>
      <c r="J2223" s="39"/>
      <c r="K2223" s="40"/>
      <c r="L2223" s="40"/>
      <c r="M2223" s="33"/>
      <c r="N2223" s="40"/>
      <c r="O2223" s="33"/>
      <c r="P2223" s="33"/>
      <c r="Q2223" s="33"/>
      <c r="R2223" s="33"/>
      <c r="S2223" s="33"/>
      <c r="T2223" s="33"/>
      <c r="U2223" s="33"/>
      <c r="V2223" s="33"/>
      <c r="W2223" s="23" t="str">
        <f>LEFT(TEXT(Locations[[#This Row],[Zip Code]],"00000"),5)</f>
        <v>00000</v>
      </c>
    </row>
    <row r="2224" spans="2:23" x14ac:dyDescent="0.2">
      <c r="B2224" s="154">
        <v>2212</v>
      </c>
      <c r="C2224" s="33"/>
      <c r="D2224" s="33"/>
      <c r="E2224" s="37"/>
      <c r="F2224" s="38" t="str">
        <f>_xlfn.IFNA(VLOOKUP(Locations[[#This Row],[CleanZip]],ZipCodes[],2,0),"")</f>
        <v/>
      </c>
      <c r="G2224" s="38" t="str">
        <f>_xlfn.IFNA(VLOOKUP(Locations[[#This Row],[CleanZip]],ZipCodes[],3,0),"")</f>
        <v/>
      </c>
      <c r="H2224" s="33"/>
      <c r="I2224" s="39"/>
      <c r="J2224" s="39"/>
      <c r="K2224" s="40"/>
      <c r="L2224" s="40"/>
      <c r="M2224" s="33"/>
      <c r="N2224" s="40"/>
      <c r="O2224" s="33"/>
      <c r="P2224" s="33"/>
      <c r="Q2224" s="33"/>
      <c r="R2224" s="33"/>
      <c r="S2224" s="33"/>
      <c r="T2224" s="33"/>
      <c r="U2224" s="33"/>
      <c r="V2224" s="33"/>
      <c r="W2224" s="23" t="str">
        <f>LEFT(TEXT(Locations[[#This Row],[Zip Code]],"00000"),5)</f>
        <v>00000</v>
      </c>
    </row>
    <row r="2225" spans="2:23" x14ac:dyDescent="0.2">
      <c r="B2225" s="154">
        <v>2213</v>
      </c>
      <c r="C2225" s="33"/>
      <c r="D2225" s="33"/>
      <c r="E2225" s="37"/>
      <c r="F2225" s="38" t="str">
        <f>_xlfn.IFNA(VLOOKUP(Locations[[#This Row],[CleanZip]],ZipCodes[],2,0),"")</f>
        <v/>
      </c>
      <c r="G2225" s="38" t="str">
        <f>_xlfn.IFNA(VLOOKUP(Locations[[#This Row],[CleanZip]],ZipCodes[],3,0),"")</f>
        <v/>
      </c>
      <c r="H2225" s="33"/>
      <c r="I2225" s="39"/>
      <c r="J2225" s="39"/>
      <c r="K2225" s="40"/>
      <c r="L2225" s="40"/>
      <c r="M2225" s="33"/>
      <c r="N2225" s="40"/>
      <c r="O2225" s="33"/>
      <c r="P2225" s="33"/>
      <c r="Q2225" s="33"/>
      <c r="R2225" s="33"/>
      <c r="S2225" s="33"/>
      <c r="T2225" s="33"/>
      <c r="U2225" s="33"/>
      <c r="V2225" s="33"/>
      <c r="W2225" s="23" t="str">
        <f>LEFT(TEXT(Locations[[#This Row],[Zip Code]],"00000"),5)</f>
        <v>00000</v>
      </c>
    </row>
    <row r="2226" spans="2:23" x14ac:dyDescent="0.2">
      <c r="B2226" s="154">
        <v>2214</v>
      </c>
      <c r="C2226" s="33"/>
      <c r="D2226" s="33"/>
      <c r="E2226" s="37"/>
      <c r="F2226" s="38" t="str">
        <f>_xlfn.IFNA(VLOOKUP(Locations[[#This Row],[CleanZip]],ZipCodes[],2,0),"")</f>
        <v/>
      </c>
      <c r="G2226" s="38" t="str">
        <f>_xlfn.IFNA(VLOOKUP(Locations[[#This Row],[CleanZip]],ZipCodes[],3,0),"")</f>
        <v/>
      </c>
      <c r="H2226" s="33"/>
      <c r="I2226" s="39"/>
      <c r="J2226" s="39"/>
      <c r="K2226" s="40"/>
      <c r="L2226" s="40"/>
      <c r="M2226" s="33"/>
      <c r="N2226" s="40"/>
      <c r="O2226" s="33"/>
      <c r="P2226" s="33"/>
      <c r="Q2226" s="33"/>
      <c r="R2226" s="33"/>
      <c r="S2226" s="33"/>
      <c r="T2226" s="33"/>
      <c r="U2226" s="33"/>
      <c r="V2226" s="33"/>
      <c r="W2226" s="23" t="str">
        <f>LEFT(TEXT(Locations[[#This Row],[Zip Code]],"00000"),5)</f>
        <v>00000</v>
      </c>
    </row>
    <row r="2227" spans="2:23" x14ac:dyDescent="0.2">
      <c r="B2227" s="154">
        <v>2215</v>
      </c>
      <c r="C2227" s="33"/>
      <c r="D2227" s="33"/>
      <c r="E2227" s="37"/>
      <c r="F2227" s="38" t="str">
        <f>_xlfn.IFNA(VLOOKUP(Locations[[#This Row],[CleanZip]],ZipCodes[],2,0),"")</f>
        <v/>
      </c>
      <c r="G2227" s="38" t="str">
        <f>_xlfn.IFNA(VLOOKUP(Locations[[#This Row],[CleanZip]],ZipCodes[],3,0),"")</f>
        <v/>
      </c>
      <c r="H2227" s="33"/>
      <c r="I2227" s="39"/>
      <c r="J2227" s="39"/>
      <c r="K2227" s="40"/>
      <c r="L2227" s="40"/>
      <c r="M2227" s="33"/>
      <c r="N2227" s="40"/>
      <c r="O2227" s="33"/>
      <c r="P2227" s="33"/>
      <c r="Q2227" s="33"/>
      <c r="R2227" s="33"/>
      <c r="S2227" s="33"/>
      <c r="T2227" s="33"/>
      <c r="U2227" s="33"/>
      <c r="V2227" s="33"/>
      <c r="W2227" s="23" t="str">
        <f>LEFT(TEXT(Locations[[#This Row],[Zip Code]],"00000"),5)</f>
        <v>00000</v>
      </c>
    </row>
    <row r="2228" spans="2:23" x14ac:dyDescent="0.2">
      <c r="B2228" s="154">
        <v>2216</v>
      </c>
      <c r="C2228" s="33"/>
      <c r="D2228" s="33"/>
      <c r="E2228" s="37"/>
      <c r="F2228" s="38" t="str">
        <f>_xlfn.IFNA(VLOOKUP(Locations[[#This Row],[CleanZip]],ZipCodes[],2,0),"")</f>
        <v/>
      </c>
      <c r="G2228" s="38" t="str">
        <f>_xlfn.IFNA(VLOOKUP(Locations[[#This Row],[CleanZip]],ZipCodes[],3,0),"")</f>
        <v/>
      </c>
      <c r="H2228" s="33"/>
      <c r="I2228" s="39"/>
      <c r="J2228" s="39"/>
      <c r="K2228" s="40"/>
      <c r="L2228" s="40"/>
      <c r="M2228" s="33"/>
      <c r="N2228" s="40"/>
      <c r="O2228" s="33"/>
      <c r="P2228" s="33"/>
      <c r="Q2228" s="33"/>
      <c r="R2228" s="33"/>
      <c r="S2228" s="33"/>
      <c r="T2228" s="33"/>
      <c r="U2228" s="33"/>
      <c r="V2228" s="33"/>
      <c r="W2228" s="23" t="str">
        <f>LEFT(TEXT(Locations[[#This Row],[Zip Code]],"00000"),5)</f>
        <v>00000</v>
      </c>
    </row>
    <row r="2229" spans="2:23" x14ac:dyDescent="0.2">
      <c r="B2229" s="154">
        <v>2217</v>
      </c>
      <c r="C2229" s="33"/>
      <c r="D2229" s="33"/>
      <c r="E2229" s="37"/>
      <c r="F2229" s="38" t="str">
        <f>_xlfn.IFNA(VLOOKUP(Locations[[#This Row],[CleanZip]],ZipCodes[],2,0),"")</f>
        <v/>
      </c>
      <c r="G2229" s="38" t="str">
        <f>_xlfn.IFNA(VLOOKUP(Locations[[#This Row],[CleanZip]],ZipCodes[],3,0),"")</f>
        <v/>
      </c>
      <c r="H2229" s="33"/>
      <c r="I2229" s="39"/>
      <c r="J2229" s="39"/>
      <c r="K2229" s="40"/>
      <c r="L2229" s="40"/>
      <c r="M2229" s="33"/>
      <c r="N2229" s="40"/>
      <c r="O2229" s="33"/>
      <c r="P2229" s="33"/>
      <c r="Q2229" s="33"/>
      <c r="R2229" s="33"/>
      <c r="S2229" s="33"/>
      <c r="T2229" s="33"/>
      <c r="U2229" s="33"/>
      <c r="V2229" s="33"/>
      <c r="W2229" s="23" t="str">
        <f>LEFT(TEXT(Locations[[#This Row],[Zip Code]],"00000"),5)</f>
        <v>00000</v>
      </c>
    </row>
    <row r="2230" spans="2:23" x14ac:dyDescent="0.2">
      <c r="B2230" s="154">
        <v>2218</v>
      </c>
      <c r="C2230" s="33"/>
      <c r="D2230" s="33"/>
      <c r="E2230" s="37"/>
      <c r="F2230" s="38" t="str">
        <f>_xlfn.IFNA(VLOOKUP(Locations[[#This Row],[CleanZip]],ZipCodes[],2,0),"")</f>
        <v/>
      </c>
      <c r="G2230" s="38" t="str">
        <f>_xlfn.IFNA(VLOOKUP(Locations[[#This Row],[CleanZip]],ZipCodes[],3,0),"")</f>
        <v/>
      </c>
      <c r="H2230" s="33"/>
      <c r="I2230" s="39"/>
      <c r="J2230" s="39"/>
      <c r="K2230" s="40"/>
      <c r="L2230" s="40"/>
      <c r="M2230" s="33"/>
      <c r="N2230" s="40"/>
      <c r="O2230" s="33"/>
      <c r="P2230" s="33"/>
      <c r="Q2230" s="33"/>
      <c r="R2230" s="33"/>
      <c r="S2230" s="33"/>
      <c r="T2230" s="33"/>
      <c r="U2230" s="33"/>
      <c r="V2230" s="33"/>
      <c r="W2230" s="23" t="str">
        <f>LEFT(TEXT(Locations[[#This Row],[Zip Code]],"00000"),5)</f>
        <v>00000</v>
      </c>
    </row>
    <row r="2231" spans="2:23" x14ac:dyDescent="0.2">
      <c r="B2231" s="154">
        <v>2219</v>
      </c>
      <c r="C2231" s="33"/>
      <c r="D2231" s="33"/>
      <c r="E2231" s="37"/>
      <c r="F2231" s="38" t="str">
        <f>_xlfn.IFNA(VLOOKUP(Locations[[#This Row],[CleanZip]],ZipCodes[],2,0),"")</f>
        <v/>
      </c>
      <c r="G2231" s="38" t="str">
        <f>_xlfn.IFNA(VLOOKUP(Locations[[#This Row],[CleanZip]],ZipCodes[],3,0),"")</f>
        <v/>
      </c>
      <c r="H2231" s="33"/>
      <c r="I2231" s="39"/>
      <c r="J2231" s="39"/>
      <c r="K2231" s="40"/>
      <c r="L2231" s="40"/>
      <c r="M2231" s="33"/>
      <c r="N2231" s="40"/>
      <c r="O2231" s="33"/>
      <c r="P2231" s="33"/>
      <c r="Q2231" s="33"/>
      <c r="R2231" s="33"/>
      <c r="S2231" s="33"/>
      <c r="T2231" s="33"/>
      <c r="U2231" s="33"/>
      <c r="V2231" s="33"/>
      <c r="W2231" s="23" t="str">
        <f>LEFT(TEXT(Locations[[#This Row],[Zip Code]],"00000"),5)</f>
        <v>00000</v>
      </c>
    </row>
    <row r="2232" spans="2:23" x14ac:dyDescent="0.2">
      <c r="B2232" s="154">
        <v>2220</v>
      </c>
      <c r="C2232" s="33"/>
      <c r="D2232" s="33"/>
      <c r="E2232" s="37"/>
      <c r="F2232" s="38" t="str">
        <f>_xlfn.IFNA(VLOOKUP(Locations[[#This Row],[CleanZip]],ZipCodes[],2,0),"")</f>
        <v/>
      </c>
      <c r="G2232" s="38" t="str">
        <f>_xlfn.IFNA(VLOOKUP(Locations[[#This Row],[CleanZip]],ZipCodes[],3,0),"")</f>
        <v/>
      </c>
      <c r="H2232" s="33"/>
      <c r="I2232" s="39"/>
      <c r="J2232" s="39"/>
      <c r="K2232" s="40"/>
      <c r="L2232" s="40"/>
      <c r="M2232" s="33"/>
      <c r="N2232" s="40"/>
      <c r="O2232" s="33"/>
      <c r="P2232" s="33"/>
      <c r="Q2232" s="33"/>
      <c r="R2232" s="33"/>
      <c r="S2232" s="33"/>
      <c r="T2232" s="33"/>
      <c r="U2232" s="33"/>
      <c r="V2232" s="33"/>
      <c r="W2232" s="23" t="str">
        <f>LEFT(TEXT(Locations[[#This Row],[Zip Code]],"00000"),5)</f>
        <v>00000</v>
      </c>
    </row>
    <row r="2233" spans="2:23" x14ac:dyDescent="0.2">
      <c r="B2233" s="154">
        <v>2221</v>
      </c>
      <c r="C2233" s="33"/>
      <c r="D2233" s="33"/>
      <c r="E2233" s="37"/>
      <c r="F2233" s="38" t="str">
        <f>_xlfn.IFNA(VLOOKUP(Locations[[#This Row],[CleanZip]],ZipCodes[],2,0),"")</f>
        <v/>
      </c>
      <c r="G2233" s="38" t="str">
        <f>_xlfn.IFNA(VLOOKUP(Locations[[#This Row],[CleanZip]],ZipCodes[],3,0),"")</f>
        <v/>
      </c>
      <c r="H2233" s="33"/>
      <c r="I2233" s="39"/>
      <c r="J2233" s="39"/>
      <c r="K2233" s="40"/>
      <c r="L2233" s="40"/>
      <c r="M2233" s="33"/>
      <c r="N2233" s="40"/>
      <c r="O2233" s="33"/>
      <c r="P2233" s="33"/>
      <c r="Q2233" s="33"/>
      <c r="R2233" s="33"/>
      <c r="S2233" s="33"/>
      <c r="T2233" s="33"/>
      <c r="U2233" s="33"/>
      <c r="V2233" s="33"/>
      <c r="W2233" s="23" t="str">
        <f>LEFT(TEXT(Locations[[#This Row],[Zip Code]],"00000"),5)</f>
        <v>00000</v>
      </c>
    </row>
    <row r="2234" spans="2:23" x14ac:dyDescent="0.2">
      <c r="B2234" s="154">
        <v>2222</v>
      </c>
      <c r="C2234" s="33"/>
      <c r="D2234" s="33"/>
      <c r="E2234" s="37"/>
      <c r="F2234" s="38" t="str">
        <f>_xlfn.IFNA(VLOOKUP(Locations[[#This Row],[CleanZip]],ZipCodes[],2,0),"")</f>
        <v/>
      </c>
      <c r="G2234" s="38" t="str">
        <f>_xlfn.IFNA(VLOOKUP(Locations[[#This Row],[CleanZip]],ZipCodes[],3,0),"")</f>
        <v/>
      </c>
      <c r="H2234" s="33"/>
      <c r="I2234" s="39"/>
      <c r="J2234" s="39"/>
      <c r="K2234" s="40"/>
      <c r="L2234" s="40"/>
      <c r="M2234" s="33"/>
      <c r="N2234" s="40"/>
      <c r="O2234" s="33"/>
      <c r="P2234" s="33"/>
      <c r="Q2234" s="33"/>
      <c r="R2234" s="33"/>
      <c r="S2234" s="33"/>
      <c r="T2234" s="33"/>
      <c r="U2234" s="33"/>
      <c r="V2234" s="33"/>
      <c r="W2234" s="23" t="str">
        <f>LEFT(TEXT(Locations[[#This Row],[Zip Code]],"00000"),5)</f>
        <v>00000</v>
      </c>
    </row>
    <row r="2235" spans="2:23" x14ac:dyDescent="0.2">
      <c r="B2235" s="154">
        <v>2223</v>
      </c>
      <c r="C2235" s="33"/>
      <c r="D2235" s="33"/>
      <c r="E2235" s="37"/>
      <c r="F2235" s="38" t="str">
        <f>_xlfn.IFNA(VLOOKUP(Locations[[#This Row],[CleanZip]],ZipCodes[],2,0),"")</f>
        <v/>
      </c>
      <c r="G2235" s="38" t="str">
        <f>_xlfn.IFNA(VLOOKUP(Locations[[#This Row],[CleanZip]],ZipCodes[],3,0),"")</f>
        <v/>
      </c>
      <c r="H2235" s="33"/>
      <c r="I2235" s="39"/>
      <c r="J2235" s="39"/>
      <c r="K2235" s="40"/>
      <c r="L2235" s="40"/>
      <c r="M2235" s="33"/>
      <c r="N2235" s="40"/>
      <c r="O2235" s="33"/>
      <c r="P2235" s="33"/>
      <c r="Q2235" s="33"/>
      <c r="R2235" s="33"/>
      <c r="S2235" s="33"/>
      <c r="T2235" s="33"/>
      <c r="U2235" s="33"/>
      <c r="V2235" s="33"/>
      <c r="W2235" s="23" t="str">
        <f>LEFT(TEXT(Locations[[#This Row],[Zip Code]],"00000"),5)</f>
        <v>00000</v>
      </c>
    </row>
    <row r="2236" spans="2:23" x14ac:dyDescent="0.2">
      <c r="B2236" s="154">
        <v>2224</v>
      </c>
      <c r="C2236" s="33"/>
      <c r="D2236" s="33"/>
      <c r="E2236" s="37"/>
      <c r="F2236" s="38" t="str">
        <f>_xlfn.IFNA(VLOOKUP(Locations[[#This Row],[CleanZip]],ZipCodes[],2,0),"")</f>
        <v/>
      </c>
      <c r="G2236" s="38" t="str">
        <f>_xlfn.IFNA(VLOOKUP(Locations[[#This Row],[CleanZip]],ZipCodes[],3,0),"")</f>
        <v/>
      </c>
      <c r="H2236" s="33"/>
      <c r="I2236" s="39"/>
      <c r="J2236" s="39"/>
      <c r="K2236" s="40"/>
      <c r="L2236" s="40"/>
      <c r="M2236" s="33"/>
      <c r="N2236" s="40"/>
      <c r="O2236" s="33"/>
      <c r="P2236" s="33"/>
      <c r="Q2236" s="33"/>
      <c r="R2236" s="33"/>
      <c r="S2236" s="33"/>
      <c r="T2236" s="33"/>
      <c r="U2236" s="33"/>
      <c r="V2236" s="33"/>
      <c r="W2236" s="23" t="str">
        <f>LEFT(TEXT(Locations[[#This Row],[Zip Code]],"00000"),5)</f>
        <v>00000</v>
      </c>
    </row>
    <row r="2237" spans="2:23" x14ac:dyDescent="0.2">
      <c r="B2237" s="154">
        <v>2225</v>
      </c>
      <c r="C2237" s="33"/>
      <c r="D2237" s="33"/>
      <c r="E2237" s="37"/>
      <c r="F2237" s="38" t="str">
        <f>_xlfn.IFNA(VLOOKUP(Locations[[#This Row],[CleanZip]],ZipCodes[],2,0),"")</f>
        <v/>
      </c>
      <c r="G2237" s="38" t="str">
        <f>_xlfn.IFNA(VLOOKUP(Locations[[#This Row],[CleanZip]],ZipCodes[],3,0),"")</f>
        <v/>
      </c>
      <c r="H2237" s="33"/>
      <c r="I2237" s="39"/>
      <c r="J2237" s="39"/>
      <c r="K2237" s="40"/>
      <c r="L2237" s="40"/>
      <c r="M2237" s="33"/>
      <c r="N2237" s="40"/>
      <c r="O2237" s="33"/>
      <c r="P2237" s="33"/>
      <c r="Q2237" s="33"/>
      <c r="R2237" s="33"/>
      <c r="S2237" s="33"/>
      <c r="T2237" s="33"/>
      <c r="U2237" s="33"/>
      <c r="V2237" s="33"/>
      <c r="W2237" s="23" t="str">
        <f>LEFT(TEXT(Locations[[#This Row],[Zip Code]],"00000"),5)</f>
        <v>00000</v>
      </c>
    </row>
    <row r="2238" spans="2:23" x14ac:dyDescent="0.2">
      <c r="B2238" s="154">
        <v>2226</v>
      </c>
      <c r="C2238" s="33"/>
      <c r="D2238" s="33"/>
      <c r="E2238" s="37"/>
      <c r="F2238" s="38" t="str">
        <f>_xlfn.IFNA(VLOOKUP(Locations[[#This Row],[CleanZip]],ZipCodes[],2,0),"")</f>
        <v/>
      </c>
      <c r="G2238" s="38" t="str">
        <f>_xlfn.IFNA(VLOOKUP(Locations[[#This Row],[CleanZip]],ZipCodes[],3,0),"")</f>
        <v/>
      </c>
      <c r="H2238" s="33"/>
      <c r="I2238" s="39"/>
      <c r="J2238" s="39"/>
      <c r="K2238" s="40"/>
      <c r="L2238" s="40"/>
      <c r="M2238" s="33"/>
      <c r="N2238" s="40"/>
      <c r="O2238" s="33"/>
      <c r="P2238" s="33"/>
      <c r="Q2238" s="33"/>
      <c r="R2238" s="33"/>
      <c r="S2238" s="33"/>
      <c r="T2238" s="33"/>
      <c r="U2238" s="33"/>
      <c r="V2238" s="33"/>
      <c r="W2238" s="23" t="str">
        <f>LEFT(TEXT(Locations[[#This Row],[Zip Code]],"00000"),5)</f>
        <v>00000</v>
      </c>
    </row>
    <row r="2239" spans="2:23" x14ac:dyDescent="0.2">
      <c r="B2239" s="154">
        <v>2227</v>
      </c>
      <c r="C2239" s="33"/>
      <c r="D2239" s="33"/>
      <c r="E2239" s="37"/>
      <c r="F2239" s="38" t="str">
        <f>_xlfn.IFNA(VLOOKUP(Locations[[#This Row],[CleanZip]],ZipCodes[],2,0),"")</f>
        <v/>
      </c>
      <c r="G2239" s="38" t="str">
        <f>_xlfn.IFNA(VLOOKUP(Locations[[#This Row],[CleanZip]],ZipCodes[],3,0),"")</f>
        <v/>
      </c>
      <c r="H2239" s="33"/>
      <c r="I2239" s="39"/>
      <c r="J2239" s="39"/>
      <c r="K2239" s="40"/>
      <c r="L2239" s="40"/>
      <c r="M2239" s="33"/>
      <c r="N2239" s="40"/>
      <c r="O2239" s="33"/>
      <c r="P2239" s="33"/>
      <c r="Q2239" s="33"/>
      <c r="R2239" s="33"/>
      <c r="S2239" s="33"/>
      <c r="T2239" s="33"/>
      <c r="U2239" s="33"/>
      <c r="V2239" s="33"/>
      <c r="W2239" s="23" t="str">
        <f>LEFT(TEXT(Locations[[#This Row],[Zip Code]],"00000"),5)</f>
        <v>00000</v>
      </c>
    </row>
    <row r="2240" spans="2:23" x14ac:dyDescent="0.2">
      <c r="B2240" s="154">
        <v>2228</v>
      </c>
      <c r="C2240" s="33"/>
      <c r="D2240" s="33"/>
      <c r="E2240" s="37"/>
      <c r="F2240" s="38" t="str">
        <f>_xlfn.IFNA(VLOOKUP(Locations[[#This Row],[CleanZip]],ZipCodes[],2,0),"")</f>
        <v/>
      </c>
      <c r="G2240" s="38" t="str">
        <f>_xlfn.IFNA(VLOOKUP(Locations[[#This Row],[CleanZip]],ZipCodes[],3,0),"")</f>
        <v/>
      </c>
      <c r="H2240" s="33"/>
      <c r="I2240" s="39"/>
      <c r="J2240" s="39"/>
      <c r="K2240" s="40"/>
      <c r="L2240" s="40"/>
      <c r="M2240" s="33"/>
      <c r="N2240" s="40"/>
      <c r="O2240" s="33"/>
      <c r="P2240" s="33"/>
      <c r="Q2240" s="33"/>
      <c r="R2240" s="33"/>
      <c r="S2240" s="33"/>
      <c r="T2240" s="33"/>
      <c r="U2240" s="33"/>
      <c r="V2240" s="33"/>
      <c r="W2240" s="23" t="str">
        <f>LEFT(TEXT(Locations[[#This Row],[Zip Code]],"00000"),5)</f>
        <v>00000</v>
      </c>
    </row>
    <row r="2241" spans="2:23" x14ac:dyDescent="0.2">
      <c r="B2241" s="154">
        <v>2229</v>
      </c>
      <c r="C2241" s="33"/>
      <c r="D2241" s="33"/>
      <c r="E2241" s="37"/>
      <c r="F2241" s="38" t="str">
        <f>_xlfn.IFNA(VLOOKUP(Locations[[#This Row],[CleanZip]],ZipCodes[],2,0),"")</f>
        <v/>
      </c>
      <c r="G2241" s="38" t="str">
        <f>_xlfn.IFNA(VLOOKUP(Locations[[#This Row],[CleanZip]],ZipCodes[],3,0),"")</f>
        <v/>
      </c>
      <c r="H2241" s="33"/>
      <c r="I2241" s="39"/>
      <c r="J2241" s="39"/>
      <c r="K2241" s="40"/>
      <c r="L2241" s="40"/>
      <c r="M2241" s="33"/>
      <c r="N2241" s="40"/>
      <c r="O2241" s="33"/>
      <c r="P2241" s="33"/>
      <c r="Q2241" s="33"/>
      <c r="R2241" s="33"/>
      <c r="S2241" s="33"/>
      <c r="T2241" s="33"/>
      <c r="U2241" s="33"/>
      <c r="V2241" s="33"/>
      <c r="W2241" s="23" t="str">
        <f>LEFT(TEXT(Locations[[#This Row],[Zip Code]],"00000"),5)</f>
        <v>00000</v>
      </c>
    </row>
    <row r="2242" spans="2:23" x14ac:dyDescent="0.2">
      <c r="B2242" s="154">
        <v>2230</v>
      </c>
      <c r="C2242" s="33"/>
      <c r="D2242" s="33"/>
      <c r="E2242" s="37"/>
      <c r="F2242" s="38" t="str">
        <f>_xlfn.IFNA(VLOOKUP(Locations[[#This Row],[CleanZip]],ZipCodes[],2,0),"")</f>
        <v/>
      </c>
      <c r="G2242" s="38" t="str">
        <f>_xlfn.IFNA(VLOOKUP(Locations[[#This Row],[CleanZip]],ZipCodes[],3,0),"")</f>
        <v/>
      </c>
      <c r="H2242" s="33"/>
      <c r="I2242" s="39"/>
      <c r="J2242" s="39"/>
      <c r="K2242" s="40"/>
      <c r="L2242" s="40"/>
      <c r="M2242" s="33"/>
      <c r="N2242" s="40"/>
      <c r="O2242" s="33"/>
      <c r="P2242" s="33"/>
      <c r="Q2242" s="33"/>
      <c r="R2242" s="33"/>
      <c r="S2242" s="33"/>
      <c r="T2242" s="33"/>
      <c r="U2242" s="33"/>
      <c r="V2242" s="33"/>
      <c r="W2242" s="23" t="str">
        <f>LEFT(TEXT(Locations[[#This Row],[Zip Code]],"00000"),5)</f>
        <v>00000</v>
      </c>
    </row>
    <row r="2243" spans="2:23" x14ac:dyDescent="0.2">
      <c r="B2243" s="154">
        <v>2231</v>
      </c>
      <c r="C2243" s="33"/>
      <c r="D2243" s="33"/>
      <c r="E2243" s="37"/>
      <c r="F2243" s="38" t="str">
        <f>_xlfn.IFNA(VLOOKUP(Locations[[#This Row],[CleanZip]],ZipCodes[],2,0),"")</f>
        <v/>
      </c>
      <c r="G2243" s="38" t="str">
        <f>_xlfn.IFNA(VLOOKUP(Locations[[#This Row],[CleanZip]],ZipCodes[],3,0),"")</f>
        <v/>
      </c>
      <c r="H2243" s="33"/>
      <c r="I2243" s="39"/>
      <c r="J2243" s="39"/>
      <c r="K2243" s="40"/>
      <c r="L2243" s="40"/>
      <c r="M2243" s="33"/>
      <c r="N2243" s="40"/>
      <c r="O2243" s="33"/>
      <c r="P2243" s="33"/>
      <c r="Q2243" s="33"/>
      <c r="R2243" s="33"/>
      <c r="S2243" s="33"/>
      <c r="T2243" s="33"/>
      <c r="U2243" s="33"/>
      <c r="V2243" s="33"/>
      <c r="W2243" s="23" t="str">
        <f>LEFT(TEXT(Locations[[#This Row],[Zip Code]],"00000"),5)</f>
        <v>00000</v>
      </c>
    </row>
    <row r="2244" spans="2:23" x14ac:dyDescent="0.2">
      <c r="B2244" s="154">
        <v>2232</v>
      </c>
      <c r="C2244" s="33"/>
      <c r="D2244" s="33"/>
      <c r="E2244" s="37"/>
      <c r="F2244" s="38" t="str">
        <f>_xlfn.IFNA(VLOOKUP(Locations[[#This Row],[CleanZip]],ZipCodes[],2,0),"")</f>
        <v/>
      </c>
      <c r="G2244" s="38" t="str">
        <f>_xlfn.IFNA(VLOOKUP(Locations[[#This Row],[CleanZip]],ZipCodes[],3,0),"")</f>
        <v/>
      </c>
      <c r="H2244" s="33"/>
      <c r="I2244" s="39"/>
      <c r="J2244" s="39"/>
      <c r="K2244" s="40"/>
      <c r="L2244" s="40"/>
      <c r="M2244" s="33"/>
      <c r="N2244" s="40"/>
      <c r="O2244" s="33"/>
      <c r="P2244" s="33"/>
      <c r="Q2244" s="33"/>
      <c r="R2244" s="33"/>
      <c r="S2244" s="33"/>
      <c r="T2244" s="33"/>
      <c r="U2244" s="33"/>
      <c r="V2244" s="33"/>
      <c r="W2244" s="23" t="str">
        <f>LEFT(TEXT(Locations[[#This Row],[Zip Code]],"00000"),5)</f>
        <v>00000</v>
      </c>
    </row>
    <row r="2245" spans="2:23" x14ac:dyDescent="0.2">
      <c r="B2245" s="154">
        <v>2233</v>
      </c>
      <c r="C2245" s="33"/>
      <c r="D2245" s="33"/>
      <c r="E2245" s="37"/>
      <c r="F2245" s="38" t="str">
        <f>_xlfn.IFNA(VLOOKUP(Locations[[#This Row],[CleanZip]],ZipCodes[],2,0),"")</f>
        <v/>
      </c>
      <c r="G2245" s="38" t="str">
        <f>_xlfn.IFNA(VLOOKUP(Locations[[#This Row],[CleanZip]],ZipCodes[],3,0),"")</f>
        <v/>
      </c>
      <c r="H2245" s="33"/>
      <c r="I2245" s="39"/>
      <c r="J2245" s="39"/>
      <c r="K2245" s="40"/>
      <c r="L2245" s="40"/>
      <c r="M2245" s="33"/>
      <c r="N2245" s="40"/>
      <c r="O2245" s="33"/>
      <c r="P2245" s="33"/>
      <c r="Q2245" s="33"/>
      <c r="R2245" s="33"/>
      <c r="S2245" s="33"/>
      <c r="T2245" s="33"/>
      <c r="U2245" s="33"/>
      <c r="V2245" s="33"/>
      <c r="W2245" s="23" t="str">
        <f>LEFT(TEXT(Locations[[#This Row],[Zip Code]],"00000"),5)</f>
        <v>00000</v>
      </c>
    </row>
    <row r="2246" spans="2:23" x14ac:dyDescent="0.2">
      <c r="B2246" s="154">
        <v>2234</v>
      </c>
      <c r="C2246" s="33"/>
      <c r="D2246" s="33"/>
      <c r="E2246" s="37"/>
      <c r="F2246" s="38" t="str">
        <f>_xlfn.IFNA(VLOOKUP(Locations[[#This Row],[CleanZip]],ZipCodes[],2,0),"")</f>
        <v/>
      </c>
      <c r="G2246" s="38" t="str">
        <f>_xlfn.IFNA(VLOOKUP(Locations[[#This Row],[CleanZip]],ZipCodes[],3,0),"")</f>
        <v/>
      </c>
      <c r="H2246" s="33"/>
      <c r="I2246" s="39"/>
      <c r="J2246" s="39"/>
      <c r="K2246" s="40"/>
      <c r="L2246" s="40"/>
      <c r="M2246" s="33"/>
      <c r="N2246" s="40"/>
      <c r="O2246" s="33"/>
      <c r="P2246" s="33"/>
      <c r="Q2246" s="33"/>
      <c r="R2246" s="33"/>
      <c r="S2246" s="33"/>
      <c r="T2246" s="33"/>
      <c r="U2246" s="33"/>
      <c r="V2246" s="33"/>
      <c r="W2246" s="23" t="str">
        <f>LEFT(TEXT(Locations[[#This Row],[Zip Code]],"00000"),5)</f>
        <v>00000</v>
      </c>
    </row>
    <row r="2247" spans="2:23" x14ac:dyDescent="0.2">
      <c r="B2247" s="154">
        <v>2235</v>
      </c>
      <c r="C2247" s="33"/>
      <c r="D2247" s="33"/>
      <c r="E2247" s="37"/>
      <c r="F2247" s="38" t="str">
        <f>_xlfn.IFNA(VLOOKUP(Locations[[#This Row],[CleanZip]],ZipCodes[],2,0),"")</f>
        <v/>
      </c>
      <c r="G2247" s="38" t="str">
        <f>_xlfn.IFNA(VLOOKUP(Locations[[#This Row],[CleanZip]],ZipCodes[],3,0),"")</f>
        <v/>
      </c>
      <c r="H2247" s="33"/>
      <c r="I2247" s="39"/>
      <c r="J2247" s="39"/>
      <c r="K2247" s="40"/>
      <c r="L2247" s="40"/>
      <c r="M2247" s="33"/>
      <c r="N2247" s="40"/>
      <c r="O2247" s="33"/>
      <c r="P2247" s="33"/>
      <c r="Q2247" s="33"/>
      <c r="R2247" s="33"/>
      <c r="S2247" s="33"/>
      <c r="T2247" s="33"/>
      <c r="U2247" s="33"/>
      <c r="V2247" s="33"/>
      <c r="W2247" s="23" t="str">
        <f>LEFT(TEXT(Locations[[#This Row],[Zip Code]],"00000"),5)</f>
        <v>00000</v>
      </c>
    </row>
    <row r="2248" spans="2:23" x14ac:dyDescent="0.2">
      <c r="B2248" s="154">
        <v>2236</v>
      </c>
      <c r="C2248" s="33"/>
      <c r="D2248" s="33"/>
      <c r="E2248" s="37"/>
      <c r="F2248" s="38" t="str">
        <f>_xlfn.IFNA(VLOOKUP(Locations[[#This Row],[CleanZip]],ZipCodes[],2,0),"")</f>
        <v/>
      </c>
      <c r="G2248" s="38" t="str">
        <f>_xlfn.IFNA(VLOOKUP(Locations[[#This Row],[CleanZip]],ZipCodes[],3,0),"")</f>
        <v/>
      </c>
      <c r="H2248" s="33"/>
      <c r="I2248" s="39"/>
      <c r="J2248" s="39"/>
      <c r="K2248" s="40"/>
      <c r="L2248" s="40"/>
      <c r="M2248" s="33"/>
      <c r="N2248" s="40"/>
      <c r="O2248" s="33"/>
      <c r="P2248" s="33"/>
      <c r="Q2248" s="33"/>
      <c r="R2248" s="33"/>
      <c r="S2248" s="33"/>
      <c r="T2248" s="33"/>
      <c r="U2248" s="33"/>
      <c r="V2248" s="33"/>
      <c r="W2248" s="23" t="str">
        <f>LEFT(TEXT(Locations[[#This Row],[Zip Code]],"00000"),5)</f>
        <v>00000</v>
      </c>
    </row>
    <row r="2249" spans="2:23" x14ac:dyDescent="0.2">
      <c r="B2249" s="154">
        <v>2237</v>
      </c>
      <c r="C2249" s="33"/>
      <c r="D2249" s="33"/>
      <c r="E2249" s="37"/>
      <c r="F2249" s="38" t="str">
        <f>_xlfn.IFNA(VLOOKUP(Locations[[#This Row],[CleanZip]],ZipCodes[],2,0),"")</f>
        <v/>
      </c>
      <c r="G2249" s="38" t="str">
        <f>_xlfn.IFNA(VLOOKUP(Locations[[#This Row],[CleanZip]],ZipCodes[],3,0),"")</f>
        <v/>
      </c>
      <c r="H2249" s="33"/>
      <c r="I2249" s="39"/>
      <c r="J2249" s="39"/>
      <c r="K2249" s="40"/>
      <c r="L2249" s="40"/>
      <c r="M2249" s="33"/>
      <c r="N2249" s="40"/>
      <c r="O2249" s="33"/>
      <c r="P2249" s="33"/>
      <c r="Q2249" s="33"/>
      <c r="R2249" s="33"/>
      <c r="S2249" s="33"/>
      <c r="T2249" s="33"/>
      <c r="U2249" s="33"/>
      <c r="V2249" s="33"/>
      <c r="W2249" s="23" t="str">
        <f>LEFT(TEXT(Locations[[#This Row],[Zip Code]],"00000"),5)</f>
        <v>00000</v>
      </c>
    </row>
    <row r="2250" spans="2:23" x14ac:dyDescent="0.2">
      <c r="B2250" s="154">
        <v>2238</v>
      </c>
      <c r="C2250" s="33"/>
      <c r="D2250" s="33"/>
      <c r="E2250" s="37"/>
      <c r="F2250" s="38" t="str">
        <f>_xlfn.IFNA(VLOOKUP(Locations[[#This Row],[CleanZip]],ZipCodes[],2,0),"")</f>
        <v/>
      </c>
      <c r="G2250" s="38" t="str">
        <f>_xlfn.IFNA(VLOOKUP(Locations[[#This Row],[CleanZip]],ZipCodes[],3,0),"")</f>
        <v/>
      </c>
      <c r="H2250" s="33"/>
      <c r="I2250" s="39"/>
      <c r="J2250" s="39"/>
      <c r="K2250" s="40"/>
      <c r="L2250" s="40"/>
      <c r="M2250" s="33"/>
      <c r="N2250" s="40"/>
      <c r="O2250" s="33"/>
      <c r="P2250" s="33"/>
      <c r="Q2250" s="33"/>
      <c r="R2250" s="33"/>
      <c r="S2250" s="33"/>
      <c r="T2250" s="33"/>
      <c r="U2250" s="33"/>
      <c r="V2250" s="33"/>
      <c r="W2250" s="23" t="str">
        <f>LEFT(TEXT(Locations[[#This Row],[Zip Code]],"00000"),5)</f>
        <v>00000</v>
      </c>
    </row>
    <row r="2251" spans="2:23" x14ac:dyDescent="0.2">
      <c r="B2251" s="154">
        <v>2239</v>
      </c>
      <c r="C2251" s="33"/>
      <c r="D2251" s="33"/>
      <c r="E2251" s="37"/>
      <c r="F2251" s="38" t="str">
        <f>_xlfn.IFNA(VLOOKUP(Locations[[#This Row],[CleanZip]],ZipCodes[],2,0),"")</f>
        <v/>
      </c>
      <c r="G2251" s="38" t="str">
        <f>_xlfn.IFNA(VLOOKUP(Locations[[#This Row],[CleanZip]],ZipCodes[],3,0),"")</f>
        <v/>
      </c>
      <c r="H2251" s="33"/>
      <c r="I2251" s="39"/>
      <c r="J2251" s="39"/>
      <c r="K2251" s="40"/>
      <c r="L2251" s="40"/>
      <c r="M2251" s="33"/>
      <c r="N2251" s="40"/>
      <c r="O2251" s="33"/>
      <c r="P2251" s="33"/>
      <c r="Q2251" s="33"/>
      <c r="R2251" s="33"/>
      <c r="S2251" s="33"/>
      <c r="T2251" s="33"/>
      <c r="U2251" s="33"/>
      <c r="V2251" s="33"/>
      <c r="W2251" s="23" t="str">
        <f>LEFT(TEXT(Locations[[#This Row],[Zip Code]],"00000"),5)</f>
        <v>00000</v>
      </c>
    </row>
    <row r="2252" spans="2:23" x14ac:dyDescent="0.2">
      <c r="B2252" s="154">
        <v>2240</v>
      </c>
      <c r="C2252" s="33"/>
      <c r="D2252" s="33"/>
      <c r="E2252" s="37"/>
      <c r="F2252" s="38" t="str">
        <f>_xlfn.IFNA(VLOOKUP(Locations[[#This Row],[CleanZip]],ZipCodes[],2,0),"")</f>
        <v/>
      </c>
      <c r="G2252" s="38" t="str">
        <f>_xlfn.IFNA(VLOOKUP(Locations[[#This Row],[CleanZip]],ZipCodes[],3,0),"")</f>
        <v/>
      </c>
      <c r="H2252" s="33"/>
      <c r="I2252" s="39"/>
      <c r="J2252" s="39"/>
      <c r="K2252" s="40"/>
      <c r="L2252" s="40"/>
      <c r="M2252" s="33"/>
      <c r="N2252" s="40"/>
      <c r="O2252" s="33"/>
      <c r="P2252" s="33"/>
      <c r="Q2252" s="33"/>
      <c r="R2252" s="33"/>
      <c r="S2252" s="33"/>
      <c r="T2252" s="33"/>
      <c r="U2252" s="33"/>
      <c r="V2252" s="33"/>
      <c r="W2252" s="23" t="str">
        <f>LEFT(TEXT(Locations[[#This Row],[Zip Code]],"00000"),5)</f>
        <v>00000</v>
      </c>
    </row>
    <row r="2253" spans="2:23" x14ac:dyDescent="0.2">
      <c r="B2253" s="154">
        <v>2241</v>
      </c>
      <c r="C2253" s="33"/>
      <c r="D2253" s="33"/>
      <c r="E2253" s="37"/>
      <c r="F2253" s="38" t="str">
        <f>_xlfn.IFNA(VLOOKUP(Locations[[#This Row],[CleanZip]],ZipCodes[],2,0),"")</f>
        <v/>
      </c>
      <c r="G2253" s="38" t="str">
        <f>_xlfn.IFNA(VLOOKUP(Locations[[#This Row],[CleanZip]],ZipCodes[],3,0),"")</f>
        <v/>
      </c>
      <c r="H2253" s="33"/>
      <c r="I2253" s="39"/>
      <c r="J2253" s="39"/>
      <c r="K2253" s="40"/>
      <c r="L2253" s="40"/>
      <c r="M2253" s="33"/>
      <c r="N2253" s="40"/>
      <c r="O2253" s="33"/>
      <c r="P2253" s="33"/>
      <c r="Q2253" s="33"/>
      <c r="R2253" s="33"/>
      <c r="S2253" s="33"/>
      <c r="T2253" s="33"/>
      <c r="U2253" s="33"/>
      <c r="V2253" s="33"/>
      <c r="W2253" s="23" t="str">
        <f>LEFT(TEXT(Locations[[#This Row],[Zip Code]],"00000"),5)</f>
        <v>00000</v>
      </c>
    </row>
    <row r="2254" spans="2:23" x14ac:dyDescent="0.2">
      <c r="B2254" s="154">
        <v>2242</v>
      </c>
      <c r="C2254" s="33"/>
      <c r="D2254" s="33"/>
      <c r="E2254" s="37"/>
      <c r="F2254" s="38" t="str">
        <f>_xlfn.IFNA(VLOOKUP(Locations[[#This Row],[CleanZip]],ZipCodes[],2,0),"")</f>
        <v/>
      </c>
      <c r="G2254" s="38" t="str">
        <f>_xlfn.IFNA(VLOOKUP(Locations[[#This Row],[CleanZip]],ZipCodes[],3,0),"")</f>
        <v/>
      </c>
      <c r="H2254" s="33"/>
      <c r="I2254" s="39"/>
      <c r="J2254" s="39"/>
      <c r="K2254" s="40"/>
      <c r="L2254" s="40"/>
      <c r="M2254" s="33"/>
      <c r="N2254" s="40"/>
      <c r="O2254" s="33"/>
      <c r="P2254" s="33"/>
      <c r="Q2254" s="33"/>
      <c r="R2254" s="33"/>
      <c r="S2254" s="33"/>
      <c r="T2254" s="33"/>
      <c r="U2254" s="33"/>
      <c r="V2254" s="33"/>
      <c r="W2254" s="23" t="str">
        <f>LEFT(TEXT(Locations[[#This Row],[Zip Code]],"00000"),5)</f>
        <v>00000</v>
      </c>
    </row>
    <row r="2255" spans="2:23" x14ac:dyDescent="0.2">
      <c r="B2255" s="154">
        <v>2243</v>
      </c>
      <c r="C2255" s="33"/>
      <c r="D2255" s="33"/>
      <c r="E2255" s="37"/>
      <c r="F2255" s="38" t="str">
        <f>_xlfn.IFNA(VLOOKUP(Locations[[#This Row],[CleanZip]],ZipCodes[],2,0),"")</f>
        <v/>
      </c>
      <c r="G2255" s="38" t="str">
        <f>_xlfn.IFNA(VLOOKUP(Locations[[#This Row],[CleanZip]],ZipCodes[],3,0),"")</f>
        <v/>
      </c>
      <c r="H2255" s="33"/>
      <c r="I2255" s="39"/>
      <c r="J2255" s="39"/>
      <c r="K2255" s="40"/>
      <c r="L2255" s="40"/>
      <c r="M2255" s="33"/>
      <c r="N2255" s="40"/>
      <c r="O2255" s="33"/>
      <c r="P2255" s="33"/>
      <c r="Q2255" s="33"/>
      <c r="R2255" s="33"/>
      <c r="S2255" s="33"/>
      <c r="T2255" s="33"/>
      <c r="U2255" s="33"/>
      <c r="V2255" s="33"/>
      <c r="W2255" s="23" t="str">
        <f>LEFT(TEXT(Locations[[#This Row],[Zip Code]],"00000"),5)</f>
        <v>00000</v>
      </c>
    </row>
    <row r="2256" spans="2:23" x14ac:dyDescent="0.2">
      <c r="B2256" s="154">
        <v>2244</v>
      </c>
      <c r="C2256" s="33"/>
      <c r="D2256" s="33"/>
      <c r="E2256" s="37"/>
      <c r="F2256" s="38" t="str">
        <f>_xlfn.IFNA(VLOOKUP(Locations[[#This Row],[CleanZip]],ZipCodes[],2,0),"")</f>
        <v/>
      </c>
      <c r="G2256" s="38" t="str">
        <f>_xlfn.IFNA(VLOOKUP(Locations[[#This Row],[CleanZip]],ZipCodes[],3,0),"")</f>
        <v/>
      </c>
      <c r="H2256" s="33"/>
      <c r="I2256" s="39"/>
      <c r="J2256" s="39"/>
      <c r="K2256" s="40"/>
      <c r="L2256" s="40"/>
      <c r="M2256" s="33"/>
      <c r="N2256" s="40"/>
      <c r="O2256" s="33"/>
      <c r="P2256" s="33"/>
      <c r="Q2256" s="33"/>
      <c r="R2256" s="33"/>
      <c r="S2256" s="33"/>
      <c r="T2256" s="33"/>
      <c r="U2256" s="33"/>
      <c r="V2256" s="33"/>
      <c r="W2256" s="23" t="str">
        <f>LEFT(TEXT(Locations[[#This Row],[Zip Code]],"00000"),5)</f>
        <v>00000</v>
      </c>
    </row>
    <row r="2257" spans="2:23" x14ac:dyDescent="0.2">
      <c r="B2257" s="154">
        <v>2245</v>
      </c>
      <c r="C2257" s="33"/>
      <c r="D2257" s="33"/>
      <c r="E2257" s="37"/>
      <c r="F2257" s="38" t="str">
        <f>_xlfn.IFNA(VLOOKUP(Locations[[#This Row],[CleanZip]],ZipCodes[],2,0),"")</f>
        <v/>
      </c>
      <c r="G2257" s="38" t="str">
        <f>_xlfn.IFNA(VLOOKUP(Locations[[#This Row],[CleanZip]],ZipCodes[],3,0),"")</f>
        <v/>
      </c>
      <c r="H2257" s="33"/>
      <c r="I2257" s="39"/>
      <c r="J2257" s="39"/>
      <c r="K2257" s="40"/>
      <c r="L2257" s="40"/>
      <c r="M2257" s="33"/>
      <c r="N2257" s="40"/>
      <c r="O2257" s="33"/>
      <c r="P2257" s="33"/>
      <c r="Q2257" s="33"/>
      <c r="R2257" s="33"/>
      <c r="S2257" s="33"/>
      <c r="T2257" s="33"/>
      <c r="U2257" s="33"/>
      <c r="V2257" s="33"/>
      <c r="W2257" s="23" t="str">
        <f>LEFT(TEXT(Locations[[#This Row],[Zip Code]],"00000"),5)</f>
        <v>00000</v>
      </c>
    </row>
    <row r="2258" spans="2:23" x14ac:dyDescent="0.2">
      <c r="B2258" s="154">
        <v>2246</v>
      </c>
      <c r="C2258" s="33"/>
      <c r="D2258" s="33"/>
      <c r="E2258" s="37"/>
      <c r="F2258" s="38" t="str">
        <f>_xlfn.IFNA(VLOOKUP(Locations[[#This Row],[CleanZip]],ZipCodes[],2,0),"")</f>
        <v/>
      </c>
      <c r="G2258" s="38" t="str">
        <f>_xlfn.IFNA(VLOOKUP(Locations[[#This Row],[CleanZip]],ZipCodes[],3,0),"")</f>
        <v/>
      </c>
      <c r="H2258" s="33"/>
      <c r="I2258" s="39"/>
      <c r="J2258" s="39"/>
      <c r="K2258" s="40"/>
      <c r="L2258" s="40"/>
      <c r="M2258" s="33"/>
      <c r="N2258" s="40"/>
      <c r="O2258" s="33"/>
      <c r="P2258" s="33"/>
      <c r="Q2258" s="33"/>
      <c r="R2258" s="33"/>
      <c r="S2258" s="33"/>
      <c r="T2258" s="33"/>
      <c r="U2258" s="33"/>
      <c r="V2258" s="33"/>
      <c r="W2258" s="23" t="str">
        <f>LEFT(TEXT(Locations[[#This Row],[Zip Code]],"00000"),5)</f>
        <v>00000</v>
      </c>
    </row>
    <row r="2259" spans="2:23" x14ac:dyDescent="0.2">
      <c r="B2259" s="154">
        <v>2247</v>
      </c>
      <c r="C2259" s="33"/>
      <c r="D2259" s="33"/>
      <c r="E2259" s="37"/>
      <c r="F2259" s="38" t="str">
        <f>_xlfn.IFNA(VLOOKUP(Locations[[#This Row],[CleanZip]],ZipCodes[],2,0),"")</f>
        <v/>
      </c>
      <c r="G2259" s="38" t="str">
        <f>_xlfn.IFNA(VLOOKUP(Locations[[#This Row],[CleanZip]],ZipCodes[],3,0),"")</f>
        <v/>
      </c>
      <c r="H2259" s="33"/>
      <c r="I2259" s="39"/>
      <c r="J2259" s="39"/>
      <c r="K2259" s="40"/>
      <c r="L2259" s="40"/>
      <c r="M2259" s="33"/>
      <c r="N2259" s="40"/>
      <c r="O2259" s="33"/>
      <c r="P2259" s="33"/>
      <c r="Q2259" s="33"/>
      <c r="R2259" s="33"/>
      <c r="S2259" s="33"/>
      <c r="T2259" s="33"/>
      <c r="U2259" s="33"/>
      <c r="V2259" s="33"/>
      <c r="W2259" s="23" t="str">
        <f>LEFT(TEXT(Locations[[#This Row],[Zip Code]],"00000"),5)</f>
        <v>00000</v>
      </c>
    </row>
    <row r="2260" spans="2:23" x14ac:dyDescent="0.2">
      <c r="B2260" s="154">
        <v>2248</v>
      </c>
      <c r="C2260" s="33"/>
      <c r="D2260" s="33"/>
      <c r="E2260" s="37"/>
      <c r="F2260" s="38" t="str">
        <f>_xlfn.IFNA(VLOOKUP(Locations[[#This Row],[CleanZip]],ZipCodes[],2,0),"")</f>
        <v/>
      </c>
      <c r="G2260" s="38" t="str">
        <f>_xlfn.IFNA(VLOOKUP(Locations[[#This Row],[CleanZip]],ZipCodes[],3,0),"")</f>
        <v/>
      </c>
      <c r="H2260" s="33"/>
      <c r="I2260" s="39"/>
      <c r="J2260" s="39"/>
      <c r="K2260" s="40"/>
      <c r="L2260" s="40"/>
      <c r="M2260" s="33"/>
      <c r="N2260" s="40"/>
      <c r="O2260" s="33"/>
      <c r="P2260" s="33"/>
      <c r="Q2260" s="33"/>
      <c r="R2260" s="33"/>
      <c r="S2260" s="33"/>
      <c r="T2260" s="33"/>
      <c r="U2260" s="33"/>
      <c r="V2260" s="33"/>
      <c r="W2260" s="23" t="str">
        <f>LEFT(TEXT(Locations[[#This Row],[Zip Code]],"00000"),5)</f>
        <v>00000</v>
      </c>
    </row>
    <row r="2261" spans="2:23" x14ac:dyDescent="0.2">
      <c r="B2261" s="154">
        <v>2249</v>
      </c>
      <c r="C2261" s="33"/>
      <c r="D2261" s="33"/>
      <c r="E2261" s="37"/>
      <c r="F2261" s="38" t="str">
        <f>_xlfn.IFNA(VLOOKUP(Locations[[#This Row],[CleanZip]],ZipCodes[],2,0),"")</f>
        <v/>
      </c>
      <c r="G2261" s="38" t="str">
        <f>_xlfn.IFNA(VLOOKUP(Locations[[#This Row],[CleanZip]],ZipCodes[],3,0),"")</f>
        <v/>
      </c>
      <c r="H2261" s="33"/>
      <c r="I2261" s="39"/>
      <c r="J2261" s="39"/>
      <c r="K2261" s="40"/>
      <c r="L2261" s="40"/>
      <c r="M2261" s="33"/>
      <c r="N2261" s="40"/>
      <c r="O2261" s="33"/>
      <c r="P2261" s="33"/>
      <c r="Q2261" s="33"/>
      <c r="R2261" s="33"/>
      <c r="S2261" s="33"/>
      <c r="T2261" s="33"/>
      <c r="U2261" s="33"/>
      <c r="V2261" s="33"/>
      <c r="W2261" s="23" t="str">
        <f>LEFT(TEXT(Locations[[#This Row],[Zip Code]],"00000"),5)</f>
        <v>00000</v>
      </c>
    </row>
    <row r="2262" spans="2:23" x14ac:dyDescent="0.2">
      <c r="B2262" s="154">
        <v>2250</v>
      </c>
      <c r="C2262" s="33"/>
      <c r="D2262" s="33"/>
      <c r="E2262" s="37"/>
      <c r="F2262" s="38" t="str">
        <f>_xlfn.IFNA(VLOOKUP(Locations[[#This Row],[CleanZip]],ZipCodes[],2,0),"")</f>
        <v/>
      </c>
      <c r="G2262" s="38" t="str">
        <f>_xlfn.IFNA(VLOOKUP(Locations[[#This Row],[CleanZip]],ZipCodes[],3,0),"")</f>
        <v/>
      </c>
      <c r="H2262" s="33"/>
      <c r="I2262" s="39"/>
      <c r="J2262" s="39"/>
      <c r="K2262" s="40"/>
      <c r="L2262" s="40"/>
      <c r="M2262" s="33"/>
      <c r="N2262" s="40"/>
      <c r="O2262" s="33"/>
      <c r="P2262" s="33"/>
      <c r="Q2262" s="33"/>
      <c r="R2262" s="33"/>
      <c r="S2262" s="33"/>
      <c r="T2262" s="33"/>
      <c r="U2262" s="33"/>
      <c r="V2262" s="33"/>
      <c r="W2262" s="23" t="str">
        <f>LEFT(TEXT(Locations[[#This Row],[Zip Code]],"00000"),5)</f>
        <v>00000</v>
      </c>
    </row>
    <row r="2263" spans="2:23" x14ac:dyDescent="0.2">
      <c r="B2263" s="154">
        <v>2251</v>
      </c>
      <c r="C2263" s="33"/>
      <c r="D2263" s="33"/>
      <c r="E2263" s="37"/>
      <c r="F2263" s="38" t="str">
        <f>_xlfn.IFNA(VLOOKUP(Locations[[#This Row],[CleanZip]],ZipCodes[],2,0),"")</f>
        <v/>
      </c>
      <c r="G2263" s="38" t="str">
        <f>_xlfn.IFNA(VLOOKUP(Locations[[#This Row],[CleanZip]],ZipCodes[],3,0),"")</f>
        <v/>
      </c>
      <c r="H2263" s="33"/>
      <c r="I2263" s="39"/>
      <c r="J2263" s="39"/>
      <c r="K2263" s="40"/>
      <c r="L2263" s="40"/>
      <c r="M2263" s="33"/>
      <c r="N2263" s="40"/>
      <c r="O2263" s="33"/>
      <c r="P2263" s="33"/>
      <c r="Q2263" s="33"/>
      <c r="R2263" s="33"/>
      <c r="S2263" s="33"/>
      <c r="T2263" s="33"/>
      <c r="U2263" s="33"/>
      <c r="V2263" s="33"/>
      <c r="W2263" s="23" t="str">
        <f>LEFT(TEXT(Locations[[#This Row],[Zip Code]],"00000"),5)</f>
        <v>00000</v>
      </c>
    </row>
    <row r="2264" spans="2:23" x14ac:dyDescent="0.2">
      <c r="B2264" s="154">
        <v>2252</v>
      </c>
      <c r="C2264" s="33"/>
      <c r="D2264" s="33"/>
      <c r="E2264" s="37"/>
      <c r="F2264" s="38" t="str">
        <f>_xlfn.IFNA(VLOOKUP(Locations[[#This Row],[CleanZip]],ZipCodes[],2,0),"")</f>
        <v/>
      </c>
      <c r="G2264" s="38" t="str">
        <f>_xlfn.IFNA(VLOOKUP(Locations[[#This Row],[CleanZip]],ZipCodes[],3,0),"")</f>
        <v/>
      </c>
      <c r="H2264" s="33"/>
      <c r="I2264" s="39"/>
      <c r="J2264" s="39"/>
      <c r="K2264" s="40"/>
      <c r="L2264" s="40"/>
      <c r="M2264" s="33"/>
      <c r="N2264" s="40"/>
      <c r="O2264" s="33"/>
      <c r="P2264" s="33"/>
      <c r="Q2264" s="33"/>
      <c r="R2264" s="33"/>
      <c r="S2264" s="33"/>
      <c r="T2264" s="33"/>
      <c r="U2264" s="33"/>
      <c r="V2264" s="33"/>
      <c r="W2264" s="23" t="str">
        <f>LEFT(TEXT(Locations[[#This Row],[Zip Code]],"00000"),5)</f>
        <v>00000</v>
      </c>
    </row>
    <row r="2265" spans="2:23" x14ac:dyDescent="0.2">
      <c r="B2265" s="154">
        <v>2253</v>
      </c>
      <c r="C2265" s="33"/>
      <c r="D2265" s="33"/>
      <c r="E2265" s="37"/>
      <c r="F2265" s="38" t="str">
        <f>_xlfn.IFNA(VLOOKUP(Locations[[#This Row],[CleanZip]],ZipCodes[],2,0),"")</f>
        <v/>
      </c>
      <c r="G2265" s="38" t="str">
        <f>_xlfn.IFNA(VLOOKUP(Locations[[#This Row],[CleanZip]],ZipCodes[],3,0),"")</f>
        <v/>
      </c>
      <c r="H2265" s="33"/>
      <c r="I2265" s="39"/>
      <c r="J2265" s="39"/>
      <c r="K2265" s="40"/>
      <c r="L2265" s="40"/>
      <c r="M2265" s="33"/>
      <c r="N2265" s="40"/>
      <c r="O2265" s="33"/>
      <c r="P2265" s="33"/>
      <c r="Q2265" s="33"/>
      <c r="R2265" s="33"/>
      <c r="S2265" s="33"/>
      <c r="T2265" s="33"/>
      <c r="U2265" s="33"/>
      <c r="V2265" s="33"/>
      <c r="W2265" s="23" t="str">
        <f>LEFT(TEXT(Locations[[#This Row],[Zip Code]],"00000"),5)</f>
        <v>00000</v>
      </c>
    </row>
    <row r="2266" spans="2:23" x14ac:dyDescent="0.2">
      <c r="B2266" s="154">
        <v>2254</v>
      </c>
      <c r="C2266" s="33"/>
      <c r="D2266" s="33"/>
      <c r="E2266" s="37"/>
      <c r="F2266" s="38" t="str">
        <f>_xlfn.IFNA(VLOOKUP(Locations[[#This Row],[CleanZip]],ZipCodes[],2,0),"")</f>
        <v/>
      </c>
      <c r="G2266" s="38" t="str">
        <f>_xlfn.IFNA(VLOOKUP(Locations[[#This Row],[CleanZip]],ZipCodes[],3,0),"")</f>
        <v/>
      </c>
      <c r="H2266" s="33"/>
      <c r="I2266" s="39"/>
      <c r="J2266" s="39"/>
      <c r="K2266" s="40"/>
      <c r="L2266" s="40"/>
      <c r="M2266" s="33"/>
      <c r="N2266" s="40"/>
      <c r="O2266" s="33"/>
      <c r="P2266" s="33"/>
      <c r="Q2266" s="33"/>
      <c r="R2266" s="33"/>
      <c r="S2266" s="33"/>
      <c r="T2266" s="33"/>
      <c r="U2266" s="33"/>
      <c r="V2266" s="33"/>
      <c r="W2266" s="23" t="str">
        <f>LEFT(TEXT(Locations[[#This Row],[Zip Code]],"00000"),5)</f>
        <v>00000</v>
      </c>
    </row>
    <row r="2267" spans="2:23" x14ac:dyDescent="0.2">
      <c r="B2267" s="154">
        <v>2255</v>
      </c>
      <c r="C2267" s="33"/>
      <c r="D2267" s="33"/>
      <c r="E2267" s="37"/>
      <c r="F2267" s="38" t="str">
        <f>_xlfn.IFNA(VLOOKUP(Locations[[#This Row],[CleanZip]],ZipCodes[],2,0),"")</f>
        <v/>
      </c>
      <c r="G2267" s="38" t="str">
        <f>_xlfn.IFNA(VLOOKUP(Locations[[#This Row],[CleanZip]],ZipCodes[],3,0),"")</f>
        <v/>
      </c>
      <c r="H2267" s="33"/>
      <c r="I2267" s="39"/>
      <c r="J2267" s="39"/>
      <c r="K2267" s="40"/>
      <c r="L2267" s="40"/>
      <c r="M2267" s="33"/>
      <c r="N2267" s="40"/>
      <c r="O2267" s="33"/>
      <c r="P2267" s="33"/>
      <c r="Q2267" s="33"/>
      <c r="R2267" s="33"/>
      <c r="S2267" s="33"/>
      <c r="T2267" s="33"/>
      <c r="U2267" s="33"/>
      <c r="V2267" s="33"/>
      <c r="W2267" s="23" t="str">
        <f>LEFT(TEXT(Locations[[#This Row],[Zip Code]],"00000"),5)</f>
        <v>00000</v>
      </c>
    </row>
    <row r="2268" spans="2:23" x14ac:dyDescent="0.2">
      <c r="B2268" s="154">
        <v>2256</v>
      </c>
      <c r="C2268" s="33"/>
      <c r="D2268" s="33"/>
      <c r="E2268" s="37"/>
      <c r="F2268" s="38" t="str">
        <f>_xlfn.IFNA(VLOOKUP(Locations[[#This Row],[CleanZip]],ZipCodes[],2,0),"")</f>
        <v/>
      </c>
      <c r="G2268" s="38" t="str">
        <f>_xlfn.IFNA(VLOOKUP(Locations[[#This Row],[CleanZip]],ZipCodes[],3,0),"")</f>
        <v/>
      </c>
      <c r="H2268" s="33"/>
      <c r="I2268" s="39"/>
      <c r="J2268" s="39"/>
      <c r="K2268" s="40"/>
      <c r="L2268" s="40"/>
      <c r="M2268" s="33"/>
      <c r="N2268" s="40"/>
      <c r="O2268" s="33"/>
      <c r="P2268" s="33"/>
      <c r="Q2268" s="33"/>
      <c r="R2268" s="33"/>
      <c r="S2268" s="33"/>
      <c r="T2268" s="33"/>
      <c r="U2268" s="33"/>
      <c r="V2268" s="33"/>
      <c r="W2268" s="23" t="str">
        <f>LEFT(TEXT(Locations[[#This Row],[Zip Code]],"00000"),5)</f>
        <v>00000</v>
      </c>
    </row>
    <row r="2269" spans="2:23" x14ac:dyDescent="0.2">
      <c r="B2269" s="154">
        <v>2257</v>
      </c>
      <c r="C2269" s="33"/>
      <c r="D2269" s="33"/>
      <c r="E2269" s="37"/>
      <c r="F2269" s="38" t="str">
        <f>_xlfn.IFNA(VLOOKUP(Locations[[#This Row],[CleanZip]],ZipCodes[],2,0),"")</f>
        <v/>
      </c>
      <c r="G2269" s="38" t="str">
        <f>_xlfn.IFNA(VLOOKUP(Locations[[#This Row],[CleanZip]],ZipCodes[],3,0),"")</f>
        <v/>
      </c>
      <c r="H2269" s="33"/>
      <c r="I2269" s="39"/>
      <c r="J2269" s="39"/>
      <c r="K2269" s="40"/>
      <c r="L2269" s="40"/>
      <c r="M2269" s="33"/>
      <c r="N2269" s="40"/>
      <c r="O2269" s="33"/>
      <c r="P2269" s="33"/>
      <c r="Q2269" s="33"/>
      <c r="R2269" s="33"/>
      <c r="S2269" s="33"/>
      <c r="T2269" s="33"/>
      <c r="U2269" s="33"/>
      <c r="V2269" s="33"/>
      <c r="W2269" s="23" t="str">
        <f>LEFT(TEXT(Locations[[#This Row],[Zip Code]],"00000"),5)</f>
        <v>00000</v>
      </c>
    </row>
    <row r="2270" spans="2:23" x14ac:dyDescent="0.2">
      <c r="B2270" s="154">
        <v>2258</v>
      </c>
      <c r="C2270" s="33"/>
      <c r="D2270" s="33"/>
      <c r="E2270" s="37"/>
      <c r="F2270" s="38" t="str">
        <f>_xlfn.IFNA(VLOOKUP(Locations[[#This Row],[CleanZip]],ZipCodes[],2,0),"")</f>
        <v/>
      </c>
      <c r="G2270" s="38" t="str">
        <f>_xlfn.IFNA(VLOOKUP(Locations[[#This Row],[CleanZip]],ZipCodes[],3,0),"")</f>
        <v/>
      </c>
      <c r="H2270" s="33"/>
      <c r="I2270" s="39"/>
      <c r="J2270" s="39"/>
      <c r="K2270" s="40"/>
      <c r="L2270" s="40"/>
      <c r="M2270" s="33"/>
      <c r="N2270" s="40"/>
      <c r="O2270" s="33"/>
      <c r="P2270" s="33"/>
      <c r="Q2270" s="33"/>
      <c r="R2270" s="33"/>
      <c r="S2270" s="33"/>
      <c r="T2270" s="33"/>
      <c r="U2270" s="33"/>
      <c r="V2270" s="33"/>
      <c r="W2270" s="23" t="str">
        <f>LEFT(TEXT(Locations[[#This Row],[Zip Code]],"00000"),5)</f>
        <v>00000</v>
      </c>
    </row>
    <row r="2271" spans="2:23" x14ac:dyDescent="0.2">
      <c r="B2271" s="154">
        <v>2259</v>
      </c>
      <c r="C2271" s="33"/>
      <c r="D2271" s="33"/>
      <c r="E2271" s="37"/>
      <c r="F2271" s="38" t="str">
        <f>_xlfn.IFNA(VLOOKUP(Locations[[#This Row],[CleanZip]],ZipCodes[],2,0),"")</f>
        <v/>
      </c>
      <c r="G2271" s="38" t="str">
        <f>_xlfn.IFNA(VLOOKUP(Locations[[#This Row],[CleanZip]],ZipCodes[],3,0),"")</f>
        <v/>
      </c>
      <c r="H2271" s="33"/>
      <c r="I2271" s="39"/>
      <c r="J2271" s="39"/>
      <c r="K2271" s="40"/>
      <c r="L2271" s="40"/>
      <c r="M2271" s="33"/>
      <c r="N2271" s="40"/>
      <c r="O2271" s="33"/>
      <c r="P2271" s="33"/>
      <c r="Q2271" s="33"/>
      <c r="R2271" s="33"/>
      <c r="S2271" s="33"/>
      <c r="T2271" s="33"/>
      <c r="U2271" s="33"/>
      <c r="V2271" s="33"/>
      <c r="W2271" s="23" t="str">
        <f>LEFT(TEXT(Locations[[#This Row],[Zip Code]],"00000"),5)</f>
        <v>00000</v>
      </c>
    </row>
    <row r="2272" spans="2:23" x14ac:dyDescent="0.2">
      <c r="B2272" s="154">
        <v>2260</v>
      </c>
      <c r="C2272" s="33"/>
      <c r="D2272" s="33"/>
      <c r="E2272" s="37"/>
      <c r="F2272" s="38" t="str">
        <f>_xlfn.IFNA(VLOOKUP(Locations[[#This Row],[CleanZip]],ZipCodes[],2,0),"")</f>
        <v/>
      </c>
      <c r="G2272" s="38" t="str">
        <f>_xlfn.IFNA(VLOOKUP(Locations[[#This Row],[CleanZip]],ZipCodes[],3,0),"")</f>
        <v/>
      </c>
      <c r="H2272" s="33"/>
      <c r="I2272" s="39"/>
      <c r="J2272" s="39"/>
      <c r="K2272" s="40"/>
      <c r="L2272" s="40"/>
      <c r="M2272" s="33"/>
      <c r="N2272" s="40"/>
      <c r="O2272" s="33"/>
      <c r="P2272" s="33"/>
      <c r="Q2272" s="33"/>
      <c r="R2272" s="33"/>
      <c r="S2272" s="33"/>
      <c r="T2272" s="33"/>
      <c r="U2272" s="33"/>
      <c r="V2272" s="33"/>
      <c r="W2272" s="23" t="str">
        <f>LEFT(TEXT(Locations[[#This Row],[Zip Code]],"00000"),5)</f>
        <v>00000</v>
      </c>
    </row>
    <row r="2273" spans="2:23" x14ac:dyDescent="0.2">
      <c r="B2273" s="154">
        <v>2261</v>
      </c>
      <c r="C2273" s="33"/>
      <c r="D2273" s="33"/>
      <c r="E2273" s="37"/>
      <c r="F2273" s="38" t="str">
        <f>_xlfn.IFNA(VLOOKUP(Locations[[#This Row],[CleanZip]],ZipCodes[],2,0),"")</f>
        <v/>
      </c>
      <c r="G2273" s="38" t="str">
        <f>_xlfn.IFNA(VLOOKUP(Locations[[#This Row],[CleanZip]],ZipCodes[],3,0),"")</f>
        <v/>
      </c>
      <c r="H2273" s="33"/>
      <c r="I2273" s="39"/>
      <c r="J2273" s="39"/>
      <c r="K2273" s="40"/>
      <c r="L2273" s="40"/>
      <c r="M2273" s="33"/>
      <c r="N2273" s="40"/>
      <c r="O2273" s="33"/>
      <c r="P2273" s="33"/>
      <c r="Q2273" s="33"/>
      <c r="R2273" s="33"/>
      <c r="S2273" s="33"/>
      <c r="T2273" s="33"/>
      <c r="U2273" s="33"/>
      <c r="V2273" s="33"/>
      <c r="W2273" s="23" t="str">
        <f>LEFT(TEXT(Locations[[#This Row],[Zip Code]],"00000"),5)</f>
        <v>00000</v>
      </c>
    </row>
    <row r="2274" spans="2:23" x14ac:dyDescent="0.2">
      <c r="B2274" s="154">
        <v>2262</v>
      </c>
      <c r="C2274" s="33"/>
      <c r="D2274" s="33"/>
      <c r="E2274" s="37"/>
      <c r="F2274" s="38" t="str">
        <f>_xlfn.IFNA(VLOOKUP(Locations[[#This Row],[CleanZip]],ZipCodes[],2,0),"")</f>
        <v/>
      </c>
      <c r="G2274" s="38" t="str">
        <f>_xlfn.IFNA(VLOOKUP(Locations[[#This Row],[CleanZip]],ZipCodes[],3,0),"")</f>
        <v/>
      </c>
      <c r="H2274" s="33"/>
      <c r="I2274" s="39"/>
      <c r="J2274" s="39"/>
      <c r="K2274" s="40"/>
      <c r="L2274" s="40"/>
      <c r="M2274" s="33"/>
      <c r="N2274" s="40"/>
      <c r="O2274" s="33"/>
      <c r="P2274" s="33"/>
      <c r="Q2274" s="33"/>
      <c r="R2274" s="33"/>
      <c r="S2274" s="33"/>
      <c r="T2274" s="33"/>
      <c r="U2274" s="33"/>
      <c r="V2274" s="33"/>
      <c r="W2274" s="23" t="str">
        <f>LEFT(TEXT(Locations[[#This Row],[Zip Code]],"00000"),5)</f>
        <v>00000</v>
      </c>
    </row>
    <row r="2275" spans="2:23" x14ac:dyDescent="0.2">
      <c r="B2275" s="154">
        <v>2263</v>
      </c>
      <c r="C2275" s="33"/>
      <c r="D2275" s="33"/>
      <c r="E2275" s="37"/>
      <c r="F2275" s="38" t="str">
        <f>_xlfn.IFNA(VLOOKUP(Locations[[#This Row],[CleanZip]],ZipCodes[],2,0),"")</f>
        <v/>
      </c>
      <c r="G2275" s="38" t="str">
        <f>_xlfn.IFNA(VLOOKUP(Locations[[#This Row],[CleanZip]],ZipCodes[],3,0),"")</f>
        <v/>
      </c>
      <c r="H2275" s="33"/>
      <c r="I2275" s="39"/>
      <c r="J2275" s="39"/>
      <c r="K2275" s="40"/>
      <c r="L2275" s="40"/>
      <c r="M2275" s="33"/>
      <c r="N2275" s="40"/>
      <c r="O2275" s="33"/>
      <c r="P2275" s="33"/>
      <c r="Q2275" s="33"/>
      <c r="R2275" s="33"/>
      <c r="S2275" s="33"/>
      <c r="T2275" s="33"/>
      <c r="U2275" s="33"/>
      <c r="V2275" s="33"/>
      <c r="W2275" s="23" t="str">
        <f>LEFT(TEXT(Locations[[#This Row],[Zip Code]],"00000"),5)</f>
        <v>00000</v>
      </c>
    </row>
    <row r="2276" spans="2:23" x14ac:dyDescent="0.2">
      <c r="B2276" s="154">
        <v>2264</v>
      </c>
      <c r="C2276" s="33"/>
      <c r="D2276" s="33"/>
      <c r="E2276" s="37"/>
      <c r="F2276" s="38" t="str">
        <f>_xlfn.IFNA(VLOOKUP(Locations[[#This Row],[CleanZip]],ZipCodes[],2,0),"")</f>
        <v/>
      </c>
      <c r="G2276" s="38" t="str">
        <f>_xlfn.IFNA(VLOOKUP(Locations[[#This Row],[CleanZip]],ZipCodes[],3,0),"")</f>
        <v/>
      </c>
      <c r="H2276" s="33"/>
      <c r="I2276" s="39"/>
      <c r="J2276" s="39"/>
      <c r="K2276" s="40"/>
      <c r="L2276" s="40"/>
      <c r="M2276" s="33"/>
      <c r="N2276" s="40"/>
      <c r="O2276" s="33"/>
      <c r="P2276" s="33"/>
      <c r="Q2276" s="33"/>
      <c r="R2276" s="33"/>
      <c r="S2276" s="33"/>
      <c r="T2276" s="33"/>
      <c r="U2276" s="33"/>
      <c r="V2276" s="33"/>
      <c r="W2276" s="23" t="str">
        <f>LEFT(TEXT(Locations[[#This Row],[Zip Code]],"00000"),5)</f>
        <v>00000</v>
      </c>
    </row>
    <row r="2277" spans="2:23" x14ac:dyDescent="0.2">
      <c r="B2277" s="154">
        <v>2265</v>
      </c>
      <c r="C2277" s="33"/>
      <c r="D2277" s="33"/>
      <c r="E2277" s="37"/>
      <c r="F2277" s="38" t="str">
        <f>_xlfn.IFNA(VLOOKUP(Locations[[#This Row],[CleanZip]],ZipCodes[],2,0),"")</f>
        <v/>
      </c>
      <c r="G2277" s="38" t="str">
        <f>_xlfn.IFNA(VLOOKUP(Locations[[#This Row],[CleanZip]],ZipCodes[],3,0),"")</f>
        <v/>
      </c>
      <c r="H2277" s="33"/>
      <c r="I2277" s="39"/>
      <c r="J2277" s="39"/>
      <c r="K2277" s="40"/>
      <c r="L2277" s="40"/>
      <c r="M2277" s="33"/>
      <c r="N2277" s="40"/>
      <c r="O2277" s="33"/>
      <c r="P2277" s="33"/>
      <c r="Q2277" s="33"/>
      <c r="R2277" s="33"/>
      <c r="S2277" s="33"/>
      <c r="T2277" s="33"/>
      <c r="U2277" s="33"/>
      <c r="V2277" s="33"/>
      <c r="W2277" s="23" t="str">
        <f>LEFT(TEXT(Locations[[#This Row],[Zip Code]],"00000"),5)</f>
        <v>00000</v>
      </c>
    </row>
    <row r="2278" spans="2:23" x14ac:dyDescent="0.2">
      <c r="B2278" s="154">
        <v>2266</v>
      </c>
      <c r="C2278" s="33"/>
      <c r="D2278" s="33"/>
      <c r="E2278" s="37"/>
      <c r="F2278" s="38" t="str">
        <f>_xlfn.IFNA(VLOOKUP(Locations[[#This Row],[CleanZip]],ZipCodes[],2,0),"")</f>
        <v/>
      </c>
      <c r="G2278" s="38" t="str">
        <f>_xlfn.IFNA(VLOOKUP(Locations[[#This Row],[CleanZip]],ZipCodes[],3,0),"")</f>
        <v/>
      </c>
      <c r="H2278" s="33"/>
      <c r="I2278" s="39"/>
      <c r="J2278" s="39"/>
      <c r="K2278" s="40"/>
      <c r="L2278" s="40"/>
      <c r="M2278" s="33"/>
      <c r="N2278" s="40"/>
      <c r="O2278" s="33"/>
      <c r="P2278" s="33"/>
      <c r="Q2278" s="33"/>
      <c r="R2278" s="33"/>
      <c r="S2278" s="33"/>
      <c r="T2278" s="33"/>
      <c r="U2278" s="33"/>
      <c r="V2278" s="33"/>
      <c r="W2278" s="23" t="str">
        <f>LEFT(TEXT(Locations[[#This Row],[Zip Code]],"00000"),5)</f>
        <v>00000</v>
      </c>
    </row>
    <row r="2279" spans="2:23" x14ac:dyDescent="0.2">
      <c r="B2279" s="154">
        <v>2267</v>
      </c>
      <c r="C2279" s="33"/>
      <c r="D2279" s="33"/>
      <c r="E2279" s="37"/>
      <c r="F2279" s="38" t="str">
        <f>_xlfn.IFNA(VLOOKUP(Locations[[#This Row],[CleanZip]],ZipCodes[],2,0),"")</f>
        <v/>
      </c>
      <c r="G2279" s="38" t="str">
        <f>_xlfn.IFNA(VLOOKUP(Locations[[#This Row],[CleanZip]],ZipCodes[],3,0),"")</f>
        <v/>
      </c>
      <c r="H2279" s="33"/>
      <c r="I2279" s="39"/>
      <c r="J2279" s="39"/>
      <c r="K2279" s="40"/>
      <c r="L2279" s="40"/>
      <c r="M2279" s="33"/>
      <c r="N2279" s="40"/>
      <c r="O2279" s="33"/>
      <c r="P2279" s="33"/>
      <c r="Q2279" s="33"/>
      <c r="R2279" s="33"/>
      <c r="S2279" s="33"/>
      <c r="T2279" s="33"/>
      <c r="U2279" s="33"/>
      <c r="V2279" s="33"/>
      <c r="W2279" s="23" t="str">
        <f>LEFT(TEXT(Locations[[#This Row],[Zip Code]],"00000"),5)</f>
        <v>00000</v>
      </c>
    </row>
    <row r="2280" spans="2:23" x14ac:dyDescent="0.2">
      <c r="B2280" s="154">
        <v>2268</v>
      </c>
      <c r="C2280" s="33"/>
      <c r="D2280" s="33"/>
      <c r="E2280" s="37"/>
      <c r="F2280" s="38" t="str">
        <f>_xlfn.IFNA(VLOOKUP(Locations[[#This Row],[CleanZip]],ZipCodes[],2,0),"")</f>
        <v/>
      </c>
      <c r="G2280" s="38" t="str">
        <f>_xlfn.IFNA(VLOOKUP(Locations[[#This Row],[CleanZip]],ZipCodes[],3,0),"")</f>
        <v/>
      </c>
      <c r="H2280" s="33"/>
      <c r="I2280" s="39"/>
      <c r="J2280" s="39"/>
      <c r="K2280" s="40"/>
      <c r="L2280" s="40"/>
      <c r="M2280" s="33"/>
      <c r="N2280" s="40"/>
      <c r="O2280" s="33"/>
      <c r="P2280" s="33"/>
      <c r="Q2280" s="33"/>
      <c r="R2280" s="33"/>
      <c r="S2280" s="33"/>
      <c r="T2280" s="33"/>
      <c r="U2280" s="33"/>
      <c r="V2280" s="33"/>
      <c r="W2280" s="23" t="str">
        <f>LEFT(TEXT(Locations[[#This Row],[Zip Code]],"00000"),5)</f>
        <v>00000</v>
      </c>
    </row>
    <row r="2281" spans="2:23" x14ac:dyDescent="0.2">
      <c r="B2281" s="154">
        <v>2269</v>
      </c>
      <c r="C2281" s="33"/>
      <c r="D2281" s="33"/>
      <c r="E2281" s="37"/>
      <c r="F2281" s="38" t="str">
        <f>_xlfn.IFNA(VLOOKUP(Locations[[#This Row],[CleanZip]],ZipCodes[],2,0),"")</f>
        <v/>
      </c>
      <c r="G2281" s="38" t="str">
        <f>_xlfn.IFNA(VLOOKUP(Locations[[#This Row],[CleanZip]],ZipCodes[],3,0),"")</f>
        <v/>
      </c>
      <c r="H2281" s="33"/>
      <c r="I2281" s="39"/>
      <c r="J2281" s="39"/>
      <c r="K2281" s="40"/>
      <c r="L2281" s="40"/>
      <c r="M2281" s="33"/>
      <c r="N2281" s="40"/>
      <c r="O2281" s="33"/>
      <c r="P2281" s="33"/>
      <c r="Q2281" s="33"/>
      <c r="R2281" s="33"/>
      <c r="S2281" s="33"/>
      <c r="T2281" s="33"/>
      <c r="U2281" s="33"/>
      <c r="V2281" s="33"/>
      <c r="W2281" s="23" t="str">
        <f>LEFT(TEXT(Locations[[#This Row],[Zip Code]],"00000"),5)</f>
        <v>00000</v>
      </c>
    </row>
    <row r="2282" spans="2:23" x14ac:dyDescent="0.2">
      <c r="B2282" s="154">
        <v>2270</v>
      </c>
      <c r="C2282" s="33"/>
      <c r="D2282" s="33"/>
      <c r="E2282" s="37"/>
      <c r="F2282" s="38" t="str">
        <f>_xlfn.IFNA(VLOOKUP(Locations[[#This Row],[CleanZip]],ZipCodes[],2,0),"")</f>
        <v/>
      </c>
      <c r="G2282" s="38" t="str">
        <f>_xlfn.IFNA(VLOOKUP(Locations[[#This Row],[CleanZip]],ZipCodes[],3,0),"")</f>
        <v/>
      </c>
      <c r="H2282" s="33"/>
      <c r="I2282" s="39"/>
      <c r="J2282" s="39"/>
      <c r="K2282" s="40"/>
      <c r="L2282" s="40"/>
      <c r="M2282" s="33"/>
      <c r="N2282" s="40"/>
      <c r="O2282" s="33"/>
      <c r="P2282" s="33"/>
      <c r="Q2282" s="33"/>
      <c r="R2282" s="33"/>
      <c r="S2282" s="33"/>
      <c r="T2282" s="33"/>
      <c r="U2282" s="33"/>
      <c r="V2282" s="33"/>
      <c r="W2282" s="23" t="str">
        <f>LEFT(TEXT(Locations[[#This Row],[Zip Code]],"00000"),5)</f>
        <v>00000</v>
      </c>
    </row>
    <row r="2283" spans="2:23" x14ac:dyDescent="0.2">
      <c r="B2283" s="154">
        <v>2271</v>
      </c>
      <c r="C2283" s="33"/>
      <c r="D2283" s="33"/>
      <c r="E2283" s="37"/>
      <c r="F2283" s="38" t="str">
        <f>_xlfn.IFNA(VLOOKUP(Locations[[#This Row],[CleanZip]],ZipCodes[],2,0),"")</f>
        <v/>
      </c>
      <c r="G2283" s="38" t="str">
        <f>_xlfn.IFNA(VLOOKUP(Locations[[#This Row],[CleanZip]],ZipCodes[],3,0),"")</f>
        <v/>
      </c>
      <c r="H2283" s="33"/>
      <c r="I2283" s="39"/>
      <c r="J2283" s="39"/>
      <c r="K2283" s="40"/>
      <c r="L2283" s="40"/>
      <c r="M2283" s="33"/>
      <c r="N2283" s="40"/>
      <c r="O2283" s="33"/>
      <c r="P2283" s="33"/>
      <c r="Q2283" s="33"/>
      <c r="R2283" s="33"/>
      <c r="S2283" s="33"/>
      <c r="T2283" s="33"/>
      <c r="U2283" s="33"/>
      <c r="V2283" s="33"/>
      <c r="W2283" s="23" t="str">
        <f>LEFT(TEXT(Locations[[#This Row],[Zip Code]],"00000"),5)</f>
        <v>00000</v>
      </c>
    </row>
    <row r="2284" spans="2:23" x14ac:dyDescent="0.2">
      <c r="B2284" s="154">
        <v>2272</v>
      </c>
      <c r="C2284" s="33"/>
      <c r="D2284" s="33"/>
      <c r="E2284" s="37"/>
      <c r="F2284" s="38" t="str">
        <f>_xlfn.IFNA(VLOOKUP(Locations[[#This Row],[CleanZip]],ZipCodes[],2,0),"")</f>
        <v/>
      </c>
      <c r="G2284" s="38" t="str">
        <f>_xlfn.IFNA(VLOOKUP(Locations[[#This Row],[CleanZip]],ZipCodes[],3,0),"")</f>
        <v/>
      </c>
      <c r="H2284" s="33"/>
      <c r="I2284" s="39"/>
      <c r="J2284" s="39"/>
      <c r="K2284" s="40"/>
      <c r="L2284" s="40"/>
      <c r="M2284" s="33"/>
      <c r="N2284" s="40"/>
      <c r="O2284" s="33"/>
      <c r="P2284" s="33"/>
      <c r="Q2284" s="33"/>
      <c r="R2284" s="33"/>
      <c r="S2284" s="33"/>
      <c r="T2284" s="33"/>
      <c r="U2284" s="33"/>
      <c r="V2284" s="33"/>
      <c r="W2284" s="23" t="str">
        <f>LEFT(TEXT(Locations[[#This Row],[Zip Code]],"00000"),5)</f>
        <v>00000</v>
      </c>
    </row>
    <row r="2285" spans="2:23" x14ac:dyDescent="0.2">
      <c r="B2285" s="154">
        <v>2273</v>
      </c>
      <c r="C2285" s="33"/>
      <c r="D2285" s="33"/>
      <c r="E2285" s="37"/>
      <c r="F2285" s="38" t="str">
        <f>_xlfn.IFNA(VLOOKUP(Locations[[#This Row],[CleanZip]],ZipCodes[],2,0),"")</f>
        <v/>
      </c>
      <c r="G2285" s="38" t="str">
        <f>_xlfn.IFNA(VLOOKUP(Locations[[#This Row],[CleanZip]],ZipCodes[],3,0),"")</f>
        <v/>
      </c>
      <c r="H2285" s="33"/>
      <c r="I2285" s="39"/>
      <c r="J2285" s="39"/>
      <c r="K2285" s="40"/>
      <c r="L2285" s="40"/>
      <c r="M2285" s="33"/>
      <c r="N2285" s="40"/>
      <c r="O2285" s="33"/>
      <c r="P2285" s="33"/>
      <c r="Q2285" s="33"/>
      <c r="R2285" s="33"/>
      <c r="S2285" s="33"/>
      <c r="T2285" s="33"/>
      <c r="U2285" s="33"/>
      <c r="V2285" s="33"/>
      <c r="W2285" s="23" t="str">
        <f>LEFT(TEXT(Locations[[#This Row],[Zip Code]],"00000"),5)</f>
        <v>00000</v>
      </c>
    </row>
    <row r="2286" spans="2:23" x14ac:dyDescent="0.2">
      <c r="B2286" s="154">
        <v>2274</v>
      </c>
      <c r="C2286" s="33"/>
      <c r="D2286" s="33"/>
      <c r="E2286" s="37"/>
      <c r="F2286" s="38" t="str">
        <f>_xlfn.IFNA(VLOOKUP(Locations[[#This Row],[CleanZip]],ZipCodes[],2,0),"")</f>
        <v/>
      </c>
      <c r="G2286" s="38" t="str">
        <f>_xlfn.IFNA(VLOOKUP(Locations[[#This Row],[CleanZip]],ZipCodes[],3,0),"")</f>
        <v/>
      </c>
      <c r="H2286" s="33"/>
      <c r="I2286" s="39"/>
      <c r="J2286" s="39"/>
      <c r="K2286" s="40"/>
      <c r="L2286" s="40"/>
      <c r="M2286" s="33"/>
      <c r="N2286" s="40"/>
      <c r="O2286" s="33"/>
      <c r="P2286" s="33"/>
      <c r="Q2286" s="33"/>
      <c r="R2286" s="33"/>
      <c r="S2286" s="33"/>
      <c r="T2286" s="33"/>
      <c r="U2286" s="33"/>
      <c r="V2286" s="33"/>
      <c r="W2286" s="23" t="str">
        <f>LEFT(TEXT(Locations[[#This Row],[Zip Code]],"00000"),5)</f>
        <v>00000</v>
      </c>
    </row>
    <row r="2287" spans="2:23" x14ac:dyDescent="0.2">
      <c r="B2287" s="154">
        <v>2275</v>
      </c>
      <c r="C2287" s="33"/>
      <c r="D2287" s="33"/>
      <c r="E2287" s="37"/>
      <c r="F2287" s="38" t="str">
        <f>_xlfn.IFNA(VLOOKUP(Locations[[#This Row],[CleanZip]],ZipCodes[],2,0),"")</f>
        <v/>
      </c>
      <c r="G2287" s="38" t="str">
        <f>_xlfn.IFNA(VLOOKUP(Locations[[#This Row],[CleanZip]],ZipCodes[],3,0),"")</f>
        <v/>
      </c>
      <c r="H2287" s="33"/>
      <c r="I2287" s="39"/>
      <c r="J2287" s="39"/>
      <c r="K2287" s="40"/>
      <c r="L2287" s="40"/>
      <c r="M2287" s="33"/>
      <c r="N2287" s="40"/>
      <c r="O2287" s="33"/>
      <c r="P2287" s="33"/>
      <c r="Q2287" s="33"/>
      <c r="R2287" s="33"/>
      <c r="S2287" s="33"/>
      <c r="T2287" s="33"/>
      <c r="U2287" s="33"/>
      <c r="V2287" s="33"/>
      <c r="W2287" s="23" t="str">
        <f>LEFT(TEXT(Locations[[#This Row],[Zip Code]],"00000"),5)</f>
        <v>00000</v>
      </c>
    </row>
    <row r="2288" spans="2:23" x14ac:dyDescent="0.2">
      <c r="B2288" s="154">
        <v>2276</v>
      </c>
      <c r="C2288" s="33"/>
      <c r="D2288" s="33"/>
      <c r="E2288" s="37"/>
      <c r="F2288" s="38" t="str">
        <f>_xlfn.IFNA(VLOOKUP(Locations[[#This Row],[CleanZip]],ZipCodes[],2,0),"")</f>
        <v/>
      </c>
      <c r="G2288" s="38" t="str">
        <f>_xlfn.IFNA(VLOOKUP(Locations[[#This Row],[CleanZip]],ZipCodes[],3,0),"")</f>
        <v/>
      </c>
      <c r="H2288" s="33"/>
      <c r="I2288" s="39"/>
      <c r="J2288" s="39"/>
      <c r="K2288" s="40"/>
      <c r="L2288" s="40"/>
      <c r="M2288" s="33"/>
      <c r="N2288" s="40"/>
      <c r="O2288" s="33"/>
      <c r="P2288" s="33"/>
      <c r="Q2288" s="33"/>
      <c r="R2288" s="33"/>
      <c r="S2288" s="33"/>
      <c r="T2288" s="33"/>
      <c r="U2288" s="33"/>
      <c r="V2288" s="33"/>
      <c r="W2288" s="23" t="str">
        <f>LEFT(TEXT(Locations[[#This Row],[Zip Code]],"00000"),5)</f>
        <v>00000</v>
      </c>
    </row>
    <row r="2289" spans="2:23" x14ac:dyDescent="0.2">
      <c r="B2289" s="154">
        <v>2277</v>
      </c>
      <c r="C2289" s="33"/>
      <c r="D2289" s="33"/>
      <c r="E2289" s="37"/>
      <c r="F2289" s="38" t="str">
        <f>_xlfn.IFNA(VLOOKUP(Locations[[#This Row],[CleanZip]],ZipCodes[],2,0),"")</f>
        <v/>
      </c>
      <c r="G2289" s="38" t="str">
        <f>_xlfn.IFNA(VLOOKUP(Locations[[#This Row],[CleanZip]],ZipCodes[],3,0),"")</f>
        <v/>
      </c>
      <c r="H2289" s="33"/>
      <c r="I2289" s="39"/>
      <c r="J2289" s="39"/>
      <c r="K2289" s="40"/>
      <c r="L2289" s="40"/>
      <c r="M2289" s="33"/>
      <c r="N2289" s="40"/>
      <c r="O2289" s="33"/>
      <c r="P2289" s="33"/>
      <c r="Q2289" s="33"/>
      <c r="R2289" s="33"/>
      <c r="S2289" s="33"/>
      <c r="T2289" s="33"/>
      <c r="U2289" s="33"/>
      <c r="V2289" s="33"/>
      <c r="W2289" s="23" t="str">
        <f>LEFT(TEXT(Locations[[#This Row],[Zip Code]],"00000"),5)</f>
        <v>00000</v>
      </c>
    </row>
    <row r="2290" spans="2:23" x14ac:dyDescent="0.2">
      <c r="B2290" s="154">
        <v>2278</v>
      </c>
      <c r="C2290" s="33"/>
      <c r="D2290" s="33"/>
      <c r="E2290" s="37"/>
      <c r="F2290" s="38" t="str">
        <f>_xlfn.IFNA(VLOOKUP(Locations[[#This Row],[CleanZip]],ZipCodes[],2,0),"")</f>
        <v/>
      </c>
      <c r="G2290" s="38" t="str">
        <f>_xlfn.IFNA(VLOOKUP(Locations[[#This Row],[CleanZip]],ZipCodes[],3,0),"")</f>
        <v/>
      </c>
      <c r="H2290" s="33"/>
      <c r="I2290" s="39"/>
      <c r="J2290" s="39"/>
      <c r="K2290" s="40"/>
      <c r="L2290" s="40"/>
      <c r="M2290" s="33"/>
      <c r="N2290" s="40"/>
      <c r="O2290" s="33"/>
      <c r="P2290" s="33"/>
      <c r="Q2290" s="33"/>
      <c r="R2290" s="33"/>
      <c r="S2290" s="33"/>
      <c r="T2290" s="33"/>
      <c r="U2290" s="33"/>
      <c r="V2290" s="33"/>
      <c r="W2290" s="23" t="str">
        <f>LEFT(TEXT(Locations[[#This Row],[Zip Code]],"00000"),5)</f>
        <v>00000</v>
      </c>
    </row>
    <row r="2291" spans="2:23" x14ac:dyDescent="0.2">
      <c r="B2291" s="154">
        <v>2279</v>
      </c>
      <c r="C2291" s="33"/>
      <c r="D2291" s="33"/>
      <c r="E2291" s="37"/>
      <c r="F2291" s="38" t="str">
        <f>_xlfn.IFNA(VLOOKUP(Locations[[#This Row],[CleanZip]],ZipCodes[],2,0),"")</f>
        <v/>
      </c>
      <c r="G2291" s="38" t="str">
        <f>_xlfn.IFNA(VLOOKUP(Locations[[#This Row],[CleanZip]],ZipCodes[],3,0),"")</f>
        <v/>
      </c>
      <c r="H2291" s="33"/>
      <c r="I2291" s="39"/>
      <c r="J2291" s="39"/>
      <c r="K2291" s="40"/>
      <c r="L2291" s="40"/>
      <c r="M2291" s="33"/>
      <c r="N2291" s="40"/>
      <c r="O2291" s="33"/>
      <c r="P2291" s="33"/>
      <c r="Q2291" s="33"/>
      <c r="R2291" s="33"/>
      <c r="S2291" s="33"/>
      <c r="T2291" s="33"/>
      <c r="U2291" s="33"/>
      <c r="V2291" s="33"/>
      <c r="W2291" s="23" t="str">
        <f>LEFT(TEXT(Locations[[#This Row],[Zip Code]],"00000"),5)</f>
        <v>00000</v>
      </c>
    </row>
    <row r="2292" spans="2:23" x14ac:dyDescent="0.2">
      <c r="B2292" s="154">
        <v>2280</v>
      </c>
      <c r="C2292" s="33"/>
      <c r="D2292" s="33"/>
      <c r="E2292" s="37"/>
      <c r="F2292" s="38" t="str">
        <f>_xlfn.IFNA(VLOOKUP(Locations[[#This Row],[CleanZip]],ZipCodes[],2,0),"")</f>
        <v/>
      </c>
      <c r="G2292" s="38" t="str">
        <f>_xlfn.IFNA(VLOOKUP(Locations[[#This Row],[CleanZip]],ZipCodes[],3,0),"")</f>
        <v/>
      </c>
      <c r="H2292" s="33"/>
      <c r="I2292" s="39"/>
      <c r="J2292" s="39"/>
      <c r="K2292" s="40"/>
      <c r="L2292" s="40"/>
      <c r="M2292" s="33"/>
      <c r="N2292" s="40"/>
      <c r="O2292" s="33"/>
      <c r="P2292" s="33"/>
      <c r="Q2292" s="33"/>
      <c r="R2292" s="33"/>
      <c r="S2292" s="33"/>
      <c r="T2292" s="33"/>
      <c r="U2292" s="33"/>
      <c r="V2292" s="33"/>
      <c r="W2292" s="23" t="str">
        <f>LEFT(TEXT(Locations[[#This Row],[Zip Code]],"00000"),5)</f>
        <v>00000</v>
      </c>
    </row>
    <row r="2293" spans="2:23" x14ac:dyDescent="0.2">
      <c r="B2293" s="154">
        <v>2281</v>
      </c>
      <c r="C2293" s="33"/>
      <c r="D2293" s="33"/>
      <c r="E2293" s="37"/>
      <c r="F2293" s="38" t="str">
        <f>_xlfn.IFNA(VLOOKUP(Locations[[#This Row],[CleanZip]],ZipCodes[],2,0),"")</f>
        <v/>
      </c>
      <c r="G2293" s="38" t="str">
        <f>_xlfn.IFNA(VLOOKUP(Locations[[#This Row],[CleanZip]],ZipCodes[],3,0),"")</f>
        <v/>
      </c>
      <c r="H2293" s="33"/>
      <c r="I2293" s="39"/>
      <c r="J2293" s="39"/>
      <c r="K2293" s="40"/>
      <c r="L2293" s="40"/>
      <c r="M2293" s="33"/>
      <c r="N2293" s="40"/>
      <c r="O2293" s="33"/>
      <c r="P2293" s="33"/>
      <c r="Q2293" s="33"/>
      <c r="R2293" s="33"/>
      <c r="S2293" s="33"/>
      <c r="T2293" s="33"/>
      <c r="U2293" s="33"/>
      <c r="V2293" s="33"/>
      <c r="W2293" s="23" t="str">
        <f>LEFT(TEXT(Locations[[#This Row],[Zip Code]],"00000"),5)</f>
        <v>00000</v>
      </c>
    </row>
    <row r="2294" spans="2:23" x14ac:dyDescent="0.2">
      <c r="B2294" s="154">
        <v>2282</v>
      </c>
      <c r="C2294" s="33"/>
      <c r="D2294" s="33"/>
      <c r="E2294" s="37"/>
      <c r="F2294" s="38" t="str">
        <f>_xlfn.IFNA(VLOOKUP(Locations[[#This Row],[CleanZip]],ZipCodes[],2,0),"")</f>
        <v/>
      </c>
      <c r="G2294" s="38" t="str">
        <f>_xlfn.IFNA(VLOOKUP(Locations[[#This Row],[CleanZip]],ZipCodes[],3,0),"")</f>
        <v/>
      </c>
      <c r="H2294" s="33"/>
      <c r="I2294" s="39"/>
      <c r="J2294" s="39"/>
      <c r="K2294" s="40"/>
      <c r="L2294" s="40"/>
      <c r="M2294" s="33"/>
      <c r="N2294" s="40"/>
      <c r="O2294" s="33"/>
      <c r="P2294" s="33"/>
      <c r="Q2294" s="33"/>
      <c r="R2294" s="33"/>
      <c r="S2294" s="33"/>
      <c r="T2294" s="33"/>
      <c r="U2294" s="33"/>
      <c r="V2294" s="33"/>
      <c r="W2294" s="23" t="str">
        <f>LEFT(TEXT(Locations[[#This Row],[Zip Code]],"00000"),5)</f>
        <v>00000</v>
      </c>
    </row>
    <row r="2295" spans="2:23" x14ac:dyDescent="0.2">
      <c r="B2295" s="154">
        <v>2283</v>
      </c>
      <c r="C2295" s="33"/>
      <c r="D2295" s="33"/>
      <c r="E2295" s="37"/>
      <c r="F2295" s="38" t="str">
        <f>_xlfn.IFNA(VLOOKUP(Locations[[#This Row],[CleanZip]],ZipCodes[],2,0),"")</f>
        <v/>
      </c>
      <c r="G2295" s="38" t="str">
        <f>_xlfn.IFNA(VLOOKUP(Locations[[#This Row],[CleanZip]],ZipCodes[],3,0),"")</f>
        <v/>
      </c>
      <c r="H2295" s="33"/>
      <c r="I2295" s="39"/>
      <c r="J2295" s="39"/>
      <c r="K2295" s="40"/>
      <c r="L2295" s="40"/>
      <c r="M2295" s="33"/>
      <c r="N2295" s="40"/>
      <c r="O2295" s="33"/>
      <c r="P2295" s="33"/>
      <c r="Q2295" s="33"/>
      <c r="R2295" s="33"/>
      <c r="S2295" s="33"/>
      <c r="T2295" s="33"/>
      <c r="U2295" s="33"/>
      <c r="V2295" s="33"/>
      <c r="W2295" s="23" t="str">
        <f>LEFT(TEXT(Locations[[#This Row],[Zip Code]],"00000"),5)</f>
        <v>00000</v>
      </c>
    </row>
    <row r="2296" spans="2:23" x14ac:dyDescent="0.2">
      <c r="B2296" s="154">
        <v>2284</v>
      </c>
      <c r="C2296" s="33"/>
      <c r="D2296" s="33"/>
      <c r="E2296" s="37"/>
      <c r="F2296" s="38" t="str">
        <f>_xlfn.IFNA(VLOOKUP(Locations[[#This Row],[CleanZip]],ZipCodes[],2,0),"")</f>
        <v/>
      </c>
      <c r="G2296" s="38" t="str">
        <f>_xlfn.IFNA(VLOOKUP(Locations[[#This Row],[CleanZip]],ZipCodes[],3,0),"")</f>
        <v/>
      </c>
      <c r="H2296" s="33"/>
      <c r="I2296" s="39"/>
      <c r="J2296" s="39"/>
      <c r="K2296" s="40"/>
      <c r="L2296" s="40"/>
      <c r="M2296" s="33"/>
      <c r="N2296" s="40"/>
      <c r="O2296" s="33"/>
      <c r="P2296" s="33"/>
      <c r="Q2296" s="33"/>
      <c r="R2296" s="33"/>
      <c r="S2296" s="33"/>
      <c r="T2296" s="33"/>
      <c r="U2296" s="33"/>
      <c r="V2296" s="33"/>
      <c r="W2296" s="23" t="str">
        <f>LEFT(TEXT(Locations[[#This Row],[Zip Code]],"00000"),5)</f>
        <v>00000</v>
      </c>
    </row>
    <row r="2297" spans="2:23" x14ac:dyDescent="0.2">
      <c r="B2297" s="154">
        <v>2285</v>
      </c>
      <c r="C2297" s="33"/>
      <c r="D2297" s="33"/>
      <c r="E2297" s="37"/>
      <c r="F2297" s="38" t="str">
        <f>_xlfn.IFNA(VLOOKUP(Locations[[#This Row],[CleanZip]],ZipCodes[],2,0),"")</f>
        <v/>
      </c>
      <c r="G2297" s="38" t="str">
        <f>_xlfn.IFNA(VLOOKUP(Locations[[#This Row],[CleanZip]],ZipCodes[],3,0),"")</f>
        <v/>
      </c>
      <c r="H2297" s="33"/>
      <c r="I2297" s="39"/>
      <c r="J2297" s="39"/>
      <c r="K2297" s="40"/>
      <c r="L2297" s="40"/>
      <c r="M2297" s="33"/>
      <c r="N2297" s="40"/>
      <c r="O2297" s="33"/>
      <c r="P2297" s="33"/>
      <c r="Q2297" s="33"/>
      <c r="R2297" s="33"/>
      <c r="S2297" s="33"/>
      <c r="T2297" s="33"/>
      <c r="U2297" s="33"/>
      <c r="V2297" s="33"/>
      <c r="W2297" s="23" t="str">
        <f>LEFT(TEXT(Locations[[#This Row],[Zip Code]],"00000"),5)</f>
        <v>00000</v>
      </c>
    </row>
    <row r="2298" spans="2:23" x14ac:dyDescent="0.2">
      <c r="B2298" s="154">
        <v>2286</v>
      </c>
      <c r="C2298" s="33"/>
      <c r="D2298" s="33"/>
      <c r="E2298" s="37"/>
      <c r="F2298" s="38" t="str">
        <f>_xlfn.IFNA(VLOOKUP(Locations[[#This Row],[CleanZip]],ZipCodes[],2,0),"")</f>
        <v/>
      </c>
      <c r="G2298" s="38" t="str">
        <f>_xlfn.IFNA(VLOOKUP(Locations[[#This Row],[CleanZip]],ZipCodes[],3,0),"")</f>
        <v/>
      </c>
      <c r="H2298" s="33"/>
      <c r="I2298" s="39"/>
      <c r="J2298" s="39"/>
      <c r="K2298" s="40"/>
      <c r="L2298" s="40"/>
      <c r="M2298" s="33"/>
      <c r="N2298" s="40"/>
      <c r="O2298" s="33"/>
      <c r="P2298" s="33"/>
      <c r="Q2298" s="33"/>
      <c r="R2298" s="33"/>
      <c r="S2298" s="33"/>
      <c r="T2298" s="33"/>
      <c r="U2298" s="33"/>
      <c r="V2298" s="33"/>
      <c r="W2298" s="23" t="str">
        <f>LEFT(TEXT(Locations[[#This Row],[Zip Code]],"00000"),5)</f>
        <v>00000</v>
      </c>
    </row>
    <row r="2299" spans="2:23" x14ac:dyDescent="0.2">
      <c r="B2299" s="154">
        <v>2287</v>
      </c>
      <c r="C2299" s="33"/>
      <c r="D2299" s="33"/>
      <c r="E2299" s="37"/>
      <c r="F2299" s="38" t="str">
        <f>_xlfn.IFNA(VLOOKUP(Locations[[#This Row],[CleanZip]],ZipCodes[],2,0),"")</f>
        <v/>
      </c>
      <c r="G2299" s="38" t="str">
        <f>_xlfn.IFNA(VLOOKUP(Locations[[#This Row],[CleanZip]],ZipCodes[],3,0),"")</f>
        <v/>
      </c>
      <c r="H2299" s="33"/>
      <c r="I2299" s="39"/>
      <c r="J2299" s="39"/>
      <c r="K2299" s="40"/>
      <c r="L2299" s="40"/>
      <c r="M2299" s="33"/>
      <c r="N2299" s="40"/>
      <c r="O2299" s="33"/>
      <c r="P2299" s="33"/>
      <c r="Q2299" s="33"/>
      <c r="R2299" s="33"/>
      <c r="S2299" s="33"/>
      <c r="T2299" s="33"/>
      <c r="U2299" s="33"/>
      <c r="V2299" s="33"/>
      <c r="W2299" s="23" t="str">
        <f>LEFT(TEXT(Locations[[#This Row],[Zip Code]],"00000"),5)</f>
        <v>00000</v>
      </c>
    </row>
    <row r="2300" spans="2:23" x14ac:dyDescent="0.2">
      <c r="B2300" s="154">
        <v>2288</v>
      </c>
      <c r="C2300" s="33"/>
      <c r="D2300" s="33"/>
      <c r="E2300" s="37"/>
      <c r="F2300" s="38" t="str">
        <f>_xlfn.IFNA(VLOOKUP(Locations[[#This Row],[CleanZip]],ZipCodes[],2,0),"")</f>
        <v/>
      </c>
      <c r="G2300" s="38" t="str">
        <f>_xlfn.IFNA(VLOOKUP(Locations[[#This Row],[CleanZip]],ZipCodes[],3,0),"")</f>
        <v/>
      </c>
      <c r="H2300" s="33"/>
      <c r="I2300" s="39"/>
      <c r="J2300" s="39"/>
      <c r="K2300" s="40"/>
      <c r="L2300" s="40"/>
      <c r="M2300" s="33"/>
      <c r="N2300" s="40"/>
      <c r="O2300" s="33"/>
      <c r="P2300" s="33"/>
      <c r="Q2300" s="33"/>
      <c r="R2300" s="33"/>
      <c r="S2300" s="33"/>
      <c r="T2300" s="33"/>
      <c r="U2300" s="33"/>
      <c r="V2300" s="33"/>
      <c r="W2300" s="23" t="str">
        <f>LEFT(TEXT(Locations[[#This Row],[Zip Code]],"00000"),5)</f>
        <v>00000</v>
      </c>
    </row>
    <row r="2301" spans="2:23" x14ac:dyDescent="0.2">
      <c r="B2301" s="154">
        <v>2289</v>
      </c>
      <c r="C2301" s="33"/>
      <c r="D2301" s="33"/>
      <c r="E2301" s="37"/>
      <c r="F2301" s="38" t="str">
        <f>_xlfn.IFNA(VLOOKUP(Locations[[#This Row],[CleanZip]],ZipCodes[],2,0),"")</f>
        <v/>
      </c>
      <c r="G2301" s="38" t="str">
        <f>_xlfn.IFNA(VLOOKUP(Locations[[#This Row],[CleanZip]],ZipCodes[],3,0),"")</f>
        <v/>
      </c>
      <c r="H2301" s="33"/>
      <c r="I2301" s="39"/>
      <c r="J2301" s="39"/>
      <c r="K2301" s="40"/>
      <c r="L2301" s="40"/>
      <c r="M2301" s="33"/>
      <c r="N2301" s="40"/>
      <c r="O2301" s="33"/>
      <c r="P2301" s="33"/>
      <c r="Q2301" s="33"/>
      <c r="R2301" s="33"/>
      <c r="S2301" s="33"/>
      <c r="T2301" s="33"/>
      <c r="U2301" s="33"/>
      <c r="V2301" s="33"/>
      <c r="W2301" s="23" t="str">
        <f>LEFT(TEXT(Locations[[#This Row],[Zip Code]],"00000"),5)</f>
        <v>00000</v>
      </c>
    </row>
    <row r="2302" spans="2:23" x14ac:dyDescent="0.2">
      <c r="B2302" s="154">
        <v>2290</v>
      </c>
      <c r="C2302" s="33"/>
      <c r="D2302" s="33"/>
      <c r="E2302" s="37"/>
      <c r="F2302" s="38" t="str">
        <f>_xlfn.IFNA(VLOOKUP(Locations[[#This Row],[CleanZip]],ZipCodes[],2,0),"")</f>
        <v/>
      </c>
      <c r="G2302" s="38" t="str">
        <f>_xlfn.IFNA(VLOOKUP(Locations[[#This Row],[CleanZip]],ZipCodes[],3,0),"")</f>
        <v/>
      </c>
      <c r="H2302" s="33"/>
      <c r="I2302" s="39"/>
      <c r="J2302" s="39"/>
      <c r="K2302" s="40"/>
      <c r="L2302" s="40"/>
      <c r="M2302" s="33"/>
      <c r="N2302" s="40"/>
      <c r="O2302" s="33"/>
      <c r="P2302" s="33"/>
      <c r="Q2302" s="33"/>
      <c r="R2302" s="33"/>
      <c r="S2302" s="33"/>
      <c r="T2302" s="33"/>
      <c r="U2302" s="33"/>
      <c r="V2302" s="33"/>
      <c r="W2302" s="23" t="str">
        <f>LEFT(TEXT(Locations[[#This Row],[Zip Code]],"00000"),5)</f>
        <v>00000</v>
      </c>
    </row>
    <row r="2303" spans="2:23" x14ac:dyDescent="0.2">
      <c r="B2303" s="154">
        <v>2291</v>
      </c>
      <c r="C2303" s="33"/>
      <c r="D2303" s="33"/>
      <c r="E2303" s="37"/>
      <c r="F2303" s="38" t="str">
        <f>_xlfn.IFNA(VLOOKUP(Locations[[#This Row],[CleanZip]],ZipCodes[],2,0),"")</f>
        <v/>
      </c>
      <c r="G2303" s="38" t="str">
        <f>_xlfn.IFNA(VLOOKUP(Locations[[#This Row],[CleanZip]],ZipCodes[],3,0),"")</f>
        <v/>
      </c>
      <c r="H2303" s="33"/>
      <c r="I2303" s="39"/>
      <c r="J2303" s="39"/>
      <c r="K2303" s="40"/>
      <c r="L2303" s="40"/>
      <c r="M2303" s="33"/>
      <c r="N2303" s="40"/>
      <c r="O2303" s="33"/>
      <c r="P2303" s="33"/>
      <c r="Q2303" s="33"/>
      <c r="R2303" s="33"/>
      <c r="S2303" s="33"/>
      <c r="T2303" s="33"/>
      <c r="U2303" s="33"/>
      <c r="V2303" s="33"/>
      <c r="W2303" s="23" t="str">
        <f>LEFT(TEXT(Locations[[#This Row],[Zip Code]],"00000"),5)</f>
        <v>00000</v>
      </c>
    </row>
    <row r="2304" spans="2:23" x14ac:dyDescent="0.2">
      <c r="B2304" s="154">
        <v>2292</v>
      </c>
      <c r="C2304" s="33"/>
      <c r="D2304" s="33"/>
      <c r="E2304" s="37"/>
      <c r="F2304" s="38" t="str">
        <f>_xlfn.IFNA(VLOOKUP(Locations[[#This Row],[CleanZip]],ZipCodes[],2,0),"")</f>
        <v/>
      </c>
      <c r="G2304" s="38" t="str">
        <f>_xlfn.IFNA(VLOOKUP(Locations[[#This Row],[CleanZip]],ZipCodes[],3,0),"")</f>
        <v/>
      </c>
      <c r="H2304" s="33"/>
      <c r="I2304" s="39"/>
      <c r="J2304" s="39"/>
      <c r="K2304" s="40"/>
      <c r="L2304" s="40"/>
      <c r="M2304" s="33"/>
      <c r="N2304" s="40"/>
      <c r="O2304" s="33"/>
      <c r="P2304" s="33"/>
      <c r="Q2304" s="33"/>
      <c r="R2304" s="33"/>
      <c r="S2304" s="33"/>
      <c r="T2304" s="33"/>
      <c r="U2304" s="33"/>
      <c r="V2304" s="33"/>
      <c r="W2304" s="23" t="str">
        <f>LEFT(TEXT(Locations[[#This Row],[Zip Code]],"00000"),5)</f>
        <v>00000</v>
      </c>
    </row>
    <row r="2305" spans="2:23" x14ac:dyDescent="0.2">
      <c r="B2305" s="154">
        <v>2293</v>
      </c>
      <c r="C2305" s="33"/>
      <c r="D2305" s="33"/>
      <c r="E2305" s="37"/>
      <c r="F2305" s="38" t="str">
        <f>_xlfn.IFNA(VLOOKUP(Locations[[#This Row],[CleanZip]],ZipCodes[],2,0),"")</f>
        <v/>
      </c>
      <c r="G2305" s="38" t="str">
        <f>_xlfn.IFNA(VLOOKUP(Locations[[#This Row],[CleanZip]],ZipCodes[],3,0),"")</f>
        <v/>
      </c>
      <c r="H2305" s="33"/>
      <c r="I2305" s="39"/>
      <c r="J2305" s="39"/>
      <c r="K2305" s="40"/>
      <c r="L2305" s="40"/>
      <c r="M2305" s="33"/>
      <c r="N2305" s="40"/>
      <c r="O2305" s="33"/>
      <c r="P2305" s="33"/>
      <c r="Q2305" s="33"/>
      <c r="R2305" s="33"/>
      <c r="S2305" s="33"/>
      <c r="T2305" s="33"/>
      <c r="U2305" s="33"/>
      <c r="V2305" s="33"/>
      <c r="W2305" s="23" t="str">
        <f>LEFT(TEXT(Locations[[#This Row],[Zip Code]],"00000"),5)</f>
        <v>00000</v>
      </c>
    </row>
    <row r="2306" spans="2:23" x14ac:dyDescent="0.2">
      <c r="B2306" s="154">
        <v>2294</v>
      </c>
      <c r="C2306" s="33"/>
      <c r="D2306" s="33"/>
      <c r="E2306" s="37"/>
      <c r="F2306" s="38" t="str">
        <f>_xlfn.IFNA(VLOOKUP(Locations[[#This Row],[CleanZip]],ZipCodes[],2,0),"")</f>
        <v/>
      </c>
      <c r="G2306" s="38" t="str">
        <f>_xlfn.IFNA(VLOOKUP(Locations[[#This Row],[CleanZip]],ZipCodes[],3,0),"")</f>
        <v/>
      </c>
      <c r="H2306" s="33"/>
      <c r="I2306" s="39"/>
      <c r="J2306" s="39"/>
      <c r="K2306" s="40"/>
      <c r="L2306" s="40"/>
      <c r="M2306" s="33"/>
      <c r="N2306" s="40"/>
      <c r="O2306" s="33"/>
      <c r="P2306" s="33"/>
      <c r="Q2306" s="33"/>
      <c r="R2306" s="33"/>
      <c r="S2306" s="33"/>
      <c r="T2306" s="33"/>
      <c r="U2306" s="33"/>
      <c r="V2306" s="33"/>
      <c r="W2306" s="23" t="str">
        <f>LEFT(TEXT(Locations[[#This Row],[Zip Code]],"00000"),5)</f>
        <v>00000</v>
      </c>
    </row>
    <row r="2307" spans="2:23" x14ac:dyDescent="0.2">
      <c r="B2307" s="154">
        <v>2295</v>
      </c>
      <c r="C2307" s="33"/>
      <c r="D2307" s="33"/>
      <c r="E2307" s="37"/>
      <c r="F2307" s="38" t="str">
        <f>_xlfn.IFNA(VLOOKUP(Locations[[#This Row],[CleanZip]],ZipCodes[],2,0),"")</f>
        <v/>
      </c>
      <c r="G2307" s="38" t="str">
        <f>_xlfn.IFNA(VLOOKUP(Locations[[#This Row],[CleanZip]],ZipCodes[],3,0),"")</f>
        <v/>
      </c>
      <c r="H2307" s="33"/>
      <c r="I2307" s="39"/>
      <c r="J2307" s="39"/>
      <c r="K2307" s="40"/>
      <c r="L2307" s="40"/>
      <c r="M2307" s="33"/>
      <c r="N2307" s="40"/>
      <c r="O2307" s="33"/>
      <c r="P2307" s="33"/>
      <c r="Q2307" s="33"/>
      <c r="R2307" s="33"/>
      <c r="S2307" s="33"/>
      <c r="T2307" s="33"/>
      <c r="U2307" s="33"/>
      <c r="V2307" s="33"/>
      <c r="W2307" s="23" t="str">
        <f>LEFT(TEXT(Locations[[#This Row],[Zip Code]],"00000"),5)</f>
        <v>00000</v>
      </c>
    </row>
    <row r="2308" spans="2:23" x14ac:dyDescent="0.2">
      <c r="B2308" s="154">
        <v>2296</v>
      </c>
      <c r="C2308" s="33"/>
      <c r="D2308" s="33"/>
      <c r="E2308" s="37"/>
      <c r="F2308" s="38" t="str">
        <f>_xlfn.IFNA(VLOOKUP(Locations[[#This Row],[CleanZip]],ZipCodes[],2,0),"")</f>
        <v/>
      </c>
      <c r="G2308" s="38" t="str">
        <f>_xlfn.IFNA(VLOOKUP(Locations[[#This Row],[CleanZip]],ZipCodes[],3,0),"")</f>
        <v/>
      </c>
      <c r="H2308" s="33"/>
      <c r="I2308" s="39"/>
      <c r="J2308" s="39"/>
      <c r="K2308" s="40"/>
      <c r="L2308" s="40"/>
      <c r="M2308" s="33"/>
      <c r="N2308" s="40"/>
      <c r="O2308" s="33"/>
      <c r="P2308" s="33"/>
      <c r="Q2308" s="33"/>
      <c r="R2308" s="33"/>
      <c r="S2308" s="33"/>
      <c r="T2308" s="33"/>
      <c r="U2308" s="33"/>
      <c r="V2308" s="33"/>
      <c r="W2308" s="23" t="str">
        <f>LEFT(TEXT(Locations[[#This Row],[Zip Code]],"00000"),5)</f>
        <v>00000</v>
      </c>
    </row>
    <row r="2309" spans="2:23" x14ac:dyDescent="0.2">
      <c r="B2309" s="154">
        <v>2297</v>
      </c>
      <c r="C2309" s="33"/>
      <c r="D2309" s="33"/>
      <c r="E2309" s="37"/>
      <c r="F2309" s="38" t="str">
        <f>_xlfn.IFNA(VLOOKUP(Locations[[#This Row],[CleanZip]],ZipCodes[],2,0),"")</f>
        <v/>
      </c>
      <c r="G2309" s="38" t="str">
        <f>_xlfn.IFNA(VLOOKUP(Locations[[#This Row],[CleanZip]],ZipCodes[],3,0),"")</f>
        <v/>
      </c>
      <c r="H2309" s="33"/>
      <c r="I2309" s="39"/>
      <c r="J2309" s="39"/>
      <c r="K2309" s="40"/>
      <c r="L2309" s="40"/>
      <c r="M2309" s="33"/>
      <c r="N2309" s="40"/>
      <c r="O2309" s="33"/>
      <c r="P2309" s="33"/>
      <c r="Q2309" s="33"/>
      <c r="R2309" s="33"/>
      <c r="S2309" s="33"/>
      <c r="T2309" s="33"/>
      <c r="U2309" s="33"/>
      <c r="V2309" s="33"/>
      <c r="W2309" s="23" t="str">
        <f>LEFT(TEXT(Locations[[#This Row],[Zip Code]],"00000"),5)</f>
        <v>00000</v>
      </c>
    </row>
    <row r="2310" spans="2:23" x14ac:dyDescent="0.2">
      <c r="B2310" s="154">
        <v>2298</v>
      </c>
      <c r="C2310" s="33"/>
      <c r="D2310" s="33"/>
      <c r="E2310" s="37"/>
      <c r="F2310" s="38" t="str">
        <f>_xlfn.IFNA(VLOOKUP(Locations[[#This Row],[CleanZip]],ZipCodes[],2,0),"")</f>
        <v/>
      </c>
      <c r="G2310" s="38" t="str">
        <f>_xlfn.IFNA(VLOOKUP(Locations[[#This Row],[CleanZip]],ZipCodes[],3,0),"")</f>
        <v/>
      </c>
      <c r="H2310" s="33"/>
      <c r="I2310" s="39"/>
      <c r="J2310" s="39"/>
      <c r="K2310" s="40"/>
      <c r="L2310" s="40"/>
      <c r="M2310" s="33"/>
      <c r="N2310" s="40"/>
      <c r="O2310" s="33"/>
      <c r="P2310" s="33"/>
      <c r="Q2310" s="33"/>
      <c r="R2310" s="33"/>
      <c r="S2310" s="33"/>
      <c r="T2310" s="33"/>
      <c r="U2310" s="33"/>
      <c r="V2310" s="33"/>
      <c r="W2310" s="23" t="str">
        <f>LEFT(TEXT(Locations[[#This Row],[Zip Code]],"00000"),5)</f>
        <v>00000</v>
      </c>
    </row>
    <row r="2311" spans="2:23" x14ac:dyDescent="0.2">
      <c r="B2311" s="154">
        <v>2299</v>
      </c>
      <c r="C2311" s="33"/>
      <c r="D2311" s="33"/>
      <c r="E2311" s="37"/>
      <c r="F2311" s="38" t="str">
        <f>_xlfn.IFNA(VLOOKUP(Locations[[#This Row],[CleanZip]],ZipCodes[],2,0),"")</f>
        <v/>
      </c>
      <c r="G2311" s="38" t="str">
        <f>_xlfn.IFNA(VLOOKUP(Locations[[#This Row],[CleanZip]],ZipCodes[],3,0),"")</f>
        <v/>
      </c>
      <c r="H2311" s="33"/>
      <c r="I2311" s="39"/>
      <c r="J2311" s="39"/>
      <c r="K2311" s="40"/>
      <c r="L2311" s="40"/>
      <c r="M2311" s="33"/>
      <c r="N2311" s="40"/>
      <c r="O2311" s="33"/>
      <c r="P2311" s="33"/>
      <c r="Q2311" s="33"/>
      <c r="R2311" s="33"/>
      <c r="S2311" s="33"/>
      <c r="T2311" s="33"/>
      <c r="U2311" s="33"/>
      <c r="V2311" s="33"/>
      <c r="W2311" s="23" t="str">
        <f>LEFT(TEXT(Locations[[#This Row],[Zip Code]],"00000"),5)</f>
        <v>00000</v>
      </c>
    </row>
    <row r="2312" spans="2:23" x14ac:dyDescent="0.2">
      <c r="B2312" s="154">
        <v>2300</v>
      </c>
      <c r="C2312" s="33"/>
      <c r="D2312" s="33"/>
      <c r="E2312" s="37"/>
      <c r="F2312" s="38" t="str">
        <f>_xlfn.IFNA(VLOOKUP(Locations[[#This Row],[CleanZip]],ZipCodes[],2,0),"")</f>
        <v/>
      </c>
      <c r="G2312" s="38" t="str">
        <f>_xlfn.IFNA(VLOOKUP(Locations[[#This Row],[CleanZip]],ZipCodes[],3,0),"")</f>
        <v/>
      </c>
      <c r="H2312" s="33"/>
      <c r="I2312" s="39"/>
      <c r="J2312" s="39"/>
      <c r="K2312" s="40"/>
      <c r="L2312" s="40"/>
      <c r="M2312" s="33"/>
      <c r="N2312" s="40"/>
      <c r="O2312" s="33"/>
      <c r="P2312" s="33"/>
      <c r="Q2312" s="33"/>
      <c r="R2312" s="33"/>
      <c r="S2312" s="33"/>
      <c r="T2312" s="33"/>
      <c r="U2312" s="33"/>
      <c r="V2312" s="33"/>
      <c r="W2312" s="23" t="str">
        <f>LEFT(TEXT(Locations[[#This Row],[Zip Code]],"00000"),5)</f>
        <v>00000</v>
      </c>
    </row>
    <row r="2313" spans="2:23" x14ac:dyDescent="0.2">
      <c r="B2313" s="154">
        <v>2301</v>
      </c>
      <c r="C2313" s="33"/>
      <c r="D2313" s="33"/>
      <c r="E2313" s="37"/>
      <c r="F2313" s="38" t="str">
        <f>_xlfn.IFNA(VLOOKUP(Locations[[#This Row],[CleanZip]],ZipCodes[],2,0),"")</f>
        <v/>
      </c>
      <c r="G2313" s="38" t="str">
        <f>_xlfn.IFNA(VLOOKUP(Locations[[#This Row],[CleanZip]],ZipCodes[],3,0),"")</f>
        <v/>
      </c>
      <c r="H2313" s="33"/>
      <c r="I2313" s="39"/>
      <c r="J2313" s="39"/>
      <c r="K2313" s="40"/>
      <c r="L2313" s="40"/>
      <c r="M2313" s="33"/>
      <c r="N2313" s="40"/>
      <c r="O2313" s="33"/>
      <c r="P2313" s="33"/>
      <c r="Q2313" s="33"/>
      <c r="R2313" s="33"/>
      <c r="S2313" s="33"/>
      <c r="T2313" s="33"/>
      <c r="U2313" s="33"/>
      <c r="V2313" s="33"/>
      <c r="W2313" s="23" t="str">
        <f>LEFT(TEXT(Locations[[#This Row],[Zip Code]],"00000"),5)</f>
        <v>00000</v>
      </c>
    </row>
    <row r="2314" spans="2:23" x14ac:dyDescent="0.2">
      <c r="B2314" s="154">
        <v>2302</v>
      </c>
      <c r="C2314" s="33"/>
      <c r="D2314" s="33"/>
      <c r="E2314" s="37"/>
      <c r="F2314" s="38" t="str">
        <f>_xlfn.IFNA(VLOOKUP(Locations[[#This Row],[CleanZip]],ZipCodes[],2,0),"")</f>
        <v/>
      </c>
      <c r="G2314" s="38" t="str">
        <f>_xlfn.IFNA(VLOOKUP(Locations[[#This Row],[CleanZip]],ZipCodes[],3,0),"")</f>
        <v/>
      </c>
      <c r="H2314" s="33"/>
      <c r="I2314" s="39"/>
      <c r="J2314" s="39"/>
      <c r="K2314" s="40"/>
      <c r="L2314" s="40"/>
      <c r="M2314" s="33"/>
      <c r="N2314" s="40"/>
      <c r="O2314" s="33"/>
      <c r="P2314" s="33"/>
      <c r="Q2314" s="33"/>
      <c r="R2314" s="33"/>
      <c r="S2314" s="33"/>
      <c r="T2314" s="33"/>
      <c r="U2314" s="33"/>
      <c r="V2314" s="33"/>
      <c r="W2314" s="23" t="str">
        <f>LEFT(TEXT(Locations[[#This Row],[Zip Code]],"00000"),5)</f>
        <v>00000</v>
      </c>
    </row>
    <row r="2315" spans="2:23" x14ac:dyDescent="0.2">
      <c r="B2315" s="154">
        <v>2303</v>
      </c>
      <c r="C2315" s="33"/>
      <c r="D2315" s="33"/>
      <c r="E2315" s="37"/>
      <c r="F2315" s="38" t="str">
        <f>_xlfn.IFNA(VLOOKUP(Locations[[#This Row],[CleanZip]],ZipCodes[],2,0),"")</f>
        <v/>
      </c>
      <c r="G2315" s="38" t="str">
        <f>_xlfn.IFNA(VLOOKUP(Locations[[#This Row],[CleanZip]],ZipCodes[],3,0),"")</f>
        <v/>
      </c>
      <c r="H2315" s="33"/>
      <c r="I2315" s="39"/>
      <c r="J2315" s="39"/>
      <c r="K2315" s="40"/>
      <c r="L2315" s="40"/>
      <c r="M2315" s="33"/>
      <c r="N2315" s="40"/>
      <c r="O2315" s="33"/>
      <c r="P2315" s="33"/>
      <c r="Q2315" s="33"/>
      <c r="R2315" s="33"/>
      <c r="S2315" s="33"/>
      <c r="T2315" s="33"/>
      <c r="U2315" s="33"/>
      <c r="V2315" s="33"/>
      <c r="W2315" s="23" t="str">
        <f>LEFT(TEXT(Locations[[#This Row],[Zip Code]],"00000"),5)</f>
        <v>00000</v>
      </c>
    </row>
    <row r="2316" spans="2:23" x14ac:dyDescent="0.2">
      <c r="B2316" s="154">
        <v>2304</v>
      </c>
      <c r="C2316" s="33"/>
      <c r="D2316" s="33"/>
      <c r="E2316" s="37"/>
      <c r="F2316" s="38" t="str">
        <f>_xlfn.IFNA(VLOOKUP(Locations[[#This Row],[CleanZip]],ZipCodes[],2,0),"")</f>
        <v/>
      </c>
      <c r="G2316" s="38" t="str">
        <f>_xlfn.IFNA(VLOOKUP(Locations[[#This Row],[CleanZip]],ZipCodes[],3,0),"")</f>
        <v/>
      </c>
      <c r="H2316" s="33"/>
      <c r="I2316" s="39"/>
      <c r="J2316" s="39"/>
      <c r="K2316" s="40"/>
      <c r="L2316" s="40"/>
      <c r="M2316" s="33"/>
      <c r="N2316" s="40"/>
      <c r="O2316" s="33"/>
      <c r="P2316" s="33"/>
      <c r="Q2316" s="33"/>
      <c r="R2316" s="33"/>
      <c r="S2316" s="33"/>
      <c r="T2316" s="33"/>
      <c r="U2316" s="33"/>
      <c r="V2316" s="33"/>
      <c r="W2316" s="23" t="str">
        <f>LEFT(TEXT(Locations[[#This Row],[Zip Code]],"00000"),5)</f>
        <v>00000</v>
      </c>
    </row>
    <row r="2317" spans="2:23" x14ac:dyDescent="0.2">
      <c r="B2317" s="154">
        <v>2305</v>
      </c>
      <c r="C2317" s="33"/>
      <c r="D2317" s="33"/>
      <c r="E2317" s="37"/>
      <c r="F2317" s="38" t="str">
        <f>_xlfn.IFNA(VLOOKUP(Locations[[#This Row],[CleanZip]],ZipCodes[],2,0),"")</f>
        <v/>
      </c>
      <c r="G2317" s="38" t="str">
        <f>_xlfn.IFNA(VLOOKUP(Locations[[#This Row],[CleanZip]],ZipCodes[],3,0),"")</f>
        <v/>
      </c>
      <c r="H2317" s="33"/>
      <c r="I2317" s="39"/>
      <c r="J2317" s="39"/>
      <c r="K2317" s="40"/>
      <c r="L2317" s="40"/>
      <c r="M2317" s="33"/>
      <c r="N2317" s="40"/>
      <c r="O2317" s="33"/>
      <c r="P2317" s="33"/>
      <c r="Q2317" s="33"/>
      <c r="R2317" s="33"/>
      <c r="S2317" s="33"/>
      <c r="T2317" s="33"/>
      <c r="U2317" s="33"/>
      <c r="V2317" s="33"/>
      <c r="W2317" s="23" t="str">
        <f>LEFT(TEXT(Locations[[#This Row],[Zip Code]],"00000"),5)</f>
        <v>00000</v>
      </c>
    </row>
    <row r="2318" spans="2:23" x14ac:dyDescent="0.2">
      <c r="B2318" s="154">
        <v>2306</v>
      </c>
      <c r="C2318" s="33"/>
      <c r="D2318" s="33"/>
      <c r="E2318" s="37"/>
      <c r="F2318" s="38" t="str">
        <f>_xlfn.IFNA(VLOOKUP(Locations[[#This Row],[CleanZip]],ZipCodes[],2,0),"")</f>
        <v/>
      </c>
      <c r="G2318" s="38" t="str">
        <f>_xlfn.IFNA(VLOOKUP(Locations[[#This Row],[CleanZip]],ZipCodes[],3,0),"")</f>
        <v/>
      </c>
      <c r="H2318" s="33"/>
      <c r="I2318" s="39"/>
      <c r="J2318" s="39"/>
      <c r="K2318" s="40"/>
      <c r="L2318" s="40"/>
      <c r="M2318" s="33"/>
      <c r="N2318" s="40"/>
      <c r="O2318" s="33"/>
      <c r="P2318" s="33"/>
      <c r="Q2318" s="33"/>
      <c r="R2318" s="33"/>
      <c r="S2318" s="33"/>
      <c r="T2318" s="33"/>
      <c r="U2318" s="33"/>
      <c r="V2318" s="33"/>
      <c r="W2318" s="23" t="str">
        <f>LEFT(TEXT(Locations[[#This Row],[Zip Code]],"00000"),5)</f>
        <v>00000</v>
      </c>
    </row>
    <row r="2319" spans="2:23" x14ac:dyDescent="0.2">
      <c r="B2319" s="154">
        <v>2307</v>
      </c>
      <c r="C2319" s="33"/>
      <c r="D2319" s="33"/>
      <c r="E2319" s="37"/>
      <c r="F2319" s="38" t="str">
        <f>_xlfn.IFNA(VLOOKUP(Locations[[#This Row],[CleanZip]],ZipCodes[],2,0),"")</f>
        <v/>
      </c>
      <c r="G2319" s="38" t="str">
        <f>_xlfn.IFNA(VLOOKUP(Locations[[#This Row],[CleanZip]],ZipCodes[],3,0),"")</f>
        <v/>
      </c>
      <c r="H2319" s="33"/>
      <c r="I2319" s="39"/>
      <c r="J2319" s="39"/>
      <c r="K2319" s="40"/>
      <c r="L2319" s="40"/>
      <c r="M2319" s="33"/>
      <c r="N2319" s="40"/>
      <c r="O2319" s="33"/>
      <c r="P2319" s="33"/>
      <c r="Q2319" s="33"/>
      <c r="R2319" s="33"/>
      <c r="S2319" s="33"/>
      <c r="T2319" s="33"/>
      <c r="U2319" s="33"/>
      <c r="V2319" s="33"/>
      <c r="W2319" s="23" t="str">
        <f>LEFT(TEXT(Locations[[#This Row],[Zip Code]],"00000"),5)</f>
        <v>00000</v>
      </c>
    </row>
    <row r="2320" spans="2:23" x14ac:dyDescent="0.2">
      <c r="B2320" s="154">
        <v>2308</v>
      </c>
      <c r="C2320" s="33"/>
      <c r="D2320" s="33"/>
      <c r="E2320" s="37"/>
      <c r="F2320" s="38" t="str">
        <f>_xlfn.IFNA(VLOOKUP(Locations[[#This Row],[CleanZip]],ZipCodes[],2,0),"")</f>
        <v/>
      </c>
      <c r="G2320" s="38" t="str">
        <f>_xlfn.IFNA(VLOOKUP(Locations[[#This Row],[CleanZip]],ZipCodes[],3,0),"")</f>
        <v/>
      </c>
      <c r="H2320" s="33"/>
      <c r="I2320" s="39"/>
      <c r="J2320" s="39"/>
      <c r="K2320" s="40"/>
      <c r="L2320" s="40"/>
      <c r="M2320" s="33"/>
      <c r="N2320" s="40"/>
      <c r="O2320" s="33"/>
      <c r="P2320" s="33"/>
      <c r="Q2320" s="33"/>
      <c r="R2320" s="33"/>
      <c r="S2320" s="33"/>
      <c r="T2320" s="33"/>
      <c r="U2320" s="33"/>
      <c r="V2320" s="33"/>
      <c r="W2320" s="23" t="str">
        <f>LEFT(TEXT(Locations[[#This Row],[Zip Code]],"00000"),5)</f>
        <v>00000</v>
      </c>
    </row>
    <row r="2321" spans="2:23" x14ac:dyDescent="0.2">
      <c r="B2321" s="154">
        <v>2309</v>
      </c>
      <c r="C2321" s="33"/>
      <c r="D2321" s="33"/>
      <c r="E2321" s="37"/>
      <c r="F2321" s="38" t="str">
        <f>_xlfn.IFNA(VLOOKUP(Locations[[#This Row],[CleanZip]],ZipCodes[],2,0),"")</f>
        <v/>
      </c>
      <c r="G2321" s="38" t="str">
        <f>_xlfn.IFNA(VLOOKUP(Locations[[#This Row],[CleanZip]],ZipCodes[],3,0),"")</f>
        <v/>
      </c>
      <c r="H2321" s="33"/>
      <c r="I2321" s="39"/>
      <c r="J2321" s="39"/>
      <c r="K2321" s="40"/>
      <c r="L2321" s="40"/>
      <c r="M2321" s="33"/>
      <c r="N2321" s="40"/>
      <c r="O2321" s="33"/>
      <c r="P2321" s="33"/>
      <c r="Q2321" s="33"/>
      <c r="R2321" s="33"/>
      <c r="S2321" s="33"/>
      <c r="T2321" s="33"/>
      <c r="U2321" s="33"/>
      <c r="V2321" s="33"/>
      <c r="W2321" s="23" t="str">
        <f>LEFT(TEXT(Locations[[#This Row],[Zip Code]],"00000"),5)</f>
        <v>00000</v>
      </c>
    </row>
    <row r="2322" spans="2:23" x14ac:dyDescent="0.2">
      <c r="B2322" s="154">
        <v>2310</v>
      </c>
      <c r="C2322" s="33"/>
      <c r="D2322" s="33"/>
      <c r="E2322" s="37"/>
      <c r="F2322" s="38" t="str">
        <f>_xlfn.IFNA(VLOOKUP(Locations[[#This Row],[CleanZip]],ZipCodes[],2,0),"")</f>
        <v/>
      </c>
      <c r="G2322" s="38" t="str">
        <f>_xlfn.IFNA(VLOOKUP(Locations[[#This Row],[CleanZip]],ZipCodes[],3,0),"")</f>
        <v/>
      </c>
      <c r="H2322" s="33"/>
      <c r="I2322" s="39"/>
      <c r="J2322" s="39"/>
      <c r="K2322" s="40"/>
      <c r="L2322" s="40"/>
      <c r="M2322" s="33"/>
      <c r="N2322" s="40"/>
      <c r="O2322" s="33"/>
      <c r="P2322" s="33"/>
      <c r="Q2322" s="33"/>
      <c r="R2322" s="33"/>
      <c r="S2322" s="33"/>
      <c r="T2322" s="33"/>
      <c r="U2322" s="33"/>
      <c r="V2322" s="33"/>
      <c r="W2322" s="23" t="str">
        <f>LEFT(TEXT(Locations[[#This Row],[Zip Code]],"00000"),5)</f>
        <v>00000</v>
      </c>
    </row>
    <row r="2323" spans="2:23" x14ac:dyDescent="0.2">
      <c r="B2323" s="154">
        <v>2311</v>
      </c>
      <c r="C2323" s="33"/>
      <c r="D2323" s="33"/>
      <c r="E2323" s="37"/>
      <c r="F2323" s="38" t="str">
        <f>_xlfn.IFNA(VLOOKUP(Locations[[#This Row],[CleanZip]],ZipCodes[],2,0),"")</f>
        <v/>
      </c>
      <c r="G2323" s="38" t="str">
        <f>_xlfn.IFNA(VLOOKUP(Locations[[#This Row],[CleanZip]],ZipCodes[],3,0),"")</f>
        <v/>
      </c>
      <c r="H2323" s="33"/>
      <c r="I2323" s="39"/>
      <c r="J2323" s="39"/>
      <c r="K2323" s="40"/>
      <c r="L2323" s="40"/>
      <c r="M2323" s="33"/>
      <c r="N2323" s="40"/>
      <c r="O2323" s="33"/>
      <c r="P2323" s="33"/>
      <c r="Q2323" s="33"/>
      <c r="R2323" s="33"/>
      <c r="S2323" s="33"/>
      <c r="T2323" s="33"/>
      <c r="U2323" s="33"/>
      <c r="V2323" s="33"/>
      <c r="W2323" s="23" t="str">
        <f>LEFT(TEXT(Locations[[#This Row],[Zip Code]],"00000"),5)</f>
        <v>00000</v>
      </c>
    </row>
    <row r="2324" spans="2:23" x14ac:dyDescent="0.2">
      <c r="B2324" s="154">
        <v>2312</v>
      </c>
      <c r="C2324" s="33"/>
      <c r="D2324" s="33"/>
      <c r="E2324" s="37"/>
      <c r="F2324" s="38" t="str">
        <f>_xlfn.IFNA(VLOOKUP(Locations[[#This Row],[CleanZip]],ZipCodes[],2,0),"")</f>
        <v/>
      </c>
      <c r="G2324" s="38" t="str">
        <f>_xlfn.IFNA(VLOOKUP(Locations[[#This Row],[CleanZip]],ZipCodes[],3,0),"")</f>
        <v/>
      </c>
      <c r="H2324" s="33"/>
      <c r="I2324" s="39"/>
      <c r="J2324" s="39"/>
      <c r="K2324" s="40"/>
      <c r="L2324" s="40"/>
      <c r="M2324" s="33"/>
      <c r="N2324" s="40"/>
      <c r="O2324" s="33"/>
      <c r="P2324" s="33"/>
      <c r="Q2324" s="33"/>
      <c r="R2324" s="33"/>
      <c r="S2324" s="33"/>
      <c r="T2324" s="33"/>
      <c r="U2324" s="33"/>
      <c r="V2324" s="33"/>
      <c r="W2324" s="23" t="str">
        <f>LEFT(TEXT(Locations[[#This Row],[Zip Code]],"00000"),5)</f>
        <v>00000</v>
      </c>
    </row>
    <row r="2325" spans="2:23" x14ac:dyDescent="0.2">
      <c r="B2325" s="154">
        <v>2313</v>
      </c>
      <c r="C2325" s="33"/>
      <c r="D2325" s="33"/>
      <c r="E2325" s="37"/>
      <c r="F2325" s="38" t="str">
        <f>_xlfn.IFNA(VLOOKUP(Locations[[#This Row],[CleanZip]],ZipCodes[],2,0),"")</f>
        <v/>
      </c>
      <c r="G2325" s="38" t="str">
        <f>_xlfn.IFNA(VLOOKUP(Locations[[#This Row],[CleanZip]],ZipCodes[],3,0),"")</f>
        <v/>
      </c>
      <c r="H2325" s="33"/>
      <c r="I2325" s="39"/>
      <c r="J2325" s="39"/>
      <c r="K2325" s="40"/>
      <c r="L2325" s="40"/>
      <c r="M2325" s="33"/>
      <c r="N2325" s="40"/>
      <c r="O2325" s="33"/>
      <c r="P2325" s="33"/>
      <c r="Q2325" s="33"/>
      <c r="R2325" s="33"/>
      <c r="S2325" s="33"/>
      <c r="T2325" s="33"/>
      <c r="U2325" s="33"/>
      <c r="V2325" s="33"/>
      <c r="W2325" s="23" t="str">
        <f>LEFT(TEXT(Locations[[#This Row],[Zip Code]],"00000"),5)</f>
        <v>00000</v>
      </c>
    </row>
    <row r="2326" spans="2:23" x14ac:dyDescent="0.2">
      <c r="B2326" s="154">
        <v>2314</v>
      </c>
      <c r="C2326" s="33"/>
      <c r="D2326" s="33"/>
      <c r="E2326" s="37"/>
      <c r="F2326" s="38" t="str">
        <f>_xlfn.IFNA(VLOOKUP(Locations[[#This Row],[CleanZip]],ZipCodes[],2,0),"")</f>
        <v/>
      </c>
      <c r="G2326" s="38" t="str">
        <f>_xlfn.IFNA(VLOOKUP(Locations[[#This Row],[CleanZip]],ZipCodes[],3,0),"")</f>
        <v/>
      </c>
      <c r="H2326" s="33"/>
      <c r="I2326" s="39"/>
      <c r="J2326" s="39"/>
      <c r="K2326" s="40"/>
      <c r="L2326" s="40"/>
      <c r="M2326" s="33"/>
      <c r="N2326" s="40"/>
      <c r="O2326" s="33"/>
      <c r="P2326" s="33"/>
      <c r="Q2326" s="33"/>
      <c r="R2326" s="33"/>
      <c r="S2326" s="33"/>
      <c r="T2326" s="33"/>
      <c r="U2326" s="33"/>
      <c r="V2326" s="33"/>
      <c r="W2326" s="23" t="str">
        <f>LEFT(TEXT(Locations[[#This Row],[Zip Code]],"00000"),5)</f>
        <v>00000</v>
      </c>
    </row>
    <row r="2327" spans="2:23" x14ac:dyDescent="0.2">
      <c r="B2327" s="154">
        <v>2315</v>
      </c>
      <c r="C2327" s="33"/>
      <c r="D2327" s="33"/>
      <c r="E2327" s="37"/>
      <c r="F2327" s="38" t="str">
        <f>_xlfn.IFNA(VLOOKUP(Locations[[#This Row],[CleanZip]],ZipCodes[],2,0),"")</f>
        <v/>
      </c>
      <c r="G2327" s="38" t="str">
        <f>_xlfn.IFNA(VLOOKUP(Locations[[#This Row],[CleanZip]],ZipCodes[],3,0),"")</f>
        <v/>
      </c>
      <c r="H2327" s="33"/>
      <c r="I2327" s="39"/>
      <c r="J2327" s="39"/>
      <c r="K2327" s="40"/>
      <c r="L2327" s="40"/>
      <c r="M2327" s="33"/>
      <c r="N2327" s="40"/>
      <c r="O2327" s="33"/>
      <c r="P2327" s="33"/>
      <c r="Q2327" s="33"/>
      <c r="R2327" s="33"/>
      <c r="S2327" s="33"/>
      <c r="T2327" s="33"/>
      <c r="U2327" s="33"/>
      <c r="V2327" s="33"/>
      <c r="W2327" s="23" t="str">
        <f>LEFT(TEXT(Locations[[#This Row],[Zip Code]],"00000"),5)</f>
        <v>00000</v>
      </c>
    </row>
    <row r="2328" spans="2:23" x14ac:dyDescent="0.2">
      <c r="B2328" s="154">
        <v>2316</v>
      </c>
      <c r="C2328" s="33"/>
      <c r="D2328" s="33"/>
      <c r="E2328" s="37"/>
      <c r="F2328" s="38" t="str">
        <f>_xlfn.IFNA(VLOOKUP(Locations[[#This Row],[CleanZip]],ZipCodes[],2,0),"")</f>
        <v/>
      </c>
      <c r="G2328" s="38" t="str">
        <f>_xlfn.IFNA(VLOOKUP(Locations[[#This Row],[CleanZip]],ZipCodes[],3,0),"")</f>
        <v/>
      </c>
      <c r="H2328" s="33"/>
      <c r="I2328" s="39"/>
      <c r="J2328" s="39"/>
      <c r="K2328" s="40"/>
      <c r="L2328" s="40"/>
      <c r="M2328" s="33"/>
      <c r="N2328" s="40"/>
      <c r="O2328" s="33"/>
      <c r="P2328" s="33"/>
      <c r="Q2328" s="33"/>
      <c r="R2328" s="33"/>
      <c r="S2328" s="33"/>
      <c r="T2328" s="33"/>
      <c r="U2328" s="33"/>
      <c r="V2328" s="33"/>
      <c r="W2328" s="23" t="str">
        <f>LEFT(TEXT(Locations[[#This Row],[Zip Code]],"00000"),5)</f>
        <v>00000</v>
      </c>
    </row>
    <row r="2329" spans="2:23" x14ac:dyDescent="0.2">
      <c r="B2329" s="154">
        <v>2317</v>
      </c>
      <c r="C2329" s="33"/>
      <c r="D2329" s="33"/>
      <c r="E2329" s="37"/>
      <c r="F2329" s="38" t="str">
        <f>_xlfn.IFNA(VLOOKUP(Locations[[#This Row],[CleanZip]],ZipCodes[],2,0),"")</f>
        <v/>
      </c>
      <c r="G2329" s="38" t="str">
        <f>_xlfn.IFNA(VLOOKUP(Locations[[#This Row],[CleanZip]],ZipCodes[],3,0),"")</f>
        <v/>
      </c>
      <c r="H2329" s="33"/>
      <c r="I2329" s="39"/>
      <c r="J2329" s="39"/>
      <c r="K2329" s="40"/>
      <c r="L2329" s="40"/>
      <c r="M2329" s="33"/>
      <c r="N2329" s="40"/>
      <c r="O2329" s="33"/>
      <c r="P2329" s="33"/>
      <c r="Q2329" s="33"/>
      <c r="R2329" s="33"/>
      <c r="S2329" s="33"/>
      <c r="T2329" s="33"/>
      <c r="U2329" s="33"/>
      <c r="V2329" s="33"/>
      <c r="W2329" s="23" t="str">
        <f>LEFT(TEXT(Locations[[#This Row],[Zip Code]],"00000"),5)</f>
        <v>00000</v>
      </c>
    </row>
    <row r="2330" spans="2:23" x14ac:dyDescent="0.2">
      <c r="B2330" s="154">
        <v>2318</v>
      </c>
      <c r="C2330" s="33"/>
      <c r="D2330" s="33"/>
      <c r="E2330" s="37"/>
      <c r="F2330" s="38" t="str">
        <f>_xlfn.IFNA(VLOOKUP(Locations[[#This Row],[CleanZip]],ZipCodes[],2,0),"")</f>
        <v/>
      </c>
      <c r="G2330" s="38" t="str">
        <f>_xlfn.IFNA(VLOOKUP(Locations[[#This Row],[CleanZip]],ZipCodes[],3,0),"")</f>
        <v/>
      </c>
      <c r="H2330" s="33"/>
      <c r="I2330" s="39"/>
      <c r="J2330" s="39"/>
      <c r="K2330" s="40"/>
      <c r="L2330" s="40"/>
      <c r="M2330" s="33"/>
      <c r="N2330" s="40"/>
      <c r="O2330" s="33"/>
      <c r="P2330" s="33"/>
      <c r="Q2330" s="33"/>
      <c r="R2330" s="33"/>
      <c r="S2330" s="33"/>
      <c r="T2330" s="33"/>
      <c r="U2330" s="33"/>
      <c r="V2330" s="33"/>
      <c r="W2330" s="23" t="str">
        <f>LEFT(TEXT(Locations[[#This Row],[Zip Code]],"00000"),5)</f>
        <v>00000</v>
      </c>
    </row>
    <row r="2331" spans="2:23" x14ac:dyDescent="0.2">
      <c r="B2331" s="154">
        <v>2319</v>
      </c>
      <c r="C2331" s="33"/>
      <c r="D2331" s="33"/>
      <c r="E2331" s="37"/>
      <c r="F2331" s="38" t="str">
        <f>_xlfn.IFNA(VLOOKUP(Locations[[#This Row],[CleanZip]],ZipCodes[],2,0),"")</f>
        <v/>
      </c>
      <c r="G2331" s="38" t="str">
        <f>_xlfn.IFNA(VLOOKUP(Locations[[#This Row],[CleanZip]],ZipCodes[],3,0),"")</f>
        <v/>
      </c>
      <c r="H2331" s="33"/>
      <c r="I2331" s="39"/>
      <c r="J2331" s="39"/>
      <c r="K2331" s="40"/>
      <c r="L2331" s="40"/>
      <c r="M2331" s="33"/>
      <c r="N2331" s="40"/>
      <c r="O2331" s="33"/>
      <c r="P2331" s="33"/>
      <c r="Q2331" s="33"/>
      <c r="R2331" s="33"/>
      <c r="S2331" s="33"/>
      <c r="T2331" s="33"/>
      <c r="U2331" s="33"/>
      <c r="V2331" s="33"/>
      <c r="W2331" s="23" t="str">
        <f>LEFT(TEXT(Locations[[#This Row],[Zip Code]],"00000"),5)</f>
        <v>00000</v>
      </c>
    </row>
    <row r="2332" spans="2:23" x14ac:dyDescent="0.2">
      <c r="B2332" s="154">
        <v>2320</v>
      </c>
      <c r="C2332" s="33"/>
      <c r="D2332" s="33"/>
      <c r="E2332" s="37"/>
      <c r="F2332" s="38" t="str">
        <f>_xlfn.IFNA(VLOOKUP(Locations[[#This Row],[CleanZip]],ZipCodes[],2,0),"")</f>
        <v/>
      </c>
      <c r="G2332" s="38" t="str">
        <f>_xlfn.IFNA(VLOOKUP(Locations[[#This Row],[CleanZip]],ZipCodes[],3,0),"")</f>
        <v/>
      </c>
      <c r="H2332" s="33"/>
      <c r="I2332" s="39"/>
      <c r="J2332" s="39"/>
      <c r="K2332" s="40"/>
      <c r="L2332" s="40"/>
      <c r="M2332" s="33"/>
      <c r="N2332" s="40"/>
      <c r="O2332" s="33"/>
      <c r="P2332" s="33"/>
      <c r="Q2332" s="33"/>
      <c r="R2332" s="33"/>
      <c r="S2332" s="33"/>
      <c r="T2332" s="33"/>
      <c r="U2332" s="33"/>
      <c r="V2332" s="33"/>
      <c r="W2332" s="23" t="str">
        <f>LEFT(TEXT(Locations[[#This Row],[Zip Code]],"00000"),5)</f>
        <v>00000</v>
      </c>
    </row>
    <row r="2333" spans="2:23" x14ac:dyDescent="0.2">
      <c r="B2333" s="154">
        <v>2321</v>
      </c>
      <c r="C2333" s="33"/>
      <c r="D2333" s="33"/>
      <c r="E2333" s="37"/>
      <c r="F2333" s="38" t="str">
        <f>_xlfn.IFNA(VLOOKUP(Locations[[#This Row],[CleanZip]],ZipCodes[],2,0),"")</f>
        <v/>
      </c>
      <c r="G2333" s="38" t="str">
        <f>_xlfn.IFNA(VLOOKUP(Locations[[#This Row],[CleanZip]],ZipCodes[],3,0),"")</f>
        <v/>
      </c>
      <c r="H2333" s="33"/>
      <c r="I2333" s="39"/>
      <c r="J2333" s="39"/>
      <c r="K2333" s="40"/>
      <c r="L2333" s="40"/>
      <c r="M2333" s="33"/>
      <c r="N2333" s="40"/>
      <c r="O2333" s="33"/>
      <c r="P2333" s="33"/>
      <c r="Q2333" s="33"/>
      <c r="R2333" s="33"/>
      <c r="S2333" s="33"/>
      <c r="T2333" s="33"/>
      <c r="U2333" s="33"/>
      <c r="V2333" s="33"/>
      <c r="W2333" s="23" t="str">
        <f>LEFT(TEXT(Locations[[#This Row],[Zip Code]],"00000"),5)</f>
        <v>00000</v>
      </c>
    </row>
    <row r="2334" spans="2:23" x14ac:dyDescent="0.2">
      <c r="B2334" s="154">
        <v>2322</v>
      </c>
      <c r="C2334" s="33"/>
      <c r="D2334" s="33"/>
      <c r="E2334" s="37"/>
      <c r="F2334" s="38" t="str">
        <f>_xlfn.IFNA(VLOOKUP(Locations[[#This Row],[CleanZip]],ZipCodes[],2,0),"")</f>
        <v/>
      </c>
      <c r="G2334" s="38" t="str">
        <f>_xlfn.IFNA(VLOOKUP(Locations[[#This Row],[CleanZip]],ZipCodes[],3,0),"")</f>
        <v/>
      </c>
      <c r="H2334" s="33"/>
      <c r="I2334" s="39"/>
      <c r="J2334" s="39"/>
      <c r="K2334" s="40"/>
      <c r="L2334" s="40"/>
      <c r="M2334" s="33"/>
      <c r="N2334" s="40"/>
      <c r="O2334" s="33"/>
      <c r="P2334" s="33"/>
      <c r="Q2334" s="33"/>
      <c r="R2334" s="33"/>
      <c r="S2334" s="33"/>
      <c r="T2334" s="33"/>
      <c r="U2334" s="33"/>
      <c r="V2334" s="33"/>
      <c r="W2334" s="23" t="str">
        <f>LEFT(TEXT(Locations[[#This Row],[Zip Code]],"00000"),5)</f>
        <v>00000</v>
      </c>
    </row>
    <row r="2335" spans="2:23" x14ac:dyDescent="0.2">
      <c r="B2335" s="154">
        <v>2323</v>
      </c>
      <c r="C2335" s="33"/>
      <c r="D2335" s="33"/>
      <c r="E2335" s="37"/>
      <c r="F2335" s="38" t="str">
        <f>_xlfn.IFNA(VLOOKUP(Locations[[#This Row],[CleanZip]],ZipCodes[],2,0),"")</f>
        <v/>
      </c>
      <c r="G2335" s="38" t="str">
        <f>_xlfn.IFNA(VLOOKUP(Locations[[#This Row],[CleanZip]],ZipCodes[],3,0),"")</f>
        <v/>
      </c>
      <c r="H2335" s="33"/>
      <c r="I2335" s="39"/>
      <c r="J2335" s="39"/>
      <c r="K2335" s="40"/>
      <c r="L2335" s="40"/>
      <c r="M2335" s="33"/>
      <c r="N2335" s="40"/>
      <c r="O2335" s="33"/>
      <c r="P2335" s="33"/>
      <c r="Q2335" s="33"/>
      <c r="R2335" s="33"/>
      <c r="S2335" s="33"/>
      <c r="T2335" s="33"/>
      <c r="U2335" s="33"/>
      <c r="V2335" s="33"/>
      <c r="W2335" s="23" t="str">
        <f>LEFT(TEXT(Locations[[#This Row],[Zip Code]],"00000"),5)</f>
        <v>00000</v>
      </c>
    </row>
    <row r="2336" spans="2:23" x14ac:dyDescent="0.2">
      <c r="B2336" s="154">
        <v>2324</v>
      </c>
      <c r="C2336" s="33"/>
      <c r="D2336" s="33"/>
      <c r="E2336" s="37"/>
      <c r="F2336" s="38" t="str">
        <f>_xlfn.IFNA(VLOOKUP(Locations[[#This Row],[CleanZip]],ZipCodes[],2,0),"")</f>
        <v/>
      </c>
      <c r="G2336" s="38" t="str">
        <f>_xlfn.IFNA(VLOOKUP(Locations[[#This Row],[CleanZip]],ZipCodes[],3,0),"")</f>
        <v/>
      </c>
      <c r="H2336" s="33"/>
      <c r="I2336" s="39"/>
      <c r="J2336" s="39"/>
      <c r="K2336" s="40"/>
      <c r="L2336" s="40"/>
      <c r="M2336" s="33"/>
      <c r="N2336" s="40"/>
      <c r="O2336" s="33"/>
      <c r="P2336" s="33"/>
      <c r="Q2336" s="33"/>
      <c r="R2336" s="33"/>
      <c r="S2336" s="33"/>
      <c r="T2336" s="33"/>
      <c r="U2336" s="33"/>
      <c r="V2336" s="33"/>
      <c r="W2336" s="23" t="str">
        <f>LEFT(TEXT(Locations[[#This Row],[Zip Code]],"00000"),5)</f>
        <v>00000</v>
      </c>
    </row>
    <row r="2337" spans="2:23" x14ac:dyDescent="0.2">
      <c r="B2337" s="154">
        <v>2325</v>
      </c>
      <c r="C2337" s="33"/>
      <c r="D2337" s="33"/>
      <c r="E2337" s="37"/>
      <c r="F2337" s="38" t="str">
        <f>_xlfn.IFNA(VLOOKUP(Locations[[#This Row],[CleanZip]],ZipCodes[],2,0),"")</f>
        <v/>
      </c>
      <c r="G2337" s="38" t="str">
        <f>_xlfn.IFNA(VLOOKUP(Locations[[#This Row],[CleanZip]],ZipCodes[],3,0),"")</f>
        <v/>
      </c>
      <c r="H2337" s="33"/>
      <c r="I2337" s="39"/>
      <c r="J2337" s="39"/>
      <c r="K2337" s="40"/>
      <c r="L2337" s="40"/>
      <c r="M2337" s="33"/>
      <c r="N2337" s="40"/>
      <c r="O2337" s="33"/>
      <c r="P2337" s="33"/>
      <c r="Q2337" s="33"/>
      <c r="R2337" s="33"/>
      <c r="S2337" s="33"/>
      <c r="T2337" s="33"/>
      <c r="U2337" s="33"/>
      <c r="V2337" s="33"/>
      <c r="W2337" s="23" t="str">
        <f>LEFT(TEXT(Locations[[#This Row],[Zip Code]],"00000"),5)</f>
        <v>00000</v>
      </c>
    </row>
    <row r="2338" spans="2:23" x14ac:dyDescent="0.2">
      <c r="B2338" s="154">
        <v>2326</v>
      </c>
      <c r="C2338" s="33"/>
      <c r="D2338" s="33"/>
      <c r="E2338" s="37"/>
      <c r="F2338" s="38" t="str">
        <f>_xlfn.IFNA(VLOOKUP(Locations[[#This Row],[CleanZip]],ZipCodes[],2,0),"")</f>
        <v/>
      </c>
      <c r="G2338" s="38" t="str">
        <f>_xlfn.IFNA(VLOOKUP(Locations[[#This Row],[CleanZip]],ZipCodes[],3,0),"")</f>
        <v/>
      </c>
      <c r="H2338" s="33"/>
      <c r="I2338" s="39"/>
      <c r="J2338" s="39"/>
      <c r="K2338" s="40"/>
      <c r="L2338" s="40"/>
      <c r="M2338" s="33"/>
      <c r="N2338" s="40"/>
      <c r="O2338" s="33"/>
      <c r="P2338" s="33"/>
      <c r="Q2338" s="33"/>
      <c r="R2338" s="33"/>
      <c r="S2338" s="33"/>
      <c r="T2338" s="33"/>
      <c r="U2338" s="33"/>
      <c r="V2338" s="33"/>
      <c r="W2338" s="23" t="str">
        <f>LEFT(TEXT(Locations[[#This Row],[Zip Code]],"00000"),5)</f>
        <v>00000</v>
      </c>
    </row>
    <row r="2339" spans="2:23" x14ac:dyDescent="0.2">
      <c r="B2339" s="154">
        <v>2327</v>
      </c>
      <c r="C2339" s="33"/>
      <c r="D2339" s="33"/>
      <c r="E2339" s="37"/>
      <c r="F2339" s="38" t="str">
        <f>_xlfn.IFNA(VLOOKUP(Locations[[#This Row],[CleanZip]],ZipCodes[],2,0),"")</f>
        <v/>
      </c>
      <c r="G2339" s="38" t="str">
        <f>_xlfn.IFNA(VLOOKUP(Locations[[#This Row],[CleanZip]],ZipCodes[],3,0),"")</f>
        <v/>
      </c>
      <c r="H2339" s="33"/>
      <c r="I2339" s="39"/>
      <c r="J2339" s="39"/>
      <c r="K2339" s="40"/>
      <c r="L2339" s="40"/>
      <c r="M2339" s="33"/>
      <c r="N2339" s="40"/>
      <c r="O2339" s="33"/>
      <c r="P2339" s="33"/>
      <c r="Q2339" s="33"/>
      <c r="R2339" s="33"/>
      <c r="S2339" s="33"/>
      <c r="T2339" s="33"/>
      <c r="U2339" s="33"/>
      <c r="V2339" s="33"/>
      <c r="W2339" s="23" t="str">
        <f>LEFT(TEXT(Locations[[#This Row],[Zip Code]],"00000"),5)</f>
        <v>00000</v>
      </c>
    </row>
    <row r="2340" spans="2:23" x14ac:dyDescent="0.2">
      <c r="B2340" s="154">
        <v>2328</v>
      </c>
      <c r="C2340" s="33"/>
      <c r="D2340" s="33"/>
      <c r="E2340" s="37"/>
      <c r="F2340" s="38" t="str">
        <f>_xlfn.IFNA(VLOOKUP(Locations[[#This Row],[CleanZip]],ZipCodes[],2,0),"")</f>
        <v/>
      </c>
      <c r="G2340" s="38" t="str">
        <f>_xlfn.IFNA(VLOOKUP(Locations[[#This Row],[CleanZip]],ZipCodes[],3,0),"")</f>
        <v/>
      </c>
      <c r="H2340" s="33"/>
      <c r="I2340" s="39"/>
      <c r="J2340" s="39"/>
      <c r="K2340" s="40"/>
      <c r="L2340" s="40"/>
      <c r="M2340" s="33"/>
      <c r="N2340" s="40"/>
      <c r="O2340" s="33"/>
      <c r="P2340" s="33"/>
      <c r="Q2340" s="33"/>
      <c r="R2340" s="33"/>
      <c r="S2340" s="33"/>
      <c r="T2340" s="33"/>
      <c r="U2340" s="33"/>
      <c r="V2340" s="33"/>
      <c r="W2340" s="23" t="str">
        <f>LEFT(TEXT(Locations[[#This Row],[Zip Code]],"00000"),5)</f>
        <v>00000</v>
      </c>
    </row>
    <row r="2341" spans="2:23" x14ac:dyDescent="0.2">
      <c r="B2341" s="154">
        <v>2329</v>
      </c>
      <c r="C2341" s="33"/>
      <c r="D2341" s="33"/>
      <c r="E2341" s="37"/>
      <c r="F2341" s="38" t="str">
        <f>_xlfn.IFNA(VLOOKUP(Locations[[#This Row],[CleanZip]],ZipCodes[],2,0),"")</f>
        <v/>
      </c>
      <c r="G2341" s="38" t="str">
        <f>_xlfn.IFNA(VLOOKUP(Locations[[#This Row],[CleanZip]],ZipCodes[],3,0),"")</f>
        <v/>
      </c>
      <c r="H2341" s="33"/>
      <c r="I2341" s="39"/>
      <c r="J2341" s="39"/>
      <c r="K2341" s="40"/>
      <c r="L2341" s="40"/>
      <c r="M2341" s="33"/>
      <c r="N2341" s="40"/>
      <c r="O2341" s="33"/>
      <c r="P2341" s="33"/>
      <c r="Q2341" s="33"/>
      <c r="R2341" s="33"/>
      <c r="S2341" s="33"/>
      <c r="T2341" s="33"/>
      <c r="U2341" s="33"/>
      <c r="V2341" s="33"/>
      <c r="W2341" s="23" t="str">
        <f>LEFT(TEXT(Locations[[#This Row],[Zip Code]],"00000"),5)</f>
        <v>00000</v>
      </c>
    </row>
    <row r="2342" spans="2:23" x14ac:dyDescent="0.2">
      <c r="B2342" s="154">
        <v>2330</v>
      </c>
      <c r="C2342" s="33"/>
      <c r="D2342" s="33"/>
      <c r="E2342" s="37"/>
      <c r="F2342" s="38" t="str">
        <f>_xlfn.IFNA(VLOOKUP(Locations[[#This Row],[CleanZip]],ZipCodes[],2,0),"")</f>
        <v/>
      </c>
      <c r="G2342" s="38" t="str">
        <f>_xlfn.IFNA(VLOOKUP(Locations[[#This Row],[CleanZip]],ZipCodes[],3,0),"")</f>
        <v/>
      </c>
      <c r="H2342" s="33"/>
      <c r="I2342" s="39"/>
      <c r="J2342" s="39"/>
      <c r="K2342" s="40"/>
      <c r="L2342" s="40"/>
      <c r="M2342" s="33"/>
      <c r="N2342" s="40"/>
      <c r="O2342" s="33"/>
      <c r="P2342" s="33"/>
      <c r="Q2342" s="33"/>
      <c r="R2342" s="33"/>
      <c r="S2342" s="33"/>
      <c r="T2342" s="33"/>
      <c r="U2342" s="33"/>
      <c r="V2342" s="33"/>
      <c r="W2342" s="23" t="str">
        <f>LEFT(TEXT(Locations[[#This Row],[Zip Code]],"00000"),5)</f>
        <v>00000</v>
      </c>
    </row>
    <row r="2343" spans="2:23" x14ac:dyDescent="0.2">
      <c r="B2343" s="154">
        <v>2331</v>
      </c>
      <c r="C2343" s="33"/>
      <c r="D2343" s="33"/>
      <c r="E2343" s="37"/>
      <c r="F2343" s="38" t="str">
        <f>_xlfn.IFNA(VLOOKUP(Locations[[#This Row],[CleanZip]],ZipCodes[],2,0),"")</f>
        <v/>
      </c>
      <c r="G2343" s="38" t="str">
        <f>_xlfn.IFNA(VLOOKUP(Locations[[#This Row],[CleanZip]],ZipCodes[],3,0),"")</f>
        <v/>
      </c>
      <c r="H2343" s="33"/>
      <c r="I2343" s="39"/>
      <c r="J2343" s="39"/>
      <c r="K2343" s="40"/>
      <c r="L2343" s="40"/>
      <c r="M2343" s="33"/>
      <c r="N2343" s="40"/>
      <c r="O2343" s="33"/>
      <c r="P2343" s="33"/>
      <c r="Q2343" s="33"/>
      <c r="R2343" s="33"/>
      <c r="S2343" s="33"/>
      <c r="T2343" s="33"/>
      <c r="U2343" s="33"/>
      <c r="V2343" s="33"/>
      <c r="W2343" s="23" t="str">
        <f>LEFT(TEXT(Locations[[#This Row],[Zip Code]],"00000"),5)</f>
        <v>00000</v>
      </c>
    </row>
    <row r="2344" spans="2:23" x14ac:dyDescent="0.2">
      <c r="B2344" s="154">
        <v>2332</v>
      </c>
      <c r="C2344" s="33"/>
      <c r="D2344" s="33"/>
      <c r="E2344" s="37"/>
      <c r="F2344" s="38" t="str">
        <f>_xlfn.IFNA(VLOOKUP(Locations[[#This Row],[CleanZip]],ZipCodes[],2,0),"")</f>
        <v/>
      </c>
      <c r="G2344" s="38" t="str">
        <f>_xlfn.IFNA(VLOOKUP(Locations[[#This Row],[CleanZip]],ZipCodes[],3,0),"")</f>
        <v/>
      </c>
      <c r="H2344" s="33"/>
      <c r="I2344" s="39"/>
      <c r="J2344" s="39"/>
      <c r="K2344" s="40"/>
      <c r="L2344" s="40"/>
      <c r="M2344" s="33"/>
      <c r="N2344" s="40"/>
      <c r="O2344" s="33"/>
      <c r="P2344" s="33"/>
      <c r="Q2344" s="33"/>
      <c r="R2344" s="33"/>
      <c r="S2344" s="33"/>
      <c r="T2344" s="33"/>
      <c r="U2344" s="33"/>
      <c r="V2344" s="33"/>
      <c r="W2344" s="23" t="str">
        <f>LEFT(TEXT(Locations[[#This Row],[Zip Code]],"00000"),5)</f>
        <v>00000</v>
      </c>
    </row>
    <row r="2345" spans="2:23" x14ac:dyDescent="0.2">
      <c r="B2345" s="154">
        <v>2333</v>
      </c>
      <c r="C2345" s="33"/>
      <c r="D2345" s="33"/>
      <c r="E2345" s="37"/>
      <c r="F2345" s="38" t="str">
        <f>_xlfn.IFNA(VLOOKUP(Locations[[#This Row],[CleanZip]],ZipCodes[],2,0),"")</f>
        <v/>
      </c>
      <c r="G2345" s="38" t="str">
        <f>_xlfn.IFNA(VLOOKUP(Locations[[#This Row],[CleanZip]],ZipCodes[],3,0),"")</f>
        <v/>
      </c>
      <c r="H2345" s="33"/>
      <c r="I2345" s="39"/>
      <c r="J2345" s="39"/>
      <c r="K2345" s="40"/>
      <c r="L2345" s="40"/>
      <c r="M2345" s="33"/>
      <c r="N2345" s="40"/>
      <c r="O2345" s="33"/>
      <c r="P2345" s="33"/>
      <c r="Q2345" s="33"/>
      <c r="R2345" s="33"/>
      <c r="S2345" s="33"/>
      <c r="T2345" s="33"/>
      <c r="U2345" s="33"/>
      <c r="V2345" s="33"/>
      <c r="W2345" s="23" t="str">
        <f>LEFT(TEXT(Locations[[#This Row],[Zip Code]],"00000"),5)</f>
        <v>00000</v>
      </c>
    </row>
    <row r="2346" spans="2:23" x14ac:dyDescent="0.2">
      <c r="B2346" s="154">
        <v>2334</v>
      </c>
      <c r="C2346" s="33"/>
      <c r="D2346" s="33"/>
      <c r="E2346" s="37"/>
      <c r="F2346" s="38" t="str">
        <f>_xlfn.IFNA(VLOOKUP(Locations[[#This Row],[CleanZip]],ZipCodes[],2,0),"")</f>
        <v/>
      </c>
      <c r="G2346" s="38" t="str">
        <f>_xlfn.IFNA(VLOOKUP(Locations[[#This Row],[CleanZip]],ZipCodes[],3,0),"")</f>
        <v/>
      </c>
      <c r="H2346" s="33"/>
      <c r="I2346" s="39"/>
      <c r="J2346" s="39"/>
      <c r="K2346" s="40"/>
      <c r="L2346" s="40"/>
      <c r="M2346" s="33"/>
      <c r="N2346" s="40"/>
      <c r="O2346" s="33"/>
      <c r="P2346" s="33"/>
      <c r="Q2346" s="33"/>
      <c r="R2346" s="33"/>
      <c r="S2346" s="33"/>
      <c r="T2346" s="33"/>
      <c r="U2346" s="33"/>
      <c r="V2346" s="33"/>
      <c r="W2346" s="23" t="str">
        <f>LEFT(TEXT(Locations[[#This Row],[Zip Code]],"00000"),5)</f>
        <v>00000</v>
      </c>
    </row>
    <row r="2347" spans="2:23" x14ac:dyDescent="0.2">
      <c r="B2347" s="154">
        <v>2335</v>
      </c>
      <c r="C2347" s="33"/>
      <c r="D2347" s="33"/>
      <c r="E2347" s="37"/>
      <c r="F2347" s="38" t="str">
        <f>_xlfn.IFNA(VLOOKUP(Locations[[#This Row],[CleanZip]],ZipCodes[],2,0),"")</f>
        <v/>
      </c>
      <c r="G2347" s="38" t="str">
        <f>_xlfn.IFNA(VLOOKUP(Locations[[#This Row],[CleanZip]],ZipCodes[],3,0),"")</f>
        <v/>
      </c>
      <c r="H2347" s="33"/>
      <c r="I2347" s="39"/>
      <c r="J2347" s="39"/>
      <c r="K2347" s="40"/>
      <c r="L2347" s="40"/>
      <c r="M2347" s="33"/>
      <c r="N2347" s="40"/>
      <c r="O2347" s="33"/>
      <c r="P2347" s="33"/>
      <c r="Q2347" s="33"/>
      <c r="R2347" s="33"/>
      <c r="S2347" s="33"/>
      <c r="T2347" s="33"/>
      <c r="U2347" s="33"/>
      <c r="V2347" s="33"/>
      <c r="W2347" s="23" t="str">
        <f>LEFT(TEXT(Locations[[#This Row],[Zip Code]],"00000"),5)</f>
        <v>00000</v>
      </c>
    </row>
    <row r="2348" spans="2:23" x14ac:dyDescent="0.2">
      <c r="B2348" s="154">
        <v>2336</v>
      </c>
      <c r="C2348" s="33"/>
      <c r="D2348" s="33"/>
      <c r="E2348" s="37"/>
      <c r="F2348" s="38" t="str">
        <f>_xlfn.IFNA(VLOOKUP(Locations[[#This Row],[CleanZip]],ZipCodes[],2,0),"")</f>
        <v/>
      </c>
      <c r="G2348" s="38" t="str">
        <f>_xlfn.IFNA(VLOOKUP(Locations[[#This Row],[CleanZip]],ZipCodes[],3,0),"")</f>
        <v/>
      </c>
      <c r="H2348" s="33"/>
      <c r="I2348" s="39"/>
      <c r="J2348" s="39"/>
      <c r="K2348" s="40"/>
      <c r="L2348" s="40"/>
      <c r="M2348" s="33"/>
      <c r="N2348" s="40"/>
      <c r="O2348" s="33"/>
      <c r="P2348" s="33"/>
      <c r="Q2348" s="33"/>
      <c r="R2348" s="33"/>
      <c r="S2348" s="33"/>
      <c r="T2348" s="33"/>
      <c r="U2348" s="33"/>
      <c r="V2348" s="33"/>
      <c r="W2348" s="23" t="str">
        <f>LEFT(TEXT(Locations[[#This Row],[Zip Code]],"00000"),5)</f>
        <v>00000</v>
      </c>
    </row>
    <row r="2349" spans="2:23" x14ac:dyDescent="0.2">
      <c r="B2349" s="154">
        <v>2337</v>
      </c>
      <c r="C2349" s="33"/>
      <c r="D2349" s="33"/>
      <c r="E2349" s="37"/>
      <c r="F2349" s="38" t="str">
        <f>_xlfn.IFNA(VLOOKUP(Locations[[#This Row],[CleanZip]],ZipCodes[],2,0),"")</f>
        <v/>
      </c>
      <c r="G2349" s="38" t="str">
        <f>_xlfn.IFNA(VLOOKUP(Locations[[#This Row],[CleanZip]],ZipCodes[],3,0),"")</f>
        <v/>
      </c>
      <c r="H2349" s="33"/>
      <c r="I2349" s="39"/>
      <c r="J2349" s="39"/>
      <c r="K2349" s="40"/>
      <c r="L2349" s="40"/>
      <c r="M2349" s="33"/>
      <c r="N2349" s="40"/>
      <c r="O2349" s="33"/>
      <c r="P2349" s="33"/>
      <c r="Q2349" s="33"/>
      <c r="R2349" s="33"/>
      <c r="S2349" s="33"/>
      <c r="T2349" s="33"/>
      <c r="U2349" s="33"/>
      <c r="V2349" s="33"/>
      <c r="W2349" s="23" t="str">
        <f>LEFT(TEXT(Locations[[#This Row],[Zip Code]],"00000"),5)</f>
        <v>00000</v>
      </c>
    </row>
    <row r="2350" spans="2:23" x14ac:dyDescent="0.2">
      <c r="B2350" s="154">
        <v>2338</v>
      </c>
      <c r="C2350" s="33"/>
      <c r="D2350" s="33"/>
      <c r="E2350" s="37"/>
      <c r="F2350" s="38" t="str">
        <f>_xlfn.IFNA(VLOOKUP(Locations[[#This Row],[CleanZip]],ZipCodes[],2,0),"")</f>
        <v/>
      </c>
      <c r="G2350" s="38" t="str">
        <f>_xlfn.IFNA(VLOOKUP(Locations[[#This Row],[CleanZip]],ZipCodes[],3,0),"")</f>
        <v/>
      </c>
      <c r="H2350" s="33"/>
      <c r="I2350" s="39"/>
      <c r="J2350" s="39"/>
      <c r="K2350" s="40"/>
      <c r="L2350" s="40"/>
      <c r="M2350" s="33"/>
      <c r="N2350" s="40"/>
      <c r="O2350" s="33"/>
      <c r="P2350" s="33"/>
      <c r="Q2350" s="33"/>
      <c r="R2350" s="33"/>
      <c r="S2350" s="33"/>
      <c r="T2350" s="33"/>
      <c r="U2350" s="33"/>
      <c r="V2350" s="33"/>
      <c r="W2350" s="23" t="str">
        <f>LEFT(TEXT(Locations[[#This Row],[Zip Code]],"00000"),5)</f>
        <v>00000</v>
      </c>
    </row>
    <row r="2351" spans="2:23" x14ac:dyDescent="0.2">
      <c r="B2351" s="154">
        <v>2339</v>
      </c>
      <c r="C2351" s="33"/>
      <c r="D2351" s="33"/>
      <c r="E2351" s="37"/>
      <c r="F2351" s="38" t="str">
        <f>_xlfn.IFNA(VLOOKUP(Locations[[#This Row],[CleanZip]],ZipCodes[],2,0),"")</f>
        <v/>
      </c>
      <c r="G2351" s="38" t="str">
        <f>_xlfn.IFNA(VLOOKUP(Locations[[#This Row],[CleanZip]],ZipCodes[],3,0),"")</f>
        <v/>
      </c>
      <c r="H2351" s="33"/>
      <c r="I2351" s="39"/>
      <c r="J2351" s="39"/>
      <c r="K2351" s="40"/>
      <c r="L2351" s="40"/>
      <c r="M2351" s="33"/>
      <c r="N2351" s="40"/>
      <c r="O2351" s="33"/>
      <c r="P2351" s="33"/>
      <c r="Q2351" s="33"/>
      <c r="R2351" s="33"/>
      <c r="S2351" s="33"/>
      <c r="T2351" s="33"/>
      <c r="U2351" s="33"/>
      <c r="V2351" s="33"/>
      <c r="W2351" s="23" t="str">
        <f>LEFT(TEXT(Locations[[#This Row],[Zip Code]],"00000"),5)</f>
        <v>00000</v>
      </c>
    </row>
    <row r="2352" spans="2:23" x14ac:dyDescent="0.2">
      <c r="B2352" s="154">
        <v>2340</v>
      </c>
      <c r="C2352" s="33"/>
      <c r="D2352" s="33"/>
      <c r="E2352" s="37"/>
      <c r="F2352" s="38" t="str">
        <f>_xlfn.IFNA(VLOOKUP(Locations[[#This Row],[CleanZip]],ZipCodes[],2,0),"")</f>
        <v/>
      </c>
      <c r="G2352" s="38" t="str">
        <f>_xlfn.IFNA(VLOOKUP(Locations[[#This Row],[CleanZip]],ZipCodes[],3,0),"")</f>
        <v/>
      </c>
      <c r="H2352" s="33"/>
      <c r="I2352" s="39"/>
      <c r="J2352" s="39"/>
      <c r="K2352" s="40"/>
      <c r="L2352" s="40"/>
      <c r="M2352" s="33"/>
      <c r="N2352" s="40"/>
      <c r="O2352" s="33"/>
      <c r="P2352" s="33"/>
      <c r="Q2352" s="33"/>
      <c r="R2352" s="33"/>
      <c r="S2352" s="33"/>
      <c r="T2352" s="33"/>
      <c r="U2352" s="33"/>
      <c r="V2352" s="33"/>
      <c r="W2352" s="23" t="str">
        <f>LEFT(TEXT(Locations[[#This Row],[Zip Code]],"00000"),5)</f>
        <v>00000</v>
      </c>
    </row>
    <row r="2353" spans="2:23" x14ac:dyDescent="0.2">
      <c r="B2353" s="154">
        <v>2341</v>
      </c>
      <c r="C2353" s="33"/>
      <c r="D2353" s="33"/>
      <c r="E2353" s="37"/>
      <c r="F2353" s="38" t="str">
        <f>_xlfn.IFNA(VLOOKUP(Locations[[#This Row],[CleanZip]],ZipCodes[],2,0),"")</f>
        <v/>
      </c>
      <c r="G2353" s="38" t="str">
        <f>_xlfn.IFNA(VLOOKUP(Locations[[#This Row],[CleanZip]],ZipCodes[],3,0),"")</f>
        <v/>
      </c>
      <c r="H2353" s="33"/>
      <c r="I2353" s="39"/>
      <c r="J2353" s="39"/>
      <c r="K2353" s="40"/>
      <c r="L2353" s="40"/>
      <c r="M2353" s="33"/>
      <c r="N2353" s="40"/>
      <c r="O2353" s="33"/>
      <c r="P2353" s="33"/>
      <c r="Q2353" s="33"/>
      <c r="R2353" s="33"/>
      <c r="S2353" s="33"/>
      <c r="T2353" s="33"/>
      <c r="U2353" s="33"/>
      <c r="V2353" s="33"/>
      <c r="W2353" s="23" t="str">
        <f>LEFT(TEXT(Locations[[#This Row],[Zip Code]],"00000"),5)</f>
        <v>00000</v>
      </c>
    </row>
    <row r="2354" spans="2:23" x14ac:dyDescent="0.2">
      <c r="B2354" s="154">
        <v>2342</v>
      </c>
      <c r="C2354" s="33"/>
      <c r="D2354" s="33"/>
      <c r="E2354" s="37"/>
      <c r="F2354" s="38" t="str">
        <f>_xlfn.IFNA(VLOOKUP(Locations[[#This Row],[CleanZip]],ZipCodes[],2,0),"")</f>
        <v/>
      </c>
      <c r="G2354" s="38" t="str">
        <f>_xlfn.IFNA(VLOOKUP(Locations[[#This Row],[CleanZip]],ZipCodes[],3,0),"")</f>
        <v/>
      </c>
      <c r="H2354" s="33"/>
      <c r="I2354" s="39"/>
      <c r="J2354" s="39"/>
      <c r="K2354" s="40"/>
      <c r="L2354" s="40"/>
      <c r="M2354" s="33"/>
      <c r="N2354" s="40"/>
      <c r="O2354" s="33"/>
      <c r="P2354" s="33"/>
      <c r="Q2354" s="33"/>
      <c r="R2354" s="33"/>
      <c r="S2354" s="33"/>
      <c r="T2354" s="33"/>
      <c r="U2354" s="33"/>
      <c r="V2354" s="33"/>
      <c r="W2354" s="23" t="str">
        <f>LEFT(TEXT(Locations[[#This Row],[Zip Code]],"00000"),5)</f>
        <v>00000</v>
      </c>
    </row>
    <row r="2355" spans="2:23" x14ac:dyDescent="0.2">
      <c r="B2355" s="154">
        <v>2343</v>
      </c>
      <c r="C2355" s="33"/>
      <c r="D2355" s="33"/>
      <c r="E2355" s="37"/>
      <c r="F2355" s="38" t="str">
        <f>_xlfn.IFNA(VLOOKUP(Locations[[#This Row],[CleanZip]],ZipCodes[],2,0),"")</f>
        <v/>
      </c>
      <c r="G2355" s="38" t="str">
        <f>_xlfn.IFNA(VLOOKUP(Locations[[#This Row],[CleanZip]],ZipCodes[],3,0),"")</f>
        <v/>
      </c>
      <c r="H2355" s="33"/>
      <c r="I2355" s="39"/>
      <c r="J2355" s="39"/>
      <c r="K2355" s="40"/>
      <c r="L2355" s="40"/>
      <c r="M2355" s="33"/>
      <c r="N2355" s="40"/>
      <c r="O2355" s="33"/>
      <c r="P2355" s="33"/>
      <c r="Q2355" s="33"/>
      <c r="R2355" s="33"/>
      <c r="S2355" s="33"/>
      <c r="T2355" s="33"/>
      <c r="U2355" s="33"/>
      <c r="V2355" s="33"/>
      <c r="W2355" s="23" t="str">
        <f>LEFT(TEXT(Locations[[#This Row],[Zip Code]],"00000"),5)</f>
        <v>00000</v>
      </c>
    </row>
    <row r="2356" spans="2:23" x14ac:dyDescent="0.2">
      <c r="B2356" s="154">
        <v>2344</v>
      </c>
      <c r="C2356" s="33"/>
      <c r="D2356" s="33"/>
      <c r="E2356" s="37"/>
      <c r="F2356" s="38" t="str">
        <f>_xlfn.IFNA(VLOOKUP(Locations[[#This Row],[CleanZip]],ZipCodes[],2,0),"")</f>
        <v/>
      </c>
      <c r="G2356" s="38" t="str">
        <f>_xlfn.IFNA(VLOOKUP(Locations[[#This Row],[CleanZip]],ZipCodes[],3,0),"")</f>
        <v/>
      </c>
      <c r="H2356" s="33"/>
      <c r="I2356" s="39"/>
      <c r="J2356" s="39"/>
      <c r="K2356" s="40"/>
      <c r="L2356" s="40"/>
      <c r="M2356" s="33"/>
      <c r="N2356" s="40"/>
      <c r="O2356" s="33"/>
      <c r="P2356" s="33"/>
      <c r="Q2356" s="33"/>
      <c r="R2356" s="33"/>
      <c r="S2356" s="33"/>
      <c r="T2356" s="33"/>
      <c r="U2356" s="33"/>
      <c r="V2356" s="33"/>
      <c r="W2356" s="23" t="str">
        <f>LEFT(TEXT(Locations[[#This Row],[Zip Code]],"00000"),5)</f>
        <v>00000</v>
      </c>
    </row>
    <row r="2357" spans="2:23" x14ac:dyDescent="0.2">
      <c r="B2357" s="154">
        <v>2345</v>
      </c>
      <c r="C2357" s="33"/>
      <c r="D2357" s="33"/>
      <c r="E2357" s="37"/>
      <c r="F2357" s="38" t="str">
        <f>_xlfn.IFNA(VLOOKUP(Locations[[#This Row],[CleanZip]],ZipCodes[],2,0),"")</f>
        <v/>
      </c>
      <c r="G2357" s="38" t="str">
        <f>_xlfn.IFNA(VLOOKUP(Locations[[#This Row],[CleanZip]],ZipCodes[],3,0),"")</f>
        <v/>
      </c>
      <c r="H2357" s="33"/>
      <c r="I2357" s="39"/>
      <c r="J2357" s="39"/>
      <c r="K2357" s="40"/>
      <c r="L2357" s="40"/>
      <c r="M2357" s="33"/>
      <c r="N2357" s="40"/>
      <c r="O2357" s="33"/>
      <c r="P2357" s="33"/>
      <c r="Q2357" s="33"/>
      <c r="R2357" s="33"/>
      <c r="S2357" s="33"/>
      <c r="T2357" s="33"/>
      <c r="U2357" s="33"/>
      <c r="V2357" s="33"/>
      <c r="W2357" s="23" t="str">
        <f>LEFT(TEXT(Locations[[#This Row],[Zip Code]],"00000"),5)</f>
        <v>00000</v>
      </c>
    </row>
    <row r="2358" spans="2:23" x14ac:dyDescent="0.2">
      <c r="B2358" s="154">
        <v>2346</v>
      </c>
      <c r="C2358" s="33"/>
      <c r="D2358" s="33"/>
      <c r="E2358" s="37"/>
      <c r="F2358" s="38" t="str">
        <f>_xlfn.IFNA(VLOOKUP(Locations[[#This Row],[CleanZip]],ZipCodes[],2,0),"")</f>
        <v/>
      </c>
      <c r="G2358" s="38" t="str">
        <f>_xlfn.IFNA(VLOOKUP(Locations[[#This Row],[CleanZip]],ZipCodes[],3,0),"")</f>
        <v/>
      </c>
      <c r="H2358" s="33"/>
      <c r="I2358" s="39"/>
      <c r="J2358" s="39"/>
      <c r="K2358" s="40"/>
      <c r="L2358" s="40"/>
      <c r="M2358" s="33"/>
      <c r="N2358" s="40"/>
      <c r="O2358" s="33"/>
      <c r="P2358" s="33"/>
      <c r="Q2358" s="33"/>
      <c r="R2358" s="33"/>
      <c r="S2358" s="33"/>
      <c r="T2358" s="33"/>
      <c r="U2358" s="33"/>
      <c r="V2358" s="33"/>
      <c r="W2358" s="23" t="str">
        <f>LEFT(TEXT(Locations[[#This Row],[Zip Code]],"00000"),5)</f>
        <v>00000</v>
      </c>
    </row>
    <row r="2359" spans="2:23" x14ac:dyDescent="0.2">
      <c r="B2359" s="154">
        <v>2347</v>
      </c>
      <c r="C2359" s="33"/>
      <c r="D2359" s="33"/>
      <c r="E2359" s="37"/>
      <c r="F2359" s="38" t="str">
        <f>_xlfn.IFNA(VLOOKUP(Locations[[#This Row],[CleanZip]],ZipCodes[],2,0),"")</f>
        <v/>
      </c>
      <c r="G2359" s="38" t="str">
        <f>_xlfn.IFNA(VLOOKUP(Locations[[#This Row],[CleanZip]],ZipCodes[],3,0),"")</f>
        <v/>
      </c>
      <c r="H2359" s="33"/>
      <c r="I2359" s="39"/>
      <c r="J2359" s="39"/>
      <c r="K2359" s="40"/>
      <c r="L2359" s="40"/>
      <c r="M2359" s="33"/>
      <c r="N2359" s="40"/>
      <c r="O2359" s="33"/>
      <c r="P2359" s="33"/>
      <c r="Q2359" s="33"/>
      <c r="R2359" s="33"/>
      <c r="S2359" s="33"/>
      <c r="T2359" s="33"/>
      <c r="U2359" s="33"/>
      <c r="V2359" s="33"/>
      <c r="W2359" s="23" t="str">
        <f>LEFT(TEXT(Locations[[#This Row],[Zip Code]],"00000"),5)</f>
        <v>00000</v>
      </c>
    </row>
    <row r="2360" spans="2:23" x14ac:dyDescent="0.2">
      <c r="B2360" s="154">
        <v>2348</v>
      </c>
      <c r="C2360" s="33"/>
      <c r="D2360" s="33"/>
      <c r="E2360" s="37"/>
      <c r="F2360" s="38" t="str">
        <f>_xlfn.IFNA(VLOOKUP(Locations[[#This Row],[CleanZip]],ZipCodes[],2,0),"")</f>
        <v/>
      </c>
      <c r="G2360" s="38" t="str">
        <f>_xlfn.IFNA(VLOOKUP(Locations[[#This Row],[CleanZip]],ZipCodes[],3,0),"")</f>
        <v/>
      </c>
      <c r="H2360" s="33"/>
      <c r="I2360" s="39"/>
      <c r="J2360" s="39"/>
      <c r="K2360" s="40"/>
      <c r="L2360" s="40"/>
      <c r="M2360" s="33"/>
      <c r="N2360" s="40"/>
      <c r="O2360" s="33"/>
      <c r="P2360" s="33"/>
      <c r="Q2360" s="33"/>
      <c r="R2360" s="33"/>
      <c r="S2360" s="33"/>
      <c r="T2360" s="33"/>
      <c r="U2360" s="33"/>
      <c r="V2360" s="33"/>
      <c r="W2360" s="23" t="str">
        <f>LEFT(TEXT(Locations[[#This Row],[Zip Code]],"00000"),5)</f>
        <v>00000</v>
      </c>
    </row>
    <row r="2361" spans="2:23" x14ac:dyDescent="0.2">
      <c r="B2361" s="154">
        <v>2349</v>
      </c>
      <c r="C2361" s="33"/>
      <c r="D2361" s="33"/>
      <c r="E2361" s="37"/>
      <c r="F2361" s="38" t="str">
        <f>_xlfn.IFNA(VLOOKUP(Locations[[#This Row],[CleanZip]],ZipCodes[],2,0),"")</f>
        <v/>
      </c>
      <c r="G2361" s="38" t="str">
        <f>_xlfn.IFNA(VLOOKUP(Locations[[#This Row],[CleanZip]],ZipCodes[],3,0),"")</f>
        <v/>
      </c>
      <c r="H2361" s="33"/>
      <c r="I2361" s="39"/>
      <c r="J2361" s="39"/>
      <c r="K2361" s="40"/>
      <c r="L2361" s="40"/>
      <c r="M2361" s="33"/>
      <c r="N2361" s="40"/>
      <c r="O2361" s="33"/>
      <c r="P2361" s="33"/>
      <c r="Q2361" s="33"/>
      <c r="R2361" s="33"/>
      <c r="S2361" s="33"/>
      <c r="T2361" s="33"/>
      <c r="U2361" s="33"/>
      <c r="V2361" s="33"/>
      <c r="W2361" s="23" t="str">
        <f>LEFT(TEXT(Locations[[#This Row],[Zip Code]],"00000"),5)</f>
        <v>00000</v>
      </c>
    </row>
    <row r="2362" spans="2:23" x14ac:dyDescent="0.2">
      <c r="B2362" s="154">
        <v>2350</v>
      </c>
      <c r="C2362" s="33"/>
      <c r="D2362" s="33"/>
      <c r="E2362" s="37"/>
      <c r="F2362" s="38" t="str">
        <f>_xlfn.IFNA(VLOOKUP(Locations[[#This Row],[CleanZip]],ZipCodes[],2,0),"")</f>
        <v/>
      </c>
      <c r="G2362" s="38" t="str">
        <f>_xlfn.IFNA(VLOOKUP(Locations[[#This Row],[CleanZip]],ZipCodes[],3,0),"")</f>
        <v/>
      </c>
      <c r="H2362" s="33"/>
      <c r="I2362" s="39"/>
      <c r="J2362" s="39"/>
      <c r="K2362" s="40"/>
      <c r="L2362" s="40"/>
      <c r="M2362" s="33"/>
      <c r="N2362" s="40"/>
      <c r="O2362" s="33"/>
      <c r="P2362" s="33"/>
      <c r="Q2362" s="33"/>
      <c r="R2362" s="33"/>
      <c r="S2362" s="33"/>
      <c r="T2362" s="33"/>
      <c r="U2362" s="33"/>
      <c r="V2362" s="33"/>
      <c r="W2362" s="23" t="str">
        <f>LEFT(TEXT(Locations[[#This Row],[Zip Code]],"00000"),5)</f>
        <v>00000</v>
      </c>
    </row>
    <row r="2363" spans="2:23" x14ac:dyDescent="0.2">
      <c r="B2363" s="154">
        <v>2351</v>
      </c>
      <c r="C2363" s="33"/>
      <c r="D2363" s="33"/>
      <c r="E2363" s="37"/>
      <c r="F2363" s="38" t="str">
        <f>_xlfn.IFNA(VLOOKUP(Locations[[#This Row],[CleanZip]],ZipCodes[],2,0),"")</f>
        <v/>
      </c>
      <c r="G2363" s="38" t="str">
        <f>_xlfn.IFNA(VLOOKUP(Locations[[#This Row],[CleanZip]],ZipCodes[],3,0),"")</f>
        <v/>
      </c>
      <c r="H2363" s="33"/>
      <c r="I2363" s="39"/>
      <c r="J2363" s="39"/>
      <c r="K2363" s="40"/>
      <c r="L2363" s="40"/>
      <c r="M2363" s="33"/>
      <c r="N2363" s="40"/>
      <c r="O2363" s="33"/>
      <c r="P2363" s="33"/>
      <c r="Q2363" s="33"/>
      <c r="R2363" s="33"/>
      <c r="S2363" s="33"/>
      <c r="T2363" s="33"/>
      <c r="U2363" s="33"/>
      <c r="V2363" s="33"/>
      <c r="W2363" s="23" t="str">
        <f>LEFT(TEXT(Locations[[#This Row],[Zip Code]],"00000"),5)</f>
        <v>00000</v>
      </c>
    </row>
    <row r="2364" spans="2:23" x14ac:dyDescent="0.2">
      <c r="B2364" s="154">
        <v>2352</v>
      </c>
      <c r="C2364" s="33"/>
      <c r="D2364" s="33"/>
      <c r="E2364" s="37"/>
      <c r="F2364" s="38" t="str">
        <f>_xlfn.IFNA(VLOOKUP(Locations[[#This Row],[CleanZip]],ZipCodes[],2,0),"")</f>
        <v/>
      </c>
      <c r="G2364" s="38" t="str">
        <f>_xlfn.IFNA(VLOOKUP(Locations[[#This Row],[CleanZip]],ZipCodes[],3,0),"")</f>
        <v/>
      </c>
      <c r="H2364" s="33"/>
      <c r="I2364" s="39"/>
      <c r="J2364" s="39"/>
      <c r="K2364" s="40"/>
      <c r="L2364" s="40"/>
      <c r="M2364" s="33"/>
      <c r="N2364" s="40"/>
      <c r="O2364" s="33"/>
      <c r="P2364" s="33"/>
      <c r="Q2364" s="33"/>
      <c r="R2364" s="33"/>
      <c r="S2364" s="33"/>
      <c r="T2364" s="33"/>
      <c r="U2364" s="33"/>
      <c r="V2364" s="33"/>
      <c r="W2364" s="23" t="str">
        <f>LEFT(TEXT(Locations[[#This Row],[Zip Code]],"00000"),5)</f>
        <v>00000</v>
      </c>
    </row>
    <row r="2365" spans="2:23" x14ac:dyDescent="0.2">
      <c r="B2365" s="154">
        <v>2353</v>
      </c>
      <c r="C2365" s="33"/>
      <c r="D2365" s="33"/>
      <c r="E2365" s="37"/>
      <c r="F2365" s="38" t="str">
        <f>_xlfn.IFNA(VLOOKUP(Locations[[#This Row],[CleanZip]],ZipCodes[],2,0),"")</f>
        <v/>
      </c>
      <c r="G2365" s="38" t="str">
        <f>_xlfn.IFNA(VLOOKUP(Locations[[#This Row],[CleanZip]],ZipCodes[],3,0),"")</f>
        <v/>
      </c>
      <c r="H2365" s="33"/>
      <c r="I2365" s="39"/>
      <c r="J2365" s="39"/>
      <c r="K2365" s="40"/>
      <c r="L2365" s="40"/>
      <c r="M2365" s="33"/>
      <c r="N2365" s="40"/>
      <c r="O2365" s="33"/>
      <c r="P2365" s="33"/>
      <c r="Q2365" s="33"/>
      <c r="R2365" s="33"/>
      <c r="S2365" s="33"/>
      <c r="T2365" s="33"/>
      <c r="U2365" s="33"/>
      <c r="V2365" s="33"/>
      <c r="W2365" s="23" t="str">
        <f>LEFT(TEXT(Locations[[#This Row],[Zip Code]],"00000"),5)</f>
        <v>00000</v>
      </c>
    </row>
    <row r="2366" spans="2:23" x14ac:dyDescent="0.2">
      <c r="B2366" s="154">
        <v>2354</v>
      </c>
      <c r="C2366" s="33"/>
      <c r="D2366" s="33"/>
      <c r="E2366" s="37"/>
      <c r="F2366" s="38" t="str">
        <f>_xlfn.IFNA(VLOOKUP(Locations[[#This Row],[CleanZip]],ZipCodes[],2,0),"")</f>
        <v/>
      </c>
      <c r="G2366" s="38" t="str">
        <f>_xlfn.IFNA(VLOOKUP(Locations[[#This Row],[CleanZip]],ZipCodes[],3,0),"")</f>
        <v/>
      </c>
      <c r="H2366" s="33"/>
      <c r="I2366" s="39"/>
      <c r="J2366" s="39"/>
      <c r="K2366" s="40"/>
      <c r="L2366" s="40"/>
      <c r="M2366" s="33"/>
      <c r="N2366" s="40"/>
      <c r="O2366" s="33"/>
      <c r="P2366" s="33"/>
      <c r="Q2366" s="33"/>
      <c r="R2366" s="33"/>
      <c r="S2366" s="33"/>
      <c r="T2366" s="33"/>
      <c r="U2366" s="33"/>
      <c r="V2366" s="33"/>
      <c r="W2366" s="23" t="str">
        <f>LEFT(TEXT(Locations[[#This Row],[Zip Code]],"00000"),5)</f>
        <v>00000</v>
      </c>
    </row>
    <row r="2367" spans="2:23" x14ac:dyDescent="0.2">
      <c r="B2367" s="154">
        <v>2355</v>
      </c>
      <c r="C2367" s="33"/>
      <c r="D2367" s="33"/>
      <c r="E2367" s="37"/>
      <c r="F2367" s="38" t="str">
        <f>_xlfn.IFNA(VLOOKUP(Locations[[#This Row],[CleanZip]],ZipCodes[],2,0),"")</f>
        <v/>
      </c>
      <c r="G2367" s="38" t="str">
        <f>_xlfn.IFNA(VLOOKUP(Locations[[#This Row],[CleanZip]],ZipCodes[],3,0),"")</f>
        <v/>
      </c>
      <c r="H2367" s="33"/>
      <c r="I2367" s="39"/>
      <c r="J2367" s="39"/>
      <c r="K2367" s="40"/>
      <c r="L2367" s="40"/>
      <c r="M2367" s="33"/>
      <c r="N2367" s="40"/>
      <c r="O2367" s="33"/>
      <c r="P2367" s="33"/>
      <c r="Q2367" s="33"/>
      <c r="R2367" s="33"/>
      <c r="S2367" s="33"/>
      <c r="T2367" s="33"/>
      <c r="U2367" s="33"/>
      <c r="V2367" s="33"/>
      <c r="W2367" s="23" t="str">
        <f>LEFT(TEXT(Locations[[#This Row],[Zip Code]],"00000"),5)</f>
        <v>00000</v>
      </c>
    </row>
    <row r="2368" spans="2:23" x14ac:dyDescent="0.2">
      <c r="B2368" s="154">
        <v>2356</v>
      </c>
      <c r="C2368" s="33"/>
      <c r="D2368" s="33"/>
      <c r="E2368" s="37"/>
      <c r="F2368" s="38" t="str">
        <f>_xlfn.IFNA(VLOOKUP(Locations[[#This Row],[CleanZip]],ZipCodes[],2,0),"")</f>
        <v/>
      </c>
      <c r="G2368" s="38" t="str">
        <f>_xlfn.IFNA(VLOOKUP(Locations[[#This Row],[CleanZip]],ZipCodes[],3,0),"")</f>
        <v/>
      </c>
      <c r="H2368" s="33"/>
      <c r="I2368" s="39"/>
      <c r="J2368" s="39"/>
      <c r="K2368" s="40"/>
      <c r="L2368" s="40"/>
      <c r="M2368" s="33"/>
      <c r="N2368" s="40"/>
      <c r="O2368" s="33"/>
      <c r="P2368" s="33"/>
      <c r="Q2368" s="33"/>
      <c r="R2368" s="33"/>
      <c r="S2368" s="33"/>
      <c r="T2368" s="33"/>
      <c r="U2368" s="33"/>
      <c r="V2368" s="33"/>
      <c r="W2368" s="23" t="str">
        <f>LEFT(TEXT(Locations[[#This Row],[Zip Code]],"00000"),5)</f>
        <v>00000</v>
      </c>
    </row>
    <row r="2369" spans="2:23" x14ac:dyDescent="0.2">
      <c r="B2369" s="154">
        <v>2357</v>
      </c>
      <c r="C2369" s="33"/>
      <c r="D2369" s="33"/>
      <c r="E2369" s="37"/>
      <c r="F2369" s="38" t="str">
        <f>_xlfn.IFNA(VLOOKUP(Locations[[#This Row],[CleanZip]],ZipCodes[],2,0),"")</f>
        <v/>
      </c>
      <c r="G2369" s="38" t="str">
        <f>_xlfn.IFNA(VLOOKUP(Locations[[#This Row],[CleanZip]],ZipCodes[],3,0),"")</f>
        <v/>
      </c>
      <c r="H2369" s="33"/>
      <c r="I2369" s="39"/>
      <c r="J2369" s="39"/>
      <c r="K2369" s="40"/>
      <c r="L2369" s="40"/>
      <c r="M2369" s="33"/>
      <c r="N2369" s="40"/>
      <c r="O2369" s="33"/>
      <c r="P2369" s="33"/>
      <c r="Q2369" s="33"/>
      <c r="R2369" s="33"/>
      <c r="S2369" s="33"/>
      <c r="T2369" s="33"/>
      <c r="U2369" s="33"/>
      <c r="V2369" s="33"/>
      <c r="W2369" s="23" t="str">
        <f>LEFT(TEXT(Locations[[#This Row],[Zip Code]],"00000"),5)</f>
        <v>00000</v>
      </c>
    </row>
    <row r="2370" spans="2:23" x14ac:dyDescent="0.2">
      <c r="B2370" s="154">
        <v>2358</v>
      </c>
      <c r="C2370" s="33"/>
      <c r="D2370" s="33"/>
      <c r="E2370" s="37"/>
      <c r="F2370" s="38" t="str">
        <f>_xlfn.IFNA(VLOOKUP(Locations[[#This Row],[CleanZip]],ZipCodes[],2,0),"")</f>
        <v/>
      </c>
      <c r="G2370" s="38" t="str">
        <f>_xlfn.IFNA(VLOOKUP(Locations[[#This Row],[CleanZip]],ZipCodes[],3,0),"")</f>
        <v/>
      </c>
      <c r="H2370" s="33"/>
      <c r="I2370" s="39"/>
      <c r="J2370" s="39"/>
      <c r="K2370" s="40"/>
      <c r="L2370" s="40"/>
      <c r="M2370" s="33"/>
      <c r="N2370" s="40"/>
      <c r="O2370" s="33"/>
      <c r="P2370" s="33"/>
      <c r="Q2370" s="33"/>
      <c r="R2370" s="33"/>
      <c r="S2370" s="33"/>
      <c r="T2370" s="33"/>
      <c r="U2370" s="33"/>
      <c r="V2370" s="33"/>
      <c r="W2370" s="23" t="str">
        <f>LEFT(TEXT(Locations[[#This Row],[Zip Code]],"00000"),5)</f>
        <v>00000</v>
      </c>
    </row>
    <row r="2371" spans="2:23" x14ac:dyDescent="0.2">
      <c r="B2371" s="154">
        <v>2359</v>
      </c>
      <c r="C2371" s="33"/>
      <c r="D2371" s="33"/>
      <c r="E2371" s="37"/>
      <c r="F2371" s="38" t="str">
        <f>_xlfn.IFNA(VLOOKUP(Locations[[#This Row],[CleanZip]],ZipCodes[],2,0),"")</f>
        <v/>
      </c>
      <c r="G2371" s="38" t="str">
        <f>_xlfn.IFNA(VLOOKUP(Locations[[#This Row],[CleanZip]],ZipCodes[],3,0),"")</f>
        <v/>
      </c>
      <c r="H2371" s="33"/>
      <c r="I2371" s="39"/>
      <c r="J2371" s="39"/>
      <c r="K2371" s="40"/>
      <c r="L2371" s="40"/>
      <c r="M2371" s="33"/>
      <c r="N2371" s="40"/>
      <c r="O2371" s="33"/>
      <c r="P2371" s="33"/>
      <c r="Q2371" s="33"/>
      <c r="R2371" s="33"/>
      <c r="S2371" s="33"/>
      <c r="T2371" s="33"/>
      <c r="U2371" s="33"/>
      <c r="V2371" s="33"/>
      <c r="W2371" s="23" t="str">
        <f>LEFT(TEXT(Locations[[#This Row],[Zip Code]],"00000"),5)</f>
        <v>00000</v>
      </c>
    </row>
    <row r="2372" spans="2:23" x14ac:dyDescent="0.2">
      <c r="B2372" s="154">
        <v>2360</v>
      </c>
      <c r="C2372" s="33"/>
      <c r="D2372" s="33"/>
      <c r="E2372" s="37"/>
      <c r="F2372" s="38" t="str">
        <f>_xlfn.IFNA(VLOOKUP(Locations[[#This Row],[CleanZip]],ZipCodes[],2,0),"")</f>
        <v/>
      </c>
      <c r="G2372" s="38" t="str">
        <f>_xlfn.IFNA(VLOOKUP(Locations[[#This Row],[CleanZip]],ZipCodes[],3,0),"")</f>
        <v/>
      </c>
      <c r="H2372" s="33"/>
      <c r="I2372" s="39"/>
      <c r="J2372" s="39"/>
      <c r="K2372" s="40"/>
      <c r="L2372" s="40"/>
      <c r="M2372" s="33"/>
      <c r="N2372" s="40"/>
      <c r="O2372" s="33"/>
      <c r="P2372" s="33"/>
      <c r="Q2372" s="33"/>
      <c r="R2372" s="33"/>
      <c r="S2372" s="33"/>
      <c r="T2372" s="33"/>
      <c r="U2372" s="33"/>
      <c r="V2372" s="33"/>
      <c r="W2372" s="23" t="str">
        <f>LEFT(TEXT(Locations[[#This Row],[Zip Code]],"00000"),5)</f>
        <v>00000</v>
      </c>
    </row>
    <row r="2373" spans="2:23" x14ac:dyDescent="0.2">
      <c r="B2373" s="154">
        <v>2361</v>
      </c>
      <c r="C2373" s="33"/>
      <c r="D2373" s="33"/>
      <c r="E2373" s="37"/>
      <c r="F2373" s="38" t="str">
        <f>_xlfn.IFNA(VLOOKUP(Locations[[#This Row],[CleanZip]],ZipCodes[],2,0),"")</f>
        <v/>
      </c>
      <c r="G2373" s="38" t="str">
        <f>_xlfn.IFNA(VLOOKUP(Locations[[#This Row],[CleanZip]],ZipCodes[],3,0),"")</f>
        <v/>
      </c>
      <c r="H2373" s="33"/>
      <c r="I2373" s="39"/>
      <c r="J2373" s="39"/>
      <c r="K2373" s="40"/>
      <c r="L2373" s="40"/>
      <c r="M2373" s="33"/>
      <c r="N2373" s="40"/>
      <c r="O2373" s="33"/>
      <c r="P2373" s="33"/>
      <c r="Q2373" s="33"/>
      <c r="R2373" s="33"/>
      <c r="S2373" s="33"/>
      <c r="T2373" s="33"/>
      <c r="U2373" s="33"/>
      <c r="V2373" s="33"/>
      <c r="W2373" s="23" t="str">
        <f>LEFT(TEXT(Locations[[#This Row],[Zip Code]],"00000"),5)</f>
        <v>00000</v>
      </c>
    </row>
    <row r="2374" spans="2:23" x14ac:dyDescent="0.2">
      <c r="B2374" s="154">
        <v>2362</v>
      </c>
      <c r="C2374" s="33"/>
      <c r="D2374" s="33"/>
      <c r="E2374" s="37"/>
      <c r="F2374" s="38" t="str">
        <f>_xlfn.IFNA(VLOOKUP(Locations[[#This Row],[CleanZip]],ZipCodes[],2,0),"")</f>
        <v/>
      </c>
      <c r="G2374" s="38" t="str">
        <f>_xlfn.IFNA(VLOOKUP(Locations[[#This Row],[CleanZip]],ZipCodes[],3,0),"")</f>
        <v/>
      </c>
      <c r="H2374" s="33"/>
      <c r="I2374" s="39"/>
      <c r="J2374" s="39"/>
      <c r="K2374" s="40"/>
      <c r="L2374" s="40"/>
      <c r="M2374" s="33"/>
      <c r="N2374" s="40"/>
      <c r="O2374" s="33"/>
      <c r="P2374" s="33"/>
      <c r="Q2374" s="33"/>
      <c r="R2374" s="33"/>
      <c r="S2374" s="33"/>
      <c r="T2374" s="33"/>
      <c r="U2374" s="33"/>
      <c r="V2374" s="33"/>
      <c r="W2374" s="23" t="str">
        <f>LEFT(TEXT(Locations[[#This Row],[Zip Code]],"00000"),5)</f>
        <v>00000</v>
      </c>
    </row>
    <row r="2375" spans="2:23" x14ac:dyDescent="0.2">
      <c r="B2375" s="154">
        <v>2363</v>
      </c>
      <c r="C2375" s="33"/>
      <c r="D2375" s="33"/>
      <c r="E2375" s="37"/>
      <c r="F2375" s="38" t="str">
        <f>_xlfn.IFNA(VLOOKUP(Locations[[#This Row],[CleanZip]],ZipCodes[],2,0),"")</f>
        <v/>
      </c>
      <c r="G2375" s="38" t="str">
        <f>_xlfn.IFNA(VLOOKUP(Locations[[#This Row],[CleanZip]],ZipCodes[],3,0),"")</f>
        <v/>
      </c>
      <c r="H2375" s="33"/>
      <c r="I2375" s="39"/>
      <c r="J2375" s="39"/>
      <c r="K2375" s="40"/>
      <c r="L2375" s="40"/>
      <c r="M2375" s="33"/>
      <c r="N2375" s="40"/>
      <c r="O2375" s="33"/>
      <c r="P2375" s="33"/>
      <c r="Q2375" s="33"/>
      <c r="R2375" s="33"/>
      <c r="S2375" s="33"/>
      <c r="T2375" s="33"/>
      <c r="U2375" s="33"/>
      <c r="V2375" s="33"/>
      <c r="W2375" s="23" t="str">
        <f>LEFT(TEXT(Locations[[#This Row],[Zip Code]],"00000"),5)</f>
        <v>00000</v>
      </c>
    </row>
    <row r="2376" spans="2:23" x14ac:dyDescent="0.2">
      <c r="B2376" s="154">
        <v>2364</v>
      </c>
      <c r="C2376" s="33"/>
      <c r="D2376" s="33"/>
      <c r="E2376" s="37"/>
      <c r="F2376" s="38" t="str">
        <f>_xlfn.IFNA(VLOOKUP(Locations[[#This Row],[CleanZip]],ZipCodes[],2,0),"")</f>
        <v/>
      </c>
      <c r="G2376" s="38" t="str">
        <f>_xlfn.IFNA(VLOOKUP(Locations[[#This Row],[CleanZip]],ZipCodes[],3,0),"")</f>
        <v/>
      </c>
      <c r="H2376" s="33"/>
      <c r="I2376" s="39"/>
      <c r="J2376" s="39"/>
      <c r="K2376" s="40"/>
      <c r="L2376" s="40"/>
      <c r="M2376" s="33"/>
      <c r="N2376" s="40"/>
      <c r="O2376" s="33"/>
      <c r="P2376" s="33"/>
      <c r="Q2376" s="33"/>
      <c r="R2376" s="33"/>
      <c r="S2376" s="33"/>
      <c r="T2376" s="33"/>
      <c r="U2376" s="33"/>
      <c r="V2376" s="33"/>
      <c r="W2376" s="23" t="str">
        <f>LEFT(TEXT(Locations[[#This Row],[Zip Code]],"00000"),5)</f>
        <v>00000</v>
      </c>
    </row>
    <row r="2377" spans="2:23" x14ac:dyDescent="0.2">
      <c r="B2377" s="154">
        <v>2365</v>
      </c>
      <c r="C2377" s="33"/>
      <c r="D2377" s="33"/>
      <c r="E2377" s="37"/>
      <c r="F2377" s="38" t="str">
        <f>_xlfn.IFNA(VLOOKUP(Locations[[#This Row],[CleanZip]],ZipCodes[],2,0),"")</f>
        <v/>
      </c>
      <c r="G2377" s="38" t="str">
        <f>_xlfn.IFNA(VLOOKUP(Locations[[#This Row],[CleanZip]],ZipCodes[],3,0),"")</f>
        <v/>
      </c>
      <c r="H2377" s="33"/>
      <c r="I2377" s="39"/>
      <c r="J2377" s="39"/>
      <c r="K2377" s="40"/>
      <c r="L2377" s="40"/>
      <c r="M2377" s="33"/>
      <c r="N2377" s="40"/>
      <c r="O2377" s="33"/>
      <c r="P2377" s="33"/>
      <c r="Q2377" s="33"/>
      <c r="R2377" s="33"/>
      <c r="S2377" s="33"/>
      <c r="T2377" s="33"/>
      <c r="U2377" s="33"/>
      <c r="V2377" s="33"/>
      <c r="W2377" s="23" t="str">
        <f>LEFT(TEXT(Locations[[#This Row],[Zip Code]],"00000"),5)</f>
        <v>00000</v>
      </c>
    </row>
    <row r="2378" spans="2:23" x14ac:dyDescent="0.2">
      <c r="B2378" s="154">
        <v>2366</v>
      </c>
      <c r="C2378" s="33"/>
      <c r="D2378" s="33"/>
      <c r="E2378" s="37"/>
      <c r="F2378" s="38" t="str">
        <f>_xlfn.IFNA(VLOOKUP(Locations[[#This Row],[CleanZip]],ZipCodes[],2,0),"")</f>
        <v/>
      </c>
      <c r="G2378" s="38" t="str">
        <f>_xlfn.IFNA(VLOOKUP(Locations[[#This Row],[CleanZip]],ZipCodes[],3,0),"")</f>
        <v/>
      </c>
      <c r="H2378" s="33"/>
      <c r="I2378" s="39"/>
      <c r="J2378" s="39"/>
      <c r="K2378" s="40"/>
      <c r="L2378" s="40"/>
      <c r="M2378" s="33"/>
      <c r="N2378" s="40"/>
      <c r="O2378" s="33"/>
      <c r="P2378" s="33"/>
      <c r="Q2378" s="33"/>
      <c r="R2378" s="33"/>
      <c r="S2378" s="33"/>
      <c r="T2378" s="33"/>
      <c r="U2378" s="33"/>
      <c r="V2378" s="33"/>
      <c r="W2378" s="23" t="str">
        <f>LEFT(TEXT(Locations[[#This Row],[Zip Code]],"00000"),5)</f>
        <v>00000</v>
      </c>
    </row>
    <row r="2379" spans="2:23" x14ac:dyDescent="0.2">
      <c r="B2379" s="154">
        <v>2367</v>
      </c>
      <c r="C2379" s="33"/>
      <c r="D2379" s="33"/>
      <c r="E2379" s="37"/>
      <c r="F2379" s="38" t="str">
        <f>_xlfn.IFNA(VLOOKUP(Locations[[#This Row],[CleanZip]],ZipCodes[],2,0),"")</f>
        <v/>
      </c>
      <c r="G2379" s="38" t="str">
        <f>_xlfn.IFNA(VLOOKUP(Locations[[#This Row],[CleanZip]],ZipCodes[],3,0),"")</f>
        <v/>
      </c>
      <c r="H2379" s="33"/>
      <c r="I2379" s="39"/>
      <c r="J2379" s="39"/>
      <c r="K2379" s="40"/>
      <c r="L2379" s="40"/>
      <c r="M2379" s="33"/>
      <c r="N2379" s="40"/>
      <c r="O2379" s="33"/>
      <c r="P2379" s="33"/>
      <c r="Q2379" s="33"/>
      <c r="R2379" s="33"/>
      <c r="S2379" s="33"/>
      <c r="T2379" s="33"/>
      <c r="U2379" s="33"/>
      <c r="V2379" s="33"/>
      <c r="W2379" s="23" t="str">
        <f>LEFT(TEXT(Locations[[#This Row],[Zip Code]],"00000"),5)</f>
        <v>00000</v>
      </c>
    </row>
    <row r="2380" spans="2:23" x14ac:dyDescent="0.2">
      <c r="B2380" s="154">
        <v>2368</v>
      </c>
      <c r="C2380" s="33"/>
      <c r="D2380" s="33"/>
      <c r="E2380" s="37"/>
      <c r="F2380" s="38" t="str">
        <f>_xlfn.IFNA(VLOOKUP(Locations[[#This Row],[CleanZip]],ZipCodes[],2,0),"")</f>
        <v/>
      </c>
      <c r="G2380" s="38" t="str">
        <f>_xlfn.IFNA(VLOOKUP(Locations[[#This Row],[CleanZip]],ZipCodes[],3,0),"")</f>
        <v/>
      </c>
      <c r="H2380" s="33"/>
      <c r="I2380" s="39"/>
      <c r="J2380" s="39"/>
      <c r="K2380" s="40"/>
      <c r="L2380" s="40"/>
      <c r="M2380" s="33"/>
      <c r="N2380" s="40"/>
      <c r="O2380" s="33"/>
      <c r="P2380" s="33"/>
      <c r="Q2380" s="33"/>
      <c r="R2380" s="33"/>
      <c r="S2380" s="33"/>
      <c r="T2380" s="33"/>
      <c r="U2380" s="33"/>
      <c r="V2380" s="33"/>
      <c r="W2380" s="23" t="str">
        <f>LEFT(TEXT(Locations[[#This Row],[Zip Code]],"00000"),5)</f>
        <v>00000</v>
      </c>
    </row>
    <row r="2381" spans="2:23" x14ac:dyDescent="0.2">
      <c r="B2381" s="154">
        <v>2369</v>
      </c>
      <c r="C2381" s="33"/>
      <c r="D2381" s="33"/>
      <c r="E2381" s="37"/>
      <c r="F2381" s="38" t="str">
        <f>_xlfn.IFNA(VLOOKUP(Locations[[#This Row],[CleanZip]],ZipCodes[],2,0),"")</f>
        <v/>
      </c>
      <c r="G2381" s="38" t="str">
        <f>_xlfn.IFNA(VLOOKUP(Locations[[#This Row],[CleanZip]],ZipCodes[],3,0),"")</f>
        <v/>
      </c>
      <c r="H2381" s="33"/>
      <c r="I2381" s="39"/>
      <c r="J2381" s="39"/>
      <c r="K2381" s="40"/>
      <c r="L2381" s="40"/>
      <c r="M2381" s="33"/>
      <c r="N2381" s="40"/>
      <c r="O2381" s="33"/>
      <c r="P2381" s="33"/>
      <c r="Q2381" s="33"/>
      <c r="R2381" s="33"/>
      <c r="S2381" s="33"/>
      <c r="T2381" s="33"/>
      <c r="U2381" s="33"/>
      <c r="V2381" s="33"/>
      <c r="W2381" s="23" t="str">
        <f>LEFT(TEXT(Locations[[#This Row],[Zip Code]],"00000"),5)</f>
        <v>00000</v>
      </c>
    </row>
    <row r="2382" spans="2:23" x14ac:dyDescent="0.2">
      <c r="B2382" s="154">
        <v>2370</v>
      </c>
      <c r="C2382" s="33"/>
      <c r="D2382" s="33"/>
      <c r="E2382" s="37"/>
      <c r="F2382" s="38" t="str">
        <f>_xlfn.IFNA(VLOOKUP(Locations[[#This Row],[CleanZip]],ZipCodes[],2,0),"")</f>
        <v/>
      </c>
      <c r="G2382" s="38" t="str">
        <f>_xlfn.IFNA(VLOOKUP(Locations[[#This Row],[CleanZip]],ZipCodes[],3,0),"")</f>
        <v/>
      </c>
      <c r="H2382" s="33"/>
      <c r="I2382" s="39"/>
      <c r="J2382" s="39"/>
      <c r="K2382" s="40"/>
      <c r="L2382" s="40"/>
      <c r="M2382" s="33"/>
      <c r="N2382" s="40"/>
      <c r="O2382" s="33"/>
      <c r="P2382" s="33"/>
      <c r="Q2382" s="33"/>
      <c r="R2382" s="33"/>
      <c r="S2382" s="33"/>
      <c r="T2382" s="33"/>
      <c r="U2382" s="33"/>
      <c r="V2382" s="33"/>
      <c r="W2382" s="23" t="str">
        <f>LEFT(TEXT(Locations[[#This Row],[Zip Code]],"00000"),5)</f>
        <v>00000</v>
      </c>
    </row>
    <row r="2383" spans="2:23" x14ac:dyDescent="0.2">
      <c r="B2383" s="154">
        <v>2371</v>
      </c>
      <c r="C2383" s="33"/>
      <c r="D2383" s="33"/>
      <c r="E2383" s="37"/>
      <c r="F2383" s="38" t="str">
        <f>_xlfn.IFNA(VLOOKUP(Locations[[#This Row],[CleanZip]],ZipCodes[],2,0),"")</f>
        <v/>
      </c>
      <c r="G2383" s="38" t="str">
        <f>_xlfn.IFNA(VLOOKUP(Locations[[#This Row],[CleanZip]],ZipCodes[],3,0),"")</f>
        <v/>
      </c>
      <c r="H2383" s="33"/>
      <c r="I2383" s="39"/>
      <c r="J2383" s="39"/>
      <c r="K2383" s="40"/>
      <c r="L2383" s="40"/>
      <c r="M2383" s="33"/>
      <c r="N2383" s="40"/>
      <c r="O2383" s="33"/>
      <c r="P2383" s="33"/>
      <c r="Q2383" s="33"/>
      <c r="R2383" s="33"/>
      <c r="S2383" s="33"/>
      <c r="T2383" s="33"/>
      <c r="U2383" s="33"/>
      <c r="V2383" s="33"/>
      <c r="W2383" s="23" t="str">
        <f>LEFT(TEXT(Locations[[#This Row],[Zip Code]],"00000"),5)</f>
        <v>00000</v>
      </c>
    </row>
    <row r="2384" spans="2:23" x14ac:dyDescent="0.2">
      <c r="B2384" s="154">
        <v>2372</v>
      </c>
      <c r="C2384" s="33"/>
      <c r="D2384" s="33"/>
      <c r="E2384" s="37"/>
      <c r="F2384" s="38" t="str">
        <f>_xlfn.IFNA(VLOOKUP(Locations[[#This Row],[CleanZip]],ZipCodes[],2,0),"")</f>
        <v/>
      </c>
      <c r="G2384" s="38" t="str">
        <f>_xlfn.IFNA(VLOOKUP(Locations[[#This Row],[CleanZip]],ZipCodes[],3,0),"")</f>
        <v/>
      </c>
      <c r="H2384" s="33"/>
      <c r="I2384" s="39"/>
      <c r="J2384" s="39"/>
      <c r="K2384" s="40"/>
      <c r="L2384" s="40"/>
      <c r="M2384" s="33"/>
      <c r="N2384" s="40"/>
      <c r="O2384" s="33"/>
      <c r="P2384" s="33"/>
      <c r="Q2384" s="33"/>
      <c r="R2384" s="33"/>
      <c r="S2384" s="33"/>
      <c r="T2384" s="33"/>
      <c r="U2384" s="33"/>
      <c r="V2384" s="33"/>
      <c r="W2384" s="23" t="str">
        <f>LEFT(TEXT(Locations[[#This Row],[Zip Code]],"00000"),5)</f>
        <v>00000</v>
      </c>
    </row>
    <row r="2385" spans="2:23" x14ac:dyDescent="0.2">
      <c r="B2385" s="154">
        <v>2373</v>
      </c>
      <c r="C2385" s="33"/>
      <c r="D2385" s="33"/>
      <c r="E2385" s="37"/>
      <c r="F2385" s="38" t="str">
        <f>_xlfn.IFNA(VLOOKUP(Locations[[#This Row],[CleanZip]],ZipCodes[],2,0),"")</f>
        <v/>
      </c>
      <c r="G2385" s="38" t="str">
        <f>_xlfn.IFNA(VLOOKUP(Locations[[#This Row],[CleanZip]],ZipCodes[],3,0),"")</f>
        <v/>
      </c>
      <c r="H2385" s="33"/>
      <c r="I2385" s="39"/>
      <c r="J2385" s="39"/>
      <c r="K2385" s="40"/>
      <c r="L2385" s="40"/>
      <c r="M2385" s="33"/>
      <c r="N2385" s="40"/>
      <c r="O2385" s="33"/>
      <c r="P2385" s="33"/>
      <c r="Q2385" s="33"/>
      <c r="R2385" s="33"/>
      <c r="S2385" s="33"/>
      <c r="T2385" s="33"/>
      <c r="U2385" s="33"/>
      <c r="V2385" s="33"/>
      <c r="W2385" s="23" t="str">
        <f>LEFT(TEXT(Locations[[#This Row],[Zip Code]],"00000"),5)</f>
        <v>00000</v>
      </c>
    </row>
    <row r="2386" spans="2:23" x14ac:dyDescent="0.2">
      <c r="B2386" s="154">
        <v>2374</v>
      </c>
      <c r="C2386" s="33"/>
      <c r="D2386" s="33"/>
      <c r="E2386" s="37"/>
      <c r="F2386" s="38" t="str">
        <f>_xlfn.IFNA(VLOOKUP(Locations[[#This Row],[CleanZip]],ZipCodes[],2,0),"")</f>
        <v/>
      </c>
      <c r="G2386" s="38" t="str">
        <f>_xlfn.IFNA(VLOOKUP(Locations[[#This Row],[CleanZip]],ZipCodes[],3,0),"")</f>
        <v/>
      </c>
      <c r="H2386" s="33"/>
      <c r="I2386" s="39"/>
      <c r="J2386" s="39"/>
      <c r="K2386" s="40"/>
      <c r="L2386" s="40"/>
      <c r="M2386" s="33"/>
      <c r="N2386" s="40"/>
      <c r="O2386" s="33"/>
      <c r="P2386" s="33"/>
      <c r="Q2386" s="33"/>
      <c r="R2386" s="33"/>
      <c r="S2386" s="33"/>
      <c r="T2386" s="33"/>
      <c r="U2386" s="33"/>
      <c r="V2386" s="33"/>
      <c r="W2386" s="23" t="str">
        <f>LEFT(TEXT(Locations[[#This Row],[Zip Code]],"00000"),5)</f>
        <v>00000</v>
      </c>
    </row>
    <row r="2387" spans="2:23" x14ac:dyDescent="0.2">
      <c r="B2387" s="154">
        <v>2375</v>
      </c>
      <c r="C2387" s="33"/>
      <c r="D2387" s="33"/>
      <c r="E2387" s="37"/>
      <c r="F2387" s="38" t="str">
        <f>_xlfn.IFNA(VLOOKUP(Locations[[#This Row],[CleanZip]],ZipCodes[],2,0),"")</f>
        <v/>
      </c>
      <c r="G2387" s="38" t="str">
        <f>_xlfn.IFNA(VLOOKUP(Locations[[#This Row],[CleanZip]],ZipCodes[],3,0),"")</f>
        <v/>
      </c>
      <c r="H2387" s="33"/>
      <c r="I2387" s="39"/>
      <c r="J2387" s="39"/>
      <c r="K2387" s="40"/>
      <c r="L2387" s="40"/>
      <c r="M2387" s="33"/>
      <c r="N2387" s="40"/>
      <c r="O2387" s="33"/>
      <c r="P2387" s="33"/>
      <c r="Q2387" s="33"/>
      <c r="R2387" s="33"/>
      <c r="S2387" s="33"/>
      <c r="T2387" s="33"/>
      <c r="U2387" s="33"/>
      <c r="V2387" s="33"/>
      <c r="W2387" s="23" t="str">
        <f>LEFT(TEXT(Locations[[#This Row],[Zip Code]],"00000"),5)</f>
        <v>00000</v>
      </c>
    </row>
    <row r="2388" spans="2:23" x14ac:dyDescent="0.2">
      <c r="B2388" s="154">
        <v>2376</v>
      </c>
      <c r="C2388" s="33"/>
      <c r="D2388" s="33"/>
      <c r="E2388" s="37"/>
      <c r="F2388" s="38" t="str">
        <f>_xlfn.IFNA(VLOOKUP(Locations[[#This Row],[CleanZip]],ZipCodes[],2,0),"")</f>
        <v/>
      </c>
      <c r="G2388" s="38" t="str">
        <f>_xlfn.IFNA(VLOOKUP(Locations[[#This Row],[CleanZip]],ZipCodes[],3,0),"")</f>
        <v/>
      </c>
      <c r="H2388" s="33"/>
      <c r="I2388" s="39"/>
      <c r="J2388" s="39"/>
      <c r="K2388" s="40"/>
      <c r="L2388" s="40"/>
      <c r="M2388" s="33"/>
      <c r="N2388" s="40"/>
      <c r="O2388" s="33"/>
      <c r="P2388" s="33"/>
      <c r="Q2388" s="33"/>
      <c r="R2388" s="33"/>
      <c r="S2388" s="33"/>
      <c r="T2388" s="33"/>
      <c r="U2388" s="33"/>
      <c r="V2388" s="33"/>
      <c r="W2388" s="23" t="str">
        <f>LEFT(TEXT(Locations[[#This Row],[Zip Code]],"00000"),5)</f>
        <v>00000</v>
      </c>
    </row>
    <row r="2389" spans="2:23" x14ac:dyDescent="0.2">
      <c r="B2389" s="154">
        <v>2377</v>
      </c>
      <c r="C2389" s="33"/>
      <c r="D2389" s="33"/>
      <c r="E2389" s="37"/>
      <c r="F2389" s="38" t="str">
        <f>_xlfn.IFNA(VLOOKUP(Locations[[#This Row],[CleanZip]],ZipCodes[],2,0),"")</f>
        <v/>
      </c>
      <c r="G2389" s="38" t="str">
        <f>_xlfn.IFNA(VLOOKUP(Locations[[#This Row],[CleanZip]],ZipCodes[],3,0),"")</f>
        <v/>
      </c>
      <c r="H2389" s="33"/>
      <c r="I2389" s="39"/>
      <c r="J2389" s="39"/>
      <c r="K2389" s="40"/>
      <c r="L2389" s="40"/>
      <c r="M2389" s="33"/>
      <c r="N2389" s="40"/>
      <c r="O2389" s="33"/>
      <c r="P2389" s="33"/>
      <c r="Q2389" s="33"/>
      <c r="R2389" s="33"/>
      <c r="S2389" s="33"/>
      <c r="T2389" s="33"/>
      <c r="U2389" s="33"/>
      <c r="V2389" s="33"/>
      <c r="W2389" s="23" t="str">
        <f>LEFT(TEXT(Locations[[#This Row],[Zip Code]],"00000"),5)</f>
        <v>00000</v>
      </c>
    </row>
    <row r="2390" spans="2:23" x14ac:dyDescent="0.2">
      <c r="B2390" s="154">
        <v>2378</v>
      </c>
      <c r="C2390" s="33"/>
      <c r="D2390" s="33"/>
      <c r="E2390" s="37"/>
      <c r="F2390" s="38" t="str">
        <f>_xlfn.IFNA(VLOOKUP(Locations[[#This Row],[CleanZip]],ZipCodes[],2,0),"")</f>
        <v/>
      </c>
      <c r="G2390" s="38" t="str">
        <f>_xlfn.IFNA(VLOOKUP(Locations[[#This Row],[CleanZip]],ZipCodes[],3,0),"")</f>
        <v/>
      </c>
      <c r="H2390" s="33"/>
      <c r="I2390" s="39"/>
      <c r="J2390" s="39"/>
      <c r="K2390" s="40"/>
      <c r="L2390" s="40"/>
      <c r="M2390" s="33"/>
      <c r="N2390" s="40"/>
      <c r="O2390" s="33"/>
      <c r="P2390" s="33"/>
      <c r="Q2390" s="33"/>
      <c r="R2390" s="33"/>
      <c r="S2390" s="33"/>
      <c r="T2390" s="33"/>
      <c r="U2390" s="33"/>
      <c r="V2390" s="33"/>
      <c r="W2390" s="23" t="str">
        <f>LEFT(TEXT(Locations[[#This Row],[Zip Code]],"00000"),5)</f>
        <v>00000</v>
      </c>
    </row>
    <row r="2391" spans="2:23" x14ac:dyDescent="0.2">
      <c r="B2391" s="154">
        <v>2379</v>
      </c>
      <c r="C2391" s="33"/>
      <c r="D2391" s="33"/>
      <c r="E2391" s="37"/>
      <c r="F2391" s="38" t="str">
        <f>_xlfn.IFNA(VLOOKUP(Locations[[#This Row],[CleanZip]],ZipCodes[],2,0),"")</f>
        <v/>
      </c>
      <c r="G2391" s="38" t="str">
        <f>_xlfn.IFNA(VLOOKUP(Locations[[#This Row],[CleanZip]],ZipCodes[],3,0),"")</f>
        <v/>
      </c>
      <c r="H2391" s="33"/>
      <c r="I2391" s="39"/>
      <c r="J2391" s="39"/>
      <c r="K2391" s="40"/>
      <c r="L2391" s="40"/>
      <c r="M2391" s="33"/>
      <c r="N2391" s="40"/>
      <c r="O2391" s="33"/>
      <c r="P2391" s="33"/>
      <c r="Q2391" s="33"/>
      <c r="R2391" s="33"/>
      <c r="S2391" s="33"/>
      <c r="T2391" s="33"/>
      <c r="U2391" s="33"/>
      <c r="V2391" s="33"/>
      <c r="W2391" s="23" t="str">
        <f>LEFT(TEXT(Locations[[#This Row],[Zip Code]],"00000"),5)</f>
        <v>00000</v>
      </c>
    </row>
    <row r="2392" spans="2:23" x14ac:dyDescent="0.2">
      <c r="B2392" s="154">
        <v>2380</v>
      </c>
      <c r="C2392" s="33"/>
      <c r="D2392" s="33"/>
      <c r="E2392" s="37"/>
      <c r="F2392" s="38" t="str">
        <f>_xlfn.IFNA(VLOOKUP(Locations[[#This Row],[CleanZip]],ZipCodes[],2,0),"")</f>
        <v/>
      </c>
      <c r="G2392" s="38" t="str">
        <f>_xlfn.IFNA(VLOOKUP(Locations[[#This Row],[CleanZip]],ZipCodes[],3,0),"")</f>
        <v/>
      </c>
      <c r="H2392" s="33"/>
      <c r="I2392" s="39"/>
      <c r="J2392" s="39"/>
      <c r="K2392" s="40"/>
      <c r="L2392" s="40"/>
      <c r="M2392" s="33"/>
      <c r="N2392" s="40"/>
      <c r="O2392" s="33"/>
      <c r="P2392" s="33"/>
      <c r="Q2392" s="33"/>
      <c r="R2392" s="33"/>
      <c r="S2392" s="33"/>
      <c r="T2392" s="33"/>
      <c r="U2392" s="33"/>
      <c r="V2392" s="33"/>
      <c r="W2392" s="23" t="str">
        <f>LEFT(TEXT(Locations[[#This Row],[Zip Code]],"00000"),5)</f>
        <v>00000</v>
      </c>
    </row>
    <row r="2393" spans="2:23" x14ac:dyDescent="0.2">
      <c r="B2393" s="154">
        <v>2381</v>
      </c>
      <c r="C2393" s="33"/>
      <c r="D2393" s="33"/>
      <c r="E2393" s="37"/>
      <c r="F2393" s="38" t="str">
        <f>_xlfn.IFNA(VLOOKUP(Locations[[#This Row],[CleanZip]],ZipCodes[],2,0),"")</f>
        <v/>
      </c>
      <c r="G2393" s="38" t="str">
        <f>_xlfn.IFNA(VLOOKUP(Locations[[#This Row],[CleanZip]],ZipCodes[],3,0),"")</f>
        <v/>
      </c>
      <c r="H2393" s="33"/>
      <c r="I2393" s="39"/>
      <c r="J2393" s="39"/>
      <c r="K2393" s="40"/>
      <c r="L2393" s="40"/>
      <c r="M2393" s="33"/>
      <c r="N2393" s="40"/>
      <c r="O2393" s="33"/>
      <c r="P2393" s="33"/>
      <c r="Q2393" s="33"/>
      <c r="R2393" s="33"/>
      <c r="S2393" s="33"/>
      <c r="T2393" s="33"/>
      <c r="U2393" s="33"/>
      <c r="V2393" s="33"/>
      <c r="W2393" s="23" t="str">
        <f>LEFT(TEXT(Locations[[#This Row],[Zip Code]],"00000"),5)</f>
        <v>00000</v>
      </c>
    </row>
    <row r="2394" spans="2:23" x14ac:dyDescent="0.2">
      <c r="B2394" s="154">
        <v>2382</v>
      </c>
      <c r="C2394" s="33"/>
      <c r="D2394" s="33"/>
      <c r="E2394" s="37"/>
      <c r="F2394" s="38" t="str">
        <f>_xlfn.IFNA(VLOOKUP(Locations[[#This Row],[CleanZip]],ZipCodes[],2,0),"")</f>
        <v/>
      </c>
      <c r="G2394" s="38" t="str">
        <f>_xlfn.IFNA(VLOOKUP(Locations[[#This Row],[CleanZip]],ZipCodes[],3,0),"")</f>
        <v/>
      </c>
      <c r="H2394" s="33"/>
      <c r="I2394" s="39"/>
      <c r="J2394" s="39"/>
      <c r="K2394" s="40"/>
      <c r="L2394" s="40"/>
      <c r="M2394" s="33"/>
      <c r="N2394" s="40"/>
      <c r="O2394" s="33"/>
      <c r="P2394" s="33"/>
      <c r="Q2394" s="33"/>
      <c r="R2394" s="33"/>
      <c r="S2394" s="33"/>
      <c r="T2394" s="33"/>
      <c r="U2394" s="33"/>
      <c r="V2394" s="33"/>
      <c r="W2394" s="23" t="str">
        <f>LEFT(TEXT(Locations[[#This Row],[Zip Code]],"00000"),5)</f>
        <v>00000</v>
      </c>
    </row>
    <row r="2395" spans="2:23" x14ac:dyDescent="0.2">
      <c r="B2395" s="154">
        <v>2383</v>
      </c>
      <c r="C2395" s="33"/>
      <c r="D2395" s="33"/>
      <c r="E2395" s="37"/>
      <c r="F2395" s="38" t="str">
        <f>_xlfn.IFNA(VLOOKUP(Locations[[#This Row],[CleanZip]],ZipCodes[],2,0),"")</f>
        <v/>
      </c>
      <c r="G2395" s="38" t="str">
        <f>_xlfn.IFNA(VLOOKUP(Locations[[#This Row],[CleanZip]],ZipCodes[],3,0),"")</f>
        <v/>
      </c>
      <c r="H2395" s="33"/>
      <c r="I2395" s="39"/>
      <c r="J2395" s="39"/>
      <c r="K2395" s="40"/>
      <c r="L2395" s="40"/>
      <c r="M2395" s="33"/>
      <c r="N2395" s="40"/>
      <c r="O2395" s="33"/>
      <c r="P2395" s="33"/>
      <c r="Q2395" s="33"/>
      <c r="R2395" s="33"/>
      <c r="S2395" s="33"/>
      <c r="T2395" s="33"/>
      <c r="U2395" s="33"/>
      <c r="V2395" s="33"/>
      <c r="W2395" s="23" t="str">
        <f>LEFT(TEXT(Locations[[#This Row],[Zip Code]],"00000"),5)</f>
        <v>00000</v>
      </c>
    </row>
    <row r="2396" spans="2:23" x14ac:dyDescent="0.2">
      <c r="B2396" s="154">
        <v>2384</v>
      </c>
      <c r="C2396" s="33"/>
      <c r="D2396" s="33"/>
      <c r="E2396" s="37"/>
      <c r="F2396" s="38" t="str">
        <f>_xlfn.IFNA(VLOOKUP(Locations[[#This Row],[CleanZip]],ZipCodes[],2,0),"")</f>
        <v/>
      </c>
      <c r="G2396" s="38" t="str">
        <f>_xlfn.IFNA(VLOOKUP(Locations[[#This Row],[CleanZip]],ZipCodes[],3,0),"")</f>
        <v/>
      </c>
      <c r="H2396" s="33"/>
      <c r="I2396" s="39"/>
      <c r="J2396" s="39"/>
      <c r="K2396" s="40"/>
      <c r="L2396" s="40"/>
      <c r="M2396" s="33"/>
      <c r="N2396" s="40"/>
      <c r="O2396" s="33"/>
      <c r="P2396" s="33"/>
      <c r="Q2396" s="33"/>
      <c r="R2396" s="33"/>
      <c r="S2396" s="33"/>
      <c r="T2396" s="33"/>
      <c r="U2396" s="33"/>
      <c r="V2396" s="33"/>
      <c r="W2396" s="23" t="str">
        <f>LEFT(TEXT(Locations[[#This Row],[Zip Code]],"00000"),5)</f>
        <v>00000</v>
      </c>
    </row>
    <row r="2397" spans="2:23" x14ac:dyDescent="0.2">
      <c r="B2397" s="154">
        <v>2385</v>
      </c>
      <c r="C2397" s="33"/>
      <c r="D2397" s="33"/>
      <c r="E2397" s="37"/>
      <c r="F2397" s="38" t="str">
        <f>_xlfn.IFNA(VLOOKUP(Locations[[#This Row],[CleanZip]],ZipCodes[],2,0),"")</f>
        <v/>
      </c>
      <c r="G2397" s="38" t="str">
        <f>_xlfn.IFNA(VLOOKUP(Locations[[#This Row],[CleanZip]],ZipCodes[],3,0),"")</f>
        <v/>
      </c>
      <c r="H2397" s="33"/>
      <c r="I2397" s="39"/>
      <c r="J2397" s="39"/>
      <c r="K2397" s="40"/>
      <c r="L2397" s="40"/>
      <c r="M2397" s="33"/>
      <c r="N2397" s="40"/>
      <c r="O2397" s="33"/>
      <c r="P2397" s="33"/>
      <c r="Q2397" s="33"/>
      <c r="R2397" s="33"/>
      <c r="S2397" s="33"/>
      <c r="T2397" s="33"/>
      <c r="U2397" s="33"/>
      <c r="V2397" s="33"/>
      <c r="W2397" s="23" t="str">
        <f>LEFT(TEXT(Locations[[#This Row],[Zip Code]],"00000"),5)</f>
        <v>00000</v>
      </c>
    </row>
    <row r="2398" spans="2:23" x14ac:dyDescent="0.2">
      <c r="B2398" s="154">
        <v>2386</v>
      </c>
      <c r="C2398" s="33"/>
      <c r="D2398" s="33"/>
      <c r="E2398" s="37"/>
      <c r="F2398" s="38" t="str">
        <f>_xlfn.IFNA(VLOOKUP(Locations[[#This Row],[CleanZip]],ZipCodes[],2,0),"")</f>
        <v/>
      </c>
      <c r="G2398" s="38" t="str">
        <f>_xlfn.IFNA(VLOOKUP(Locations[[#This Row],[CleanZip]],ZipCodes[],3,0),"")</f>
        <v/>
      </c>
      <c r="H2398" s="33"/>
      <c r="I2398" s="39"/>
      <c r="J2398" s="39"/>
      <c r="K2398" s="40"/>
      <c r="L2398" s="40"/>
      <c r="M2398" s="33"/>
      <c r="N2398" s="40"/>
      <c r="O2398" s="33"/>
      <c r="P2398" s="33"/>
      <c r="Q2398" s="33"/>
      <c r="R2398" s="33"/>
      <c r="S2398" s="33"/>
      <c r="T2398" s="33"/>
      <c r="U2398" s="33"/>
      <c r="V2398" s="33"/>
      <c r="W2398" s="23" t="str">
        <f>LEFT(TEXT(Locations[[#This Row],[Zip Code]],"00000"),5)</f>
        <v>00000</v>
      </c>
    </row>
    <row r="2399" spans="2:23" x14ac:dyDescent="0.2">
      <c r="B2399" s="154">
        <v>2387</v>
      </c>
      <c r="C2399" s="33"/>
      <c r="D2399" s="33"/>
      <c r="E2399" s="37"/>
      <c r="F2399" s="38" t="str">
        <f>_xlfn.IFNA(VLOOKUP(Locations[[#This Row],[CleanZip]],ZipCodes[],2,0),"")</f>
        <v/>
      </c>
      <c r="G2399" s="38" t="str">
        <f>_xlfn.IFNA(VLOOKUP(Locations[[#This Row],[CleanZip]],ZipCodes[],3,0),"")</f>
        <v/>
      </c>
      <c r="H2399" s="33"/>
      <c r="I2399" s="39"/>
      <c r="J2399" s="39"/>
      <c r="K2399" s="40"/>
      <c r="L2399" s="40"/>
      <c r="M2399" s="33"/>
      <c r="N2399" s="40"/>
      <c r="O2399" s="33"/>
      <c r="P2399" s="33"/>
      <c r="Q2399" s="33"/>
      <c r="R2399" s="33"/>
      <c r="S2399" s="33"/>
      <c r="T2399" s="33"/>
      <c r="U2399" s="33"/>
      <c r="V2399" s="33"/>
      <c r="W2399" s="23" t="str">
        <f>LEFT(TEXT(Locations[[#This Row],[Zip Code]],"00000"),5)</f>
        <v>00000</v>
      </c>
    </row>
    <row r="2400" spans="2:23" x14ac:dyDescent="0.2">
      <c r="B2400" s="154">
        <v>2388</v>
      </c>
      <c r="C2400" s="33"/>
      <c r="D2400" s="33"/>
      <c r="E2400" s="37"/>
      <c r="F2400" s="38" t="str">
        <f>_xlfn.IFNA(VLOOKUP(Locations[[#This Row],[CleanZip]],ZipCodes[],2,0),"")</f>
        <v/>
      </c>
      <c r="G2400" s="38" t="str">
        <f>_xlfn.IFNA(VLOOKUP(Locations[[#This Row],[CleanZip]],ZipCodes[],3,0),"")</f>
        <v/>
      </c>
      <c r="H2400" s="33"/>
      <c r="I2400" s="39"/>
      <c r="J2400" s="39"/>
      <c r="K2400" s="40"/>
      <c r="L2400" s="40"/>
      <c r="M2400" s="33"/>
      <c r="N2400" s="40"/>
      <c r="O2400" s="33"/>
      <c r="P2400" s="33"/>
      <c r="Q2400" s="33"/>
      <c r="R2400" s="33"/>
      <c r="S2400" s="33"/>
      <c r="T2400" s="33"/>
      <c r="U2400" s="33"/>
      <c r="V2400" s="33"/>
      <c r="W2400" s="23" t="str">
        <f>LEFT(TEXT(Locations[[#This Row],[Zip Code]],"00000"),5)</f>
        <v>00000</v>
      </c>
    </row>
    <row r="2401" spans="2:23" x14ac:dyDescent="0.2">
      <c r="B2401" s="154">
        <v>2389</v>
      </c>
      <c r="C2401" s="33"/>
      <c r="D2401" s="33"/>
      <c r="E2401" s="37"/>
      <c r="F2401" s="38" t="str">
        <f>_xlfn.IFNA(VLOOKUP(Locations[[#This Row],[CleanZip]],ZipCodes[],2,0),"")</f>
        <v/>
      </c>
      <c r="G2401" s="38" t="str">
        <f>_xlfn.IFNA(VLOOKUP(Locations[[#This Row],[CleanZip]],ZipCodes[],3,0),"")</f>
        <v/>
      </c>
      <c r="H2401" s="33"/>
      <c r="I2401" s="39"/>
      <c r="J2401" s="39"/>
      <c r="K2401" s="40"/>
      <c r="L2401" s="40"/>
      <c r="M2401" s="33"/>
      <c r="N2401" s="40"/>
      <c r="O2401" s="33"/>
      <c r="P2401" s="33"/>
      <c r="Q2401" s="33"/>
      <c r="R2401" s="33"/>
      <c r="S2401" s="33"/>
      <c r="T2401" s="33"/>
      <c r="U2401" s="33"/>
      <c r="V2401" s="33"/>
      <c r="W2401" s="23" t="str">
        <f>LEFT(TEXT(Locations[[#This Row],[Zip Code]],"00000"),5)</f>
        <v>00000</v>
      </c>
    </row>
    <row r="2402" spans="2:23" x14ac:dyDescent="0.2">
      <c r="B2402" s="154">
        <v>2390</v>
      </c>
      <c r="C2402" s="33"/>
      <c r="D2402" s="33"/>
      <c r="E2402" s="37"/>
      <c r="F2402" s="38" t="str">
        <f>_xlfn.IFNA(VLOOKUP(Locations[[#This Row],[CleanZip]],ZipCodes[],2,0),"")</f>
        <v/>
      </c>
      <c r="G2402" s="38" t="str">
        <f>_xlfn.IFNA(VLOOKUP(Locations[[#This Row],[CleanZip]],ZipCodes[],3,0),"")</f>
        <v/>
      </c>
      <c r="H2402" s="33"/>
      <c r="I2402" s="39"/>
      <c r="J2402" s="39"/>
      <c r="K2402" s="40"/>
      <c r="L2402" s="40"/>
      <c r="M2402" s="33"/>
      <c r="N2402" s="40"/>
      <c r="O2402" s="33"/>
      <c r="P2402" s="33"/>
      <c r="Q2402" s="33"/>
      <c r="R2402" s="33"/>
      <c r="S2402" s="33"/>
      <c r="T2402" s="33"/>
      <c r="U2402" s="33"/>
      <c r="V2402" s="33"/>
      <c r="W2402" s="23" t="str">
        <f>LEFT(TEXT(Locations[[#This Row],[Zip Code]],"00000"),5)</f>
        <v>00000</v>
      </c>
    </row>
    <row r="2403" spans="2:23" x14ac:dyDescent="0.2">
      <c r="B2403" s="154">
        <v>2391</v>
      </c>
      <c r="C2403" s="33"/>
      <c r="D2403" s="33"/>
      <c r="E2403" s="37"/>
      <c r="F2403" s="38" t="str">
        <f>_xlfn.IFNA(VLOOKUP(Locations[[#This Row],[CleanZip]],ZipCodes[],2,0),"")</f>
        <v/>
      </c>
      <c r="G2403" s="38" t="str">
        <f>_xlfn.IFNA(VLOOKUP(Locations[[#This Row],[CleanZip]],ZipCodes[],3,0),"")</f>
        <v/>
      </c>
      <c r="H2403" s="33"/>
      <c r="I2403" s="39"/>
      <c r="J2403" s="39"/>
      <c r="K2403" s="40"/>
      <c r="L2403" s="40"/>
      <c r="M2403" s="33"/>
      <c r="N2403" s="40"/>
      <c r="O2403" s="33"/>
      <c r="P2403" s="33"/>
      <c r="Q2403" s="33"/>
      <c r="R2403" s="33"/>
      <c r="S2403" s="33"/>
      <c r="T2403" s="33"/>
      <c r="U2403" s="33"/>
      <c r="V2403" s="33"/>
      <c r="W2403" s="23" t="str">
        <f>LEFT(TEXT(Locations[[#This Row],[Zip Code]],"00000"),5)</f>
        <v>00000</v>
      </c>
    </row>
    <row r="2404" spans="2:23" x14ac:dyDescent="0.2">
      <c r="B2404" s="154">
        <v>2392</v>
      </c>
      <c r="C2404" s="33"/>
      <c r="D2404" s="33"/>
      <c r="E2404" s="37"/>
      <c r="F2404" s="38" t="str">
        <f>_xlfn.IFNA(VLOOKUP(Locations[[#This Row],[CleanZip]],ZipCodes[],2,0),"")</f>
        <v/>
      </c>
      <c r="G2404" s="38" t="str">
        <f>_xlfn.IFNA(VLOOKUP(Locations[[#This Row],[CleanZip]],ZipCodes[],3,0),"")</f>
        <v/>
      </c>
      <c r="H2404" s="33"/>
      <c r="I2404" s="39"/>
      <c r="J2404" s="39"/>
      <c r="K2404" s="40"/>
      <c r="L2404" s="40"/>
      <c r="M2404" s="33"/>
      <c r="N2404" s="40"/>
      <c r="O2404" s="33"/>
      <c r="P2404" s="33"/>
      <c r="Q2404" s="33"/>
      <c r="R2404" s="33"/>
      <c r="S2404" s="33"/>
      <c r="T2404" s="33"/>
      <c r="U2404" s="33"/>
      <c r="V2404" s="33"/>
      <c r="W2404" s="23" t="str">
        <f>LEFT(TEXT(Locations[[#This Row],[Zip Code]],"00000"),5)</f>
        <v>00000</v>
      </c>
    </row>
    <row r="2405" spans="2:23" x14ac:dyDescent="0.2">
      <c r="B2405" s="154">
        <v>2393</v>
      </c>
      <c r="C2405" s="33"/>
      <c r="D2405" s="33"/>
      <c r="E2405" s="37"/>
      <c r="F2405" s="38" t="str">
        <f>_xlfn.IFNA(VLOOKUP(Locations[[#This Row],[CleanZip]],ZipCodes[],2,0),"")</f>
        <v/>
      </c>
      <c r="G2405" s="38" t="str">
        <f>_xlfn.IFNA(VLOOKUP(Locations[[#This Row],[CleanZip]],ZipCodes[],3,0),"")</f>
        <v/>
      </c>
      <c r="H2405" s="33"/>
      <c r="I2405" s="39"/>
      <c r="J2405" s="39"/>
      <c r="K2405" s="40"/>
      <c r="L2405" s="40"/>
      <c r="M2405" s="33"/>
      <c r="N2405" s="40"/>
      <c r="O2405" s="33"/>
      <c r="P2405" s="33"/>
      <c r="Q2405" s="33"/>
      <c r="R2405" s="33"/>
      <c r="S2405" s="33"/>
      <c r="T2405" s="33"/>
      <c r="U2405" s="33"/>
      <c r="V2405" s="33"/>
      <c r="W2405" s="23" t="str">
        <f>LEFT(TEXT(Locations[[#This Row],[Zip Code]],"00000"),5)</f>
        <v>00000</v>
      </c>
    </row>
    <row r="2406" spans="2:23" x14ac:dyDescent="0.2">
      <c r="B2406" s="154">
        <v>2394</v>
      </c>
      <c r="C2406" s="33"/>
      <c r="D2406" s="33"/>
      <c r="E2406" s="37"/>
      <c r="F2406" s="38" t="str">
        <f>_xlfn.IFNA(VLOOKUP(Locations[[#This Row],[CleanZip]],ZipCodes[],2,0),"")</f>
        <v/>
      </c>
      <c r="G2406" s="38" t="str">
        <f>_xlfn.IFNA(VLOOKUP(Locations[[#This Row],[CleanZip]],ZipCodes[],3,0),"")</f>
        <v/>
      </c>
      <c r="H2406" s="33"/>
      <c r="I2406" s="39"/>
      <c r="J2406" s="39"/>
      <c r="K2406" s="40"/>
      <c r="L2406" s="40"/>
      <c r="M2406" s="33"/>
      <c r="N2406" s="40"/>
      <c r="O2406" s="33"/>
      <c r="P2406" s="33"/>
      <c r="Q2406" s="33"/>
      <c r="R2406" s="33"/>
      <c r="S2406" s="33"/>
      <c r="T2406" s="33"/>
      <c r="U2406" s="33"/>
      <c r="V2406" s="33"/>
      <c r="W2406" s="23" t="str">
        <f>LEFT(TEXT(Locations[[#This Row],[Zip Code]],"00000"),5)</f>
        <v>00000</v>
      </c>
    </row>
    <row r="2407" spans="2:23" x14ac:dyDescent="0.2">
      <c r="B2407" s="154">
        <v>2395</v>
      </c>
      <c r="C2407" s="33"/>
      <c r="D2407" s="33"/>
      <c r="E2407" s="37"/>
      <c r="F2407" s="38" t="str">
        <f>_xlfn.IFNA(VLOOKUP(Locations[[#This Row],[CleanZip]],ZipCodes[],2,0),"")</f>
        <v/>
      </c>
      <c r="G2407" s="38" t="str">
        <f>_xlfn.IFNA(VLOOKUP(Locations[[#This Row],[CleanZip]],ZipCodes[],3,0),"")</f>
        <v/>
      </c>
      <c r="H2407" s="33"/>
      <c r="I2407" s="39"/>
      <c r="J2407" s="39"/>
      <c r="K2407" s="40"/>
      <c r="L2407" s="40"/>
      <c r="M2407" s="33"/>
      <c r="N2407" s="40"/>
      <c r="O2407" s="33"/>
      <c r="P2407" s="33"/>
      <c r="Q2407" s="33"/>
      <c r="R2407" s="33"/>
      <c r="S2407" s="33"/>
      <c r="T2407" s="33"/>
      <c r="U2407" s="33"/>
      <c r="V2407" s="33"/>
      <c r="W2407" s="23" t="str">
        <f>LEFT(TEXT(Locations[[#This Row],[Zip Code]],"00000"),5)</f>
        <v>00000</v>
      </c>
    </row>
    <row r="2408" spans="2:23" x14ac:dyDescent="0.2">
      <c r="B2408" s="154">
        <v>2396</v>
      </c>
      <c r="C2408" s="33"/>
      <c r="D2408" s="33"/>
      <c r="E2408" s="37"/>
      <c r="F2408" s="38" t="str">
        <f>_xlfn.IFNA(VLOOKUP(Locations[[#This Row],[CleanZip]],ZipCodes[],2,0),"")</f>
        <v/>
      </c>
      <c r="G2408" s="38" t="str">
        <f>_xlfn.IFNA(VLOOKUP(Locations[[#This Row],[CleanZip]],ZipCodes[],3,0),"")</f>
        <v/>
      </c>
      <c r="H2408" s="33"/>
      <c r="I2408" s="39"/>
      <c r="J2408" s="39"/>
      <c r="K2408" s="40"/>
      <c r="L2408" s="40"/>
      <c r="M2408" s="33"/>
      <c r="N2408" s="40"/>
      <c r="O2408" s="33"/>
      <c r="P2408" s="33"/>
      <c r="Q2408" s="33"/>
      <c r="R2408" s="33"/>
      <c r="S2408" s="33"/>
      <c r="T2408" s="33"/>
      <c r="U2408" s="33"/>
      <c r="V2408" s="33"/>
      <c r="W2408" s="23" t="str">
        <f>LEFT(TEXT(Locations[[#This Row],[Zip Code]],"00000"),5)</f>
        <v>00000</v>
      </c>
    </row>
    <row r="2409" spans="2:23" x14ac:dyDescent="0.2">
      <c r="B2409" s="154">
        <v>2397</v>
      </c>
      <c r="C2409" s="33"/>
      <c r="D2409" s="33"/>
      <c r="E2409" s="37"/>
      <c r="F2409" s="38" t="str">
        <f>_xlfn.IFNA(VLOOKUP(Locations[[#This Row],[CleanZip]],ZipCodes[],2,0),"")</f>
        <v/>
      </c>
      <c r="G2409" s="38" t="str">
        <f>_xlfn.IFNA(VLOOKUP(Locations[[#This Row],[CleanZip]],ZipCodes[],3,0),"")</f>
        <v/>
      </c>
      <c r="H2409" s="33"/>
      <c r="I2409" s="39"/>
      <c r="J2409" s="39"/>
      <c r="K2409" s="40"/>
      <c r="L2409" s="40"/>
      <c r="M2409" s="33"/>
      <c r="N2409" s="40"/>
      <c r="O2409" s="33"/>
      <c r="P2409" s="33"/>
      <c r="Q2409" s="33"/>
      <c r="R2409" s="33"/>
      <c r="S2409" s="33"/>
      <c r="T2409" s="33"/>
      <c r="U2409" s="33"/>
      <c r="V2409" s="33"/>
      <c r="W2409" s="23" t="str">
        <f>LEFT(TEXT(Locations[[#This Row],[Zip Code]],"00000"),5)</f>
        <v>00000</v>
      </c>
    </row>
    <row r="2410" spans="2:23" x14ac:dyDescent="0.2">
      <c r="B2410" s="154">
        <v>2398</v>
      </c>
      <c r="C2410" s="33"/>
      <c r="D2410" s="33"/>
      <c r="E2410" s="37"/>
      <c r="F2410" s="38" t="str">
        <f>_xlfn.IFNA(VLOOKUP(Locations[[#This Row],[CleanZip]],ZipCodes[],2,0),"")</f>
        <v/>
      </c>
      <c r="G2410" s="38" t="str">
        <f>_xlfn.IFNA(VLOOKUP(Locations[[#This Row],[CleanZip]],ZipCodes[],3,0),"")</f>
        <v/>
      </c>
      <c r="H2410" s="33"/>
      <c r="I2410" s="39"/>
      <c r="J2410" s="39"/>
      <c r="K2410" s="40"/>
      <c r="L2410" s="40"/>
      <c r="M2410" s="33"/>
      <c r="N2410" s="40"/>
      <c r="O2410" s="33"/>
      <c r="P2410" s="33"/>
      <c r="Q2410" s="33"/>
      <c r="R2410" s="33"/>
      <c r="S2410" s="33"/>
      <c r="T2410" s="33"/>
      <c r="U2410" s="33"/>
      <c r="V2410" s="33"/>
      <c r="W2410" s="23" t="str">
        <f>LEFT(TEXT(Locations[[#This Row],[Zip Code]],"00000"),5)</f>
        <v>00000</v>
      </c>
    </row>
    <row r="2411" spans="2:23" x14ac:dyDescent="0.2">
      <c r="B2411" s="154">
        <v>2399</v>
      </c>
      <c r="C2411" s="33"/>
      <c r="D2411" s="33"/>
      <c r="E2411" s="37"/>
      <c r="F2411" s="38" t="str">
        <f>_xlfn.IFNA(VLOOKUP(Locations[[#This Row],[CleanZip]],ZipCodes[],2,0),"")</f>
        <v/>
      </c>
      <c r="G2411" s="38" t="str">
        <f>_xlfn.IFNA(VLOOKUP(Locations[[#This Row],[CleanZip]],ZipCodes[],3,0),"")</f>
        <v/>
      </c>
      <c r="H2411" s="33"/>
      <c r="I2411" s="39"/>
      <c r="J2411" s="39"/>
      <c r="K2411" s="40"/>
      <c r="L2411" s="40"/>
      <c r="M2411" s="33"/>
      <c r="N2411" s="40"/>
      <c r="O2411" s="33"/>
      <c r="P2411" s="33"/>
      <c r="Q2411" s="33"/>
      <c r="R2411" s="33"/>
      <c r="S2411" s="33"/>
      <c r="T2411" s="33"/>
      <c r="U2411" s="33"/>
      <c r="V2411" s="33"/>
      <c r="W2411" s="23" t="str">
        <f>LEFT(TEXT(Locations[[#This Row],[Zip Code]],"00000"),5)</f>
        <v>00000</v>
      </c>
    </row>
    <row r="2412" spans="2:23" x14ac:dyDescent="0.2">
      <c r="B2412" s="154">
        <v>2400</v>
      </c>
      <c r="C2412" s="33"/>
      <c r="D2412" s="33"/>
      <c r="E2412" s="37"/>
      <c r="F2412" s="38" t="str">
        <f>_xlfn.IFNA(VLOOKUP(Locations[[#This Row],[CleanZip]],ZipCodes[],2,0),"")</f>
        <v/>
      </c>
      <c r="G2412" s="38" t="str">
        <f>_xlfn.IFNA(VLOOKUP(Locations[[#This Row],[CleanZip]],ZipCodes[],3,0),"")</f>
        <v/>
      </c>
      <c r="H2412" s="33"/>
      <c r="I2412" s="39"/>
      <c r="J2412" s="39"/>
      <c r="K2412" s="40"/>
      <c r="L2412" s="40"/>
      <c r="M2412" s="33"/>
      <c r="N2412" s="40"/>
      <c r="O2412" s="33"/>
      <c r="P2412" s="33"/>
      <c r="Q2412" s="33"/>
      <c r="R2412" s="33"/>
      <c r="S2412" s="33"/>
      <c r="T2412" s="33"/>
      <c r="U2412" s="33"/>
      <c r="V2412" s="33"/>
      <c r="W2412" s="23" t="str">
        <f>LEFT(TEXT(Locations[[#This Row],[Zip Code]],"00000"),5)</f>
        <v>00000</v>
      </c>
    </row>
    <row r="2413" spans="2:23" x14ac:dyDescent="0.2">
      <c r="B2413" s="154">
        <v>2401</v>
      </c>
      <c r="C2413" s="33"/>
      <c r="D2413" s="33"/>
      <c r="E2413" s="37"/>
      <c r="F2413" s="38" t="str">
        <f>_xlfn.IFNA(VLOOKUP(Locations[[#This Row],[CleanZip]],ZipCodes[],2,0),"")</f>
        <v/>
      </c>
      <c r="G2413" s="38" t="str">
        <f>_xlfn.IFNA(VLOOKUP(Locations[[#This Row],[CleanZip]],ZipCodes[],3,0),"")</f>
        <v/>
      </c>
      <c r="H2413" s="33"/>
      <c r="I2413" s="39"/>
      <c r="J2413" s="39"/>
      <c r="K2413" s="40"/>
      <c r="L2413" s="40"/>
      <c r="M2413" s="33"/>
      <c r="N2413" s="40"/>
      <c r="O2413" s="33"/>
      <c r="P2413" s="33"/>
      <c r="Q2413" s="33"/>
      <c r="R2413" s="33"/>
      <c r="S2413" s="33"/>
      <c r="T2413" s="33"/>
      <c r="U2413" s="33"/>
      <c r="V2413" s="33"/>
      <c r="W2413" s="23" t="str">
        <f>LEFT(TEXT(Locations[[#This Row],[Zip Code]],"00000"),5)</f>
        <v>00000</v>
      </c>
    </row>
    <row r="2414" spans="2:23" x14ac:dyDescent="0.2">
      <c r="B2414" s="154">
        <v>2402</v>
      </c>
      <c r="C2414" s="33"/>
      <c r="D2414" s="33"/>
      <c r="E2414" s="37"/>
      <c r="F2414" s="38" t="str">
        <f>_xlfn.IFNA(VLOOKUP(Locations[[#This Row],[CleanZip]],ZipCodes[],2,0),"")</f>
        <v/>
      </c>
      <c r="G2414" s="38" t="str">
        <f>_xlfn.IFNA(VLOOKUP(Locations[[#This Row],[CleanZip]],ZipCodes[],3,0),"")</f>
        <v/>
      </c>
      <c r="H2414" s="33"/>
      <c r="I2414" s="39"/>
      <c r="J2414" s="39"/>
      <c r="K2414" s="40"/>
      <c r="L2414" s="40"/>
      <c r="M2414" s="33"/>
      <c r="N2414" s="40"/>
      <c r="O2414" s="33"/>
      <c r="P2414" s="33"/>
      <c r="Q2414" s="33"/>
      <c r="R2414" s="33"/>
      <c r="S2414" s="33"/>
      <c r="T2414" s="33"/>
      <c r="U2414" s="33"/>
      <c r="V2414" s="33"/>
      <c r="W2414" s="23" t="str">
        <f>LEFT(TEXT(Locations[[#This Row],[Zip Code]],"00000"),5)</f>
        <v>00000</v>
      </c>
    </row>
    <row r="2415" spans="2:23" x14ac:dyDescent="0.2">
      <c r="B2415" s="154">
        <v>2403</v>
      </c>
      <c r="C2415" s="33"/>
      <c r="D2415" s="33"/>
      <c r="E2415" s="37"/>
      <c r="F2415" s="38" t="str">
        <f>_xlfn.IFNA(VLOOKUP(Locations[[#This Row],[CleanZip]],ZipCodes[],2,0),"")</f>
        <v/>
      </c>
      <c r="G2415" s="38" t="str">
        <f>_xlfn.IFNA(VLOOKUP(Locations[[#This Row],[CleanZip]],ZipCodes[],3,0),"")</f>
        <v/>
      </c>
      <c r="H2415" s="33"/>
      <c r="I2415" s="39"/>
      <c r="J2415" s="39"/>
      <c r="K2415" s="40"/>
      <c r="L2415" s="40"/>
      <c r="M2415" s="33"/>
      <c r="N2415" s="40"/>
      <c r="O2415" s="33"/>
      <c r="P2415" s="33"/>
      <c r="Q2415" s="33"/>
      <c r="R2415" s="33"/>
      <c r="S2415" s="33"/>
      <c r="T2415" s="33"/>
      <c r="U2415" s="33"/>
      <c r="V2415" s="33"/>
      <c r="W2415" s="23" t="str">
        <f>LEFT(TEXT(Locations[[#This Row],[Zip Code]],"00000"),5)</f>
        <v>00000</v>
      </c>
    </row>
    <row r="2416" spans="2:23" x14ac:dyDescent="0.2">
      <c r="B2416" s="154">
        <v>2404</v>
      </c>
      <c r="C2416" s="33"/>
      <c r="D2416" s="33"/>
      <c r="E2416" s="37"/>
      <c r="F2416" s="38" t="str">
        <f>_xlfn.IFNA(VLOOKUP(Locations[[#This Row],[CleanZip]],ZipCodes[],2,0),"")</f>
        <v/>
      </c>
      <c r="G2416" s="38" t="str">
        <f>_xlfn.IFNA(VLOOKUP(Locations[[#This Row],[CleanZip]],ZipCodes[],3,0),"")</f>
        <v/>
      </c>
      <c r="H2416" s="33"/>
      <c r="I2416" s="39"/>
      <c r="J2416" s="39"/>
      <c r="K2416" s="40"/>
      <c r="L2416" s="40"/>
      <c r="M2416" s="33"/>
      <c r="N2416" s="40"/>
      <c r="O2416" s="33"/>
      <c r="P2416" s="33"/>
      <c r="Q2416" s="33"/>
      <c r="R2416" s="33"/>
      <c r="S2416" s="33"/>
      <c r="T2416" s="33"/>
      <c r="U2416" s="33"/>
      <c r="V2416" s="33"/>
      <c r="W2416" s="23" t="str">
        <f>LEFT(TEXT(Locations[[#This Row],[Zip Code]],"00000"),5)</f>
        <v>00000</v>
      </c>
    </row>
    <row r="2417" spans="2:23" x14ac:dyDescent="0.2">
      <c r="B2417" s="154">
        <v>2405</v>
      </c>
      <c r="C2417" s="33"/>
      <c r="D2417" s="33"/>
      <c r="E2417" s="37"/>
      <c r="F2417" s="38" t="str">
        <f>_xlfn.IFNA(VLOOKUP(Locations[[#This Row],[CleanZip]],ZipCodes[],2,0),"")</f>
        <v/>
      </c>
      <c r="G2417" s="38" t="str">
        <f>_xlfn.IFNA(VLOOKUP(Locations[[#This Row],[CleanZip]],ZipCodes[],3,0),"")</f>
        <v/>
      </c>
      <c r="H2417" s="33"/>
      <c r="I2417" s="39"/>
      <c r="J2417" s="39"/>
      <c r="K2417" s="40"/>
      <c r="L2417" s="40"/>
      <c r="M2417" s="33"/>
      <c r="N2417" s="40"/>
      <c r="O2417" s="33"/>
      <c r="P2417" s="33"/>
      <c r="Q2417" s="33"/>
      <c r="R2417" s="33"/>
      <c r="S2417" s="33"/>
      <c r="T2417" s="33"/>
      <c r="U2417" s="33"/>
      <c r="V2417" s="33"/>
      <c r="W2417" s="23" t="str">
        <f>LEFT(TEXT(Locations[[#This Row],[Zip Code]],"00000"),5)</f>
        <v>00000</v>
      </c>
    </row>
    <row r="2418" spans="2:23" x14ac:dyDescent="0.2">
      <c r="B2418" s="154">
        <v>2406</v>
      </c>
      <c r="C2418" s="33"/>
      <c r="D2418" s="33"/>
      <c r="E2418" s="37"/>
      <c r="F2418" s="38" t="str">
        <f>_xlfn.IFNA(VLOOKUP(Locations[[#This Row],[CleanZip]],ZipCodes[],2,0),"")</f>
        <v/>
      </c>
      <c r="G2418" s="38" t="str">
        <f>_xlfn.IFNA(VLOOKUP(Locations[[#This Row],[CleanZip]],ZipCodes[],3,0),"")</f>
        <v/>
      </c>
      <c r="H2418" s="33"/>
      <c r="I2418" s="39"/>
      <c r="J2418" s="39"/>
      <c r="K2418" s="40"/>
      <c r="L2418" s="40"/>
      <c r="M2418" s="33"/>
      <c r="N2418" s="40"/>
      <c r="O2418" s="33"/>
      <c r="P2418" s="33"/>
      <c r="Q2418" s="33"/>
      <c r="R2418" s="33"/>
      <c r="S2418" s="33"/>
      <c r="T2418" s="33"/>
      <c r="U2418" s="33"/>
      <c r="V2418" s="33"/>
      <c r="W2418" s="23" t="str">
        <f>LEFT(TEXT(Locations[[#This Row],[Zip Code]],"00000"),5)</f>
        <v>00000</v>
      </c>
    </row>
    <row r="2419" spans="2:23" x14ac:dyDescent="0.2">
      <c r="B2419" s="154">
        <v>2407</v>
      </c>
      <c r="C2419" s="33"/>
      <c r="D2419" s="33"/>
      <c r="E2419" s="37"/>
      <c r="F2419" s="38" t="str">
        <f>_xlfn.IFNA(VLOOKUP(Locations[[#This Row],[CleanZip]],ZipCodes[],2,0),"")</f>
        <v/>
      </c>
      <c r="G2419" s="38" t="str">
        <f>_xlfn.IFNA(VLOOKUP(Locations[[#This Row],[CleanZip]],ZipCodes[],3,0),"")</f>
        <v/>
      </c>
      <c r="H2419" s="33"/>
      <c r="I2419" s="39"/>
      <c r="J2419" s="39"/>
      <c r="K2419" s="40"/>
      <c r="L2419" s="40"/>
      <c r="M2419" s="33"/>
      <c r="N2419" s="40"/>
      <c r="O2419" s="33"/>
      <c r="P2419" s="33"/>
      <c r="Q2419" s="33"/>
      <c r="R2419" s="33"/>
      <c r="S2419" s="33"/>
      <c r="T2419" s="33"/>
      <c r="U2419" s="33"/>
      <c r="V2419" s="33"/>
      <c r="W2419" s="23" t="str">
        <f>LEFT(TEXT(Locations[[#This Row],[Zip Code]],"00000"),5)</f>
        <v>00000</v>
      </c>
    </row>
    <row r="2420" spans="2:23" x14ac:dyDescent="0.2">
      <c r="B2420" s="154">
        <v>2408</v>
      </c>
      <c r="C2420" s="33"/>
      <c r="D2420" s="33"/>
      <c r="E2420" s="37"/>
      <c r="F2420" s="38" t="str">
        <f>_xlfn.IFNA(VLOOKUP(Locations[[#This Row],[CleanZip]],ZipCodes[],2,0),"")</f>
        <v/>
      </c>
      <c r="G2420" s="38" t="str">
        <f>_xlfn.IFNA(VLOOKUP(Locations[[#This Row],[CleanZip]],ZipCodes[],3,0),"")</f>
        <v/>
      </c>
      <c r="H2420" s="33"/>
      <c r="I2420" s="39"/>
      <c r="J2420" s="39"/>
      <c r="K2420" s="40"/>
      <c r="L2420" s="40"/>
      <c r="M2420" s="33"/>
      <c r="N2420" s="40"/>
      <c r="O2420" s="33"/>
      <c r="P2420" s="33"/>
      <c r="Q2420" s="33"/>
      <c r="R2420" s="33"/>
      <c r="S2420" s="33"/>
      <c r="T2420" s="33"/>
      <c r="U2420" s="33"/>
      <c r="V2420" s="33"/>
      <c r="W2420" s="23" t="str">
        <f>LEFT(TEXT(Locations[[#This Row],[Zip Code]],"00000"),5)</f>
        <v>00000</v>
      </c>
    </row>
    <row r="2421" spans="2:23" x14ac:dyDescent="0.2">
      <c r="B2421" s="154">
        <v>2409</v>
      </c>
      <c r="C2421" s="33"/>
      <c r="D2421" s="33"/>
      <c r="E2421" s="37"/>
      <c r="F2421" s="38" t="str">
        <f>_xlfn.IFNA(VLOOKUP(Locations[[#This Row],[CleanZip]],ZipCodes[],2,0),"")</f>
        <v/>
      </c>
      <c r="G2421" s="38" t="str">
        <f>_xlfn.IFNA(VLOOKUP(Locations[[#This Row],[CleanZip]],ZipCodes[],3,0),"")</f>
        <v/>
      </c>
      <c r="H2421" s="33"/>
      <c r="I2421" s="39"/>
      <c r="J2421" s="39"/>
      <c r="K2421" s="40"/>
      <c r="L2421" s="40"/>
      <c r="M2421" s="33"/>
      <c r="N2421" s="40"/>
      <c r="O2421" s="33"/>
      <c r="P2421" s="33"/>
      <c r="Q2421" s="33"/>
      <c r="R2421" s="33"/>
      <c r="S2421" s="33"/>
      <c r="T2421" s="33"/>
      <c r="U2421" s="33"/>
      <c r="V2421" s="33"/>
      <c r="W2421" s="23" t="str">
        <f>LEFT(TEXT(Locations[[#This Row],[Zip Code]],"00000"),5)</f>
        <v>00000</v>
      </c>
    </row>
    <row r="2422" spans="2:23" x14ac:dyDescent="0.2">
      <c r="B2422" s="154">
        <v>2410</v>
      </c>
      <c r="C2422" s="33"/>
      <c r="D2422" s="33"/>
      <c r="E2422" s="37"/>
      <c r="F2422" s="38" t="str">
        <f>_xlfn.IFNA(VLOOKUP(Locations[[#This Row],[CleanZip]],ZipCodes[],2,0),"")</f>
        <v/>
      </c>
      <c r="G2422" s="38" t="str">
        <f>_xlfn.IFNA(VLOOKUP(Locations[[#This Row],[CleanZip]],ZipCodes[],3,0),"")</f>
        <v/>
      </c>
      <c r="H2422" s="33"/>
      <c r="I2422" s="39"/>
      <c r="J2422" s="39"/>
      <c r="K2422" s="40"/>
      <c r="L2422" s="40"/>
      <c r="M2422" s="33"/>
      <c r="N2422" s="40"/>
      <c r="O2422" s="33"/>
      <c r="P2422" s="33"/>
      <c r="Q2422" s="33"/>
      <c r="R2422" s="33"/>
      <c r="S2422" s="33"/>
      <c r="T2422" s="33"/>
      <c r="U2422" s="33"/>
      <c r="V2422" s="33"/>
      <c r="W2422" s="23" t="str">
        <f>LEFT(TEXT(Locations[[#This Row],[Zip Code]],"00000"),5)</f>
        <v>00000</v>
      </c>
    </row>
    <row r="2423" spans="2:23" x14ac:dyDescent="0.2">
      <c r="B2423" s="154">
        <v>2411</v>
      </c>
      <c r="C2423" s="33"/>
      <c r="D2423" s="33"/>
      <c r="E2423" s="37"/>
      <c r="F2423" s="38" t="str">
        <f>_xlfn.IFNA(VLOOKUP(Locations[[#This Row],[CleanZip]],ZipCodes[],2,0),"")</f>
        <v/>
      </c>
      <c r="G2423" s="38" t="str">
        <f>_xlfn.IFNA(VLOOKUP(Locations[[#This Row],[CleanZip]],ZipCodes[],3,0),"")</f>
        <v/>
      </c>
      <c r="H2423" s="33"/>
      <c r="I2423" s="39"/>
      <c r="J2423" s="39"/>
      <c r="K2423" s="40"/>
      <c r="L2423" s="40"/>
      <c r="M2423" s="33"/>
      <c r="N2423" s="40"/>
      <c r="O2423" s="33"/>
      <c r="P2423" s="33"/>
      <c r="Q2423" s="33"/>
      <c r="R2423" s="33"/>
      <c r="S2423" s="33"/>
      <c r="T2423" s="33"/>
      <c r="U2423" s="33"/>
      <c r="V2423" s="33"/>
      <c r="W2423" s="23" t="str">
        <f>LEFT(TEXT(Locations[[#This Row],[Zip Code]],"00000"),5)</f>
        <v>00000</v>
      </c>
    </row>
    <row r="2424" spans="2:23" x14ac:dyDescent="0.2">
      <c r="B2424" s="154">
        <v>2412</v>
      </c>
      <c r="C2424" s="33"/>
      <c r="D2424" s="33"/>
      <c r="E2424" s="37"/>
      <c r="F2424" s="38" t="str">
        <f>_xlfn.IFNA(VLOOKUP(Locations[[#This Row],[CleanZip]],ZipCodes[],2,0),"")</f>
        <v/>
      </c>
      <c r="G2424" s="38" t="str">
        <f>_xlfn.IFNA(VLOOKUP(Locations[[#This Row],[CleanZip]],ZipCodes[],3,0),"")</f>
        <v/>
      </c>
      <c r="H2424" s="33"/>
      <c r="I2424" s="39"/>
      <c r="J2424" s="39"/>
      <c r="K2424" s="40"/>
      <c r="L2424" s="40"/>
      <c r="M2424" s="33"/>
      <c r="N2424" s="40"/>
      <c r="O2424" s="33"/>
      <c r="P2424" s="33"/>
      <c r="Q2424" s="33"/>
      <c r="R2424" s="33"/>
      <c r="S2424" s="33"/>
      <c r="T2424" s="33"/>
      <c r="U2424" s="33"/>
      <c r="V2424" s="33"/>
      <c r="W2424" s="23" t="str">
        <f>LEFT(TEXT(Locations[[#This Row],[Zip Code]],"00000"),5)</f>
        <v>00000</v>
      </c>
    </row>
    <row r="2425" spans="2:23" x14ac:dyDescent="0.2">
      <c r="B2425" s="154">
        <v>2413</v>
      </c>
      <c r="C2425" s="33"/>
      <c r="D2425" s="33"/>
      <c r="E2425" s="37"/>
      <c r="F2425" s="38" t="str">
        <f>_xlfn.IFNA(VLOOKUP(Locations[[#This Row],[CleanZip]],ZipCodes[],2,0),"")</f>
        <v/>
      </c>
      <c r="G2425" s="38" t="str">
        <f>_xlfn.IFNA(VLOOKUP(Locations[[#This Row],[CleanZip]],ZipCodes[],3,0),"")</f>
        <v/>
      </c>
      <c r="H2425" s="33"/>
      <c r="I2425" s="39"/>
      <c r="J2425" s="39"/>
      <c r="K2425" s="40"/>
      <c r="L2425" s="40"/>
      <c r="M2425" s="33"/>
      <c r="N2425" s="40"/>
      <c r="O2425" s="33"/>
      <c r="P2425" s="33"/>
      <c r="Q2425" s="33"/>
      <c r="R2425" s="33"/>
      <c r="S2425" s="33"/>
      <c r="T2425" s="33"/>
      <c r="U2425" s="33"/>
      <c r="V2425" s="33"/>
      <c r="W2425" s="23" t="str">
        <f>LEFT(TEXT(Locations[[#This Row],[Zip Code]],"00000"),5)</f>
        <v>00000</v>
      </c>
    </row>
    <row r="2426" spans="2:23" x14ac:dyDescent="0.2">
      <c r="B2426" s="154">
        <v>2414</v>
      </c>
      <c r="C2426" s="33"/>
      <c r="D2426" s="33"/>
      <c r="E2426" s="37"/>
      <c r="F2426" s="38" t="str">
        <f>_xlfn.IFNA(VLOOKUP(Locations[[#This Row],[CleanZip]],ZipCodes[],2,0),"")</f>
        <v/>
      </c>
      <c r="G2426" s="38" t="str">
        <f>_xlfn.IFNA(VLOOKUP(Locations[[#This Row],[CleanZip]],ZipCodes[],3,0),"")</f>
        <v/>
      </c>
      <c r="H2426" s="33"/>
      <c r="I2426" s="39"/>
      <c r="J2426" s="39"/>
      <c r="K2426" s="40"/>
      <c r="L2426" s="40"/>
      <c r="M2426" s="33"/>
      <c r="N2426" s="40"/>
      <c r="O2426" s="33"/>
      <c r="P2426" s="33"/>
      <c r="Q2426" s="33"/>
      <c r="R2426" s="33"/>
      <c r="S2426" s="33"/>
      <c r="T2426" s="33"/>
      <c r="U2426" s="33"/>
      <c r="V2426" s="33"/>
      <c r="W2426" s="23" t="str">
        <f>LEFT(TEXT(Locations[[#This Row],[Zip Code]],"00000"),5)</f>
        <v>00000</v>
      </c>
    </row>
    <row r="2427" spans="2:23" x14ac:dyDescent="0.2">
      <c r="B2427" s="154">
        <v>2415</v>
      </c>
      <c r="C2427" s="33"/>
      <c r="D2427" s="33"/>
      <c r="E2427" s="37"/>
      <c r="F2427" s="38" t="str">
        <f>_xlfn.IFNA(VLOOKUP(Locations[[#This Row],[CleanZip]],ZipCodes[],2,0),"")</f>
        <v/>
      </c>
      <c r="G2427" s="38" t="str">
        <f>_xlfn.IFNA(VLOOKUP(Locations[[#This Row],[CleanZip]],ZipCodes[],3,0),"")</f>
        <v/>
      </c>
      <c r="H2427" s="33"/>
      <c r="I2427" s="39"/>
      <c r="J2427" s="39"/>
      <c r="K2427" s="40"/>
      <c r="L2427" s="40"/>
      <c r="M2427" s="33"/>
      <c r="N2427" s="40"/>
      <c r="O2427" s="33"/>
      <c r="P2427" s="33"/>
      <c r="Q2427" s="33"/>
      <c r="R2427" s="33"/>
      <c r="S2427" s="33"/>
      <c r="T2427" s="33"/>
      <c r="U2427" s="33"/>
      <c r="V2427" s="33"/>
      <c r="W2427" s="23" t="str">
        <f>LEFT(TEXT(Locations[[#This Row],[Zip Code]],"00000"),5)</f>
        <v>00000</v>
      </c>
    </row>
    <row r="2428" spans="2:23" x14ac:dyDescent="0.2">
      <c r="B2428" s="154">
        <v>2416</v>
      </c>
      <c r="C2428" s="33"/>
      <c r="D2428" s="33"/>
      <c r="E2428" s="37"/>
      <c r="F2428" s="38" t="str">
        <f>_xlfn.IFNA(VLOOKUP(Locations[[#This Row],[CleanZip]],ZipCodes[],2,0),"")</f>
        <v/>
      </c>
      <c r="G2428" s="38" t="str">
        <f>_xlfn.IFNA(VLOOKUP(Locations[[#This Row],[CleanZip]],ZipCodes[],3,0),"")</f>
        <v/>
      </c>
      <c r="H2428" s="33"/>
      <c r="I2428" s="39"/>
      <c r="J2428" s="39"/>
      <c r="K2428" s="40"/>
      <c r="L2428" s="40"/>
      <c r="M2428" s="33"/>
      <c r="N2428" s="40"/>
      <c r="O2428" s="33"/>
      <c r="P2428" s="33"/>
      <c r="Q2428" s="33"/>
      <c r="R2428" s="33"/>
      <c r="S2428" s="33"/>
      <c r="T2428" s="33"/>
      <c r="U2428" s="33"/>
      <c r="V2428" s="33"/>
      <c r="W2428" s="23" t="str">
        <f>LEFT(TEXT(Locations[[#This Row],[Zip Code]],"00000"),5)</f>
        <v>00000</v>
      </c>
    </row>
    <row r="2429" spans="2:23" x14ac:dyDescent="0.2">
      <c r="B2429" s="154">
        <v>2417</v>
      </c>
      <c r="C2429" s="33"/>
      <c r="D2429" s="33"/>
      <c r="E2429" s="37"/>
      <c r="F2429" s="38" t="str">
        <f>_xlfn.IFNA(VLOOKUP(Locations[[#This Row],[CleanZip]],ZipCodes[],2,0),"")</f>
        <v/>
      </c>
      <c r="G2429" s="38" t="str">
        <f>_xlfn.IFNA(VLOOKUP(Locations[[#This Row],[CleanZip]],ZipCodes[],3,0),"")</f>
        <v/>
      </c>
      <c r="H2429" s="33"/>
      <c r="I2429" s="39"/>
      <c r="J2429" s="39"/>
      <c r="K2429" s="40"/>
      <c r="L2429" s="40"/>
      <c r="M2429" s="33"/>
      <c r="N2429" s="40"/>
      <c r="O2429" s="33"/>
      <c r="P2429" s="33"/>
      <c r="Q2429" s="33"/>
      <c r="R2429" s="33"/>
      <c r="S2429" s="33"/>
      <c r="T2429" s="33"/>
      <c r="U2429" s="33"/>
      <c r="V2429" s="33"/>
      <c r="W2429" s="23" t="str">
        <f>LEFT(TEXT(Locations[[#This Row],[Zip Code]],"00000"),5)</f>
        <v>00000</v>
      </c>
    </row>
    <row r="2430" spans="2:23" x14ac:dyDescent="0.2">
      <c r="B2430" s="154">
        <v>2418</v>
      </c>
      <c r="C2430" s="33"/>
      <c r="D2430" s="33"/>
      <c r="E2430" s="37"/>
      <c r="F2430" s="38" t="str">
        <f>_xlfn.IFNA(VLOOKUP(Locations[[#This Row],[CleanZip]],ZipCodes[],2,0),"")</f>
        <v/>
      </c>
      <c r="G2430" s="38" t="str">
        <f>_xlfn.IFNA(VLOOKUP(Locations[[#This Row],[CleanZip]],ZipCodes[],3,0),"")</f>
        <v/>
      </c>
      <c r="H2430" s="33"/>
      <c r="I2430" s="39"/>
      <c r="J2430" s="39"/>
      <c r="K2430" s="40"/>
      <c r="L2430" s="40"/>
      <c r="M2430" s="33"/>
      <c r="N2430" s="40"/>
      <c r="O2430" s="33"/>
      <c r="P2430" s="33"/>
      <c r="Q2430" s="33"/>
      <c r="R2430" s="33"/>
      <c r="S2430" s="33"/>
      <c r="T2430" s="33"/>
      <c r="U2430" s="33"/>
      <c r="V2430" s="33"/>
      <c r="W2430" s="23" t="str">
        <f>LEFT(TEXT(Locations[[#This Row],[Zip Code]],"00000"),5)</f>
        <v>00000</v>
      </c>
    </row>
    <row r="2431" spans="2:23" x14ac:dyDescent="0.2">
      <c r="B2431" s="154">
        <v>2419</v>
      </c>
      <c r="C2431" s="33"/>
      <c r="D2431" s="33"/>
      <c r="E2431" s="37"/>
      <c r="F2431" s="38" t="str">
        <f>_xlfn.IFNA(VLOOKUP(Locations[[#This Row],[CleanZip]],ZipCodes[],2,0),"")</f>
        <v/>
      </c>
      <c r="G2431" s="38" t="str">
        <f>_xlfn.IFNA(VLOOKUP(Locations[[#This Row],[CleanZip]],ZipCodes[],3,0),"")</f>
        <v/>
      </c>
      <c r="H2431" s="33"/>
      <c r="I2431" s="39"/>
      <c r="J2431" s="39"/>
      <c r="K2431" s="40"/>
      <c r="L2431" s="40"/>
      <c r="M2431" s="33"/>
      <c r="N2431" s="40"/>
      <c r="O2431" s="33"/>
      <c r="P2431" s="33"/>
      <c r="Q2431" s="33"/>
      <c r="R2431" s="33"/>
      <c r="S2431" s="33"/>
      <c r="T2431" s="33"/>
      <c r="U2431" s="33"/>
      <c r="V2431" s="33"/>
      <c r="W2431" s="23" t="str">
        <f>LEFT(TEXT(Locations[[#This Row],[Zip Code]],"00000"),5)</f>
        <v>00000</v>
      </c>
    </row>
    <row r="2432" spans="2:23" x14ac:dyDescent="0.2">
      <c r="B2432" s="154">
        <v>2420</v>
      </c>
      <c r="C2432" s="33"/>
      <c r="D2432" s="33"/>
      <c r="E2432" s="37"/>
      <c r="F2432" s="38" t="str">
        <f>_xlfn.IFNA(VLOOKUP(Locations[[#This Row],[CleanZip]],ZipCodes[],2,0),"")</f>
        <v/>
      </c>
      <c r="G2432" s="38" t="str">
        <f>_xlfn.IFNA(VLOOKUP(Locations[[#This Row],[CleanZip]],ZipCodes[],3,0),"")</f>
        <v/>
      </c>
      <c r="H2432" s="33"/>
      <c r="I2432" s="39"/>
      <c r="J2432" s="39"/>
      <c r="K2432" s="40"/>
      <c r="L2432" s="40"/>
      <c r="M2432" s="33"/>
      <c r="N2432" s="40"/>
      <c r="O2432" s="33"/>
      <c r="P2432" s="33"/>
      <c r="Q2432" s="33"/>
      <c r="R2432" s="33"/>
      <c r="S2432" s="33"/>
      <c r="T2432" s="33"/>
      <c r="U2432" s="33"/>
      <c r="V2432" s="33"/>
      <c r="W2432" s="23" t="str">
        <f>LEFT(TEXT(Locations[[#This Row],[Zip Code]],"00000"),5)</f>
        <v>00000</v>
      </c>
    </row>
    <row r="2433" spans="2:23" x14ac:dyDescent="0.2">
      <c r="B2433" s="154">
        <v>2421</v>
      </c>
      <c r="C2433" s="33"/>
      <c r="D2433" s="33"/>
      <c r="E2433" s="37"/>
      <c r="F2433" s="38" t="str">
        <f>_xlfn.IFNA(VLOOKUP(Locations[[#This Row],[CleanZip]],ZipCodes[],2,0),"")</f>
        <v/>
      </c>
      <c r="G2433" s="38" t="str">
        <f>_xlfn.IFNA(VLOOKUP(Locations[[#This Row],[CleanZip]],ZipCodes[],3,0),"")</f>
        <v/>
      </c>
      <c r="H2433" s="33"/>
      <c r="I2433" s="39"/>
      <c r="J2433" s="39"/>
      <c r="K2433" s="40"/>
      <c r="L2433" s="40"/>
      <c r="M2433" s="33"/>
      <c r="N2433" s="40"/>
      <c r="O2433" s="33"/>
      <c r="P2433" s="33"/>
      <c r="Q2433" s="33"/>
      <c r="R2433" s="33"/>
      <c r="S2433" s="33"/>
      <c r="T2433" s="33"/>
      <c r="U2433" s="33"/>
      <c r="V2433" s="33"/>
      <c r="W2433" s="23" t="str">
        <f>LEFT(TEXT(Locations[[#This Row],[Zip Code]],"00000"),5)</f>
        <v>00000</v>
      </c>
    </row>
    <row r="2434" spans="2:23" x14ac:dyDescent="0.2">
      <c r="B2434" s="154">
        <v>2422</v>
      </c>
      <c r="C2434" s="33"/>
      <c r="D2434" s="33"/>
      <c r="E2434" s="37"/>
      <c r="F2434" s="38" t="str">
        <f>_xlfn.IFNA(VLOOKUP(Locations[[#This Row],[CleanZip]],ZipCodes[],2,0),"")</f>
        <v/>
      </c>
      <c r="G2434" s="38" t="str">
        <f>_xlfn.IFNA(VLOOKUP(Locations[[#This Row],[CleanZip]],ZipCodes[],3,0),"")</f>
        <v/>
      </c>
      <c r="H2434" s="33"/>
      <c r="I2434" s="39"/>
      <c r="J2434" s="39"/>
      <c r="K2434" s="40"/>
      <c r="L2434" s="40"/>
      <c r="M2434" s="33"/>
      <c r="N2434" s="40"/>
      <c r="O2434" s="33"/>
      <c r="P2434" s="33"/>
      <c r="Q2434" s="33"/>
      <c r="R2434" s="33"/>
      <c r="S2434" s="33"/>
      <c r="T2434" s="33"/>
      <c r="U2434" s="33"/>
      <c r="V2434" s="33"/>
      <c r="W2434" s="23" t="str">
        <f>LEFT(TEXT(Locations[[#This Row],[Zip Code]],"00000"),5)</f>
        <v>00000</v>
      </c>
    </row>
    <row r="2435" spans="2:23" x14ac:dyDescent="0.2">
      <c r="B2435" s="154">
        <v>2423</v>
      </c>
      <c r="C2435" s="33"/>
      <c r="D2435" s="33"/>
      <c r="E2435" s="37"/>
      <c r="F2435" s="38" t="str">
        <f>_xlfn.IFNA(VLOOKUP(Locations[[#This Row],[CleanZip]],ZipCodes[],2,0),"")</f>
        <v/>
      </c>
      <c r="G2435" s="38" t="str">
        <f>_xlfn.IFNA(VLOOKUP(Locations[[#This Row],[CleanZip]],ZipCodes[],3,0),"")</f>
        <v/>
      </c>
      <c r="H2435" s="33"/>
      <c r="I2435" s="39"/>
      <c r="J2435" s="39"/>
      <c r="K2435" s="40"/>
      <c r="L2435" s="40"/>
      <c r="M2435" s="33"/>
      <c r="N2435" s="40"/>
      <c r="O2435" s="33"/>
      <c r="P2435" s="33"/>
      <c r="Q2435" s="33"/>
      <c r="R2435" s="33"/>
      <c r="S2435" s="33"/>
      <c r="T2435" s="33"/>
      <c r="U2435" s="33"/>
      <c r="V2435" s="33"/>
      <c r="W2435" s="23" t="str">
        <f>LEFT(TEXT(Locations[[#This Row],[Zip Code]],"00000"),5)</f>
        <v>00000</v>
      </c>
    </row>
    <row r="2436" spans="2:23" x14ac:dyDescent="0.2">
      <c r="B2436" s="154">
        <v>2424</v>
      </c>
      <c r="C2436" s="33"/>
      <c r="D2436" s="33"/>
      <c r="E2436" s="37"/>
      <c r="F2436" s="38" t="str">
        <f>_xlfn.IFNA(VLOOKUP(Locations[[#This Row],[CleanZip]],ZipCodes[],2,0),"")</f>
        <v/>
      </c>
      <c r="G2436" s="38" t="str">
        <f>_xlfn.IFNA(VLOOKUP(Locations[[#This Row],[CleanZip]],ZipCodes[],3,0),"")</f>
        <v/>
      </c>
      <c r="H2436" s="33"/>
      <c r="I2436" s="39"/>
      <c r="J2436" s="39"/>
      <c r="K2436" s="40"/>
      <c r="L2436" s="40"/>
      <c r="M2436" s="33"/>
      <c r="N2436" s="40"/>
      <c r="O2436" s="33"/>
      <c r="P2436" s="33"/>
      <c r="Q2436" s="33"/>
      <c r="R2436" s="33"/>
      <c r="S2436" s="33"/>
      <c r="T2436" s="33"/>
      <c r="U2436" s="33"/>
      <c r="V2436" s="33"/>
      <c r="W2436" s="23" t="str">
        <f>LEFT(TEXT(Locations[[#This Row],[Zip Code]],"00000"),5)</f>
        <v>00000</v>
      </c>
    </row>
    <row r="2437" spans="2:23" x14ac:dyDescent="0.2">
      <c r="B2437" s="154">
        <v>2425</v>
      </c>
      <c r="C2437" s="33"/>
      <c r="D2437" s="33"/>
      <c r="E2437" s="37"/>
      <c r="F2437" s="38" t="str">
        <f>_xlfn.IFNA(VLOOKUP(Locations[[#This Row],[CleanZip]],ZipCodes[],2,0),"")</f>
        <v/>
      </c>
      <c r="G2437" s="38" t="str">
        <f>_xlfn.IFNA(VLOOKUP(Locations[[#This Row],[CleanZip]],ZipCodes[],3,0),"")</f>
        <v/>
      </c>
      <c r="H2437" s="33"/>
      <c r="I2437" s="39"/>
      <c r="J2437" s="39"/>
      <c r="K2437" s="40"/>
      <c r="L2437" s="40"/>
      <c r="M2437" s="33"/>
      <c r="N2437" s="40"/>
      <c r="O2437" s="33"/>
      <c r="P2437" s="33"/>
      <c r="Q2437" s="33"/>
      <c r="R2437" s="33"/>
      <c r="S2437" s="33"/>
      <c r="T2437" s="33"/>
      <c r="U2437" s="33"/>
      <c r="V2437" s="33"/>
      <c r="W2437" s="23" t="str">
        <f>LEFT(TEXT(Locations[[#This Row],[Zip Code]],"00000"),5)</f>
        <v>00000</v>
      </c>
    </row>
    <row r="2438" spans="2:23" x14ac:dyDescent="0.2">
      <c r="B2438" s="154">
        <v>2426</v>
      </c>
      <c r="C2438" s="33"/>
      <c r="D2438" s="33"/>
      <c r="E2438" s="37"/>
      <c r="F2438" s="38" t="str">
        <f>_xlfn.IFNA(VLOOKUP(Locations[[#This Row],[CleanZip]],ZipCodes[],2,0),"")</f>
        <v/>
      </c>
      <c r="G2438" s="38" t="str">
        <f>_xlfn.IFNA(VLOOKUP(Locations[[#This Row],[CleanZip]],ZipCodes[],3,0),"")</f>
        <v/>
      </c>
      <c r="H2438" s="33"/>
      <c r="I2438" s="39"/>
      <c r="J2438" s="39"/>
      <c r="K2438" s="40"/>
      <c r="L2438" s="40"/>
      <c r="M2438" s="33"/>
      <c r="N2438" s="40"/>
      <c r="O2438" s="33"/>
      <c r="P2438" s="33"/>
      <c r="Q2438" s="33"/>
      <c r="R2438" s="33"/>
      <c r="S2438" s="33"/>
      <c r="T2438" s="33"/>
      <c r="U2438" s="33"/>
      <c r="V2438" s="33"/>
      <c r="W2438" s="23" t="str">
        <f>LEFT(TEXT(Locations[[#This Row],[Zip Code]],"00000"),5)</f>
        <v>00000</v>
      </c>
    </row>
    <row r="2439" spans="2:23" x14ac:dyDescent="0.2">
      <c r="B2439" s="154">
        <v>2427</v>
      </c>
      <c r="C2439" s="33"/>
      <c r="D2439" s="33"/>
      <c r="E2439" s="37"/>
      <c r="F2439" s="38" t="str">
        <f>_xlfn.IFNA(VLOOKUP(Locations[[#This Row],[CleanZip]],ZipCodes[],2,0),"")</f>
        <v/>
      </c>
      <c r="G2439" s="38" t="str">
        <f>_xlfn.IFNA(VLOOKUP(Locations[[#This Row],[CleanZip]],ZipCodes[],3,0),"")</f>
        <v/>
      </c>
      <c r="H2439" s="33"/>
      <c r="I2439" s="39"/>
      <c r="J2439" s="39"/>
      <c r="K2439" s="40"/>
      <c r="L2439" s="40"/>
      <c r="M2439" s="33"/>
      <c r="N2439" s="40"/>
      <c r="O2439" s="33"/>
      <c r="P2439" s="33"/>
      <c r="Q2439" s="33"/>
      <c r="R2439" s="33"/>
      <c r="S2439" s="33"/>
      <c r="T2439" s="33"/>
      <c r="U2439" s="33"/>
      <c r="V2439" s="33"/>
      <c r="W2439" s="23" t="str">
        <f>LEFT(TEXT(Locations[[#This Row],[Zip Code]],"00000"),5)</f>
        <v>00000</v>
      </c>
    </row>
    <row r="2440" spans="2:23" x14ac:dyDescent="0.2">
      <c r="B2440" s="154">
        <v>2428</v>
      </c>
      <c r="C2440" s="33"/>
      <c r="D2440" s="33"/>
      <c r="E2440" s="37"/>
      <c r="F2440" s="38" t="str">
        <f>_xlfn.IFNA(VLOOKUP(Locations[[#This Row],[CleanZip]],ZipCodes[],2,0),"")</f>
        <v/>
      </c>
      <c r="G2440" s="38" t="str">
        <f>_xlfn.IFNA(VLOOKUP(Locations[[#This Row],[CleanZip]],ZipCodes[],3,0),"")</f>
        <v/>
      </c>
      <c r="H2440" s="33"/>
      <c r="I2440" s="39"/>
      <c r="J2440" s="39"/>
      <c r="K2440" s="40"/>
      <c r="L2440" s="40"/>
      <c r="M2440" s="33"/>
      <c r="N2440" s="40"/>
      <c r="O2440" s="33"/>
      <c r="P2440" s="33"/>
      <c r="Q2440" s="33"/>
      <c r="R2440" s="33"/>
      <c r="S2440" s="33"/>
      <c r="T2440" s="33"/>
      <c r="U2440" s="33"/>
      <c r="V2440" s="33"/>
      <c r="W2440" s="23" t="str">
        <f>LEFT(TEXT(Locations[[#This Row],[Zip Code]],"00000"),5)</f>
        <v>00000</v>
      </c>
    </row>
    <row r="2441" spans="2:23" x14ac:dyDescent="0.2">
      <c r="B2441" s="154">
        <v>2429</v>
      </c>
      <c r="C2441" s="33"/>
      <c r="D2441" s="33"/>
      <c r="E2441" s="37"/>
      <c r="F2441" s="38" t="str">
        <f>_xlfn.IFNA(VLOOKUP(Locations[[#This Row],[CleanZip]],ZipCodes[],2,0),"")</f>
        <v/>
      </c>
      <c r="G2441" s="38" t="str">
        <f>_xlfn.IFNA(VLOOKUP(Locations[[#This Row],[CleanZip]],ZipCodes[],3,0),"")</f>
        <v/>
      </c>
      <c r="H2441" s="33"/>
      <c r="I2441" s="39"/>
      <c r="J2441" s="39"/>
      <c r="K2441" s="40"/>
      <c r="L2441" s="40"/>
      <c r="M2441" s="33"/>
      <c r="N2441" s="40"/>
      <c r="O2441" s="33"/>
      <c r="P2441" s="33"/>
      <c r="Q2441" s="33"/>
      <c r="R2441" s="33"/>
      <c r="S2441" s="33"/>
      <c r="T2441" s="33"/>
      <c r="U2441" s="33"/>
      <c r="V2441" s="33"/>
      <c r="W2441" s="23" t="str">
        <f>LEFT(TEXT(Locations[[#This Row],[Zip Code]],"00000"),5)</f>
        <v>00000</v>
      </c>
    </row>
    <row r="2442" spans="2:23" x14ac:dyDescent="0.2">
      <c r="B2442" s="154">
        <v>2430</v>
      </c>
      <c r="C2442" s="33"/>
      <c r="D2442" s="33"/>
      <c r="E2442" s="37"/>
      <c r="F2442" s="38" t="str">
        <f>_xlfn.IFNA(VLOOKUP(Locations[[#This Row],[CleanZip]],ZipCodes[],2,0),"")</f>
        <v/>
      </c>
      <c r="G2442" s="38" t="str">
        <f>_xlfn.IFNA(VLOOKUP(Locations[[#This Row],[CleanZip]],ZipCodes[],3,0),"")</f>
        <v/>
      </c>
      <c r="H2442" s="33"/>
      <c r="I2442" s="39"/>
      <c r="J2442" s="39"/>
      <c r="K2442" s="40"/>
      <c r="L2442" s="40"/>
      <c r="M2442" s="33"/>
      <c r="N2442" s="40"/>
      <c r="O2442" s="33"/>
      <c r="P2442" s="33"/>
      <c r="Q2442" s="33"/>
      <c r="R2442" s="33"/>
      <c r="S2442" s="33"/>
      <c r="T2442" s="33"/>
      <c r="U2442" s="33"/>
      <c r="V2442" s="33"/>
      <c r="W2442" s="23" t="str">
        <f>LEFT(TEXT(Locations[[#This Row],[Zip Code]],"00000"),5)</f>
        <v>00000</v>
      </c>
    </row>
    <row r="2443" spans="2:23" x14ac:dyDescent="0.2">
      <c r="B2443" s="154">
        <v>2431</v>
      </c>
      <c r="C2443" s="33"/>
      <c r="D2443" s="33"/>
      <c r="E2443" s="37"/>
      <c r="F2443" s="38" t="str">
        <f>_xlfn.IFNA(VLOOKUP(Locations[[#This Row],[CleanZip]],ZipCodes[],2,0),"")</f>
        <v/>
      </c>
      <c r="G2443" s="38" t="str">
        <f>_xlfn.IFNA(VLOOKUP(Locations[[#This Row],[CleanZip]],ZipCodes[],3,0),"")</f>
        <v/>
      </c>
      <c r="H2443" s="33"/>
      <c r="I2443" s="39"/>
      <c r="J2443" s="39"/>
      <c r="K2443" s="40"/>
      <c r="L2443" s="40"/>
      <c r="M2443" s="33"/>
      <c r="N2443" s="40"/>
      <c r="O2443" s="33"/>
      <c r="P2443" s="33"/>
      <c r="Q2443" s="33"/>
      <c r="R2443" s="33"/>
      <c r="S2443" s="33"/>
      <c r="T2443" s="33"/>
      <c r="U2443" s="33"/>
      <c r="V2443" s="33"/>
      <c r="W2443" s="23" t="str">
        <f>LEFT(TEXT(Locations[[#This Row],[Zip Code]],"00000"),5)</f>
        <v>00000</v>
      </c>
    </row>
    <row r="2444" spans="2:23" x14ac:dyDescent="0.2">
      <c r="B2444" s="154">
        <v>2432</v>
      </c>
      <c r="C2444" s="33"/>
      <c r="D2444" s="33"/>
      <c r="E2444" s="37"/>
      <c r="F2444" s="38" t="str">
        <f>_xlfn.IFNA(VLOOKUP(Locations[[#This Row],[CleanZip]],ZipCodes[],2,0),"")</f>
        <v/>
      </c>
      <c r="G2444" s="38" t="str">
        <f>_xlfn.IFNA(VLOOKUP(Locations[[#This Row],[CleanZip]],ZipCodes[],3,0),"")</f>
        <v/>
      </c>
      <c r="H2444" s="33"/>
      <c r="I2444" s="39"/>
      <c r="J2444" s="39"/>
      <c r="K2444" s="40"/>
      <c r="L2444" s="40"/>
      <c r="M2444" s="33"/>
      <c r="N2444" s="40"/>
      <c r="O2444" s="33"/>
      <c r="P2444" s="33"/>
      <c r="Q2444" s="33"/>
      <c r="R2444" s="33"/>
      <c r="S2444" s="33"/>
      <c r="T2444" s="33"/>
      <c r="U2444" s="33"/>
      <c r="V2444" s="33"/>
      <c r="W2444" s="23" t="str">
        <f>LEFT(TEXT(Locations[[#This Row],[Zip Code]],"00000"),5)</f>
        <v>00000</v>
      </c>
    </row>
    <row r="2445" spans="2:23" x14ac:dyDescent="0.2">
      <c r="B2445" s="154">
        <v>2433</v>
      </c>
      <c r="C2445" s="33"/>
      <c r="D2445" s="33"/>
      <c r="E2445" s="37"/>
      <c r="F2445" s="38" t="str">
        <f>_xlfn.IFNA(VLOOKUP(Locations[[#This Row],[CleanZip]],ZipCodes[],2,0),"")</f>
        <v/>
      </c>
      <c r="G2445" s="38" t="str">
        <f>_xlfn.IFNA(VLOOKUP(Locations[[#This Row],[CleanZip]],ZipCodes[],3,0),"")</f>
        <v/>
      </c>
      <c r="H2445" s="33"/>
      <c r="I2445" s="39"/>
      <c r="J2445" s="39"/>
      <c r="K2445" s="40"/>
      <c r="L2445" s="40"/>
      <c r="M2445" s="33"/>
      <c r="N2445" s="40"/>
      <c r="O2445" s="33"/>
      <c r="P2445" s="33"/>
      <c r="Q2445" s="33"/>
      <c r="R2445" s="33"/>
      <c r="S2445" s="33"/>
      <c r="T2445" s="33"/>
      <c r="U2445" s="33"/>
      <c r="V2445" s="33"/>
      <c r="W2445" s="23" t="str">
        <f>LEFT(TEXT(Locations[[#This Row],[Zip Code]],"00000"),5)</f>
        <v>00000</v>
      </c>
    </row>
    <row r="2446" spans="2:23" x14ac:dyDescent="0.2">
      <c r="B2446" s="154">
        <v>2434</v>
      </c>
      <c r="C2446" s="33"/>
      <c r="D2446" s="33"/>
      <c r="E2446" s="37"/>
      <c r="F2446" s="38" t="str">
        <f>_xlfn.IFNA(VLOOKUP(Locations[[#This Row],[CleanZip]],ZipCodes[],2,0),"")</f>
        <v/>
      </c>
      <c r="G2446" s="38" t="str">
        <f>_xlfn.IFNA(VLOOKUP(Locations[[#This Row],[CleanZip]],ZipCodes[],3,0),"")</f>
        <v/>
      </c>
      <c r="H2446" s="33"/>
      <c r="I2446" s="39"/>
      <c r="J2446" s="39"/>
      <c r="K2446" s="40"/>
      <c r="L2446" s="40"/>
      <c r="M2446" s="33"/>
      <c r="N2446" s="40"/>
      <c r="O2446" s="33"/>
      <c r="P2446" s="33"/>
      <c r="Q2446" s="33"/>
      <c r="R2446" s="33"/>
      <c r="S2446" s="33"/>
      <c r="T2446" s="33"/>
      <c r="U2446" s="33"/>
      <c r="V2446" s="33"/>
      <c r="W2446" s="23" t="str">
        <f>LEFT(TEXT(Locations[[#This Row],[Zip Code]],"00000"),5)</f>
        <v>00000</v>
      </c>
    </row>
    <row r="2447" spans="2:23" x14ac:dyDescent="0.2">
      <c r="B2447" s="154">
        <v>2435</v>
      </c>
      <c r="C2447" s="33"/>
      <c r="D2447" s="33"/>
      <c r="E2447" s="37"/>
      <c r="F2447" s="38" t="str">
        <f>_xlfn.IFNA(VLOOKUP(Locations[[#This Row],[CleanZip]],ZipCodes[],2,0),"")</f>
        <v/>
      </c>
      <c r="G2447" s="38" t="str">
        <f>_xlfn.IFNA(VLOOKUP(Locations[[#This Row],[CleanZip]],ZipCodes[],3,0),"")</f>
        <v/>
      </c>
      <c r="H2447" s="33"/>
      <c r="I2447" s="39"/>
      <c r="J2447" s="39"/>
      <c r="K2447" s="40"/>
      <c r="L2447" s="40"/>
      <c r="M2447" s="33"/>
      <c r="N2447" s="40"/>
      <c r="O2447" s="33"/>
      <c r="P2447" s="33"/>
      <c r="Q2447" s="33"/>
      <c r="R2447" s="33"/>
      <c r="S2447" s="33"/>
      <c r="T2447" s="33"/>
      <c r="U2447" s="33"/>
      <c r="V2447" s="33"/>
      <c r="W2447" s="23" t="str">
        <f>LEFT(TEXT(Locations[[#This Row],[Zip Code]],"00000"),5)</f>
        <v>00000</v>
      </c>
    </row>
    <row r="2448" spans="2:23" x14ac:dyDescent="0.2">
      <c r="B2448" s="154">
        <v>2436</v>
      </c>
      <c r="C2448" s="33"/>
      <c r="D2448" s="33"/>
      <c r="E2448" s="37"/>
      <c r="F2448" s="38" t="str">
        <f>_xlfn.IFNA(VLOOKUP(Locations[[#This Row],[CleanZip]],ZipCodes[],2,0),"")</f>
        <v/>
      </c>
      <c r="G2448" s="38" t="str">
        <f>_xlfn.IFNA(VLOOKUP(Locations[[#This Row],[CleanZip]],ZipCodes[],3,0),"")</f>
        <v/>
      </c>
      <c r="H2448" s="33"/>
      <c r="I2448" s="39"/>
      <c r="J2448" s="39"/>
      <c r="K2448" s="40"/>
      <c r="L2448" s="40"/>
      <c r="M2448" s="33"/>
      <c r="N2448" s="40"/>
      <c r="O2448" s="33"/>
      <c r="P2448" s="33"/>
      <c r="Q2448" s="33"/>
      <c r="R2448" s="33"/>
      <c r="S2448" s="33"/>
      <c r="T2448" s="33"/>
      <c r="U2448" s="33"/>
      <c r="V2448" s="33"/>
      <c r="W2448" s="23" t="str">
        <f>LEFT(TEXT(Locations[[#This Row],[Zip Code]],"00000"),5)</f>
        <v>00000</v>
      </c>
    </row>
    <row r="2449" spans="2:23" x14ac:dyDescent="0.2">
      <c r="B2449" s="154">
        <v>2437</v>
      </c>
      <c r="C2449" s="33"/>
      <c r="D2449" s="33"/>
      <c r="E2449" s="37"/>
      <c r="F2449" s="38" t="str">
        <f>_xlfn.IFNA(VLOOKUP(Locations[[#This Row],[CleanZip]],ZipCodes[],2,0),"")</f>
        <v/>
      </c>
      <c r="G2449" s="38" t="str">
        <f>_xlfn.IFNA(VLOOKUP(Locations[[#This Row],[CleanZip]],ZipCodes[],3,0),"")</f>
        <v/>
      </c>
      <c r="H2449" s="33"/>
      <c r="I2449" s="39"/>
      <c r="J2449" s="39"/>
      <c r="K2449" s="40"/>
      <c r="L2449" s="40"/>
      <c r="M2449" s="33"/>
      <c r="N2449" s="40"/>
      <c r="O2449" s="33"/>
      <c r="P2449" s="33"/>
      <c r="Q2449" s="33"/>
      <c r="R2449" s="33"/>
      <c r="S2449" s="33"/>
      <c r="T2449" s="33"/>
      <c r="U2449" s="33"/>
      <c r="V2449" s="33"/>
      <c r="W2449" s="23" t="str">
        <f>LEFT(TEXT(Locations[[#This Row],[Zip Code]],"00000"),5)</f>
        <v>00000</v>
      </c>
    </row>
    <row r="2450" spans="2:23" x14ac:dyDescent="0.2">
      <c r="B2450" s="154">
        <v>2438</v>
      </c>
      <c r="C2450" s="33"/>
      <c r="D2450" s="33"/>
      <c r="E2450" s="37"/>
      <c r="F2450" s="38" t="str">
        <f>_xlfn.IFNA(VLOOKUP(Locations[[#This Row],[CleanZip]],ZipCodes[],2,0),"")</f>
        <v/>
      </c>
      <c r="G2450" s="38" t="str">
        <f>_xlfn.IFNA(VLOOKUP(Locations[[#This Row],[CleanZip]],ZipCodes[],3,0),"")</f>
        <v/>
      </c>
      <c r="H2450" s="33"/>
      <c r="I2450" s="39"/>
      <c r="J2450" s="39"/>
      <c r="K2450" s="40"/>
      <c r="L2450" s="40"/>
      <c r="M2450" s="33"/>
      <c r="N2450" s="40"/>
      <c r="O2450" s="33"/>
      <c r="P2450" s="33"/>
      <c r="Q2450" s="33"/>
      <c r="R2450" s="33"/>
      <c r="S2450" s="33"/>
      <c r="T2450" s="33"/>
      <c r="U2450" s="33"/>
      <c r="V2450" s="33"/>
      <c r="W2450" s="23" t="str">
        <f>LEFT(TEXT(Locations[[#This Row],[Zip Code]],"00000"),5)</f>
        <v>00000</v>
      </c>
    </row>
    <row r="2451" spans="2:23" x14ac:dyDescent="0.2">
      <c r="B2451" s="154">
        <v>2439</v>
      </c>
      <c r="C2451" s="33"/>
      <c r="D2451" s="33"/>
      <c r="E2451" s="37"/>
      <c r="F2451" s="38" t="str">
        <f>_xlfn.IFNA(VLOOKUP(Locations[[#This Row],[CleanZip]],ZipCodes[],2,0),"")</f>
        <v/>
      </c>
      <c r="G2451" s="38" t="str">
        <f>_xlfn.IFNA(VLOOKUP(Locations[[#This Row],[CleanZip]],ZipCodes[],3,0),"")</f>
        <v/>
      </c>
      <c r="H2451" s="33"/>
      <c r="I2451" s="39"/>
      <c r="J2451" s="39"/>
      <c r="K2451" s="40"/>
      <c r="L2451" s="40"/>
      <c r="M2451" s="33"/>
      <c r="N2451" s="40"/>
      <c r="O2451" s="33"/>
      <c r="P2451" s="33"/>
      <c r="Q2451" s="33"/>
      <c r="R2451" s="33"/>
      <c r="S2451" s="33"/>
      <c r="T2451" s="33"/>
      <c r="U2451" s="33"/>
      <c r="V2451" s="33"/>
      <c r="W2451" s="23" t="str">
        <f>LEFT(TEXT(Locations[[#This Row],[Zip Code]],"00000"),5)</f>
        <v>00000</v>
      </c>
    </row>
    <row r="2452" spans="2:23" x14ac:dyDescent="0.2">
      <c r="B2452" s="154">
        <v>2440</v>
      </c>
      <c r="C2452" s="33"/>
      <c r="D2452" s="33"/>
      <c r="E2452" s="37"/>
      <c r="F2452" s="38" t="str">
        <f>_xlfn.IFNA(VLOOKUP(Locations[[#This Row],[CleanZip]],ZipCodes[],2,0),"")</f>
        <v/>
      </c>
      <c r="G2452" s="38" t="str">
        <f>_xlfn.IFNA(VLOOKUP(Locations[[#This Row],[CleanZip]],ZipCodes[],3,0),"")</f>
        <v/>
      </c>
      <c r="H2452" s="33"/>
      <c r="I2452" s="39"/>
      <c r="J2452" s="39"/>
      <c r="K2452" s="40"/>
      <c r="L2452" s="40"/>
      <c r="M2452" s="33"/>
      <c r="N2452" s="40"/>
      <c r="O2452" s="33"/>
      <c r="P2452" s="33"/>
      <c r="Q2452" s="33"/>
      <c r="R2452" s="33"/>
      <c r="S2452" s="33"/>
      <c r="T2452" s="33"/>
      <c r="U2452" s="33"/>
      <c r="V2452" s="33"/>
      <c r="W2452" s="23" t="str">
        <f>LEFT(TEXT(Locations[[#This Row],[Zip Code]],"00000"),5)</f>
        <v>00000</v>
      </c>
    </row>
    <row r="2453" spans="2:23" x14ac:dyDescent="0.2">
      <c r="B2453" s="154">
        <v>2441</v>
      </c>
      <c r="C2453" s="33"/>
      <c r="D2453" s="33"/>
      <c r="E2453" s="37"/>
      <c r="F2453" s="38" t="str">
        <f>_xlfn.IFNA(VLOOKUP(Locations[[#This Row],[CleanZip]],ZipCodes[],2,0),"")</f>
        <v/>
      </c>
      <c r="G2453" s="38" t="str">
        <f>_xlfn.IFNA(VLOOKUP(Locations[[#This Row],[CleanZip]],ZipCodes[],3,0),"")</f>
        <v/>
      </c>
      <c r="H2453" s="33"/>
      <c r="I2453" s="39"/>
      <c r="J2453" s="39"/>
      <c r="K2453" s="40"/>
      <c r="L2453" s="40"/>
      <c r="M2453" s="33"/>
      <c r="N2453" s="40"/>
      <c r="O2453" s="33"/>
      <c r="P2453" s="33"/>
      <c r="Q2453" s="33"/>
      <c r="R2453" s="33"/>
      <c r="S2453" s="33"/>
      <c r="T2453" s="33"/>
      <c r="U2453" s="33"/>
      <c r="V2453" s="33"/>
      <c r="W2453" s="23" t="str">
        <f>LEFT(TEXT(Locations[[#This Row],[Zip Code]],"00000"),5)</f>
        <v>00000</v>
      </c>
    </row>
    <row r="2454" spans="2:23" x14ac:dyDescent="0.2">
      <c r="B2454" s="154">
        <v>2442</v>
      </c>
      <c r="C2454" s="33"/>
      <c r="D2454" s="33"/>
      <c r="E2454" s="37"/>
      <c r="F2454" s="38" t="str">
        <f>_xlfn.IFNA(VLOOKUP(Locations[[#This Row],[CleanZip]],ZipCodes[],2,0),"")</f>
        <v/>
      </c>
      <c r="G2454" s="38" t="str">
        <f>_xlfn.IFNA(VLOOKUP(Locations[[#This Row],[CleanZip]],ZipCodes[],3,0),"")</f>
        <v/>
      </c>
      <c r="H2454" s="33"/>
      <c r="I2454" s="39"/>
      <c r="J2454" s="39"/>
      <c r="K2454" s="40"/>
      <c r="L2454" s="40"/>
      <c r="M2454" s="33"/>
      <c r="N2454" s="40"/>
      <c r="O2454" s="33"/>
      <c r="P2454" s="33"/>
      <c r="Q2454" s="33"/>
      <c r="R2454" s="33"/>
      <c r="S2454" s="33"/>
      <c r="T2454" s="33"/>
      <c r="U2454" s="33"/>
      <c r="V2454" s="33"/>
      <c r="W2454" s="23" t="str">
        <f>LEFT(TEXT(Locations[[#This Row],[Zip Code]],"00000"),5)</f>
        <v>00000</v>
      </c>
    </row>
    <row r="2455" spans="2:23" x14ac:dyDescent="0.2">
      <c r="B2455" s="154">
        <v>2443</v>
      </c>
      <c r="C2455" s="33"/>
      <c r="D2455" s="33"/>
      <c r="E2455" s="37"/>
      <c r="F2455" s="38" t="str">
        <f>_xlfn.IFNA(VLOOKUP(Locations[[#This Row],[CleanZip]],ZipCodes[],2,0),"")</f>
        <v/>
      </c>
      <c r="G2455" s="38" t="str">
        <f>_xlfn.IFNA(VLOOKUP(Locations[[#This Row],[CleanZip]],ZipCodes[],3,0),"")</f>
        <v/>
      </c>
      <c r="H2455" s="33"/>
      <c r="I2455" s="39"/>
      <c r="J2455" s="39"/>
      <c r="K2455" s="40"/>
      <c r="L2455" s="40"/>
      <c r="M2455" s="33"/>
      <c r="N2455" s="40"/>
      <c r="O2455" s="33"/>
      <c r="P2455" s="33"/>
      <c r="Q2455" s="33"/>
      <c r="R2455" s="33"/>
      <c r="S2455" s="33"/>
      <c r="T2455" s="33"/>
      <c r="U2455" s="33"/>
      <c r="V2455" s="33"/>
      <c r="W2455" s="23" t="str">
        <f>LEFT(TEXT(Locations[[#This Row],[Zip Code]],"00000"),5)</f>
        <v>00000</v>
      </c>
    </row>
    <row r="2456" spans="2:23" x14ac:dyDescent="0.2">
      <c r="B2456" s="154">
        <v>2444</v>
      </c>
      <c r="C2456" s="33"/>
      <c r="D2456" s="33"/>
      <c r="E2456" s="37"/>
      <c r="F2456" s="38" t="str">
        <f>_xlfn.IFNA(VLOOKUP(Locations[[#This Row],[CleanZip]],ZipCodes[],2,0),"")</f>
        <v/>
      </c>
      <c r="G2456" s="38" t="str">
        <f>_xlfn.IFNA(VLOOKUP(Locations[[#This Row],[CleanZip]],ZipCodes[],3,0),"")</f>
        <v/>
      </c>
      <c r="H2456" s="33"/>
      <c r="I2456" s="39"/>
      <c r="J2456" s="39"/>
      <c r="K2456" s="40"/>
      <c r="L2456" s="40"/>
      <c r="M2456" s="33"/>
      <c r="N2456" s="40"/>
      <c r="O2456" s="33"/>
      <c r="P2456" s="33"/>
      <c r="Q2456" s="33"/>
      <c r="R2456" s="33"/>
      <c r="S2456" s="33"/>
      <c r="T2456" s="33"/>
      <c r="U2456" s="33"/>
      <c r="V2456" s="33"/>
      <c r="W2456" s="23" t="str">
        <f>LEFT(TEXT(Locations[[#This Row],[Zip Code]],"00000"),5)</f>
        <v>00000</v>
      </c>
    </row>
    <row r="2457" spans="2:23" x14ac:dyDescent="0.2">
      <c r="B2457" s="154">
        <v>2445</v>
      </c>
      <c r="C2457" s="33"/>
      <c r="D2457" s="33"/>
      <c r="E2457" s="37"/>
      <c r="F2457" s="38" t="str">
        <f>_xlfn.IFNA(VLOOKUP(Locations[[#This Row],[CleanZip]],ZipCodes[],2,0),"")</f>
        <v/>
      </c>
      <c r="G2457" s="38" t="str">
        <f>_xlfn.IFNA(VLOOKUP(Locations[[#This Row],[CleanZip]],ZipCodes[],3,0),"")</f>
        <v/>
      </c>
      <c r="H2457" s="33"/>
      <c r="I2457" s="39"/>
      <c r="J2457" s="39"/>
      <c r="K2457" s="40"/>
      <c r="L2457" s="40"/>
      <c r="M2457" s="33"/>
      <c r="N2457" s="40"/>
      <c r="O2457" s="33"/>
      <c r="P2457" s="33"/>
      <c r="Q2457" s="33"/>
      <c r="R2457" s="33"/>
      <c r="S2457" s="33"/>
      <c r="T2457" s="33"/>
      <c r="U2457" s="33"/>
      <c r="V2457" s="33"/>
      <c r="W2457" s="23" t="str">
        <f>LEFT(TEXT(Locations[[#This Row],[Zip Code]],"00000"),5)</f>
        <v>00000</v>
      </c>
    </row>
    <row r="2458" spans="2:23" x14ac:dyDescent="0.2">
      <c r="B2458" s="154">
        <v>2446</v>
      </c>
      <c r="C2458" s="33"/>
      <c r="D2458" s="33"/>
      <c r="E2458" s="37"/>
      <c r="F2458" s="38" t="str">
        <f>_xlfn.IFNA(VLOOKUP(Locations[[#This Row],[CleanZip]],ZipCodes[],2,0),"")</f>
        <v/>
      </c>
      <c r="G2458" s="38" t="str">
        <f>_xlfn.IFNA(VLOOKUP(Locations[[#This Row],[CleanZip]],ZipCodes[],3,0),"")</f>
        <v/>
      </c>
      <c r="H2458" s="33"/>
      <c r="I2458" s="39"/>
      <c r="J2458" s="39"/>
      <c r="K2458" s="40"/>
      <c r="L2458" s="40"/>
      <c r="M2458" s="33"/>
      <c r="N2458" s="40"/>
      <c r="O2458" s="33"/>
      <c r="P2458" s="33"/>
      <c r="Q2458" s="33"/>
      <c r="R2458" s="33"/>
      <c r="S2458" s="33"/>
      <c r="T2458" s="33"/>
      <c r="U2458" s="33"/>
      <c r="V2458" s="33"/>
      <c r="W2458" s="23" t="str">
        <f>LEFT(TEXT(Locations[[#This Row],[Zip Code]],"00000"),5)</f>
        <v>00000</v>
      </c>
    </row>
    <row r="2459" spans="2:23" x14ac:dyDescent="0.2">
      <c r="B2459" s="154">
        <v>2447</v>
      </c>
      <c r="C2459" s="33"/>
      <c r="D2459" s="33"/>
      <c r="E2459" s="37"/>
      <c r="F2459" s="38" t="str">
        <f>_xlfn.IFNA(VLOOKUP(Locations[[#This Row],[CleanZip]],ZipCodes[],2,0),"")</f>
        <v/>
      </c>
      <c r="G2459" s="38" t="str">
        <f>_xlfn.IFNA(VLOOKUP(Locations[[#This Row],[CleanZip]],ZipCodes[],3,0),"")</f>
        <v/>
      </c>
      <c r="H2459" s="33"/>
      <c r="I2459" s="39"/>
      <c r="J2459" s="39"/>
      <c r="K2459" s="40"/>
      <c r="L2459" s="40"/>
      <c r="M2459" s="33"/>
      <c r="N2459" s="40"/>
      <c r="O2459" s="33"/>
      <c r="P2459" s="33"/>
      <c r="Q2459" s="33"/>
      <c r="R2459" s="33"/>
      <c r="S2459" s="33"/>
      <c r="T2459" s="33"/>
      <c r="U2459" s="33"/>
      <c r="V2459" s="33"/>
      <c r="W2459" s="23" t="str">
        <f>LEFT(TEXT(Locations[[#This Row],[Zip Code]],"00000"),5)</f>
        <v>00000</v>
      </c>
    </row>
    <row r="2460" spans="2:23" x14ac:dyDescent="0.2">
      <c r="B2460" s="154">
        <v>2448</v>
      </c>
      <c r="C2460" s="33"/>
      <c r="D2460" s="33"/>
      <c r="E2460" s="37"/>
      <c r="F2460" s="38" t="str">
        <f>_xlfn.IFNA(VLOOKUP(Locations[[#This Row],[CleanZip]],ZipCodes[],2,0),"")</f>
        <v/>
      </c>
      <c r="G2460" s="38" t="str">
        <f>_xlfn.IFNA(VLOOKUP(Locations[[#This Row],[CleanZip]],ZipCodes[],3,0),"")</f>
        <v/>
      </c>
      <c r="H2460" s="33"/>
      <c r="I2460" s="39"/>
      <c r="J2460" s="39"/>
      <c r="K2460" s="40"/>
      <c r="L2460" s="40"/>
      <c r="M2460" s="33"/>
      <c r="N2460" s="40"/>
      <c r="O2460" s="33"/>
      <c r="P2460" s="33"/>
      <c r="Q2460" s="33"/>
      <c r="R2460" s="33"/>
      <c r="S2460" s="33"/>
      <c r="T2460" s="33"/>
      <c r="U2460" s="33"/>
      <c r="V2460" s="33"/>
      <c r="W2460" s="23" t="str">
        <f>LEFT(TEXT(Locations[[#This Row],[Zip Code]],"00000"),5)</f>
        <v>00000</v>
      </c>
    </row>
    <row r="2461" spans="2:23" x14ac:dyDescent="0.2">
      <c r="B2461" s="154">
        <v>2449</v>
      </c>
      <c r="C2461" s="33"/>
      <c r="D2461" s="33"/>
      <c r="E2461" s="37"/>
      <c r="F2461" s="38" t="str">
        <f>_xlfn.IFNA(VLOOKUP(Locations[[#This Row],[CleanZip]],ZipCodes[],2,0),"")</f>
        <v/>
      </c>
      <c r="G2461" s="38" t="str">
        <f>_xlfn.IFNA(VLOOKUP(Locations[[#This Row],[CleanZip]],ZipCodes[],3,0),"")</f>
        <v/>
      </c>
      <c r="H2461" s="33"/>
      <c r="I2461" s="39"/>
      <c r="J2461" s="39"/>
      <c r="K2461" s="40"/>
      <c r="L2461" s="40"/>
      <c r="M2461" s="33"/>
      <c r="N2461" s="40"/>
      <c r="O2461" s="33"/>
      <c r="P2461" s="33"/>
      <c r="Q2461" s="33"/>
      <c r="R2461" s="33"/>
      <c r="S2461" s="33"/>
      <c r="T2461" s="33"/>
      <c r="U2461" s="33"/>
      <c r="V2461" s="33"/>
      <c r="W2461" s="23" t="str">
        <f>LEFT(TEXT(Locations[[#This Row],[Zip Code]],"00000"),5)</f>
        <v>00000</v>
      </c>
    </row>
    <row r="2462" spans="2:23" x14ac:dyDescent="0.2">
      <c r="B2462" s="154">
        <v>2450</v>
      </c>
      <c r="C2462" s="33"/>
      <c r="D2462" s="33"/>
      <c r="E2462" s="37"/>
      <c r="F2462" s="38" t="str">
        <f>_xlfn.IFNA(VLOOKUP(Locations[[#This Row],[CleanZip]],ZipCodes[],2,0),"")</f>
        <v/>
      </c>
      <c r="G2462" s="38" t="str">
        <f>_xlfn.IFNA(VLOOKUP(Locations[[#This Row],[CleanZip]],ZipCodes[],3,0),"")</f>
        <v/>
      </c>
      <c r="H2462" s="33"/>
      <c r="I2462" s="39"/>
      <c r="J2462" s="39"/>
      <c r="K2462" s="40"/>
      <c r="L2462" s="40"/>
      <c r="M2462" s="33"/>
      <c r="N2462" s="40"/>
      <c r="O2462" s="33"/>
      <c r="P2462" s="33"/>
      <c r="Q2462" s="33"/>
      <c r="R2462" s="33"/>
      <c r="S2462" s="33"/>
      <c r="T2462" s="33"/>
      <c r="U2462" s="33"/>
      <c r="V2462" s="33"/>
      <c r="W2462" s="23" t="str">
        <f>LEFT(TEXT(Locations[[#This Row],[Zip Code]],"00000"),5)</f>
        <v>00000</v>
      </c>
    </row>
    <row r="2463" spans="2:23" x14ac:dyDescent="0.2">
      <c r="B2463" s="154">
        <v>2451</v>
      </c>
      <c r="C2463" s="33"/>
      <c r="D2463" s="33"/>
      <c r="E2463" s="37"/>
      <c r="F2463" s="38" t="str">
        <f>_xlfn.IFNA(VLOOKUP(Locations[[#This Row],[CleanZip]],ZipCodes[],2,0),"")</f>
        <v/>
      </c>
      <c r="G2463" s="38" t="str">
        <f>_xlfn.IFNA(VLOOKUP(Locations[[#This Row],[CleanZip]],ZipCodes[],3,0),"")</f>
        <v/>
      </c>
      <c r="H2463" s="33"/>
      <c r="I2463" s="39"/>
      <c r="J2463" s="39"/>
      <c r="K2463" s="40"/>
      <c r="L2463" s="40"/>
      <c r="M2463" s="33"/>
      <c r="N2463" s="40"/>
      <c r="O2463" s="33"/>
      <c r="P2463" s="33"/>
      <c r="Q2463" s="33"/>
      <c r="R2463" s="33"/>
      <c r="S2463" s="33"/>
      <c r="T2463" s="33"/>
      <c r="U2463" s="33"/>
      <c r="V2463" s="33"/>
      <c r="W2463" s="23" t="str">
        <f>LEFT(TEXT(Locations[[#This Row],[Zip Code]],"00000"),5)</f>
        <v>00000</v>
      </c>
    </row>
    <row r="2464" spans="2:23" x14ac:dyDescent="0.2">
      <c r="B2464" s="154">
        <v>2452</v>
      </c>
      <c r="C2464" s="33"/>
      <c r="D2464" s="33"/>
      <c r="E2464" s="37"/>
      <c r="F2464" s="38" t="str">
        <f>_xlfn.IFNA(VLOOKUP(Locations[[#This Row],[CleanZip]],ZipCodes[],2,0),"")</f>
        <v/>
      </c>
      <c r="G2464" s="38" t="str">
        <f>_xlfn.IFNA(VLOOKUP(Locations[[#This Row],[CleanZip]],ZipCodes[],3,0),"")</f>
        <v/>
      </c>
      <c r="H2464" s="33"/>
      <c r="I2464" s="39"/>
      <c r="J2464" s="39"/>
      <c r="K2464" s="40"/>
      <c r="L2464" s="40"/>
      <c r="M2464" s="33"/>
      <c r="N2464" s="40"/>
      <c r="O2464" s="33"/>
      <c r="P2464" s="33"/>
      <c r="Q2464" s="33"/>
      <c r="R2464" s="33"/>
      <c r="S2464" s="33"/>
      <c r="T2464" s="33"/>
      <c r="U2464" s="33"/>
      <c r="V2464" s="33"/>
      <c r="W2464" s="23" t="str">
        <f>LEFT(TEXT(Locations[[#This Row],[Zip Code]],"00000"),5)</f>
        <v>00000</v>
      </c>
    </row>
    <row r="2465" spans="2:23" x14ac:dyDescent="0.2">
      <c r="B2465" s="154">
        <v>2453</v>
      </c>
      <c r="C2465" s="33"/>
      <c r="D2465" s="33"/>
      <c r="E2465" s="37"/>
      <c r="F2465" s="38" t="str">
        <f>_xlfn.IFNA(VLOOKUP(Locations[[#This Row],[CleanZip]],ZipCodes[],2,0),"")</f>
        <v/>
      </c>
      <c r="G2465" s="38" t="str">
        <f>_xlfn.IFNA(VLOOKUP(Locations[[#This Row],[CleanZip]],ZipCodes[],3,0),"")</f>
        <v/>
      </c>
      <c r="H2465" s="33"/>
      <c r="I2465" s="39"/>
      <c r="J2465" s="39"/>
      <c r="K2465" s="40"/>
      <c r="L2465" s="40"/>
      <c r="M2465" s="33"/>
      <c r="N2465" s="40"/>
      <c r="O2465" s="33"/>
      <c r="P2465" s="33"/>
      <c r="Q2465" s="33"/>
      <c r="R2465" s="33"/>
      <c r="S2465" s="33"/>
      <c r="T2465" s="33"/>
      <c r="U2465" s="33"/>
      <c r="V2465" s="33"/>
      <c r="W2465" s="23" t="str">
        <f>LEFT(TEXT(Locations[[#This Row],[Zip Code]],"00000"),5)</f>
        <v>00000</v>
      </c>
    </row>
    <row r="2466" spans="2:23" x14ac:dyDescent="0.2">
      <c r="B2466" s="154">
        <v>2454</v>
      </c>
      <c r="C2466" s="33"/>
      <c r="D2466" s="33"/>
      <c r="E2466" s="37"/>
      <c r="F2466" s="38" t="str">
        <f>_xlfn.IFNA(VLOOKUP(Locations[[#This Row],[CleanZip]],ZipCodes[],2,0),"")</f>
        <v/>
      </c>
      <c r="G2466" s="38" t="str">
        <f>_xlfn.IFNA(VLOOKUP(Locations[[#This Row],[CleanZip]],ZipCodes[],3,0),"")</f>
        <v/>
      </c>
      <c r="H2466" s="33"/>
      <c r="I2466" s="39"/>
      <c r="J2466" s="39"/>
      <c r="K2466" s="40"/>
      <c r="L2466" s="40"/>
      <c r="M2466" s="33"/>
      <c r="N2466" s="40"/>
      <c r="O2466" s="33"/>
      <c r="P2466" s="33"/>
      <c r="Q2466" s="33"/>
      <c r="R2466" s="33"/>
      <c r="S2466" s="33"/>
      <c r="T2466" s="33"/>
      <c r="U2466" s="33"/>
      <c r="V2466" s="33"/>
      <c r="W2466" s="23" t="str">
        <f>LEFT(TEXT(Locations[[#This Row],[Zip Code]],"00000"),5)</f>
        <v>00000</v>
      </c>
    </row>
    <row r="2467" spans="2:23" x14ac:dyDescent="0.2">
      <c r="B2467" s="154">
        <v>2455</v>
      </c>
      <c r="C2467" s="33"/>
      <c r="D2467" s="33"/>
      <c r="E2467" s="37"/>
      <c r="F2467" s="38" t="str">
        <f>_xlfn.IFNA(VLOOKUP(Locations[[#This Row],[CleanZip]],ZipCodes[],2,0),"")</f>
        <v/>
      </c>
      <c r="G2467" s="38" t="str">
        <f>_xlfn.IFNA(VLOOKUP(Locations[[#This Row],[CleanZip]],ZipCodes[],3,0),"")</f>
        <v/>
      </c>
      <c r="H2467" s="33"/>
      <c r="I2467" s="39"/>
      <c r="J2467" s="39"/>
      <c r="K2467" s="40"/>
      <c r="L2467" s="40"/>
      <c r="M2467" s="33"/>
      <c r="N2467" s="40"/>
      <c r="O2467" s="33"/>
      <c r="P2467" s="33"/>
      <c r="Q2467" s="33"/>
      <c r="R2467" s="33"/>
      <c r="S2467" s="33"/>
      <c r="T2467" s="33"/>
      <c r="U2467" s="33"/>
      <c r="V2467" s="33"/>
      <c r="W2467" s="23" t="str">
        <f>LEFT(TEXT(Locations[[#This Row],[Zip Code]],"00000"),5)</f>
        <v>00000</v>
      </c>
    </row>
    <row r="2468" spans="2:23" x14ac:dyDescent="0.2">
      <c r="B2468" s="154">
        <v>2456</v>
      </c>
      <c r="C2468" s="33"/>
      <c r="D2468" s="33"/>
      <c r="E2468" s="37"/>
      <c r="F2468" s="38" t="str">
        <f>_xlfn.IFNA(VLOOKUP(Locations[[#This Row],[CleanZip]],ZipCodes[],2,0),"")</f>
        <v/>
      </c>
      <c r="G2468" s="38" t="str">
        <f>_xlfn.IFNA(VLOOKUP(Locations[[#This Row],[CleanZip]],ZipCodes[],3,0),"")</f>
        <v/>
      </c>
      <c r="H2468" s="33"/>
      <c r="I2468" s="39"/>
      <c r="J2468" s="39"/>
      <c r="K2468" s="40"/>
      <c r="L2468" s="40"/>
      <c r="M2468" s="33"/>
      <c r="N2468" s="40"/>
      <c r="O2468" s="33"/>
      <c r="P2468" s="33"/>
      <c r="Q2468" s="33"/>
      <c r="R2468" s="33"/>
      <c r="S2468" s="33"/>
      <c r="T2468" s="33"/>
      <c r="U2468" s="33"/>
      <c r="V2468" s="33"/>
      <c r="W2468" s="23" t="str">
        <f>LEFT(TEXT(Locations[[#This Row],[Zip Code]],"00000"),5)</f>
        <v>00000</v>
      </c>
    </row>
    <row r="2469" spans="2:23" x14ac:dyDescent="0.2">
      <c r="B2469" s="154">
        <v>2457</v>
      </c>
      <c r="C2469" s="33"/>
      <c r="D2469" s="33"/>
      <c r="E2469" s="37"/>
      <c r="F2469" s="38" t="str">
        <f>_xlfn.IFNA(VLOOKUP(Locations[[#This Row],[CleanZip]],ZipCodes[],2,0),"")</f>
        <v/>
      </c>
      <c r="G2469" s="38" t="str">
        <f>_xlfn.IFNA(VLOOKUP(Locations[[#This Row],[CleanZip]],ZipCodes[],3,0),"")</f>
        <v/>
      </c>
      <c r="H2469" s="33"/>
      <c r="I2469" s="39"/>
      <c r="J2469" s="39"/>
      <c r="K2469" s="40"/>
      <c r="L2469" s="40"/>
      <c r="M2469" s="33"/>
      <c r="N2469" s="40"/>
      <c r="O2469" s="33"/>
      <c r="P2469" s="33"/>
      <c r="Q2469" s="33"/>
      <c r="R2469" s="33"/>
      <c r="S2469" s="33"/>
      <c r="T2469" s="33"/>
      <c r="U2469" s="33"/>
      <c r="V2469" s="33"/>
      <c r="W2469" s="23" t="str">
        <f>LEFT(TEXT(Locations[[#This Row],[Zip Code]],"00000"),5)</f>
        <v>00000</v>
      </c>
    </row>
    <row r="2470" spans="2:23" x14ac:dyDescent="0.2">
      <c r="B2470" s="154">
        <v>2458</v>
      </c>
      <c r="C2470" s="33"/>
      <c r="D2470" s="33"/>
      <c r="E2470" s="37"/>
      <c r="F2470" s="38" t="str">
        <f>_xlfn.IFNA(VLOOKUP(Locations[[#This Row],[CleanZip]],ZipCodes[],2,0),"")</f>
        <v/>
      </c>
      <c r="G2470" s="38" t="str">
        <f>_xlfn.IFNA(VLOOKUP(Locations[[#This Row],[CleanZip]],ZipCodes[],3,0),"")</f>
        <v/>
      </c>
      <c r="H2470" s="33"/>
      <c r="I2470" s="39"/>
      <c r="J2470" s="39"/>
      <c r="K2470" s="40"/>
      <c r="L2470" s="40"/>
      <c r="M2470" s="33"/>
      <c r="N2470" s="40"/>
      <c r="O2470" s="33"/>
      <c r="P2470" s="33"/>
      <c r="Q2470" s="33"/>
      <c r="R2470" s="33"/>
      <c r="S2470" s="33"/>
      <c r="T2470" s="33"/>
      <c r="U2470" s="33"/>
      <c r="V2470" s="33"/>
      <c r="W2470" s="23" t="str">
        <f>LEFT(TEXT(Locations[[#This Row],[Zip Code]],"00000"),5)</f>
        <v>00000</v>
      </c>
    </row>
    <row r="2471" spans="2:23" x14ac:dyDescent="0.2">
      <c r="B2471" s="154">
        <v>2459</v>
      </c>
      <c r="C2471" s="33"/>
      <c r="D2471" s="33"/>
      <c r="E2471" s="37"/>
      <c r="F2471" s="38" t="str">
        <f>_xlfn.IFNA(VLOOKUP(Locations[[#This Row],[CleanZip]],ZipCodes[],2,0),"")</f>
        <v/>
      </c>
      <c r="G2471" s="38" t="str">
        <f>_xlfn.IFNA(VLOOKUP(Locations[[#This Row],[CleanZip]],ZipCodes[],3,0),"")</f>
        <v/>
      </c>
      <c r="H2471" s="33"/>
      <c r="I2471" s="39"/>
      <c r="J2471" s="39"/>
      <c r="K2471" s="40"/>
      <c r="L2471" s="40"/>
      <c r="M2471" s="33"/>
      <c r="N2471" s="40"/>
      <c r="O2471" s="33"/>
      <c r="P2471" s="33"/>
      <c r="Q2471" s="33"/>
      <c r="R2471" s="33"/>
      <c r="S2471" s="33"/>
      <c r="T2471" s="33"/>
      <c r="U2471" s="33"/>
      <c r="V2471" s="33"/>
      <c r="W2471" s="23" t="str">
        <f>LEFT(TEXT(Locations[[#This Row],[Zip Code]],"00000"),5)</f>
        <v>00000</v>
      </c>
    </row>
    <row r="2472" spans="2:23" x14ac:dyDescent="0.2">
      <c r="B2472" s="154">
        <v>2460</v>
      </c>
      <c r="C2472" s="33"/>
      <c r="D2472" s="33"/>
      <c r="E2472" s="37"/>
      <c r="F2472" s="38" t="str">
        <f>_xlfn.IFNA(VLOOKUP(Locations[[#This Row],[CleanZip]],ZipCodes[],2,0),"")</f>
        <v/>
      </c>
      <c r="G2472" s="38" t="str">
        <f>_xlfn.IFNA(VLOOKUP(Locations[[#This Row],[CleanZip]],ZipCodes[],3,0),"")</f>
        <v/>
      </c>
      <c r="H2472" s="33"/>
      <c r="I2472" s="39"/>
      <c r="J2472" s="39"/>
      <c r="K2472" s="40"/>
      <c r="L2472" s="40"/>
      <c r="M2472" s="33"/>
      <c r="N2472" s="40"/>
      <c r="O2472" s="33"/>
      <c r="P2472" s="33"/>
      <c r="Q2472" s="33"/>
      <c r="R2472" s="33"/>
      <c r="S2472" s="33"/>
      <c r="T2472" s="33"/>
      <c r="U2472" s="33"/>
      <c r="V2472" s="33"/>
      <c r="W2472" s="23" t="str">
        <f>LEFT(TEXT(Locations[[#This Row],[Zip Code]],"00000"),5)</f>
        <v>00000</v>
      </c>
    </row>
    <row r="2473" spans="2:23" x14ac:dyDescent="0.2">
      <c r="B2473" s="154">
        <v>2461</v>
      </c>
      <c r="C2473" s="33"/>
      <c r="D2473" s="33"/>
      <c r="E2473" s="37"/>
      <c r="F2473" s="38" t="str">
        <f>_xlfn.IFNA(VLOOKUP(Locations[[#This Row],[CleanZip]],ZipCodes[],2,0),"")</f>
        <v/>
      </c>
      <c r="G2473" s="38" t="str">
        <f>_xlfn.IFNA(VLOOKUP(Locations[[#This Row],[CleanZip]],ZipCodes[],3,0),"")</f>
        <v/>
      </c>
      <c r="H2473" s="33"/>
      <c r="I2473" s="39"/>
      <c r="J2473" s="39"/>
      <c r="K2473" s="40"/>
      <c r="L2473" s="40"/>
      <c r="M2473" s="33"/>
      <c r="N2473" s="40"/>
      <c r="O2473" s="33"/>
      <c r="P2473" s="33"/>
      <c r="Q2473" s="33"/>
      <c r="R2473" s="33"/>
      <c r="S2473" s="33"/>
      <c r="T2473" s="33"/>
      <c r="U2473" s="33"/>
      <c r="V2473" s="33"/>
      <c r="W2473" s="23" t="str">
        <f>LEFT(TEXT(Locations[[#This Row],[Zip Code]],"00000"),5)</f>
        <v>00000</v>
      </c>
    </row>
    <row r="2474" spans="2:23" x14ac:dyDescent="0.2">
      <c r="B2474" s="154">
        <v>2462</v>
      </c>
      <c r="C2474" s="33"/>
      <c r="D2474" s="33"/>
      <c r="E2474" s="37"/>
      <c r="F2474" s="38" t="str">
        <f>_xlfn.IFNA(VLOOKUP(Locations[[#This Row],[CleanZip]],ZipCodes[],2,0),"")</f>
        <v/>
      </c>
      <c r="G2474" s="38" t="str">
        <f>_xlfn.IFNA(VLOOKUP(Locations[[#This Row],[CleanZip]],ZipCodes[],3,0),"")</f>
        <v/>
      </c>
      <c r="H2474" s="33"/>
      <c r="I2474" s="39"/>
      <c r="J2474" s="39"/>
      <c r="K2474" s="40"/>
      <c r="L2474" s="40"/>
      <c r="M2474" s="33"/>
      <c r="N2474" s="40"/>
      <c r="O2474" s="33"/>
      <c r="P2474" s="33"/>
      <c r="Q2474" s="33"/>
      <c r="R2474" s="33"/>
      <c r="S2474" s="33"/>
      <c r="T2474" s="33"/>
      <c r="U2474" s="33"/>
      <c r="V2474" s="33"/>
      <c r="W2474" s="23" t="str">
        <f>LEFT(TEXT(Locations[[#This Row],[Zip Code]],"00000"),5)</f>
        <v>00000</v>
      </c>
    </row>
    <row r="2475" spans="2:23" x14ac:dyDescent="0.2">
      <c r="B2475" s="154">
        <v>2463</v>
      </c>
      <c r="C2475" s="33"/>
      <c r="D2475" s="33"/>
      <c r="E2475" s="37"/>
      <c r="F2475" s="38" t="str">
        <f>_xlfn.IFNA(VLOOKUP(Locations[[#This Row],[CleanZip]],ZipCodes[],2,0),"")</f>
        <v/>
      </c>
      <c r="G2475" s="38" t="str">
        <f>_xlfn.IFNA(VLOOKUP(Locations[[#This Row],[CleanZip]],ZipCodes[],3,0),"")</f>
        <v/>
      </c>
      <c r="H2475" s="33"/>
      <c r="I2475" s="39"/>
      <c r="J2475" s="39"/>
      <c r="K2475" s="40"/>
      <c r="L2475" s="40"/>
      <c r="M2475" s="33"/>
      <c r="N2475" s="40"/>
      <c r="O2475" s="33"/>
      <c r="P2475" s="33"/>
      <c r="Q2475" s="33"/>
      <c r="R2475" s="33"/>
      <c r="S2475" s="33"/>
      <c r="T2475" s="33"/>
      <c r="U2475" s="33"/>
      <c r="V2475" s="33"/>
      <c r="W2475" s="23" t="str">
        <f>LEFT(TEXT(Locations[[#This Row],[Zip Code]],"00000"),5)</f>
        <v>00000</v>
      </c>
    </row>
    <row r="2476" spans="2:23" x14ac:dyDescent="0.2">
      <c r="B2476" s="154">
        <v>2464</v>
      </c>
      <c r="C2476" s="33"/>
      <c r="D2476" s="33"/>
      <c r="E2476" s="37"/>
      <c r="F2476" s="38" t="str">
        <f>_xlfn.IFNA(VLOOKUP(Locations[[#This Row],[CleanZip]],ZipCodes[],2,0),"")</f>
        <v/>
      </c>
      <c r="G2476" s="38" t="str">
        <f>_xlfn.IFNA(VLOOKUP(Locations[[#This Row],[CleanZip]],ZipCodes[],3,0),"")</f>
        <v/>
      </c>
      <c r="H2476" s="33"/>
      <c r="I2476" s="39"/>
      <c r="J2476" s="39"/>
      <c r="K2476" s="40"/>
      <c r="L2476" s="40"/>
      <c r="M2476" s="33"/>
      <c r="N2476" s="40"/>
      <c r="O2476" s="33"/>
      <c r="P2476" s="33"/>
      <c r="Q2476" s="33"/>
      <c r="R2476" s="33"/>
      <c r="S2476" s="33"/>
      <c r="T2476" s="33"/>
      <c r="U2476" s="33"/>
      <c r="V2476" s="33"/>
      <c r="W2476" s="23" t="str">
        <f>LEFT(TEXT(Locations[[#This Row],[Zip Code]],"00000"),5)</f>
        <v>00000</v>
      </c>
    </row>
    <row r="2477" spans="2:23" x14ac:dyDescent="0.2">
      <c r="B2477" s="154">
        <v>2465</v>
      </c>
      <c r="C2477" s="33"/>
      <c r="D2477" s="33"/>
      <c r="E2477" s="37"/>
      <c r="F2477" s="38" t="str">
        <f>_xlfn.IFNA(VLOOKUP(Locations[[#This Row],[CleanZip]],ZipCodes[],2,0),"")</f>
        <v/>
      </c>
      <c r="G2477" s="38" t="str">
        <f>_xlfn.IFNA(VLOOKUP(Locations[[#This Row],[CleanZip]],ZipCodes[],3,0),"")</f>
        <v/>
      </c>
      <c r="H2477" s="33"/>
      <c r="I2477" s="39"/>
      <c r="J2477" s="39"/>
      <c r="K2477" s="40"/>
      <c r="L2477" s="40"/>
      <c r="M2477" s="33"/>
      <c r="N2477" s="40"/>
      <c r="O2477" s="33"/>
      <c r="P2477" s="33"/>
      <c r="Q2477" s="33"/>
      <c r="R2477" s="33"/>
      <c r="S2477" s="33"/>
      <c r="T2477" s="33"/>
      <c r="U2477" s="33"/>
      <c r="V2477" s="33"/>
      <c r="W2477" s="23" t="str">
        <f>LEFT(TEXT(Locations[[#This Row],[Zip Code]],"00000"),5)</f>
        <v>00000</v>
      </c>
    </row>
    <row r="2478" spans="2:23" x14ac:dyDescent="0.2">
      <c r="B2478" s="154">
        <v>2466</v>
      </c>
      <c r="C2478" s="33"/>
      <c r="D2478" s="33"/>
      <c r="E2478" s="37"/>
      <c r="F2478" s="38" t="str">
        <f>_xlfn.IFNA(VLOOKUP(Locations[[#This Row],[CleanZip]],ZipCodes[],2,0),"")</f>
        <v/>
      </c>
      <c r="G2478" s="38" t="str">
        <f>_xlfn.IFNA(VLOOKUP(Locations[[#This Row],[CleanZip]],ZipCodes[],3,0),"")</f>
        <v/>
      </c>
      <c r="H2478" s="33"/>
      <c r="I2478" s="39"/>
      <c r="J2478" s="39"/>
      <c r="K2478" s="40"/>
      <c r="L2478" s="40"/>
      <c r="M2478" s="33"/>
      <c r="N2478" s="40"/>
      <c r="O2478" s="33"/>
      <c r="P2478" s="33"/>
      <c r="Q2478" s="33"/>
      <c r="R2478" s="33"/>
      <c r="S2478" s="33"/>
      <c r="T2478" s="33"/>
      <c r="U2478" s="33"/>
      <c r="V2478" s="33"/>
      <c r="W2478" s="23" t="str">
        <f>LEFT(TEXT(Locations[[#This Row],[Zip Code]],"00000"),5)</f>
        <v>00000</v>
      </c>
    </row>
    <row r="2479" spans="2:23" x14ac:dyDescent="0.2">
      <c r="B2479" s="154">
        <v>2467</v>
      </c>
      <c r="C2479" s="33"/>
      <c r="D2479" s="33"/>
      <c r="E2479" s="37"/>
      <c r="F2479" s="38" t="str">
        <f>_xlfn.IFNA(VLOOKUP(Locations[[#This Row],[CleanZip]],ZipCodes[],2,0),"")</f>
        <v/>
      </c>
      <c r="G2479" s="38" t="str">
        <f>_xlfn.IFNA(VLOOKUP(Locations[[#This Row],[CleanZip]],ZipCodes[],3,0),"")</f>
        <v/>
      </c>
      <c r="H2479" s="33"/>
      <c r="I2479" s="39"/>
      <c r="J2479" s="39"/>
      <c r="K2479" s="40"/>
      <c r="L2479" s="40"/>
      <c r="M2479" s="33"/>
      <c r="N2479" s="40"/>
      <c r="O2479" s="33"/>
      <c r="P2479" s="33"/>
      <c r="Q2479" s="33"/>
      <c r="R2479" s="33"/>
      <c r="S2479" s="33"/>
      <c r="T2479" s="33"/>
      <c r="U2479" s="33"/>
      <c r="V2479" s="33"/>
      <c r="W2479" s="23" t="str">
        <f>LEFT(TEXT(Locations[[#This Row],[Zip Code]],"00000"),5)</f>
        <v>00000</v>
      </c>
    </row>
    <row r="2480" spans="2:23" x14ac:dyDescent="0.2">
      <c r="B2480" s="154">
        <v>2468</v>
      </c>
      <c r="C2480" s="33"/>
      <c r="D2480" s="33"/>
      <c r="E2480" s="37"/>
      <c r="F2480" s="38" t="str">
        <f>_xlfn.IFNA(VLOOKUP(Locations[[#This Row],[CleanZip]],ZipCodes[],2,0),"")</f>
        <v/>
      </c>
      <c r="G2480" s="38" t="str">
        <f>_xlfn.IFNA(VLOOKUP(Locations[[#This Row],[CleanZip]],ZipCodes[],3,0),"")</f>
        <v/>
      </c>
      <c r="H2480" s="33"/>
      <c r="I2480" s="39"/>
      <c r="J2480" s="39"/>
      <c r="K2480" s="40"/>
      <c r="L2480" s="40"/>
      <c r="M2480" s="33"/>
      <c r="N2480" s="40"/>
      <c r="O2480" s="33"/>
      <c r="P2480" s="33"/>
      <c r="Q2480" s="33"/>
      <c r="R2480" s="33"/>
      <c r="S2480" s="33"/>
      <c r="T2480" s="33"/>
      <c r="U2480" s="33"/>
      <c r="V2480" s="33"/>
      <c r="W2480" s="23" t="str">
        <f>LEFT(TEXT(Locations[[#This Row],[Zip Code]],"00000"),5)</f>
        <v>00000</v>
      </c>
    </row>
    <row r="2481" spans="2:23" x14ac:dyDescent="0.2">
      <c r="B2481" s="154">
        <v>2469</v>
      </c>
      <c r="C2481" s="33"/>
      <c r="D2481" s="33"/>
      <c r="E2481" s="37"/>
      <c r="F2481" s="38" t="str">
        <f>_xlfn.IFNA(VLOOKUP(Locations[[#This Row],[CleanZip]],ZipCodes[],2,0),"")</f>
        <v/>
      </c>
      <c r="G2481" s="38" t="str">
        <f>_xlfn.IFNA(VLOOKUP(Locations[[#This Row],[CleanZip]],ZipCodes[],3,0),"")</f>
        <v/>
      </c>
      <c r="H2481" s="33"/>
      <c r="I2481" s="39"/>
      <c r="J2481" s="39"/>
      <c r="K2481" s="40"/>
      <c r="L2481" s="40"/>
      <c r="M2481" s="33"/>
      <c r="N2481" s="40"/>
      <c r="O2481" s="33"/>
      <c r="P2481" s="33"/>
      <c r="Q2481" s="33"/>
      <c r="R2481" s="33"/>
      <c r="S2481" s="33"/>
      <c r="T2481" s="33"/>
      <c r="U2481" s="33"/>
      <c r="V2481" s="33"/>
      <c r="W2481" s="23" t="str">
        <f>LEFT(TEXT(Locations[[#This Row],[Zip Code]],"00000"),5)</f>
        <v>00000</v>
      </c>
    </row>
    <row r="2482" spans="2:23" x14ac:dyDescent="0.2">
      <c r="B2482" s="154">
        <v>2470</v>
      </c>
      <c r="C2482" s="33"/>
      <c r="D2482" s="33"/>
      <c r="E2482" s="37"/>
      <c r="F2482" s="38" t="str">
        <f>_xlfn.IFNA(VLOOKUP(Locations[[#This Row],[CleanZip]],ZipCodes[],2,0),"")</f>
        <v/>
      </c>
      <c r="G2482" s="38" t="str">
        <f>_xlfn.IFNA(VLOOKUP(Locations[[#This Row],[CleanZip]],ZipCodes[],3,0),"")</f>
        <v/>
      </c>
      <c r="H2482" s="33"/>
      <c r="I2482" s="39"/>
      <c r="J2482" s="39"/>
      <c r="K2482" s="40"/>
      <c r="L2482" s="40"/>
      <c r="M2482" s="33"/>
      <c r="N2482" s="40"/>
      <c r="O2482" s="33"/>
      <c r="P2482" s="33"/>
      <c r="Q2482" s="33"/>
      <c r="R2482" s="33"/>
      <c r="S2482" s="33"/>
      <c r="T2482" s="33"/>
      <c r="U2482" s="33"/>
      <c r="V2482" s="33"/>
      <c r="W2482" s="23" t="str">
        <f>LEFT(TEXT(Locations[[#This Row],[Zip Code]],"00000"),5)</f>
        <v>00000</v>
      </c>
    </row>
    <row r="2483" spans="2:23" x14ac:dyDescent="0.2">
      <c r="B2483" s="154">
        <v>2471</v>
      </c>
      <c r="C2483" s="33"/>
      <c r="D2483" s="33"/>
      <c r="E2483" s="37"/>
      <c r="F2483" s="38" t="str">
        <f>_xlfn.IFNA(VLOOKUP(Locations[[#This Row],[CleanZip]],ZipCodes[],2,0),"")</f>
        <v/>
      </c>
      <c r="G2483" s="38" t="str">
        <f>_xlfn.IFNA(VLOOKUP(Locations[[#This Row],[CleanZip]],ZipCodes[],3,0),"")</f>
        <v/>
      </c>
      <c r="H2483" s="33"/>
      <c r="I2483" s="39"/>
      <c r="J2483" s="39"/>
      <c r="K2483" s="40"/>
      <c r="L2483" s="40"/>
      <c r="M2483" s="33"/>
      <c r="N2483" s="40"/>
      <c r="O2483" s="33"/>
      <c r="P2483" s="33"/>
      <c r="Q2483" s="33"/>
      <c r="R2483" s="33"/>
      <c r="S2483" s="33"/>
      <c r="T2483" s="33"/>
      <c r="U2483" s="33"/>
      <c r="V2483" s="33"/>
      <c r="W2483" s="23" t="str">
        <f>LEFT(TEXT(Locations[[#This Row],[Zip Code]],"00000"),5)</f>
        <v>00000</v>
      </c>
    </row>
    <row r="2484" spans="2:23" x14ac:dyDescent="0.2">
      <c r="B2484" s="154">
        <v>2472</v>
      </c>
      <c r="C2484" s="33"/>
      <c r="D2484" s="33"/>
      <c r="E2484" s="37"/>
      <c r="F2484" s="38" t="str">
        <f>_xlfn.IFNA(VLOOKUP(Locations[[#This Row],[CleanZip]],ZipCodes[],2,0),"")</f>
        <v/>
      </c>
      <c r="G2484" s="38" t="str">
        <f>_xlfn.IFNA(VLOOKUP(Locations[[#This Row],[CleanZip]],ZipCodes[],3,0),"")</f>
        <v/>
      </c>
      <c r="H2484" s="33"/>
      <c r="I2484" s="39"/>
      <c r="J2484" s="39"/>
      <c r="K2484" s="40"/>
      <c r="L2484" s="40"/>
      <c r="M2484" s="33"/>
      <c r="N2484" s="40"/>
      <c r="O2484" s="33"/>
      <c r="P2484" s="33"/>
      <c r="Q2484" s="33"/>
      <c r="R2484" s="33"/>
      <c r="S2484" s="33"/>
      <c r="T2484" s="33"/>
      <c r="U2484" s="33"/>
      <c r="V2484" s="33"/>
      <c r="W2484" s="23" t="str">
        <f>LEFT(TEXT(Locations[[#This Row],[Zip Code]],"00000"),5)</f>
        <v>00000</v>
      </c>
    </row>
    <row r="2485" spans="2:23" x14ac:dyDescent="0.2">
      <c r="B2485" s="154">
        <v>2473</v>
      </c>
      <c r="C2485" s="33"/>
      <c r="D2485" s="33"/>
      <c r="E2485" s="37"/>
      <c r="F2485" s="38" t="str">
        <f>_xlfn.IFNA(VLOOKUP(Locations[[#This Row],[CleanZip]],ZipCodes[],2,0),"")</f>
        <v/>
      </c>
      <c r="G2485" s="38" t="str">
        <f>_xlfn.IFNA(VLOOKUP(Locations[[#This Row],[CleanZip]],ZipCodes[],3,0),"")</f>
        <v/>
      </c>
      <c r="H2485" s="33"/>
      <c r="I2485" s="39"/>
      <c r="J2485" s="39"/>
      <c r="K2485" s="40"/>
      <c r="L2485" s="40"/>
      <c r="M2485" s="33"/>
      <c r="N2485" s="40"/>
      <c r="O2485" s="33"/>
      <c r="P2485" s="33"/>
      <c r="Q2485" s="33"/>
      <c r="R2485" s="33"/>
      <c r="S2485" s="33"/>
      <c r="T2485" s="33"/>
      <c r="U2485" s="33"/>
      <c r="V2485" s="33"/>
      <c r="W2485" s="23" t="str">
        <f>LEFT(TEXT(Locations[[#This Row],[Zip Code]],"00000"),5)</f>
        <v>00000</v>
      </c>
    </row>
    <row r="2486" spans="2:23" x14ac:dyDescent="0.2">
      <c r="B2486" s="154">
        <v>2474</v>
      </c>
      <c r="C2486" s="33"/>
      <c r="D2486" s="33"/>
      <c r="E2486" s="37"/>
      <c r="F2486" s="38" t="str">
        <f>_xlfn.IFNA(VLOOKUP(Locations[[#This Row],[CleanZip]],ZipCodes[],2,0),"")</f>
        <v/>
      </c>
      <c r="G2486" s="38" t="str">
        <f>_xlfn.IFNA(VLOOKUP(Locations[[#This Row],[CleanZip]],ZipCodes[],3,0),"")</f>
        <v/>
      </c>
      <c r="H2486" s="33"/>
      <c r="I2486" s="39"/>
      <c r="J2486" s="39"/>
      <c r="K2486" s="40"/>
      <c r="L2486" s="40"/>
      <c r="M2486" s="33"/>
      <c r="N2486" s="40"/>
      <c r="O2486" s="33"/>
      <c r="P2486" s="33"/>
      <c r="Q2486" s="33"/>
      <c r="R2486" s="33"/>
      <c r="S2486" s="33"/>
      <c r="T2486" s="33"/>
      <c r="U2486" s="33"/>
      <c r="V2486" s="33"/>
      <c r="W2486" s="23" t="str">
        <f>LEFT(TEXT(Locations[[#This Row],[Zip Code]],"00000"),5)</f>
        <v>00000</v>
      </c>
    </row>
    <row r="2487" spans="2:23" x14ac:dyDescent="0.2">
      <c r="B2487" s="154">
        <v>2475</v>
      </c>
      <c r="C2487" s="33"/>
      <c r="D2487" s="33"/>
      <c r="E2487" s="37"/>
      <c r="F2487" s="38" t="str">
        <f>_xlfn.IFNA(VLOOKUP(Locations[[#This Row],[CleanZip]],ZipCodes[],2,0),"")</f>
        <v/>
      </c>
      <c r="G2487" s="38" t="str">
        <f>_xlfn.IFNA(VLOOKUP(Locations[[#This Row],[CleanZip]],ZipCodes[],3,0),"")</f>
        <v/>
      </c>
      <c r="H2487" s="33"/>
      <c r="I2487" s="39"/>
      <c r="J2487" s="39"/>
      <c r="K2487" s="40"/>
      <c r="L2487" s="40"/>
      <c r="M2487" s="33"/>
      <c r="N2487" s="40"/>
      <c r="O2487" s="33"/>
      <c r="P2487" s="33"/>
      <c r="Q2487" s="33"/>
      <c r="R2487" s="33"/>
      <c r="S2487" s="33"/>
      <c r="T2487" s="33"/>
      <c r="U2487" s="33"/>
      <c r="V2487" s="33"/>
      <c r="W2487" s="23" t="str">
        <f>LEFT(TEXT(Locations[[#This Row],[Zip Code]],"00000"),5)</f>
        <v>00000</v>
      </c>
    </row>
    <row r="2488" spans="2:23" x14ac:dyDescent="0.2">
      <c r="B2488" s="154">
        <v>2476</v>
      </c>
      <c r="C2488" s="33"/>
      <c r="D2488" s="33"/>
      <c r="E2488" s="37"/>
      <c r="F2488" s="38" t="str">
        <f>_xlfn.IFNA(VLOOKUP(Locations[[#This Row],[CleanZip]],ZipCodes[],2,0),"")</f>
        <v/>
      </c>
      <c r="G2488" s="38" t="str">
        <f>_xlfn.IFNA(VLOOKUP(Locations[[#This Row],[CleanZip]],ZipCodes[],3,0),"")</f>
        <v/>
      </c>
      <c r="H2488" s="33"/>
      <c r="I2488" s="39"/>
      <c r="J2488" s="39"/>
      <c r="K2488" s="40"/>
      <c r="L2488" s="40"/>
      <c r="M2488" s="33"/>
      <c r="N2488" s="40"/>
      <c r="O2488" s="33"/>
      <c r="P2488" s="33"/>
      <c r="Q2488" s="33"/>
      <c r="R2488" s="33"/>
      <c r="S2488" s="33"/>
      <c r="T2488" s="33"/>
      <c r="U2488" s="33"/>
      <c r="V2488" s="33"/>
      <c r="W2488" s="23" t="str">
        <f>LEFT(TEXT(Locations[[#This Row],[Zip Code]],"00000"),5)</f>
        <v>00000</v>
      </c>
    </row>
    <row r="2489" spans="2:23" x14ac:dyDescent="0.2">
      <c r="B2489" s="154">
        <v>2477</v>
      </c>
      <c r="C2489" s="33"/>
      <c r="D2489" s="33"/>
      <c r="E2489" s="37"/>
      <c r="F2489" s="38" t="str">
        <f>_xlfn.IFNA(VLOOKUP(Locations[[#This Row],[CleanZip]],ZipCodes[],2,0),"")</f>
        <v/>
      </c>
      <c r="G2489" s="38" t="str">
        <f>_xlfn.IFNA(VLOOKUP(Locations[[#This Row],[CleanZip]],ZipCodes[],3,0),"")</f>
        <v/>
      </c>
      <c r="H2489" s="33"/>
      <c r="I2489" s="39"/>
      <c r="J2489" s="39"/>
      <c r="K2489" s="40"/>
      <c r="L2489" s="40"/>
      <c r="M2489" s="33"/>
      <c r="N2489" s="40"/>
      <c r="O2489" s="33"/>
      <c r="P2489" s="33"/>
      <c r="Q2489" s="33"/>
      <c r="R2489" s="33"/>
      <c r="S2489" s="33"/>
      <c r="T2489" s="33"/>
      <c r="U2489" s="33"/>
      <c r="V2489" s="33"/>
      <c r="W2489" s="23" t="str">
        <f>LEFT(TEXT(Locations[[#This Row],[Zip Code]],"00000"),5)</f>
        <v>00000</v>
      </c>
    </row>
    <row r="2490" spans="2:23" x14ac:dyDescent="0.2">
      <c r="B2490" s="154">
        <v>2478</v>
      </c>
      <c r="C2490" s="33"/>
      <c r="D2490" s="33"/>
      <c r="E2490" s="37"/>
      <c r="F2490" s="38" t="str">
        <f>_xlfn.IFNA(VLOOKUP(Locations[[#This Row],[CleanZip]],ZipCodes[],2,0),"")</f>
        <v/>
      </c>
      <c r="G2490" s="38" t="str">
        <f>_xlfn.IFNA(VLOOKUP(Locations[[#This Row],[CleanZip]],ZipCodes[],3,0),"")</f>
        <v/>
      </c>
      <c r="H2490" s="33"/>
      <c r="I2490" s="39"/>
      <c r="J2490" s="39"/>
      <c r="K2490" s="40"/>
      <c r="L2490" s="40"/>
      <c r="M2490" s="33"/>
      <c r="N2490" s="40"/>
      <c r="O2490" s="33"/>
      <c r="P2490" s="33"/>
      <c r="Q2490" s="33"/>
      <c r="R2490" s="33"/>
      <c r="S2490" s="33"/>
      <c r="T2490" s="33"/>
      <c r="U2490" s="33"/>
      <c r="V2490" s="33"/>
      <c r="W2490" s="23" t="str">
        <f>LEFT(TEXT(Locations[[#This Row],[Zip Code]],"00000"),5)</f>
        <v>00000</v>
      </c>
    </row>
    <row r="2491" spans="2:23" x14ac:dyDescent="0.2">
      <c r="B2491" s="154">
        <v>2479</v>
      </c>
      <c r="C2491" s="33"/>
      <c r="D2491" s="33"/>
      <c r="E2491" s="37"/>
      <c r="F2491" s="38" t="str">
        <f>_xlfn.IFNA(VLOOKUP(Locations[[#This Row],[CleanZip]],ZipCodes[],2,0),"")</f>
        <v/>
      </c>
      <c r="G2491" s="38" t="str">
        <f>_xlfn.IFNA(VLOOKUP(Locations[[#This Row],[CleanZip]],ZipCodes[],3,0),"")</f>
        <v/>
      </c>
      <c r="H2491" s="33"/>
      <c r="I2491" s="39"/>
      <c r="J2491" s="39"/>
      <c r="K2491" s="40"/>
      <c r="L2491" s="40"/>
      <c r="M2491" s="33"/>
      <c r="N2491" s="40"/>
      <c r="O2491" s="33"/>
      <c r="P2491" s="33"/>
      <c r="Q2491" s="33"/>
      <c r="R2491" s="33"/>
      <c r="S2491" s="33"/>
      <c r="T2491" s="33"/>
      <c r="U2491" s="33"/>
      <c r="V2491" s="33"/>
      <c r="W2491" s="23" t="str">
        <f>LEFT(TEXT(Locations[[#This Row],[Zip Code]],"00000"),5)</f>
        <v>00000</v>
      </c>
    </row>
    <row r="2492" spans="2:23" x14ac:dyDescent="0.2">
      <c r="B2492" s="154">
        <v>2480</v>
      </c>
      <c r="C2492" s="33"/>
      <c r="D2492" s="33"/>
      <c r="E2492" s="37"/>
      <c r="F2492" s="38" t="str">
        <f>_xlfn.IFNA(VLOOKUP(Locations[[#This Row],[CleanZip]],ZipCodes[],2,0),"")</f>
        <v/>
      </c>
      <c r="G2492" s="38" t="str">
        <f>_xlfn.IFNA(VLOOKUP(Locations[[#This Row],[CleanZip]],ZipCodes[],3,0),"")</f>
        <v/>
      </c>
      <c r="H2492" s="33"/>
      <c r="I2492" s="39"/>
      <c r="J2492" s="39"/>
      <c r="K2492" s="40"/>
      <c r="L2492" s="40"/>
      <c r="M2492" s="33"/>
      <c r="N2492" s="40"/>
      <c r="O2492" s="33"/>
      <c r="P2492" s="33"/>
      <c r="Q2492" s="33"/>
      <c r="R2492" s="33"/>
      <c r="S2492" s="33"/>
      <c r="T2492" s="33"/>
      <c r="U2492" s="33"/>
      <c r="V2492" s="33"/>
      <c r="W2492" s="23" t="str">
        <f>LEFT(TEXT(Locations[[#This Row],[Zip Code]],"00000"),5)</f>
        <v>00000</v>
      </c>
    </row>
    <row r="2493" spans="2:23" x14ac:dyDescent="0.2">
      <c r="B2493" s="154">
        <v>2481</v>
      </c>
      <c r="C2493" s="33"/>
      <c r="D2493" s="33"/>
      <c r="E2493" s="37"/>
      <c r="F2493" s="38" t="str">
        <f>_xlfn.IFNA(VLOOKUP(Locations[[#This Row],[CleanZip]],ZipCodes[],2,0),"")</f>
        <v/>
      </c>
      <c r="G2493" s="38" t="str">
        <f>_xlfn.IFNA(VLOOKUP(Locations[[#This Row],[CleanZip]],ZipCodes[],3,0),"")</f>
        <v/>
      </c>
      <c r="H2493" s="33"/>
      <c r="I2493" s="39"/>
      <c r="J2493" s="39"/>
      <c r="K2493" s="40"/>
      <c r="L2493" s="40"/>
      <c r="M2493" s="33"/>
      <c r="N2493" s="40"/>
      <c r="O2493" s="33"/>
      <c r="P2493" s="33"/>
      <c r="Q2493" s="33"/>
      <c r="R2493" s="33"/>
      <c r="S2493" s="33"/>
      <c r="T2493" s="33"/>
      <c r="U2493" s="33"/>
      <c r="V2493" s="33"/>
      <c r="W2493" s="23" t="str">
        <f>LEFT(TEXT(Locations[[#This Row],[Zip Code]],"00000"),5)</f>
        <v>00000</v>
      </c>
    </row>
    <row r="2494" spans="2:23" x14ac:dyDescent="0.2">
      <c r="B2494" s="154">
        <v>2482</v>
      </c>
      <c r="C2494" s="33"/>
      <c r="D2494" s="33"/>
      <c r="E2494" s="37"/>
      <c r="F2494" s="38" t="str">
        <f>_xlfn.IFNA(VLOOKUP(Locations[[#This Row],[CleanZip]],ZipCodes[],2,0),"")</f>
        <v/>
      </c>
      <c r="G2494" s="38" t="str">
        <f>_xlfn.IFNA(VLOOKUP(Locations[[#This Row],[CleanZip]],ZipCodes[],3,0),"")</f>
        <v/>
      </c>
      <c r="H2494" s="33"/>
      <c r="I2494" s="39"/>
      <c r="J2494" s="39"/>
      <c r="K2494" s="40"/>
      <c r="L2494" s="40"/>
      <c r="M2494" s="33"/>
      <c r="N2494" s="40"/>
      <c r="O2494" s="33"/>
      <c r="P2494" s="33"/>
      <c r="Q2494" s="33"/>
      <c r="R2494" s="33"/>
      <c r="S2494" s="33"/>
      <c r="T2494" s="33"/>
      <c r="U2494" s="33"/>
      <c r="V2494" s="33"/>
      <c r="W2494" s="23" t="str">
        <f>LEFT(TEXT(Locations[[#This Row],[Zip Code]],"00000"),5)</f>
        <v>00000</v>
      </c>
    </row>
    <row r="2495" spans="2:23" x14ac:dyDescent="0.2">
      <c r="B2495" s="154">
        <v>2483</v>
      </c>
      <c r="C2495" s="33"/>
      <c r="D2495" s="33"/>
      <c r="E2495" s="37"/>
      <c r="F2495" s="38" t="str">
        <f>_xlfn.IFNA(VLOOKUP(Locations[[#This Row],[CleanZip]],ZipCodes[],2,0),"")</f>
        <v/>
      </c>
      <c r="G2495" s="38" t="str">
        <f>_xlfn.IFNA(VLOOKUP(Locations[[#This Row],[CleanZip]],ZipCodes[],3,0),"")</f>
        <v/>
      </c>
      <c r="H2495" s="33"/>
      <c r="I2495" s="39"/>
      <c r="J2495" s="39"/>
      <c r="K2495" s="40"/>
      <c r="L2495" s="40"/>
      <c r="M2495" s="33"/>
      <c r="N2495" s="40"/>
      <c r="O2495" s="33"/>
      <c r="P2495" s="33"/>
      <c r="Q2495" s="33"/>
      <c r="R2495" s="33"/>
      <c r="S2495" s="33"/>
      <c r="T2495" s="33"/>
      <c r="U2495" s="33"/>
      <c r="V2495" s="33"/>
      <c r="W2495" s="23" t="str">
        <f>LEFT(TEXT(Locations[[#This Row],[Zip Code]],"00000"),5)</f>
        <v>00000</v>
      </c>
    </row>
    <row r="2496" spans="2:23" x14ac:dyDescent="0.2">
      <c r="B2496" s="154">
        <v>2484</v>
      </c>
      <c r="C2496" s="33"/>
      <c r="D2496" s="33"/>
      <c r="E2496" s="37"/>
      <c r="F2496" s="38" t="str">
        <f>_xlfn.IFNA(VLOOKUP(Locations[[#This Row],[CleanZip]],ZipCodes[],2,0),"")</f>
        <v/>
      </c>
      <c r="G2496" s="38" t="str">
        <f>_xlfn.IFNA(VLOOKUP(Locations[[#This Row],[CleanZip]],ZipCodes[],3,0),"")</f>
        <v/>
      </c>
      <c r="H2496" s="33"/>
      <c r="I2496" s="39"/>
      <c r="J2496" s="39"/>
      <c r="K2496" s="40"/>
      <c r="L2496" s="40"/>
      <c r="M2496" s="33"/>
      <c r="N2496" s="40"/>
      <c r="O2496" s="33"/>
      <c r="P2496" s="33"/>
      <c r="Q2496" s="33"/>
      <c r="R2496" s="33"/>
      <c r="S2496" s="33"/>
      <c r="T2496" s="33"/>
      <c r="U2496" s="33"/>
      <c r="V2496" s="33"/>
      <c r="W2496" s="23" t="str">
        <f>LEFT(TEXT(Locations[[#This Row],[Zip Code]],"00000"),5)</f>
        <v>00000</v>
      </c>
    </row>
    <row r="2497" spans="2:23" x14ac:dyDescent="0.2">
      <c r="B2497" s="154">
        <v>2485</v>
      </c>
      <c r="C2497" s="33"/>
      <c r="D2497" s="33"/>
      <c r="E2497" s="37"/>
      <c r="F2497" s="38" t="str">
        <f>_xlfn.IFNA(VLOOKUP(Locations[[#This Row],[CleanZip]],ZipCodes[],2,0),"")</f>
        <v/>
      </c>
      <c r="G2497" s="38" t="str">
        <f>_xlfn.IFNA(VLOOKUP(Locations[[#This Row],[CleanZip]],ZipCodes[],3,0),"")</f>
        <v/>
      </c>
      <c r="H2497" s="33"/>
      <c r="I2497" s="39"/>
      <c r="J2497" s="39"/>
      <c r="K2497" s="40"/>
      <c r="L2497" s="40"/>
      <c r="M2497" s="33"/>
      <c r="N2497" s="40"/>
      <c r="O2497" s="33"/>
      <c r="P2497" s="33"/>
      <c r="Q2497" s="33"/>
      <c r="R2497" s="33"/>
      <c r="S2497" s="33"/>
      <c r="T2497" s="33"/>
      <c r="U2497" s="33"/>
      <c r="V2497" s="33"/>
      <c r="W2497" s="23" t="str">
        <f>LEFT(TEXT(Locations[[#This Row],[Zip Code]],"00000"),5)</f>
        <v>00000</v>
      </c>
    </row>
    <row r="2498" spans="2:23" x14ac:dyDescent="0.2">
      <c r="B2498" s="154">
        <v>2486</v>
      </c>
      <c r="C2498" s="33"/>
      <c r="D2498" s="33"/>
      <c r="E2498" s="37"/>
      <c r="F2498" s="38" t="str">
        <f>_xlfn.IFNA(VLOOKUP(Locations[[#This Row],[CleanZip]],ZipCodes[],2,0),"")</f>
        <v/>
      </c>
      <c r="G2498" s="38" t="str">
        <f>_xlfn.IFNA(VLOOKUP(Locations[[#This Row],[CleanZip]],ZipCodes[],3,0),"")</f>
        <v/>
      </c>
      <c r="H2498" s="33"/>
      <c r="I2498" s="39"/>
      <c r="J2498" s="39"/>
      <c r="K2498" s="40"/>
      <c r="L2498" s="40"/>
      <c r="M2498" s="33"/>
      <c r="N2498" s="40"/>
      <c r="O2498" s="33"/>
      <c r="P2498" s="33"/>
      <c r="Q2498" s="33"/>
      <c r="R2498" s="33"/>
      <c r="S2498" s="33"/>
      <c r="T2498" s="33"/>
      <c r="U2498" s="33"/>
      <c r="V2498" s="33"/>
      <c r="W2498" s="23" t="str">
        <f>LEFT(TEXT(Locations[[#This Row],[Zip Code]],"00000"),5)</f>
        <v>00000</v>
      </c>
    </row>
    <row r="2499" spans="2:23" x14ac:dyDescent="0.2">
      <c r="B2499" s="154">
        <v>2487</v>
      </c>
      <c r="C2499" s="33"/>
      <c r="D2499" s="33"/>
      <c r="E2499" s="37"/>
      <c r="F2499" s="38" t="str">
        <f>_xlfn.IFNA(VLOOKUP(Locations[[#This Row],[CleanZip]],ZipCodes[],2,0),"")</f>
        <v/>
      </c>
      <c r="G2499" s="38" t="str">
        <f>_xlfn.IFNA(VLOOKUP(Locations[[#This Row],[CleanZip]],ZipCodes[],3,0),"")</f>
        <v/>
      </c>
      <c r="H2499" s="33"/>
      <c r="I2499" s="39"/>
      <c r="J2499" s="39"/>
      <c r="K2499" s="40"/>
      <c r="L2499" s="40"/>
      <c r="M2499" s="33"/>
      <c r="N2499" s="40"/>
      <c r="O2499" s="33"/>
      <c r="P2499" s="33"/>
      <c r="Q2499" s="33"/>
      <c r="R2499" s="33"/>
      <c r="S2499" s="33"/>
      <c r="T2499" s="33"/>
      <c r="U2499" s="33"/>
      <c r="V2499" s="33"/>
      <c r="W2499" s="23" t="str">
        <f>LEFT(TEXT(Locations[[#This Row],[Zip Code]],"00000"),5)</f>
        <v>00000</v>
      </c>
    </row>
    <row r="2500" spans="2:23" x14ac:dyDescent="0.2">
      <c r="B2500" s="154">
        <v>2488</v>
      </c>
      <c r="C2500" s="33"/>
      <c r="D2500" s="33"/>
      <c r="E2500" s="37"/>
      <c r="F2500" s="38" t="str">
        <f>_xlfn.IFNA(VLOOKUP(Locations[[#This Row],[CleanZip]],ZipCodes[],2,0),"")</f>
        <v/>
      </c>
      <c r="G2500" s="38" t="str">
        <f>_xlfn.IFNA(VLOOKUP(Locations[[#This Row],[CleanZip]],ZipCodes[],3,0),"")</f>
        <v/>
      </c>
      <c r="H2500" s="33"/>
      <c r="I2500" s="39"/>
      <c r="J2500" s="39"/>
      <c r="K2500" s="40"/>
      <c r="L2500" s="40"/>
      <c r="M2500" s="33"/>
      <c r="N2500" s="40"/>
      <c r="O2500" s="33"/>
      <c r="P2500" s="33"/>
      <c r="Q2500" s="33"/>
      <c r="R2500" s="33"/>
      <c r="S2500" s="33"/>
      <c r="T2500" s="33"/>
      <c r="U2500" s="33"/>
      <c r="V2500" s="33"/>
      <c r="W2500" s="23" t="str">
        <f>LEFT(TEXT(Locations[[#This Row],[Zip Code]],"00000"),5)</f>
        <v>00000</v>
      </c>
    </row>
  </sheetData>
  <sheetProtection formatCells="0" formatColumns="0" formatRows="0" insertHyperlinks="0" sort="0" autoFilter="0" pivotTables="0"/>
  <mergeCells count="7">
    <mergeCell ref="D10:V10"/>
    <mergeCell ref="B1:V1"/>
    <mergeCell ref="B5:D5"/>
    <mergeCell ref="G7:H7"/>
    <mergeCell ref="G8:H8"/>
    <mergeCell ref="G9:H9"/>
    <mergeCell ref="B2:V2"/>
  </mergeCells>
  <dataValidations count="1">
    <dataValidation type="whole" operator="greaterThan" allowBlank="1" showInputMessage="1" showErrorMessage="1" sqref="I13:L2500" xr:uid="{B00071E4-EA43-489F-852E-93E3867BDAC9}">
      <formula1>0</formula1>
    </dataValidation>
  </dataValidations>
  <printOptions horizontalCentered="1"/>
  <pageMargins left="0.25" right="0.25" top="0.75" bottom="0.75" header="0.3" footer="0.3"/>
  <pageSetup scale="25"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32613-2BCC-4A6D-9364-24A9ED9D7647}">
  <sheetPr>
    <tabColor rgb="FFAECFD2"/>
  </sheetPr>
  <dimension ref="A1:AX46"/>
  <sheetViews>
    <sheetView showGridLines="0" view="pageBreakPreview" topLeftCell="D4" zoomScaleNormal="90" zoomScaleSheetLayoutView="100" workbookViewId="0">
      <selection activeCell="H11" sqref="H11"/>
    </sheetView>
  </sheetViews>
  <sheetFormatPr defaultColWidth="8" defaultRowHeight="14.25" outlineLevelCol="1" x14ac:dyDescent="0.2"/>
  <cols>
    <col min="1" max="1" width="7.5" style="406" hidden="1" customWidth="1" outlineLevel="1"/>
    <col min="2" max="2" width="7" style="406" hidden="1" customWidth="1" outlineLevel="1"/>
    <col min="3" max="3" width="6.625" style="406" hidden="1" customWidth="1" outlineLevel="1"/>
    <col min="4" max="4" width="4.625" style="406" customWidth="1" collapsed="1"/>
    <col min="5" max="5" width="10.375" style="406" customWidth="1"/>
    <col min="6" max="6" width="37.875" style="406" customWidth="1"/>
    <col min="7" max="7" width="43.5" style="406" customWidth="1"/>
    <col min="8" max="8" width="38.125" style="406" customWidth="1"/>
    <col min="9" max="9" width="4.5" style="406" customWidth="1"/>
    <col min="10" max="15" width="8" style="406" customWidth="1"/>
    <col min="16" max="16384" width="8" style="406"/>
  </cols>
  <sheetData>
    <row r="1" spans="1:50" s="400" customFormat="1" ht="17.45" customHeight="1" x14ac:dyDescent="0.2">
      <c r="B1" s="401"/>
      <c r="C1" s="401"/>
      <c r="D1" s="401"/>
      <c r="E1" s="485" t="str">
        <f>Cover!B1</f>
        <v>Boulder Insurance Program</v>
      </c>
      <c r="F1" s="485"/>
      <c r="G1" s="485"/>
      <c r="H1" s="485"/>
    </row>
    <row r="2" spans="1:50" s="400" customFormat="1" ht="18.75" x14ac:dyDescent="0.2">
      <c r="E2" s="486" t="str">
        <f>Cover!B2</f>
        <v>Underwritten by Zurich</v>
      </c>
      <c r="F2" s="486"/>
      <c r="G2" s="486"/>
      <c r="H2" s="486"/>
    </row>
    <row r="3" spans="1:50" s="400" customFormat="1" ht="18.600000000000001" customHeight="1" x14ac:dyDescent="0.2">
      <c r="B3" s="403">
        <f>Cover!B3</f>
        <v>38193</v>
      </c>
      <c r="C3" s="403" t="str">
        <f>Cover!C3</f>
        <v>Bacallao Construction &amp; Engineering Development LLC</v>
      </c>
      <c r="E3" s="403">
        <f>Cover!E11</f>
        <v>38193</v>
      </c>
      <c r="F3" s="403" t="str">
        <f>Cover!C11</f>
        <v>Bacallao Construction &amp; Engineering Development LLC</v>
      </c>
      <c r="G3" s="402"/>
      <c r="H3" s="402"/>
    </row>
    <row r="4" spans="1:50" s="404" customFormat="1" ht="30" customHeight="1" x14ac:dyDescent="0.2">
      <c r="E4" s="404" t="s">
        <v>126</v>
      </c>
      <c r="H4" s="405"/>
    </row>
    <row r="5" spans="1:50" s="133" customFormat="1" ht="30" customHeight="1" x14ac:dyDescent="0.2">
      <c r="E5" s="487" t="s">
        <v>127</v>
      </c>
      <c r="F5" s="488"/>
      <c r="G5" s="488"/>
    </row>
    <row r="6" spans="1:50" ht="20.25" x14ac:dyDescent="0.3">
      <c r="G6" s="489"/>
      <c r="H6" s="489"/>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row>
    <row r="7" spans="1:50" ht="15" x14ac:dyDescent="0.25">
      <c r="G7" s="407" t="s">
        <v>41</v>
      </c>
      <c r="H7" s="408" t="str">
        <f>Underwriting!D8</f>
        <v>Gross Sales</v>
      </c>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row>
    <row r="8" spans="1:50" ht="15" x14ac:dyDescent="0.25">
      <c r="G8" s="407" t="s">
        <v>128</v>
      </c>
      <c r="H8" s="409">
        <v>35000000</v>
      </c>
    </row>
    <row r="9" spans="1:50" ht="15" x14ac:dyDescent="0.25">
      <c r="F9" s="410"/>
      <c r="G9" s="407" t="s">
        <v>129</v>
      </c>
      <c r="H9" s="409">
        <f>H8</f>
        <v>35000000</v>
      </c>
    </row>
    <row r="10" spans="1:50" ht="15" hidden="1" x14ac:dyDescent="0.25">
      <c r="G10" s="410" t="s">
        <v>130</v>
      </c>
      <c r="H10" s="409"/>
    </row>
    <row r="11" spans="1:50" ht="15" x14ac:dyDescent="0.25">
      <c r="G11" s="410" t="s">
        <v>131</v>
      </c>
      <c r="H11" s="409">
        <v>14000000</v>
      </c>
    </row>
    <row r="12" spans="1:50" ht="42.75" x14ac:dyDescent="0.2">
      <c r="E12" s="411"/>
      <c r="F12" s="411" t="s">
        <v>132</v>
      </c>
      <c r="G12" s="412" t="s">
        <v>133</v>
      </c>
      <c r="H12" s="412" t="s">
        <v>134</v>
      </c>
    </row>
    <row r="13" spans="1:50" ht="15" x14ac:dyDescent="0.25">
      <c r="G13" s="413">
        <v>1</v>
      </c>
      <c r="H13" s="413">
        <v>0</v>
      </c>
    </row>
    <row r="14" spans="1:50" s="410" customFormat="1" ht="29.45" customHeight="1" x14ac:dyDescent="0.25">
      <c r="A14" s="414" t="s">
        <v>135</v>
      </c>
      <c r="B14" s="414" t="s">
        <v>3</v>
      </c>
      <c r="C14" s="414" t="s">
        <v>136</v>
      </c>
      <c r="E14" s="415" t="s">
        <v>24</v>
      </c>
      <c r="F14" s="416" t="s">
        <v>137</v>
      </c>
      <c r="G14" s="415" t="s">
        <v>67</v>
      </c>
      <c r="H14" s="415" t="s">
        <v>138</v>
      </c>
      <c r="L14" s="410" t="s">
        <v>139</v>
      </c>
    </row>
    <row r="15" spans="1:50" ht="28.5" x14ac:dyDescent="0.2">
      <c r="A15" s="406" t="str">
        <f>+$F$3</f>
        <v>Bacallao Construction &amp; Engineering Development LLC</v>
      </c>
      <c r="E15" s="417" t="s">
        <v>25</v>
      </c>
      <c r="F15" s="418">
        <v>91580</v>
      </c>
      <c r="G15" s="417" t="s">
        <v>140</v>
      </c>
      <c r="H15" s="419">
        <v>700000</v>
      </c>
      <c r="L15" s="406" t="str">
        <f>IF(VLOOKUP(E15,Locations[State],1,0)=E15,"Correct",)</f>
        <v>Correct</v>
      </c>
    </row>
    <row r="16" spans="1:50" x14ac:dyDescent="0.2">
      <c r="E16" s="417" t="s">
        <v>25</v>
      </c>
      <c r="F16" s="420">
        <v>91560</v>
      </c>
      <c r="G16" s="421" t="s">
        <v>141</v>
      </c>
      <c r="H16" s="422">
        <v>300000</v>
      </c>
      <c r="L16" s="406" t="str">
        <f>IF(VLOOKUP(E16,Locations[State],1,0)=E16,"Correct",)</f>
        <v>Correct</v>
      </c>
    </row>
    <row r="17" spans="5:12" x14ac:dyDescent="0.2">
      <c r="E17" s="417" t="s">
        <v>25</v>
      </c>
      <c r="F17" s="423">
        <v>99163</v>
      </c>
      <c r="G17" s="424" t="s">
        <v>142</v>
      </c>
      <c r="H17" s="425">
        <v>2200000</v>
      </c>
      <c r="L17" s="406" t="str">
        <f>IF(VLOOKUP(E17,Locations[State],1,0)=E17,"Correct",)</f>
        <v>Correct</v>
      </c>
    </row>
    <row r="18" spans="5:12" x14ac:dyDescent="0.2">
      <c r="E18" s="417"/>
      <c r="F18" s="420"/>
      <c r="G18" s="421"/>
      <c r="H18" s="422"/>
      <c r="L18" s="406" t="e">
        <f>IF(VLOOKUP(E18,Locations[State],1,0)=E18,"Correct",)</f>
        <v>#N/A</v>
      </c>
    </row>
    <row r="19" spans="5:12" x14ac:dyDescent="0.2">
      <c r="E19" s="417"/>
      <c r="F19" s="423"/>
      <c r="G19" s="424"/>
      <c r="H19" s="425"/>
      <c r="L19" s="406" t="e">
        <f>IF(VLOOKUP(E19,Locations[State],1,0)=E19,"Correct",)</f>
        <v>#N/A</v>
      </c>
    </row>
    <row r="20" spans="5:12" x14ac:dyDescent="0.2">
      <c r="E20" s="417"/>
      <c r="F20" s="420"/>
      <c r="G20" s="421"/>
      <c r="H20" s="422"/>
      <c r="L20" s="406" t="e">
        <f>IF(VLOOKUP(E20,Locations[State],1,0)=E20,"Correct",)</f>
        <v>#N/A</v>
      </c>
    </row>
    <row r="21" spans="5:12" x14ac:dyDescent="0.2">
      <c r="E21" s="417"/>
      <c r="F21" s="423"/>
      <c r="G21" s="424"/>
      <c r="H21" s="425"/>
      <c r="L21" s="406" t="e">
        <f>IF(VLOOKUP(E21,Locations[State],1,0)=E21,"Correct",)</f>
        <v>#N/A</v>
      </c>
    </row>
    <row r="22" spans="5:12" x14ac:dyDescent="0.2">
      <c r="E22" s="417"/>
      <c r="F22" s="420"/>
      <c r="G22" s="421"/>
      <c r="H22" s="422"/>
      <c r="L22" s="406" t="e">
        <f>IF(VLOOKUP(E22,Locations[State],1,0)=E22,"Correct",)</f>
        <v>#N/A</v>
      </c>
    </row>
    <row r="23" spans="5:12" x14ac:dyDescent="0.2">
      <c r="E23" s="417"/>
      <c r="F23" s="423"/>
      <c r="G23" s="424"/>
      <c r="H23" s="425"/>
      <c r="L23" s="406" t="e">
        <f>IF(VLOOKUP(E23,Locations[State],1,0)=E23,"Correct",)</f>
        <v>#N/A</v>
      </c>
    </row>
    <row r="24" spans="5:12" x14ac:dyDescent="0.2">
      <c r="E24" s="417"/>
      <c r="F24" s="420"/>
      <c r="G24" s="421"/>
      <c r="H24" s="422"/>
      <c r="L24" s="406" t="e">
        <f>IF(VLOOKUP(E24,Locations[State],1,0)=E24,"Correct",)</f>
        <v>#N/A</v>
      </c>
    </row>
    <row r="25" spans="5:12" x14ac:dyDescent="0.2">
      <c r="E25" s="417"/>
      <c r="F25" s="423"/>
      <c r="G25" s="424"/>
      <c r="H25" s="425"/>
      <c r="L25" s="406" t="e">
        <f>IF(VLOOKUP(E25,Locations[State],1,0)=E25,"Correct",)</f>
        <v>#N/A</v>
      </c>
    </row>
    <row r="26" spans="5:12" x14ac:dyDescent="0.2">
      <c r="E26" s="417"/>
      <c r="F26" s="420"/>
      <c r="G26" s="421"/>
      <c r="H26" s="422"/>
      <c r="L26" s="406" t="e">
        <f>IF(VLOOKUP(E26,Locations[State],1,0)=E26,"Correct",)</f>
        <v>#N/A</v>
      </c>
    </row>
    <row r="27" spans="5:12" x14ac:dyDescent="0.2">
      <c r="E27" s="417"/>
      <c r="F27" s="423"/>
      <c r="G27" s="424"/>
      <c r="H27" s="425"/>
      <c r="L27" s="406" t="e">
        <f>IF(VLOOKUP(E27,Locations[State],1,0)=E27,"Correct",)</f>
        <v>#N/A</v>
      </c>
    </row>
    <row r="28" spans="5:12" x14ac:dyDescent="0.2">
      <c r="E28" s="417"/>
      <c r="F28" s="420"/>
      <c r="G28" s="421"/>
      <c r="H28" s="422"/>
      <c r="L28" s="406" t="e">
        <f>IF(VLOOKUP(E28,Locations[State],1,0)=E28,"Correct",)</f>
        <v>#N/A</v>
      </c>
    </row>
    <row r="29" spans="5:12" x14ac:dyDescent="0.2">
      <c r="E29" s="417"/>
      <c r="F29" s="423"/>
      <c r="G29" s="424"/>
      <c r="H29" s="425"/>
      <c r="L29" s="406" t="e">
        <f>IF(VLOOKUP(E29,Locations[State],1,0)=E29,"Correct",)</f>
        <v>#N/A</v>
      </c>
    </row>
    <row r="30" spans="5:12" x14ac:dyDescent="0.2">
      <c r="E30" s="417"/>
      <c r="F30" s="420"/>
      <c r="G30" s="421"/>
      <c r="H30" s="422"/>
      <c r="L30" s="406" t="e">
        <f>IF(VLOOKUP(E30,Locations[State],1,0)=E30,"Correct",)</f>
        <v>#N/A</v>
      </c>
    </row>
    <row r="31" spans="5:12" x14ac:dyDescent="0.2">
      <c r="E31" s="417"/>
      <c r="F31" s="423"/>
      <c r="G31" s="424"/>
      <c r="H31" s="425"/>
      <c r="L31" s="406" t="e">
        <f>IF(VLOOKUP(E31,Locations[State],1,0)=E31,"Correct",)</f>
        <v>#N/A</v>
      </c>
    </row>
    <row r="32" spans="5:12" x14ac:dyDescent="0.2">
      <c r="E32" s="417"/>
      <c r="F32" s="420"/>
      <c r="G32" s="421"/>
      <c r="H32" s="426"/>
      <c r="L32" s="406" t="e">
        <f>IF(VLOOKUP(E32,Locations[State],1,0)=E32,"Correct",)</f>
        <v>#N/A</v>
      </c>
    </row>
    <row r="33" spans="5:12" x14ac:dyDescent="0.2">
      <c r="E33" s="417"/>
      <c r="F33" s="423"/>
      <c r="G33" s="424"/>
      <c r="H33" s="425"/>
      <c r="L33" s="406" t="e">
        <f>IF(VLOOKUP(E33,Locations[State],1,0)=E33,"Correct",)</f>
        <v>#N/A</v>
      </c>
    </row>
    <row r="34" spans="5:12" x14ac:dyDescent="0.2">
      <c r="E34" s="417"/>
      <c r="F34" s="420"/>
      <c r="G34" s="421"/>
      <c r="H34" s="426"/>
      <c r="L34" s="406" t="e">
        <f>IF(VLOOKUP(E34,Locations[State],1,0)=E34,"Correct",)</f>
        <v>#N/A</v>
      </c>
    </row>
    <row r="36" spans="5:12" hidden="1" x14ac:dyDescent="0.2"/>
    <row r="37" spans="5:12" hidden="1" x14ac:dyDescent="0.2"/>
    <row r="38" spans="5:12" ht="14.1" hidden="1" customHeight="1" x14ac:dyDescent="0.25">
      <c r="E38" s="410"/>
      <c r="F38" s="427"/>
    </row>
    <row r="39" spans="5:12" ht="15" hidden="1" x14ac:dyDescent="0.2">
      <c r="E39" s="490"/>
      <c r="F39" s="490"/>
      <c r="G39" s="383"/>
      <c r="H39" s="384"/>
    </row>
    <row r="40" spans="5:12" hidden="1" x14ac:dyDescent="0.2">
      <c r="E40" s="491"/>
      <c r="F40" s="491"/>
      <c r="G40" s="385"/>
      <c r="H40" s="385"/>
    </row>
    <row r="41" spans="5:12" hidden="1" x14ac:dyDescent="0.2">
      <c r="E41" s="491"/>
      <c r="F41" s="491"/>
      <c r="G41" s="386"/>
      <c r="H41" s="387"/>
    </row>
    <row r="42" spans="5:12" ht="15" hidden="1" x14ac:dyDescent="0.2">
      <c r="E42" s="491"/>
      <c r="F42" s="491"/>
      <c r="G42" s="388"/>
      <c r="H42" s="387"/>
    </row>
    <row r="43" spans="5:12" hidden="1" x14ac:dyDescent="0.2">
      <c r="E43" s="491"/>
      <c r="F43" s="491"/>
    </row>
    <row r="44" spans="5:12" ht="15" hidden="1" x14ac:dyDescent="0.25">
      <c r="E44" s="428"/>
      <c r="F44" s="428"/>
    </row>
    <row r="45" spans="5:12" ht="15" hidden="1" x14ac:dyDescent="0.25">
      <c r="E45" s="428"/>
      <c r="F45" s="428"/>
    </row>
    <row r="46" spans="5:12" hidden="1" x14ac:dyDescent="0.2"/>
  </sheetData>
  <sheetProtection algorithmName="SHA-512" hashValue="UQuKvKrYeIefhuDWSmT+feRhlOfi5rC+QrcgCQu27Y9qpf9YgRpy+Q4W2GSt3jVBIUtek2nAjb8jBiEb3F5khw==" saltValue="8RBsUecOVdDh4pVtfGmigg==" spinCount="100000" sheet="1" formatCells="0" formatColumns="0" formatRows="0" insertHyperlinks="0" sort="0" autoFilter="0" pivotTables="0"/>
  <protectedRanges>
    <protectedRange algorithmName="SHA-512" hashValue="354VobfAqcIH/jP40PMesj7CWStbSS5OrpyqoZbsE/ODZiOPUhjoALvZbZ7eDYxQOs1DYpBfCjrIdk3GizjlxA==" saltValue="uwrTpOfGZgkRKTSnDUXSHA==" spinCount="100000" sqref="H8:H11" name="Range1" securityDescriptor="O:WDG:WDD:(A;;CC;;;WD)"/>
    <protectedRange algorithmName="SHA-512" hashValue="a4hoC2ro3malqFWnCkb4utC1REG4j9HTdbW6uxzs7+TLfty0F0VJ6HH04WOVF17T3EOYq7vu9ydyxXzBi5El8Q==" saltValue="DcmuShY/d6huxmVyTdAxrw==" spinCount="100000" sqref="E15:H34" name="Range2" securityDescriptor="O:WDG:WDD:(A;;CC;;;WD)"/>
  </protectedRanges>
  <mergeCells count="5">
    <mergeCell ref="E1:H1"/>
    <mergeCell ref="E2:H2"/>
    <mergeCell ref="E5:G5"/>
    <mergeCell ref="G6:H6"/>
    <mergeCell ref="E39:F43"/>
  </mergeCells>
  <printOptions horizontalCentered="1"/>
  <pageMargins left="0.25" right="0.25" top="0.75" bottom="0.75" header="0.3" footer="0.3"/>
  <pageSetup scale="58"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5D3AD-7C16-4D0D-A266-91BDF83B1411}">
  <sheetPr codeName="Sheet11">
    <tabColor rgb="FFAECFD2"/>
    <pageSetUpPr fitToPage="1"/>
  </sheetPr>
  <dimension ref="A1:U2501"/>
  <sheetViews>
    <sheetView showGridLines="0" view="pageBreakPreview" topLeftCell="D1" zoomScale="80" zoomScaleNormal="90" zoomScaleSheetLayoutView="80" workbookViewId="0">
      <selection activeCell="I25" sqref="I25"/>
    </sheetView>
  </sheetViews>
  <sheetFormatPr defaultColWidth="9" defaultRowHeight="14.25" outlineLevelCol="1" x14ac:dyDescent="0.2"/>
  <cols>
    <col min="1" max="1" width="10.625" style="23" hidden="1" customWidth="1" outlineLevel="1"/>
    <col min="2" max="2" width="9.125" style="23" hidden="1" customWidth="1" outlineLevel="1"/>
    <col min="3" max="3" width="11" style="23" hidden="1" customWidth="1" outlineLevel="1"/>
    <col min="4" max="4" width="4.125" style="23" customWidth="1" collapsed="1"/>
    <col min="5" max="5" width="26.125" style="23" customWidth="1"/>
    <col min="6" max="6" width="14.125" style="23" customWidth="1"/>
    <col min="7" max="7" width="54.875" style="163" customWidth="1"/>
    <col min="8" max="8" width="18.625" style="23" customWidth="1"/>
    <col min="9" max="9" width="15.5" style="23" bestFit="1" customWidth="1"/>
    <col min="10" max="10" width="26.5" style="23" customWidth="1"/>
    <col min="11" max="11" width="9.375" style="23" customWidth="1"/>
    <col min="12" max="12" width="20.5" style="23" customWidth="1"/>
    <col min="13" max="13" width="13.625" style="23" customWidth="1"/>
    <col min="14" max="14" width="14" style="23" customWidth="1"/>
    <col min="15" max="15" width="16.125" style="23" bestFit="1" customWidth="1"/>
    <col min="16" max="16" width="26.875" style="23" bestFit="1" customWidth="1"/>
    <col min="17" max="17" width="26.625" style="23" customWidth="1"/>
    <col min="18" max="18" width="4.625" style="23" customWidth="1"/>
    <col min="19" max="16384" width="9" style="23"/>
  </cols>
  <sheetData>
    <row r="1" spans="1:21" s="119" customFormat="1" ht="17.45" customHeight="1" x14ac:dyDescent="0.2">
      <c r="B1" s="222"/>
      <c r="C1" s="222"/>
      <c r="D1" s="222"/>
      <c r="E1" s="437" t="str">
        <f>Cover!B1</f>
        <v>Boulder Insurance Program</v>
      </c>
      <c r="F1" s="437"/>
      <c r="G1" s="437"/>
      <c r="H1" s="437"/>
      <c r="I1" s="437"/>
      <c r="J1" s="437"/>
      <c r="K1" s="437"/>
      <c r="L1" s="437"/>
      <c r="M1" s="437"/>
      <c r="N1" s="437"/>
      <c r="O1" s="437"/>
      <c r="P1" s="437"/>
      <c r="Q1" s="437"/>
    </row>
    <row r="2" spans="1:21" s="119" customFormat="1" ht="18.75" x14ac:dyDescent="0.2">
      <c r="E2" s="454" t="str">
        <f>Cover!B2</f>
        <v>Underwritten by Zurich</v>
      </c>
      <c r="F2" s="454"/>
      <c r="G2" s="454"/>
      <c r="H2" s="454"/>
      <c r="I2" s="454"/>
      <c r="J2" s="454"/>
      <c r="K2" s="454"/>
      <c r="L2" s="454"/>
      <c r="M2" s="454"/>
      <c r="N2" s="454"/>
      <c r="O2" s="454"/>
      <c r="P2" s="454"/>
      <c r="Q2" s="454"/>
    </row>
    <row r="3" spans="1:21" s="119" customFormat="1" ht="18.600000000000001" customHeight="1" x14ac:dyDescent="0.2">
      <c r="B3" s="120">
        <f>Cover!B3</f>
        <v>38193</v>
      </c>
      <c r="C3" s="120" t="str">
        <f>Cover!C3</f>
        <v>Bacallao Construction &amp; Engineering Development LLC</v>
      </c>
      <c r="E3" s="120">
        <f>Cover!E11</f>
        <v>38193</v>
      </c>
      <c r="F3" s="120" t="str">
        <f>Cover!C11</f>
        <v>Bacallao Construction &amp; Engineering Development LLC</v>
      </c>
      <c r="G3" s="121"/>
      <c r="H3" s="121"/>
      <c r="I3" s="121"/>
      <c r="J3" s="121"/>
      <c r="K3" s="121"/>
      <c r="L3" s="121"/>
      <c r="M3" s="121"/>
      <c r="N3" s="121"/>
      <c r="O3" s="121"/>
      <c r="P3" s="121"/>
    </row>
    <row r="4" spans="1:21" s="122" customFormat="1" ht="30" customHeight="1" x14ac:dyDescent="0.2">
      <c r="E4" s="122" t="s">
        <v>143</v>
      </c>
      <c r="H4" s="123"/>
      <c r="I4" s="123"/>
      <c r="J4" s="123"/>
      <c r="K4" s="123"/>
      <c r="L4" s="123"/>
      <c r="M4" s="123"/>
      <c r="N4" s="123"/>
      <c r="O4" s="123"/>
      <c r="P4" s="124"/>
    </row>
    <row r="5" spans="1:21" s="133" customFormat="1" ht="30" customHeight="1" x14ac:dyDescent="0.2">
      <c r="E5" s="481" t="s">
        <v>144</v>
      </c>
      <c r="F5" s="481"/>
      <c r="G5" s="481"/>
    </row>
    <row r="6" spans="1:21" ht="12.95" customHeight="1" x14ac:dyDescent="0.2">
      <c r="E6" s="464"/>
      <c r="F6" s="464"/>
      <c r="G6" s="464"/>
      <c r="H6" s="464"/>
      <c r="I6" s="464"/>
      <c r="J6" s="464"/>
      <c r="K6" s="464"/>
      <c r="L6" s="464"/>
      <c r="M6" s="464"/>
      <c r="N6" s="464"/>
      <c r="O6" s="464"/>
      <c r="P6" s="464"/>
    </row>
    <row r="7" spans="1:21" ht="12.95" customHeight="1" x14ac:dyDescent="0.25">
      <c r="E7" s="256" t="s">
        <v>145</v>
      </c>
      <c r="F7" s="139"/>
      <c r="G7" s="139"/>
      <c r="H7" s="139"/>
      <c r="I7" s="139"/>
      <c r="J7" s="139"/>
      <c r="K7" s="139"/>
      <c r="L7" s="139"/>
      <c r="M7" s="139"/>
      <c r="N7" s="139"/>
      <c r="O7" s="139"/>
      <c r="P7" s="139"/>
    </row>
    <row r="8" spans="1:21" s="257" customFormat="1" ht="15" customHeight="1" x14ac:dyDescent="0.2">
      <c r="E8" s="23"/>
      <c r="F8" s="258"/>
      <c r="G8" s="259"/>
      <c r="H8" s="258"/>
      <c r="I8" s="258"/>
      <c r="J8" s="260"/>
      <c r="K8" s="23"/>
    </row>
    <row r="9" spans="1:21" ht="28.5" x14ac:dyDescent="0.25">
      <c r="A9" s="261" t="s">
        <v>135</v>
      </c>
      <c r="B9" s="261" t="s">
        <v>3</v>
      </c>
      <c r="C9" s="261" t="s">
        <v>136</v>
      </c>
      <c r="E9" t="s">
        <v>146</v>
      </c>
      <c r="F9" s="324" t="s">
        <v>147</v>
      </c>
      <c r="G9" s="324" t="s">
        <v>67</v>
      </c>
      <c r="H9" s="324" t="s">
        <v>109</v>
      </c>
      <c r="I9" t="s">
        <v>110</v>
      </c>
      <c r="J9" s="324" t="s">
        <v>148</v>
      </c>
      <c r="L9" s="257"/>
      <c r="M9" s="257"/>
      <c r="N9" s="257"/>
      <c r="O9" s="257"/>
      <c r="P9" s="257"/>
      <c r="S9" s="27"/>
      <c r="T9" s="27"/>
      <c r="U9" s="27" t="s">
        <v>149</v>
      </c>
    </row>
    <row r="10" spans="1:21" x14ac:dyDescent="0.2">
      <c r="E10" s="32" t="s">
        <v>25</v>
      </c>
      <c r="F10" s="42">
        <v>8810</v>
      </c>
      <c r="G10" s="23" t="s">
        <v>150</v>
      </c>
      <c r="H10" s="34">
        <v>253000</v>
      </c>
      <c r="I10" s="44">
        <v>3</v>
      </c>
      <c r="K10" s="164"/>
      <c r="L10" s="23" t="s">
        <v>151</v>
      </c>
      <c r="M10" s="23" t="s">
        <v>152</v>
      </c>
      <c r="N10" s="23" t="s">
        <v>153</v>
      </c>
      <c r="P10" s="257"/>
      <c r="U10" s="23" t="str">
        <f>IF(VLOOKUP(E10,Locations[State],1,0)=E10,"Correct",)</f>
        <v>Correct</v>
      </c>
    </row>
    <row r="11" spans="1:21" ht="14.25" customHeight="1" x14ac:dyDescent="0.2">
      <c r="E11" s="32" t="s">
        <v>25</v>
      </c>
      <c r="F11" s="42">
        <v>5506</v>
      </c>
      <c r="G11" s="23" t="s">
        <v>154</v>
      </c>
      <c r="H11" s="34"/>
      <c r="I11" s="44"/>
      <c r="K11" s="164"/>
      <c r="L11" s="23" t="s">
        <v>143</v>
      </c>
      <c r="M11" s="164">
        <f>SUM(H10:H2500)</f>
        <v>3500000</v>
      </c>
      <c r="N11" s="262">
        <f>SUM(I10:I2500)</f>
        <v>48</v>
      </c>
      <c r="P11" s="257"/>
      <c r="U11" s="23" t="str">
        <f>IF(VLOOKUP(E11,Locations[State],1,0)=E11,"Correct",)</f>
        <v>Correct</v>
      </c>
    </row>
    <row r="12" spans="1:21" x14ac:dyDescent="0.2">
      <c r="E12" s="32" t="s">
        <v>25</v>
      </c>
      <c r="F12" s="42">
        <v>5606</v>
      </c>
      <c r="G12" s="23" t="s">
        <v>155</v>
      </c>
      <c r="H12" s="34">
        <v>100000</v>
      </c>
      <c r="I12" s="44">
        <v>1</v>
      </c>
      <c r="K12" s="164"/>
      <c r="L12" s="23" t="s">
        <v>156</v>
      </c>
      <c r="M12" s="164">
        <f>SUM(O22:O31)</f>
        <v>0</v>
      </c>
      <c r="N12" s="262">
        <f>SUM(P22:P31)</f>
        <v>0</v>
      </c>
      <c r="P12" s="257"/>
      <c r="U12" s="23" t="str">
        <f>IF(VLOOKUP(E12,Locations[State],1,0)=E12,"Correct",)</f>
        <v>Correct</v>
      </c>
    </row>
    <row r="13" spans="1:21" x14ac:dyDescent="0.2">
      <c r="E13" s="32" t="s">
        <v>25</v>
      </c>
      <c r="F13" s="42">
        <v>6229</v>
      </c>
      <c r="G13" s="23" t="s">
        <v>157</v>
      </c>
      <c r="H13" s="34"/>
      <c r="I13" s="44"/>
      <c r="K13" s="164"/>
      <c r="L13" s="23" t="s">
        <v>158</v>
      </c>
      <c r="M13" s="164">
        <f>M11+M12</f>
        <v>3500000</v>
      </c>
      <c r="N13" s="262">
        <f>N11+N12</f>
        <v>48</v>
      </c>
      <c r="P13" s="257"/>
      <c r="U13" s="23" t="str">
        <f>IF(VLOOKUP(E13,Locations[State],1,0)=E13,"Correct",)</f>
        <v>Correct</v>
      </c>
    </row>
    <row r="14" spans="1:21" x14ac:dyDescent="0.2">
      <c r="E14" s="32" t="s">
        <v>25</v>
      </c>
      <c r="F14" s="42">
        <v>6306</v>
      </c>
      <c r="G14" s="23" t="s">
        <v>159</v>
      </c>
      <c r="H14" s="34"/>
      <c r="I14" s="44"/>
      <c r="K14" s="164"/>
      <c r="L14" s="23" t="s">
        <v>160</v>
      </c>
      <c r="M14" s="164"/>
      <c r="N14" s="262"/>
      <c r="P14" s="257"/>
      <c r="U14" s="23" t="str">
        <f>IF(VLOOKUP(E14,Locations[State],1,0)=E14,"Correct",)</f>
        <v>Correct</v>
      </c>
    </row>
    <row r="15" spans="1:21" ht="14.25" customHeight="1" x14ac:dyDescent="0.2">
      <c r="E15" s="32" t="s">
        <v>25</v>
      </c>
      <c r="F15" s="42">
        <v>5221</v>
      </c>
      <c r="G15" s="23" t="s">
        <v>161</v>
      </c>
      <c r="H15" s="34">
        <v>800000</v>
      </c>
      <c r="I15" s="44">
        <v>7</v>
      </c>
      <c r="K15" s="164"/>
      <c r="M15" s="164"/>
      <c r="N15" s="262"/>
      <c r="P15" s="257"/>
      <c r="U15" s="23" t="str">
        <f>IF(VLOOKUP(E15,Locations[State],1,0)=E15,"Correct",)</f>
        <v>Correct</v>
      </c>
    </row>
    <row r="16" spans="1:21" ht="15" x14ac:dyDescent="0.25">
      <c r="E16" s="32" t="s">
        <v>25</v>
      </c>
      <c r="F16" s="42">
        <v>6319</v>
      </c>
      <c r="G16" s="23" t="s">
        <v>162</v>
      </c>
      <c r="H16" s="34">
        <f>3500000-H15-H12-H10</f>
        <v>2347000</v>
      </c>
      <c r="I16" s="44">
        <v>37</v>
      </c>
      <c r="K16" s="164"/>
      <c r="L16" s="494" t="s">
        <v>163</v>
      </c>
      <c r="M16" s="494"/>
      <c r="N16" s="494"/>
      <c r="O16" s="494"/>
      <c r="P16" s="494"/>
      <c r="U16" s="23" t="str">
        <f>IF(VLOOKUP(E16,Locations[State],1,0)=E16,"Correct",)</f>
        <v>Correct</v>
      </c>
    </row>
    <row r="17" spans="5:21" x14ac:dyDescent="0.2">
      <c r="E17" s="32" t="s">
        <v>37</v>
      </c>
      <c r="F17" s="42"/>
      <c r="G17" s="23"/>
      <c r="H17" s="34"/>
      <c r="I17" s="44"/>
      <c r="K17" s="164"/>
      <c r="L17" s="495" t="s">
        <v>164</v>
      </c>
      <c r="M17" s="495"/>
      <c r="N17" s="495"/>
      <c r="O17" s="495"/>
      <c r="P17" s="495"/>
      <c r="U17" s="23" t="e">
        <f>IF(VLOOKUP(E17,Locations[State],1,0)=E17,"Correct",)</f>
        <v>#N/A</v>
      </c>
    </row>
    <row r="18" spans="5:21" ht="15" customHeight="1" x14ac:dyDescent="0.2">
      <c r="E18" s="32" t="s">
        <v>37</v>
      </c>
      <c r="F18" s="42"/>
      <c r="G18" s="23"/>
      <c r="H18" s="34"/>
      <c r="I18" s="44"/>
      <c r="K18" s="164"/>
      <c r="L18" s="495"/>
      <c r="M18" s="495"/>
      <c r="N18" s="495"/>
      <c r="O18" s="495"/>
      <c r="P18" s="495"/>
      <c r="U18" s="23" t="e">
        <f>IF(VLOOKUP(E18,Locations[State],1,0)=E18,"Correct",)</f>
        <v>#N/A</v>
      </c>
    </row>
    <row r="19" spans="5:21" ht="15" x14ac:dyDescent="0.25">
      <c r="E19" s="32" t="s">
        <v>37</v>
      </c>
      <c r="F19" s="42"/>
      <c r="G19" s="23"/>
      <c r="H19" s="34"/>
      <c r="I19" s="44"/>
      <c r="K19" s="164"/>
      <c r="L19" s="256"/>
      <c r="M19" s="263"/>
      <c r="N19" s="264"/>
      <c r="O19" s="263"/>
      <c r="P19" s="263"/>
      <c r="Q19" s="258"/>
      <c r="U19" s="23" t="e">
        <f>IF(VLOOKUP(E19,Locations[State],1,0)=E19,"Correct",)</f>
        <v>#N/A</v>
      </c>
    </row>
    <row r="20" spans="5:21" ht="15" x14ac:dyDescent="0.25">
      <c r="E20" s="32" t="s">
        <v>37</v>
      </c>
      <c r="F20" s="42"/>
      <c r="G20" s="23"/>
      <c r="H20" s="34"/>
      <c r="I20" s="44"/>
      <c r="K20" s="164"/>
      <c r="L20" s="265" t="s">
        <v>165</v>
      </c>
      <c r="M20" s="266"/>
      <c r="N20" s="267"/>
      <c r="O20" s="266"/>
      <c r="P20" s="266"/>
      <c r="Q20" s="224"/>
      <c r="U20" s="23" t="e">
        <f>IF(VLOOKUP(E20,Locations[State],1,0)=E20,"Correct",)</f>
        <v>#N/A</v>
      </c>
    </row>
    <row r="21" spans="5:21" ht="15.75" thickBot="1" x14ac:dyDescent="0.3">
      <c r="E21" s="32" t="s">
        <v>37</v>
      </c>
      <c r="F21" s="42"/>
      <c r="G21" s="23"/>
      <c r="H21" s="34"/>
      <c r="I21" s="44"/>
      <c r="K21" s="164"/>
      <c r="L21" s="132" t="s">
        <v>146</v>
      </c>
      <c r="M21" s="132" t="s">
        <v>147</v>
      </c>
      <c r="N21" s="268" t="s">
        <v>67</v>
      </c>
      <c r="O21" s="132" t="s">
        <v>109</v>
      </c>
      <c r="P21" s="132" t="s">
        <v>110</v>
      </c>
      <c r="Q21" s="132" t="s">
        <v>148</v>
      </c>
      <c r="U21" s="23" t="e">
        <f>IF(VLOOKUP(E21,Locations[State],1,0)=E21,"Correct",)</f>
        <v>#N/A</v>
      </c>
    </row>
    <row r="22" spans="5:21" x14ac:dyDescent="0.2">
      <c r="E22" s="32" t="s">
        <v>37</v>
      </c>
      <c r="F22" s="42"/>
      <c r="G22" s="23"/>
      <c r="H22" s="34"/>
      <c r="I22" s="44"/>
      <c r="K22" s="164"/>
      <c r="L22" s="117" t="s">
        <v>37</v>
      </c>
      <c r="M22" s="269"/>
      <c r="N22" s="270"/>
      <c r="O22" s="271"/>
      <c r="P22" s="272"/>
      <c r="Q22" s="270"/>
      <c r="U22" s="23" t="e">
        <f>IF(VLOOKUP(E22,Locations[State],1,0)=E22,"Correct",)</f>
        <v>#N/A</v>
      </c>
    </row>
    <row r="23" spans="5:21" x14ac:dyDescent="0.2">
      <c r="E23" s="32" t="s">
        <v>37</v>
      </c>
      <c r="F23" s="42"/>
      <c r="G23" s="23"/>
      <c r="H23" s="34"/>
      <c r="I23" s="44"/>
      <c r="K23" s="164"/>
      <c r="L23" s="117" t="s">
        <v>37</v>
      </c>
      <c r="M23" s="273"/>
      <c r="N23" s="274"/>
      <c r="O23" s="275"/>
      <c r="P23" s="276"/>
      <c r="Q23" s="274"/>
      <c r="U23" s="23" t="e">
        <f>IF(VLOOKUP(E23,Locations[State],1,0)=E23,"Correct",)</f>
        <v>#N/A</v>
      </c>
    </row>
    <row r="24" spans="5:21" x14ac:dyDescent="0.2">
      <c r="E24" s="32" t="s">
        <v>37</v>
      </c>
      <c r="F24" s="42"/>
      <c r="G24" s="23"/>
      <c r="H24" s="34"/>
      <c r="I24" s="44"/>
      <c r="K24" s="164"/>
      <c r="L24" s="116" t="s">
        <v>37</v>
      </c>
      <c r="M24" s="269"/>
      <c r="N24" s="270"/>
      <c r="O24" s="271"/>
      <c r="P24" s="272"/>
      <c r="Q24" s="270"/>
      <c r="U24" s="23" t="e">
        <f>IF(VLOOKUP(E24,Locations[State],1,0)=E24,"Correct",)</f>
        <v>#N/A</v>
      </c>
    </row>
    <row r="25" spans="5:21" x14ac:dyDescent="0.2">
      <c r="E25" s="32" t="s">
        <v>37</v>
      </c>
      <c r="F25" s="42"/>
      <c r="G25" s="23"/>
      <c r="H25" s="34"/>
      <c r="I25" s="44"/>
      <c r="K25" s="164"/>
      <c r="L25" s="117" t="s">
        <v>37</v>
      </c>
      <c r="M25" s="273"/>
      <c r="N25" s="274"/>
      <c r="O25" s="275"/>
      <c r="P25" s="276"/>
      <c r="Q25" s="274"/>
      <c r="U25" s="23" t="e">
        <f>IF(VLOOKUP(E25,Locations[State],1,0)=E25,"Correct",)</f>
        <v>#N/A</v>
      </c>
    </row>
    <row r="26" spans="5:21" x14ac:dyDescent="0.2">
      <c r="E26" s="32" t="s">
        <v>37</v>
      </c>
      <c r="F26" s="42"/>
      <c r="G26" s="23"/>
      <c r="H26" s="34"/>
      <c r="I26" s="44"/>
      <c r="K26" s="164"/>
      <c r="L26" s="116" t="s">
        <v>37</v>
      </c>
      <c r="M26" s="269"/>
      <c r="N26" s="270"/>
      <c r="O26" s="271"/>
      <c r="P26" s="272"/>
      <c r="Q26" s="270"/>
      <c r="U26" s="23" t="e">
        <f>IF(VLOOKUP(E26,Locations[State],1,0)=E26,"Correct",)</f>
        <v>#N/A</v>
      </c>
    </row>
    <row r="27" spans="5:21" x14ac:dyDescent="0.2">
      <c r="E27" s="32" t="s">
        <v>37</v>
      </c>
      <c r="F27" s="42"/>
      <c r="G27" s="23"/>
      <c r="H27" s="34"/>
      <c r="I27" s="44"/>
      <c r="K27" s="164"/>
      <c r="L27" s="117" t="s">
        <v>37</v>
      </c>
      <c r="M27" s="273"/>
      <c r="N27" s="274"/>
      <c r="O27" s="275"/>
      <c r="P27" s="276"/>
      <c r="Q27" s="274"/>
      <c r="U27" s="23" t="e">
        <f>IF(VLOOKUP(E27,Locations[State],1,0)=E27,"Correct",)</f>
        <v>#N/A</v>
      </c>
    </row>
    <row r="28" spans="5:21" x14ac:dyDescent="0.2">
      <c r="E28" s="32" t="s">
        <v>37</v>
      </c>
      <c r="F28" s="42"/>
      <c r="G28" s="23"/>
      <c r="H28" s="34"/>
      <c r="I28" s="44"/>
      <c r="K28" s="164"/>
      <c r="L28" s="116" t="s">
        <v>37</v>
      </c>
      <c r="M28" s="269"/>
      <c r="N28" s="270"/>
      <c r="O28" s="271"/>
      <c r="P28" s="272"/>
      <c r="Q28" s="270"/>
      <c r="U28" s="23" t="e">
        <f>IF(VLOOKUP(E28,Locations[State],1,0)=E28,"Correct",)</f>
        <v>#N/A</v>
      </c>
    </row>
    <row r="29" spans="5:21" x14ac:dyDescent="0.2">
      <c r="E29" s="32" t="s">
        <v>37</v>
      </c>
      <c r="F29" s="42"/>
      <c r="G29" s="23"/>
      <c r="H29" s="34"/>
      <c r="I29" s="44"/>
      <c r="K29" s="164"/>
      <c r="L29" s="117" t="s">
        <v>37</v>
      </c>
      <c r="M29" s="273"/>
      <c r="N29" s="274"/>
      <c r="O29" s="275"/>
      <c r="P29" s="276"/>
      <c r="Q29" s="274"/>
      <c r="U29" s="23" t="e">
        <f>IF(VLOOKUP(E29,Locations[State],1,0)=E29,"Correct",)</f>
        <v>#N/A</v>
      </c>
    </row>
    <row r="30" spans="5:21" x14ac:dyDescent="0.2">
      <c r="E30" s="32" t="s">
        <v>37</v>
      </c>
      <c r="F30" s="42"/>
      <c r="G30" s="23"/>
      <c r="H30" s="34"/>
      <c r="I30" s="44"/>
      <c r="K30" s="164"/>
      <c r="L30" s="116" t="s">
        <v>37</v>
      </c>
      <c r="M30" s="269"/>
      <c r="N30" s="270"/>
      <c r="O30" s="271"/>
      <c r="P30" s="272"/>
      <c r="Q30" s="270"/>
      <c r="U30" s="23" t="e">
        <f>IF(VLOOKUP(E30,Locations[State],1,0)=E30,"Correct",)</f>
        <v>#N/A</v>
      </c>
    </row>
    <row r="31" spans="5:21" x14ac:dyDescent="0.2">
      <c r="E31" s="32" t="s">
        <v>37</v>
      </c>
      <c r="F31" s="42"/>
      <c r="G31" s="23"/>
      <c r="H31" s="34"/>
      <c r="I31" s="44"/>
      <c r="K31" s="164"/>
      <c r="L31" s="117" t="s">
        <v>37</v>
      </c>
      <c r="M31" s="273"/>
      <c r="N31" s="274"/>
      <c r="O31" s="275"/>
      <c r="P31" s="276"/>
      <c r="Q31" s="274"/>
      <c r="U31" s="23" t="e">
        <f>IF(VLOOKUP(E31,Locations[State],1,0)=E31,"Correct",)</f>
        <v>#N/A</v>
      </c>
    </row>
    <row r="32" spans="5:21" x14ac:dyDescent="0.2">
      <c r="E32" s="32" t="s">
        <v>37</v>
      </c>
      <c r="F32" s="42"/>
      <c r="G32" s="23"/>
      <c r="H32" s="34"/>
      <c r="I32" s="44"/>
      <c r="K32" s="164"/>
      <c r="U32" s="23" t="e">
        <f>IF(VLOOKUP(E32,Locations[State],1,0)=E32,"Correct",)</f>
        <v>#N/A</v>
      </c>
    </row>
    <row r="33" spans="5:21" x14ac:dyDescent="0.2">
      <c r="E33" s="32" t="s">
        <v>37</v>
      </c>
      <c r="F33" s="42"/>
      <c r="G33" s="23"/>
      <c r="H33" s="34"/>
      <c r="I33" s="44"/>
      <c r="K33" s="164"/>
      <c r="L33" s="492" t="s">
        <v>166</v>
      </c>
      <c r="M33" s="492"/>
      <c r="N33" s="492"/>
      <c r="O33" s="492"/>
      <c r="P33" s="492"/>
      <c r="Q33" s="492"/>
      <c r="U33" s="23" t="e">
        <f>IF(VLOOKUP(E33,Locations[State],1,0)=E33,"Correct",)</f>
        <v>#N/A</v>
      </c>
    </row>
    <row r="34" spans="5:21" ht="14.1" customHeight="1" x14ac:dyDescent="0.2">
      <c r="E34" s="32" t="s">
        <v>37</v>
      </c>
      <c r="F34" s="42"/>
      <c r="G34" s="23"/>
      <c r="H34" s="34"/>
      <c r="I34" s="44"/>
      <c r="K34" s="164"/>
      <c r="L34" s="492"/>
      <c r="M34" s="492"/>
      <c r="N34" s="492"/>
      <c r="O34" s="492"/>
      <c r="P34" s="492"/>
      <c r="Q34" s="492"/>
      <c r="U34" s="23" t="e">
        <f>IF(VLOOKUP(E34,Locations[State],1,0)=E34,"Correct",)</f>
        <v>#N/A</v>
      </c>
    </row>
    <row r="35" spans="5:21" ht="14.1" customHeight="1" x14ac:dyDescent="0.2">
      <c r="E35" s="32" t="s">
        <v>37</v>
      </c>
      <c r="F35" s="42"/>
      <c r="G35" s="23"/>
      <c r="H35" s="34"/>
      <c r="I35" s="44"/>
      <c r="K35" s="164"/>
      <c r="L35" s="23" t="s">
        <v>167</v>
      </c>
      <c r="M35" s="23" t="s">
        <v>24</v>
      </c>
      <c r="N35" s="23" t="s">
        <v>168</v>
      </c>
      <c r="O35" s="23" t="s">
        <v>152</v>
      </c>
      <c r="P35" s="163" t="s">
        <v>169</v>
      </c>
      <c r="Q35" s="493" t="s">
        <v>170</v>
      </c>
      <c r="U35" s="23" t="e">
        <f>IF(VLOOKUP(E35,Locations[State],1,0)=E35,"Correct",)</f>
        <v>#N/A</v>
      </c>
    </row>
    <row r="36" spans="5:21" x14ac:dyDescent="0.2">
      <c r="E36" s="32" t="s">
        <v>37</v>
      </c>
      <c r="F36" s="42"/>
      <c r="G36" s="23"/>
      <c r="H36" s="34"/>
      <c r="I36" s="44"/>
      <c r="K36" s="164"/>
      <c r="L36" s="33"/>
      <c r="M36" s="33"/>
      <c r="N36" s="45"/>
      <c r="O36" s="34"/>
      <c r="P36" s="32" t="s">
        <v>37</v>
      </c>
      <c r="Q36" s="493"/>
      <c r="U36" s="23" t="e">
        <f>IF(VLOOKUP(E36,Locations[State],1,0)=E36,"Correct",)</f>
        <v>#N/A</v>
      </c>
    </row>
    <row r="37" spans="5:21" x14ac:dyDescent="0.2">
      <c r="E37" s="32" t="s">
        <v>37</v>
      </c>
      <c r="F37" s="42"/>
      <c r="G37" s="23"/>
      <c r="H37" s="34"/>
      <c r="I37" s="44"/>
      <c r="K37" s="164"/>
      <c r="L37" s="33"/>
      <c r="M37" s="33"/>
      <c r="N37" s="45"/>
      <c r="O37" s="34"/>
      <c r="P37" s="32" t="s">
        <v>37</v>
      </c>
      <c r="Q37" s="493"/>
      <c r="U37" s="23" t="e">
        <f>IF(VLOOKUP(E37,Locations[State],1,0)=E37,"Correct",)</f>
        <v>#N/A</v>
      </c>
    </row>
    <row r="38" spans="5:21" x14ac:dyDescent="0.2">
      <c r="E38" s="32" t="s">
        <v>37</v>
      </c>
      <c r="F38" s="42"/>
      <c r="G38" s="23"/>
      <c r="H38" s="34"/>
      <c r="I38" s="44"/>
      <c r="K38" s="164"/>
      <c r="L38" s="33"/>
      <c r="M38" s="33"/>
      <c r="N38" s="45"/>
      <c r="O38" s="34"/>
      <c r="P38" s="32" t="s">
        <v>37</v>
      </c>
      <c r="Q38" s="493"/>
      <c r="U38" s="23" t="e">
        <f>IF(VLOOKUP(E38,Locations[State],1,0)=E38,"Correct",)</f>
        <v>#N/A</v>
      </c>
    </row>
    <row r="39" spans="5:21" x14ac:dyDescent="0.2">
      <c r="E39" s="32" t="s">
        <v>37</v>
      </c>
      <c r="F39" s="42"/>
      <c r="G39" s="23"/>
      <c r="H39" s="34"/>
      <c r="I39" s="44"/>
      <c r="K39" s="164"/>
      <c r="L39" s="33"/>
      <c r="M39" s="33"/>
      <c r="N39" s="45"/>
      <c r="O39" s="34"/>
      <c r="P39" s="32" t="s">
        <v>37</v>
      </c>
      <c r="Q39" s="493"/>
      <c r="U39" s="23" t="e">
        <f>IF(VLOOKUP(E39,Locations[State],1,0)=E39,"Correct",)</f>
        <v>#N/A</v>
      </c>
    </row>
    <row r="40" spans="5:21" x14ac:dyDescent="0.2">
      <c r="E40" s="32" t="s">
        <v>37</v>
      </c>
      <c r="F40" s="42"/>
      <c r="G40" s="23"/>
      <c r="H40" s="34"/>
      <c r="I40" s="44"/>
      <c r="K40" s="164"/>
      <c r="L40" s="33"/>
      <c r="M40" s="33"/>
      <c r="N40" s="45"/>
      <c r="O40" s="34"/>
      <c r="P40" s="32" t="s">
        <v>37</v>
      </c>
      <c r="Q40" s="493"/>
      <c r="U40" s="23" t="e">
        <f>IF(VLOOKUP(E40,Locations[State],1,0)=E40,"Correct",)</f>
        <v>#N/A</v>
      </c>
    </row>
    <row r="41" spans="5:21" x14ac:dyDescent="0.2">
      <c r="E41" s="32" t="s">
        <v>37</v>
      </c>
      <c r="F41" s="42"/>
      <c r="G41" s="23"/>
      <c r="H41" s="34"/>
      <c r="I41" s="44"/>
      <c r="K41" s="164"/>
      <c r="L41" s="33"/>
      <c r="M41" s="33"/>
      <c r="N41" s="45"/>
      <c r="O41" s="34"/>
      <c r="P41" s="32" t="s">
        <v>37</v>
      </c>
      <c r="Q41" s="493"/>
      <c r="U41" s="23" t="e">
        <f>IF(VLOOKUP(E41,Locations[State],1,0)=E41,"Correct",)</f>
        <v>#N/A</v>
      </c>
    </row>
    <row r="42" spans="5:21" x14ac:dyDescent="0.2">
      <c r="E42" s="32" t="s">
        <v>37</v>
      </c>
      <c r="F42" s="42"/>
      <c r="G42" s="23"/>
      <c r="H42" s="34"/>
      <c r="I42" s="44"/>
      <c r="K42" s="164"/>
      <c r="L42" s="33"/>
      <c r="M42" s="33"/>
      <c r="N42" s="45"/>
      <c r="O42" s="34"/>
      <c r="P42" s="32" t="s">
        <v>37</v>
      </c>
      <c r="Q42" s="493"/>
      <c r="U42" s="23" t="e">
        <f>IF(VLOOKUP(E42,Locations[State],1,0)=E42,"Correct",)</f>
        <v>#N/A</v>
      </c>
    </row>
    <row r="43" spans="5:21" x14ac:dyDescent="0.2">
      <c r="E43" s="32" t="s">
        <v>37</v>
      </c>
      <c r="F43" s="42"/>
      <c r="G43" s="23"/>
      <c r="H43" s="34"/>
      <c r="I43" s="44"/>
      <c r="K43" s="164"/>
      <c r="L43" s="33"/>
      <c r="M43" s="33"/>
      <c r="N43" s="45"/>
      <c r="O43" s="34"/>
      <c r="P43" s="32" t="s">
        <v>37</v>
      </c>
      <c r="Q43" s="493"/>
      <c r="U43" s="23" t="e">
        <f>IF(VLOOKUP(E43,Locations[State],1,0)=E43,"Correct",)</f>
        <v>#N/A</v>
      </c>
    </row>
    <row r="44" spans="5:21" x14ac:dyDescent="0.2">
      <c r="E44" s="32" t="s">
        <v>37</v>
      </c>
      <c r="F44" s="42"/>
      <c r="G44" s="23"/>
      <c r="H44" s="34"/>
      <c r="I44" s="44"/>
      <c r="K44" s="164"/>
      <c r="L44" s="33"/>
      <c r="M44" s="33"/>
      <c r="N44" s="45"/>
      <c r="O44" s="34"/>
      <c r="P44" s="32" t="s">
        <v>37</v>
      </c>
      <c r="Q44" s="493"/>
      <c r="U44" s="23" t="e">
        <f>IF(VLOOKUP(E44,Locations[State],1,0)=E44,"Correct",)</f>
        <v>#N/A</v>
      </c>
    </row>
    <row r="45" spans="5:21" x14ac:dyDescent="0.2">
      <c r="E45" s="32" t="s">
        <v>37</v>
      </c>
      <c r="F45" s="42"/>
      <c r="G45" s="23"/>
      <c r="H45" s="34"/>
      <c r="I45" s="44"/>
      <c r="K45" s="164"/>
      <c r="L45" s="33"/>
      <c r="M45" s="33"/>
      <c r="N45" s="45"/>
      <c r="O45" s="34"/>
      <c r="P45" s="32" t="s">
        <v>37</v>
      </c>
      <c r="Q45" s="493"/>
      <c r="U45" s="23" t="e">
        <f>IF(VLOOKUP(E45,Locations[State],1,0)=E45,"Correct",)</f>
        <v>#N/A</v>
      </c>
    </row>
    <row r="46" spans="5:21" x14ac:dyDescent="0.2">
      <c r="E46" s="32" t="s">
        <v>37</v>
      </c>
      <c r="F46" s="42"/>
      <c r="G46" s="23"/>
      <c r="H46" s="34"/>
      <c r="I46" s="44"/>
      <c r="K46" s="164"/>
      <c r="L46" s="33"/>
      <c r="M46" s="33"/>
      <c r="N46" s="45"/>
      <c r="O46" s="34"/>
      <c r="P46" s="32" t="s">
        <v>37</v>
      </c>
      <c r="Q46" s="493"/>
      <c r="U46" s="23" t="e">
        <f>IF(VLOOKUP(E46,Locations[State],1,0)=E46,"Correct",)</f>
        <v>#N/A</v>
      </c>
    </row>
    <row r="47" spans="5:21" x14ac:dyDescent="0.2">
      <c r="E47" s="32" t="s">
        <v>37</v>
      </c>
      <c r="F47" s="42"/>
      <c r="G47" s="23"/>
      <c r="H47" s="34"/>
      <c r="I47" s="44"/>
      <c r="K47" s="164"/>
      <c r="L47" s="33"/>
      <c r="M47" s="33"/>
      <c r="N47" s="45"/>
      <c r="O47" s="34"/>
      <c r="P47" s="32" t="s">
        <v>37</v>
      </c>
      <c r="Q47" s="493"/>
      <c r="U47" s="23" t="e">
        <f>IF(VLOOKUP(E47,Locations[State],1,0)=E47,"Correct",)</f>
        <v>#N/A</v>
      </c>
    </row>
    <row r="48" spans="5:21" x14ac:dyDescent="0.2">
      <c r="E48" s="32" t="s">
        <v>37</v>
      </c>
      <c r="F48" s="42"/>
      <c r="G48" s="23"/>
      <c r="H48" s="34"/>
      <c r="I48" s="44"/>
      <c r="K48" s="164"/>
      <c r="L48" s="33"/>
      <c r="M48" s="33"/>
      <c r="N48" s="45"/>
      <c r="O48" s="34"/>
      <c r="P48" s="32" t="s">
        <v>37</v>
      </c>
      <c r="Q48" s="493"/>
      <c r="U48" s="23" t="e">
        <f>IF(VLOOKUP(E48,Locations[State],1,0)=E48,"Correct",)</f>
        <v>#N/A</v>
      </c>
    </row>
    <row r="49" spans="5:21" x14ac:dyDescent="0.2">
      <c r="E49" s="32" t="s">
        <v>37</v>
      </c>
      <c r="F49" s="42"/>
      <c r="G49" s="23"/>
      <c r="H49" s="34"/>
      <c r="I49" s="44"/>
      <c r="K49" s="164"/>
      <c r="L49" s="33"/>
      <c r="M49" s="33"/>
      <c r="N49" s="45"/>
      <c r="O49" s="34"/>
      <c r="P49" s="32" t="s">
        <v>37</v>
      </c>
      <c r="Q49" s="493"/>
      <c r="U49" s="23" t="e">
        <f>IF(VLOOKUP(E49,Locations[State],1,0)=E49,"Correct",)</f>
        <v>#N/A</v>
      </c>
    </row>
    <row r="50" spans="5:21" x14ac:dyDescent="0.2">
      <c r="E50" s="32" t="s">
        <v>37</v>
      </c>
      <c r="F50" s="42"/>
      <c r="G50" s="23"/>
      <c r="H50" s="34"/>
      <c r="I50" s="44"/>
      <c r="K50" s="164"/>
      <c r="L50" s="33"/>
      <c r="M50" s="33"/>
      <c r="N50" s="45"/>
      <c r="O50" s="34"/>
      <c r="P50" s="32" t="s">
        <v>37</v>
      </c>
      <c r="Q50" s="493"/>
      <c r="U50" s="23" t="e">
        <f>IF(VLOOKUP(E50,Locations[State],1,0)=E50,"Correct",)</f>
        <v>#N/A</v>
      </c>
    </row>
    <row r="51" spans="5:21" x14ac:dyDescent="0.2">
      <c r="E51" s="32" t="s">
        <v>37</v>
      </c>
      <c r="F51" s="42"/>
      <c r="G51" s="23"/>
      <c r="H51" s="34"/>
      <c r="I51" s="44"/>
      <c r="K51" s="164"/>
      <c r="U51" s="23" t="e">
        <f>IF(VLOOKUP(E51,Locations[State],1,0)=E51,"Correct",)</f>
        <v>#N/A</v>
      </c>
    </row>
    <row r="52" spans="5:21" x14ac:dyDescent="0.2">
      <c r="E52" s="32" t="s">
        <v>37</v>
      </c>
      <c r="F52" s="42"/>
      <c r="G52" s="23"/>
      <c r="H52" s="34"/>
      <c r="I52" s="44"/>
      <c r="K52" s="164"/>
      <c r="U52" s="23" t="e">
        <f>IF(VLOOKUP(E52,Locations[State],1,0)=E52,"Correct",)</f>
        <v>#N/A</v>
      </c>
    </row>
    <row r="53" spans="5:21" x14ac:dyDescent="0.2">
      <c r="E53" s="32" t="s">
        <v>37</v>
      </c>
      <c r="F53" s="42"/>
      <c r="G53" s="23"/>
      <c r="H53" s="34"/>
      <c r="I53" s="44"/>
      <c r="K53" s="164"/>
      <c r="U53" s="23" t="e">
        <f>IF(VLOOKUP(E53,Locations[State],1,0)=E53,"Correct",)</f>
        <v>#N/A</v>
      </c>
    </row>
    <row r="54" spans="5:21" x14ac:dyDescent="0.2">
      <c r="E54" s="32" t="s">
        <v>37</v>
      </c>
      <c r="F54" s="42"/>
      <c r="G54" s="23"/>
      <c r="H54" s="34"/>
      <c r="I54" s="44"/>
      <c r="K54" s="164"/>
      <c r="U54" s="23" t="e">
        <f>IF(VLOOKUP(E54,Locations[State],1,0)=E54,"Correct",)</f>
        <v>#N/A</v>
      </c>
    </row>
    <row r="55" spans="5:21" x14ac:dyDescent="0.2">
      <c r="E55" s="32" t="s">
        <v>37</v>
      </c>
      <c r="F55" s="42"/>
      <c r="G55" s="23"/>
      <c r="H55" s="34"/>
      <c r="I55" s="44"/>
      <c r="K55" s="164"/>
      <c r="U55" s="23" t="e">
        <f>IF(VLOOKUP(E55,Locations[State],1,0)=E55,"Correct",)</f>
        <v>#N/A</v>
      </c>
    </row>
    <row r="56" spans="5:21" x14ac:dyDescent="0.2">
      <c r="E56" s="32" t="s">
        <v>37</v>
      </c>
      <c r="F56" s="42"/>
      <c r="G56" s="23"/>
      <c r="H56" s="34"/>
      <c r="I56" s="44"/>
      <c r="K56" s="164"/>
      <c r="U56" s="23" t="e">
        <f>IF(VLOOKUP(E56,Locations[State],1,0)=E56,"Correct",)</f>
        <v>#N/A</v>
      </c>
    </row>
    <row r="57" spans="5:21" x14ac:dyDescent="0.2">
      <c r="E57" s="32" t="s">
        <v>37</v>
      </c>
      <c r="F57" s="42"/>
      <c r="G57" s="23"/>
      <c r="H57" s="34"/>
      <c r="I57" s="44"/>
      <c r="K57" s="164"/>
      <c r="U57" s="23" t="e">
        <f>IF(VLOOKUP(E57,Locations[State],1,0)=E57,"Correct",)</f>
        <v>#N/A</v>
      </c>
    </row>
    <row r="58" spans="5:21" x14ac:dyDescent="0.2">
      <c r="E58" s="32" t="s">
        <v>37</v>
      </c>
      <c r="F58" s="42"/>
      <c r="G58" s="23"/>
      <c r="H58" s="34"/>
      <c r="I58" s="44"/>
      <c r="K58" s="164"/>
      <c r="U58" s="23" t="e">
        <f>IF(VLOOKUP(E58,Locations[State],1,0)=E58,"Correct",)</f>
        <v>#N/A</v>
      </c>
    </row>
    <row r="59" spans="5:21" x14ac:dyDescent="0.2">
      <c r="E59" s="32" t="s">
        <v>37</v>
      </c>
      <c r="F59" s="42"/>
      <c r="G59" s="23"/>
      <c r="H59" s="34"/>
      <c r="I59" s="44"/>
      <c r="K59" s="164"/>
      <c r="U59" s="23" t="e">
        <f>IF(VLOOKUP(E59,Locations[State],1,0)=E59,"Correct",)</f>
        <v>#N/A</v>
      </c>
    </row>
    <row r="60" spans="5:21" x14ac:dyDescent="0.2">
      <c r="E60" s="32" t="s">
        <v>37</v>
      </c>
      <c r="F60" s="42"/>
      <c r="G60" s="23"/>
      <c r="H60" s="34"/>
      <c r="I60" s="44"/>
      <c r="K60" s="164"/>
      <c r="U60" s="23" t="e">
        <f>IF(VLOOKUP(E60,Locations[State],1,0)=E60,"Correct",)</f>
        <v>#N/A</v>
      </c>
    </row>
    <row r="61" spans="5:21" x14ac:dyDescent="0.2">
      <c r="E61" s="32" t="s">
        <v>37</v>
      </c>
      <c r="F61" s="42"/>
      <c r="G61" s="23"/>
      <c r="H61" s="34"/>
      <c r="I61" s="44"/>
      <c r="K61" s="164"/>
      <c r="U61" s="23" t="e">
        <f>IF(VLOOKUP(E61,Locations[State],1,0)=E61,"Correct",)</f>
        <v>#N/A</v>
      </c>
    </row>
    <row r="62" spans="5:21" x14ac:dyDescent="0.2">
      <c r="E62" s="32" t="s">
        <v>37</v>
      </c>
      <c r="F62" s="42"/>
      <c r="G62" s="23"/>
      <c r="H62" s="34"/>
      <c r="I62" s="44"/>
      <c r="K62" s="164"/>
      <c r="U62" s="23" t="e">
        <f>IF(VLOOKUP(E62,Locations[State],1,0)=E62,"Correct",)</f>
        <v>#N/A</v>
      </c>
    </row>
    <row r="63" spans="5:21" x14ac:dyDescent="0.2">
      <c r="E63" s="32" t="s">
        <v>37</v>
      </c>
      <c r="F63" s="42"/>
      <c r="G63" s="23"/>
      <c r="H63" s="34"/>
      <c r="I63" s="44"/>
      <c r="K63" s="164"/>
      <c r="U63" s="23" t="e">
        <f>IF(VLOOKUP(E63,Locations[State],1,0)=E63,"Correct",)</f>
        <v>#N/A</v>
      </c>
    </row>
    <row r="64" spans="5:21" x14ac:dyDescent="0.2">
      <c r="E64" s="32" t="s">
        <v>37</v>
      </c>
      <c r="F64" s="42"/>
      <c r="G64" s="23"/>
      <c r="H64" s="34"/>
      <c r="I64" s="44"/>
      <c r="K64" s="164"/>
      <c r="U64" s="23" t="e">
        <f>IF(VLOOKUP(E64,Locations[State],1,0)=E64,"Correct",)</f>
        <v>#N/A</v>
      </c>
    </row>
    <row r="65" spans="5:21" x14ac:dyDescent="0.2">
      <c r="E65" s="32" t="s">
        <v>37</v>
      </c>
      <c r="F65" s="42"/>
      <c r="G65" s="23"/>
      <c r="H65" s="34"/>
      <c r="I65" s="44"/>
      <c r="K65" s="164"/>
      <c r="U65" s="23" t="e">
        <f>IF(VLOOKUP(E65,Locations[State],1,0)=E65,"Correct",)</f>
        <v>#N/A</v>
      </c>
    </row>
    <row r="66" spans="5:21" x14ac:dyDescent="0.2">
      <c r="E66" s="32" t="s">
        <v>37</v>
      </c>
      <c r="F66" s="42"/>
      <c r="G66" s="23"/>
      <c r="H66" s="34"/>
      <c r="I66" s="44"/>
      <c r="K66" s="164"/>
      <c r="U66" s="23" t="e">
        <f>IF(VLOOKUP(E66,Locations[State],1,0)=E66,"Correct",)</f>
        <v>#N/A</v>
      </c>
    </row>
    <row r="67" spans="5:21" x14ac:dyDescent="0.2">
      <c r="E67" s="32" t="s">
        <v>37</v>
      </c>
      <c r="F67" s="42"/>
      <c r="G67" s="23"/>
      <c r="H67" s="34"/>
      <c r="I67" s="44"/>
      <c r="K67" s="164"/>
      <c r="U67" s="23" t="e">
        <f>IF(VLOOKUP(E67,Locations[State],1,0)=E67,"Correct",)</f>
        <v>#N/A</v>
      </c>
    </row>
    <row r="68" spans="5:21" x14ac:dyDescent="0.2">
      <c r="E68" s="32" t="s">
        <v>37</v>
      </c>
      <c r="F68" s="42"/>
      <c r="G68" s="23"/>
      <c r="H68" s="34"/>
      <c r="I68" s="44"/>
      <c r="K68" s="164"/>
      <c r="U68" s="23" t="e">
        <f>IF(VLOOKUP(E68,Locations[State],1,0)=E68,"Correct",)</f>
        <v>#N/A</v>
      </c>
    </row>
    <row r="69" spans="5:21" x14ac:dyDescent="0.2">
      <c r="E69" s="32" t="s">
        <v>37</v>
      </c>
      <c r="F69" s="42"/>
      <c r="G69" s="23"/>
      <c r="H69" s="34"/>
      <c r="I69" s="44"/>
      <c r="K69" s="164"/>
      <c r="U69" s="23" t="e">
        <f>IF(VLOOKUP(E69,Locations[State],1,0)=E69,"Correct",)</f>
        <v>#N/A</v>
      </c>
    </row>
    <row r="70" spans="5:21" x14ac:dyDescent="0.2">
      <c r="E70" s="32" t="s">
        <v>37</v>
      </c>
      <c r="F70" s="42"/>
      <c r="G70" s="23"/>
      <c r="H70" s="34"/>
      <c r="I70" s="44"/>
      <c r="K70" s="164"/>
      <c r="U70" s="23" t="e">
        <f>IF(VLOOKUP(E70,Locations[State],1,0)=E70,"Correct",)</f>
        <v>#N/A</v>
      </c>
    </row>
    <row r="71" spans="5:21" x14ac:dyDescent="0.2">
      <c r="E71" s="32" t="s">
        <v>37</v>
      </c>
      <c r="F71" s="42"/>
      <c r="G71" s="23"/>
      <c r="H71" s="34"/>
      <c r="I71" s="44"/>
      <c r="K71" s="164"/>
      <c r="U71" s="23" t="e">
        <f>IF(VLOOKUP(E71,Locations[State],1,0)=E71,"Correct",)</f>
        <v>#N/A</v>
      </c>
    </row>
    <row r="72" spans="5:21" x14ac:dyDescent="0.2">
      <c r="E72" s="32" t="s">
        <v>37</v>
      </c>
      <c r="F72" s="42"/>
      <c r="G72" s="23"/>
      <c r="H72" s="34"/>
      <c r="I72" s="44"/>
      <c r="K72" s="164"/>
      <c r="U72" s="23" t="e">
        <f>IF(VLOOKUP(E72,Locations[State],1,0)=E72,"Correct",)</f>
        <v>#N/A</v>
      </c>
    </row>
    <row r="73" spans="5:21" x14ac:dyDescent="0.2">
      <c r="E73" s="32" t="s">
        <v>37</v>
      </c>
      <c r="F73" s="42"/>
      <c r="G73" s="23"/>
      <c r="H73" s="34"/>
      <c r="I73" s="44"/>
      <c r="K73" s="164"/>
      <c r="U73" s="23" t="e">
        <f>IF(VLOOKUP(E73,Locations[State],1,0)=E73,"Correct",)</f>
        <v>#N/A</v>
      </c>
    </row>
    <row r="74" spans="5:21" x14ac:dyDescent="0.2">
      <c r="E74" s="32" t="s">
        <v>37</v>
      </c>
      <c r="F74" s="42"/>
      <c r="G74" s="23"/>
      <c r="H74" s="34"/>
      <c r="I74" s="44"/>
      <c r="K74" s="164"/>
      <c r="U74" s="23" t="e">
        <f>IF(VLOOKUP(E74,Locations[State],1,0)=E74,"Correct",)</f>
        <v>#N/A</v>
      </c>
    </row>
    <row r="75" spans="5:21" x14ac:dyDescent="0.2">
      <c r="E75" s="32" t="s">
        <v>37</v>
      </c>
      <c r="F75" s="42"/>
      <c r="G75" s="23"/>
      <c r="H75" s="34"/>
      <c r="I75" s="44"/>
      <c r="K75" s="164"/>
      <c r="U75" s="23" t="e">
        <f>IF(VLOOKUP(E75,Locations[State],1,0)=E75,"Correct",)</f>
        <v>#N/A</v>
      </c>
    </row>
    <row r="76" spans="5:21" x14ac:dyDescent="0.2">
      <c r="E76" s="32" t="s">
        <v>37</v>
      </c>
      <c r="F76" s="42"/>
      <c r="G76" s="23"/>
      <c r="H76" s="34"/>
      <c r="I76" s="44"/>
      <c r="K76" s="164"/>
      <c r="U76" s="23" t="e">
        <f>IF(VLOOKUP(E76,Locations[State],1,0)=E76,"Correct",)</f>
        <v>#N/A</v>
      </c>
    </row>
    <row r="77" spans="5:21" x14ac:dyDescent="0.2">
      <c r="E77" s="32" t="s">
        <v>37</v>
      </c>
      <c r="F77" s="42"/>
      <c r="G77" s="23"/>
      <c r="H77" s="34"/>
      <c r="I77" s="44"/>
      <c r="K77" s="164"/>
      <c r="U77" s="23" t="e">
        <f>IF(VLOOKUP(E77,Locations[State],1,0)=E77,"Correct",)</f>
        <v>#N/A</v>
      </c>
    </row>
    <row r="78" spans="5:21" x14ac:dyDescent="0.2">
      <c r="E78" s="32" t="s">
        <v>37</v>
      </c>
      <c r="F78" s="42"/>
      <c r="G78" s="23"/>
      <c r="H78" s="34"/>
      <c r="I78" s="44"/>
      <c r="K78" s="164"/>
      <c r="U78" s="23" t="e">
        <f>IF(VLOOKUP(E78,Locations[State],1,0)=E78,"Correct",)</f>
        <v>#N/A</v>
      </c>
    </row>
    <row r="79" spans="5:21" x14ac:dyDescent="0.2">
      <c r="E79" s="32" t="s">
        <v>37</v>
      </c>
      <c r="F79" s="42"/>
      <c r="G79" s="23"/>
      <c r="H79" s="34"/>
      <c r="I79" s="44"/>
      <c r="K79" s="164"/>
      <c r="U79" s="23" t="e">
        <f>IF(VLOOKUP(E79,Locations[State],1,0)=E79,"Correct",)</f>
        <v>#N/A</v>
      </c>
    </row>
    <row r="80" spans="5:21" x14ac:dyDescent="0.2">
      <c r="E80" s="32" t="s">
        <v>37</v>
      </c>
      <c r="F80" s="42"/>
      <c r="G80" s="23"/>
      <c r="H80" s="34"/>
      <c r="I80" s="44"/>
      <c r="K80" s="164"/>
      <c r="U80" s="23" t="e">
        <f>IF(VLOOKUP(E80,Locations[State],1,0)=E80,"Correct",)</f>
        <v>#N/A</v>
      </c>
    </row>
    <row r="81" spans="5:21" x14ac:dyDescent="0.2">
      <c r="E81" s="32" t="s">
        <v>37</v>
      </c>
      <c r="F81" s="42"/>
      <c r="G81" s="23"/>
      <c r="H81" s="34"/>
      <c r="I81" s="44"/>
      <c r="K81" s="164"/>
      <c r="U81" s="23" t="e">
        <f>IF(VLOOKUP(E81,Locations[State],1,0)=E81,"Correct",)</f>
        <v>#N/A</v>
      </c>
    </row>
    <row r="82" spans="5:21" x14ac:dyDescent="0.2">
      <c r="E82" s="32" t="s">
        <v>37</v>
      </c>
      <c r="F82" s="42"/>
      <c r="G82" s="23"/>
      <c r="H82" s="34"/>
      <c r="I82" s="44"/>
      <c r="K82" s="164"/>
      <c r="U82" s="23" t="e">
        <f>IF(VLOOKUP(E82,Locations[State],1,0)=E82,"Correct",)</f>
        <v>#N/A</v>
      </c>
    </row>
    <row r="83" spans="5:21" x14ac:dyDescent="0.2">
      <c r="E83" s="32" t="s">
        <v>37</v>
      </c>
      <c r="F83" s="42"/>
      <c r="G83" s="23"/>
      <c r="H83" s="34"/>
      <c r="I83" s="44"/>
      <c r="K83" s="164"/>
      <c r="U83" s="23" t="e">
        <f>IF(VLOOKUP(E83,Locations[State],1,0)=E83,"Correct",)</f>
        <v>#N/A</v>
      </c>
    </row>
    <row r="84" spans="5:21" x14ac:dyDescent="0.2">
      <c r="E84" s="32" t="s">
        <v>37</v>
      </c>
      <c r="F84" s="42"/>
      <c r="G84" s="23"/>
      <c r="H84" s="34"/>
      <c r="I84" s="44"/>
      <c r="K84" s="164"/>
      <c r="U84" s="23" t="e">
        <f>IF(VLOOKUP(E84,Locations[State],1,0)=E84,"Correct",)</f>
        <v>#N/A</v>
      </c>
    </row>
    <row r="85" spans="5:21" x14ac:dyDescent="0.2">
      <c r="E85" s="32" t="s">
        <v>37</v>
      </c>
      <c r="F85" s="42"/>
      <c r="G85" s="23"/>
      <c r="H85" s="34"/>
      <c r="I85" s="44"/>
      <c r="K85" s="164"/>
      <c r="U85" s="23" t="e">
        <f>IF(VLOOKUP(E85,Locations[State],1,0)=E85,"Correct",)</f>
        <v>#N/A</v>
      </c>
    </row>
    <row r="86" spans="5:21" x14ac:dyDescent="0.2">
      <c r="E86" s="32" t="s">
        <v>37</v>
      </c>
      <c r="F86" s="42"/>
      <c r="G86" s="23"/>
      <c r="H86" s="34"/>
      <c r="I86" s="44"/>
      <c r="K86" s="164"/>
      <c r="U86" s="23" t="e">
        <f>IF(VLOOKUP(E86,Locations[State],1,0)=E86,"Correct",)</f>
        <v>#N/A</v>
      </c>
    </row>
    <row r="87" spans="5:21" x14ac:dyDescent="0.2">
      <c r="E87" s="32" t="s">
        <v>37</v>
      </c>
      <c r="F87" s="42"/>
      <c r="G87" s="23"/>
      <c r="H87" s="34"/>
      <c r="I87" s="44"/>
      <c r="K87" s="164"/>
      <c r="U87" s="23" t="e">
        <f>IF(VLOOKUP(E87,Locations[State],1,0)=E87,"Correct",)</f>
        <v>#N/A</v>
      </c>
    </row>
    <row r="88" spans="5:21" x14ac:dyDescent="0.2">
      <c r="E88" s="32" t="s">
        <v>37</v>
      </c>
      <c r="F88" s="42"/>
      <c r="G88" s="23"/>
      <c r="H88" s="34"/>
      <c r="I88" s="44"/>
      <c r="K88" s="164"/>
      <c r="U88" s="23" t="e">
        <f>IF(VLOOKUP(E88,Locations[State],1,0)=E88,"Correct",)</f>
        <v>#N/A</v>
      </c>
    </row>
    <row r="89" spans="5:21" x14ac:dyDescent="0.2">
      <c r="E89" s="32" t="s">
        <v>37</v>
      </c>
      <c r="F89" s="42"/>
      <c r="G89" s="23"/>
      <c r="H89" s="34"/>
      <c r="I89" s="44"/>
      <c r="K89" s="164"/>
      <c r="U89" s="23" t="e">
        <f>IF(VLOOKUP(E89,Locations[State],1,0)=E89,"Correct",)</f>
        <v>#N/A</v>
      </c>
    </row>
    <row r="90" spans="5:21" x14ac:dyDescent="0.2">
      <c r="E90" s="32" t="s">
        <v>37</v>
      </c>
      <c r="F90" s="42"/>
      <c r="G90" s="23"/>
      <c r="H90" s="34"/>
      <c r="I90" s="44"/>
      <c r="K90" s="164"/>
      <c r="U90" s="23" t="e">
        <f>IF(VLOOKUP(E90,Locations[State],1,0)=E90,"Correct",)</f>
        <v>#N/A</v>
      </c>
    </row>
    <row r="91" spans="5:21" x14ac:dyDescent="0.2">
      <c r="E91" s="32" t="s">
        <v>37</v>
      </c>
      <c r="F91" s="42"/>
      <c r="G91" s="23"/>
      <c r="H91" s="34"/>
      <c r="I91" s="44"/>
      <c r="K91" s="164"/>
      <c r="U91" s="23" t="e">
        <f>IF(VLOOKUP(E91,Locations[State],1,0)=E91,"Correct",)</f>
        <v>#N/A</v>
      </c>
    </row>
    <row r="92" spans="5:21" x14ac:dyDescent="0.2">
      <c r="E92" s="32" t="s">
        <v>37</v>
      </c>
      <c r="F92" s="42"/>
      <c r="G92" s="23"/>
      <c r="H92" s="34"/>
      <c r="I92" s="44"/>
      <c r="K92" s="164"/>
      <c r="U92" s="23" t="e">
        <f>IF(VLOOKUP(E92,Locations[State],1,0)=E92,"Correct",)</f>
        <v>#N/A</v>
      </c>
    </row>
    <row r="93" spans="5:21" x14ac:dyDescent="0.2">
      <c r="E93" s="32" t="s">
        <v>37</v>
      </c>
      <c r="F93" s="42"/>
      <c r="G93" s="23"/>
      <c r="H93" s="34"/>
      <c r="I93" s="44"/>
      <c r="K93" s="164"/>
      <c r="U93" s="23" t="e">
        <f>IF(VLOOKUP(E93,Locations[State],1,0)=E93,"Correct",)</f>
        <v>#N/A</v>
      </c>
    </row>
    <row r="94" spans="5:21" x14ac:dyDescent="0.2">
      <c r="E94" s="32" t="s">
        <v>37</v>
      </c>
      <c r="F94" s="42"/>
      <c r="G94" s="23"/>
      <c r="H94" s="34"/>
      <c r="I94" s="44"/>
      <c r="K94" s="164"/>
      <c r="U94" s="23" t="e">
        <f>IF(VLOOKUP(E94,Locations[State],1,0)=E94,"Correct",)</f>
        <v>#N/A</v>
      </c>
    </row>
    <row r="95" spans="5:21" x14ac:dyDescent="0.2">
      <c r="E95" s="32" t="s">
        <v>37</v>
      </c>
      <c r="F95" s="42"/>
      <c r="G95" s="23"/>
      <c r="H95" s="34"/>
      <c r="I95" s="44"/>
      <c r="K95" s="164"/>
      <c r="U95" s="23" t="e">
        <f>IF(VLOOKUP(E95,Locations[State],1,0)=E95,"Correct",)</f>
        <v>#N/A</v>
      </c>
    </row>
    <row r="96" spans="5:21" x14ac:dyDescent="0.2">
      <c r="E96" s="32" t="s">
        <v>37</v>
      </c>
      <c r="F96" s="42"/>
      <c r="G96" s="23"/>
      <c r="H96" s="34"/>
      <c r="I96" s="44"/>
      <c r="K96" s="164"/>
      <c r="U96" s="23" t="e">
        <f>IF(VLOOKUP(E96,Locations[State],1,0)=E96,"Correct",)</f>
        <v>#N/A</v>
      </c>
    </row>
    <row r="97" spans="5:21" x14ac:dyDescent="0.2">
      <c r="E97" s="32" t="s">
        <v>37</v>
      </c>
      <c r="F97" s="42"/>
      <c r="G97" s="23"/>
      <c r="H97" s="34"/>
      <c r="I97" s="44"/>
      <c r="K97" s="164"/>
      <c r="U97" s="23" t="e">
        <f>IF(VLOOKUP(E97,Locations[State],1,0)=E97,"Correct",)</f>
        <v>#N/A</v>
      </c>
    </row>
    <row r="98" spans="5:21" x14ac:dyDescent="0.2">
      <c r="E98" s="32" t="s">
        <v>37</v>
      </c>
      <c r="F98" s="42"/>
      <c r="G98" s="23"/>
      <c r="H98" s="34"/>
      <c r="I98" s="44"/>
      <c r="K98" s="164"/>
      <c r="U98" s="23" t="e">
        <f>IF(VLOOKUP(E98,Locations[State],1,0)=E98,"Correct",)</f>
        <v>#N/A</v>
      </c>
    </row>
    <row r="99" spans="5:21" x14ac:dyDescent="0.2">
      <c r="E99" s="32" t="s">
        <v>37</v>
      </c>
      <c r="F99" s="42"/>
      <c r="G99" s="23"/>
      <c r="H99" s="34"/>
      <c r="I99" s="44"/>
      <c r="K99" s="164"/>
      <c r="U99" s="23" t="e">
        <f>IF(VLOOKUP(E99,Locations[State],1,0)=E99,"Correct",)</f>
        <v>#N/A</v>
      </c>
    </row>
    <row r="100" spans="5:21" x14ac:dyDescent="0.2">
      <c r="E100" s="32" t="s">
        <v>37</v>
      </c>
      <c r="F100" s="42"/>
      <c r="G100" s="23"/>
      <c r="H100" s="34"/>
      <c r="I100" s="44"/>
      <c r="K100" s="164"/>
      <c r="U100" s="23" t="e">
        <f>IF(VLOOKUP(E100,Locations[State],1,0)=E100,"Correct",)</f>
        <v>#N/A</v>
      </c>
    </row>
    <row r="101" spans="5:21" hidden="1" x14ac:dyDescent="0.2">
      <c r="E101" s="32" t="s">
        <v>37</v>
      </c>
      <c r="F101" s="42"/>
      <c r="G101" s="23"/>
      <c r="H101" s="34"/>
      <c r="I101" s="44"/>
      <c r="K101" s="164"/>
      <c r="U101" s="23" t="e">
        <f>IF(VLOOKUP(E101,Locations[State],1,0)=E101,"Correct",)</f>
        <v>#N/A</v>
      </c>
    </row>
    <row r="102" spans="5:21" hidden="1" x14ac:dyDescent="0.2">
      <c r="E102" s="32" t="s">
        <v>37</v>
      </c>
      <c r="F102" s="42"/>
      <c r="G102" s="23"/>
      <c r="H102" s="34"/>
      <c r="I102" s="44"/>
      <c r="K102" s="164"/>
      <c r="U102" s="23" t="e">
        <f>IF(VLOOKUP(E102,Locations[State],1,0)=E102,"Correct",)</f>
        <v>#N/A</v>
      </c>
    </row>
    <row r="103" spans="5:21" hidden="1" x14ac:dyDescent="0.2">
      <c r="E103" s="32" t="s">
        <v>37</v>
      </c>
      <c r="F103" s="42"/>
      <c r="G103" s="23"/>
      <c r="H103" s="34"/>
      <c r="I103" s="44"/>
      <c r="K103" s="164"/>
      <c r="U103" s="23" t="e">
        <f>IF(VLOOKUP(E103,Locations[State],1,0)=E103,"Correct",)</f>
        <v>#N/A</v>
      </c>
    </row>
    <row r="104" spans="5:21" hidden="1" x14ac:dyDescent="0.2">
      <c r="E104" s="32" t="s">
        <v>37</v>
      </c>
      <c r="F104" s="42"/>
      <c r="G104" s="23"/>
      <c r="H104" s="34"/>
      <c r="I104" s="44"/>
      <c r="K104" s="164"/>
      <c r="U104" s="23" t="e">
        <f>IF(VLOOKUP(E104,Locations[State],1,0)=E104,"Correct",)</f>
        <v>#N/A</v>
      </c>
    </row>
    <row r="105" spans="5:21" hidden="1" x14ac:dyDescent="0.2">
      <c r="E105" s="32" t="s">
        <v>37</v>
      </c>
      <c r="F105" s="42"/>
      <c r="G105" s="23"/>
      <c r="H105" s="34"/>
      <c r="I105" s="44"/>
      <c r="K105" s="164"/>
      <c r="U105" s="23" t="e">
        <f>IF(VLOOKUP(E105,Locations[State],1,0)=E105,"Correct",)</f>
        <v>#N/A</v>
      </c>
    </row>
    <row r="106" spans="5:21" hidden="1" x14ac:dyDescent="0.2">
      <c r="E106" s="32" t="s">
        <v>37</v>
      </c>
      <c r="F106" s="42"/>
      <c r="G106" s="23"/>
      <c r="H106" s="34"/>
      <c r="I106" s="44"/>
      <c r="K106" s="164"/>
      <c r="U106" s="23" t="e">
        <f>IF(VLOOKUP(E106,Locations[State],1,0)=E106,"Correct",)</f>
        <v>#N/A</v>
      </c>
    </row>
    <row r="107" spans="5:21" hidden="1" x14ac:dyDescent="0.2">
      <c r="E107" s="32" t="s">
        <v>37</v>
      </c>
      <c r="F107" s="42"/>
      <c r="G107" s="23"/>
      <c r="H107" s="34"/>
      <c r="I107" s="44"/>
      <c r="K107" s="164"/>
      <c r="U107" s="23" t="e">
        <f>IF(VLOOKUP(E107,Locations[State],1,0)=E107,"Correct",)</f>
        <v>#N/A</v>
      </c>
    </row>
    <row r="108" spans="5:21" hidden="1" x14ac:dyDescent="0.2">
      <c r="E108" s="32" t="s">
        <v>37</v>
      </c>
      <c r="F108" s="42"/>
      <c r="G108" s="23"/>
      <c r="H108" s="34"/>
      <c r="I108" s="44"/>
      <c r="K108" s="164"/>
      <c r="U108" s="23" t="e">
        <f>IF(VLOOKUP(E108,Locations[State],1,0)=E108,"Correct",)</f>
        <v>#N/A</v>
      </c>
    </row>
    <row r="109" spans="5:21" hidden="1" x14ac:dyDescent="0.2">
      <c r="E109" s="32" t="s">
        <v>37</v>
      </c>
      <c r="F109" s="42"/>
      <c r="G109" s="23"/>
      <c r="H109" s="34"/>
      <c r="I109" s="44"/>
      <c r="K109" s="164"/>
      <c r="U109" s="23" t="e">
        <f>IF(VLOOKUP(E109,Locations[State],1,0)=E109,"Correct",)</f>
        <v>#N/A</v>
      </c>
    </row>
    <row r="110" spans="5:21" hidden="1" x14ac:dyDescent="0.2">
      <c r="E110" s="32" t="s">
        <v>37</v>
      </c>
      <c r="F110" s="42"/>
      <c r="G110" s="23"/>
      <c r="H110" s="34"/>
      <c r="I110" s="44"/>
      <c r="K110" s="164"/>
      <c r="U110" s="23" t="e">
        <f>IF(VLOOKUP(E110,Locations[State],1,0)=E110,"Correct",)</f>
        <v>#N/A</v>
      </c>
    </row>
    <row r="111" spans="5:21" hidden="1" x14ac:dyDescent="0.2">
      <c r="E111" s="32" t="s">
        <v>37</v>
      </c>
      <c r="F111" s="42"/>
      <c r="G111" s="23"/>
      <c r="H111" s="34"/>
      <c r="I111" s="44"/>
      <c r="K111" s="164"/>
      <c r="U111" s="23" t="e">
        <f>IF(VLOOKUP(E111,Locations[State],1,0)=E111,"Correct",)</f>
        <v>#N/A</v>
      </c>
    </row>
    <row r="112" spans="5:21" hidden="1" x14ac:dyDescent="0.2">
      <c r="E112" s="32" t="s">
        <v>37</v>
      </c>
      <c r="F112" s="42"/>
      <c r="G112" s="23"/>
      <c r="H112" s="34"/>
      <c r="I112" s="44"/>
      <c r="K112" s="164"/>
      <c r="U112" s="23" t="e">
        <f>IF(VLOOKUP(E112,Locations[State],1,0)=E112,"Correct",)</f>
        <v>#N/A</v>
      </c>
    </row>
    <row r="113" spans="5:21" hidden="1" x14ac:dyDescent="0.2">
      <c r="E113" s="32" t="s">
        <v>37</v>
      </c>
      <c r="F113" s="42"/>
      <c r="G113" s="23"/>
      <c r="H113" s="34"/>
      <c r="I113" s="44"/>
      <c r="K113" s="164"/>
      <c r="U113" s="23" t="e">
        <f>IF(VLOOKUP(E113,Locations[State],1,0)=E113,"Correct",)</f>
        <v>#N/A</v>
      </c>
    </row>
    <row r="114" spans="5:21" hidden="1" x14ac:dyDescent="0.2">
      <c r="E114" s="32" t="s">
        <v>37</v>
      </c>
      <c r="F114" s="42"/>
      <c r="G114" s="23"/>
      <c r="H114" s="34"/>
      <c r="I114" s="44"/>
      <c r="K114" s="164"/>
      <c r="U114" s="23" t="e">
        <f>IF(VLOOKUP(E114,Locations[State],1,0)=E114,"Correct",)</f>
        <v>#N/A</v>
      </c>
    </row>
    <row r="115" spans="5:21" hidden="1" x14ac:dyDescent="0.2">
      <c r="E115" s="32" t="s">
        <v>37</v>
      </c>
      <c r="F115" s="42"/>
      <c r="G115" s="23"/>
      <c r="H115" s="34"/>
      <c r="I115" s="44"/>
      <c r="K115" s="164"/>
      <c r="U115" s="23" t="e">
        <f>IF(VLOOKUP(E115,Locations[State],1,0)=E115,"Correct",)</f>
        <v>#N/A</v>
      </c>
    </row>
    <row r="116" spans="5:21" hidden="1" x14ac:dyDescent="0.2">
      <c r="E116" s="32" t="s">
        <v>37</v>
      </c>
      <c r="F116" s="42"/>
      <c r="G116" s="23"/>
      <c r="H116" s="34"/>
      <c r="I116" s="44"/>
      <c r="K116" s="164"/>
      <c r="U116" s="23" t="e">
        <f>IF(VLOOKUP(E116,Locations[State],1,0)=E116,"Correct",)</f>
        <v>#N/A</v>
      </c>
    </row>
    <row r="117" spans="5:21" hidden="1" x14ac:dyDescent="0.2">
      <c r="E117" s="32" t="s">
        <v>37</v>
      </c>
      <c r="F117" s="42"/>
      <c r="G117" s="23"/>
      <c r="H117" s="34"/>
      <c r="I117" s="44"/>
      <c r="K117" s="164"/>
      <c r="U117" s="23" t="e">
        <f>IF(VLOOKUP(E117,Locations[State],1,0)=E117,"Correct",)</f>
        <v>#N/A</v>
      </c>
    </row>
    <row r="118" spans="5:21" hidden="1" x14ac:dyDescent="0.2">
      <c r="E118" s="32" t="s">
        <v>37</v>
      </c>
      <c r="F118" s="42"/>
      <c r="G118" s="23"/>
      <c r="H118" s="34"/>
      <c r="I118" s="44"/>
      <c r="K118" s="164"/>
      <c r="U118" s="23" t="e">
        <f>IF(VLOOKUP(E118,Locations[State],1,0)=E118,"Correct",)</f>
        <v>#N/A</v>
      </c>
    </row>
    <row r="119" spans="5:21" hidden="1" x14ac:dyDescent="0.2">
      <c r="E119" s="32" t="s">
        <v>37</v>
      </c>
      <c r="F119" s="42"/>
      <c r="G119" s="23"/>
      <c r="H119" s="34"/>
      <c r="I119" s="44"/>
      <c r="K119" s="164"/>
      <c r="U119" s="23" t="e">
        <f>IF(VLOOKUP(E119,Locations[State],1,0)=E119,"Correct",)</f>
        <v>#N/A</v>
      </c>
    </row>
    <row r="120" spans="5:21" hidden="1" x14ac:dyDescent="0.2">
      <c r="E120" s="32" t="s">
        <v>37</v>
      </c>
      <c r="F120" s="42"/>
      <c r="G120" s="23"/>
      <c r="H120" s="34"/>
      <c r="I120" s="44"/>
      <c r="K120" s="164"/>
      <c r="U120" s="23" t="e">
        <f>IF(VLOOKUP(E120,Locations[State],1,0)=E120,"Correct",)</f>
        <v>#N/A</v>
      </c>
    </row>
    <row r="121" spans="5:21" hidden="1" x14ac:dyDescent="0.2">
      <c r="E121" s="32" t="s">
        <v>37</v>
      </c>
      <c r="F121" s="42"/>
      <c r="G121" s="23"/>
      <c r="H121" s="34"/>
      <c r="I121" s="44"/>
      <c r="K121" s="164"/>
      <c r="U121" s="23" t="e">
        <f>IF(VLOOKUP(E121,Locations[State],1,0)=E121,"Correct",)</f>
        <v>#N/A</v>
      </c>
    </row>
    <row r="122" spans="5:21" hidden="1" x14ac:dyDescent="0.2">
      <c r="E122" s="32" t="s">
        <v>37</v>
      </c>
      <c r="F122" s="42"/>
      <c r="G122" s="23"/>
      <c r="H122" s="34"/>
      <c r="I122" s="44"/>
      <c r="K122" s="164"/>
      <c r="U122" s="23" t="e">
        <f>IF(VLOOKUP(E122,Locations[State],1,0)=E122,"Correct",)</f>
        <v>#N/A</v>
      </c>
    </row>
    <row r="123" spans="5:21" hidden="1" x14ac:dyDescent="0.2">
      <c r="E123" s="32" t="s">
        <v>37</v>
      </c>
      <c r="F123" s="42"/>
      <c r="G123" s="23"/>
      <c r="H123" s="34"/>
      <c r="I123" s="44"/>
      <c r="K123" s="164"/>
      <c r="U123" s="23" t="e">
        <f>IF(VLOOKUP(E123,Locations[State],1,0)=E123,"Correct",)</f>
        <v>#N/A</v>
      </c>
    </row>
    <row r="124" spans="5:21" hidden="1" x14ac:dyDescent="0.2">
      <c r="E124" s="32" t="s">
        <v>37</v>
      </c>
      <c r="F124" s="42"/>
      <c r="G124" s="23"/>
      <c r="H124" s="34"/>
      <c r="I124" s="44"/>
      <c r="K124" s="164"/>
      <c r="U124" s="23" t="e">
        <f>IF(VLOOKUP(E124,Locations[State],1,0)=E124,"Correct",)</f>
        <v>#N/A</v>
      </c>
    </row>
    <row r="125" spans="5:21" hidden="1" x14ac:dyDescent="0.2">
      <c r="E125" s="32" t="s">
        <v>37</v>
      </c>
      <c r="F125" s="42"/>
      <c r="G125" s="23"/>
      <c r="H125" s="34"/>
      <c r="I125" s="44"/>
      <c r="K125" s="164"/>
      <c r="U125" s="23" t="e">
        <f>IF(VLOOKUP(E125,Locations[State],1,0)=E125,"Correct",)</f>
        <v>#N/A</v>
      </c>
    </row>
    <row r="126" spans="5:21" hidden="1" x14ac:dyDescent="0.2">
      <c r="E126" s="32" t="s">
        <v>37</v>
      </c>
      <c r="F126" s="42"/>
      <c r="G126" s="23"/>
      <c r="H126" s="34"/>
      <c r="I126" s="44"/>
      <c r="K126" s="164"/>
      <c r="U126" s="23" t="e">
        <f>IF(VLOOKUP(E126,Locations[State],1,0)=E126,"Correct",)</f>
        <v>#N/A</v>
      </c>
    </row>
    <row r="127" spans="5:21" hidden="1" x14ac:dyDescent="0.2">
      <c r="E127" s="32" t="s">
        <v>37</v>
      </c>
      <c r="F127" s="42"/>
      <c r="G127" s="23"/>
      <c r="H127" s="34"/>
      <c r="I127" s="44"/>
      <c r="K127" s="164"/>
      <c r="U127" s="23" t="e">
        <f>IF(VLOOKUP(E127,Locations[State],1,0)=E127,"Correct",)</f>
        <v>#N/A</v>
      </c>
    </row>
    <row r="128" spans="5:21" hidden="1" x14ac:dyDescent="0.2">
      <c r="E128" s="32" t="s">
        <v>37</v>
      </c>
      <c r="F128" s="42"/>
      <c r="G128" s="23"/>
      <c r="H128" s="34"/>
      <c r="I128" s="44"/>
      <c r="K128" s="164"/>
      <c r="U128" s="23" t="e">
        <f>IF(VLOOKUP(E128,Locations[State],1,0)=E128,"Correct",)</f>
        <v>#N/A</v>
      </c>
    </row>
    <row r="129" spans="5:21" hidden="1" x14ac:dyDescent="0.2">
      <c r="E129" s="32" t="s">
        <v>37</v>
      </c>
      <c r="F129" s="42"/>
      <c r="G129" s="23"/>
      <c r="H129" s="34"/>
      <c r="I129" s="44"/>
      <c r="K129" s="164"/>
      <c r="U129" s="23" t="e">
        <f>IF(VLOOKUP(E129,Locations[State],1,0)=E129,"Correct",)</f>
        <v>#N/A</v>
      </c>
    </row>
    <row r="130" spans="5:21" hidden="1" x14ac:dyDescent="0.2">
      <c r="E130" s="32" t="s">
        <v>37</v>
      </c>
      <c r="F130" s="42"/>
      <c r="G130" s="23"/>
      <c r="H130" s="34"/>
      <c r="I130" s="44"/>
      <c r="K130" s="164"/>
      <c r="U130" s="23" t="e">
        <f>IF(VLOOKUP(E130,Locations[State],1,0)=E130,"Correct",)</f>
        <v>#N/A</v>
      </c>
    </row>
    <row r="131" spans="5:21" hidden="1" x14ac:dyDescent="0.2">
      <c r="E131" s="32" t="s">
        <v>37</v>
      </c>
      <c r="F131" s="42"/>
      <c r="G131" s="23"/>
      <c r="H131" s="34"/>
      <c r="I131" s="44"/>
      <c r="K131" s="164"/>
      <c r="U131" s="23" t="e">
        <f>IF(VLOOKUP(E131,Locations[State],1,0)=E131,"Correct",)</f>
        <v>#N/A</v>
      </c>
    </row>
    <row r="132" spans="5:21" hidden="1" x14ac:dyDescent="0.2">
      <c r="E132" s="32" t="s">
        <v>37</v>
      </c>
      <c r="F132" s="42"/>
      <c r="G132" s="23"/>
      <c r="H132" s="34"/>
      <c r="I132" s="44"/>
      <c r="K132" s="164"/>
      <c r="U132" s="23" t="e">
        <f>IF(VLOOKUP(E132,Locations[State],1,0)=E132,"Correct",)</f>
        <v>#N/A</v>
      </c>
    </row>
    <row r="133" spans="5:21" hidden="1" x14ac:dyDescent="0.2">
      <c r="E133" s="32" t="s">
        <v>37</v>
      </c>
      <c r="F133" s="42"/>
      <c r="G133" s="23"/>
      <c r="H133" s="34"/>
      <c r="I133" s="44"/>
      <c r="K133" s="164"/>
      <c r="U133" s="23" t="e">
        <f>IF(VLOOKUP(E133,Locations[State],1,0)=E133,"Correct",)</f>
        <v>#N/A</v>
      </c>
    </row>
    <row r="134" spans="5:21" hidden="1" x14ac:dyDescent="0.2">
      <c r="E134" s="32" t="s">
        <v>37</v>
      </c>
      <c r="F134" s="42"/>
      <c r="G134" s="23"/>
      <c r="H134" s="34"/>
      <c r="I134" s="44"/>
      <c r="K134" s="164"/>
      <c r="U134" s="23" t="e">
        <f>IF(VLOOKUP(E134,Locations[State],1,0)=E134,"Correct",)</f>
        <v>#N/A</v>
      </c>
    </row>
    <row r="135" spans="5:21" hidden="1" x14ac:dyDescent="0.2">
      <c r="E135" s="32" t="s">
        <v>37</v>
      </c>
      <c r="F135" s="42"/>
      <c r="G135" s="23"/>
      <c r="H135" s="34"/>
      <c r="I135" s="44"/>
      <c r="K135" s="164"/>
      <c r="U135" s="23" t="e">
        <f>IF(VLOOKUP(E135,Locations[State],1,0)=E135,"Correct",)</f>
        <v>#N/A</v>
      </c>
    </row>
    <row r="136" spans="5:21" hidden="1" x14ac:dyDescent="0.2">
      <c r="E136" s="32" t="s">
        <v>37</v>
      </c>
      <c r="F136" s="42"/>
      <c r="G136" s="23"/>
      <c r="H136" s="34"/>
      <c r="I136" s="44"/>
      <c r="K136" s="164"/>
      <c r="U136" s="23" t="e">
        <f>IF(VLOOKUP(E136,Locations[State],1,0)=E136,"Correct",)</f>
        <v>#N/A</v>
      </c>
    </row>
    <row r="137" spans="5:21" hidden="1" x14ac:dyDescent="0.2">
      <c r="E137" s="32" t="s">
        <v>37</v>
      </c>
      <c r="F137" s="42"/>
      <c r="G137" s="23"/>
      <c r="H137" s="34"/>
      <c r="I137" s="44"/>
      <c r="K137" s="164"/>
      <c r="U137" s="23" t="e">
        <f>IF(VLOOKUP(E137,Locations[State],1,0)=E137,"Correct",)</f>
        <v>#N/A</v>
      </c>
    </row>
    <row r="138" spans="5:21" hidden="1" x14ac:dyDescent="0.2">
      <c r="E138" s="32" t="s">
        <v>37</v>
      </c>
      <c r="F138" s="42"/>
      <c r="G138" s="23"/>
      <c r="H138" s="34"/>
      <c r="I138" s="44"/>
      <c r="K138" s="164"/>
      <c r="U138" s="23" t="e">
        <f>IF(VLOOKUP(E138,Locations[State],1,0)=E138,"Correct",)</f>
        <v>#N/A</v>
      </c>
    </row>
    <row r="139" spans="5:21" hidden="1" x14ac:dyDescent="0.2">
      <c r="E139" s="32" t="s">
        <v>37</v>
      </c>
      <c r="F139" s="42"/>
      <c r="G139" s="23"/>
      <c r="H139" s="34"/>
      <c r="I139" s="44"/>
      <c r="K139" s="164"/>
      <c r="U139" s="23" t="e">
        <f>IF(VLOOKUP(E139,Locations[State],1,0)=E139,"Correct",)</f>
        <v>#N/A</v>
      </c>
    </row>
    <row r="140" spans="5:21" hidden="1" x14ac:dyDescent="0.2">
      <c r="E140" s="32" t="s">
        <v>37</v>
      </c>
      <c r="F140" s="42"/>
      <c r="G140" s="23"/>
      <c r="H140" s="34"/>
      <c r="I140" s="44"/>
      <c r="K140" s="164"/>
      <c r="U140" s="23" t="e">
        <f>IF(VLOOKUP(E140,Locations[State],1,0)=E140,"Correct",)</f>
        <v>#N/A</v>
      </c>
    </row>
    <row r="141" spans="5:21" hidden="1" x14ac:dyDescent="0.2">
      <c r="E141" s="32" t="s">
        <v>37</v>
      </c>
      <c r="F141" s="42"/>
      <c r="G141" s="23"/>
      <c r="H141" s="34"/>
      <c r="I141" s="44"/>
      <c r="K141" s="164"/>
      <c r="U141" s="23" t="e">
        <f>IF(VLOOKUP(E141,Locations[State],1,0)=E141,"Correct",)</f>
        <v>#N/A</v>
      </c>
    </row>
    <row r="142" spans="5:21" hidden="1" x14ac:dyDescent="0.2">
      <c r="E142" s="32" t="s">
        <v>37</v>
      </c>
      <c r="F142" s="42"/>
      <c r="G142" s="23"/>
      <c r="H142" s="34"/>
      <c r="I142" s="44"/>
      <c r="K142" s="164"/>
      <c r="U142" s="23" t="e">
        <f>IF(VLOOKUP(E142,Locations[State],1,0)=E142,"Correct",)</f>
        <v>#N/A</v>
      </c>
    </row>
    <row r="143" spans="5:21" hidden="1" x14ac:dyDescent="0.2">
      <c r="E143" s="32" t="s">
        <v>37</v>
      </c>
      <c r="F143" s="42"/>
      <c r="G143" s="23"/>
      <c r="H143" s="34"/>
      <c r="I143" s="44"/>
      <c r="K143" s="164"/>
      <c r="U143" s="23" t="e">
        <f>IF(VLOOKUP(E143,Locations[State],1,0)=E143,"Correct",)</f>
        <v>#N/A</v>
      </c>
    </row>
    <row r="144" spans="5:21" hidden="1" x14ac:dyDescent="0.2">
      <c r="E144" s="32" t="s">
        <v>37</v>
      </c>
      <c r="F144" s="42"/>
      <c r="G144" s="23"/>
      <c r="H144" s="34"/>
      <c r="I144" s="44"/>
      <c r="K144" s="164"/>
      <c r="U144" s="23" t="e">
        <f>IF(VLOOKUP(E144,Locations[State],1,0)=E144,"Correct",)</f>
        <v>#N/A</v>
      </c>
    </row>
    <row r="145" spans="5:21" hidden="1" x14ac:dyDescent="0.2">
      <c r="E145" s="32" t="s">
        <v>37</v>
      </c>
      <c r="F145" s="42"/>
      <c r="G145" s="23"/>
      <c r="H145" s="34"/>
      <c r="I145" s="44"/>
      <c r="K145" s="164"/>
      <c r="U145" s="23" t="e">
        <f>IF(VLOOKUP(E145,Locations[State],1,0)=E145,"Correct",)</f>
        <v>#N/A</v>
      </c>
    </row>
    <row r="146" spans="5:21" hidden="1" x14ac:dyDescent="0.2">
      <c r="E146" s="32" t="s">
        <v>37</v>
      </c>
      <c r="F146" s="42"/>
      <c r="G146" s="23"/>
      <c r="H146" s="34"/>
      <c r="I146" s="44"/>
      <c r="K146" s="164"/>
      <c r="U146" s="23" t="e">
        <f>IF(VLOOKUP(E146,Locations[State],1,0)=E146,"Correct",)</f>
        <v>#N/A</v>
      </c>
    </row>
    <row r="147" spans="5:21" hidden="1" x14ac:dyDescent="0.2">
      <c r="E147" s="32" t="s">
        <v>37</v>
      </c>
      <c r="F147" s="42"/>
      <c r="G147" s="23"/>
      <c r="H147" s="34"/>
      <c r="I147" s="44"/>
      <c r="K147" s="164"/>
      <c r="U147" s="23" t="e">
        <f>IF(VLOOKUP(E147,Locations[State],1,0)=E147,"Correct",)</f>
        <v>#N/A</v>
      </c>
    </row>
    <row r="148" spans="5:21" hidden="1" x14ac:dyDescent="0.2">
      <c r="E148" s="32" t="s">
        <v>37</v>
      </c>
      <c r="F148" s="42"/>
      <c r="G148" s="23"/>
      <c r="H148" s="34"/>
      <c r="I148" s="44"/>
      <c r="K148" s="164"/>
      <c r="U148" s="23" t="e">
        <f>IF(VLOOKUP(E148,Locations[State],1,0)=E148,"Correct",)</f>
        <v>#N/A</v>
      </c>
    </row>
    <row r="149" spans="5:21" hidden="1" x14ac:dyDescent="0.2">
      <c r="E149" s="32" t="s">
        <v>37</v>
      </c>
      <c r="F149" s="42"/>
      <c r="G149" s="23"/>
      <c r="H149" s="34"/>
      <c r="I149" s="44"/>
      <c r="K149" s="164"/>
      <c r="U149" s="23" t="e">
        <f>IF(VLOOKUP(E149,Locations[State],1,0)=E149,"Correct",)</f>
        <v>#N/A</v>
      </c>
    </row>
    <row r="150" spans="5:21" hidden="1" x14ac:dyDescent="0.2">
      <c r="E150" s="32" t="s">
        <v>37</v>
      </c>
      <c r="F150" s="42"/>
      <c r="G150" s="23"/>
      <c r="H150" s="34"/>
      <c r="I150" s="44"/>
      <c r="K150" s="164"/>
      <c r="U150" s="23" t="e">
        <f>IF(VLOOKUP(E150,Locations[State],1,0)=E150,"Correct",)</f>
        <v>#N/A</v>
      </c>
    </row>
    <row r="151" spans="5:21" hidden="1" x14ac:dyDescent="0.2">
      <c r="E151" s="32" t="s">
        <v>37</v>
      </c>
      <c r="F151" s="42"/>
      <c r="G151" s="23"/>
      <c r="H151" s="34"/>
      <c r="I151" s="44"/>
      <c r="K151" s="164"/>
      <c r="U151" s="23" t="e">
        <f>IF(VLOOKUP(E151,Locations[State],1,0)=E151,"Correct",)</f>
        <v>#N/A</v>
      </c>
    </row>
    <row r="152" spans="5:21" hidden="1" x14ac:dyDescent="0.2">
      <c r="E152" s="32" t="s">
        <v>37</v>
      </c>
      <c r="F152" s="42"/>
      <c r="G152" s="23"/>
      <c r="H152" s="34"/>
      <c r="I152" s="44"/>
      <c r="K152" s="164"/>
      <c r="U152" s="23" t="e">
        <f>IF(VLOOKUP(E152,Locations[State],1,0)=E152,"Correct",)</f>
        <v>#N/A</v>
      </c>
    </row>
    <row r="153" spans="5:21" hidden="1" x14ac:dyDescent="0.2">
      <c r="E153" s="32" t="s">
        <v>37</v>
      </c>
      <c r="F153" s="42"/>
      <c r="G153" s="23"/>
      <c r="H153" s="34"/>
      <c r="I153" s="44"/>
      <c r="K153" s="164"/>
      <c r="U153" s="23" t="e">
        <f>IF(VLOOKUP(E153,Locations[State],1,0)=E153,"Correct",)</f>
        <v>#N/A</v>
      </c>
    </row>
    <row r="154" spans="5:21" hidden="1" x14ac:dyDescent="0.2">
      <c r="E154" s="32" t="s">
        <v>37</v>
      </c>
      <c r="F154" s="42"/>
      <c r="G154" s="23"/>
      <c r="H154" s="34"/>
      <c r="I154" s="44"/>
      <c r="K154" s="164"/>
      <c r="U154" s="23" t="e">
        <f>IF(VLOOKUP(E154,Locations[State],1,0)=E154,"Correct",)</f>
        <v>#N/A</v>
      </c>
    </row>
    <row r="155" spans="5:21" hidden="1" x14ac:dyDescent="0.2">
      <c r="E155" s="32" t="s">
        <v>37</v>
      </c>
      <c r="F155" s="42"/>
      <c r="G155" s="23"/>
      <c r="H155" s="34"/>
      <c r="I155" s="44"/>
      <c r="K155" s="164"/>
      <c r="U155" s="23" t="e">
        <f>IF(VLOOKUP(E155,Locations[State],1,0)=E155,"Correct",)</f>
        <v>#N/A</v>
      </c>
    </row>
    <row r="156" spans="5:21" hidden="1" x14ac:dyDescent="0.2">
      <c r="E156" s="32" t="s">
        <v>37</v>
      </c>
      <c r="F156" s="42"/>
      <c r="G156" s="23"/>
      <c r="H156" s="34"/>
      <c r="I156" s="44"/>
      <c r="K156" s="164"/>
      <c r="U156" s="23" t="e">
        <f>IF(VLOOKUP(E156,Locations[State],1,0)=E156,"Correct",)</f>
        <v>#N/A</v>
      </c>
    </row>
    <row r="157" spans="5:21" hidden="1" x14ac:dyDescent="0.2">
      <c r="E157" s="32" t="s">
        <v>37</v>
      </c>
      <c r="F157" s="42"/>
      <c r="G157" s="23"/>
      <c r="H157" s="34"/>
      <c r="I157" s="44"/>
      <c r="K157" s="164"/>
      <c r="U157" s="23" t="e">
        <f>IF(VLOOKUP(E157,Locations[State],1,0)=E157,"Correct",)</f>
        <v>#N/A</v>
      </c>
    </row>
    <row r="158" spans="5:21" hidden="1" x14ac:dyDescent="0.2">
      <c r="E158" s="32" t="s">
        <v>37</v>
      </c>
      <c r="F158" s="42"/>
      <c r="G158" s="23"/>
      <c r="H158" s="34"/>
      <c r="I158" s="44"/>
      <c r="K158" s="164"/>
      <c r="U158" s="23" t="e">
        <f>IF(VLOOKUP(E158,Locations[State],1,0)=E158,"Correct",)</f>
        <v>#N/A</v>
      </c>
    </row>
    <row r="159" spans="5:21" hidden="1" x14ac:dyDescent="0.2">
      <c r="E159" s="32" t="s">
        <v>37</v>
      </c>
      <c r="F159" s="42"/>
      <c r="G159" s="23"/>
      <c r="H159" s="34"/>
      <c r="I159" s="44"/>
      <c r="K159" s="164"/>
      <c r="U159" s="23" t="e">
        <f>IF(VLOOKUP(E159,Locations[State],1,0)=E159,"Correct",)</f>
        <v>#N/A</v>
      </c>
    </row>
    <row r="160" spans="5:21" hidden="1" x14ac:dyDescent="0.2">
      <c r="E160" s="32" t="s">
        <v>37</v>
      </c>
      <c r="F160" s="42"/>
      <c r="G160" s="23"/>
      <c r="H160" s="34"/>
      <c r="I160" s="44"/>
      <c r="K160" s="164"/>
      <c r="U160" s="23" t="e">
        <f>IF(VLOOKUP(E160,Locations[State],1,0)=E160,"Correct",)</f>
        <v>#N/A</v>
      </c>
    </row>
    <row r="161" spans="5:21" hidden="1" x14ac:dyDescent="0.2">
      <c r="E161" s="32" t="s">
        <v>37</v>
      </c>
      <c r="F161" s="42"/>
      <c r="G161" s="23"/>
      <c r="H161" s="34"/>
      <c r="I161" s="44"/>
      <c r="K161" s="164"/>
      <c r="U161" s="23" t="e">
        <f>IF(VLOOKUP(E161,Locations[State],1,0)=E161,"Correct",)</f>
        <v>#N/A</v>
      </c>
    </row>
    <row r="162" spans="5:21" hidden="1" x14ac:dyDescent="0.2">
      <c r="E162" s="32" t="s">
        <v>37</v>
      </c>
      <c r="F162" s="42"/>
      <c r="G162" s="23"/>
      <c r="H162" s="34"/>
      <c r="I162" s="44"/>
      <c r="K162" s="164"/>
      <c r="U162" s="23" t="e">
        <f>IF(VLOOKUP(E162,Locations[State],1,0)=E162,"Correct",)</f>
        <v>#N/A</v>
      </c>
    </row>
    <row r="163" spans="5:21" hidden="1" x14ac:dyDescent="0.2">
      <c r="E163" s="32" t="s">
        <v>37</v>
      </c>
      <c r="F163" s="42"/>
      <c r="G163" s="23"/>
      <c r="H163" s="34"/>
      <c r="I163" s="44"/>
      <c r="K163" s="164"/>
      <c r="U163" s="23" t="e">
        <f>IF(VLOOKUP(E163,Locations[State],1,0)=E163,"Correct",)</f>
        <v>#N/A</v>
      </c>
    </row>
    <row r="164" spans="5:21" hidden="1" x14ac:dyDescent="0.2">
      <c r="E164" s="32" t="s">
        <v>37</v>
      </c>
      <c r="F164" s="42"/>
      <c r="G164" s="23"/>
      <c r="H164" s="34"/>
      <c r="I164" s="44"/>
      <c r="K164" s="164"/>
      <c r="U164" s="23" t="e">
        <f>IF(VLOOKUP(E164,Locations[State],1,0)=E164,"Correct",)</f>
        <v>#N/A</v>
      </c>
    </row>
    <row r="165" spans="5:21" hidden="1" x14ac:dyDescent="0.2">
      <c r="E165" s="32" t="s">
        <v>37</v>
      </c>
      <c r="F165" s="42"/>
      <c r="G165" s="23"/>
      <c r="H165" s="34"/>
      <c r="I165" s="44"/>
      <c r="K165" s="164"/>
      <c r="U165" s="23" t="e">
        <f>IF(VLOOKUP(E165,Locations[State],1,0)=E165,"Correct",)</f>
        <v>#N/A</v>
      </c>
    </row>
    <row r="166" spans="5:21" hidden="1" x14ac:dyDescent="0.2">
      <c r="E166" s="32" t="s">
        <v>37</v>
      </c>
      <c r="F166" s="42"/>
      <c r="G166" s="23"/>
      <c r="H166" s="34"/>
      <c r="I166" s="44"/>
      <c r="K166" s="164"/>
      <c r="U166" s="23" t="e">
        <f>IF(VLOOKUP(E166,Locations[State],1,0)=E166,"Correct",)</f>
        <v>#N/A</v>
      </c>
    </row>
    <row r="167" spans="5:21" hidden="1" x14ac:dyDescent="0.2">
      <c r="E167" s="32" t="s">
        <v>37</v>
      </c>
      <c r="F167" s="42"/>
      <c r="G167" s="23"/>
      <c r="H167" s="34"/>
      <c r="I167" s="44"/>
      <c r="K167" s="164"/>
      <c r="U167" s="23" t="e">
        <f>IF(VLOOKUP(E167,Locations[State],1,0)=E167,"Correct",)</f>
        <v>#N/A</v>
      </c>
    </row>
    <row r="168" spans="5:21" hidden="1" x14ac:dyDescent="0.2">
      <c r="E168" s="32" t="s">
        <v>37</v>
      </c>
      <c r="F168" s="42"/>
      <c r="G168" s="23"/>
      <c r="H168" s="34"/>
      <c r="I168" s="44"/>
      <c r="K168" s="164"/>
      <c r="U168" s="23" t="e">
        <f>IF(VLOOKUP(E168,Locations[State],1,0)=E168,"Correct",)</f>
        <v>#N/A</v>
      </c>
    </row>
    <row r="169" spans="5:21" hidden="1" x14ac:dyDescent="0.2">
      <c r="E169" s="32" t="s">
        <v>37</v>
      </c>
      <c r="F169" s="42"/>
      <c r="G169" s="23"/>
      <c r="H169" s="34"/>
      <c r="I169" s="44"/>
      <c r="K169" s="164"/>
      <c r="U169" s="23" t="e">
        <f>IF(VLOOKUP(E169,Locations[State],1,0)=E169,"Correct",)</f>
        <v>#N/A</v>
      </c>
    </row>
    <row r="170" spans="5:21" hidden="1" x14ac:dyDescent="0.2">
      <c r="E170" s="32" t="s">
        <v>37</v>
      </c>
      <c r="F170" s="42"/>
      <c r="G170" s="23"/>
      <c r="H170" s="34"/>
      <c r="I170" s="44"/>
      <c r="K170" s="164"/>
      <c r="U170" s="23" t="e">
        <f>IF(VLOOKUP(E170,Locations[State],1,0)=E170,"Correct",)</f>
        <v>#N/A</v>
      </c>
    </row>
    <row r="171" spans="5:21" hidden="1" x14ac:dyDescent="0.2">
      <c r="E171" s="32" t="s">
        <v>37</v>
      </c>
      <c r="F171" s="42"/>
      <c r="G171" s="23"/>
      <c r="H171" s="34"/>
      <c r="I171" s="44"/>
      <c r="K171" s="164"/>
      <c r="U171" s="23" t="e">
        <f>IF(VLOOKUP(E171,Locations[State],1,0)=E171,"Correct",)</f>
        <v>#N/A</v>
      </c>
    </row>
    <row r="172" spans="5:21" hidden="1" x14ac:dyDescent="0.2">
      <c r="E172" s="32" t="s">
        <v>37</v>
      </c>
      <c r="F172" s="42"/>
      <c r="G172" s="23"/>
      <c r="H172" s="34"/>
      <c r="I172" s="44"/>
      <c r="K172" s="164"/>
      <c r="U172" s="23" t="e">
        <f>IF(VLOOKUP(E172,Locations[State],1,0)=E172,"Correct",)</f>
        <v>#N/A</v>
      </c>
    </row>
    <row r="173" spans="5:21" hidden="1" x14ac:dyDescent="0.2">
      <c r="E173" s="32" t="s">
        <v>37</v>
      </c>
      <c r="F173" s="42"/>
      <c r="G173" s="23"/>
      <c r="H173" s="34"/>
      <c r="I173" s="44"/>
      <c r="K173" s="164"/>
      <c r="U173" s="23" t="e">
        <f>IF(VLOOKUP(E173,Locations[State],1,0)=E173,"Correct",)</f>
        <v>#N/A</v>
      </c>
    </row>
    <row r="174" spans="5:21" hidden="1" x14ac:dyDescent="0.2">
      <c r="E174" s="32" t="s">
        <v>37</v>
      </c>
      <c r="F174" s="42"/>
      <c r="G174" s="23"/>
      <c r="H174" s="34"/>
      <c r="I174" s="44"/>
      <c r="K174" s="164"/>
      <c r="U174" s="23" t="e">
        <f>IF(VLOOKUP(E174,Locations[State],1,0)=E174,"Correct",)</f>
        <v>#N/A</v>
      </c>
    </row>
    <row r="175" spans="5:21" hidden="1" x14ac:dyDescent="0.2">
      <c r="E175" s="32" t="s">
        <v>37</v>
      </c>
      <c r="F175" s="42"/>
      <c r="G175" s="23"/>
      <c r="H175" s="34"/>
      <c r="I175" s="44"/>
      <c r="K175" s="164"/>
      <c r="U175" s="23" t="e">
        <f>IF(VLOOKUP(E175,Locations[State],1,0)=E175,"Correct",)</f>
        <v>#N/A</v>
      </c>
    </row>
    <row r="176" spans="5:21" hidden="1" x14ac:dyDescent="0.2">
      <c r="E176" s="32" t="s">
        <v>37</v>
      </c>
      <c r="F176" s="42"/>
      <c r="G176" s="23"/>
      <c r="H176" s="34"/>
      <c r="I176" s="44"/>
      <c r="K176" s="164"/>
      <c r="U176" s="23" t="e">
        <f>IF(VLOOKUP(E176,Locations[State],1,0)=E176,"Correct",)</f>
        <v>#N/A</v>
      </c>
    </row>
    <row r="177" spans="5:21" hidden="1" x14ac:dyDescent="0.2">
      <c r="E177" s="32" t="s">
        <v>37</v>
      </c>
      <c r="F177" s="42"/>
      <c r="G177" s="23"/>
      <c r="H177" s="34"/>
      <c r="I177" s="44"/>
      <c r="K177" s="164"/>
      <c r="U177" s="23" t="e">
        <f>IF(VLOOKUP(E177,Locations[State],1,0)=E177,"Correct",)</f>
        <v>#N/A</v>
      </c>
    </row>
    <row r="178" spans="5:21" hidden="1" x14ac:dyDescent="0.2">
      <c r="E178" s="32" t="s">
        <v>37</v>
      </c>
      <c r="F178" s="42"/>
      <c r="G178" s="23"/>
      <c r="H178" s="34"/>
      <c r="I178" s="44"/>
      <c r="K178" s="164"/>
      <c r="U178" s="23" t="e">
        <f>IF(VLOOKUP(E178,Locations[State],1,0)=E178,"Correct",)</f>
        <v>#N/A</v>
      </c>
    </row>
    <row r="179" spans="5:21" hidden="1" x14ac:dyDescent="0.2">
      <c r="E179" s="32" t="s">
        <v>37</v>
      </c>
      <c r="F179" s="42"/>
      <c r="G179" s="23"/>
      <c r="H179" s="34"/>
      <c r="I179" s="44"/>
      <c r="K179" s="164"/>
      <c r="U179" s="23" t="e">
        <f>IF(VLOOKUP(E179,Locations[State],1,0)=E179,"Correct",)</f>
        <v>#N/A</v>
      </c>
    </row>
    <row r="180" spans="5:21" hidden="1" x14ac:dyDescent="0.2">
      <c r="E180" s="32" t="s">
        <v>37</v>
      </c>
      <c r="F180" s="42"/>
      <c r="G180" s="23"/>
      <c r="H180" s="34"/>
      <c r="I180" s="44"/>
      <c r="K180" s="164"/>
      <c r="U180" s="23" t="e">
        <f>IF(VLOOKUP(E180,Locations[State],1,0)=E180,"Correct",)</f>
        <v>#N/A</v>
      </c>
    </row>
    <row r="181" spans="5:21" hidden="1" x14ac:dyDescent="0.2">
      <c r="E181" s="32" t="s">
        <v>37</v>
      </c>
      <c r="F181" s="42"/>
      <c r="G181" s="23"/>
      <c r="H181" s="34"/>
      <c r="I181" s="44"/>
      <c r="K181" s="164"/>
      <c r="U181" s="23" t="e">
        <f>IF(VLOOKUP(E181,Locations[State],1,0)=E181,"Correct",)</f>
        <v>#N/A</v>
      </c>
    </row>
    <row r="182" spans="5:21" hidden="1" x14ac:dyDescent="0.2">
      <c r="E182" s="32" t="s">
        <v>37</v>
      </c>
      <c r="F182" s="42"/>
      <c r="G182" s="23"/>
      <c r="H182" s="34"/>
      <c r="I182" s="44"/>
      <c r="K182" s="164"/>
      <c r="U182" s="23" t="e">
        <f>IF(VLOOKUP(E182,Locations[State],1,0)=E182,"Correct",)</f>
        <v>#N/A</v>
      </c>
    </row>
    <row r="183" spans="5:21" hidden="1" x14ac:dyDescent="0.2">
      <c r="E183" s="32" t="s">
        <v>37</v>
      </c>
      <c r="F183" s="42"/>
      <c r="G183" s="23"/>
      <c r="H183" s="34"/>
      <c r="I183" s="44"/>
      <c r="K183" s="164"/>
      <c r="U183" s="23" t="e">
        <f>IF(VLOOKUP(E183,Locations[State],1,0)=E183,"Correct",)</f>
        <v>#N/A</v>
      </c>
    </row>
    <row r="184" spans="5:21" hidden="1" x14ac:dyDescent="0.2">
      <c r="E184" s="32" t="s">
        <v>37</v>
      </c>
      <c r="F184" s="42"/>
      <c r="G184" s="23"/>
      <c r="H184" s="34"/>
      <c r="I184" s="44"/>
      <c r="K184" s="164"/>
      <c r="U184" s="23" t="e">
        <f>IF(VLOOKUP(E184,Locations[State],1,0)=E184,"Correct",)</f>
        <v>#N/A</v>
      </c>
    </row>
    <row r="185" spans="5:21" hidden="1" x14ac:dyDescent="0.2">
      <c r="E185" s="32" t="s">
        <v>37</v>
      </c>
      <c r="F185" s="42"/>
      <c r="G185" s="23"/>
      <c r="H185" s="34"/>
      <c r="I185" s="44"/>
      <c r="K185" s="164"/>
      <c r="U185" s="23" t="e">
        <f>IF(VLOOKUP(E185,Locations[State],1,0)=E185,"Correct",)</f>
        <v>#N/A</v>
      </c>
    </row>
    <row r="186" spans="5:21" hidden="1" x14ac:dyDescent="0.2">
      <c r="E186" s="32" t="s">
        <v>37</v>
      </c>
      <c r="F186" s="42"/>
      <c r="G186" s="23"/>
      <c r="H186" s="34"/>
      <c r="I186" s="44"/>
      <c r="K186" s="164"/>
      <c r="U186" s="23" t="e">
        <f>IF(VLOOKUP(E186,Locations[State],1,0)=E186,"Correct",)</f>
        <v>#N/A</v>
      </c>
    </row>
    <row r="187" spans="5:21" hidden="1" x14ac:dyDescent="0.2">
      <c r="E187" s="32" t="s">
        <v>37</v>
      </c>
      <c r="F187" s="42"/>
      <c r="G187" s="23"/>
      <c r="H187" s="34"/>
      <c r="I187" s="44"/>
      <c r="K187" s="164"/>
      <c r="U187" s="23" t="e">
        <f>IF(VLOOKUP(E187,Locations[State],1,0)=E187,"Correct",)</f>
        <v>#N/A</v>
      </c>
    </row>
    <row r="188" spans="5:21" hidden="1" x14ac:dyDescent="0.2">
      <c r="E188" s="32" t="s">
        <v>37</v>
      </c>
      <c r="F188" s="42"/>
      <c r="G188" s="23"/>
      <c r="H188" s="34"/>
      <c r="I188" s="44"/>
      <c r="K188" s="164"/>
      <c r="U188" s="23" t="e">
        <f>IF(VLOOKUP(E188,Locations[State],1,0)=E188,"Correct",)</f>
        <v>#N/A</v>
      </c>
    </row>
    <row r="189" spans="5:21" hidden="1" x14ac:dyDescent="0.2">
      <c r="E189" s="32" t="s">
        <v>37</v>
      </c>
      <c r="F189" s="42"/>
      <c r="G189" s="23"/>
      <c r="H189" s="34"/>
      <c r="I189" s="44"/>
      <c r="K189" s="164"/>
      <c r="U189" s="23" t="e">
        <f>IF(VLOOKUP(E189,Locations[State],1,0)=E189,"Correct",)</f>
        <v>#N/A</v>
      </c>
    </row>
    <row r="190" spans="5:21" hidden="1" x14ac:dyDescent="0.2">
      <c r="E190" s="32" t="s">
        <v>37</v>
      </c>
      <c r="F190" s="42"/>
      <c r="G190" s="23"/>
      <c r="H190" s="34"/>
      <c r="I190" s="44"/>
      <c r="K190" s="164"/>
      <c r="U190" s="23" t="e">
        <f>IF(VLOOKUP(E190,Locations[State],1,0)=E190,"Correct",)</f>
        <v>#N/A</v>
      </c>
    </row>
    <row r="191" spans="5:21" hidden="1" x14ac:dyDescent="0.2">
      <c r="E191" s="32" t="s">
        <v>37</v>
      </c>
      <c r="F191" s="42"/>
      <c r="G191" s="23"/>
      <c r="H191" s="34"/>
      <c r="I191" s="44"/>
      <c r="K191" s="164"/>
      <c r="U191" s="23" t="e">
        <f>IF(VLOOKUP(E191,Locations[State],1,0)=E191,"Correct",)</f>
        <v>#N/A</v>
      </c>
    </row>
    <row r="192" spans="5:21" hidden="1" x14ac:dyDescent="0.2">
      <c r="E192" s="32" t="s">
        <v>37</v>
      </c>
      <c r="F192" s="42"/>
      <c r="G192" s="23"/>
      <c r="H192" s="34"/>
      <c r="I192" s="44"/>
      <c r="K192" s="164"/>
      <c r="U192" s="23" t="e">
        <f>IF(VLOOKUP(E192,Locations[State],1,0)=E192,"Correct",)</f>
        <v>#N/A</v>
      </c>
    </row>
    <row r="193" spans="5:21" hidden="1" x14ac:dyDescent="0.2">
      <c r="E193" s="32" t="s">
        <v>37</v>
      </c>
      <c r="F193" s="42"/>
      <c r="G193" s="23"/>
      <c r="H193" s="34"/>
      <c r="I193" s="44"/>
      <c r="K193" s="164"/>
      <c r="U193" s="23" t="e">
        <f>IF(VLOOKUP(E193,Locations[State],1,0)=E193,"Correct",)</f>
        <v>#N/A</v>
      </c>
    </row>
    <row r="194" spans="5:21" hidden="1" x14ac:dyDescent="0.2">
      <c r="E194" s="32" t="s">
        <v>37</v>
      </c>
      <c r="F194" s="42"/>
      <c r="G194" s="23"/>
      <c r="H194" s="34"/>
      <c r="I194" s="44"/>
      <c r="K194" s="164"/>
      <c r="U194" s="23" t="e">
        <f>IF(VLOOKUP(E194,Locations[State],1,0)=E194,"Correct",)</f>
        <v>#N/A</v>
      </c>
    </row>
    <row r="195" spans="5:21" hidden="1" x14ac:dyDescent="0.2">
      <c r="E195" s="32" t="s">
        <v>37</v>
      </c>
      <c r="F195" s="42"/>
      <c r="G195" s="23"/>
      <c r="H195" s="34"/>
      <c r="I195" s="44"/>
      <c r="K195" s="164"/>
      <c r="U195" s="23" t="e">
        <f>IF(VLOOKUP(E195,Locations[State],1,0)=E195,"Correct",)</f>
        <v>#N/A</v>
      </c>
    </row>
    <row r="196" spans="5:21" hidden="1" x14ac:dyDescent="0.2">
      <c r="E196" s="32" t="s">
        <v>37</v>
      </c>
      <c r="F196" s="42"/>
      <c r="G196" s="23"/>
      <c r="H196" s="34"/>
      <c r="I196" s="44"/>
      <c r="K196" s="164"/>
      <c r="U196" s="23" t="e">
        <f>IF(VLOOKUP(E196,Locations[State],1,0)=E196,"Correct",)</f>
        <v>#N/A</v>
      </c>
    </row>
    <row r="197" spans="5:21" hidden="1" x14ac:dyDescent="0.2">
      <c r="E197" s="32" t="s">
        <v>37</v>
      </c>
      <c r="F197" s="42"/>
      <c r="G197" s="23"/>
      <c r="H197" s="34"/>
      <c r="I197" s="44"/>
      <c r="K197" s="164"/>
      <c r="U197" s="23" t="e">
        <f>IF(VLOOKUP(E197,Locations[State],1,0)=E197,"Correct",)</f>
        <v>#N/A</v>
      </c>
    </row>
    <row r="198" spans="5:21" hidden="1" x14ac:dyDescent="0.2">
      <c r="E198" s="32" t="s">
        <v>37</v>
      </c>
      <c r="F198" s="42"/>
      <c r="G198" s="23"/>
      <c r="H198" s="34"/>
      <c r="I198" s="44"/>
      <c r="K198" s="164"/>
      <c r="U198" s="23" t="e">
        <f>IF(VLOOKUP(E198,Locations[State],1,0)=E198,"Correct",)</f>
        <v>#N/A</v>
      </c>
    </row>
    <row r="199" spans="5:21" hidden="1" x14ac:dyDescent="0.2">
      <c r="E199" s="32" t="s">
        <v>37</v>
      </c>
      <c r="F199" s="42"/>
      <c r="G199" s="23"/>
      <c r="H199" s="34"/>
      <c r="I199" s="44"/>
      <c r="K199" s="164"/>
      <c r="U199" s="23" t="e">
        <f>IF(VLOOKUP(E199,Locations[State],1,0)=E199,"Correct",)</f>
        <v>#N/A</v>
      </c>
    </row>
    <row r="200" spans="5:21" hidden="1" x14ac:dyDescent="0.2">
      <c r="E200" s="32" t="s">
        <v>37</v>
      </c>
      <c r="F200" s="42"/>
      <c r="G200" s="23"/>
      <c r="H200" s="34"/>
      <c r="I200" s="44"/>
      <c r="K200" s="164"/>
      <c r="U200" s="23" t="e">
        <f>IF(VLOOKUP(E200,Locations[State],1,0)=E200,"Correct",)</f>
        <v>#N/A</v>
      </c>
    </row>
    <row r="201" spans="5:21" hidden="1" x14ac:dyDescent="0.2">
      <c r="E201" s="32" t="s">
        <v>37</v>
      </c>
      <c r="F201" s="42"/>
      <c r="G201" s="23"/>
      <c r="H201" s="34"/>
      <c r="I201" s="44"/>
      <c r="K201" s="164"/>
      <c r="U201" s="23" t="e">
        <f>IF(VLOOKUP(E201,Locations[State],1,0)=E201,"Correct",)</f>
        <v>#N/A</v>
      </c>
    </row>
    <row r="202" spans="5:21" hidden="1" x14ac:dyDescent="0.2">
      <c r="E202" s="32" t="s">
        <v>37</v>
      </c>
      <c r="F202" s="42"/>
      <c r="G202" s="23"/>
      <c r="H202" s="34"/>
      <c r="I202" s="44"/>
      <c r="K202" s="164"/>
      <c r="U202" s="23" t="e">
        <f>IF(VLOOKUP(E202,Locations[State],1,0)=E202,"Correct",)</f>
        <v>#N/A</v>
      </c>
    </row>
    <row r="203" spans="5:21" hidden="1" x14ac:dyDescent="0.2">
      <c r="E203" s="32" t="s">
        <v>37</v>
      </c>
      <c r="F203" s="42"/>
      <c r="G203" s="23"/>
      <c r="H203" s="34"/>
      <c r="I203" s="44"/>
      <c r="K203" s="164"/>
      <c r="U203" s="23" t="e">
        <f>IF(VLOOKUP(E203,Locations[State],1,0)=E203,"Correct",)</f>
        <v>#N/A</v>
      </c>
    </row>
    <row r="204" spans="5:21" hidden="1" x14ac:dyDescent="0.2">
      <c r="E204" s="32" t="s">
        <v>37</v>
      </c>
      <c r="F204" s="42"/>
      <c r="G204" s="23"/>
      <c r="H204" s="34"/>
      <c r="I204" s="44"/>
      <c r="K204" s="164"/>
      <c r="U204" s="23" t="e">
        <f>IF(VLOOKUP(E204,Locations[State],1,0)=E204,"Correct",)</f>
        <v>#N/A</v>
      </c>
    </row>
    <row r="205" spans="5:21" hidden="1" x14ac:dyDescent="0.2">
      <c r="E205" s="32" t="s">
        <v>37</v>
      </c>
      <c r="F205" s="42"/>
      <c r="G205" s="23"/>
      <c r="H205" s="34"/>
      <c r="I205" s="44"/>
      <c r="K205" s="164"/>
      <c r="U205" s="23" t="e">
        <f>IF(VLOOKUP(E205,Locations[State],1,0)=E205,"Correct",)</f>
        <v>#N/A</v>
      </c>
    </row>
    <row r="206" spans="5:21" hidden="1" x14ac:dyDescent="0.2">
      <c r="E206" s="32" t="s">
        <v>37</v>
      </c>
      <c r="F206" s="42"/>
      <c r="G206" s="23"/>
      <c r="H206" s="34"/>
      <c r="I206" s="44"/>
      <c r="K206" s="164"/>
      <c r="U206" s="23" t="e">
        <f>IF(VLOOKUP(E206,Locations[State],1,0)=E206,"Correct",)</f>
        <v>#N/A</v>
      </c>
    </row>
    <row r="207" spans="5:21" hidden="1" x14ac:dyDescent="0.2">
      <c r="E207" s="32" t="s">
        <v>37</v>
      </c>
      <c r="F207" s="42"/>
      <c r="G207" s="23"/>
      <c r="H207" s="34"/>
      <c r="I207" s="44"/>
      <c r="K207" s="164"/>
      <c r="U207" s="23" t="e">
        <f>IF(VLOOKUP(E207,Locations[State],1,0)=E207,"Correct",)</f>
        <v>#N/A</v>
      </c>
    </row>
    <row r="208" spans="5:21" hidden="1" x14ac:dyDescent="0.2">
      <c r="E208" s="32" t="s">
        <v>37</v>
      </c>
      <c r="F208" s="42"/>
      <c r="G208" s="23"/>
      <c r="H208" s="34"/>
      <c r="I208" s="44"/>
      <c r="K208" s="164"/>
      <c r="U208" s="23" t="e">
        <f>IF(VLOOKUP(E208,Locations[State],1,0)=E208,"Correct",)</f>
        <v>#N/A</v>
      </c>
    </row>
    <row r="209" spans="5:21" hidden="1" x14ac:dyDescent="0.2">
      <c r="E209" s="32" t="s">
        <v>37</v>
      </c>
      <c r="F209" s="42"/>
      <c r="G209" s="23"/>
      <c r="H209" s="34"/>
      <c r="I209" s="44"/>
      <c r="K209" s="164"/>
      <c r="U209" s="23" t="e">
        <f>IF(VLOOKUP(E209,Locations[State],1,0)=E209,"Correct",)</f>
        <v>#N/A</v>
      </c>
    </row>
    <row r="210" spans="5:21" hidden="1" x14ac:dyDescent="0.2">
      <c r="E210" s="32" t="s">
        <v>37</v>
      </c>
      <c r="F210" s="42"/>
      <c r="G210" s="23"/>
      <c r="H210" s="34"/>
      <c r="I210" s="44"/>
      <c r="K210" s="164"/>
      <c r="U210" s="23" t="e">
        <f>IF(VLOOKUP(E210,Locations[State],1,0)=E210,"Correct",)</f>
        <v>#N/A</v>
      </c>
    </row>
    <row r="211" spans="5:21" hidden="1" x14ac:dyDescent="0.2">
      <c r="E211" s="32" t="s">
        <v>37</v>
      </c>
      <c r="F211" s="42"/>
      <c r="G211" s="23"/>
      <c r="H211" s="34"/>
      <c r="I211" s="44"/>
      <c r="K211" s="164"/>
      <c r="U211" s="23" t="e">
        <f>IF(VLOOKUP(E211,Locations[State],1,0)=E211,"Correct",)</f>
        <v>#N/A</v>
      </c>
    </row>
    <row r="212" spans="5:21" hidden="1" x14ac:dyDescent="0.2">
      <c r="E212" s="32" t="s">
        <v>37</v>
      </c>
      <c r="F212" s="42"/>
      <c r="G212" s="23"/>
      <c r="H212" s="34"/>
      <c r="I212" s="44"/>
      <c r="K212" s="164"/>
      <c r="U212" s="23" t="e">
        <f>IF(VLOOKUP(E212,Locations[State],1,0)=E212,"Correct",)</f>
        <v>#N/A</v>
      </c>
    </row>
    <row r="213" spans="5:21" hidden="1" x14ac:dyDescent="0.2">
      <c r="E213" s="32" t="s">
        <v>37</v>
      </c>
      <c r="F213" s="42"/>
      <c r="G213" s="23"/>
      <c r="H213" s="34"/>
      <c r="I213" s="44"/>
      <c r="K213" s="164"/>
      <c r="U213" s="23" t="e">
        <f>IF(VLOOKUP(E213,Locations[State],1,0)=E213,"Correct",)</f>
        <v>#N/A</v>
      </c>
    </row>
    <row r="214" spans="5:21" hidden="1" x14ac:dyDescent="0.2">
      <c r="E214" s="32" t="s">
        <v>37</v>
      </c>
      <c r="F214" s="42"/>
      <c r="G214" s="23"/>
      <c r="H214" s="34"/>
      <c r="I214" s="44"/>
      <c r="K214" s="164"/>
      <c r="U214" s="23" t="e">
        <f>IF(VLOOKUP(E214,Locations[State],1,0)=E214,"Correct",)</f>
        <v>#N/A</v>
      </c>
    </row>
    <row r="215" spans="5:21" hidden="1" x14ac:dyDescent="0.2">
      <c r="E215" s="32" t="s">
        <v>37</v>
      </c>
      <c r="F215" s="42"/>
      <c r="G215" s="23"/>
      <c r="H215" s="34"/>
      <c r="I215" s="44"/>
      <c r="K215" s="164"/>
      <c r="U215" s="23" t="e">
        <f>IF(VLOOKUP(E215,Locations[State],1,0)=E215,"Correct",)</f>
        <v>#N/A</v>
      </c>
    </row>
    <row r="216" spans="5:21" hidden="1" x14ac:dyDescent="0.2">
      <c r="E216" s="32" t="s">
        <v>37</v>
      </c>
      <c r="F216" s="42"/>
      <c r="G216" s="23"/>
      <c r="H216" s="34"/>
      <c r="I216" s="44"/>
      <c r="K216" s="164"/>
      <c r="U216" s="23" t="e">
        <f>IF(VLOOKUP(E216,Locations[State],1,0)=E216,"Correct",)</f>
        <v>#N/A</v>
      </c>
    </row>
    <row r="217" spans="5:21" hidden="1" x14ac:dyDescent="0.2">
      <c r="E217" s="32" t="s">
        <v>37</v>
      </c>
      <c r="F217" s="42"/>
      <c r="G217" s="23"/>
      <c r="H217" s="34"/>
      <c r="I217" s="44"/>
      <c r="K217" s="164"/>
      <c r="U217" s="23" t="e">
        <f>IF(VLOOKUP(E217,Locations[State],1,0)=E217,"Correct",)</f>
        <v>#N/A</v>
      </c>
    </row>
    <row r="218" spans="5:21" hidden="1" x14ac:dyDescent="0.2">
      <c r="E218" s="32" t="s">
        <v>37</v>
      </c>
      <c r="F218" s="42"/>
      <c r="G218" s="23"/>
      <c r="H218" s="34"/>
      <c r="I218" s="44"/>
      <c r="K218" s="164"/>
      <c r="U218" s="23" t="e">
        <f>IF(VLOOKUP(E218,Locations[State],1,0)=E218,"Correct",)</f>
        <v>#N/A</v>
      </c>
    </row>
    <row r="219" spans="5:21" hidden="1" x14ac:dyDescent="0.2">
      <c r="E219" s="32" t="s">
        <v>37</v>
      </c>
      <c r="F219" s="42"/>
      <c r="G219" s="23"/>
      <c r="H219" s="34"/>
      <c r="I219" s="44"/>
      <c r="K219" s="164"/>
      <c r="U219" s="23" t="e">
        <f>IF(VLOOKUP(E219,Locations[State],1,0)=E219,"Correct",)</f>
        <v>#N/A</v>
      </c>
    </row>
    <row r="220" spans="5:21" hidden="1" x14ac:dyDescent="0.2">
      <c r="E220" s="32" t="s">
        <v>37</v>
      </c>
      <c r="F220" s="42"/>
      <c r="G220" s="23"/>
      <c r="H220" s="34"/>
      <c r="I220" s="44"/>
      <c r="K220" s="164"/>
      <c r="U220" s="23" t="e">
        <f>IF(VLOOKUP(E220,Locations[State],1,0)=E220,"Correct",)</f>
        <v>#N/A</v>
      </c>
    </row>
    <row r="221" spans="5:21" hidden="1" x14ac:dyDescent="0.2">
      <c r="E221" s="32" t="s">
        <v>37</v>
      </c>
      <c r="F221" s="42"/>
      <c r="G221" s="23"/>
      <c r="H221" s="34"/>
      <c r="I221" s="44"/>
      <c r="K221" s="164"/>
      <c r="U221" s="23" t="e">
        <f>IF(VLOOKUP(E221,Locations[State],1,0)=E221,"Correct",)</f>
        <v>#N/A</v>
      </c>
    </row>
    <row r="222" spans="5:21" hidden="1" x14ac:dyDescent="0.2">
      <c r="E222" s="32" t="s">
        <v>37</v>
      </c>
      <c r="F222" s="42"/>
      <c r="G222" s="23"/>
      <c r="H222" s="34"/>
      <c r="I222" s="44"/>
      <c r="K222" s="164"/>
      <c r="U222" s="23" t="e">
        <f>IF(VLOOKUP(E222,Locations[State],1,0)=E222,"Correct",)</f>
        <v>#N/A</v>
      </c>
    </row>
    <row r="223" spans="5:21" hidden="1" x14ac:dyDescent="0.2">
      <c r="E223" s="32" t="s">
        <v>37</v>
      </c>
      <c r="F223" s="42"/>
      <c r="G223" s="23"/>
      <c r="H223" s="34"/>
      <c r="I223" s="44"/>
      <c r="K223" s="164"/>
      <c r="U223" s="23" t="e">
        <f>IF(VLOOKUP(E223,Locations[State],1,0)=E223,"Correct",)</f>
        <v>#N/A</v>
      </c>
    </row>
    <row r="224" spans="5:21" hidden="1" x14ac:dyDescent="0.2">
      <c r="E224" s="32" t="s">
        <v>37</v>
      </c>
      <c r="F224" s="42"/>
      <c r="G224" s="23"/>
      <c r="H224" s="34"/>
      <c r="I224" s="44"/>
      <c r="K224" s="164"/>
      <c r="U224" s="23" t="e">
        <f>IF(VLOOKUP(E224,Locations[State],1,0)=E224,"Correct",)</f>
        <v>#N/A</v>
      </c>
    </row>
    <row r="225" spans="5:21" hidden="1" x14ac:dyDescent="0.2">
      <c r="E225" s="32" t="s">
        <v>37</v>
      </c>
      <c r="F225" s="42"/>
      <c r="G225" s="23"/>
      <c r="H225" s="34"/>
      <c r="I225" s="44"/>
      <c r="K225" s="164"/>
      <c r="U225" s="23" t="e">
        <f>IF(VLOOKUP(E225,Locations[State],1,0)=E225,"Correct",)</f>
        <v>#N/A</v>
      </c>
    </row>
    <row r="226" spans="5:21" hidden="1" x14ac:dyDescent="0.2">
      <c r="E226" s="32" t="s">
        <v>37</v>
      </c>
      <c r="F226" s="42"/>
      <c r="G226" s="23"/>
      <c r="H226" s="34"/>
      <c r="I226" s="44"/>
      <c r="K226" s="164"/>
      <c r="U226" s="23" t="e">
        <f>IF(VLOOKUP(E226,Locations[State],1,0)=E226,"Correct",)</f>
        <v>#N/A</v>
      </c>
    </row>
    <row r="227" spans="5:21" hidden="1" x14ac:dyDescent="0.2">
      <c r="E227" s="32" t="s">
        <v>37</v>
      </c>
      <c r="F227" s="42"/>
      <c r="G227" s="23"/>
      <c r="H227" s="34"/>
      <c r="I227" s="44"/>
      <c r="K227" s="164"/>
      <c r="U227" s="23" t="e">
        <f>IF(VLOOKUP(E227,Locations[State],1,0)=E227,"Correct",)</f>
        <v>#N/A</v>
      </c>
    </row>
    <row r="228" spans="5:21" hidden="1" x14ac:dyDescent="0.2">
      <c r="E228" s="32" t="s">
        <v>37</v>
      </c>
      <c r="F228" s="42"/>
      <c r="G228" s="23"/>
      <c r="H228" s="34"/>
      <c r="I228" s="44"/>
      <c r="K228" s="164"/>
      <c r="U228" s="23" t="e">
        <f>IF(VLOOKUP(E228,Locations[State],1,0)=E228,"Correct",)</f>
        <v>#N/A</v>
      </c>
    </row>
    <row r="229" spans="5:21" hidden="1" x14ac:dyDescent="0.2">
      <c r="E229" s="32" t="s">
        <v>37</v>
      </c>
      <c r="F229" s="42"/>
      <c r="G229" s="23"/>
      <c r="H229" s="34"/>
      <c r="I229" s="44"/>
      <c r="K229" s="164"/>
      <c r="U229" s="23" t="e">
        <f>IF(VLOOKUP(E229,Locations[State],1,0)=E229,"Correct",)</f>
        <v>#N/A</v>
      </c>
    </row>
    <row r="230" spans="5:21" hidden="1" x14ac:dyDescent="0.2">
      <c r="E230" s="32" t="s">
        <v>37</v>
      </c>
      <c r="F230" s="42"/>
      <c r="G230" s="23"/>
      <c r="H230" s="34"/>
      <c r="I230" s="44"/>
      <c r="K230" s="164"/>
      <c r="U230" s="23" t="e">
        <f>IF(VLOOKUP(E230,Locations[State],1,0)=E230,"Correct",)</f>
        <v>#N/A</v>
      </c>
    </row>
    <row r="231" spans="5:21" hidden="1" x14ac:dyDescent="0.2">
      <c r="E231" s="32" t="s">
        <v>37</v>
      </c>
      <c r="F231" s="42"/>
      <c r="G231" s="23"/>
      <c r="H231" s="34"/>
      <c r="I231" s="44"/>
      <c r="K231" s="164"/>
      <c r="U231" s="23" t="e">
        <f>IF(VLOOKUP(E231,Locations[State],1,0)=E231,"Correct",)</f>
        <v>#N/A</v>
      </c>
    </row>
    <row r="232" spans="5:21" hidden="1" x14ac:dyDescent="0.2">
      <c r="E232" s="32" t="s">
        <v>37</v>
      </c>
      <c r="F232" s="42"/>
      <c r="G232" s="23"/>
      <c r="H232" s="34"/>
      <c r="I232" s="44"/>
      <c r="K232" s="164"/>
      <c r="U232" s="23" t="e">
        <f>IF(VLOOKUP(E232,Locations[State],1,0)=E232,"Correct",)</f>
        <v>#N/A</v>
      </c>
    </row>
    <row r="233" spans="5:21" hidden="1" x14ac:dyDescent="0.2">
      <c r="E233" s="32" t="s">
        <v>37</v>
      </c>
      <c r="F233" s="42"/>
      <c r="G233" s="23"/>
      <c r="H233" s="34"/>
      <c r="I233" s="44"/>
      <c r="K233" s="164"/>
      <c r="U233" s="23" t="e">
        <f>IF(VLOOKUP(E233,Locations[State],1,0)=E233,"Correct",)</f>
        <v>#N/A</v>
      </c>
    </row>
    <row r="234" spans="5:21" hidden="1" x14ac:dyDescent="0.2">
      <c r="E234" s="32" t="s">
        <v>37</v>
      </c>
      <c r="F234" s="42"/>
      <c r="G234" s="23"/>
      <c r="H234" s="34"/>
      <c r="I234" s="44"/>
      <c r="K234" s="164"/>
      <c r="U234" s="23" t="e">
        <f>IF(VLOOKUP(E234,Locations[State],1,0)=E234,"Correct",)</f>
        <v>#N/A</v>
      </c>
    </row>
    <row r="235" spans="5:21" hidden="1" x14ac:dyDescent="0.2">
      <c r="E235" s="32" t="s">
        <v>37</v>
      </c>
      <c r="F235" s="42"/>
      <c r="G235" s="23"/>
      <c r="H235" s="34"/>
      <c r="I235" s="44"/>
      <c r="K235" s="164"/>
      <c r="U235" s="23" t="e">
        <f>IF(VLOOKUP(E235,Locations[State],1,0)=E235,"Correct",)</f>
        <v>#N/A</v>
      </c>
    </row>
    <row r="236" spans="5:21" hidden="1" x14ac:dyDescent="0.2">
      <c r="E236" s="32" t="s">
        <v>37</v>
      </c>
      <c r="F236" s="42"/>
      <c r="G236" s="23"/>
      <c r="H236" s="34"/>
      <c r="I236" s="44"/>
      <c r="K236" s="164"/>
      <c r="U236" s="23" t="e">
        <f>IF(VLOOKUP(E236,Locations[State],1,0)=E236,"Correct",)</f>
        <v>#N/A</v>
      </c>
    </row>
    <row r="237" spans="5:21" hidden="1" x14ac:dyDescent="0.2">
      <c r="E237" s="32" t="s">
        <v>37</v>
      </c>
      <c r="F237" s="42"/>
      <c r="G237" s="23"/>
      <c r="H237" s="34"/>
      <c r="I237" s="44"/>
      <c r="K237" s="164"/>
      <c r="U237" s="23" t="e">
        <f>IF(VLOOKUP(E237,Locations[State],1,0)=E237,"Correct",)</f>
        <v>#N/A</v>
      </c>
    </row>
    <row r="238" spans="5:21" hidden="1" x14ac:dyDescent="0.2">
      <c r="E238" s="32" t="s">
        <v>37</v>
      </c>
      <c r="F238" s="42"/>
      <c r="G238" s="23"/>
      <c r="H238" s="34"/>
      <c r="I238" s="44"/>
      <c r="K238" s="164"/>
      <c r="U238" s="23" t="e">
        <f>IF(VLOOKUP(E238,Locations[State],1,0)=E238,"Correct",)</f>
        <v>#N/A</v>
      </c>
    </row>
    <row r="239" spans="5:21" hidden="1" x14ac:dyDescent="0.2">
      <c r="E239" s="32" t="s">
        <v>37</v>
      </c>
      <c r="F239" s="42"/>
      <c r="G239" s="23"/>
      <c r="H239" s="34"/>
      <c r="I239" s="44"/>
      <c r="K239" s="164"/>
      <c r="U239" s="23" t="e">
        <f>IF(VLOOKUP(E239,Locations[State],1,0)=E239,"Correct",)</f>
        <v>#N/A</v>
      </c>
    </row>
    <row r="240" spans="5:21" hidden="1" x14ac:dyDescent="0.2">
      <c r="E240" s="32" t="s">
        <v>37</v>
      </c>
      <c r="F240" s="42"/>
      <c r="G240" s="23"/>
      <c r="H240" s="34"/>
      <c r="I240" s="44"/>
      <c r="K240" s="164"/>
      <c r="U240" s="23" t="e">
        <f>IF(VLOOKUP(E240,Locations[State],1,0)=E240,"Correct",)</f>
        <v>#N/A</v>
      </c>
    </row>
    <row r="241" spans="5:21" hidden="1" x14ac:dyDescent="0.2">
      <c r="E241" s="32" t="s">
        <v>37</v>
      </c>
      <c r="F241" s="42"/>
      <c r="G241" s="23"/>
      <c r="H241" s="34"/>
      <c r="I241" s="44"/>
      <c r="K241" s="164"/>
      <c r="U241" s="23" t="e">
        <f>IF(VLOOKUP(E241,Locations[State],1,0)=E241,"Correct",)</f>
        <v>#N/A</v>
      </c>
    </row>
    <row r="242" spans="5:21" hidden="1" x14ac:dyDescent="0.2">
      <c r="E242" s="32" t="s">
        <v>37</v>
      </c>
      <c r="F242" s="42"/>
      <c r="G242" s="23"/>
      <c r="H242" s="34"/>
      <c r="I242" s="44"/>
      <c r="K242" s="164"/>
      <c r="U242" s="23" t="e">
        <f>IF(VLOOKUP(E242,Locations[State],1,0)=E242,"Correct",)</f>
        <v>#N/A</v>
      </c>
    </row>
    <row r="243" spans="5:21" hidden="1" x14ac:dyDescent="0.2">
      <c r="E243" s="32" t="s">
        <v>37</v>
      </c>
      <c r="F243" s="42"/>
      <c r="G243" s="23"/>
      <c r="H243" s="34"/>
      <c r="I243" s="44"/>
      <c r="K243" s="164"/>
      <c r="U243" s="23" t="e">
        <f>IF(VLOOKUP(E243,Locations[State],1,0)=E243,"Correct",)</f>
        <v>#N/A</v>
      </c>
    </row>
    <row r="244" spans="5:21" hidden="1" x14ac:dyDescent="0.2">
      <c r="E244" s="32" t="s">
        <v>37</v>
      </c>
      <c r="F244" s="42"/>
      <c r="G244" s="23"/>
      <c r="H244" s="34"/>
      <c r="I244" s="44"/>
      <c r="K244" s="164"/>
      <c r="U244" s="23" t="e">
        <f>IF(VLOOKUP(E244,Locations[State],1,0)=E244,"Correct",)</f>
        <v>#N/A</v>
      </c>
    </row>
    <row r="245" spans="5:21" hidden="1" x14ac:dyDescent="0.2">
      <c r="E245" s="32" t="s">
        <v>37</v>
      </c>
      <c r="F245" s="42"/>
      <c r="G245" s="23"/>
      <c r="H245" s="34"/>
      <c r="I245" s="44"/>
      <c r="K245" s="164"/>
      <c r="U245" s="23" t="e">
        <f>IF(VLOOKUP(E245,Locations[State],1,0)=E245,"Correct",)</f>
        <v>#N/A</v>
      </c>
    </row>
    <row r="246" spans="5:21" hidden="1" x14ac:dyDescent="0.2">
      <c r="E246" s="32" t="s">
        <v>37</v>
      </c>
      <c r="F246" s="42"/>
      <c r="G246" s="23"/>
      <c r="H246" s="34"/>
      <c r="I246" s="44"/>
      <c r="K246" s="164"/>
      <c r="U246" s="23" t="e">
        <f>IF(VLOOKUP(E246,Locations[State],1,0)=E246,"Correct",)</f>
        <v>#N/A</v>
      </c>
    </row>
    <row r="247" spans="5:21" hidden="1" x14ac:dyDescent="0.2">
      <c r="E247" s="32" t="s">
        <v>37</v>
      </c>
      <c r="F247" s="42"/>
      <c r="G247" s="23"/>
      <c r="H247" s="34"/>
      <c r="I247" s="44"/>
      <c r="K247" s="164"/>
      <c r="U247" s="23" t="e">
        <f>IF(VLOOKUP(E247,Locations[State],1,0)=E247,"Correct",)</f>
        <v>#N/A</v>
      </c>
    </row>
    <row r="248" spans="5:21" hidden="1" x14ac:dyDescent="0.2">
      <c r="E248" s="32" t="s">
        <v>37</v>
      </c>
      <c r="F248" s="42"/>
      <c r="G248" s="23"/>
      <c r="H248" s="34"/>
      <c r="I248" s="44"/>
      <c r="K248" s="164"/>
      <c r="U248" s="23" t="e">
        <f>IF(VLOOKUP(E248,Locations[State],1,0)=E248,"Correct",)</f>
        <v>#N/A</v>
      </c>
    </row>
    <row r="249" spans="5:21" hidden="1" x14ac:dyDescent="0.2">
      <c r="E249" s="32" t="s">
        <v>37</v>
      </c>
      <c r="F249" s="42"/>
      <c r="G249" s="23"/>
      <c r="H249" s="34"/>
      <c r="I249" s="44"/>
      <c r="K249" s="164"/>
      <c r="U249" s="23" t="e">
        <f>IF(VLOOKUP(E249,Locations[State],1,0)=E249,"Correct",)</f>
        <v>#N/A</v>
      </c>
    </row>
    <row r="250" spans="5:21" hidden="1" x14ac:dyDescent="0.2">
      <c r="E250" s="32" t="s">
        <v>37</v>
      </c>
      <c r="F250" s="42"/>
      <c r="G250" s="23"/>
      <c r="H250" s="34"/>
      <c r="I250" s="44"/>
      <c r="K250" s="164"/>
      <c r="U250" s="23" t="e">
        <f>IF(VLOOKUP(E250,Locations[State],1,0)=E250,"Correct",)</f>
        <v>#N/A</v>
      </c>
    </row>
    <row r="251" spans="5:21" hidden="1" x14ac:dyDescent="0.2">
      <c r="E251" s="32" t="s">
        <v>37</v>
      </c>
      <c r="F251" s="42"/>
      <c r="G251" s="23"/>
      <c r="H251" s="34"/>
      <c r="I251" s="44"/>
      <c r="K251" s="164"/>
      <c r="U251" s="23" t="e">
        <f>IF(VLOOKUP(E251,Locations[State],1,0)=E251,"Correct",)</f>
        <v>#N/A</v>
      </c>
    </row>
    <row r="252" spans="5:21" hidden="1" x14ac:dyDescent="0.2">
      <c r="E252" s="32" t="s">
        <v>37</v>
      </c>
      <c r="F252" s="42"/>
      <c r="G252" s="23"/>
      <c r="H252" s="34"/>
      <c r="I252" s="44"/>
      <c r="K252" s="164"/>
      <c r="U252" s="23" t="e">
        <f>IF(VLOOKUP(E252,Locations[State],1,0)=E252,"Correct",)</f>
        <v>#N/A</v>
      </c>
    </row>
    <row r="253" spans="5:21" hidden="1" x14ac:dyDescent="0.2">
      <c r="E253" s="32" t="s">
        <v>37</v>
      </c>
      <c r="F253" s="42"/>
      <c r="G253" s="23"/>
      <c r="H253" s="34"/>
      <c r="I253" s="44"/>
      <c r="K253" s="164"/>
      <c r="U253" s="23" t="e">
        <f>IF(VLOOKUP(E253,Locations[State],1,0)=E253,"Correct",)</f>
        <v>#N/A</v>
      </c>
    </row>
    <row r="254" spans="5:21" hidden="1" x14ac:dyDescent="0.2">
      <c r="E254" s="32" t="s">
        <v>37</v>
      </c>
      <c r="F254" s="42"/>
      <c r="G254" s="23"/>
      <c r="H254" s="34"/>
      <c r="I254" s="44"/>
      <c r="K254" s="164"/>
      <c r="U254" s="23" t="e">
        <f>IF(VLOOKUP(E254,Locations[State],1,0)=E254,"Correct",)</f>
        <v>#N/A</v>
      </c>
    </row>
    <row r="255" spans="5:21" hidden="1" x14ac:dyDescent="0.2">
      <c r="E255" s="32" t="s">
        <v>37</v>
      </c>
      <c r="F255" s="42"/>
      <c r="G255" s="23"/>
      <c r="H255" s="34"/>
      <c r="I255" s="44"/>
      <c r="K255" s="164"/>
      <c r="U255" s="23" t="e">
        <f>IF(VLOOKUP(E255,Locations[State],1,0)=E255,"Correct",)</f>
        <v>#N/A</v>
      </c>
    </row>
    <row r="256" spans="5:21" hidden="1" x14ac:dyDescent="0.2">
      <c r="E256" s="32" t="s">
        <v>37</v>
      </c>
      <c r="F256" s="42"/>
      <c r="G256" s="23"/>
      <c r="H256" s="34"/>
      <c r="I256" s="44"/>
      <c r="K256" s="164"/>
      <c r="U256" s="23" t="e">
        <f>IF(VLOOKUP(E256,Locations[State],1,0)=E256,"Correct",)</f>
        <v>#N/A</v>
      </c>
    </row>
    <row r="257" spans="5:21" hidden="1" x14ac:dyDescent="0.2">
      <c r="E257" s="32" t="s">
        <v>37</v>
      </c>
      <c r="F257" s="42"/>
      <c r="G257" s="23"/>
      <c r="H257" s="34"/>
      <c r="I257" s="44"/>
      <c r="K257" s="164"/>
      <c r="U257" s="23" t="e">
        <f>IF(VLOOKUP(E257,Locations[State],1,0)=E257,"Correct",)</f>
        <v>#N/A</v>
      </c>
    </row>
    <row r="258" spans="5:21" hidden="1" x14ac:dyDescent="0.2">
      <c r="E258" s="32" t="s">
        <v>37</v>
      </c>
      <c r="F258" s="42"/>
      <c r="G258" s="23"/>
      <c r="H258" s="34"/>
      <c r="I258" s="44"/>
      <c r="K258" s="164"/>
      <c r="U258" s="23" t="e">
        <f>IF(VLOOKUP(E258,Locations[State],1,0)=E258,"Correct",)</f>
        <v>#N/A</v>
      </c>
    </row>
    <row r="259" spans="5:21" hidden="1" x14ac:dyDescent="0.2">
      <c r="E259" s="32" t="s">
        <v>37</v>
      </c>
      <c r="F259" s="42"/>
      <c r="G259" s="23"/>
      <c r="H259" s="34"/>
      <c r="I259" s="44"/>
      <c r="K259" s="164"/>
      <c r="U259" s="23" t="e">
        <f>IF(VLOOKUP(E259,Locations[State],1,0)=E259,"Correct",)</f>
        <v>#N/A</v>
      </c>
    </row>
    <row r="260" spans="5:21" hidden="1" x14ac:dyDescent="0.2">
      <c r="E260" s="32" t="s">
        <v>37</v>
      </c>
      <c r="F260" s="42"/>
      <c r="G260" s="23"/>
      <c r="H260" s="34"/>
      <c r="I260" s="44"/>
      <c r="K260" s="164"/>
      <c r="U260" s="23" t="e">
        <f>IF(VLOOKUP(E260,Locations[State],1,0)=E260,"Correct",)</f>
        <v>#N/A</v>
      </c>
    </row>
    <row r="261" spans="5:21" hidden="1" x14ac:dyDescent="0.2">
      <c r="E261" s="32" t="s">
        <v>37</v>
      </c>
      <c r="F261" s="42"/>
      <c r="G261" s="23"/>
      <c r="H261" s="34"/>
      <c r="I261" s="44"/>
      <c r="K261" s="164"/>
      <c r="U261" s="23" t="e">
        <f>IF(VLOOKUP(E261,Locations[State],1,0)=E261,"Correct",)</f>
        <v>#N/A</v>
      </c>
    </row>
    <row r="262" spans="5:21" hidden="1" x14ac:dyDescent="0.2">
      <c r="E262" s="32" t="s">
        <v>37</v>
      </c>
      <c r="F262" s="42"/>
      <c r="G262" s="23"/>
      <c r="H262" s="34"/>
      <c r="I262" s="44"/>
      <c r="K262" s="164"/>
      <c r="U262" s="23" t="e">
        <f>IF(VLOOKUP(E262,Locations[State],1,0)=E262,"Correct",)</f>
        <v>#N/A</v>
      </c>
    </row>
    <row r="263" spans="5:21" hidden="1" x14ac:dyDescent="0.2">
      <c r="E263" s="32" t="s">
        <v>37</v>
      </c>
      <c r="F263" s="42"/>
      <c r="G263" s="23"/>
      <c r="H263" s="34"/>
      <c r="I263" s="44"/>
      <c r="K263" s="164"/>
      <c r="U263" s="23" t="e">
        <f>IF(VLOOKUP(E263,Locations[State],1,0)=E263,"Correct",)</f>
        <v>#N/A</v>
      </c>
    </row>
    <row r="264" spans="5:21" hidden="1" x14ac:dyDescent="0.2">
      <c r="E264" s="32" t="s">
        <v>37</v>
      </c>
      <c r="F264" s="42"/>
      <c r="G264" s="23"/>
      <c r="H264" s="34"/>
      <c r="I264" s="44"/>
      <c r="K264" s="164"/>
      <c r="U264" s="23" t="e">
        <f>IF(VLOOKUP(E264,Locations[State],1,0)=E264,"Correct",)</f>
        <v>#N/A</v>
      </c>
    </row>
    <row r="265" spans="5:21" hidden="1" x14ac:dyDescent="0.2">
      <c r="E265" s="32" t="s">
        <v>37</v>
      </c>
      <c r="F265" s="42"/>
      <c r="G265" s="23"/>
      <c r="H265" s="34"/>
      <c r="I265" s="44"/>
      <c r="K265" s="164"/>
      <c r="U265" s="23" t="e">
        <f>IF(VLOOKUP(E265,Locations[State],1,0)=E265,"Correct",)</f>
        <v>#N/A</v>
      </c>
    </row>
    <row r="266" spans="5:21" hidden="1" x14ac:dyDescent="0.2">
      <c r="E266" s="32" t="s">
        <v>37</v>
      </c>
      <c r="F266" s="42"/>
      <c r="G266" s="23"/>
      <c r="H266" s="34"/>
      <c r="I266" s="44"/>
      <c r="K266" s="164"/>
      <c r="U266" s="23" t="e">
        <f>IF(VLOOKUP(E266,Locations[State],1,0)=E266,"Correct",)</f>
        <v>#N/A</v>
      </c>
    </row>
    <row r="267" spans="5:21" hidden="1" x14ac:dyDescent="0.2">
      <c r="E267" s="32" t="s">
        <v>37</v>
      </c>
      <c r="F267" s="42"/>
      <c r="G267" s="23"/>
      <c r="H267" s="34"/>
      <c r="I267" s="44"/>
      <c r="K267" s="164"/>
      <c r="U267" s="23" t="e">
        <f>IF(VLOOKUP(E267,Locations[State],1,0)=E267,"Correct",)</f>
        <v>#N/A</v>
      </c>
    </row>
    <row r="268" spans="5:21" hidden="1" x14ac:dyDescent="0.2">
      <c r="E268" s="32" t="s">
        <v>37</v>
      </c>
      <c r="F268" s="42"/>
      <c r="G268" s="23"/>
      <c r="H268" s="34"/>
      <c r="I268" s="44"/>
      <c r="K268" s="164"/>
      <c r="U268" s="23" t="e">
        <f>IF(VLOOKUP(E268,Locations[State],1,0)=E268,"Correct",)</f>
        <v>#N/A</v>
      </c>
    </row>
    <row r="269" spans="5:21" hidden="1" x14ac:dyDescent="0.2">
      <c r="E269" s="32" t="s">
        <v>37</v>
      </c>
      <c r="F269" s="42"/>
      <c r="G269" s="23"/>
      <c r="H269" s="34"/>
      <c r="I269" s="44"/>
      <c r="K269" s="164"/>
      <c r="U269" s="23" t="e">
        <f>IF(VLOOKUP(E269,Locations[State],1,0)=E269,"Correct",)</f>
        <v>#N/A</v>
      </c>
    </row>
    <row r="270" spans="5:21" hidden="1" x14ac:dyDescent="0.2">
      <c r="E270" s="32" t="s">
        <v>37</v>
      </c>
      <c r="F270" s="42"/>
      <c r="G270" s="23"/>
      <c r="H270" s="34"/>
      <c r="I270" s="44"/>
      <c r="K270" s="164"/>
      <c r="U270" s="23" t="e">
        <f>IF(VLOOKUP(E270,Locations[State],1,0)=E270,"Correct",)</f>
        <v>#N/A</v>
      </c>
    </row>
    <row r="271" spans="5:21" hidden="1" x14ac:dyDescent="0.2">
      <c r="E271" s="32" t="s">
        <v>37</v>
      </c>
      <c r="F271" s="42"/>
      <c r="G271" s="23"/>
      <c r="H271" s="34"/>
      <c r="I271" s="44"/>
      <c r="K271" s="164"/>
      <c r="U271" s="23" t="e">
        <f>IF(VLOOKUP(E271,Locations[State],1,0)=E271,"Correct",)</f>
        <v>#N/A</v>
      </c>
    </row>
    <row r="272" spans="5:21" hidden="1" x14ac:dyDescent="0.2">
      <c r="E272" s="32" t="s">
        <v>37</v>
      </c>
      <c r="F272" s="42"/>
      <c r="G272" s="23"/>
      <c r="H272" s="34"/>
      <c r="I272" s="44"/>
      <c r="K272" s="164"/>
      <c r="U272" s="23" t="e">
        <f>IF(VLOOKUP(E272,Locations[State],1,0)=E272,"Correct",)</f>
        <v>#N/A</v>
      </c>
    </row>
    <row r="273" spans="5:21" hidden="1" x14ac:dyDescent="0.2">
      <c r="E273" s="32" t="s">
        <v>37</v>
      </c>
      <c r="F273" s="42"/>
      <c r="G273" s="23"/>
      <c r="H273" s="34"/>
      <c r="I273" s="44"/>
      <c r="K273" s="164"/>
      <c r="U273" s="23" t="e">
        <f>IF(VLOOKUP(E273,Locations[State],1,0)=E273,"Correct",)</f>
        <v>#N/A</v>
      </c>
    </row>
    <row r="274" spans="5:21" hidden="1" x14ac:dyDescent="0.2">
      <c r="E274" s="32" t="s">
        <v>37</v>
      </c>
      <c r="F274" s="42"/>
      <c r="G274" s="23"/>
      <c r="H274" s="34"/>
      <c r="I274" s="44"/>
      <c r="K274" s="164"/>
      <c r="U274" s="23" t="e">
        <f>IF(VLOOKUP(E274,Locations[State],1,0)=E274,"Correct",)</f>
        <v>#N/A</v>
      </c>
    </row>
    <row r="275" spans="5:21" hidden="1" x14ac:dyDescent="0.2">
      <c r="E275" s="32" t="s">
        <v>37</v>
      </c>
      <c r="F275" s="42"/>
      <c r="G275" s="23"/>
      <c r="H275" s="34"/>
      <c r="I275" s="44"/>
      <c r="K275" s="164"/>
      <c r="U275" s="23" t="e">
        <f>IF(VLOOKUP(E275,Locations[State],1,0)=E275,"Correct",)</f>
        <v>#N/A</v>
      </c>
    </row>
    <row r="276" spans="5:21" hidden="1" x14ac:dyDescent="0.2">
      <c r="E276" s="32" t="s">
        <v>37</v>
      </c>
      <c r="F276" s="42"/>
      <c r="G276" s="23"/>
      <c r="H276" s="34"/>
      <c r="I276" s="44"/>
      <c r="K276" s="164"/>
      <c r="U276" s="23" t="e">
        <f>IF(VLOOKUP(E276,Locations[State],1,0)=E276,"Correct",)</f>
        <v>#N/A</v>
      </c>
    </row>
    <row r="277" spans="5:21" hidden="1" x14ac:dyDescent="0.2">
      <c r="E277" s="32" t="s">
        <v>37</v>
      </c>
      <c r="F277" s="42"/>
      <c r="G277" s="23"/>
      <c r="H277" s="34"/>
      <c r="I277" s="44"/>
      <c r="K277" s="164"/>
      <c r="U277" s="23" t="e">
        <f>IF(VLOOKUP(E277,Locations[State],1,0)=E277,"Correct",)</f>
        <v>#N/A</v>
      </c>
    </row>
    <row r="278" spans="5:21" hidden="1" x14ac:dyDescent="0.2">
      <c r="E278" s="32" t="s">
        <v>37</v>
      </c>
      <c r="F278" s="42"/>
      <c r="G278" s="23"/>
      <c r="H278" s="34"/>
      <c r="I278" s="44"/>
      <c r="K278" s="164"/>
      <c r="U278" s="23" t="e">
        <f>IF(VLOOKUP(E278,Locations[State],1,0)=E278,"Correct",)</f>
        <v>#N/A</v>
      </c>
    </row>
    <row r="279" spans="5:21" hidden="1" x14ac:dyDescent="0.2">
      <c r="E279" s="32" t="s">
        <v>37</v>
      </c>
      <c r="F279" s="42"/>
      <c r="G279" s="23"/>
      <c r="H279" s="34"/>
      <c r="I279" s="44"/>
      <c r="K279" s="164"/>
      <c r="U279" s="23" t="e">
        <f>IF(VLOOKUP(E279,Locations[State],1,0)=E279,"Correct",)</f>
        <v>#N/A</v>
      </c>
    </row>
    <row r="280" spans="5:21" hidden="1" x14ac:dyDescent="0.2">
      <c r="E280" s="32" t="s">
        <v>37</v>
      </c>
      <c r="F280" s="42"/>
      <c r="G280" s="23"/>
      <c r="H280" s="34"/>
      <c r="I280" s="44"/>
      <c r="K280" s="164"/>
      <c r="U280" s="23" t="e">
        <f>IF(VLOOKUP(E280,Locations[State],1,0)=E280,"Correct",)</f>
        <v>#N/A</v>
      </c>
    </row>
    <row r="281" spans="5:21" hidden="1" x14ac:dyDescent="0.2">
      <c r="E281" s="32" t="s">
        <v>37</v>
      </c>
      <c r="F281" s="42"/>
      <c r="G281" s="23"/>
      <c r="H281" s="34"/>
      <c r="I281" s="44"/>
      <c r="K281" s="164"/>
      <c r="U281" s="23" t="e">
        <f>IF(VLOOKUP(E281,Locations[State],1,0)=E281,"Correct",)</f>
        <v>#N/A</v>
      </c>
    </row>
    <row r="282" spans="5:21" hidden="1" x14ac:dyDescent="0.2">
      <c r="E282" s="32" t="s">
        <v>37</v>
      </c>
      <c r="F282" s="42"/>
      <c r="G282" s="23"/>
      <c r="H282" s="34"/>
      <c r="I282" s="44"/>
      <c r="K282" s="164"/>
      <c r="U282" s="23" t="e">
        <f>IF(VLOOKUP(E282,Locations[State],1,0)=E282,"Correct",)</f>
        <v>#N/A</v>
      </c>
    </row>
    <row r="283" spans="5:21" hidden="1" x14ac:dyDescent="0.2">
      <c r="E283" s="32" t="s">
        <v>37</v>
      </c>
      <c r="F283" s="42"/>
      <c r="G283" s="23"/>
      <c r="H283" s="34"/>
      <c r="I283" s="44"/>
      <c r="K283" s="164"/>
      <c r="U283" s="23" t="e">
        <f>IF(VLOOKUP(E283,Locations[State],1,0)=E283,"Correct",)</f>
        <v>#N/A</v>
      </c>
    </row>
    <row r="284" spans="5:21" hidden="1" x14ac:dyDescent="0.2">
      <c r="E284" s="32" t="s">
        <v>37</v>
      </c>
      <c r="F284" s="42"/>
      <c r="G284" s="23"/>
      <c r="H284" s="34"/>
      <c r="I284" s="44"/>
      <c r="K284" s="164"/>
      <c r="U284" s="23" t="e">
        <f>IF(VLOOKUP(E284,Locations[State],1,0)=E284,"Correct",)</f>
        <v>#N/A</v>
      </c>
    </row>
    <row r="285" spans="5:21" hidden="1" x14ac:dyDescent="0.2">
      <c r="E285" s="32" t="s">
        <v>37</v>
      </c>
      <c r="F285" s="42"/>
      <c r="G285" s="23"/>
      <c r="H285" s="34"/>
      <c r="I285" s="44"/>
      <c r="K285" s="164"/>
      <c r="U285" s="23" t="e">
        <f>IF(VLOOKUP(E285,Locations[State],1,0)=E285,"Correct",)</f>
        <v>#N/A</v>
      </c>
    </row>
    <row r="286" spans="5:21" hidden="1" x14ac:dyDescent="0.2">
      <c r="E286" s="32" t="s">
        <v>37</v>
      </c>
      <c r="F286" s="42"/>
      <c r="G286" s="23"/>
      <c r="H286" s="34"/>
      <c r="I286" s="44"/>
      <c r="K286" s="164"/>
      <c r="U286" s="23" t="e">
        <f>IF(VLOOKUP(E286,Locations[State],1,0)=E286,"Correct",)</f>
        <v>#N/A</v>
      </c>
    </row>
    <row r="287" spans="5:21" hidden="1" x14ac:dyDescent="0.2">
      <c r="E287" s="32" t="s">
        <v>37</v>
      </c>
      <c r="F287" s="42"/>
      <c r="G287" s="23"/>
      <c r="H287" s="34"/>
      <c r="I287" s="44"/>
      <c r="K287" s="164"/>
      <c r="U287" s="23" t="e">
        <f>IF(VLOOKUP(E287,Locations[State],1,0)=E287,"Correct",)</f>
        <v>#N/A</v>
      </c>
    </row>
    <row r="288" spans="5:21" hidden="1" x14ac:dyDescent="0.2">
      <c r="E288" s="32" t="s">
        <v>37</v>
      </c>
      <c r="F288" s="42"/>
      <c r="G288" s="23"/>
      <c r="H288" s="34"/>
      <c r="I288" s="44"/>
      <c r="K288" s="164"/>
      <c r="U288" s="23" t="e">
        <f>IF(VLOOKUP(E288,Locations[State],1,0)=E288,"Correct",)</f>
        <v>#N/A</v>
      </c>
    </row>
    <row r="289" spans="5:21" hidden="1" x14ac:dyDescent="0.2">
      <c r="E289" s="32" t="s">
        <v>37</v>
      </c>
      <c r="F289" s="42"/>
      <c r="G289" s="23"/>
      <c r="H289" s="34"/>
      <c r="I289" s="44"/>
      <c r="K289" s="164"/>
      <c r="U289" s="23" t="e">
        <f>IF(VLOOKUP(E289,Locations[State],1,0)=E289,"Correct",)</f>
        <v>#N/A</v>
      </c>
    </row>
    <row r="290" spans="5:21" hidden="1" x14ac:dyDescent="0.2">
      <c r="E290" s="32" t="s">
        <v>37</v>
      </c>
      <c r="F290" s="42"/>
      <c r="G290" s="23"/>
      <c r="H290" s="34"/>
      <c r="I290" s="44"/>
      <c r="K290" s="164"/>
      <c r="U290" s="23" t="e">
        <f>IF(VLOOKUP(E290,Locations[State],1,0)=E290,"Correct",)</f>
        <v>#N/A</v>
      </c>
    </row>
    <row r="291" spans="5:21" hidden="1" x14ac:dyDescent="0.2">
      <c r="E291" s="32" t="s">
        <v>37</v>
      </c>
      <c r="F291" s="42"/>
      <c r="G291" s="23"/>
      <c r="H291" s="34"/>
      <c r="I291" s="44"/>
      <c r="K291" s="164"/>
      <c r="U291" s="23" t="e">
        <f>IF(VLOOKUP(E291,Locations[State],1,0)=E291,"Correct",)</f>
        <v>#N/A</v>
      </c>
    </row>
    <row r="292" spans="5:21" hidden="1" x14ac:dyDescent="0.2">
      <c r="E292" s="32" t="s">
        <v>37</v>
      </c>
      <c r="F292" s="42"/>
      <c r="G292" s="23"/>
      <c r="H292" s="34"/>
      <c r="I292" s="44"/>
      <c r="K292" s="164"/>
      <c r="U292" s="23" t="e">
        <f>IF(VLOOKUP(E292,Locations[State],1,0)=E292,"Correct",)</f>
        <v>#N/A</v>
      </c>
    </row>
    <row r="293" spans="5:21" hidden="1" x14ac:dyDescent="0.2">
      <c r="E293" s="32" t="s">
        <v>37</v>
      </c>
      <c r="F293" s="42"/>
      <c r="G293" s="23"/>
      <c r="H293" s="34"/>
      <c r="I293" s="44"/>
      <c r="K293" s="164"/>
      <c r="U293" s="23" t="e">
        <f>IF(VLOOKUP(E293,Locations[State],1,0)=E293,"Correct",)</f>
        <v>#N/A</v>
      </c>
    </row>
    <row r="294" spans="5:21" hidden="1" x14ac:dyDescent="0.2">
      <c r="E294" s="32" t="s">
        <v>37</v>
      </c>
      <c r="F294" s="42"/>
      <c r="G294" s="23"/>
      <c r="H294" s="34"/>
      <c r="I294" s="44"/>
      <c r="K294" s="164"/>
      <c r="U294" s="23" t="e">
        <f>IF(VLOOKUP(E294,Locations[State],1,0)=E294,"Correct",)</f>
        <v>#N/A</v>
      </c>
    </row>
    <row r="295" spans="5:21" hidden="1" x14ac:dyDescent="0.2">
      <c r="E295" s="32" t="s">
        <v>37</v>
      </c>
      <c r="F295" s="42"/>
      <c r="G295" s="23"/>
      <c r="H295" s="34"/>
      <c r="I295" s="44"/>
      <c r="K295" s="164"/>
      <c r="U295" s="23" t="e">
        <f>IF(VLOOKUP(E295,Locations[State],1,0)=E295,"Correct",)</f>
        <v>#N/A</v>
      </c>
    </row>
    <row r="296" spans="5:21" hidden="1" x14ac:dyDescent="0.2">
      <c r="E296" s="32" t="s">
        <v>37</v>
      </c>
      <c r="F296" s="42"/>
      <c r="G296" s="23"/>
      <c r="H296" s="34"/>
      <c r="I296" s="44"/>
      <c r="K296" s="164"/>
      <c r="U296" s="23" t="e">
        <f>IF(VLOOKUP(E296,Locations[State],1,0)=E296,"Correct",)</f>
        <v>#N/A</v>
      </c>
    </row>
    <row r="297" spans="5:21" hidden="1" x14ac:dyDescent="0.2">
      <c r="E297" s="32" t="s">
        <v>37</v>
      </c>
      <c r="F297" s="42"/>
      <c r="G297" s="23"/>
      <c r="H297" s="34"/>
      <c r="I297" s="44"/>
      <c r="K297" s="164"/>
      <c r="U297" s="23" t="e">
        <f>IF(VLOOKUP(E297,Locations[State],1,0)=E297,"Correct",)</f>
        <v>#N/A</v>
      </c>
    </row>
    <row r="298" spans="5:21" hidden="1" x14ac:dyDescent="0.2">
      <c r="E298" s="32" t="s">
        <v>37</v>
      </c>
      <c r="F298" s="42"/>
      <c r="G298" s="23"/>
      <c r="H298" s="34"/>
      <c r="I298" s="44"/>
      <c r="K298" s="164"/>
      <c r="U298" s="23" t="e">
        <f>IF(VLOOKUP(E298,Locations[State],1,0)=E298,"Correct",)</f>
        <v>#N/A</v>
      </c>
    </row>
    <row r="299" spans="5:21" hidden="1" x14ac:dyDescent="0.2">
      <c r="E299" s="32" t="s">
        <v>37</v>
      </c>
      <c r="F299" s="42"/>
      <c r="G299" s="23"/>
      <c r="H299" s="34"/>
      <c r="I299" s="44"/>
      <c r="K299" s="164"/>
      <c r="U299" s="23" t="e">
        <f>IF(VLOOKUP(E299,Locations[State],1,0)=E299,"Correct",)</f>
        <v>#N/A</v>
      </c>
    </row>
    <row r="300" spans="5:21" hidden="1" x14ac:dyDescent="0.2">
      <c r="E300" s="32" t="s">
        <v>37</v>
      </c>
      <c r="F300" s="42"/>
      <c r="G300" s="23"/>
      <c r="H300" s="34"/>
      <c r="I300" s="44"/>
      <c r="K300" s="164"/>
      <c r="U300" s="23" t="e">
        <f>IF(VLOOKUP(E300,Locations[State],1,0)=E300,"Correct",)</f>
        <v>#N/A</v>
      </c>
    </row>
    <row r="301" spans="5:21" hidden="1" x14ac:dyDescent="0.2">
      <c r="E301" s="32" t="s">
        <v>37</v>
      </c>
      <c r="F301" s="42"/>
      <c r="G301" s="23"/>
      <c r="H301" s="34"/>
      <c r="I301" s="44"/>
      <c r="K301" s="164"/>
      <c r="U301" s="23" t="e">
        <f>IF(VLOOKUP(E301,Locations[State],1,0)=E301,"Correct",)</f>
        <v>#N/A</v>
      </c>
    </row>
    <row r="302" spans="5:21" hidden="1" x14ac:dyDescent="0.2">
      <c r="E302" s="32" t="s">
        <v>37</v>
      </c>
      <c r="F302" s="42"/>
      <c r="G302" s="23"/>
      <c r="H302" s="34"/>
      <c r="I302" s="44"/>
      <c r="K302" s="164"/>
      <c r="U302" s="23" t="e">
        <f>IF(VLOOKUP(E302,Locations[State],1,0)=E302,"Correct",)</f>
        <v>#N/A</v>
      </c>
    </row>
    <row r="303" spans="5:21" hidden="1" x14ac:dyDescent="0.2">
      <c r="E303" s="32" t="s">
        <v>37</v>
      </c>
      <c r="F303" s="42"/>
      <c r="G303" s="23"/>
      <c r="H303" s="34"/>
      <c r="I303" s="44"/>
      <c r="K303" s="164"/>
      <c r="U303" s="23" t="e">
        <f>IF(VLOOKUP(E303,Locations[State],1,0)=E303,"Correct",)</f>
        <v>#N/A</v>
      </c>
    </row>
    <row r="304" spans="5:21" hidden="1" x14ac:dyDescent="0.2">
      <c r="E304" s="32" t="s">
        <v>37</v>
      </c>
      <c r="F304" s="42"/>
      <c r="G304" s="23"/>
      <c r="H304" s="34"/>
      <c r="I304" s="44"/>
      <c r="K304" s="164"/>
      <c r="Q304" s="263"/>
      <c r="U304" s="23" t="e">
        <f>IF(VLOOKUP(E304,Locations[State],1,0)=E304,"Correct",)</f>
        <v>#N/A</v>
      </c>
    </row>
    <row r="305" spans="5:21" hidden="1" x14ac:dyDescent="0.2">
      <c r="E305" s="32" t="s">
        <v>37</v>
      </c>
      <c r="F305" s="42"/>
      <c r="G305" s="23"/>
      <c r="H305" s="34"/>
      <c r="I305" s="44"/>
      <c r="K305" s="164"/>
      <c r="Q305" s="263"/>
      <c r="U305" s="23" t="e">
        <f>IF(VLOOKUP(E305,Locations[State],1,0)=E305,"Correct",)</f>
        <v>#N/A</v>
      </c>
    </row>
    <row r="306" spans="5:21" hidden="1" x14ac:dyDescent="0.2">
      <c r="E306" s="32" t="s">
        <v>37</v>
      </c>
      <c r="F306" s="42"/>
      <c r="G306" s="23"/>
      <c r="H306" s="34"/>
      <c r="I306" s="44"/>
      <c r="K306" s="164"/>
      <c r="Q306" s="263"/>
      <c r="U306" s="23" t="e">
        <f>IF(VLOOKUP(E306,Locations[State],1,0)=E306,"Correct",)</f>
        <v>#N/A</v>
      </c>
    </row>
    <row r="307" spans="5:21" x14ac:dyDescent="0.2">
      <c r="E307" s="32"/>
      <c r="F307" s="42"/>
      <c r="H307" s="34"/>
      <c r="I307" s="44"/>
      <c r="L307" s="263"/>
      <c r="M307" s="263"/>
      <c r="N307" s="263"/>
      <c r="O307" s="263"/>
      <c r="P307" s="263"/>
      <c r="Q307" s="263"/>
      <c r="U307" s="23" t="e">
        <f>IF(VLOOKUP(E307,Locations[State],1,0)=E307,"Correct",)</f>
        <v>#N/A</v>
      </c>
    </row>
    <row r="308" spans="5:21" s="263" customFormat="1" ht="15" x14ac:dyDescent="0.25">
      <c r="E308" s="332"/>
      <c r="F308" s="333"/>
      <c r="G308" s="264"/>
      <c r="H308" s="334"/>
      <c r="I308" s="335"/>
      <c r="J308" s="277"/>
      <c r="U308" s="23" t="e">
        <f>IF(VLOOKUP(E308,Locations[State],1,0)=E308,"Correct",)</f>
        <v>#N/A</v>
      </c>
    </row>
    <row r="309" spans="5:21" s="263" customFormat="1" x14ac:dyDescent="0.2">
      <c r="E309" s="332"/>
      <c r="F309" s="333"/>
      <c r="G309" s="264"/>
      <c r="H309" s="334"/>
      <c r="I309" s="335"/>
      <c r="J309" s="258"/>
      <c r="U309" s="23" t="e">
        <f>IF(VLOOKUP(E309,Locations[State],1,0)=E309,"Correct",)</f>
        <v>#N/A</v>
      </c>
    </row>
    <row r="310" spans="5:21" s="263" customFormat="1" x14ac:dyDescent="0.2">
      <c r="E310" s="332"/>
      <c r="F310" s="333"/>
      <c r="H310" s="334"/>
      <c r="I310" s="335"/>
      <c r="L310" s="23"/>
      <c r="M310" s="23"/>
      <c r="N310" s="23"/>
      <c r="O310" s="23"/>
      <c r="P310" s="23"/>
      <c r="Q310" s="23"/>
      <c r="U310" s="23" t="e">
        <f>IF(VLOOKUP(E310,Locations[State],1,0)=E310,"Correct",)</f>
        <v>#N/A</v>
      </c>
    </row>
    <row r="311" spans="5:21" s="263" customFormat="1" x14ac:dyDescent="0.2">
      <c r="E311" s="332"/>
      <c r="F311" s="333"/>
      <c r="H311" s="334"/>
      <c r="I311" s="335"/>
      <c r="Q311" s="23"/>
      <c r="U311" s="23" t="e">
        <f>IF(VLOOKUP(E311,Locations[State],1,0)=E311,"Correct",)</f>
        <v>#N/A</v>
      </c>
    </row>
    <row r="312" spans="5:21" s="263" customFormat="1" x14ac:dyDescent="0.2">
      <c r="E312" s="332"/>
      <c r="F312" s="333"/>
      <c r="H312" s="334"/>
      <c r="I312" s="335"/>
      <c r="Q312" s="23"/>
      <c r="U312" s="23" t="e">
        <f>IF(VLOOKUP(E312,Locations[State],1,0)=E312,"Correct",)</f>
        <v>#N/A</v>
      </c>
    </row>
    <row r="313" spans="5:21" s="263" customFormat="1" x14ac:dyDescent="0.2">
      <c r="E313" s="332"/>
      <c r="F313" s="333"/>
      <c r="H313" s="334"/>
      <c r="I313" s="335"/>
      <c r="K313" s="23"/>
      <c r="Q313" s="23"/>
      <c r="U313" s="23" t="e">
        <f>IF(VLOOKUP(E313,Locations[State],1,0)=E313,"Correct",)</f>
        <v>#N/A</v>
      </c>
    </row>
    <row r="314" spans="5:21" x14ac:dyDescent="0.2">
      <c r="E314" s="32"/>
      <c r="F314" s="42"/>
      <c r="H314" s="34"/>
      <c r="I314" s="44"/>
      <c r="U314" s="23" t="e">
        <f>IF(VLOOKUP(E314,Locations[State],1,0)=E314,"Correct",)</f>
        <v>#N/A</v>
      </c>
    </row>
    <row r="315" spans="5:21" x14ac:dyDescent="0.2">
      <c r="E315" s="32"/>
      <c r="F315" s="42"/>
      <c r="H315" s="34"/>
      <c r="I315" s="44"/>
      <c r="U315" s="23" t="e">
        <f>IF(VLOOKUP(E315,Locations[State],1,0)=E315,"Correct",)</f>
        <v>#N/A</v>
      </c>
    </row>
    <row r="316" spans="5:21" x14ac:dyDescent="0.2">
      <c r="E316" s="32"/>
      <c r="F316" s="42"/>
      <c r="H316" s="34"/>
      <c r="I316" s="44"/>
      <c r="U316" s="23" t="e">
        <f>IF(VLOOKUP(E316,Locations[State],1,0)=E316,"Correct",)</f>
        <v>#N/A</v>
      </c>
    </row>
    <row r="317" spans="5:21" x14ac:dyDescent="0.2">
      <c r="E317" s="32"/>
      <c r="F317" s="42"/>
      <c r="H317" s="34"/>
      <c r="I317" s="44"/>
      <c r="U317" s="23" t="e">
        <f>IF(VLOOKUP(E317,Locations[State],1,0)=E317,"Correct",)</f>
        <v>#N/A</v>
      </c>
    </row>
    <row r="318" spans="5:21" x14ac:dyDescent="0.2">
      <c r="E318" s="32"/>
      <c r="F318" s="42"/>
      <c r="H318" s="34"/>
      <c r="I318" s="44"/>
      <c r="U318" s="23" t="e">
        <f>IF(VLOOKUP(E318,Locations[State],1,0)=E318,"Correct",)</f>
        <v>#N/A</v>
      </c>
    </row>
    <row r="319" spans="5:21" x14ac:dyDescent="0.2">
      <c r="E319" s="32"/>
      <c r="F319" s="42"/>
      <c r="H319" s="34"/>
      <c r="I319" s="44"/>
      <c r="U319" s="23" t="e">
        <f>IF(VLOOKUP(E319,Locations[State],1,0)=E319,"Correct",)</f>
        <v>#N/A</v>
      </c>
    </row>
    <row r="320" spans="5:21" x14ac:dyDescent="0.2">
      <c r="E320" s="32"/>
      <c r="F320" s="42"/>
      <c r="H320" s="34"/>
      <c r="I320" s="44"/>
      <c r="U320" s="23" t="e">
        <f>IF(VLOOKUP(E320,Locations[State],1,0)=E320,"Correct",)</f>
        <v>#N/A</v>
      </c>
    </row>
    <row r="321" spans="5:21" x14ac:dyDescent="0.2">
      <c r="E321" s="32"/>
      <c r="F321" s="42"/>
      <c r="H321" s="34"/>
      <c r="I321" s="44"/>
      <c r="U321" s="23" t="e">
        <f>IF(VLOOKUP(E321,Locations[State],1,0)=E321,"Correct",)</f>
        <v>#N/A</v>
      </c>
    </row>
    <row r="322" spans="5:21" x14ac:dyDescent="0.2">
      <c r="E322" s="32"/>
      <c r="F322" s="42"/>
      <c r="H322" s="34"/>
      <c r="I322" s="44"/>
      <c r="U322" s="23" t="e">
        <f>IF(VLOOKUP(E322,Locations[State],1,0)=E322,"Correct",)</f>
        <v>#N/A</v>
      </c>
    </row>
    <row r="323" spans="5:21" x14ac:dyDescent="0.2">
      <c r="E323" s="32"/>
      <c r="F323" s="42"/>
      <c r="H323" s="34"/>
      <c r="I323" s="44"/>
      <c r="U323" s="23" t="e">
        <f>IF(VLOOKUP(E323,Locations[State],1,0)=E323,"Correct",)</f>
        <v>#N/A</v>
      </c>
    </row>
    <row r="324" spans="5:21" x14ac:dyDescent="0.2">
      <c r="E324" s="32"/>
      <c r="F324" s="42"/>
      <c r="H324" s="34"/>
      <c r="I324" s="44"/>
      <c r="U324" s="23" t="e">
        <f>IF(VLOOKUP(E324,Locations[State],1,0)=E324,"Correct",)</f>
        <v>#N/A</v>
      </c>
    </row>
    <row r="325" spans="5:21" x14ac:dyDescent="0.2">
      <c r="E325" s="32"/>
      <c r="F325" s="42"/>
      <c r="H325" s="34"/>
      <c r="I325" s="44"/>
      <c r="U325" s="23" t="e">
        <f>IF(VLOOKUP(E325,Locations[State],1,0)=E325,"Correct",)</f>
        <v>#N/A</v>
      </c>
    </row>
    <row r="326" spans="5:21" x14ac:dyDescent="0.2">
      <c r="E326" s="32"/>
      <c r="F326" s="42"/>
      <c r="H326" s="34"/>
      <c r="I326" s="44"/>
      <c r="U326" s="23" t="e">
        <f>IF(VLOOKUP(E326,Locations[State],1,0)=E326,"Correct",)</f>
        <v>#N/A</v>
      </c>
    </row>
    <row r="327" spans="5:21" x14ac:dyDescent="0.2">
      <c r="E327" s="32"/>
      <c r="F327" s="42"/>
      <c r="H327" s="34"/>
      <c r="I327" s="44"/>
      <c r="U327" s="23" t="e">
        <f>IF(VLOOKUP(E327,Locations[State],1,0)=E327,"Correct",)</f>
        <v>#N/A</v>
      </c>
    </row>
    <row r="328" spans="5:21" x14ac:dyDescent="0.2">
      <c r="E328" s="32"/>
      <c r="F328" s="42"/>
      <c r="H328" s="34"/>
      <c r="I328" s="44"/>
      <c r="U328" s="23" t="e">
        <f>IF(VLOOKUP(E328,Locations[State],1,0)=E328,"Correct",)</f>
        <v>#N/A</v>
      </c>
    </row>
    <row r="329" spans="5:21" x14ac:dyDescent="0.2">
      <c r="E329" s="32"/>
      <c r="F329" s="42"/>
      <c r="H329" s="34"/>
      <c r="I329" s="44"/>
      <c r="U329" s="23" t="e">
        <f>IF(VLOOKUP(E329,Locations[State],1,0)=E329,"Correct",)</f>
        <v>#N/A</v>
      </c>
    </row>
    <row r="330" spans="5:21" x14ac:dyDescent="0.2">
      <c r="E330" s="32"/>
      <c r="F330" s="42"/>
      <c r="H330" s="34"/>
      <c r="I330" s="44"/>
      <c r="U330" s="23" t="e">
        <f>IF(VLOOKUP(E330,Locations[State],1,0)=E330,"Correct",)</f>
        <v>#N/A</v>
      </c>
    </row>
    <row r="331" spans="5:21" x14ac:dyDescent="0.2">
      <c r="E331" s="32"/>
      <c r="F331" s="42"/>
      <c r="H331" s="34"/>
      <c r="I331" s="44"/>
      <c r="U331" s="23" t="e">
        <f>IF(VLOOKUP(E331,Locations[State],1,0)=E331,"Correct",)</f>
        <v>#N/A</v>
      </c>
    </row>
    <row r="332" spans="5:21" x14ac:dyDescent="0.2">
      <c r="E332" s="32"/>
      <c r="F332" s="42"/>
      <c r="H332" s="34"/>
      <c r="I332" s="44"/>
      <c r="U332" s="23" t="e">
        <f>IF(VLOOKUP(E332,Locations[State],1,0)=E332,"Correct",)</f>
        <v>#N/A</v>
      </c>
    </row>
    <row r="333" spans="5:21" x14ac:dyDescent="0.2">
      <c r="E333" s="32"/>
      <c r="F333" s="42"/>
      <c r="H333" s="34"/>
      <c r="I333" s="44"/>
      <c r="U333" s="23" t="e">
        <f>IF(VLOOKUP(E333,Locations[State],1,0)=E333,"Correct",)</f>
        <v>#N/A</v>
      </c>
    </row>
    <row r="334" spans="5:21" x14ac:dyDescent="0.2">
      <c r="E334" s="32"/>
      <c r="F334" s="42"/>
      <c r="H334" s="34"/>
      <c r="I334" s="44"/>
      <c r="U334" s="23" t="e">
        <f>IF(VLOOKUP(E334,Locations[State],1,0)=E334,"Correct",)</f>
        <v>#N/A</v>
      </c>
    </row>
    <row r="335" spans="5:21" x14ac:dyDescent="0.2">
      <c r="E335" s="32"/>
      <c r="F335" s="42"/>
      <c r="H335" s="34"/>
      <c r="I335" s="44"/>
      <c r="U335" s="23" t="e">
        <f>IF(VLOOKUP(E335,Locations[State],1,0)=E335,"Correct",)</f>
        <v>#N/A</v>
      </c>
    </row>
    <row r="336" spans="5:21" x14ac:dyDescent="0.2">
      <c r="E336" s="32"/>
      <c r="F336" s="42"/>
      <c r="H336" s="34"/>
      <c r="I336" s="44"/>
      <c r="U336" s="23" t="e">
        <f>IF(VLOOKUP(E336,Locations[State],1,0)=E336,"Correct",)</f>
        <v>#N/A</v>
      </c>
    </row>
    <row r="337" spans="5:21" x14ac:dyDescent="0.2">
      <c r="E337" s="32"/>
      <c r="F337" s="42"/>
      <c r="H337" s="34"/>
      <c r="I337" s="44"/>
      <c r="U337" s="23" t="e">
        <f>IF(VLOOKUP(E337,Locations[State],1,0)=E337,"Correct",)</f>
        <v>#N/A</v>
      </c>
    </row>
    <row r="338" spans="5:21" x14ac:dyDescent="0.2">
      <c r="E338" s="32"/>
      <c r="F338" s="42"/>
      <c r="H338" s="34"/>
      <c r="I338" s="44"/>
      <c r="U338" s="23" t="e">
        <f>IF(VLOOKUP(E338,Locations[State],1,0)=E338,"Correct",)</f>
        <v>#N/A</v>
      </c>
    </row>
    <row r="339" spans="5:21" x14ac:dyDescent="0.2">
      <c r="E339" s="32"/>
      <c r="F339" s="42"/>
      <c r="H339" s="34"/>
      <c r="I339" s="44"/>
      <c r="U339" s="23" t="e">
        <f>IF(VLOOKUP(E339,Locations[State],1,0)=E339,"Correct",)</f>
        <v>#N/A</v>
      </c>
    </row>
    <row r="340" spans="5:21" x14ac:dyDescent="0.2">
      <c r="E340" s="32"/>
      <c r="F340" s="42"/>
      <c r="H340" s="34"/>
      <c r="I340" s="44"/>
      <c r="U340" s="23" t="e">
        <f>IF(VLOOKUP(E340,Locations[State],1,0)=E340,"Correct",)</f>
        <v>#N/A</v>
      </c>
    </row>
    <row r="341" spans="5:21" x14ac:dyDescent="0.2">
      <c r="E341" s="32"/>
      <c r="F341" s="42"/>
      <c r="H341" s="34"/>
      <c r="I341" s="44"/>
      <c r="U341" s="23" t="e">
        <f>IF(VLOOKUP(E341,Locations[State],1,0)=E341,"Correct",)</f>
        <v>#N/A</v>
      </c>
    </row>
    <row r="342" spans="5:21" x14ac:dyDescent="0.2">
      <c r="E342" s="32"/>
      <c r="F342" s="42"/>
      <c r="H342" s="34"/>
      <c r="I342" s="44"/>
      <c r="U342" s="23" t="e">
        <f>IF(VLOOKUP(E342,Locations[State],1,0)=E342,"Correct",)</f>
        <v>#N/A</v>
      </c>
    </row>
    <row r="343" spans="5:21" x14ac:dyDescent="0.2">
      <c r="E343" s="32"/>
      <c r="F343" s="42"/>
      <c r="H343" s="34"/>
      <c r="I343" s="44"/>
      <c r="U343" s="23" t="e">
        <f>IF(VLOOKUP(E343,Locations[State],1,0)=E343,"Correct",)</f>
        <v>#N/A</v>
      </c>
    </row>
    <row r="344" spans="5:21" x14ac:dyDescent="0.2">
      <c r="E344" s="32"/>
      <c r="F344" s="42"/>
      <c r="H344" s="34"/>
      <c r="I344" s="44"/>
      <c r="U344" s="23" t="e">
        <f>IF(VLOOKUP(E344,Locations[State],1,0)=E344,"Correct",)</f>
        <v>#N/A</v>
      </c>
    </row>
    <row r="345" spans="5:21" x14ac:dyDescent="0.2">
      <c r="E345" s="32"/>
      <c r="F345" s="42"/>
      <c r="H345" s="34"/>
      <c r="I345" s="44"/>
      <c r="U345" s="23" t="e">
        <f>IF(VLOOKUP(E345,Locations[State],1,0)=E345,"Correct",)</f>
        <v>#N/A</v>
      </c>
    </row>
    <row r="346" spans="5:21" x14ac:dyDescent="0.2">
      <c r="E346" s="32"/>
      <c r="F346" s="42"/>
      <c r="H346" s="34"/>
      <c r="I346" s="44"/>
      <c r="U346" s="23" t="e">
        <f>IF(VLOOKUP(E346,Locations[State],1,0)=E346,"Correct",)</f>
        <v>#N/A</v>
      </c>
    </row>
    <row r="347" spans="5:21" x14ac:dyDescent="0.2">
      <c r="E347" s="32"/>
      <c r="F347" s="42"/>
      <c r="H347" s="34"/>
      <c r="I347" s="44"/>
      <c r="U347" s="23" t="e">
        <f>IF(VLOOKUP(E347,Locations[State],1,0)=E347,"Correct",)</f>
        <v>#N/A</v>
      </c>
    </row>
    <row r="348" spans="5:21" x14ac:dyDescent="0.2">
      <c r="E348" s="32"/>
      <c r="F348" s="42"/>
      <c r="H348" s="34"/>
      <c r="I348" s="44"/>
      <c r="U348" s="23" t="e">
        <f>IF(VLOOKUP(E348,Locations[State],1,0)=E348,"Correct",)</f>
        <v>#N/A</v>
      </c>
    </row>
    <row r="349" spans="5:21" x14ac:dyDescent="0.2">
      <c r="E349" s="32"/>
      <c r="F349" s="42"/>
      <c r="H349" s="34"/>
      <c r="I349" s="44"/>
      <c r="U349" s="23" t="e">
        <f>IF(VLOOKUP(E349,Locations[State],1,0)=E349,"Correct",)</f>
        <v>#N/A</v>
      </c>
    </row>
    <row r="350" spans="5:21" x14ac:dyDescent="0.2">
      <c r="E350" s="32"/>
      <c r="F350" s="42"/>
      <c r="H350" s="34"/>
      <c r="I350" s="44"/>
      <c r="U350" s="23" t="e">
        <f>IF(VLOOKUP(E350,Locations[State],1,0)=E350,"Correct",)</f>
        <v>#N/A</v>
      </c>
    </row>
    <row r="351" spans="5:21" x14ac:dyDescent="0.2">
      <c r="E351" s="32"/>
      <c r="F351" s="42"/>
      <c r="H351" s="34"/>
      <c r="I351" s="44"/>
      <c r="U351" s="23" t="e">
        <f>IF(VLOOKUP(E351,Locations[State],1,0)=E351,"Correct",)</f>
        <v>#N/A</v>
      </c>
    </row>
    <row r="352" spans="5:21" x14ac:dyDescent="0.2">
      <c r="E352" s="32"/>
      <c r="F352" s="42"/>
      <c r="H352" s="34"/>
      <c r="I352" s="44"/>
      <c r="U352" s="23" t="e">
        <f>IF(VLOOKUP(E352,Locations[State],1,0)=E352,"Correct",)</f>
        <v>#N/A</v>
      </c>
    </row>
    <row r="353" spans="5:21" x14ac:dyDescent="0.2">
      <c r="E353" s="32"/>
      <c r="F353" s="42"/>
      <c r="H353" s="34"/>
      <c r="I353" s="44"/>
      <c r="U353" s="23" t="e">
        <f>IF(VLOOKUP(E353,Locations[State],1,0)=E353,"Correct",)</f>
        <v>#N/A</v>
      </c>
    </row>
    <row r="354" spans="5:21" x14ac:dyDescent="0.2">
      <c r="E354" s="32"/>
      <c r="F354" s="42"/>
      <c r="H354" s="34"/>
      <c r="I354" s="44"/>
      <c r="U354" s="23" t="e">
        <f>IF(VLOOKUP(E354,Locations[State],1,0)=E354,"Correct",)</f>
        <v>#N/A</v>
      </c>
    </row>
    <row r="355" spans="5:21" x14ac:dyDescent="0.2">
      <c r="E355" s="32"/>
      <c r="F355" s="42"/>
      <c r="H355" s="34"/>
      <c r="I355" s="44"/>
      <c r="U355" s="23" t="e">
        <f>IF(VLOOKUP(E355,Locations[State],1,0)=E355,"Correct",)</f>
        <v>#N/A</v>
      </c>
    </row>
    <row r="356" spans="5:21" x14ac:dyDescent="0.2">
      <c r="E356" s="32"/>
      <c r="F356" s="42"/>
      <c r="H356" s="34"/>
      <c r="I356" s="44"/>
      <c r="U356" s="23" t="e">
        <f>IF(VLOOKUP(E356,Locations[State],1,0)=E356,"Correct",)</f>
        <v>#N/A</v>
      </c>
    </row>
    <row r="357" spans="5:21" x14ac:dyDescent="0.2">
      <c r="E357" s="32"/>
      <c r="F357" s="42"/>
      <c r="H357" s="34"/>
      <c r="I357" s="44"/>
      <c r="U357" s="23" t="e">
        <f>IF(VLOOKUP(E357,Locations[State],1,0)=E357,"Correct",)</f>
        <v>#N/A</v>
      </c>
    </row>
    <row r="358" spans="5:21" x14ac:dyDescent="0.2">
      <c r="E358" s="32"/>
      <c r="F358" s="42"/>
      <c r="H358" s="34"/>
      <c r="I358" s="44"/>
      <c r="U358" s="23" t="e">
        <f>IF(VLOOKUP(E358,Locations[State],1,0)=E358,"Correct",)</f>
        <v>#N/A</v>
      </c>
    </row>
    <row r="359" spans="5:21" x14ac:dyDescent="0.2">
      <c r="E359" s="32"/>
      <c r="F359" s="42"/>
      <c r="H359" s="34"/>
      <c r="I359" s="44"/>
      <c r="U359" s="23" t="e">
        <f>IF(VLOOKUP(E359,Locations[State],1,0)=E359,"Correct",)</f>
        <v>#N/A</v>
      </c>
    </row>
    <row r="360" spans="5:21" x14ac:dyDescent="0.2">
      <c r="E360" s="32"/>
      <c r="F360" s="42"/>
      <c r="H360" s="34"/>
      <c r="I360" s="44"/>
      <c r="U360" s="23" t="e">
        <f>IF(VLOOKUP(E360,Locations[State],1,0)=E360,"Correct",)</f>
        <v>#N/A</v>
      </c>
    </row>
    <row r="361" spans="5:21" x14ac:dyDescent="0.2">
      <c r="E361" s="32"/>
      <c r="F361" s="42"/>
      <c r="H361" s="34"/>
      <c r="I361" s="44"/>
      <c r="U361" s="23" t="e">
        <f>IF(VLOOKUP(E361,Locations[State],1,0)=E361,"Correct",)</f>
        <v>#N/A</v>
      </c>
    </row>
    <row r="362" spans="5:21" x14ac:dyDescent="0.2">
      <c r="E362" s="32"/>
      <c r="F362" s="42"/>
      <c r="H362" s="34"/>
      <c r="I362" s="44"/>
      <c r="U362" s="23" t="e">
        <f>IF(VLOOKUP(E362,Locations[State],1,0)=E362,"Correct",)</f>
        <v>#N/A</v>
      </c>
    </row>
    <row r="363" spans="5:21" x14ac:dyDescent="0.2">
      <c r="E363" s="32"/>
      <c r="F363" s="42"/>
      <c r="H363" s="34"/>
      <c r="I363" s="44"/>
      <c r="U363" s="23" t="e">
        <f>IF(VLOOKUP(E363,Locations[State],1,0)=E363,"Correct",)</f>
        <v>#N/A</v>
      </c>
    </row>
    <row r="364" spans="5:21" x14ac:dyDescent="0.2">
      <c r="E364" s="32"/>
      <c r="F364" s="42"/>
      <c r="H364" s="34"/>
      <c r="I364" s="44"/>
      <c r="U364" s="23" t="e">
        <f>IF(VLOOKUP(E364,Locations[State],1,0)=E364,"Correct",)</f>
        <v>#N/A</v>
      </c>
    </row>
    <row r="365" spans="5:21" x14ac:dyDescent="0.2">
      <c r="E365" s="32"/>
      <c r="F365" s="42"/>
      <c r="H365" s="34"/>
      <c r="I365" s="44"/>
      <c r="U365" s="23" t="e">
        <f>IF(VLOOKUP(E365,Locations[State],1,0)=E365,"Correct",)</f>
        <v>#N/A</v>
      </c>
    </row>
    <row r="366" spans="5:21" x14ac:dyDescent="0.2">
      <c r="E366" s="32"/>
      <c r="F366" s="42"/>
      <c r="H366" s="34"/>
      <c r="I366" s="44"/>
      <c r="U366" s="23" t="e">
        <f>IF(VLOOKUP(E366,Locations[State],1,0)=E366,"Correct",)</f>
        <v>#N/A</v>
      </c>
    </row>
    <row r="367" spans="5:21" x14ac:dyDescent="0.2">
      <c r="E367" s="32"/>
      <c r="F367" s="42"/>
      <c r="H367" s="34"/>
      <c r="I367" s="44"/>
      <c r="U367" s="23" t="e">
        <f>IF(VLOOKUP(E367,Locations[State],1,0)=E367,"Correct",)</f>
        <v>#N/A</v>
      </c>
    </row>
    <row r="368" spans="5:21" x14ac:dyDescent="0.2">
      <c r="E368" s="32"/>
      <c r="F368" s="42"/>
      <c r="H368" s="34"/>
      <c r="I368" s="44"/>
      <c r="U368" s="23" t="e">
        <f>IF(VLOOKUP(E368,Locations[State],1,0)=E368,"Correct",)</f>
        <v>#N/A</v>
      </c>
    </row>
    <row r="369" spans="5:21" x14ac:dyDescent="0.2">
      <c r="E369" s="32"/>
      <c r="F369" s="42"/>
      <c r="H369" s="34"/>
      <c r="I369" s="44"/>
      <c r="U369" s="23" t="e">
        <f>IF(VLOOKUP(E369,Locations[State],1,0)=E369,"Correct",)</f>
        <v>#N/A</v>
      </c>
    </row>
    <row r="370" spans="5:21" x14ac:dyDescent="0.2">
      <c r="E370" s="32"/>
      <c r="F370" s="42"/>
      <c r="H370" s="34"/>
      <c r="I370" s="44"/>
      <c r="U370" s="23" t="e">
        <f>IF(VLOOKUP(E370,Locations[State],1,0)=E370,"Correct",)</f>
        <v>#N/A</v>
      </c>
    </row>
    <row r="371" spans="5:21" x14ac:dyDescent="0.2">
      <c r="E371" s="32"/>
      <c r="F371" s="42"/>
      <c r="H371" s="34"/>
      <c r="I371" s="44"/>
      <c r="U371" s="23" t="e">
        <f>IF(VLOOKUP(E371,Locations[State],1,0)=E371,"Correct",)</f>
        <v>#N/A</v>
      </c>
    </row>
    <row r="372" spans="5:21" x14ac:dyDescent="0.2">
      <c r="E372" s="32"/>
      <c r="F372" s="42"/>
      <c r="H372" s="34"/>
      <c r="I372" s="44"/>
      <c r="U372" s="23" t="e">
        <f>IF(VLOOKUP(E372,Locations[State],1,0)=E372,"Correct",)</f>
        <v>#N/A</v>
      </c>
    </row>
    <row r="373" spans="5:21" x14ac:dyDescent="0.2">
      <c r="E373" s="32"/>
      <c r="F373" s="42"/>
      <c r="H373" s="34"/>
      <c r="I373" s="44"/>
      <c r="U373" s="23" t="e">
        <f>IF(VLOOKUP(E373,Locations[State],1,0)=E373,"Correct",)</f>
        <v>#N/A</v>
      </c>
    </row>
    <row r="374" spans="5:21" x14ac:dyDescent="0.2">
      <c r="E374" s="32"/>
      <c r="F374" s="42"/>
      <c r="H374" s="34"/>
      <c r="I374" s="44"/>
      <c r="U374" s="23" t="e">
        <f>IF(VLOOKUP(E374,Locations[State],1,0)=E374,"Correct",)</f>
        <v>#N/A</v>
      </c>
    </row>
    <row r="375" spans="5:21" x14ac:dyDescent="0.2">
      <c r="E375" s="32"/>
      <c r="F375" s="42"/>
      <c r="H375" s="34"/>
      <c r="I375" s="44"/>
      <c r="U375" s="23" t="e">
        <f>IF(VLOOKUP(E375,Locations[State],1,0)=E375,"Correct",)</f>
        <v>#N/A</v>
      </c>
    </row>
    <row r="376" spans="5:21" x14ac:dyDescent="0.2">
      <c r="E376" s="32"/>
      <c r="F376" s="42"/>
      <c r="H376" s="34"/>
      <c r="I376" s="44"/>
      <c r="U376" s="23" t="e">
        <f>IF(VLOOKUP(E376,Locations[State],1,0)=E376,"Correct",)</f>
        <v>#N/A</v>
      </c>
    </row>
    <row r="377" spans="5:21" x14ac:dyDescent="0.2">
      <c r="E377" s="32"/>
      <c r="F377" s="42"/>
      <c r="H377" s="34"/>
      <c r="I377" s="44"/>
      <c r="U377" s="23" t="e">
        <f>IF(VLOOKUP(E377,Locations[State],1,0)=E377,"Correct",)</f>
        <v>#N/A</v>
      </c>
    </row>
    <row r="378" spans="5:21" x14ac:dyDescent="0.2">
      <c r="E378" s="32"/>
      <c r="F378" s="42"/>
      <c r="H378" s="34"/>
      <c r="I378" s="44"/>
      <c r="U378" s="23" t="e">
        <f>IF(VLOOKUP(E378,Locations[State],1,0)=E378,"Correct",)</f>
        <v>#N/A</v>
      </c>
    </row>
    <row r="379" spans="5:21" x14ac:dyDescent="0.2">
      <c r="E379" s="32"/>
      <c r="F379" s="42"/>
      <c r="H379" s="34"/>
      <c r="I379" s="44"/>
      <c r="U379" s="23" t="e">
        <f>IF(VLOOKUP(E379,Locations[State],1,0)=E379,"Correct",)</f>
        <v>#N/A</v>
      </c>
    </row>
    <row r="380" spans="5:21" x14ac:dyDescent="0.2">
      <c r="E380" s="32"/>
      <c r="F380" s="42"/>
      <c r="H380" s="34"/>
      <c r="I380" s="44"/>
      <c r="U380" s="23" t="e">
        <f>IF(VLOOKUP(E380,Locations[State],1,0)=E380,"Correct",)</f>
        <v>#N/A</v>
      </c>
    </row>
    <row r="381" spans="5:21" x14ac:dyDescent="0.2">
      <c r="E381" s="32"/>
      <c r="F381" s="42"/>
      <c r="H381" s="34"/>
      <c r="I381" s="44"/>
      <c r="U381" s="23" t="e">
        <f>IF(VLOOKUP(E381,Locations[State],1,0)=E381,"Correct",)</f>
        <v>#N/A</v>
      </c>
    </row>
    <row r="382" spans="5:21" x14ac:dyDescent="0.2">
      <c r="E382" s="32"/>
      <c r="F382" s="42"/>
      <c r="H382" s="34"/>
      <c r="I382" s="44"/>
      <c r="U382" s="23" t="e">
        <f>IF(VLOOKUP(E382,Locations[State],1,0)=E382,"Correct",)</f>
        <v>#N/A</v>
      </c>
    </row>
    <row r="383" spans="5:21" x14ac:dyDescent="0.2">
      <c r="E383" s="32"/>
      <c r="F383" s="42"/>
      <c r="H383" s="34"/>
      <c r="I383" s="44"/>
      <c r="U383" s="23" t="e">
        <f>IF(VLOOKUP(E383,Locations[State],1,0)=E383,"Correct",)</f>
        <v>#N/A</v>
      </c>
    </row>
    <row r="384" spans="5:21" x14ac:dyDescent="0.2">
      <c r="E384" s="32"/>
      <c r="F384" s="42"/>
      <c r="H384" s="34"/>
      <c r="I384" s="44"/>
      <c r="U384" s="23" t="e">
        <f>IF(VLOOKUP(E384,Locations[State],1,0)=E384,"Correct",)</f>
        <v>#N/A</v>
      </c>
    </row>
    <row r="385" spans="5:21" x14ac:dyDescent="0.2">
      <c r="E385" s="32"/>
      <c r="F385" s="42"/>
      <c r="H385" s="34"/>
      <c r="I385" s="44"/>
      <c r="U385" s="23" t="e">
        <f>IF(VLOOKUP(E385,Locations[State],1,0)=E385,"Correct",)</f>
        <v>#N/A</v>
      </c>
    </row>
    <row r="386" spans="5:21" x14ac:dyDescent="0.2">
      <c r="E386" s="32"/>
      <c r="F386" s="42"/>
      <c r="H386" s="34"/>
      <c r="I386" s="44"/>
      <c r="U386" s="23" t="e">
        <f>IF(VLOOKUP(E386,Locations[State],1,0)=E386,"Correct",)</f>
        <v>#N/A</v>
      </c>
    </row>
    <row r="387" spans="5:21" x14ac:dyDescent="0.2">
      <c r="E387" s="32"/>
      <c r="F387" s="42"/>
      <c r="H387" s="34"/>
      <c r="I387" s="44"/>
      <c r="U387" s="23" t="e">
        <f>IF(VLOOKUP(E387,Locations[State],1,0)=E387,"Correct",)</f>
        <v>#N/A</v>
      </c>
    </row>
    <row r="388" spans="5:21" x14ac:dyDescent="0.2">
      <c r="E388" s="32"/>
      <c r="F388" s="42"/>
      <c r="H388" s="34"/>
      <c r="I388" s="44"/>
      <c r="U388" s="23" t="e">
        <f>IF(VLOOKUP(E388,Locations[State],1,0)=E388,"Correct",)</f>
        <v>#N/A</v>
      </c>
    </row>
    <row r="389" spans="5:21" x14ac:dyDescent="0.2">
      <c r="E389" s="32"/>
      <c r="F389" s="42"/>
      <c r="H389" s="34"/>
      <c r="I389" s="44"/>
      <c r="U389" s="23" t="e">
        <f>IF(VLOOKUP(E389,Locations[State],1,0)=E389,"Correct",)</f>
        <v>#N/A</v>
      </c>
    </row>
    <row r="390" spans="5:21" x14ac:dyDescent="0.2">
      <c r="E390" s="32"/>
      <c r="F390" s="42"/>
      <c r="H390" s="34"/>
      <c r="I390" s="44"/>
      <c r="U390" s="23" t="e">
        <f>IF(VLOOKUP(E390,Locations[State],1,0)=E390,"Correct",)</f>
        <v>#N/A</v>
      </c>
    </row>
    <row r="391" spans="5:21" x14ac:dyDescent="0.2">
      <c r="E391" s="32"/>
      <c r="F391" s="42"/>
      <c r="H391" s="34"/>
      <c r="I391" s="44"/>
      <c r="U391" s="23" t="e">
        <f>IF(VLOOKUP(E391,Locations[State],1,0)=E391,"Correct",)</f>
        <v>#N/A</v>
      </c>
    </row>
    <row r="392" spans="5:21" x14ac:dyDescent="0.2">
      <c r="E392" s="32"/>
      <c r="F392" s="42"/>
      <c r="H392" s="34"/>
      <c r="I392" s="44"/>
      <c r="U392" s="23" t="e">
        <f>IF(VLOOKUP(E392,Locations[State],1,0)=E392,"Correct",)</f>
        <v>#N/A</v>
      </c>
    </row>
    <row r="393" spans="5:21" x14ac:dyDescent="0.2">
      <c r="E393" s="32"/>
      <c r="F393" s="42"/>
      <c r="H393" s="34"/>
      <c r="I393" s="44"/>
      <c r="U393" s="23" t="e">
        <f>IF(VLOOKUP(E393,Locations[State],1,0)=E393,"Correct",)</f>
        <v>#N/A</v>
      </c>
    </row>
    <row r="394" spans="5:21" x14ac:dyDescent="0.2">
      <c r="E394" s="32"/>
      <c r="F394" s="42"/>
      <c r="H394" s="34"/>
      <c r="I394" s="44"/>
      <c r="U394" s="23" t="e">
        <f>IF(VLOOKUP(E394,Locations[State],1,0)=E394,"Correct",)</f>
        <v>#N/A</v>
      </c>
    </row>
    <row r="395" spans="5:21" x14ac:dyDescent="0.2">
      <c r="E395" s="32"/>
      <c r="F395" s="42"/>
      <c r="H395" s="34"/>
      <c r="I395" s="44"/>
      <c r="U395" s="23" t="e">
        <f>IF(VLOOKUP(E395,Locations[State],1,0)=E395,"Correct",)</f>
        <v>#N/A</v>
      </c>
    </row>
    <row r="396" spans="5:21" x14ac:dyDescent="0.2">
      <c r="E396" s="32"/>
      <c r="F396" s="42"/>
      <c r="H396" s="34"/>
      <c r="I396" s="44"/>
      <c r="U396" s="23" t="e">
        <f>IF(VLOOKUP(E396,Locations[State],1,0)=E396,"Correct",)</f>
        <v>#N/A</v>
      </c>
    </row>
    <row r="397" spans="5:21" x14ac:dyDescent="0.2">
      <c r="E397" s="32"/>
      <c r="F397" s="42"/>
      <c r="H397" s="34"/>
      <c r="I397" s="44"/>
      <c r="U397" s="23" t="e">
        <f>IF(VLOOKUP(E397,Locations[State],1,0)=E397,"Correct",)</f>
        <v>#N/A</v>
      </c>
    </row>
    <row r="398" spans="5:21" x14ac:dyDescent="0.2">
      <c r="E398" s="32"/>
      <c r="F398" s="42"/>
      <c r="H398" s="34"/>
      <c r="I398" s="44"/>
      <c r="U398" s="23" t="e">
        <f>IF(VLOOKUP(E398,Locations[State],1,0)=E398,"Correct",)</f>
        <v>#N/A</v>
      </c>
    </row>
    <row r="399" spans="5:21" x14ac:dyDescent="0.2">
      <c r="E399" s="32"/>
      <c r="F399" s="42"/>
      <c r="H399" s="34"/>
      <c r="I399" s="44"/>
      <c r="U399" s="23" t="e">
        <f>IF(VLOOKUP(E399,Locations[State],1,0)=E399,"Correct",)</f>
        <v>#N/A</v>
      </c>
    </row>
    <row r="400" spans="5:21" x14ac:dyDescent="0.2">
      <c r="E400" s="32"/>
      <c r="F400" s="42"/>
      <c r="H400" s="34"/>
      <c r="I400" s="44"/>
      <c r="U400" s="23" t="e">
        <f>IF(VLOOKUP(E400,Locations[State],1,0)=E400,"Correct",)</f>
        <v>#N/A</v>
      </c>
    </row>
    <row r="401" spans="5:21" x14ac:dyDescent="0.2">
      <c r="E401" s="32"/>
      <c r="F401" s="42"/>
      <c r="H401" s="34"/>
      <c r="I401" s="44"/>
      <c r="U401" s="23" t="e">
        <f>IF(VLOOKUP(E401,Locations[State],1,0)=E401,"Correct",)</f>
        <v>#N/A</v>
      </c>
    </row>
    <row r="402" spans="5:21" x14ac:dyDescent="0.2">
      <c r="E402" s="32"/>
      <c r="F402" s="42"/>
      <c r="H402" s="34"/>
      <c r="I402" s="44"/>
      <c r="U402" s="23" t="e">
        <f>IF(VLOOKUP(E402,Locations[State],1,0)=E402,"Correct",)</f>
        <v>#N/A</v>
      </c>
    </row>
    <row r="403" spans="5:21" x14ac:dyDescent="0.2">
      <c r="E403" s="32"/>
      <c r="F403" s="42"/>
      <c r="H403" s="34"/>
      <c r="I403" s="44"/>
      <c r="U403" s="23" t="e">
        <f>IF(VLOOKUP(E403,Locations[State],1,0)=E403,"Correct",)</f>
        <v>#N/A</v>
      </c>
    </row>
    <row r="404" spans="5:21" x14ac:dyDescent="0.2">
      <c r="E404" s="32"/>
      <c r="F404" s="42"/>
      <c r="H404" s="34"/>
      <c r="I404" s="44"/>
      <c r="U404" s="23" t="e">
        <f>IF(VLOOKUP(E404,Locations[State],1,0)=E404,"Correct",)</f>
        <v>#N/A</v>
      </c>
    </row>
    <row r="405" spans="5:21" x14ac:dyDescent="0.2">
      <c r="E405" s="32"/>
      <c r="F405" s="42"/>
      <c r="H405" s="34"/>
      <c r="I405" s="44"/>
      <c r="U405" s="23" t="e">
        <f>IF(VLOOKUP(E405,Locations[State],1,0)=E405,"Correct",)</f>
        <v>#N/A</v>
      </c>
    </row>
    <row r="406" spans="5:21" x14ac:dyDescent="0.2">
      <c r="E406" s="32"/>
      <c r="F406" s="42"/>
      <c r="H406" s="34"/>
      <c r="I406" s="44"/>
      <c r="U406" s="23" t="e">
        <f>IF(VLOOKUP(E406,Locations[State],1,0)=E406,"Correct",)</f>
        <v>#N/A</v>
      </c>
    </row>
    <row r="407" spans="5:21" x14ac:dyDescent="0.2">
      <c r="E407" s="32"/>
      <c r="F407" s="42"/>
      <c r="H407" s="34"/>
      <c r="I407" s="44"/>
      <c r="U407" s="23" t="e">
        <f>IF(VLOOKUP(E407,Locations[State],1,0)=E407,"Correct",)</f>
        <v>#N/A</v>
      </c>
    </row>
    <row r="408" spans="5:21" x14ac:dyDescent="0.2">
      <c r="E408" s="32"/>
      <c r="F408" s="42"/>
      <c r="H408" s="34"/>
      <c r="I408" s="44"/>
      <c r="U408" s="23" t="e">
        <f>IF(VLOOKUP(E408,Locations[State],1,0)=E408,"Correct",)</f>
        <v>#N/A</v>
      </c>
    </row>
    <row r="409" spans="5:21" x14ac:dyDescent="0.2">
      <c r="E409" s="32"/>
      <c r="F409" s="42"/>
      <c r="H409" s="34"/>
      <c r="I409" s="44"/>
      <c r="U409" s="23" t="e">
        <f>IF(VLOOKUP(E409,Locations[State],1,0)=E409,"Correct",)</f>
        <v>#N/A</v>
      </c>
    </row>
    <row r="410" spans="5:21" x14ac:dyDescent="0.2">
      <c r="E410" s="32"/>
      <c r="F410" s="42"/>
      <c r="H410" s="34"/>
      <c r="I410" s="44"/>
      <c r="U410" s="23" t="e">
        <f>IF(VLOOKUP(E410,Locations[State],1,0)=E410,"Correct",)</f>
        <v>#N/A</v>
      </c>
    </row>
    <row r="411" spans="5:21" x14ac:dyDescent="0.2">
      <c r="E411" s="32"/>
      <c r="F411" s="42"/>
      <c r="H411" s="34"/>
      <c r="I411" s="44"/>
      <c r="U411" s="23" t="e">
        <f>IF(VLOOKUP(E411,Locations[State],1,0)=E411,"Correct",)</f>
        <v>#N/A</v>
      </c>
    </row>
    <row r="412" spans="5:21" x14ac:dyDescent="0.2">
      <c r="E412" s="32"/>
      <c r="F412" s="42"/>
      <c r="H412" s="34"/>
      <c r="I412" s="44"/>
      <c r="U412" s="23" t="e">
        <f>IF(VLOOKUP(E412,Locations[State],1,0)=E412,"Correct",)</f>
        <v>#N/A</v>
      </c>
    </row>
    <row r="413" spans="5:21" x14ac:dyDescent="0.2">
      <c r="E413" s="32"/>
      <c r="F413" s="42"/>
      <c r="H413" s="34"/>
      <c r="I413" s="44"/>
      <c r="U413" s="23" t="e">
        <f>IF(VLOOKUP(E413,Locations[State],1,0)=E413,"Correct",)</f>
        <v>#N/A</v>
      </c>
    </row>
    <row r="414" spans="5:21" x14ac:dyDescent="0.2">
      <c r="E414" s="32"/>
      <c r="F414" s="42"/>
      <c r="H414" s="34"/>
      <c r="I414" s="44"/>
      <c r="U414" s="23" t="e">
        <f>IF(VLOOKUP(E414,Locations[State],1,0)=E414,"Correct",)</f>
        <v>#N/A</v>
      </c>
    </row>
    <row r="415" spans="5:21" x14ac:dyDescent="0.2">
      <c r="E415" s="32"/>
      <c r="F415" s="42"/>
      <c r="H415" s="34"/>
      <c r="I415" s="44"/>
      <c r="U415" s="23" t="e">
        <f>IF(VLOOKUP(E415,Locations[State],1,0)=E415,"Correct",)</f>
        <v>#N/A</v>
      </c>
    </row>
    <row r="416" spans="5:21" x14ac:dyDescent="0.2">
      <c r="E416" s="32"/>
      <c r="F416" s="42"/>
      <c r="H416" s="34"/>
      <c r="I416" s="44"/>
      <c r="U416" s="23" t="e">
        <f>IF(VLOOKUP(E416,Locations[State],1,0)=E416,"Correct",)</f>
        <v>#N/A</v>
      </c>
    </row>
    <row r="417" spans="5:21" x14ac:dyDescent="0.2">
      <c r="E417" s="32"/>
      <c r="F417" s="42"/>
      <c r="H417" s="34"/>
      <c r="I417" s="44"/>
      <c r="U417" s="23" t="e">
        <f>IF(VLOOKUP(E417,Locations[State],1,0)=E417,"Correct",)</f>
        <v>#N/A</v>
      </c>
    </row>
    <row r="418" spans="5:21" x14ac:dyDescent="0.2">
      <c r="E418" s="32"/>
      <c r="F418" s="42"/>
      <c r="H418" s="34"/>
      <c r="I418" s="44"/>
      <c r="U418" s="23" t="e">
        <f>IF(VLOOKUP(E418,Locations[State],1,0)=E418,"Correct",)</f>
        <v>#N/A</v>
      </c>
    </row>
    <row r="419" spans="5:21" x14ac:dyDescent="0.2">
      <c r="E419" s="32"/>
      <c r="F419" s="42"/>
      <c r="H419" s="34"/>
      <c r="I419" s="44"/>
      <c r="U419" s="23" t="e">
        <f>IF(VLOOKUP(E419,Locations[State],1,0)=E419,"Correct",)</f>
        <v>#N/A</v>
      </c>
    </row>
    <row r="420" spans="5:21" x14ac:dyDescent="0.2">
      <c r="E420" s="32"/>
      <c r="F420" s="42"/>
      <c r="H420" s="34"/>
      <c r="I420" s="44"/>
      <c r="U420" s="23" t="e">
        <f>IF(VLOOKUP(E420,Locations[State],1,0)=E420,"Correct",)</f>
        <v>#N/A</v>
      </c>
    </row>
    <row r="421" spans="5:21" x14ac:dyDescent="0.2">
      <c r="E421" s="32"/>
      <c r="F421" s="42"/>
      <c r="H421" s="34"/>
      <c r="I421" s="44"/>
      <c r="U421" s="23" t="e">
        <f>IF(VLOOKUP(E421,Locations[State],1,0)=E421,"Correct",)</f>
        <v>#N/A</v>
      </c>
    </row>
    <row r="422" spans="5:21" x14ac:dyDescent="0.2">
      <c r="E422" s="32"/>
      <c r="F422" s="42"/>
      <c r="H422" s="34"/>
      <c r="I422" s="44"/>
      <c r="U422" s="23" t="e">
        <f>IF(VLOOKUP(E422,Locations[State],1,0)=E422,"Correct",)</f>
        <v>#N/A</v>
      </c>
    </row>
    <row r="423" spans="5:21" x14ac:dyDescent="0.2">
      <c r="E423" s="32"/>
      <c r="F423" s="42"/>
      <c r="H423" s="34"/>
      <c r="I423" s="44"/>
      <c r="U423" s="23" t="e">
        <f>IF(VLOOKUP(E423,Locations[State],1,0)=E423,"Correct",)</f>
        <v>#N/A</v>
      </c>
    </row>
    <row r="424" spans="5:21" x14ac:dyDescent="0.2">
      <c r="E424" s="32"/>
      <c r="F424" s="42"/>
      <c r="H424" s="34"/>
      <c r="I424" s="44"/>
      <c r="U424" s="23" t="e">
        <f>IF(VLOOKUP(E424,Locations[State],1,0)=E424,"Correct",)</f>
        <v>#N/A</v>
      </c>
    </row>
    <row r="425" spans="5:21" x14ac:dyDescent="0.2">
      <c r="E425" s="32"/>
      <c r="F425" s="42"/>
      <c r="H425" s="34"/>
      <c r="I425" s="44"/>
      <c r="U425" s="23" t="e">
        <f>IF(VLOOKUP(E425,Locations[State],1,0)=E425,"Correct",)</f>
        <v>#N/A</v>
      </c>
    </row>
    <row r="426" spans="5:21" x14ac:dyDescent="0.2">
      <c r="E426" s="32"/>
      <c r="F426" s="42"/>
      <c r="H426" s="34"/>
      <c r="I426" s="44"/>
      <c r="U426" s="23" t="e">
        <f>IF(VLOOKUP(E426,Locations[State],1,0)=E426,"Correct",)</f>
        <v>#N/A</v>
      </c>
    </row>
    <row r="427" spans="5:21" x14ac:dyDescent="0.2">
      <c r="E427" s="32"/>
      <c r="F427" s="42"/>
      <c r="H427" s="34"/>
      <c r="I427" s="44"/>
      <c r="U427" s="23" t="e">
        <f>IF(VLOOKUP(E427,Locations[State],1,0)=E427,"Correct",)</f>
        <v>#N/A</v>
      </c>
    </row>
    <row r="428" spans="5:21" x14ac:dyDescent="0.2">
      <c r="E428" s="32"/>
      <c r="F428" s="42"/>
      <c r="H428" s="34"/>
      <c r="I428" s="44"/>
      <c r="U428" s="23" t="e">
        <f>IF(VLOOKUP(E428,Locations[State],1,0)=E428,"Correct",)</f>
        <v>#N/A</v>
      </c>
    </row>
    <row r="429" spans="5:21" x14ac:dyDescent="0.2">
      <c r="E429" s="32"/>
      <c r="F429" s="42"/>
      <c r="H429" s="34"/>
      <c r="I429" s="44"/>
      <c r="U429" s="23" t="e">
        <f>IF(VLOOKUP(E429,Locations[State],1,0)=E429,"Correct",)</f>
        <v>#N/A</v>
      </c>
    </row>
    <row r="430" spans="5:21" x14ac:dyDescent="0.2">
      <c r="E430" s="32"/>
      <c r="F430" s="42"/>
      <c r="H430" s="34"/>
      <c r="I430" s="44"/>
      <c r="U430" s="23" t="e">
        <f>IF(VLOOKUP(E430,Locations[State],1,0)=E430,"Correct",)</f>
        <v>#N/A</v>
      </c>
    </row>
    <row r="431" spans="5:21" x14ac:dyDescent="0.2">
      <c r="E431" s="32"/>
      <c r="F431" s="42"/>
      <c r="H431" s="34"/>
      <c r="I431" s="44"/>
      <c r="U431" s="23" t="e">
        <f>IF(VLOOKUP(E431,Locations[State],1,0)=E431,"Correct",)</f>
        <v>#N/A</v>
      </c>
    </row>
    <row r="432" spans="5:21" x14ac:dyDescent="0.2">
      <c r="E432" s="32"/>
      <c r="F432" s="42"/>
      <c r="H432" s="34"/>
      <c r="I432" s="44"/>
      <c r="U432" s="23" t="e">
        <f>IF(VLOOKUP(E432,Locations[State],1,0)=E432,"Correct",)</f>
        <v>#N/A</v>
      </c>
    </row>
    <row r="433" spans="5:21" x14ac:dyDescent="0.2">
      <c r="E433" s="32"/>
      <c r="F433" s="42"/>
      <c r="H433" s="34"/>
      <c r="I433" s="44"/>
      <c r="U433" s="23" t="e">
        <f>IF(VLOOKUP(E433,Locations[State],1,0)=E433,"Correct",)</f>
        <v>#N/A</v>
      </c>
    </row>
    <row r="434" spans="5:21" x14ac:dyDescent="0.2">
      <c r="E434" s="32"/>
      <c r="F434" s="42"/>
      <c r="H434" s="34"/>
      <c r="I434" s="44"/>
      <c r="U434" s="23" t="e">
        <f>IF(VLOOKUP(E434,Locations[State],1,0)=E434,"Correct",)</f>
        <v>#N/A</v>
      </c>
    </row>
    <row r="435" spans="5:21" x14ac:dyDescent="0.2">
      <c r="E435" s="32"/>
      <c r="F435" s="42"/>
      <c r="H435" s="34"/>
      <c r="I435" s="44"/>
      <c r="U435" s="23" t="e">
        <f>IF(VLOOKUP(E435,Locations[State],1,0)=E435,"Correct",)</f>
        <v>#N/A</v>
      </c>
    </row>
    <row r="436" spans="5:21" x14ac:dyDescent="0.2">
      <c r="E436" s="32"/>
      <c r="F436" s="42"/>
      <c r="H436" s="34"/>
      <c r="I436" s="44"/>
      <c r="U436" s="23" t="e">
        <f>IF(VLOOKUP(E436,Locations[State],1,0)=E436,"Correct",)</f>
        <v>#N/A</v>
      </c>
    </row>
    <row r="437" spans="5:21" x14ac:dyDescent="0.2">
      <c r="E437" s="32"/>
      <c r="F437" s="42"/>
      <c r="H437" s="34"/>
      <c r="I437" s="44"/>
      <c r="U437" s="23" t="e">
        <f>IF(VLOOKUP(E437,Locations[State],1,0)=E437,"Correct",)</f>
        <v>#N/A</v>
      </c>
    </row>
    <row r="438" spans="5:21" x14ac:dyDescent="0.2">
      <c r="E438" s="32"/>
      <c r="F438" s="42"/>
      <c r="H438" s="34"/>
      <c r="I438" s="44"/>
      <c r="U438" s="23" t="e">
        <f>IF(VLOOKUP(E438,Locations[State],1,0)=E438,"Correct",)</f>
        <v>#N/A</v>
      </c>
    </row>
    <row r="439" spans="5:21" x14ac:dyDescent="0.2">
      <c r="E439" s="32"/>
      <c r="F439" s="42"/>
      <c r="H439" s="34"/>
      <c r="I439" s="44"/>
      <c r="U439" s="23" t="e">
        <f>IF(VLOOKUP(E439,Locations[State],1,0)=E439,"Correct",)</f>
        <v>#N/A</v>
      </c>
    </row>
    <row r="440" spans="5:21" x14ac:dyDescent="0.2">
      <c r="E440" s="32"/>
      <c r="F440" s="42"/>
      <c r="H440" s="34"/>
      <c r="I440" s="44"/>
      <c r="U440" s="23" t="e">
        <f>IF(VLOOKUP(E440,Locations[State],1,0)=E440,"Correct",)</f>
        <v>#N/A</v>
      </c>
    </row>
    <row r="441" spans="5:21" x14ac:dyDescent="0.2">
      <c r="E441" s="32"/>
      <c r="F441" s="42"/>
      <c r="H441" s="34"/>
      <c r="I441" s="44"/>
      <c r="U441" s="23" t="e">
        <f>IF(VLOOKUP(E441,Locations[State],1,0)=E441,"Correct",)</f>
        <v>#N/A</v>
      </c>
    </row>
    <row r="442" spans="5:21" x14ac:dyDescent="0.2">
      <c r="E442" s="32"/>
      <c r="F442" s="42"/>
      <c r="H442" s="34"/>
      <c r="I442" s="44"/>
      <c r="U442" s="23" t="e">
        <f>IF(VLOOKUP(E442,Locations[State],1,0)=E442,"Correct",)</f>
        <v>#N/A</v>
      </c>
    </row>
    <row r="443" spans="5:21" x14ac:dyDescent="0.2">
      <c r="E443" s="32"/>
      <c r="F443" s="42"/>
      <c r="H443" s="34"/>
      <c r="I443" s="44"/>
      <c r="U443" s="23" t="e">
        <f>IF(VLOOKUP(E443,Locations[State],1,0)=E443,"Correct",)</f>
        <v>#N/A</v>
      </c>
    </row>
    <row r="444" spans="5:21" x14ac:dyDescent="0.2">
      <c r="E444" s="32"/>
      <c r="F444" s="42"/>
      <c r="H444" s="34"/>
      <c r="I444" s="44"/>
      <c r="U444" s="23" t="e">
        <f>IF(VLOOKUP(E444,Locations[State],1,0)=E444,"Correct",)</f>
        <v>#N/A</v>
      </c>
    </row>
    <row r="445" spans="5:21" x14ac:dyDescent="0.2">
      <c r="E445" s="32"/>
      <c r="F445" s="42"/>
      <c r="H445" s="34"/>
      <c r="I445" s="44"/>
      <c r="U445" s="23" t="e">
        <f>IF(VLOOKUP(E445,Locations[State],1,0)=E445,"Correct",)</f>
        <v>#N/A</v>
      </c>
    </row>
    <row r="446" spans="5:21" x14ac:dyDescent="0.2">
      <c r="E446" s="32"/>
      <c r="F446" s="42"/>
      <c r="H446" s="34"/>
      <c r="I446" s="44"/>
      <c r="U446" s="23" t="e">
        <f>IF(VLOOKUP(E446,Locations[State],1,0)=E446,"Correct",)</f>
        <v>#N/A</v>
      </c>
    </row>
    <row r="447" spans="5:21" x14ac:dyDescent="0.2">
      <c r="E447" s="32"/>
      <c r="F447" s="42"/>
      <c r="H447" s="34"/>
      <c r="I447" s="44"/>
      <c r="U447" s="23" t="e">
        <f>IF(VLOOKUP(E447,Locations[State],1,0)=E447,"Correct",)</f>
        <v>#N/A</v>
      </c>
    </row>
    <row r="448" spans="5:21" x14ac:dyDescent="0.2">
      <c r="E448" s="32"/>
      <c r="F448" s="42"/>
      <c r="H448" s="34"/>
      <c r="I448" s="44"/>
      <c r="U448" s="23" t="e">
        <f>IF(VLOOKUP(E448,Locations[State],1,0)=E448,"Correct",)</f>
        <v>#N/A</v>
      </c>
    </row>
    <row r="449" spans="5:21" x14ac:dyDescent="0.2">
      <c r="E449" s="32"/>
      <c r="F449" s="42"/>
      <c r="H449" s="34"/>
      <c r="I449" s="44"/>
      <c r="U449" s="23" t="e">
        <f>IF(VLOOKUP(E449,Locations[State],1,0)=E449,"Correct",)</f>
        <v>#N/A</v>
      </c>
    </row>
    <row r="450" spans="5:21" x14ac:dyDescent="0.2">
      <c r="E450" s="32"/>
      <c r="F450" s="42"/>
      <c r="H450" s="34"/>
      <c r="I450" s="44"/>
      <c r="U450" s="23" t="e">
        <f>IF(VLOOKUP(E450,Locations[State],1,0)=E450,"Correct",)</f>
        <v>#N/A</v>
      </c>
    </row>
    <row r="451" spans="5:21" x14ac:dyDescent="0.2">
      <c r="E451" s="32"/>
      <c r="F451" s="42"/>
      <c r="H451" s="34"/>
      <c r="I451" s="44"/>
      <c r="U451" s="23" t="e">
        <f>IF(VLOOKUP(E451,Locations[State],1,0)=E451,"Correct",)</f>
        <v>#N/A</v>
      </c>
    </row>
    <row r="452" spans="5:21" x14ac:dyDescent="0.2">
      <c r="E452" s="32"/>
      <c r="F452" s="42"/>
      <c r="H452" s="34"/>
      <c r="I452" s="44"/>
      <c r="U452" s="23" t="e">
        <f>IF(VLOOKUP(E452,Locations[State],1,0)=E452,"Correct",)</f>
        <v>#N/A</v>
      </c>
    </row>
    <row r="453" spans="5:21" x14ac:dyDescent="0.2">
      <c r="E453" s="32"/>
      <c r="F453" s="42"/>
      <c r="H453" s="34"/>
      <c r="I453" s="44"/>
      <c r="U453" s="23" t="e">
        <f>IF(VLOOKUP(E453,Locations[State],1,0)=E453,"Correct",)</f>
        <v>#N/A</v>
      </c>
    </row>
    <row r="454" spans="5:21" x14ac:dyDescent="0.2">
      <c r="E454" s="32"/>
      <c r="F454" s="42"/>
      <c r="H454" s="34"/>
      <c r="I454" s="44"/>
      <c r="U454" s="23" t="e">
        <f>IF(VLOOKUP(E454,Locations[State],1,0)=E454,"Correct",)</f>
        <v>#N/A</v>
      </c>
    </row>
    <row r="455" spans="5:21" x14ac:dyDescent="0.2">
      <c r="E455" s="32"/>
      <c r="F455" s="42"/>
      <c r="H455" s="34"/>
      <c r="I455" s="44"/>
      <c r="U455" s="23" t="e">
        <f>IF(VLOOKUP(E455,Locations[State],1,0)=E455,"Correct",)</f>
        <v>#N/A</v>
      </c>
    </row>
    <row r="456" spans="5:21" x14ac:dyDescent="0.2">
      <c r="E456" s="32"/>
      <c r="F456" s="42"/>
      <c r="H456" s="34"/>
      <c r="I456" s="44"/>
      <c r="U456" s="23" t="e">
        <f>IF(VLOOKUP(E456,Locations[State],1,0)=E456,"Correct",)</f>
        <v>#N/A</v>
      </c>
    </row>
    <row r="457" spans="5:21" x14ac:dyDescent="0.2">
      <c r="E457" s="32"/>
      <c r="F457" s="42"/>
      <c r="H457" s="34"/>
      <c r="I457" s="44"/>
      <c r="U457" s="23" t="e">
        <f>IF(VLOOKUP(E457,Locations[State],1,0)=E457,"Correct",)</f>
        <v>#N/A</v>
      </c>
    </row>
    <row r="458" spans="5:21" x14ac:dyDescent="0.2">
      <c r="E458" s="32"/>
      <c r="F458" s="42"/>
      <c r="H458" s="34"/>
      <c r="I458" s="44"/>
      <c r="U458" s="23" t="e">
        <f>IF(VLOOKUP(E458,Locations[State],1,0)=E458,"Correct",)</f>
        <v>#N/A</v>
      </c>
    </row>
    <row r="459" spans="5:21" x14ac:dyDescent="0.2">
      <c r="E459" s="32"/>
      <c r="F459" s="42"/>
      <c r="H459" s="34"/>
      <c r="I459" s="44"/>
      <c r="U459" s="23" t="e">
        <f>IF(VLOOKUP(E459,Locations[State],1,0)=E459,"Correct",)</f>
        <v>#N/A</v>
      </c>
    </row>
    <row r="460" spans="5:21" x14ac:dyDescent="0.2">
      <c r="E460" s="32"/>
      <c r="F460" s="42"/>
      <c r="H460" s="34"/>
      <c r="I460" s="44"/>
      <c r="U460" s="23" t="e">
        <f>IF(VLOOKUP(E460,Locations[State],1,0)=E460,"Correct",)</f>
        <v>#N/A</v>
      </c>
    </row>
    <row r="461" spans="5:21" x14ac:dyDescent="0.2">
      <c r="E461" s="32"/>
      <c r="F461" s="42"/>
      <c r="H461" s="34"/>
      <c r="I461" s="44"/>
      <c r="U461" s="23" t="e">
        <f>IF(VLOOKUP(E461,Locations[State],1,0)=E461,"Correct",)</f>
        <v>#N/A</v>
      </c>
    </row>
    <row r="462" spans="5:21" x14ac:dyDescent="0.2">
      <c r="E462" s="32"/>
      <c r="F462" s="42"/>
      <c r="H462" s="34"/>
      <c r="I462" s="44"/>
      <c r="U462" s="23" t="e">
        <f>IF(VLOOKUP(E462,Locations[State],1,0)=E462,"Correct",)</f>
        <v>#N/A</v>
      </c>
    </row>
    <row r="463" spans="5:21" x14ac:dyDescent="0.2">
      <c r="E463" s="32"/>
      <c r="F463" s="42"/>
      <c r="H463" s="34"/>
      <c r="I463" s="44"/>
      <c r="U463" s="23" t="e">
        <f>IF(VLOOKUP(E463,Locations[State],1,0)=E463,"Correct",)</f>
        <v>#N/A</v>
      </c>
    </row>
    <row r="464" spans="5:21" x14ac:dyDescent="0.2">
      <c r="E464" s="32"/>
      <c r="F464" s="42"/>
      <c r="H464" s="34"/>
      <c r="I464" s="44"/>
      <c r="U464" s="23" t="e">
        <f>IF(VLOOKUP(E464,Locations[State],1,0)=E464,"Correct",)</f>
        <v>#N/A</v>
      </c>
    </row>
    <row r="465" spans="5:21" x14ac:dyDescent="0.2">
      <c r="E465" s="32"/>
      <c r="F465" s="42"/>
      <c r="H465" s="34"/>
      <c r="I465" s="44"/>
      <c r="U465" s="23" t="e">
        <f>IF(VLOOKUP(E465,Locations[State],1,0)=E465,"Correct",)</f>
        <v>#N/A</v>
      </c>
    </row>
    <row r="466" spans="5:21" x14ac:dyDescent="0.2">
      <c r="E466" s="32"/>
      <c r="F466" s="42"/>
      <c r="H466" s="34"/>
      <c r="I466" s="44"/>
      <c r="U466" s="23" t="e">
        <f>IF(VLOOKUP(E466,Locations[State],1,0)=E466,"Correct",)</f>
        <v>#N/A</v>
      </c>
    </row>
    <row r="467" spans="5:21" x14ac:dyDescent="0.2">
      <c r="E467" s="32"/>
      <c r="F467" s="42"/>
      <c r="H467" s="34"/>
      <c r="I467" s="44"/>
      <c r="U467" s="23" t="e">
        <f>IF(VLOOKUP(E467,Locations[State],1,0)=E467,"Correct",)</f>
        <v>#N/A</v>
      </c>
    </row>
    <row r="468" spans="5:21" x14ac:dyDescent="0.2">
      <c r="E468" s="32"/>
      <c r="F468" s="42"/>
      <c r="H468" s="34"/>
      <c r="I468" s="44"/>
      <c r="U468" s="23" t="e">
        <f>IF(VLOOKUP(E468,Locations[State],1,0)=E468,"Correct",)</f>
        <v>#N/A</v>
      </c>
    </row>
    <row r="469" spans="5:21" x14ac:dyDescent="0.2">
      <c r="E469" s="32"/>
      <c r="F469" s="42"/>
      <c r="H469" s="34"/>
      <c r="I469" s="44"/>
      <c r="U469" s="23" t="e">
        <f>IF(VLOOKUP(E469,Locations[State],1,0)=E469,"Correct",)</f>
        <v>#N/A</v>
      </c>
    </row>
    <row r="470" spans="5:21" x14ac:dyDescent="0.2">
      <c r="E470" s="32"/>
      <c r="F470" s="42"/>
      <c r="H470" s="34"/>
      <c r="I470" s="44"/>
      <c r="U470" s="23" t="e">
        <f>IF(VLOOKUP(E470,Locations[State],1,0)=E470,"Correct",)</f>
        <v>#N/A</v>
      </c>
    </row>
    <row r="471" spans="5:21" x14ac:dyDescent="0.2">
      <c r="E471" s="32"/>
      <c r="F471" s="42"/>
      <c r="H471" s="34"/>
      <c r="I471" s="44"/>
      <c r="U471" s="23" t="e">
        <f>IF(VLOOKUP(E471,Locations[State],1,0)=E471,"Correct",)</f>
        <v>#N/A</v>
      </c>
    </row>
    <row r="472" spans="5:21" x14ac:dyDescent="0.2">
      <c r="E472" s="32"/>
      <c r="F472" s="42"/>
      <c r="H472" s="34"/>
      <c r="I472" s="44"/>
      <c r="U472" s="23" t="e">
        <f>IF(VLOOKUP(E472,Locations[State],1,0)=E472,"Correct",)</f>
        <v>#N/A</v>
      </c>
    </row>
    <row r="473" spans="5:21" x14ac:dyDescent="0.2">
      <c r="E473" s="32"/>
      <c r="F473" s="42"/>
      <c r="H473" s="34"/>
      <c r="I473" s="44"/>
      <c r="U473" s="23" t="e">
        <f>IF(VLOOKUP(E473,Locations[State],1,0)=E473,"Correct",)</f>
        <v>#N/A</v>
      </c>
    </row>
    <row r="474" spans="5:21" x14ac:dyDescent="0.2">
      <c r="E474" s="32"/>
      <c r="F474" s="42"/>
      <c r="H474" s="34"/>
      <c r="I474" s="44"/>
      <c r="U474" s="23" t="e">
        <f>IF(VLOOKUP(E474,Locations[State],1,0)=E474,"Correct",)</f>
        <v>#N/A</v>
      </c>
    </row>
    <row r="475" spans="5:21" x14ac:dyDescent="0.2">
      <c r="E475" s="32"/>
      <c r="F475" s="42"/>
      <c r="H475" s="34"/>
      <c r="I475" s="44"/>
      <c r="U475" s="23" t="e">
        <f>IF(VLOOKUP(E475,Locations[State],1,0)=E475,"Correct",)</f>
        <v>#N/A</v>
      </c>
    </row>
    <row r="476" spans="5:21" x14ac:dyDescent="0.2">
      <c r="E476" s="32"/>
      <c r="F476" s="42"/>
      <c r="H476" s="34"/>
      <c r="I476" s="44"/>
      <c r="U476" s="23" t="e">
        <f>IF(VLOOKUP(E476,Locations[State],1,0)=E476,"Correct",)</f>
        <v>#N/A</v>
      </c>
    </row>
    <row r="477" spans="5:21" x14ac:dyDescent="0.2">
      <c r="E477" s="32"/>
      <c r="F477" s="42"/>
      <c r="H477" s="34"/>
      <c r="I477" s="44"/>
      <c r="U477" s="23" t="e">
        <f>IF(VLOOKUP(E477,Locations[State],1,0)=E477,"Correct",)</f>
        <v>#N/A</v>
      </c>
    </row>
    <row r="478" spans="5:21" x14ac:dyDescent="0.2">
      <c r="E478" s="32"/>
      <c r="F478" s="42"/>
      <c r="H478" s="34"/>
      <c r="I478" s="44"/>
      <c r="U478" s="23" t="e">
        <f>IF(VLOOKUP(E478,Locations[State],1,0)=E478,"Correct",)</f>
        <v>#N/A</v>
      </c>
    </row>
    <row r="479" spans="5:21" x14ac:dyDescent="0.2">
      <c r="E479" s="32"/>
      <c r="F479" s="42"/>
      <c r="H479" s="34"/>
      <c r="I479" s="44"/>
      <c r="U479" s="23" t="e">
        <f>IF(VLOOKUP(E479,Locations[State],1,0)=E479,"Correct",)</f>
        <v>#N/A</v>
      </c>
    </row>
    <row r="480" spans="5:21" x14ac:dyDescent="0.2">
      <c r="E480" s="32"/>
      <c r="F480" s="42"/>
      <c r="H480" s="34"/>
      <c r="I480" s="44"/>
      <c r="U480" s="23" t="e">
        <f>IF(VLOOKUP(E480,Locations[State],1,0)=E480,"Correct",)</f>
        <v>#N/A</v>
      </c>
    </row>
    <row r="481" spans="5:21" x14ac:dyDescent="0.2">
      <c r="E481" s="32"/>
      <c r="F481" s="42"/>
      <c r="H481" s="34"/>
      <c r="I481" s="44"/>
      <c r="U481" s="23" t="e">
        <f>IF(VLOOKUP(E481,Locations[State],1,0)=E481,"Correct",)</f>
        <v>#N/A</v>
      </c>
    </row>
    <row r="482" spans="5:21" x14ac:dyDescent="0.2">
      <c r="E482" s="32"/>
      <c r="F482" s="42"/>
      <c r="H482" s="34"/>
      <c r="I482" s="44"/>
      <c r="U482" s="23" t="e">
        <f>IF(VLOOKUP(E482,Locations[State],1,0)=E482,"Correct",)</f>
        <v>#N/A</v>
      </c>
    </row>
    <row r="483" spans="5:21" x14ac:dyDescent="0.2">
      <c r="E483" s="32"/>
      <c r="F483" s="42"/>
      <c r="H483" s="34"/>
      <c r="I483" s="44"/>
      <c r="U483" s="23" t="e">
        <f>IF(VLOOKUP(E483,Locations[State],1,0)=E483,"Correct",)</f>
        <v>#N/A</v>
      </c>
    </row>
    <row r="484" spans="5:21" x14ac:dyDescent="0.2">
      <c r="E484" s="32"/>
      <c r="F484" s="42"/>
      <c r="H484" s="34"/>
      <c r="I484" s="44"/>
      <c r="U484" s="23" t="e">
        <f>IF(VLOOKUP(E484,Locations[State],1,0)=E484,"Correct",)</f>
        <v>#N/A</v>
      </c>
    </row>
    <row r="485" spans="5:21" x14ac:dyDescent="0.2">
      <c r="E485" s="32"/>
      <c r="F485" s="42"/>
      <c r="H485" s="34"/>
      <c r="I485" s="44"/>
      <c r="U485" s="23" t="e">
        <f>IF(VLOOKUP(E485,Locations[State],1,0)=E485,"Correct",)</f>
        <v>#N/A</v>
      </c>
    </row>
    <row r="486" spans="5:21" x14ac:dyDescent="0.2">
      <c r="E486" s="32"/>
      <c r="F486" s="42"/>
      <c r="H486" s="34"/>
      <c r="I486" s="44"/>
      <c r="U486" s="23" t="e">
        <f>IF(VLOOKUP(E486,Locations[State],1,0)=E486,"Correct",)</f>
        <v>#N/A</v>
      </c>
    </row>
    <row r="487" spans="5:21" x14ac:dyDescent="0.2">
      <c r="E487" s="32"/>
      <c r="F487" s="42"/>
      <c r="H487" s="34"/>
      <c r="I487" s="44"/>
      <c r="U487" s="23" t="e">
        <f>IF(VLOOKUP(E487,Locations[State],1,0)=E487,"Correct",)</f>
        <v>#N/A</v>
      </c>
    </row>
    <row r="488" spans="5:21" x14ac:dyDescent="0.2">
      <c r="E488" s="32"/>
      <c r="F488" s="42"/>
      <c r="H488" s="34"/>
      <c r="I488" s="44"/>
      <c r="U488" s="23" t="e">
        <f>IF(VLOOKUP(E488,Locations[State],1,0)=E488,"Correct",)</f>
        <v>#N/A</v>
      </c>
    </row>
    <row r="489" spans="5:21" x14ac:dyDescent="0.2">
      <c r="E489" s="32"/>
      <c r="F489" s="42"/>
      <c r="H489" s="34"/>
      <c r="I489" s="44"/>
      <c r="U489" s="23" t="e">
        <f>IF(VLOOKUP(E489,Locations[State],1,0)=E489,"Correct",)</f>
        <v>#N/A</v>
      </c>
    </row>
    <row r="490" spans="5:21" x14ac:dyDescent="0.2">
      <c r="E490" s="32"/>
      <c r="F490" s="42"/>
      <c r="H490" s="34"/>
      <c r="I490" s="44"/>
      <c r="U490" s="23" t="e">
        <f>IF(VLOOKUP(E490,Locations[State],1,0)=E490,"Correct",)</f>
        <v>#N/A</v>
      </c>
    </row>
    <row r="491" spans="5:21" x14ac:dyDescent="0.2">
      <c r="E491" s="32"/>
      <c r="F491" s="42"/>
      <c r="H491" s="34"/>
      <c r="I491" s="44"/>
      <c r="U491" s="23" t="e">
        <f>IF(VLOOKUP(E491,Locations[State],1,0)=E491,"Correct",)</f>
        <v>#N/A</v>
      </c>
    </row>
    <row r="492" spans="5:21" x14ac:dyDescent="0.2">
      <c r="E492" s="32"/>
      <c r="F492" s="42"/>
      <c r="H492" s="34"/>
      <c r="I492" s="44"/>
      <c r="U492" s="23" t="e">
        <f>IF(VLOOKUP(E492,Locations[State],1,0)=E492,"Correct",)</f>
        <v>#N/A</v>
      </c>
    </row>
    <row r="493" spans="5:21" x14ac:dyDescent="0.2">
      <c r="E493" s="32"/>
      <c r="F493" s="42"/>
      <c r="H493" s="34"/>
      <c r="I493" s="44"/>
      <c r="U493" s="23" t="e">
        <f>IF(VLOOKUP(E493,Locations[State],1,0)=E493,"Correct",)</f>
        <v>#N/A</v>
      </c>
    </row>
    <row r="494" spans="5:21" x14ac:dyDescent="0.2">
      <c r="E494" s="32"/>
      <c r="F494" s="42"/>
      <c r="H494" s="34"/>
      <c r="I494" s="44"/>
      <c r="U494" s="23" t="e">
        <f>IF(VLOOKUP(E494,Locations[State],1,0)=E494,"Correct",)</f>
        <v>#N/A</v>
      </c>
    </row>
    <row r="495" spans="5:21" x14ac:dyDescent="0.2">
      <c r="E495" s="32"/>
      <c r="F495" s="42"/>
      <c r="H495" s="34"/>
      <c r="I495" s="44"/>
      <c r="U495" s="23" t="e">
        <f>IF(VLOOKUP(E495,Locations[State],1,0)=E495,"Correct",)</f>
        <v>#N/A</v>
      </c>
    </row>
    <row r="496" spans="5:21" x14ac:dyDescent="0.2">
      <c r="E496" s="32"/>
      <c r="F496" s="42"/>
      <c r="H496" s="34"/>
      <c r="I496" s="44"/>
      <c r="U496" s="23" t="e">
        <f>IF(VLOOKUP(E496,Locations[State],1,0)=E496,"Correct",)</f>
        <v>#N/A</v>
      </c>
    </row>
    <row r="497" spans="5:21" x14ac:dyDescent="0.2">
      <c r="E497" s="32"/>
      <c r="F497" s="42"/>
      <c r="H497" s="34"/>
      <c r="I497" s="44"/>
      <c r="U497" s="23" t="e">
        <f>IF(VLOOKUP(E497,Locations[State],1,0)=E497,"Correct",)</f>
        <v>#N/A</v>
      </c>
    </row>
    <row r="498" spans="5:21" x14ac:dyDescent="0.2">
      <c r="E498" s="32"/>
      <c r="F498" s="42"/>
      <c r="H498" s="34"/>
      <c r="I498" s="44"/>
      <c r="U498" s="23" t="e">
        <f>IF(VLOOKUP(E498,Locations[State],1,0)=E498,"Correct",)</f>
        <v>#N/A</v>
      </c>
    </row>
    <row r="499" spans="5:21" x14ac:dyDescent="0.2">
      <c r="E499" s="32"/>
      <c r="F499" s="42"/>
      <c r="H499" s="34"/>
      <c r="I499" s="44"/>
      <c r="U499" s="23" t="e">
        <f>IF(VLOOKUP(E499,Locations[State],1,0)=E499,"Correct",)</f>
        <v>#N/A</v>
      </c>
    </row>
    <row r="500" spans="5:21" x14ac:dyDescent="0.2">
      <c r="E500" s="32"/>
      <c r="F500" s="42"/>
      <c r="H500" s="34"/>
      <c r="I500" s="44"/>
      <c r="U500" s="23" t="e">
        <f>IF(VLOOKUP(E500,Locations[State],1,0)=E500,"Correct",)</f>
        <v>#N/A</v>
      </c>
    </row>
    <row r="501" spans="5:21" x14ac:dyDescent="0.2">
      <c r="E501" s="32"/>
      <c r="F501" s="42"/>
      <c r="H501" s="34"/>
      <c r="I501" s="44"/>
      <c r="U501" s="23" t="e">
        <f>IF(VLOOKUP(E501,Locations[State],1,0)=E501,"Correct",)</f>
        <v>#N/A</v>
      </c>
    </row>
    <row r="502" spans="5:21" x14ac:dyDescent="0.2">
      <c r="E502" s="32"/>
      <c r="F502" s="42"/>
      <c r="H502" s="34"/>
      <c r="I502" s="44"/>
      <c r="U502" s="23" t="e">
        <f>IF(VLOOKUP(E502,Locations[State],1,0)=E502,"Correct",)</f>
        <v>#N/A</v>
      </c>
    </row>
    <row r="503" spans="5:21" x14ac:dyDescent="0.2">
      <c r="E503" s="32"/>
      <c r="F503" s="42"/>
      <c r="H503" s="34"/>
      <c r="I503" s="44"/>
      <c r="U503" s="23" t="e">
        <f>IF(VLOOKUP(E503,Locations[State],1,0)=E503,"Correct",)</f>
        <v>#N/A</v>
      </c>
    </row>
    <row r="504" spans="5:21" x14ac:dyDescent="0.2">
      <c r="E504" s="32"/>
      <c r="F504" s="42"/>
      <c r="H504" s="34"/>
      <c r="I504" s="44"/>
      <c r="U504" s="23" t="e">
        <f>IF(VLOOKUP(E504,Locations[State],1,0)=E504,"Correct",)</f>
        <v>#N/A</v>
      </c>
    </row>
    <row r="505" spans="5:21" x14ac:dyDescent="0.2">
      <c r="E505" s="32"/>
      <c r="F505" s="42"/>
      <c r="H505" s="34"/>
      <c r="I505" s="44"/>
      <c r="U505" s="23" t="e">
        <f>IF(VLOOKUP(E505,Locations[State],1,0)=E505,"Correct",)</f>
        <v>#N/A</v>
      </c>
    </row>
    <row r="506" spans="5:21" x14ac:dyDescent="0.2">
      <c r="E506" s="32"/>
      <c r="F506" s="42"/>
      <c r="H506" s="34"/>
      <c r="I506" s="44"/>
      <c r="U506" s="23" t="e">
        <f>IF(VLOOKUP(E506,Locations[State],1,0)=E506,"Correct",)</f>
        <v>#N/A</v>
      </c>
    </row>
    <row r="507" spans="5:21" x14ac:dyDescent="0.2">
      <c r="E507" s="32"/>
      <c r="F507" s="42"/>
      <c r="H507" s="34"/>
      <c r="I507" s="44"/>
      <c r="U507" s="23" t="e">
        <f>IF(VLOOKUP(E507,Locations[State],1,0)=E507,"Correct",)</f>
        <v>#N/A</v>
      </c>
    </row>
    <row r="508" spans="5:21" x14ac:dyDescent="0.2">
      <c r="E508" s="32"/>
      <c r="F508" s="42"/>
      <c r="H508" s="34"/>
      <c r="I508" s="44"/>
      <c r="U508" s="23" t="e">
        <f>IF(VLOOKUP(E508,Locations[State],1,0)=E508,"Correct",)</f>
        <v>#N/A</v>
      </c>
    </row>
    <row r="509" spans="5:21" x14ac:dyDescent="0.2">
      <c r="E509" s="32"/>
      <c r="F509" s="42"/>
      <c r="H509" s="34"/>
      <c r="I509" s="44"/>
      <c r="U509" s="23" t="e">
        <f>IF(VLOOKUP(E509,Locations[State],1,0)=E509,"Correct",)</f>
        <v>#N/A</v>
      </c>
    </row>
    <row r="510" spans="5:21" x14ac:dyDescent="0.2">
      <c r="E510" s="32"/>
      <c r="F510" s="42"/>
      <c r="H510" s="34"/>
      <c r="I510" s="44"/>
      <c r="U510" s="23" t="e">
        <f>IF(VLOOKUP(E510,Locations[State],1,0)=E510,"Correct",)</f>
        <v>#N/A</v>
      </c>
    </row>
    <row r="511" spans="5:21" x14ac:dyDescent="0.2">
      <c r="E511" s="32"/>
      <c r="F511" s="42"/>
      <c r="H511" s="34"/>
      <c r="I511" s="44"/>
      <c r="U511" s="23" t="e">
        <f>IF(VLOOKUP(E511,Locations[State],1,0)=E511,"Correct",)</f>
        <v>#N/A</v>
      </c>
    </row>
    <row r="512" spans="5:21" x14ac:dyDescent="0.2">
      <c r="E512" s="32"/>
      <c r="F512" s="42"/>
      <c r="H512" s="34"/>
      <c r="I512" s="44"/>
      <c r="U512" s="23" t="e">
        <f>IF(VLOOKUP(E512,Locations[State],1,0)=E512,"Correct",)</f>
        <v>#N/A</v>
      </c>
    </row>
    <row r="513" spans="5:21" x14ac:dyDescent="0.2">
      <c r="E513" s="32"/>
      <c r="F513" s="42"/>
      <c r="H513" s="34"/>
      <c r="I513" s="44"/>
      <c r="U513" s="23" t="e">
        <f>IF(VLOOKUP(E513,Locations[State],1,0)=E513,"Correct",)</f>
        <v>#N/A</v>
      </c>
    </row>
    <row r="514" spans="5:21" x14ac:dyDescent="0.2">
      <c r="E514" s="32"/>
      <c r="F514" s="42"/>
      <c r="H514" s="34"/>
      <c r="I514" s="44"/>
      <c r="U514" s="23" t="e">
        <f>IF(VLOOKUP(E514,Locations[State],1,0)=E514,"Correct",)</f>
        <v>#N/A</v>
      </c>
    </row>
    <row r="515" spans="5:21" x14ac:dyDescent="0.2">
      <c r="E515" s="32"/>
      <c r="F515" s="42"/>
      <c r="H515" s="34"/>
      <c r="I515" s="44"/>
      <c r="U515" s="23" t="e">
        <f>IF(VLOOKUP(E515,Locations[State],1,0)=E515,"Correct",)</f>
        <v>#N/A</v>
      </c>
    </row>
    <row r="516" spans="5:21" x14ac:dyDescent="0.2">
      <c r="E516" s="32"/>
      <c r="F516" s="42"/>
      <c r="H516" s="34"/>
      <c r="I516" s="44"/>
      <c r="U516" s="23" t="e">
        <f>IF(VLOOKUP(E516,Locations[State],1,0)=E516,"Correct",)</f>
        <v>#N/A</v>
      </c>
    </row>
    <row r="517" spans="5:21" x14ac:dyDescent="0.2">
      <c r="E517" s="32"/>
      <c r="F517" s="42"/>
      <c r="H517" s="34"/>
      <c r="I517" s="44"/>
      <c r="U517" s="23" t="e">
        <f>IF(VLOOKUP(E517,Locations[State],1,0)=E517,"Correct",)</f>
        <v>#N/A</v>
      </c>
    </row>
    <row r="518" spans="5:21" x14ac:dyDescent="0.2">
      <c r="E518" s="32"/>
      <c r="F518" s="42"/>
      <c r="H518" s="34"/>
      <c r="I518" s="44"/>
      <c r="U518" s="23" t="e">
        <f>IF(VLOOKUP(E518,Locations[State],1,0)=E518,"Correct",)</f>
        <v>#N/A</v>
      </c>
    </row>
    <row r="519" spans="5:21" x14ac:dyDescent="0.2">
      <c r="E519" s="32"/>
      <c r="F519" s="42"/>
      <c r="H519" s="34"/>
      <c r="I519" s="44"/>
      <c r="U519" s="23" t="e">
        <f>IF(VLOOKUP(E519,Locations[State],1,0)=E519,"Correct",)</f>
        <v>#N/A</v>
      </c>
    </row>
    <row r="520" spans="5:21" x14ac:dyDescent="0.2">
      <c r="E520" s="32"/>
      <c r="F520" s="42"/>
      <c r="H520" s="34"/>
      <c r="I520" s="44"/>
      <c r="U520" s="23" t="e">
        <f>IF(VLOOKUP(E520,Locations[State],1,0)=E520,"Correct",)</f>
        <v>#N/A</v>
      </c>
    </row>
    <row r="521" spans="5:21" x14ac:dyDescent="0.2">
      <c r="E521" s="32"/>
      <c r="F521" s="42"/>
      <c r="H521" s="34"/>
      <c r="I521" s="44"/>
      <c r="U521" s="23" t="e">
        <f>IF(VLOOKUP(E521,Locations[State],1,0)=E521,"Correct",)</f>
        <v>#N/A</v>
      </c>
    </row>
    <row r="522" spans="5:21" x14ac:dyDescent="0.2">
      <c r="E522" s="32"/>
      <c r="F522" s="42"/>
      <c r="H522" s="34"/>
      <c r="I522" s="44"/>
      <c r="U522" s="23" t="e">
        <f>IF(VLOOKUP(E522,Locations[State],1,0)=E522,"Correct",)</f>
        <v>#N/A</v>
      </c>
    </row>
    <row r="523" spans="5:21" x14ac:dyDescent="0.2">
      <c r="E523" s="32"/>
      <c r="F523" s="42"/>
      <c r="H523" s="34"/>
      <c r="I523" s="44"/>
      <c r="U523" s="23" t="e">
        <f>IF(VLOOKUP(E523,Locations[State],1,0)=E523,"Correct",)</f>
        <v>#N/A</v>
      </c>
    </row>
    <row r="524" spans="5:21" x14ac:dyDescent="0.2">
      <c r="E524" s="32"/>
      <c r="F524" s="42"/>
      <c r="H524" s="34"/>
      <c r="I524" s="44"/>
      <c r="U524" s="23" t="e">
        <f>IF(VLOOKUP(E524,Locations[State],1,0)=E524,"Correct",)</f>
        <v>#N/A</v>
      </c>
    </row>
    <row r="525" spans="5:21" x14ac:dyDescent="0.2">
      <c r="E525" s="32"/>
      <c r="F525" s="42"/>
      <c r="H525" s="34"/>
      <c r="I525" s="44"/>
      <c r="U525" s="23" t="e">
        <f>IF(VLOOKUP(E525,Locations[State],1,0)=E525,"Correct",)</f>
        <v>#N/A</v>
      </c>
    </row>
    <row r="526" spans="5:21" x14ac:dyDescent="0.2">
      <c r="E526" s="32"/>
      <c r="F526" s="42"/>
      <c r="H526" s="34"/>
      <c r="I526" s="44"/>
      <c r="U526" s="23" t="e">
        <f>IF(VLOOKUP(E526,Locations[State],1,0)=E526,"Correct",)</f>
        <v>#N/A</v>
      </c>
    </row>
    <row r="527" spans="5:21" x14ac:dyDescent="0.2">
      <c r="E527" s="32"/>
      <c r="F527" s="42"/>
      <c r="H527" s="34"/>
      <c r="I527" s="44"/>
      <c r="U527" s="23" t="e">
        <f>IF(VLOOKUP(E527,Locations[State],1,0)=E527,"Correct",)</f>
        <v>#N/A</v>
      </c>
    </row>
    <row r="528" spans="5:21" x14ac:dyDescent="0.2">
      <c r="E528" s="32"/>
      <c r="F528" s="42"/>
      <c r="H528" s="34"/>
      <c r="I528" s="44"/>
      <c r="U528" s="23" t="e">
        <f>IF(VLOOKUP(E528,Locations[State],1,0)=E528,"Correct",)</f>
        <v>#N/A</v>
      </c>
    </row>
    <row r="529" spans="5:21" x14ac:dyDescent="0.2">
      <c r="E529" s="32"/>
      <c r="F529" s="42"/>
      <c r="H529" s="34"/>
      <c r="I529" s="44"/>
      <c r="U529" s="23" t="e">
        <f>IF(VLOOKUP(E529,Locations[State],1,0)=E529,"Correct",)</f>
        <v>#N/A</v>
      </c>
    </row>
    <row r="530" spans="5:21" x14ac:dyDescent="0.2">
      <c r="E530" s="32"/>
      <c r="F530" s="42"/>
      <c r="H530" s="34"/>
      <c r="I530" s="44"/>
      <c r="U530" s="23" t="e">
        <f>IF(VLOOKUP(E530,Locations[State],1,0)=E530,"Correct",)</f>
        <v>#N/A</v>
      </c>
    </row>
    <row r="531" spans="5:21" x14ac:dyDescent="0.2">
      <c r="E531" s="32"/>
      <c r="F531" s="42"/>
      <c r="H531" s="34"/>
      <c r="I531" s="44"/>
      <c r="U531" s="23" t="e">
        <f>IF(VLOOKUP(E531,Locations[State],1,0)=E531,"Correct",)</f>
        <v>#N/A</v>
      </c>
    </row>
    <row r="532" spans="5:21" x14ac:dyDescent="0.2">
      <c r="E532" s="32"/>
      <c r="F532" s="42"/>
      <c r="H532" s="34"/>
      <c r="I532" s="44"/>
      <c r="U532" s="23" t="e">
        <f>IF(VLOOKUP(E532,Locations[State],1,0)=E532,"Correct",)</f>
        <v>#N/A</v>
      </c>
    </row>
    <row r="533" spans="5:21" x14ac:dyDescent="0.2">
      <c r="E533" s="32"/>
      <c r="F533" s="42"/>
      <c r="H533" s="34"/>
      <c r="I533" s="44"/>
      <c r="U533" s="23" t="e">
        <f>IF(VLOOKUP(E533,Locations[State],1,0)=E533,"Correct",)</f>
        <v>#N/A</v>
      </c>
    </row>
    <row r="534" spans="5:21" x14ac:dyDescent="0.2">
      <c r="E534" s="32"/>
      <c r="F534" s="42"/>
      <c r="H534" s="34"/>
      <c r="I534" s="44"/>
      <c r="U534" s="23" t="e">
        <f>IF(VLOOKUP(E534,Locations[State],1,0)=E534,"Correct",)</f>
        <v>#N/A</v>
      </c>
    </row>
    <row r="535" spans="5:21" x14ac:dyDescent="0.2">
      <c r="E535" s="32"/>
      <c r="F535" s="42"/>
      <c r="H535" s="34"/>
      <c r="I535" s="44"/>
      <c r="U535" s="23" t="e">
        <f>IF(VLOOKUP(E535,Locations[State],1,0)=E535,"Correct",)</f>
        <v>#N/A</v>
      </c>
    </row>
    <row r="536" spans="5:21" x14ac:dyDescent="0.2">
      <c r="E536" s="32"/>
      <c r="F536" s="42"/>
      <c r="H536" s="34"/>
      <c r="I536" s="44"/>
      <c r="U536" s="23" t="e">
        <f>IF(VLOOKUP(E536,Locations[State],1,0)=E536,"Correct",)</f>
        <v>#N/A</v>
      </c>
    </row>
    <row r="537" spans="5:21" x14ac:dyDescent="0.2">
      <c r="E537" s="32"/>
      <c r="F537" s="42"/>
      <c r="H537" s="34"/>
      <c r="I537" s="44"/>
      <c r="U537" s="23" t="e">
        <f>IF(VLOOKUP(E537,Locations[State],1,0)=E537,"Correct",)</f>
        <v>#N/A</v>
      </c>
    </row>
    <row r="538" spans="5:21" x14ac:dyDescent="0.2">
      <c r="E538" s="32"/>
      <c r="F538" s="42"/>
      <c r="H538" s="34"/>
      <c r="I538" s="44"/>
      <c r="U538" s="23" t="e">
        <f>IF(VLOOKUP(E538,Locations[State],1,0)=E538,"Correct",)</f>
        <v>#N/A</v>
      </c>
    </row>
    <row r="539" spans="5:21" x14ac:dyDescent="0.2">
      <c r="E539" s="32"/>
      <c r="F539" s="42"/>
      <c r="H539" s="34"/>
      <c r="I539" s="44"/>
      <c r="U539" s="23" t="e">
        <f>IF(VLOOKUP(E539,Locations[State],1,0)=E539,"Correct",)</f>
        <v>#N/A</v>
      </c>
    </row>
    <row r="540" spans="5:21" x14ac:dyDescent="0.2">
      <c r="E540" s="32"/>
      <c r="F540" s="42"/>
      <c r="H540" s="34"/>
      <c r="I540" s="44"/>
      <c r="U540" s="23" t="e">
        <f>IF(VLOOKUP(E540,Locations[State],1,0)=E540,"Correct",)</f>
        <v>#N/A</v>
      </c>
    </row>
    <row r="541" spans="5:21" x14ac:dyDescent="0.2">
      <c r="E541" s="32"/>
      <c r="F541" s="42"/>
      <c r="H541" s="34"/>
      <c r="I541" s="44"/>
      <c r="U541" s="23" t="e">
        <f>IF(VLOOKUP(E541,Locations[State],1,0)=E541,"Correct",)</f>
        <v>#N/A</v>
      </c>
    </row>
    <row r="542" spans="5:21" x14ac:dyDescent="0.2">
      <c r="E542" s="32"/>
      <c r="F542" s="42"/>
      <c r="H542" s="34"/>
      <c r="I542" s="44"/>
      <c r="U542" s="23" t="e">
        <f>IF(VLOOKUP(E542,Locations[State],1,0)=E542,"Correct",)</f>
        <v>#N/A</v>
      </c>
    </row>
    <row r="543" spans="5:21" x14ac:dyDescent="0.2">
      <c r="E543" s="32"/>
      <c r="F543" s="42"/>
      <c r="H543" s="34"/>
      <c r="I543" s="44"/>
      <c r="U543" s="23" t="e">
        <f>IF(VLOOKUP(E543,Locations[State],1,0)=E543,"Correct",)</f>
        <v>#N/A</v>
      </c>
    </row>
    <row r="544" spans="5:21" x14ac:dyDescent="0.2">
      <c r="E544" s="32"/>
      <c r="F544" s="42"/>
      <c r="H544" s="34"/>
      <c r="I544" s="44"/>
      <c r="U544" s="23" t="e">
        <f>IF(VLOOKUP(E544,Locations[State],1,0)=E544,"Correct",)</f>
        <v>#N/A</v>
      </c>
    </row>
    <row r="545" spans="5:21" x14ac:dyDescent="0.2">
      <c r="E545" s="32"/>
      <c r="F545" s="42"/>
      <c r="H545" s="34"/>
      <c r="I545" s="44"/>
      <c r="U545" s="23" t="e">
        <f>IF(VLOOKUP(E545,Locations[State],1,0)=E545,"Correct",)</f>
        <v>#N/A</v>
      </c>
    </row>
    <row r="546" spans="5:21" x14ac:dyDescent="0.2">
      <c r="E546" s="32"/>
      <c r="F546" s="42"/>
      <c r="H546" s="34"/>
      <c r="I546" s="44"/>
      <c r="U546" s="23" t="e">
        <f>IF(VLOOKUP(E546,Locations[State],1,0)=E546,"Correct",)</f>
        <v>#N/A</v>
      </c>
    </row>
    <row r="547" spans="5:21" x14ac:dyDescent="0.2">
      <c r="E547" s="32"/>
      <c r="F547" s="42"/>
      <c r="H547" s="34"/>
      <c r="I547" s="44"/>
      <c r="U547" s="23" t="e">
        <f>IF(VLOOKUP(E547,Locations[State],1,0)=E547,"Correct",)</f>
        <v>#N/A</v>
      </c>
    </row>
    <row r="548" spans="5:21" x14ac:dyDescent="0.2">
      <c r="E548" s="32"/>
      <c r="F548" s="42"/>
      <c r="H548" s="34"/>
      <c r="I548" s="44"/>
      <c r="U548" s="23" t="e">
        <f>IF(VLOOKUP(E548,Locations[State],1,0)=E548,"Correct",)</f>
        <v>#N/A</v>
      </c>
    </row>
    <row r="549" spans="5:21" x14ac:dyDescent="0.2">
      <c r="E549" s="32"/>
      <c r="F549" s="42"/>
      <c r="H549" s="34"/>
      <c r="I549" s="44"/>
      <c r="U549" s="23" t="e">
        <f>IF(VLOOKUP(E549,Locations[State],1,0)=E549,"Correct",)</f>
        <v>#N/A</v>
      </c>
    </row>
    <row r="550" spans="5:21" x14ac:dyDescent="0.2">
      <c r="E550" s="32"/>
      <c r="F550" s="42"/>
      <c r="H550" s="34"/>
      <c r="I550" s="44"/>
      <c r="U550" s="23" t="e">
        <f>IF(VLOOKUP(E550,Locations[State],1,0)=E550,"Correct",)</f>
        <v>#N/A</v>
      </c>
    </row>
    <row r="551" spans="5:21" x14ac:dyDescent="0.2">
      <c r="E551" s="32"/>
      <c r="F551" s="42"/>
      <c r="H551" s="34"/>
      <c r="I551" s="44"/>
      <c r="U551" s="23" t="e">
        <f>IF(VLOOKUP(E551,Locations[State],1,0)=E551,"Correct",)</f>
        <v>#N/A</v>
      </c>
    </row>
    <row r="552" spans="5:21" x14ac:dyDescent="0.2">
      <c r="E552" s="32"/>
      <c r="F552" s="42"/>
      <c r="H552" s="34"/>
      <c r="I552" s="44"/>
      <c r="U552" s="23" t="e">
        <f>IF(VLOOKUP(E552,Locations[State],1,0)=E552,"Correct",)</f>
        <v>#N/A</v>
      </c>
    </row>
    <row r="553" spans="5:21" x14ac:dyDescent="0.2">
      <c r="E553" s="32"/>
      <c r="F553" s="42"/>
      <c r="H553" s="34"/>
      <c r="I553" s="44"/>
      <c r="U553" s="23" t="e">
        <f>IF(VLOOKUP(E553,Locations[State],1,0)=E553,"Correct",)</f>
        <v>#N/A</v>
      </c>
    </row>
    <row r="554" spans="5:21" x14ac:dyDescent="0.2">
      <c r="E554" s="32"/>
      <c r="F554" s="42"/>
      <c r="H554" s="34"/>
      <c r="I554" s="44"/>
      <c r="U554" s="23" t="e">
        <f>IF(VLOOKUP(E554,Locations[State],1,0)=E554,"Correct",)</f>
        <v>#N/A</v>
      </c>
    </row>
    <row r="555" spans="5:21" x14ac:dyDescent="0.2">
      <c r="E555" s="32"/>
      <c r="F555" s="42"/>
      <c r="H555" s="34"/>
      <c r="I555" s="44"/>
      <c r="U555" s="23" t="e">
        <f>IF(VLOOKUP(E555,Locations[State],1,0)=E555,"Correct",)</f>
        <v>#N/A</v>
      </c>
    </row>
    <row r="556" spans="5:21" x14ac:dyDescent="0.2">
      <c r="E556" s="32"/>
      <c r="F556" s="42"/>
      <c r="H556" s="34"/>
      <c r="I556" s="44"/>
      <c r="U556" s="23" t="e">
        <f>IF(VLOOKUP(E556,Locations[State],1,0)=E556,"Correct",)</f>
        <v>#N/A</v>
      </c>
    </row>
    <row r="557" spans="5:21" x14ac:dyDescent="0.2">
      <c r="E557" s="32"/>
      <c r="F557" s="42"/>
      <c r="H557" s="34"/>
      <c r="I557" s="44"/>
      <c r="U557" s="23" t="e">
        <f>IF(VLOOKUP(E557,Locations[State],1,0)=E557,"Correct",)</f>
        <v>#N/A</v>
      </c>
    </row>
    <row r="558" spans="5:21" x14ac:dyDescent="0.2">
      <c r="E558" s="32"/>
      <c r="F558" s="42"/>
      <c r="H558" s="34"/>
      <c r="I558" s="44"/>
      <c r="U558" s="23" t="e">
        <f>IF(VLOOKUP(E558,Locations[State],1,0)=E558,"Correct",)</f>
        <v>#N/A</v>
      </c>
    </row>
    <row r="559" spans="5:21" x14ac:dyDescent="0.2">
      <c r="E559" s="32"/>
      <c r="F559" s="42"/>
      <c r="H559" s="34"/>
      <c r="I559" s="44"/>
      <c r="U559" s="23" t="e">
        <f>IF(VLOOKUP(E559,Locations[State],1,0)=E559,"Correct",)</f>
        <v>#N/A</v>
      </c>
    </row>
    <row r="560" spans="5:21" x14ac:dyDescent="0.2">
      <c r="E560" s="32"/>
      <c r="F560" s="42"/>
      <c r="H560" s="34"/>
      <c r="I560" s="44"/>
      <c r="U560" s="23" t="e">
        <f>IF(VLOOKUP(E560,Locations[State],1,0)=E560,"Correct",)</f>
        <v>#N/A</v>
      </c>
    </row>
    <row r="561" spans="5:21" x14ac:dyDescent="0.2">
      <c r="E561" s="32"/>
      <c r="F561" s="42"/>
      <c r="H561" s="34"/>
      <c r="I561" s="44"/>
      <c r="U561" s="23" t="e">
        <f>IF(VLOOKUP(E561,Locations[State],1,0)=E561,"Correct",)</f>
        <v>#N/A</v>
      </c>
    </row>
    <row r="562" spans="5:21" x14ac:dyDescent="0.2">
      <c r="E562" s="32"/>
      <c r="F562" s="42"/>
      <c r="H562" s="34"/>
      <c r="I562" s="44"/>
      <c r="U562" s="23" t="e">
        <f>IF(VLOOKUP(E562,Locations[State],1,0)=E562,"Correct",)</f>
        <v>#N/A</v>
      </c>
    </row>
    <row r="563" spans="5:21" x14ac:dyDescent="0.2">
      <c r="E563" s="32"/>
      <c r="F563" s="42"/>
      <c r="H563" s="34"/>
      <c r="I563" s="44"/>
      <c r="U563" s="23" t="e">
        <f>IF(VLOOKUP(E563,Locations[State],1,0)=E563,"Correct",)</f>
        <v>#N/A</v>
      </c>
    </row>
    <row r="564" spans="5:21" x14ac:dyDescent="0.2">
      <c r="E564" s="32"/>
      <c r="F564" s="42"/>
      <c r="H564" s="34"/>
      <c r="I564" s="44"/>
      <c r="U564" s="23" t="e">
        <f>IF(VLOOKUP(E564,Locations[State],1,0)=E564,"Correct",)</f>
        <v>#N/A</v>
      </c>
    </row>
    <row r="565" spans="5:21" x14ac:dyDescent="0.2">
      <c r="E565" s="32"/>
      <c r="F565" s="42"/>
      <c r="H565" s="34"/>
      <c r="I565" s="44"/>
      <c r="U565" s="23" t="e">
        <f>IF(VLOOKUP(E565,Locations[State],1,0)=E565,"Correct",)</f>
        <v>#N/A</v>
      </c>
    </row>
    <row r="566" spans="5:21" x14ac:dyDescent="0.2">
      <c r="E566" s="32"/>
      <c r="F566" s="42"/>
      <c r="H566" s="34"/>
      <c r="I566" s="44"/>
      <c r="U566" s="23" t="e">
        <f>IF(VLOOKUP(E566,Locations[State],1,0)=E566,"Correct",)</f>
        <v>#N/A</v>
      </c>
    </row>
    <row r="567" spans="5:21" x14ac:dyDescent="0.2">
      <c r="E567" s="32"/>
      <c r="F567" s="42"/>
      <c r="H567" s="34"/>
      <c r="I567" s="44"/>
      <c r="U567" s="23" t="e">
        <f>IF(VLOOKUP(E567,Locations[State],1,0)=E567,"Correct",)</f>
        <v>#N/A</v>
      </c>
    </row>
    <row r="568" spans="5:21" x14ac:dyDescent="0.2">
      <c r="E568" s="32"/>
      <c r="F568" s="42"/>
      <c r="H568" s="34"/>
      <c r="I568" s="44"/>
      <c r="U568" s="23" t="e">
        <f>IF(VLOOKUP(E568,Locations[State],1,0)=E568,"Correct",)</f>
        <v>#N/A</v>
      </c>
    </row>
    <row r="569" spans="5:21" x14ac:dyDescent="0.2">
      <c r="E569" s="32"/>
      <c r="F569" s="42"/>
      <c r="H569" s="34"/>
      <c r="I569" s="44"/>
      <c r="U569" s="23" t="e">
        <f>IF(VLOOKUP(E569,Locations[State],1,0)=E569,"Correct",)</f>
        <v>#N/A</v>
      </c>
    </row>
    <row r="570" spans="5:21" x14ac:dyDescent="0.2">
      <c r="E570" s="32"/>
      <c r="F570" s="42"/>
      <c r="H570" s="34"/>
      <c r="I570" s="44"/>
      <c r="U570" s="23" t="e">
        <f>IF(VLOOKUP(E570,Locations[State],1,0)=E570,"Correct",)</f>
        <v>#N/A</v>
      </c>
    </row>
    <row r="571" spans="5:21" x14ac:dyDescent="0.2">
      <c r="E571" s="32"/>
      <c r="F571" s="42"/>
      <c r="H571" s="34"/>
      <c r="I571" s="44"/>
      <c r="U571" s="23" t="e">
        <f>IF(VLOOKUP(E571,Locations[State],1,0)=E571,"Correct",)</f>
        <v>#N/A</v>
      </c>
    </row>
    <row r="572" spans="5:21" x14ac:dyDescent="0.2">
      <c r="E572" s="32"/>
      <c r="F572" s="42"/>
      <c r="H572" s="34"/>
      <c r="I572" s="44"/>
      <c r="U572" s="23" t="e">
        <f>IF(VLOOKUP(E572,Locations[State],1,0)=E572,"Correct",)</f>
        <v>#N/A</v>
      </c>
    </row>
    <row r="573" spans="5:21" x14ac:dyDescent="0.2">
      <c r="E573" s="32"/>
      <c r="F573" s="42"/>
      <c r="H573" s="34"/>
      <c r="I573" s="44"/>
      <c r="U573" s="23" t="e">
        <f>IF(VLOOKUP(E573,Locations[State],1,0)=E573,"Correct",)</f>
        <v>#N/A</v>
      </c>
    </row>
    <row r="574" spans="5:21" x14ac:dyDescent="0.2">
      <c r="E574" s="32"/>
      <c r="F574" s="42"/>
      <c r="H574" s="34"/>
      <c r="I574" s="44"/>
      <c r="U574" s="23" t="e">
        <f>IF(VLOOKUP(E574,Locations[State],1,0)=E574,"Correct",)</f>
        <v>#N/A</v>
      </c>
    </row>
    <row r="575" spans="5:21" x14ac:dyDescent="0.2">
      <c r="E575" s="32"/>
      <c r="F575" s="42"/>
      <c r="H575" s="34"/>
      <c r="I575" s="44"/>
      <c r="U575" s="23" t="e">
        <f>IF(VLOOKUP(E575,Locations[State],1,0)=E575,"Correct",)</f>
        <v>#N/A</v>
      </c>
    </row>
    <row r="576" spans="5:21" x14ac:dyDescent="0.2">
      <c r="E576" s="32"/>
      <c r="F576" s="42"/>
      <c r="H576" s="34"/>
      <c r="I576" s="44"/>
      <c r="U576" s="23" t="e">
        <f>IF(VLOOKUP(E576,Locations[State],1,0)=E576,"Correct",)</f>
        <v>#N/A</v>
      </c>
    </row>
    <row r="577" spans="5:21" x14ac:dyDescent="0.2">
      <c r="E577" s="32"/>
      <c r="F577" s="42"/>
      <c r="H577" s="34"/>
      <c r="I577" s="44"/>
      <c r="U577" s="23" t="e">
        <f>IF(VLOOKUP(E577,Locations[State],1,0)=E577,"Correct",)</f>
        <v>#N/A</v>
      </c>
    </row>
    <row r="578" spans="5:21" x14ac:dyDescent="0.2">
      <c r="E578" s="32"/>
      <c r="F578" s="42"/>
      <c r="H578" s="34"/>
      <c r="I578" s="44"/>
      <c r="U578" s="23" t="e">
        <f>IF(VLOOKUP(E578,Locations[State],1,0)=E578,"Correct",)</f>
        <v>#N/A</v>
      </c>
    </row>
    <row r="579" spans="5:21" x14ac:dyDescent="0.2">
      <c r="E579" s="32"/>
      <c r="F579" s="42"/>
      <c r="H579" s="34"/>
      <c r="I579" s="44"/>
      <c r="U579" s="23" t="e">
        <f>IF(VLOOKUP(E579,Locations[State],1,0)=E579,"Correct",)</f>
        <v>#N/A</v>
      </c>
    </row>
    <row r="580" spans="5:21" x14ac:dyDescent="0.2">
      <c r="E580" s="32"/>
      <c r="F580" s="42"/>
      <c r="H580" s="34"/>
      <c r="I580" s="44"/>
      <c r="U580" s="23" t="e">
        <f>IF(VLOOKUP(E580,Locations[State],1,0)=E580,"Correct",)</f>
        <v>#N/A</v>
      </c>
    </row>
    <row r="581" spans="5:21" x14ac:dyDescent="0.2">
      <c r="E581" s="32"/>
      <c r="F581" s="42"/>
      <c r="H581" s="34"/>
      <c r="I581" s="44"/>
      <c r="U581" s="23" t="e">
        <f>IF(VLOOKUP(E581,Locations[State],1,0)=E581,"Correct",)</f>
        <v>#N/A</v>
      </c>
    </row>
    <row r="582" spans="5:21" x14ac:dyDescent="0.2">
      <c r="E582" s="32"/>
      <c r="F582" s="42"/>
      <c r="H582" s="34"/>
      <c r="I582" s="44"/>
      <c r="U582" s="23" t="e">
        <f>IF(VLOOKUP(E582,Locations[State],1,0)=E582,"Correct",)</f>
        <v>#N/A</v>
      </c>
    </row>
    <row r="583" spans="5:21" x14ac:dyDescent="0.2">
      <c r="E583" s="32"/>
      <c r="F583" s="42"/>
      <c r="H583" s="34"/>
      <c r="I583" s="44"/>
      <c r="U583" s="23" t="e">
        <f>IF(VLOOKUP(E583,Locations[State],1,0)=E583,"Correct",)</f>
        <v>#N/A</v>
      </c>
    </row>
    <row r="584" spans="5:21" x14ac:dyDescent="0.2">
      <c r="E584" s="32"/>
      <c r="F584" s="42"/>
      <c r="H584" s="34"/>
      <c r="I584" s="44"/>
      <c r="U584" s="23" t="e">
        <f>IF(VLOOKUP(E584,Locations[State],1,0)=E584,"Correct",)</f>
        <v>#N/A</v>
      </c>
    </row>
    <row r="585" spans="5:21" x14ac:dyDescent="0.2">
      <c r="E585" s="32"/>
      <c r="F585" s="42"/>
      <c r="H585" s="34"/>
      <c r="I585" s="44"/>
      <c r="U585" s="23" t="e">
        <f>IF(VLOOKUP(E585,Locations[State],1,0)=E585,"Correct",)</f>
        <v>#N/A</v>
      </c>
    </row>
    <row r="586" spans="5:21" x14ac:dyDescent="0.2">
      <c r="E586" s="32"/>
      <c r="F586" s="42"/>
      <c r="H586" s="34"/>
      <c r="I586" s="44"/>
      <c r="U586" s="23" t="e">
        <f>IF(VLOOKUP(E586,Locations[State],1,0)=E586,"Correct",)</f>
        <v>#N/A</v>
      </c>
    </row>
    <row r="587" spans="5:21" x14ac:dyDescent="0.2">
      <c r="E587" s="32"/>
      <c r="F587" s="42"/>
      <c r="H587" s="34"/>
      <c r="I587" s="44"/>
      <c r="U587" s="23" t="e">
        <f>IF(VLOOKUP(E587,Locations[State],1,0)=E587,"Correct",)</f>
        <v>#N/A</v>
      </c>
    </row>
    <row r="588" spans="5:21" x14ac:dyDescent="0.2">
      <c r="E588" s="32"/>
      <c r="F588" s="42"/>
      <c r="H588" s="34"/>
      <c r="I588" s="44"/>
      <c r="U588" s="23" t="e">
        <f>IF(VLOOKUP(E588,Locations[State],1,0)=E588,"Correct",)</f>
        <v>#N/A</v>
      </c>
    </row>
    <row r="589" spans="5:21" x14ac:dyDescent="0.2">
      <c r="E589" s="32"/>
      <c r="F589" s="42"/>
      <c r="H589" s="34"/>
      <c r="I589" s="44"/>
      <c r="U589" s="23" t="e">
        <f>IF(VLOOKUP(E589,Locations[State],1,0)=E589,"Correct",)</f>
        <v>#N/A</v>
      </c>
    </row>
    <row r="590" spans="5:21" x14ac:dyDescent="0.2">
      <c r="E590" s="32"/>
      <c r="F590" s="42"/>
      <c r="H590" s="34"/>
      <c r="I590" s="44"/>
      <c r="U590" s="23" t="e">
        <f>IF(VLOOKUP(E590,Locations[State],1,0)=E590,"Correct",)</f>
        <v>#N/A</v>
      </c>
    </row>
    <row r="591" spans="5:21" x14ac:dyDescent="0.2">
      <c r="E591" s="32"/>
      <c r="F591" s="42"/>
      <c r="H591" s="34"/>
      <c r="I591" s="44"/>
      <c r="U591" s="23" t="e">
        <f>IF(VLOOKUP(E591,Locations[State],1,0)=E591,"Correct",)</f>
        <v>#N/A</v>
      </c>
    </row>
    <row r="592" spans="5:21" x14ac:dyDescent="0.2">
      <c r="E592" s="32"/>
      <c r="F592" s="42"/>
      <c r="H592" s="34"/>
      <c r="I592" s="44"/>
      <c r="U592" s="23" t="e">
        <f>IF(VLOOKUP(E592,Locations[State],1,0)=E592,"Correct",)</f>
        <v>#N/A</v>
      </c>
    </row>
    <row r="593" spans="5:21" x14ac:dyDescent="0.2">
      <c r="E593" s="32"/>
      <c r="F593" s="42"/>
      <c r="H593" s="34"/>
      <c r="I593" s="44"/>
      <c r="U593" s="23" t="e">
        <f>IF(VLOOKUP(E593,Locations[State],1,0)=E593,"Correct",)</f>
        <v>#N/A</v>
      </c>
    </row>
    <row r="594" spans="5:21" x14ac:dyDescent="0.2">
      <c r="E594" s="32"/>
      <c r="F594" s="42"/>
      <c r="H594" s="34"/>
      <c r="I594" s="44"/>
      <c r="U594" s="23" t="e">
        <f>IF(VLOOKUP(E594,Locations[State],1,0)=E594,"Correct",)</f>
        <v>#N/A</v>
      </c>
    </row>
    <row r="595" spans="5:21" x14ac:dyDescent="0.2">
      <c r="E595" s="32"/>
      <c r="F595" s="42"/>
      <c r="H595" s="34"/>
      <c r="I595" s="44"/>
      <c r="U595" s="23" t="e">
        <f>IF(VLOOKUP(E595,Locations[State],1,0)=E595,"Correct",)</f>
        <v>#N/A</v>
      </c>
    </row>
    <row r="596" spans="5:21" x14ac:dyDescent="0.2">
      <c r="E596" s="32"/>
      <c r="F596" s="42"/>
      <c r="H596" s="34"/>
      <c r="I596" s="44"/>
      <c r="U596" s="23" t="e">
        <f>IF(VLOOKUP(E596,Locations[State],1,0)=E596,"Correct",)</f>
        <v>#N/A</v>
      </c>
    </row>
    <row r="597" spans="5:21" x14ac:dyDescent="0.2">
      <c r="E597" s="32"/>
      <c r="F597" s="42"/>
      <c r="H597" s="34"/>
      <c r="I597" s="44"/>
      <c r="U597" s="23" t="e">
        <f>IF(VLOOKUP(E597,Locations[State],1,0)=E597,"Correct",)</f>
        <v>#N/A</v>
      </c>
    </row>
    <row r="598" spans="5:21" x14ac:dyDescent="0.2">
      <c r="E598" s="32"/>
      <c r="F598" s="42"/>
      <c r="H598" s="34"/>
      <c r="I598" s="44"/>
      <c r="U598" s="23" t="e">
        <f>IF(VLOOKUP(E598,Locations[State],1,0)=E598,"Correct",)</f>
        <v>#N/A</v>
      </c>
    </row>
    <row r="599" spans="5:21" x14ac:dyDescent="0.2">
      <c r="E599" s="32"/>
      <c r="F599" s="42"/>
      <c r="H599" s="34"/>
      <c r="I599" s="44"/>
      <c r="U599" s="23" t="e">
        <f>IF(VLOOKUP(E599,Locations[State],1,0)=E599,"Correct",)</f>
        <v>#N/A</v>
      </c>
    </row>
    <row r="600" spans="5:21" x14ac:dyDescent="0.2">
      <c r="E600" s="32"/>
      <c r="F600" s="42"/>
      <c r="H600" s="34"/>
      <c r="I600" s="44"/>
      <c r="U600" s="23" t="e">
        <f>IF(VLOOKUP(E600,Locations[State],1,0)=E600,"Correct",)</f>
        <v>#N/A</v>
      </c>
    </row>
    <row r="601" spans="5:21" x14ac:dyDescent="0.2">
      <c r="E601" s="32"/>
      <c r="F601" s="42"/>
      <c r="H601" s="34"/>
      <c r="I601" s="44"/>
      <c r="U601" s="23" t="e">
        <f>IF(VLOOKUP(E601,Locations[State],1,0)=E601,"Correct",)</f>
        <v>#N/A</v>
      </c>
    </row>
    <row r="602" spans="5:21" x14ac:dyDescent="0.2">
      <c r="E602" s="32"/>
      <c r="F602" s="42"/>
      <c r="H602" s="34"/>
      <c r="I602" s="44"/>
      <c r="U602" s="23" t="e">
        <f>IF(VLOOKUP(E602,Locations[State],1,0)=E602,"Correct",)</f>
        <v>#N/A</v>
      </c>
    </row>
    <row r="603" spans="5:21" x14ac:dyDescent="0.2">
      <c r="E603" s="32"/>
      <c r="F603" s="42"/>
      <c r="H603" s="34"/>
      <c r="I603" s="44"/>
      <c r="U603" s="23" t="e">
        <f>IF(VLOOKUP(E603,Locations[State],1,0)=E603,"Correct",)</f>
        <v>#N/A</v>
      </c>
    </row>
    <row r="604" spans="5:21" x14ac:dyDescent="0.2">
      <c r="E604" s="32"/>
      <c r="F604" s="42"/>
      <c r="H604" s="34"/>
      <c r="I604" s="44"/>
      <c r="U604" s="23" t="e">
        <f>IF(VLOOKUP(E604,Locations[State],1,0)=E604,"Correct",)</f>
        <v>#N/A</v>
      </c>
    </row>
    <row r="605" spans="5:21" x14ac:dyDescent="0.2">
      <c r="E605" s="32"/>
      <c r="F605" s="42"/>
      <c r="H605" s="34"/>
      <c r="I605" s="44"/>
      <c r="U605" s="23" t="e">
        <f>IF(VLOOKUP(E605,Locations[State],1,0)=E605,"Correct",)</f>
        <v>#N/A</v>
      </c>
    </row>
    <row r="606" spans="5:21" x14ac:dyDescent="0.2">
      <c r="E606" s="32"/>
      <c r="F606" s="42"/>
      <c r="H606" s="34"/>
      <c r="I606" s="44"/>
      <c r="U606" s="23" t="e">
        <f>IF(VLOOKUP(E606,Locations[State],1,0)=E606,"Correct",)</f>
        <v>#N/A</v>
      </c>
    </row>
    <row r="607" spans="5:21" x14ac:dyDescent="0.2">
      <c r="E607" s="32"/>
      <c r="F607" s="42"/>
      <c r="H607" s="34"/>
      <c r="I607" s="44"/>
      <c r="U607" s="23" t="e">
        <f>IF(VLOOKUP(E607,Locations[State],1,0)=E607,"Correct",)</f>
        <v>#N/A</v>
      </c>
    </row>
    <row r="608" spans="5:21" x14ac:dyDescent="0.2">
      <c r="E608" s="32"/>
      <c r="F608" s="42"/>
      <c r="H608" s="34"/>
      <c r="I608" s="44"/>
      <c r="U608" s="23" t="e">
        <f>IF(VLOOKUP(E608,Locations[State],1,0)=E608,"Correct",)</f>
        <v>#N/A</v>
      </c>
    </row>
    <row r="609" spans="5:21" x14ac:dyDescent="0.2">
      <c r="E609" s="32"/>
      <c r="F609" s="42"/>
      <c r="H609" s="34"/>
      <c r="I609" s="44"/>
      <c r="U609" s="23" t="e">
        <f>IF(VLOOKUP(E609,Locations[State],1,0)=E609,"Correct",)</f>
        <v>#N/A</v>
      </c>
    </row>
    <row r="610" spans="5:21" x14ac:dyDescent="0.2">
      <c r="E610" s="32"/>
      <c r="F610" s="42"/>
      <c r="H610" s="34"/>
      <c r="I610" s="44"/>
      <c r="U610" s="23" t="e">
        <f>IF(VLOOKUP(E610,Locations[State],1,0)=E610,"Correct",)</f>
        <v>#N/A</v>
      </c>
    </row>
    <row r="611" spans="5:21" x14ac:dyDescent="0.2">
      <c r="E611" s="32"/>
      <c r="F611" s="42"/>
      <c r="H611" s="34"/>
      <c r="I611" s="44"/>
      <c r="U611" s="23" t="e">
        <f>IF(VLOOKUP(E611,Locations[State],1,0)=E611,"Correct",)</f>
        <v>#N/A</v>
      </c>
    </row>
    <row r="612" spans="5:21" x14ac:dyDescent="0.2">
      <c r="E612" s="32"/>
      <c r="F612" s="42"/>
      <c r="H612" s="34"/>
      <c r="I612" s="44"/>
      <c r="U612" s="23" t="e">
        <f>IF(VLOOKUP(E612,Locations[State],1,0)=E612,"Correct",)</f>
        <v>#N/A</v>
      </c>
    </row>
    <row r="613" spans="5:21" x14ac:dyDescent="0.2">
      <c r="E613" s="32"/>
      <c r="F613" s="42"/>
      <c r="H613" s="34"/>
      <c r="I613" s="44"/>
      <c r="U613" s="23" t="e">
        <f>IF(VLOOKUP(E613,Locations[State],1,0)=E613,"Correct",)</f>
        <v>#N/A</v>
      </c>
    </row>
    <row r="614" spans="5:21" x14ac:dyDescent="0.2">
      <c r="E614" s="32"/>
      <c r="F614" s="42"/>
      <c r="H614" s="34"/>
      <c r="I614" s="44"/>
      <c r="U614" s="23" t="e">
        <f>IF(VLOOKUP(E614,Locations[State],1,0)=E614,"Correct",)</f>
        <v>#N/A</v>
      </c>
    </row>
    <row r="615" spans="5:21" x14ac:dyDescent="0.2">
      <c r="E615" s="32"/>
      <c r="F615" s="42"/>
      <c r="H615" s="34"/>
      <c r="I615" s="44"/>
      <c r="U615" s="23" t="e">
        <f>IF(VLOOKUP(E615,Locations[State],1,0)=E615,"Correct",)</f>
        <v>#N/A</v>
      </c>
    </row>
    <row r="616" spans="5:21" x14ac:dyDescent="0.2">
      <c r="E616" s="32"/>
      <c r="F616" s="42"/>
      <c r="H616" s="34"/>
      <c r="I616" s="44"/>
      <c r="U616" s="23" t="e">
        <f>IF(VLOOKUP(E616,Locations[State],1,0)=E616,"Correct",)</f>
        <v>#N/A</v>
      </c>
    </row>
    <row r="617" spans="5:21" x14ac:dyDescent="0.2">
      <c r="E617" s="32"/>
      <c r="F617" s="42"/>
      <c r="H617" s="34"/>
      <c r="I617" s="44"/>
      <c r="U617" s="23" t="e">
        <f>IF(VLOOKUP(E617,Locations[State],1,0)=E617,"Correct",)</f>
        <v>#N/A</v>
      </c>
    </row>
    <row r="618" spans="5:21" x14ac:dyDescent="0.2">
      <c r="E618" s="32"/>
      <c r="F618" s="42"/>
      <c r="H618" s="34"/>
      <c r="I618" s="44"/>
      <c r="U618" s="23" t="e">
        <f>IF(VLOOKUP(E618,Locations[State],1,0)=E618,"Correct",)</f>
        <v>#N/A</v>
      </c>
    </row>
    <row r="619" spans="5:21" x14ac:dyDescent="0.2">
      <c r="E619" s="32"/>
      <c r="F619" s="42"/>
      <c r="H619" s="34"/>
      <c r="I619" s="44"/>
      <c r="U619" s="23" t="e">
        <f>IF(VLOOKUP(E619,Locations[State],1,0)=E619,"Correct",)</f>
        <v>#N/A</v>
      </c>
    </row>
    <row r="620" spans="5:21" x14ac:dyDescent="0.2">
      <c r="E620" s="32"/>
      <c r="F620" s="42"/>
      <c r="H620" s="34"/>
      <c r="I620" s="44"/>
      <c r="U620" s="23" t="e">
        <f>IF(VLOOKUP(E620,Locations[State],1,0)=E620,"Correct",)</f>
        <v>#N/A</v>
      </c>
    </row>
    <row r="621" spans="5:21" x14ac:dyDescent="0.2">
      <c r="E621" s="32"/>
      <c r="F621" s="42"/>
      <c r="H621" s="34"/>
      <c r="I621" s="44"/>
      <c r="U621" s="23" t="e">
        <f>IF(VLOOKUP(E621,Locations[State],1,0)=E621,"Correct",)</f>
        <v>#N/A</v>
      </c>
    </row>
    <row r="622" spans="5:21" x14ac:dyDescent="0.2">
      <c r="E622" s="32"/>
      <c r="F622" s="42"/>
      <c r="H622" s="34"/>
      <c r="I622" s="44"/>
      <c r="U622" s="23" t="e">
        <f>IF(VLOOKUP(E622,Locations[State],1,0)=E622,"Correct",)</f>
        <v>#N/A</v>
      </c>
    </row>
    <row r="623" spans="5:21" x14ac:dyDescent="0.2">
      <c r="E623" s="32"/>
      <c r="F623" s="42"/>
      <c r="H623" s="34"/>
      <c r="I623" s="44"/>
      <c r="U623" s="23" t="e">
        <f>IF(VLOOKUP(E623,Locations[State],1,0)=E623,"Correct",)</f>
        <v>#N/A</v>
      </c>
    </row>
    <row r="624" spans="5:21" x14ac:dyDescent="0.2">
      <c r="E624" s="32"/>
      <c r="F624" s="42"/>
      <c r="H624" s="34"/>
      <c r="I624" s="44"/>
      <c r="U624" s="23" t="e">
        <f>IF(VLOOKUP(E624,Locations[State],1,0)=E624,"Correct",)</f>
        <v>#N/A</v>
      </c>
    </row>
    <row r="625" spans="5:21" x14ac:dyDescent="0.2">
      <c r="E625" s="32"/>
      <c r="F625" s="42"/>
      <c r="H625" s="34"/>
      <c r="I625" s="44"/>
      <c r="U625" s="23" t="e">
        <f>IF(VLOOKUP(E625,Locations[State],1,0)=E625,"Correct",)</f>
        <v>#N/A</v>
      </c>
    </row>
    <row r="626" spans="5:21" x14ac:dyDescent="0.2">
      <c r="E626" s="32"/>
      <c r="F626" s="42"/>
      <c r="H626" s="34"/>
      <c r="I626" s="44"/>
      <c r="U626" s="23" t="e">
        <f>IF(VLOOKUP(E626,Locations[State],1,0)=E626,"Correct",)</f>
        <v>#N/A</v>
      </c>
    </row>
    <row r="627" spans="5:21" x14ac:dyDescent="0.2">
      <c r="E627" s="32"/>
      <c r="F627" s="42"/>
      <c r="H627" s="34"/>
      <c r="I627" s="44"/>
      <c r="U627" s="23" t="e">
        <f>IF(VLOOKUP(E627,Locations[State],1,0)=E627,"Correct",)</f>
        <v>#N/A</v>
      </c>
    </row>
    <row r="628" spans="5:21" x14ac:dyDescent="0.2">
      <c r="E628" s="32"/>
      <c r="F628" s="42"/>
      <c r="H628" s="34"/>
      <c r="I628" s="44"/>
      <c r="U628" s="23" t="e">
        <f>IF(VLOOKUP(E628,Locations[State],1,0)=E628,"Correct",)</f>
        <v>#N/A</v>
      </c>
    </row>
    <row r="629" spans="5:21" x14ac:dyDescent="0.2">
      <c r="E629" s="32"/>
      <c r="F629" s="42"/>
      <c r="H629" s="34"/>
      <c r="I629" s="44"/>
      <c r="U629" s="23" t="e">
        <f>IF(VLOOKUP(E629,Locations[State],1,0)=E629,"Correct",)</f>
        <v>#N/A</v>
      </c>
    </row>
    <row r="630" spans="5:21" x14ac:dyDescent="0.2">
      <c r="E630" s="32"/>
      <c r="F630" s="42"/>
      <c r="H630" s="34"/>
      <c r="I630" s="44"/>
      <c r="U630" s="23" t="e">
        <f>IF(VLOOKUP(E630,Locations[State],1,0)=E630,"Correct",)</f>
        <v>#N/A</v>
      </c>
    </row>
    <row r="631" spans="5:21" x14ac:dyDescent="0.2">
      <c r="E631" s="32"/>
      <c r="F631" s="42"/>
      <c r="H631" s="34"/>
      <c r="I631" s="44"/>
      <c r="U631" s="23" t="e">
        <f>IF(VLOOKUP(E631,Locations[State],1,0)=E631,"Correct",)</f>
        <v>#N/A</v>
      </c>
    </row>
    <row r="632" spans="5:21" x14ac:dyDescent="0.2">
      <c r="E632" s="32"/>
      <c r="F632" s="42"/>
      <c r="H632" s="34"/>
      <c r="I632" s="44"/>
      <c r="U632" s="23" t="e">
        <f>IF(VLOOKUP(E632,Locations[State],1,0)=E632,"Correct",)</f>
        <v>#N/A</v>
      </c>
    </row>
    <row r="633" spans="5:21" x14ac:dyDescent="0.2">
      <c r="E633" s="32"/>
      <c r="F633" s="42"/>
      <c r="H633" s="34"/>
      <c r="I633" s="44"/>
      <c r="U633" s="23" t="e">
        <f>IF(VLOOKUP(E633,Locations[State],1,0)=E633,"Correct",)</f>
        <v>#N/A</v>
      </c>
    </row>
    <row r="634" spans="5:21" x14ac:dyDescent="0.2">
      <c r="E634" s="32"/>
      <c r="F634" s="42"/>
      <c r="H634" s="34"/>
      <c r="I634" s="44"/>
      <c r="U634" s="23" t="e">
        <f>IF(VLOOKUP(E634,Locations[State],1,0)=E634,"Correct",)</f>
        <v>#N/A</v>
      </c>
    </row>
    <row r="635" spans="5:21" x14ac:dyDescent="0.2">
      <c r="E635" s="32"/>
      <c r="F635" s="42"/>
      <c r="H635" s="34"/>
      <c r="I635" s="44"/>
      <c r="U635" s="23" t="e">
        <f>IF(VLOOKUP(E635,Locations[State],1,0)=E635,"Correct",)</f>
        <v>#N/A</v>
      </c>
    </row>
    <row r="636" spans="5:21" x14ac:dyDescent="0.2">
      <c r="E636" s="32"/>
      <c r="F636" s="42"/>
      <c r="H636" s="34"/>
      <c r="I636" s="44"/>
      <c r="U636" s="23" t="e">
        <f>IF(VLOOKUP(E636,Locations[State],1,0)=E636,"Correct",)</f>
        <v>#N/A</v>
      </c>
    </row>
    <row r="637" spans="5:21" x14ac:dyDescent="0.2">
      <c r="E637" s="32"/>
      <c r="F637" s="42"/>
      <c r="H637" s="34"/>
      <c r="I637" s="44"/>
      <c r="U637" s="23" t="e">
        <f>IF(VLOOKUP(E637,Locations[State],1,0)=E637,"Correct",)</f>
        <v>#N/A</v>
      </c>
    </row>
    <row r="638" spans="5:21" x14ac:dyDescent="0.2">
      <c r="E638" s="32"/>
      <c r="F638" s="42"/>
      <c r="H638" s="34"/>
      <c r="I638" s="44"/>
      <c r="U638" s="23" t="e">
        <f>IF(VLOOKUP(E638,Locations[State],1,0)=E638,"Correct",)</f>
        <v>#N/A</v>
      </c>
    </row>
    <row r="639" spans="5:21" x14ac:dyDescent="0.2">
      <c r="E639" s="32"/>
      <c r="F639" s="42"/>
      <c r="H639" s="34"/>
      <c r="I639" s="44"/>
      <c r="U639" s="23" t="e">
        <f>IF(VLOOKUP(E639,Locations[State],1,0)=E639,"Correct",)</f>
        <v>#N/A</v>
      </c>
    </row>
    <row r="640" spans="5:21" x14ac:dyDescent="0.2">
      <c r="E640" s="32"/>
      <c r="F640" s="42"/>
      <c r="H640" s="34"/>
      <c r="I640" s="44"/>
      <c r="U640" s="23" t="e">
        <f>IF(VLOOKUP(E640,Locations[State],1,0)=E640,"Correct",)</f>
        <v>#N/A</v>
      </c>
    </row>
    <row r="641" spans="5:21" x14ac:dyDescent="0.2">
      <c r="E641" s="32"/>
      <c r="F641" s="42"/>
      <c r="H641" s="34"/>
      <c r="I641" s="44"/>
      <c r="U641" s="23" t="e">
        <f>IF(VLOOKUP(E641,Locations[State],1,0)=E641,"Correct",)</f>
        <v>#N/A</v>
      </c>
    </row>
    <row r="642" spans="5:21" x14ac:dyDescent="0.2">
      <c r="E642" s="32"/>
      <c r="F642" s="42"/>
      <c r="H642" s="34"/>
      <c r="I642" s="44"/>
      <c r="U642" s="23" t="e">
        <f>IF(VLOOKUP(E642,Locations[State],1,0)=E642,"Correct",)</f>
        <v>#N/A</v>
      </c>
    </row>
    <row r="643" spans="5:21" x14ac:dyDescent="0.2">
      <c r="E643" s="32"/>
      <c r="F643" s="42"/>
      <c r="H643" s="34"/>
      <c r="I643" s="44"/>
      <c r="U643" s="23" t="e">
        <f>IF(VLOOKUP(E643,Locations[State],1,0)=E643,"Correct",)</f>
        <v>#N/A</v>
      </c>
    </row>
    <row r="644" spans="5:21" x14ac:dyDescent="0.2">
      <c r="E644" s="32"/>
      <c r="F644" s="42"/>
      <c r="H644" s="34"/>
      <c r="I644" s="44"/>
      <c r="U644" s="23" t="e">
        <f>IF(VLOOKUP(E644,Locations[State],1,0)=E644,"Correct",)</f>
        <v>#N/A</v>
      </c>
    </row>
    <row r="645" spans="5:21" x14ac:dyDescent="0.2">
      <c r="E645" s="32"/>
      <c r="F645" s="42"/>
      <c r="H645" s="34"/>
      <c r="I645" s="44"/>
      <c r="U645" s="23" t="e">
        <f>IF(VLOOKUP(E645,Locations[State],1,0)=E645,"Correct",)</f>
        <v>#N/A</v>
      </c>
    </row>
    <row r="646" spans="5:21" x14ac:dyDescent="0.2">
      <c r="E646" s="32"/>
      <c r="F646" s="42"/>
      <c r="H646" s="34"/>
      <c r="I646" s="44"/>
      <c r="U646" s="23" t="e">
        <f>IF(VLOOKUP(E646,Locations[State],1,0)=E646,"Correct",)</f>
        <v>#N/A</v>
      </c>
    </row>
    <row r="647" spans="5:21" x14ac:dyDescent="0.2">
      <c r="E647" s="32"/>
      <c r="F647" s="42"/>
      <c r="H647" s="34"/>
      <c r="I647" s="44"/>
      <c r="U647" s="23" t="e">
        <f>IF(VLOOKUP(E647,Locations[State],1,0)=E647,"Correct",)</f>
        <v>#N/A</v>
      </c>
    </row>
    <row r="648" spans="5:21" x14ac:dyDescent="0.2">
      <c r="E648" s="32"/>
      <c r="F648" s="42"/>
      <c r="H648" s="34"/>
      <c r="I648" s="44"/>
      <c r="U648" s="23" t="e">
        <f>IF(VLOOKUP(E648,Locations[State],1,0)=E648,"Correct",)</f>
        <v>#N/A</v>
      </c>
    </row>
    <row r="649" spans="5:21" x14ac:dyDescent="0.2">
      <c r="E649" s="32"/>
      <c r="F649" s="42"/>
      <c r="H649" s="34"/>
      <c r="I649" s="44"/>
      <c r="U649" s="23" t="e">
        <f>IF(VLOOKUP(E649,Locations[State],1,0)=E649,"Correct",)</f>
        <v>#N/A</v>
      </c>
    </row>
    <row r="650" spans="5:21" x14ac:dyDescent="0.2">
      <c r="E650" s="32"/>
      <c r="F650" s="42"/>
      <c r="H650" s="34"/>
      <c r="I650" s="44"/>
      <c r="U650" s="23" t="e">
        <f>IF(VLOOKUP(E650,Locations[State],1,0)=E650,"Correct",)</f>
        <v>#N/A</v>
      </c>
    </row>
    <row r="651" spans="5:21" x14ac:dyDescent="0.2">
      <c r="E651" s="32"/>
      <c r="F651" s="42"/>
      <c r="H651" s="34"/>
      <c r="I651" s="44"/>
      <c r="U651" s="23" t="e">
        <f>IF(VLOOKUP(E651,Locations[State],1,0)=E651,"Correct",)</f>
        <v>#N/A</v>
      </c>
    </row>
    <row r="652" spans="5:21" x14ac:dyDescent="0.2">
      <c r="E652" s="32"/>
      <c r="F652" s="42"/>
      <c r="H652" s="34"/>
      <c r="I652" s="44"/>
      <c r="U652" s="23" t="e">
        <f>IF(VLOOKUP(E652,Locations[State],1,0)=E652,"Correct",)</f>
        <v>#N/A</v>
      </c>
    </row>
    <row r="653" spans="5:21" x14ac:dyDescent="0.2">
      <c r="E653" s="32"/>
      <c r="F653" s="42"/>
      <c r="H653" s="34"/>
      <c r="I653" s="44"/>
      <c r="U653" s="23" t="e">
        <f>IF(VLOOKUP(E653,Locations[State],1,0)=E653,"Correct",)</f>
        <v>#N/A</v>
      </c>
    </row>
    <row r="654" spans="5:21" x14ac:dyDescent="0.2">
      <c r="E654" s="32"/>
      <c r="F654" s="42"/>
      <c r="H654" s="34"/>
      <c r="I654" s="44"/>
      <c r="U654" s="23" t="e">
        <f>IF(VLOOKUP(E654,Locations[State],1,0)=E654,"Correct",)</f>
        <v>#N/A</v>
      </c>
    </row>
    <row r="655" spans="5:21" x14ac:dyDescent="0.2">
      <c r="E655" s="32"/>
      <c r="F655" s="42"/>
      <c r="H655" s="34"/>
      <c r="I655" s="44"/>
      <c r="U655" s="23" t="e">
        <f>IF(VLOOKUP(E655,Locations[State],1,0)=E655,"Correct",)</f>
        <v>#N/A</v>
      </c>
    </row>
    <row r="656" spans="5:21" x14ac:dyDescent="0.2">
      <c r="E656" s="32"/>
      <c r="F656" s="42"/>
      <c r="H656" s="34"/>
      <c r="I656" s="44"/>
      <c r="U656" s="23" t="e">
        <f>IF(VLOOKUP(E656,Locations[State],1,0)=E656,"Correct",)</f>
        <v>#N/A</v>
      </c>
    </row>
    <row r="657" spans="5:21" x14ac:dyDescent="0.2">
      <c r="E657" s="32"/>
      <c r="F657" s="42"/>
      <c r="H657" s="34"/>
      <c r="I657" s="44"/>
      <c r="U657" s="23" t="e">
        <f>IF(VLOOKUP(E657,Locations[State],1,0)=E657,"Correct",)</f>
        <v>#N/A</v>
      </c>
    </row>
    <row r="658" spans="5:21" x14ac:dyDescent="0.2">
      <c r="E658" s="32"/>
      <c r="F658" s="42"/>
      <c r="H658" s="34"/>
      <c r="I658" s="44"/>
      <c r="U658" s="23" t="e">
        <f>IF(VLOOKUP(E658,Locations[State],1,0)=E658,"Correct",)</f>
        <v>#N/A</v>
      </c>
    </row>
    <row r="659" spans="5:21" x14ac:dyDescent="0.2">
      <c r="E659" s="32"/>
      <c r="F659" s="42"/>
      <c r="H659" s="34"/>
      <c r="I659" s="44"/>
      <c r="U659" s="23" t="e">
        <f>IF(VLOOKUP(E659,Locations[State],1,0)=E659,"Correct",)</f>
        <v>#N/A</v>
      </c>
    </row>
    <row r="660" spans="5:21" x14ac:dyDescent="0.2">
      <c r="E660" s="32"/>
      <c r="F660" s="42"/>
      <c r="H660" s="34"/>
      <c r="I660" s="44"/>
      <c r="U660" s="23" t="e">
        <f>IF(VLOOKUP(E660,Locations[State],1,0)=E660,"Correct",)</f>
        <v>#N/A</v>
      </c>
    </row>
    <row r="661" spans="5:21" x14ac:dyDescent="0.2">
      <c r="E661" s="32"/>
      <c r="F661" s="42"/>
      <c r="H661" s="34"/>
      <c r="I661" s="44"/>
      <c r="U661" s="23" t="e">
        <f>IF(VLOOKUP(E661,Locations[State],1,0)=E661,"Correct",)</f>
        <v>#N/A</v>
      </c>
    </row>
    <row r="662" spans="5:21" x14ac:dyDescent="0.2">
      <c r="E662" s="32"/>
      <c r="F662" s="42"/>
      <c r="H662" s="34"/>
      <c r="I662" s="44"/>
      <c r="U662" s="23" t="e">
        <f>IF(VLOOKUP(E662,Locations[State],1,0)=E662,"Correct",)</f>
        <v>#N/A</v>
      </c>
    </row>
    <row r="663" spans="5:21" x14ac:dyDescent="0.2">
      <c r="E663" s="32"/>
      <c r="F663" s="42"/>
      <c r="H663" s="34"/>
      <c r="I663" s="44"/>
      <c r="U663" s="23" t="e">
        <f>IF(VLOOKUP(E663,Locations[State],1,0)=E663,"Correct",)</f>
        <v>#N/A</v>
      </c>
    </row>
    <row r="664" spans="5:21" x14ac:dyDescent="0.2">
      <c r="E664" s="32"/>
      <c r="F664" s="42"/>
      <c r="H664" s="34"/>
      <c r="I664" s="44"/>
      <c r="U664" s="23" t="e">
        <f>IF(VLOOKUP(E664,Locations[State],1,0)=E664,"Correct",)</f>
        <v>#N/A</v>
      </c>
    </row>
    <row r="665" spans="5:21" x14ac:dyDescent="0.2">
      <c r="E665" s="32"/>
      <c r="F665" s="42"/>
      <c r="H665" s="34"/>
      <c r="I665" s="44"/>
      <c r="U665" s="23" t="e">
        <f>IF(VLOOKUP(E665,Locations[State],1,0)=E665,"Correct",)</f>
        <v>#N/A</v>
      </c>
    </row>
    <row r="666" spans="5:21" x14ac:dyDescent="0.2">
      <c r="E666" s="32"/>
      <c r="F666" s="42"/>
      <c r="H666" s="34"/>
      <c r="I666" s="44"/>
      <c r="U666" s="23" t="e">
        <f>IF(VLOOKUP(E666,Locations[State],1,0)=E666,"Correct",)</f>
        <v>#N/A</v>
      </c>
    </row>
    <row r="667" spans="5:21" x14ac:dyDescent="0.2">
      <c r="E667" s="32"/>
      <c r="F667" s="42"/>
      <c r="H667" s="34"/>
      <c r="I667" s="44"/>
      <c r="U667" s="23" t="e">
        <f>IF(VLOOKUP(E667,Locations[State],1,0)=E667,"Correct",)</f>
        <v>#N/A</v>
      </c>
    </row>
    <row r="668" spans="5:21" x14ac:dyDescent="0.2">
      <c r="E668" s="32"/>
      <c r="F668" s="42"/>
      <c r="H668" s="34"/>
      <c r="I668" s="44"/>
      <c r="U668" s="23" t="e">
        <f>IF(VLOOKUP(E668,Locations[State],1,0)=E668,"Correct",)</f>
        <v>#N/A</v>
      </c>
    </row>
    <row r="669" spans="5:21" x14ac:dyDescent="0.2">
      <c r="E669" s="32"/>
      <c r="F669" s="42"/>
      <c r="H669" s="34"/>
      <c r="I669" s="44"/>
      <c r="U669" s="23" t="e">
        <f>IF(VLOOKUP(E669,Locations[State],1,0)=E669,"Correct",)</f>
        <v>#N/A</v>
      </c>
    </row>
    <row r="670" spans="5:21" x14ac:dyDescent="0.2">
      <c r="E670" s="32"/>
      <c r="F670" s="42"/>
      <c r="H670" s="34"/>
      <c r="I670" s="44"/>
      <c r="U670" s="23" t="e">
        <f>IF(VLOOKUP(E670,Locations[State],1,0)=E670,"Correct",)</f>
        <v>#N/A</v>
      </c>
    </row>
    <row r="671" spans="5:21" x14ac:dyDescent="0.2">
      <c r="E671" s="32"/>
      <c r="F671" s="42"/>
      <c r="H671" s="34"/>
      <c r="I671" s="44"/>
      <c r="U671" s="23" t="e">
        <f>IF(VLOOKUP(E671,Locations[State],1,0)=E671,"Correct",)</f>
        <v>#N/A</v>
      </c>
    </row>
    <row r="672" spans="5:21" x14ac:dyDescent="0.2">
      <c r="E672" s="32"/>
      <c r="F672" s="42"/>
      <c r="H672" s="34"/>
      <c r="I672" s="44"/>
      <c r="U672" s="23" t="e">
        <f>IF(VLOOKUP(E672,Locations[State],1,0)=E672,"Correct",)</f>
        <v>#N/A</v>
      </c>
    </row>
    <row r="673" spans="5:21" x14ac:dyDescent="0.2">
      <c r="E673" s="32"/>
      <c r="F673" s="42"/>
      <c r="H673" s="34"/>
      <c r="I673" s="44"/>
      <c r="U673" s="23" t="e">
        <f>IF(VLOOKUP(E673,Locations[State],1,0)=E673,"Correct",)</f>
        <v>#N/A</v>
      </c>
    </row>
    <row r="674" spans="5:21" x14ac:dyDescent="0.2">
      <c r="E674" s="32"/>
      <c r="F674" s="42"/>
      <c r="H674" s="34"/>
      <c r="I674" s="44"/>
      <c r="U674" s="23" t="e">
        <f>IF(VLOOKUP(E674,Locations[State],1,0)=E674,"Correct",)</f>
        <v>#N/A</v>
      </c>
    </row>
    <row r="675" spans="5:21" x14ac:dyDescent="0.2">
      <c r="E675" s="32"/>
      <c r="F675" s="42"/>
      <c r="H675" s="34"/>
      <c r="I675" s="44"/>
      <c r="U675" s="23" t="e">
        <f>IF(VLOOKUP(E675,Locations[State],1,0)=E675,"Correct",)</f>
        <v>#N/A</v>
      </c>
    </row>
    <row r="676" spans="5:21" x14ac:dyDescent="0.2">
      <c r="E676" s="32"/>
      <c r="F676" s="42"/>
      <c r="H676" s="34"/>
      <c r="I676" s="44"/>
      <c r="U676" s="23" t="e">
        <f>IF(VLOOKUP(E676,Locations[State],1,0)=E676,"Correct",)</f>
        <v>#N/A</v>
      </c>
    </row>
    <row r="677" spans="5:21" x14ac:dyDescent="0.2">
      <c r="E677" s="32"/>
      <c r="F677" s="42"/>
      <c r="H677" s="34"/>
      <c r="I677" s="44"/>
      <c r="U677" s="23" t="e">
        <f>IF(VLOOKUP(E677,Locations[State],1,0)=E677,"Correct",)</f>
        <v>#N/A</v>
      </c>
    </row>
    <row r="678" spans="5:21" x14ac:dyDescent="0.2">
      <c r="E678" s="32"/>
      <c r="F678" s="42"/>
      <c r="H678" s="34"/>
      <c r="I678" s="44"/>
      <c r="U678" s="23" t="e">
        <f>IF(VLOOKUP(E678,Locations[State],1,0)=E678,"Correct",)</f>
        <v>#N/A</v>
      </c>
    </row>
    <row r="679" spans="5:21" x14ac:dyDescent="0.2">
      <c r="E679" s="32"/>
      <c r="F679" s="42"/>
      <c r="H679" s="34"/>
      <c r="I679" s="44"/>
      <c r="U679" s="23" t="e">
        <f>IF(VLOOKUP(E679,Locations[State],1,0)=E679,"Correct",)</f>
        <v>#N/A</v>
      </c>
    </row>
    <row r="680" spans="5:21" x14ac:dyDescent="0.2">
      <c r="E680" s="32"/>
      <c r="F680" s="42"/>
      <c r="H680" s="34"/>
      <c r="I680" s="44"/>
      <c r="U680" s="23" t="e">
        <f>IF(VLOOKUP(E680,Locations[State],1,0)=E680,"Correct",)</f>
        <v>#N/A</v>
      </c>
    </row>
    <row r="681" spans="5:21" x14ac:dyDescent="0.2">
      <c r="E681" s="32"/>
      <c r="F681" s="42"/>
      <c r="H681" s="34"/>
      <c r="I681" s="44"/>
      <c r="U681" s="23" t="e">
        <f>IF(VLOOKUP(E681,Locations[State],1,0)=E681,"Correct",)</f>
        <v>#N/A</v>
      </c>
    </row>
    <row r="682" spans="5:21" x14ac:dyDescent="0.2">
      <c r="E682" s="32"/>
      <c r="F682" s="42"/>
      <c r="H682" s="34"/>
      <c r="I682" s="44"/>
      <c r="U682" s="23" t="e">
        <f>IF(VLOOKUP(E682,Locations[State],1,0)=E682,"Correct",)</f>
        <v>#N/A</v>
      </c>
    </row>
    <row r="683" spans="5:21" x14ac:dyDescent="0.2">
      <c r="E683" s="32"/>
      <c r="F683" s="42"/>
      <c r="H683" s="34"/>
      <c r="I683" s="44"/>
      <c r="U683" s="23" t="e">
        <f>IF(VLOOKUP(E683,Locations[State],1,0)=E683,"Correct",)</f>
        <v>#N/A</v>
      </c>
    </row>
    <row r="684" spans="5:21" x14ac:dyDescent="0.2">
      <c r="E684" s="32"/>
      <c r="F684" s="42"/>
      <c r="H684" s="34"/>
      <c r="I684" s="44"/>
      <c r="U684" s="23" t="e">
        <f>IF(VLOOKUP(E684,Locations[State],1,0)=E684,"Correct",)</f>
        <v>#N/A</v>
      </c>
    </row>
    <row r="685" spans="5:21" x14ac:dyDescent="0.2">
      <c r="E685" s="32"/>
      <c r="F685" s="42"/>
      <c r="H685" s="34"/>
      <c r="I685" s="44"/>
      <c r="U685" s="23" t="e">
        <f>IF(VLOOKUP(E685,Locations[State],1,0)=E685,"Correct",)</f>
        <v>#N/A</v>
      </c>
    </row>
    <row r="686" spans="5:21" x14ac:dyDescent="0.2">
      <c r="E686" s="32"/>
      <c r="F686" s="42"/>
      <c r="H686" s="34"/>
      <c r="I686" s="44"/>
      <c r="U686" s="23" t="e">
        <f>IF(VLOOKUP(E686,Locations[State],1,0)=E686,"Correct",)</f>
        <v>#N/A</v>
      </c>
    </row>
    <row r="687" spans="5:21" x14ac:dyDescent="0.2">
      <c r="E687" s="32"/>
      <c r="F687" s="42"/>
      <c r="H687" s="34"/>
      <c r="I687" s="44"/>
      <c r="U687" s="23" t="e">
        <f>IF(VLOOKUP(E687,Locations[State],1,0)=E687,"Correct",)</f>
        <v>#N/A</v>
      </c>
    </row>
    <row r="688" spans="5:21" x14ac:dyDescent="0.2">
      <c r="E688" s="32"/>
      <c r="F688" s="42"/>
      <c r="H688" s="34"/>
      <c r="I688" s="44"/>
      <c r="U688" s="23" t="e">
        <f>IF(VLOOKUP(E688,Locations[State],1,0)=E688,"Correct",)</f>
        <v>#N/A</v>
      </c>
    </row>
    <row r="689" spans="5:21" x14ac:dyDescent="0.2">
      <c r="E689" s="32"/>
      <c r="F689" s="42"/>
      <c r="H689" s="34"/>
      <c r="I689" s="44"/>
      <c r="U689" s="23" t="e">
        <f>IF(VLOOKUP(E689,Locations[State],1,0)=E689,"Correct",)</f>
        <v>#N/A</v>
      </c>
    </row>
    <row r="690" spans="5:21" x14ac:dyDescent="0.2">
      <c r="E690" s="32"/>
      <c r="F690" s="42"/>
      <c r="H690" s="34"/>
      <c r="I690" s="44"/>
      <c r="U690" s="23" t="e">
        <f>IF(VLOOKUP(E690,Locations[State],1,0)=E690,"Correct",)</f>
        <v>#N/A</v>
      </c>
    </row>
    <row r="691" spans="5:21" x14ac:dyDescent="0.2">
      <c r="E691" s="32"/>
      <c r="F691" s="42"/>
      <c r="H691" s="34"/>
      <c r="I691" s="44"/>
      <c r="U691" s="23" t="e">
        <f>IF(VLOOKUP(E691,Locations[State],1,0)=E691,"Correct",)</f>
        <v>#N/A</v>
      </c>
    </row>
    <row r="692" spans="5:21" x14ac:dyDescent="0.2">
      <c r="E692" s="32"/>
      <c r="F692" s="42"/>
      <c r="H692" s="34"/>
      <c r="I692" s="44"/>
      <c r="U692" s="23" t="e">
        <f>IF(VLOOKUP(E692,Locations[State],1,0)=E692,"Correct",)</f>
        <v>#N/A</v>
      </c>
    </row>
    <row r="693" spans="5:21" x14ac:dyDescent="0.2">
      <c r="E693" s="32"/>
      <c r="F693" s="42"/>
      <c r="H693" s="34"/>
      <c r="I693" s="44"/>
      <c r="U693" s="23" t="e">
        <f>IF(VLOOKUP(E693,Locations[State],1,0)=E693,"Correct",)</f>
        <v>#N/A</v>
      </c>
    </row>
    <row r="694" spans="5:21" x14ac:dyDescent="0.2">
      <c r="E694" s="32"/>
      <c r="F694" s="42"/>
      <c r="H694" s="34"/>
      <c r="I694" s="44"/>
      <c r="U694" s="23" t="e">
        <f>IF(VLOOKUP(E694,Locations[State],1,0)=E694,"Correct",)</f>
        <v>#N/A</v>
      </c>
    </row>
    <row r="695" spans="5:21" x14ac:dyDescent="0.2">
      <c r="E695" s="32"/>
      <c r="F695" s="42"/>
      <c r="H695" s="34"/>
      <c r="I695" s="44"/>
      <c r="U695" s="23" t="e">
        <f>IF(VLOOKUP(E695,Locations[State],1,0)=E695,"Correct",)</f>
        <v>#N/A</v>
      </c>
    </row>
    <row r="696" spans="5:21" x14ac:dyDescent="0.2">
      <c r="E696" s="32"/>
      <c r="F696" s="42"/>
      <c r="H696" s="34"/>
      <c r="I696" s="44"/>
      <c r="U696" s="23" t="e">
        <f>IF(VLOOKUP(E696,Locations[State],1,0)=E696,"Correct",)</f>
        <v>#N/A</v>
      </c>
    </row>
    <row r="697" spans="5:21" x14ac:dyDescent="0.2">
      <c r="E697" s="32"/>
      <c r="F697" s="42"/>
      <c r="H697" s="34"/>
      <c r="I697" s="44"/>
      <c r="U697" s="23" t="e">
        <f>IF(VLOOKUP(E697,Locations[State],1,0)=E697,"Correct",)</f>
        <v>#N/A</v>
      </c>
    </row>
    <row r="698" spans="5:21" x14ac:dyDescent="0.2">
      <c r="E698" s="32"/>
      <c r="F698" s="42"/>
      <c r="H698" s="34"/>
      <c r="I698" s="44"/>
      <c r="U698" s="23" t="e">
        <f>IF(VLOOKUP(E698,Locations[State],1,0)=E698,"Correct",)</f>
        <v>#N/A</v>
      </c>
    </row>
    <row r="699" spans="5:21" x14ac:dyDescent="0.2">
      <c r="E699" s="32"/>
      <c r="F699" s="42"/>
      <c r="H699" s="34"/>
      <c r="I699" s="44"/>
      <c r="U699" s="23" t="e">
        <f>IF(VLOOKUP(E699,Locations[State],1,0)=E699,"Correct",)</f>
        <v>#N/A</v>
      </c>
    </row>
    <row r="700" spans="5:21" x14ac:dyDescent="0.2">
      <c r="E700" s="32"/>
      <c r="F700" s="42"/>
      <c r="H700" s="34"/>
      <c r="I700" s="44"/>
      <c r="U700" s="23" t="e">
        <f>IF(VLOOKUP(E700,Locations[State],1,0)=E700,"Correct",)</f>
        <v>#N/A</v>
      </c>
    </row>
    <row r="701" spans="5:21" x14ac:dyDescent="0.2">
      <c r="E701" s="32"/>
      <c r="F701" s="42"/>
      <c r="H701" s="34"/>
      <c r="I701" s="44"/>
      <c r="U701" s="23" t="e">
        <f>IF(VLOOKUP(E701,Locations[State],1,0)=E701,"Correct",)</f>
        <v>#N/A</v>
      </c>
    </row>
    <row r="702" spans="5:21" x14ac:dyDescent="0.2">
      <c r="E702" s="32"/>
      <c r="F702" s="42"/>
      <c r="H702" s="34"/>
      <c r="I702" s="44"/>
      <c r="U702" s="23" t="e">
        <f>IF(VLOOKUP(E702,Locations[State],1,0)=E702,"Correct",)</f>
        <v>#N/A</v>
      </c>
    </row>
    <row r="703" spans="5:21" x14ac:dyDescent="0.2">
      <c r="E703" s="32"/>
      <c r="F703" s="42"/>
      <c r="H703" s="34"/>
      <c r="I703" s="44"/>
      <c r="U703" s="23" t="e">
        <f>IF(VLOOKUP(E703,Locations[State],1,0)=E703,"Correct",)</f>
        <v>#N/A</v>
      </c>
    </row>
    <row r="704" spans="5:21" x14ac:dyDescent="0.2">
      <c r="E704" s="32"/>
      <c r="F704" s="42"/>
      <c r="H704" s="34"/>
      <c r="I704" s="44"/>
      <c r="U704" s="23" t="e">
        <f>IF(VLOOKUP(E704,Locations[State],1,0)=E704,"Correct",)</f>
        <v>#N/A</v>
      </c>
    </row>
    <row r="705" spans="5:21" x14ac:dyDescent="0.2">
      <c r="E705" s="32"/>
      <c r="F705" s="42"/>
      <c r="H705" s="34"/>
      <c r="I705" s="44"/>
      <c r="U705" s="23" t="e">
        <f>IF(VLOOKUP(E705,Locations[State],1,0)=E705,"Correct",)</f>
        <v>#N/A</v>
      </c>
    </row>
    <row r="706" spans="5:21" x14ac:dyDescent="0.2">
      <c r="E706" s="32"/>
      <c r="F706" s="42"/>
      <c r="H706" s="34"/>
      <c r="I706" s="44"/>
      <c r="U706" s="23" t="e">
        <f>IF(VLOOKUP(E706,Locations[State],1,0)=E706,"Correct",)</f>
        <v>#N/A</v>
      </c>
    </row>
    <row r="707" spans="5:21" x14ac:dyDescent="0.2">
      <c r="E707" s="32"/>
      <c r="F707" s="42"/>
      <c r="H707" s="34"/>
      <c r="I707" s="44"/>
      <c r="U707" s="23" t="e">
        <f>IF(VLOOKUP(E707,Locations[State],1,0)=E707,"Correct",)</f>
        <v>#N/A</v>
      </c>
    </row>
    <row r="708" spans="5:21" x14ac:dyDescent="0.2">
      <c r="E708" s="32"/>
      <c r="F708" s="42"/>
      <c r="H708" s="34"/>
      <c r="I708" s="44"/>
      <c r="U708" s="23" t="e">
        <f>IF(VLOOKUP(E708,Locations[State],1,0)=E708,"Correct",)</f>
        <v>#N/A</v>
      </c>
    </row>
    <row r="709" spans="5:21" x14ac:dyDescent="0.2">
      <c r="E709" s="32"/>
      <c r="F709" s="42"/>
      <c r="H709" s="34"/>
      <c r="I709" s="44"/>
      <c r="U709" s="23" t="e">
        <f>IF(VLOOKUP(E709,Locations[State],1,0)=E709,"Correct",)</f>
        <v>#N/A</v>
      </c>
    </row>
    <row r="710" spans="5:21" x14ac:dyDescent="0.2">
      <c r="E710" s="32"/>
      <c r="F710" s="42"/>
      <c r="H710" s="34"/>
      <c r="I710" s="44"/>
      <c r="U710" s="23" t="e">
        <f>IF(VLOOKUP(E710,Locations[State],1,0)=E710,"Correct",)</f>
        <v>#N/A</v>
      </c>
    </row>
    <row r="711" spans="5:21" x14ac:dyDescent="0.2">
      <c r="E711" s="32"/>
      <c r="F711" s="42"/>
      <c r="H711" s="34"/>
      <c r="I711" s="44"/>
      <c r="U711" s="23" t="e">
        <f>IF(VLOOKUP(E711,Locations[State],1,0)=E711,"Correct",)</f>
        <v>#N/A</v>
      </c>
    </row>
    <row r="712" spans="5:21" x14ac:dyDescent="0.2">
      <c r="E712" s="32"/>
      <c r="F712" s="42"/>
      <c r="H712" s="34"/>
      <c r="I712" s="44"/>
      <c r="U712" s="23" t="e">
        <f>IF(VLOOKUP(E712,Locations[State],1,0)=E712,"Correct",)</f>
        <v>#N/A</v>
      </c>
    </row>
    <row r="713" spans="5:21" x14ac:dyDescent="0.2">
      <c r="E713" s="32"/>
      <c r="F713" s="42"/>
      <c r="H713" s="34"/>
      <c r="I713" s="44"/>
      <c r="U713" s="23" t="e">
        <f>IF(VLOOKUP(E713,Locations[State],1,0)=E713,"Correct",)</f>
        <v>#N/A</v>
      </c>
    </row>
    <row r="714" spans="5:21" x14ac:dyDescent="0.2">
      <c r="E714" s="32"/>
      <c r="F714" s="42"/>
      <c r="H714" s="34"/>
      <c r="I714" s="44"/>
      <c r="U714" s="23" t="e">
        <f>IF(VLOOKUP(E714,Locations[State],1,0)=E714,"Correct",)</f>
        <v>#N/A</v>
      </c>
    </row>
    <row r="715" spans="5:21" x14ac:dyDescent="0.2">
      <c r="E715" s="32"/>
      <c r="F715" s="42"/>
      <c r="H715" s="34"/>
      <c r="I715" s="44"/>
      <c r="U715" s="23" t="e">
        <f>IF(VLOOKUP(E715,Locations[State],1,0)=E715,"Correct",)</f>
        <v>#N/A</v>
      </c>
    </row>
    <row r="716" spans="5:21" x14ac:dyDescent="0.2">
      <c r="E716" s="32"/>
      <c r="F716" s="42"/>
      <c r="H716" s="34"/>
      <c r="I716" s="44"/>
      <c r="U716" s="23" t="e">
        <f>IF(VLOOKUP(E716,Locations[State],1,0)=E716,"Correct",)</f>
        <v>#N/A</v>
      </c>
    </row>
    <row r="717" spans="5:21" x14ac:dyDescent="0.2">
      <c r="E717" s="32"/>
      <c r="F717" s="42"/>
      <c r="H717" s="34"/>
      <c r="I717" s="44"/>
      <c r="U717" s="23" t="e">
        <f>IF(VLOOKUP(E717,Locations[State],1,0)=E717,"Correct",)</f>
        <v>#N/A</v>
      </c>
    </row>
    <row r="718" spans="5:21" x14ac:dyDescent="0.2">
      <c r="E718" s="32"/>
      <c r="F718" s="42"/>
      <c r="H718" s="34"/>
      <c r="I718" s="44"/>
      <c r="U718" s="23" t="e">
        <f>IF(VLOOKUP(E718,Locations[State],1,0)=E718,"Correct",)</f>
        <v>#N/A</v>
      </c>
    </row>
    <row r="719" spans="5:21" x14ac:dyDescent="0.2">
      <c r="E719" s="32"/>
      <c r="F719" s="42"/>
      <c r="H719" s="34"/>
      <c r="I719" s="44"/>
      <c r="U719" s="23" t="e">
        <f>IF(VLOOKUP(E719,Locations[State],1,0)=E719,"Correct",)</f>
        <v>#N/A</v>
      </c>
    </row>
    <row r="720" spans="5:21" x14ac:dyDescent="0.2">
      <c r="E720" s="32"/>
      <c r="F720" s="42"/>
      <c r="H720" s="34"/>
      <c r="I720" s="44"/>
      <c r="U720" s="23" t="e">
        <f>IF(VLOOKUP(E720,Locations[State],1,0)=E720,"Correct",)</f>
        <v>#N/A</v>
      </c>
    </row>
    <row r="721" spans="5:21" x14ac:dyDescent="0.2">
      <c r="E721" s="32"/>
      <c r="F721" s="42"/>
      <c r="H721" s="34"/>
      <c r="I721" s="44"/>
      <c r="U721" s="23" t="e">
        <f>IF(VLOOKUP(E721,Locations[State],1,0)=E721,"Correct",)</f>
        <v>#N/A</v>
      </c>
    </row>
    <row r="722" spans="5:21" x14ac:dyDescent="0.2">
      <c r="E722" s="32"/>
      <c r="F722" s="42"/>
      <c r="H722" s="34"/>
      <c r="I722" s="44"/>
      <c r="U722" s="23" t="e">
        <f>IF(VLOOKUP(E722,Locations[State],1,0)=E722,"Correct",)</f>
        <v>#N/A</v>
      </c>
    </row>
    <row r="723" spans="5:21" x14ac:dyDescent="0.2">
      <c r="E723" s="32"/>
      <c r="F723" s="42"/>
      <c r="H723" s="34"/>
      <c r="I723" s="44"/>
      <c r="U723" s="23" t="e">
        <f>IF(VLOOKUP(E723,Locations[State],1,0)=E723,"Correct",)</f>
        <v>#N/A</v>
      </c>
    </row>
    <row r="724" spans="5:21" x14ac:dyDescent="0.2">
      <c r="E724" s="32"/>
      <c r="F724" s="42"/>
      <c r="H724" s="34"/>
      <c r="I724" s="44"/>
      <c r="U724" s="23" t="e">
        <f>IF(VLOOKUP(E724,Locations[State],1,0)=E724,"Correct",)</f>
        <v>#N/A</v>
      </c>
    </row>
    <row r="725" spans="5:21" x14ac:dyDescent="0.2">
      <c r="E725" s="32"/>
      <c r="F725" s="42"/>
      <c r="H725" s="34"/>
      <c r="I725" s="44"/>
      <c r="U725" s="23" t="e">
        <f>IF(VLOOKUP(E725,Locations[State],1,0)=E725,"Correct",)</f>
        <v>#N/A</v>
      </c>
    </row>
    <row r="726" spans="5:21" x14ac:dyDescent="0.2">
      <c r="E726" s="32"/>
      <c r="F726" s="42"/>
      <c r="H726" s="34"/>
      <c r="I726" s="44"/>
      <c r="U726" s="23" t="e">
        <f>IF(VLOOKUP(E726,Locations[State],1,0)=E726,"Correct",)</f>
        <v>#N/A</v>
      </c>
    </row>
    <row r="727" spans="5:21" x14ac:dyDescent="0.2">
      <c r="E727" s="32"/>
      <c r="F727" s="42"/>
      <c r="H727" s="34"/>
      <c r="I727" s="44"/>
      <c r="U727" s="23" t="e">
        <f>IF(VLOOKUP(E727,Locations[State],1,0)=E727,"Correct",)</f>
        <v>#N/A</v>
      </c>
    </row>
    <row r="728" spans="5:21" x14ac:dyDescent="0.2">
      <c r="E728" s="32"/>
      <c r="F728" s="42"/>
      <c r="H728" s="34"/>
      <c r="I728" s="44"/>
      <c r="U728" s="23" t="e">
        <f>IF(VLOOKUP(E728,Locations[State],1,0)=E728,"Correct",)</f>
        <v>#N/A</v>
      </c>
    </row>
    <row r="729" spans="5:21" x14ac:dyDescent="0.2">
      <c r="E729" s="32"/>
      <c r="F729" s="42"/>
      <c r="H729" s="34"/>
      <c r="I729" s="44"/>
      <c r="U729" s="23" t="e">
        <f>IF(VLOOKUP(E729,Locations[State],1,0)=E729,"Correct",)</f>
        <v>#N/A</v>
      </c>
    </row>
    <row r="730" spans="5:21" x14ac:dyDescent="0.2">
      <c r="E730" s="32"/>
      <c r="F730" s="42"/>
      <c r="H730" s="34"/>
      <c r="I730" s="44"/>
      <c r="U730" s="23" t="e">
        <f>IF(VLOOKUP(E730,Locations[State],1,0)=E730,"Correct",)</f>
        <v>#N/A</v>
      </c>
    </row>
    <row r="731" spans="5:21" x14ac:dyDescent="0.2">
      <c r="E731" s="32"/>
      <c r="F731" s="42"/>
      <c r="H731" s="34"/>
      <c r="I731" s="44"/>
      <c r="U731" s="23" t="e">
        <f>IF(VLOOKUP(E731,Locations[State],1,0)=E731,"Correct",)</f>
        <v>#N/A</v>
      </c>
    </row>
    <row r="732" spans="5:21" x14ac:dyDescent="0.2">
      <c r="E732" s="32"/>
      <c r="F732" s="42"/>
      <c r="H732" s="34"/>
      <c r="I732" s="44"/>
      <c r="U732" s="23" t="e">
        <f>IF(VLOOKUP(E732,Locations[State],1,0)=E732,"Correct",)</f>
        <v>#N/A</v>
      </c>
    </row>
    <row r="733" spans="5:21" x14ac:dyDescent="0.2">
      <c r="E733" s="32"/>
      <c r="F733" s="42"/>
      <c r="H733" s="34"/>
      <c r="I733" s="44"/>
      <c r="U733" s="23" t="e">
        <f>IF(VLOOKUP(E733,Locations[State],1,0)=E733,"Correct",)</f>
        <v>#N/A</v>
      </c>
    </row>
    <row r="734" spans="5:21" x14ac:dyDescent="0.2">
      <c r="E734" s="32"/>
      <c r="F734" s="42"/>
      <c r="H734" s="34"/>
      <c r="I734" s="44"/>
      <c r="U734" s="23" t="e">
        <f>IF(VLOOKUP(E734,Locations[State],1,0)=E734,"Correct",)</f>
        <v>#N/A</v>
      </c>
    </row>
    <row r="735" spans="5:21" x14ac:dyDescent="0.2">
      <c r="E735" s="32"/>
      <c r="F735" s="42"/>
      <c r="H735" s="34"/>
      <c r="I735" s="44"/>
      <c r="U735" s="23" t="e">
        <f>IF(VLOOKUP(E735,Locations[State],1,0)=E735,"Correct",)</f>
        <v>#N/A</v>
      </c>
    </row>
    <row r="736" spans="5:21" x14ac:dyDescent="0.2">
      <c r="E736" s="32"/>
      <c r="F736" s="42"/>
      <c r="H736" s="34"/>
      <c r="I736" s="44"/>
      <c r="U736" s="23" t="e">
        <f>IF(VLOOKUP(E736,Locations[State],1,0)=E736,"Correct",)</f>
        <v>#N/A</v>
      </c>
    </row>
    <row r="737" spans="5:21" x14ac:dyDescent="0.2">
      <c r="E737" s="32"/>
      <c r="F737" s="42"/>
      <c r="H737" s="34"/>
      <c r="I737" s="44"/>
      <c r="U737" s="23" t="e">
        <f>IF(VLOOKUP(E737,Locations[State],1,0)=E737,"Correct",)</f>
        <v>#N/A</v>
      </c>
    </row>
    <row r="738" spans="5:21" x14ac:dyDescent="0.2">
      <c r="E738" s="32"/>
      <c r="F738" s="42"/>
      <c r="H738" s="34"/>
      <c r="I738" s="44"/>
      <c r="U738" s="23" t="e">
        <f>IF(VLOOKUP(E738,Locations[State],1,0)=E738,"Correct",)</f>
        <v>#N/A</v>
      </c>
    </row>
    <row r="739" spans="5:21" x14ac:dyDescent="0.2">
      <c r="E739" s="32"/>
      <c r="F739" s="42"/>
      <c r="H739" s="34"/>
      <c r="I739" s="44"/>
      <c r="U739" s="23" t="e">
        <f>IF(VLOOKUP(E739,Locations[State],1,0)=E739,"Correct",)</f>
        <v>#N/A</v>
      </c>
    </row>
    <row r="740" spans="5:21" x14ac:dyDescent="0.2">
      <c r="E740" s="32"/>
      <c r="F740" s="42"/>
      <c r="H740" s="34"/>
      <c r="I740" s="44"/>
      <c r="U740" s="23" t="e">
        <f>IF(VLOOKUP(E740,Locations[State],1,0)=E740,"Correct",)</f>
        <v>#N/A</v>
      </c>
    </row>
    <row r="741" spans="5:21" x14ac:dyDescent="0.2">
      <c r="E741" s="32"/>
      <c r="F741" s="42"/>
      <c r="H741" s="34"/>
      <c r="I741" s="44"/>
      <c r="U741" s="23" t="e">
        <f>IF(VLOOKUP(E741,Locations[State],1,0)=E741,"Correct",)</f>
        <v>#N/A</v>
      </c>
    </row>
    <row r="742" spans="5:21" x14ac:dyDescent="0.2">
      <c r="E742" s="32"/>
      <c r="F742" s="42"/>
      <c r="H742" s="34"/>
      <c r="I742" s="44"/>
      <c r="U742" s="23" t="e">
        <f>IF(VLOOKUP(E742,Locations[State],1,0)=E742,"Correct",)</f>
        <v>#N/A</v>
      </c>
    </row>
    <row r="743" spans="5:21" x14ac:dyDescent="0.2">
      <c r="E743" s="32"/>
      <c r="F743" s="42"/>
      <c r="H743" s="34"/>
      <c r="I743" s="44"/>
      <c r="U743" s="23" t="e">
        <f>IF(VLOOKUP(E743,Locations[State],1,0)=E743,"Correct",)</f>
        <v>#N/A</v>
      </c>
    </row>
    <row r="744" spans="5:21" x14ac:dyDescent="0.2">
      <c r="E744" s="32"/>
      <c r="F744" s="42"/>
      <c r="H744" s="34"/>
      <c r="I744" s="44"/>
      <c r="U744" s="23" t="e">
        <f>IF(VLOOKUP(E744,Locations[State],1,0)=E744,"Correct",)</f>
        <v>#N/A</v>
      </c>
    </row>
    <row r="745" spans="5:21" x14ac:dyDescent="0.2">
      <c r="E745" s="32"/>
      <c r="F745" s="42"/>
      <c r="H745" s="34"/>
      <c r="I745" s="44"/>
      <c r="U745" s="23" t="e">
        <f>IF(VLOOKUP(E745,Locations[State],1,0)=E745,"Correct",)</f>
        <v>#N/A</v>
      </c>
    </row>
    <row r="746" spans="5:21" x14ac:dyDescent="0.2">
      <c r="E746" s="32"/>
      <c r="F746" s="42"/>
      <c r="H746" s="34"/>
      <c r="I746" s="44"/>
      <c r="U746" s="23" t="e">
        <f>IF(VLOOKUP(E746,Locations[State],1,0)=E746,"Correct",)</f>
        <v>#N/A</v>
      </c>
    </row>
    <row r="747" spans="5:21" x14ac:dyDescent="0.2">
      <c r="E747" s="32"/>
      <c r="F747" s="42"/>
      <c r="H747" s="34"/>
      <c r="I747" s="44"/>
      <c r="U747" s="23" t="e">
        <f>IF(VLOOKUP(E747,Locations[State],1,0)=E747,"Correct",)</f>
        <v>#N/A</v>
      </c>
    </row>
    <row r="748" spans="5:21" x14ac:dyDescent="0.2">
      <c r="E748" s="32"/>
      <c r="F748" s="42"/>
      <c r="H748" s="34"/>
      <c r="I748" s="44"/>
      <c r="U748" s="23" t="e">
        <f>IF(VLOOKUP(E748,Locations[State],1,0)=E748,"Correct",)</f>
        <v>#N/A</v>
      </c>
    </row>
    <row r="749" spans="5:21" x14ac:dyDescent="0.2">
      <c r="E749" s="32"/>
      <c r="F749" s="42"/>
      <c r="H749" s="34"/>
      <c r="I749" s="44"/>
      <c r="U749" s="23" t="e">
        <f>IF(VLOOKUP(E749,Locations[State],1,0)=E749,"Correct",)</f>
        <v>#N/A</v>
      </c>
    </row>
    <row r="750" spans="5:21" x14ac:dyDescent="0.2">
      <c r="E750" s="32"/>
      <c r="F750" s="42"/>
      <c r="H750" s="34"/>
      <c r="I750" s="44"/>
      <c r="U750" s="23" t="e">
        <f>IF(VLOOKUP(E750,Locations[State],1,0)=E750,"Correct",)</f>
        <v>#N/A</v>
      </c>
    </row>
    <row r="751" spans="5:21" x14ac:dyDescent="0.2">
      <c r="E751" s="32"/>
      <c r="F751" s="42"/>
      <c r="H751" s="34"/>
      <c r="I751" s="44"/>
      <c r="U751" s="23" t="e">
        <f>IF(VLOOKUP(E751,Locations[State],1,0)=E751,"Correct",)</f>
        <v>#N/A</v>
      </c>
    </row>
    <row r="752" spans="5:21" x14ac:dyDescent="0.2">
      <c r="E752" s="32"/>
      <c r="F752" s="42"/>
      <c r="H752" s="34"/>
      <c r="I752" s="44"/>
      <c r="U752" s="23" t="e">
        <f>IF(VLOOKUP(E752,Locations[State],1,0)=E752,"Correct",)</f>
        <v>#N/A</v>
      </c>
    </row>
    <row r="753" spans="5:21" x14ac:dyDescent="0.2">
      <c r="E753" s="32"/>
      <c r="F753" s="42"/>
      <c r="H753" s="34"/>
      <c r="I753" s="44"/>
      <c r="U753" s="23" t="e">
        <f>IF(VLOOKUP(E753,Locations[State],1,0)=E753,"Correct",)</f>
        <v>#N/A</v>
      </c>
    </row>
    <row r="754" spans="5:21" x14ac:dyDescent="0.2">
      <c r="E754" s="32"/>
      <c r="F754" s="42"/>
      <c r="H754" s="34"/>
      <c r="I754" s="44"/>
      <c r="U754" s="23" t="e">
        <f>IF(VLOOKUP(E754,Locations[State],1,0)=E754,"Correct",)</f>
        <v>#N/A</v>
      </c>
    </row>
    <row r="755" spans="5:21" x14ac:dyDescent="0.2">
      <c r="E755" s="32"/>
      <c r="F755" s="42"/>
      <c r="H755" s="34"/>
      <c r="I755" s="44"/>
      <c r="U755" s="23" t="e">
        <f>IF(VLOOKUP(E755,Locations[State],1,0)=E755,"Correct",)</f>
        <v>#N/A</v>
      </c>
    </row>
    <row r="756" spans="5:21" x14ac:dyDescent="0.2">
      <c r="E756" s="32"/>
      <c r="F756" s="42"/>
      <c r="H756" s="34"/>
      <c r="I756" s="44"/>
      <c r="U756" s="23" t="e">
        <f>IF(VLOOKUP(E756,Locations[State],1,0)=E756,"Correct",)</f>
        <v>#N/A</v>
      </c>
    </row>
    <row r="757" spans="5:21" x14ac:dyDescent="0.2">
      <c r="E757" s="32"/>
      <c r="F757" s="42"/>
      <c r="H757" s="34"/>
      <c r="I757" s="44"/>
      <c r="U757" s="23" t="e">
        <f>IF(VLOOKUP(E757,Locations[State],1,0)=E757,"Correct",)</f>
        <v>#N/A</v>
      </c>
    </row>
    <row r="758" spans="5:21" x14ac:dyDescent="0.2">
      <c r="E758" s="32"/>
      <c r="F758" s="42"/>
      <c r="H758" s="34"/>
      <c r="I758" s="44"/>
      <c r="U758" s="23" t="e">
        <f>IF(VLOOKUP(E758,Locations[State],1,0)=E758,"Correct",)</f>
        <v>#N/A</v>
      </c>
    </row>
    <row r="759" spans="5:21" x14ac:dyDescent="0.2">
      <c r="E759" s="32"/>
      <c r="F759" s="42"/>
      <c r="H759" s="34"/>
      <c r="I759" s="44"/>
      <c r="U759" s="23" t="e">
        <f>IF(VLOOKUP(E759,Locations[State],1,0)=E759,"Correct",)</f>
        <v>#N/A</v>
      </c>
    </row>
    <row r="760" spans="5:21" x14ac:dyDescent="0.2">
      <c r="E760" s="32"/>
      <c r="F760" s="42"/>
      <c r="H760" s="34"/>
      <c r="I760" s="44"/>
      <c r="U760" s="23" t="e">
        <f>IF(VLOOKUP(E760,Locations[State],1,0)=E760,"Correct",)</f>
        <v>#N/A</v>
      </c>
    </row>
    <row r="761" spans="5:21" x14ac:dyDescent="0.2">
      <c r="E761" s="32"/>
      <c r="F761" s="42"/>
      <c r="H761" s="34"/>
      <c r="I761" s="44"/>
      <c r="U761" s="23" t="e">
        <f>IF(VLOOKUP(E761,Locations[State],1,0)=E761,"Correct",)</f>
        <v>#N/A</v>
      </c>
    </row>
    <row r="762" spans="5:21" x14ac:dyDescent="0.2">
      <c r="E762" s="32"/>
      <c r="F762" s="42"/>
      <c r="H762" s="34"/>
      <c r="I762" s="44"/>
      <c r="U762" s="23" t="e">
        <f>IF(VLOOKUP(E762,Locations[State],1,0)=E762,"Correct",)</f>
        <v>#N/A</v>
      </c>
    </row>
    <row r="763" spans="5:21" x14ac:dyDescent="0.2">
      <c r="E763" s="32"/>
      <c r="F763" s="42"/>
      <c r="H763" s="34"/>
      <c r="I763" s="44"/>
      <c r="U763" s="23" t="e">
        <f>IF(VLOOKUP(E763,Locations[State],1,0)=E763,"Correct",)</f>
        <v>#N/A</v>
      </c>
    </row>
    <row r="764" spans="5:21" x14ac:dyDescent="0.2">
      <c r="E764" s="32"/>
      <c r="F764" s="42"/>
      <c r="H764" s="34"/>
      <c r="I764" s="44"/>
      <c r="U764" s="23" t="e">
        <f>IF(VLOOKUP(E764,Locations[State],1,0)=E764,"Correct",)</f>
        <v>#N/A</v>
      </c>
    </row>
    <row r="765" spans="5:21" x14ac:dyDescent="0.2">
      <c r="E765" s="32"/>
      <c r="F765" s="42"/>
      <c r="H765" s="34"/>
      <c r="I765" s="44"/>
      <c r="U765" s="23" t="e">
        <f>IF(VLOOKUP(E765,Locations[State],1,0)=E765,"Correct",)</f>
        <v>#N/A</v>
      </c>
    </row>
    <row r="766" spans="5:21" x14ac:dyDescent="0.2">
      <c r="E766" s="32"/>
      <c r="F766" s="42"/>
      <c r="H766" s="34"/>
      <c r="I766" s="44"/>
      <c r="U766" s="23" t="e">
        <f>IF(VLOOKUP(E766,Locations[State],1,0)=E766,"Correct",)</f>
        <v>#N/A</v>
      </c>
    </row>
    <row r="767" spans="5:21" x14ac:dyDescent="0.2">
      <c r="E767" s="32"/>
      <c r="F767" s="42"/>
      <c r="H767" s="34"/>
      <c r="I767" s="44"/>
      <c r="U767" s="23" t="e">
        <f>IF(VLOOKUP(E767,Locations[State],1,0)=E767,"Correct",)</f>
        <v>#N/A</v>
      </c>
    </row>
    <row r="768" spans="5:21" x14ac:dyDescent="0.2">
      <c r="E768" s="32"/>
      <c r="F768" s="42"/>
      <c r="H768" s="34"/>
      <c r="I768" s="44"/>
      <c r="U768" s="23" t="e">
        <f>IF(VLOOKUP(E768,Locations[State],1,0)=E768,"Correct",)</f>
        <v>#N/A</v>
      </c>
    </row>
    <row r="769" spans="5:21" x14ac:dyDescent="0.2">
      <c r="E769" s="32"/>
      <c r="F769" s="42"/>
      <c r="H769" s="34"/>
      <c r="I769" s="44"/>
      <c r="U769" s="23" t="e">
        <f>IF(VLOOKUP(E769,Locations[State],1,0)=E769,"Correct",)</f>
        <v>#N/A</v>
      </c>
    </row>
    <row r="770" spans="5:21" x14ac:dyDescent="0.2">
      <c r="E770" s="32"/>
      <c r="F770" s="42"/>
      <c r="H770" s="34"/>
      <c r="I770" s="44"/>
      <c r="U770" s="23" t="e">
        <f>IF(VLOOKUP(E770,Locations[State],1,0)=E770,"Correct",)</f>
        <v>#N/A</v>
      </c>
    </row>
    <row r="771" spans="5:21" x14ac:dyDescent="0.2">
      <c r="E771" s="32"/>
      <c r="F771" s="42"/>
      <c r="H771" s="34"/>
      <c r="I771" s="44"/>
      <c r="U771" s="23" t="e">
        <f>IF(VLOOKUP(E771,Locations[State],1,0)=E771,"Correct",)</f>
        <v>#N/A</v>
      </c>
    </row>
    <row r="772" spans="5:21" x14ac:dyDescent="0.2">
      <c r="E772" s="32"/>
      <c r="F772" s="42"/>
      <c r="H772" s="34"/>
      <c r="I772" s="44"/>
      <c r="U772" s="23" t="e">
        <f>IF(VLOOKUP(E772,Locations[State],1,0)=E772,"Correct",)</f>
        <v>#N/A</v>
      </c>
    </row>
    <row r="773" spans="5:21" x14ac:dyDescent="0.2">
      <c r="E773" s="32"/>
      <c r="F773" s="42"/>
      <c r="H773" s="34"/>
      <c r="I773" s="44"/>
      <c r="U773" s="23" t="e">
        <f>IF(VLOOKUP(E773,Locations[State],1,0)=E773,"Correct",)</f>
        <v>#N/A</v>
      </c>
    </row>
    <row r="774" spans="5:21" x14ac:dyDescent="0.2">
      <c r="E774" s="32"/>
      <c r="F774" s="42"/>
      <c r="H774" s="34"/>
      <c r="I774" s="44"/>
      <c r="U774" s="23" t="e">
        <f>IF(VLOOKUP(E774,Locations[State],1,0)=E774,"Correct",)</f>
        <v>#N/A</v>
      </c>
    </row>
    <row r="775" spans="5:21" x14ac:dyDescent="0.2">
      <c r="E775" s="32"/>
      <c r="F775" s="42"/>
      <c r="H775" s="34"/>
      <c r="I775" s="44"/>
      <c r="U775" s="23" t="e">
        <f>IF(VLOOKUP(E775,Locations[State],1,0)=E775,"Correct",)</f>
        <v>#N/A</v>
      </c>
    </row>
    <row r="776" spans="5:21" x14ac:dyDescent="0.2">
      <c r="E776" s="32"/>
      <c r="F776" s="42"/>
      <c r="H776" s="34"/>
      <c r="I776" s="44"/>
      <c r="U776" s="23" t="e">
        <f>IF(VLOOKUP(E776,Locations[State],1,0)=E776,"Correct",)</f>
        <v>#N/A</v>
      </c>
    </row>
    <row r="777" spans="5:21" x14ac:dyDescent="0.2">
      <c r="E777" s="32"/>
      <c r="F777" s="42"/>
      <c r="H777" s="34"/>
      <c r="I777" s="44"/>
      <c r="U777" s="23" t="e">
        <f>IF(VLOOKUP(E777,Locations[State],1,0)=E777,"Correct",)</f>
        <v>#N/A</v>
      </c>
    </row>
    <row r="778" spans="5:21" x14ac:dyDescent="0.2">
      <c r="E778" s="32"/>
      <c r="F778" s="42"/>
      <c r="H778" s="34"/>
      <c r="I778" s="44"/>
      <c r="U778" s="23" t="e">
        <f>IF(VLOOKUP(E778,Locations[State],1,0)=E778,"Correct",)</f>
        <v>#N/A</v>
      </c>
    </row>
    <row r="779" spans="5:21" x14ac:dyDescent="0.2">
      <c r="E779" s="32"/>
      <c r="F779" s="42"/>
      <c r="H779" s="34"/>
      <c r="I779" s="44"/>
      <c r="U779" s="23" t="e">
        <f>IF(VLOOKUP(E779,Locations[State],1,0)=E779,"Correct",)</f>
        <v>#N/A</v>
      </c>
    </row>
    <row r="780" spans="5:21" x14ac:dyDescent="0.2">
      <c r="E780" s="32"/>
      <c r="F780" s="42"/>
      <c r="H780" s="34"/>
      <c r="I780" s="44"/>
      <c r="U780" s="23" t="e">
        <f>IF(VLOOKUP(E780,Locations[State],1,0)=E780,"Correct",)</f>
        <v>#N/A</v>
      </c>
    </row>
    <row r="781" spans="5:21" x14ac:dyDescent="0.2">
      <c r="E781" s="32"/>
      <c r="F781" s="42"/>
      <c r="H781" s="34"/>
      <c r="I781" s="44"/>
      <c r="U781" s="23" t="e">
        <f>IF(VLOOKUP(E781,Locations[State],1,0)=E781,"Correct",)</f>
        <v>#N/A</v>
      </c>
    </row>
    <row r="782" spans="5:21" x14ac:dyDescent="0.2">
      <c r="E782" s="32"/>
      <c r="F782" s="42"/>
      <c r="H782" s="34"/>
      <c r="I782" s="44"/>
      <c r="U782" s="23" t="e">
        <f>IF(VLOOKUP(E782,Locations[State],1,0)=E782,"Correct",)</f>
        <v>#N/A</v>
      </c>
    </row>
    <row r="783" spans="5:21" x14ac:dyDescent="0.2">
      <c r="E783" s="32"/>
      <c r="F783" s="42"/>
      <c r="H783" s="34"/>
      <c r="I783" s="44"/>
      <c r="U783" s="23" t="e">
        <f>IF(VLOOKUP(E783,Locations[State],1,0)=E783,"Correct",)</f>
        <v>#N/A</v>
      </c>
    </row>
    <row r="784" spans="5:21" x14ac:dyDescent="0.2">
      <c r="E784" s="32"/>
      <c r="F784" s="42"/>
      <c r="H784" s="34"/>
      <c r="I784" s="44"/>
      <c r="U784" s="23" t="e">
        <f>IF(VLOOKUP(E784,Locations[State],1,0)=E784,"Correct",)</f>
        <v>#N/A</v>
      </c>
    </row>
    <row r="785" spans="5:21" x14ac:dyDescent="0.2">
      <c r="E785" s="32"/>
      <c r="F785" s="42"/>
      <c r="H785" s="34"/>
      <c r="I785" s="44"/>
      <c r="U785" s="23" t="e">
        <f>IF(VLOOKUP(E785,Locations[State],1,0)=E785,"Correct",)</f>
        <v>#N/A</v>
      </c>
    </row>
    <row r="786" spans="5:21" x14ac:dyDescent="0.2">
      <c r="E786" s="32"/>
      <c r="F786" s="42"/>
      <c r="H786" s="34"/>
      <c r="I786" s="44"/>
      <c r="U786" s="23" t="e">
        <f>IF(VLOOKUP(E786,Locations[State],1,0)=E786,"Correct",)</f>
        <v>#N/A</v>
      </c>
    </row>
    <row r="787" spans="5:21" x14ac:dyDescent="0.2">
      <c r="E787" s="32"/>
      <c r="F787" s="42"/>
      <c r="H787" s="34"/>
      <c r="I787" s="44"/>
      <c r="U787" s="23" t="e">
        <f>IF(VLOOKUP(E787,Locations[State],1,0)=E787,"Correct",)</f>
        <v>#N/A</v>
      </c>
    </row>
    <row r="788" spans="5:21" x14ac:dyDescent="0.2">
      <c r="E788" s="32"/>
      <c r="F788" s="42"/>
      <c r="H788" s="34"/>
      <c r="I788" s="44"/>
      <c r="U788" s="23" t="e">
        <f>IF(VLOOKUP(E788,Locations[State],1,0)=E788,"Correct",)</f>
        <v>#N/A</v>
      </c>
    </row>
    <row r="789" spans="5:21" x14ac:dyDescent="0.2">
      <c r="E789" s="32"/>
      <c r="F789" s="42"/>
      <c r="H789" s="34"/>
      <c r="I789" s="44"/>
      <c r="U789" s="23" t="e">
        <f>IF(VLOOKUP(E789,Locations[State],1,0)=E789,"Correct",)</f>
        <v>#N/A</v>
      </c>
    </row>
    <row r="790" spans="5:21" x14ac:dyDescent="0.2">
      <c r="E790" s="32"/>
      <c r="F790" s="42"/>
      <c r="H790" s="34"/>
      <c r="I790" s="44"/>
      <c r="U790" s="23" t="e">
        <f>IF(VLOOKUP(E790,Locations[State],1,0)=E790,"Correct",)</f>
        <v>#N/A</v>
      </c>
    </row>
    <row r="791" spans="5:21" x14ac:dyDescent="0.2">
      <c r="E791" s="32"/>
      <c r="F791" s="42"/>
      <c r="H791" s="34"/>
      <c r="I791" s="44"/>
      <c r="U791" s="23" t="e">
        <f>IF(VLOOKUP(E791,Locations[State],1,0)=E791,"Correct",)</f>
        <v>#N/A</v>
      </c>
    </row>
    <row r="792" spans="5:21" x14ac:dyDescent="0.2">
      <c r="E792" s="32"/>
      <c r="F792" s="42"/>
      <c r="H792" s="34"/>
      <c r="I792" s="44"/>
      <c r="U792" s="23" t="e">
        <f>IF(VLOOKUP(E792,Locations[State],1,0)=E792,"Correct",)</f>
        <v>#N/A</v>
      </c>
    </row>
    <row r="793" spans="5:21" x14ac:dyDescent="0.2">
      <c r="E793" s="32"/>
      <c r="F793" s="42"/>
      <c r="H793" s="34"/>
      <c r="I793" s="44"/>
      <c r="U793" s="23" t="e">
        <f>IF(VLOOKUP(E793,Locations[State],1,0)=E793,"Correct",)</f>
        <v>#N/A</v>
      </c>
    </row>
    <row r="794" spans="5:21" x14ac:dyDescent="0.2">
      <c r="E794" s="32"/>
      <c r="F794" s="42"/>
      <c r="H794" s="34"/>
      <c r="I794" s="44"/>
      <c r="U794" s="23" t="e">
        <f>IF(VLOOKUP(E794,Locations[State],1,0)=E794,"Correct",)</f>
        <v>#N/A</v>
      </c>
    </row>
    <row r="795" spans="5:21" x14ac:dyDescent="0.2">
      <c r="E795" s="32"/>
      <c r="F795" s="42"/>
      <c r="H795" s="34"/>
      <c r="I795" s="44"/>
      <c r="U795" s="23" t="e">
        <f>IF(VLOOKUP(E795,Locations[State],1,0)=E795,"Correct",)</f>
        <v>#N/A</v>
      </c>
    </row>
    <row r="796" spans="5:21" x14ac:dyDescent="0.2">
      <c r="E796" s="32"/>
      <c r="F796" s="42"/>
      <c r="H796" s="34"/>
      <c r="I796" s="44"/>
      <c r="U796" s="23" t="e">
        <f>IF(VLOOKUP(E796,Locations[State],1,0)=E796,"Correct",)</f>
        <v>#N/A</v>
      </c>
    </row>
    <row r="797" spans="5:21" x14ac:dyDescent="0.2">
      <c r="E797" s="32"/>
      <c r="F797" s="42"/>
      <c r="H797" s="34"/>
      <c r="I797" s="44"/>
      <c r="U797" s="23" t="e">
        <f>IF(VLOOKUP(E797,Locations[State],1,0)=E797,"Correct",)</f>
        <v>#N/A</v>
      </c>
    </row>
    <row r="798" spans="5:21" x14ac:dyDescent="0.2">
      <c r="E798" s="32"/>
      <c r="F798" s="42"/>
      <c r="H798" s="34"/>
      <c r="I798" s="44"/>
      <c r="U798" s="23" t="e">
        <f>IF(VLOOKUP(E798,Locations[State],1,0)=E798,"Correct",)</f>
        <v>#N/A</v>
      </c>
    </row>
    <row r="799" spans="5:21" x14ac:dyDescent="0.2">
      <c r="E799" s="32"/>
      <c r="F799" s="42"/>
      <c r="H799" s="34"/>
      <c r="I799" s="44"/>
      <c r="U799" s="23" t="e">
        <f>IF(VLOOKUP(E799,Locations[State],1,0)=E799,"Correct",)</f>
        <v>#N/A</v>
      </c>
    </row>
    <row r="800" spans="5:21" x14ac:dyDescent="0.2">
      <c r="E800" s="32"/>
      <c r="F800" s="42"/>
      <c r="H800" s="34"/>
      <c r="I800" s="44"/>
      <c r="U800" s="23" t="e">
        <f>IF(VLOOKUP(E800,Locations[State],1,0)=E800,"Correct",)</f>
        <v>#N/A</v>
      </c>
    </row>
    <row r="801" spans="5:21" x14ac:dyDescent="0.2">
      <c r="E801" s="32"/>
      <c r="F801" s="42"/>
      <c r="H801" s="34"/>
      <c r="I801" s="44"/>
      <c r="U801" s="23" t="e">
        <f>IF(VLOOKUP(E801,Locations[State],1,0)=E801,"Correct",)</f>
        <v>#N/A</v>
      </c>
    </row>
    <row r="802" spans="5:21" x14ac:dyDescent="0.2">
      <c r="E802" s="32"/>
      <c r="F802" s="42"/>
      <c r="H802" s="34"/>
      <c r="I802" s="44"/>
      <c r="U802" s="23" t="e">
        <f>IF(VLOOKUP(E802,Locations[State],1,0)=E802,"Correct",)</f>
        <v>#N/A</v>
      </c>
    </row>
    <row r="803" spans="5:21" x14ac:dyDescent="0.2">
      <c r="E803" s="32"/>
      <c r="F803" s="42"/>
      <c r="H803" s="34"/>
      <c r="I803" s="44"/>
      <c r="U803" s="23" t="e">
        <f>IF(VLOOKUP(E803,Locations[State],1,0)=E803,"Correct",)</f>
        <v>#N/A</v>
      </c>
    </row>
    <row r="804" spans="5:21" x14ac:dyDescent="0.2">
      <c r="E804" s="32"/>
      <c r="F804" s="42"/>
      <c r="H804" s="34"/>
      <c r="I804" s="44"/>
      <c r="U804" s="23" t="e">
        <f>IF(VLOOKUP(E804,Locations[State],1,0)=E804,"Correct",)</f>
        <v>#N/A</v>
      </c>
    </row>
    <row r="805" spans="5:21" x14ac:dyDescent="0.2">
      <c r="E805" s="32"/>
      <c r="F805" s="42"/>
      <c r="H805" s="34"/>
      <c r="I805" s="44"/>
      <c r="U805" s="23" t="e">
        <f>IF(VLOOKUP(E805,Locations[State],1,0)=E805,"Correct",)</f>
        <v>#N/A</v>
      </c>
    </row>
    <row r="806" spans="5:21" x14ac:dyDescent="0.2">
      <c r="E806" s="32"/>
      <c r="F806" s="42"/>
      <c r="H806" s="34"/>
      <c r="I806" s="44"/>
      <c r="U806" s="23" t="e">
        <f>IF(VLOOKUP(E806,Locations[State],1,0)=E806,"Correct",)</f>
        <v>#N/A</v>
      </c>
    </row>
    <row r="807" spans="5:21" x14ac:dyDescent="0.2">
      <c r="E807" s="32"/>
      <c r="F807" s="42"/>
      <c r="H807" s="34"/>
      <c r="I807" s="44"/>
      <c r="U807" s="23" t="e">
        <f>IF(VLOOKUP(E807,Locations[State],1,0)=E807,"Correct",)</f>
        <v>#N/A</v>
      </c>
    </row>
    <row r="808" spans="5:21" x14ac:dyDescent="0.2">
      <c r="E808" s="32"/>
      <c r="F808" s="42"/>
      <c r="H808" s="34"/>
      <c r="I808" s="44"/>
      <c r="U808" s="23" t="e">
        <f>IF(VLOOKUP(E808,Locations[State],1,0)=E808,"Correct",)</f>
        <v>#N/A</v>
      </c>
    </row>
    <row r="809" spans="5:21" x14ac:dyDescent="0.2">
      <c r="E809" s="32"/>
      <c r="F809" s="42"/>
      <c r="H809" s="34"/>
      <c r="I809" s="44"/>
      <c r="U809" s="23" t="e">
        <f>IF(VLOOKUP(E809,Locations[State],1,0)=E809,"Correct",)</f>
        <v>#N/A</v>
      </c>
    </row>
    <row r="810" spans="5:21" x14ac:dyDescent="0.2">
      <c r="E810" s="32"/>
      <c r="F810" s="42"/>
      <c r="H810" s="34"/>
      <c r="I810" s="44"/>
      <c r="U810" s="23" t="e">
        <f>IF(VLOOKUP(E810,Locations[State],1,0)=E810,"Correct",)</f>
        <v>#N/A</v>
      </c>
    </row>
    <row r="811" spans="5:21" x14ac:dyDescent="0.2">
      <c r="E811" s="32"/>
      <c r="F811" s="42"/>
      <c r="H811" s="34"/>
      <c r="I811" s="44"/>
      <c r="U811" s="23" t="e">
        <f>IF(VLOOKUP(E811,Locations[State],1,0)=E811,"Correct",)</f>
        <v>#N/A</v>
      </c>
    </row>
    <row r="812" spans="5:21" x14ac:dyDescent="0.2">
      <c r="E812" s="32"/>
      <c r="F812" s="42"/>
      <c r="H812" s="34"/>
      <c r="I812" s="44"/>
      <c r="U812" s="23" t="e">
        <f>IF(VLOOKUP(E812,Locations[State],1,0)=E812,"Correct",)</f>
        <v>#N/A</v>
      </c>
    </row>
    <row r="813" spans="5:21" x14ac:dyDescent="0.2">
      <c r="E813" s="32"/>
      <c r="F813" s="42"/>
      <c r="H813" s="34"/>
      <c r="I813" s="44"/>
      <c r="U813" s="23" t="e">
        <f>IF(VLOOKUP(E813,Locations[State],1,0)=E813,"Correct",)</f>
        <v>#N/A</v>
      </c>
    </row>
    <row r="814" spans="5:21" x14ac:dyDescent="0.2">
      <c r="E814" s="32"/>
      <c r="F814" s="42"/>
      <c r="H814" s="34"/>
      <c r="I814" s="44"/>
      <c r="U814" s="23" t="e">
        <f>IF(VLOOKUP(E814,Locations[State],1,0)=E814,"Correct",)</f>
        <v>#N/A</v>
      </c>
    </row>
    <row r="815" spans="5:21" x14ac:dyDescent="0.2">
      <c r="E815" s="32"/>
      <c r="F815" s="42"/>
      <c r="H815" s="34"/>
      <c r="I815" s="44"/>
      <c r="U815" s="23" t="e">
        <f>IF(VLOOKUP(E815,Locations[State],1,0)=E815,"Correct",)</f>
        <v>#N/A</v>
      </c>
    </row>
    <row r="816" spans="5:21" x14ac:dyDescent="0.2">
      <c r="E816" s="32"/>
      <c r="F816" s="42"/>
      <c r="H816" s="34"/>
      <c r="I816" s="44"/>
      <c r="U816" s="23" t="e">
        <f>IF(VLOOKUP(E816,Locations[State],1,0)=E816,"Correct",)</f>
        <v>#N/A</v>
      </c>
    </row>
    <row r="817" spans="5:21" x14ac:dyDescent="0.2">
      <c r="E817" s="32"/>
      <c r="F817" s="42"/>
      <c r="H817" s="34"/>
      <c r="I817" s="44"/>
      <c r="U817" s="23" t="e">
        <f>IF(VLOOKUP(E817,Locations[State],1,0)=E817,"Correct",)</f>
        <v>#N/A</v>
      </c>
    </row>
    <row r="818" spans="5:21" x14ac:dyDescent="0.2">
      <c r="E818" s="32"/>
      <c r="F818" s="42"/>
      <c r="H818" s="34"/>
      <c r="I818" s="44"/>
      <c r="U818" s="23" t="e">
        <f>IF(VLOOKUP(E818,Locations[State],1,0)=E818,"Correct",)</f>
        <v>#N/A</v>
      </c>
    </row>
    <row r="819" spans="5:21" x14ac:dyDescent="0.2">
      <c r="E819" s="32"/>
      <c r="F819" s="42"/>
      <c r="H819" s="34"/>
      <c r="I819" s="44"/>
      <c r="U819" s="23" t="e">
        <f>IF(VLOOKUP(E819,Locations[State],1,0)=E819,"Correct",)</f>
        <v>#N/A</v>
      </c>
    </row>
    <row r="820" spans="5:21" x14ac:dyDescent="0.2">
      <c r="E820" s="32"/>
      <c r="F820" s="42"/>
      <c r="H820" s="34"/>
      <c r="I820" s="44"/>
      <c r="U820" s="23" t="e">
        <f>IF(VLOOKUP(E820,Locations[State],1,0)=E820,"Correct",)</f>
        <v>#N/A</v>
      </c>
    </row>
    <row r="821" spans="5:21" x14ac:dyDescent="0.2">
      <c r="E821" s="32"/>
      <c r="F821" s="42"/>
      <c r="H821" s="34"/>
      <c r="I821" s="44"/>
      <c r="U821" s="23" t="e">
        <f>IF(VLOOKUP(E821,Locations[State],1,0)=E821,"Correct",)</f>
        <v>#N/A</v>
      </c>
    </row>
    <row r="822" spans="5:21" x14ac:dyDescent="0.2">
      <c r="E822" s="32"/>
      <c r="F822" s="42"/>
      <c r="H822" s="34"/>
      <c r="I822" s="44"/>
      <c r="U822" s="23" t="e">
        <f>IF(VLOOKUP(E822,Locations[State],1,0)=E822,"Correct",)</f>
        <v>#N/A</v>
      </c>
    </row>
    <row r="823" spans="5:21" x14ac:dyDescent="0.2">
      <c r="E823" s="32"/>
      <c r="F823" s="42"/>
      <c r="H823" s="34"/>
      <c r="I823" s="44"/>
      <c r="U823" s="23" t="e">
        <f>IF(VLOOKUP(E823,Locations[State],1,0)=E823,"Correct",)</f>
        <v>#N/A</v>
      </c>
    </row>
    <row r="824" spans="5:21" x14ac:dyDescent="0.2">
      <c r="E824" s="32"/>
      <c r="F824" s="42"/>
      <c r="H824" s="34"/>
      <c r="I824" s="44"/>
      <c r="U824" s="23" t="e">
        <f>IF(VLOOKUP(E824,Locations[State],1,0)=E824,"Correct",)</f>
        <v>#N/A</v>
      </c>
    </row>
    <row r="825" spans="5:21" x14ac:dyDescent="0.2">
      <c r="E825" s="32"/>
      <c r="F825" s="42"/>
      <c r="H825" s="34"/>
      <c r="I825" s="44"/>
      <c r="U825" s="23" t="e">
        <f>IF(VLOOKUP(E825,Locations[State],1,0)=E825,"Correct",)</f>
        <v>#N/A</v>
      </c>
    </row>
    <row r="826" spans="5:21" x14ac:dyDescent="0.2">
      <c r="E826" s="32"/>
      <c r="F826" s="42"/>
      <c r="H826" s="34"/>
      <c r="I826" s="44"/>
      <c r="U826" s="23" t="e">
        <f>IF(VLOOKUP(E826,Locations[State],1,0)=E826,"Correct",)</f>
        <v>#N/A</v>
      </c>
    </row>
    <row r="827" spans="5:21" x14ac:dyDescent="0.2">
      <c r="E827" s="32"/>
      <c r="F827" s="42"/>
      <c r="H827" s="34"/>
      <c r="I827" s="44"/>
      <c r="U827" s="23" t="e">
        <f>IF(VLOOKUP(E827,Locations[State],1,0)=E827,"Correct",)</f>
        <v>#N/A</v>
      </c>
    </row>
    <row r="828" spans="5:21" x14ac:dyDescent="0.2">
      <c r="E828" s="32"/>
      <c r="F828" s="42"/>
      <c r="H828" s="34"/>
      <c r="I828" s="44"/>
      <c r="U828" s="23" t="e">
        <f>IF(VLOOKUP(E828,Locations[State],1,0)=E828,"Correct",)</f>
        <v>#N/A</v>
      </c>
    </row>
    <row r="829" spans="5:21" x14ac:dyDescent="0.2">
      <c r="E829" s="32"/>
      <c r="F829" s="42"/>
      <c r="H829" s="34"/>
      <c r="I829" s="44"/>
      <c r="U829" s="23" t="e">
        <f>IF(VLOOKUP(E829,Locations[State],1,0)=E829,"Correct",)</f>
        <v>#N/A</v>
      </c>
    </row>
    <row r="830" spans="5:21" x14ac:dyDescent="0.2">
      <c r="E830" s="32"/>
      <c r="F830" s="42"/>
      <c r="H830" s="34"/>
      <c r="I830" s="44"/>
      <c r="U830" s="23" t="e">
        <f>IF(VLOOKUP(E830,Locations[State],1,0)=E830,"Correct",)</f>
        <v>#N/A</v>
      </c>
    </row>
    <row r="831" spans="5:21" x14ac:dyDescent="0.2">
      <c r="E831" s="32"/>
      <c r="F831" s="42"/>
      <c r="H831" s="34"/>
      <c r="I831" s="44"/>
      <c r="U831" s="23" t="e">
        <f>IF(VLOOKUP(E831,Locations[State],1,0)=E831,"Correct",)</f>
        <v>#N/A</v>
      </c>
    </row>
    <row r="832" spans="5:21" x14ac:dyDescent="0.2">
      <c r="E832" s="32"/>
      <c r="F832" s="42"/>
      <c r="H832" s="34"/>
      <c r="I832" s="44"/>
      <c r="U832" s="23" t="e">
        <f>IF(VLOOKUP(E832,Locations[State],1,0)=E832,"Correct",)</f>
        <v>#N/A</v>
      </c>
    </row>
    <row r="833" spans="5:21" x14ac:dyDescent="0.2">
      <c r="E833" s="32"/>
      <c r="F833" s="42"/>
      <c r="H833" s="34"/>
      <c r="I833" s="44"/>
      <c r="U833" s="23" t="e">
        <f>IF(VLOOKUP(E833,Locations[State],1,0)=E833,"Correct",)</f>
        <v>#N/A</v>
      </c>
    </row>
    <row r="834" spans="5:21" x14ac:dyDescent="0.2">
      <c r="E834" s="32"/>
      <c r="F834" s="42"/>
      <c r="H834" s="34"/>
      <c r="I834" s="44"/>
      <c r="U834" s="23" t="e">
        <f>IF(VLOOKUP(E834,Locations[State],1,0)=E834,"Correct",)</f>
        <v>#N/A</v>
      </c>
    </row>
    <row r="835" spans="5:21" x14ac:dyDescent="0.2">
      <c r="E835" s="32"/>
      <c r="F835" s="42"/>
      <c r="H835" s="34"/>
      <c r="I835" s="44"/>
      <c r="U835" s="23" t="e">
        <f>IF(VLOOKUP(E835,Locations[State],1,0)=E835,"Correct",)</f>
        <v>#N/A</v>
      </c>
    </row>
    <row r="836" spans="5:21" x14ac:dyDescent="0.2">
      <c r="E836" s="32"/>
      <c r="F836" s="42"/>
      <c r="H836" s="34"/>
      <c r="I836" s="44"/>
      <c r="U836" s="23" t="e">
        <f>IF(VLOOKUP(E836,Locations[State],1,0)=E836,"Correct",)</f>
        <v>#N/A</v>
      </c>
    </row>
    <row r="837" spans="5:21" x14ac:dyDescent="0.2">
      <c r="E837" s="32"/>
      <c r="F837" s="42"/>
      <c r="H837" s="34"/>
      <c r="I837" s="44"/>
      <c r="U837" s="23" t="e">
        <f>IF(VLOOKUP(E837,Locations[State],1,0)=E837,"Correct",)</f>
        <v>#N/A</v>
      </c>
    </row>
    <row r="838" spans="5:21" x14ac:dyDescent="0.2">
      <c r="E838" s="32"/>
      <c r="F838" s="42"/>
      <c r="H838" s="34"/>
      <c r="I838" s="44"/>
      <c r="U838" s="23" t="e">
        <f>IF(VLOOKUP(E838,Locations[State],1,0)=E838,"Correct",)</f>
        <v>#N/A</v>
      </c>
    </row>
    <row r="839" spans="5:21" x14ac:dyDescent="0.2">
      <c r="E839" s="32"/>
      <c r="F839" s="42"/>
      <c r="H839" s="34"/>
      <c r="I839" s="44"/>
      <c r="U839" s="23" t="e">
        <f>IF(VLOOKUP(E839,Locations[State],1,0)=E839,"Correct",)</f>
        <v>#N/A</v>
      </c>
    </row>
    <row r="840" spans="5:21" x14ac:dyDescent="0.2">
      <c r="E840" s="32"/>
      <c r="F840" s="42"/>
      <c r="H840" s="34"/>
      <c r="I840" s="44"/>
      <c r="U840" s="23" t="e">
        <f>IF(VLOOKUP(E840,Locations[State],1,0)=E840,"Correct",)</f>
        <v>#N/A</v>
      </c>
    </row>
    <row r="841" spans="5:21" x14ac:dyDescent="0.2">
      <c r="E841" s="32"/>
      <c r="F841" s="42"/>
      <c r="H841" s="34"/>
      <c r="I841" s="44"/>
      <c r="U841" s="23" t="e">
        <f>IF(VLOOKUP(E841,Locations[State],1,0)=E841,"Correct",)</f>
        <v>#N/A</v>
      </c>
    </row>
    <row r="842" spans="5:21" x14ac:dyDescent="0.2">
      <c r="E842" s="32"/>
      <c r="F842" s="42"/>
      <c r="H842" s="34"/>
      <c r="I842" s="44"/>
      <c r="U842" s="23" t="e">
        <f>IF(VLOOKUP(E842,Locations[State],1,0)=E842,"Correct",)</f>
        <v>#N/A</v>
      </c>
    </row>
    <row r="843" spans="5:21" x14ac:dyDescent="0.2">
      <c r="E843" s="32"/>
      <c r="F843" s="42"/>
      <c r="H843" s="34"/>
      <c r="I843" s="44"/>
      <c r="U843" s="23" t="e">
        <f>IF(VLOOKUP(E843,Locations[State],1,0)=E843,"Correct",)</f>
        <v>#N/A</v>
      </c>
    </row>
    <row r="844" spans="5:21" x14ac:dyDescent="0.2">
      <c r="E844" s="32"/>
      <c r="F844" s="42"/>
      <c r="H844" s="34"/>
      <c r="I844" s="44"/>
      <c r="U844" s="23" t="e">
        <f>IF(VLOOKUP(E844,Locations[State],1,0)=E844,"Correct",)</f>
        <v>#N/A</v>
      </c>
    </row>
    <row r="845" spans="5:21" x14ac:dyDescent="0.2">
      <c r="E845" s="32"/>
      <c r="F845" s="42"/>
      <c r="H845" s="34"/>
      <c r="I845" s="44"/>
      <c r="U845" s="23" t="e">
        <f>IF(VLOOKUP(E845,Locations[State],1,0)=E845,"Correct",)</f>
        <v>#N/A</v>
      </c>
    </row>
    <row r="846" spans="5:21" x14ac:dyDescent="0.2">
      <c r="E846" s="32"/>
      <c r="F846" s="42"/>
      <c r="H846" s="34"/>
      <c r="I846" s="44"/>
      <c r="U846" s="23" t="e">
        <f>IF(VLOOKUP(E846,Locations[State],1,0)=E846,"Correct",)</f>
        <v>#N/A</v>
      </c>
    </row>
    <row r="847" spans="5:21" x14ac:dyDescent="0.2">
      <c r="E847" s="32"/>
      <c r="F847" s="42"/>
      <c r="H847" s="34"/>
      <c r="I847" s="44"/>
      <c r="U847" s="23" t="e">
        <f>IF(VLOOKUP(E847,Locations[State],1,0)=E847,"Correct",)</f>
        <v>#N/A</v>
      </c>
    </row>
    <row r="848" spans="5:21" x14ac:dyDescent="0.2">
      <c r="E848" s="32"/>
      <c r="F848" s="42"/>
      <c r="H848" s="34"/>
      <c r="I848" s="44"/>
      <c r="U848" s="23" t="e">
        <f>IF(VLOOKUP(E848,Locations[State],1,0)=E848,"Correct",)</f>
        <v>#N/A</v>
      </c>
    </row>
    <row r="849" spans="5:21" x14ac:dyDescent="0.2">
      <c r="E849" s="32"/>
      <c r="F849" s="42"/>
      <c r="H849" s="34"/>
      <c r="I849" s="44"/>
      <c r="U849" s="23" t="e">
        <f>IF(VLOOKUP(E849,Locations[State],1,0)=E849,"Correct",)</f>
        <v>#N/A</v>
      </c>
    </row>
    <row r="850" spans="5:21" x14ac:dyDescent="0.2">
      <c r="E850" s="32"/>
      <c r="F850" s="42"/>
      <c r="H850" s="34"/>
      <c r="I850" s="44"/>
      <c r="U850" s="23" t="e">
        <f>IF(VLOOKUP(E850,Locations[State],1,0)=E850,"Correct",)</f>
        <v>#N/A</v>
      </c>
    </row>
    <row r="851" spans="5:21" x14ac:dyDescent="0.2">
      <c r="E851" s="32"/>
      <c r="F851" s="42"/>
      <c r="H851" s="34"/>
      <c r="I851" s="44"/>
      <c r="U851" s="23" t="e">
        <f>IF(VLOOKUP(E851,Locations[State],1,0)=E851,"Correct",)</f>
        <v>#N/A</v>
      </c>
    </row>
    <row r="852" spans="5:21" x14ac:dyDescent="0.2">
      <c r="E852" s="32"/>
      <c r="F852" s="42"/>
      <c r="H852" s="34"/>
      <c r="I852" s="44"/>
      <c r="U852" s="23" t="e">
        <f>IF(VLOOKUP(E852,Locations[State],1,0)=E852,"Correct",)</f>
        <v>#N/A</v>
      </c>
    </row>
    <row r="853" spans="5:21" x14ac:dyDescent="0.2">
      <c r="E853" s="32"/>
      <c r="F853" s="42"/>
      <c r="H853" s="34"/>
      <c r="I853" s="44"/>
      <c r="U853" s="23" t="e">
        <f>IF(VLOOKUP(E853,Locations[State],1,0)=E853,"Correct",)</f>
        <v>#N/A</v>
      </c>
    </row>
    <row r="854" spans="5:21" x14ac:dyDescent="0.2">
      <c r="E854" s="32"/>
      <c r="F854" s="42"/>
      <c r="H854" s="34"/>
      <c r="I854" s="44"/>
      <c r="U854" s="23" t="e">
        <f>IF(VLOOKUP(E854,Locations[State],1,0)=E854,"Correct",)</f>
        <v>#N/A</v>
      </c>
    </row>
    <row r="855" spans="5:21" x14ac:dyDescent="0.2">
      <c r="E855" s="32"/>
      <c r="F855" s="42"/>
      <c r="H855" s="34"/>
      <c r="I855" s="44"/>
      <c r="U855" s="23" t="e">
        <f>IF(VLOOKUP(E855,Locations[State],1,0)=E855,"Correct",)</f>
        <v>#N/A</v>
      </c>
    </row>
    <row r="856" spans="5:21" x14ac:dyDescent="0.2">
      <c r="E856" s="32"/>
      <c r="F856" s="42"/>
      <c r="H856" s="34"/>
      <c r="I856" s="44"/>
      <c r="U856" s="23" t="e">
        <f>IF(VLOOKUP(E856,Locations[State],1,0)=E856,"Correct",)</f>
        <v>#N/A</v>
      </c>
    </row>
    <row r="857" spans="5:21" x14ac:dyDescent="0.2">
      <c r="E857" s="32"/>
      <c r="F857" s="42"/>
      <c r="H857" s="34"/>
      <c r="I857" s="44"/>
      <c r="U857" s="23" t="e">
        <f>IF(VLOOKUP(E857,Locations[State],1,0)=E857,"Correct",)</f>
        <v>#N/A</v>
      </c>
    </row>
    <row r="858" spans="5:21" x14ac:dyDescent="0.2">
      <c r="E858" s="32"/>
      <c r="F858" s="42"/>
      <c r="H858" s="34"/>
      <c r="I858" s="44"/>
      <c r="U858" s="23" t="e">
        <f>IF(VLOOKUP(E858,Locations[State],1,0)=E858,"Correct",)</f>
        <v>#N/A</v>
      </c>
    </row>
    <row r="859" spans="5:21" x14ac:dyDescent="0.2">
      <c r="E859" s="32"/>
      <c r="F859" s="42"/>
      <c r="H859" s="34"/>
      <c r="I859" s="44"/>
      <c r="U859" s="23" t="e">
        <f>IF(VLOOKUP(E859,Locations[State],1,0)=E859,"Correct",)</f>
        <v>#N/A</v>
      </c>
    </row>
    <row r="860" spans="5:21" x14ac:dyDescent="0.2">
      <c r="E860" s="32"/>
      <c r="F860" s="42"/>
      <c r="H860" s="34"/>
      <c r="I860" s="44"/>
      <c r="U860" s="23" t="e">
        <f>IF(VLOOKUP(E860,Locations[State],1,0)=E860,"Correct",)</f>
        <v>#N/A</v>
      </c>
    </row>
    <row r="861" spans="5:21" x14ac:dyDescent="0.2">
      <c r="E861" s="32"/>
      <c r="F861" s="42"/>
      <c r="H861" s="34"/>
      <c r="I861" s="44"/>
      <c r="U861" s="23" t="e">
        <f>IF(VLOOKUP(E861,Locations[State],1,0)=E861,"Correct",)</f>
        <v>#N/A</v>
      </c>
    </row>
    <row r="862" spans="5:21" x14ac:dyDescent="0.2">
      <c r="E862" s="32"/>
      <c r="F862" s="42"/>
      <c r="H862" s="34"/>
      <c r="I862" s="44"/>
      <c r="U862" s="23" t="e">
        <f>IF(VLOOKUP(E862,Locations[State],1,0)=E862,"Correct",)</f>
        <v>#N/A</v>
      </c>
    </row>
    <row r="863" spans="5:21" x14ac:dyDescent="0.2">
      <c r="E863" s="32"/>
      <c r="F863" s="42"/>
      <c r="H863" s="34"/>
      <c r="I863" s="44"/>
      <c r="U863" s="23" t="e">
        <f>IF(VLOOKUP(E863,Locations[State],1,0)=E863,"Correct",)</f>
        <v>#N/A</v>
      </c>
    </row>
    <row r="864" spans="5:21" x14ac:dyDescent="0.2">
      <c r="E864" s="32"/>
      <c r="F864" s="42"/>
      <c r="H864" s="34"/>
      <c r="I864" s="44"/>
      <c r="U864" s="23" t="e">
        <f>IF(VLOOKUP(E864,Locations[State],1,0)=E864,"Correct",)</f>
        <v>#N/A</v>
      </c>
    </row>
    <row r="865" spans="5:21" x14ac:dyDescent="0.2">
      <c r="E865" s="32"/>
      <c r="F865" s="42"/>
      <c r="H865" s="34"/>
      <c r="I865" s="44"/>
      <c r="U865" s="23" t="e">
        <f>IF(VLOOKUP(E865,Locations[State],1,0)=E865,"Correct",)</f>
        <v>#N/A</v>
      </c>
    </row>
    <row r="866" spans="5:21" x14ac:dyDescent="0.2">
      <c r="E866" s="32"/>
      <c r="F866" s="42"/>
      <c r="H866" s="34"/>
      <c r="I866" s="44"/>
      <c r="U866" s="23" t="e">
        <f>IF(VLOOKUP(E866,Locations[State],1,0)=E866,"Correct",)</f>
        <v>#N/A</v>
      </c>
    </row>
    <row r="867" spans="5:21" x14ac:dyDescent="0.2">
      <c r="E867" s="32"/>
      <c r="F867" s="42"/>
      <c r="H867" s="34"/>
      <c r="I867" s="44"/>
      <c r="U867" s="23" t="e">
        <f>IF(VLOOKUP(E867,Locations[State],1,0)=E867,"Correct",)</f>
        <v>#N/A</v>
      </c>
    </row>
    <row r="868" spans="5:21" x14ac:dyDescent="0.2">
      <c r="E868" s="32"/>
      <c r="F868" s="42"/>
      <c r="H868" s="34"/>
      <c r="I868" s="44"/>
      <c r="U868" s="23" t="e">
        <f>IF(VLOOKUP(E868,Locations[State],1,0)=E868,"Correct",)</f>
        <v>#N/A</v>
      </c>
    </row>
    <row r="869" spans="5:21" x14ac:dyDescent="0.2">
      <c r="E869" s="32"/>
      <c r="F869" s="42"/>
      <c r="H869" s="34"/>
      <c r="I869" s="44"/>
      <c r="U869" s="23" t="e">
        <f>IF(VLOOKUP(E869,Locations[State],1,0)=E869,"Correct",)</f>
        <v>#N/A</v>
      </c>
    </row>
    <row r="870" spans="5:21" x14ac:dyDescent="0.2">
      <c r="E870" s="32"/>
      <c r="F870" s="42"/>
      <c r="H870" s="34"/>
      <c r="I870" s="44"/>
      <c r="U870" s="23" t="e">
        <f>IF(VLOOKUP(E870,Locations[State],1,0)=E870,"Correct",)</f>
        <v>#N/A</v>
      </c>
    </row>
    <row r="871" spans="5:21" x14ac:dyDescent="0.2">
      <c r="E871" s="32"/>
      <c r="F871" s="42"/>
      <c r="H871" s="34"/>
      <c r="I871" s="44"/>
      <c r="U871" s="23" t="e">
        <f>IF(VLOOKUP(E871,Locations[State],1,0)=E871,"Correct",)</f>
        <v>#N/A</v>
      </c>
    </row>
    <row r="872" spans="5:21" x14ac:dyDescent="0.2">
      <c r="E872" s="32"/>
      <c r="F872" s="42"/>
      <c r="H872" s="34"/>
      <c r="I872" s="44"/>
      <c r="U872" s="23" t="e">
        <f>IF(VLOOKUP(E872,Locations[State],1,0)=E872,"Correct",)</f>
        <v>#N/A</v>
      </c>
    </row>
    <row r="873" spans="5:21" x14ac:dyDescent="0.2">
      <c r="E873" s="32"/>
      <c r="F873" s="42"/>
      <c r="H873" s="34"/>
      <c r="I873" s="44"/>
      <c r="U873" s="23" t="e">
        <f>IF(VLOOKUP(E873,Locations[State],1,0)=E873,"Correct",)</f>
        <v>#N/A</v>
      </c>
    </row>
    <row r="874" spans="5:21" x14ac:dyDescent="0.2">
      <c r="E874" s="32"/>
      <c r="F874" s="42"/>
      <c r="H874" s="34"/>
      <c r="I874" s="44"/>
      <c r="U874" s="23" t="e">
        <f>IF(VLOOKUP(E874,Locations[State],1,0)=E874,"Correct",)</f>
        <v>#N/A</v>
      </c>
    </row>
    <row r="875" spans="5:21" x14ac:dyDescent="0.2">
      <c r="E875" s="32"/>
      <c r="F875" s="42"/>
      <c r="H875" s="34"/>
      <c r="I875" s="44"/>
      <c r="U875" s="23" t="e">
        <f>IF(VLOOKUP(E875,Locations[State],1,0)=E875,"Correct",)</f>
        <v>#N/A</v>
      </c>
    </row>
    <row r="876" spans="5:21" x14ac:dyDescent="0.2">
      <c r="E876" s="32"/>
      <c r="F876" s="42"/>
      <c r="H876" s="34"/>
      <c r="I876" s="44"/>
      <c r="U876" s="23" t="e">
        <f>IF(VLOOKUP(E876,Locations[State],1,0)=E876,"Correct",)</f>
        <v>#N/A</v>
      </c>
    </row>
    <row r="877" spans="5:21" x14ac:dyDescent="0.2">
      <c r="E877" s="32"/>
      <c r="F877" s="42"/>
      <c r="H877" s="34"/>
      <c r="I877" s="44"/>
      <c r="U877" s="23" t="e">
        <f>IF(VLOOKUP(E877,Locations[State],1,0)=E877,"Correct",)</f>
        <v>#N/A</v>
      </c>
    </row>
    <row r="878" spans="5:21" x14ac:dyDescent="0.2">
      <c r="E878" s="32"/>
      <c r="F878" s="42"/>
      <c r="H878" s="34"/>
      <c r="I878" s="44"/>
      <c r="U878" s="23" t="e">
        <f>IF(VLOOKUP(E878,Locations[State],1,0)=E878,"Correct",)</f>
        <v>#N/A</v>
      </c>
    </row>
    <row r="879" spans="5:21" x14ac:dyDescent="0.2">
      <c r="E879" s="32"/>
      <c r="F879" s="42"/>
      <c r="H879" s="34"/>
      <c r="I879" s="44"/>
      <c r="U879" s="23" t="e">
        <f>IF(VLOOKUP(E879,Locations[State],1,0)=E879,"Correct",)</f>
        <v>#N/A</v>
      </c>
    </row>
    <row r="880" spans="5:21" x14ac:dyDescent="0.2">
      <c r="E880" s="32"/>
      <c r="F880" s="42"/>
      <c r="H880" s="34"/>
      <c r="I880" s="44"/>
      <c r="U880" s="23" t="e">
        <f>IF(VLOOKUP(E880,Locations[State],1,0)=E880,"Correct",)</f>
        <v>#N/A</v>
      </c>
    </row>
    <row r="881" spans="5:21" x14ac:dyDescent="0.2">
      <c r="E881" s="32"/>
      <c r="F881" s="42"/>
      <c r="H881" s="34"/>
      <c r="I881" s="44"/>
      <c r="U881" s="23" t="e">
        <f>IF(VLOOKUP(E881,Locations[State],1,0)=E881,"Correct",)</f>
        <v>#N/A</v>
      </c>
    </row>
    <row r="882" spans="5:21" x14ac:dyDescent="0.2">
      <c r="E882" s="32"/>
      <c r="F882" s="42"/>
      <c r="H882" s="34"/>
      <c r="I882" s="44"/>
      <c r="U882" s="23" t="e">
        <f>IF(VLOOKUP(E882,Locations[State],1,0)=E882,"Correct",)</f>
        <v>#N/A</v>
      </c>
    </row>
    <row r="883" spans="5:21" x14ac:dyDescent="0.2">
      <c r="E883" s="32"/>
      <c r="F883" s="42"/>
      <c r="H883" s="34"/>
      <c r="I883" s="44"/>
      <c r="U883" s="23" t="e">
        <f>IF(VLOOKUP(E883,Locations[State],1,0)=E883,"Correct",)</f>
        <v>#N/A</v>
      </c>
    </row>
    <row r="884" spans="5:21" x14ac:dyDescent="0.2">
      <c r="E884" s="32"/>
      <c r="F884" s="42"/>
      <c r="H884" s="34"/>
      <c r="I884" s="44"/>
      <c r="U884" s="23" t="e">
        <f>IF(VLOOKUP(E884,Locations[State],1,0)=E884,"Correct",)</f>
        <v>#N/A</v>
      </c>
    </row>
    <row r="885" spans="5:21" x14ac:dyDescent="0.2">
      <c r="E885" s="32"/>
      <c r="F885" s="42"/>
      <c r="H885" s="34"/>
      <c r="I885" s="44"/>
      <c r="U885" s="23" t="e">
        <f>IF(VLOOKUP(E885,Locations[State],1,0)=E885,"Correct",)</f>
        <v>#N/A</v>
      </c>
    </row>
    <row r="886" spans="5:21" x14ac:dyDescent="0.2">
      <c r="E886" s="32"/>
      <c r="F886" s="42"/>
      <c r="H886" s="34"/>
      <c r="I886" s="44"/>
      <c r="U886" s="23" t="e">
        <f>IF(VLOOKUP(E886,Locations[State],1,0)=E886,"Correct",)</f>
        <v>#N/A</v>
      </c>
    </row>
    <row r="887" spans="5:21" x14ac:dyDescent="0.2">
      <c r="E887" s="32"/>
      <c r="F887" s="42"/>
      <c r="H887" s="34"/>
      <c r="I887" s="44"/>
      <c r="U887" s="23" t="e">
        <f>IF(VLOOKUP(E887,Locations[State],1,0)=E887,"Correct",)</f>
        <v>#N/A</v>
      </c>
    </row>
    <row r="888" spans="5:21" x14ac:dyDescent="0.2">
      <c r="E888" s="32"/>
      <c r="F888" s="42"/>
      <c r="H888" s="34"/>
      <c r="I888" s="44"/>
      <c r="U888" s="23" t="e">
        <f>IF(VLOOKUP(E888,Locations[State],1,0)=E888,"Correct",)</f>
        <v>#N/A</v>
      </c>
    </row>
    <row r="889" spans="5:21" x14ac:dyDescent="0.2">
      <c r="E889" s="32"/>
      <c r="F889" s="42"/>
      <c r="H889" s="34"/>
      <c r="I889" s="44"/>
      <c r="U889" s="23" t="e">
        <f>IF(VLOOKUP(E889,Locations[State],1,0)=E889,"Correct",)</f>
        <v>#N/A</v>
      </c>
    </row>
    <row r="890" spans="5:21" x14ac:dyDescent="0.2">
      <c r="E890" s="32"/>
      <c r="F890" s="42"/>
      <c r="H890" s="34"/>
      <c r="I890" s="44"/>
      <c r="U890" s="23" t="e">
        <f>IF(VLOOKUP(E890,Locations[State],1,0)=E890,"Correct",)</f>
        <v>#N/A</v>
      </c>
    </row>
    <row r="891" spans="5:21" x14ac:dyDescent="0.2">
      <c r="E891" s="32"/>
      <c r="F891" s="42"/>
      <c r="H891" s="34"/>
      <c r="I891" s="44"/>
      <c r="U891" s="23" t="e">
        <f>IF(VLOOKUP(E891,Locations[State],1,0)=E891,"Correct",)</f>
        <v>#N/A</v>
      </c>
    </row>
    <row r="892" spans="5:21" x14ac:dyDescent="0.2">
      <c r="E892" s="32"/>
      <c r="F892" s="42"/>
      <c r="H892" s="34"/>
      <c r="I892" s="44"/>
      <c r="U892" s="23" t="e">
        <f>IF(VLOOKUP(E892,Locations[State],1,0)=E892,"Correct",)</f>
        <v>#N/A</v>
      </c>
    </row>
    <row r="893" spans="5:21" x14ac:dyDescent="0.2">
      <c r="E893" s="32"/>
      <c r="F893" s="42"/>
      <c r="H893" s="34"/>
      <c r="I893" s="44"/>
      <c r="U893" s="23" t="e">
        <f>IF(VLOOKUP(E893,Locations[State],1,0)=E893,"Correct",)</f>
        <v>#N/A</v>
      </c>
    </row>
    <row r="894" spans="5:21" x14ac:dyDescent="0.2">
      <c r="E894" s="32"/>
      <c r="F894" s="42"/>
      <c r="H894" s="34"/>
      <c r="I894" s="44"/>
      <c r="U894" s="23" t="e">
        <f>IF(VLOOKUP(E894,Locations[State],1,0)=E894,"Correct",)</f>
        <v>#N/A</v>
      </c>
    </row>
    <row r="895" spans="5:21" x14ac:dyDescent="0.2">
      <c r="E895" s="32"/>
      <c r="F895" s="42"/>
      <c r="H895" s="34"/>
      <c r="I895" s="44"/>
      <c r="U895" s="23" t="e">
        <f>IF(VLOOKUP(E895,Locations[State],1,0)=E895,"Correct",)</f>
        <v>#N/A</v>
      </c>
    </row>
    <row r="896" spans="5:21" x14ac:dyDescent="0.2">
      <c r="E896" s="32"/>
      <c r="F896" s="42"/>
      <c r="H896" s="34"/>
      <c r="I896" s="44"/>
      <c r="U896" s="23" t="e">
        <f>IF(VLOOKUP(E896,Locations[State],1,0)=E896,"Correct",)</f>
        <v>#N/A</v>
      </c>
    </row>
    <row r="897" spans="5:21" x14ac:dyDescent="0.2">
      <c r="E897" s="32"/>
      <c r="F897" s="42"/>
      <c r="H897" s="34"/>
      <c r="I897" s="44"/>
      <c r="U897" s="23" t="e">
        <f>IF(VLOOKUP(E897,Locations[State],1,0)=E897,"Correct",)</f>
        <v>#N/A</v>
      </c>
    </row>
    <row r="898" spans="5:21" x14ac:dyDescent="0.2">
      <c r="E898" s="32"/>
      <c r="F898" s="42"/>
      <c r="H898" s="34"/>
      <c r="I898" s="44"/>
      <c r="U898" s="23" t="e">
        <f>IF(VLOOKUP(E898,Locations[State],1,0)=E898,"Correct",)</f>
        <v>#N/A</v>
      </c>
    </row>
    <row r="899" spans="5:21" x14ac:dyDescent="0.2">
      <c r="E899" s="32"/>
      <c r="F899" s="42"/>
      <c r="H899" s="34"/>
      <c r="I899" s="44"/>
      <c r="U899" s="23" t="e">
        <f>IF(VLOOKUP(E899,Locations[State],1,0)=E899,"Correct",)</f>
        <v>#N/A</v>
      </c>
    </row>
    <row r="900" spans="5:21" x14ac:dyDescent="0.2">
      <c r="E900" s="32"/>
      <c r="F900" s="42"/>
      <c r="H900" s="34"/>
      <c r="I900" s="44"/>
      <c r="U900" s="23" t="e">
        <f>IF(VLOOKUP(E900,Locations[State],1,0)=E900,"Correct",)</f>
        <v>#N/A</v>
      </c>
    </row>
    <row r="901" spans="5:21" x14ac:dyDescent="0.2">
      <c r="E901" s="32"/>
      <c r="F901" s="42"/>
      <c r="H901" s="34"/>
      <c r="I901" s="44"/>
      <c r="U901" s="23" t="e">
        <f>IF(VLOOKUP(E901,Locations[State],1,0)=E901,"Correct",)</f>
        <v>#N/A</v>
      </c>
    </row>
    <row r="902" spans="5:21" x14ac:dyDescent="0.2">
      <c r="E902" s="32"/>
      <c r="F902" s="42"/>
      <c r="H902" s="34"/>
      <c r="I902" s="44"/>
      <c r="U902" s="23" t="e">
        <f>IF(VLOOKUP(E902,Locations[State],1,0)=E902,"Correct",)</f>
        <v>#N/A</v>
      </c>
    </row>
    <row r="903" spans="5:21" x14ac:dyDescent="0.2">
      <c r="E903" s="32"/>
      <c r="F903" s="42"/>
      <c r="H903" s="34"/>
      <c r="I903" s="44"/>
      <c r="U903" s="23" t="e">
        <f>IF(VLOOKUP(E903,Locations[State],1,0)=E903,"Correct",)</f>
        <v>#N/A</v>
      </c>
    </row>
    <row r="904" spans="5:21" x14ac:dyDescent="0.2">
      <c r="E904" s="32"/>
      <c r="F904" s="42"/>
      <c r="H904" s="34"/>
      <c r="I904" s="44"/>
      <c r="U904" s="23" t="e">
        <f>IF(VLOOKUP(E904,Locations[State],1,0)=E904,"Correct",)</f>
        <v>#N/A</v>
      </c>
    </row>
    <row r="905" spans="5:21" x14ac:dyDescent="0.2">
      <c r="E905" s="32"/>
      <c r="F905" s="42"/>
      <c r="H905" s="34"/>
      <c r="I905" s="44"/>
      <c r="U905" s="23" t="e">
        <f>IF(VLOOKUP(E905,Locations[State],1,0)=E905,"Correct",)</f>
        <v>#N/A</v>
      </c>
    </row>
    <row r="906" spans="5:21" x14ac:dyDescent="0.2">
      <c r="E906" s="32"/>
      <c r="F906" s="42"/>
      <c r="H906" s="34"/>
      <c r="I906" s="44"/>
      <c r="U906" s="23" t="e">
        <f>IF(VLOOKUP(E906,Locations[State],1,0)=E906,"Correct",)</f>
        <v>#N/A</v>
      </c>
    </row>
    <row r="907" spans="5:21" x14ac:dyDescent="0.2">
      <c r="E907" s="32"/>
      <c r="F907" s="42"/>
      <c r="H907" s="34"/>
      <c r="I907" s="44"/>
      <c r="U907" s="23" t="e">
        <f>IF(VLOOKUP(E907,Locations[State],1,0)=E907,"Correct",)</f>
        <v>#N/A</v>
      </c>
    </row>
    <row r="908" spans="5:21" x14ac:dyDescent="0.2">
      <c r="E908" s="32"/>
      <c r="F908" s="42"/>
      <c r="H908" s="34"/>
      <c r="I908" s="44"/>
      <c r="U908" s="23" t="e">
        <f>IF(VLOOKUP(E908,Locations[State],1,0)=E908,"Correct",)</f>
        <v>#N/A</v>
      </c>
    </row>
    <row r="909" spans="5:21" x14ac:dyDescent="0.2">
      <c r="E909" s="32"/>
      <c r="F909" s="42"/>
      <c r="H909" s="34"/>
      <c r="I909" s="44"/>
      <c r="U909" s="23" t="e">
        <f>IF(VLOOKUP(E909,Locations[State],1,0)=E909,"Correct",)</f>
        <v>#N/A</v>
      </c>
    </row>
    <row r="910" spans="5:21" x14ac:dyDescent="0.2">
      <c r="E910" s="32"/>
      <c r="F910" s="42"/>
      <c r="H910" s="34"/>
      <c r="I910" s="44"/>
      <c r="U910" s="23" t="e">
        <f>IF(VLOOKUP(E910,Locations[State],1,0)=E910,"Correct",)</f>
        <v>#N/A</v>
      </c>
    </row>
    <row r="911" spans="5:21" x14ac:dyDescent="0.2">
      <c r="E911" s="32"/>
      <c r="F911" s="42"/>
      <c r="H911" s="34"/>
      <c r="I911" s="44"/>
      <c r="U911" s="23" t="e">
        <f>IF(VLOOKUP(E911,Locations[State],1,0)=E911,"Correct",)</f>
        <v>#N/A</v>
      </c>
    </row>
    <row r="912" spans="5:21" x14ac:dyDescent="0.2">
      <c r="E912" s="32"/>
      <c r="F912" s="42"/>
      <c r="H912" s="34"/>
      <c r="I912" s="44"/>
      <c r="U912" s="23" t="e">
        <f>IF(VLOOKUP(E912,Locations[State],1,0)=E912,"Correct",)</f>
        <v>#N/A</v>
      </c>
    </row>
    <row r="913" spans="5:21" x14ac:dyDescent="0.2">
      <c r="E913" s="32"/>
      <c r="F913" s="42"/>
      <c r="H913" s="34"/>
      <c r="I913" s="44"/>
      <c r="U913" s="23" t="e">
        <f>IF(VLOOKUP(E913,Locations[State],1,0)=E913,"Correct",)</f>
        <v>#N/A</v>
      </c>
    </row>
    <row r="914" spans="5:21" x14ac:dyDescent="0.2">
      <c r="E914" s="32"/>
      <c r="F914" s="42"/>
      <c r="H914" s="34"/>
      <c r="I914" s="44"/>
      <c r="U914" s="23" t="e">
        <f>IF(VLOOKUP(E914,Locations[State],1,0)=E914,"Correct",)</f>
        <v>#N/A</v>
      </c>
    </row>
    <row r="915" spans="5:21" x14ac:dyDescent="0.2">
      <c r="E915" s="32"/>
      <c r="F915" s="42"/>
      <c r="H915" s="34"/>
      <c r="I915" s="44"/>
      <c r="U915" s="23" t="e">
        <f>IF(VLOOKUP(E915,Locations[State],1,0)=E915,"Correct",)</f>
        <v>#N/A</v>
      </c>
    </row>
    <row r="916" spans="5:21" x14ac:dyDescent="0.2">
      <c r="E916" s="32"/>
      <c r="F916" s="42"/>
      <c r="H916" s="34"/>
      <c r="I916" s="44"/>
      <c r="U916" s="23" t="e">
        <f>IF(VLOOKUP(E916,Locations[State],1,0)=E916,"Correct",)</f>
        <v>#N/A</v>
      </c>
    </row>
    <row r="917" spans="5:21" x14ac:dyDescent="0.2">
      <c r="E917" s="32"/>
      <c r="F917" s="42"/>
      <c r="H917" s="34"/>
      <c r="I917" s="44"/>
      <c r="U917" s="23" t="e">
        <f>IF(VLOOKUP(E917,Locations[State],1,0)=E917,"Correct",)</f>
        <v>#N/A</v>
      </c>
    </row>
    <row r="918" spans="5:21" x14ac:dyDescent="0.2">
      <c r="E918" s="32"/>
      <c r="F918" s="42"/>
      <c r="H918" s="34"/>
      <c r="I918" s="44"/>
      <c r="U918" s="23" t="e">
        <f>IF(VLOOKUP(E918,Locations[State],1,0)=E918,"Correct",)</f>
        <v>#N/A</v>
      </c>
    </row>
    <row r="919" spans="5:21" x14ac:dyDescent="0.2">
      <c r="E919" s="32"/>
      <c r="F919" s="42"/>
      <c r="H919" s="34"/>
      <c r="I919" s="44"/>
      <c r="U919" s="23" t="e">
        <f>IF(VLOOKUP(E919,Locations[State],1,0)=E919,"Correct",)</f>
        <v>#N/A</v>
      </c>
    </row>
    <row r="920" spans="5:21" x14ac:dyDescent="0.2">
      <c r="E920" s="32"/>
      <c r="F920" s="42"/>
      <c r="H920" s="34"/>
      <c r="I920" s="44"/>
      <c r="U920" s="23" t="e">
        <f>IF(VLOOKUP(E920,Locations[State],1,0)=E920,"Correct",)</f>
        <v>#N/A</v>
      </c>
    </row>
    <row r="921" spans="5:21" x14ac:dyDescent="0.2">
      <c r="E921" s="32"/>
      <c r="F921" s="42"/>
      <c r="H921" s="34"/>
      <c r="I921" s="44"/>
      <c r="U921" s="23" t="e">
        <f>IF(VLOOKUP(E921,Locations[State],1,0)=E921,"Correct",)</f>
        <v>#N/A</v>
      </c>
    </row>
    <row r="922" spans="5:21" x14ac:dyDescent="0.2">
      <c r="E922" s="32"/>
      <c r="F922" s="42"/>
      <c r="H922" s="34"/>
      <c r="I922" s="44"/>
      <c r="U922" s="23" t="e">
        <f>IF(VLOOKUP(E922,Locations[State],1,0)=E922,"Correct",)</f>
        <v>#N/A</v>
      </c>
    </row>
    <row r="923" spans="5:21" x14ac:dyDescent="0.2">
      <c r="E923" s="32"/>
      <c r="F923" s="42"/>
      <c r="H923" s="34"/>
      <c r="I923" s="44"/>
      <c r="U923" s="23" t="e">
        <f>IF(VLOOKUP(E923,Locations[State],1,0)=E923,"Correct",)</f>
        <v>#N/A</v>
      </c>
    </row>
    <row r="924" spans="5:21" x14ac:dyDescent="0.2">
      <c r="E924" s="32"/>
      <c r="F924" s="42"/>
      <c r="H924" s="34"/>
      <c r="I924" s="44"/>
      <c r="U924" s="23" t="e">
        <f>IF(VLOOKUP(E924,Locations[State],1,0)=E924,"Correct",)</f>
        <v>#N/A</v>
      </c>
    </row>
    <row r="925" spans="5:21" x14ac:dyDescent="0.2">
      <c r="E925" s="32"/>
      <c r="F925" s="42"/>
      <c r="H925" s="34"/>
      <c r="I925" s="44"/>
      <c r="U925" s="23" t="e">
        <f>IF(VLOOKUP(E925,Locations[State],1,0)=E925,"Correct",)</f>
        <v>#N/A</v>
      </c>
    </row>
    <row r="926" spans="5:21" x14ac:dyDescent="0.2">
      <c r="E926" s="32"/>
      <c r="F926" s="42"/>
      <c r="H926" s="34"/>
      <c r="I926" s="44"/>
      <c r="U926" s="23" t="e">
        <f>IF(VLOOKUP(E926,Locations[State],1,0)=E926,"Correct",)</f>
        <v>#N/A</v>
      </c>
    </row>
    <row r="927" spans="5:21" x14ac:dyDescent="0.2">
      <c r="E927" s="32"/>
      <c r="F927" s="42"/>
      <c r="H927" s="34"/>
      <c r="I927" s="44"/>
      <c r="U927" s="23" t="e">
        <f>IF(VLOOKUP(E927,Locations[State],1,0)=E927,"Correct",)</f>
        <v>#N/A</v>
      </c>
    </row>
    <row r="928" spans="5:21" x14ac:dyDescent="0.2">
      <c r="E928" s="32"/>
      <c r="F928" s="42"/>
      <c r="H928" s="34"/>
      <c r="I928" s="44"/>
      <c r="U928" s="23" t="e">
        <f>IF(VLOOKUP(E928,Locations[State],1,0)=E928,"Correct",)</f>
        <v>#N/A</v>
      </c>
    </row>
    <row r="929" spans="5:21" x14ac:dyDescent="0.2">
      <c r="E929" s="32"/>
      <c r="F929" s="42"/>
      <c r="H929" s="34"/>
      <c r="I929" s="44"/>
      <c r="U929" s="23" t="e">
        <f>IF(VLOOKUP(E929,Locations[State],1,0)=E929,"Correct",)</f>
        <v>#N/A</v>
      </c>
    </row>
    <row r="930" spans="5:21" x14ac:dyDescent="0.2">
      <c r="E930" s="32"/>
      <c r="F930" s="42"/>
      <c r="H930" s="34"/>
      <c r="I930" s="44"/>
      <c r="U930" s="23" t="e">
        <f>IF(VLOOKUP(E930,Locations[State],1,0)=E930,"Correct",)</f>
        <v>#N/A</v>
      </c>
    </row>
    <row r="931" spans="5:21" x14ac:dyDescent="0.2">
      <c r="E931" s="32"/>
      <c r="F931" s="42"/>
      <c r="H931" s="34"/>
      <c r="I931" s="44"/>
      <c r="U931" s="23" t="e">
        <f>IF(VLOOKUP(E931,Locations[State],1,0)=E931,"Correct",)</f>
        <v>#N/A</v>
      </c>
    </row>
    <row r="932" spans="5:21" x14ac:dyDescent="0.2">
      <c r="E932" s="32"/>
      <c r="F932" s="42"/>
      <c r="H932" s="34"/>
      <c r="I932" s="44"/>
      <c r="U932" s="23" t="e">
        <f>IF(VLOOKUP(E932,Locations[State],1,0)=E932,"Correct",)</f>
        <v>#N/A</v>
      </c>
    </row>
    <row r="933" spans="5:21" x14ac:dyDescent="0.2">
      <c r="E933" s="32"/>
      <c r="F933" s="42"/>
      <c r="H933" s="34"/>
      <c r="I933" s="44"/>
      <c r="U933" s="23" t="e">
        <f>IF(VLOOKUP(E933,Locations[State],1,0)=E933,"Correct",)</f>
        <v>#N/A</v>
      </c>
    </row>
    <row r="934" spans="5:21" x14ac:dyDescent="0.2">
      <c r="E934" s="32"/>
      <c r="F934" s="42"/>
      <c r="H934" s="34"/>
      <c r="I934" s="44"/>
      <c r="U934" s="23" t="e">
        <f>IF(VLOOKUP(E934,Locations[State],1,0)=E934,"Correct",)</f>
        <v>#N/A</v>
      </c>
    </row>
    <row r="935" spans="5:21" x14ac:dyDescent="0.2">
      <c r="E935" s="32"/>
      <c r="F935" s="42"/>
      <c r="H935" s="34"/>
      <c r="I935" s="44"/>
      <c r="U935" s="23" t="e">
        <f>IF(VLOOKUP(E935,Locations[State],1,0)=E935,"Correct",)</f>
        <v>#N/A</v>
      </c>
    </row>
    <row r="936" spans="5:21" x14ac:dyDescent="0.2">
      <c r="E936" s="32"/>
      <c r="F936" s="42"/>
      <c r="H936" s="34"/>
      <c r="I936" s="44"/>
      <c r="U936" s="23" t="e">
        <f>IF(VLOOKUP(E936,Locations[State],1,0)=E936,"Correct",)</f>
        <v>#N/A</v>
      </c>
    </row>
    <row r="937" spans="5:21" x14ac:dyDescent="0.2">
      <c r="E937" s="32"/>
      <c r="F937" s="42"/>
      <c r="H937" s="34"/>
      <c r="I937" s="44"/>
      <c r="U937" s="23" t="e">
        <f>IF(VLOOKUP(E937,Locations[State],1,0)=E937,"Correct",)</f>
        <v>#N/A</v>
      </c>
    </row>
    <row r="938" spans="5:21" x14ac:dyDescent="0.2">
      <c r="E938" s="32"/>
      <c r="F938" s="42"/>
      <c r="H938" s="34"/>
      <c r="I938" s="44"/>
      <c r="U938" s="23" t="e">
        <f>IF(VLOOKUP(E938,Locations[State],1,0)=E938,"Correct",)</f>
        <v>#N/A</v>
      </c>
    </row>
    <row r="939" spans="5:21" x14ac:dyDescent="0.2">
      <c r="E939" s="32"/>
      <c r="F939" s="42"/>
      <c r="H939" s="34"/>
      <c r="I939" s="44"/>
      <c r="U939" s="23" t="e">
        <f>IF(VLOOKUP(E939,Locations[State],1,0)=E939,"Correct",)</f>
        <v>#N/A</v>
      </c>
    </row>
    <row r="940" spans="5:21" x14ac:dyDescent="0.2">
      <c r="E940" s="32"/>
      <c r="F940" s="42"/>
      <c r="H940" s="34"/>
      <c r="I940" s="44"/>
      <c r="U940" s="23" t="e">
        <f>IF(VLOOKUP(E940,Locations[State],1,0)=E940,"Correct",)</f>
        <v>#N/A</v>
      </c>
    </row>
    <row r="941" spans="5:21" x14ac:dyDescent="0.2">
      <c r="E941" s="32"/>
      <c r="F941" s="42"/>
      <c r="H941" s="34"/>
      <c r="I941" s="44"/>
      <c r="U941" s="23" t="e">
        <f>IF(VLOOKUP(E941,Locations[State],1,0)=E941,"Correct",)</f>
        <v>#N/A</v>
      </c>
    </row>
    <row r="942" spans="5:21" x14ac:dyDescent="0.2">
      <c r="E942" s="32"/>
      <c r="F942" s="42"/>
      <c r="H942" s="34"/>
      <c r="I942" s="44"/>
      <c r="U942" s="23" t="e">
        <f>IF(VLOOKUP(E942,Locations[State],1,0)=E942,"Correct",)</f>
        <v>#N/A</v>
      </c>
    </row>
    <row r="943" spans="5:21" x14ac:dyDescent="0.2">
      <c r="E943" s="32"/>
      <c r="F943" s="42"/>
      <c r="H943" s="34"/>
      <c r="I943" s="44"/>
      <c r="U943" s="23" t="e">
        <f>IF(VLOOKUP(E943,Locations[State],1,0)=E943,"Correct",)</f>
        <v>#N/A</v>
      </c>
    </row>
    <row r="944" spans="5:21" x14ac:dyDescent="0.2">
      <c r="E944" s="32"/>
      <c r="F944" s="42"/>
      <c r="H944" s="34"/>
      <c r="I944" s="44"/>
      <c r="U944" s="23" t="e">
        <f>IF(VLOOKUP(E944,Locations[State],1,0)=E944,"Correct",)</f>
        <v>#N/A</v>
      </c>
    </row>
    <row r="945" spans="5:21" x14ac:dyDescent="0.2">
      <c r="E945" s="32"/>
      <c r="F945" s="42"/>
      <c r="H945" s="34"/>
      <c r="I945" s="44"/>
      <c r="U945" s="23" t="e">
        <f>IF(VLOOKUP(E945,Locations[State],1,0)=E945,"Correct",)</f>
        <v>#N/A</v>
      </c>
    </row>
    <row r="946" spans="5:21" x14ac:dyDescent="0.2">
      <c r="E946" s="32"/>
      <c r="F946" s="42"/>
      <c r="H946" s="34"/>
      <c r="I946" s="44"/>
      <c r="U946" s="23" t="e">
        <f>IF(VLOOKUP(E946,Locations[State],1,0)=E946,"Correct",)</f>
        <v>#N/A</v>
      </c>
    </row>
    <row r="947" spans="5:21" x14ac:dyDescent="0.2">
      <c r="E947" s="32"/>
      <c r="F947" s="42"/>
      <c r="H947" s="34"/>
      <c r="I947" s="44"/>
      <c r="U947" s="23" t="e">
        <f>IF(VLOOKUP(E947,Locations[State],1,0)=E947,"Correct",)</f>
        <v>#N/A</v>
      </c>
    </row>
    <row r="948" spans="5:21" x14ac:dyDescent="0.2">
      <c r="E948" s="32"/>
      <c r="F948" s="42"/>
      <c r="H948" s="34"/>
      <c r="I948" s="44"/>
      <c r="U948" s="23" t="e">
        <f>IF(VLOOKUP(E948,Locations[State],1,0)=E948,"Correct",)</f>
        <v>#N/A</v>
      </c>
    </row>
    <row r="949" spans="5:21" x14ac:dyDescent="0.2">
      <c r="E949" s="32"/>
      <c r="F949" s="42"/>
      <c r="H949" s="34"/>
      <c r="I949" s="44"/>
      <c r="U949" s="23" t="e">
        <f>IF(VLOOKUP(E949,Locations[State],1,0)=E949,"Correct",)</f>
        <v>#N/A</v>
      </c>
    </row>
    <row r="950" spans="5:21" x14ac:dyDescent="0.2">
      <c r="E950" s="32"/>
      <c r="F950" s="42"/>
      <c r="H950" s="34"/>
      <c r="I950" s="44"/>
      <c r="U950" s="23" t="e">
        <f>IF(VLOOKUP(E950,Locations[State],1,0)=E950,"Correct",)</f>
        <v>#N/A</v>
      </c>
    </row>
    <row r="951" spans="5:21" x14ac:dyDescent="0.2">
      <c r="E951" s="32"/>
      <c r="F951" s="42"/>
      <c r="H951" s="34"/>
      <c r="I951" s="44"/>
      <c r="U951" s="23" t="e">
        <f>IF(VLOOKUP(E951,Locations[State],1,0)=E951,"Correct",)</f>
        <v>#N/A</v>
      </c>
    </row>
    <row r="952" spans="5:21" x14ac:dyDescent="0.2">
      <c r="E952" s="32"/>
      <c r="F952" s="42"/>
      <c r="H952" s="34"/>
      <c r="I952" s="44"/>
      <c r="U952" s="23" t="e">
        <f>IF(VLOOKUP(E952,Locations[State],1,0)=E952,"Correct",)</f>
        <v>#N/A</v>
      </c>
    </row>
    <row r="953" spans="5:21" x14ac:dyDescent="0.2">
      <c r="E953" s="32"/>
      <c r="F953" s="42"/>
      <c r="H953" s="34"/>
      <c r="I953" s="44"/>
      <c r="U953" s="23" t="e">
        <f>IF(VLOOKUP(E953,Locations[State],1,0)=E953,"Correct",)</f>
        <v>#N/A</v>
      </c>
    </row>
    <row r="954" spans="5:21" x14ac:dyDescent="0.2">
      <c r="E954" s="32"/>
      <c r="F954" s="42"/>
      <c r="H954" s="34"/>
      <c r="I954" s="44"/>
      <c r="U954" s="23" t="e">
        <f>IF(VLOOKUP(E954,Locations[State],1,0)=E954,"Correct",)</f>
        <v>#N/A</v>
      </c>
    </row>
    <row r="955" spans="5:21" x14ac:dyDescent="0.2">
      <c r="E955" s="32"/>
      <c r="F955" s="42"/>
      <c r="H955" s="34"/>
      <c r="I955" s="44"/>
      <c r="U955" s="23" t="e">
        <f>IF(VLOOKUP(E955,Locations[State],1,0)=E955,"Correct",)</f>
        <v>#N/A</v>
      </c>
    </row>
    <row r="956" spans="5:21" x14ac:dyDescent="0.2">
      <c r="E956" s="32"/>
      <c r="F956" s="42"/>
      <c r="H956" s="34"/>
      <c r="I956" s="44"/>
      <c r="U956" s="23" t="e">
        <f>IF(VLOOKUP(E956,Locations[State],1,0)=E956,"Correct",)</f>
        <v>#N/A</v>
      </c>
    </row>
    <row r="957" spans="5:21" x14ac:dyDescent="0.2">
      <c r="E957" s="32"/>
      <c r="F957" s="42"/>
      <c r="H957" s="34"/>
      <c r="I957" s="44"/>
      <c r="U957" s="23" t="e">
        <f>IF(VLOOKUP(E957,Locations[State],1,0)=E957,"Correct",)</f>
        <v>#N/A</v>
      </c>
    </row>
    <row r="958" spans="5:21" x14ac:dyDescent="0.2">
      <c r="E958" s="32"/>
      <c r="F958" s="42"/>
      <c r="H958" s="34"/>
      <c r="I958" s="44"/>
      <c r="U958" s="23" t="e">
        <f>IF(VLOOKUP(E958,Locations[State],1,0)=E958,"Correct",)</f>
        <v>#N/A</v>
      </c>
    </row>
    <row r="959" spans="5:21" x14ac:dyDescent="0.2">
      <c r="E959" s="32"/>
      <c r="F959" s="42"/>
      <c r="H959" s="34"/>
      <c r="I959" s="44"/>
      <c r="U959" s="23" t="e">
        <f>IF(VLOOKUP(E959,Locations[State],1,0)=E959,"Correct",)</f>
        <v>#N/A</v>
      </c>
    </row>
    <row r="960" spans="5:21" x14ac:dyDescent="0.2">
      <c r="E960" s="32"/>
      <c r="F960" s="42"/>
      <c r="H960" s="34"/>
      <c r="I960" s="44"/>
      <c r="U960" s="23" t="e">
        <f>IF(VLOOKUP(E960,Locations[State],1,0)=E960,"Correct",)</f>
        <v>#N/A</v>
      </c>
    </row>
    <row r="961" spans="5:21" x14ac:dyDescent="0.2">
      <c r="E961" s="32"/>
      <c r="F961" s="42"/>
      <c r="H961" s="34"/>
      <c r="I961" s="44"/>
      <c r="U961" s="23" t="e">
        <f>IF(VLOOKUP(E961,Locations[State],1,0)=E961,"Correct",)</f>
        <v>#N/A</v>
      </c>
    </row>
    <row r="962" spans="5:21" x14ac:dyDescent="0.2">
      <c r="E962" s="32"/>
      <c r="F962" s="42"/>
      <c r="H962" s="34"/>
      <c r="I962" s="44"/>
      <c r="U962" s="23" t="e">
        <f>IF(VLOOKUP(E962,Locations[State],1,0)=E962,"Correct",)</f>
        <v>#N/A</v>
      </c>
    </row>
    <row r="963" spans="5:21" x14ac:dyDescent="0.2">
      <c r="E963" s="32"/>
      <c r="F963" s="42"/>
      <c r="H963" s="34"/>
      <c r="I963" s="44"/>
      <c r="U963" s="23" t="e">
        <f>IF(VLOOKUP(E963,Locations[State],1,0)=E963,"Correct",)</f>
        <v>#N/A</v>
      </c>
    </row>
    <row r="964" spans="5:21" x14ac:dyDescent="0.2">
      <c r="E964" s="32"/>
      <c r="F964" s="42"/>
      <c r="H964" s="34"/>
      <c r="I964" s="44"/>
      <c r="U964" s="23" t="e">
        <f>IF(VLOOKUP(E964,Locations[State],1,0)=E964,"Correct",)</f>
        <v>#N/A</v>
      </c>
    </row>
    <row r="965" spans="5:21" x14ac:dyDescent="0.2">
      <c r="E965" s="32"/>
      <c r="F965" s="42"/>
      <c r="H965" s="34"/>
      <c r="I965" s="44"/>
      <c r="U965" s="23" t="e">
        <f>IF(VLOOKUP(E965,Locations[State],1,0)=E965,"Correct",)</f>
        <v>#N/A</v>
      </c>
    </row>
    <row r="966" spans="5:21" x14ac:dyDescent="0.2">
      <c r="E966" s="32"/>
      <c r="F966" s="42"/>
      <c r="H966" s="34"/>
      <c r="I966" s="44"/>
      <c r="U966" s="23" t="e">
        <f>IF(VLOOKUP(E966,Locations[State],1,0)=E966,"Correct",)</f>
        <v>#N/A</v>
      </c>
    </row>
    <row r="967" spans="5:21" x14ac:dyDescent="0.2">
      <c r="E967" s="32"/>
      <c r="F967" s="42"/>
      <c r="H967" s="34"/>
      <c r="I967" s="44"/>
      <c r="U967" s="23" t="e">
        <f>IF(VLOOKUP(E967,Locations[State],1,0)=E967,"Correct",)</f>
        <v>#N/A</v>
      </c>
    </row>
    <row r="968" spans="5:21" x14ac:dyDescent="0.2">
      <c r="E968" s="32"/>
      <c r="F968" s="42"/>
      <c r="H968" s="34"/>
      <c r="I968" s="44"/>
      <c r="U968" s="23" t="e">
        <f>IF(VLOOKUP(E968,Locations[State],1,0)=E968,"Correct",)</f>
        <v>#N/A</v>
      </c>
    </row>
    <row r="969" spans="5:21" x14ac:dyDescent="0.2">
      <c r="E969" s="32"/>
      <c r="F969" s="42"/>
      <c r="H969" s="34"/>
      <c r="I969" s="44"/>
      <c r="U969" s="23" t="e">
        <f>IF(VLOOKUP(E969,Locations[State],1,0)=E969,"Correct",)</f>
        <v>#N/A</v>
      </c>
    </row>
    <row r="970" spans="5:21" x14ac:dyDescent="0.2">
      <c r="E970" s="32"/>
      <c r="F970" s="42"/>
      <c r="H970" s="34"/>
      <c r="I970" s="44"/>
      <c r="U970" s="23" t="e">
        <f>IF(VLOOKUP(E970,Locations[State],1,0)=E970,"Correct",)</f>
        <v>#N/A</v>
      </c>
    </row>
    <row r="971" spans="5:21" x14ac:dyDescent="0.2">
      <c r="E971" s="32"/>
      <c r="F971" s="42"/>
      <c r="H971" s="34"/>
      <c r="I971" s="44"/>
      <c r="U971" s="23" t="e">
        <f>IF(VLOOKUP(E971,Locations[State],1,0)=E971,"Correct",)</f>
        <v>#N/A</v>
      </c>
    </row>
    <row r="972" spans="5:21" x14ac:dyDescent="0.2">
      <c r="E972" s="32"/>
      <c r="F972" s="42"/>
      <c r="H972" s="34"/>
      <c r="I972" s="44"/>
      <c r="U972" s="23" t="e">
        <f>IF(VLOOKUP(E972,Locations[State],1,0)=E972,"Correct",)</f>
        <v>#N/A</v>
      </c>
    </row>
    <row r="973" spans="5:21" x14ac:dyDescent="0.2">
      <c r="E973" s="32"/>
      <c r="F973" s="42"/>
      <c r="H973" s="34"/>
      <c r="I973" s="44"/>
      <c r="U973" s="23" t="e">
        <f>IF(VLOOKUP(E973,Locations[State],1,0)=E973,"Correct",)</f>
        <v>#N/A</v>
      </c>
    </row>
    <row r="974" spans="5:21" x14ac:dyDescent="0.2">
      <c r="E974" s="32"/>
      <c r="F974" s="42"/>
      <c r="H974" s="34"/>
      <c r="I974" s="44"/>
      <c r="U974" s="23" t="e">
        <f>IF(VLOOKUP(E974,Locations[State],1,0)=E974,"Correct",)</f>
        <v>#N/A</v>
      </c>
    </row>
    <row r="975" spans="5:21" x14ac:dyDescent="0.2">
      <c r="E975" s="32"/>
      <c r="F975" s="42"/>
      <c r="H975" s="34"/>
      <c r="I975" s="44"/>
      <c r="U975" s="23" t="e">
        <f>IF(VLOOKUP(E975,Locations[State],1,0)=E975,"Correct",)</f>
        <v>#N/A</v>
      </c>
    </row>
    <row r="976" spans="5:21" x14ac:dyDescent="0.2">
      <c r="E976" s="32"/>
      <c r="F976" s="42"/>
      <c r="H976" s="34"/>
      <c r="I976" s="44"/>
      <c r="U976" s="23" t="e">
        <f>IF(VLOOKUP(E976,Locations[State],1,0)=E976,"Correct",)</f>
        <v>#N/A</v>
      </c>
    </row>
    <row r="977" spans="5:21" x14ac:dyDescent="0.2">
      <c r="E977" s="32"/>
      <c r="F977" s="42"/>
      <c r="H977" s="34"/>
      <c r="I977" s="44"/>
      <c r="U977" s="23" t="e">
        <f>IF(VLOOKUP(E977,Locations[State],1,0)=E977,"Correct",)</f>
        <v>#N/A</v>
      </c>
    </row>
    <row r="978" spans="5:21" x14ac:dyDescent="0.2">
      <c r="E978" s="32"/>
      <c r="F978" s="42"/>
      <c r="H978" s="34"/>
      <c r="I978" s="44"/>
      <c r="U978" s="23" t="e">
        <f>IF(VLOOKUP(E978,Locations[State],1,0)=E978,"Correct",)</f>
        <v>#N/A</v>
      </c>
    </row>
    <row r="979" spans="5:21" x14ac:dyDescent="0.2">
      <c r="E979" s="32"/>
      <c r="F979" s="42"/>
      <c r="H979" s="34"/>
      <c r="I979" s="44"/>
      <c r="U979" s="23" t="e">
        <f>IF(VLOOKUP(E979,Locations[State],1,0)=E979,"Correct",)</f>
        <v>#N/A</v>
      </c>
    </row>
    <row r="980" spans="5:21" x14ac:dyDescent="0.2">
      <c r="E980" s="32"/>
      <c r="F980" s="42"/>
      <c r="H980" s="34"/>
      <c r="I980" s="44"/>
      <c r="U980" s="23" t="e">
        <f>IF(VLOOKUP(E980,Locations[State],1,0)=E980,"Correct",)</f>
        <v>#N/A</v>
      </c>
    </row>
    <row r="981" spans="5:21" x14ac:dyDescent="0.2">
      <c r="E981" s="32"/>
      <c r="F981" s="42"/>
      <c r="H981" s="34"/>
      <c r="I981" s="44"/>
      <c r="U981" s="23" t="e">
        <f>IF(VLOOKUP(E981,Locations[State],1,0)=E981,"Correct",)</f>
        <v>#N/A</v>
      </c>
    </row>
    <row r="982" spans="5:21" x14ac:dyDescent="0.2">
      <c r="E982" s="32"/>
      <c r="F982" s="42"/>
      <c r="H982" s="34"/>
      <c r="I982" s="44"/>
      <c r="U982" s="23" t="e">
        <f>IF(VLOOKUP(E982,Locations[State],1,0)=E982,"Correct",)</f>
        <v>#N/A</v>
      </c>
    </row>
    <row r="983" spans="5:21" x14ac:dyDescent="0.2">
      <c r="E983" s="32"/>
      <c r="F983" s="42"/>
      <c r="H983" s="34"/>
      <c r="I983" s="44"/>
      <c r="U983" s="23" t="e">
        <f>IF(VLOOKUP(E983,Locations[State],1,0)=E983,"Correct",)</f>
        <v>#N/A</v>
      </c>
    </row>
    <row r="984" spans="5:21" x14ac:dyDescent="0.2">
      <c r="E984" s="32"/>
      <c r="F984" s="42"/>
      <c r="H984" s="34"/>
      <c r="I984" s="44"/>
      <c r="U984" s="23" t="e">
        <f>IF(VLOOKUP(E984,Locations[State],1,0)=E984,"Correct",)</f>
        <v>#N/A</v>
      </c>
    </row>
    <row r="985" spans="5:21" x14ac:dyDescent="0.2">
      <c r="E985" s="32"/>
      <c r="F985" s="42"/>
      <c r="H985" s="34"/>
      <c r="I985" s="44"/>
      <c r="U985" s="23" t="e">
        <f>IF(VLOOKUP(E985,Locations[State],1,0)=E985,"Correct",)</f>
        <v>#N/A</v>
      </c>
    </row>
    <row r="986" spans="5:21" x14ac:dyDescent="0.2">
      <c r="E986" s="32"/>
      <c r="F986" s="42"/>
      <c r="H986" s="34"/>
      <c r="I986" s="44"/>
      <c r="U986" s="23" t="e">
        <f>IF(VLOOKUP(E986,Locations[State],1,0)=E986,"Correct",)</f>
        <v>#N/A</v>
      </c>
    </row>
    <row r="987" spans="5:21" x14ac:dyDescent="0.2">
      <c r="E987" s="32"/>
      <c r="F987" s="42"/>
      <c r="H987" s="34"/>
      <c r="I987" s="44"/>
      <c r="U987" s="23" t="e">
        <f>IF(VLOOKUP(E987,Locations[State],1,0)=E987,"Correct",)</f>
        <v>#N/A</v>
      </c>
    </row>
    <row r="988" spans="5:21" x14ac:dyDescent="0.2">
      <c r="E988" s="32"/>
      <c r="F988" s="42"/>
      <c r="H988" s="34"/>
      <c r="I988" s="44"/>
      <c r="U988" s="23" t="e">
        <f>IF(VLOOKUP(E988,Locations[State],1,0)=E988,"Correct",)</f>
        <v>#N/A</v>
      </c>
    </row>
    <row r="989" spans="5:21" x14ac:dyDescent="0.2">
      <c r="E989" s="32"/>
      <c r="F989" s="42"/>
      <c r="H989" s="34"/>
      <c r="I989" s="44"/>
      <c r="U989" s="23" t="e">
        <f>IF(VLOOKUP(E989,Locations[State],1,0)=E989,"Correct",)</f>
        <v>#N/A</v>
      </c>
    </row>
    <row r="990" spans="5:21" x14ac:dyDescent="0.2">
      <c r="E990" s="32"/>
      <c r="F990" s="42"/>
      <c r="H990" s="34"/>
      <c r="I990" s="44"/>
      <c r="U990" s="23" t="e">
        <f>IF(VLOOKUP(E990,Locations[State],1,0)=E990,"Correct",)</f>
        <v>#N/A</v>
      </c>
    </row>
    <row r="991" spans="5:21" x14ac:dyDescent="0.2">
      <c r="E991" s="32"/>
      <c r="F991" s="42"/>
      <c r="H991" s="34"/>
      <c r="I991" s="44"/>
      <c r="U991" s="23" t="e">
        <f>IF(VLOOKUP(E991,Locations[State],1,0)=E991,"Correct",)</f>
        <v>#N/A</v>
      </c>
    </row>
    <row r="992" spans="5:21" x14ac:dyDescent="0.2">
      <c r="E992" s="32"/>
      <c r="F992" s="42"/>
      <c r="H992" s="34"/>
      <c r="I992" s="44"/>
      <c r="U992" s="23" t="e">
        <f>IF(VLOOKUP(E992,Locations[State],1,0)=E992,"Correct",)</f>
        <v>#N/A</v>
      </c>
    </row>
    <row r="993" spans="5:21" x14ac:dyDescent="0.2">
      <c r="E993" s="32"/>
      <c r="F993" s="42"/>
      <c r="H993" s="34"/>
      <c r="I993" s="44"/>
      <c r="U993" s="23" t="e">
        <f>IF(VLOOKUP(E993,Locations[State],1,0)=E993,"Correct",)</f>
        <v>#N/A</v>
      </c>
    </row>
    <row r="994" spans="5:21" x14ac:dyDescent="0.2">
      <c r="E994" s="32"/>
      <c r="F994" s="42"/>
      <c r="H994" s="34"/>
      <c r="I994" s="44"/>
      <c r="U994" s="23" t="e">
        <f>IF(VLOOKUP(E994,Locations[State],1,0)=E994,"Correct",)</f>
        <v>#N/A</v>
      </c>
    </row>
    <row r="995" spans="5:21" x14ac:dyDescent="0.2">
      <c r="E995" s="32"/>
      <c r="F995" s="42"/>
      <c r="H995" s="34"/>
      <c r="I995" s="44"/>
      <c r="U995" s="23" t="e">
        <f>IF(VLOOKUP(E995,Locations[State],1,0)=E995,"Correct",)</f>
        <v>#N/A</v>
      </c>
    </row>
    <row r="996" spans="5:21" x14ac:dyDescent="0.2">
      <c r="E996" s="32"/>
      <c r="F996" s="42"/>
      <c r="H996" s="34"/>
      <c r="I996" s="44"/>
      <c r="U996" s="23" t="e">
        <f>IF(VLOOKUP(E996,Locations[State],1,0)=E996,"Correct",)</f>
        <v>#N/A</v>
      </c>
    </row>
    <row r="997" spans="5:21" x14ac:dyDescent="0.2">
      <c r="E997" s="32"/>
      <c r="F997" s="42"/>
      <c r="H997" s="34"/>
      <c r="I997" s="44"/>
      <c r="U997" s="23" t="e">
        <f>IF(VLOOKUP(E997,Locations[State],1,0)=E997,"Correct",)</f>
        <v>#N/A</v>
      </c>
    </row>
    <row r="998" spans="5:21" x14ac:dyDescent="0.2">
      <c r="E998" s="32"/>
      <c r="F998" s="42"/>
      <c r="H998" s="34"/>
      <c r="I998" s="44"/>
      <c r="U998" s="23" t="e">
        <f>IF(VLOOKUP(E998,Locations[State],1,0)=E998,"Correct",)</f>
        <v>#N/A</v>
      </c>
    </row>
    <row r="999" spans="5:21" x14ac:dyDescent="0.2">
      <c r="E999" s="32"/>
      <c r="F999" s="42"/>
      <c r="H999" s="34"/>
      <c r="I999" s="44"/>
      <c r="U999" s="23" t="e">
        <f>IF(VLOOKUP(E999,Locations[State],1,0)=E999,"Correct",)</f>
        <v>#N/A</v>
      </c>
    </row>
    <row r="1000" spans="5:21" x14ac:dyDescent="0.2">
      <c r="E1000" s="32"/>
      <c r="F1000" s="42"/>
      <c r="H1000" s="34"/>
      <c r="I1000" s="44"/>
      <c r="U1000" s="23" t="e">
        <f>IF(VLOOKUP(E1000,Locations[State],1,0)=E1000,"Correct",)</f>
        <v>#N/A</v>
      </c>
    </row>
    <row r="1001" spans="5:21" x14ac:dyDescent="0.2">
      <c r="E1001" s="32"/>
      <c r="F1001" s="42"/>
      <c r="H1001" s="34"/>
      <c r="I1001" s="44"/>
      <c r="U1001" s="23" t="e">
        <f>IF(VLOOKUP(E1001,Locations[State],1,0)=E1001,"Correct",)</f>
        <v>#N/A</v>
      </c>
    </row>
    <row r="1002" spans="5:21" x14ac:dyDescent="0.2">
      <c r="E1002" s="32"/>
      <c r="F1002" s="42"/>
      <c r="H1002" s="34"/>
      <c r="I1002" s="44"/>
      <c r="U1002" s="23" t="e">
        <f>IF(VLOOKUP(E1002,Locations[State],1,0)=E1002,"Correct",)</f>
        <v>#N/A</v>
      </c>
    </row>
    <row r="1003" spans="5:21" x14ac:dyDescent="0.2">
      <c r="E1003" s="32"/>
      <c r="F1003" s="42"/>
      <c r="H1003" s="34"/>
      <c r="I1003" s="44"/>
      <c r="U1003" s="23" t="e">
        <f>IF(VLOOKUP(E1003,Locations[State],1,0)=E1003,"Correct",)</f>
        <v>#N/A</v>
      </c>
    </row>
    <row r="1004" spans="5:21" x14ac:dyDescent="0.2">
      <c r="E1004" s="32"/>
      <c r="F1004" s="42"/>
      <c r="H1004" s="34"/>
      <c r="I1004" s="44"/>
      <c r="U1004" s="23" t="e">
        <f>IF(VLOOKUP(E1004,Locations[State],1,0)=E1004,"Correct",)</f>
        <v>#N/A</v>
      </c>
    </row>
    <row r="1005" spans="5:21" x14ac:dyDescent="0.2">
      <c r="E1005" s="32"/>
      <c r="F1005" s="42"/>
      <c r="H1005" s="34"/>
      <c r="I1005" s="44"/>
      <c r="U1005" s="23" t="e">
        <f>IF(VLOOKUP(E1005,Locations[State],1,0)=E1005,"Correct",)</f>
        <v>#N/A</v>
      </c>
    </row>
    <row r="1006" spans="5:21" x14ac:dyDescent="0.2">
      <c r="E1006" s="32"/>
      <c r="F1006" s="42"/>
      <c r="H1006" s="34"/>
      <c r="I1006" s="44"/>
      <c r="U1006" s="23" t="e">
        <f>IF(VLOOKUP(E1006,Locations[State],1,0)=E1006,"Correct",)</f>
        <v>#N/A</v>
      </c>
    </row>
    <row r="1007" spans="5:21" x14ac:dyDescent="0.2">
      <c r="E1007" s="32"/>
      <c r="F1007" s="42"/>
      <c r="H1007" s="34"/>
      <c r="I1007" s="44"/>
      <c r="U1007" s="23" t="e">
        <f>IF(VLOOKUP(E1007,Locations[State],1,0)=E1007,"Correct",)</f>
        <v>#N/A</v>
      </c>
    </row>
    <row r="1008" spans="5:21" x14ac:dyDescent="0.2">
      <c r="E1008" s="32"/>
      <c r="F1008" s="42"/>
      <c r="H1008" s="34"/>
      <c r="I1008" s="44"/>
      <c r="U1008" s="23" t="e">
        <f>IF(VLOOKUP(E1008,Locations[State],1,0)=E1008,"Correct",)</f>
        <v>#N/A</v>
      </c>
    </row>
    <row r="1009" spans="5:21" x14ac:dyDescent="0.2">
      <c r="E1009" s="32"/>
      <c r="F1009" s="42"/>
      <c r="H1009" s="34"/>
      <c r="I1009" s="44"/>
      <c r="U1009" s="23" t="e">
        <f>IF(VLOOKUP(E1009,Locations[State],1,0)=E1009,"Correct",)</f>
        <v>#N/A</v>
      </c>
    </row>
    <row r="1010" spans="5:21" x14ac:dyDescent="0.2">
      <c r="E1010" s="32"/>
      <c r="F1010" s="42"/>
      <c r="H1010" s="34"/>
      <c r="I1010" s="44"/>
      <c r="U1010" s="23" t="e">
        <f>IF(VLOOKUP(E1010,Locations[State],1,0)=E1010,"Correct",)</f>
        <v>#N/A</v>
      </c>
    </row>
    <row r="1011" spans="5:21" x14ac:dyDescent="0.2">
      <c r="E1011" s="32"/>
      <c r="F1011" s="42"/>
      <c r="H1011" s="34"/>
      <c r="I1011" s="44"/>
      <c r="U1011" s="23" t="e">
        <f>IF(VLOOKUP(E1011,Locations[State],1,0)=E1011,"Correct",)</f>
        <v>#N/A</v>
      </c>
    </row>
    <row r="1012" spans="5:21" x14ac:dyDescent="0.2">
      <c r="E1012" s="32"/>
      <c r="F1012" s="42"/>
      <c r="H1012" s="34"/>
      <c r="I1012" s="44"/>
      <c r="U1012" s="23" t="e">
        <f>IF(VLOOKUP(E1012,Locations[State],1,0)=E1012,"Correct",)</f>
        <v>#N/A</v>
      </c>
    </row>
    <row r="1013" spans="5:21" x14ac:dyDescent="0.2">
      <c r="E1013" s="32"/>
      <c r="F1013" s="42"/>
      <c r="H1013" s="34"/>
      <c r="I1013" s="44"/>
      <c r="U1013" s="23" t="e">
        <f>IF(VLOOKUP(E1013,Locations[State],1,0)=E1013,"Correct",)</f>
        <v>#N/A</v>
      </c>
    </row>
    <row r="1014" spans="5:21" x14ac:dyDescent="0.2">
      <c r="E1014" s="32"/>
      <c r="F1014" s="42"/>
      <c r="H1014" s="34"/>
      <c r="I1014" s="44"/>
      <c r="U1014" s="23" t="e">
        <f>IF(VLOOKUP(E1014,Locations[State],1,0)=E1014,"Correct",)</f>
        <v>#N/A</v>
      </c>
    </row>
    <row r="1015" spans="5:21" x14ac:dyDescent="0.2">
      <c r="E1015" s="32"/>
      <c r="F1015" s="42"/>
      <c r="H1015" s="34"/>
      <c r="I1015" s="44"/>
      <c r="U1015" s="23" t="e">
        <f>IF(VLOOKUP(E1015,Locations[State],1,0)=E1015,"Correct",)</f>
        <v>#N/A</v>
      </c>
    </row>
    <row r="1016" spans="5:21" x14ac:dyDescent="0.2">
      <c r="E1016" s="32"/>
      <c r="F1016" s="42"/>
      <c r="H1016" s="34"/>
      <c r="I1016" s="44"/>
      <c r="U1016" s="23" t="e">
        <f>IF(VLOOKUP(E1016,Locations[State],1,0)=E1016,"Correct",)</f>
        <v>#N/A</v>
      </c>
    </row>
    <row r="1017" spans="5:21" x14ac:dyDescent="0.2">
      <c r="E1017" s="32"/>
      <c r="F1017" s="42"/>
      <c r="H1017" s="34"/>
      <c r="I1017" s="44"/>
      <c r="U1017" s="23" t="e">
        <f>IF(VLOOKUP(E1017,Locations[State],1,0)=E1017,"Correct",)</f>
        <v>#N/A</v>
      </c>
    </row>
    <row r="1018" spans="5:21" x14ac:dyDescent="0.2">
      <c r="E1018" s="32"/>
      <c r="F1018" s="42"/>
      <c r="H1018" s="34"/>
      <c r="I1018" s="44"/>
      <c r="U1018" s="23" t="e">
        <f>IF(VLOOKUP(E1018,Locations[State],1,0)=E1018,"Correct",)</f>
        <v>#N/A</v>
      </c>
    </row>
    <row r="1019" spans="5:21" x14ac:dyDescent="0.2">
      <c r="E1019" s="32"/>
      <c r="F1019" s="42"/>
      <c r="H1019" s="34"/>
      <c r="I1019" s="44"/>
      <c r="U1019" s="23" t="e">
        <f>IF(VLOOKUP(E1019,Locations[State],1,0)=E1019,"Correct",)</f>
        <v>#N/A</v>
      </c>
    </row>
    <row r="1020" spans="5:21" x14ac:dyDescent="0.2">
      <c r="E1020" s="32"/>
      <c r="F1020" s="42"/>
      <c r="H1020" s="34"/>
      <c r="I1020" s="44"/>
      <c r="U1020" s="23" t="e">
        <f>IF(VLOOKUP(E1020,Locations[State],1,0)=E1020,"Correct",)</f>
        <v>#N/A</v>
      </c>
    </row>
    <row r="1021" spans="5:21" x14ac:dyDescent="0.2">
      <c r="E1021" s="32"/>
      <c r="F1021" s="42"/>
      <c r="H1021" s="34"/>
      <c r="I1021" s="44"/>
      <c r="U1021" s="23" t="e">
        <f>IF(VLOOKUP(E1021,Locations[State],1,0)=E1021,"Correct",)</f>
        <v>#N/A</v>
      </c>
    </row>
    <row r="1022" spans="5:21" x14ac:dyDescent="0.2">
      <c r="E1022" s="32"/>
      <c r="F1022" s="42"/>
      <c r="H1022" s="34"/>
      <c r="I1022" s="44"/>
      <c r="U1022" s="23" t="e">
        <f>IF(VLOOKUP(E1022,Locations[State],1,0)=E1022,"Correct",)</f>
        <v>#N/A</v>
      </c>
    </row>
    <row r="1023" spans="5:21" x14ac:dyDescent="0.2">
      <c r="E1023" s="32"/>
      <c r="F1023" s="42"/>
      <c r="H1023" s="34"/>
      <c r="I1023" s="44"/>
      <c r="U1023" s="23" t="e">
        <f>IF(VLOOKUP(E1023,Locations[State],1,0)=E1023,"Correct",)</f>
        <v>#N/A</v>
      </c>
    </row>
    <row r="1024" spans="5:21" x14ac:dyDescent="0.2">
      <c r="E1024" s="32"/>
      <c r="F1024" s="42"/>
      <c r="H1024" s="34"/>
      <c r="I1024" s="44"/>
      <c r="U1024" s="23" t="e">
        <f>IF(VLOOKUP(E1024,Locations[State],1,0)=E1024,"Correct",)</f>
        <v>#N/A</v>
      </c>
    </row>
    <row r="1025" spans="5:21" x14ac:dyDescent="0.2">
      <c r="E1025" s="32"/>
      <c r="F1025" s="42"/>
      <c r="H1025" s="34"/>
      <c r="I1025" s="44"/>
      <c r="U1025" s="23" t="e">
        <f>IF(VLOOKUP(E1025,Locations[State],1,0)=E1025,"Correct",)</f>
        <v>#N/A</v>
      </c>
    </row>
    <row r="1026" spans="5:21" x14ac:dyDescent="0.2">
      <c r="E1026" s="32"/>
      <c r="F1026" s="42"/>
      <c r="H1026" s="34"/>
      <c r="I1026" s="44"/>
      <c r="U1026" s="23" t="e">
        <f>IF(VLOOKUP(E1026,Locations[State],1,0)=E1026,"Correct",)</f>
        <v>#N/A</v>
      </c>
    </row>
    <row r="1027" spans="5:21" x14ac:dyDescent="0.2">
      <c r="E1027" s="32"/>
      <c r="F1027" s="42"/>
      <c r="H1027" s="34"/>
      <c r="I1027" s="44"/>
      <c r="U1027" s="23" t="e">
        <f>IF(VLOOKUP(E1027,Locations[State],1,0)=E1027,"Correct",)</f>
        <v>#N/A</v>
      </c>
    </row>
    <row r="1028" spans="5:21" x14ac:dyDescent="0.2">
      <c r="E1028" s="32"/>
      <c r="F1028" s="42"/>
      <c r="H1028" s="34"/>
      <c r="I1028" s="44"/>
      <c r="U1028" s="23" t="e">
        <f>IF(VLOOKUP(E1028,Locations[State],1,0)=E1028,"Correct",)</f>
        <v>#N/A</v>
      </c>
    </row>
    <row r="1029" spans="5:21" x14ac:dyDescent="0.2">
      <c r="E1029" s="32"/>
      <c r="F1029" s="42"/>
      <c r="H1029" s="34"/>
      <c r="I1029" s="44"/>
      <c r="U1029" s="23" t="e">
        <f>IF(VLOOKUP(E1029,Locations[State],1,0)=E1029,"Correct",)</f>
        <v>#N/A</v>
      </c>
    </row>
    <row r="1030" spans="5:21" x14ac:dyDescent="0.2">
      <c r="E1030" s="32"/>
      <c r="F1030" s="42"/>
      <c r="H1030" s="34"/>
      <c r="I1030" s="44"/>
      <c r="U1030" s="23" t="e">
        <f>IF(VLOOKUP(E1030,Locations[State],1,0)=E1030,"Correct",)</f>
        <v>#N/A</v>
      </c>
    </row>
    <row r="1031" spans="5:21" x14ac:dyDescent="0.2">
      <c r="E1031" s="32"/>
      <c r="F1031" s="42"/>
      <c r="H1031" s="34"/>
      <c r="I1031" s="44"/>
      <c r="U1031" s="23" t="e">
        <f>IF(VLOOKUP(E1031,Locations[State],1,0)=E1031,"Correct",)</f>
        <v>#N/A</v>
      </c>
    </row>
    <row r="1032" spans="5:21" x14ac:dyDescent="0.2">
      <c r="E1032" s="32"/>
      <c r="F1032" s="42"/>
      <c r="H1032" s="34"/>
      <c r="I1032" s="44"/>
      <c r="U1032" s="23" t="e">
        <f>IF(VLOOKUP(E1032,Locations[State],1,0)=E1032,"Correct",)</f>
        <v>#N/A</v>
      </c>
    </row>
    <row r="1033" spans="5:21" x14ac:dyDescent="0.2">
      <c r="E1033" s="32"/>
      <c r="F1033" s="42"/>
      <c r="H1033" s="34"/>
      <c r="I1033" s="44"/>
      <c r="U1033" s="23" t="e">
        <f>IF(VLOOKUP(E1033,Locations[State],1,0)=E1033,"Correct",)</f>
        <v>#N/A</v>
      </c>
    </row>
    <row r="1034" spans="5:21" x14ac:dyDescent="0.2">
      <c r="E1034" s="32"/>
      <c r="F1034" s="42"/>
      <c r="H1034" s="34"/>
      <c r="I1034" s="44"/>
      <c r="U1034" s="23" t="e">
        <f>IF(VLOOKUP(E1034,Locations[State],1,0)=E1034,"Correct",)</f>
        <v>#N/A</v>
      </c>
    </row>
    <row r="1035" spans="5:21" x14ac:dyDescent="0.2">
      <c r="E1035" s="32"/>
      <c r="F1035" s="42"/>
      <c r="H1035" s="34"/>
      <c r="I1035" s="44"/>
      <c r="U1035" s="23" t="e">
        <f>IF(VLOOKUP(E1035,Locations[State],1,0)=E1035,"Correct",)</f>
        <v>#N/A</v>
      </c>
    </row>
    <row r="1036" spans="5:21" x14ac:dyDescent="0.2">
      <c r="E1036" s="32"/>
      <c r="F1036" s="42"/>
      <c r="H1036" s="34"/>
      <c r="I1036" s="44"/>
      <c r="U1036" s="23" t="e">
        <f>IF(VLOOKUP(E1036,Locations[State],1,0)=E1036,"Correct",)</f>
        <v>#N/A</v>
      </c>
    </row>
    <row r="1037" spans="5:21" x14ac:dyDescent="0.2">
      <c r="E1037" s="32"/>
      <c r="F1037" s="42"/>
      <c r="H1037" s="34"/>
      <c r="I1037" s="44"/>
      <c r="U1037" s="23" t="e">
        <f>IF(VLOOKUP(E1037,Locations[State],1,0)=E1037,"Correct",)</f>
        <v>#N/A</v>
      </c>
    </row>
    <row r="1038" spans="5:21" x14ac:dyDescent="0.2">
      <c r="E1038" s="32"/>
      <c r="F1038" s="42"/>
      <c r="H1038" s="34"/>
      <c r="I1038" s="44"/>
      <c r="U1038" s="23" t="e">
        <f>IF(VLOOKUP(E1038,Locations[State],1,0)=E1038,"Correct",)</f>
        <v>#N/A</v>
      </c>
    </row>
    <row r="1039" spans="5:21" x14ac:dyDescent="0.2">
      <c r="E1039" s="32"/>
      <c r="F1039" s="42"/>
      <c r="H1039" s="34"/>
      <c r="I1039" s="44"/>
      <c r="U1039" s="23" t="e">
        <f>IF(VLOOKUP(E1039,Locations[State],1,0)=E1039,"Correct",)</f>
        <v>#N/A</v>
      </c>
    </row>
    <row r="1040" spans="5:21" x14ac:dyDescent="0.2">
      <c r="E1040" s="32"/>
      <c r="F1040" s="42"/>
      <c r="H1040" s="34"/>
      <c r="I1040" s="44"/>
      <c r="U1040" s="23" t="e">
        <f>IF(VLOOKUP(E1040,Locations[State],1,0)=E1040,"Correct",)</f>
        <v>#N/A</v>
      </c>
    </row>
    <row r="1041" spans="5:21" x14ac:dyDescent="0.2">
      <c r="E1041" s="32"/>
      <c r="F1041" s="42"/>
      <c r="H1041" s="34"/>
      <c r="I1041" s="44"/>
      <c r="U1041" s="23" t="e">
        <f>IF(VLOOKUP(E1041,Locations[State],1,0)=E1041,"Correct",)</f>
        <v>#N/A</v>
      </c>
    </row>
    <row r="1042" spans="5:21" x14ac:dyDescent="0.2">
      <c r="E1042" s="32"/>
      <c r="F1042" s="42"/>
      <c r="H1042" s="34"/>
      <c r="I1042" s="44"/>
      <c r="U1042" s="23" t="e">
        <f>IF(VLOOKUP(E1042,Locations[State],1,0)=E1042,"Correct",)</f>
        <v>#N/A</v>
      </c>
    </row>
    <row r="1043" spans="5:21" x14ac:dyDescent="0.2">
      <c r="E1043" s="32"/>
      <c r="F1043" s="42"/>
      <c r="H1043" s="34"/>
      <c r="I1043" s="44"/>
      <c r="U1043" s="23" t="e">
        <f>IF(VLOOKUP(E1043,Locations[State],1,0)=E1043,"Correct",)</f>
        <v>#N/A</v>
      </c>
    </row>
    <row r="1044" spans="5:21" x14ac:dyDescent="0.2">
      <c r="E1044" s="32"/>
      <c r="F1044" s="42"/>
      <c r="H1044" s="34"/>
      <c r="I1044" s="44"/>
      <c r="U1044" s="23" t="e">
        <f>IF(VLOOKUP(E1044,Locations[State],1,0)=E1044,"Correct",)</f>
        <v>#N/A</v>
      </c>
    </row>
    <row r="1045" spans="5:21" x14ac:dyDescent="0.2">
      <c r="E1045" s="32"/>
      <c r="F1045" s="42"/>
      <c r="H1045" s="34"/>
      <c r="I1045" s="44"/>
      <c r="U1045" s="23" t="e">
        <f>IF(VLOOKUP(E1045,Locations[State],1,0)=E1045,"Correct",)</f>
        <v>#N/A</v>
      </c>
    </row>
    <row r="1046" spans="5:21" x14ac:dyDescent="0.2">
      <c r="E1046" s="32"/>
      <c r="F1046" s="42"/>
      <c r="H1046" s="34"/>
      <c r="I1046" s="44"/>
      <c r="U1046" s="23" t="e">
        <f>IF(VLOOKUP(E1046,Locations[State],1,0)=E1046,"Correct",)</f>
        <v>#N/A</v>
      </c>
    </row>
    <row r="1047" spans="5:21" x14ac:dyDescent="0.2">
      <c r="E1047" s="32"/>
      <c r="F1047" s="42"/>
      <c r="H1047" s="34"/>
      <c r="I1047" s="44"/>
      <c r="U1047" s="23" t="e">
        <f>IF(VLOOKUP(E1047,Locations[State],1,0)=E1047,"Correct",)</f>
        <v>#N/A</v>
      </c>
    </row>
    <row r="1048" spans="5:21" x14ac:dyDescent="0.2">
      <c r="E1048" s="32"/>
      <c r="F1048" s="42"/>
      <c r="H1048" s="34"/>
      <c r="I1048" s="44"/>
      <c r="U1048" s="23" t="e">
        <f>IF(VLOOKUP(E1048,Locations[State],1,0)=E1048,"Correct",)</f>
        <v>#N/A</v>
      </c>
    </row>
    <row r="1049" spans="5:21" x14ac:dyDescent="0.2">
      <c r="E1049" s="32"/>
      <c r="F1049" s="42"/>
      <c r="H1049" s="34"/>
      <c r="I1049" s="44"/>
      <c r="U1049" s="23" t="e">
        <f>IF(VLOOKUP(E1049,Locations[State],1,0)=E1049,"Correct",)</f>
        <v>#N/A</v>
      </c>
    </row>
    <row r="1050" spans="5:21" x14ac:dyDescent="0.2">
      <c r="E1050" s="32"/>
      <c r="F1050" s="42"/>
      <c r="H1050" s="34"/>
      <c r="I1050" s="44"/>
      <c r="U1050" s="23" t="e">
        <f>IF(VLOOKUP(E1050,Locations[State],1,0)=E1050,"Correct",)</f>
        <v>#N/A</v>
      </c>
    </row>
    <row r="1051" spans="5:21" x14ac:dyDescent="0.2">
      <c r="E1051" s="32"/>
      <c r="F1051" s="42"/>
      <c r="H1051" s="34"/>
      <c r="I1051" s="44"/>
      <c r="U1051" s="23" t="e">
        <f>IF(VLOOKUP(E1051,Locations[State],1,0)=E1051,"Correct",)</f>
        <v>#N/A</v>
      </c>
    </row>
    <row r="1052" spans="5:21" x14ac:dyDescent="0.2">
      <c r="E1052" s="32"/>
      <c r="F1052" s="42"/>
      <c r="H1052" s="34"/>
      <c r="I1052" s="44"/>
      <c r="U1052" s="23" t="e">
        <f>IF(VLOOKUP(E1052,Locations[State],1,0)=E1052,"Correct",)</f>
        <v>#N/A</v>
      </c>
    </row>
    <row r="1053" spans="5:21" x14ac:dyDescent="0.2">
      <c r="E1053" s="32"/>
      <c r="F1053" s="42"/>
      <c r="H1053" s="34"/>
      <c r="I1053" s="44"/>
      <c r="U1053" s="23" t="e">
        <f>IF(VLOOKUP(E1053,Locations[State],1,0)=E1053,"Correct",)</f>
        <v>#N/A</v>
      </c>
    </row>
    <row r="1054" spans="5:21" x14ac:dyDescent="0.2">
      <c r="E1054" s="32"/>
      <c r="F1054" s="42"/>
      <c r="H1054" s="34"/>
      <c r="I1054" s="44"/>
      <c r="U1054" s="23" t="e">
        <f>IF(VLOOKUP(E1054,Locations[State],1,0)=E1054,"Correct",)</f>
        <v>#N/A</v>
      </c>
    </row>
    <row r="1055" spans="5:21" x14ac:dyDescent="0.2">
      <c r="E1055" s="32"/>
      <c r="F1055" s="42"/>
      <c r="H1055" s="34"/>
      <c r="I1055" s="44"/>
      <c r="U1055" s="23" t="e">
        <f>IF(VLOOKUP(E1055,Locations[State],1,0)=E1055,"Correct",)</f>
        <v>#N/A</v>
      </c>
    </row>
    <row r="1056" spans="5:21" x14ac:dyDescent="0.2">
      <c r="E1056" s="32"/>
      <c r="F1056" s="42"/>
      <c r="H1056" s="34"/>
      <c r="I1056" s="44"/>
      <c r="U1056" s="23" t="e">
        <f>IF(VLOOKUP(E1056,Locations[State],1,0)=E1056,"Correct",)</f>
        <v>#N/A</v>
      </c>
    </row>
    <row r="1057" spans="5:21" x14ac:dyDescent="0.2">
      <c r="E1057" s="32"/>
      <c r="F1057" s="42"/>
      <c r="H1057" s="34"/>
      <c r="I1057" s="44"/>
      <c r="U1057" s="23" t="e">
        <f>IF(VLOOKUP(E1057,Locations[State],1,0)=E1057,"Correct",)</f>
        <v>#N/A</v>
      </c>
    </row>
    <row r="1058" spans="5:21" x14ac:dyDescent="0.2">
      <c r="E1058" s="32"/>
      <c r="F1058" s="42"/>
      <c r="H1058" s="34"/>
      <c r="I1058" s="44"/>
      <c r="U1058" s="23" t="e">
        <f>IF(VLOOKUP(E1058,Locations[State],1,0)=E1058,"Correct",)</f>
        <v>#N/A</v>
      </c>
    </row>
    <row r="1059" spans="5:21" x14ac:dyDescent="0.2">
      <c r="E1059" s="32"/>
      <c r="F1059" s="42"/>
      <c r="H1059" s="34"/>
      <c r="I1059" s="44"/>
      <c r="U1059" s="23" t="e">
        <f>IF(VLOOKUP(E1059,Locations[State],1,0)=E1059,"Correct",)</f>
        <v>#N/A</v>
      </c>
    </row>
    <row r="1060" spans="5:21" x14ac:dyDescent="0.2">
      <c r="E1060" s="32"/>
      <c r="F1060" s="42"/>
      <c r="H1060" s="34"/>
      <c r="I1060" s="44"/>
      <c r="U1060" s="23" t="e">
        <f>IF(VLOOKUP(E1060,Locations[State],1,0)=E1060,"Correct",)</f>
        <v>#N/A</v>
      </c>
    </row>
    <row r="1061" spans="5:21" x14ac:dyDescent="0.2">
      <c r="E1061" s="32"/>
      <c r="F1061" s="42"/>
      <c r="H1061" s="34"/>
      <c r="I1061" s="44"/>
      <c r="U1061" s="23" t="e">
        <f>IF(VLOOKUP(E1061,Locations[State],1,0)=E1061,"Correct",)</f>
        <v>#N/A</v>
      </c>
    </row>
    <row r="1062" spans="5:21" x14ac:dyDescent="0.2">
      <c r="E1062" s="32"/>
      <c r="F1062" s="42"/>
      <c r="H1062" s="34"/>
      <c r="I1062" s="44"/>
      <c r="U1062" s="23" t="e">
        <f>IF(VLOOKUP(E1062,Locations[State],1,0)=E1062,"Correct",)</f>
        <v>#N/A</v>
      </c>
    </row>
    <row r="1063" spans="5:21" x14ac:dyDescent="0.2">
      <c r="E1063" s="32"/>
      <c r="F1063" s="42"/>
      <c r="H1063" s="34"/>
      <c r="I1063" s="44"/>
      <c r="U1063" s="23" t="e">
        <f>IF(VLOOKUP(E1063,Locations[State],1,0)=E1063,"Correct",)</f>
        <v>#N/A</v>
      </c>
    </row>
    <row r="1064" spans="5:21" x14ac:dyDescent="0.2">
      <c r="E1064" s="32"/>
      <c r="F1064" s="42"/>
      <c r="H1064" s="34"/>
      <c r="I1064" s="44"/>
      <c r="U1064" s="23" t="e">
        <f>IF(VLOOKUP(E1064,Locations[State],1,0)=E1064,"Correct",)</f>
        <v>#N/A</v>
      </c>
    </row>
    <row r="1065" spans="5:21" x14ac:dyDescent="0.2">
      <c r="E1065" s="32"/>
      <c r="F1065" s="42"/>
      <c r="H1065" s="34"/>
      <c r="I1065" s="44"/>
      <c r="U1065" s="23" t="e">
        <f>IF(VLOOKUP(E1065,Locations[State],1,0)=E1065,"Correct",)</f>
        <v>#N/A</v>
      </c>
    </row>
    <row r="1066" spans="5:21" x14ac:dyDescent="0.2">
      <c r="E1066" s="32"/>
      <c r="F1066" s="42"/>
      <c r="H1066" s="34"/>
      <c r="I1066" s="44"/>
      <c r="U1066" s="23" t="e">
        <f>IF(VLOOKUP(E1066,Locations[State],1,0)=E1066,"Correct",)</f>
        <v>#N/A</v>
      </c>
    </row>
    <row r="1067" spans="5:21" x14ac:dyDescent="0.2">
      <c r="E1067" s="32"/>
      <c r="F1067" s="42"/>
      <c r="H1067" s="34"/>
      <c r="I1067" s="44"/>
      <c r="U1067" s="23" t="e">
        <f>IF(VLOOKUP(E1067,Locations[State],1,0)=E1067,"Correct",)</f>
        <v>#N/A</v>
      </c>
    </row>
    <row r="1068" spans="5:21" x14ac:dyDescent="0.2">
      <c r="E1068" s="32"/>
      <c r="F1068" s="42"/>
      <c r="H1068" s="34"/>
      <c r="I1068" s="44"/>
      <c r="U1068" s="23" t="e">
        <f>IF(VLOOKUP(E1068,Locations[State],1,0)=E1068,"Correct",)</f>
        <v>#N/A</v>
      </c>
    </row>
    <row r="1069" spans="5:21" x14ac:dyDescent="0.2">
      <c r="E1069" s="32"/>
      <c r="F1069" s="42"/>
      <c r="H1069" s="34"/>
      <c r="I1069" s="44"/>
      <c r="U1069" s="23" t="e">
        <f>IF(VLOOKUP(E1069,Locations[State],1,0)=E1069,"Correct",)</f>
        <v>#N/A</v>
      </c>
    </row>
    <row r="1070" spans="5:21" x14ac:dyDescent="0.2">
      <c r="E1070" s="32"/>
      <c r="F1070" s="42"/>
      <c r="H1070" s="34"/>
      <c r="I1070" s="44"/>
      <c r="U1070" s="23" t="e">
        <f>IF(VLOOKUP(E1070,Locations[State],1,0)=E1070,"Correct",)</f>
        <v>#N/A</v>
      </c>
    </row>
    <row r="1071" spans="5:21" x14ac:dyDescent="0.2">
      <c r="E1071" s="32"/>
      <c r="F1071" s="42"/>
      <c r="H1071" s="34"/>
      <c r="I1071" s="44"/>
      <c r="U1071" s="23" t="e">
        <f>IF(VLOOKUP(E1071,Locations[State],1,0)=E1071,"Correct",)</f>
        <v>#N/A</v>
      </c>
    </row>
    <row r="1072" spans="5:21" x14ac:dyDescent="0.2">
      <c r="E1072" s="32"/>
      <c r="F1072" s="42"/>
      <c r="H1072" s="34"/>
      <c r="I1072" s="44"/>
      <c r="U1072" s="23" t="e">
        <f>IF(VLOOKUP(E1072,Locations[State],1,0)=E1072,"Correct",)</f>
        <v>#N/A</v>
      </c>
    </row>
    <row r="1073" spans="5:21" x14ac:dyDescent="0.2">
      <c r="E1073" s="32"/>
      <c r="F1073" s="42"/>
      <c r="H1073" s="34"/>
      <c r="I1073" s="44"/>
      <c r="U1073" s="23" t="e">
        <f>IF(VLOOKUP(E1073,Locations[State],1,0)=E1073,"Correct",)</f>
        <v>#N/A</v>
      </c>
    </row>
    <row r="1074" spans="5:21" x14ac:dyDescent="0.2">
      <c r="E1074" s="32"/>
      <c r="F1074" s="42"/>
      <c r="H1074" s="34"/>
      <c r="I1074" s="44"/>
      <c r="U1074" s="23" t="e">
        <f>IF(VLOOKUP(E1074,Locations[State],1,0)=E1074,"Correct",)</f>
        <v>#N/A</v>
      </c>
    </row>
    <row r="1075" spans="5:21" x14ac:dyDescent="0.2">
      <c r="E1075" s="32"/>
      <c r="F1075" s="42"/>
      <c r="H1075" s="34"/>
      <c r="I1075" s="44"/>
      <c r="U1075" s="23" t="e">
        <f>IF(VLOOKUP(E1075,Locations[State],1,0)=E1075,"Correct",)</f>
        <v>#N/A</v>
      </c>
    </row>
    <row r="1076" spans="5:21" x14ac:dyDescent="0.2">
      <c r="E1076" s="32"/>
      <c r="F1076" s="42"/>
      <c r="H1076" s="34"/>
      <c r="I1076" s="44"/>
      <c r="U1076" s="23" t="e">
        <f>IF(VLOOKUP(E1076,Locations[State],1,0)=E1076,"Correct",)</f>
        <v>#N/A</v>
      </c>
    </row>
    <row r="1077" spans="5:21" x14ac:dyDescent="0.2">
      <c r="E1077" s="32"/>
      <c r="F1077" s="42"/>
      <c r="H1077" s="34"/>
      <c r="I1077" s="44"/>
      <c r="U1077" s="23" t="e">
        <f>IF(VLOOKUP(E1077,Locations[State],1,0)=E1077,"Correct",)</f>
        <v>#N/A</v>
      </c>
    </row>
    <row r="1078" spans="5:21" x14ac:dyDescent="0.2">
      <c r="E1078" s="32"/>
      <c r="F1078" s="42"/>
      <c r="H1078" s="34"/>
      <c r="I1078" s="44"/>
      <c r="U1078" s="23" t="e">
        <f>IF(VLOOKUP(E1078,Locations[State],1,0)=E1078,"Correct",)</f>
        <v>#N/A</v>
      </c>
    </row>
    <row r="1079" spans="5:21" x14ac:dyDescent="0.2">
      <c r="E1079" s="32"/>
      <c r="F1079" s="42"/>
      <c r="H1079" s="34"/>
      <c r="I1079" s="44"/>
      <c r="U1079" s="23" t="e">
        <f>IF(VLOOKUP(E1079,Locations[State],1,0)=E1079,"Correct",)</f>
        <v>#N/A</v>
      </c>
    </row>
    <row r="1080" spans="5:21" x14ac:dyDescent="0.2">
      <c r="E1080" s="32"/>
      <c r="F1080" s="42"/>
      <c r="H1080" s="34"/>
      <c r="I1080" s="44"/>
      <c r="U1080" s="23" t="e">
        <f>IF(VLOOKUP(E1080,Locations[State],1,0)=E1080,"Correct",)</f>
        <v>#N/A</v>
      </c>
    </row>
    <row r="1081" spans="5:21" x14ac:dyDescent="0.2">
      <c r="E1081" s="32"/>
      <c r="F1081" s="42"/>
      <c r="H1081" s="34"/>
      <c r="I1081" s="44"/>
      <c r="U1081" s="23" t="e">
        <f>IF(VLOOKUP(E1081,Locations[State],1,0)=E1081,"Correct",)</f>
        <v>#N/A</v>
      </c>
    </row>
    <row r="1082" spans="5:21" x14ac:dyDescent="0.2">
      <c r="E1082" s="32"/>
      <c r="F1082" s="42"/>
      <c r="H1082" s="34"/>
      <c r="I1082" s="44"/>
      <c r="U1082" s="23" t="e">
        <f>IF(VLOOKUP(E1082,Locations[State],1,0)=E1082,"Correct",)</f>
        <v>#N/A</v>
      </c>
    </row>
    <row r="1083" spans="5:21" x14ac:dyDescent="0.2">
      <c r="E1083" s="32"/>
      <c r="F1083" s="42"/>
      <c r="H1083" s="34"/>
      <c r="I1083" s="44"/>
      <c r="U1083" s="23" t="e">
        <f>IF(VLOOKUP(E1083,Locations[State],1,0)=E1083,"Correct",)</f>
        <v>#N/A</v>
      </c>
    </row>
    <row r="1084" spans="5:21" x14ac:dyDescent="0.2">
      <c r="E1084" s="32"/>
      <c r="F1084" s="42"/>
      <c r="H1084" s="34"/>
      <c r="I1084" s="44"/>
      <c r="U1084" s="23" t="e">
        <f>IF(VLOOKUP(E1084,Locations[State],1,0)=E1084,"Correct",)</f>
        <v>#N/A</v>
      </c>
    </row>
    <row r="1085" spans="5:21" x14ac:dyDescent="0.2">
      <c r="E1085" s="32"/>
      <c r="F1085" s="42"/>
      <c r="H1085" s="34"/>
      <c r="I1085" s="44"/>
      <c r="U1085" s="23" t="e">
        <f>IF(VLOOKUP(E1085,Locations[State],1,0)=E1085,"Correct",)</f>
        <v>#N/A</v>
      </c>
    </row>
    <row r="1086" spans="5:21" x14ac:dyDescent="0.2">
      <c r="E1086" s="32"/>
      <c r="F1086" s="42"/>
      <c r="H1086" s="34"/>
      <c r="I1086" s="44"/>
      <c r="U1086" s="23" t="e">
        <f>IF(VLOOKUP(E1086,Locations[State],1,0)=E1086,"Correct",)</f>
        <v>#N/A</v>
      </c>
    </row>
    <row r="1087" spans="5:21" x14ac:dyDescent="0.2">
      <c r="E1087" s="32"/>
      <c r="F1087" s="42"/>
      <c r="H1087" s="34"/>
      <c r="I1087" s="44"/>
      <c r="U1087" s="23" t="e">
        <f>IF(VLOOKUP(E1087,Locations[State],1,0)=E1087,"Correct",)</f>
        <v>#N/A</v>
      </c>
    </row>
    <row r="1088" spans="5:21" x14ac:dyDescent="0.2">
      <c r="E1088" s="32"/>
      <c r="F1088" s="42"/>
      <c r="H1088" s="34"/>
      <c r="I1088" s="44"/>
      <c r="U1088" s="23" t="e">
        <f>IF(VLOOKUP(E1088,Locations[State],1,0)=E1088,"Correct",)</f>
        <v>#N/A</v>
      </c>
    </row>
    <row r="1089" spans="5:21" x14ac:dyDescent="0.2">
      <c r="E1089" s="32"/>
      <c r="F1089" s="42"/>
      <c r="H1089" s="34"/>
      <c r="I1089" s="44"/>
      <c r="U1089" s="23" t="e">
        <f>IF(VLOOKUP(E1089,Locations[State],1,0)=E1089,"Correct",)</f>
        <v>#N/A</v>
      </c>
    </row>
    <row r="1090" spans="5:21" x14ac:dyDescent="0.2">
      <c r="E1090" s="32"/>
      <c r="F1090" s="42"/>
      <c r="H1090" s="34"/>
      <c r="I1090" s="44"/>
      <c r="U1090" s="23" t="e">
        <f>IF(VLOOKUP(E1090,Locations[State],1,0)=E1090,"Correct",)</f>
        <v>#N/A</v>
      </c>
    </row>
    <row r="1091" spans="5:21" x14ac:dyDescent="0.2">
      <c r="E1091" s="32"/>
      <c r="F1091" s="42"/>
      <c r="H1091" s="34"/>
      <c r="I1091" s="44"/>
      <c r="U1091" s="23" t="e">
        <f>IF(VLOOKUP(E1091,Locations[State],1,0)=E1091,"Correct",)</f>
        <v>#N/A</v>
      </c>
    </row>
    <row r="1092" spans="5:21" x14ac:dyDescent="0.2">
      <c r="E1092" s="32"/>
      <c r="F1092" s="42"/>
      <c r="H1092" s="34"/>
      <c r="I1092" s="44"/>
      <c r="U1092" s="23" t="e">
        <f>IF(VLOOKUP(E1092,Locations[State],1,0)=E1092,"Correct",)</f>
        <v>#N/A</v>
      </c>
    </row>
    <row r="1093" spans="5:21" x14ac:dyDescent="0.2">
      <c r="E1093" s="32"/>
      <c r="F1093" s="42"/>
      <c r="H1093" s="34"/>
      <c r="I1093" s="44"/>
      <c r="U1093" s="23" t="e">
        <f>IF(VLOOKUP(E1093,Locations[State],1,0)=E1093,"Correct",)</f>
        <v>#N/A</v>
      </c>
    </row>
    <row r="1094" spans="5:21" x14ac:dyDescent="0.2">
      <c r="E1094" s="32"/>
      <c r="F1094" s="42"/>
      <c r="H1094" s="34"/>
      <c r="I1094" s="44"/>
      <c r="U1094" s="23" t="e">
        <f>IF(VLOOKUP(E1094,Locations[State],1,0)=E1094,"Correct",)</f>
        <v>#N/A</v>
      </c>
    </row>
    <row r="1095" spans="5:21" x14ac:dyDescent="0.2">
      <c r="E1095" s="32"/>
      <c r="F1095" s="42"/>
      <c r="H1095" s="34"/>
      <c r="I1095" s="44"/>
      <c r="U1095" s="23" t="e">
        <f>IF(VLOOKUP(E1095,Locations[State],1,0)=E1095,"Correct",)</f>
        <v>#N/A</v>
      </c>
    </row>
    <row r="1096" spans="5:21" x14ac:dyDescent="0.2">
      <c r="E1096" s="32"/>
      <c r="F1096" s="42"/>
      <c r="H1096" s="34"/>
      <c r="I1096" s="44"/>
      <c r="U1096" s="23" t="e">
        <f>IF(VLOOKUP(E1096,Locations[State],1,0)=E1096,"Correct",)</f>
        <v>#N/A</v>
      </c>
    </row>
    <row r="1097" spans="5:21" x14ac:dyDescent="0.2">
      <c r="E1097" s="32"/>
      <c r="F1097" s="42"/>
      <c r="H1097" s="34"/>
      <c r="I1097" s="44"/>
      <c r="U1097" s="23" t="e">
        <f>IF(VLOOKUP(E1097,Locations[State],1,0)=E1097,"Correct",)</f>
        <v>#N/A</v>
      </c>
    </row>
    <row r="1098" spans="5:21" x14ac:dyDescent="0.2">
      <c r="E1098" s="32"/>
      <c r="F1098" s="42"/>
      <c r="H1098" s="34"/>
      <c r="I1098" s="44"/>
      <c r="U1098" s="23" t="e">
        <f>IF(VLOOKUP(E1098,Locations[State],1,0)=E1098,"Correct",)</f>
        <v>#N/A</v>
      </c>
    </row>
    <row r="1099" spans="5:21" x14ac:dyDescent="0.2">
      <c r="E1099" s="32"/>
      <c r="F1099" s="42"/>
      <c r="H1099" s="34"/>
      <c r="I1099" s="44"/>
      <c r="U1099" s="23" t="e">
        <f>IF(VLOOKUP(E1099,Locations[State],1,0)=E1099,"Correct",)</f>
        <v>#N/A</v>
      </c>
    </row>
    <row r="1100" spans="5:21" x14ac:dyDescent="0.2">
      <c r="E1100" s="32"/>
      <c r="F1100" s="42"/>
      <c r="H1100" s="34"/>
      <c r="I1100" s="44"/>
      <c r="U1100" s="23" t="e">
        <f>IF(VLOOKUP(E1100,Locations[State],1,0)=E1100,"Correct",)</f>
        <v>#N/A</v>
      </c>
    </row>
    <row r="1101" spans="5:21" x14ac:dyDescent="0.2">
      <c r="E1101" s="32"/>
      <c r="F1101" s="42"/>
      <c r="H1101" s="34"/>
      <c r="I1101" s="44"/>
      <c r="U1101" s="23" t="e">
        <f>IF(VLOOKUP(E1101,Locations[State],1,0)=E1101,"Correct",)</f>
        <v>#N/A</v>
      </c>
    </row>
    <row r="1102" spans="5:21" x14ac:dyDescent="0.2">
      <c r="E1102" s="32"/>
      <c r="F1102" s="42"/>
      <c r="H1102" s="34"/>
      <c r="I1102" s="44"/>
      <c r="U1102" s="23" t="e">
        <f>IF(VLOOKUP(E1102,Locations[State],1,0)=E1102,"Correct",)</f>
        <v>#N/A</v>
      </c>
    </row>
    <row r="1103" spans="5:21" x14ac:dyDescent="0.2">
      <c r="E1103" s="32"/>
      <c r="F1103" s="42"/>
      <c r="H1103" s="34"/>
      <c r="I1103" s="44"/>
      <c r="U1103" s="23" t="e">
        <f>IF(VLOOKUP(E1103,Locations[State],1,0)=E1103,"Correct",)</f>
        <v>#N/A</v>
      </c>
    </row>
    <row r="1104" spans="5:21" x14ac:dyDescent="0.2">
      <c r="E1104" s="32"/>
      <c r="F1104" s="42"/>
      <c r="H1104" s="34"/>
      <c r="I1104" s="44"/>
      <c r="U1104" s="23" t="e">
        <f>IF(VLOOKUP(E1104,Locations[State],1,0)=E1104,"Correct",)</f>
        <v>#N/A</v>
      </c>
    </row>
    <row r="1105" spans="5:21" x14ac:dyDescent="0.2">
      <c r="E1105" s="32"/>
      <c r="F1105" s="42"/>
      <c r="H1105" s="34"/>
      <c r="I1105" s="44"/>
      <c r="U1105" s="23" t="e">
        <f>IF(VLOOKUP(E1105,Locations[State],1,0)=E1105,"Correct",)</f>
        <v>#N/A</v>
      </c>
    </row>
    <row r="1106" spans="5:21" x14ac:dyDescent="0.2">
      <c r="E1106" s="32"/>
      <c r="F1106" s="42"/>
      <c r="H1106" s="34"/>
      <c r="I1106" s="44"/>
      <c r="U1106" s="23" t="e">
        <f>IF(VLOOKUP(E1106,Locations[State],1,0)=E1106,"Correct",)</f>
        <v>#N/A</v>
      </c>
    </row>
    <row r="1107" spans="5:21" x14ac:dyDescent="0.2">
      <c r="E1107" s="32"/>
      <c r="F1107" s="42"/>
      <c r="H1107" s="34"/>
      <c r="I1107" s="44"/>
      <c r="U1107" s="23" t="e">
        <f>IF(VLOOKUP(E1107,Locations[State],1,0)=E1107,"Correct",)</f>
        <v>#N/A</v>
      </c>
    </row>
    <row r="1108" spans="5:21" x14ac:dyDescent="0.2">
      <c r="E1108" s="32"/>
      <c r="F1108" s="42"/>
      <c r="H1108" s="34"/>
      <c r="I1108" s="44"/>
      <c r="U1108" s="23" t="e">
        <f>IF(VLOOKUP(E1108,Locations[State],1,0)=E1108,"Correct",)</f>
        <v>#N/A</v>
      </c>
    </row>
    <row r="1109" spans="5:21" x14ac:dyDescent="0.2">
      <c r="E1109" s="32"/>
      <c r="F1109" s="42"/>
      <c r="H1109" s="34"/>
      <c r="I1109" s="44"/>
      <c r="U1109" s="23" t="e">
        <f>IF(VLOOKUP(E1109,Locations[State],1,0)=E1109,"Correct",)</f>
        <v>#N/A</v>
      </c>
    </row>
    <row r="1110" spans="5:21" x14ac:dyDescent="0.2">
      <c r="E1110" s="32"/>
      <c r="F1110" s="42"/>
      <c r="H1110" s="34"/>
      <c r="I1110" s="44"/>
      <c r="U1110" s="23" t="e">
        <f>IF(VLOOKUP(E1110,Locations[State],1,0)=E1110,"Correct",)</f>
        <v>#N/A</v>
      </c>
    </row>
    <row r="1111" spans="5:21" x14ac:dyDescent="0.2">
      <c r="E1111" s="32"/>
      <c r="F1111" s="42"/>
      <c r="H1111" s="34"/>
      <c r="I1111" s="44"/>
      <c r="U1111" s="23" t="e">
        <f>IF(VLOOKUP(E1111,Locations[State],1,0)=E1111,"Correct",)</f>
        <v>#N/A</v>
      </c>
    </row>
    <row r="1112" spans="5:21" x14ac:dyDescent="0.2">
      <c r="E1112" s="32"/>
      <c r="F1112" s="42"/>
      <c r="H1112" s="34"/>
      <c r="I1112" s="44"/>
      <c r="U1112" s="23" t="e">
        <f>IF(VLOOKUP(E1112,Locations[State],1,0)=E1112,"Correct",)</f>
        <v>#N/A</v>
      </c>
    </row>
    <row r="1113" spans="5:21" x14ac:dyDescent="0.2">
      <c r="E1113" s="32"/>
      <c r="F1113" s="42"/>
      <c r="H1113" s="34"/>
      <c r="I1113" s="44"/>
      <c r="U1113" s="23" t="e">
        <f>IF(VLOOKUP(E1113,Locations[State],1,0)=E1113,"Correct",)</f>
        <v>#N/A</v>
      </c>
    </row>
    <row r="1114" spans="5:21" x14ac:dyDescent="0.2">
      <c r="E1114" s="32"/>
      <c r="F1114" s="42"/>
      <c r="H1114" s="34"/>
      <c r="I1114" s="44"/>
      <c r="U1114" s="23" t="e">
        <f>IF(VLOOKUP(E1114,Locations[State],1,0)=E1114,"Correct",)</f>
        <v>#N/A</v>
      </c>
    </row>
    <row r="1115" spans="5:21" x14ac:dyDescent="0.2">
      <c r="E1115" s="32"/>
      <c r="F1115" s="42"/>
      <c r="H1115" s="34"/>
      <c r="I1115" s="44"/>
      <c r="U1115" s="23" t="e">
        <f>IF(VLOOKUP(E1115,Locations[State],1,0)=E1115,"Correct",)</f>
        <v>#N/A</v>
      </c>
    </row>
    <row r="1116" spans="5:21" x14ac:dyDescent="0.2">
      <c r="E1116" s="32"/>
      <c r="F1116" s="42"/>
      <c r="H1116" s="34"/>
      <c r="I1116" s="44"/>
      <c r="U1116" s="23" t="e">
        <f>IF(VLOOKUP(E1116,Locations[State],1,0)=E1116,"Correct",)</f>
        <v>#N/A</v>
      </c>
    </row>
    <row r="1117" spans="5:21" x14ac:dyDescent="0.2">
      <c r="E1117" s="32"/>
      <c r="F1117" s="42"/>
      <c r="H1117" s="34"/>
      <c r="I1117" s="44"/>
      <c r="U1117" s="23" t="e">
        <f>IF(VLOOKUP(E1117,Locations[State],1,0)=E1117,"Correct",)</f>
        <v>#N/A</v>
      </c>
    </row>
    <row r="1118" spans="5:21" x14ac:dyDescent="0.2">
      <c r="E1118" s="32"/>
      <c r="F1118" s="42"/>
      <c r="H1118" s="34"/>
      <c r="I1118" s="44"/>
      <c r="U1118" s="23" t="e">
        <f>IF(VLOOKUP(E1118,Locations[State],1,0)=E1118,"Correct",)</f>
        <v>#N/A</v>
      </c>
    </row>
    <row r="1119" spans="5:21" x14ac:dyDescent="0.2">
      <c r="E1119" s="32"/>
      <c r="F1119" s="42"/>
      <c r="H1119" s="34"/>
      <c r="I1119" s="44"/>
      <c r="U1119" s="23" t="e">
        <f>IF(VLOOKUP(E1119,Locations[State],1,0)=E1119,"Correct",)</f>
        <v>#N/A</v>
      </c>
    </row>
    <row r="1120" spans="5:21" x14ac:dyDescent="0.2">
      <c r="E1120" s="32"/>
      <c r="F1120" s="42"/>
      <c r="H1120" s="34"/>
      <c r="I1120" s="44"/>
      <c r="U1120" s="23" t="e">
        <f>IF(VLOOKUP(E1120,Locations[State],1,0)=E1120,"Correct",)</f>
        <v>#N/A</v>
      </c>
    </row>
    <row r="1121" spans="5:21" x14ac:dyDescent="0.2">
      <c r="E1121" s="32"/>
      <c r="F1121" s="42"/>
      <c r="H1121" s="34"/>
      <c r="I1121" s="44"/>
      <c r="U1121" s="23" t="e">
        <f>IF(VLOOKUP(E1121,Locations[State],1,0)=E1121,"Correct",)</f>
        <v>#N/A</v>
      </c>
    </row>
    <row r="1122" spans="5:21" x14ac:dyDescent="0.2">
      <c r="E1122" s="32"/>
      <c r="F1122" s="42"/>
      <c r="H1122" s="34"/>
      <c r="I1122" s="44"/>
      <c r="U1122" s="23" t="e">
        <f>IF(VLOOKUP(E1122,Locations[State],1,0)=E1122,"Correct",)</f>
        <v>#N/A</v>
      </c>
    </row>
    <row r="1123" spans="5:21" x14ac:dyDescent="0.2">
      <c r="E1123" s="32"/>
      <c r="F1123" s="42"/>
      <c r="H1123" s="34"/>
      <c r="I1123" s="44"/>
      <c r="U1123" s="23" t="e">
        <f>IF(VLOOKUP(E1123,Locations[State],1,0)=E1123,"Correct",)</f>
        <v>#N/A</v>
      </c>
    </row>
    <row r="1124" spans="5:21" x14ac:dyDescent="0.2">
      <c r="E1124" s="32"/>
      <c r="F1124" s="42"/>
      <c r="H1124" s="34"/>
      <c r="I1124" s="44"/>
      <c r="U1124" s="23" t="e">
        <f>IF(VLOOKUP(E1124,Locations[State],1,0)=E1124,"Correct",)</f>
        <v>#N/A</v>
      </c>
    </row>
    <row r="1125" spans="5:21" x14ac:dyDescent="0.2">
      <c r="E1125" s="32"/>
      <c r="F1125" s="42"/>
      <c r="H1125" s="34"/>
      <c r="I1125" s="44"/>
      <c r="U1125" s="23" t="e">
        <f>IF(VLOOKUP(E1125,Locations[State],1,0)=E1125,"Correct",)</f>
        <v>#N/A</v>
      </c>
    </row>
    <row r="1126" spans="5:21" x14ac:dyDescent="0.2">
      <c r="E1126" s="32"/>
      <c r="F1126" s="42"/>
      <c r="H1126" s="34"/>
      <c r="I1126" s="44"/>
      <c r="U1126" s="23" t="e">
        <f>IF(VLOOKUP(E1126,Locations[State],1,0)=E1126,"Correct",)</f>
        <v>#N/A</v>
      </c>
    </row>
    <row r="1127" spans="5:21" x14ac:dyDescent="0.2">
      <c r="E1127" s="32"/>
      <c r="F1127" s="42"/>
      <c r="H1127" s="34"/>
      <c r="I1127" s="44"/>
      <c r="U1127" s="23" t="e">
        <f>IF(VLOOKUP(E1127,Locations[State],1,0)=E1127,"Correct",)</f>
        <v>#N/A</v>
      </c>
    </row>
    <row r="1128" spans="5:21" x14ac:dyDescent="0.2">
      <c r="E1128" s="32"/>
      <c r="F1128" s="42"/>
      <c r="H1128" s="34"/>
      <c r="I1128" s="44"/>
      <c r="U1128" s="23" t="e">
        <f>IF(VLOOKUP(E1128,Locations[State],1,0)=E1128,"Correct",)</f>
        <v>#N/A</v>
      </c>
    </row>
    <row r="1129" spans="5:21" x14ac:dyDescent="0.2">
      <c r="E1129" s="32"/>
      <c r="F1129" s="42"/>
      <c r="H1129" s="34"/>
      <c r="I1129" s="44"/>
      <c r="U1129" s="23" t="e">
        <f>IF(VLOOKUP(E1129,Locations[State],1,0)=E1129,"Correct",)</f>
        <v>#N/A</v>
      </c>
    </row>
    <row r="1130" spans="5:21" x14ac:dyDescent="0.2">
      <c r="E1130" s="32"/>
      <c r="F1130" s="42"/>
      <c r="H1130" s="34"/>
      <c r="I1130" s="44"/>
      <c r="U1130" s="23" t="e">
        <f>IF(VLOOKUP(E1130,Locations[State],1,0)=E1130,"Correct",)</f>
        <v>#N/A</v>
      </c>
    </row>
    <row r="1131" spans="5:21" x14ac:dyDescent="0.2">
      <c r="E1131" s="32"/>
      <c r="F1131" s="42"/>
      <c r="H1131" s="34"/>
      <c r="I1131" s="44"/>
      <c r="U1131" s="23" t="e">
        <f>IF(VLOOKUP(E1131,Locations[State],1,0)=E1131,"Correct",)</f>
        <v>#N/A</v>
      </c>
    </row>
    <row r="1132" spans="5:21" x14ac:dyDescent="0.2">
      <c r="E1132" s="32"/>
      <c r="F1132" s="42"/>
      <c r="H1132" s="34"/>
      <c r="I1132" s="44"/>
      <c r="U1132" s="23" t="e">
        <f>IF(VLOOKUP(E1132,Locations[State],1,0)=E1132,"Correct",)</f>
        <v>#N/A</v>
      </c>
    </row>
    <row r="1133" spans="5:21" x14ac:dyDescent="0.2">
      <c r="E1133" s="32"/>
      <c r="F1133" s="42"/>
      <c r="H1133" s="34"/>
      <c r="I1133" s="44"/>
      <c r="U1133" s="23" t="e">
        <f>IF(VLOOKUP(E1133,Locations[State],1,0)=E1133,"Correct",)</f>
        <v>#N/A</v>
      </c>
    </row>
    <row r="1134" spans="5:21" x14ac:dyDescent="0.2">
      <c r="E1134" s="32"/>
      <c r="F1134" s="42"/>
      <c r="H1134" s="34"/>
      <c r="I1134" s="44"/>
      <c r="U1134" s="23" t="e">
        <f>IF(VLOOKUP(E1134,Locations[State],1,0)=E1134,"Correct",)</f>
        <v>#N/A</v>
      </c>
    </row>
    <row r="1135" spans="5:21" x14ac:dyDescent="0.2">
      <c r="E1135" s="32"/>
      <c r="F1135" s="42"/>
      <c r="H1135" s="34"/>
      <c r="I1135" s="44"/>
      <c r="U1135" s="23" t="e">
        <f>IF(VLOOKUP(E1135,Locations[State],1,0)=E1135,"Correct",)</f>
        <v>#N/A</v>
      </c>
    </row>
    <row r="1136" spans="5:21" x14ac:dyDescent="0.2">
      <c r="E1136" s="32"/>
      <c r="F1136" s="42"/>
      <c r="H1136" s="34"/>
      <c r="I1136" s="44"/>
      <c r="U1136" s="23" t="e">
        <f>IF(VLOOKUP(E1136,Locations[State],1,0)=E1136,"Correct",)</f>
        <v>#N/A</v>
      </c>
    </row>
    <row r="1137" spans="5:21" x14ac:dyDescent="0.2">
      <c r="E1137" s="32"/>
      <c r="F1137" s="42"/>
      <c r="H1137" s="34"/>
      <c r="I1137" s="44"/>
      <c r="U1137" s="23" t="e">
        <f>IF(VLOOKUP(E1137,Locations[State],1,0)=E1137,"Correct",)</f>
        <v>#N/A</v>
      </c>
    </row>
    <row r="1138" spans="5:21" x14ac:dyDescent="0.2">
      <c r="E1138" s="32"/>
      <c r="F1138" s="42"/>
      <c r="H1138" s="34"/>
      <c r="I1138" s="44"/>
      <c r="U1138" s="23" t="e">
        <f>IF(VLOOKUP(E1138,Locations[State],1,0)=E1138,"Correct",)</f>
        <v>#N/A</v>
      </c>
    </row>
    <row r="1139" spans="5:21" x14ac:dyDescent="0.2">
      <c r="E1139" s="32"/>
      <c r="F1139" s="42"/>
      <c r="H1139" s="34"/>
      <c r="I1139" s="44"/>
      <c r="U1139" s="23" t="e">
        <f>IF(VLOOKUP(E1139,Locations[State],1,0)=E1139,"Correct",)</f>
        <v>#N/A</v>
      </c>
    </row>
    <row r="1140" spans="5:21" x14ac:dyDescent="0.2">
      <c r="E1140" s="32"/>
      <c r="F1140" s="42"/>
      <c r="H1140" s="34"/>
      <c r="I1140" s="44"/>
      <c r="U1140" s="23" t="e">
        <f>IF(VLOOKUP(E1140,Locations[State],1,0)=E1140,"Correct",)</f>
        <v>#N/A</v>
      </c>
    </row>
    <row r="1141" spans="5:21" x14ac:dyDescent="0.2">
      <c r="E1141" s="32"/>
      <c r="F1141" s="42"/>
      <c r="H1141" s="34"/>
      <c r="I1141" s="44"/>
      <c r="U1141" s="23" t="e">
        <f>IF(VLOOKUP(E1141,Locations[State],1,0)=E1141,"Correct",)</f>
        <v>#N/A</v>
      </c>
    </row>
    <row r="1142" spans="5:21" x14ac:dyDescent="0.2">
      <c r="E1142" s="32"/>
      <c r="F1142" s="42"/>
      <c r="H1142" s="34"/>
      <c r="I1142" s="44"/>
      <c r="U1142" s="23" t="e">
        <f>IF(VLOOKUP(E1142,Locations[State],1,0)=E1142,"Correct",)</f>
        <v>#N/A</v>
      </c>
    </row>
    <row r="1143" spans="5:21" x14ac:dyDescent="0.2">
      <c r="E1143" s="32"/>
      <c r="F1143" s="42"/>
      <c r="H1143" s="34"/>
      <c r="I1143" s="44"/>
      <c r="U1143" s="23" t="e">
        <f>IF(VLOOKUP(E1143,Locations[State],1,0)=E1143,"Correct",)</f>
        <v>#N/A</v>
      </c>
    </row>
    <row r="1144" spans="5:21" x14ac:dyDescent="0.2">
      <c r="E1144" s="32"/>
      <c r="F1144" s="42"/>
      <c r="H1144" s="34"/>
      <c r="I1144" s="44"/>
      <c r="U1144" s="23" t="e">
        <f>IF(VLOOKUP(E1144,Locations[State],1,0)=E1144,"Correct",)</f>
        <v>#N/A</v>
      </c>
    </row>
    <row r="1145" spans="5:21" x14ac:dyDescent="0.2">
      <c r="E1145" s="32"/>
      <c r="F1145" s="42"/>
      <c r="H1145" s="34"/>
      <c r="I1145" s="44"/>
      <c r="U1145" s="23" t="e">
        <f>IF(VLOOKUP(E1145,Locations[State],1,0)=E1145,"Correct",)</f>
        <v>#N/A</v>
      </c>
    </row>
    <row r="1146" spans="5:21" x14ac:dyDescent="0.2">
      <c r="E1146" s="32"/>
      <c r="F1146" s="42"/>
      <c r="H1146" s="34"/>
      <c r="I1146" s="44"/>
      <c r="U1146" s="23" t="e">
        <f>IF(VLOOKUP(E1146,Locations[State],1,0)=E1146,"Correct",)</f>
        <v>#N/A</v>
      </c>
    </row>
    <row r="1147" spans="5:21" x14ac:dyDescent="0.2">
      <c r="E1147" s="32"/>
      <c r="F1147" s="42"/>
      <c r="H1147" s="34"/>
      <c r="I1147" s="44"/>
      <c r="U1147" s="23" t="e">
        <f>IF(VLOOKUP(E1147,Locations[State],1,0)=E1147,"Correct",)</f>
        <v>#N/A</v>
      </c>
    </row>
    <row r="1148" spans="5:21" x14ac:dyDescent="0.2">
      <c r="E1148" s="32"/>
      <c r="F1148" s="42"/>
      <c r="H1148" s="34"/>
      <c r="I1148" s="44"/>
      <c r="U1148" s="23" t="e">
        <f>IF(VLOOKUP(E1148,Locations[State],1,0)=E1148,"Correct",)</f>
        <v>#N/A</v>
      </c>
    </row>
    <row r="1149" spans="5:21" x14ac:dyDescent="0.2">
      <c r="E1149" s="32"/>
      <c r="F1149" s="42"/>
      <c r="H1149" s="34"/>
      <c r="I1149" s="44"/>
      <c r="U1149" s="23" t="e">
        <f>IF(VLOOKUP(E1149,Locations[State],1,0)=E1149,"Correct",)</f>
        <v>#N/A</v>
      </c>
    </row>
    <row r="1150" spans="5:21" x14ac:dyDescent="0.2">
      <c r="E1150" s="32"/>
      <c r="F1150" s="42"/>
      <c r="H1150" s="34"/>
      <c r="I1150" s="44"/>
      <c r="U1150" s="23" t="e">
        <f>IF(VLOOKUP(E1150,Locations[State],1,0)=E1150,"Correct",)</f>
        <v>#N/A</v>
      </c>
    </row>
    <row r="1151" spans="5:21" x14ac:dyDescent="0.2">
      <c r="E1151" s="32"/>
      <c r="F1151" s="42"/>
      <c r="H1151" s="34"/>
      <c r="I1151" s="44"/>
      <c r="U1151" s="23" t="e">
        <f>IF(VLOOKUP(E1151,Locations[State],1,0)=E1151,"Correct",)</f>
        <v>#N/A</v>
      </c>
    </row>
    <row r="1152" spans="5:21" x14ac:dyDescent="0.2">
      <c r="E1152" s="32"/>
      <c r="F1152" s="42"/>
      <c r="H1152" s="34"/>
      <c r="I1152" s="44"/>
      <c r="U1152" s="23" t="e">
        <f>IF(VLOOKUP(E1152,Locations[State],1,0)=E1152,"Correct",)</f>
        <v>#N/A</v>
      </c>
    </row>
    <row r="1153" spans="5:21" x14ac:dyDescent="0.2">
      <c r="E1153" s="32"/>
      <c r="F1153" s="42"/>
      <c r="H1153" s="34"/>
      <c r="I1153" s="44"/>
      <c r="U1153" s="23" t="e">
        <f>IF(VLOOKUP(E1153,Locations[State],1,0)=E1153,"Correct",)</f>
        <v>#N/A</v>
      </c>
    </row>
    <row r="1154" spans="5:21" x14ac:dyDescent="0.2">
      <c r="E1154" s="32"/>
      <c r="F1154" s="42"/>
      <c r="H1154" s="34"/>
      <c r="I1154" s="44"/>
      <c r="U1154" s="23" t="e">
        <f>IF(VLOOKUP(E1154,Locations[State],1,0)=E1154,"Correct",)</f>
        <v>#N/A</v>
      </c>
    </row>
    <row r="1155" spans="5:21" x14ac:dyDescent="0.2">
      <c r="E1155" s="32"/>
      <c r="F1155" s="42"/>
      <c r="H1155" s="34"/>
      <c r="I1155" s="44"/>
      <c r="U1155" s="23" t="e">
        <f>IF(VLOOKUP(E1155,Locations[State],1,0)=E1155,"Correct",)</f>
        <v>#N/A</v>
      </c>
    </row>
    <row r="1156" spans="5:21" x14ac:dyDescent="0.2">
      <c r="E1156" s="32"/>
      <c r="F1156" s="42"/>
      <c r="H1156" s="34"/>
      <c r="I1156" s="44"/>
      <c r="U1156" s="23" t="e">
        <f>IF(VLOOKUP(E1156,Locations[State],1,0)=E1156,"Correct",)</f>
        <v>#N/A</v>
      </c>
    </row>
    <row r="1157" spans="5:21" x14ac:dyDescent="0.2">
      <c r="E1157" s="32"/>
      <c r="F1157" s="42"/>
      <c r="H1157" s="34"/>
      <c r="I1157" s="44"/>
      <c r="U1157" s="23" t="e">
        <f>IF(VLOOKUP(E1157,Locations[State],1,0)=E1157,"Correct",)</f>
        <v>#N/A</v>
      </c>
    </row>
    <row r="1158" spans="5:21" x14ac:dyDescent="0.2">
      <c r="E1158" s="32"/>
      <c r="F1158" s="42"/>
      <c r="H1158" s="34"/>
      <c r="I1158" s="44"/>
      <c r="U1158" s="23" t="e">
        <f>IF(VLOOKUP(E1158,Locations[State],1,0)=E1158,"Correct",)</f>
        <v>#N/A</v>
      </c>
    </row>
    <row r="1159" spans="5:21" x14ac:dyDescent="0.2">
      <c r="E1159" s="32"/>
      <c r="F1159" s="42"/>
      <c r="H1159" s="34"/>
      <c r="I1159" s="44"/>
      <c r="U1159" s="23" t="e">
        <f>IF(VLOOKUP(E1159,Locations[State],1,0)=E1159,"Correct",)</f>
        <v>#N/A</v>
      </c>
    </row>
    <row r="1160" spans="5:21" x14ac:dyDescent="0.2">
      <c r="E1160" s="32"/>
      <c r="F1160" s="42"/>
      <c r="H1160" s="34"/>
      <c r="I1160" s="44"/>
      <c r="U1160" s="23" t="e">
        <f>IF(VLOOKUP(E1160,Locations[State],1,0)=E1160,"Correct",)</f>
        <v>#N/A</v>
      </c>
    </row>
    <row r="1161" spans="5:21" x14ac:dyDescent="0.2">
      <c r="E1161" s="32"/>
      <c r="F1161" s="42"/>
      <c r="H1161" s="34"/>
      <c r="I1161" s="44"/>
      <c r="U1161" s="23" t="e">
        <f>IF(VLOOKUP(E1161,Locations[State],1,0)=E1161,"Correct",)</f>
        <v>#N/A</v>
      </c>
    </row>
    <row r="1162" spans="5:21" x14ac:dyDescent="0.2">
      <c r="E1162" s="32"/>
      <c r="F1162" s="42"/>
      <c r="H1162" s="34"/>
      <c r="I1162" s="44"/>
      <c r="U1162" s="23" t="e">
        <f>IF(VLOOKUP(E1162,Locations[State],1,0)=E1162,"Correct",)</f>
        <v>#N/A</v>
      </c>
    </row>
    <row r="1163" spans="5:21" x14ac:dyDescent="0.2">
      <c r="E1163" s="32"/>
      <c r="F1163" s="42"/>
      <c r="H1163" s="34"/>
      <c r="I1163" s="44"/>
      <c r="U1163" s="23" t="e">
        <f>IF(VLOOKUP(E1163,Locations[State],1,0)=E1163,"Correct",)</f>
        <v>#N/A</v>
      </c>
    </row>
    <row r="1164" spans="5:21" x14ac:dyDescent="0.2">
      <c r="E1164" s="32"/>
      <c r="F1164" s="42"/>
      <c r="H1164" s="34"/>
      <c r="I1164" s="44"/>
      <c r="U1164" s="23" t="e">
        <f>IF(VLOOKUP(E1164,Locations[State],1,0)=E1164,"Correct",)</f>
        <v>#N/A</v>
      </c>
    </row>
    <row r="1165" spans="5:21" x14ac:dyDescent="0.2">
      <c r="E1165" s="32"/>
      <c r="F1165" s="42"/>
      <c r="H1165" s="34"/>
      <c r="I1165" s="44"/>
      <c r="U1165" s="23" t="e">
        <f>IF(VLOOKUP(E1165,Locations[State],1,0)=E1165,"Correct",)</f>
        <v>#N/A</v>
      </c>
    </row>
    <row r="1166" spans="5:21" x14ac:dyDescent="0.2">
      <c r="E1166" s="32"/>
      <c r="F1166" s="42"/>
      <c r="H1166" s="34"/>
      <c r="I1166" s="44"/>
      <c r="U1166" s="23" t="e">
        <f>IF(VLOOKUP(E1166,Locations[State],1,0)=E1166,"Correct",)</f>
        <v>#N/A</v>
      </c>
    </row>
    <row r="1167" spans="5:21" x14ac:dyDescent="0.2">
      <c r="E1167" s="32"/>
      <c r="F1167" s="42"/>
      <c r="H1167" s="34"/>
      <c r="I1167" s="44"/>
      <c r="U1167" s="23" t="e">
        <f>IF(VLOOKUP(E1167,Locations[State],1,0)=E1167,"Correct",)</f>
        <v>#N/A</v>
      </c>
    </row>
    <row r="1168" spans="5:21" x14ac:dyDescent="0.2">
      <c r="E1168" s="32"/>
      <c r="F1168" s="42"/>
      <c r="H1168" s="34"/>
      <c r="I1168" s="44"/>
      <c r="U1168" s="23" t="e">
        <f>IF(VLOOKUP(E1168,Locations[State],1,0)=E1168,"Correct",)</f>
        <v>#N/A</v>
      </c>
    </row>
    <row r="1169" spans="5:21" x14ac:dyDescent="0.2">
      <c r="E1169" s="32"/>
      <c r="F1169" s="42"/>
      <c r="H1169" s="34"/>
      <c r="I1169" s="44"/>
      <c r="U1169" s="23" t="e">
        <f>IF(VLOOKUP(E1169,Locations[State],1,0)=E1169,"Correct",)</f>
        <v>#N/A</v>
      </c>
    </row>
    <row r="1170" spans="5:21" x14ac:dyDescent="0.2">
      <c r="E1170" s="32"/>
      <c r="F1170" s="42"/>
      <c r="H1170" s="34"/>
      <c r="I1170" s="44"/>
      <c r="U1170" s="23" t="e">
        <f>IF(VLOOKUP(E1170,Locations[State],1,0)=E1170,"Correct",)</f>
        <v>#N/A</v>
      </c>
    </row>
    <row r="1171" spans="5:21" x14ac:dyDescent="0.2">
      <c r="E1171" s="32"/>
      <c r="F1171" s="42"/>
      <c r="H1171" s="34"/>
      <c r="I1171" s="44"/>
      <c r="U1171" s="23" t="e">
        <f>IF(VLOOKUP(E1171,Locations[State],1,0)=E1171,"Correct",)</f>
        <v>#N/A</v>
      </c>
    </row>
    <row r="1172" spans="5:21" x14ac:dyDescent="0.2">
      <c r="E1172" s="32"/>
      <c r="F1172" s="42"/>
      <c r="H1172" s="34"/>
      <c r="I1172" s="44"/>
      <c r="U1172" s="23" t="e">
        <f>IF(VLOOKUP(E1172,Locations[State],1,0)=E1172,"Correct",)</f>
        <v>#N/A</v>
      </c>
    </row>
    <row r="1173" spans="5:21" x14ac:dyDescent="0.2">
      <c r="E1173" s="32"/>
      <c r="F1173" s="42"/>
      <c r="H1173" s="34"/>
      <c r="I1173" s="44"/>
      <c r="U1173" s="23" t="e">
        <f>IF(VLOOKUP(E1173,Locations[State],1,0)=E1173,"Correct",)</f>
        <v>#N/A</v>
      </c>
    </row>
    <row r="1174" spans="5:21" x14ac:dyDescent="0.2">
      <c r="E1174" s="32"/>
      <c r="F1174" s="42"/>
      <c r="H1174" s="34"/>
      <c r="I1174" s="44"/>
      <c r="U1174" s="23" t="e">
        <f>IF(VLOOKUP(E1174,Locations[State],1,0)=E1174,"Correct",)</f>
        <v>#N/A</v>
      </c>
    </row>
    <row r="1175" spans="5:21" x14ac:dyDescent="0.2">
      <c r="E1175" s="32"/>
      <c r="F1175" s="42"/>
      <c r="H1175" s="34"/>
      <c r="I1175" s="44"/>
      <c r="U1175" s="23" t="e">
        <f>IF(VLOOKUP(E1175,Locations[State],1,0)=E1175,"Correct",)</f>
        <v>#N/A</v>
      </c>
    </row>
    <row r="1176" spans="5:21" x14ac:dyDescent="0.2">
      <c r="E1176" s="32"/>
      <c r="F1176" s="42"/>
      <c r="H1176" s="34"/>
      <c r="I1176" s="44"/>
      <c r="U1176" s="23" t="e">
        <f>IF(VLOOKUP(E1176,Locations[State],1,0)=E1176,"Correct",)</f>
        <v>#N/A</v>
      </c>
    </row>
    <row r="1177" spans="5:21" x14ac:dyDescent="0.2">
      <c r="E1177" s="32"/>
      <c r="F1177" s="42"/>
      <c r="H1177" s="34"/>
      <c r="I1177" s="44"/>
      <c r="U1177" s="23" t="e">
        <f>IF(VLOOKUP(E1177,Locations[State],1,0)=E1177,"Correct",)</f>
        <v>#N/A</v>
      </c>
    </row>
    <row r="1178" spans="5:21" x14ac:dyDescent="0.2">
      <c r="E1178" s="32"/>
      <c r="F1178" s="42"/>
      <c r="H1178" s="34"/>
      <c r="I1178" s="44"/>
      <c r="U1178" s="23" t="e">
        <f>IF(VLOOKUP(E1178,Locations[State],1,0)=E1178,"Correct",)</f>
        <v>#N/A</v>
      </c>
    </row>
    <row r="1179" spans="5:21" x14ac:dyDescent="0.2">
      <c r="E1179" s="32"/>
      <c r="F1179" s="42"/>
      <c r="H1179" s="34"/>
      <c r="I1179" s="44"/>
      <c r="U1179" s="23" t="e">
        <f>IF(VLOOKUP(E1179,Locations[State],1,0)=E1179,"Correct",)</f>
        <v>#N/A</v>
      </c>
    </row>
    <row r="1180" spans="5:21" x14ac:dyDescent="0.2">
      <c r="E1180" s="32"/>
      <c r="F1180" s="42"/>
      <c r="H1180" s="34"/>
      <c r="I1180" s="44"/>
      <c r="U1180" s="23" t="e">
        <f>IF(VLOOKUP(E1180,Locations[State],1,0)=E1180,"Correct",)</f>
        <v>#N/A</v>
      </c>
    </row>
    <row r="1181" spans="5:21" x14ac:dyDescent="0.2">
      <c r="E1181" s="32"/>
      <c r="F1181" s="42"/>
      <c r="H1181" s="34"/>
      <c r="I1181" s="44"/>
      <c r="U1181" s="23" t="e">
        <f>IF(VLOOKUP(E1181,Locations[State],1,0)=E1181,"Correct",)</f>
        <v>#N/A</v>
      </c>
    </row>
    <row r="1182" spans="5:21" x14ac:dyDescent="0.2">
      <c r="E1182" s="32"/>
      <c r="F1182" s="42"/>
      <c r="H1182" s="34"/>
      <c r="I1182" s="44"/>
      <c r="U1182" s="23" t="e">
        <f>IF(VLOOKUP(E1182,Locations[State],1,0)=E1182,"Correct",)</f>
        <v>#N/A</v>
      </c>
    </row>
    <row r="1183" spans="5:21" x14ac:dyDescent="0.2">
      <c r="E1183" s="32"/>
      <c r="F1183" s="42"/>
      <c r="H1183" s="34"/>
      <c r="I1183" s="44"/>
      <c r="U1183" s="23" t="e">
        <f>IF(VLOOKUP(E1183,Locations[State],1,0)=E1183,"Correct",)</f>
        <v>#N/A</v>
      </c>
    </row>
    <row r="1184" spans="5:21" x14ac:dyDescent="0.2">
      <c r="E1184" s="32"/>
      <c r="F1184" s="42"/>
      <c r="H1184" s="34"/>
      <c r="I1184" s="44"/>
      <c r="U1184" s="23" t="e">
        <f>IF(VLOOKUP(E1184,Locations[State],1,0)=E1184,"Correct",)</f>
        <v>#N/A</v>
      </c>
    </row>
    <row r="1185" spans="5:21" x14ac:dyDescent="0.2">
      <c r="E1185" s="32"/>
      <c r="F1185" s="42"/>
      <c r="H1185" s="34"/>
      <c r="I1185" s="44"/>
      <c r="U1185" s="23" t="e">
        <f>IF(VLOOKUP(E1185,Locations[State],1,0)=E1185,"Correct",)</f>
        <v>#N/A</v>
      </c>
    </row>
    <row r="1186" spans="5:21" x14ac:dyDescent="0.2">
      <c r="E1186" s="32"/>
      <c r="F1186" s="42"/>
      <c r="H1186" s="34"/>
      <c r="I1186" s="44"/>
      <c r="U1186" s="23" t="e">
        <f>IF(VLOOKUP(E1186,Locations[State],1,0)=E1186,"Correct",)</f>
        <v>#N/A</v>
      </c>
    </row>
    <row r="1187" spans="5:21" x14ac:dyDescent="0.2">
      <c r="E1187" s="32"/>
      <c r="F1187" s="42"/>
      <c r="H1187" s="34"/>
      <c r="I1187" s="44"/>
      <c r="U1187" s="23" t="e">
        <f>IF(VLOOKUP(E1187,Locations[State],1,0)=E1187,"Correct",)</f>
        <v>#N/A</v>
      </c>
    </row>
    <row r="1188" spans="5:21" x14ac:dyDescent="0.2">
      <c r="E1188" s="32"/>
      <c r="F1188" s="42"/>
      <c r="H1188" s="34"/>
      <c r="I1188" s="44"/>
      <c r="U1188" s="23" t="e">
        <f>IF(VLOOKUP(E1188,Locations[State],1,0)=E1188,"Correct",)</f>
        <v>#N/A</v>
      </c>
    </row>
    <row r="1189" spans="5:21" x14ac:dyDescent="0.2">
      <c r="E1189" s="32"/>
      <c r="F1189" s="42"/>
      <c r="H1189" s="34"/>
      <c r="I1189" s="44"/>
      <c r="U1189" s="23" t="e">
        <f>IF(VLOOKUP(E1189,Locations[State],1,0)=E1189,"Correct",)</f>
        <v>#N/A</v>
      </c>
    </row>
    <row r="1190" spans="5:21" x14ac:dyDescent="0.2">
      <c r="E1190" s="32"/>
      <c r="F1190" s="42"/>
      <c r="H1190" s="34"/>
      <c r="I1190" s="44"/>
      <c r="U1190" s="23" t="e">
        <f>IF(VLOOKUP(E1190,Locations[State],1,0)=E1190,"Correct",)</f>
        <v>#N/A</v>
      </c>
    </row>
    <row r="1191" spans="5:21" x14ac:dyDescent="0.2">
      <c r="E1191" s="32"/>
      <c r="F1191" s="42"/>
      <c r="H1191" s="34"/>
      <c r="I1191" s="44"/>
      <c r="U1191" s="23" t="e">
        <f>IF(VLOOKUP(E1191,Locations[State],1,0)=E1191,"Correct",)</f>
        <v>#N/A</v>
      </c>
    </row>
    <row r="1192" spans="5:21" x14ac:dyDescent="0.2">
      <c r="E1192" s="32"/>
      <c r="F1192" s="42"/>
      <c r="H1192" s="34"/>
      <c r="I1192" s="44"/>
      <c r="U1192" s="23" t="e">
        <f>IF(VLOOKUP(E1192,Locations[State],1,0)=E1192,"Correct",)</f>
        <v>#N/A</v>
      </c>
    </row>
    <row r="1193" spans="5:21" x14ac:dyDescent="0.2">
      <c r="E1193" s="32"/>
      <c r="F1193" s="42"/>
      <c r="H1193" s="34"/>
      <c r="I1193" s="44"/>
      <c r="U1193" s="23" t="e">
        <f>IF(VLOOKUP(E1193,Locations[State],1,0)=E1193,"Correct",)</f>
        <v>#N/A</v>
      </c>
    </row>
    <row r="1194" spans="5:21" x14ac:dyDescent="0.2">
      <c r="E1194" s="32"/>
      <c r="F1194" s="42"/>
      <c r="H1194" s="34"/>
      <c r="I1194" s="44"/>
      <c r="U1194" s="23" t="e">
        <f>IF(VLOOKUP(E1194,Locations[State],1,0)=E1194,"Correct",)</f>
        <v>#N/A</v>
      </c>
    </row>
    <row r="1195" spans="5:21" x14ac:dyDescent="0.2">
      <c r="E1195" s="32"/>
      <c r="F1195" s="42"/>
      <c r="H1195" s="34"/>
      <c r="I1195" s="44"/>
      <c r="U1195" s="23" t="e">
        <f>IF(VLOOKUP(E1195,Locations[State],1,0)=E1195,"Correct",)</f>
        <v>#N/A</v>
      </c>
    </row>
    <row r="1196" spans="5:21" x14ac:dyDescent="0.2">
      <c r="E1196" s="32"/>
      <c r="F1196" s="42"/>
      <c r="H1196" s="34"/>
      <c r="I1196" s="44"/>
      <c r="U1196" s="23" t="e">
        <f>IF(VLOOKUP(E1196,Locations[State],1,0)=E1196,"Correct",)</f>
        <v>#N/A</v>
      </c>
    </row>
    <row r="1197" spans="5:21" x14ac:dyDescent="0.2">
      <c r="E1197" s="32"/>
      <c r="F1197" s="42"/>
      <c r="H1197" s="34"/>
      <c r="I1197" s="44"/>
      <c r="U1197" s="23" t="e">
        <f>IF(VLOOKUP(E1197,Locations[State],1,0)=E1197,"Correct",)</f>
        <v>#N/A</v>
      </c>
    </row>
    <row r="1198" spans="5:21" x14ac:dyDescent="0.2">
      <c r="E1198" s="32"/>
      <c r="F1198" s="42"/>
      <c r="H1198" s="34"/>
      <c r="I1198" s="44"/>
      <c r="U1198" s="23" t="e">
        <f>IF(VLOOKUP(E1198,Locations[State],1,0)=E1198,"Correct",)</f>
        <v>#N/A</v>
      </c>
    </row>
    <row r="1199" spans="5:21" x14ac:dyDescent="0.2">
      <c r="E1199" s="32"/>
      <c r="F1199" s="42"/>
      <c r="H1199" s="34"/>
      <c r="I1199" s="44"/>
      <c r="U1199" s="23" t="e">
        <f>IF(VLOOKUP(E1199,Locations[State],1,0)=E1199,"Correct",)</f>
        <v>#N/A</v>
      </c>
    </row>
    <row r="1200" spans="5:21" x14ac:dyDescent="0.2">
      <c r="E1200" s="32"/>
      <c r="F1200" s="42"/>
      <c r="H1200" s="34"/>
      <c r="I1200" s="44"/>
      <c r="U1200" s="23" t="e">
        <f>IF(VLOOKUP(E1200,Locations[State],1,0)=E1200,"Correct",)</f>
        <v>#N/A</v>
      </c>
    </row>
    <row r="1201" spans="5:21" x14ac:dyDescent="0.2">
      <c r="E1201" s="32"/>
      <c r="F1201" s="42"/>
      <c r="H1201" s="34"/>
      <c r="I1201" s="44"/>
      <c r="U1201" s="23" t="e">
        <f>IF(VLOOKUP(E1201,Locations[State],1,0)=E1201,"Correct",)</f>
        <v>#N/A</v>
      </c>
    </row>
    <row r="1202" spans="5:21" x14ac:dyDescent="0.2">
      <c r="E1202" s="32"/>
      <c r="F1202" s="42"/>
      <c r="H1202" s="34"/>
      <c r="I1202" s="44"/>
      <c r="U1202" s="23" t="e">
        <f>IF(VLOOKUP(E1202,Locations[State],1,0)=E1202,"Correct",)</f>
        <v>#N/A</v>
      </c>
    </row>
    <row r="1203" spans="5:21" x14ac:dyDescent="0.2">
      <c r="E1203" s="32"/>
      <c r="F1203" s="42"/>
      <c r="H1203" s="34"/>
      <c r="I1203" s="44"/>
      <c r="U1203" s="23" t="e">
        <f>IF(VLOOKUP(E1203,Locations[State],1,0)=E1203,"Correct",)</f>
        <v>#N/A</v>
      </c>
    </row>
    <row r="1204" spans="5:21" x14ac:dyDescent="0.2">
      <c r="E1204" s="32"/>
      <c r="F1204" s="42"/>
      <c r="H1204" s="34"/>
      <c r="I1204" s="44"/>
      <c r="U1204" s="23" t="e">
        <f>IF(VLOOKUP(E1204,Locations[State],1,0)=E1204,"Correct",)</f>
        <v>#N/A</v>
      </c>
    </row>
    <row r="1205" spans="5:21" x14ac:dyDescent="0.2">
      <c r="E1205" s="32"/>
      <c r="F1205" s="42"/>
      <c r="H1205" s="34"/>
      <c r="I1205" s="44"/>
      <c r="U1205" s="23" t="e">
        <f>IF(VLOOKUP(E1205,Locations[State],1,0)=E1205,"Correct",)</f>
        <v>#N/A</v>
      </c>
    </row>
    <row r="1206" spans="5:21" x14ac:dyDescent="0.2">
      <c r="E1206" s="32"/>
      <c r="F1206" s="42"/>
      <c r="H1206" s="34"/>
      <c r="I1206" s="44"/>
      <c r="U1206" s="23" t="e">
        <f>IF(VLOOKUP(E1206,Locations[State],1,0)=E1206,"Correct",)</f>
        <v>#N/A</v>
      </c>
    </row>
    <row r="1207" spans="5:21" x14ac:dyDescent="0.2">
      <c r="E1207" s="32"/>
      <c r="F1207" s="42"/>
      <c r="H1207" s="34"/>
      <c r="I1207" s="44"/>
      <c r="U1207" s="23" t="e">
        <f>IF(VLOOKUP(E1207,Locations[State],1,0)=E1207,"Correct",)</f>
        <v>#N/A</v>
      </c>
    </row>
    <row r="1208" spans="5:21" x14ac:dyDescent="0.2">
      <c r="E1208" s="32"/>
      <c r="F1208" s="42"/>
      <c r="H1208" s="34"/>
      <c r="I1208" s="44"/>
      <c r="U1208" s="23" t="e">
        <f>IF(VLOOKUP(E1208,Locations[State],1,0)=E1208,"Correct",)</f>
        <v>#N/A</v>
      </c>
    </row>
    <row r="1209" spans="5:21" x14ac:dyDescent="0.2">
      <c r="E1209" s="32"/>
      <c r="F1209" s="42"/>
      <c r="H1209" s="34"/>
      <c r="I1209" s="44"/>
      <c r="U1209" s="23" t="e">
        <f>IF(VLOOKUP(E1209,Locations[State],1,0)=E1209,"Correct",)</f>
        <v>#N/A</v>
      </c>
    </row>
    <row r="1210" spans="5:21" x14ac:dyDescent="0.2">
      <c r="E1210" s="32"/>
      <c r="F1210" s="42"/>
      <c r="H1210" s="34"/>
      <c r="I1210" s="44"/>
      <c r="U1210" s="23" t="e">
        <f>IF(VLOOKUP(E1210,Locations[State],1,0)=E1210,"Correct",)</f>
        <v>#N/A</v>
      </c>
    </row>
    <row r="1211" spans="5:21" x14ac:dyDescent="0.2">
      <c r="E1211" s="32"/>
      <c r="F1211" s="42"/>
      <c r="H1211" s="34"/>
      <c r="I1211" s="44"/>
      <c r="U1211" s="23" t="e">
        <f>IF(VLOOKUP(E1211,Locations[State],1,0)=E1211,"Correct",)</f>
        <v>#N/A</v>
      </c>
    </row>
    <row r="1212" spans="5:21" x14ac:dyDescent="0.2">
      <c r="E1212" s="32"/>
      <c r="F1212" s="42"/>
      <c r="H1212" s="34"/>
      <c r="I1212" s="44"/>
      <c r="U1212" s="23" t="e">
        <f>IF(VLOOKUP(E1212,Locations[State],1,0)=E1212,"Correct",)</f>
        <v>#N/A</v>
      </c>
    </row>
    <row r="1213" spans="5:21" x14ac:dyDescent="0.2">
      <c r="E1213" s="32"/>
      <c r="F1213" s="42"/>
      <c r="H1213" s="34"/>
      <c r="I1213" s="44"/>
      <c r="U1213" s="23" t="e">
        <f>IF(VLOOKUP(E1213,Locations[State],1,0)=E1213,"Correct",)</f>
        <v>#N/A</v>
      </c>
    </row>
    <row r="1214" spans="5:21" x14ac:dyDescent="0.2">
      <c r="E1214" s="32"/>
      <c r="F1214" s="42"/>
      <c r="H1214" s="34"/>
      <c r="I1214" s="44"/>
      <c r="U1214" s="23" t="e">
        <f>IF(VLOOKUP(E1214,Locations[State],1,0)=E1214,"Correct",)</f>
        <v>#N/A</v>
      </c>
    </row>
    <row r="1215" spans="5:21" x14ac:dyDescent="0.2">
      <c r="E1215" s="32"/>
      <c r="F1215" s="42"/>
      <c r="H1215" s="34"/>
      <c r="I1215" s="44"/>
      <c r="U1215" s="23" t="e">
        <f>IF(VLOOKUP(E1215,Locations[State],1,0)=E1215,"Correct",)</f>
        <v>#N/A</v>
      </c>
    </row>
    <row r="1216" spans="5:21" x14ac:dyDescent="0.2">
      <c r="E1216" s="32"/>
      <c r="F1216" s="42"/>
      <c r="H1216" s="34"/>
      <c r="I1216" s="44"/>
      <c r="U1216" s="23" t="e">
        <f>IF(VLOOKUP(E1216,Locations[State],1,0)=E1216,"Correct",)</f>
        <v>#N/A</v>
      </c>
    </row>
    <row r="1217" spans="5:21" x14ac:dyDescent="0.2">
      <c r="E1217" s="32"/>
      <c r="F1217" s="42"/>
      <c r="H1217" s="34"/>
      <c r="I1217" s="44"/>
      <c r="U1217" s="23" t="e">
        <f>IF(VLOOKUP(E1217,Locations[State],1,0)=E1217,"Correct",)</f>
        <v>#N/A</v>
      </c>
    </row>
    <row r="1218" spans="5:21" x14ac:dyDescent="0.2">
      <c r="E1218" s="32"/>
      <c r="F1218" s="42"/>
      <c r="H1218" s="34"/>
      <c r="I1218" s="44"/>
      <c r="U1218" s="23" t="e">
        <f>IF(VLOOKUP(E1218,Locations[State],1,0)=E1218,"Correct",)</f>
        <v>#N/A</v>
      </c>
    </row>
    <row r="1219" spans="5:21" x14ac:dyDescent="0.2">
      <c r="E1219" s="32"/>
      <c r="F1219" s="42"/>
      <c r="H1219" s="34"/>
      <c r="I1219" s="44"/>
      <c r="U1219" s="23" t="e">
        <f>IF(VLOOKUP(E1219,Locations[State],1,0)=E1219,"Correct",)</f>
        <v>#N/A</v>
      </c>
    </row>
    <row r="1220" spans="5:21" x14ac:dyDescent="0.2">
      <c r="E1220" s="32"/>
      <c r="F1220" s="42"/>
      <c r="H1220" s="34"/>
      <c r="I1220" s="44"/>
      <c r="U1220" s="23" t="e">
        <f>IF(VLOOKUP(E1220,Locations[State],1,0)=E1220,"Correct",)</f>
        <v>#N/A</v>
      </c>
    </row>
    <row r="1221" spans="5:21" x14ac:dyDescent="0.2">
      <c r="E1221" s="32"/>
      <c r="F1221" s="42"/>
      <c r="H1221" s="34"/>
      <c r="I1221" s="44"/>
      <c r="U1221" s="23" t="e">
        <f>IF(VLOOKUP(E1221,Locations[State],1,0)=E1221,"Correct",)</f>
        <v>#N/A</v>
      </c>
    </row>
    <row r="1222" spans="5:21" x14ac:dyDescent="0.2">
      <c r="E1222" s="32"/>
      <c r="F1222" s="42"/>
      <c r="H1222" s="34"/>
      <c r="I1222" s="44"/>
      <c r="U1222" s="23" t="e">
        <f>IF(VLOOKUP(E1222,Locations[State],1,0)=E1222,"Correct",)</f>
        <v>#N/A</v>
      </c>
    </row>
    <row r="1223" spans="5:21" x14ac:dyDescent="0.2">
      <c r="E1223" s="32"/>
      <c r="F1223" s="42"/>
      <c r="H1223" s="34"/>
      <c r="I1223" s="44"/>
      <c r="U1223" s="23" t="e">
        <f>IF(VLOOKUP(E1223,Locations[State],1,0)=E1223,"Correct",)</f>
        <v>#N/A</v>
      </c>
    </row>
    <row r="1224" spans="5:21" x14ac:dyDescent="0.2">
      <c r="E1224" s="32"/>
      <c r="F1224" s="42"/>
      <c r="H1224" s="34"/>
      <c r="I1224" s="44"/>
      <c r="U1224" s="23" t="e">
        <f>IF(VLOOKUP(E1224,Locations[State],1,0)=E1224,"Correct",)</f>
        <v>#N/A</v>
      </c>
    </row>
    <row r="1225" spans="5:21" x14ac:dyDescent="0.2">
      <c r="E1225" s="32"/>
      <c r="F1225" s="42"/>
      <c r="H1225" s="34"/>
      <c r="I1225" s="44"/>
      <c r="U1225" s="23" t="e">
        <f>IF(VLOOKUP(E1225,Locations[State],1,0)=E1225,"Correct",)</f>
        <v>#N/A</v>
      </c>
    </row>
    <row r="1226" spans="5:21" x14ac:dyDescent="0.2">
      <c r="E1226" s="32"/>
      <c r="F1226" s="42"/>
      <c r="H1226" s="34"/>
      <c r="I1226" s="44"/>
      <c r="U1226" s="23" t="e">
        <f>IF(VLOOKUP(E1226,Locations[State],1,0)=E1226,"Correct",)</f>
        <v>#N/A</v>
      </c>
    </row>
    <row r="1227" spans="5:21" x14ac:dyDescent="0.2">
      <c r="E1227" s="32"/>
      <c r="F1227" s="42"/>
      <c r="H1227" s="34"/>
      <c r="I1227" s="44"/>
      <c r="U1227" s="23" t="e">
        <f>IF(VLOOKUP(E1227,Locations[State],1,0)=E1227,"Correct",)</f>
        <v>#N/A</v>
      </c>
    </row>
    <row r="1228" spans="5:21" x14ac:dyDescent="0.2">
      <c r="E1228" s="32"/>
      <c r="F1228" s="42"/>
      <c r="H1228" s="34"/>
      <c r="I1228" s="44"/>
      <c r="U1228" s="23" t="e">
        <f>IF(VLOOKUP(E1228,Locations[State],1,0)=E1228,"Correct",)</f>
        <v>#N/A</v>
      </c>
    </row>
    <row r="1229" spans="5:21" x14ac:dyDescent="0.2">
      <c r="E1229" s="32"/>
      <c r="F1229" s="42"/>
      <c r="H1229" s="34"/>
      <c r="I1229" s="44"/>
      <c r="U1229" s="23" t="e">
        <f>IF(VLOOKUP(E1229,Locations[State],1,0)=E1229,"Correct",)</f>
        <v>#N/A</v>
      </c>
    </row>
    <row r="1230" spans="5:21" x14ac:dyDescent="0.2">
      <c r="E1230" s="32"/>
      <c r="F1230" s="42"/>
      <c r="H1230" s="34"/>
      <c r="I1230" s="44"/>
      <c r="U1230" s="23" t="e">
        <f>IF(VLOOKUP(E1230,Locations[State],1,0)=E1230,"Correct",)</f>
        <v>#N/A</v>
      </c>
    </row>
    <row r="1231" spans="5:21" x14ac:dyDescent="0.2">
      <c r="E1231" s="32"/>
      <c r="F1231" s="42"/>
      <c r="H1231" s="34"/>
      <c r="I1231" s="44"/>
      <c r="U1231" s="23" t="e">
        <f>IF(VLOOKUP(E1231,Locations[State],1,0)=E1231,"Correct",)</f>
        <v>#N/A</v>
      </c>
    </row>
    <row r="1232" spans="5:21" x14ac:dyDescent="0.2">
      <c r="E1232" s="32"/>
      <c r="F1232" s="42"/>
      <c r="H1232" s="34"/>
      <c r="I1232" s="44"/>
      <c r="U1232" s="23" t="e">
        <f>IF(VLOOKUP(E1232,Locations[State],1,0)=E1232,"Correct",)</f>
        <v>#N/A</v>
      </c>
    </row>
    <row r="1233" spans="5:21" x14ac:dyDescent="0.2">
      <c r="E1233" s="32"/>
      <c r="F1233" s="42"/>
      <c r="H1233" s="34"/>
      <c r="I1233" s="44"/>
      <c r="U1233" s="23" t="e">
        <f>IF(VLOOKUP(E1233,Locations[State],1,0)=E1233,"Correct",)</f>
        <v>#N/A</v>
      </c>
    </row>
    <row r="1234" spans="5:21" x14ac:dyDescent="0.2">
      <c r="E1234" s="32"/>
      <c r="F1234" s="42"/>
      <c r="H1234" s="34"/>
      <c r="I1234" s="44"/>
      <c r="U1234" s="23" t="e">
        <f>IF(VLOOKUP(E1234,Locations[State],1,0)=E1234,"Correct",)</f>
        <v>#N/A</v>
      </c>
    </row>
    <row r="1235" spans="5:21" x14ac:dyDescent="0.2">
      <c r="E1235" s="32"/>
      <c r="F1235" s="42"/>
      <c r="H1235" s="34"/>
      <c r="I1235" s="44"/>
      <c r="U1235" s="23" t="e">
        <f>IF(VLOOKUP(E1235,Locations[State],1,0)=E1235,"Correct",)</f>
        <v>#N/A</v>
      </c>
    </row>
    <row r="1236" spans="5:21" x14ac:dyDescent="0.2">
      <c r="E1236" s="32"/>
      <c r="F1236" s="42"/>
      <c r="H1236" s="34"/>
      <c r="I1236" s="44"/>
      <c r="U1236" s="23" t="e">
        <f>IF(VLOOKUP(E1236,Locations[State],1,0)=E1236,"Correct",)</f>
        <v>#N/A</v>
      </c>
    </row>
    <row r="1237" spans="5:21" x14ac:dyDescent="0.2">
      <c r="E1237" s="32"/>
      <c r="F1237" s="42"/>
      <c r="H1237" s="34"/>
      <c r="I1237" s="44"/>
      <c r="U1237" s="23" t="e">
        <f>IF(VLOOKUP(E1237,Locations[State],1,0)=E1237,"Correct",)</f>
        <v>#N/A</v>
      </c>
    </row>
    <row r="1238" spans="5:21" x14ac:dyDescent="0.2">
      <c r="E1238" s="32"/>
      <c r="F1238" s="42"/>
      <c r="H1238" s="34"/>
      <c r="I1238" s="44"/>
      <c r="U1238" s="23" t="e">
        <f>IF(VLOOKUP(E1238,Locations[State],1,0)=E1238,"Correct",)</f>
        <v>#N/A</v>
      </c>
    </row>
    <row r="1239" spans="5:21" x14ac:dyDescent="0.2">
      <c r="E1239" s="32"/>
      <c r="F1239" s="42"/>
      <c r="H1239" s="34"/>
      <c r="I1239" s="44"/>
      <c r="U1239" s="23" t="e">
        <f>IF(VLOOKUP(E1239,Locations[State],1,0)=E1239,"Correct",)</f>
        <v>#N/A</v>
      </c>
    </row>
    <row r="1240" spans="5:21" x14ac:dyDescent="0.2">
      <c r="E1240" s="32"/>
      <c r="F1240" s="42"/>
      <c r="H1240" s="34"/>
      <c r="I1240" s="44"/>
      <c r="U1240" s="23" t="e">
        <f>IF(VLOOKUP(E1240,Locations[State],1,0)=E1240,"Correct",)</f>
        <v>#N/A</v>
      </c>
    </row>
    <row r="1241" spans="5:21" x14ac:dyDescent="0.2">
      <c r="E1241" s="32"/>
      <c r="F1241" s="42"/>
      <c r="H1241" s="34"/>
      <c r="I1241" s="44"/>
      <c r="U1241" s="23" t="e">
        <f>IF(VLOOKUP(E1241,Locations[State],1,0)=E1241,"Correct",)</f>
        <v>#N/A</v>
      </c>
    </row>
    <row r="1242" spans="5:21" x14ac:dyDescent="0.2">
      <c r="E1242" s="32"/>
      <c r="F1242" s="42"/>
      <c r="H1242" s="34"/>
      <c r="I1242" s="44"/>
      <c r="U1242" s="23" t="e">
        <f>IF(VLOOKUP(E1242,Locations[State],1,0)=E1242,"Correct",)</f>
        <v>#N/A</v>
      </c>
    </row>
    <row r="1243" spans="5:21" x14ac:dyDescent="0.2">
      <c r="E1243" s="32"/>
      <c r="F1243" s="42"/>
      <c r="H1243" s="34"/>
      <c r="I1243" s="44"/>
      <c r="U1243" s="23" t="e">
        <f>IF(VLOOKUP(E1243,Locations[State],1,0)=E1243,"Correct",)</f>
        <v>#N/A</v>
      </c>
    </row>
    <row r="1244" spans="5:21" x14ac:dyDescent="0.2">
      <c r="E1244" s="32"/>
      <c r="F1244" s="42"/>
      <c r="H1244" s="34"/>
      <c r="I1244" s="44"/>
      <c r="U1244" s="23" t="e">
        <f>IF(VLOOKUP(E1244,Locations[State],1,0)=E1244,"Correct",)</f>
        <v>#N/A</v>
      </c>
    </row>
    <row r="1245" spans="5:21" x14ac:dyDescent="0.2">
      <c r="E1245" s="32"/>
      <c r="F1245" s="42"/>
      <c r="H1245" s="34"/>
      <c r="I1245" s="44"/>
      <c r="U1245" s="23" t="e">
        <f>IF(VLOOKUP(E1245,Locations[State],1,0)=E1245,"Correct",)</f>
        <v>#N/A</v>
      </c>
    </row>
    <row r="1246" spans="5:21" x14ac:dyDescent="0.2">
      <c r="E1246" s="32"/>
      <c r="F1246" s="42"/>
      <c r="H1246" s="34"/>
      <c r="I1246" s="44"/>
      <c r="U1246" s="23" t="e">
        <f>IF(VLOOKUP(E1246,Locations[State],1,0)=E1246,"Correct",)</f>
        <v>#N/A</v>
      </c>
    </row>
    <row r="1247" spans="5:21" x14ac:dyDescent="0.2">
      <c r="E1247" s="32"/>
      <c r="F1247" s="42"/>
      <c r="H1247" s="34"/>
      <c r="I1247" s="44"/>
      <c r="U1247" s="23" t="e">
        <f>IF(VLOOKUP(E1247,Locations[State],1,0)=E1247,"Correct",)</f>
        <v>#N/A</v>
      </c>
    </row>
    <row r="1248" spans="5:21" x14ac:dyDescent="0.2">
      <c r="E1248" s="32"/>
      <c r="F1248" s="42"/>
      <c r="H1248" s="34"/>
      <c r="I1248" s="44"/>
      <c r="U1248" s="23" t="e">
        <f>IF(VLOOKUP(E1248,Locations[State],1,0)=E1248,"Correct",)</f>
        <v>#N/A</v>
      </c>
    </row>
    <row r="1249" spans="5:21" x14ac:dyDescent="0.2">
      <c r="E1249" s="32"/>
      <c r="F1249" s="42"/>
      <c r="H1249" s="34"/>
      <c r="I1249" s="44"/>
      <c r="U1249" s="23" t="e">
        <f>IF(VLOOKUP(E1249,Locations[State],1,0)=E1249,"Correct",)</f>
        <v>#N/A</v>
      </c>
    </row>
    <row r="1250" spans="5:21" x14ac:dyDescent="0.2">
      <c r="E1250" s="32"/>
      <c r="F1250" s="42"/>
      <c r="H1250" s="34"/>
      <c r="I1250" s="44"/>
      <c r="U1250" s="23" t="e">
        <f>IF(VLOOKUP(E1250,Locations[State],1,0)=E1250,"Correct",)</f>
        <v>#N/A</v>
      </c>
    </row>
    <row r="1251" spans="5:21" x14ac:dyDescent="0.2">
      <c r="E1251" s="32"/>
      <c r="F1251" s="42"/>
      <c r="H1251" s="34"/>
      <c r="I1251" s="44"/>
      <c r="U1251" s="23" t="e">
        <f>IF(VLOOKUP(E1251,Locations[State],1,0)=E1251,"Correct",)</f>
        <v>#N/A</v>
      </c>
    </row>
    <row r="1252" spans="5:21" x14ac:dyDescent="0.2">
      <c r="E1252" s="32"/>
      <c r="F1252" s="42"/>
      <c r="H1252" s="34"/>
      <c r="I1252" s="44"/>
      <c r="U1252" s="23" t="e">
        <f>IF(VLOOKUP(E1252,Locations[State],1,0)=E1252,"Correct",)</f>
        <v>#N/A</v>
      </c>
    </row>
    <row r="1253" spans="5:21" x14ac:dyDescent="0.2">
      <c r="E1253" s="32"/>
      <c r="F1253" s="42"/>
      <c r="H1253" s="34"/>
      <c r="I1253" s="44"/>
      <c r="U1253" s="23" t="e">
        <f>IF(VLOOKUP(E1253,Locations[State],1,0)=E1253,"Correct",)</f>
        <v>#N/A</v>
      </c>
    </row>
    <row r="1254" spans="5:21" x14ac:dyDescent="0.2">
      <c r="E1254" s="32"/>
      <c r="F1254" s="42"/>
      <c r="H1254" s="34"/>
      <c r="I1254" s="44"/>
      <c r="U1254" s="23" t="e">
        <f>IF(VLOOKUP(E1254,Locations[State],1,0)=E1254,"Correct",)</f>
        <v>#N/A</v>
      </c>
    </row>
    <row r="1255" spans="5:21" x14ac:dyDescent="0.2">
      <c r="E1255" s="32"/>
      <c r="F1255" s="42"/>
      <c r="H1255" s="34"/>
      <c r="I1255" s="44"/>
      <c r="U1255" s="23" t="e">
        <f>IF(VLOOKUP(E1255,Locations[State],1,0)=E1255,"Correct",)</f>
        <v>#N/A</v>
      </c>
    </row>
    <row r="1256" spans="5:21" x14ac:dyDescent="0.2">
      <c r="E1256" s="32"/>
      <c r="F1256" s="42"/>
      <c r="H1256" s="34"/>
      <c r="I1256" s="44"/>
      <c r="U1256" s="23" t="e">
        <f>IF(VLOOKUP(E1256,Locations[State],1,0)=E1256,"Correct",)</f>
        <v>#N/A</v>
      </c>
    </row>
    <row r="1257" spans="5:21" x14ac:dyDescent="0.2">
      <c r="E1257" s="32"/>
      <c r="F1257" s="42"/>
      <c r="H1257" s="34"/>
      <c r="I1257" s="44"/>
      <c r="U1257" s="23" t="e">
        <f>IF(VLOOKUP(E1257,Locations[State],1,0)=E1257,"Correct",)</f>
        <v>#N/A</v>
      </c>
    </row>
    <row r="1258" spans="5:21" x14ac:dyDescent="0.2">
      <c r="E1258" s="32"/>
      <c r="F1258" s="42"/>
      <c r="H1258" s="34"/>
      <c r="I1258" s="44"/>
      <c r="U1258" s="23" t="e">
        <f>IF(VLOOKUP(E1258,Locations[State],1,0)=E1258,"Correct",)</f>
        <v>#N/A</v>
      </c>
    </row>
    <row r="1259" spans="5:21" x14ac:dyDescent="0.2">
      <c r="E1259" s="32"/>
      <c r="F1259" s="42"/>
      <c r="H1259" s="34"/>
      <c r="I1259" s="44"/>
      <c r="U1259" s="23" t="e">
        <f>IF(VLOOKUP(E1259,Locations[State],1,0)=E1259,"Correct",)</f>
        <v>#N/A</v>
      </c>
    </row>
    <row r="1260" spans="5:21" x14ac:dyDescent="0.2">
      <c r="E1260" s="32"/>
      <c r="F1260" s="42"/>
      <c r="H1260" s="34"/>
      <c r="I1260" s="44"/>
      <c r="U1260" s="23" t="e">
        <f>IF(VLOOKUP(E1260,Locations[State],1,0)=E1260,"Correct",)</f>
        <v>#N/A</v>
      </c>
    </row>
    <row r="1261" spans="5:21" x14ac:dyDescent="0.2">
      <c r="E1261" s="32"/>
      <c r="F1261" s="42"/>
      <c r="H1261" s="34"/>
      <c r="I1261" s="44"/>
      <c r="U1261" s="23" t="e">
        <f>IF(VLOOKUP(E1261,Locations[State],1,0)=E1261,"Correct",)</f>
        <v>#N/A</v>
      </c>
    </row>
    <row r="1262" spans="5:21" x14ac:dyDescent="0.2">
      <c r="E1262" s="32"/>
      <c r="F1262" s="42"/>
      <c r="H1262" s="34"/>
      <c r="I1262" s="44"/>
      <c r="U1262" s="23" t="e">
        <f>IF(VLOOKUP(E1262,Locations[State],1,0)=E1262,"Correct",)</f>
        <v>#N/A</v>
      </c>
    </row>
    <row r="1263" spans="5:21" x14ac:dyDescent="0.2">
      <c r="E1263" s="32"/>
      <c r="F1263" s="42"/>
      <c r="H1263" s="34"/>
      <c r="I1263" s="44"/>
      <c r="U1263" s="23" t="e">
        <f>IF(VLOOKUP(E1263,Locations[State],1,0)=E1263,"Correct",)</f>
        <v>#N/A</v>
      </c>
    </row>
    <row r="1264" spans="5:21" x14ac:dyDescent="0.2">
      <c r="E1264" s="32"/>
      <c r="F1264" s="42"/>
      <c r="H1264" s="34"/>
      <c r="I1264" s="44"/>
      <c r="U1264" s="23" t="e">
        <f>IF(VLOOKUP(E1264,Locations[State],1,0)=E1264,"Correct",)</f>
        <v>#N/A</v>
      </c>
    </row>
    <row r="1265" spans="5:21" x14ac:dyDescent="0.2">
      <c r="E1265" s="32"/>
      <c r="F1265" s="42"/>
      <c r="H1265" s="34"/>
      <c r="I1265" s="44"/>
      <c r="U1265" s="23" t="e">
        <f>IF(VLOOKUP(E1265,Locations[State],1,0)=E1265,"Correct",)</f>
        <v>#N/A</v>
      </c>
    </row>
    <row r="1266" spans="5:21" x14ac:dyDescent="0.2">
      <c r="E1266" s="32"/>
      <c r="F1266" s="42"/>
      <c r="H1266" s="34"/>
      <c r="I1266" s="44"/>
      <c r="U1266" s="23" t="e">
        <f>IF(VLOOKUP(E1266,Locations[State],1,0)=E1266,"Correct",)</f>
        <v>#N/A</v>
      </c>
    </row>
    <row r="1267" spans="5:21" x14ac:dyDescent="0.2">
      <c r="E1267" s="32"/>
      <c r="F1267" s="42"/>
      <c r="H1267" s="34"/>
      <c r="I1267" s="44"/>
      <c r="U1267" s="23" t="e">
        <f>IF(VLOOKUP(E1267,Locations[State],1,0)=E1267,"Correct",)</f>
        <v>#N/A</v>
      </c>
    </row>
    <row r="1268" spans="5:21" x14ac:dyDescent="0.2">
      <c r="E1268" s="32"/>
      <c r="F1268" s="42"/>
      <c r="H1268" s="34"/>
      <c r="I1268" s="44"/>
      <c r="U1268" s="23" t="e">
        <f>IF(VLOOKUP(E1268,Locations[State],1,0)=E1268,"Correct",)</f>
        <v>#N/A</v>
      </c>
    </row>
    <row r="1269" spans="5:21" x14ac:dyDescent="0.2">
      <c r="E1269" s="32"/>
      <c r="F1269" s="42"/>
      <c r="H1269" s="34"/>
      <c r="I1269" s="44"/>
      <c r="U1269" s="23" t="e">
        <f>IF(VLOOKUP(E1269,Locations[State],1,0)=E1269,"Correct",)</f>
        <v>#N/A</v>
      </c>
    </row>
    <row r="1270" spans="5:21" x14ac:dyDescent="0.2">
      <c r="E1270" s="32"/>
      <c r="F1270" s="42"/>
      <c r="H1270" s="34"/>
      <c r="I1270" s="44"/>
      <c r="U1270" s="23" t="e">
        <f>IF(VLOOKUP(E1270,Locations[State],1,0)=E1270,"Correct",)</f>
        <v>#N/A</v>
      </c>
    </row>
    <row r="1271" spans="5:21" x14ac:dyDescent="0.2">
      <c r="E1271" s="32"/>
      <c r="F1271" s="42"/>
      <c r="H1271" s="34"/>
      <c r="I1271" s="44"/>
      <c r="U1271" s="23" t="e">
        <f>IF(VLOOKUP(E1271,Locations[State],1,0)=E1271,"Correct",)</f>
        <v>#N/A</v>
      </c>
    </row>
    <row r="1272" spans="5:21" x14ac:dyDescent="0.2">
      <c r="E1272" s="32"/>
      <c r="F1272" s="42"/>
      <c r="H1272" s="34"/>
      <c r="I1272" s="44"/>
      <c r="U1272" s="23" t="e">
        <f>IF(VLOOKUP(E1272,Locations[State],1,0)=E1272,"Correct",)</f>
        <v>#N/A</v>
      </c>
    </row>
    <row r="1273" spans="5:21" x14ac:dyDescent="0.2">
      <c r="E1273" s="32"/>
      <c r="F1273" s="42"/>
      <c r="H1273" s="34"/>
      <c r="I1273" s="44"/>
      <c r="U1273" s="23" t="e">
        <f>IF(VLOOKUP(E1273,Locations[State],1,0)=E1273,"Correct",)</f>
        <v>#N/A</v>
      </c>
    </row>
    <row r="1274" spans="5:21" x14ac:dyDescent="0.2">
      <c r="E1274" s="32"/>
      <c r="F1274" s="42"/>
      <c r="H1274" s="34"/>
      <c r="I1274" s="44"/>
      <c r="U1274" s="23" t="e">
        <f>IF(VLOOKUP(E1274,Locations[State],1,0)=E1274,"Correct",)</f>
        <v>#N/A</v>
      </c>
    </row>
    <row r="1275" spans="5:21" x14ac:dyDescent="0.2">
      <c r="E1275" s="32"/>
      <c r="F1275" s="42"/>
      <c r="H1275" s="34"/>
      <c r="I1275" s="44"/>
      <c r="U1275" s="23" t="e">
        <f>IF(VLOOKUP(E1275,Locations[State],1,0)=E1275,"Correct",)</f>
        <v>#N/A</v>
      </c>
    </row>
    <row r="1276" spans="5:21" x14ac:dyDescent="0.2">
      <c r="E1276" s="32"/>
      <c r="F1276" s="42"/>
      <c r="H1276" s="34"/>
      <c r="I1276" s="44"/>
      <c r="U1276" s="23" t="e">
        <f>IF(VLOOKUP(E1276,Locations[State],1,0)=E1276,"Correct",)</f>
        <v>#N/A</v>
      </c>
    </row>
    <row r="1277" spans="5:21" x14ac:dyDescent="0.2">
      <c r="E1277" s="32"/>
      <c r="F1277" s="42"/>
      <c r="H1277" s="34"/>
      <c r="I1277" s="44"/>
      <c r="U1277" s="23" t="e">
        <f>IF(VLOOKUP(E1277,Locations[State],1,0)=E1277,"Correct",)</f>
        <v>#N/A</v>
      </c>
    </row>
    <row r="1278" spans="5:21" x14ac:dyDescent="0.2">
      <c r="E1278" s="32"/>
      <c r="F1278" s="42"/>
      <c r="H1278" s="34"/>
      <c r="I1278" s="44"/>
      <c r="U1278" s="23" t="e">
        <f>IF(VLOOKUP(E1278,Locations[State],1,0)=E1278,"Correct",)</f>
        <v>#N/A</v>
      </c>
    </row>
    <row r="1279" spans="5:21" x14ac:dyDescent="0.2">
      <c r="E1279" s="32"/>
      <c r="F1279" s="42"/>
      <c r="H1279" s="34"/>
      <c r="I1279" s="44"/>
      <c r="U1279" s="23" t="e">
        <f>IF(VLOOKUP(E1279,Locations[State],1,0)=E1279,"Correct",)</f>
        <v>#N/A</v>
      </c>
    </row>
    <row r="1280" spans="5:21" x14ac:dyDescent="0.2">
      <c r="E1280" s="32"/>
      <c r="F1280" s="42"/>
      <c r="H1280" s="34"/>
      <c r="I1280" s="44"/>
      <c r="U1280" s="23" t="e">
        <f>IF(VLOOKUP(E1280,Locations[State],1,0)=E1280,"Correct",)</f>
        <v>#N/A</v>
      </c>
    </row>
    <row r="1281" spans="5:21" x14ac:dyDescent="0.2">
      <c r="E1281" s="32"/>
      <c r="F1281" s="42"/>
      <c r="H1281" s="34"/>
      <c r="I1281" s="44"/>
      <c r="U1281" s="23" t="e">
        <f>IF(VLOOKUP(E1281,Locations[State],1,0)=E1281,"Correct",)</f>
        <v>#N/A</v>
      </c>
    </row>
    <row r="1282" spans="5:21" x14ac:dyDescent="0.2">
      <c r="E1282" s="32"/>
      <c r="F1282" s="42"/>
      <c r="H1282" s="34"/>
      <c r="I1282" s="44"/>
      <c r="U1282" s="23" t="e">
        <f>IF(VLOOKUP(E1282,Locations[State],1,0)=E1282,"Correct",)</f>
        <v>#N/A</v>
      </c>
    </row>
    <row r="1283" spans="5:21" x14ac:dyDescent="0.2">
      <c r="E1283" s="32"/>
      <c r="F1283" s="42"/>
      <c r="H1283" s="34"/>
      <c r="I1283" s="44"/>
      <c r="U1283" s="23" t="e">
        <f>IF(VLOOKUP(E1283,Locations[State],1,0)=E1283,"Correct",)</f>
        <v>#N/A</v>
      </c>
    </row>
    <row r="1284" spans="5:21" x14ac:dyDescent="0.2">
      <c r="E1284" s="32"/>
      <c r="F1284" s="42"/>
      <c r="H1284" s="34"/>
      <c r="I1284" s="44"/>
      <c r="U1284" s="23" t="e">
        <f>IF(VLOOKUP(E1284,Locations[State],1,0)=E1284,"Correct",)</f>
        <v>#N/A</v>
      </c>
    </row>
    <row r="1285" spans="5:21" x14ac:dyDescent="0.2">
      <c r="E1285" s="32"/>
      <c r="F1285" s="42"/>
      <c r="H1285" s="34"/>
      <c r="I1285" s="44"/>
      <c r="U1285" s="23" t="e">
        <f>IF(VLOOKUP(E1285,Locations[State],1,0)=E1285,"Correct",)</f>
        <v>#N/A</v>
      </c>
    </row>
    <row r="1286" spans="5:21" x14ac:dyDescent="0.2">
      <c r="E1286" s="32"/>
      <c r="F1286" s="42"/>
      <c r="H1286" s="34"/>
      <c r="I1286" s="44"/>
      <c r="U1286" s="23" t="e">
        <f>IF(VLOOKUP(E1286,Locations[State],1,0)=E1286,"Correct",)</f>
        <v>#N/A</v>
      </c>
    </row>
    <row r="1287" spans="5:21" x14ac:dyDescent="0.2">
      <c r="E1287" s="32"/>
      <c r="F1287" s="42"/>
      <c r="H1287" s="34"/>
      <c r="I1287" s="44"/>
      <c r="U1287" s="23" t="e">
        <f>IF(VLOOKUP(E1287,Locations[State],1,0)=E1287,"Correct",)</f>
        <v>#N/A</v>
      </c>
    </row>
    <row r="1288" spans="5:21" x14ac:dyDescent="0.2">
      <c r="E1288" s="32"/>
      <c r="F1288" s="42"/>
      <c r="H1288" s="34"/>
      <c r="I1288" s="44"/>
      <c r="U1288" s="23" t="e">
        <f>IF(VLOOKUP(E1288,Locations[State],1,0)=E1288,"Correct",)</f>
        <v>#N/A</v>
      </c>
    </row>
    <row r="1289" spans="5:21" x14ac:dyDescent="0.2">
      <c r="E1289" s="32"/>
      <c r="F1289" s="42"/>
      <c r="H1289" s="34"/>
      <c r="I1289" s="44"/>
      <c r="U1289" s="23" t="e">
        <f>IF(VLOOKUP(E1289,Locations[State],1,0)=E1289,"Correct",)</f>
        <v>#N/A</v>
      </c>
    </row>
    <row r="1290" spans="5:21" x14ac:dyDescent="0.2">
      <c r="E1290" s="32"/>
      <c r="F1290" s="42"/>
      <c r="H1290" s="34"/>
      <c r="I1290" s="44"/>
      <c r="U1290" s="23" t="e">
        <f>IF(VLOOKUP(E1290,Locations[State],1,0)=E1290,"Correct",)</f>
        <v>#N/A</v>
      </c>
    </row>
    <row r="1291" spans="5:21" x14ac:dyDescent="0.2">
      <c r="E1291" s="32"/>
      <c r="F1291" s="42"/>
      <c r="H1291" s="34"/>
      <c r="I1291" s="44"/>
      <c r="U1291" s="23" t="e">
        <f>IF(VLOOKUP(E1291,Locations[State],1,0)=E1291,"Correct",)</f>
        <v>#N/A</v>
      </c>
    </row>
    <row r="1292" spans="5:21" x14ac:dyDescent="0.2">
      <c r="E1292" s="32"/>
      <c r="F1292" s="42"/>
      <c r="H1292" s="34"/>
      <c r="I1292" s="44"/>
      <c r="U1292" s="23" t="e">
        <f>IF(VLOOKUP(E1292,Locations[State],1,0)=E1292,"Correct",)</f>
        <v>#N/A</v>
      </c>
    </row>
    <row r="1293" spans="5:21" x14ac:dyDescent="0.2">
      <c r="E1293" s="32"/>
      <c r="F1293" s="42"/>
      <c r="H1293" s="34"/>
      <c r="I1293" s="44"/>
      <c r="U1293" s="23" t="e">
        <f>IF(VLOOKUP(E1293,Locations[State],1,0)=E1293,"Correct",)</f>
        <v>#N/A</v>
      </c>
    </row>
    <row r="1294" spans="5:21" x14ac:dyDescent="0.2">
      <c r="E1294" s="32"/>
      <c r="F1294" s="42"/>
      <c r="H1294" s="34"/>
      <c r="I1294" s="44"/>
      <c r="U1294" s="23" t="e">
        <f>IF(VLOOKUP(E1294,Locations[State],1,0)=E1294,"Correct",)</f>
        <v>#N/A</v>
      </c>
    </row>
    <row r="1295" spans="5:21" x14ac:dyDescent="0.2">
      <c r="E1295" s="32"/>
      <c r="F1295" s="42"/>
      <c r="H1295" s="34"/>
      <c r="I1295" s="44"/>
      <c r="U1295" s="23" t="e">
        <f>IF(VLOOKUP(E1295,Locations[State],1,0)=E1295,"Correct",)</f>
        <v>#N/A</v>
      </c>
    </row>
    <row r="1296" spans="5:21" x14ac:dyDescent="0.2">
      <c r="E1296" s="32"/>
      <c r="F1296" s="42"/>
      <c r="H1296" s="34"/>
      <c r="I1296" s="44"/>
      <c r="U1296" s="23" t="e">
        <f>IF(VLOOKUP(E1296,Locations[State],1,0)=E1296,"Correct",)</f>
        <v>#N/A</v>
      </c>
    </row>
    <row r="1297" spans="5:21" x14ac:dyDescent="0.2">
      <c r="E1297" s="32"/>
      <c r="F1297" s="42"/>
      <c r="H1297" s="34"/>
      <c r="I1297" s="44"/>
      <c r="U1297" s="23" t="e">
        <f>IF(VLOOKUP(E1297,Locations[State],1,0)=E1297,"Correct",)</f>
        <v>#N/A</v>
      </c>
    </row>
    <row r="1298" spans="5:21" x14ac:dyDescent="0.2">
      <c r="E1298" s="32"/>
      <c r="F1298" s="42"/>
      <c r="H1298" s="34"/>
      <c r="I1298" s="44"/>
      <c r="U1298" s="23" t="e">
        <f>IF(VLOOKUP(E1298,Locations[State],1,0)=E1298,"Correct",)</f>
        <v>#N/A</v>
      </c>
    </row>
    <row r="1299" spans="5:21" x14ac:dyDescent="0.2">
      <c r="E1299" s="32"/>
      <c r="F1299" s="42"/>
      <c r="H1299" s="34"/>
      <c r="I1299" s="44"/>
      <c r="U1299" s="23" t="e">
        <f>IF(VLOOKUP(E1299,Locations[State],1,0)=E1299,"Correct",)</f>
        <v>#N/A</v>
      </c>
    </row>
    <row r="1300" spans="5:21" x14ac:dyDescent="0.2">
      <c r="E1300" s="32"/>
      <c r="F1300" s="42"/>
      <c r="H1300" s="34"/>
      <c r="I1300" s="44"/>
      <c r="U1300" s="23" t="e">
        <f>IF(VLOOKUP(E1300,Locations[State],1,0)=E1300,"Correct",)</f>
        <v>#N/A</v>
      </c>
    </row>
    <row r="1301" spans="5:21" x14ac:dyDescent="0.2">
      <c r="E1301" s="32"/>
      <c r="F1301" s="42"/>
      <c r="H1301" s="34"/>
      <c r="I1301" s="44"/>
      <c r="U1301" s="23" t="e">
        <f>IF(VLOOKUP(E1301,Locations[State],1,0)=E1301,"Correct",)</f>
        <v>#N/A</v>
      </c>
    </row>
    <row r="1302" spans="5:21" x14ac:dyDescent="0.2">
      <c r="E1302" s="32"/>
      <c r="F1302" s="42"/>
      <c r="H1302" s="34"/>
      <c r="I1302" s="44"/>
      <c r="U1302" s="23" t="e">
        <f>IF(VLOOKUP(E1302,Locations[State],1,0)=E1302,"Correct",)</f>
        <v>#N/A</v>
      </c>
    </row>
    <row r="1303" spans="5:21" x14ac:dyDescent="0.2">
      <c r="E1303" s="32"/>
      <c r="F1303" s="42"/>
      <c r="H1303" s="34"/>
      <c r="I1303" s="44"/>
      <c r="U1303" s="23" t="e">
        <f>IF(VLOOKUP(E1303,Locations[State],1,0)=E1303,"Correct",)</f>
        <v>#N/A</v>
      </c>
    </row>
    <row r="1304" spans="5:21" x14ac:dyDescent="0.2">
      <c r="E1304" s="32"/>
      <c r="F1304" s="42"/>
      <c r="H1304" s="34"/>
      <c r="I1304" s="44"/>
      <c r="U1304" s="23" t="e">
        <f>IF(VLOOKUP(E1304,Locations[State],1,0)=E1304,"Correct",)</f>
        <v>#N/A</v>
      </c>
    </row>
    <row r="1305" spans="5:21" x14ac:dyDescent="0.2">
      <c r="E1305" s="32"/>
      <c r="F1305" s="42"/>
      <c r="H1305" s="34"/>
      <c r="I1305" s="44"/>
      <c r="U1305" s="23" t="e">
        <f>IF(VLOOKUP(E1305,Locations[State],1,0)=E1305,"Correct",)</f>
        <v>#N/A</v>
      </c>
    </row>
    <row r="1306" spans="5:21" x14ac:dyDescent="0.2">
      <c r="E1306" s="32"/>
      <c r="F1306" s="42"/>
      <c r="H1306" s="34"/>
      <c r="I1306" s="44"/>
      <c r="U1306" s="23" t="e">
        <f>IF(VLOOKUP(E1306,Locations[State],1,0)=E1306,"Correct",)</f>
        <v>#N/A</v>
      </c>
    </row>
    <row r="1307" spans="5:21" x14ac:dyDescent="0.2">
      <c r="E1307" s="32"/>
      <c r="F1307" s="42"/>
      <c r="H1307" s="34"/>
      <c r="I1307" s="44"/>
      <c r="U1307" s="23" t="e">
        <f>IF(VLOOKUP(E1307,Locations[State],1,0)=E1307,"Correct",)</f>
        <v>#N/A</v>
      </c>
    </row>
    <row r="1308" spans="5:21" x14ac:dyDescent="0.2">
      <c r="E1308" s="32"/>
      <c r="F1308" s="42"/>
      <c r="H1308" s="34"/>
      <c r="I1308" s="44"/>
      <c r="U1308" s="23" t="e">
        <f>IF(VLOOKUP(E1308,Locations[State],1,0)=E1308,"Correct",)</f>
        <v>#N/A</v>
      </c>
    </row>
    <row r="1309" spans="5:21" x14ac:dyDescent="0.2">
      <c r="E1309" s="32"/>
      <c r="F1309" s="42"/>
      <c r="H1309" s="34"/>
      <c r="I1309" s="44"/>
      <c r="U1309" s="23" t="e">
        <f>IF(VLOOKUP(E1309,Locations[State],1,0)=E1309,"Correct",)</f>
        <v>#N/A</v>
      </c>
    </row>
    <row r="1310" spans="5:21" x14ac:dyDescent="0.2">
      <c r="E1310" s="32"/>
      <c r="F1310" s="42"/>
      <c r="H1310" s="34"/>
      <c r="I1310" s="44"/>
      <c r="U1310" s="23" t="e">
        <f>IF(VLOOKUP(E1310,Locations[State],1,0)=E1310,"Correct",)</f>
        <v>#N/A</v>
      </c>
    </row>
    <row r="1311" spans="5:21" x14ac:dyDescent="0.2">
      <c r="E1311" s="32"/>
      <c r="F1311" s="42"/>
      <c r="H1311" s="34"/>
      <c r="I1311" s="44"/>
      <c r="U1311" s="23" t="e">
        <f>IF(VLOOKUP(E1311,Locations[State],1,0)=E1311,"Correct",)</f>
        <v>#N/A</v>
      </c>
    </row>
    <row r="1312" spans="5:21" x14ac:dyDescent="0.2">
      <c r="E1312" s="32"/>
      <c r="F1312" s="42"/>
      <c r="H1312" s="34"/>
      <c r="I1312" s="44"/>
      <c r="U1312" s="23" t="e">
        <f>IF(VLOOKUP(E1312,Locations[State],1,0)=E1312,"Correct",)</f>
        <v>#N/A</v>
      </c>
    </row>
    <row r="1313" spans="5:21" x14ac:dyDescent="0.2">
      <c r="E1313" s="32"/>
      <c r="F1313" s="42"/>
      <c r="H1313" s="34"/>
      <c r="I1313" s="44"/>
      <c r="U1313" s="23" t="e">
        <f>IF(VLOOKUP(E1313,Locations[State],1,0)=E1313,"Correct",)</f>
        <v>#N/A</v>
      </c>
    </row>
    <row r="1314" spans="5:21" x14ac:dyDescent="0.2">
      <c r="E1314" s="32"/>
      <c r="F1314" s="42"/>
      <c r="H1314" s="34"/>
      <c r="I1314" s="44"/>
      <c r="U1314" s="23" t="e">
        <f>IF(VLOOKUP(E1314,Locations[State],1,0)=E1314,"Correct",)</f>
        <v>#N/A</v>
      </c>
    </row>
    <row r="1315" spans="5:21" x14ac:dyDescent="0.2">
      <c r="E1315" s="32"/>
      <c r="F1315" s="42"/>
      <c r="H1315" s="34"/>
      <c r="I1315" s="44"/>
      <c r="U1315" s="23" t="e">
        <f>IF(VLOOKUP(E1315,Locations[State],1,0)=E1315,"Correct",)</f>
        <v>#N/A</v>
      </c>
    </row>
    <row r="1316" spans="5:21" x14ac:dyDescent="0.2">
      <c r="E1316" s="32"/>
      <c r="F1316" s="42"/>
      <c r="H1316" s="34"/>
      <c r="I1316" s="44"/>
      <c r="U1316" s="23" t="e">
        <f>IF(VLOOKUP(E1316,Locations[State],1,0)=E1316,"Correct",)</f>
        <v>#N/A</v>
      </c>
    </row>
    <row r="1317" spans="5:21" x14ac:dyDescent="0.2">
      <c r="E1317" s="32"/>
      <c r="F1317" s="42"/>
      <c r="H1317" s="34"/>
      <c r="I1317" s="44"/>
      <c r="U1317" s="23" t="e">
        <f>IF(VLOOKUP(E1317,Locations[State],1,0)=E1317,"Correct",)</f>
        <v>#N/A</v>
      </c>
    </row>
    <row r="1318" spans="5:21" x14ac:dyDescent="0.2">
      <c r="E1318" s="32"/>
      <c r="F1318" s="42"/>
      <c r="H1318" s="34"/>
      <c r="I1318" s="44"/>
      <c r="U1318" s="23" t="e">
        <f>IF(VLOOKUP(E1318,Locations[State],1,0)=E1318,"Correct",)</f>
        <v>#N/A</v>
      </c>
    </row>
    <row r="1319" spans="5:21" x14ac:dyDescent="0.2">
      <c r="E1319" s="32"/>
      <c r="F1319" s="42"/>
      <c r="H1319" s="34"/>
      <c r="I1319" s="44"/>
      <c r="U1319" s="23" t="e">
        <f>IF(VLOOKUP(E1319,Locations[State],1,0)=E1319,"Correct",)</f>
        <v>#N/A</v>
      </c>
    </row>
    <row r="1320" spans="5:21" x14ac:dyDescent="0.2">
      <c r="E1320" s="32"/>
      <c r="F1320" s="42"/>
      <c r="H1320" s="34"/>
      <c r="I1320" s="44"/>
      <c r="U1320" s="23" t="e">
        <f>IF(VLOOKUP(E1320,Locations[State],1,0)=E1320,"Correct",)</f>
        <v>#N/A</v>
      </c>
    </row>
    <row r="1321" spans="5:21" x14ac:dyDescent="0.2">
      <c r="E1321" s="32"/>
      <c r="F1321" s="42"/>
      <c r="H1321" s="34"/>
      <c r="I1321" s="44"/>
      <c r="U1321" s="23" t="e">
        <f>IF(VLOOKUP(E1321,Locations[State],1,0)=E1321,"Correct",)</f>
        <v>#N/A</v>
      </c>
    </row>
    <row r="1322" spans="5:21" x14ac:dyDescent="0.2">
      <c r="E1322" s="32"/>
      <c r="F1322" s="42"/>
      <c r="H1322" s="34"/>
      <c r="I1322" s="44"/>
      <c r="U1322" s="23" t="e">
        <f>IF(VLOOKUP(E1322,Locations[State],1,0)=E1322,"Correct",)</f>
        <v>#N/A</v>
      </c>
    </row>
    <row r="1323" spans="5:21" x14ac:dyDescent="0.2">
      <c r="E1323" s="32"/>
      <c r="F1323" s="42"/>
      <c r="H1323" s="34"/>
      <c r="I1323" s="44"/>
      <c r="U1323" s="23" t="e">
        <f>IF(VLOOKUP(E1323,Locations[State],1,0)=E1323,"Correct",)</f>
        <v>#N/A</v>
      </c>
    </row>
    <row r="1324" spans="5:21" x14ac:dyDescent="0.2">
      <c r="E1324" s="32"/>
      <c r="F1324" s="42"/>
      <c r="H1324" s="34"/>
      <c r="I1324" s="44"/>
      <c r="U1324" s="23" t="e">
        <f>IF(VLOOKUP(E1324,Locations[State],1,0)=E1324,"Correct",)</f>
        <v>#N/A</v>
      </c>
    </row>
    <row r="1325" spans="5:21" x14ac:dyDescent="0.2">
      <c r="E1325" s="32"/>
      <c r="F1325" s="42"/>
      <c r="H1325" s="34"/>
      <c r="I1325" s="44"/>
      <c r="U1325" s="23" t="e">
        <f>IF(VLOOKUP(E1325,Locations[State],1,0)=E1325,"Correct",)</f>
        <v>#N/A</v>
      </c>
    </row>
    <row r="1326" spans="5:21" x14ac:dyDescent="0.2">
      <c r="E1326" s="32"/>
      <c r="F1326" s="42"/>
      <c r="H1326" s="34"/>
      <c r="I1326" s="44"/>
      <c r="U1326" s="23" t="e">
        <f>IF(VLOOKUP(E1326,Locations[State],1,0)=E1326,"Correct",)</f>
        <v>#N/A</v>
      </c>
    </row>
    <row r="1327" spans="5:21" x14ac:dyDescent="0.2">
      <c r="E1327" s="32"/>
      <c r="F1327" s="42"/>
      <c r="H1327" s="34"/>
      <c r="I1327" s="44"/>
      <c r="U1327" s="23" t="e">
        <f>IF(VLOOKUP(E1327,Locations[State],1,0)=E1327,"Correct",)</f>
        <v>#N/A</v>
      </c>
    </row>
    <row r="1328" spans="5:21" x14ac:dyDescent="0.2">
      <c r="E1328" s="32"/>
      <c r="F1328" s="42"/>
      <c r="H1328" s="34"/>
      <c r="I1328" s="44"/>
      <c r="U1328" s="23" t="e">
        <f>IF(VLOOKUP(E1328,Locations[State],1,0)=E1328,"Correct",)</f>
        <v>#N/A</v>
      </c>
    </row>
    <row r="1329" spans="5:21" x14ac:dyDescent="0.2">
      <c r="E1329" s="32"/>
      <c r="F1329" s="42"/>
      <c r="H1329" s="34"/>
      <c r="I1329" s="44"/>
      <c r="U1329" s="23" t="e">
        <f>IF(VLOOKUP(E1329,Locations[State],1,0)=E1329,"Correct",)</f>
        <v>#N/A</v>
      </c>
    </row>
    <row r="1330" spans="5:21" x14ac:dyDescent="0.2">
      <c r="E1330" s="32"/>
      <c r="F1330" s="42"/>
      <c r="H1330" s="34"/>
      <c r="I1330" s="44"/>
      <c r="U1330" s="23" t="e">
        <f>IF(VLOOKUP(E1330,Locations[State],1,0)=E1330,"Correct",)</f>
        <v>#N/A</v>
      </c>
    </row>
    <row r="1331" spans="5:21" x14ac:dyDescent="0.2">
      <c r="E1331" s="32"/>
      <c r="F1331" s="42"/>
      <c r="H1331" s="34"/>
      <c r="I1331" s="44"/>
      <c r="U1331" s="23" t="e">
        <f>IF(VLOOKUP(E1331,Locations[State],1,0)=E1331,"Correct",)</f>
        <v>#N/A</v>
      </c>
    </row>
    <row r="1332" spans="5:21" x14ac:dyDescent="0.2">
      <c r="E1332" s="32"/>
      <c r="F1332" s="42"/>
      <c r="H1332" s="34"/>
      <c r="I1332" s="44"/>
      <c r="U1332" s="23" t="e">
        <f>IF(VLOOKUP(E1332,Locations[State],1,0)=E1332,"Correct",)</f>
        <v>#N/A</v>
      </c>
    </row>
    <row r="1333" spans="5:21" x14ac:dyDescent="0.2">
      <c r="E1333" s="32"/>
      <c r="F1333" s="42"/>
      <c r="H1333" s="34"/>
      <c r="I1333" s="44"/>
      <c r="U1333" s="23" t="e">
        <f>IF(VLOOKUP(E1333,Locations[State],1,0)=E1333,"Correct",)</f>
        <v>#N/A</v>
      </c>
    </row>
    <row r="1334" spans="5:21" x14ac:dyDescent="0.2">
      <c r="E1334" s="32"/>
      <c r="F1334" s="42"/>
      <c r="H1334" s="34"/>
      <c r="I1334" s="44"/>
      <c r="U1334" s="23" t="e">
        <f>IF(VLOOKUP(E1334,Locations[State],1,0)=E1334,"Correct",)</f>
        <v>#N/A</v>
      </c>
    </row>
    <row r="1335" spans="5:21" x14ac:dyDescent="0.2">
      <c r="E1335" s="32"/>
      <c r="F1335" s="42"/>
      <c r="H1335" s="34"/>
      <c r="I1335" s="44"/>
      <c r="U1335" s="23" t="e">
        <f>IF(VLOOKUP(E1335,Locations[State],1,0)=E1335,"Correct",)</f>
        <v>#N/A</v>
      </c>
    </row>
    <row r="1336" spans="5:21" x14ac:dyDescent="0.2">
      <c r="E1336" s="32"/>
      <c r="F1336" s="42"/>
      <c r="H1336" s="34"/>
      <c r="I1336" s="44"/>
      <c r="U1336" s="23" t="e">
        <f>IF(VLOOKUP(E1336,Locations[State],1,0)=E1336,"Correct",)</f>
        <v>#N/A</v>
      </c>
    </row>
    <row r="1337" spans="5:21" x14ac:dyDescent="0.2">
      <c r="E1337" s="32"/>
      <c r="F1337" s="42"/>
      <c r="H1337" s="34"/>
      <c r="I1337" s="44"/>
      <c r="U1337" s="23" t="e">
        <f>IF(VLOOKUP(E1337,Locations[State],1,0)=E1337,"Correct",)</f>
        <v>#N/A</v>
      </c>
    </row>
    <row r="1338" spans="5:21" x14ac:dyDescent="0.2">
      <c r="E1338" s="32"/>
      <c r="F1338" s="42"/>
      <c r="H1338" s="34"/>
      <c r="I1338" s="44"/>
      <c r="U1338" s="23" t="e">
        <f>IF(VLOOKUP(E1338,Locations[State],1,0)=E1338,"Correct",)</f>
        <v>#N/A</v>
      </c>
    </row>
    <row r="1339" spans="5:21" x14ac:dyDescent="0.2">
      <c r="E1339" s="32"/>
      <c r="F1339" s="42"/>
      <c r="H1339" s="34"/>
      <c r="I1339" s="44"/>
      <c r="U1339" s="23" t="e">
        <f>IF(VLOOKUP(E1339,Locations[State],1,0)=E1339,"Correct",)</f>
        <v>#N/A</v>
      </c>
    </row>
    <row r="1340" spans="5:21" x14ac:dyDescent="0.2">
      <c r="E1340" s="32"/>
      <c r="F1340" s="42"/>
      <c r="H1340" s="34"/>
      <c r="I1340" s="44"/>
      <c r="U1340" s="23" t="e">
        <f>IF(VLOOKUP(E1340,Locations[State],1,0)=E1340,"Correct",)</f>
        <v>#N/A</v>
      </c>
    </row>
    <row r="1341" spans="5:21" x14ac:dyDescent="0.2">
      <c r="E1341" s="32"/>
      <c r="F1341" s="42"/>
      <c r="H1341" s="34"/>
      <c r="I1341" s="44"/>
      <c r="U1341" s="23" t="e">
        <f>IF(VLOOKUP(E1341,Locations[State],1,0)=E1341,"Correct",)</f>
        <v>#N/A</v>
      </c>
    </row>
    <row r="1342" spans="5:21" x14ac:dyDescent="0.2">
      <c r="E1342" s="32"/>
      <c r="F1342" s="42"/>
      <c r="H1342" s="34"/>
      <c r="I1342" s="44"/>
      <c r="U1342" s="23" t="e">
        <f>IF(VLOOKUP(E1342,Locations[State],1,0)=E1342,"Correct",)</f>
        <v>#N/A</v>
      </c>
    </row>
    <row r="1343" spans="5:21" x14ac:dyDescent="0.2">
      <c r="E1343" s="32"/>
      <c r="F1343" s="42"/>
      <c r="H1343" s="34"/>
      <c r="I1343" s="44"/>
      <c r="U1343" s="23" t="e">
        <f>IF(VLOOKUP(E1343,Locations[State],1,0)=E1343,"Correct",)</f>
        <v>#N/A</v>
      </c>
    </row>
    <row r="1344" spans="5:21" x14ac:dyDescent="0.2">
      <c r="E1344" s="32"/>
      <c r="F1344" s="42"/>
      <c r="H1344" s="34"/>
      <c r="I1344" s="44"/>
      <c r="U1344" s="23" t="e">
        <f>IF(VLOOKUP(E1344,Locations[State],1,0)=E1344,"Correct",)</f>
        <v>#N/A</v>
      </c>
    </row>
    <row r="1345" spans="5:21" x14ac:dyDescent="0.2">
      <c r="E1345" s="32"/>
      <c r="F1345" s="42"/>
      <c r="H1345" s="34"/>
      <c r="I1345" s="44"/>
      <c r="U1345" s="23" t="e">
        <f>IF(VLOOKUP(E1345,Locations[State],1,0)=E1345,"Correct",)</f>
        <v>#N/A</v>
      </c>
    </row>
    <row r="1346" spans="5:21" x14ac:dyDescent="0.2">
      <c r="E1346" s="32"/>
      <c r="F1346" s="42"/>
      <c r="H1346" s="34"/>
      <c r="I1346" s="44"/>
      <c r="U1346" s="23" t="e">
        <f>IF(VLOOKUP(E1346,Locations[State],1,0)=E1346,"Correct",)</f>
        <v>#N/A</v>
      </c>
    </row>
    <row r="1347" spans="5:21" x14ac:dyDescent="0.2">
      <c r="E1347" s="32"/>
      <c r="F1347" s="42"/>
      <c r="H1347" s="34"/>
      <c r="I1347" s="44"/>
      <c r="U1347" s="23" t="e">
        <f>IF(VLOOKUP(E1347,Locations[State],1,0)=E1347,"Correct",)</f>
        <v>#N/A</v>
      </c>
    </row>
    <row r="1348" spans="5:21" x14ac:dyDescent="0.2">
      <c r="E1348" s="32"/>
      <c r="F1348" s="42"/>
      <c r="H1348" s="34"/>
      <c r="I1348" s="44"/>
      <c r="U1348" s="23" t="e">
        <f>IF(VLOOKUP(E1348,Locations[State],1,0)=E1348,"Correct",)</f>
        <v>#N/A</v>
      </c>
    </row>
    <row r="1349" spans="5:21" x14ac:dyDescent="0.2">
      <c r="E1349" s="32"/>
      <c r="F1349" s="42"/>
      <c r="H1349" s="34"/>
      <c r="I1349" s="44"/>
      <c r="U1349" s="23" t="e">
        <f>IF(VLOOKUP(E1349,Locations[State],1,0)=E1349,"Correct",)</f>
        <v>#N/A</v>
      </c>
    </row>
    <row r="1350" spans="5:21" x14ac:dyDescent="0.2">
      <c r="E1350" s="32"/>
      <c r="F1350" s="42"/>
      <c r="H1350" s="34"/>
      <c r="I1350" s="44"/>
      <c r="U1350" s="23" t="e">
        <f>IF(VLOOKUP(E1350,Locations[State],1,0)=E1350,"Correct",)</f>
        <v>#N/A</v>
      </c>
    </row>
    <row r="1351" spans="5:21" x14ac:dyDescent="0.2">
      <c r="E1351" s="32"/>
      <c r="F1351" s="42"/>
      <c r="H1351" s="34"/>
      <c r="I1351" s="44"/>
      <c r="U1351" s="23" t="e">
        <f>IF(VLOOKUP(E1351,Locations[State],1,0)=E1351,"Correct",)</f>
        <v>#N/A</v>
      </c>
    </row>
    <row r="1352" spans="5:21" x14ac:dyDescent="0.2">
      <c r="E1352" s="32"/>
      <c r="F1352" s="42"/>
      <c r="H1352" s="34"/>
      <c r="I1352" s="44"/>
      <c r="U1352" s="23" t="e">
        <f>IF(VLOOKUP(E1352,Locations[State],1,0)=E1352,"Correct",)</f>
        <v>#N/A</v>
      </c>
    </row>
    <row r="1353" spans="5:21" x14ac:dyDescent="0.2">
      <c r="E1353" s="32"/>
      <c r="F1353" s="42"/>
      <c r="H1353" s="34"/>
      <c r="I1353" s="44"/>
      <c r="U1353" s="23" t="e">
        <f>IF(VLOOKUP(E1353,Locations[State],1,0)=E1353,"Correct",)</f>
        <v>#N/A</v>
      </c>
    </row>
    <row r="1354" spans="5:21" x14ac:dyDescent="0.2">
      <c r="E1354" s="32"/>
      <c r="F1354" s="42"/>
      <c r="H1354" s="34"/>
      <c r="I1354" s="44"/>
      <c r="U1354" s="23" t="e">
        <f>IF(VLOOKUP(E1354,Locations[State],1,0)=E1354,"Correct",)</f>
        <v>#N/A</v>
      </c>
    </row>
    <row r="1355" spans="5:21" x14ac:dyDescent="0.2">
      <c r="E1355" s="32"/>
      <c r="F1355" s="42"/>
      <c r="H1355" s="34"/>
      <c r="I1355" s="44"/>
      <c r="U1355" s="23" t="e">
        <f>IF(VLOOKUP(E1355,Locations[State],1,0)=E1355,"Correct",)</f>
        <v>#N/A</v>
      </c>
    </row>
    <row r="1356" spans="5:21" x14ac:dyDescent="0.2">
      <c r="E1356" s="32"/>
      <c r="F1356" s="42"/>
      <c r="H1356" s="34"/>
      <c r="I1356" s="44"/>
      <c r="U1356" s="23" t="e">
        <f>IF(VLOOKUP(E1356,Locations[State],1,0)=E1356,"Correct",)</f>
        <v>#N/A</v>
      </c>
    </row>
    <row r="1357" spans="5:21" x14ac:dyDescent="0.2">
      <c r="E1357" s="32"/>
      <c r="F1357" s="42"/>
      <c r="H1357" s="34"/>
      <c r="I1357" s="44"/>
      <c r="U1357" s="23" t="e">
        <f>IF(VLOOKUP(E1357,Locations[State],1,0)=E1357,"Correct",)</f>
        <v>#N/A</v>
      </c>
    </row>
    <row r="1358" spans="5:21" x14ac:dyDescent="0.2">
      <c r="E1358" s="32"/>
      <c r="F1358" s="42"/>
      <c r="H1358" s="34"/>
      <c r="I1358" s="44"/>
      <c r="U1358" s="23" t="e">
        <f>IF(VLOOKUP(E1358,Locations[State],1,0)=E1358,"Correct",)</f>
        <v>#N/A</v>
      </c>
    </row>
    <row r="1359" spans="5:21" x14ac:dyDescent="0.2">
      <c r="E1359" s="32"/>
      <c r="F1359" s="42"/>
      <c r="H1359" s="34"/>
      <c r="I1359" s="44"/>
      <c r="U1359" s="23" t="e">
        <f>IF(VLOOKUP(E1359,Locations[State],1,0)=E1359,"Correct",)</f>
        <v>#N/A</v>
      </c>
    </row>
    <row r="1360" spans="5:21" x14ac:dyDescent="0.2">
      <c r="E1360" s="32"/>
      <c r="F1360" s="42"/>
      <c r="H1360" s="34"/>
      <c r="I1360" s="44"/>
      <c r="U1360" s="23" t="e">
        <f>IF(VLOOKUP(E1360,Locations[State],1,0)=E1360,"Correct",)</f>
        <v>#N/A</v>
      </c>
    </row>
    <row r="1361" spans="5:21" x14ac:dyDescent="0.2">
      <c r="E1361" s="32"/>
      <c r="F1361" s="42"/>
      <c r="H1361" s="34"/>
      <c r="I1361" s="44"/>
      <c r="U1361" s="23" t="e">
        <f>IF(VLOOKUP(E1361,Locations[State],1,0)=E1361,"Correct",)</f>
        <v>#N/A</v>
      </c>
    </row>
    <row r="1362" spans="5:21" x14ac:dyDescent="0.2">
      <c r="E1362" s="32"/>
      <c r="F1362" s="42"/>
      <c r="H1362" s="34"/>
      <c r="I1362" s="44"/>
      <c r="U1362" s="23" t="e">
        <f>IF(VLOOKUP(E1362,Locations[State],1,0)=E1362,"Correct",)</f>
        <v>#N/A</v>
      </c>
    </row>
    <row r="1363" spans="5:21" x14ac:dyDescent="0.2">
      <c r="E1363" s="32"/>
      <c r="F1363" s="42"/>
      <c r="H1363" s="34"/>
      <c r="I1363" s="44"/>
      <c r="U1363" s="23" t="e">
        <f>IF(VLOOKUP(E1363,Locations[State],1,0)=E1363,"Correct",)</f>
        <v>#N/A</v>
      </c>
    </row>
    <row r="1364" spans="5:21" x14ac:dyDescent="0.2">
      <c r="E1364" s="32"/>
      <c r="F1364" s="42"/>
      <c r="H1364" s="34"/>
      <c r="I1364" s="44"/>
      <c r="U1364" s="23" t="e">
        <f>IF(VLOOKUP(E1364,Locations[State],1,0)=E1364,"Correct",)</f>
        <v>#N/A</v>
      </c>
    </row>
    <row r="1365" spans="5:21" x14ac:dyDescent="0.2">
      <c r="E1365" s="32"/>
      <c r="F1365" s="42"/>
      <c r="H1365" s="34"/>
      <c r="I1365" s="44"/>
      <c r="U1365" s="23" t="e">
        <f>IF(VLOOKUP(E1365,Locations[State],1,0)=E1365,"Correct",)</f>
        <v>#N/A</v>
      </c>
    </row>
    <row r="1366" spans="5:21" x14ac:dyDescent="0.2">
      <c r="E1366" s="32"/>
      <c r="F1366" s="42"/>
      <c r="H1366" s="34"/>
      <c r="I1366" s="44"/>
      <c r="U1366" s="23" t="e">
        <f>IF(VLOOKUP(E1366,Locations[State],1,0)=E1366,"Correct",)</f>
        <v>#N/A</v>
      </c>
    </row>
    <row r="1367" spans="5:21" x14ac:dyDescent="0.2">
      <c r="E1367" s="32"/>
      <c r="F1367" s="42"/>
      <c r="H1367" s="34"/>
      <c r="I1367" s="44"/>
      <c r="U1367" s="23" t="e">
        <f>IF(VLOOKUP(E1367,Locations[State],1,0)=E1367,"Correct",)</f>
        <v>#N/A</v>
      </c>
    </row>
    <row r="1368" spans="5:21" x14ac:dyDescent="0.2">
      <c r="E1368" s="32"/>
      <c r="F1368" s="42"/>
      <c r="H1368" s="34"/>
      <c r="I1368" s="44"/>
      <c r="U1368" s="23" t="e">
        <f>IF(VLOOKUP(E1368,Locations[State],1,0)=E1368,"Correct",)</f>
        <v>#N/A</v>
      </c>
    </row>
    <row r="1369" spans="5:21" x14ac:dyDescent="0.2">
      <c r="E1369" s="32"/>
      <c r="F1369" s="42"/>
      <c r="H1369" s="34"/>
      <c r="I1369" s="44"/>
      <c r="U1369" s="23" t="e">
        <f>IF(VLOOKUP(E1369,Locations[State],1,0)=E1369,"Correct",)</f>
        <v>#N/A</v>
      </c>
    </row>
    <row r="1370" spans="5:21" x14ac:dyDescent="0.2">
      <c r="E1370" s="32"/>
      <c r="F1370" s="42"/>
      <c r="H1370" s="34"/>
      <c r="I1370" s="44"/>
      <c r="U1370" s="23" t="e">
        <f>IF(VLOOKUP(E1370,Locations[State],1,0)=E1370,"Correct",)</f>
        <v>#N/A</v>
      </c>
    </row>
    <row r="1371" spans="5:21" x14ac:dyDescent="0.2">
      <c r="E1371" s="32"/>
      <c r="F1371" s="42"/>
      <c r="H1371" s="34"/>
      <c r="I1371" s="44"/>
      <c r="U1371" s="23" t="e">
        <f>IF(VLOOKUP(E1371,Locations[State],1,0)=E1371,"Correct",)</f>
        <v>#N/A</v>
      </c>
    </row>
    <row r="1372" spans="5:21" x14ac:dyDescent="0.2">
      <c r="E1372" s="32"/>
      <c r="F1372" s="42"/>
      <c r="H1372" s="34"/>
      <c r="I1372" s="44"/>
      <c r="U1372" s="23" t="e">
        <f>IF(VLOOKUP(E1372,Locations[State],1,0)=E1372,"Correct",)</f>
        <v>#N/A</v>
      </c>
    </row>
    <row r="1373" spans="5:21" x14ac:dyDescent="0.2">
      <c r="E1373" s="32"/>
      <c r="F1373" s="42"/>
      <c r="H1373" s="34"/>
      <c r="I1373" s="44"/>
      <c r="U1373" s="23" t="e">
        <f>IF(VLOOKUP(E1373,Locations[State],1,0)=E1373,"Correct",)</f>
        <v>#N/A</v>
      </c>
    </row>
    <row r="1374" spans="5:21" x14ac:dyDescent="0.2">
      <c r="E1374" s="32"/>
      <c r="F1374" s="42"/>
      <c r="H1374" s="34"/>
      <c r="I1374" s="44"/>
      <c r="U1374" s="23" t="e">
        <f>IF(VLOOKUP(E1374,Locations[State],1,0)=E1374,"Correct",)</f>
        <v>#N/A</v>
      </c>
    </row>
    <row r="1375" spans="5:21" x14ac:dyDescent="0.2">
      <c r="E1375" s="32"/>
      <c r="F1375" s="42"/>
      <c r="H1375" s="34"/>
      <c r="I1375" s="44"/>
      <c r="U1375" s="23" t="e">
        <f>IF(VLOOKUP(E1375,Locations[State],1,0)=E1375,"Correct",)</f>
        <v>#N/A</v>
      </c>
    </row>
    <row r="1376" spans="5:21" x14ac:dyDescent="0.2">
      <c r="E1376" s="32"/>
      <c r="F1376" s="42"/>
      <c r="H1376" s="34"/>
      <c r="I1376" s="44"/>
      <c r="U1376" s="23" t="e">
        <f>IF(VLOOKUP(E1376,Locations[State],1,0)=E1376,"Correct",)</f>
        <v>#N/A</v>
      </c>
    </row>
    <row r="1377" spans="5:21" x14ac:dyDescent="0.2">
      <c r="E1377" s="32"/>
      <c r="F1377" s="42"/>
      <c r="H1377" s="34"/>
      <c r="I1377" s="44"/>
      <c r="U1377" s="23" t="e">
        <f>IF(VLOOKUP(E1377,Locations[State],1,0)=E1377,"Correct",)</f>
        <v>#N/A</v>
      </c>
    </row>
    <row r="1378" spans="5:21" x14ac:dyDescent="0.2">
      <c r="E1378" s="32"/>
      <c r="F1378" s="42"/>
      <c r="H1378" s="34"/>
      <c r="I1378" s="44"/>
      <c r="U1378" s="23" t="e">
        <f>IF(VLOOKUP(E1378,Locations[State],1,0)=E1378,"Correct",)</f>
        <v>#N/A</v>
      </c>
    </row>
    <row r="1379" spans="5:21" x14ac:dyDescent="0.2">
      <c r="E1379" s="32"/>
      <c r="F1379" s="42"/>
      <c r="H1379" s="34"/>
      <c r="I1379" s="44"/>
      <c r="U1379" s="23" t="e">
        <f>IF(VLOOKUP(E1379,Locations[State],1,0)=E1379,"Correct",)</f>
        <v>#N/A</v>
      </c>
    </row>
    <row r="1380" spans="5:21" x14ac:dyDescent="0.2">
      <c r="E1380" s="32"/>
      <c r="F1380" s="42"/>
      <c r="H1380" s="34"/>
      <c r="I1380" s="44"/>
      <c r="U1380" s="23" t="e">
        <f>IF(VLOOKUP(E1380,Locations[State],1,0)=E1380,"Correct",)</f>
        <v>#N/A</v>
      </c>
    </row>
    <row r="1381" spans="5:21" x14ac:dyDescent="0.2">
      <c r="E1381" s="32"/>
      <c r="F1381" s="42"/>
      <c r="H1381" s="34"/>
      <c r="I1381" s="44"/>
      <c r="U1381" s="23" t="e">
        <f>IF(VLOOKUP(E1381,Locations[State],1,0)=E1381,"Correct",)</f>
        <v>#N/A</v>
      </c>
    </row>
    <row r="1382" spans="5:21" x14ac:dyDescent="0.2">
      <c r="E1382" s="32"/>
      <c r="F1382" s="42"/>
      <c r="H1382" s="34"/>
      <c r="I1382" s="44"/>
      <c r="U1382" s="23" t="e">
        <f>IF(VLOOKUP(E1382,Locations[State],1,0)=E1382,"Correct",)</f>
        <v>#N/A</v>
      </c>
    </row>
    <row r="1383" spans="5:21" x14ac:dyDescent="0.2">
      <c r="E1383" s="32"/>
      <c r="F1383" s="42"/>
      <c r="H1383" s="34"/>
      <c r="I1383" s="44"/>
      <c r="U1383" s="23" t="e">
        <f>IF(VLOOKUP(E1383,Locations[State],1,0)=E1383,"Correct",)</f>
        <v>#N/A</v>
      </c>
    </row>
    <row r="1384" spans="5:21" x14ac:dyDescent="0.2">
      <c r="E1384" s="32"/>
      <c r="F1384" s="42"/>
      <c r="H1384" s="34"/>
      <c r="I1384" s="44"/>
      <c r="U1384" s="23" t="e">
        <f>IF(VLOOKUP(E1384,Locations[State],1,0)=E1384,"Correct",)</f>
        <v>#N/A</v>
      </c>
    </row>
    <row r="1385" spans="5:21" x14ac:dyDescent="0.2">
      <c r="E1385" s="32"/>
      <c r="F1385" s="42"/>
      <c r="H1385" s="34"/>
      <c r="I1385" s="44"/>
      <c r="U1385" s="23" t="e">
        <f>IF(VLOOKUP(E1385,Locations[State],1,0)=E1385,"Correct",)</f>
        <v>#N/A</v>
      </c>
    </row>
    <row r="1386" spans="5:21" x14ac:dyDescent="0.2">
      <c r="E1386" s="32"/>
      <c r="F1386" s="42"/>
      <c r="H1386" s="34"/>
      <c r="I1386" s="44"/>
      <c r="U1386" s="23" t="e">
        <f>IF(VLOOKUP(E1386,Locations[State],1,0)=E1386,"Correct",)</f>
        <v>#N/A</v>
      </c>
    </row>
    <row r="1387" spans="5:21" x14ac:dyDescent="0.2">
      <c r="E1387" s="32"/>
      <c r="F1387" s="42"/>
      <c r="H1387" s="34"/>
      <c r="I1387" s="44"/>
      <c r="U1387" s="23" t="e">
        <f>IF(VLOOKUP(E1387,Locations[State],1,0)=E1387,"Correct",)</f>
        <v>#N/A</v>
      </c>
    </row>
    <row r="1388" spans="5:21" x14ac:dyDescent="0.2">
      <c r="E1388" s="32"/>
      <c r="F1388" s="42"/>
      <c r="H1388" s="34"/>
      <c r="I1388" s="44"/>
      <c r="U1388" s="23" t="e">
        <f>IF(VLOOKUP(E1388,Locations[State],1,0)=E1388,"Correct",)</f>
        <v>#N/A</v>
      </c>
    </row>
    <row r="1389" spans="5:21" x14ac:dyDescent="0.2">
      <c r="E1389" s="32"/>
      <c r="F1389" s="42"/>
      <c r="H1389" s="34"/>
      <c r="I1389" s="44"/>
      <c r="U1389" s="23" t="e">
        <f>IF(VLOOKUP(E1389,Locations[State],1,0)=E1389,"Correct",)</f>
        <v>#N/A</v>
      </c>
    </row>
    <row r="1390" spans="5:21" x14ac:dyDescent="0.2">
      <c r="E1390" s="32"/>
      <c r="F1390" s="42"/>
      <c r="H1390" s="34"/>
      <c r="I1390" s="44"/>
      <c r="U1390" s="23" t="e">
        <f>IF(VLOOKUP(E1390,Locations[State],1,0)=E1390,"Correct",)</f>
        <v>#N/A</v>
      </c>
    </row>
    <row r="1391" spans="5:21" x14ac:dyDescent="0.2">
      <c r="E1391" s="32"/>
      <c r="F1391" s="42"/>
      <c r="H1391" s="34"/>
      <c r="I1391" s="44"/>
      <c r="U1391" s="23" t="e">
        <f>IF(VLOOKUP(E1391,Locations[State],1,0)=E1391,"Correct",)</f>
        <v>#N/A</v>
      </c>
    </row>
    <row r="1392" spans="5:21" x14ac:dyDescent="0.2">
      <c r="E1392" s="32"/>
      <c r="F1392" s="42"/>
      <c r="H1392" s="34"/>
      <c r="I1392" s="44"/>
      <c r="U1392" s="23" t="e">
        <f>IF(VLOOKUP(E1392,Locations[State],1,0)=E1392,"Correct",)</f>
        <v>#N/A</v>
      </c>
    </row>
    <row r="1393" spans="5:21" x14ac:dyDescent="0.2">
      <c r="E1393" s="32"/>
      <c r="F1393" s="42"/>
      <c r="H1393" s="34"/>
      <c r="I1393" s="44"/>
      <c r="U1393" s="23" t="e">
        <f>IF(VLOOKUP(E1393,Locations[State],1,0)=E1393,"Correct",)</f>
        <v>#N/A</v>
      </c>
    </row>
    <row r="1394" spans="5:21" x14ac:dyDescent="0.2">
      <c r="E1394" s="32"/>
      <c r="F1394" s="42"/>
      <c r="H1394" s="34"/>
      <c r="I1394" s="44"/>
      <c r="U1394" s="23" t="e">
        <f>IF(VLOOKUP(E1394,Locations[State],1,0)=E1394,"Correct",)</f>
        <v>#N/A</v>
      </c>
    </row>
    <row r="1395" spans="5:21" x14ac:dyDescent="0.2">
      <c r="E1395" s="32"/>
      <c r="F1395" s="42"/>
      <c r="H1395" s="34"/>
      <c r="I1395" s="44"/>
      <c r="U1395" s="23" t="e">
        <f>IF(VLOOKUP(E1395,Locations[State],1,0)=E1395,"Correct",)</f>
        <v>#N/A</v>
      </c>
    </row>
    <row r="1396" spans="5:21" x14ac:dyDescent="0.2">
      <c r="E1396" s="32"/>
      <c r="F1396" s="42"/>
      <c r="H1396" s="34"/>
      <c r="I1396" s="44"/>
      <c r="U1396" s="23" t="e">
        <f>IF(VLOOKUP(E1396,Locations[State],1,0)=E1396,"Correct",)</f>
        <v>#N/A</v>
      </c>
    </row>
    <row r="1397" spans="5:21" x14ac:dyDescent="0.2">
      <c r="E1397" s="32"/>
      <c r="F1397" s="42"/>
      <c r="H1397" s="34"/>
      <c r="I1397" s="44"/>
      <c r="U1397" s="23" t="e">
        <f>IF(VLOOKUP(E1397,Locations[State],1,0)=E1397,"Correct",)</f>
        <v>#N/A</v>
      </c>
    </row>
    <row r="1398" spans="5:21" x14ac:dyDescent="0.2">
      <c r="E1398" s="32"/>
      <c r="F1398" s="42"/>
      <c r="H1398" s="34"/>
      <c r="I1398" s="44"/>
      <c r="U1398" s="23" t="e">
        <f>IF(VLOOKUP(E1398,Locations[State],1,0)=E1398,"Correct",)</f>
        <v>#N/A</v>
      </c>
    </row>
    <row r="1399" spans="5:21" x14ac:dyDescent="0.2">
      <c r="E1399" s="32"/>
      <c r="F1399" s="42"/>
      <c r="H1399" s="34"/>
      <c r="I1399" s="44"/>
      <c r="U1399" s="23" t="e">
        <f>IF(VLOOKUP(E1399,Locations[State],1,0)=E1399,"Correct",)</f>
        <v>#N/A</v>
      </c>
    </row>
    <row r="1400" spans="5:21" x14ac:dyDescent="0.2">
      <c r="E1400" s="32"/>
      <c r="F1400" s="42"/>
      <c r="H1400" s="34"/>
      <c r="I1400" s="44"/>
      <c r="U1400" s="23" t="e">
        <f>IF(VLOOKUP(E1400,Locations[State],1,0)=E1400,"Correct",)</f>
        <v>#N/A</v>
      </c>
    </row>
    <row r="1401" spans="5:21" x14ac:dyDescent="0.2">
      <c r="E1401" s="32"/>
      <c r="F1401" s="42"/>
      <c r="H1401" s="34"/>
      <c r="I1401" s="44"/>
      <c r="U1401" s="23" t="e">
        <f>IF(VLOOKUP(E1401,Locations[State],1,0)=E1401,"Correct",)</f>
        <v>#N/A</v>
      </c>
    </row>
    <row r="1402" spans="5:21" x14ac:dyDescent="0.2">
      <c r="E1402" s="32"/>
      <c r="F1402" s="42"/>
      <c r="H1402" s="34"/>
      <c r="I1402" s="44"/>
      <c r="U1402" s="23" t="e">
        <f>IF(VLOOKUP(E1402,Locations[State],1,0)=E1402,"Correct",)</f>
        <v>#N/A</v>
      </c>
    </row>
    <row r="1403" spans="5:21" x14ac:dyDescent="0.2">
      <c r="E1403" s="32"/>
      <c r="F1403" s="42"/>
      <c r="H1403" s="34"/>
      <c r="I1403" s="44"/>
      <c r="U1403" s="23" t="e">
        <f>IF(VLOOKUP(E1403,Locations[State],1,0)=E1403,"Correct",)</f>
        <v>#N/A</v>
      </c>
    </row>
    <row r="1404" spans="5:21" x14ac:dyDescent="0.2">
      <c r="E1404" s="32"/>
      <c r="F1404" s="42"/>
      <c r="H1404" s="34"/>
      <c r="I1404" s="44"/>
      <c r="U1404" s="23" t="e">
        <f>IF(VLOOKUP(E1404,Locations[State],1,0)=E1404,"Correct",)</f>
        <v>#N/A</v>
      </c>
    </row>
    <row r="1405" spans="5:21" x14ac:dyDescent="0.2">
      <c r="E1405" s="32"/>
      <c r="F1405" s="42"/>
      <c r="H1405" s="34"/>
      <c r="I1405" s="44"/>
      <c r="U1405" s="23" t="e">
        <f>IF(VLOOKUP(E1405,Locations[State],1,0)=E1405,"Correct",)</f>
        <v>#N/A</v>
      </c>
    </row>
    <row r="1406" spans="5:21" x14ac:dyDescent="0.2">
      <c r="E1406" s="32"/>
      <c r="F1406" s="42"/>
      <c r="H1406" s="34"/>
      <c r="I1406" s="44"/>
      <c r="U1406" s="23" t="e">
        <f>IF(VLOOKUP(E1406,Locations[State],1,0)=E1406,"Correct",)</f>
        <v>#N/A</v>
      </c>
    </row>
    <row r="1407" spans="5:21" x14ac:dyDescent="0.2">
      <c r="E1407" s="32"/>
      <c r="F1407" s="42"/>
      <c r="H1407" s="34"/>
      <c r="I1407" s="44"/>
      <c r="U1407" s="23" t="e">
        <f>IF(VLOOKUP(E1407,Locations[State],1,0)=E1407,"Correct",)</f>
        <v>#N/A</v>
      </c>
    </row>
    <row r="1408" spans="5:21" x14ac:dyDescent="0.2">
      <c r="E1408" s="32"/>
      <c r="F1408" s="42"/>
      <c r="H1408" s="34"/>
      <c r="I1408" s="44"/>
      <c r="U1408" s="23" t="e">
        <f>IF(VLOOKUP(E1408,Locations[State],1,0)=E1408,"Correct",)</f>
        <v>#N/A</v>
      </c>
    </row>
    <row r="1409" spans="5:21" x14ac:dyDescent="0.2">
      <c r="E1409" s="32"/>
      <c r="F1409" s="42"/>
      <c r="H1409" s="34"/>
      <c r="I1409" s="44"/>
      <c r="U1409" s="23" t="e">
        <f>IF(VLOOKUP(E1409,Locations[State],1,0)=E1409,"Correct",)</f>
        <v>#N/A</v>
      </c>
    </row>
    <row r="1410" spans="5:21" x14ac:dyDescent="0.2">
      <c r="E1410" s="32"/>
      <c r="F1410" s="42"/>
      <c r="H1410" s="34"/>
      <c r="I1410" s="44"/>
      <c r="U1410" s="23" t="e">
        <f>IF(VLOOKUP(E1410,Locations[State],1,0)=E1410,"Correct",)</f>
        <v>#N/A</v>
      </c>
    </row>
    <row r="1411" spans="5:21" x14ac:dyDescent="0.2">
      <c r="E1411" s="32"/>
      <c r="F1411" s="42"/>
      <c r="H1411" s="34"/>
      <c r="I1411" s="44"/>
      <c r="U1411" s="23" t="e">
        <f>IF(VLOOKUP(E1411,Locations[State],1,0)=E1411,"Correct",)</f>
        <v>#N/A</v>
      </c>
    </row>
    <row r="1412" spans="5:21" x14ac:dyDescent="0.2">
      <c r="E1412" s="32"/>
      <c r="F1412" s="42"/>
      <c r="H1412" s="34"/>
      <c r="I1412" s="44"/>
      <c r="U1412" s="23" t="e">
        <f>IF(VLOOKUP(E1412,Locations[State],1,0)=E1412,"Correct",)</f>
        <v>#N/A</v>
      </c>
    </row>
    <row r="1413" spans="5:21" x14ac:dyDescent="0.2">
      <c r="E1413" s="32"/>
      <c r="F1413" s="42"/>
      <c r="H1413" s="34"/>
      <c r="I1413" s="44"/>
      <c r="U1413" s="23" t="e">
        <f>IF(VLOOKUP(E1413,Locations[State],1,0)=E1413,"Correct",)</f>
        <v>#N/A</v>
      </c>
    </row>
    <row r="1414" spans="5:21" x14ac:dyDescent="0.2">
      <c r="E1414" s="32"/>
      <c r="F1414" s="42"/>
      <c r="H1414" s="34"/>
      <c r="I1414" s="44"/>
      <c r="U1414" s="23" t="e">
        <f>IF(VLOOKUP(E1414,Locations[State],1,0)=E1414,"Correct",)</f>
        <v>#N/A</v>
      </c>
    </row>
    <row r="1415" spans="5:21" x14ac:dyDescent="0.2">
      <c r="E1415" s="32"/>
      <c r="F1415" s="42"/>
      <c r="H1415" s="34"/>
      <c r="I1415" s="44"/>
      <c r="U1415" s="23" t="e">
        <f>IF(VLOOKUP(E1415,Locations[State],1,0)=E1415,"Correct",)</f>
        <v>#N/A</v>
      </c>
    </row>
    <row r="1416" spans="5:21" x14ac:dyDescent="0.2">
      <c r="E1416" s="32"/>
      <c r="F1416" s="42"/>
      <c r="H1416" s="34"/>
      <c r="I1416" s="44"/>
      <c r="U1416" s="23" t="e">
        <f>IF(VLOOKUP(E1416,Locations[State],1,0)=E1416,"Correct",)</f>
        <v>#N/A</v>
      </c>
    </row>
    <row r="1417" spans="5:21" x14ac:dyDescent="0.2">
      <c r="E1417" s="32"/>
      <c r="F1417" s="42"/>
      <c r="H1417" s="34"/>
      <c r="I1417" s="44"/>
      <c r="U1417" s="23" t="e">
        <f>IF(VLOOKUP(E1417,Locations[State],1,0)=E1417,"Correct",)</f>
        <v>#N/A</v>
      </c>
    </row>
    <row r="1418" spans="5:21" x14ac:dyDescent="0.2">
      <c r="E1418" s="32"/>
      <c r="F1418" s="42"/>
      <c r="H1418" s="34"/>
      <c r="I1418" s="44"/>
      <c r="U1418" s="23" t="e">
        <f>IF(VLOOKUP(E1418,Locations[State],1,0)=E1418,"Correct",)</f>
        <v>#N/A</v>
      </c>
    </row>
    <row r="1419" spans="5:21" x14ac:dyDescent="0.2">
      <c r="E1419" s="32"/>
      <c r="F1419" s="42"/>
      <c r="H1419" s="34"/>
      <c r="I1419" s="44"/>
      <c r="U1419" s="23" t="e">
        <f>IF(VLOOKUP(E1419,Locations[State],1,0)=E1419,"Correct",)</f>
        <v>#N/A</v>
      </c>
    </row>
    <row r="1420" spans="5:21" x14ac:dyDescent="0.2">
      <c r="E1420" s="32"/>
      <c r="F1420" s="42"/>
      <c r="H1420" s="34"/>
      <c r="I1420" s="44"/>
      <c r="U1420" s="23" t="e">
        <f>IF(VLOOKUP(E1420,Locations[State],1,0)=E1420,"Correct",)</f>
        <v>#N/A</v>
      </c>
    </row>
    <row r="1421" spans="5:21" x14ac:dyDescent="0.2">
      <c r="E1421" s="32"/>
      <c r="F1421" s="42"/>
      <c r="H1421" s="34"/>
      <c r="I1421" s="44"/>
      <c r="U1421" s="23" t="e">
        <f>IF(VLOOKUP(E1421,Locations[State],1,0)=E1421,"Correct",)</f>
        <v>#N/A</v>
      </c>
    </row>
    <row r="1422" spans="5:21" x14ac:dyDescent="0.2">
      <c r="E1422" s="32"/>
      <c r="F1422" s="42"/>
      <c r="H1422" s="34"/>
      <c r="I1422" s="44"/>
      <c r="U1422" s="23" t="e">
        <f>IF(VLOOKUP(E1422,Locations[State],1,0)=E1422,"Correct",)</f>
        <v>#N/A</v>
      </c>
    </row>
    <row r="1423" spans="5:21" x14ac:dyDescent="0.2">
      <c r="E1423" s="32"/>
      <c r="F1423" s="42"/>
      <c r="H1423" s="34"/>
      <c r="I1423" s="44"/>
      <c r="U1423" s="23" t="e">
        <f>IF(VLOOKUP(E1423,Locations[State],1,0)=E1423,"Correct",)</f>
        <v>#N/A</v>
      </c>
    </row>
    <row r="1424" spans="5:21" x14ac:dyDescent="0.2">
      <c r="E1424" s="32"/>
      <c r="F1424" s="42"/>
      <c r="H1424" s="34"/>
      <c r="I1424" s="44"/>
      <c r="U1424" s="23" t="e">
        <f>IF(VLOOKUP(E1424,Locations[State],1,0)=E1424,"Correct",)</f>
        <v>#N/A</v>
      </c>
    </row>
    <row r="1425" spans="5:21" x14ac:dyDescent="0.2">
      <c r="E1425" s="32"/>
      <c r="F1425" s="42"/>
      <c r="H1425" s="34"/>
      <c r="I1425" s="44"/>
      <c r="U1425" s="23" t="e">
        <f>IF(VLOOKUP(E1425,Locations[State],1,0)=E1425,"Correct",)</f>
        <v>#N/A</v>
      </c>
    </row>
    <row r="1426" spans="5:21" x14ac:dyDescent="0.2">
      <c r="E1426" s="32"/>
      <c r="F1426" s="42"/>
      <c r="H1426" s="34"/>
      <c r="I1426" s="44"/>
      <c r="U1426" s="23" t="e">
        <f>IF(VLOOKUP(E1426,Locations[State],1,0)=E1426,"Correct",)</f>
        <v>#N/A</v>
      </c>
    </row>
    <row r="1427" spans="5:21" x14ac:dyDescent="0.2">
      <c r="E1427" s="32"/>
      <c r="F1427" s="42"/>
      <c r="H1427" s="34"/>
      <c r="I1427" s="44"/>
      <c r="U1427" s="23" t="e">
        <f>IF(VLOOKUP(E1427,Locations[State],1,0)=E1427,"Correct",)</f>
        <v>#N/A</v>
      </c>
    </row>
    <row r="1428" spans="5:21" x14ac:dyDescent="0.2">
      <c r="E1428" s="32"/>
      <c r="F1428" s="42"/>
      <c r="H1428" s="34"/>
      <c r="I1428" s="44"/>
      <c r="U1428" s="23" t="e">
        <f>IF(VLOOKUP(E1428,Locations[State],1,0)=E1428,"Correct",)</f>
        <v>#N/A</v>
      </c>
    </row>
    <row r="1429" spans="5:21" x14ac:dyDescent="0.2">
      <c r="E1429" s="32"/>
      <c r="F1429" s="42"/>
      <c r="H1429" s="34"/>
      <c r="I1429" s="44"/>
      <c r="U1429" s="23" t="e">
        <f>IF(VLOOKUP(E1429,Locations[State],1,0)=E1429,"Correct",)</f>
        <v>#N/A</v>
      </c>
    </row>
    <row r="1430" spans="5:21" x14ac:dyDescent="0.2">
      <c r="E1430" s="32"/>
      <c r="F1430" s="42"/>
      <c r="H1430" s="34"/>
      <c r="I1430" s="44"/>
      <c r="U1430" s="23" t="e">
        <f>IF(VLOOKUP(E1430,Locations[State],1,0)=E1430,"Correct",)</f>
        <v>#N/A</v>
      </c>
    </row>
    <row r="1431" spans="5:21" x14ac:dyDescent="0.2">
      <c r="E1431" s="32"/>
      <c r="F1431" s="42"/>
      <c r="H1431" s="34"/>
      <c r="I1431" s="44"/>
      <c r="U1431" s="23" t="e">
        <f>IF(VLOOKUP(E1431,Locations[State],1,0)=E1431,"Correct",)</f>
        <v>#N/A</v>
      </c>
    </row>
    <row r="1432" spans="5:21" x14ac:dyDescent="0.2">
      <c r="E1432" s="32"/>
      <c r="F1432" s="42"/>
      <c r="H1432" s="34"/>
      <c r="I1432" s="44"/>
      <c r="U1432" s="23" t="e">
        <f>IF(VLOOKUP(E1432,Locations[State],1,0)=E1432,"Correct",)</f>
        <v>#N/A</v>
      </c>
    </row>
    <row r="1433" spans="5:21" x14ac:dyDescent="0.2">
      <c r="E1433" s="32"/>
      <c r="F1433" s="42"/>
      <c r="H1433" s="34"/>
      <c r="I1433" s="44"/>
      <c r="U1433" s="23" t="e">
        <f>IF(VLOOKUP(E1433,Locations[State],1,0)=E1433,"Correct",)</f>
        <v>#N/A</v>
      </c>
    </row>
    <row r="1434" spans="5:21" x14ac:dyDescent="0.2">
      <c r="E1434" s="32"/>
      <c r="F1434" s="42"/>
      <c r="H1434" s="34"/>
      <c r="I1434" s="44"/>
      <c r="U1434" s="23" t="e">
        <f>IF(VLOOKUP(E1434,Locations[State],1,0)=E1434,"Correct",)</f>
        <v>#N/A</v>
      </c>
    </row>
    <row r="1435" spans="5:21" x14ac:dyDescent="0.2">
      <c r="E1435" s="32"/>
      <c r="F1435" s="42"/>
      <c r="H1435" s="34"/>
      <c r="I1435" s="44"/>
      <c r="U1435" s="23" t="e">
        <f>IF(VLOOKUP(E1435,Locations[State],1,0)=E1435,"Correct",)</f>
        <v>#N/A</v>
      </c>
    </row>
    <row r="1436" spans="5:21" x14ac:dyDescent="0.2">
      <c r="E1436" s="32"/>
      <c r="F1436" s="42"/>
      <c r="H1436" s="34"/>
      <c r="I1436" s="44"/>
      <c r="U1436" s="23" t="e">
        <f>IF(VLOOKUP(E1436,Locations[State],1,0)=E1436,"Correct",)</f>
        <v>#N/A</v>
      </c>
    </row>
    <row r="1437" spans="5:21" x14ac:dyDescent="0.2">
      <c r="E1437" s="32"/>
      <c r="F1437" s="42"/>
      <c r="H1437" s="34"/>
      <c r="I1437" s="44"/>
      <c r="U1437" s="23" t="e">
        <f>IF(VLOOKUP(E1437,Locations[State],1,0)=E1437,"Correct",)</f>
        <v>#N/A</v>
      </c>
    </row>
    <row r="1438" spans="5:21" x14ac:dyDescent="0.2">
      <c r="E1438" s="32"/>
      <c r="F1438" s="42"/>
      <c r="H1438" s="34"/>
      <c r="I1438" s="44"/>
      <c r="U1438" s="23" t="e">
        <f>IF(VLOOKUP(E1438,Locations[State],1,0)=E1438,"Correct",)</f>
        <v>#N/A</v>
      </c>
    </row>
    <row r="1439" spans="5:21" x14ac:dyDescent="0.2">
      <c r="E1439" s="32"/>
      <c r="F1439" s="42"/>
      <c r="H1439" s="34"/>
      <c r="I1439" s="44"/>
      <c r="U1439" s="23" t="e">
        <f>IF(VLOOKUP(E1439,Locations[State],1,0)=E1439,"Correct",)</f>
        <v>#N/A</v>
      </c>
    </row>
    <row r="1440" spans="5:21" x14ac:dyDescent="0.2">
      <c r="E1440" s="32"/>
      <c r="F1440" s="42"/>
      <c r="H1440" s="34"/>
      <c r="I1440" s="44"/>
      <c r="U1440" s="23" t="e">
        <f>IF(VLOOKUP(E1440,Locations[State],1,0)=E1440,"Correct",)</f>
        <v>#N/A</v>
      </c>
    </row>
    <row r="1441" spans="5:21" x14ac:dyDescent="0.2">
      <c r="E1441" s="32"/>
      <c r="F1441" s="42"/>
      <c r="H1441" s="34"/>
      <c r="I1441" s="44"/>
      <c r="U1441" s="23" t="e">
        <f>IF(VLOOKUP(E1441,Locations[State],1,0)=E1441,"Correct",)</f>
        <v>#N/A</v>
      </c>
    </row>
    <row r="1442" spans="5:21" x14ac:dyDescent="0.2">
      <c r="E1442" s="32"/>
      <c r="F1442" s="42"/>
      <c r="H1442" s="34"/>
      <c r="I1442" s="44"/>
      <c r="U1442" s="23" t="e">
        <f>IF(VLOOKUP(E1442,Locations[State],1,0)=E1442,"Correct",)</f>
        <v>#N/A</v>
      </c>
    </row>
    <row r="1443" spans="5:21" x14ac:dyDescent="0.2">
      <c r="E1443" s="32"/>
      <c r="F1443" s="42"/>
      <c r="H1443" s="34"/>
      <c r="I1443" s="44"/>
      <c r="U1443" s="23" t="e">
        <f>IF(VLOOKUP(E1443,Locations[State],1,0)=E1443,"Correct",)</f>
        <v>#N/A</v>
      </c>
    </row>
    <row r="1444" spans="5:21" x14ac:dyDescent="0.2">
      <c r="E1444" s="32"/>
      <c r="F1444" s="42"/>
      <c r="H1444" s="34"/>
      <c r="I1444" s="44"/>
      <c r="U1444" s="23" t="e">
        <f>IF(VLOOKUP(E1444,Locations[State],1,0)=E1444,"Correct",)</f>
        <v>#N/A</v>
      </c>
    </row>
    <row r="1445" spans="5:21" x14ac:dyDescent="0.2">
      <c r="E1445" s="32"/>
      <c r="F1445" s="42"/>
      <c r="H1445" s="34"/>
      <c r="I1445" s="44"/>
      <c r="U1445" s="23" t="e">
        <f>IF(VLOOKUP(E1445,Locations[State],1,0)=E1445,"Correct",)</f>
        <v>#N/A</v>
      </c>
    </row>
    <row r="1446" spans="5:21" x14ac:dyDescent="0.2">
      <c r="E1446" s="32"/>
      <c r="F1446" s="42"/>
      <c r="H1446" s="34"/>
      <c r="I1446" s="44"/>
      <c r="U1446" s="23" t="e">
        <f>IF(VLOOKUP(E1446,Locations[State],1,0)=E1446,"Correct",)</f>
        <v>#N/A</v>
      </c>
    </row>
    <row r="1447" spans="5:21" x14ac:dyDescent="0.2">
      <c r="E1447" s="32"/>
      <c r="F1447" s="42"/>
      <c r="H1447" s="34"/>
      <c r="I1447" s="44"/>
      <c r="U1447" s="23" t="e">
        <f>IF(VLOOKUP(E1447,Locations[State],1,0)=E1447,"Correct",)</f>
        <v>#N/A</v>
      </c>
    </row>
    <row r="1448" spans="5:21" x14ac:dyDescent="0.2">
      <c r="E1448" s="32"/>
      <c r="F1448" s="42"/>
      <c r="H1448" s="34"/>
      <c r="I1448" s="44"/>
      <c r="U1448" s="23" t="e">
        <f>IF(VLOOKUP(E1448,Locations[State],1,0)=E1448,"Correct",)</f>
        <v>#N/A</v>
      </c>
    </row>
    <row r="1449" spans="5:21" x14ac:dyDescent="0.2">
      <c r="E1449" s="32"/>
      <c r="F1449" s="42"/>
      <c r="H1449" s="34"/>
      <c r="I1449" s="44"/>
      <c r="U1449" s="23" t="e">
        <f>IF(VLOOKUP(E1449,Locations[State],1,0)=E1449,"Correct",)</f>
        <v>#N/A</v>
      </c>
    </row>
    <row r="1450" spans="5:21" x14ac:dyDescent="0.2">
      <c r="E1450" s="32"/>
      <c r="F1450" s="42"/>
      <c r="H1450" s="34"/>
      <c r="I1450" s="44"/>
      <c r="U1450" s="23" t="e">
        <f>IF(VLOOKUP(E1450,Locations[State],1,0)=E1450,"Correct",)</f>
        <v>#N/A</v>
      </c>
    </row>
    <row r="1451" spans="5:21" x14ac:dyDescent="0.2">
      <c r="E1451" s="32"/>
      <c r="F1451" s="42"/>
      <c r="H1451" s="34"/>
      <c r="I1451" s="44"/>
      <c r="U1451" s="23" t="e">
        <f>IF(VLOOKUP(E1451,Locations[State],1,0)=E1451,"Correct",)</f>
        <v>#N/A</v>
      </c>
    </row>
    <row r="1452" spans="5:21" x14ac:dyDescent="0.2">
      <c r="E1452" s="32"/>
      <c r="F1452" s="42"/>
      <c r="H1452" s="34"/>
      <c r="I1452" s="44"/>
      <c r="U1452" s="23" t="e">
        <f>IF(VLOOKUP(E1452,Locations[State],1,0)=E1452,"Correct",)</f>
        <v>#N/A</v>
      </c>
    </row>
    <row r="1453" spans="5:21" x14ac:dyDescent="0.2">
      <c r="E1453" s="32"/>
      <c r="F1453" s="42"/>
      <c r="H1453" s="34"/>
      <c r="I1453" s="44"/>
      <c r="U1453" s="23" t="e">
        <f>IF(VLOOKUP(E1453,Locations[State],1,0)=E1453,"Correct",)</f>
        <v>#N/A</v>
      </c>
    </row>
    <row r="1454" spans="5:21" x14ac:dyDescent="0.2">
      <c r="E1454" s="32"/>
      <c r="F1454" s="42"/>
      <c r="H1454" s="34"/>
      <c r="I1454" s="44"/>
      <c r="U1454" s="23" t="e">
        <f>IF(VLOOKUP(E1454,Locations[State],1,0)=E1454,"Correct",)</f>
        <v>#N/A</v>
      </c>
    </row>
    <row r="1455" spans="5:21" x14ac:dyDescent="0.2">
      <c r="E1455" s="32"/>
      <c r="F1455" s="42"/>
      <c r="H1455" s="34"/>
      <c r="I1455" s="44"/>
      <c r="U1455" s="23" t="e">
        <f>IF(VLOOKUP(E1455,Locations[State],1,0)=E1455,"Correct",)</f>
        <v>#N/A</v>
      </c>
    </row>
    <row r="1456" spans="5:21" x14ac:dyDescent="0.2">
      <c r="E1456" s="32"/>
      <c r="F1456" s="42"/>
      <c r="H1456" s="34"/>
      <c r="I1456" s="44"/>
      <c r="U1456" s="23" t="e">
        <f>IF(VLOOKUP(E1456,Locations[State],1,0)=E1456,"Correct",)</f>
        <v>#N/A</v>
      </c>
    </row>
    <row r="1457" spans="5:21" x14ac:dyDescent="0.2">
      <c r="E1457" s="32"/>
      <c r="F1457" s="42"/>
      <c r="H1457" s="34"/>
      <c r="I1457" s="44"/>
      <c r="U1457" s="23" t="e">
        <f>IF(VLOOKUP(E1457,Locations[State],1,0)=E1457,"Correct",)</f>
        <v>#N/A</v>
      </c>
    </row>
    <row r="1458" spans="5:21" x14ac:dyDescent="0.2">
      <c r="E1458" s="32"/>
      <c r="F1458" s="42"/>
      <c r="H1458" s="34"/>
      <c r="I1458" s="44"/>
      <c r="U1458" s="23" t="e">
        <f>IF(VLOOKUP(E1458,Locations[State],1,0)=E1458,"Correct",)</f>
        <v>#N/A</v>
      </c>
    </row>
    <row r="1459" spans="5:21" x14ac:dyDescent="0.2">
      <c r="E1459" s="32"/>
      <c r="F1459" s="42"/>
      <c r="H1459" s="34"/>
      <c r="I1459" s="44"/>
      <c r="U1459" s="23" t="e">
        <f>IF(VLOOKUP(E1459,Locations[State],1,0)=E1459,"Correct",)</f>
        <v>#N/A</v>
      </c>
    </row>
    <row r="1460" spans="5:21" x14ac:dyDescent="0.2">
      <c r="E1460" s="32"/>
      <c r="F1460" s="42"/>
      <c r="H1460" s="34"/>
      <c r="I1460" s="44"/>
      <c r="U1460" s="23" t="e">
        <f>IF(VLOOKUP(E1460,Locations[State],1,0)=E1460,"Correct",)</f>
        <v>#N/A</v>
      </c>
    </row>
    <row r="1461" spans="5:21" x14ac:dyDescent="0.2">
      <c r="E1461" s="32"/>
      <c r="F1461" s="42"/>
      <c r="H1461" s="34"/>
      <c r="I1461" s="44"/>
      <c r="U1461" s="23" t="e">
        <f>IF(VLOOKUP(E1461,Locations[State],1,0)=E1461,"Correct",)</f>
        <v>#N/A</v>
      </c>
    </row>
    <row r="1462" spans="5:21" x14ac:dyDescent="0.2">
      <c r="E1462" s="32"/>
      <c r="F1462" s="42"/>
      <c r="H1462" s="34"/>
      <c r="I1462" s="44"/>
      <c r="U1462" s="23" t="e">
        <f>IF(VLOOKUP(E1462,Locations[State],1,0)=E1462,"Correct",)</f>
        <v>#N/A</v>
      </c>
    </row>
    <row r="1463" spans="5:21" x14ac:dyDescent="0.2">
      <c r="E1463" s="32"/>
      <c r="F1463" s="42"/>
      <c r="H1463" s="34"/>
      <c r="I1463" s="44"/>
      <c r="U1463" s="23" t="e">
        <f>IF(VLOOKUP(E1463,Locations[State],1,0)=E1463,"Correct",)</f>
        <v>#N/A</v>
      </c>
    </row>
    <row r="1464" spans="5:21" x14ac:dyDescent="0.2">
      <c r="E1464" s="32"/>
      <c r="F1464" s="42"/>
      <c r="H1464" s="34"/>
      <c r="I1464" s="44"/>
      <c r="U1464" s="23" t="e">
        <f>IF(VLOOKUP(E1464,Locations[State],1,0)=E1464,"Correct",)</f>
        <v>#N/A</v>
      </c>
    </row>
    <row r="1465" spans="5:21" x14ac:dyDescent="0.2">
      <c r="E1465" s="32"/>
      <c r="F1465" s="42"/>
      <c r="H1465" s="34"/>
      <c r="I1465" s="44"/>
      <c r="U1465" s="23" t="e">
        <f>IF(VLOOKUP(E1465,Locations[State],1,0)=E1465,"Correct",)</f>
        <v>#N/A</v>
      </c>
    </row>
    <row r="1466" spans="5:21" x14ac:dyDescent="0.2">
      <c r="E1466" s="32"/>
      <c r="F1466" s="42"/>
      <c r="H1466" s="34"/>
      <c r="I1466" s="44"/>
      <c r="U1466" s="23" t="e">
        <f>IF(VLOOKUP(E1466,Locations[State],1,0)=E1466,"Correct",)</f>
        <v>#N/A</v>
      </c>
    </row>
    <row r="1467" spans="5:21" x14ac:dyDescent="0.2">
      <c r="E1467" s="32"/>
      <c r="F1467" s="42"/>
      <c r="H1467" s="34"/>
      <c r="I1467" s="44"/>
      <c r="U1467" s="23" t="e">
        <f>IF(VLOOKUP(E1467,Locations[State],1,0)=E1467,"Correct",)</f>
        <v>#N/A</v>
      </c>
    </row>
    <row r="1468" spans="5:21" x14ac:dyDescent="0.2">
      <c r="E1468" s="32"/>
      <c r="F1468" s="42"/>
      <c r="H1468" s="34"/>
      <c r="I1468" s="44"/>
      <c r="U1468" s="23" t="e">
        <f>IF(VLOOKUP(E1468,Locations[State],1,0)=E1468,"Correct",)</f>
        <v>#N/A</v>
      </c>
    </row>
    <row r="1469" spans="5:21" x14ac:dyDescent="0.2">
      <c r="E1469" s="32"/>
      <c r="F1469" s="42"/>
      <c r="H1469" s="34"/>
      <c r="I1469" s="44"/>
      <c r="U1469" s="23" t="e">
        <f>IF(VLOOKUP(E1469,Locations[State],1,0)=E1469,"Correct",)</f>
        <v>#N/A</v>
      </c>
    </row>
    <row r="1470" spans="5:21" x14ac:dyDescent="0.2">
      <c r="E1470" s="32"/>
      <c r="F1470" s="42"/>
      <c r="H1470" s="34"/>
      <c r="I1470" s="44"/>
      <c r="U1470" s="23" t="e">
        <f>IF(VLOOKUP(E1470,Locations[State],1,0)=E1470,"Correct",)</f>
        <v>#N/A</v>
      </c>
    </row>
    <row r="1471" spans="5:21" x14ac:dyDescent="0.2">
      <c r="E1471" s="32"/>
      <c r="F1471" s="42"/>
      <c r="H1471" s="34"/>
      <c r="I1471" s="44"/>
      <c r="U1471" s="23" t="e">
        <f>IF(VLOOKUP(E1471,Locations[State],1,0)=E1471,"Correct",)</f>
        <v>#N/A</v>
      </c>
    </row>
    <row r="1472" spans="5:21" x14ac:dyDescent="0.2">
      <c r="E1472" s="32"/>
      <c r="F1472" s="42"/>
      <c r="H1472" s="34"/>
      <c r="I1472" s="44"/>
      <c r="U1472" s="23" t="e">
        <f>IF(VLOOKUP(E1472,Locations[State],1,0)=E1472,"Correct",)</f>
        <v>#N/A</v>
      </c>
    </row>
    <row r="1473" spans="5:21" x14ac:dyDescent="0.2">
      <c r="E1473" s="32"/>
      <c r="F1473" s="42"/>
      <c r="H1473" s="34"/>
      <c r="I1473" s="44"/>
      <c r="U1473" s="23" t="e">
        <f>IF(VLOOKUP(E1473,Locations[State],1,0)=E1473,"Correct",)</f>
        <v>#N/A</v>
      </c>
    </row>
    <row r="1474" spans="5:21" x14ac:dyDescent="0.2">
      <c r="E1474" s="32"/>
      <c r="F1474" s="42"/>
      <c r="H1474" s="34"/>
      <c r="I1474" s="44"/>
      <c r="U1474" s="23" t="e">
        <f>IF(VLOOKUP(E1474,Locations[State],1,0)=E1474,"Correct",)</f>
        <v>#N/A</v>
      </c>
    </row>
    <row r="1475" spans="5:21" x14ac:dyDescent="0.2">
      <c r="E1475" s="32"/>
      <c r="F1475" s="42"/>
      <c r="H1475" s="34"/>
      <c r="I1475" s="44"/>
      <c r="U1475" s="23" t="e">
        <f>IF(VLOOKUP(E1475,Locations[State],1,0)=E1475,"Correct",)</f>
        <v>#N/A</v>
      </c>
    </row>
    <row r="1476" spans="5:21" x14ac:dyDescent="0.2">
      <c r="E1476" s="32"/>
      <c r="F1476" s="42"/>
      <c r="H1476" s="34"/>
      <c r="I1476" s="44"/>
      <c r="U1476" s="23" t="e">
        <f>IF(VLOOKUP(E1476,Locations[State],1,0)=E1476,"Correct",)</f>
        <v>#N/A</v>
      </c>
    </row>
    <row r="1477" spans="5:21" x14ac:dyDescent="0.2">
      <c r="E1477" s="32"/>
      <c r="F1477" s="42"/>
      <c r="H1477" s="34"/>
      <c r="I1477" s="44"/>
      <c r="U1477" s="23" t="e">
        <f>IF(VLOOKUP(E1477,Locations[State],1,0)=E1477,"Correct",)</f>
        <v>#N/A</v>
      </c>
    </row>
    <row r="1478" spans="5:21" x14ac:dyDescent="0.2">
      <c r="E1478" s="32"/>
      <c r="F1478" s="42"/>
      <c r="H1478" s="34"/>
      <c r="I1478" s="44"/>
      <c r="U1478" s="23" t="e">
        <f>IF(VLOOKUP(E1478,Locations[State],1,0)=E1478,"Correct",)</f>
        <v>#N/A</v>
      </c>
    </row>
    <row r="1479" spans="5:21" x14ac:dyDescent="0.2">
      <c r="E1479" s="32"/>
      <c r="F1479" s="42"/>
      <c r="H1479" s="34"/>
      <c r="I1479" s="44"/>
      <c r="U1479" s="23" t="e">
        <f>IF(VLOOKUP(E1479,Locations[State],1,0)=E1479,"Correct",)</f>
        <v>#N/A</v>
      </c>
    </row>
    <row r="1480" spans="5:21" x14ac:dyDescent="0.2">
      <c r="E1480" s="32"/>
      <c r="F1480" s="42"/>
      <c r="H1480" s="34"/>
      <c r="I1480" s="44"/>
      <c r="U1480" s="23" t="e">
        <f>IF(VLOOKUP(E1480,Locations[State],1,0)=E1480,"Correct",)</f>
        <v>#N/A</v>
      </c>
    </row>
    <row r="1481" spans="5:21" x14ac:dyDescent="0.2">
      <c r="E1481" s="32"/>
      <c r="F1481" s="42"/>
      <c r="H1481" s="34"/>
      <c r="I1481" s="44"/>
      <c r="U1481" s="23" t="e">
        <f>IF(VLOOKUP(E1481,Locations[State],1,0)=E1481,"Correct",)</f>
        <v>#N/A</v>
      </c>
    </row>
    <row r="1482" spans="5:21" x14ac:dyDescent="0.2">
      <c r="E1482" s="32"/>
      <c r="F1482" s="42"/>
      <c r="H1482" s="34"/>
      <c r="I1482" s="44"/>
      <c r="U1482" s="23" t="e">
        <f>IF(VLOOKUP(E1482,Locations[State],1,0)=E1482,"Correct",)</f>
        <v>#N/A</v>
      </c>
    </row>
    <row r="1483" spans="5:21" x14ac:dyDescent="0.2">
      <c r="E1483" s="32"/>
      <c r="F1483" s="42"/>
      <c r="H1483" s="34"/>
      <c r="I1483" s="44"/>
      <c r="U1483" s="23" t="e">
        <f>IF(VLOOKUP(E1483,Locations[State],1,0)=E1483,"Correct",)</f>
        <v>#N/A</v>
      </c>
    </row>
    <row r="1484" spans="5:21" x14ac:dyDescent="0.2">
      <c r="E1484" s="32"/>
      <c r="F1484" s="42"/>
      <c r="H1484" s="34"/>
      <c r="I1484" s="44"/>
      <c r="U1484" s="23" t="e">
        <f>IF(VLOOKUP(E1484,Locations[State],1,0)=E1484,"Correct",)</f>
        <v>#N/A</v>
      </c>
    </row>
    <row r="1485" spans="5:21" x14ac:dyDescent="0.2">
      <c r="E1485" s="32"/>
      <c r="F1485" s="42"/>
      <c r="H1485" s="34"/>
      <c r="I1485" s="44"/>
      <c r="U1485" s="23" t="e">
        <f>IF(VLOOKUP(E1485,Locations[State],1,0)=E1485,"Correct",)</f>
        <v>#N/A</v>
      </c>
    </row>
    <row r="1486" spans="5:21" x14ac:dyDescent="0.2">
      <c r="E1486" s="32"/>
      <c r="F1486" s="42"/>
      <c r="H1486" s="34"/>
      <c r="I1486" s="44"/>
      <c r="U1486" s="23" t="e">
        <f>IF(VLOOKUP(E1486,Locations[State],1,0)=E1486,"Correct",)</f>
        <v>#N/A</v>
      </c>
    </row>
    <row r="1487" spans="5:21" x14ac:dyDescent="0.2">
      <c r="E1487" s="32"/>
      <c r="F1487" s="42"/>
      <c r="H1487" s="34"/>
      <c r="I1487" s="44"/>
      <c r="U1487" s="23" t="e">
        <f>IF(VLOOKUP(E1487,Locations[State],1,0)=E1487,"Correct",)</f>
        <v>#N/A</v>
      </c>
    </row>
    <row r="1488" spans="5:21" x14ac:dyDescent="0.2">
      <c r="E1488" s="32"/>
      <c r="F1488" s="42"/>
      <c r="H1488" s="34"/>
      <c r="I1488" s="44"/>
      <c r="U1488" s="23" t="e">
        <f>IF(VLOOKUP(E1488,Locations[State],1,0)=E1488,"Correct",)</f>
        <v>#N/A</v>
      </c>
    </row>
    <row r="1489" spans="5:21" x14ac:dyDescent="0.2">
      <c r="E1489" s="32"/>
      <c r="F1489" s="42"/>
      <c r="H1489" s="34"/>
      <c r="I1489" s="44"/>
      <c r="U1489" s="23" t="e">
        <f>IF(VLOOKUP(E1489,Locations[State],1,0)=E1489,"Correct",)</f>
        <v>#N/A</v>
      </c>
    </row>
    <row r="1490" spans="5:21" x14ac:dyDescent="0.2">
      <c r="E1490" s="32"/>
      <c r="F1490" s="42"/>
      <c r="H1490" s="34"/>
      <c r="I1490" s="44"/>
      <c r="U1490" s="23" t="e">
        <f>IF(VLOOKUP(E1490,Locations[State],1,0)=E1490,"Correct",)</f>
        <v>#N/A</v>
      </c>
    </row>
    <row r="1491" spans="5:21" x14ac:dyDescent="0.2">
      <c r="E1491" s="32"/>
      <c r="F1491" s="42"/>
      <c r="H1491" s="34"/>
      <c r="I1491" s="44"/>
      <c r="U1491" s="23" t="e">
        <f>IF(VLOOKUP(E1491,Locations[State],1,0)=E1491,"Correct",)</f>
        <v>#N/A</v>
      </c>
    </row>
    <row r="1492" spans="5:21" x14ac:dyDescent="0.2">
      <c r="E1492" s="32"/>
      <c r="F1492" s="42"/>
      <c r="H1492" s="34"/>
      <c r="I1492" s="44"/>
      <c r="U1492" s="23" t="e">
        <f>IF(VLOOKUP(E1492,Locations[State],1,0)=E1492,"Correct",)</f>
        <v>#N/A</v>
      </c>
    </row>
    <row r="1493" spans="5:21" x14ac:dyDescent="0.2">
      <c r="E1493" s="32"/>
      <c r="F1493" s="42"/>
      <c r="H1493" s="34"/>
      <c r="I1493" s="44"/>
      <c r="U1493" s="23" t="e">
        <f>IF(VLOOKUP(E1493,Locations[State],1,0)=E1493,"Correct",)</f>
        <v>#N/A</v>
      </c>
    </row>
    <row r="1494" spans="5:21" x14ac:dyDescent="0.2">
      <c r="E1494" s="32"/>
      <c r="F1494" s="42"/>
      <c r="H1494" s="34"/>
      <c r="I1494" s="44"/>
      <c r="U1494" s="23" t="e">
        <f>IF(VLOOKUP(E1494,Locations[State],1,0)=E1494,"Correct",)</f>
        <v>#N/A</v>
      </c>
    </row>
    <row r="1495" spans="5:21" x14ac:dyDescent="0.2">
      <c r="E1495" s="32"/>
      <c r="F1495" s="42"/>
      <c r="H1495" s="34"/>
      <c r="I1495" s="44"/>
      <c r="U1495" s="23" t="e">
        <f>IF(VLOOKUP(E1495,Locations[State],1,0)=E1495,"Correct",)</f>
        <v>#N/A</v>
      </c>
    </row>
    <row r="1496" spans="5:21" x14ac:dyDescent="0.2">
      <c r="E1496" s="32"/>
      <c r="F1496" s="42"/>
      <c r="H1496" s="34"/>
      <c r="I1496" s="44"/>
      <c r="U1496" s="23" t="e">
        <f>IF(VLOOKUP(E1496,Locations[State],1,0)=E1496,"Correct",)</f>
        <v>#N/A</v>
      </c>
    </row>
    <row r="1497" spans="5:21" x14ac:dyDescent="0.2">
      <c r="E1497" s="32"/>
      <c r="F1497" s="42"/>
      <c r="H1497" s="34"/>
      <c r="I1497" s="44"/>
      <c r="U1497" s="23" t="e">
        <f>IF(VLOOKUP(E1497,Locations[State],1,0)=E1497,"Correct",)</f>
        <v>#N/A</v>
      </c>
    </row>
    <row r="1498" spans="5:21" x14ac:dyDescent="0.2">
      <c r="E1498" s="32"/>
      <c r="F1498" s="42"/>
      <c r="H1498" s="34"/>
      <c r="I1498" s="44"/>
      <c r="U1498" s="23" t="e">
        <f>IF(VLOOKUP(E1498,Locations[State],1,0)=E1498,"Correct",)</f>
        <v>#N/A</v>
      </c>
    </row>
    <row r="1499" spans="5:21" x14ac:dyDescent="0.2">
      <c r="E1499" s="32"/>
      <c r="F1499" s="42"/>
      <c r="H1499" s="34"/>
      <c r="I1499" s="44"/>
      <c r="U1499" s="23" t="e">
        <f>IF(VLOOKUP(E1499,Locations[State],1,0)=E1499,"Correct",)</f>
        <v>#N/A</v>
      </c>
    </row>
    <row r="1500" spans="5:21" x14ac:dyDescent="0.2">
      <c r="E1500" s="32"/>
      <c r="F1500" s="42"/>
      <c r="H1500" s="34"/>
      <c r="I1500" s="44"/>
      <c r="U1500" s="23" t="e">
        <f>IF(VLOOKUP(E1500,Locations[State],1,0)=E1500,"Correct",)</f>
        <v>#N/A</v>
      </c>
    </row>
    <row r="1501" spans="5:21" x14ac:dyDescent="0.2">
      <c r="E1501" s="32"/>
      <c r="F1501" s="42"/>
      <c r="H1501" s="34"/>
      <c r="I1501" s="44"/>
      <c r="U1501" s="23" t="e">
        <f>IF(VLOOKUP(E1501,Locations[State],1,0)=E1501,"Correct",)</f>
        <v>#N/A</v>
      </c>
    </row>
    <row r="1502" spans="5:21" x14ac:dyDescent="0.2">
      <c r="E1502" s="32"/>
      <c r="F1502" s="42"/>
      <c r="H1502" s="34"/>
      <c r="I1502" s="44"/>
      <c r="U1502" s="23" t="e">
        <f>IF(VLOOKUP(E1502,Locations[State],1,0)=E1502,"Correct",)</f>
        <v>#N/A</v>
      </c>
    </row>
    <row r="1503" spans="5:21" x14ac:dyDescent="0.2">
      <c r="E1503" s="32"/>
      <c r="F1503" s="42"/>
      <c r="H1503" s="34"/>
      <c r="I1503" s="44"/>
      <c r="U1503" s="23" t="e">
        <f>IF(VLOOKUP(E1503,Locations[State],1,0)=E1503,"Correct",)</f>
        <v>#N/A</v>
      </c>
    </row>
    <row r="1504" spans="5:21" x14ac:dyDescent="0.2">
      <c r="E1504" s="32"/>
      <c r="F1504" s="42"/>
      <c r="H1504" s="34"/>
      <c r="I1504" s="44"/>
      <c r="U1504" s="23" t="e">
        <f>IF(VLOOKUP(E1504,Locations[State],1,0)=E1504,"Correct",)</f>
        <v>#N/A</v>
      </c>
    </row>
    <row r="1505" spans="5:21" x14ac:dyDescent="0.2">
      <c r="E1505" s="32"/>
      <c r="F1505" s="42"/>
      <c r="H1505" s="34"/>
      <c r="I1505" s="44"/>
      <c r="U1505" s="23" t="e">
        <f>IF(VLOOKUP(E1505,Locations[State],1,0)=E1505,"Correct",)</f>
        <v>#N/A</v>
      </c>
    </row>
    <row r="1506" spans="5:21" x14ac:dyDescent="0.2">
      <c r="E1506" s="32"/>
      <c r="F1506" s="42"/>
      <c r="H1506" s="34"/>
      <c r="I1506" s="44"/>
      <c r="U1506" s="23" t="e">
        <f>IF(VLOOKUP(E1506,Locations[State],1,0)=E1506,"Correct",)</f>
        <v>#N/A</v>
      </c>
    </row>
    <row r="1507" spans="5:21" x14ac:dyDescent="0.2">
      <c r="E1507" s="32"/>
      <c r="F1507" s="42"/>
      <c r="H1507" s="34"/>
      <c r="I1507" s="44"/>
      <c r="U1507" s="23" t="e">
        <f>IF(VLOOKUP(E1507,Locations[State],1,0)=E1507,"Correct",)</f>
        <v>#N/A</v>
      </c>
    </row>
    <row r="1508" spans="5:21" x14ac:dyDescent="0.2">
      <c r="E1508" s="32"/>
      <c r="F1508" s="42"/>
      <c r="H1508" s="34"/>
      <c r="I1508" s="44"/>
      <c r="U1508" s="23" t="e">
        <f>IF(VLOOKUP(E1508,Locations[State],1,0)=E1508,"Correct",)</f>
        <v>#N/A</v>
      </c>
    </row>
    <row r="1509" spans="5:21" x14ac:dyDescent="0.2">
      <c r="E1509" s="32"/>
      <c r="F1509" s="42"/>
      <c r="H1509" s="34"/>
      <c r="I1509" s="44"/>
      <c r="U1509" s="23" t="e">
        <f>IF(VLOOKUP(E1509,Locations[State],1,0)=E1509,"Correct",)</f>
        <v>#N/A</v>
      </c>
    </row>
    <row r="1510" spans="5:21" x14ac:dyDescent="0.2">
      <c r="E1510" s="32"/>
      <c r="F1510" s="42"/>
      <c r="H1510" s="34"/>
      <c r="I1510" s="44"/>
      <c r="U1510" s="23" t="e">
        <f>IF(VLOOKUP(E1510,Locations[State],1,0)=E1510,"Correct",)</f>
        <v>#N/A</v>
      </c>
    </row>
    <row r="1511" spans="5:21" x14ac:dyDescent="0.2">
      <c r="E1511" s="32"/>
      <c r="F1511" s="42"/>
      <c r="H1511" s="34"/>
      <c r="I1511" s="44"/>
      <c r="U1511" s="23" t="e">
        <f>IF(VLOOKUP(E1511,Locations[State],1,0)=E1511,"Correct",)</f>
        <v>#N/A</v>
      </c>
    </row>
    <row r="1512" spans="5:21" x14ac:dyDescent="0.2">
      <c r="E1512" s="32"/>
      <c r="F1512" s="42"/>
      <c r="H1512" s="34"/>
      <c r="I1512" s="44"/>
      <c r="U1512" s="23" t="e">
        <f>IF(VLOOKUP(E1512,Locations[State],1,0)=E1512,"Correct",)</f>
        <v>#N/A</v>
      </c>
    </row>
    <row r="1513" spans="5:21" x14ac:dyDescent="0.2">
      <c r="E1513" s="32"/>
      <c r="F1513" s="42"/>
      <c r="H1513" s="34"/>
      <c r="I1513" s="44"/>
      <c r="U1513" s="23" t="e">
        <f>IF(VLOOKUP(E1513,Locations[State],1,0)=E1513,"Correct",)</f>
        <v>#N/A</v>
      </c>
    </row>
    <row r="1514" spans="5:21" x14ac:dyDescent="0.2">
      <c r="E1514" s="32"/>
      <c r="F1514" s="42"/>
      <c r="H1514" s="34"/>
      <c r="I1514" s="44"/>
      <c r="U1514" s="23" t="e">
        <f>IF(VLOOKUP(E1514,Locations[State],1,0)=E1514,"Correct",)</f>
        <v>#N/A</v>
      </c>
    </row>
    <row r="1515" spans="5:21" x14ac:dyDescent="0.2">
      <c r="E1515" s="32"/>
      <c r="F1515" s="42"/>
      <c r="H1515" s="34"/>
      <c r="I1515" s="44"/>
      <c r="U1515" s="23" t="e">
        <f>IF(VLOOKUP(E1515,Locations[State],1,0)=E1515,"Correct",)</f>
        <v>#N/A</v>
      </c>
    </row>
    <row r="1516" spans="5:21" x14ac:dyDescent="0.2">
      <c r="E1516" s="32"/>
      <c r="F1516" s="42"/>
      <c r="H1516" s="34"/>
      <c r="I1516" s="44"/>
      <c r="U1516" s="23" t="e">
        <f>IF(VLOOKUP(E1516,Locations[State],1,0)=E1516,"Correct",)</f>
        <v>#N/A</v>
      </c>
    </row>
    <row r="1517" spans="5:21" x14ac:dyDescent="0.2">
      <c r="E1517" s="32"/>
      <c r="F1517" s="42"/>
      <c r="H1517" s="34"/>
      <c r="I1517" s="44"/>
      <c r="U1517" s="23" t="e">
        <f>IF(VLOOKUP(E1517,Locations[State],1,0)=E1517,"Correct",)</f>
        <v>#N/A</v>
      </c>
    </row>
    <row r="1518" spans="5:21" x14ac:dyDescent="0.2">
      <c r="E1518" s="32"/>
      <c r="F1518" s="42"/>
      <c r="H1518" s="34"/>
      <c r="I1518" s="44"/>
      <c r="U1518" s="23" t="e">
        <f>IF(VLOOKUP(E1518,Locations[State],1,0)=E1518,"Correct",)</f>
        <v>#N/A</v>
      </c>
    </row>
    <row r="1519" spans="5:21" x14ac:dyDescent="0.2">
      <c r="E1519" s="32"/>
      <c r="F1519" s="42"/>
      <c r="H1519" s="34"/>
      <c r="I1519" s="44"/>
      <c r="U1519" s="23" t="e">
        <f>IF(VLOOKUP(E1519,Locations[State],1,0)=E1519,"Correct",)</f>
        <v>#N/A</v>
      </c>
    </row>
    <row r="1520" spans="5:21" x14ac:dyDescent="0.2">
      <c r="E1520" s="32"/>
      <c r="F1520" s="42"/>
      <c r="H1520" s="34"/>
      <c r="I1520" s="44"/>
      <c r="U1520" s="23" t="e">
        <f>IF(VLOOKUP(E1520,Locations[State],1,0)=E1520,"Correct",)</f>
        <v>#N/A</v>
      </c>
    </row>
    <row r="1521" spans="5:21" x14ac:dyDescent="0.2">
      <c r="E1521" s="32"/>
      <c r="F1521" s="42"/>
      <c r="H1521" s="34"/>
      <c r="I1521" s="44"/>
      <c r="U1521" s="23" t="e">
        <f>IF(VLOOKUP(E1521,Locations[State],1,0)=E1521,"Correct",)</f>
        <v>#N/A</v>
      </c>
    </row>
    <row r="1522" spans="5:21" x14ac:dyDescent="0.2">
      <c r="E1522" s="32"/>
      <c r="F1522" s="42"/>
      <c r="H1522" s="34"/>
      <c r="I1522" s="44"/>
      <c r="U1522" s="23" t="e">
        <f>IF(VLOOKUP(E1522,Locations[State],1,0)=E1522,"Correct",)</f>
        <v>#N/A</v>
      </c>
    </row>
    <row r="1523" spans="5:21" x14ac:dyDescent="0.2">
      <c r="E1523" s="32"/>
      <c r="F1523" s="42"/>
      <c r="H1523" s="34"/>
      <c r="I1523" s="44"/>
      <c r="U1523" s="23" t="e">
        <f>IF(VLOOKUP(E1523,Locations[State],1,0)=E1523,"Correct",)</f>
        <v>#N/A</v>
      </c>
    </row>
    <row r="1524" spans="5:21" x14ac:dyDescent="0.2">
      <c r="E1524" s="32"/>
      <c r="F1524" s="42"/>
      <c r="H1524" s="34"/>
      <c r="I1524" s="44"/>
      <c r="U1524" s="23" t="e">
        <f>IF(VLOOKUP(E1524,Locations[State],1,0)=E1524,"Correct",)</f>
        <v>#N/A</v>
      </c>
    </row>
    <row r="1525" spans="5:21" x14ac:dyDescent="0.2">
      <c r="E1525" s="32"/>
      <c r="F1525" s="42"/>
      <c r="H1525" s="34"/>
      <c r="I1525" s="44"/>
      <c r="U1525" s="23" t="e">
        <f>IF(VLOOKUP(E1525,Locations[State],1,0)=E1525,"Correct",)</f>
        <v>#N/A</v>
      </c>
    </row>
    <row r="1526" spans="5:21" x14ac:dyDescent="0.2">
      <c r="E1526" s="32"/>
      <c r="F1526" s="42"/>
      <c r="H1526" s="34"/>
      <c r="I1526" s="44"/>
      <c r="U1526" s="23" t="e">
        <f>IF(VLOOKUP(E1526,Locations[State],1,0)=E1526,"Correct",)</f>
        <v>#N/A</v>
      </c>
    </row>
    <row r="1527" spans="5:21" x14ac:dyDescent="0.2">
      <c r="E1527" s="32"/>
      <c r="F1527" s="42"/>
      <c r="H1527" s="34"/>
      <c r="I1527" s="44"/>
      <c r="U1527" s="23" t="e">
        <f>IF(VLOOKUP(E1527,Locations[State],1,0)=E1527,"Correct",)</f>
        <v>#N/A</v>
      </c>
    </row>
    <row r="1528" spans="5:21" x14ac:dyDescent="0.2">
      <c r="E1528" s="32"/>
      <c r="F1528" s="42"/>
      <c r="H1528" s="34"/>
      <c r="I1528" s="44"/>
      <c r="U1528" s="23" t="e">
        <f>IF(VLOOKUP(E1528,Locations[State],1,0)=E1528,"Correct",)</f>
        <v>#N/A</v>
      </c>
    </row>
    <row r="1529" spans="5:21" x14ac:dyDescent="0.2">
      <c r="E1529" s="32"/>
      <c r="F1529" s="42"/>
      <c r="H1529" s="34"/>
      <c r="I1529" s="44"/>
      <c r="U1529" s="23" t="e">
        <f>IF(VLOOKUP(E1529,Locations[State],1,0)=E1529,"Correct",)</f>
        <v>#N/A</v>
      </c>
    </row>
    <row r="1530" spans="5:21" x14ac:dyDescent="0.2">
      <c r="E1530" s="32"/>
      <c r="F1530" s="42"/>
      <c r="H1530" s="34"/>
      <c r="I1530" s="44"/>
      <c r="U1530" s="23" t="e">
        <f>IF(VLOOKUP(E1530,Locations[State],1,0)=E1530,"Correct",)</f>
        <v>#N/A</v>
      </c>
    </row>
    <row r="1531" spans="5:21" x14ac:dyDescent="0.2">
      <c r="E1531" s="32"/>
      <c r="F1531" s="42"/>
      <c r="H1531" s="34"/>
      <c r="I1531" s="44"/>
      <c r="U1531" s="23" t="e">
        <f>IF(VLOOKUP(E1531,Locations[State],1,0)=E1531,"Correct",)</f>
        <v>#N/A</v>
      </c>
    </row>
    <row r="1532" spans="5:21" x14ac:dyDescent="0.2">
      <c r="E1532" s="32"/>
      <c r="F1532" s="42"/>
      <c r="H1532" s="34"/>
      <c r="I1532" s="44"/>
      <c r="U1532" s="23" t="e">
        <f>IF(VLOOKUP(E1532,Locations[State],1,0)=E1532,"Correct",)</f>
        <v>#N/A</v>
      </c>
    </row>
    <row r="1533" spans="5:21" x14ac:dyDescent="0.2">
      <c r="E1533" s="32"/>
      <c r="F1533" s="42"/>
      <c r="H1533" s="34"/>
      <c r="I1533" s="44"/>
      <c r="U1533" s="23" t="e">
        <f>IF(VLOOKUP(E1533,Locations[State],1,0)=E1533,"Correct",)</f>
        <v>#N/A</v>
      </c>
    </row>
    <row r="1534" spans="5:21" x14ac:dyDescent="0.2">
      <c r="E1534" s="32"/>
      <c r="F1534" s="42"/>
      <c r="H1534" s="34"/>
      <c r="I1534" s="44"/>
      <c r="U1534" s="23" t="e">
        <f>IF(VLOOKUP(E1534,Locations[State],1,0)=E1534,"Correct",)</f>
        <v>#N/A</v>
      </c>
    </row>
    <row r="1535" spans="5:21" x14ac:dyDescent="0.2">
      <c r="E1535" s="32"/>
      <c r="F1535" s="42"/>
      <c r="H1535" s="34"/>
      <c r="I1535" s="44"/>
      <c r="U1535" s="23" t="e">
        <f>IF(VLOOKUP(E1535,Locations[State],1,0)=E1535,"Correct",)</f>
        <v>#N/A</v>
      </c>
    </row>
    <row r="1536" spans="5:21" x14ac:dyDescent="0.2">
      <c r="E1536" s="32"/>
      <c r="F1536" s="42"/>
      <c r="H1536" s="34"/>
      <c r="I1536" s="44"/>
      <c r="U1536" s="23" t="e">
        <f>IF(VLOOKUP(E1536,Locations[State],1,0)=E1536,"Correct",)</f>
        <v>#N/A</v>
      </c>
    </row>
    <row r="1537" spans="5:21" x14ac:dyDescent="0.2">
      <c r="E1537" s="32"/>
      <c r="F1537" s="42"/>
      <c r="H1537" s="34"/>
      <c r="I1537" s="44"/>
      <c r="U1537" s="23" t="e">
        <f>IF(VLOOKUP(E1537,Locations[State],1,0)=E1537,"Correct",)</f>
        <v>#N/A</v>
      </c>
    </row>
    <row r="1538" spans="5:21" x14ac:dyDescent="0.2">
      <c r="E1538" s="32"/>
      <c r="F1538" s="42"/>
      <c r="H1538" s="34"/>
      <c r="I1538" s="44"/>
      <c r="U1538" s="23" t="e">
        <f>IF(VLOOKUP(E1538,Locations[State],1,0)=E1538,"Correct",)</f>
        <v>#N/A</v>
      </c>
    </row>
    <row r="1539" spans="5:21" x14ac:dyDescent="0.2">
      <c r="E1539" s="32"/>
      <c r="F1539" s="42"/>
      <c r="H1539" s="34"/>
      <c r="I1539" s="44"/>
      <c r="U1539" s="23" t="e">
        <f>IF(VLOOKUP(E1539,Locations[State],1,0)=E1539,"Correct",)</f>
        <v>#N/A</v>
      </c>
    </row>
    <row r="1540" spans="5:21" x14ac:dyDescent="0.2">
      <c r="E1540" s="32"/>
      <c r="F1540" s="42"/>
      <c r="H1540" s="34"/>
      <c r="I1540" s="44"/>
      <c r="U1540" s="23" t="e">
        <f>IF(VLOOKUP(E1540,Locations[State],1,0)=E1540,"Correct",)</f>
        <v>#N/A</v>
      </c>
    </row>
    <row r="1541" spans="5:21" x14ac:dyDescent="0.2">
      <c r="E1541" s="32"/>
      <c r="F1541" s="42"/>
      <c r="H1541" s="34"/>
      <c r="I1541" s="44"/>
      <c r="U1541" s="23" t="e">
        <f>IF(VLOOKUP(E1541,Locations[State],1,0)=E1541,"Correct",)</f>
        <v>#N/A</v>
      </c>
    </row>
    <row r="1542" spans="5:21" x14ac:dyDescent="0.2">
      <c r="E1542" s="32"/>
      <c r="F1542" s="42"/>
      <c r="H1542" s="34"/>
      <c r="I1542" s="44"/>
      <c r="U1542" s="23" t="e">
        <f>IF(VLOOKUP(E1542,Locations[State],1,0)=E1542,"Correct",)</f>
        <v>#N/A</v>
      </c>
    </row>
    <row r="1543" spans="5:21" x14ac:dyDescent="0.2">
      <c r="E1543" s="32"/>
      <c r="F1543" s="42"/>
      <c r="H1543" s="34"/>
      <c r="I1543" s="44"/>
      <c r="U1543" s="23" t="e">
        <f>IF(VLOOKUP(E1543,Locations[State],1,0)=E1543,"Correct",)</f>
        <v>#N/A</v>
      </c>
    </row>
    <row r="1544" spans="5:21" x14ac:dyDescent="0.2">
      <c r="E1544" s="32"/>
      <c r="F1544" s="42"/>
      <c r="H1544" s="34"/>
      <c r="I1544" s="44"/>
      <c r="U1544" s="23" t="e">
        <f>IF(VLOOKUP(E1544,Locations[State],1,0)=E1544,"Correct",)</f>
        <v>#N/A</v>
      </c>
    </row>
    <row r="1545" spans="5:21" x14ac:dyDescent="0.2">
      <c r="E1545" s="32"/>
      <c r="F1545" s="42"/>
      <c r="H1545" s="34"/>
      <c r="I1545" s="44"/>
      <c r="U1545" s="23" t="e">
        <f>IF(VLOOKUP(E1545,Locations[State],1,0)=E1545,"Correct",)</f>
        <v>#N/A</v>
      </c>
    </row>
    <row r="1546" spans="5:21" x14ac:dyDescent="0.2">
      <c r="E1546" s="32"/>
      <c r="F1546" s="42"/>
      <c r="H1546" s="34"/>
      <c r="I1546" s="44"/>
      <c r="U1546" s="23" t="e">
        <f>IF(VLOOKUP(E1546,Locations[State],1,0)=E1546,"Correct",)</f>
        <v>#N/A</v>
      </c>
    </row>
    <row r="1547" spans="5:21" x14ac:dyDescent="0.2">
      <c r="E1547" s="32"/>
      <c r="F1547" s="42"/>
      <c r="H1547" s="34"/>
      <c r="I1547" s="44"/>
      <c r="U1547" s="23" t="e">
        <f>IF(VLOOKUP(E1547,Locations[State],1,0)=E1547,"Correct",)</f>
        <v>#N/A</v>
      </c>
    </row>
    <row r="1548" spans="5:21" x14ac:dyDescent="0.2">
      <c r="E1548" s="32"/>
      <c r="F1548" s="42"/>
      <c r="H1548" s="34"/>
      <c r="I1548" s="44"/>
      <c r="U1548" s="23" t="e">
        <f>IF(VLOOKUP(E1548,Locations[State],1,0)=E1548,"Correct",)</f>
        <v>#N/A</v>
      </c>
    </row>
    <row r="1549" spans="5:21" x14ac:dyDescent="0.2">
      <c r="E1549" s="32"/>
      <c r="F1549" s="42"/>
      <c r="H1549" s="34"/>
      <c r="I1549" s="44"/>
      <c r="U1549" s="23" t="e">
        <f>IF(VLOOKUP(E1549,Locations[State],1,0)=E1549,"Correct",)</f>
        <v>#N/A</v>
      </c>
    </row>
    <row r="1550" spans="5:21" x14ac:dyDescent="0.2">
      <c r="E1550" s="32"/>
      <c r="F1550" s="42"/>
      <c r="H1550" s="34"/>
      <c r="I1550" s="44"/>
      <c r="U1550" s="23" t="e">
        <f>IF(VLOOKUP(E1550,Locations[State],1,0)=E1550,"Correct",)</f>
        <v>#N/A</v>
      </c>
    </row>
    <row r="1551" spans="5:21" x14ac:dyDescent="0.2">
      <c r="E1551" s="32"/>
      <c r="F1551" s="42"/>
      <c r="H1551" s="34"/>
      <c r="I1551" s="44"/>
      <c r="U1551" s="23" t="e">
        <f>IF(VLOOKUP(E1551,Locations[State],1,0)=E1551,"Correct",)</f>
        <v>#N/A</v>
      </c>
    </row>
    <row r="1552" spans="5:21" x14ac:dyDescent="0.2">
      <c r="E1552" s="32"/>
      <c r="F1552" s="42"/>
      <c r="H1552" s="34"/>
      <c r="I1552" s="44"/>
      <c r="U1552" s="23" t="e">
        <f>IF(VLOOKUP(E1552,Locations[State],1,0)=E1552,"Correct",)</f>
        <v>#N/A</v>
      </c>
    </row>
    <row r="1553" spans="5:21" x14ac:dyDescent="0.2">
      <c r="E1553" s="32"/>
      <c r="F1553" s="42"/>
      <c r="H1553" s="34"/>
      <c r="I1553" s="44"/>
      <c r="U1553" s="23" t="e">
        <f>IF(VLOOKUP(E1553,Locations[State],1,0)=E1553,"Correct",)</f>
        <v>#N/A</v>
      </c>
    </row>
    <row r="1554" spans="5:21" x14ac:dyDescent="0.2">
      <c r="E1554" s="32"/>
      <c r="F1554" s="42"/>
      <c r="H1554" s="34"/>
      <c r="I1554" s="44"/>
      <c r="U1554" s="23" t="e">
        <f>IF(VLOOKUP(E1554,Locations[State],1,0)=E1554,"Correct",)</f>
        <v>#N/A</v>
      </c>
    </row>
    <row r="1555" spans="5:21" x14ac:dyDescent="0.2">
      <c r="E1555" s="32"/>
      <c r="F1555" s="42"/>
      <c r="H1555" s="34"/>
      <c r="I1555" s="44"/>
      <c r="U1555" s="23" t="e">
        <f>IF(VLOOKUP(E1555,Locations[State],1,0)=E1555,"Correct",)</f>
        <v>#N/A</v>
      </c>
    </row>
    <row r="1556" spans="5:21" x14ac:dyDescent="0.2">
      <c r="E1556" s="32"/>
      <c r="F1556" s="42"/>
      <c r="H1556" s="34"/>
      <c r="I1556" s="44"/>
      <c r="U1556" s="23" t="e">
        <f>IF(VLOOKUP(E1556,Locations[State],1,0)=E1556,"Correct",)</f>
        <v>#N/A</v>
      </c>
    </row>
    <row r="1557" spans="5:21" x14ac:dyDescent="0.2">
      <c r="E1557" s="32"/>
      <c r="F1557" s="42"/>
      <c r="H1557" s="34"/>
      <c r="I1557" s="44"/>
      <c r="U1557" s="23" t="e">
        <f>IF(VLOOKUP(E1557,Locations[State],1,0)=E1557,"Correct",)</f>
        <v>#N/A</v>
      </c>
    </row>
    <row r="1558" spans="5:21" x14ac:dyDescent="0.2">
      <c r="E1558" s="32"/>
      <c r="F1558" s="42"/>
      <c r="H1558" s="34"/>
      <c r="I1558" s="44"/>
      <c r="U1558" s="23" t="e">
        <f>IF(VLOOKUP(E1558,Locations[State],1,0)=E1558,"Correct",)</f>
        <v>#N/A</v>
      </c>
    </row>
    <row r="1559" spans="5:21" x14ac:dyDescent="0.2">
      <c r="E1559" s="32"/>
      <c r="F1559" s="42"/>
      <c r="H1559" s="34"/>
      <c r="I1559" s="44"/>
      <c r="U1559" s="23" t="e">
        <f>IF(VLOOKUP(E1559,Locations[State],1,0)=E1559,"Correct",)</f>
        <v>#N/A</v>
      </c>
    </row>
    <row r="1560" spans="5:21" x14ac:dyDescent="0.2">
      <c r="E1560" s="32"/>
      <c r="F1560" s="42"/>
      <c r="H1560" s="34"/>
      <c r="I1560" s="44"/>
      <c r="U1560" s="23" t="e">
        <f>IF(VLOOKUP(E1560,Locations[State],1,0)=E1560,"Correct",)</f>
        <v>#N/A</v>
      </c>
    </row>
    <row r="1561" spans="5:21" x14ac:dyDescent="0.2">
      <c r="E1561" s="32"/>
      <c r="F1561" s="42"/>
      <c r="H1561" s="34"/>
      <c r="I1561" s="44"/>
      <c r="U1561" s="23" t="e">
        <f>IF(VLOOKUP(E1561,Locations[State],1,0)=E1561,"Correct",)</f>
        <v>#N/A</v>
      </c>
    </row>
    <row r="1562" spans="5:21" x14ac:dyDescent="0.2">
      <c r="E1562" s="32"/>
      <c r="F1562" s="42"/>
      <c r="H1562" s="34"/>
      <c r="I1562" s="44"/>
      <c r="U1562" s="23" t="e">
        <f>IF(VLOOKUP(E1562,Locations[State],1,0)=E1562,"Correct",)</f>
        <v>#N/A</v>
      </c>
    </row>
    <row r="1563" spans="5:21" x14ac:dyDescent="0.2">
      <c r="E1563" s="32"/>
      <c r="F1563" s="42"/>
      <c r="H1563" s="34"/>
      <c r="I1563" s="44"/>
      <c r="U1563" s="23" t="e">
        <f>IF(VLOOKUP(E1563,Locations[State],1,0)=E1563,"Correct",)</f>
        <v>#N/A</v>
      </c>
    </row>
    <row r="1564" spans="5:21" x14ac:dyDescent="0.2">
      <c r="E1564" s="32"/>
      <c r="F1564" s="42"/>
      <c r="H1564" s="34"/>
      <c r="I1564" s="44"/>
      <c r="U1564" s="23" t="e">
        <f>IF(VLOOKUP(E1564,Locations[State],1,0)=E1564,"Correct",)</f>
        <v>#N/A</v>
      </c>
    </row>
    <row r="1565" spans="5:21" x14ac:dyDescent="0.2">
      <c r="E1565" s="32"/>
      <c r="F1565" s="42"/>
      <c r="H1565" s="34"/>
      <c r="I1565" s="44"/>
      <c r="U1565" s="23" t="e">
        <f>IF(VLOOKUP(E1565,Locations[State],1,0)=E1565,"Correct",)</f>
        <v>#N/A</v>
      </c>
    </row>
    <row r="1566" spans="5:21" x14ac:dyDescent="0.2">
      <c r="E1566" s="32"/>
      <c r="F1566" s="42"/>
      <c r="H1566" s="34"/>
      <c r="I1566" s="44"/>
      <c r="U1566" s="23" t="e">
        <f>IF(VLOOKUP(E1566,Locations[State],1,0)=E1566,"Correct",)</f>
        <v>#N/A</v>
      </c>
    </row>
    <row r="1567" spans="5:21" x14ac:dyDescent="0.2">
      <c r="E1567" s="32"/>
      <c r="F1567" s="42"/>
      <c r="H1567" s="34"/>
      <c r="I1567" s="44"/>
      <c r="U1567" s="23" t="e">
        <f>IF(VLOOKUP(E1567,Locations[State],1,0)=E1567,"Correct",)</f>
        <v>#N/A</v>
      </c>
    </row>
    <row r="1568" spans="5:21" x14ac:dyDescent="0.2">
      <c r="E1568" s="32"/>
      <c r="F1568" s="42"/>
      <c r="H1568" s="34"/>
      <c r="I1568" s="44"/>
      <c r="U1568" s="23" t="e">
        <f>IF(VLOOKUP(E1568,Locations[State],1,0)=E1568,"Correct",)</f>
        <v>#N/A</v>
      </c>
    </row>
    <row r="1569" spans="5:21" x14ac:dyDescent="0.2">
      <c r="E1569" s="32"/>
      <c r="F1569" s="42"/>
      <c r="H1569" s="34"/>
      <c r="I1569" s="44"/>
      <c r="U1569" s="23" t="e">
        <f>IF(VLOOKUP(E1569,Locations[State],1,0)=E1569,"Correct",)</f>
        <v>#N/A</v>
      </c>
    </row>
    <row r="1570" spans="5:21" x14ac:dyDescent="0.2">
      <c r="E1570" s="32"/>
      <c r="F1570" s="42"/>
      <c r="H1570" s="34"/>
      <c r="I1570" s="44"/>
      <c r="U1570" s="23" t="e">
        <f>IF(VLOOKUP(E1570,Locations[State],1,0)=E1570,"Correct",)</f>
        <v>#N/A</v>
      </c>
    </row>
    <row r="1571" spans="5:21" x14ac:dyDescent="0.2">
      <c r="E1571" s="32"/>
      <c r="F1571" s="42"/>
      <c r="H1571" s="34"/>
      <c r="I1571" s="44"/>
      <c r="U1571" s="23" t="e">
        <f>IF(VLOOKUP(E1571,Locations[State],1,0)=E1571,"Correct",)</f>
        <v>#N/A</v>
      </c>
    </row>
    <row r="1572" spans="5:21" x14ac:dyDescent="0.2">
      <c r="E1572" s="32"/>
      <c r="F1572" s="42"/>
      <c r="H1572" s="34"/>
      <c r="I1572" s="44"/>
      <c r="U1572" s="23" t="e">
        <f>IF(VLOOKUP(E1572,Locations[State],1,0)=E1572,"Correct",)</f>
        <v>#N/A</v>
      </c>
    </row>
    <row r="1573" spans="5:21" x14ac:dyDescent="0.2">
      <c r="E1573" s="32"/>
      <c r="F1573" s="42"/>
      <c r="H1573" s="34"/>
      <c r="I1573" s="44"/>
      <c r="U1573" s="23" t="e">
        <f>IF(VLOOKUP(E1573,Locations[State],1,0)=E1573,"Correct",)</f>
        <v>#N/A</v>
      </c>
    </row>
    <row r="1574" spans="5:21" x14ac:dyDescent="0.2">
      <c r="E1574" s="32"/>
      <c r="F1574" s="42"/>
      <c r="H1574" s="34"/>
      <c r="I1574" s="44"/>
      <c r="U1574" s="23" t="e">
        <f>IF(VLOOKUP(E1574,Locations[State],1,0)=E1574,"Correct",)</f>
        <v>#N/A</v>
      </c>
    </row>
    <row r="1575" spans="5:21" x14ac:dyDescent="0.2">
      <c r="E1575" s="32"/>
      <c r="F1575" s="42"/>
      <c r="H1575" s="34"/>
      <c r="I1575" s="44"/>
      <c r="U1575" s="23" t="e">
        <f>IF(VLOOKUP(E1575,Locations[State],1,0)=E1575,"Correct",)</f>
        <v>#N/A</v>
      </c>
    </row>
    <row r="1576" spans="5:21" x14ac:dyDescent="0.2">
      <c r="E1576" s="32"/>
      <c r="F1576" s="42"/>
      <c r="H1576" s="34"/>
      <c r="I1576" s="44"/>
      <c r="U1576" s="23" t="e">
        <f>IF(VLOOKUP(E1576,Locations[State],1,0)=E1576,"Correct",)</f>
        <v>#N/A</v>
      </c>
    </row>
    <row r="1577" spans="5:21" x14ac:dyDescent="0.2">
      <c r="E1577" s="32"/>
      <c r="F1577" s="42"/>
      <c r="H1577" s="34"/>
      <c r="I1577" s="44"/>
      <c r="U1577" s="23" t="e">
        <f>IF(VLOOKUP(E1577,Locations[State],1,0)=E1577,"Correct",)</f>
        <v>#N/A</v>
      </c>
    </row>
    <row r="1578" spans="5:21" x14ac:dyDescent="0.2">
      <c r="E1578" s="32"/>
      <c r="F1578" s="42"/>
      <c r="H1578" s="34"/>
      <c r="I1578" s="44"/>
      <c r="U1578" s="23" t="e">
        <f>IF(VLOOKUP(E1578,Locations[State],1,0)=E1578,"Correct",)</f>
        <v>#N/A</v>
      </c>
    </row>
    <row r="1579" spans="5:21" x14ac:dyDescent="0.2">
      <c r="E1579" s="32"/>
      <c r="F1579" s="42"/>
      <c r="H1579" s="34"/>
      <c r="I1579" s="44"/>
      <c r="U1579" s="23" t="e">
        <f>IF(VLOOKUP(E1579,Locations[State],1,0)=E1579,"Correct",)</f>
        <v>#N/A</v>
      </c>
    </row>
    <row r="1580" spans="5:21" x14ac:dyDescent="0.2">
      <c r="E1580" s="32"/>
      <c r="F1580" s="42"/>
      <c r="H1580" s="34"/>
      <c r="I1580" s="44"/>
      <c r="U1580" s="23" t="e">
        <f>IF(VLOOKUP(E1580,Locations[State],1,0)=E1580,"Correct",)</f>
        <v>#N/A</v>
      </c>
    </row>
    <row r="1581" spans="5:21" x14ac:dyDescent="0.2">
      <c r="E1581" s="32"/>
      <c r="F1581" s="42"/>
      <c r="H1581" s="34"/>
      <c r="I1581" s="44"/>
      <c r="U1581" s="23" t="e">
        <f>IF(VLOOKUP(E1581,Locations[State],1,0)=E1581,"Correct",)</f>
        <v>#N/A</v>
      </c>
    </row>
    <row r="1582" spans="5:21" x14ac:dyDescent="0.2">
      <c r="E1582" s="32"/>
      <c r="F1582" s="42"/>
      <c r="H1582" s="34"/>
      <c r="I1582" s="44"/>
      <c r="U1582" s="23" t="e">
        <f>IF(VLOOKUP(E1582,Locations[State],1,0)=E1582,"Correct",)</f>
        <v>#N/A</v>
      </c>
    </row>
    <row r="1583" spans="5:21" x14ac:dyDescent="0.2">
      <c r="E1583" s="32"/>
      <c r="F1583" s="42"/>
      <c r="H1583" s="34"/>
      <c r="I1583" s="44"/>
      <c r="U1583" s="23" t="e">
        <f>IF(VLOOKUP(E1583,Locations[State],1,0)=E1583,"Correct",)</f>
        <v>#N/A</v>
      </c>
    </row>
    <row r="1584" spans="5:21" x14ac:dyDescent="0.2">
      <c r="E1584" s="32"/>
      <c r="F1584" s="42"/>
      <c r="H1584" s="34"/>
      <c r="I1584" s="44"/>
      <c r="U1584" s="23" t="e">
        <f>IF(VLOOKUP(E1584,Locations[State],1,0)=E1584,"Correct",)</f>
        <v>#N/A</v>
      </c>
    </row>
    <row r="1585" spans="5:21" x14ac:dyDescent="0.2">
      <c r="E1585" s="32"/>
      <c r="F1585" s="42"/>
      <c r="H1585" s="34"/>
      <c r="I1585" s="44"/>
      <c r="U1585" s="23" t="e">
        <f>IF(VLOOKUP(E1585,Locations[State],1,0)=E1585,"Correct",)</f>
        <v>#N/A</v>
      </c>
    </row>
    <row r="1586" spans="5:21" x14ac:dyDescent="0.2">
      <c r="E1586" s="32"/>
      <c r="F1586" s="42"/>
      <c r="H1586" s="34"/>
      <c r="I1586" s="44"/>
      <c r="U1586" s="23" t="e">
        <f>IF(VLOOKUP(E1586,Locations[State],1,0)=E1586,"Correct",)</f>
        <v>#N/A</v>
      </c>
    </row>
    <row r="1587" spans="5:21" x14ac:dyDescent="0.2">
      <c r="E1587" s="32"/>
      <c r="F1587" s="42"/>
      <c r="H1587" s="34"/>
      <c r="I1587" s="44"/>
      <c r="U1587" s="23" t="e">
        <f>IF(VLOOKUP(E1587,Locations[State],1,0)=E1587,"Correct",)</f>
        <v>#N/A</v>
      </c>
    </row>
    <row r="1588" spans="5:21" x14ac:dyDescent="0.2">
      <c r="E1588" s="32"/>
      <c r="F1588" s="42"/>
      <c r="H1588" s="34"/>
      <c r="I1588" s="44"/>
      <c r="U1588" s="23" t="e">
        <f>IF(VLOOKUP(E1588,Locations[State],1,0)=E1588,"Correct",)</f>
        <v>#N/A</v>
      </c>
    </row>
    <row r="1589" spans="5:21" x14ac:dyDescent="0.2">
      <c r="E1589" s="32"/>
      <c r="F1589" s="42"/>
      <c r="H1589" s="34"/>
      <c r="I1589" s="44"/>
      <c r="U1589" s="23" t="e">
        <f>IF(VLOOKUP(E1589,Locations[State],1,0)=E1589,"Correct",)</f>
        <v>#N/A</v>
      </c>
    </row>
    <row r="1590" spans="5:21" x14ac:dyDescent="0.2">
      <c r="E1590" s="32"/>
      <c r="F1590" s="42"/>
      <c r="H1590" s="34"/>
      <c r="I1590" s="44"/>
      <c r="U1590" s="23" t="e">
        <f>IF(VLOOKUP(E1590,Locations[State],1,0)=E1590,"Correct",)</f>
        <v>#N/A</v>
      </c>
    </row>
    <row r="1591" spans="5:21" x14ac:dyDescent="0.2">
      <c r="E1591" s="32"/>
      <c r="F1591" s="42"/>
      <c r="H1591" s="34"/>
      <c r="I1591" s="44"/>
      <c r="U1591" s="23" t="e">
        <f>IF(VLOOKUP(E1591,Locations[State],1,0)=E1591,"Correct",)</f>
        <v>#N/A</v>
      </c>
    </row>
    <row r="1592" spans="5:21" x14ac:dyDescent="0.2">
      <c r="E1592" s="32"/>
      <c r="F1592" s="42"/>
      <c r="H1592" s="34"/>
      <c r="I1592" s="44"/>
      <c r="U1592" s="23" t="e">
        <f>IF(VLOOKUP(E1592,Locations[State],1,0)=E1592,"Correct",)</f>
        <v>#N/A</v>
      </c>
    </row>
    <row r="1593" spans="5:21" x14ac:dyDescent="0.2">
      <c r="E1593" s="32"/>
      <c r="F1593" s="42"/>
      <c r="H1593" s="34"/>
      <c r="I1593" s="44"/>
      <c r="U1593" s="23" t="e">
        <f>IF(VLOOKUP(E1593,Locations[State],1,0)=E1593,"Correct",)</f>
        <v>#N/A</v>
      </c>
    </row>
    <row r="1594" spans="5:21" x14ac:dyDescent="0.2">
      <c r="E1594" s="32"/>
      <c r="F1594" s="42"/>
      <c r="H1594" s="34"/>
      <c r="I1594" s="44"/>
      <c r="U1594" s="23" t="e">
        <f>IF(VLOOKUP(E1594,Locations[State],1,0)=E1594,"Correct",)</f>
        <v>#N/A</v>
      </c>
    </row>
    <row r="1595" spans="5:21" x14ac:dyDescent="0.2">
      <c r="E1595" s="32"/>
      <c r="F1595" s="42"/>
      <c r="H1595" s="34"/>
      <c r="I1595" s="44"/>
      <c r="U1595" s="23" t="e">
        <f>IF(VLOOKUP(E1595,Locations[State],1,0)=E1595,"Correct",)</f>
        <v>#N/A</v>
      </c>
    </row>
    <row r="1596" spans="5:21" x14ac:dyDescent="0.2">
      <c r="E1596" s="32"/>
      <c r="F1596" s="42"/>
      <c r="H1596" s="34"/>
      <c r="I1596" s="44"/>
      <c r="U1596" s="23" t="e">
        <f>IF(VLOOKUP(E1596,Locations[State],1,0)=E1596,"Correct",)</f>
        <v>#N/A</v>
      </c>
    </row>
    <row r="1597" spans="5:21" x14ac:dyDescent="0.2">
      <c r="E1597" s="32"/>
      <c r="F1597" s="42"/>
      <c r="H1597" s="34"/>
      <c r="I1597" s="44"/>
      <c r="U1597" s="23" t="e">
        <f>IF(VLOOKUP(E1597,Locations[State],1,0)=E1597,"Correct",)</f>
        <v>#N/A</v>
      </c>
    </row>
    <row r="1598" spans="5:21" x14ac:dyDescent="0.2">
      <c r="E1598" s="32"/>
      <c r="F1598" s="42"/>
      <c r="H1598" s="34"/>
      <c r="I1598" s="44"/>
      <c r="U1598" s="23" t="e">
        <f>IF(VLOOKUP(E1598,Locations[State],1,0)=E1598,"Correct",)</f>
        <v>#N/A</v>
      </c>
    </row>
    <row r="1599" spans="5:21" x14ac:dyDescent="0.2">
      <c r="E1599" s="32"/>
      <c r="F1599" s="42"/>
      <c r="H1599" s="34"/>
      <c r="I1599" s="44"/>
      <c r="U1599" s="23" t="e">
        <f>IF(VLOOKUP(E1599,Locations[State],1,0)=E1599,"Correct",)</f>
        <v>#N/A</v>
      </c>
    </row>
    <row r="1600" spans="5:21" x14ac:dyDescent="0.2">
      <c r="E1600" s="32"/>
      <c r="F1600" s="42"/>
      <c r="H1600" s="34"/>
      <c r="I1600" s="44"/>
      <c r="U1600" s="23" t="e">
        <f>IF(VLOOKUP(E1600,Locations[State],1,0)=E1600,"Correct",)</f>
        <v>#N/A</v>
      </c>
    </row>
    <row r="1601" spans="5:21" x14ac:dyDescent="0.2">
      <c r="E1601" s="32"/>
      <c r="F1601" s="42"/>
      <c r="H1601" s="34"/>
      <c r="I1601" s="44"/>
      <c r="U1601" s="23" t="e">
        <f>IF(VLOOKUP(E1601,Locations[State],1,0)=E1601,"Correct",)</f>
        <v>#N/A</v>
      </c>
    </row>
    <row r="1602" spans="5:21" x14ac:dyDescent="0.2">
      <c r="E1602" s="32"/>
      <c r="F1602" s="42"/>
      <c r="H1602" s="34"/>
      <c r="I1602" s="44"/>
      <c r="U1602" s="23" t="e">
        <f>IF(VLOOKUP(E1602,Locations[State],1,0)=E1602,"Correct",)</f>
        <v>#N/A</v>
      </c>
    </row>
    <row r="1603" spans="5:21" x14ac:dyDescent="0.2">
      <c r="E1603" s="32"/>
      <c r="F1603" s="42"/>
      <c r="H1603" s="34"/>
      <c r="I1603" s="44"/>
      <c r="U1603" s="23" t="e">
        <f>IF(VLOOKUP(E1603,Locations[State],1,0)=E1603,"Correct",)</f>
        <v>#N/A</v>
      </c>
    </row>
    <row r="1604" spans="5:21" x14ac:dyDescent="0.2">
      <c r="E1604" s="32"/>
      <c r="F1604" s="42"/>
      <c r="H1604" s="34"/>
      <c r="I1604" s="44"/>
      <c r="U1604" s="23" t="e">
        <f>IF(VLOOKUP(E1604,Locations[State],1,0)=E1604,"Correct",)</f>
        <v>#N/A</v>
      </c>
    </row>
    <row r="1605" spans="5:21" x14ac:dyDescent="0.2">
      <c r="E1605" s="32"/>
      <c r="F1605" s="42"/>
      <c r="H1605" s="34"/>
      <c r="I1605" s="44"/>
      <c r="U1605" s="23" t="e">
        <f>IF(VLOOKUP(E1605,Locations[State],1,0)=E1605,"Correct",)</f>
        <v>#N/A</v>
      </c>
    </row>
    <row r="1606" spans="5:21" x14ac:dyDescent="0.2">
      <c r="E1606" s="32"/>
      <c r="F1606" s="42"/>
      <c r="H1606" s="34"/>
      <c r="I1606" s="44"/>
      <c r="U1606" s="23" t="e">
        <f>IF(VLOOKUP(E1606,Locations[State],1,0)=E1606,"Correct",)</f>
        <v>#N/A</v>
      </c>
    </row>
    <row r="1607" spans="5:21" x14ac:dyDescent="0.2">
      <c r="E1607" s="32"/>
      <c r="F1607" s="42"/>
      <c r="H1607" s="34"/>
      <c r="I1607" s="44"/>
      <c r="U1607" s="23" t="e">
        <f>IF(VLOOKUP(E1607,Locations[State],1,0)=E1607,"Correct",)</f>
        <v>#N/A</v>
      </c>
    </row>
    <row r="1608" spans="5:21" x14ac:dyDescent="0.2">
      <c r="E1608" s="32"/>
      <c r="F1608" s="42"/>
      <c r="H1608" s="34"/>
      <c r="I1608" s="44"/>
      <c r="U1608" s="23" t="e">
        <f>IF(VLOOKUP(E1608,Locations[State],1,0)=E1608,"Correct",)</f>
        <v>#N/A</v>
      </c>
    </row>
    <row r="1609" spans="5:21" x14ac:dyDescent="0.2">
      <c r="E1609" s="32"/>
      <c r="F1609" s="42"/>
      <c r="H1609" s="34"/>
      <c r="I1609" s="44"/>
      <c r="U1609" s="23" t="e">
        <f>IF(VLOOKUP(E1609,Locations[State],1,0)=E1609,"Correct",)</f>
        <v>#N/A</v>
      </c>
    </row>
    <row r="1610" spans="5:21" x14ac:dyDescent="0.2">
      <c r="E1610" s="32"/>
      <c r="F1610" s="42"/>
      <c r="H1610" s="34"/>
      <c r="I1610" s="44"/>
      <c r="U1610" s="23" t="e">
        <f>IF(VLOOKUP(E1610,Locations[State],1,0)=E1610,"Correct",)</f>
        <v>#N/A</v>
      </c>
    </row>
    <row r="1611" spans="5:21" x14ac:dyDescent="0.2">
      <c r="E1611" s="32"/>
      <c r="F1611" s="42"/>
      <c r="H1611" s="34"/>
      <c r="I1611" s="44"/>
      <c r="U1611" s="23" t="e">
        <f>IF(VLOOKUP(E1611,Locations[State],1,0)=E1611,"Correct",)</f>
        <v>#N/A</v>
      </c>
    </row>
    <row r="1612" spans="5:21" x14ac:dyDescent="0.2">
      <c r="E1612" s="32"/>
      <c r="F1612" s="42"/>
      <c r="H1612" s="34"/>
      <c r="I1612" s="44"/>
      <c r="U1612" s="23" t="e">
        <f>IF(VLOOKUP(E1612,Locations[State],1,0)=E1612,"Correct",)</f>
        <v>#N/A</v>
      </c>
    </row>
    <row r="1613" spans="5:21" x14ac:dyDescent="0.2">
      <c r="E1613" s="32"/>
      <c r="F1613" s="42"/>
      <c r="H1613" s="34"/>
      <c r="I1613" s="44"/>
      <c r="U1613" s="23" t="e">
        <f>IF(VLOOKUP(E1613,Locations[State],1,0)=E1613,"Correct",)</f>
        <v>#N/A</v>
      </c>
    </row>
    <row r="1614" spans="5:21" x14ac:dyDescent="0.2">
      <c r="E1614" s="32"/>
      <c r="F1614" s="42"/>
      <c r="H1614" s="34"/>
      <c r="I1614" s="44"/>
      <c r="U1614" s="23" t="e">
        <f>IF(VLOOKUP(E1614,Locations[State],1,0)=E1614,"Correct",)</f>
        <v>#N/A</v>
      </c>
    </row>
    <row r="1615" spans="5:21" x14ac:dyDescent="0.2">
      <c r="E1615" s="32"/>
      <c r="F1615" s="42"/>
      <c r="H1615" s="34"/>
      <c r="I1615" s="44"/>
      <c r="U1615" s="23" t="e">
        <f>IF(VLOOKUP(E1615,Locations[State],1,0)=E1615,"Correct",)</f>
        <v>#N/A</v>
      </c>
    </row>
    <row r="1616" spans="5:21" x14ac:dyDescent="0.2">
      <c r="E1616" s="32"/>
      <c r="F1616" s="42"/>
      <c r="H1616" s="34"/>
      <c r="I1616" s="44"/>
      <c r="U1616" s="23" t="e">
        <f>IF(VLOOKUP(E1616,Locations[State],1,0)=E1616,"Correct",)</f>
        <v>#N/A</v>
      </c>
    </row>
    <row r="1617" spans="5:21" x14ac:dyDescent="0.2">
      <c r="E1617" s="32"/>
      <c r="F1617" s="42"/>
      <c r="H1617" s="34"/>
      <c r="I1617" s="44"/>
      <c r="U1617" s="23" t="e">
        <f>IF(VLOOKUP(E1617,Locations[State],1,0)=E1617,"Correct",)</f>
        <v>#N/A</v>
      </c>
    </row>
    <row r="1618" spans="5:21" x14ac:dyDescent="0.2">
      <c r="E1618" s="32"/>
      <c r="F1618" s="42"/>
      <c r="H1618" s="34"/>
      <c r="I1618" s="44"/>
      <c r="U1618" s="23" t="e">
        <f>IF(VLOOKUP(E1618,Locations[State],1,0)=E1618,"Correct",)</f>
        <v>#N/A</v>
      </c>
    </row>
    <row r="1619" spans="5:21" x14ac:dyDescent="0.2">
      <c r="E1619" s="32"/>
      <c r="F1619" s="42"/>
      <c r="H1619" s="34"/>
      <c r="I1619" s="44"/>
      <c r="U1619" s="23" t="e">
        <f>IF(VLOOKUP(E1619,Locations[State],1,0)=E1619,"Correct",)</f>
        <v>#N/A</v>
      </c>
    </row>
    <row r="1620" spans="5:21" x14ac:dyDescent="0.2">
      <c r="E1620" s="32"/>
      <c r="F1620" s="42"/>
      <c r="H1620" s="34"/>
      <c r="I1620" s="44"/>
      <c r="U1620" s="23" t="e">
        <f>IF(VLOOKUP(E1620,Locations[State],1,0)=E1620,"Correct",)</f>
        <v>#N/A</v>
      </c>
    </row>
    <row r="1621" spans="5:21" x14ac:dyDescent="0.2">
      <c r="E1621" s="32"/>
      <c r="F1621" s="42"/>
      <c r="H1621" s="34"/>
      <c r="I1621" s="44"/>
      <c r="U1621" s="23" t="e">
        <f>IF(VLOOKUP(E1621,Locations[State],1,0)=E1621,"Correct",)</f>
        <v>#N/A</v>
      </c>
    </row>
    <row r="1622" spans="5:21" x14ac:dyDescent="0.2">
      <c r="E1622" s="32"/>
      <c r="F1622" s="42"/>
      <c r="H1622" s="34"/>
      <c r="I1622" s="44"/>
      <c r="U1622" s="23" t="e">
        <f>IF(VLOOKUP(E1622,Locations[State],1,0)=E1622,"Correct",)</f>
        <v>#N/A</v>
      </c>
    </row>
    <row r="1623" spans="5:21" x14ac:dyDescent="0.2">
      <c r="E1623" s="32"/>
      <c r="F1623" s="42"/>
      <c r="H1623" s="34"/>
      <c r="I1623" s="44"/>
      <c r="U1623" s="23" t="e">
        <f>IF(VLOOKUP(E1623,Locations[State],1,0)=E1623,"Correct",)</f>
        <v>#N/A</v>
      </c>
    </row>
    <row r="1624" spans="5:21" x14ac:dyDescent="0.2">
      <c r="E1624" s="32"/>
      <c r="F1624" s="42"/>
      <c r="H1624" s="34"/>
      <c r="I1624" s="44"/>
      <c r="U1624" s="23" t="e">
        <f>IF(VLOOKUP(E1624,Locations[State],1,0)=E1624,"Correct",)</f>
        <v>#N/A</v>
      </c>
    </row>
    <row r="1625" spans="5:21" x14ac:dyDescent="0.2">
      <c r="E1625" s="32"/>
      <c r="F1625" s="42"/>
      <c r="H1625" s="34"/>
      <c r="I1625" s="44"/>
      <c r="U1625" s="23" t="e">
        <f>IF(VLOOKUP(E1625,Locations[State],1,0)=E1625,"Correct",)</f>
        <v>#N/A</v>
      </c>
    </row>
    <row r="1626" spans="5:21" x14ac:dyDescent="0.2">
      <c r="E1626" s="32"/>
      <c r="F1626" s="42"/>
      <c r="H1626" s="34"/>
      <c r="I1626" s="44"/>
      <c r="U1626" s="23" t="e">
        <f>IF(VLOOKUP(E1626,Locations[State],1,0)=E1626,"Correct",)</f>
        <v>#N/A</v>
      </c>
    </row>
    <row r="1627" spans="5:21" x14ac:dyDescent="0.2">
      <c r="E1627" s="32"/>
      <c r="F1627" s="42"/>
      <c r="H1627" s="34"/>
      <c r="I1627" s="44"/>
      <c r="U1627" s="23" t="e">
        <f>IF(VLOOKUP(E1627,Locations[State],1,0)=E1627,"Correct",)</f>
        <v>#N/A</v>
      </c>
    </row>
    <row r="1628" spans="5:21" x14ac:dyDescent="0.2">
      <c r="E1628" s="32"/>
      <c r="F1628" s="42"/>
      <c r="H1628" s="34"/>
      <c r="I1628" s="44"/>
      <c r="U1628" s="23" t="e">
        <f>IF(VLOOKUP(E1628,Locations[State],1,0)=E1628,"Correct",)</f>
        <v>#N/A</v>
      </c>
    </row>
    <row r="1629" spans="5:21" x14ac:dyDescent="0.2">
      <c r="E1629" s="32"/>
      <c r="F1629" s="42"/>
      <c r="H1629" s="34"/>
      <c r="I1629" s="44"/>
      <c r="U1629" s="23" t="e">
        <f>IF(VLOOKUP(E1629,Locations[State],1,0)=E1629,"Correct",)</f>
        <v>#N/A</v>
      </c>
    </row>
    <row r="1630" spans="5:21" x14ac:dyDescent="0.2">
      <c r="E1630" s="32"/>
      <c r="F1630" s="42"/>
      <c r="H1630" s="34"/>
      <c r="I1630" s="44"/>
      <c r="U1630" s="23" t="e">
        <f>IF(VLOOKUP(E1630,Locations[State],1,0)=E1630,"Correct",)</f>
        <v>#N/A</v>
      </c>
    </row>
    <row r="1631" spans="5:21" x14ac:dyDescent="0.2">
      <c r="E1631" s="32"/>
      <c r="F1631" s="42"/>
      <c r="H1631" s="34"/>
      <c r="I1631" s="44"/>
      <c r="U1631" s="23" t="e">
        <f>IF(VLOOKUP(E1631,Locations[State],1,0)=E1631,"Correct",)</f>
        <v>#N/A</v>
      </c>
    </row>
    <row r="1632" spans="5:21" x14ac:dyDescent="0.2">
      <c r="E1632" s="32"/>
      <c r="F1632" s="42"/>
      <c r="H1632" s="34"/>
      <c r="I1632" s="44"/>
      <c r="U1632" s="23" t="e">
        <f>IF(VLOOKUP(E1632,Locations[State],1,0)=E1632,"Correct",)</f>
        <v>#N/A</v>
      </c>
    </row>
    <row r="1633" spans="5:21" x14ac:dyDescent="0.2">
      <c r="E1633" s="32"/>
      <c r="F1633" s="42"/>
      <c r="H1633" s="34"/>
      <c r="I1633" s="44"/>
      <c r="U1633" s="23" t="e">
        <f>IF(VLOOKUP(E1633,Locations[State],1,0)=E1633,"Correct",)</f>
        <v>#N/A</v>
      </c>
    </row>
    <row r="1634" spans="5:21" x14ac:dyDescent="0.2">
      <c r="E1634" s="32"/>
      <c r="F1634" s="42"/>
      <c r="H1634" s="34"/>
      <c r="I1634" s="44"/>
      <c r="U1634" s="23" t="e">
        <f>IF(VLOOKUP(E1634,Locations[State],1,0)=E1634,"Correct",)</f>
        <v>#N/A</v>
      </c>
    </row>
    <row r="1635" spans="5:21" x14ac:dyDescent="0.2">
      <c r="E1635" s="32"/>
      <c r="F1635" s="42"/>
      <c r="H1635" s="34"/>
      <c r="I1635" s="44"/>
      <c r="U1635" s="23" t="e">
        <f>IF(VLOOKUP(E1635,Locations[State],1,0)=E1635,"Correct",)</f>
        <v>#N/A</v>
      </c>
    </row>
    <row r="1636" spans="5:21" x14ac:dyDescent="0.2">
      <c r="E1636" s="32"/>
      <c r="F1636" s="42"/>
      <c r="H1636" s="34"/>
      <c r="I1636" s="44"/>
      <c r="U1636" s="23" t="e">
        <f>IF(VLOOKUP(E1636,Locations[State],1,0)=E1636,"Correct",)</f>
        <v>#N/A</v>
      </c>
    </row>
    <row r="1637" spans="5:21" x14ac:dyDescent="0.2">
      <c r="E1637" s="32"/>
      <c r="F1637" s="42"/>
      <c r="H1637" s="34"/>
      <c r="I1637" s="44"/>
      <c r="U1637" s="23" t="e">
        <f>IF(VLOOKUP(E1637,Locations[State],1,0)=E1637,"Correct",)</f>
        <v>#N/A</v>
      </c>
    </row>
    <row r="1638" spans="5:21" x14ac:dyDescent="0.2">
      <c r="E1638" s="32"/>
      <c r="F1638" s="42"/>
      <c r="H1638" s="34"/>
      <c r="I1638" s="44"/>
      <c r="U1638" s="23" t="e">
        <f>IF(VLOOKUP(E1638,Locations[State],1,0)=E1638,"Correct",)</f>
        <v>#N/A</v>
      </c>
    </row>
    <row r="1639" spans="5:21" x14ac:dyDescent="0.2">
      <c r="E1639" s="32"/>
      <c r="F1639" s="42"/>
      <c r="H1639" s="34"/>
      <c r="I1639" s="44"/>
      <c r="U1639" s="23" t="e">
        <f>IF(VLOOKUP(E1639,Locations[State],1,0)=E1639,"Correct",)</f>
        <v>#N/A</v>
      </c>
    </row>
    <row r="1640" spans="5:21" x14ac:dyDescent="0.2">
      <c r="E1640" s="32"/>
      <c r="F1640" s="42"/>
      <c r="H1640" s="34"/>
      <c r="I1640" s="44"/>
      <c r="U1640" s="23" t="e">
        <f>IF(VLOOKUP(E1640,Locations[State],1,0)=E1640,"Correct",)</f>
        <v>#N/A</v>
      </c>
    </row>
    <row r="1641" spans="5:21" x14ac:dyDescent="0.2">
      <c r="E1641" s="32"/>
      <c r="F1641" s="42"/>
      <c r="H1641" s="34"/>
      <c r="I1641" s="44"/>
      <c r="U1641" s="23" t="e">
        <f>IF(VLOOKUP(E1641,Locations[State],1,0)=E1641,"Correct",)</f>
        <v>#N/A</v>
      </c>
    </row>
    <row r="1642" spans="5:21" x14ac:dyDescent="0.2">
      <c r="E1642" s="32"/>
      <c r="F1642" s="42"/>
      <c r="H1642" s="34"/>
      <c r="I1642" s="44"/>
      <c r="U1642" s="23" t="e">
        <f>IF(VLOOKUP(E1642,Locations[State],1,0)=E1642,"Correct",)</f>
        <v>#N/A</v>
      </c>
    </row>
    <row r="1643" spans="5:21" x14ac:dyDescent="0.2">
      <c r="E1643" s="32"/>
      <c r="F1643" s="42"/>
      <c r="H1643" s="34"/>
      <c r="I1643" s="44"/>
      <c r="U1643" s="23" t="e">
        <f>IF(VLOOKUP(E1643,Locations[State],1,0)=E1643,"Correct",)</f>
        <v>#N/A</v>
      </c>
    </row>
    <row r="1644" spans="5:21" x14ac:dyDescent="0.2">
      <c r="E1644" s="32"/>
      <c r="F1644" s="42"/>
      <c r="H1644" s="34"/>
      <c r="I1644" s="44"/>
      <c r="U1644" s="23" t="e">
        <f>IF(VLOOKUP(E1644,Locations[State],1,0)=E1644,"Correct",)</f>
        <v>#N/A</v>
      </c>
    </row>
    <row r="1645" spans="5:21" x14ac:dyDescent="0.2">
      <c r="E1645" s="32"/>
      <c r="F1645" s="42"/>
      <c r="H1645" s="34"/>
      <c r="I1645" s="44"/>
      <c r="U1645" s="23" t="e">
        <f>IF(VLOOKUP(E1645,Locations[State],1,0)=E1645,"Correct",)</f>
        <v>#N/A</v>
      </c>
    </row>
    <row r="1646" spans="5:21" x14ac:dyDescent="0.2">
      <c r="E1646" s="32"/>
      <c r="F1646" s="42"/>
      <c r="H1646" s="34"/>
      <c r="I1646" s="44"/>
      <c r="U1646" s="23" t="e">
        <f>IF(VLOOKUP(E1646,Locations[State],1,0)=E1646,"Correct",)</f>
        <v>#N/A</v>
      </c>
    </row>
    <row r="1647" spans="5:21" x14ac:dyDescent="0.2">
      <c r="E1647" s="32"/>
      <c r="F1647" s="42"/>
      <c r="H1647" s="34"/>
      <c r="I1647" s="44"/>
      <c r="U1647" s="23" t="e">
        <f>IF(VLOOKUP(E1647,Locations[State],1,0)=E1647,"Correct",)</f>
        <v>#N/A</v>
      </c>
    </row>
    <row r="1648" spans="5:21" x14ac:dyDescent="0.2">
      <c r="E1648" s="32"/>
      <c r="F1648" s="42"/>
      <c r="H1648" s="34"/>
      <c r="I1648" s="44"/>
      <c r="U1648" s="23" t="e">
        <f>IF(VLOOKUP(E1648,Locations[State],1,0)=E1648,"Correct",)</f>
        <v>#N/A</v>
      </c>
    </row>
    <row r="1649" spans="5:21" x14ac:dyDescent="0.2">
      <c r="E1649" s="32"/>
      <c r="F1649" s="42"/>
      <c r="H1649" s="34"/>
      <c r="I1649" s="44"/>
      <c r="U1649" s="23" t="e">
        <f>IF(VLOOKUP(E1649,Locations[State],1,0)=E1649,"Correct",)</f>
        <v>#N/A</v>
      </c>
    </row>
    <row r="1650" spans="5:21" x14ac:dyDescent="0.2">
      <c r="E1650" s="32"/>
      <c r="F1650" s="42"/>
      <c r="H1650" s="34"/>
      <c r="I1650" s="44"/>
      <c r="U1650" s="23" t="e">
        <f>IF(VLOOKUP(E1650,Locations[State],1,0)=E1650,"Correct",)</f>
        <v>#N/A</v>
      </c>
    </row>
    <row r="1651" spans="5:21" x14ac:dyDescent="0.2">
      <c r="E1651" s="32"/>
      <c r="F1651" s="42"/>
      <c r="H1651" s="34"/>
      <c r="I1651" s="44"/>
      <c r="U1651" s="23" t="e">
        <f>IF(VLOOKUP(E1651,Locations[State],1,0)=E1651,"Correct",)</f>
        <v>#N/A</v>
      </c>
    </row>
    <row r="1652" spans="5:21" x14ac:dyDescent="0.2">
      <c r="E1652" s="32"/>
      <c r="F1652" s="42"/>
      <c r="H1652" s="34"/>
      <c r="I1652" s="44"/>
      <c r="U1652" s="23" t="e">
        <f>IF(VLOOKUP(E1652,Locations[State],1,0)=E1652,"Correct",)</f>
        <v>#N/A</v>
      </c>
    </row>
    <row r="1653" spans="5:21" x14ac:dyDescent="0.2">
      <c r="E1653" s="32"/>
      <c r="F1653" s="42"/>
      <c r="H1653" s="34"/>
      <c r="I1653" s="44"/>
      <c r="U1653" s="23" t="e">
        <f>IF(VLOOKUP(E1653,Locations[State],1,0)=E1653,"Correct",)</f>
        <v>#N/A</v>
      </c>
    </row>
    <row r="1654" spans="5:21" x14ac:dyDescent="0.2">
      <c r="E1654" s="32"/>
      <c r="F1654" s="42"/>
      <c r="H1654" s="34"/>
      <c r="I1654" s="44"/>
      <c r="U1654" s="23" t="e">
        <f>IF(VLOOKUP(E1654,Locations[State],1,0)=E1654,"Correct",)</f>
        <v>#N/A</v>
      </c>
    </row>
    <row r="1655" spans="5:21" x14ac:dyDescent="0.2">
      <c r="E1655" s="32"/>
      <c r="F1655" s="42"/>
      <c r="H1655" s="34"/>
      <c r="I1655" s="44"/>
      <c r="U1655" s="23" t="e">
        <f>IF(VLOOKUP(E1655,Locations[State],1,0)=E1655,"Correct",)</f>
        <v>#N/A</v>
      </c>
    </row>
    <row r="1656" spans="5:21" x14ac:dyDescent="0.2">
      <c r="E1656" s="32"/>
      <c r="F1656" s="42"/>
      <c r="H1656" s="34"/>
      <c r="I1656" s="44"/>
      <c r="U1656" s="23" t="e">
        <f>IF(VLOOKUP(E1656,Locations[State],1,0)=E1656,"Correct",)</f>
        <v>#N/A</v>
      </c>
    </row>
    <row r="1657" spans="5:21" x14ac:dyDescent="0.2">
      <c r="E1657" s="32"/>
      <c r="F1657" s="42"/>
      <c r="H1657" s="34"/>
      <c r="I1657" s="44"/>
      <c r="U1657" s="23" t="e">
        <f>IF(VLOOKUP(E1657,Locations[State],1,0)=E1657,"Correct",)</f>
        <v>#N/A</v>
      </c>
    </row>
    <row r="1658" spans="5:21" x14ac:dyDescent="0.2">
      <c r="E1658" s="32"/>
      <c r="F1658" s="42"/>
      <c r="H1658" s="34"/>
      <c r="I1658" s="44"/>
      <c r="U1658" s="23" t="e">
        <f>IF(VLOOKUP(E1658,Locations[State],1,0)=E1658,"Correct",)</f>
        <v>#N/A</v>
      </c>
    </row>
    <row r="1659" spans="5:21" x14ac:dyDescent="0.2">
      <c r="E1659" s="32"/>
      <c r="F1659" s="42"/>
      <c r="H1659" s="34"/>
      <c r="I1659" s="44"/>
      <c r="U1659" s="23" t="e">
        <f>IF(VLOOKUP(E1659,Locations[State],1,0)=E1659,"Correct",)</f>
        <v>#N/A</v>
      </c>
    </row>
    <row r="1660" spans="5:21" x14ac:dyDescent="0.2">
      <c r="E1660" s="32"/>
      <c r="F1660" s="42"/>
      <c r="H1660" s="34"/>
      <c r="I1660" s="44"/>
      <c r="U1660" s="23" t="e">
        <f>IF(VLOOKUP(E1660,Locations[State],1,0)=E1660,"Correct",)</f>
        <v>#N/A</v>
      </c>
    </row>
    <row r="1661" spans="5:21" x14ac:dyDescent="0.2">
      <c r="E1661" s="32"/>
      <c r="F1661" s="42"/>
      <c r="H1661" s="34"/>
      <c r="I1661" s="44"/>
      <c r="U1661" s="23" t="e">
        <f>IF(VLOOKUP(E1661,Locations[State],1,0)=E1661,"Correct",)</f>
        <v>#N/A</v>
      </c>
    </row>
    <row r="1662" spans="5:21" x14ac:dyDescent="0.2">
      <c r="E1662" s="32"/>
      <c r="F1662" s="42"/>
      <c r="H1662" s="34"/>
      <c r="I1662" s="44"/>
      <c r="U1662" s="23" t="e">
        <f>IF(VLOOKUP(E1662,Locations[State],1,0)=E1662,"Correct",)</f>
        <v>#N/A</v>
      </c>
    </row>
    <row r="1663" spans="5:21" x14ac:dyDescent="0.2">
      <c r="E1663" s="32"/>
      <c r="F1663" s="42"/>
      <c r="H1663" s="34"/>
      <c r="I1663" s="44"/>
      <c r="U1663" s="23" t="e">
        <f>IF(VLOOKUP(E1663,Locations[State],1,0)=E1663,"Correct",)</f>
        <v>#N/A</v>
      </c>
    </row>
    <row r="1664" spans="5:21" x14ac:dyDescent="0.2">
      <c r="E1664" s="32"/>
      <c r="F1664" s="42"/>
      <c r="H1664" s="34"/>
      <c r="I1664" s="44"/>
      <c r="U1664" s="23" t="e">
        <f>IF(VLOOKUP(E1664,Locations[State],1,0)=E1664,"Correct",)</f>
        <v>#N/A</v>
      </c>
    </row>
    <row r="1665" spans="5:21" x14ac:dyDescent="0.2">
      <c r="E1665" s="32"/>
      <c r="F1665" s="42"/>
      <c r="H1665" s="34"/>
      <c r="I1665" s="44"/>
      <c r="U1665" s="23" t="e">
        <f>IF(VLOOKUP(E1665,Locations[State],1,0)=E1665,"Correct",)</f>
        <v>#N/A</v>
      </c>
    </row>
    <row r="1666" spans="5:21" x14ac:dyDescent="0.2">
      <c r="E1666" s="32"/>
      <c r="F1666" s="42"/>
      <c r="H1666" s="34"/>
      <c r="I1666" s="44"/>
      <c r="U1666" s="23" t="e">
        <f>IF(VLOOKUP(E1666,Locations[State],1,0)=E1666,"Correct",)</f>
        <v>#N/A</v>
      </c>
    </row>
    <row r="1667" spans="5:21" x14ac:dyDescent="0.2">
      <c r="E1667" s="32"/>
      <c r="F1667" s="42"/>
      <c r="H1667" s="34"/>
      <c r="I1667" s="44"/>
      <c r="U1667" s="23" t="e">
        <f>IF(VLOOKUP(E1667,Locations[State],1,0)=E1667,"Correct",)</f>
        <v>#N/A</v>
      </c>
    </row>
    <row r="1668" spans="5:21" x14ac:dyDescent="0.2">
      <c r="E1668" s="32"/>
      <c r="F1668" s="42"/>
      <c r="H1668" s="34"/>
      <c r="I1668" s="44"/>
      <c r="U1668" s="23" t="e">
        <f>IF(VLOOKUP(E1668,Locations[State],1,0)=E1668,"Correct",)</f>
        <v>#N/A</v>
      </c>
    </row>
    <row r="1669" spans="5:21" x14ac:dyDescent="0.2">
      <c r="E1669" s="32"/>
      <c r="F1669" s="42"/>
      <c r="H1669" s="34"/>
      <c r="I1669" s="44"/>
      <c r="U1669" s="23" t="e">
        <f>IF(VLOOKUP(E1669,Locations[State],1,0)=E1669,"Correct",)</f>
        <v>#N/A</v>
      </c>
    </row>
    <row r="1670" spans="5:21" x14ac:dyDescent="0.2">
      <c r="E1670" s="32"/>
      <c r="F1670" s="42"/>
      <c r="H1670" s="34"/>
      <c r="I1670" s="44"/>
      <c r="U1670" s="23" t="e">
        <f>IF(VLOOKUP(E1670,Locations[State],1,0)=E1670,"Correct",)</f>
        <v>#N/A</v>
      </c>
    </row>
    <row r="1671" spans="5:21" x14ac:dyDescent="0.2">
      <c r="E1671" s="32"/>
      <c r="F1671" s="42"/>
      <c r="H1671" s="34"/>
      <c r="I1671" s="44"/>
      <c r="U1671" s="23" t="e">
        <f>IF(VLOOKUP(E1671,Locations[State],1,0)=E1671,"Correct",)</f>
        <v>#N/A</v>
      </c>
    </row>
    <row r="1672" spans="5:21" x14ac:dyDescent="0.2">
      <c r="E1672" s="32"/>
      <c r="F1672" s="42"/>
      <c r="H1672" s="34"/>
      <c r="I1672" s="44"/>
      <c r="U1672" s="23" t="e">
        <f>IF(VLOOKUP(E1672,Locations[State],1,0)=E1672,"Correct",)</f>
        <v>#N/A</v>
      </c>
    </row>
    <row r="1673" spans="5:21" x14ac:dyDescent="0.2">
      <c r="E1673" s="32"/>
      <c r="F1673" s="42"/>
      <c r="H1673" s="34"/>
      <c r="I1673" s="44"/>
      <c r="U1673" s="23" t="e">
        <f>IF(VLOOKUP(E1673,Locations[State],1,0)=E1673,"Correct",)</f>
        <v>#N/A</v>
      </c>
    </row>
    <row r="1674" spans="5:21" x14ac:dyDescent="0.2">
      <c r="E1674" s="32"/>
      <c r="F1674" s="42"/>
      <c r="H1674" s="34"/>
      <c r="I1674" s="44"/>
      <c r="U1674" s="23" t="e">
        <f>IF(VLOOKUP(E1674,Locations[State],1,0)=E1674,"Correct",)</f>
        <v>#N/A</v>
      </c>
    </row>
    <row r="1675" spans="5:21" x14ac:dyDescent="0.2">
      <c r="E1675" s="32"/>
      <c r="F1675" s="42"/>
      <c r="H1675" s="34"/>
      <c r="I1675" s="44"/>
      <c r="U1675" s="23" t="e">
        <f>IF(VLOOKUP(E1675,Locations[State],1,0)=E1675,"Correct",)</f>
        <v>#N/A</v>
      </c>
    </row>
    <row r="1676" spans="5:21" x14ac:dyDescent="0.2">
      <c r="E1676" s="32"/>
      <c r="F1676" s="42"/>
      <c r="H1676" s="34"/>
      <c r="I1676" s="44"/>
      <c r="U1676" s="23" t="e">
        <f>IF(VLOOKUP(E1676,Locations[State],1,0)=E1676,"Correct",)</f>
        <v>#N/A</v>
      </c>
    </row>
    <row r="1677" spans="5:21" x14ac:dyDescent="0.2">
      <c r="E1677" s="32"/>
      <c r="F1677" s="42"/>
      <c r="H1677" s="34"/>
      <c r="I1677" s="44"/>
      <c r="U1677" s="23" t="e">
        <f>IF(VLOOKUP(E1677,Locations[State],1,0)=E1677,"Correct",)</f>
        <v>#N/A</v>
      </c>
    </row>
    <row r="1678" spans="5:21" x14ac:dyDescent="0.2">
      <c r="E1678" s="32"/>
      <c r="F1678" s="42"/>
      <c r="H1678" s="34"/>
      <c r="I1678" s="44"/>
      <c r="U1678" s="23" t="e">
        <f>IF(VLOOKUP(E1678,Locations[State],1,0)=E1678,"Correct",)</f>
        <v>#N/A</v>
      </c>
    </row>
    <row r="1679" spans="5:21" x14ac:dyDescent="0.2">
      <c r="E1679" s="32"/>
      <c r="F1679" s="42"/>
      <c r="H1679" s="34"/>
      <c r="I1679" s="44"/>
      <c r="U1679" s="23" t="e">
        <f>IF(VLOOKUP(E1679,Locations[State],1,0)=E1679,"Correct",)</f>
        <v>#N/A</v>
      </c>
    </row>
    <row r="1680" spans="5:21" x14ac:dyDescent="0.2">
      <c r="E1680" s="32"/>
      <c r="F1680" s="42"/>
      <c r="H1680" s="34"/>
      <c r="I1680" s="44"/>
      <c r="U1680" s="23" t="e">
        <f>IF(VLOOKUP(E1680,Locations[State],1,0)=E1680,"Correct",)</f>
        <v>#N/A</v>
      </c>
    </row>
    <row r="1681" spans="5:21" x14ac:dyDescent="0.2">
      <c r="E1681" s="32"/>
      <c r="F1681" s="42"/>
      <c r="H1681" s="34"/>
      <c r="I1681" s="44"/>
      <c r="U1681" s="23" t="e">
        <f>IF(VLOOKUP(E1681,Locations[State],1,0)=E1681,"Correct",)</f>
        <v>#N/A</v>
      </c>
    </row>
    <row r="1682" spans="5:21" x14ac:dyDescent="0.2">
      <c r="E1682" s="32"/>
      <c r="F1682" s="42"/>
      <c r="H1682" s="34"/>
      <c r="I1682" s="44"/>
      <c r="U1682" s="23" t="e">
        <f>IF(VLOOKUP(E1682,Locations[State],1,0)=E1682,"Correct",)</f>
        <v>#N/A</v>
      </c>
    </row>
    <row r="1683" spans="5:21" x14ac:dyDescent="0.2">
      <c r="E1683" s="32"/>
      <c r="F1683" s="42"/>
      <c r="H1683" s="34"/>
      <c r="I1683" s="44"/>
      <c r="U1683" s="23" t="e">
        <f>IF(VLOOKUP(E1683,Locations[State],1,0)=E1683,"Correct",)</f>
        <v>#N/A</v>
      </c>
    </row>
    <row r="1684" spans="5:21" x14ac:dyDescent="0.2">
      <c r="E1684" s="32"/>
      <c r="F1684" s="42"/>
      <c r="H1684" s="34"/>
      <c r="I1684" s="44"/>
      <c r="U1684" s="23" t="e">
        <f>IF(VLOOKUP(E1684,Locations[State],1,0)=E1684,"Correct",)</f>
        <v>#N/A</v>
      </c>
    </row>
    <row r="1685" spans="5:21" x14ac:dyDescent="0.2">
      <c r="E1685" s="32"/>
      <c r="F1685" s="42"/>
      <c r="H1685" s="34"/>
      <c r="I1685" s="44"/>
      <c r="U1685" s="23" t="e">
        <f>IF(VLOOKUP(E1685,Locations[State],1,0)=E1685,"Correct",)</f>
        <v>#N/A</v>
      </c>
    </row>
    <row r="1686" spans="5:21" x14ac:dyDescent="0.2">
      <c r="E1686" s="32"/>
      <c r="F1686" s="42"/>
      <c r="H1686" s="34"/>
      <c r="I1686" s="44"/>
      <c r="U1686" s="23" t="e">
        <f>IF(VLOOKUP(E1686,Locations[State],1,0)=E1686,"Correct",)</f>
        <v>#N/A</v>
      </c>
    </row>
    <row r="1687" spans="5:21" x14ac:dyDescent="0.2">
      <c r="E1687" s="32"/>
      <c r="F1687" s="42"/>
      <c r="H1687" s="34"/>
      <c r="I1687" s="44"/>
      <c r="U1687" s="23" t="e">
        <f>IF(VLOOKUP(E1687,Locations[State],1,0)=E1687,"Correct",)</f>
        <v>#N/A</v>
      </c>
    </row>
    <row r="1688" spans="5:21" x14ac:dyDescent="0.2">
      <c r="E1688" s="32"/>
      <c r="F1688" s="42"/>
      <c r="H1688" s="34"/>
      <c r="I1688" s="44"/>
      <c r="U1688" s="23" t="e">
        <f>IF(VLOOKUP(E1688,Locations[State],1,0)=E1688,"Correct",)</f>
        <v>#N/A</v>
      </c>
    </row>
    <row r="1689" spans="5:21" x14ac:dyDescent="0.2">
      <c r="E1689" s="32"/>
      <c r="F1689" s="42"/>
      <c r="H1689" s="34"/>
      <c r="I1689" s="44"/>
      <c r="U1689" s="23" t="e">
        <f>IF(VLOOKUP(E1689,Locations[State],1,0)=E1689,"Correct",)</f>
        <v>#N/A</v>
      </c>
    </row>
    <row r="1690" spans="5:21" x14ac:dyDescent="0.2">
      <c r="E1690" s="32"/>
      <c r="F1690" s="42"/>
      <c r="H1690" s="34"/>
      <c r="I1690" s="44"/>
      <c r="U1690" s="23" t="e">
        <f>IF(VLOOKUP(E1690,Locations[State],1,0)=E1690,"Correct",)</f>
        <v>#N/A</v>
      </c>
    </row>
    <row r="1691" spans="5:21" x14ac:dyDescent="0.2">
      <c r="E1691" s="32"/>
      <c r="F1691" s="42"/>
      <c r="H1691" s="34"/>
      <c r="I1691" s="44"/>
      <c r="U1691" s="23" t="e">
        <f>IF(VLOOKUP(E1691,Locations[State],1,0)=E1691,"Correct",)</f>
        <v>#N/A</v>
      </c>
    </row>
    <row r="1692" spans="5:21" x14ac:dyDescent="0.2">
      <c r="E1692" s="32"/>
      <c r="F1692" s="42"/>
      <c r="H1692" s="34"/>
      <c r="I1692" s="44"/>
      <c r="U1692" s="23" t="e">
        <f>IF(VLOOKUP(E1692,Locations[State],1,0)=E1692,"Correct",)</f>
        <v>#N/A</v>
      </c>
    </row>
    <row r="1693" spans="5:21" x14ac:dyDescent="0.2">
      <c r="E1693" s="32"/>
      <c r="F1693" s="42"/>
      <c r="H1693" s="34"/>
      <c r="I1693" s="44"/>
      <c r="U1693" s="23" t="e">
        <f>IF(VLOOKUP(E1693,Locations[State],1,0)=E1693,"Correct",)</f>
        <v>#N/A</v>
      </c>
    </row>
    <row r="1694" spans="5:21" x14ac:dyDescent="0.2">
      <c r="E1694" s="32"/>
      <c r="F1694" s="42"/>
      <c r="H1694" s="34"/>
      <c r="I1694" s="44"/>
      <c r="U1694" s="23" t="e">
        <f>IF(VLOOKUP(E1694,Locations[State],1,0)=E1694,"Correct",)</f>
        <v>#N/A</v>
      </c>
    </row>
    <row r="1695" spans="5:21" x14ac:dyDescent="0.2">
      <c r="E1695" s="32"/>
      <c r="F1695" s="42"/>
      <c r="H1695" s="34"/>
      <c r="I1695" s="44"/>
      <c r="U1695" s="23" t="e">
        <f>IF(VLOOKUP(E1695,Locations[State],1,0)=E1695,"Correct",)</f>
        <v>#N/A</v>
      </c>
    </row>
    <row r="1696" spans="5:21" x14ac:dyDescent="0.2">
      <c r="E1696" s="32"/>
      <c r="F1696" s="42"/>
      <c r="H1696" s="34"/>
      <c r="I1696" s="44"/>
      <c r="U1696" s="23" t="e">
        <f>IF(VLOOKUP(E1696,Locations[State],1,0)=E1696,"Correct",)</f>
        <v>#N/A</v>
      </c>
    </row>
    <row r="1697" spans="5:21" x14ac:dyDescent="0.2">
      <c r="E1697" s="32"/>
      <c r="F1697" s="42"/>
      <c r="H1697" s="34"/>
      <c r="I1697" s="44"/>
      <c r="U1697" s="23" t="e">
        <f>IF(VLOOKUP(E1697,Locations[State],1,0)=E1697,"Correct",)</f>
        <v>#N/A</v>
      </c>
    </row>
    <row r="1698" spans="5:21" x14ac:dyDescent="0.2">
      <c r="E1698" s="32"/>
      <c r="F1698" s="42"/>
      <c r="H1698" s="34"/>
      <c r="I1698" s="44"/>
      <c r="U1698" s="23" t="e">
        <f>IF(VLOOKUP(E1698,Locations[State],1,0)=E1698,"Correct",)</f>
        <v>#N/A</v>
      </c>
    </row>
    <row r="1699" spans="5:21" x14ac:dyDescent="0.2">
      <c r="E1699" s="32"/>
      <c r="F1699" s="42"/>
      <c r="H1699" s="34"/>
      <c r="I1699" s="44"/>
      <c r="U1699" s="23" t="e">
        <f>IF(VLOOKUP(E1699,Locations[State],1,0)=E1699,"Correct",)</f>
        <v>#N/A</v>
      </c>
    </row>
    <row r="1700" spans="5:21" x14ac:dyDescent="0.2">
      <c r="E1700" s="32"/>
      <c r="F1700" s="42"/>
      <c r="H1700" s="34"/>
      <c r="I1700" s="44"/>
      <c r="U1700" s="23" t="e">
        <f>IF(VLOOKUP(E1700,Locations[State],1,0)=E1700,"Correct",)</f>
        <v>#N/A</v>
      </c>
    </row>
    <row r="1701" spans="5:21" x14ac:dyDescent="0.2">
      <c r="E1701" s="32"/>
      <c r="F1701" s="42"/>
      <c r="H1701" s="34"/>
      <c r="I1701" s="44"/>
      <c r="U1701" s="23" t="e">
        <f>IF(VLOOKUP(E1701,Locations[State],1,0)=E1701,"Correct",)</f>
        <v>#N/A</v>
      </c>
    </row>
    <row r="1702" spans="5:21" x14ac:dyDescent="0.2">
      <c r="E1702" s="32"/>
      <c r="F1702" s="42"/>
      <c r="H1702" s="34"/>
      <c r="I1702" s="44"/>
      <c r="U1702" s="23" t="e">
        <f>IF(VLOOKUP(E1702,Locations[State],1,0)=E1702,"Correct",)</f>
        <v>#N/A</v>
      </c>
    </row>
    <row r="1703" spans="5:21" x14ac:dyDescent="0.2">
      <c r="E1703" s="32"/>
      <c r="F1703" s="42"/>
      <c r="H1703" s="34"/>
      <c r="I1703" s="44"/>
      <c r="U1703" s="23" t="e">
        <f>IF(VLOOKUP(E1703,Locations[State],1,0)=E1703,"Correct",)</f>
        <v>#N/A</v>
      </c>
    </row>
    <row r="1704" spans="5:21" x14ac:dyDescent="0.2">
      <c r="E1704" s="32"/>
      <c r="F1704" s="42"/>
      <c r="H1704" s="34"/>
      <c r="I1704" s="44"/>
      <c r="U1704" s="23" t="e">
        <f>IF(VLOOKUP(E1704,Locations[State],1,0)=E1704,"Correct",)</f>
        <v>#N/A</v>
      </c>
    </row>
    <row r="1705" spans="5:21" x14ac:dyDescent="0.2">
      <c r="E1705" s="32"/>
      <c r="F1705" s="42"/>
      <c r="H1705" s="34"/>
      <c r="I1705" s="44"/>
      <c r="U1705" s="23" t="e">
        <f>IF(VLOOKUP(E1705,Locations[State],1,0)=E1705,"Correct",)</f>
        <v>#N/A</v>
      </c>
    </row>
    <row r="1706" spans="5:21" x14ac:dyDescent="0.2">
      <c r="E1706" s="32"/>
      <c r="F1706" s="42"/>
      <c r="H1706" s="34"/>
      <c r="I1706" s="44"/>
      <c r="U1706" s="23" t="e">
        <f>IF(VLOOKUP(E1706,Locations[State],1,0)=E1706,"Correct",)</f>
        <v>#N/A</v>
      </c>
    </row>
    <row r="1707" spans="5:21" x14ac:dyDescent="0.2">
      <c r="E1707" s="32"/>
      <c r="F1707" s="42"/>
      <c r="H1707" s="34"/>
      <c r="I1707" s="44"/>
      <c r="U1707" s="23" t="e">
        <f>IF(VLOOKUP(E1707,Locations[State],1,0)=E1707,"Correct",)</f>
        <v>#N/A</v>
      </c>
    </row>
    <row r="1708" spans="5:21" x14ac:dyDescent="0.2">
      <c r="E1708" s="32"/>
      <c r="F1708" s="42"/>
      <c r="H1708" s="34"/>
      <c r="I1708" s="44"/>
      <c r="U1708" s="23" t="e">
        <f>IF(VLOOKUP(E1708,Locations[State],1,0)=E1708,"Correct",)</f>
        <v>#N/A</v>
      </c>
    </row>
    <row r="1709" spans="5:21" x14ac:dyDescent="0.2">
      <c r="E1709" s="32"/>
      <c r="F1709" s="42"/>
      <c r="H1709" s="34"/>
      <c r="I1709" s="44"/>
      <c r="U1709" s="23" t="e">
        <f>IF(VLOOKUP(E1709,Locations[State],1,0)=E1709,"Correct",)</f>
        <v>#N/A</v>
      </c>
    </row>
    <row r="1710" spans="5:21" x14ac:dyDescent="0.2">
      <c r="E1710" s="32"/>
      <c r="F1710" s="42"/>
      <c r="H1710" s="34"/>
      <c r="I1710" s="44"/>
      <c r="U1710" s="23" t="e">
        <f>IF(VLOOKUP(E1710,Locations[State],1,0)=E1710,"Correct",)</f>
        <v>#N/A</v>
      </c>
    </row>
    <row r="1711" spans="5:21" x14ac:dyDescent="0.2">
      <c r="E1711" s="32"/>
      <c r="F1711" s="42"/>
      <c r="H1711" s="34"/>
      <c r="I1711" s="44"/>
      <c r="U1711" s="23" t="e">
        <f>IF(VLOOKUP(E1711,Locations[State],1,0)=E1711,"Correct",)</f>
        <v>#N/A</v>
      </c>
    </row>
    <row r="1712" spans="5:21" x14ac:dyDescent="0.2">
      <c r="E1712" s="32"/>
      <c r="F1712" s="42"/>
      <c r="H1712" s="34"/>
      <c r="I1712" s="44"/>
      <c r="U1712" s="23" t="e">
        <f>IF(VLOOKUP(E1712,Locations[State],1,0)=E1712,"Correct",)</f>
        <v>#N/A</v>
      </c>
    </row>
    <row r="1713" spans="5:21" x14ac:dyDescent="0.2">
      <c r="E1713" s="32"/>
      <c r="F1713" s="42"/>
      <c r="H1713" s="34"/>
      <c r="I1713" s="44"/>
      <c r="U1713" s="23" t="e">
        <f>IF(VLOOKUP(E1713,Locations[State],1,0)=E1713,"Correct",)</f>
        <v>#N/A</v>
      </c>
    </row>
    <row r="1714" spans="5:21" x14ac:dyDescent="0.2">
      <c r="E1714" s="32"/>
      <c r="F1714" s="42"/>
      <c r="H1714" s="34"/>
      <c r="I1714" s="44"/>
      <c r="U1714" s="23" t="e">
        <f>IF(VLOOKUP(E1714,Locations[State],1,0)=E1714,"Correct",)</f>
        <v>#N/A</v>
      </c>
    </row>
    <row r="1715" spans="5:21" x14ac:dyDescent="0.2">
      <c r="E1715" s="32"/>
      <c r="F1715" s="42"/>
      <c r="H1715" s="34"/>
      <c r="I1715" s="44"/>
      <c r="U1715" s="23" t="e">
        <f>IF(VLOOKUP(E1715,Locations[State],1,0)=E1715,"Correct",)</f>
        <v>#N/A</v>
      </c>
    </row>
    <row r="1716" spans="5:21" x14ac:dyDescent="0.2">
      <c r="E1716" s="32"/>
      <c r="F1716" s="42"/>
      <c r="H1716" s="34"/>
      <c r="I1716" s="44"/>
      <c r="U1716" s="23" t="e">
        <f>IF(VLOOKUP(E1716,Locations[State],1,0)=E1716,"Correct",)</f>
        <v>#N/A</v>
      </c>
    </row>
    <row r="1717" spans="5:21" x14ac:dyDescent="0.2">
      <c r="E1717" s="32"/>
      <c r="F1717" s="42"/>
      <c r="H1717" s="34"/>
      <c r="I1717" s="44"/>
      <c r="U1717" s="23" t="e">
        <f>IF(VLOOKUP(E1717,Locations[State],1,0)=E1717,"Correct",)</f>
        <v>#N/A</v>
      </c>
    </row>
    <row r="1718" spans="5:21" x14ac:dyDescent="0.2">
      <c r="E1718" s="32"/>
      <c r="F1718" s="42"/>
      <c r="H1718" s="34"/>
      <c r="I1718" s="44"/>
      <c r="U1718" s="23" t="e">
        <f>IF(VLOOKUP(E1718,Locations[State],1,0)=E1718,"Correct",)</f>
        <v>#N/A</v>
      </c>
    </row>
    <row r="1719" spans="5:21" x14ac:dyDescent="0.2">
      <c r="E1719" s="32"/>
      <c r="F1719" s="42"/>
      <c r="H1719" s="34"/>
      <c r="I1719" s="44"/>
      <c r="U1719" s="23" t="e">
        <f>IF(VLOOKUP(E1719,Locations[State],1,0)=E1719,"Correct",)</f>
        <v>#N/A</v>
      </c>
    </row>
    <row r="1720" spans="5:21" x14ac:dyDescent="0.2">
      <c r="E1720" s="32"/>
      <c r="F1720" s="42"/>
      <c r="H1720" s="34"/>
      <c r="I1720" s="44"/>
      <c r="U1720" s="23" t="e">
        <f>IF(VLOOKUP(E1720,Locations[State],1,0)=E1720,"Correct",)</f>
        <v>#N/A</v>
      </c>
    </row>
    <row r="1721" spans="5:21" x14ac:dyDescent="0.2">
      <c r="E1721" s="32"/>
      <c r="F1721" s="42"/>
      <c r="H1721" s="34"/>
      <c r="I1721" s="44"/>
      <c r="U1721" s="23" t="e">
        <f>IF(VLOOKUP(E1721,Locations[State],1,0)=E1721,"Correct",)</f>
        <v>#N/A</v>
      </c>
    </row>
    <row r="1722" spans="5:21" x14ac:dyDescent="0.2">
      <c r="E1722" s="32"/>
      <c r="F1722" s="42"/>
      <c r="H1722" s="34"/>
      <c r="I1722" s="44"/>
      <c r="U1722" s="23" t="e">
        <f>IF(VLOOKUP(E1722,Locations[State],1,0)=E1722,"Correct",)</f>
        <v>#N/A</v>
      </c>
    </row>
    <row r="1723" spans="5:21" x14ac:dyDescent="0.2">
      <c r="E1723" s="32"/>
      <c r="F1723" s="42"/>
      <c r="H1723" s="34"/>
      <c r="I1723" s="44"/>
      <c r="U1723" s="23" t="e">
        <f>IF(VLOOKUP(E1723,Locations[State],1,0)=E1723,"Correct",)</f>
        <v>#N/A</v>
      </c>
    </row>
    <row r="1724" spans="5:21" x14ac:dyDescent="0.2">
      <c r="E1724" s="32"/>
      <c r="F1724" s="42"/>
      <c r="H1724" s="34"/>
      <c r="I1724" s="44"/>
      <c r="U1724" s="23" t="e">
        <f>IF(VLOOKUP(E1724,Locations[State],1,0)=E1724,"Correct",)</f>
        <v>#N/A</v>
      </c>
    </row>
    <row r="1725" spans="5:21" x14ac:dyDescent="0.2">
      <c r="E1725" s="32"/>
      <c r="F1725" s="42"/>
      <c r="H1725" s="34"/>
      <c r="I1725" s="44"/>
      <c r="U1725" s="23" t="e">
        <f>IF(VLOOKUP(E1725,Locations[State],1,0)=E1725,"Correct",)</f>
        <v>#N/A</v>
      </c>
    </row>
    <row r="1726" spans="5:21" x14ac:dyDescent="0.2">
      <c r="E1726" s="32"/>
      <c r="F1726" s="42"/>
      <c r="H1726" s="34"/>
      <c r="I1726" s="44"/>
      <c r="U1726" s="23" t="e">
        <f>IF(VLOOKUP(E1726,Locations[State],1,0)=E1726,"Correct",)</f>
        <v>#N/A</v>
      </c>
    </row>
    <row r="1727" spans="5:21" x14ac:dyDescent="0.2">
      <c r="E1727" s="32"/>
      <c r="F1727" s="42"/>
      <c r="H1727" s="34"/>
      <c r="I1727" s="44"/>
      <c r="U1727" s="23" t="e">
        <f>IF(VLOOKUP(E1727,Locations[State],1,0)=E1727,"Correct",)</f>
        <v>#N/A</v>
      </c>
    </row>
    <row r="1728" spans="5:21" x14ac:dyDescent="0.2">
      <c r="E1728" s="32"/>
      <c r="F1728" s="42"/>
      <c r="H1728" s="34"/>
      <c r="I1728" s="44"/>
      <c r="U1728" s="23" t="e">
        <f>IF(VLOOKUP(E1728,Locations[State],1,0)=E1728,"Correct",)</f>
        <v>#N/A</v>
      </c>
    </row>
    <row r="1729" spans="5:21" x14ac:dyDescent="0.2">
      <c r="E1729" s="32"/>
      <c r="F1729" s="42"/>
      <c r="H1729" s="34"/>
      <c r="I1729" s="44"/>
      <c r="U1729" s="23" t="e">
        <f>IF(VLOOKUP(E1729,Locations[State],1,0)=E1729,"Correct",)</f>
        <v>#N/A</v>
      </c>
    </row>
    <row r="1730" spans="5:21" x14ac:dyDescent="0.2">
      <c r="E1730" s="32"/>
      <c r="F1730" s="42"/>
      <c r="H1730" s="34"/>
      <c r="I1730" s="44"/>
      <c r="U1730" s="23" t="e">
        <f>IF(VLOOKUP(E1730,Locations[State],1,0)=E1730,"Correct",)</f>
        <v>#N/A</v>
      </c>
    </row>
    <row r="1731" spans="5:21" x14ac:dyDescent="0.2">
      <c r="E1731" s="32"/>
      <c r="F1731" s="42"/>
      <c r="H1731" s="34"/>
      <c r="I1731" s="44"/>
      <c r="U1731" s="23" t="e">
        <f>IF(VLOOKUP(E1731,Locations[State],1,0)=E1731,"Correct",)</f>
        <v>#N/A</v>
      </c>
    </row>
    <row r="1732" spans="5:21" x14ac:dyDescent="0.2">
      <c r="E1732" s="32"/>
      <c r="F1732" s="42"/>
      <c r="H1732" s="34"/>
      <c r="I1732" s="44"/>
      <c r="U1732" s="23" t="e">
        <f>IF(VLOOKUP(E1732,Locations[State],1,0)=E1732,"Correct",)</f>
        <v>#N/A</v>
      </c>
    </row>
    <row r="1733" spans="5:21" x14ac:dyDescent="0.2">
      <c r="E1733" s="32"/>
      <c r="F1733" s="42"/>
      <c r="H1733" s="34"/>
      <c r="I1733" s="44"/>
      <c r="U1733" s="23" t="e">
        <f>IF(VLOOKUP(E1733,Locations[State],1,0)=E1733,"Correct",)</f>
        <v>#N/A</v>
      </c>
    </row>
    <row r="1734" spans="5:21" x14ac:dyDescent="0.2">
      <c r="E1734" s="32"/>
      <c r="F1734" s="42"/>
      <c r="H1734" s="34"/>
      <c r="I1734" s="44"/>
      <c r="U1734" s="23" t="e">
        <f>IF(VLOOKUP(E1734,Locations[State],1,0)=E1734,"Correct",)</f>
        <v>#N/A</v>
      </c>
    </row>
    <row r="1735" spans="5:21" x14ac:dyDescent="0.2">
      <c r="E1735" s="32"/>
      <c r="F1735" s="42"/>
      <c r="H1735" s="34"/>
      <c r="I1735" s="44"/>
      <c r="U1735" s="23" t="e">
        <f>IF(VLOOKUP(E1735,Locations[State],1,0)=E1735,"Correct",)</f>
        <v>#N/A</v>
      </c>
    </row>
    <row r="1736" spans="5:21" x14ac:dyDescent="0.2">
      <c r="E1736" s="32"/>
      <c r="F1736" s="42"/>
      <c r="H1736" s="34"/>
      <c r="I1736" s="44"/>
      <c r="U1736" s="23" t="e">
        <f>IF(VLOOKUP(E1736,Locations[State],1,0)=E1736,"Correct",)</f>
        <v>#N/A</v>
      </c>
    </row>
    <row r="1737" spans="5:21" x14ac:dyDescent="0.2">
      <c r="E1737" s="32"/>
      <c r="F1737" s="42"/>
      <c r="H1737" s="34"/>
      <c r="I1737" s="44"/>
      <c r="U1737" s="23" t="e">
        <f>IF(VLOOKUP(E1737,Locations[State],1,0)=E1737,"Correct",)</f>
        <v>#N/A</v>
      </c>
    </row>
    <row r="1738" spans="5:21" x14ac:dyDescent="0.2">
      <c r="E1738" s="32"/>
      <c r="F1738" s="42"/>
      <c r="H1738" s="34"/>
      <c r="I1738" s="44"/>
      <c r="U1738" s="23" t="e">
        <f>IF(VLOOKUP(E1738,Locations[State],1,0)=E1738,"Correct",)</f>
        <v>#N/A</v>
      </c>
    </row>
    <row r="1739" spans="5:21" x14ac:dyDescent="0.2">
      <c r="E1739" s="32"/>
      <c r="F1739" s="42"/>
      <c r="H1739" s="34"/>
      <c r="I1739" s="44"/>
      <c r="U1739" s="23" t="e">
        <f>IF(VLOOKUP(E1739,Locations[State],1,0)=E1739,"Correct",)</f>
        <v>#N/A</v>
      </c>
    </row>
    <row r="1740" spans="5:21" x14ac:dyDescent="0.2">
      <c r="E1740" s="32"/>
      <c r="F1740" s="42"/>
      <c r="H1740" s="34"/>
      <c r="I1740" s="44"/>
      <c r="U1740" s="23" t="e">
        <f>IF(VLOOKUP(E1740,Locations[State],1,0)=E1740,"Correct",)</f>
        <v>#N/A</v>
      </c>
    </row>
    <row r="1741" spans="5:21" x14ac:dyDescent="0.2">
      <c r="E1741" s="32"/>
      <c r="F1741" s="42"/>
      <c r="H1741" s="34"/>
      <c r="I1741" s="44"/>
      <c r="U1741" s="23" t="e">
        <f>IF(VLOOKUP(E1741,Locations[State],1,0)=E1741,"Correct",)</f>
        <v>#N/A</v>
      </c>
    </row>
    <row r="1742" spans="5:21" x14ac:dyDescent="0.2">
      <c r="E1742" s="32"/>
      <c r="F1742" s="42"/>
      <c r="H1742" s="34"/>
      <c r="I1742" s="44"/>
      <c r="U1742" s="23" t="e">
        <f>IF(VLOOKUP(E1742,Locations[State],1,0)=E1742,"Correct",)</f>
        <v>#N/A</v>
      </c>
    </row>
    <row r="1743" spans="5:21" x14ac:dyDescent="0.2">
      <c r="E1743" s="32"/>
      <c r="F1743" s="42"/>
      <c r="H1743" s="34"/>
      <c r="I1743" s="44"/>
      <c r="U1743" s="23" t="e">
        <f>IF(VLOOKUP(E1743,Locations[State],1,0)=E1743,"Correct",)</f>
        <v>#N/A</v>
      </c>
    </row>
    <row r="1744" spans="5:21" x14ac:dyDescent="0.2">
      <c r="E1744" s="32"/>
      <c r="F1744" s="42"/>
      <c r="H1744" s="34"/>
      <c r="I1744" s="44"/>
      <c r="U1744" s="23" t="e">
        <f>IF(VLOOKUP(E1744,Locations[State],1,0)=E1744,"Correct",)</f>
        <v>#N/A</v>
      </c>
    </row>
    <row r="1745" spans="5:21" x14ac:dyDescent="0.2">
      <c r="E1745" s="32"/>
      <c r="F1745" s="42"/>
      <c r="H1745" s="34"/>
      <c r="I1745" s="44"/>
      <c r="U1745" s="23" t="e">
        <f>IF(VLOOKUP(E1745,Locations[State],1,0)=E1745,"Correct",)</f>
        <v>#N/A</v>
      </c>
    </row>
    <row r="1746" spans="5:21" x14ac:dyDescent="0.2">
      <c r="E1746" s="32"/>
      <c r="F1746" s="42"/>
      <c r="H1746" s="34"/>
      <c r="I1746" s="44"/>
      <c r="U1746" s="23" t="e">
        <f>IF(VLOOKUP(E1746,Locations[State],1,0)=E1746,"Correct",)</f>
        <v>#N/A</v>
      </c>
    </row>
    <row r="1747" spans="5:21" x14ac:dyDescent="0.2">
      <c r="E1747" s="32"/>
      <c r="F1747" s="42"/>
      <c r="H1747" s="34"/>
      <c r="I1747" s="44"/>
      <c r="U1747" s="23" t="e">
        <f>IF(VLOOKUP(E1747,Locations[State],1,0)=E1747,"Correct",)</f>
        <v>#N/A</v>
      </c>
    </row>
    <row r="1748" spans="5:21" x14ac:dyDescent="0.2">
      <c r="E1748" s="32"/>
      <c r="F1748" s="42"/>
      <c r="H1748" s="34"/>
      <c r="I1748" s="44"/>
      <c r="U1748" s="23" t="e">
        <f>IF(VLOOKUP(E1748,Locations[State],1,0)=E1748,"Correct",)</f>
        <v>#N/A</v>
      </c>
    </row>
    <row r="1749" spans="5:21" x14ac:dyDescent="0.2">
      <c r="E1749" s="32"/>
      <c r="F1749" s="42"/>
      <c r="H1749" s="34"/>
      <c r="I1749" s="44"/>
      <c r="U1749" s="23" t="e">
        <f>IF(VLOOKUP(E1749,Locations[State],1,0)=E1749,"Correct",)</f>
        <v>#N/A</v>
      </c>
    </row>
    <row r="1750" spans="5:21" x14ac:dyDescent="0.2">
      <c r="E1750" s="32"/>
      <c r="F1750" s="42"/>
      <c r="H1750" s="34"/>
      <c r="I1750" s="44"/>
      <c r="U1750" s="23" t="e">
        <f>IF(VLOOKUP(E1750,Locations[State],1,0)=E1750,"Correct",)</f>
        <v>#N/A</v>
      </c>
    </row>
    <row r="1751" spans="5:21" x14ac:dyDescent="0.2">
      <c r="E1751" s="32"/>
      <c r="F1751" s="42"/>
      <c r="H1751" s="34"/>
      <c r="I1751" s="44"/>
      <c r="U1751" s="23" t="e">
        <f>IF(VLOOKUP(E1751,Locations[State],1,0)=E1751,"Correct",)</f>
        <v>#N/A</v>
      </c>
    </row>
    <row r="1752" spans="5:21" x14ac:dyDescent="0.2">
      <c r="E1752" s="32"/>
      <c r="F1752" s="42"/>
      <c r="H1752" s="34"/>
      <c r="I1752" s="44"/>
      <c r="U1752" s="23" t="e">
        <f>IF(VLOOKUP(E1752,Locations[State],1,0)=E1752,"Correct",)</f>
        <v>#N/A</v>
      </c>
    </row>
    <row r="1753" spans="5:21" x14ac:dyDescent="0.2">
      <c r="E1753" s="32"/>
      <c r="F1753" s="42"/>
      <c r="H1753" s="34"/>
      <c r="I1753" s="44"/>
      <c r="U1753" s="23" t="e">
        <f>IF(VLOOKUP(E1753,Locations[State],1,0)=E1753,"Correct",)</f>
        <v>#N/A</v>
      </c>
    </row>
    <row r="1754" spans="5:21" x14ac:dyDescent="0.2">
      <c r="E1754" s="32"/>
      <c r="F1754" s="42"/>
      <c r="H1754" s="34"/>
      <c r="I1754" s="44"/>
      <c r="U1754" s="23" t="e">
        <f>IF(VLOOKUP(E1754,Locations[State],1,0)=E1754,"Correct",)</f>
        <v>#N/A</v>
      </c>
    </row>
    <row r="1755" spans="5:21" x14ac:dyDescent="0.2">
      <c r="E1755" s="32"/>
      <c r="F1755" s="42"/>
      <c r="H1755" s="34"/>
      <c r="I1755" s="44"/>
      <c r="U1755" s="23" t="e">
        <f>IF(VLOOKUP(E1755,Locations[State],1,0)=E1755,"Correct",)</f>
        <v>#N/A</v>
      </c>
    </row>
    <row r="1756" spans="5:21" x14ac:dyDescent="0.2">
      <c r="E1756" s="32"/>
      <c r="F1756" s="42"/>
      <c r="H1756" s="34"/>
      <c r="I1756" s="44"/>
      <c r="U1756" s="23" t="e">
        <f>IF(VLOOKUP(E1756,Locations[State],1,0)=E1756,"Correct",)</f>
        <v>#N/A</v>
      </c>
    </row>
    <row r="1757" spans="5:21" x14ac:dyDescent="0.2">
      <c r="E1757" s="32"/>
      <c r="F1757" s="42"/>
      <c r="H1757" s="34"/>
      <c r="I1757" s="44"/>
      <c r="U1757" s="23" t="e">
        <f>IF(VLOOKUP(E1757,Locations[State],1,0)=E1757,"Correct",)</f>
        <v>#N/A</v>
      </c>
    </row>
    <row r="1758" spans="5:21" x14ac:dyDescent="0.2">
      <c r="E1758" s="32"/>
      <c r="F1758" s="42"/>
      <c r="H1758" s="34"/>
      <c r="I1758" s="44"/>
      <c r="U1758" s="23" t="e">
        <f>IF(VLOOKUP(E1758,Locations[State],1,0)=E1758,"Correct",)</f>
        <v>#N/A</v>
      </c>
    </row>
    <row r="1759" spans="5:21" x14ac:dyDescent="0.2">
      <c r="E1759" s="32"/>
      <c r="F1759" s="42"/>
      <c r="H1759" s="34"/>
      <c r="I1759" s="44"/>
      <c r="U1759" s="23" t="e">
        <f>IF(VLOOKUP(E1759,Locations[State],1,0)=E1759,"Correct",)</f>
        <v>#N/A</v>
      </c>
    </row>
    <row r="1760" spans="5:21" x14ac:dyDescent="0.2">
      <c r="E1760" s="32"/>
      <c r="F1760" s="42"/>
      <c r="H1760" s="34"/>
      <c r="I1760" s="44"/>
      <c r="U1760" s="23" t="e">
        <f>IF(VLOOKUP(E1760,Locations[State],1,0)=E1760,"Correct",)</f>
        <v>#N/A</v>
      </c>
    </row>
    <row r="1761" spans="5:21" x14ac:dyDescent="0.2">
      <c r="E1761" s="32"/>
      <c r="F1761" s="42"/>
      <c r="H1761" s="34"/>
      <c r="I1761" s="44"/>
      <c r="U1761" s="23" t="e">
        <f>IF(VLOOKUP(E1761,Locations[State],1,0)=E1761,"Correct",)</f>
        <v>#N/A</v>
      </c>
    </row>
    <row r="1762" spans="5:21" x14ac:dyDescent="0.2">
      <c r="E1762" s="32"/>
      <c r="F1762" s="42"/>
      <c r="H1762" s="34"/>
      <c r="I1762" s="44"/>
      <c r="U1762" s="23" t="e">
        <f>IF(VLOOKUP(E1762,Locations[State],1,0)=E1762,"Correct",)</f>
        <v>#N/A</v>
      </c>
    </row>
    <row r="1763" spans="5:21" x14ac:dyDescent="0.2">
      <c r="E1763" s="32"/>
      <c r="F1763" s="42"/>
      <c r="H1763" s="34"/>
      <c r="I1763" s="44"/>
      <c r="U1763" s="23" t="e">
        <f>IF(VLOOKUP(E1763,Locations[State],1,0)=E1763,"Correct",)</f>
        <v>#N/A</v>
      </c>
    </row>
    <row r="1764" spans="5:21" x14ac:dyDescent="0.2">
      <c r="E1764" s="32"/>
      <c r="F1764" s="42"/>
      <c r="H1764" s="34"/>
      <c r="I1764" s="44"/>
      <c r="U1764" s="23" t="e">
        <f>IF(VLOOKUP(E1764,Locations[State],1,0)=E1764,"Correct",)</f>
        <v>#N/A</v>
      </c>
    </row>
    <row r="1765" spans="5:21" x14ac:dyDescent="0.2">
      <c r="E1765" s="32"/>
      <c r="F1765" s="42"/>
      <c r="H1765" s="34"/>
      <c r="I1765" s="44"/>
      <c r="U1765" s="23" t="e">
        <f>IF(VLOOKUP(E1765,Locations[State],1,0)=E1765,"Correct",)</f>
        <v>#N/A</v>
      </c>
    </row>
    <row r="1766" spans="5:21" x14ac:dyDescent="0.2">
      <c r="E1766" s="32"/>
      <c r="F1766" s="42"/>
      <c r="H1766" s="34"/>
      <c r="I1766" s="44"/>
      <c r="U1766" s="23" t="e">
        <f>IF(VLOOKUP(E1766,Locations[State],1,0)=E1766,"Correct",)</f>
        <v>#N/A</v>
      </c>
    </row>
    <row r="1767" spans="5:21" x14ac:dyDescent="0.2">
      <c r="E1767" s="32"/>
      <c r="F1767" s="42"/>
      <c r="H1767" s="34"/>
      <c r="I1767" s="44"/>
      <c r="U1767" s="23" t="e">
        <f>IF(VLOOKUP(E1767,Locations[State],1,0)=E1767,"Correct",)</f>
        <v>#N/A</v>
      </c>
    </row>
    <row r="1768" spans="5:21" x14ac:dyDescent="0.2">
      <c r="E1768" s="32"/>
      <c r="F1768" s="42"/>
      <c r="H1768" s="34"/>
      <c r="I1768" s="44"/>
      <c r="U1768" s="23" t="e">
        <f>IF(VLOOKUP(E1768,Locations[State],1,0)=E1768,"Correct",)</f>
        <v>#N/A</v>
      </c>
    </row>
    <row r="1769" spans="5:21" x14ac:dyDescent="0.2">
      <c r="E1769" s="32"/>
      <c r="F1769" s="42"/>
      <c r="H1769" s="34"/>
      <c r="I1769" s="44"/>
      <c r="U1769" s="23" t="e">
        <f>IF(VLOOKUP(E1769,Locations[State],1,0)=E1769,"Correct",)</f>
        <v>#N/A</v>
      </c>
    </row>
    <row r="1770" spans="5:21" x14ac:dyDescent="0.2">
      <c r="E1770" s="32"/>
      <c r="F1770" s="42"/>
      <c r="H1770" s="34"/>
      <c r="I1770" s="44"/>
      <c r="U1770" s="23" t="e">
        <f>IF(VLOOKUP(E1770,Locations[State],1,0)=E1770,"Correct",)</f>
        <v>#N/A</v>
      </c>
    </row>
    <row r="1771" spans="5:21" x14ac:dyDescent="0.2">
      <c r="E1771" s="32"/>
      <c r="F1771" s="42"/>
      <c r="H1771" s="34"/>
      <c r="I1771" s="44"/>
      <c r="U1771" s="23" t="e">
        <f>IF(VLOOKUP(E1771,Locations[State],1,0)=E1771,"Correct",)</f>
        <v>#N/A</v>
      </c>
    </row>
    <row r="1772" spans="5:21" x14ac:dyDescent="0.2">
      <c r="E1772" s="32"/>
      <c r="F1772" s="42"/>
      <c r="H1772" s="34"/>
      <c r="I1772" s="44"/>
      <c r="U1772" s="23" t="e">
        <f>IF(VLOOKUP(E1772,Locations[State],1,0)=E1772,"Correct",)</f>
        <v>#N/A</v>
      </c>
    </row>
    <row r="1773" spans="5:21" x14ac:dyDescent="0.2">
      <c r="E1773" s="32"/>
      <c r="F1773" s="42"/>
      <c r="H1773" s="34"/>
      <c r="I1773" s="44"/>
      <c r="U1773" s="23" t="e">
        <f>IF(VLOOKUP(E1773,Locations[State],1,0)=E1773,"Correct",)</f>
        <v>#N/A</v>
      </c>
    </row>
    <row r="1774" spans="5:21" x14ac:dyDescent="0.2">
      <c r="E1774" s="32"/>
      <c r="F1774" s="42"/>
      <c r="H1774" s="34"/>
      <c r="I1774" s="44"/>
      <c r="U1774" s="23" t="e">
        <f>IF(VLOOKUP(E1774,Locations[State],1,0)=E1774,"Correct",)</f>
        <v>#N/A</v>
      </c>
    </row>
    <row r="1775" spans="5:21" x14ac:dyDescent="0.2">
      <c r="E1775" s="32"/>
      <c r="F1775" s="42"/>
      <c r="H1775" s="34"/>
      <c r="I1775" s="44"/>
      <c r="U1775" s="23" t="e">
        <f>IF(VLOOKUP(E1775,Locations[State],1,0)=E1775,"Correct",)</f>
        <v>#N/A</v>
      </c>
    </row>
    <row r="1776" spans="5:21" x14ac:dyDescent="0.2">
      <c r="E1776" s="32"/>
      <c r="F1776" s="42"/>
      <c r="H1776" s="34"/>
      <c r="I1776" s="44"/>
      <c r="U1776" s="23" t="e">
        <f>IF(VLOOKUP(E1776,Locations[State],1,0)=E1776,"Correct",)</f>
        <v>#N/A</v>
      </c>
    </row>
    <row r="1777" spans="5:21" x14ac:dyDescent="0.2">
      <c r="E1777" s="32"/>
      <c r="F1777" s="42"/>
      <c r="H1777" s="34"/>
      <c r="I1777" s="44"/>
      <c r="U1777" s="23" t="e">
        <f>IF(VLOOKUP(E1777,Locations[State],1,0)=E1777,"Correct",)</f>
        <v>#N/A</v>
      </c>
    </row>
    <row r="1778" spans="5:21" x14ac:dyDescent="0.2">
      <c r="E1778" s="32"/>
      <c r="F1778" s="42"/>
      <c r="H1778" s="34"/>
      <c r="I1778" s="44"/>
      <c r="U1778" s="23" t="e">
        <f>IF(VLOOKUP(E1778,Locations[State],1,0)=E1778,"Correct",)</f>
        <v>#N/A</v>
      </c>
    </row>
    <row r="1779" spans="5:21" x14ac:dyDescent="0.2">
      <c r="E1779" s="32"/>
      <c r="F1779" s="42"/>
      <c r="H1779" s="34"/>
      <c r="I1779" s="44"/>
      <c r="U1779" s="23" t="e">
        <f>IF(VLOOKUP(E1779,Locations[State],1,0)=E1779,"Correct",)</f>
        <v>#N/A</v>
      </c>
    </row>
    <row r="1780" spans="5:21" x14ac:dyDescent="0.2">
      <c r="E1780" s="32"/>
      <c r="F1780" s="42"/>
      <c r="H1780" s="34"/>
      <c r="I1780" s="44"/>
      <c r="U1780" s="23" t="e">
        <f>IF(VLOOKUP(E1780,Locations[State],1,0)=E1780,"Correct",)</f>
        <v>#N/A</v>
      </c>
    </row>
    <row r="1781" spans="5:21" x14ac:dyDescent="0.2">
      <c r="E1781" s="32"/>
      <c r="F1781" s="42"/>
      <c r="H1781" s="34"/>
      <c r="I1781" s="44"/>
      <c r="U1781" s="23" t="e">
        <f>IF(VLOOKUP(E1781,Locations[State],1,0)=E1781,"Correct",)</f>
        <v>#N/A</v>
      </c>
    </row>
    <row r="1782" spans="5:21" x14ac:dyDescent="0.2">
      <c r="E1782" s="32"/>
      <c r="F1782" s="42"/>
      <c r="H1782" s="34"/>
      <c r="I1782" s="44"/>
      <c r="U1782" s="23" t="e">
        <f>IF(VLOOKUP(E1782,Locations[State],1,0)=E1782,"Correct",)</f>
        <v>#N/A</v>
      </c>
    </row>
    <row r="1783" spans="5:21" x14ac:dyDescent="0.2">
      <c r="E1783" s="32"/>
      <c r="F1783" s="42"/>
      <c r="H1783" s="34"/>
      <c r="I1783" s="44"/>
      <c r="U1783" s="23" t="e">
        <f>IF(VLOOKUP(E1783,Locations[State],1,0)=E1783,"Correct",)</f>
        <v>#N/A</v>
      </c>
    </row>
    <row r="1784" spans="5:21" x14ac:dyDescent="0.2">
      <c r="E1784" s="32"/>
      <c r="F1784" s="42"/>
      <c r="H1784" s="34"/>
      <c r="I1784" s="44"/>
      <c r="U1784" s="23" t="e">
        <f>IF(VLOOKUP(E1784,Locations[State],1,0)=E1784,"Correct",)</f>
        <v>#N/A</v>
      </c>
    </row>
    <row r="1785" spans="5:21" x14ac:dyDescent="0.2">
      <c r="E1785" s="32"/>
      <c r="F1785" s="42"/>
      <c r="H1785" s="34"/>
      <c r="I1785" s="44"/>
      <c r="U1785" s="23" t="e">
        <f>IF(VLOOKUP(E1785,Locations[State],1,0)=E1785,"Correct",)</f>
        <v>#N/A</v>
      </c>
    </row>
    <row r="1786" spans="5:21" x14ac:dyDescent="0.2">
      <c r="E1786" s="32"/>
      <c r="F1786" s="42"/>
      <c r="H1786" s="34"/>
      <c r="I1786" s="44"/>
      <c r="U1786" s="23" t="e">
        <f>IF(VLOOKUP(E1786,Locations[State],1,0)=E1786,"Correct",)</f>
        <v>#N/A</v>
      </c>
    </row>
    <row r="1787" spans="5:21" x14ac:dyDescent="0.2">
      <c r="E1787" s="32"/>
      <c r="F1787" s="42"/>
      <c r="H1787" s="34"/>
      <c r="I1787" s="44"/>
      <c r="U1787" s="23" t="e">
        <f>IF(VLOOKUP(E1787,Locations[State],1,0)=E1787,"Correct",)</f>
        <v>#N/A</v>
      </c>
    </row>
    <row r="1788" spans="5:21" x14ac:dyDescent="0.2">
      <c r="E1788" s="32"/>
      <c r="F1788" s="42"/>
      <c r="H1788" s="34"/>
      <c r="I1788" s="44"/>
      <c r="U1788" s="23" t="e">
        <f>IF(VLOOKUP(E1788,Locations[State],1,0)=E1788,"Correct",)</f>
        <v>#N/A</v>
      </c>
    </row>
    <row r="1789" spans="5:21" x14ac:dyDescent="0.2">
      <c r="E1789" s="32"/>
      <c r="F1789" s="42"/>
      <c r="H1789" s="34"/>
      <c r="I1789" s="44"/>
      <c r="U1789" s="23" t="e">
        <f>IF(VLOOKUP(E1789,Locations[State],1,0)=E1789,"Correct",)</f>
        <v>#N/A</v>
      </c>
    </row>
    <row r="1790" spans="5:21" x14ac:dyDescent="0.2">
      <c r="E1790" s="32"/>
      <c r="F1790" s="42"/>
      <c r="H1790" s="34"/>
      <c r="I1790" s="44"/>
      <c r="U1790" s="23" t="e">
        <f>IF(VLOOKUP(E1790,Locations[State],1,0)=E1790,"Correct",)</f>
        <v>#N/A</v>
      </c>
    </row>
    <row r="1791" spans="5:21" x14ac:dyDescent="0.2">
      <c r="E1791" s="32"/>
      <c r="F1791" s="42"/>
      <c r="H1791" s="34"/>
      <c r="I1791" s="44"/>
      <c r="U1791" s="23" t="e">
        <f>IF(VLOOKUP(E1791,Locations[State],1,0)=E1791,"Correct",)</f>
        <v>#N/A</v>
      </c>
    </row>
    <row r="1792" spans="5:21" x14ac:dyDescent="0.2">
      <c r="E1792" s="32"/>
      <c r="F1792" s="42"/>
      <c r="H1792" s="34"/>
      <c r="I1792" s="44"/>
      <c r="U1792" s="23" t="e">
        <f>IF(VLOOKUP(E1792,Locations[State],1,0)=E1792,"Correct",)</f>
        <v>#N/A</v>
      </c>
    </row>
    <row r="1793" spans="5:21" x14ac:dyDescent="0.2">
      <c r="E1793" s="32"/>
      <c r="F1793" s="42"/>
      <c r="H1793" s="34"/>
      <c r="I1793" s="44"/>
      <c r="U1793" s="23" t="e">
        <f>IF(VLOOKUP(E1793,Locations[State],1,0)=E1793,"Correct",)</f>
        <v>#N/A</v>
      </c>
    </row>
    <row r="1794" spans="5:21" x14ac:dyDescent="0.2">
      <c r="E1794" s="32"/>
      <c r="F1794" s="42"/>
      <c r="H1794" s="34"/>
      <c r="I1794" s="44"/>
      <c r="U1794" s="23" t="e">
        <f>IF(VLOOKUP(E1794,Locations[State],1,0)=E1794,"Correct",)</f>
        <v>#N/A</v>
      </c>
    </row>
    <row r="1795" spans="5:21" x14ac:dyDescent="0.2">
      <c r="E1795" s="32"/>
      <c r="F1795" s="42"/>
      <c r="H1795" s="34"/>
      <c r="I1795" s="44"/>
      <c r="U1795" s="23" t="e">
        <f>IF(VLOOKUP(E1795,Locations[State],1,0)=E1795,"Correct",)</f>
        <v>#N/A</v>
      </c>
    </row>
    <row r="1796" spans="5:21" x14ac:dyDescent="0.2">
      <c r="E1796" s="32"/>
      <c r="F1796" s="42"/>
      <c r="H1796" s="34"/>
      <c r="I1796" s="44"/>
      <c r="U1796" s="23" t="e">
        <f>IF(VLOOKUP(E1796,Locations[State],1,0)=E1796,"Correct",)</f>
        <v>#N/A</v>
      </c>
    </row>
    <row r="1797" spans="5:21" x14ac:dyDescent="0.2">
      <c r="E1797" s="32"/>
      <c r="F1797" s="42"/>
      <c r="H1797" s="34"/>
      <c r="I1797" s="44"/>
      <c r="U1797" s="23" t="e">
        <f>IF(VLOOKUP(E1797,Locations[State],1,0)=E1797,"Correct",)</f>
        <v>#N/A</v>
      </c>
    </row>
    <row r="1798" spans="5:21" x14ac:dyDescent="0.2">
      <c r="E1798" s="32"/>
      <c r="F1798" s="42"/>
      <c r="H1798" s="34"/>
      <c r="I1798" s="44"/>
      <c r="U1798" s="23" t="e">
        <f>IF(VLOOKUP(E1798,Locations[State],1,0)=E1798,"Correct",)</f>
        <v>#N/A</v>
      </c>
    </row>
    <row r="1799" spans="5:21" x14ac:dyDescent="0.2">
      <c r="E1799" s="32"/>
      <c r="F1799" s="42"/>
      <c r="H1799" s="34"/>
      <c r="I1799" s="44"/>
      <c r="U1799" s="23" t="e">
        <f>IF(VLOOKUP(E1799,Locations[State],1,0)=E1799,"Correct",)</f>
        <v>#N/A</v>
      </c>
    </row>
    <row r="1800" spans="5:21" x14ac:dyDescent="0.2">
      <c r="E1800" s="32"/>
      <c r="F1800" s="42"/>
      <c r="H1800" s="34"/>
      <c r="I1800" s="44"/>
      <c r="U1800" s="23" t="e">
        <f>IF(VLOOKUP(E1800,Locations[State],1,0)=E1800,"Correct",)</f>
        <v>#N/A</v>
      </c>
    </row>
    <row r="1801" spans="5:21" x14ac:dyDescent="0.2">
      <c r="E1801" s="32"/>
      <c r="F1801" s="42"/>
      <c r="H1801" s="34"/>
      <c r="I1801" s="44"/>
      <c r="U1801" s="23" t="e">
        <f>IF(VLOOKUP(E1801,Locations[State],1,0)=E1801,"Correct",)</f>
        <v>#N/A</v>
      </c>
    </row>
    <row r="1802" spans="5:21" x14ac:dyDescent="0.2">
      <c r="E1802" s="32"/>
      <c r="F1802" s="42"/>
      <c r="H1802" s="34"/>
      <c r="I1802" s="44"/>
      <c r="U1802" s="23" t="e">
        <f>IF(VLOOKUP(E1802,Locations[State],1,0)=E1802,"Correct",)</f>
        <v>#N/A</v>
      </c>
    </row>
    <row r="1803" spans="5:21" x14ac:dyDescent="0.2">
      <c r="E1803" s="32"/>
      <c r="F1803" s="42"/>
      <c r="H1803" s="34"/>
      <c r="I1803" s="44"/>
      <c r="U1803" s="23" t="e">
        <f>IF(VLOOKUP(E1803,Locations[State],1,0)=E1803,"Correct",)</f>
        <v>#N/A</v>
      </c>
    </row>
    <row r="1804" spans="5:21" x14ac:dyDescent="0.2">
      <c r="E1804" s="32"/>
      <c r="F1804" s="42"/>
      <c r="H1804" s="34"/>
      <c r="I1804" s="44"/>
      <c r="U1804" s="23" t="e">
        <f>IF(VLOOKUP(E1804,Locations[State],1,0)=E1804,"Correct",)</f>
        <v>#N/A</v>
      </c>
    </row>
    <row r="1805" spans="5:21" x14ac:dyDescent="0.2">
      <c r="E1805" s="32"/>
      <c r="F1805" s="42"/>
      <c r="H1805" s="34"/>
      <c r="I1805" s="44"/>
      <c r="U1805" s="23" t="e">
        <f>IF(VLOOKUP(E1805,Locations[State],1,0)=E1805,"Correct",)</f>
        <v>#N/A</v>
      </c>
    </row>
    <row r="1806" spans="5:21" x14ac:dyDescent="0.2">
      <c r="E1806" s="32"/>
      <c r="F1806" s="42"/>
      <c r="H1806" s="34"/>
      <c r="I1806" s="44"/>
      <c r="U1806" s="23" t="e">
        <f>IF(VLOOKUP(E1806,Locations[State],1,0)=E1806,"Correct",)</f>
        <v>#N/A</v>
      </c>
    </row>
    <row r="1807" spans="5:21" x14ac:dyDescent="0.2">
      <c r="E1807" s="32"/>
      <c r="F1807" s="42"/>
      <c r="H1807" s="34"/>
      <c r="I1807" s="44"/>
      <c r="U1807" s="23" t="e">
        <f>IF(VLOOKUP(E1807,Locations[State],1,0)=E1807,"Correct",)</f>
        <v>#N/A</v>
      </c>
    </row>
    <row r="1808" spans="5:21" x14ac:dyDescent="0.2">
      <c r="E1808" s="32"/>
      <c r="F1808" s="42"/>
      <c r="H1808" s="34"/>
      <c r="I1808" s="44"/>
      <c r="U1808" s="23" t="e">
        <f>IF(VLOOKUP(E1808,Locations[State],1,0)=E1808,"Correct",)</f>
        <v>#N/A</v>
      </c>
    </row>
    <row r="1809" spans="5:21" x14ac:dyDescent="0.2">
      <c r="E1809" s="32"/>
      <c r="F1809" s="42"/>
      <c r="H1809" s="34"/>
      <c r="I1809" s="44"/>
      <c r="U1809" s="23" t="e">
        <f>IF(VLOOKUP(E1809,Locations[State],1,0)=E1809,"Correct",)</f>
        <v>#N/A</v>
      </c>
    </row>
    <row r="1810" spans="5:21" x14ac:dyDescent="0.2">
      <c r="E1810" s="32"/>
      <c r="F1810" s="42"/>
      <c r="H1810" s="34"/>
      <c r="I1810" s="44"/>
      <c r="U1810" s="23" t="e">
        <f>IF(VLOOKUP(E1810,Locations[State],1,0)=E1810,"Correct",)</f>
        <v>#N/A</v>
      </c>
    </row>
    <row r="1811" spans="5:21" x14ac:dyDescent="0.2">
      <c r="E1811" s="32"/>
      <c r="F1811" s="42"/>
      <c r="H1811" s="34"/>
      <c r="I1811" s="44"/>
      <c r="U1811" s="23" t="e">
        <f>IF(VLOOKUP(E1811,Locations[State],1,0)=E1811,"Correct",)</f>
        <v>#N/A</v>
      </c>
    </row>
    <row r="1812" spans="5:21" x14ac:dyDescent="0.2">
      <c r="E1812" s="32"/>
      <c r="F1812" s="42"/>
      <c r="H1812" s="34"/>
      <c r="I1812" s="44"/>
      <c r="U1812" s="23" t="e">
        <f>IF(VLOOKUP(E1812,Locations[State],1,0)=E1812,"Correct",)</f>
        <v>#N/A</v>
      </c>
    </row>
    <row r="1813" spans="5:21" x14ac:dyDescent="0.2">
      <c r="E1813" s="32"/>
      <c r="F1813" s="42"/>
      <c r="H1813" s="34"/>
      <c r="I1813" s="44"/>
      <c r="U1813" s="23" t="e">
        <f>IF(VLOOKUP(E1813,Locations[State],1,0)=E1813,"Correct",)</f>
        <v>#N/A</v>
      </c>
    </row>
    <row r="1814" spans="5:21" x14ac:dyDescent="0.2">
      <c r="E1814" s="32"/>
      <c r="F1814" s="42"/>
      <c r="H1814" s="34"/>
      <c r="I1814" s="44"/>
      <c r="U1814" s="23" t="e">
        <f>IF(VLOOKUP(E1814,Locations[State],1,0)=E1814,"Correct",)</f>
        <v>#N/A</v>
      </c>
    </row>
    <row r="1815" spans="5:21" x14ac:dyDescent="0.2">
      <c r="E1815" s="32"/>
      <c r="F1815" s="42"/>
      <c r="H1815" s="34"/>
      <c r="I1815" s="44"/>
      <c r="U1815" s="23" t="e">
        <f>IF(VLOOKUP(E1815,Locations[State],1,0)=E1815,"Correct",)</f>
        <v>#N/A</v>
      </c>
    </row>
    <row r="1816" spans="5:21" x14ac:dyDescent="0.2">
      <c r="E1816" s="32"/>
      <c r="F1816" s="42"/>
      <c r="H1816" s="34"/>
      <c r="I1816" s="44"/>
      <c r="U1816" s="23" t="e">
        <f>IF(VLOOKUP(E1816,Locations[State],1,0)=E1816,"Correct",)</f>
        <v>#N/A</v>
      </c>
    </row>
    <row r="1817" spans="5:21" x14ac:dyDescent="0.2">
      <c r="E1817" s="32"/>
      <c r="F1817" s="42"/>
      <c r="H1817" s="34"/>
      <c r="I1817" s="44"/>
      <c r="U1817" s="23" t="e">
        <f>IF(VLOOKUP(E1817,Locations[State],1,0)=E1817,"Correct",)</f>
        <v>#N/A</v>
      </c>
    </row>
    <row r="1818" spans="5:21" x14ac:dyDescent="0.2">
      <c r="E1818" s="32"/>
      <c r="F1818" s="42"/>
      <c r="H1818" s="34"/>
      <c r="I1818" s="44"/>
      <c r="U1818" s="23" t="e">
        <f>IF(VLOOKUP(E1818,Locations[State],1,0)=E1818,"Correct",)</f>
        <v>#N/A</v>
      </c>
    </row>
    <row r="1819" spans="5:21" x14ac:dyDescent="0.2">
      <c r="E1819" s="32"/>
      <c r="F1819" s="42"/>
      <c r="H1819" s="34"/>
      <c r="I1819" s="44"/>
      <c r="U1819" s="23" t="e">
        <f>IF(VLOOKUP(E1819,Locations[State],1,0)=E1819,"Correct",)</f>
        <v>#N/A</v>
      </c>
    </row>
    <row r="1820" spans="5:21" x14ac:dyDescent="0.2">
      <c r="E1820" s="32"/>
      <c r="F1820" s="42"/>
      <c r="H1820" s="34"/>
      <c r="I1820" s="44"/>
      <c r="U1820" s="23" t="e">
        <f>IF(VLOOKUP(E1820,Locations[State],1,0)=E1820,"Correct",)</f>
        <v>#N/A</v>
      </c>
    </row>
    <row r="1821" spans="5:21" x14ac:dyDescent="0.2">
      <c r="E1821" s="32"/>
      <c r="F1821" s="42"/>
      <c r="H1821" s="34"/>
      <c r="I1821" s="44"/>
      <c r="U1821" s="23" t="e">
        <f>IF(VLOOKUP(E1821,Locations[State],1,0)=E1821,"Correct",)</f>
        <v>#N/A</v>
      </c>
    </row>
    <row r="1822" spans="5:21" x14ac:dyDescent="0.2">
      <c r="E1822" s="32"/>
      <c r="F1822" s="42"/>
      <c r="H1822" s="34"/>
      <c r="I1822" s="44"/>
      <c r="U1822" s="23" t="e">
        <f>IF(VLOOKUP(E1822,Locations[State],1,0)=E1822,"Correct",)</f>
        <v>#N/A</v>
      </c>
    </row>
    <row r="1823" spans="5:21" x14ac:dyDescent="0.2">
      <c r="E1823" s="32"/>
      <c r="F1823" s="42"/>
      <c r="H1823" s="34"/>
      <c r="I1823" s="44"/>
      <c r="U1823" s="23" t="e">
        <f>IF(VLOOKUP(E1823,Locations[State],1,0)=E1823,"Correct",)</f>
        <v>#N/A</v>
      </c>
    </row>
    <row r="1824" spans="5:21" x14ac:dyDescent="0.2">
      <c r="E1824" s="32"/>
      <c r="F1824" s="42"/>
      <c r="H1824" s="34"/>
      <c r="I1824" s="44"/>
      <c r="U1824" s="23" t="e">
        <f>IF(VLOOKUP(E1824,Locations[State],1,0)=E1824,"Correct",)</f>
        <v>#N/A</v>
      </c>
    </row>
    <row r="1825" spans="5:21" x14ac:dyDescent="0.2">
      <c r="E1825" s="32"/>
      <c r="F1825" s="42"/>
      <c r="H1825" s="34"/>
      <c r="I1825" s="44"/>
      <c r="U1825" s="23" t="e">
        <f>IF(VLOOKUP(E1825,Locations[State],1,0)=E1825,"Correct",)</f>
        <v>#N/A</v>
      </c>
    </row>
    <row r="1826" spans="5:21" x14ac:dyDescent="0.2">
      <c r="E1826" s="32"/>
      <c r="F1826" s="42"/>
      <c r="H1826" s="34"/>
      <c r="I1826" s="44"/>
      <c r="U1826" s="23" t="e">
        <f>IF(VLOOKUP(E1826,Locations[State],1,0)=E1826,"Correct",)</f>
        <v>#N/A</v>
      </c>
    </row>
    <row r="1827" spans="5:21" x14ac:dyDescent="0.2">
      <c r="E1827" s="32"/>
      <c r="F1827" s="42"/>
      <c r="H1827" s="34"/>
      <c r="I1827" s="44"/>
      <c r="U1827" s="23" t="e">
        <f>IF(VLOOKUP(E1827,Locations[State],1,0)=E1827,"Correct",)</f>
        <v>#N/A</v>
      </c>
    </row>
    <row r="1828" spans="5:21" x14ac:dyDescent="0.2">
      <c r="E1828" s="32"/>
      <c r="F1828" s="42"/>
      <c r="H1828" s="34"/>
      <c r="I1828" s="44"/>
      <c r="U1828" s="23" t="e">
        <f>IF(VLOOKUP(E1828,Locations[State],1,0)=E1828,"Correct",)</f>
        <v>#N/A</v>
      </c>
    </row>
    <row r="1829" spans="5:21" x14ac:dyDescent="0.2">
      <c r="E1829" s="32"/>
      <c r="F1829" s="42"/>
      <c r="H1829" s="34"/>
      <c r="I1829" s="44"/>
      <c r="U1829" s="23" t="e">
        <f>IF(VLOOKUP(E1829,Locations[State],1,0)=E1829,"Correct",)</f>
        <v>#N/A</v>
      </c>
    </row>
    <row r="1830" spans="5:21" x14ac:dyDescent="0.2">
      <c r="E1830" s="32"/>
      <c r="F1830" s="42"/>
      <c r="H1830" s="34"/>
      <c r="I1830" s="44"/>
      <c r="U1830" s="23" t="e">
        <f>IF(VLOOKUP(E1830,Locations[State],1,0)=E1830,"Correct",)</f>
        <v>#N/A</v>
      </c>
    </row>
    <row r="1831" spans="5:21" x14ac:dyDescent="0.2">
      <c r="E1831" s="32"/>
      <c r="F1831" s="42"/>
      <c r="H1831" s="34"/>
      <c r="I1831" s="44"/>
      <c r="U1831" s="23" t="e">
        <f>IF(VLOOKUP(E1831,Locations[State],1,0)=E1831,"Correct",)</f>
        <v>#N/A</v>
      </c>
    </row>
    <row r="1832" spans="5:21" x14ac:dyDescent="0.2">
      <c r="E1832" s="32"/>
      <c r="F1832" s="42"/>
      <c r="H1832" s="34"/>
      <c r="I1832" s="44"/>
      <c r="U1832" s="23" t="e">
        <f>IF(VLOOKUP(E1832,Locations[State],1,0)=E1832,"Correct",)</f>
        <v>#N/A</v>
      </c>
    </row>
    <row r="1833" spans="5:21" x14ac:dyDescent="0.2">
      <c r="E1833" s="32"/>
      <c r="F1833" s="42"/>
      <c r="H1833" s="34"/>
      <c r="I1833" s="44"/>
      <c r="U1833" s="23" t="e">
        <f>IF(VLOOKUP(E1833,Locations[State],1,0)=E1833,"Correct",)</f>
        <v>#N/A</v>
      </c>
    </row>
    <row r="1834" spans="5:21" x14ac:dyDescent="0.2">
      <c r="E1834" s="32"/>
      <c r="F1834" s="42"/>
      <c r="H1834" s="34"/>
      <c r="I1834" s="44"/>
      <c r="U1834" s="23" t="e">
        <f>IF(VLOOKUP(E1834,Locations[State],1,0)=E1834,"Correct",)</f>
        <v>#N/A</v>
      </c>
    </row>
    <row r="1835" spans="5:21" x14ac:dyDescent="0.2">
      <c r="E1835" s="32"/>
      <c r="F1835" s="42"/>
      <c r="H1835" s="34"/>
      <c r="I1835" s="44"/>
      <c r="U1835" s="23" t="e">
        <f>IF(VLOOKUP(E1835,Locations[State],1,0)=E1835,"Correct",)</f>
        <v>#N/A</v>
      </c>
    </row>
    <row r="1836" spans="5:21" x14ac:dyDescent="0.2">
      <c r="E1836" s="32"/>
      <c r="F1836" s="42"/>
      <c r="H1836" s="34"/>
      <c r="I1836" s="44"/>
      <c r="U1836" s="23" t="e">
        <f>IF(VLOOKUP(E1836,Locations[State],1,0)=E1836,"Correct",)</f>
        <v>#N/A</v>
      </c>
    </row>
    <row r="1837" spans="5:21" x14ac:dyDescent="0.2">
      <c r="E1837" s="32"/>
      <c r="F1837" s="42"/>
      <c r="H1837" s="34"/>
      <c r="I1837" s="44"/>
      <c r="U1837" s="23" t="e">
        <f>IF(VLOOKUP(E1837,Locations[State],1,0)=E1837,"Correct",)</f>
        <v>#N/A</v>
      </c>
    </row>
    <row r="1838" spans="5:21" x14ac:dyDescent="0.2">
      <c r="E1838" s="32"/>
      <c r="F1838" s="42"/>
      <c r="H1838" s="34"/>
      <c r="I1838" s="44"/>
      <c r="U1838" s="23" t="e">
        <f>IF(VLOOKUP(E1838,Locations[State],1,0)=E1838,"Correct",)</f>
        <v>#N/A</v>
      </c>
    </row>
    <row r="1839" spans="5:21" x14ac:dyDescent="0.2">
      <c r="E1839" s="32"/>
      <c r="F1839" s="42"/>
      <c r="H1839" s="34"/>
      <c r="I1839" s="44"/>
      <c r="U1839" s="23" t="e">
        <f>IF(VLOOKUP(E1839,Locations[State],1,0)=E1839,"Correct",)</f>
        <v>#N/A</v>
      </c>
    </row>
    <row r="1840" spans="5:21" x14ac:dyDescent="0.2">
      <c r="E1840" s="32"/>
      <c r="F1840" s="42"/>
      <c r="H1840" s="34"/>
      <c r="I1840" s="44"/>
      <c r="U1840" s="23" t="e">
        <f>IF(VLOOKUP(E1840,Locations[State],1,0)=E1840,"Correct",)</f>
        <v>#N/A</v>
      </c>
    </row>
    <row r="1841" spans="5:21" x14ac:dyDescent="0.2">
      <c r="E1841" s="32"/>
      <c r="F1841" s="42"/>
      <c r="H1841" s="34"/>
      <c r="I1841" s="44"/>
      <c r="U1841" s="23" t="e">
        <f>IF(VLOOKUP(E1841,Locations[State],1,0)=E1841,"Correct",)</f>
        <v>#N/A</v>
      </c>
    </row>
    <row r="1842" spans="5:21" x14ac:dyDescent="0.2">
      <c r="E1842" s="32"/>
      <c r="F1842" s="42"/>
      <c r="H1842" s="34"/>
      <c r="I1842" s="44"/>
      <c r="U1842" s="23" t="e">
        <f>IF(VLOOKUP(E1842,Locations[State],1,0)=E1842,"Correct",)</f>
        <v>#N/A</v>
      </c>
    </row>
    <row r="1843" spans="5:21" x14ac:dyDescent="0.2">
      <c r="E1843" s="32"/>
      <c r="F1843" s="42"/>
      <c r="H1843" s="34"/>
      <c r="I1843" s="44"/>
      <c r="U1843" s="23" t="e">
        <f>IF(VLOOKUP(E1843,Locations[State],1,0)=E1843,"Correct",)</f>
        <v>#N/A</v>
      </c>
    </row>
    <row r="1844" spans="5:21" x14ac:dyDescent="0.2">
      <c r="E1844" s="32"/>
      <c r="F1844" s="42"/>
      <c r="H1844" s="34"/>
      <c r="I1844" s="44"/>
      <c r="U1844" s="23" t="e">
        <f>IF(VLOOKUP(E1844,Locations[State],1,0)=E1844,"Correct",)</f>
        <v>#N/A</v>
      </c>
    </row>
    <row r="1845" spans="5:21" x14ac:dyDescent="0.2">
      <c r="E1845" s="32"/>
      <c r="F1845" s="42"/>
      <c r="H1845" s="34"/>
      <c r="I1845" s="44"/>
      <c r="U1845" s="23" t="e">
        <f>IF(VLOOKUP(E1845,Locations[State],1,0)=E1845,"Correct",)</f>
        <v>#N/A</v>
      </c>
    </row>
    <row r="1846" spans="5:21" x14ac:dyDescent="0.2">
      <c r="E1846" s="32"/>
      <c r="F1846" s="42"/>
      <c r="H1846" s="34"/>
      <c r="I1846" s="44"/>
      <c r="U1846" s="23" t="e">
        <f>IF(VLOOKUP(E1846,Locations[State],1,0)=E1846,"Correct",)</f>
        <v>#N/A</v>
      </c>
    </row>
    <row r="1847" spans="5:21" x14ac:dyDescent="0.2">
      <c r="E1847" s="32"/>
      <c r="F1847" s="42"/>
      <c r="H1847" s="34"/>
      <c r="I1847" s="44"/>
      <c r="U1847" s="23" t="e">
        <f>IF(VLOOKUP(E1847,Locations[State],1,0)=E1847,"Correct",)</f>
        <v>#N/A</v>
      </c>
    </row>
    <row r="1848" spans="5:21" x14ac:dyDescent="0.2">
      <c r="E1848" s="32"/>
      <c r="F1848" s="42"/>
      <c r="H1848" s="34"/>
      <c r="I1848" s="44"/>
      <c r="U1848" s="23" t="e">
        <f>IF(VLOOKUP(E1848,Locations[State],1,0)=E1848,"Correct",)</f>
        <v>#N/A</v>
      </c>
    </row>
    <row r="1849" spans="5:21" x14ac:dyDescent="0.2">
      <c r="E1849" s="32"/>
      <c r="F1849" s="42"/>
      <c r="H1849" s="34"/>
      <c r="I1849" s="44"/>
      <c r="U1849" s="23" t="e">
        <f>IF(VLOOKUP(E1849,Locations[State],1,0)=E1849,"Correct",)</f>
        <v>#N/A</v>
      </c>
    </row>
    <row r="1850" spans="5:21" x14ac:dyDescent="0.2">
      <c r="E1850" s="32"/>
      <c r="F1850" s="42"/>
      <c r="H1850" s="34"/>
      <c r="I1850" s="44"/>
      <c r="U1850" s="23" t="e">
        <f>IF(VLOOKUP(E1850,Locations[State],1,0)=E1850,"Correct",)</f>
        <v>#N/A</v>
      </c>
    </row>
    <row r="1851" spans="5:21" x14ac:dyDescent="0.2">
      <c r="E1851" s="32"/>
      <c r="F1851" s="42"/>
      <c r="H1851" s="34"/>
      <c r="I1851" s="44"/>
      <c r="U1851" s="23" t="e">
        <f>IF(VLOOKUP(E1851,Locations[State],1,0)=E1851,"Correct",)</f>
        <v>#N/A</v>
      </c>
    </row>
    <row r="1852" spans="5:21" x14ac:dyDescent="0.2">
      <c r="E1852" s="32"/>
      <c r="F1852" s="42"/>
      <c r="H1852" s="34"/>
      <c r="I1852" s="44"/>
      <c r="U1852" s="23" t="e">
        <f>IF(VLOOKUP(E1852,Locations[State],1,0)=E1852,"Correct",)</f>
        <v>#N/A</v>
      </c>
    </row>
    <row r="1853" spans="5:21" x14ac:dyDescent="0.2">
      <c r="E1853" s="32"/>
      <c r="F1853" s="42"/>
      <c r="H1853" s="34"/>
      <c r="I1853" s="44"/>
      <c r="U1853" s="23" t="e">
        <f>IF(VLOOKUP(E1853,Locations[State],1,0)=E1853,"Correct",)</f>
        <v>#N/A</v>
      </c>
    </row>
    <row r="1854" spans="5:21" x14ac:dyDescent="0.2">
      <c r="E1854" s="32"/>
      <c r="F1854" s="42"/>
      <c r="H1854" s="34"/>
      <c r="I1854" s="44"/>
      <c r="U1854" s="23" t="e">
        <f>IF(VLOOKUP(E1854,Locations[State],1,0)=E1854,"Correct",)</f>
        <v>#N/A</v>
      </c>
    </row>
    <row r="1855" spans="5:21" x14ac:dyDescent="0.2">
      <c r="E1855" s="32"/>
      <c r="F1855" s="42"/>
      <c r="H1855" s="34"/>
      <c r="I1855" s="44"/>
      <c r="U1855" s="23" t="e">
        <f>IF(VLOOKUP(E1855,Locations[State],1,0)=E1855,"Correct",)</f>
        <v>#N/A</v>
      </c>
    </row>
    <row r="1856" spans="5:21" x14ac:dyDescent="0.2">
      <c r="E1856" s="32"/>
      <c r="F1856" s="42"/>
      <c r="H1856" s="34"/>
      <c r="I1856" s="44"/>
      <c r="U1856" s="23" t="e">
        <f>IF(VLOOKUP(E1856,Locations[State],1,0)=E1856,"Correct",)</f>
        <v>#N/A</v>
      </c>
    </row>
    <row r="1857" spans="5:21" x14ac:dyDescent="0.2">
      <c r="E1857" s="32"/>
      <c r="F1857" s="42"/>
      <c r="H1857" s="34"/>
      <c r="I1857" s="44"/>
      <c r="U1857" s="23" t="e">
        <f>IF(VLOOKUP(E1857,Locations[State],1,0)=E1857,"Correct",)</f>
        <v>#N/A</v>
      </c>
    </row>
    <row r="1858" spans="5:21" x14ac:dyDescent="0.2">
      <c r="E1858" s="32"/>
      <c r="F1858" s="42"/>
      <c r="H1858" s="34"/>
      <c r="I1858" s="44"/>
      <c r="U1858" s="23" t="e">
        <f>IF(VLOOKUP(E1858,Locations[State],1,0)=E1858,"Correct",)</f>
        <v>#N/A</v>
      </c>
    </row>
    <row r="1859" spans="5:21" x14ac:dyDescent="0.2">
      <c r="E1859" s="32"/>
      <c r="F1859" s="42"/>
      <c r="H1859" s="34"/>
      <c r="I1859" s="44"/>
      <c r="U1859" s="23" t="e">
        <f>IF(VLOOKUP(E1859,Locations[State],1,0)=E1859,"Correct",)</f>
        <v>#N/A</v>
      </c>
    </row>
    <row r="1860" spans="5:21" x14ac:dyDescent="0.2">
      <c r="E1860" s="32"/>
      <c r="F1860" s="42"/>
      <c r="H1860" s="34"/>
      <c r="I1860" s="44"/>
      <c r="U1860" s="23" t="e">
        <f>IF(VLOOKUP(E1860,Locations[State],1,0)=E1860,"Correct",)</f>
        <v>#N/A</v>
      </c>
    </row>
    <row r="1861" spans="5:21" x14ac:dyDescent="0.2">
      <c r="E1861" s="32"/>
      <c r="F1861" s="42"/>
      <c r="H1861" s="34"/>
      <c r="I1861" s="44"/>
      <c r="U1861" s="23" t="e">
        <f>IF(VLOOKUP(E1861,Locations[State],1,0)=E1861,"Correct",)</f>
        <v>#N/A</v>
      </c>
    </row>
    <row r="1862" spans="5:21" x14ac:dyDescent="0.2">
      <c r="E1862" s="32"/>
      <c r="F1862" s="42"/>
      <c r="H1862" s="34"/>
      <c r="I1862" s="44"/>
      <c r="U1862" s="23" t="e">
        <f>IF(VLOOKUP(E1862,Locations[State],1,0)=E1862,"Correct",)</f>
        <v>#N/A</v>
      </c>
    </row>
    <row r="1863" spans="5:21" x14ac:dyDescent="0.2">
      <c r="E1863" s="32"/>
      <c r="F1863" s="42"/>
      <c r="H1863" s="34"/>
      <c r="I1863" s="44"/>
      <c r="U1863" s="23" t="e">
        <f>IF(VLOOKUP(E1863,Locations[State],1,0)=E1863,"Correct",)</f>
        <v>#N/A</v>
      </c>
    </row>
    <row r="1864" spans="5:21" x14ac:dyDescent="0.2">
      <c r="E1864" s="32"/>
      <c r="F1864" s="42"/>
      <c r="H1864" s="34"/>
      <c r="I1864" s="44"/>
      <c r="U1864" s="23" t="e">
        <f>IF(VLOOKUP(E1864,Locations[State],1,0)=E1864,"Correct",)</f>
        <v>#N/A</v>
      </c>
    </row>
    <row r="1865" spans="5:21" x14ac:dyDescent="0.2">
      <c r="E1865" s="32"/>
      <c r="F1865" s="42"/>
      <c r="H1865" s="34"/>
      <c r="I1865" s="44"/>
      <c r="U1865" s="23" t="e">
        <f>IF(VLOOKUP(E1865,Locations[State],1,0)=E1865,"Correct",)</f>
        <v>#N/A</v>
      </c>
    </row>
    <row r="1866" spans="5:21" x14ac:dyDescent="0.2">
      <c r="E1866" s="32"/>
      <c r="F1866" s="42"/>
      <c r="H1866" s="34"/>
      <c r="I1866" s="44"/>
      <c r="U1866" s="23" t="e">
        <f>IF(VLOOKUP(E1866,Locations[State],1,0)=E1866,"Correct",)</f>
        <v>#N/A</v>
      </c>
    </row>
    <row r="1867" spans="5:21" x14ac:dyDescent="0.2">
      <c r="E1867" s="32"/>
      <c r="F1867" s="42"/>
      <c r="H1867" s="34"/>
      <c r="I1867" s="44"/>
      <c r="U1867" s="23" t="e">
        <f>IF(VLOOKUP(E1867,Locations[State],1,0)=E1867,"Correct",)</f>
        <v>#N/A</v>
      </c>
    </row>
    <row r="1868" spans="5:21" x14ac:dyDescent="0.2">
      <c r="E1868" s="32"/>
      <c r="F1868" s="42"/>
      <c r="H1868" s="34"/>
      <c r="I1868" s="44"/>
      <c r="U1868" s="23" t="e">
        <f>IF(VLOOKUP(E1868,Locations[State],1,0)=E1868,"Correct",)</f>
        <v>#N/A</v>
      </c>
    </row>
    <row r="1869" spans="5:21" x14ac:dyDescent="0.2">
      <c r="E1869" s="32"/>
      <c r="F1869" s="42"/>
      <c r="H1869" s="34"/>
      <c r="I1869" s="44"/>
      <c r="U1869" s="23" t="e">
        <f>IF(VLOOKUP(E1869,Locations[State],1,0)=E1869,"Correct",)</f>
        <v>#N/A</v>
      </c>
    </row>
    <row r="1870" spans="5:21" x14ac:dyDescent="0.2">
      <c r="E1870" s="32"/>
      <c r="F1870" s="42"/>
      <c r="H1870" s="34"/>
      <c r="I1870" s="44"/>
      <c r="U1870" s="23" t="e">
        <f>IF(VLOOKUP(E1870,Locations[State],1,0)=E1870,"Correct",)</f>
        <v>#N/A</v>
      </c>
    </row>
    <row r="1871" spans="5:21" x14ac:dyDescent="0.2">
      <c r="E1871" s="32"/>
      <c r="F1871" s="42"/>
      <c r="H1871" s="34"/>
      <c r="I1871" s="44"/>
      <c r="U1871" s="23" t="e">
        <f>IF(VLOOKUP(E1871,Locations[State],1,0)=E1871,"Correct",)</f>
        <v>#N/A</v>
      </c>
    </row>
    <row r="1872" spans="5:21" x14ac:dyDescent="0.2">
      <c r="E1872" s="32"/>
      <c r="F1872" s="42"/>
      <c r="H1872" s="34"/>
      <c r="I1872" s="44"/>
      <c r="U1872" s="23" t="e">
        <f>IF(VLOOKUP(E1872,Locations[State],1,0)=E1872,"Correct",)</f>
        <v>#N/A</v>
      </c>
    </row>
    <row r="1873" spans="5:21" x14ac:dyDescent="0.2">
      <c r="E1873" s="32"/>
      <c r="F1873" s="42"/>
      <c r="H1873" s="34"/>
      <c r="I1873" s="44"/>
      <c r="U1873" s="23" t="e">
        <f>IF(VLOOKUP(E1873,Locations[State],1,0)=E1873,"Correct",)</f>
        <v>#N/A</v>
      </c>
    </row>
    <row r="1874" spans="5:21" x14ac:dyDescent="0.2">
      <c r="E1874" s="32"/>
      <c r="F1874" s="42"/>
      <c r="H1874" s="34"/>
      <c r="I1874" s="44"/>
      <c r="U1874" s="23" t="e">
        <f>IF(VLOOKUP(E1874,Locations[State],1,0)=E1874,"Correct",)</f>
        <v>#N/A</v>
      </c>
    </row>
    <row r="1875" spans="5:21" x14ac:dyDescent="0.2">
      <c r="E1875" s="32"/>
      <c r="F1875" s="42"/>
      <c r="H1875" s="34"/>
      <c r="I1875" s="44"/>
      <c r="U1875" s="23" t="e">
        <f>IF(VLOOKUP(E1875,Locations[State],1,0)=E1875,"Correct",)</f>
        <v>#N/A</v>
      </c>
    </row>
    <row r="1876" spans="5:21" x14ac:dyDescent="0.2">
      <c r="E1876" s="32"/>
      <c r="F1876" s="42"/>
      <c r="H1876" s="34"/>
      <c r="I1876" s="44"/>
      <c r="U1876" s="23" t="e">
        <f>IF(VLOOKUP(E1876,Locations[State],1,0)=E1876,"Correct",)</f>
        <v>#N/A</v>
      </c>
    </row>
    <row r="1877" spans="5:21" x14ac:dyDescent="0.2">
      <c r="E1877" s="32"/>
      <c r="F1877" s="42"/>
      <c r="H1877" s="34"/>
      <c r="I1877" s="44"/>
      <c r="U1877" s="23" t="e">
        <f>IF(VLOOKUP(E1877,Locations[State],1,0)=E1877,"Correct",)</f>
        <v>#N/A</v>
      </c>
    </row>
    <row r="1878" spans="5:21" x14ac:dyDescent="0.2">
      <c r="E1878" s="32"/>
      <c r="F1878" s="42"/>
      <c r="H1878" s="34"/>
      <c r="I1878" s="44"/>
      <c r="U1878" s="23" t="e">
        <f>IF(VLOOKUP(E1878,Locations[State],1,0)=E1878,"Correct",)</f>
        <v>#N/A</v>
      </c>
    </row>
    <row r="1879" spans="5:21" x14ac:dyDescent="0.2">
      <c r="E1879" s="32"/>
      <c r="F1879" s="42"/>
      <c r="H1879" s="34"/>
      <c r="I1879" s="44"/>
      <c r="U1879" s="23" t="e">
        <f>IF(VLOOKUP(E1879,Locations[State],1,0)=E1879,"Correct",)</f>
        <v>#N/A</v>
      </c>
    </row>
    <row r="1880" spans="5:21" x14ac:dyDescent="0.2">
      <c r="E1880" s="32"/>
      <c r="F1880" s="42"/>
      <c r="H1880" s="34"/>
      <c r="I1880" s="44"/>
      <c r="U1880" s="23" t="e">
        <f>IF(VLOOKUP(E1880,Locations[State],1,0)=E1880,"Correct",)</f>
        <v>#N/A</v>
      </c>
    </row>
    <row r="1881" spans="5:21" x14ac:dyDescent="0.2">
      <c r="E1881" s="32"/>
      <c r="F1881" s="42"/>
      <c r="H1881" s="34"/>
      <c r="I1881" s="44"/>
      <c r="U1881" s="23" t="e">
        <f>IF(VLOOKUP(E1881,Locations[State],1,0)=E1881,"Correct",)</f>
        <v>#N/A</v>
      </c>
    </row>
    <row r="1882" spans="5:21" x14ac:dyDescent="0.2">
      <c r="E1882" s="32"/>
      <c r="F1882" s="42"/>
      <c r="H1882" s="34"/>
      <c r="I1882" s="44"/>
      <c r="U1882" s="23" t="e">
        <f>IF(VLOOKUP(E1882,Locations[State],1,0)=E1882,"Correct",)</f>
        <v>#N/A</v>
      </c>
    </row>
    <row r="1883" spans="5:21" x14ac:dyDescent="0.2">
      <c r="E1883" s="32"/>
      <c r="F1883" s="42"/>
      <c r="H1883" s="34"/>
      <c r="I1883" s="44"/>
      <c r="U1883" s="23" t="e">
        <f>IF(VLOOKUP(E1883,Locations[State],1,0)=E1883,"Correct",)</f>
        <v>#N/A</v>
      </c>
    </row>
    <row r="1884" spans="5:21" x14ac:dyDescent="0.2">
      <c r="E1884" s="32"/>
      <c r="F1884" s="42"/>
      <c r="H1884" s="34"/>
      <c r="I1884" s="44"/>
      <c r="U1884" s="23" t="e">
        <f>IF(VLOOKUP(E1884,Locations[State],1,0)=E1884,"Correct",)</f>
        <v>#N/A</v>
      </c>
    </row>
    <row r="1885" spans="5:21" x14ac:dyDescent="0.2">
      <c r="E1885" s="32"/>
      <c r="F1885" s="42"/>
      <c r="H1885" s="34"/>
      <c r="I1885" s="44"/>
      <c r="U1885" s="23" t="e">
        <f>IF(VLOOKUP(E1885,Locations[State],1,0)=E1885,"Correct",)</f>
        <v>#N/A</v>
      </c>
    </row>
    <row r="1886" spans="5:21" x14ac:dyDescent="0.2">
      <c r="E1886" s="32"/>
      <c r="F1886" s="42"/>
      <c r="H1886" s="34"/>
      <c r="I1886" s="44"/>
      <c r="U1886" s="23" t="e">
        <f>IF(VLOOKUP(E1886,Locations[State],1,0)=E1886,"Correct",)</f>
        <v>#N/A</v>
      </c>
    </row>
    <row r="1887" spans="5:21" x14ac:dyDescent="0.2">
      <c r="E1887" s="32"/>
      <c r="F1887" s="42"/>
      <c r="H1887" s="34"/>
      <c r="I1887" s="44"/>
      <c r="U1887" s="23" t="e">
        <f>IF(VLOOKUP(E1887,Locations[State],1,0)=E1887,"Correct",)</f>
        <v>#N/A</v>
      </c>
    </row>
    <row r="1888" spans="5:21" x14ac:dyDescent="0.2">
      <c r="E1888" s="32"/>
      <c r="F1888" s="42"/>
      <c r="H1888" s="34"/>
      <c r="I1888" s="44"/>
      <c r="U1888" s="23" t="e">
        <f>IF(VLOOKUP(E1888,Locations[State],1,0)=E1888,"Correct",)</f>
        <v>#N/A</v>
      </c>
    </row>
    <row r="1889" spans="5:21" x14ac:dyDescent="0.2">
      <c r="E1889" s="32"/>
      <c r="F1889" s="42"/>
      <c r="H1889" s="34"/>
      <c r="I1889" s="44"/>
      <c r="U1889" s="23" t="e">
        <f>IF(VLOOKUP(E1889,Locations[State],1,0)=E1889,"Correct",)</f>
        <v>#N/A</v>
      </c>
    </row>
    <row r="1890" spans="5:21" x14ac:dyDescent="0.2">
      <c r="E1890" s="32"/>
      <c r="F1890" s="42"/>
      <c r="H1890" s="34"/>
      <c r="I1890" s="44"/>
      <c r="U1890" s="23" t="e">
        <f>IF(VLOOKUP(E1890,Locations[State],1,0)=E1890,"Correct",)</f>
        <v>#N/A</v>
      </c>
    </row>
    <row r="1891" spans="5:21" x14ac:dyDescent="0.2">
      <c r="E1891" s="32"/>
      <c r="F1891" s="42"/>
      <c r="H1891" s="34"/>
      <c r="I1891" s="44"/>
      <c r="U1891" s="23" t="e">
        <f>IF(VLOOKUP(E1891,Locations[State],1,0)=E1891,"Correct",)</f>
        <v>#N/A</v>
      </c>
    </row>
    <row r="1892" spans="5:21" x14ac:dyDescent="0.2">
      <c r="E1892" s="32"/>
      <c r="F1892" s="42"/>
      <c r="H1892" s="34"/>
      <c r="I1892" s="44"/>
      <c r="U1892" s="23" t="e">
        <f>IF(VLOOKUP(E1892,Locations[State],1,0)=E1892,"Correct",)</f>
        <v>#N/A</v>
      </c>
    </row>
    <row r="1893" spans="5:21" x14ac:dyDescent="0.2">
      <c r="E1893" s="32"/>
      <c r="F1893" s="42"/>
      <c r="H1893" s="34"/>
      <c r="I1893" s="44"/>
      <c r="U1893" s="23" t="e">
        <f>IF(VLOOKUP(E1893,Locations[State],1,0)=E1893,"Correct",)</f>
        <v>#N/A</v>
      </c>
    </row>
    <row r="1894" spans="5:21" x14ac:dyDescent="0.2">
      <c r="E1894" s="32"/>
      <c r="F1894" s="42"/>
      <c r="H1894" s="34"/>
      <c r="I1894" s="44"/>
      <c r="U1894" s="23" t="e">
        <f>IF(VLOOKUP(E1894,Locations[State],1,0)=E1894,"Correct",)</f>
        <v>#N/A</v>
      </c>
    </row>
    <row r="1895" spans="5:21" x14ac:dyDescent="0.2">
      <c r="E1895" s="32"/>
      <c r="F1895" s="42"/>
      <c r="H1895" s="34"/>
      <c r="I1895" s="44"/>
      <c r="U1895" s="23" t="e">
        <f>IF(VLOOKUP(E1895,Locations[State],1,0)=E1895,"Correct",)</f>
        <v>#N/A</v>
      </c>
    </row>
    <row r="1896" spans="5:21" x14ac:dyDescent="0.2">
      <c r="E1896" s="32"/>
      <c r="F1896" s="42"/>
      <c r="H1896" s="34"/>
      <c r="I1896" s="44"/>
      <c r="U1896" s="23" t="e">
        <f>IF(VLOOKUP(E1896,Locations[State],1,0)=E1896,"Correct",)</f>
        <v>#N/A</v>
      </c>
    </row>
    <row r="1897" spans="5:21" x14ac:dyDescent="0.2">
      <c r="E1897" s="32"/>
      <c r="F1897" s="42"/>
      <c r="H1897" s="34"/>
      <c r="I1897" s="44"/>
      <c r="U1897" s="23" t="e">
        <f>IF(VLOOKUP(E1897,Locations[State],1,0)=E1897,"Correct",)</f>
        <v>#N/A</v>
      </c>
    </row>
    <row r="1898" spans="5:21" x14ac:dyDescent="0.2">
      <c r="E1898" s="32"/>
      <c r="F1898" s="42"/>
      <c r="H1898" s="34"/>
      <c r="I1898" s="44"/>
      <c r="U1898" s="23" t="e">
        <f>IF(VLOOKUP(E1898,Locations[State],1,0)=E1898,"Correct",)</f>
        <v>#N/A</v>
      </c>
    </row>
    <row r="1899" spans="5:21" x14ac:dyDescent="0.2">
      <c r="E1899" s="32"/>
      <c r="F1899" s="42"/>
      <c r="H1899" s="34"/>
      <c r="I1899" s="44"/>
      <c r="U1899" s="23" t="e">
        <f>IF(VLOOKUP(E1899,Locations[State],1,0)=E1899,"Correct",)</f>
        <v>#N/A</v>
      </c>
    </row>
    <row r="1900" spans="5:21" x14ac:dyDescent="0.2">
      <c r="E1900" s="32"/>
      <c r="F1900" s="42"/>
      <c r="H1900" s="34"/>
      <c r="I1900" s="44"/>
      <c r="U1900" s="23" t="e">
        <f>IF(VLOOKUP(E1900,Locations[State],1,0)=E1900,"Correct",)</f>
        <v>#N/A</v>
      </c>
    </row>
    <row r="1901" spans="5:21" x14ac:dyDescent="0.2">
      <c r="E1901" s="32"/>
      <c r="F1901" s="42"/>
      <c r="H1901" s="34"/>
      <c r="I1901" s="44"/>
      <c r="U1901" s="23" t="e">
        <f>IF(VLOOKUP(E1901,Locations[State],1,0)=E1901,"Correct",)</f>
        <v>#N/A</v>
      </c>
    </row>
    <row r="1902" spans="5:21" x14ac:dyDescent="0.2">
      <c r="E1902" s="32"/>
      <c r="F1902" s="42"/>
      <c r="H1902" s="34"/>
      <c r="I1902" s="44"/>
      <c r="U1902" s="23" t="e">
        <f>IF(VLOOKUP(E1902,Locations[State],1,0)=E1902,"Correct",)</f>
        <v>#N/A</v>
      </c>
    </row>
    <row r="1903" spans="5:21" x14ac:dyDescent="0.2">
      <c r="E1903" s="32"/>
      <c r="F1903" s="42"/>
      <c r="H1903" s="34"/>
      <c r="I1903" s="44"/>
      <c r="U1903" s="23" t="e">
        <f>IF(VLOOKUP(E1903,Locations[State],1,0)=E1903,"Correct",)</f>
        <v>#N/A</v>
      </c>
    </row>
    <row r="1904" spans="5:21" x14ac:dyDescent="0.2">
      <c r="E1904" s="32"/>
      <c r="F1904" s="42"/>
      <c r="H1904" s="34"/>
      <c r="I1904" s="44"/>
      <c r="U1904" s="23" t="e">
        <f>IF(VLOOKUP(E1904,Locations[State],1,0)=E1904,"Correct",)</f>
        <v>#N/A</v>
      </c>
    </row>
    <row r="1905" spans="5:21" x14ac:dyDescent="0.2">
      <c r="E1905" s="32"/>
      <c r="F1905" s="42"/>
      <c r="H1905" s="34"/>
      <c r="I1905" s="44"/>
      <c r="U1905" s="23" t="e">
        <f>IF(VLOOKUP(E1905,Locations[State],1,0)=E1905,"Correct",)</f>
        <v>#N/A</v>
      </c>
    </row>
    <row r="1906" spans="5:21" x14ac:dyDescent="0.2">
      <c r="E1906" s="32"/>
      <c r="F1906" s="42"/>
      <c r="H1906" s="34"/>
      <c r="I1906" s="44"/>
      <c r="U1906" s="23" t="e">
        <f>IF(VLOOKUP(E1906,Locations[State],1,0)=E1906,"Correct",)</f>
        <v>#N/A</v>
      </c>
    </row>
    <row r="1907" spans="5:21" x14ac:dyDescent="0.2">
      <c r="E1907" s="32"/>
      <c r="F1907" s="42"/>
      <c r="H1907" s="34"/>
      <c r="I1907" s="44"/>
      <c r="U1907" s="23" t="e">
        <f>IF(VLOOKUP(E1907,Locations[State],1,0)=E1907,"Correct",)</f>
        <v>#N/A</v>
      </c>
    </row>
    <row r="1908" spans="5:21" x14ac:dyDescent="0.2">
      <c r="E1908" s="32"/>
      <c r="F1908" s="42"/>
      <c r="H1908" s="34"/>
      <c r="I1908" s="44"/>
      <c r="U1908" s="23" t="e">
        <f>IF(VLOOKUP(E1908,Locations[State],1,0)=E1908,"Correct",)</f>
        <v>#N/A</v>
      </c>
    </row>
    <row r="1909" spans="5:21" x14ac:dyDescent="0.2">
      <c r="E1909" s="32"/>
      <c r="F1909" s="42"/>
      <c r="H1909" s="34"/>
      <c r="I1909" s="44"/>
      <c r="U1909" s="23" t="e">
        <f>IF(VLOOKUP(E1909,Locations[State],1,0)=E1909,"Correct",)</f>
        <v>#N/A</v>
      </c>
    </row>
    <row r="1910" spans="5:21" x14ac:dyDescent="0.2">
      <c r="E1910" s="32"/>
      <c r="F1910" s="42"/>
      <c r="H1910" s="34"/>
      <c r="I1910" s="44"/>
      <c r="U1910" s="23" t="e">
        <f>IF(VLOOKUP(E1910,Locations[State],1,0)=E1910,"Correct",)</f>
        <v>#N/A</v>
      </c>
    </row>
    <row r="1911" spans="5:21" x14ac:dyDescent="0.2">
      <c r="E1911" s="32"/>
      <c r="F1911" s="42"/>
      <c r="H1911" s="34"/>
      <c r="I1911" s="44"/>
      <c r="U1911" s="23" t="e">
        <f>IF(VLOOKUP(E1911,Locations[State],1,0)=E1911,"Correct",)</f>
        <v>#N/A</v>
      </c>
    </row>
    <row r="1912" spans="5:21" x14ac:dyDescent="0.2">
      <c r="E1912" s="32"/>
      <c r="F1912" s="42"/>
      <c r="H1912" s="34"/>
      <c r="I1912" s="44"/>
      <c r="U1912" s="23" t="e">
        <f>IF(VLOOKUP(E1912,Locations[State],1,0)=E1912,"Correct",)</f>
        <v>#N/A</v>
      </c>
    </row>
    <row r="1913" spans="5:21" x14ac:dyDescent="0.2">
      <c r="E1913" s="32"/>
      <c r="F1913" s="42"/>
      <c r="H1913" s="34"/>
      <c r="I1913" s="44"/>
      <c r="U1913" s="23" t="e">
        <f>IF(VLOOKUP(E1913,Locations[State],1,0)=E1913,"Correct",)</f>
        <v>#N/A</v>
      </c>
    </row>
    <row r="1914" spans="5:21" x14ac:dyDescent="0.2">
      <c r="E1914" s="32"/>
      <c r="F1914" s="42"/>
      <c r="H1914" s="34"/>
      <c r="I1914" s="44"/>
      <c r="U1914" s="23" t="e">
        <f>IF(VLOOKUP(E1914,Locations[State],1,0)=E1914,"Correct",)</f>
        <v>#N/A</v>
      </c>
    </row>
    <row r="1915" spans="5:21" x14ac:dyDescent="0.2">
      <c r="E1915" s="32"/>
      <c r="F1915" s="42"/>
      <c r="H1915" s="34"/>
      <c r="I1915" s="44"/>
      <c r="U1915" s="23" t="e">
        <f>IF(VLOOKUP(E1915,Locations[State],1,0)=E1915,"Correct",)</f>
        <v>#N/A</v>
      </c>
    </row>
    <row r="1916" spans="5:21" x14ac:dyDescent="0.2">
      <c r="E1916" s="32"/>
      <c r="F1916" s="42"/>
      <c r="H1916" s="34"/>
      <c r="I1916" s="44"/>
      <c r="U1916" s="23" t="e">
        <f>IF(VLOOKUP(E1916,Locations[State],1,0)=E1916,"Correct",)</f>
        <v>#N/A</v>
      </c>
    </row>
    <row r="1917" spans="5:21" x14ac:dyDescent="0.2">
      <c r="E1917" s="32"/>
      <c r="F1917" s="42"/>
      <c r="H1917" s="34"/>
      <c r="I1917" s="44"/>
      <c r="U1917" s="23" t="e">
        <f>IF(VLOOKUP(E1917,Locations[State],1,0)=E1917,"Correct",)</f>
        <v>#N/A</v>
      </c>
    </row>
    <row r="1918" spans="5:21" x14ac:dyDescent="0.2">
      <c r="E1918" s="32"/>
      <c r="F1918" s="42"/>
      <c r="H1918" s="34"/>
      <c r="I1918" s="44"/>
      <c r="U1918" s="23" t="e">
        <f>IF(VLOOKUP(E1918,Locations[State],1,0)=E1918,"Correct",)</f>
        <v>#N/A</v>
      </c>
    </row>
    <row r="1919" spans="5:21" x14ac:dyDescent="0.2">
      <c r="E1919" s="32"/>
      <c r="F1919" s="42"/>
      <c r="H1919" s="34"/>
      <c r="I1919" s="44"/>
      <c r="U1919" s="23" t="e">
        <f>IF(VLOOKUP(E1919,Locations[State],1,0)=E1919,"Correct",)</f>
        <v>#N/A</v>
      </c>
    </row>
    <row r="1920" spans="5:21" x14ac:dyDescent="0.2">
      <c r="E1920" s="32"/>
      <c r="F1920" s="42"/>
      <c r="H1920" s="34"/>
      <c r="I1920" s="44"/>
      <c r="U1920" s="23" t="e">
        <f>IF(VLOOKUP(E1920,Locations[State],1,0)=E1920,"Correct",)</f>
        <v>#N/A</v>
      </c>
    </row>
    <row r="1921" spans="5:21" x14ac:dyDescent="0.2">
      <c r="E1921" s="32"/>
      <c r="F1921" s="42"/>
      <c r="H1921" s="34"/>
      <c r="I1921" s="44"/>
      <c r="U1921" s="23" t="e">
        <f>IF(VLOOKUP(E1921,Locations[State],1,0)=E1921,"Correct",)</f>
        <v>#N/A</v>
      </c>
    </row>
    <row r="1922" spans="5:21" x14ac:dyDescent="0.2">
      <c r="E1922" s="32"/>
      <c r="F1922" s="42"/>
      <c r="H1922" s="34"/>
      <c r="I1922" s="44"/>
      <c r="U1922" s="23" t="e">
        <f>IF(VLOOKUP(E1922,Locations[State],1,0)=E1922,"Correct",)</f>
        <v>#N/A</v>
      </c>
    </row>
    <row r="1923" spans="5:21" x14ac:dyDescent="0.2">
      <c r="E1923" s="32"/>
      <c r="F1923" s="42"/>
      <c r="H1923" s="34"/>
      <c r="I1923" s="44"/>
      <c r="U1923" s="23" t="e">
        <f>IF(VLOOKUP(E1923,Locations[State],1,0)=E1923,"Correct",)</f>
        <v>#N/A</v>
      </c>
    </row>
    <row r="1924" spans="5:21" x14ac:dyDescent="0.2">
      <c r="E1924" s="32"/>
      <c r="F1924" s="42"/>
      <c r="H1924" s="34"/>
      <c r="I1924" s="44"/>
      <c r="U1924" s="23" t="e">
        <f>IF(VLOOKUP(E1924,Locations[State],1,0)=E1924,"Correct",)</f>
        <v>#N/A</v>
      </c>
    </row>
    <row r="1925" spans="5:21" x14ac:dyDescent="0.2">
      <c r="E1925" s="32"/>
      <c r="F1925" s="42"/>
      <c r="H1925" s="34"/>
      <c r="I1925" s="44"/>
      <c r="U1925" s="23" t="e">
        <f>IF(VLOOKUP(E1925,Locations[State],1,0)=E1925,"Correct",)</f>
        <v>#N/A</v>
      </c>
    </row>
    <row r="1926" spans="5:21" x14ac:dyDescent="0.2">
      <c r="E1926" s="32"/>
      <c r="F1926" s="42"/>
      <c r="H1926" s="34"/>
      <c r="I1926" s="44"/>
      <c r="U1926" s="23" t="e">
        <f>IF(VLOOKUP(E1926,Locations[State],1,0)=E1926,"Correct",)</f>
        <v>#N/A</v>
      </c>
    </row>
    <row r="1927" spans="5:21" x14ac:dyDescent="0.2">
      <c r="E1927" s="32"/>
      <c r="F1927" s="42"/>
      <c r="H1927" s="34"/>
      <c r="I1927" s="44"/>
      <c r="U1927" s="23" t="e">
        <f>IF(VLOOKUP(E1927,Locations[State],1,0)=E1927,"Correct",)</f>
        <v>#N/A</v>
      </c>
    </row>
    <row r="1928" spans="5:21" x14ac:dyDescent="0.2">
      <c r="E1928" s="32"/>
      <c r="F1928" s="42"/>
      <c r="H1928" s="34"/>
      <c r="I1928" s="44"/>
      <c r="U1928" s="23" t="e">
        <f>IF(VLOOKUP(E1928,Locations[State],1,0)=E1928,"Correct",)</f>
        <v>#N/A</v>
      </c>
    </row>
    <row r="1929" spans="5:21" x14ac:dyDescent="0.2">
      <c r="E1929" s="32"/>
      <c r="F1929" s="42"/>
      <c r="H1929" s="34"/>
      <c r="I1929" s="44"/>
      <c r="U1929" s="23" t="e">
        <f>IF(VLOOKUP(E1929,Locations[State],1,0)=E1929,"Correct",)</f>
        <v>#N/A</v>
      </c>
    </row>
    <row r="1930" spans="5:21" x14ac:dyDescent="0.2">
      <c r="E1930" s="32"/>
      <c r="F1930" s="42"/>
      <c r="H1930" s="34"/>
      <c r="I1930" s="44"/>
      <c r="U1930" s="23" t="e">
        <f>IF(VLOOKUP(E1930,Locations[State],1,0)=E1930,"Correct",)</f>
        <v>#N/A</v>
      </c>
    </row>
    <row r="1931" spans="5:21" x14ac:dyDescent="0.2">
      <c r="E1931" s="32"/>
      <c r="F1931" s="42"/>
      <c r="H1931" s="34"/>
      <c r="I1931" s="44"/>
      <c r="U1931" s="23" t="e">
        <f>IF(VLOOKUP(E1931,Locations[State],1,0)=E1931,"Correct",)</f>
        <v>#N/A</v>
      </c>
    </row>
    <row r="1932" spans="5:21" x14ac:dyDescent="0.2">
      <c r="E1932" s="32"/>
      <c r="F1932" s="42"/>
      <c r="H1932" s="34"/>
      <c r="I1932" s="44"/>
      <c r="U1932" s="23" t="e">
        <f>IF(VLOOKUP(E1932,Locations[State],1,0)=E1932,"Correct",)</f>
        <v>#N/A</v>
      </c>
    </row>
    <row r="1933" spans="5:21" x14ac:dyDescent="0.2">
      <c r="E1933" s="32"/>
      <c r="F1933" s="42"/>
      <c r="H1933" s="34"/>
      <c r="I1933" s="44"/>
      <c r="U1933" s="23" t="e">
        <f>IF(VLOOKUP(E1933,Locations[State],1,0)=E1933,"Correct",)</f>
        <v>#N/A</v>
      </c>
    </row>
    <row r="1934" spans="5:21" x14ac:dyDescent="0.2">
      <c r="E1934" s="32"/>
      <c r="F1934" s="42"/>
      <c r="H1934" s="34"/>
      <c r="I1934" s="44"/>
      <c r="U1934" s="23" t="e">
        <f>IF(VLOOKUP(E1934,Locations[State],1,0)=E1934,"Correct",)</f>
        <v>#N/A</v>
      </c>
    </row>
    <row r="1935" spans="5:21" x14ac:dyDescent="0.2">
      <c r="E1935" s="32"/>
      <c r="F1935" s="42"/>
      <c r="H1935" s="34"/>
      <c r="I1935" s="44"/>
      <c r="U1935" s="23" t="e">
        <f>IF(VLOOKUP(E1935,Locations[State],1,0)=E1935,"Correct",)</f>
        <v>#N/A</v>
      </c>
    </row>
    <row r="1936" spans="5:21" x14ac:dyDescent="0.2">
      <c r="E1936" s="32"/>
      <c r="F1936" s="42"/>
      <c r="H1936" s="34"/>
      <c r="I1936" s="44"/>
      <c r="U1936" s="23" t="e">
        <f>IF(VLOOKUP(E1936,Locations[State],1,0)=E1936,"Correct",)</f>
        <v>#N/A</v>
      </c>
    </row>
    <row r="1937" spans="5:21" x14ac:dyDescent="0.2">
      <c r="E1937" s="32"/>
      <c r="F1937" s="42"/>
      <c r="H1937" s="34"/>
      <c r="I1937" s="44"/>
      <c r="U1937" s="23" t="e">
        <f>IF(VLOOKUP(E1937,Locations[State],1,0)=E1937,"Correct",)</f>
        <v>#N/A</v>
      </c>
    </row>
    <row r="1938" spans="5:21" x14ac:dyDescent="0.2">
      <c r="E1938" s="32"/>
      <c r="F1938" s="42"/>
      <c r="H1938" s="34"/>
      <c r="I1938" s="44"/>
      <c r="U1938" s="23" t="e">
        <f>IF(VLOOKUP(E1938,Locations[State],1,0)=E1938,"Correct",)</f>
        <v>#N/A</v>
      </c>
    </row>
    <row r="1939" spans="5:21" x14ac:dyDescent="0.2">
      <c r="E1939" s="32"/>
      <c r="F1939" s="42"/>
      <c r="H1939" s="34"/>
      <c r="I1939" s="44"/>
      <c r="U1939" s="23" t="e">
        <f>IF(VLOOKUP(E1939,Locations[State],1,0)=E1939,"Correct",)</f>
        <v>#N/A</v>
      </c>
    </row>
    <row r="1940" spans="5:21" x14ac:dyDescent="0.2">
      <c r="E1940" s="32"/>
      <c r="F1940" s="42"/>
      <c r="H1940" s="34"/>
      <c r="I1940" s="44"/>
      <c r="U1940" s="23" t="e">
        <f>IF(VLOOKUP(E1940,Locations[State],1,0)=E1940,"Correct",)</f>
        <v>#N/A</v>
      </c>
    </row>
    <row r="1941" spans="5:21" x14ac:dyDescent="0.2">
      <c r="E1941" s="32"/>
      <c r="F1941" s="42"/>
      <c r="H1941" s="34"/>
      <c r="I1941" s="44"/>
      <c r="U1941" s="23" t="e">
        <f>IF(VLOOKUP(E1941,Locations[State],1,0)=E1941,"Correct",)</f>
        <v>#N/A</v>
      </c>
    </row>
    <row r="1942" spans="5:21" x14ac:dyDescent="0.2">
      <c r="E1942" s="32"/>
      <c r="F1942" s="42"/>
      <c r="H1942" s="34"/>
      <c r="I1942" s="44"/>
      <c r="U1942" s="23" t="e">
        <f>IF(VLOOKUP(E1942,Locations[State],1,0)=E1942,"Correct",)</f>
        <v>#N/A</v>
      </c>
    </row>
    <row r="1943" spans="5:21" x14ac:dyDescent="0.2">
      <c r="E1943" s="32"/>
      <c r="F1943" s="42"/>
      <c r="H1943" s="34"/>
      <c r="I1943" s="44"/>
      <c r="U1943" s="23" t="e">
        <f>IF(VLOOKUP(E1943,Locations[State],1,0)=E1943,"Correct",)</f>
        <v>#N/A</v>
      </c>
    </row>
    <row r="1944" spans="5:21" x14ac:dyDescent="0.2">
      <c r="E1944" s="32"/>
      <c r="F1944" s="42"/>
      <c r="H1944" s="34"/>
      <c r="I1944" s="44"/>
      <c r="U1944" s="23" t="e">
        <f>IF(VLOOKUP(E1944,Locations[State],1,0)=E1944,"Correct",)</f>
        <v>#N/A</v>
      </c>
    </row>
    <row r="1945" spans="5:21" x14ac:dyDescent="0.2">
      <c r="E1945" s="32"/>
      <c r="F1945" s="42"/>
      <c r="H1945" s="34"/>
      <c r="I1945" s="44"/>
      <c r="U1945" s="23" t="e">
        <f>IF(VLOOKUP(E1945,Locations[State],1,0)=E1945,"Correct",)</f>
        <v>#N/A</v>
      </c>
    </row>
    <row r="1946" spans="5:21" x14ac:dyDescent="0.2">
      <c r="E1946" s="32"/>
      <c r="F1946" s="42"/>
      <c r="H1946" s="34"/>
      <c r="I1946" s="44"/>
      <c r="U1946" s="23" t="e">
        <f>IF(VLOOKUP(E1946,Locations[State],1,0)=E1946,"Correct",)</f>
        <v>#N/A</v>
      </c>
    </row>
    <row r="1947" spans="5:21" x14ac:dyDescent="0.2">
      <c r="E1947" s="32"/>
      <c r="F1947" s="42"/>
      <c r="H1947" s="34"/>
      <c r="I1947" s="44"/>
      <c r="U1947" s="23" t="e">
        <f>IF(VLOOKUP(E1947,Locations[State],1,0)=E1947,"Correct",)</f>
        <v>#N/A</v>
      </c>
    </row>
    <row r="1948" spans="5:21" x14ac:dyDescent="0.2">
      <c r="E1948" s="32"/>
      <c r="F1948" s="42"/>
      <c r="H1948" s="34"/>
      <c r="I1948" s="44"/>
      <c r="U1948" s="23" t="e">
        <f>IF(VLOOKUP(E1948,Locations[State],1,0)=E1948,"Correct",)</f>
        <v>#N/A</v>
      </c>
    </row>
    <row r="1949" spans="5:21" x14ac:dyDescent="0.2">
      <c r="E1949" s="32"/>
      <c r="F1949" s="42"/>
      <c r="H1949" s="34"/>
      <c r="I1949" s="44"/>
      <c r="U1949" s="23" t="e">
        <f>IF(VLOOKUP(E1949,Locations[State],1,0)=E1949,"Correct",)</f>
        <v>#N/A</v>
      </c>
    </row>
    <row r="1950" spans="5:21" x14ac:dyDescent="0.2">
      <c r="E1950" s="32"/>
      <c r="F1950" s="42"/>
      <c r="H1950" s="34"/>
      <c r="I1950" s="44"/>
      <c r="U1950" s="23" t="e">
        <f>IF(VLOOKUP(E1950,Locations[State],1,0)=E1950,"Correct",)</f>
        <v>#N/A</v>
      </c>
    </row>
    <row r="1951" spans="5:21" x14ac:dyDescent="0.2">
      <c r="E1951" s="32"/>
      <c r="F1951" s="42"/>
      <c r="H1951" s="34"/>
      <c r="I1951" s="44"/>
      <c r="U1951" s="23" t="e">
        <f>IF(VLOOKUP(E1951,Locations[State],1,0)=E1951,"Correct",)</f>
        <v>#N/A</v>
      </c>
    </row>
    <row r="1952" spans="5:21" x14ac:dyDescent="0.2">
      <c r="E1952" s="32"/>
      <c r="F1952" s="42"/>
      <c r="H1952" s="34"/>
      <c r="I1952" s="44"/>
      <c r="U1952" s="23" t="e">
        <f>IF(VLOOKUP(E1952,Locations[State],1,0)=E1952,"Correct",)</f>
        <v>#N/A</v>
      </c>
    </row>
    <row r="1953" spans="5:21" x14ac:dyDescent="0.2">
      <c r="E1953" s="32"/>
      <c r="F1953" s="42"/>
      <c r="H1953" s="34"/>
      <c r="I1953" s="44"/>
      <c r="U1953" s="23" t="e">
        <f>IF(VLOOKUP(E1953,Locations[State],1,0)=E1953,"Correct",)</f>
        <v>#N/A</v>
      </c>
    </row>
    <row r="1954" spans="5:21" x14ac:dyDescent="0.2">
      <c r="E1954" s="32"/>
      <c r="F1954" s="42"/>
      <c r="H1954" s="34"/>
      <c r="I1954" s="44"/>
      <c r="U1954" s="23" t="e">
        <f>IF(VLOOKUP(E1954,Locations[State],1,0)=E1954,"Correct",)</f>
        <v>#N/A</v>
      </c>
    </row>
    <row r="1955" spans="5:21" x14ac:dyDescent="0.2">
      <c r="E1955" s="32"/>
      <c r="F1955" s="42"/>
      <c r="H1955" s="34"/>
      <c r="I1955" s="44"/>
      <c r="U1955" s="23" t="e">
        <f>IF(VLOOKUP(E1955,Locations[State],1,0)=E1955,"Correct",)</f>
        <v>#N/A</v>
      </c>
    </row>
    <row r="1956" spans="5:21" x14ac:dyDescent="0.2">
      <c r="E1956" s="32"/>
      <c r="F1956" s="42"/>
      <c r="H1956" s="34"/>
      <c r="I1956" s="44"/>
      <c r="U1956" s="23" t="e">
        <f>IF(VLOOKUP(E1956,Locations[State],1,0)=E1956,"Correct",)</f>
        <v>#N/A</v>
      </c>
    </row>
    <row r="1957" spans="5:21" x14ac:dyDescent="0.2">
      <c r="E1957" s="32"/>
      <c r="F1957" s="42"/>
      <c r="H1957" s="34"/>
      <c r="I1957" s="44"/>
      <c r="U1957" s="23" t="e">
        <f>IF(VLOOKUP(E1957,Locations[State],1,0)=E1957,"Correct",)</f>
        <v>#N/A</v>
      </c>
    </row>
    <row r="1958" spans="5:21" x14ac:dyDescent="0.2">
      <c r="E1958" s="32"/>
      <c r="F1958" s="42"/>
      <c r="H1958" s="34"/>
      <c r="I1958" s="44"/>
      <c r="U1958" s="23" t="e">
        <f>IF(VLOOKUP(E1958,Locations[State],1,0)=E1958,"Correct",)</f>
        <v>#N/A</v>
      </c>
    </row>
    <row r="1959" spans="5:21" x14ac:dyDescent="0.2">
      <c r="E1959" s="32"/>
      <c r="F1959" s="42"/>
      <c r="H1959" s="34"/>
      <c r="I1959" s="44"/>
      <c r="U1959" s="23" t="e">
        <f>IF(VLOOKUP(E1959,Locations[State],1,0)=E1959,"Correct",)</f>
        <v>#N/A</v>
      </c>
    </row>
    <row r="1960" spans="5:21" x14ac:dyDescent="0.2">
      <c r="E1960" s="32"/>
      <c r="F1960" s="42"/>
      <c r="H1960" s="34"/>
      <c r="I1960" s="44"/>
      <c r="U1960" s="23" t="e">
        <f>IF(VLOOKUP(E1960,Locations[State],1,0)=E1960,"Correct",)</f>
        <v>#N/A</v>
      </c>
    </row>
    <row r="1961" spans="5:21" x14ac:dyDescent="0.2">
      <c r="E1961" s="32"/>
      <c r="F1961" s="42"/>
      <c r="H1961" s="34"/>
      <c r="I1961" s="44"/>
      <c r="U1961" s="23" t="e">
        <f>IF(VLOOKUP(E1961,Locations[State],1,0)=E1961,"Correct",)</f>
        <v>#N/A</v>
      </c>
    </row>
    <row r="1962" spans="5:21" x14ac:dyDescent="0.2">
      <c r="E1962" s="32"/>
      <c r="F1962" s="42"/>
      <c r="H1962" s="34"/>
      <c r="I1962" s="44"/>
      <c r="U1962" s="23" t="e">
        <f>IF(VLOOKUP(E1962,Locations[State],1,0)=E1962,"Correct",)</f>
        <v>#N/A</v>
      </c>
    </row>
    <row r="1963" spans="5:21" x14ac:dyDescent="0.2">
      <c r="E1963" s="32"/>
      <c r="F1963" s="42"/>
      <c r="H1963" s="34"/>
      <c r="I1963" s="44"/>
      <c r="U1963" s="23" t="e">
        <f>IF(VLOOKUP(E1963,Locations[State],1,0)=E1963,"Correct",)</f>
        <v>#N/A</v>
      </c>
    </row>
    <row r="1964" spans="5:21" x14ac:dyDescent="0.2">
      <c r="E1964" s="32"/>
      <c r="F1964" s="42"/>
      <c r="H1964" s="34"/>
      <c r="I1964" s="44"/>
      <c r="U1964" s="23" t="e">
        <f>IF(VLOOKUP(E1964,Locations[State],1,0)=E1964,"Correct",)</f>
        <v>#N/A</v>
      </c>
    </row>
    <row r="1965" spans="5:21" x14ac:dyDescent="0.2">
      <c r="E1965" s="32"/>
      <c r="F1965" s="42"/>
      <c r="H1965" s="34"/>
      <c r="I1965" s="44"/>
      <c r="U1965" s="23" t="e">
        <f>IF(VLOOKUP(E1965,Locations[State],1,0)=E1965,"Correct",)</f>
        <v>#N/A</v>
      </c>
    </row>
    <row r="1966" spans="5:21" x14ac:dyDescent="0.2">
      <c r="E1966" s="32"/>
      <c r="F1966" s="42"/>
      <c r="H1966" s="34"/>
      <c r="I1966" s="44"/>
      <c r="U1966" s="23" t="e">
        <f>IF(VLOOKUP(E1966,Locations[State],1,0)=E1966,"Correct",)</f>
        <v>#N/A</v>
      </c>
    </row>
    <row r="1967" spans="5:21" x14ac:dyDescent="0.2">
      <c r="E1967" s="32"/>
      <c r="F1967" s="42"/>
      <c r="H1967" s="34"/>
      <c r="I1967" s="44"/>
      <c r="U1967" s="23" t="e">
        <f>IF(VLOOKUP(E1967,Locations[State],1,0)=E1967,"Correct",)</f>
        <v>#N/A</v>
      </c>
    </row>
    <row r="1968" spans="5:21" x14ac:dyDescent="0.2">
      <c r="E1968" s="32"/>
      <c r="F1968" s="42"/>
      <c r="H1968" s="34"/>
      <c r="I1968" s="44"/>
      <c r="U1968" s="23" t="e">
        <f>IF(VLOOKUP(E1968,Locations[State],1,0)=E1968,"Correct",)</f>
        <v>#N/A</v>
      </c>
    </row>
    <row r="1969" spans="5:21" x14ac:dyDescent="0.2">
      <c r="E1969" s="32"/>
      <c r="F1969" s="42"/>
      <c r="H1969" s="34"/>
      <c r="I1969" s="44"/>
      <c r="U1969" s="23" t="e">
        <f>IF(VLOOKUP(E1969,Locations[State],1,0)=E1969,"Correct",)</f>
        <v>#N/A</v>
      </c>
    </row>
    <row r="1970" spans="5:21" x14ac:dyDescent="0.2">
      <c r="E1970" s="32"/>
      <c r="F1970" s="42"/>
      <c r="H1970" s="34"/>
      <c r="I1970" s="44"/>
      <c r="U1970" s="23" t="e">
        <f>IF(VLOOKUP(E1970,Locations[State],1,0)=E1970,"Correct",)</f>
        <v>#N/A</v>
      </c>
    </row>
    <row r="1971" spans="5:21" x14ac:dyDescent="0.2">
      <c r="E1971" s="32"/>
      <c r="F1971" s="42"/>
      <c r="H1971" s="34"/>
      <c r="I1971" s="44"/>
      <c r="U1971" s="23" t="e">
        <f>IF(VLOOKUP(E1971,Locations[State],1,0)=E1971,"Correct",)</f>
        <v>#N/A</v>
      </c>
    </row>
    <row r="1972" spans="5:21" x14ac:dyDescent="0.2">
      <c r="E1972" s="32"/>
      <c r="F1972" s="42"/>
      <c r="H1972" s="34"/>
      <c r="I1972" s="44"/>
      <c r="U1972" s="23" t="e">
        <f>IF(VLOOKUP(E1972,Locations[State],1,0)=E1972,"Correct",)</f>
        <v>#N/A</v>
      </c>
    </row>
    <row r="1973" spans="5:21" x14ac:dyDescent="0.2">
      <c r="E1973" s="32"/>
      <c r="F1973" s="42"/>
      <c r="H1973" s="34"/>
      <c r="I1973" s="44"/>
      <c r="U1973" s="23" t="e">
        <f>IF(VLOOKUP(E1973,Locations[State],1,0)=E1973,"Correct",)</f>
        <v>#N/A</v>
      </c>
    </row>
    <row r="1974" spans="5:21" x14ac:dyDescent="0.2">
      <c r="E1974" s="32"/>
      <c r="F1974" s="42"/>
      <c r="H1974" s="34"/>
      <c r="I1974" s="44"/>
      <c r="U1974" s="23" t="e">
        <f>IF(VLOOKUP(E1974,Locations[State],1,0)=E1974,"Correct",)</f>
        <v>#N/A</v>
      </c>
    </row>
    <row r="1975" spans="5:21" x14ac:dyDescent="0.2">
      <c r="E1975" s="32"/>
      <c r="F1975" s="42"/>
      <c r="H1975" s="34"/>
      <c r="I1975" s="44"/>
      <c r="U1975" s="23" t="e">
        <f>IF(VLOOKUP(E1975,Locations[State],1,0)=E1975,"Correct",)</f>
        <v>#N/A</v>
      </c>
    </row>
    <row r="1976" spans="5:21" x14ac:dyDescent="0.2">
      <c r="E1976" s="32"/>
      <c r="F1976" s="42"/>
      <c r="H1976" s="34"/>
      <c r="I1976" s="44"/>
      <c r="U1976" s="23" t="e">
        <f>IF(VLOOKUP(E1976,Locations[State],1,0)=E1976,"Correct",)</f>
        <v>#N/A</v>
      </c>
    </row>
    <row r="1977" spans="5:21" x14ac:dyDescent="0.2">
      <c r="E1977" s="32"/>
      <c r="F1977" s="42"/>
      <c r="H1977" s="34"/>
      <c r="I1977" s="44"/>
      <c r="U1977" s="23" t="e">
        <f>IF(VLOOKUP(E1977,Locations[State],1,0)=E1977,"Correct",)</f>
        <v>#N/A</v>
      </c>
    </row>
    <row r="1978" spans="5:21" x14ac:dyDescent="0.2">
      <c r="E1978" s="32"/>
      <c r="F1978" s="42"/>
      <c r="H1978" s="34"/>
      <c r="I1978" s="44"/>
      <c r="U1978" s="23" t="e">
        <f>IF(VLOOKUP(E1978,Locations[State],1,0)=E1978,"Correct",)</f>
        <v>#N/A</v>
      </c>
    </row>
    <row r="1979" spans="5:21" x14ac:dyDescent="0.2">
      <c r="E1979" s="32"/>
      <c r="F1979" s="42"/>
      <c r="H1979" s="34"/>
      <c r="I1979" s="44"/>
      <c r="U1979" s="23" t="e">
        <f>IF(VLOOKUP(E1979,Locations[State],1,0)=E1979,"Correct",)</f>
        <v>#N/A</v>
      </c>
    </row>
    <row r="1980" spans="5:21" x14ac:dyDescent="0.2">
      <c r="E1980" s="32"/>
      <c r="F1980" s="42"/>
      <c r="H1980" s="34"/>
      <c r="I1980" s="44"/>
      <c r="U1980" s="23" t="e">
        <f>IF(VLOOKUP(E1980,Locations[State],1,0)=E1980,"Correct",)</f>
        <v>#N/A</v>
      </c>
    </row>
    <row r="1981" spans="5:21" x14ac:dyDescent="0.2">
      <c r="E1981" s="32"/>
      <c r="F1981" s="42"/>
      <c r="H1981" s="34"/>
      <c r="I1981" s="44"/>
      <c r="U1981" s="23" t="e">
        <f>IF(VLOOKUP(E1981,Locations[State],1,0)=E1981,"Correct",)</f>
        <v>#N/A</v>
      </c>
    </row>
    <row r="1982" spans="5:21" x14ac:dyDescent="0.2">
      <c r="E1982" s="32"/>
      <c r="F1982" s="42"/>
      <c r="H1982" s="34"/>
      <c r="I1982" s="44"/>
      <c r="U1982" s="23" t="e">
        <f>IF(VLOOKUP(E1982,Locations[State],1,0)=E1982,"Correct",)</f>
        <v>#N/A</v>
      </c>
    </row>
    <row r="1983" spans="5:21" x14ac:dyDescent="0.2">
      <c r="E1983" s="32"/>
      <c r="F1983" s="42"/>
      <c r="H1983" s="34"/>
      <c r="I1983" s="44"/>
      <c r="U1983" s="23" t="e">
        <f>IF(VLOOKUP(E1983,Locations[State],1,0)=E1983,"Correct",)</f>
        <v>#N/A</v>
      </c>
    </row>
    <row r="1984" spans="5:21" x14ac:dyDescent="0.2">
      <c r="E1984" s="32"/>
      <c r="F1984" s="42"/>
      <c r="H1984" s="34"/>
      <c r="I1984" s="44"/>
      <c r="U1984" s="23" t="e">
        <f>IF(VLOOKUP(E1984,Locations[State],1,0)=E1984,"Correct",)</f>
        <v>#N/A</v>
      </c>
    </row>
    <row r="1985" spans="5:21" x14ac:dyDescent="0.2">
      <c r="E1985" s="32"/>
      <c r="F1985" s="42"/>
      <c r="H1985" s="34"/>
      <c r="I1985" s="44"/>
      <c r="U1985" s="23" t="e">
        <f>IF(VLOOKUP(E1985,Locations[State],1,0)=E1985,"Correct",)</f>
        <v>#N/A</v>
      </c>
    </row>
    <row r="1986" spans="5:21" x14ac:dyDescent="0.2">
      <c r="E1986" s="32"/>
      <c r="F1986" s="42"/>
      <c r="H1986" s="34"/>
      <c r="I1986" s="44"/>
      <c r="U1986" s="23" t="e">
        <f>IF(VLOOKUP(E1986,Locations[State],1,0)=E1986,"Correct",)</f>
        <v>#N/A</v>
      </c>
    </row>
    <row r="1987" spans="5:21" x14ac:dyDescent="0.2">
      <c r="E1987" s="32"/>
      <c r="F1987" s="42"/>
      <c r="H1987" s="34"/>
      <c r="I1987" s="44"/>
      <c r="U1987" s="23" t="e">
        <f>IF(VLOOKUP(E1987,Locations[State],1,0)=E1987,"Correct",)</f>
        <v>#N/A</v>
      </c>
    </row>
    <row r="1988" spans="5:21" x14ac:dyDescent="0.2">
      <c r="E1988" s="32"/>
      <c r="F1988" s="42"/>
      <c r="H1988" s="34"/>
      <c r="I1988" s="44"/>
      <c r="U1988" s="23" t="e">
        <f>IF(VLOOKUP(E1988,Locations[State],1,0)=E1988,"Correct",)</f>
        <v>#N/A</v>
      </c>
    </row>
    <row r="1989" spans="5:21" x14ac:dyDescent="0.2">
      <c r="E1989" s="32"/>
      <c r="F1989" s="42"/>
      <c r="H1989" s="34"/>
      <c r="I1989" s="44"/>
      <c r="U1989" s="23" t="e">
        <f>IF(VLOOKUP(E1989,Locations[State],1,0)=E1989,"Correct",)</f>
        <v>#N/A</v>
      </c>
    </row>
    <row r="1990" spans="5:21" x14ac:dyDescent="0.2">
      <c r="E1990" s="32"/>
      <c r="F1990" s="42"/>
      <c r="H1990" s="34"/>
      <c r="I1990" s="44"/>
      <c r="U1990" s="23" t="e">
        <f>IF(VLOOKUP(E1990,Locations[State],1,0)=E1990,"Correct",)</f>
        <v>#N/A</v>
      </c>
    </row>
    <row r="1991" spans="5:21" x14ac:dyDescent="0.2">
      <c r="E1991" s="32"/>
      <c r="F1991" s="42"/>
      <c r="H1991" s="34"/>
      <c r="I1991" s="44"/>
      <c r="U1991" s="23" t="e">
        <f>IF(VLOOKUP(E1991,Locations[State],1,0)=E1991,"Correct",)</f>
        <v>#N/A</v>
      </c>
    </row>
    <row r="1992" spans="5:21" x14ac:dyDescent="0.2">
      <c r="E1992" s="32"/>
      <c r="F1992" s="42"/>
      <c r="H1992" s="34"/>
      <c r="I1992" s="44"/>
      <c r="U1992" s="23" t="e">
        <f>IF(VLOOKUP(E1992,Locations[State],1,0)=E1992,"Correct",)</f>
        <v>#N/A</v>
      </c>
    </row>
    <row r="1993" spans="5:21" x14ac:dyDescent="0.2">
      <c r="E1993" s="32"/>
      <c r="F1993" s="42"/>
      <c r="H1993" s="34"/>
      <c r="I1993" s="44"/>
      <c r="U1993" s="23" t="e">
        <f>IF(VLOOKUP(E1993,Locations[State],1,0)=E1993,"Correct",)</f>
        <v>#N/A</v>
      </c>
    </row>
    <row r="1994" spans="5:21" x14ac:dyDescent="0.2">
      <c r="E1994" s="32"/>
      <c r="F1994" s="42"/>
      <c r="H1994" s="34"/>
      <c r="I1994" s="44"/>
      <c r="U1994" s="23" t="e">
        <f>IF(VLOOKUP(E1994,Locations[State],1,0)=E1994,"Correct",)</f>
        <v>#N/A</v>
      </c>
    </row>
    <row r="1995" spans="5:21" x14ac:dyDescent="0.2">
      <c r="E1995" s="32"/>
      <c r="F1995" s="42"/>
      <c r="H1995" s="34"/>
      <c r="I1995" s="44"/>
      <c r="U1995" s="23" t="e">
        <f>IF(VLOOKUP(E1995,Locations[State],1,0)=E1995,"Correct",)</f>
        <v>#N/A</v>
      </c>
    </row>
    <row r="1996" spans="5:21" x14ac:dyDescent="0.2">
      <c r="E1996" s="32"/>
      <c r="F1996" s="42"/>
      <c r="H1996" s="34"/>
      <c r="I1996" s="44"/>
      <c r="U1996" s="23" t="e">
        <f>IF(VLOOKUP(E1996,Locations[State],1,0)=E1996,"Correct",)</f>
        <v>#N/A</v>
      </c>
    </row>
    <row r="1997" spans="5:21" x14ac:dyDescent="0.2">
      <c r="E1997" s="32"/>
      <c r="F1997" s="42"/>
      <c r="H1997" s="34"/>
      <c r="I1997" s="44"/>
      <c r="U1997" s="23" t="e">
        <f>IF(VLOOKUP(E1997,Locations[State],1,0)=E1997,"Correct",)</f>
        <v>#N/A</v>
      </c>
    </row>
    <row r="1998" spans="5:21" x14ac:dyDescent="0.2">
      <c r="E1998" s="32"/>
      <c r="F1998" s="42"/>
      <c r="H1998" s="34"/>
      <c r="I1998" s="44"/>
      <c r="U1998" s="23" t="e">
        <f>IF(VLOOKUP(E1998,Locations[State],1,0)=E1998,"Correct",)</f>
        <v>#N/A</v>
      </c>
    </row>
    <row r="1999" spans="5:21" x14ac:dyDescent="0.2">
      <c r="E1999" s="32"/>
      <c r="F1999" s="42"/>
      <c r="H1999" s="34"/>
      <c r="I1999" s="44"/>
      <c r="U1999" s="23" t="e">
        <f>IF(VLOOKUP(E1999,Locations[State],1,0)=E1999,"Correct",)</f>
        <v>#N/A</v>
      </c>
    </row>
    <row r="2000" spans="5:21" x14ac:dyDescent="0.2">
      <c r="E2000" s="32"/>
      <c r="F2000" s="42"/>
      <c r="H2000" s="34"/>
      <c r="I2000" s="44"/>
      <c r="U2000" s="23" t="e">
        <f>IF(VLOOKUP(E2000,Locations[State],1,0)=E2000,"Correct",)</f>
        <v>#N/A</v>
      </c>
    </row>
    <row r="2001" spans="5:21" x14ac:dyDescent="0.2">
      <c r="E2001" s="32"/>
      <c r="F2001" s="42"/>
      <c r="H2001" s="34"/>
      <c r="I2001" s="44"/>
      <c r="U2001" s="23" t="e">
        <f>IF(VLOOKUP(E2001,Locations[State],1,0)=E2001,"Correct",)</f>
        <v>#N/A</v>
      </c>
    </row>
    <row r="2002" spans="5:21" x14ac:dyDescent="0.2">
      <c r="E2002" s="32"/>
      <c r="F2002" s="42"/>
      <c r="H2002" s="34"/>
      <c r="I2002" s="44"/>
      <c r="U2002" s="23" t="e">
        <f>IF(VLOOKUP(E2002,Locations[State],1,0)=E2002,"Correct",)</f>
        <v>#N/A</v>
      </c>
    </row>
    <row r="2003" spans="5:21" x14ac:dyDescent="0.2">
      <c r="E2003" s="32"/>
      <c r="F2003" s="42"/>
      <c r="H2003" s="34"/>
      <c r="I2003" s="44"/>
      <c r="U2003" s="23" t="e">
        <f>IF(VLOOKUP(E2003,Locations[State],1,0)=E2003,"Correct",)</f>
        <v>#N/A</v>
      </c>
    </row>
    <row r="2004" spans="5:21" x14ac:dyDescent="0.2">
      <c r="E2004" s="32"/>
      <c r="F2004" s="42"/>
      <c r="H2004" s="34"/>
      <c r="I2004" s="44"/>
      <c r="U2004" s="23" t="e">
        <f>IF(VLOOKUP(E2004,Locations[State],1,0)=E2004,"Correct",)</f>
        <v>#N/A</v>
      </c>
    </row>
    <row r="2005" spans="5:21" x14ac:dyDescent="0.2">
      <c r="E2005" s="32"/>
      <c r="F2005" s="42"/>
      <c r="H2005" s="34"/>
      <c r="I2005" s="44"/>
      <c r="U2005" s="23" t="e">
        <f>IF(VLOOKUP(E2005,Locations[State],1,0)=E2005,"Correct",)</f>
        <v>#N/A</v>
      </c>
    </row>
    <row r="2006" spans="5:21" x14ac:dyDescent="0.2">
      <c r="E2006" s="32"/>
      <c r="F2006" s="42"/>
      <c r="H2006" s="34"/>
      <c r="I2006" s="44"/>
      <c r="U2006" s="23" t="e">
        <f>IF(VLOOKUP(E2006,Locations[State],1,0)=E2006,"Correct",)</f>
        <v>#N/A</v>
      </c>
    </row>
    <row r="2007" spans="5:21" x14ac:dyDescent="0.2">
      <c r="E2007" s="32"/>
      <c r="F2007" s="42"/>
      <c r="H2007" s="34"/>
      <c r="I2007" s="44"/>
      <c r="U2007" s="23" t="e">
        <f>IF(VLOOKUP(E2007,Locations[State],1,0)=E2007,"Correct",)</f>
        <v>#N/A</v>
      </c>
    </row>
    <row r="2008" spans="5:21" x14ac:dyDescent="0.2">
      <c r="E2008" s="32"/>
      <c r="F2008" s="42"/>
      <c r="H2008" s="34"/>
      <c r="I2008" s="44"/>
      <c r="U2008" s="23" t="e">
        <f>IF(VLOOKUP(E2008,Locations[State],1,0)=E2008,"Correct",)</f>
        <v>#N/A</v>
      </c>
    </row>
    <row r="2009" spans="5:21" x14ac:dyDescent="0.2">
      <c r="E2009" s="32"/>
      <c r="F2009" s="42"/>
      <c r="H2009" s="34"/>
      <c r="I2009" s="44"/>
      <c r="U2009" s="23" t="e">
        <f>IF(VLOOKUP(E2009,Locations[State],1,0)=E2009,"Correct",)</f>
        <v>#N/A</v>
      </c>
    </row>
    <row r="2010" spans="5:21" x14ac:dyDescent="0.2">
      <c r="E2010" s="32"/>
      <c r="F2010" s="42"/>
      <c r="H2010" s="34"/>
      <c r="I2010" s="44"/>
      <c r="U2010" s="23" t="e">
        <f>IF(VLOOKUP(E2010,Locations[State],1,0)=E2010,"Correct",)</f>
        <v>#N/A</v>
      </c>
    </row>
    <row r="2011" spans="5:21" x14ac:dyDescent="0.2">
      <c r="E2011" s="32"/>
      <c r="F2011" s="42"/>
      <c r="H2011" s="34"/>
      <c r="I2011" s="44"/>
      <c r="U2011" s="23" t="e">
        <f>IF(VLOOKUP(E2011,Locations[State],1,0)=E2011,"Correct",)</f>
        <v>#N/A</v>
      </c>
    </row>
    <row r="2012" spans="5:21" x14ac:dyDescent="0.2">
      <c r="E2012" s="32"/>
      <c r="F2012" s="42"/>
      <c r="H2012" s="34"/>
      <c r="I2012" s="44"/>
      <c r="U2012" s="23" t="e">
        <f>IF(VLOOKUP(E2012,Locations[State],1,0)=E2012,"Correct",)</f>
        <v>#N/A</v>
      </c>
    </row>
    <row r="2013" spans="5:21" x14ac:dyDescent="0.2">
      <c r="E2013" s="32"/>
      <c r="F2013" s="42"/>
      <c r="H2013" s="34"/>
      <c r="I2013" s="44"/>
      <c r="U2013" s="23" t="e">
        <f>IF(VLOOKUP(E2013,Locations[State],1,0)=E2013,"Correct",)</f>
        <v>#N/A</v>
      </c>
    </row>
    <row r="2014" spans="5:21" x14ac:dyDescent="0.2">
      <c r="E2014" s="32"/>
      <c r="F2014" s="42"/>
      <c r="H2014" s="34"/>
      <c r="I2014" s="44"/>
      <c r="U2014" s="23" t="e">
        <f>IF(VLOOKUP(E2014,Locations[State],1,0)=E2014,"Correct",)</f>
        <v>#N/A</v>
      </c>
    </row>
    <row r="2015" spans="5:21" x14ac:dyDescent="0.2">
      <c r="E2015" s="32"/>
      <c r="F2015" s="42"/>
      <c r="H2015" s="34"/>
      <c r="I2015" s="44"/>
      <c r="U2015" s="23" t="e">
        <f>IF(VLOOKUP(E2015,Locations[State],1,0)=E2015,"Correct",)</f>
        <v>#N/A</v>
      </c>
    </row>
    <row r="2016" spans="5:21" x14ac:dyDescent="0.2">
      <c r="E2016" s="32"/>
      <c r="F2016" s="42"/>
      <c r="H2016" s="34"/>
      <c r="I2016" s="44"/>
      <c r="U2016" s="23" t="e">
        <f>IF(VLOOKUP(E2016,Locations[State],1,0)=E2016,"Correct",)</f>
        <v>#N/A</v>
      </c>
    </row>
    <row r="2017" spans="5:21" x14ac:dyDescent="0.2">
      <c r="E2017" s="32"/>
      <c r="F2017" s="42"/>
      <c r="H2017" s="34"/>
      <c r="I2017" s="44"/>
      <c r="U2017" s="23" t="e">
        <f>IF(VLOOKUP(E2017,Locations[State],1,0)=E2017,"Correct",)</f>
        <v>#N/A</v>
      </c>
    </row>
    <row r="2018" spans="5:21" x14ac:dyDescent="0.2">
      <c r="E2018" s="32"/>
      <c r="F2018" s="42"/>
      <c r="H2018" s="34"/>
      <c r="I2018" s="44"/>
      <c r="U2018" s="23" t="e">
        <f>IF(VLOOKUP(E2018,Locations[State],1,0)=E2018,"Correct",)</f>
        <v>#N/A</v>
      </c>
    </row>
    <row r="2019" spans="5:21" x14ac:dyDescent="0.2">
      <c r="E2019" s="32"/>
      <c r="F2019" s="42"/>
      <c r="H2019" s="34"/>
      <c r="I2019" s="44"/>
      <c r="U2019" s="23" t="e">
        <f>IF(VLOOKUP(E2019,Locations[State],1,0)=E2019,"Correct",)</f>
        <v>#N/A</v>
      </c>
    </row>
    <row r="2020" spans="5:21" x14ac:dyDescent="0.2">
      <c r="E2020" s="32"/>
      <c r="F2020" s="42"/>
      <c r="H2020" s="34"/>
      <c r="I2020" s="44"/>
      <c r="U2020" s="23" t="e">
        <f>IF(VLOOKUP(E2020,Locations[State],1,0)=E2020,"Correct",)</f>
        <v>#N/A</v>
      </c>
    </row>
    <row r="2021" spans="5:21" x14ac:dyDescent="0.2">
      <c r="E2021" s="32"/>
      <c r="F2021" s="42"/>
      <c r="H2021" s="34"/>
      <c r="I2021" s="44"/>
      <c r="U2021" s="23" t="e">
        <f>IF(VLOOKUP(E2021,Locations[State],1,0)=E2021,"Correct",)</f>
        <v>#N/A</v>
      </c>
    </row>
    <row r="2022" spans="5:21" x14ac:dyDescent="0.2">
      <c r="E2022" s="32"/>
      <c r="F2022" s="42"/>
      <c r="H2022" s="34"/>
      <c r="I2022" s="44"/>
      <c r="U2022" s="23" t="e">
        <f>IF(VLOOKUP(E2022,Locations[State],1,0)=E2022,"Correct",)</f>
        <v>#N/A</v>
      </c>
    </row>
    <row r="2023" spans="5:21" x14ac:dyDescent="0.2">
      <c r="E2023" s="32"/>
      <c r="F2023" s="42"/>
      <c r="H2023" s="34"/>
      <c r="I2023" s="44"/>
      <c r="U2023" s="23" t="e">
        <f>IF(VLOOKUP(E2023,Locations[State],1,0)=E2023,"Correct",)</f>
        <v>#N/A</v>
      </c>
    </row>
    <row r="2024" spans="5:21" x14ac:dyDescent="0.2">
      <c r="E2024" s="32"/>
      <c r="F2024" s="42"/>
      <c r="H2024" s="34"/>
      <c r="I2024" s="44"/>
      <c r="U2024" s="23" t="e">
        <f>IF(VLOOKUP(E2024,Locations[State],1,0)=E2024,"Correct",)</f>
        <v>#N/A</v>
      </c>
    </row>
    <row r="2025" spans="5:21" x14ac:dyDescent="0.2">
      <c r="E2025" s="32"/>
      <c r="F2025" s="42"/>
      <c r="H2025" s="34"/>
      <c r="I2025" s="44"/>
      <c r="U2025" s="23" t="e">
        <f>IF(VLOOKUP(E2025,Locations[State],1,0)=E2025,"Correct",)</f>
        <v>#N/A</v>
      </c>
    </row>
    <row r="2026" spans="5:21" x14ac:dyDescent="0.2">
      <c r="E2026" s="32"/>
      <c r="F2026" s="42"/>
      <c r="H2026" s="34"/>
      <c r="I2026" s="44"/>
      <c r="U2026" s="23" t="e">
        <f>IF(VLOOKUP(E2026,Locations[State],1,0)=E2026,"Correct",)</f>
        <v>#N/A</v>
      </c>
    </row>
    <row r="2027" spans="5:21" x14ac:dyDescent="0.2">
      <c r="E2027" s="32"/>
      <c r="F2027" s="42"/>
      <c r="H2027" s="34"/>
      <c r="I2027" s="44"/>
      <c r="U2027" s="23" t="e">
        <f>IF(VLOOKUP(E2027,Locations[State],1,0)=E2027,"Correct",)</f>
        <v>#N/A</v>
      </c>
    </row>
    <row r="2028" spans="5:21" x14ac:dyDescent="0.2">
      <c r="E2028" s="32"/>
      <c r="F2028" s="42"/>
      <c r="H2028" s="34"/>
      <c r="I2028" s="44"/>
      <c r="U2028" s="23" t="e">
        <f>IF(VLOOKUP(E2028,Locations[State],1,0)=E2028,"Correct",)</f>
        <v>#N/A</v>
      </c>
    </row>
    <row r="2029" spans="5:21" x14ac:dyDescent="0.2">
      <c r="E2029" s="32"/>
      <c r="F2029" s="42"/>
      <c r="H2029" s="34"/>
      <c r="I2029" s="44"/>
      <c r="U2029" s="23" t="e">
        <f>IF(VLOOKUP(E2029,Locations[State],1,0)=E2029,"Correct",)</f>
        <v>#N/A</v>
      </c>
    </row>
    <row r="2030" spans="5:21" x14ac:dyDescent="0.2">
      <c r="E2030" s="32"/>
      <c r="F2030" s="42"/>
      <c r="H2030" s="34"/>
      <c r="I2030" s="44"/>
      <c r="U2030" s="23" t="e">
        <f>IF(VLOOKUP(E2030,Locations[State],1,0)=E2030,"Correct",)</f>
        <v>#N/A</v>
      </c>
    </row>
    <row r="2031" spans="5:21" x14ac:dyDescent="0.2">
      <c r="E2031" s="32"/>
      <c r="F2031" s="42"/>
      <c r="H2031" s="34"/>
      <c r="I2031" s="44"/>
      <c r="U2031" s="23" t="e">
        <f>IF(VLOOKUP(E2031,Locations[State],1,0)=E2031,"Correct",)</f>
        <v>#N/A</v>
      </c>
    </row>
    <row r="2032" spans="5:21" x14ac:dyDescent="0.2">
      <c r="E2032" s="32"/>
      <c r="F2032" s="42"/>
      <c r="H2032" s="34"/>
      <c r="I2032" s="44"/>
      <c r="U2032" s="23" t="e">
        <f>IF(VLOOKUP(E2032,Locations[State],1,0)=E2032,"Correct",)</f>
        <v>#N/A</v>
      </c>
    </row>
    <row r="2033" spans="5:21" x14ac:dyDescent="0.2">
      <c r="E2033" s="32"/>
      <c r="F2033" s="42"/>
      <c r="H2033" s="34"/>
      <c r="I2033" s="44"/>
      <c r="U2033" s="23" t="e">
        <f>IF(VLOOKUP(E2033,Locations[State],1,0)=E2033,"Correct",)</f>
        <v>#N/A</v>
      </c>
    </row>
    <row r="2034" spans="5:21" x14ac:dyDescent="0.2">
      <c r="E2034" s="32"/>
      <c r="F2034" s="42"/>
      <c r="H2034" s="34"/>
      <c r="I2034" s="44"/>
      <c r="U2034" s="23" t="e">
        <f>IF(VLOOKUP(E2034,Locations[State],1,0)=E2034,"Correct",)</f>
        <v>#N/A</v>
      </c>
    </row>
    <row r="2035" spans="5:21" x14ac:dyDescent="0.2">
      <c r="E2035" s="32"/>
      <c r="F2035" s="42"/>
      <c r="H2035" s="34"/>
      <c r="I2035" s="44"/>
      <c r="U2035" s="23" t="e">
        <f>IF(VLOOKUP(E2035,Locations[State],1,0)=E2035,"Correct",)</f>
        <v>#N/A</v>
      </c>
    </row>
    <row r="2036" spans="5:21" x14ac:dyDescent="0.2">
      <c r="E2036" s="32"/>
      <c r="F2036" s="42"/>
      <c r="H2036" s="34"/>
      <c r="I2036" s="44"/>
      <c r="U2036" s="23" t="e">
        <f>IF(VLOOKUP(E2036,Locations[State],1,0)=E2036,"Correct",)</f>
        <v>#N/A</v>
      </c>
    </row>
    <row r="2037" spans="5:21" x14ac:dyDescent="0.2">
      <c r="E2037" s="32"/>
      <c r="F2037" s="42"/>
      <c r="H2037" s="34"/>
      <c r="I2037" s="44"/>
      <c r="U2037" s="23" t="e">
        <f>IF(VLOOKUP(E2037,Locations[State],1,0)=E2037,"Correct",)</f>
        <v>#N/A</v>
      </c>
    </row>
    <row r="2038" spans="5:21" x14ac:dyDescent="0.2">
      <c r="E2038" s="32"/>
      <c r="F2038" s="42"/>
      <c r="H2038" s="34"/>
      <c r="I2038" s="44"/>
      <c r="U2038" s="23" t="e">
        <f>IF(VLOOKUP(E2038,Locations[State],1,0)=E2038,"Correct",)</f>
        <v>#N/A</v>
      </c>
    </row>
    <row r="2039" spans="5:21" x14ac:dyDescent="0.2">
      <c r="E2039" s="32"/>
      <c r="F2039" s="42"/>
      <c r="H2039" s="34"/>
      <c r="I2039" s="44"/>
      <c r="U2039" s="23" t="e">
        <f>IF(VLOOKUP(E2039,Locations[State],1,0)=E2039,"Correct",)</f>
        <v>#N/A</v>
      </c>
    </row>
    <row r="2040" spans="5:21" x14ac:dyDescent="0.2">
      <c r="E2040" s="32"/>
      <c r="F2040" s="42"/>
      <c r="H2040" s="34"/>
      <c r="I2040" s="44"/>
      <c r="U2040" s="23" t="e">
        <f>IF(VLOOKUP(E2040,Locations[State],1,0)=E2040,"Correct",)</f>
        <v>#N/A</v>
      </c>
    </row>
    <row r="2041" spans="5:21" x14ac:dyDescent="0.2">
      <c r="E2041" s="32"/>
      <c r="F2041" s="42"/>
      <c r="H2041" s="34"/>
      <c r="I2041" s="44"/>
      <c r="U2041" s="23" t="e">
        <f>IF(VLOOKUP(E2041,Locations[State],1,0)=E2041,"Correct",)</f>
        <v>#N/A</v>
      </c>
    </row>
    <row r="2042" spans="5:21" x14ac:dyDescent="0.2">
      <c r="E2042" s="32"/>
      <c r="F2042" s="42"/>
      <c r="H2042" s="34"/>
      <c r="I2042" s="44"/>
      <c r="U2042" s="23" t="e">
        <f>IF(VLOOKUP(E2042,Locations[State],1,0)=E2042,"Correct",)</f>
        <v>#N/A</v>
      </c>
    </row>
    <row r="2043" spans="5:21" x14ac:dyDescent="0.2">
      <c r="E2043" s="32"/>
      <c r="F2043" s="42"/>
      <c r="H2043" s="34"/>
      <c r="I2043" s="44"/>
      <c r="U2043" s="23" t="e">
        <f>IF(VLOOKUP(E2043,Locations[State],1,0)=E2043,"Correct",)</f>
        <v>#N/A</v>
      </c>
    </row>
    <row r="2044" spans="5:21" x14ac:dyDescent="0.2">
      <c r="E2044" s="32"/>
      <c r="F2044" s="42"/>
      <c r="H2044" s="34"/>
      <c r="I2044" s="44"/>
      <c r="U2044" s="23" t="e">
        <f>IF(VLOOKUP(E2044,Locations[State],1,0)=E2044,"Correct",)</f>
        <v>#N/A</v>
      </c>
    </row>
    <row r="2045" spans="5:21" x14ac:dyDescent="0.2">
      <c r="E2045" s="32"/>
      <c r="F2045" s="42"/>
      <c r="H2045" s="34"/>
      <c r="I2045" s="44"/>
      <c r="U2045" s="23" t="e">
        <f>IF(VLOOKUP(E2045,Locations[State],1,0)=E2045,"Correct",)</f>
        <v>#N/A</v>
      </c>
    </row>
    <row r="2046" spans="5:21" x14ac:dyDescent="0.2">
      <c r="E2046" s="32"/>
      <c r="F2046" s="42"/>
      <c r="H2046" s="34"/>
      <c r="I2046" s="44"/>
      <c r="U2046" s="23" t="e">
        <f>IF(VLOOKUP(E2046,Locations[State],1,0)=E2046,"Correct",)</f>
        <v>#N/A</v>
      </c>
    </row>
    <row r="2047" spans="5:21" x14ac:dyDescent="0.2">
      <c r="E2047" s="32"/>
      <c r="F2047" s="42"/>
      <c r="H2047" s="34"/>
      <c r="I2047" s="44"/>
      <c r="U2047" s="23" t="e">
        <f>IF(VLOOKUP(E2047,Locations[State],1,0)=E2047,"Correct",)</f>
        <v>#N/A</v>
      </c>
    </row>
    <row r="2048" spans="5:21" x14ac:dyDescent="0.2">
      <c r="E2048" s="32"/>
      <c r="F2048" s="42"/>
      <c r="H2048" s="34"/>
      <c r="I2048" s="44"/>
      <c r="U2048" s="23" t="e">
        <f>IF(VLOOKUP(E2048,Locations[State],1,0)=E2048,"Correct",)</f>
        <v>#N/A</v>
      </c>
    </row>
    <row r="2049" spans="5:21" x14ac:dyDescent="0.2">
      <c r="E2049" s="32"/>
      <c r="F2049" s="42"/>
      <c r="H2049" s="34"/>
      <c r="I2049" s="44"/>
      <c r="U2049" s="23" t="e">
        <f>IF(VLOOKUP(E2049,Locations[State],1,0)=E2049,"Correct",)</f>
        <v>#N/A</v>
      </c>
    </row>
    <row r="2050" spans="5:21" x14ac:dyDescent="0.2">
      <c r="E2050" s="32"/>
      <c r="F2050" s="42"/>
      <c r="H2050" s="34"/>
      <c r="I2050" s="44"/>
      <c r="U2050" s="23" t="e">
        <f>IF(VLOOKUP(E2050,Locations[State],1,0)=E2050,"Correct",)</f>
        <v>#N/A</v>
      </c>
    </row>
    <row r="2051" spans="5:21" x14ac:dyDescent="0.2">
      <c r="E2051" s="32"/>
      <c r="F2051" s="42"/>
      <c r="H2051" s="34"/>
      <c r="I2051" s="44"/>
      <c r="U2051" s="23" t="e">
        <f>IF(VLOOKUP(E2051,Locations[State],1,0)=E2051,"Correct",)</f>
        <v>#N/A</v>
      </c>
    </row>
    <row r="2052" spans="5:21" x14ac:dyDescent="0.2">
      <c r="E2052" s="32"/>
      <c r="F2052" s="42"/>
      <c r="H2052" s="34"/>
      <c r="I2052" s="44"/>
      <c r="U2052" s="23" t="e">
        <f>IF(VLOOKUP(E2052,Locations[State],1,0)=E2052,"Correct",)</f>
        <v>#N/A</v>
      </c>
    </row>
    <row r="2053" spans="5:21" x14ac:dyDescent="0.2">
      <c r="E2053" s="32"/>
      <c r="F2053" s="42"/>
      <c r="H2053" s="34"/>
      <c r="I2053" s="44"/>
      <c r="U2053" s="23" t="e">
        <f>IF(VLOOKUP(E2053,Locations[State],1,0)=E2053,"Correct",)</f>
        <v>#N/A</v>
      </c>
    </row>
    <row r="2054" spans="5:21" x14ac:dyDescent="0.2">
      <c r="E2054" s="32"/>
      <c r="F2054" s="42"/>
      <c r="H2054" s="34"/>
      <c r="I2054" s="44"/>
      <c r="U2054" s="23" t="e">
        <f>IF(VLOOKUP(E2054,Locations[State],1,0)=E2054,"Correct",)</f>
        <v>#N/A</v>
      </c>
    </row>
    <row r="2055" spans="5:21" x14ac:dyDescent="0.2">
      <c r="E2055" s="32"/>
      <c r="F2055" s="42"/>
      <c r="H2055" s="34"/>
      <c r="I2055" s="44"/>
      <c r="U2055" s="23" t="e">
        <f>IF(VLOOKUP(E2055,Locations[State],1,0)=E2055,"Correct",)</f>
        <v>#N/A</v>
      </c>
    </row>
    <row r="2056" spans="5:21" x14ac:dyDescent="0.2">
      <c r="E2056" s="32"/>
      <c r="F2056" s="42"/>
      <c r="H2056" s="34"/>
      <c r="I2056" s="44"/>
      <c r="U2056" s="23" t="e">
        <f>IF(VLOOKUP(E2056,Locations[State],1,0)=E2056,"Correct",)</f>
        <v>#N/A</v>
      </c>
    </row>
    <row r="2057" spans="5:21" x14ac:dyDescent="0.2">
      <c r="E2057" s="32"/>
      <c r="F2057" s="42"/>
      <c r="H2057" s="34"/>
      <c r="I2057" s="44"/>
      <c r="U2057" s="23" t="e">
        <f>IF(VLOOKUP(E2057,Locations[State],1,0)=E2057,"Correct",)</f>
        <v>#N/A</v>
      </c>
    </row>
    <row r="2058" spans="5:21" x14ac:dyDescent="0.2">
      <c r="E2058" s="32"/>
      <c r="F2058" s="42"/>
      <c r="H2058" s="34"/>
      <c r="I2058" s="44"/>
      <c r="U2058" s="23" t="e">
        <f>IF(VLOOKUP(E2058,Locations[State],1,0)=E2058,"Correct",)</f>
        <v>#N/A</v>
      </c>
    </row>
    <row r="2059" spans="5:21" x14ac:dyDescent="0.2">
      <c r="E2059" s="32"/>
      <c r="F2059" s="42"/>
      <c r="H2059" s="34"/>
      <c r="I2059" s="44"/>
      <c r="U2059" s="23" t="e">
        <f>IF(VLOOKUP(E2059,Locations[State],1,0)=E2059,"Correct",)</f>
        <v>#N/A</v>
      </c>
    </row>
    <row r="2060" spans="5:21" x14ac:dyDescent="0.2">
      <c r="E2060" s="32"/>
      <c r="F2060" s="42"/>
      <c r="H2060" s="34"/>
      <c r="I2060" s="44"/>
      <c r="U2060" s="23" t="e">
        <f>IF(VLOOKUP(E2060,Locations[State],1,0)=E2060,"Correct",)</f>
        <v>#N/A</v>
      </c>
    </row>
    <row r="2061" spans="5:21" x14ac:dyDescent="0.2">
      <c r="E2061" s="32"/>
      <c r="F2061" s="42"/>
      <c r="H2061" s="34"/>
      <c r="I2061" s="44"/>
      <c r="U2061" s="23" t="e">
        <f>IF(VLOOKUP(E2061,Locations[State],1,0)=E2061,"Correct",)</f>
        <v>#N/A</v>
      </c>
    </row>
    <row r="2062" spans="5:21" x14ac:dyDescent="0.2">
      <c r="E2062" s="32"/>
      <c r="F2062" s="42"/>
      <c r="H2062" s="34"/>
      <c r="I2062" s="44"/>
      <c r="U2062" s="23" t="e">
        <f>IF(VLOOKUP(E2062,Locations[State],1,0)=E2062,"Correct",)</f>
        <v>#N/A</v>
      </c>
    </row>
    <row r="2063" spans="5:21" x14ac:dyDescent="0.2">
      <c r="E2063" s="32"/>
      <c r="F2063" s="42"/>
      <c r="H2063" s="34"/>
      <c r="I2063" s="44"/>
      <c r="U2063" s="23" t="e">
        <f>IF(VLOOKUP(E2063,Locations[State],1,0)=E2063,"Correct",)</f>
        <v>#N/A</v>
      </c>
    </row>
    <row r="2064" spans="5:21" x14ac:dyDescent="0.2">
      <c r="E2064" s="32"/>
      <c r="F2064" s="42"/>
      <c r="H2064" s="34"/>
      <c r="I2064" s="44"/>
      <c r="U2064" s="23" t="e">
        <f>IF(VLOOKUP(E2064,Locations[State],1,0)=E2064,"Correct",)</f>
        <v>#N/A</v>
      </c>
    </row>
    <row r="2065" spans="5:21" x14ac:dyDescent="0.2">
      <c r="E2065" s="32"/>
      <c r="F2065" s="42"/>
      <c r="H2065" s="34"/>
      <c r="I2065" s="44"/>
      <c r="U2065" s="23" t="e">
        <f>IF(VLOOKUP(E2065,Locations[State],1,0)=E2065,"Correct",)</f>
        <v>#N/A</v>
      </c>
    </row>
    <row r="2066" spans="5:21" x14ac:dyDescent="0.2">
      <c r="E2066" s="32"/>
      <c r="F2066" s="42"/>
      <c r="H2066" s="34"/>
      <c r="I2066" s="44"/>
      <c r="U2066" s="23" t="e">
        <f>IF(VLOOKUP(E2066,Locations[State],1,0)=E2066,"Correct",)</f>
        <v>#N/A</v>
      </c>
    </row>
    <row r="2067" spans="5:21" x14ac:dyDescent="0.2">
      <c r="E2067" s="32"/>
      <c r="F2067" s="42"/>
      <c r="H2067" s="34"/>
      <c r="I2067" s="44"/>
      <c r="U2067" s="23" t="e">
        <f>IF(VLOOKUP(E2067,Locations[State],1,0)=E2067,"Correct",)</f>
        <v>#N/A</v>
      </c>
    </row>
    <row r="2068" spans="5:21" x14ac:dyDescent="0.2">
      <c r="E2068" s="32"/>
      <c r="F2068" s="42"/>
      <c r="H2068" s="34"/>
      <c r="I2068" s="44"/>
      <c r="U2068" s="23" t="e">
        <f>IF(VLOOKUP(E2068,Locations[State],1,0)=E2068,"Correct",)</f>
        <v>#N/A</v>
      </c>
    </row>
    <row r="2069" spans="5:21" x14ac:dyDescent="0.2">
      <c r="E2069" s="32"/>
      <c r="F2069" s="42"/>
      <c r="H2069" s="34"/>
      <c r="I2069" s="44"/>
      <c r="U2069" s="23" t="e">
        <f>IF(VLOOKUP(E2069,Locations[State],1,0)=E2069,"Correct",)</f>
        <v>#N/A</v>
      </c>
    </row>
    <row r="2070" spans="5:21" x14ac:dyDescent="0.2">
      <c r="E2070" s="32"/>
      <c r="F2070" s="42"/>
      <c r="H2070" s="34"/>
      <c r="I2070" s="44"/>
      <c r="U2070" s="23" t="e">
        <f>IF(VLOOKUP(E2070,Locations[State],1,0)=E2070,"Correct",)</f>
        <v>#N/A</v>
      </c>
    </row>
    <row r="2071" spans="5:21" x14ac:dyDescent="0.2">
      <c r="E2071" s="32"/>
      <c r="F2071" s="42"/>
      <c r="H2071" s="34"/>
      <c r="I2071" s="44"/>
      <c r="U2071" s="23" t="e">
        <f>IF(VLOOKUP(E2071,Locations[State],1,0)=E2071,"Correct",)</f>
        <v>#N/A</v>
      </c>
    </row>
    <row r="2072" spans="5:21" x14ac:dyDescent="0.2">
      <c r="E2072" s="32"/>
      <c r="F2072" s="42"/>
      <c r="H2072" s="34"/>
      <c r="I2072" s="44"/>
      <c r="U2072" s="23" t="e">
        <f>IF(VLOOKUP(E2072,Locations[State],1,0)=E2072,"Correct",)</f>
        <v>#N/A</v>
      </c>
    </row>
    <row r="2073" spans="5:21" x14ac:dyDescent="0.2">
      <c r="E2073" s="32"/>
      <c r="F2073" s="42"/>
      <c r="H2073" s="34"/>
      <c r="I2073" s="44"/>
      <c r="U2073" s="23" t="e">
        <f>IF(VLOOKUP(E2073,Locations[State],1,0)=E2073,"Correct",)</f>
        <v>#N/A</v>
      </c>
    </row>
    <row r="2074" spans="5:21" x14ac:dyDescent="0.2">
      <c r="E2074" s="32"/>
      <c r="F2074" s="42"/>
      <c r="H2074" s="34"/>
      <c r="I2074" s="44"/>
      <c r="U2074" s="23" t="e">
        <f>IF(VLOOKUP(E2074,Locations[State],1,0)=E2074,"Correct",)</f>
        <v>#N/A</v>
      </c>
    </row>
    <row r="2075" spans="5:21" x14ac:dyDescent="0.2">
      <c r="E2075" s="32"/>
      <c r="F2075" s="42"/>
      <c r="H2075" s="34"/>
      <c r="I2075" s="44"/>
      <c r="U2075" s="23" t="e">
        <f>IF(VLOOKUP(E2075,Locations[State],1,0)=E2075,"Correct",)</f>
        <v>#N/A</v>
      </c>
    </row>
    <row r="2076" spans="5:21" x14ac:dyDescent="0.2">
      <c r="E2076" s="32"/>
      <c r="F2076" s="42"/>
      <c r="H2076" s="34"/>
      <c r="I2076" s="44"/>
      <c r="U2076" s="23" t="e">
        <f>IF(VLOOKUP(E2076,Locations[State],1,0)=E2076,"Correct",)</f>
        <v>#N/A</v>
      </c>
    </row>
    <row r="2077" spans="5:21" x14ac:dyDescent="0.2">
      <c r="E2077" s="32"/>
      <c r="F2077" s="42"/>
      <c r="H2077" s="34"/>
      <c r="I2077" s="44"/>
      <c r="U2077" s="23" t="e">
        <f>IF(VLOOKUP(E2077,Locations[State],1,0)=E2077,"Correct",)</f>
        <v>#N/A</v>
      </c>
    </row>
    <row r="2078" spans="5:21" x14ac:dyDescent="0.2">
      <c r="E2078" s="32"/>
      <c r="F2078" s="42"/>
      <c r="H2078" s="34"/>
      <c r="I2078" s="44"/>
      <c r="U2078" s="23" t="e">
        <f>IF(VLOOKUP(E2078,Locations[State],1,0)=E2078,"Correct",)</f>
        <v>#N/A</v>
      </c>
    </row>
    <row r="2079" spans="5:21" x14ac:dyDescent="0.2">
      <c r="E2079" s="32"/>
      <c r="F2079" s="42"/>
      <c r="H2079" s="34"/>
      <c r="I2079" s="44"/>
      <c r="U2079" s="23" t="e">
        <f>IF(VLOOKUP(E2079,Locations[State],1,0)=E2079,"Correct",)</f>
        <v>#N/A</v>
      </c>
    </row>
    <row r="2080" spans="5:21" x14ac:dyDescent="0.2">
      <c r="E2080" s="32"/>
      <c r="F2080" s="42"/>
      <c r="H2080" s="34"/>
      <c r="I2080" s="44"/>
      <c r="U2080" s="23" t="e">
        <f>IF(VLOOKUP(E2080,Locations[State],1,0)=E2080,"Correct",)</f>
        <v>#N/A</v>
      </c>
    </row>
    <row r="2081" spans="5:21" x14ac:dyDescent="0.2">
      <c r="E2081" s="32"/>
      <c r="F2081" s="42"/>
      <c r="H2081" s="34"/>
      <c r="I2081" s="44"/>
      <c r="U2081" s="23" t="e">
        <f>IF(VLOOKUP(E2081,Locations[State],1,0)=E2081,"Correct",)</f>
        <v>#N/A</v>
      </c>
    </row>
    <row r="2082" spans="5:21" x14ac:dyDescent="0.2">
      <c r="E2082" s="32"/>
      <c r="F2082" s="42"/>
      <c r="H2082" s="34"/>
      <c r="I2082" s="44"/>
      <c r="U2082" s="23" t="e">
        <f>IF(VLOOKUP(E2082,Locations[State],1,0)=E2082,"Correct",)</f>
        <v>#N/A</v>
      </c>
    </row>
    <row r="2083" spans="5:21" x14ac:dyDescent="0.2">
      <c r="E2083" s="32"/>
      <c r="F2083" s="42"/>
      <c r="H2083" s="34"/>
      <c r="I2083" s="44"/>
      <c r="U2083" s="23" t="e">
        <f>IF(VLOOKUP(E2083,Locations[State],1,0)=E2083,"Correct",)</f>
        <v>#N/A</v>
      </c>
    </row>
    <row r="2084" spans="5:21" x14ac:dyDescent="0.2">
      <c r="E2084" s="32"/>
      <c r="F2084" s="42"/>
      <c r="H2084" s="34"/>
      <c r="I2084" s="44"/>
      <c r="U2084" s="23" t="e">
        <f>IF(VLOOKUP(E2084,Locations[State],1,0)=E2084,"Correct",)</f>
        <v>#N/A</v>
      </c>
    </row>
    <row r="2085" spans="5:21" x14ac:dyDescent="0.2">
      <c r="E2085" s="32"/>
      <c r="F2085" s="42"/>
      <c r="H2085" s="34"/>
      <c r="I2085" s="44"/>
      <c r="U2085" s="23" t="e">
        <f>IF(VLOOKUP(E2085,Locations[State],1,0)=E2085,"Correct",)</f>
        <v>#N/A</v>
      </c>
    </row>
    <row r="2086" spans="5:21" x14ac:dyDescent="0.2">
      <c r="E2086" s="32"/>
      <c r="F2086" s="42"/>
      <c r="H2086" s="34"/>
      <c r="I2086" s="44"/>
      <c r="U2086" s="23" t="e">
        <f>IF(VLOOKUP(E2086,Locations[State],1,0)=E2086,"Correct",)</f>
        <v>#N/A</v>
      </c>
    </row>
    <row r="2087" spans="5:21" x14ac:dyDescent="0.2">
      <c r="E2087" s="32"/>
      <c r="F2087" s="42"/>
      <c r="H2087" s="34"/>
      <c r="I2087" s="44"/>
      <c r="U2087" s="23" t="e">
        <f>IF(VLOOKUP(E2087,Locations[State],1,0)=E2087,"Correct",)</f>
        <v>#N/A</v>
      </c>
    </row>
    <row r="2088" spans="5:21" x14ac:dyDescent="0.2">
      <c r="E2088" s="32"/>
      <c r="F2088" s="42"/>
      <c r="H2088" s="34"/>
      <c r="I2088" s="44"/>
      <c r="U2088" s="23" t="e">
        <f>IF(VLOOKUP(E2088,Locations[State],1,0)=E2088,"Correct",)</f>
        <v>#N/A</v>
      </c>
    </row>
    <row r="2089" spans="5:21" x14ac:dyDescent="0.2">
      <c r="E2089" s="32"/>
      <c r="F2089" s="42"/>
      <c r="H2089" s="34"/>
      <c r="I2089" s="44"/>
      <c r="U2089" s="23" t="e">
        <f>IF(VLOOKUP(E2089,Locations[State],1,0)=E2089,"Correct",)</f>
        <v>#N/A</v>
      </c>
    </row>
    <row r="2090" spans="5:21" x14ac:dyDescent="0.2">
      <c r="E2090" s="32"/>
      <c r="F2090" s="42"/>
      <c r="H2090" s="34"/>
      <c r="I2090" s="44"/>
      <c r="U2090" s="23" t="e">
        <f>IF(VLOOKUP(E2090,Locations[State],1,0)=E2090,"Correct",)</f>
        <v>#N/A</v>
      </c>
    </row>
    <row r="2091" spans="5:21" x14ac:dyDescent="0.2">
      <c r="E2091" s="32"/>
      <c r="F2091" s="42"/>
      <c r="H2091" s="34"/>
      <c r="I2091" s="44"/>
      <c r="U2091" s="23" t="e">
        <f>IF(VLOOKUP(E2091,Locations[State],1,0)=E2091,"Correct",)</f>
        <v>#N/A</v>
      </c>
    </row>
    <row r="2092" spans="5:21" x14ac:dyDescent="0.2">
      <c r="E2092" s="32"/>
      <c r="F2092" s="42"/>
      <c r="H2092" s="34"/>
      <c r="I2092" s="44"/>
      <c r="U2092" s="23" t="e">
        <f>IF(VLOOKUP(E2092,Locations[State],1,0)=E2092,"Correct",)</f>
        <v>#N/A</v>
      </c>
    </row>
    <row r="2093" spans="5:21" x14ac:dyDescent="0.2">
      <c r="E2093" s="32"/>
      <c r="F2093" s="42"/>
      <c r="H2093" s="34"/>
      <c r="I2093" s="44"/>
      <c r="U2093" s="23" t="e">
        <f>IF(VLOOKUP(E2093,Locations[State],1,0)=E2093,"Correct",)</f>
        <v>#N/A</v>
      </c>
    </row>
    <row r="2094" spans="5:21" x14ac:dyDescent="0.2">
      <c r="E2094" s="32"/>
      <c r="F2094" s="42"/>
      <c r="H2094" s="34"/>
      <c r="I2094" s="44"/>
      <c r="U2094" s="23" t="e">
        <f>IF(VLOOKUP(E2094,Locations[State],1,0)=E2094,"Correct",)</f>
        <v>#N/A</v>
      </c>
    </row>
    <row r="2095" spans="5:21" x14ac:dyDescent="0.2">
      <c r="E2095" s="32"/>
      <c r="F2095" s="42"/>
      <c r="H2095" s="34"/>
      <c r="I2095" s="44"/>
      <c r="U2095" s="23" t="e">
        <f>IF(VLOOKUP(E2095,Locations[State],1,0)=E2095,"Correct",)</f>
        <v>#N/A</v>
      </c>
    </row>
    <row r="2096" spans="5:21" x14ac:dyDescent="0.2">
      <c r="E2096" s="32"/>
      <c r="F2096" s="42"/>
      <c r="H2096" s="34"/>
      <c r="I2096" s="44"/>
      <c r="U2096" s="23" t="e">
        <f>IF(VLOOKUP(E2096,Locations[State],1,0)=E2096,"Correct",)</f>
        <v>#N/A</v>
      </c>
    </row>
    <row r="2097" spans="5:21" x14ac:dyDescent="0.2">
      <c r="E2097" s="32"/>
      <c r="F2097" s="42"/>
      <c r="H2097" s="34"/>
      <c r="I2097" s="44"/>
      <c r="U2097" s="23" t="e">
        <f>IF(VLOOKUP(E2097,Locations[State],1,0)=E2097,"Correct",)</f>
        <v>#N/A</v>
      </c>
    </row>
    <row r="2098" spans="5:21" x14ac:dyDescent="0.2">
      <c r="E2098" s="32"/>
      <c r="F2098" s="42"/>
      <c r="H2098" s="34"/>
      <c r="I2098" s="44"/>
      <c r="U2098" s="23" t="e">
        <f>IF(VLOOKUP(E2098,Locations[State],1,0)=E2098,"Correct",)</f>
        <v>#N/A</v>
      </c>
    </row>
    <row r="2099" spans="5:21" x14ac:dyDescent="0.2">
      <c r="E2099" s="32"/>
      <c r="F2099" s="42"/>
      <c r="H2099" s="34"/>
      <c r="I2099" s="44"/>
      <c r="U2099" s="23" t="e">
        <f>IF(VLOOKUP(E2099,Locations[State],1,0)=E2099,"Correct",)</f>
        <v>#N/A</v>
      </c>
    </row>
    <row r="2100" spans="5:21" x14ac:dyDescent="0.2">
      <c r="E2100" s="32"/>
      <c r="F2100" s="42"/>
      <c r="H2100" s="34"/>
      <c r="I2100" s="44"/>
      <c r="U2100" s="23" t="e">
        <f>IF(VLOOKUP(E2100,Locations[State],1,0)=E2100,"Correct",)</f>
        <v>#N/A</v>
      </c>
    </row>
    <row r="2101" spans="5:21" x14ac:dyDescent="0.2">
      <c r="E2101" s="32"/>
      <c r="F2101" s="42"/>
      <c r="H2101" s="34"/>
      <c r="I2101" s="44"/>
      <c r="U2101" s="23" t="e">
        <f>IF(VLOOKUP(E2101,Locations[State],1,0)=E2101,"Correct",)</f>
        <v>#N/A</v>
      </c>
    </row>
    <row r="2102" spans="5:21" x14ac:dyDescent="0.2">
      <c r="E2102" s="32"/>
      <c r="F2102" s="42"/>
      <c r="H2102" s="34"/>
      <c r="I2102" s="44"/>
      <c r="U2102" s="23" t="e">
        <f>IF(VLOOKUP(E2102,Locations[State],1,0)=E2102,"Correct",)</f>
        <v>#N/A</v>
      </c>
    </row>
    <row r="2103" spans="5:21" x14ac:dyDescent="0.2">
      <c r="E2103" s="32"/>
      <c r="F2103" s="42"/>
      <c r="H2103" s="34"/>
      <c r="I2103" s="44"/>
      <c r="U2103" s="23" t="e">
        <f>IF(VLOOKUP(E2103,Locations[State],1,0)=E2103,"Correct",)</f>
        <v>#N/A</v>
      </c>
    </row>
    <row r="2104" spans="5:21" x14ac:dyDescent="0.2">
      <c r="E2104" s="32"/>
      <c r="F2104" s="42"/>
      <c r="H2104" s="34"/>
      <c r="I2104" s="44"/>
      <c r="U2104" s="23" t="e">
        <f>IF(VLOOKUP(E2104,Locations[State],1,0)=E2104,"Correct",)</f>
        <v>#N/A</v>
      </c>
    </row>
    <row r="2105" spans="5:21" x14ac:dyDescent="0.2">
      <c r="E2105" s="32"/>
      <c r="F2105" s="42"/>
      <c r="H2105" s="34"/>
      <c r="I2105" s="44"/>
      <c r="U2105" s="23" t="e">
        <f>IF(VLOOKUP(E2105,Locations[State],1,0)=E2105,"Correct",)</f>
        <v>#N/A</v>
      </c>
    </row>
    <row r="2106" spans="5:21" x14ac:dyDescent="0.2">
      <c r="E2106" s="32"/>
      <c r="F2106" s="42"/>
      <c r="H2106" s="34"/>
      <c r="I2106" s="44"/>
      <c r="U2106" s="23" t="e">
        <f>IF(VLOOKUP(E2106,Locations[State],1,0)=E2106,"Correct",)</f>
        <v>#N/A</v>
      </c>
    </row>
    <row r="2107" spans="5:21" x14ac:dyDescent="0.2">
      <c r="E2107" s="32"/>
      <c r="F2107" s="42"/>
      <c r="H2107" s="34"/>
      <c r="I2107" s="44"/>
      <c r="U2107" s="23" t="e">
        <f>IF(VLOOKUP(E2107,Locations[State],1,0)=E2107,"Correct",)</f>
        <v>#N/A</v>
      </c>
    </row>
    <row r="2108" spans="5:21" x14ac:dyDescent="0.2">
      <c r="E2108" s="32"/>
      <c r="F2108" s="42"/>
      <c r="H2108" s="34"/>
      <c r="I2108" s="44"/>
      <c r="U2108" s="23" t="e">
        <f>IF(VLOOKUP(E2108,Locations[State],1,0)=E2108,"Correct",)</f>
        <v>#N/A</v>
      </c>
    </row>
    <row r="2109" spans="5:21" x14ac:dyDescent="0.2">
      <c r="E2109" s="32"/>
      <c r="F2109" s="42"/>
      <c r="H2109" s="34"/>
      <c r="I2109" s="44"/>
      <c r="U2109" s="23" t="e">
        <f>IF(VLOOKUP(E2109,Locations[State],1,0)=E2109,"Correct",)</f>
        <v>#N/A</v>
      </c>
    </row>
    <row r="2110" spans="5:21" x14ac:dyDescent="0.2">
      <c r="E2110" s="32"/>
      <c r="F2110" s="42"/>
      <c r="H2110" s="34"/>
      <c r="I2110" s="44"/>
      <c r="U2110" s="23" t="e">
        <f>IF(VLOOKUP(E2110,Locations[State],1,0)=E2110,"Correct",)</f>
        <v>#N/A</v>
      </c>
    </row>
    <row r="2111" spans="5:21" x14ac:dyDescent="0.2">
      <c r="E2111" s="32"/>
      <c r="F2111" s="42"/>
      <c r="H2111" s="34"/>
      <c r="I2111" s="44"/>
      <c r="U2111" s="23" t="e">
        <f>IF(VLOOKUP(E2111,Locations[State],1,0)=E2111,"Correct",)</f>
        <v>#N/A</v>
      </c>
    </row>
    <row r="2112" spans="5:21" x14ac:dyDescent="0.2">
      <c r="E2112" s="32"/>
      <c r="F2112" s="42"/>
      <c r="H2112" s="34"/>
      <c r="I2112" s="44"/>
      <c r="U2112" s="23" t="e">
        <f>IF(VLOOKUP(E2112,Locations[State],1,0)=E2112,"Correct",)</f>
        <v>#N/A</v>
      </c>
    </row>
    <row r="2113" spans="5:21" x14ac:dyDescent="0.2">
      <c r="E2113" s="32"/>
      <c r="F2113" s="42"/>
      <c r="H2113" s="34"/>
      <c r="I2113" s="44"/>
      <c r="U2113" s="23" t="e">
        <f>IF(VLOOKUP(E2113,Locations[State],1,0)=E2113,"Correct",)</f>
        <v>#N/A</v>
      </c>
    </row>
    <row r="2114" spans="5:21" x14ac:dyDescent="0.2">
      <c r="E2114" s="32"/>
      <c r="F2114" s="42"/>
      <c r="H2114" s="34"/>
      <c r="I2114" s="44"/>
      <c r="U2114" s="23" t="e">
        <f>IF(VLOOKUP(E2114,Locations[State],1,0)=E2114,"Correct",)</f>
        <v>#N/A</v>
      </c>
    </row>
    <row r="2115" spans="5:21" x14ac:dyDescent="0.2">
      <c r="E2115" s="32"/>
      <c r="F2115" s="42"/>
      <c r="H2115" s="34"/>
      <c r="I2115" s="44"/>
      <c r="U2115" s="23" t="e">
        <f>IF(VLOOKUP(E2115,Locations[State],1,0)=E2115,"Correct",)</f>
        <v>#N/A</v>
      </c>
    </row>
    <row r="2116" spans="5:21" x14ac:dyDescent="0.2">
      <c r="E2116" s="32"/>
      <c r="F2116" s="42"/>
      <c r="H2116" s="34"/>
      <c r="I2116" s="44"/>
      <c r="U2116" s="23" t="e">
        <f>IF(VLOOKUP(E2116,Locations[State],1,0)=E2116,"Correct",)</f>
        <v>#N/A</v>
      </c>
    </row>
    <row r="2117" spans="5:21" x14ac:dyDescent="0.2">
      <c r="E2117" s="32"/>
      <c r="F2117" s="42"/>
      <c r="H2117" s="34"/>
      <c r="I2117" s="44"/>
      <c r="U2117" s="23" t="e">
        <f>IF(VLOOKUP(E2117,Locations[State],1,0)=E2117,"Correct",)</f>
        <v>#N/A</v>
      </c>
    </row>
    <row r="2118" spans="5:21" x14ac:dyDescent="0.2">
      <c r="E2118" s="32"/>
      <c r="F2118" s="42"/>
      <c r="H2118" s="34"/>
      <c r="I2118" s="44"/>
      <c r="U2118" s="23" t="e">
        <f>IF(VLOOKUP(E2118,Locations[State],1,0)=E2118,"Correct",)</f>
        <v>#N/A</v>
      </c>
    </row>
    <row r="2119" spans="5:21" x14ac:dyDescent="0.2">
      <c r="E2119" s="32"/>
      <c r="F2119" s="42"/>
      <c r="H2119" s="34"/>
      <c r="I2119" s="44"/>
      <c r="U2119" s="23" t="e">
        <f>IF(VLOOKUP(E2119,Locations[State],1,0)=E2119,"Correct",)</f>
        <v>#N/A</v>
      </c>
    </row>
    <row r="2120" spans="5:21" x14ac:dyDescent="0.2">
      <c r="E2120" s="32"/>
      <c r="F2120" s="42"/>
      <c r="H2120" s="34"/>
      <c r="I2120" s="44"/>
      <c r="U2120" s="23" t="e">
        <f>IF(VLOOKUP(E2120,Locations[State],1,0)=E2120,"Correct",)</f>
        <v>#N/A</v>
      </c>
    </row>
    <row r="2121" spans="5:21" x14ac:dyDescent="0.2">
      <c r="E2121" s="32"/>
      <c r="F2121" s="42"/>
      <c r="H2121" s="34"/>
      <c r="I2121" s="44"/>
      <c r="U2121" s="23" t="e">
        <f>IF(VLOOKUP(E2121,Locations[State],1,0)=E2121,"Correct",)</f>
        <v>#N/A</v>
      </c>
    </row>
    <row r="2122" spans="5:21" x14ac:dyDescent="0.2">
      <c r="E2122" s="32"/>
      <c r="F2122" s="42"/>
      <c r="H2122" s="34"/>
      <c r="I2122" s="44"/>
      <c r="U2122" s="23" t="e">
        <f>IF(VLOOKUP(E2122,Locations[State],1,0)=E2122,"Correct",)</f>
        <v>#N/A</v>
      </c>
    </row>
    <row r="2123" spans="5:21" x14ac:dyDescent="0.2">
      <c r="E2123" s="32"/>
      <c r="F2123" s="42"/>
      <c r="H2123" s="34"/>
      <c r="I2123" s="44"/>
      <c r="U2123" s="23" t="e">
        <f>IF(VLOOKUP(E2123,Locations[State],1,0)=E2123,"Correct",)</f>
        <v>#N/A</v>
      </c>
    </row>
    <row r="2124" spans="5:21" x14ac:dyDescent="0.2">
      <c r="E2124" s="32"/>
      <c r="F2124" s="42"/>
      <c r="H2124" s="34"/>
      <c r="I2124" s="44"/>
      <c r="U2124" s="23" t="e">
        <f>IF(VLOOKUP(E2124,Locations[State],1,0)=E2124,"Correct",)</f>
        <v>#N/A</v>
      </c>
    </row>
    <row r="2125" spans="5:21" x14ac:dyDescent="0.2">
      <c r="E2125" s="32"/>
      <c r="F2125" s="42"/>
      <c r="H2125" s="34"/>
      <c r="I2125" s="44"/>
      <c r="U2125" s="23" t="e">
        <f>IF(VLOOKUP(E2125,Locations[State],1,0)=E2125,"Correct",)</f>
        <v>#N/A</v>
      </c>
    </row>
    <row r="2126" spans="5:21" x14ac:dyDescent="0.2">
      <c r="E2126" s="32"/>
      <c r="F2126" s="42"/>
      <c r="H2126" s="34"/>
      <c r="I2126" s="44"/>
      <c r="U2126" s="23" t="e">
        <f>IF(VLOOKUP(E2126,Locations[State],1,0)=E2126,"Correct",)</f>
        <v>#N/A</v>
      </c>
    </row>
    <row r="2127" spans="5:21" x14ac:dyDescent="0.2">
      <c r="E2127" s="32"/>
      <c r="F2127" s="42"/>
      <c r="H2127" s="34"/>
      <c r="I2127" s="44"/>
      <c r="U2127" s="23" t="e">
        <f>IF(VLOOKUP(E2127,Locations[State],1,0)=E2127,"Correct",)</f>
        <v>#N/A</v>
      </c>
    </row>
    <row r="2128" spans="5:21" x14ac:dyDescent="0.2">
      <c r="E2128" s="32"/>
      <c r="F2128" s="42"/>
      <c r="H2128" s="34"/>
      <c r="I2128" s="44"/>
      <c r="U2128" s="23" t="e">
        <f>IF(VLOOKUP(E2128,Locations[State],1,0)=E2128,"Correct",)</f>
        <v>#N/A</v>
      </c>
    </row>
    <row r="2129" spans="5:21" x14ac:dyDescent="0.2">
      <c r="E2129" s="32"/>
      <c r="F2129" s="42"/>
      <c r="H2129" s="34"/>
      <c r="I2129" s="44"/>
      <c r="U2129" s="23" t="e">
        <f>IF(VLOOKUP(E2129,Locations[State],1,0)=E2129,"Correct",)</f>
        <v>#N/A</v>
      </c>
    </row>
    <row r="2130" spans="5:21" x14ac:dyDescent="0.2">
      <c r="E2130" s="32"/>
      <c r="F2130" s="42"/>
      <c r="H2130" s="34"/>
      <c r="I2130" s="44"/>
      <c r="U2130" s="23" t="e">
        <f>IF(VLOOKUP(E2130,Locations[State],1,0)=E2130,"Correct",)</f>
        <v>#N/A</v>
      </c>
    </row>
    <row r="2131" spans="5:21" x14ac:dyDescent="0.2">
      <c r="E2131" s="32"/>
      <c r="F2131" s="42"/>
      <c r="H2131" s="34"/>
      <c r="I2131" s="44"/>
      <c r="U2131" s="23" t="e">
        <f>IF(VLOOKUP(E2131,Locations[State],1,0)=E2131,"Correct",)</f>
        <v>#N/A</v>
      </c>
    </row>
    <row r="2132" spans="5:21" x14ac:dyDescent="0.2">
      <c r="E2132" s="32"/>
      <c r="F2132" s="42"/>
      <c r="H2132" s="34"/>
      <c r="I2132" s="44"/>
      <c r="U2132" s="23" t="e">
        <f>IF(VLOOKUP(E2132,Locations[State],1,0)=E2132,"Correct",)</f>
        <v>#N/A</v>
      </c>
    </row>
    <row r="2133" spans="5:21" x14ac:dyDescent="0.2">
      <c r="E2133" s="32"/>
      <c r="F2133" s="42"/>
      <c r="H2133" s="34"/>
      <c r="I2133" s="44"/>
      <c r="U2133" s="23" t="e">
        <f>IF(VLOOKUP(E2133,Locations[State],1,0)=E2133,"Correct",)</f>
        <v>#N/A</v>
      </c>
    </row>
    <row r="2134" spans="5:21" x14ac:dyDescent="0.2">
      <c r="E2134" s="32"/>
      <c r="F2134" s="42"/>
      <c r="H2134" s="34"/>
      <c r="I2134" s="44"/>
      <c r="U2134" s="23" t="e">
        <f>IF(VLOOKUP(E2134,Locations[State],1,0)=E2134,"Correct",)</f>
        <v>#N/A</v>
      </c>
    </row>
    <row r="2135" spans="5:21" x14ac:dyDescent="0.2">
      <c r="E2135" s="32"/>
      <c r="F2135" s="42"/>
      <c r="H2135" s="34"/>
      <c r="I2135" s="44"/>
      <c r="U2135" s="23" t="e">
        <f>IF(VLOOKUP(E2135,Locations[State],1,0)=E2135,"Correct",)</f>
        <v>#N/A</v>
      </c>
    </row>
    <row r="2136" spans="5:21" x14ac:dyDescent="0.2">
      <c r="E2136" s="32"/>
      <c r="F2136" s="42"/>
      <c r="H2136" s="34"/>
      <c r="I2136" s="44"/>
      <c r="U2136" s="23" t="e">
        <f>IF(VLOOKUP(E2136,Locations[State],1,0)=E2136,"Correct",)</f>
        <v>#N/A</v>
      </c>
    </row>
    <row r="2137" spans="5:21" x14ac:dyDescent="0.2">
      <c r="E2137" s="32"/>
      <c r="F2137" s="42"/>
      <c r="H2137" s="34"/>
      <c r="I2137" s="44"/>
      <c r="U2137" s="23" t="e">
        <f>IF(VLOOKUP(E2137,Locations[State],1,0)=E2137,"Correct",)</f>
        <v>#N/A</v>
      </c>
    </row>
    <row r="2138" spans="5:21" x14ac:dyDescent="0.2">
      <c r="E2138" s="32"/>
      <c r="F2138" s="42"/>
      <c r="H2138" s="34"/>
      <c r="I2138" s="44"/>
      <c r="U2138" s="23" t="e">
        <f>IF(VLOOKUP(E2138,Locations[State],1,0)=E2138,"Correct",)</f>
        <v>#N/A</v>
      </c>
    </row>
    <row r="2139" spans="5:21" x14ac:dyDescent="0.2">
      <c r="E2139" s="32"/>
      <c r="F2139" s="42"/>
      <c r="H2139" s="34"/>
      <c r="I2139" s="44"/>
      <c r="U2139" s="23" t="e">
        <f>IF(VLOOKUP(E2139,Locations[State],1,0)=E2139,"Correct",)</f>
        <v>#N/A</v>
      </c>
    </row>
    <row r="2140" spans="5:21" x14ac:dyDescent="0.2">
      <c r="E2140" s="32"/>
      <c r="F2140" s="42"/>
      <c r="H2140" s="34"/>
      <c r="I2140" s="44"/>
      <c r="U2140" s="23" t="e">
        <f>IF(VLOOKUP(E2140,Locations[State],1,0)=E2140,"Correct",)</f>
        <v>#N/A</v>
      </c>
    </row>
    <row r="2141" spans="5:21" x14ac:dyDescent="0.2">
      <c r="E2141" s="32"/>
      <c r="F2141" s="42"/>
      <c r="H2141" s="34"/>
      <c r="I2141" s="44"/>
      <c r="U2141" s="23" t="e">
        <f>IF(VLOOKUP(E2141,Locations[State],1,0)=E2141,"Correct",)</f>
        <v>#N/A</v>
      </c>
    </row>
    <row r="2142" spans="5:21" x14ac:dyDescent="0.2">
      <c r="E2142" s="32"/>
      <c r="F2142" s="42"/>
      <c r="H2142" s="34"/>
      <c r="I2142" s="44"/>
      <c r="U2142" s="23" t="e">
        <f>IF(VLOOKUP(E2142,Locations[State],1,0)=E2142,"Correct",)</f>
        <v>#N/A</v>
      </c>
    </row>
    <row r="2143" spans="5:21" x14ac:dyDescent="0.2">
      <c r="E2143" s="32"/>
      <c r="F2143" s="42"/>
      <c r="H2143" s="34"/>
      <c r="I2143" s="44"/>
      <c r="U2143" s="23" t="e">
        <f>IF(VLOOKUP(E2143,Locations[State],1,0)=E2143,"Correct",)</f>
        <v>#N/A</v>
      </c>
    </row>
    <row r="2144" spans="5:21" x14ac:dyDescent="0.2">
      <c r="E2144" s="32"/>
      <c r="F2144" s="42"/>
      <c r="H2144" s="34"/>
      <c r="I2144" s="44"/>
      <c r="U2144" s="23" t="e">
        <f>IF(VLOOKUP(E2144,Locations[State],1,0)=E2144,"Correct",)</f>
        <v>#N/A</v>
      </c>
    </row>
    <row r="2145" spans="5:21" x14ac:dyDescent="0.2">
      <c r="E2145" s="32"/>
      <c r="F2145" s="42"/>
      <c r="H2145" s="34"/>
      <c r="I2145" s="44"/>
      <c r="U2145" s="23" t="e">
        <f>IF(VLOOKUP(E2145,Locations[State],1,0)=E2145,"Correct",)</f>
        <v>#N/A</v>
      </c>
    </row>
    <row r="2146" spans="5:21" x14ac:dyDescent="0.2">
      <c r="E2146" s="32"/>
      <c r="F2146" s="42"/>
      <c r="H2146" s="34"/>
      <c r="I2146" s="44"/>
      <c r="U2146" s="23" t="e">
        <f>IF(VLOOKUP(E2146,Locations[State],1,0)=E2146,"Correct",)</f>
        <v>#N/A</v>
      </c>
    </row>
    <row r="2147" spans="5:21" x14ac:dyDescent="0.2">
      <c r="E2147" s="32"/>
      <c r="F2147" s="42"/>
      <c r="H2147" s="34"/>
      <c r="I2147" s="44"/>
      <c r="U2147" s="23" t="e">
        <f>IF(VLOOKUP(E2147,Locations[State],1,0)=E2147,"Correct",)</f>
        <v>#N/A</v>
      </c>
    </row>
    <row r="2148" spans="5:21" x14ac:dyDescent="0.2">
      <c r="E2148" s="32"/>
      <c r="F2148" s="42"/>
      <c r="H2148" s="34"/>
      <c r="I2148" s="44"/>
      <c r="U2148" s="23" t="e">
        <f>IF(VLOOKUP(E2148,Locations[State],1,0)=E2148,"Correct",)</f>
        <v>#N/A</v>
      </c>
    </row>
    <row r="2149" spans="5:21" x14ac:dyDescent="0.2">
      <c r="E2149" s="32"/>
      <c r="F2149" s="42"/>
      <c r="H2149" s="34"/>
      <c r="I2149" s="44"/>
      <c r="U2149" s="23" t="e">
        <f>IF(VLOOKUP(E2149,Locations[State],1,0)=E2149,"Correct",)</f>
        <v>#N/A</v>
      </c>
    </row>
    <row r="2150" spans="5:21" x14ac:dyDescent="0.2">
      <c r="E2150" s="32"/>
      <c r="F2150" s="42"/>
      <c r="H2150" s="34"/>
      <c r="I2150" s="44"/>
      <c r="U2150" s="23" t="e">
        <f>IF(VLOOKUP(E2150,Locations[State],1,0)=E2150,"Correct",)</f>
        <v>#N/A</v>
      </c>
    </row>
    <row r="2151" spans="5:21" x14ac:dyDescent="0.2">
      <c r="E2151" s="32"/>
      <c r="F2151" s="42"/>
      <c r="H2151" s="34"/>
      <c r="I2151" s="44"/>
      <c r="U2151" s="23" t="e">
        <f>IF(VLOOKUP(E2151,Locations[State],1,0)=E2151,"Correct",)</f>
        <v>#N/A</v>
      </c>
    </row>
    <row r="2152" spans="5:21" x14ac:dyDescent="0.2">
      <c r="E2152" s="32"/>
      <c r="F2152" s="42"/>
      <c r="H2152" s="34"/>
      <c r="I2152" s="44"/>
      <c r="U2152" s="23" t="e">
        <f>IF(VLOOKUP(E2152,Locations[State],1,0)=E2152,"Correct",)</f>
        <v>#N/A</v>
      </c>
    </row>
    <row r="2153" spans="5:21" x14ac:dyDescent="0.2">
      <c r="E2153" s="32"/>
      <c r="F2153" s="42"/>
      <c r="H2153" s="34"/>
      <c r="I2153" s="44"/>
      <c r="U2153" s="23" t="e">
        <f>IF(VLOOKUP(E2153,Locations[State],1,0)=E2153,"Correct",)</f>
        <v>#N/A</v>
      </c>
    </row>
    <row r="2154" spans="5:21" x14ac:dyDescent="0.2">
      <c r="E2154" s="32"/>
      <c r="F2154" s="42"/>
      <c r="H2154" s="34"/>
      <c r="I2154" s="44"/>
      <c r="U2154" s="23" t="e">
        <f>IF(VLOOKUP(E2154,Locations[State],1,0)=E2154,"Correct",)</f>
        <v>#N/A</v>
      </c>
    </row>
    <row r="2155" spans="5:21" x14ac:dyDescent="0.2">
      <c r="E2155" s="32"/>
      <c r="F2155" s="42"/>
      <c r="H2155" s="34"/>
      <c r="I2155" s="44"/>
      <c r="U2155" s="23" t="e">
        <f>IF(VLOOKUP(E2155,Locations[State],1,0)=E2155,"Correct",)</f>
        <v>#N/A</v>
      </c>
    </row>
    <row r="2156" spans="5:21" x14ac:dyDescent="0.2">
      <c r="E2156" s="32"/>
      <c r="F2156" s="42"/>
      <c r="H2156" s="34"/>
      <c r="I2156" s="44"/>
      <c r="U2156" s="23" t="e">
        <f>IF(VLOOKUP(E2156,Locations[State],1,0)=E2156,"Correct",)</f>
        <v>#N/A</v>
      </c>
    </row>
    <row r="2157" spans="5:21" x14ac:dyDescent="0.2">
      <c r="E2157" s="32"/>
      <c r="F2157" s="42"/>
      <c r="H2157" s="34"/>
      <c r="I2157" s="44"/>
      <c r="U2157" s="23" t="e">
        <f>IF(VLOOKUP(E2157,Locations[State],1,0)=E2157,"Correct",)</f>
        <v>#N/A</v>
      </c>
    </row>
    <row r="2158" spans="5:21" x14ac:dyDescent="0.2">
      <c r="E2158" s="32"/>
      <c r="F2158" s="42"/>
      <c r="H2158" s="34"/>
      <c r="I2158" s="44"/>
      <c r="U2158" s="23" t="e">
        <f>IF(VLOOKUP(E2158,Locations[State],1,0)=E2158,"Correct",)</f>
        <v>#N/A</v>
      </c>
    </row>
    <row r="2159" spans="5:21" x14ac:dyDescent="0.2">
      <c r="E2159" s="32"/>
      <c r="F2159" s="42"/>
      <c r="H2159" s="34"/>
      <c r="I2159" s="44"/>
      <c r="U2159" s="23" t="e">
        <f>IF(VLOOKUP(E2159,Locations[State],1,0)=E2159,"Correct",)</f>
        <v>#N/A</v>
      </c>
    </row>
    <row r="2160" spans="5:21" x14ac:dyDescent="0.2">
      <c r="E2160" s="32"/>
      <c r="F2160" s="42"/>
      <c r="H2160" s="34"/>
      <c r="I2160" s="44"/>
      <c r="U2160" s="23" t="e">
        <f>IF(VLOOKUP(E2160,Locations[State],1,0)=E2160,"Correct",)</f>
        <v>#N/A</v>
      </c>
    </row>
    <row r="2161" spans="5:21" x14ac:dyDescent="0.2">
      <c r="E2161" s="32"/>
      <c r="F2161" s="42"/>
      <c r="H2161" s="34"/>
      <c r="I2161" s="44"/>
      <c r="U2161" s="23" t="e">
        <f>IF(VLOOKUP(E2161,Locations[State],1,0)=E2161,"Correct",)</f>
        <v>#N/A</v>
      </c>
    </row>
    <row r="2162" spans="5:21" x14ac:dyDescent="0.2">
      <c r="E2162" s="32"/>
      <c r="F2162" s="42"/>
      <c r="H2162" s="34"/>
      <c r="I2162" s="44"/>
      <c r="U2162" s="23" t="e">
        <f>IF(VLOOKUP(E2162,Locations[State],1,0)=E2162,"Correct",)</f>
        <v>#N/A</v>
      </c>
    </row>
    <row r="2163" spans="5:21" x14ac:dyDescent="0.2">
      <c r="E2163" s="32"/>
      <c r="F2163" s="42"/>
      <c r="H2163" s="34"/>
      <c r="I2163" s="44"/>
      <c r="U2163" s="23" t="e">
        <f>IF(VLOOKUP(E2163,Locations[State],1,0)=E2163,"Correct",)</f>
        <v>#N/A</v>
      </c>
    </row>
    <row r="2164" spans="5:21" x14ac:dyDescent="0.2">
      <c r="E2164" s="32"/>
      <c r="F2164" s="42"/>
      <c r="H2164" s="34"/>
      <c r="I2164" s="44"/>
      <c r="U2164" s="23" t="e">
        <f>IF(VLOOKUP(E2164,Locations[State],1,0)=E2164,"Correct",)</f>
        <v>#N/A</v>
      </c>
    </row>
    <row r="2165" spans="5:21" x14ac:dyDescent="0.2">
      <c r="E2165" s="32"/>
      <c r="F2165" s="42"/>
      <c r="H2165" s="34"/>
      <c r="I2165" s="44"/>
      <c r="U2165" s="23" t="e">
        <f>IF(VLOOKUP(E2165,Locations[State],1,0)=E2165,"Correct",)</f>
        <v>#N/A</v>
      </c>
    </row>
    <row r="2166" spans="5:21" x14ac:dyDescent="0.2">
      <c r="E2166" s="32"/>
      <c r="F2166" s="42"/>
      <c r="H2166" s="34"/>
      <c r="I2166" s="44"/>
      <c r="U2166" s="23" t="e">
        <f>IF(VLOOKUP(E2166,Locations[State],1,0)=E2166,"Correct",)</f>
        <v>#N/A</v>
      </c>
    </row>
    <row r="2167" spans="5:21" x14ac:dyDescent="0.2">
      <c r="E2167" s="32"/>
      <c r="F2167" s="42"/>
      <c r="H2167" s="34"/>
      <c r="I2167" s="44"/>
      <c r="U2167" s="23" t="e">
        <f>IF(VLOOKUP(E2167,Locations[State],1,0)=E2167,"Correct",)</f>
        <v>#N/A</v>
      </c>
    </row>
    <row r="2168" spans="5:21" x14ac:dyDescent="0.2">
      <c r="E2168" s="32"/>
      <c r="F2168" s="42"/>
      <c r="H2168" s="34"/>
      <c r="I2168" s="44"/>
      <c r="U2168" s="23" t="e">
        <f>IF(VLOOKUP(E2168,Locations[State],1,0)=E2168,"Correct",)</f>
        <v>#N/A</v>
      </c>
    </row>
    <row r="2169" spans="5:21" x14ac:dyDescent="0.2">
      <c r="E2169" s="32"/>
      <c r="F2169" s="42"/>
      <c r="H2169" s="34"/>
      <c r="I2169" s="44"/>
      <c r="U2169" s="23" t="e">
        <f>IF(VLOOKUP(E2169,Locations[State],1,0)=E2169,"Correct",)</f>
        <v>#N/A</v>
      </c>
    </row>
    <row r="2170" spans="5:21" x14ac:dyDescent="0.2">
      <c r="E2170" s="32"/>
      <c r="F2170" s="42"/>
      <c r="H2170" s="34"/>
      <c r="I2170" s="44"/>
      <c r="U2170" s="23" t="e">
        <f>IF(VLOOKUP(E2170,Locations[State],1,0)=E2170,"Correct",)</f>
        <v>#N/A</v>
      </c>
    </row>
    <row r="2171" spans="5:21" x14ac:dyDescent="0.2">
      <c r="E2171" s="32"/>
      <c r="F2171" s="42"/>
      <c r="H2171" s="34"/>
      <c r="I2171" s="44"/>
      <c r="U2171" s="23" t="e">
        <f>IF(VLOOKUP(E2171,Locations[State],1,0)=E2171,"Correct",)</f>
        <v>#N/A</v>
      </c>
    </row>
    <row r="2172" spans="5:21" x14ac:dyDescent="0.2">
      <c r="E2172" s="32"/>
      <c r="F2172" s="42"/>
      <c r="H2172" s="34"/>
      <c r="I2172" s="44"/>
      <c r="U2172" s="23" t="e">
        <f>IF(VLOOKUP(E2172,Locations[State],1,0)=E2172,"Correct",)</f>
        <v>#N/A</v>
      </c>
    </row>
    <row r="2173" spans="5:21" x14ac:dyDescent="0.2">
      <c r="E2173" s="32"/>
      <c r="F2173" s="42"/>
      <c r="H2173" s="34"/>
      <c r="I2173" s="44"/>
      <c r="U2173" s="23" t="e">
        <f>IF(VLOOKUP(E2173,Locations[State],1,0)=E2173,"Correct",)</f>
        <v>#N/A</v>
      </c>
    </row>
    <row r="2174" spans="5:21" x14ac:dyDescent="0.2">
      <c r="E2174" s="32"/>
      <c r="F2174" s="42"/>
      <c r="H2174" s="34"/>
      <c r="I2174" s="44"/>
      <c r="U2174" s="23" t="e">
        <f>IF(VLOOKUP(E2174,Locations[State],1,0)=E2174,"Correct",)</f>
        <v>#N/A</v>
      </c>
    </row>
    <row r="2175" spans="5:21" x14ac:dyDescent="0.2">
      <c r="E2175" s="32"/>
      <c r="F2175" s="42"/>
      <c r="H2175" s="34"/>
      <c r="I2175" s="44"/>
      <c r="U2175" s="23" t="e">
        <f>IF(VLOOKUP(E2175,Locations[State],1,0)=E2175,"Correct",)</f>
        <v>#N/A</v>
      </c>
    </row>
    <row r="2176" spans="5:21" x14ac:dyDescent="0.2">
      <c r="E2176" s="32"/>
      <c r="F2176" s="42"/>
      <c r="H2176" s="34"/>
      <c r="I2176" s="44"/>
      <c r="U2176" s="23" t="e">
        <f>IF(VLOOKUP(E2176,Locations[State],1,0)=E2176,"Correct",)</f>
        <v>#N/A</v>
      </c>
    </row>
    <row r="2177" spans="5:21" x14ac:dyDescent="0.2">
      <c r="E2177" s="32"/>
      <c r="F2177" s="42"/>
      <c r="H2177" s="34"/>
      <c r="I2177" s="44"/>
      <c r="U2177" s="23" t="e">
        <f>IF(VLOOKUP(E2177,Locations[State],1,0)=E2177,"Correct",)</f>
        <v>#N/A</v>
      </c>
    </row>
    <row r="2178" spans="5:21" x14ac:dyDescent="0.2">
      <c r="E2178" s="32"/>
      <c r="F2178" s="42"/>
      <c r="H2178" s="34"/>
      <c r="I2178" s="44"/>
      <c r="U2178" s="23" t="e">
        <f>IF(VLOOKUP(E2178,Locations[State],1,0)=E2178,"Correct",)</f>
        <v>#N/A</v>
      </c>
    </row>
    <row r="2179" spans="5:21" x14ac:dyDescent="0.2">
      <c r="E2179" s="32"/>
      <c r="F2179" s="42"/>
      <c r="H2179" s="34"/>
      <c r="I2179" s="44"/>
      <c r="U2179" s="23" t="e">
        <f>IF(VLOOKUP(E2179,Locations[State],1,0)=E2179,"Correct",)</f>
        <v>#N/A</v>
      </c>
    </row>
    <row r="2180" spans="5:21" x14ac:dyDescent="0.2">
      <c r="E2180" s="32"/>
      <c r="F2180" s="42"/>
      <c r="H2180" s="34"/>
      <c r="I2180" s="44"/>
      <c r="U2180" s="23" t="e">
        <f>IF(VLOOKUP(E2180,Locations[State],1,0)=E2180,"Correct",)</f>
        <v>#N/A</v>
      </c>
    </row>
    <row r="2181" spans="5:21" x14ac:dyDescent="0.2">
      <c r="E2181" s="32"/>
      <c r="F2181" s="42"/>
      <c r="H2181" s="34"/>
      <c r="I2181" s="44"/>
      <c r="U2181" s="23" t="e">
        <f>IF(VLOOKUP(E2181,Locations[State],1,0)=E2181,"Correct",)</f>
        <v>#N/A</v>
      </c>
    </row>
    <row r="2182" spans="5:21" x14ac:dyDescent="0.2">
      <c r="E2182" s="32"/>
      <c r="F2182" s="42"/>
      <c r="H2182" s="34"/>
      <c r="I2182" s="44"/>
      <c r="U2182" s="23" t="e">
        <f>IF(VLOOKUP(E2182,Locations[State],1,0)=E2182,"Correct",)</f>
        <v>#N/A</v>
      </c>
    </row>
    <row r="2183" spans="5:21" x14ac:dyDescent="0.2">
      <c r="E2183" s="32"/>
      <c r="F2183" s="42"/>
      <c r="H2183" s="34"/>
      <c r="I2183" s="44"/>
      <c r="U2183" s="23" t="e">
        <f>IF(VLOOKUP(E2183,Locations[State],1,0)=E2183,"Correct",)</f>
        <v>#N/A</v>
      </c>
    </row>
    <row r="2184" spans="5:21" x14ac:dyDescent="0.2">
      <c r="E2184" s="32"/>
      <c r="F2184" s="42"/>
      <c r="H2184" s="34"/>
      <c r="I2184" s="44"/>
      <c r="U2184" s="23" t="e">
        <f>IF(VLOOKUP(E2184,Locations[State],1,0)=E2184,"Correct",)</f>
        <v>#N/A</v>
      </c>
    </row>
    <row r="2185" spans="5:21" x14ac:dyDescent="0.2">
      <c r="E2185" s="32"/>
      <c r="F2185" s="42"/>
      <c r="H2185" s="34"/>
      <c r="I2185" s="44"/>
      <c r="U2185" s="23" t="e">
        <f>IF(VLOOKUP(E2185,Locations[State],1,0)=E2185,"Correct",)</f>
        <v>#N/A</v>
      </c>
    </row>
    <row r="2186" spans="5:21" x14ac:dyDescent="0.2">
      <c r="E2186" s="32"/>
      <c r="F2186" s="42"/>
      <c r="H2186" s="34"/>
      <c r="I2186" s="44"/>
      <c r="U2186" s="23" t="e">
        <f>IF(VLOOKUP(E2186,Locations[State],1,0)=E2186,"Correct",)</f>
        <v>#N/A</v>
      </c>
    </row>
    <row r="2187" spans="5:21" x14ac:dyDescent="0.2">
      <c r="E2187" s="32"/>
      <c r="F2187" s="42"/>
      <c r="H2187" s="34"/>
      <c r="I2187" s="44"/>
      <c r="U2187" s="23" t="e">
        <f>IF(VLOOKUP(E2187,Locations[State],1,0)=E2187,"Correct",)</f>
        <v>#N/A</v>
      </c>
    </row>
    <row r="2188" spans="5:21" x14ac:dyDescent="0.2">
      <c r="E2188" s="32"/>
      <c r="F2188" s="42"/>
      <c r="H2188" s="34"/>
      <c r="I2188" s="44"/>
      <c r="U2188" s="23" t="e">
        <f>IF(VLOOKUP(E2188,Locations[State],1,0)=E2188,"Correct",)</f>
        <v>#N/A</v>
      </c>
    </row>
    <row r="2189" spans="5:21" x14ac:dyDescent="0.2">
      <c r="E2189" s="32"/>
      <c r="F2189" s="42"/>
      <c r="H2189" s="34"/>
      <c r="I2189" s="44"/>
      <c r="U2189" s="23" t="e">
        <f>IF(VLOOKUP(E2189,Locations[State],1,0)=E2189,"Correct",)</f>
        <v>#N/A</v>
      </c>
    </row>
    <row r="2190" spans="5:21" x14ac:dyDescent="0.2">
      <c r="E2190" s="32"/>
      <c r="F2190" s="42"/>
      <c r="H2190" s="34"/>
      <c r="I2190" s="44"/>
      <c r="U2190" s="23" t="e">
        <f>IF(VLOOKUP(E2190,Locations[State],1,0)=E2190,"Correct",)</f>
        <v>#N/A</v>
      </c>
    </row>
    <row r="2191" spans="5:21" x14ac:dyDescent="0.2">
      <c r="E2191" s="32"/>
      <c r="F2191" s="42"/>
      <c r="H2191" s="34"/>
      <c r="I2191" s="44"/>
      <c r="U2191" s="23" t="e">
        <f>IF(VLOOKUP(E2191,Locations[State],1,0)=E2191,"Correct",)</f>
        <v>#N/A</v>
      </c>
    </row>
    <row r="2192" spans="5:21" x14ac:dyDescent="0.2">
      <c r="E2192" s="32"/>
      <c r="F2192" s="42"/>
      <c r="H2192" s="34"/>
      <c r="I2192" s="44"/>
      <c r="U2192" s="23" t="e">
        <f>IF(VLOOKUP(E2192,Locations[State],1,0)=E2192,"Correct",)</f>
        <v>#N/A</v>
      </c>
    </row>
    <row r="2193" spans="5:21" x14ac:dyDescent="0.2">
      <c r="E2193" s="32"/>
      <c r="F2193" s="42"/>
      <c r="H2193" s="34"/>
      <c r="I2193" s="44"/>
      <c r="U2193" s="23" t="e">
        <f>IF(VLOOKUP(E2193,Locations[State],1,0)=E2193,"Correct",)</f>
        <v>#N/A</v>
      </c>
    </row>
    <row r="2194" spans="5:21" x14ac:dyDescent="0.2">
      <c r="E2194" s="32"/>
      <c r="F2194" s="42"/>
      <c r="H2194" s="34"/>
      <c r="I2194" s="44"/>
      <c r="U2194" s="23" t="e">
        <f>IF(VLOOKUP(E2194,Locations[State],1,0)=E2194,"Correct",)</f>
        <v>#N/A</v>
      </c>
    </row>
    <row r="2195" spans="5:21" x14ac:dyDescent="0.2">
      <c r="E2195" s="32"/>
      <c r="F2195" s="42"/>
      <c r="H2195" s="34"/>
      <c r="I2195" s="44"/>
      <c r="U2195" s="23" t="e">
        <f>IF(VLOOKUP(E2195,Locations[State],1,0)=E2195,"Correct",)</f>
        <v>#N/A</v>
      </c>
    </row>
    <row r="2196" spans="5:21" x14ac:dyDescent="0.2">
      <c r="E2196" s="32"/>
      <c r="F2196" s="42"/>
      <c r="H2196" s="34"/>
      <c r="I2196" s="44"/>
      <c r="U2196" s="23" t="e">
        <f>IF(VLOOKUP(E2196,Locations[State],1,0)=E2196,"Correct",)</f>
        <v>#N/A</v>
      </c>
    </row>
    <row r="2197" spans="5:21" x14ac:dyDescent="0.2">
      <c r="E2197" s="32"/>
      <c r="F2197" s="42"/>
      <c r="H2197" s="34"/>
      <c r="I2197" s="44"/>
      <c r="U2197" s="23" t="e">
        <f>IF(VLOOKUP(E2197,Locations[State],1,0)=E2197,"Correct",)</f>
        <v>#N/A</v>
      </c>
    </row>
    <row r="2198" spans="5:21" x14ac:dyDescent="0.2">
      <c r="E2198" s="32"/>
      <c r="F2198" s="42"/>
      <c r="H2198" s="34"/>
      <c r="I2198" s="44"/>
      <c r="U2198" s="23" t="e">
        <f>IF(VLOOKUP(E2198,Locations[State],1,0)=E2198,"Correct",)</f>
        <v>#N/A</v>
      </c>
    </row>
    <row r="2199" spans="5:21" x14ac:dyDescent="0.2">
      <c r="E2199" s="32"/>
      <c r="F2199" s="42"/>
      <c r="H2199" s="34"/>
      <c r="I2199" s="44"/>
      <c r="U2199" s="23" t="e">
        <f>IF(VLOOKUP(E2199,Locations[State],1,0)=E2199,"Correct",)</f>
        <v>#N/A</v>
      </c>
    </row>
    <row r="2200" spans="5:21" x14ac:dyDescent="0.2">
      <c r="E2200" s="32"/>
      <c r="F2200" s="42"/>
      <c r="H2200" s="34"/>
      <c r="I2200" s="44"/>
      <c r="U2200" s="23" t="e">
        <f>IF(VLOOKUP(E2200,Locations[State],1,0)=E2200,"Correct",)</f>
        <v>#N/A</v>
      </c>
    </row>
    <row r="2201" spans="5:21" x14ac:dyDescent="0.2">
      <c r="E2201" s="32"/>
      <c r="F2201" s="42"/>
      <c r="H2201" s="34"/>
      <c r="I2201" s="44"/>
      <c r="U2201" s="23" t="e">
        <f>IF(VLOOKUP(E2201,Locations[State],1,0)=E2201,"Correct",)</f>
        <v>#N/A</v>
      </c>
    </row>
    <row r="2202" spans="5:21" x14ac:dyDescent="0.2">
      <c r="E2202" s="32"/>
      <c r="F2202" s="42"/>
      <c r="H2202" s="34"/>
      <c r="I2202" s="44"/>
      <c r="U2202" s="23" t="e">
        <f>IF(VLOOKUP(E2202,Locations[State],1,0)=E2202,"Correct",)</f>
        <v>#N/A</v>
      </c>
    </row>
    <row r="2203" spans="5:21" x14ac:dyDescent="0.2">
      <c r="E2203" s="32"/>
      <c r="F2203" s="42"/>
      <c r="H2203" s="34"/>
      <c r="I2203" s="44"/>
      <c r="U2203" s="23" t="e">
        <f>IF(VLOOKUP(E2203,Locations[State],1,0)=E2203,"Correct",)</f>
        <v>#N/A</v>
      </c>
    </row>
    <row r="2204" spans="5:21" x14ac:dyDescent="0.2">
      <c r="E2204" s="32"/>
      <c r="F2204" s="42"/>
      <c r="H2204" s="34"/>
      <c r="I2204" s="44"/>
      <c r="U2204" s="23" t="e">
        <f>IF(VLOOKUP(E2204,Locations[State],1,0)=E2204,"Correct",)</f>
        <v>#N/A</v>
      </c>
    </row>
    <row r="2205" spans="5:21" x14ac:dyDescent="0.2">
      <c r="E2205" s="32"/>
      <c r="F2205" s="42"/>
      <c r="H2205" s="34"/>
      <c r="I2205" s="44"/>
      <c r="U2205" s="23" t="e">
        <f>IF(VLOOKUP(E2205,Locations[State],1,0)=E2205,"Correct",)</f>
        <v>#N/A</v>
      </c>
    </row>
    <row r="2206" spans="5:21" x14ac:dyDescent="0.2">
      <c r="E2206" s="32"/>
      <c r="F2206" s="42"/>
      <c r="H2206" s="34"/>
      <c r="I2206" s="44"/>
      <c r="U2206" s="23" t="e">
        <f>IF(VLOOKUP(E2206,Locations[State],1,0)=E2206,"Correct",)</f>
        <v>#N/A</v>
      </c>
    </row>
    <row r="2207" spans="5:21" x14ac:dyDescent="0.2">
      <c r="E2207" s="32"/>
      <c r="F2207" s="42"/>
      <c r="H2207" s="34"/>
      <c r="I2207" s="44"/>
      <c r="U2207" s="23" t="e">
        <f>IF(VLOOKUP(E2207,Locations[State],1,0)=E2207,"Correct",)</f>
        <v>#N/A</v>
      </c>
    </row>
    <row r="2208" spans="5:21" x14ac:dyDescent="0.2">
      <c r="E2208" s="32"/>
      <c r="F2208" s="42"/>
      <c r="H2208" s="34"/>
      <c r="I2208" s="44"/>
      <c r="U2208" s="23" t="e">
        <f>IF(VLOOKUP(E2208,Locations[State],1,0)=E2208,"Correct",)</f>
        <v>#N/A</v>
      </c>
    </row>
    <row r="2209" spans="5:21" x14ac:dyDescent="0.2">
      <c r="E2209" s="32"/>
      <c r="F2209" s="42"/>
      <c r="H2209" s="34"/>
      <c r="I2209" s="44"/>
      <c r="U2209" s="23" t="e">
        <f>IF(VLOOKUP(E2209,Locations[State],1,0)=E2209,"Correct",)</f>
        <v>#N/A</v>
      </c>
    </row>
    <row r="2210" spans="5:21" x14ac:dyDescent="0.2">
      <c r="E2210" s="32"/>
      <c r="F2210" s="42"/>
      <c r="H2210" s="34"/>
      <c r="I2210" s="44"/>
      <c r="U2210" s="23" t="e">
        <f>IF(VLOOKUP(E2210,Locations[State],1,0)=E2210,"Correct",)</f>
        <v>#N/A</v>
      </c>
    </row>
    <row r="2211" spans="5:21" x14ac:dyDescent="0.2">
      <c r="E2211" s="32"/>
      <c r="F2211" s="42"/>
      <c r="H2211" s="34"/>
      <c r="I2211" s="44"/>
      <c r="U2211" s="23" t="e">
        <f>IF(VLOOKUP(E2211,Locations[State],1,0)=E2211,"Correct",)</f>
        <v>#N/A</v>
      </c>
    </row>
    <row r="2212" spans="5:21" x14ac:dyDescent="0.2">
      <c r="E2212" s="32"/>
      <c r="F2212" s="42"/>
      <c r="H2212" s="34"/>
      <c r="I2212" s="44"/>
      <c r="U2212" s="23" t="e">
        <f>IF(VLOOKUP(E2212,Locations[State],1,0)=E2212,"Correct",)</f>
        <v>#N/A</v>
      </c>
    </row>
    <row r="2213" spans="5:21" x14ac:dyDescent="0.2">
      <c r="E2213" s="32"/>
      <c r="F2213" s="42"/>
      <c r="H2213" s="34"/>
      <c r="I2213" s="44"/>
      <c r="U2213" s="23" t="e">
        <f>IF(VLOOKUP(E2213,Locations[State],1,0)=E2213,"Correct",)</f>
        <v>#N/A</v>
      </c>
    </row>
    <row r="2214" spans="5:21" x14ac:dyDescent="0.2">
      <c r="E2214" s="32"/>
      <c r="F2214" s="42"/>
      <c r="H2214" s="34"/>
      <c r="I2214" s="44"/>
      <c r="U2214" s="23" t="e">
        <f>IF(VLOOKUP(E2214,Locations[State],1,0)=E2214,"Correct",)</f>
        <v>#N/A</v>
      </c>
    </row>
    <row r="2215" spans="5:21" x14ac:dyDescent="0.2">
      <c r="E2215" s="32"/>
      <c r="F2215" s="42"/>
      <c r="H2215" s="34"/>
      <c r="I2215" s="44"/>
      <c r="U2215" s="23" t="e">
        <f>IF(VLOOKUP(E2215,Locations[State],1,0)=E2215,"Correct",)</f>
        <v>#N/A</v>
      </c>
    </row>
    <row r="2216" spans="5:21" x14ac:dyDescent="0.2">
      <c r="E2216" s="32"/>
      <c r="F2216" s="42"/>
      <c r="H2216" s="34"/>
      <c r="I2216" s="44"/>
      <c r="U2216" s="23" t="e">
        <f>IF(VLOOKUP(E2216,Locations[State],1,0)=E2216,"Correct",)</f>
        <v>#N/A</v>
      </c>
    </row>
    <row r="2217" spans="5:21" x14ac:dyDescent="0.2">
      <c r="E2217" s="32"/>
      <c r="F2217" s="42"/>
      <c r="H2217" s="34"/>
      <c r="I2217" s="44"/>
      <c r="U2217" s="23" t="e">
        <f>IF(VLOOKUP(E2217,Locations[State],1,0)=E2217,"Correct",)</f>
        <v>#N/A</v>
      </c>
    </row>
    <row r="2218" spans="5:21" x14ac:dyDescent="0.2">
      <c r="E2218" s="32"/>
      <c r="F2218" s="42"/>
      <c r="H2218" s="34"/>
      <c r="I2218" s="44"/>
      <c r="U2218" s="23" t="e">
        <f>IF(VLOOKUP(E2218,Locations[State],1,0)=E2218,"Correct",)</f>
        <v>#N/A</v>
      </c>
    </row>
    <row r="2219" spans="5:21" x14ac:dyDescent="0.2">
      <c r="E2219" s="32"/>
      <c r="F2219" s="42"/>
      <c r="H2219" s="34"/>
      <c r="I2219" s="44"/>
      <c r="U2219" s="23" t="e">
        <f>IF(VLOOKUP(E2219,Locations[State],1,0)=E2219,"Correct",)</f>
        <v>#N/A</v>
      </c>
    </row>
    <row r="2220" spans="5:21" x14ac:dyDescent="0.2">
      <c r="E2220" s="32"/>
      <c r="F2220" s="42"/>
      <c r="H2220" s="34"/>
      <c r="I2220" s="44"/>
      <c r="U2220" s="23" t="e">
        <f>IF(VLOOKUP(E2220,Locations[State],1,0)=E2220,"Correct",)</f>
        <v>#N/A</v>
      </c>
    </row>
    <row r="2221" spans="5:21" x14ac:dyDescent="0.2">
      <c r="E2221" s="32"/>
      <c r="F2221" s="42"/>
      <c r="H2221" s="34"/>
      <c r="I2221" s="44"/>
      <c r="U2221" s="23" t="e">
        <f>IF(VLOOKUP(E2221,Locations[State],1,0)=E2221,"Correct",)</f>
        <v>#N/A</v>
      </c>
    </row>
    <row r="2222" spans="5:21" x14ac:dyDescent="0.2">
      <c r="E2222" s="32"/>
      <c r="F2222" s="42"/>
      <c r="H2222" s="34"/>
      <c r="I2222" s="44"/>
      <c r="U2222" s="23" t="e">
        <f>IF(VLOOKUP(E2222,Locations[State],1,0)=E2222,"Correct",)</f>
        <v>#N/A</v>
      </c>
    </row>
    <row r="2223" spans="5:21" x14ac:dyDescent="0.2">
      <c r="E2223" s="32"/>
      <c r="F2223" s="42"/>
      <c r="H2223" s="34"/>
      <c r="I2223" s="44"/>
      <c r="U2223" s="23" t="e">
        <f>IF(VLOOKUP(E2223,Locations[State],1,0)=E2223,"Correct",)</f>
        <v>#N/A</v>
      </c>
    </row>
    <row r="2224" spans="5:21" x14ac:dyDescent="0.2">
      <c r="E2224" s="32"/>
      <c r="F2224" s="42"/>
      <c r="H2224" s="34"/>
      <c r="I2224" s="44"/>
      <c r="U2224" s="23" t="e">
        <f>IF(VLOOKUP(E2224,Locations[State],1,0)=E2224,"Correct",)</f>
        <v>#N/A</v>
      </c>
    </row>
    <row r="2225" spans="5:21" x14ac:dyDescent="0.2">
      <c r="E2225" s="32"/>
      <c r="F2225" s="42"/>
      <c r="H2225" s="34"/>
      <c r="I2225" s="44"/>
      <c r="U2225" s="23" t="e">
        <f>IF(VLOOKUP(E2225,Locations[State],1,0)=E2225,"Correct",)</f>
        <v>#N/A</v>
      </c>
    </row>
    <row r="2226" spans="5:21" x14ac:dyDescent="0.2">
      <c r="E2226" s="32"/>
      <c r="F2226" s="42"/>
      <c r="H2226" s="34"/>
      <c r="I2226" s="44"/>
      <c r="U2226" s="23" t="e">
        <f>IF(VLOOKUP(E2226,Locations[State],1,0)=E2226,"Correct",)</f>
        <v>#N/A</v>
      </c>
    </row>
    <row r="2227" spans="5:21" x14ac:dyDescent="0.2">
      <c r="E2227" s="32"/>
      <c r="F2227" s="42"/>
      <c r="H2227" s="34"/>
      <c r="I2227" s="44"/>
      <c r="U2227" s="23" t="e">
        <f>IF(VLOOKUP(E2227,Locations[State],1,0)=E2227,"Correct",)</f>
        <v>#N/A</v>
      </c>
    </row>
    <row r="2228" spans="5:21" x14ac:dyDescent="0.2">
      <c r="E2228" s="32"/>
      <c r="F2228" s="42"/>
      <c r="H2228" s="34"/>
      <c r="I2228" s="44"/>
      <c r="U2228" s="23" t="e">
        <f>IF(VLOOKUP(E2228,Locations[State],1,0)=E2228,"Correct",)</f>
        <v>#N/A</v>
      </c>
    </row>
    <row r="2229" spans="5:21" x14ac:dyDescent="0.2">
      <c r="E2229" s="32"/>
      <c r="F2229" s="42"/>
      <c r="H2229" s="34"/>
      <c r="I2229" s="44"/>
      <c r="U2229" s="23" t="e">
        <f>IF(VLOOKUP(E2229,Locations[State],1,0)=E2229,"Correct",)</f>
        <v>#N/A</v>
      </c>
    </row>
    <row r="2230" spans="5:21" x14ac:dyDescent="0.2">
      <c r="E2230" s="32"/>
      <c r="F2230" s="42"/>
      <c r="H2230" s="34"/>
      <c r="I2230" s="44"/>
      <c r="U2230" s="23" t="e">
        <f>IF(VLOOKUP(E2230,Locations[State],1,0)=E2230,"Correct",)</f>
        <v>#N/A</v>
      </c>
    </row>
    <row r="2231" spans="5:21" x14ac:dyDescent="0.2">
      <c r="E2231" s="32"/>
      <c r="F2231" s="42"/>
      <c r="H2231" s="34"/>
      <c r="I2231" s="44"/>
      <c r="U2231" s="23" t="e">
        <f>IF(VLOOKUP(E2231,Locations[State],1,0)=E2231,"Correct",)</f>
        <v>#N/A</v>
      </c>
    </row>
    <row r="2232" spans="5:21" x14ac:dyDescent="0.2">
      <c r="E2232" s="32"/>
      <c r="F2232" s="42"/>
      <c r="H2232" s="34"/>
      <c r="I2232" s="44"/>
      <c r="U2232" s="23" t="e">
        <f>IF(VLOOKUP(E2232,Locations[State],1,0)=E2232,"Correct",)</f>
        <v>#N/A</v>
      </c>
    </row>
    <row r="2233" spans="5:21" x14ac:dyDescent="0.2">
      <c r="E2233" s="32"/>
      <c r="F2233" s="42"/>
      <c r="H2233" s="34"/>
      <c r="I2233" s="44"/>
      <c r="U2233" s="23" t="e">
        <f>IF(VLOOKUP(E2233,Locations[State],1,0)=E2233,"Correct",)</f>
        <v>#N/A</v>
      </c>
    </row>
    <row r="2234" spans="5:21" x14ac:dyDescent="0.2">
      <c r="E2234" s="32"/>
      <c r="F2234" s="42"/>
      <c r="H2234" s="34"/>
      <c r="I2234" s="44"/>
      <c r="U2234" s="23" t="e">
        <f>IF(VLOOKUP(E2234,Locations[State],1,0)=E2234,"Correct",)</f>
        <v>#N/A</v>
      </c>
    </row>
    <row r="2235" spans="5:21" x14ac:dyDescent="0.2">
      <c r="E2235" s="32"/>
      <c r="F2235" s="42"/>
      <c r="H2235" s="34"/>
      <c r="I2235" s="44"/>
      <c r="U2235" s="23" t="e">
        <f>IF(VLOOKUP(E2235,Locations[State],1,0)=E2235,"Correct",)</f>
        <v>#N/A</v>
      </c>
    </row>
    <row r="2236" spans="5:21" x14ac:dyDescent="0.2">
      <c r="E2236" s="32"/>
      <c r="F2236" s="42"/>
      <c r="H2236" s="34"/>
      <c r="I2236" s="44"/>
      <c r="U2236" s="23" t="e">
        <f>IF(VLOOKUP(E2236,Locations[State],1,0)=E2236,"Correct",)</f>
        <v>#N/A</v>
      </c>
    </row>
    <row r="2237" spans="5:21" x14ac:dyDescent="0.2">
      <c r="E2237" s="32"/>
      <c r="F2237" s="42"/>
      <c r="H2237" s="34"/>
      <c r="I2237" s="44"/>
      <c r="U2237" s="23" t="e">
        <f>IF(VLOOKUP(E2237,Locations[State],1,0)=E2237,"Correct",)</f>
        <v>#N/A</v>
      </c>
    </row>
    <row r="2238" spans="5:21" x14ac:dyDescent="0.2">
      <c r="E2238" s="32"/>
      <c r="F2238" s="42"/>
      <c r="H2238" s="34"/>
      <c r="I2238" s="44"/>
      <c r="U2238" s="23" t="e">
        <f>IF(VLOOKUP(E2238,Locations[State],1,0)=E2238,"Correct",)</f>
        <v>#N/A</v>
      </c>
    </row>
    <row r="2239" spans="5:21" x14ac:dyDescent="0.2">
      <c r="E2239" s="32"/>
      <c r="F2239" s="42"/>
      <c r="H2239" s="34"/>
      <c r="I2239" s="44"/>
      <c r="U2239" s="23" t="e">
        <f>IF(VLOOKUP(E2239,Locations[State],1,0)=E2239,"Correct",)</f>
        <v>#N/A</v>
      </c>
    </row>
    <row r="2240" spans="5:21" x14ac:dyDescent="0.2">
      <c r="E2240" s="32"/>
      <c r="F2240" s="42"/>
      <c r="H2240" s="34"/>
      <c r="I2240" s="44"/>
      <c r="U2240" s="23" t="e">
        <f>IF(VLOOKUP(E2240,Locations[State],1,0)=E2240,"Correct",)</f>
        <v>#N/A</v>
      </c>
    </row>
    <row r="2241" spans="5:21" x14ac:dyDescent="0.2">
      <c r="E2241" s="32"/>
      <c r="F2241" s="42"/>
      <c r="H2241" s="34"/>
      <c r="I2241" s="44"/>
      <c r="U2241" s="23" t="e">
        <f>IF(VLOOKUP(E2241,Locations[State],1,0)=E2241,"Correct",)</f>
        <v>#N/A</v>
      </c>
    </row>
    <row r="2242" spans="5:21" x14ac:dyDescent="0.2">
      <c r="E2242" s="32"/>
      <c r="F2242" s="42"/>
      <c r="H2242" s="34"/>
      <c r="I2242" s="44"/>
      <c r="U2242" s="23" t="e">
        <f>IF(VLOOKUP(E2242,Locations[State],1,0)=E2242,"Correct",)</f>
        <v>#N/A</v>
      </c>
    </row>
    <row r="2243" spans="5:21" x14ac:dyDescent="0.2">
      <c r="E2243" s="32"/>
      <c r="F2243" s="42"/>
      <c r="H2243" s="34"/>
      <c r="I2243" s="44"/>
      <c r="U2243" s="23" t="e">
        <f>IF(VLOOKUP(E2243,Locations[State],1,0)=E2243,"Correct",)</f>
        <v>#N/A</v>
      </c>
    </row>
    <row r="2244" spans="5:21" x14ac:dyDescent="0.2">
      <c r="E2244" s="32"/>
      <c r="F2244" s="42"/>
      <c r="H2244" s="34"/>
      <c r="I2244" s="44"/>
      <c r="U2244" s="23" t="e">
        <f>IF(VLOOKUP(E2244,Locations[State],1,0)=E2244,"Correct",)</f>
        <v>#N/A</v>
      </c>
    </row>
    <row r="2245" spans="5:21" x14ac:dyDescent="0.2">
      <c r="E2245" s="32"/>
      <c r="F2245" s="42"/>
      <c r="H2245" s="34"/>
      <c r="I2245" s="44"/>
      <c r="U2245" s="23" t="e">
        <f>IF(VLOOKUP(E2245,Locations[State],1,0)=E2245,"Correct",)</f>
        <v>#N/A</v>
      </c>
    </row>
    <row r="2246" spans="5:21" x14ac:dyDescent="0.2">
      <c r="E2246" s="32"/>
      <c r="F2246" s="42"/>
      <c r="H2246" s="34"/>
      <c r="I2246" s="44"/>
      <c r="U2246" s="23" t="e">
        <f>IF(VLOOKUP(E2246,Locations[State],1,0)=E2246,"Correct",)</f>
        <v>#N/A</v>
      </c>
    </row>
    <row r="2247" spans="5:21" x14ac:dyDescent="0.2">
      <c r="E2247" s="32"/>
      <c r="F2247" s="42"/>
      <c r="H2247" s="34"/>
      <c r="I2247" s="44"/>
      <c r="U2247" s="23" t="e">
        <f>IF(VLOOKUP(E2247,Locations[State],1,0)=E2247,"Correct",)</f>
        <v>#N/A</v>
      </c>
    </row>
    <row r="2248" spans="5:21" x14ac:dyDescent="0.2">
      <c r="E2248" s="32"/>
      <c r="F2248" s="42"/>
      <c r="H2248" s="34"/>
      <c r="I2248" s="44"/>
      <c r="U2248" s="23" t="e">
        <f>IF(VLOOKUP(E2248,Locations[State],1,0)=E2248,"Correct",)</f>
        <v>#N/A</v>
      </c>
    </row>
    <row r="2249" spans="5:21" x14ac:dyDescent="0.2">
      <c r="E2249" s="32"/>
      <c r="F2249" s="42"/>
      <c r="H2249" s="34"/>
      <c r="I2249" s="44"/>
      <c r="U2249" s="23" t="e">
        <f>IF(VLOOKUP(E2249,Locations[State],1,0)=E2249,"Correct",)</f>
        <v>#N/A</v>
      </c>
    </row>
    <row r="2250" spans="5:21" x14ac:dyDescent="0.2">
      <c r="E2250" s="32"/>
      <c r="F2250" s="42"/>
      <c r="H2250" s="34"/>
      <c r="I2250" s="44"/>
      <c r="U2250" s="23" t="e">
        <f>IF(VLOOKUP(E2250,Locations[State],1,0)=E2250,"Correct",)</f>
        <v>#N/A</v>
      </c>
    </row>
    <row r="2251" spans="5:21" x14ac:dyDescent="0.2">
      <c r="E2251" s="32"/>
      <c r="F2251" s="42"/>
      <c r="H2251" s="34"/>
      <c r="I2251" s="44"/>
      <c r="U2251" s="23" t="e">
        <f>IF(VLOOKUP(E2251,Locations[State],1,0)=E2251,"Correct",)</f>
        <v>#N/A</v>
      </c>
    </row>
    <row r="2252" spans="5:21" x14ac:dyDescent="0.2">
      <c r="E2252" s="32"/>
      <c r="F2252" s="42"/>
      <c r="H2252" s="34"/>
      <c r="I2252" s="44"/>
      <c r="U2252" s="23" t="e">
        <f>IF(VLOOKUP(E2252,Locations[State],1,0)=E2252,"Correct",)</f>
        <v>#N/A</v>
      </c>
    </row>
    <row r="2253" spans="5:21" x14ac:dyDescent="0.2">
      <c r="E2253" s="32"/>
      <c r="F2253" s="42"/>
      <c r="H2253" s="34"/>
      <c r="I2253" s="44"/>
      <c r="U2253" s="23" t="e">
        <f>IF(VLOOKUP(E2253,Locations[State],1,0)=E2253,"Correct",)</f>
        <v>#N/A</v>
      </c>
    </row>
    <row r="2254" spans="5:21" x14ac:dyDescent="0.2">
      <c r="E2254" s="32"/>
      <c r="F2254" s="42"/>
      <c r="H2254" s="34"/>
      <c r="I2254" s="44"/>
      <c r="U2254" s="23" t="e">
        <f>IF(VLOOKUP(E2254,Locations[State],1,0)=E2254,"Correct",)</f>
        <v>#N/A</v>
      </c>
    </row>
    <row r="2255" spans="5:21" x14ac:dyDescent="0.2">
      <c r="E2255" s="32"/>
      <c r="F2255" s="42"/>
      <c r="H2255" s="34"/>
      <c r="I2255" s="44"/>
      <c r="U2255" s="23" t="e">
        <f>IF(VLOOKUP(E2255,Locations[State],1,0)=E2255,"Correct",)</f>
        <v>#N/A</v>
      </c>
    </row>
    <row r="2256" spans="5:21" x14ac:dyDescent="0.2">
      <c r="E2256" s="32"/>
      <c r="F2256" s="42"/>
      <c r="H2256" s="34"/>
      <c r="I2256" s="44"/>
      <c r="U2256" s="23" t="e">
        <f>IF(VLOOKUP(E2256,Locations[State],1,0)=E2256,"Correct",)</f>
        <v>#N/A</v>
      </c>
    </row>
    <row r="2257" spans="5:21" x14ac:dyDescent="0.2">
      <c r="E2257" s="32"/>
      <c r="F2257" s="42"/>
      <c r="H2257" s="34"/>
      <c r="I2257" s="44"/>
      <c r="U2257" s="23" t="e">
        <f>IF(VLOOKUP(E2257,Locations[State],1,0)=E2257,"Correct",)</f>
        <v>#N/A</v>
      </c>
    </row>
    <row r="2258" spans="5:21" x14ac:dyDescent="0.2">
      <c r="E2258" s="32"/>
      <c r="F2258" s="42"/>
      <c r="H2258" s="34"/>
      <c r="I2258" s="44"/>
      <c r="U2258" s="23" t="e">
        <f>IF(VLOOKUP(E2258,Locations[State],1,0)=E2258,"Correct",)</f>
        <v>#N/A</v>
      </c>
    </row>
    <row r="2259" spans="5:21" x14ac:dyDescent="0.2">
      <c r="E2259" s="32"/>
      <c r="F2259" s="42"/>
      <c r="H2259" s="34"/>
      <c r="I2259" s="44"/>
      <c r="U2259" s="23" t="e">
        <f>IF(VLOOKUP(E2259,Locations[State],1,0)=E2259,"Correct",)</f>
        <v>#N/A</v>
      </c>
    </row>
    <row r="2260" spans="5:21" x14ac:dyDescent="0.2">
      <c r="E2260" s="32"/>
      <c r="F2260" s="42"/>
      <c r="H2260" s="34"/>
      <c r="I2260" s="44"/>
      <c r="U2260" s="23" t="e">
        <f>IF(VLOOKUP(E2260,Locations[State],1,0)=E2260,"Correct",)</f>
        <v>#N/A</v>
      </c>
    </row>
    <row r="2261" spans="5:21" x14ac:dyDescent="0.2">
      <c r="E2261" s="32"/>
      <c r="F2261" s="42"/>
      <c r="H2261" s="34"/>
      <c r="I2261" s="44"/>
      <c r="U2261" s="23" t="e">
        <f>IF(VLOOKUP(E2261,Locations[State],1,0)=E2261,"Correct",)</f>
        <v>#N/A</v>
      </c>
    </row>
    <row r="2262" spans="5:21" x14ac:dyDescent="0.2">
      <c r="E2262" s="32"/>
      <c r="F2262" s="42"/>
      <c r="H2262" s="34"/>
      <c r="I2262" s="44"/>
      <c r="U2262" s="23" t="e">
        <f>IF(VLOOKUP(E2262,Locations[State],1,0)=E2262,"Correct",)</f>
        <v>#N/A</v>
      </c>
    </row>
    <row r="2263" spans="5:21" x14ac:dyDescent="0.2">
      <c r="E2263" s="32"/>
      <c r="F2263" s="42"/>
      <c r="H2263" s="34"/>
      <c r="I2263" s="44"/>
      <c r="U2263" s="23" t="e">
        <f>IF(VLOOKUP(E2263,Locations[State],1,0)=E2263,"Correct",)</f>
        <v>#N/A</v>
      </c>
    </row>
    <row r="2264" spans="5:21" x14ac:dyDescent="0.2">
      <c r="E2264" s="32"/>
      <c r="F2264" s="42"/>
      <c r="H2264" s="34"/>
      <c r="I2264" s="44"/>
      <c r="U2264" s="23" t="e">
        <f>IF(VLOOKUP(E2264,Locations[State],1,0)=E2264,"Correct",)</f>
        <v>#N/A</v>
      </c>
    </row>
    <row r="2265" spans="5:21" x14ac:dyDescent="0.2">
      <c r="E2265" s="32"/>
      <c r="F2265" s="42"/>
      <c r="H2265" s="34"/>
      <c r="I2265" s="44"/>
      <c r="U2265" s="23" t="e">
        <f>IF(VLOOKUP(E2265,Locations[State],1,0)=E2265,"Correct",)</f>
        <v>#N/A</v>
      </c>
    </row>
    <row r="2266" spans="5:21" x14ac:dyDescent="0.2">
      <c r="E2266" s="32"/>
      <c r="F2266" s="42"/>
      <c r="H2266" s="34"/>
      <c r="I2266" s="44"/>
      <c r="U2266" s="23" t="e">
        <f>IF(VLOOKUP(E2266,Locations[State],1,0)=E2266,"Correct",)</f>
        <v>#N/A</v>
      </c>
    </row>
    <row r="2267" spans="5:21" x14ac:dyDescent="0.2">
      <c r="E2267" s="32"/>
      <c r="F2267" s="42"/>
      <c r="H2267" s="34"/>
      <c r="I2267" s="44"/>
      <c r="U2267" s="23" t="e">
        <f>IF(VLOOKUP(E2267,Locations[State],1,0)=E2267,"Correct",)</f>
        <v>#N/A</v>
      </c>
    </row>
    <row r="2268" spans="5:21" x14ac:dyDescent="0.2">
      <c r="E2268" s="32"/>
      <c r="F2268" s="42"/>
      <c r="H2268" s="34"/>
      <c r="I2268" s="44"/>
      <c r="U2268" s="23" t="e">
        <f>IF(VLOOKUP(E2268,Locations[State],1,0)=E2268,"Correct",)</f>
        <v>#N/A</v>
      </c>
    </row>
    <row r="2269" spans="5:21" x14ac:dyDescent="0.2">
      <c r="E2269" s="32"/>
      <c r="F2269" s="42"/>
      <c r="H2269" s="34"/>
      <c r="I2269" s="44"/>
      <c r="U2269" s="23" t="e">
        <f>IF(VLOOKUP(E2269,Locations[State],1,0)=E2269,"Correct",)</f>
        <v>#N/A</v>
      </c>
    </row>
    <row r="2270" spans="5:21" x14ac:dyDescent="0.2">
      <c r="E2270" s="32"/>
      <c r="F2270" s="42"/>
      <c r="H2270" s="34"/>
      <c r="I2270" s="44"/>
      <c r="U2270" s="23" t="e">
        <f>IF(VLOOKUP(E2270,Locations[State],1,0)=E2270,"Correct",)</f>
        <v>#N/A</v>
      </c>
    </row>
    <row r="2271" spans="5:21" x14ac:dyDescent="0.2">
      <c r="E2271" s="32"/>
      <c r="F2271" s="42"/>
      <c r="H2271" s="34"/>
      <c r="I2271" s="44"/>
      <c r="U2271" s="23" t="e">
        <f>IF(VLOOKUP(E2271,Locations[State],1,0)=E2271,"Correct",)</f>
        <v>#N/A</v>
      </c>
    </row>
    <row r="2272" spans="5:21" x14ac:dyDescent="0.2">
      <c r="E2272" s="32"/>
      <c r="F2272" s="42"/>
      <c r="H2272" s="34"/>
      <c r="I2272" s="44"/>
      <c r="U2272" s="23" t="e">
        <f>IF(VLOOKUP(E2272,Locations[State],1,0)=E2272,"Correct",)</f>
        <v>#N/A</v>
      </c>
    </row>
    <row r="2273" spans="5:21" x14ac:dyDescent="0.2">
      <c r="E2273" s="32"/>
      <c r="F2273" s="42"/>
      <c r="H2273" s="34"/>
      <c r="I2273" s="44"/>
      <c r="U2273" s="23" t="e">
        <f>IF(VLOOKUP(E2273,Locations[State],1,0)=E2273,"Correct",)</f>
        <v>#N/A</v>
      </c>
    </row>
    <row r="2274" spans="5:21" x14ac:dyDescent="0.2">
      <c r="E2274" s="32"/>
      <c r="F2274" s="42"/>
      <c r="H2274" s="34"/>
      <c r="I2274" s="44"/>
      <c r="U2274" s="23" t="e">
        <f>IF(VLOOKUP(E2274,Locations[State],1,0)=E2274,"Correct",)</f>
        <v>#N/A</v>
      </c>
    </row>
    <row r="2275" spans="5:21" x14ac:dyDescent="0.2">
      <c r="E2275" s="32"/>
      <c r="F2275" s="42"/>
      <c r="H2275" s="34"/>
      <c r="I2275" s="44"/>
      <c r="U2275" s="23" t="e">
        <f>IF(VLOOKUP(E2275,Locations[State],1,0)=E2275,"Correct",)</f>
        <v>#N/A</v>
      </c>
    </row>
    <row r="2276" spans="5:21" x14ac:dyDescent="0.2">
      <c r="E2276" s="32"/>
      <c r="F2276" s="42"/>
      <c r="H2276" s="34"/>
      <c r="I2276" s="44"/>
      <c r="U2276" s="23" t="e">
        <f>IF(VLOOKUP(E2276,Locations[State],1,0)=E2276,"Correct",)</f>
        <v>#N/A</v>
      </c>
    </row>
    <row r="2277" spans="5:21" x14ac:dyDescent="0.2">
      <c r="E2277" s="32"/>
      <c r="F2277" s="42"/>
      <c r="H2277" s="34"/>
      <c r="I2277" s="44"/>
      <c r="U2277" s="23" t="e">
        <f>IF(VLOOKUP(E2277,Locations[State],1,0)=E2277,"Correct",)</f>
        <v>#N/A</v>
      </c>
    </row>
    <row r="2278" spans="5:21" x14ac:dyDescent="0.2">
      <c r="E2278" s="32"/>
      <c r="F2278" s="42"/>
      <c r="H2278" s="34"/>
      <c r="I2278" s="44"/>
      <c r="U2278" s="23" t="e">
        <f>IF(VLOOKUP(E2278,Locations[State],1,0)=E2278,"Correct",)</f>
        <v>#N/A</v>
      </c>
    </row>
    <row r="2279" spans="5:21" x14ac:dyDescent="0.2">
      <c r="E2279" s="32"/>
      <c r="F2279" s="42"/>
      <c r="H2279" s="34"/>
      <c r="I2279" s="44"/>
      <c r="U2279" s="23" t="e">
        <f>IF(VLOOKUP(E2279,Locations[State],1,0)=E2279,"Correct",)</f>
        <v>#N/A</v>
      </c>
    </row>
    <row r="2280" spans="5:21" x14ac:dyDescent="0.2">
      <c r="E2280" s="32"/>
      <c r="F2280" s="42"/>
      <c r="H2280" s="34"/>
      <c r="I2280" s="44"/>
      <c r="U2280" s="23" t="e">
        <f>IF(VLOOKUP(E2280,Locations[State],1,0)=E2280,"Correct",)</f>
        <v>#N/A</v>
      </c>
    </row>
    <row r="2281" spans="5:21" x14ac:dyDescent="0.2">
      <c r="E2281" s="32"/>
      <c r="F2281" s="42"/>
      <c r="H2281" s="34"/>
      <c r="I2281" s="44"/>
      <c r="U2281" s="23" t="e">
        <f>IF(VLOOKUP(E2281,Locations[State],1,0)=E2281,"Correct",)</f>
        <v>#N/A</v>
      </c>
    </row>
    <row r="2282" spans="5:21" x14ac:dyDescent="0.2">
      <c r="E2282" s="32"/>
      <c r="F2282" s="42"/>
      <c r="H2282" s="34"/>
      <c r="I2282" s="44"/>
      <c r="U2282" s="23" t="e">
        <f>IF(VLOOKUP(E2282,Locations[State],1,0)=E2282,"Correct",)</f>
        <v>#N/A</v>
      </c>
    </row>
    <row r="2283" spans="5:21" x14ac:dyDescent="0.2">
      <c r="E2283" s="32"/>
      <c r="F2283" s="42"/>
      <c r="H2283" s="34"/>
      <c r="I2283" s="44"/>
      <c r="U2283" s="23" t="e">
        <f>IF(VLOOKUP(E2283,Locations[State],1,0)=E2283,"Correct",)</f>
        <v>#N/A</v>
      </c>
    </row>
    <row r="2284" spans="5:21" x14ac:dyDescent="0.2">
      <c r="E2284" s="32"/>
      <c r="F2284" s="42"/>
      <c r="H2284" s="34"/>
      <c r="I2284" s="44"/>
      <c r="U2284" s="23" t="e">
        <f>IF(VLOOKUP(E2284,Locations[State],1,0)=E2284,"Correct",)</f>
        <v>#N/A</v>
      </c>
    </row>
    <row r="2285" spans="5:21" x14ac:dyDescent="0.2">
      <c r="E2285" s="32"/>
      <c r="F2285" s="42"/>
      <c r="H2285" s="34"/>
      <c r="I2285" s="44"/>
      <c r="U2285" s="23" t="e">
        <f>IF(VLOOKUP(E2285,Locations[State],1,0)=E2285,"Correct",)</f>
        <v>#N/A</v>
      </c>
    </row>
    <row r="2286" spans="5:21" x14ac:dyDescent="0.2">
      <c r="E2286" s="32"/>
      <c r="F2286" s="42"/>
      <c r="H2286" s="34"/>
      <c r="I2286" s="44"/>
      <c r="U2286" s="23" t="e">
        <f>IF(VLOOKUP(E2286,Locations[State],1,0)=E2286,"Correct",)</f>
        <v>#N/A</v>
      </c>
    </row>
    <row r="2287" spans="5:21" x14ac:dyDescent="0.2">
      <c r="E2287" s="32"/>
      <c r="F2287" s="42"/>
      <c r="H2287" s="34"/>
      <c r="I2287" s="44"/>
      <c r="U2287" s="23" t="e">
        <f>IF(VLOOKUP(E2287,Locations[State],1,0)=E2287,"Correct",)</f>
        <v>#N/A</v>
      </c>
    </row>
    <row r="2288" spans="5:21" x14ac:dyDescent="0.2">
      <c r="E2288" s="32"/>
      <c r="F2288" s="42"/>
      <c r="H2288" s="34"/>
      <c r="I2288" s="44"/>
      <c r="U2288" s="23" t="e">
        <f>IF(VLOOKUP(E2288,Locations[State],1,0)=E2288,"Correct",)</f>
        <v>#N/A</v>
      </c>
    </row>
    <row r="2289" spans="5:21" x14ac:dyDescent="0.2">
      <c r="E2289" s="32"/>
      <c r="F2289" s="42"/>
      <c r="H2289" s="34"/>
      <c r="I2289" s="44"/>
      <c r="U2289" s="23" t="e">
        <f>IF(VLOOKUP(E2289,Locations[State],1,0)=E2289,"Correct",)</f>
        <v>#N/A</v>
      </c>
    </row>
    <row r="2290" spans="5:21" x14ac:dyDescent="0.2">
      <c r="E2290" s="32"/>
      <c r="F2290" s="42"/>
      <c r="H2290" s="34"/>
      <c r="I2290" s="44"/>
      <c r="U2290" s="23" t="e">
        <f>IF(VLOOKUP(E2290,Locations[State],1,0)=E2290,"Correct",)</f>
        <v>#N/A</v>
      </c>
    </row>
    <row r="2291" spans="5:21" x14ac:dyDescent="0.2">
      <c r="E2291" s="32"/>
      <c r="F2291" s="42"/>
      <c r="H2291" s="34"/>
      <c r="I2291" s="44"/>
      <c r="U2291" s="23" t="e">
        <f>IF(VLOOKUP(E2291,Locations[State],1,0)=E2291,"Correct",)</f>
        <v>#N/A</v>
      </c>
    </row>
    <row r="2292" spans="5:21" x14ac:dyDescent="0.2">
      <c r="E2292" s="32"/>
      <c r="F2292" s="42"/>
      <c r="H2292" s="34"/>
      <c r="I2292" s="44"/>
      <c r="U2292" s="23" t="e">
        <f>IF(VLOOKUP(E2292,Locations[State],1,0)=E2292,"Correct",)</f>
        <v>#N/A</v>
      </c>
    </row>
    <row r="2293" spans="5:21" x14ac:dyDescent="0.2">
      <c r="E2293" s="32"/>
      <c r="F2293" s="42"/>
      <c r="H2293" s="34"/>
      <c r="I2293" s="44"/>
      <c r="U2293" s="23" t="e">
        <f>IF(VLOOKUP(E2293,Locations[State],1,0)=E2293,"Correct",)</f>
        <v>#N/A</v>
      </c>
    </row>
    <row r="2294" spans="5:21" x14ac:dyDescent="0.2">
      <c r="E2294" s="32"/>
      <c r="F2294" s="42"/>
      <c r="H2294" s="34"/>
      <c r="I2294" s="44"/>
      <c r="U2294" s="23" t="e">
        <f>IF(VLOOKUP(E2294,Locations[State],1,0)=E2294,"Correct",)</f>
        <v>#N/A</v>
      </c>
    </row>
    <row r="2295" spans="5:21" x14ac:dyDescent="0.2">
      <c r="E2295" s="32"/>
      <c r="F2295" s="42"/>
      <c r="H2295" s="34"/>
      <c r="I2295" s="44"/>
      <c r="U2295" s="23" t="e">
        <f>IF(VLOOKUP(E2295,Locations[State],1,0)=E2295,"Correct",)</f>
        <v>#N/A</v>
      </c>
    </row>
    <row r="2296" spans="5:21" x14ac:dyDescent="0.2">
      <c r="E2296" s="32"/>
      <c r="F2296" s="42"/>
      <c r="H2296" s="34"/>
      <c r="I2296" s="44"/>
      <c r="U2296" s="23" t="e">
        <f>IF(VLOOKUP(E2296,Locations[State],1,0)=E2296,"Correct",)</f>
        <v>#N/A</v>
      </c>
    </row>
    <row r="2297" spans="5:21" x14ac:dyDescent="0.2">
      <c r="E2297" s="32"/>
      <c r="F2297" s="42"/>
      <c r="H2297" s="34"/>
      <c r="I2297" s="44"/>
      <c r="U2297" s="23" t="e">
        <f>IF(VLOOKUP(E2297,Locations[State],1,0)=E2297,"Correct",)</f>
        <v>#N/A</v>
      </c>
    </row>
    <row r="2298" spans="5:21" x14ac:dyDescent="0.2">
      <c r="E2298" s="32"/>
      <c r="F2298" s="42"/>
      <c r="H2298" s="34"/>
      <c r="I2298" s="44"/>
      <c r="U2298" s="23" t="e">
        <f>IF(VLOOKUP(E2298,Locations[State],1,0)=E2298,"Correct",)</f>
        <v>#N/A</v>
      </c>
    </row>
    <row r="2299" spans="5:21" x14ac:dyDescent="0.2">
      <c r="E2299" s="32"/>
      <c r="F2299" s="42"/>
      <c r="H2299" s="34"/>
      <c r="I2299" s="44"/>
      <c r="U2299" s="23" t="e">
        <f>IF(VLOOKUP(E2299,Locations[State],1,0)=E2299,"Correct",)</f>
        <v>#N/A</v>
      </c>
    </row>
    <row r="2300" spans="5:21" x14ac:dyDescent="0.2">
      <c r="E2300" s="32"/>
      <c r="F2300" s="42"/>
      <c r="H2300" s="34"/>
      <c r="I2300" s="44"/>
      <c r="U2300" s="23" t="e">
        <f>IF(VLOOKUP(E2300,Locations[State],1,0)=E2300,"Correct",)</f>
        <v>#N/A</v>
      </c>
    </row>
    <row r="2301" spans="5:21" x14ac:dyDescent="0.2">
      <c r="E2301" s="32"/>
      <c r="F2301" s="42"/>
      <c r="H2301" s="34"/>
      <c r="I2301" s="44"/>
      <c r="U2301" s="23" t="e">
        <f>IF(VLOOKUP(E2301,Locations[State],1,0)=E2301,"Correct",)</f>
        <v>#N/A</v>
      </c>
    </row>
    <row r="2302" spans="5:21" x14ac:dyDescent="0.2">
      <c r="E2302" s="32"/>
      <c r="F2302" s="42"/>
      <c r="H2302" s="34"/>
      <c r="I2302" s="44"/>
      <c r="U2302" s="23" t="e">
        <f>IF(VLOOKUP(E2302,Locations[State],1,0)=E2302,"Correct",)</f>
        <v>#N/A</v>
      </c>
    </row>
    <row r="2303" spans="5:21" x14ac:dyDescent="0.2">
      <c r="E2303" s="32"/>
      <c r="F2303" s="42"/>
      <c r="H2303" s="34"/>
      <c r="I2303" s="44"/>
      <c r="U2303" s="23" t="e">
        <f>IF(VLOOKUP(E2303,Locations[State],1,0)=E2303,"Correct",)</f>
        <v>#N/A</v>
      </c>
    </row>
    <row r="2304" spans="5:21" x14ac:dyDescent="0.2">
      <c r="E2304" s="32"/>
      <c r="F2304" s="42"/>
      <c r="H2304" s="34"/>
      <c r="I2304" s="44"/>
      <c r="U2304" s="23" t="e">
        <f>IF(VLOOKUP(E2304,Locations[State],1,0)=E2304,"Correct",)</f>
        <v>#N/A</v>
      </c>
    </row>
    <row r="2305" spans="5:21" x14ac:dyDescent="0.2">
      <c r="E2305" s="32"/>
      <c r="F2305" s="42"/>
      <c r="H2305" s="34"/>
      <c r="I2305" s="44"/>
      <c r="U2305" s="23" t="e">
        <f>IF(VLOOKUP(E2305,Locations[State],1,0)=E2305,"Correct",)</f>
        <v>#N/A</v>
      </c>
    </row>
    <row r="2306" spans="5:21" x14ac:dyDescent="0.2">
      <c r="E2306" s="32"/>
      <c r="F2306" s="42"/>
      <c r="H2306" s="34"/>
      <c r="I2306" s="44"/>
      <c r="U2306" s="23" t="e">
        <f>IF(VLOOKUP(E2306,Locations[State],1,0)=E2306,"Correct",)</f>
        <v>#N/A</v>
      </c>
    </row>
    <row r="2307" spans="5:21" x14ac:dyDescent="0.2">
      <c r="E2307" s="32"/>
      <c r="F2307" s="42"/>
      <c r="H2307" s="34"/>
      <c r="I2307" s="44"/>
      <c r="U2307" s="23" t="e">
        <f>IF(VLOOKUP(E2307,Locations[State],1,0)=E2307,"Correct",)</f>
        <v>#N/A</v>
      </c>
    </row>
    <row r="2308" spans="5:21" x14ac:dyDescent="0.2">
      <c r="E2308" s="32"/>
      <c r="F2308" s="42"/>
      <c r="H2308" s="34"/>
      <c r="I2308" s="44"/>
      <c r="U2308" s="23" t="e">
        <f>IF(VLOOKUP(E2308,Locations[State],1,0)=E2308,"Correct",)</f>
        <v>#N/A</v>
      </c>
    </row>
    <row r="2309" spans="5:21" x14ac:dyDescent="0.2">
      <c r="E2309" s="32"/>
      <c r="F2309" s="42"/>
      <c r="H2309" s="34"/>
      <c r="I2309" s="44"/>
      <c r="U2309" s="23" t="e">
        <f>IF(VLOOKUP(E2309,Locations[State],1,0)=E2309,"Correct",)</f>
        <v>#N/A</v>
      </c>
    </row>
    <row r="2310" spans="5:21" x14ac:dyDescent="0.2">
      <c r="E2310" s="32"/>
      <c r="F2310" s="42"/>
      <c r="H2310" s="34"/>
      <c r="I2310" s="44"/>
      <c r="U2310" s="23" t="e">
        <f>IF(VLOOKUP(E2310,Locations[State],1,0)=E2310,"Correct",)</f>
        <v>#N/A</v>
      </c>
    </row>
    <row r="2311" spans="5:21" x14ac:dyDescent="0.2">
      <c r="E2311" s="32"/>
      <c r="F2311" s="42"/>
      <c r="H2311" s="34"/>
      <c r="I2311" s="44"/>
      <c r="U2311" s="23" t="e">
        <f>IF(VLOOKUP(E2311,Locations[State],1,0)=E2311,"Correct",)</f>
        <v>#N/A</v>
      </c>
    </row>
    <row r="2312" spans="5:21" x14ac:dyDescent="0.2">
      <c r="E2312" s="32"/>
      <c r="F2312" s="42"/>
      <c r="H2312" s="34"/>
      <c r="I2312" s="44"/>
      <c r="U2312" s="23" t="e">
        <f>IF(VLOOKUP(E2312,Locations[State],1,0)=E2312,"Correct",)</f>
        <v>#N/A</v>
      </c>
    </row>
    <row r="2313" spans="5:21" x14ac:dyDescent="0.2">
      <c r="E2313" s="32"/>
      <c r="F2313" s="42"/>
      <c r="H2313" s="34"/>
      <c r="I2313" s="44"/>
      <c r="U2313" s="23" t="e">
        <f>IF(VLOOKUP(E2313,Locations[State],1,0)=E2313,"Correct",)</f>
        <v>#N/A</v>
      </c>
    </row>
    <row r="2314" spans="5:21" x14ac:dyDescent="0.2">
      <c r="E2314" s="32"/>
      <c r="F2314" s="42"/>
      <c r="H2314" s="34"/>
      <c r="I2314" s="44"/>
      <c r="U2314" s="23" t="e">
        <f>IF(VLOOKUP(E2314,Locations[State],1,0)=E2314,"Correct",)</f>
        <v>#N/A</v>
      </c>
    </row>
    <row r="2315" spans="5:21" x14ac:dyDescent="0.2">
      <c r="E2315" s="32"/>
      <c r="F2315" s="42"/>
      <c r="H2315" s="34"/>
      <c r="I2315" s="44"/>
      <c r="U2315" s="23" t="e">
        <f>IF(VLOOKUP(E2315,Locations[State],1,0)=E2315,"Correct",)</f>
        <v>#N/A</v>
      </c>
    </row>
    <row r="2316" spans="5:21" x14ac:dyDescent="0.2">
      <c r="E2316" s="32"/>
      <c r="F2316" s="42"/>
      <c r="H2316" s="34"/>
      <c r="I2316" s="44"/>
      <c r="U2316" s="23" t="e">
        <f>IF(VLOOKUP(E2316,Locations[State],1,0)=E2316,"Correct",)</f>
        <v>#N/A</v>
      </c>
    </row>
    <row r="2317" spans="5:21" x14ac:dyDescent="0.2">
      <c r="E2317" s="32"/>
      <c r="F2317" s="42"/>
      <c r="H2317" s="34"/>
      <c r="I2317" s="44"/>
      <c r="U2317" s="23" t="e">
        <f>IF(VLOOKUP(E2317,Locations[State],1,0)=E2317,"Correct",)</f>
        <v>#N/A</v>
      </c>
    </row>
    <row r="2318" spans="5:21" x14ac:dyDescent="0.2">
      <c r="E2318" s="32"/>
      <c r="F2318" s="42"/>
      <c r="H2318" s="34"/>
      <c r="I2318" s="44"/>
      <c r="U2318" s="23" t="e">
        <f>IF(VLOOKUP(E2318,Locations[State],1,0)=E2318,"Correct",)</f>
        <v>#N/A</v>
      </c>
    </row>
    <row r="2319" spans="5:21" x14ac:dyDescent="0.2">
      <c r="E2319" s="32"/>
      <c r="F2319" s="42"/>
      <c r="H2319" s="34"/>
      <c r="I2319" s="44"/>
      <c r="U2319" s="23" t="e">
        <f>IF(VLOOKUP(E2319,Locations[State],1,0)=E2319,"Correct",)</f>
        <v>#N/A</v>
      </c>
    </row>
    <row r="2320" spans="5:21" x14ac:dyDescent="0.2">
      <c r="E2320" s="32"/>
      <c r="F2320" s="42"/>
      <c r="H2320" s="34"/>
      <c r="I2320" s="44"/>
      <c r="U2320" s="23" t="e">
        <f>IF(VLOOKUP(E2320,Locations[State],1,0)=E2320,"Correct",)</f>
        <v>#N/A</v>
      </c>
    </row>
    <row r="2321" spans="5:21" x14ac:dyDescent="0.2">
      <c r="E2321" s="32"/>
      <c r="F2321" s="42"/>
      <c r="H2321" s="34"/>
      <c r="I2321" s="44"/>
      <c r="U2321" s="23" t="e">
        <f>IF(VLOOKUP(E2321,Locations[State],1,0)=E2321,"Correct",)</f>
        <v>#N/A</v>
      </c>
    </row>
    <row r="2322" spans="5:21" x14ac:dyDescent="0.2">
      <c r="E2322" s="32"/>
      <c r="F2322" s="42"/>
      <c r="H2322" s="34"/>
      <c r="I2322" s="44"/>
      <c r="U2322" s="23" t="e">
        <f>IF(VLOOKUP(E2322,Locations[State],1,0)=E2322,"Correct",)</f>
        <v>#N/A</v>
      </c>
    </row>
    <row r="2323" spans="5:21" x14ac:dyDescent="0.2">
      <c r="E2323" s="32"/>
      <c r="F2323" s="42"/>
      <c r="H2323" s="34"/>
      <c r="I2323" s="44"/>
      <c r="U2323" s="23" t="e">
        <f>IF(VLOOKUP(E2323,Locations[State],1,0)=E2323,"Correct",)</f>
        <v>#N/A</v>
      </c>
    </row>
    <row r="2324" spans="5:21" x14ac:dyDescent="0.2">
      <c r="E2324" s="32"/>
      <c r="F2324" s="42"/>
      <c r="H2324" s="34"/>
      <c r="I2324" s="44"/>
      <c r="U2324" s="23" t="e">
        <f>IF(VLOOKUP(E2324,Locations[State],1,0)=E2324,"Correct",)</f>
        <v>#N/A</v>
      </c>
    </row>
    <row r="2325" spans="5:21" x14ac:dyDescent="0.2">
      <c r="E2325" s="32"/>
      <c r="F2325" s="42"/>
      <c r="H2325" s="34"/>
      <c r="I2325" s="44"/>
      <c r="U2325" s="23" t="e">
        <f>IF(VLOOKUP(E2325,Locations[State],1,0)=E2325,"Correct",)</f>
        <v>#N/A</v>
      </c>
    </row>
    <row r="2326" spans="5:21" x14ac:dyDescent="0.2">
      <c r="E2326" s="32"/>
      <c r="F2326" s="42"/>
      <c r="H2326" s="34"/>
      <c r="I2326" s="44"/>
      <c r="U2326" s="23" t="e">
        <f>IF(VLOOKUP(E2326,Locations[State],1,0)=E2326,"Correct",)</f>
        <v>#N/A</v>
      </c>
    </row>
    <row r="2327" spans="5:21" x14ac:dyDescent="0.2">
      <c r="E2327" s="32"/>
      <c r="F2327" s="42"/>
      <c r="H2327" s="34"/>
      <c r="I2327" s="44"/>
      <c r="U2327" s="23" t="e">
        <f>IF(VLOOKUP(E2327,Locations[State],1,0)=E2327,"Correct",)</f>
        <v>#N/A</v>
      </c>
    </row>
    <row r="2328" spans="5:21" x14ac:dyDescent="0.2">
      <c r="E2328" s="32"/>
      <c r="F2328" s="42"/>
      <c r="H2328" s="34"/>
      <c r="I2328" s="44"/>
      <c r="U2328" s="23" t="e">
        <f>IF(VLOOKUP(E2328,Locations[State],1,0)=E2328,"Correct",)</f>
        <v>#N/A</v>
      </c>
    </row>
    <row r="2329" spans="5:21" x14ac:dyDescent="0.2">
      <c r="E2329" s="32"/>
      <c r="F2329" s="42"/>
      <c r="H2329" s="34"/>
      <c r="I2329" s="44"/>
      <c r="U2329" s="23" t="e">
        <f>IF(VLOOKUP(E2329,Locations[State],1,0)=E2329,"Correct",)</f>
        <v>#N/A</v>
      </c>
    </row>
    <row r="2330" spans="5:21" x14ac:dyDescent="0.2">
      <c r="E2330" s="32"/>
      <c r="F2330" s="42"/>
      <c r="H2330" s="34"/>
      <c r="I2330" s="44"/>
      <c r="U2330" s="23" t="e">
        <f>IF(VLOOKUP(E2330,Locations[State],1,0)=E2330,"Correct",)</f>
        <v>#N/A</v>
      </c>
    </row>
    <row r="2331" spans="5:21" x14ac:dyDescent="0.2">
      <c r="E2331" s="32"/>
      <c r="F2331" s="42"/>
      <c r="H2331" s="34"/>
      <c r="I2331" s="44"/>
      <c r="U2331" s="23" t="e">
        <f>IF(VLOOKUP(E2331,Locations[State],1,0)=E2331,"Correct",)</f>
        <v>#N/A</v>
      </c>
    </row>
    <row r="2332" spans="5:21" x14ac:dyDescent="0.2">
      <c r="E2332" s="32"/>
      <c r="F2332" s="42"/>
      <c r="H2332" s="34"/>
      <c r="I2332" s="44"/>
      <c r="U2332" s="23" t="e">
        <f>IF(VLOOKUP(E2332,Locations[State],1,0)=E2332,"Correct",)</f>
        <v>#N/A</v>
      </c>
    </row>
    <row r="2333" spans="5:21" x14ac:dyDescent="0.2">
      <c r="E2333" s="32"/>
      <c r="F2333" s="42"/>
      <c r="H2333" s="34"/>
      <c r="I2333" s="44"/>
      <c r="U2333" s="23" t="e">
        <f>IF(VLOOKUP(E2333,Locations[State],1,0)=E2333,"Correct",)</f>
        <v>#N/A</v>
      </c>
    </row>
    <row r="2334" spans="5:21" x14ac:dyDescent="0.2">
      <c r="E2334" s="32"/>
      <c r="F2334" s="42"/>
      <c r="H2334" s="34"/>
      <c r="I2334" s="44"/>
      <c r="U2334" s="23" t="e">
        <f>IF(VLOOKUP(E2334,Locations[State],1,0)=E2334,"Correct",)</f>
        <v>#N/A</v>
      </c>
    </row>
    <row r="2335" spans="5:21" x14ac:dyDescent="0.2">
      <c r="E2335" s="32"/>
      <c r="F2335" s="42"/>
      <c r="H2335" s="34"/>
      <c r="I2335" s="44"/>
      <c r="U2335" s="23" t="e">
        <f>IF(VLOOKUP(E2335,Locations[State],1,0)=E2335,"Correct",)</f>
        <v>#N/A</v>
      </c>
    </row>
    <row r="2336" spans="5:21" x14ac:dyDescent="0.2">
      <c r="E2336" s="32"/>
      <c r="F2336" s="42"/>
      <c r="H2336" s="34"/>
      <c r="I2336" s="44"/>
      <c r="U2336" s="23" t="e">
        <f>IF(VLOOKUP(E2336,Locations[State],1,0)=E2336,"Correct",)</f>
        <v>#N/A</v>
      </c>
    </row>
    <row r="2337" spans="5:21" x14ac:dyDescent="0.2">
      <c r="E2337" s="32"/>
      <c r="F2337" s="42"/>
      <c r="H2337" s="34"/>
      <c r="I2337" s="44"/>
      <c r="U2337" s="23" t="e">
        <f>IF(VLOOKUP(E2337,Locations[State],1,0)=E2337,"Correct",)</f>
        <v>#N/A</v>
      </c>
    </row>
    <row r="2338" spans="5:21" x14ac:dyDescent="0.2">
      <c r="E2338" s="32"/>
      <c r="F2338" s="42"/>
      <c r="H2338" s="34"/>
      <c r="I2338" s="44"/>
      <c r="U2338" s="23" t="e">
        <f>IF(VLOOKUP(E2338,Locations[State],1,0)=E2338,"Correct",)</f>
        <v>#N/A</v>
      </c>
    </row>
    <row r="2339" spans="5:21" x14ac:dyDescent="0.2">
      <c r="E2339" s="32"/>
      <c r="F2339" s="42"/>
      <c r="H2339" s="34"/>
      <c r="I2339" s="44"/>
      <c r="U2339" s="23" t="e">
        <f>IF(VLOOKUP(E2339,Locations[State],1,0)=E2339,"Correct",)</f>
        <v>#N/A</v>
      </c>
    </row>
    <row r="2340" spans="5:21" x14ac:dyDescent="0.2">
      <c r="E2340" s="32"/>
      <c r="F2340" s="42"/>
      <c r="H2340" s="34"/>
      <c r="I2340" s="44"/>
      <c r="U2340" s="23" t="e">
        <f>IF(VLOOKUP(E2340,Locations[State],1,0)=E2340,"Correct",)</f>
        <v>#N/A</v>
      </c>
    </row>
    <row r="2341" spans="5:21" x14ac:dyDescent="0.2">
      <c r="E2341" s="32"/>
      <c r="F2341" s="42"/>
      <c r="H2341" s="34"/>
      <c r="I2341" s="44"/>
      <c r="U2341" s="23" t="e">
        <f>IF(VLOOKUP(E2341,Locations[State],1,0)=E2341,"Correct",)</f>
        <v>#N/A</v>
      </c>
    </row>
    <row r="2342" spans="5:21" x14ac:dyDescent="0.2">
      <c r="E2342" s="32"/>
      <c r="F2342" s="42"/>
      <c r="H2342" s="34"/>
      <c r="I2342" s="44"/>
      <c r="U2342" s="23" t="e">
        <f>IF(VLOOKUP(E2342,Locations[State],1,0)=E2342,"Correct",)</f>
        <v>#N/A</v>
      </c>
    </row>
    <row r="2343" spans="5:21" x14ac:dyDescent="0.2">
      <c r="E2343" s="32"/>
      <c r="F2343" s="42"/>
      <c r="H2343" s="34"/>
      <c r="I2343" s="44"/>
      <c r="U2343" s="23" t="e">
        <f>IF(VLOOKUP(E2343,Locations[State],1,0)=E2343,"Correct",)</f>
        <v>#N/A</v>
      </c>
    </row>
    <row r="2344" spans="5:21" x14ac:dyDescent="0.2">
      <c r="E2344" s="32"/>
      <c r="F2344" s="42"/>
      <c r="H2344" s="34"/>
      <c r="I2344" s="44"/>
      <c r="U2344" s="23" t="e">
        <f>IF(VLOOKUP(E2344,Locations[State],1,0)=E2344,"Correct",)</f>
        <v>#N/A</v>
      </c>
    </row>
    <row r="2345" spans="5:21" x14ac:dyDescent="0.2">
      <c r="E2345" s="32"/>
      <c r="F2345" s="42"/>
      <c r="H2345" s="34"/>
      <c r="I2345" s="44"/>
      <c r="U2345" s="23" t="e">
        <f>IF(VLOOKUP(E2345,Locations[State],1,0)=E2345,"Correct",)</f>
        <v>#N/A</v>
      </c>
    </row>
    <row r="2346" spans="5:21" x14ac:dyDescent="0.2">
      <c r="E2346" s="32"/>
      <c r="F2346" s="42"/>
      <c r="H2346" s="34"/>
      <c r="I2346" s="44"/>
      <c r="U2346" s="23" t="e">
        <f>IF(VLOOKUP(E2346,Locations[State],1,0)=E2346,"Correct",)</f>
        <v>#N/A</v>
      </c>
    </row>
    <row r="2347" spans="5:21" x14ac:dyDescent="0.2">
      <c r="E2347" s="32"/>
      <c r="F2347" s="42"/>
      <c r="H2347" s="34"/>
      <c r="I2347" s="44"/>
      <c r="U2347" s="23" t="e">
        <f>IF(VLOOKUP(E2347,Locations[State],1,0)=E2347,"Correct",)</f>
        <v>#N/A</v>
      </c>
    </row>
    <row r="2348" spans="5:21" x14ac:dyDescent="0.2">
      <c r="E2348" s="32"/>
      <c r="F2348" s="42"/>
      <c r="H2348" s="34"/>
      <c r="I2348" s="44"/>
      <c r="U2348" s="23" t="e">
        <f>IF(VLOOKUP(E2348,Locations[State],1,0)=E2348,"Correct",)</f>
        <v>#N/A</v>
      </c>
    </row>
    <row r="2349" spans="5:21" x14ac:dyDescent="0.2">
      <c r="E2349" s="32"/>
      <c r="F2349" s="42"/>
      <c r="H2349" s="34"/>
      <c r="I2349" s="44"/>
      <c r="U2349" s="23" t="e">
        <f>IF(VLOOKUP(E2349,Locations[State],1,0)=E2349,"Correct",)</f>
        <v>#N/A</v>
      </c>
    </row>
    <row r="2350" spans="5:21" x14ac:dyDescent="0.2">
      <c r="E2350" s="32"/>
      <c r="F2350" s="42"/>
      <c r="H2350" s="34"/>
      <c r="I2350" s="44"/>
      <c r="U2350" s="23" t="e">
        <f>IF(VLOOKUP(E2350,Locations[State],1,0)=E2350,"Correct",)</f>
        <v>#N/A</v>
      </c>
    </row>
    <row r="2351" spans="5:21" x14ac:dyDescent="0.2">
      <c r="E2351" s="32"/>
      <c r="F2351" s="42"/>
      <c r="H2351" s="34"/>
      <c r="I2351" s="44"/>
      <c r="U2351" s="23" t="e">
        <f>IF(VLOOKUP(E2351,Locations[State],1,0)=E2351,"Correct",)</f>
        <v>#N/A</v>
      </c>
    </row>
    <row r="2352" spans="5:21" x14ac:dyDescent="0.2">
      <c r="E2352" s="32"/>
      <c r="F2352" s="42"/>
      <c r="H2352" s="34"/>
      <c r="I2352" s="44"/>
      <c r="U2352" s="23" t="e">
        <f>IF(VLOOKUP(E2352,Locations[State],1,0)=E2352,"Correct",)</f>
        <v>#N/A</v>
      </c>
    </row>
    <row r="2353" spans="5:21" x14ac:dyDescent="0.2">
      <c r="E2353" s="32"/>
      <c r="F2353" s="42"/>
      <c r="H2353" s="34"/>
      <c r="I2353" s="44"/>
      <c r="U2353" s="23" t="e">
        <f>IF(VLOOKUP(E2353,Locations[State],1,0)=E2353,"Correct",)</f>
        <v>#N/A</v>
      </c>
    </row>
    <row r="2354" spans="5:21" x14ac:dyDescent="0.2">
      <c r="E2354" s="32"/>
      <c r="F2354" s="42"/>
      <c r="H2354" s="34"/>
      <c r="I2354" s="44"/>
      <c r="U2354" s="23" t="e">
        <f>IF(VLOOKUP(E2354,Locations[State],1,0)=E2354,"Correct",)</f>
        <v>#N/A</v>
      </c>
    </row>
    <row r="2355" spans="5:21" x14ac:dyDescent="0.2">
      <c r="E2355" s="32"/>
      <c r="F2355" s="42"/>
      <c r="H2355" s="34"/>
      <c r="I2355" s="44"/>
      <c r="U2355" s="23" t="e">
        <f>IF(VLOOKUP(E2355,Locations[State],1,0)=E2355,"Correct",)</f>
        <v>#N/A</v>
      </c>
    </row>
    <row r="2356" spans="5:21" x14ac:dyDescent="0.2">
      <c r="E2356" s="32"/>
      <c r="F2356" s="42"/>
      <c r="H2356" s="34"/>
      <c r="I2356" s="44"/>
      <c r="U2356" s="23" t="e">
        <f>IF(VLOOKUP(E2356,Locations[State],1,0)=E2356,"Correct",)</f>
        <v>#N/A</v>
      </c>
    </row>
    <row r="2357" spans="5:21" x14ac:dyDescent="0.2">
      <c r="E2357" s="32"/>
      <c r="F2357" s="42"/>
      <c r="H2357" s="34"/>
      <c r="I2357" s="44"/>
      <c r="U2357" s="23" t="e">
        <f>IF(VLOOKUP(E2357,Locations[State],1,0)=E2357,"Correct",)</f>
        <v>#N/A</v>
      </c>
    </row>
    <row r="2358" spans="5:21" x14ac:dyDescent="0.2">
      <c r="E2358" s="32"/>
      <c r="F2358" s="42"/>
      <c r="H2358" s="34"/>
      <c r="I2358" s="44"/>
      <c r="U2358" s="23" t="e">
        <f>IF(VLOOKUP(E2358,Locations[State],1,0)=E2358,"Correct",)</f>
        <v>#N/A</v>
      </c>
    </row>
    <row r="2359" spans="5:21" x14ac:dyDescent="0.2">
      <c r="E2359" s="32"/>
      <c r="F2359" s="42"/>
      <c r="H2359" s="34"/>
      <c r="I2359" s="44"/>
      <c r="U2359" s="23" t="e">
        <f>IF(VLOOKUP(E2359,Locations[State],1,0)=E2359,"Correct",)</f>
        <v>#N/A</v>
      </c>
    </row>
    <row r="2360" spans="5:21" x14ac:dyDescent="0.2">
      <c r="E2360" s="32"/>
      <c r="F2360" s="42"/>
      <c r="H2360" s="34"/>
      <c r="I2360" s="44"/>
      <c r="U2360" s="23" t="e">
        <f>IF(VLOOKUP(E2360,Locations[State],1,0)=E2360,"Correct",)</f>
        <v>#N/A</v>
      </c>
    </row>
    <row r="2361" spans="5:21" x14ac:dyDescent="0.2">
      <c r="E2361" s="32"/>
      <c r="F2361" s="42"/>
      <c r="H2361" s="34"/>
      <c r="I2361" s="44"/>
      <c r="U2361" s="23" t="e">
        <f>IF(VLOOKUP(E2361,Locations[State],1,0)=E2361,"Correct",)</f>
        <v>#N/A</v>
      </c>
    </row>
    <row r="2362" spans="5:21" x14ac:dyDescent="0.2">
      <c r="E2362" s="32"/>
      <c r="F2362" s="42"/>
      <c r="H2362" s="34"/>
      <c r="I2362" s="44"/>
      <c r="U2362" s="23" t="e">
        <f>IF(VLOOKUP(E2362,Locations[State],1,0)=E2362,"Correct",)</f>
        <v>#N/A</v>
      </c>
    </row>
    <row r="2363" spans="5:21" x14ac:dyDescent="0.2">
      <c r="E2363" s="32"/>
      <c r="F2363" s="42"/>
      <c r="H2363" s="34"/>
      <c r="I2363" s="44"/>
      <c r="U2363" s="23" t="e">
        <f>IF(VLOOKUP(E2363,Locations[State],1,0)=E2363,"Correct",)</f>
        <v>#N/A</v>
      </c>
    </row>
    <row r="2364" spans="5:21" x14ac:dyDescent="0.2">
      <c r="E2364" s="32"/>
      <c r="F2364" s="42"/>
      <c r="H2364" s="34"/>
      <c r="I2364" s="44"/>
      <c r="U2364" s="23" t="e">
        <f>IF(VLOOKUP(E2364,Locations[State],1,0)=E2364,"Correct",)</f>
        <v>#N/A</v>
      </c>
    </row>
    <row r="2365" spans="5:21" x14ac:dyDescent="0.2">
      <c r="E2365" s="32"/>
      <c r="F2365" s="42"/>
      <c r="H2365" s="34"/>
      <c r="I2365" s="44"/>
      <c r="U2365" s="23" t="e">
        <f>IF(VLOOKUP(E2365,Locations[State],1,0)=E2365,"Correct",)</f>
        <v>#N/A</v>
      </c>
    </row>
    <row r="2366" spans="5:21" x14ac:dyDescent="0.2">
      <c r="E2366" s="32"/>
      <c r="F2366" s="42"/>
      <c r="H2366" s="34"/>
      <c r="I2366" s="44"/>
      <c r="U2366" s="23" t="e">
        <f>IF(VLOOKUP(E2366,Locations[State],1,0)=E2366,"Correct",)</f>
        <v>#N/A</v>
      </c>
    </row>
    <row r="2367" spans="5:21" x14ac:dyDescent="0.2">
      <c r="E2367" s="32"/>
      <c r="F2367" s="42"/>
      <c r="H2367" s="34"/>
      <c r="I2367" s="44"/>
      <c r="U2367" s="23" t="e">
        <f>IF(VLOOKUP(E2367,Locations[State],1,0)=E2367,"Correct",)</f>
        <v>#N/A</v>
      </c>
    </row>
    <row r="2368" spans="5:21" x14ac:dyDescent="0.2">
      <c r="E2368" s="32"/>
      <c r="F2368" s="42"/>
      <c r="H2368" s="34"/>
      <c r="I2368" s="44"/>
      <c r="U2368" s="23" t="e">
        <f>IF(VLOOKUP(E2368,Locations[State],1,0)=E2368,"Correct",)</f>
        <v>#N/A</v>
      </c>
    </row>
    <row r="2369" spans="5:21" x14ac:dyDescent="0.2">
      <c r="E2369" s="32"/>
      <c r="F2369" s="42"/>
      <c r="H2369" s="34"/>
      <c r="I2369" s="44"/>
      <c r="U2369" s="23" t="e">
        <f>IF(VLOOKUP(E2369,Locations[State],1,0)=E2369,"Correct",)</f>
        <v>#N/A</v>
      </c>
    </row>
    <row r="2370" spans="5:21" x14ac:dyDescent="0.2">
      <c r="E2370" s="32"/>
      <c r="F2370" s="42"/>
      <c r="H2370" s="34"/>
      <c r="I2370" s="44"/>
      <c r="U2370" s="23" t="e">
        <f>IF(VLOOKUP(E2370,Locations[State],1,0)=E2370,"Correct",)</f>
        <v>#N/A</v>
      </c>
    </row>
    <row r="2371" spans="5:21" x14ac:dyDescent="0.2">
      <c r="E2371" s="32"/>
      <c r="F2371" s="42"/>
      <c r="H2371" s="34"/>
      <c r="I2371" s="44"/>
      <c r="U2371" s="23" t="e">
        <f>IF(VLOOKUP(E2371,Locations[State],1,0)=E2371,"Correct",)</f>
        <v>#N/A</v>
      </c>
    </row>
    <row r="2372" spans="5:21" x14ac:dyDescent="0.2">
      <c r="E2372" s="32"/>
      <c r="F2372" s="42"/>
      <c r="H2372" s="34"/>
      <c r="I2372" s="44"/>
      <c r="U2372" s="23" t="e">
        <f>IF(VLOOKUP(E2372,Locations[State],1,0)=E2372,"Correct",)</f>
        <v>#N/A</v>
      </c>
    </row>
    <row r="2373" spans="5:21" x14ac:dyDescent="0.2">
      <c r="E2373" s="32"/>
      <c r="F2373" s="42"/>
      <c r="H2373" s="34"/>
      <c r="I2373" s="44"/>
      <c r="U2373" s="23" t="e">
        <f>IF(VLOOKUP(E2373,Locations[State],1,0)=E2373,"Correct",)</f>
        <v>#N/A</v>
      </c>
    </row>
    <row r="2374" spans="5:21" x14ac:dyDescent="0.2">
      <c r="E2374" s="32"/>
      <c r="F2374" s="42"/>
      <c r="H2374" s="34"/>
      <c r="I2374" s="44"/>
      <c r="U2374" s="23" t="e">
        <f>IF(VLOOKUP(E2374,Locations[State],1,0)=E2374,"Correct",)</f>
        <v>#N/A</v>
      </c>
    </row>
    <row r="2375" spans="5:21" x14ac:dyDescent="0.2">
      <c r="E2375" s="32"/>
      <c r="F2375" s="42"/>
      <c r="H2375" s="34"/>
      <c r="I2375" s="44"/>
      <c r="U2375" s="23" t="e">
        <f>IF(VLOOKUP(E2375,Locations[State],1,0)=E2375,"Correct",)</f>
        <v>#N/A</v>
      </c>
    </row>
    <row r="2376" spans="5:21" x14ac:dyDescent="0.2">
      <c r="E2376" s="32"/>
      <c r="F2376" s="42"/>
      <c r="H2376" s="34"/>
      <c r="I2376" s="44"/>
      <c r="U2376" s="23" t="e">
        <f>IF(VLOOKUP(E2376,Locations[State],1,0)=E2376,"Correct",)</f>
        <v>#N/A</v>
      </c>
    </row>
    <row r="2377" spans="5:21" x14ac:dyDescent="0.2">
      <c r="E2377" s="32"/>
      <c r="F2377" s="42"/>
      <c r="H2377" s="34"/>
      <c r="I2377" s="44"/>
      <c r="U2377" s="23" t="e">
        <f>IF(VLOOKUP(E2377,Locations[State],1,0)=E2377,"Correct",)</f>
        <v>#N/A</v>
      </c>
    </row>
    <row r="2378" spans="5:21" x14ac:dyDescent="0.2">
      <c r="E2378" s="32"/>
      <c r="F2378" s="42"/>
      <c r="H2378" s="34"/>
      <c r="I2378" s="44"/>
      <c r="U2378" s="23" t="e">
        <f>IF(VLOOKUP(E2378,Locations[State],1,0)=E2378,"Correct",)</f>
        <v>#N/A</v>
      </c>
    </row>
    <row r="2379" spans="5:21" x14ac:dyDescent="0.2">
      <c r="E2379" s="32"/>
      <c r="F2379" s="42"/>
      <c r="H2379" s="34"/>
      <c r="I2379" s="44"/>
      <c r="U2379" s="23" t="e">
        <f>IF(VLOOKUP(E2379,Locations[State],1,0)=E2379,"Correct",)</f>
        <v>#N/A</v>
      </c>
    </row>
    <row r="2380" spans="5:21" x14ac:dyDescent="0.2">
      <c r="E2380" s="32"/>
      <c r="F2380" s="42"/>
      <c r="H2380" s="34"/>
      <c r="I2380" s="44"/>
      <c r="U2380" s="23" t="e">
        <f>IF(VLOOKUP(E2380,Locations[State],1,0)=E2380,"Correct",)</f>
        <v>#N/A</v>
      </c>
    </row>
    <row r="2381" spans="5:21" x14ac:dyDescent="0.2">
      <c r="E2381" s="32"/>
      <c r="F2381" s="42"/>
      <c r="H2381" s="34"/>
      <c r="I2381" s="44"/>
      <c r="U2381" s="23" t="e">
        <f>IF(VLOOKUP(E2381,Locations[State],1,0)=E2381,"Correct",)</f>
        <v>#N/A</v>
      </c>
    </row>
    <row r="2382" spans="5:21" x14ac:dyDescent="0.2">
      <c r="E2382" s="32"/>
      <c r="F2382" s="42"/>
      <c r="H2382" s="34"/>
      <c r="I2382" s="44"/>
      <c r="U2382" s="23" t="e">
        <f>IF(VLOOKUP(E2382,Locations[State],1,0)=E2382,"Correct",)</f>
        <v>#N/A</v>
      </c>
    </row>
    <row r="2383" spans="5:21" x14ac:dyDescent="0.2">
      <c r="E2383" s="32"/>
      <c r="F2383" s="42"/>
      <c r="H2383" s="34"/>
      <c r="I2383" s="44"/>
      <c r="U2383" s="23" t="e">
        <f>IF(VLOOKUP(E2383,Locations[State],1,0)=E2383,"Correct",)</f>
        <v>#N/A</v>
      </c>
    </row>
    <row r="2384" spans="5:21" x14ac:dyDescent="0.2">
      <c r="E2384" s="32"/>
      <c r="F2384" s="42"/>
      <c r="H2384" s="34"/>
      <c r="I2384" s="44"/>
      <c r="U2384" s="23" t="e">
        <f>IF(VLOOKUP(E2384,Locations[State],1,0)=E2384,"Correct",)</f>
        <v>#N/A</v>
      </c>
    </row>
    <row r="2385" spans="5:21" x14ac:dyDescent="0.2">
      <c r="E2385" s="32"/>
      <c r="F2385" s="42"/>
      <c r="H2385" s="34"/>
      <c r="I2385" s="44"/>
      <c r="U2385" s="23" t="e">
        <f>IF(VLOOKUP(E2385,Locations[State],1,0)=E2385,"Correct",)</f>
        <v>#N/A</v>
      </c>
    </row>
    <row r="2386" spans="5:21" x14ac:dyDescent="0.2">
      <c r="E2386" s="32"/>
      <c r="F2386" s="42"/>
      <c r="H2386" s="34"/>
      <c r="I2386" s="44"/>
      <c r="U2386" s="23" t="e">
        <f>IF(VLOOKUP(E2386,Locations[State],1,0)=E2386,"Correct",)</f>
        <v>#N/A</v>
      </c>
    </row>
    <row r="2387" spans="5:21" x14ac:dyDescent="0.2">
      <c r="E2387" s="32"/>
      <c r="F2387" s="42"/>
      <c r="H2387" s="34"/>
      <c r="I2387" s="44"/>
      <c r="U2387" s="23" t="e">
        <f>IF(VLOOKUP(E2387,Locations[State],1,0)=E2387,"Correct",)</f>
        <v>#N/A</v>
      </c>
    </row>
    <row r="2388" spans="5:21" x14ac:dyDescent="0.2">
      <c r="E2388" s="32"/>
      <c r="F2388" s="42"/>
      <c r="H2388" s="34"/>
      <c r="I2388" s="44"/>
      <c r="U2388" s="23" t="e">
        <f>IF(VLOOKUP(E2388,Locations[State],1,0)=E2388,"Correct",)</f>
        <v>#N/A</v>
      </c>
    </row>
    <row r="2389" spans="5:21" x14ac:dyDescent="0.2">
      <c r="E2389" s="32"/>
      <c r="F2389" s="42"/>
      <c r="H2389" s="34"/>
      <c r="I2389" s="44"/>
      <c r="U2389" s="23" t="e">
        <f>IF(VLOOKUP(E2389,Locations[State],1,0)=E2389,"Correct",)</f>
        <v>#N/A</v>
      </c>
    </row>
    <row r="2390" spans="5:21" x14ac:dyDescent="0.2">
      <c r="E2390" s="32"/>
      <c r="F2390" s="42"/>
      <c r="H2390" s="34"/>
      <c r="I2390" s="44"/>
      <c r="U2390" s="23" t="e">
        <f>IF(VLOOKUP(E2390,Locations[State],1,0)=E2390,"Correct",)</f>
        <v>#N/A</v>
      </c>
    </row>
    <row r="2391" spans="5:21" x14ac:dyDescent="0.2">
      <c r="E2391" s="32"/>
      <c r="F2391" s="42"/>
      <c r="H2391" s="34"/>
      <c r="I2391" s="44"/>
      <c r="U2391" s="23" t="e">
        <f>IF(VLOOKUP(E2391,Locations[State],1,0)=E2391,"Correct",)</f>
        <v>#N/A</v>
      </c>
    </row>
    <row r="2392" spans="5:21" x14ac:dyDescent="0.2">
      <c r="E2392" s="32"/>
      <c r="F2392" s="42"/>
      <c r="H2392" s="34"/>
      <c r="I2392" s="44"/>
      <c r="U2392" s="23" t="e">
        <f>IF(VLOOKUP(E2392,Locations[State],1,0)=E2392,"Correct",)</f>
        <v>#N/A</v>
      </c>
    </row>
    <row r="2393" spans="5:21" x14ac:dyDescent="0.2">
      <c r="E2393" s="32"/>
      <c r="F2393" s="42"/>
      <c r="H2393" s="34"/>
      <c r="I2393" s="44"/>
      <c r="U2393" s="23" t="e">
        <f>IF(VLOOKUP(E2393,Locations[State],1,0)=E2393,"Correct",)</f>
        <v>#N/A</v>
      </c>
    </row>
    <row r="2394" spans="5:21" x14ac:dyDescent="0.2">
      <c r="E2394" s="32"/>
      <c r="F2394" s="42"/>
      <c r="H2394" s="34"/>
      <c r="I2394" s="44"/>
      <c r="U2394" s="23" t="e">
        <f>IF(VLOOKUP(E2394,Locations[State],1,0)=E2394,"Correct",)</f>
        <v>#N/A</v>
      </c>
    </row>
    <row r="2395" spans="5:21" x14ac:dyDescent="0.2">
      <c r="E2395" s="32"/>
      <c r="F2395" s="42"/>
      <c r="H2395" s="34"/>
      <c r="I2395" s="44"/>
      <c r="U2395" s="23" t="e">
        <f>IF(VLOOKUP(E2395,Locations[State],1,0)=E2395,"Correct",)</f>
        <v>#N/A</v>
      </c>
    </row>
    <row r="2396" spans="5:21" x14ac:dyDescent="0.2">
      <c r="E2396" s="32"/>
      <c r="F2396" s="42"/>
      <c r="H2396" s="34"/>
      <c r="I2396" s="44"/>
      <c r="U2396" s="23" t="e">
        <f>IF(VLOOKUP(E2396,Locations[State],1,0)=E2396,"Correct",)</f>
        <v>#N/A</v>
      </c>
    </row>
    <row r="2397" spans="5:21" x14ac:dyDescent="0.2">
      <c r="E2397" s="32"/>
      <c r="F2397" s="42"/>
      <c r="H2397" s="34"/>
      <c r="I2397" s="44"/>
      <c r="U2397" s="23" t="e">
        <f>IF(VLOOKUP(E2397,Locations[State],1,0)=E2397,"Correct",)</f>
        <v>#N/A</v>
      </c>
    </row>
    <row r="2398" spans="5:21" x14ac:dyDescent="0.2">
      <c r="E2398" s="32"/>
      <c r="F2398" s="42"/>
      <c r="H2398" s="34"/>
      <c r="I2398" s="44"/>
      <c r="U2398" s="23" t="e">
        <f>IF(VLOOKUP(E2398,Locations[State],1,0)=E2398,"Correct",)</f>
        <v>#N/A</v>
      </c>
    </row>
    <row r="2399" spans="5:21" x14ac:dyDescent="0.2">
      <c r="E2399" s="32"/>
      <c r="F2399" s="42"/>
      <c r="H2399" s="34"/>
      <c r="I2399" s="44"/>
      <c r="U2399" s="23" t="e">
        <f>IF(VLOOKUP(E2399,Locations[State],1,0)=E2399,"Correct",)</f>
        <v>#N/A</v>
      </c>
    </row>
    <row r="2400" spans="5:21" x14ac:dyDescent="0.2">
      <c r="E2400" s="32"/>
      <c r="F2400" s="42"/>
      <c r="H2400" s="34"/>
      <c r="I2400" s="44"/>
      <c r="U2400" s="23" t="e">
        <f>IF(VLOOKUP(E2400,Locations[State],1,0)=E2400,"Correct",)</f>
        <v>#N/A</v>
      </c>
    </row>
    <row r="2401" spans="5:21" x14ac:dyDescent="0.2">
      <c r="E2401" s="32"/>
      <c r="F2401" s="42"/>
      <c r="H2401" s="34"/>
      <c r="I2401" s="44"/>
      <c r="U2401" s="23" t="e">
        <f>IF(VLOOKUP(E2401,Locations[State],1,0)=E2401,"Correct",)</f>
        <v>#N/A</v>
      </c>
    </row>
    <row r="2402" spans="5:21" x14ac:dyDescent="0.2">
      <c r="E2402" s="32"/>
      <c r="F2402" s="42"/>
      <c r="H2402" s="34"/>
      <c r="I2402" s="44"/>
      <c r="U2402" s="23" t="e">
        <f>IF(VLOOKUP(E2402,Locations[State],1,0)=E2402,"Correct",)</f>
        <v>#N/A</v>
      </c>
    </row>
    <row r="2403" spans="5:21" x14ac:dyDescent="0.2">
      <c r="E2403" s="32"/>
      <c r="F2403" s="42"/>
      <c r="H2403" s="34"/>
      <c r="I2403" s="44"/>
      <c r="U2403" s="23" t="e">
        <f>IF(VLOOKUP(E2403,Locations[State],1,0)=E2403,"Correct",)</f>
        <v>#N/A</v>
      </c>
    </row>
    <row r="2404" spans="5:21" x14ac:dyDescent="0.2">
      <c r="E2404" s="32"/>
      <c r="F2404" s="42"/>
      <c r="H2404" s="34"/>
      <c r="I2404" s="44"/>
      <c r="U2404" s="23" t="e">
        <f>IF(VLOOKUP(E2404,Locations[State],1,0)=E2404,"Correct",)</f>
        <v>#N/A</v>
      </c>
    </row>
    <row r="2405" spans="5:21" x14ac:dyDescent="0.2">
      <c r="E2405" s="32"/>
      <c r="F2405" s="42"/>
      <c r="H2405" s="34"/>
      <c r="I2405" s="44"/>
      <c r="U2405" s="23" t="e">
        <f>IF(VLOOKUP(E2405,Locations[State],1,0)=E2405,"Correct",)</f>
        <v>#N/A</v>
      </c>
    </row>
    <row r="2406" spans="5:21" x14ac:dyDescent="0.2">
      <c r="E2406" s="32"/>
      <c r="F2406" s="42"/>
      <c r="H2406" s="34"/>
      <c r="I2406" s="44"/>
      <c r="U2406" s="23" t="e">
        <f>IF(VLOOKUP(E2406,Locations[State],1,0)=E2406,"Correct",)</f>
        <v>#N/A</v>
      </c>
    </row>
    <row r="2407" spans="5:21" x14ac:dyDescent="0.2">
      <c r="E2407" s="32"/>
      <c r="F2407" s="42"/>
      <c r="H2407" s="34"/>
      <c r="I2407" s="44"/>
      <c r="U2407" s="23" t="e">
        <f>IF(VLOOKUP(E2407,Locations[State],1,0)=E2407,"Correct",)</f>
        <v>#N/A</v>
      </c>
    </row>
    <row r="2408" spans="5:21" x14ac:dyDescent="0.2">
      <c r="E2408" s="32"/>
      <c r="F2408" s="42"/>
      <c r="H2408" s="34"/>
      <c r="I2408" s="44"/>
      <c r="U2408" s="23" t="e">
        <f>IF(VLOOKUP(E2408,Locations[State],1,0)=E2408,"Correct",)</f>
        <v>#N/A</v>
      </c>
    </row>
    <row r="2409" spans="5:21" x14ac:dyDescent="0.2">
      <c r="E2409" s="32"/>
      <c r="F2409" s="42"/>
      <c r="H2409" s="34"/>
      <c r="I2409" s="44"/>
      <c r="U2409" s="23" t="e">
        <f>IF(VLOOKUP(E2409,Locations[State],1,0)=E2409,"Correct",)</f>
        <v>#N/A</v>
      </c>
    </row>
    <row r="2410" spans="5:21" x14ac:dyDescent="0.2">
      <c r="E2410" s="32"/>
      <c r="F2410" s="42"/>
      <c r="H2410" s="34"/>
      <c r="I2410" s="44"/>
      <c r="U2410" s="23" t="e">
        <f>IF(VLOOKUP(E2410,Locations[State],1,0)=E2410,"Correct",)</f>
        <v>#N/A</v>
      </c>
    </row>
    <row r="2411" spans="5:21" x14ac:dyDescent="0.2">
      <c r="E2411" s="32"/>
      <c r="F2411" s="42"/>
      <c r="H2411" s="34"/>
      <c r="I2411" s="44"/>
      <c r="U2411" s="23" t="e">
        <f>IF(VLOOKUP(E2411,Locations[State],1,0)=E2411,"Correct",)</f>
        <v>#N/A</v>
      </c>
    </row>
    <row r="2412" spans="5:21" x14ac:dyDescent="0.2">
      <c r="E2412" s="32"/>
      <c r="F2412" s="42"/>
      <c r="H2412" s="34"/>
      <c r="I2412" s="44"/>
      <c r="U2412" s="23" t="e">
        <f>IF(VLOOKUP(E2412,Locations[State],1,0)=E2412,"Correct",)</f>
        <v>#N/A</v>
      </c>
    </row>
    <row r="2413" spans="5:21" x14ac:dyDescent="0.2">
      <c r="E2413" s="32"/>
      <c r="F2413" s="42"/>
      <c r="H2413" s="34"/>
      <c r="I2413" s="44"/>
      <c r="U2413" s="23" t="e">
        <f>IF(VLOOKUP(E2413,Locations[State],1,0)=E2413,"Correct",)</f>
        <v>#N/A</v>
      </c>
    </row>
    <row r="2414" spans="5:21" x14ac:dyDescent="0.2">
      <c r="E2414" s="32"/>
      <c r="F2414" s="42"/>
      <c r="H2414" s="34"/>
      <c r="I2414" s="44"/>
      <c r="U2414" s="23" t="e">
        <f>IF(VLOOKUP(E2414,Locations[State],1,0)=E2414,"Correct",)</f>
        <v>#N/A</v>
      </c>
    </row>
    <row r="2415" spans="5:21" x14ac:dyDescent="0.2">
      <c r="E2415" s="32"/>
      <c r="F2415" s="42"/>
      <c r="H2415" s="34"/>
      <c r="I2415" s="44"/>
      <c r="U2415" s="23" t="e">
        <f>IF(VLOOKUP(E2415,Locations[State],1,0)=E2415,"Correct",)</f>
        <v>#N/A</v>
      </c>
    </row>
    <row r="2416" spans="5:21" x14ac:dyDescent="0.2">
      <c r="E2416" s="32"/>
      <c r="F2416" s="42"/>
      <c r="H2416" s="34"/>
      <c r="I2416" s="44"/>
      <c r="U2416" s="23" t="e">
        <f>IF(VLOOKUP(E2416,Locations[State],1,0)=E2416,"Correct",)</f>
        <v>#N/A</v>
      </c>
    </row>
    <row r="2417" spans="5:21" x14ac:dyDescent="0.2">
      <c r="E2417" s="32"/>
      <c r="F2417" s="42"/>
      <c r="H2417" s="34"/>
      <c r="I2417" s="44"/>
      <c r="U2417" s="23" t="e">
        <f>IF(VLOOKUP(E2417,Locations[State],1,0)=E2417,"Correct",)</f>
        <v>#N/A</v>
      </c>
    </row>
    <row r="2418" spans="5:21" x14ac:dyDescent="0.2">
      <c r="E2418" s="32"/>
      <c r="F2418" s="42"/>
      <c r="H2418" s="34"/>
      <c r="I2418" s="44"/>
      <c r="U2418" s="23" t="e">
        <f>IF(VLOOKUP(E2418,Locations[State],1,0)=E2418,"Correct",)</f>
        <v>#N/A</v>
      </c>
    </row>
    <row r="2419" spans="5:21" x14ac:dyDescent="0.2">
      <c r="E2419" s="32"/>
      <c r="F2419" s="42"/>
      <c r="H2419" s="34"/>
      <c r="I2419" s="44"/>
      <c r="U2419" s="23" t="e">
        <f>IF(VLOOKUP(E2419,Locations[State],1,0)=E2419,"Correct",)</f>
        <v>#N/A</v>
      </c>
    </row>
    <row r="2420" spans="5:21" x14ac:dyDescent="0.2">
      <c r="E2420" s="32"/>
      <c r="F2420" s="42"/>
      <c r="H2420" s="34"/>
      <c r="I2420" s="44"/>
      <c r="U2420" s="23" t="e">
        <f>IF(VLOOKUP(E2420,Locations[State],1,0)=E2420,"Correct",)</f>
        <v>#N/A</v>
      </c>
    </row>
    <row r="2421" spans="5:21" x14ac:dyDescent="0.2">
      <c r="E2421" s="32"/>
      <c r="F2421" s="42"/>
      <c r="H2421" s="34"/>
      <c r="I2421" s="44"/>
      <c r="U2421" s="23" t="e">
        <f>IF(VLOOKUP(E2421,Locations[State],1,0)=E2421,"Correct",)</f>
        <v>#N/A</v>
      </c>
    </row>
    <row r="2422" spans="5:21" x14ac:dyDescent="0.2">
      <c r="E2422" s="32"/>
      <c r="F2422" s="42"/>
      <c r="H2422" s="34"/>
      <c r="I2422" s="44"/>
      <c r="U2422" s="23" t="e">
        <f>IF(VLOOKUP(E2422,Locations[State],1,0)=E2422,"Correct",)</f>
        <v>#N/A</v>
      </c>
    </row>
    <row r="2423" spans="5:21" x14ac:dyDescent="0.2">
      <c r="E2423" s="32"/>
      <c r="F2423" s="42"/>
      <c r="H2423" s="34"/>
      <c r="I2423" s="44"/>
      <c r="U2423" s="23" t="e">
        <f>IF(VLOOKUP(E2423,Locations[State],1,0)=E2423,"Correct",)</f>
        <v>#N/A</v>
      </c>
    </row>
    <row r="2424" spans="5:21" x14ac:dyDescent="0.2">
      <c r="E2424" s="32"/>
      <c r="F2424" s="42"/>
      <c r="H2424" s="34"/>
      <c r="I2424" s="44"/>
      <c r="U2424" s="23" t="e">
        <f>IF(VLOOKUP(E2424,Locations[State],1,0)=E2424,"Correct",)</f>
        <v>#N/A</v>
      </c>
    </row>
    <row r="2425" spans="5:21" x14ac:dyDescent="0.2">
      <c r="E2425" s="32"/>
      <c r="F2425" s="42"/>
      <c r="H2425" s="34"/>
      <c r="I2425" s="44"/>
      <c r="U2425" s="23" t="e">
        <f>IF(VLOOKUP(E2425,Locations[State],1,0)=E2425,"Correct",)</f>
        <v>#N/A</v>
      </c>
    </row>
    <row r="2426" spans="5:21" x14ac:dyDescent="0.2">
      <c r="E2426" s="32"/>
      <c r="F2426" s="42"/>
      <c r="H2426" s="34"/>
      <c r="I2426" s="44"/>
      <c r="U2426" s="23" t="e">
        <f>IF(VLOOKUP(E2426,Locations[State],1,0)=E2426,"Correct",)</f>
        <v>#N/A</v>
      </c>
    </row>
    <row r="2427" spans="5:21" x14ac:dyDescent="0.2">
      <c r="E2427" s="32"/>
      <c r="F2427" s="42"/>
      <c r="H2427" s="34"/>
      <c r="I2427" s="44"/>
      <c r="U2427" s="23" t="e">
        <f>IF(VLOOKUP(E2427,Locations[State],1,0)=E2427,"Correct",)</f>
        <v>#N/A</v>
      </c>
    </row>
    <row r="2428" spans="5:21" x14ac:dyDescent="0.2">
      <c r="E2428" s="32"/>
      <c r="F2428" s="42"/>
      <c r="H2428" s="34"/>
      <c r="I2428" s="44"/>
      <c r="U2428" s="23" t="e">
        <f>IF(VLOOKUP(E2428,Locations[State],1,0)=E2428,"Correct",)</f>
        <v>#N/A</v>
      </c>
    </row>
    <row r="2429" spans="5:21" x14ac:dyDescent="0.2">
      <c r="E2429" s="32"/>
      <c r="F2429" s="42"/>
      <c r="H2429" s="34"/>
      <c r="I2429" s="44"/>
      <c r="U2429" s="23" t="e">
        <f>IF(VLOOKUP(E2429,Locations[State],1,0)=E2429,"Correct",)</f>
        <v>#N/A</v>
      </c>
    </row>
    <row r="2430" spans="5:21" x14ac:dyDescent="0.2">
      <c r="E2430" s="32"/>
      <c r="F2430" s="42"/>
      <c r="H2430" s="34"/>
      <c r="I2430" s="44"/>
      <c r="U2430" s="23" t="e">
        <f>IF(VLOOKUP(E2430,Locations[State],1,0)=E2430,"Correct",)</f>
        <v>#N/A</v>
      </c>
    </row>
    <row r="2431" spans="5:21" x14ac:dyDescent="0.2">
      <c r="E2431" s="32"/>
      <c r="F2431" s="42"/>
      <c r="H2431" s="34"/>
      <c r="I2431" s="44"/>
      <c r="U2431" s="23" t="e">
        <f>IF(VLOOKUP(E2431,Locations[State],1,0)=E2431,"Correct",)</f>
        <v>#N/A</v>
      </c>
    </row>
    <row r="2432" spans="5:21" x14ac:dyDescent="0.2">
      <c r="E2432" s="32"/>
      <c r="F2432" s="42"/>
      <c r="H2432" s="34"/>
      <c r="I2432" s="44"/>
      <c r="U2432" s="23" t="e">
        <f>IF(VLOOKUP(E2432,Locations[State],1,0)=E2432,"Correct",)</f>
        <v>#N/A</v>
      </c>
    </row>
    <row r="2433" spans="5:21" x14ac:dyDescent="0.2">
      <c r="E2433" s="32"/>
      <c r="F2433" s="42"/>
      <c r="H2433" s="34"/>
      <c r="I2433" s="44"/>
      <c r="U2433" s="23" t="e">
        <f>IF(VLOOKUP(E2433,Locations[State],1,0)=E2433,"Correct",)</f>
        <v>#N/A</v>
      </c>
    </row>
    <row r="2434" spans="5:21" x14ac:dyDescent="0.2">
      <c r="E2434" s="32"/>
      <c r="F2434" s="42"/>
      <c r="H2434" s="34"/>
      <c r="I2434" s="44"/>
      <c r="U2434" s="23" t="e">
        <f>IF(VLOOKUP(E2434,Locations[State],1,0)=E2434,"Correct",)</f>
        <v>#N/A</v>
      </c>
    </row>
    <row r="2435" spans="5:21" x14ac:dyDescent="0.2">
      <c r="E2435" s="32"/>
      <c r="F2435" s="42"/>
      <c r="H2435" s="34"/>
      <c r="I2435" s="44"/>
      <c r="U2435" s="23" t="e">
        <f>IF(VLOOKUP(E2435,Locations[State],1,0)=E2435,"Correct",)</f>
        <v>#N/A</v>
      </c>
    </row>
    <row r="2436" spans="5:21" x14ac:dyDescent="0.2">
      <c r="E2436" s="32"/>
      <c r="F2436" s="42"/>
      <c r="H2436" s="34"/>
      <c r="I2436" s="44"/>
      <c r="U2436" s="23" t="e">
        <f>IF(VLOOKUP(E2436,Locations[State],1,0)=E2436,"Correct",)</f>
        <v>#N/A</v>
      </c>
    </row>
    <row r="2437" spans="5:21" x14ac:dyDescent="0.2">
      <c r="E2437" s="32"/>
      <c r="F2437" s="42"/>
      <c r="H2437" s="34"/>
      <c r="I2437" s="44"/>
      <c r="U2437" s="23" t="e">
        <f>IF(VLOOKUP(E2437,Locations[State],1,0)=E2437,"Correct",)</f>
        <v>#N/A</v>
      </c>
    </row>
    <row r="2438" spans="5:21" x14ac:dyDescent="0.2">
      <c r="E2438" s="32"/>
      <c r="F2438" s="42"/>
      <c r="H2438" s="34"/>
      <c r="I2438" s="44"/>
      <c r="U2438" s="23" t="e">
        <f>IF(VLOOKUP(E2438,Locations[State],1,0)=E2438,"Correct",)</f>
        <v>#N/A</v>
      </c>
    </row>
    <row r="2439" spans="5:21" x14ac:dyDescent="0.2">
      <c r="E2439" s="32"/>
      <c r="F2439" s="42"/>
      <c r="H2439" s="34"/>
      <c r="I2439" s="44"/>
      <c r="U2439" s="23" t="e">
        <f>IF(VLOOKUP(E2439,Locations[State],1,0)=E2439,"Correct",)</f>
        <v>#N/A</v>
      </c>
    </row>
    <row r="2440" spans="5:21" x14ac:dyDescent="0.2">
      <c r="E2440" s="32"/>
      <c r="F2440" s="42"/>
      <c r="H2440" s="34"/>
      <c r="I2440" s="44"/>
      <c r="U2440" s="23" t="e">
        <f>IF(VLOOKUP(E2440,Locations[State],1,0)=E2440,"Correct",)</f>
        <v>#N/A</v>
      </c>
    </row>
    <row r="2441" spans="5:21" x14ac:dyDescent="0.2">
      <c r="E2441" s="32"/>
      <c r="F2441" s="42"/>
      <c r="H2441" s="34"/>
      <c r="I2441" s="44"/>
      <c r="U2441" s="23" t="e">
        <f>IF(VLOOKUP(E2441,Locations[State],1,0)=E2441,"Correct",)</f>
        <v>#N/A</v>
      </c>
    </row>
    <row r="2442" spans="5:21" x14ac:dyDescent="0.2">
      <c r="E2442" s="32"/>
      <c r="F2442" s="42"/>
      <c r="H2442" s="34"/>
      <c r="I2442" s="44"/>
      <c r="U2442" s="23" t="e">
        <f>IF(VLOOKUP(E2442,Locations[State],1,0)=E2442,"Correct",)</f>
        <v>#N/A</v>
      </c>
    </row>
    <row r="2443" spans="5:21" x14ac:dyDescent="0.2">
      <c r="E2443" s="32"/>
      <c r="F2443" s="42"/>
      <c r="H2443" s="34"/>
      <c r="I2443" s="44"/>
      <c r="U2443" s="23" t="e">
        <f>IF(VLOOKUP(E2443,Locations[State],1,0)=E2443,"Correct",)</f>
        <v>#N/A</v>
      </c>
    </row>
    <row r="2444" spans="5:21" x14ac:dyDescent="0.2">
      <c r="E2444" s="32"/>
      <c r="F2444" s="42"/>
      <c r="H2444" s="34"/>
      <c r="I2444" s="44"/>
      <c r="U2444" s="23" t="e">
        <f>IF(VLOOKUP(E2444,Locations[State],1,0)=E2444,"Correct",)</f>
        <v>#N/A</v>
      </c>
    </row>
    <row r="2445" spans="5:21" x14ac:dyDescent="0.2">
      <c r="E2445" s="32"/>
      <c r="F2445" s="42"/>
      <c r="H2445" s="34"/>
      <c r="I2445" s="44"/>
      <c r="U2445" s="23" t="e">
        <f>IF(VLOOKUP(E2445,Locations[State],1,0)=E2445,"Correct",)</f>
        <v>#N/A</v>
      </c>
    </row>
    <row r="2446" spans="5:21" x14ac:dyDescent="0.2">
      <c r="E2446" s="32"/>
      <c r="F2446" s="42"/>
      <c r="H2446" s="34"/>
      <c r="I2446" s="44"/>
      <c r="U2446" s="23" t="e">
        <f>IF(VLOOKUP(E2446,Locations[State],1,0)=E2446,"Correct",)</f>
        <v>#N/A</v>
      </c>
    </row>
    <row r="2447" spans="5:21" x14ac:dyDescent="0.2">
      <c r="E2447" s="32"/>
      <c r="F2447" s="42"/>
      <c r="H2447" s="34"/>
      <c r="I2447" s="44"/>
      <c r="U2447" s="23" t="e">
        <f>IF(VLOOKUP(E2447,Locations[State],1,0)=E2447,"Correct",)</f>
        <v>#N/A</v>
      </c>
    </row>
    <row r="2448" spans="5:21" x14ac:dyDescent="0.2">
      <c r="E2448" s="32"/>
      <c r="F2448" s="42"/>
      <c r="H2448" s="34"/>
      <c r="I2448" s="44"/>
      <c r="U2448" s="23" t="e">
        <f>IF(VLOOKUP(E2448,Locations[State],1,0)=E2448,"Correct",)</f>
        <v>#N/A</v>
      </c>
    </row>
    <row r="2449" spans="5:21" x14ac:dyDescent="0.2">
      <c r="E2449" s="32"/>
      <c r="F2449" s="42"/>
      <c r="H2449" s="34"/>
      <c r="I2449" s="44"/>
      <c r="U2449" s="23" t="e">
        <f>IF(VLOOKUP(E2449,Locations[State],1,0)=E2449,"Correct",)</f>
        <v>#N/A</v>
      </c>
    </row>
    <row r="2450" spans="5:21" x14ac:dyDescent="0.2">
      <c r="E2450" s="32"/>
      <c r="F2450" s="42"/>
      <c r="H2450" s="34"/>
      <c r="I2450" s="44"/>
      <c r="U2450" s="23" t="e">
        <f>IF(VLOOKUP(E2450,Locations[State],1,0)=E2450,"Correct",)</f>
        <v>#N/A</v>
      </c>
    </row>
    <row r="2451" spans="5:21" x14ac:dyDescent="0.2">
      <c r="E2451" s="32"/>
      <c r="F2451" s="42"/>
      <c r="H2451" s="34"/>
      <c r="I2451" s="44"/>
      <c r="U2451" s="23" t="e">
        <f>IF(VLOOKUP(E2451,Locations[State],1,0)=E2451,"Correct",)</f>
        <v>#N/A</v>
      </c>
    </row>
    <row r="2452" spans="5:21" x14ac:dyDescent="0.2">
      <c r="E2452" s="32"/>
      <c r="F2452" s="42"/>
      <c r="H2452" s="34"/>
      <c r="I2452" s="44"/>
      <c r="U2452" s="23" t="e">
        <f>IF(VLOOKUP(E2452,Locations[State],1,0)=E2452,"Correct",)</f>
        <v>#N/A</v>
      </c>
    </row>
    <row r="2453" spans="5:21" x14ac:dyDescent="0.2">
      <c r="E2453" s="32"/>
      <c r="F2453" s="42"/>
      <c r="H2453" s="34"/>
      <c r="I2453" s="44"/>
      <c r="U2453" s="23" t="e">
        <f>IF(VLOOKUP(E2453,Locations[State],1,0)=E2453,"Correct",)</f>
        <v>#N/A</v>
      </c>
    </row>
    <row r="2454" spans="5:21" x14ac:dyDescent="0.2">
      <c r="E2454" s="32"/>
      <c r="F2454" s="42"/>
      <c r="H2454" s="34"/>
      <c r="I2454" s="44"/>
      <c r="U2454" s="23" t="e">
        <f>IF(VLOOKUP(E2454,Locations[State],1,0)=E2454,"Correct",)</f>
        <v>#N/A</v>
      </c>
    </row>
    <row r="2455" spans="5:21" x14ac:dyDescent="0.2">
      <c r="E2455" s="32"/>
      <c r="F2455" s="42"/>
      <c r="H2455" s="34"/>
      <c r="I2455" s="44"/>
      <c r="U2455" s="23" t="e">
        <f>IF(VLOOKUP(E2455,Locations[State],1,0)=E2455,"Correct",)</f>
        <v>#N/A</v>
      </c>
    </row>
    <row r="2456" spans="5:21" x14ac:dyDescent="0.2">
      <c r="E2456" s="32"/>
      <c r="F2456" s="42"/>
      <c r="H2456" s="34"/>
      <c r="I2456" s="44"/>
      <c r="U2456" s="23" t="e">
        <f>IF(VLOOKUP(E2456,Locations[State],1,0)=E2456,"Correct",)</f>
        <v>#N/A</v>
      </c>
    </row>
    <row r="2457" spans="5:21" x14ac:dyDescent="0.2">
      <c r="E2457" s="32"/>
      <c r="F2457" s="42"/>
      <c r="H2457" s="34"/>
      <c r="I2457" s="44"/>
      <c r="U2457" s="23" t="e">
        <f>IF(VLOOKUP(E2457,Locations[State],1,0)=E2457,"Correct",)</f>
        <v>#N/A</v>
      </c>
    </row>
    <row r="2458" spans="5:21" x14ac:dyDescent="0.2">
      <c r="E2458" s="32"/>
      <c r="F2458" s="42"/>
      <c r="H2458" s="34"/>
      <c r="I2458" s="44"/>
      <c r="U2458" s="23" t="e">
        <f>IF(VLOOKUP(E2458,Locations[State],1,0)=E2458,"Correct",)</f>
        <v>#N/A</v>
      </c>
    </row>
    <row r="2459" spans="5:21" x14ac:dyDescent="0.2">
      <c r="E2459" s="32"/>
      <c r="F2459" s="42"/>
      <c r="H2459" s="34"/>
      <c r="I2459" s="44"/>
      <c r="U2459" s="23" t="e">
        <f>IF(VLOOKUP(E2459,Locations[State],1,0)=E2459,"Correct",)</f>
        <v>#N/A</v>
      </c>
    </row>
    <row r="2460" spans="5:21" x14ac:dyDescent="0.2">
      <c r="E2460" s="32"/>
      <c r="F2460" s="42"/>
      <c r="H2460" s="34"/>
      <c r="I2460" s="44"/>
      <c r="U2460" s="23" t="e">
        <f>IF(VLOOKUP(E2460,Locations[State],1,0)=E2460,"Correct",)</f>
        <v>#N/A</v>
      </c>
    </row>
    <row r="2461" spans="5:21" x14ac:dyDescent="0.2">
      <c r="E2461" s="32"/>
      <c r="F2461" s="42"/>
      <c r="H2461" s="34"/>
      <c r="I2461" s="44"/>
      <c r="U2461" s="23" t="e">
        <f>IF(VLOOKUP(E2461,Locations[State],1,0)=E2461,"Correct",)</f>
        <v>#N/A</v>
      </c>
    </row>
    <row r="2462" spans="5:21" x14ac:dyDescent="0.2">
      <c r="E2462" s="32"/>
      <c r="F2462" s="42"/>
      <c r="H2462" s="34"/>
      <c r="I2462" s="44"/>
      <c r="U2462" s="23" t="e">
        <f>IF(VLOOKUP(E2462,Locations[State],1,0)=E2462,"Correct",)</f>
        <v>#N/A</v>
      </c>
    </row>
    <row r="2463" spans="5:21" x14ac:dyDescent="0.2">
      <c r="E2463" s="32"/>
      <c r="F2463" s="42"/>
      <c r="H2463" s="34"/>
      <c r="I2463" s="44"/>
      <c r="U2463" s="23" t="e">
        <f>IF(VLOOKUP(E2463,Locations[State],1,0)=E2463,"Correct",)</f>
        <v>#N/A</v>
      </c>
    </row>
    <row r="2464" spans="5:21" x14ac:dyDescent="0.2">
      <c r="E2464" s="32"/>
      <c r="F2464" s="42"/>
      <c r="H2464" s="34"/>
      <c r="I2464" s="44"/>
      <c r="U2464" s="23" t="e">
        <f>IF(VLOOKUP(E2464,Locations[State],1,0)=E2464,"Correct",)</f>
        <v>#N/A</v>
      </c>
    </row>
    <row r="2465" spans="5:21" x14ac:dyDescent="0.2">
      <c r="E2465" s="32"/>
      <c r="F2465" s="42"/>
      <c r="H2465" s="34"/>
      <c r="I2465" s="44"/>
      <c r="U2465" s="23" t="e">
        <f>IF(VLOOKUP(E2465,Locations[State],1,0)=E2465,"Correct",)</f>
        <v>#N/A</v>
      </c>
    </row>
    <row r="2466" spans="5:21" x14ac:dyDescent="0.2">
      <c r="E2466" s="32"/>
      <c r="F2466" s="42"/>
      <c r="H2466" s="34"/>
      <c r="I2466" s="44"/>
      <c r="U2466" s="23" t="e">
        <f>IF(VLOOKUP(E2466,Locations[State],1,0)=E2466,"Correct",)</f>
        <v>#N/A</v>
      </c>
    </row>
    <row r="2467" spans="5:21" x14ac:dyDescent="0.2">
      <c r="E2467" s="32"/>
      <c r="F2467" s="42"/>
      <c r="H2467" s="34"/>
      <c r="I2467" s="44"/>
      <c r="U2467" s="23" t="e">
        <f>IF(VLOOKUP(E2467,Locations[State],1,0)=E2467,"Correct",)</f>
        <v>#N/A</v>
      </c>
    </row>
    <row r="2468" spans="5:21" x14ac:dyDescent="0.2">
      <c r="E2468" s="32"/>
      <c r="F2468" s="42"/>
      <c r="H2468" s="34"/>
      <c r="I2468" s="44"/>
      <c r="U2468" s="23" t="e">
        <f>IF(VLOOKUP(E2468,Locations[State],1,0)=E2468,"Correct",)</f>
        <v>#N/A</v>
      </c>
    </row>
    <row r="2469" spans="5:21" x14ac:dyDescent="0.2">
      <c r="E2469" s="32"/>
      <c r="F2469" s="42"/>
      <c r="H2469" s="34"/>
      <c r="I2469" s="44"/>
      <c r="U2469" s="23" t="e">
        <f>IF(VLOOKUP(E2469,Locations[State],1,0)=E2469,"Correct",)</f>
        <v>#N/A</v>
      </c>
    </row>
    <row r="2470" spans="5:21" x14ac:dyDescent="0.2">
      <c r="E2470" s="32"/>
      <c r="F2470" s="42"/>
      <c r="H2470" s="34"/>
      <c r="I2470" s="44"/>
      <c r="U2470" s="23" t="e">
        <f>IF(VLOOKUP(E2470,Locations[State],1,0)=E2470,"Correct",)</f>
        <v>#N/A</v>
      </c>
    </row>
    <row r="2471" spans="5:21" x14ac:dyDescent="0.2">
      <c r="E2471" s="32"/>
      <c r="F2471" s="42"/>
      <c r="H2471" s="34"/>
      <c r="I2471" s="44"/>
      <c r="U2471" s="23" t="e">
        <f>IF(VLOOKUP(E2471,Locations[State],1,0)=E2471,"Correct",)</f>
        <v>#N/A</v>
      </c>
    </row>
    <row r="2472" spans="5:21" x14ac:dyDescent="0.2">
      <c r="E2472" s="32"/>
      <c r="F2472" s="42"/>
      <c r="H2472" s="34"/>
      <c r="I2472" s="44"/>
      <c r="U2472" s="23" t="e">
        <f>IF(VLOOKUP(E2472,Locations[State],1,0)=E2472,"Correct",)</f>
        <v>#N/A</v>
      </c>
    </row>
    <row r="2473" spans="5:21" x14ac:dyDescent="0.2">
      <c r="E2473" s="32"/>
      <c r="F2473" s="42"/>
      <c r="H2473" s="34"/>
      <c r="I2473" s="44"/>
      <c r="U2473" s="23" t="e">
        <f>IF(VLOOKUP(E2473,Locations[State],1,0)=E2473,"Correct",)</f>
        <v>#N/A</v>
      </c>
    </row>
    <row r="2474" spans="5:21" x14ac:dyDescent="0.2">
      <c r="E2474" s="32"/>
      <c r="F2474" s="42"/>
      <c r="H2474" s="34"/>
      <c r="I2474" s="44"/>
      <c r="U2474" s="23" t="e">
        <f>IF(VLOOKUP(E2474,Locations[State],1,0)=E2474,"Correct",)</f>
        <v>#N/A</v>
      </c>
    </row>
    <row r="2475" spans="5:21" x14ac:dyDescent="0.2">
      <c r="E2475" s="32"/>
      <c r="F2475" s="42"/>
      <c r="H2475" s="34"/>
      <c r="I2475" s="44"/>
      <c r="U2475" s="23" t="e">
        <f>IF(VLOOKUP(E2475,Locations[State],1,0)=E2475,"Correct",)</f>
        <v>#N/A</v>
      </c>
    </row>
    <row r="2476" spans="5:21" x14ac:dyDescent="0.2">
      <c r="E2476" s="32"/>
      <c r="F2476" s="42"/>
      <c r="H2476" s="34"/>
      <c r="I2476" s="44"/>
      <c r="U2476" s="23" t="e">
        <f>IF(VLOOKUP(E2476,Locations[State],1,0)=E2476,"Correct",)</f>
        <v>#N/A</v>
      </c>
    </row>
    <row r="2477" spans="5:21" x14ac:dyDescent="0.2">
      <c r="E2477" s="32"/>
      <c r="F2477" s="42"/>
      <c r="H2477" s="34"/>
      <c r="I2477" s="44"/>
      <c r="U2477" s="23" t="e">
        <f>IF(VLOOKUP(E2477,Locations[State],1,0)=E2477,"Correct",)</f>
        <v>#N/A</v>
      </c>
    </row>
    <row r="2478" spans="5:21" x14ac:dyDescent="0.2">
      <c r="E2478" s="32"/>
      <c r="F2478" s="42"/>
      <c r="H2478" s="34"/>
      <c r="I2478" s="44"/>
      <c r="U2478" s="23" t="e">
        <f>IF(VLOOKUP(E2478,Locations[State],1,0)=E2478,"Correct",)</f>
        <v>#N/A</v>
      </c>
    </row>
    <row r="2479" spans="5:21" x14ac:dyDescent="0.2">
      <c r="E2479" s="32"/>
      <c r="F2479" s="42"/>
      <c r="H2479" s="34"/>
      <c r="I2479" s="44"/>
      <c r="U2479" s="23" t="e">
        <f>IF(VLOOKUP(E2479,Locations[State],1,0)=E2479,"Correct",)</f>
        <v>#N/A</v>
      </c>
    </row>
    <row r="2480" spans="5:21" x14ac:dyDescent="0.2">
      <c r="E2480" s="32"/>
      <c r="F2480" s="42"/>
      <c r="H2480" s="34"/>
      <c r="I2480" s="44"/>
      <c r="U2480" s="23" t="e">
        <f>IF(VLOOKUP(E2480,Locations[State],1,0)=E2480,"Correct",)</f>
        <v>#N/A</v>
      </c>
    </row>
    <row r="2481" spans="5:21" x14ac:dyDescent="0.2">
      <c r="E2481" s="32"/>
      <c r="F2481" s="42"/>
      <c r="H2481" s="34"/>
      <c r="I2481" s="44"/>
      <c r="U2481" s="23" t="e">
        <f>IF(VLOOKUP(E2481,Locations[State],1,0)=E2481,"Correct",)</f>
        <v>#N/A</v>
      </c>
    </row>
    <row r="2482" spans="5:21" x14ac:dyDescent="0.2">
      <c r="E2482" s="32"/>
      <c r="F2482" s="42"/>
      <c r="H2482" s="34"/>
      <c r="I2482" s="44"/>
      <c r="U2482" s="23" t="e">
        <f>IF(VLOOKUP(E2482,Locations[State],1,0)=E2482,"Correct",)</f>
        <v>#N/A</v>
      </c>
    </row>
    <row r="2483" spans="5:21" x14ac:dyDescent="0.2">
      <c r="E2483" s="32"/>
      <c r="F2483" s="42"/>
      <c r="H2483" s="34"/>
      <c r="I2483" s="44"/>
      <c r="U2483" s="23" t="e">
        <f>IF(VLOOKUP(E2483,Locations[State],1,0)=E2483,"Correct",)</f>
        <v>#N/A</v>
      </c>
    </row>
    <row r="2484" spans="5:21" x14ac:dyDescent="0.2">
      <c r="E2484" s="32"/>
      <c r="F2484" s="42"/>
      <c r="H2484" s="34"/>
      <c r="I2484" s="44"/>
      <c r="U2484" s="23" t="e">
        <f>IF(VLOOKUP(E2484,Locations[State],1,0)=E2484,"Correct",)</f>
        <v>#N/A</v>
      </c>
    </row>
    <row r="2485" spans="5:21" x14ac:dyDescent="0.2">
      <c r="E2485" s="32"/>
      <c r="F2485" s="42"/>
      <c r="H2485" s="34"/>
      <c r="I2485" s="44"/>
      <c r="U2485" s="23" t="e">
        <f>IF(VLOOKUP(E2485,Locations[State],1,0)=E2485,"Correct",)</f>
        <v>#N/A</v>
      </c>
    </row>
    <row r="2486" spans="5:21" x14ac:dyDescent="0.2">
      <c r="E2486" s="32"/>
      <c r="F2486" s="42"/>
      <c r="H2486" s="34"/>
      <c r="I2486" s="44"/>
      <c r="U2486" s="23" t="e">
        <f>IF(VLOOKUP(E2486,Locations[State],1,0)=E2486,"Correct",)</f>
        <v>#N/A</v>
      </c>
    </row>
    <row r="2487" spans="5:21" x14ac:dyDescent="0.2">
      <c r="E2487" s="32"/>
      <c r="F2487" s="42"/>
      <c r="H2487" s="34"/>
      <c r="I2487" s="44"/>
      <c r="U2487" s="23" t="e">
        <f>IF(VLOOKUP(E2487,Locations[State],1,0)=E2487,"Correct",)</f>
        <v>#N/A</v>
      </c>
    </row>
    <row r="2488" spans="5:21" x14ac:dyDescent="0.2">
      <c r="E2488" s="32"/>
      <c r="F2488" s="42"/>
      <c r="H2488" s="34"/>
      <c r="I2488" s="44"/>
      <c r="U2488" s="23" t="e">
        <f>IF(VLOOKUP(E2488,Locations[State],1,0)=E2488,"Correct",)</f>
        <v>#N/A</v>
      </c>
    </row>
    <row r="2489" spans="5:21" x14ac:dyDescent="0.2">
      <c r="E2489" s="32"/>
      <c r="F2489" s="42"/>
      <c r="H2489" s="34"/>
      <c r="I2489" s="44"/>
      <c r="U2489" s="23" t="e">
        <f>IF(VLOOKUP(E2489,Locations[State],1,0)=E2489,"Correct",)</f>
        <v>#N/A</v>
      </c>
    </row>
    <row r="2490" spans="5:21" x14ac:dyDescent="0.2">
      <c r="E2490" s="32"/>
      <c r="F2490" s="42"/>
      <c r="H2490" s="34"/>
      <c r="I2490" s="44"/>
      <c r="U2490" s="23" t="e">
        <f>IF(VLOOKUP(E2490,Locations[State],1,0)=E2490,"Correct",)</f>
        <v>#N/A</v>
      </c>
    </row>
    <row r="2491" spans="5:21" x14ac:dyDescent="0.2">
      <c r="E2491" s="32"/>
      <c r="F2491" s="42"/>
      <c r="H2491" s="34"/>
      <c r="I2491" s="44"/>
      <c r="U2491" s="23" t="e">
        <f>IF(VLOOKUP(E2491,Locations[State],1,0)=E2491,"Correct",)</f>
        <v>#N/A</v>
      </c>
    </row>
    <row r="2492" spans="5:21" x14ac:dyDescent="0.2">
      <c r="E2492" s="32"/>
      <c r="F2492" s="42"/>
      <c r="H2492" s="34"/>
      <c r="I2492" s="44"/>
      <c r="U2492" s="23" t="e">
        <f>IF(VLOOKUP(E2492,Locations[State],1,0)=E2492,"Correct",)</f>
        <v>#N/A</v>
      </c>
    </row>
    <row r="2493" spans="5:21" x14ac:dyDescent="0.2">
      <c r="E2493" s="32"/>
      <c r="F2493" s="42"/>
      <c r="H2493" s="34"/>
      <c r="I2493" s="44"/>
      <c r="U2493" s="23" t="e">
        <f>IF(VLOOKUP(E2493,Locations[State],1,0)=E2493,"Correct",)</f>
        <v>#N/A</v>
      </c>
    </row>
    <row r="2494" spans="5:21" x14ac:dyDescent="0.2">
      <c r="E2494" s="32"/>
      <c r="F2494" s="42"/>
      <c r="H2494" s="34"/>
      <c r="I2494" s="44"/>
      <c r="U2494" s="23" t="e">
        <f>IF(VLOOKUP(E2494,Locations[State],1,0)=E2494,"Correct",)</f>
        <v>#N/A</v>
      </c>
    </row>
    <row r="2495" spans="5:21" x14ac:dyDescent="0.2">
      <c r="E2495" s="32"/>
      <c r="F2495" s="42"/>
      <c r="H2495" s="34"/>
      <c r="I2495" s="44"/>
      <c r="U2495" s="23" t="e">
        <f>IF(VLOOKUP(E2495,Locations[State],1,0)=E2495,"Correct",)</f>
        <v>#N/A</v>
      </c>
    </row>
    <row r="2496" spans="5:21" x14ac:dyDescent="0.2">
      <c r="E2496" s="32"/>
      <c r="F2496" s="42"/>
      <c r="H2496" s="34"/>
      <c r="I2496" s="44"/>
      <c r="U2496" s="23" t="e">
        <f>IF(VLOOKUP(E2496,Locations[State],1,0)=E2496,"Correct",)</f>
        <v>#N/A</v>
      </c>
    </row>
    <row r="2497" spans="5:21" x14ac:dyDescent="0.2">
      <c r="E2497" s="32"/>
      <c r="F2497" s="42"/>
      <c r="H2497" s="34"/>
      <c r="I2497" s="44"/>
      <c r="U2497" s="23" t="e">
        <f>IF(VLOOKUP(E2497,Locations[State],1,0)=E2497,"Correct",)</f>
        <v>#N/A</v>
      </c>
    </row>
    <row r="2498" spans="5:21" x14ac:dyDescent="0.2">
      <c r="E2498" s="32"/>
      <c r="F2498" s="42"/>
      <c r="H2498" s="34"/>
      <c r="I2498" s="44"/>
      <c r="U2498" s="23" t="e">
        <f>IF(VLOOKUP(E2498,Locations[State],1,0)=E2498,"Correct",)</f>
        <v>#N/A</v>
      </c>
    </row>
    <row r="2499" spans="5:21" x14ac:dyDescent="0.2">
      <c r="E2499" s="32"/>
      <c r="F2499" s="42"/>
      <c r="H2499" s="34"/>
      <c r="I2499" s="44"/>
      <c r="U2499" s="23" t="e">
        <f>IF(VLOOKUP(E2499,Locations[State],1,0)=E2499,"Correct",)</f>
        <v>#N/A</v>
      </c>
    </row>
    <row r="2500" spans="5:21" x14ac:dyDescent="0.2">
      <c r="E2500" s="32"/>
      <c r="F2500" s="42"/>
      <c r="H2500" s="34"/>
      <c r="I2500" s="44"/>
      <c r="U2500" s="23" t="e">
        <f>IF(VLOOKUP(E2500,Locations[State],1,0)=E2500,"Correct",)</f>
        <v>#N/A</v>
      </c>
    </row>
    <row r="2501" spans="5:21" x14ac:dyDescent="0.2">
      <c r="U2501" s="23" t="e">
        <f>IF(VLOOKUP(E2501,Locations[State],1,0)=E2501,"Correct",)</f>
        <v>#N/A</v>
      </c>
    </row>
  </sheetData>
  <sheetProtection algorithmName="SHA-512" hashValue="hCfbPcTnitQS5TxEqenE8t6k7V+ZVrBmbYb7ds1FniKCI8wvb+zuWbSB6GnWLyp6wkRSsKpDxj4xpHWaYTsGoA==" saltValue="CB0hzugIo9CVAvJSnZ4rlw==" spinCount="100000" sheet="1" formatCells="0" formatColumns="0" formatRows="0" insertHyperlinks="0" sort="0" autoFilter="0" pivotTables="0"/>
  <protectedRanges>
    <protectedRange algorithmName="SHA-512" hashValue="rBlKlAFmSVKRr/I43SXGVi6eCoKRaeCI948CMocFQ79KsoBsFV1t8ofYj6Oy3h8/84/hvA5r86zetu0b+cXupQ==" saltValue="RmTA3iwkqCqDcwmMovdA9A==" spinCount="100000" sqref="L36:P50" name="Range3"/>
    <protectedRange algorithmName="SHA-512" hashValue="OUfEMOlcA+Nq1hEY8BbI2ZkFi5Rl6cboonn1jCRm5mXCirwZTzjQEed8L3x+/Lb78vHMChXIsLgoJGdqAoLltg==" saltValue="oYYO/dxCtRZT69UvqZRuSg==" spinCount="100000" sqref="E10:J306" name="Range1" securityDescriptor="O:WDG:WDD:(A;;CC;;;WD)"/>
    <protectedRange algorithmName="SHA-512" hashValue="0oBHRudGBMHRUvRDpUZ84gLiiLokk41FCFE8AHqWH1oEpMI6DsYHFrzFa/ODOic6MEQsMSGn08/ta0wgeYoEHQ==" saltValue="IT+OgkRZiPM016aIMkSg2A==" spinCount="100000" sqref="M14" name="Range2" securityDescriptor="O:WDG:WDD:(A;;CC;;;WD)"/>
  </protectedRanges>
  <mergeCells count="8">
    <mergeCell ref="E1:Q1"/>
    <mergeCell ref="E2:Q2"/>
    <mergeCell ref="L33:Q34"/>
    <mergeCell ref="Q35:Q50"/>
    <mergeCell ref="E5:G5"/>
    <mergeCell ref="E6:P6"/>
    <mergeCell ref="L16:P16"/>
    <mergeCell ref="L17:P18"/>
  </mergeCells>
  <conditionalFormatting sqref="E10">
    <cfRule type="expression" dxfId="4" priority="1">
      <formula>"IF($U$10=""false"")"</formula>
    </cfRule>
  </conditionalFormatting>
  <dataValidations count="1">
    <dataValidation type="list" allowBlank="1" showInputMessage="1" showErrorMessage="1" sqref="L22:L31" xr:uid="{AB058E52-E9B4-4DDD-B807-DB78A04F254C}">
      <formula1>Monopolistic</formula1>
    </dataValidation>
  </dataValidations>
  <printOptions horizontalCentered="1"/>
  <pageMargins left="0.25" right="0.25" top="0.75" bottom="0.75" header="0.3" footer="0.3"/>
  <pageSetup scale="32" orientation="portrait" horizontalDpi="1200" verticalDpi="1200" r:id="rId1"/>
  <tableParts count="3">
    <tablePart r:id="rId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1ABDB61F-FA87-4152-9267-EF3DA8A85E34}">
          <x14:formula1>
            <xm:f>'Look Up'!$C$6:$C$8</xm:f>
          </x14:formula1>
          <xm:sqref>P36:P50</xm:sqref>
        </x14:dataValidation>
        <x14:dataValidation type="list" allowBlank="1" showInputMessage="1" showErrorMessage="1" xr:uid="{B778E94F-7F3C-43DF-BD64-F396C2BA3EEE}">
          <x14:formula1>
            <xm:f>'Look Up'!$R$6:$R$53</xm:f>
          </x14:formula1>
          <xm:sqref>E10:E2500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14395-EA02-4A51-A42A-DC7BDF437B66}">
  <sheetPr>
    <tabColor rgb="FFFFFF00"/>
  </sheetPr>
  <dimension ref="A1:AN2500"/>
  <sheetViews>
    <sheetView showGridLines="0" view="pageBreakPreview" topLeftCell="E28" zoomScale="80" zoomScaleNormal="90" zoomScaleSheetLayoutView="80" workbookViewId="0">
      <selection activeCell="H33" sqref="H33"/>
    </sheetView>
  </sheetViews>
  <sheetFormatPr defaultColWidth="5.625" defaultRowHeight="12" outlineLevelCol="1" x14ac:dyDescent="0.2"/>
  <cols>
    <col min="1" max="1" width="7.625" style="59" hidden="1" customWidth="1" outlineLevel="1"/>
    <col min="2" max="2" width="6.375" style="59" hidden="1" customWidth="1" outlineLevel="1"/>
    <col min="3" max="3" width="9.625" style="59" hidden="1" customWidth="1" outlineLevel="1"/>
    <col min="4" max="4" width="27.625" style="59" customWidth="1" collapsed="1"/>
    <col min="5" max="5" width="13.5" style="59" customWidth="1"/>
    <col min="6" max="6" width="14.375" style="104" customWidth="1"/>
    <col min="7" max="7" width="19.75" style="59" customWidth="1"/>
    <col min="8" max="8" width="22.625" style="59" bestFit="1" customWidth="1"/>
    <col min="9" max="9" width="22.5" style="108" customWidth="1"/>
    <col min="10" max="10" width="22.125" style="59" customWidth="1"/>
    <col min="11" max="12" width="17.875" style="59" customWidth="1"/>
    <col min="13" max="13" width="16" style="60" customWidth="1"/>
    <col min="14" max="14" width="15.5" style="60" customWidth="1"/>
    <col min="15" max="15" width="17.125" style="60" customWidth="1"/>
    <col min="16" max="16" width="15.875" style="60" customWidth="1"/>
    <col min="17" max="17" width="13.5" style="59" customWidth="1"/>
    <col min="18" max="18" width="12.625" style="59" customWidth="1"/>
    <col min="19" max="19" width="26.625" style="61" customWidth="1"/>
    <col min="20" max="20" width="39.375" style="61" customWidth="1"/>
    <col min="21" max="21" width="21" style="61" customWidth="1"/>
    <col min="22" max="23" width="21.125" style="63" customWidth="1"/>
    <col min="24" max="24" width="25.125" style="63" hidden="1" customWidth="1"/>
    <col min="25" max="25" width="21.625" style="63" hidden="1" customWidth="1"/>
    <col min="26" max="26" width="21.875" style="62" hidden="1" customWidth="1"/>
    <col min="27" max="27" width="15.5" style="59" customWidth="1"/>
    <col min="28" max="36" width="8.375" style="59" customWidth="1"/>
    <col min="37" max="37" width="21.5" style="59" bestFit="1" customWidth="1"/>
    <col min="38" max="38" width="8.375" style="59" customWidth="1"/>
    <col min="39" max="39" width="11.125" style="59" customWidth="1"/>
    <col min="40" max="260" width="8.375" style="59" customWidth="1"/>
    <col min="261" max="261" width="10.875" style="59" customWidth="1"/>
    <col min="262" max="262" width="6.625" style="59" bestFit="1" customWidth="1"/>
    <col min="263" max="16384" width="5.625" style="59"/>
  </cols>
  <sheetData>
    <row r="1" spans="2:40" s="119" customFormat="1" ht="17.45" customHeight="1" x14ac:dyDescent="0.2">
      <c r="B1" s="222"/>
      <c r="C1" s="222"/>
      <c r="D1" s="222"/>
      <c r="E1" s="437" t="str">
        <f>Cover!B1</f>
        <v>Boulder Insurance Program</v>
      </c>
      <c r="F1" s="437"/>
      <c r="G1" s="437"/>
      <c r="H1" s="437"/>
      <c r="I1" s="437"/>
      <c r="J1" s="437"/>
      <c r="K1" s="437"/>
      <c r="L1" s="437"/>
      <c r="M1" s="437"/>
      <c r="N1" s="437"/>
      <c r="O1" s="437"/>
      <c r="P1" s="437"/>
      <c r="Q1" s="437"/>
      <c r="R1" s="437"/>
      <c r="S1" s="437"/>
      <c r="T1" s="437"/>
      <c r="U1" s="437"/>
    </row>
    <row r="2" spans="2:40" s="119" customFormat="1" ht="17.45" customHeight="1" x14ac:dyDescent="0.2">
      <c r="E2" s="437" t="str">
        <f>Cover!B2</f>
        <v>Underwritten by Zurich</v>
      </c>
      <c r="F2" s="437"/>
      <c r="G2" s="437"/>
      <c r="H2" s="437"/>
      <c r="I2" s="437"/>
      <c r="J2" s="437"/>
      <c r="K2" s="437"/>
      <c r="L2" s="437"/>
      <c r="M2" s="437"/>
      <c r="N2" s="437"/>
      <c r="O2" s="437"/>
      <c r="P2" s="437"/>
      <c r="Q2" s="437"/>
      <c r="R2" s="437"/>
      <c r="S2" s="437"/>
      <c r="T2" s="437"/>
      <c r="U2" s="437"/>
    </row>
    <row r="3" spans="2:40" s="119" customFormat="1" ht="18.600000000000001" customHeight="1" x14ac:dyDescent="0.2">
      <c r="B3" s="120">
        <f>Cover!B3</f>
        <v>38193</v>
      </c>
      <c r="C3" s="120" t="str">
        <f>Cover!C3</f>
        <v>Bacallao Construction &amp; Engineering Development LLC</v>
      </c>
      <c r="E3" s="120">
        <f>Cover!E11</f>
        <v>38193</v>
      </c>
      <c r="F3" s="120" t="str">
        <f>Cover!C11</f>
        <v>Bacallao Construction &amp; Engineering Development LLC</v>
      </c>
      <c r="G3" s="118"/>
      <c r="H3" s="118"/>
      <c r="I3" s="225"/>
      <c r="J3" s="118"/>
      <c r="K3" s="118"/>
      <c r="L3" s="118"/>
      <c r="M3" s="118"/>
      <c r="N3" s="118"/>
      <c r="O3" s="118"/>
      <c r="P3" s="118"/>
      <c r="Q3" s="118"/>
    </row>
    <row r="4" spans="2:40" s="64" customFormat="1" ht="30" customHeight="1" thickBot="1" x14ac:dyDescent="0.25">
      <c r="D4" s="91" t="s">
        <v>171</v>
      </c>
      <c r="E4" s="75"/>
      <c r="F4" s="103"/>
      <c r="G4" s="74"/>
      <c r="H4" s="74"/>
      <c r="I4" s="106"/>
      <c r="J4" s="74"/>
      <c r="K4" s="74"/>
      <c r="L4" s="75"/>
      <c r="M4" s="75"/>
      <c r="N4" s="75"/>
      <c r="O4" s="75"/>
      <c r="P4" s="75"/>
      <c r="Q4" s="75"/>
      <c r="R4" s="75"/>
      <c r="S4" s="75"/>
      <c r="T4" s="75"/>
      <c r="U4" s="75"/>
      <c r="V4" s="75"/>
      <c r="W4" s="75"/>
      <c r="X4" s="75"/>
      <c r="Y4" s="75"/>
      <c r="Z4" s="75"/>
      <c r="AA4" s="75"/>
    </row>
    <row r="5" spans="2:40" s="68" customFormat="1" ht="16.350000000000001" customHeight="1" thickBot="1" x14ac:dyDescent="0.3">
      <c r="D5" s="67" t="s">
        <v>172</v>
      </c>
      <c r="E5" s="440" t="s">
        <v>173</v>
      </c>
      <c r="F5" s="441"/>
      <c r="G5" s="441"/>
      <c r="H5" s="441"/>
      <c r="I5" s="441"/>
      <c r="J5" s="441"/>
      <c r="K5" s="442"/>
      <c r="L5" s="443" t="s">
        <v>174</v>
      </c>
      <c r="M5" s="444"/>
      <c r="N5" s="444"/>
      <c r="O5" s="444"/>
      <c r="P5" s="444"/>
      <c r="Q5" s="444"/>
      <c r="R5" s="444"/>
      <c r="S5" s="226"/>
      <c r="T5" s="226"/>
      <c r="U5" s="226"/>
      <c r="V5" s="226"/>
      <c r="W5" s="227"/>
      <c r="X5" s="227"/>
      <c r="Y5" s="227"/>
      <c r="Z5" s="227"/>
      <c r="AA5" s="227"/>
    </row>
    <row r="6" spans="2:40" s="68" customFormat="1" ht="15" customHeight="1" x14ac:dyDescent="0.2">
      <c r="D6" s="338" t="s">
        <v>175</v>
      </c>
      <c r="E6" s="339" t="s">
        <v>175</v>
      </c>
      <c r="F6" s="340"/>
      <c r="G6" s="341"/>
      <c r="H6" s="341"/>
      <c r="I6" s="342"/>
      <c r="J6" s="341"/>
      <c r="K6" s="228"/>
      <c r="L6" s="226" t="s">
        <v>176</v>
      </c>
      <c r="M6" s="445" t="s">
        <v>177</v>
      </c>
      <c r="N6" s="445"/>
      <c r="O6" s="445"/>
      <c r="P6" s="445"/>
      <c r="Q6" s="445"/>
      <c r="R6" s="445"/>
      <c r="S6" s="445"/>
      <c r="T6" s="226"/>
      <c r="U6" s="226"/>
      <c r="V6" s="226"/>
      <c r="W6" s="229"/>
      <c r="X6" s="229"/>
      <c r="Y6" s="229"/>
      <c r="Z6" s="229"/>
      <c r="AA6" s="229"/>
    </row>
    <row r="7" spans="2:40" s="68" customFormat="1" ht="15" customHeight="1" x14ac:dyDescent="0.2">
      <c r="D7" s="343" t="s">
        <v>178</v>
      </c>
      <c r="E7" s="344" t="s">
        <v>179</v>
      </c>
      <c r="F7" s="345"/>
      <c r="G7" s="346"/>
      <c r="H7" s="346"/>
      <c r="I7" s="347"/>
      <c r="J7" s="346"/>
      <c r="K7" s="230"/>
      <c r="L7" s="226"/>
      <c r="M7" s="445"/>
      <c r="N7" s="445"/>
      <c r="O7" s="445"/>
      <c r="P7" s="445"/>
      <c r="Q7" s="445"/>
      <c r="R7" s="445"/>
      <c r="S7" s="445"/>
      <c r="T7" s="226"/>
      <c r="U7" s="226"/>
      <c r="V7" s="226"/>
      <c r="W7" s="229"/>
      <c r="X7" s="229"/>
      <c r="Y7" s="229"/>
      <c r="Z7" s="229"/>
      <c r="AA7" s="229"/>
    </row>
    <row r="8" spans="2:40" s="68" customFormat="1" ht="15" customHeight="1" x14ac:dyDescent="0.2">
      <c r="D8" s="343" t="s">
        <v>180</v>
      </c>
      <c r="E8" s="344" t="s">
        <v>181</v>
      </c>
      <c r="F8" s="345"/>
      <c r="G8" s="346"/>
      <c r="H8" s="346"/>
      <c r="I8" s="347"/>
      <c r="J8" s="346"/>
      <c r="K8" s="230"/>
      <c r="L8" s="226" t="s">
        <v>182</v>
      </c>
      <c r="M8" s="226" t="s">
        <v>183</v>
      </c>
      <c r="N8" s="226"/>
      <c r="O8" s="226"/>
      <c r="P8" s="226"/>
      <c r="Q8" s="226"/>
      <c r="R8" s="226"/>
      <c r="S8" s="226"/>
      <c r="T8" s="226"/>
      <c r="U8" s="226"/>
      <c r="V8" s="226"/>
      <c r="W8" s="229"/>
      <c r="X8" s="229"/>
      <c r="Y8" s="229"/>
      <c r="Z8" s="229"/>
      <c r="AA8" s="229"/>
    </row>
    <row r="9" spans="2:40" s="68" customFormat="1" ht="15" customHeight="1" x14ac:dyDescent="0.2">
      <c r="D9" s="343" t="s">
        <v>184</v>
      </c>
      <c r="E9" s="344" t="s">
        <v>185</v>
      </c>
      <c r="F9" s="345"/>
      <c r="G9" s="346"/>
      <c r="H9" s="346"/>
      <c r="I9" s="347"/>
      <c r="J9" s="346"/>
      <c r="K9" s="230"/>
      <c r="L9" s="226"/>
      <c r="M9" s="226"/>
      <c r="N9" s="226"/>
      <c r="O9" s="226"/>
      <c r="P9" s="226"/>
      <c r="Q9" s="226"/>
      <c r="R9" s="226"/>
      <c r="S9" s="226"/>
      <c r="T9" s="226"/>
      <c r="U9" s="226"/>
      <c r="V9" s="226"/>
      <c r="W9" s="229"/>
      <c r="X9" s="229"/>
      <c r="Y9" s="229"/>
      <c r="Z9" s="229"/>
      <c r="AA9" s="229"/>
      <c r="AM9" s="110"/>
    </row>
    <row r="10" spans="2:40" s="68" customFormat="1" ht="15.75" x14ac:dyDescent="0.2">
      <c r="D10" s="343" t="s">
        <v>186</v>
      </c>
      <c r="E10" s="344" t="s">
        <v>187</v>
      </c>
      <c r="F10" s="345"/>
      <c r="G10" s="346"/>
      <c r="H10" s="346"/>
      <c r="I10" s="347"/>
      <c r="J10" s="346"/>
      <c r="K10" s="230"/>
      <c r="L10" s="226" t="s">
        <v>188</v>
      </c>
      <c r="M10" s="444" t="s">
        <v>189</v>
      </c>
      <c r="N10" s="444"/>
      <c r="O10" s="444"/>
      <c r="P10" s="444"/>
      <c r="Q10" s="444"/>
      <c r="R10" s="444"/>
      <c r="S10" s="444"/>
      <c r="T10" s="226"/>
      <c r="U10" s="226"/>
      <c r="V10" s="226"/>
      <c r="W10" s="229"/>
      <c r="X10" s="229"/>
      <c r="Y10" s="229"/>
      <c r="Z10" s="229"/>
      <c r="AA10" s="229"/>
      <c r="AF10" s="64"/>
      <c r="AG10" s="64"/>
      <c r="AH10" s="64"/>
      <c r="AI10" s="64"/>
      <c r="AJ10" s="64"/>
      <c r="AK10" s="231"/>
      <c r="AL10" s="64"/>
      <c r="AM10" s="64"/>
      <c r="AN10" s="64"/>
    </row>
    <row r="11" spans="2:40" s="68" customFormat="1" ht="15.6" customHeight="1" x14ac:dyDescent="0.2">
      <c r="D11" s="344" t="s">
        <v>190</v>
      </c>
      <c r="E11" s="344" t="s">
        <v>191</v>
      </c>
      <c r="F11" s="345"/>
      <c r="G11" s="346"/>
      <c r="H11" s="346"/>
      <c r="I11" s="347"/>
      <c r="J11" s="346"/>
      <c r="K11" s="230"/>
      <c r="L11" s="443"/>
      <c r="M11" s="444"/>
      <c r="N11" s="444"/>
      <c r="O11" s="444"/>
      <c r="P11" s="444"/>
      <c r="Q11" s="444"/>
      <c r="R11" s="444"/>
      <c r="S11" s="444"/>
      <c r="T11" s="226"/>
      <c r="U11" s="226"/>
      <c r="V11" s="226"/>
      <c r="W11" s="229"/>
      <c r="X11" s="229"/>
      <c r="Y11" s="229"/>
      <c r="Z11" s="229"/>
      <c r="AA11" s="229"/>
      <c r="AF11" s="64"/>
      <c r="AG11" s="64"/>
      <c r="AH11" s="64"/>
      <c r="AI11" s="64"/>
      <c r="AJ11" s="64"/>
      <c r="AK11" s="231"/>
      <c r="AL11" s="64"/>
      <c r="AM11" s="64"/>
      <c r="AN11" s="64"/>
    </row>
    <row r="12" spans="2:40" s="68" customFormat="1" ht="15.6" customHeight="1" x14ac:dyDescent="0.25">
      <c r="D12" s="344" t="s">
        <v>192</v>
      </c>
      <c r="E12" s="344" t="s">
        <v>193</v>
      </c>
      <c r="F12" s="345"/>
      <c r="G12" s="346"/>
      <c r="H12" s="346"/>
      <c r="I12" s="347"/>
      <c r="J12" s="346"/>
      <c r="K12" s="230"/>
      <c r="L12" s="451" t="s">
        <v>194</v>
      </c>
      <c r="M12" s="451"/>
      <c r="N12" s="451"/>
      <c r="O12" s="451"/>
      <c r="P12" s="451"/>
      <c r="Q12" s="451"/>
      <c r="R12" s="451"/>
      <c r="S12" s="451"/>
      <c r="T12" s="451"/>
      <c r="U12" s="451"/>
      <c r="V12" s="232"/>
      <c r="W12" s="233"/>
      <c r="X12" s="233"/>
      <c r="Y12" s="233"/>
      <c r="Z12" s="233"/>
      <c r="AA12" s="233"/>
      <c r="AF12" s="64"/>
      <c r="AG12" s="64"/>
      <c r="AH12" s="64"/>
      <c r="AI12" s="64"/>
      <c r="AJ12" s="64"/>
      <c r="AK12" s="231"/>
      <c r="AL12" s="64"/>
      <c r="AM12" s="64"/>
      <c r="AN12" s="64"/>
    </row>
    <row r="13" spans="2:40" s="68" customFormat="1" ht="16.350000000000001" customHeight="1" x14ac:dyDescent="0.2">
      <c r="D13" s="343" t="s">
        <v>195</v>
      </c>
      <c r="E13" s="344" t="s">
        <v>196</v>
      </c>
      <c r="F13" s="345"/>
      <c r="G13" s="346"/>
      <c r="H13" s="348"/>
      <c r="I13" s="349"/>
      <c r="J13" s="348"/>
      <c r="K13" s="235"/>
      <c r="L13" s="429" t="s">
        <v>197</v>
      </c>
      <c r="M13" s="430"/>
      <c r="N13" s="430"/>
      <c r="O13" s="430"/>
      <c r="P13" s="430"/>
      <c r="Q13" s="430"/>
      <c r="R13" s="430"/>
      <c r="S13" s="430"/>
      <c r="T13" s="430"/>
      <c r="U13" s="430"/>
      <c r="V13" s="232"/>
      <c r="W13" s="232"/>
      <c r="X13" s="232"/>
      <c r="Y13" s="232"/>
      <c r="Z13" s="232"/>
      <c r="AA13" s="232"/>
      <c r="AF13" s="64"/>
      <c r="AG13" s="64"/>
      <c r="AH13" s="64"/>
      <c r="AI13" s="64"/>
      <c r="AJ13" s="64"/>
      <c r="AK13" s="231"/>
      <c r="AL13" s="64"/>
      <c r="AM13" s="64"/>
      <c r="AN13" s="64"/>
    </row>
    <row r="14" spans="2:40" s="68" customFormat="1" ht="15" customHeight="1" x14ac:dyDescent="0.2">
      <c r="D14" s="343" t="s">
        <v>198</v>
      </c>
      <c r="E14" s="344" t="s">
        <v>199</v>
      </c>
      <c r="F14" s="345"/>
      <c r="G14" s="346"/>
      <c r="H14" s="346"/>
      <c r="I14" s="347"/>
      <c r="J14" s="346"/>
      <c r="K14" s="230"/>
      <c r="L14" s="226"/>
      <c r="M14" s="226"/>
      <c r="N14" s="226"/>
      <c r="O14" s="226"/>
      <c r="P14" s="226"/>
      <c r="Q14" s="226"/>
      <c r="R14" s="229"/>
      <c r="S14" s="226"/>
      <c r="T14" s="236"/>
      <c r="U14" s="229"/>
      <c r="V14" s="236"/>
      <c r="W14" s="236"/>
      <c r="X14" s="236"/>
      <c r="Y14" s="236"/>
      <c r="Z14" s="236"/>
      <c r="AA14" s="236"/>
      <c r="AF14" s="64"/>
      <c r="AG14" s="64"/>
      <c r="AH14" s="64"/>
      <c r="AI14" s="64"/>
      <c r="AJ14" s="64"/>
      <c r="AK14" s="231"/>
      <c r="AL14" s="64"/>
      <c r="AM14" s="64"/>
      <c r="AN14" s="64"/>
    </row>
    <row r="15" spans="2:40" s="68" customFormat="1" ht="15" customHeight="1" thickBot="1" x14ac:dyDescent="0.25">
      <c r="D15" s="343" t="s">
        <v>200</v>
      </c>
      <c r="E15" s="344" t="s">
        <v>201</v>
      </c>
      <c r="F15" s="345"/>
      <c r="G15" s="346"/>
      <c r="H15" s="348"/>
      <c r="I15" s="347"/>
      <c r="J15" s="346"/>
      <c r="K15" s="230"/>
      <c r="L15" s="446" t="s">
        <v>202</v>
      </c>
      <c r="M15" s="226"/>
      <c r="N15" s="226"/>
      <c r="O15" s="226"/>
      <c r="P15" s="226"/>
      <c r="Q15" s="226"/>
      <c r="R15" s="236" t="s">
        <v>203</v>
      </c>
      <c r="S15" s="229"/>
      <c r="T15" s="236"/>
      <c r="U15" s="229"/>
      <c r="V15" s="229"/>
      <c r="W15" s="229"/>
      <c r="X15" s="229"/>
      <c r="Y15" s="229"/>
      <c r="Z15" s="229"/>
      <c r="AA15" s="229"/>
      <c r="AF15" s="64"/>
      <c r="AG15" s="64"/>
      <c r="AH15" s="64"/>
      <c r="AI15" s="64"/>
      <c r="AJ15" s="64"/>
      <c r="AK15" s="231"/>
      <c r="AL15" s="64"/>
      <c r="AM15" s="64"/>
      <c r="AN15" s="64"/>
    </row>
    <row r="16" spans="2:40" s="68" customFormat="1" ht="15" customHeight="1" x14ac:dyDescent="0.2">
      <c r="D16" s="350" t="s">
        <v>204</v>
      </c>
      <c r="E16" s="351" t="s">
        <v>205</v>
      </c>
      <c r="F16" s="352"/>
      <c r="G16" s="348"/>
      <c r="H16" s="348"/>
      <c r="I16" s="347"/>
      <c r="J16" s="346"/>
      <c r="K16" s="230"/>
      <c r="L16" s="447"/>
      <c r="M16" s="226"/>
      <c r="N16" s="226"/>
      <c r="O16" s="226"/>
      <c r="P16" s="226"/>
      <c r="Q16" s="226"/>
      <c r="R16" s="376" t="s">
        <v>89</v>
      </c>
      <c r="S16" s="229" t="s">
        <v>206</v>
      </c>
      <c r="T16" s="229"/>
      <c r="U16" s="229"/>
      <c r="V16" s="229"/>
      <c r="W16" s="229"/>
      <c r="X16" s="229"/>
      <c r="Y16" s="229"/>
      <c r="Z16" s="229"/>
      <c r="AA16" s="229"/>
      <c r="AF16" s="239"/>
      <c r="AG16" s="64"/>
      <c r="AH16" s="64"/>
      <c r="AI16" s="64"/>
      <c r="AJ16" s="64"/>
      <c r="AK16" s="231"/>
      <c r="AL16" s="64"/>
      <c r="AM16" s="64"/>
      <c r="AN16" s="64"/>
    </row>
    <row r="17" spans="1:40" s="68" customFormat="1" ht="15" customHeight="1" x14ac:dyDescent="0.2">
      <c r="D17" s="353"/>
      <c r="E17" s="351"/>
      <c r="F17" s="353"/>
      <c r="G17" s="353"/>
      <c r="H17" s="346"/>
      <c r="I17" s="347"/>
      <c r="J17" s="346"/>
      <c r="K17" s="230"/>
      <c r="L17" s="447"/>
      <c r="M17" s="226"/>
      <c r="N17" s="226"/>
      <c r="O17" s="226"/>
      <c r="P17" s="226"/>
      <c r="Q17" s="226"/>
      <c r="R17" s="309"/>
      <c r="S17" s="229" t="s">
        <v>207</v>
      </c>
      <c r="T17" s="229"/>
      <c r="U17" s="229"/>
      <c r="V17" s="229"/>
      <c r="W17" s="229"/>
      <c r="X17" s="229"/>
      <c r="Y17" s="229"/>
      <c r="Z17" s="229"/>
      <c r="AA17" s="229"/>
      <c r="AF17" s="64"/>
      <c r="AG17" s="64"/>
      <c r="AH17" s="64"/>
      <c r="AI17" s="64"/>
      <c r="AJ17" s="64"/>
      <c r="AK17" s="231"/>
      <c r="AL17" s="64"/>
      <c r="AM17" s="64"/>
      <c r="AN17" s="64"/>
    </row>
    <row r="18" spans="1:40" s="68" customFormat="1" ht="15" customHeight="1" x14ac:dyDescent="0.2">
      <c r="D18" s="353"/>
      <c r="E18" s="351"/>
      <c r="F18" s="353"/>
      <c r="G18" s="353"/>
      <c r="H18" s="346"/>
      <c r="I18" s="347"/>
      <c r="J18" s="346"/>
      <c r="K18" s="230"/>
      <c r="L18" s="447"/>
      <c r="M18" s="226"/>
      <c r="N18" s="226"/>
      <c r="O18" s="226"/>
      <c r="P18" s="226"/>
      <c r="Q18" s="226"/>
      <c r="R18" s="309"/>
      <c r="S18" s="229" t="s">
        <v>208</v>
      </c>
      <c r="T18" s="229"/>
      <c r="U18" s="240"/>
      <c r="V18" s="229"/>
      <c r="W18" s="229"/>
      <c r="X18" s="229"/>
      <c r="Y18" s="229"/>
      <c r="Z18" s="229"/>
      <c r="AA18" s="229"/>
      <c r="AF18" s="64"/>
      <c r="AG18" s="64"/>
      <c r="AH18" s="64"/>
      <c r="AI18" s="64"/>
      <c r="AJ18" s="64"/>
      <c r="AK18" s="231"/>
      <c r="AL18" s="64"/>
      <c r="AM18" s="64"/>
      <c r="AN18" s="64"/>
    </row>
    <row r="19" spans="1:40" s="68" customFormat="1" ht="15" customHeight="1" thickBot="1" x14ac:dyDescent="0.25">
      <c r="D19" s="350" t="s">
        <v>209</v>
      </c>
      <c r="E19" s="351" t="s">
        <v>210</v>
      </c>
      <c r="F19" s="352"/>
      <c r="G19" s="348"/>
      <c r="H19" s="346"/>
      <c r="I19" s="347"/>
      <c r="J19" s="346"/>
      <c r="K19" s="230"/>
      <c r="L19" s="447"/>
      <c r="M19" s="226"/>
      <c r="N19" s="226"/>
      <c r="O19" s="226"/>
      <c r="P19" s="226"/>
      <c r="Q19" s="226"/>
      <c r="R19" s="309"/>
      <c r="S19" s="229" t="s">
        <v>211</v>
      </c>
      <c r="T19" s="229"/>
      <c r="U19" s="240" t="s">
        <v>212</v>
      </c>
      <c r="V19" s="229"/>
      <c r="W19" s="229"/>
      <c r="X19" s="229"/>
      <c r="Y19" s="229"/>
      <c r="Z19" s="229"/>
      <c r="AA19" s="229"/>
      <c r="AF19" s="64"/>
      <c r="AG19" s="64"/>
      <c r="AH19" s="64"/>
      <c r="AI19" s="64"/>
      <c r="AJ19" s="64"/>
      <c r="AK19" s="231"/>
      <c r="AL19" s="64"/>
      <c r="AM19" s="64"/>
      <c r="AN19" s="64"/>
    </row>
    <row r="20" spans="1:40" s="68" customFormat="1" ht="16.350000000000001" customHeight="1" thickBot="1" x14ac:dyDescent="0.25">
      <c r="D20" s="241" t="s">
        <v>213</v>
      </c>
      <c r="E20" s="237" t="s">
        <v>210</v>
      </c>
      <c r="F20" s="238"/>
      <c r="G20" s="234"/>
      <c r="H20" s="223"/>
      <c r="I20" s="242"/>
      <c r="J20" s="243"/>
      <c r="K20" s="244"/>
      <c r="L20" s="447"/>
      <c r="M20" s="226"/>
      <c r="N20" s="226"/>
      <c r="O20" s="226"/>
      <c r="P20" s="226"/>
      <c r="Q20" s="226"/>
      <c r="R20" s="309"/>
      <c r="S20" s="229" t="s">
        <v>214</v>
      </c>
      <c r="T20" s="229"/>
      <c r="U20" s="308"/>
      <c r="V20" s="229"/>
      <c r="W20" s="229"/>
      <c r="X20" s="229"/>
      <c r="Y20" s="229"/>
      <c r="Z20" s="229"/>
      <c r="AA20" s="229"/>
      <c r="AK20" s="245"/>
    </row>
    <row r="21" spans="1:40" s="68" customFormat="1" ht="16.149999999999999" customHeight="1" thickBot="1" x14ac:dyDescent="0.3">
      <c r="D21" s="67" t="s">
        <v>215</v>
      </c>
      <c r="E21" s="440" t="s">
        <v>173</v>
      </c>
      <c r="F21" s="441"/>
      <c r="G21" s="441"/>
      <c r="H21" s="441"/>
      <c r="I21" s="441"/>
      <c r="J21" s="441"/>
      <c r="K21" s="441"/>
      <c r="L21" s="226"/>
      <c r="M21" s="226"/>
      <c r="N21" s="226"/>
      <c r="O21" s="226"/>
      <c r="P21" s="226"/>
      <c r="Q21" s="226"/>
      <c r="R21" s="310"/>
      <c r="S21" s="229" t="s">
        <v>216</v>
      </c>
      <c r="T21" s="229"/>
      <c r="U21" s="310"/>
      <c r="V21" s="229"/>
      <c r="W21" s="229"/>
      <c r="X21" s="229"/>
      <c r="Y21" s="229"/>
      <c r="Z21" s="229"/>
      <c r="AA21" s="229"/>
      <c r="AK21" s="246"/>
    </row>
    <row r="22" spans="1:40" s="68" customFormat="1" ht="47.25" customHeight="1" x14ac:dyDescent="0.2">
      <c r="D22" s="69" t="s">
        <v>217</v>
      </c>
      <c r="E22" s="448" t="s">
        <v>218</v>
      </c>
      <c r="F22" s="449"/>
      <c r="G22" s="449"/>
      <c r="H22" s="449"/>
      <c r="I22" s="449"/>
      <c r="J22" s="449"/>
      <c r="K22" s="450"/>
      <c r="L22" s="226"/>
      <c r="M22" s="226"/>
      <c r="N22" s="226"/>
      <c r="O22" s="226"/>
      <c r="P22" s="226"/>
      <c r="Q22" s="226"/>
      <c r="R22" s="247"/>
      <c r="S22" s="248" t="s">
        <v>219</v>
      </c>
      <c r="T22" s="229"/>
      <c r="U22" s="247"/>
      <c r="V22" s="229"/>
      <c r="W22" s="229"/>
      <c r="X22" s="229"/>
      <c r="Y22" s="229"/>
      <c r="Z22" s="229"/>
      <c r="AA22" s="229"/>
      <c r="AK22" s="246"/>
    </row>
    <row r="23" spans="1:40" s="68" customFormat="1" ht="36.6" customHeight="1" thickBot="1" x14ac:dyDescent="0.3">
      <c r="D23" s="70" t="s">
        <v>220</v>
      </c>
      <c r="E23" s="431" t="s">
        <v>221</v>
      </c>
      <c r="F23" s="432"/>
      <c r="G23" s="432"/>
      <c r="H23" s="432"/>
      <c r="I23" s="432"/>
      <c r="J23" s="432"/>
      <c r="K23" s="433"/>
      <c r="L23" s="226"/>
      <c r="M23" s="226"/>
      <c r="N23" s="226"/>
      <c r="O23" s="226"/>
      <c r="P23" s="226"/>
      <c r="Q23" s="226"/>
      <c r="R23" s="128"/>
      <c r="S23" s="111"/>
      <c r="T23" s="229"/>
      <c r="U23" s="229"/>
      <c r="V23" s="229"/>
      <c r="W23" s="229"/>
      <c r="X23" s="229"/>
      <c r="Y23" s="229"/>
      <c r="Z23" s="229"/>
      <c r="AA23" s="229"/>
      <c r="AK23" s="246"/>
    </row>
    <row r="24" spans="1:40" s="64" customFormat="1" ht="23.25" customHeight="1" x14ac:dyDescent="0.25">
      <c r="D24" s="439" t="s">
        <v>222</v>
      </c>
      <c r="E24" s="438"/>
      <c r="F24" s="438"/>
      <c r="G24" s="438"/>
      <c r="H24" s="438"/>
      <c r="I24" s="438"/>
      <c r="J24" s="438"/>
      <c r="K24" s="438"/>
      <c r="L24" s="438"/>
      <c r="M24" s="438"/>
      <c r="N24" s="438"/>
      <c r="O24" s="438"/>
      <c r="P24" s="438"/>
      <c r="Q24" s="438"/>
      <c r="R24" s="438"/>
      <c r="S24" s="438"/>
      <c r="T24" s="438"/>
      <c r="U24" s="438"/>
      <c r="V24" s="438"/>
      <c r="W24" s="438"/>
      <c r="X24" s="109"/>
      <c r="Y24" s="109"/>
      <c r="Z24" s="109"/>
      <c r="AA24" s="109"/>
      <c r="AJ24" s="68"/>
      <c r="AK24" s="246"/>
      <c r="AL24" s="68"/>
      <c r="AM24" s="68"/>
    </row>
    <row r="25" spans="1:40" ht="15" x14ac:dyDescent="0.25">
      <c r="D25" s="249"/>
      <c r="E25" s="249"/>
      <c r="F25" s="250"/>
      <c r="G25" s="249"/>
      <c r="H25" s="249"/>
      <c r="I25" s="251"/>
      <c r="J25" s="249"/>
      <c r="K25" s="249"/>
      <c r="L25" s="249"/>
      <c r="M25" s="249"/>
      <c r="N25" s="249"/>
      <c r="O25" s="249"/>
      <c r="P25" s="249"/>
      <c r="Q25" s="435" t="s">
        <v>223</v>
      </c>
      <c r="R25" s="436"/>
      <c r="S25" s="71"/>
      <c r="T25" s="71"/>
      <c r="U25" s="66"/>
      <c r="V25" s="66"/>
      <c r="W25" s="66"/>
      <c r="X25" s="66"/>
      <c r="Y25" s="66"/>
      <c r="Z25" s="65"/>
      <c r="AA25" s="65"/>
    </row>
    <row r="26" spans="1:40" ht="15" x14ac:dyDescent="0.25">
      <c r="D26" s="249"/>
      <c r="E26" s="249"/>
      <c r="F26" s="250"/>
      <c r="G26" s="249"/>
      <c r="H26" s="249"/>
      <c r="I26" s="251"/>
      <c r="J26" s="249"/>
      <c r="K26" s="249"/>
      <c r="L26" s="249"/>
      <c r="M26" s="249"/>
      <c r="N26" s="249"/>
      <c r="O26" s="249"/>
      <c r="P26" s="249"/>
      <c r="Q26" s="389" t="s">
        <v>224</v>
      </c>
      <c r="R26" s="389" t="s">
        <v>225</v>
      </c>
      <c r="S26" s="249"/>
      <c r="T26" s="249"/>
      <c r="U26" s="66"/>
      <c r="V26" s="66"/>
      <c r="W26" s="66"/>
      <c r="X26" s="66"/>
      <c r="Y26" s="66"/>
      <c r="Z26" s="65"/>
      <c r="AA26" s="65"/>
    </row>
    <row r="27" spans="1:40" ht="19.350000000000001" customHeight="1" x14ac:dyDescent="0.25">
      <c r="D27" s="249"/>
      <c r="E27" s="249"/>
      <c r="F27" s="250"/>
      <c r="G27" s="249"/>
      <c r="H27" s="249"/>
      <c r="I27" s="251"/>
      <c r="J27" s="249"/>
      <c r="K27" s="249"/>
      <c r="L27" s="249"/>
      <c r="M27" s="249"/>
      <c r="N27" s="249"/>
      <c r="O27" s="249"/>
      <c r="P27" s="249"/>
      <c r="Q27" s="389">
        <f>COUNTIF($Q$30:$Q$2505,"X")</f>
        <v>26</v>
      </c>
      <c r="R27" s="389">
        <f>COUNTIF($R$30:$R$2506,"X")</f>
        <v>27</v>
      </c>
      <c r="S27" s="249"/>
      <c r="T27" s="65"/>
      <c r="U27" s="65"/>
      <c r="V27" s="93"/>
      <c r="W27" s="71"/>
      <c r="X27" s="71"/>
      <c r="Y27" s="71"/>
      <c r="Z27" s="65"/>
      <c r="AA27" s="63"/>
    </row>
    <row r="28" spans="1:40" ht="19.149999999999999" customHeight="1" thickBot="1" x14ac:dyDescent="0.3">
      <c r="D28" s="249"/>
      <c r="E28" s="249"/>
      <c r="F28" s="250"/>
      <c r="G28" s="249"/>
      <c r="H28" s="249"/>
      <c r="I28" s="251"/>
      <c r="J28" s="249"/>
      <c r="K28" s="249"/>
      <c r="L28" s="249"/>
      <c r="M28" s="249"/>
      <c r="N28" s="249"/>
      <c r="O28" s="249"/>
      <c r="P28" s="252"/>
      <c r="Q28" s="434"/>
      <c r="R28" s="434"/>
      <c r="S28" s="253"/>
      <c r="T28" s="72"/>
      <c r="U28" s="72"/>
      <c r="V28" s="72"/>
      <c r="W28" s="72"/>
      <c r="X28" s="72"/>
      <c r="Y28" s="72"/>
      <c r="Z28" s="65"/>
      <c r="AA28" s="63"/>
    </row>
    <row r="29" spans="1:40" s="322" customFormat="1" ht="87.6" customHeight="1" thickBot="1" x14ac:dyDescent="0.3">
      <c r="A29" s="311" t="s">
        <v>135</v>
      </c>
      <c r="B29" s="311" t="s">
        <v>3</v>
      </c>
      <c r="C29" s="312" t="s">
        <v>136</v>
      </c>
      <c r="D29" s="313" t="s">
        <v>226</v>
      </c>
      <c r="E29" s="314" t="s">
        <v>227</v>
      </c>
      <c r="F29" s="315" t="s">
        <v>228</v>
      </c>
      <c r="G29" s="314" t="s">
        <v>229</v>
      </c>
      <c r="H29" s="314" t="s">
        <v>230</v>
      </c>
      <c r="I29" s="316" t="s">
        <v>231</v>
      </c>
      <c r="J29" s="314" t="s">
        <v>232</v>
      </c>
      <c r="K29" s="314" t="s">
        <v>233</v>
      </c>
      <c r="L29" s="317" t="s">
        <v>234</v>
      </c>
      <c r="M29" s="318" t="s">
        <v>235</v>
      </c>
      <c r="N29" s="317" t="s">
        <v>236</v>
      </c>
      <c r="O29" s="317" t="s">
        <v>237</v>
      </c>
      <c r="P29" s="319" t="s">
        <v>238</v>
      </c>
      <c r="Q29" s="319" t="s">
        <v>224</v>
      </c>
      <c r="R29" s="319" t="s">
        <v>225</v>
      </c>
      <c r="S29" s="319" t="s">
        <v>239</v>
      </c>
      <c r="T29" s="319" t="s">
        <v>240</v>
      </c>
      <c r="U29" s="319" t="s">
        <v>241</v>
      </c>
      <c r="V29" s="320" t="s">
        <v>242</v>
      </c>
      <c r="W29" s="320" t="s">
        <v>243</v>
      </c>
      <c r="X29" s="321" t="s">
        <v>244</v>
      </c>
      <c r="Y29" s="320" t="s">
        <v>245</v>
      </c>
      <c r="Z29" s="320" t="s">
        <v>246</v>
      </c>
      <c r="AA29" s="320" t="s">
        <v>247</v>
      </c>
    </row>
    <row r="30" spans="1:40" s="73" customFormat="1" ht="20.25" customHeight="1" x14ac:dyDescent="0.2">
      <c r="D30" s="105"/>
      <c r="E30" s="79"/>
      <c r="F30" s="105">
        <v>2007</v>
      </c>
      <c r="G30" s="79" t="s">
        <v>248</v>
      </c>
      <c r="H30" s="79" t="s">
        <v>249</v>
      </c>
      <c r="I30" s="359" t="s">
        <v>186</v>
      </c>
      <c r="J30" s="360" t="s">
        <v>250</v>
      </c>
      <c r="K30" s="361">
        <v>52000</v>
      </c>
      <c r="L30" s="360" t="s">
        <v>23</v>
      </c>
      <c r="M30" s="362" t="s">
        <v>25</v>
      </c>
      <c r="N30" s="363">
        <v>33177</v>
      </c>
      <c r="O30" s="363" t="s">
        <v>251</v>
      </c>
      <c r="P30" s="363" t="s">
        <v>217</v>
      </c>
      <c r="Q30" s="82" t="str">
        <f t="shared" ref="Q30:Q58" si="0">IF(OR(I30="",I30="Trailer"),"",IF(I30&lt;&gt;"Trailer","X"))</f>
        <v>X</v>
      </c>
      <c r="R30" s="102" t="str">
        <f t="shared" ref="R30:R59" si="1">IF(I30="","",IF(AND($R$16="X",I30&lt;&gt;"Equipment",I30&lt;&gt;"Dealer Plate"),"X",IF(AND($R$18="X",I30&lt;&gt;"Trailer",I30&lt;&gt;"Equipment",I30&lt;&gt;"Dealer Plate"),"X",IF(AND($R$19="X",I30&lt;&gt;"Trailer",I30&lt;&gt;"Equipment",I30&lt;&gt;"Dealer Plate",V30="Yes"),"X",IF(AND($R$20="X",I30&lt;&gt;"Equipment",I30&lt;&gt;"Dealer Plate",F30&gt;=$U$20),"X",IF(AND($R$21="X",I30&lt;&gt;"Trailer",I30&lt;&gt;"Equipment",I30&lt;&gt;"Dealer Plate",F30&gt;=$U$21),"X",""))))))</f>
        <v>X</v>
      </c>
      <c r="S30" s="364" t="str">
        <f t="shared" ref="S30:S54" si="2">IF(AND(G30 ="Trailer",O30="X"),"remove 'X' for AL","")</f>
        <v/>
      </c>
      <c r="T30" s="365"/>
      <c r="U30" s="363"/>
      <c r="V30" s="363"/>
      <c r="W30" s="366"/>
      <c r="X30" s="367"/>
      <c r="Y30" s="90" t="s">
        <v>252</v>
      </c>
      <c r="Z30" s="390"/>
      <c r="AA30" s="378"/>
    </row>
    <row r="31" spans="1:40" ht="20.25" customHeight="1" x14ac:dyDescent="0.2">
      <c r="D31" s="105"/>
      <c r="E31" s="79"/>
      <c r="F31" s="105">
        <v>2008</v>
      </c>
      <c r="G31" s="79" t="s">
        <v>253</v>
      </c>
      <c r="H31" s="79" t="s">
        <v>254</v>
      </c>
      <c r="I31" s="359" t="s">
        <v>184</v>
      </c>
      <c r="J31" s="360" t="s">
        <v>255</v>
      </c>
      <c r="K31" s="361">
        <v>38000</v>
      </c>
      <c r="L31" s="360" t="s">
        <v>23</v>
      </c>
      <c r="M31" s="362" t="s">
        <v>25</v>
      </c>
      <c r="N31" s="363">
        <v>33177</v>
      </c>
      <c r="O31" s="363" t="s">
        <v>251</v>
      </c>
      <c r="P31" s="363" t="s">
        <v>217</v>
      </c>
      <c r="Q31" s="82" t="str">
        <f t="shared" si="0"/>
        <v>X</v>
      </c>
      <c r="R31" s="102" t="str">
        <f t="shared" si="1"/>
        <v>X</v>
      </c>
      <c r="S31" s="364" t="str">
        <f t="shared" si="2"/>
        <v/>
      </c>
      <c r="T31" s="365"/>
      <c r="U31" s="363"/>
      <c r="V31" s="363"/>
      <c r="W31" s="368"/>
      <c r="X31" s="59"/>
      <c r="Y31" s="90" t="s">
        <v>252</v>
      </c>
      <c r="Z31" s="59"/>
      <c r="AA31" s="378"/>
    </row>
    <row r="32" spans="1:40" ht="20.100000000000001" customHeight="1" x14ac:dyDescent="0.2">
      <c r="D32" s="105"/>
      <c r="E32" s="79"/>
      <c r="F32" s="105">
        <v>2018</v>
      </c>
      <c r="G32" s="79" t="s">
        <v>253</v>
      </c>
      <c r="H32" s="79" t="s">
        <v>256</v>
      </c>
      <c r="I32" s="359" t="s">
        <v>178</v>
      </c>
      <c r="J32" s="360" t="s">
        <v>257</v>
      </c>
      <c r="K32" s="377">
        <v>30000</v>
      </c>
      <c r="L32" s="360" t="s">
        <v>23</v>
      </c>
      <c r="M32" s="362" t="s">
        <v>25</v>
      </c>
      <c r="N32" s="363">
        <v>33177</v>
      </c>
      <c r="O32" s="363" t="s">
        <v>251</v>
      </c>
      <c r="P32" s="363" t="s">
        <v>217</v>
      </c>
      <c r="Q32" s="82" t="str">
        <f t="shared" si="0"/>
        <v>X</v>
      </c>
      <c r="R32" s="102" t="str">
        <f t="shared" si="1"/>
        <v>X</v>
      </c>
      <c r="S32" s="364"/>
      <c r="T32" s="365"/>
      <c r="U32" s="363"/>
      <c r="V32" s="363"/>
      <c r="W32" s="368"/>
      <c r="X32" s="367"/>
      <c r="Y32" s="90"/>
      <c r="Z32" s="390"/>
      <c r="AA32" s="378"/>
    </row>
    <row r="33" spans="4:27" ht="20.100000000000001" customHeight="1" x14ac:dyDescent="0.2">
      <c r="D33" s="105"/>
      <c r="E33" s="79"/>
      <c r="F33" s="105"/>
      <c r="G33" s="79"/>
      <c r="H33" s="79"/>
      <c r="I33" s="359"/>
      <c r="J33" s="382"/>
      <c r="K33" s="361"/>
      <c r="L33" s="360"/>
      <c r="M33" s="362"/>
      <c r="N33" s="363"/>
      <c r="O33" s="363"/>
      <c r="P33" s="363"/>
      <c r="Q33" s="82"/>
      <c r="R33" s="102"/>
      <c r="S33" s="364"/>
      <c r="T33" s="365"/>
      <c r="U33" s="363"/>
      <c r="V33" s="363"/>
      <c r="W33" s="368"/>
      <c r="X33" s="369"/>
      <c r="Y33" s="90"/>
      <c r="Z33" s="369"/>
      <c r="AA33" s="378"/>
    </row>
    <row r="34" spans="4:27" ht="20.100000000000001" customHeight="1" x14ac:dyDescent="0.2">
      <c r="D34" s="105"/>
      <c r="E34" s="79"/>
      <c r="F34" s="105">
        <v>2012</v>
      </c>
      <c r="G34" s="79" t="s">
        <v>258</v>
      </c>
      <c r="H34" s="79" t="s">
        <v>259</v>
      </c>
      <c r="I34" s="359" t="s">
        <v>180</v>
      </c>
      <c r="J34" s="360" t="s">
        <v>260</v>
      </c>
      <c r="K34" s="361">
        <v>21967</v>
      </c>
      <c r="L34" s="360" t="s">
        <v>23</v>
      </c>
      <c r="M34" s="362" t="s">
        <v>25</v>
      </c>
      <c r="N34" s="363">
        <v>33177</v>
      </c>
      <c r="O34" s="363" t="s">
        <v>251</v>
      </c>
      <c r="P34" s="363" t="s">
        <v>217</v>
      </c>
      <c r="Q34" s="82" t="str">
        <f t="shared" si="0"/>
        <v>X</v>
      </c>
      <c r="R34" s="102" t="str">
        <f t="shared" si="1"/>
        <v>X</v>
      </c>
      <c r="S34" s="364" t="str">
        <f t="shared" si="2"/>
        <v/>
      </c>
      <c r="T34" s="365"/>
      <c r="U34" s="363"/>
      <c r="V34" s="363"/>
      <c r="W34" s="368"/>
      <c r="X34" s="369"/>
      <c r="Y34" s="90" t="s">
        <v>252</v>
      </c>
      <c r="Z34" s="369"/>
      <c r="AA34" s="378"/>
    </row>
    <row r="35" spans="4:27" ht="20.100000000000001" customHeight="1" x14ac:dyDescent="0.2">
      <c r="D35" s="105"/>
      <c r="E35" s="79"/>
      <c r="F35" s="105">
        <v>2008</v>
      </c>
      <c r="G35" s="79" t="s">
        <v>261</v>
      </c>
      <c r="H35" s="79" t="s">
        <v>262</v>
      </c>
      <c r="I35" s="359" t="s">
        <v>186</v>
      </c>
      <c r="J35" s="360" t="s">
        <v>263</v>
      </c>
      <c r="K35" s="361">
        <v>60000</v>
      </c>
      <c r="L35" s="360" t="s">
        <v>23</v>
      </c>
      <c r="M35" s="362" t="s">
        <v>25</v>
      </c>
      <c r="N35" s="363">
        <v>33177</v>
      </c>
      <c r="O35" s="363" t="s">
        <v>251</v>
      </c>
      <c r="P35" s="363" t="s">
        <v>217</v>
      </c>
      <c r="Q35" s="82" t="str">
        <f t="shared" si="0"/>
        <v>X</v>
      </c>
      <c r="R35" s="102" t="str">
        <f t="shared" si="1"/>
        <v>X</v>
      </c>
      <c r="S35" s="364" t="str">
        <f t="shared" si="2"/>
        <v/>
      </c>
      <c r="T35" s="365"/>
      <c r="U35" s="363"/>
      <c r="V35" s="363"/>
      <c r="W35" s="368"/>
      <c r="X35" s="369"/>
      <c r="Y35" s="90" t="s">
        <v>252</v>
      </c>
      <c r="Z35" s="369"/>
      <c r="AA35" s="378"/>
    </row>
    <row r="36" spans="4:27" ht="20.100000000000001" customHeight="1" x14ac:dyDescent="0.2">
      <c r="D36" s="105"/>
      <c r="E36" s="370"/>
      <c r="F36" s="105">
        <v>2016</v>
      </c>
      <c r="G36" s="370" t="s">
        <v>264</v>
      </c>
      <c r="H36" s="79" t="s">
        <v>265</v>
      </c>
      <c r="I36" s="359" t="s">
        <v>178</v>
      </c>
      <c r="J36" s="360" t="s">
        <v>266</v>
      </c>
      <c r="K36" s="377">
        <v>19500</v>
      </c>
      <c r="L36" s="360" t="s">
        <v>23</v>
      </c>
      <c r="M36" s="362" t="s">
        <v>25</v>
      </c>
      <c r="N36" s="363">
        <v>33177</v>
      </c>
      <c r="O36" s="363" t="s">
        <v>251</v>
      </c>
      <c r="P36" s="363" t="s">
        <v>217</v>
      </c>
      <c r="Q36" s="82" t="str">
        <f t="shared" si="0"/>
        <v>X</v>
      </c>
      <c r="R36" s="102" t="str">
        <f t="shared" si="1"/>
        <v>X</v>
      </c>
      <c r="S36" s="364"/>
      <c r="T36" s="365"/>
      <c r="U36" s="363"/>
      <c r="V36" s="363"/>
      <c r="W36" s="368"/>
      <c r="X36" s="369"/>
      <c r="Y36" s="90"/>
      <c r="Z36" s="369"/>
      <c r="AA36" s="378"/>
    </row>
    <row r="37" spans="4:27" ht="20.100000000000001" customHeight="1" x14ac:dyDescent="0.2">
      <c r="D37" s="105"/>
      <c r="E37" s="370"/>
      <c r="F37" s="105">
        <v>2013</v>
      </c>
      <c r="G37" s="370" t="s">
        <v>267</v>
      </c>
      <c r="H37" s="79" t="s">
        <v>268</v>
      </c>
      <c r="I37" s="359" t="s">
        <v>178</v>
      </c>
      <c r="J37" s="360" t="s">
        <v>269</v>
      </c>
      <c r="K37" s="361">
        <v>51077</v>
      </c>
      <c r="L37" s="360" t="s">
        <v>23</v>
      </c>
      <c r="M37" s="362" t="s">
        <v>25</v>
      </c>
      <c r="N37" s="363">
        <v>33177</v>
      </c>
      <c r="O37" s="363" t="s">
        <v>251</v>
      </c>
      <c r="P37" s="363" t="s">
        <v>217</v>
      </c>
      <c r="Q37" s="82" t="str">
        <f t="shared" si="0"/>
        <v>X</v>
      </c>
      <c r="R37" s="102" t="str">
        <f t="shared" si="1"/>
        <v>X</v>
      </c>
      <c r="S37" s="364" t="str">
        <f t="shared" si="2"/>
        <v/>
      </c>
      <c r="T37" s="365"/>
      <c r="U37" s="363"/>
      <c r="V37" s="363"/>
      <c r="W37" s="368"/>
      <c r="X37" s="369"/>
      <c r="Y37" s="90" t="s">
        <v>252</v>
      </c>
      <c r="Z37" s="369"/>
      <c r="AA37" s="378"/>
    </row>
    <row r="38" spans="4:27" ht="20.100000000000001" customHeight="1" x14ac:dyDescent="0.2">
      <c r="D38" s="105"/>
      <c r="E38" s="370"/>
      <c r="F38" s="105">
        <v>2019</v>
      </c>
      <c r="G38" s="370" t="s">
        <v>264</v>
      </c>
      <c r="H38" s="79" t="s">
        <v>265</v>
      </c>
      <c r="I38" s="359" t="s">
        <v>178</v>
      </c>
      <c r="J38" s="360" t="s">
        <v>270</v>
      </c>
      <c r="K38" s="361">
        <v>33602</v>
      </c>
      <c r="L38" s="360" t="s">
        <v>23</v>
      </c>
      <c r="M38" s="362" t="s">
        <v>25</v>
      </c>
      <c r="N38" s="363">
        <v>33177</v>
      </c>
      <c r="O38" s="363" t="s">
        <v>251</v>
      </c>
      <c r="P38" s="363" t="s">
        <v>217</v>
      </c>
      <c r="Q38" s="82" t="str">
        <f t="shared" si="0"/>
        <v>X</v>
      </c>
      <c r="R38" s="102" t="str">
        <f t="shared" si="1"/>
        <v>X</v>
      </c>
      <c r="S38" s="364" t="str">
        <f t="shared" si="2"/>
        <v/>
      </c>
      <c r="T38" s="365"/>
      <c r="U38" s="363"/>
      <c r="V38" s="363"/>
      <c r="W38" s="368"/>
      <c r="X38" s="369"/>
      <c r="Y38" s="90" t="s">
        <v>252</v>
      </c>
      <c r="Z38" s="369"/>
      <c r="AA38" s="378"/>
    </row>
    <row r="39" spans="4:27" ht="20.100000000000001" customHeight="1" x14ac:dyDescent="0.2">
      <c r="D39" s="105"/>
      <c r="E39" s="370"/>
      <c r="F39" s="105">
        <v>2018</v>
      </c>
      <c r="G39" s="370" t="s">
        <v>271</v>
      </c>
      <c r="H39" s="79" t="s">
        <v>272</v>
      </c>
      <c r="I39" s="359" t="s">
        <v>180</v>
      </c>
      <c r="J39" s="360" t="s">
        <v>273</v>
      </c>
      <c r="K39" s="361">
        <v>49578</v>
      </c>
      <c r="L39" s="360" t="s">
        <v>23</v>
      </c>
      <c r="M39" s="362" t="s">
        <v>25</v>
      </c>
      <c r="N39" s="363">
        <v>33177</v>
      </c>
      <c r="O39" s="363" t="s">
        <v>251</v>
      </c>
      <c r="P39" s="363" t="s">
        <v>217</v>
      </c>
      <c r="Q39" s="82" t="str">
        <f t="shared" si="0"/>
        <v>X</v>
      </c>
      <c r="R39" s="102" t="str">
        <f t="shared" si="1"/>
        <v>X</v>
      </c>
      <c r="S39" s="364" t="str">
        <f t="shared" si="2"/>
        <v/>
      </c>
      <c r="T39" s="365"/>
      <c r="U39" s="363"/>
      <c r="V39" s="363"/>
      <c r="W39" s="368"/>
      <c r="X39" s="369"/>
      <c r="Y39" s="90" t="s">
        <v>252</v>
      </c>
      <c r="Z39" s="369"/>
      <c r="AA39" s="378"/>
    </row>
    <row r="40" spans="4:27" ht="20.100000000000001" customHeight="1" x14ac:dyDescent="0.2">
      <c r="D40" s="105"/>
      <c r="E40" s="370"/>
      <c r="F40" s="105">
        <v>2011</v>
      </c>
      <c r="G40" s="370" t="s">
        <v>253</v>
      </c>
      <c r="H40" s="79" t="s">
        <v>274</v>
      </c>
      <c r="I40" s="359" t="s">
        <v>178</v>
      </c>
      <c r="J40" s="360" t="s">
        <v>275</v>
      </c>
      <c r="K40" s="361">
        <v>15000</v>
      </c>
      <c r="L40" s="360" t="s">
        <v>23</v>
      </c>
      <c r="M40" s="362" t="s">
        <v>25</v>
      </c>
      <c r="N40" s="363">
        <v>33177</v>
      </c>
      <c r="O40" s="363" t="s">
        <v>251</v>
      </c>
      <c r="P40" s="363" t="s">
        <v>217</v>
      </c>
      <c r="Q40" s="82" t="str">
        <f t="shared" si="0"/>
        <v>X</v>
      </c>
      <c r="R40" s="102" t="str">
        <f t="shared" si="1"/>
        <v>X</v>
      </c>
      <c r="S40" s="364" t="str">
        <f t="shared" si="2"/>
        <v/>
      </c>
      <c r="T40" s="365"/>
      <c r="U40" s="363"/>
      <c r="V40" s="363"/>
      <c r="W40" s="368"/>
      <c r="X40" s="369"/>
      <c r="Y40" s="90" t="s">
        <v>252</v>
      </c>
      <c r="Z40" s="369"/>
      <c r="AA40" s="378"/>
    </row>
    <row r="41" spans="4:27" ht="20.100000000000001" customHeight="1" x14ac:dyDescent="0.2">
      <c r="D41" s="105"/>
      <c r="E41" s="370"/>
      <c r="F41" s="105">
        <v>2004</v>
      </c>
      <c r="G41" s="370" t="s">
        <v>264</v>
      </c>
      <c r="H41" s="79" t="s">
        <v>276</v>
      </c>
      <c r="I41" s="359" t="s">
        <v>178</v>
      </c>
      <c r="J41" s="360" t="s">
        <v>277</v>
      </c>
      <c r="K41" s="361">
        <v>8000</v>
      </c>
      <c r="L41" s="360" t="s">
        <v>23</v>
      </c>
      <c r="M41" s="362" t="s">
        <v>25</v>
      </c>
      <c r="N41" s="363">
        <v>33177</v>
      </c>
      <c r="O41" s="363" t="s">
        <v>251</v>
      </c>
      <c r="P41" s="363" t="s">
        <v>217</v>
      </c>
      <c r="Q41" s="82" t="str">
        <f t="shared" si="0"/>
        <v>X</v>
      </c>
      <c r="R41" s="102" t="str">
        <f t="shared" si="1"/>
        <v>X</v>
      </c>
      <c r="S41" s="364" t="str">
        <f t="shared" si="2"/>
        <v/>
      </c>
      <c r="T41" s="365"/>
      <c r="U41" s="363"/>
      <c r="V41" s="363"/>
      <c r="W41" s="368"/>
      <c r="X41" s="369"/>
      <c r="Y41" s="90" t="s">
        <v>252</v>
      </c>
      <c r="Z41" s="369"/>
      <c r="AA41" s="378"/>
    </row>
    <row r="42" spans="4:27" ht="20.100000000000001" customHeight="1" x14ac:dyDescent="0.2">
      <c r="D42" s="105"/>
      <c r="E42" s="370"/>
      <c r="F42" s="105">
        <v>2018</v>
      </c>
      <c r="G42" s="370" t="s">
        <v>278</v>
      </c>
      <c r="H42" s="79" t="s">
        <v>279</v>
      </c>
      <c r="I42" s="359" t="s">
        <v>178</v>
      </c>
      <c r="J42" s="360" t="s">
        <v>280</v>
      </c>
      <c r="K42" s="361">
        <v>40000</v>
      </c>
      <c r="L42" s="360" t="s">
        <v>23</v>
      </c>
      <c r="M42" s="362" t="s">
        <v>25</v>
      </c>
      <c r="N42" s="363">
        <v>33177</v>
      </c>
      <c r="O42" s="363" t="s">
        <v>251</v>
      </c>
      <c r="P42" s="363" t="s">
        <v>217</v>
      </c>
      <c r="Q42" s="82" t="str">
        <f t="shared" si="0"/>
        <v>X</v>
      </c>
      <c r="R42" s="102" t="str">
        <f t="shared" si="1"/>
        <v>X</v>
      </c>
      <c r="S42" s="364" t="str">
        <f t="shared" si="2"/>
        <v/>
      </c>
      <c r="T42" s="365"/>
      <c r="U42" s="363"/>
      <c r="V42" s="363"/>
      <c r="W42" s="368"/>
      <c r="X42" s="369"/>
      <c r="Y42" s="90" t="s">
        <v>252</v>
      </c>
      <c r="Z42" s="369"/>
      <c r="AA42" s="378"/>
    </row>
    <row r="43" spans="4:27" ht="20.100000000000001" customHeight="1" x14ac:dyDescent="0.2">
      <c r="D43" s="105"/>
      <c r="E43" s="370"/>
      <c r="F43" s="105">
        <v>2017</v>
      </c>
      <c r="G43" s="370" t="s">
        <v>253</v>
      </c>
      <c r="H43" s="79" t="s">
        <v>281</v>
      </c>
      <c r="I43" s="359" t="s">
        <v>178</v>
      </c>
      <c r="J43" s="360" t="s">
        <v>282</v>
      </c>
      <c r="K43" s="361">
        <v>47900</v>
      </c>
      <c r="L43" s="360" t="s">
        <v>23</v>
      </c>
      <c r="M43" s="362" t="s">
        <v>25</v>
      </c>
      <c r="N43" s="363">
        <v>33177</v>
      </c>
      <c r="O43" s="363" t="s">
        <v>251</v>
      </c>
      <c r="P43" s="363" t="s">
        <v>217</v>
      </c>
      <c r="Q43" s="82" t="str">
        <f t="shared" si="0"/>
        <v>X</v>
      </c>
      <c r="R43" s="102" t="str">
        <f t="shared" si="1"/>
        <v>X</v>
      </c>
      <c r="S43" s="364" t="str">
        <f t="shared" si="2"/>
        <v/>
      </c>
      <c r="T43" s="365"/>
      <c r="U43" s="363"/>
      <c r="V43" s="363"/>
      <c r="W43" s="368"/>
      <c r="X43" s="369"/>
      <c r="Y43" s="90" t="s">
        <v>252</v>
      </c>
      <c r="Z43" s="369"/>
      <c r="AA43" s="378"/>
    </row>
    <row r="44" spans="4:27" ht="20.100000000000001" customHeight="1" x14ac:dyDescent="0.2">
      <c r="D44" s="105"/>
      <c r="E44" s="370"/>
      <c r="F44" s="105">
        <v>2023</v>
      </c>
      <c r="G44" s="370" t="s">
        <v>264</v>
      </c>
      <c r="H44" s="79" t="s">
        <v>265</v>
      </c>
      <c r="I44" s="359" t="s">
        <v>178</v>
      </c>
      <c r="J44" s="360" t="s">
        <v>283</v>
      </c>
      <c r="K44" s="361">
        <v>43035</v>
      </c>
      <c r="L44" s="360" t="s">
        <v>23</v>
      </c>
      <c r="M44" s="362" t="s">
        <v>25</v>
      </c>
      <c r="N44" s="363">
        <v>33177</v>
      </c>
      <c r="O44" s="363" t="s">
        <v>251</v>
      </c>
      <c r="P44" s="363" t="s">
        <v>217</v>
      </c>
      <c r="Q44" s="82" t="str">
        <f t="shared" si="0"/>
        <v>X</v>
      </c>
      <c r="R44" s="102" t="str">
        <f t="shared" si="1"/>
        <v>X</v>
      </c>
      <c r="S44" s="364" t="str">
        <f t="shared" si="2"/>
        <v/>
      </c>
      <c r="T44" s="365"/>
      <c r="U44" s="363"/>
      <c r="V44" s="363"/>
      <c r="W44" s="368"/>
      <c r="X44" s="369"/>
      <c r="Y44" s="90" t="s">
        <v>252</v>
      </c>
      <c r="Z44" s="369"/>
      <c r="AA44" s="378"/>
    </row>
    <row r="45" spans="4:27" ht="20.100000000000001" customHeight="1" x14ac:dyDescent="0.2">
      <c r="D45" s="105"/>
      <c r="E45" s="370"/>
      <c r="F45" s="105">
        <v>2016</v>
      </c>
      <c r="G45" s="370" t="s">
        <v>253</v>
      </c>
      <c r="H45" s="79" t="s">
        <v>284</v>
      </c>
      <c r="I45" s="359" t="s">
        <v>178</v>
      </c>
      <c r="J45" s="360" t="s">
        <v>285</v>
      </c>
      <c r="K45" s="377">
        <v>32400</v>
      </c>
      <c r="L45" s="360" t="s">
        <v>23</v>
      </c>
      <c r="M45" s="362" t="s">
        <v>25</v>
      </c>
      <c r="N45" s="363">
        <v>33177</v>
      </c>
      <c r="O45" s="363" t="s">
        <v>251</v>
      </c>
      <c r="P45" s="363" t="s">
        <v>217</v>
      </c>
      <c r="Q45" s="82" t="str">
        <f t="shared" si="0"/>
        <v>X</v>
      </c>
      <c r="R45" s="102" t="str">
        <f t="shared" si="1"/>
        <v>X</v>
      </c>
      <c r="S45" s="364" t="str">
        <f t="shared" si="2"/>
        <v/>
      </c>
      <c r="T45" s="365"/>
      <c r="U45" s="363"/>
      <c r="V45" s="363"/>
      <c r="W45" s="368"/>
      <c r="X45" s="369"/>
      <c r="Y45" s="90" t="s">
        <v>252</v>
      </c>
      <c r="Z45" s="369"/>
      <c r="AA45" s="378"/>
    </row>
    <row r="46" spans="4:27" ht="20.100000000000001" customHeight="1" x14ac:dyDescent="0.2">
      <c r="D46" s="105"/>
      <c r="E46" s="370"/>
      <c r="F46" s="105">
        <v>2012</v>
      </c>
      <c r="G46" s="370" t="s">
        <v>248</v>
      </c>
      <c r="H46" s="79" t="s">
        <v>286</v>
      </c>
      <c r="I46" s="359" t="s">
        <v>186</v>
      </c>
      <c r="J46" s="360" t="s">
        <v>287</v>
      </c>
      <c r="K46" s="377">
        <v>55000</v>
      </c>
      <c r="L46" s="360" t="s">
        <v>23</v>
      </c>
      <c r="M46" s="362" t="s">
        <v>25</v>
      </c>
      <c r="N46" s="363">
        <v>33177</v>
      </c>
      <c r="O46" s="363" t="s">
        <v>251</v>
      </c>
      <c r="P46" s="363" t="s">
        <v>217</v>
      </c>
      <c r="Q46" s="82" t="str">
        <f t="shared" si="0"/>
        <v>X</v>
      </c>
      <c r="R46" s="102" t="str">
        <f t="shared" si="1"/>
        <v>X</v>
      </c>
      <c r="S46" s="364" t="str">
        <f t="shared" si="2"/>
        <v/>
      </c>
      <c r="T46" s="365"/>
      <c r="U46" s="363"/>
      <c r="V46" s="363"/>
      <c r="W46" s="368"/>
      <c r="X46" s="369"/>
      <c r="Y46" s="90" t="s">
        <v>252</v>
      </c>
      <c r="Z46" s="369"/>
      <c r="AA46" s="378"/>
    </row>
    <row r="47" spans="4:27" ht="20.100000000000001" customHeight="1" x14ac:dyDescent="0.2">
      <c r="D47" s="105"/>
      <c r="E47" s="370"/>
      <c r="F47" s="105">
        <v>2021</v>
      </c>
      <c r="G47" s="370" t="s">
        <v>253</v>
      </c>
      <c r="H47" s="79" t="s">
        <v>288</v>
      </c>
      <c r="I47" s="359" t="s">
        <v>180</v>
      </c>
      <c r="J47" s="360" t="s">
        <v>289</v>
      </c>
      <c r="K47" s="377">
        <v>65200</v>
      </c>
      <c r="L47" s="360" t="s">
        <v>23</v>
      </c>
      <c r="M47" s="362" t="s">
        <v>25</v>
      </c>
      <c r="N47" s="363">
        <v>33177</v>
      </c>
      <c r="O47" s="363" t="s">
        <v>251</v>
      </c>
      <c r="P47" s="363" t="s">
        <v>217</v>
      </c>
      <c r="Q47" s="82" t="str">
        <f t="shared" si="0"/>
        <v>X</v>
      </c>
      <c r="R47" s="102" t="str">
        <f t="shared" si="1"/>
        <v>X</v>
      </c>
      <c r="S47" s="364" t="str">
        <f t="shared" si="2"/>
        <v/>
      </c>
      <c r="T47" s="365"/>
      <c r="U47" s="363"/>
      <c r="V47" s="363"/>
      <c r="W47" s="368"/>
      <c r="X47" s="369"/>
      <c r="Y47" s="90" t="s">
        <v>252</v>
      </c>
      <c r="Z47" s="369"/>
      <c r="AA47" s="378"/>
    </row>
    <row r="48" spans="4:27" ht="20.100000000000001" customHeight="1" x14ac:dyDescent="0.2">
      <c r="D48" s="105"/>
      <c r="E48" s="370"/>
      <c r="F48" s="105">
        <v>2018</v>
      </c>
      <c r="G48" s="370" t="s">
        <v>253</v>
      </c>
      <c r="H48" s="79" t="s">
        <v>288</v>
      </c>
      <c r="I48" s="359" t="s">
        <v>180</v>
      </c>
      <c r="J48" s="360" t="s">
        <v>290</v>
      </c>
      <c r="K48" s="377">
        <v>65300</v>
      </c>
      <c r="L48" s="360" t="s">
        <v>23</v>
      </c>
      <c r="M48" s="362" t="s">
        <v>25</v>
      </c>
      <c r="N48" s="363">
        <v>33177</v>
      </c>
      <c r="O48" s="363" t="s">
        <v>251</v>
      </c>
      <c r="P48" s="363" t="s">
        <v>217</v>
      </c>
      <c r="Q48" s="82" t="str">
        <f t="shared" si="0"/>
        <v>X</v>
      </c>
      <c r="R48" s="102" t="str">
        <f t="shared" si="1"/>
        <v>X</v>
      </c>
      <c r="S48" s="364" t="str">
        <f t="shared" si="2"/>
        <v/>
      </c>
      <c r="T48" s="365"/>
      <c r="U48" s="363"/>
      <c r="V48" s="363"/>
      <c r="W48" s="368"/>
      <c r="X48" s="369"/>
      <c r="Y48" s="90" t="s">
        <v>252</v>
      </c>
      <c r="Z48" s="369"/>
      <c r="AA48" s="378"/>
    </row>
    <row r="49" spans="4:27" ht="20.100000000000001" customHeight="1" x14ac:dyDescent="0.2">
      <c r="D49" s="105"/>
      <c r="E49" s="370"/>
      <c r="F49" s="105">
        <v>2021</v>
      </c>
      <c r="G49" s="370" t="s">
        <v>253</v>
      </c>
      <c r="H49" s="79" t="s">
        <v>288</v>
      </c>
      <c r="I49" s="359" t="s">
        <v>180</v>
      </c>
      <c r="J49" s="360" t="s">
        <v>291</v>
      </c>
      <c r="K49" s="377">
        <v>60000</v>
      </c>
      <c r="L49" s="360" t="s">
        <v>23</v>
      </c>
      <c r="M49" s="362" t="s">
        <v>25</v>
      </c>
      <c r="N49" s="363">
        <v>33177</v>
      </c>
      <c r="O49" s="363" t="s">
        <v>251</v>
      </c>
      <c r="P49" s="363" t="s">
        <v>217</v>
      </c>
      <c r="Q49" s="82" t="str">
        <f t="shared" si="0"/>
        <v>X</v>
      </c>
      <c r="R49" s="102" t="str">
        <f t="shared" si="1"/>
        <v>X</v>
      </c>
      <c r="S49" s="364" t="str">
        <f t="shared" si="2"/>
        <v/>
      </c>
      <c r="T49" s="365"/>
      <c r="U49" s="363"/>
      <c r="V49" s="363"/>
      <c r="W49" s="368"/>
      <c r="X49" s="369"/>
      <c r="Y49" s="90" t="s">
        <v>252</v>
      </c>
      <c r="Z49" s="369"/>
      <c r="AA49" s="378"/>
    </row>
    <row r="50" spans="4:27" ht="20.100000000000001" customHeight="1" x14ac:dyDescent="0.2">
      <c r="D50" s="105"/>
      <c r="E50" s="370"/>
      <c r="F50" s="105">
        <v>2021</v>
      </c>
      <c r="G50" s="370" t="s">
        <v>264</v>
      </c>
      <c r="H50" s="79" t="s">
        <v>292</v>
      </c>
      <c r="I50" s="359" t="s">
        <v>175</v>
      </c>
      <c r="J50" s="360" t="s">
        <v>293</v>
      </c>
      <c r="K50" s="377">
        <v>36000</v>
      </c>
      <c r="L50" s="360" t="s">
        <v>23</v>
      </c>
      <c r="M50" s="362" t="s">
        <v>25</v>
      </c>
      <c r="N50" s="363">
        <v>33177</v>
      </c>
      <c r="O50" s="363" t="s">
        <v>251</v>
      </c>
      <c r="P50" s="363" t="s">
        <v>217</v>
      </c>
      <c r="Q50" s="82" t="str">
        <f t="shared" si="0"/>
        <v>X</v>
      </c>
      <c r="R50" s="102" t="str">
        <f t="shared" si="1"/>
        <v>X</v>
      </c>
      <c r="S50" s="364" t="str">
        <f t="shared" si="2"/>
        <v/>
      </c>
      <c r="T50" s="365"/>
      <c r="U50" s="363"/>
      <c r="V50" s="363"/>
      <c r="W50" s="368"/>
      <c r="X50" s="369"/>
      <c r="Y50" s="90" t="s">
        <v>252</v>
      </c>
      <c r="Z50" s="369"/>
      <c r="AA50" s="378"/>
    </row>
    <row r="51" spans="4:27" ht="20.100000000000001" customHeight="1" x14ac:dyDescent="0.2">
      <c r="D51" s="105"/>
      <c r="E51" s="370"/>
      <c r="F51" s="105">
        <v>2019</v>
      </c>
      <c r="G51" s="370" t="s">
        <v>264</v>
      </c>
      <c r="H51" s="79" t="s">
        <v>294</v>
      </c>
      <c r="I51" s="359" t="s">
        <v>178</v>
      </c>
      <c r="J51" s="360" t="s">
        <v>295</v>
      </c>
      <c r="K51" s="377">
        <v>21846</v>
      </c>
      <c r="L51" s="360" t="s">
        <v>23</v>
      </c>
      <c r="M51" s="360" t="s">
        <v>25</v>
      </c>
      <c r="N51" s="363">
        <v>33177</v>
      </c>
      <c r="O51" s="363" t="s">
        <v>251</v>
      </c>
      <c r="P51" s="363" t="s">
        <v>217</v>
      </c>
      <c r="Q51" s="82" t="str">
        <f t="shared" si="0"/>
        <v>X</v>
      </c>
      <c r="R51" s="102" t="str">
        <f t="shared" si="1"/>
        <v>X</v>
      </c>
      <c r="S51" s="364" t="str">
        <f t="shared" si="2"/>
        <v/>
      </c>
      <c r="T51" s="365"/>
      <c r="U51" s="363"/>
      <c r="V51" s="363"/>
      <c r="W51" s="368"/>
      <c r="X51" s="369"/>
      <c r="Y51" s="90" t="s">
        <v>252</v>
      </c>
      <c r="Z51" s="369"/>
      <c r="AA51" s="378"/>
    </row>
    <row r="52" spans="4:27" ht="20.100000000000001" customHeight="1" x14ac:dyDescent="0.2">
      <c r="D52" s="105"/>
      <c r="E52" s="370"/>
      <c r="F52" s="105"/>
      <c r="G52" s="370"/>
      <c r="H52" s="79"/>
      <c r="I52" s="359"/>
      <c r="J52" s="382"/>
      <c r="K52" s="377"/>
      <c r="L52" s="360"/>
      <c r="M52" s="360"/>
      <c r="N52" s="363"/>
      <c r="O52" s="363"/>
      <c r="P52" s="363"/>
      <c r="Q52" s="82"/>
      <c r="R52" s="102"/>
      <c r="S52" s="364"/>
      <c r="T52" s="365"/>
      <c r="U52" s="363"/>
      <c r="V52" s="363"/>
      <c r="W52" s="368"/>
      <c r="X52" s="369"/>
      <c r="Y52" s="90"/>
      <c r="Z52" s="369"/>
      <c r="AA52" s="378"/>
    </row>
    <row r="53" spans="4:27" ht="20.100000000000001" customHeight="1" x14ac:dyDescent="0.2">
      <c r="D53" s="105"/>
      <c r="E53" s="370"/>
      <c r="F53" s="105">
        <v>2013</v>
      </c>
      <c r="G53" s="370" t="s">
        <v>296</v>
      </c>
      <c r="H53" s="79" t="s">
        <v>297</v>
      </c>
      <c r="I53" s="359" t="s">
        <v>195</v>
      </c>
      <c r="J53" s="360" t="s">
        <v>298</v>
      </c>
      <c r="K53" s="377">
        <v>101860</v>
      </c>
      <c r="L53" s="360" t="s">
        <v>23</v>
      </c>
      <c r="M53" s="360" t="s">
        <v>25</v>
      </c>
      <c r="N53" s="363">
        <v>33177</v>
      </c>
      <c r="O53" s="363" t="s">
        <v>251</v>
      </c>
      <c r="P53" s="363" t="s">
        <v>217</v>
      </c>
      <c r="Q53" s="82" t="str">
        <f t="shared" si="0"/>
        <v/>
      </c>
      <c r="R53" s="102" t="str">
        <f t="shared" si="1"/>
        <v>X</v>
      </c>
      <c r="S53" s="364" t="str">
        <f>IF(AND(G53 ="Trailer",O53="X"),"remove 'X' for AL","")</f>
        <v/>
      </c>
      <c r="T53" s="365"/>
      <c r="U53" s="363"/>
      <c r="V53" s="363"/>
      <c r="W53" s="368"/>
      <c r="X53" s="369"/>
      <c r="Y53" s="90" t="s">
        <v>252</v>
      </c>
      <c r="Z53" s="369"/>
      <c r="AA53" s="378"/>
    </row>
    <row r="54" spans="4:27" ht="20.100000000000001" customHeight="1" x14ac:dyDescent="0.2">
      <c r="D54" s="105"/>
      <c r="E54" s="370"/>
      <c r="F54" s="105">
        <v>2019</v>
      </c>
      <c r="G54" s="370" t="s">
        <v>253</v>
      </c>
      <c r="H54" s="79" t="s">
        <v>299</v>
      </c>
      <c r="I54" s="359" t="s">
        <v>180</v>
      </c>
      <c r="J54" s="360" t="s">
        <v>300</v>
      </c>
      <c r="K54" s="377">
        <v>46870</v>
      </c>
      <c r="L54" s="360" t="s">
        <v>23</v>
      </c>
      <c r="M54" s="360" t="s">
        <v>25</v>
      </c>
      <c r="N54" s="363">
        <v>33177</v>
      </c>
      <c r="O54" s="363" t="s">
        <v>251</v>
      </c>
      <c r="P54" s="363" t="s">
        <v>217</v>
      </c>
      <c r="Q54" s="82" t="str">
        <f t="shared" si="0"/>
        <v>X</v>
      </c>
      <c r="R54" s="102" t="str">
        <f t="shared" si="1"/>
        <v>X</v>
      </c>
      <c r="S54" s="364" t="str">
        <f t="shared" si="2"/>
        <v/>
      </c>
      <c r="T54" s="365"/>
      <c r="U54" s="363"/>
      <c r="V54" s="363"/>
      <c r="W54" s="368"/>
      <c r="X54" s="369"/>
      <c r="Y54" s="90"/>
      <c r="Z54" s="369"/>
      <c r="AA54" s="378"/>
    </row>
    <row r="55" spans="4:27" ht="20.100000000000001" customHeight="1" x14ac:dyDescent="0.2">
      <c r="D55" s="374"/>
      <c r="E55" s="374"/>
      <c r="F55" s="105">
        <v>2002</v>
      </c>
      <c r="G55" s="370" t="s">
        <v>301</v>
      </c>
      <c r="H55" s="79" t="s">
        <v>302</v>
      </c>
      <c r="I55" s="359" t="s">
        <v>180</v>
      </c>
      <c r="J55" s="360" t="s">
        <v>303</v>
      </c>
      <c r="K55" s="377">
        <v>2500</v>
      </c>
      <c r="L55" s="360" t="s">
        <v>23</v>
      </c>
      <c r="M55" s="360" t="s">
        <v>25</v>
      </c>
      <c r="N55" s="363">
        <v>33177</v>
      </c>
      <c r="O55" s="363" t="s">
        <v>251</v>
      </c>
      <c r="P55" s="363" t="s">
        <v>217</v>
      </c>
      <c r="Q55" s="82" t="str">
        <f t="shared" si="0"/>
        <v>X</v>
      </c>
      <c r="R55" s="102" t="str">
        <f t="shared" si="1"/>
        <v>X</v>
      </c>
      <c r="S55" s="254" t="str">
        <f t="shared" ref="S55:S93" si="3">IF(AND(M55 ="NY",Q55="x"),"Required","")</f>
        <v/>
      </c>
      <c r="T55" s="83"/>
      <c r="U55" s="254" t="str">
        <f t="shared" ref="U55:U93" si="4">IF(AND(I55 ="Trailer",Q55="X"),"remove 'X' for AL","")</f>
        <v/>
      </c>
      <c r="V55" s="255"/>
      <c r="W55" s="78"/>
      <c r="X55" s="78"/>
      <c r="Y55" s="391"/>
      <c r="Z55" s="369"/>
      <c r="AA55" s="378"/>
    </row>
    <row r="56" spans="4:27" ht="20.100000000000001" customHeight="1" x14ac:dyDescent="0.2">
      <c r="D56" s="374"/>
      <c r="E56" s="374"/>
      <c r="F56" s="105">
        <v>2022</v>
      </c>
      <c r="G56" s="370" t="s">
        <v>304</v>
      </c>
      <c r="H56" s="79" t="s">
        <v>305</v>
      </c>
      <c r="I56" s="359" t="s">
        <v>180</v>
      </c>
      <c r="J56" s="360" t="s">
        <v>306</v>
      </c>
      <c r="K56" s="377">
        <v>60661</v>
      </c>
      <c r="L56" s="360" t="s">
        <v>23</v>
      </c>
      <c r="M56" s="360" t="s">
        <v>25</v>
      </c>
      <c r="N56" s="363">
        <v>33177</v>
      </c>
      <c r="O56" s="363" t="s">
        <v>251</v>
      </c>
      <c r="P56" s="363" t="s">
        <v>217</v>
      </c>
      <c r="Q56" s="82" t="str">
        <f t="shared" si="0"/>
        <v>X</v>
      </c>
      <c r="R56" s="102" t="str">
        <f t="shared" si="1"/>
        <v>X</v>
      </c>
      <c r="S56" s="254" t="str">
        <f t="shared" si="3"/>
        <v/>
      </c>
      <c r="T56" s="83"/>
      <c r="U56" s="254" t="str">
        <f t="shared" si="4"/>
        <v/>
      </c>
      <c r="V56" s="255"/>
      <c r="W56" s="78"/>
      <c r="X56" s="78"/>
      <c r="Y56" s="391"/>
      <c r="Z56" s="369"/>
      <c r="AA56" s="378"/>
    </row>
    <row r="57" spans="4:27" ht="20.100000000000001" customHeight="1" x14ac:dyDescent="0.2">
      <c r="D57" s="374"/>
      <c r="E57" s="374"/>
      <c r="F57" s="105">
        <v>1991</v>
      </c>
      <c r="G57" s="370" t="s">
        <v>307</v>
      </c>
      <c r="H57" s="79" t="s">
        <v>308</v>
      </c>
      <c r="I57" s="359" t="s">
        <v>184</v>
      </c>
      <c r="J57" s="360" t="s">
        <v>309</v>
      </c>
      <c r="K57" s="377">
        <v>9000</v>
      </c>
      <c r="L57" s="360" t="s">
        <v>23</v>
      </c>
      <c r="M57" s="360" t="s">
        <v>25</v>
      </c>
      <c r="N57" s="363">
        <v>33177</v>
      </c>
      <c r="O57" s="363" t="s">
        <v>251</v>
      </c>
      <c r="P57" s="363" t="s">
        <v>217</v>
      </c>
      <c r="Q57" s="82" t="str">
        <f t="shared" si="0"/>
        <v>X</v>
      </c>
      <c r="R57" s="102" t="str">
        <f t="shared" si="1"/>
        <v>X</v>
      </c>
      <c r="S57" s="254" t="str">
        <f t="shared" si="3"/>
        <v/>
      </c>
      <c r="T57" s="83"/>
      <c r="U57" s="254" t="str">
        <f t="shared" si="4"/>
        <v/>
      </c>
      <c r="V57" s="255"/>
      <c r="W57" s="78"/>
      <c r="X57" s="78"/>
      <c r="Y57" s="391"/>
      <c r="Z57" s="369"/>
      <c r="AA57" s="378"/>
    </row>
    <row r="58" spans="4:27" ht="20.100000000000001" customHeight="1" x14ac:dyDescent="0.2">
      <c r="D58" s="375"/>
      <c r="E58" s="375"/>
      <c r="F58" s="105">
        <v>1996</v>
      </c>
      <c r="G58" s="370" t="s">
        <v>307</v>
      </c>
      <c r="H58" s="79" t="s">
        <v>310</v>
      </c>
      <c r="I58" s="359" t="s">
        <v>186</v>
      </c>
      <c r="J58" s="360" t="s">
        <v>311</v>
      </c>
      <c r="K58" s="377">
        <v>4000</v>
      </c>
      <c r="L58" s="360" t="s">
        <v>23</v>
      </c>
      <c r="M58" s="360" t="s">
        <v>25</v>
      </c>
      <c r="N58" s="363">
        <v>33177</v>
      </c>
      <c r="O58" s="363" t="s">
        <v>251</v>
      </c>
      <c r="P58" s="363" t="s">
        <v>217</v>
      </c>
      <c r="Q58" s="82" t="str">
        <f t="shared" si="0"/>
        <v>X</v>
      </c>
      <c r="R58" s="102" t="str">
        <f t="shared" si="1"/>
        <v>X</v>
      </c>
      <c r="S58" s="254" t="str">
        <f t="shared" si="3"/>
        <v/>
      </c>
      <c r="T58" s="83"/>
      <c r="U58" s="254" t="str">
        <f t="shared" si="4"/>
        <v/>
      </c>
      <c r="V58" s="255"/>
      <c r="W58" s="78"/>
      <c r="X58" s="78"/>
      <c r="Y58" s="391"/>
      <c r="Z58" s="369"/>
      <c r="AA58" s="378"/>
    </row>
    <row r="59" spans="4:27" ht="20.100000000000001" customHeight="1" x14ac:dyDescent="0.2">
      <c r="D59" s="392"/>
      <c r="E59" s="78"/>
      <c r="F59" s="105"/>
      <c r="G59" s="370"/>
      <c r="H59" s="79"/>
      <c r="I59" s="107"/>
      <c r="J59" s="360"/>
      <c r="K59" s="361"/>
      <c r="L59" s="360"/>
      <c r="M59" s="360"/>
      <c r="N59" s="78"/>
      <c r="O59" s="78"/>
      <c r="P59" s="78"/>
      <c r="Q59" s="371"/>
      <c r="R59" s="102" t="str">
        <f t="shared" si="1"/>
        <v/>
      </c>
      <c r="S59" s="254" t="str">
        <f t="shared" si="3"/>
        <v/>
      </c>
      <c r="T59" s="83"/>
      <c r="U59" s="254" t="str">
        <f t="shared" si="4"/>
        <v/>
      </c>
      <c r="V59" s="255"/>
      <c r="W59" s="78"/>
      <c r="X59" s="78"/>
      <c r="Y59" s="391"/>
      <c r="Z59" s="369"/>
      <c r="AA59" s="90"/>
    </row>
    <row r="60" spans="4:27" ht="20.100000000000001" customHeight="1" x14ac:dyDescent="0.2">
      <c r="D60" s="392"/>
      <c r="E60" s="78"/>
      <c r="F60" s="105"/>
      <c r="G60" s="79"/>
      <c r="H60" s="79"/>
      <c r="I60" s="359"/>
      <c r="J60" s="360"/>
      <c r="K60" s="361"/>
      <c r="L60" s="360"/>
      <c r="M60" s="362"/>
      <c r="N60" s="363"/>
      <c r="O60" s="363"/>
      <c r="P60" s="363"/>
      <c r="Q60" s="82"/>
      <c r="R60" s="102" t="str">
        <f t="shared" ref="R60:R94" si="5">IF(I60="","",IF(AND($R$16="X",I60&lt;&gt;"Equipment",I60&lt;&gt;"Dealer Plate"),"X",IF(AND($R$18="X",I60&lt;&gt;"Trailer",I60&lt;&gt;"Equipment",I60&lt;&gt;"Dealer Plate"),"X",IF(AND($R$19="X",I60&lt;&gt;"Trailer",I60&lt;&gt;"Equipment",I60&lt;&gt;"Dealer Plate",V60="Yes"),"X",IF(AND($R$20="X",I60&lt;&gt;"Equipment",I60&lt;&gt;"Dealer Plate",F60&gt;=$U$20),"X",IF(AND($R$21="X",I60&lt;&gt;"Trailer",I60&lt;&gt;"Equipment",I60&lt;&gt;"Dealer Plate",F60&gt;=$U$21),"X",""))))))</f>
        <v/>
      </c>
      <c r="S60" s="254" t="str">
        <f t="shared" si="3"/>
        <v/>
      </c>
      <c r="T60" s="83"/>
      <c r="U60" s="254" t="str">
        <f t="shared" si="4"/>
        <v/>
      </c>
      <c r="V60" s="255"/>
      <c r="W60" s="78"/>
      <c r="X60" s="78"/>
      <c r="Y60" s="391"/>
      <c r="Z60" s="369"/>
      <c r="AA60" s="90"/>
    </row>
    <row r="61" spans="4:27" ht="20.100000000000001" customHeight="1" x14ac:dyDescent="0.2">
      <c r="D61" s="392"/>
      <c r="E61" s="78"/>
      <c r="F61" s="105"/>
      <c r="G61" s="79"/>
      <c r="H61" s="79"/>
      <c r="I61" s="359"/>
      <c r="J61" s="360"/>
      <c r="K61" s="361"/>
      <c r="L61" s="360"/>
      <c r="M61" s="362"/>
      <c r="N61" s="363"/>
      <c r="O61" s="363"/>
      <c r="P61" s="363"/>
      <c r="Q61" s="82"/>
      <c r="R61" s="102" t="str">
        <f t="shared" si="5"/>
        <v/>
      </c>
      <c r="S61" s="254" t="str">
        <f t="shared" si="3"/>
        <v/>
      </c>
      <c r="T61" s="83"/>
      <c r="U61" s="254" t="str">
        <f t="shared" si="4"/>
        <v/>
      </c>
      <c r="V61" s="255"/>
      <c r="W61" s="78"/>
      <c r="X61" s="78"/>
      <c r="Y61" s="391"/>
      <c r="Z61" s="369"/>
      <c r="AA61" s="90"/>
    </row>
    <row r="62" spans="4:27" ht="20.100000000000001" customHeight="1" x14ac:dyDescent="0.2">
      <c r="D62" s="392"/>
      <c r="E62" s="78"/>
      <c r="F62" s="105"/>
      <c r="G62" s="79"/>
      <c r="H62" s="79"/>
      <c r="I62" s="359"/>
      <c r="J62" s="360"/>
      <c r="K62" s="361"/>
      <c r="L62" s="360"/>
      <c r="M62" s="362"/>
      <c r="N62" s="363"/>
      <c r="O62" s="363"/>
      <c r="P62" s="363"/>
      <c r="Q62" s="82"/>
      <c r="R62" s="102" t="str">
        <f t="shared" si="5"/>
        <v/>
      </c>
      <c r="S62" s="254" t="str">
        <f t="shared" si="3"/>
        <v/>
      </c>
      <c r="T62" s="83"/>
      <c r="U62" s="254" t="str">
        <f t="shared" si="4"/>
        <v/>
      </c>
      <c r="V62" s="255"/>
      <c r="W62" s="78"/>
      <c r="X62" s="78"/>
      <c r="Y62" s="391"/>
      <c r="Z62" s="369"/>
      <c r="AA62" s="90"/>
    </row>
    <row r="63" spans="4:27" ht="20.100000000000001" customHeight="1" x14ac:dyDescent="0.2">
      <c r="D63" s="392"/>
      <c r="E63" s="78"/>
      <c r="F63" s="105"/>
      <c r="G63" s="79"/>
      <c r="H63" s="79"/>
      <c r="I63" s="359"/>
      <c r="J63" s="360"/>
      <c r="K63" s="361"/>
      <c r="L63" s="360"/>
      <c r="M63" s="362"/>
      <c r="N63" s="363"/>
      <c r="O63" s="363"/>
      <c r="P63" s="363"/>
      <c r="Q63" s="82"/>
      <c r="R63" s="102" t="str">
        <f t="shared" si="5"/>
        <v/>
      </c>
      <c r="S63" s="254" t="str">
        <f t="shared" si="3"/>
        <v/>
      </c>
      <c r="T63" s="83"/>
      <c r="U63" s="254" t="str">
        <f t="shared" si="4"/>
        <v/>
      </c>
      <c r="V63" s="255"/>
      <c r="W63" s="78"/>
      <c r="X63" s="78"/>
      <c r="Y63" s="391"/>
      <c r="Z63" s="369"/>
      <c r="AA63" s="90"/>
    </row>
    <row r="64" spans="4:27" ht="20.100000000000001" customHeight="1" x14ac:dyDescent="0.2">
      <c r="D64" s="392"/>
      <c r="E64" s="78"/>
      <c r="F64" s="105"/>
      <c r="G64" s="79"/>
      <c r="H64" s="79"/>
      <c r="I64" s="359"/>
      <c r="J64" s="360"/>
      <c r="K64" s="361"/>
      <c r="L64" s="360"/>
      <c r="M64" s="362"/>
      <c r="N64" s="363"/>
      <c r="O64" s="363"/>
      <c r="P64" s="363"/>
      <c r="Q64" s="82"/>
      <c r="R64" s="102" t="str">
        <f t="shared" si="5"/>
        <v/>
      </c>
      <c r="S64" s="254" t="str">
        <f t="shared" si="3"/>
        <v/>
      </c>
      <c r="T64" s="83"/>
      <c r="U64" s="254" t="str">
        <f t="shared" si="4"/>
        <v/>
      </c>
      <c r="V64" s="255"/>
      <c r="W64" s="78"/>
      <c r="X64" s="78"/>
      <c r="Y64" s="391"/>
      <c r="Z64" s="369"/>
      <c r="AA64" s="90"/>
    </row>
    <row r="65" spans="4:27" ht="20.100000000000001" customHeight="1" x14ac:dyDescent="0.2">
      <c r="D65" s="392"/>
      <c r="E65" s="78"/>
      <c r="F65" s="105"/>
      <c r="G65" s="79"/>
      <c r="H65" s="79"/>
      <c r="I65" s="359"/>
      <c r="J65" s="360"/>
      <c r="K65" s="361"/>
      <c r="L65" s="360"/>
      <c r="M65" s="362"/>
      <c r="N65" s="363"/>
      <c r="O65" s="363"/>
      <c r="P65" s="363"/>
      <c r="Q65" s="82"/>
      <c r="R65" s="102" t="str">
        <f t="shared" si="5"/>
        <v/>
      </c>
      <c r="S65" s="254" t="str">
        <f t="shared" si="3"/>
        <v/>
      </c>
      <c r="T65" s="83"/>
      <c r="U65" s="254" t="str">
        <f t="shared" si="4"/>
        <v/>
      </c>
      <c r="V65" s="255"/>
      <c r="W65" s="78"/>
      <c r="X65" s="78"/>
      <c r="Y65" s="391"/>
      <c r="Z65" s="369"/>
      <c r="AA65" s="90"/>
    </row>
    <row r="66" spans="4:27" ht="20.100000000000001" customHeight="1" x14ac:dyDescent="0.2">
      <c r="D66" s="392"/>
      <c r="E66" s="78"/>
      <c r="F66" s="105"/>
      <c r="G66" s="370"/>
      <c r="H66" s="79"/>
      <c r="I66" s="359"/>
      <c r="J66" s="360"/>
      <c r="K66" s="361"/>
      <c r="L66" s="360"/>
      <c r="M66" s="362"/>
      <c r="N66" s="363"/>
      <c r="O66" s="363"/>
      <c r="P66" s="363"/>
      <c r="Q66" s="82"/>
      <c r="R66" s="102" t="str">
        <f t="shared" si="5"/>
        <v/>
      </c>
      <c r="S66" s="254" t="str">
        <f t="shared" si="3"/>
        <v/>
      </c>
      <c r="T66" s="83"/>
      <c r="U66" s="254" t="str">
        <f t="shared" si="4"/>
        <v/>
      </c>
      <c r="V66" s="255"/>
      <c r="W66" s="78"/>
      <c r="X66" s="78"/>
      <c r="Y66" s="391"/>
      <c r="Z66" s="369"/>
      <c r="AA66" s="90"/>
    </row>
    <row r="67" spans="4:27" ht="20.100000000000001" customHeight="1" x14ac:dyDescent="0.2">
      <c r="D67" s="392"/>
      <c r="E67" s="78"/>
      <c r="F67" s="105"/>
      <c r="G67" s="370"/>
      <c r="H67" s="79"/>
      <c r="I67" s="359"/>
      <c r="J67" s="360"/>
      <c r="K67" s="361"/>
      <c r="L67" s="360"/>
      <c r="M67" s="362"/>
      <c r="N67" s="363"/>
      <c r="O67" s="363"/>
      <c r="P67" s="363"/>
      <c r="Q67" s="82"/>
      <c r="R67" s="102" t="str">
        <f t="shared" si="5"/>
        <v/>
      </c>
      <c r="S67" s="254" t="str">
        <f t="shared" si="3"/>
        <v/>
      </c>
      <c r="T67" s="83"/>
      <c r="U67" s="254" t="str">
        <f t="shared" si="4"/>
        <v/>
      </c>
      <c r="V67" s="255"/>
      <c r="W67" s="78"/>
      <c r="X67" s="78"/>
      <c r="Y67" s="391"/>
      <c r="Z67" s="369"/>
      <c r="AA67" s="90"/>
    </row>
    <row r="68" spans="4:27" ht="20.100000000000001" customHeight="1" x14ac:dyDescent="0.2">
      <c r="D68" s="392"/>
      <c r="E68" s="78"/>
      <c r="F68" s="105"/>
      <c r="G68" s="370"/>
      <c r="H68" s="79"/>
      <c r="I68" s="359"/>
      <c r="J68" s="360"/>
      <c r="K68" s="361"/>
      <c r="L68" s="360"/>
      <c r="M68" s="362"/>
      <c r="N68" s="363"/>
      <c r="O68" s="363"/>
      <c r="P68" s="363"/>
      <c r="Q68" s="82"/>
      <c r="R68" s="102" t="str">
        <f t="shared" si="5"/>
        <v/>
      </c>
      <c r="S68" s="254" t="str">
        <f t="shared" si="3"/>
        <v/>
      </c>
      <c r="T68" s="83"/>
      <c r="U68" s="254" t="str">
        <f t="shared" si="4"/>
        <v/>
      </c>
      <c r="V68" s="255"/>
      <c r="W68" s="78"/>
      <c r="X68" s="78"/>
      <c r="Y68" s="391"/>
      <c r="Z68" s="369"/>
      <c r="AA68" s="90"/>
    </row>
    <row r="69" spans="4:27" ht="20.100000000000001" customHeight="1" x14ac:dyDescent="0.2">
      <c r="D69" s="392"/>
      <c r="E69" s="78"/>
      <c r="F69" s="105"/>
      <c r="G69" s="370"/>
      <c r="H69" s="79"/>
      <c r="I69" s="359"/>
      <c r="J69" s="360"/>
      <c r="K69" s="361"/>
      <c r="L69" s="360"/>
      <c r="M69" s="362"/>
      <c r="N69" s="363"/>
      <c r="O69" s="363"/>
      <c r="P69" s="363"/>
      <c r="Q69" s="82"/>
      <c r="R69" s="102" t="str">
        <f t="shared" si="5"/>
        <v/>
      </c>
      <c r="S69" s="254" t="str">
        <f t="shared" si="3"/>
        <v/>
      </c>
      <c r="T69" s="83"/>
      <c r="U69" s="254" t="str">
        <f t="shared" si="4"/>
        <v/>
      </c>
      <c r="V69" s="255"/>
      <c r="W69" s="78"/>
      <c r="X69" s="78"/>
      <c r="Y69" s="391"/>
      <c r="Z69" s="369"/>
      <c r="AA69" s="90"/>
    </row>
    <row r="70" spans="4:27" ht="20.100000000000001" customHeight="1" x14ac:dyDescent="0.2">
      <c r="D70" s="392"/>
      <c r="E70" s="78"/>
      <c r="F70" s="105"/>
      <c r="G70" s="370"/>
      <c r="H70" s="79"/>
      <c r="I70" s="359"/>
      <c r="J70" s="360"/>
      <c r="K70" s="361"/>
      <c r="L70" s="360"/>
      <c r="M70" s="362"/>
      <c r="N70" s="363"/>
      <c r="O70" s="363"/>
      <c r="P70" s="363"/>
      <c r="Q70" s="82"/>
      <c r="R70" s="102" t="str">
        <f t="shared" si="5"/>
        <v/>
      </c>
      <c r="S70" s="254" t="str">
        <f t="shared" si="3"/>
        <v/>
      </c>
      <c r="T70" s="83"/>
      <c r="U70" s="254" t="str">
        <f t="shared" si="4"/>
        <v/>
      </c>
      <c r="V70" s="255"/>
      <c r="W70" s="78"/>
      <c r="X70" s="78"/>
      <c r="Y70" s="391"/>
      <c r="Z70" s="369"/>
      <c r="AA70" s="90"/>
    </row>
    <row r="71" spans="4:27" ht="20.100000000000001" customHeight="1" x14ac:dyDescent="0.2">
      <c r="D71" s="392"/>
      <c r="E71" s="78"/>
      <c r="F71" s="105"/>
      <c r="G71" s="370"/>
      <c r="H71" s="79"/>
      <c r="I71" s="359"/>
      <c r="J71" s="360"/>
      <c r="K71" s="361"/>
      <c r="L71" s="360"/>
      <c r="M71" s="362"/>
      <c r="N71" s="363"/>
      <c r="O71" s="363"/>
      <c r="P71" s="363"/>
      <c r="Q71" s="82"/>
      <c r="R71" s="102" t="str">
        <f t="shared" si="5"/>
        <v/>
      </c>
      <c r="S71" s="254" t="str">
        <f t="shared" si="3"/>
        <v/>
      </c>
      <c r="T71" s="83"/>
      <c r="U71" s="254" t="str">
        <f t="shared" si="4"/>
        <v/>
      </c>
      <c r="V71" s="255"/>
      <c r="W71" s="78"/>
      <c r="X71" s="78"/>
      <c r="Y71" s="391"/>
      <c r="Z71" s="369"/>
      <c r="AA71" s="90"/>
    </row>
    <row r="72" spans="4:27" ht="20.100000000000001" customHeight="1" x14ac:dyDescent="0.2">
      <c r="D72" s="392"/>
      <c r="E72" s="78"/>
      <c r="F72" s="105"/>
      <c r="G72" s="370"/>
      <c r="H72" s="79"/>
      <c r="I72" s="359"/>
      <c r="J72" s="360"/>
      <c r="K72" s="361"/>
      <c r="L72" s="360"/>
      <c r="M72" s="362"/>
      <c r="N72" s="363"/>
      <c r="O72" s="363"/>
      <c r="P72" s="363"/>
      <c r="Q72" s="82"/>
      <c r="R72" s="102" t="str">
        <f t="shared" si="5"/>
        <v/>
      </c>
      <c r="S72" s="254" t="str">
        <f t="shared" si="3"/>
        <v/>
      </c>
      <c r="T72" s="83"/>
      <c r="U72" s="254" t="str">
        <f t="shared" si="4"/>
        <v/>
      </c>
      <c r="V72" s="255"/>
      <c r="W72" s="78"/>
      <c r="X72" s="78"/>
      <c r="Y72" s="391"/>
      <c r="Z72" s="369"/>
      <c r="AA72" s="90"/>
    </row>
    <row r="73" spans="4:27" ht="20.100000000000001" customHeight="1" x14ac:dyDescent="0.2">
      <c r="D73" s="392"/>
      <c r="E73" s="78"/>
      <c r="F73" s="105"/>
      <c r="G73" s="370"/>
      <c r="H73" s="79"/>
      <c r="I73" s="359"/>
      <c r="J73" s="360"/>
      <c r="K73" s="361"/>
      <c r="L73" s="360"/>
      <c r="M73" s="362"/>
      <c r="N73" s="363"/>
      <c r="O73" s="363"/>
      <c r="P73" s="363"/>
      <c r="Q73" s="82"/>
      <c r="R73" s="102" t="str">
        <f t="shared" si="5"/>
        <v/>
      </c>
      <c r="S73" s="254" t="str">
        <f t="shared" si="3"/>
        <v/>
      </c>
      <c r="T73" s="83"/>
      <c r="U73" s="254" t="str">
        <f t="shared" si="4"/>
        <v/>
      </c>
      <c r="V73" s="255"/>
      <c r="W73" s="78"/>
      <c r="X73" s="78"/>
      <c r="Y73" s="391"/>
      <c r="Z73" s="369"/>
      <c r="AA73" s="90"/>
    </row>
    <row r="74" spans="4:27" ht="20.100000000000001" customHeight="1" x14ac:dyDescent="0.2">
      <c r="D74" s="392"/>
      <c r="E74" s="78"/>
      <c r="F74" s="105"/>
      <c r="G74" s="370"/>
      <c r="H74" s="79"/>
      <c r="I74" s="359"/>
      <c r="J74" s="360"/>
      <c r="K74" s="361"/>
      <c r="L74" s="360"/>
      <c r="M74" s="362"/>
      <c r="N74" s="363"/>
      <c r="O74" s="363"/>
      <c r="P74" s="363"/>
      <c r="Q74" s="82"/>
      <c r="R74" s="102" t="str">
        <f t="shared" si="5"/>
        <v/>
      </c>
      <c r="S74" s="254" t="str">
        <f t="shared" si="3"/>
        <v/>
      </c>
      <c r="T74" s="83"/>
      <c r="U74" s="254" t="str">
        <f t="shared" si="4"/>
        <v/>
      </c>
      <c r="V74" s="255"/>
      <c r="W74" s="78"/>
      <c r="X74" s="78"/>
      <c r="Y74" s="391"/>
      <c r="Z74" s="369"/>
      <c r="AA74" s="90"/>
    </row>
    <row r="75" spans="4:27" ht="20.100000000000001" customHeight="1" x14ac:dyDescent="0.2">
      <c r="D75" s="392"/>
      <c r="E75" s="78"/>
      <c r="F75" s="105"/>
      <c r="G75" s="370"/>
      <c r="H75" s="79"/>
      <c r="I75" s="359"/>
      <c r="J75" s="360"/>
      <c r="K75" s="361"/>
      <c r="L75" s="360"/>
      <c r="M75" s="362"/>
      <c r="N75" s="363"/>
      <c r="O75" s="363"/>
      <c r="P75" s="363"/>
      <c r="Q75" s="82"/>
      <c r="R75" s="102" t="str">
        <f t="shared" si="5"/>
        <v/>
      </c>
      <c r="S75" s="254" t="str">
        <f t="shared" si="3"/>
        <v/>
      </c>
      <c r="T75" s="83"/>
      <c r="U75" s="254" t="str">
        <f t="shared" si="4"/>
        <v/>
      </c>
      <c r="V75" s="255"/>
      <c r="W75" s="78"/>
      <c r="X75" s="78"/>
      <c r="Y75" s="391"/>
      <c r="Z75" s="369"/>
      <c r="AA75" s="90"/>
    </row>
    <row r="76" spans="4:27" ht="20.100000000000001" customHeight="1" x14ac:dyDescent="0.2">
      <c r="D76" s="392"/>
      <c r="E76" s="78"/>
      <c r="F76" s="105"/>
      <c r="G76" s="370"/>
      <c r="H76" s="79"/>
      <c r="I76" s="359"/>
      <c r="J76" s="360"/>
      <c r="K76" s="361"/>
      <c r="L76" s="360"/>
      <c r="M76" s="362"/>
      <c r="N76" s="363"/>
      <c r="O76" s="363"/>
      <c r="P76" s="363"/>
      <c r="Q76" s="371"/>
      <c r="R76" s="102" t="str">
        <f t="shared" si="5"/>
        <v/>
      </c>
      <c r="S76" s="254" t="str">
        <f t="shared" si="3"/>
        <v/>
      </c>
      <c r="T76" s="83"/>
      <c r="U76" s="254" t="str">
        <f t="shared" si="4"/>
        <v/>
      </c>
      <c r="V76" s="255"/>
      <c r="W76" s="78"/>
      <c r="X76" s="78"/>
      <c r="Y76" s="391"/>
      <c r="Z76" s="369"/>
      <c r="AA76" s="90"/>
    </row>
    <row r="77" spans="4:27" ht="20.100000000000001" customHeight="1" x14ac:dyDescent="0.2">
      <c r="D77" s="392"/>
      <c r="E77" s="78"/>
      <c r="F77" s="105"/>
      <c r="G77" s="370"/>
      <c r="H77" s="79"/>
      <c r="I77" s="359"/>
      <c r="J77" s="360"/>
      <c r="K77" s="361"/>
      <c r="L77" s="360"/>
      <c r="M77" s="362"/>
      <c r="N77" s="363"/>
      <c r="O77" s="363"/>
      <c r="P77" s="363"/>
      <c r="Q77" s="371"/>
      <c r="R77" s="102" t="str">
        <f t="shared" si="5"/>
        <v/>
      </c>
      <c r="S77" s="254" t="str">
        <f t="shared" si="3"/>
        <v/>
      </c>
      <c r="T77" s="83"/>
      <c r="U77" s="254" t="str">
        <f t="shared" si="4"/>
        <v/>
      </c>
      <c r="V77" s="255"/>
      <c r="W77" s="78"/>
      <c r="X77" s="78"/>
      <c r="Y77" s="391"/>
      <c r="Z77" s="369"/>
      <c r="AA77" s="90"/>
    </row>
    <row r="78" spans="4:27" ht="20.100000000000001" customHeight="1" x14ac:dyDescent="0.2">
      <c r="D78" s="392"/>
      <c r="E78" s="78"/>
      <c r="F78" s="105"/>
      <c r="G78" s="370"/>
      <c r="H78" s="79"/>
      <c r="I78" s="359"/>
      <c r="J78" s="360"/>
      <c r="K78" s="361"/>
      <c r="L78" s="360"/>
      <c r="M78" s="362"/>
      <c r="N78" s="363"/>
      <c r="O78" s="363"/>
      <c r="P78" s="363"/>
      <c r="Q78" s="371"/>
      <c r="R78" s="102" t="str">
        <f t="shared" si="5"/>
        <v/>
      </c>
      <c r="S78" s="254" t="str">
        <f t="shared" si="3"/>
        <v/>
      </c>
      <c r="T78" s="83"/>
      <c r="U78" s="254" t="str">
        <f t="shared" si="4"/>
        <v/>
      </c>
      <c r="V78" s="255"/>
      <c r="W78" s="78"/>
      <c r="X78" s="78"/>
      <c r="Y78" s="391"/>
      <c r="Z78" s="369"/>
      <c r="AA78" s="90"/>
    </row>
    <row r="79" spans="4:27" ht="20.100000000000001" customHeight="1" x14ac:dyDescent="0.2">
      <c r="D79" s="392"/>
      <c r="E79" s="78"/>
      <c r="F79" s="105"/>
      <c r="G79" s="370"/>
      <c r="H79" s="79"/>
      <c r="I79" s="359"/>
      <c r="J79" s="360"/>
      <c r="K79" s="361"/>
      <c r="L79" s="360"/>
      <c r="M79" s="362"/>
      <c r="N79" s="363"/>
      <c r="O79" s="363"/>
      <c r="P79" s="363"/>
      <c r="Q79" s="371"/>
      <c r="R79" s="102" t="str">
        <f t="shared" si="5"/>
        <v/>
      </c>
      <c r="S79" s="254" t="str">
        <f t="shared" si="3"/>
        <v/>
      </c>
      <c r="T79" s="83"/>
      <c r="U79" s="254" t="str">
        <f t="shared" si="4"/>
        <v/>
      </c>
      <c r="V79" s="255"/>
      <c r="W79" s="78"/>
      <c r="X79" s="78"/>
      <c r="Y79" s="391"/>
      <c r="Z79" s="369"/>
      <c r="AA79" s="90"/>
    </row>
    <row r="80" spans="4:27" ht="20.100000000000001" customHeight="1" x14ac:dyDescent="0.2">
      <c r="D80" s="392"/>
      <c r="E80" s="78"/>
      <c r="F80" s="105"/>
      <c r="G80" s="370"/>
      <c r="H80" s="79"/>
      <c r="I80" s="359"/>
      <c r="J80" s="360"/>
      <c r="K80" s="361"/>
      <c r="L80" s="360"/>
      <c r="M80" s="362"/>
      <c r="N80" s="363"/>
      <c r="O80" s="363"/>
      <c r="P80" s="363"/>
      <c r="Q80" s="371"/>
      <c r="R80" s="102" t="str">
        <f t="shared" si="5"/>
        <v/>
      </c>
      <c r="S80" s="254" t="str">
        <f t="shared" si="3"/>
        <v/>
      </c>
      <c r="T80" s="83"/>
      <c r="U80" s="254" t="str">
        <f t="shared" si="4"/>
        <v/>
      </c>
      <c r="V80" s="255"/>
      <c r="W80" s="78"/>
      <c r="X80" s="78"/>
      <c r="Y80" s="391"/>
      <c r="Z80" s="369"/>
      <c r="AA80" s="90"/>
    </row>
    <row r="81" spans="4:27" ht="20.100000000000001" customHeight="1" x14ac:dyDescent="0.2">
      <c r="D81" s="392"/>
      <c r="E81" s="78"/>
      <c r="F81" s="105"/>
      <c r="G81" s="370"/>
      <c r="H81" s="79"/>
      <c r="I81" s="359"/>
      <c r="J81" s="360"/>
      <c r="K81" s="361"/>
      <c r="L81" s="360"/>
      <c r="M81" s="360"/>
      <c r="N81" s="363"/>
      <c r="O81" s="363"/>
      <c r="P81" s="363"/>
      <c r="Q81" s="371"/>
      <c r="R81" s="102" t="str">
        <f t="shared" si="5"/>
        <v/>
      </c>
      <c r="S81" s="254" t="str">
        <f t="shared" si="3"/>
        <v/>
      </c>
      <c r="T81" s="83"/>
      <c r="U81" s="254" t="str">
        <f t="shared" si="4"/>
        <v/>
      </c>
      <c r="V81" s="255"/>
      <c r="W81" s="78"/>
      <c r="X81" s="78"/>
      <c r="Y81" s="391"/>
      <c r="Z81" s="369"/>
      <c r="AA81" s="90"/>
    </row>
    <row r="82" spans="4:27" ht="20.100000000000001" customHeight="1" x14ac:dyDescent="0.2">
      <c r="D82" s="392"/>
      <c r="E82" s="78"/>
      <c r="F82" s="105"/>
      <c r="G82" s="370"/>
      <c r="H82" s="79"/>
      <c r="I82" s="359"/>
      <c r="J82" s="360"/>
      <c r="K82" s="361"/>
      <c r="L82" s="360"/>
      <c r="M82" s="360"/>
      <c r="N82" s="363"/>
      <c r="O82" s="363"/>
      <c r="P82" s="363"/>
      <c r="Q82" s="371"/>
      <c r="R82" s="102" t="str">
        <f t="shared" si="5"/>
        <v/>
      </c>
      <c r="S82" s="254" t="str">
        <f t="shared" si="3"/>
        <v/>
      </c>
      <c r="T82" s="83"/>
      <c r="U82" s="254" t="str">
        <f t="shared" si="4"/>
        <v/>
      </c>
      <c r="V82" s="255"/>
      <c r="W82" s="78"/>
      <c r="X82" s="78"/>
      <c r="Y82" s="391"/>
      <c r="Z82" s="369"/>
      <c r="AA82" s="90"/>
    </row>
    <row r="83" spans="4:27" ht="20.100000000000001" customHeight="1" x14ac:dyDescent="0.2">
      <c r="D83" s="392"/>
      <c r="E83" s="78"/>
      <c r="F83" s="105"/>
      <c r="G83" s="370"/>
      <c r="H83" s="79"/>
      <c r="I83" s="359"/>
      <c r="J83" s="360"/>
      <c r="K83" s="361"/>
      <c r="L83" s="360"/>
      <c r="M83" s="360"/>
      <c r="N83" s="363"/>
      <c r="O83" s="363"/>
      <c r="P83" s="363"/>
      <c r="Q83" s="371"/>
      <c r="R83" s="102" t="str">
        <f t="shared" si="5"/>
        <v/>
      </c>
      <c r="S83" s="254" t="str">
        <f t="shared" si="3"/>
        <v/>
      </c>
      <c r="T83" s="83"/>
      <c r="U83" s="254" t="str">
        <f t="shared" si="4"/>
        <v/>
      </c>
      <c r="V83" s="255"/>
      <c r="W83" s="78"/>
      <c r="X83" s="78"/>
      <c r="Y83" s="391"/>
      <c r="Z83" s="369"/>
      <c r="AA83" s="90"/>
    </row>
    <row r="84" spans="4:27" ht="20.100000000000001" customHeight="1" x14ac:dyDescent="0.2">
      <c r="D84" s="392"/>
      <c r="E84" s="78"/>
      <c r="F84" s="105"/>
      <c r="G84" s="370"/>
      <c r="H84" s="79"/>
      <c r="I84" s="359"/>
      <c r="J84" s="360"/>
      <c r="K84" s="361"/>
      <c r="L84" s="360"/>
      <c r="M84" s="360"/>
      <c r="N84" s="363"/>
      <c r="O84" s="363"/>
      <c r="P84" s="363"/>
      <c r="Q84" s="371"/>
      <c r="R84" s="102" t="str">
        <f t="shared" si="5"/>
        <v/>
      </c>
      <c r="S84" s="254" t="str">
        <f t="shared" si="3"/>
        <v/>
      </c>
      <c r="T84" s="83"/>
      <c r="U84" s="254" t="str">
        <f t="shared" si="4"/>
        <v/>
      </c>
      <c r="V84" s="255"/>
      <c r="W84" s="78"/>
      <c r="X84" s="78"/>
      <c r="Y84" s="391"/>
      <c r="Z84" s="369"/>
      <c r="AA84" s="90"/>
    </row>
    <row r="85" spans="4:27" ht="20.100000000000001" customHeight="1" x14ac:dyDescent="0.2">
      <c r="D85" s="392"/>
      <c r="E85" s="78"/>
      <c r="F85" s="374"/>
      <c r="G85" s="374"/>
      <c r="H85" s="374"/>
      <c r="I85" s="370"/>
      <c r="J85" s="374"/>
      <c r="K85" s="107"/>
      <c r="L85" s="360"/>
      <c r="M85" s="360"/>
      <c r="N85" s="363"/>
      <c r="O85" s="363"/>
      <c r="P85" s="363"/>
      <c r="Q85" s="78"/>
      <c r="R85" s="102" t="str">
        <f t="shared" si="5"/>
        <v/>
      </c>
      <c r="S85" s="254" t="str">
        <f t="shared" si="3"/>
        <v/>
      </c>
      <c r="T85" s="83"/>
      <c r="U85" s="254" t="str">
        <f t="shared" si="4"/>
        <v/>
      </c>
      <c r="V85" s="255"/>
      <c r="W85" s="78"/>
      <c r="X85" s="78"/>
      <c r="Y85" s="391"/>
      <c r="Z85" s="369"/>
      <c r="AA85" s="90"/>
    </row>
    <row r="86" spans="4:27" ht="20.100000000000001" customHeight="1" x14ac:dyDescent="0.2">
      <c r="D86" s="392"/>
      <c r="E86" s="78"/>
      <c r="F86" s="374"/>
      <c r="G86" s="374"/>
      <c r="H86" s="374"/>
      <c r="I86" s="370"/>
      <c r="J86" s="374"/>
      <c r="K86" s="107"/>
      <c r="L86" s="360"/>
      <c r="M86" s="360"/>
      <c r="N86" s="363"/>
      <c r="O86" s="363"/>
      <c r="P86" s="363"/>
      <c r="Q86" s="78"/>
      <c r="R86" s="102" t="str">
        <f t="shared" si="5"/>
        <v/>
      </c>
      <c r="S86" s="254" t="str">
        <f t="shared" si="3"/>
        <v/>
      </c>
      <c r="T86" s="83"/>
      <c r="U86" s="254" t="str">
        <f t="shared" si="4"/>
        <v/>
      </c>
      <c r="V86" s="255"/>
      <c r="W86" s="78"/>
      <c r="X86" s="78"/>
      <c r="Y86" s="391"/>
      <c r="Z86" s="369"/>
      <c r="AA86" s="90"/>
    </row>
    <row r="87" spans="4:27" ht="20.100000000000001" customHeight="1" x14ac:dyDescent="0.2">
      <c r="D87" s="392"/>
      <c r="E87" s="78"/>
      <c r="F87" s="374"/>
      <c r="G87" s="374"/>
      <c r="H87" s="374"/>
      <c r="I87" s="370"/>
      <c r="J87" s="374"/>
      <c r="K87" s="107"/>
      <c r="L87" s="360"/>
      <c r="M87" s="360"/>
      <c r="N87" s="363"/>
      <c r="O87" s="363"/>
      <c r="P87" s="363"/>
      <c r="Q87" s="78"/>
      <c r="R87" s="102" t="str">
        <f t="shared" si="5"/>
        <v/>
      </c>
      <c r="S87" s="254" t="str">
        <f t="shared" si="3"/>
        <v/>
      </c>
      <c r="T87" s="83"/>
      <c r="U87" s="254" t="str">
        <f t="shared" si="4"/>
        <v/>
      </c>
      <c r="V87" s="255"/>
      <c r="W87" s="78"/>
      <c r="X87" s="78"/>
      <c r="Y87" s="391"/>
      <c r="Z87" s="369"/>
      <c r="AA87" s="90"/>
    </row>
    <row r="88" spans="4:27" ht="20.100000000000001" customHeight="1" x14ac:dyDescent="0.2">
      <c r="D88" s="392"/>
      <c r="E88" s="78"/>
      <c r="F88" s="375"/>
      <c r="G88" s="375"/>
      <c r="H88" s="375"/>
      <c r="I88" s="370"/>
      <c r="J88" s="375"/>
      <c r="K88" s="107"/>
      <c r="L88" s="360"/>
      <c r="M88" s="360"/>
      <c r="N88" s="363"/>
      <c r="O88" s="363"/>
      <c r="P88" s="363"/>
      <c r="Q88" s="78"/>
      <c r="R88" s="102" t="str">
        <f t="shared" si="5"/>
        <v/>
      </c>
      <c r="S88" s="254" t="str">
        <f t="shared" si="3"/>
        <v/>
      </c>
      <c r="T88" s="83"/>
      <c r="U88" s="254" t="str">
        <f t="shared" si="4"/>
        <v/>
      </c>
      <c r="V88" s="255"/>
      <c r="W88" s="78"/>
      <c r="X88" s="78"/>
      <c r="Y88" s="391"/>
      <c r="Z88" s="369"/>
      <c r="AA88" s="90"/>
    </row>
    <row r="89" spans="4:27" ht="20.100000000000001" customHeight="1" x14ac:dyDescent="0.2">
      <c r="D89" s="392"/>
      <c r="E89" s="78"/>
      <c r="F89" s="393"/>
      <c r="G89" s="370"/>
      <c r="H89" s="79"/>
      <c r="I89" s="107"/>
      <c r="J89" s="360"/>
      <c r="K89" s="361"/>
      <c r="L89" s="360"/>
      <c r="M89" s="360"/>
      <c r="N89" s="78"/>
      <c r="O89" s="78"/>
      <c r="P89" s="78"/>
      <c r="Q89" s="371" t="str">
        <f t="shared" ref="Q89:Q93" si="6">IF(OR(I89="",I89="Trailer"),"",IF(I89&lt;&gt;"Trailer","X"))</f>
        <v/>
      </c>
      <c r="R89" s="102" t="str">
        <f t="shared" si="5"/>
        <v/>
      </c>
      <c r="S89" s="254" t="str">
        <f t="shared" si="3"/>
        <v/>
      </c>
      <c r="T89" s="83"/>
      <c r="U89" s="254" t="str">
        <f t="shared" si="4"/>
        <v/>
      </c>
      <c r="V89" s="255"/>
      <c r="W89" s="78"/>
      <c r="X89" s="78"/>
      <c r="Y89" s="391"/>
      <c r="Z89" s="369"/>
      <c r="AA89" s="90"/>
    </row>
    <row r="90" spans="4:27" ht="20.100000000000001" customHeight="1" x14ac:dyDescent="0.2">
      <c r="D90" s="392"/>
      <c r="E90" s="78"/>
      <c r="F90" s="393"/>
      <c r="G90" s="370"/>
      <c r="H90" s="79"/>
      <c r="I90" s="107"/>
      <c r="J90" s="360"/>
      <c r="K90" s="361"/>
      <c r="L90" s="360"/>
      <c r="M90" s="360"/>
      <c r="N90" s="78"/>
      <c r="O90" s="78"/>
      <c r="P90" s="78"/>
      <c r="Q90" s="371" t="str">
        <f t="shared" si="6"/>
        <v/>
      </c>
      <c r="R90" s="102" t="str">
        <f t="shared" si="5"/>
        <v/>
      </c>
      <c r="S90" s="254" t="str">
        <f t="shared" si="3"/>
        <v/>
      </c>
      <c r="T90" s="83"/>
      <c r="U90" s="254" t="str">
        <f t="shared" si="4"/>
        <v/>
      </c>
      <c r="V90" s="255"/>
      <c r="W90" s="78"/>
      <c r="X90" s="78"/>
      <c r="Y90" s="391"/>
      <c r="Z90" s="369"/>
      <c r="AA90" s="90"/>
    </row>
    <row r="91" spans="4:27" ht="20.100000000000001" customHeight="1" x14ac:dyDescent="0.2">
      <c r="D91" s="392"/>
      <c r="E91" s="78"/>
      <c r="F91" s="393"/>
      <c r="G91" s="370"/>
      <c r="H91" s="79"/>
      <c r="I91" s="107"/>
      <c r="J91" s="360"/>
      <c r="K91" s="361"/>
      <c r="L91" s="360"/>
      <c r="M91" s="360"/>
      <c r="N91" s="78"/>
      <c r="O91" s="78"/>
      <c r="P91" s="78"/>
      <c r="Q91" s="371" t="str">
        <f t="shared" si="6"/>
        <v/>
      </c>
      <c r="R91" s="102" t="str">
        <f t="shared" si="5"/>
        <v/>
      </c>
      <c r="S91" s="254" t="str">
        <f t="shared" si="3"/>
        <v/>
      </c>
      <c r="T91" s="83"/>
      <c r="U91" s="254" t="str">
        <f t="shared" si="4"/>
        <v/>
      </c>
      <c r="V91" s="255"/>
      <c r="W91" s="78"/>
      <c r="X91" s="78"/>
      <c r="Y91" s="391"/>
      <c r="Z91" s="369"/>
      <c r="AA91" s="90"/>
    </row>
    <row r="92" spans="4:27" ht="20.100000000000001" customHeight="1" x14ac:dyDescent="0.2">
      <c r="D92" s="392"/>
      <c r="E92" s="78"/>
      <c r="F92" s="393"/>
      <c r="G92" s="370"/>
      <c r="H92" s="79"/>
      <c r="I92" s="107"/>
      <c r="J92" s="360"/>
      <c r="K92" s="361"/>
      <c r="L92" s="360"/>
      <c r="M92" s="360"/>
      <c r="N92" s="78"/>
      <c r="O92" s="78"/>
      <c r="P92" s="78"/>
      <c r="Q92" s="371" t="str">
        <f t="shared" si="6"/>
        <v/>
      </c>
      <c r="R92" s="102" t="str">
        <f t="shared" si="5"/>
        <v/>
      </c>
      <c r="S92" s="254" t="str">
        <f t="shared" si="3"/>
        <v/>
      </c>
      <c r="T92" s="83"/>
      <c r="U92" s="254" t="str">
        <f t="shared" si="4"/>
        <v/>
      </c>
      <c r="V92" s="255"/>
      <c r="W92" s="78"/>
      <c r="X92" s="78"/>
      <c r="Y92" s="391"/>
      <c r="Z92" s="369"/>
      <c r="AA92" s="90"/>
    </row>
    <row r="93" spans="4:27" ht="20.100000000000001" customHeight="1" x14ac:dyDescent="0.2">
      <c r="D93" s="392"/>
      <c r="E93" s="78"/>
      <c r="F93" s="393"/>
      <c r="G93" s="370"/>
      <c r="H93" s="79"/>
      <c r="I93" s="107"/>
      <c r="J93" s="360"/>
      <c r="K93" s="361"/>
      <c r="L93" s="360"/>
      <c r="M93" s="360"/>
      <c r="N93" s="78"/>
      <c r="O93" s="78"/>
      <c r="P93" s="78"/>
      <c r="Q93" s="371" t="str">
        <f t="shared" si="6"/>
        <v/>
      </c>
      <c r="R93" s="102" t="str">
        <f t="shared" si="5"/>
        <v/>
      </c>
      <c r="S93" s="254" t="str">
        <f t="shared" si="3"/>
        <v/>
      </c>
      <c r="T93" s="83"/>
      <c r="U93" s="254" t="str">
        <f t="shared" si="4"/>
        <v/>
      </c>
      <c r="V93" s="255"/>
      <c r="W93" s="78"/>
      <c r="X93" s="78"/>
      <c r="Y93" s="391"/>
      <c r="Z93" s="369"/>
      <c r="AA93" s="90"/>
    </row>
    <row r="94" spans="4:27" ht="20.100000000000001" customHeight="1" x14ac:dyDescent="0.2">
      <c r="D94" s="392"/>
      <c r="E94" s="78"/>
      <c r="F94" s="393"/>
      <c r="G94" s="370"/>
      <c r="H94" s="79"/>
      <c r="I94" s="107"/>
      <c r="J94" s="360"/>
      <c r="K94" s="361"/>
      <c r="L94" s="360"/>
      <c r="M94" s="360"/>
      <c r="N94" s="78"/>
      <c r="O94" s="78"/>
      <c r="P94" s="78"/>
      <c r="Q94" s="371" t="str">
        <f t="shared" ref="Q94:Q157" si="7">IF(OR(I94="",I94="Trailer"),"",IF(I94&lt;&gt;"Trailer","X"))</f>
        <v/>
      </c>
      <c r="R94" s="102" t="str">
        <f t="shared" si="5"/>
        <v/>
      </c>
      <c r="S94" s="254" t="str">
        <f t="shared" ref="S94:S157" si="8">IF(AND(M94 ="NY",Q94="x"),"Required","")</f>
        <v/>
      </c>
      <c r="T94" s="83"/>
      <c r="U94" s="254" t="str">
        <f t="shared" ref="U94:U157" si="9">IF(AND(I94 ="Trailer",Q94="X"),"remove 'X' for AL","")</f>
        <v/>
      </c>
      <c r="V94" s="255"/>
      <c r="W94" s="78"/>
      <c r="X94" s="78"/>
      <c r="Y94" s="391"/>
      <c r="Z94" s="369"/>
      <c r="AA94" s="90"/>
    </row>
    <row r="95" spans="4:27" ht="20.100000000000001" customHeight="1" x14ac:dyDescent="0.2">
      <c r="D95" s="392"/>
      <c r="E95" s="78"/>
      <c r="F95" s="393"/>
      <c r="G95" s="370"/>
      <c r="H95" s="79"/>
      <c r="I95" s="107"/>
      <c r="J95" s="360"/>
      <c r="K95" s="361"/>
      <c r="L95" s="360"/>
      <c r="M95" s="360"/>
      <c r="N95" s="78"/>
      <c r="O95" s="78"/>
      <c r="P95" s="78"/>
      <c r="Q95" s="371" t="str">
        <f t="shared" si="7"/>
        <v/>
      </c>
      <c r="R95" s="102" t="str">
        <f t="shared" ref="R95:R158" si="10">IF(I95="","",IF(AND($R$16="X",I95&lt;&gt;"Equipment",I95&lt;&gt;"Dealer Plate"),"X",IF(AND($R$18="X",I95&lt;&gt;"Trailer",I95&lt;&gt;"Equipment",I95&lt;&gt;"Dealer Plate"),"X",IF(AND($R$19="X",I95&lt;&gt;"Trailer",I95&lt;&gt;"Equipment",I95&lt;&gt;"Dealer Plate",V95="Yes"),"X",IF(AND($R$20="X",I95&lt;&gt;"Equipment",I95&lt;&gt;"Dealer Plate",F95&gt;=$U$20),"X",IF(AND($R$21="X",I95&lt;&gt;"Trailer",I95&lt;&gt;"Equipment",I95&lt;&gt;"Dealer Plate",F95&gt;=$U$21),"X",""))))))</f>
        <v/>
      </c>
      <c r="S95" s="254" t="str">
        <f t="shared" si="8"/>
        <v/>
      </c>
      <c r="T95" s="83"/>
      <c r="U95" s="254" t="str">
        <f t="shared" si="9"/>
        <v/>
      </c>
      <c r="V95" s="255"/>
      <c r="W95" s="78"/>
      <c r="X95" s="78"/>
      <c r="Y95" s="391"/>
      <c r="Z95" s="369"/>
      <c r="AA95" s="90"/>
    </row>
    <row r="96" spans="4:27" ht="20.100000000000001" customHeight="1" x14ac:dyDescent="0.2">
      <c r="D96" s="392"/>
      <c r="E96" s="78"/>
      <c r="F96" s="393"/>
      <c r="G96" s="370"/>
      <c r="H96" s="79"/>
      <c r="I96" s="107"/>
      <c r="J96" s="360"/>
      <c r="K96" s="361"/>
      <c r="L96" s="360"/>
      <c r="M96" s="360"/>
      <c r="N96" s="78"/>
      <c r="O96" s="78"/>
      <c r="P96" s="78"/>
      <c r="Q96" s="371" t="str">
        <f t="shared" si="7"/>
        <v/>
      </c>
      <c r="R96" s="102" t="str">
        <f t="shared" si="10"/>
        <v/>
      </c>
      <c r="S96" s="254" t="str">
        <f t="shared" si="8"/>
        <v/>
      </c>
      <c r="T96" s="83"/>
      <c r="U96" s="254" t="str">
        <f t="shared" si="9"/>
        <v/>
      </c>
      <c r="V96" s="255"/>
      <c r="W96" s="78"/>
      <c r="X96" s="78"/>
      <c r="Y96" s="391"/>
      <c r="Z96" s="369"/>
      <c r="AA96" s="90"/>
    </row>
    <row r="97" spans="4:27" ht="20.100000000000001" customHeight="1" x14ac:dyDescent="0.2">
      <c r="D97" s="392"/>
      <c r="E97" s="78"/>
      <c r="F97" s="393"/>
      <c r="G97" s="370"/>
      <c r="H97" s="79"/>
      <c r="I97" s="107"/>
      <c r="J97" s="360"/>
      <c r="K97" s="361"/>
      <c r="L97" s="360"/>
      <c r="M97" s="360"/>
      <c r="N97" s="78"/>
      <c r="O97" s="78"/>
      <c r="P97" s="78"/>
      <c r="Q97" s="371" t="str">
        <f t="shared" si="7"/>
        <v/>
      </c>
      <c r="R97" s="102" t="str">
        <f t="shared" si="10"/>
        <v/>
      </c>
      <c r="S97" s="254" t="str">
        <f t="shared" si="8"/>
        <v/>
      </c>
      <c r="T97" s="83"/>
      <c r="U97" s="254" t="str">
        <f t="shared" si="9"/>
        <v/>
      </c>
      <c r="V97" s="255"/>
      <c r="W97" s="78"/>
      <c r="X97" s="78"/>
      <c r="Y97" s="391"/>
      <c r="Z97" s="369"/>
      <c r="AA97" s="90"/>
    </row>
    <row r="98" spans="4:27" ht="20.100000000000001" customHeight="1" x14ac:dyDescent="0.2">
      <c r="D98" s="392"/>
      <c r="E98" s="78"/>
      <c r="F98" s="393"/>
      <c r="G98" s="370"/>
      <c r="H98" s="79"/>
      <c r="I98" s="107"/>
      <c r="J98" s="360"/>
      <c r="K98" s="361"/>
      <c r="L98" s="360"/>
      <c r="M98" s="360"/>
      <c r="N98" s="78"/>
      <c r="O98" s="78"/>
      <c r="P98" s="78"/>
      <c r="Q98" s="371" t="str">
        <f t="shared" si="7"/>
        <v/>
      </c>
      <c r="R98" s="102" t="str">
        <f t="shared" si="10"/>
        <v/>
      </c>
      <c r="S98" s="254" t="str">
        <f t="shared" si="8"/>
        <v/>
      </c>
      <c r="T98" s="83"/>
      <c r="U98" s="254" t="str">
        <f t="shared" si="9"/>
        <v/>
      </c>
      <c r="V98" s="255"/>
      <c r="W98" s="78"/>
      <c r="X98" s="78"/>
      <c r="Y98" s="391"/>
      <c r="Z98" s="369"/>
      <c r="AA98" s="90"/>
    </row>
    <row r="99" spans="4:27" ht="20.100000000000001" customHeight="1" x14ac:dyDescent="0.2">
      <c r="D99" s="392"/>
      <c r="E99" s="78"/>
      <c r="F99" s="393"/>
      <c r="G99" s="370"/>
      <c r="H99" s="79"/>
      <c r="I99" s="107"/>
      <c r="J99" s="360"/>
      <c r="K99" s="361"/>
      <c r="L99" s="360"/>
      <c r="M99" s="360"/>
      <c r="N99" s="78"/>
      <c r="O99" s="78"/>
      <c r="P99" s="78"/>
      <c r="Q99" s="371" t="str">
        <f t="shared" si="7"/>
        <v/>
      </c>
      <c r="R99" s="102" t="str">
        <f t="shared" si="10"/>
        <v/>
      </c>
      <c r="S99" s="254" t="str">
        <f t="shared" si="8"/>
        <v/>
      </c>
      <c r="T99" s="83"/>
      <c r="U99" s="254" t="str">
        <f t="shared" si="9"/>
        <v/>
      </c>
      <c r="V99" s="255"/>
      <c r="W99" s="78"/>
      <c r="X99" s="78"/>
      <c r="Y99" s="391"/>
      <c r="Z99" s="369"/>
      <c r="AA99" s="90"/>
    </row>
    <row r="100" spans="4:27" ht="20.100000000000001" customHeight="1" x14ac:dyDescent="0.2">
      <c r="D100" s="392"/>
      <c r="E100" s="78"/>
      <c r="F100" s="393"/>
      <c r="G100" s="370"/>
      <c r="H100" s="79"/>
      <c r="I100" s="107"/>
      <c r="J100" s="360"/>
      <c r="K100" s="361"/>
      <c r="L100" s="360"/>
      <c r="M100" s="360"/>
      <c r="N100" s="78"/>
      <c r="O100" s="78"/>
      <c r="P100" s="78"/>
      <c r="Q100" s="371" t="str">
        <f t="shared" si="7"/>
        <v/>
      </c>
      <c r="R100" s="102" t="str">
        <f t="shared" si="10"/>
        <v/>
      </c>
      <c r="S100" s="254" t="str">
        <f t="shared" si="8"/>
        <v/>
      </c>
      <c r="T100" s="83"/>
      <c r="U100" s="254" t="str">
        <f t="shared" si="9"/>
        <v/>
      </c>
      <c r="V100" s="255"/>
      <c r="W100" s="78"/>
      <c r="X100" s="78"/>
      <c r="Y100" s="391"/>
      <c r="Z100" s="369"/>
      <c r="AA100" s="90"/>
    </row>
    <row r="101" spans="4:27" ht="20.100000000000001" customHeight="1" x14ac:dyDescent="0.2">
      <c r="D101" s="392"/>
      <c r="E101" s="78"/>
      <c r="F101" s="393"/>
      <c r="G101" s="370"/>
      <c r="H101" s="79"/>
      <c r="I101" s="107"/>
      <c r="J101" s="360"/>
      <c r="K101" s="361"/>
      <c r="L101" s="360"/>
      <c r="M101" s="360"/>
      <c r="N101" s="78"/>
      <c r="O101" s="78"/>
      <c r="P101" s="78"/>
      <c r="Q101" s="371" t="str">
        <f t="shared" si="7"/>
        <v/>
      </c>
      <c r="R101" s="102" t="str">
        <f t="shared" si="10"/>
        <v/>
      </c>
      <c r="S101" s="254" t="str">
        <f t="shared" si="8"/>
        <v/>
      </c>
      <c r="T101" s="83"/>
      <c r="U101" s="254" t="str">
        <f t="shared" si="9"/>
        <v/>
      </c>
      <c r="V101" s="255"/>
      <c r="W101" s="78"/>
      <c r="X101" s="78"/>
      <c r="Y101" s="391"/>
      <c r="Z101" s="369"/>
      <c r="AA101" s="90"/>
    </row>
    <row r="102" spans="4:27" ht="20.100000000000001" customHeight="1" x14ac:dyDescent="0.2">
      <c r="D102" s="392"/>
      <c r="E102" s="78"/>
      <c r="F102" s="393"/>
      <c r="G102" s="370"/>
      <c r="H102" s="79"/>
      <c r="I102" s="107"/>
      <c r="J102" s="360"/>
      <c r="K102" s="361"/>
      <c r="L102" s="360"/>
      <c r="M102" s="360"/>
      <c r="N102" s="78"/>
      <c r="O102" s="78"/>
      <c r="P102" s="78"/>
      <c r="Q102" s="371" t="str">
        <f t="shared" si="7"/>
        <v/>
      </c>
      <c r="R102" s="102" t="str">
        <f t="shared" si="10"/>
        <v/>
      </c>
      <c r="S102" s="254" t="str">
        <f t="shared" si="8"/>
        <v/>
      </c>
      <c r="T102" s="83"/>
      <c r="U102" s="254" t="str">
        <f t="shared" si="9"/>
        <v/>
      </c>
      <c r="V102" s="255"/>
      <c r="W102" s="78"/>
      <c r="X102" s="78"/>
      <c r="Y102" s="391"/>
      <c r="Z102" s="369"/>
      <c r="AA102" s="90"/>
    </row>
    <row r="103" spans="4:27" ht="20.100000000000001" customHeight="1" x14ac:dyDescent="0.2">
      <c r="D103" s="392"/>
      <c r="E103" s="78"/>
      <c r="F103" s="393"/>
      <c r="G103" s="370"/>
      <c r="H103" s="79"/>
      <c r="I103" s="107"/>
      <c r="J103" s="360"/>
      <c r="K103" s="361"/>
      <c r="L103" s="360"/>
      <c r="M103" s="360"/>
      <c r="N103" s="78"/>
      <c r="O103" s="78"/>
      <c r="P103" s="78"/>
      <c r="Q103" s="371" t="str">
        <f t="shared" si="7"/>
        <v/>
      </c>
      <c r="R103" s="102" t="str">
        <f t="shared" si="10"/>
        <v/>
      </c>
      <c r="S103" s="254" t="str">
        <f t="shared" si="8"/>
        <v/>
      </c>
      <c r="T103" s="83"/>
      <c r="U103" s="254" t="str">
        <f t="shared" si="9"/>
        <v/>
      </c>
      <c r="V103" s="255"/>
      <c r="W103" s="78"/>
      <c r="X103" s="78"/>
      <c r="Y103" s="391"/>
      <c r="Z103" s="369"/>
      <c r="AA103" s="90"/>
    </row>
    <row r="104" spans="4:27" ht="20.100000000000001" customHeight="1" x14ac:dyDescent="0.2">
      <c r="D104" s="392"/>
      <c r="E104" s="78"/>
      <c r="F104" s="393"/>
      <c r="G104" s="370"/>
      <c r="H104" s="79"/>
      <c r="I104" s="107"/>
      <c r="J104" s="360"/>
      <c r="K104" s="361"/>
      <c r="L104" s="360"/>
      <c r="M104" s="360"/>
      <c r="N104" s="78"/>
      <c r="O104" s="78"/>
      <c r="P104" s="78"/>
      <c r="Q104" s="371" t="str">
        <f t="shared" si="7"/>
        <v/>
      </c>
      <c r="R104" s="102" t="str">
        <f t="shared" si="10"/>
        <v/>
      </c>
      <c r="S104" s="254" t="str">
        <f t="shared" si="8"/>
        <v/>
      </c>
      <c r="T104" s="83"/>
      <c r="U104" s="254" t="str">
        <f t="shared" si="9"/>
        <v/>
      </c>
      <c r="V104" s="255"/>
      <c r="W104" s="78"/>
      <c r="X104" s="78"/>
      <c r="Y104" s="391"/>
      <c r="Z104" s="369"/>
      <c r="AA104" s="90"/>
    </row>
    <row r="105" spans="4:27" ht="20.100000000000001" customHeight="1" x14ac:dyDescent="0.2">
      <c r="D105" s="392"/>
      <c r="E105" s="78"/>
      <c r="F105" s="393"/>
      <c r="G105" s="370"/>
      <c r="H105" s="79"/>
      <c r="I105" s="107"/>
      <c r="J105" s="360"/>
      <c r="K105" s="361"/>
      <c r="L105" s="360"/>
      <c r="M105" s="360"/>
      <c r="N105" s="78"/>
      <c r="O105" s="78"/>
      <c r="P105" s="78"/>
      <c r="Q105" s="371" t="str">
        <f t="shared" si="7"/>
        <v/>
      </c>
      <c r="R105" s="102" t="str">
        <f t="shared" si="10"/>
        <v/>
      </c>
      <c r="S105" s="254" t="str">
        <f t="shared" si="8"/>
        <v/>
      </c>
      <c r="T105" s="83"/>
      <c r="U105" s="254" t="str">
        <f t="shared" si="9"/>
        <v/>
      </c>
      <c r="V105" s="255"/>
      <c r="W105" s="78"/>
      <c r="X105" s="78"/>
      <c r="Y105" s="391"/>
      <c r="Z105" s="369"/>
      <c r="AA105" s="90"/>
    </row>
    <row r="106" spans="4:27" ht="20.100000000000001" customHeight="1" x14ac:dyDescent="0.2">
      <c r="D106" s="392"/>
      <c r="E106" s="78"/>
      <c r="F106" s="393"/>
      <c r="G106" s="370"/>
      <c r="H106" s="79"/>
      <c r="I106" s="107"/>
      <c r="J106" s="360"/>
      <c r="K106" s="361"/>
      <c r="L106" s="360"/>
      <c r="M106" s="360"/>
      <c r="N106" s="78"/>
      <c r="O106" s="78"/>
      <c r="P106" s="78"/>
      <c r="Q106" s="371" t="str">
        <f t="shared" si="7"/>
        <v/>
      </c>
      <c r="R106" s="102" t="str">
        <f t="shared" si="10"/>
        <v/>
      </c>
      <c r="S106" s="254" t="str">
        <f t="shared" si="8"/>
        <v/>
      </c>
      <c r="T106" s="83"/>
      <c r="U106" s="254" t="str">
        <f t="shared" si="9"/>
        <v/>
      </c>
      <c r="V106" s="255"/>
      <c r="W106" s="78"/>
      <c r="X106" s="78"/>
      <c r="Y106" s="391"/>
      <c r="Z106" s="369"/>
      <c r="AA106" s="90"/>
    </row>
    <row r="107" spans="4:27" ht="20.100000000000001" customHeight="1" x14ac:dyDescent="0.2">
      <c r="D107" s="392"/>
      <c r="E107" s="78"/>
      <c r="F107" s="393"/>
      <c r="G107" s="370"/>
      <c r="H107" s="79"/>
      <c r="I107" s="107"/>
      <c r="J107" s="360"/>
      <c r="K107" s="361"/>
      <c r="L107" s="360"/>
      <c r="M107" s="360"/>
      <c r="N107" s="78"/>
      <c r="O107" s="78"/>
      <c r="P107" s="78"/>
      <c r="Q107" s="371" t="str">
        <f t="shared" si="7"/>
        <v/>
      </c>
      <c r="R107" s="102" t="str">
        <f t="shared" si="10"/>
        <v/>
      </c>
      <c r="S107" s="254" t="str">
        <f t="shared" si="8"/>
        <v/>
      </c>
      <c r="T107" s="83"/>
      <c r="U107" s="254" t="str">
        <f t="shared" si="9"/>
        <v/>
      </c>
      <c r="V107" s="255"/>
      <c r="W107" s="78"/>
      <c r="X107" s="78"/>
      <c r="Y107" s="391"/>
      <c r="Z107" s="369"/>
      <c r="AA107" s="90"/>
    </row>
    <row r="108" spans="4:27" ht="20.100000000000001" customHeight="1" x14ac:dyDescent="0.2">
      <c r="D108" s="392"/>
      <c r="E108" s="78"/>
      <c r="F108" s="393"/>
      <c r="G108" s="370"/>
      <c r="H108" s="79"/>
      <c r="I108" s="107"/>
      <c r="J108" s="360"/>
      <c r="K108" s="361"/>
      <c r="L108" s="360"/>
      <c r="M108" s="360"/>
      <c r="N108" s="78"/>
      <c r="O108" s="78"/>
      <c r="P108" s="78"/>
      <c r="Q108" s="371" t="str">
        <f t="shared" si="7"/>
        <v/>
      </c>
      <c r="R108" s="102" t="str">
        <f t="shared" si="10"/>
        <v/>
      </c>
      <c r="S108" s="254" t="str">
        <f t="shared" si="8"/>
        <v/>
      </c>
      <c r="T108" s="83"/>
      <c r="U108" s="254" t="str">
        <f t="shared" si="9"/>
        <v/>
      </c>
      <c r="V108" s="255"/>
      <c r="W108" s="78"/>
      <c r="X108" s="78"/>
      <c r="Y108" s="391"/>
      <c r="Z108" s="369"/>
      <c r="AA108" s="90"/>
    </row>
    <row r="109" spans="4:27" ht="20.100000000000001" customHeight="1" x14ac:dyDescent="0.2">
      <c r="D109" s="392"/>
      <c r="E109" s="78"/>
      <c r="F109" s="393"/>
      <c r="G109" s="370"/>
      <c r="H109" s="79"/>
      <c r="I109" s="107"/>
      <c r="J109" s="360"/>
      <c r="K109" s="361"/>
      <c r="L109" s="360"/>
      <c r="M109" s="360"/>
      <c r="N109" s="78"/>
      <c r="O109" s="78"/>
      <c r="P109" s="78"/>
      <c r="Q109" s="371" t="str">
        <f t="shared" si="7"/>
        <v/>
      </c>
      <c r="R109" s="102" t="str">
        <f t="shared" si="10"/>
        <v/>
      </c>
      <c r="S109" s="254" t="str">
        <f t="shared" si="8"/>
        <v/>
      </c>
      <c r="T109" s="83"/>
      <c r="U109" s="254" t="str">
        <f t="shared" si="9"/>
        <v/>
      </c>
      <c r="V109" s="255"/>
      <c r="W109" s="78"/>
      <c r="X109" s="78"/>
      <c r="Y109" s="391"/>
      <c r="Z109" s="369"/>
      <c r="AA109" s="90"/>
    </row>
    <row r="110" spans="4:27" ht="20.100000000000001" customHeight="1" x14ac:dyDescent="0.2">
      <c r="D110" s="392"/>
      <c r="E110" s="78"/>
      <c r="F110" s="393"/>
      <c r="G110" s="370"/>
      <c r="H110" s="79"/>
      <c r="I110" s="107"/>
      <c r="J110" s="360"/>
      <c r="K110" s="361"/>
      <c r="L110" s="360"/>
      <c r="M110" s="360"/>
      <c r="N110" s="78"/>
      <c r="O110" s="78"/>
      <c r="P110" s="78"/>
      <c r="Q110" s="371" t="str">
        <f t="shared" si="7"/>
        <v/>
      </c>
      <c r="R110" s="102" t="str">
        <f t="shared" si="10"/>
        <v/>
      </c>
      <c r="S110" s="254" t="str">
        <f t="shared" si="8"/>
        <v/>
      </c>
      <c r="T110" s="83"/>
      <c r="U110" s="254" t="str">
        <f t="shared" si="9"/>
        <v/>
      </c>
      <c r="V110" s="255"/>
      <c r="W110" s="78"/>
      <c r="X110" s="78"/>
      <c r="Y110" s="391"/>
      <c r="Z110" s="369"/>
      <c r="AA110" s="90"/>
    </row>
    <row r="111" spans="4:27" ht="20.100000000000001" customHeight="1" x14ac:dyDescent="0.2">
      <c r="D111" s="392"/>
      <c r="E111" s="78"/>
      <c r="F111" s="393"/>
      <c r="G111" s="370"/>
      <c r="H111" s="79"/>
      <c r="I111" s="107"/>
      <c r="J111" s="360"/>
      <c r="K111" s="361"/>
      <c r="L111" s="360"/>
      <c r="M111" s="360"/>
      <c r="N111" s="78"/>
      <c r="O111" s="78"/>
      <c r="P111" s="78"/>
      <c r="Q111" s="371" t="str">
        <f t="shared" si="7"/>
        <v/>
      </c>
      <c r="R111" s="102" t="str">
        <f t="shared" si="10"/>
        <v/>
      </c>
      <c r="S111" s="254" t="str">
        <f t="shared" si="8"/>
        <v/>
      </c>
      <c r="T111" s="83"/>
      <c r="U111" s="254" t="str">
        <f t="shared" si="9"/>
        <v/>
      </c>
      <c r="V111" s="255"/>
      <c r="W111" s="78"/>
      <c r="X111" s="78"/>
      <c r="Y111" s="391"/>
      <c r="Z111" s="369"/>
      <c r="AA111" s="90"/>
    </row>
    <row r="112" spans="4:27" ht="20.100000000000001" customHeight="1" x14ac:dyDescent="0.2">
      <c r="D112" s="392"/>
      <c r="E112" s="78"/>
      <c r="F112" s="393"/>
      <c r="G112" s="370"/>
      <c r="H112" s="79"/>
      <c r="I112" s="107"/>
      <c r="J112" s="360"/>
      <c r="K112" s="361"/>
      <c r="L112" s="360"/>
      <c r="M112" s="360"/>
      <c r="N112" s="78"/>
      <c r="O112" s="78"/>
      <c r="P112" s="78"/>
      <c r="Q112" s="371" t="str">
        <f t="shared" si="7"/>
        <v/>
      </c>
      <c r="R112" s="102" t="str">
        <f t="shared" si="10"/>
        <v/>
      </c>
      <c r="S112" s="254" t="str">
        <f t="shared" si="8"/>
        <v/>
      </c>
      <c r="T112" s="83"/>
      <c r="U112" s="254" t="str">
        <f t="shared" si="9"/>
        <v/>
      </c>
      <c r="V112" s="255"/>
      <c r="W112" s="78"/>
      <c r="X112" s="78"/>
      <c r="Y112" s="391"/>
      <c r="Z112" s="369"/>
      <c r="AA112" s="90"/>
    </row>
    <row r="113" spans="4:27" ht="20.100000000000001" customHeight="1" x14ac:dyDescent="0.2">
      <c r="D113" s="392"/>
      <c r="E113" s="78"/>
      <c r="F113" s="393"/>
      <c r="G113" s="370"/>
      <c r="H113" s="79"/>
      <c r="I113" s="107"/>
      <c r="J113" s="360"/>
      <c r="K113" s="361"/>
      <c r="L113" s="360"/>
      <c r="M113" s="360"/>
      <c r="N113" s="78"/>
      <c r="O113" s="78"/>
      <c r="P113" s="78"/>
      <c r="Q113" s="371" t="str">
        <f t="shared" si="7"/>
        <v/>
      </c>
      <c r="R113" s="102" t="str">
        <f t="shared" si="10"/>
        <v/>
      </c>
      <c r="S113" s="254" t="str">
        <f t="shared" si="8"/>
        <v/>
      </c>
      <c r="T113" s="83"/>
      <c r="U113" s="254" t="str">
        <f t="shared" si="9"/>
        <v/>
      </c>
      <c r="V113" s="255"/>
      <c r="W113" s="78"/>
      <c r="X113" s="78"/>
      <c r="Y113" s="391"/>
      <c r="Z113" s="369"/>
      <c r="AA113" s="90"/>
    </row>
    <row r="114" spans="4:27" ht="20.100000000000001" customHeight="1" x14ac:dyDescent="0.2">
      <c r="D114" s="392"/>
      <c r="E114" s="78"/>
      <c r="F114" s="393"/>
      <c r="G114" s="370"/>
      <c r="H114" s="79"/>
      <c r="I114" s="107"/>
      <c r="J114" s="360"/>
      <c r="K114" s="361"/>
      <c r="L114" s="360"/>
      <c r="M114" s="360"/>
      <c r="N114" s="78"/>
      <c r="O114" s="78"/>
      <c r="P114" s="78"/>
      <c r="Q114" s="371" t="str">
        <f t="shared" si="7"/>
        <v/>
      </c>
      <c r="R114" s="102" t="str">
        <f t="shared" si="10"/>
        <v/>
      </c>
      <c r="S114" s="254" t="str">
        <f t="shared" si="8"/>
        <v/>
      </c>
      <c r="T114" s="83"/>
      <c r="U114" s="254" t="str">
        <f t="shared" si="9"/>
        <v/>
      </c>
      <c r="V114" s="255"/>
      <c r="W114" s="78"/>
      <c r="X114" s="78"/>
      <c r="Y114" s="391"/>
      <c r="Z114" s="369"/>
      <c r="AA114" s="90"/>
    </row>
    <row r="115" spans="4:27" ht="20.100000000000001" customHeight="1" x14ac:dyDescent="0.2">
      <c r="D115" s="392"/>
      <c r="E115" s="78"/>
      <c r="F115" s="393"/>
      <c r="G115" s="370"/>
      <c r="H115" s="79"/>
      <c r="I115" s="107"/>
      <c r="J115" s="360"/>
      <c r="K115" s="361"/>
      <c r="L115" s="360"/>
      <c r="M115" s="360"/>
      <c r="N115" s="78"/>
      <c r="O115" s="78"/>
      <c r="P115" s="78"/>
      <c r="Q115" s="371" t="str">
        <f t="shared" si="7"/>
        <v/>
      </c>
      <c r="R115" s="102" t="str">
        <f t="shared" si="10"/>
        <v/>
      </c>
      <c r="S115" s="254" t="str">
        <f t="shared" si="8"/>
        <v/>
      </c>
      <c r="T115" s="83"/>
      <c r="U115" s="254" t="str">
        <f t="shared" si="9"/>
        <v/>
      </c>
      <c r="V115" s="255"/>
      <c r="W115" s="78"/>
      <c r="X115" s="78"/>
      <c r="Y115" s="391"/>
      <c r="Z115" s="369"/>
      <c r="AA115" s="90"/>
    </row>
    <row r="116" spans="4:27" ht="20.100000000000001" customHeight="1" x14ac:dyDescent="0.2">
      <c r="D116" s="392"/>
      <c r="E116" s="78"/>
      <c r="F116" s="393"/>
      <c r="G116" s="370"/>
      <c r="H116" s="79"/>
      <c r="I116" s="107"/>
      <c r="J116" s="360"/>
      <c r="K116" s="361"/>
      <c r="L116" s="360"/>
      <c r="M116" s="360"/>
      <c r="N116" s="78"/>
      <c r="O116" s="78"/>
      <c r="P116" s="78"/>
      <c r="Q116" s="371" t="str">
        <f t="shared" si="7"/>
        <v/>
      </c>
      <c r="R116" s="102" t="str">
        <f t="shared" si="10"/>
        <v/>
      </c>
      <c r="S116" s="254" t="str">
        <f t="shared" si="8"/>
        <v/>
      </c>
      <c r="T116" s="83"/>
      <c r="U116" s="254" t="str">
        <f t="shared" si="9"/>
        <v/>
      </c>
      <c r="V116" s="255"/>
      <c r="W116" s="78"/>
      <c r="X116" s="78"/>
      <c r="Y116" s="391"/>
      <c r="Z116" s="369"/>
      <c r="AA116" s="90"/>
    </row>
    <row r="117" spans="4:27" ht="20.100000000000001" customHeight="1" x14ac:dyDescent="0.2">
      <c r="D117" s="392"/>
      <c r="E117" s="78"/>
      <c r="F117" s="393"/>
      <c r="G117" s="370"/>
      <c r="H117" s="79"/>
      <c r="I117" s="107"/>
      <c r="J117" s="360"/>
      <c r="K117" s="361"/>
      <c r="L117" s="360"/>
      <c r="M117" s="360"/>
      <c r="N117" s="78"/>
      <c r="O117" s="78"/>
      <c r="P117" s="78"/>
      <c r="Q117" s="371" t="str">
        <f t="shared" si="7"/>
        <v/>
      </c>
      <c r="R117" s="102" t="str">
        <f t="shared" si="10"/>
        <v/>
      </c>
      <c r="S117" s="254" t="str">
        <f t="shared" si="8"/>
        <v/>
      </c>
      <c r="T117" s="83"/>
      <c r="U117" s="254" t="str">
        <f t="shared" si="9"/>
        <v/>
      </c>
      <c r="V117" s="255"/>
      <c r="W117" s="78"/>
      <c r="X117" s="78"/>
      <c r="Y117" s="391"/>
      <c r="Z117" s="369"/>
      <c r="AA117" s="90"/>
    </row>
    <row r="118" spans="4:27" ht="20.100000000000001" customHeight="1" x14ac:dyDescent="0.2">
      <c r="D118" s="392"/>
      <c r="E118" s="78"/>
      <c r="F118" s="393"/>
      <c r="G118" s="370"/>
      <c r="H118" s="79"/>
      <c r="I118" s="107"/>
      <c r="J118" s="360"/>
      <c r="K118" s="361"/>
      <c r="L118" s="360"/>
      <c r="M118" s="360"/>
      <c r="N118" s="78"/>
      <c r="O118" s="78"/>
      <c r="P118" s="78"/>
      <c r="Q118" s="371" t="str">
        <f t="shared" si="7"/>
        <v/>
      </c>
      <c r="R118" s="102" t="str">
        <f t="shared" si="10"/>
        <v/>
      </c>
      <c r="S118" s="254" t="str">
        <f t="shared" si="8"/>
        <v/>
      </c>
      <c r="T118" s="83"/>
      <c r="U118" s="254" t="str">
        <f t="shared" si="9"/>
        <v/>
      </c>
      <c r="V118" s="255"/>
      <c r="W118" s="78"/>
      <c r="X118" s="78"/>
      <c r="Y118" s="391"/>
      <c r="Z118" s="369"/>
      <c r="AA118" s="90"/>
    </row>
    <row r="119" spans="4:27" ht="20.100000000000001" customHeight="1" x14ac:dyDescent="0.2">
      <c r="D119" s="392"/>
      <c r="E119" s="78"/>
      <c r="F119" s="393"/>
      <c r="G119" s="370"/>
      <c r="H119" s="79"/>
      <c r="I119" s="107"/>
      <c r="J119" s="360"/>
      <c r="K119" s="361"/>
      <c r="L119" s="360"/>
      <c r="M119" s="360"/>
      <c r="N119" s="78"/>
      <c r="O119" s="78"/>
      <c r="P119" s="78"/>
      <c r="Q119" s="371" t="str">
        <f t="shared" si="7"/>
        <v/>
      </c>
      <c r="R119" s="102" t="str">
        <f t="shared" si="10"/>
        <v/>
      </c>
      <c r="S119" s="254" t="str">
        <f t="shared" si="8"/>
        <v/>
      </c>
      <c r="T119" s="83"/>
      <c r="U119" s="254" t="str">
        <f t="shared" si="9"/>
        <v/>
      </c>
      <c r="V119" s="255"/>
      <c r="W119" s="78"/>
      <c r="X119" s="78"/>
      <c r="Y119" s="391"/>
      <c r="Z119" s="369"/>
      <c r="AA119" s="90"/>
    </row>
    <row r="120" spans="4:27" ht="20.100000000000001" customHeight="1" x14ac:dyDescent="0.2">
      <c r="D120" s="392"/>
      <c r="E120" s="78"/>
      <c r="F120" s="393"/>
      <c r="G120" s="370"/>
      <c r="H120" s="79"/>
      <c r="I120" s="107"/>
      <c r="J120" s="360"/>
      <c r="K120" s="361"/>
      <c r="L120" s="360"/>
      <c r="M120" s="360"/>
      <c r="N120" s="78"/>
      <c r="O120" s="78"/>
      <c r="P120" s="78"/>
      <c r="Q120" s="371" t="str">
        <f t="shared" si="7"/>
        <v/>
      </c>
      <c r="R120" s="102" t="str">
        <f t="shared" si="10"/>
        <v/>
      </c>
      <c r="S120" s="254" t="str">
        <f t="shared" si="8"/>
        <v/>
      </c>
      <c r="T120" s="83"/>
      <c r="U120" s="254" t="str">
        <f t="shared" si="9"/>
        <v/>
      </c>
      <c r="V120" s="255"/>
      <c r="W120" s="78"/>
      <c r="X120" s="78"/>
      <c r="Y120" s="391"/>
      <c r="Z120" s="369"/>
      <c r="AA120" s="90"/>
    </row>
    <row r="121" spans="4:27" ht="20.100000000000001" customHeight="1" x14ac:dyDescent="0.2">
      <c r="D121" s="392"/>
      <c r="E121" s="78"/>
      <c r="F121" s="393"/>
      <c r="G121" s="370"/>
      <c r="H121" s="79"/>
      <c r="I121" s="107"/>
      <c r="J121" s="360"/>
      <c r="K121" s="361"/>
      <c r="L121" s="360"/>
      <c r="M121" s="360"/>
      <c r="N121" s="78"/>
      <c r="O121" s="78"/>
      <c r="P121" s="78"/>
      <c r="Q121" s="371" t="str">
        <f t="shared" si="7"/>
        <v/>
      </c>
      <c r="R121" s="102" t="str">
        <f t="shared" si="10"/>
        <v/>
      </c>
      <c r="S121" s="254" t="str">
        <f t="shared" si="8"/>
        <v/>
      </c>
      <c r="T121" s="83"/>
      <c r="U121" s="254" t="str">
        <f t="shared" si="9"/>
        <v/>
      </c>
      <c r="V121" s="255"/>
      <c r="W121" s="78"/>
      <c r="X121" s="78"/>
      <c r="Y121" s="391"/>
      <c r="Z121" s="369"/>
      <c r="AA121" s="90"/>
    </row>
    <row r="122" spans="4:27" ht="20.100000000000001" customHeight="1" x14ac:dyDescent="0.2">
      <c r="D122" s="392"/>
      <c r="E122" s="78"/>
      <c r="F122" s="393"/>
      <c r="G122" s="370"/>
      <c r="H122" s="79"/>
      <c r="I122" s="107"/>
      <c r="J122" s="360"/>
      <c r="K122" s="361"/>
      <c r="L122" s="360"/>
      <c r="M122" s="360"/>
      <c r="N122" s="78"/>
      <c r="O122" s="78"/>
      <c r="P122" s="78"/>
      <c r="Q122" s="371" t="str">
        <f t="shared" si="7"/>
        <v/>
      </c>
      <c r="R122" s="102" t="str">
        <f t="shared" si="10"/>
        <v/>
      </c>
      <c r="S122" s="254" t="str">
        <f t="shared" si="8"/>
        <v/>
      </c>
      <c r="T122" s="83"/>
      <c r="U122" s="254" t="str">
        <f t="shared" si="9"/>
        <v/>
      </c>
      <c r="V122" s="255"/>
      <c r="W122" s="78"/>
      <c r="X122" s="78"/>
      <c r="Y122" s="391"/>
      <c r="Z122" s="369"/>
      <c r="AA122" s="90"/>
    </row>
    <row r="123" spans="4:27" ht="20.100000000000001" customHeight="1" x14ac:dyDescent="0.2">
      <c r="D123" s="392"/>
      <c r="E123" s="78"/>
      <c r="F123" s="393"/>
      <c r="G123" s="370"/>
      <c r="H123" s="79"/>
      <c r="I123" s="107"/>
      <c r="J123" s="360"/>
      <c r="K123" s="361"/>
      <c r="L123" s="360"/>
      <c r="M123" s="360"/>
      <c r="N123" s="78"/>
      <c r="O123" s="78"/>
      <c r="P123" s="78"/>
      <c r="Q123" s="371" t="str">
        <f t="shared" si="7"/>
        <v/>
      </c>
      <c r="R123" s="102" t="str">
        <f t="shared" si="10"/>
        <v/>
      </c>
      <c r="S123" s="254" t="str">
        <f t="shared" si="8"/>
        <v/>
      </c>
      <c r="T123" s="83"/>
      <c r="U123" s="254" t="str">
        <f t="shared" si="9"/>
        <v/>
      </c>
      <c r="V123" s="255"/>
      <c r="W123" s="78"/>
      <c r="X123" s="78"/>
      <c r="Y123" s="391"/>
      <c r="Z123" s="369"/>
      <c r="AA123" s="90"/>
    </row>
    <row r="124" spans="4:27" ht="20.100000000000001" customHeight="1" x14ac:dyDescent="0.2">
      <c r="D124" s="392"/>
      <c r="E124" s="78"/>
      <c r="F124" s="393"/>
      <c r="G124" s="370"/>
      <c r="H124" s="79"/>
      <c r="I124" s="107"/>
      <c r="J124" s="360"/>
      <c r="K124" s="361"/>
      <c r="L124" s="360"/>
      <c r="M124" s="360"/>
      <c r="N124" s="78"/>
      <c r="O124" s="78"/>
      <c r="P124" s="78"/>
      <c r="Q124" s="371" t="str">
        <f t="shared" si="7"/>
        <v/>
      </c>
      <c r="R124" s="102" t="str">
        <f t="shared" si="10"/>
        <v/>
      </c>
      <c r="S124" s="254" t="str">
        <f t="shared" si="8"/>
        <v/>
      </c>
      <c r="T124" s="83"/>
      <c r="U124" s="254" t="str">
        <f t="shared" si="9"/>
        <v/>
      </c>
      <c r="V124" s="255"/>
      <c r="W124" s="78"/>
      <c r="X124" s="78"/>
      <c r="Y124" s="391"/>
      <c r="Z124" s="369"/>
      <c r="AA124" s="90"/>
    </row>
    <row r="125" spans="4:27" ht="20.100000000000001" customHeight="1" x14ac:dyDescent="0.2">
      <c r="D125" s="392"/>
      <c r="E125" s="78"/>
      <c r="F125" s="393"/>
      <c r="G125" s="370"/>
      <c r="H125" s="79"/>
      <c r="I125" s="107"/>
      <c r="J125" s="360"/>
      <c r="K125" s="361"/>
      <c r="L125" s="360"/>
      <c r="M125" s="360"/>
      <c r="N125" s="78"/>
      <c r="O125" s="78"/>
      <c r="P125" s="78"/>
      <c r="Q125" s="371" t="str">
        <f t="shared" si="7"/>
        <v/>
      </c>
      <c r="R125" s="102" t="str">
        <f t="shared" si="10"/>
        <v/>
      </c>
      <c r="S125" s="254" t="str">
        <f t="shared" si="8"/>
        <v/>
      </c>
      <c r="T125" s="83"/>
      <c r="U125" s="254" t="str">
        <f t="shared" si="9"/>
        <v/>
      </c>
      <c r="V125" s="255"/>
      <c r="W125" s="78"/>
      <c r="X125" s="78"/>
      <c r="Y125" s="391"/>
      <c r="Z125" s="369"/>
      <c r="AA125" s="90"/>
    </row>
    <row r="126" spans="4:27" ht="20.100000000000001" customHeight="1" x14ac:dyDescent="0.2">
      <c r="D126" s="392"/>
      <c r="E126" s="78"/>
      <c r="F126" s="393"/>
      <c r="G126" s="370"/>
      <c r="H126" s="79"/>
      <c r="I126" s="107"/>
      <c r="J126" s="360"/>
      <c r="K126" s="361"/>
      <c r="L126" s="360"/>
      <c r="M126" s="360"/>
      <c r="N126" s="78"/>
      <c r="O126" s="78"/>
      <c r="P126" s="78"/>
      <c r="Q126" s="371" t="str">
        <f t="shared" si="7"/>
        <v/>
      </c>
      <c r="R126" s="102" t="str">
        <f t="shared" si="10"/>
        <v/>
      </c>
      <c r="S126" s="254" t="str">
        <f t="shared" si="8"/>
        <v/>
      </c>
      <c r="T126" s="83"/>
      <c r="U126" s="254" t="str">
        <f t="shared" si="9"/>
        <v/>
      </c>
      <c r="V126" s="255"/>
      <c r="W126" s="78"/>
      <c r="X126" s="78"/>
      <c r="Y126" s="391"/>
      <c r="Z126" s="369"/>
      <c r="AA126" s="90"/>
    </row>
    <row r="127" spans="4:27" ht="20.100000000000001" customHeight="1" x14ac:dyDescent="0.2">
      <c r="D127" s="392"/>
      <c r="E127" s="78"/>
      <c r="F127" s="393"/>
      <c r="G127" s="370"/>
      <c r="H127" s="79"/>
      <c r="I127" s="107"/>
      <c r="J127" s="360"/>
      <c r="K127" s="361"/>
      <c r="L127" s="360"/>
      <c r="M127" s="360"/>
      <c r="N127" s="78"/>
      <c r="O127" s="78"/>
      <c r="P127" s="78"/>
      <c r="Q127" s="371" t="str">
        <f t="shared" si="7"/>
        <v/>
      </c>
      <c r="R127" s="102" t="str">
        <f t="shared" si="10"/>
        <v/>
      </c>
      <c r="S127" s="254" t="str">
        <f t="shared" si="8"/>
        <v/>
      </c>
      <c r="T127" s="83"/>
      <c r="U127" s="254" t="str">
        <f t="shared" si="9"/>
        <v/>
      </c>
      <c r="V127" s="255"/>
      <c r="W127" s="78"/>
      <c r="X127" s="78"/>
      <c r="Y127" s="391"/>
      <c r="Z127" s="369"/>
      <c r="AA127" s="90"/>
    </row>
    <row r="128" spans="4:27" ht="20.100000000000001" customHeight="1" x14ac:dyDescent="0.2">
      <c r="D128" s="392"/>
      <c r="E128" s="78"/>
      <c r="F128" s="393"/>
      <c r="G128" s="370"/>
      <c r="H128" s="79"/>
      <c r="I128" s="107"/>
      <c r="J128" s="360"/>
      <c r="K128" s="361"/>
      <c r="L128" s="360"/>
      <c r="M128" s="360"/>
      <c r="N128" s="78"/>
      <c r="O128" s="78"/>
      <c r="P128" s="78"/>
      <c r="Q128" s="371" t="str">
        <f t="shared" si="7"/>
        <v/>
      </c>
      <c r="R128" s="102" t="str">
        <f t="shared" si="10"/>
        <v/>
      </c>
      <c r="S128" s="254" t="str">
        <f t="shared" si="8"/>
        <v/>
      </c>
      <c r="T128" s="83"/>
      <c r="U128" s="254" t="str">
        <f t="shared" si="9"/>
        <v/>
      </c>
      <c r="V128" s="255"/>
      <c r="W128" s="78"/>
      <c r="X128" s="78"/>
      <c r="Y128" s="391"/>
      <c r="Z128" s="369"/>
      <c r="AA128" s="90"/>
    </row>
    <row r="129" spans="4:27" ht="20.100000000000001" customHeight="1" x14ac:dyDescent="0.2">
      <c r="D129" s="392"/>
      <c r="E129" s="78"/>
      <c r="F129" s="393"/>
      <c r="G129" s="370"/>
      <c r="H129" s="79"/>
      <c r="I129" s="107"/>
      <c r="J129" s="360"/>
      <c r="K129" s="361"/>
      <c r="L129" s="360"/>
      <c r="M129" s="360"/>
      <c r="N129" s="78"/>
      <c r="O129" s="78"/>
      <c r="P129" s="78"/>
      <c r="Q129" s="371" t="str">
        <f t="shared" si="7"/>
        <v/>
      </c>
      <c r="R129" s="102" t="str">
        <f t="shared" si="10"/>
        <v/>
      </c>
      <c r="S129" s="254" t="str">
        <f t="shared" si="8"/>
        <v/>
      </c>
      <c r="T129" s="83"/>
      <c r="U129" s="254" t="str">
        <f t="shared" si="9"/>
        <v/>
      </c>
      <c r="V129" s="255"/>
      <c r="W129" s="78"/>
      <c r="X129" s="78"/>
      <c r="Y129" s="391"/>
      <c r="Z129" s="369"/>
      <c r="AA129" s="90"/>
    </row>
    <row r="130" spans="4:27" ht="20.100000000000001" customHeight="1" x14ac:dyDescent="0.2">
      <c r="D130" s="392"/>
      <c r="E130" s="78"/>
      <c r="F130" s="393"/>
      <c r="G130" s="370"/>
      <c r="H130" s="79"/>
      <c r="I130" s="107"/>
      <c r="J130" s="80"/>
      <c r="K130" s="81"/>
      <c r="L130" s="394"/>
      <c r="M130" s="360"/>
      <c r="N130" s="78"/>
      <c r="O130" s="78"/>
      <c r="P130" s="78"/>
      <c r="Q130" s="371" t="str">
        <f t="shared" si="7"/>
        <v/>
      </c>
      <c r="R130" s="102" t="str">
        <f t="shared" si="10"/>
        <v/>
      </c>
      <c r="S130" s="254" t="str">
        <f t="shared" si="8"/>
        <v/>
      </c>
      <c r="T130" s="83"/>
      <c r="U130" s="254" t="str">
        <f t="shared" si="9"/>
        <v/>
      </c>
      <c r="V130" s="255"/>
      <c r="W130" s="78"/>
      <c r="X130" s="78"/>
      <c r="Y130" s="391"/>
      <c r="Z130" s="369"/>
      <c r="AA130" s="90"/>
    </row>
    <row r="131" spans="4:27" ht="20.100000000000001" customHeight="1" x14ac:dyDescent="0.2">
      <c r="D131" s="392"/>
      <c r="E131" s="78"/>
      <c r="F131" s="393"/>
      <c r="G131" s="370"/>
      <c r="H131" s="79"/>
      <c r="I131" s="107"/>
      <c r="J131" s="80"/>
      <c r="K131" s="81"/>
      <c r="L131" s="394"/>
      <c r="M131" s="360"/>
      <c r="N131" s="78"/>
      <c r="O131" s="78"/>
      <c r="P131" s="78"/>
      <c r="Q131" s="371" t="str">
        <f t="shared" si="7"/>
        <v/>
      </c>
      <c r="R131" s="102" t="str">
        <f t="shared" si="10"/>
        <v/>
      </c>
      <c r="S131" s="254" t="str">
        <f t="shared" si="8"/>
        <v/>
      </c>
      <c r="T131" s="83"/>
      <c r="U131" s="254" t="str">
        <f t="shared" si="9"/>
        <v/>
      </c>
      <c r="V131" s="255"/>
      <c r="W131" s="78"/>
      <c r="X131" s="78"/>
      <c r="Y131" s="391"/>
      <c r="Z131" s="369"/>
      <c r="AA131" s="90"/>
    </row>
    <row r="132" spans="4:27" ht="20.100000000000001" customHeight="1" x14ac:dyDescent="0.2">
      <c r="D132" s="392"/>
      <c r="E132" s="78"/>
      <c r="F132" s="393"/>
      <c r="G132" s="370"/>
      <c r="H132" s="79"/>
      <c r="I132" s="107"/>
      <c r="J132" s="80"/>
      <c r="K132" s="81"/>
      <c r="L132" s="394"/>
      <c r="M132" s="360"/>
      <c r="N132" s="78"/>
      <c r="O132" s="78"/>
      <c r="P132" s="78"/>
      <c r="Q132" s="371" t="str">
        <f t="shared" si="7"/>
        <v/>
      </c>
      <c r="R132" s="102" t="str">
        <f t="shared" si="10"/>
        <v/>
      </c>
      <c r="S132" s="254" t="str">
        <f t="shared" si="8"/>
        <v/>
      </c>
      <c r="T132" s="83"/>
      <c r="U132" s="254" t="str">
        <f t="shared" si="9"/>
        <v/>
      </c>
      <c r="V132" s="255"/>
      <c r="W132" s="78"/>
      <c r="X132" s="78"/>
      <c r="Y132" s="391"/>
      <c r="Z132" s="369"/>
      <c r="AA132" s="90"/>
    </row>
    <row r="133" spans="4:27" ht="20.100000000000001" customHeight="1" x14ac:dyDescent="0.2">
      <c r="D133" s="392"/>
      <c r="E133" s="78"/>
      <c r="F133" s="393"/>
      <c r="G133" s="370"/>
      <c r="H133" s="79"/>
      <c r="I133" s="107"/>
      <c r="J133" s="80"/>
      <c r="K133" s="81"/>
      <c r="L133" s="394"/>
      <c r="M133" s="360"/>
      <c r="N133" s="78"/>
      <c r="O133" s="78"/>
      <c r="P133" s="78"/>
      <c r="Q133" s="371" t="str">
        <f t="shared" si="7"/>
        <v/>
      </c>
      <c r="R133" s="102" t="str">
        <f t="shared" si="10"/>
        <v/>
      </c>
      <c r="S133" s="254" t="str">
        <f t="shared" si="8"/>
        <v/>
      </c>
      <c r="T133" s="83"/>
      <c r="U133" s="254" t="str">
        <f t="shared" si="9"/>
        <v/>
      </c>
      <c r="V133" s="255"/>
      <c r="W133" s="78"/>
      <c r="X133" s="78"/>
      <c r="Y133" s="391"/>
      <c r="Z133" s="369"/>
      <c r="AA133" s="90"/>
    </row>
    <row r="134" spans="4:27" ht="20.100000000000001" customHeight="1" x14ac:dyDescent="0.2">
      <c r="D134" s="392"/>
      <c r="E134" s="78"/>
      <c r="F134" s="393"/>
      <c r="G134" s="370"/>
      <c r="H134" s="79"/>
      <c r="I134" s="107"/>
      <c r="J134" s="80"/>
      <c r="K134" s="81"/>
      <c r="L134" s="394"/>
      <c r="M134" s="360"/>
      <c r="N134" s="78"/>
      <c r="O134" s="78"/>
      <c r="P134" s="78"/>
      <c r="Q134" s="371" t="str">
        <f t="shared" si="7"/>
        <v/>
      </c>
      <c r="R134" s="102" t="str">
        <f t="shared" si="10"/>
        <v/>
      </c>
      <c r="S134" s="254" t="str">
        <f t="shared" si="8"/>
        <v/>
      </c>
      <c r="T134" s="83"/>
      <c r="U134" s="254" t="str">
        <f t="shared" si="9"/>
        <v/>
      </c>
      <c r="V134" s="255"/>
      <c r="W134" s="78"/>
      <c r="X134" s="78"/>
      <c r="Y134" s="391"/>
      <c r="Z134" s="369"/>
      <c r="AA134" s="90"/>
    </row>
    <row r="135" spans="4:27" ht="20.100000000000001" customHeight="1" x14ac:dyDescent="0.2">
      <c r="D135" s="392"/>
      <c r="E135" s="78"/>
      <c r="F135" s="393"/>
      <c r="G135" s="370"/>
      <c r="H135" s="79"/>
      <c r="I135" s="107"/>
      <c r="J135" s="80"/>
      <c r="K135" s="81"/>
      <c r="L135" s="394"/>
      <c r="M135" s="360"/>
      <c r="N135" s="78"/>
      <c r="O135" s="78"/>
      <c r="P135" s="78"/>
      <c r="Q135" s="371" t="str">
        <f t="shared" si="7"/>
        <v/>
      </c>
      <c r="R135" s="102" t="str">
        <f t="shared" si="10"/>
        <v/>
      </c>
      <c r="S135" s="254" t="str">
        <f t="shared" si="8"/>
        <v/>
      </c>
      <c r="T135" s="83"/>
      <c r="U135" s="254" t="str">
        <f t="shared" si="9"/>
        <v/>
      </c>
      <c r="V135" s="255"/>
      <c r="W135" s="78"/>
      <c r="X135" s="78"/>
      <c r="Y135" s="391"/>
      <c r="Z135" s="369"/>
      <c r="AA135" s="90"/>
    </row>
    <row r="136" spans="4:27" ht="20.100000000000001" customHeight="1" x14ac:dyDescent="0.2">
      <c r="D136" s="392"/>
      <c r="E136" s="78"/>
      <c r="F136" s="393"/>
      <c r="G136" s="370"/>
      <c r="H136" s="79"/>
      <c r="I136" s="107"/>
      <c r="J136" s="80"/>
      <c r="K136" s="81"/>
      <c r="L136" s="394"/>
      <c r="M136" s="360"/>
      <c r="N136" s="78"/>
      <c r="O136" s="78"/>
      <c r="P136" s="78"/>
      <c r="Q136" s="371" t="str">
        <f t="shared" si="7"/>
        <v/>
      </c>
      <c r="R136" s="102" t="str">
        <f t="shared" si="10"/>
        <v/>
      </c>
      <c r="S136" s="254" t="str">
        <f t="shared" si="8"/>
        <v/>
      </c>
      <c r="T136" s="83"/>
      <c r="U136" s="254" t="str">
        <f t="shared" si="9"/>
        <v/>
      </c>
      <c r="V136" s="255"/>
      <c r="W136" s="78"/>
      <c r="X136" s="78"/>
      <c r="Y136" s="391"/>
      <c r="Z136" s="369"/>
      <c r="AA136" s="90"/>
    </row>
    <row r="137" spans="4:27" ht="20.100000000000001" customHeight="1" x14ac:dyDescent="0.2">
      <c r="D137" s="392"/>
      <c r="E137" s="78"/>
      <c r="F137" s="393"/>
      <c r="G137" s="370"/>
      <c r="H137" s="79"/>
      <c r="I137" s="107"/>
      <c r="J137" s="80"/>
      <c r="K137" s="81"/>
      <c r="L137" s="394"/>
      <c r="M137" s="360"/>
      <c r="N137" s="78"/>
      <c r="O137" s="78"/>
      <c r="P137" s="78"/>
      <c r="Q137" s="371" t="str">
        <f t="shared" si="7"/>
        <v/>
      </c>
      <c r="R137" s="102" t="str">
        <f t="shared" si="10"/>
        <v/>
      </c>
      <c r="S137" s="254" t="str">
        <f t="shared" si="8"/>
        <v/>
      </c>
      <c r="T137" s="83"/>
      <c r="U137" s="254" t="str">
        <f t="shared" si="9"/>
        <v/>
      </c>
      <c r="V137" s="255"/>
      <c r="W137" s="78"/>
      <c r="X137" s="78"/>
      <c r="Y137" s="391"/>
      <c r="Z137" s="369"/>
      <c r="AA137" s="90"/>
    </row>
    <row r="138" spans="4:27" ht="20.100000000000001" customHeight="1" x14ac:dyDescent="0.2">
      <c r="D138" s="392"/>
      <c r="E138" s="78"/>
      <c r="F138" s="393"/>
      <c r="G138" s="370"/>
      <c r="H138" s="79"/>
      <c r="I138" s="107"/>
      <c r="J138" s="80"/>
      <c r="K138" s="81"/>
      <c r="L138" s="394"/>
      <c r="M138" s="360"/>
      <c r="N138" s="78"/>
      <c r="O138" s="78"/>
      <c r="P138" s="78"/>
      <c r="Q138" s="371" t="str">
        <f t="shared" si="7"/>
        <v/>
      </c>
      <c r="R138" s="102" t="str">
        <f t="shared" si="10"/>
        <v/>
      </c>
      <c r="S138" s="254" t="str">
        <f t="shared" si="8"/>
        <v/>
      </c>
      <c r="T138" s="83"/>
      <c r="U138" s="254" t="str">
        <f t="shared" si="9"/>
        <v/>
      </c>
      <c r="V138" s="255"/>
      <c r="W138" s="78"/>
      <c r="X138" s="78"/>
      <c r="Y138" s="391"/>
      <c r="Z138" s="369"/>
      <c r="AA138" s="90"/>
    </row>
    <row r="139" spans="4:27" ht="20.100000000000001" customHeight="1" x14ac:dyDescent="0.2">
      <c r="D139" s="392"/>
      <c r="E139" s="78"/>
      <c r="F139" s="393"/>
      <c r="G139" s="370"/>
      <c r="H139" s="79"/>
      <c r="I139" s="107"/>
      <c r="J139" s="80"/>
      <c r="K139" s="81"/>
      <c r="L139" s="394"/>
      <c r="M139" s="360"/>
      <c r="N139" s="78"/>
      <c r="O139" s="78"/>
      <c r="P139" s="78"/>
      <c r="Q139" s="371" t="str">
        <f t="shared" si="7"/>
        <v/>
      </c>
      <c r="R139" s="102" t="str">
        <f t="shared" si="10"/>
        <v/>
      </c>
      <c r="S139" s="254" t="str">
        <f t="shared" si="8"/>
        <v/>
      </c>
      <c r="T139" s="83"/>
      <c r="U139" s="254" t="str">
        <f t="shared" si="9"/>
        <v/>
      </c>
      <c r="V139" s="255"/>
      <c r="W139" s="78"/>
      <c r="X139" s="78"/>
      <c r="Y139" s="391"/>
      <c r="Z139" s="369"/>
      <c r="AA139" s="90"/>
    </row>
    <row r="140" spans="4:27" ht="20.100000000000001" customHeight="1" x14ac:dyDescent="0.2">
      <c r="D140" s="392"/>
      <c r="E140" s="78"/>
      <c r="F140" s="393"/>
      <c r="G140" s="370"/>
      <c r="H140" s="79"/>
      <c r="I140" s="107"/>
      <c r="J140" s="80"/>
      <c r="K140" s="81"/>
      <c r="L140" s="394"/>
      <c r="M140" s="360"/>
      <c r="N140" s="78"/>
      <c r="O140" s="78"/>
      <c r="P140" s="78"/>
      <c r="Q140" s="371" t="str">
        <f t="shared" si="7"/>
        <v/>
      </c>
      <c r="R140" s="102" t="str">
        <f t="shared" si="10"/>
        <v/>
      </c>
      <c r="S140" s="254" t="str">
        <f t="shared" si="8"/>
        <v/>
      </c>
      <c r="T140" s="83"/>
      <c r="U140" s="254" t="str">
        <f t="shared" si="9"/>
        <v/>
      </c>
      <c r="V140" s="255"/>
      <c r="W140" s="78"/>
      <c r="X140" s="78"/>
      <c r="Y140" s="391"/>
      <c r="Z140" s="369"/>
      <c r="AA140" s="90"/>
    </row>
    <row r="141" spans="4:27" ht="20.100000000000001" customHeight="1" x14ac:dyDescent="0.2">
      <c r="D141" s="392"/>
      <c r="E141" s="78"/>
      <c r="F141" s="393"/>
      <c r="G141" s="370"/>
      <c r="H141" s="79"/>
      <c r="I141" s="107"/>
      <c r="J141" s="80"/>
      <c r="K141" s="81"/>
      <c r="L141" s="394"/>
      <c r="M141" s="360"/>
      <c r="N141" s="78"/>
      <c r="O141" s="78"/>
      <c r="P141" s="78"/>
      <c r="Q141" s="371" t="str">
        <f t="shared" si="7"/>
        <v/>
      </c>
      <c r="R141" s="102" t="str">
        <f t="shared" si="10"/>
        <v/>
      </c>
      <c r="S141" s="254" t="str">
        <f t="shared" si="8"/>
        <v/>
      </c>
      <c r="T141" s="83"/>
      <c r="U141" s="254" t="str">
        <f t="shared" si="9"/>
        <v/>
      </c>
      <c r="V141" s="255"/>
      <c r="W141" s="78"/>
      <c r="X141" s="78"/>
      <c r="Y141" s="391"/>
      <c r="Z141" s="369"/>
      <c r="AA141" s="90"/>
    </row>
    <row r="142" spans="4:27" ht="20.100000000000001" customHeight="1" x14ac:dyDescent="0.2">
      <c r="D142" s="392"/>
      <c r="E142" s="78"/>
      <c r="F142" s="393"/>
      <c r="G142" s="370"/>
      <c r="H142" s="79"/>
      <c r="I142" s="107"/>
      <c r="J142" s="80"/>
      <c r="K142" s="81"/>
      <c r="L142" s="394"/>
      <c r="M142" s="360"/>
      <c r="N142" s="78"/>
      <c r="O142" s="78"/>
      <c r="P142" s="78"/>
      <c r="Q142" s="371" t="str">
        <f t="shared" si="7"/>
        <v/>
      </c>
      <c r="R142" s="102" t="str">
        <f t="shared" si="10"/>
        <v/>
      </c>
      <c r="S142" s="254" t="str">
        <f t="shared" si="8"/>
        <v/>
      </c>
      <c r="T142" s="83"/>
      <c r="U142" s="254" t="str">
        <f t="shared" si="9"/>
        <v/>
      </c>
      <c r="V142" s="255"/>
      <c r="W142" s="78"/>
      <c r="X142" s="78"/>
      <c r="Y142" s="391"/>
      <c r="Z142" s="369"/>
      <c r="AA142" s="90"/>
    </row>
    <row r="143" spans="4:27" ht="20.100000000000001" customHeight="1" x14ac:dyDescent="0.2">
      <c r="D143" s="392"/>
      <c r="E143" s="78"/>
      <c r="F143" s="393"/>
      <c r="G143" s="370"/>
      <c r="H143" s="79"/>
      <c r="I143" s="107"/>
      <c r="J143" s="80"/>
      <c r="K143" s="81"/>
      <c r="L143" s="394"/>
      <c r="M143" s="360"/>
      <c r="N143" s="78"/>
      <c r="O143" s="78"/>
      <c r="P143" s="78"/>
      <c r="Q143" s="371" t="str">
        <f t="shared" si="7"/>
        <v/>
      </c>
      <c r="R143" s="102" t="str">
        <f t="shared" si="10"/>
        <v/>
      </c>
      <c r="S143" s="254" t="str">
        <f t="shared" si="8"/>
        <v/>
      </c>
      <c r="T143" s="83"/>
      <c r="U143" s="254" t="str">
        <f t="shared" si="9"/>
        <v/>
      </c>
      <c r="V143" s="255"/>
      <c r="W143" s="78"/>
      <c r="X143" s="78"/>
      <c r="Y143" s="391"/>
      <c r="Z143" s="369"/>
      <c r="AA143" s="90"/>
    </row>
    <row r="144" spans="4:27" ht="20.100000000000001" customHeight="1" x14ac:dyDescent="0.2">
      <c r="D144" s="392"/>
      <c r="E144" s="78"/>
      <c r="F144" s="393"/>
      <c r="G144" s="370"/>
      <c r="H144" s="79"/>
      <c r="I144" s="107"/>
      <c r="J144" s="80"/>
      <c r="K144" s="81"/>
      <c r="L144" s="394"/>
      <c r="M144" s="360"/>
      <c r="N144" s="78"/>
      <c r="O144" s="78"/>
      <c r="P144" s="78"/>
      <c r="Q144" s="371" t="str">
        <f t="shared" si="7"/>
        <v/>
      </c>
      <c r="R144" s="102" t="str">
        <f t="shared" si="10"/>
        <v/>
      </c>
      <c r="S144" s="254" t="str">
        <f t="shared" si="8"/>
        <v/>
      </c>
      <c r="T144" s="83"/>
      <c r="U144" s="254" t="str">
        <f t="shared" si="9"/>
        <v/>
      </c>
      <c r="V144" s="255"/>
      <c r="W144" s="78"/>
      <c r="X144" s="78"/>
      <c r="Y144" s="391"/>
      <c r="Z144" s="369"/>
      <c r="AA144" s="90"/>
    </row>
    <row r="145" spans="4:27" ht="20.100000000000001" customHeight="1" x14ac:dyDescent="0.2">
      <c r="D145" s="392"/>
      <c r="E145" s="78"/>
      <c r="F145" s="393"/>
      <c r="G145" s="370"/>
      <c r="H145" s="79"/>
      <c r="I145" s="107"/>
      <c r="J145" s="80"/>
      <c r="K145" s="81"/>
      <c r="L145" s="394"/>
      <c r="M145" s="360"/>
      <c r="N145" s="78"/>
      <c r="O145" s="78"/>
      <c r="P145" s="78"/>
      <c r="Q145" s="371" t="str">
        <f t="shared" si="7"/>
        <v/>
      </c>
      <c r="R145" s="102" t="str">
        <f t="shared" si="10"/>
        <v/>
      </c>
      <c r="S145" s="254" t="str">
        <f t="shared" si="8"/>
        <v/>
      </c>
      <c r="T145" s="83"/>
      <c r="U145" s="254" t="str">
        <f t="shared" si="9"/>
        <v/>
      </c>
      <c r="V145" s="255"/>
      <c r="W145" s="78"/>
      <c r="X145" s="78"/>
      <c r="Y145" s="391"/>
      <c r="Z145" s="369"/>
      <c r="AA145" s="90"/>
    </row>
    <row r="146" spans="4:27" ht="20.100000000000001" customHeight="1" x14ac:dyDescent="0.2">
      <c r="D146" s="392"/>
      <c r="E146" s="78"/>
      <c r="F146" s="393"/>
      <c r="G146" s="370"/>
      <c r="H146" s="79"/>
      <c r="I146" s="107"/>
      <c r="J146" s="80"/>
      <c r="K146" s="81"/>
      <c r="L146" s="394"/>
      <c r="M146" s="360"/>
      <c r="N146" s="78"/>
      <c r="O146" s="78"/>
      <c r="P146" s="78"/>
      <c r="Q146" s="371" t="str">
        <f t="shared" si="7"/>
        <v/>
      </c>
      <c r="R146" s="102" t="str">
        <f t="shared" si="10"/>
        <v/>
      </c>
      <c r="S146" s="254" t="str">
        <f t="shared" si="8"/>
        <v/>
      </c>
      <c r="T146" s="83"/>
      <c r="U146" s="254" t="str">
        <f t="shared" si="9"/>
        <v/>
      </c>
      <c r="V146" s="255"/>
      <c r="W146" s="78"/>
      <c r="X146" s="78"/>
      <c r="Y146" s="391"/>
      <c r="Z146" s="369"/>
      <c r="AA146" s="90"/>
    </row>
    <row r="147" spans="4:27" ht="20.100000000000001" customHeight="1" x14ac:dyDescent="0.2">
      <c r="D147" s="392"/>
      <c r="E147" s="78"/>
      <c r="F147" s="393"/>
      <c r="G147" s="370"/>
      <c r="H147" s="79"/>
      <c r="I147" s="107"/>
      <c r="J147" s="80"/>
      <c r="K147" s="81"/>
      <c r="L147" s="394"/>
      <c r="M147" s="360"/>
      <c r="N147" s="78"/>
      <c r="O147" s="78"/>
      <c r="P147" s="78"/>
      <c r="Q147" s="371" t="str">
        <f t="shared" si="7"/>
        <v/>
      </c>
      <c r="R147" s="102" t="str">
        <f t="shared" si="10"/>
        <v/>
      </c>
      <c r="S147" s="254" t="str">
        <f t="shared" si="8"/>
        <v/>
      </c>
      <c r="T147" s="83"/>
      <c r="U147" s="254" t="str">
        <f t="shared" si="9"/>
        <v/>
      </c>
      <c r="V147" s="255"/>
      <c r="W147" s="78"/>
      <c r="X147" s="78"/>
      <c r="Y147" s="391"/>
      <c r="Z147" s="369"/>
      <c r="AA147" s="90"/>
    </row>
    <row r="148" spans="4:27" ht="20.100000000000001" customHeight="1" x14ac:dyDescent="0.2">
      <c r="D148" s="392"/>
      <c r="E148" s="78"/>
      <c r="F148" s="393"/>
      <c r="G148" s="370"/>
      <c r="H148" s="79"/>
      <c r="I148" s="107"/>
      <c r="J148" s="80"/>
      <c r="K148" s="81"/>
      <c r="L148" s="394"/>
      <c r="M148" s="360"/>
      <c r="N148" s="78"/>
      <c r="O148" s="78"/>
      <c r="P148" s="78"/>
      <c r="Q148" s="371" t="str">
        <f t="shared" si="7"/>
        <v/>
      </c>
      <c r="R148" s="102" t="str">
        <f t="shared" si="10"/>
        <v/>
      </c>
      <c r="S148" s="254" t="str">
        <f t="shared" si="8"/>
        <v/>
      </c>
      <c r="T148" s="83"/>
      <c r="U148" s="254" t="str">
        <f t="shared" si="9"/>
        <v/>
      </c>
      <c r="V148" s="255"/>
      <c r="W148" s="78"/>
      <c r="X148" s="78"/>
      <c r="Y148" s="391"/>
      <c r="Z148" s="369"/>
      <c r="AA148" s="90"/>
    </row>
    <row r="149" spans="4:27" ht="20.100000000000001" customHeight="1" x14ac:dyDescent="0.2">
      <c r="D149" s="392"/>
      <c r="E149" s="78"/>
      <c r="F149" s="393"/>
      <c r="G149" s="370"/>
      <c r="H149" s="79"/>
      <c r="I149" s="107"/>
      <c r="J149" s="80"/>
      <c r="K149" s="81"/>
      <c r="L149" s="394"/>
      <c r="M149" s="360"/>
      <c r="N149" s="78"/>
      <c r="O149" s="78"/>
      <c r="P149" s="78"/>
      <c r="Q149" s="371" t="str">
        <f t="shared" si="7"/>
        <v/>
      </c>
      <c r="R149" s="102" t="str">
        <f t="shared" si="10"/>
        <v/>
      </c>
      <c r="S149" s="254" t="str">
        <f t="shared" si="8"/>
        <v/>
      </c>
      <c r="T149" s="83"/>
      <c r="U149" s="254" t="str">
        <f t="shared" si="9"/>
        <v/>
      </c>
      <c r="V149" s="255"/>
      <c r="W149" s="78"/>
      <c r="X149" s="78"/>
      <c r="Y149" s="391"/>
      <c r="Z149" s="369"/>
      <c r="AA149" s="90"/>
    </row>
    <row r="150" spans="4:27" ht="20.100000000000001" customHeight="1" x14ac:dyDescent="0.2">
      <c r="D150" s="392"/>
      <c r="E150" s="78"/>
      <c r="F150" s="393"/>
      <c r="G150" s="370"/>
      <c r="H150" s="79"/>
      <c r="I150" s="107"/>
      <c r="J150" s="80"/>
      <c r="K150" s="81"/>
      <c r="L150" s="394"/>
      <c r="M150" s="360"/>
      <c r="N150" s="78"/>
      <c r="O150" s="78"/>
      <c r="P150" s="78"/>
      <c r="Q150" s="371" t="str">
        <f t="shared" si="7"/>
        <v/>
      </c>
      <c r="R150" s="102" t="str">
        <f t="shared" si="10"/>
        <v/>
      </c>
      <c r="S150" s="254" t="str">
        <f t="shared" si="8"/>
        <v/>
      </c>
      <c r="T150" s="83"/>
      <c r="U150" s="254" t="str">
        <f t="shared" si="9"/>
        <v/>
      </c>
      <c r="V150" s="255"/>
      <c r="W150" s="78"/>
      <c r="X150" s="78"/>
      <c r="Y150" s="391"/>
      <c r="Z150" s="369"/>
      <c r="AA150" s="90"/>
    </row>
    <row r="151" spans="4:27" ht="20.100000000000001" customHeight="1" x14ac:dyDescent="0.2">
      <c r="D151" s="392"/>
      <c r="E151" s="78"/>
      <c r="F151" s="393"/>
      <c r="G151" s="370"/>
      <c r="H151" s="79"/>
      <c r="I151" s="107"/>
      <c r="J151" s="80"/>
      <c r="K151" s="81"/>
      <c r="L151" s="394"/>
      <c r="M151" s="360"/>
      <c r="N151" s="78"/>
      <c r="O151" s="78"/>
      <c r="P151" s="78"/>
      <c r="Q151" s="371" t="str">
        <f t="shared" si="7"/>
        <v/>
      </c>
      <c r="R151" s="102" t="str">
        <f t="shared" si="10"/>
        <v/>
      </c>
      <c r="S151" s="254" t="str">
        <f t="shared" si="8"/>
        <v/>
      </c>
      <c r="T151" s="83"/>
      <c r="U151" s="254" t="str">
        <f t="shared" si="9"/>
        <v/>
      </c>
      <c r="V151" s="255"/>
      <c r="W151" s="78"/>
      <c r="X151" s="78"/>
      <c r="Y151" s="391"/>
      <c r="Z151" s="369"/>
      <c r="AA151" s="90"/>
    </row>
    <row r="152" spans="4:27" ht="20.100000000000001" customHeight="1" x14ac:dyDescent="0.2">
      <c r="D152" s="392"/>
      <c r="E152" s="78"/>
      <c r="F152" s="393"/>
      <c r="G152" s="370"/>
      <c r="H152" s="79"/>
      <c r="I152" s="107"/>
      <c r="J152" s="80"/>
      <c r="K152" s="81"/>
      <c r="L152" s="394"/>
      <c r="M152" s="360"/>
      <c r="N152" s="78"/>
      <c r="O152" s="78"/>
      <c r="P152" s="78"/>
      <c r="Q152" s="371" t="str">
        <f t="shared" si="7"/>
        <v/>
      </c>
      <c r="R152" s="102" t="str">
        <f t="shared" si="10"/>
        <v/>
      </c>
      <c r="S152" s="254" t="str">
        <f t="shared" si="8"/>
        <v/>
      </c>
      <c r="T152" s="83"/>
      <c r="U152" s="254" t="str">
        <f t="shared" si="9"/>
        <v/>
      </c>
      <c r="V152" s="255"/>
      <c r="W152" s="78"/>
      <c r="X152" s="78"/>
      <c r="Y152" s="391"/>
      <c r="Z152" s="369"/>
      <c r="AA152" s="90"/>
    </row>
    <row r="153" spans="4:27" ht="20.100000000000001" customHeight="1" x14ac:dyDescent="0.2">
      <c r="D153" s="392"/>
      <c r="E153" s="78"/>
      <c r="F153" s="393"/>
      <c r="G153" s="370"/>
      <c r="H153" s="79"/>
      <c r="I153" s="107"/>
      <c r="J153" s="80"/>
      <c r="K153" s="81"/>
      <c r="L153" s="394"/>
      <c r="M153" s="360"/>
      <c r="N153" s="78"/>
      <c r="O153" s="78"/>
      <c r="P153" s="78"/>
      <c r="Q153" s="371" t="str">
        <f t="shared" si="7"/>
        <v/>
      </c>
      <c r="R153" s="102" t="str">
        <f t="shared" si="10"/>
        <v/>
      </c>
      <c r="S153" s="254" t="str">
        <f t="shared" si="8"/>
        <v/>
      </c>
      <c r="T153" s="83"/>
      <c r="U153" s="254" t="str">
        <f t="shared" si="9"/>
        <v/>
      </c>
      <c r="V153" s="255"/>
      <c r="W153" s="78"/>
      <c r="X153" s="78"/>
      <c r="Y153" s="391"/>
      <c r="Z153" s="369"/>
      <c r="AA153" s="90"/>
    </row>
    <row r="154" spans="4:27" ht="20.100000000000001" customHeight="1" x14ac:dyDescent="0.2">
      <c r="D154" s="392"/>
      <c r="E154" s="78"/>
      <c r="F154" s="393"/>
      <c r="G154" s="370"/>
      <c r="H154" s="79"/>
      <c r="I154" s="107"/>
      <c r="J154" s="80"/>
      <c r="K154" s="81"/>
      <c r="L154" s="394"/>
      <c r="M154" s="360"/>
      <c r="N154" s="78"/>
      <c r="O154" s="78"/>
      <c r="P154" s="78"/>
      <c r="Q154" s="371" t="str">
        <f t="shared" si="7"/>
        <v/>
      </c>
      <c r="R154" s="102" t="str">
        <f t="shared" si="10"/>
        <v/>
      </c>
      <c r="S154" s="254" t="str">
        <f t="shared" si="8"/>
        <v/>
      </c>
      <c r="T154" s="83"/>
      <c r="U154" s="254" t="str">
        <f t="shared" si="9"/>
        <v/>
      </c>
      <c r="V154" s="255"/>
      <c r="W154" s="78"/>
      <c r="X154" s="78"/>
      <c r="Y154" s="391"/>
      <c r="Z154" s="369"/>
      <c r="AA154" s="90"/>
    </row>
    <row r="155" spans="4:27" ht="20.100000000000001" customHeight="1" x14ac:dyDescent="0.2">
      <c r="D155" s="392"/>
      <c r="E155" s="78"/>
      <c r="F155" s="393"/>
      <c r="G155" s="370"/>
      <c r="H155" s="79"/>
      <c r="I155" s="107"/>
      <c r="J155" s="80"/>
      <c r="K155" s="81"/>
      <c r="L155" s="394"/>
      <c r="M155" s="360"/>
      <c r="N155" s="78"/>
      <c r="O155" s="78"/>
      <c r="P155" s="78"/>
      <c r="Q155" s="371" t="str">
        <f t="shared" si="7"/>
        <v/>
      </c>
      <c r="R155" s="102" t="str">
        <f t="shared" si="10"/>
        <v/>
      </c>
      <c r="S155" s="254" t="str">
        <f t="shared" si="8"/>
        <v/>
      </c>
      <c r="T155" s="83"/>
      <c r="U155" s="254" t="str">
        <f t="shared" si="9"/>
        <v/>
      </c>
      <c r="V155" s="255"/>
      <c r="W155" s="78"/>
      <c r="X155" s="78"/>
      <c r="Y155" s="391"/>
      <c r="Z155" s="369"/>
      <c r="AA155" s="90"/>
    </row>
    <row r="156" spans="4:27" ht="20.100000000000001" customHeight="1" x14ac:dyDescent="0.2">
      <c r="D156" s="392"/>
      <c r="E156" s="78"/>
      <c r="F156" s="393"/>
      <c r="G156" s="370"/>
      <c r="H156" s="79"/>
      <c r="I156" s="107"/>
      <c r="J156" s="80"/>
      <c r="K156" s="81"/>
      <c r="L156" s="394"/>
      <c r="M156" s="360"/>
      <c r="N156" s="78"/>
      <c r="O156" s="78"/>
      <c r="P156" s="78"/>
      <c r="Q156" s="371" t="str">
        <f t="shared" si="7"/>
        <v/>
      </c>
      <c r="R156" s="102" t="str">
        <f t="shared" si="10"/>
        <v/>
      </c>
      <c r="S156" s="254" t="str">
        <f t="shared" si="8"/>
        <v/>
      </c>
      <c r="T156" s="83"/>
      <c r="U156" s="254" t="str">
        <f t="shared" si="9"/>
        <v/>
      </c>
      <c r="V156" s="255"/>
      <c r="W156" s="78"/>
      <c r="X156" s="78"/>
      <c r="Y156" s="391"/>
      <c r="Z156" s="369"/>
      <c r="AA156" s="90"/>
    </row>
    <row r="157" spans="4:27" ht="20.100000000000001" customHeight="1" x14ac:dyDescent="0.2">
      <c r="D157" s="392"/>
      <c r="E157" s="78"/>
      <c r="F157" s="393"/>
      <c r="G157" s="370"/>
      <c r="H157" s="79"/>
      <c r="I157" s="107"/>
      <c r="J157" s="80"/>
      <c r="K157" s="81"/>
      <c r="L157" s="394"/>
      <c r="M157" s="360"/>
      <c r="N157" s="78"/>
      <c r="O157" s="78"/>
      <c r="P157" s="78"/>
      <c r="Q157" s="371" t="str">
        <f t="shared" si="7"/>
        <v/>
      </c>
      <c r="R157" s="102" t="str">
        <f t="shared" si="10"/>
        <v/>
      </c>
      <c r="S157" s="254" t="str">
        <f t="shared" si="8"/>
        <v/>
      </c>
      <c r="T157" s="83"/>
      <c r="U157" s="254" t="str">
        <f t="shared" si="9"/>
        <v/>
      </c>
      <c r="V157" s="255"/>
      <c r="W157" s="78"/>
      <c r="X157" s="78"/>
      <c r="Y157" s="391"/>
      <c r="Z157" s="369"/>
      <c r="AA157" s="90"/>
    </row>
    <row r="158" spans="4:27" ht="20.100000000000001" customHeight="1" x14ac:dyDescent="0.2">
      <c r="D158" s="392"/>
      <c r="E158" s="78"/>
      <c r="F158" s="393"/>
      <c r="G158" s="370"/>
      <c r="H158" s="79"/>
      <c r="I158" s="107"/>
      <c r="J158" s="80"/>
      <c r="K158" s="81"/>
      <c r="L158" s="394"/>
      <c r="M158" s="360"/>
      <c r="N158" s="78"/>
      <c r="O158" s="78"/>
      <c r="P158" s="78"/>
      <c r="Q158" s="371" t="str">
        <f t="shared" ref="Q158:Q221" si="11">IF(OR(I158="",I158="Trailer"),"",IF(I158&lt;&gt;"Trailer","X"))</f>
        <v/>
      </c>
      <c r="R158" s="102" t="str">
        <f t="shared" si="10"/>
        <v/>
      </c>
      <c r="S158" s="254" t="str">
        <f t="shared" ref="S158:S221" si="12">IF(AND(M158 ="NY",Q158="x"),"Required","")</f>
        <v/>
      </c>
      <c r="T158" s="83"/>
      <c r="U158" s="254" t="str">
        <f t="shared" ref="U158:U221" si="13">IF(AND(I158 ="Trailer",Q158="X"),"remove 'X' for AL","")</f>
        <v/>
      </c>
      <c r="V158" s="255"/>
      <c r="W158" s="78"/>
      <c r="X158" s="78"/>
      <c r="Y158" s="391"/>
      <c r="Z158" s="369"/>
      <c r="AA158" s="90"/>
    </row>
    <row r="159" spans="4:27" ht="20.100000000000001" customHeight="1" x14ac:dyDescent="0.2">
      <c r="D159" s="392"/>
      <c r="E159" s="78"/>
      <c r="F159" s="393"/>
      <c r="G159" s="370"/>
      <c r="H159" s="79"/>
      <c r="I159" s="107"/>
      <c r="J159" s="80"/>
      <c r="K159" s="81"/>
      <c r="L159" s="394"/>
      <c r="M159" s="360"/>
      <c r="N159" s="78"/>
      <c r="O159" s="78"/>
      <c r="P159" s="78"/>
      <c r="Q159" s="371" t="str">
        <f t="shared" si="11"/>
        <v/>
      </c>
      <c r="R159" s="102" t="str">
        <f t="shared" ref="R159:R222" si="14">IF(I159="","",IF(AND($R$16="X",I159&lt;&gt;"Equipment",I159&lt;&gt;"Dealer Plate"),"X",IF(AND($R$18="X",I159&lt;&gt;"Trailer",I159&lt;&gt;"Equipment",I159&lt;&gt;"Dealer Plate"),"X",IF(AND($R$19="X",I159&lt;&gt;"Trailer",I159&lt;&gt;"Equipment",I159&lt;&gt;"Dealer Plate",V159="Yes"),"X",IF(AND($R$20="X",I159&lt;&gt;"Equipment",I159&lt;&gt;"Dealer Plate",F159&gt;=$U$20),"X",IF(AND($R$21="X",I159&lt;&gt;"Trailer",I159&lt;&gt;"Equipment",I159&lt;&gt;"Dealer Plate",F159&gt;=$U$21),"X",""))))))</f>
        <v/>
      </c>
      <c r="S159" s="254" t="str">
        <f t="shared" si="12"/>
        <v/>
      </c>
      <c r="T159" s="83"/>
      <c r="U159" s="254" t="str">
        <f t="shared" si="13"/>
        <v/>
      </c>
      <c r="V159" s="255"/>
      <c r="W159" s="78"/>
      <c r="X159" s="78"/>
      <c r="Y159" s="391"/>
      <c r="Z159" s="369"/>
      <c r="AA159" s="90"/>
    </row>
    <row r="160" spans="4:27" ht="20.100000000000001" customHeight="1" x14ac:dyDescent="0.2">
      <c r="D160" s="392"/>
      <c r="E160" s="78"/>
      <c r="F160" s="393"/>
      <c r="G160" s="370"/>
      <c r="H160" s="79"/>
      <c r="I160" s="107"/>
      <c r="J160" s="80"/>
      <c r="K160" s="81"/>
      <c r="L160" s="394"/>
      <c r="M160" s="360"/>
      <c r="N160" s="78"/>
      <c r="O160" s="78"/>
      <c r="P160" s="78"/>
      <c r="Q160" s="371" t="str">
        <f t="shared" si="11"/>
        <v/>
      </c>
      <c r="R160" s="102" t="str">
        <f t="shared" si="14"/>
        <v/>
      </c>
      <c r="S160" s="254" t="str">
        <f t="shared" si="12"/>
        <v/>
      </c>
      <c r="T160" s="83"/>
      <c r="U160" s="254" t="str">
        <f t="shared" si="13"/>
        <v/>
      </c>
      <c r="V160" s="255"/>
      <c r="W160" s="78"/>
      <c r="X160" s="78"/>
      <c r="Y160" s="391"/>
      <c r="Z160" s="369"/>
      <c r="AA160" s="90"/>
    </row>
    <row r="161" spans="4:27" ht="20.100000000000001" customHeight="1" x14ac:dyDescent="0.2">
      <c r="D161" s="392"/>
      <c r="E161" s="78"/>
      <c r="F161" s="393"/>
      <c r="G161" s="370"/>
      <c r="H161" s="79"/>
      <c r="I161" s="107"/>
      <c r="J161" s="80"/>
      <c r="K161" s="81"/>
      <c r="L161" s="394"/>
      <c r="M161" s="360"/>
      <c r="N161" s="78"/>
      <c r="O161" s="78"/>
      <c r="P161" s="78"/>
      <c r="Q161" s="371" t="str">
        <f t="shared" si="11"/>
        <v/>
      </c>
      <c r="R161" s="102" t="str">
        <f t="shared" si="14"/>
        <v/>
      </c>
      <c r="S161" s="254" t="str">
        <f t="shared" si="12"/>
        <v/>
      </c>
      <c r="T161" s="83"/>
      <c r="U161" s="254" t="str">
        <f t="shared" si="13"/>
        <v/>
      </c>
      <c r="V161" s="255"/>
      <c r="W161" s="78"/>
      <c r="X161" s="78"/>
      <c r="Y161" s="391"/>
      <c r="Z161" s="369"/>
      <c r="AA161" s="90"/>
    </row>
    <row r="162" spans="4:27" ht="20.100000000000001" customHeight="1" x14ac:dyDescent="0.2">
      <c r="D162" s="392"/>
      <c r="E162" s="78"/>
      <c r="F162" s="393"/>
      <c r="G162" s="370"/>
      <c r="H162" s="79"/>
      <c r="I162" s="107"/>
      <c r="J162" s="80"/>
      <c r="K162" s="81"/>
      <c r="L162" s="394"/>
      <c r="M162" s="78"/>
      <c r="N162" s="78"/>
      <c r="O162" s="78"/>
      <c r="P162" s="78"/>
      <c r="Q162" s="371" t="str">
        <f t="shared" si="11"/>
        <v/>
      </c>
      <c r="R162" s="102" t="str">
        <f t="shared" si="14"/>
        <v/>
      </c>
      <c r="S162" s="254" t="str">
        <f t="shared" si="12"/>
        <v/>
      </c>
      <c r="T162" s="83"/>
      <c r="U162" s="254" t="str">
        <f t="shared" si="13"/>
        <v/>
      </c>
      <c r="V162" s="255"/>
      <c r="W162" s="78"/>
      <c r="X162" s="78"/>
      <c r="Y162" s="391"/>
      <c r="Z162" s="369"/>
      <c r="AA162" s="90"/>
    </row>
    <row r="163" spans="4:27" ht="20.100000000000001" customHeight="1" x14ac:dyDescent="0.2">
      <c r="D163" s="392"/>
      <c r="E163" s="78"/>
      <c r="F163" s="393"/>
      <c r="G163" s="370"/>
      <c r="H163" s="79"/>
      <c r="I163" s="107"/>
      <c r="J163" s="80"/>
      <c r="K163" s="81"/>
      <c r="L163" s="394"/>
      <c r="M163" s="78"/>
      <c r="N163" s="78"/>
      <c r="O163" s="78"/>
      <c r="P163" s="78"/>
      <c r="Q163" s="371" t="str">
        <f t="shared" si="11"/>
        <v/>
      </c>
      <c r="R163" s="102" t="str">
        <f t="shared" si="14"/>
        <v/>
      </c>
      <c r="S163" s="254" t="str">
        <f t="shared" si="12"/>
        <v/>
      </c>
      <c r="T163" s="83"/>
      <c r="U163" s="254" t="str">
        <f t="shared" si="13"/>
        <v/>
      </c>
      <c r="V163" s="255"/>
      <c r="W163" s="78"/>
      <c r="X163" s="78"/>
      <c r="Y163" s="391"/>
      <c r="Z163" s="369"/>
      <c r="AA163" s="90"/>
    </row>
    <row r="164" spans="4:27" ht="20.100000000000001" customHeight="1" x14ac:dyDescent="0.2">
      <c r="D164" s="392"/>
      <c r="E164" s="78"/>
      <c r="F164" s="393"/>
      <c r="G164" s="370"/>
      <c r="H164" s="79"/>
      <c r="I164" s="107"/>
      <c r="J164" s="80"/>
      <c r="K164" s="81"/>
      <c r="L164" s="394"/>
      <c r="M164" s="78"/>
      <c r="N164" s="78"/>
      <c r="O164" s="78"/>
      <c r="P164" s="78"/>
      <c r="Q164" s="371" t="str">
        <f t="shared" si="11"/>
        <v/>
      </c>
      <c r="R164" s="102" t="str">
        <f t="shared" si="14"/>
        <v/>
      </c>
      <c r="S164" s="254" t="str">
        <f t="shared" si="12"/>
        <v/>
      </c>
      <c r="T164" s="83"/>
      <c r="U164" s="254" t="str">
        <f t="shared" si="13"/>
        <v/>
      </c>
      <c r="V164" s="255"/>
      <c r="W164" s="78"/>
      <c r="X164" s="78"/>
      <c r="Y164" s="391"/>
      <c r="Z164" s="369"/>
      <c r="AA164" s="90"/>
    </row>
    <row r="165" spans="4:27" ht="20.100000000000001" customHeight="1" x14ac:dyDescent="0.2">
      <c r="D165" s="392"/>
      <c r="E165" s="78"/>
      <c r="F165" s="393"/>
      <c r="G165" s="370"/>
      <c r="H165" s="79"/>
      <c r="I165" s="107"/>
      <c r="J165" s="80"/>
      <c r="K165" s="81"/>
      <c r="L165" s="394"/>
      <c r="M165" s="78"/>
      <c r="N165" s="78"/>
      <c r="O165" s="78"/>
      <c r="P165" s="78"/>
      <c r="Q165" s="371" t="str">
        <f t="shared" si="11"/>
        <v/>
      </c>
      <c r="R165" s="102" t="str">
        <f t="shared" si="14"/>
        <v/>
      </c>
      <c r="S165" s="254" t="str">
        <f t="shared" si="12"/>
        <v/>
      </c>
      <c r="T165" s="83"/>
      <c r="U165" s="254" t="str">
        <f t="shared" si="13"/>
        <v/>
      </c>
      <c r="V165" s="255"/>
      <c r="W165" s="78"/>
      <c r="X165" s="78"/>
      <c r="Y165" s="391"/>
      <c r="Z165" s="369"/>
      <c r="AA165" s="90"/>
    </row>
    <row r="166" spans="4:27" ht="20.100000000000001" customHeight="1" x14ac:dyDescent="0.2">
      <c r="D166" s="392"/>
      <c r="E166" s="78"/>
      <c r="F166" s="393"/>
      <c r="G166" s="370"/>
      <c r="H166" s="79"/>
      <c r="I166" s="107"/>
      <c r="J166" s="80"/>
      <c r="K166" s="81"/>
      <c r="L166" s="394"/>
      <c r="M166" s="78"/>
      <c r="N166" s="78"/>
      <c r="O166" s="78"/>
      <c r="P166" s="78"/>
      <c r="Q166" s="371" t="str">
        <f t="shared" si="11"/>
        <v/>
      </c>
      <c r="R166" s="102" t="str">
        <f t="shared" si="14"/>
        <v/>
      </c>
      <c r="S166" s="254" t="str">
        <f t="shared" si="12"/>
        <v/>
      </c>
      <c r="T166" s="83"/>
      <c r="U166" s="254" t="str">
        <f t="shared" si="13"/>
        <v/>
      </c>
      <c r="V166" s="255"/>
      <c r="W166" s="78"/>
      <c r="X166" s="78"/>
      <c r="Y166" s="391"/>
      <c r="Z166" s="369"/>
      <c r="AA166" s="90"/>
    </row>
    <row r="167" spans="4:27" ht="20.100000000000001" customHeight="1" x14ac:dyDescent="0.2">
      <c r="D167" s="392"/>
      <c r="E167" s="78"/>
      <c r="F167" s="393"/>
      <c r="G167" s="370"/>
      <c r="H167" s="79"/>
      <c r="I167" s="107"/>
      <c r="J167" s="80"/>
      <c r="K167" s="81"/>
      <c r="L167" s="394"/>
      <c r="M167" s="78"/>
      <c r="N167" s="78"/>
      <c r="O167" s="78"/>
      <c r="P167" s="78"/>
      <c r="Q167" s="371" t="str">
        <f t="shared" si="11"/>
        <v/>
      </c>
      <c r="R167" s="102" t="str">
        <f t="shared" si="14"/>
        <v/>
      </c>
      <c r="S167" s="254" t="str">
        <f t="shared" si="12"/>
        <v/>
      </c>
      <c r="T167" s="83"/>
      <c r="U167" s="254" t="str">
        <f t="shared" si="13"/>
        <v/>
      </c>
      <c r="V167" s="255"/>
      <c r="W167" s="78"/>
      <c r="X167" s="78"/>
      <c r="Y167" s="391"/>
      <c r="Z167" s="369"/>
      <c r="AA167" s="90"/>
    </row>
    <row r="168" spans="4:27" ht="20.100000000000001" customHeight="1" x14ac:dyDescent="0.2">
      <c r="D168" s="392"/>
      <c r="E168" s="78"/>
      <c r="F168" s="393"/>
      <c r="G168" s="370"/>
      <c r="H168" s="79"/>
      <c r="I168" s="107"/>
      <c r="J168" s="80"/>
      <c r="K168" s="81"/>
      <c r="L168" s="394"/>
      <c r="M168" s="78"/>
      <c r="N168" s="78"/>
      <c r="O168" s="78"/>
      <c r="P168" s="78"/>
      <c r="Q168" s="371" t="str">
        <f t="shared" si="11"/>
        <v/>
      </c>
      <c r="R168" s="102" t="str">
        <f t="shared" si="14"/>
        <v/>
      </c>
      <c r="S168" s="254" t="str">
        <f t="shared" si="12"/>
        <v/>
      </c>
      <c r="T168" s="83"/>
      <c r="U168" s="254" t="str">
        <f t="shared" si="13"/>
        <v/>
      </c>
      <c r="V168" s="255"/>
      <c r="W168" s="78"/>
      <c r="X168" s="78"/>
      <c r="Y168" s="391"/>
      <c r="Z168" s="369"/>
      <c r="AA168" s="90"/>
    </row>
    <row r="169" spans="4:27" ht="20.100000000000001" customHeight="1" x14ac:dyDescent="0.2">
      <c r="D169" s="392"/>
      <c r="E169" s="78"/>
      <c r="F169" s="393"/>
      <c r="G169" s="370"/>
      <c r="H169" s="79"/>
      <c r="I169" s="107"/>
      <c r="J169" s="80"/>
      <c r="K169" s="81"/>
      <c r="L169" s="394"/>
      <c r="M169" s="78"/>
      <c r="N169" s="78"/>
      <c r="O169" s="78"/>
      <c r="P169" s="78"/>
      <c r="Q169" s="371" t="str">
        <f t="shared" si="11"/>
        <v/>
      </c>
      <c r="R169" s="102" t="str">
        <f t="shared" si="14"/>
        <v/>
      </c>
      <c r="S169" s="254" t="str">
        <f t="shared" si="12"/>
        <v/>
      </c>
      <c r="T169" s="83"/>
      <c r="U169" s="254" t="str">
        <f t="shared" si="13"/>
        <v/>
      </c>
      <c r="V169" s="255"/>
      <c r="W169" s="78"/>
      <c r="X169" s="78"/>
      <c r="Y169" s="391"/>
      <c r="Z169" s="369"/>
      <c r="AA169" s="90"/>
    </row>
    <row r="170" spans="4:27" ht="20.100000000000001" customHeight="1" x14ac:dyDescent="0.2">
      <c r="D170" s="392"/>
      <c r="E170" s="78"/>
      <c r="F170" s="393"/>
      <c r="G170" s="370"/>
      <c r="H170" s="79"/>
      <c r="I170" s="107"/>
      <c r="J170" s="80"/>
      <c r="K170" s="81"/>
      <c r="L170" s="394"/>
      <c r="M170" s="78"/>
      <c r="N170" s="78"/>
      <c r="O170" s="78"/>
      <c r="P170" s="78"/>
      <c r="Q170" s="371" t="str">
        <f t="shared" si="11"/>
        <v/>
      </c>
      <c r="R170" s="102" t="str">
        <f t="shared" si="14"/>
        <v/>
      </c>
      <c r="S170" s="254" t="str">
        <f t="shared" si="12"/>
        <v/>
      </c>
      <c r="T170" s="83"/>
      <c r="U170" s="254" t="str">
        <f t="shared" si="13"/>
        <v/>
      </c>
      <c r="V170" s="255"/>
      <c r="W170" s="78"/>
      <c r="X170" s="78"/>
      <c r="Y170" s="391"/>
      <c r="Z170" s="369"/>
      <c r="AA170" s="90"/>
    </row>
    <row r="171" spans="4:27" ht="20.100000000000001" customHeight="1" x14ac:dyDescent="0.2">
      <c r="D171" s="392"/>
      <c r="E171" s="78"/>
      <c r="F171" s="393"/>
      <c r="G171" s="370"/>
      <c r="H171" s="79"/>
      <c r="I171" s="107"/>
      <c r="J171" s="80"/>
      <c r="K171" s="81"/>
      <c r="L171" s="394"/>
      <c r="M171" s="78"/>
      <c r="N171" s="78"/>
      <c r="O171" s="78"/>
      <c r="P171" s="78"/>
      <c r="Q171" s="371" t="str">
        <f t="shared" si="11"/>
        <v/>
      </c>
      <c r="R171" s="102" t="str">
        <f t="shared" si="14"/>
        <v/>
      </c>
      <c r="S171" s="254" t="str">
        <f t="shared" si="12"/>
        <v/>
      </c>
      <c r="T171" s="83"/>
      <c r="U171" s="254" t="str">
        <f t="shared" si="13"/>
        <v/>
      </c>
      <c r="V171" s="255"/>
      <c r="W171" s="78"/>
      <c r="X171" s="78"/>
      <c r="Y171" s="391"/>
      <c r="Z171" s="369"/>
      <c r="AA171" s="90"/>
    </row>
    <row r="172" spans="4:27" ht="20.100000000000001" customHeight="1" x14ac:dyDescent="0.2">
      <c r="D172" s="392"/>
      <c r="E172" s="78"/>
      <c r="F172" s="393"/>
      <c r="G172" s="370"/>
      <c r="H172" s="79"/>
      <c r="I172" s="107"/>
      <c r="J172" s="80"/>
      <c r="K172" s="81"/>
      <c r="L172" s="394"/>
      <c r="M172" s="78"/>
      <c r="N172" s="78"/>
      <c r="O172" s="78"/>
      <c r="P172" s="78"/>
      <c r="Q172" s="371" t="str">
        <f t="shared" si="11"/>
        <v/>
      </c>
      <c r="R172" s="102" t="str">
        <f t="shared" si="14"/>
        <v/>
      </c>
      <c r="S172" s="254" t="str">
        <f t="shared" si="12"/>
        <v/>
      </c>
      <c r="T172" s="83"/>
      <c r="U172" s="254" t="str">
        <f t="shared" si="13"/>
        <v/>
      </c>
      <c r="V172" s="255"/>
      <c r="W172" s="78"/>
      <c r="X172" s="78"/>
      <c r="Y172" s="391"/>
      <c r="Z172" s="369"/>
      <c r="AA172" s="90"/>
    </row>
    <row r="173" spans="4:27" ht="20.100000000000001" customHeight="1" x14ac:dyDescent="0.2">
      <c r="D173" s="392"/>
      <c r="E173" s="78"/>
      <c r="F173" s="393"/>
      <c r="G173" s="370"/>
      <c r="H173" s="79"/>
      <c r="I173" s="107"/>
      <c r="J173" s="80"/>
      <c r="K173" s="81"/>
      <c r="L173" s="394"/>
      <c r="M173" s="78"/>
      <c r="N173" s="78"/>
      <c r="O173" s="78"/>
      <c r="P173" s="78"/>
      <c r="Q173" s="371" t="str">
        <f t="shared" si="11"/>
        <v/>
      </c>
      <c r="R173" s="102" t="str">
        <f t="shared" si="14"/>
        <v/>
      </c>
      <c r="S173" s="254" t="str">
        <f t="shared" si="12"/>
        <v/>
      </c>
      <c r="T173" s="83"/>
      <c r="U173" s="254" t="str">
        <f t="shared" si="13"/>
        <v/>
      </c>
      <c r="V173" s="255"/>
      <c r="W173" s="78"/>
      <c r="X173" s="78"/>
      <c r="Y173" s="391"/>
      <c r="Z173" s="369"/>
      <c r="AA173" s="90"/>
    </row>
    <row r="174" spans="4:27" ht="20.100000000000001" customHeight="1" x14ac:dyDescent="0.2">
      <c r="D174" s="392"/>
      <c r="E174" s="78"/>
      <c r="F174" s="393"/>
      <c r="G174" s="370"/>
      <c r="H174" s="79"/>
      <c r="I174" s="107"/>
      <c r="J174" s="80"/>
      <c r="K174" s="81"/>
      <c r="L174" s="394"/>
      <c r="M174" s="78"/>
      <c r="N174" s="78"/>
      <c r="O174" s="78"/>
      <c r="P174" s="78"/>
      <c r="Q174" s="371" t="str">
        <f t="shared" si="11"/>
        <v/>
      </c>
      <c r="R174" s="102" t="str">
        <f t="shared" si="14"/>
        <v/>
      </c>
      <c r="S174" s="254" t="str">
        <f t="shared" si="12"/>
        <v/>
      </c>
      <c r="T174" s="83"/>
      <c r="U174" s="254" t="str">
        <f t="shared" si="13"/>
        <v/>
      </c>
      <c r="V174" s="255"/>
      <c r="W174" s="78"/>
      <c r="X174" s="78"/>
      <c r="Y174" s="391"/>
      <c r="Z174" s="369"/>
      <c r="AA174" s="90"/>
    </row>
    <row r="175" spans="4:27" ht="20.100000000000001" customHeight="1" x14ac:dyDescent="0.2">
      <c r="D175" s="392"/>
      <c r="E175" s="78"/>
      <c r="F175" s="393"/>
      <c r="G175" s="370"/>
      <c r="H175" s="79"/>
      <c r="I175" s="107"/>
      <c r="J175" s="80"/>
      <c r="K175" s="81"/>
      <c r="L175" s="394"/>
      <c r="M175" s="78"/>
      <c r="N175" s="78"/>
      <c r="O175" s="78"/>
      <c r="P175" s="78"/>
      <c r="Q175" s="371" t="str">
        <f t="shared" si="11"/>
        <v/>
      </c>
      <c r="R175" s="102" t="str">
        <f t="shared" si="14"/>
        <v/>
      </c>
      <c r="S175" s="254" t="str">
        <f t="shared" si="12"/>
        <v/>
      </c>
      <c r="T175" s="83"/>
      <c r="U175" s="254" t="str">
        <f t="shared" si="13"/>
        <v/>
      </c>
      <c r="V175" s="255"/>
      <c r="W175" s="78"/>
      <c r="X175" s="78"/>
      <c r="Y175" s="391"/>
      <c r="Z175" s="369"/>
      <c r="AA175" s="90"/>
    </row>
    <row r="176" spans="4:27" ht="20.100000000000001" customHeight="1" x14ac:dyDescent="0.2">
      <c r="D176" s="392"/>
      <c r="E176" s="78"/>
      <c r="F176" s="393"/>
      <c r="G176" s="370"/>
      <c r="H176" s="79"/>
      <c r="I176" s="107"/>
      <c r="J176" s="80"/>
      <c r="K176" s="81"/>
      <c r="L176" s="394"/>
      <c r="M176" s="78"/>
      <c r="N176" s="78"/>
      <c r="O176" s="78"/>
      <c r="P176" s="78"/>
      <c r="Q176" s="371" t="str">
        <f t="shared" si="11"/>
        <v/>
      </c>
      <c r="R176" s="102" t="str">
        <f t="shared" si="14"/>
        <v/>
      </c>
      <c r="S176" s="254" t="str">
        <f t="shared" si="12"/>
        <v/>
      </c>
      <c r="T176" s="83"/>
      <c r="U176" s="254" t="str">
        <f t="shared" si="13"/>
        <v/>
      </c>
      <c r="V176" s="255"/>
      <c r="W176" s="78"/>
      <c r="X176" s="78"/>
      <c r="Y176" s="391"/>
      <c r="Z176" s="369"/>
      <c r="AA176" s="90"/>
    </row>
    <row r="177" spans="4:27" ht="20.100000000000001" customHeight="1" x14ac:dyDescent="0.2">
      <c r="D177" s="392"/>
      <c r="E177" s="78"/>
      <c r="F177" s="393"/>
      <c r="G177" s="370"/>
      <c r="H177" s="79"/>
      <c r="I177" s="107"/>
      <c r="J177" s="80"/>
      <c r="K177" s="81"/>
      <c r="L177" s="394"/>
      <c r="M177" s="78"/>
      <c r="N177" s="78"/>
      <c r="O177" s="78"/>
      <c r="P177" s="78"/>
      <c r="Q177" s="371" t="str">
        <f t="shared" si="11"/>
        <v/>
      </c>
      <c r="R177" s="102" t="str">
        <f t="shared" si="14"/>
        <v/>
      </c>
      <c r="S177" s="254" t="str">
        <f t="shared" si="12"/>
        <v/>
      </c>
      <c r="T177" s="83"/>
      <c r="U177" s="254" t="str">
        <f t="shared" si="13"/>
        <v/>
      </c>
      <c r="V177" s="255"/>
      <c r="W177" s="78"/>
      <c r="X177" s="78"/>
      <c r="Y177" s="391"/>
      <c r="Z177" s="369"/>
      <c r="AA177" s="90"/>
    </row>
    <row r="178" spans="4:27" ht="20.100000000000001" customHeight="1" x14ac:dyDescent="0.2">
      <c r="D178" s="392"/>
      <c r="E178" s="78"/>
      <c r="F178" s="393"/>
      <c r="G178" s="370"/>
      <c r="H178" s="79"/>
      <c r="I178" s="107"/>
      <c r="J178" s="80"/>
      <c r="K178" s="81"/>
      <c r="L178" s="394"/>
      <c r="M178" s="78"/>
      <c r="N178" s="78"/>
      <c r="O178" s="78"/>
      <c r="P178" s="78"/>
      <c r="Q178" s="371" t="str">
        <f t="shared" si="11"/>
        <v/>
      </c>
      <c r="R178" s="102" t="str">
        <f t="shared" si="14"/>
        <v/>
      </c>
      <c r="S178" s="254" t="str">
        <f t="shared" si="12"/>
        <v/>
      </c>
      <c r="T178" s="83"/>
      <c r="U178" s="254" t="str">
        <f t="shared" si="13"/>
        <v/>
      </c>
      <c r="V178" s="255"/>
      <c r="W178" s="78"/>
      <c r="X178" s="78"/>
      <c r="Y178" s="391"/>
      <c r="Z178" s="369"/>
      <c r="AA178" s="90"/>
    </row>
    <row r="179" spans="4:27" ht="20.100000000000001" customHeight="1" x14ac:dyDescent="0.2">
      <c r="D179" s="392"/>
      <c r="E179" s="78"/>
      <c r="F179" s="393"/>
      <c r="G179" s="370"/>
      <c r="H179" s="79"/>
      <c r="I179" s="107"/>
      <c r="J179" s="80"/>
      <c r="K179" s="81"/>
      <c r="L179" s="394"/>
      <c r="M179" s="78"/>
      <c r="N179" s="78"/>
      <c r="O179" s="78"/>
      <c r="P179" s="78"/>
      <c r="Q179" s="371" t="str">
        <f t="shared" si="11"/>
        <v/>
      </c>
      <c r="R179" s="102" t="str">
        <f t="shared" si="14"/>
        <v/>
      </c>
      <c r="S179" s="254" t="str">
        <f t="shared" si="12"/>
        <v/>
      </c>
      <c r="T179" s="83"/>
      <c r="U179" s="254" t="str">
        <f t="shared" si="13"/>
        <v/>
      </c>
      <c r="V179" s="255"/>
      <c r="W179" s="78"/>
      <c r="X179" s="78"/>
      <c r="Y179" s="391"/>
      <c r="Z179" s="369"/>
      <c r="AA179" s="90"/>
    </row>
    <row r="180" spans="4:27" ht="20.100000000000001" customHeight="1" x14ac:dyDescent="0.2">
      <c r="D180" s="392"/>
      <c r="E180" s="78"/>
      <c r="F180" s="393"/>
      <c r="G180" s="370"/>
      <c r="H180" s="79"/>
      <c r="I180" s="107"/>
      <c r="J180" s="80"/>
      <c r="K180" s="81"/>
      <c r="L180" s="394"/>
      <c r="M180" s="78"/>
      <c r="N180" s="78"/>
      <c r="O180" s="78"/>
      <c r="P180" s="78"/>
      <c r="Q180" s="371" t="str">
        <f t="shared" si="11"/>
        <v/>
      </c>
      <c r="R180" s="102" t="str">
        <f t="shared" si="14"/>
        <v/>
      </c>
      <c r="S180" s="254" t="str">
        <f t="shared" si="12"/>
        <v/>
      </c>
      <c r="T180" s="83"/>
      <c r="U180" s="254" t="str">
        <f t="shared" si="13"/>
        <v/>
      </c>
      <c r="V180" s="255"/>
      <c r="W180" s="78"/>
      <c r="X180" s="78"/>
      <c r="Y180" s="391"/>
      <c r="Z180" s="369"/>
      <c r="AA180" s="90"/>
    </row>
    <row r="181" spans="4:27" ht="20.100000000000001" customHeight="1" x14ac:dyDescent="0.2">
      <c r="D181" s="392"/>
      <c r="E181" s="78"/>
      <c r="F181" s="393"/>
      <c r="G181" s="370"/>
      <c r="H181" s="79"/>
      <c r="I181" s="107"/>
      <c r="J181" s="80"/>
      <c r="K181" s="81"/>
      <c r="L181" s="394"/>
      <c r="M181" s="78"/>
      <c r="N181" s="78"/>
      <c r="O181" s="78"/>
      <c r="P181" s="78"/>
      <c r="Q181" s="371" t="str">
        <f t="shared" si="11"/>
        <v/>
      </c>
      <c r="R181" s="102" t="str">
        <f t="shared" si="14"/>
        <v/>
      </c>
      <c r="S181" s="254" t="str">
        <f t="shared" si="12"/>
        <v/>
      </c>
      <c r="T181" s="83"/>
      <c r="U181" s="254" t="str">
        <f t="shared" si="13"/>
        <v/>
      </c>
      <c r="V181" s="255"/>
      <c r="W181" s="78"/>
      <c r="X181" s="78"/>
      <c r="Y181" s="391"/>
      <c r="Z181" s="369"/>
      <c r="AA181" s="90"/>
    </row>
    <row r="182" spans="4:27" ht="20.100000000000001" customHeight="1" x14ac:dyDescent="0.2">
      <c r="D182" s="392"/>
      <c r="E182" s="78"/>
      <c r="F182" s="393"/>
      <c r="G182" s="370"/>
      <c r="H182" s="79"/>
      <c r="I182" s="107"/>
      <c r="J182" s="80"/>
      <c r="K182" s="81"/>
      <c r="L182" s="394"/>
      <c r="M182" s="78"/>
      <c r="N182" s="78"/>
      <c r="O182" s="78"/>
      <c r="P182" s="78"/>
      <c r="Q182" s="371" t="str">
        <f t="shared" si="11"/>
        <v/>
      </c>
      <c r="R182" s="102" t="str">
        <f t="shared" si="14"/>
        <v/>
      </c>
      <c r="S182" s="254" t="str">
        <f t="shared" si="12"/>
        <v/>
      </c>
      <c r="T182" s="83"/>
      <c r="U182" s="254" t="str">
        <f t="shared" si="13"/>
        <v/>
      </c>
      <c r="V182" s="255"/>
      <c r="W182" s="78"/>
      <c r="X182" s="78"/>
      <c r="Y182" s="391"/>
      <c r="Z182" s="369"/>
      <c r="AA182" s="90"/>
    </row>
    <row r="183" spans="4:27" ht="20.100000000000001" customHeight="1" x14ac:dyDescent="0.2">
      <c r="D183" s="392"/>
      <c r="E183" s="78"/>
      <c r="F183" s="393"/>
      <c r="G183" s="370"/>
      <c r="H183" s="79"/>
      <c r="I183" s="107"/>
      <c r="J183" s="80"/>
      <c r="K183" s="81"/>
      <c r="L183" s="394"/>
      <c r="M183" s="78"/>
      <c r="N183" s="78"/>
      <c r="O183" s="78"/>
      <c r="P183" s="78"/>
      <c r="Q183" s="371" t="str">
        <f t="shared" si="11"/>
        <v/>
      </c>
      <c r="R183" s="102" t="str">
        <f t="shared" si="14"/>
        <v/>
      </c>
      <c r="S183" s="254" t="str">
        <f t="shared" si="12"/>
        <v/>
      </c>
      <c r="T183" s="83"/>
      <c r="U183" s="254" t="str">
        <f t="shared" si="13"/>
        <v/>
      </c>
      <c r="V183" s="255"/>
      <c r="W183" s="78"/>
      <c r="X183" s="78"/>
      <c r="Y183" s="391"/>
      <c r="Z183" s="369"/>
      <c r="AA183" s="90"/>
    </row>
    <row r="184" spans="4:27" ht="20.100000000000001" customHeight="1" x14ac:dyDescent="0.2">
      <c r="D184" s="392"/>
      <c r="E184" s="78"/>
      <c r="F184" s="393"/>
      <c r="G184" s="370"/>
      <c r="H184" s="79"/>
      <c r="I184" s="107"/>
      <c r="J184" s="80"/>
      <c r="K184" s="81"/>
      <c r="L184" s="394"/>
      <c r="M184" s="78"/>
      <c r="N184" s="78"/>
      <c r="O184" s="78"/>
      <c r="P184" s="78"/>
      <c r="Q184" s="371" t="str">
        <f t="shared" si="11"/>
        <v/>
      </c>
      <c r="R184" s="102" t="str">
        <f t="shared" si="14"/>
        <v/>
      </c>
      <c r="S184" s="254" t="str">
        <f t="shared" si="12"/>
        <v/>
      </c>
      <c r="T184" s="83"/>
      <c r="U184" s="254" t="str">
        <f t="shared" si="13"/>
        <v/>
      </c>
      <c r="V184" s="255"/>
      <c r="W184" s="78"/>
      <c r="X184" s="78"/>
      <c r="Y184" s="391"/>
      <c r="Z184" s="369"/>
      <c r="AA184" s="90"/>
    </row>
    <row r="185" spans="4:27" ht="20.100000000000001" customHeight="1" x14ac:dyDescent="0.2">
      <c r="D185" s="392"/>
      <c r="E185" s="78"/>
      <c r="F185" s="393"/>
      <c r="G185" s="370"/>
      <c r="H185" s="79"/>
      <c r="I185" s="107"/>
      <c r="J185" s="80"/>
      <c r="K185" s="81"/>
      <c r="L185" s="394"/>
      <c r="M185" s="78"/>
      <c r="N185" s="78"/>
      <c r="O185" s="78"/>
      <c r="P185" s="78"/>
      <c r="Q185" s="371" t="str">
        <f t="shared" si="11"/>
        <v/>
      </c>
      <c r="R185" s="102" t="str">
        <f t="shared" si="14"/>
        <v/>
      </c>
      <c r="S185" s="254" t="str">
        <f t="shared" si="12"/>
        <v/>
      </c>
      <c r="T185" s="83"/>
      <c r="U185" s="254" t="str">
        <f t="shared" si="13"/>
        <v/>
      </c>
      <c r="V185" s="255"/>
      <c r="W185" s="78"/>
      <c r="X185" s="78"/>
      <c r="Y185" s="391"/>
      <c r="Z185" s="369"/>
      <c r="AA185" s="90"/>
    </row>
    <row r="186" spans="4:27" ht="20.100000000000001" customHeight="1" x14ac:dyDescent="0.2">
      <c r="D186" s="392"/>
      <c r="E186" s="78"/>
      <c r="F186" s="393"/>
      <c r="G186" s="370"/>
      <c r="H186" s="79"/>
      <c r="I186" s="107"/>
      <c r="J186" s="80"/>
      <c r="K186" s="81"/>
      <c r="L186" s="394"/>
      <c r="M186" s="78"/>
      <c r="N186" s="78"/>
      <c r="O186" s="78"/>
      <c r="P186" s="78"/>
      <c r="Q186" s="371" t="str">
        <f t="shared" si="11"/>
        <v/>
      </c>
      <c r="R186" s="102" t="str">
        <f t="shared" si="14"/>
        <v/>
      </c>
      <c r="S186" s="254" t="str">
        <f t="shared" si="12"/>
        <v/>
      </c>
      <c r="T186" s="83"/>
      <c r="U186" s="254" t="str">
        <f t="shared" si="13"/>
        <v/>
      </c>
      <c r="V186" s="255"/>
      <c r="W186" s="78"/>
      <c r="X186" s="78"/>
      <c r="Y186" s="391"/>
      <c r="Z186" s="369"/>
      <c r="AA186" s="90"/>
    </row>
    <row r="187" spans="4:27" ht="20.100000000000001" customHeight="1" x14ac:dyDescent="0.2">
      <c r="D187" s="392"/>
      <c r="E187" s="78"/>
      <c r="F187" s="393"/>
      <c r="G187" s="370"/>
      <c r="H187" s="79"/>
      <c r="I187" s="107"/>
      <c r="J187" s="80"/>
      <c r="K187" s="81"/>
      <c r="L187" s="394"/>
      <c r="M187" s="78"/>
      <c r="N187" s="78"/>
      <c r="O187" s="78"/>
      <c r="P187" s="78"/>
      <c r="Q187" s="371" t="str">
        <f t="shared" si="11"/>
        <v/>
      </c>
      <c r="R187" s="102" t="str">
        <f t="shared" si="14"/>
        <v/>
      </c>
      <c r="S187" s="254" t="str">
        <f t="shared" si="12"/>
        <v/>
      </c>
      <c r="T187" s="83"/>
      <c r="U187" s="254" t="str">
        <f t="shared" si="13"/>
        <v/>
      </c>
      <c r="V187" s="255"/>
      <c r="W187" s="78"/>
      <c r="X187" s="78"/>
      <c r="Y187" s="391"/>
      <c r="Z187" s="369"/>
      <c r="AA187" s="90"/>
    </row>
    <row r="188" spans="4:27" ht="20.100000000000001" customHeight="1" x14ac:dyDescent="0.2">
      <c r="D188" s="392"/>
      <c r="E188" s="78"/>
      <c r="F188" s="393"/>
      <c r="G188" s="370"/>
      <c r="H188" s="79"/>
      <c r="I188" s="107"/>
      <c r="J188" s="80"/>
      <c r="K188" s="81"/>
      <c r="L188" s="394"/>
      <c r="M188" s="78"/>
      <c r="N188" s="78"/>
      <c r="O188" s="78"/>
      <c r="P188" s="78"/>
      <c r="Q188" s="371" t="str">
        <f t="shared" si="11"/>
        <v/>
      </c>
      <c r="R188" s="102" t="str">
        <f t="shared" si="14"/>
        <v/>
      </c>
      <c r="S188" s="254" t="str">
        <f t="shared" si="12"/>
        <v/>
      </c>
      <c r="T188" s="83"/>
      <c r="U188" s="254" t="str">
        <f t="shared" si="13"/>
        <v/>
      </c>
      <c r="V188" s="255"/>
      <c r="W188" s="78"/>
      <c r="X188" s="78"/>
      <c r="Y188" s="391"/>
      <c r="Z188" s="369"/>
      <c r="AA188" s="90"/>
    </row>
    <row r="189" spans="4:27" ht="20.100000000000001" customHeight="1" x14ac:dyDescent="0.2">
      <c r="D189" s="392"/>
      <c r="E189" s="78"/>
      <c r="F189" s="393"/>
      <c r="G189" s="370"/>
      <c r="H189" s="79"/>
      <c r="I189" s="107"/>
      <c r="J189" s="80"/>
      <c r="K189" s="81"/>
      <c r="L189" s="394"/>
      <c r="M189" s="78"/>
      <c r="N189" s="78"/>
      <c r="O189" s="78"/>
      <c r="P189" s="78"/>
      <c r="Q189" s="371" t="str">
        <f t="shared" si="11"/>
        <v/>
      </c>
      <c r="R189" s="102" t="str">
        <f t="shared" si="14"/>
        <v/>
      </c>
      <c r="S189" s="254" t="str">
        <f t="shared" si="12"/>
        <v/>
      </c>
      <c r="T189" s="83"/>
      <c r="U189" s="254" t="str">
        <f t="shared" si="13"/>
        <v/>
      </c>
      <c r="V189" s="255"/>
      <c r="W189" s="78"/>
      <c r="X189" s="78"/>
      <c r="Y189" s="391"/>
      <c r="Z189" s="369"/>
      <c r="AA189" s="90"/>
    </row>
    <row r="190" spans="4:27" ht="20.100000000000001" customHeight="1" x14ac:dyDescent="0.2">
      <c r="D190" s="392"/>
      <c r="E190" s="78"/>
      <c r="F190" s="393"/>
      <c r="G190" s="370"/>
      <c r="H190" s="79"/>
      <c r="I190" s="107"/>
      <c r="J190" s="80"/>
      <c r="K190" s="81"/>
      <c r="L190" s="394"/>
      <c r="M190" s="78"/>
      <c r="N190" s="78"/>
      <c r="O190" s="78"/>
      <c r="P190" s="78"/>
      <c r="Q190" s="371" t="str">
        <f t="shared" si="11"/>
        <v/>
      </c>
      <c r="R190" s="102" t="str">
        <f t="shared" si="14"/>
        <v/>
      </c>
      <c r="S190" s="254" t="str">
        <f t="shared" si="12"/>
        <v/>
      </c>
      <c r="T190" s="83"/>
      <c r="U190" s="254" t="str">
        <f t="shared" si="13"/>
        <v/>
      </c>
      <c r="V190" s="255"/>
      <c r="W190" s="78"/>
      <c r="X190" s="78"/>
      <c r="Y190" s="391"/>
      <c r="Z190" s="369"/>
      <c r="AA190" s="90"/>
    </row>
    <row r="191" spans="4:27" ht="20.100000000000001" customHeight="1" x14ac:dyDescent="0.2">
      <c r="D191" s="392"/>
      <c r="E191" s="78"/>
      <c r="F191" s="393"/>
      <c r="G191" s="370"/>
      <c r="H191" s="79"/>
      <c r="I191" s="107"/>
      <c r="J191" s="80"/>
      <c r="K191" s="81"/>
      <c r="L191" s="394"/>
      <c r="M191" s="78"/>
      <c r="N191" s="78"/>
      <c r="O191" s="78"/>
      <c r="P191" s="78"/>
      <c r="Q191" s="371" t="str">
        <f t="shared" si="11"/>
        <v/>
      </c>
      <c r="R191" s="102" t="str">
        <f t="shared" si="14"/>
        <v/>
      </c>
      <c r="S191" s="254" t="str">
        <f t="shared" si="12"/>
        <v/>
      </c>
      <c r="T191" s="83"/>
      <c r="U191" s="254" t="str">
        <f t="shared" si="13"/>
        <v/>
      </c>
      <c r="V191" s="255"/>
      <c r="W191" s="78"/>
      <c r="X191" s="78"/>
      <c r="Y191" s="391"/>
      <c r="Z191" s="369"/>
      <c r="AA191" s="90"/>
    </row>
    <row r="192" spans="4:27" ht="20.100000000000001" customHeight="1" x14ac:dyDescent="0.2">
      <c r="D192" s="392"/>
      <c r="E192" s="78"/>
      <c r="F192" s="393"/>
      <c r="G192" s="370"/>
      <c r="H192" s="79"/>
      <c r="I192" s="107"/>
      <c r="J192" s="80"/>
      <c r="K192" s="81"/>
      <c r="L192" s="394"/>
      <c r="M192" s="78"/>
      <c r="N192" s="78"/>
      <c r="O192" s="78"/>
      <c r="P192" s="78"/>
      <c r="Q192" s="371" t="str">
        <f t="shared" si="11"/>
        <v/>
      </c>
      <c r="R192" s="102" t="str">
        <f t="shared" si="14"/>
        <v/>
      </c>
      <c r="S192" s="254" t="str">
        <f t="shared" si="12"/>
        <v/>
      </c>
      <c r="T192" s="83"/>
      <c r="U192" s="254" t="str">
        <f t="shared" si="13"/>
        <v/>
      </c>
      <c r="V192" s="255"/>
      <c r="W192" s="78"/>
      <c r="X192" s="78"/>
      <c r="Y192" s="391"/>
      <c r="Z192" s="369"/>
      <c r="AA192" s="90"/>
    </row>
    <row r="193" spans="4:27" ht="20.100000000000001" customHeight="1" x14ac:dyDescent="0.2">
      <c r="D193" s="392"/>
      <c r="E193" s="78"/>
      <c r="F193" s="393"/>
      <c r="G193" s="370"/>
      <c r="H193" s="79"/>
      <c r="I193" s="107"/>
      <c r="J193" s="80"/>
      <c r="K193" s="81"/>
      <c r="L193" s="394"/>
      <c r="M193" s="78"/>
      <c r="N193" s="78"/>
      <c r="O193" s="78"/>
      <c r="P193" s="78"/>
      <c r="Q193" s="371" t="str">
        <f t="shared" si="11"/>
        <v/>
      </c>
      <c r="R193" s="102" t="str">
        <f t="shared" si="14"/>
        <v/>
      </c>
      <c r="S193" s="254" t="str">
        <f t="shared" si="12"/>
        <v/>
      </c>
      <c r="T193" s="83"/>
      <c r="U193" s="254" t="str">
        <f t="shared" si="13"/>
        <v/>
      </c>
      <c r="V193" s="255"/>
      <c r="W193" s="78"/>
      <c r="X193" s="78"/>
      <c r="Y193" s="391"/>
      <c r="Z193" s="369"/>
      <c r="AA193" s="90"/>
    </row>
    <row r="194" spans="4:27" ht="20.100000000000001" customHeight="1" x14ac:dyDescent="0.2">
      <c r="D194" s="392"/>
      <c r="E194" s="78"/>
      <c r="F194" s="393"/>
      <c r="G194" s="370"/>
      <c r="H194" s="79"/>
      <c r="I194" s="107"/>
      <c r="J194" s="80"/>
      <c r="K194" s="81"/>
      <c r="L194" s="394"/>
      <c r="M194" s="78"/>
      <c r="N194" s="78"/>
      <c r="O194" s="78"/>
      <c r="P194" s="78"/>
      <c r="Q194" s="371" t="str">
        <f t="shared" si="11"/>
        <v/>
      </c>
      <c r="R194" s="102" t="str">
        <f t="shared" si="14"/>
        <v/>
      </c>
      <c r="S194" s="254" t="str">
        <f t="shared" si="12"/>
        <v/>
      </c>
      <c r="T194" s="83"/>
      <c r="U194" s="254" t="str">
        <f t="shared" si="13"/>
        <v/>
      </c>
      <c r="V194" s="255"/>
      <c r="W194" s="78"/>
      <c r="X194" s="78"/>
      <c r="Y194" s="391"/>
      <c r="Z194" s="369"/>
      <c r="AA194" s="90"/>
    </row>
    <row r="195" spans="4:27" ht="20.100000000000001" customHeight="1" x14ac:dyDescent="0.2">
      <c r="D195" s="392"/>
      <c r="E195" s="78"/>
      <c r="F195" s="393"/>
      <c r="G195" s="370"/>
      <c r="H195" s="79"/>
      <c r="I195" s="107"/>
      <c r="J195" s="80"/>
      <c r="K195" s="81"/>
      <c r="L195" s="394"/>
      <c r="M195" s="78"/>
      <c r="N195" s="78"/>
      <c r="O195" s="78"/>
      <c r="P195" s="78"/>
      <c r="Q195" s="371" t="str">
        <f t="shared" si="11"/>
        <v/>
      </c>
      <c r="R195" s="102" t="str">
        <f t="shared" si="14"/>
        <v/>
      </c>
      <c r="S195" s="254" t="str">
        <f t="shared" si="12"/>
        <v/>
      </c>
      <c r="T195" s="83"/>
      <c r="U195" s="254" t="str">
        <f t="shared" si="13"/>
        <v/>
      </c>
      <c r="V195" s="255"/>
      <c r="W195" s="78"/>
      <c r="X195" s="78"/>
      <c r="Y195" s="391"/>
      <c r="Z195" s="369"/>
      <c r="AA195" s="90"/>
    </row>
    <row r="196" spans="4:27" ht="20.100000000000001" customHeight="1" x14ac:dyDescent="0.2">
      <c r="D196" s="392"/>
      <c r="E196" s="78"/>
      <c r="F196" s="393"/>
      <c r="G196" s="370"/>
      <c r="H196" s="79"/>
      <c r="I196" s="107"/>
      <c r="J196" s="80"/>
      <c r="K196" s="81"/>
      <c r="L196" s="394"/>
      <c r="M196" s="78"/>
      <c r="N196" s="78"/>
      <c r="O196" s="78"/>
      <c r="P196" s="78"/>
      <c r="Q196" s="371" t="str">
        <f t="shared" si="11"/>
        <v/>
      </c>
      <c r="R196" s="102" t="str">
        <f t="shared" si="14"/>
        <v/>
      </c>
      <c r="S196" s="254" t="str">
        <f t="shared" si="12"/>
        <v/>
      </c>
      <c r="T196" s="83"/>
      <c r="U196" s="254" t="str">
        <f t="shared" si="13"/>
        <v/>
      </c>
      <c r="V196" s="255"/>
      <c r="W196" s="78"/>
      <c r="X196" s="78"/>
      <c r="Y196" s="391"/>
      <c r="Z196" s="369"/>
      <c r="AA196" s="90"/>
    </row>
    <row r="197" spans="4:27" ht="20.100000000000001" customHeight="1" x14ac:dyDescent="0.2">
      <c r="D197" s="392"/>
      <c r="E197" s="78"/>
      <c r="F197" s="393"/>
      <c r="G197" s="370"/>
      <c r="H197" s="79"/>
      <c r="I197" s="107"/>
      <c r="J197" s="80"/>
      <c r="K197" s="81"/>
      <c r="L197" s="394"/>
      <c r="M197" s="78"/>
      <c r="N197" s="78"/>
      <c r="O197" s="78"/>
      <c r="P197" s="78"/>
      <c r="Q197" s="371" t="str">
        <f t="shared" si="11"/>
        <v/>
      </c>
      <c r="R197" s="102" t="str">
        <f t="shared" si="14"/>
        <v/>
      </c>
      <c r="S197" s="254" t="str">
        <f t="shared" si="12"/>
        <v/>
      </c>
      <c r="T197" s="83"/>
      <c r="U197" s="254" t="str">
        <f t="shared" si="13"/>
        <v/>
      </c>
      <c r="V197" s="255"/>
      <c r="W197" s="78"/>
      <c r="X197" s="78"/>
      <c r="Y197" s="391"/>
      <c r="Z197" s="369"/>
      <c r="AA197" s="90"/>
    </row>
    <row r="198" spans="4:27" ht="20.100000000000001" customHeight="1" x14ac:dyDescent="0.2">
      <c r="D198" s="392"/>
      <c r="E198" s="78"/>
      <c r="F198" s="393"/>
      <c r="G198" s="370"/>
      <c r="H198" s="79"/>
      <c r="I198" s="107"/>
      <c r="J198" s="80"/>
      <c r="K198" s="81"/>
      <c r="L198" s="394"/>
      <c r="M198" s="78"/>
      <c r="N198" s="78"/>
      <c r="O198" s="78"/>
      <c r="P198" s="78"/>
      <c r="Q198" s="371" t="str">
        <f t="shared" si="11"/>
        <v/>
      </c>
      <c r="R198" s="102" t="str">
        <f t="shared" si="14"/>
        <v/>
      </c>
      <c r="S198" s="254" t="str">
        <f t="shared" si="12"/>
        <v/>
      </c>
      <c r="T198" s="83"/>
      <c r="U198" s="254" t="str">
        <f t="shared" si="13"/>
        <v/>
      </c>
      <c r="V198" s="255"/>
      <c r="W198" s="78"/>
      <c r="X198" s="78"/>
      <c r="Y198" s="391"/>
      <c r="Z198" s="369"/>
      <c r="AA198" s="90"/>
    </row>
    <row r="199" spans="4:27" ht="20.100000000000001" customHeight="1" x14ac:dyDescent="0.2">
      <c r="D199" s="392"/>
      <c r="E199" s="78"/>
      <c r="F199" s="393"/>
      <c r="G199" s="370"/>
      <c r="H199" s="79"/>
      <c r="I199" s="107"/>
      <c r="J199" s="80"/>
      <c r="K199" s="81"/>
      <c r="L199" s="394"/>
      <c r="M199" s="78"/>
      <c r="N199" s="78"/>
      <c r="O199" s="78"/>
      <c r="P199" s="78"/>
      <c r="Q199" s="371" t="str">
        <f t="shared" si="11"/>
        <v/>
      </c>
      <c r="R199" s="102" t="str">
        <f t="shared" si="14"/>
        <v/>
      </c>
      <c r="S199" s="254" t="str">
        <f t="shared" si="12"/>
        <v/>
      </c>
      <c r="T199" s="83"/>
      <c r="U199" s="254" t="str">
        <f t="shared" si="13"/>
        <v/>
      </c>
      <c r="V199" s="255"/>
      <c r="W199" s="78"/>
      <c r="X199" s="78"/>
      <c r="Y199" s="391"/>
      <c r="Z199" s="369"/>
      <c r="AA199" s="90"/>
    </row>
    <row r="200" spans="4:27" ht="20.100000000000001" customHeight="1" x14ac:dyDescent="0.2">
      <c r="D200" s="392"/>
      <c r="E200" s="78"/>
      <c r="F200" s="393"/>
      <c r="G200" s="370"/>
      <c r="H200" s="79"/>
      <c r="I200" s="107"/>
      <c r="J200" s="80"/>
      <c r="K200" s="81"/>
      <c r="L200" s="394"/>
      <c r="M200" s="78"/>
      <c r="N200" s="78"/>
      <c r="O200" s="78"/>
      <c r="P200" s="78"/>
      <c r="Q200" s="371" t="str">
        <f t="shared" si="11"/>
        <v/>
      </c>
      <c r="R200" s="102" t="str">
        <f t="shared" si="14"/>
        <v/>
      </c>
      <c r="S200" s="254" t="str">
        <f t="shared" si="12"/>
        <v/>
      </c>
      <c r="T200" s="83"/>
      <c r="U200" s="254" t="str">
        <f t="shared" si="13"/>
        <v/>
      </c>
      <c r="V200" s="255"/>
      <c r="W200" s="78"/>
      <c r="X200" s="78"/>
      <c r="Y200" s="391"/>
      <c r="Z200" s="369"/>
      <c r="AA200" s="90"/>
    </row>
    <row r="201" spans="4:27" ht="20.100000000000001" customHeight="1" x14ac:dyDescent="0.2">
      <c r="D201" s="392"/>
      <c r="E201" s="78"/>
      <c r="F201" s="393"/>
      <c r="G201" s="370"/>
      <c r="H201" s="79"/>
      <c r="I201" s="107"/>
      <c r="J201" s="80"/>
      <c r="K201" s="81"/>
      <c r="L201" s="394"/>
      <c r="M201" s="78"/>
      <c r="N201" s="78"/>
      <c r="O201" s="78"/>
      <c r="P201" s="78"/>
      <c r="Q201" s="371" t="str">
        <f t="shared" si="11"/>
        <v/>
      </c>
      <c r="R201" s="102" t="str">
        <f t="shared" si="14"/>
        <v/>
      </c>
      <c r="S201" s="254" t="str">
        <f t="shared" si="12"/>
        <v/>
      </c>
      <c r="T201" s="83"/>
      <c r="U201" s="254" t="str">
        <f t="shared" si="13"/>
        <v/>
      </c>
      <c r="V201" s="255"/>
      <c r="W201" s="78"/>
      <c r="X201" s="78"/>
      <c r="Y201" s="391"/>
      <c r="Z201" s="369"/>
      <c r="AA201" s="90"/>
    </row>
    <row r="202" spans="4:27" ht="20.100000000000001" customHeight="1" x14ac:dyDescent="0.2">
      <c r="D202" s="392"/>
      <c r="E202" s="78"/>
      <c r="F202" s="393"/>
      <c r="G202" s="370"/>
      <c r="H202" s="79"/>
      <c r="I202" s="107"/>
      <c r="J202" s="80"/>
      <c r="K202" s="81"/>
      <c r="L202" s="394"/>
      <c r="M202" s="78"/>
      <c r="N202" s="78"/>
      <c r="O202" s="78"/>
      <c r="P202" s="78"/>
      <c r="Q202" s="371" t="str">
        <f t="shared" si="11"/>
        <v/>
      </c>
      <c r="R202" s="102" t="str">
        <f t="shared" si="14"/>
        <v/>
      </c>
      <c r="S202" s="254" t="str">
        <f t="shared" si="12"/>
        <v/>
      </c>
      <c r="T202" s="83"/>
      <c r="U202" s="254" t="str">
        <f t="shared" si="13"/>
        <v/>
      </c>
      <c r="V202" s="255"/>
      <c r="W202" s="78"/>
      <c r="X202" s="78"/>
      <c r="Y202" s="391"/>
      <c r="Z202" s="369"/>
      <c r="AA202" s="90"/>
    </row>
    <row r="203" spans="4:27" ht="20.100000000000001" customHeight="1" x14ac:dyDescent="0.2">
      <c r="D203" s="392"/>
      <c r="E203" s="78"/>
      <c r="F203" s="393"/>
      <c r="G203" s="370"/>
      <c r="H203" s="79"/>
      <c r="I203" s="107"/>
      <c r="J203" s="80"/>
      <c r="K203" s="81"/>
      <c r="L203" s="394"/>
      <c r="M203" s="78"/>
      <c r="N203" s="78"/>
      <c r="O203" s="78"/>
      <c r="P203" s="78"/>
      <c r="Q203" s="371" t="str">
        <f t="shared" si="11"/>
        <v/>
      </c>
      <c r="R203" s="102" t="str">
        <f t="shared" si="14"/>
        <v/>
      </c>
      <c r="S203" s="254" t="str">
        <f t="shared" si="12"/>
        <v/>
      </c>
      <c r="T203" s="83"/>
      <c r="U203" s="254" t="str">
        <f t="shared" si="13"/>
        <v/>
      </c>
      <c r="V203" s="255"/>
      <c r="W203" s="78"/>
      <c r="X203" s="78"/>
      <c r="Y203" s="391"/>
      <c r="Z203" s="369"/>
      <c r="AA203" s="90"/>
    </row>
    <row r="204" spans="4:27" ht="20.100000000000001" customHeight="1" x14ac:dyDescent="0.2">
      <c r="D204" s="392"/>
      <c r="E204" s="78"/>
      <c r="F204" s="393"/>
      <c r="G204" s="370"/>
      <c r="H204" s="79"/>
      <c r="I204" s="107"/>
      <c r="J204" s="80"/>
      <c r="K204" s="81"/>
      <c r="L204" s="394"/>
      <c r="M204" s="78"/>
      <c r="N204" s="78"/>
      <c r="O204" s="78"/>
      <c r="P204" s="78"/>
      <c r="Q204" s="371" t="str">
        <f t="shared" si="11"/>
        <v/>
      </c>
      <c r="R204" s="102" t="str">
        <f t="shared" si="14"/>
        <v/>
      </c>
      <c r="S204" s="254" t="str">
        <f t="shared" si="12"/>
        <v/>
      </c>
      <c r="T204" s="83"/>
      <c r="U204" s="254" t="str">
        <f t="shared" si="13"/>
        <v/>
      </c>
      <c r="V204" s="255"/>
      <c r="W204" s="78"/>
      <c r="X204" s="78"/>
      <c r="Y204" s="391"/>
      <c r="Z204" s="369"/>
      <c r="AA204" s="90"/>
    </row>
    <row r="205" spans="4:27" ht="20.100000000000001" customHeight="1" x14ac:dyDescent="0.2">
      <c r="D205" s="392"/>
      <c r="E205" s="78"/>
      <c r="F205" s="393"/>
      <c r="G205" s="370"/>
      <c r="H205" s="79"/>
      <c r="I205" s="107"/>
      <c r="J205" s="80"/>
      <c r="K205" s="81"/>
      <c r="L205" s="394"/>
      <c r="M205" s="78"/>
      <c r="N205" s="78"/>
      <c r="O205" s="78"/>
      <c r="P205" s="78"/>
      <c r="Q205" s="371" t="str">
        <f t="shared" si="11"/>
        <v/>
      </c>
      <c r="R205" s="102" t="str">
        <f t="shared" si="14"/>
        <v/>
      </c>
      <c r="S205" s="254" t="str">
        <f t="shared" si="12"/>
        <v/>
      </c>
      <c r="T205" s="83"/>
      <c r="U205" s="254" t="str">
        <f t="shared" si="13"/>
        <v/>
      </c>
      <c r="V205" s="255"/>
      <c r="W205" s="78"/>
      <c r="X205" s="78"/>
      <c r="Y205" s="391"/>
      <c r="Z205" s="369"/>
      <c r="AA205" s="90"/>
    </row>
    <row r="206" spans="4:27" ht="20.100000000000001" customHeight="1" x14ac:dyDescent="0.2">
      <c r="D206" s="392"/>
      <c r="E206" s="78"/>
      <c r="F206" s="393"/>
      <c r="G206" s="370"/>
      <c r="H206" s="79"/>
      <c r="I206" s="107"/>
      <c r="J206" s="80"/>
      <c r="K206" s="81"/>
      <c r="L206" s="394"/>
      <c r="M206" s="78"/>
      <c r="N206" s="78"/>
      <c r="O206" s="78"/>
      <c r="P206" s="78"/>
      <c r="Q206" s="371" t="str">
        <f t="shared" si="11"/>
        <v/>
      </c>
      <c r="R206" s="102" t="str">
        <f t="shared" si="14"/>
        <v/>
      </c>
      <c r="S206" s="254" t="str">
        <f t="shared" si="12"/>
        <v/>
      </c>
      <c r="T206" s="83"/>
      <c r="U206" s="254" t="str">
        <f t="shared" si="13"/>
        <v/>
      </c>
      <c r="V206" s="255"/>
      <c r="W206" s="78"/>
      <c r="X206" s="78"/>
      <c r="Y206" s="391"/>
      <c r="Z206" s="369"/>
      <c r="AA206" s="90"/>
    </row>
    <row r="207" spans="4:27" ht="20.100000000000001" customHeight="1" x14ac:dyDescent="0.2">
      <c r="D207" s="392"/>
      <c r="E207" s="78"/>
      <c r="F207" s="393"/>
      <c r="G207" s="370"/>
      <c r="H207" s="79"/>
      <c r="I207" s="107"/>
      <c r="J207" s="80"/>
      <c r="K207" s="81"/>
      <c r="L207" s="394"/>
      <c r="M207" s="78"/>
      <c r="N207" s="78"/>
      <c r="O207" s="78"/>
      <c r="P207" s="78"/>
      <c r="Q207" s="371" t="str">
        <f t="shared" si="11"/>
        <v/>
      </c>
      <c r="R207" s="102" t="str">
        <f t="shared" si="14"/>
        <v/>
      </c>
      <c r="S207" s="254" t="str">
        <f t="shared" si="12"/>
        <v/>
      </c>
      <c r="T207" s="83"/>
      <c r="U207" s="254" t="str">
        <f t="shared" si="13"/>
        <v/>
      </c>
      <c r="V207" s="255"/>
      <c r="W207" s="78"/>
      <c r="X207" s="78"/>
      <c r="Y207" s="391"/>
      <c r="Z207" s="369"/>
      <c r="AA207" s="90"/>
    </row>
    <row r="208" spans="4:27" ht="20.100000000000001" customHeight="1" x14ac:dyDescent="0.2">
      <c r="D208" s="392"/>
      <c r="E208" s="78"/>
      <c r="F208" s="393"/>
      <c r="G208" s="370"/>
      <c r="H208" s="79"/>
      <c r="I208" s="107"/>
      <c r="J208" s="80"/>
      <c r="K208" s="81"/>
      <c r="L208" s="394"/>
      <c r="M208" s="78"/>
      <c r="N208" s="78"/>
      <c r="O208" s="78"/>
      <c r="P208" s="78"/>
      <c r="Q208" s="371" t="str">
        <f t="shared" si="11"/>
        <v/>
      </c>
      <c r="R208" s="102" t="str">
        <f t="shared" si="14"/>
        <v/>
      </c>
      <c r="S208" s="254" t="str">
        <f t="shared" si="12"/>
        <v/>
      </c>
      <c r="T208" s="83"/>
      <c r="U208" s="254" t="str">
        <f t="shared" si="13"/>
        <v/>
      </c>
      <c r="V208" s="255"/>
      <c r="W208" s="78"/>
      <c r="X208" s="78"/>
      <c r="Y208" s="391"/>
      <c r="Z208" s="369"/>
      <c r="AA208" s="90"/>
    </row>
    <row r="209" spans="4:27" ht="20.100000000000001" customHeight="1" x14ac:dyDescent="0.2">
      <c r="D209" s="392"/>
      <c r="E209" s="78"/>
      <c r="F209" s="393"/>
      <c r="G209" s="370"/>
      <c r="H209" s="79"/>
      <c r="I209" s="107"/>
      <c r="J209" s="80"/>
      <c r="K209" s="81"/>
      <c r="L209" s="394"/>
      <c r="M209" s="78"/>
      <c r="N209" s="78"/>
      <c r="O209" s="78"/>
      <c r="P209" s="78"/>
      <c r="Q209" s="371" t="str">
        <f t="shared" si="11"/>
        <v/>
      </c>
      <c r="R209" s="102" t="str">
        <f t="shared" si="14"/>
        <v/>
      </c>
      <c r="S209" s="254" t="str">
        <f t="shared" si="12"/>
        <v/>
      </c>
      <c r="T209" s="83"/>
      <c r="U209" s="254" t="str">
        <f t="shared" si="13"/>
        <v/>
      </c>
      <c r="V209" s="255"/>
      <c r="W209" s="78"/>
      <c r="X209" s="78"/>
      <c r="Y209" s="391"/>
      <c r="Z209" s="369"/>
      <c r="AA209" s="90"/>
    </row>
    <row r="210" spans="4:27" ht="20.100000000000001" customHeight="1" x14ac:dyDescent="0.2">
      <c r="D210" s="392"/>
      <c r="E210" s="78"/>
      <c r="F210" s="393"/>
      <c r="G210" s="370"/>
      <c r="H210" s="79"/>
      <c r="I210" s="107"/>
      <c r="J210" s="80"/>
      <c r="K210" s="81"/>
      <c r="L210" s="394"/>
      <c r="M210" s="78"/>
      <c r="N210" s="78"/>
      <c r="O210" s="78"/>
      <c r="P210" s="78"/>
      <c r="Q210" s="371" t="str">
        <f t="shared" si="11"/>
        <v/>
      </c>
      <c r="R210" s="102" t="str">
        <f t="shared" si="14"/>
        <v/>
      </c>
      <c r="S210" s="254" t="str">
        <f t="shared" si="12"/>
        <v/>
      </c>
      <c r="T210" s="83"/>
      <c r="U210" s="254" t="str">
        <f t="shared" si="13"/>
        <v/>
      </c>
      <c r="V210" s="255"/>
      <c r="W210" s="78"/>
      <c r="X210" s="78"/>
      <c r="Y210" s="391"/>
      <c r="Z210" s="369"/>
      <c r="AA210" s="90"/>
    </row>
    <row r="211" spans="4:27" ht="20.100000000000001" customHeight="1" x14ac:dyDescent="0.2">
      <c r="D211" s="392"/>
      <c r="E211" s="78"/>
      <c r="F211" s="393"/>
      <c r="G211" s="370"/>
      <c r="H211" s="79"/>
      <c r="I211" s="107"/>
      <c r="J211" s="80"/>
      <c r="K211" s="81"/>
      <c r="L211" s="394"/>
      <c r="M211" s="78"/>
      <c r="N211" s="78"/>
      <c r="O211" s="78"/>
      <c r="P211" s="78"/>
      <c r="Q211" s="371" t="str">
        <f t="shared" si="11"/>
        <v/>
      </c>
      <c r="R211" s="102" t="str">
        <f t="shared" si="14"/>
        <v/>
      </c>
      <c r="S211" s="254" t="str">
        <f t="shared" si="12"/>
        <v/>
      </c>
      <c r="T211" s="83"/>
      <c r="U211" s="254" t="str">
        <f t="shared" si="13"/>
        <v/>
      </c>
      <c r="V211" s="255"/>
      <c r="W211" s="78"/>
      <c r="X211" s="78"/>
      <c r="Y211" s="391"/>
      <c r="Z211" s="369"/>
      <c r="AA211" s="90"/>
    </row>
    <row r="212" spans="4:27" ht="20.100000000000001" customHeight="1" x14ac:dyDescent="0.2">
      <c r="D212" s="392"/>
      <c r="E212" s="78"/>
      <c r="F212" s="393"/>
      <c r="G212" s="370"/>
      <c r="H212" s="79"/>
      <c r="I212" s="107"/>
      <c r="J212" s="80"/>
      <c r="K212" s="81"/>
      <c r="L212" s="394"/>
      <c r="M212" s="78"/>
      <c r="N212" s="78"/>
      <c r="O212" s="78"/>
      <c r="P212" s="78"/>
      <c r="Q212" s="371" t="str">
        <f t="shared" si="11"/>
        <v/>
      </c>
      <c r="R212" s="102" t="str">
        <f t="shared" si="14"/>
        <v/>
      </c>
      <c r="S212" s="254" t="str">
        <f t="shared" si="12"/>
        <v/>
      </c>
      <c r="T212" s="83"/>
      <c r="U212" s="254" t="str">
        <f t="shared" si="13"/>
        <v/>
      </c>
      <c r="V212" s="255"/>
      <c r="W212" s="78"/>
      <c r="X212" s="78"/>
      <c r="Y212" s="391"/>
      <c r="Z212" s="369"/>
      <c r="AA212" s="90"/>
    </row>
    <row r="213" spans="4:27" ht="20.100000000000001" customHeight="1" x14ac:dyDescent="0.2">
      <c r="D213" s="392"/>
      <c r="E213" s="78"/>
      <c r="F213" s="393"/>
      <c r="G213" s="370"/>
      <c r="H213" s="79"/>
      <c r="I213" s="107"/>
      <c r="J213" s="80"/>
      <c r="K213" s="81"/>
      <c r="L213" s="394"/>
      <c r="M213" s="78"/>
      <c r="N213" s="78"/>
      <c r="O213" s="78"/>
      <c r="P213" s="78"/>
      <c r="Q213" s="371" t="str">
        <f t="shared" si="11"/>
        <v/>
      </c>
      <c r="R213" s="102" t="str">
        <f t="shared" si="14"/>
        <v/>
      </c>
      <c r="S213" s="254" t="str">
        <f t="shared" si="12"/>
        <v/>
      </c>
      <c r="T213" s="83"/>
      <c r="U213" s="254" t="str">
        <f t="shared" si="13"/>
        <v/>
      </c>
      <c r="V213" s="255"/>
      <c r="W213" s="78"/>
      <c r="X213" s="78"/>
      <c r="Y213" s="391"/>
      <c r="Z213" s="369"/>
      <c r="AA213" s="90"/>
    </row>
    <row r="214" spans="4:27" ht="20.100000000000001" customHeight="1" x14ac:dyDescent="0.2">
      <c r="D214" s="392"/>
      <c r="E214" s="78"/>
      <c r="F214" s="393"/>
      <c r="G214" s="370"/>
      <c r="H214" s="79"/>
      <c r="I214" s="107"/>
      <c r="J214" s="80"/>
      <c r="K214" s="81"/>
      <c r="L214" s="394"/>
      <c r="M214" s="78"/>
      <c r="N214" s="78"/>
      <c r="O214" s="78"/>
      <c r="P214" s="78"/>
      <c r="Q214" s="371" t="str">
        <f t="shared" si="11"/>
        <v/>
      </c>
      <c r="R214" s="102" t="str">
        <f t="shared" si="14"/>
        <v/>
      </c>
      <c r="S214" s="254" t="str">
        <f t="shared" si="12"/>
        <v/>
      </c>
      <c r="T214" s="83"/>
      <c r="U214" s="254" t="str">
        <f t="shared" si="13"/>
        <v/>
      </c>
      <c r="V214" s="255"/>
      <c r="W214" s="78"/>
      <c r="X214" s="78"/>
      <c r="Y214" s="391"/>
      <c r="Z214" s="369"/>
      <c r="AA214" s="90"/>
    </row>
    <row r="215" spans="4:27" ht="20.100000000000001" customHeight="1" x14ac:dyDescent="0.2">
      <c r="D215" s="392"/>
      <c r="E215" s="78"/>
      <c r="F215" s="393"/>
      <c r="G215" s="370"/>
      <c r="H215" s="79"/>
      <c r="I215" s="107"/>
      <c r="J215" s="80"/>
      <c r="K215" s="81"/>
      <c r="L215" s="394"/>
      <c r="M215" s="78"/>
      <c r="N215" s="78"/>
      <c r="O215" s="78"/>
      <c r="P215" s="78"/>
      <c r="Q215" s="371" t="str">
        <f t="shared" si="11"/>
        <v/>
      </c>
      <c r="R215" s="102" t="str">
        <f t="shared" si="14"/>
        <v/>
      </c>
      <c r="S215" s="254" t="str">
        <f t="shared" si="12"/>
        <v/>
      </c>
      <c r="T215" s="83"/>
      <c r="U215" s="254" t="str">
        <f t="shared" si="13"/>
        <v/>
      </c>
      <c r="V215" s="255"/>
      <c r="W215" s="78"/>
      <c r="X215" s="78"/>
      <c r="Y215" s="391"/>
      <c r="Z215" s="369"/>
      <c r="AA215" s="90"/>
    </row>
    <row r="216" spans="4:27" ht="20.100000000000001" customHeight="1" x14ac:dyDescent="0.2">
      <c r="D216" s="392"/>
      <c r="E216" s="78"/>
      <c r="F216" s="393"/>
      <c r="G216" s="370"/>
      <c r="H216" s="79"/>
      <c r="I216" s="107"/>
      <c r="J216" s="80"/>
      <c r="K216" s="81"/>
      <c r="L216" s="394"/>
      <c r="M216" s="78"/>
      <c r="N216" s="78"/>
      <c r="O216" s="78"/>
      <c r="P216" s="78"/>
      <c r="Q216" s="371" t="str">
        <f t="shared" si="11"/>
        <v/>
      </c>
      <c r="R216" s="102" t="str">
        <f t="shared" si="14"/>
        <v/>
      </c>
      <c r="S216" s="254" t="str">
        <f t="shared" si="12"/>
        <v/>
      </c>
      <c r="T216" s="83"/>
      <c r="U216" s="254" t="str">
        <f t="shared" si="13"/>
        <v/>
      </c>
      <c r="V216" s="255"/>
      <c r="W216" s="78"/>
      <c r="X216" s="78"/>
      <c r="Y216" s="391"/>
      <c r="Z216" s="369"/>
      <c r="AA216" s="90"/>
    </row>
    <row r="217" spans="4:27" ht="20.100000000000001" customHeight="1" x14ac:dyDescent="0.2">
      <c r="D217" s="392"/>
      <c r="E217" s="78"/>
      <c r="F217" s="393"/>
      <c r="G217" s="370"/>
      <c r="H217" s="79"/>
      <c r="I217" s="107"/>
      <c r="J217" s="80"/>
      <c r="K217" s="81"/>
      <c r="L217" s="394"/>
      <c r="M217" s="78"/>
      <c r="N217" s="78"/>
      <c r="O217" s="78"/>
      <c r="P217" s="78"/>
      <c r="Q217" s="371" t="str">
        <f t="shared" si="11"/>
        <v/>
      </c>
      <c r="R217" s="102" t="str">
        <f t="shared" si="14"/>
        <v/>
      </c>
      <c r="S217" s="254" t="str">
        <f t="shared" si="12"/>
        <v/>
      </c>
      <c r="T217" s="83"/>
      <c r="U217" s="254" t="str">
        <f t="shared" si="13"/>
        <v/>
      </c>
      <c r="V217" s="255"/>
      <c r="W217" s="78"/>
      <c r="X217" s="78"/>
      <c r="Y217" s="391"/>
      <c r="Z217" s="369"/>
      <c r="AA217" s="90"/>
    </row>
    <row r="218" spans="4:27" ht="20.100000000000001" customHeight="1" x14ac:dyDescent="0.2">
      <c r="D218" s="392"/>
      <c r="E218" s="78"/>
      <c r="F218" s="393"/>
      <c r="G218" s="370"/>
      <c r="H218" s="79"/>
      <c r="I218" s="107"/>
      <c r="J218" s="80"/>
      <c r="K218" s="81"/>
      <c r="L218" s="394"/>
      <c r="M218" s="78"/>
      <c r="N218" s="78"/>
      <c r="O218" s="78"/>
      <c r="P218" s="78"/>
      <c r="Q218" s="371" t="str">
        <f t="shared" si="11"/>
        <v/>
      </c>
      <c r="R218" s="102" t="str">
        <f t="shared" si="14"/>
        <v/>
      </c>
      <c r="S218" s="254" t="str">
        <f t="shared" si="12"/>
        <v/>
      </c>
      <c r="T218" s="83"/>
      <c r="U218" s="254" t="str">
        <f t="shared" si="13"/>
        <v/>
      </c>
      <c r="V218" s="255"/>
      <c r="W218" s="78"/>
      <c r="X218" s="78"/>
      <c r="Y218" s="391"/>
      <c r="Z218" s="369"/>
      <c r="AA218" s="90"/>
    </row>
    <row r="219" spans="4:27" ht="20.100000000000001" customHeight="1" x14ac:dyDescent="0.2">
      <c r="D219" s="392"/>
      <c r="E219" s="78"/>
      <c r="F219" s="393"/>
      <c r="G219" s="370"/>
      <c r="H219" s="79"/>
      <c r="I219" s="107"/>
      <c r="J219" s="80"/>
      <c r="K219" s="81"/>
      <c r="L219" s="394"/>
      <c r="M219" s="78"/>
      <c r="N219" s="78"/>
      <c r="O219" s="78"/>
      <c r="P219" s="78"/>
      <c r="Q219" s="371" t="str">
        <f t="shared" si="11"/>
        <v/>
      </c>
      <c r="R219" s="102" t="str">
        <f t="shared" si="14"/>
        <v/>
      </c>
      <c r="S219" s="254" t="str">
        <f t="shared" si="12"/>
        <v/>
      </c>
      <c r="T219" s="83"/>
      <c r="U219" s="254" t="str">
        <f t="shared" si="13"/>
        <v/>
      </c>
      <c r="V219" s="255"/>
      <c r="W219" s="78"/>
      <c r="X219" s="78"/>
      <c r="Y219" s="391"/>
      <c r="Z219" s="369"/>
      <c r="AA219" s="90"/>
    </row>
    <row r="220" spans="4:27" ht="20.100000000000001" customHeight="1" x14ac:dyDescent="0.2">
      <c r="D220" s="392"/>
      <c r="E220" s="78"/>
      <c r="F220" s="393"/>
      <c r="G220" s="370"/>
      <c r="H220" s="79"/>
      <c r="I220" s="107"/>
      <c r="J220" s="80"/>
      <c r="K220" s="81"/>
      <c r="L220" s="394"/>
      <c r="M220" s="78"/>
      <c r="N220" s="78"/>
      <c r="O220" s="78"/>
      <c r="P220" s="78"/>
      <c r="Q220" s="371" t="str">
        <f t="shared" si="11"/>
        <v/>
      </c>
      <c r="R220" s="102" t="str">
        <f t="shared" si="14"/>
        <v/>
      </c>
      <c r="S220" s="254" t="str">
        <f t="shared" si="12"/>
        <v/>
      </c>
      <c r="T220" s="83"/>
      <c r="U220" s="254" t="str">
        <f t="shared" si="13"/>
        <v/>
      </c>
      <c r="V220" s="255"/>
      <c r="W220" s="78"/>
      <c r="X220" s="78"/>
      <c r="Y220" s="391"/>
      <c r="Z220" s="369"/>
      <c r="AA220" s="90"/>
    </row>
    <row r="221" spans="4:27" ht="20.100000000000001" customHeight="1" x14ac:dyDescent="0.2">
      <c r="D221" s="392"/>
      <c r="E221" s="78"/>
      <c r="F221" s="393"/>
      <c r="G221" s="370"/>
      <c r="H221" s="79"/>
      <c r="I221" s="107"/>
      <c r="J221" s="80"/>
      <c r="K221" s="81"/>
      <c r="L221" s="394"/>
      <c r="M221" s="78"/>
      <c r="N221" s="78"/>
      <c r="O221" s="78"/>
      <c r="P221" s="78"/>
      <c r="Q221" s="371" t="str">
        <f t="shared" si="11"/>
        <v/>
      </c>
      <c r="R221" s="102" t="str">
        <f t="shared" si="14"/>
        <v/>
      </c>
      <c r="S221" s="254" t="str">
        <f t="shared" si="12"/>
        <v/>
      </c>
      <c r="T221" s="83"/>
      <c r="U221" s="254" t="str">
        <f t="shared" si="13"/>
        <v/>
      </c>
      <c r="V221" s="255"/>
      <c r="W221" s="78"/>
      <c r="X221" s="78"/>
      <c r="Y221" s="391"/>
      <c r="Z221" s="369"/>
      <c r="AA221" s="90"/>
    </row>
    <row r="222" spans="4:27" ht="20.100000000000001" customHeight="1" x14ac:dyDescent="0.2">
      <c r="D222" s="392"/>
      <c r="E222" s="78"/>
      <c r="F222" s="393"/>
      <c r="G222" s="370"/>
      <c r="H222" s="79"/>
      <c r="I222" s="107"/>
      <c r="J222" s="80"/>
      <c r="K222" s="81"/>
      <c r="L222" s="394"/>
      <c r="M222" s="78"/>
      <c r="N222" s="78"/>
      <c r="O222" s="78"/>
      <c r="P222" s="78"/>
      <c r="Q222" s="371" t="str">
        <f t="shared" ref="Q222:Q285" si="15">IF(OR(I222="",I222="Trailer"),"",IF(I222&lt;&gt;"Trailer","X"))</f>
        <v/>
      </c>
      <c r="R222" s="102" t="str">
        <f t="shared" si="14"/>
        <v/>
      </c>
      <c r="S222" s="254" t="str">
        <f t="shared" ref="S222:S285" si="16">IF(AND(M222 ="NY",Q222="x"),"Required","")</f>
        <v/>
      </c>
      <c r="T222" s="83"/>
      <c r="U222" s="254" t="str">
        <f t="shared" ref="U222:U285" si="17">IF(AND(I222 ="Trailer",Q222="X"),"remove 'X' for AL","")</f>
        <v/>
      </c>
      <c r="V222" s="255"/>
      <c r="W222" s="78"/>
      <c r="X222" s="78"/>
      <c r="Y222" s="391"/>
      <c r="Z222" s="369"/>
      <c r="AA222" s="90"/>
    </row>
    <row r="223" spans="4:27" ht="20.100000000000001" customHeight="1" x14ac:dyDescent="0.2">
      <c r="D223" s="392"/>
      <c r="E223" s="78"/>
      <c r="F223" s="393"/>
      <c r="G223" s="370"/>
      <c r="H223" s="79"/>
      <c r="I223" s="107"/>
      <c r="J223" s="80"/>
      <c r="K223" s="81"/>
      <c r="L223" s="394"/>
      <c r="M223" s="78"/>
      <c r="N223" s="78"/>
      <c r="O223" s="78"/>
      <c r="P223" s="78"/>
      <c r="Q223" s="371" t="str">
        <f t="shared" si="15"/>
        <v/>
      </c>
      <c r="R223" s="102" t="str">
        <f t="shared" ref="R223:R286" si="18">IF(I223="","",IF(AND($R$16="X",I223&lt;&gt;"Equipment",I223&lt;&gt;"Dealer Plate"),"X",IF(AND($R$18="X",I223&lt;&gt;"Trailer",I223&lt;&gt;"Equipment",I223&lt;&gt;"Dealer Plate"),"X",IF(AND($R$19="X",I223&lt;&gt;"Trailer",I223&lt;&gt;"Equipment",I223&lt;&gt;"Dealer Plate",V223="Yes"),"X",IF(AND($R$20="X",I223&lt;&gt;"Equipment",I223&lt;&gt;"Dealer Plate",F223&gt;=$U$20),"X",IF(AND($R$21="X",I223&lt;&gt;"Trailer",I223&lt;&gt;"Equipment",I223&lt;&gt;"Dealer Plate",F223&gt;=$U$21),"X",""))))))</f>
        <v/>
      </c>
      <c r="S223" s="254" t="str">
        <f t="shared" si="16"/>
        <v/>
      </c>
      <c r="T223" s="83"/>
      <c r="U223" s="254" t="str">
        <f t="shared" si="17"/>
        <v/>
      </c>
      <c r="V223" s="255"/>
      <c r="W223" s="78"/>
      <c r="X223" s="78"/>
      <c r="Y223" s="391"/>
      <c r="Z223" s="369"/>
      <c r="AA223" s="90"/>
    </row>
    <row r="224" spans="4:27" ht="20.100000000000001" customHeight="1" x14ac:dyDescent="0.2">
      <c r="D224" s="392"/>
      <c r="E224" s="78"/>
      <c r="F224" s="393"/>
      <c r="G224" s="370"/>
      <c r="H224" s="79"/>
      <c r="I224" s="107"/>
      <c r="J224" s="80"/>
      <c r="K224" s="81"/>
      <c r="L224" s="394"/>
      <c r="M224" s="78"/>
      <c r="N224" s="78"/>
      <c r="O224" s="78"/>
      <c r="P224" s="78"/>
      <c r="Q224" s="371" t="str">
        <f t="shared" si="15"/>
        <v/>
      </c>
      <c r="R224" s="102" t="str">
        <f t="shared" si="18"/>
        <v/>
      </c>
      <c r="S224" s="254" t="str">
        <f t="shared" si="16"/>
        <v/>
      </c>
      <c r="T224" s="83"/>
      <c r="U224" s="254" t="str">
        <f t="shared" si="17"/>
        <v/>
      </c>
      <c r="V224" s="255"/>
      <c r="W224" s="78"/>
      <c r="X224" s="78"/>
      <c r="Y224" s="391"/>
      <c r="Z224" s="369"/>
      <c r="AA224" s="90"/>
    </row>
    <row r="225" spans="4:27" ht="20.100000000000001" customHeight="1" x14ac:dyDescent="0.2">
      <c r="D225" s="392"/>
      <c r="E225" s="78"/>
      <c r="F225" s="393"/>
      <c r="G225" s="370"/>
      <c r="H225" s="79"/>
      <c r="I225" s="107"/>
      <c r="J225" s="80"/>
      <c r="K225" s="81"/>
      <c r="L225" s="394"/>
      <c r="M225" s="78"/>
      <c r="N225" s="78"/>
      <c r="O225" s="78"/>
      <c r="P225" s="78"/>
      <c r="Q225" s="371" t="str">
        <f t="shared" si="15"/>
        <v/>
      </c>
      <c r="R225" s="102" t="str">
        <f t="shared" si="18"/>
        <v/>
      </c>
      <c r="S225" s="254" t="str">
        <f t="shared" si="16"/>
        <v/>
      </c>
      <c r="T225" s="83"/>
      <c r="U225" s="254" t="str">
        <f t="shared" si="17"/>
        <v/>
      </c>
      <c r="V225" s="255"/>
      <c r="W225" s="78"/>
      <c r="X225" s="78"/>
      <c r="Y225" s="391"/>
      <c r="Z225" s="369"/>
      <c r="AA225" s="90"/>
    </row>
    <row r="226" spans="4:27" ht="20.100000000000001" customHeight="1" x14ac:dyDescent="0.2">
      <c r="D226" s="392"/>
      <c r="E226" s="78"/>
      <c r="F226" s="393"/>
      <c r="G226" s="370"/>
      <c r="H226" s="79"/>
      <c r="I226" s="107"/>
      <c r="J226" s="80"/>
      <c r="K226" s="81"/>
      <c r="L226" s="394"/>
      <c r="M226" s="78"/>
      <c r="N226" s="78"/>
      <c r="O226" s="78"/>
      <c r="P226" s="78"/>
      <c r="Q226" s="371" t="str">
        <f t="shared" si="15"/>
        <v/>
      </c>
      <c r="R226" s="102" t="str">
        <f t="shared" si="18"/>
        <v/>
      </c>
      <c r="S226" s="254" t="str">
        <f t="shared" si="16"/>
        <v/>
      </c>
      <c r="T226" s="83"/>
      <c r="U226" s="254" t="str">
        <f t="shared" si="17"/>
        <v/>
      </c>
      <c r="V226" s="255"/>
      <c r="W226" s="78"/>
      <c r="X226" s="78"/>
      <c r="Y226" s="391"/>
      <c r="Z226" s="369"/>
      <c r="AA226" s="90"/>
    </row>
    <row r="227" spans="4:27" ht="20.100000000000001" customHeight="1" x14ac:dyDescent="0.2">
      <c r="D227" s="392"/>
      <c r="E227" s="78"/>
      <c r="F227" s="393"/>
      <c r="G227" s="370"/>
      <c r="H227" s="79"/>
      <c r="I227" s="107"/>
      <c r="J227" s="80"/>
      <c r="K227" s="81"/>
      <c r="L227" s="394"/>
      <c r="M227" s="78"/>
      <c r="N227" s="78"/>
      <c r="O227" s="78"/>
      <c r="P227" s="78"/>
      <c r="Q227" s="371" t="str">
        <f t="shared" si="15"/>
        <v/>
      </c>
      <c r="R227" s="102" t="str">
        <f t="shared" si="18"/>
        <v/>
      </c>
      <c r="S227" s="254" t="str">
        <f t="shared" si="16"/>
        <v/>
      </c>
      <c r="T227" s="83"/>
      <c r="U227" s="254" t="str">
        <f t="shared" si="17"/>
        <v/>
      </c>
      <c r="V227" s="255"/>
      <c r="W227" s="78"/>
      <c r="X227" s="78"/>
      <c r="Y227" s="391"/>
      <c r="Z227" s="369"/>
      <c r="AA227" s="90"/>
    </row>
    <row r="228" spans="4:27" ht="20.100000000000001" customHeight="1" x14ac:dyDescent="0.2">
      <c r="D228" s="392"/>
      <c r="E228" s="78"/>
      <c r="F228" s="393"/>
      <c r="G228" s="370"/>
      <c r="H228" s="79"/>
      <c r="I228" s="107"/>
      <c r="J228" s="80"/>
      <c r="K228" s="81"/>
      <c r="L228" s="394"/>
      <c r="M228" s="78"/>
      <c r="N228" s="78"/>
      <c r="O228" s="78"/>
      <c r="P228" s="78"/>
      <c r="Q228" s="371" t="str">
        <f t="shared" si="15"/>
        <v/>
      </c>
      <c r="R228" s="102" t="str">
        <f t="shared" si="18"/>
        <v/>
      </c>
      <c r="S228" s="254" t="str">
        <f t="shared" si="16"/>
        <v/>
      </c>
      <c r="T228" s="83"/>
      <c r="U228" s="254" t="str">
        <f t="shared" si="17"/>
        <v/>
      </c>
      <c r="V228" s="255"/>
      <c r="W228" s="78"/>
      <c r="X228" s="78"/>
      <c r="Y228" s="391"/>
      <c r="Z228" s="369"/>
      <c r="AA228" s="90"/>
    </row>
    <row r="229" spans="4:27" ht="20.100000000000001" customHeight="1" x14ac:dyDescent="0.2">
      <c r="D229" s="392"/>
      <c r="E229" s="78"/>
      <c r="F229" s="393"/>
      <c r="G229" s="370"/>
      <c r="H229" s="79"/>
      <c r="I229" s="107"/>
      <c r="J229" s="80"/>
      <c r="K229" s="81"/>
      <c r="L229" s="394"/>
      <c r="M229" s="78"/>
      <c r="N229" s="78"/>
      <c r="O229" s="78"/>
      <c r="P229" s="78"/>
      <c r="Q229" s="371" t="str">
        <f t="shared" si="15"/>
        <v/>
      </c>
      <c r="R229" s="102" t="str">
        <f t="shared" si="18"/>
        <v/>
      </c>
      <c r="S229" s="254" t="str">
        <f t="shared" si="16"/>
        <v/>
      </c>
      <c r="T229" s="83"/>
      <c r="U229" s="254" t="str">
        <f t="shared" si="17"/>
        <v/>
      </c>
      <c r="V229" s="255"/>
      <c r="W229" s="78"/>
      <c r="X229" s="78"/>
      <c r="Y229" s="391"/>
      <c r="Z229" s="369"/>
      <c r="AA229" s="90"/>
    </row>
    <row r="230" spans="4:27" ht="20.100000000000001" customHeight="1" x14ac:dyDescent="0.2">
      <c r="D230" s="392"/>
      <c r="E230" s="78"/>
      <c r="F230" s="393"/>
      <c r="G230" s="370"/>
      <c r="H230" s="79"/>
      <c r="I230" s="107"/>
      <c r="J230" s="80"/>
      <c r="K230" s="81"/>
      <c r="L230" s="394"/>
      <c r="M230" s="78"/>
      <c r="N230" s="78"/>
      <c r="O230" s="78"/>
      <c r="P230" s="78"/>
      <c r="Q230" s="371" t="str">
        <f t="shared" si="15"/>
        <v/>
      </c>
      <c r="R230" s="102" t="str">
        <f t="shared" si="18"/>
        <v/>
      </c>
      <c r="S230" s="254" t="str">
        <f t="shared" si="16"/>
        <v/>
      </c>
      <c r="T230" s="83"/>
      <c r="U230" s="254" t="str">
        <f t="shared" si="17"/>
        <v/>
      </c>
      <c r="V230" s="255"/>
      <c r="W230" s="78"/>
      <c r="X230" s="78"/>
      <c r="Y230" s="391"/>
      <c r="Z230" s="369"/>
      <c r="AA230" s="90"/>
    </row>
    <row r="231" spans="4:27" ht="20.100000000000001" customHeight="1" x14ac:dyDescent="0.2">
      <c r="D231" s="392"/>
      <c r="E231" s="78"/>
      <c r="F231" s="393"/>
      <c r="G231" s="370"/>
      <c r="H231" s="79"/>
      <c r="I231" s="107"/>
      <c r="J231" s="80"/>
      <c r="K231" s="81"/>
      <c r="L231" s="394"/>
      <c r="M231" s="78"/>
      <c r="N231" s="78"/>
      <c r="O231" s="78"/>
      <c r="P231" s="78"/>
      <c r="Q231" s="371" t="str">
        <f t="shared" si="15"/>
        <v/>
      </c>
      <c r="R231" s="102" t="str">
        <f t="shared" si="18"/>
        <v/>
      </c>
      <c r="S231" s="254" t="str">
        <f t="shared" si="16"/>
        <v/>
      </c>
      <c r="T231" s="83"/>
      <c r="U231" s="254" t="str">
        <f t="shared" si="17"/>
        <v/>
      </c>
      <c r="V231" s="255"/>
      <c r="W231" s="78"/>
      <c r="X231" s="78"/>
      <c r="Y231" s="391"/>
      <c r="Z231" s="369"/>
      <c r="AA231" s="90"/>
    </row>
    <row r="232" spans="4:27" ht="20.100000000000001" customHeight="1" x14ac:dyDescent="0.2">
      <c r="D232" s="392"/>
      <c r="E232" s="78"/>
      <c r="F232" s="393"/>
      <c r="G232" s="370"/>
      <c r="H232" s="79"/>
      <c r="I232" s="107"/>
      <c r="J232" s="80"/>
      <c r="K232" s="81"/>
      <c r="L232" s="394"/>
      <c r="M232" s="78"/>
      <c r="N232" s="78"/>
      <c r="O232" s="78"/>
      <c r="P232" s="78"/>
      <c r="Q232" s="371" t="str">
        <f t="shared" si="15"/>
        <v/>
      </c>
      <c r="R232" s="102" t="str">
        <f t="shared" si="18"/>
        <v/>
      </c>
      <c r="S232" s="254" t="str">
        <f t="shared" si="16"/>
        <v/>
      </c>
      <c r="T232" s="83"/>
      <c r="U232" s="254" t="str">
        <f t="shared" si="17"/>
        <v/>
      </c>
      <c r="V232" s="255"/>
      <c r="W232" s="78"/>
      <c r="X232" s="78"/>
      <c r="Y232" s="391"/>
      <c r="Z232" s="369"/>
      <c r="AA232" s="90"/>
    </row>
    <row r="233" spans="4:27" ht="20.100000000000001" customHeight="1" x14ac:dyDescent="0.2">
      <c r="D233" s="392"/>
      <c r="E233" s="78"/>
      <c r="F233" s="393"/>
      <c r="G233" s="370"/>
      <c r="H233" s="79"/>
      <c r="I233" s="107"/>
      <c r="J233" s="80"/>
      <c r="K233" s="81"/>
      <c r="L233" s="394"/>
      <c r="M233" s="78"/>
      <c r="N233" s="78"/>
      <c r="O233" s="78"/>
      <c r="P233" s="78"/>
      <c r="Q233" s="371" t="str">
        <f t="shared" si="15"/>
        <v/>
      </c>
      <c r="R233" s="102" t="str">
        <f t="shared" si="18"/>
        <v/>
      </c>
      <c r="S233" s="254" t="str">
        <f t="shared" si="16"/>
        <v/>
      </c>
      <c r="T233" s="83"/>
      <c r="U233" s="254" t="str">
        <f t="shared" si="17"/>
        <v/>
      </c>
      <c r="V233" s="255"/>
      <c r="W233" s="78"/>
      <c r="X233" s="78"/>
      <c r="Y233" s="391"/>
      <c r="Z233" s="369"/>
      <c r="AA233" s="90"/>
    </row>
    <row r="234" spans="4:27" ht="20.100000000000001" customHeight="1" x14ac:dyDescent="0.2">
      <c r="D234" s="392"/>
      <c r="E234" s="78"/>
      <c r="F234" s="393"/>
      <c r="G234" s="370"/>
      <c r="H234" s="79"/>
      <c r="I234" s="107"/>
      <c r="J234" s="80"/>
      <c r="K234" s="81"/>
      <c r="L234" s="394"/>
      <c r="M234" s="78"/>
      <c r="N234" s="78"/>
      <c r="O234" s="78"/>
      <c r="P234" s="78"/>
      <c r="Q234" s="371" t="str">
        <f t="shared" si="15"/>
        <v/>
      </c>
      <c r="R234" s="102" t="str">
        <f t="shared" si="18"/>
        <v/>
      </c>
      <c r="S234" s="254" t="str">
        <f t="shared" si="16"/>
        <v/>
      </c>
      <c r="T234" s="83"/>
      <c r="U234" s="254" t="str">
        <f t="shared" si="17"/>
        <v/>
      </c>
      <c r="V234" s="255"/>
      <c r="W234" s="78"/>
      <c r="X234" s="78"/>
      <c r="Y234" s="391"/>
      <c r="Z234" s="369"/>
      <c r="AA234" s="90"/>
    </row>
    <row r="235" spans="4:27" ht="20.100000000000001" customHeight="1" x14ac:dyDescent="0.2">
      <c r="D235" s="392"/>
      <c r="E235" s="78"/>
      <c r="F235" s="393"/>
      <c r="G235" s="370"/>
      <c r="H235" s="79"/>
      <c r="I235" s="107"/>
      <c r="J235" s="80"/>
      <c r="K235" s="81"/>
      <c r="L235" s="394"/>
      <c r="M235" s="78"/>
      <c r="N235" s="78"/>
      <c r="O235" s="78"/>
      <c r="P235" s="78"/>
      <c r="Q235" s="371" t="str">
        <f t="shared" si="15"/>
        <v/>
      </c>
      <c r="R235" s="102" t="str">
        <f t="shared" si="18"/>
        <v/>
      </c>
      <c r="S235" s="254" t="str">
        <f t="shared" si="16"/>
        <v/>
      </c>
      <c r="T235" s="83"/>
      <c r="U235" s="254" t="str">
        <f t="shared" si="17"/>
        <v/>
      </c>
      <c r="V235" s="255"/>
      <c r="W235" s="78"/>
      <c r="X235" s="78"/>
      <c r="Y235" s="391"/>
      <c r="Z235" s="369"/>
      <c r="AA235" s="90"/>
    </row>
    <row r="236" spans="4:27" ht="20.100000000000001" customHeight="1" x14ac:dyDescent="0.2">
      <c r="D236" s="392"/>
      <c r="E236" s="78"/>
      <c r="F236" s="393"/>
      <c r="G236" s="370"/>
      <c r="H236" s="79"/>
      <c r="I236" s="107"/>
      <c r="J236" s="80"/>
      <c r="K236" s="81"/>
      <c r="L236" s="394"/>
      <c r="M236" s="78"/>
      <c r="N236" s="78"/>
      <c r="O236" s="78"/>
      <c r="P236" s="78"/>
      <c r="Q236" s="371" t="str">
        <f t="shared" si="15"/>
        <v/>
      </c>
      <c r="R236" s="102" t="str">
        <f t="shared" si="18"/>
        <v/>
      </c>
      <c r="S236" s="254" t="str">
        <f t="shared" si="16"/>
        <v/>
      </c>
      <c r="T236" s="83"/>
      <c r="U236" s="254" t="str">
        <f t="shared" si="17"/>
        <v/>
      </c>
      <c r="V236" s="255"/>
      <c r="W236" s="78"/>
      <c r="X236" s="78"/>
      <c r="Y236" s="391"/>
      <c r="Z236" s="369"/>
      <c r="AA236" s="90"/>
    </row>
    <row r="237" spans="4:27" ht="20.100000000000001" customHeight="1" x14ac:dyDescent="0.2">
      <c r="D237" s="392"/>
      <c r="E237" s="78"/>
      <c r="F237" s="393"/>
      <c r="G237" s="370"/>
      <c r="H237" s="79"/>
      <c r="I237" s="107"/>
      <c r="J237" s="80"/>
      <c r="K237" s="81"/>
      <c r="L237" s="394"/>
      <c r="M237" s="78"/>
      <c r="N237" s="78"/>
      <c r="O237" s="78"/>
      <c r="P237" s="78"/>
      <c r="Q237" s="371" t="str">
        <f t="shared" si="15"/>
        <v/>
      </c>
      <c r="R237" s="102" t="str">
        <f t="shared" si="18"/>
        <v/>
      </c>
      <c r="S237" s="254" t="str">
        <f t="shared" si="16"/>
        <v/>
      </c>
      <c r="T237" s="83"/>
      <c r="U237" s="254" t="str">
        <f t="shared" si="17"/>
        <v/>
      </c>
      <c r="V237" s="255"/>
      <c r="W237" s="78"/>
      <c r="X237" s="78"/>
      <c r="Y237" s="391"/>
      <c r="Z237" s="369"/>
      <c r="AA237" s="90"/>
    </row>
    <row r="238" spans="4:27" ht="20.100000000000001" customHeight="1" x14ac:dyDescent="0.2">
      <c r="D238" s="392"/>
      <c r="E238" s="78"/>
      <c r="F238" s="393"/>
      <c r="G238" s="370"/>
      <c r="H238" s="79"/>
      <c r="I238" s="107"/>
      <c r="J238" s="80"/>
      <c r="K238" s="81"/>
      <c r="L238" s="394"/>
      <c r="M238" s="78"/>
      <c r="N238" s="78"/>
      <c r="O238" s="78"/>
      <c r="P238" s="78"/>
      <c r="Q238" s="371" t="str">
        <f t="shared" si="15"/>
        <v/>
      </c>
      <c r="R238" s="102" t="str">
        <f t="shared" si="18"/>
        <v/>
      </c>
      <c r="S238" s="254" t="str">
        <f t="shared" si="16"/>
        <v/>
      </c>
      <c r="T238" s="83"/>
      <c r="U238" s="254" t="str">
        <f t="shared" si="17"/>
        <v/>
      </c>
      <c r="V238" s="255"/>
      <c r="W238" s="78"/>
      <c r="X238" s="78"/>
      <c r="Y238" s="391"/>
      <c r="Z238" s="369"/>
      <c r="AA238" s="90"/>
    </row>
    <row r="239" spans="4:27" ht="20.100000000000001" customHeight="1" x14ac:dyDescent="0.2">
      <c r="D239" s="392"/>
      <c r="E239" s="78"/>
      <c r="F239" s="393"/>
      <c r="G239" s="370"/>
      <c r="H239" s="79"/>
      <c r="I239" s="107"/>
      <c r="J239" s="80"/>
      <c r="K239" s="81"/>
      <c r="L239" s="394"/>
      <c r="M239" s="78"/>
      <c r="N239" s="78"/>
      <c r="O239" s="78"/>
      <c r="P239" s="78"/>
      <c r="Q239" s="371" t="str">
        <f t="shared" si="15"/>
        <v/>
      </c>
      <c r="R239" s="102" t="str">
        <f t="shared" si="18"/>
        <v/>
      </c>
      <c r="S239" s="254" t="str">
        <f t="shared" si="16"/>
        <v/>
      </c>
      <c r="T239" s="83"/>
      <c r="U239" s="254" t="str">
        <f t="shared" si="17"/>
        <v/>
      </c>
      <c r="V239" s="255"/>
      <c r="W239" s="78"/>
      <c r="X239" s="78"/>
      <c r="Y239" s="391"/>
      <c r="Z239" s="369"/>
      <c r="AA239" s="90"/>
    </row>
    <row r="240" spans="4:27" ht="20.100000000000001" customHeight="1" x14ac:dyDescent="0.2">
      <c r="D240" s="392"/>
      <c r="E240" s="78"/>
      <c r="F240" s="393"/>
      <c r="G240" s="370"/>
      <c r="H240" s="79"/>
      <c r="I240" s="107"/>
      <c r="J240" s="80"/>
      <c r="K240" s="81"/>
      <c r="L240" s="394"/>
      <c r="M240" s="78"/>
      <c r="N240" s="78"/>
      <c r="O240" s="78"/>
      <c r="P240" s="78"/>
      <c r="Q240" s="371" t="str">
        <f t="shared" si="15"/>
        <v/>
      </c>
      <c r="R240" s="102" t="str">
        <f t="shared" si="18"/>
        <v/>
      </c>
      <c r="S240" s="254" t="str">
        <f t="shared" si="16"/>
        <v/>
      </c>
      <c r="T240" s="83"/>
      <c r="U240" s="254" t="str">
        <f t="shared" si="17"/>
        <v/>
      </c>
      <c r="V240" s="255"/>
      <c r="W240" s="78"/>
      <c r="X240" s="78"/>
      <c r="Y240" s="391"/>
      <c r="Z240" s="369"/>
      <c r="AA240" s="90"/>
    </row>
    <row r="241" spans="4:27" ht="20.100000000000001" customHeight="1" x14ac:dyDescent="0.2">
      <c r="D241" s="392"/>
      <c r="E241" s="78"/>
      <c r="F241" s="393"/>
      <c r="G241" s="370"/>
      <c r="H241" s="79"/>
      <c r="I241" s="107"/>
      <c r="J241" s="80"/>
      <c r="K241" s="81"/>
      <c r="L241" s="394"/>
      <c r="M241" s="78"/>
      <c r="N241" s="78"/>
      <c r="O241" s="78"/>
      <c r="P241" s="78"/>
      <c r="Q241" s="371" t="str">
        <f t="shared" si="15"/>
        <v/>
      </c>
      <c r="R241" s="102" t="str">
        <f t="shared" si="18"/>
        <v/>
      </c>
      <c r="S241" s="254" t="str">
        <f t="shared" si="16"/>
        <v/>
      </c>
      <c r="T241" s="83"/>
      <c r="U241" s="254" t="str">
        <f t="shared" si="17"/>
        <v/>
      </c>
      <c r="V241" s="255"/>
      <c r="W241" s="78"/>
      <c r="X241" s="78"/>
      <c r="Y241" s="391"/>
      <c r="Z241" s="369"/>
      <c r="AA241" s="90"/>
    </row>
    <row r="242" spans="4:27" ht="20.100000000000001" customHeight="1" x14ac:dyDescent="0.2">
      <c r="D242" s="392"/>
      <c r="E242" s="78"/>
      <c r="F242" s="393"/>
      <c r="G242" s="370"/>
      <c r="H242" s="79"/>
      <c r="I242" s="107"/>
      <c r="J242" s="80"/>
      <c r="K242" s="81"/>
      <c r="L242" s="394"/>
      <c r="M242" s="78"/>
      <c r="N242" s="78"/>
      <c r="O242" s="78"/>
      <c r="P242" s="78"/>
      <c r="Q242" s="371" t="str">
        <f t="shared" si="15"/>
        <v/>
      </c>
      <c r="R242" s="102" t="str">
        <f t="shared" si="18"/>
        <v/>
      </c>
      <c r="S242" s="254" t="str">
        <f t="shared" si="16"/>
        <v/>
      </c>
      <c r="T242" s="83"/>
      <c r="U242" s="254" t="str">
        <f t="shared" si="17"/>
        <v/>
      </c>
      <c r="V242" s="255"/>
      <c r="W242" s="78"/>
      <c r="X242" s="78"/>
      <c r="Y242" s="391"/>
      <c r="Z242" s="369"/>
      <c r="AA242" s="90"/>
    </row>
    <row r="243" spans="4:27" ht="20.100000000000001" customHeight="1" x14ac:dyDescent="0.2">
      <c r="D243" s="392"/>
      <c r="E243" s="78"/>
      <c r="F243" s="393"/>
      <c r="G243" s="370"/>
      <c r="H243" s="79"/>
      <c r="I243" s="107"/>
      <c r="J243" s="80"/>
      <c r="K243" s="81"/>
      <c r="L243" s="394"/>
      <c r="M243" s="78"/>
      <c r="N243" s="78"/>
      <c r="O243" s="78"/>
      <c r="P243" s="78"/>
      <c r="Q243" s="371" t="str">
        <f t="shared" si="15"/>
        <v/>
      </c>
      <c r="R243" s="102" t="str">
        <f t="shared" si="18"/>
        <v/>
      </c>
      <c r="S243" s="254" t="str">
        <f t="shared" si="16"/>
        <v/>
      </c>
      <c r="T243" s="83"/>
      <c r="U243" s="254" t="str">
        <f t="shared" si="17"/>
        <v/>
      </c>
      <c r="V243" s="255"/>
      <c r="W243" s="78"/>
      <c r="X243" s="78"/>
      <c r="Y243" s="391"/>
      <c r="Z243" s="369"/>
      <c r="AA243" s="90"/>
    </row>
    <row r="244" spans="4:27" ht="20.100000000000001" customHeight="1" x14ac:dyDescent="0.2">
      <c r="D244" s="392"/>
      <c r="E244" s="78"/>
      <c r="F244" s="393"/>
      <c r="G244" s="370"/>
      <c r="H244" s="79"/>
      <c r="I244" s="107"/>
      <c r="J244" s="80"/>
      <c r="K244" s="81"/>
      <c r="L244" s="394"/>
      <c r="M244" s="78"/>
      <c r="N244" s="78"/>
      <c r="O244" s="78"/>
      <c r="P244" s="78"/>
      <c r="Q244" s="371" t="str">
        <f t="shared" si="15"/>
        <v/>
      </c>
      <c r="R244" s="102" t="str">
        <f t="shared" si="18"/>
        <v/>
      </c>
      <c r="S244" s="254" t="str">
        <f t="shared" si="16"/>
        <v/>
      </c>
      <c r="T244" s="83"/>
      <c r="U244" s="254" t="str">
        <f t="shared" si="17"/>
        <v/>
      </c>
      <c r="V244" s="255"/>
      <c r="W244" s="78"/>
      <c r="X244" s="78"/>
      <c r="Y244" s="391"/>
      <c r="Z244" s="369"/>
      <c r="AA244" s="90"/>
    </row>
    <row r="245" spans="4:27" ht="20.100000000000001" customHeight="1" x14ac:dyDescent="0.2">
      <c r="D245" s="392"/>
      <c r="E245" s="78"/>
      <c r="F245" s="393"/>
      <c r="G245" s="370"/>
      <c r="H245" s="79"/>
      <c r="I245" s="107"/>
      <c r="J245" s="80"/>
      <c r="K245" s="81"/>
      <c r="L245" s="394"/>
      <c r="M245" s="78"/>
      <c r="N245" s="78"/>
      <c r="O245" s="78"/>
      <c r="P245" s="78"/>
      <c r="Q245" s="371" t="str">
        <f t="shared" si="15"/>
        <v/>
      </c>
      <c r="R245" s="102" t="str">
        <f t="shared" si="18"/>
        <v/>
      </c>
      <c r="S245" s="254" t="str">
        <f t="shared" si="16"/>
        <v/>
      </c>
      <c r="T245" s="83"/>
      <c r="U245" s="254" t="str">
        <f t="shared" si="17"/>
        <v/>
      </c>
      <c r="V245" s="255"/>
      <c r="W245" s="78"/>
      <c r="X245" s="78"/>
      <c r="Y245" s="391"/>
      <c r="Z245" s="369"/>
      <c r="AA245" s="90"/>
    </row>
    <row r="246" spans="4:27" ht="20.100000000000001" customHeight="1" x14ac:dyDescent="0.2">
      <c r="D246" s="392"/>
      <c r="E246" s="78"/>
      <c r="F246" s="393"/>
      <c r="G246" s="370"/>
      <c r="H246" s="79"/>
      <c r="I246" s="107"/>
      <c r="J246" s="80"/>
      <c r="K246" s="81"/>
      <c r="L246" s="394"/>
      <c r="M246" s="78"/>
      <c r="N246" s="78"/>
      <c r="O246" s="78"/>
      <c r="P246" s="78"/>
      <c r="Q246" s="371" t="str">
        <f t="shared" si="15"/>
        <v/>
      </c>
      <c r="R246" s="102" t="str">
        <f t="shared" si="18"/>
        <v/>
      </c>
      <c r="S246" s="254" t="str">
        <f t="shared" si="16"/>
        <v/>
      </c>
      <c r="T246" s="83"/>
      <c r="U246" s="254" t="str">
        <f t="shared" si="17"/>
        <v/>
      </c>
      <c r="V246" s="255"/>
      <c r="W246" s="78"/>
      <c r="X246" s="78"/>
      <c r="Y246" s="391"/>
      <c r="Z246" s="369"/>
      <c r="AA246" s="90"/>
    </row>
    <row r="247" spans="4:27" ht="20.100000000000001" customHeight="1" x14ac:dyDescent="0.2">
      <c r="D247" s="392"/>
      <c r="E247" s="78"/>
      <c r="F247" s="393"/>
      <c r="G247" s="370"/>
      <c r="H247" s="79"/>
      <c r="I247" s="107"/>
      <c r="J247" s="80"/>
      <c r="K247" s="81"/>
      <c r="L247" s="394"/>
      <c r="M247" s="78"/>
      <c r="N247" s="78"/>
      <c r="O247" s="78"/>
      <c r="P247" s="78"/>
      <c r="Q247" s="371" t="str">
        <f t="shared" si="15"/>
        <v/>
      </c>
      <c r="R247" s="102" t="str">
        <f t="shared" si="18"/>
        <v/>
      </c>
      <c r="S247" s="254" t="str">
        <f t="shared" si="16"/>
        <v/>
      </c>
      <c r="T247" s="83"/>
      <c r="U247" s="254" t="str">
        <f t="shared" si="17"/>
        <v/>
      </c>
      <c r="V247" s="255"/>
      <c r="W247" s="78"/>
      <c r="X247" s="78"/>
      <c r="Y247" s="391"/>
      <c r="Z247" s="369"/>
      <c r="AA247" s="90"/>
    </row>
    <row r="248" spans="4:27" ht="20.100000000000001" customHeight="1" x14ac:dyDescent="0.2">
      <c r="D248" s="392"/>
      <c r="E248" s="78"/>
      <c r="F248" s="393"/>
      <c r="G248" s="370"/>
      <c r="H248" s="79"/>
      <c r="I248" s="107"/>
      <c r="J248" s="80"/>
      <c r="K248" s="81"/>
      <c r="L248" s="394"/>
      <c r="M248" s="78"/>
      <c r="N248" s="78"/>
      <c r="O248" s="78"/>
      <c r="P248" s="78"/>
      <c r="Q248" s="371" t="str">
        <f t="shared" si="15"/>
        <v/>
      </c>
      <c r="R248" s="102" t="str">
        <f t="shared" si="18"/>
        <v/>
      </c>
      <c r="S248" s="254" t="str">
        <f t="shared" si="16"/>
        <v/>
      </c>
      <c r="T248" s="83"/>
      <c r="U248" s="254" t="str">
        <f t="shared" si="17"/>
        <v/>
      </c>
      <c r="V248" s="255"/>
      <c r="W248" s="78"/>
      <c r="X248" s="78"/>
      <c r="Y248" s="391"/>
      <c r="Z248" s="369"/>
      <c r="AA248" s="90"/>
    </row>
    <row r="249" spans="4:27" ht="20.100000000000001" customHeight="1" x14ac:dyDescent="0.2">
      <c r="D249" s="392"/>
      <c r="E249" s="78"/>
      <c r="F249" s="393"/>
      <c r="G249" s="370"/>
      <c r="H249" s="79"/>
      <c r="I249" s="107"/>
      <c r="J249" s="80"/>
      <c r="K249" s="81"/>
      <c r="L249" s="394"/>
      <c r="M249" s="78"/>
      <c r="N249" s="78"/>
      <c r="O249" s="78"/>
      <c r="P249" s="78"/>
      <c r="Q249" s="371" t="str">
        <f t="shared" si="15"/>
        <v/>
      </c>
      <c r="R249" s="102" t="str">
        <f t="shared" si="18"/>
        <v/>
      </c>
      <c r="S249" s="254" t="str">
        <f t="shared" si="16"/>
        <v/>
      </c>
      <c r="T249" s="83"/>
      <c r="U249" s="254" t="str">
        <f t="shared" si="17"/>
        <v/>
      </c>
      <c r="V249" s="255"/>
      <c r="W249" s="78"/>
      <c r="X249" s="78"/>
      <c r="Y249" s="391"/>
      <c r="Z249" s="369"/>
      <c r="AA249" s="90"/>
    </row>
    <row r="250" spans="4:27" ht="20.100000000000001" customHeight="1" x14ac:dyDescent="0.2">
      <c r="D250" s="392"/>
      <c r="E250" s="78"/>
      <c r="F250" s="393"/>
      <c r="G250" s="370"/>
      <c r="H250" s="79"/>
      <c r="I250" s="107"/>
      <c r="J250" s="80"/>
      <c r="K250" s="81"/>
      <c r="L250" s="394"/>
      <c r="M250" s="78"/>
      <c r="N250" s="78"/>
      <c r="O250" s="78"/>
      <c r="P250" s="78"/>
      <c r="Q250" s="371" t="str">
        <f t="shared" si="15"/>
        <v/>
      </c>
      <c r="R250" s="102" t="str">
        <f t="shared" si="18"/>
        <v/>
      </c>
      <c r="S250" s="254" t="str">
        <f t="shared" si="16"/>
        <v/>
      </c>
      <c r="T250" s="83"/>
      <c r="U250" s="254" t="str">
        <f t="shared" si="17"/>
        <v/>
      </c>
      <c r="V250" s="255"/>
      <c r="W250" s="78"/>
      <c r="X250" s="78"/>
      <c r="Y250" s="391"/>
      <c r="Z250" s="369"/>
      <c r="AA250" s="90"/>
    </row>
    <row r="251" spans="4:27" ht="20.100000000000001" customHeight="1" x14ac:dyDescent="0.2">
      <c r="D251" s="392"/>
      <c r="E251" s="78"/>
      <c r="F251" s="393"/>
      <c r="G251" s="370"/>
      <c r="H251" s="79"/>
      <c r="I251" s="107"/>
      <c r="J251" s="80"/>
      <c r="K251" s="81"/>
      <c r="L251" s="394"/>
      <c r="M251" s="78"/>
      <c r="N251" s="78"/>
      <c r="O251" s="78"/>
      <c r="P251" s="78"/>
      <c r="Q251" s="371" t="str">
        <f t="shared" si="15"/>
        <v/>
      </c>
      <c r="R251" s="102" t="str">
        <f t="shared" si="18"/>
        <v/>
      </c>
      <c r="S251" s="254" t="str">
        <f t="shared" si="16"/>
        <v/>
      </c>
      <c r="T251" s="83"/>
      <c r="U251" s="254" t="str">
        <f t="shared" si="17"/>
        <v/>
      </c>
      <c r="V251" s="255"/>
      <c r="W251" s="78"/>
      <c r="X251" s="78"/>
      <c r="Y251" s="391"/>
      <c r="Z251" s="369"/>
      <c r="AA251" s="90"/>
    </row>
    <row r="252" spans="4:27" ht="20.100000000000001" customHeight="1" x14ac:dyDescent="0.2">
      <c r="D252" s="392"/>
      <c r="E252" s="78"/>
      <c r="F252" s="393"/>
      <c r="G252" s="370"/>
      <c r="H252" s="79"/>
      <c r="I252" s="107"/>
      <c r="J252" s="80"/>
      <c r="K252" s="81"/>
      <c r="L252" s="394"/>
      <c r="M252" s="78"/>
      <c r="N252" s="78"/>
      <c r="O252" s="78"/>
      <c r="P252" s="78"/>
      <c r="Q252" s="371" t="str">
        <f t="shared" si="15"/>
        <v/>
      </c>
      <c r="R252" s="102" t="str">
        <f t="shared" si="18"/>
        <v/>
      </c>
      <c r="S252" s="254" t="str">
        <f t="shared" si="16"/>
        <v/>
      </c>
      <c r="T252" s="83"/>
      <c r="U252" s="254" t="str">
        <f t="shared" si="17"/>
        <v/>
      </c>
      <c r="V252" s="255"/>
      <c r="W252" s="78"/>
      <c r="X252" s="78"/>
      <c r="Y252" s="391"/>
      <c r="Z252" s="369"/>
      <c r="AA252" s="90"/>
    </row>
    <row r="253" spans="4:27" ht="20.100000000000001" customHeight="1" x14ac:dyDescent="0.2">
      <c r="D253" s="392"/>
      <c r="E253" s="78"/>
      <c r="F253" s="393"/>
      <c r="G253" s="370"/>
      <c r="H253" s="79"/>
      <c r="I253" s="107"/>
      <c r="J253" s="80"/>
      <c r="K253" s="81"/>
      <c r="L253" s="394"/>
      <c r="M253" s="78"/>
      <c r="N253" s="78"/>
      <c r="O253" s="78"/>
      <c r="P253" s="78"/>
      <c r="Q253" s="371" t="str">
        <f t="shared" si="15"/>
        <v/>
      </c>
      <c r="R253" s="102" t="str">
        <f t="shared" si="18"/>
        <v/>
      </c>
      <c r="S253" s="254" t="str">
        <f t="shared" si="16"/>
        <v/>
      </c>
      <c r="T253" s="83"/>
      <c r="U253" s="254" t="str">
        <f t="shared" si="17"/>
        <v/>
      </c>
      <c r="V253" s="255"/>
      <c r="W253" s="78"/>
      <c r="X253" s="78"/>
      <c r="Y253" s="391"/>
      <c r="Z253" s="369"/>
      <c r="AA253" s="90"/>
    </row>
    <row r="254" spans="4:27" ht="20.100000000000001" customHeight="1" x14ac:dyDescent="0.2">
      <c r="D254" s="392"/>
      <c r="E254" s="78"/>
      <c r="F254" s="393"/>
      <c r="G254" s="370"/>
      <c r="H254" s="79"/>
      <c r="I254" s="107"/>
      <c r="J254" s="80"/>
      <c r="K254" s="81"/>
      <c r="L254" s="394"/>
      <c r="M254" s="78"/>
      <c r="N254" s="78"/>
      <c r="O254" s="78"/>
      <c r="P254" s="78"/>
      <c r="Q254" s="371" t="str">
        <f t="shared" si="15"/>
        <v/>
      </c>
      <c r="R254" s="102" t="str">
        <f t="shared" si="18"/>
        <v/>
      </c>
      <c r="S254" s="254" t="str">
        <f t="shared" si="16"/>
        <v/>
      </c>
      <c r="T254" s="83"/>
      <c r="U254" s="254" t="str">
        <f t="shared" si="17"/>
        <v/>
      </c>
      <c r="V254" s="255"/>
      <c r="W254" s="78"/>
      <c r="X254" s="78"/>
      <c r="Y254" s="391"/>
      <c r="Z254" s="369"/>
      <c r="AA254" s="90"/>
    </row>
    <row r="255" spans="4:27" ht="20.100000000000001" customHeight="1" x14ac:dyDescent="0.2">
      <c r="D255" s="392"/>
      <c r="E255" s="78"/>
      <c r="F255" s="393"/>
      <c r="G255" s="370"/>
      <c r="H255" s="79"/>
      <c r="I255" s="107"/>
      <c r="J255" s="80"/>
      <c r="K255" s="81"/>
      <c r="L255" s="394"/>
      <c r="M255" s="78"/>
      <c r="N255" s="78"/>
      <c r="O255" s="78"/>
      <c r="P255" s="78"/>
      <c r="Q255" s="371" t="str">
        <f t="shared" si="15"/>
        <v/>
      </c>
      <c r="R255" s="102" t="str">
        <f t="shared" si="18"/>
        <v/>
      </c>
      <c r="S255" s="254" t="str">
        <f t="shared" si="16"/>
        <v/>
      </c>
      <c r="T255" s="83"/>
      <c r="U255" s="254" t="str">
        <f t="shared" si="17"/>
        <v/>
      </c>
      <c r="V255" s="255"/>
      <c r="W255" s="78"/>
      <c r="X255" s="78"/>
      <c r="Y255" s="391"/>
      <c r="Z255" s="369"/>
      <c r="AA255" s="90"/>
    </row>
    <row r="256" spans="4:27" ht="20.100000000000001" customHeight="1" x14ac:dyDescent="0.2">
      <c r="D256" s="392"/>
      <c r="E256" s="78"/>
      <c r="F256" s="393"/>
      <c r="G256" s="370"/>
      <c r="H256" s="79"/>
      <c r="I256" s="107"/>
      <c r="J256" s="80"/>
      <c r="K256" s="81"/>
      <c r="L256" s="394"/>
      <c r="M256" s="78"/>
      <c r="N256" s="78"/>
      <c r="O256" s="78"/>
      <c r="P256" s="78"/>
      <c r="Q256" s="371" t="str">
        <f t="shared" si="15"/>
        <v/>
      </c>
      <c r="R256" s="102" t="str">
        <f t="shared" si="18"/>
        <v/>
      </c>
      <c r="S256" s="254" t="str">
        <f t="shared" si="16"/>
        <v/>
      </c>
      <c r="T256" s="83"/>
      <c r="U256" s="254" t="str">
        <f t="shared" si="17"/>
        <v/>
      </c>
      <c r="V256" s="255"/>
      <c r="W256" s="78"/>
      <c r="X256" s="78"/>
      <c r="Y256" s="391"/>
      <c r="Z256" s="369"/>
      <c r="AA256" s="90"/>
    </row>
    <row r="257" spans="4:27" ht="20.100000000000001" customHeight="1" x14ac:dyDescent="0.2">
      <c r="D257" s="392"/>
      <c r="E257" s="78"/>
      <c r="F257" s="393"/>
      <c r="G257" s="370"/>
      <c r="H257" s="79"/>
      <c r="I257" s="107"/>
      <c r="J257" s="80"/>
      <c r="K257" s="81"/>
      <c r="L257" s="394"/>
      <c r="M257" s="78"/>
      <c r="N257" s="78"/>
      <c r="O257" s="78"/>
      <c r="P257" s="78"/>
      <c r="Q257" s="371" t="str">
        <f t="shared" si="15"/>
        <v/>
      </c>
      <c r="R257" s="102" t="str">
        <f t="shared" si="18"/>
        <v/>
      </c>
      <c r="S257" s="254" t="str">
        <f t="shared" si="16"/>
        <v/>
      </c>
      <c r="T257" s="83"/>
      <c r="U257" s="254" t="str">
        <f t="shared" si="17"/>
        <v/>
      </c>
      <c r="V257" s="255"/>
      <c r="W257" s="78"/>
      <c r="X257" s="78"/>
      <c r="Y257" s="391"/>
      <c r="Z257" s="369"/>
      <c r="AA257" s="90"/>
    </row>
    <row r="258" spans="4:27" ht="20.100000000000001" customHeight="1" x14ac:dyDescent="0.2">
      <c r="D258" s="392"/>
      <c r="E258" s="78"/>
      <c r="F258" s="393"/>
      <c r="G258" s="370"/>
      <c r="H258" s="79"/>
      <c r="I258" s="107"/>
      <c r="J258" s="80"/>
      <c r="K258" s="81"/>
      <c r="L258" s="394"/>
      <c r="M258" s="78"/>
      <c r="N258" s="78"/>
      <c r="O258" s="78"/>
      <c r="P258" s="78"/>
      <c r="Q258" s="371" t="str">
        <f t="shared" si="15"/>
        <v/>
      </c>
      <c r="R258" s="102" t="str">
        <f t="shared" si="18"/>
        <v/>
      </c>
      <c r="S258" s="254" t="str">
        <f t="shared" si="16"/>
        <v/>
      </c>
      <c r="T258" s="83"/>
      <c r="U258" s="254" t="str">
        <f t="shared" si="17"/>
        <v/>
      </c>
      <c r="V258" s="255"/>
      <c r="W258" s="78"/>
      <c r="X258" s="78"/>
      <c r="Y258" s="391"/>
      <c r="Z258" s="369"/>
      <c r="AA258" s="90"/>
    </row>
    <row r="259" spans="4:27" ht="20.100000000000001" customHeight="1" x14ac:dyDescent="0.2">
      <c r="D259" s="392"/>
      <c r="E259" s="78"/>
      <c r="F259" s="393"/>
      <c r="G259" s="370"/>
      <c r="H259" s="79"/>
      <c r="I259" s="107"/>
      <c r="J259" s="80"/>
      <c r="K259" s="81"/>
      <c r="L259" s="394"/>
      <c r="M259" s="78"/>
      <c r="N259" s="78"/>
      <c r="O259" s="78"/>
      <c r="P259" s="78"/>
      <c r="Q259" s="371" t="str">
        <f t="shared" si="15"/>
        <v/>
      </c>
      <c r="R259" s="102" t="str">
        <f t="shared" si="18"/>
        <v/>
      </c>
      <c r="S259" s="254" t="str">
        <f t="shared" si="16"/>
        <v/>
      </c>
      <c r="T259" s="83"/>
      <c r="U259" s="254" t="str">
        <f t="shared" si="17"/>
        <v/>
      </c>
      <c r="V259" s="255"/>
      <c r="W259" s="78"/>
      <c r="X259" s="78"/>
      <c r="Y259" s="391"/>
      <c r="Z259" s="369"/>
      <c r="AA259" s="90"/>
    </row>
    <row r="260" spans="4:27" ht="20.100000000000001" customHeight="1" x14ac:dyDescent="0.2">
      <c r="D260" s="392"/>
      <c r="E260" s="78"/>
      <c r="F260" s="393"/>
      <c r="G260" s="370"/>
      <c r="H260" s="79"/>
      <c r="I260" s="107"/>
      <c r="J260" s="80"/>
      <c r="K260" s="81"/>
      <c r="L260" s="394"/>
      <c r="M260" s="78"/>
      <c r="N260" s="78"/>
      <c r="O260" s="78"/>
      <c r="P260" s="78"/>
      <c r="Q260" s="371" t="str">
        <f t="shared" si="15"/>
        <v/>
      </c>
      <c r="R260" s="102" t="str">
        <f t="shared" si="18"/>
        <v/>
      </c>
      <c r="S260" s="254" t="str">
        <f t="shared" si="16"/>
        <v/>
      </c>
      <c r="T260" s="83"/>
      <c r="U260" s="254" t="str">
        <f t="shared" si="17"/>
        <v/>
      </c>
      <c r="V260" s="255"/>
      <c r="W260" s="78"/>
      <c r="X260" s="78"/>
      <c r="Y260" s="391"/>
      <c r="Z260" s="369"/>
      <c r="AA260" s="90"/>
    </row>
    <row r="261" spans="4:27" ht="20.100000000000001" customHeight="1" x14ac:dyDescent="0.2">
      <c r="D261" s="392"/>
      <c r="E261" s="78"/>
      <c r="F261" s="393"/>
      <c r="G261" s="370"/>
      <c r="H261" s="79"/>
      <c r="I261" s="107"/>
      <c r="J261" s="80"/>
      <c r="K261" s="81"/>
      <c r="L261" s="394"/>
      <c r="M261" s="78"/>
      <c r="N261" s="78"/>
      <c r="O261" s="78"/>
      <c r="P261" s="78"/>
      <c r="Q261" s="371" t="str">
        <f t="shared" si="15"/>
        <v/>
      </c>
      <c r="R261" s="102" t="str">
        <f t="shared" si="18"/>
        <v/>
      </c>
      <c r="S261" s="254" t="str">
        <f t="shared" si="16"/>
        <v/>
      </c>
      <c r="T261" s="83"/>
      <c r="U261" s="254" t="str">
        <f t="shared" si="17"/>
        <v/>
      </c>
      <c r="V261" s="255"/>
      <c r="W261" s="78"/>
      <c r="X261" s="78"/>
      <c r="Y261" s="391"/>
      <c r="Z261" s="369"/>
      <c r="AA261" s="90"/>
    </row>
    <row r="262" spans="4:27" ht="20.100000000000001" customHeight="1" x14ac:dyDescent="0.2">
      <c r="D262" s="392"/>
      <c r="E262" s="78"/>
      <c r="F262" s="393"/>
      <c r="G262" s="370"/>
      <c r="H262" s="79"/>
      <c r="I262" s="107"/>
      <c r="J262" s="80"/>
      <c r="K262" s="81"/>
      <c r="L262" s="394"/>
      <c r="M262" s="78"/>
      <c r="N262" s="78"/>
      <c r="O262" s="78"/>
      <c r="P262" s="78"/>
      <c r="Q262" s="371" t="str">
        <f t="shared" si="15"/>
        <v/>
      </c>
      <c r="R262" s="102" t="str">
        <f t="shared" si="18"/>
        <v/>
      </c>
      <c r="S262" s="254" t="str">
        <f t="shared" si="16"/>
        <v/>
      </c>
      <c r="T262" s="83"/>
      <c r="U262" s="254" t="str">
        <f t="shared" si="17"/>
        <v/>
      </c>
      <c r="V262" s="255"/>
      <c r="W262" s="78"/>
      <c r="X262" s="78"/>
      <c r="Y262" s="391"/>
      <c r="Z262" s="369"/>
      <c r="AA262" s="90"/>
    </row>
    <row r="263" spans="4:27" ht="20.100000000000001" customHeight="1" x14ac:dyDescent="0.2">
      <c r="D263" s="392"/>
      <c r="E263" s="78"/>
      <c r="F263" s="393"/>
      <c r="G263" s="370"/>
      <c r="H263" s="79"/>
      <c r="I263" s="107"/>
      <c r="J263" s="80"/>
      <c r="K263" s="81"/>
      <c r="L263" s="394"/>
      <c r="M263" s="78"/>
      <c r="N263" s="78"/>
      <c r="O263" s="78"/>
      <c r="P263" s="78"/>
      <c r="Q263" s="371" t="str">
        <f t="shared" si="15"/>
        <v/>
      </c>
      <c r="R263" s="102" t="str">
        <f t="shared" si="18"/>
        <v/>
      </c>
      <c r="S263" s="254" t="str">
        <f t="shared" si="16"/>
        <v/>
      </c>
      <c r="T263" s="83"/>
      <c r="U263" s="254" t="str">
        <f t="shared" si="17"/>
        <v/>
      </c>
      <c r="V263" s="255"/>
      <c r="W263" s="78"/>
      <c r="X263" s="78"/>
      <c r="Y263" s="391"/>
      <c r="Z263" s="369"/>
      <c r="AA263" s="90"/>
    </row>
    <row r="264" spans="4:27" ht="20.100000000000001" customHeight="1" x14ac:dyDescent="0.2">
      <c r="D264" s="392"/>
      <c r="E264" s="78"/>
      <c r="F264" s="393"/>
      <c r="G264" s="370"/>
      <c r="H264" s="79"/>
      <c r="I264" s="107"/>
      <c r="J264" s="80"/>
      <c r="K264" s="81"/>
      <c r="L264" s="394"/>
      <c r="M264" s="78"/>
      <c r="N264" s="78"/>
      <c r="O264" s="78"/>
      <c r="P264" s="78"/>
      <c r="Q264" s="371" t="str">
        <f t="shared" si="15"/>
        <v/>
      </c>
      <c r="R264" s="102" t="str">
        <f t="shared" si="18"/>
        <v/>
      </c>
      <c r="S264" s="254" t="str">
        <f t="shared" si="16"/>
        <v/>
      </c>
      <c r="T264" s="83"/>
      <c r="U264" s="254" t="str">
        <f t="shared" si="17"/>
        <v/>
      </c>
      <c r="V264" s="255"/>
      <c r="W264" s="78"/>
      <c r="X264" s="78"/>
      <c r="Y264" s="391"/>
      <c r="Z264" s="369"/>
      <c r="AA264" s="90"/>
    </row>
    <row r="265" spans="4:27" ht="20.100000000000001" customHeight="1" x14ac:dyDescent="0.2">
      <c r="D265" s="392"/>
      <c r="E265" s="78"/>
      <c r="F265" s="393"/>
      <c r="G265" s="370"/>
      <c r="H265" s="79"/>
      <c r="I265" s="107"/>
      <c r="J265" s="80"/>
      <c r="K265" s="81"/>
      <c r="L265" s="394"/>
      <c r="M265" s="78"/>
      <c r="N265" s="78"/>
      <c r="O265" s="78"/>
      <c r="P265" s="78"/>
      <c r="Q265" s="371" t="str">
        <f t="shared" si="15"/>
        <v/>
      </c>
      <c r="R265" s="102" t="str">
        <f t="shared" si="18"/>
        <v/>
      </c>
      <c r="S265" s="254" t="str">
        <f t="shared" si="16"/>
        <v/>
      </c>
      <c r="T265" s="83"/>
      <c r="U265" s="254" t="str">
        <f t="shared" si="17"/>
        <v/>
      </c>
      <c r="V265" s="255"/>
      <c r="W265" s="78"/>
      <c r="X265" s="78"/>
      <c r="Y265" s="391"/>
      <c r="Z265" s="369"/>
      <c r="AA265" s="90"/>
    </row>
    <row r="266" spans="4:27" ht="20.100000000000001" customHeight="1" x14ac:dyDescent="0.2">
      <c r="D266" s="392"/>
      <c r="E266" s="78"/>
      <c r="F266" s="393"/>
      <c r="G266" s="370"/>
      <c r="H266" s="79"/>
      <c r="I266" s="107"/>
      <c r="J266" s="80"/>
      <c r="K266" s="81"/>
      <c r="L266" s="394"/>
      <c r="M266" s="78"/>
      <c r="N266" s="78"/>
      <c r="O266" s="78"/>
      <c r="P266" s="78"/>
      <c r="Q266" s="371" t="str">
        <f t="shared" si="15"/>
        <v/>
      </c>
      <c r="R266" s="102" t="str">
        <f t="shared" si="18"/>
        <v/>
      </c>
      <c r="S266" s="254" t="str">
        <f t="shared" si="16"/>
        <v/>
      </c>
      <c r="T266" s="83"/>
      <c r="U266" s="254" t="str">
        <f t="shared" si="17"/>
        <v/>
      </c>
      <c r="V266" s="255"/>
      <c r="W266" s="78"/>
      <c r="X266" s="78"/>
      <c r="Y266" s="391"/>
      <c r="Z266" s="369"/>
      <c r="AA266" s="90"/>
    </row>
    <row r="267" spans="4:27" ht="20.100000000000001" customHeight="1" x14ac:dyDescent="0.2">
      <c r="D267" s="392"/>
      <c r="E267" s="78"/>
      <c r="F267" s="393"/>
      <c r="G267" s="370"/>
      <c r="H267" s="79"/>
      <c r="I267" s="107"/>
      <c r="J267" s="80"/>
      <c r="K267" s="81"/>
      <c r="L267" s="394"/>
      <c r="M267" s="78"/>
      <c r="N267" s="78"/>
      <c r="O267" s="78"/>
      <c r="P267" s="78"/>
      <c r="Q267" s="371" t="str">
        <f t="shared" si="15"/>
        <v/>
      </c>
      <c r="R267" s="102" t="str">
        <f t="shared" si="18"/>
        <v/>
      </c>
      <c r="S267" s="254" t="str">
        <f t="shared" si="16"/>
        <v/>
      </c>
      <c r="T267" s="83"/>
      <c r="U267" s="254" t="str">
        <f t="shared" si="17"/>
        <v/>
      </c>
      <c r="V267" s="255"/>
      <c r="W267" s="78"/>
      <c r="X267" s="78"/>
      <c r="Y267" s="391"/>
      <c r="Z267" s="369"/>
      <c r="AA267" s="90"/>
    </row>
    <row r="268" spans="4:27" ht="20.100000000000001" customHeight="1" x14ac:dyDescent="0.2">
      <c r="D268" s="392"/>
      <c r="E268" s="78"/>
      <c r="F268" s="393"/>
      <c r="G268" s="370"/>
      <c r="H268" s="79"/>
      <c r="I268" s="107"/>
      <c r="J268" s="80"/>
      <c r="K268" s="81"/>
      <c r="L268" s="394"/>
      <c r="M268" s="78"/>
      <c r="N268" s="78"/>
      <c r="O268" s="78"/>
      <c r="P268" s="78"/>
      <c r="Q268" s="371" t="str">
        <f t="shared" si="15"/>
        <v/>
      </c>
      <c r="R268" s="102" t="str">
        <f t="shared" si="18"/>
        <v/>
      </c>
      <c r="S268" s="254" t="str">
        <f t="shared" si="16"/>
        <v/>
      </c>
      <c r="T268" s="83"/>
      <c r="U268" s="254" t="str">
        <f t="shared" si="17"/>
        <v/>
      </c>
      <c r="V268" s="255"/>
      <c r="W268" s="78"/>
      <c r="X268" s="78"/>
      <c r="Y268" s="391"/>
      <c r="Z268" s="369"/>
      <c r="AA268" s="90"/>
    </row>
    <row r="269" spans="4:27" ht="20.100000000000001" customHeight="1" x14ac:dyDescent="0.2">
      <c r="D269" s="392"/>
      <c r="E269" s="78"/>
      <c r="F269" s="393"/>
      <c r="G269" s="370"/>
      <c r="H269" s="79"/>
      <c r="I269" s="107"/>
      <c r="J269" s="80"/>
      <c r="K269" s="81"/>
      <c r="L269" s="394"/>
      <c r="M269" s="78"/>
      <c r="N269" s="78"/>
      <c r="O269" s="78"/>
      <c r="P269" s="78"/>
      <c r="Q269" s="371" t="str">
        <f t="shared" si="15"/>
        <v/>
      </c>
      <c r="R269" s="102" t="str">
        <f t="shared" si="18"/>
        <v/>
      </c>
      <c r="S269" s="254" t="str">
        <f t="shared" si="16"/>
        <v/>
      </c>
      <c r="T269" s="83"/>
      <c r="U269" s="254" t="str">
        <f t="shared" si="17"/>
        <v/>
      </c>
      <c r="V269" s="255"/>
      <c r="W269" s="78"/>
      <c r="X269" s="78"/>
      <c r="Y269" s="391"/>
      <c r="Z269" s="369"/>
      <c r="AA269" s="90"/>
    </row>
    <row r="270" spans="4:27" ht="20.100000000000001" customHeight="1" x14ac:dyDescent="0.2">
      <c r="D270" s="392"/>
      <c r="E270" s="78"/>
      <c r="F270" s="393"/>
      <c r="G270" s="370"/>
      <c r="H270" s="79"/>
      <c r="I270" s="107"/>
      <c r="J270" s="80"/>
      <c r="K270" s="81"/>
      <c r="L270" s="394"/>
      <c r="M270" s="78"/>
      <c r="N270" s="78"/>
      <c r="O270" s="78"/>
      <c r="P270" s="78"/>
      <c r="Q270" s="371" t="str">
        <f t="shared" si="15"/>
        <v/>
      </c>
      <c r="R270" s="102" t="str">
        <f t="shared" si="18"/>
        <v/>
      </c>
      <c r="S270" s="254" t="str">
        <f t="shared" si="16"/>
        <v/>
      </c>
      <c r="T270" s="83"/>
      <c r="U270" s="254" t="str">
        <f t="shared" si="17"/>
        <v/>
      </c>
      <c r="V270" s="255"/>
      <c r="W270" s="78"/>
      <c r="X270" s="78"/>
      <c r="Y270" s="391"/>
      <c r="Z270" s="369"/>
      <c r="AA270" s="90"/>
    </row>
    <row r="271" spans="4:27" ht="20.100000000000001" customHeight="1" x14ac:dyDescent="0.2">
      <c r="D271" s="392"/>
      <c r="E271" s="78"/>
      <c r="F271" s="393"/>
      <c r="G271" s="370"/>
      <c r="H271" s="79"/>
      <c r="I271" s="107"/>
      <c r="J271" s="80"/>
      <c r="K271" s="81"/>
      <c r="L271" s="394"/>
      <c r="M271" s="78"/>
      <c r="N271" s="78"/>
      <c r="O271" s="78"/>
      <c r="P271" s="78"/>
      <c r="Q271" s="371" t="str">
        <f t="shared" si="15"/>
        <v/>
      </c>
      <c r="R271" s="102" t="str">
        <f t="shared" si="18"/>
        <v/>
      </c>
      <c r="S271" s="254" t="str">
        <f t="shared" si="16"/>
        <v/>
      </c>
      <c r="T271" s="83"/>
      <c r="U271" s="254" t="str">
        <f t="shared" si="17"/>
        <v/>
      </c>
      <c r="V271" s="255"/>
      <c r="W271" s="78"/>
      <c r="X271" s="78"/>
      <c r="Y271" s="391"/>
      <c r="Z271" s="369"/>
      <c r="AA271" s="90"/>
    </row>
    <row r="272" spans="4:27" ht="20.100000000000001" customHeight="1" x14ac:dyDescent="0.2">
      <c r="D272" s="392"/>
      <c r="E272" s="78"/>
      <c r="F272" s="393"/>
      <c r="G272" s="370"/>
      <c r="H272" s="79"/>
      <c r="I272" s="107"/>
      <c r="J272" s="80"/>
      <c r="K272" s="81"/>
      <c r="L272" s="394"/>
      <c r="M272" s="78"/>
      <c r="N272" s="78"/>
      <c r="O272" s="78"/>
      <c r="P272" s="78"/>
      <c r="Q272" s="371" t="str">
        <f t="shared" si="15"/>
        <v/>
      </c>
      <c r="R272" s="102" t="str">
        <f t="shared" si="18"/>
        <v/>
      </c>
      <c r="S272" s="254" t="str">
        <f t="shared" si="16"/>
        <v/>
      </c>
      <c r="T272" s="83"/>
      <c r="U272" s="254" t="str">
        <f t="shared" si="17"/>
        <v/>
      </c>
      <c r="V272" s="255"/>
      <c r="W272" s="78"/>
      <c r="X272" s="78"/>
      <c r="Y272" s="391"/>
      <c r="Z272" s="369"/>
      <c r="AA272" s="90"/>
    </row>
    <row r="273" spans="4:27" ht="20.100000000000001" customHeight="1" x14ac:dyDescent="0.2">
      <c r="D273" s="392"/>
      <c r="E273" s="78"/>
      <c r="F273" s="393"/>
      <c r="G273" s="370"/>
      <c r="H273" s="79"/>
      <c r="I273" s="107"/>
      <c r="J273" s="80"/>
      <c r="K273" s="81"/>
      <c r="L273" s="394"/>
      <c r="M273" s="78"/>
      <c r="N273" s="78"/>
      <c r="O273" s="78"/>
      <c r="P273" s="78"/>
      <c r="Q273" s="371" t="str">
        <f t="shared" si="15"/>
        <v/>
      </c>
      <c r="R273" s="102" t="str">
        <f t="shared" si="18"/>
        <v/>
      </c>
      <c r="S273" s="254" t="str">
        <f t="shared" si="16"/>
        <v/>
      </c>
      <c r="T273" s="83"/>
      <c r="U273" s="254" t="str">
        <f t="shared" si="17"/>
        <v/>
      </c>
      <c r="V273" s="255"/>
      <c r="W273" s="78"/>
      <c r="X273" s="78"/>
      <c r="Y273" s="391"/>
      <c r="Z273" s="369"/>
      <c r="AA273" s="90"/>
    </row>
    <row r="274" spans="4:27" ht="20.100000000000001" customHeight="1" x14ac:dyDescent="0.2">
      <c r="D274" s="392"/>
      <c r="E274" s="78"/>
      <c r="F274" s="393"/>
      <c r="G274" s="370"/>
      <c r="H274" s="79"/>
      <c r="I274" s="107"/>
      <c r="J274" s="80"/>
      <c r="K274" s="81"/>
      <c r="L274" s="394"/>
      <c r="M274" s="78"/>
      <c r="N274" s="78"/>
      <c r="O274" s="78"/>
      <c r="P274" s="78"/>
      <c r="Q274" s="371" t="str">
        <f t="shared" si="15"/>
        <v/>
      </c>
      <c r="R274" s="102" t="str">
        <f t="shared" si="18"/>
        <v/>
      </c>
      <c r="S274" s="254" t="str">
        <f t="shared" si="16"/>
        <v/>
      </c>
      <c r="T274" s="83"/>
      <c r="U274" s="254" t="str">
        <f t="shared" si="17"/>
        <v/>
      </c>
      <c r="V274" s="255"/>
      <c r="W274" s="78"/>
      <c r="X274" s="78"/>
      <c r="Y274" s="391"/>
      <c r="Z274" s="369"/>
      <c r="AA274" s="90"/>
    </row>
    <row r="275" spans="4:27" ht="20.100000000000001" customHeight="1" x14ac:dyDescent="0.2">
      <c r="D275" s="392"/>
      <c r="E275" s="78"/>
      <c r="F275" s="393"/>
      <c r="G275" s="370"/>
      <c r="H275" s="79"/>
      <c r="I275" s="107"/>
      <c r="J275" s="80"/>
      <c r="K275" s="81"/>
      <c r="L275" s="394"/>
      <c r="M275" s="78"/>
      <c r="N275" s="78"/>
      <c r="O275" s="78"/>
      <c r="P275" s="78"/>
      <c r="Q275" s="371" t="str">
        <f t="shared" si="15"/>
        <v/>
      </c>
      <c r="R275" s="102" t="str">
        <f t="shared" si="18"/>
        <v/>
      </c>
      <c r="S275" s="254" t="str">
        <f t="shared" si="16"/>
        <v/>
      </c>
      <c r="T275" s="83"/>
      <c r="U275" s="254" t="str">
        <f t="shared" si="17"/>
        <v/>
      </c>
      <c r="V275" s="255"/>
      <c r="W275" s="78"/>
      <c r="X275" s="78"/>
      <c r="Y275" s="391"/>
      <c r="Z275" s="369"/>
      <c r="AA275" s="90"/>
    </row>
    <row r="276" spans="4:27" ht="20.100000000000001" customHeight="1" x14ac:dyDescent="0.2">
      <c r="D276" s="392"/>
      <c r="E276" s="78"/>
      <c r="F276" s="393"/>
      <c r="G276" s="370"/>
      <c r="H276" s="79"/>
      <c r="I276" s="107"/>
      <c r="J276" s="80"/>
      <c r="K276" s="81"/>
      <c r="L276" s="394"/>
      <c r="M276" s="78"/>
      <c r="N276" s="78"/>
      <c r="O276" s="78"/>
      <c r="P276" s="78"/>
      <c r="Q276" s="371" t="str">
        <f t="shared" si="15"/>
        <v/>
      </c>
      <c r="R276" s="102" t="str">
        <f t="shared" si="18"/>
        <v/>
      </c>
      <c r="S276" s="254" t="str">
        <f t="shared" si="16"/>
        <v/>
      </c>
      <c r="T276" s="83"/>
      <c r="U276" s="254" t="str">
        <f t="shared" si="17"/>
        <v/>
      </c>
      <c r="V276" s="255"/>
      <c r="W276" s="78"/>
      <c r="X276" s="78"/>
      <c r="Y276" s="391"/>
      <c r="Z276" s="369"/>
      <c r="AA276" s="90"/>
    </row>
    <row r="277" spans="4:27" ht="20.100000000000001" customHeight="1" x14ac:dyDescent="0.2">
      <c r="D277" s="392"/>
      <c r="E277" s="78"/>
      <c r="F277" s="393"/>
      <c r="G277" s="370"/>
      <c r="H277" s="79"/>
      <c r="I277" s="107"/>
      <c r="J277" s="80"/>
      <c r="K277" s="81"/>
      <c r="L277" s="394"/>
      <c r="M277" s="78"/>
      <c r="N277" s="78"/>
      <c r="O277" s="78"/>
      <c r="P277" s="78"/>
      <c r="Q277" s="371" t="str">
        <f t="shared" si="15"/>
        <v/>
      </c>
      <c r="R277" s="102" t="str">
        <f t="shared" si="18"/>
        <v/>
      </c>
      <c r="S277" s="254" t="str">
        <f t="shared" si="16"/>
        <v/>
      </c>
      <c r="T277" s="83"/>
      <c r="U277" s="254" t="str">
        <f t="shared" si="17"/>
        <v/>
      </c>
      <c r="V277" s="255"/>
      <c r="W277" s="78"/>
      <c r="X277" s="78"/>
      <c r="Y277" s="391"/>
      <c r="Z277" s="369"/>
      <c r="AA277" s="90"/>
    </row>
    <row r="278" spans="4:27" ht="20.100000000000001" customHeight="1" x14ac:dyDescent="0.2">
      <c r="D278" s="392"/>
      <c r="E278" s="78"/>
      <c r="F278" s="393"/>
      <c r="G278" s="370"/>
      <c r="H278" s="79"/>
      <c r="I278" s="107"/>
      <c r="J278" s="80"/>
      <c r="K278" s="81"/>
      <c r="L278" s="394"/>
      <c r="M278" s="78"/>
      <c r="N278" s="78"/>
      <c r="O278" s="78"/>
      <c r="P278" s="78"/>
      <c r="Q278" s="371" t="str">
        <f t="shared" si="15"/>
        <v/>
      </c>
      <c r="R278" s="102" t="str">
        <f t="shared" si="18"/>
        <v/>
      </c>
      <c r="S278" s="254" t="str">
        <f t="shared" si="16"/>
        <v/>
      </c>
      <c r="T278" s="83"/>
      <c r="U278" s="254" t="str">
        <f t="shared" si="17"/>
        <v/>
      </c>
      <c r="V278" s="255"/>
      <c r="W278" s="78"/>
      <c r="X278" s="78"/>
      <c r="Y278" s="391"/>
      <c r="Z278" s="369"/>
      <c r="AA278" s="90"/>
    </row>
    <row r="279" spans="4:27" ht="20.100000000000001" customHeight="1" x14ac:dyDescent="0.2">
      <c r="D279" s="392"/>
      <c r="E279" s="78"/>
      <c r="F279" s="393"/>
      <c r="G279" s="370"/>
      <c r="H279" s="79"/>
      <c r="I279" s="107"/>
      <c r="J279" s="80"/>
      <c r="K279" s="81"/>
      <c r="L279" s="394"/>
      <c r="M279" s="78"/>
      <c r="N279" s="78"/>
      <c r="O279" s="78"/>
      <c r="P279" s="78"/>
      <c r="Q279" s="371" t="str">
        <f t="shared" si="15"/>
        <v/>
      </c>
      <c r="R279" s="102" t="str">
        <f t="shared" si="18"/>
        <v/>
      </c>
      <c r="S279" s="254" t="str">
        <f t="shared" si="16"/>
        <v/>
      </c>
      <c r="T279" s="83"/>
      <c r="U279" s="254" t="str">
        <f t="shared" si="17"/>
        <v/>
      </c>
      <c r="V279" s="255"/>
      <c r="W279" s="78"/>
      <c r="X279" s="78"/>
      <c r="Y279" s="391"/>
      <c r="Z279" s="369"/>
      <c r="AA279" s="90"/>
    </row>
    <row r="280" spans="4:27" ht="20.100000000000001" customHeight="1" x14ac:dyDescent="0.2">
      <c r="D280" s="392"/>
      <c r="E280" s="78"/>
      <c r="F280" s="393"/>
      <c r="G280" s="370"/>
      <c r="H280" s="79"/>
      <c r="I280" s="107"/>
      <c r="J280" s="80"/>
      <c r="K280" s="81"/>
      <c r="L280" s="394"/>
      <c r="M280" s="78"/>
      <c r="N280" s="78"/>
      <c r="O280" s="78"/>
      <c r="P280" s="78"/>
      <c r="Q280" s="371" t="str">
        <f t="shared" si="15"/>
        <v/>
      </c>
      <c r="R280" s="102" t="str">
        <f t="shared" si="18"/>
        <v/>
      </c>
      <c r="S280" s="254" t="str">
        <f t="shared" si="16"/>
        <v/>
      </c>
      <c r="T280" s="83"/>
      <c r="U280" s="254" t="str">
        <f t="shared" si="17"/>
        <v/>
      </c>
      <c r="V280" s="255"/>
      <c r="W280" s="78"/>
      <c r="X280" s="78"/>
      <c r="Y280" s="391"/>
      <c r="Z280" s="369"/>
      <c r="AA280" s="90"/>
    </row>
    <row r="281" spans="4:27" ht="20.100000000000001" customHeight="1" x14ac:dyDescent="0.2">
      <c r="D281" s="392"/>
      <c r="E281" s="78"/>
      <c r="F281" s="393"/>
      <c r="G281" s="370"/>
      <c r="H281" s="79"/>
      <c r="I281" s="107"/>
      <c r="J281" s="80"/>
      <c r="K281" s="81"/>
      <c r="L281" s="394"/>
      <c r="M281" s="78"/>
      <c r="N281" s="78"/>
      <c r="O281" s="78"/>
      <c r="P281" s="78"/>
      <c r="Q281" s="371" t="str">
        <f t="shared" si="15"/>
        <v/>
      </c>
      <c r="R281" s="102" t="str">
        <f t="shared" si="18"/>
        <v/>
      </c>
      <c r="S281" s="254" t="str">
        <f t="shared" si="16"/>
        <v/>
      </c>
      <c r="T281" s="83"/>
      <c r="U281" s="254" t="str">
        <f t="shared" si="17"/>
        <v/>
      </c>
      <c r="V281" s="255"/>
      <c r="W281" s="78"/>
      <c r="X281" s="78"/>
      <c r="Y281" s="391"/>
      <c r="Z281" s="369"/>
      <c r="AA281" s="90"/>
    </row>
    <row r="282" spans="4:27" ht="20.100000000000001" customHeight="1" x14ac:dyDescent="0.2">
      <c r="D282" s="392"/>
      <c r="E282" s="78"/>
      <c r="F282" s="393"/>
      <c r="G282" s="370"/>
      <c r="H282" s="79"/>
      <c r="I282" s="107"/>
      <c r="J282" s="80"/>
      <c r="K282" s="81"/>
      <c r="L282" s="394"/>
      <c r="M282" s="78"/>
      <c r="N282" s="78"/>
      <c r="O282" s="78"/>
      <c r="P282" s="78"/>
      <c r="Q282" s="371" t="str">
        <f t="shared" si="15"/>
        <v/>
      </c>
      <c r="R282" s="102" t="str">
        <f t="shared" si="18"/>
        <v/>
      </c>
      <c r="S282" s="254" t="str">
        <f t="shared" si="16"/>
        <v/>
      </c>
      <c r="T282" s="83"/>
      <c r="U282" s="254" t="str">
        <f t="shared" si="17"/>
        <v/>
      </c>
      <c r="V282" s="255"/>
      <c r="W282" s="78"/>
      <c r="X282" s="78"/>
      <c r="Y282" s="391"/>
      <c r="Z282" s="369"/>
      <c r="AA282" s="90"/>
    </row>
    <row r="283" spans="4:27" ht="20.100000000000001" customHeight="1" x14ac:dyDescent="0.2">
      <c r="D283" s="392"/>
      <c r="E283" s="78"/>
      <c r="F283" s="393"/>
      <c r="G283" s="370"/>
      <c r="H283" s="79"/>
      <c r="I283" s="107"/>
      <c r="J283" s="80"/>
      <c r="K283" s="81"/>
      <c r="L283" s="394"/>
      <c r="M283" s="78"/>
      <c r="N283" s="78"/>
      <c r="O283" s="78"/>
      <c r="P283" s="78"/>
      <c r="Q283" s="371" t="str">
        <f t="shared" si="15"/>
        <v/>
      </c>
      <c r="R283" s="102" t="str">
        <f t="shared" si="18"/>
        <v/>
      </c>
      <c r="S283" s="254" t="str">
        <f t="shared" si="16"/>
        <v/>
      </c>
      <c r="T283" s="83"/>
      <c r="U283" s="254" t="str">
        <f t="shared" si="17"/>
        <v/>
      </c>
      <c r="V283" s="255"/>
      <c r="W283" s="78"/>
      <c r="X283" s="78"/>
      <c r="Y283" s="391"/>
      <c r="Z283" s="369"/>
      <c r="AA283" s="90"/>
    </row>
    <row r="284" spans="4:27" ht="20.100000000000001" customHeight="1" x14ac:dyDescent="0.2">
      <c r="D284" s="392"/>
      <c r="E284" s="78"/>
      <c r="F284" s="393"/>
      <c r="G284" s="370"/>
      <c r="H284" s="79"/>
      <c r="I284" s="107"/>
      <c r="J284" s="80"/>
      <c r="K284" s="81"/>
      <c r="L284" s="394"/>
      <c r="M284" s="78"/>
      <c r="N284" s="78"/>
      <c r="O284" s="78"/>
      <c r="P284" s="78"/>
      <c r="Q284" s="371" t="str">
        <f t="shared" si="15"/>
        <v/>
      </c>
      <c r="R284" s="102" t="str">
        <f t="shared" si="18"/>
        <v/>
      </c>
      <c r="S284" s="254" t="str">
        <f t="shared" si="16"/>
        <v/>
      </c>
      <c r="T284" s="83"/>
      <c r="U284" s="254" t="str">
        <f t="shared" si="17"/>
        <v/>
      </c>
      <c r="V284" s="255"/>
      <c r="W284" s="78"/>
      <c r="X284" s="78"/>
      <c r="Y284" s="391"/>
      <c r="Z284" s="369"/>
      <c r="AA284" s="90"/>
    </row>
    <row r="285" spans="4:27" ht="20.100000000000001" customHeight="1" x14ac:dyDescent="0.2">
      <c r="D285" s="392"/>
      <c r="E285" s="78"/>
      <c r="F285" s="393"/>
      <c r="G285" s="370"/>
      <c r="H285" s="79"/>
      <c r="I285" s="107"/>
      <c r="J285" s="80"/>
      <c r="K285" s="81"/>
      <c r="L285" s="394"/>
      <c r="M285" s="78"/>
      <c r="N285" s="78"/>
      <c r="O285" s="78"/>
      <c r="P285" s="78"/>
      <c r="Q285" s="371" t="str">
        <f t="shared" si="15"/>
        <v/>
      </c>
      <c r="R285" s="102" t="str">
        <f t="shared" si="18"/>
        <v/>
      </c>
      <c r="S285" s="254" t="str">
        <f t="shared" si="16"/>
        <v/>
      </c>
      <c r="T285" s="83"/>
      <c r="U285" s="254" t="str">
        <f t="shared" si="17"/>
        <v/>
      </c>
      <c r="V285" s="255"/>
      <c r="W285" s="78"/>
      <c r="X285" s="78"/>
      <c r="Y285" s="391"/>
      <c r="Z285" s="369"/>
      <c r="AA285" s="90"/>
    </row>
    <row r="286" spans="4:27" ht="20.100000000000001" customHeight="1" x14ac:dyDescent="0.2">
      <c r="D286" s="392"/>
      <c r="E286" s="78"/>
      <c r="F286" s="393"/>
      <c r="G286" s="370"/>
      <c r="H286" s="79"/>
      <c r="I286" s="107"/>
      <c r="J286" s="80"/>
      <c r="K286" s="81"/>
      <c r="L286" s="394"/>
      <c r="M286" s="78"/>
      <c r="N286" s="78"/>
      <c r="O286" s="78"/>
      <c r="P286" s="78"/>
      <c r="Q286" s="371" t="str">
        <f t="shared" ref="Q286:Q349" si="19">IF(OR(I286="",I286="Trailer"),"",IF(I286&lt;&gt;"Trailer","X"))</f>
        <v/>
      </c>
      <c r="R286" s="102" t="str">
        <f t="shared" si="18"/>
        <v/>
      </c>
      <c r="S286" s="254" t="str">
        <f t="shared" ref="S286:S349" si="20">IF(AND(M286 ="NY",Q286="x"),"Required","")</f>
        <v/>
      </c>
      <c r="T286" s="83"/>
      <c r="U286" s="254" t="str">
        <f t="shared" ref="U286:U349" si="21">IF(AND(I286 ="Trailer",Q286="X"),"remove 'X' for AL","")</f>
        <v/>
      </c>
      <c r="V286" s="255"/>
      <c r="W286" s="78"/>
      <c r="X286" s="78"/>
      <c r="Y286" s="391"/>
      <c r="Z286" s="369"/>
      <c r="AA286" s="90"/>
    </row>
    <row r="287" spans="4:27" ht="20.100000000000001" customHeight="1" x14ac:dyDescent="0.2">
      <c r="D287" s="392"/>
      <c r="E287" s="78"/>
      <c r="F287" s="393"/>
      <c r="G287" s="370"/>
      <c r="H287" s="79"/>
      <c r="I287" s="107"/>
      <c r="J287" s="80"/>
      <c r="K287" s="81"/>
      <c r="L287" s="394"/>
      <c r="M287" s="78"/>
      <c r="N287" s="78"/>
      <c r="O287" s="78"/>
      <c r="P287" s="78"/>
      <c r="Q287" s="371" t="str">
        <f t="shared" si="19"/>
        <v/>
      </c>
      <c r="R287" s="102" t="str">
        <f t="shared" ref="R287:R350" si="22">IF(I287="","",IF(AND($R$16="X",I287&lt;&gt;"Equipment",I287&lt;&gt;"Dealer Plate"),"X",IF(AND($R$18="X",I287&lt;&gt;"Trailer",I287&lt;&gt;"Equipment",I287&lt;&gt;"Dealer Plate"),"X",IF(AND($R$19="X",I287&lt;&gt;"Trailer",I287&lt;&gt;"Equipment",I287&lt;&gt;"Dealer Plate",V287="Yes"),"X",IF(AND($R$20="X",I287&lt;&gt;"Equipment",I287&lt;&gt;"Dealer Plate",F287&gt;=$U$20),"X",IF(AND($R$21="X",I287&lt;&gt;"Trailer",I287&lt;&gt;"Equipment",I287&lt;&gt;"Dealer Plate",F287&gt;=$U$21),"X",""))))))</f>
        <v/>
      </c>
      <c r="S287" s="254" t="str">
        <f t="shared" si="20"/>
        <v/>
      </c>
      <c r="T287" s="83"/>
      <c r="U287" s="254" t="str">
        <f t="shared" si="21"/>
        <v/>
      </c>
      <c r="V287" s="255"/>
      <c r="W287" s="78"/>
      <c r="X287" s="78"/>
      <c r="Y287" s="391"/>
      <c r="Z287" s="369"/>
      <c r="AA287" s="90"/>
    </row>
    <row r="288" spans="4:27" ht="20.100000000000001" customHeight="1" x14ac:dyDescent="0.2">
      <c r="D288" s="392"/>
      <c r="E288" s="78"/>
      <c r="F288" s="393"/>
      <c r="G288" s="370"/>
      <c r="H288" s="79"/>
      <c r="I288" s="107"/>
      <c r="J288" s="80"/>
      <c r="K288" s="81"/>
      <c r="L288" s="394"/>
      <c r="M288" s="78"/>
      <c r="N288" s="78"/>
      <c r="O288" s="78"/>
      <c r="P288" s="78"/>
      <c r="Q288" s="371" t="str">
        <f t="shared" si="19"/>
        <v/>
      </c>
      <c r="R288" s="102" t="str">
        <f t="shared" si="22"/>
        <v/>
      </c>
      <c r="S288" s="254" t="str">
        <f t="shared" si="20"/>
        <v/>
      </c>
      <c r="T288" s="83"/>
      <c r="U288" s="254" t="str">
        <f t="shared" si="21"/>
        <v/>
      </c>
      <c r="V288" s="255"/>
      <c r="W288" s="78"/>
      <c r="X288" s="78"/>
      <c r="Y288" s="391"/>
      <c r="Z288" s="369"/>
      <c r="AA288" s="90"/>
    </row>
    <row r="289" spans="4:27" ht="20.100000000000001" customHeight="1" x14ac:dyDescent="0.2">
      <c r="D289" s="392"/>
      <c r="E289" s="78"/>
      <c r="F289" s="393"/>
      <c r="G289" s="370"/>
      <c r="H289" s="79"/>
      <c r="I289" s="107"/>
      <c r="J289" s="80"/>
      <c r="K289" s="81"/>
      <c r="L289" s="394"/>
      <c r="M289" s="78"/>
      <c r="N289" s="78"/>
      <c r="O289" s="78"/>
      <c r="P289" s="78"/>
      <c r="Q289" s="371" t="str">
        <f t="shared" si="19"/>
        <v/>
      </c>
      <c r="R289" s="102" t="str">
        <f t="shared" si="22"/>
        <v/>
      </c>
      <c r="S289" s="254" t="str">
        <f t="shared" si="20"/>
        <v/>
      </c>
      <c r="T289" s="83"/>
      <c r="U289" s="254" t="str">
        <f t="shared" si="21"/>
        <v/>
      </c>
      <c r="V289" s="255"/>
      <c r="W289" s="78"/>
      <c r="X289" s="78"/>
      <c r="Y289" s="391"/>
      <c r="Z289" s="369"/>
      <c r="AA289" s="90"/>
    </row>
    <row r="290" spans="4:27" ht="20.100000000000001" customHeight="1" x14ac:dyDescent="0.2">
      <c r="D290" s="392"/>
      <c r="E290" s="78"/>
      <c r="F290" s="393"/>
      <c r="G290" s="370"/>
      <c r="H290" s="79"/>
      <c r="I290" s="107"/>
      <c r="J290" s="80"/>
      <c r="K290" s="81"/>
      <c r="L290" s="394"/>
      <c r="M290" s="78"/>
      <c r="N290" s="78"/>
      <c r="O290" s="78"/>
      <c r="P290" s="78"/>
      <c r="Q290" s="371" t="str">
        <f t="shared" si="19"/>
        <v/>
      </c>
      <c r="R290" s="102" t="str">
        <f t="shared" si="22"/>
        <v/>
      </c>
      <c r="S290" s="254" t="str">
        <f t="shared" si="20"/>
        <v/>
      </c>
      <c r="T290" s="83"/>
      <c r="U290" s="254" t="str">
        <f t="shared" si="21"/>
        <v/>
      </c>
      <c r="V290" s="255"/>
      <c r="W290" s="78"/>
      <c r="X290" s="78"/>
      <c r="Y290" s="391"/>
      <c r="Z290" s="369"/>
      <c r="AA290" s="90"/>
    </row>
    <row r="291" spans="4:27" ht="20.100000000000001" customHeight="1" x14ac:dyDescent="0.2">
      <c r="D291" s="392"/>
      <c r="E291" s="78"/>
      <c r="F291" s="393"/>
      <c r="G291" s="370"/>
      <c r="H291" s="79"/>
      <c r="I291" s="107"/>
      <c r="J291" s="80"/>
      <c r="K291" s="81"/>
      <c r="L291" s="394"/>
      <c r="M291" s="78"/>
      <c r="N291" s="78"/>
      <c r="O291" s="78"/>
      <c r="P291" s="78"/>
      <c r="Q291" s="371" t="str">
        <f t="shared" si="19"/>
        <v/>
      </c>
      <c r="R291" s="102" t="str">
        <f t="shared" si="22"/>
        <v/>
      </c>
      <c r="S291" s="254" t="str">
        <f t="shared" si="20"/>
        <v/>
      </c>
      <c r="T291" s="83"/>
      <c r="U291" s="254" t="str">
        <f t="shared" si="21"/>
        <v/>
      </c>
      <c r="V291" s="255"/>
      <c r="W291" s="78"/>
      <c r="X291" s="78"/>
      <c r="Y291" s="391"/>
      <c r="Z291" s="369"/>
      <c r="AA291" s="90"/>
    </row>
    <row r="292" spans="4:27" ht="20.100000000000001" customHeight="1" x14ac:dyDescent="0.2">
      <c r="D292" s="392"/>
      <c r="E292" s="78"/>
      <c r="F292" s="393"/>
      <c r="G292" s="370"/>
      <c r="H292" s="79"/>
      <c r="I292" s="107"/>
      <c r="J292" s="80"/>
      <c r="K292" s="81"/>
      <c r="L292" s="394"/>
      <c r="M292" s="78"/>
      <c r="N292" s="78"/>
      <c r="O292" s="78"/>
      <c r="P292" s="78"/>
      <c r="Q292" s="371" t="str">
        <f t="shared" si="19"/>
        <v/>
      </c>
      <c r="R292" s="102" t="str">
        <f t="shared" si="22"/>
        <v/>
      </c>
      <c r="S292" s="254" t="str">
        <f t="shared" si="20"/>
        <v/>
      </c>
      <c r="T292" s="83"/>
      <c r="U292" s="254" t="str">
        <f t="shared" si="21"/>
        <v/>
      </c>
      <c r="V292" s="255"/>
      <c r="W292" s="78"/>
      <c r="X292" s="78"/>
      <c r="Y292" s="391"/>
      <c r="Z292" s="369"/>
      <c r="AA292" s="90"/>
    </row>
    <row r="293" spans="4:27" ht="20.100000000000001" customHeight="1" x14ac:dyDescent="0.2">
      <c r="D293" s="392"/>
      <c r="E293" s="78"/>
      <c r="F293" s="393"/>
      <c r="G293" s="370"/>
      <c r="H293" s="79"/>
      <c r="I293" s="107"/>
      <c r="J293" s="80"/>
      <c r="K293" s="81"/>
      <c r="L293" s="394"/>
      <c r="M293" s="78"/>
      <c r="N293" s="78"/>
      <c r="O293" s="78"/>
      <c r="P293" s="78"/>
      <c r="Q293" s="371" t="str">
        <f t="shared" si="19"/>
        <v/>
      </c>
      <c r="R293" s="102" t="str">
        <f t="shared" si="22"/>
        <v/>
      </c>
      <c r="S293" s="254" t="str">
        <f t="shared" si="20"/>
        <v/>
      </c>
      <c r="T293" s="83"/>
      <c r="U293" s="254" t="str">
        <f t="shared" si="21"/>
        <v/>
      </c>
      <c r="V293" s="255"/>
      <c r="W293" s="78"/>
      <c r="X293" s="78"/>
      <c r="Y293" s="391"/>
      <c r="Z293" s="369"/>
      <c r="AA293" s="90"/>
    </row>
    <row r="294" spans="4:27" ht="20.100000000000001" customHeight="1" x14ac:dyDescent="0.2">
      <c r="D294" s="392"/>
      <c r="E294" s="78"/>
      <c r="F294" s="393"/>
      <c r="G294" s="370"/>
      <c r="H294" s="79"/>
      <c r="I294" s="107"/>
      <c r="J294" s="80"/>
      <c r="K294" s="81"/>
      <c r="L294" s="394"/>
      <c r="M294" s="78"/>
      <c r="N294" s="78"/>
      <c r="O294" s="78"/>
      <c r="P294" s="78"/>
      <c r="Q294" s="371" t="str">
        <f t="shared" si="19"/>
        <v/>
      </c>
      <c r="R294" s="102" t="str">
        <f t="shared" si="22"/>
        <v/>
      </c>
      <c r="S294" s="254" t="str">
        <f t="shared" si="20"/>
        <v/>
      </c>
      <c r="T294" s="83"/>
      <c r="U294" s="254" t="str">
        <f t="shared" si="21"/>
        <v/>
      </c>
      <c r="V294" s="255"/>
      <c r="W294" s="78"/>
      <c r="X294" s="78"/>
      <c r="Y294" s="391"/>
      <c r="Z294" s="369"/>
      <c r="AA294" s="90"/>
    </row>
    <row r="295" spans="4:27" ht="20.100000000000001" customHeight="1" x14ac:dyDescent="0.2">
      <c r="D295" s="392"/>
      <c r="E295" s="78"/>
      <c r="F295" s="393"/>
      <c r="G295" s="370"/>
      <c r="H295" s="79"/>
      <c r="I295" s="107"/>
      <c r="J295" s="80"/>
      <c r="K295" s="81"/>
      <c r="L295" s="394"/>
      <c r="M295" s="78"/>
      <c r="N295" s="78"/>
      <c r="O295" s="78"/>
      <c r="P295" s="78"/>
      <c r="Q295" s="371" t="str">
        <f t="shared" si="19"/>
        <v/>
      </c>
      <c r="R295" s="102" t="str">
        <f t="shared" si="22"/>
        <v/>
      </c>
      <c r="S295" s="254" t="str">
        <f t="shared" si="20"/>
        <v/>
      </c>
      <c r="T295" s="83"/>
      <c r="U295" s="254" t="str">
        <f t="shared" si="21"/>
        <v/>
      </c>
      <c r="V295" s="255"/>
      <c r="W295" s="78"/>
      <c r="X295" s="78"/>
      <c r="Y295" s="391"/>
      <c r="Z295" s="369"/>
      <c r="AA295" s="90"/>
    </row>
    <row r="296" spans="4:27" ht="20.100000000000001" customHeight="1" x14ac:dyDescent="0.2">
      <c r="D296" s="392"/>
      <c r="E296" s="78"/>
      <c r="F296" s="393"/>
      <c r="G296" s="370"/>
      <c r="H296" s="79"/>
      <c r="I296" s="107"/>
      <c r="J296" s="80"/>
      <c r="K296" s="81"/>
      <c r="L296" s="394"/>
      <c r="M296" s="78"/>
      <c r="N296" s="78"/>
      <c r="O296" s="78"/>
      <c r="P296" s="78"/>
      <c r="Q296" s="371" t="str">
        <f t="shared" si="19"/>
        <v/>
      </c>
      <c r="R296" s="102" t="str">
        <f t="shared" si="22"/>
        <v/>
      </c>
      <c r="S296" s="254" t="str">
        <f t="shared" si="20"/>
        <v/>
      </c>
      <c r="T296" s="83"/>
      <c r="U296" s="254" t="str">
        <f t="shared" si="21"/>
        <v/>
      </c>
      <c r="V296" s="255"/>
      <c r="W296" s="78"/>
      <c r="X296" s="78"/>
      <c r="Y296" s="391"/>
      <c r="Z296" s="369"/>
      <c r="AA296" s="90"/>
    </row>
    <row r="297" spans="4:27" ht="20.100000000000001" customHeight="1" x14ac:dyDescent="0.2">
      <c r="D297" s="392"/>
      <c r="E297" s="78"/>
      <c r="F297" s="393"/>
      <c r="G297" s="370"/>
      <c r="H297" s="79"/>
      <c r="I297" s="107"/>
      <c r="J297" s="80"/>
      <c r="K297" s="81"/>
      <c r="L297" s="394"/>
      <c r="M297" s="78"/>
      <c r="N297" s="78"/>
      <c r="O297" s="78"/>
      <c r="P297" s="78"/>
      <c r="Q297" s="371" t="str">
        <f t="shared" si="19"/>
        <v/>
      </c>
      <c r="R297" s="102" t="str">
        <f t="shared" si="22"/>
        <v/>
      </c>
      <c r="S297" s="254" t="str">
        <f t="shared" si="20"/>
        <v/>
      </c>
      <c r="T297" s="83"/>
      <c r="U297" s="254" t="str">
        <f t="shared" si="21"/>
        <v/>
      </c>
      <c r="V297" s="255"/>
      <c r="W297" s="78"/>
      <c r="X297" s="78"/>
      <c r="Y297" s="391"/>
      <c r="Z297" s="369"/>
      <c r="AA297" s="90"/>
    </row>
    <row r="298" spans="4:27" ht="20.100000000000001" customHeight="1" x14ac:dyDescent="0.2">
      <c r="D298" s="392"/>
      <c r="E298" s="78"/>
      <c r="F298" s="393"/>
      <c r="G298" s="370"/>
      <c r="H298" s="79"/>
      <c r="I298" s="107"/>
      <c r="J298" s="80"/>
      <c r="K298" s="81"/>
      <c r="L298" s="394"/>
      <c r="M298" s="78"/>
      <c r="N298" s="78"/>
      <c r="O298" s="78"/>
      <c r="P298" s="78"/>
      <c r="Q298" s="371" t="str">
        <f t="shared" si="19"/>
        <v/>
      </c>
      <c r="R298" s="102" t="str">
        <f t="shared" si="22"/>
        <v/>
      </c>
      <c r="S298" s="254" t="str">
        <f t="shared" si="20"/>
        <v/>
      </c>
      <c r="T298" s="83"/>
      <c r="U298" s="254" t="str">
        <f t="shared" si="21"/>
        <v/>
      </c>
      <c r="V298" s="255"/>
      <c r="W298" s="78"/>
      <c r="X298" s="78"/>
      <c r="Y298" s="391"/>
      <c r="Z298" s="369"/>
      <c r="AA298" s="90"/>
    </row>
    <row r="299" spans="4:27" ht="20.100000000000001" customHeight="1" x14ac:dyDescent="0.2">
      <c r="D299" s="392"/>
      <c r="E299" s="78"/>
      <c r="F299" s="393"/>
      <c r="G299" s="370"/>
      <c r="H299" s="79"/>
      <c r="I299" s="107"/>
      <c r="J299" s="80"/>
      <c r="K299" s="81"/>
      <c r="L299" s="394"/>
      <c r="M299" s="78"/>
      <c r="N299" s="78"/>
      <c r="O299" s="78"/>
      <c r="P299" s="78"/>
      <c r="Q299" s="371" t="str">
        <f t="shared" si="19"/>
        <v/>
      </c>
      <c r="R299" s="102" t="str">
        <f t="shared" si="22"/>
        <v/>
      </c>
      <c r="S299" s="254" t="str">
        <f t="shared" si="20"/>
        <v/>
      </c>
      <c r="T299" s="83"/>
      <c r="U299" s="254" t="str">
        <f t="shared" si="21"/>
        <v/>
      </c>
      <c r="V299" s="255"/>
      <c r="W299" s="78"/>
      <c r="X299" s="78"/>
      <c r="Y299" s="391"/>
      <c r="Z299" s="369"/>
      <c r="AA299" s="90"/>
    </row>
    <row r="300" spans="4:27" ht="20.100000000000001" customHeight="1" x14ac:dyDescent="0.2">
      <c r="D300" s="392"/>
      <c r="E300" s="78"/>
      <c r="F300" s="393"/>
      <c r="G300" s="370"/>
      <c r="H300" s="79"/>
      <c r="I300" s="107"/>
      <c r="J300" s="80"/>
      <c r="K300" s="81"/>
      <c r="L300" s="394"/>
      <c r="M300" s="78"/>
      <c r="N300" s="78"/>
      <c r="O300" s="78"/>
      <c r="P300" s="78"/>
      <c r="Q300" s="371" t="str">
        <f t="shared" si="19"/>
        <v/>
      </c>
      <c r="R300" s="102" t="str">
        <f t="shared" si="22"/>
        <v/>
      </c>
      <c r="S300" s="254" t="str">
        <f t="shared" si="20"/>
        <v/>
      </c>
      <c r="T300" s="83"/>
      <c r="U300" s="254" t="str">
        <f t="shared" si="21"/>
        <v/>
      </c>
      <c r="V300" s="255"/>
      <c r="W300" s="78"/>
      <c r="X300" s="78"/>
      <c r="Y300" s="391"/>
      <c r="Z300" s="369"/>
      <c r="AA300" s="90"/>
    </row>
    <row r="301" spans="4:27" ht="20.100000000000001" customHeight="1" x14ac:dyDescent="0.2">
      <c r="D301" s="392"/>
      <c r="E301" s="78"/>
      <c r="F301" s="393"/>
      <c r="G301" s="370"/>
      <c r="H301" s="79"/>
      <c r="I301" s="107"/>
      <c r="J301" s="80"/>
      <c r="K301" s="81"/>
      <c r="L301" s="394"/>
      <c r="M301" s="78"/>
      <c r="N301" s="78"/>
      <c r="O301" s="78"/>
      <c r="P301" s="78"/>
      <c r="Q301" s="371" t="str">
        <f t="shared" si="19"/>
        <v/>
      </c>
      <c r="R301" s="102" t="str">
        <f t="shared" si="22"/>
        <v/>
      </c>
      <c r="S301" s="254" t="str">
        <f t="shared" si="20"/>
        <v/>
      </c>
      <c r="T301" s="83"/>
      <c r="U301" s="254" t="str">
        <f t="shared" si="21"/>
        <v/>
      </c>
      <c r="V301" s="255"/>
      <c r="W301" s="78"/>
      <c r="X301" s="78"/>
      <c r="Y301" s="391"/>
      <c r="Z301" s="369"/>
      <c r="AA301" s="90"/>
    </row>
    <row r="302" spans="4:27" ht="20.100000000000001" customHeight="1" x14ac:dyDescent="0.2">
      <c r="D302" s="392"/>
      <c r="E302" s="78"/>
      <c r="F302" s="393"/>
      <c r="G302" s="370"/>
      <c r="H302" s="79"/>
      <c r="I302" s="107"/>
      <c r="J302" s="80"/>
      <c r="K302" s="81"/>
      <c r="L302" s="394"/>
      <c r="M302" s="78"/>
      <c r="N302" s="78"/>
      <c r="O302" s="78"/>
      <c r="P302" s="78"/>
      <c r="Q302" s="371" t="str">
        <f t="shared" si="19"/>
        <v/>
      </c>
      <c r="R302" s="102" t="str">
        <f t="shared" si="22"/>
        <v/>
      </c>
      <c r="S302" s="254" t="str">
        <f t="shared" si="20"/>
        <v/>
      </c>
      <c r="T302" s="83"/>
      <c r="U302" s="254" t="str">
        <f t="shared" si="21"/>
        <v/>
      </c>
      <c r="V302" s="255"/>
      <c r="W302" s="78"/>
      <c r="X302" s="78"/>
      <c r="Y302" s="391"/>
      <c r="Z302" s="369"/>
      <c r="AA302" s="90"/>
    </row>
    <row r="303" spans="4:27" ht="20.100000000000001" customHeight="1" x14ac:dyDescent="0.2">
      <c r="D303" s="392"/>
      <c r="E303" s="78"/>
      <c r="F303" s="393"/>
      <c r="G303" s="370"/>
      <c r="H303" s="79"/>
      <c r="I303" s="107"/>
      <c r="J303" s="80"/>
      <c r="K303" s="81"/>
      <c r="L303" s="394"/>
      <c r="M303" s="78"/>
      <c r="N303" s="78"/>
      <c r="O303" s="78"/>
      <c r="P303" s="78"/>
      <c r="Q303" s="371" t="str">
        <f t="shared" si="19"/>
        <v/>
      </c>
      <c r="R303" s="102" t="str">
        <f t="shared" si="22"/>
        <v/>
      </c>
      <c r="S303" s="254" t="str">
        <f t="shared" si="20"/>
        <v/>
      </c>
      <c r="T303" s="83"/>
      <c r="U303" s="254" t="str">
        <f t="shared" si="21"/>
        <v/>
      </c>
      <c r="V303" s="255"/>
      <c r="W303" s="78"/>
      <c r="X303" s="78"/>
      <c r="Y303" s="391"/>
      <c r="Z303" s="369"/>
      <c r="AA303" s="90"/>
    </row>
    <row r="304" spans="4:27" ht="20.100000000000001" customHeight="1" x14ac:dyDescent="0.2">
      <c r="D304" s="392"/>
      <c r="E304" s="78"/>
      <c r="F304" s="393"/>
      <c r="G304" s="370"/>
      <c r="H304" s="79"/>
      <c r="I304" s="107"/>
      <c r="J304" s="80"/>
      <c r="K304" s="81"/>
      <c r="L304" s="394"/>
      <c r="M304" s="78"/>
      <c r="N304" s="78"/>
      <c r="O304" s="78"/>
      <c r="P304" s="78"/>
      <c r="Q304" s="371" t="str">
        <f t="shared" si="19"/>
        <v/>
      </c>
      <c r="R304" s="102" t="str">
        <f t="shared" si="22"/>
        <v/>
      </c>
      <c r="S304" s="254" t="str">
        <f t="shared" si="20"/>
        <v/>
      </c>
      <c r="T304" s="83"/>
      <c r="U304" s="254" t="str">
        <f t="shared" si="21"/>
        <v/>
      </c>
      <c r="V304" s="255"/>
      <c r="W304" s="78"/>
      <c r="X304" s="78"/>
      <c r="Y304" s="391"/>
      <c r="Z304" s="369"/>
      <c r="AA304" s="90"/>
    </row>
    <row r="305" spans="4:27" ht="20.100000000000001" customHeight="1" x14ac:dyDescent="0.2">
      <c r="D305" s="392"/>
      <c r="E305" s="78"/>
      <c r="F305" s="393"/>
      <c r="G305" s="370"/>
      <c r="H305" s="79"/>
      <c r="I305" s="107"/>
      <c r="J305" s="80"/>
      <c r="K305" s="81"/>
      <c r="L305" s="394"/>
      <c r="M305" s="78"/>
      <c r="N305" s="78"/>
      <c r="O305" s="78"/>
      <c r="P305" s="78"/>
      <c r="Q305" s="371" t="str">
        <f t="shared" si="19"/>
        <v/>
      </c>
      <c r="R305" s="102" t="str">
        <f t="shared" si="22"/>
        <v/>
      </c>
      <c r="S305" s="254" t="str">
        <f t="shared" si="20"/>
        <v/>
      </c>
      <c r="T305" s="83"/>
      <c r="U305" s="254" t="str">
        <f t="shared" si="21"/>
        <v/>
      </c>
      <c r="V305" s="255"/>
      <c r="W305" s="78"/>
      <c r="X305" s="78"/>
      <c r="Y305" s="391"/>
      <c r="Z305" s="369"/>
      <c r="AA305" s="90"/>
    </row>
    <row r="306" spans="4:27" ht="20.100000000000001" customHeight="1" x14ac:dyDescent="0.2">
      <c r="D306" s="392"/>
      <c r="E306" s="78"/>
      <c r="F306" s="393"/>
      <c r="G306" s="370"/>
      <c r="H306" s="79"/>
      <c r="I306" s="107"/>
      <c r="J306" s="80"/>
      <c r="K306" s="81"/>
      <c r="L306" s="394"/>
      <c r="M306" s="78"/>
      <c r="N306" s="78"/>
      <c r="O306" s="78"/>
      <c r="P306" s="78"/>
      <c r="Q306" s="371" t="str">
        <f t="shared" si="19"/>
        <v/>
      </c>
      <c r="R306" s="102" t="str">
        <f t="shared" si="22"/>
        <v/>
      </c>
      <c r="S306" s="254" t="str">
        <f t="shared" si="20"/>
        <v/>
      </c>
      <c r="T306" s="83"/>
      <c r="U306" s="254" t="str">
        <f t="shared" si="21"/>
        <v/>
      </c>
      <c r="V306" s="255"/>
      <c r="W306" s="78"/>
      <c r="X306" s="78"/>
      <c r="Y306" s="391"/>
      <c r="Z306" s="369"/>
      <c r="AA306" s="90"/>
    </row>
    <row r="307" spans="4:27" ht="20.100000000000001" customHeight="1" x14ac:dyDescent="0.2">
      <c r="D307" s="392"/>
      <c r="E307" s="78"/>
      <c r="F307" s="393"/>
      <c r="G307" s="370"/>
      <c r="H307" s="79"/>
      <c r="I307" s="107"/>
      <c r="J307" s="80"/>
      <c r="K307" s="81"/>
      <c r="L307" s="394"/>
      <c r="M307" s="78"/>
      <c r="N307" s="78"/>
      <c r="O307" s="78"/>
      <c r="P307" s="78"/>
      <c r="Q307" s="371" t="str">
        <f t="shared" si="19"/>
        <v/>
      </c>
      <c r="R307" s="102" t="str">
        <f t="shared" si="22"/>
        <v/>
      </c>
      <c r="S307" s="254" t="str">
        <f t="shared" si="20"/>
        <v/>
      </c>
      <c r="T307" s="83"/>
      <c r="U307" s="254" t="str">
        <f t="shared" si="21"/>
        <v/>
      </c>
      <c r="V307" s="255"/>
      <c r="W307" s="78"/>
      <c r="X307" s="78"/>
      <c r="Y307" s="391"/>
      <c r="Z307" s="369"/>
      <c r="AA307" s="90"/>
    </row>
    <row r="308" spans="4:27" ht="20.100000000000001" customHeight="1" x14ac:dyDescent="0.2">
      <c r="D308" s="392"/>
      <c r="E308" s="78"/>
      <c r="F308" s="393"/>
      <c r="G308" s="370"/>
      <c r="H308" s="79"/>
      <c r="I308" s="107"/>
      <c r="J308" s="80"/>
      <c r="K308" s="81"/>
      <c r="L308" s="394"/>
      <c r="M308" s="78"/>
      <c r="N308" s="78"/>
      <c r="O308" s="78"/>
      <c r="P308" s="78"/>
      <c r="Q308" s="371" t="str">
        <f t="shared" si="19"/>
        <v/>
      </c>
      <c r="R308" s="102" t="str">
        <f t="shared" si="22"/>
        <v/>
      </c>
      <c r="S308" s="254" t="str">
        <f t="shared" si="20"/>
        <v/>
      </c>
      <c r="T308" s="83"/>
      <c r="U308" s="254" t="str">
        <f t="shared" si="21"/>
        <v/>
      </c>
      <c r="V308" s="255"/>
      <c r="W308" s="78"/>
      <c r="X308" s="78"/>
      <c r="Y308" s="391"/>
      <c r="Z308" s="369"/>
      <c r="AA308" s="90"/>
    </row>
    <row r="309" spans="4:27" ht="20.100000000000001" customHeight="1" x14ac:dyDescent="0.2">
      <c r="D309" s="392"/>
      <c r="E309" s="78"/>
      <c r="F309" s="393"/>
      <c r="G309" s="370"/>
      <c r="H309" s="79"/>
      <c r="I309" s="107"/>
      <c r="J309" s="80"/>
      <c r="K309" s="81"/>
      <c r="L309" s="394"/>
      <c r="M309" s="78"/>
      <c r="N309" s="78"/>
      <c r="O309" s="78"/>
      <c r="P309" s="78"/>
      <c r="Q309" s="371" t="str">
        <f t="shared" si="19"/>
        <v/>
      </c>
      <c r="R309" s="102" t="str">
        <f t="shared" si="22"/>
        <v/>
      </c>
      <c r="S309" s="254" t="str">
        <f t="shared" si="20"/>
        <v/>
      </c>
      <c r="T309" s="83"/>
      <c r="U309" s="254" t="str">
        <f t="shared" si="21"/>
        <v/>
      </c>
      <c r="V309" s="255"/>
      <c r="W309" s="78"/>
      <c r="X309" s="78"/>
      <c r="Y309" s="391"/>
      <c r="Z309" s="369"/>
      <c r="AA309" s="90"/>
    </row>
    <row r="310" spans="4:27" ht="20.100000000000001" customHeight="1" x14ac:dyDescent="0.2">
      <c r="D310" s="392"/>
      <c r="E310" s="78"/>
      <c r="F310" s="393"/>
      <c r="G310" s="370"/>
      <c r="H310" s="79"/>
      <c r="I310" s="107"/>
      <c r="J310" s="80"/>
      <c r="K310" s="81"/>
      <c r="L310" s="394"/>
      <c r="M310" s="78"/>
      <c r="N310" s="78"/>
      <c r="O310" s="78"/>
      <c r="P310" s="78"/>
      <c r="Q310" s="371" t="str">
        <f t="shared" si="19"/>
        <v/>
      </c>
      <c r="R310" s="102" t="str">
        <f t="shared" si="22"/>
        <v/>
      </c>
      <c r="S310" s="254" t="str">
        <f t="shared" si="20"/>
        <v/>
      </c>
      <c r="T310" s="83"/>
      <c r="U310" s="254" t="str">
        <f t="shared" si="21"/>
        <v/>
      </c>
      <c r="V310" s="255"/>
      <c r="W310" s="78"/>
      <c r="X310" s="78"/>
      <c r="Y310" s="391"/>
      <c r="Z310" s="369"/>
      <c r="AA310" s="90"/>
    </row>
    <row r="311" spans="4:27" ht="20.100000000000001" customHeight="1" x14ac:dyDescent="0.2">
      <c r="D311" s="392"/>
      <c r="E311" s="78"/>
      <c r="F311" s="393"/>
      <c r="G311" s="370"/>
      <c r="H311" s="79"/>
      <c r="I311" s="107"/>
      <c r="J311" s="80"/>
      <c r="K311" s="81"/>
      <c r="L311" s="394"/>
      <c r="M311" s="78"/>
      <c r="N311" s="78"/>
      <c r="O311" s="78"/>
      <c r="P311" s="78"/>
      <c r="Q311" s="371" t="str">
        <f t="shared" si="19"/>
        <v/>
      </c>
      <c r="R311" s="102" t="str">
        <f t="shared" si="22"/>
        <v/>
      </c>
      <c r="S311" s="254" t="str">
        <f t="shared" si="20"/>
        <v/>
      </c>
      <c r="T311" s="83"/>
      <c r="U311" s="254" t="str">
        <f t="shared" si="21"/>
        <v/>
      </c>
      <c r="V311" s="255"/>
      <c r="W311" s="78"/>
      <c r="X311" s="78"/>
      <c r="Y311" s="391"/>
      <c r="Z311" s="369"/>
      <c r="AA311" s="90"/>
    </row>
    <row r="312" spans="4:27" ht="20.100000000000001" customHeight="1" x14ac:dyDescent="0.2">
      <c r="D312" s="392"/>
      <c r="E312" s="78"/>
      <c r="F312" s="393"/>
      <c r="G312" s="370"/>
      <c r="H312" s="79"/>
      <c r="I312" s="107"/>
      <c r="J312" s="80"/>
      <c r="K312" s="81"/>
      <c r="L312" s="394"/>
      <c r="M312" s="78"/>
      <c r="N312" s="78"/>
      <c r="O312" s="78"/>
      <c r="P312" s="78"/>
      <c r="Q312" s="371" t="str">
        <f t="shared" si="19"/>
        <v/>
      </c>
      <c r="R312" s="102" t="str">
        <f t="shared" si="22"/>
        <v/>
      </c>
      <c r="S312" s="254" t="str">
        <f t="shared" si="20"/>
        <v/>
      </c>
      <c r="T312" s="83"/>
      <c r="U312" s="254" t="str">
        <f t="shared" si="21"/>
        <v/>
      </c>
      <c r="V312" s="255"/>
      <c r="W312" s="78"/>
      <c r="X312" s="78"/>
      <c r="Y312" s="391"/>
      <c r="Z312" s="369"/>
      <c r="AA312" s="90"/>
    </row>
    <row r="313" spans="4:27" ht="20.100000000000001" customHeight="1" x14ac:dyDescent="0.2">
      <c r="D313" s="392"/>
      <c r="E313" s="78"/>
      <c r="F313" s="393"/>
      <c r="G313" s="370"/>
      <c r="H313" s="79"/>
      <c r="I313" s="107"/>
      <c r="J313" s="80"/>
      <c r="K313" s="81"/>
      <c r="L313" s="394"/>
      <c r="M313" s="78"/>
      <c r="N313" s="78"/>
      <c r="O313" s="78"/>
      <c r="P313" s="78"/>
      <c r="Q313" s="371" t="str">
        <f t="shared" si="19"/>
        <v/>
      </c>
      <c r="R313" s="102" t="str">
        <f t="shared" si="22"/>
        <v/>
      </c>
      <c r="S313" s="254" t="str">
        <f t="shared" si="20"/>
        <v/>
      </c>
      <c r="T313" s="83"/>
      <c r="U313" s="254" t="str">
        <f t="shared" si="21"/>
        <v/>
      </c>
      <c r="V313" s="255"/>
      <c r="W313" s="78"/>
      <c r="X313" s="78"/>
      <c r="Y313" s="391"/>
      <c r="Z313" s="369"/>
      <c r="AA313" s="90"/>
    </row>
    <row r="314" spans="4:27" ht="20.100000000000001" customHeight="1" x14ac:dyDescent="0.2">
      <c r="D314" s="392"/>
      <c r="E314" s="78"/>
      <c r="F314" s="393"/>
      <c r="G314" s="370"/>
      <c r="H314" s="79"/>
      <c r="I314" s="107"/>
      <c r="J314" s="80"/>
      <c r="K314" s="81"/>
      <c r="L314" s="394"/>
      <c r="M314" s="78"/>
      <c r="N314" s="78"/>
      <c r="O314" s="78"/>
      <c r="P314" s="78"/>
      <c r="Q314" s="371" t="str">
        <f t="shared" si="19"/>
        <v/>
      </c>
      <c r="R314" s="102" t="str">
        <f t="shared" si="22"/>
        <v/>
      </c>
      <c r="S314" s="254" t="str">
        <f t="shared" si="20"/>
        <v/>
      </c>
      <c r="T314" s="83"/>
      <c r="U314" s="254" t="str">
        <f t="shared" si="21"/>
        <v/>
      </c>
      <c r="V314" s="255"/>
      <c r="W314" s="78"/>
      <c r="X314" s="78"/>
      <c r="Y314" s="391"/>
      <c r="Z314" s="369"/>
      <c r="AA314" s="90"/>
    </row>
    <row r="315" spans="4:27" ht="20.100000000000001" customHeight="1" x14ac:dyDescent="0.2">
      <c r="D315" s="392"/>
      <c r="E315" s="78"/>
      <c r="F315" s="393"/>
      <c r="G315" s="370"/>
      <c r="H315" s="79"/>
      <c r="I315" s="107"/>
      <c r="J315" s="80"/>
      <c r="K315" s="81"/>
      <c r="L315" s="394"/>
      <c r="M315" s="78"/>
      <c r="N315" s="78"/>
      <c r="O315" s="78"/>
      <c r="P315" s="78"/>
      <c r="Q315" s="371" t="str">
        <f t="shared" si="19"/>
        <v/>
      </c>
      <c r="R315" s="102" t="str">
        <f t="shared" si="22"/>
        <v/>
      </c>
      <c r="S315" s="254" t="str">
        <f t="shared" si="20"/>
        <v/>
      </c>
      <c r="T315" s="83"/>
      <c r="U315" s="254" t="str">
        <f t="shared" si="21"/>
        <v/>
      </c>
      <c r="V315" s="255"/>
      <c r="W315" s="78"/>
      <c r="X315" s="78"/>
      <c r="Y315" s="391"/>
      <c r="Z315" s="369"/>
      <c r="AA315" s="90"/>
    </row>
    <row r="316" spans="4:27" ht="20.100000000000001" customHeight="1" x14ac:dyDescent="0.2">
      <c r="D316" s="392"/>
      <c r="E316" s="78"/>
      <c r="F316" s="393"/>
      <c r="G316" s="370"/>
      <c r="H316" s="79"/>
      <c r="I316" s="107"/>
      <c r="J316" s="80"/>
      <c r="K316" s="81"/>
      <c r="L316" s="394"/>
      <c r="M316" s="78"/>
      <c r="N316" s="78"/>
      <c r="O316" s="78"/>
      <c r="P316" s="78"/>
      <c r="Q316" s="371" t="str">
        <f t="shared" si="19"/>
        <v/>
      </c>
      <c r="R316" s="102" t="str">
        <f t="shared" si="22"/>
        <v/>
      </c>
      <c r="S316" s="254" t="str">
        <f t="shared" si="20"/>
        <v/>
      </c>
      <c r="T316" s="83"/>
      <c r="U316" s="254" t="str">
        <f t="shared" si="21"/>
        <v/>
      </c>
      <c r="V316" s="255"/>
      <c r="W316" s="78"/>
      <c r="X316" s="78"/>
      <c r="Y316" s="391"/>
      <c r="Z316" s="369"/>
      <c r="AA316" s="90"/>
    </row>
    <row r="317" spans="4:27" ht="20.100000000000001" customHeight="1" x14ac:dyDescent="0.2">
      <c r="D317" s="392"/>
      <c r="E317" s="78"/>
      <c r="F317" s="393"/>
      <c r="G317" s="370"/>
      <c r="H317" s="79"/>
      <c r="I317" s="107"/>
      <c r="J317" s="80"/>
      <c r="K317" s="81"/>
      <c r="L317" s="394"/>
      <c r="M317" s="78"/>
      <c r="N317" s="78"/>
      <c r="O317" s="78"/>
      <c r="P317" s="78"/>
      <c r="Q317" s="371" t="str">
        <f t="shared" si="19"/>
        <v/>
      </c>
      <c r="R317" s="102" t="str">
        <f t="shared" si="22"/>
        <v/>
      </c>
      <c r="S317" s="254" t="str">
        <f t="shared" si="20"/>
        <v/>
      </c>
      <c r="T317" s="83"/>
      <c r="U317" s="254" t="str">
        <f t="shared" si="21"/>
        <v/>
      </c>
      <c r="V317" s="255"/>
      <c r="W317" s="78"/>
      <c r="X317" s="78"/>
      <c r="Y317" s="391"/>
      <c r="Z317" s="369"/>
      <c r="AA317" s="90"/>
    </row>
    <row r="318" spans="4:27" ht="20.100000000000001" customHeight="1" x14ac:dyDescent="0.2">
      <c r="D318" s="392"/>
      <c r="E318" s="78"/>
      <c r="F318" s="393"/>
      <c r="G318" s="370"/>
      <c r="H318" s="79"/>
      <c r="I318" s="107"/>
      <c r="J318" s="80"/>
      <c r="K318" s="81"/>
      <c r="L318" s="394"/>
      <c r="M318" s="78"/>
      <c r="N318" s="78"/>
      <c r="O318" s="78"/>
      <c r="P318" s="78"/>
      <c r="Q318" s="371" t="str">
        <f t="shared" si="19"/>
        <v/>
      </c>
      <c r="R318" s="102" t="str">
        <f t="shared" si="22"/>
        <v/>
      </c>
      <c r="S318" s="254" t="str">
        <f t="shared" si="20"/>
        <v/>
      </c>
      <c r="T318" s="83"/>
      <c r="U318" s="254" t="str">
        <f t="shared" si="21"/>
        <v/>
      </c>
      <c r="V318" s="255"/>
      <c r="W318" s="78"/>
      <c r="X318" s="78"/>
      <c r="Y318" s="391"/>
      <c r="Z318" s="369"/>
      <c r="AA318" s="90"/>
    </row>
    <row r="319" spans="4:27" ht="20.100000000000001" customHeight="1" x14ac:dyDescent="0.2">
      <c r="D319" s="392"/>
      <c r="E319" s="78"/>
      <c r="F319" s="393"/>
      <c r="G319" s="370"/>
      <c r="H319" s="79"/>
      <c r="I319" s="107"/>
      <c r="J319" s="80"/>
      <c r="K319" s="81"/>
      <c r="L319" s="394"/>
      <c r="M319" s="78"/>
      <c r="N319" s="78"/>
      <c r="O319" s="78"/>
      <c r="P319" s="78"/>
      <c r="Q319" s="371" t="str">
        <f t="shared" si="19"/>
        <v/>
      </c>
      <c r="R319" s="102" t="str">
        <f t="shared" si="22"/>
        <v/>
      </c>
      <c r="S319" s="254" t="str">
        <f t="shared" si="20"/>
        <v/>
      </c>
      <c r="T319" s="83"/>
      <c r="U319" s="254" t="str">
        <f t="shared" si="21"/>
        <v/>
      </c>
      <c r="V319" s="255"/>
      <c r="W319" s="78"/>
      <c r="X319" s="78"/>
      <c r="Y319" s="391"/>
      <c r="Z319" s="369"/>
      <c r="AA319" s="90"/>
    </row>
    <row r="320" spans="4:27" ht="20.100000000000001" customHeight="1" x14ac:dyDescent="0.2">
      <c r="D320" s="392"/>
      <c r="E320" s="78"/>
      <c r="F320" s="393"/>
      <c r="G320" s="370"/>
      <c r="H320" s="79"/>
      <c r="I320" s="107"/>
      <c r="J320" s="80"/>
      <c r="K320" s="81"/>
      <c r="L320" s="394"/>
      <c r="M320" s="78"/>
      <c r="N320" s="78"/>
      <c r="O320" s="78"/>
      <c r="P320" s="78"/>
      <c r="Q320" s="371" t="str">
        <f t="shared" si="19"/>
        <v/>
      </c>
      <c r="R320" s="102" t="str">
        <f t="shared" si="22"/>
        <v/>
      </c>
      <c r="S320" s="254" t="str">
        <f t="shared" si="20"/>
        <v/>
      </c>
      <c r="T320" s="83"/>
      <c r="U320" s="254" t="str">
        <f t="shared" si="21"/>
        <v/>
      </c>
      <c r="V320" s="255"/>
      <c r="W320" s="78"/>
      <c r="X320" s="78"/>
      <c r="Y320" s="391"/>
      <c r="Z320" s="369"/>
      <c r="AA320" s="90"/>
    </row>
    <row r="321" spans="4:27" ht="20.100000000000001" customHeight="1" x14ac:dyDescent="0.2">
      <c r="D321" s="392"/>
      <c r="E321" s="78"/>
      <c r="F321" s="393"/>
      <c r="G321" s="370"/>
      <c r="H321" s="79"/>
      <c r="I321" s="107"/>
      <c r="J321" s="80"/>
      <c r="K321" s="81"/>
      <c r="L321" s="394"/>
      <c r="M321" s="78"/>
      <c r="N321" s="78"/>
      <c r="O321" s="78"/>
      <c r="P321" s="78"/>
      <c r="Q321" s="371" t="str">
        <f t="shared" si="19"/>
        <v/>
      </c>
      <c r="R321" s="102" t="str">
        <f t="shared" si="22"/>
        <v/>
      </c>
      <c r="S321" s="254" t="str">
        <f t="shared" si="20"/>
        <v/>
      </c>
      <c r="T321" s="83"/>
      <c r="U321" s="254" t="str">
        <f t="shared" si="21"/>
        <v/>
      </c>
      <c r="V321" s="255"/>
      <c r="W321" s="78"/>
      <c r="X321" s="78"/>
      <c r="Y321" s="391"/>
      <c r="Z321" s="369"/>
      <c r="AA321" s="90"/>
    </row>
    <row r="322" spans="4:27" ht="20.100000000000001" customHeight="1" x14ac:dyDescent="0.2">
      <c r="D322" s="392"/>
      <c r="E322" s="78"/>
      <c r="F322" s="393"/>
      <c r="G322" s="370"/>
      <c r="H322" s="79"/>
      <c r="I322" s="107"/>
      <c r="J322" s="80"/>
      <c r="K322" s="81"/>
      <c r="L322" s="394"/>
      <c r="M322" s="78"/>
      <c r="N322" s="78"/>
      <c r="O322" s="78"/>
      <c r="P322" s="78"/>
      <c r="Q322" s="371" t="str">
        <f t="shared" si="19"/>
        <v/>
      </c>
      <c r="R322" s="102" t="str">
        <f t="shared" si="22"/>
        <v/>
      </c>
      <c r="S322" s="254" t="str">
        <f t="shared" si="20"/>
        <v/>
      </c>
      <c r="T322" s="83"/>
      <c r="U322" s="254" t="str">
        <f t="shared" si="21"/>
        <v/>
      </c>
      <c r="V322" s="255"/>
      <c r="W322" s="78"/>
      <c r="X322" s="78"/>
      <c r="Y322" s="391"/>
      <c r="Z322" s="369"/>
      <c r="AA322" s="90"/>
    </row>
    <row r="323" spans="4:27" ht="20.100000000000001" customHeight="1" x14ac:dyDescent="0.2">
      <c r="D323" s="392"/>
      <c r="E323" s="78"/>
      <c r="F323" s="393"/>
      <c r="G323" s="370"/>
      <c r="H323" s="79"/>
      <c r="I323" s="107"/>
      <c r="J323" s="80"/>
      <c r="K323" s="81"/>
      <c r="L323" s="394"/>
      <c r="M323" s="78"/>
      <c r="N323" s="78"/>
      <c r="O323" s="78"/>
      <c r="P323" s="78"/>
      <c r="Q323" s="371" t="str">
        <f t="shared" si="19"/>
        <v/>
      </c>
      <c r="R323" s="102" t="str">
        <f t="shared" si="22"/>
        <v/>
      </c>
      <c r="S323" s="254" t="str">
        <f t="shared" si="20"/>
        <v/>
      </c>
      <c r="T323" s="83"/>
      <c r="U323" s="254" t="str">
        <f t="shared" si="21"/>
        <v/>
      </c>
      <c r="V323" s="255"/>
      <c r="W323" s="78"/>
      <c r="X323" s="78"/>
      <c r="Y323" s="391"/>
      <c r="Z323" s="369"/>
      <c r="AA323" s="90"/>
    </row>
    <row r="324" spans="4:27" ht="20.100000000000001" customHeight="1" x14ac:dyDescent="0.2">
      <c r="D324" s="392"/>
      <c r="E324" s="78"/>
      <c r="F324" s="393"/>
      <c r="G324" s="370"/>
      <c r="H324" s="79"/>
      <c r="I324" s="107"/>
      <c r="J324" s="80"/>
      <c r="K324" s="81"/>
      <c r="L324" s="394"/>
      <c r="M324" s="78"/>
      <c r="N324" s="78"/>
      <c r="O324" s="78"/>
      <c r="P324" s="78"/>
      <c r="Q324" s="371" t="str">
        <f t="shared" si="19"/>
        <v/>
      </c>
      <c r="R324" s="102" t="str">
        <f t="shared" si="22"/>
        <v/>
      </c>
      <c r="S324" s="254" t="str">
        <f t="shared" si="20"/>
        <v/>
      </c>
      <c r="T324" s="83"/>
      <c r="U324" s="254" t="str">
        <f t="shared" si="21"/>
        <v/>
      </c>
      <c r="V324" s="255"/>
      <c r="W324" s="78"/>
      <c r="X324" s="78"/>
      <c r="Y324" s="391"/>
      <c r="Z324" s="369"/>
      <c r="AA324" s="90"/>
    </row>
    <row r="325" spans="4:27" ht="20.100000000000001" customHeight="1" x14ac:dyDescent="0.2">
      <c r="D325" s="392"/>
      <c r="E325" s="78"/>
      <c r="F325" s="393"/>
      <c r="G325" s="370"/>
      <c r="H325" s="79"/>
      <c r="I325" s="107"/>
      <c r="J325" s="80"/>
      <c r="K325" s="81"/>
      <c r="L325" s="394"/>
      <c r="M325" s="78"/>
      <c r="N325" s="78"/>
      <c r="O325" s="78"/>
      <c r="P325" s="78"/>
      <c r="Q325" s="371" t="str">
        <f t="shared" si="19"/>
        <v/>
      </c>
      <c r="R325" s="102" t="str">
        <f t="shared" si="22"/>
        <v/>
      </c>
      <c r="S325" s="254" t="str">
        <f t="shared" si="20"/>
        <v/>
      </c>
      <c r="T325" s="83"/>
      <c r="U325" s="254" t="str">
        <f t="shared" si="21"/>
        <v/>
      </c>
      <c r="V325" s="255"/>
      <c r="W325" s="78"/>
      <c r="X325" s="78"/>
      <c r="Y325" s="391"/>
      <c r="Z325" s="369"/>
      <c r="AA325" s="90"/>
    </row>
    <row r="326" spans="4:27" ht="20.100000000000001" customHeight="1" x14ac:dyDescent="0.2">
      <c r="D326" s="392"/>
      <c r="E326" s="78"/>
      <c r="F326" s="393"/>
      <c r="G326" s="370"/>
      <c r="H326" s="79"/>
      <c r="I326" s="107"/>
      <c r="J326" s="80"/>
      <c r="K326" s="81"/>
      <c r="L326" s="394"/>
      <c r="M326" s="78"/>
      <c r="N326" s="78"/>
      <c r="O326" s="78"/>
      <c r="P326" s="78"/>
      <c r="Q326" s="371" t="str">
        <f t="shared" si="19"/>
        <v/>
      </c>
      <c r="R326" s="102" t="str">
        <f t="shared" si="22"/>
        <v/>
      </c>
      <c r="S326" s="254" t="str">
        <f t="shared" si="20"/>
        <v/>
      </c>
      <c r="T326" s="83"/>
      <c r="U326" s="254" t="str">
        <f t="shared" si="21"/>
        <v/>
      </c>
      <c r="V326" s="255"/>
      <c r="W326" s="78"/>
      <c r="X326" s="78"/>
      <c r="Y326" s="391"/>
      <c r="Z326" s="369"/>
      <c r="AA326" s="90"/>
    </row>
    <row r="327" spans="4:27" ht="20.100000000000001" customHeight="1" x14ac:dyDescent="0.2">
      <c r="D327" s="392"/>
      <c r="E327" s="78"/>
      <c r="F327" s="393"/>
      <c r="G327" s="370"/>
      <c r="H327" s="79"/>
      <c r="I327" s="107"/>
      <c r="J327" s="80"/>
      <c r="K327" s="81"/>
      <c r="L327" s="394"/>
      <c r="M327" s="78"/>
      <c r="N327" s="78"/>
      <c r="O327" s="78"/>
      <c r="P327" s="78"/>
      <c r="Q327" s="371" t="str">
        <f t="shared" si="19"/>
        <v/>
      </c>
      <c r="R327" s="102" t="str">
        <f t="shared" si="22"/>
        <v/>
      </c>
      <c r="S327" s="254" t="str">
        <f t="shared" si="20"/>
        <v/>
      </c>
      <c r="T327" s="83"/>
      <c r="U327" s="254" t="str">
        <f t="shared" si="21"/>
        <v/>
      </c>
      <c r="V327" s="255"/>
      <c r="W327" s="78"/>
      <c r="X327" s="78"/>
      <c r="Y327" s="391"/>
      <c r="Z327" s="369"/>
      <c r="AA327" s="90"/>
    </row>
    <row r="328" spans="4:27" ht="20.100000000000001" customHeight="1" x14ac:dyDescent="0.2">
      <c r="D328" s="392"/>
      <c r="E328" s="78"/>
      <c r="F328" s="393"/>
      <c r="G328" s="370"/>
      <c r="H328" s="79"/>
      <c r="I328" s="107"/>
      <c r="J328" s="80"/>
      <c r="K328" s="81"/>
      <c r="L328" s="394"/>
      <c r="M328" s="78"/>
      <c r="N328" s="78"/>
      <c r="O328" s="78"/>
      <c r="P328" s="78"/>
      <c r="Q328" s="371" t="str">
        <f t="shared" si="19"/>
        <v/>
      </c>
      <c r="R328" s="102" t="str">
        <f t="shared" si="22"/>
        <v/>
      </c>
      <c r="S328" s="254" t="str">
        <f t="shared" si="20"/>
        <v/>
      </c>
      <c r="T328" s="83"/>
      <c r="U328" s="254" t="str">
        <f t="shared" si="21"/>
        <v/>
      </c>
      <c r="V328" s="255"/>
      <c r="W328" s="78"/>
      <c r="X328" s="78"/>
      <c r="Y328" s="391"/>
      <c r="Z328" s="369"/>
      <c r="AA328" s="90"/>
    </row>
    <row r="329" spans="4:27" ht="20.100000000000001" customHeight="1" x14ac:dyDescent="0.2">
      <c r="D329" s="392"/>
      <c r="E329" s="78"/>
      <c r="F329" s="393"/>
      <c r="G329" s="370"/>
      <c r="H329" s="79"/>
      <c r="I329" s="107"/>
      <c r="J329" s="80"/>
      <c r="K329" s="81"/>
      <c r="L329" s="394"/>
      <c r="M329" s="78"/>
      <c r="N329" s="78"/>
      <c r="O329" s="78"/>
      <c r="P329" s="78"/>
      <c r="Q329" s="371" t="str">
        <f t="shared" si="19"/>
        <v/>
      </c>
      <c r="R329" s="102" t="str">
        <f t="shared" si="22"/>
        <v/>
      </c>
      <c r="S329" s="254" t="str">
        <f t="shared" si="20"/>
        <v/>
      </c>
      <c r="T329" s="83"/>
      <c r="U329" s="254" t="str">
        <f t="shared" si="21"/>
        <v/>
      </c>
      <c r="V329" s="255"/>
      <c r="W329" s="78"/>
      <c r="X329" s="78"/>
      <c r="Y329" s="391"/>
      <c r="Z329" s="369"/>
      <c r="AA329" s="90"/>
    </row>
    <row r="330" spans="4:27" ht="20.100000000000001" customHeight="1" x14ac:dyDescent="0.2">
      <c r="D330" s="392"/>
      <c r="E330" s="78"/>
      <c r="F330" s="393"/>
      <c r="G330" s="370"/>
      <c r="H330" s="79"/>
      <c r="I330" s="107"/>
      <c r="J330" s="80"/>
      <c r="K330" s="81"/>
      <c r="L330" s="394"/>
      <c r="M330" s="78"/>
      <c r="N330" s="78"/>
      <c r="O330" s="78"/>
      <c r="P330" s="78"/>
      <c r="Q330" s="371" t="str">
        <f t="shared" si="19"/>
        <v/>
      </c>
      <c r="R330" s="102" t="str">
        <f t="shared" si="22"/>
        <v/>
      </c>
      <c r="S330" s="254" t="str">
        <f t="shared" si="20"/>
        <v/>
      </c>
      <c r="T330" s="83"/>
      <c r="U330" s="254" t="str">
        <f t="shared" si="21"/>
        <v/>
      </c>
      <c r="V330" s="255"/>
      <c r="W330" s="78"/>
      <c r="X330" s="78"/>
      <c r="Y330" s="391"/>
      <c r="Z330" s="369"/>
      <c r="AA330" s="90"/>
    </row>
    <row r="331" spans="4:27" ht="20.100000000000001" customHeight="1" x14ac:dyDescent="0.2">
      <c r="D331" s="392"/>
      <c r="E331" s="78"/>
      <c r="F331" s="393"/>
      <c r="G331" s="370"/>
      <c r="H331" s="79"/>
      <c r="I331" s="107"/>
      <c r="J331" s="80"/>
      <c r="K331" s="81"/>
      <c r="L331" s="394"/>
      <c r="M331" s="78"/>
      <c r="N331" s="78"/>
      <c r="O331" s="78"/>
      <c r="P331" s="78"/>
      <c r="Q331" s="371" t="str">
        <f t="shared" si="19"/>
        <v/>
      </c>
      <c r="R331" s="102" t="str">
        <f t="shared" si="22"/>
        <v/>
      </c>
      <c r="S331" s="254" t="str">
        <f t="shared" si="20"/>
        <v/>
      </c>
      <c r="T331" s="83"/>
      <c r="U331" s="254" t="str">
        <f t="shared" si="21"/>
        <v/>
      </c>
      <c r="V331" s="255"/>
      <c r="W331" s="78"/>
      <c r="X331" s="78"/>
      <c r="Y331" s="391"/>
      <c r="Z331" s="369"/>
      <c r="AA331" s="90"/>
    </row>
    <row r="332" spans="4:27" ht="20.100000000000001" customHeight="1" x14ac:dyDescent="0.2">
      <c r="D332" s="392"/>
      <c r="E332" s="78"/>
      <c r="F332" s="393"/>
      <c r="G332" s="370"/>
      <c r="H332" s="79"/>
      <c r="I332" s="107"/>
      <c r="J332" s="80"/>
      <c r="K332" s="81"/>
      <c r="L332" s="394"/>
      <c r="M332" s="78"/>
      <c r="N332" s="78"/>
      <c r="O332" s="78"/>
      <c r="P332" s="78"/>
      <c r="Q332" s="371" t="str">
        <f t="shared" si="19"/>
        <v/>
      </c>
      <c r="R332" s="102" t="str">
        <f t="shared" si="22"/>
        <v/>
      </c>
      <c r="S332" s="254" t="str">
        <f t="shared" si="20"/>
        <v/>
      </c>
      <c r="T332" s="83"/>
      <c r="U332" s="254" t="str">
        <f t="shared" si="21"/>
        <v/>
      </c>
      <c r="V332" s="255"/>
      <c r="W332" s="78"/>
      <c r="X332" s="78"/>
      <c r="Y332" s="391"/>
      <c r="Z332" s="369"/>
      <c r="AA332" s="90"/>
    </row>
    <row r="333" spans="4:27" ht="20.100000000000001" customHeight="1" x14ac:dyDescent="0.2">
      <c r="D333" s="392"/>
      <c r="E333" s="78"/>
      <c r="F333" s="393"/>
      <c r="G333" s="370"/>
      <c r="H333" s="79"/>
      <c r="I333" s="107"/>
      <c r="J333" s="80"/>
      <c r="K333" s="81"/>
      <c r="L333" s="394"/>
      <c r="M333" s="78"/>
      <c r="N333" s="78"/>
      <c r="O333" s="78"/>
      <c r="P333" s="78"/>
      <c r="Q333" s="371" t="str">
        <f t="shared" si="19"/>
        <v/>
      </c>
      <c r="R333" s="102" t="str">
        <f t="shared" si="22"/>
        <v/>
      </c>
      <c r="S333" s="254" t="str">
        <f t="shared" si="20"/>
        <v/>
      </c>
      <c r="T333" s="83"/>
      <c r="U333" s="254" t="str">
        <f t="shared" si="21"/>
        <v/>
      </c>
      <c r="V333" s="255"/>
      <c r="W333" s="78"/>
      <c r="X333" s="78"/>
      <c r="Y333" s="391"/>
      <c r="Z333" s="369"/>
      <c r="AA333" s="90"/>
    </row>
    <row r="334" spans="4:27" ht="20.100000000000001" customHeight="1" x14ac:dyDescent="0.2">
      <c r="D334" s="392"/>
      <c r="E334" s="78"/>
      <c r="F334" s="393"/>
      <c r="G334" s="370"/>
      <c r="H334" s="79"/>
      <c r="I334" s="107"/>
      <c r="J334" s="80"/>
      <c r="K334" s="81"/>
      <c r="L334" s="394"/>
      <c r="M334" s="78"/>
      <c r="N334" s="78"/>
      <c r="O334" s="78"/>
      <c r="P334" s="78"/>
      <c r="Q334" s="371" t="str">
        <f t="shared" si="19"/>
        <v/>
      </c>
      <c r="R334" s="102" t="str">
        <f t="shared" si="22"/>
        <v/>
      </c>
      <c r="S334" s="254" t="str">
        <f t="shared" si="20"/>
        <v/>
      </c>
      <c r="T334" s="83"/>
      <c r="U334" s="254" t="str">
        <f t="shared" si="21"/>
        <v/>
      </c>
      <c r="V334" s="255"/>
      <c r="W334" s="78"/>
      <c r="X334" s="78"/>
      <c r="Y334" s="391"/>
      <c r="Z334" s="369"/>
      <c r="AA334" s="90"/>
    </row>
    <row r="335" spans="4:27" ht="20.100000000000001" customHeight="1" x14ac:dyDescent="0.2">
      <c r="D335" s="392"/>
      <c r="E335" s="78"/>
      <c r="F335" s="393"/>
      <c r="G335" s="370"/>
      <c r="H335" s="79"/>
      <c r="I335" s="107"/>
      <c r="J335" s="80"/>
      <c r="K335" s="81"/>
      <c r="L335" s="394"/>
      <c r="M335" s="78"/>
      <c r="N335" s="78"/>
      <c r="O335" s="78"/>
      <c r="P335" s="78"/>
      <c r="Q335" s="371" t="str">
        <f t="shared" si="19"/>
        <v/>
      </c>
      <c r="R335" s="102" t="str">
        <f t="shared" si="22"/>
        <v/>
      </c>
      <c r="S335" s="254" t="str">
        <f t="shared" si="20"/>
        <v/>
      </c>
      <c r="T335" s="83"/>
      <c r="U335" s="254" t="str">
        <f t="shared" si="21"/>
        <v/>
      </c>
      <c r="V335" s="255"/>
      <c r="W335" s="78"/>
      <c r="X335" s="78"/>
      <c r="Y335" s="391"/>
      <c r="Z335" s="369"/>
      <c r="AA335" s="90"/>
    </row>
    <row r="336" spans="4:27" ht="20.100000000000001" customHeight="1" x14ac:dyDescent="0.2">
      <c r="D336" s="392"/>
      <c r="E336" s="78"/>
      <c r="F336" s="393"/>
      <c r="G336" s="370"/>
      <c r="H336" s="79"/>
      <c r="I336" s="107"/>
      <c r="J336" s="80"/>
      <c r="K336" s="81"/>
      <c r="L336" s="394"/>
      <c r="M336" s="78"/>
      <c r="N336" s="78"/>
      <c r="O336" s="78"/>
      <c r="P336" s="78"/>
      <c r="Q336" s="371" t="str">
        <f t="shared" si="19"/>
        <v/>
      </c>
      <c r="R336" s="102" t="str">
        <f t="shared" si="22"/>
        <v/>
      </c>
      <c r="S336" s="254" t="str">
        <f t="shared" si="20"/>
        <v/>
      </c>
      <c r="T336" s="83"/>
      <c r="U336" s="254" t="str">
        <f t="shared" si="21"/>
        <v/>
      </c>
      <c r="V336" s="255"/>
      <c r="W336" s="78"/>
      <c r="X336" s="78"/>
      <c r="Y336" s="391"/>
      <c r="Z336" s="369"/>
      <c r="AA336" s="90"/>
    </row>
    <row r="337" spans="4:27" ht="20.100000000000001" customHeight="1" x14ac:dyDescent="0.2">
      <c r="D337" s="392"/>
      <c r="E337" s="78"/>
      <c r="F337" s="393"/>
      <c r="G337" s="370"/>
      <c r="H337" s="79"/>
      <c r="I337" s="107"/>
      <c r="J337" s="80"/>
      <c r="K337" s="81"/>
      <c r="L337" s="394"/>
      <c r="M337" s="78"/>
      <c r="N337" s="78"/>
      <c r="O337" s="78"/>
      <c r="P337" s="78"/>
      <c r="Q337" s="371" t="str">
        <f t="shared" si="19"/>
        <v/>
      </c>
      <c r="R337" s="102" t="str">
        <f t="shared" si="22"/>
        <v/>
      </c>
      <c r="S337" s="254" t="str">
        <f t="shared" si="20"/>
        <v/>
      </c>
      <c r="T337" s="83"/>
      <c r="U337" s="254" t="str">
        <f t="shared" si="21"/>
        <v/>
      </c>
      <c r="V337" s="255"/>
      <c r="W337" s="78"/>
      <c r="X337" s="78"/>
      <c r="Y337" s="391"/>
      <c r="Z337" s="369"/>
      <c r="AA337" s="90"/>
    </row>
    <row r="338" spans="4:27" ht="20.100000000000001" customHeight="1" x14ac:dyDescent="0.2">
      <c r="D338" s="392"/>
      <c r="E338" s="78"/>
      <c r="F338" s="393"/>
      <c r="G338" s="370"/>
      <c r="H338" s="79"/>
      <c r="I338" s="107"/>
      <c r="J338" s="80"/>
      <c r="K338" s="81"/>
      <c r="L338" s="394"/>
      <c r="M338" s="78"/>
      <c r="N338" s="78"/>
      <c r="O338" s="78"/>
      <c r="P338" s="78"/>
      <c r="Q338" s="371" t="str">
        <f t="shared" si="19"/>
        <v/>
      </c>
      <c r="R338" s="102" t="str">
        <f t="shared" si="22"/>
        <v/>
      </c>
      <c r="S338" s="254" t="str">
        <f t="shared" si="20"/>
        <v/>
      </c>
      <c r="T338" s="83"/>
      <c r="U338" s="254" t="str">
        <f t="shared" si="21"/>
        <v/>
      </c>
      <c r="V338" s="255"/>
      <c r="W338" s="78"/>
      <c r="X338" s="78"/>
      <c r="Y338" s="391"/>
      <c r="Z338" s="369"/>
      <c r="AA338" s="90"/>
    </row>
    <row r="339" spans="4:27" ht="20.100000000000001" customHeight="1" x14ac:dyDescent="0.2">
      <c r="D339" s="392"/>
      <c r="E339" s="78"/>
      <c r="F339" s="393"/>
      <c r="G339" s="370"/>
      <c r="H339" s="79"/>
      <c r="I339" s="107"/>
      <c r="J339" s="80"/>
      <c r="K339" s="81"/>
      <c r="L339" s="394"/>
      <c r="M339" s="78"/>
      <c r="N339" s="78"/>
      <c r="O339" s="78"/>
      <c r="P339" s="78"/>
      <c r="Q339" s="371" t="str">
        <f t="shared" si="19"/>
        <v/>
      </c>
      <c r="R339" s="102" t="str">
        <f t="shared" si="22"/>
        <v/>
      </c>
      <c r="S339" s="254" t="str">
        <f t="shared" si="20"/>
        <v/>
      </c>
      <c r="T339" s="83"/>
      <c r="U339" s="254" t="str">
        <f t="shared" si="21"/>
        <v/>
      </c>
      <c r="V339" s="255"/>
      <c r="W339" s="78"/>
      <c r="X339" s="78"/>
      <c r="Y339" s="391"/>
      <c r="Z339" s="369"/>
      <c r="AA339" s="90"/>
    </row>
    <row r="340" spans="4:27" ht="20.100000000000001" customHeight="1" x14ac:dyDescent="0.2">
      <c r="D340" s="392"/>
      <c r="E340" s="78"/>
      <c r="F340" s="393"/>
      <c r="G340" s="370"/>
      <c r="H340" s="79"/>
      <c r="I340" s="107"/>
      <c r="J340" s="80"/>
      <c r="K340" s="81"/>
      <c r="L340" s="394"/>
      <c r="M340" s="78"/>
      <c r="N340" s="78"/>
      <c r="O340" s="78"/>
      <c r="P340" s="78"/>
      <c r="Q340" s="371" t="str">
        <f t="shared" si="19"/>
        <v/>
      </c>
      <c r="R340" s="102" t="str">
        <f t="shared" si="22"/>
        <v/>
      </c>
      <c r="S340" s="254" t="str">
        <f t="shared" si="20"/>
        <v/>
      </c>
      <c r="T340" s="83"/>
      <c r="U340" s="254" t="str">
        <f t="shared" si="21"/>
        <v/>
      </c>
      <c r="V340" s="255"/>
      <c r="W340" s="78"/>
      <c r="X340" s="78"/>
      <c r="Y340" s="391"/>
      <c r="Z340" s="369"/>
      <c r="AA340" s="90"/>
    </row>
    <row r="341" spans="4:27" ht="20.100000000000001" customHeight="1" x14ac:dyDescent="0.2">
      <c r="D341" s="392"/>
      <c r="E341" s="78"/>
      <c r="F341" s="393"/>
      <c r="G341" s="370"/>
      <c r="H341" s="79"/>
      <c r="I341" s="107"/>
      <c r="J341" s="80"/>
      <c r="K341" s="81"/>
      <c r="L341" s="394"/>
      <c r="M341" s="78"/>
      <c r="N341" s="78"/>
      <c r="O341" s="78"/>
      <c r="P341" s="78"/>
      <c r="Q341" s="371" t="str">
        <f t="shared" si="19"/>
        <v/>
      </c>
      <c r="R341" s="102" t="str">
        <f t="shared" si="22"/>
        <v/>
      </c>
      <c r="S341" s="254" t="str">
        <f t="shared" si="20"/>
        <v/>
      </c>
      <c r="T341" s="83"/>
      <c r="U341" s="254" t="str">
        <f t="shared" si="21"/>
        <v/>
      </c>
      <c r="V341" s="255"/>
      <c r="W341" s="78"/>
      <c r="X341" s="78"/>
      <c r="Y341" s="391"/>
      <c r="Z341" s="369"/>
      <c r="AA341" s="90"/>
    </row>
    <row r="342" spans="4:27" ht="20.100000000000001" customHeight="1" x14ac:dyDescent="0.2">
      <c r="D342" s="392"/>
      <c r="E342" s="78"/>
      <c r="F342" s="393"/>
      <c r="G342" s="370"/>
      <c r="H342" s="79"/>
      <c r="I342" s="107"/>
      <c r="J342" s="80"/>
      <c r="K342" s="81"/>
      <c r="L342" s="394"/>
      <c r="M342" s="78"/>
      <c r="N342" s="78"/>
      <c r="O342" s="78"/>
      <c r="P342" s="78"/>
      <c r="Q342" s="371" t="str">
        <f t="shared" si="19"/>
        <v/>
      </c>
      <c r="R342" s="102" t="str">
        <f t="shared" si="22"/>
        <v/>
      </c>
      <c r="S342" s="254" t="str">
        <f t="shared" si="20"/>
        <v/>
      </c>
      <c r="T342" s="83"/>
      <c r="U342" s="254" t="str">
        <f t="shared" si="21"/>
        <v/>
      </c>
      <c r="V342" s="255"/>
      <c r="W342" s="78"/>
      <c r="X342" s="78"/>
      <c r="Y342" s="391"/>
      <c r="Z342" s="369"/>
      <c r="AA342" s="90"/>
    </row>
    <row r="343" spans="4:27" ht="20.100000000000001" customHeight="1" x14ac:dyDescent="0.2">
      <c r="D343" s="392"/>
      <c r="E343" s="78"/>
      <c r="F343" s="393"/>
      <c r="G343" s="370"/>
      <c r="H343" s="79"/>
      <c r="I343" s="107"/>
      <c r="J343" s="80"/>
      <c r="K343" s="81"/>
      <c r="L343" s="394"/>
      <c r="M343" s="78"/>
      <c r="N343" s="78"/>
      <c r="O343" s="78"/>
      <c r="P343" s="78"/>
      <c r="Q343" s="371" t="str">
        <f t="shared" si="19"/>
        <v/>
      </c>
      <c r="R343" s="102" t="str">
        <f t="shared" si="22"/>
        <v/>
      </c>
      <c r="S343" s="254" t="str">
        <f t="shared" si="20"/>
        <v/>
      </c>
      <c r="T343" s="83"/>
      <c r="U343" s="254" t="str">
        <f t="shared" si="21"/>
        <v/>
      </c>
      <c r="V343" s="255"/>
      <c r="W343" s="78"/>
      <c r="X343" s="78"/>
      <c r="Y343" s="391"/>
      <c r="Z343" s="369"/>
      <c r="AA343" s="90"/>
    </row>
    <row r="344" spans="4:27" ht="20.100000000000001" customHeight="1" x14ac:dyDescent="0.2">
      <c r="D344" s="392"/>
      <c r="E344" s="78"/>
      <c r="F344" s="393"/>
      <c r="G344" s="370"/>
      <c r="H344" s="79"/>
      <c r="I344" s="107"/>
      <c r="J344" s="80"/>
      <c r="K344" s="81"/>
      <c r="L344" s="394"/>
      <c r="M344" s="78"/>
      <c r="N344" s="78"/>
      <c r="O344" s="78"/>
      <c r="P344" s="78"/>
      <c r="Q344" s="371" t="str">
        <f t="shared" si="19"/>
        <v/>
      </c>
      <c r="R344" s="102" t="str">
        <f t="shared" si="22"/>
        <v/>
      </c>
      <c r="S344" s="254" t="str">
        <f t="shared" si="20"/>
        <v/>
      </c>
      <c r="T344" s="83"/>
      <c r="U344" s="254" t="str">
        <f t="shared" si="21"/>
        <v/>
      </c>
      <c r="V344" s="255"/>
      <c r="W344" s="78"/>
      <c r="X344" s="78"/>
      <c r="Y344" s="391"/>
      <c r="Z344" s="369"/>
      <c r="AA344" s="90"/>
    </row>
    <row r="345" spans="4:27" ht="20.100000000000001" customHeight="1" x14ac:dyDescent="0.2">
      <c r="D345" s="392"/>
      <c r="E345" s="78"/>
      <c r="F345" s="393"/>
      <c r="G345" s="370"/>
      <c r="H345" s="79"/>
      <c r="I345" s="107"/>
      <c r="J345" s="80"/>
      <c r="K345" s="81"/>
      <c r="L345" s="394"/>
      <c r="M345" s="78"/>
      <c r="N345" s="78"/>
      <c r="O345" s="78"/>
      <c r="P345" s="78"/>
      <c r="Q345" s="371" t="str">
        <f t="shared" si="19"/>
        <v/>
      </c>
      <c r="R345" s="102" t="str">
        <f t="shared" si="22"/>
        <v/>
      </c>
      <c r="S345" s="254" t="str">
        <f t="shared" si="20"/>
        <v/>
      </c>
      <c r="T345" s="83"/>
      <c r="U345" s="254" t="str">
        <f t="shared" si="21"/>
        <v/>
      </c>
      <c r="V345" s="255"/>
      <c r="W345" s="78"/>
      <c r="X345" s="78"/>
      <c r="Y345" s="391"/>
      <c r="Z345" s="369"/>
      <c r="AA345" s="90"/>
    </row>
    <row r="346" spans="4:27" ht="20.100000000000001" customHeight="1" x14ac:dyDescent="0.2">
      <c r="D346" s="392"/>
      <c r="E346" s="78"/>
      <c r="F346" s="393"/>
      <c r="G346" s="370"/>
      <c r="H346" s="79"/>
      <c r="I346" s="107"/>
      <c r="J346" s="80"/>
      <c r="K346" s="81"/>
      <c r="L346" s="394"/>
      <c r="M346" s="78"/>
      <c r="N346" s="78"/>
      <c r="O346" s="78"/>
      <c r="P346" s="78"/>
      <c r="Q346" s="371" t="str">
        <f t="shared" si="19"/>
        <v/>
      </c>
      <c r="R346" s="102" t="str">
        <f t="shared" si="22"/>
        <v/>
      </c>
      <c r="S346" s="254" t="str">
        <f t="shared" si="20"/>
        <v/>
      </c>
      <c r="T346" s="83"/>
      <c r="U346" s="254" t="str">
        <f t="shared" si="21"/>
        <v/>
      </c>
      <c r="V346" s="255"/>
      <c r="W346" s="78"/>
      <c r="X346" s="78"/>
      <c r="Y346" s="391"/>
      <c r="Z346" s="369"/>
      <c r="AA346" s="90"/>
    </row>
    <row r="347" spans="4:27" ht="20.100000000000001" customHeight="1" x14ac:dyDescent="0.2">
      <c r="D347" s="392"/>
      <c r="E347" s="78"/>
      <c r="F347" s="393"/>
      <c r="G347" s="370"/>
      <c r="H347" s="79"/>
      <c r="I347" s="107"/>
      <c r="J347" s="80"/>
      <c r="K347" s="81"/>
      <c r="L347" s="394"/>
      <c r="M347" s="78"/>
      <c r="N347" s="78"/>
      <c r="O347" s="78"/>
      <c r="P347" s="78"/>
      <c r="Q347" s="371" t="str">
        <f t="shared" si="19"/>
        <v/>
      </c>
      <c r="R347" s="102" t="str">
        <f t="shared" si="22"/>
        <v/>
      </c>
      <c r="S347" s="254" t="str">
        <f t="shared" si="20"/>
        <v/>
      </c>
      <c r="T347" s="83"/>
      <c r="U347" s="254" t="str">
        <f t="shared" si="21"/>
        <v/>
      </c>
      <c r="V347" s="255"/>
      <c r="W347" s="78"/>
      <c r="X347" s="78"/>
      <c r="Y347" s="391"/>
      <c r="Z347" s="369"/>
      <c r="AA347" s="90"/>
    </row>
    <row r="348" spans="4:27" ht="20.100000000000001" customHeight="1" x14ac:dyDescent="0.2">
      <c r="D348" s="392"/>
      <c r="E348" s="78"/>
      <c r="F348" s="393"/>
      <c r="G348" s="370"/>
      <c r="H348" s="79"/>
      <c r="I348" s="107"/>
      <c r="J348" s="80"/>
      <c r="K348" s="81"/>
      <c r="L348" s="394"/>
      <c r="M348" s="78"/>
      <c r="N348" s="78"/>
      <c r="O348" s="78"/>
      <c r="P348" s="78"/>
      <c r="Q348" s="371" t="str">
        <f t="shared" si="19"/>
        <v/>
      </c>
      <c r="R348" s="102" t="str">
        <f t="shared" si="22"/>
        <v/>
      </c>
      <c r="S348" s="254" t="str">
        <f t="shared" si="20"/>
        <v/>
      </c>
      <c r="T348" s="83"/>
      <c r="U348" s="254" t="str">
        <f t="shared" si="21"/>
        <v/>
      </c>
      <c r="V348" s="255"/>
      <c r="W348" s="78"/>
      <c r="X348" s="78"/>
      <c r="Y348" s="391"/>
      <c r="Z348" s="369"/>
      <c r="AA348" s="90"/>
    </row>
    <row r="349" spans="4:27" ht="20.100000000000001" customHeight="1" x14ac:dyDescent="0.2">
      <c r="D349" s="392"/>
      <c r="E349" s="78"/>
      <c r="F349" s="393"/>
      <c r="G349" s="370"/>
      <c r="H349" s="79"/>
      <c r="I349" s="107"/>
      <c r="J349" s="80"/>
      <c r="K349" s="81"/>
      <c r="L349" s="394"/>
      <c r="M349" s="78"/>
      <c r="N349" s="78"/>
      <c r="O349" s="78"/>
      <c r="P349" s="78"/>
      <c r="Q349" s="371" t="str">
        <f t="shared" si="19"/>
        <v/>
      </c>
      <c r="R349" s="102" t="str">
        <f t="shared" si="22"/>
        <v/>
      </c>
      <c r="S349" s="254" t="str">
        <f t="shared" si="20"/>
        <v/>
      </c>
      <c r="T349" s="83"/>
      <c r="U349" s="254" t="str">
        <f t="shared" si="21"/>
        <v/>
      </c>
      <c r="V349" s="255"/>
      <c r="W349" s="78"/>
      <c r="X349" s="78"/>
      <c r="Y349" s="391"/>
      <c r="Z349" s="369"/>
      <c r="AA349" s="90"/>
    </row>
    <row r="350" spans="4:27" ht="20.100000000000001" customHeight="1" x14ac:dyDescent="0.2">
      <c r="D350" s="392"/>
      <c r="E350" s="78"/>
      <c r="F350" s="393"/>
      <c r="G350" s="370"/>
      <c r="H350" s="79"/>
      <c r="I350" s="107"/>
      <c r="J350" s="80"/>
      <c r="K350" s="81"/>
      <c r="L350" s="394"/>
      <c r="M350" s="78"/>
      <c r="N350" s="78"/>
      <c r="O350" s="78"/>
      <c r="P350" s="78"/>
      <c r="Q350" s="371" t="str">
        <f t="shared" ref="Q350:Q413" si="23">IF(OR(I350="",I350="Trailer"),"",IF(I350&lt;&gt;"Trailer","X"))</f>
        <v/>
      </c>
      <c r="R350" s="102" t="str">
        <f t="shared" si="22"/>
        <v/>
      </c>
      <c r="S350" s="254" t="str">
        <f t="shared" ref="S350:S413" si="24">IF(AND(M350 ="NY",Q350="x"),"Required","")</f>
        <v/>
      </c>
      <c r="T350" s="83"/>
      <c r="U350" s="254" t="str">
        <f t="shared" ref="U350:U413" si="25">IF(AND(I350 ="Trailer",Q350="X"),"remove 'X' for AL","")</f>
        <v/>
      </c>
      <c r="V350" s="255"/>
      <c r="W350" s="78"/>
      <c r="X350" s="78"/>
      <c r="Y350" s="391"/>
      <c r="Z350" s="369"/>
      <c r="AA350" s="90"/>
    </row>
    <row r="351" spans="4:27" ht="20.100000000000001" customHeight="1" x14ac:dyDescent="0.2">
      <c r="D351" s="392"/>
      <c r="E351" s="78"/>
      <c r="F351" s="393"/>
      <c r="G351" s="370"/>
      <c r="H351" s="79"/>
      <c r="I351" s="107"/>
      <c r="J351" s="80"/>
      <c r="K351" s="81"/>
      <c r="L351" s="394"/>
      <c r="M351" s="78"/>
      <c r="N351" s="78"/>
      <c r="O351" s="78"/>
      <c r="P351" s="78"/>
      <c r="Q351" s="371" t="str">
        <f t="shared" si="23"/>
        <v/>
      </c>
      <c r="R351" s="102" t="str">
        <f t="shared" ref="R351:R414" si="26">IF(I351="","",IF(AND($R$16="X",I351&lt;&gt;"Equipment",I351&lt;&gt;"Dealer Plate"),"X",IF(AND($R$18="X",I351&lt;&gt;"Trailer",I351&lt;&gt;"Equipment",I351&lt;&gt;"Dealer Plate"),"X",IF(AND($R$19="X",I351&lt;&gt;"Trailer",I351&lt;&gt;"Equipment",I351&lt;&gt;"Dealer Plate",V351="Yes"),"X",IF(AND($R$20="X",I351&lt;&gt;"Equipment",I351&lt;&gt;"Dealer Plate",F351&gt;=$U$20),"X",IF(AND($R$21="X",I351&lt;&gt;"Trailer",I351&lt;&gt;"Equipment",I351&lt;&gt;"Dealer Plate",F351&gt;=$U$21),"X",""))))))</f>
        <v/>
      </c>
      <c r="S351" s="254" t="str">
        <f t="shared" si="24"/>
        <v/>
      </c>
      <c r="T351" s="83"/>
      <c r="U351" s="254" t="str">
        <f t="shared" si="25"/>
        <v/>
      </c>
      <c r="V351" s="255"/>
      <c r="W351" s="78"/>
      <c r="X351" s="78"/>
      <c r="Y351" s="391"/>
      <c r="Z351" s="369"/>
      <c r="AA351" s="90"/>
    </row>
    <row r="352" spans="4:27" ht="20.100000000000001" customHeight="1" x14ac:dyDescent="0.2">
      <c r="D352" s="392"/>
      <c r="E352" s="78"/>
      <c r="F352" s="393"/>
      <c r="G352" s="370"/>
      <c r="H352" s="79"/>
      <c r="I352" s="107"/>
      <c r="J352" s="80"/>
      <c r="K352" s="81"/>
      <c r="L352" s="394"/>
      <c r="M352" s="78"/>
      <c r="N352" s="78"/>
      <c r="O352" s="78"/>
      <c r="P352" s="78"/>
      <c r="Q352" s="371" t="str">
        <f t="shared" si="23"/>
        <v/>
      </c>
      <c r="R352" s="102" t="str">
        <f t="shared" si="26"/>
        <v/>
      </c>
      <c r="S352" s="254" t="str">
        <f t="shared" si="24"/>
        <v/>
      </c>
      <c r="T352" s="83"/>
      <c r="U352" s="254" t="str">
        <f t="shared" si="25"/>
        <v/>
      </c>
      <c r="V352" s="255"/>
      <c r="W352" s="78"/>
      <c r="X352" s="78"/>
      <c r="Y352" s="391"/>
      <c r="Z352" s="369"/>
      <c r="AA352" s="90"/>
    </row>
    <row r="353" spans="4:27" ht="20.100000000000001" customHeight="1" x14ac:dyDescent="0.2">
      <c r="D353" s="392"/>
      <c r="E353" s="78"/>
      <c r="F353" s="393"/>
      <c r="G353" s="370"/>
      <c r="H353" s="79"/>
      <c r="I353" s="107"/>
      <c r="J353" s="80"/>
      <c r="K353" s="81"/>
      <c r="L353" s="394"/>
      <c r="M353" s="78"/>
      <c r="N353" s="78"/>
      <c r="O353" s="78"/>
      <c r="P353" s="78"/>
      <c r="Q353" s="371" t="str">
        <f t="shared" si="23"/>
        <v/>
      </c>
      <c r="R353" s="102" t="str">
        <f t="shared" si="26"/>
        <v/>
      </c>
      <c r="S353" s="254" t="str">
        <f t="shared" si="24"/>
        <v/>
      </c>
      <c r="T353" s="83"/>
      <c r="U353" s="254" t="str">
        <f t="shared" si="25"/>
        <v/>
      </c>
      <c r="V353" s="255"/>
      <c r="W353" s="78"/>
      <c r="X353" s="78"/>
      <c r="Y353" s="391"/>
      <c r="Z353" s="369"/>
      <c r="AA353" s="90"/>
    </row>
    <row r="354" spans="4:27" ht="20.100000000000001" customHeight="1" x14ac:dyDescent="0.2">
      <c r="D354" s="392"/>
      <c r="E354" s="78"/>
      <c r="F354" s="393"/>
      <c r="G354" s="370"/>
      <c r="H354" s="79"/>
      <c r="I354" s="107"/>
      <c r="J354" s="80"/>
      <c r="K354" s="81"/>
      <c r="L354" s="394"/>
      <c r="M354" s="78"/>
      <c r="N354" s="78"/>
      <c r="O354" s="78"/>
      <c r="P354" s="78"/>
      <c r="Q354" s="371" t="str">
        <f t="shared" si="23"/>
        <v/>
      </c>
      <c r="R354" s="102" t="str">
        <f t="shared" si="26"/>
        <v/>
      </c>
      <c r="S354" s="254" t="str">
        <f t="shared" si="24"/>
        <v/>
      </c>
      <c r="T354" s="83"/>
      <c r="U354" s="254" t="str">
        <f t="shared" si="25"/>
        <v/>
      </c>
      <c r="V354" s="255"/>
      <c r="W354" s="78"/>
      <c r="X354" s="78"/>
      <c r="Y354" s="391"/>
      <c r="Z354" s="369"/>
      <c r="AA354" s="90"/>
    </row>
    <row r="355" spans="4:27" ht="20.100000000000001" customHeight="1" x14ac:dyDescent="0.2">
      <c r="D355" s="392"/>
      <c r="E355" s="78"/>
      <c r="F355" s="393"/>
      <c r="G355" s="370"/>
      <c r="H355" s="79"/>
      <c r="I355" s="107"/>
      <c r="J355" s="80"/>
      <c r="K355" s="81"/>
      <c r="L355" s="394"/>
      <c r="M355" s="78"/>
      <c r="N355" s="78"/>
      <c r="O355" s="78"/>
      <c r="P355" s="78"/>
      <c r="Q355" s="371" t="str">
        <f t="shared" si="23"/>
        <v/>
      </c>
      <c r="R355" s="102" t="str">
        <f t="shared" si="26"/>
        <v/>
      </c>
      <c r="S355" s="254" t="str">
        <f t="shared" si="24"/>
        <v/>
      </c>
      <c r="T355" s="83"/>
      <c r="U355" s="254" t="str">
        <f t="shared" si="25"/>
        <v/>
      </c>
      <c r="V355" s="255"/>
      <c r="W355" s="78"/>
      <c r="X355" s="78"/>
      <c r="Y355" s="391"/>
      <c r="Z355" s="369"/>
      <c r="AA355" s="90"/>
    </row>
    <row r="356" spans="4:27" ht="20.100000000000001" customHeight="1" x14ac:dyDescent="0.2">
      <c r="D356" s="392"/>
      <c r="E356" s="78"/>
      <c r="F356" s="393"/>
      <c r="G356" s="370"/>
      <c r="H356" s="79"/>
      <c r="I356" s="107"/>
      <c r="J356" s="80"/>
      <c r="K356" s="81"/>
      <c r="L356" s="394"/>
      <c r="M356" s="78"/>
      <c r="N356" s="78"/>
      <c r="O356" s="78"/>
      <c r="P356" s="78"/>
      <c r="Q356" s="371" t="str">
        <f t="shared" si="23"/>
        <v/>
      </c>
      <c r="R356" s="102" t="str">
        <f t="shared" si="26"/>
        <v/>
      </c>
      <c r="S356" s="254" t="str">
        <f t="shared" si="24"/>
        <v/>
      </c>
      <c r="T356" s="83"/>
      <c r="U356" s="254" t="str">
        <f t="shared" si="25"/>
        <v/>
      </c>
      <c r="V356" s="255"/>
      <c r="W356" s="78"/>
      <c r="X356" s="78"/>
      <c r="Y356" s="391"/>
      <c r="Z356" s="369"/>
      <c r="AA356" s="90"/>
    </row>
    <row r="357" spans="4:27" ht="20.100000000000001" customHeight="1" x14ac:dyDescent="0.2">
      <c r="D357" s="392"/>
      <c r="E357" s="78"/>
      <c r="F357" s="393"/>
      <c r="G357" s="370"/>
      <c r="H357" s="79"/>
      <c r="I357" s="107"/>
      <c r="J357" s="80"/>
      <c r="K357" s="81"/>
      <c r="L357" s="394"/>
      <c r="M357" s="78"/>
      <c r="N357" s="78"/>
      <c r="O357" s="78"/>
      <c r="P357" s="78"/>
      <c r="Q357" s="371" t="str">
        <f t="shared" si="23"/>
        <v/>
      </c>
      <c r="R357" s="102" t="str">
        <f t="shared" si="26"/>
        <v/>
      </c>
      <c r="S357" s="254" t="str">
        <f t="shared" si="24"/>
        <v/>
      </c>
      <c r="T357" s="83"/>
      <c r="U357" s="254" t="str">
        <f t="shared" si="25"/>
        <v/>
      </c>
      <c r="V357" s="255"/>
      <c r="W357" s="78"/>
      <c r="X357" s="78"/>
      <c r="Y357" s="391"/>
      <c r="Z357" s="369"/>
      <c r="AA357" s="90"/>
    </row>
    <row r="358" spans="4:27" ht="20.100000000000001" customHeight="1" x14ac:dyDescent="0.2">
      <c r="D358" s="392"/>
      <c r="E358" s="78"/>
      <c r="F358" s="393"/>
      <c r="G358" s="370"/>
      <c r="H358" s="79"/>
      <c r="I358" s="107"/>
      <c r="J358" s="80"/>
      <c r="K358" s="81"/>
      <c r="L358" s="394"/>
      <c r="M358" s="78"/>
      <c r="N358" s="78"/>
      <c r="O358" s="78"/>
      <c r="P358" s="78"/>
      <c r="Q358" s="371" t="str">
        <f t="shared" si="23"/>
        <v/>
      </c>
      <c r="R358" s="102" t="str">
        <f t="shared" si="26"/>
        <v/>
      </c>
      <c r="S358" s="254" t="str">
        <f t="shared" si="24"/>
        <v/>
      </c>
      <c r="T358" s="83"/>
      <c r="U358" s="254" t="str">
        <f t="shared" si="25"/>
        <v/>
      </c>
      <c r="V358" s="255"/>
      <c r="W358" s="78"/>
      <c r="X358" s="78"/>
      <c r="Y358" s="391"/>
      <c r="Z358" s="369"/>
      <c r="AA358" s="90"/>
    </row>
    <row r="359" spans="4:27" ht="20.100000000000001" customHeight="1" x14ac:dyDescent="0.2">
      <c r="D359" s="392"/>
      <c r="E359" s="78"/>
      <c r="F359" s="393"/>
      <c r="G359" s="370"/>
      <c r="H359" s="79"/>
      <c r="I359" s="107"/>
      <c r="J359" s="80"/>
      <c r="K359" s="81"/>
      <c r="L359" s="394"/>
      <c r="M359" s="78"/>
      <c r="N359" s="78"/>
      <c r="O359" s="78"/>
      <c r="P359" s="78"/>
      <c r="Q359" s="371" t="str">
        <f t="shared" si="23"/>
        <v/>
      </c>
      <c r="R359" s="102" t="str">
        <f t="shared" si="26"/>
        <v/>
      </c>
      <c r="S359" s="254" t="str">
        <f t="shared" si="24"/>
        <v/>
      </c>
      <c r="T359" s="83"/>
      <c r="U359" s="254" t="str">
        <f t="shared" si="25"/>
        <v/>
      </c>
      <c r="V359" s="255"/>
      <c r="W359" s="78"/>
      <c r="X359" s="78"/>
      <c r="Y359" s="391"/>
      <c r="Z359" s="369"/>
      <c r="AA359" s="90"/>
    </row>
    <row r="360" spans="4:27" ht="20.100000000000001" customHeight="1" x14ac:dyDescent="0.2">
      <c r="D360" s="392"/>
      <c r="E360" s="78"/>
      <c r="F360" s="393"/>
      <c r="G360" s="370"/>
      <c r="H360" s="79"/>
      <c r="I360" s="107"/>
      <c r="J360" s="80"/>
      <c r="K360" s="81"/>
      <c r="L360" s="394"/>
      <c r="M360" s="78"/>
      <c r="N360" s="78"/>
      <c r="O360" s="78"/>
      <c r="P360" s="78"/>
      <c r="Q360" s="371" t="str">
        <f t="shared" si="23"/>
        <v/>
      </c>
      <c r="R360" s="102" t="str">
        <f t="shared" si="26"/>
        <v/>
      </c>
      <c r="S360" s="254" t="str">
        <f t="shared" si="24"/>
        <v/>
      </c>
      <c r="T360" s="83"/>
      <c r="U360" s="254" t="str">
        <f t="shared" si="25"/>
        <v/>
      </c>
      <c r="V360" s="255"/>
      <c r="W360" s="78"/>
      <c r="X360" s="78"/>
      <c r="Y360" s="391"/>
      <c r="Z360" s="369"/>
      <c r="AA360" s="90"/>
    </row>
    <row r="361" spans="4:27" ht="20.100000000000001" customHeight="1" x14ac:dyDescent="0.2">
      <c r="D361" s="392"/>
      <c r="E361" s="78"/>
      <c r="F361" s="393"/>
      <c r="G361" s="370"/>
      <c r="H361" s="79"/>
      <c r="I361" s="107"/>
      <c r="J361" s="80"/>
      <c r="K361" s="81"/>
      <c r="L361" s="394"/>
      <c r="M361" s="78"/>
      <c r="N361" s="78"/>
      <c r="O361" s="78"/>
      <c r="P361" s="78"/>
      <c r="Q361" s="371" t="str">
        <f t="shared" si="23"/>
        <v/>
      </c>
      <c r="R361" s="102" t="str">
        <f t="shared" si="26"/>
        <v/>
      </c>
      <c r="S361" s="254" t="str">
        <f t="shared" si="24"/>
        <v/>
      </c>
      <c r="T361" s="83"/>
      <c r="U361" s="254" t="str">
        <f t="shared" si="25"/>
        <v/>
      </c>
      <c r="V361" s="255"/>
      <c r="W361" s="78"/>
      <c r="X361" s="78"/>
      <c r="Y361" s="391"/>
      <c r="Z361" s="369"/>
      <c r="AA361" s="90"/>
    </row>
    <row r="362" spans="4:27" ht="20.100000000000001" customHeight="1" x14ac:dyDescent="0.2">
      <c r="D362" s="392"/>
      <c r="E362" s="78"/>
      <c r="F362" s="393"/>
      <c r="G362" s="370"/>
      <c r="H362" s="79"/>
      <c r="I362" s="107"/>
      <c r="J362" s="80"/>
      <c r="K362" s="81"/>
      <c r="L362" s="394"/>
      <c r="M362" s="78"/>
      <c r="N362" s="78"/>
      <c r="O362" s="78"/>
      <c r="P362" s="78"/>
      <c r="Q362" s="371" t="str">
        <f t="shared" si="23"/>
        <v/>
      </c>
      <c r="R362" s="102" t="str">
        <f t="shared" si="26"/>
        <v/>
      </c>
      <c r="S362" s="254" t="str">
        <f t="shared" si="24"/>
        <v/>
      </c>
      <c r="T362" s="83"/>
      <c r="U362" s="254" t="str">
        <f t="shared" si="25"/>
        <v/>
      </c>
      <c r="V362" s="255"/>
      <c r="W362" s="78"/>
      <c r="X362" s="78"/>
      <c r="Y362" s="391"/>
      <c r="Z362" s="369"/>
      <c r="AA362" s="90"/>
    </row>
    <row r="363" spans="4:27" ht="20.100000000000001" customHeight="1" x14ac:dyDescent="0.2">
      <c r="D363" s="392"/>
      <c r="E363" s="78"/>
      <c r="F363" s="393"/>
      <c r="G363" s="370"/>
      <c r="H363" s="79"/>
      <c r="I363" s="107"/>
      <c r="J363" s="80"/>
      <c r="K363" s="81"/>
      <c r="L363" s="394"/>
      <c r="M363" s="78"/>
      <c r="N363" s="78"/>
      <c r="O363" s="78"/>
      <c r="P363" s="78"/>
      <c r="Q363" s="371" t="str">
        <f t="shared" si="23"/>
        <v/>
      </c>
      <c r="R363" s="102" t="str">
        <f t="shared" si="26"/>
        <v/>
      </c>
      <c r="S363" s="254" t="str">
        <f t="shared" si="24"/>
        <v/>
      </c>
      <c r="T363" s="83"/>
      <c r="U363" s="254" t="str">
        <f t="shared" si="25"/>
        <v/>
      </c>
      <c r="V363" s="255"/>
      <c r="W363" s="78"/>
      <c r="X363" s="78"/>
      <c r="Y363" s="391"/>
      <c r="Z363" s="369"/>
      <c r="AA363" s="90"/>
    </row>
    <row r="364" spans="4:27" ht="20.100000000000001" customHeight="1" x14ac:dyDescent="0.2">
      <c r="D364" s="392"/>
      <c r="E364" s="78"/>
      <c r="F364" s="393"/>
      <c r="G364" s="370"/>
      <c r="H364" s="79"/>
      <c r="I364" s="107"/>
      <c r="J364" s="80"/>
      <c r="K364" s="81"/>
      <c r="L364" s="394"/>
      <c r="M364" s="78"/>
      <c r="N364" s="78"/>
      <c r="O364" s="78"/>
      <c r="P364" s="78"/>
      <c r="Q364" s="371" t="str">
        <f t="shared" si="23"/>
        <v/>
      </c>
      <c r="R364" s="102" t="str">
        <f t="shared" si="26"/>
        <v/>
      </c>
      <c r="S364" s="254" t="str">
        <f t="shared" si="24"/>
        <v/>
      </c>
      <c r="T364" s="83"/>
      <c r="U364" s="254" t="str">
        <f t="shared" si="25"/>
        <v/>
      </c>
      <c r="V364" s="255"/>
      <c r="W364" s="78"/>
      <c r="X364" s="78"/>
      <c r="Y364" s="391"/>
      <c r="Z364" s="369"/>
      <c r="AA364" s="90"/>
    </row>
    <row r="365" spans="4:27" ht="20.100000000000001" customHeight="1" x14ac:dyDescent="0.2">
      <c r="D365" s="392"/>
      <c r="E365" s="78"/>
      <c r="F365" s="393"/>
      <c r="G365" s="370"/>
      <c r="H365" s="79"/>
      <c r="I365" s="107"/>
      <c r="J365" s="80"/>
      <c r="K365" s="81"/>
      <c r="L365" s="394"/>
      <c r="M365" s="78"/>
      <c r="N365" s="78"/>
      <c r="O365" s="78"/>
      <c r="P365" s="78"/>
      <c r="Q365" s="371" t="str">
        <f t="shared" si="23"/>
        <v/>
      </c>
      <c r="R365" s="102" t="str">
        <f t="shared" si="26"/>
        <v/>
      </c>
      <c r="S365" s="254" t="str">
        <f t="shared" si="24"/>
        <v/>
      </c>
      <c r="T365" s="83"/>
      <c r="U365" s="254" t="str">
        <f t="shared" si="25"/>
        <v/>
      </c>
      <c r="V365" s="255"/>
      <c r="W365" s="78"/>
      <c r="X365" s="78"/>
      <c r="Y365" s="391"/>
      <c r="Z365" s="369"/>
      <c r="AA365" s="90"/>
    </row>
    <row r="366" spans="4:27" ht="20.100000000000001" customHeight="1" x14ac:dyDescent="0.2">
      <c r="D366" s="392"/>
      <c r="E366" s="78"/>
      <c r="F366" s="393"/>
      <c r="G366" s="370"/>
      <c r="H366" s="79"/>
      <c r="I366" s="107"/>
      <c r="J366" s="80"/>
      <c r="K366" s="81"/>
      <c r="L366" s="394"/>
      <c r="M366" s="78"/>
      <c r="N366" s="78"/>
      <c r="O366" s="78"/>
      <c r="P366" s="78"/>
      <c r="Q366" s="371" t="str">
        <f t="shared" si="23"/>
        <v/>
      </c>
      <c r="R366" s="102" t="str">
        <f t="shared" si="26"/>
        <v/>
      </c>
      <c r="S366" s="254" t="str">
        <f t="shared" si="24"/>
        <v/>
      </c>
      <c r="T366" s="83"/>
      <c r="U366" s="254" t="str">
        <f t="shared" si="25"/>
        <v/>
      </c>
      <c r="V366" s="255"/>
      <c r="W366" s="78"/>
      <c r="X366" s="78"/>
      <c r="Y366" s="391"/>
      <c r="Z366" s="369"/>
      <c r="AA366" s="90"/>
    </row>
    <row r="367" spans="4:27" ht="20.100000000000001" customHeight="1" x14ac:dyDescent="0.2">
      <c r="D367" s="392"/>
      <c r="E367" s="78"/>
      <c r="F367" s="393"/>
      <c r="G367" s="370"/>
      <c r="H367" s="79"/>
      <c r="I367" s="107"/>
      <c r="J367" s="80"/>
      <c r="K367" s="81"/>
      <c r="L367" s="394"/>
      <c r="M367" s="78"/>
      <c r="N367" s="78"/>
      <c r="O367" s="78"/>
      <c r="P367" s="78"/>
      <c r="Q367" s="371" t="str">
        <f t="shared" si="23"/>
        <v/>
      </c>
      <c r="R367" s="102" t="str">
        <f t="shared" si="26"/>
        <v/>
      </c>
      <c r="S367" s="254" t="str">
        <f t="shared" si="24"/>
        <v/>
      </c>
      <c r="T367" s="83"/>
      <c r="U367" s="254" t="str">
        <f t="shared" si="25"/>
        <v/>
      </c>
      <c r="V367" s="255"/>
      <c r="W367" s="78"/>
      <c r="X367" s="78"/>
      <c r="Y367" s="391"/>
      <c r="Z367" s="369"/>
      <c r="AA367" s="90"/>
    </row>
    <row r="368" spans="4:27" ht="20.100000000000001" customHeight="1" x14ac:dyDescent="0.2">
      <c r="D368" s="392"/>
      <c r="E368" s="78"/>
      <c r="F368" s="393"/>
      <c r="G368" s="370"/>
      <c r="H368" s="79"/>
      <c r="I368" s="107"/>
      <c r="J368" s="80"/>
      <c r="K368" s="81"/>
      <c r="L368" s="394"/>
      <c r="M368" s="78"/>
      <c r="N368" s="78"/>
      <c r="O368" s="78"/>
      <c r="P368" s="78"/>
      <c r="Q368" s="371" t="str">
        <f t="shared" si="23"/>
        <v/>
      </c>
      <c r="R368" s="102" t="str">
        <f t="shared" si="26"/>
        <v/>
      </c>
      <c r="S368" s="254" t="str">
        <f t="shared" si="24"/>
        <v/>
      </c>
      <c r="T368" s="83"/>
      <c r="U368" s="254" t="str">
        <f t="shared" si="25"/>
        <v/>
      </c>
      <c r="V368" s="255"/>
      <c r="W368" s="78"/>
      <c r="X368" s="78"/>
      <c r="Y368" s="391"/>
      <c r="Z368" s="369"/>
      <c r="AA368" s="90"/>
    </row>
    <row r="369" spans="4:27" ht="20.100000000000001" customHeight="1" x14ac:dyDescent="0.2">
      <c r="D369" s="392"/>
      <c r="E369" s="78"/>
      <c r="F369" s="393"/>
      <c r="G369" s="370"/>
      <c r="H369" s="79"/>
      <c r="I369" s="107"/>
      <c r="J369" s="80"/>
      <c r="K369" s="81"/>
      <c r="L369" s="394"/>
      <c r="M369" s="78"/>
      <c r="N369" s="78"/>
      <c r="O369" s="78"/>
      <c r="P369" s="78"/>
      <c r="Q369" s="371" t="str">
        <f t="shared" si="23"/>
        <v/>
      </c>
      <c r="R369" s="102" t="str">
        <f t="shared" si="26"/>
        <v/>
      </c>
      <c r="S369" s="254" t="str">
        <f t="shared" si="24"/>
        <v/>
      </c>
      <c r="T369" s="83"/>
      <c r="U369" s="254" t="str">
        <f t="shared" si="25"/>
        <v/>
      </c>
      <c r="V369" s="255"/>
      <c r="W369" s="78"/>
      <c r="X369" s="78"/>
      <c r="Y369" s="391"/>
      <c r="Z369" s="369"/>
      <c r="AA369" s="90"/>
    </row>
    <row r="370" spans="4:27" ht="20.100000000000001" customHeight="1" x14ac:dyDescent="0.2">
      <c r="D370" s="392"/>
      <c r="E370" s="78"/>
      <c r="F370" s="393"/>
      <c r="G370" s="370"/>
      <c r="H370" s="79"/>
      <c r="I370" s="107"/>
      <c r="J370" s="80"/>
      <c r="K370" s="81"/>
      <c r="L370" s="394"/>
      <c r="M370" s="78"/>
      <c r="N370" s="78"/>
      <c r="O370" s="78"/>
      <c r="P370" s="78"/>
      <c r="Q370" s="371" t="str">
        <f t="shared" si="23"/>
        <v/>
      </c>
      <c r="R370" s="102" t="str">
        <f t="shared" si="26"/>
        <v/>
      </c>
      <c r="S370" s="254" t="str">
        <f t="shared" si="24"/>
        <v/>
      </c>
      <c r="T370" s="83"/>
      <c r="U370" s="254" t="str">
        <f t="shared" si="25"/>
        <v/>
      </c>
      <c r="V370" s="255"/>
      <c r="W370" s="78"/>
      <c r="X370" s="78"/>
      <c r="Y370" s="391"/>
      <c r="Z370" s="369"/>
      <c r="AA370" s="90"/>
    </row>
    <row r="371" spans="4:27" ht="20.100000000000001" customHeight="1" x14ac:dyDescent="0.2">
      <c r="D371" s="392"/>
      <c r="E371" s="78"/>
      <c r="F371" s="393"/>
      <c r="G371" s="370"/>
      <c r="H371" s="79"/>
      <c r="I371" s="107"/>
      <c r="J371" s="80"/>
      <c r="K371" s="81"/>
      <c r="L371" s="394"/>
      <c r="M371" s="78"/>
      <c r="N371" s="78"/>
      <c r="O371" s="78"/>
      <c r="P371" s="78"/>
      <c r="Q371" s="371" t="str">
        <f t="shared" si="23"/>
        <v/>
      </c>
      <c r="R371" s="102" t="str">
        <f t="shared" si="26"/>
        <v/>
      </c>
      <c r="S371" s="254" t="str">
        <f t="shared" si="24"/>
        <v/>
      </c>
      <c r="T371" s="83"/>
      <c r="U371" s="254" t="str">
        <f t="shared" si="25"/>
        <v/>
      </c>
      <c r="V371" s="255"/>
      <c r="W371" s="78"/>
      <c r="X371" s="78"/>
      <c r="Y371" s="391"/>
      <c r="Z371" s="369"/>
      <c r="AA371" s="90"/>
    </row>
    <row r="372" spans="4:27" ht="20.100000000000001" customHeight="1" x14ac:dyDescent="0.2">
      <c r="D372" s="392"/>
      <c r="E372" s="78"/>
      <c r="F372" s="393"/>
      <c r="G372" s="370"/>
      <c r="H372" s="79"/>
      <c r="I372" s="107"/>
      <c r="J372" s="80"/>
      <c r="K372" s="81"/>
      <c r="L372" s="394"/>
      <c r="M372" s="78"/>
      <c r="N372" s="78"/>
      <c r="O372" s="78"/>
      <c r="P372" s="78"/>
      <c r="Q372" s="371" t="str">
        <f t="shared" si="23"/>
        <v/>
      </c>
      <c r="R372" s="102" t="str">
        <f t="shared" si="26"/>
        <v/>
      </c>
      <c r="S372" s="254" t="str">
        <f t="shared" si="24"/>
        <v/>
      </c>
      <c r="T372" s="83"/>
      <c r="U372" s="254" t="str">
        <f t="shared" si="25"/>
        <v/>
      </c>
      <c r="V372" s="255"/>
      <c r="W372" s="78"/>
      <c r="X372" s="78"/>
      <c r="Y372" s="391"/>
      <c r="Z372" s="369"/>
      <c r="AA372" s="90"/>
    </row>
    <row r="373" spans="4:27" ht="20.100000000000001" customHeight="1" x14ac:dyDescent="0.2">
      <c r="D373" s="392"/>
      <c r="E373" s="78"/>
      <c r="F373" s="393"/>
      <c r="G373" s="370"/>
      <c r="H373" s="79"/>
      <c r="I373" s="107"/>
      <c r="J373" s="80"/>
      <c r="K373" s="81"/>
      <c r="L373" s="394"/>
      <c r="M373" s="78"/>
      <c r="N373" s="78"/>
      <c r="O373" s="78"/>
      <c r="P373" s="78"/>
      <c r="Q373" s="371" t="str">
        <f t="shared" si="23"/>
        <v/>
      </c>
      <c r="R373" s="102" t="str">
        <f t="shared" si="26"/>
        <v/>
      </c>
      <c r="S373" s="254" t="str">
        <f t="shared" si="24"/>
        <v/>
      </c>
      <c r="T373" s="83"/>
      <c r="U373" s="254" t="str">
        <f t="shared" si="25"/>
        <v/>
      </c>
      <c r="V373" s="255"/>
      <c r="W373" s="78"/>
      <c r="X373" s="78"/>
      <c r="Y373" s="391"/>
      <c r="Z373" s="369"/>
      <c r="AA373" s="90"/>
    </row>
    <row r="374" spans="4:27" ht="20.100000000000001" customHeight="1" x14ac:dyDescent="0.2">
      <c r="D374" s="392"/>
      <c r="E374" s="78"/>
      <c r="F374" s="393"/>
      <c r="G374" s="370"/>
      <c r="H374" s="79"/>
      <c r="I374" s="107"/>
      <c r="J374" s="80"/>
      <c r="K374" s="81"/>
      <c r="L374" s="394"/>
      <c r="M374" s="78"/>
      <c r="N374" s="78"/>
      <c r="O374" s="78"/>
      <c r="P374" s="78"/>
      <c r="Q374" s="371" t="str">
        <f t="shared" si="23"/>
        <v/>
      </c>
      <c r="R374" s="102" t="str">
        <f t="shared" si="26"/>
        <v/>
      </c>
      <c r="S374" s="254" t="str">
        <f t="shared" si="24"/>
        <v/>
      </c>
      <c r="T374" s="83"/>
      <c r="U374" s="254" t="str">
        <f t="shared" si="25"/>
        <v/>
      </c>
      <c r="V374" s="255"/>
      <c r="W374" s="78"/>
      <c r="X374" s="78"/>
      <c r="Y374" s="391"/>
      <c r="Z374" s="369"/>
      <c r="AA374" s="90"/>
    </row>
    <row r="375" spans="4:27" ht="20.100000000000001" customHeight="1" x14ac:dyDescent="0.2">
      <c r="D375" s="392"/>
      <c r="E375" s="78"/>
      <c r="F375" s="393"/>
      <c r="G375" s="370"/>
      <c r="H375" s="79"/>
      <c r="I375" s="107"/>
      <c r="J375" s="80"/>
      <c r="K375" s="81"/>
      <c r="L375" s="394"/>
      <c r="M375" s="78"/>
      <c r="N375" s="78"/>
      <c r="O375" s="78"/>
      <c r="P375" s="78"/>
      <c r="Q375" s="371" t="str">
        <f t="shared" si="23"/>
        <v/>
      </c>
      <c r="R375" s="102" t="str">
        <f t="shared" si="26"/>
        <v/>
      </c>
      <c r="S375" s="254" t="str">
        <f t="shared" si="24"/>
        <v/>
      </c>
      <c r="T375" s="83"/>
      <c r="U375" s="254" t="str">
        <f t="shared" si="25"/>
        <v/>
      </c>
      <c r="V375" s="255"/>
      <c r="W375" s="78"/>
      <c r="X375" s="78"/>
      <c r="Y375" s="391"/>
      <c r="Z375" s="369"/>
      <c r="AA375" s="90"/>
    </row>
    <row r="376" spans="4:27" ht="20.100000000000001" customHeight="1" x14ac:dyDescent="0.2">
      <c r="D376" s="392"/>
      <c r="E376" s="78"/>
      <c r="F376" s="393"/>
      <c r="G376" s="370"/>
      <c r="H376" s="79"/>
      <c r="I376" s="107"/>
      <c r="J376" s="80"/>
      <c r="K376" s="81"/>
      <c r="L376" s="394"/>
      <c r="M376" s="78"/>
      <c r="N376" s="78"/>
      <c r="O376" s="78"/>
      <c r="P376" s="78"/>
      <c r="Q376" s="371" t="str">
        <f t="shared" si="23"/>
        <v/>
      </c>
      <c r="R376" s="102" t="str">
        <f t="shared" si="26"/>
        <v/>
      </c>
      <c r="S376" s="254" t="str">
        <f t="shared" si="24"/>
        <v/>
      </c>
      <c r="T376" s="83"/>
      <c r="U376" s="254" t="str">
        <f t="shared" si="25"/>
        <v/>
      </c>
      <c r="V376" s="255"/>
      <c r="W376" s="78"/>
      <c r="X376" s="78"/>
      <c r="Y376" s="391"/>
      <c r="Z376" s="369"/>
      <c r="AA376" s="90"/>
    </row>
    <row r="377" spans="4:27" ht="20.100000000000001" customHeight="1" x14ac:dyDescent="0.2">
      <c r="D377" s="392"/>
      <c r="E377" s="78"/>
      <c r="F377" s="393"/>
      <c r="G377" s="370"/>
      <c r="H377" s="79"/>
      <c r="I377" s="107"/>
      <c r="J377" s="80"/>
      <c r="K377" s="81"/>
      <c r="L377" s="394"/>
      <c r="M377" s="78"/>
      <c r="N377" s="78"/>
      <c r="O377" s="78"/>
      <c r="P377" s="78"/>
      <c r="Q377" s="371" t="str">
        <f t="shared" si="23"/>
        <v/>
      </c>
      <c r="R377" s="102" t="str">
        <f t="shared" si="26"/>
        <v/>
      </c>
      <c r="S377" s="254" t="str">
        <f t="shared" si="24"/>
        <v/>
      </c>
      <c r="T377" s="83"/>
      <c r="U377" s="254" t="str">
        <f t="shared" si="25"/>
        <v/>
      </c>
      <c r="V377" s="255"/>
      <c r="W377" s="78"/>
      <c r="X377" s="78"/>
      <c r="Y377" s="391"/>
      <c r="Z377" s="369"/>
      <c r="AA377" s="90"/>
    </row>
    <row r="378" spans="4:27" ht="20.100000000000001" customHeight="1" x14ac:dyDescent="0.2">
      <c r="D378" s="392"/>
      <c r="E378" s="78"/>
      <c r="F378" s="393"/>
      <c r="G378" s="370"/>
      <c r="H378" s="79"/>
      <c r="I378" s="107"/>
      <c r="J378" s="80"/>
      <c r="K378" s="81"/>
      <c r="L378" s="394"/>
      <c r="M378" s="78"/>
      <c r="N378" s="78"/>
      <c r="O378" s="78"/>
      <c r="P378" s="78"/>
      <c r="Q378" s="371" t="str">
        <f t="shared" si="23"/>
        <v/>
      </c>
      <c r="R378" s="102" t="str">
        <f t="shared" si="26"/>
        <v/>
      </c>
      <c r="S378" s="254" t="str">
        <f t="shared" si="24"/>
        <v/>
      </c>
      <c r="T378" s="83"/>
      <c r="U378" s="254" t="str">
        <f t="shared" si="25"/>
        <v/>
      </c>
      <c r="V378" s="255"/>
      <c r="W378" s="78"/>
      <c r="X378" s="78"/>
      <c r="Y378" s="391"/>
      <c r="Z378" s="369"/>
      <c r="AA378" s="90"/>
    </row>
    <row r="379" spans="4:27" ht="20.100000000000001" customHeight="1" x14ac:dyDescent="0.2">
      <c r="D379" s="392"/>
      <c r="E379" s="78"/>
      <c r="F379" s="393"/>
      <c r="G379" s="370"/>
      <c r="H379" s="79"/>
      <c r="I379" s="107"/>
      <c r="J379" s="80"/>
      <c r="K379" s="81"/>
      <c r="L379" s="394"/>
      <c r="M379" s="78"/>
      <c r="N379" s="78"/>
      <c r="O379" s="78"/>
      <c r="P379" s="78"/>
      <c r="Q379" s="371" t="str">
        <f t="shared" si="23"/>
        <v/>
      </c>
      <c r="R379" s="102" t="str">
        <f t="shared" si="26"/>
        <v/>
      </c>
      <c r="S379" s="254" t="str">
        <f t="shared" si="24"/>
        <v/>
      </c>
      <c r="T379" s="83"/>
      <c r="U379" s="254" t="str">
        <f t="shared" si="25"/>
        <v/>
      </c>
      <c r="V379" s="255"/>
      <c r="W379" s="78"/>
      <c r="X379" s="78"/>
      <c r="Y379" s="391"/>
      <c r="Z379" s="369"/>
      <c r="AA379" s="90"/>
    </row>
    <row r="380" spans="4:27" ht="20.100000000000001" customHeight="1" x14ac:dyDescent="0.2">
      <c r="D380" s="392"/>
      <c r="E380" s="78"/>
      <c r="F380" s="393"/>
      <c r="G380" s="370"/>
      <c r="H380" s="79"/>
      <c r="I380" s="107"/>
      <c r="J380" s="80"/>
      <c r="K380" s="81"/>
      <c r="L380" s="394"/>
      <c r="M380" s="78"/>
      <c r="N380" s="78"/>
      <c r="O380" s="78"/>
      <c r="P380" s="78"/>
      <c r="Q380" s="371" t="str">
        <f t="shared" si="23"/>
        <v/>
      </c>
      <c r="R380" s="102" t="str">
        <f t="shared" si="26"/>
        <v/>
      </c>
      <c r="S380" s="254" t="str">
        <f t="shared" si="24"/>
        <v/>
      </c>
      <c r="T380" s="83"/>
      <c r="U380" s="254" t="str">
        <f t="shared" si="25"/>
        <v/>
      </c>
      <c r="V380" s="255"/>
      <c r="W380" s="78"/>
      <c r="X380" s="78"/>
      <c r="Y380" s="391"/>
      <c r="Z380" s="369"/>
      <c r="AA380" s="90"/>
    </row>
    <row r="381" spans="4:27" ht="20.100000000000001" customHeight="1" x14ac:dyDescent="0.2">
      <c r="D381" s="392"/>
      <c r="E381" s="78"/>
      <c r="F381" s="393"/>
      <c r="G381" s="370"/>
      <c r="H381" s="79"/>
      <c r="I381" s="107"/>
      <c r="J381" s="80"/>
      <c r="K381" s="81"/>
      <c r="L381" s="394"/>
      <c r="M381" s="78"/>
      <c r="N381" s="78"/>
      <c r="O381" s="78"/>
      <c r="P381" s="78"/>
      <c r="Q381" s="371" t="str">
        <f t="shared" si="23"/>
        <v/>
      </c>
      <c r="R381" s="102" t="str">
        <f t="shared" si="26"/>
        <v/>
      </c>
      <c r="S381" s="254" t="str">
        <f t="shared" si="24"/>
        <v/>
      </c>
      <c r="T381" s="83"/>
      <c r="U381" s="254" t="str">
        <f t="shared" si="25"/>
        <v/>
      </c>
      <c r="V381" s="255"/>
      <c r="W381" s="78"/>
      <c r="X381" s="78"/>
      <c r="Y381" s="391"/>
      <c r="Z381" s="369"/>
      <c r="AA381" s="90"/>
    </row>
    <row r="382" spans="4:27" ht="20.100000000000001" customHeight="1" x14ac:dyDescent="0.2">
      <c r="D382" s="392"/>
      <c r="E382" s="78"/>
      <c r="F382" s="393"/>
      <c r="G382" s="370"/>
      <c r="H382" s="79"/>
      <c r="I382" s="107"/>
      <c r="J382" s="80"/>
      <c r="K382" s="81"/>
      <c r="L382" s="394"/>
      <c r="M382" s="78"/>
      <c r="N382" s="78"/>
      <c r="O382" s="78"/>
      <c r="P382" s="78"/>
      <c r="Q382" s="371" t="str">
        <f t="shared" si="23"/>
        <v/>
      </c>
      <c r="R382" s="102" t="str">
        <f t="shared" si="26"/>
        <v/>
      </c>
      <c r="S382" s="254" t="str">
        <f t="shared" si="24"/>
        <v/>
      </c>
      <c r="T382" s="83"/>
      <c r="U382" s="254" t="str">
        <f t="shared" si="25"/>
        <v/>
      </c>
      <c r="V382" s="255"/>
      <c r="W382" s="78"/>
      <c r="X382" s="78"/>
      <c r="Y382" s="391"/>
      <c r="Z382" s="369"/>
      <c r="AA382" s="90"/>
    </row>
    <row r="383" spans="4:27" ht="20.100000000000001" customHeight="1" x14ac:dyDescent="0.2">
      <c r="D383" s="392"/>
      <c r="E383" s="78"/>
      <c r="F383" s="393"/>
      <c r="G383" s="370"/>
      <c r="H383" s="79"/>
      <c r="I383" s="107"/>
      <c r="J383" s="80"/>
      <c r="K383" s="81"/>
      <c r="L383" s="394"/>
      <c r="M383" s="78"/>
      <c r="N383" s="78"/>
      <c r="O383" s="78"/>
      <c r="P383" s="78"/>
      <c r="Q383" s="371" t="str">
        <f t="shared" si="23"/>
        <v/>
      </c>
      <c r="R383" s="102" t="str">
        <f t="shared" si="26"/>
        <v/>
      </c>
      <c r="S383" s="254" t="str">
        <f t="shared" si="24"/>
        <v/>
      </c>
      <c r="T383" s="83"/>
      <c r="U383" s="254" t="str">
        <f t="shared" si="25"/>
        <v/>
      </c>
      <c r="V383" s="255"/>
      <c r="W383" s="78"/>
      <c r="X383" s="78"/>
      <c r="Y383" s="391"/>
      <c r="Z383" s="369"/>
      <c r="AA383" s="90"/>
    </row>
    <row r="384" spans="4:27" ht="20.100000000000001" customHeight="1" x14ac:dyDescent="0.2">
      <c r="D384" s="392"/>
      <c r="E384" s="78"/>
      <c r="F384" s="393"/>
      <c r="G384" s="370"/>
      <c r="H384" s="79"/>
      <c r="I384" s="107"/>
      <c r="J384" s="80"/>
      <c r="K384" s="81"/>
      <c r="L384" s="394"/>
      <c r="M384" s="78"/>
      <c r="N384" s="78"/>
      <c r="O384" s="78"/>
      <c r="P384" s="78"/>
      <c r="Q384" s="371" t="str">
        <f t="shared" si="23"/>
        <v/>
      </c>
      <c r="R384" s="102" t="str">
        <f t="shared" si="26"/>
        <v/>
      </c>
      <c r="S384" s="254" t="str">
        <f t="shared" si="24"/>
        <v/>
      </c>
      <c r="T384" s="83"/>
      <c r="U384" s="254" t="str">
        <f t="shared" si="25"/>
        <v/>
      </c>
      <c r="V384" s="255"/>
      <c r="W384" s="78"/>
      <c r="X384" s="78"/>
      <c r="Y384" s="391"/>
      <c r="Z384" s="369"/>
      <c r="AA384" s="90"/>
    </row>
    <row r="385" spans="4:27" ht="20.100000000000001" customHeight="1" x14ac:dyDescent="0.2">
      <c r="D385" s="392"/>
      <c r="E385" s="78"/>
      <c r="F385" s="393"/>
      <c r="G385" s="370"/>
      <c r="H385" s="79"/>
      <c r="I385" s="107"/>
      <c r="J385" s="80"/>
      <c r="K385" s="81"/>
      <c r="L385" s="394"/>
      <c r="M385" s="78"/>
      <c r="N385" s="78"/>
      <c r="O385" s="78"/>
      <c r="P385" s="78"/>
      <c r="Q385" s="371" t="str">
        <f t="shared" si="23"/>
        <v/>
      </c>
      <c r="R385" s="102" t="str">
        <f t="shared" si="26"/>
        <v/>
      </c>
      <c r="S385" s="254" t="str">
        <f t="shared" si="24"/>
        <v/>
      </c>
      <c r="T385" s="83"/>
      <c r="U385" s="254" t="str">
        <f t="shared" si="25"/>
        <v/>
      </c>
      <c r="V385" s="255"/>
      <c r="W385" s="78"/>
      <c r="X385" s="78"/>
      <c r="Y385" s="391"/>
      <c r="Z385" s="369"/>
      <c r="AA385" s="90"/>
    </row>
    <row r="386" spans="4:27" ht="20.100000000000001" customHeight="1" x14ac:dyDescent="0.2">
      <c r="D386" s="392"/>
      <c r="E386" s="78"/>
      <c r="F386" s="393"/>
      <c r="G386" s="370"/>
      <c r="H386" s="79"/>
      <c r="I386" s="107"/>
      <c r="J386" s="80"/>
      <c r="K386" s="81"/>
      <c r="L386" s="394"/>
      <c r="M386" s="78"/>
      <c r="N386" s="78"/>
      <c r="O386" s="78"/>
      <c r="P386" s="78"/>
      <c r="Q386" s="371" t="str">
        <f t="shared" si="23"/>
        <v/>
      </c>
      <c r="R386" s="102" t="str">
        <f t="shared" si="26"/>
        <v/>
      </c>
      <c r="S386" s="254" t="str">
        <f t="shared" si="24"/>
        <v/>
      </c>
      <c r="T386" s="83"/>
      <c r="U386" s="254" t="str">
        <f t="shared" si="25"/>
        <v/>
      </c>
      <c r="V386" s="255"/>
      <c r="W386" s="78"/>
      <c r="X386" s="78"/>
      <c r="Y386" s="391"/>
      <c r="Z386" s="369"/>
      <c r="AA386" s="90"/>
    </row>
    <row r="387" spans="4:27" ht="20.100000000000001" customHeight="1" x14ac:dyDescent="0.2">
      <c r="D387" s="392"/>
      <c r="E387" s="78"/>
      <c r="F387" s="393"/>
      <c r="G387" s="370"/>
      <c r="H387" s="79"/>
      <c r="I387" s="107"/>
      <c r="J387" s="80"/>
      <c r="K387" s="81"/>
      <c r="L387" s="394"/>
      <c r="M387" s="78"/>
      <c r="N387" s="78"/>
      <c r="O387" s="78"/>
      <c r="P387" s="78"/>
      <c r="Q387" s="371" t="str">
        <f t="shared" si="23"/>
        <v/>
      </c>
      <c r="R387" s="102" t="str">
        <f t="shared" si="26"/>
        <v/>
      </c>
      <c r="S387" s="254" t="str">
        <f t="shared" si="24"/>
        <v/>
      </c>
      <c r="T387" s="83"/>
      <c r="U387" s="254" t="str">
        <f t="shared" si="25"/>
        <v/>
      </c>
      <c r="V387" s="255"/>
      <c r="W387" s="78"/>
      <c r="X387" s="78"/>
      <c r="Y387" s="391"/>
      <c r="Z387" s="369"/>
      <c r="AA387" s="90"/>
    </row>
    <row r="388" spans="4:27" ht="20.100000000000001" customHeight="1" x14ac:dyDescent="0.2">
      <c r="D388" s="392"/>
      <c r="E388" s="78"/>
      <c r="F388" s="393"/>
      <c r="G388" s="370"/>
      <c r="H388" s="79"/>
      <c r="I388" s="107"/>
      <c r="J388" s="80"/>
      <c r="K388" s="81"/>
      <c r="L388" s="394"/>
      <c r="M388" s="78"/>
      <c r="N388" s="78"/>
      <c r="O388" s="78"/>
      <c r="P388" s="78"/>
      <c r="Q388" s="371" t="str">
        <f t="shared" si="23"/>
        <v/>
      </c>
      <c r="R388" s="102" t="str">
        <f t="shared" si="26"/>
        <v/>
      </c>
      <c r="S388" s="254" t="str">
        <f t="shared" si="24"/>
        <v/>
      </c>
      <c r="T388" s="83"/>
      <c r="U388" s="254" t="str">
        <f t="shared" si="25"/>
        <v/>
      </c>
      <c r="V388" s="255"/>
      <c r="W388" s="78"/>
      <c r="X388" s="78"/>
      <c r="Y388" s="391"/>
      <c r="Z388" s="369"/>
      <c r="AA388" s="90"/>
    </row>
    <row r="389" spans="4:27" ht="20.100000000000001" customHeight="1" x14ac:dyDescent="0.2">
      <c r="D389" s="392"/>
      <c r="E389" s="78"/>
      <c r="F389" s="393"/>
      <c r="G389" s="370"/>
      <c r="H389" s="79"/>
      <c r="I389" s="107"/>
      <c r="J389" s="80"/>
      <c r="K389" s="81"/>
      <c r="L389" s="394"/>
      <c r="M389" s="78"/>
      <c r="N389" s="78"/>
      <c r="O389" s="78"/>
      <c r="P389" s="78"/>
      <c r="Q389" s="371" t="str">
        <f t="shared" si="23"/>
        <v/>
      </c>
      <c r="R389" s="102" t="str">
        <f t="shared" si="26"/>
        <v/>
      </c>
      <c r="S389" s="254" t="str">
        <f t="shared" si="24"/>
        <v/>
      </c>
      <c r="T389" s="83"/>
      <c r="U389" s="254" t="str">
        <f t="shared" si="25"/>
        <v/>
      </c>
      <c r="V389" s="255"/>
      <c r="W389" s="78"/>
      <c r="X389" s="78"/>
      <c r="Y389" s="391"/>
      <c r="Z389" s="369"/>
      <c r="AA389" s="90"/>
    </row>
    <row r="390" spans="4:27" ht="20.100000000000001" customHeight="1" x14ac:dyDescent="0.2">
      <c r="D390" s="392"/>
      <c r="E390" s="78"/>
      <c r="F390" s="393"/>
      <c r="G390" s="370"/>
      <c r="H390" s="79"/>
      <c r="I390" s="107"/>
      <c r="J390" s="80"/>
      <c r="K390" s="81"/>
      <c r="L390" s="394"/>
      <c r="M390" s="78"/>
      <c r="N390" s="78"/>
      <c r="O390" s="78"/>
      <c r="P390" s="78"/>
      <c r="Q390" s="371" t="str">
        <f t="shared" si="23"/>
        <v/>
      </c>
      <c r="R390" s="102" t="str">
        <f t="shared" si="26"/>
        <v/>
      </c>
      <c r="S390" s="254" t="str">
        <f t="shared" si="24"/>
        <v/>
      </c>
      <c r="T390" s="83"/>
      <c r="U390" s="254" t="str">
        <f t="shared" si="25"/>
        <v/>
      </c>
      <c r="V390" s="255"/>
      <c r="W390" s="78"/>
      <c r="X390" s="78"/>
      <c r="Y390" s="391"/>
      <c r="Z390" s="369"/>
      <c r="AA390" s="90"/>
    </row>
    <row r="391" spans="4:27" ht="20.100000000000001" customHeight="1" x14ac:dyDescent="0.2">
      <c r="D391" s="392"/>
      <c r="E391" s="78"/>
      <c r="F391" s="393"/>
      <c r="G391" s="370"/>
      <c r="H391" s="79"/>
      <c r="I391" s="107"/>
      <c r="J391" s="80"/>
      <c r="K391" s="81"/>
      <c r="L391" s="394"/>
      <c r="M391" s="78"/>
      <c r="N391" s="78"/>
      <c r="O391" s="78"/>
      <c r="P391" s="78"/>
      <c r="Q391" s="371" t="str">
        <f t="shared" si="23"/>
        <v/>
      </c>
      <c r="R391" s="102" t="str">
        <f t="shared" si="26"/>
        <v/>
      </c>
      <c r="S391" s="254" t="str">
        <f t="shared" si="24"/>
        <v/>
      </c>
      <c r="T391" s="83"/>
      <c r="U391" s="254" t="str">
        <f t="shared" si="25"/>
        <v/>
      </c>
      <c r="V391" s="255"/>
      <c r="W391" s="78"/>
      <c r="X391" s="78"/>
      <c r="Y391" s="391"/>
      <c r="Z391" s="369"/>
      <c r="AA391" s="90"/>
    </row>
    <row r="392" spans="4:27" ht="20.100000000000001" customHeight="1" x14ac:dyDescent="0.2">
      <c r="D392" s="392"/>
      <c r="E392" s="78"/>
      <c r="F392" s="393"/>
      <c r="G392" s="370"/>
      <c r="H392" s="79"/>
      <c r="I392" s="107"/>
      <c r="J392" s="80"/>
      <c r="K392" s="81"/>
      <c r="L392" s="394"/>
      <c r="M392" s="78"/>
      <c r="N392" s="78"/>
      <c r="O392" s="78"/>
      <c r="P392" s="78"/>
      <c r="Q392" s="371" t="str">
        <f t="shared" si="23"/>
        <v/>
      </c>
      <c r="R392" s="102" t="str">
        <f t="shared" si="26"/>
        <v/>
      </c>
      <c r="S392" s="254" t="str">
        <f t="shared" si="24"/>
        <v/>
      </c>
      <c r="T392" s="83"/>
      <c r="U392" s="254" t="str">
        <f t="shared" si="25"/>
        <v/>
      </c>
      <c r="V392" s="255"/>
      <c r="W392" s="78"/>
      <c r="X392" s="78"/>
      <c r="Y392" s="391"/>
      <c r="Z392" s="369"/>
      <c r="AA392" s="90"/>
    </row>
    <row r="393" spans="4:27" ht="20.100000000000001" customHeight="1" x14ac:dyDescent="0.2">
      <c r="D393" s="392"/>
      <c r="E393" s="78"/>
      <c r="F393" s="393"/>
      <c r="G393" s="370"/>
      <c r="H393" s="79"/>
      <c r="I393" s="107"/>
      <c r="J393" s="80"/>
      <c r="K393" s="81"/>
      <c r="L393" s="394"/>
      <c r="M393" s="78"/>
      <c r="N393" s="78"/>
      <c r="O393" s="78"/>
      <c r="P393" s="78"/>
      <c r="Q393" s="371" t="str">
        <f t="shared" si="23"/>
        <v/>
      </c>
      <c r="R393" s="102" t="str">
        <f t="shared" si="26"/>
        <v/>
      </c>
      <c r="S393" s="254" t="str">
        <f t="shared" si="24"/>
        <v/>
      </c>
      <c r="T393" s="83"/>
      <c r="U393" s="254" t="str">
        <f t="shared" si="25"/>
        <v/>
      </c>
      <c r="V393" s="255"/>
      <c r="W393" s="78"/>
      <c r="X393" s="78"/>
      <c r="Y393" s="391"/>
      <c r="Z393" s="369"/>
      <c r="AA393" s="90"/>
    </row>
    <row r="394" spans="4:27" ht="20.100000000000001" customHeight="1" x14ac:dyDescent="0.2">
      <c r="D394" s="392"/>
      <c r="E394" s="78"/>
      <c r="F394" s="393"/>
      <c r="G394" s="370"/>
      <c r="H394" s="79"/>
      <c r="I394" s="107"/>
      <c r="J394" s="80"/>
      <c r="K394" s="81"/>
      <c r="L394" s="394"/>
      <c r="M394" s="78"/>
      <c r="N394" s="78"/>
      <c r="O394" s="78"/>
      <c r="P394" s="78"/>
      <c r="Q394" s="371" t="str">
        <f t="shared" si="23"/>
        <v/>
      </c>
      <c r="R394" s="102" t="str">
        <f t="shared" si="26"/>
        <v/>
      </c>
      <c r="S394" s="254" t="str">
        <f t="shared" si="24"/>
        <v/>
      </c>
      <c r="T394" s="83"/>
      <c r="U394" s="254" t="str">
        <f t="shared" si="25"/>
        <v/>
      </c>
      <c r="V394" s="255"/>
      <c r="W394" s="78"/>
      <c r="X394" s="78"/>
      <c r="Y394" s="391"/>
      <c r="Z394" s="369"/>
      <c r="AA394" s="90"/>
    </row>
    <row r="395" spans="4:27" ht="20.100000000000001" customHeight="1" x14ac:dyDescent="0.2">
      <c r="D395" s="392"/>
      <c r="E395" s="78"/>
      <c r="F395" s="393"/>
      <c r="G395" s="370"/>
      <c r="H395" s="79"/>
      <c r="I395" s="107"/>
      <c r="J395" s="80"/>
      <c r="K395" s="81"/>
      <c r="L395" s="394"/>
      <c r="M395" s="78"/>
      <c r="N395" s="78"/>
      <c r="O395" s="78"/>
      <c r="P395" s="78"/>
      <c r="Q395" s="371" t="str">
        <f t="shared" si="23"/>
        <v/>
      </c>
      <c r="R395" s="102" t="str">
        <f t="shared" si="26"/>
        <v/>
      </c>
      <c r="S395" s="254" t="str">
        <f t="shared" si="24"/>
        <v/>
      </c>
      <c r="T395" s="83"/>
      <c r="U395" s="254" t="str">
        <f t="shared" si="25"/>
        <v/>
      </c>
      <c r="V395" s="255"/>
      <c r="W395" s="78"/>
      <c r="X395" s="78"/>
      <c r="Y395" s="391"/>
      <c r="Z395" s="369"/>
      <c r="AA395" s="90"/>
    </row>
    <row r="396" spans="4:27" ht="20.100000000000001" customHeight="1" x14ac:dyDescent="0.2">
      <c r="D396" s="392"/>
      <c r="E396" s="78"/>
      <c r="F396" s="393"/>
      <c r="G396" s="370"/>
      <c r="H396" s="79"/>
      <c r="I396" s="107"/>
      <c r="J396" s="80"/>
      <c r="K396" s="81"/>
      <c r="L396" s="394"/>
      <c r="M396" s="78"/>
      <c r="N396" s="78"/>
      <c r="O396" s="78"/>
      <c r="P396" s="78"/>
      <c r="Q396" s="371" t="str">
        <f t="shared" si="23"/>
        <v/>
      </c>
      <c r="R396" s="102" t="str">
        <f t="shared" si="26"/>
        <v/>
      </c>
      <c r="S396" s="254" t="str">
        <f t="shared" si="24"/>
        <v/>
      </c>
      <c r="T396" s="83"/>
      <c r="U396" s="254" t="str">
        <f t="shared" si="25"/>
        <v/>
      </c>
      <c r="V396" s="255"/>
      <c r="W396" s="78"/>
      <c r="X396" s="78"/>
      <c r="Y396" s="391"/>
      <c r="Z396" s="369"/>
      <c r="AA396" s="90"/>
    </row>
    <row r="397" spans="4:27" ht="20.100000000000001" customHeight="1" x14ac:dyDescent="0.2">
      <c r="D397" s="392"/>
      <c r="E397" s="78"/>
      <c r="F397" s="393"/>
      <c r="G397" s="370"/>
      <c r="H397" s="79"/>
      <c r="I397" s="107"/>
      <c r="J397" s="80"/>
      <c r="K397" s="81"/>
      <c r="L397" s="394"/>
      <c r="M397" s="78"/>
      <c r="N397" s="78"/>
      <c r="O397" s="78"/>
      <c r="P397" s="78"/>
      <c r="Q397" s="371" t="str">
        <f t="shared" si="23"/>
        <v/>
      </c>
      <c r="R397" s="102" t="str">
        <f t="shared" si="26"/>
        <v/>
      </c>
      <c r="S397" s="254" t="str">
        <f t="shared" si="24"/>
        <v/>
      </c>
      <c r="T397" s="83"/>
      <c r="U397" s="254" t="str">
        <f t="shared" si="25"/>
        <v/>
      </c>
      <c r="V397" s="255"/>
      <c r="W397" s="78"/>
      <c r="X397" s="78"/>
      <c r="Y397" s="391"/>
      <c r="Z397" s="369"/>
      <c r="AA397" s="90"/>
    </row>
    <row r="398" spans="4:27" ht="20.100000000000001" customHeight="1" x14ac:dyDescent="0.2">
      <c r="D398" s="392"/>
      <c r="E398" s="78"/>
      <c r="F398" s="393"/>
      <c r="G398" s="370"/>
      <c r="H398" s="79"/>
      <c r="I398" s="107"/>
      <c r="J398" s="80"/>
      <c r="K398" s="81"/>
      <c r="L398" s="394"/>
      <c r="M398" s="78"/>
      <c r="N398" s="78"/>
      <c r="O398" s="78"/>
      <c r="P398" s="78"/>
      <c r="Q398" s="371" t="str">
        <f t="shared" si="23"/>
        <v/>
      </c>
      <c r="R398" s="102" t="str">
        <f t="shared" si="26"/>
        <v/>
      </c>
      <c r="S398" s="254" t="str">
        <f t="shared" si="24"/>
        <v/>
      </c>
      <c r="T398" s="83"/>
      <c r="U398" s="254" t="str">
        <f t="shared" si="25"/>
        <v/>
      </c>
      <c r="V398" s="255"/>
      <c r="W398" s="78"/>
      <c r="X398" s="78"/>
      <c r="Y398" s="391"/>
      <c r="Z398" s="369"/>
      <c r="AA398" s="90"/>
    </row>
    <row r="399" spans="4:27" ht="20.100000000000001" customHeight="1" x14ac:dyDescent="0.2">
      <c r="D399" s="392"/>
      <c r="E399" s="78"/>
      <c r="F399" s="393"/>
      <c r="G399" s="370"/>
      <c r="H399" s="79"/>
      <c r="I399" s="107"/>
      <c r="J399" s="80"/>
      <c r="K399" s="81"/>
      <c r="L399" s="394"/>
      <c r="M399" s="78"/>
      <c r="N399" s="78"/>
      <c r="O399" s="78"/>
      <c r="P399" s="78"/>
      <c r="Q399" s="371" t="str">
        <f t="shared" si="23"/>
        <v/>
      </c>
      <c r="R399" s="102" t="str">
        <f t="shared" si="26"/>
        <v/>
      </c>
      <c r="S399" s="254" t="str">
        <f t="shared" si="24"/>
        <v/>
      </c>
      <c r="T399" s="83"/>
      <c r="U399" s="254" t="str">
        <f t="shared" si="25"/>
        <v/>
      </c>
      <c r="V399" s="255"/>
      <c r="W399" s="78"/>
      <c r="X399" s="78"/>
      <c r="Y399" s="391"/>
      <c r="Z399" s="369"/>
      <c r="AA399" s="90"/>
    </row>
    <row r="400" spans="4:27" ht="20.100000000000001" customHeight="1" x14ac:dyDescent="0.2">
      <c r="D400" s="392"/>
      <c r="E400" s="78"/>
      <c r="F400" s="393"/>
      <c r="G400" s="370"/>
      <c r="H400" s="79"/>
      <c r="I400" s="107"/>
      <c r="J400" s="80"/>
      <c r="K400" s="81"/>
      <c r="L400" s="394"/>
      <c r="M400" s="78"/>
      <c r="N400" s="78"/>
      <c r="O400" s="78"/>
      <c r="P400" s="78"/>
      <c r="Q400" s="371" t="str">
        <f t="shared" si="23"/>
        <v/>
      </c>
      <c r="R400" s="102" t="str">
        <f t="shared" si="26"/>
        <v/>
      </c>
      <c r="S400" s="254" t="str">
        <f t="shared" si="24"/>
        <v/>
      </c>
      <c r="T400" s="83"/>
      <c r="U400" s="254" t="str">
        <f t="shared" si="25"/>
        <v/>
      </c>
      <c r="V400" s="255"/>
      <c r="W400" s="78"/>
      <c r="X400" s="78"/>
      <c r="Y400" s="391"/>
      <c r="Z400" s="369"/>
      <c r="AA400" s="90"/>
    </row>
    <row r="401" spans="4:27" ht="20.100000000000001" customHeight="1" x14ac:dyDescent="0.2">
      <c r="D401" s="392"/>
      <c r="E401" s="78"/>
      <c r="F401" s="393"/>
      <c r="G401" s="370"/>
      <c r="H401" s="79"/>
      <c r="I401" s="107"/>
      <c r="J401" s="80"/>
      <c r="K401" s="81"/>
      <c r="L401" s="394"/>
      <c r="M401" s="78"/>
      <c r="N401" s="78"/>
      <c r="O401" s="78"/>
      <c r="P401" s="78"/>
      <c r="Q401" s="371" t="str">
        <f t="shared" si="23"/>
        <v/>
      </c>
      <c r="R401" s="102" t="str">
        <f t="shared" si="26"/>
        <v/>
      </c>
      <c r="S401" s="254" t="str">
        <f t="shared" si="24"/>
        <v/>
      </c>
      <c r="T401" s="83"/>
      <c r="U401" s="254" t="str">
        <f t="shared" si="25"/>
        <v/>
      </c>
      <c r="V401" s="255"/>
      <c r="W401" s="78"/>
      <c r="X401" s="78"/>
      <c r="Y401" s="391"/>
      <c r="Z401" s="369"/>
      <c r="AA401" s="90"/>
    </row>
    <row r="402" spans="4:27" ht="20.100000000000001" customHeight="1" x14ac:dyDescent="0.2">
      <c r="D402" s="392"/>
      <c r="E402" s="78"/>
      <c r="F402" s="393"/>
      <c r="G402" s="370"/>
      <c r="H402" s="79"/>
      <c r="I402" s="107"/>
      <c r="J402" s="80"/>
      <c r="K402" s="81"/>
      <c r="L402" s="394"/>
      <c r="M402" s="78"/>
      <c r="N402" s="78"/>
      <c r="O402" s="78"/>
      <c r="P402" s="78"/>
      <c r="Q402" s="371" t="str">
        <f t="shared" si="23"/>
        <v/>
      </c>
      <c r="R402" s="102" t="str">
        <f t="shared" si="26"/>
        <v/>
      </c>
      <c r="S402" s="254" t="str">
        <f t="shared" si="24"/>
        <v/>
      </c>
      <c r="T402" s="83"/>
      <c r="U402" s="254" t="str">
        <f t="shared" si="25"/>
        <v/>
      </c>
      <c r="V402" s="255"/>
      <c r="W402" s="78"/>
      <c r="X402" s="78"/>
      <c r="Y402" s="391"/>
      <c r="Z402" s="369"/>
      <c r="AA402" s="90"/>
    </row>
    <row r="403" spans="4:27" ht="20.100000000000001" customHeight="1" x14ac:dyDescent="0.2">
      <c r="D403" s="392"/>
      <c r="E403" s="78"/>
      <c r="F403" s="393"/>
      <c r="G403" s="370"/>
      <c r="H403" s="79"/>
      <c r="I403" s="107"/>
      <c r="J403" s="80"/>
      <c r="K403" s="81"/>
      <c r="L403" s="394"/>
      <c r="M403" s="78"/>
      <c r="N403" s="78"/>
      <c r="O403" s="78"/>
      <c r="P403" s="78"/>
      <c r="Q403" s="371" t="str">
        <f t="shared" si="23"/>
        <v/>
      </c>
      <c r="R403" s="102" t="str">
        <f t="shared" si="26"/>
        <v/>
      </c>
      <c r="S403" s="254" t="str">
        <f t="shared" si="24"/>
        <v/>
      </c>
      <c r="T403" s="83"/>
      <c r="U403" s="254" t="str">
        <f t="shared" si="25"/>
        <v/>
      </c>
      <c r="V403" s="255"/>
      <c r="W403" s="78"/>
      <c r="X403" s="78"/>
      <c r="Y403" s="391"/>
      <c r="Z403" s="369"/>
      <c r="AA403" s="90"/>
    </row>
    <row r="404" spans="4:27" ht="20.100000000000001" customHeight="1" x14ac:dyDescent="0.2">
      <c r="D404" s="392"/>
      <c r="E404" s="78"/>
      <c r="F404" s="393"/>
      <c r="G404" s="370"/>
      <c r="H404" s="79"/>
      <c r="I404" s="107"/>
      <c r="J404" s="80"/>
      <c r="K404" s="81"/>
      <c r="L404" s="394"/>
      <c r="M404" s="78"/>
      <c r="N404" s="78"/>
      <c r="O404" s="78"/>
      <c r="P404" s="78"/>
      <c r="Q404" s="371" t="str">
        <f t="shared" si="23"/>
        <v/>
      </c>
      <c r="R404" s="102" t="str">
        <f t="shared" si="26"/>
        <v/>
      </c>
      <c r="S404" s="254" t="str">
        <f t="shared" si="24"/>
        <v/>
      </c>
      <c r="T404" s="83"/>
      <c r="U404" s="254" t="str">
        <f t="shared" si="25"/>
        <v/>
      </c>
      <c r="V404" s="255"/>
      <c r="W404" s="78"/>
      <c r="X404" s="78"/>
      <c r="Y404" s="391"/>
      <c r="Z404" s="369"/>
      <c r="AA404" s="90"/>
    </row>
    <row r="405" spans="4:27" ht="20.100000000000001" customHeight="1" x14ac:dyDescent="0.2">
      <c r="D405" s="392"/>
      <c r="E405" s="78"/>
      <c r="F405" s="393"/>
      <c r="G405" s="370"/>
      <c r="H405" s="79"/>
      <c r="I405" s="107"/>
      <c r="J405" s="80"/>
      <c r="K405" s="81"/>
      <c r="L405" s="394"/>
      <c r="M405" s="78"/>
      <c r="N405" s="78"/>
      <c r="O405" s="78"/>
      <c r="P405" s="78"/>
      <c r="Q405" s="371" t="str">
        <f t="shared" si="23"/>
        <v/>
      </c>
      <c r="R405" s="102" t="str">
        <f t="shared" si="26"/>
        <v/>
      </c>
      <c r="S405" s="254" t="str">
        <f t="shared" si="24"/>
        <v/>
      </c>
      <c r="T405" s="83"/>
      <c r="U405" s="254" t="str">
        <f t="shared" si="25"/>
        <v/>
      </c>
      <c r="V405" s="255"/>
      <c r="W405" s="78"/>
      <c r="X405" s="78"/>
      <c r="Y405" s="391"/>
      <c r="Z405" s="369"/>
      <c r="AA405" s="90"/>
    </row>
    <row r="406" spans="4:27" ht="20.100000000000001" customHeight="1" x14ac:dyDescent="0.2">
      <c r="D406" s="392"/>
      <c r="E406" s="78"/>
      <c r="F406" s="393"/>
      <c r="G406" s="370"/>
      <c r="H406" s="79"/>
      <c r="I406" s="107"/>
      <c r="J406" s="80"/>
      <c r="K406" s="81"/>
      <c r="L406" s="394"/>
      <c r="M406" s="78"/>
      <c r="N406" s="78"/>
      <c r="O406" s="78"/>
      <c r="P406" s="78"/>
      <c r="Q406" s="371" t="str">
        <f t="shared" si="23"/>
        <v/>
      </c>
      <c r="R406" s="102" t="str">
        <f t="shared" si="26"/>
        <v/>
      </c>
      <c r="S406" s="254" t="str">
        <f t="shared" si="24"/>
        <v/>
      </c>
      <c r="T406" s="83"/>
      <c r="U406" s="254" t="str">
        <f t="shared" si="25"/>
        <v/>
      </c>
      <c r="V406" s="255"/>
      <c r="W406" s="78"/>
      <c r="X406" s="78"/>
      <c r="Y406" s="391"/>
      <c r="Z406" s="369"/>
      <c r="AA406" s="90"/>
    </row>
    <row r="407" spans="4:27" ht="20.100000000000001" customHeight="1" x14ac:dyDescent="0.2">
      <c r="D407" s="392"/>
      <c r="E407" s="78"/>
      <c r="F407" s="393"/>
      <c r="G407" s="370"/>
      <c r="H407" s="79"/>
      <c r="I407" s="107"/>
      <c r="J407" s="80"/>
      <c r="K407" s="81"/>
      <c r="L407" s="394"/>
      <c r="M407" s="78"/>
      <c r="N407" s="78"/>
      <c r="O407" s="78"/>
      <c r="P407" s="78"/>
      <c r="Q407" s="371" t="str">
        <f t="shared" si="23"/>
        <v/>
      </c>
      <c r="R407" s="102" t="str">
        <f t="shared" si="26"/>
        <v/>
      </c>
      <c r="S407" s="254" t="str">
        <f t="shared" si="24"/>
        <v/>
      </c>
      <c r="T407" s="83"/>
      <c r="U407" s="254" t="str">
        <f t="shared" si="25"/>
        <v/>
      </c>
      <c r="V407" s="255"/>
      <c r="W407" s="78"/>
      <c r="X407" s="78"/>
      <c r="Y407" s="391"/>
      <c r="Z407" s="369"/>
      <c r="AA407" s="90"/>
    </row>
    <row r="408" spans="4:27" ht="20.100000000000001" customHeight="1" x14ac:dyDescent="0.2">
      <c r="D408" s="392"/>
      <c r="E408" s="78"/>
      <c r="F408" s="393"/>
      <c r="G408" s="370"/>
      <c r="H408" s="79"/>
      <c r="I408" s="107"/>
      <c r="J408" s="80"/>
      <c r="K408" s="81"/>
      <c r="L408" s="394"/>
      <c r="M408" s="78"/>
      <c r="N408" s="78"/>
      <c r="O408" s="78"/>
      <c r="P408" s="78"/>
      <c r="Q408" s="371" t="str">
        <f t="shared" si="23"/>
        <v/>
      </c>
      <c r="R408" s="102" t="str">
        <f t="shared" si="26"/>
        <v/>
      </c>
      <c r="S408" s="254" t="str">
        <f t="shared" si="24"/>
        <v/>
      </c>
      <c r="T408" s="83"/>
      <c r="U408" s="254" t="str">
        <f t="shared" si="25"/>
        <v/>
      </c>
      <c r="V408" s="255"/>
      <c r="W408" s="78"/>
      <c r="X408" s="78"/>
      <c r="Y408" s="391"/>
      <c r="Z408" s="369"/>
      <c r="AA408" s="90"/>
    </row>
    <row r="409" spans="4:27" ht="20.100000000000001" customHeight="1" x14ac:dyDescent="0.2">
      <c r="D409" s="392"/>
      <c r="E409" s="78"/>
      <c r="F409" s="393"/>
      <c r="G409" s="370"/>
      <c r="H409" s="79"/>
      <c r="I409" s="107"/>
      <c r="J409" s="80"/>
      <c r="K409" s="81"/>
      <c r="L409" s="394"/>
      <c r="M409" s="78"/>
      <c r="N409" s="78"/>
      <c r="O409" s="78"/>
      <c r="P409" s="78"/>
      <c r="Q409" s="371" t="str">
        <f t="shared" si="23"/>
        <v/>
      </c>
      <c r="R409" s="102" t="str">
        <f t="shared" si="26"/>
        <v/>
      </c>
      <c r="S409" s="254" t="str">
        <f t="shared" si="24"/>
        <v/>
      </c>
      <c r="T409" s="83"/>
      <c r="U409" s="254" t="str">
        <f t="shared" si="25"/>
        <v/>
      </c>
      <c r="V409" s="255"/>
      <c r="W409" s="78"/>
      <c r="X409" s="78"/>
      <c r="Y409" s="391"/>
      <c r="Z409" s="369"/>
      <c r="AA409" s="90"/>
    </row>
    <row r="410" spans="4:27" ht="20.100000000000001" customHeight="1" x14ac:dyDescent="0.2">
      <c r="D410" s="392"/>
      <c r="E410" s="78"/>
      <c r="F410" s="393"/>
      <c r="G410" s="370"/>
      <c r="H410" s="79"/>
      <c r="I410" s="107"/>
      <c r="J410" s="80"/>
      <c r="K410" s="81"/>
      <c r="L410" s="394"/>
      <c r="M410" s="78"/>
      <c r="N410" s="78"/>
      <c r="O410" s="78"/>
      <c r="P410" s="78"/>
      <c r="Q410" s="371" t="str">
        <f t="shared" si="23"/>
        <v/>
      </c>
      <c r="R410" s="102" t="str">
        <f t="shared" si="26"/>
        <v/>
      </c>
      <c r="S410" s="254" t="str">
        <f t="shared" si="24"/>
        <v/>
      </c>
      <c r="T410" s="83"/>
      <c r="U410" s="254" t="str">
        <f t="shared" si="25"/>
        <v/>
      </c>
      <c r="V410" s="255"/>
      <c r="W410" s="78"/>
      <c r="X410" s="78"/>
      <c r="Y410" s="391"/>
      <c r="Z410" s="369"/>
      <c r="AA410" s="90"/>
    </row>
    <row r="411" spans="4:27" ht="20.100000000000001" customHeight="1" x14ac:dyDescent="0.2">
      <c r="D411" s="392"/>
      <c r="E411" s="78"/>
      <c r="F411" s="393"/>
      <c r="G411" s="370"/>
      <c r="H411" s="79"/>
      <c r="I411" s="107"/>
      <c r="J411" s="80"/>
      <c r="K411" s="81"/>
      <c r="L411" s="394"/>
      <c r="M411" s="78"/>
      <c r="N411" s="78"/>
      <c r="O411" s="78"/>
      <c r="P411" s="78"/>
      <c r="Q411" s="371" t="str">
        <f t="shared" si="23"/>
        <v/>
      </c>
      <c r="R411" s="102" t="str">
        <f t="shared" si="26"/>
        <v/>
      </c>
      <c r="S411" s="254" t="str">
        <f t="shared" si="24"/>
        <v/>
      </c>
      <c r="T411" s="83"/>
      <c r="U411" s="254" t="str">
        <f t="shared" si="25"/>
        <v/>
      </c>
      <c r="V411" s="255"/>
      <c r="W411" s="78"/>
      <c r="X411" s="78"/>
      <c r="Y411" s="391"/>
      <c r="Z411" s="369"/>
      <c r="AA411" s="90"/>
    </row>
    <row r="412" spans="4:27" ht="20.100000000000001" customHeight="1" x14ac:dyDescent="0.2">
      <c r="D412" s="392"/>
      <c r="E412" s="78"/>
      <c r="F412" s="393"/>
      <c r="G412" s="370"/>
      <c r="H412" s="79"/>
      <c r="I412" s="107"/>
      <c r="J412" s="80"/>
      <c r="K412" s="81"/>
      <c r="L412" s="394"/>
      <c r="M412" s="78"/>
      <c r="N412" s="78"/>
      <c r="O412" s="78"/>
      <c r="P412" s="78"/>
      <c r="Q412" s="371" t="str">
        <f t="shared" si="23"/>
        <v/>
      </c>
      <c r="R412" s="102" t="str">
        <f t="shared" si="26"/>
        <v/>
      </c>
      <c r="S412" s="254" t="str">
        <f t="shared" si="24"/>
        <v/>
      </c>
      <c r="T412" s="83"/>
      <c r="U412" s="254" t="str">
        <f t="shared" si="25"/>
        <v/>
      </c>
      <c r="V412" s="255"/>
      <c r="W412" s="78"/>
      <c r="X412" s="78"/>
      <c r="Y412" s="391"/>
      <c r="Z412" s="369"/>
      <c r="AA412" s="90"/>
    </row>
    <row r="413" spans="4:27" ht="20.100000000000001" customHeight="1" x14ac:dyDescent="0.2">
      <c r="D413" s="392"/>
      <c r="E413" s="78"/>
      <c r="F413" s="393"/>
      <c r="G413" s="370"/>
      <c r="H413" s="79"/>
      <c r="I413" s="107"/>
      <c r="J413" s="80"/>
      <c r="K413" s="81"/>
      <c r="L413" s="394"/>
      <c r="M413" s="78"/>
      <c r="N413" s="78"/>
      <c r="O413" s="78"/>
      <c r="P413" s="78"/>
      <c r="Q413" s="371" t="str">
        <f t="shared" si="23"/>
        <v/>
      </c>
      <c r="R413" s="102" t="str">
        <f t="shared" si="26"/>
        <v/>
      </c>
      <c r="S413" s="254" t="str">
        <f t="shared" si="24"/>
        <v/>
      </c>
      <c r="T413" s="83"/>
      <c r="U413" s="254" t="str">
        <f t="shared" si="25"/>
        <v/>
      </c>
      <c r="V413" s="255"/>
      <c r="W413" s="78"/>
      <c r="X413" s="78"/>
      <c r="Y413" s="391"/>
      <c r="Z413" s="369"/>
      <c r="AA413" s="90"/>
    </row>
    <row r="414" spans="4:27" ht="20.100000000000001" customHeight="1" x14ac:dyDescent="0.2">
      <c r="D414" s="392"/>
      <c r="E414" s="78"/>
      <c r="F414" s="393"/>
      <c r="G414" s="370"/>
      <c r="H414" s="79"/>
      <c r="I414" s="107"/>
      <c r="J414" s="80"/>
      <c r="K414" s="81"/>
      <c r="L414" s="394"/>
      <c r="M414" s="78"/>
      <c r="N414" s="78"/>
      <c r="O414" s="78"/>
      <c r="P414" s="78"/>
      <c r="Q414" s="371" t="str">
        <f t="shared" ref="Q414:Q477" si="27">IF(OR(I414="",I414="Trailer"),"",IF(I414&lt;&gt;"Trailer","X"))</f>
        <v/>
      </c>
      <c r="R414" s="102" t="str">
        <f t="shared" si="26"/>
        <v/>
      </c>
      <c r="S414" s="254" t="str">
        <f t="shared" ref="S414:S477" si="28">IF(AND(M414 ="NY",Q414="x"),"Required","")</f>
        <v/>
      </c>
      <c r="T414" s="83"/>
      <c r="U414" s="254" t="str">
        <f t="shared" ref="U414:U477" si="29">IF(AND(I414 ="Trailer",Q414="X"),"remove 'X' for AL","")</f>
        <v/>
      </c>
      <c r="V414" s="255"/>
      <c r="W414" s="78"/>
      <c r="X414" s="78"/>
      <c r="Y414" s="391"/>
      <c r="Z414" s="369"/>
      <c r="AA414" s="90"/>
    </row>
    <row r="415" spans="4:27" ht="20.100000000000001" customHeight="1" x14ac:dyDescent="0.2">
      <c r="D415" s="392"/>
      <c r="E415" s="78"/>
      <c r="F415" s="393"/>
      <c r="G415" s="370"/>
      <c r="H415" s="79"/>
      <c r="I415" s="107"/>
      <c r="J415" s="80"/>
      <c r="K415" s="81"/>
      <c r="L415" s="394"/>
      <c r="M415" s="78"/>
      <c r="N415" s="78"/>
      <c r="O415" s="78"/>
      <c r="P415" s="78"/>
      <c r="Q415" s="371" t="str">
        <f t="shared" si="27"/>
        <v/>
      </c>
      <c r="R415" s="102" t="str">
        <f t="shared" ref="R415:R478" si="30">IF(I415="","",IF(AND($R$16="X",I415&lt;&gt;"Equipment",I415&lt;&gt;"Dealer Plate"),"X",IF(AND($R$18="X",I415&lt;&gt;"Trailer",I415&lt;&gt;"Equipment",I415&lt;&gt;"Dealer Plate"),"X",IF(AND($R$19="X",I415&lt;&gt;"Trailer",I415&lt;&gt;"Equipment",I415&lt;&gt;"Dealer Plate",V415="Yes"),"X",IF(AND($R$20="X",I415&lt;&gt;"Equipment",I415&lt;&gt;"Dealer Plate",F415&gt;=$U$20),"X",IF(AND($R$21="X",I415&lt;&gt;"Trailer",I415&lt;&gt;"Equipment",I415&lt;&gt;"Dealer Plate",F415&gt;=$U$21),"X",""))))))</f>
        <v/>
      </c>
      <c r="S415" s="254" t="str">
        <f t="shared" si="28"/>
        <v/>
      </c>
      <c r="T415" s="83"/>
      <c r="U415" s="254" t="str">
        <f t="shared" si="29"/>
        <v/>
      </c>
      <c r="V415" s="255"/>
      <c r="W415" s="78"/>
      <c r="X415" s="78"/>
      <c r="Y415" s="391"/>
      <c r="Z415" s="369"/>
      <c r="AA415" s="90"/>
    </row>
    <row r="416" spans="4:27" ht="20.100000000000001" customHeight="1" x14ac:dyDescent="0.2">
      <c r="D416" s="392"/>
      <c r="E416" s="78"/>
      <c r="F416" s="393"/>
      <c r="G416" s="370"/>
      <c r="H416" s="79"/>
      <c r="I416" s="107"/>
      <c r="J416" s="80"/>
      <c r="K416" s="81"/>
      <c r="L416" s="394"/>
      <c r="M416" s="78"/>
      <c r="N416" s="78"/>
      <c r="O416" s="78"/>
      <c r="P416" s="78"/>
      <c r="Q416" s="371" t="str">
        <f t="shared" si="27"/>
        <v/>
      </c>
      <c r="R416" s="102" t="str">
        <f t="shared" si="30"/>
        <v/>
      </c>
      <c r="S416" s="254" t="str">
        <f t="shared" si="28"/>
        <v/>
      </c>
      <c r="T416" s="83"/>
      <c r="U416" s="254" t="str">
        <f t="shared" si="29"/>
        <v/>
      </c>
      <c r="V416" s="255"/>
      <c r="W416" s="78"/>
      <c r="X416" s="78"/>
      <c r="Y416" s="391"/>
      <c r="Z416" s="369"/>
      <c r="AA416" s="90"/>
    </row>
    <row r="417" spans="4:27" ht="20.100000000000001" customHeight="1" x14ac:dyDescent="0.2">
      <c r="D417" s="392"/>
      <c r="E417" s="78"/>
      <c r="F417" s="393"/>
      <c r="G417" s="370"/>
      <c r="H417" s="79"/>
      <c r="I417" s="107"/>
      <c r="J417" s="80"/>
      <c r="K417" s="81"/>
      <c r="L417" s="394"/>
      <c r="M417" s="78"/>
      <c r="N417" s="78"/>
      <c r="O417" s="78"/>
      <c r="P417" s="78"/>
      <c r="Q417" s="371" t="str">
        <f t="shared" si="27"/>
        <v/>
      </c>
      <c r="R417" s="102" t="str">
        <f t="shared" si="30"/>
        <v/>
      </c>
      <c r="S417" s="254" t="str">
        <f t="shared" si="28"/>
        <v/>
      </c>
      <c r="T417" s="83"/>
      <c r="U417" s="254" t="str">
        <f t="shared" si="29"/>
        <v/>
      </c>
      <c r="V417" s="255"/>
      <c r="W417" s="78"/>
      <c r="X417" s="78"/>
      <c r="Y417" s="391"/>
      <c r="Z417" s="369"/>
      <c r="AA417" s="90"/>
    </row>
    <row r="418" spans="4:27" ht="20.100000000000001" customHeight="1" x14ac:dyDescent="0.2">
      <c r="D418" s="392"/>
      <c r="E418" s="78"/>
      <c r="F418" s="393"/>
      <c r="G418" s="370"/>
      <c r="H418" s="79"/>
      <c r="I418" s="107"/>
      <c r="J418" s="80"/>
      <c r="K418" s="81"/>
      <c r="L418" s="394"/>
      <c r="M418" s="78"/>
      <c r="N418" s="78"/>
      <c r="O418" s="78"/>
      <c r="P418" s="78"/>
      <c r="Q418" s="371" t="str">
        <f t="shared" si="27"/>
        <v/>
      </c>
      <c r="R418" s="102" t="str">
        <f t="shared" si="30"/>
        <v/>
      </c>
      <c r="S418" s="254" t="str">
        <f t="shared" si="28"/>
        <v/>
      </c>
      <c r="T418" s="83"/>
      <c r="U418" s="254" t="str">
        <f t="shared" si="29"/>
        <v/>
      </c>
      <c r="V418" s="255"/>
      <c r="W418" s="78"/>
      <c r="X418" s="78"/>
      <c r="Y418" s="391"/>
      <c r="Z418" s="369"/>
      <c r="AA418" s="90"/>
    </row>
    <row r="419" spans="4:27" ht="20.100000000000001" customHeight="1" x14ac:dyDescent="0.2">
      <c r="D419" s="392"/>
      <c r="E419" s="78"/>
      <c r="F419" s="393"/>
      <c r="G419" s="370"/>
      <c r="H419" s="79"/>
      <c r="I419" s="107"/>
      <c r="J419" s="80"/>
      <c r="K419" s="81"/>
      <c r="L419" s="394"/>
      <c r="M419" s="78"/>
      <c r="N419" s="78"/>
      <c r="O419" s="78"/>
      <c r="P419" s="78"/>
      <c r="Q419" s="371" t="str">
        <f t="shared" si="27"/>
        <v/>
      </c>
      <c r="R419" s="102" t="str">
        <f t="shared" si="30"/>
        <v/>
      </c>
      <c r="S419" s="254" t="str">
        <f t="shared" si="28"/>
        <v/>
      </c>
      <c r="T419" s="83"/>
      <c r="U419" s="254" t="str">
        <f t="shared" si="29"/>
        <v/>
      </c>
      <c r="V419" s="255"/>
      <c r="W419" s="78"/>
      <c r="X419" s="78"/>
      <c r="Y419" s="391"/>
      <c r="Z419" s="369"/>
      <c r="AA419" s="90"/>
    </row>
    <row r="420" spans="4:27" ht="20.100000000000001" customHeight="1" x14ac:dyDescent="0.2">
      <c r="D420" s="392"/>
      <c r="E420" s="78"/>
      <c r="F420" s="393"/>
      <c r="G420" s="370"/>
      <c r="H420" s="79"/>
      <c r="I420" s="107"/>
      <c r="J420" s="80"/>
      <c r="K420" s="81"/>
      <c r="L420" s="394"/>
      <c r="M420" s="78"/>
      <c r="N420" s="78"/>
      <c r="O420" s="78"/>
      <c r="P420" s="78"/>
      <c r="Q420" s="371" t="str">
        <f t="shared" si="27"/>
        <v/>
      </c>
      <c r="R420" s="102" t="str">
        <f t="shared" si="30"/>
        <v/>
      </c>
      <c r="S420" s="254" t="str">
        <f t="shared" si="28"/>
        <v/>
      </c>
      <c r="T420" s="83"/>
      <c r="U420" s="254" t="str">
        <f t="shared" si="29"/>
        <v/>
      </c>
      <c r="V420" s="255"/>
      <c r="W420" s="78"/>
      <c r="X420" s="78"/>
      <c r="Y420" s="391"/>
      <c r="Z420" s="369"/>
      <c r="AA420" s="90"/>
    </row>
    <row r="421" spans="4:27" ht="20.100000000000001" customHeight="1" x14ac:dyDescent="0.2">
      <c r="D421" s="392"/>
      <c r="E421" s="78"/>
      <c r="F421" s="393"/>
      <c r="G421" s="370"/>
      <c r="H421" s="79"/>
      <c r="I421" s="107"/>
      <c r="J421" s="80"/>
      <c r="K421" s="81"/>
      <c r="L421" s="394"/>
      <c r="M421" s="78"/>
      <c r="N421" s="78"/>
      <c r="O421" s="78"/>
      <c r="P421" s="78"/>
      <c r="Q421" s="371" t="str">
        <f t="shared" si="27"/>
        <v/>
      </c>
      <c r="R421" s="102" t="str">
        <f t="shared" si="30"/>
        <v/>
      </c>
      <c r="S421" s="254" t="str">
        <f t="shared" si="28"/>
        <v/>
      </c>
      <c r="T421" s="83"/>
      <c r="U421" s="254" t="str">
        <f t="shared" si="29"/>
        <v/>
      </c>
      <c r="V421" s="255"/>
      <c r="W421" s="78"/>
      <c r="X421" s="78"/>
      <c r="Y421" s="391"/>
      <c r="Z421" s="369"/>
      <c r="AA421" s="90"/>
    </row>
    <row r="422" spans="4:27" ht="20.100000000000001" customHeight="1" x14ac:dyDescent="0.2">
      <c r="D422" s="392"/>
      <c r="E422" s="78"/>
      <c r="F422" s="393"/>
      <c r="G422" s="370"/>
      <c r="H422" s="79"/>
      <c r="I422" s="107"/>
      <c r="J422" s="80"/>
      <c r="K422" s="81"/>
      <c r="L422" s="394"/>
      <c r="M422" s="78"/>
      <c r="N422" s="78"/>
      <c r="O422" s="78"/>
      <c r="P422" s="78"/>
      <c r="Q422" s="371" t="str">
        <f t="shared" si="27"/>
        <v/>
      </c>
      <c r="R422" s="102" t="str">
        <f t="shared" si="30"/>
        <v/>
      </c>
      <c r="S422" s="254" t="str">
        <f t="shared" si="28"/>
        <v/>
      </c>
      <c r="T422" s="83"/>
      <c r="U422" s="254" t="str">
        <f t="shared" si="29"/>
        <v/>
      </c>
      <c r="V422" s="255"/>
      <c r="W422" s="78"/>
      <c r="X422" s="78"/>
      <c r="Y422" s="391"/>
      <c r="Z422" s="369"/>
      <c r="AA422" s="90"/>
    </row>
    <row r="423" spans="4:27" ht="20.100000000000001" customHeight="1" x14ac:dyDescent="0.2">
      <c r="D423" s="392"/>
      <c r="E423" s="78"/>
      <c r="F423" s="393"/>
      <c r="G423" s="370"/>
      <c r="H423" s="79"/>
      <c r="I423" s="107"/>
      <c r="J423" s="80"/>
      <c r="K423" s="81"/>
      <c r="L423" s="394"/>
      <c r="M423" s="78"/>
      <c r="N423" s="78"/>
      <c r="O423" s="78"/>
      <c r="P423" s="78"/>
      <c r="Q423" s="371" t="str">
        <f t="shared" si="27"/>
        <v/>
      </c>
      <c r="R423" s="102" t="str">
        <f t="shared" si="30"/>
        <v/>
      </c>
      <c r="S423" s="254" t="str">
        <f t="shared" si="28"/>
        <v/>
      </c>
      <c r="T423" s="83"/>
      <c r="U423" s="254" t="str">
        <f t="shared" si="29"/>
        <v/>
      </c>
      <c r="V423" s="255"/>
      <c r="W423" s="78"/>
      <c r="X423" s="78"/>
      <c r="Y423" s="391"/>
      <c r="Z423" s="369"/>
      <c r="AA423" s="90"/>
    </row>
    <row r="424" spans="4:27" ht="20.100000000000001" customHeight="1" x14ac:dyDescent="0.2">
      <c r="D424" s="392"/>
      <c r="E424" s="78"/>
      <c r="F424" s="393"/>
      <c r="G424" s="370"/>
      <c r="H424" s="79"/>
      <c r="I424" s="107"/>
      <c r="J424" s="80"/>
      <c r="K424" s="81"/>
      <c r="L424" s="394"/>
      <c r="M424" s="78"/>
      <c r="N424" s="78"/>
      <c r="O424" s="78"/>
      <c r="P424" s="78"/>
      <c r="Q424" s="371" t="str">
        <f t="shared" si="27"/>
        <v/>
      </c>
      <c r="R424" s="102" t="str">
        <f t="shared" si="30"/>
        <v/>
      </c>
      <c r="S424" s="254" t="str">
        <f t="shared" si="28"/>
        <v/>
      </c>
      <c r="T424" s="83"/>
      <c r="U424" s="254" t="str">
        <f t="shared" si="29"/>
        <v/>
      </c>
      <c r="V424" s="255"/>
      <c r="W424" s="78"/>
      <c r="X424" s="78"/>
      <c r="Y424" s="391"/>
      <c r="Z424" s="369"/>
      <c r="AA424" s="90"/>
    </row>
    <row r="425" spans="4:27" ht="20.100000000000001" customHeight="1" x14ac:dyDescent="0.2">
      <c r="D425" s="392"/>
      <c r="E425" s="78"/>
      <c r="F425" s="393"/>
      <c r="G425" s="370"/>
      <c r="H425" s="79"/>
      <c r="I425" s="107"/>
      <c r="J425" s="80"/>
      <c r="K425" s="81"/>
      <c r="L425" s="394"/>
      <c r="M425" s="78"/>
      <c r="N425" s="78"/>
      <c r="O425" s="78"/>
      <c r="P425" s="78"/>
      <c r="Q425" s="371" t="str">
        <f t="shared" si="27"/>
        <v/>
      </c>
      <c r="R425" s="102" t="str">
        <f t="shared" si="30"/>
        <v/>
      </c>
      <c r="S425" s="254" t="str">
        <f t="shared" si="28"/>
        <v/>
      </c>
      <c r="T425" s="83"/>
      <c r="U425" s="254" t="str">
        <f t="shared" si="29"/>
        <v/>
      </c>
      <c r="V425" s="255"/>
      <c r="W425" s="78"/>
      <c r="X425" s="78"/>
      <c r="Y425" s="391"/>
      <c r="Z425" s="369"/>
      <c r="AA425" s="90"/>
    </row>
    <row r="426" spans="4:27" ht="20.100000000000001" customHeight="1" x14ac:dyDescent="0.2">
      <c r="D426" s="392"/>
      <c r="E426" s="78"/>
      <c r="F426" s="393"/>
      <c r="G426" s="370"/>
      <c r="H426" s="79"/>
      <c r="I426" s="107"/>
      <c r="J426" s="80"/>
      <c r="K426" s="81"/>
      <c r="L426" s="394"/>
      <c r="M426" s="78"/>
      <c r="N426" s="78"/>
      <c r="O426" s="78"/>
      <c r="P426" s="78"/>
      <c r="Q426" s="371" t="str">
        <f t="shared" si="27"/>
        <v/>
      </c>
      <c r="R426" s="102" t="str">
        <f t="shared" si="30"/>
        <v/>
      </c>
      <c r="S426" s="254" t="str">
        <f t="shared" si="28"/>
        <v/>
      </c>
      <c r="T426" s="83"/>
      <c r="U426" s="254" t="str">
        <f t="shared" si="29"/>
        <v/>
      </c>
      <c r="V426" s="255"/>
      <c r="W426" s="78"/>
      <c r="X426" s="78"/>
      <c r="Y426" s="391"/>
      <c r="Z426" s="369"/>
      <c r="AA426" s="90"/>
    </row>
    <row r="427" spans="4:27" ht="20.100000000000001" customHeight="1" x14ac:dyDescent="0.2">
      <c r="D427" s="392"/>
      <c r="E427" s="78"/>
      <c r="F427" s="393"/>
      <c r="G427" s="370"/>
      <c r="H427" s="79"/>
      <c r="I427" s="107"/>
      <c r="J427" s="80"/>
      <c r="K427" s="81"/>
      <c r="L427" s="394"/>
      <c r="M427" s="78"/>
      <c r="N427" s="78"/>
      <c r="O427" s="78"/>
      <c r="P427" s="78"/>
      <c r="Q427" s="371" t="str">
        <f t="shared" si="27"/>
        <v/>
      </c>
      <c r="R427" s="102" t="str">
        <f t="shared" si="30"/>
        <v/>
      </c>
      <c r="S427" s="254" t="str">
        <f t="shared" si="28"/>
        <v/>
      </c>
      <c r="T427" s="83"/>
      <c r="U427" s="254" t="str">
        <f t="shared" si="29"/>
        <v/>
      </c>
      <c r="V427" s="255"/>
      <c r="W427" s="78"/>
      <c r="X427" s="78"/>
      <c r="Y427" s="391"/>
      <c r="Z427" s="369"/>
      <c r="AA427" s="90"/>
    </row>
    <row r="428" spans="4:27" ht="20.100000000000001" customHeight="1" x14ac:dyDescent="0.2">
      <c r="D428" s="392"/>
      <c r="E428" s="78"/>
      <c r="F428" s="393"/>
      <c r="G428" s="370"/>
      <c r="H428" s="79"/>
      <c r="I428" s="107"/>
      <c r="J428" s="80"/>
      <c r="K428" s="81"/>
      <c r="L428" s="394"/>
      <c r="M428" s="78"/>
      <c r="N428" s="78"/>
      <c r="O428" s="78"/>
      <c r="P428" s="78"/>
      <c r="Q428" s="371" t="str">
        <f t="shared" si="27"/>
        <v/>
      </c>
      <c r="R428" s="102" t="str">
        <f t="shared" si="30"/>
        <v/>
      </c>
      <c r="S428" s="254" t="str">
        <f t="shared" si="28"/>
        <v/>
      </c>
      <c r="T428" s="83"/>
      <c r="U428" s="254" t="str">
        <f t="shared" si="29"/>
        <v/>
      </c>
      <c r="V428" s="255"/>
      <c r="W428" s="78"/>
      <c r="X428" s="78"/>
      <c r="Y428" s="391"/>
      <c r="Z428" s="369"/>
      <c r="AA428" s="90"/>
    </row>
    <row r="429" spans="4:27" ht="20.100000000000001" customHeight="1" x14ac:dyDescent="0.2">
      <c r="D429" s="392"/>
      <c r="E429" s="78"/>
      <c r="F429" s="393"/>
      <c r="G429" s="370"/>
      <c r="H429" s="79"/>
      <c r="I429" s="107"/>
      <c r="J429" s="80"/>
      <c r="K429" s="81"/>
      <c r="L429" s="394"/>
      <c r="M429" s="78"/>
      <c r="N429" s="78"/>
      <c r="O429" s="78"/>
      <c r="P429" s="78"/>
      <c r="Q429" s="371" t="str">
        <f t="shared" si="27"/>
        <v/>
      </c>
      <c r="R429" s="102" t="str">
        <f t="shared" si="30"/>
        <v/>
      </c>
      <c r="S429" s="254" t="str">
        <f t="shared" si="28"/>
        <v/>
      </c>
      <c r="T429" s="83"/>
      <c r="U429" s="254" t="str">
        <f t="shared" si="29"/>
        <v/>
      </c>
      <c r="V429" s="255"/>
      <c r="W429" s="78"/>
      <c r="X429" s="78"/>
      <c r="Y429" s="391"/>
      <c r="Z429" s="369"/>
      <c r="AA429" s="90"/>
    </row>
    <row r="430" spans="4:27" ht="20.100000000000001" customHeight="1" x14ac:dyDescent="0.2">
      <c r="D430" s="392"/>
      <c r="E430" s="78"/>
      <c r="F430" s="393"/>
      <c r="G430" s="370"/>
      <c r="H430" s="79"/>
      <c r="I430" s="107"/>
      <c r="J430" s="80"/>
      <c r="K430" s="81"/>
      <c r="L430" s="394"/>
      <c r="M430" s="78"/>
      <c r="N430" s="78"/>
      <c r="O430" s="78"/>
      <c r="P430" s="78"/>
      <c r="Q430" s="371" t="str">
        <f t="shared" si="27"/>
        <v/>
      </c>
      <c r="R430" s="102" t="str">
        <f t="shared" si="30"/>
        <v/>
      </c>
      <c r="S430" s="254" t="str">
        <f t="shared" si="28"/>
        <v/>
      </c>
      <c r="T430" s="83"/>
      <c r="U430" s="254" t="str">
        <f t="shared" si="29"/>
        <v/>
      </c>
      <c r="V430" s="255"/>
      <c r="W430" s="78"/>
      <c r="X430" s="78"/>
      <c r="Y430" s="391"/>
      <c r="Z430" s="369"/>
      <c r="AA430" s="90"/>
    </row>
    <row r="431" spans="4:27" ht="20.100000000000001" customHeight="1" x14ac:dyDescent="0.2">
      <c r="D431" s="392"/>
      <c r="E431" s="78"/>
      <c r="F431" s="393"/>
      <c r="G431" s="370"/>
      <c r="H431" s="79"/>
      <c r="I431" s="107"/>
      <c r="J431" s="80"/>
      <c r="K431" s="81"/>
      <c r="L431" s="394"/>
      <c r="M431" s="78"/>
      <c r="N431" s="78"/>
      <c r="O431" s="78"/>
      <c r="P431" s="78"/>
      <c r="Q431" s="371" t="str">
        <f t="shared" si="27"/>
        <v/>
      </c>
      <c r="R431" s="102" t="str">
        <f t="shared" si="30"/>
        <v/>
      </c>
      <c r="S431" s="254" t="str">
        <f t="shared" si="28"/>
        <v/>
      </c>
      <c r="T431" s="83"/>
      <c r="U431" s="254" t="str">
        <f t="shared" si="29"/>
        <v/>
      </c>
      <c r="V431" s="255"/>
      <c r="W431" s="78"/>
      <c r="X431" s="78"/>
      <c r="Y431" s="391"/>
      <c r="Z431" s="369"/>
      <c r="AA431" s="90"/>
    </row>
    <row r="432" spans="4:27" ht="20.100000000000001" customHeight="1" x14ac:dyDescent="0.2">
      <c r="D432" s="392"/>
      <c r="E432" s="78"/>
      <c r="F432" s="393"/>
      <c r="G432" s="370"/>
      <c r="H432" s="79"/>
      <c r="I432" s="107"/>
      <c r="J432" s="80"/>
      <c r="K432" s="81"/>
      <c r="L432" s="394"/>
      <c r="M432" s="78"/>
      <c r="N432" s="78"/>
      <c r="O432" s="78"/>
      <c r="P432" s="78"/>
      <c r="Q432" s="371" t="str">
        <f t="shared" si="27"/>
        <v/>
      </c>
      <c r="R432" s="102" t="str">
        <f t="shared" si="30"/>
        <v/>
      </c>
      <c r="S432" s="254" t="str">
        <f t="shared" si="28"/>
        <v/>
      </c>
      <c r="T432" s="83"/>
      <c r="U432" s="254" t="str">
        <f t="shared" si="29"/>
        <v/>
      </c>
      <c r="V432" s="255"/>
      <c r="W432" s="78"/>
      <c r="X432" s="78"/>
      <c r="Y432" s="391"/>
      <c r="Z432" s="369"/>
      <c r="AA432" s="90"/>
    </row>
    <row r="433" spans="4:27" ht="20.100000000000001" customHeight="1" x14ac:dyDescent="0.2">
      <c r="D433" s="392"/>
      <c r="E433" s="78"/>
      <c r="F433" s="393"/>
      <c r="G433" s="370"/>
      <c r="H433" s="79"/>
      <c r="I433" s="107"/>
      <c r="J433" s="80"/>
      <c r="K433" s="81"/>
      <c r="L433" s="394"/>
      <c r="M433" s="78"/>
      <c r="N433" s="78"/>
      <c r="O433" s="78"/>
      <c r="P433" s="78"/>
      <c r="Q433" s="371" t="str">
        <f t="shared" si="27"/>
        <v/>
      </c>
      <c r="R433" s="102" t="str">
        <f t="shared" si="30"/>
        <v/>
      </c>
      <c r="S433" s="254" t="str">
        <f t="shared" si="28"/>
        <v/>
      </c>
      <c r="T433" s="83"/>
      <c r="U433" s="254" t="str">
        <f t="shared" si="29"/>
        <v/>
      </c>
      <c r="V433" s="255"/>
      <c r="W433" s="78"/>
      <c r="X433" s="78"/>
      <c r="Y433" s="391"/>
      <c r="Z433" s="369"/>
      <c r="AA433" s="90"/>
    </row>
    <row r="434" spans="4:27" ht="20.100000000000001" customHeight="1" x14ac:dyDescent="0.2">
      <c r="D434" s="392"/>
      <c r="E434" s="78"/>
      <c r="F434" s="393"/>
      <c r="G434" s="370"/>
      <c r="H434" s="79"/>
      <c r="I434" s="107"/>
      <c r="J434" s="80"/>
      <c r="K434" s="81"/>
      <c r="L434" s="394"/>
      <c r="M434" s="78"/>
      <c r="N434" s="78"/>
      <c r="O434" s="78"/>
      <c r="P434" s="78"/>
      <c r="Q434" s="371" t="str">
        <f t="shared" si="27"/>
        <v/>
      </c>
      <c r="R434" s="102" t="str">
        <f t="shared" si="30"/>
        <v/>
      </c>
      <c r="S434" s="254" t="str">
        <f t="shared" si="28"/>
        <v/>
      </c>
      <c r="T434" s="83"/>
      <c r="U434" s="254" t="str">
        <f t="shared" si="29"/>
        <v/>
      </c>
      <c r="V434" s="255"/>
      <c r="W434" s="78"/>
      <c r="X434" s="78"/>
      <c r="Y434" s="391"/>
      <c r="Z434" s="369"/>
      <c r="AA434" s="90"/>
    </row>
    <row r="435" spans="4:27" ht="20.100000000000001" customHeight="1" x14ac:dyDescent="0.2">
      <c r="D435" s="392"/>
      <c r="E435" s="78"/>
      <c r="F435" s="393"/>
      <c r="G435" s="370"/>
      <c r="H435" s="79"/>
      <c r="I435" s="107"/>
      <c r="J435" s="80"/>
      <c r="K435" s="81"/>
      <c r="L435" s="394"/>
      <c r="M435" s="78"/>
      <c r="N435" s="78"/>
      <c r="O435" s="78"/>
      <c r="P435" s="78"/>
      <c r="Q435" s="371" t="str">
        <f t="shared" si="27"/>
        <v/>
      </c>
      <c r="R435" s="102" t="str">
        <f t="shared" si="30"/>
        <v/>
      </c>
      <c r="S435" s="254" t="str">
        <f t="shared" si="28"/>
        <v/>
      </c>
      <c r="T435" s="83"/>
      <c r="U435" s="254" t="str">
        <f t="shared" si="29"/>
        <v/>
      </c>
      <c r="V435" s="255"/>
      <c r="W435" s="78"/>
      <c r="X435" s="78"/>
      <c r="Y435" s="391"/>
      <c r="Z435" s="369"/>
      <c r="AA435" s="90"/>
    </row>
    <row r="436" spans="4:27" ht="20.100000000000001" customHeight="1" x14ac:dyDescent="0.2">
      <c r="D436" s="392"/>
      <c r="E436" s="78"/>
      <c r="F436" s="393"/>
      <c r="G436" s="370"/>
      <c r="H436" s="79"/>
      <c r="I436" s="107"/>
      <c r="J436" s="80"/>
      <c r="K436" s="81"/>
      <c r="L436" s="394"/>
      <c r="M436" s="78"/>
      <c r="N436" s="78"/>
      <c r="O436" s="78"/>
      <c r="P436" s="78"/>
      <c r="Q436" s="371" t="str">
        <f t="shared" si="27"/>
        <v/>
      </c>
      <c r="R436" s="102" t="str">
        <f t="shared" si="30"/>
        <v/>
      </c>
      <c r="S436" s="254" t="str">
        <f t="shared" si="28"/>
        <v/>
      </c>
      <c r="T436" s="83"/>
      <c r="U436" s="254" t="str">
        <f t="shared" si="29"/>
        <v/>
      </c>
      <c r="V436" s="255"/>
      <c r="W436" s="78"/>
      <c r="X436" s="78"/>
      <c r="Y436" s="391"/>
      <c r="Z436" s="369"/>
      <c r="AA436" s="90"/>
    </row>
    <row r="437" spans="4:27" ht="20.100000000000001" customHeight="1" x14ac:dyDescent="0.2">
      <c r="D437" s="392"/>
      <c r="E437" s="78"/>
      <c r="F437" s="393"/>
      <c r="G437" s="370"/>
      <c r="H437" s="79"/>
      <c r="I437" s="107"/>
      <c r="J437" s="80"/>
      <c r="K437" s="81"/>
      <c r="L437" s="394"/>
      <c r="M437" s="78"/>
      <c r="N437" s="78"/>
      <c r="O437" s="78"/>
      <c r="P437" s="78"/>
      <c r="Q437" s="371" t="str">
        <f t="shared" si="27"/>
        <v/>
      </c>
      <c r="R437" s="102" t="str">
        <f t="shared" si="30"/>
        <v/>
      </c>
      <c r="S437" s="254" t="str">
        <f t="shared" si="28"/>
        <v/>
      </c>
      <c r="T437" s="83"/>
      <c r="U437" s="254" t="str">
        <f t="shared" si="29"/>
        <v/>
      </c>
      <c r="V437" s="255"/>
      <c r="W437" s="78"/>
      <c r="X437" s="78"/>
      <c r="Y437" s="391"/>
      <c r="Z437" s="369"/>
      <c r="AA437" s="90"/>
    </row>
    <row r="438" spans="4:27" ht="20.100000000000001" customHeight="1" x14ac:dyDescent="0.2">
      <c r="D438" s="392"/>
      <c r="E438" s="78"/>
      <c r="F438" s="393"/>
      <c r="G438" s="370"/>
      <c r="H438" s="79"/>
      <c r="I438" s="107"/>
      <c r="J438" s="80"/>
      <c r="K438" s="81"/>
      <c r="L438" s="394"/>
      <c r="M438" s="78"/>
      <c r="N438" s="78"/>
      <c r="O438" s="78"/>
      <c r="P438" s="78"/>
      <c r="Q438" s="371" t="str">
        <f t="shared" si="27"/>
        <v/>
      </c>
      <c r="R438" s="102" t="str">
        <f t="shared" si="30"/>
        <v/>
      </c>
      <c r="S438" s="254" t="str">
        <f t="shared" si="28"/>
        <v/>
      </c>
      <c r="T438" s="83"/>
      <c r="U438" s="254" t="str">
        <f t="shared" si="29"/>
        <v/>
      </c>
      <c r="V438" s="255"/>
      <c r="W438" s="78"/>
      <c r="X438" s="78"/>
      <c r="Y438" s="391"/>
      <c r="Z438" s="369"/>
      <c r="AA438" s="90"/>
    </row>
    <row r="439" spans="4:27" ht="20.100000000000001" customHeight="1" x14ac:dyDescent="0.2">
      <c r="D439" s="392"/>
      <c r="E439" s="78"/>
      <c r="F439" s="393"/>
      <c r="G439" s="370"/>
      <c r="H439" s="79"/>
      <c r="I439" s="107"/>
      <c r="J439" s="80"/>
      <c r="K439" s="81"/>
      <c r="L439" s="394"/>
      <c r="M439" s="78"/>
      <c r="N439" s="78"/>
      <c r="O439" s="78"/>
      <c r="P439" s="78"/>
      <c r="Q439" s="371" t="str">
        <f t="shared" si="27"/>
        <v/>
      </c>
      <c r="R439" s="102" t="str">
        <f t="shared" si="30"/>
        <v/>
      </c>
      <c r="S439" s="254" t="str">
        <f t="shared" si="28"/>
        <v/>
      </c>
      <c r="T439" s="83"/>
      <c r="U439" s="254" t="str">
        <f t="shared" si="29"/>
        <v/>
      </c>
      <c r="V439" s="255"/>
      <c r="W439" s="78"/>
      <c r="X439" s="78"/>
      <c r="Y439" s="391"/>
      <c r="Z439" s="369"/>
      <c r="AA439" s="90"/>
    </row>
    <row r="440" spans="4:27" ht="20.100000000000001" customHeight="1" x14ac:dyDescent="0.2">
      <c r="D440" s="392"/>
      <c r="E440" s="78"/>
      <c r="F440" s="393"/>
      <c r="G440" s="370"/>
      <c r="H440" s="79"/>
      <c r="I440" s="107"/>
      <c r="J440" s="80"/>
      <c r="K440" s="81"/>
      <c r="L440" s="394"/>
      <c r="M440" s="78"/>
      <c r="N440" s="78"/>
      <c r="O440" s="78"/>
      <c r="P440" s="78"/>
      <c r="Q440" s="371" t="str">
        <f t="shared" si="27"/>
        <v/>
      </c>
      <c r="R440" s="102" t="str">
        <f t="shared" si="30"/>
        <v/>
      </c>
      <c r="S440" s="254" t="str">
        <f t="shared" si="28"/>
        <v/>
      </c>
      <c r="T440" s="83"/>
      <c r="U440" s="254" t="str">
        <f t="shared" si="29"/>
        <v/>
      </c>
      <c r="V440" s="255"/>
      <c r="W440" s="78"/>
      <c r="X440" s="78"/>
      <c r="Y440" s="391"/>
      <c r="Z440" s="369"/>
      <c r="AA440" s="90"/>
    </row>
    <row r="441" spans="4:27" ht="20.100000000000001" customHeight="1" x14ac:dyDescent="0.2">
      <c r="D441" s="392"/>
      <c r="E441" s="78"/>
      <c r="F441" s="393"/>
      <c r="G441" s="370"/>
      <c r="H441" s="79"/>
      <c r="I441" s="107"/>
      <c r="J441" s="80"/>
      <c r="K441" s="81"/>
      <c r="L441" s="394"/>
      <c r="M441" s="78"/>
      <c r="N441" s="78"/>
      <c r="O441" s="78"/>
      <c r="P441" s="78"/>
      <c r="Q441" s="371" t="str">
        <f t="shared" si="27"/>
        <v/>
      </c>
      <c r="R441" s="102" t="str">
        <f t="shared" si="30"/>
        <v/>
      </c>
      <c r="S441" s="254" t="str">
        <f t="shared" si="28"/>
        <v/>
      </c>
      <c r="T441" s="83"/>
      <c r="U441" s="254" t="str">
        <f t="shared" si="29"/>
        <v/>
      </c>
      <c r="V441" s="255"/>
      <c r="W441" s="78"/>
      <c r="X441" s="78"/>
      <c r="Y441" s="391"/>
      <c r="Z441" s="369"/>
      <c r="AA441" s="90"/>
    </row>
    <row r="442" spans="4:27" ht="20.100000000000001" customHeight="1" x14ac:dyDescent="0.2">
      <c r="D442" s="392"/>
      <c r="E442" s="78"/>
      <c r="F442" s="393"/>
      <c r="G442" s="370"/>
      <c r="H442" s="79"/>
      <c r="I442" s="107"/>
      <c r="J442" s="80"/>
      <c r="K442" s="81"/>
      <c r="L442" s="394"/>
      <c r="M442" s="78"/>
      <c r="N442" s="78"/>
      <c r="O442" s="78"/>
      <c r="P442" s="78"/>
      <c r="Q442" s="371" t="str">
        <f t="shared" si="27"/>
        <v/>
      </c>
      <c r="R442" s="102" t="str">
        <f t="shared" si="30"/>
        <v/>
      </c>
      <c r="S442" s="254" t="str">
        <f t="shared" si="28"/>
        <v/>
      </c>
      <c r="T442" s="83"/>
      <c r="U442" s="254" t="str">
        <f t="shared" si="29"/>
        <v/>
      </c>
      <c r="V442" s="255"/>
      <c r="W442" s="78"/>
      <c r="X442" s="78"/>
      <c r="Y442" s="391"/>
      <c r="Z442" s="369"/>
      <c r="AA442" s="90"/>
    </row>
    <row r="443" spans="4:27" ht="20.100000000000001" customHeight="1" x14ac:dyDescent="0.2">
      <c r="D443" s="392"/>
      <c r="E443" s="78"/>
      <c r="F443" s="393"/>
      <c r="G443" s="370"/>
      <c r="H443" s="79"/>
      <c r="I443" s="107"/>
      <c r="J443" s="80"/>
      <c r="K443" s="81"/>
      <c r="L443" s="394"/>
      <c r="M443" s="78"/>
      <c r="N443" s="78"/>
      <c r="O443" s="78"/>
      <c r="P443" s="78"/>
      <c r="Q443" s="371" t="str">
        <f t="shared" si="27"/>
        <v/>
      </c>
      <c r="R443" s="102" t="str">
        <f t="shared" si="30"/>
        <v/>
      </c>
      <c r="S443" s="254" t="str">
        <f t="shared" si="28"/>
        <v/>
      </c>
      <c r="T443" s="83"/>
      <c r="U443" s="254" t="str">
        <f t="shared" si="29"/>
        <v/>
      </c>
      <c r="V443" s="255"/>
      <c r="W443" s="78"/>
      <c r="X443" s="78"/>
      <c r="Y443" s="391"/>
      <c r="Z443" s="369"/>
      <c r="AA443" s="90"/>
    </row>
    <row r="444" spans="4:27" ht="20.100000000000001" customHeight="1" x14ac:dyDescent="0.2">
      <c r="D444" s="392"/>
      <c r="E444" s="78"/>
      <c r="F444" s="393"/>
      <c r="G444" s="370"/>
      <c r="H444" s="79"/>
      <c r="I444" s="107"/>
      <c r="J444" s="80"/>
      <c r="K444" s="81"/>
      <c r="L444" s="394"/>
      <c r="M444" s="78"/>
      <c r="N444" s="78"/>
      <c r="O444" s="78"/>
      <c r="P444" s="78"/>
      <c r="Q444" s="371" t="str">
        <f t="shared" si="27"/>
        <v/>
      </c>
      <c r="R444" s="102" t="str">
        <f t="shared" si="30"/>
        <v/>
      </c>
      <c r="S444" s="254" t="str">
        <f t="shared" si="28"/>
        <v/>
      </c>
      <c r="T444" s="83"/>
      <c r="U444" s="254" t="str">
        <f t="shared" si="29"/>
        <v/>
      </c>
      <c r="V444" s="255"/>
      <c r="W444" s="78"/>
      <c r="X444" s="78"/>
      <c r="Y444" s="391"/>
      <c r="Z444" s="369"/>
      <c r="AA444" s="90"/>
    </row>
    <row r="445" spans="4:27" ht="20.100000000000001" customHeight="1" x14ac:dyDescent="0.2">
      <c r="D445" s="392"/>
      <c r="E445" s="78"/>
      <c r="F445" s="393"/>
      <c r="G445" s="370"/>
      <c r="H445" s="79"/>
      <c r="I445" s="107"/>
      <c r="J445" s="80"/>
      <c r="K445" s="81"/>
      <c r="L445" s="394"/>
      <c r="M445" s="78"/>
      <c r="N445" s="78"/>
      <c r="O445" s="78"/>
      <c r="P445" s="78"/>
      <c r="Q445" s="371" t="str">
        <f t="shared" si="27"/>
        <v/>
      </c>
      <c r="R445" s="102" t="str">
        <f t="shared" si="30"/>
        <v/>
      </c>
      <c r="S445" s="254" t="str">
        <f t="shared" si="28"/>
        <v/>
      </c>
      <c r="T445" s="83"/>
      <c r="U445" s="254" t="str">
        <f t="shared" si="29"/>
        <v/>
      </c>
      <c r="V445" s="255"/>
      <c r="W445" s="78"/>
      <c r="X445" s="78"/>
      <c r="Y445" s="391"/>
      <c r="Z445" s="369"/>
      <c r="AA445" s="90"/>
    </row>
    <row r="446" spans="4:27" ht="20.100000000000001" customHeight="1" x14ac:dyDescent="0.2">
      <c r="D446" s="392"/>
      <c r="E446" s="78"/>
      <c r="F446" s="393"/>
      <c r="G446" s="370"/>
      <c r="H446" s="79"/>
      <c r="I446" s="107"/>
      <c r="J446" s="80"/>
      <c r="K446" s="81"/>
      <c r="L446" s="394"/>
      <c r="M446" s="78"/>
      <c r="N446" s="78"/>
      <c r="O446" s="78"/>
      <c r="P446" s="78"/>
      <c r="Q446" s="371" t="str">
        <f t="shared" si="27"/>
        <v/>
      </c>
      <c r="R446" s="102" t="str">
        <f t="shared" si="30"/>
        <v/>
      </c>
      <c r="S446" s="254" t="str">
        <f t="shared" si="28"/>
        <v/>
      </c>
      <c r="T446" s="83"/>
      <c r="U446" s="254" t="str">
        <f t="shared" si="29"/>
        <v/>
      </c>
      <c r="V446" s="255"/>
      <c r="W446" s="78"/>
      <c r="X446" s="78"/>
      <c r="Y446" s="391"/>
      <c r="Z446" s="369"/>
      <c r="AA446" s="90"/>
    </row>
    <row r="447" spans="4:27" ht="20.100000000000001" customHeight="1" x14ac:dyDescent="0.2">
      <c r="D447" s="392"/>
      <c r="E447" s="78"/>
      <c r="F447" s="393"/>
      <c r="G447" s="370"/>
      <c r="H447" s="79"/>
      <c r="I447" s="107"/>
      <c r="J447" s="80"/>
      <c r="K447" s="81"/>
      <c r="L447" s="394"/>
      <c r="M447" s="78"/>
      <c r="N447" s="78"/>
      <c r="O447" s="78"/>
      <c r="P447" s="78"/>
      <c r="Q447" s="371" t="str">
        <f t="shared" si="27"/>
        <v/>
      </c>
      <c r="R447" s="102" t="str">
        <f t="shared" si="30"/>
        <v/>
      </c>
      <c r="S447" s="254" t="str">
        <f t="shared" si="28"/>
        <v/>
      </c>
      <c r="T447" s="83"/>
      <c r="U447" s="254" t="str">
        <f t="shared" si="29"/>
        <v/>
      </c>
      <c r="V447" s="255"/>
      <c r="W447" s="78"/>
      <c r="X447" s="78"/>
      <c r="Y447" s="391"/>
      <c r="Z447" s="369"/>
      <c r="AA447" s="90"/>
    </row>
    <row r="448" spans="4:27" ht="20.100000000000001" customHeight="1" x14ac:dyDescent="0.2">
      <c r="D448" s="392"/>
      <c r="E448" s="78"/>
      <c r="F448" s="393"/>
      <c r="G448" s="370"/>
      <c r="H448" s="79"/>
      <c r="I448" s="107"/>
      <c r="J448" s="80"/>
      <c r="K448" s="81"/>
      <c r="L448" s="394"/>
      <c r="M448" s="78"/>
      <c r="N448" s="78"/>
      <c r="O448" s="78"/>
      <c r="P448" s="78"/>
      <c r="Q448" s="371" t="str">
        <f t="shared" si="27"/>
        <v/>
      </c>
      <c r="R448" s="102" t="str">
        <f t="shared" si="30"/>
        <v/>
      </c>
      <c r="S448" s="254" t="str">
        <f t="shared" si="28"/>
        <v/>
      </c>
      <c r="T448" s="83"/>
      <c r="U448" s="254" t="str">
        <f t="shared" si="29"/>
        <v/>
      </c>
      <c r="V448" s="255"/>
      <c r="W448" s="78"/>
      <c r="X448" s="78"/>
      <c r="Y448" s="391"/>
      <c r="Z448" s="369"/>
      <c r="AA448" s="90"/>
    </row>
    <row r="449" spans="4:27" ht="20.100000000000001" customHeight="1" x14ac:dyDescent="0.2">
      <c r="D449" s="392"/>
      <c r="E449" s="78"/>
      <c r="F449" s="393"/>
      <c r="G449" s="370"/>
      <c r="H449" s="79"/>
      <c r="I449" s="107"/>
      <c r="J449" s="80"/>
      <c r="K449" s="81"/>
      <c r="L449" s="394"/>
      <c r="M449" s="78"/>
      <c r="N449" s="78"/>
      <c r="O449" s="78"/>
      <c r="P449" s="78"/>
      <c r="Q449" s="371" t="str">
        <f t="shared" si="27"/>
        <v/>
      </c>
      <c r="R449" s="102" t="str">
        <f t="shared" si="30"/>
        <v/>
      </c>
      <c r="S449" s="254" t="str">
        <f t="shared" si="28"/>
        <v/>
      </c>
      <c r="T449" s="83"/>
      <c r="U449" s="254" t="str">
        <f t="shared" si="29"/>
        <v/>
      </c>
      <c r="V449" s="255"/>
      <c r="W449" s="78"/>
      <c r="X449" s="78"/>
      <c r="Y449" s="391"/>
      <c r="Z449" s="369"/>
      <c r="AA449" s="90"/>
    </row>
    <row r="450" spans="4:27" ht="20.100000000000001" customHeight="1" x14ac:dyDescent="0.2">
      <c r="D450" s="392"/>
      <c r="E450" s="78"/>
      <c r="F450" s="393"/>
      <c r="G450" s="370"/>
      <c r="H450" s="79"/>
      <c r="I450" s="107"/>
      <c r="J450" s="80"/>
      <c r="K450" s="81"/>
      <c r="L450" s="394"/>
      <c r="M450" s="78"/>
      <c r="N450" s="78"/>
      <c r="O450" s="78"/>
      <c r="P450" s="78"/>
      <c r="Q450" s="371" t="str">
        <f t="shared" si="27"/>
        <v/>
      </c>
      <c r="R450" s="102" t="str">
        <f t="shared" si="30"/>
        <v/>
      </c>
      <c r="S450" s="254" t="str">
        <f t="shared" si="28"/>
        <v/>
      </c>
      <c r="T450" s="83"/>
      <c r="U450" s="254" t="str">
        <f t="shared" si="29"/>
        <v/>
      </c>
      <c r="V450" s="255"/>
      <c r="W450" s="78"/>
      <c r="X450" s="78"/>
      <c r="Y450" s="391"/>
      <c r="Z450" s="369"/>
      <c r="AA450" s="90"/>
    </row>
    <row r="451" spans="4:27" ht="20.100000000000001" customHeight="1" x14ac:dyDescent="0.2">
      <c r="D451" s="392"/>
      <c r="E451" s="78"/>
      <c r="F451" s="393"/>
      <c r="G451" s="370"/>
      <c r="H451" s="79"/>
      <c r="I451" s="107"/>
      <c r="J451" s="80"/>
      <c r="K451" s="81"/>
      <c r="L451" s="394"/>
      <c r="M451" s="78"/>
      <c r="N451" s="78"/>
      <c r="O451" s="78"/>
      <c r="P451" s="78"/>
      <c r="Q451" s="371" t="str">
        <f t="shared" si="27"/>
        <v/>
      </c>
      <c r="R451" s="102" t="str">
        <f t="shared" si="30"/>
        <v/>
      </c>
      <c r="S451" s="254" t="str">
        <f t="shared" si="28"/>
        <v/>
      </c>
      <c r="T451" s="83"/>
      <c r="U451" s="254" t="str">
        <f t="shared" si="29"/>
        <v/>
      </c>
      <c r="V451" s="255"/>
      <c r="W451" s="78"/>
      <c r="X451" s="78"/>
      <c r="Y451" s="391"/>
      <c r="Z451" s="369"/>
      <c r="AA451" s="90"/>
    </row>
    <row r="452" spans="4:27" ht="20.100000000000001" customHeight="1" x14ac:dyDescent="0.2">
      <c r="D452" s="392"/>
      <c r="E452" s="78"/>
      <c r="F452" s="393"/>
      <c r="G452" s="370"/>
      <c r="H452" s="79"/>
      <c r="I452" s="107"/>
      <c r="J452" s="80"/>
      <c r="K452" s="81"/>
      <c r="L452" s="394"/>
      <c r="M452" s="78"/>
      <c r="N452" s="78"/>
      <c r="O452" s="78"/>
      <c r="P452" s="78"/>
      <c r="Q452" s="371" t="str">
        <f t="shared" si="27"/>
        <v/>
      </c>
      <c r="R452" s="102" t="str">
        <f t="shared" si="30"/>
        <v/>
      </c>
      <c r="S452" s="254" t="str">
        <f t="shared" si="28"/>
        <v/>
      </c>
      <c r="T452" s="83"/>
      <c r="U452" s="254" t="str">
        <f t="shared" si="29"/>
        <v/>
      </c>
      <c r="V452" s="255"/>
      <c r="W452" s="78"/>
      <c r="X452" s="78"/>
      <c r="Y452" s="391"/>
      <c r="Z452" s="369"/>
      <c r="AA452" s="90"/>
    </row>
    <row r="453" spans="4:27" ht="20.100000000000001" customHeight="1" x14ac:dyDescent="0.2">
      <c r="D453" s="392"/>
      <c r="E453" s="78"/>
      <c r="F453" s="393"/>
      <c r="G453" s="370"/>
      <c r="H453" s="79"/>
      <c r="I453" s="107"/>
      <c r="J453" s="80"/>
      <c r="K453" s="81"/>
      <c r="L453" s="394"/>
      <c r="M453" s="78"/>
      <c r="N453" s="78"/>
      <c r="O453" s="78"/>
      <c r="P453" s="78"/>
      <c r="Q453" s="371" t="str">
        <f t="shared" si="27"/>
        <v/>
      </c>
      <c r="R453" s="102" t="str">
        <f t="shared" si="30"/>
        <v/>
      </c>
      <c r="S453" s="254" t="str">
        <f t="shared" si="28"/>
        <v/>
      </c>
      <c r="T453" s="83"/>
      <c r="U453" s="254" t="str">
        <f t="shared" si="29"/>
        <v/>
      </c>
      <c r="V453" s="255"/>
      <c r="W453" s="78"/>
      <c r="X453" s="78"/>
      <c r="Y453" s="391"/>
      <c r="Z453" s="369"/>
      <c r="AA453" s="90"/>
    </row>
    <row r="454" spans="4:27" ht="20.100000000000001" customHeight="1" x14ac:dyDescent="0.2">
      <c r="D454" s="392"/>
      <c r="E454" s="78"/>
      <c r="F454" s="393"/>
      <c r="G454" s="370"/>
      <c r="H454" s="79"/>
      <c r="I454" s="107"/>
      <c r="J454" s="80"/>
      <c r="K454" s="81"/>
      <c r="L454" s="394"/>
      <c r="M454" s="78"/>
      <c r="N454" s="78"/>
      <c r="O454" s="78"/>
      <c r="P454" s="78"/>
      <c r="Q454" s="371" t="str">
        <f t="shared" si="27"/>
        <v/>
      </c>
      <c r="R454" s="102" t="str">
        <f t="shared" si="30"/>
        <v/>
      </c>
      <c r="S454" s="254" t="str">
        <f t="shared" si="28"/>
        <v/>
      </c>
      <c r="T454" s="83"/>
      <c r="U454" s="254" t="str">
        <f t="shared" si="29"/>
        <v/>
      </c>
      <c r="V454" s="255"/>
      <c r="W454" s="78"/>
      <c r="X454" s="78"/>
      <c r="Y454" s="391"/>
      <c r="Z454" s="369"/>
      <c r="AA454" s="90"/>
    </row>
    <row r="455" spans="4:27" ht="20.100000000000001" customHeight="1" x14ac:dyDescent="0.2">
      <c r="D455" s="392"/>
      <c r="E455" s="78"/>
      <c r="F455" s="393"/>
      <c r="G455" s="370"/>
      <c r="H455" s="79"/>
      <c r="I455" s="107"/>
      <c r="J455" s="80"/>
      <c r="K455" s="81"/>
      <c r="L455" s="394"/>
      <c r="M455" s="78"/>
      <c r="N455" s="78"/>
      <c r="O455" s="78"/>
      <c r="P455" s="78"/>
      <c r="Q455" s="371" t="str">
        <f t="shared" si="27"/>
        <v/>
      </c>
      <c r="R455" s="102" t="str">
        <f t="shared" si="30"/>
        <v/>
      </c>
      <c r="S455" s="254" t="str">
        <f t="shared" si="28"/>
        <v/>
      </c>
      <c r="T455" s="83"/>
      <c r="U455" s="254" t="str">
        <f t="shared" si="29"/>
        <v/>
      </c>
      <c r="V455" s="255"/>
      <c r="W455" s="78"/>
      <c r="X455" s="78"/>
      <c r="Y455" s="391"/>
      <c r="Z455" s="369"/>
      <c r="AA455" s="90"/>
    </row>
    <row r="456" spans="4:27" ht="20.100000000000001" customHeight="1" x14ac:dyDescent="0.2">
      <c r="D456" s="392"/>
      <c r="E456" s="78"/>
      <c r="F456" s="393"/>
      <c r="G456" s="370"/>
      <c r="H456" s="79"/>
      <c r="I456" s="107"/>
      <c r="J456" s="80"/>
      <c r="K456" s="81"/>
      <c r="L456" s="394"/>
      <c r="M456" s="78"/>
      <c r="N456" s="78"/>
      <c r="O456" s="78"/>
      <c r="P456" s="78"/>
      <c r="Q456" s="371" t="str">
        <f t="shared" si="27"/>
        <v/>
      </c>
      <c r="R456" s="102" t="str">
        <f t="shared" si="30"/>
        <v/>
      </c>
      <c r="S456" s="254" t="str">
        <f t="shared" si="28"/>
        <v/>
      </c>
      <c r="T456" s="83"/>
      <c r="U456" s="254" t="str">
        <f t="shared" si="29"/>
        <v/>
      </c>
      <c r="V456" s="255"/>
      <c r="W456" s="78"/>
      <c r="X456" s="78"/>
      <c r="Y456" s="391"/>
      <c r="Z456" s="369"/>
      <c r="AA456" s="90"/>
    </row>
    <row r="457" spans="4:27" ht="20.100000000000001" customHeight="1" x14ac:dyDescent="0.2">
      <c r="D457" s="392"/>
      <c r="E457" s="78"/>
      <c r="F457" s="393"/>
      <c r="G457" s="370"/>
      <c r="H457" s="79"/>
      <c r="I457" s="107"/>
      <c r="J457" s="80"/>
      <c r="K457" s="81"/>
      <c r="L457" s="394"/>
      <c r="M457" s="78"/>
      <c r="N457" s="78"/>
      <c r="O457" s="78"/>
      <c r="P457" s="78"/>
      <c r="Q457" s="371" t="str">
        <f t="shared" si="27"/>
        <v/>
      </c>
      <c r="R457" s="102" t="str">
        <f t="shared" si="30"/>
        <v/>
      </c>
      <c r="S457" s="254" t="str">
        <f t="shared" si="28"/>
        <v/>
      </c>
      <c r="T457" s="83"/>
      <c r="U457" s="254" t="str">
        <f t="shared" si="29"/>
        <v/>
      </c>
      <c r="V457" s="255"/>
      <c r="W457" s="78"/>
      <c r="X457" s="78"/>
      <c r="Y457" s="391"/>
      <c r="Z457" s="369"/>
      <c r="AA457" s="90"/>
    </row>
    <row r="458" spans="4:27" ht="20.100000000000001" customHeight="1" x14ac:dyDescent="0.2">
      <c r="D458" s="392"/>
      <c r="E458" s="78"/>
      <c r="F458" s="393"/>
      <c r="G458" s="370"/>
      <c r="H458" s="79"/>
      <c r="I458" s="107"/>
      <c r="J458" s="80"/>
      <c r="K458" s="81"/>
      <c r="L458" s="394"/>
      <c r="M458" s="78"/>
      <c r="N458" s="78"/>
      <c r="O458" s="78"/>
      <c r="P458" s="78"/>
      <c r="Q458" s="371" t="str">
        <f t="shared" si="27"/>
        <v/>
      </c>
      <c r="R458" s="102" t="str">
        <f t="shared" si="30"/>
        <v/>
      </c>
      <c r="S458" s="254" t="str">
        <f t="shared" si="28"/>
        <v/>
      </c>
      <c r="T458" s="83"/>
      <c r="U458" s="254" t="str">
        <f t="shared" si="29"/>
        <v/>
      </c>
      <c r="V458" s="255"/>
      <c r="W458" s="78"/>
      <c r="X458" s="78"/>
      <c r="Y458" s="391"/>
      <c r="Z458" s="369"/>
      <c r="AA458" s="90"/>
    </row>
    <row r="459" spans="4:27" ht="20.100000000000001" customHeight="1" x14ac:dyDescent="0.2">
      <c r="D459" s="392"/>
      <c r="E459" s="78"/>
      <c r="F459" s="393"/>
      <c r="G459" s="370"/>
      <c r="H459" s="79"/>
      <c r="I459" s="107"/>
      <c r="J459" s="80"/>
      <c r="K459" s="81"/>
      <c r="L459" s="394"/>
      <c r="M459" s="78"/>
      <c r="N459" s="78"/>
      <c r="O459" s="78"/>
      <c r="P459" s="78"/>
      <c r="Q459" s="371" t="str">
        <f t="shared" si="27"/>
        <v/>
      </c>
      <c r="R459" s="102" t="str">
        <f t="shared" si="30"/>
        <v/>
      </c>
      <c r="S459" s="254" t="str">
        <f t="shared" si="28"/>
        <v/>
      </c>
      <c r="T459" s="83"/>
      <c r="U459" s="254" t="str">
        <f t="shared" si="29"/>
        <v/>
      </c>
      <c r="V459" s="255"/>
      <c r="W459" s="78"/>
      <c r="X459" s="78"/>
      <c r="Y459" s="391"/>
      <c r="Z459" s="369"/>
      <c r="AA459" s="90"/>
    </row>
    <row r="460" spans="4:27" ht="20.100000000000001" customHeight="1" x14ac:dyDescent="0.2">
      <c r="D460" s="392"/>
      <c r="E460" s="78"/>
      <c r="F460" s="393"/>
      <c r="G460" s="370"/>
      <c r="H460" s="79"/>
      <c r="I460" s="107"/>
      <c r="J460" s="80"/>
      <c r="K460" s="81"/>
      <c r="L460" s="394"/>
      <c r="M460" s="78"/>
      <c r="N460" s="78"/>
      <c r="O460" s="78"/>
      <c r="P460" s="78"/>
      <c r="Q460" s="371" t="str">
        <f t="shared" si="27"/>
        <v/>
      </c>
      <c r="R460" s="102" t="str">
        <f t="shared" si="30"/>
        <v/>
      </c>
      <c r="S460" s="254" t="str">
        <f t="shared" si="28"/>
        <v/>
      </c>
      <c r="T460" s="83"/>
      <c r="U460" s="254" t="str">
        <f t="shared" si="29"/>
        <v/>
      </c>
      <c r="V460" s="255"/>
      <c r="W460" s="78"/>
      <c r="X460" s="78"/>
      <c r="Y460" s="391"/>
      <c r="Z460" s="369"/>
      <c r="AA460" s="90"/>
    </row>
    <row r="461" spans="4:27" ht="20.100000000000001" customHeight="1" x14ac:dyDescent="0.2">
      <c r="D461" s="392"/>
      <c r="E461" s="78"/>
      <c r="F461" s="393"/>
      <c r="G461" s="370"/>
      <c r="H461" s="79"/>
      <c r="I461" s="107"/>
      <c r="J461" s="80"/>
      <c r="K461" s="81"/>
      <c r="L461" s="394"/>
      <c r="M461" s="78"/>
      <c r="N461" s="78"/>
      <c r="O461" s="78"/>
      <c r="P461" s="78"/>
      <c r="Q461" s="371" t="str">
        <f t="shared" si="27"/>
        <v/>
      </c>
      <c r="R461" s="102" t="str">
        <f t="shared" si="30"/>
        <v/>
      </c>
      <c r="S461" s="254" t="str">
        <f t="shared" si="28"/>
        <v/>
      </c>
      <c r="T461" s="83"/>
      <c r="U461" s="254" t="str">
        <f t="shared" si="29"/>
        <v/>
      </c>
      <c r="V461" s="255"/>
      <c r="W461" s="78"/>
      <c r="X461" s="78"/>
      <c r="Y461" s="391"/>
      <c r="Z461" s="369"/>
      <c r="AA461" s="90"/>
    </row>
    <row r="462" spans="4:27" ht="20.100000000000001" customHeight="1" x14ac:dyDescent="0.2">
      <c r="D462" s="392"/>
      <c r="E462" s="78"/>
      <c r="F462" s="393"/>
      <c r="G462" s="370"/>
      <c r="H462" s="79"/>
      <c r="I462" s="107"/>
      <c r="J462" s="80"/>
      <c r="K462" s="81"/>
      <c r="L462" s="394"/>
      <c r="M462" s="78"/>
      <c r="N462" s="78"/>
      <c r="O462" s="78"/>
      <c r="P462" s="78"/>
      <c r="Q462" s="371" t="str">
        <f t="shared" si="27"/>
        <v/>
      </c>
      <c r="R462" s="102" t="str">
        <f t="shared" si="30"/>
        <v/>
      </c>
      <c r="S462" s="254" t="str">
        <f t="shared" si="28"/>
        <v/>
      </c>
      <c r="T462" s="83"/>
      <c r="U462" s="254" t="str">
        <f t="shared" si="29"/>
        <v/>
      </c>
      <c r="V462" s="255"/>
      <c r="W462" s="78"/>
      <c r="X462" s="78"/>
      <c r="Y462" s="391"/>
      <c r="Z462" s="369"/>
      <c r="AA462" s="90"/>
    </row>
    <row r="463" spans="4:27" ht="20.100000000000001" customHeight="1" x14ac:dyDescent="0.2">
      <c r="D463" s="392"/>
      <c r="E463" s="78"/>
      <c r="F463" s="393"/>
      <c r="G463" s="370"/>
      <c r="H463" s="79"/>
      <c r="I463" s="107"/>
      <c r="J463" s="80"/>
      <c r="K463" s="81"/>
      <c r="L463" s="394"/>
      <c r="M463" s="78"/>
      <c r="N463" s="78"/>
      <c r="O463" s="78"/>
      <c r="P463" s="78"/>
      <c r="Q463" s="371" t="str">
        <f t="shared" si="27"/>
        <v/>
      </c>
      <c r="R463" s="102" t="str">
        <f t="shared" si="30"/>
        <v/>
      </c>
      <c r="S463" s="254" t="str">
        <f t="shared" si="28"/>
        <v/>
      </c>
      <c r="T463" s="83"/>
      <c r="U463" s="254" t="str">
        <f t="shared" si="29"/>
        <v/>
      </c>
      <c r="V463" s="255"/>
      <c r="W463" s="78"/>
      <c r="X463" s="78"/>
      <c r="Y463" s="391"/>
      <c r="Z463" s="369"/>
      <c r="AA463" s="90"/>
    </row>
    <row r="464" spans="4:27" ht="20.100000000000001" customHeight="1" x14ac:dyDescent="0.2">
      <c r="D464" s="392"/>
      <c r="E464" s="78"/>
      <c r="F464" s="393"/>
      <c r="G464" s="370"/>
      <c r="H464" s="79"/>
      <c r="I464" s="107"/>
      <c r="J464" s="80"/>
      <c r="K464" s="81"/>
      <c r="L464" s="394"/>
      <c r="M464" s="78"/>
      <c r="N464" s="78"/>
      <c r="O464" s="78"/>
      <c r="P464" s="78"/>
      <c r="Q464" s="371" t="str">
        <f t="shared" si="27"/>
        <v/>
      </c>
      <c r="R464" s="102" t="str">
        <f t="shared" si="30"/>
        <v/>
      </c>
      <c r="S464" s="254" t="str">
        <f t="shared" si="28"/>
        <v/>
      </c>
      <c r="T464" s="83"/>
      <c r="U464" s="254" t="str">
        <f t="shared" si="29"/>
        <v/>
      </c>
      <c r="V464" s="255"/>
      <c r="W464" s="78"/>
      <c r="X464" s="78"/>
      <c r="Y464" s="391"/>
      <c r="Z464" s="369"/>
      <c r="AA464" s="90"/>
    </row>
    <row r="465" spans="4:27" ht="20.100000000000001" customHeight="1" x14ac:dyDescent="0.2">
      <c r="D465" s="392"/>
      <c r="E465" s="78"/>
      <c r="F465" s="393"/>
      <c r="G465" s="370"/>
      <c r="H465" s="79"/>
      <c r="I465" s="107"/>
      <c r="J465" s="80"/>
      <c r="K465" s="81"/>
      <c r="L465" s="394"/>
      <c r="M465" s="78"/>
      <c r="N465" s="78"/>
      <c r="O465" s="78"/>
      <c r="P465" s="78"/>
      <c r="Q465" s="371" t="str">
        <f t="shared" si="27"/>
        <v/>
      </c>
      <c r="R465" s="102" t="str">
        <f t="shared" si="30"/>
        <v/>
      </c>
      <c r="S465" s="254" t="str">
        <f t="shared" si="28"/>
        <v/>
      </c>
      <c r="T465" s="83"/>
      <c r="U465" s="254" t="str">
        <f t="shared" si="29"/>
        <v/>
      </c>
      <c r="V465" s="255"/>
      <c r="W465" s="78"/>
      <c r="X465" s="78"/>
      <c r="Y465" s="391"/>
      <c r="Z465" s="369"/>
      <c r="AA465" s="90"/>
    </row>
    <row r="466" spans="4:27" ht="20.100000000000001" customHeight="1" x14ac:dyDescent="0.2">
      <c r="D466" s="392"/>
      <c r="E466" s="78"/>
      <c r="F466" s="393"/>
      <c r="G466" s="370"/>
      <c r="H466" s="79"/>
      <c r="I466" s="107"/>
      <c r="J466" s="80"/>
      <c r="K466" s="81"/>
      <c r="L466" s="394"/>
      <c r="M466" s="78"/>
      <c r="N466" s="78"/>
      <c r="O466" s="78"/>
      <c r="P466" s="78"/>
      <c r="Q466" s="371" t="str">
        <f t="shared" si="27"/>
        <v/>
      </c>
      <c r="R466" s="102" t="str">
        <f t="shared" si="30"/>
        <v/>
      </c>
      <c r="S466" s="254" t="str">
        <f t="shared" si="28"/>
        <v/>
      </c>
      <c r="T466" s="83"/>
      <c r="U466" s="254" t="str">
        <f t="shared" si="29"/>
        <v/>
      </c>
      <c r="V466" s="255"/>
      <c r="W466" s="78"/>
      <c r="X466" s="78"/>
      <c r="Y466" s="391"/>
      <c r="Z466" s="369"/>
      <c r="AA466" s="90"/>
    </row>
    <row r="467" spans="4:27" ht="20.100000000000001" customHeight="1" x14ac:dyDescent="0.2">
      <c r="D467" s="392"/>
      <c r="E467" s="78"/>
      <c r="F467" s="393"/>
      <c r="G467" s="370"/>
      <c r="H467" s="79"/>
      <c r="I467" s="107"/>
      <c r="J467" s="80"/>
      <c r="K467" s="81"/>
      <c r="L467" s="394"/>
      <c r="M467" s="78"/>
      <c r="N467" s="78"/>
      <c r="O467" s="78"/>
      <c r="P467" s="78"/>
      <c r="Q467" s="371" t="str">
        <f t="shared" si="27"/>
        <v/>
      </c>
      <c r="R467" s="102" t="str">
        <f t="shared" si="30"/>
        <v/>
      </c>
      <c r="S467" s="254" t="str">
        <f t="shared" si="28"/>
        <v/>
      </c>
      <c r="T467" s="83"/>
      <c r="U467" s="254" t="str">
        <f t="shared" si="29"/>
        <v/>
      </c>
      <c r="V467" s="255"/>
      <c r="W467" s="78"/>
      <c r="X467" s="78"/>
      <c r="Y467" s="391"/>
      <c r="Z467" s="369"/>
      <c r="AA467" s="90"/>
    </row>
    <row r="468" spans="4:27" ht="20.100000000000001" customHeight="1" x14ac:dyDescent="0.2">
      <c r="D468" s="392"/>
      <c r="E468" s="78"/>
      <c r="F468" s="393"/>
      <c r="G468" s="370"/>
      <c r="H468" s="79"/>
      <c r="I468" s="107"/>
      <c r="J468" s="80"/>
      <c r="K468" s="81"/>
      <c r="L468" s="394"/>
      <c r="M468" s="78"/>
      <c r="N468" s="78"/>
      <c r="O468" s="78"/>
      <c r="P468" s="78"/>
      <c r="Q468" s="371" t="str">
        <f t="shared" si="27"/>
        <v/>
      </c>
      <c r="R468" s="102" t="str">
        <f t="shared" si="30"/>
        <v/>
      </c>
      <c r="S468" s="254" t="str">
        <f t="shared" si="28"/>
        <v/>
      </c>
      <c r="T468" s="83"/>
      <c r="U468" s="254" t="str">
        <f t="shared" si="29"/>
        <v/>
      </c>
      <c r="V468" s="255"/>
      <c r="W468" s="78"/>
      <c r="X468" s="78"/>
      <c r="Y468" s="391"/>
      <c r="Z468" s="369"/>
      <c r="AA468" s="90"/>
    </row>
    <row r="469" spans="4:27" ht="20.100000000000001" customHeight="1" x14ac:dyDescent="0.2">
      <c r="D469" s="392"/>
      <c r="E469" s="78"/>
      <c r="F469" s="393"/>
      <c r="G469" s="370"/>
      <c r="H469" s="79"/>
      <c r="I469" s="107"/>
      <c r="J469" s="80"/>
      <c r="K469" s="81"/>
      <c r="L469" s="394"/>
      <c r="M469" s="78"/>
      <c r="N469" s="78"/>
      <c r="O469" s="78"/>
      <c r="P469" s="78"/>
      <c r="Q469" s="371" t="str">
        <f t="shared" si="27"/>
        <v/>
      </c>
      <c r="R469" s="102" t="str">
        <f t="shared" si="30"/>
        <v/>
      </c>
      <c r="S469" s="254" t="str">
        <f t="shared" si="28"/>
        <v/>
      </c>
      <c r="T469" s="83"/>
      <c r="U469" s="254" t="str">
        <f t="shared" si="29"/>
        <v/>
      </c>
      <c r="V469" s="255"/>
      <c r="W469" s="78"/>
      <c r="X469" s="78"/>
      <c r="Y469" s="391"/>
      <c r="Z469" s="369"/>
      <c r="AA469" s="90"/>
    </row>
    <row r="470" spans="4:27" ht="20.100000000000001" customHeight="1" x14ac:dyDescent="0.2">
      <c r="D470" s="392"/>
      <c r="E470" s="78"/>
      <c r="F470" s="393"/>
      <c r="G470" s="370"/>
      <c r="H470" s="79"/>
      <c r="I470" s="107"/>
      <c r="J470" s="80"/>
      <c r="K470" s="81"/>
      <c r="L470" s="394"/>
      <c r="M470" s="78"/>
      <c r="N470" s="78"/>
      <c r="O470" s="78"/>
      <c r="P470" s="78"/>
      <c r="Q470" s="371" t="str">
        <f t="shared" si="27"/>
        <v/>
      </c>
      <c r="R470" s="102" t="str">
        <f t="shared" si="30"/>
        <v/>
      </c>
      <c r="S470" s="254" t="str">
        <f t="shared" si="28"/>
        <v/>
      </c>
      <c r="T470" s="83"/>
      <c r="U470" s="254" t="str">
        <f t="shared" si="29"/>
        <v/>
      </c>
      <c r="V470" s="255"/>
      <c r="W470" s="78"/>
      <c r="X470" s="78"/>
      <c r="Y470" s="391"/>
      <c r="Z470" s="369"/>
      <c r="AA470" s="90"/>
    </row>
    <row r="471" spans="4:27" ht="20.100000000000001" customHeight="1" x14ac:dyDescent="0.2">
      <c r="D471" s="392"/>
      <c r="E471" s="78"/>
      <c r="F471" s="393"/>
      <c r="G471" s="370"/>
      <c r="H471" s="79"/>
      <c r="I471" s="107"/>
      <c r="J471" s="80"/>
      <c r="K471" s="81"/>
      <c r="L471" s="394"/>
      <c r="M471" s="78"/>
      <c r="N471" s="78"/>
      <c r="O471" s="78"/>
      <c r="P471" s="78"/>
      <c r="Q471" s="371" t="str">
        <f t="shared" si="27"/>
        <v/>
      </c>
      <c r="R471" s="102" t="str">
        <f t="shared" si="30"/>
        <v/>
      </c>
      <c r="S471" s="254" t="str">
        <f t="shared" si="28"/>
        <v/>
      </c>
      <c r="T471" s="83"/>
      <c r="U471" s="254" t="str">
        <f t="shared" si="29"/>
        <v/>
      </c>
      <c r="V471" s="255"/>
      <c r="W471" s="78"/>
      <c r="X471" s="78"/>
      <c r="Y471" s="391"/>
      <c r="Z471" s="369"/>
      <c r="AA471" s="90"/>
    </row>
    <row r="472" spans="4:27" ht="20.100000000000001" customHeight="1" x14ac:dyDescent="0.2">
      <c r="D472" s="392"/>
      <c r="E472" s="78"/>
      <c r="F472" s="393"/>
      <c r="G472" s="370"/>
      <c r="H472" s="79"/>
      <c r="I472" s="107"/>
      <c r="J472" s="80"/>
      <c r="K472" s="81"/>
      <c r="L472" s="394"/>
      <c r="M472" s="78"/>
      <c r="N472" s="78"/>
      <c r="O472" s="78"/>
      <c r="P472" s="78"/>
      <c r="Q472" s="371" t="str">
        <f t="shared" si="27"/>
        <v/>
      </c>
      <c r="R472" s="102" t="str">
        <f t="shared" si="30"/>
        <v/>
      </c>
      <c r="S472" s="254" t="str">
        <f t="shared" si="28"/>
        <v/>
      </c>
      <c r="T472" s="83"/>
      <c r="U472" s="254" t="str">
        <f t="shared" si="29"/>
        <v/>
      </c>
      <c r="V472" s="255"/>
      <c r="W472" s="78"/>
      <c r="X472" s="78"/>
      <c r="Y472" s="391"/>
      <c r="Z472" s="369"/>
      <c r="AA472" s="90"/>
    </row>
    <row r="473" spans="4:27" ht="20.100000000000001" customHeight="1" x14ac:dyDescent="0.2">
      <c r="D473" s="392"/>
      <c r="E473" s="78"/>
      <c r="F473" s="393"/>
      <c r="G473" s="370"/>
      <c r="H473" s="79"/>
      <c r="I473" s="107"/>
      <c r="J473" s="80"/>
      <c r="K473" s="81"/>
      <c r="L473" s="394"/>
      <c r="M473" s="78"/>
      <c r="N473" s="78"/>
      <c r="O473" s="78"/>
      <c r="P473" s="78"/>
      <c r="Q473" s="371" t="str">
        <f t="shared" si="27"/>
        <v/>
      </c>
      <c r="R473" s="102" t="str">
        <f t="shared" si="30"/>
        <v/>
      </c>
      <c r="S473" s="254" t="str">
        <f t="shared" si="28"/>
        <v/>
      </c>
      <c r="T473" s="83"/>
      <c r="U473" s="254" t="str">
        <f t="shared" si="29"/>
        <v/>
      </c>
      <c r="V473" s="255"/>
      <c r="W473" s="78"/>
      <c r="X473" s="78"/>
      <c r="Y473" s="391"/>
      <c r="Z473" s="369"/>
      <c r="AA473" s="90"/>
    </row>
    <row r="474" spans="4:27" ht="20.100000000000001" customHeight="1" x14ac:dyDescent="0.2">
      <c r="D474" s="392"/>
      <c r="E474" s="78"/>
      <c r="F474" s="393"/>
      <c r="G474" s="370"/>
      <c r="H474" s="79"/>
      <c r="I474" s="107"/>
      <c r="J474" s="80"/>
      <c r="K474" s="81"/>
      <c r="L474" s="394"/>
      <c r="M474" s="78"/>
      <c r="N474" s="78"/>
      <c r="O474" s="78"/>
      <c r="P474" s="78"/>
      <c r="Q474" s="371" t="str">
        <f t="shared" si="27"/>
        <v/>
      </c>
      <c r="R474" s="102" t="str">
        <f t="shared" si="30"/>
        <v/>
      </c>
      <c r="S474" s="254" t="str">
        <f t="shared" si="28"/>
        <v/>
      </c>
      <c r="T474" s="83"/>
      <c r="U474" s="254" t="str">
        <f t="shared" si="29"/>
        <v/>
      </c>
      <c r="V474" s="255"/>
      <c r="W474" s="78"/>
      <c r="X474" s="78"/>
      <c r="Y474" s="391"/>
      <c r="Z474" s="369"/>
      <c r="AA474" s="90"/>
    </row>
    <row r="475" spans="4:27" ht="20.100000000000001" customHeight="1" x14ac:dyDescent="0.2">
      <c r="D475" s="392"/>
      <c r="E475" s="78"/>
      <c r="F475" s="393"/>
      <c r="G475" s="370"/>
      <c r="H475" s="79"/>
      <c r="I475" s="107"/>
      <c r="J475" s="80"/>
      <c r="K475" s="81"/>
      <c r="L475" s="394"/>
      <c r="M475" s="78"/>
      <c r="N475" s="78"/>
      <c r="O475" s="78"/>
      <c r="P475" s="78"/>
      <c r="Q475" s="371" t="str">
        <f t="shared" si="27"/>
        <v/>
      </c>
      <c r="R475" s="102" t="str">
        <f t="shared" si="30"/>
        <v/>
      </c>
      <c r="S475" s="254" t="str">
        <f t="shared" si="28"/>
        <v/>
      </c>
      <c r="T475" s="83"/>
      <c r="U475" s="254" t="str">
        <f t="shared" si="29"/>
        <v/>
      </c>
      <c r="V475" s="255"/>
      <c r="W475" s="78"/>
      <c r="X475" s="78"/>
      <c r="Y475" s="391"/>
      <c r="Z475" s="369"/>
      <c r="AA475" s="90"/>
    </row>
    <row r="476" spans="4:27" ht="20.100000000000001" customHeight="1" x14ac:dyDescent="0.2">
      <c r="D476" s="392"/>
      <c r="E476" s="78"/>
      <c r="F476" s="393"/>
      <c r="G476" s="370"/>
      <c r="H476" s="79"/>
      <c r="I476" s="107"/>
      <c r="J476" s="80"/>
      <c r="K476" s="81"/>
      <c r="L476" s="394"/>
      <c r="M476" s="78"/>
      <c r="N476" s="78"/>
      <c r="O476" s="78"/>
      <c r="P476" s="78"/>
      <c r="Q476" s="371" t="str">
        <f t="shared" si="27"/>
        <v/>
      </c>
      <c r="R476" s="102" t="str">
        <f t="shared" si="30"/>
        <v/>
      </c>
      <c r="S476" s="254" t="str">
        <f t="shared" si="28"/>
        <v/>
      </c>
      <c r="T476" s="83"/>
      <c r="U476" s="254" t="str">
        <f t="shared" si="29"/>
        <v/>
      </c>
      <c r="V476" s="255"/>
      <c r="W476" s="78"/>
      <c r="X476" s="78"/>
      <c r="Y476" s="391"/>
      <c r="Z476" s="369"/>
      <c r="AA476" s="90"/>
    </row>
    <row r="477" spans="4:27" ht="20.100000000000001" customHeight="1" x14ac:dyDescent="0.2">
      <c r="D477" s="392"/>
      <c r="E477" s="78"/>
      <c r="F477" s="393"/>
      <c r="G477" s="370"/>
      <c r="H477" s="79"/>
      <c r="I477" s="107"/>
      <c r="J477" s="80"/>
      <c r="K477" s="81"/>
      <c r="L477" s="394"/>
      <c r="M477" s="78"/>
      <c r="N477" s="78"/>
      <c r="O477" s="78"/>
      <c r="P477" s="78"/>
      <c r="Q477" s="371" t="str">
        <f t="shared" si="27"/>
        <v/>
      </c>
      <c r="R477" s="102" t="str">
        <f t="shared" si="30"/>
        <v/>
      </c>
      <c r="S477" s="254" t="str">
        <f t="shared" si="28"/>
        <v/>
      </c>
      <c r="T477" s="83"/>
      <c r="U477" s="254" t="str">
        <f t="shared" si="29"/>
        <v/>
      </c>
      <c r="V477" s="255"/>
      <c r="W477" s="78"/>
      <c r="X477" s="78"/>
      <c r="Y477" s="391"/>
      <c r="Z477" s="369"/>
      <c r="AA477" s="90"/>
    </row>
    <row r="478" spans="4:27" ht="20.100000000000001" customHeight="1" x14ac:dyDescent="0.2">
      <c r="D478" s="392"/>
      <c r="E478" s="78"/>
      <c r="F478" s="393"/>
      <c r="G478" s="370"/>
      <c r="H478" s="79"/>
      <c r="I478" s="107"/>
      <c r="J478" s="80"/>
      <c r="K478" s="81"/>
      <c r="L478" s="394"/>
      <c r="M478" s="78"/>
      <c r="N478" s="78"/>
      <c r="O478" s="78"/>
      <c r="P478" s="78"/>
      <c r="Q478" s="371" t="str">
        <f t="shared" ref="Q478:Q541" si="31">IF(OR(I478="",I478="Trailer"),"",IF(I478&lt;&gt;"Trailer","X"))</f>
        <v/>
      </c>
      <c r="R478" s="102" t="str">
        <f t="shared" si="30"/>
        <v/>
      </c>
      <c r="S478" s="254" t="str">
        <f t="shared" ref="S478:S541" si="32">IF(AND(M478 ="NY",Q478="x"),"Required","")</f>
        <v/>
      </c>
      <c r="T478" s="83"/>
      <c r="U478" s="254" t="str">
        <f t="shared" ref="U478:U541" si="33">IF(AND(I478 ="Trailer",Q478="X"),"remove 'X' for AL","")</f>
        <v/>
      </c>
      <c r="V478" s="255"/>
      <c r="W478" s="78"/>
      <c r="X478" s="78"/>
      <c r="Y478" s="391"/>
      <c r="Z478" s="369"/>
      <c r="AA478" s="90"/>
    </row>
    <row r="479" spans="4:27" ht="20.100000000000001" customHeight="1" x14ac:dyDescent="0.2">
      <c r="D479" s="392"/>
      <c r="E479" s="78"/>
      <c r="F479" s="393"/>
      <c r="G479" s="370"/>
      <c r="H479" s="79"/>
      <c r="I479" s="107"/>
      <c r="J479" s="80"/>
      <c r="K479" s="81"/>
      <c r="L479" s="394"/>
      <c r="M479" s="78"/>
      <c r="N479" s="78"/>
      <c r="O479" s="78"/>
      <c r="P479" s="78"/>
      <c r="Q479" s="371" t="str">
        <f t="shared" si="31"/>
        <v/>
      </c>
      <c r="R479" s="102" t="str">
        <f t="shared" ref="R479:R542" si="34">IF(I479="","",IF(AND($R$16="X",I479&lt;&gt;"Equipment",I479&lt;&gt;"Dealer Plate"),"X",IF(AND($R$18="X",I479&lt;&gt;"Trailer",I479&lt;&gt;"Equipment",I479&lt;&gt;"Dealer Plate"),"X",IF(AND($R$19="X",I479&lt;&gt;"Trailer",I479&lt;&gt;"Equipment",I479&lt;&gt;"Dealer Plate",V479="Yes"),"X",IF(AND($R$20="X",I479&lt;&gt;"Equipment",I479&lt;&gt;"Dealer Plate",F479&gt;=$U$20),"X",IF(AND($R$21="X",I479&lt;&gt;"Trailer",I479&lt;&gt;"Equipment",I479&lt;&gt;"Dealer Plate",F479&gt;=$U$21),"X",""))))))</f>
        <v/>
      </c>
      <c r="S479" s="254" t="str">
        <f t="shared" si="32"/>
        <v/>
      </c>
      <c r="T479" s="83"/>
      <c r="U479" s="254" t="str">
        <f t="shared" si="33"/>
        <v/>
      </c>
      <c r="V479" s="255"/>
      <c r="W479" s="78"/>
      <c r="X479" s="78"/>
      <c r="Y479" s="391"/>
      <c r="Z479" s="369"/>
      <c r="AA479" s="90"/>
    </row>
    <row r="480" spans="4:27" ht="20.100000000000001" customHeight="1" x14ac:dyDescent="0.2">
      <c r="D480" s="392"/>
      <c r="E480" s="78"/>
      <c r="F480" s="393"/>
      <c r="G480" s="370"/>
      <c r="H480" s="79"/>
      <c r="I480" s="107"/>
      <c r="J480" s="80"/>
      <c r="K480" s="81"/>
      <c r="L480" s="394"/>
      <c r="M480" s="78"/>
      <c r="N480" s="78"/>
      <c r="O480" s="78"/>
      <c r="P480" s="78"/>
      <c r="Q480" s="371" t="str">
        <f t="shared" si="31"/>
        <v/>
      </c>
      <c r="R480" s="102" t="str">
        <f t="shared" si="34"/>
        <v/>
      </c>
      <c r="S480" s="254" t="str">
        <f t="shared" si="32"/>
        <v/>
      </c>
      <c r="T480" s="83"/>
      <c r="U480" s="254" t="str">
        <f t="shared" si="33"/>
        <v/>
      </c>
      <c r="V480" s="255"/>
      <c r="W480" s="78"/>
      <c r="X480" s="78"/>
      <c r="Y480" s="391"/>
      <c r="Z480" s="369"/>
      <c r="AA480" s="90"/>
    </row>
    <row r="481" spans="4:27" ht="20.100000000000001" customHeight="1" x14ac:dyDescent="0.2">
      <c r="D481" s="392"/>
      <c r="E481" s="78"/>
      <c r="F481" s="393"/>
      <c r="G481" s="370"/>
      <c r="H481" s="79"/>
      <c r="I481" s="107"/>
      <c r="J481" s="80"/>
      <c r="K481" s="81"/>
      <c r="L481" s="394"/>
      <c r="M481" s="78"/>
      <c r="N481" s="78"/>
      <c r="O481" s="78"/>
      <c r="P481" s="78"/>
      <c r="Q481" s="371" t="str">
        <f t="shared" si="31"/>
        <v/>
      </c>
      <c r="R481" s="102" t="str">
        <f t="shared" si="34"/>
        <v/>
      </c>
      <c r="S481" s="254" t="str">
        <f t="shared" si="32"/>
        <v/>
      </c>
      <c r="T481" s="83"/>
      <c r="U481" s="254" t="str">
        <f t="shared" si="33"/>
        <v/>
      </c>
      <c r="V481" s="255"/>
      <c r="W481" s="78"/>
      <c r="X481" s="78"/>
      <c r="Y481" s="391"/>
      <c r="Z481" s="369"/>
      <c r="AA481" s="90"/>
    </row>
    <row r="482" spans="4:27" ht="20.100000000000001" customHeight="1" x14ac:dyDescent="0.2">
      <c r="D482" s="392"/>
      <c r="E482" s="78"/>
      <c r="F482" s="393"/>
      <c r="G482" s="370"/>
      <c r="H482" s="79"/>
      <c r="I482" s="107"/>
      <c r="J482" s="80"/>
      <c r="K482" s="81"/>
      <c r="L482" s="394"/>
      <c r="M482" s="78"/>
      <c r="N482" s="78"/>
      <c r="O482" s="78"/>
      <c r="P482" s="78"/>
      <c r="Q482" s="371" t="str">
        <f t="shared" si="31"/>
        <v/>
      </c>
      <c r="R482" s="102" t="str">
        <f t="shared" si="34"/>
        <v/>
      </c>
      <c r="S482" s="254" t="str">
        <f t="shared" si="32"/>
        <v/>
      </c>
      <c r="T482" s="83"/>
      <c r="U482" s="254" t="str">
        <f t="shared" si="33"/>
        <v/>
      </c>
      <c r="V482" s="255"/>
      <c r="W482" s="78"/>
      <c r="X482" s="78"/>
      <c r="Y482" s="391"/>
      <c r="Z482" s="369"/>
      <c r="AA482" s="90"/>
    </row>
    <row r="483" spans="4:27" ht="20.100000000000001" customHeight="1" x14ac:dyDescent="0.2">
      <c r="D483" s="392"/>
      <c r="E483" s="78"/>
      <c r="F483" s="393"/>
      <c r="G483" s="370"/>
      <c r="H483" s="79"/>
      <c r="I483" s="107"/>
      <c r="J483" s="80"/>
      <c r="K483" s="81"/>
      <c r="L483" s="394"/>
      <c r="M483" s="78"/>
      <c r="N483" s="78"/>
      <c r="O483" s="78"/>
      <c r="P483" s="78"/>
      <c r="Q483" s="371" t="str">
        <f t="shared" si="31"/>
        <v/>
      </c>
      <c r="R483" s="102" t="str">
        <f t="shared" si="34"/>
        <v/>
      </c>
      <c r="S483" s="254" t="str">
        <f t="shared" si="32"/>
        <v/>
      </c>
      <c r="T483" s="83"/>
      <c r="U483" s="254" t="str">
        <f t="shared" si="33"/>
        <v/>
      </c>
      <c r="V483" s="255"/>
      <c r="W483" s="78"/>
      <c r="X483" s="78"/>
      <c r="Y483" s="391"/>
      <c r="Z483" s="369"/>
      <c r="AA483" s="90"/>
    </row>
    <row r="484" spans="4:27" ht="20.100000000000001" customHeight="1" x14ac:dyDescent="0.2">
      <c r="D484" s="392"/>
      <c r="E484" s="78"/>
      <c r="F484" s="393"/>
      <c r="G484" s="370"/>
      <c r="H484" s="79"/>
      <c r="I484" s="107"/>
      <c r="J484" s="80"/>
      <c r="K484" s="81"/>
      <c r="L484" s="394"/>
      <c r="M484" s="78"/>
      <c r="N484" s="78"/>
      <c r="O484" s="78"/>
      <c r="P484" s="78"/>
      <c r="Q484" s="371" t="str">
        <f t="shared" si="31"/>
        <v/>
      </c>
      <c r="R484" s="102" t="str">
        <f t="shared" si="34"/>
        <v/>
      </c>
      <c r="S484" s="254" t="str">
        <f t="shared" si="32"/>
        <v/>
      </c>
      <c r="T484" s="83"/>
      <c r="U484" s="254" t="str">
        <f t="shared" si="33"/>
        <v/>
      </c>
      <c r="V484" s="255"/>
      <c r="W484" s="78"/>
      <c r="X484" s="78"/>
      <c r="Y484" s="391"/>
      <c r="Z484" s="369"/>
      <c r="AA484" s="90"/>
    </row>
    <row r="485" spans="4:27" ht="20.100000000000001" customHeight="1" x14ac:dyDescent="0.2">
      <c r="D485" s="392"/>
      <c r="E485" s="78"/>
      <c r="F485" s="393"/>
      <c r="G485" s="370"/>
      <c r="H485" s="79"/>
      <c r="I485" s="107"/>
      <c r="J485" s="80"/>
      <c r="K485" s="81"/>
      <c r="L485" s="394"/>
      <c r="M485" s="78"/>
      <c r="N485" s="78"/>
      <c r="O485" s="78"/>
      <c r="P485" s="78"/>
      <c r="Q485" s="371" t="str">
        <f t="shared" si="31"/>
        <v/>
      </c>
      <c r="R485" s="102" t="str">
        <f t="shared" si="34"/>
        <v/>
      </c>
      <c r="S485" s="254" t="str">
        <f t="shared" si="32"/>
        <v/>
      </c>
      <c r="T485" s="83"/>
      <c r="U485" s="254" t="str">
        <f t="shared" si="33"/>
        <v/>
      </c>
      <c r="V485" s="255"/>
      <c r="W485" s="78"/>
      <c r="X485" s="78"/>
      <c r="Y485" s="391"/>
      <c r="Z485" s="369"/>
      <c r="AA485" s="90"/>
    </row>
    <row r="486" spans="4:27" ht="20.100000000000001" customHeight="1" x14ac:dyDescent="0.2">
      <c r="D486" s="392"/>
      <c r="E486" s="78"/>
      <c r="F486" s="393"/>
      <c r="G486" s="370"/>
      <c r="H486" s="79"/>
      <c r="I486" s="107"/>
      <c r="J486" s="80"/>
      <c r="K486" s="81"/>
      <c r="L486" s="394"/>
      <c r="M486" s="78"/>
      <c r="N486" s="78"/>
      <c r="O486" s="78"/>
      <c r="P486" s="78"/>
      <c r="Q486" s="371" t="str">
        <f t="shared" si="31"/>
        <v/>
      </c>
      <c r="R486" s="102" t="str">
        <f t="shared" si="34"/>
        <v/>
      </c>
      <c r="S486" s="254" t="str">
        <f t="shared" si="32"/>
        <v/>
      </c>
      <c r="T486" s="83"/>
      <c r="U486" s="254" t="str">
        <f t="shared" si="33"/>
        <v/>
      </c>
      <c r="V486" s="255"/>
      <c r="W486" s="78"/>
      <c r="X486" s="78"/>
      <c r="Y486" s="391"/>
      <c r="Z486" s="369"/>
      <c r="AA486" s="90"/>
    </row>
    <row r="487" spans="4:27" ht="20.100000000000001" customHeight="1" x14ac:dyDescent="0.2">
      <c r="D487" s="392"/>
      <c r="E487" s="78"/>
      <c r="F487" s="393"/>
      <c r="G487" s="370"/>
      <c r="H487" s="79"/>
      <c r="I487" s="107"/>
      <c r="J487" s="80"/>
      <c r="K487" s="81"/>
      <c r="L487" s="394"/>
      <c r="M487" s="78"/>
      <c r="N487" s="78"/>
      <c r="O487" s="78"/>
      <c r="P487" s="78"/>
      <c r="Q487" s="371" t="str">
        <f t="shared" si="31"/>
        <v/>
      </c>
      <c r="R487" s="102" t="str">
        <f t="shared" si="34"/>
        <v/>
      </c>
      <c r="S487" s="254" t="str">
        <f t="shared" si="32"/>
        <v/>
      </c>
      <c r="T487" s="83"/>
      <c r="U487" s="254" t="str">
        <f t="shared" si="33"/>
        <v/>
      </c>
      <c r="V487" s="255"/>
      <c r="W487" s="78"/>
      <c r="X487" s="78"/>
      <c r="Y487" s="391"/>
      <c r="Z487" s="369"/>
      <c r="AA487" s="90"/>
    </row>
    <row r="488" spans="4:27" ht="20.100000000000001" customHeight="1" x14ac:dyDescent="0.2">
      <c r="D488" s="392"/>
      <c r="E488" s="78"/>
      <c r="F488" s="393"/>
      <c r="G488" s="370"/>
      <c r="H488" s="79"/>
      <c r="I488" s="107"/>
      <c r="J488" s="80"/>
      <c r="K488" s="81"/>
      <c r="L488" s="394"/>
      <c r="M488" s="78"/>
      <c r="N488" s="78"/>
      <c r="O488" s="78"/>
      <c r="P488" s="78"/>
      <c r="Q488" s="371" t="str">
        <f t="shared" si="31"/>
        <v/>
      </c>
      <c r="R488" s="102" t="str">
        <f t="shared" si="34"/>
        <v/>
      </c>
      <c r="S488" s="254" t="str">
        <f t="shared" si="32"/>
        <v/>
      </c>
      <c r="T488" s="83"/>
      <c r="U488" s="254" t="str">
        <f t="shared" si="33"/>
        <v/>
      </c>
      <c r="V488" s="255"/>
      <c r="W488" s="78"/>
      <c r="X488" s="78"/>
      <c r="Y488" s="391"/>
      <c r="Z488" s="369"/>
      <c r="AA488" s="90"/>
    </row>
    <row r="489" spans="4:27" ht="20.100000000000001" customHeight="1" x14ac:dyDescent="0.2">
      <c r="D489" s="392"/>
      <c r="E489" s="78"/>
      <c r="F489" s="393"/>
      <c r="G489" s="370"/>
      <c r="H489" s="79"/>
      <c r="I489" s="107"/>
      <c r="J489" s="80"/>
      <c r="K489" s="81"/>
      <c r="L489" s="394"/>
      <c r="M489" s="78"/>
      <c r="N489" s="78"/>
      <c r="O489" s="78"/>
      <c r="P489" s="78"/>
      <c r="Q489" s="371" t="str">
        <f t="shared" si="31"/>
        <v/>
      </c>
      <c r="R489" s="102" t="str">
        <f t="shared" si="34"/>
        <v/>
      </c>
      <c r="S489" s="254" t="str">
        <f t="shared" si="32"/>
        <v/>
      </c>
      <c r="T489" s="83"/>
      <c r="U489" s="254" t="str">
        <f t="shared" si="33"/>
        <v/>
      </c>
      <c r="V489" s="255"/>
      <c r="W489" s="78"/>
      <c r="X489" s="78"/>
      <c r="Y489" s="391"/>
      <c r="Z489" s="369"/>
      <c r="AA489" s="90"/>
    </row>
    <row r="490" spans="4:27" ht="20.100000000000001" customHeight="1" x14ac:dyDescent="0.2">
      <c r="D490" s="392"/>
      <c r="E490" s="78"/>
      <c r="F490" s="393"/>
      <c r="G490" s="370"/>
      <c r="H490" s="79"/>
      <c r="I490" s="107"/>
      <c r="J490" s="80"/>
      <c r="K490" s="81"/>
      <c r="L490" s="394"/>
      <c r="M490" s="78"/>
      <c r="N490" s="78"/>
      <c r="O490" s="78"/>
      <c r="P490" s="78"/>
      <c r="Q490" s="371" t="str">
        <f t="shared" si="31"/>
        <v/>
      </c>
      <c r="R490" s="102" t="str">
        <f t="shared" si="34"/>
        <v/>
      </c>
      <c r="S490" s="254" t="str">
        <f t="shared" si="32"/>
        <v/>
      </c>
      <c r="T490" s="83"/>
      <c r="U490" s="254" t="str">
        <f t="shared" si="33"/>
        <v/>
      </c>
      <c r="V490" s="255"/>
      <c r="W490" s="78"/>
      <c r="X490" s="78"/>
      <c r="Y490" s="391"/>
      <c r="Z490" s="369"/>
      <c r="AA490" s="90"/>
    </row>
    <row r="491" spans="4:27" ht="20.100000000000001" customHeight="1" x14ac:dyDescent="0.2">
      <c r="D491" s="392"/>
      <c r="E491" s="78"/>
      <c r="F491" s="393"/>
      <c r="G491" s="370"/>
      <c r="H491" s="79"/>
      <c r="I491" s="107"/>
      <c r="J491" s="80"/>
      <c r="K491" s="81"/>
      <c r="L491" s="394"/>
      <c r="M491" s="78"/>
      <c r="N491" s="78"/>
      <c r="O491" s="78"/>
      <c r="P491" s="78"/>
      <c r="Q491" s="371" t="str">
        <f t="shared" si="31"/>
        <v/>
      </c>
      <c r="R491" s="102" t="str">
        <f t="shared" si="34"/>
        <v/>
      </c>
      <c r="S491" s="254" t="str">
        <f t="shared" si="32"/>
        <v/>
      </c>
      <c r="T491" s="83"/>
      <c r="U491" s="254" t="str">
        <f t="shared" si="33"/>
        <v/>
      </c>
      <c r="V491" s="255"/>
      <c r="W491" s="78"/>
      <c r="X491" s="78"/>
      <c r="Y491" s="391"/>
      <c r="Z491" s="369"/>
      <c r="AA491" s="90"/>
    </row>
    <row r="492" spans="4:27" ht="20.100000000000001" customHeight="1" x14ac:dyDescent="0.2">
      <c r="D492" s="392"/>
      <c r="E492" s="78"/>
      <c r="F492" s="393"/>
      <c r="G492" s="370"/>
      <c r="H492" s="79"/>
      <c r="I492" s="107"/>
      <c r="J492" s="80"/>
      <c r="K492" s="81"/>
      <c r="L492" s="394"/>
      <c r="M492" s="78"/>
      <c r="N492" s="78"/>
      <c r="O492" s="78"/>
      <c r="P492" s="78"/>
      <c r="Q492" s="371" t="str">
        <f t="shared" si="31"/>
        <v/>
      </c>
      <c r="R492" s="102" t="str">
        <f t="shared" si="34"/>
        <v/>
      </c>
      <c r="S492" s="254" t="str">
        <f t="shared" si="32"/>
        <v/>
      </c>
      <c r="T492" s="83"/>
      <c r="U492" s="254" t="str">
        <f t="shared" si="33"/>
        <v/>
      </c>
      <c r="V492" s="255"/>
      <c r="W492" s="78"/>
      <c r="X492" s="78"/>
      <c r="Y492" s="391"/>
      <c r="Z492" s="369"/>
      <c r="AA492" s="90"/>
    </row>
    <row r="493" spans="4:27" ht="20.100000000000001" customHeight="1" x14ac:dyDescent="0.2">
      <c r="D493" s="392"/>
      <c r="E493" s="78"/>
      <c r="F493" s="393"/>
      <c r="G493" s="370"/>
      <c r="H493" s="79"/>
      <c r="I493" s="107"/>
      <c r="J493" s="80"/>
      <c r="K493" s="81"/>
      <c r="L493" s="394"/>
      <c r="M493" s="78"/>
      <c r="N493" s="78"/>
      <c r="O493" s="78"/>
      <c r="P493" s="78"/>
      <c r="Q493" s="371" t="str">
        <f t="shared" si="31"/>
        <v/>
      </c>
      <c r="R493" s="102" t="str">
        <f t="shared" si="34"/>
        <v/>
      </c>
      <c r="S493" s="254" t="str">
        <f t="shared" si="32"/>
        <v/>
      </c>
      <c r="T493" s="83"/>
      <c r="U493" s="254" t="str">
        <f t="shared" si="33"/>
        <v/>
      </c>
      <c r="V493" s="255"/>
      <c r="W493" s="78"/>
      <c r="X493" s="78"/>
      <c r="Y493" s="391"/>
      <c r="Z493" s="369"/>
      <c r="AA493" s="90"/>
    </row>
    <row r="494" spans="4:27" ht="20.100000000000001" customHeight="1" x14ac:dyDescent="0.2">
      <c r="D494" s="392"/>
      <c r="E494" s="78"/>
      <c r="F494" s="393"/>
      <c r="G494" s="370"/>
      <c r="H494" s="79"/>
      <c r="I494" s="107"/>
      <c r="J494" s="80"/>
      <c r="K494" s="81"/>
      <c r="L494" s="394"/>
      <c r="M494" s="78"/>
      <c r="N494" s="78"/>
      <c r="O494" s="78"/>
      <c r="P494" s="78"/>
      <c r="Q494" s="371" t="str">
        <f t="shared" si="31"/>
        <v/>
      </c>
      <c r="R494" s="102" t="str">
        <f t="shared" si="34"/>
        <v/>
      </c>
      <c r="S494" s="254" t="str">
        <f t="shared" si="32"/>
        <v/>
      </c>
      <c r="T494" s="83"/>
      <c r="U494" s="254" t="str">
        <f t="shared" si="33"/>
        <v/>
      </c>
      <c r="V494" s="255"/>
      <c r="W494" s="78"/>
      <c r="X494" s="78"/>
      <c r="Y494" s="391"/>
      <c r="Z494" s="369"/>
      <c r="AA494" s="90"/>
    </row>
    <row r="495" spans="4:27" ht="20.100000000000001" customHeight="1" x14ac:dyDescent="0.2">
      <c r="D495" s="392"/>
      <c r="E495" s="78"/>
      <c r="F495" s="393"/>
      <c r="G495" s="370"/>
      <c r="H495" s="79"/>
      <c r="I495" s="107"/>
      <c r="J495" s="80"/>
      <c r="K495" s="81"/>
      <c r="L495" s="394"/>
      <c r="M495" s="78"/>
      <c r="N495" s="78"/>
      <c r="O495" s="78"/>
      <c r="P495" s="78"/>
      <c r="Q495" s="371" t="str">
        <f t="shared" si="31"/>
        <v/>
      </c>
      <c r="R495" s="102" t="str">
        <f t="shared" si="34"/>
        <v/>
      </c>
      <c r="S495" s="254" t="str">
        <f t="shared" si="32"/>
        <v/>
      </c>
      <c r="T495" s="83"/>
      <c r="U495" s="254" t="str">
        <f t="shared" si="33"/>
        <v/>
      </c>
      <c r="V495" s="255"/>
      <c r="W495" s="78"/>
      <c r="X495" s="78"/>
      <c r="Y495" s="391"/>
      <c r="Z495" s="369"/>
      <c r="AA495" s="90"/>
    </row>
    <row r="496" spans="4:27" ht="20.100000000000001" customHeight="1" x14ac:dyDescent="0.2">
      <c r="D496" s="392"/>
      <c r="E496" s="78"/>
      <c r="F496" s="393"/>
      <c r="G496" s="370"/>
      <c r="H496" s="79"/>
      <c r="I496" s="107"/>
      <c r="J496" s="80"/>
      <c r="K496" s="81"/>
      <c r="L496" s="394"/>
      <c r="M496" s="78"/>
      <c r="N496" s="78"/>
      <c r="O496" s="78"/>
      <c r="P496" s="78"/>
      <c r="Q496" s="371" t="str">
        <f t="shared" si="31"/>
        <v/>
      </c>
      <c r="R496" s="102" t="str">
        <f t="shared" si="34"/>
        <v/>
      </c>
      <c r="S496" s="254" t="str">
        <f t="shared" si="32"/>
        <v/>
      </c>
      <c r="T496" s="83"/>
      <c r="U496" s="254" t="str">
        <f t="shared" si="33"/>
        <v/>
      </c>
      <c r="V496" s="255"/>
      <c r="W496" s="78"/>
      <c r="X496" s="78"/>
      <c r="Y496" s="391"/>
      <c r="Z496" s="369"/>
      <c r="AA496" s="90"/>
    </row>
    <row r="497" spans="4:27" ht="20.100000000000001" customHeight="1" x14ac:dyDescent="0.2">
      <c r="D497" s="392"/>
      <c r="E497" s="78"/>
      <c r="F497" s="393"/>
      <c r="G497" s="370"/>
      <c r="H497" s="79"/>
      <c r="I497" s="107"/>
      <c r="J497" s="80"/>
      <c r="K497" s="81"/>
      <c r="L497" s="394"/>
      <c r="M497" s="78"/>
      <c r="N497" s="78"/>
      <c r="O497" s="78"/>
      <c r="P497" s="78"/>
      <c r="Q497" s="371" t="str">
        <f t="shared" si="31"/>
        <v/>
      </c>
      <c r="R497" s="102" t="str">
        <f t="shared" si="34"/>
        <v/>
      </c>
      <c r="S497" s="254" t="str">
        <f t="shared" si="32"/>
        <v/>
      </c>
      <c r="T497" s="83"/>
      <c r="U497" s="254" t="str">
        <f t="shared" si="33"/>
        <v/>
      </c>
      <c r="V497" s="255"/>
      <c r="W497" s="78"/>
      <c r="X497" s="78"/>
      <c r="Y497" s="391"/>
      <c r="Z497" s="369"/>
      <c r="AA497" s="90"/>
    </row>
    <row r="498" spans="4:27" ht="20.100000000000001" customHeight="1" x14ac:dyDescent="0.2">
      <c r="D498" s="392"/>
      <c r="E498" s="78"/>
      <c r="F498" s="393"/>
      <c r="G498" s="370"/>
      <c r="H498" s="79"/>
      <c r="I498" s="107"/>
      <c r="J498" s="80"/>
      <c r="K498" s="81"/>
      <c r="L498" s="394"/>
      <c r="M498" s="78"/>
      <c r="N498" s="78"/>
      <c r="O498" s="78"/>
      <c r="P498" s="78"/>
      <c r="Q498" s="371" t="str">
        <f t="shared" si="31"/>
        <v/>
      </c>
      <c r="R498" s="102" t="str">
        <f t="shared" si="34"/>
        <v/>
      </c>
      <c r="S498" s="254" t="str">
        <f t="shared" si="32"/>
        <v/>
      </c>
      <c r="T498" s="83"/>
      <c r="U498" s="254" t="str">
        <f t="shared" si="33"/>
        <v/>
      </c>
      <c r="V498" s="255"/>
      <c r="W498" s="78"/>
      <c r="X498" s="78"/>
      <c r="Y498" s="391"/>
      <c r="Z498" s="369"/>
      <c r="AA498" s="90"/>
    </row>
    <row r="499" spans="4:27" ht="20.100000000000001" customHeight="1" x14ac:dyDescent="0.2">
      <c r="D499" s="392"/>
      <c r="E499" s="78"/>
      <c r="F499" s="393"/>
      <c r="G499" s="370"/>
      <c r="H499" s="79"/>
      <c r="I499" s="107"/>
      <c r="J499" s="80"/>
      <c r="K499" s="81"/>
      <c r="L499" s="394"/>
      <c r="M499" s="78"/>
      <c r="N499" s="78"/>
      <c r="O499" s="78"/>
      <c r="P499" s="78"/>
      <c r="Q499" s="371" t="str">
        <f t="shared" si="31"/>
        <v/>
      </c>
      <c r="R499" s="102" t="str">
        <f t="shared" si="34"/>
        <v/>
      </c>
      <c r="S499" s="254" t="str">
        <f t="shared" si="32"/>
        <v/>
      </c>
      <c r="T499" s="83"/>
      <c r="U499" s="254" t="str">
        <f t="shared" si="33"/>
        <v/>
      </c>
      <c r="V499" s="255"/>
      <c r="W499" s="78"/>
      <c r="X499" s="78"/>
      <c r="Y499" s="391"/>
      <c r="Z499" s="369"/>
      <c r="AA499" s="90"/>
    </row>
    <row r="500" spans="4:27" ht="20.100000000000001" customHeight="1" x14ac:dyDescent="0.2">
      <c r="D500" s="392"/>
      <c r="E500" s="78"/>
      <c r="F500" s="393"/>
      <c r="G500" s="370"/>
      <c r="H500" s="79"/>
      <c r="I500" s="107"/>
      <c r="J500" s="80"/>
      <c r="K500" s="81"/>
      <c r="L500" s="394"/>
      <c r="M500" s="78"/>
      <c r="N500" s="78"/>
      <c r="O500" s="78"/>
      <c r="P500" s="78"/>
      <c r="Q500" s="371" t="str">
        <f t="shared" si="31"/>
        <v/>
      </c>
      <c r="R500" s="102" t="str">
        <f t="shared" si="34"/>
        <v/>
      </c>
      <c r="S500" s="254" t="str">
        <f t="shared" si="32"/>
        <v/>
      </c>
      <c r="T500" s="83"/>
      <c r="U500" s="254" t="str">
        <f t="shared" si="33"/>
        <v/>
      </c>
      <c r="V500" s="255"/>
      <c r="W500" s="78"/>
      <c r="X500" s="78"/>
      <c r="Y500" s="391"/>
      <c r="Z500" s="369"/>
      <c r="AA500" s="90"/>
    </row>
    <row r="501" spans="4:27" ht="20.100000000000001" customHeight="1" x14ac:dyDescent="0.2">
      <c r="D501" s="392"/>
      <c r="E501" s="78"/>
      <c r="F501" s="393"/>
      <c r="G501" s="370"/>
      <c r="H501" s="79"/>
      <c r="I501" s="107"/>
      <c r="J501" s="80"/>
      <c r="K501" s="81"/>
      <c r="L501" s="394"/>
      <c r="M501" s="78"/>
      <c r="N501" s="78"/>
      <c r="O501" s="78"/>
      <c r="P501" s="78"/>
      <c r="Q501" s="371" t="str">
        <f t="shared" si="31"/>
        <v/>
      </c>
      <c r="R501" s="102" t="str">
        <f t="shared" si="34"/>
        <v/>
      </c>
      <c r="S501" s="254" t="str">
        <f t="shared" si="32"/>
        <v/>
      </c>
      <c r="T501" s="83"/>
      <c r="U501" s="254" t="str">
        <f t="shared" si="33"/>
        <v/>
      </c>
      <c r="V501" s="255"/>
      <c r="W501" s="78"/>
      <c r="X501" s="78"/>
      <c r="Y501" s="391"/>
      <c r="Z501" s="369"/>
      <c r="AA501" s="90"/>
    </row>
    <row r="502" spans="4:27" ht="20.100000000000001" customHeight="1" x14ac:dyDescent="0.2">
      <c r="D502" s="392"/>
      <c r="E502" s="78"/>
      <c r="F502" s="393"/>
      <c r="G502" s="370"/>
      <c r="H502" s="79"/>
      <c r="I502" s="107"/>
      <c r="J502" s="80"/>
      <c r="K502" s="81"/>
      <c r="L502" s="394"/>
      <c r="M502" s="78"/>
      <c r="N502" s="78"/>
      <c r="O502" s="78"/>
      <c r="P502" s="78"/>
      <c r="Q502" s="371" t="str">
        <f t="shared" si="31"/>
        <v/>
      </c>
      <c r="R502" s="102" t="str">
        <f t="shared" si="34"/>
        <v/>
      </c>
      <c r="S502" s="254" t="str">
        <f t="shared" si="32"/>
        <v/>
      </c>
      <c r="T502" s="83"/>
      <c r="U502" s="254" t="str">
        <f t="shared" si="33"/>
        <v/>
      </c>
      <c r="V502" s="255"/>
      <c r="W502" s="78"/>
      <c r="X502" s="78"/>
      <c r="Y502" s="391"/>
      <c r="Z502" s="369"/>
      <c r="AA502" s="90"/>
    </row>
    <row r="503" spans="4:27" ht="20.100000000000001" customHeight="1" x14ac:dyDescent="0.2">
      <c r="D503" s="392"/>
      <c r="E503" s="78"/>
      <c r="F503" s="393"/>
      <c r="G503" s="370"/>
      <c r="H503" s="79"/>
      <c r="I503" s="107"/>
      <c r="J503" s="80"/>
      <c r="K503" s="81"/>
      <c r="L503" s="394"/>
      <c r="M503" s="78"/>
      <c r="N503" s="78"/>
      <c r="O503" s="78"/>
      <c r="P503" s="78"/>
      <c r="Q503" s="371" t="str">
        <f t="shared" si="31"/>
        <v/>
      </c>
      <c r="R503" s="102" t="str">
        <f t="shared" si="34"/>
        <v/>
      </c>
      <c r="S503" s="254" t="str">
        <f t="shared" si="32"/>
        <v/>
      </c>
      <c r="T503" s="83"/>
      <c r="U503" s="254" t="str">
        <f t="shared" si="33"/>
        <v/>
      </c>
      <c r="V503" s="255"/>
      <c r="W503" s="78"/>
      <c r="X503" s="78"/>
      <c r="Y503" s="391"/>
      <c r="Z503" s="369"/>
      <c r="AA503" s="90"/>
    </row>
    <row r="504" spans="4:27" ht="20.100000000000001" customHeight="1" x14ac:dyDescent="0.2">
      <c r="D504" s="392"/>
      <c r="E504" s="78"/>
      <c r="F504" s="393"/>
      <c r="G504" s="370"/>
      <c r="H504" s="79"/>
      <c r="I504" s="107"/>
      <c r="J504" s="80"/>
      <c r="K504" s="81"/>
      <c r="L504" s="394"/>
      <c r="M504" s="78"/>
      <c r="N504" s="78"/>
      <c r="O504" s="78"/>
      <c r="P504" s="78"/>
      <c r="Q504" s="371" t="str">
        <f t="shared" si="31"/>
        <v/>
      </c>
      <c r="R504" s="102" t="str">
        <f t="shared" si="34"/>
        <v/>
      </c>
      <c r="S504" s="254" t="str">
        <f t="shared" si="32"/>
        <v/>
      </c>
      <c r="T504" s="83"/>
      <c r="U504" s="254" t="str">
        <f t="shared" si="33"/>
        <v/>
      </c>
      <c r="V504" s="255"/>
      <c r="W504" s="78"/>
      <c r="X504" s="78"/>
      <c r="Y504" s="391"/>
      <c r="Z504" s="369"/>
      <c r="AA504" s="90"/>
    </row>
    <row r="505" spans="4:27" ht="20.100000000000001" customHeight="1" x14ac:dyDescent="0.2">
      <c r="D505" s="392"/>
      <c r="E505" s="78"/>
      <c r="F505" s="393"/>
      <c r="G505" s="370"/>
      <c r="H505" s="79"/>
      <c r="I505" s="107"/>
      <c r="J505" s="80"/>
      <c r="K505" s="81"/>
      <c r="L505" s="394"/>
      <c r="M505" s="78"/>
      <c r="N505" s="78"/>
      <c r="O505" s="78"/>
      <c r="P505" s="78"/>
      <c r="Q505" s="371" t="str">
        <f t="shared" si="31"/>
        <v/>
      </c>
      <c r="R505" s="102" t="str">
        <f t="shared" si="34"/>
        <v/>
      </c>
      <c r="S505" s="254" t="str">
        <f t="shared" si="32"/>
        <v/>
      </c>
      <c r="T505" s="83"/>
      <c r="U505" s="254" t="str">
        <f t="shared" si="33"/>
        <v/>
      </c>
      <c r="V505" s="255"/>
      <c r="W505" s="78"/>
      <c r="X505" s="78"/>
      <c r="Y505" s="391"/>
      <c r="Z505" s="369"/>
      <c r="AA505" s="90"/>
    </row>
    <row r="506" spans="4:27" ht="20.100000000000001" customHeight="1" x14ac:dyDescent="0.2">
      <c r="D506" s="392"/>
      <c r="E506" s="78"/>
      <c r="F506" s="393"/>
      <c r="G506" s="370"/>
      <c r="H506" s="79"/>
      <c r="I506" s="107"/>
      <c r="J506" s="80"/>
      <c r="K506" s="81"/>
      <c r="L506" s="394"/>
      <c r="M506" s="78"/>
      <c r="N506" s="78"/>
      <c r="O506" s="78"/>
      <c r="P506" s="78"/>
      <c r="Q506" s="371" t="str">
        <f t="shared" si="31"/>
        <v/>
      </c>
      <c r="R506" s="102" t="str">
        <f t="shared" si="34"/>
        <v/>
      </c>
      <c r="S506" s="254" t="str">
        <f t="shared" si="32"/>
        <v/>
      </c>
      <c r="T506" s="83"/>
      <c r="U506" s="254" t="str">
        <f t="shared" si="33"/>
        <v/>
      </c>
      <c r="V506" s="255"/>
      <c r="W506" s="78"/>
      <c r="X506" s="78"/>
      <c r="Y506" s="391"/>
      <c r="Z506" s="369"/>
      <c r="AA506" s="90"/>
    </row>
    <row r="507" spans="4:27" ht="20.100000000000001" customHeight="1" x14ac:dyDescent="0.2">
      <c r="D507" s="392"/>
      <c r="E507" s="78"/>
      <c r="F507" s="393"/>
      <c r="G507" s="370"/>
      <c r="H507" s="79"/>
      <c r="I507" s="107"/>
      <c r="J507" s="80"/>
      <c r="K507" s="81"/>
      <c r="L507" s="394"/>
      <c r="M507" s="78"/>
      <c r="N507" s="78"/>
      <c r="O507" s="78"/>
      <c r="P507" s="78"/>
      <c r="Q507" s="371" t="str">
        <f t="shared" si="31"/>
        <v/>
      </c>
      <c r="R507" s="102" t="str">
        <f t="shared" si="34"/>
        <v/>
      </c>
      <c r="S507" s="254" t="str">
        <f t="shared" si="32"/>
        <v/>
      </c>
      <c r="T507" s="83"/>
      <c r="U507" s="254" t="str">
        <f t="shared" si="33"/>
        <v/>
      </c>
      <c r="V507" s="255"/>
      <c r="W507" s="78"/>
      <c r="X507" s="78"/>
      <c r="Y507" s="391"/>
      <c r="Z507" s="369"/>
      <c r="AA507" s="90"/>
    </row>
    <row r="508" spans="4:27" ht="20.100000000000001" customHeight="1" x14ac:dyDescent="0.2">
      <c r="D508" s="392"/>
      <c r="E508" s="78"/>
      <c r="F508" s="393"/>
      <c r="G508" s="370"/>
      <c r="H508" s="79"/>
      <c r="I508" s="107"/>
      <c r="J508" s="80"/>
      <c r="K508" s="81"/>
      <c r="L508" s="394"/>
      <c r="M508" s="78"/>
      <c r="N508" s="78"/>
      <c r="O508" s="78"/>
      <c r="P508" s="78"/>
      <c r="Q508" s="371" t="str">
        <f t="shared" si="31"/>
        <v/>
      </c>
      <c r="R508" s="102" t="str">
        <f t="shared" si="34"/>
        <v/>
      </c>
      <c r="S508" s="254" t="str">
        <f t="shared" si="32"/>
        <v/>
      </c>
      <c r="T508" s="83"/>
      <c r="U508" s="254" t="str">
        <f t="shared" si="33"/>
        <v/>
      </c>
      <c r="V508" s="255"/>
      <c r="W508" s="78"/>
      <c r="X508" s="78"/>
      <c r="Y508" s="391"/>
      <c r="Z508" s="369"/>
      <c r="AA508" s="90"/>
    </row>
    <row r="509" spans="4:27" ht="20.100000000000001" customHeight="1" x14ac:dyDescent="0.2">
      <c r="D509" s="392"/>
      <c r="E509" s="78"/>
      <c r="F509" s="393"/>
      <c r="G509" s="370"/>
      <c r="H509" s="79"/>
      <c r="I509" s="107"/>
      <c r="J509" s="80"/>
      <c r="K509" s="81"/>
      <c r="L509" s="394"/>
      <c r="M509" s="78"/>
      <c r="N509" s="78"/>
      <c r="O509" s="78"/>
      <c r="P509" s="78"/>
      <c r="Q509" s="371" t="str">
        <f t="shared" si="31"/>
        <v/>
      </c>
      <c r="R509" s="102" t="str">
        <f t="shared" si="34"/>
        <v/>
      </c>
      <c r="S509" s="254" t="str">
        <f t="shared" si="32"/>
        <v/>
      </c>
      <c r="T509" s="83"/>
      <c r="U509" s="254" t="str">
        <f t="shared" si="33"/>
        <v/>
      </c>
      <c r="V509" s="255"/>
      <c r="W509" s="78"/>
      <c r="X509" s="78"/>
      <c r="Y509" s="391"/>
      <c r="Z509" s="369"/>
      <c r="AA509" s="90"/>
    </row>
    <row r="510" spans="4:27" ht="20.100000000000001" customHeight="1" x14ac:dyDescent="0.2">
      <c r="D510" s="392"/>
      <c r="E510" s="78"/>
      <c r="F510" s="393"/>
      <c r="G510" s="370"/>
      <c r="H510" s="79"/>
      <c r="I510" s="107"/>
      <c r="J510" s="80"/>
      <c r="K510" s="81"/>
      <c r="L510" s="394"/>
      <c r="M510" s="78"/>
      <c r="N510" s="78"/>
      <c r="O510" s="78"/>
      <c r="P510" s="78"/>
      <c r="Q510" s="371" t="str">
        <f t="shared" si="31"/>
        <v/>
      </c>
      <c r="R510" s="102" t="str">
        <f t="shared" si="34"/>
        <v/>
      </c>
      <c r="S510" s="254" t="str">
        <f t="shared" si="32"/>
        <v/>
      </c>
      <c r="T510" s="83"/>
      <c r="U510" s="254" t="str">
        <f t="shared" si="33"/>
        <v/>
      </c>
      <c r="V510" s="255"/>
      <c r="W510" s="78"/>
      <c r="X510" s="78"/>
      <c r="Y510" s="391"/>
      <c r="Z510" s="369"/>
      <c r="AA510" s="90"/>
    </row>
    <row r="511" spans="4:27" ht="20.100000000000001" customHeight="1" x14ac:dyDescent="0.2">
      <c r="D511" s="392"/>
      <c r="E511" s="78"/>
      <c r="F511" s="393"/>
      <c r="G511" s="370"/>
      <c r="H511" s="79"/>
      <c r="I511" s="107"/>
      <c r="J511" s="80"/>
      <c r="K511" s="81"/>
      <c r="L511" s="394"/>
      <c r="M511" s="78"/>
      <c r="N511" s="78"/>
      <c r="O511" s="78"/>
      <c r="P511" s="78"/>
      <c r="Q511" s="371" t="str">
        <f t="shared" si="31"/>
        <v/>
      </c>
      <c r="R511" s="102" t="str">
        <f t="shared" si="34"/>
        <v/>
      </c>
      <c r="S511" s="254" t="str">
        <f t="shared" si="32"/>
        <v/>
      </c>
      <c r="T511" s="83"/>
      <c r="U511" s="254" t="str">
        <f t="shared" si="33"/>
        <v/>
      </c>
      <c r="V511" s="255"/>
      <c r="W511" s="78"/>
      <c r="X511" s="78"/>
      <c r="Y511" s="391"/>
      <c r="Z511" s="369"/>
      <c r="AA511" s="90"/>
    </row>
    <row r="512" spans="4:27" ht="20.100000000000001" customHeight="1" x14ac:dyDescent="0.2">
      <c r="D512" s="392"/>
      <c r="E512" s="78"/>
      <c r="F512" s="393"/>
      <c r="G512" s="370"/>
      <c r="H512" s="79"/>
      <c r="I512" s="107"/>
      <c r="J512" s="80"/>
      <c r="K512" s="81"/>
      <c r="L512" s="394"/>
      <c r="M512" s="78"/>
      <c r="N512" s="78"/>
      <c r="O512" s="78"/>
      <c r="P512" s="78"/>
      <c r="Q512" s="371" t="str">
        <f t="shared" si="31"/>
        <v/>
      </c>
      <c r="R512" s="102" t="str">
        <f t="shared" si="34"/>
        <v/>
      </c>
      <c r="S512" s="254" t="str">
        <f t="shared" si="32"/>
        <v/>
      </c>
      <c r="T512" s="83"/>
      <c r="U512" s="254" t="str">
        <f t="shared" si="33"/>
        <v/>
      </c>
      <c r="V512" s="255"/>
      <c r="W512" s="78"/>
      <c r="X512" s="78"/>
      <c r="Y512" s="391"/>
      <c r="Z512" s="369"/>
      <c r="AA512" s="90"/>
    </row>
    <row r="513" spans="4:27" ht="20.100000000000001" customHeight="1" x14ac:dyDescent="0.2">
      <c r="D513" s="392"/>
      <c r="E513" s="78"/>
      <c r="F513" s="393"/>
      <c r="G513" s="370"/>
      <c r="H513" s="79"/>
      <c r="I513" s="107"/>
      <c r="J513" s="80"/>
      <c r="K513" s="81"/>
      <c r="L513" s="394"/>
      <c r="M513" s="78"/>
      <c r="N513" s="78"/>
      <c r="O513" s="78"/>
      <c r="P513" s="78"/>
      <c r="Q513" s="371" t="str">
        <f t="shared" si="31"/>
        <v/>
      </c>
      <c r="R513" s="102" t="str">
        <f t="shared" si="34"/>
        <v/>
      </c>
      <c r="S513" s="254" t="str">
        <f t="shared" si="32"/>
        <v/>
      </c>
      <c r="T513" s="83"/>
      <c r="U513" s="254" t="str">
        <f t="shared" si="33"/>
        <v/>
      </c>
      <c r="V513" s="255"/>
      <c r="W513" s="78"/>
      <c r="X513" s="78"/>
      <c r="Y513" s="391"/>
      <c r="Z513" s="369"/>
      <c r="AA513" s="90"/>
    </row>
    <row r="514" spans="4:27" ht="20.100000000000001" customHeight="1" x14ac:dyDescent="0.2">
      <c r="D514" s="392"/>
      <c r="E514" s="78"/>
      <c r="F514" s="393"/>
      <c r="G514" s="370"/>
      <c r="H514" s="79"/>
      <c r="I514" s="107"/>
      <c r="J514" s="80"/>
      <c r="K514" s="81"/>
      <c r="L514" s="394"/>
      <c r="M514" s="78"/>
      <c r="N514" s="78"/>
      <c r="O514" s="78"/>
      <c r="P514" s="78"/>
      <c r="Q514" s="371" t="str">
        <f t="shared" si="31"/>
        <v/>
      </c>
      <c r="R514" s="102" t="str">
        <f t="shared" si="34"/>
        <v/>
      </c>
      <c r="S514" s="254" t="str">
        <f t="shared" si="32"/>
        <v/>
      </c>
      <c r="T514" s="83"/>
      <c r="U514" s="254" t="str">
        <f t="shared" si="33"/>
        <v/>
      </c>
      <c r="V514" s="255"/>
      <c r="W514" s="78"/>
      <c r="X514" s="78"/>
      <c r="Y514" s="391"/>
      <c r="Z514" s="369"/>
      <c r="AA514" s="90"/>
    </row>
    <row r="515" spans="4:27" ht="20.100000000000001" customHeight="1" x14ac:dyDescent="0.2">
      <c r="D515" s="392"/>
      <c r="E515" s="78"/>
      <c r="F515" s="393"/>
      <c r="G515" s="370"/>
      <c r="H515" s="79"/>
      <c r="I515" s="107"/>
      <c r="J515" s="80"/>
      <c r="K515" s="81"/>
      <c r="L515" s="394"/>
      <c r="M515" s="78"/>
      <c r="N515" s="78"/>
      <c r="O515" s="78"/>
      <c r="P515" s="78"/>
      <c r="Q515" s="371" t="str">
        <f t="shared" si="31"/>
        <v/>
      </c>
      <c r="R515" s="102" t="str">
        <f t="shared" si="34"/>
        <v/>
      </c>
      <c r="S515" s="254" t="str">
        <f t="shared" si="32"/>
        <v/>
      </c>
      <c r="T515" s="83"/>
      <c r="U515" s="254" t="str">
        <f t="shared" si="33"/>
        <v/>
      </c>
      <c r="V515" s="255"/>
      <c r="W515" s="78"/>
      <c r="X515" s="78"/>
      <c r="Y515" s="391"/>
      <c r="Z515" s="369"/>
      <c r="AA515" s="90"/>
    </row>
    <row r="516" spans="4:27" ht="20.100000000000001" customHeight="1" x14ac:dyDescent="0.2">
      <c r="D516" s="392"/>
      <c r="E516" s="78"/>
      <c r="F516" s="393"/>
      <c r="G516" s="370"/>
      <c r="H516" s="79"/>
      <c r="I516" s="107"/>
      <c r="J516" s="80"/>
      <c r="K516" s="81"/>
      <c r="L516" s="394"/>
      <c r="M516" s="78"/>
      <c r="N516" s="78"/>
      <c r="O516" s="78"/>
      <c r="P516" s="78"/>
      <c r="Q516" s="371" t="str">
        <f t="shared" si="31"/>
        <v/>
      </c>
      <c r="R516" s="102" t="str">
        <f t="shared" si="34"/>
        <v/>
      </c>
      <c r="S516" s="254" t="str">
        <f t="shared" si="32"/>
        <v/>
      </c>
      <c r="T516" s="83"/>
      <c r="U516" s="254" t="str">
        <f t="shared" si="33"/>
        <v/>
      </c>
      <c r="V516" s="255"/>
      <c r="W516" s="78"/>
      <c r="X516" s="78"/>
      <c r="Y516" s="391"/>
      <c r="Z516" s="369"/>
      <c r="AA516" s="90"/>
    </row>
    <row r="517" spans="4:27" ht="20.100000000000001" customHeight="1" x14ac:dyDescent="0.2">
      <c r="D517" s="392"/>
      <c r="E517" s="78"/>
      <c r="F517" s="393"/>
      <c r="G517" s="370"/>
      <c r="H517" s="79"/>
      <c r="I517" s="107"/>
      <c r="J517" s="80"/>
      <c r="K517" s="81"/>
      <c r="L517" s="394"/>
      <c r="M517" s="78"/>
      <c r="N517" s="78"/>
      <c r="O517" s="78"/>
      <c r="P517" s="78"/>
      <c r="Q517" s="371" t="str">
        <f t="shared" si="31"/>
        <v/>
      </c>
      <c r="R517" s="102" t="str">
        <f t="shared" si="34"/>
        <v/>
      </c>
      <c r="S517" s="254" t="str">
        <f t="shared" si="32"/>
        <v/>
      </c>
      <c r="T517" s="83"/>
      <c r="U517" s="254" t="str">
        <f t="shared" si="33"/>
        <v/>
      </c>
      <c r="V517" s="255"/>
      <c r="W517" s="78"/>
      <c r="X517" s="78"/>
      <c r="Y517" s="391"/>
      <c r="Z517" s="369"/>
      <c r="AA517" s="90"/>
    </row>
    <row r="518" spans="4:27" ht="20.100000000000001" customHeight="1" x14ac:dyDescent="0.2">
      <c r="D518" s="392"/>
      <c r="E518" s="78"/>
      <c r="F518" s="393"/>
      <c r="G518" s="370"/>
      <c r="H518" s="79"/>
      <c r="I518" s="107"/>
      <c r="J518" s="80"/>
      <c r="K518" s="81"/>
      <c r="L518" s="394"/>
      <c r="M518" s="78"/>
      <c r="N518" s="78"/>
      <c r="O518" s="78"/>
      <c r="P518" s="78"/>
      <c r="Q518" s="371" t="str">
        <f t="shared" si="31"/>
        <v/>
      </c>
      <c r="R518" s="102" t="str">
        <f t="shared" si="34"/>
        <v/>
      </c>
      <c r="S518" s="254" t="str">
        <f t="shared" si="32"/>
        <v/>
      </c>
      <c r="T518" s="83"/>
      <c r="U518" s="254" t="str">
        <f t="shared" si="33"/>
        <v/>
      </c>
      <c r="V518" s="255"/>
      <c r="W518" s="78"/>
      <c r="X518" s="78"/>
      <c r="Y518" s="391"/>
      <c r="Z518" s="369"/>
      <c r="AA518" s="90"/>
    </row>
    <row r="519" spans="4:27" ht="20.100000000000001" customHeight="1" x14ac:dyDescent="0.2">
      <c r="D519" s="392"/>
      <c r="E519" s="78"/>
      <c r="F519" s="393"/>
      <c r="G519" s="370"/>
      <c r="H519" s="79"/>
      <c r="I519" s="107"/>
      <c r="J519" s="80"/>
      <c r="K519" s="81"/>
      <c r="L519" s="394"/>
      <c r="M519" s="78"/>
      <c r="N519" s="78"/>
      <c r="O519" s="78"/>
      <c r="P519" s="78"/>
      <c r="Q519" s="371" t="str">
        <f t="shared" si="31"/>
        <v/>
      </c>
      <c r="R519" s="102" t="str">
        <f t="shared" si="34"/>
        <v/>
      </c>
      <c r="S519" s="254" t="str">
        <f t="shared" si="32"/>
        <v/>
      </c>
      <c r="T519" s="83"/>
      <c r="U519" s="254" t="str">
        <f t="shared" si="33"/>
        <v/>
      </c>
      <c r="V519" s="255"/>
      <c r="W519" s="78"/>
      <c r="X519" s="78"/>
      <c r="Y519" s="391"/>
      <c r="Z519" s="369"/>
      <c r="AA519" s="90"/>
    </row>
    <row r="520" spans="4:27" ht="20.100000000000001" customHeight="1" x14ac:dyDescent="0.2">
      <c r="D520" s="392"/>
      <c r="E520" s="78"/>
      <c r="F520" s="393"/>
      <c r="G520" s="370"/>
      <c r="H520" s="79"/>
      <c r="I520" s="107"/>
      <c r="J520" s="80"/>
      <c r="K520" s="81"/>
      <c r="L520" s="394"/>
      <c r="M520" s="78"/>
      <c r="N520" s="78"/>
      <c r="O520" s="78"/>
      <c r="P520" s="78"/>
      <c r="Q520" s="371" t="str">
        <f t="shared" si="31"/>
        <v/>
      </c>
      <c r="R520" s="102" t="str">
        <f t="shared" si="34"/>
        <v/>
      </c>
      <c r="S520" s="254" t="str">
        <f t="shared" si="32"/>
        <v/>
      </c>
      <c r="T520" s="83"/>
      <c r="U520" s="254" t="str">
        <f t="shared" si="33"/>
        <v/>
      </c>
      <c r="V520" s="255"/>
      <c r="W520" s="78"/>
      <c r="X520" s="78"/>
      <c r="Y520" s="391"/>
      <c r="Z520" s="369"/>
      <c r="AA520" s="90"/>
    </row>
    <row r="521" spans="4:27" ht="20.100000000000001" customHeight="1" x14ac:dyDescent="0.2">
      <c r="D521" s="392"/>
      <c r="E521" s="78"/>
      <c r="F521" s="393"/>
      <c r="G521" s="370"/>
      <c r="H521" s="79"/>
      <c r="I521" s="107"/>
      <c r="J521" s="80"/>
      <c r="K521" s="81"/>
      <c r="L521" s="394"/>
      <c r="M521" s="78"/>
      <c r="N521" s="78"/>
      <c r="O521" s="78"/>
      <c r="P521" s="78"/>
      <c r="Q521" s="371" t="str">
        <f t="shared" si="31"/>
        <v/>
      </c>
      <c r="R521" s="102" t="str">
        <f t="shared" si="34"/>
        <v/>
      </c>
      <c r="S521" s="254" t="str">
        <f t="shared" si="32"/>
        <v/>
      </c>
      <c r="T521" s="83"/>
      <c r="U521" s="254" t="str">
        <f t="shared" si="33"/>
        <v/>
      </c>
      <c r="V521" s="255"/>
      <c r="W521" s="78"/>
      <c r="X521" s="78"/>
      <c r="Y521" s="391"/>
      <c r="Z521" s="369"/>
      <c r="AA521" s="90"/>
    </row>
    <row r="522" spans="4:27" ht="20.100000000000001" customHeight="1" x14ac:dyDescent="0.2">
      <c r="D522" s="392"/>
      <c r="E522" s="78"/>
      <c r="F522" s="393"/>
      <c r="G522" s="370"/>
      <c r="H522" s="79"/>
      <c r="I522" s="107"/>
      <c r="J522" s="80"/>
      <c r="K522" s="81"/>
      <c r="L522" s="394"/>
      <c r="M522" s="78"/>
      <c r="N522" s="78"/>
      <c r="O522" s="78"/>
      <c r="P522" s="78"/>
      <c r="Q522" s="371" t="str">
        <f t="shared" si="31"/>
        <v/>
      </c>
      <c r="R522" s="102" t="str">
        <f t="shared" si="34"/>
        <v/>
      </c>
      <c r="S522" s="254" t="str">
        <f t="shared" si="32"/>
        <v/>
      </c>
      <c r="T522" s="83"/>
      <c r="U522" s="254" t="str">
        <f t="shared" si="33"/>
        <v/>
      </c>
      <c r="V522" s="255"/>
      <c r="W522" s="78"/>
      <c r="X522" s="78"/>
      <c r="Y522" s="391"/>
      <c r="Z522" s="369"/>
      <c r="AA522" s="90"/>
    </row>
    <row r="523" spans="4:27" ht="20.100000000000001" customHeight="1" x14ac:dyDescent="0.2">
      <c r="D523" s="392"/>
      <c r="E523" s="78"/>
      <c r="F523" s="393"/>
      <c r="G523" s="370"/>
      <c r="H523" s="79"/>
      <c r="I523" s="107"/>
      <c r="J523" s="80"/>
      <c r="K523" s="81"/>
      <c r="L523" s="394"/>
      <c r="M523" s="78"/>
      <c r="N523" s="78"/>
      <c r="O523" s="78"/>
      <c r="P523" s="78"/>
      <c r="Q523" s="371" t="str">
        <f t="shared" si="31"/>
        <v/>
      </c>
      <c r="R523" s="102" t="str">
        <f t="shared" si="34"/>
        <v/>
      </c>
      <c r="S523" s="254" t="str">
        <f t="shared" si="32"/>
        <v/>
      </c>
      <c r="T523" s="83"/>
      <c r="U523" s="254" t="str">
        <f t="shared" si="33"/>
        <v/>
      </c>
      <c r="V523" s="255"/>
      <c r="W523" s="78"/>
      <c r="X523" s="78"/>
      <c r="Y523" s="391"/>
      <c r="Z523" s="369"/>
      <c r="AA523" s="90"/>
    </row>
    <row r="524" spans="4:27" ht="20.100000000000001" customHeight="1" x14ac:dyDescent="0.2">
      <c r="D524" s="392"/>
      <c r="E524" s="78"/>
      <c r="F524" s="393"/>
      <c r="G524" s="370"/>
      <c r="H524" s="79"/>
      <c r="I524" s="107"/>
      <c r="J524" s="80"/>
      <c r="K524" s="81"/>
      <c r="L524" s="394"/>
      <c r="M524" s="78"/>
      <c r="N524" s="78"/>
      <c r="O524" s="78"/>
      <c r="P524" s="78"/>
      <c r="Q524" s="371" t="str">
        <f t="shared" si="31"/>
        <v/>
      </c>
      <c r="R524" s="102" t="str">
        <f t="shared" si="34"/>
        <v/>
      </c>
      <c r="S524" s="254" t="str">
        <f t="shared" si="32"/>
        <v/>
      </c>
      <c r="T524" s="83"/>
      <c r="U524" s="254" t="str">
        <f t="shared" si="33"/>
        <v/>
      </c>
      <c r="V524" s="255"/>
      <c r="W524" s="78"/>
      <c r="X524" s="78"/>
      <c r="Y524" s="391"/>
      <c r="Z524" s="369"/>
      <c r="AA524" s="90"/>
    </row>
    <row r="525" spans="4:27" ht="20.100000000000001" customHeight="1" x14ac:dyDescent="0.2">
      <c r="D525" s="392"/>
      <c r="E525" s="78"/>
      <c r="F525" s="393"/>
      <c r="G525" s="370"/>
      <c r="H525" s="79"/>
      <c r="I525" s="107"/>
      <c r="J525" s="80"/>
      <c r="K525" s="81"/>
      <c r="L525" s="394"/>
      <c r="M525" s="78"/>
      <c r="N525" s="78"/>
      <c r="O525" s="78"/>
      <c r="P525" s="78"/>
      <c r="Q525" s="371" t="str">
        <f t="shared" si="31"/>
        <v/>
      </c>
      <c r="R525" s="102" t="str">
        <f t="shared" si="34"/>
        <v/>
      </c>
      <c r="S525" s="254" t="str">
        <f t="shared" si="32"/>
        <v/>
      </c>
      <c r="T525" s="83"/>
      <c r="U525" s="254" t="str">
        <f t="shared" si="33"/>
        <v/>
      </c>
      <c r="V525" s="255"/>
      <c r="W525" s="78"/>
      <c r="X525" s="78"/>
      <c r="Y525" s="391"/>
      <c r="Z525" s="369"/>
      <c r="AA525" s="90"/>
    </row>
    <row r="526" spans="4:27" ht="20.100000000000001" customHeight="1" x14ac:dyDescent="0.2">
      <c r="D526" s="392"/>
      <c r="E526" s="78"/>
      <c r="F526" s="393"/>
      <c r="G526" s="370"/>
      <c r="H526" s="79"/>
      <c r="I526" s="107"/>
      <c r="J526" s="80"/>
      <c r="K526" s="81"/>
      <c r="L526" s="394"/>
      <c r="M526" s="78"/>
      <c r="N526" s="78"/>
      <c r="O526" s="78"/>
      <c r="P526" s="78"/>
      <c r="Q526" s="371" t="str">
        <f t="shared" si="31"/>
        <v/>
      </c>
      <c r="R526" s="102" t="str">
        <f t="shared" si="34"/>
        <v/>
      </c>
      <c r="S526" s="254" t="str">
        <f t="shared" si="32"/>
        <v/>
      </c>
      <c r="T526" s="83"/>
      <c r="U526" s="254" t="str">
        <f t="shared" si="33"/>
        <v/>
      </c>
      <c r="V526" s="255"/>
      <c r="W526" s="78"/>
      <c r="X526" s="78"/>
      <c r="Y526" s="391"/>
      <c r="Z526" s="369"/>
      <c r="AA526" s="90"/>
    </row>
    <row r="527" spans="4:27" ht="20.100000000000001" customHeight="1" x14ac:dyDescent="0.2">
      <c r="D527" s="392"/>
      <c r="E527" s="78"/>
      <c r="F527" s="393"/>
      <c r="G527" s="370"/>
      <c r="H527" s="79"/>
      <c r="I527" s="107"/>
      <c r="J527" s="80"/>
      <c r="K527" s="81"/>
      <c r="L527" s="394"/>
      <c r="M527" s="78"/>
      <c r="N527" s="78"/>
      <c r="O527" s="78"/>
      <c r="P527" s="78"/>
      <c r="Q527" s="371" t="str">
        <f t="shared" si="31"/>
        <v/>
      </c>
      <c r="R527" s="102" t="str">
        <f t="shared" si="34"/>
        <v/>
      </c>
      <c r="S527" s="254" t="str">
        <f t="shared" si="32"/>
        <v/>
      </c>
      <c r="T527" s="83"/>
      <c r="U527" s="254" t="str">
        <f t="shared" si="33"/>
        <v/>
      </c>
      <c r="V527" s="255"/>
      <c r="W527" s="78"/>
      <c r="X527" s="78"/>
      <c r="Y527" s="391"/>
      <c r="Z527" s="369"/>
      <c r="AA527" s="90"/>
    </row>
    <row r="528" spans="4:27" ht="20.100000000000001" customHeight="1" x14ac:dyDescent="0.2">
      <c r="D528" s="392"/>
      <c r="E528" s="78"/>
      <c r="F528" s="393"/>
      <c r="G528" s="370"/>
      <c r="H528" s="79"/>
      <c r="I528" s="107"/>
      <c r="J528" s="80"/>
      <c r="K528" s="81"/>
      <c r="L528" s="394"/>
      <c r="M528" s="78"/>
      <c r="N528" s="78"/>
      <c r="O528" s="78"/>
      <c r="P528" s="78"/>
      <c r="Q528" s="371" t="str">
        <f t="shared" si="31"/>
        <v/>
      </c>
      <c r="R528" s="102" t="str">
        <f t="shared" si="34"/>
        <v/>
      </c>
      <c r="S528" s="254" t="str">
        <f t="shared" si="32"/>
        <v/>
      </c>
      <c r="T528" s="83"/>
      <c r="U528" s="254" t="str">
        <f t="shared" si="33"/>
        <v/>
      </c>
      <c r="V528" s="255"/>
      <c r="W528" s="78"/>
      <c r="X528" s="78"/>
      <c r="Y528" s="391"/>
      <c r="Z528" s="369"/>
      <c r="AA528" s="90"/>
    </row>
    <row r="529" spans="4:27" ht="20.100000000000001" customHeight="1" x14ac:dyDescent="0.2">
      <c r="D529" s="392"/>
      <c r="E529" s="78"/>
      <c r="F529" s="393"/>
      <c r="G529" s="370"/>
      <c r="H529" s="79"/>
      <c r="I529" s="107"/>
      <c r="J529" s="80"/>
      <c r="K529" s="81"/>
      <c r="L529" s="394"/>
      <c r="M529" s="78"/>
      <c r="N529" s="78"/>
      <c r="O529" s="78"/>
      <c r="P529" s="78"/>
      <c r="Q529" s="371" t="str">
        <f t="shared" si="31"/>
        <v/>
      </c>
      <c r="R529" s="102" t="str">
        <f t="shared" si="34"/>
        <v/>
      </c>
      <c r="S529" s="254" t="str">
        <f t="shared" si="32"/>
        <v/>
      </c>
      <c r="T529" s="83"/>
      <c r="U529" s="254" t="str">
        <f t="shared" si="33"/>
        <v/>
      </c>
      <c r="V529" s="255"/>
      <c r="W529" s="78"/>
      <c r="X529" s="78"/>
      <c r="Y529" s="391"/>
      <c r="Z529" s="369"/>
      <c r="AA529" s="90"/>
    </row>
    <row r="530" spans="4:27" ht="20.100000000000001" customHeight="1" x14ac:dyDescent="0.2">
      <c r="D530" s="392"/>
      <c r="E530" s="78"/>
      <c r="F530" s="393"/>
      <c r="G530" s="370"/>
      <c r="H530" s="79"/>
      <c r="I530" s="107"/>
      <c r="J530" s="80"/>
      <c r="K530" s="81"/>
      <c r="L530" s="394"/>
      <c r="M530" s="78"/>
      <c r="N530" s="78"/>
      <c r="O530" s="78"/>
      <c r="P530" s="78"/>
      <c r="Q530" s="371" t="str">
        <f t="shared" si="31"/>
        <v/>
      </c>
      <c r="R530" s="102" t="str">
        <f t="shared" si="34"/>
        <v/>
      </c>
      <c r="S530" s="254" t="str">
        <f t="shared" si="32"/>
        <v/>
      </c>
      <c r="T530" s="83"/>
      <c r="U530" s="254" t="str">
        <f t="shared" si="33"/>
        <v/>
      </c>
      <c r="V530" s="255"/>
      <c r="W530" s="78"/>
      <c r="X530" s="78"/>
      <c r="Y530" s="391"/>
      <c r="Z530" s="369"/>
      <c r="AA530" s="90"/>
    </row>
    <row r="531" spans="4:27" ht="20.100000000000001" customHeight="1" x14ac:dyDescent="0.2">
      <c r="D531" s="392"/>
      <c r="E531" s="78"/>
      <c r="F531" s="393"/>
      <c r="G531" s="370"/>
      <c r="H531" s="79"/>
      <c r="I531" s="107"/>
      <c r="J531" s="80"/>
      <c r="K531" s="81"/>
      <c r="L531" s="394"/>
      <c r="M531" s="78"/>
      <c r="N531" s="78"/>
      <c r="O531" s="78"/>
      <c r="P531" s="78"/>
      <c r="Q531" s="371" t="str">
        <f t="shared" si="31"/>
        <v/>
      </c>
      <c r="R531" s="102" t="str">
        <f t="shared" si="34"/>
        <v/>
      </c>
      <c r="S531" s="254" t="str">
        <f t="shared" si="32"/>
        <v/>
      </c>
      <c r="T531" s="83"/>
      <c r="U531" s="254" t="str">
        <f t="shared" si="33"/>
        <v/>
      </c>
      <c r="V531" s="255"/>
      <c r="W531" s="78"/>
      <c r="X531" s="78"/>
      <c r="Y531" s="391"/>
      <c r="Z531" s="369"/>
      <c r="AA531" s="90"/>
    </row>
    <row r="532" spans="4:27" ht="20.100000000000001" customHeight="1" x14ac:dyDescent="0.2">
      <c r="D532" s="392"/>
      <c r="E532" s="78"/>
      <c r="F532" s="393"/>
      <c r="G532" s="370"/>
      <c r="H532" s="79"/>
      <c r="I532" s="107"/>
      <c r="J532" s="80"/>
      <c r="K532" s="81"/>
      <c r="L532" s="394"/>
      <c r="M532" s="78"/>
      <c r="N532" s="78"/>
      <c r="O532" s="78"/>
      <c r="P532" s="78"/>
      <c r="Q532" s="371" t="str">
        <f t="shared" si="31"/>
        <v/>
      </c>
      <c r="R532" s="102" t="str">
        <f t="shared" si="34"/>
        <v/>
      </c>
      <c r="S532" s="254" t="str">
        <f t="shared" si="32"/>
        <v/>
      </c>
      <c r="T532" s="83"/>
      <c r="U532" s="254" t="str">
        <f t="shared" si="33"/>
        <v/>
      </c>
      <c r="V532" s="255"/>
      <c r="W532" s="78"/>
      <c r="X532" s="78"/>
      <c r="Y532" s="391"/>
      <c r="Z532" s="369"/>
      <c r="AA532" s="90"/>
    </row>
    <row r="533" spans="4:27" ht="20.100000000000001" customHeight="1" x14ac:dyDescent="0.2">
      <c r="D533" s="392"/>
      <c r="E533" s="78"/>
      <c r="F533" s="393"/>
      <c r="G533" s="370"/>
      <c r="H533" s="79"/>
      <c r="I533" s="107"/>
      <c r="J533" s="80"/>
      <c r="K533" s="81"/>
      <c r="L533" s="394"/>
      <c r="M533" s="78"/>
      <c r="N533" s="78"/>
      <c r="O533" s="78"/>
      <c r="P533" s="78"/>
      <c r="Q533" s="371" t="str">
        <f t="shared" si="31"/>
        <v/>
      </c>
      <c r="R533" s="102" t="str">
        <f t="shared" si="34"/>
        <v/>
      </c>
      <c r="S533" s="254" t="str">
        <f t="shared" si="32"/>
        <v/>
      </c>
      <c r="T533" s="83"/>
      <c r="U533" s="254" t="str">
        <f t="shared" si="33"/>
        <v/>
      </c>
      <c r="V533" s="255"/>
      <c r="W533" s="78"/>
      <c r="X533" s="78"/>
      <c r="Y533" s="391"/>
      <c r="Z533" s="369"/>
      <c r="AA533" s="90"/>
    </row>
    <row r="534" spans="4:27" ht="20.100000000000001" customHeight="1" x14ac:dyDescent="0.2">
      <c r="D534" s="392"/>
      <c r="E534" s="78"/>
      <c r="F534" s="393"/>
      <c r="G534" s="370"/>
      <c r="H534" s="79"/>
      <c r="I534" s="107"/>
      <c r="J534" s="80"/>
      <c r="K534" s="81"/>
      <c r="L534" s="394"/>
      <c r="M534" s="78"/>
      <c r="N534" s="78"/>
      <c r="O534" s="78"/>
      <c r="P534" s="78"/>
      <c r="Q534" s="371" t="str">
        <f t="shared" si="31"/>
        <v/>
      </c>
      <c r="R534" s="102" t="str">
        <f t="shared" si="34"/>
        <v/>
      </c>
      <c r="S534" s="254" t="str">
        <f t="shared" si="32"/>
        <v/>
      </c>
      <c r="T534" s="83"/>
      <c r="U534" s="254" t="str">
        <f t="shared" si="33"/>
        <v/>
      </c>
      <c r="V534" s="255"/>
      <c r="W534" s="78"/>
      <c r="X534" s="78"/>
      <c r="Y534" s="391"/>
      <c r="Z534" s="369"/>
      <c r="AA534" s="90"/>
    </row>
    <row r="535" spans="4:27" ht="20.100000000000001" customHeight="1" x14ac:dyDescent="0.2">
      <c r="D535" s="392"/>
      <c r="E535" s="78"/>
      <c r="F535" s="393"/>
      <c r="G535" s="370"/>
      <c r="H535" s="79"/>
      <c r="I535" s="107"/>
      <c r="J535" s="80"/>
      <c r="K535" s="81"/>
      <c r="L535" s="394"/>
      <c r="M535" s="78"/>
      <c r="N535" s="78"/>
      <c r="O535" s="78"/>
      <c r="P535" s="78"/>
      <c r="Q535" s="371" t="str">
        <f t="shared" si="31"/>
        <v/>
      </c>
      <c r="R535" s="102" t="str">
        <f t="shared" si="34"/>
        <v/>
      </c>
      <c r="S535" s="254" t="str">
        <f t="shared" si="32"/>
        <v/>
      </c>
      <c r="T535" s="83"/>
      <c r="U535" s="254" t="str">
        <f t="shared" si="33"/>
        <v/>
      </c>
      <c r="V535" s="255"/>
      <c r="W535" s="78"/>
      <c r="X535" s="78"/>
      <c r="Y535" s="391"/>
      <c r="Z535" s="369"/>
      <c r="AA535" s="90"/>
    </row>
    <row r="536" spans="4:27" ht="20.100000000000001" customHeight="1" x14ac:dyDescent="0.2">
      <c r="D536" s="392"/>
      <c r="E536" s="78"/>
      <c r="F536" s="393"/>
      <c r="G536" s="370"/>
      <c r="H536" s="79"/>
      <c r="I536" s="107"/>
      <c r="J536" s="80"/>
      <c r="K536" s="81"/>
      <c r="L536" s="394"/>
      <c r="M536" s="78"/>
      <c r="N536" s="78"/>
      <c r="O536" s="78"/>
      <c r="P536" s="78"/>
      <c r="Q536" s="371" t="str">
        <f t="shared" si="31"/>
        <v/>
      </c>
      <c r="R536" s="102" t="str">
        <f t="shared" si="34"/>
        <v/>
      </c>
      <c r="S536" s="254" t="str">
        <f t="shared" si="32"/>
        <v/>
      </c>
      <c r="T536" s="83"/>
      <c r="U536" s="254" t="str">
        <f t="shared" si="33"/>
        <v/>
      </c>
      <c r="V536" s="255"/>
      <c r="W536" s="78"/>
      <c r="X536" s="78"/>
      <c r="Y536" s="391"/>
      <c r="Z536" s="369"/>
      <c r="AA536" s="90"/>
    </row>
    <row r="537" spans="4:27" ht="20.100000000000001" customHeight="1" x14ac:dyDescent="0.2">
      <c r="D537" s="392"/>
      <c r="E537" s="78"/>
      <c r="F537" s="393"/>
      <c r="G537" s="370"/>
      <c r="H537" s="79"/>
      <c r="I537" s="107"/>
      <c r="J537" s="80"/>
      <c r="K537" s="81"/>
      <c r="L537" s="394"/>
      <c r="M537" s="78"/>
      <c r="N537" s="78"/>
      <c r="O537" s="78"/>
      <c r="P537" s="78"/>
      <c r="Q537" s="371" t="str">
        <f t="shared" si="31"/>
        <v/>
      </c>
      <c r="R537" s="102" t="str">
        <f t="shared" si="34"/>
        <v/>
      </c>
      <c r="S537" s="254" t="str">
        <f t="shared" si="32"/>
        <v/>
      </c>
      <c r="T537" s="83"/>
      <c r="U537" s="254" t="str">
        <f t="shared" si="33"/>
        <v/>
      </c>
      <c r="V537" s="255"/>
      <c r="W537" s="78"/>
      <c r="X537" s="78"/>
      <c r="Y537" s="391"/>
      <c r="Z537" s="369"/>
      <c r="AA537" s="90"/>
    </row>
    <row r="538" spans="4:27" ht="20.100000000000001" customHeight="1" x14ac:dyDescent="0.2">
      <c r="D538" s="392"/>
      <c r="E538" s="78"/>
      <c r="F538" s="393"/>
      <c r="G538" s="370"/>
      <c r="H538" s="79"/>
      <c r="I538" s="107"/>
      <c r="J538" s="80"/>
      <c r="K538" s="81"/>
      <c r="L538" s="394"/>
      <c r="M538" s="78"/>
      <c r="N538" s="78"/>
      <c r="O538" s="78"/>
      <c r="P538" s="78"/>
      <c r="Q538" s="371" t="str">
        <f t="shared" si="31"/>
        <v/>
      </c>
      <c r="R538" s="102" t="str">
        <f t="shared" si="34"/>
        <v/>
      </c>
      <c r="S538" s="254" t="str">
        <f t="shared" si="32"/>
        <v/>
      </c>
      <c r="T538" s="83"/>
      <c r="U538" s="254" t="str">
        <f t="shared" si="33"/>
        <v/>
      </c>
      <c r="V538" s="255"/>
      <c r="W538" s="78"/>
      <c r="X538" s="78"/>
      <c r="Y538" s="391"/>
      <c r="Z538" s="369"/>
      <c r="AA538" s="90"/>
    </row>
    <row r="539" spans="4:27" ht="20.100000000000001" customHeight="1" x14ac:dyDescent="0.2">
      <c r="D539" s="392"/>
      <c r="E539" s="78"/>
      <c r="F539" s="393"/>
      <c r="G539" s="370"/>
      <c r="H539" s="79"/>
      <c r="I539" s="107"/>
      <c r="J539" s="80"/>
      <c r="K539" s="81"/>
      <c r="L539" s="394"/>
      <c r="M539" s="78"/>
      <c r="N539" s="78"/>
      <c r="O539" s="78"/>
      <c r="P539" s="78"/>
      <c r="Q539" s="371" t="str">
        <f t="shared" si="31"/>
        <v/>
      </c>
      <c r="R539" s="102" t="str">
        <f t="shared" si="34"/>
        <v/>
      </c>
      <c r="S539" s="254" t="str">
        <f t="shared" si="32"/>
        <v/>
      </c>
      <c r="T539" s="83"/>
      <c r="U539" s="254" t="str">
        <f t="shared" si="33"/>
        <v/>
      </c>
      <c r="V539" s="255"/>
      <c r="W539" s="78"/>
      <c r="X539" s="78"/>
      <c r="Y539" s="391"/>
      <c r="Z539" s="369"/>
      <c r="AA539" s="90"/>
    </row>
    <row r="540" spans="4:27" ht="20.100000000000001" customHeight="1" x14ac:dyDescent="0.2">
      <c r="D540" s="392"/>
      <c r="E540" s="78"/>
      <c r="F540" s="393"/>
      <c r="G540" s="370"/>
      <c r="H540" s="79"/>
      <c r="I540" s="107"/>
      <c r="J540" s="80"/>
      <c r="K540" s="81"/>
      <c r="L540" s="394"/>
      <c r="M540" s="78"/>
      <c r="N540" s="78"/>
      <c r="O540" s="78"/>
      <c r="P540" s="78"/>
      <c r="Q540" s="371" t="str">
        <f t="shared" si="31"/>
        <v/>
      </c>
      <c r="R540" s="102" t="str">
        <f t="shared" si="34"/>
        <v/>
      </c>
      <c r="S540" s="254" t="str">
        <f t="shared" si="32"/>
        <v/>
      </c>
      <c r="T540" s="83"/>
      <c r="U540" s="254" t="str">
        <f t="shared" si="33"/>
        <v/>
      </c>
      <c r="V540" s="255"/>
      <c r="W540" s="78"/>
      <c r="X540" s="78"/>
      <c r="Y540" s="391"/>
      <c r="Z540" s="369"/>
      <c r="AA540" s="90"/>
    </row>
    <row r="541" spans="4:27" ht="20.100000000000001" customHeight="1" x14ac:dyDescent="0.2">
      <c r="D541" s="392"/>
      <c r="E541" s="78"/>
      <c r="F541" s="393"/>
      <c r="G541" s="370"/>
      <c r="H541" s="79"/>
      <c r="I541" s="107"/>
      <c r="J541" s="80"/>
      <c r="K541" s="81"/>
      <c r="L541" s="394"/>
      <c r="M541" s="78"/>
      <c r="N541" s="78"/>
      <c r="O541" s="78"/>
      <c r="P541" s="78"/>
      <c r="Q541" s="371" t="str">
        <f t="shared" si="31"/>
        <v/>
      </c>
      <c r="R541" s="102" t="str">
        <f t="shared" si="34"/>
        <v/>
      </c>
      <c r="S541" s="254" t="str">
        <f t="shared" si="32"/>
        <v/>
      </c>
      <c r="T541" s="83"/>
      <c r="U541" s="254" t="str">
        <f t="shared" si="33"/>
        <v/>
      </c>
      <c r="V541" s="255"/>
      <c r="W541" s="78"/>
      <c r="X541" s="78"/>
      <c r="Y541" s="391"/>
      <c r="Z541" s="369"/>
      <c r="AA541" s="90"/>
    </row>
    <row r="542" spans="4:27" ht="20.100000000000001" customHeight="1" x14ac:dyDescent="0.2">
      <c r="D542" s="392"/>
      <c r="E542" s="78"/>
      <c r="F542" s="393"/>
      <c r="G542" s="370"/>
      <c r="H542" s="79"/>
      <c r="I542" s="107"/>
      <c r="J542" s="80"/>
      <c r="K542" s="81"/>
      <c r="L542" s="394"/>
      <c r="M542" s="78"/>
      <c r="N542" s="78"/>
      <c r="O542" s="78"/>
      <c r="P542" s="78"/>
      <c r="Q542" s="371" t="str">
        <f t="shared" ref="Q542:Q605" si="35">IF(OR(I542="",I542="Trailer"),"",IF(I542&lt;&gt;"Trailer","X"))</f>
        <v/>
      </c>
      <c r="R542" s="102" t="str">
        <f t="shared" si="34"/>
        <v/>
      </c>
      <c r="S542" s="254" t="str">
        <f t="shared" ref="S542:S605" si="36">IF(AND(M542 ="NY",Q542="x"),"Required","")</f>
        <v/>
      </c>
      <c r="T542" s="83"/>
      <c r="U542" s="254" t="str">
        <f t="shared" ref="U542:U605" si="37">IF(AND(I542 ="Trailer",Q542="X"),"remove 'X' for AL","")</f>
        <v/>
      </c>
      <c r="V542" s="255"/>
      <c r="W542" s="78"/>
      <c r="X542" s="78"/>
      <c r="Y542" s="391"/>
      <c r="Z542" s="369"/>
      <c r="AA542" s="90"/>
    </row>
    <row r="543" spans="4:27" ht="20.100000000000001" customHeight="1" x14ac:dyDescent="0.2">
      <c r="D543" s="392"/>
      <c r="E543" s="78"/>
      <c r="F543" s="393"/>
      <c r="G543" s="370"/>
      <c r="H543" s="79"/>
      <c r="I543" s="107"/>
      <c r="J543" s="80"/>
      <c r="K543" s="81"/>
      <c r="L543" s="394"/>
      <c r="M543" s="78"/>
      <c r="N543" s="78"/>
      <c r="O543" s="78"/>
      <c r="P543" s="78"/>
      <c r="Q543" s="371" t="str">
        <f t="shared" si="35"/>
        <v/>
      </c>
      <c r="R543" s="102" t="str">
        <f t="shared" ref="R543:R606" si="38">IF(I543="","",IF(AND($R$16="X",I543&lt;&gt;"Equipment",I543&lt;&gt;"Dealer Plate"),"X",IF(AND($R$18="X",I543&lt;&gt;"Trailer",I543&lt;&gt;"Equipment",I543&lt;&gt;"Dealer Plate"),"X",IF(AND($R$19="X",I543&lt;&gt;"Trailer",I543&lt;&gt;"Equipment",I543&lt;&gt;"Dealer Plate",V543="Yes"),"X",IF(AND($R$20="X",I543&lt;&gt;"Equipment",I543&lt;&gt;"Dealer Plate",F543&gt;=$U$20),"X",IF(AND($R$21="X",I543&lt;&gt;"Trailer",I543&lt;&gt;"Equipment",I543&lt;&gt;"Dealer Plate",F543&gt;=$U$21),"X",""))))))</f>
        <v/>
      </c>
      <c r="S543" s="254" t="str">
        <f t="shared" si="36"/>
        <v/>
      </c>
      <c r="T543" s="83"/>
      <c r="U543" s="254" t="str">
        <f t="shared" si="37"/>
        <v/>
      </c>
      <c r="V543" s="255"/>
      <c r="W543" s="78"/>
      <c r="X543" s="78"/>
      <c r="Y543" s="391"/>
      <c r="Z543" s="369"/>
      <c r="AA543" s="90"/>
    </row>
    <row r="544" spans="4:27" ht="20.100000000000001" customHeight="1" x14ac:dyDescent="0.2">
      <c r="D544" s="392"/>
      <c r="E544" s="78"/>
      <c r="F544" s="393"/>
      <c r="G544" s="370"/>
      <c r="H544" s="79"/>
      <c r="I544" s="107"/>
      <c r="J544" s="80"/>
      <c r="K544" s="81"/>
      <c r="L544" s="394"/>
      <c r="M544" s="78"/>
      <c r="N544" s="78"/>
      <c r="O544" s="78"/>
      <c r="P544" s="78"/>
      <c r="Q544" s="371" t="str">
        <f t="shared" si="35"/>
        <v/>
      </c>
      <c r="R544" s="102" t="str">
        <f t="shared" si="38"/>
        <v/>
      </c>
      <c r="S544" s="254" t="str">
        <f t="shared" si="36"/>
        <v/>
      </c>
      <c r="T544" s="83"/>
      <c r="U544" s="254" t="str">
        <f t="shared" si="37"/>
        <v/>
      </c>
      <c r="V544" s="255"/>
      <c r="W544" s="78"/>
      <c r="X544" s="78"/>
      <c r="Y544" s="391"/>
      <c r="Z544" s="369"/>
      <c r="AA544" s="90"/>
    </row>
    <row r="545" spans="4:27" ht="20.100000000000001" customHeight="1" x14ac:dyDescent="0.2">
      <c r="D545" s="392"/>
      <c r="E545" s="78"/>
      <c r="F545" s="393"/>
      <c r="G545" s="370"/>
      <c r="H545" s="79"/>
      <c r="I545" s="107"/>
      <c r="J545" s="80"/>
      <c r="K545" s="81"/>
      <c r="L545" s="394"/>
      <c r="M545" s="78"/>
      <c r="N545" s="78"/>
      <c r="O545" s="78"/>
      <c r="P545" s="78"/>
      <c r="Q545" s="371" t="str">
        <f t="shared" si="35"/>
        <v/>
      </c>
      <c r="R545" s="102" t="str">
        <f t="shared" si="38"/>
        <v/>
      </c>
      <c r="S545" s="254" t="str">
        <f t="shared" si="36"/>
        <v/>
      </c>
      <c r="T545" s="83"/>
      <c r="U545" s="254" t="str">
        <f t="shared" si="37"/>
        <v/>
      </c>
      <c r="V545" s="255"/>
      <c r="W545" s="78"/>
      <c r="X545" s="78"/>
      <c r="Y545" s="391"/>
      <c r="Z545" s="369"/>
      <c r="AA545" s="90"/>
    </row>
    <row r="546" spans="4:27" ht="20.100000000000001" customHeight="1" x14ac:dyDescent="0.2">
      <c r="D546" s="392"/>
      <c r="E546" s="78"/>
      <c r="F546" s="393"/>
      <c r="G546" s="370"/>
      <c r="H546" s="79"/>
      <c r="I546" s="107"/>
      <c r="J546" s="80"/>
      <c r="K546" s="81"/>
      <c r="L546" s="394"/>
      <c r="M546" s="78"/>
      <c r="N546" s="78"/>
      <c r="O546" s="78"/>
      <c r="P546" s="78"/>
      <c r="Q546" s="371" t="str">
        <f t="shared" si="35"/>
        <v/>
      </c>
      <c r="R546" s="102" t="str">
        <f t="shared" si="38"/>
        <v/>
      </c>
      <c r="S546" s="254" t="str">
        <f t="shared" si="36"/>
        <v/>
      </c>
      <c r="T546" s="83"/>
      <c r="U546" s="254" t="str">
        <f t="shared" si="37"/>
        <v/>
      </c>
      <c r="V546" s="255"/>
      <c r="W546" s="78"/>
      <c r="X546" s="78"/>
      <c r="Y546" s="391"/>
      <c r="Z546" s="369"/>
      <c r="AA546" s="90"/>
    </row>
    <row r="547" spans="4:27" ht="20.100000000000001" customHeight="1" x14ac:dyDescent="0.2">
      <c r="D547" s="392"/>
      <c r="E547" s="78"/>
      <c r="F547" s="393"/>
      <c r="G547" s="370"/>
      <c r="H547" s="79"/>
      <c r="I547" s="107"/>
      <c r="J547" s="80"/>
      <c r="K547" s="81"/>
      <c r="L547" s="394"/>
      <c r="M547" s="78"/>
      <c r="N547" s="78"/>
      <c r="O547" s="78"/>
      <c r="P547" s="78"/>
      <c r="Q547" s="371" t="str">
        <f t="shared" si="35"/>
        <v/>
      </c>
      <c r="R547" s="102" t="str">
        <f t="shared" si="38"/>
        <v/>
      </c>
      <c r="S547" s="254" t="str">
        <f t="shared" si="36"/>
        <v/>
      </c>
      <c r="T547" s="83"/>
      <c r="U547" s="254" t="str">
        <f t="shared" si="37"/>
        <v/>
      </c>
      <c r="V547" s="255"/>
      <c r="W547" s="78"/>
      <c r="X547" s="78"/>
      <c r="Y547" s="391"/>
      <c r="Z547" s="369"/>
      <c r="AA547" s="90"/>
    </row>
    <row r="548" spans="4:27" ht="20.100000000000001" customHeight="1" x14ac:dyDescent="0.2">
      <c r="D548" s="392"/>
      <c r="E548" s="78"/>
      <c r="F548" s="393"/>
      <c r="G548" s="370"/>
      <c r="H548" s="79"/>
      <c r="I548" s="107"/>
      <c r="J548" s="80"/>
      <c r="K548" s="81"/>
      <c r="L548" s="394"/>
      <c r="M548" s="78"/>
      <c r="N548" s="78"/>
      <c r="O548" s="78"/>
      <c r="P548" s="78"/>
      <c r="Q548" s="371" t="str">
        <f t="shared" si="35"/>
        <v/>
      </c>
      <c r="R548" s="102" t="str">
        <f t="shared" si="38"/>
        <v/>
      </c>
      <c r="S548" s="254" t="str">
        <f t="shared" si="36"/>
        <v/>
      </c>
      <c r="T548" s="83"/>
      <c r="U548" s="254" t="str">
        <f t="shared" si="37"/>
        <v/>
      </c>
      <c r="V548" s="255"/>
      <c r="W548" s="78"/>
      <c r="X548" s="78"/>
      <c r="Y548" s="391"/>
      <c r="Z548" s="369"/>
      <c r="AA548" s="90"/>
    </row>
    <row r="549" spans="4:27" ht="20.100000000000001" customHeight="1" x14ac:dyDescent="0.2">
      <c r="D549" s="392"/>
      <c r="E549" s="78"/>
      <c r="F549" s="393"/>
      <c r="G549" s="370"/>
      <c r="H549" s="79"/>
      <c r="I549" s="107"/>
      <c r="J549" s="80"/>
      <c r="K549" s="81"/>
      <c r="L549" s="394"/>
      <c r="M549" s="78"/>
      <c r="N549" s="78"/>
      <c r="O549" s="78"/>
      <c r="P549" s="78"/>
      <c r="Q549" s="371" t="str">
        <f t="shared" si="35"/>
        <v/>
      </c>
      <c r="R549" s="102" t="str">
        <f t="shared" si="38"/>
        <v/>
      </c>
      <c r="S549" s="254" t="str">
        <f t="shared" si="36"/>
        <v/>
      </c>
      <c r="T549" s="83"/>
      <c r="U549" s="254" t="str">
        <f t="shared" si="37"/>
        <v/>
      </c>
      <c r="V549" s="255"/>
      <c r="W549" s="78"/>
      <c r="X549" s="78"/>
      <c r="Y549" s="391"/>
      <c r="Z549" s="369"/>
      <c r="AA549" s="90"/>
    </row>
    <row r="550" spans="4:27" ht="20.100000000000001" customHeight="1" x14ac:dyDescent="0.2">
      <c r="D550" s="392"/>
      <c r="E550" s="78"/>
      <c r="F550" s="393"/>
      <c r="G550" s="370"/>
      <c r="H550" s="79"/>
      <c r="I550" s="107"/>
      <c r="J550" s="80"/>
      <c r="K550" s="81"/>
      <c r="L550" s="394"/>
      <c r="M550" s="78"/>
      <c r="N550" s="78"/>
      <c r="O550" s="78"/>
      <c r="P550" s="78"/>
      <c r="Q550" s="371" t="str">
        <f t="shared" si="35"/>
        <v/>
      </c>
      <c r="R550" s="102" t="str">
        <f t="shared" si="38"/>
        <v/>
      </c>
      <c r="S550" s="254" t="str">
        <f t="shared" si="36"/>
        <v/>
      </c>
      <c r="T550" s="83"/>
      <c r="U550" s="254" t="str">
        <f t="shared" si="37"/>
        <v/>
      </c>
      <c r="V550" s="255"/>
      <c r="W550" s="78"/>
      <c r="X550" s="78"/>
      <c r="Y550" s="391"/>
      <c r="Z550" s="369"/>
      <c r="AA550" s="90"/>
    </row>
    <row r="551" spans="4:27" ht="20.100000000000001" customHeight="1" x14ac:dyDescent="0.2">
      <c r="D551" s="392"/>
      <c r="E551" s="78"/>
      <c r="F551" s="393"/>
      <c r="G551" s="370"/>
      <c r="H551" s="79"/>
      <c r="I551" s="107"/>
      <c r="J551" s="80"/>
      <c r="K551" s="81"/>
      <c r="L551" s="394"/>
      <c r="M551" s="78"/>
      <c r="N551" s="78"/>
      <c r="O551" s="78"/>
      <c r="P551" s="78"/>
      <c r="Q551" s="371" t="str">
        <f t="shared" si="35"/>
        <v/>
      </c>
      <c r="R551" s="102" t="str">
        <f t="shared" si="38"/>
        <v/>
      </c>
      <c r="S551" s="254" t="str">
        <f t="shared" si="36"/>
        <v/>
      </c>
      <c r="T551" s="83"/>
      <c r="U551" s="254" t="str">
        <f t="shared" si="37"/>
        <v/>
      </c>
      <c r="V551" s="255"/>
      <c r="W551" s="78"/>
      <c r="X551" s="78"/>
      <c r="Y551" s="391"/>
      <c r="Z551" s="369"/>
      <c r="AA551" s="90"/>
    </row>
    <row r="552" spans="4:27" ht="20.100000000000001" customHeight="1" x14ac:dyDescent="0.2">
      <c r="D552" s="392"/>
      <c r="E552" s="78"/>
      <c r="F552" s="393"/>
      <c r="G552" s="370"/>
      <c r="H552" s="79"/>
      <c r="I552" s="107"/>
      <c r="J552" s="80"/>
      <c r="K552" s="81"/>
      <c r="L552" s="394"/>
      <c r="M552" s="78"/>
      <c r="N552" s="78"/>
      <c r="O552" s="78"/>
      <c r="P552" s="78"/>
      <c r="Q552" s="371" t="str">
        <f t="shared" si="35"/>
        <v/>
      </c>
      <c r="R552" s="102" t="str">
        <f t="shared" si="38"/>
        <v/>
      </c>
      <c r="S552" s="254" t="str">
        <f t="shared" si="36"/>
        <v/>
      </c>
      <c r="T552" s="83"/>
      <c r="U552" s="254" t="str">
        <f t="shared" si="37"/>
        <v/>
      </c>
      <c r="V552" s="255"/>
      <c r="W552" s="78"/>
      <c r="X552" s="78"/>
      <c r="Y552" s="391"/>
      <c r="Z552" s="369"/>
      <c r="AA552" s="90"/>
    </row>
    <row r="553" spans="4:27" ht="20.100000000000001" customHeight="1" x14ac:dyDescent="0.2">
      <c r="D553" s="392"/>
      <c r="E553" s="78"/>
      <c r="F553" s="393"/>
      <c r="G553" s="370"/>
      <c r="H553" s="79"/>
      <c r="I553" s="107"/>
      <c r="J553" s="80"/>
      <c r="K553" s="81"/>
      <c r="L553" s="394"/>
      <c r="M553" s="78"/>
      <c r="N553" s="78"/>
      <c r="O553" s="78"/>
      <c r="P553" s="78"/>
      <c r="Q553" s="371" t="str">
        <f t="shared" si="35"/>
        <v/>
      </c>
      <c r="R553" s="102" t="str">
        <f t="shared" si="38"/>
        <v/>
      </c>
      <c r="S553" s="254" t="str">
        <f t="shared" si="36"/>
        <v/>
      </c>
      <c r="T553" s="83"/>
      <c r="U553" s="254" t="str">
        <f t="shared" si="37"/>
        <v/>
      </c>
      <c r="V553" s="255"/>
      <c r="W553" s="78"/>
      <c r="X553" s="78"/>
      <c r="Y553" s="391"/>
      <c r="Z553" s="369"/>
      <c r="AA553" s="90"/>
    </row>
    <row r="554" spans="4:27" ht="20.100000000000001" customHeight="1" x14ac:dyDescent="0.2">
      <c r="D554" s="392"/>
      <c r="E554" s="78"/>
      <c r="F554" s="393"/>
      <c r="G554" s="370"/>
      <c r="H554" s="79"/>
      <c r="I554" s="107"/>
      <c r="J554" s="80"/>
      <c r="K554" s="81"/>
      <c r="L554" s="394"/>
      <c r="M554" s="78"/>
      <c r="N554" s="78"/>
      <c r="O554" s="78"/>
      <c r="P554" s="78"/>
      <c r="Q554" s="371" t="str">
        <f t="shared" si="35"/>
        <v/>
      </c>
      <c r="R554" s="102" t="str">
        <f t="shared" si="38"/>
        <v/>
      </c>
      <c r="S554" s="254" t="str">
        <f t="shared" si="36"/>
        <v/>
      </c>
      <c r="T554" s="83"/>
      <c r="U554" s="254" t="str">
        <f t="shared" si="37"/>
        <v/>
      </c>
      <c r="V554" s="255"/>
      <c r="W554" s="78"/>
      <c r="X554" s="78"/>
      <c r="Y554" s="391"/>
      <c r="Z554" s="369"/>
      <c r="AA554" s="90"/>
    </row>
    <row r="555" spans="4:27" ht="20.100000000000001" customHeight="1" x14ac:dyDescent="0.2">
      <c r="D555" s="392"/>
      <c r="E555" s="78"/>
      <c r="F555" s="393"/>
      <c r="G555" s="370"/>
      <c r="H555" s="79"/>
      <c r="I555" s="107"/>
      <c r="J555" s="80"/>
      <c r="K555" s="81"/>
      <c r="L555" s="394"/>
      <c r="M555" s="78"/>
      <c r="N555" s="78"/>
      <c r="O555" s="78"/>
      <c r="P555" s="78"/>
      <c r="Q555" s="371" t="str">
        <f t="shared" si="35"/>
        <v/>
      </c>
      <c r="R555" s="102" t="str">
        <f t="shared" si="38"/>
        <v/>
      </c>
      <c r="S555" s="254" t="str">
        <f t="shared" si="36"/>
        <v/>
      </c>
      <c r="T555" s="83"/>
      <c r="U555" s="254" t="str">
        <f t="shared" si="37"/>
        <v/>
      </c>
      <c r="V555" s="255"/>
      <c r="W555" s="78"/>
      <c r="X555" s="78"/>
      <c r="Y555" s="391"/>
      <c r="Z555" s="369"/>
      <c r="AA555" s="90"/>
    </row>
    <row r="556" spans="4:27" ht="20.100000000000001" customHeight="1" x14ac:dyDescent="0.2">
      <c r="D556" s="392"/>
      <c r="E556" s="78"/>
      <c r="F556" s="393"/>
      <c r="G556" s="370"/>
      <c r="H556" s="79"/>
      <c r="I556" s="107"/>
      <c r="J556" s="80"/>
      <c r="K556" s="81"/>
      <c r="L556" s="394"/>
      <c r="M556" s="78"/>
      <c r="N556" s="78"/>
      <c r="O556" s="78"/>
      <c r="P556" s="78"/>
      <c r="Q556" s="371" t="str">
        <f t="shared" si="35"/>
        <v/>
      </c>
      <c r="R556" s="102" t="str">
        <f t="shared" si="38"/>
        <v/>
      </c>
      <c r="S556" s="254" t="str">
        <f t="shared" si="36"/>
        <v/>
      </c>
      <c r="T556" s="83"/>
      <c r="U556" s="254" t="str">
        <f t="shared" si="37"/>
        <v/>
      </c>
      <c r="V556" s="255"/>
      <c r="W556" s="78"/>
      <c r="X556" s="78"/>
      <c r="Y556" s="391"/>
      <c r="Z556" s="369"/>
      <c r="AA556" s="90"/>
    </row>
    <row r="557" spans="4:27" ht="20.100000000000001" customHeight="1" x14ac:dyDescent="0.2">
      <c r="D557" s="392"/>
      <c r="E557" s="78"/>
      <c r="F557" s="393"/>
      <c r="G557" s="370"/>
      <c r="H557" s="79"/>
      <c r="I557" s="107"/>
      <c r="J557" s="80"/>
      <c r="K557" s="81"/>
      <c r="L557" s="394"/>
      <c r="M557" s="78"/>
      <c r="N557" s="78"/>
      <c r="O557" s="78"/>
      <c r="P557" s="78"/>
      <c r="Q557" s="371" t="str">
        <f t="shared" si="35"/>
        <v/>
      </c>
      <c r="R557" s="102" t="str">
        <f t="shared" si="38"/>
        <v/>
      </c>
      <c r="S557" s="254" t="str">
        <f t="shared" si="36"/>
        <v/>
      </c>
      <c r="T557" s="83"/>
      <c r="U557" s="254" t="str">
        <f t="shared" si="37"/>
        <v/>
      </c>
      <c r="V557" s="255"/>
      <c r="W557" s="78"/>
      <c r="X557" s="78"/>
      <c r="Y557" s="391"/>
      <c r="Z557" s="369"/>
      <c r="AA557" s="90"/>
    </row>
    <row r="558" spans="4:27" ht="20.100000000000001" customHeight="1" x14ac:dyDescent="0.2">
      <c r="D558" s="392"/>
      <c r="E558" s="78"/>
      <c r="F558" s="393"/>
      <c r="G558" s="370"/>
      <c r="H558" s="79"/>
      <c r="I558" s="107"/>
      <c r="J558" s="80"/>
      <c r="K558" s="81"/>
      <c r="L558" s="394"/>
      <c r="M558" s="78"/>
      <c r="N558" s="78"/>
      <c r="O558" s="78"/>
      <c r="P558" s="78"/>
      <c r="Q558" s="371" t="str">
        <f t="shared" si="35"/>
        <v/>
      </c>
      <c r="R558" s="102" t="str">
        <f t="shared" si="38"/>
        <v/>
      </c>
      <c r="S558" s="254" t="str">
        <f t="shared" si="36"/>
        <v/>
      </c>
      <c r="T558" s="83"/>
      <c r="U558" s="254" t="str">
        <f t="shared" si="37"/>
        <v/>
      </c>
      <c r="V558" s="255"/>
      <c r="W558" s="78"/>
      <c r="X558" s="78"/>
      <c r="Y558" s="391"/>
      <c r="Z558" s="369"/>
      <c r="AA558" s="90"/>
    </row>
    <row r="559" spans="4:27" ht="20.100000000000001" customHeight="1" x14ac:dyDescent="0.2">
      <c r="D559" s="392"/>
      <c r="E559" s="78"/>
      <c r="F559" s="393"/>
      <c r="G559" s="370"/>
      <c r="H559" s="79"/>
      <c r="I559" s="107"/>
      <c r="J559" s="80"/>
      <c r="K559" s="81"/>
      <c r="L559" s="394"/>
      <c r="M559" s="78"/>
      <c r="N559" s="78"/>
      <c r="O559" s="78"/>
      <c r="P559" s="78"/>
      <c r="Q559" s="371" t="str">
        <f t="shared" si="35"/>
        <v/>
      </c>
      <c r="R559" s="102" t="str">
        <f t="shared" si="38"/>
        <v/>
      </c>
      <c r="S559" s="254" t="str">
        <f t="shared" si="36"/>
        <v/>
      </c>
      <c r="T559" s="83"/>
      <c r="U559" s="254" t="str">
        <f t="shared" si="37"/>
        <v/>
      </c>
      <c r="V559" s="255"/>
      <c r="W559" s="78"/>
      <c r="X559" s="78"/>
      <c r="Y559" s="391"/>
      <c r="Z559" s="369"/>
      <c r="AA559" s="90"/>
    </row>
    <row r="560" spans="4:27" ht="20.100000000000001" customHeight="1" x14ac:dyDescent="0.2">
      <c r="D560" s="392"/>
      <c r="E560" s="78"/>
      <c r="F560" s="393"/>
      <c r="G560" s="370"/>
      <c r="H560" s="79"/>
      <c r="I560" s="107"/>
      <c r="J560" s="80"/>
      <c r="K560" s="81"/>
      <c r="L560" s="394"/>
      <c r="M560" s="78"/>
      <c r="N560" s="78"/>
      <c r="O560" s="78"/>
      <c r="P560" s="78"/>
      <c r="Q560" s="371" t="str">
        <f t="shared" si="35"/>
        <v/>
      </c>
      <c r="R560" s="102" t="str">
        <f t="shared" si="38"/>
        <v/>
      </c>
      <c r="S560" s="254" t="str">
        <f t="shared" si="36"/>
        <v/>
      </c>
      <c r="T560" s="83"/>
      <c r="U560" s="254" t="str">
        <f t="shared" si="37"/>
        <v/>
      </c>
      <c r="V560" s="255"/>
      <c r="W560" s="78"/>
      <c r="X560" s="78"/>
      <c r="Y560" s="391"/>
      <c r="Z560" s="369"/>
      <c r="AA560" s="90"/>
    </row>
    <row r="561" spans="4:27" ht="20.100000000000001" customHeight="1" x14ac:dyDescent="0.2">
      <c r="D561" s="392"/>
      <c r="E561" s="78"/>
      <c r="F561" s="393"/>
      <c r="G561" s="370"/>
      <c r="H561" s="79"/>
      <c r="I561" s="107"/>
      <c r="J561" s="80"/>
      <c r="K561" s="81"/>
      <c r="L561" s="394"/>
      <c r="M561" s="78"/>
      <c r="N561" s="78"/>
      <c r="O561" s="78"/>
      <c r="P561" s="78"/>
      <c r="Q561" s="371" t="str">
        <f t="shared" si="35"/>
        <v/>
      </c>
      <c r="R561" s="102" t="str">
        <f t="shared" si="38"/>
        <v/>
      </c>
      <c r="S561" s="254" t="str">
        <f t="shared" si="36"/>
        <v/>
      </c>
      <c r="T561" s="83"/>
      <c r="U561" s="254" t="str">
        <f t="shared" si="37"/>
        <v/>
      </c>
      <c r="V561" s="255"/>
      <c r="W561" s="78"/>
      <c r="X561" s="78"/>
      <c r="Y561" s="391"/>
      <c r="Z561" s="369"/>
      <c r="AA561" s="90"/>
    </row>
    <row r="562" spans="4:27" ht="20.100000000000001" customHeight="1" x14ac:dyDescent="0.2">
      <c r="D562" s="392"/>
      <c r="E562" s="78"/>
      <c r="F562" s="393"/>
      <c r="G562" s="370"/>
      <c r="H562" s="79"/>
      <c r="I562" s="107"/>
      <c r="J562" s="80"/>
      <c r="K562" s="81"/>
      <c r="L562" s="394"/>
      <c r="M562" s="78"/>
      <c r="N562" s="78"/>
      <c r="O562" s="78"/>
      <c r="P562" s="78"/>
      <c r="Q562" s="371" t="str">
        <f t="shared" si="35"/>
        <v/>
      </c>
      <c r="R562" s="102" t="str">
        <f t="shared" si="38"/>
        <v/>
      </c>
      <c r="S562" s="254" t="str">
        <f t="shared" si="36"/>
        <v/>
      </c>
      <c r="T562" s="83"/>
      <c r="U562" s="254" t="str">
        <f t="shared" si="37"/>
        <v/>
      </c>
      <c r="V562" s="255"/>
      <c r="W562" s="78"/>
      <c r="X562" s="78"/>
      <c r="Y562" s="391"/>
      <c r="Z562" s="369"/>
      <c r="AA562" s="90"/>
    </row>
    <row r="563" spans="4:27" ht="20.100000000000001" customHeight="1" x14ac:dyDescent="0.2">
      <c r="D563" s="392"/>
      <c r="E563" s="78"/>
      <c r="F563" s="393"/>
      <c r="G563" s="370"/>
      <c r="H563" s="79"/>
      <c r="I563" s="107"/>
      <c r="J563" s="80"/>
      <c r="K563" s="81"/>
      <c r="L563" s="394"/>
      <c r="M563" s="78"/>
      <c r="N563" s="78"/>
      <c r="O563" s="78"/>
      <c r="P563" s="78"/>
      <c r="Q563" s="371" t="str">
        <f t="shared" si="35"/>
        <v/>
      </c>
      <c r="R563" s="102" t="str">
        <f t="shared" si="38"/>
        <v/>
      </c>
      <c r="S563" s="254" t="str">
        <f t="shared" si="36"/>
        <v/>
      </c>
      <c r="T563" s="83"/>
      <c r="U563" s="254" t="str">
        <f t="shared" si="37"/>
        <v/>
      </c>
      <c r="V563" s="255"/>
      <c r="W563" s="78"/>
      <c r="X563" s="78"/>
      <c r="Y563" s="391"/>
      <c r="Z563" s="369"/>
      <c r="AA563" s="90"/>
    </row>
    <row r="564" spans="4:27" ht="20.100000000000001" customHeight="1" x14ac:dyDescent="0.2">
      <c r="D564" s="392"/>
      <c r="E564" s="78"/>
      <c r="F564" s="393"/>
      <c r="G564" s="370"/>
      <c r="H564" s="79"/>
      <c r="I564" s="107"/>
      <c r="J564" s="80"/>
      <c r="K564" s="81"/>
      <c r="L564" s="394"/>
      <c r="M564" s="78"/>
      <c r="N564" s="78"/>
      <c r="O564" s="78"/>
      <c r="P564" s="78"/>
      <c r="Q564" s="371" t="str">
        <f t="shared" si="35"/>
        <v/>
      </c>
      <c r="R564" s="102" t="str">
        <f t="shared" si="38"/>
        <v/>
      </c>
      <c r="S564" s="254" t="str">
        <f t="shared" si="36"/>
        <v/>
      </c>
      <c r="T564" s="83"/>
      <c r="U564" s="254" t="str">
        <f t="shared" si="37"/>
        <v/>
      </c>
      <c r="V564" s="255"/>
      <c r="W564" s="78"/>
      <c r="X564" s="78"/>
      <c r="Y564" s="391"/>
      <c r="Z564" s="369"/>
      <c r="AA564" s="90"/>
    </row>
    <row r="565" spans="4:27" ht="20.100000000000001" customHeight="1" x14ac:dyDescent="0.2">
      <c r="D565" s="392"/>
      <c r="E565" s="78"/>
      <c r="F565" s="393"/>
      <c r="G565" s="370"/>
      <c r="H565" s="79"/>
      <c r="I565" s="107"/>
      <c r="J565" s="80"/>
      <c r="K565" s="81"/>
      <c r="L565" s="394"/>
      <c r="M565" s="78"/>
      <c r="N565" s="78"/>
      <c r="O565" s="78"/>
      <c r="P565" s="78"/>
      <c r="Q565" s="371" t="str">
        <f t="shared" si="35"/>
        <v/>
      </c>
      <c r="R565" s="102" t="str">
        <f t="shared" si="38"/>
        <v/>
      </c>
      <c r="S565" s="254" t="str">
        <f t="shared" si="36"/>
        <v/>
      </c>
      <c r="T565" s="83"/>
      <c r="U565" s="254" t="str">
        <f t="shared" si="37"/>
        <v/>
      </c>
      <c r="V565" s="255"/>
      <c r="W565" s="78"/>
      <c r="X565" s="78"/>
      <c r="Y565" s="391"/>
      <c r="Z565" s="369"/>
      <c r="AA565" s="90"/>
    </row>
    <row r="566" spans="4:27" ht="20.100000000000001" customHeight="1" x14ac:dyDescent="0.2">
      <c r="D566" s="392"/>
      <c r="E566" s="78"/>
      <c r="F566" s="393"/>
      <c r="G566" s="370"/>
      <c r="H566" s="79"/>
      <c r="I566" s="107"/>
      <c r="J566" s="80"/>
      <c r="K566" s="81"/>
      <c r="L566" s="394"/>
      <c r="M566" s="78"/>
      <c r="N566" s="78"/>
      <c r="O566" s="78"/>
      <c r="P566" s="78"/>
      <c r="Q566" s="371" t="str">
        <f t="shared" si="35"/>
        <v/>
      </c>
      <c r="R566" s="102" t="str">
        <f t="shared" si="38"/>
        <v/>
      </c>
      <c r="S566" s="254" t="str">
        <f t="shared" si="36"/>
        <v/>
      </c>
      <c r="T566" s="83"/>
      <c r="U566" s="254" t="str">
        <f t="shared" si="37"/>
        <v/>
      </c>
      <c r="V566" s="255"/>
      <c r="W566" s="78"/>
      <c r="X566" s="78"/>
      <c r="Y566" s="391"/>
      <c r="Z566" s="369"/>
      <c r="AA566" s="90"/>
    </row>
    <row r="567" spans="4:27" ht="20.100000000000001" customHeight="1" x14ac:dyDescent="0.2">
      <c r="D567" s="392"/>
      <c r="E567" s="78"/>
      <c r="F567" s="393"/>
      <c r="G567" s="370"/>
      <c r="H567" s="79"/>
      <c r="I567" s="107"/>
      <c r="J567" s="80"/>
      <c r="K567" s="81"/>
      <c r="L567" s="394"/>
      <c r="M567" s="78"/>
      <c r="N567" s="78"/>
      <c r="O567" s="78"/>
      <c r="P567" s="78"/>
      <c r="Q567" s="371" t="str">
        <f t="shared" si="35"/>
        <v/>
      </c>
      <c r="R567" s="102" t="str">
        <f t="shared" si="38"/>
        <v/>
      </c>
      <c r="S567" s="254" t="str">
        <f t="shared" si="36"/>
        <v/>
      </c>
      <c r="T567" s="83"/>
      <c r="U567" s="254" t="str">
        <f t="shared" si="37"/>
        <v/>
      </c>
      <c r="V567" s="255"/>
      <c r="W567" s="78"/>
      <c r="X567" s="78"/>
      <c r="Y567" s="391"/>
      <c r="Z567" s="369"/>
      <c r="AA567" s="90"/>
    </row>
    <row r="568" spans="4:27" ht="20.100000000000001" customHeight="1" x14ac:dyDescent="0.2">
      <c r="D568" s="392"/>
      <c r="E568" s="78"/>
      <c r="F568" s="393"/>
      <c r="G568" s="370"/>
      <c r="H568" s="79"/>
      <c r="I568" s="107"/>
      <c r="J568" s="80"/>
      <c r="K568" s="81"/>
      <c r="L568" s="394"/>
      <c r="M568" s="78"/>
      <c r="N568" s="78"/>
      <c r="O568" s="78"/>
      <c r="P568" s="78"/>
      <c r="Q568" s="371" t="str">
        <f t="shared" si="35"/>
        <v/>
      </c>
      <c r="R568" s="102" t="str">
        <f t="shared" si="38"/>
        <v/>
      </c>
      <c r="S568" s="254" t="str">
        <f t="shared" si="36"/>
        <v/>
      </c>
      <c r="T568" s="83"/>
      <c r="U568" s="254" t="str">
        <f t="shared" si="37"/>
        <v/>
      </c>
      <c r="V568" s="255"/>
      <c r="W568" s="78"/>
      <c r="X568" s="78"/>
      <c r="Y568" s="391"/>
      <c r="Z568" s="369"/>
      <c r="AA568" s="90"/>
    </row>
    <row r="569" spans="4:27" ht="20.100000000000001" customHeight="1" x14ac:dyDescent="0.2">
      <c r="D569" s="392"/>
      <c r="E569" s="78"/>
      <c r="F569" s="393"/>
      <c r="G569" s="370"/>
      <c r="H569" s="79"/>
      <c r="I569" s="107"/>
      <c r="J569" s="80"/>
      <c r="K569" s="81"/>
      <c r="L569" s="394"/>
      <c r="M569" s="78"/>
      <c r="N569" s="78"/>
      <c r="O569" s="78"/>
      <c r="P569" s="78"/>
      <c r="Q569" s="371" t="str">
        <f t="shared" si="35"/>
        <v/>
      </c>
      <c r="R569" s="102" t="str">
        <f t="shared" si="38"/>
        <v/>
      </c>
      <c r="S569" s="254" t="str">
        <f t="shared" si="36"/>
        <v/>
      </c>
      <c r="T569" s="83"/>
      <c r="U569" s="254" t="str">
        <f t="shared" si="37"/>
        <v/>
      </c>
      <c r="V569" s="255"/>
      <c r="W569" s="78"/>
      <c r="X569" s="78"/>
      <c r="Y569" s="391"/>
      <c r="Z569" s="369"/>
      <c r="AA569" s="90"/>
    </row>
    <row r="570" spans="4:27" ht="20.100000000000001" customHeight="1" x14ac:dyDescent="0.2">
      <c r="D570" s="392"/>
      <c r="E570" s="78"/>
      <c r="F570" s="393"/>
      <c r="G570" s="370"/>
      <c r="H570" s="79"/>
      <c r="I570" s="107"/>
      <c r="J570" s="80"/>
      <c r="K570" s="81"/>
      <c r="L570" s="394"/>
      <c r="M570" s="78"/>
      <c r="N570" s="78"/>
      <c r="O570" s="78"/>
      <c r="P570" s="78"/>
      <c r="Q570" s="371" t="str">
        <f t="shared" si="35"/>
        <v/>
      </c>
      <c r="R570" s="102" t="str">
        <f t="shared" si="38"/>
        <v/>
      </c>
      <c r="S570" s="254" t="str">
        <f t="shared" si="36"/>
        <v/>
      </c>
      <c r="T570" s="83"/>
      <c r="U570" s="254" t="str">
        <f t="shared" si="37"/>
        <v/>
      </c>
      <c r="V570" s="255"/>
      <c r="W570" s="78"/>
      <c r="X570" s="78"/>
      <c r="Y570" s="391"/>
      <c r="Z570" s="369"/>
      <c r="AA570" s="90"/>
    </row>
    <row r="571" spans="4:27" ht="20.100000000000001" customHeight="1" x14ac:dyDescent="0.2">
      <c r="D571" s="392"/>
      <c r="E571" s="78"/>
      <c r="F571" s="393"/>
      <c r="G571" s="370"/>
      <c r="H571" s="79"/>
      <c r="I571" s="107"/>
      <c r="J571" s="80"/>
      <c r="K571" s="81"/>
      <c r="L571" s="394"/>
      <c r="M571" s="78"/>
      <c r="N571" s="78"/>
      <c r="O571" s="78"/>
      <c r="P571" s="78"/>
      <c r="Q571" s="371" t="str">
        <f t="shared" si="35"/>
        <v/>
      </c>
      <c r="R571" s="102" t="str">
        <f t="shared" si="38"/>
        <v/>
      </c>
      <c r="S571" s="254" t="str">
        <f t="shared" si="36"/>
        <v/>
      </c>
      <c r="T571" s="83"/>
      <c r="U571" s="254" t="str">
        <f t="shared" si="37"/>
        <v/>
      </c>
      <c r="V571" s="255"/>
      <c r="W571" s="78"/>
      <c r="X571" s="78"/>
      <c r="Y571" s="391"/>
      <c r="Z571" s="369"/>
      <c r="AA571" s="90"/>
    </row>
    <row r="572" spans="4:27" ht="20.100000000000001" customHeight="1" x14ac:dyDescent="0.2">
      <c r="D572" s="392"/>
      <c r="E572" s="78"/>
      <c r="F572" s="393"/>
      <c r="G572" s="370"/>
      <c r="H572" s="79"/>
      <c r="I572" s="107"/>
      <c r="J572" s="80"/>
      <c r="K572" s="81"/>
      <c r="L572" s="394"/>
      <c r="M572" s="78"/>
      <c r="N572" s="78"/>
      <c r="O572" s="78"/>
      <c r="P572" s="78"/>
      <c r="Q572" s="371" t="str">
        <f t="shared" si="35"/>
        <v/>
      </c>
      <c r="R572" s="102" t="str">
        <f t="shared" si="38"/>
        <v/>
      </c>
      <c r="S572" s="254" t="str">
        <f t="shared" si="36"/>
        <v/>
      </c>
      <c r="T572" s="83"/>
      <c r="U572" s="254" t="str">
        <f t="shared" si="37"/>
        <v/>
      </c>
      <c r="V572" s="255"/>
      <c r="W572" s="78"/>
      <c r="X572" s="78"/>
      <c r="Y572" s="391"/>
      <c r="Z572" s="369"/>
      <c r="AA572" s="90"/>
    </row>
    <row r="573" spans="4:27" ht="20.100000000000001" customHeight="1" x14ac:dyDescent="0.2">
      <c r="D573" s="392"/>
      <c r="E573" s="78"/>
      <c r="F573" s="393"/>
      <c r="G573" s="370"/>
      <c r="H573" s="79"/>
      <c r="I573" s="107"/>
      <c r="J573" s="80"/>
      <c r="K573" s="81"/>
      <c r="L573" s="394"/>
      <c r="M573" s="78"/>
      <c r="N573" s="78"/>
      <c r="O573" s="78"/>
      <c r="P573" s="78"/>
      <c r="Q573" s="371" t="str">
        <f t="shared" si="35"/>
        <v/>
      </c>
      <c r="R573" s="102" t="str">
        <f t="shared" si="38"/>
        <v/>
      </c>
      <c r="S573" s="254" t="str">
        <f t="shared" si="36"/>
        <v/>
      </c>
      <c r="T573" s="83"/>
      <c r="U573" s="254" t="str">
        <f t="shared" si="37"/>
        <v/>
      </c>
      <c r="V573" s="255"/>
      <c r="W573" s="78"/>
      <c r="X573" s="78"/>
      <c r="Y573" s="391"/>
      <c r="Z573" s="369"/>
      <c r="AA573" s="90"/>
    </row>
    <row r="574" spans="4:27" ht="20.100000000000001" customHeight="1" x14ac:dyDescent="0.2">
      <c r="D574" s="392"/>
      <c r="E574" s="78"/>
      <c r="F574" s="393"/>
      <c r="G574" s="370"/>
      <c r="H574" s="79"/>
      <c r="I574" s="107"/>
      <c r="J574" s="80"/>
      <c r="K574" s="81"/>
      <c r="L574" s="394"/>
      <c r="M574" s="78"/>
      <c r="N574" s="78"/>
      <c r="O574" s="78"/>
      <c r="P574" s="78"/>
      <c r="Q574" s="371" t="str">
        <f t="shared" si="35"/>
        <v/>
      </c>
      <c r="R574" s="102" t="str">
        <f t="shared" si="38"/>
        <v/>
      </c>
      <c r="S574" s="254" t="str">
        <f t="shared" si="36"/>
        <v/>
      </c>
      <c r="T574" s="83"/>
      <c r="U574" s="254" t="str">
        <f t="shared" si="37"/>
        <v/>
      </c>
      <c r="V574" s="255"/>
      <c r="W574" s="78"/>
      <c r="X574" s="78"/>
      <c r="Y574" s="391"/>
      <c r="Z574" s="369"/>
      <c r="AA574" s="90"/>
    </row>
    <row r="575" spans="4:27" ht="20.100000000000001" customHeight="1" x14ac:dyDescent="0.2">
      <c r="D575" s="392"/>
      <c r="E575" s="78"/>
      <c r="F575" s="393"/>
      <c r="G575" s="370"/>
      <c r="H575" s="79"/>
      <c r="I575" s="107"/>
      <c r="J575" s="80"/>
      <c r="K575" s="81"/>
      <c r="L575" s="394"/>
      <c r="M575" s="78"/>
      <c r="N575" s="78"/>
      <c r="O575" s="78"/>
      <c r="P575" s="78"/>
      <c r="Q575" s="371" t="str">
        <f t="shared" si="35"/>
        <v/>
      </c>
      <c r="R575" s="102" t="str">
        <f t="shared" si="38"/>
        <v/>
      </c>
      <c r="S575" s="254" t="str">
        <f t="shared" si="36"/>
        <v/>
      </c>
      <c r="T575" s="83"/>
      <c r="U575" s="254" t="str">
        <f t="shared" si="37"/>
        <v/>
      </c>
      <c r="V575" s="255"/>
      <c r="W575" s="78"/>
      <c r="X575" s="78"/>
      <c r="Y575" s="391"/>
      <c r="Z575" s="369"/>
      <c r="AA575" s="90"/>
    </row>
    <row r="576" spans="4:27" ht="20.100000000000001" customHeight="1" x14ac:dyDescent="0.2">
      <c r="D576" s="392"/>
      <c r="E576" s="78"/>
      <c r="F576" s="393"/>
      <c r="G576" s="370"/>
      <c r="H576" s="79"/>
      <c r="I576" s="107"/>
      <c r="J576" s="80"/>
      <c r="K576" s="81"/>
      <c r="L576" s="394"/>
      <c r="M576" s="78"/>
      <c r="N576" s="78"/>
      <c r="O576" s="78"/>
      <c r="P576" s="78"/>
      <c r="Q576" s="371" t="str">
        <f t="shared" si="35"/>
        <v/>
      </c>
      <c r="R576" s="102" t="str">
        <f t="shared" si="38"/>
        <v/>
      </c>
      <c r="S576" s="254" t="str">
        <f t="shared" si="36"/>
        <v/>
      </c>
      <c r="T576" s="83"/>
      <c r="U576" s="254" t="str">
        <f t="shared" si="37"/>
        <v/>
      </c>
      <c r="V576" s="255"/>
      <c r="W576" s="78"/>
      <c r="X576" s="78"/>
      <c r="Y576" s="391"/>
      <c r="Z576" s="369"/>
      <c r="AA576" s="90"/>
    </row>
    <row r="577" spans="4:27" ht="20.100000000000001" customHeight="1" x14ac:dyDescent="0.2">
      <c r="D577" s="392"/>
      <c r="E577" s="78"/>
      <c r="F577" s="393"/>
      <c r="G577" s="370"/>
      <c r="H577" s="79"/>
      <c r="I577" s="107"/>
      <c r="J577" s="80"/>
      <c r="K577" s="81"/>
      <c r="L577" s="394"/>
      <c r="M577" s="78"/>
      <c r="N577" s="78"/>
      <c r="O577" s="78"/>
      <c r="P577" s="78"/>
      <c r="Q577" s="371" t="str">
        <f t="shared" si="35"/>
        <v/>
      </c>
      <c r="R577" s="102" t="str">
        <f t="shared" si="38"/>
        <v/>
      </c>
      <c r="S577" s="254" t="str">
        <f t="shared" si="36"/>
        <v/>
      </c>
      <c r="T577" s="83"/>
      <c r="U577" s="254" t="str">
        <f t="shared" si="37"/>
        <v/>
      </c>
      <c r="V577" s="255"/>
      <c r="W577" s="78"/>
      <c r="X577" s="78"/>
      <c r="Y577" s="391"/>
      <c r="Z577" s="369"/>
      <c r="AA577" s="90"/>
    </row>
    <row r="578" spans="4:27" ht="20.100000000000001" customHeight="1" x14ac:dyDescent="0.2">
      <c r="D578" s="392"/>
      <c r="E578" s="78"/>
      <c r="F578" s="393"/>
      <c r="G578" s="370"/>
      <c r="H578" s="79"/>
      <c r="I578" s="107"/>
      <c r="J578" s="80"/>
      <c r="K578" s="81"/>
      <c r="L578" s="394"/>
      <c r="M578" s="78"/>
      <c r="N578" s="78"/>
      <c r="O578" s="78"/>
      <c r="P578" s="78"/>
      <c r="Q578" s="371" t="str">
        <f t="shared" si="35"/>
        <v/>
      </c>
      <c r="R578" s="102" t="str">
        <f t="shared" si="38"/>
        <v/>
      </c>
      <c r="S578" s="254" t="str">
        <f t="shared" si="36"/>
        <v/>
      </c>
      <c r="T578" s="83"/>
      <c r="U578" s="254" t="str">
        <f t="shared" si="37"/>
        <v/>
      </c>
      <c r="V578" s="255"/>
      <c r="W578" s="78"/>
      <c r="X578" s="78"/>
      <c r="Y578" s="391"/>
      <c r="Z578" s="369"/>
      <c r="AA578" s="90"/>
    </row>
    <row r="579" spans="4:27" ht="20.100000000000001" customHeight="1" x14ac:dyDescent="0.2">
      <c r="D579" s="392"/>
      <c r="E579" s="78"/>
      <c r="F579" s="393"/>
      <c r="G579" s="370"/>
      <c r="H579" s="79"/>
      <c r="I579" s="107"/>
      <c r="J579" s="80"/>
      <c r="K579" s="81"/>
      <c r="L579" s="394"/>
      <c r="M579" s="78"/>
      <c r="N579" s="78"/>
      <c r="O579" s="78"/>
      <c r="P579" s="78"/>
      <c r="Q579" s="371" t="str">
        <f t="shared" si="35"/>
        <v/>
      </c>
      <c r="R579" s="102" t="str">
        <f t="shared" si="38"/>
        <v/>
      </c>
      <c r="S579" s="254" t="str">
        <f t="shared" si="36"/>
        <v/>
      </c>
      <c r="T579" s="83"/>
      <c r="U579" s="254" t="str">
        <f t="shared" si="37"/>
        <v/>
      </c>
      <c r="V579" s="255"/>
      <c r="W579" s="78"/>
      <c r="X579" s="78"/>
      <c r="Y579" s="391"/>
      <c r="Z579" s="369"/>
      <c r="AA579" s="90"/>
    </row>
    <row r="580" spans="4:27" ht="20.100000000000001" customHeight="1" x14ac:dyDescent="0.2">
      <c r="D580" s="392"/>
      <c r="E580" s="78"/>
      <c r="F580" s="393"/>
      <c r="G580" s="370"/>
      <c r="H580" s="79"/>
      <c r="I580" s="107"/>
      <c r="J580" s="80"/>
      <c r="K580" s="81"/>
      <c r="L580" s="394"/>
      <c r="M580" s="78"/>
      <c r="N580" s="78"/>
      <c r="O580" s="78"/>
      <c r="P580" s="78"/>
      <c r="Q580" s="371" t="str">
        <f t="shared" si="35"/>
        <v/>
      </c>
      <c r="R580" s="102" t="str">
        <f t="shared" si="38"/>
        <v/>
      </c>
      <c r="S580" s="254" t="str">
        <f t="shared" si="36"/>
        <v/>
      </c>
      <c r="T580" s="83"/>
      <c r="U580" s="254" t="str">
        <f t="shared" si="37"/>
        <v/>
      </c>
      <c r="V580" s="255"/>
      <c r="W580" s="78"/>
      <c r="X580" s="78"/>
      <c r="Y580" s="391"/>
      <c r="Z580" s="369"/>
      <c r="AA580" s="90"/>
    </row>
    <row r="581" spans="4:27" ht="20.100000000000001" customHeight="1" x14ac:dyDescent="0.2">
      <c r="D581" s="392"/>
      <c r="E581" s="78"/>
      <c r="F581" s="393"/>
      <c r="G581" s="370"/>
      <c r="H581" s="79"/>
      <c r="I581" s="107"/>
      <c r="J581" s="80"/>
      <c r="K581" s="81"/>
      <c r="L581" s="394"/>
      <c r="M581" s="78"/>
      <c r="N581" s="78"/>
      <c r="O581" s="78"/>
      <c r="P581" s="78"/>
      <c r="Q581" s="371" t="str">
        <f t="shared" si="35"/>
        <v/>
      </c>
      <c r="R581" s="102" t="str">
        <f t="shared" si="38"/>
        <v/>
      </c>
      <c r="S581" s="254" t="str">
        <f t="shared" si="36"/>
        <v/>
      </c>
      <c r="T581" s="83"/>
      <c r="U581" s="254" t="str">
        <f t="shared" si="37"/>
        <v/>
      </c>
      <c r="V581" s="255"/>
      <c r="W581" s="78"/>
      <c r="X581" s="78"/>
      <c r="Y581" s="391"/>
      <c r="Z581" s="369"/>
      <c r="AA581" s="90"/>
    </row>
    <row r="582" spans="4:27" ht="20.100000000000001" customHeight="1" x14ac:dyDescent="0.2">
      <c r="D582" s="392"/>
      <c r="E582" s="78"/>
      <c r="F582" s="393"/>
      <c r="G582" s="370"/>
      <c r="H582" s="79"/>
      <c r="I582" s="107"/>
      <c r="J582" s="80"/>
      <c r="K582" s="81"/>
      <c r="L582" s="394"/>
      <c r="M582" s="78"/>
      <c r="N582" s="78"/>
      <c r="O582" s="78"/>
      <c r="P582" s="78"/>
      <c r="Q582" s="371" t="str">
        <f t="shared" si="35"/>
        <v/>
      </c>
      <c r="R582" s="102" t="str">
        <f t="shared" si="38"/>
        <v/>
      </c>
      <c r="S582" s="254" t="str">
        <f t="shared" si="36"/>
        <v/>
      </c>
      <c r="T582" s="83"/>
      <c r="U582" s="254" t="str">
        <f t="shared" si="37"/>
        <v/>
      </c>
      <c r="V582" s="255"/>
      <c r="W582" s="78"/>
      <c r="X582" s="78"/>
      <c r="Y582" s="391"/>
      <c r="Z582" s="369"/>
      <c r="AA582" s="90"/>
    </row>
    <row r="583" spans="4:27" ht="20.100000000000001" customHeight="1" x14ac:dyDescent="0.2">
      <c r="D583" s="392"/>
      <c r="E583" s="78"/>
      <c r="F583" s="393"/>
      <c r="G583" s="370"/>
      <c r="H583" s="79"/>
      <c r="I583" s="107"/>
      <c r="J583" s="80"/>
      <c r="K583" s="81"/>
      <c r="L583" s="394"/>
      <c r="M583" s="78"/>
      <c r="N583" s="78"/>
      <c r="O583" s="78"/>
      <c r="P583" s="78"/>
      <c r="Q583" s="371" t="str">
        <f t="shared" si="35"/>
        <v/>
      </c>
      <c r="R583" s="102" t="str">
        <f t="shared" si="38"/>
        <v/>
      </c>
      <c r="S583" s="254" t="str">
        <f t="shared" si="36"/>
        <v/>
      </c>
      <c r="T583" s="83"/>
      <c r="U583" s="254" t="str">
        <f t="shared" si="37"/>
        <v/>
      </c>
      <c r="V583" s="255"/>
      <c r="W583" s="78"/>
      <c r="X583" s="78"/>
      <c r="Y583" s="391"/>
      <c r="Z583" s="369"/>
      <c r="AA583" s="90"/>
    </row>
    <row r="584" spans="4:27" ht="20.100000000000001" customHeight="1" x14ac:dyDescent="0.2">
      <c r="D584" s="392"/>
      <c r="E584" s="78"/>
      <c r="F584" s="393"/>
      <c r="G584" s="370"/>
      <c r="H584" s="79"/>
      <c r="I584" s="107"/>
      <c r="J584" s="80"/>
      <c r="K584" s="81"/>
      <c r="L584" s="394"/>
      <c r="M584" s="78"/>
      <c r="N584" s="78"/>
      <c r="O584" s="78"/>
      <c r="P584" s="78"/>
      <c r="Q584" s="371" t="str">
        <f t="shared" si="35"/>
        <v/>
      </c>
      <c r="R584" s="102" t="str">
        <f t="shared" si="38"/>
        <v/>
      </c>
      <c r="S584" s="254" t="str">
        <f t="shared" si="36"/>
        <v/>
      </c>
      <c r="T584" s="83"/>
      <c r="U584" s="254" t="str">
        <f t="shared" si="37"/>
        <v/>
      </c>
      <c r="V584" s="255"/>
      <c r="W584" s="78"/>
      <c r="X584" s="78"/>
      <c r="Y584" s="391"/>
      <c r="Z584" s="369"/>
      <c r="AA584" s="90"/>
    </row>
    <row r="585" spans="4:27" ht="20.100000000000001" customHeight="1" x14ac:dyDescent="0.2">
      <c r="D585" s="392"/>
      <c r="E585" s="78"/>
      <c r="F585" s="393"/>
      <c r="G585" s="370"/>
      <c r="H585" s="79"/>
      <c r="I585" s="107"/>
      <c r="J585" s="80"/>
      <c r="K585" s="81"/>
      <c r="L585" s="394"/>
      <c r="M585" s="78"/>
      <c r="N585" s="78"/>
      <c r="O585" s="78"/>
      <c r="P585" s="78"/>
      <c r="Q585" s="371" t="str">
        <f t="shared" si="35"/>
        <v/>
      </c>
      <c r="R585" s="102" t="str">
        <f t="shared" si="38"/>
        <v/>
      </c>
      <c r="S585" s="254" t="str">
        <f t="shared" si="36"/>
        <v/>
      </c>
      <c r="T585" s="83"/>
      <c r="U585" s="254" t="str">
        <f t="shared" si="37"/>
        <v/>
      </c>
      <c r="V585" s="255"/>
      <c r="W585" s="78"/>
      <c r="X585" s="78"/>
      <c r="Y585" s="391"/>
      <c r="Z585" s="369"/>
      <c r="AA585" s="90"/>
    </row>
    <row r="586" spans="4:27" ht="20.100000000000001" customHeight="1" x14ac:dyDescent="0.2">
      <c r="D586" s="392"/>
      <c r="E586" s="78"/>
      <c r="F586" s="393"/>
      <c r="G586" s="370"/>
      <c r="H586" s="79"/>
      <c r="I586" s="107"/>
      <c r="J586" s="80"/>
      <c r="K586" s="81"/>
      <c r="L586" s="394"/>
      <c r="M586" s="78"/>
      <c r="N586" s="78"/>
      <c r="O586" s="78"/>
      <c r="P586" s="78"/>
      <c r="Q586" s="371" t="str">
        <f t="shared" si="35"/>
        <v/>
      </c>
      <c r="R586" s="102" t="str">
        <f t="shared" si="38"/>
        <v/>
      </c>
      <c r="S586" s="254" t="str">
        <f t="shared" si="36"/>
        <v/>
      </c>
      <c r="T586" s="83"/>
      <c r="U586" s="254" t="str">
        <f t="shared" si="37"/>
        <v/>
      </c>
      <c r="V586" s="255"/>
      <c r="W586" s="78"/>
      <c r="X586" s="78"/>
      <c r="Y586" s="391"/>
      <c r="Z586" s="369"/>
      <c r="AA586" s="90"/>
    </row>
    <row r="587" spans="4:27" ht="20.100000000000001" customHeight="1" x14ac:dyDescent="0.2">
      <c r="D587" s="392"/>
      <c r="E587" s="78"/>
      <c r="F587" s="393"/>
      <c r="G587" s="370"/>
      <c r="H587" s="79"/>
      <c r="I587" s="107"/>
      <c r="J587" s="80"/>
      <c r="K587" s="81"/>
      <c r="L587" s="394"/>
      <c r="M587" s="78"/>
      <c r="N587" s="78"/>
      <c r="O587" s="78"/>
      <c r="P587" s="78"/>
      <c r="Q587" s="371" t="str">
        <f t="shared" si="35"/>
        <v/>
      </c>
      <c r="R587" s="102" t="str">
        <f t="shared" si="38"/>
        <v/>
      </c>
      <c r="S587" s="254" t="str">
        <f t="shared" si="36"/>
        <v/>
      </c>
      <c r="T587" s="83"/>
      <c r="U587" s="254" t="str">
        <f t="shared" si="37"/>
        <v/>
      </c>
      <c r="V587" s="255"/>
      <c r="W587" s="78"/>
      <c r="X587" s="78"/>
      <c r="Y587" s="391"/>
      <c r="Z587" s="369"/>
      <c r="AA587" s="90"/>
    </row>
    <row r="588" spans="4:27" ht="20.100000000000001" customHeight="1" x14ac:dyDescent="0.2">
      <c r="D588" s="392"/>
      <c r="E588" s="78"/>
      <c r="F588" s="393"/>
      <c r="G588" s="370"/>
      <c r="H588" s="79"/>
      <c r="I588" s="107"/>
      <c r="J588" s="80"/>
      <c r="K588" s="81"/>
      <c r="L588" s="394"/>
      <c r="M588" s="78"/>
      <c r="N588" s="78"/>
      <c r="O588" s="78"/>
      <c r="P588" s="78"/>
      <c r="Q588" s="371" t="str">
        <f t="shared" si="35"/>
        <v/>
      </c>
      <c r="R588" s="102" t="str">
        <f t="shared" si="38"/>
        <v/>
      </c>
      <c r="S588" s="254" t="str">
        <f t="shared" si="36"/>
        <v/>
      </c>
      <c r="T588" s="83"/>
      <c r="U588" s="254" t="str">
        <f t="shared" si="37"/>
        <v/>
      </c>
      <c r="V588" s="255"/>
      <c r="W588" s="78"/>
      <c r="X588" s="78"/>
      <c r="Y588" s="391"/>
      <c r="Z588" s="369"/>
      <c r="AA588" s="90"/>
    </row>
    <row r="589" spans="4:27" ht="20.100000000000001" customHeight="1" x14ac:dyDescent="0.2">
      <c r="D589" s="392"/>
      <c r="E589" s="78"/>
      <c r="F589" s="393"/>
      <c r="G589" s="370"/>
      <c r="H589" s="79"/>
      <c r="I589" s="107"/>
      <c r="J589" s="80"/>
      <c r="K589" s="81"/>
      <c r="L589" s="394"/>
      <c r="M589" s="78"/>
      <c r="N589" s="78"/>
      <c r="O589" s="78"/>
      <c r="P589" s="78"/>
      <c r="Q589" s="371" t="str">
        <f t="shared" si="35"/>
        <v/>
      </c>
      <c r="R589" s="102" t="str">
        <f t="shared" si="38"/>
        <v/>
      </c>
      <c r="S589" s="254" t="str">
        <f t="shared" si="36"/>
        <v/>
      </c>
      <c r="T589" s="83"/>
      <c r="U589" s="254" t="str">
        <f t="shared" si="37"/>
        <v/>
      </c>
      <c r="V589" s="255"/>
      <c r="W589" s="78"/>
      <c r="X589" s="78"/>
      <c r="Y589" s="391"/>
      <c r="Z589" s="369"/>
      <c r="AA589" s="90"/>
    </row>
    <row r="590" spans="4:27" ht="20.100000000000001" customHeight="1" x14ac:dyDescent="0.2">
      <c r="D590" s="392"/>
      <c r="E590" s="78"/>
      <c r="F590" s="393"/>
      <c r="G590" s="370"/>
      <c r="H590" s="79"/>
      <c r="I590" s="107"/>
      <c r="J590" s="80"/>
      <c r="K590" s="81"/>
      <c r="L590" s="394"/>
      <c r="M590" s="78"/>
      <c r="N590" s="78"/>
      <c r="O590" s="78"/>
      <c r="P590" s="78"/>
      <c r="Q590" s="371" t="str">
        <f t="shared" si="35"/>
        <v/>
      </c>
      <c r="R590" s="102" t="str">
        <f t="shared" si="38"/>
        <v/>
      </c>
      <c r="S590" s="254" t="str">
        <f t="shared" si="36"/>
        <v/>
      </c>
      <c r="T590" s="83"/>
      <c r="U590" s="254" t="str">
        <f t="shared" si="37"/>
        <v/>
      </c>
      <c r="V590" s="255"/>
      <c r="W590" s="78"/>
      <c r="X590" s="78"/>
      <c r="Y590" s="391"/>
      <c r="Z590" s="369"/>
      <c r="AA590" s="90"/>
    </row>
    <row r="591" spans="4:27" ht="20.100000000000001" customHeight="1" x14ac:dyDescent="0.2">
      <c r="D591" s="392"/>
      <c r="E591" s="78"/>
      <c r="F591" s="393"/>
      <c r="G591" s="370"/>
      <c r="H591" s="79"/>
      <c r="I591" s="107"/>
      <c r="J591" s="80"/>
      <c r="K591" s="81"/>
      <c r="L591" s="394"/>
      <c r="M591" s="78"/>
      <c r="N591" s="78"/>
      <c r="O591" s="78"/>
      <c r="P591" s="78"/>
      <c r="Q591" s="371" t="str">
        <f t="shared" si="35"/>
        <v/>
      </c>
      <c r="R591" s="102" t="str">
        <f t="shared" si="38"/>
        <v/>
      </c>
      <c r="S591" s="254" t="str">
        <f t="shared" si="36"/>
        <v/>
      </c>
      <c r="T591" s="83"/>
      <c r="U591" s="254" t="str">
        <f t="shared" si="37"/>
        <v/>
      </c>
      <c r="V591" s="255"/>
      <c r="W591" s="78"/>
      <c r="X591" s="78"/>
      <c r="Y591" s="391"/>
      <c r="Z591" s="369"/>
      <c r="AA591" s="90"/>
    </row>
    <row r="592" spans="4:27" ht="20.100000000000001" customHeight="1" x14ac:dyDescent="0.2">
      <c r="D592" s="392"/>
      <c r="E592" s="78"/>
      <c r="F592" s="393"/>
      <c r="G592" s="370"/>
      <c r="H592" s="79"/>
      <c r="I592" s="107"/>
      <c r="J592" s="80"/>
      <c r="K592" s="81"/>
      <c r="L592" s="394"/>
      <c r="M592" s="78"/>
      <c r="N592" s="78"/>
      <c r="O592" s="78"/>
      <c r="P592" s="78"/>
      <c r="Q592" s="371" t="str">
        <f t="shared" si="35"/>
        <v/>
      </c>
      <c r="R592" s="102" t="str">
        <f t="shared" si="38"/>
        <v/>
      </c>
      <c r="S592" s="254" t="str">
        <f t="shared" si="36"/>
        <v/>
      </c>
      <c r="T592" s="83"/>
      <c r="U592" s="254" t="str">
        <f t="shared" si="37"/>
        <v/>
      </c>
      <c r="V592" s="255"/>
      <c r="W592" s="78"/>
      <c r="X592" s="78"/>
      <c r="Y592" s="391"/>
      <c r="Z592" s="369"/>
      <c r="AA592" s="90"/>
    </row>
    <row r="593" spans="4:27" ht="20.100000000000001" customHeight="1" x14ac:dyDescent="0.2">
      <c r="D593" s="392"/>
      <c r="E593" s="78"/>
      <c r="F593" s="393"/>
      <c r="G593" s="370"/>
      <c r="H593" s="79"/>
      <c r="I593" s="107"/>
      <c r="J593" s="80"/>
      <c r="K593" s="81"/>
      <c r="L593" s="394"/>
      <c r="M593" s="78"/>
      <c r="N593" s="78"/>
      <c r="O593" s="78"/>
      <c r="P593" s="78"/>
      <c r="Q593" s="371" t="str">
        <f t="shared" si="35"/>
        <v/>
      </c>
      <c r="R593" s="102" t="str">
        <f t="shared" si="38"/>
        <v/>
      </c>
      <c r="S593" s="254" t="str">
        <f t="shared" si="36"/>
        <v/>
      </c>
      <c r="T593" s="83"/>
      <c r="U593" s="254" t="str">
        <f t="shared" si="37"/>
        <v/>
      </c>
      <c r="V593" s="255"/>
      <c r="W593" s="78"/>
      <c r="X593" s="78"/>
      <c r="Y593" s="391"/>
      <c r="Z593" s="369"/>
      <c r="AA593" s="90"/>
    </row>
    <row r="594" spans="4:27" ht="20.100000000000001" customHeight="1" x14ac:dyDescent="0.2">
      <c r="D594" s="392"/>
      <c r="E594" s="78"/>
      <c r="F594" s="393"/>
      <c r="G594" s="370"/>
      <c r="H594" s="79"/>
      <c r="I594" s="107"/>
      <c r="J594" s="80"/>
      <c r="K594" s="81"/>
      <c r="L594" s="394"/>
      <c r="M594" s="78"/>
      <c r="N594" s="78"/>
      <c r="O594" s="78"/>
      <c r="P594" s="78"/>
      <c r="Q594" s="371" t="str">
        <f t="shared" si="35"/>
        <v/>
      </c>
      <c r="R594" s="102" t="str">
        <f t="shared" si="38"/>
        <v/>
      </c>
      <c r="S594" s="254" t="str">
        <f t="shared" si="36"/>
        <v/>
      </c>
      <c r="T594" s="83"/>
      <c r="U594" s="254" t="str">
        <f t="shared" si="37"/>
        <v/>
      </c>
      <c r="V594" s="255"/>
      <c r="W594" s="78"/>
      <c r="X594" s="78"/>
      <c r="Y594" s="391"/>
      <c r="Z594" s="369"/>
      <c r="AA594" s="90"/>
    </row>
    <row r="595" spans="4:27" ht="20.100000000000001" customHeight="1" x14ac:dyDescent="0.2">
      <c r="D595" s="392"/>
      <c r="E595" s="78"/>
      <c r="F595" s="393"/>
      <c r="G595" s="370"/>
      <c r="H595" s="79"/>
      <c r="I595" s="107"/>
      <c r="J595" s="80"/>
      <c r="K595" s="81"/>
      <c r="L595" s="394"/>
      <c r="M595" s="78"/>
      <c r="N595" s="78"/>
      <c r="O595" s="78"/>
      <c r="P595" s="78"/>
      <c r="Q595" s="371" t="str">
        <f t="shared" si="35"/>
        <v/>
      </c>
      <c r="R595" s="102" t="str">
        <f t="shared" si="38"/>
        <v/>
      </c>
      <c r="S595" s="254" t="str">
        <f t="shared" si="36"/>
        <v/>
      </c>
      <c r="T595" s="83"/>
      <c r="U595" s="254" t="str">
        <f t="shared" si="37"/>
        <v/>
      </c>
      <c r="V595" s="255"/>
      <c r="W595" s="78"/>
      <c r="X595" s="78"/>
      <c r="Y595" s="391"/>
      <c r="Z595" s="369"/>
      <c r="AA595" s="90"/>
    </row>
    <row r="596" spans="4:27" ht="20.100000000000001" customHeight="1" x14ac:dyDescent="0.2">
      <c r="D596" s="392"/>
      <c r="E596" s="78"/>
      <c r="F596" s="393"/>
      <c r="G596" s="370"/>
      <c r="H596" s="79"/>
      <c r="I596" s="107"/>
      <c r="J596" s="80"/>
      <c r="K596" s="81"/>
      <c r="L596" s="394"/>
      <c r="M596" s="78"/>
      <c r="N596" s="78"/>
      <c r="O596" s="78"/>
      <c r="P596" s="78"/>
      <c r="Q596" s="371" t="str">
        <f t="shared" si="35"/>
        <v/>
      </c>
      <c r="R596" s="102" t="str">
        <f t="shared" si="38"/>
        <v/>
      </c>
      <c r="S596" s="254" t="str">
        <f t="shared" si="36"/>
        <v/>
      </c>
      <c r="T596" s="83"/>
      <c r="U596" s="254" t="str">
        <f t="shared" si="37"/>
        <v/>
      </c>
      <c r="V596" s="255"/>
      <c r="W596" s="78"/>
      <c r="X596" s="78"/>
      <c r="Y596" s="391"/>
      <c r="Z596" s="369"/>
      <c r="AA596" s="90"/>
    </row>
    <row r="597" spans="4:27" ht="20.100000000000001" customHeight="1" x14ac:dyDescent="0.2">
      <c r="D597" s="392"/>
      <c r="E597" s="78"/>
      <c r="F597" s="393"/>
      <c r="G597" s="370"/>
      <c r="H597" s="79"/>
      <c r="I597" s="107"/>
      <c r="J597" s="80"/>
      <c r="K597" s="81"/>
      <c r="L597" s="394"/>
      <c r="M597" s="78"/>
      <c r="N597" s="78"/>
      <c r="O597" s="78"/>
      <c r="P597" s="78"/>
      <c r="Q597" s="371" t="str">
        <f t="shared" si="35"/>
        <v/>
      </c>
      <c r="R597" s="102" t="str">
        <f t="shared" si="38"/>
        <v/>
      </c>
      <c r="S597" s="254" t="str">
        <f t="shared" si="36"/>
        <v/>
      </c>
      <c r="T597" s="83"/>
      <c r="U597" s="254" t="str">
        <f t="shared" si="37"/>
        <v/>
      </c>
      <c r="V597" s="255"/>
      <c r="W597" s="78"/>
      <c r="X597" s="78"/>
      <c r="Y597" s="391"/>
      <c r="Z597" s="369"/>
      <c r="AA597" s="90"/>
    </row>
    <row r="598" spans="4:27" ht="20.100000000000001" customHeight="1" x14ac:dyDescent="0.2">
      <c r="D598" s="392"/>
      <c r="E598" s="78"/>
      <c r="F598" s="393"/>
      <c r="G598" s="370"/>
      <c r="H598" s="79"/>
      <c r="I598" s="107"/>
      <c r="J598" s="80"/>
      <c r="K598" s="81"/>
      <c r="L598" s="394"/>
      <c r="M598" s="78"/>
      <c r="N598" s="78"/>
      <c r="O598" s="78"/>
      <c r="P598" s="78"/>
      <c r="Q598" s="371" t="str">
        <f t="shared" si="35"/>
        <v/>
      </c>
      <c r="R598" s="102" t="str">
        <f t="shared" si="38"/>
        <v/>
      </c>
      <c r="S598" s="254" t="str">
        <f t="shared" si="36"/>
        <v/>
      </c>
      <c r="T598" s="83"/>
      <c r="U598" s="254" t="str">
        <f t="shared" si="37"/>
        <v/>
      </c>
      <c r="V598" s="255"/>
      <c r="W598" s="78"/>
      <c r="X598" s="78"/>
      <c r="Y598" s="391"/>
      <c r="Z598" s="369"/>
      <c r="AA598" s="90"/>
    </row>
    <row r="599" spans="4:27" ht="20.100000000000001" customHeight="1" x14ac:dyDescent="0.2">
      <c r="D599" s="392"/>
      <c r="E599" s="78"/>
      <c r="F599" s="393"/>
      <c r="G599" s="370"/>
      <c r="H599" s="79"/>
      <c r="I599" s="107"/>
      <c r="J599" s="80"/>
      <c r="K599" s="81"/>
      <c r="L599" s="394"/>
      <c r="M599" s="78"/>
      <c r="N599" s="78"/>
      <c r="O599" s="78"/>
      <c r="P599" s="78"/>
      <c r="Q599" s="371" t="str">
        <f t="shared" si="35"/>
        <v/>
      </c>
      <c r="R599" s="102" t="str">
        <f t="shared" si="38"/>
        <v/>
      </c>
      <c r="S599" s="254" t="str">
        <f t="shared" si="36"/>
        <v/>
      </c>
      <c r="T599" s="83"/>
      <c r="U599" s="254" t="str">
        <f t="shared" si="37"/>
        <v/>
      </c>
      <c r="V599" s="255"/>
      <c r="W599" s="78"/>
      <c r="X599" s="78"/>
      <c r="Y599" s="391"/>
      <c r="Z599" s="369"/>
      <c r="AA599" s="90"/>
    </row>
    <row r="600" spans="4:27" ht="20.100000000000001" customHeight="1" x14ac:dyDescent="0.2">
      <c r="D600" s="392"/>
      <c r="E600" s="78"/>
      <c r="F600" s="393"/>
      <c r="G600" s="370"/>
      <c r="H600" s="79"/>
      <c r="I600" s="107"/>
      <c r="J600" s="80"/>
      <c r="K600" s="81"/>
      <c r="L600" s="394"/>
      <c r="M600" s="78"/>
      <c r="N600" s="78"/>
      <c r="O600" s="78"/>
      <c r="P600" s="78"/>
      <c r="Q600" s="371" t="str">
        <f t="shared" si="35"/>
        <v/>
      </c>
      <c r="R600" s="102" t="str">
        <f t="shared" si="38"/>
        <v/>
      </c>
      <c r="S600" s="254" t="str">
        <f t="shared" si="36"/>
        <v/>
      </c>
      <c r="T600" s="83"/>
      <c r="U600" s="254" t="str">
        <f t="shared" si="37"/>
        <v/>
      </c>
      <c r="V600" s="255"/>
      <c r="W600" s="78"/>
      <c r="X600" s="78"/>
      <c r="Y600" s="391"/>
      <c r="Z600" s="369"/>
      <c r="AA600" s="90"/>
    </row>
    <row r="601" spans="4:27" ht="20.100000000000001" customHeight="1" x14ac:dyDescent="0.2">
      <c r="D601" s="392"/>
      <c r="E601" s="78"/>
      <c r="F601" s="393"/>
      <c r="G601" s="370"/>
      <c r="H601" s="79"/>
      <c r="I601" s="107"/>
      <c r="J601" s="80"/>
      <c r="K601" s="81"/>
      <c r="L601" s="394"/>
      <c r="M601" s="78"/>
      <c r="N601" s="78"/>
      <c r="O601" s="78"/>
      <c r="P601" s="78"/>
      <c r="Q601" s="371" t="str">
        <f t="shared" si="35"/>
        <v/>
      </c>
      <c r="R601" s="102" t="str">
        <f t="shared" si="38"/>
        <v/>
      </c>
      <c r="S601" s="254" t="str">
        <f t="shared" si="36"/>
        <v/>
      </c>
      <c r="T601" s="83"/>
      <c r="U601" s="254" t="str">
        <f t="shared" si="37"/>
        <v/>
      </c>
      <c r="V601" s="255"/>
      <c r="W601" s="78"/>
      <c r="X601" s="78"/>
      <c r="Y601" s="391"/>
      <c r="Z601" s="369"/>
      <c r="AA601" s="90"/>
    </row>
    <row r="602" spans="4:27" ht="20.100000000000001" customHeight="1" x14ac:dyDescent="0.2">
      <c r="D602" s="392"/>
      <c r="E602" s="78"/>
      <c r="F602" s="393"/>
      <c r="G602" s="370"/>
      <c r="H602" s="79"/>
      <c r="I602" s="107"/>
      <c r="J602" s="80"/>
      <c r="K602" s="81"/>
      <c r="L602" s="394"/>
      <c r="M602" s="78"/>
      <c r="N602" s="78"/>
      <c r="O602" s="78"/>
      <c r="P602" s="78"/>
      <c r="Q602" s="371" t="str">
        <f t="shared" si="35"/>
        <v/>
      </c>
      <c r="R602" s="102" t="str">
        <f t="shared" si="38"/>
        <v/>
      </c>
      <c r="S602" s="254" t="str">
        <f t="shared" si="36"/>
        <v/>
      </c>
      <c r="T602" s="83"/>
      <c r="U602" s="254" t="str">
        <f t="shared" si="37"/>
        <v/>
      </c>
      <c r="V602" s="255"/>
      <c r="W602" s="78"/>
      <c r="X602" s="78"/>
      <c r="Y602" s="391"/>
      <c r="Z602" s="369"/>
      <c r="AA602" s="90"/>
    </row>
    <row r="603" spans="4:27" ht="20.100000000000001" customHeight="1" x14ac:dyDescent="0.2">
      <c r="D603" s="392"/>
      <c r="E603" s="78"/>
      <c r="F603" s="393"/>
      <c r="G603" s="370"/>
      <c r="H603" s="79"/>
      <c r="I603" s="107"/>
      <c r="J603" s="80"/>
      <c r="K603" s="81"/>
      <c r="L603" s="394"/>
      <c r="M603" s="78"/>
      <c r="N603" s="78"/>
      <c r="O603" s="78"/>
      <c r="P603" s="78"/>
      <c r="Q603" s="371" t="str">
        <f t="shared" si="35"/>
        <v/>
      </c>
      <c r="R603" s="102" t="str">
        <f t="shared" si="38"/>
        <v/>
      </c>
      <c r="S603" s="254" t="str">
        <f t="shared" si="36"/>
        <v/>
      </c>
      <c r="T603" s="83"/>
      <c r="U603" s="254" t="str">
        <f t="shared" si="37"/>
        <v/>
      </c>
      <c r="V603" s="255"/>
      <c r="W603" s="78"/>
      <c r="X603" s="78"/>
      <c r="Y603" s="391"/>
      <c r="Z603" s="369"/>
      <c r="AA603" s="90"/>
    </row>
    <row r="604" spans="4:27" ht="20.100000000000001" customHeight="1" x14ac:dyDescent="0.2">
      <c r="D604" s="392"/>
      <c r="E604" s="78"/>
      <c r="F604" s="393"/>
      <c r="G604" s="370"/>
      <c r="H604" s="79"/>
      <c r="I604" s="107"/>
      <c r="J604" s="80"/>
      <c r="K604" s="81"/>
      <c r="L604" s="394"/>
      <c r="M604" s="78"/>
      <c r="N604" s="78"/>
      <c r="O604" s="78"/>
      <c r="P604" s="78"/>
      <c r="Q604" s="371" t="str">
        <f t="shared" si="35"/>
        <v/>
      </c>
      <c r="R604" s="102" t="str">
        <f t="shared" si="38"/>
        <v/>
      </c>
      <c r="S604" s="254" t="str">
        <f t="shared" si="36"/>
        <v/>
      </c>
      <c r="T604" s="83"/>
      <c r="U604" s="254" t="str">
        <f t="shared" si="37"/>
        <v/>
      </c>
      <c r="V604" s="255"/>
      <c r="W604" s="78"/>
      <c r="X604" s="78"/>
      <c r="Y604" s="391"/>
      <c r="Z604" s="369"/>
      <c r="AA604" s="90"/>
    </row>
    <row r="605" spans="4:27" ht="20.100000000000001" customHeight="1" x14ac:dyDescent="0.2">
      <c r="D605" s="392"/>
      <c r="E605" s="78"/>
      <c r="F605" s="393"/>
      <c r="G605" s="370"/>
      <c r="H605" s="79"/>
      <c r="I605" s="107"/>
      <c r="J605" s="80"/>
      <c r="K605" s="81"/>
      <c r="L605" s="394"/>
      <c r="M605" s="78"/>
      <c r="N605" s="78"/>
      <c r="O605" s="78"/>
      <c r="P605" s="78"/>
      <c r="Q605" s="371" t="str">
        <f t="shared" si="35"/>
        <v/>
      </c>
      <c r="R605" s="102" t="str">
        <f t="shared" si="38"/>
        <v/>
      </c>
      <c r="S605" s="254" t="str">
        <f t="shared" si="36"/>
        <v/>
      </c>
      <c r="T605" s="83"/>
      <c r="U605" s="254" t="str">
        <f t="shared" si="37"/>
        <v/>
      </c>
      <c r="V605" s="255"/>
      <c r="W605" s="78"/>
      <c r="X605" s="78"/>
      <c r="Y605" s="391"/>
      <c r="Z605" s="369"/>
      <c r="AA605" s="90"/>
    </row>
    <row r="606" spans="4:27" ht="20.100000000000001" customHeight="1" x14ac:dyDescent="0.2">
      <c r="D606" s="392"/>
      <c r="E606" s="78"/>
      <c r="F606" s="393"/>
      <c r="G606" s="370"/>
      <c r="H606" s="79"/>
      <c r="I606" s="107"/>
      <c r="J606" s="80"/>
      <c r="K606" s="81"/>
      <c r="L606" s="394"/>
      <c r="M606" s="78"/>
      <c r="N606" s="78"/>
      <c r="O606" s="78"/>
      <c r="P606" s="78"/>
      <c r="Q606" s="371" t="str">
        <f t="shared" ref="Q606:Q669" si="39">IF(OR(I606="",I606="Trailer"),"",IF(I606&lt;&gt;"Trailer","X"))</f>
        <v/>
      </c>
      <c r="R606" s="102" t="str">
        <f t="shared" si="38"/>
        <v/>
      </c>
      <c r="S606" s="254" t="str">
        <f t="shared" ref="S606:S669" si="40">IF(AND(M606 ="NY",Q606="x"),"Required","")</f>
        <v/>
      </c>
      <c r="T606" s="83"/>
      <c r="U606" s="254" t="str">
        <f t="shared" ref="U606:U669" si="41">IF(AND(I606 ="Trailer",Q606="X"),"remove 'X' for AL","")</f>
        <v/>
      </c>
      <c r="V606" s="255"/>
      <c r="W606" s="78"/>
      <c r="X606" s="78"/>
      <c r="Y606" s="391"/>
      <c r="Z606" s="369"/>
      <c r="AA606" s="90"/>
    </row>
    <row r="607" spans="4:27" ht="20.100000000000001" customHeight="1" x14ac:dyDescent="0.2">
      <c r="D607" s="392"/>
      <c r="E607" s="78"/>
      <c r="F607" s="393"/>
      <c r="G607" s="370"/>
      <c r="H607" s="79"/>
      <c r="I607" s="107"/>
      <c r="J607" s="80"/>
      <c r="K607" s="81"/>
      <c r="L607" s="394"/>
      <c r="M607" s="78"/>
      <c r="N607" s="78"/>
      <c r="O607" s="78"/>
      <c r="P607" s="78"/>
      <c r="Q607" s="371" t="str">
        <f t="shared" si="39"/>
        <v/>
      </c>
      <c r="R607" s="102" t="str">
        <f t="shared" ref="R607:R670" si="42">IF(I607="","",IF(AND($R$16="X",I607&lt;&gt;"Equipment",I607&lt;&gt;"Dealer Plate"),"X",IF(AND($R$18="X",I607&lt;&gt;"Trailer",I607&lt;&gt;"Equipment",I607&lt;&gt;"Dealer Plate"),"X",IF(AND($R$19="X",I607&lt;&gt;"Trailer",I607&lt;&gt;"Equipment",I607&lt;&gt;"Dealer Plate",V607="Yes"),"X",IF(AND($R$20="X",I607&lt;&gt;"Equipment",I607&lt;&gt;"Dealer Plate",F607&gt;=$U$20),"X",IF(AND($R$21="X",I607&lt;&gt;"Trailer",I607&lt;&gt;"Equipment",I607&lt;&gt;"Dealer Plate",F607&gt;=$U$21),"X",""))))))</f>
        <v/>
      </c>
      <c r="S607" s="254" t="str">
        <f t="shared" si="40"/>
        <v/>
      </c>
      <c r="T607" s="83"/>
      <c r="U607" s="254" t="str">
        <f t="shared" si="41"/>
        <v/>
      </c>
      <c r="V607" s="255"/>
      <c r="W607" s="78"/>
      <c r="X607" s="78"/>
      <c r="Y607" s="391"/>
      <c r="Z607" s="369"/>
      <c r="AA607" s="90"/>
    </row>
    <row r="608" spans="4:27" ht="20.100000000000001" customHeight="1" x14ac:dyDescent="0.2">
      <c r="D608" s="392"/>
      <c r="E608" s="78"/>
      <c r="F608" s="393"/>
      <c r="G608" s="370"/>
      <c r="H608" s="79"/>
      <c r="I608" s="107"/>
      <c r="J608" s="80"/>
      <c r="K608" s="81"/>
      <c r="L608" s="394"/>
      <c r="M608" s="78"/>
      <c r="N608" s="78"/>
      <c r="O608" s="78"/>
      <c r="P608" s="78"/>
      <c r="Q608" s="371" t="str">
        <f t="shared" si="39"/>
        <v/>
      </c>
      <c r="R608" s="102" t="str">
        <f t="shared" si="42"/>
        <v/>
      </c>
      <c r="S608" s="254" t="str">
        <f t="shared" si="40"/>
        <v/>
      </c>
      <c r="T608" s="83"/>
      <c r="U608" s="254" t="str">
        <f t="shared" si="41"/>
        <v/>
      </c>
      <c r="V608" s="255"/>
      <c r="W608" s="78"/>
      <c r="X608" s="78"/>
      <c r="Y608" s="391"/>
      <c r="Z608" s="369"/>
      <c r="AA608" s="90"/>
    </row>
    <row r="609" spans="4:27" ht="20.100000000000001" customHeight="1" x14ac:dyDescent="0.2">
      <c r="D609" s="392"/>
      <c r="E609" s="78"/>
      <c r="F609" s="393"/>
      <c r="G609" s="370"/>
      <c r="H609" s="79"/>
      <c r="I609" s="107"/>
      <c r="J609" s="80"/>
      <c r="K609" s="81"/>
      <c r="L609" s="394"/>
      <c r="M609" s="78"/>
      <c r="N609" s="78"/>
      <c r="O609" s="78"/>
      <c r="P609" s="78"/>
      <c r="Q609" s="371" t="str">
        <f t="shared" si="39"/>
        <v/>
      </c>
      <c r="R609" s="102" t="str">
        <f t="shared" si="42"/>
        <v/>
      </c>
      <c r="S609" s="254" t="str">
        <f t="shared" si="40"/>
        <v/>
      </c>
      <c r="T609" s="83"/>
      <c r="U609" s="254" t="str">
        <f t="shared" si="41"/>
        <v/>
      </c>
      <c r="V609" s="255"/>
      <c r="W609" s="78"/>
      <c r="X609" s="78"/>
      <c r="Y609" s="391"/>
      <c r="Z609" s="369"/>
      <c r="AA609" s="90"/>
    </row>
    <row r="610" spans="4:27" ht="20.100000000000001" customHeight="1" x14ac:dyDescent="0.2">
      <c r="D610" s="392"/>
      <c r="E610" s="78"/>
      <c r="F610" s="393"/>
      <c r="G610" s="370"/>
      <c r="H610" s="79"/>
      <c r="I610" s="107"/>
      <c r="J610" s="80"/>
      <c r="K610" s="81"/>
      <c r="L610" s="394"/>
      <c r="M610" s="78"/>
      <c r="N610" s="78"/>
      <c r="O610" s="78"/>
      <c r="P610" s="78"/>
      <c r="Q610" s="371" t="str">
        <f t="shared" si="39"/>
        <v/>
      </c>
      <c r="R610" s="102" t="str">
        <f t="shared" si="42"/>
        <v/>
      </c>
      <c r="S610" s="254" t="str">
        <f t="shared" si="40"/>
        <v/>
      </c>
      <c r="T610" s="83"/>
      <c r="U610" s="254" t="str">
        <f t="shared" si="41"/>
        <v/>
      </c>
      <c r="V610" s="255"/>
      <c r="W610" s="78"/>
      <c r="X610" s="78"/>
      <c r="Y610" s="391"/>
      <c r="Z610" s="369"/>
      <c r="AA610" s="90"/>
    </row>
    <row r="611" spans="4:27" ht="20.100000000000001" customHeight="1" x14ac:dyDescent="0.2">
      <c r="D611" s="392"/>
      <c r="E611" s="78"/>
      <c r="F611" s="393"/>
      <c r="G611" s="370"/>
      <c r="H611" s="79"/>
      <c r="I611" s="107"/>
      <c r="J611" s="80"/>
      <c r="K611" s="81"/>
      <c r="L611" s="394"/>
      <c r="M611" s="78"/>
      <c r="N611" s="78"/>
      <c r="O611" s="78"/>
      <c r="P611" s="78"/>
      <c r="Q611" s="371" t="str">
        <f t="shared" si="39"/>
        <v/>
      </c>
      <c r="R611" s="102" t="str">
        <f t="shared" si="42"/>
        <v/>
      </c>
      <c r="S611" s="254" t="str">
        <f t="shared" si="40"/>
        <v/>
      </c>
      <c r="T611" s="83"/>
      <c r="U611" s="254" t="str">
        <f t="shared" si="41"/>
        <v/>
      </c>
      <c r="V611" s="255"/>
      <c r="W611" s="78"/>
      <c r="X611" s="78"/>
      <c r="Y611" s="391"/>
      <c r="Z611" s="369"/>
      <c r="AA611" s="90"/>
    </row>
    <row r="612" spans="4:27" ht="20.100000000000001" customHeight="1" x14ac:dyDescent="0.2">
      <c r="D612" s="392"/>
      <c r="E612" s="78"/>
      <c r="F612" s="393"/>
      <c r="G612" s="370"/>
      <c r="H612" s="79"/>
      <c r="I612" s="107"/>
      <c r="J612" s="80"/>
      <c r="K612" s="81"/>
      <c r="L612" s="394"/>
      <c r="M612" s="78"/>
      <c r="N612" s="78"/>
      <c r="O612" s="78"/>
      <c r="P612" s="78"/>
      <c r="Q612" s="371" t="str">
        <f t="shared" si="39"/>
        <v/>
      </c>
      <c r="R612" s="102" t="str">
        <f t="shared" si="42"/>
        <v/>
      </c>
      <c r="S612" s="254" t="str">
        <f t="shared" si="40"/>
        <v/>
      </c>
      <c r="T612" s="83"/>
      <c r="U612" s="254" t="str">
        <f t="shared" si="41"/>
        <v/>
      </c>
      <c r="V612" s="255"/>
      <c r="W612" s="78"/>
      <c r="X612" s="78"/>
      <c r="Y612" s="391"/>
      <c r="Z612" s="369"/>
      <c r="AA612" s="90"/>
    </row>
    <row r="613" spans="4:27" ht="20.100000000000001" customHeight="1" x14ac:dyDescent="0.2">
      <c r="D613" s="392"/>
      <c r="E613" s="78"/>
      <c r="F613" s="393"/>
      <c r="G613" s="370"/>
      <c r="H613" s="79"/>
      <c r="I613" s="107"/>
      <c r="J613" s="80"/>
      <c r="K613" s="81"/>
      <c r="L613" s="394"/>
      <c r="M613" s="78"/>
      <c r="N613" s="78"/>
      <c r="O613" s="78"/>
      <c r="P613" s="78"/>
      <c r="Q613" s="371" t="str">
        <f t="shared" si="39"/>
        <v/>
      </c>
      <c r="R613" s="102" t="str">
        <f t="shared" si="42"/>
        <v/>
      </c>
      <c r="S613" s="254" t="str">
        <f t="shared" si="40"/>
        <v/>
      </c>
      <c r="T613" s="83"/>
      <c r="U613" s="254" t="str">
        <f t="shared" si="41"/>
        <v/>
      </c>
      <c r="V613" s="255"/>
      <c r="W613" s="78"/>
      <c r="X613" s="78"/>
      <c r="Y613" s="391"/>
      <c r="Z613" s="369"/>
      <c r="AA613" s="90"/>
    </row>
    <row r="614" spans="4:27" ht="20.100000000000001" customHeight="1" x14ac:dyDescent="0.2">
      <c r="D614" s="392"/>
      <c r="E614" s="78"/>
      <c r="F614" s="393"/>
      <c r="G614" s="370"/>
      <c r="H614" s="79"/>
      <c r="I614" s="107"/>
      <c r="J614" s="80"/>
      <c r="K614" s="81"/>
      <c r="L614" s="394"/>
      <c r="M614" s="78"/>
      <c r="N614" s="78"/>
      <c r="O614" s="78"/>
      <c r="P614" s="78"/>
      <c r="Q614" s="371" t="str">
        <f t="shared" si="39"/>
        <v/>
      </c>
      <c r="R614" s="102" t="str">
        <f t="shared" si="42"/>
        <v/>
      </c>
      <c r="S614" s="254" t="str">
        <f t="shared" si="40"/>
        <v/>
      </c>
      <c r="T614" s="83"/>
      <c r="U614" s="254" t="str">
        <f t="shared" si="41"/>
        <v/>
      </c>
      <c r="V614" s="255"/>
      <c r="W614" s="78"/>
      <c r="X614" s="78"/>
      <c r="Y614" s="391"/>
      <c r="Z614" s="369"/>
      <c r="AA614" s="90"/>
    </row>
    <row r="615" spans="4:27" ht="20.100000000000001" customHeight="1" x14ac:dyDescent="0.2">
      <c r="D615" s="392"/>
      <c r="E615" s="78"/>
      <c r="F615" s="393"/>
      <c r="G615" s="370"/>
      <c r="H615" s="79"/>
      <c r="I615" s="107"/>
      <c r="J615" s="80"/>
      <c r="K615" s="81"/>
      <c r="L615" s="394"/>
      <c r="M615" s="78"/>
      <c r="N615" s="78"/>
      <c r="O615" s="78"/>
      <c r="P615" s="78"/>
      <c r="Q615" s="371" t="str">
        <f t="shared" si="39"/>
        <v/>
      </c>
      <c r="R615" s="102" t="str">
        <f t="shared" si="42"/>
        <v/>
      </c>
      <c r="S615" s="254" t="str">
        <f t="shared" si="40"/>
        <v/>
      </c>
      <c r="T615" s="83"/>
      <c r="U615" s="254" t="str">
        <f t="shared" si="41"/>
        <v/>
      </c>
      <c r="V615" s="255"/>
      <c r="W615" s="78"/>
      <c r="X615" s="78"/>
      <c r="Y615" s="391"/>
      <c r="Z615" s="369"/>
      <c r="AA615" s="90"/>
    </row>
    <row r="616" spans="4:27" ht="20.100000000000001" customHeight="1" x14ac:dyDescent="0.2">
      <c r="D616" s="392"/>
      <c r="E616" s="78"/>
      <c r="F616" s="393"/>
      <c r="G616" s="370"/>
      <c r="H616" s="79"/>
      <c r="I616" s="107"/>
      <c r="J616" s="80"/>
      <c r="K616" s="81"/>
      <c r="L616" s="394"/>
      <c r="M616" s="78"/>
      <c r="N616" s="78"/>
      <c r="O616" s="78"/>
      <c r="P616" s="78"/>
      <c r="Q616" s="371" t="str">
        <f t="shared" si="39"/>
        <v/>
      </c>
      <c r="R616" s="102" t="str">
        <f t="shared" si="42"/>
        <v/>
      </c>
      <c r="S616" s="254" t="str">
        <f t="shared" si="40"/>
        <v/>
      </c>
      <c r="T616" s="83"/>
      <c r="U616" s="254" t="str">
        <f t="shared" si="41"/>
        <v/>
      </c>
      <c r="V616" s="255"/>
      <c r="W616" s="78"/>
      <c r="X616" s="78"/>
      <c r="Y616" s="391"/>
      <c r="Z616" s="369"/>
      <c r="AA616" s="90"/>
    </row>
    <row r="617" spans="4:27" ht="20.100000000000001" customHeight="1" x14ac:dyDescent="0.2">
      <c r="D617" s="392"/>
      <c r="E617" s="78"/>
      <c r="F617" s="393"/>
      <c r="G617" s="370"/>
      <c r="H617" s="79"/>
      <c r="I617" s="107"/>
      <c r="J617" s="80"/>
      <c r="K617" s="81"/>
      <c r="L617" s="394"/>
      <c r="M617" s="78"/>
      <c r="N617" s="78"/>
      <c r="O617" s="78"/>
      <c r="P617" s="78"/>
      <c r="Q617" s="371" t="str">
        <f t="shared" si="39"/>
        <v/>
      </c>
      <c r="R617" s="102" t="str">
        <f t="shared" si="42"/>
        <v/>
      </c>
      <c r="S617" s="254" t="str">
        <f t="shared" si="40"/>
        <v/>
      </c>
      <c r="T617" s="83"/>
      <c r="U617" s="254" t="str">
        <f t="shared" si="41"/>
        <v/>
      </c>
      <c r="V617" s="255"/>
      <c r="W617" s="78"/>
      <c r="X617" s="78"/>
      <c r="Y617" s="391"/>
      <c r="Z617" s="369"/>
      <c r="AA617" s="90"/>
    </row>
    <row r="618" spans="4:27" ht="20.100000000000001" customHeight="1" x14ac:dyDescent="0.2">
      <c r="D618" s="392"/>
      <c r="E618" s="78"/>
      <c r="F618" s="393"/>
      <c r="G618" s="370"/>
      <c r="H618" s="79"/>
      <c r="I618" s="107"/>
      <c r="J618" s="80"/>
      <c r="K618" s="81"/>
      <c r="L618" s="394"/>
      <c r="M618" s="78"/>
      <c r="N618" s="78"/>
      <c r="O618" s="78"/>
      <c r="P618" s="78"/>
      <c r="Q618" s="371" t="str">
        <f t="shared" si="39"/>
        <v/>
      </c>
      <c r="R618" s="102" t="str">
        <f t="shared" si="42"/>
        <v/>
      </c>
      <c r="S618" s="254" t="str">
        <f t="shared" si="40"/>
        <v/>
      </c>
      <c r="T618" s="83"/>
      <c r="U618" s="254" t="str">
        <f t="shared" si="41"/>
        <v/>
      </c>
      <c r="V618" s="255"/>
      <c r="W618" s="78"/>
      <c r="X618" s="78"/>
      <c r="Y618" s="391"/>
      <c r="Z618" s="369"/>
      <c r="AA618" s="90"/>
    </row>
    <row r="619" spans="4:27" ht="20.100000000000001" customHeight="1" x14ac:dyDescent="0.2">
      <c r="D619" s="392"/>
      <c r="E619" s="78"/>
      <c r="F619" s="393"/>
      <c r="G619" s="370"/>
      <c r="H619" s="79"/>
      <c r="I619" s="107"/>
      <c r="J619" s="80"/>
      <c r="K619" s="81"/>
      <c r="L619" s="394"/>
      <c r="M619" s="78"/>
      <c r="N619" s="78"/>
      <c r="O619" s="78"/>
      <c r="P619" s="78"/>
      <c r="Q619" s="371" t="str">
        <f t="shared" si="39"/>
        <v/>
      </c>
      <c r="R619" s="102" t="str">
        <f t="shared" si="42"/>
        <v/>
      </c>
      <c r="S619" s="254" t="str">
        <f t="shared" si="40"/>
        <v/>
      </c>
      <c r="T619" s="83"/>
      <c r="U619" s="254" t="str">
        <f t="shared" si="41"/>
        <v/>
      </c>
      <c r="V619" s="255"/>
      <c r="W619" s="78"/>
      <c r="X619" s="78"/>
      <c r="Y619" s="391"/>
      <c r="Z619" s="369"/>
      <c r="AA619" s="90"/>
    </row>
    <row r="620" spans="4:27" ht="20.100000000000001" customHeight="1" x14ac:dyDescent="0.2">
      <c r="D620" s="392"/>
      <c r="E620" s="78"/>
      <c r="F620" s="393"/>
      <c r="G620" s="370"/>
      <c r="H620" s="79"/>
      <c r="I620" s="107"/>
      <c r="J620" s="80"/>
      <c r="K620" s="81"/>
      <c r="L620" s="394"/>
      <c r="M620" s="78"/>
      <c r="N620" s="78"/>
      <c r="O620" s="78"/>
      <c r="P620" s="78"/>
      <c r="Q620" s="371" t="str">
        <f t="shared" si="39"/>
        <v/>
      </c>
      <c r="R620" s="102" t="str">
        <f t="shared" si="42"/>
        <v/>
      </c>
      <c r="S620" s="254" t="str">
        <f t="shared" si="40"/>
        <v/>
      </c>
      <c r="T620" s="83"/>
      <c r="U620" s="254" t="str">
        <f t="shared" si="41"/>
        <v/>
      </c>
      <c r="V620" s="255"/>
      <c r="W620" s="78"/>
      <c r="X620" s="78"/>
      <c r="Y620" s="391"/>
      <c r="Z620" s="369"/>
      <c r="AA620" s="90"/>
    </row>
    <row r="621" spans="4:27" ht="20.100000000000001" customHeight="1" x14ac:dyDescent="0.2">
      <c r="D621" s="392"/>
      <c r="E621" s="78"/>
      <c r="F621" s="393"/>
      <c r="G621" s="370"/>
      <c r="H621" s="79"/>
      <c r="I621" s="107"/>
      <c r="J621" s="80"/>
      <c r="K621" s="81"/>
      <c r="L621" s="394"/>
      <c r="M621" s="78"/>
      <c r="N621" s="78"/>
      <c r="O621" s="78"/>
      <c r="P621" s="78"/>
      <c r="Q621" s="371" t="str">
        <f t="shared" si="39"/>
        <v/>
      </c>
      <c r="R621" s="102" t="str">
        <f t="shared" si="42"/>
        <v/>
      </c>
      <c r="S621" s="254" t="str">
        <f t="shared" si="40"/>
        <v/>
      </c>
      <c r="T621" s="83"/>
      <c r="U621" s="254" t="str">
        <f t="shared" si="41"/>
        <v/>
      </c>
      <c r="V621" s="255"/>
      <c r="W621" s="78"/>
      <c r="X621" s="78"/>
      <c r="Y621" s="391"/>
      <c r="Z621" s="369"/>
      <c r="AA621" s="90"/>
    </row>
    <row r="622" spans="4:27" ht="20.100000000000001" customHeight="1" x14ac:dyDescent="0.2">
      <c r="D622" s="392"/>
      <c r="E622" s="78"/>
      <c r="F622" s="393"/>
      <c r="G622" s="370"/>
      <c r="H622" s="79"/>
      <c r="I622" s="107"/>
      <c r="J622" s="80"/>
      <c r="K622" s="81"/>
      <c r="L622" s="394"/>
      <c r="M622" s="78"/>
      <c r="N622" s="78"/>
      <c r="O622" s="78"/>
      <c r="P622" s="78"/>
      <c r="Q622" s="371" t="str">
        <f t="shared" si="39"/>
        <v/>
      </c>
      <c r="R622" s="102" t="str">
        <f t="shared" si="42"/>
        <v/>
      </c>
      <c r="S622" s="254" t="str">
        <f t="shared" si="40"/>
        <v/>
      </c>
      <c r="T622" s="83"/>
      <c r="U622" s="254" t="str">
        <f t="shared" si="41"/>
        <v/>
      </c>
      <c r="V622" s="255"/>
      <c r="W622" s="78"/>
      <c r="X622" s="78"/>
      <c r="Y622" s="391"/>
      <c r="Z622" s="369"/>
      <c r="AA622" s="90"/>
    </row>
    <row r="623" spans="4:27" ht="20.100000000000001" customHeight="1" x14ac:dyDescent="0.2">
      <c r="D623" s="392"/>
      <c r="E623" s="78"/>
      <c r="F623" s="393"/>
      <c r="G623" s="370"/>
      <c r="H623" s="79"/>
      <c r="I623" s="107"/>
      <c r="J623" s="80"/>
      <c r="K623" s="81"/>
      <c r="L623" s="394"/>
      <c r="M623" s="78"/>
      <c r="N623" s="78"/>
      <c r="O623" s="78"/>
      <c r="P623" s="78"/>
      <c r="Q623" s="371" t="str">
        <f t="shared" si="39"/>
        <v/>
      </c>
      <c r="R623" s="102" t="str">
        <f t="shared" si="42"/>
        <v/>
      </c>
      <c r="S623" s="254" t="str">
        <f t="shared" si="40"/>
        <v/>
      </c>
      <c r="T623" s="83"/>
      <c r="U623" s="254" t="str">
        <f t="shared" si="41"/>
        <v/>
      </c>
      <c r="V623" s="255"/>
      <c r="W623" s="78"/>
      <c r="X623" s="78"/>
      <c r="Y623" s="391"/>
      <c r="Z623" s="369"/>
      <c r="AA623" s="90"/>
    </row>
    <row r="624" spans="4:27" ht="20.100000000000001" customHeight="1" x14ac:dyDescent="0.2">
      <c r="D624" s="392"/>
      <c r="E624" s="78"/>
      <c r="F624" s="393"/>
      <c r="G624" s="370"/>
      <c r="H624" s="79"/>
      <c r="I624" s="107"/>
      <c r="J624" s="80"/>
      <c r="K624" s="81"/>
      <c r="L624" s="394"/>
      <c r="M624" s="78"/>
      <c r="N624" s="78"/>
      <c r="O624" s="78"/>
      <c r="P624" s="78"/>
      <c r="Q624" s="371" t="str">
        <f t="shared" si="39"/>
        <v/>
      </c>
      <c r="R624" s="102" t="str">
        <f t="shared" si="42"/>
        <v/>
      </c>
      <c r="S624" s="254" t="str">
        <f t="shared" si="40"/>
        <v/>
      </c>
      <c r="T624" s="83"/>
      <c r="U624" s="254" t="str">
        <f t="shared" si="41"/>
        <v/>
      </c>
      <c r="V624" s="255"/>
      <c r="W624" s="78"/>
      <c r="X624" s="78"/>
      <c r="Y624" s="391"/>
      <c r="Z624" s="369"/>
      <c r="AA624" s="90"/>
    </row>
    <row r="625" spans="4:27" ht="20.100000000000001" customHeight="1" x14ac:dyDescent="0.2">
      <c r="D625" s="392"/>
      <c r="E625" s="78"/>
      <c r="F625" s="393"/>
      <c r="G625" s="370"/>
      <c r="H625" s="79"/>
      <c r="I625" s="107"/>
      <c r="J625" s="80"/>
      <c r="K625" s="81"/>
      <c r="L625" s="394"/>
      <c r="M625" s="78"/>
      <c r="N625" s="78"/>
      <c r="O625" s="78"/>
      <c r="P625" s="78"/>
      <c r="Q625" s="371" t="str">
        <f t="shared" si="39"/>
        <v/>
      </c>
      <c r="R625" s="102" t="str">
        <f t="shared" si="42"/>
        <v/>
      </c>
      <c r="S625" s="254" t="str">
        <f t="shared" si="40"/>
        <v/>
      </c>
      <c r="T625" s="83"/>
      <c r="U625" s="254" t="str">
        <f t="shared" si="41"/>
        <v/>
      </c>
      <c r="V625" s="255"/>
      <c r="W625" s="78"/>
      <c r="X625" s="78"/>
      <c r="Y625" s="391"/>
      <c r="Z625" s="369"/>
      <c r="AA625" s="90"/>
    </row>
    <row r="626" spans="4:27" ht="20.100000000000001" customHeight="1" x14ac:dyDescent="0.2">
      <c r="D626" s="392"/>
      <c r="E626" s="78"/>
      <c r="F626" s="393"/>
      <c r="G626" s="370"/>
      <c r="H626" s="79"/>
      <c r="I626" s="107"/>
      <c r="J626" s="80"/>
      <c r="K626" s="81"/>
      <c r="L626" s="394"/>
      <c r="M626" s="78"/>
      <c r="N626" s="78"/>
      <c r="O626" s="78"/>
      <c r="P626" s="78"/>
      <c r="Q626" s="371" t="str">
        <f t="shared" si="39"/>
        <v/>
      </c>
      <c r="R626" s="102" t="str">
        <f t="shared" si="42"/>
        <v/>
      </c>
      <c r="S626" s="254" t="str">
        <f t="shared" si="40"/>
        <v/>
      </c>
      <c r="T626" s="83"/>
      <c r="U626" s="254" t="str">
        <f t="shared" si="41"/>
        <v/>
      </c>
      <c r="V626" s="255"/>
      <c r="W626" s="78"/>
      <c r="X626" s="78"/>
      <c r="Y626" s="391"/>
      <c r="Z626" s="369"/>
      <c r="AA626" s="90"/>
    </row>
    <row r="627" spans="4:27" ht="20.100000000000001" customHeight="1" x14ac:dyDescent="0.2">
      <c r="D627" s="392"/>
      <c r="E627" s="78"/>
      <c r="F627" s="393"/>
      <c r="G627" s="370"/>
      <c r="H627" s="79"/>
      <c r="I627" s="107"/>
      <c r="J627" s="80"/>
      <c r="K627" s="81"/>
      <c r="L627" s="394"/>
      <c r="M627" s="78"/>
      <c r="N627" s="78"/>
      <c r="O627" s="78"/>
      <c r="P627" s="78"/>
      <c r="Q627" s="371" t="str">
        <f t="shared" si="39"/>
        <v/>
      </c>
      <c r="R627" s="102" t="str">
        <f t="shared" si="42"/>
        <v/>
      </c>
      <c r="S627" s="254" t="str">
        <f t="shared" si="40"/>
        <v/>
      </c>
      <c r="T627" s="83"/>
      <c r="U627" s="254" t="str">
        <f t="shared" si="41"/>
        <v/>
      </c>
      <c r="V627" s="255"/>
      <c r="W627" s="78"/>
      <c r="X627" s="78"/>
      <c r="Y627" s="391"/>
      <c r="Z627" s="369"/>
      <c r="AA627" s="90"/>
    </row>
    <row r="628" spans="4:27" ht="20.100000000000001" customHeight="1" x14ac:dyDescent="0.2">
      <c r="D628" s="392"/>
      <c r="E628" s="78"/>
      <c r="F628" s="393"/>
      <c r="G628" s="370"/>
      <c r="H628" s="79"/>
      <c r="I628" s="107"/>
      <c r="J628" s="80"/>
      <c r="K628" s="81"/>
      <c r="L628" s="394"/>
      <c r="M628" s="78"/>
      <c r="N628" s="78"/>
      <c r="O628" s="78"/>
      <c r="P628" s="78"/>
      <c r="Q628" s="371" t="str">
        <f t="shared" si="39"/>
        <v/>
      </c>
      <c r="R628" s="102" t="str">
        <f t="shared" si="42"/>
        <v/>
      </c>
      <c r="S628" s="254" t="str">
        <f t="shared" si="40"/>
        <v/>
      </c>
      <c r="T628" s="83"/>
      <c r="U628" s="254" t="str">
        <f t="shared" si="41"/>
        <v/>
      </c>
      <c r="V628" s="255"/>
      <c r="W628" s="78"/>
      <c r="X628" s="78"/>
      <c r="Y628" s="391"/>
      <c r="Z628" s="369"/>
      <c r="AA628" s="90"/>
    </row>
    <row r="629" spans="4:27" ht="20.100000000000001" customHeight="1" x14ac:dyDescent="0.2">
      <c r="D629" s="392"/>
      <c r="E629" s="78"/>
      <c r="F629" s="393"/>
      <c r="G629" s="370"/>
      <c r="H629" s="79"/>
      <c r="I629" s="107"/>
      <c r="J629" s="80"/>
      <c r="K629" s="81"/>
      <c r="L629" s="394"/>
      <c r="M629" s="78"/>
      <c r="N629" s="78"/>
      <c r="O629" s="78"/>
      <c r="P629" s="78"/>
      <c r="Q629" s="371" t="str">
        <f t="shared" si="39"/>
        <v/>
      </c>
      <c r="R629" s="102" t="str">
        <f t="shared" si="42"/>
        <v/>
      </c>
      <c r="S629" s="254" t="str">
        <f t="shared" si="40"/>
        <v/>
      </c>
      <c r="T629" s="83"/>
      <c r="U629" s="254" t="str">
        <f t="shared" si="41"/>
        <v/>
      </c>
      <c r="V629" s="255"/>
      <c r="W629" s="78"/>
      <c r="X629" s="78"/>
      <c r="Y629" s="391"/>
      <c r="Z629" s="369"/>
      <c r="AA629" s="90"/>
    </row>
    <row r="630" spans="4:27" ht="20.100000000000001" customHeight="1" x14ac:dyDescent="0.2">
      <c r="D630" s="392"/>
      <c r="E630" s="78"/>
      <c r="F630" s="393"/>
      <c r="G630" s="370"/>
      <c r="H630" s="79"/>
      <c r="I630" s="107"/>
      <c r="J630" s="80"/>
      <c r="K630" s="81"/>
      <c r="L630" s="394"/>
      <c r="M630" s="78"/>
      <c r="N630" s="78"/>
      <c r="O630" s="78"/>
      <c r="P630" s="78"/>
      <c r="Q630" s="371" t="str">
        <f t="shared" si="39"/>
        <v/>
      </c>
      <c r="R630" s="102" t="str">
        <f t="shared" si="42"/>
        <v/>
      </c>
      <c r="S630" s="254" t="str">
        <f t="shared" si="40"/>
        <v/>
      </c>
      <c r="T630" s="83"/>
      <c r="U630" s="254" t="str">
        <f t="shared" si="41"/>
        <v/>
      </c>
      <c r="V630" s="255"/>
      <c r="W630" s="78"/>
      <c r="X630" s="78"/>
      <c r="Y630" s="391"/>
      <c r="Z630" s="369"/>
      <c r="AA630" s="90"/>
    </row>
    <row r="631" spans="4:27" ht="20.100000000000001" customHeight="1" x14ac:dyDescent="0.2">
      <c r="D631" s="392"/>
      <c r="E631" s="78"/>
      <c r="F631" s="393"/>
      <c r="G631" s="370"/>
      <c r="H631" s="79"/>
      <c r="I631" s="107"/>
      <c r="J631" s="80"/>
      <c r="K631" s="81"/>
      <c r="L631" s="394"/>
      <c r="M631" s="78"/>
      <c r="N631" s="78"/>
      <c r="O631" s="78"/>
      <c r="P631" s="78"/>
      <c r="Q631" s="371" t="str">
        <f t="shared" si="39"/>
        <v/>
      </c>
      <c r="R631" s="102" t="str">
        <f t="shared" si="42"/>
        <v/>
      </c>
      <c r="S631" s="254" t="str">
        <f t="shared" si="40"/>
        <v/>
      </c>
      <c r="T631" s="83"/>
      <c r="U631" s="254" t="str">
        <f t="shared" si="41"/>
        <v/>
      </c>
      <c r="V631" s="255"/>
      <c r="W631" s="78"/>
      <c r="X631" s="78"/>
      <c r="Y631" s="391"/>
      <c r="Z631" s="369"/>
      <c r="AA631" s="90"/>
    </row>
    <row r="632" spans="4:27" ht="20.100000000000001" customHeight="1" x14ac:dyDescent="0.2">
      <c r="D632" s="392"/>
      <c r="E632" s="78"/>
      <c r="F632" s="393"/>
      <c r="G632" s="370"/>
      <c r="H632" s="79"/>
      <c r="I632" s="107"/>
      <c r="J632" s="80"/>
      <c r="K632" s="81"/>
      <c r="L632" s="394"/>
      <c r="M632" s="78"/>
      <c r="N632" s="78"/>
      <c r="O632" s="78"/>
      <c r="P632" s="78"/>
      <c r="Q632" s="371" t="str">
        <f t="shared" si="39"/>
        <v/>
      </c>
      <c r="R632" s="102" t="str">
        <f t="shared" si="42"/>
        <v/>
      </c>
      <c r="S632" s="254" t="str">
        <f t="shared" si="40"/>
        <v/>
      </c>
      <c r="T632" s="83"/>
      <c r="U632" s="254" t="str">
        <f t="shared" si="41"/>
        <v/>
      </c>
      <c r="V632" s="255"/>
      <c r="W632" s="78"/>
      <c r="X632" s="78"/>
      <c r="Y632" s="391"/>
      <c r="Z632" s="369"/>
      <c r="AA632" s="90"/>
    </row>
    <row r="633" spans="4:27" ht="20.100000000000001" customHeight="1" x14ac:dyDescent="0.2">
      <c r="D633" s="392"/>
      <c r="E633" s="78"/>
      <c r="F633" s="393"/>
      <c r="G633" s="370"/>
      <c r="H633" s="79"/>
      <c r="I633" s="107"/>
      <c r="J633" s="80"/>
      <c r="K633" s="81"/>
      <c r="L633" s="394"/>
      <c r="M633" s="78"/>
      <c r="N633" s="78"/>
      <c r="O633" s="78"/>
      <c r="P633" s="78"/>
      <c r="Q633" s="371" t="str">
        <f t="shared" si="39"/>
        <v/>
      </c>
      <c r="R633" s="102" t="str">
        <f t="shared" si="42"/>
        <v/>
      </c>
      <c r="S633" s="254" t="str">
        <f t="shared" si="40"/>
        <v/>
      </c>
      <c r="T633" s="83"/>
      <c r="U633" s="254" t="str">
        <f t="shared" si="41"/>
        <v/>
      </c>
      <c r="V633" s="255"/>
      <c r="W633" s="78"/>
      <c r="X633" s="78"/>
      <c r="Y633" s="391"/>
      <c r="Z633" s="369"/>
      <c r="AA633" s="90"/>
    </row>
    <row r="634" spans="4:27" ht="20.100000000000001" customHeight="1" x14ac:dyDescent="0.2">
      <c r="D634" s="392"/>
      <c r="E634" s="78"/>
      <c r="F634" s="393"/>
      <c r="G634" s="370"/>
      <c r="H634" s="79"/>
      <c r="I634" s="107"/>
      <c r="J634" s="80"/>
      <c r="K634" s="81"/>
      <c r="L634" s="394"/>
      <c r="M634" s="78"/>
      <c r="N634" s="78"/>
      <c r="O634" s="78"/>
      <c r="P634" s="78"/>
      <c r="Q634" s="371" t="str">
        <f t="shared" si="39"/>
        <v/>
      </c>
      <c r="R634" s="102" t="str">
        <f t="shared" si="42"/>
        <v/>
      </c>
      <c r="S634" s="254" t="str">
        <f t="shared" si="40"/>
        <v/>
      </c>
      <c r="T634" s="83"/>
      <c r="U634" s="254" t="str">
        <f t="shared" si="41"/>
        <v/>
      </c>
      <c r="V634" s="255"/>
      <c r="W634" s="78"/>
      <c r="X634" s="78"/>
      <c r="Y634" s="391"/>
      <c r="Z634" s="369"/>
      <c r="AA634" s="90"/>
    </row>
    <row r="635" spans="4:27" ht="20.100000000000001" customHeight="1" x14ac:dyDescent="0.2">
      <c r="D635" s="392"/>
      <c r="E635" s="78"/>
      <c r="F635" s="393"/>
      <c r="G635" s="370"/>
      <c r="H635" s="79"/>
      <c r="I635" s="107"/>
      <c r="J635" s="80"/>
      <c r="K635" s="81"/>
      <c r="L635" s="394"/>
      <c r="M635" s="78"/>
      <c r="N635" s="78"/>
      <c r="O635" s="78"/>
      <c r="P635" s="78"/>
      <c r="Q635" s="371" t="str">
        <f t="shared" si="39"/>
        <v/>
      </c>
      <c r="R635" s="102" t="str">
        <f t="shared" si="42"/>
        <v/>
      </c>
      <c r="S635" s="254" t="str">
        <f t="shared" si="40"/>
        <v/>
      </c>
      <c r="T635" s="83"/>
      <c r="U635" s="254" t="str">
        <f t="shared" si="41"/>
        <v/>
      </c>
      <c r="V635" s="255"/>
      <c r="W635" s="78"/>
      <c r="X635" s="78"/>
      <c r="Y635" s="391"/>
      <c r="Z635" s="369"/>
      <c r="AA635" s="90"/>
    </row>
    <row r="636" spans="4:27" ht="20.100000000000001" customHeight="1" x14ac:dyDescent="0.2">
      <c r="D636" s="392"/>
      <c r="E636" s="78"/>
      <c r="F636" s="393"/>
      <c r="G636" s="370"/>
      <c r="H636" s="79"/>
      <c r="I636" s="107"/>
      <c r="J636" s="80"/>
      <c r="K636" s="81"/>
      <c r="L636" s="394"/>
      <c r="M636" s="78"/>
      <c r="N636" s="78"/>
      <c r="O636" s="78"/>
      <c r="P636" s="78"/>
      <c r="Q636" s="371" t="str">
        <f t="shared" si="39"/>
        <v/>
      </c>
      <c r="R636" s="102" t="str">
        <f t="shared" si="42"/>
        <v/>
      </c>
      <c r="S636" s="254" t="str">
        <f t="shared" si="40"/>
        <v/>
      </c>
      <c r="T636" s="83"/>
      <c r="U636" s="254" t="str">
        <f t="shared" si="41"/>
        <v/>
      </c>
      <c r="V636" s="255"/>
      <c r="W636" s="78"/>
      <c r="X636" s="78"/>
      <c r="Y636" s="391"/>
      <c r="Z636" s="369"/>
      <c r="AA636" s="90"/>
    </row>
    <row r="637" spans="4:27" ht="20.100000000000001" customHeight="1" x14ac:dyDescent="0.2">
      <c r="D637" s="392"/>
      <c r="E637" s="78"/>
      <c r="F637" s="393"/>
      <c r="G637" s="370"/>
      <c r="H637" s="79"/>
      <c r="I637" s="107"/>
      <c r="J637" s="80"/>
      <c r="K637" s="81"/>
      <c r="L637" s="394"/>
      <c r="M637" s="78"/>
      <c r="N637" s="78"/>
      <c r="O637" s="78"/>
      <c r="P637" s="78"/>
      <c r="Q637" s="371" t="str">
        <f t="shared" si="39"/>
        <v/>
      </c>
      <c r="R637" s="102" t="str">
        <f t="shared" si="42"/>
        <v/>
      </c>
      <c r="S637" s="254" t="str">
        <f t="shared" si="40"/>
        <v/>
      </c>
      <c r="T637" s="83"/>
      <c r="U637" s="254" t="str">
        <f t="shared" si="41"/>
        <v/>
      </c>
      <c r="V637" s="255"/>
      <c r="W637" s="78"/>
      <c r="X637" s="78"/>
      <c r="Y637" s="391"/>
      <c r="Z637" s="369"/>
      <c r="AA637" s="90"/>
    </row>
    <row r="638" spans="4:27" ht="20.100000000000001" customHeight="1" x14ac:dyDescent="0.2">
      <c r="D638" s="392"/>
      <c r="E638" s="78"/>
      <c r="F638" s="393"/>
      <c r="G638" s="370"/>
      <c r="H638" s="79"/>
      <c r="I638" s="107"/>
      <c r="J638" s="80"/>
      <c r="K638" s="81"/>
      <c r="L638" s="394"/>
      <c r="M638" s="78"/>
      <c r="N638" s="78"/>
      <c r="O638" s="78"/>
      <c r="P638" s="78"/>
      <c r="Q638" s="371" t="str">
        <f t="shared" si="39"/>
        <v/>
      </c>
      <c r="R638" s="102" t="str">
        <f t="shared" si="42"/>
        <v/>
      </c>
      <c r="S638" s="254" t="str">
        <f t="shared" si="40"/>
        <v/>
      </c>
      <c r="T638" s="83"/>
      <c r="U638" s="254" t="str">
        <f t="shared" si="41"/>
        <v/>
      </c>
      <c r="V638" s="255"/>
      <c r="W638" s="78"/>
      <c r="X638" s="78"/>
      <c r="Y638" s="391"/>
      <c r="Z638" s="369"/>
      <c r="AA638" s="90"/>
    </row>
    <row r="639" spans="4:27" ht="20.100000000000001" customHeight="1" x14ac:dyDescent="0.2">
      <c r="D639" s="392"/>
      <c r="E639" s="78"/>
      <c r="F639" s="393"/>
      <c r="G639" s="370"/>
      <c r="H639" s="79"/>
      <c r="I639" s="107"/>
      <c r="J639" s="80"/>
      <c r="K639" s="81"/>
      <c r="L639" s="394"/>
      <c r="M639" s="78"/>
      <c r="N639" s="78"/>
      <c r="O639" s="78"/>
      <c r="P639" s="78"/>
      <c r="Q639" s="371" t="str">
        <f t="shared" si="39"/>
        <v/>
      </c>
      <c r="R639" s="102" t="str">
        <f t="shared" si="42"/>
        <v/>
      </c>
      <c r="S639" s="254" t="str">
        <f t="shared" si="40"/>
        <v/>
      </c>
      <c r="T639" s="83"/>
      <c r="U639" s="254" t="str">
        <f t="shared" si="41"/>
        <v/>
      </c>
      <c r="V639" s="255"/>
      <c r="W639" s="78"/>
      <c r="X639" s="78"/>
      <c r="Y639" s="391"/>
      <c r="Z639" s="369"/>
      <c r="AA639" s="90"/>
    </row>
    <row r="640" spans="4:27" ht="20.100000000000001" customHeight="1" x14ac:dyDescent="0.2">
      <c r="D640" s="392"/>
      <c r="E640" s="78"/>
      <c r="F640" s="393"/>
      <c r="G640" s="370"/>
      <c r="H640" s="79"/>
      <c r="I640" s="107"/>
      <c r="J640" s="80"/>
      <c r="K640" s="81"/>
      <c r="L640" s="394"/>
      <c r="M640" s="78"/>
      <c r="N640" s="78"/>
      <c r="O640" s="78"/>
      <c r="P640" s="78"/>
      <c r="Q640" s="371" t="str">
        <f t="shared" si="39"/>
        <v/>
      </c>
      <c r="R640" s="102" t="str">
        <f t="shared" si="42"/>
        <v/>
      </c>
      <c r="S640" s="254" t="str">
        <f t="shared" si="40"/>
        <v/>
      </c>
      <c r="T640" s="83"/>
      <c r="U640" s="254" t="str">
        <f t="shared" si="41"/>
        <v/>
      </c>
      <c r="V640" s="255"/>
      <c r="W640" s="78"/>
      <c r="X640" s="78"/>
      <c r="Y640" s="391"/>
      <c r="Z640" s="369"/>
      <c r="AA640" s="90"/>
    </row>
    <row r="641" spans="4:27" ht="20.100000000000001" customHeight="1" x14ac:dyDescent="0.2">
      <c r="D641" s="392"/>
      <c r="E641" s="78"/>
      <c r="F641" s="393"/>
      <c r="G641" s="370"/>
      <c r="H641" s="79"/>
      <c r="I641" s="107"/>
      <c r="J641" s="80"/>
      <c r="K641" s="81"/>
      <c r="L641" s="394"/>
      <c r="M641" s="78"/>
      <c r="N641" s="78"/>
      <c r="O641" s="78"/>
      <c r="P641" s="78"/>
      <c r="Q641" s="371" t="str">
        <f t="shared" si="39"/>
        <v/>
      </c>
      <c r="R641" s="102" t="str">
        <f t="shared" si="42"/>
        <v/>
      </c>
      <c r="S641" s="254" t="str">
        <f t="shared" si="40"/>
        <v/>
      </c>
      <c r="T641" s="83"/>
      <c r="U641" s="254" t="str">
        <f t="shared" si="41"/>
        <v/>
      </c>
      <c r="V641" s="255"/>
      <c r="W641" s="78"/>
      <c r="X641" s="78"/>
      <c r="Y641" s="391"/>
      <c r="Z641" s="369"/>
      <c r="AA641" s="90"/>
    </row>
    <row r="642" spans="4:27" ht="20.100000000000001" customHeight="1" x14ac:dyDescent="0.2">
      <c r="D642" s="392"/>
      <c r="E642" s="78"/>
      <c r="F642" s="393"/>
      <c r="G642" s="370"/>
      <c r="H642" s="79"/>
      <c r="I642" s="107"/>
      <c r="J642" s="80"/>
      <c r="K642" s="81"/>
      <c r="L642" s="394"/>
      <c r="M642" s="78"/>
      <c r="N642" s="78"/>
      <c r="O642" s="78"/>
      <c r="P642" s="78"/>
      <c r="Q642" s="371" t="str">
        <f t="shared" si="39"/>
        <v/>
      </c>
      <c r="R642" s="102" t="str">
        <f t="shared" si="42"/>
        <v/>
      </c>
      <c r="S642" s="254" t="str">
        <f t="shared" si="40"/>
        <v/>
      </c>
      <c r="T642" s="83"/>
      <c r="U642" s="254" t="str">
        <f t="shared" si="41"/>
        <v/>
      </c>
      <c r="V642" s="255"/>
      <c r="W642" s="78"/>
      <c r="X642" s="78"/>
      <c r="Y642" s="391"/>
      <c r="Z642" s="369"/>
      <c r="AA642" s="90"/>
    </row>
    <row r="643" spans="4:27" ht="20.100000000000001" customHeight="1" x14ac:dyDescent="0.2">
      <c r="D643" s="392"/>
      <c r="E643" s="78"/>
      <c r="F643" s="393"/>
      <c r="G643" s="370"/>
      <c r="H643" s="79"/>
      <c r="I643" s="107"/>
      <c r="J643" s="80"/>
      <c r="K643" s="81"/>
      <c r="L643" s="394"/>
      <c r="M643" s="78"/>
      <c r="N643" s="78"/>
      <c r="O643" s="78"/>
      <c r="P643" s="78"/>
      <c r="Q643" s="371" t="str">
        <f t="shared" si="39"/>
        <v/>
      </c>
      <c r="R643" s="102" t="str">
        <f t="shared" si="42"/>
        <v/>
      </c>
      <c r="S643" s="254" t="str">
        <f t="shared" si="40"/>
        <v/>
      </c>
      <c r="T643" s="83"/>
      <c r="U643" s="254" t="str">
        <f t="shared" si="41"/>
        <v/>
      </c>
      <c r="V643" s="255"/>
      <c r="W643" s="78"/>
      <c r="X643" s="78"/>
      <c r="Y643" s="391"/>
      <c r="Z643" s="369"/>
      <c r="AA643" s="90"/>
    </row>
    <row r="644" spans="4:27" ht="20.100000000000001" customHeight="1" x14ac:dyDescent="0.2">
      <c r="D644" s="392"/>
      <c r="E644" s="78"/>
      <c r="F644" s="393"/>
      <c r="G644" s="370"/>
      <c r="H644" s="79"/>
      <c r="I644" s="107"/>
      <c r="J644" s="80"/>
      <c r="K644" s="81"/>
      <c r="L644" s="394"/>
      <c r="M644" s="78"/>
      <c r="N644" s="78"/>
      <c r="O644" s="78"/>
      <c r="P644" s="78"/>
      <c r="Q644" s="371" t="str">
        <f t="shared" si="39"/>
        <v/>
      </c>
      <c r="R644" s="102" t="str">
        <f t="shared" si="42"/>
        <v/>
      </c>
      <c r="S644" s="254" t="str">
        <f t="shared" si="40"/>
        <v/>
      </c>
      <c r="T644" s="83"/>
      <c r="U644" s="254" t="str">
        <f t="shared" si="41"/>
        <v/>
      </c>
      <c r="V644" s="255"/>
      <c r="W644" s="78"/>
      <c r="X644" s="78"/>
      <c r="Y644" s="391"/>
      <c r="Z644" s="369"/>
      <c r="AA644" s="90"/>
    </row>
    <row r="645" spans="4:27" ht="20.100000000000001" customHeight="1" x14ac:dyDescent="0.2">
      <c r="D645" s="392"/>
      <c r="E645" s="78"/>
      <c r="F645" s="393"/>
      <c r="G645" s="370"/>
      <c r="H645" s="79"/>
      <c r="I645" s="107"/>
      <c r="J645" s="80"/>
      <c r="K645" s="81"/>
      <c r="L645" s="394"/>
      <c r="M645" s="78"/>
      <c r="N645" s="78"/>
      <c r="O645" s="78"/>
      <c r="P645" s="78"/>
      <c r="Q645" s="371" t="str">
        <f t="shared" si="39"/>
        <v/>
      </c>
      <c r="R645" s="102" t="str">
        <f t="shared" si="42"/>
        <v/>
      </c>
      <c r="S645" s="254" t="str">
        <f t="shared" si="40"/>
        <v/>
      </c>
      <c r="T645" s="83"/>
      <c r="U645" s="254" t="str">
        <f t="shared" si="41"/>
        <v/>
      </c>
      <c r="V645" s="255"/>
      <c r="W645" s="78"/>
      <c r="X645" s="78"/>
      <c r="Y645" s="391"/>
      <c r="Z645" s="369"/>
      <c r="AA645" s="90"/>
    </row>
    <row r="646" spans="4:27" ht="20.100000000000001" customHeight="1" x14ac:dyDescent="0.2">
      <c r="D646" s="392"/>
      <c r="E646" s="78"/>
      <c r="F646" s="393"/>
      <c r="G646" s="370"/>
      <c r="H646" s="79"/>
      <c r="I646" s="107"/>
      <c r="J646" s="80"/>
      <c r="K646" s="81"/>
      <c r="L646" s="394"/>
      <c r="M646" s="78"/>
      <c r="N646" s="78"/>
      <c r="O646" s="78"/>
      <c r="P646" s="78"/>
      <c r="Q646" s="371" t="str">
        <f t="shared" si="39"/>
        <v/>
      </c>
      <c r="R646" s="102" t="str">
        <f t="shared" si="42"/>
        <v/>
      </c>
      <c r="S646" s="254" t="str">
        <f t="shared" si="40"/>
        <v/>
      </c>
      <c r="T646" s="83"/>
      <c r="U646" s="254" t="str">
        <f t="shared" si="41"/>
        <v/>
      </c>
      <c r="V646" s="255"/>
      <c r="W646" s="78"/>
      <c r="X646" s="78"/>
      <c r="Y646" s="391"/>
      <c r="Z646" s="369"/>
      <c r="AA646" s="90"/>
    </row>
    <row r="647" spans="4:27" ht="20.100000000000001" customHeight="1" x14ac:dyDescent="0.2">
      <c r="D647" s="392"/>
      <c r="E647" s="78"/>
      <c r="F647" s="393"/>
      <c r="G647" s="370"/>
      <c r="H647" s="79"/>
      <c r="I647" s="107"/>
      <c r="J647" s="80"/>
      <c r="K647" s="81"/>
      <c r="L647" s="394"/>
      <c r="M647" s="78"/>
      <c r="N647" s="78"/>
      <c r="O647" s="78"/>
      <c r="P647" s="78"/>
      <c r="Q647" s="371" t="str">
        <f t="shared" si="39"/>
        <v/>
      </c>
      <c r="R647" s="102" t="str">
        <f t="shared" si="42"/>
        <v/>
      </c>
      <c r="S647" s="254" t="str">
        <f t="shared" si="40"/>
        <v/>
      </c>
      <c r="T647" s="83"/>
      <c r="U647" s="254" t="str">
        <f t="shared" si="41"/>
        <v/>
      </c>
      <c r="V647" s="255"/>
      <c r="W647" s="78"/>
      <c r="X647" s="78"/>
      <c r="Y647" s="391"/>
      <c r="Z647" s="369"/>
      <c r="AA647" s="90"/>
    </row>
    <row r="648" spans="4:27" ht="20.100000000000001" customHeight="1" x14ac:dyDescent="0.2">
      <c r="D648" s="392"/>
      <c r="E648" s="78"/>
      <c r="F648" s="393"/>
      <c r="G648" s="370"/>
      <c r="H648" s="79"/>
      <c r="I648" s="107"/>
      <c r="J648" s="80"/>
      <c r="K648" s="81"/>
      <c r="L648" s="394"/>
      <c r="M648" s="78"/>
      <c r="N648" s="78"/>
      <c r="O648" s="78"/>
      <c r="P648" s="78"/>
      <c r="Q648" s="371" t="str">
        <f t="shared" si="39"/>
        <v/>
      </c>
      <c r="R648" s="102" t="str">
        <f t="shared" si="42"/>
        <v/>
      </c>
      <c r="S648" s="254" t="str">
        <f t="shared" si="40"/>
        <v/>
      </c>
      <c r="T648" s="83"/>
      <c r="U648" s="254" t="str">
        <f t="shared" si="41"/>
        <v/>
      </c>
      <c r="V648" s="255"/>
      <c r="W648" s="78"/>
      <c r="X648" s="78"/>
      <c r="Y648" s="391"/>
      <c r="Z648" s="369"/>
      <c r="AA648" s="90"/>
    </row>
    <row r="649" spans="4:27" ht="20.100000000000001" customHeight="1" x14ac:dyDescent="0.2">
      <c r="D649" s="392"/>
      <c r="E649" s="78"/>
      <c r="F649" s="393"/>
      <c r="G649" s="370"/>
      <c r="H649" s="79"/>
      <c r="I649" s="107"/>
      <c r="J649" s="80"/>
      <c r="K649" s="81"/>
      <c r="L649" s="394"/>
      <c r="M649" s="78"/>
      <c r="N649" s="78"/>
      <c r="O649" s="78"/>
      <c r="P649" s="78"/>
      <c r="Q649" s="371" t="str">
        <f t="shared" si="39"/>
        <v/>
      </c>
      <c r="R649" s="102" t="str">
        <f t="shared" si="42"/>
        <v/>
      </c>
      <c r="S649" s="254" t="str">
        <f t="shared" si="40"/>
        <v/>
      </c>
      <c r="T649" s="83"/>
      <c r="U649" s="254" t="str">
        <f t="shared" si="41"/>
        <v/>
      </c>
      <c r="V649" s="255"/>
      <c r="W649" s="78"/>
      <c r="X649" s="78"/>
      <c r="Y649" s="391"/>
      <c r="Z649" s="369"/>
      <c r="AA649" s="90"/>
    </row>
    <row r="650" spans="4:27" ht="20.100000000000001" customHeight="1" x14ac:dyDescent="0.2">
      <c r="D650" s="392"/>
      <c r="E650" s="78"/>
      <c r="F650" s="393"/>
      <c r="G650" s="370"/>
      <c r="H650" s="79"/>
      <c r="I650" s="107"/>
      <c r="J650" s="80"/>
      <c r="K650" s="81"/>
      <c r="L650" s="394"/>
      <c r="M650" s="78"/>
      <c r="N650" s="78"/>
      <c r="O650" s="78"/>
      <c r="P650" s="78"/>
      <c r="Q650" s="371" t="str">
        <f t="shared" si="39"/>
        <v/>
      </c>
      <c r="R650" s="102" t="str">
        <f t="shared" si="42"/>
        <v/>
      </c>
      <c r="S650" s="254" t="str">
        <f t="shared" si="40"/>
        <v/>
      </c>
      <c r="T650" s="83"/>
      <c r="U650" s="254" t="str">
        <f t="shared" si="41"/>
        <v/>
      </c>
      <c r="V650" s="255"/>
      <c r="W650" s="78"/>
      <c r="X650" s="78"/>
      <c r="Y650" s="391"/>
      <c r="Z650" s="369"/>
      <c r="AA650" s="90"/>
    </row>
    <row r="651" spans="4:27" ht="20.100000000000001" customHeight="1" x14ac:dyDescent="0.2">
      <c r="D651" s="392"/>
      <c r="E651" s="78"/>
      <c r="F651" s="393"/>
      <c r="G651" s="370"/>
      <c r="H651" s="79"/>
      <c r="I651" s="107"/>
      <c r="J651" s="80"/>
      <c r="K651" s="81"/>
      <c r="L651" s="394"/>
      <c r="M651" s="78"/>
      <c r="N651" s="78"/>
      <c r="O651" s="78"/>
      <c r="P651" s="78"/>
      <c r="Q651" s="371" t="str">
        <f t="shared" si="39"/>
        <v/>
      </c>
      <c r="R651" s="102" t="str">
        <f t="shared" si="42"/>
        <v/>
      </c>
      <c r="S651" s="254" t="str">
        <f t="shared" si="40"/>
        <v/>
      </c>
      <c r="T651" s="83"/>
      <c r="U651" s="254" t="str">
        <f t="shared" si="41"/>
        <v/>
      </c>
      <c r="V651" s="255"/>
      <c r="W651" s="78"/>
      <c r="X651" s="78"/>
      <c r="Y651" s="391"/>
      <c r="Z651" s="369"/>
      <c r="AA651" s="90"/>
    </row>
    <row r="652" spans="4:27" ht="20.100000000000001" customHeight="1" x14ac:dyDescent="0.2">
      <c r="D652" s="392"/>
      <c r="E652" s="78"/>
      <c r="F652" s="393"/>
      <c r="G652" s="370"/>
      <c r="H652" s="79"/>
      <c r="I652" s="107"/>
      <c r="J652" s="80"/>
      <c r="K652" s="81"/>
      <c r="L652" s="394"/>
      <c r="M652" s="78"/>
      <c r="N652" s="78"/>
      <c r="O652" s="78"/>
      <c r="P652" s="78"/>
      <c r="Q652" s="371" t="str">
        <f t="shared" si="39"/>
        <v/>
      </c>
      <c r="R652" s="102" t="str">
        <f t="shared" si="42"/>
        <v/>
      </c>
      <c r="S652" s="254" t="str">
        <f t="shared" si="40"/>
        <v/>
      </c>
      <c r="T652" s="83"/>
      <c r="U652" s="254" t="str">
        <f t="shared" si="41"/>
        <v/>
      </c>
      <c r="V652" s="255"/>
      <c r="W652" s="78"/>
      <c r="X652" s="78"/>
      <c r="Y652" s="391"/>
      <c r="Z652" s="369"/>
      <c r="AA652" s="90"/>
    </row>
    <row r="653" spans="4:27" ht="20.100000000000001" customHeight="1" x14ac:dyDescent="0.2">
      <c r="D653" s="392"/>
      <c r="E653" s="78"/>
      <c r="F653" s="393"/>
      <c r="G653" s="370"/>
      <c r="H653" s="79"/>
      <c r="I653" s="107"/>
      <c r="J653" s="80"/>
      <c r="K653" s="81"/>
      <c r="L653" s="394"/>
      <c r="M653" s="78"/>
      <c r="N653" s="78"/>
      <c r="O653" s="78"/>
      <c r="P653" s="78"/>
      <c r="Q653" s="371" t="str">
        <f t="shared" si="39"/>
        <v/>
      </c>
      <c r="R653" s="102" t="str">
        <f t="shared" si="42"/>
        <v/>
      </c>
      <c r="S653" s="254" t="str">
        <f t="shared" si="40"/>
        <v/>
      </c>
      <c r="T653" s="83"/>
      <c r="U653" s="254" t="str">
        <f t="shared" si="41"/>
        <v/>
      </c>
      <c r="V653" s="255"/>
      <c r="W653" s="78"/>
      <c r="X653" s="78"/>
      <c r="Y653" s="391"/>
      <c r="Z653" s="369"/>
      <c r="AA653" s="90"/>
    </row>
    <row r="654" spans="4:27" ht="20.100000000000001" customHeight="1" x14ac:dyDescent="0.2">
      <c r="D654" s="392"/>
      <c r="E654" s="78"/>
      <c r="F654" s="393"/>
      <c r="G654" s="370"/>
      <c r="H654" s="79"/>
      <c r="I654" s="107"/>
      <c r="J654" s="80"/>
      <c r="K654" s="81"/>
      <c r="L654" s="394"/>
      <c r="M654" s="78"/>
      <c r="N654" s="78"/>
      <c r="O654" s="78"/>
      <c r="P654" s="78"/>
      <c r="Q654" s="371" t="str">
        <f t="shared" si="39"/>
        <v/>
      </c>
      <c r="R654" s="102" t="str">
        <f t="shared" si="42"/>
        <v/>
      </c>
      <c r="S654" s="254" t="str">
        <f t="shared" si="40"/>
        <v/>
      </c>
      <c r="T654" s="83"/>
      <c r="U654" s="254" t="str">
        <f t="shared" si="41"/>
        <v/>
      </c>
      <c r="V654" s="255"/>
      <c r="W654" s="78"/>
      <c r="X654" s="78"/>
      <c r="Y654" s="391"/>
      <c r="Z654" s="369"/>
      <c r="AA654" s="90"/>
    </row>
    <row r="655" spans="4:27" ht="20.100000000000001" customHeight="1" x14ac:dyDescent="0.2">
      <c r="D655" s="392"/>
      <c r="E655" s="78"/>
      <c r="F655" s="393"/>
      <c r="G655" s="370"/>
      <c r="H655" s="79"/>
      <c r="I655" s="107"/>
      <c r="J655" s="80"/>
      <c r="K655" s="81"/>
      <c r="L655" s="394"/>
      <c r="M655" s="78"/>
      <c r="N655" s="78"/>
      <c r="O655" s="78"/>
      <c r="P655" s="78"/>
      <c r="Q655" s="371" t="str">
        <f t="shared" si="39"/>
        <v/>
      </c>
      <c r="R655" s="102" t="str">
        <f t="shared" si="42"/>
        <v/>
      </c>
      <c r="S655" s="254" t="str">
        <f t="shared" si="40"/>
        <v/>
      </c>
      <c r="T655" s="83"/>
      <c r="U655" s="254" t="str">
        <f t="shared" si="41"/>
        <v/>
      </c>
      <c r="V655" s="255"/>
      <c r="W655" s="78"/>
      <c r="X655" s="78"/>
      <c r="Y655" s="391"/>
      <c r="Z655" s="369"/>
      <c r="AA655" s="90"/>
    </row>
    <row r="656" spans="4:27" ht="20.100000000000001" customHeight="1" x14ac:dyDescent="0.2">
      <c r="D656" s="392"/>
      <c r="E656" s="78"/>
      <c r="F656" s="393"/>
      <c r="G656" s="370"/>
      <c r="H656" s="79"/>
      <c r="I656" s="107"/>
      <c r="J656" s="80"/>
      <c r="K656" s="81"/>
      <c r="L656" s="394"/>
      <c r="M656" s="78"/>
      <c r="N656" s="78"/>
      <c r="O656" s="78"/>
      <c r="P656" s="78"/>
      <c r="Q656" s="371" t="str">
        <f t="shared" si="39"/>
        <v/>
      </c>
      <c r="R656" s="102" t="str">
        <f t="shared" si="42"/>
        <v/>
      </c>
      <c r="S656" s="254" t="str">
        <f t="shared" si="40"/>
        <v/>
      </c>
      <c r="T656" s="83"/>
      <c r="U656" s="254" t="str">
        <f t="shared" si="41"/>
        <v/>
      </c>
      <c r="V656" s="255"/>
      <c r="W656" s="78"/>
      <c r="X656" s="78"/>
      <c r="Y656" s="391"/>
      <c r="Z656" s="369"/>
      <c r="AA656" s="90"/>
    </row>
    <row r="657" spans="4:27" ht="20.100000000000001" customHeight="1" x14ac:dyDescent="0.2">
      <c r="D657" s="392"/>
      <c r="E657" s="78"/>
      <c r="F657" s="393"/>
      <c r="G657" s="370"/>
      <c r="H657" s="79"/>
      <c r="I657" s="107"/>
      <c r="J657" s="80"/>
      <c r="K657" s="81"/>
      <c r="L657" s="394"/>
      <c r="M657" s="78"/>
      <c r="N657" s="78"/>
      <c r="O657" s="78"/>
      <c r="P657" s="78"/>
      <c r="Q657" s="371" t="str">
        <f t="shared" si="39"/>
        <v/>
      </c>
      <c r="R657" s="102" t="str">
        <f t="shared" si="42"/>
        <v/>
      </c>
      <c r="S657" s="254" t="str">
        <f t="shared" si="40"/>
        <v/>
      </c>
      <c r="T657" s="83"/>
      <c r="U657" s="254" t="str">
        <f t="shared" si="41"/>
        <v/>
      </c>
      <c r="V657" s="255"/>
      <c r="W657" s="78"/>
      <c r="X657" s="78"/>
      <c r="Y657" s="391"/>
      <c r="Z657" s="369"/>
      <c r="AA657" s="90"/>
    </row>
    <row r="658" spans="4:27" ht="20.100000000000001" customHeight="1" x14ac:dyDescent="0.2">
      <c r="D658" s="392"/>
      <c r="E658" s="78"/>
      <c r="F658" s="393"/>
      <c r="G658" s="370"/>
      <c r="H658" s="79"/>
      <c r="I658" s="107"/>
      <c r="J658" s="80"/>
      <c r="K658" s="81"/>
      <c r="L658" s="394"/>
      <c r="M658" s="78"/>
      <c r="N658" s="78"/>
      <c r="O658" s="78"/>
      <c r="P658" s="78"/>
      <c r="Q658" s="371" t="str">
        <f t="shared" si="39"/>
        <v/>
      </c>
      <c r="R658" s="102" t="str">
        <f t="shared" si="42"/>
        <v/>
      </c>
      <c r="S658" s="254" t="str">
        <f t="shared" si="40"/>
        <v/>
      </c>
      <c r="T658" s="83"/>
      <c r="U658" s="254" t="str">
        <f t="shared" si="41"/>
        <v/>
      </c>
      <c r="V658" s="255"/>
      <c r="W658" s="78"/>
      <c r="X658" s="78"/>
      <c r="Y658" s="391"/>
      <c r="Z658" s="369"/>
      <c r="AA658" s="90"/>
    </row>
    <row r="659" spans="4:27" ht="20.100000000000001" customHeight="1" x14ac:dyDescent="0.2">
      <c r="D659" s="392"/>
      <c r="E659" s="78"/>
      <c r="F659" s="393"/>
      <c r="G659" s="370"/>
      <c r="H659" s="79"/>
      <c r="I659" s="107"/>
      <c r="J659" s="80"/>
      <c r="K659" s="81"/>
      <c r="L659" s="394"/>
      <c r="M659" s="78"/>
      <c r="N659" s="78"/>
      <c r="O659" s="78"/>
      <c r="P659" s="78"/>
      <c r="Q659" s="371" t="str">
        <f t="shared" si="39"/>
        <v/>
      </c>
      <c r="R659" s="102" t="str">
        <f t="shared" si="42"/>
        <v/>
      </c>
      <c r="S659" s="254" t="str">
        <f t="shared" si="40"/>
        <v/>
      </c>
      <c r="T659" s="83"/>
      <c r="U659" s="254" t="str">
        <f t="shared" si="41"/>
        <v/>
      </c>
      <c r="V659" s="255"/>
      <c r="W659" s="78"/>
      <c r="X659" s="78"/>
      <c r="Y659" s="391"/>
      <c r="Z659" s="369"/>
      <c r="AA659" s="90"/>
    </row>
    <row r="660" spans="4:27" ht="20.100000000000001" customHeight="1" x14ac:dyDescent="0.2">
      <c r="D660" s="392"/>
      <c r="E660" s="78"/>
      <c r="F660" s="393"/>
      <c r="G660" s="370"/>
      <c r="H660" s="79"/>
      <c r="I660" s="107"/>
      <c r="J660" s="80"/>
      <c r="K660" s="81"/>
      <c r="L660" s="394"/>
      <c r="M660" s="78"/>
      <c r="N660" s="78"/>
      <c r="O660" s="78"/>
      <c r="P660" s="78"/>
      <c r="Q660" s="371" t="str">
        <f t="shared" si="39"/>
        <v/>
      </c>
      <c r="R660" s="102" t="str">
        <f t="shared" si="42"/>
        <v/>
      </c>
      <c r="S660" s="254" t="str">
        <f t="shared" si="40"/>
        <v/>
      </c>
      <c r="T660" s="83"/>
      <c r="U660" s="254" t="str">
        <f t="shared" si="41"/>
        <v/>
      </c>
      <c r="V660" s="255"/>
      <c r="W660" s="78"/>
      <c r="X660" s="78"/>
      <c r="Y660" s="391"/>
      <c r="Z660" s="369"/>
      <c r="AA660" s="90"/>
    </row>
    <row r="661" spans="4:27" ht="20.100000000000001" customHeight="1" x14ac:dyDescent="0.2">
      <c r="D661" s="392"/>
      <c r="E661" s="78"/>
      <c r="F661" s="393"/>
      <c r="G661" s="370"/>
      <c r="H661" s="79"/>
      <c r="I661" s="107"/>
      <c r="J661" s="80"/>
      <c r="K661" s="81"/>
      <c r="L661" s="394"/>
      <c r="M661" s="78"/>
      <c r="N661" s="78"/>
      <c r="O661" s="78"/>
      <c r="P661" s="78"/>
      <c r="Q661" s="371" t="str">
        <f t="shared" si="39"/>
        <v/>
      </c>
      <c r="R661" s="102" t="str">
        <f t="shared" si="42"/>
        <v/>
      </c>
      <c r="S661" s="254" t="str">
        <f t="shared" si="40"/>
        <v/>
      </c>
      <c r="T661" s="83"/>
      <c r="U661" s="254" t="str">
        <f t="shared" si="41"/>
        <v/>
      </c>
      <c r="V661" s="255"/>
      <c r="W661" s="78"/>
      <c r="X661" s="78"/>
      <c r="Y661" s="391"/>
      <c r="Z661" s="369"/>
      <c r="AA661" s="90"/>
    </row>
    <row r="662" spans="4:27" ht="20.100000000000001" customHeight="1" x14ac:dyDescent="0.2">
      <c r="D662" s="392"/>
      <c r="E662" s="78"/>
      <c r="F662" s="393"/>
      <c r="G662" s="370"/>
      <c r="H662" s="79"/>
      <c r="I662" s="107"/>
      <c r="J662" s="80"/>
      <c r="K662" s="81"/>
      <c r="L662" s="394"/>
      <c r="M662" s="78"/>
      <c r="N662" s="78"/>
      <c r="O662" s="78"/>
      <c r="P662" s="78"/>
      <c r="Q662" s="371" t="str">
        <f t="shared" si="39"/>
        <v/>
      </c>
      <c r="R662" s="102" t="str">
        <f t="shared" si="42"/>
        <v/>
      </c>
      <c r="S662" s="254" t="str">
        <f t="shared" si="40"/>
        <v/>
      </c>
      <c r="T662" s="83"/>
      <c r="U662" s="254" t="str">
        <f t="shared" si="41"/>
        <v/>
      </c>
      <c r="V662" s="255"/>
      <c r="W662" s="78"/>
      <c r="X662" s="78"/>
      <c r="Y662" s="391"/>
      <c r="Z662" s="369"/>
      <c r="AA662" s="90"/>
    </row>
    <row r="663" spans="4:27" ht="20.100000000000001" customHeight="1" x14ac:dyDescent="0.2">
      <c r="D663" s="392"/>
      <c r="E663" s="78"/>
      <c r="F663" s="393"/>
      <c r="G663" s="370"/>
      <c r="H663" s="79"/>
      <c r="I663" s="107"/>
      <c r="J663" s="80"/>
      <c r="K663" s="81"/>
      <c r="L663" s="394"/>
      <c r="M663" s="78"/>
      <c r="N663" s="78"/>
      <c r="O663" s="78"/>
      <c r="P663" s="78"/>
      <c r="Q663" s="371" t="str">
        <f t="shared" si="39"/>
        <v/>
      </c>
      <c r="R663" s="102" t="str">
        <f t="shared" si="42"/>
        <v/>
      </c>
      <c r="S663" s="254" t="str">
        <f t="shared" si="40"/>
        <v/>
      </c>
      <c r="T663" s="83"/>
      <c r="U663" s="254" t="str">
        <f t="shared" si="41"/>
        <v/>
      </c>
      <c r="V663" s="255"/>
      <c r="W663" s="78"/>
      <c r="X663" s="78"/>
      <c r="Y663" s="391"/>
      <c r="Z663" s="369"/>
      <c r="AA663" s="90"/>
    </row>
    <row r="664" spans="4:27" ht="20.100000000000001" customHeight="1" x14ac:dyDescent="0.2">
      <c r="D664" s="392"/>
      <c r="E664" s="78"/>
      <c r="F664" s="393"/>
      <c r="G664" s="370"/>
      <c r="H664" s="79"/>
      <c r="I664" s="107"/>
      <c r="J664" s="80"/>
      <c r="K664" s="81"/>
      <c r="L664" s="394"/>
      <c r="M664" s="78"/>
      <c r="N664" s="78"/>
      <c r="O664" s="78"/>
      <c r="P664" s="78"/>
      <c r="Q664" s="371" t="str">
        <f t="shared" si="39"/>
        <v/>
      </c>
      <c r="R664" s="102" t="str">
        <f t="shared" si="42"/>
        <v/>
      </c>
      <c r="S664" s="254" t="str">
        <f t="shared" si="40"/>
        <v/>
      </c>
      <c r="T664" s="83"/>
      <c r="U664" s="254" t="str">
        <f t="shared" si="41"/>
        <v/>
      </c>
      <c r="V664" s="255"/>
      <c r="W664" s="78"/>
      <c r="X664" s="78"/>
      <c r="Y664" s="391"/>
      <c r="Z664" s="369"/>
      <c r="AA664" s="90"/>
    </row>
    <row r="665" spans="4:27" ht="20.100000000000001" customHeight="1" x14ac:dyDescent="0.2">
      <c r="D665" s="392"/>
      <c r="E665" s="78"/>
      <c r="F665" s="393"/>
      <c r="G665" s="370"/>
      <c r="H665" s="79"/>
      <c r="I665" s="107"/>
      <c r="J665" s="80"/>
      <c r="K665" s="81"/>
      <c r="L665" s="394"/>
      <c r="M665" s="78"/>
      <c r="N665" s="78"/>
      <c r="O665" s="78"/>
      <c r="P665" s="78"/>
      <c r="Q665" s="371" t="str">
        <f t="shared" si="39"/>
        <v/>
      </c>
      <c r="R665" s="102" t="str">
        <f t="shared" si="42"/>
        <v/>
      </c>
      <c r="S665" s="254" t="str">
        <f t="shared" si="40"/>
        <v/>
      </c>
      <c r="T665" s="83"/>
      <c r="U665" s="254" t="str">
        <f t="shared" si="41"/>
        <v/>
      </c>
      <c r="V665" s="255"/>
      <c r="W665" s="78"/>
      <c r="X665" s="78"/>
      <c r="Y665" s="391"/>
      <c r="Z665" s="369"/>
      <c r="AA665" s="90"/>
    </row>
    <row r="666" spans="4:27" ht="20.100000000000001" customHeight="1" x14ac:dyDescent="0.2">
      <c r="D666" s="392"/>
      <c r="E666" s="78"/>
      <c r="F666" s="393"/>
      <c r="G666" s="370"/>
      <c r="H666" s="79"/>
      <c r="I666" s="107"/>
      <c r="J666" s="80"/>
      <c r="K666" s="81"/>
      <c r="L666" s="394"/>
      <c r="M666" s="78"/>
      <c r="N666" s="78"/>
      <c r="O666" s="78"/>
      <c r="P666" s="78"/>
      <c r="Q666" s="371" t="str">
        <f t="shared" si="39"/>
        <v/>
      </c>
      <c r="R666" s="102" t="str">
        <f t="shared" si="42"/>
        <v/>
      </c>
      <c r="S666" s="254" t="str">
        <f t="shared" si="40"/>
        <v/>
      </c>
      <c r="T666" s="83"/>
      <c r="U666" s="254" t="str">
        <f t="shared" si="41"/>
        <v/>
      </c>
      <c r="V666" s="255"/>
      <c r="W666" s="78"/>
      <c r="X666" s="78"/>
      <c r="Y666" s="391"/>
      <c r="Z666" s="369"/>
      <c r="AA666" s="90"/>
    </row>
    <row r="667" spans="4:27" ht="20.100000000000001" customHeight="1" x14ac:dyDescent="0.2">
      <c r="D667" s="392"/>
      <c r="E667" s="78"/>
      <c r="F667" s="393"/>
      <c r="G667" s="370"/>
      <c r="H667" s="79"/>
      <c r="I667" s="107"/>
      <c r="J667" s="80"/>
      <c r="K667" s="81"/>
      <c r="L667" s="394"/>
      <c r="M667" s="78"/>
      <c r="N667" s="78"/>
      <c r="O667" s="78"/>
      <c r="P667" s="78"/>
      <c r="Q667" s="371" t="str">
        <f t="shared" si="39"/>
        <v/>
      </c>
      <c r="R667" s="102" t="str">
        <f t="shared" si="42"/>
        <v/>
      </c>
      <c r="S667" s="254" t="str">
        <f t="shared" si="40"/>
        <v/>
      </c>
      <c r="T667" s="83"/>
      <c r="U667" s="254" t="str">
        <f t="shared" si="41"/>
        <v/>
      </c>
      <c r="V667" s="255"/>
      <c r="W667" s="78"/>
      <c r="X667" s="78"/>
      <c r="Y667" s="391"/>
      <c r="Z667" s="369"/>
      <c r="AA667" s="90"/>
    </row>
    <row r="668" spans="4:27" ht="20.100000000000001" customHeight="1" x14ac:dyDescent="0.2">
      <c r="D668" s="392"/>
      <c r="E668" s="78"/>
      <c r="F668" s="393"/>
      <c r="G668" s="370"/>
      <c r="H668" s="79"/>
      <c r="I668" s="107"/>
      <c r="J668" s="80"/>
      <c r="K668" s="81"/>
      <c r="L668" s="394"/>
      <c r="M668" s="78"/>
      <c r="N668" s="78"/>
      <c r="O668" s="78"/>
      <c r="P668" s="78"/>
      <c r="Q668" s="371" t="str">
        <f t="shared" si="39"/>
        <v/>
      </c>
      <c r="R668" s="102" t="str">
        <f t="shared" si="42"/>
        <v/>
      </c>
      <c r="S668" s="254" t="str">
        <f t="shared" si="40"/>
        <v/>
      </c>
      <c r="T668" s="83"/>
      <c r="U668" s="254" t="str">
        <f t="shared" si="41"/>
        <v/>
      </c>
      <c r="V668" s="255"/>
      <c r="W668" s="78"/>
      <c r="X668" s="78"/>
      <c r="Y668" s="391"/>
      <c r="Z668" s="369"/>
      <c r="AA668" s="90"/>
    </row>
    <row r="669" spans="4:27" ht="20.100000000000001" customHeight="1" x14ac:dyDescent="0.2">
      <c r="D669" s="392"/>
      <c r="E669" s="78"/>
      <c r="F669" s="393"/>
      <c r="G669" s="370"/>
      <c r="H669" s="79"/>
      <c r="I669" s="107"/>
      <c r="J669" s="80"/>
      <c r="K669" s="81"/>
      <c r="L669" s="394"/>
      <c r="M669" s="78"/>
      <c r="N669" s="78"/>
      <c r="O669" s="78"/>
      <c r="P669" s="78"/>
      <c r="Q669" s="371" t="str">
        <f t="shared" si="39"/>
        <v/>
      </c>
      <c r="R669" s="102" t="str">
        <f t="shared" si="42"/>
        <v/>
      </c>
      <c r="S669" s="254" t="str">
        <f t="shared" si="40"/>
        <v/>
      </c>
      <c r="T669" s="83"/>
      <c r="U669" s="254" t="str">
        <f t="shared" si="41"/>
        <v/>
      </c>
      <c r="V669" s="255"/>
      <c r="W669" s="78"/>
      <c r="X669" s="78"/>
      <c r="Y669" s="391"/>
      <c r="Z669" s="369"/>
      <c r="AA669" s="90"/>
    </row>
    <row r="670" spans="4:27" ht="20.100000000000001" customHeight="1" x14ac:dyDescent="0.2">
      <c r="D670" s="392"/>
      <c r="E670" s="78"/>
      <c r="F670" s="393"/>
      <c r="G670" s="370"/>
      <c r="H670" s="79"/>
      <c r="I670" s="107"/>
      <c r="J670" s="80"/>
      <c r="K670" s="81"/>
      <c r="L670" s="394"/>
      <c r="M670" s="78"/>
      <c r="N670" s="78"/>
      <c r="O670" s="78"/>
      <c r="P670" s="78"/>
      <c r="Q670" s="371" t="str">
        <f t="shared" ref="Q670:Q733" si="43">IF(OR(I670="",I670="Trailer"),"",IF(I670&lt;&gt;"Trailer","X"))</f>
        <v/>
      </c>
      <c r="R670" s="102" t="str">
        <f t="shared" si="42"/>
        <v/>
      </c>
      <c r="S670" s="254" t="str">
        <f t="shared" ref="S670:S733" si="44">IF(AND(M670 ="NY",Q670="x"),"Required","")</f>
        <v/>
      </c>
      <c r="T670" s="83"/>
      <c r="U670" s="254" t="str">
        <f t="shared" ref="U670:U733" si="45">IF(AND(I670 ="Trailer",Q670="X"),"remove 'X' for AL","")</f>
        <v/>
      </c>
      <c r="V670" s="255"/>
      <c r="W670" s="78"/>
      <c r="X670" s="78"/>
      <c r="Y670" s="391"/>
      <c r="Z670" s="369"/>
      <c r="AA670" s="90"/>
    </row>
    <row r="671" spans="4:27" ht="20.100000000000001" customHeight="1" x14ac:dyDescent="0.2">
      <c r="D671" s="392"/>
      <c r="E671" s="78"/>
      <c r="F671" s="393"/>
      <c r="G671" s="370"/>
      <c r="H671" s="79"/>
      <c r="I671" s="107"/>
      <c r="J671" s="80"/>
      <c r="K671" s="81"/>
      <c r="L671" s="394"/>
      <c r="M671" s="78"/>
      <c r="N671" s="78"/>
      <c r="O671" s="78"/>
      <c r="P671" s="78"/>
      <c r="Q671" s="371" t="str">
        <f t="shared" si="43"/>
        <v/>
      </c>
      <c r="R671" s="102" t="str">
        <f t="shared" ref="R671:R734" si="46">IF(I671="","",IF(AND($R$16="X",I671&lt;&gt;"Equipment",I671&lt;&gt;"Dealer Plate"),"X",IF(AND($R$18="X",I671&lt;&gt;"Trailer",I671&lt;&gt;"Equipment",I671&lt;&gt;"Dealer Plate"),"X",IF(AND($R$19="X",I671&lt;&gt;"Trailer",I671&lt;&gt;"Equipment",I671&lt;&gt;"Dealer Plate",V671="Yes"),"X",IF(AND($R$20="X",I671&lt;&gt;"Equipment",I671&lt;&gt;"Dealer Plate",F671&gt;=$U$20),"X",IF(AND($R$21="X",I671&lt;&gt;"Trailer",I671&lt;&gt;"Equipment",I671&lt;&gt;"Dealer Plate",F671&gt;=$U$21),"X",""))))))</f>
        <v/>
      </c>
      <c r="S671" s="254" t="str">
        <f t="shared" si="44"/>
        <v/>
      </c>
      <c r="T671" s="83"/>
      <c r="U671" s="254" t="str">
        <f t="shared" si="45"/>
        <v/>
      </c>
      <c r="V671" s="255"/>
      <c r="W671" s="78"/>
      <c r="X671" s="78"/>
      <c r="Y671" s="391"/>
      <c r="Z671" s="369"/>
      <c r="AA671" s="90"/>
    </row>
    <row r="672" spans="4:27" ht="20.100000000000001" customHeight="1" x14ac:dyDescent="0.2">
      <c r="D672" s="392"/>
      <c r="E672" s="78"/>
      <c r="F672" s="393"/>
      <c r="G672" s="370"/>
      <c r="H672" s="79"/>
      <c r="I672" s="107"/>
      <c r="J672" s="80"/>
      <c r="K672" s="81"/>
      <c r="L672" s="394"/>
      <c r="M672" s="78"/>
      <c r="N672" s="78"/>
      <c r="O672" s="78"/>
      <c r="P672" s="78"/>
      <c r="Q672" s="371" t="str">
        <f t="shared" si="43"/>
        <v/>
      </c>
      <c r="R672" s="102" t="str">
        <f t="shared" si="46"/>
        <v/>
      </c>
      <c r="S672" s="254" t="str">
        <f t="shared" si="44"/>
        <v/>
      </c>
      <c r="T672" s="83"/>
      <c r="U672" s="254" t="str">
        <f t="shared" si="45"/>
        <v/>
      </c>
      <c r="V672" s="255"/>
      <c r="W672" s="78"/>
      <c r="X672" s="78"/>
      <c r="Y672" s="391"/>
      <c r="Z672" s="369"/>
      <c r="AA672" s="90"/>
    </row>
    <row r="673" spans="4:27" ht="20.100000000000001" customHeight="1" x14ac:dyDescent="0.2">
      <c r="D673" s="392"/>
      <c r="E673" s="78"/>
      <c r="F673" s="393"/>
      <c r="G673" s="370"/>
      <c r="H673" s="79"/>
      <c r="I673" s="107"/>
      <c r="J673" s="80"/>
      <c r="K673" s="81"/>
      <c r="L673" s="394"/>
      <c r="M673" s="78"/>
      <c r="N673" s="78"/>
      <c r="O673" s="78"/>
      <c r="P673" s="78"/>
      <c r="Q673" s="371" t="str">
        <f t="shared" si="43"/>
        <v/>
      </c>
      <c r="R673" s="102" t="str">
        <f t="shared" si="46"/>
        <v/>
      </c>
      <c r="S673" s="254" t="str">
        <f t="shared" si="44"/>
        <v/>
      </c>
      <c r="T673" s="83"/>
      <c r="U673" s="254" t="str">
        <f t="shared" si="45"/>
        <v/>
      </c>
      <c r="V673" s="255"/>
      <c r="W673" s="78"/>
      <c r="X673" s="78"/>
      <c r="Y673" s="391"/>
      <c r="Z673" s="369"/>
      <c r="AA673" s="90"/>
    </row>
    <row r="674" spans="4:27" ht="20.100000000000001" customHeight="1" x14ac:dyDescent="0.2">
      <c r="D674" s="392"/>
      <c r="E674" s="78"/>
      <c r="F674" s="393"/>
      <c r="G674" s="370"/>
      <c r="H674" s="79"/>
      <c r="I674" s="107"/>
      <c r="J674" s="80"/>
      <c r="K674" s="81"/>
      <c r="L674" s="394"/>
      <c r="M674" s="78"/>
      <c r="N674" s="78"/>
      <c r="O674" s="78"/>
      <c r="P674" s="78"/>
      <c r="Q674" s="371" t="str">
        <f t="shared" si="43"/>
        <v/>
      </c>
      <c r="R674" s="102" t="str">
        <f t="shared" si="46"/>
        <v/>
      </c>
      <c r="S674" s="254" t="str">
        <f t="shared" si="44"/>
        <v/>
      </c>
      <c r="T674" s="83"/>
      <c r="U674" s="254" t="str">
        <f t="shared" si="45"/>
        <v/>
      </c>
      <c r="V674" s="255"/>
      <c r="W674" s="78"/>
      <c r="X674" s="78"/>
      <c r="Y674" s="391"/>
      <c r="Z674" s="369"/>
      <c r="AA674" s="90"/>
    </row>
    <row r="675" spans="4:27" ht="20.100000000000001" customHeight="1" x14ac:dyDescent="0.2">
      <c r="D675" s="392"/>
      <c r="E675" s="78"/>
      <c r="F675" s="393"/>
      <c r="G675" s="370"/>
      <c r="H675" s="79"/>
      <c r="I675" s="107"/>
      <c r="J675" s="80"/>
      <c r="K675" s="81"/>
      <c r="L675" s="394"/>
      <c r="M675" s="78"/>
      <c r="N675" s="78"/>
      <c r="O675" s="78"/>
      <c r="P675" s="78"/>
      <c r="Q675" s="371" t="str">
        <f t="shared" si="43"/>
        <v/>
      </c>
      <c r="R675" s="102" t="str">
        <f t="shared" si="46"/>
        <v/>
      </c>
      <c r="S675" s="254" t="str">
        <f t="shared" si="44"/>
        <v/>
      </c>
      <c r="T675" s="83"/>
      <c r="U675" s="254" t="str">
        <f t="shared" si="45"/>
        <v/>
      </c>
      <c r="V675" s="255"/>
      <c r="W675" s="78"/>
      <c r="X675" s="78"/>
      <c r="Y675" s="391"/>
      <c r="Z675" s="369"/>
      <c r="AA675" s="90"/>
    </row>
    <row r="676" spans="4:27" ht="20.100000000000001" customHeight="1" x14ac:dyDescent="0.2">
      <c r="D676" s="392"/>
      <c r="E676" s="78"/>
      <c r="F676" s="393"/>
      <c r="G676" s="370"/>
      <c r="H676" s="79"/>
      <c r="I676" s="107"/>
      <c r="J676" s="80"/>
      <c r="K676" s="81"/>
      <c r="L676" s="394"/>
      <c r="M676" s="78"/>
      <c r="N676" s="78"/>
      <c r="O676" s="78"/>
      <c r="P676" s="78"/>
      <c r="Q676" s="371" t="str">
        <f t="shared" si="43"/>
        <v/>
      </c>
      <c r="R676" s="102" t="str">
        <f t="shared" si="46"/>
        <v/>
      </c>
      <c r="S676" s="254" t="str">
        <f t="shared" si="44"/>
        <v/>
      </c>
      <c r="T676" s="83"/>
      <c r="U676" s="254" t="str">
        <f t="shared" si="45"/>
        <v/>
      </c>
      <c r="V676" s="255"/>
      <c r="W676" s="78"/>
      <c r="X676" s="78"/>
      <c r="Y676" s="391"/>
      <c r="Z676" s="369"/>
      <c r="AA676" s="90"/>
    </row>
    <row r="677" spans="4:27" ht="20.100000000000001" customHeight="1" x14ac:dyDescent="0.2">
      <c r="D677" s="392"/>
      <c r="E677" s="78"/>
      <c r="F677" s="393"/>
      <c r="G677" s="370"/>
      <c r="H677" s="79"/>
      <c r="I677" s="107"/>
      <c r="J677" s="80"/>
      <c r="K677" s="81"/>
      <c r="L677" s="394"/>
      <c r="M677" s="78"/>
      <c r="N677" s="78"/>
      <c r="O677" s="78"/>
      <c r="P677" s="78"/>
      <c r="Q677" s="371" t="str">
        <f t="shared" si="43"/>
        <v/>
      </c>
      <c r="R677" s="102" t="str">
        <f t="shared" si="46"/>
        <v/>
      </c>
      <c r="S677" s="254" t="str">
        <f t="shared" si="44"/>
        <v/>
      </c>
      <c r="T677" s="83"/>
      <c r="U677" s="254" t="str">
        <f t="shared" si="45"/>
        <v/>
      </c>
      <c r="V677" s="255"/>
      <c r="W677" s="78"/>
      <c r="X677" s="78"/>
      <c r="Y677" s="391"/>
      <c r="Z677" s="369"/>
      <c r="AA677" s="90"/>
    </row>
    <row r="678" spans="4:27" ht="20.100000000000001" customHeight="1" x14ac:dyDescent="0.2">
      <c r="D678" s="392"/>
      <c r="E678" s="78"/>
      <c r="F678" s="393"/>
      <c r="G678" s="370"/>
      <c r="H678" s="79"/>
      <c r="I678" s="107"/>
      <c r="J678" s="80"/>
      <c r="K678" s="81"/>
      <c r="L678" s="394"/>
      <c r="M678" s="78"/>
      <c r="N678" s="78"/>
      <c r="O678" s="78"/>
      <c r="P678" s="78"/>
      <c r="Q678" s="371" t="str">
        <f t="shared" si="43"/>
        <v/>
      </c>
      <c r="R678" s="102" t="str">
        <f t="shared" si="46"/>
        <v/>
      </c>
      <c r="S678" s="254" t="str">
        <f t="shared" si="44"/>
        <v/>
      </c>
      <c r="T678" s="83"/>
      <c r="U678" s="254" t="str">
        <f t="shared" si="45"/>
        <v/>
      </c>
      <c r="V678" s="255"/>
      <c r="W678" s="78"/>
      <c r="X678" s="78"/>
      <c r="Y678" s="391"/>
      <c r="Z678" s="369"/>
      <c r="AA678" s="90"/>
    </row>
    <row r="679" spans="4:27" ht="20.100000000000001" customHeight="1" x14ac:dyDescent="0.2">
      <c r="D679" s="392"/>
      <c r="E679" s="78"/>
      <c r="F679" s="393"/>
      <c r="G679" s="370"/>
      <c r="H679" s="79"/>
      <c r="I679" s="107"/>
      <c r="J679" s="80"/>
      <c r="K679" s="81"/>
      <c r="L679" s="394"/>
      <c r="M679" s="78"/>
      <c r="N679" s="78"/>
      <c r="O679" s="78"/>
      <c r="P679" s="78"/>
      <c r="Q679" s="371" t="str">
        <f t="shared" si="43"/>
        <v/>
      </c>
      <c r="R679" s="102" t="str">
        <f t="shared" si="46"/>
        <v/>
      </c>
      <c r="S679" s="254" t="str">
        <f t="shared" si="44"/>
        <v/>
      </c>
      <c r="T679" s="83"/>
      <c r="U679" s="254" t="str">
        <f t="shared" si="45"/>
        <v/>
      </c>
      <c r="V679" s="255"/>
      <c r="W679" s="78"/>
      <c r="X679" s="78"/>
      <c r="Y679" s="391"/>
      <c r="Z679" s="369"/>
      <c r="AA679" s="90"/>
    </row>
    <row r="680" spans="4:27" ht="20.100000000000001" customHeight="1" x14ac:dyDescent="0.2">
      <c r="D680" s="392"/>
      <c r="E680" s="78"/>
      <c r="F680" s="393"/>
      <c r="G680" s="370"/>
      <c r="H680" s="79"/>
      <c r="I680" s="107"/>
      <c r="J680" s="80"/>
      <c r="K680" s="81"/>
      <c r="L680" s="394"/>
      <c r="M680" s="78"/>
      <c r="N680" s="78"/>
      <c r="O680" s="78"/>
      <c r="P680" s="78"/>
      <c r="Q680" s="371" t="str">
        <f t="shared" si="43"/>
        <v/>
      </c>
      <c r="R680" s="102" t="str">
        <f t="shared" si="46"/>
        <v/>
      </c>
      <c r="S680" s="254" t="str">
        <f t="shared" si="44"/>
        <v/>
      </c>
      <c r="T680" s="83"/>
      <c r="U680" s="254" t="str">
        <f t="shared" si="45"/>
        <v/>
      </c>
      <c r="V680" s="255"/>
      <c r="W680" s="78"/>
      <c r="X680" s="78"/>
      <c r="Y680" s="391"/>
      <c r="Z680" s="369"/>
      <c r="AA680" s="90"/>
    </row>
    <row r="681" spans="4:27" ht="20.100000000000001" customHeight="1" x14ac:dyDescent="0.2">
      <c r="D681" s="392"/>
      <c r="E681" s="78"/>
      <c r="F681" s="393"/>
      <c r="G681" s="370"/>
      <c r="H681" s="79"/>
      <c r="I681" s="107"/>
      <c r="J681" s="80"/>
      <c r="K681" s="81"/>
      <c r="L681" s="394"/>
      <c r="M681" s="78"/>
      <c r="N681" s="78"/>
      <c r="O681" s="78"/>
      <c r="P681" s="78"/>
      <c r="Q681" s="371" t="str">
        <f t="shared" si="43"/>
        <v/>
      </c>
      <c r="R681" s="102" t="str">
        <f t="shared" si="46"/>
        <v/>
      </c>
      <c r="S681" s="254" t="str">
        <f t="shared" si="44"/>
        <v/>
      </c>
      <c r="T681" s="83"/>
      <c r="U681" s="254" t="str">
        <f t="shared" si="45"/>
        <v/>
      </c>
      <c r="V681" s="255"/>
      <c r="W681" s="78"/>
      <c r="X681" s="78"/>
      <c r="Y681" s="391"/>
      <c r="Z681" s="369"/>
      <c r="AA681" s="90"/>
    </row>
    <row r="682" spans="4:27" ht="20.100000000000001" customHeight="1" x14ac:dyDescent="0.2">
      <c r="D682" s="392"/>
      <c r="E682" s="78"/>
      <c r="F682" s="393"/>
      <c r="G682" s="370"/>
      <c r="H682" s="79"/>
      <c r="I682" s="107"/>
      <c r="J682" s="80"/>
      <c r="K682" s="81"/>
      <c r="L682" s="394"/>
      <c r="M682" s="78"/>
      <c r="N682" s="78"/>
      <c r="O682" s="78"/>
      <c r="P682" s="78"/>
      <c r="Q682" s="371" t="str">
        <f t="shared" si="43"/>
        <v/>
      </c>
      <c r="R682" s="102" t="str">
        <f t="shared" si="46"/>
        <v/>
      </c>
      <c r="S682" s="254" t="str">
        <f t="shared" si="44"/>
        <v/>
      </c>
      <c r="T682" s="83"/>
      <c r="U682" s="254" t="str">
        <f t="shared" si="45"/>
        <v/>
      </c>
      <c r="V682" s="255"/>
      <c r="W682" s="78"/>
      <c r="X682" s="78"/>
      <c r="Y682" s="391"/>
      <c r="Z682" s="369"/>
      <c r="AA682" s="90"/>
    </row>
    <row r="683" spans="4:27" ht="20.100000000000001" customHeight="1" x14ac:dyDescent="0.2">
      <c r="D683" s="392"/>
      <c r="E683" s="78"/>
      <c r="F683" s="393"/>
      <c r="G683" s="370"/>
      <c r="H683" s="79"/>
      <c r="I683" s="107"/>
      <c r="J683" s="80"/>
      <c r="K683" s="81"/>
      <c r="L683" s="394"/>
      <c r="M683" s="78"/>
      <c r="N683" s="78"/>
      <c r="O683" s="78"/>
      <c r="P683" s="78"/>
      <c r="Q683" s="371" t="str">
        <f t="shared" si="43"/>
        <v/>
      </c>
      <c r="R683" s="102" t="str">
        <f t="shared" si="46"/>
        <v/>
      </c>
      <c r="S683" s="254" t="str">
        <f t="shared" si="44"/>
        <v/>
      </c>
      <c r="T683" s="83"/>
      <c r="U683" s="254" t="str">
        <f t="shared" si="45"/>
        <v/>
      </c>
      <c r="V683" s="255"/>
      <c r="W683" s="78"/>
      <c r="X683" s="78"/>
      <c r="Y683" s="391"/>
      <c r="Z683" s="369"/>
      <c r="AA683" s="90"/>
    </row>
    <row r="684" spans="4:27" ht="20.100000000000001" customHeight="1" x14ac:dyDescent="0.2">
      <c r="D684" s="392"/>
      <c r="E684" s="78"/>
      <c r="F684" s="393"/>
      <c r="G684" s="370"/>
      <c r="H684" s="79"/>
      <c r="I684" s="107"/>
      <c r="J684" s="80"/>
      <c r="K684" s="81"/>
      <c r="L684" s="394"/>
      <c r="M684" s="78"/>
      <c r="N684" s="78"/>
      <c r="O684" s="78"/>
      <c r="P684" s="78"/>
      <c r="Q684" s="371" t="str">
        <f t="shared" si="43"/>
        <v/>
      </c>
      <c r="R684" s="102" t="str">
        <f t="shared" si="46"/>
        <v/>
      </c>
      <c r="S684" s="254" t="str">
        <f t="shared" si="44"/>
        <v/>
      </c>
      <c r="T684" s="83"/>
      <c r="U684" s="254" t="str">
        <f t="shared" si="45"/>
        <v/>
      </c>
      <c r="V684" s="255"/>
      <c r="W684" s="78"/>
      <c r="X684" s="78"/>
      <c r="Y684" s="391"/>
      <c r="Z684" s="369"/>
      <c r="AA684" s="90"/>
    </row>
    <row r="685" spans="4:27" ht="20.100000000000001" customHeight="1" x14ac:dyDescent="0.2">
      <c r="D685" s="392"/>
      <c r="E685" s="78"/>
      <c r="F685" s="393"/>
      <c r="G685" s="370"/>
      <c r="H685" s="79"/>
      <c r="I685" s="107"/>
      <c r="J685" s="80"/>
      <c r="K685" s="81"/>
      <c r="L685" s="394"/>
      <c r="M685" s="78"/>
      <c r="N685" s="78"/>
      <c r="O685" s="78"/>
      <c r="P685" s="78"/>
      <c r="Q685" s="371" t="str">
        <f t="shared" si="43"/>
        <v/>
      </c>
      <c r="R685" s="102" t="str">
        <f t="shared" si="46"/>
        <v/>
      </c>
      <c r="S685" s="254" t="str">
        <f t="shared" si="44"/>
        <v/>
      </c>
      <c r="T685" s="83"/>
      <c r="U685" s="254" t="str">
        <f t="shared" si="45"/>
        <v/>
      </c>
      <c r="V685" s="255"/>
      <c r="W685" s="78"/>
      <c r="X685" s="78"/>
      <c r="Y685" s="391"/>
      <c r="Z685" s="369"/>
      <c r="AA685" s="90"/>
    </row>
    <row r="686" spans="4:27" ht="20.100000000000001" customHeight="1" x14ac:dyDescent="0.2">
      <c r="D686" s="392"/>
      <c r="E686" s="78"/>
      <c r="F686" s="393"/>
      <c r="G686" s="370"/>
      <c r="H686" s="79"/>
      <c r="I686" s="107"/>
      <c r="J686" s="80"/>
      <c r="K686" s="81"/>
      <c r="L686" s="394"/>
      <c r="M686" s="78"/>
      <c r="N686" s="78"/>
      <c r="O686" s="78"/>
      <c r="P686" s="78"/>
      <c r="Q686" s="371" t="str">
        <f t="shared" si="43"/>
        <v/>
      </c>
      <c r="R686" s="102" t="str">
        <f t="shared" si="46"/>
        <v/>
      </c>
      <c r="S686" s="254" t="str">
        <f t="shared" si="44"/>
        <v/>
      </c>
      <c r="T686" s="83"/>
      <c r="U686" s="254" t="str">
        <f t="shared" si="45"/>
        <v/>
      </c>
      <c r="V686" s="255"/>
      <c r="W686" s="78"/>
      <c r="X686" s="78"/>
      <c r="Y686" s="391"/>
      <c r="Z686" s="369"/>
      <c r="AA686" s="90"/>
    </row>
    <row r="687" spans="4:27" ht="20.100000000000001" customHeight="1" x14ac:dyDescent="0.2">
      <c r="D687" s="392"/>
      <c r="E687" s="78"/>
      <c r="F687" s="393"/>
      <c r="G687" s="370"/>
      <c r="H687" s="79"/>
      <c r="I687" s="107"/>
      <c r="J687" s="80"/>
      <c r="K687" s="81"/>
      <c r="L687" s="394"/>
      <c r="M687" s="78"/>
      <c r="N687" s="78"/>
      <c r="O687" s="78"/>
      <c r="P687" s="78"/>
      <c r="Q687" s="371" t="str">
        <f t="shared" si="43"/>
        <v/>
      </c>
      <c r="R687" s="102" t="str">
        <f t="shared" si="46"/>
        <v/>
      </c>
      <c r="S687" s="254" t="str">
        <f t="shared" si="44"/>
        <v/>
      </c>
      <c r="T687" s="83"/>
      <c r="U687" s="254" t="str">
        <f t="shared" si="45"/>
        <v/>
      </c>
      <c r="V687" s="255"/>
      <c r="W687" s="78"/>
      <c r="X687" s="78"/>
      <c r="Y687" s="391"/>
      <c r="Z687" s="369"/>
      <c r="AA687" s="90"/>
    </row>
    <row r="688" spans="4:27" ht="20.100000000000001" customHeight="1" x14ac:dyDescent="0.2">
      <c r="D688" s="392"/>
      <c r="E688" s="78"/>
      <c r="F688" s="393"/>
      <c r="G688" s="370"/>
      <c r="H688" s="79"/>
      <c r="I688" s="107"/>
      <c r="J688" s="80"/>
      <c r="K688" s="81"/>
      <c r="L688" s="394"/>
      <c r="M688" s="78"/>
      <c r="N688" s="78"/>
      <c r="O688" s="78"/>
      <c r="P688" s="78"/>
      <c r="Q688" s="371" t="str">
        <f t="shared" si="43"/>
        <v/>
      </c>
      <c r="R688" s="102" t="str">
        <f t="shared" si="46"/>
        <v/>
      </c>
      <c r="S688" s="254" t="str">
        <f t="shared" si="44"/>
        <v/>
      </c>
      <c r="T688" s="83"/>
      <c r="U688" s="254" t="str">
        <f t="shared" si="45"/>
        <v/>
      </c>
      <c r="V688" s="255"/>
      <c r="W688" s="78"/>
      <c r="X688" s="78"/>
      <c r="Y688" s="391"/>
      <c r="Z688" s="369"/>
      <c r="AA688" s="90"/>
    </row>
    <row r="689" spans="4:27" ht="20.100000000000001" customHeight="1" x14ac:dyDescent="0.2">
      <c r="D689" s="392"/>
      <c r="E689" s="78"/>
      <c r="F689" s="393"/>
      <c r="G689" s="370"/>
      <c r="H689" s="79"/>
      <c r="I689" s="107"/>
      <c r="J689" s="80"/>
      <c r="K689" s="81"/>
      <c r="L689" s="394"/>
      <c r="M689" s="78"/>
      <c r="N689" s="78"/>
      <c r="O689" s="78"/>
      <c r="P689" s="78"/>
      <c r="Q689" s="371" t="str">
        <f t="shared" si="43"/>
        <v/>
      </c>
      <c r="R689" s="102" t="str">
        <f t="shared" si="46"/>
        <v/>
      </c>
      <c r="S689" s="254" t="str">
        <f t="shared" si="44"/>
        <v/>
      </c>
      <c r="T689" s="83"/>
      <c r="U689" s="254" t="str">
        <f t="shared" si="45"/>
        <v/>
      </c>
      <c r="V689" s="255"/>
      <c r="W689" s="78"/>
      <c r="X689" s="78"/>
      <c r="Y689" s="391"/>
      <c r="Z689" s="369"/>
      <c r="AA689" s="90"/>
    </row>
    <row r="690" spans="4:27" ht="20.100000000000001" customHeight="1" x14ac:dyDescent="0.2">
      <c r="D690" s="392"/>
      <c r="E690" s="78"/>
      <c r="F690" s="393"/>
      <c r="G690" s="370"/>
      <c r="H690" s="79"/>
      <c r="I690" s="107"/>
      <c r="J690" s="80"/>
      <c r="K690" s="81"/>
      <c r="L690" s="394"/>
      <c r="M690" s="78"/>
      <c r="N690" s="78"/>
      <c r="O690" s="78"/>
      <c r="P690" s="78"/>
      <c r="Q690" s="371" t="str">
        <f t="shared" si="43"/>
        <v/>
      </c>
      <c r="R690" s="102" t="str">
        <f t="shared" si="46"/>
        <v/>
      </c>
      <c r="S690" s="254" t="str">
        <f t="shared" si="44"/>
        <v/>
      </c>
      <c r="T690" s="83"/>
      <c r="U690" s="254" t="str">
        <f t="shared" si="45"/>
        <v/>
      </c>
      <c r="V690" s="255"/>
      <c r="W690" s="78"/>
      <c r="X690" s="78"/>
      <c r="Y690" s="391"/>
      <c r="Z690" s="369"/>
      <c r="AA690" s="90"/>
    </row>
    <row r="691" spans="4:27" ht="20.100000000000001" customHeight="1" x14ac:dyDescent="0.2">
      <c r="D691" s="392"/>
      <c r="E691" s="78"/>
      <c r="F691" s="393"/>
      <c r="G691" s="370"/>
      <c r="H691" s="79"/>
      <c r="I691" s="107"/>
      <c r="J691" s="80"/>
      <c r="K691" s="81"/>
      <c r="L691" s="394"/>
      <c r="M691" s="78"/>
      <c r="N691" s="78"/>
      <c r="O691" s="78"/>
      <c r="P691" s="78"/>
      <c r="Q691" s="371" t="str">
        <f t="shared" si="43"/>
        <v/>
      </c>
      <c r="R691" s="102" t="str">
        <f t="shared" si="46"/>
        <v/>
      </c>
      <c r="S691" s="254" t="str">
        <f t="shared" si="44"/>
        <v/>
      </c>
      <c r="T691" s="83"/>
      <c r="U691" s="254" t="str">
        <f t="shared" si="45"/>
        <v/>
      </c>
      <c r="V691" s="255"/>
      <c r="W691" s="78"/>
      <c r="X691" s="78"/>
      <c r="Y691" s="391"/>
      <c r="Z691" s="369"/>
      <c r="AA691" s="90"/>
    </row>
    <row r="692" spans="4:27" ht="20.100000000000001" customHeight="1" x14ac:dyDescent="0.2">
      <c r="D692" s="392"/>
      <c r="E692" s="78"/>
      <c r="F692" s="393"/>
      <c r="G692" s="370"/>
      <c r="H692" s="79"/>
      <c r="I692" s="107"/>
      <c r="J692" s="80"/>
      <c r="K692" s="81"/>
      <c r="L692" s="394"/>
      <c r="M692" s="78"/>
      <c r="N692" s="78"/>
      <c r="O692" s="78"/>
      <c r="P692" s="78"/>
      <c r="Q692" s="371" t="str">
        <f t="shared" si="43"/>
        <v/>
      </c>
      <c r="R692" s="102" t="str">
        <f t="shared" si="46"/>
        <v/>
      </c>
      <c r="S692" s="254" t="str">
        <f t="shared" si="44"/>
        <v/>
      </c>
      <c r="T692" s="83"/>
      <c r="U692" s="254" t="str">
        <f t="shared" si="45"/>
        <v/>
      </c>
      <c r="V692" s="255"/>
      <c r="W692" s="78"/>
      <c r="X692" s="78"/>
      <c r="Y692" s="391"/>
      <c r="Z692" s="369"/>
      <c r="AA692" s="90"/>
    </row>
    <row r="693" spans="4:27" ht="20.100000000000001" customHeight="1" x14ac:dyDescent="0.2">
      <c r="D693" s="392"/>
      <c r="E693" s="78"/>
      <c r="F693" s="393"/>
      <c r="G693" s="370"/>
      <c r="H693" s="79"/>
      <c r="I693" s="107"/>
      <c r="J693" s="80"/>
      <c r="K693" s="81"/>
      <c r="L693" s="394"/>
      <c r="M693" s="78"/>
      <c r="N693" s="78"/>
      <c r="O693" s="78"/>
      <c r="P693" s="78"/>
      <c r="Q693" s="371" t="str">
        <f t="shared" si="43"/>
        <v/>
      </c>
      <c r="R693" s="102" t="str">
        <f t="shared" si="46"/>
        <v/>
      </c>
      <c r="S693" s="254" t="str">
        <f t="shared" si="44"/>
        <v/>
      </c>
      <c r="T693" s="83"/>
      <c r="U693" s="254" t="str">
        <f t="shared" si="45"/>
        <v/>
      </c>
      <c r="V693" s="255"/>
      <c r="W693" s="78"/>
      <c r="X693" s="78"/>
      <c r="Y693" s="391"/>
      <c r="Z693" s="369"/>
      <c r="AA693" s="90"/>
    </row>
    <row r="694" spans="4:27" ht="20.100000000000001" customHeight="1" x14ac:dyDescent="0.2">
      <c r="D694" s="392"/>
      <c r="E694" s="78"/>
      <c r="F694" s="393"/>
      <c r="G694" s="370"/>
      <c r="H694" s="79"/>
      <c r="I694" s="107"/>
      <c r="J694" s="80"/>
      <c r="K694" s="81"/>
      <c r="L694" s="394"/>
      <c r="M694" s="78"/>
      <c r="N694" s="78"/>
      <c r="O694" s="78"/>
      <c r="P694" s="78"/>
      <c r="Q694" s="371" t="str">
        <f t="shared" si="43"/>
        <v/>
      </c>
      <c r="R694" s="102" t="str">
        <f t="shared" si="46"/>
        <v/>
      </c>
      <c r="S694" s="254" t="str">
        <f t="shared" si="44"/>
        <v/>
      </c>
      <c r="T694" s="83"/>
      <c r="U694" s="254" t="str">
        <f t="shared" si="45"/>
        <v/>
      </c>
      <c r="V694" s="255"/>
      <c r="W694" s="78"/>
      <c r="X694" s="78"/>
      <c r="Y694" s="391"/>
      <c r="Z694" s="369"/>
      <c r="AA694" s="90"/>
    </row>
    <row r="695" spans="4:27" ht="20.100000000000001" customHeight="1" x14ac:dyDescent="0.2">
      <c r="D695" s="392"/>
      <c r="E695" s="78"/>
      <c r="F695" s="393"/>
      <c r="G695" s="370"/>
      <c r="H695" s="79"/>
      <c r="I695" s="107"/>
      <c r="J695" s="80"/>
      <c r="K695" s="81"/>
      <c r="L695" s="394"/>
      <c r="M695" s="78"/>
      <c r="N695" s="78"/>
      <c r="O695" s="78"/>
      <c r="P695" s="78"/>
      <c r="Q695" s="371" t="str">
        <f t="shared" si="43"/>
        <v/>
      </c>
      <c r="R695" s="102" t="str">
        <f t="shared" si="46"/>
        <v/>
      </c>
      <c r="S695" s="254" t="str">
        <f t="shared" si="44"/>
        <v/>
      </c>
      <c r="T695" s="83"/>
      <c r="U695" s="254" t="str">
        <f t="shared" si="45"/>
        <v/>
      </c>
      <c r="V695" s="255"/>
      <c r="W695" s="78"/>
      <c r="X695" s="78"/>
      <c r="Y695" s="391"/>
      <c r="Z695" s="369"/>
      <c r="AA695" s="90"/>
    </row>
    <row r="696" spans="4:27" ht="20.100000000000001" customHeight="1" x14ac:dyDescent="0.2">
      <c r="D696" s="392"/>
      <c r="E696" s="78"/>
      <c r="F696" s="393"/>
      <c r="G696" s="370"/>
      <c r="H696" s="79"/>
      <c r="I696" s="107"/>
      <c r="J696" s="80"/>
      <c r="K696" s="81"/>
      <c r="L696" s="394"/>
      <c r="M696" s="78"/>
      <c r="N696" s="78"/>
      <c r="O696" s="78"/>
      <c r="P696" s="78"/>
      <c r="Q696" s="371" t="str">
        <f t="shared" si="43"/>
        <v/>
      </c>
      <c r="R696" s="102" t="str">
        <f t="shared" si="46"/>
        <v/>
      </c>
      <c r="S696" s="254" t="str">
        <f t="shared" si="44"/>
        <v/>
      </c>
      <c r="T696" s="83"/>
      <c r="U696" s="254" t="str">
        <f t="shared" si="45"/>
        <v/>
      </c>
      <c r="V696" s="255"/>
      <c r="W696" s="78"/>
      <c r="X696" s="78"/>
      <c r="Y696" s="391"/>
      <c r="Z696" s="369"/>
      <c r="AA696" s="90"/>
    </row>
    <row r="697" spans="4:27" ht="20.100000000000001" customHeight="1" x14ac:dyDescent="0.2">
      <c r="D697" s="392"/>
      <c r="E697" s="78"/>
      <c r="F697" s="393"/>
      <c r="G697" s="370"/>
      <c r="H697" s="79"/>
      <c r="I697" s="107"/>
      <c r="J697" s="80"/>
      <c r="K697" s="81"/>
      <c r="L697" s="394"/>
      <c r="M697" s="78"/>
      <c r="N697" s="78"/>
      <c r="O697" s="78"/>
      <c r="P697" s="78"/>
      <c r="Q697" s="371" t="str">
        <f t="shared" si="43"/>
        <v/>
      </c>
      <c r="R697" s="102" t="str">
        <f t="shared" si="46"/>
        <v/>
      </c>
      <c r="S697" s="254" t="str">
        <f t="shared" si="44"/>
        <v/>
      </c>
      <c r="T697" s="83"/>
      <c r="U697" s="254" t="str">
        <f t="shared" si="45"/>
        <v/>
      </c>
      <c r="V697" s="255"/>
      <c r="W697" s="78"/>
      <c r="X697" s="78"/>
      <c r="Y697" s="391"/>
      <c r="Z697" s="369"/>
      <c r="AA697" s="90"/>
    </row>
    <row r="698" spans="4:27" ht="20.100000000000001" customHeight="1" x14ac:dyDescent="0.2">
      <c r="D698" s="392"/>
      <c r="E698" s="78"/>
      <c r="F698" s="393"/>
      <c r="G698" s="370"/>
      <c r="H698" s="79"/>
      <c r="I698" s="107"/>
      <c r="J698" s="80"/>
      <c r="K698" s="81"/>
      <c r="L698" s="394"/>
      <c r="M698" s="78"/>
      <c r="N698" s="78"/>
      <c r="O698" s="78"/>
      <c r="P698" s="78"/>
      <c r="Q698" s="371" t="str">
        <f t="shared" si="43"/>
        <v/>
      </c>
      <c r="R698" s="102" t="str">
        <f t="shared" si="46"/>
        <v/>
      </c>
      <c r="S698" s="254" t="str">
        <f t="shared" si="44"/>
        <v/>
      </c>
      <c r="T698" s="83"/>
      <c r="U698" s="254" t="str">
        <f t="shared" si="45"/>
        <v/>
      </c>
      <c r="V698" s="255"/>
      <c r="W698" s="78"/>
      <c r="X698" s="78"/>
      <c r="Y698" s="391"/>
      <c r="Z698" s="369"/>
      <c r="AA698" s="90"/>
    </row>
    <row r="699" spans="4:27" ht="20.100000000000001" customHeight="1" x14ac:dyDescent="0.2">
      <c r="D699" s="392"/>
      <c r="E699" s="78"/>
      <c r="F699" s="393"/>
      <c r="G699" s="370"/>
      <c r="H699" s="79"/>
      <c r="I699" s="107"/>
      <c r="J699" s="80"/>
      <c r="K699" s="81"/>
      <c r="L699" s="394"/>
      <c r="M699" s="78"/>
      <c r="N699" s="78"/>
      <c r="O699" s="78"/>
      <c r="P699" s="78"/>
      <c r="Q699" s="371" t="str">
        <f t="shared" si="43"/>
        <v/>
      </c>
      <c r="R699" s="102" t="str">
        <f t="shared" si="46"/>
        <v/>
      </c>
      <c r="S699" s="254" t="str">
        <f t="shared" si="44"/>
        <v/>
      </c>
      <c r="T699" s="83"/>
      <c r="U699" s="254" t="str">
        <f t="shared" si="45"/>
        <v/>
      </c>
      <c r="V699" s="255"/>
      <c r="W699" s="78"/>
      <c r="X699" s="78"/>
      <c r="Y699" s="391"/>
      <c r="Z699" s="369"/>
      <c r="AA699" s="90"/>
    </row>
    <row r="700" spans="4:27" ht="20.100000000000001" customHeight="1" x14ac:dyDescent="0.2">
      <c r="D700" s="392"/>
      <c r="E700" s="78"/>
      <c r="F700" s="393"/>
      <c r="G700" s="370"/>
      <c r="H700" s="79"/>
      <c r="I700" s="107"/>
      <c r="J700" s="80"/>
      <c r="K700" s="81"/>
      <c r="L700" s="394"/>
      <c r="M700" s="78"/>
      <c r="N700" s="78"/>
      <c r="O700" s="78"/>
      <c r="P700" s="78"/>
      <c r="Q700" s="371" t="str">
        <f t="shared" si="43"/>
        <v/>
      </c>
      <c r="R700" s="102" t="str">
        <f t="shared" si="46"/>
        <v/>
      </c>
      <c r="S700" s="254" t="str">
        <f t="shared" si="44"/>
        <v/>
      </c>
      <c r="T700" s="83"/>
      <c r="U700" s="254" t="str">
        <f t="shared" si="45"/>
        <v/>
      </c>
      <c r="V700" s="255"/>
      <c r="W700" s="78"/>
      <c r="X700" s="78"/>
      <c r="Y700" s="391"/>
      <c r="Z700" s="369"/>
      <c r="AA700" s="90"/>
    </row>
    <row r="701" spans="4:27" ht="20.100000000000001" customHeight="1" x14ac:dyDescent="0.2">
      <c r="D701" s="392"/>
      <c r="E701" s="78"/>
      <c r="F701" s="393"/>
      <c r="G701" s="370"/>
      <c r="H701" s="79"/>
      <c r="I701" s="107"/>
      <c r="J701" s="80"/>
      <c r="K701" s="81"/>
      <c r="L701" s="394"/>
      <c r="M701" s="78"/>
      <c r="N701" s="78"/>
      <c r="O701" s="78"/>
      <c r="P701" s="78"/>
      <c r="Q701" s="371" t="str">
        <f t="shared" si="43"/>
        <v/>
      </c>
      <c r="R701" s="102" t="str">
        <f t="shared" si="46"/>
        <v/>
      </c>
      <c r="S701" s="254" t="str">
        <f t="shared" si="44"/>
        <v/>
      </c>
      <c r="T701" s="83"/>
      <c r="U701" s="254" t="str">
        <f t="shared" si="45"/>
        <v/>
      </c>
      <c r="V701" s="255"/>
      <c r="W701" s="78"/>
      <c r="X701" s="78"/>
      <c r="Y701" s="391"/>
      <c r="Z701" s="369"/>
      <c r="AA701" s="90"/>
    </row>
    <row r="702" spans="4:27" ht="20.100000000000001" customHeight="1" x14ac:dyDescent="0.2">
      <c r="D702" s="392"/>
      <c r="E702" s="78"/>
      <c r="F702" s="393"/>
      <c r="G702" s="370"/>
      <c r="H702" s="79"/>
      <c r="I702" s="107"/>
      <c r="J702" s="80"/>
      <c r="K702" s="81"/>
      <c r="L702" s="394"/>
      <c r="M702" s="78"/>
      <c r="N702" s="78"/>
      <c r="O702" s="78"/>
      <c r="P702" s="78"/>
      <c r="Q702" s="371" t="str">
        <f t="shared" si="43"/>
        <v/>
      </c>
      <c r="R702" s="102" t="str">
        <f t="shared" si="46"/>
        <v/>
      </c>
      <c r="S702" s="254" t="str">
        <f t="shared" si="44"/>
        <v/>
      </c>
      <c r="T702" s="83"/>
      <c r="U702" s="254" t="str">
        <f t="shared" si="45"/>
        <v/>
      </c>
      <c r="V702" s="255"/>
      <c r="W702" s="78"/>
      <c r="X702" s="78"/>
      <c r="Y702" s="391"/>
      <c r="Z702" s="369"/>
      <c r="AA702" s="90"/>
    </row>
    <row r="703" spans="4:27" ht="20.100000000000001" customHeight="1" x14ac:dyDescent="0.2">
      <c r="D703" s="392"/>
      <c r="E703" s="78"/>
      <c r="F703" s="393"/>
      <c r="G703" s="370"/>
      <c r="H703" s="79"/>
      <c r="I703" s="107"/>
      <c r="J703" s="80"/>
      <c r="K703" s="81"/>
      <c r="L703" s="394"/>
      <c r="M703" s="78"/>
      <c r="N703" s="78"/>
      <c r="O703" s="78"/>
      <c r="P703" s="78"/>
      <c r="Q703" s="371" t="str">
        <f t="shared" si="43"/>
        <v/>
      </c>
      <c r="R703" s="102" t="str">
        <f t="shared" si="46"/>
        <v/>
      </c>
      <c r="S703" s="254" t="str">
        <f t="shared" si="44"/>
        <v/>
      </c>
      <c r="T703" s="83"/>
      <c r="U703" s="254" t="str">
        <f t="shared" si="45"/>
        <v/>
      </c>
      <c r="V703" s="255"/>
      <c r="W703" s="78"/>
      <c r="X703" s="78"/>
      <c r="Y703" s="391"/>
      <c r="Z703" s="369"/>
      <c r="AA703" s="90"/>
    </row>
    <row r="704" spans="4:27" ht="20.100000000000001" customHeight="1" x14ac:dyDescent="0.2">
      <c r="D704" s="392"/>
      <c r="E704" s="78"/>
      <c r="F704" s="393"/>
      <c r="G704" s="370"/>
      <c r="H704" s="79"/>
      <c r="I704" s="107"/>
      <c r="J704" s="80"/>
      <c r="K704" s="81"/>
      <c r="L704" s="394"/>
      <c r="M704" s="78"/>
      <c r="N704" s="78"/>
      <c r="O704" s="78"/>
      <c r="P704" s="78"/>
      <c r="Q704" s="371" t="str">
        <f t="shared" si="43"/>
        <v/>
      </c>
      <c r="R704" s="102" t="str">
        <f t="shared" si="46"/>
        <v/>
      </c>
      <c r="S704" s="254" t="str">
        <f t="shared" si="44"/>
        <v/>
      </c>
      <c r="T704" s="83"/>
      <c r="U704" s="254" t="str">
        <f t="shared" si="45"/>
        <v/>
      </c>
      <c r="V704" s="255"/>
      <c r="W704" s="78"/>
      <c r="X704" s="78"/>
      <c r="Y704" s="391"/>
      <c r="Z704" s="369"/>
      <c r="AA704" s="90"/>
    </row>
    <row r="705" spans="4:27" ht="20.100000000000001" customHeight="1" x14ac:dyDescent="0.2">
      <c r="D705" s="392"/>
      <c r="E705" s="78"/>
      <c r="F705" s="393"/>
      <c r="G705" s="370"/>
      <c r="H705" s="79"/>
      <c r="I705" s="107"/>
      <c r="J705" s="80"/>
      <c r="K705" s="81"/>
      <c r="L705" s="394"/>
      <c r="M705" s="78"/>
      <c r="N705" s="78"/>
      <c r="O705" s="78"/>
      <c r="P705" s="78"/>
      <c r="Q705" s="371" t="str">
        <f t="shared" si="43"/>
        <v/>
      </c>
      <c r="R705" s="102" t="str">
        <f t="shared" si="46"/>
        <v/>
      </c>
      <c r="S705" s="254" t="str">
        <f t="shared" si="44"/>
        <v/>
      </c>
      <c r="T705" s="83"/>
      <c r="U705" s="254" t="str">
        <f t="shared" si="45"/>
        <v/>
      </c>
      <c r="V705" s="255"/>
      <c r="W705" s="78"/>
      <c r="X705" s="78"/>
      <c r="Y705" s="391"/>
      <c r="Z705" s="369"/>
      <c r="AA705" s="90"/>
    </row>
    <row r="706" spans="4:27" ht="20.100000000000001" customHeight="1" x14ac:dyDescent="0.2">
      <c r="D706" s="392"/>
      <c r="E706" s="78"/>
      <c r="F706" s="393"/>
      <c r="G706" s="370"/>
      <c r="H706" s="79"/>
      <c r="I706" s="107"/>
      <c r="J706" s="80"/>
      <c r="K706" s="81"/>
      <c r="L706" s="394"/>
      <c r="M706" s="78"/>
      <c r="N706" s="78"/>
      <c r="O706" s="78"/>
      <c r="P706" s="78"/>
      <c r="Q706" s="371" t="str">
        <f t="shared" si="43"/>
        <v/>
      </c>
      <c r="R706" s="102" t="str">
        <f t="shared" si="46"/>
        <v/>
      </c>
      <c r="S706" s="254" t="str">
        <f t="shared" si="44"/>
        <v/>
      </c>
      <c r="T706" s="83"/>
      <c r="U706" s="254" t="str">
        <f t="shared" si="45"/>
        <v/>
      </c>
      <c r="V706" s="255"/>
      <c r="W706" s="78"/>
      <c r="X706" s="78"/>
      <c r="Y706" s="391"/>
      <c r="Z706" s="369"/>
      <c r="AA706" s="90"/>
    </row>
    <row r="707" spans="4:27" ht="20.100000000000001" customHeight="1" x14ac:dyDescent="0.2">
      <c r="D707" s="392"/>
      <c r="E707" s="78"/>
      <c r="F707" s="393"/>
      <c r="G707" s="370"/>
      <c r="H707" s="79"/>
      <c r="I707" s="107"/>
      <c r="J707" s="80"/>
      <c r="K707" s="81"/>
      <c r="L707" s="394"/>
      <c r="M707" s="78"/>
      <c r="N707" s="78"/>
      <c r="O707" s="78"/>
      <c r="P707" s="78"/>
      <c r="Q707" s="371" t="str">
        <f t="shared" si="43"/>
        <v/>
      </c>
      <c r="R707" s="102" t="str">
        <f t="shared" si="46"/>
        <v/>
      </c>
      <c r="S707" s="254" t="str">
        <f t="shared" si="44"/>
        <v/>
      </c>
      <c r="T707" s="83"/>
      <c r="U707" s="254" t="str">
        <f t="shared" si="45"/>
        <v/>
      </c>
      <c r="V707" s="255"/>
      <c r="W707" s="78"/>
      <c r="X707" s="78"/>
      <c r="Y707" s="391"/>
      <c r="Z707" s="369"/>
      <c r="AA707" s="90"/>
    </row>
    <row r="708" spans="4:27" ht="20.100000000000001" customHeight="1" x14ac:dyDescent="0.2">
      <c r="D708" s="392"/>
      <c r="E708" s="78"/>
      <c r="F708" s="393"/>
      <c r="G708" s="370"/>
      <c r="H708" s="79"/>
      <c r="I708" s="107"/>
      <c r="J708" s="80"/>
      <c r="K708" s="81"/>
      <c r="L708" s="394"/>
      <c r="M708" s="78"/>
      <c r="N708" s="78"/>
      <c r="O708" s="78"/>
      <c r="P708" s="78"/>
      <c r="Q708" s="371" t="str">
        <f t="shared" si="43"/>
        <v/>
      </c>
      <c r="R708" s="102" t="str">
        <f t="shared" si="46"/>
        <v/>
      </c>
      <c r="S708" s="254" t="str">
        <f t="shared" si="44"/>
        <v/>
      </c>
      <c r="T708" s="83"/>
      <c r="U708" s="254" t="str">
        <f t="shared" si="45"/>
        <v/>
      </c>
      <c r="V708" s="255"/>
      <c r="W708" s="78"/>
      <c r="X708" s="78"/>
      <c r="Y708" s="391"/>
      <c r="Z708" s="369"/>
      <c r="AA708" s="90"/>
    </row>
    <row r="709" spans="4:27" ht="20.100000000000001" customHeight="1" x14ac:dyDescent="0.2">
      <c r="D709" s="392"/>
      <c r="E709" s="78"/>
      <c r="F709" s="393"/>
      <c r="G709" s="370"/>
      <c r="H709" s="79"/>
      <c r="I709" s="107"/>
      <c r="J709" s="80"/>
      <c r="K709" s="81"/>
      <c r="L709" s="394"/>
      <c r="M709" s="78"/>
      <c r="N709" s="78"/>
      <c r="O709" s="78"/>
      <c r="P709" s="78"/>
      <c r="Q709" s="371" t="str">
        <f t="shared" si="43"/>
        <v/>
      </c>
      <c r="R709" s="102" t="str">
        <f t="shared" si="46"/>
        <v/>
      </c>
      <c r="S709" s="254" t="str">
        <f t="shared" si="44"/>
        <v/>
      </c>
      <c r="T709" s="83"/>
      <c r="U709" s="254" t="str">
        <f t="shared" si="45"/>
        <v/>
      </c>
      <c r="V709" s="255"/>
      <c r="W709" s="78"/>
      <c r="X709" s="78"/>
      <c r="Y709" s="391"/>
      <c r="Z709" s="369"/>
      <c r="AA709" s="90"/>
    </row>
    <row r="710" spans="4:27" ht="20.100000000000001" customHeight="1" x14ac:dyDescent="0.2">
      <c r="D710" s="392"/>
      <c r="E710" s="78"/>
      <c r="F710" s="393"/>
      <c r="G710" s="370"/>
      <c r="H710" s="79"/>
      <c r="I710" s="107"/>
      <c r="J710" s="80"/>
      <c r="K710" s="81"/>
      <c r="L710" s="394"/>
      <c r="M710" s="78"/>
      <c r="N710" s="78"/>
      <c r="O710" s="78"/>
      <c r="P710" s="78"/>
      <c r="Q710" s="371" t="str">
        <f t="shared" si="43"/>
        <v/>
      </c>
      <c r="R710" s="102" t="str">
        <f t="shared" si="46"/>
        <v/>
      </c>
      <c r="S710" s="254" t="str">
        <f t="shared" si="44"/>
        <v/>
      </c>
      <c r="T710" s="83"/>
      <c r="U710" s="254" t="str">
        <f t="shared" si="45"/>
        <v/>
      </c>
      <c r="V710" s="255"/>
      <c r="W710" s="78"/>
      <c r="X710" s="78"/>
      <c r="Y710" s="391"/>
      <c r="Z710" s="369"/>
      <c r="AA710" s="90"/>
    </row>
    <row r="711" spans="4:27" ht="20.100000000000001" customHeight="1" x14ac:dyDescent="0.2">
      <c r="D711" s="392"/>
      <c r="E711" s="78"/>
      <c r="F711" s="393"/>
      <c r="G711" s="370"/>
      <c r="H711" s="79"/>
      <c r="I711" s="107"/>
      <c r="J711" s="80"/>
      <c r="K711" s="81"/>
      <c r="L711" s="394"/>
      <c r="M711" s="78"/>
      <c r="N711" s="78"/>
      <c r="O711" s="78"/>
      <c r="P711" s="78"/>
      <c r="Q711" s="371" t="str">
        <f t="shared" si="43"/>
        <v/>
      </c>
      <c r="R711" s="102" t="str">
        <f t="shared" si="46"/>
        <v/>
      </c>
      <c r="S711" s="254" t="str">
        <f t="shared" si="44"/>
        <v/>
      </c>
      <c r="T711" s="83"/>
      <c r="U711" s="254" t="str">
        <f t="shared" si="45"/>
        <v/>
      </c>
      <c r="V711" s="255"/>
      <c r="W711" s="78"/>
      <c r="X711" s="78"/>
      <c r="Y711" s="391"/>
      <c r="Z711" s="369"/>
      <c r="AA711" s="90"/>
    </row>
    <row r="712" spans="4:27" ht="20.100000000000001" customHeight="1" x14ac:dyDescent="0.2">
      <c r="D712" s="392"/>
      <c r="E712" s="78"/>
      <c r="F712" s="393"/>
      <c r="G712" s="370"/>
      <c r="H712" s="79"/>
      <c r="I712" s="107"/>
      <c r="J712" s="80"/>
      <c r="K712" s="81"/>
      <c r="L712" s="394"/>
      <c r="M712" s="78"/>
      <c r="N712" s="78"/>
      <c r="O712" s="78"/>
      <c r="P712" s="78"/>
      <c r="Q712" s="371" t="str">
        <f t="shared" si="43"/>
        <v/>
      </c>
      <c r="R712" s="102" t="str">
        <f t="shared" si="46"/>
        <v/>
      </c>
      <c r="S712" s="254" t="str">
        <f t="shared" si="44"/>
        <v/>
      </c>
      <c r="T712" s="83"/>
      <c r="U712" s="254" t="str">
        <f t="shared" si="45"/>
        <v/>
      </c>
      <c r="V712" s="255"/>
      <c r="W712" s="78"/>
      <c r="X712" s="78"/>
      <c r="Y712" s="391"/>
      <c r="Z712" s="369"/>
      <c r="AA712" s="90"/>
    </row>
    <row r="713" spans="4:27" ht="20.100000000000001" customHeight="1" x14ac:dyDescent="0.2">
      <c r="D713" s="392"/>
      <c r="E713" s="78"/>
      <c r="F713" s="393"/>
      <c r="G713" s="370"/>
      <c r="H713" s="79"/>
      <c r="I713" s="107"/>
      <c r="J713" s="80"/>
      <c r="K713" s="81"/>
      <c r="L713" s="394"/>
      <c r="M713" s="78"/>
      <c r="N713" s="78"/>
      <c r="O713" s="78"/>
      <c r="P713" s="78"/>
      <c r="Q713" s="371" t="str">
        <f t="shared" si="43"/>
        <v/>
      </c>
      <c r="R713" s="102" t="str">
        <f t="shared" si="46"/>
        <v/>
      </c>
      <c r="S713" s="254" t="str">
        <f t="shared" si="44"/>
        <v/>
      </c>
      <c r="T713" s="83"/>
      <c r="U713" s="254" t="str">
        <f t="shared" si="45"/>
        <v/>
      </c>
      <c r="V713" s="255"/>
      <c r="W713" s="78"/>
      <c r="X713" s="78"/>
      <c r="Y713" s="391"/>
      <c r="Z713" s="369"/>
      <c r="AA713" s="90"/>
    </row>
    <row r="714" spans="4:27" ht="20.100000000000001" customHeight="1" x14ac:dyDescent="0.2">
      <c r="D714" s="392"/>
      <c r="E714" s="78"/>
      <c r="F714" s="393"/>
      <c r="G714" s="370"/>
      <c r="H714" s="79"/>
      <c r="I714" s="107"/>
      <c r="J714" s="80"/>
      <c r="K714" s="81"/>
      <c r="L714" s="394"/>
      <c r="M714" s="78"/>
      <c r="N714" s="78"/>
      <c r="O714" s="78"/>
      <c r="P714" s="78"/>
      <c r="Q714" s="371" t="str">
        <f t="shared" si="43"/>
        <v/>
      </c>
      <c r="R714" s="102" t="str">
        <f t="shared" si="46"/>
        <v/>
      </c>
      <c r="S714" s="254" t="str">
        <f t="shared" si="44"/>
        <v/>
      </c>
      <c r="T714" s="83"/>
      <c r="U714" s="254" t="str">
        <f t="shared" si="45"/>
        <v/>
      </c>
      <c r="V714" s="255"/>
      <c r="W714" s="78"/>
      <c r="X714" s="78"/>
      <c r="Y714" s="391"/>
      <c r="Z714" s="369"/>
      <c r="AA714" s="90"/>
    </row>
    <row r="715" spans="4:27" ht="20.100000000000001" customHeight="1" x14ac:dyDescent="0.2">
      <c r="D715" s="392"/>
      <c r="E715" s="78"/>
      <c r="F715" s="393"/>
      <c r="G715" s="370"/>
      <c r="H715" s="79"/>
      <c r="I715" s="107"/>
      <c r="J715" s="80"/>
      <c r="K715" s="81"/>
      <c r="L715" s="394"/>
      <c r="M715" s="78"/>
      <c r="N715" s="78"/>
      <c r="O715" s="78"/>
      <c r="P715" s="78"/>
      <c r="Q715" s="371" t="str">
        <f t="shared" si="43"/>
        <v/>
      </c>
      <c r="R715" s="102" t="str">
        <f t="shared" si="46"/>
        <v/>
      </c>
      <c r="S715" s="254" t="str">
        <f t="shared" si="44"/>
        <v/>
      </c>
      <c r="T715" s="83"/>
      <c r="U715" s="254" t="str">
        <f t="shared" si="45"/>
        <v/>
      </c>
      <c r="V715" s="255"/>
      <c r="W715" s="78"/>
      <c r="X715" s="78"/>
      <c r="Y715" s="391"/>
      <c r="Z715" s="369"/>
      <c r="AA715" s="90"/>
    </row>
    <row r="716" spans="4:27" ht="20.100000000000001" customHeight="1" x14ac:dyDescent="0.2">
      <c r="D716" s="392"/>
      <c r="E716" s="78"/>
      <c r="F716" s="393"/>
      <c r="G716" s="370"/>
      <c r="H716" s="79"/>
      <c r="I716" s="107"/>
      <c r="J716" s="80"/>
      <c r="K716" s="81"/>
      <c r="L716" s="394"/>
      <c r="M716" s="78"/>
      <c r="N716" s="78"/>
      <c r="O716" s="78"/>
      <c r="P716" s="78"/>
      <c r="Q716" s="371" t="str">
        <f t="shared" si="43"/>
        <v/>
      </c>
      <c r="R716" s="102" t="str">
        <f t="shared" si="46"/>
        <v/>
      </c>
      <c r="S716" s="254" t="str">
        <f t="shared" si="44"/>
        <v/>
      </c>
      <c r="T716" s="83"/>
      <c r="U716" s="254" t="str">
        <f t="shared" si="45"/>
        <v/>
      </c>
      <c r="V716" s="255"/>
      <c r="W716" s="78"/>
      <c r="X716" s="78"/>
      <c r="Y716" s="391"/>
      <c r="Z716" s="369"/>
      <c r="AA716" s="90"/>
    </row>
    <row r="717" spans="4:27" ht="20.100000000000001" customHeight="1" x14ac:dyDescent="0.2">
      <c r="D717" s="392"/>
      <c r="E717" s="78"/>
      <c r="F717" s="393"/>
      <c r="G717" s="370"/>
      <c r="H717" s="79"/>
      <c r="I717" s="107"/>
      <c r="J717" s="80"/>
      <c r="K717" s="81"/>
      <c r="L717" s="394"/>
      <c r="M717" s="78"/>
      <c r="N717" s="78"/>
      <c r="O717" s="78"/>
      <c r="P717" s="78"/>
      <c r="Q717" s="371" t="str">
        <f t="shared" si="43"/>
        <v/>
      </c>
      <c r="R717" s="102" t="str">
        <f t="shared" si="46"/>
        <v/>
      </c>
      <c r="S717" s="254" t="str">
        <f t="shared" si="44"/>
        <v/>
      </c>
      <c r="T717" s="83"/>
      <c r="U717" s="254" t="str">
        <f t="shared" si="45"/>
        <v/>
      </c>
      <c r="V717" s="255"/>
      <c r="W717" s="78"/>
      <c r="X717" s="78"/>
      <c r="Y717" s="391"/>
      <c r="Z717" s="369"/>
      <c r="AA717" s="90"/>
    </row>
    <row r="718" spans="4:27" ht="20.100000000000001" customHeight="1" x14ac:dyDescent="0.2">
      <c r="D718" s="392"/>
      <c r="E718" s="78"/>
      <c r="F718" s="393"/>
      <c r="G718" s="370"/>
      <c r="H718" s="79"/>
      <c r="I718" s="107"/>
      <c r="J718" s="80"/>
      <c r="K718" s="81"/>
      <c r="L718" s="394"/>
      <c r="M718" s="78"/>
      <c r="N718" s="78"/>
      <c r="O718" s="78"/>
      <c r="P718" s="78"/>
      <c r="Q718" s="371" t="str">
        <f t="shared" si="43"/>
        <v/>
      </c>
      <c r="R718" s="102" t="str">
        <f t="shared" si="46"/>
        <v/>
      </c>
      <c r="S718" s="254" t="str">
        <f t="shared" si="44"/>
        <v/>
      </c>
      <c r="T718" s="83"/>
      <c r="U718" s="254" t="str">
        <f t="shared" si="45"/>
        <v/>
      </c>
      <c r="V718" s="255"/>
      <c r="W718" s="78"/>
      <c r="X718" s="78"/>
      <c r="Y718" s="391"/>
      <c r="Z718" s="369"/>
      <c r="AA718" s="90"/>
    </row>
    <row r="719" spans="4:27" ht="20.100000000000001" customHeight="1" x14ac:dyDescent="0.2">
      <c r="D719" s="392"/>
      <c r="E719" s="78"/>
      <c r="F719" s="393"/>
      <c r="G719" s="370"/>
      <c r="H719" s="79"/>
      <c r="I719" s="107"/>
      <c r="J719" s="80"/>
      <c r="K719" s="81"/>
      <c r="L719" s="394"/>
      <c r="M719" s="78"/>
      <c r="N719" s="78"/>
      <c r="O719" s="78"/>
      <c r="P719" s="78"/>
      <c r="Q719" s="371" t="str">
        <f t="shared" si="43"/>
        <v/>
      </c>
      <c r="R719" s="102" t="str">
        <f t="shared" si="46"/>
        <v/>
      </c>
      <c r="S719" s="254" t="str">
        <f t="shared" si="44"/>
        <v/>
      </c>
      <c r="T719" s="83"/>
      <c r="U719" s="254" t="str">
        <f t="shared" si="45"/>
        <v/>
      </c>
      <c r="V719" s="255"/>
      <c r="W719" s="78"/>
      <c r="X719" s="78"/>
      <c r="Y719" s="391"/>
      <c r="Z719" s="369"/>
      <c r="AA719" s="90"/>
    </row>
    <row r="720" spans="4:27" ht="20.100000000000001" customHeight="1" x14ac:dyDescent="0.2">
      <c r="D720" s="392"/>
      <c r="E720" s="78"/>
      <c r="F720" s="393"/>
      <c r="G720" s="370"/>
      <c r="H720" s="79"/>
      <c r="I720" s="107"/>
      <c r="J720" s="80"/>
      <c r="K720" s="81"/>
      <c r="L720" s="394"/>
      <c r="M720" s="78"/>
      <c r="N720" s="78"/>
      <c r="O720" s="78"/>
      <c r="P720" s="78"/>
      <c r="Q720" s="371" t="str">
        <f t="shared" si="43"/>
        <v/>
      </c>
      <c r="R720" s="102" t="str">
        <f t="shared" si="46"/>
        <v/>
      </c>
      <c r="S720" s="254" t="str">
        <f t="shared" si="44"/>
        <v/>
      </c>
      <c r="T720" s="83"/>
      <c r="U720" s="254" t="str">
        <f t="shared" si="45"/>
        <v/>
      </c>
      <c r="V720" s="255"/>
      <c r="W720" s="78"/>
      <c r="X720" s="78"/>
      <c r="Y720" s="391"/>
      <c r="Z720" s="369"/>
      <c r="AA720" s="90"/>
    </row>
    <row r="721" spans="4:27" ht="20.100000000000001" customHeight="1" x14ac:dyDescent="0.2">
      <c r="D721" s="392"/>
      <c r="E721" s="78"/>
      <c r="F721" s="393"/>
      <c r="G721" s="370"/>
      <c r="H721" s="79"/>
      <c r="I721" s="107"/>
      <c r="J721" s="80"/>
      <c r="K721" s="81"/>
      <c r="L721" s="394"/>
      <c r="M721" s="78"/>
      <c r="N721" s="78"/>
      <c r="O721" s="78"/>
      <c r="P721" s="78"/>
      <c r="Q721" s="371" t="str">
        <f t="shared" si="43"/>
        <v/>
      </c>
      <c r="R721" s="102" t="str">
        <f t="shared" si="46"/>
        <v/>
      </c>
      <c r="S721" s="254" t="str">
        <f t="shared" si="44"/>
        <v/>
      </c>
      <c r="T721" s="83"/>
      <c r="U721" s="254" t="str">
        <f t="shared" si="45"/>
        <v/>
      </c>
      <c r="V721" s="255"/>
      <c r="W721" s="78"/>
      <c r="X721" s="78"/>
      <c r="Y721" s="391"/>
      <c r="Z721" s="369"/>
      <c r="AA721" s="90"/>
    </row>
    <row r="722" spans="4:27" ht="20.100000000000001" customHeight="1" x14ac:dyDescent="0.2">
      <c r="D722" s="392"/>
      <c r="E722" s="78"/>
      <c r="F722" s="393"/>
      <c r="G722" s="370"/>
      <c r="H722" s="79"/>
      <c r="I722" s="107"/>
      <c r="J722" s="80"/>
      <c r="K722" s="81"/>
      <c r="L722" s="394"/>
      <c r="M722" s="78"/>
      <c r="N722" s="78"/>
      <c r="O722" s="78"/>
      <c r="P722" s="78"/>
      <c r="Q722" s="371" t="str">
        <f t="shared" si="43"/>
        <v/>
      </c>
      <c r="R722" s="102" t="str">
        <f t="shared" si="46"/>
        <v/>
      </c>
      <c r="S722" s="254" t="str">
        <f t="shared" si="44"/>
        <v/>
      </c>
      <c r="T722" s="83"/>
      <c r="U722" s="254" t="str">
        <f t="shared" si="45"/>
        <v/>
      </c>
      <c r="V722" s="255"/>
      <c r="W722" s="78"/>
      <c r="X722" s="78"/>
      <c r="Y722" s="391"/>
      <c r="Z722" s="369"/>
      <c r="AA722" s="90"/>
    </row>
    <row r="723" spans="4:27" ht="20.100000000000001" customHeight="1" x14ac:dyDescent="0.2">
      <c r="D723" s="392"/>
      <c r="E723" s="78"/>
      <c r="F723" s="393"/>
      <c r="G723" s="370"/>
      <c r="H723" s="79"/>
      <c r="I723" s="107"/>
      <c r="J723" s="80"/>
      <c r="K723" s="81"/>
      <c r="L723" s="394"/>
      <c r="M723" s="78"/>
      <c r="N723" s="78"/>
      <c r="O723" s="78"/>
      <c r="P723" s="78"/>
      <c r="Q723" s="371" t="str">
        <f t="shared" si="43"/>
        <v/>
      </c>
      <c r="R723" s="102" t="str">
        <f t="shared" si="46"/>
        <v/>
      </c>
      <c r="S723" s="254" t="str">
        <f t="shared" si="44"/>
        <v/>
      </c>
      <c r="T723" s="83"/>
      <c r="U723" s="254" t="str">
        <f t="shared" si="45"/>
        <v/>
      </c>
      <c r="V723" s="255"/>
      <c r="W723" s="78"/>
      <c r="X723" s="78"/>
      <c r="Y723" s="391"/>
      <c r="Z723" s="369"/>
      <c r="AA723" s="90"/>
    </row>
    <row r="724" spans="4:27" ht="20.100000000000001" customHeight="1" x14ac:dyDescent="0.2">
      <c r="D724" s="392"/>
      <c r="E724" s="78"/>
      <c r="F724" s="393"/>
      <c r="G724" s="370"/>
      <c r="H724" s="79"/>
      <c r="I724" s="107"/>
      <c r="J724" s="80"/>
      <c r="K724" s="81"/>
      <c r="L724" s="394"/>
      <c r="M724" s="78"/>
      <c r="N724" s="78"/>
      <c r="O724" s="78"/>
      <c r="P724" s="78"/>
      <c r="Q724" s="371" t="str">
        <f t="shared" si="43"/>
        <v/>
      </c>
      <c r="R724" s="102" t="str">
        <f t="shared" si="46"/>
        <v/>
      </c>
      <c r="S724" s="254" t="str">
        <f t="shared" si="44"/>
        <v/>
      </c>
      <c r="T724" s="83"/>
      <c r="U724" s="254" t="str">
        <f t="shared" si="45"/>
        <v/>
      </c>
      <c r="V724" s="255"/>
      <c r="W724" s="78"/>
      <c r="X724" s="78"/>
      <c r="Y724" s="391"/>
      <c r="Z724" s="369"/>
      <c r="AA724" s="90"/>
    </row>
    <row r="725" spans="4:27" ht="20.100000000000001" customHeight="1" x14ac:dyDescent="0.2">
      <c r="D725" s="392"/>
      <c r="E725" s="78"/>
      <c r="F725" s="393"/>
      <c r="G725" s="370"/>
      <c r="H725" s="79"/>
      <c r="I725" s="107"/>
      <c r="J725" s="80"/>
      <c r="K725" s="81"/>
      <c r="L725" s="394"/>
      <c r="M725" s="78"/>
      <c r="N725" s="78"/>
      <c r="O725" s="78"/>
      <c r="P725" s="78"/>
      <c r="Q725" s="371" t="str">
        <f t="shared" si="43"/>
        <v/>
      </c>
      <c r="R725" s="102" t="str">
        <f t="shared" si="46"/>
        <v/>
      </c>
      <c r="S725" s="254" t="str">
        <f t="shared" si="44"/>
        <v/>
      </c>
      <c r="T725" s="83"/>
      <c r="U725" s="254" t="str">
        <f t="shared" si="45"/>
        <v/>
      </c>
      <c r="V725" s="255"/>
      <c r="W725" s="78"/>
      <c r="X725" s="78"/>
      <c r="Y725" s="391"/>
      <c r="Z725" s="369"/>
      <c r="AA725" s="90"/>
    </row>
    <row r="726" spans="4:27" ht="20.100000000000001" customHeight="1" x14ac:dyDescent="0.2">
      <c r="D726" s="392"/>
      <c r="E726" s="78"/>
      <c r="F726" s="393"/>
      <c r="G726" s="370"/>
      <c r="H726" s="79"/>
      <c r="I726" s="107"/>
      <c r="J726" s="80"/>
      <c r="K726" s="81"/>
      <c r="L726" s="394"/>
      <c r="M726" s="78"/>
      <c r="N726" s="78"/>
      <c r="O726" s="78"/>
      <c r="P726" s="78"/>
      <c r="Q726" s="371" t="str">
        <f t="shared" si="43"/>
        <v/>
      </c>
      <c r="R726" s="102" t="str">
        <f t="shared" si="46"/>
        <v/>
      </c>
      <c r="S726" s="254" t="str">
        <f t="shared" si="44"/>
        <v/>
      </c>
      <c r="T726" s="83"/>
      <c r="U726" s="254" t="str">
        <f t="shared" si="45"/>
        <v/>
      </c>
      <c r="V726" s="255"/>
      <c r="W726" s="78"/>
      <c r="X726" s="78"/>
      <c r="Y726" s="391"/>
      <c r="Z726" s="369"/>
      <c r="AA726" s="90"/>
    </row>
    <row r="727" spans="4:27" ht="20.100000000000001" customHeight="1" x14ac:dyDescent="0.2">
      <c r="D727" s="392"/>
      <c r="E727" s="78"/>
      <c r="F727" s="393"/>
      <c r="G727" s="370"/>
      <c r="H727" s="79"/>
      <c r="I727" s="107"/>
      <c r="J727" s="80"/>
      <c r="K727" s="81"/>
      <c r="L727" s="394"/>
      <c r="M727" s="78"/>
      <c r="N727" s="78"/>
      <c r="O727" s="78"/>
      <c r="P727" s="78"/>
      <c r="Q727" s="371" t="str">
        <f t="shared" si="43"/>
        <v/>
      </c>
      <c r="R727" s="102" t="str">
        <f t="shared" si="46"/>
        <v/>
      </c>
      <c r="S727" s="254" t="str">
        <f t="shared" si="44"/>
        <v/>
      </c>
      <c r="T727" s="83"/>
      <c r="U727" s="254" t="str">
        <f t="shared" si="45"/>
        <v/>
      </c>
      <c r="V727" s="255"/>
      <c r="W727" s="78"/>
      <c r="X727" s="78"/>
      <c r="Y727" s="391"/>
      <c r="Z727" s="369"/>
      <c r="AA727" s="90"/>
    </row>
    <row r="728" spans="4:27" ht="20.100000000000001" customHeight="1" x14ac:dyDescent="0.2">
      <c r="D728" s="392"/>
      <c r="E728" s="78"/>
      <c r="F728" s="393"/>
      <c r="G728" s="370"/>
      <c r="H728" s="79"/>
      <c r="I728" s="107"/>
      <c r="J728" s="80"/>
      <c r="K728" s="81"/>
      <c r="L728" s="394"/>
      <c r="M728" s="78"/>
      <c r="N728" s="78"/>
      <c r="O728" s="78"/>
      <c r="P728" s="78"/>
      <c r="Q728" s="371" t="str">
        <f t="shared" si="43"/>
        <v/>
      </c>
      <c r="R728" s="102" t="str">
        <f t="shared" si="46"/>
        <v/>
      </c>
      <c r="S728" s="254" t="str">
        <f t="shared" si="44"/>
        <v/>
      </c>
      <c r="T728" s="83"/>
      <c r="U728" s="254" t="str">
        <f t="shared" si="45"/>
        <v/>
      </c>
      <c r="V728" s="255"/>
      <c r="W728" s="78"/>
      <c r="X728" s="78"/>
      <c r="Y728" s="391"/>
      <c r="Z728" s="369"/>
      <c r="AA728" s="90"/>
    </row>
    <row r="729" spans="4:27" ht="20.100000000000001" customHeight="1" x14ac:dyDescent="0.2">
      <c r="D729" s="392"/>
      <c r="E729" s="78"/>
      <c r="F729" s="393"/>
      <c r="G729" s="370"/>
      <c r="H729" s="79"/>
      <c r="I729" s="107"/>
      <c r="J729" s="80"/>
      <c r="K729" s="81"/>
      <c r="L729" s="394"/>
      <c r="M729" s="78"/>
      <c r="N729" s="78"/>
      <c r="O729" s="78"/>
      <c r="P729" s="78"/>
      <c r="Q729" s="371" t="str">
        <f t="shared" si="43"/>
        <v/>
      </c>
      <c r="R729" s="102" t="str">
        <f t="shared" si="46"/>
        <v/>
      </c>
      <c r="S729" s="254" t="str">
        <f t="shared" si="44"/>
        <v/>
      </c>
      <c r="T729" s="83"/>
      <c r="U729" s="254" t="str">
        <f t="shared" si="45"/>
        <v/>
      </c>
      <c r="V729" s="255"/>
      <c r="W729" s="78"/>
      <c r="X729" s="78"/>
      <c r="Y729" s="391"/>
      <c r="Z729" s="369"/>
      <c r="AA729" s="90"/>
    </row>
    <row r="730" spans="4:27" ht="20.100000000000001" customHeight="1" x14ac:dyDescent="0.2">
      <c r="D730" s="392"/>
      <c r="E730" s="78"/>
      <c r="F730" s="393"/>
      <c r="G730" s="370"/>
      <c r="H730" s="79"/>
      <c r="I730" s="107"/>
      <c r="J730" s="80"/>
      <c r="K730" s="81"/>
      <c r="L730" s="394"/>
      <c r="M730" s="78"/>
      <c r="N730" s="78"/>
      <c r="O730" s="78"/>
      <c r="P730" s="78"/>
      <c r="Q730" s="371" t="str">
        <f t="shared" si="43"/>
        <v/>
      </c>
      <c r="R730" s="102" t="str">
        <f t="shared" si="46"/>
        <v/>
      </c>
      <c r="S730" s="254" t="str">
        <f t="shared" si="44"/>
        <v/>
      </c>
      <c r="T730" s="83"/>
      <c r="U730" s="254" t="str">
        <f t="shared" si="45"/>
        <v/>
      </c>
      <c r="V730" s="255"/>
      <c r="W730" s="78"/>
      <c r="X730" s="78"/>
      <c r="Y730" s="391"/>
      <c r="Z730" s="369"/>
      <c r="AA730" s="90"/>
    </row>
    <row r="731" spans="4:27" ht="20.100000000000001" customHeight="1" x14ac:dyDescent="0.2">
      <c r="D731" s="392"/>
      <c r="E731" s="78"/>
      <c r="F731" s="393"/>
      <c r="G731" s="370"/>
      <c r="H731" s="79"/>
      <c r="I731" s="107"/>
      <c r="J731" s="80"/>
      <c r="K731" s="81"/>
      <c r="L731" s="394"/>
      <c r="M731" s="78"/>
      <c r="N731" s="78"/>
      <c r="O731" s="78"/>
      <c r="P731" s="78"/>
      <c r="Q731" s="371" t="str">
        <f t="shared" si="43"/>
        <v/>
      </c>
      <c r="R731" s="102" t="str">
        <f t="shared" si="46"/>
        <v/>
      </c>
      <c r="S731" s="254" t="str">
        <f t="shared" si="44"/>
        <v/>
      </c>
      <c r="T731" s="83"/>
      <c r="U731" s="254" t="str">
        <f t="shared" si="45"/>
        <v/>
      </c>
      <c r="V731" s="255"/>
      <c r="W731" s="78"/>
      <c r="X731" s="78"/>
      <c r="Y731" s="391"/>
      <c r="Z731" s="369"/>
      <c r="AA731" s="90"/>
    </row>
    <row r="732" spans="4:27" ht="20.100000000000001" customHeight="1" x14ac:dyDescent="0.2">
      <c r="D732" s="392"/>
      <c r="E732" s="78"/>
      <c r="F732" s="393"/>
      <c r="G732" s="370"/>
      <c r="H732" s="79"/>
      <c r="I732" s="107"/>
      <c r="J732" s="80"/>
      <c r="K732" s="81"/>
      <c r="L732" s="394"/>
      <c r="M732" s="78"/>
      <c r="N732" s="78"/>
      <c r="O732" s="78"/>
      <c r="P732" s="78"/>
      <c r="Q732" s="371" t="str">
        <f t="shared" si="43"/>
        <v/>
      </c>
      <c r="R732" s="102" t="str">
        <f t="shared" si="46"/>
        <v/>
      </c>
      <c r="S732" s="254" t="str">
        <f t="shared" si="44"/>
        <v/>
      </c>
      <c r="T732" s="83"/>
      <c r="U732" s="254" t="str">
        <f t="shared" si="45"/>
        <v/>
      </c>
      <c r="V732" s="255"/>
      <c r="W732" s="78"/>
      <c r="X732" s="78"/>
      <c r="Y732" s="391"/>
      <c r="Z732" s="369"/>
      <c r="AA732" s="90"/>
    </row>
    <row r="733" spans="4:27" ht="20.100000000000001" customHeight="1" x14ac:dyDescent="0.2">
      <c r="D733" s="392"/>
      <c r="E733" s="78"/>
      <c r="F733" s="393"/>
      <c r="G733" s="370"/>
      <c r="H733" s="79"/>
      <c r="I733" s="107"/>
      <c r="J733" s="80"/>
      <c r="K733" s="81"/>
      <c r="L733" s="394"/>
      <c r="M733" s="78"/>
      <c r="N733" s="78"/>
      <c r="O733" s="78"/>
      <c r="P733" s="78"/>
      <c r="Q733" s="371" t="str">
        <f t="shared" si="43"/>
        <v/>
      </c>
      <c r="R733" s="102" t="str">
        <f t="shared" si="46"/>
        <v/>
      </c>
      <c r="S733" s="254" t="str">
        <f t="shared" si="44"/>
        <v/>
      </c>
      <c r="T733" s="83"/>
      <c r="U733" s="254" t="str">
        <f t="shared" si="45"/>
        <v/>
      </c>
      <c r="V733" s="255"/>
      <c r="W733" s="78"/>
      <c r="X733" s="78"/>
      <c r="Y733" s="391"/>
      <c r="Z733" s="369"/>
      <c r="AA733" s="90"/>
    </row>
    <row r="734" spans="4:27" ht="20.100000000000001" customHeight="1" x14ac:dyDescent="0.2">
      <c r="D734" s="392"/>
      <c r="E734" s="78"/>
      <c r="F734" s="393"/>
      <c r="G734" s="370"/>
      <c r="H734" s="79"/>
      <c r="I734" s="107"/>
      <c r="J734" s="80"/>
      <c r="K734" s="81"/>
      <c r="L734" s="394"/>
      <c r="M734" s="78"/>
      <c r="N734" s="78"/>
      <c r="O734" s="78"/>
      <c r="P734" s="78"/>
      <c r="Q734" s="371" t="str">
        <f t="shared" ref="Q734:Q797" si="47">IF(OR(I734="",I734="Trailer"),"",IF(I734&lt;&gt;"Trailer","X"))</f>
        <v/>
      </c>
      <c r="R734" s="102" t="str">
        <f t="shared" si="46"/>
        <v/>
      </c>
      <c r="S734" s="254" t="str">
        <f t="shared" ref="S734:S797" si="48">IF(AND(M734 ="NY",Q734="x"),"Required","")</f>
        <v/>
      </c>
      <c r="T734" s="83"/>
      <c r="U734" s="254" t="str">
        <f t="shared" ref="U734:U797" si="49">IF(AND(I734 ="Trailer",Q734="X"),"remove 'X' for AL","")</f>
        <v/>
      </c>
      <c r="V734" s="255"/>
      <c r="W734" s="78"/>
      <c r="X734" s="78"/>
      <c r="Y734" s="391"/>
      <c r="Z734" s="369"/>
      <c r="AA734" s="90"/>
    </row>
    <row r="735" spans="4:27" ht="20.100000000000001" customHeight="1" x14ac:dyDescent="0.2">
      <c r="D735" s="392"/>
      <c r="E735" s="78"/>
      <c r="F735" s="393"/>
      <c r="G735" s="370"/>
      <c r="H735" s="79"/>
      <c r="I735" s="107"/>
      <c r="J735" s="80"/>
      <c r="K735" s="81"/>
      <c r="L735" s="394"/>
      <c r="M735" s="78"/>
      <c r="N735" s="78"/>
      <c r="O735" s="78"/>
      <c r="P735" s="78"/>
      <c r="Q735" s="371" t="str">
        <f t="shared" si="47"/>
        <v/>
      </c>
      <c r="R735" s="102" t="str">
        <f t="shared" ref="R735:R798" si="50">IF(I735="","",IF(AND($R$16="X",I735&lt;&gt;"Equipment",I735&lt;&gt;"Dealer Plate"),"X",IF(AND($R$18="X",I735&lt;&gt;"Trailer",I735&lt;&gt;"Equipment",I735&lt;&gt;"Dealer Plate"),"X",IF(AND($R$19="X",I735&lt;&gt;"Trailer",I735&lt;&gt;"Equipment",I735&lt;&gt;"Dealer Plate",V735="Yes"),"X",IF(AND($R$20="X",I735&lt;&gt;"Equipment",I735&lt;&gt;"Dealer Plate",F735&gt;=$U$20),"X",IF(AND($R$21="X",I735&lt;&gt;"Trailer",I735&lt;&gt;"Equipment",I735&lt;&gt;"Dealer Plate",F735&gt;=$U$21),"X",""))))))</f>
        <v/>
      </c>
      <c r="S735" s="254" t="str">
        <f t="shared" si="48"/>
        <v/>
      </c>
      <c r="T735" s="83"/>
      <c r="U735" s="254" t="str">
        <f t="shared" si="49"/>
        <v/>
      </c>
      <c r="V735" s="255"/>
      <c r="W735" s="78"/>
      <c r="X735" s="78"/>
      <c r="Y735" s="391"/>
      <c r="Z735" s="369"/>
      <c r="AA735" s="90"/>
    </row>
    <row r="736" spans="4:27" ht="20.100000000000001" customHeight="1" x14ac:dyDescent="0.2">
      <c r="D736" s="392"/>
      <c r="E736" s="78"/>
      <c r="F736" s="393"/>
      <c r="G736" s="370"/>
      <c r="H736" s="79"/>
      <c r="I736" s="107"/>
      <c r="J736" s="80"/>
      <c r="K736" s="81"/>
      <c r="L736" s="394"/>
      <c r="M736" s="78"/>
      <c r="N736" s="78"/>
      <c r="O736" s="78"/>
      <c r="P736" s="78"/>
      <c r="Q736" s="371" t="str">
        <f t="shared" si="47"/>
        <v/>
      </c>
      <c r="R736" s="102" t="str">
        <f t="shared" si="50"/>
        <v/>
      </c>
      <c r="S736" s="254" t="str">
        <f t="shared" si="48"/>
        <v/>
      </c>
      <c r="T736" s="83"/>
      <c r="U736" s="254" t="str">
        <f t="shared" si="49"/>
        <v/>
      </c>
      <c r="V736" s="255"/>
      <c r="W736" s="78"/>
      <c r="X736" s="78"/>
      <c r="Y736" s="391"/>
      <c r="Z736" s="369"/>
      <c r="AA736" s="90"/>
    </row>
    <row r="737" spans="4:27" ht="20.100000000000001" customHeight="1" x14ac:dyDescent="0.2">
      <c r="D737" s="392"/>
      <c r="E737" s="78"/>
      <c r="F737" s="393"/>
      <c r="G737" s="370"/>
      <c r="H737" s="79"/>
      <c r="I737" s="107"/>
      <c r="J737" s="80"/>
      <c r="K737" s="81"/>
      <c r="L737" s="394"/>
      <c r="M737" s="78"/>
      <c r="N737" s="78"/>
      <c r="O737" s="78"/>
      <c r="P737" s="78"/>
      <c r="Q737" s="371" t="str">
        <f t="shared" si="47"/>
        <v/>
      </c>
      <c r="R737" s="102" t="str">
        <f t="shared" si="50"/>
        <v/>
      </c>
      <c r="S737" s="254" t="str">
        <f t="shared" si="48"/>
        <v/>
      </c>
      <c r="T737" s="83"/>
      <c r="U737" s="254" t="str">
        <f t="shared" si="49"/>
        <v/>
      </c>
      <c r="V737" s="255"/>
      <c r="W737" s="78"/>
      <c r="X737" s="78"/>
      <c r="Y737" s="391"/>
      <c r="Z737" s="369"/>
      <c r="AA737" s="90"/>
    </row>
    <row r="738" spans="4:27" ht="20.100000000000001" customHeight="1" x14ac:dyDescent="0.2">
      <c r="D738" s="392"/>
      <c r="E738" s="78"/>
      <c r="F738" s="393"/>
      <c r="G738" s="370"/>
      <c r="H738" s="79"/>
      <c r="I738" s="107"/>
      <c r="J738" s="80"/>
      <c r="K738" s="81"/>
      <c r="L738" s="394"/>
      <c r="M738" s="78"/>
      <c r="N738" s="78"/>
      <c r="O738" s="78"/>
      <c r="P738" s="78"/>
      <c r="Q738" s="371" t="str">
        <f t="shared" si="47"/>
        <v/>
      </c>
      <c r="R738" s="102" t="str">
        <f t="shared" si="50"/>
        <v/>
      </c>
      <c r="S738" s="254" t="str">
        <f t="shared" si="48"/>
        <v/>
      </c>
      <c r="T738" s="83"/>
      <c r="U738" s="254" t="str">
        <f t="shared" si="49"/>
        <v/>
      </c>
      <c r="V738" s="255"/>
      <c r="W738" s="78"/>
      <c r="X738" s="78"/>
      <c r="Y738" s="391"/>
      <c r="Z738" s="369"/>
      <c r="AA738" s="90"/>
    </row>
    <row r="739" spans="4:27" ht="20.100000000000001" customHeight="1" x14ac:dyDescent="0.2">
      <c r="D739" s="392"/>
      <c r="E739" s="78"/>
      <c r="F739" s="393"/>
      <c r="G739" s="370"/>
      <c r="H739" s="79"/>
      <c r="I739" s="107"/>
      <c r="J739" s="80"/>
      <c r="K739" s="81"/>
      <c r="L739" s="394"/>
      <c r="M739" s="78"/>
      <c r="N739" s="78"/>
      <c r="O739" s="78"/>
      <c r="P739" s="78"/>
      <c r="Q739" s="371" t="str">
        <f t="shared" si="47"/>
        <v/>
      </c>
      <c r="R739" s="102" t="str">
        <f t="shared" si="50"/>
        <v/>
      </c>
      <c r="S739" s="254" t="str">
        <f t="shared" si="48"/>
        <v/>
      </c>
      <c r="T739" s="83"/>
      <c r="U739" s="254" t="str">
        <f t="shared" si="49"/>
        <v/>
      </c>
      <c r="V739" s="255"/>
      <c r="W739" s="78"/>
      <c r="X739" s="78"/>
      <c r="Y739" s="391"/>
      <c r="Z739" s="369"/>
      <c r="AA739" s="90"/>
    </row>
    <row r="740" spans="4:27" ht="20.100000000000001" customHeight="1" x14ac:dyDescent="0.2">
      <c r="D740" s="392"/>
      <c r="E740" s="78"/>
      <c r="F740" s="393"/>
      <c r="G740" s="370"/>
      <c r="H740" s="79"/>
      <c r="I740" s="107"/>
      <c r="J740" s="80"/>
      <c r="K740" s="81"/>
      <c r="L740" s="394"/>
      <c r="M740" s="78"/>
      <c r="N740" s="78"/>
      <c r="O740" s="78"/>
      <c r="P740" s="78"/>
      <c r="Q740" s="371" t="str">
        <f t="shared" si="47"/>
        <v/>
      </c>
      <c r="R740" s="102" t="str">
        <f t="shared" si="50"/>
        <v/>
      </c>
      <c r="S740" s="254" t="str">
        <f t="shared" si="48"/>
        <v/>
      </c>
      <c r="T740" s="83"/>
      <c r="U740" s="254" t="str">
        <f t="shared" si="49"/>
        <v/>
      </c>
      <c r="V740" s="255"/>
      <c r="W740" s="78"/>
      <c r="X740" s="78"/>
      <c r="Y740" s="391"/>
      <c r="Z740" s="369"/>
      <c r="AA740" s="90"/>
    </row>
    <row r="741" spans="4:27" ht="20.100000000000001" customHeight="1" x14ac:dyDescent="0.2">
      <c r="D741" s="392"/>
      <c r="E741" s="78"/>
      <c r="F741" s="393"/>
      <c r="G741" s="370"/>
      <c r="H741" s="79"/>
      <c r="I741" s="107"/>
      <c r="J741" s="80"/>
      <c r="K741" s="81"/>
      <c r="L741" s="394"/>
      <c r="M741" s="78"/>
      <c r="N741" s="78"/>
      <c r="O741" s="78"/>
      <c r="P741" s="78"/>
      <c r="Q741" s="371" t="str">
        <f t="shared" si="47"/>
        <v/>
      </c>
      <c r="R741" s="102" t="str">
        <f t="shared" si="50"/>
        <v/>
      </c>
      <c r="S741" s="254" t="str">
        <f t="shared" si="48"/>
        <v/>
      </c>
      <c r="T741" s="83"/>
      <c r="U741" s="254" t="str">
        <f t="shared" si="49"/>
        <v/>
      </c>
      <c r="V741" s="255"/>
      <c r="W741" s="78"/>
      <c r="X741" s="78"/>
      <c r="Y741" s="391"/>
      <c r="Z741" s="369"/>
      <c r="AA741" s="90"/>
    </row>
    <row r="742" spans="4:27" ht="20.100000000000001" customHeight="1" x14ac:dyDescent="0.2">
      <c r="D742" s="392"/>
      <c r="E742" s="78"/>
      <c r="F742" s="393"/>
      <c r="G742" s="370"/>
      <c r="H742" s="79"/>
      <c r="I742" s="107"/>
      <c r="J742" s="80"/>
      <c r="K742" s="81"/>
      <c r="L742" s="394"/>
      <c r="M742" s="78"/>
      <c r="N742" s="78"/>
      <c r="O742" s="78"/>
      <c r="P742" s="78"/>
      <c r="Q742" s="371" t="str">
        <f t="shared" si="47"/>
        <v/>
      </c>
      <c r="R742" s="102" t="str">
        <f t="shared" si="50"/>
        <v/>
      </c>
      <c r="S742" s="254" t="str">
        <f t="shared" si="48"/>
        <v/>
      </c>
      <c r="T742" s="83"/>
      <c r="U742" s="254" t="str">
        <f t="shared" si="49"/>
        <v/>
      </c>
      <c r="V742" s="255"/>
      <c r="W742" s="78"/>
      <c r="X742" s="78"/>
      <c r="Y742" s="391"/>
      <c r="Z742" s="369"/>
      <c r="AA742" s="90"/>
    </row>
    <row r="743" spans="4:27" ht="20.100000000000001" customHeight="1" x14ac:dyDescent="0.2">
      <c r="D743" s="392"/>
      <c r="E743" s="78"/>
      <c r="F743" s="393"/>
      <c r="G743" s="370"/>
      <c r="H743" s="79"/>
      <c r="I743" s="107"/>
      <c r="J743" s="80"/>
      <c r="K743" s="81"/>
      <c r="L743" s="394"/>
      <c r="M743" s="78"/>
      <c r="N743" s="78"/>
      <c r="O743" s="78"/>
      <c r="P743" s="78"/>
      <c r="Q743" s="371" t="str">
        <f t="shared" si="47"/>
        <v/>
      </c>
      <c r="R743" s="102" t="str">
        <f t="shared" si="50"/>
        <v/>
      </c>
      <c r="S743" s="254" t="str">
        <f t="shared" si="48"/>
        <v/>
      </c>
      <c r="T743" s="83"/>
      <c r="U743" s="254" t="str">
        <f t="shared" si="49"/>
        <v/>
      </c>
      <c r="V743" s="255"/>
      <c r="W743" s="78"/>
      <c r="X743" s="78"/>
      <c r="Y743" s="391"/>
      <c r="Z743" s="369"/>
      <c r="AA743" s="90"/>
    </row>
    <row r="744" spans="4:27" ht="20.100000000000001" customHeight="1" x14ac:dyDescent="0.2">
      <c r="D744" s="392"/>
      <c r="E744" s="78"/>
      <c r="F744" s="393"/>
      <c r="G744" s="370"/>
      <c r="H744" s="79"/>
      <c r="I744" s="107"/>
      <c r="J744" s="80"/>
      <c r="K744" s="81"/>
      <c r="L744" s="394"/>
      <c r="M744" s="78"/>
      <c r="N744" s="78"/>
      <c r="O744" s="78"/>
      <c r="P744" s="78"/>
      <c r="Q744" s="371" t="str">
        <f t="shared" si="47"/>
        <v/>
      </c>
      <c r="R744" s="102" t="str">
        <f t="shared" si="50"/>
        <v/>
      </c>
      <c r="S744" s="254" t="str">
        <f t="shared" si="48"/>
        <v/>
      </c>
      <c r="T744" s="83"/>
      <c r="U744" s="254" t="str">
        <f t="shared" si="49"/>
        <v/>
      </c>
      <c r="V744" s="255"/>
      <c r="W744" s="78"/>
      <c r="X744" s="78"/>
      <c r="Y744" s="391"/>
      <c r="Z744" s="369"/>
      <c r="AA744" s="90"/>
    </row>
    <row r="745" spans="4:27" ht="20.100000000000001" customHeight="1" x14ac:dyDescent="0.2">
      <c r="D745" s="392"/>
      <c r="E745" s="78"/>
      <c r="F745" s="393"/>
      <c r="G745" s="370"/>
      <c r="H745" s="79"/>
      <c r="I745" s="107"/>
      <c r="J745" s="80"/>
      <c r="K745" s="81"/>
      <c r="L745" s="394"/>
      <c r="M745" s="78"/>
      <c r="N745" s="78"/>
      <c r="O745" s="78"/>
      <c r="P745" s="78"/>
      <c r="Q745" s="371" t="str">
        <f t="shared" si="47"/>
        <v/>
      </c>
      <c r="R745" s="102" t="str">
        <f t="shared" si="50"/>
        <v/>
      </c>
      <c r="S745" s="254" t="str">
        <f t="shared" si="48"/>
        <v/>
      </c>
      <c r="T745" s="83"/>
      <c r="U745" s="254" t="str">
        <f t="shared" si="49"/>
        <v/>
      </c>
      <c r="V745" s="255"/>
      <c r="W745" s="78"/>
      <c r="X745" s="78"/>
      <c r="Y745" s="391"/>
      <c r="Z745" s="369"/>
      <c r="AA745" s="90"/>
    </row>
    <row r="746" spans="4:27" ht="20.100000000000001" customHeight="1" x14ac:dyDescent="0.2">
      <c r="D746" s="392"/>
      <c r="E746" s="78"/>
      <c r="F746" s="393"/>
      <c r="G746" s="370"/>
      <c r="H746" s="79"/>
      <c r="I746" s="107"/>
      <c r="J746" s="80"/>
      <c r="K746" s="81"/>
      <c r="L746" s="394"/>
      <c r="M746" s="78"/>
      <c r="N746" s="78"/>
      <c r="O746" s="78"/>
      <c r="P746" s="78"/>
      <c r="Q746" s="371" t="str">
        <f t="shared" si="47"/>
        <v/>
      </c>
      <c r="R746" s="102" t="str">
        <f t="shared" si="50"/>
        <v/>
      </c>
      <c r="S746" s="254" t="str">
        <f t="shared" si="48"/>
        <v/>
      </c>
      <c r="T746" s="83"/>
      <c r="U746" s="254" t="str">
        <f t="shared" si="49"/>
        <v/>
      </c>
      <c r="V746" s="255"/>
      <c r="W746" s="78"/>
      <c r="X746" s="78"/>
      <c r="Y746" s="391"/>
      <c r="Z746" s="369"/>
      <c r="AA746" s="90"/>
    </row>
    <row r="747" spans="4:27" ht="20.100000000000001" customHeight="1" x14ac:dyDescent="0.2">
      <c r="D747" s="392"/>
      <c r="E747" s="78"/>
      <c r="F747" s="393"/>
      <c r="G747" s="370"/>
      <c r="H747" s="79"/>
      <c r="I747" s="107"/>
      <c r="J747" s="80"/>
      <c r="K747" s="81"/>
      <c r="L747" s="394"/>
      <c r="M747" s="78"/>
      <c r="N747" s="78"/>
      <c r="O747" s="78"/>
      <c r="P747" s="78"/>
      <c r="Q747" s="371" t="str">
        <f t="shared" si="47"/>
        <v/>
      </c>
      <c r="R747" s="102" t="str">
        <f t="shared" si="50"/>
        <v/>
      </c>
      <c r="S747" s="254" t="str">
        <f t="shared" si="48"/>
        <v/>
      </c>
      <c r="T747" s="83"/>
      <c r="U747" s="254" t="str">
        <f t="shared" si="49"/>
        <v/>
      </c>
      <c r="V747" s="255"/>
      <c r="W747" s="78"/>
      <c r="X747" s="78"/>
      <c r="Y747" s="391"/>
      <c r="Z747" s="369"/>
      <c r="AA747" s="90"/>
    </row>
    <row r="748" spans="4:27" ht="20.100000000000001" customHeight="1" x14ac:dyDescent="0.2">
      <c r="D748" s="392"/>
      <c r="E748" s="78"/>
      <c r="F748" s="393"/>
      <c r="G748" s="370"/>
      <c r="H748" s="79"/>
      <c r="I748" s="107"/>
      <c r="J748" s="80"/>
      <c r="K748" s="81"/>
      <c r="L748" s="394"/>
      <c r="M748" s="78"/>
      <c r="N748" s="78"/>
      <c r="O748" s="78"/>
      <c r="P748" s="78"/>
      <c r="Q748" s="371" t="str">
        <f t="shared" si="47"/>
        <v/>
      </c>
      <c r="R748" s="102" t="str">
        <f t="shared" si="50"/>
        <v/>
      </c>
      <c r="S748" s="254" t="str">
        <f t="shared" si="48"/>
        <v/>
      </c>
      <c r="T748" s="83"/>
      <c r="U748" s="254" t="str">
        <f t="shared" si="49"/>
        <v/>
      </c>
      <c r="V748" s="255"/>
      <c r="W748" s="78"/>
      <c r="X748" s="78"/>
      <c r="Y748" s="391"/>
      <c r="Z748" s="369"/>
      <c r="AA748" s="90"/>
    </row>
    <row r="749" spans="4:27" ht="20.100000000000001" customHeight="1" x14ac:dyDescent="0.2">
      <c r="D749" s="392"/>
      <c r="E749" s="78"/>
      <c r="F749" s="393"/>
      <c r="G749" s="370"/>
      <c r="H749" s="79"/>
      <c r="I749" s="107"/>
      <c r="J749" s="80"/>
      <c r="K749" s="81"/>
      <c r="L749" s="394"/>
      <c r="M749" s="78"/>
      <c r="N749" s="78"/>
      <c r="O749" s="78"/>
      <c r="P749" s="78"/>
      <c r="Q749" s="371" t="str">
        <f t="shared" si="47"/>
        <v/>
      </c>
      <c r="R749" s="102" t="str">
        <f t="shared" si="50"/>
        <v/>
      </c>
      <c r="S749" s="254" t="str">
        <f t="shared" si="48"/>
        <v/>
      </c>
      <c r="T749" s="83"/>
      <c r="U749" s="254" t="str">
        <f t="shared" si="49"/>
        <v/>
      </c>
      <c r="V749" s="255"/>
      <c r="W749" s="78"/>
      <c r="X749" s="78"/>
      <c r="Y749" s="391"/>
      <c r="Z749" s="369"/>
      <c r="AA749" s="90"/>
    </row>
    <row r="750" spans="4:27" ht="20.100000000000001" customHeight="1" x14ac:dyDescent="0.2">
      <c r="D750" s="392"/>
      <c r="E750" s="78"/>
      <c r="F750" s="393"/>
      <c r="G750" s="370"/>
      <c r="H750" s="79"/>
      <c r="I750" s="107"/>
      <c r="J750" s="80"/>
      <c r="K750" s="81"/>
      <c r="L750" s="394"/>
      <c r="M750" s="78"/>
      <c r="N750" s="78"/>
      <c r="O750" s="78"/>
      <c r="P750" s="78"/>
      <c r="Q750" s="371" t="str">
        <f t="shared" si="47"/>
        <v/>
      </c>
      <c r="R750" s="102" t="str">
        <f t="shared" si="50"/>
        <v/>
      </c>
      <c r="S750" s="254" t="str">
        <f t="shared" si="48"/>
        <v/>
      </c>
      <c r="T750" s="83"/>
      <c r="U750" s="254" t="str">
        <f t="shared" si="49"/>
        <v/>
      </c>
      <c r="V750" s="255"/>
      <c r="W750" s="78"/>
      <c r="X750" s="78"/>
      <c r="Y750" s="391"/>
      <c r="Z750" s="369"/>
      <c r="AA750" s="90"/>
    </row>
    <row r="751" spans="4:27" ht="20.100000000000001" customHeight="1" x14ac:dyDescent="0.2">
      <c r="D751" s="392"/>
      <c r="E751" s="78"/>
      <c r="F751" s="393"/>
      <c r="G751" s="370"/>
      <c r="H751" s="79"/>
      <c r="I751" s="107"/>
      <c r="J751" s="80"/>
      <c r="K751" s="81"/>
      <c r="L751" s="394"/>
      <c r="M751" s="78"/>
      <c r="N751" s="78"/>
      <c r="O751" s="78"/>
      <c r="P751" s="78"/>
      <c r="Q751" s="371" t="str">
        <f t="shared" si="47"/>
        <v/>
      </c>
      <c r="R751" s="102" t="str">
        <f t="shared" si="50"/>
        <v/>
      </c>
      <c r="S751" s="254" t="str">
        <f t="shared" si="48"/>
        <v/>
      </c>
      <c r="T751" s="83"/>
      <c r="U751" s="254" t="str">
        <f t="shared" si="49"/>
        <v/>
      </c>
      <c r="V751" s="255"/>
      <c r="W751" s="78"/>
      <c r="X751" s="78"/>
      <c r="Y751" s="391"/>
      <c r="Z751" s="369"/>
      <c r="AA751" s="90"/>
    </row>
    <row r="752" spans="4:27" ht="20.100000000000001" customHeight="1" x14ac:dyDescent="0.2">
      <c r="D752" s="392"/>
      <c r="E752" s="78"/>
      <c r="F752" s="393"/>
      <c r="G752" s="370"/>
      <c r="H752" s="79"/>
      <c r="I752" s="107"/>
      <c r="J752" s="80"/>
      <c r="K752" s="81"/>
      <c r="L752" s="394"/>
      <c r="M752" s="78"/>
      <c r="N752" s="78"/>
      <c r="O752" s="78"/>
      <c r="P752" s="78"/>
      <c r="Q752" s="371" t="str">
        <f t="shared" si="47"/>
        <v/>
      </c>
      <c r="R752" s="102" t="str">
        <f t="shared" si="50"/>
        <v/>
      </c>
      <c r="S752" s="254" t="str">
        <f t="shared" si="48"/>
        <v/>
      </c>
      <c r="T752" s="83"/>
      <c r="U752" s="254" t="str">
        <f t="shared" si="49"/>
        <v/>
      </c>
      <c r="V752" s="255"/>
      <c r="W752" s="78"/>
      <c r="X752" s="78"/>
      <c r="Y752" s="391"/>
      <c r="Z752" s="369"/>
      <c r="AA752" s="90"/>
    </row>
    <row r="753" spans="4:27" ht="20.100000000000001" customHeight="1" x14ac:dyDescent="0.2">
      <c r="D753" s="392"/>
      <c r="E753" s="84"/>
      <c r="F753" s="393"/>
      <c r="G753" s="370"/>
      <c r="H753" s="79"/>
      <c r="I753" s="107"/>
      <c r="J753" s="80"/>
      <c r="K753" s="81"/>
      <c r="L753" s="394"/>
      <c r="M753" s="78"/>
      <c r="N753" s="78"/>
      <c r="O753" s="78"/>
      <c r="P753" s="78"/>
      <c r="Q753" s="371" t="str">
        <f t="shared" si="47"/>
        <v/>
      </c>
      <c r="R753" s="102" t="str">
        <f t="shared" si="50"/>
        <v/>
      </c>
      <c r="S753" s="254" t="str">
        <f t="shared" si="48"/>
        <v/>
      </c>
      <c r="T753" s="83"/>
      <c r="U753" s="254" t="str">
        <f t="shared" si="49"/>
        <v/>
      </c>
      <c r="V753" s="255"/>
      <c r="W753" s="78"/>
      <c r="X753" s="78"/>
      <c r="Y753" s="391"/>
      <c r="Z753" s="369"/>
      <c r="AA753" s="90"/>
    </row>
    <row r="754" spans="4:27" ht="20.100000000000001" customHeight="1" x14ac:dyDescent="0.2">
      <c r="D754" s="392"/>
      <c r="E754" s="84"/>
      <c r="F754" s="393"/>
      <c r="G754" s="370"/>
      <c r="H754" s="79"/>
      <c r="I754" s="107"/>
      <c r="J754" s="80"/>
      <c r="K754" s="81"/>
      <c r="L754" s="394"/>
      <c r="M754" s="78"/>
      <c r="N754" s="78"/>
      <c r="O754" s="78"/>
      <c r="P754" s="78"/>
      <c r="Q754" s="371" t="str">
        <f t="shared" si="47"/>
        <v/>
      </c>
      <c r="R754" s="102" t="str">
        <f t="shared" si="50"/>
        <v/>
      </c>
      <c r="S754" s="254" t="str">
        <f t="shared" si="48"/>
        <v/>
      </c>
      <c r="T754" s="83"/>
      <c r="U754" s="254" t="str">
        <f t="shared" si="49"/>
        <v/>
      </c>
      <c r="V754" s="255"/>
      <c r="W754" s="78"/>
      <c r="X754" s="78"/>
      <c r="Y754" s="391"/>
      <c r="Z754" s="369"/>
      <c r="AA754" s="90"/>
    </row>
    <row r="755" spans="4:27" ht="20.100000000000001" customHeight="1" x14ac:dyDescent="0.2">
      <c r="D755" s="392"/>
      <c r="E755" s="84"/>
      <c r="F755" s="393"/>
      <c r="G755" s="370"/>
      <c r="H755" s="79"/>
      <c r="I755" s="107"/>
      <c r="J755" s="80"/>
      <c r="K755" s="81"/>
      <c r="L755" s="394"/>
      <c r="M755" s="78"/>
      <c r="N755" s="78"/>
      <c r="O755" s="78"/>
      <c r="P755" s="78"/>
      <c r="Q755" s="371" t="str">
        <f t="shared" si="47"/>
        <v/>
      </c>
      <c r="R755" s="102" t="str">
        <f t="shared" si="50"/>
        <v/>
      </c>
      <c r="S755" s="254" t="str">
        <f t="shared" si="48"/>
        <v/>
      </c>
      <c r="T755" s="83"/>
      <c r="U755" s="254" t="str">
        <f t="shared" si="49"/>
        <v/>
      </c>
      <c r="V755" s="255"/>
      <c r="W755" s="78"/>
      <c r="X755" s="78"/>
      <c r="Y755" s="391"/>
      <c r="Z755" s="369"/>
      <c r="AA755" s="90"/>
    </row>
    <row r="756" spans="4:27" ht="20.100000000000001" customHeight="1" x14ac:dyDescent="0.2">
      <c r="D756" s="392"/>
      <c r="E756" s="84"/>
      <c r="F756" s="393"/>
      <c r="G756" s="370"/>
      <c r="H756" s="79"/>
      <c r="I756" s="107"/>
      <c r="J756" s="80"/>
      <c r="K756" s="81"/>
      <c r="L756" s="394"/>
      <c r="M756" s="78"/>
      <c r="N756" s="78"/>
      <c r="O756" s="78"/>
      <c r="P756" s="78"/>
      <c r="Q756" s="371" t="str">
        <f t="shared" si="47"/>
        <v/>
      </c>
      <c r="R756" s="102" t="str">
        <f t="shared" si="50"/>
        <v/>
      </c>
      <c r="S756" s="254" t="str">
        <f t="shared" si="48"/>
        <v/>
      </c>
      <c r="T756" s="83"/>
      <c r="U756" s="254" t="str">
        <f t="shared" si="49"/>
        <v/>
      </c>
      <c r="V756" s="255"/>
      <c r="W756" s="78"/>
      <c r="X756" s="78"/>
      <c r="Y756" s="391"/>
      <c r="Z756" s="369"/>
      <c r="AA756" s="90"/>
    </row>
    <row r="757" spans="4:27" ht="20.100000000000001" customHeight="1" x14ac:dyDescent="0.2">
      <c r="D757" s="392"/>
      <c r="E757" s="84"/>
      <c r="F757" s="393"/>
      <c r="G757" s="370"/>
      <c r="H757" s="79"/>
      <c r="I757" s="107"/>
      <c r="J757" s="80"/>
      <c r="K757" s="81"/>
      <c r="L757" s="394"/>
      <c r="M757" s="78"/>
      <c r="N757" s="78"/>
      <c r="O757" s="78"/>
      <c r="P757" s="78"/>
      <c r="Q757" s="371" t="str">
        <f t="shared" si="47"/>
        <v/>
      </c>
      <c r="R757" s="102" t="str">
        <f t="shared" si="50"/>
        <v/>
      </c>
      <c r="S757" s="254" t="str">
        <f t="shared" si="48"/>
        <v/>
      </c>
      <c r="T757" s="83"/>
      <c r="U757" s="254" t="str">
        <f t="shared" si="49"/>
        <v/>
      </c>
      <c r="V757" s="255"/>
      <c r="W757" s="78"/>
      <c r="X757" s="78"/>
      <c r="Y757" s="391"/>
      <c r="Z757" s="369"/>
      <c r="AA757" s="90"/>
    </row>
    <row r="758" spans="4:27" ht="20.100000000000001" customHeight="1" x14ac:dyDescent="0.2">
      <c r="D758" s="392"/>
      <c r="E758" s="84"/>
      <c r="F758" s="393"/>
      <c r="G758" s="370"/>
      <c r="H758" s="79"/>
      <c r="I758" s="107"/>
      <c r="J758" s="80"/>
      <c r="K758" s="81"/>
      <c r="L758" s="394"/>
      <c r="M758" s="78"/>
      <c r="N758" s="78"/>
      <c r="O758" s="78"/>
      <c r="P758" s="78"/>
      <c r="Q758" s="371" t="str">
        <f t="shared" si="47"/>
        <v/>
      </c>
      <c r="R758" s="102" t="str">
        <f t="shared" si="50"/>
        <v/>
      </c>
      <c r="S758" s="254" t="str">
        <f t="shared" si="48"/>
        <v/>
      </c>
      <c r="T758" s="83"/>
      <c r="U758" s="254" t="str">
        <f t="shared" si="49"/>
        <v/>
      </c>
      <c r="V758" s="255"/>
      <c r="W758" s="78"/>
      <c r="X758" s="78"/>
      <c r="Y758" s="391"/>
      <c r="Z758" s="369"/>
      <c r="AA758" s="90"/>
    </row>
    <row r="759" spans="4:27" ht="20.100000000000001" customHeight="1" x14ac:dyDescent="0.2">
      <c r="D759" s="392"/>
      <c r="E759" s="84"/>
      <c r="F759" s="393"/>
      <c r="G759" s="370"/>
      <c r="H759" s="79"/>
      <c r="I759" s="107"/>
      <c r="J759" s="80"/>
      <c r="K759" s="81"/>
      <c r="L759" s="394"/>
      <c r="M759" s="78"/>
      <c r="N759" s="78"/>
      <c r="O759" s="78"/>
      <c r="P759" s="78"/>
      <c r="Q759" s="371" t="str">
        <f t="shared" si="47"/>
        <v/>
      </c>
      <c r="R759" s="102" t="str">
        <f t="shared" si="50"/>
        <v/>
      </c>
      <c r="S759" s="254" t="str">
        <f t="shared" si="48"/>
        <v/>
      </c>
      <c r="T759" s="83"/>
      <c r="U759" s="254" t="str">
        <f t="shared" si="49"/>
        <v/>
      </c>
      <c r="V759" s="255"/>
      <c r="W759" s="78"/>
      <c r="X759" s="78"/>
      <c r="Y759" s="391"/>
      <c r="Z759" s="369"/>
      <c r="AA759" s="90"/>
    </row>
    <row r="760" spans="4:27" ht="20.100000000000001" customHeight="1" x14ac:dyDescent="0.2">
      <c r="D760" s="392"/>
      <c r="E760" s="84"/>
      <c r="F760" s="393"/>
      <c r="G760" s="370"/>
      <c r="H760" s="79"/>
      <c r="I760" s="107"/>
      <c r="J760" s="80"/>
      <c r="K760" s="81"/>
      <c r="L760" s="394"/>
      <c r="M760" s="78"/>
      <c r="N760" s="78"/>
      <c r="O760" s="78"/>
      <c r="P760" s="78"/>
      <c r="Q760" s="371" t="str">
        <f t="shared" si="47"/>
        <v/>
      </c>
      <c r="R760" s="102" t="str">
        <f t="shared" si="50"/>
        <v/>
      </c>
      <c r="S760" s="254" t="str">
        <f t="shared" si="48"/>
        <v/>
      </c>
      <c r="T760" s="83"/>
      <c r="U760" s="254" t="str">
        <f t="shared" si="49"/>
        <v/>
      </c>
      <c r="V760" s="255"/>
      <c r="W760" s="78"/>
      <c r="X760" s="78"/>
      <c r="Y760" s="391"/>
      <c r="Z760" s="369"/>
      <c r="AA760" s="90"/>
    </row>
    <row r="761" spans="4:27" ht="20.100000000000001" customHeight="1" x14ac:dyDescent="0.2">
      <c r="D761" s="392"/>
      <c r="E761" s="84"/>
      <c r="F761" s="393"/>
      <c r="G761" s="370"/>
      <c r="H761" s="79"/>
      <c r="I761" s="107"/>
      <c r="J761" s="80"/>
      <c r="K761" s="81"/>
      <c r="L761" s="394"/>
      <c r="M761" s="78"/>
      <c r="N761" s="78"/>
      <c r="O761" s="78"/>
      <c r="P761" s="78"/>
      <c r="Q761" s="371" t="str">
        <f t="shared" si="47"/>
        <v/>
      </c>
      <c r="R761" s="102" t="str">
        <f t="shared" si="50"/>
        <v/>
      </c>
      <c r="S761" s="254" t="str">
        <f t="shared" si="48"/>
        <v/>
      </c>
      <c r="T761" s="83"/>
      <c r="U761" s="254" t="str">
        <f t="shared" si="49"/>
        <v/>
      </c>
      <c r="V761" s="255"/>
      <c r="W761" s="78"/>
      <c r="X761" s="78"/>
      <c r="Y761" s="391"/>
      <c r="Z761" s="369"/>
      <c r="AA761" s="90"/>
    </row>
    <row r="762" spans="4:27" ht="20.100000000000001" customHeight="1" x14ac:dyDescent="0.2">
      <c r="D762" s="392"/>
      <c r="E762" s="84"/>
      <c r="F762" s="393"/>
      <c r="G762" s="370"/>
      <c r="H762" s="79"/>
      <c r="I762" s="107"/>
      <c r="J762" s="80"/>
      <c r="K762" s="81"/>
      <c r="L762" s="394"/>
      <c r="M762" s="78"/>
      <c r="N762" s="78"/>
      <c r="O762" s="78"/>
      <c r="P762" s="78"/>
      <c r="Q762" s="371" t="str">
        <f t="shared" si="47"/>
        <v/>
      </c>
      <c r="R762" s="102" t="str">
        <f t="shared" si="50"/>
        <v/>
      </c>
      <c r="S762" s="254" t="str">
        <f t="shared" si="48"/>
        <v/>
      </c>
      <c r="T762" s="83"/>
      <c r="U762" s="254" t="str">
        <f t="shared" si="49"/>
        <v/>
      </c>
      <c r="V762" s="255"/>
      <c r="W762" s="78"/>
      <c r="X762" s="78"/>
      <c r="Y762" s="391"/>
      <c r="Z762" s="369"/>
      <c r="AA762" s="90"/>
    </row>
    <row r="763" spans="4:27" ht="20.100000000000001" customHeight="1" x14ac:dyDescent="0.2">
      <c r="D763" s="392"/>
      <c r="E763" s="84"/>
      <c r="F763" s="393"/>
      <c r="G763" s="370"/>
      <c r="H763" s="79"/>
      <c r="I763" s="107"/>
      <c r="J763" s="80"/>
      <c r="K763" s="81"/>
      <c r="L763" s="394"/>
      <c r="M763" s="78"/>
      <c r="N763" s="78"/>
      <c r="O763" s="78"/>
      <c r="P763" s="78"/>
      <c r="Q763" s="371" t="str">
        <f t="shared" si="47"/>
        <v/>
      </c>
      <c r="R763" s="102" t="str">
        <f t="shared" si="50"/>
        <v/>
      </c>
      <c r="S763" s="254" t="str">
        <f t="shared" si="48"/>
        <v/>
      </c>
      <c r="T763" s="83"/>
      <c r="U763" s="254" t="str">
        <f t="shared" si="49"/>
        <v/>
      </c>
      <c r="V763" s="255"/>
      <c r="W763" s="78"/>
      <c r="X763" s="78"/>
      <c r="Y763" s="391"/>
      <c r="Z763" s="369"/>
      <c r="AA763" s="90"/>
    </row>
    <row r="764" spans="4:27" ht="20.100000000000001" customHeight="1" x14ac:dyDescent="0.2">
      <c r="D764" s="392"/>
      <c r="E764" s="84"/>
      <c r="F764" s="393"/>
      <c r="G764" s="370"/>
      <c r="H764" s="79"/>
      <c r="I764" s="107"/>
      <c r="J764" s="80"/>
      <c r="K764" s="81"/>
      <c r="L764" s="394"/>
      <c r="M764" s="78"/>
      <c r="N764" s="78"/>
      <c r="O764" s="78"/>
      <c r="P764" s="78"/>
      <c r="Q764" s="371" t="str">
        <f t="shared" si="47"/>
        <v/>
      </c>
      <c r="R764" s="102" t="str">
        <f t="shared" si="50"/>
        <v/>
      </c>
      <c r="S764" s="254" t="str">
        <f t="shared" si="48"/>
        <v/>
      </c>
      <c r="T764" s="83"/>
      <c r="U764" s="254" t="str">
        <f t="shared" si="49"/>
        <v/>
      </c>
      <c r="V764" s="255"/>
      <c r="W764" s="78"/>
      <c r="X764" s="78"/>
      <c r="Y764" s="391"/>
      <c r="Z764" s="369"/>
      <c r="AA764" s="90"/>
    </row>
    <row r="765" spans="4:27" ht="20.100000000000001" customHeight="1" x14ac:dyDescent="0.2">
      <c r="D765" s="392"/>
      <c r="E765" s="84"/>
      <c r="F765" s="393"/>
      <c r="G765" s="370"/>
      <c r="H765" s="79"/>
      <c r="I765" s="107"/>
      <c r="J765" s="80"/>
      <c r="K765" s="81"/>
      <c r="L765" s="394"/>
      <c r="M765" s="78"/>
      <c r="N765" s="78"/>
      <c r="O765" s="78"/>
      <c r="P765" s="78"/>
      <c r="Q765" s="371" t="str">
        <f t="shared" si="47"/>
        <v/>
      </c>
      <c r="R765" s="102" t="str">
        <f t="shared" si="50"/>
        <v/>
      </c>
      <c r="S765" s="254" t="str">
        <f t="shared" si="48"/>
        <v/>
      </c>
      <c r="T765" s="83"/>
      <c r="U765" s="254" t="str">
        <f t="shared" si="49"/>
        <v/>
      </c>
      <c r="V765" s="255"/>
      <c r="W765" s="78"/>
      <c r="X765" s="78"/>
      <c r="Y765" s="391"/>
      <c r="Z765" s="369"/>
      <c r="AA765" s="90"/>
    </row>
    <row r="766" spans="4:27" ht="20.100000000000001" customHeight="1" x14ac:dyDescent="0.2">
      <c r="D766" s="392"/>
      <c r="E766" s="84"/>
      <c r="F766" s="393"/>
      <c r="G766" s="370"/>
      <c r="H766" s="79"/>
      <c r="I766" s="107"/>
      <c r="J766" s="80"/>
      <c r="K766" s="81"/>
      <c r="L766" s="394"/>
      <c r="M766" s="78"/>
      <c r="N766" s="78"/>
      <c r="O766" s="78"/>
      <c r="P766" s="78"/>
      <c r="Q766" s="371" t="str">
        <f t="shared" si="47"/>
        <v/>
      </c>
      <c r="R766" s="102" t="str">
        <f t="shared" si="50"/>
        <v/>
      </c>
      <c r="S766" s="254" t="str">
        <f t="shared" si="48"/>
        <v/>
      </c>
      <c r="T766" s="83"/>
      <c r="U766" s="254" t="str">
        <f t="shared" si="49"/>
        <v/>
      </c>
      <c r="V766" s="255"/>
      <c r="W766" s="78"/>
      <c r="X766" s="78"/>
      <c r="Y766" s="391"/>
      <c r="Z766" s="369"/>
      <c r="AA766" s="90"/>
    </row>
    <row r="767" spans="4:27" ht="20.100000000000001" customHeight="1" x14ac:dyDescent="0.2">
      <c r="D767" s="392"/>
      <c r="E767" s="84"/>
      <c r="F767" s="393"/>
      <c r="G767" s="370"/>
      <c r="H767" s="79"/>
      <c r="I767" s="107"/>
      <c r="J767" s="80"/>
      <c r="K767" s="81"/>
      <c r="L767" s="394"/>
      <c r="M767" s="78"/>
      <c r="N767" s="78"/>
      <c r="O767" s="78"/>
      <c r="P767" s="78"/>
      <c r="Q767" s="371" t="str">
        <f t="shared" si="47"/>
        <v/>
      </c>
      <c r="R767" s="102" t="str">
        <f t="shared" si="50"/>
        <v/>
      </c>
      <c r="S767" s="254" t="str">
        <f t="shared" si="48"/>
        <v/>
      </c>
      <c r="T767" s="83"/>
      <c r="U767" s="254" t="str">
        <f t="shared" si="49"/>
        <v/>
      </c>
      <c r="V767" s="255"/>
      <c r="W767" s="78"/>
      <c r="X767" s="78"/>
      <c r="Y767" s="391"/>
      <c r="Z767" s="369"/>
      <c r="AA767" s="90"/>
    </row>
    <row r="768" spans="4:27" ht="20.100000000000001" customHeight="1" x14ac:dyDescent="0.2">
      <c r="D768" s="392"/>
      <c r="E768" s="84"/>
      <c r="F768" s="393"/>
      <c r="G768" s="370"/>
      <c r="H768" s="79"/>
      <c r="I768" s="107"/>
      <c r="J768" s="80"/>
      <c r="K768" s="81"/>
      <c r="L768" s="394"/>
      <c r="M768" s="78"/>
      <c r="N768" s="78"/>
      <c r="O768" s="78"/>
      <c r="P768" s="78"/>
      <c r="Q768" s="371" t="str">
        <f t="shared" si="47"/>
        <v/>
      </c>
      <c r="R768" s="102" t="str">
        <f t="shared" si="50"/>
        <v/>
      </c>
      <c r="S768" s="254" t="str">
        <f t="shared" si="48"/>
        <v/>
      </c>
      <c r="T768" s="83"/>
      <c r="U768" s="254" t="str">
        <f t="shared" si="49"/>
        <v/>
      </c>
      <c r="V768" s="255"/>
      <c r="W768" s="78"/>
      <c r="X768" s="78"/>
      <c r="Y768" s="391"/>
      <c r="Z768" s="369"/>
      <c r="AA768" s="90"/>
    </row>
    <row r="769" spans="4:27" ht="20.100000000000001" customHeight="1" x14ac:dyDescent="0.2">
      <c r="D769" s="392"/>
      <c r="E769" s="84"/>
      <c r="F769" s="393"/>
      <c r="G769" s="370"/>
      <c r="H769" s="79"/>
      <c r="I769" s="107"/>
      <c r="J769" s="80"/>
      <c r="K769" s="81"/>
      <c r="L769" s="394"/>
      <c r="M769" s="78"/>
      <c r="N769" s="78"/>
      <c r="O769" s="78"/>
      <c r="P769" s="78"/>
      <c r="Q769" s="371" t="str">
        <f t="shared" si="47"/>
        <v/>
      </c>
      <c r="R769" s="102" t="str">
        <f t="shared" si="50"/>
        <v/>
      </c>
      <c r="S769" s="254" t="str">
        <f t="shared" si="48"/>
        <v/>
      </c>
      <c r="T769" s="83"/>
      <c r="U769" s="254" t="str">
        <f t="shared" si="49"/>
        <v/>
      </c>
      <c r="V769" s="255"/>
      <c r="W769" s="78"/>
      <c r="X769" s="78"/>
      <c r="Y769" s="391"/>
      <c r="Z769" s="369"/>
      <c r="AA769" s="90"/>
    </row>
    <row r="770" spans="4:27" ht="20.100000000000001" customHeight="1" x14ac:dyDescent="0.2">
      <c r="D770" s="392"/>
      <c r="E770" s="84"/>
      <c r="F770" s="393"/>
      <c r="G770" s="370"/>
      <c r="H770" s="79"/>
      <c r="I770" s="107"/>
      <c r="J770" s="80"/>
      <c r="K770" s="81"/>
      <c r="L770" s="394"/>
      <c r="M770" s="78"/>
      <c r="N770" s="78"/>
      <c r="O770" s="78"/>
      <c r="P770" s="78"/>
      <c r="Q770" s="371" t="str">
        <f t="shared" si="47"/>
        <v/>
      </c>
      <c r="R770" s="102" t="str">
        <f t="shared" si="50"/>
        <v/>
      </c>
      <c r="S770" s="254" t="str">
        <f t="shared" si="48"/>
        <v/>
      </c>
      <c r="T770" s="83"/>
      <c r="U770" s="254" t="str">
        <f t="shared" si="49"/>
        <v/>
      </c>
      <c r="V770" s="255"/>
      <c r="W770" s="78"/>
      <c r="X770" s="78"/>
      <c r="Y770" s="391"/>
      <c r="Z770" s="369"/>
      <c r="AA770" s="90"/>
    </row>
    <row r="771" spans="4:27" ht="20.100000000000001" customHeight="1" x14ac:dyDescent="0.2">
      <c r="D771" s="392"/>
      <c r="E771" s="84"/>
      <c r="F771" s="393"/>
      <c r="G771" s="370"/>
      <c r="H771" s="79"/>
      <c r="I771" s="107"/>
      <c r="J771" s="80"/>
      <c r="K771" s="81"/>
      <c r="L771" s="394"/>
      <c r="M771" s="78"/>
      <c r="N771" s="78"/>
      <c r="O771" s="78"/>
      <c r="P771" s="78"/>
      <c r="Q771" s="371" t="str">
        <f t="shared" si="47"/>
        <v/>
      </c>
      <c r="R771" s="102" t="str">
        <f t="shared" si="50"/>
        <v/>
      </c>
      <c r="S771" s="254" t="str">
        <f t="shared" si="48"/>
        <v/>
      </c>
      <c r="T771" s="83"/>
      <c r="U771" s="254" t="str">
        <f t="shared" si="49"/>
        <v/>
      </c>
      <c r="V771" s="255"/>
      <c r="W771" s="78"/>
      <c r="X771" s="78"/>
      <c r="Y771" s="391"/>
      <c r="Z771" s="369"/>
      <c r="AA771" s="90"/>
    </row>
    <row r="772" spans="4:27" ht="20.100000000000001" customHeight="1" x14ac:dyDescent="0.2">
      <c r="D772" s="392"/>
      <c r="E772" s="84"/>
      <c r="F772" s="393"/>
      <c r="G772" s="370"/>
      <c r="H772" s="79"/>
      <c r="I772" s="107"/>
      <c r="J772" s="80"/>
      <c r="K772" s="81"/>
      <c r="L772" s="394"/>
      <c r="M772" s="78"/>
      <c r="N772" s="78"/>
      <c r="O772" s="78"/>
      <c r="P772" s="78"/>
      <c r="Q772" s="371" t="str">
        <f t="shared" si="47"/>
        <v/>
      </c>
      <c r="R772" s="102" t="str">
        <f t="shared" si="50"/>
        <v/>
      </c>
      <c r="S772" s="254" t="str">
        <f t="shared" si="48"/>
        <v/>
      </c>
      <c r="T772" s="83"/>
      <c r="U772" s="254" t="str">
        <f t="shared" si="49"/>
        <v/>
      </c>
      <c r="V772" s="255"/>
      <c r="W772" s="78"/>
      <c r="X772" s="78"/>
      <c r="Y772" s="391"/>
      <c r="Z772" s="369"/>
      <c r="AA772" s="90"/>
    </row>
    <row r="773" spans="4:27" ht="20.100000000000001" customHeight="1" x14ac:dyDescent="0.2">
      <c r="D773" s="392"/>
      <c r="E773" s="84"/>
      <c r="F773" s="393"/>
      <c r="G773" s="370"/>
      <c r="H773" s="79"/>
      <c r="I773" s="107"/>
      <c r="J773" s="80"/>
      <c r="K773" s="81"/>
      <c r="L773" s="394"/>
      <c r="M773" s="78"/>
      <c r="N773" s="78"/>
      <c r="O773" s="78"/>
      <c r="P773" s="78"/>
      <c r="Q773" s="371" t="str">
        <f t="shared" si="47"/>
        <v/>
      </c>
      <c r="R773" s="102" t="str">
        <f t="shared" si="50"/>
        <v/>
      </c>
      <c r="S773" s="254" t="str">
        <f t="shared" si="48"/>
        <v/>
      </c>
      <c r="T773" s="83"/>
      <c r="U773" s="254" t="str">
        <f t="shared" si="49"/>
        <v/>
      </c>
      <c r="V773" s="255"/>
      <c r="W773" s="78"/>
      <c r="X773" s="78"/>
      <c r="Y773" s="391"/>
      <c r="Z773" s="369"/>
      <c r="AA773" s="90"/>
    </row>
    <row r="774" spans="4:27" ht="20.100000000000001" customHeight="1" x14ac:dyDescent="0.2">
      <c r="D774" s="392"/>
      <c r="E774" s="84"/>
      <c r="F774" s="393"/>
      <c r="G774" s="370"/>
      <c r="H774" s="79"/>
      <c r="I774" s="107"/>
      <c r="J774" s="80"/>
      <c r="K774" s="81"/>
      <c r="L774" s="394"/>
      <c r="M774" s="78"/>
      <c r="N774" s="78"/>
      <c r="O774" s="78"/>
      <c r="P774" s="78"/>
      <c r="Q774" s="371" t="str">
        <f t="shared" si="47"/>
        <v/>
      </c>
      <c r="R774" s="102" t="str">
        <f t="shared" si="50"/>
        <v/>
      </c>
      <c r="S774" s="254" t="str">
        <f t="shared" si="48"/>
        <v/>
      </c>
      <c r="T774" s="83"/>
      <c r="U774" s="254" t="str">
        <f t="shared" si="49"/>
        <v/>
      </c>
      <c r="V774" s="255"/>
      <c r="W774" s="78"/>
      <c r="X774" s="78"/>
      <c r="Y774" s="391"/>
      <c r="Z774" s="369"/>
      <c r="AA774" s="90"/>
    </row>
    <row r="775" spans="4:27" ht="20.100000000000001" customHeight="1" x14ac:dyDescent="0.2">
      <c r="D775" s="392"/>
      <c r="E775" s="84"/>
      <c r="F775" s="393"/>
      <c r="G775" s="370"/>
      <c r="H775" s="79"/>
      <c r="I775" s="107"/>
      <c r="J775" s="80"/>
      <c r="K775" s="81"/>
      <c r="L775" s="394"/>
      <c r="M775" s="78"/>
      <c r="N775" s="78"/>
      <c r="O775" s="78"/>
      <c r="P775" s="78"/>
      <c r="Q775" s="371" t="str">
        <f t="shared" si="47"/>
        <v/>
      </c>
      <c r="R775" s="102" t="str">
        <f t="shared" si="50"/>
        <v/>
      </c>
      <c r="S775" s="254" t="str">
        <f t="shared" si="48"/>
        <v/>
      </c>
      <c r="T775" s="83"/>
      <c r="U775" s="254" t="str">
        <f t="shared" si="49"/>
        <v/>
      </c>
      <c r="V775" s="255"/>
      <c r="W775" s="78"/>
      <c r="X775" s="78"/>
      <c r="Y775" s="391"/>
      <c r="Z775" s="369"/>
      <c r="AA775" s="90"/>
    </row>
    <row r="776" spans="4:27" ht="20.100000000000001" customHeight="1" x14ac:dyDescent="0.2">
      <c r="D776" s="392"/>
      <c r="E776" s="84"/>
      <c r="F776" s="393"/>
      <c r="G776" s="370"/>
      <c r="H776" s="79"/>
      <c r="I776" s="107"/>
      <c r="J776" s="80"/>
      <c r="K776" s="81"/>
      <c r="L776" s="394"/>
      <c r="M776" s="78"/>
      <c r="N776" s="78"/>
      <c r="O776" s="78"/>
      <c r="P776" s="78"/>
      <c r="Q776" s="371" t="str">
        <f t="shared" si="47"/>
        <v/>
      </c>
      <c r="R776" s="102" t="str">
        <f t="shared" si="50"/>
        <v/>
      </c>
      <c r="S776" s="254" t="str">
        <f t="shared" si="48"/>
        <v/>
      </c>
      <c r="T776" s="83"/>
      <c r="U776" s="254" t="str">
        <f t="shared" si="49"/>
        <v/>
      </c>
      <c r="V776" s="255"/>
      <c r="W776" s="78"/>
      <c r="X776" s="78"/>
      <c r="Y776" s="391"/>
      <c r="Z776" s="369"/>
      <c r="AA776" s="90"/>
    </row>
    <row r="777" spans="4:27" ht="20.100000000000001" customHeight="1" x14ac:dyDescent="0.2">
      <c r="D777" s="392"/>
      <c r="E777" s="84"/>
      <c r="F777" s="393"/>
      <c r="G777" s="370"/>
      <c r="H777" s="79"/>
      <c r="I777" s="107"/>
      <c r="J777" s="80"/>
      <c r="K777" s="81"/>
      <c r="L777" s="394"/>
      <c r="M777" s="78"/>
      <c r="N777" s="78"/>
      <c r="O777" s="78"/>
      <c r="P777" s="78"/>
      <c r="Q777" s="371" t="str">
        <f t="shared" si="47"/>
        <v/>
      </c>
      <c r="R777" s="102" t="str">
        <f t="shared" si="50"/>
        <v/>
      </c>
      <c r="S777" s="254" t="str">
        <f t="shared" si="48"/>
        <v/>
      </c>
      <c r="T777" s="83"/>
      <c r="U777" s="254" t="str">
        <f t="shared" si="49"/>
        <v/>
      </c>
      <c r="V777" s="255"/>
      <c r="W777" s="78"/>
      <c r="X777" s="78"/>
      <c r="Y777" s="391"/>
      <c r="Z777" s="369"/>
      <c r="AA777" s="90"/>
    </row>
    <row r="778" spans="4:27" ht="20.100000000000001" customHeight="1" x14ac:dyDescent="0.2">
      <c r="D778" s="392"/>
      <c r="E778" s="84"/>
      <c r="F778" s="393"/>
      <c r="G778" s="370"/>
      <c r="H778" s="79"/>
      <c r="I778" s="107"/>
      <c r="J778" s="80"/>
      <c r="K778" s="81"/>
      <c r="L778" s="394"/>
      <c r="M778" s="78"/>
      <c r="N778" s="78"/>
      <c r="O778" s="78"/>
      <c r="P778" s="78"/>
      <c r="Q778" s="371" t="str">
        <f t="shared" si="47"/>
        <v/>
      </c>
      <c r="R778" s="102" t="str">
        <f t="shared" si="50"/>
        <v/>
      </c>
      <c r="S778" s="254" t="str">
        <f t="shared" si="48"/>
        <v/>
      </c>
      <c r="T778" s="83"/>
      <c r="U778" s="254" t="str">
        <f t="shared" si="49"/>
        <v/>
      </c>
      <c r="V778" s="255"/>
      <c r="W778" s="78"/>
      <c r="X778" s="78"/>
      <c r="Y778" s="391"/>
      <c r="Z778" s="369"/>
      <c r="AA778" s="90"/>
    </row>
    <row r="779" spans="4:27" ht="20.100000000000001" customHeight="1" x14ac:dyDescent="0.2">
      <c r="D779" s="392"/>
      <c r="E779" s="84"/>
      <c r="F779" s="393"/>
      <c r="G779" s="370"/>
      <c r="H779" s="79"/>
      <c r="I779" s="107"/>
      <c r="J779" s="80"/>
      <c r="K779" s="81"/>
      <c r="L779" s="394"/>
      <c r="M779" s="78"/>
      <c r="N779" s="78"/>
      <c r="O779" s="78"/>
      <c r="P779" s="78"/>
      <c r="Q779" s="371" t="str">
        <f t="shared" si="47"/>
        <v/>
      </c>
      <c r="R779" s="102" t="str">
        <f t="shared" si="50"/>
        <v/>
      </c>
      <c r="S779" s="254" t="str">
        <f t="shared" si="48"/>
        <v/>
      </c>
      <c r="T779" s="83"/>
      <c r="U779" s="254" t="str">
        <f t="shared" si="49"/>
        <v/>
      </c>
      <c r="V779" s="255"/>
      <c r="W779" s="78"/>
      <c r="X779" s="78"/>
      <c r="Y779" s="391"/>
      <c r="Z779" s="369"/>
      <c r="AA779" s="90"/>
    </row>
    <row r="780" spans="4:27" ht="20.100000000000001" customHeight="1" x14ac:dyDescent="0.2">
      <c r="D780" s="392"/>
      <c r="E780" s="84"/>
      <c r="F780" s="393"/>
      <c r="G780" s="370"/>
      <c r="H780" s="79"/>
      <c r="I780" s="107"/>
      <c r="J780" s="80"/>
      <c r="K780" s="81"/>
      <c r="L780" s="394"/>
      <c r="M780" s="78"/>
      <c r="N780" s="78"/>
      <c r="O780" s="78"/>
      <c r="P780" s="78"/>
      <c r="Q780" s="371" t="str">
        <f t="shared" si="47"/>
        <v/>
      </c>
      <c r="R780" s="102" t="str">
        <f t="shared" si="50"/>
        <v/>
      </c>
      <c r="S780" s="254" t="str">
        <f t="shared" si="48"/>
        <v/>
      </c>
      <c r="T780" s="83"/>
      <c r="U780" s="254" t="str">
        <f t="shared" si="49"/>
        <v/>
      </c>
      <c r="V780" s="255"/>
      <c r="W780" s="78"/>
      <c r="X780" s="78"/>
      <c r="Y780" s="391"/>
      <c r="Z780" s="369"/>
      <c r="AA780" s="90"/>
    </row>
    <row r="781" spans="4:27" ht="20.100000000000001" customHeight="1" x14ac:dyDescent="0.2">
      <c r="D781" s="392"/>
      <c r="E781" s="84"/>
      <c r="F781" s="393"/>
      <c r="G781" s="370"/>
      <c r="H781" s="79"/>
      <c r="I781" s="107"/>
      <c r="J781" s="80"/>
      <c r="K781" s="81"/>
      <c r="L781" s="394"/>
      <c r="M781" s="78"/>
      <c r="N781" s="78"/>
      <c r="O781" s="78"/>
      <c r="P781" s="78"/>
      <c r="Q781" s="371" t="str">
        <f t="shared" si="47"/>
        <v/>
      </c>
      <c r="R781" s="102" t="str">
        <f t="shared" si="50"/>
        <v/>
      </c>
      <c r="S781" s="254" t="str">
        <f t="shared" si="48"/>
        <v/>
      </c>
      <c r="T781" s="83"/>
      <c r="U781" s="254" t="str">
        <f t="shared" si="49"/>
        <v/>
      </c>
      <c r="V781" s="255"/>
      <c r="W781" s="78"/>
      <c r="X781" s="78"/>
      <c r="Y781" s="391"/>
      <c r="Z781" s="369"/>
      <c r="AA781" s="90"/>
    </row>
    <row r="782" spans="4:27" ht="20.100000000000001" customHeight="1" x14ac:dyDescent="0.2">
      <c r="D782" s="392"/>
      <c r="E782" s="84"/>
      <c r="F782" s="393"/>
      <c r="G782" s="370"/>
      <c r="H782" s="79"/>
      <c r="I782" s="107"/>
      <c r="J782" s="80"/>
      <c r="K782" s="81"/>
      <c r="L782" s="394"/>
      <c r="M782" s="78"/>
      <c r="N782" s="78"/>
      <c r="O782" s="78"/>
      <c r="P782" s="78"/>
      <c r="Q782" s="371" t="str">
        <f t="shared" si="47"/>
        <v/>
      </c>
      <c r="R782" s="102" t="str">
        <f t="shared" si="50"/>
        <v/>
      </c>
      <c r="S782" s="254" t="str">
        <f t="shared" si="48"/>
        <v/>
      </c>
      <c r="T782" s="83"/>
      <c r="U782" s="254" t="str">
        <f t="shared" si="49"/>
        <v/>
      </c>
      <c r="V782" s="255"/>
      <c r="W782" s="78"/>
      <c r="X782" s="78"/>
      <c r="Y782" s="391"/>
      <c r="Z782" s="369"/>
      <c r="AA782" s="90"/>
    </row>
    <row r="783" spans="4:27" ht="20.100000000000001" customHeight="1" x14ac:dyDescent="0.2">
      <c r="D783" s="392"/>
      <c r="E783" s="84"/>
      <c r="F783" s="393"/>
      <c r="G783" s="370"/>
      <c r="H783" s="79"/>
      <c r="I783" s="107"/>
      <c r="J783" s="80"/>
      <c r="K783" s="81"/>
      <c r="L783" s="394"/>
      <c r="M783" s="78"/>
      <c r="N783" s="78"/>
      <c r="O783" s="78"/>
      <c r="P783" s="78"/>
      <c r="Q783" s="371" t="str">
        <f t="shared" si="47"/>
        <v/>
      </c>
      <c r="R783" s="102" t="str">
        <f t="shared" si="50"/>
        <v/>
      </c>
      <c r="S783" s="254" t="str">
        <f t="shared" si="48"/>
        <v/>
      </c>
      <c r="T783" s="83"/>
      <c r="U783" s="254" t="str">
        <f t="shared" si="49"/>
        <v/>
      </c>
      <c r="V783" s="255"/>
      <c r="W783" s="78"/>
      <c r="X783" s="78"/>
      <c r="Y783" s="391"/>
      <c r="Z783" s="369"/>
      <c r="AA783" s="90"/>
    </row>
    <row r="784" spans="4:27" ht="20.100000000000001" customHeight="1" x14ac:dyDescent="0.2">
      <c r="D784" s="392"/>
      <c r="E784" s="84"/>
      <c r="F784" s="393"/>
      <c r="G784" s="370"/>
      <c r="H784" s="79"/>
      <c r="I784" s="107"/>
      <c r="J784" s="80"/>
      <c r="K784" s="81"/>
      <c r="L784" s="394"/>
      <c r="M784" s="78"/>
      <c r="N784" s="78"/>
      <c r="O784" s="78"/>
      <c r="P784" s="78"/>
      <c r="Q784" s="371" t="str">
        <f t="shared" si="47"/>
        <v/>
      </c>
      <c r="R784" s="102" t="str">
        <f t="shared" si="50"/>
        <v/>
      </c>
      <c r="S784" s="254" t="str">
        <f t="shared" si="48"/>
        <v/>
      </c>
      <c r="T784" s="83"/>
      <c r="U784" s="254" t="str">
        <f t="shared" si="49"/>
        <v/>
      </c>
      <c r="V784" s="255"/>
      <c r="W784" s="78"/>
      <c r="X784" s="78"/>
      <c r="Y784" s="391"/>
      <c r="Z784" s="369"/>
      <c r="AA784" s="90"/>
    </row>
    <row r="785" spans="4:27" ht="20.100000000000001" customHeight="1" x14ac:dyDescent="0.2">
      <c r="D785" s="392"/>
      <c r="E785" s="84"/>
      <c r="F785" s="393"/>
      <c r="G785" s="370"/>
      <c r="H785" s="79"/>
      <c r="I785" s="107"/>
      <c r="J785" s="80"/>
      <c r="K785" s="81"/>
      <c r="L785" s="394"/>
      <c r="M785" s="78"/>
      <c r="N785" s="78"/>
      <c r="O785" s="78"/>
      <c r="P785" s="78"/>
      <c r="Q785" s="371" t="str">
        <f t="shared" si="47"/>
        <v/>
      </c>
      <c r="R785" s="102" t="str">
        <f t="shared" si="50"/>
        <v/>
      </c>
      <c r="S785" s="254" t="str">
        <f t="shared" si="48"/>
        <v/>
      </c>
      <c r="T785" s="83"/>
      <c r="U785" s="254" t="str">
        <f t="shared" si="49"/>
        <v/>
      </c>
      <c r="V785" s="255"/>
      <c r="W785" s="78"/>
      <c r="X785" s="78"/>
      <c r="Y785" s="391"/>
      <c r="Z785" s="369"/>
      <c r="AA785" s="90"/>
    </row>
    <row r="786" spans="4:27" ht="20.100000000000001" customHeight="1" x14ac:dyDescent="0.2">
      <c r="D786" s="392"/>
      <c r="E786" s="84"/>
      <c r="F786" s="393"/>
      <c r="G786" s="370"/>
      <c r="H786" s="79"/>
      <c r="I786" s="107"/>
      <c r="J786" s="80"/>
      <c r="K786" s="81"/>
      <c r="L786" s="394"/>
      <c r="M786" s="78"/>
      <c r="N786" s="78"/>
      <c r="O786" s="78"/>
      <c r="P786" s="78"/>
      <c r="Q786" s="371" t="str">
        <f t="shared" si="47"/>
        <v/>
      </c>
      <c r="R786" s="102" t="str">
        <f t="shared" si="50"/>
        <v/>
      </c>
      <c r="S786" s="254" t="str">
        <f t="shared" si="48"/>
        <v/>
      </c>
      <c r="T786" s="83"/>
      <c r="U786" s="254" t="str">
        <f t="shared" si="49"/>
        <v/>
      </c>
      <c r="V786" s="255"/>
      <c r="W786" s="78"/>
      <c r="X786" s="78"/>
      <c r="Y786" s="391"/>
      <c r="Z786" s="369"/>
      <c r="AA786" s="90"/>
    </row>
    <row r="787" spans="4:27" ht="20.100000000000001" customHeight="1" x14ac:dyDescent="0.2">
      <c r="D787" s="392"/>
      <c r="E787" s="84"/>
      <c r="F787" s="393"/>
      <c r="G787" s="370"/>
      <c r="H787" s="79"/>
      <c r="I787" s="107"/>
      <c r="J787" s="80"/>
      <c r="K787" s="81"/>
      <c r="L787" s="394"/>
      <c r="M787" s="78"/>
      <c r="N787" s="78"/>
      <c r="O787" s="78"/>
      <c r="P787" s="78"/>
      <c r="Q787" s="371" t="str">
        <f t="shared" si="47"/>
        <v/>
      </c>
      <c r="R787" s="102" t="str">
        <f t="shared" si="50"/>
        <v/>
      </c>
      <c r="S787" s="254" t="str">
        <f t="shared" si="48"/>
        <v/>
      </c>
      <c r="T787" s="83"/>
      <c r="U787" s="254" t="str">
        <f t="shared" si="49"/>
        <v/>
      </c>
      <c r="V787" s="255"/>
      <c r="W787" s="78"/>
      <c r="X787" s="78"/>
      <c r="Y787" s="391"/>
      <c r="Z787" s="369"/>
      <c r="AA787" s="90"/>
    </row>
    <row r="788" spans="4:27" ht="20.100000000000001" customHeight="1" x14ac:dyDescent="0.2">
      <c r="D788" s="392"/>
      <c r="E788" s="84"/>
      <c r="F788" s="393"/>
      <c r="G788" s="370"/>
      <c r="H788" s="79"/>
      <c r="I788" s="107"/>
      <c r="J788" s="80"/>
      <c r="K788" s="81"/>
      <c r="L788" s="394"/>
      <c r="M788" s="78"/>
      <c r="N788" s="78"/>
      <c r="O788" s="78"/>
      <c r="P788" s="78"/>
      <c r="Q788" s="371" t="str">
        <f t="shared" si="47"/>
        <v/>
      </c>
      <c r="R788" s="102" t="str">
        <f t="shared" si="50"/>
        <v/>
      </c>
      <c r="S788" s="254" t="str">
        <f t="shared" si="48"/>
        <v/>
      </c>
      <c r="T788" s="83"/>
      <c r="U788" s="254" t="str">
        <f t="shared" si="49"/>
        <v/>
      </c>
      <c r="V788" s="255"/>
      <c r="W788" s="78"/>
      <c r="X788" s="78"/>
      <c r="Y788" s="391"/>
      <c r="Z788" s="369"/>
      <c r="AA788" s="90"/>
    </row>
    <row r="789" spans="4:27" ht="20.100000000000001" customHeight="1" x14ac:dyDescent="0.2">
      <c r="D789" s="392"/>
      <c r="E789" s="84"/>
      <c r="F789" s="393"/>
      <c r="G789" s="370"/>
      <c r="H789" s="79"/>
      <c r="I789" s="107"/>
      <c r="J789" s="80"/>
      <c r="K789" s="81"/>
      <c r="L789" s="394"/>
      <c r="M789" s="78"/>
      <c r="N789" s="78"/>
      <c r="O789" s="78"/>
      <c r="P789" s="78"/>
      <c r="Q789" s="371" t="str">
        <f t="shared" si="47"/>
        <v/>
      </c>
      <c r="R789" s="102" t="str">
        <f t="shared" si="50"/>
        <v/>
      </c>
      <c r="S789" s="254" t="str">
        <f t="shared" si="48"/>
        <v/>
      </c>
      <c r="T789" s="83"/>
      <c r="U789" s="254" t="str">
        <f t="shared" si="49"/>
        <v/>
      </c>
      <c r="V789" s="255"/>
      <c r="W789" s="78"/>
      <c r="X789" s="78"/>
      <c r="Y789" s="391"/>
      <c r="Z789" s="369"/>
      <c r="AA789" s="90"/>
    </row>
    <row r="790" spans="4:27" ht="20.100000000000001" customHeight="1" x14ac:dyDescent="0.2">
      <c r="D790" s="392"/>
      <c r="E790" s="84"/>
      <c r="F790" s="393"/>
      <c r="G790" s="370"/>
      <c r="H790" s="79"/>
      <c r="I790" s="107"/>
      <c r="J790" s="80"/>
      <c r="K790" s="81"/>
      <c r="L790" s="394"/>
      <c r="M790" s="78"/>
      <c r="N790" s="78"/>
      <c r="O790" s="78"/>
      <c r="P790" s="78"/>
      <c r="Q790" s="371" t="str">
        <f t="shared" si="47"/>
        <v/>
      </c>
      <c r="R790" s="102" t="str">
        <f t="shared" si="50"/>
        <v/>
      </c>
      <c r="S790" s="254" t="str">
        <f t="shared" si="48"/>
        <v/>
      </c>
      <c r="T790" s="83"/>
      <c r="U790" s="254" t="str">
        <f t="shared" si="49"/>
        <v/>
      </c>
      <c r="V790" s="255"/>
      <c r="W790" s="78"/>
      <c r="X790" s="78"/>
      <c r="Y790" s="391"/>
      <c r="Z790" s="369"/>
      <c r="AA790" s="90"/>
    </row>
    <row r="791" spans="4:27" ht="20.100000000000001" customHeight="1" x14ac:dyDescent="0.2">
      <c r="D791" s="392"/>
      <c r="E791" s="84"/>
      <c r="F791" s="393"/>
      <c r="G791" s="370"/>
      <c r="H791" s="79"/>
      <c r="I791" s="107"/>
      <c r="J791" s="80"/>
      <c r="K791" s="81"/>
      <c r="L791" s="394"/>
      <c r="M791" s="78"/>
      <c r="N791" s="78"/>
      <c r="O791" s="78"/>
      <c r="P791" s="78"/>
      <c r="Q791" s="371" t="str">
        <f t="shared" si="47"/>
        <v/>
      </c>
      <c r="R791" s="102" t="str">
        <f t="shared" si="50"/>
        <v/>
      </c>
      <c r="S791" s="254" t="str">
        <f t="shared" si="48"/>
        <v/>
      </c>
      <c r="T791" s="83"/>
      <c r="U791" s="254" t="str">
        <f t="shared" si="49"/>
        <v/>
      </c>
      <c r="V791" s="255"/>
      <c r="W791" s="78"/>
      <c r="X791" s="78"/>
      <c r="Y791" s="391"/>
      <c r="Z791" s="369"/>
      <c r="AA791" s="90"/>
    </row>
    <row r="792" spans="4:27" ht="20.100000000000001" customHeight="1" x14ac:dyDescent="0.2">
      <c r="D792" s="392"/>
      <c r="E792" s="84"/>
      <c r="F792" s="393"/>
      <c r="G792" s="370"/>
      <c r="H792" s="79"/>
      <c r="I792" s="107"/>
      <c r="J792" s="80"/>
      <c r="K792" s="81"/>
      <c r="L792" s="394"/>
      <c r="M792" s="78"/>
      <c r="N792" s="78"/>
      <c r="O792" s="78"/>
      <c r="P792" s="78"/>
      <c r="Q792" s="371" t="str">
        <f t="shared" si="47"/>
        <v/>
      </c>
      <c r="R792" s="102" t="str">
        <f t="shared" si="50"/>
        <v/>
      </c>
      <c r="S792" s="254" t="str">
        <f t="shared" si="48"/>
        <v/>
      </c>
      <c r="T792" s="83"/>
      <c r="U792" s="254" t="str">
        <f t="shared" si="49"/>
        <v/>
      </c>
      <c r="V792" s="255"/>
      <c r="W792" s="78"/>
      <c r="X792" s="78"/>
      <c r="Y792" s="391"/>
      <c r="Z792" s="369"/>
      <c r="AA792" s="90"/>
    </row>
    <row r="793" spans="4:27" ht="20.100000000000001" customHeight="1" x14ac:dyDescent="0.2">
      <c r="D793" s="392"/>
      <c r="E793" s="84"/>
      <c r="F793" s="393"/>
      <c r="G793" s="370"/>
      <c r="H793" s="79"/>
      <c r="I793" s="107"/>
      <c r="J793" s="80"/>
      <c r="K793" s="81"/>
      <c r="L793" s="394"/>
      <c r="M793" s="78"/>
      <c r="N793" s="78"/>
      <c r="O793" s="78"/>
      <c r="P793" s="78"/>
      <c r="Q793" s="371" t="str">
        <f t="shared" si="47"/>
        <v/>
      </c>
      <c r="R793" s="102" t="str">
        <f t="shared" si="50"/>
        <v/>
      </c>
      <c r="S793" s="254" t="str">
        <f t="shared" si="48"/>
        <v/>
      </c>
      <c r="T793" s="83"/>
      <c r="U793" s="254" t="str">
        <f t="shared" si="49"/>
        <v/>
      </c>
      <c r="V793" s="255"/>
      <c r="W793" s="78"/>
      <c r="X793" s="78"/>
      <c r="Y793" s="391"/>
      <c r="Z793" s="369"/>
      <c r="AA793" s="90"/>
    </row>
    <row r="794" spans="4:27" ht="20.100000000000001" customHeight="1" x14ac:dyDescent="0.2">
      <c r="D794" s="392"/>
      <c r="E794" s="84"/>
      <c r="F794" s="393"/>
      <c r="G794" s="370"/>
      <c r="H794" s="79"/>
      <c r="I794" s="107"/>
      <c r="J794" s="80"/>
      <c r="K794" s="81"/>
      <c r="L794" s="394"/>
      <c r="M794" s="78"/>
      <c r="N794" s="78"/>
      <c r="O794" s="78"/>
      <c r="P794" s="78"/>
      <c r="Q794" s="371" t="str">
        <f t="shared" si="47"/>
        <v/>
      </c>
      <c r="R794" s="102" t="str">
        <f t="shared" si="50"/>
        <v/>
      </c>
      <c r="S794" s="254" t="str">
        <f t="shared" si="48"/>
        <v/>
      </c>
      <c r="T794" s="83"/>
      <c r="U794" s="254" t="str">
        <f t="shared" si="49"/>
        <v/>
      </c>
      <c r="V794" s="255"/>
      <c r="W794" s="78"/>
      <c r="X794" s="78"/>
      <c r="Y794" s="391"/>
      <c r="Z794" s="369"/>
      <c r="AA794" s="90"/>
    </row>
    <row r="795" spans="4:27" ht="20.100000000000001" customHeight="1" x14ac:dyDescent="0.2">
      <c r="D795" s="392"/>
      <c r="E795" s="84"/>
      <c r="F795" s="393"/>
      <c r="G795" s="370"/>
      <c r="H795" s="79"/>
      <c r="I795" s="107"/>
      <c r="J795" s="80"/>
      <c r="K795" s="81"/>
      <c r="L795" s="394"/>
      <c r="M795" s="78"/>
      <c r="N795" s="78"/>
      <c r="O795" s="78"/>
      <c r="P795" s="78"/>
      <c r="Q795" s="371" t="str">
        <f t="shared" si="47"/>
        <v/>
      </c>
      <c r="R795" s="102" t="str">
        <f t="shared" si="50"/>
        <v/>
      </c>
      <c r="S795" s="254" t="str">
        <f t="shared" si="48"/>
        <v/>
      </c>
      <c r="T795" s="83"/>
      <c r="U795" s="254" t="str">
        <f t="shared" si="49"/>
        <v/>
      </c>
      <c r="V795" s="255"/>
      <c r="W795" s="78"/>
      <c r="X795" s="78"/>
      <c r="Y795" s="391"/>
      <c r="Z795" s="369"/>
      <c r="AA795" s="90"/>
    </row>
    <row r="796" spans="4:27" ht="20.100000000000001" customHeight="1" x14ac:dyDescent="0.2">
      <c r="D796" s="392"/>
      <c r="E796" s="84"/>
      <c r="F796" s="393"/>
      <c r="G796" s="370"/>
      <c r="H796" s="79"/>
      <c r="I796" s="107"/>
      <c r="J796" s="80"/>
      <c r="K796" s="81"/>
      <c r="L796" s="394"/>
      <c r="M796" s="78"/>
      <c r="N796" s="78"/>
      <c r="O796" s="78"/>
      <c r="P796" s="78"/>
      <c r="Q796" s="371" t="str">
        <f t="shared" si="47"/>
        <v/>
      </c>
      <c r="R796" s="102" t="str">
        <f t="shared" si="50"/>
        <v/>
      </c>
      <c r="S796" s="254" t="str">
        <f t="shared" si="48"/>
        <v/>
      </c>
      <c r="T796" s="83"/>
      <c r="U796" s="254" t="str">
        <f t="shared" si="49"/>
        <v/>
      </c>
      <c r="V796" s="255"/>
      <c r="W796" s="78"/>
      <c r="X796" s="78"/>
      <c r="Y796" s="391"/>
      <c r="Z796" s="369"/>
      <c r="AA796" s="90"/>
    </row>
    <row r="797" spans="4:27" ht="20.100000000000001" customHeight="1" x14ac:dyDescent="0.2">
      <c r="D797" s="392"/>
      <c r="E797" s="84"/>
      <c r="F797" s="393"/>
      <c r="G797" s="370"/>
      <c r="H797" s="79"/>
      <c r="I797" s="107"/>
      <c r="J797" s="80"/>
      <c r="K797" s="81"/>
      <c r="L797" s="394"/>
      <c r="M797" s="78"/>
      <c r="N797" s="78"/>
      <c r="O797" s="78"/>
      <c r="P797" s="78"/>
      <c r="Q797" s="371" t="str">
        <f t="shared" si="47"/>
        <v/>
      </c>
      <c r="R797" s="102" t="str">
        <f t="shared" si="50"/>
        <v/>
      </c>
      <c r="S797" s="254" t="str">
        <f t="shared" si="48"/>
        <v/>
      </c>
      <c r="T797" s="83"/>
      <c r="U797" s="254" t="str">
        <f t="shared" si="49"/>
        <v/>
      </c>
      <c r="V797" s="255"/>
      <c r="W797" s="78"/>
      <c r="X797" s="78"/>
      <c r="Y797" s="391"/>
      <c r="Z797" s="369"/>
      <c r="AA797" s="90"/>
    </row>
    <row r="798" spans="4:27" ht="20.100000000000001" customHeight="1" x14ac:dyDescent="0.2">
      <c r="D798" s="392"/>
      <c r="E798" s="84"/>
      <c r="F798" s="393"/>
      <c r="G798" s="370"/>
      <c r="H798" s="79"/>
      <c r="I798" s="107"/>
      <c r="J798" s="80"/>
      <c r="K798" s="81"/>
      <c r="L798" s="394"/>
      <c r="M798" s="78"/>
      <c r="N798" s="78"/>
      <c r="O798" s="78"/>
      <c r="P798" s="78"/>
      <c r="Q798" s="371" t="str">
        <f t="shared" ref="Q798:Q861" si="51">IF(OR(I798="",I798="Trailer"),"",IF(I798&lt;&gt;"Trailer","X"))</f>
        <v/>
      </c>
      <c r="R798" s="102" t="str">
        <f t="shared" si="50"/>
        <v/>
      </c>
      <c r="S798" s="254" t="str">
        <f t="shared" ref="S798:S861" si="52">IF(AND(M798 ="NY",Q798="x"),"Required","")</f>
        <v/>
      </c>
      <c r="T798" s="83"/>
      <c r="U798" s="254" t="str">
        <f t="shared" ref="U798:U861" si="53">IF(AND(I798 ="Trailer",Q798="X"),"remove 'X' for AL","")</f>
        <v/>
      </c>
      <c r="V798" s="255"/>
      <c r="W798" s="78"/>
      <c r="X798" s="78"/>
      <c r="Y798" s="391"/>
      <c r="Z798" s="369"/>
      <c r="AA798" s="90"/>
    </row>
    <row r="799" spans="4:27" ht="20.100000000000001" customHeight="1" x14ac:dyDescent="0.2">
      <c r="D799" s="392"/>
      <c r="E799" s="84"/>
      <c r="F799" s="393"/>
      <c r="G799" s="370"/>
      <c r="H799" s="79"/>
      <c r="I799" s="107"/>
      <c r="J799" s="80"/>
      <c r="K799" s="81"/>
      <c r="L799" s="394"/>
      <c r="M799" s="78"/>
      <c r="N799" s="78"/>
      <c r="O799" s="78"/>
      <c r="P799" s="78"/>
      <c r="Q799" s="371" t="str">
        <f t="shared" si="51"/>
        <v/>
      </c>
      <c r="R799" s="102" t="str">
        <f t="shared" ref="R799:R862" si="54">IF(I799="","",IF(AND($R$16="X",I799&lt;&gt;"Equipment",I799&lt;&gt;"Dealer Plate"),"X",IF(AND($R$18="X",I799&lt;&gt;"Trailer",I799&lt;&gt;"Equipment",I799&lt;&gt;"Dealer Plate"),"X",IF(AND($R$19="X",I799&lt;&gt;"Trailer",I799&lt;&gt;"Equipment",I799&lt;&gt;"Dealer Plate",V799="Yes"),"X",IF(AND($R$20="X",I799&lt;&gt;"Equipment",I799&lt;&gt;"Dealer Plate",F799&gt;=$U$20),"X",IF(AND($R$21="X",I799&lt;&gt;"Trailer",I799&lt;&gt;"Equipment",I799&lt;&gt;"Dealer Plate",F799&gt;=$U$21),"X",""))))))</f>
        <v/>
      </c>
      <c r="S799" s="254" t="str">
        <f t="shared" si="52"/>
        <v/>
      </c>
      <c r="T799" s="83"/>
      <c r="U799" s="254" t="str">
        <f t="shared" si="53"/>
        <v/>
      </c>
      <c r="V799" s="255"/>
      <c r="W799" s="78"/>
      <c r="X799" s="78"/>
      <c r="Y799" s="391"/>
      <c r="Z799" s="369"/>
      <c r="AA799" s="90"/>
    </row>
    <row r="800" spans="4:27" ht="20.100000000000001" customHeight="1" x14ac:dyDescent="0.2">
      <c r="D800" s="392"/>
      <c r="E800" s="84"/>
      <c r="F800" s="393"/>
      <c r="G800" s="370"/>
      <c r="H800" s="79"/>
      <c r="I800" s="107"/>
      <c r="J800" s="80"/>
      <c r="K800" s="81"/>
      <c r="L800" s="394"/>
      <c r="M800" s="78"/>
      <c r="N800" s="78"/>
      <c r="O800" s="78"/>
      <c r="P800" s="78"/>
      <c r="Q800" s="371" t="str">
        <f t="shared" si="51"/>
        <v/>
      </c>
      <c r="R800" s="102" t="str">
        <f t="shared" si="54"/>
        <v/>
      </c>
      <c r="S800" s="254" t="str">
        <f t="shared" si="52"/>
        <v/>
      </c>
      <c r="T800" s="83"/>
      <c r="U800" s="254" t="str">
        <f t="shared" si="53"/>
        <v/>
      </c>
      <c r="V800" s="255"/>
      <c r="W800" s="78"/>
      <c r="X800" s="78"/>
      <c r="Y800" s="391"/>
      <c r="Z800" s="369"/>
      <c r="AA800" s="90"/>
    </row>
    <row r="801" spans="4:27" ht="20.100000000000001" customHeight="1" x14ac:dyDescent="0.2">
      <c r="D801" s="392"/>
      <c r="E801" s="84"/>
      <c r="F801" s="393"/>
      <c r="G801" s="370"/>
      <c r="H801" s="79"/>
      <c r="I801" s="107"/>
      <c r="J801" s="80"/>
      <c r="K801" s="81"/>
      <c r="L801" s="394"/>
      <c r="M801" s="78"/>
      <c r="N801" s="78"/>
      <c r="O801" s="78"/>
      <c r="P801" s="78"/>
      <c r="Q801" s="371" t="str">
        <f t="shared" si="51"/>
        <v/>
      </c>
      <c r="R801" s="102" t="str">
        <f t="shared" si="54"/>
        <v/>
      </c>
      <c r="S801" s="254" t="str">
        <f t="shared" si="52"/>
        <v/>
      </c>
      <c r="T801" s="83"/>
      <c r="U801" s="254" t="str">
        <f t="shared" si="53"/>
        <v/>
      </c>
      <c r="V801" s="255"/>
      <c r="W801" s="78"/>
      <c r="X801" s="78"/>
      <c r="Y801" s="391"/>
      <c r="Z801" s="369"/>
      <c r="AA801" s="90"/>
    </row>
    <row r="802" spans="4:27" ht="20.100000000000001" customHeight="1" x14ac:dyDescent="0.2">
      <c r="D802" s="392"/>
      <c r="E802" s="84"/>
      <c r="F802" s="393"/>
      <c r="G802" s="370"/>
      <c r="H802" s="79"/>
      <c r="I802" s="107"/>
      <c r="J802" s="80"/>
      <c r="K802" s="81"/>
      <c r="L802" s="394"/>
      <c r="M802" s="78"/>
      <c r="N802" s="78"/>
      <c r="O802" s="78"/>
      <c r="P802" s="78"/>
      <c r="Q802" s="371" t="str">
        <f t="shared" si="51"/>
        <v/>
      </c>
      <c r="R802" s="102" t="str">
        <f t="shared" si="54"/>
        <v/>
      </c>
      <c r="S802" s="254" t="str">
        <f t="shared" si="52"/>
        <v/>
      </c>
      <c r="T802" s="83"/>
      <c r="U802" s="254" t="str">
        <f t="shared" si="53"/>
        <v/>
      </c>
      <c r="V802" s="255"/>
      <c r="W802" s="78"/>
      <c r="X802" s="78"/>
      <c r="Y802" s="391"/>
      <c r="Z802" s="369"/>
      <c r="AA802" s="90"/>
    </row>
    <row r="803" spans="4:27" ht="20.100000000000001" customHeight="1" x14ac:dyDescent="0.2">
      <c r="D803" s="392"/>
      <c r="E803" s="84"/>
      <c r="F803" s="393"/>
      <c r="G803" s="370"/>
      <c r="H803" s="79"/>
      <c r="I803" s="107"/>
      <c r="J803" s="80"/>
      <c r="K803" s="81"/>
      <c r="L803" s="394"/>
      <c r="M803" s="78"/>
      <c r="N803" s="78"/>
      <c r="O803" s="78"/>
      <c r="P803" s="78"/>
      <c r="Q803" s="371" t="str">
        <f t="shared" si="51"/>
        <v/>
      </c>
      <c r="R803" s="102" t="str">
        <f t="shared" si="54"/>
        <v/>
      </c>
      <c r="S803" s="254" t="str">
        <f t="shared" si="52"/>
        <v/>
      </c>
      <c r="T803" s="83"/>
      <c r="U803" s="254" t="str">
        <f t="shared" si="53"/>
        <v/>
      </c>
      <c r="V803" s="255"/>
      <c r="W803" s="78"/>
      <c r="X803" s="78"/>
      <c r="Y803" s="391"/>
      <c r="Z803" s="369"/>
      <c r="AA803" s="90"/>
    </row>
    <row r="804" spans="4:27" ht="20.100000000000001" customHeight="1" x14ac:dyDescent="0.2">
      <c r="D804" s="392"/>
      <c r="E804" s="84"/>
      <c r="F804" s="393"/>
      <c r="G804" s="370"/>
      <c r="H804" s="79"/>
      <c r="I804" s="107"/>
      <c r="J804" s="80"/>
      <c r="K804" s="81"/>
      <c r="L804" s="394"/>
      <c r="M804" s="78"/>
      <c r="N804" s="78"/>
      <c r="O804" s="78"/>
      <c r="P804" s="78"/>
      <c r="Q804" s="371" t="str">
        <f t="shared" si="51"/>
        <v/>
      </c>
      <c r="R804" s="102" t="str">
        <f t="shared" si="54"/>
        <v/>
      </c>
      <c r="S804" s="254" t="str">
        <f t="shared" si="52"/>
        <v/>
      </c>
      <c r="T804" s="83"/>
      <c r="U804" s="254" t="str">
        <f t="shared" si="53"/>
        <v/>
      </c>
      <c r="V804" s="255"/>
      <c r="W804" s="78"/>
      <c r="X804" s="78"/>
      <c r="Y804" s="391"/>
      <c r="Z804" s="369"/>
      <c r="AA804" s="90"/>
    </row>
    <row r="805" spans="4:27" ht="20.100000000000001" customHeight="1" x14ac:dyDescent="0.2">
      <c r="D805" s="392"/>
      <c r="E805" s="84"/>
      <c r="F805" s="393"/>
      <c r="G805" s="370"/>
      <c r="H805" s="79"/>
      <c r="I805" s="107"/>
      <c r="J805" s="80"/>
      <c r="K805" s="81"/>
      <c r="L805" s="394"/>
      <c r="M805" s="78"/>
      <c r="N805" s="78"/>
      <c r="O805" s="78"/>
      <c r="P805" s="78"/>
      <c r="Q805" s="371" t="str">
        <f t="shared" si="51"/>
        <v/>
      </c>
      <c r="R805" s="102" t="str">
        <f t="shared" si="54"/>
        <v/>
      </c>
      <c r="S805" s="254" t="str">
        <f t="shared" si="52"/>
        <v/>
      </c>
      <c r="T805" s="83"/>
      <c r="U805" s="254" t="str">
        <f t="shared" si="53"/>
        <v/>
      </c>
      <c r="V805" s="255"/>
      <c r="W805" s="78"/>
      <c r="X805" s="78"/>
      <c r="Y805" s="391"/>
      <c r="Z805" s="369"/>
      <c r="AA805" s="90"/>
    </row>
    <row r="806" spans="4:27" ht="20.100000000000001" customHeight="1" x14ac:dyDescent="0.2">
      <c r="D806" s="392"/>
      <c r="E806" s="84"/>
      <c r="F806" s="393"/>
      <c r="G806" s="370"/>
      <c r="H806" s="79"/>
      <c r="I806" s="107"/>
      <c r="J806" s="80"/>
      <c r="K806" s="81"/>
      <c r="L806" s="394"/>
      <c r="M806" s="78"/>
      <c r="N806" s="78"/>
      <c r="O806" s="78"/>
      <c r="P806" s="78"/>
      <c r="Q806" s="371" t="str">
        <f t="shared" si="51"/>
        <v/>
      </c>
      <c r="R806" s="102" t="str">
        <f t="shared" si="54"/>
        <v/>
      </c>
      <c r="S806" s="254" t="str">
        <f t="shared" si="52"/>
        <v/>
      </c>
      <c r="T806" s="83"/>
      <c r="U806" s="254" t="str">
        <f t="shared" si="53"/>
        <v/>
      </c>
      <c r="V806" s="255"/>
      <c r="W806" s="78"/>
      <c r="X806" s="78"/>
      <c r="Y806" s="391"/>
      <c r="Z806" s="369"/>
      <c r="AA806" s="90"/>
    </row>
    <row r="807" spans="4:27" ht="20.100000000000001" customHeight="1" x14ac:dyDescent="0.2">
      <c r="D807" s="392"/>
      <c r="E807" s="84"/>
      <c r="F807" s="393"/>
      <c r="G807" s="370"/>
      <c r="H807" s="79"/>
      <c r="I807" s="107"/>
      <c r="J807" s="80"/>
      <c r="K807" s="81"/>
      <c r="L807" s="394"/>
      <c r="M807" s="78"/>
      <c r="N807" s="78"/>
      <c r="O807" s="78"/>
      <c r="P807" s="78"/>
      <c r="Q807" s="371" t="str">
        <f t="shared" si="51"/>
        <v/>
      </c>
      <c r="R807" s="102" t="str">
        <f t="shared" si="54"/>
        <v/>
      </c>
      <c r="S807" s="254" t="str">
        <f t="shared" si="52"/>
        <v/>
      </c>
      <c r="T807" s="83"/>
      <c r="U807" s="254" t="str">
        <f t="shared" si="53"/>
        <v/>
      </c>
      <c r="V807" s="255"/>
      <c r="W807" s="78"/>
      <c r="X807" s="78"/>
      <c r="Y807" s="391"/>
      <c r="Z807" s="369"/>
      <c r="AA807" s="90"/>
    </row>
    <row r="808" spans="4:27" ht="20.100000000000001" customHeight="1" x14ac:dyDescent="0.2">
      <c r="D808" s="392"/>
      <c r="E808" s="84"/>
      <c r="F808" s="393"/>
      <c r="G808" s="370"/>
      <c r="H808" s="79"/>
      <c r="I808" s="107"/>
      <c r="J808" s="80"/>
      <c r="K808" s="81"/>
      <c r="L808" s="394"/>
      <c r="M808" s="78"/>
      <c r="N808" s="78"/>
      <c r="O808" s="78"/>
      <c r="P808" s="78"/>
      <c r="Q808" s="371" t="str">
        <f t="shared" si="51"/>
        <v/>
      </c>
      <c r="R808" s="102" t="str">
        <f t="shared" si="54"/>
        <v/>
      </c>
      <c r="S808" s="254" t="str">
        <f t="shared" si="52"/>
        <v/>
      </c>
      <c r="T808" s="83"/>
      <c r="U808" s="254" t="str">
        <f t="shared" si="53"/>
        <v/>
      </c>
      <c r="V808" s="255"/>
      <c r="W808" s="78"/>
      <c r="X808" s="78"/>
      <c r="Y808" s="391"/>
      <c r="Z808" s="369"/>
      <c r="AA808" s="90"/>
    </row>
    <row r="809" spans="4:27" ht="20.100000000000001" customHeight="1" x14ac:dyDescent="0.2">
      <c r="D809" s="392"/>
      <c r="E809" s="84"/>
      <c r="F809" s="393"/>
      <c r="G809" s="370"/>
      <c r="H809" s="79"/>
      <c r="I809" s="107"/>
      <c r="J809" s="80"/>
      <c r="K809" s="81"/>
      <c r="L809" s="394"/>
      <c r="M809" s="78"/>
      <c r="N809" s="78"/>
      <c r="O809" s="78"/>
      <c r="P809" s="78"/>
      <c r="Q809" s="371" t="str">
        <f t="shared" si="51"/>
        <v/>
      </c>
      <c r="R809" s="102" t="str">
        <f t="shared" si="54"/>
        <v/>
      </c>
      <c r="S809" s="254" t="str">
        <f t="shared" si="52"/>
        <v/>
      </c>
      <c r="T809" s="83"/>
      <c r="U809" s="254" t="str">
        <f t="shared" si="53"/>
        <v/>
      </c>
      <c r="V809" s="255"/>
      <c r="W809" s="78"/>
      <c r="X809" s="78"/>
      <c r="Y809" s="391"/>
      <c r="Z809" s="369"/>
      <c r="AA809" s="90"/>
    </row>
    <row r="810" spans="4:27" ht="20.100000000000001" customHeight="1" x14ac:dyDescent="0.2">
      <c r="D810" s="392"/>
      <c r="E810" s="84"/>
      <c r="F810" s="393"/>
      <c r="G810" s="370"/>
      <c r="H810" s="79"/>
      <c r="I810" s="107"/>
      <c r="J810" s="80"/>
      <c r="K810" s="81"/>
      <c r="L810" s="394"/>
      <c r="M810" s="78"/>
      <c r="N810" s="78"/>
      <c r="O810" s="78"/>
      <c r="P810" s="78"/>
      <c r="Q810" s="371" t="str">
        <f t="shared" si="51"/>
        <v/>
      </c>
      <c r="R810" s="102" t="str">
        <f t="shared" si="54"/>
        <v/>
      </c>
      <c r="S810" s="254" t="str">
        <f t="shared" si="52"/>
        <v/>
      </c>
      <c r="T810" s="83"/>
      <c r="U810" s="254" t="str">
        <f t="shared" si="53"/>
        <v/>
      </c>
      <c r="V810" s="255"/>
      <c r="W810" s="78"/>
      <c r="X810" s="78"/>
      <c r="Y810" s="391"/>
      <c r="Z810" s="369"/>
      <c r="AA810" s="90"/>
    </row>
    <row r="811" spans="4:27" ht="20.100000000000001" customHeight="1" x14ac:dyDescent="0.2">
      <c r="D811" s="392"/>
      <c r="E811" s="84"/>
      <c r="F811" s="393"/>
      <c r="G811" s="370"/>
      <c r="H811" s="79"/>
      <c r="I811" s="107"/>
      <c r="J811" s="80"/>
      <c r="K811" s="81"/>
      <c r="L811" s="394"/>
      <c r="M811" s="78"/>
      <c r="N811" s="78"/>
      <c r="O811" s="78"/>
      <c r="P811" s="78"/>
      <c r="Q811" s="371" t="str">
        <f t="shared" si="51"/>
        <v/>
      </c>
      <c r="R811" s="102" t="str">
        <f t="shared" si="54"/>
        <v/>
      </c>
      <c r="S811" s="254" t="str">
        <f t="shared" si="52"/>
        <v/>
      </c>
      <c r="T811" s="83"/>
      <c r="U811" s="254" t="str">
        <f t="shared" si="53"/>
        <v/>
      </c>
      <c r="V811" s="255"/>
      <c r="W811" s="78"/>
      <c r="X811" s="78"/>
      <c r="Y811" s="391"/>
      <c r="Z811" s="369"/>
      <c r="AA811" s="90"/>
    </row>
    <row r="812" spans="4:27" ht="20.100000000000001" customHeight="1" x14ac:dyDescent="0.2">
      <c r="D812" s="392"/>
      <c r="E812" s="84"/>
      <c r="F812" s="393"/>
      <c r="G812" s="370"/>
      <c r="H812" s="79"/>
      <c r="I812" s="107"/>
      <c r="J812" s="80"/>
      <c r="K812" s="81"/>
      <c r="L812" s="394"/>
      <c r="M812" s="78"/>
      <c r="N812" s="78"/>
      <c r="O812" s="78"/>
      <c r="P812" s="78"/>
      <c r="Q812" s="371" t="str">
        <f t="shared" si="51"/>
        <v/>
      </c>
      <c r="R812" s="102" t="str">
        <f t="shared" si="54"/>
        <v/>
      </c>
      <c r="S812" s="254" t="str">
        <f t="shared" si="52"/>
        <v/>
      </c>
      <c r="T812" s="83"/>
      <c r="U812" s="254" t="str">
        <f t="shared" si="53"/>
        <v/>
      </c>
      <c r="V812" s="255"/>
      <c r="W812" s="78"/>
      <c r="X812" s="78"/>
      <c r="Y812" s="391"/>
      <c r="Z812" s="369"/>
      <c r="AA812" s="90"/>
    </row>
    <row r="813" spans="4:27" ht="20.100000000000001" customHeight="1" x14ac:dyDescent="0.2">
      <c r="D813" s="392"/>
      <c r="E813" s="84"/>
      <c r="F813" s="393"/>
      <c r="G813" s="370"/>
      <c r="H813" s="79"/>
      <c r="I813" s="107"/>
      <c r="J813" s="80"/>
      <c r="K813" s="81"/>
      <c r="L813" s="394"/>
      <c r="M813" s="78"/>
      <c r="N813" s="78"/>
      <c r="O813" s="78"/>
      <c r="P813" s="78"/>
      <c r="Q813" s="371" t="str">
        <f t="shared" si="51"/>
        <v/>
      </c>
      <c r="R813" s="102" t="str">
        <f t="shared" si="54"/>
        <v/>
      </c>
      <c r="S813" s="254" t="str">
        <f t="shared" si="52"/>
        <v/>
      </c>
      <c r="T813" s="83"/>
      <c r="U813" s="254" t="str">
        <f t="shared" si="53"/>
        <v/>
      </c>
      <c r="V813" s="255"/>
      <c r="W813" s="78"/>
      <c r="X813" s="78"/>
      <c r="Y813" s="391"/>
      <c r="Z813" s="369"/>
      <c r="AA813" s="90"/>
    </row>
    <row r="814" spans="4:27" ht="20.100000000000001" customHeight="1" x14ac:dyDescent="0.2">
      <c r="D814" s="392"/>
      <c r="E814" s="84"/>
      <c r="F814" s="393"/>
      <c r="G814" s="370"/>
      <c r="H814" s="79"/>
      <c r="I814" s="107"/>
      <c r="J814" s="80"/>
      <c r="K814" s="81"/>
      <c r="L814" s="394"/>
      <c r="M814" s="78"/>
      <c r="N814" s="78"/>
      <c r="O814" s="78"/>
      <c r="P814" s="78"/>
      <c r="Q814" s="371" t="str">
        <f t="shared" si="51"/>
        <v/>
      </c>
      <c r="R814" s="102" t="str">
        <f t="shared" si="54"/>
        <v/>
      </c>
      <c r="S814" s="254" t="str">
        <f t="shared" si="52"/>
        <v/>
      </c>
      <c r="T814" s="83"/>
      <c r="U814" s="254" t="str">
        <f t="shared" si="53"/>
        <v/>
      </c>
      <c r="V814" s="255"/>
      <c r="W814" s="78"/>
      <c r="X814" s="78"/>
      <c r="Y814" s="391"/>
      <c r="Z814" s="369"/>
      <c r="AA814" s="90"/>
    </row>
    <row r="815" spans="4:27" ht="20.100000000000001" customHeight="1" x14ac:dyDescent="0.2">
      <c r="D815" s="392"/>
      <c r="E815" s="84"/>
      <c r="F815" s="393"/>
      <c r="G815" s="370"/>
      <c r="H815" s="79"/>
      <c r="I815" s="107"/>
      <c r="J815" s="80"/>
      <c r="K815" s="81"/>
      <c r="L815" s="394"/>
      <c r="M815" s="78"/>
      <c r="N815" s="78"/>
      <c r="O815" s="78"/>
      <c r="P815" s="78"/>
      <c r="Q815" s="371" t="str">
        <f t="shared" si="51"/>
        <v/>
      </c>
      <c r="R815" s="102" t="str">
        <f t="shared" si="54"/>
        <v/>
      </c>
      <c r="S815" s="254" t="str">
        <f t="shared" si="52"/>
        <v/>
      </c>
      <c r="T815" s="83"/>
      <c r="U815" s="254" t="str">
        <f t="shared" si="53"/>
        <v/>
      </c>
      <c r="V815" s="255"/>
      <c r="W815" s="78"/>
      <c r="X815" s="78"/>
      <c r="Y815" s="391"/>
      <c r="Z815" s="369"/>
      <c r="AA815" s="90"/>
    </row>
    <row r="816" spans="4:27" ht="20.100000000000001" customHeight="1" x14ac:dyDescent="0.2">
      <c r="D816" s="392"/>
      <c r="E816" s="84"/>
      <c r="F816" s="393"/>
      <c r="G816" s="370"/>
      <c r="H816" s="79"/>
      <c r="I816" s="107"/>
      <c r="J816" s="80"/>
      <c r="K816" s="81"/>
      <c r="L816" s="394"/>
      <c r="M816" s="78"/>
      <c r="N816" s="78"/>
      <c r="O816" s="78"/>
      <c r="P816" s="78"/>
      <c r="Q816" s="371" t="str">
        <f t="shared" si="51"/>
        <v/>
      </c>
      <c r="R816" s="102" t="str">
        <f t="shared" si="54"/>
        <v/>
      </c>
      <c r="S816" s="254" t="str">
        <f t="shared" si="52"/>
        <v/>
      </c>
      <c r="T816" s="83"/>
      <c r="U816" s="254" t="str">
        <f t="shared" si="53"/>
        <v/>
      </c>
      <c r="V816" s="255"/>
      <c r="W816" s="78"/>
      <c r="X816" s="78"/>
      <c r="Y816" s="391"/>
      <c r="Z816" s="369"/>
      <c r="AA816" s="90"/>
    </row>
    <row r="817" spans="4:27" ht="20.100000000000001" customHeight="1" x14ac:dyDescent="0.2">
      <c r="D817" s="392"/>
      <c r="E817" s="84"/>
      <c r="F817" s="393"/>
      <c r="G817" s="370"/>
      <c r="H817" s="79"/>
      <c r="I817" s="107"/>
      <c r="J817" s="80"/>
      <c r="K817" s="81"/>
      <c r="L817" s="394"/>
      <c r="M817" s="78"/>
      <c r="N817" s="78"/>
      <c r="O817" s="78"/>
      <c r="P817" s="78"/>
      <c r="Q817" s="371" t="str">
        <f t="shared" si="51"/>
        <v/>
      </c>
      <c r="R817" s="102" t="str">
        <f t="shared" si="54"/>
        <v/>
      </c>
      <c r="S817" s="254" t="str">
        <f t="shared" si="52"/>
        <v/>
      </c>
      <c r="T817" s="83"/>
      <c r="U817" s="254" t="str">
        <f t="shared" si="53"/>
        <v/>
      </c>
      <c r="V817" s="255"/>
      <c r="W817" s="78"/>
      <c r="X817" s="78"/>
      <c r="Y817" s="391"/>
      <c r="Z817" s="369"/>
      <c r="AA817" s="90"/>
    </row>
    <row r="818" spans="4:27" ht="20.100000000000001" customHeight="1" x14ac:dyDescent="0.2">
      <c r="D818" s="392"/>
      <c r="E818" s="84"/>
      <c r="F818" s="393"/>
      <c r="G818" s="370"/>
      <c r="H818" s="79"/>
      <c r="I818" s="107"/>
      <c r="J818" s="80"/>
      <c r="K818" s="81"/>
      <c r="L818" s="394"/>
      <c r="M818" s="78"/>
      <c r="N818" s="78"/>
      <c r="O818" s="78"/>
      <c r="P818" s="78"/>
      <c r="Q818" s="371" t="str">
        <f t="shared" si="51"/>
        <v/>
      </c>
      <c r="R818" s="102" t="str">
        <f t="shared" si="54"/>
        <v/>
      </c>
      <c r="S818" s="254" t="str">
        <f t="shared" si="52"/>
        <v/>
      </c>
      <c r="T818" s="83"/>
      <c r="U818" s="254" t="str">
        <f t="shared" si="53"/>
        <v/>
      </c>
      <c r="V818" s="255"/>
      <c r="W818" s="78"/>
      <c r="X818" s="78"/>
      <c r="Y818" s="391"/>
      <c r="Z818" s="369"/>
      <c r="AA818" s="90"/>
    </row>
    <row r="819" spans="4:27" ht="20.100000000000001" customHeight="1" x14ac:dyDescent="0.2">
      <c r="D819" s="392"/>
      <c r="E819" s="84"/>
      <c r="F819" s="393"/>
      <c r="G819" s="370"/>
      <c r="H819" s="79"/>
      <c r="I819" s="107"/>
      <c r="J819" s="80"/>
      <c r="K819" s="81"/>
      <c r="L819" s="394"/>
      <c r="M819" s="78"/>
      <c r="N819" s="78"/>
      <c r="O819" s="78"/>
      <c r="P819" s="78"/>
      <c r="Q819" s="371" t="str">
        <f t="shared" si="51"/>
        <v/>
      </c>
      <c r="R819" s="102" t="str">
        <f t="shared" si="54"/>
        <v/>
      </c>
      <c r="S819" s="254" t="str">
        <f t="shared" si="52"/>
        <v/>
      </c>
      <c r="T819" s="83"/>
      <c r="U819" s="254" t="str">
        <f t="shared" si="53"/>
        <v/>
      </c>
      <c r="V819" s="255"/>
      <c r="W819" s="78"/>
      <c r="X819" s="78"/>
      <c r="Y819" s="391"/>
      <c r="Z819" s="369"/>
      <c r="AA819" s="90"/>
    </row>
    <row r="820" spans="4:27" ht="20.100000000000001" customHeight="1" x14ac:dyDescent="0.2">
      <c r="D820" s="392"/>
      <c r="E820" s="84"/>
      <c r="F820" s="393"/>
      <c r="G820" s="370"/>
      <c r="H820" s="79"/>
      <c r="I820" s="107"/>
      <c r="J820" s="80"/>
      <c r="K820" s="81"/>
      <c r="L820" s="394"/>
      <c r="M820" s="78"/>
      <c r="N820" s="78"/>
      <c r="O820" s="78"/>
      <c r="P820" s="78"/>
      <c r="Q820" s="371" t="str">
        <f t="shared" si="51"/>
        <v/>
      </c>
      <c r="R820" s="102" t="str">
        <f t="shared" si="54"/>
        <v/>
      </c>
      <c r="S820" s="254" t="str">
        <f t="shared" si="52"/>
        <v/>
      </c>
      <c r="T820" s="83"/>
      <c r="U820" s="254" t="str">
        <f t="shared" si="53"/>
        <v/>
      </c>
      <c r="V820" s="255"/>
      <c r="W820" s="78"/>
      <c r="X820" s="78"/>
      <c r="Y820" s="391"/>
      <c r="Z820" s="369"/>
      <c r="AA820" s="90"/>
    </row>
    <row r="821" spans="4:27" ht="20.100000000000001" customHeight="1" x14ac:dyDescent="0.2">
      <c r="D821" s="392"/>
      <c r="E821" s="84"/>
      <c r="F821" s="393"/>
      <c r="G821" s="370"/>
      <c r="H821" s="79"/>
      <c r="I821" s="107"/>
      <c r="J821" s="80"/>
      <c r="K821" s="81"/>
      <c r="L821" s="394"/>
      <c r="M821" s="78"/>
      <c r="N821" s="78"/>
      <c r="O821" s="78"/>
      <c r="P821" s="78"/>
      <c r="Q821" s="371" t="str">
        <f t="shared" si="51"/>
        <v/>
      </c>
      <c r="R821" s="102" t="str">
        <f t="shared" si="54"/>
        <v/>
      </c>
      <c r="S821" s="254" t="str">
        <f t="shared" si="52"/>
        <v/>
      </c>
      <c r="T821" s="83"/>
      <c r="U821" s="254" t="str">
        <f t="shared" si="53"/>
        <v/>
      </c>
      <c r="V821" s="255"/>
      <c r="W821" s="78"/>
      <c r="X821" s="78"/>
      <c r="Y821" s="391"/>
      <c r="Z821" s="369"/>
      <c r="AA821" s="90"/>
    </row>
    <row r="822" spans="4:27" ht="20.100000000000001" customHeight="1" x14ac:dyDescent="0.2">
      <c r="D822" s="392"/>
      <c r="E822" s="84"/>
      <c r="F822" s="393"/>
      <c r="G822" s="370"/>
      <c r="H822" s="79"/>
      <c r="I822" s="107"/>
      <c r="J822" s="80"/>
      <c r="K822" s="81"/>
      <c r="L822" s="394"/>
      <c r="M822" s="78"/>
      <c r="N822" s="78"/>
      <c r="O822" s="78"/>
      <c r="P822" s="78"/>
      <c r="Q822" s="371" t="str">
        <f t="shared" si="51"/>
        <v/>
      </c>
      <c r="R822" s="102" t="str">
        <f t="shared" si="54"/>
        <v/>
      </c>
      <c r="S822" s="254" t="str">
        <f t="shared" si="52"/>
        <v/>
      </c>
      <c r="T822" s="83"/>
      <c r="U822" s="254" t="str">
        <f t="shared" si="53"/>
        <v/>
      </c>
      <c r="V822" s="255"/>
      <c r="W822" s="78"/>
      <c r="X822" s="78"/>
      <c r="Y822" s="391"/>
      <c r="Z822" s="369"/>
      <c r="AA822" s="90"/>
    </row>
    <row r="823" spans="4:27" ht="20.100000000000001" customHeight="1" x14ac:dyDescent="0.2">
      <c r="D823" s="392"/>
      <c r="E823" s="84"/>
      <c r="F823" s="393"/>
      <c r="G823" s="370"/>
      <c r="H823" s="79"/>
      <c r="I823" s="107"/>
      <c r="J823" s="80"/>
      <c r="K823" s="81"/>
      <c r="L823" s="394"/>
      <c r="M823" s="78"/>
      <c r="N823" s="78"/>
      <c r="O823" s="78"/>
      <c r="P823" s="78"/>
      <c r="Q823" s="371" t="str">
        <f t="shared" si="51"/>
        <v/>
      </c>
      <c r="R823" s="102" t="str">
        <f t="shared" si="54"/>
        <v/>
      </c>
      <c r="S823" s="254" t="str">
        <f t="shared" si="52"/>
        <v/>
      </c>
      <c r="T823" s="83"/>
      <c r="U823" s="254" t="str">
        <f t="shared" si="53"/>
        <v/>
      </c>
      <c r="V823" s="255"/>
      <c r="W823" s="78"/>
      <c r="X823" s="78"/>
      <c r="Y823" s="391"/>
      <c r="Z823" s="369"/>
      <c r="AA823" s="90"/>
    </row>
    <row r="824" spans="4:27" ht="20.100000000000001" customHeight="1" x14ac:dyDescent="0.2">
      <c r="D824" s="392"/>
      <c r="E824" s="84"/>
      <c r="F824" s="393"/>
      <c r="G824" s="370"/>
      <c r="H824" s="79"/>
      <c r="I824" s="107"/>
      <c r="J824" s="80"/>
      <c r="K824" s="81"/>
      <c r="L824" s="394"/>
      <c r="M824" s="78"/>
      <c r="N824" s="78"/>
      <c r="O824" s="78"/>
      <c r="P824" s="78"/>
      <c r="Q824" s="371" t="str">
        <f t="shared" si="51"/>
        <v/>
      </c>
      <c r="R824" s="102" t="str">
        <f t="shared" si="54"/>
        <v/>
      </c>
      <c r="S824" s="254" t="str">
        <f t="shared" si="52"/>
        <v/>
      </c>
      <c r="T824" s="83"/>
      <c r="U824" s="254" t="str">
        <f t="shared" si="53"/>
        <v/>
      </c>
      <c r="V824" s="255"/>
      <c r="W824" s="78"/>
      <c r="X824" s="78"/>
      <c r="Y824" s="391"/>
      <c r="Z824" s="369"/>
      <c r="AA824" s="90"/>
    </row>
    <row r="825" spans="4:27" ht="20.100000000000001" customHeight="1" x14ac:dyDescent="0.2">
      <c r="D825" s="392"/>
      <c r="E825" s="84"/>
      <c r="F825" s="393"/>
      <c r="G825" s="370"/>
      <c r="H825" s="79"/>
      <c r="I825" s="107"/>
      <c r="J825" s="80"/>
      <c r="K825" s="81"/>
      <c r="L825" s="394"/>
      <c r="M825" s="78"/>
      <c r="N825" s="78"/>
      <c r="O825" s="78"/>
      <c r="P825" s="78"/>
      <c r="Q825" s="371" t="str">
        <f t="shared" si="51"/>
        <v/>
      </c>
      <c r="R825" s="102" t="str">
        <f t="shared" si="54"/>
        <v/>
      </c>
      <c r="S825" s="254" t="str">
        <f t="shared" si="52"/>
        <v/>
      </c>
      <c r="T825" s="83"/>
      <c r="U825" s="254" t="str">
        <f t="shared" si="53"/>
        <v/>
      </c>
      <c r="V825" s="255"/>
      <c r="W825" s="78"/>
      <c r="X825" s="78"/>
      <c r="Y825" s="391"/>
      <c r="Z825" s="369"/>
      <c r="AA825" s="90"/>
    </row>
    <row r="826" spans="4:27" ht="20.100000000000001" customHeight="1" x14ac:dyDescent="0.2">
      <c r="D826" s="392"/>
      <c r="E826" s="84"/>
      <c r="F826" s="393"/>
      <c r="G826" s="370"/>
      <c r="H826" s="79"/>
      <c r="I826" s="107"/>
      <c r="J826" s="80"/>
      <c r="K826" s="81"/>
      <c r="L826" s="394"/>
      <c r="M826" s="78"/>
      <c r="N826" s="78"/>
      <c r="O826" s="78"/>
      <c r="P826" s="78"/>
      <c r="Q826" s="371" t="str">
        <f t="shared" si="51"/>
        <v/>
      </c>
      <c r="R826" s="102" t="str">
        <f t="shared" si="54"/>
        <v/>
      </c>
      <c r="S826" s="254" t="str">
        <f t="shared" si="52"/>
        <v/>
      </c>
      <c r="T826" s="83"/>
      <c r="U826" s="254" t="str">
        <f t="shared" si="53"/>
        <v/>
      </c>
      <c r="V826" s="255"/>
      <c r="W826" s="78"/>
      <c r="X826" s="78"/>
      <c r="Y826" s="391"/>
      <c r="Z826" s="369"/>
      <c r="AA826" s="90"/>
    </row>
    <row r="827" spans="4:27" ht="20.100000000000001" customHeight="1" x14ac:dyDescent="0.2">
      <c r="D827" s="392"/>
      <c r="E827" s="84"/>
      <c r="F827" s="393"/>
      <c r="G827" s="370"/>
      <c r="H827" s="79"/>
      <c r="I827" s="107"/>
      <c r="J827" s="80"/>
      <c r="K827" s="81"/>
      <c r="L827" s="394"/>
      <c r="M827" s="78"/>
      <c r="N827" s="78"/>
      <c r="O827" s="78"/>
      <c r="P827" s="78"/>
      <c r="Q827" s="371" t="str">
        <f t="shared" si="51"/>
        <v/>
      </c>
      <c r="R827" s="102" t="str">
        <f t="shared" si="54"/>
        <v/>
      </c>
      <c r="S827" s="254" t="str">
        <f t="shared" si="52"/>
        <v/>
      </c>
      <c r="T827" s="83"/>
      <c r="U827" s="254" t="str">
        <f t="shared" si="53"/>
        <v/>
      </c>
      <c r="V827" s="255"/>
      <c r="W827" s="78"/>
      <c r="X827" s="78"/>
      <c r="Y827" s="391"/>
      <c r="Z827" s="369"/>
      <c r="AA827" s="90"/>
    </row>
    <row r="828" spans="4:27" ht="20.100000000000001" customHeight="1" x14ac:dyDescent="0.2">
      <c r="D828" s="392"/>
      <c r="E828" s="84"/>
      <c r="F828" s="393"/>
      <c r="G828" s="370"/>
      <c r="H828" s="79"/>
      <c r="I828" s="107"/>
      <c r="J828" s="80"/>
      <c r="K828" s="81"/>
      <c r="L828" s="394"/>
      <c r="M828" s="78"/>
      <c r="N828" s="78"/>
      <c r="O828" s="78"/>
      <c r="P828" s="78"/>
      <c r="Q828" s="371" t="str">
        <f t="shared" si="51"/>
        <v/>
      </c>
      <c r="R828" s="102" t="str">
        <f t="shared" si="54"/>
        <v/>
      </c>
      <c r="S828" s="254" t="str">
        <f t="shared" si="52"/>
        <v/>
      </c>
      <c r="T828" s="83"/>
      <c r="U828" s="254" t="str">
        <f t="shared" si="53"/>
        <v/>
      </c>
      <c r="V828" s="255"/>
      <c r="W828" s="78"/>
      <c r="X828" s="78"/>
      <c r="Y828" s="391"/>
      <c r="Z828" s="369"/>
      <c r="AA828" s="90"/>
    </row>
    <row r="829" spans="4:27" ht="20.100000000000001" customHeight="1" x14ac:dyDescent="0.2">
      <c r="D829" s="392"/>
      <c r="E829" s="84"/>
      <c r="F829" s="393"/>
      <c r="G829" s="370"/>
      <c r="H829" s="79"/>
      <c r="I829" s="107"/>
      <c r="J829" s="80"/>
      <c r="K829" s="81"/>
      <c r="L829" s="394"/>
      <c r="M829" s="78"/>
      <c r="N829" s="78"/>
      <c r="O829" s="78"/>
      <c r="P829" s="78"/>
      <c r="Q829" s="371" t="str">
        <f t="shared" si="51"/>
        <v/>
      </c>
      <c r="R829" s="102" t="str">
        <f t="shared" si="54"/>
        <v/>
      </c>
      <c r="S829" s="254" t="str">
        <f t="shared" si="52"/>
        <v/>
      </c>
      <c r="T829" s="83"/>
      <c r="U829" s="254" t="str">
        <f t="shared" si="53"/>
        <v/>
      </c>
      <c r="V829" s="255"/>
      <c r="W829" s="78"/>
      <c r="X829" s="78"/>
      <c r="Y829" s="391"/>
      <c r="Z829" s="369"/>
      <c r="AA829" s="90"/>
    </row>
    <row r="830" spans="4:27" ht="20.100000000000001" customHeight="1" x14ac:dyDescent="0.2">
      <c r="D830" s="392"/>
      <c r="E830" s="84"/>
      <c r="F830" s="393"/>
      <c r="G830" s="370"/>
      <c r="H830" s="79"/>
      <c r="I830" s="107"/>
      <c r="J830" s="80"/>
      <c r="K830" s="81"/>
      <c r="L830" s="394"/>
      <c r="M830" s="78"/>
      <c r="N830" s="78"/>
      <c r="O830" s="78"/>
      <c r="P830" s="78"/>
      <c r="Q830" s="371" t="str">
        <f t="shared" si="51"/>
        <v/>
      </c>
      <c r="R830" s="102" t="str">
        <f t="shared" si="54"/>
        <v/>
      </c>
      <c r="S830" s="254" t="str">
        <f t="shared" si="52"/>
        <v/>
      </c>
      <c r="T830" s="83"/>
      <c r="U830" s="254" t="str">
        <f t="shared" si="53"/>
        <v/>
      </c>
      <c r="V830" s="255"/>
      <c r="W830" s="78"/>
      <c r="X830" s="78"/>
      <c r="Y830" s="391"/>
      <c r="Z830" s="369"/>
      <c r="AA830" s="90"/>
    </row>
    <row r="831" spans="4:27" ht="20.100000000000001" customHeight="1" x14ac:dyDescent="0.2">
      <c r="D831" s="392"/>
      <c r="E831" s="84"/>
      <c r="F831" s="393"/>
      <c r="G831" s="370"/>
      <c r="H831" s="79"/>
      <c r="I831" s="107"/>
      <c r="J831" s="80"/>
      <c r="K831" s="81"/>
      <c r="L831" s="394"/>
      <c r="M831" s="78"/>
      <c r="N831" s="78"/>
      <c r="O831" s="78"/>
      <c r="P831" s="78"/>
      <c r="Q831" s="371" t="str">
        <f t="shared" si="51"/>
        <v/>
      </c>
      <c r="R831" s="102" t="str">
        <f t="shared" si="54"/>
        <v/>
      </c>
      <c r="S831" s="254" t="str">
        <f t="shared" si="52"/>
        <v/>
      </c>
      <c r="T831" s="83"/>
      <c r="U831" s="254" t="str">
        <f t="shared" si="53"/>
        <v/>
      </c>
      <c r="V831" s="255"/>
      <c r="W831" s="78"/>
      <c r="X831" s="78"/>
      <c r="Y831" s="391"/>
      <c r="Z831" s="369"/>
      <c r="AA831" s="90"/>
    </row>
    <row r="832" spans="4:27" ht="20.100000000000001" customHeight="1" x14ac:dyDescent="0.2">
      <c r="D832" s="392"/>
      <c r="E832" s="84"/>
      <c r="F832" s="393"/>
      <c r="G832" s="370"/>
      <c r="H832" s="79"/>
      <c r="I832" s="107"/>
      <c r="J832" s="80"/>
      <c r="K832" s="81"/>
      <c r="L832" s="394"/>
      <c r="M832" s="78"/>
      <c r="N832" s="78"/>
      <c r="O832" s="78"/>
      <c r="P832" s="78"/>
      <c r="Q832" s="371" t="str">
        <f t="shared" si="51"/>
        <v/>
      </c>
      <c r="R832" s="102" t="str">
        <f t="shared" si="54"/>
        <v/>
      </c>
      <c r="S832" s="254" t="str">
        <f t="shared" si="52"/>
        <v/>
      </c>
      <c r="T832" s="83"/>
      <c r="U832" s="254" t="str">
        <f t="shared" si="53"/>
        <v/>
      </c>
      <c r="V832" s="255"/>
      <c r="W832" s="78"/>
      <c r="X832" s="78"/>
      <c r="Y832" s="391"/>
      <c r="Z832" s="369"/>
      <c r="AA832" s="90"/>
    </row>
    <row r="833" spans="4:27" ht="20.100000000000001" customHeight="1" x14ac:dyDescent="0.2">
      <c r="D833" s="392"/>
      <c r="E833" s="84"/>
      <c r="F833" s="393"/>
      <c r="G833" s="370"/>
      <c r="H833" s="79"/>
      <c r="I833" s="107"/>
      <c r="J833" s="80"/>
      <c r="K833" s="81"/>
      <c r="L833" s="394"/>
      <c r="M833" s="78"/>
      <c r="N833" s="78"/>
      <c r="O833" s="78"/>
      <c r="P833" s="78"/>
      <c r="Q833" s="371" t="str">
        <f t="shared" si="51"/>
        <v/>
      </c>
      <c r="R833" s="102" t="str">
        <f t="shared" si="54"/>
        <v/>
      </c>
      <c r="S833" s="254" t="str">
        <f t="shared" si="52"/>
        <v/>
      </c>
      <c r="T833" s="83"/>
      <c r="U833" s="254" t="str">
        <f t="shared" si="53"/>
        <v/>
      </c>
      <c r="V833" s="255"/>
      <c r="W833" s="78"/>
      <c r="X833" s="78"/>
      <c r="Y833" s="391"/>
      <c r="Z833" s="369"/>
      <c r="AA833" s="90"/>
    </row>
    <row r="834" spans="4:27" ht="20.100000000000001" customHeight="1" x14ac:dyDescent="0.2">
      <c r="D834" s="392"/>
      <c r="E834" s="84"/>
      <c r="F834" s="393"/>
      <c r="G834" s="370"/>
      <c r="H834" s="79"/>
      <c r="I834" s="107"/>
      <c r="J834" s="80"/>
      <c r="K834" s="81"/>
      <c r="L834" s="394"/>
      <c r="M834" s="78"/>
      <c r="N834" s="78"/>
      <c r="O834" s="78"/>
      <c r="P834" s="78"/>
      <c r="Q834" s="371" t="str">
        <f t="shared" si="51"/>
        <v/>
      </c>
      <c r="R834" s="102" t="str">
        <f t="shared" si="54"/>
        <v/>
      </c>
      <c r="S834" s="254" t="str">
        <f t="shared" si="52"/>
        <v/>
      </c>
      <c r="T834" s="83"/>
      <c r="U834" s="254" t="str">
        <f t="shared" si="53"/>
        <v/>
      </c>
      <c r="V834" s="255"/>
      <c r="W834" s="78"/>
      <c r="X834" s="78"/>
      <c r="Y834" s="391"/>
      <c r="Z834" s="369"/>
      <c r="AA834" s="90"/>
    </row>
    <row r="835" spans="4:27" ht="20.100000000000001" customHeight="1" x14ac:dyDescent="0.2">
      <c r="D835" s="392"/>
      <c r="E835" s="84"/>
      <c r="F835" s="393"/>
      <c r="G835" s="370"/>
      <c r="H835" s="79"/>
      <c r="I835" s="107"/>
      <c r="J835" s="80"/>
      <c r="K835" s="81"/>
      <c r="L835" s="394"/>
      <c r="M835" s="78"/>
      <c r="N835" s="78"/>
      <c r="O835" s="78"/>
      <c r="P835" s="78"/>
      <c r="Q835" s="371" t="str">
        <f t="shared" si="51"/>
        <v/>
      </c>
      <c r="R835" s="102" t="str">
        <f t="shared" si="54"/>
        <v/>
      </c>
      <c r="S835" s="254" t="str">
        <f t="shared" si="52"/>
        <v/>
      </c>
      <c r="T835" s="83"/>
      <c r="U835" s="254" t="str">
        <f t="shared" si="53"/>
        <v/>
      </c>
      <c r="V835" s="255"/>
      <c r="W835" s="78"/>
      <c r="X835" s="78"/>
      <c r="Y835" s="391"/>
      <c r="Z835" s="369"/>
      <c r="AA835" s="90"/>
    </row>
    <row r="836" spans="4:27" ht="20.100000000000001" customHeight="1" x14ac:dyDescent="0.2">
      <c r="D836" s="392"/>
      <c r="E836" s="84"/>
      <c r="F836" s="393"/>
      <c r="G836" s="370"/>
      <c r="H836" s="79"/>
      <c r="I836" s="107"/>
      <c r="J836" s="80"/>
      <c r="K836" s="81"/>
      <c r="L836" s="394"/>
      <c r="M836" s="78"/>
      <c r="N836" s="78"/>
      <c r="O836" s="78"/>
      <c r="P836" s="78"/>
      <c r="Q836" s="371" t="str">
        <f t="shared" si="51"/>
        <v/>
      </c>
      <c r="R836" s="102" t="str">
        <f t="shared" si="54"/>
        <v/>
      </c>
      <c r="S836" s="254" t="str">
        <f t="shared" si="52"/>
        <v/>
      </c>
      <c r="T836" s="83"/>
      <c r="U836" s="254" t="str">
        <f t="shared" si="53"/>
        <v/>
      </c>
      <c r="V836" s="255"/>
      <c r="W836" s="78"/>
      <c r="X836" s="78"/>
      <c r="Y836" s="391"/>
      <c r="Z836" s="369"/>
      <c r="AA836" s="90"/>
    </row>
    <row r="837" spans="4:27" ht="20.100000000000001" customHeight="1" x14ac:dyDescent="0.2">
      <c r="D837" s="392"/>
      <c r="E837" s="84"/>
      <c r="F837" s="393"/>
      <c r="G837" s="370"/>
      <c r="H837" s="79"/>
      <c r="I837" s="107"/>
      <c r="J837" s="80"/>
      <c r="K837" s="81"/>
      <c r="L837" s="394"/>
      <c r="M837" s="78"/>
      <c r="N837" s="78"/>
      <c r="O837" s="78"/>
      <c r="P837" s="78"/>
      <c r="Q837" s="371" t="str">
        <f t="shared" si="51"/>
        <v/>
      </c>
      <c r="R837" s="102" t="str">
        <f t="shared" si="54"/>
        <v/>
      </c>
      <c r="S837" s="254" t="str">
        <f t="shared" si="52"/>
        <v/>
      </c>
      <c r="T837" s="83"/>
      <c r="U837" s="254" t="str">
        <f t="shared" si="53"/>
        <v/>
      </c>
      <c r="V837" s="255"/>
      <c r="W837" s="78"/>
      <c r="X837" s="78"/>
      <c r="Y837" s="391"/>
      <c r="Z837" s="369"/>
      <c r="AA837" s="90"/>
    </row>
    <row r="838" spans="4:27" ht="20.100000000000001" customHeight="1" x14ac:dyDescent="0.2">
      <c r="D838" s="392"/>
      <c r="E838" s="84"/>
      <c r="F838" s="393"/>
      <c r="G838" s="370"/>
      <c r="H838" s="79"/>
      <c r="I838" s="107"/>
      <c r="J838" s="80"/>
      <c r="K838" s="81"/>
      <c r="L838" s="394"/>
      <c r="M838" s="78"/>
      <c r="N838" s="78"/>
      <c r="O838" s="78"/>
      <c r="P838" s="78"/>
      <c r="Q838" s="371" t="str">
        <f t="shared" si="51"/>
        <v/>
      </c>
      <c r="R838" s="102" t="str">
        <f t="shared" si="54"/>
        <v/>
      </c>
      <c r="S838" s="254" t="str">
        <f t="shared" si="52"/>
        <v/>
      </c>
      <c r="T838" s="83"/>
      <c r="U838" s="254" t="str">
        <f t="shared" si="53"/>
        <v/>
      </c>
      <c r="V838" s="255"/>
      <c r="W838" s="78"/>
      <c r="X838" s="78"/>
      <c r="Y838" s="391"/>
      <c r="Z838" s="369"/>
      <c r="AA838" s="90"/>
    </row>
    <row r="839" spans="4:27" ht="20.100000000000001" customHeight="1" x14ac:dyDescent="0.2">
      <c r="D839" s="392"/>
      <c r="E839" s="84"/>
      <c r="F839" s="393"/>
      <c r="G839" s="370"/>
      <c r="H839" s="79"/>
      <c r="I839" s="107"/>
      <c r="J839" s="80"/>
      <c r="K839" s="81"/>
      <c r="L839" s="394"/>
      <c r="M839" s="78"/>
      <c r="N839" s="78"/>
      <c r="O839" s="78"/>
      <c r="P839" s="78"/>
      <c r="Q839" s="371" t="str">
        <f t="shared" si="51"/>
        <v/>
      </c>
      <c r="R839" s="102" t="str">
        <f t="shared" si="54"/>
        <v/>
      </c>
      <c r="S839" s="254" t="str">
        <f t="shared" si="52"/>
        <v/>
      </c>
      <c r="T839" s="83"/>
      <c r="U839" s="254" t="str">
        <f t="shared" si="53"/>
        <v/>
      </c>
      <c r="V839" s="255"/>
      <c r="W839" s="78"/>
      <c r="X839" s="78"/>
      <c r="Y839" s="391"/>
      <c r="Z839" s="369"/>
      <c r="AA839" s="90"/>
    </row>
    <row r="840" spans="4:27" ht="20.100000000000001" customHeight="1" x14ac:dyDescent="0.2">
      <c r="D840" s="392"/>
      <c r="E840" s="84"/>
      <c r="F840" s="393"/>
      <c r="G840" s="370"/>
      <c r="H840" s="79"/>
      <c r="I840" s="107"/>
      <c r="J840" s="80"/>
      <c r="K840" s="81"/>
      <c r="L840" s="394"/>
      <c r="M840" s="78"/>
      <c r="N840" s="78"/>
      <c r="O840" s="78"/>
      <c r="P840" s="78"/>
      <c r="Q840" s="371" t="str">
        <f t="shared" si="51"/>
        <v/>
      </c>
      <c r="R840" s="102" t="str">
        <f t="shared" si="54"/>
        <v/>
      </c>
      <c r="S840" s="254" t="str">
        <f t="shared" si="52"/>
        <v/>
      </c>
      <c r="T840" s="83"/>
      <c r="U840" s="254" t="str">
        <f t="shared" si="53"/>
        <v/>
      </c>
      <c r="V840" s="255"/>
      <c r="W840" s="78"/>
      <c r="X840" s="78"/>
      <c r="Y840" s="391"/>
      <c r="Z840" s="369"/>
      <c r="AA840" s="90"/>
    </row>
    <row r="841" spans="4:27" ht="20.100000000000001" customHeight="1" x14ac:dyDescent="0.2">
      <c r="D841" s="392"/>
      <c r="E841" s="84"/>
      <c r="F841" s="393"/>
      <c r="G841" s="370"/>
      <c r="H841" s="79"/>
      <c r="I841" s="107"/>
      <c r="J841" s="80"/>
      <c r="K841" s="81"/>
      <c r="L841" s="394"/>
      <c r="M841" s="78"/>
      <c r="N841" s="78"/>
      <c r="O841" s="78"/>
      <c r="P841" s="78"/>
      <c r="Q841" s="371" t="str">
        <f t="shared" si="51"/>
        <v/>
      </c>
      <c r="R841" s="102" t="str">
        <f t="shared" si="54"/>
        <v/>
      </c>
      <c r="S841" s="254" t="str">
        <f t="shared" si="52"/>
        <v/>
      </c>
      <c r="T841" s="83"/>
      <c r="U841" s="254" t="str">
        <f t="shared" si="53"/>
        <v/>
      </c>
      <c r="V841" s="255"/>
      <c r="W841" s="78"/>
      <c r="X841" s="78"/>
      <c r="Y841" s="391"/>
      <c r="Z841" s="369"/>
      <c r="AA841" s="90"/>
    </row>
    <row r="842" spans="4:27" ht="20.100000000000001" customHeight="1" x14ac:dyDescent="0.2">
      <c r="D842" s="392"/>
      <c r="E842" s="84"/>
      <c r="F842" s="393"/>
      <c r="G842" s="370"/>
      <c r="H842" s="79"/>
      <c r="I842" s="107"/>
      <c r="J842" s="80"/>
      <c r="K842" s="81"/>
      <c r="L842" s="394"/>
      <c r="M842" s="78"/>
      <c r="N842" s="78"/>
      <c r="O842" s="78"/>
      <c r="P842" s="78"/>
      <c r="Q842" s="371" t="str">
        <f t="shared" si="51"/>
        <v/>
      </c>
      <c r="R842" s="102" t="str">
        <f t="shared" si="54"/>
        <v/>
      </c>
      <c r="S842" s="254" t="str">
        <f t="shared" si="52"/>
        <v/>
      </c>
      <c r="T842" s="83"/>
      <c r="U842" s="254" t="str">
        <f t="shared" si="53"/>
        <v/>
      </c>
      <c r="V842" s="255"/>
      <c r="W842" s="78"/>
      <c r="X842" s="78"/>
      <c r="Y842" s="391"/>
      <c r="Z842" s="369"/>
      <c r="AA842" s="90"/>
    </row>
    <row r="843" spans="4:27" ht="20.100000000000001" customHeight="1" x14ac:dyDescent="0.2">
      <c r="D843" s="392"/>
      <c r="E843" s="84"/>
      <c r="F843" s="393"/>
      <c r="G843" s="370"/>
      <c r="H843" s="79"/>
      <c r="I843" s="107"/>
      <c r="J843" s="80"/>
      <c r="K843" s="81"/>
      <c r="L843" s="394"/>
      <c r="M843" s="78"/>
      <c r="N843" s="78"/>
      <c r="O843" s="78"/>
      <c r="P843" s="78"/>
      <c r="Q843" s="371" t="str">
        <f t="shared" si="51"/>
        <v/>
      </c>
      <c r="R843" s="102" t="str">
        <f t="shared" si="54"/>
        <v/>
      </c>
      <c r="S843" s="254" t="str">
        <f t="shared" si="52"/>
        <v/>
      </c>
      <c r="T843" s="83"/>
      <c r="U843" s="254" t="str">
        <f t="shared" si="53"/>
        <v/>
      </c>
      <c r="V843" s="255"/>
      <c r="W843" s="78"/>
      <c r="X843" s="78"/>
      <c r="Y843" s="391"/>
      <c r="Z843" s="369"/>
      <c r="AA843" s="90"/>
    </row>
    <row r="844" spans="4:27" ht="20.100000000000001" customHeight="1" x14ac:dyDescent="0.2">
      <c r="D844" s="392"/>
      <c r="E844" s="84"/>
      <c r="F844" s="393"/>
      <c r="G844" s="370"/>
      <c r="H844" s="79"/>
      <c r="I844" s="107"/>
      <c r="J844" s="80"/>
      <c r="K844" s="81"/>
      <c r="L844" s="394"/>
      <c r="M844" s="78"/>
      <c r="N844" s="78"/>
      <c r="O844" s="78"/>
      <c r="P844" s="78"/>
      <c r="Q844" s="371" t="str">
        <f t="shared" si="51"/>
        <v/>
      </c>
      <c r="R844" s="102" t="str">
        <f t="shared" si="54"/>
        <v/>
      </c>
      <c r="S844" s="254" t="str">
        <f t="shared" si="52"/>
        <v/>
      </c>
      <c r="T844" s="83"/>
      <c r="U844" s="254" t="str">
        <f t="shared" si="53"/>
        <v/>
      </c>
      <c r="V844" s="255"/>
      <c r="W844" s="78"/>
      <c r="X844" s="78"/>
      <c r="Y844" s="391"/>
      <c r="Z844" s="369"/>
      <c r="AA844" s="90"/>
    </row>
    <row r="845" spans="4:27" ht="20.100000000000001" customHeight="1" x14ac:dyDescent="0.2">
      <c r="D845" s="392"/>
      <c r="E845" s="84"/>
      <c r="F845" s="393"/>
      <c r="G845" s="370"/>
      <c r="H845" s="79"/>
      <c r="I845" s="107"/>
      <c r="J845" s="80"/>
      <c r="K845" s="81"/>
      <c r="L845" s="394"/>
      <c r="M845" s="78"/>
      <c r="N845" s="78"/>
      <c r="O845" s="78"/>
      <c r="P845" s="78"/>
      <c r="Q845" s="371" t="str">
        <f t="shared" si="51"/>
        <v/>
      </c>
      <c r="R845" s="102" t="str">
        <f t="shared" si="54"/>
        <v/>
      </c>
      <c r="S845" s="254" t="str">
        <f t="shared" si="52"/>
        <v/>
      </c>
      <c r="T845" s="83"/>
      <c r="U845" s="254" t="str">
        <f t="shared" si="53"/>
        <v/>
      </c>
      <c r="V845" s="255"/>
      <c r="W845" s="78"/>
      <c r="X845" s="78"/>
      <c r="Y845" s="391"/>
      <c r="Z845" s="369"/>
      <c r="AA845" s="90"/>
    </row>
    <row r="846" spans="4:27" ht="20.100000000000001" customHeight="1" x14ac:dyDescent="0.2">
      <c r="D846" s="392"/>
      <c r="E846" s="84"/>
      <c r="F846" s="393"/>
      <c r="G846" s="370"/>
      <c r="H846" s="79"/>
      <c r="I846" s="107"/>
      <c r="J846" s="80"/>
      <c r="K846" s="81"/>
      <c r="L846" s="394"/>
      <c r="M846" s="78"/>
      <c r="N846" s="78"/>
      <c r="O846" s="78"/>
      <c r="P846" s="78"/>
      <c r="Q846" s="371" t="str">
        <f t="shared" si="51"/>
        <v/>
      </c>
      <c r="R846" s="102" t="str">
        <f t="shared" si="54"/>
        <v/>
      </c>
      <c r="S846" s="254" t="str">
        <f t="shared" si="52"/>
        <v/>
      </c>
      <c r="T846" s="83"/>
      <c r="U846" s="254" t="str">
        <f t="shared" si="53"/>
        <v/>
      </c>
      <c r="V846" s="255"/>
      <c r="W846" s="78"/>
      <c r="X846" s="78"/>
      <c r="Y846" s="391"/>
      <c r="Z846" s="369"/>
      <c r="AA846" s="90"/>
    </row>
    <row r="847" spans="4:27" ht="20.100000000000001" customHeight="1" x14ac:dyDescent="0.2">
      <c r="D847" s="392"/>
      <c r="E847" s="84"/>
      <c r="F847" s="393"/>
      <c r="G847" s="370"/>
      <c r="H847" s="79"/>
      <c r="I847" s="107"/>
      <c r="J847" s="80"/>
      <c r="K847" s="81"/>
      <c r="L847" s="394"/>
      <c r="M847" s="78"/>
      <c r="N847" s="78"/>
      <c r="O847" s="78"/>
      <c r="P847" s="78"/>
      <c r="Q847" s="371" t="str">
        <f t="shared" si="51"/>
        <v/>
      </c>
      <c r="R847" s="102" t="str">
        <f t="shared" si="54"/>
        <v/>
      </c>
      <c r="S847" s="254" t="str">
        <f t="shared" si="52"/>
        <v/>
      </c>
      <c r="T847" s="83"/>
      <c r="U847" s="254" t="str">
        <f t="shared" si="53"/>
        <v/>
      </c>
      <c r="V847" s="255"/>
      <c r="W847" s="78"/>
      <c r="X847" s="78"/>
      <c r="Y847" s="391"/>
      <c r="Z847" s="369"/>
      <c r="AA847" s="90"/>
    </row>
    <row r="848" spans="4:27" ht="20.100000000000001" customHeight="1" x14ac:dyDescent="0.2">
      <c r="D848" s="392"/>
      <c r="E848" s="84"/>
      <c r="F848" s="393"/>
      <c r="G848" s="370"/>
      <c r="H848" s="79"/>
      <c r="I848" s="107"/>
      <c r="J848" s="80"/>
      <c r="K848" s="81"/>
      <c r="L848" s="394"/>
      <c r="M848" s="78"/>
      <c r="N848" s="78"/>
      <c r="O848" s="78"/>
      <c r="P848" s="78"/>
      <c r="Q848" s="371" t="str">
        <f t="shared" si="51"/>
        <v/>
      </c>
      <c r="R848" s="102" t="str">
        <f t="shared" si="54"/>
        <v/>
      </c>
      <c r="S848" s="254" t="str">
        <f t="shared" si="52"/>
        <v/>
      </c>
      <c r="T848" s="83"/>
      <c r="U848" s="254" t="str">
        <f t="shared" si="53"/>
        <v/>
      </c>
      <c r="V848" s="255"/>
      <c r="W848" s="78"/>
      <c r="X848" s="78"/>
      <c r="Y848" s="391"/>
      <c r="Z848" s="369"/>
      <c r="AA848" s="90"/>
    </row>
    <row r="849" spans="4:27" ht="20.100000000000001" customHeight="1" x14ac:dyDescent="0.2">
      <c r="D849" s="392"/>
      <c r="E849" s="84"/>
      <c r="F849" s="393"/>
      <c r="G849" s="370"/>
      <c r="H849" s="79"/>
      <c r="I849" s="107"/>
      <c r="J849" s="80"/>
      <c r="K849" s="81"/>
      <c r="L849" s="394"/>
      <c r="M849" s="78"/>
      <c r="N849" s="78"/>
      <c r="O849" s="78"/>
      <c r="P849" s="78"/>
      <c r="Q849" s="371" t="str">
        <f t="shared" si="51"/>
        <v/>
      </c>
      <c r="R849" s="102" t="str">
        <f t="shared" si="54"/>
        <v/>
      </c>
      <c r="S849" s="254" t="str">
        <f t="shared" si="52"/>
        <v/>
      </c>
      <c r="T849" s="83"/>
      <c r="U849" s="254" t="str">
        <f t="shared" si="53"/>
        <v/>
      </c>
      <c r="V849" s="255"/>
      <c r="W849" s="78"/>
      <c r="X849" s="78"/>
      <c r="Y849" s="391"/>
      <c r="Z849" s="369"/>
      <c r="AA849" s="90"/>
    </row>
    <row r="850" spans="4:27" ht="20.100000000000001" customHeight="1" x14ac:dyDescent="0.2">
      <c r="D850" s="392"/>
      <c r="E850" s="84"/>
      <c r="F850" s="393"/>
      <c r="G850" s="370"/>
      <c r="H850" s="79"/>
      <c r="I850" s="107"/>
      <c r="J850" s="80"/>
      <c r="K850" s="81"/>
      <c r="L850" s="394"/>
      <c r="M850" s="78"/>
      <c r="N850" s="78"/>
      <c r="O850" s="78"/>
      <c r="P850" s="78"/>
      <c r="Q850" s="371" t="str">
        <f t="shared" si="51"/>
        <v/>
      </c>
      <c r="R850" s="102" t="str">
        <f t="shared" si="54"/>
        <v/>
      </c>
      <c r="S850" s="254" t="str">
        <f t="shared" si="52"/>
        <v/>
      </c>
      <c r="T850" s="83"/>
      <c r="U850" s="254" t="str">
        <f t="shared" si="53"/>
        <v/>
      </c>
      <c r="V850" s="255"/>
      <c r="W850" s="78"/>
      <c r="X850" s="78"/>
      <c r="Y850" s="391"/>
      <c r="Z850" s="369"/>
      <c r="AA850" s="90"/>
    </row>
    <row r="851" spans="4:27" ht="20.100000000000001" customHeight="1" x14ac:dyDescent="0.2">
      <c r="D851" s="392"/>
      <c r="E851" s="84"/>
      <c r="F851" s="393"/>
      <c r="G851" s="370"/>
      <c r="H851" s="79"/>
      <c r="I851" s="107"/>
      <c r="J851" s="80"/>
      <c r="K851" s="81"/>
      <c r="L851" s="394"/>
      <c r="M851" s="78"/>
      <c r="N851" s="78"/>
      <c r="O851" s="78"/>
      <c r="P851" s="78"/>
      <c r="Q851" s="371" t="str">
        <f t="shared" si="51"/>
        <v/>
      </c>
      <c r="R851" s="102" t="str">
        <f t="shared" si="54"/>
        <v/>
      </c>
      <c r="S851" s="254" t="str">
        <f t="shared" si="52"/>
        <v/>
      </c>
      <c r="T851" s="83"/>
      <c r="U851" s="254" t="str">
        <f t="shared" si="53"/>
        <v/>
      </c>
      <c r="V851" s="255"/>
      <c r="W851" s="78"/>
      <c r="X851" s="78"/>
      <c r="Y851" s="391"/>
      <c r="Z851" s="369"/>
      <c r="AA851" s="90"/>
    </row>
    <row r="852" spans="4:27" ht="20.100000000000001" customHeight="1" x14ac:dyDescent="0.2">
      <c r="D852" s="392"/>
      <c r="E852" s="84"/>
      <c r="F852" s="393"/>
      <c r="G852" s="370"/>
      <c r="H852" s="79"/>
      <c r="I852" s="107"/>
      <c r="J852" s="80"/>
      <c r="K852" s="81"/>
      <c r="L852" s="394"/>
      <c r="M852" s="78"/>
      <c r="N852" s="78"/>
      <c r="O852" s="78"/>
      <c r="P852" s="78"/>
      <c r="Q852" s="371" t="str">
        <f t="shared" si="51"/>
        <v/>
      </c>
      <c r="R852" s="102" t="str">
        <f t="shared" si="54"/>
        <v/>
      </c>
      <c r="S852" s="254" t="str">
        <f t="shared" si="52"/>
        <v/>
      </c>
      <c r="T852" s="83"/>
      <c r="U852" s="254" t="str">
        <f t="shared" si="53"/>
        <v/>
      </c>
      <c r="V852" s="255"/>
      <c r="W852" s="78"/>
      <c r="X852" s="78"/>
      <c r="Y852" s="391"/>
      <c r="Z852" s="369"/>
      <c r="AA852" s="90"/>
    </row>
    <row r="853" spans="4:27" ht="20.100000000000001" customHeight="1" x14ac:dyDescent="0.2">
      <c r="D853" s="392"/>
      <c r="E853" s="84"/>
      <c r="F853" s="393"/>
      <c r="G853" s="370"/>
      <c r="H853" s="79"/>
      <c r="I853" s="107"/>
      <c r="J853" s="80"/>
      <c r="K853" s="81"/>
      <c r="L853" s="394"/>
      <c r="M853" s="78"/>
      <c r="N853" s="78"/>
      <c r="O853" s="78"/>
      <c r="P853" s="78"/>
      <c r="Q853" s="371" t="str">
        <f t="shared" si="51"/>
        <v/>
      </c>
      <c r="R853" s="102" t="str">
        <f t="shared" si="54"/>
        <v/>
      </c>
      <c r="S853" s="254" t="str">
        <f t="shared" si="52"/>
        <v/>
      </c>
      <c r="T853" s="83"/>
      <c r="U853" s="254" t="str">
        <f t="shared" si="53"/>
        <v/>
      </c>
      <c r="V853" s="255"/>
      <c r="W853" s="78"/>
      <c r="X853" s="78"/>
      <c r="Y853" s="391"/>
      <c r="Z853" s="369"/>
      <c r="AA853" s="90"/>
    </row>
    <row r="854" spans="4:27" ht="20.100000000000001" customHeight="1" x14ac:dyDescent="0.2">
      <c r="D854" s="392"/>
      <c r="E854" s="84"/>
      <c r="F854" s="393"/>
      <c r="G854" s="370"/>
      <c r="H854" s="79"/>
      <c r="I854" s="107"/>
      <c r="J854" s="80"/>
      <c r="K854" s="81"/>
      <c r="L854" s="394"/>
      <c r="M854" s="78"/>
      <c r="N854" s="78"/>
      <c r="O854" s="78"/>
      <c r="P854" s="78"/>
      <c r="Q854" s="371" t="str">
        <f t="shared" si="51"/>
        <v/>
      </c>
      <c r="R854" s="102" t="str">
        <f t="shared" si="54"/>
        <v/>
      </c>
      <c r="S854" s="254" t="str">
        <f t="shared" si="52"/>
        <v/>
      </c>
      <c r="T854" s="83"/>
      <c r="U854" s="254" t="str">
        <f t="shared" si="53"/>
        <v/>
      </c>
      <c r="V854" s="255"/>
      <c r="W854" s="78"/>
      <c r="X854" s="78"/>
      <c r="Y854" s="391"/>
      <c r="Z854" s="369"/>
      <c r="AA854" s="90"/>
    </row>
    <row r="855" spans="4:27" ht="20.100000000000001" customHeight="1" x14ac:dyDescent="0.2">
      <c r="D855" s="392"/>
      <c r="E855" s="84"/>
      <c r="F855" s="393"/>
      <c r="G855" s="370"/>
      <c r="H855" s="79"/>
      <c r="I855" s="107"/>
      <c r="J855" s="80"/>
      <c r="K855" s="81"/>
      <c r="L855" s="394"/>
      <c r="M855" s="78"/>
      <c r="N855" s="78"/>
      <c r="O855" s="78"/>
      <c r="P855" s="78"/>
      <c r="Q855" s="371" t="str">
        <f t="shared" si="51"/>
        <v/>
      </c>
      <c r="R855" s="102" t="str">
        <f t="shared" si="54"/>
        <v/>
      </c>
      <c r="S855" s="254" t="str">
        <f t="shared" si="52"/>
        <v/>
      </c>
      <c r="T855" s="83"/>
      <c r="U855" s="254" t="str">
        <f t="shared" si="53"/>
        <v/>
      </c>
      <c r="V855" s="255"/>
      <c r="W855" s="78"/>
      <c r="X855" s="78"/>
      <c r="Y855" s="391"/>
      <c r="Z855" s="369"/>
      <c r="AA855" s="90"/>
    </row>
    <row r="856" spans="4:27" ht="20.100000000000001" customHeight="1" x14ac:dyDescent="0.2">
      <c r="D856" s="392"/>
      <c r="E856" s="84"/>
      <c r="F856" s="393"/>
      <c r="G856" s="370"/>
      <c r="H856" s="79"/>
      <c r="I856" s="107"/>
      <c r="J856" s="80"/>
      <c r="K856" s="81"/>
      <c r="L856" s="394"/>
      <c r="M856" s="78"/>
      <c r="N856" s="78"/>
      <c r="O856" s="78"/>
      <c r="P856" s="78"/>
      <c r="Q856" s="371" t="str">
        <f t="shared" si="51"/>
        <v/>
      </c>
      <c r="R856" s="102" t="str">
        <f t="shared" si="54"/>
        <v/>
      </c>
      <c r="S856" s="254" t="str">
        <f t="shared" si="52"/>
        <v/>
      </c>
      <c r="T856" s="83"/>
      <c r="U856" s="254" t="str">
        <f t="shared" si="53"/>
        <v/>
      </c>
      <c r="V856" s="255"/>
      <c r="W856" s="78"/>
      <c r="X856" s="78"/>
      <c r="Y856" s="391"/>
      <c r="Z856" s="369"/>
      <c r="AA856" s="90"/>
    </row>
    <row r="857" spans="4:27" ht="20.100000000000001" customHeight="1" x14ac:dyDescent="0.2">
      <c r="D857" s="392"/>
      <c r="E857" s="84"/>
      <c r="F857" s="393"/>
      <c r="G857" s="370"/>
      <c r="H857" s="79"/>
      <c r="I857" s="107"/>
      <c r="J857" s="80"/>
      <c r="K857" s="81"/>
      <c r="L857" s="394"/>
      <c r="M857" s="78"/>
      <c r="N857" s="78"/>
      <c r="O857" s="78"/>
      <c r="P857" s="78"/>
      <c r="Q857" s="371" t="str">
        <f t="shared" si="51"/>
        <v/>
      </c>
      <c r="R857" s="102" t="str">
        <f t="shared" si="54"/>
        <v/>
      </c>
      <c r="S857" s="254" t="str">
        <f t="shared" si="52"/>
        <v/>
      </c>
      <c r="T857" s="83"/>
      <c r="U857" s="254" t="str">
        <f t="shared" si="53"/>
        <v/>
      </c>
      <c r="V857" s="255"/>
      <c r="W857" s="78"/>
      <c r="X857" s="78"/>
      <c r="Y857" s="391"/>
      <c r="Z857" s="369"/>
      <c r="AA857" s="90"/>
    </row>
    <row r="858" spans="4:27" ht="20.100000000000001" customHeight="1" x14ac:dyDescent="0.2">
      <c r="D858" s="392"/>
      <c r="E858" s="84"/>
      <c r="F858" s="393"/>
      <c r="G858" s="370"/>
      <c r="H858" s="79"/>
      <c r="I858" s="107"/>
      <c r="J858" s="80"/>
      <c r="K858" s="81"/>
      <c r="L858" s="394"/>
      <c r="M858" s="78"/>
      <c r="N858" s="78"/>
      <c r="O858" s="78"/>
      <c r="P858" s="78"/>
      <c r="Q858" s="371" t="str">
        <f t="shared" si="51"/>
        <v/>
      </c>
      <c r="R858" s="102" t="str">
        <f t="shared" si="54"/>
        <v/>
      </c>
      <c r="S858" s="254" t="str">
        <f t="shared" si="52"/>
        <v/>
      </c>
      <c r="T858" s="83"/>
      <c r="U858" s="254" t="str">
        <f t="shared" si="53"/>
        <v/>
      </c>
      <c r="V858" s="255"/>
      <c r="W858" s="78"/>
      <c r="X858" s="78"/>
      <c r="Y858" s="391"/>
      <c r="Z858" s="369"/>
      <c r="AA858" s="90"/>
    </row>
    <row r="859" spans="4:27" ht="20.100000000000001" customHeight="1" x14ac:dyDescent="0.2">
      <c r="D859" s="392"/>
      <c r="E859" s="84"/>
      <c r="F859" s="393"/>
      <c r="G859" s="370"/>
      <c r="H859" s="79"/>
      <c r="I859" s="107"/>
      <c r="J859" s="80"/>
      <c r="K859" s="81"/>
      <c r="L859" s="394"/>
      <c r="M859" s="78"/>
      <c r="N859" s="78"/>
      <c r="O859" s="78"/>
      <c r="P859" s="78"/>
      <c r="Q859" s="371" t="str">
        <f t="shared" si="51"/>
        <v/>
      </c>
      <c r="R859" s="102" t="str">
        <f t="shared" si="54"/>
        <v/>
      </c>
      <c r="S859" s="254" t="str">
        <f t="shared" si="52"/>
        <v/>
      </c>
      <c r="T859" s="83"/>
      <c r="U859" s="254" t="str">
        <f t="shared" si="53"/>
        <v/>
      </c>
      <c r="V859" s="255"/>
      <c r="W859" s="78"/>
      <c r="X859" s="78"/>
      <c r="Y859" s="391"/>
      <c r="Z859" s="369"/>
      <c r="AA859" s="90"/>
    </row>
    <row r="860" spans="4:27" ht="20.100000000000001" customHeight="1" x14ac:dyDescent="0.2">
      <c r="D860" s="392"/>
      <c r="E860" s="84"/>
      <c r="F860" s="393"/>
      <c r="G860" s="370"/>
      <c r="H860" s="79"/>
      <c r="I860" s="107"/>
      <c r="J860" s="80"/>
      <c r="K860" s="81"/>
      <c r="L860" s="394"/>
      <c r="M860" s="78"/>
      <c r="N860" s="78"/>
      <c r="O860" s="78"/>
      <c r="P860" s="78"/>
      <c r="Q860" s="371" t="str">
        <f t="shared" si="51"/>
        <v/>
      </c>
      <c r="R860" s="102" t="str">
        <f t="shared" si="54"/>
        <v/>
      </c>
      <c r="S860" s="254" t="str">
        <f t="shared" si="52"/>
        <v/>
      </c>
      <c r="T860" s="83"/>
      <c r="U860" s="254" t="str">
        <f t="shared" si="53"/>
        <v/>
      </c>
      <c r="V860" s="255"/>
      <c r="W860" s="78"/>
      <c r="X860" s="78"/>
      <c r="Y860" s="391"/>
      <c r="Z860" s="369"/>
      <c r="AA860" s="90"/>
    </row>
    <row r="861" spans="4:27" ht="20.100000000000001" customHeight="1" x14ac:dyDescent="0.2">
      <c r="D861" s="392"/>
      <c r="E861" s="84"/>
      <c r="F861" s="393"/>
      <c r="G861" s="370"/>
      <c r="H861" s="79"/>
      <c r="I861" s="107"/>
      <c r="J861" s="80"/>
      <c r="K861" s="81"/>
      <c r="L861" s="394"/>
      <c r="M861" s="78"/>
      <c r="N861" s="78"/>
      <c r="O861" s="78"/>
      <c r="P861" s="78"/>
      <c r="Q861" s="371" t="str">
        <f t="shared" si="51"/>
        <v/>
      </c>
      <c r="R861" s="102" t="str">
        <f t="shared" si="54"/>
        <v/>
      </c>
      <c r="S861" s="254" t="str">
        <f t="shared" si="52"/>
        <v/>
      </c>
      <c r="T861" s="83"/>
      <c r="U861" s="254" t="str">
        <f t="shared" si="53"/>
        <v/>
      </c>
      <c r="V861" s="255"/>
      <c r="W861" s="78"/>
      <c r="X861" s="78"/>
      <c r="Y861" s="391"/>
      <c r="Z861" s="369"/>
      <c r="AA861" s="90"/>
    </row>
    <row r="862" spans="4:27" ht="20.100000000000001" customHeight="1" x14ac:dyDescent="0.2">
      <c r="D862" s="392"/>
      <c r="E862" s="84"/>
      <c r="F862" s="393"/>
      <c r="G862" s="370"/>
      <c r="H862" s="79"/>
      <c r="I862" s="107"/>
      <c r="J862" s="80"/>
      <c r="K862" s="81"/>
      <c r="L862" s="394"/>
      <c r="M862" s="78"/>
      <c r="N862" s="78"/>
      <c r="O862" s="78"/>
      <c r="P862" s="78"/>
      <c r="Q862" s="371" t="str">
        <f t="shared" ref="Q862:Q925" si="55">IF(OR(I862="",I862="Trailer"),"",IF(I862&lt;&gt;"Trailer","X"))</f>
        <v/>
      </c>
      <c r="R862" s="102" t="str">
        <f t="shared" si="54"/>
        <v/>
      </c>
      <c r="S862" s="254" t="str">
        <f t="shared" ref="S862:S925" si="56">IF(AND(M862 ="NY",Q862="x"),"Required","")</f>
        <v/>
      </c>
      <c r="T862" s="83"/>
      <c r="U862" s="254" t="str">
        <f t="shared" ref="U862:U925" si="57">IF(AND(I862 ="Trailer",Q862="X"),"remove 'X' for AL","")</f>
        <v/>
      </c>
      <c r="V862" s="255"/>
      <c r="W862" s="78"/>
      <c r="X862" s="78"/>
      <c r="Y862" s="391"/>
      <c r="Z862" s="369"/>
      <c r="AA862" s="90"/>
    </row>
    <row r="863" spans="4:27" ht="20.100000000000001" customHeight="1" x14ac:dyDescent="0.2">
      <c r="D863" s="392"/>
      <c r="E863" s="84"/>
      <c r="F863" s="393"/>
      <c r="G863" s="370"/>
      <c r="H863" s="79"/>
      <c r="I863" s="107"/>
      <c r="J863" s="80"/>
      <c r="K863" s="81"/>
      <c r="L863" s="394"/>
      <c r="M863" s="78"/>
      <c r="N863" s="78"/>
      <c r="O863" s="78"/>
      <c r="P863" s="78"/>
      <c r="Q863" s="371" t="str">
        <f t="shared" si="55"/>
        <v/>
      </c>
      <c r="R863" s="102" t="str">
        <f t="shared" ref="R863:R926" si="58">IF(I863="","",IF(AND($R$16="X",I863&lt;&gt;"Equipment",I863&lt;&gt;"Dealer Plate"),"X",IF(AND($R$18="X",I863&lt;&gt;"Trailer",I863&lt;&gt;"Equipment",I863&lt;&gt;"Dealer Plate"),"X",IF(AND($R$19="X",I863&lt;&gt;"Trailer",I863&lt;&gt;"Equipment",I863&lt;&gt;"Dealer Plate",V863="Yes"),"X",IF(AND($R$20="X",I863&lt;&gt;"Equipment",I863&lt;&gt;"Dealer Plate",F863&gt;=$U$20),"X",IF(AND($R$21="X",I863&lt;&gt;"Trailer",I863&lt;&gt;"Equipment",I863&lt;&gt;"Dealer Plate",F863&gt;=$U$21),"X",""))))))</f>
        <v/>
      </c>
      <c r="S863" s="254" t="str">
        <f t="shared" si="56"/>
        <v/>
      </c>
      <c r="T863" s="83"/>
      <c r="U863" s="254" t="str">
        <f t="shared" si="57"/>
        <v/>
      </c>
      <c r="V863" s="255"/>
      <c r="W863" s="78"/>
      <c r="X863" s="78"/>
      <c r="Y863" s="391"/>
      <c r="Z863" s="369"/>
      <c r="AA863" s="90"/>
    </row>
    <row r="864" spans="4:27" ht="20.100000000000001" customHeight="1" x14ac:dyDescent="0.2">
      <c r="D864" s="392"/>
      <c r="E864" s="84"/>
      <c r="F864" s="393"/>
      <c r="G864" s="370"/>
      <c r="H864" s="79"/>
      <c r="I864" s="107"/>
      <c r="J864" s="80"/>
      <c r="K864" s="81"/>
      <c r="L864" s="394"/>
      <c r="M864" s="78"/>
      <c r="N864" s="78"/>
      <c r="O864" s="78"/>
      <c r="P864" s="78"/>
      <c r="Q864" s="371" t="str">
        <f t="shared" si="55"/>
        <v/>
      </c>
      <c r="R864" s="102" t="str">
        <f t="shared" si="58"/>
        <v/>
      </c>
      <c r="S864" s="254" t="str">
        <f t="shared" si="56"/>
        <v/>
      </c>
      <c r="T864" s="83"/>
      <c r="U864" s="254" t="str">
        <f t="shared" si="57"/>
        <v/>
      </c>
      <c r="V864" s="255"/>
      <c r="W864" s="78"/>
      <c r="X864" s="78"/>
      <c r="Y864" s="391"/>
      <c r="Z864" s="369"/>
      <c r="AA864" s="90"/>
    </row>
    <row r="865" spans="4:27" ht="20.100000000000001" customHeight="1" x14ac:dyDescent="0.2">
      <c r="D865" s="392"/>
      <c r="E865" s="84"/>
      <c r="F865" s="393"/>
      <c r="G865" s="370"/>
      <c r="H865" s="79"/>
      <c r="I865" s="107"/>
      <c r="J865" s="80"/>
      <c r="K865" s="81"/>
      <c r="L865" s="394"/>
      <c r="M865" s="78"/>
      <c r="N865" s="78"/>
      <c r="O865" s="78"/>
      <c r="P865" s="78"/>
      <c r="Q865" s="371" t="str">
        <f t="shared" si="55"/>
        <v/>
      </c>
      <c r="R865" s="102" t="str">
        <f t="shared" si="58"/>
        <v/>
      </c>
      <c r="S865" s="254" t="str">
        <f t="shared" si="56"/>
        <v/>
      </c>
      <c r="T865" s="83"/>
      <c r="U865" s="254" t="str">
        <f t="shared" si="57"/>
        <v/>
      </c>
      <c r="V865" s="255"/>
      <c r="W865" s="78"/>
      <c r="X865" s="78"/>
      <c r="Y865" s="391"/>
      <c r="Z865" s="369"/>
      <c r="AA865" s="90"/>
    </row>
    <row r="866" spans="4:27" ht="20.100000000000001" customHeight="1" x14ac:dyDescent="0.2">
      <c r="D866" s="392"/>
      <c r="E866" s="84"/>
      <c r="F866" s="393"/>
      <c r="G866" s="370"/>
      <c r="H866" s="79"/>
      <c r="I866" s="107"/>
      <c r="J866" s="80"/>
      <c r="K866" s="81"/>
      <c r="L866" s="394"/>
      <c r="M866" s="78"/>
      <c r="N866" s="78"/>
      <c r="O866" s="78"/>
      <c r="P866" s="78"/>
      <c r="Q866" s="371" t="str">
        <f t="shared" si="55"/>
        <v/>
      </c>
      <c r="R866" s="102" t="str">
        <f t="shared" si="58"/>
        <v/>
      </c>
      <c r="S866" s="254" t="str">
        <f t="shared" si="56"/>
        <v/>
      </c>
      <c r="T866" s="83"/>
      <c r="U866" s="254" t="str">
        <f t="shared" si="57"/>
        <v/>
      </c>
      <c r="V866" s="255"/>
      <c r="W866" s="78"/>
      <c r="X866" s="78"/>
      <c r="Y866" s="391"/>
      <c r="Z866" s="369"/>
      <c r="AA866" s="90"/>
    </row>
    <row r="867" spans="4:27" ht="20.100000000000001" customHeight="1" x14ac:dyDescent="0.2">
      <c r="D867" s="392"/>
      <c r="E867" s="84"/>
      <c r="F867" s="393"/>
      <c r="G867" s="370"/>
      <c r="H867" s="79"/>
      <c r="I867" s="107"/>
      <c r="J867" s="80"/>
      <c r="K867" s="81"/>
      <c r="L867" s="394"/>
      <c r="M867" s="78"/>
      <c r="N867" s="78"/>
      <c r="O867" s="78"/>
      <c r="P867" s="78"/>
      <c r="Q867" s="371" t="str">
        <f t="shared" si="55"/>
        <v/>
      </c>
      <c r="R867" s="102" t="str">
        <f t="shared" si="58"/>
        <v/>
      </c>
      <c r="S867" s="254" t="str">
        <f t="shared" si="56"/>
        <v/>
      </c>
      <c r="T867" s="83"/>
      <c r="U867" s="254" t="str">
        <f t="shared" si="57"/>
        <v/>
      </c>
      <c r="V867" s="255"/>
      <c r="W867" s="78"/>
      <c r="X867" s="78"/>
      <c r="Y867" s="391"/>
      <c r="Z867" s="369"/>
      <c r="AA867" s="90"/>
    </row>
    <row r="868" spans="4:27" ht="20.100000000000001" customHeight="1" x14ac:dyDescent="0.2">
      <c r="D868" s="392"/>
      <c r="E868" s="84"/>
      <c r="F868" s="393"/>
      <c r="G868" s="370"/>
      <c r="H868" s="79"/>
      <c r="I868" s="107"/>
      <c r="J868" s="80"/>
      <c r="K868" s="81"/>
      <c r="L868" s="394"/>
      <c r="M868" s="78"/>
      <c r="N868" s="78"/>
      <c r="O868" s="78"/>
      <c r="P868" s="78"/>
      <c r="Q868" s="371" t="str">
        <f t="shared" si="55"/>
        <v/>
      </c>
      <c r="R868" s="102" t="str">
        <f t="shared" si="58"/>
        <v/>
      </c>
      <c r="S868" s="254" t="str">
        <f t="shared" si="56"/>
        <v/>
      </c>
      <c r="T868" s="83"/>
      <c r="U868" s="254" t="str">
        <f t="shared" si="57"/>
        <v/>
      </c>
      <c r="V868" s="255"/>
      <c r="W868" s="78"/>
      <c r="X868" s="78"/>
      <c r="Y868" s="391"/>
      <c r="Z868" s="369"/>
      <c r="AA868" s="90"/>
    </row>
    <row r="869" spans="4:27" ht="20.100000000000001" customHeight="1" x14ac:dyDescent="0.2">
      <c r="D869" s="392"/>
      <c r="E869" s="84"/>
      <c r="F869" s="393"/>
      <c r="G869" s="370"/>
      <c r="H869" s="79"/>
      <c r="I869" s="107"/>
      <c r="J869" s="80"/>
      <c r="K869" s="81"/>
      <c r="L869" s="394"/>
      <c r="M869" s="78"/>
      <c r="N869" s="78"/>
      <c r="O869" s="78"/>
      <c r="P869" s="78"/>
      <c r="Q869" s="371" t="str">
        <f t="shared" si="55"/>
        <v/>
      </c>
      <c r="R869" s="102" t="str">
        <f t="shared" si="58"/>
        <v/>
      </c>
      <c r="S869" s="254" t="str">
        <f t="shared" si="56"/>
        <v/>
      </c>
      <c r="T869" s="83"/>
      <c r="U869" s="254" t="str">
        <f t="shared" si="57"/>
        <v/>
      </c>
      <c r="V869" s="255"/>
      <c r="W869" s="78"/>
      <c r="X869" s="78"/>
      <c r="Y869" s="391"/>
      <c r="Z869" s="369"/>
      <c r="AA869" s="90"/>
    </row>
    <row r="870" spans="4:27" ht="20.100000000000001" customHeight="1" x14ac:dyDescent="0.2">
      <c r="D870" s="392"/>
      <c r="E870" s="84"/>
      <c r="F870" s="393"/>
      <c r="G870" s="370"/>
      <c r="H870" s="79"/>
      <c r="I870" s="107"/>
      <c r="J870" s="80"/>
      <c r="K870" s="81"/>
      <c r="L870" s="394"/>
      <c r="M870" s="78"/>
      <c r="N870" s="78"/>
      <c r="O870" s="78"/>
      <c r="P870" s="78"/>
      <c r="Q870" s="371" t="str">
        <f t="shared" si="55"/>
        <v/>
      </c>
      <c r="R870" s="102" t="str">
        <f t="shared" si="58"/>
        <v/>
      </c>
      <c r="S870" s="254" t="str">
        <f t="shared" si="56"/>
        <v/>
      </c>
      <c r="T870" s="83"/>
      <c r="U870" s="254" t="str">
        <f t="shared" si="57"/>
        <v/>
      </c>
      <c r="V870" s="255"/>
      <c r="W870" s="78"/>
      <c r="X870" s="78"/>
      <c r="Y870" s="391"/>
      <c r="Z870" s="369"/>
      <c r="AA870" s="90"/>
    </row>
    <row r="871" spans="4:27" ht="20.100000000000001" customHeight="1" x14ac:dyDescent="0.2">
      <c r="D871" s="392"/>
      <c r="E871" s="84"/>
      <c r="F871" s="393"/>
      <c r="G871" s="370"/>
      <c r="H871" s="79"/>
      <c r="I871" s="107"/>
      <c r="J871" s="80"/>
      <c r="K871" s="81"/>
      <c r="L871" s="394"/>
      <c r="M871" s="78"/>
      <c r="N871" s="78"/>
      <c r="O871" s="78"/>
      <c r="P871" s="78"/>
      <c r="Q871" s="371" t="str">
        <f t="shared" si="55"/>
        <v/>
      </c>
      <c r="R871" s="102" t="str">
        <f t="shared" si="58"/>
        <v/>
      </c>
      <c r="S871" s="254" t="str">
        <f t="shared" si="56"/>
        <v/>
      </c>
      <c r="T871" s="83"/>
      <c r="U871" s="254" t="str">
        <f t="shared" si="57"/>
        <v/>
      </c>
      <c r="V871" s="255"/>
      <c r="W871" s="78"/>
      <c r="X871" s="78"/>
      <c r="Y871" s="391"/>
      <c r="Z871" s="369"/>
      <c r="AA871" s="90"/>
    </row>
    <row r="872" spans="4:27" ht="20.100000000000001" customHeight="1" x14ac:dyDescent="0.2">
      <c r="D872" s="392"/>
      <c r="E872" s="84"/>
      <c r="F872" s="393"/>
      <c r="G872" s="370"/>
      <c r="H872" s="79"/>
      <c r="I872" s="107"/>
      <c r="J872" s="80"/>
      <c r="K872" s="81"/>
      <c r="L872" s="394"/>
      <c r="M872" s="78"/>
      <c r="N872" s="78"/>
      <c r="O872" s="78"/>
      <c r="P872" s="78"/>
      <c r="Q872" s="371" t="str">
        <f t="shared" si="55"/>
        <v/>
      </c>
      <c r="R872" s="102" t="str">
        <f t="shared" si="58"/>
        <v/>
      </c>
      <c r="S872" s="254" t="str">
        <f t="shared" si="56"/>
        <v/>
      </c>
      <c r="T872" s="83"/>
      <c r="U872" s="254" t="str">
        <f t="shared" si="57"/>
        <v/>
      </c>
      <c r="V872" s="255"/>
      <c r="W872" s="78"/>
      <c r="X872" s="78"/>
      <c r="Y872" s="391"/>
      <c r="Z872" s="369"/>
      <c r="AA872" s="90"/>
    </row>
    <row r="873" spans="4:27" ht="20.100000000000001" customHeight="1" x14ac:dyDescent="0.2">
      <c r="D873" s="392"/>
      <c r="E873" s="84"/>
      <c r="F873" s="393"/>
      <c r="G873" s="370"/>
      <c r="H873" s="79"/>
      <c r="I873" s="107"/>
      <c r="J873" s="80"/>
      <c r="K873" s="81"/>
      <c r="L873" s="394"/>
      <c r="M873" s="78"/>
      <c r="N873" s="78"/>
      <c r="O873" s="78"/>
      <c r="P873" s="78"/>
      <c r="Q873" s="371" t="str">
        <f t="shared" si="55"/>
        <v/>
      </c>
      <c r="R873" s="102" t="str">
        <f t="shared" si="58"/>
        <v/>
      </c>
      <c r="S873" s="254" t="str">
        <f t="shared" si="56"/>
        <v/>
      </c>
      <c r="T873" s="83"/>
      <c r="U873" s="254" t="str">
        <f t="shared" si="57"/>
        <v/>
      </c>
      <c r="V873" s="255"/>
      <c r="W873" s="78"/>
      <c r="X873" s="78"/>
      <c r="Y873" s="391"/>
      <c r="Z873" s="369"/>
      <c r="AA873" s="90"/>
    </row>
    <row r="874" spans="4:27" ht="20.100000000000001" customHeight="1" x14ac:dyDescent="0.2">
      <c r="D874" s="392"/>
      <c r="E874" s="84"/>
      <c r="F874" s="393"/>
      <c r="G874" s="370"/>
      <c r="H874" s="79"/>
      <c r="I874" s="107"/>
      <c r="J874" s="80"/>
      <c r="K874" s="81"/>
      <c r="L874" s="394"/>
      <c r="M874" s="78"/>
      <c r="N874" s="78"/>
      <c r="O874" s="78"/>
      <c r="P874" s="78"/>
      <c r="Q874" s="371" t="str">
        <f t="shared" si="55"/>
        <v/>
      </c>
      <c r="R874" s="102" t="str">
        <f t="shared" si="58"/>
        <v/>
      </c>
      <c r="S874" s="254" t="str">
        <f t="shared" si="56"/>
        <v/>
      </c>
      <c r="T874" s="83"/>
      <c r="U874" s="254" t="str">
        <f t="shared" si="57"/>
        <v/>
      </c>
      <c r="V874" s="255"/>
      <c r="W874" s="78"/>
      <c r="X874" s="78"/>
      <c r="Y874" s="391"/>
      <c r="Z874" s="369"/>
      <c r="AA874" s="90"/>
    </row>
    <row r="875" spans="4:27" ht="20.100000000000001" customHeight="1" x14ac:dyDescent="0.2">
      <c r="D875" s="392"/>
      <c r="E875" s="84"/>
      <c r="F875" s="393"/>
      <c r="G875" s="370"/>
      <c r="H875" s="79"/>
      <c r="I875" s="107"/>
      <c r="J875" s="80"/>
      <c r="K875" s="81"/>
      <c r="L875" s="394"/>
      <c r="M875" s="78"/>
      <c r="N875" s="78"/>
      <c r="O875" s="78"/>
      <c r="P875" s="78"/>
      <c r="Q875" s="371" t="str">
        <f t="shared" si="55"/>
        <v/>
      </c>
      <c r="R875" s="102" t="str">
        <f t="shared" si="58"/>
        <v/>
      </c>
      <c r="S875" s="254" t="str">
        <f t="shared" si="56"/>
        <v/>
      </c>
      <c r="T875" s="83"/>
      <c r="U875" s="254" t="str">
        <f t="shared" si="57"/>
        <v/>
      </c>
      <c r="V875" s="255"/>
      <c r="W875" s="78"/>
      <c r="X875" s="78"/>
      <c r="Y875" s="391"/>
      <c r="Z875" s="369"/>
      <c r="AA875" s="90"/>
    </row>
    <row r="876" spans="4:27" ht="20.100000000000001" customHeight="1" x14ac:dyDescent="0.2">
      <c r="D876" s="392"/>
      <c r="E876" s="84"/>
      <c r="F876" s="393"/>
      <c r="G876" s="370"/>
      <c r="H876" s="79"/>
      <c r="I876" s="107"/>
      <c r="J876" s="80"/>
      <c r="K876" s="81"/>
      <c r="L876" s="394"/>
      <c r="M876" s="78"/>
      <c r="N876" s="78"/>
      <c r="O876" s="78"/>
      <c r="P876" s="78"/>
      <c r="Q876" s="371" t="str">
        <f t="shared" si="55"/>
        <v/>
      </c>
      <c r="R876" s="102" t="str">
        <f t="shared" si="58"/>
        <v/>
      </c>
      <c r="S876" s="254" t="str">
        <f t="shared" si="56"/>
        <v/>
      </c>
      <c r="T876" s="83"/>
      <c r="U876" s="254" t="str">
        <f t="shared" si="57"/>
        <v/>
      </c>
      <c r="V876" s="255"/>
      <c r="W876" s="78"/>
      <c r="X876" s="78"/>
      <c r="Y876" s="391"/>
      <c r="Z876" s="369"/>
      <c r="AA876" s="90"/>
    </row>
    <row r="877" spans="4:27" ht="20.100000000000001" customHeight="1" x14ac:dyDescent="0.2">
      <c r="D877" s="392"/>
      <c r="E877" s="84"/>
      <c r="F877" s="393"/>
      <c r="G877" s="370"/>
      <c r="H877" s="79"/>
      <c r="I877" s="107"/>
      <c r="J877" s="80"/>
      <c r="K877" s="81"/>
      <c r="L877" s="394"/>
      <c r="M877" s="78"/>
      <c r="N877" s="78"/>
      <c r="O877" s="78"/>
      <c r="P877" s="78"/>
      <c r="Q877" s="371" t="str">
        <f t="shared" si="55"/>
        <v/>
      </c>
      <c r="R877" s="102" t="str">
        <f t="shared" si="58"/>
        <v/>
      </c>
      <c r="S877" s="254" t="str">
        <f t="shared" si="56"/>
        <v/>
      </c>
      <c r="T877" s="83"/>
      <c r="U877" s="254" t="str">
        <f t="shared" si="57"/>
        <v/>
      </c>
      <c r="V877" s="255"/>
      <c r="W877" s="78"/>
      <c r="X877" s="78"/>
      <c r="Y877" s="391"/>
      <c r="Z877" s="369"/>
      <c r="AA877" s="90"/>
    </row>
    <row r="878" spans="4:27" ht="20.100000000000001" customHeight="1" x14ac:dyDescent="0.2">
      <c r="D878" s="392"/>
      <c r="E878" s="84"/>
      <c r="F878" s="393"/>
      <c r="G878" s="370"/>
      <c r="H878" s="79"/>
      <c r="I878" s="107"/>
      <c r="J878" s="80"/>
      <c r="K878" s="81"/>
      <c r="L878" s="394"/>
      <c r="M878" s="78"/>
      <c r="N878" s="78"/>
      <c r="O878" s="78"/>
      <c r="P878" s="78"/>
      <c r="Q878" s="371" t="str">
        <f t="shared" si="55"/>
        <v/>
      </c>
      <c r="R878" s="102" t="str">
        <f t="shared" si="58"/>
        <v/>
      </c>
      <c r="S878" s="254" t="str">
        <f t="shared" si="56"/>
        <v/>
      </c>
      <c r="T878" s="83"/>
      <c r="U878" s="254" t="str">
        <f t="shared" si="57"/>
        <v/>
      </c>
      <c r="V878" s="255"/>
      <c r="W878" s="78"/>
      <c r="X878" s="78"/>
      <c r="Y878" s="391"/>
      <c r="Z878" s="369"/>
      <c r="AA878" s="90"/>
    </row>
    <row r="879" spans="4:27" ht="20.100000000000001" customHeight="1" x14ac:dyDescent="0.2">
      <c r="D879" s="392"/>
      <c r="E879" s="84"/>
      <c r="F879" s="393"/>
      <c r="G879" s="370"/>
      <c r="H879" s="79"/>
      <c r="I879" s="107"/>
      <c r="J879" s="80"/>
      <c r="K879" s="81"/>
      <c r="L879" s="394"/>
      <c r="M879" s="78"/>
      <c r="N879" s="78"/>
      <c r="O879" s="78"/>
      <c r="P879" s="78"/>
      <c r="Q879" s="371" t="str">
        <f t="shared" si="55"/>
        <v/>
      </c>
      <c r="R879" s="102" t="str">
        <f t="shared" si="58"/>
        <v/>
      </c>
      <c r="S879" s="254" t="str">
        <f t="shared" si="56"/>
        <v/>
      </c>
      <c r="T879" s="83"/>
      <c r="U879" s="254" t="str">
        <f t="shared" si="57"/>
        <v/>
      </c>
      <c r="V879" s="255"/>
      <c r="W879" s="78"/>
      <c r="X879" s="78"/>
      <c r="Y879" s="391"/>
      <c r="Z879" s="369"/>
      <c r="AA879" s="90"/>
    </row>
    <row r="880" spans="4:27" ht="20.100000000000001" customHeight="1" x14ac:dyDescent="0.2">
      <c r="D880" s="392"/>
      <c r="E880" s="84"/>
      <c r="F880" s="393"/>
      <c r="G880" s="370"/>
      <c r="H880" s="79"/>
      <c r="I880" s="107"/>
      <c r="J880" s="80"/>
      <c r="K880" s="81"/>
      <c r="L880" s="394"/>
      <c r="M880" s="78"/>
      <c r="N880" s="78"/>
      <c r="O880" s="78"/>
      <c r="P880" s="78"/>
      <c r="Q880" s="371" t="str">
        <f t="shared" si="55"/>
        <v/>
      </c>
      <c r="R880" s="102" t="str">
        <f t="shared" si="58"/>
        <v/>
      </c>
      <c r="S880" s="254" t="str">
        <f t="shared" si="56"/>
        <v/>
      </c>
      <c r="T880" s="83"/>
      <c r="U880" s="254" t="str">
        <f t="shared" si="57"/>
        <v/>
      </c>
      <c r="V880" s="255"/>
      <c r="W880" s="78"/>
      <c r="X880" s="78"/>
      <c r="Y880" s="391"/>
      <c r="Z880" s="369"/>
      <c r="AA880" s="90"/>
    </row>
    <row r="881" spans="4:27" ht="20.100000000000001" customHeight="1" x14ac:dyDescent="0.2">
      <c r="D881" s="392"/>
      <c r="E881" s="84"/>
      <c r="F881" s="393"/>
      <c r="G881" s="370"/>
      <c r="H881" s="79"/>
      <c r="I881" s="107"/>
      <c r="J881" s="80"/>
      <c r="K881" s="81"/>
      <c r="L881" s="394"/>
      <c r="M881" s="78"/>
      <c r="N881" s="78"/>
      <c r="O881" s="78"/>
      <c r="P881" s="78"/>
      <c r="Q881" s="371" t="str">
        <f t="shared" si="55"/>
        <v/>
      </c>
      <c r="R881" s="102" t="str">
        <f t="shared" si="58"/>
        <v/>
      </c>
      <c r="S881" s="254" t="str">
        <f t="shared" si="56"/>
        <v/>
      </c>
      <c r="T881" s="83"/>
      <c r="U881" s="254" t="str">
        <f t="shared" si="57"/>
        <v/>
      </c>
      <c r="V881" s="255"/>
      <c r="W881" s="78"/>
      <c r="X881" s="78"/>
      <c r="Y881" s="391"/>
      <c r="Z881" s="369"/>
      <c r="AA881" s="90"/>
    </row>
    <row r="882" spans="4:27" ht="20.100000000000001" customHeight="1" x14ac:dyDescent="0.2">
      <c r="D882" s="392"/>
      <c r="E882" s="84"/>
      <c r="F882" s="393"/>
      <c r="G882" s="370"/>
      <c r="H882" s="79"/>
      <c r="I882" s="107"/>
      <c r="J882" s="80"/>
      <c r="K882" s="81"/>
      <c r="L882" s="394"/>
      <c r="M882" s="78"/>
      <c r="N882" s="78"/>
      <c r="O882" s="78"/>
      <c r="P882" s="78"/>
      <c r="Q882" s="371" t="str">
        <f t="shared" si="55"/>
        <v/>
      </c>
      <c r="R882" s="102" t="str">
        <f t="shared" si="58"/>
        <v/>
      </c>
      <c r="S882" s="254" t="str">
        <f t="shared" si="56"/>
        <v/>
      </c>
      <c r="T882" s="83"/>
      <c r="U882" s="254" t="str">
        <f t="shared" si="57"/>
        <v/>
      </c>
      <c r="V882" s="255"/>
      <c r="W882" s="78"/>
      <c r="X882" s="78"/>
      <c r="Y882" s="391"/>
      <c r="Z882" s="369"/>
      <c r="AA882" s="90"/>
    </row>
    <row r="883" spans="4:27" ht="20.100000000000001" customHeight="1" x14ac:dyDescent="0.2">
      <c r="D883" s="392"/>
      <c r="E883" s="84"/>
      <c r="F883" s="393"/>
      <c r="G883" s="370"/>
      <c r="H883" s="79"/>
      <c r="I883" s="107"/>
      <c r="J883" s="80"/>
      <c r="K883" s="81"/>
      <c r="L883" s="394"/>
      <c r="M883" s="78"/>
      <c r="N883" s="78"/>
      <c r="O883" s="78"/>
      <c r="P883" s="78"/>
      <c r="Q883" s="371" t="str">
        <f t="shared" si="55"/>
        <v/>
      </c>
      <c r="R883" s="102" t="str">
        <f t="shared" si="58"/>
        <v/>
      </c>
      <c r="S883" s="254" t="str">
        <f t="shared" si="56"/>
        <v/>
      </c>
      <c r="T883" s="83"/>
      <c r="U883" s="254" t="str">
        <f t="shared" si="57"/>
        <v/>
      </c>
      <c r="V883" s="255"/>
      <c r="W883" s="78"/>
      <c r="X883" s="78"/>
      <c r="Y883" s="391"/>
      <c r="Z883" s="369"/>
      <c r="AA883" s="90"/>
    </row>
    <row r="884" spans="4:27" ht="20.100000000000001" customHeight="1" x14ac:dyDescent="0.2">
      <c r="D884" s="392"/>
      <c r="E884" s="84"/>
      <c r="F884" s="393"/>
      <c r="G884" s="370"/>
      <c r="H884" s="79"/>
      <c r="I884" s="107"/>
      <c r="J884" s="80"/>
      <c r="K884" s="81"/>
      <c r="L884" s="394"/>
      <c r="M884" s="78"/>
      <c r="N884" s="78"/>
      <c r="O884" s="78"/>
      <c r="P884" s="78"/>
      <c r="Q884" s="371" t="str">
        <f t="shared" si="55"/>
        <v/>
      </c>
      <c r="R884" s="102" t="str">
        <f t="shared" si="58"/>
        <v/>
      </c>
      <c r="S884" s="254" t="str">
        <f t="shared" si="56"/>
        <v/>
      </c>
      <c r="T884" s="83"/>
      <c r="U884" s="254" t="str">
        <f t="shared" si="57"/>
        <v/>
      </c>
      <c r="V884" s="255"/>
      <c r="W884" s="78"/>
      <c r="X884" s="78"/>
      <c r="Y884" s="391"/>
      <c r="Z884" s="369"/>
      <c r="AA884" s="90"/>
    </row>
    <row r="885" spans="4:27" ht="20.100000000000001" customHeight="1" x14ac:dyDescent="0.2">
      <c r="D885" s="392"/>
      <c r="E885" s="84"/>
      <c r="F885" s="393"/>
      <c r="G885" s="370"/>
      <c r="H885" s="79"/>
      <c r="I885" s="107"/>
      <c r="J885" s="80"/>
      <c r="K885" s="81"/>
      <c r="L885" s="394"/>
      <c r="M885" s="78"/>
      <c r="N885" s="78"/>
      <c r="O885" s="78"/>
      <c r="P885" s="78"/>
      <c r="Q885" s="371" t="str">
        <f t="shared" si="55"/>
        <v/>
      </c>
      <c r="R885" s="102" t="str">
        <f t="shared" si="58"/>
        <v/>
      </c>
      <c r="S885" s="254" t="str">
        <f t="shared" si="56"/>
        <v/>
      </c>
      <c r="T885" s="83"/>
      <c r="U885" s="254" t="str">
        <f t="shared" si="57"/>
        <v/>
      </c>
      <c r="V885" s="255"/>
      <c r="W885" s="78"/>
      <c r="X885" s="78"/>
      <c r="Y885" s="391"/>
      <c r="Z885" s="369"/>
      <c r="AA885" s="90"/>
    </row>
    <row r="886" spans="4:27" ht="20.100000000000001" customHeight="1" x14ac:dyDescent="0.2">
      <c r="D886" s="392"/>
      <c r="E886" s="84"/>
      <c r="F886" s="393"/>
      <c r="G886" s="370"/>
      <c r="H886" s="79"/>
      <c r="I886" s="107"/>
      <c r="J886" s="80"/>
      <c r="K886" s="81"/>
      <c r="L886" s="394"/>
      <c r="M886" s="78"/>
      <c r="N886" s="78"/>
      <c r="O886" s="78"/>
      <c r="P886" s="78"/>
      <c r="Q886" s="371" t="str">
        <f t="shared" si="55"/>
        <v/>
      </c>
      <c r="R886" s="102" t="str">
        <f t="shared" si="58"/>
        <v/>
      </c>
      <c r="S886" s="254" t="str">
        <f t="shared" si="56"/>
        <v/>
      </c>
      <c r="T886" s="83"/>
      <c r="U886" s="254" t="str">
        <f t="shared" si="57"/>
        <v/>
      </c>
      <c r="V886" s="255"/>
      <c r="W886" s="78"/>
      <c r="X886" s="78"/>
      <c r="Y886" s="391"/>
      <c r="Z886" s="369"/>
      <c r="AA886" s="90"/>
    </row>
    <row r="887" spans="4:27" ht="20.100000000000001" customHeight="1" x14ac:dyDescent="0.2">
      <c r="D887" s="392"/>
      <c r="E887" s="84"/>
      <c r="F887" s="393"/>
      <c r="G887" s="370"/>
      <c r="H887" s="79"/>
      <c r="I887" s="107"/>
      <c r="J887" s="80"/>
      <c r="K887" s="81"/>
      <c r="L887" s="394"/>
      <c r="M887" s="78"/>
      <c r="N887" s="78"/>
      <c r="O887" s="78"/>
      <c r="P887" s="78"/>
      <c r="Q887" s="371" t="str">
        <f t="shared" si="55"/>
        <v/>
      </c>
      <c r="R887" s="102" t="str">
        <f t="shared" si="58"/>
        <v/>
      </c>
      <c r="S887" s="254" t="str">
        <f t="shared" si="56"/>
        <v/>
      </c>
      <c r="T887" s="83"/>
      <c r="U887" s="254" t="str">
        <f t="shared" si="57"/>
        <v/>
      </c>
      <c r="V887" s="255"/>
      <c r="W887" s="78"/>
      <c r="X887" s="78"/>
      <c r="Y887" s="391"/>
      <c r="Z887" s="369"/>
      <c r="AA887" s="90"/>
    </row>
    <row r="888" spans="4:27" ht="20.100000000000001" customHeight="1" x14ac:dyDescent="0.2">
      <c r="D888" s="392"/>
      <c r="E888" s="84"/>
      <c r="F888" s="393"/>
      <c r="G888" s="370"/>
      <c r="H888" s="79"/>
      <c r="I888" s="107"/>
      <c r="J888" s="80"/>
      <c r="K888" s="81"/>
      <c r="L888" s="394"/>
      <c r="M888" s="78"/>
      <c r="N888" s="78"/>
      <c r="O888" s="78"/>
      <c r="P888" s="78"/>
      <c r="Q888" s="371" t="str">
        <f t="shared" si="55"/>
        <v/>
      </c>
      <c r="R888" s="102" t="str">
        <f t="shared" si="58"/>
        <v/>
      </c>
      <c r="S888" s="254" t="str">
        <f t="shared" si="56"/>
        <v/>
      </c>
      <c r="T888" s="83"/>
      <c r="U888" s="254" t="str">
        <f t="shared" si="57"/>
        <v/>
      </c>
      <c r="V888" s="255"/>
      <c r="W888" s="78"/>
      <c r="X888" s="78"/>
      <c r="Y888" s="391"/>
      <c r="Z888" s="369"/>
      <c r="AA888" s="90"/>
    </row>
    <row r="889" spans="4:27" ht="20.100000000000001" customHeight="1" x14ac:dyDescent="0.2">
      <c r="D889" s="392"/>
      <c r="E889" s="84"/>
      <c r="F889" s="393"/>
      <c r="G889" s="370"/>
      <c r="H889" s="79"/>
      <c r="I889" s="107"/>
      <c r="J889" s="80"/>
      <c r="K889" s="81"/>
      <c r="L889" s="394"/>
      <c r="M889" s="78"/>
      <c r="N889" s="78"/>
      <c r="O889" s="78"/>
      <c r="P889" s="78"/>
      <c r="Q889" s="371" t="str">
        <f t="shared" si="55"/>
        <v/>
      </c>
      <c r="R889" s="102" t="str">
        <f t="shared" si="58"/>
        <v/>
      </c>
      <c r="S889" s="254" t="str">
        <f t="shared" si="56"/>
        <v/>
      </c>
      <c r="T889" s="83"/>
      <c r="U889" s="254" t="str">
        <f t="shared" si="57"/>
        <v/>
      </c>
      <c r="V889" s="255"/>
      <c r="W889" s="78"/>
      <c r="X889" s="78"/>
      <c r="Y889" s="391"/>
      <c r="Z889" s="369"/>
      <c r="AA889" s="90"/>
    </row>
    <row r="890" spans="4:27" ht="20.100000000000001" customHeight="1" x14ac:dyDescent="0.2">
      <c r="D890" s="392"/>
      <c r="E890" s="84"/>
      <c r="F890" s="393"/>
      <c r="G890" s="370"/>
      <c r="H890" s="79"/>
      <c r="I890" s="107"/>
      <c r="J890" s="80"/>
      <c r="K890" s="81"/>
      <c r="L890" s="394"/>
      <c r="M890" s="78"/>
      <c r="N890" s="78"/>
      <c r="O890" s="78"/>
      <c r="P890" s="78"/>
      <c r="Q890" s="371" t="str">
        <f t="shared" si="55"/>
        <v/>
      </c>
      <c r="R890" s="102" t="str">
        <f t="shared" si="58"/>
        <v/>
      </c>
      <c r="S890" s="254" t="str">
        <f t="shared" si="56"/>
        <v/>
      </c>
      <c r="T890" s="83"/>
      <c r="U890" s="254" t="str">
        <f t="shared" si="57"/>
        <v/>
      </c>
      <c r="V890" s="255"/>
      <c r="W890" s="78"/>
      <c r="X890" s="78"/>
      <c r="Y890" s="391"/>
      <c r="Z890" s="369"/>
      <c r="AA890" s="90"/>
    </row>
    <row r="891" spans="4:27" ht="20.100000000000001" customHeight="1" x14ac:dyDescent="0.2">
      <c r="D891" s="392"/>
      <c r="E891" s="84"/>
      <c r="F891" s="393"/>
      <c r="G891" s="370"/>
      <c r="H891" s="79"/>
      <c r="I891" s="107"/>
      <c r="J891" s="80"/>
      <c r="K891" s="81"/>
      <c r="L891" s="394"/>
      <c r="M891" s="78"/>
      <c r="N891" s="78"/>
      <c r="O891" s="78"/>
      <c r="P891" s="78"/>
      <c r="Q891" s="371" t="str">
        <f t="shared" si="55"/>
        <v/>
      </c>
      <c r="R891" s="102" t="str">
        <f t="shared" si="58"/>
        <v/>
      </c>
      <c r="S891" s="254" t="str">
        <f t="shared" si="56"/>
        <v/>
      </c>
      <c r="T891" s="83"/>
      <c r="U891" s="254" t="str">
        <f t="shared" si="57"/>
        <v/>
      </c>
      <c r="V891" s="255"/>
      <c r="W891" s="78"/>
      <c r="X891" s="78"/>
      <c r="Y891" s="391"/>
      <c r="Z891" s="369"/>
      <c r="AA891" s="90"/>
    </row>
    <row r="892" spans="4:27" ht="20.100000000000001" customHeight="1" x14ac:dyDescent="0.2">
      <c r="D892" s="392"/>
      <c r="E892" s="84"/>
      <c r="F892" s="393"/>
      <c r="G892" s="370"/>
      <c r="H892" s="79"/>
      <c r="I892" s="107"/>
      <c r="J892" s="80"/>
      <c r="K892" s="81"/>
      <c r="L892" s="394"/>
      <c r="M892" s="78"/>
      <c r="N892" s="78"/>
      <c r="O892" s="78"/>
      <c r="P892" s="78"/>
      <c r="Q892" s="371" t="str">
        <f t="shared" si="55"/>
        <v/>
      </c>
      <c r="R892" s="102" t="str">
        <f t="shared" si="58"/>
        <v/>
      </c>
      <c r="S892" s="254" t="str">
        <f t="shared" si="56"/>
        <v/>
      </c>
      <c r="T892" s="83"/>
      <c r="U892" s="254" t="str">
        <f t="shared" si="57"/>
        <v/>
      </c>
      <c r="V892" s="255"/>
      <c r="W892" s="78"/>
      <c r="X892" s="78"/>
      <c r="Y892" s="391"/>
      <c r="Z892" s="369"/>
      <c r="AA892" s="90"/>
    </row>
    <row r="893" spans="4:27" ht="20.100000000000001" customHeight="1" x14ac:dyDescent="0.2">
      <c r="D893" s="392"/>
      <c r="E893" s="84"/>
      <c r="F893" s="393"/>
      <c r="G893" s="370"/>
      <c r="H893" s="79"/>
      <c r="I893" s="107"/>
      <c r="J893" s="80"/>
      <c r="K893" s="81"/>
      <c r="L893" s="394"/>
      <c r="M893" s="78"/>
      <c r="N893" s="78"/>
      <c r="O893" s="78"/>
      <c r="P893" s="78"/>
      <c r="Q893" s="371" t="str">
        <f t="shared" si="55"/>
        <v/>
      </c>
      <c r="R893" s="102" t="str">
        <f t="shared" si="58"/>
        <v/>
      </c>
      <c r="S893" s="254" t="str">
        <f t="shared" si="56"/>
        <v/>
      </c>
      <c r="T893" s="83"/>
      <c r="U893" s="254" t="str">
        <f t="shared" si="57"/>
        <v/>
      </c>
      <c r="V893" s="255"/>
      <c r="W893" s="78"/>
      <c r="X893" s="78"/>
      <c r="Y893" s="391"/>
      <c r="Z893" s="369"/>
      <c r="AA893" s="90"/>
    </row>
    <row r="894" spans="4:27" ht="20.100000000000001" customHeight="1" x14ac:dyDescent="0.2">
      <c r="D894" s="392"/>
      <c r="E894" s="84"/>
      <c r="F894" s="393"/>
      <c r="G894" s="370"/>
      <c r="H894" s="79"/>
      <c r="I894" s="107"/>
      <c r="J894" s="80"/>
      <c r="K894" s="81"/>
      <c r="L894" s="394"/>
      <c r="M894" s="78"/>
      <c r="N894" s="78"/>
      <c r="O894" s="78"/>
      <c r="P894" s="78"/>
      <c r="Q894" s="371" t="str">
        <f t="shared" si="55"/>
        <v/>
      </c>
      <c r="R894" s="102" t="str">
        <f t="shared" si="58"/>
        <v/>
      </c>
      <c r="S894" s="254" t="str">
        <f t="shared" si="56"/>
        <v/>
      </c>
      <c r="T894" s="83"/>
      <c r="U894" s="254" t="str">
        <f t="shared" si="57"/>
        <v/>
      </c>
      <c r="V894" s="255"/>
      <c r="W894" s="78"/>
      <c r="X894" s="78"/>
      <c r="Y894" s="391"/>
      <c r="Z894" s="369"/>
      <c r="AA894" s="90"/>
    </row>
    <row r="895" spans="4:27" ht="20.100000000000001" customHeight="1" x14ac:dyDescent="0.2">
      <c r="D895" s="392"/>
      <c r="E895" s="84"/>
      <c r="F895" s="393"/>
      <c r="G895" s="370"/>
      <c r="H895" s="79"/>
      <c r="I895" s="107"/>
      <c r="J895" s="80"/>
      <c r="K895" s="81"/>
      <c r="L895" s="394"/>
      <c r="M895" s="78"/>
      <c r="N895" s="78"/>
      <c r="O895" s="78"/>
      <c r="P895" s="78"/>
      <c r="Q895" s="371" t="str">
        <f t="shared" si="55"/>
        <v/>
      </c>
      <c r="R895" s="102" t="str">
        <f t="shared" si="58"/>
        <v/>
      </c>
      <c r="S895" s="254" t="str">
        <f t="shared" si="56"/>
        <v/>
      </c>
      <c r="T895" s="83"/>
      <c r="U895" s="254" t="str">
        <f t="shared" si="57"/>
        <v/>
      </c>
      <c r="V895" s="255"/>
      <c r="W895" s="78"/>
      <c r="X895" s="78"/>
      <c r="Y895" s="391"/>
      <c r="Z895" s="369"/>
      <c r="AA895" s="90"/>
    </row>
    <row r="896" spans="4:27" ht="20.100000000000001" customHeight="1" x14ac:dyDescent="0.2">
      <c r="D896" s="392"/>
      <c r="E896" s="84"/>
      <c r="F896" s="393"/>
      <c r="G896" s="370"/>
      <c r="H896" s="79"/>
      <c r="I896" s="107"/>
      <c r="J896" s="80"/>
      <c r="K896" s="81"/>
      <c r="L896" s="394"/>
      <c r="M896" s="78"/>
      <c r="N896" s="78"/>
      <c r="O896" s="78"/>
      <c r="P896" s="78"/>
      <c r="Q896" s="371" t="str">
        <f t="shared" si="55"/>
        <v/>
      </c>
      <c r="R896" s="102" t="str">
        <f t="shared" si="58"/>
        <v/>
      </c>
      <c r="S896" s="254" t="str">
        <f t="shared" si="56"/>
        <v/>
      </c>
      <c r="T896" s="83"/>
      <c r="U896" s="254" t="str">
        <f t="shared" si="57"/>
        <v/>
      </c>
      <c r="V896" s="255"/>
      <c r="W896" s="78"/>
      <c r="X896" s="78"/>
      <c r="Y896" s="391"/>
      <c r="Z896" s="369"/>
      <c r="AA896" s="90"/>
    </row>
    <row r="897" spans="4:27" ht="20.100000000000001" customHeight="1" x14ac:dyDescent="0.2">
      <c r="D897" s="392"/>
      <c r="E897" s="84"/>
      <c r="F897" s="393"/>
      <c r="G897" s="370"/>
      <c r="H897" s="79"/>
      <c r="I897" s="107"/>
      <c r="J897" s="80"/>
      <c r="K897" s="81"/>
      <c r="L897" s="394"/>
      <c r="M897" s="78"/>
      <c r="N897" s="78"/>
      <c r="O897" s="78"/>
      <c r="P897" s="78"/>
      <c r="Q897" s="371" t="str">
        <f t="shared" si="55"/>
        <v/>
      </c>
      <c r="R897" s="102" t="str">
        <f t="shared" si="58"/>
        <v/>
      </c>
      <c r="S897" s="254" t="str">
        <f t="shared" si="56"/>
        <v/>
      </c>
      <c r="T897" s="83"/>
      <c r="U897" s="254" t="str">
        <f t="shared" si="57"/>
        <v/>
      </c>
      <c r="V897" s="255"/>
      <c r="W897" s="78"/>
      <c r="X897" s="78"/>
      <c r="Y897" s="391"/>
      <c r="Z897" s="369"/>
      <c r="AA897" s="90"/>
    </row>
    <row r="898" spans="4:27" ht="20.100000000000001" customHeight="1" x14ac:dyDescent="0.2">
      <c r="D898" s="392"/>
      <c r="E898" s="84"/>
      <c r="F898" s="393"/>
      <c r="G898" s="370"/>
      <c r="H898" s="79"/>
      <c r="I898" s="107"/>
      <c r="J898" s="80"/>
      <c r="K898" s="81"/>
      <c r="L898" s="394"/>
      <c r="M898" s="78"/>
      <c r="N898" s="78"/>
      <c r="O898" s="78"/>
      <c r="P898" s="78"/>
      <c r="Q898" s="371" t="str">
        <f t="shared" si="55"/>
        <v/>
      </c>
      <c r="R898" s="102" t="str">
        <f t="shared" si="58"/>
        <v/>
      </c>
      <c r="S898" s="254" t="str">
        <f t="shared" si="56"/>
        <v/>
      </c>
      <c r="T898" s="83"/>
      <c r="U898" s="254" t="str">
        <f t="shared" si="57"/>
        <v/>
      </c>
      <c r="V898" s="255"/>
      <c r="W898" s="78"/>
      <c r="X898" s="78"/>
      <c r="Y898" s="391"/>
      <c r="Z898" s="369"/>
      <c r="AA898" s="90"/>
    </row>
    <row r="899" spans="4:27" ht="20.100000000000001" customHeight="1" x14ac:dyDescent="0.2">
      <c r="D899" s="392"/>
      <c r="E899" s="84"/>
      <c r="F899" s="393"/>
      <c r="G899" s="370"/>
      <c r="H899" s="79"/>
      <c r="I899" s="107"/>
      <c r="J899" s="80"/>
      <c r="K899" s="81"/>
      <c r="L899" s="394"/>
      <c r="M899" s="78"/>
      <c r="N899" s="78"/>
      <c r="O899" s="78"/>
      <c r="P899" s="78"/>
      <c r="Q899" s="371" t="str">
        <f t="shared" si="55"/>
        <v/>
      </c>
      <c r="R899" s="102" t="str">
        <f t="shared" si="58"/>
        <v/>
      </c>
      <c r="S899" s="254" t="str">
        <f t="shared" si="56"/>
        <v/>
      </c>
      <c r="T899" s="83"/>
      <c r="U899" s="254" t="str">
        <f t="shared" si="57"/>
        <v/>
      </c>
      <c r="V899" s="255"/>
      <c r="W899" s="78"/>
      <c r="X899" s="78"/>
      <c r="Y899" s="391"/>
      <c r="Z899" s="369"/>
      <c r="AA899" s="90"/>
    </row>
    <row r="900" spans="4:27" ht="20.100000000000001" customHeight="1" x14ac:dyDescent="0.2">
      <c r="D900" s="392"/>
      <c r="E900" s="84"/>
      <c r="F900" s="393"/>
      <c r="G900" s="370"/>
      <c r="H900" s="79"/>
      <c r="I900" s="107"/>
      <c r="J900" s="80"/>
      <c r="K900" s="81"/>
      <c r="L900" s="394"/>
      <c r="M900" s="78"/>
      <c r="N900" s="78"/>
      <c r="O900" s="78"/>
      <c r="P900" s="78"/>
      <c r="Q900" s="371" t="str">
        <f t="shared" si="55"/>
        <v/>
      </c>
      <c r="R900" s="102" t="str">
        <f t="shared" si="58"/>
        <v/>
      </c>
      <c r="S900" s="254" t="str">
        <f t="shared" si="56"/>
        <v/>
      </c>
      <c r="T900" s="83"/>
      <c r="U900" s="254" t="str">
        <f t="shared" si="57"/>
        <v/>
      </c>
      <c r="V900" s="255"/>
      <c r="W900" s="78"/>
      <c r="X900" s="78"/>
      <c r="Y900" s="391"/>
      <c r="Z900" s="369"/>
      <c r="AA900" s="90"/>
    </row>
    <row r="901" spans="4:27" ht="20.100000000000001" customHeight="1" x14ac:dyDescent="0.2">
      <c r="D901" s="392"/>
      <c r="E901" s="84"/>
      <c r="F901" s="393"/>
      <c r="G901" s="370"/>
      <c r="H901" s="79"/>
      <c r="I901" s="107"/>
      <c r="J901" s="80"/>
      <c r="K901" s="81"/>
      <c r="L901" s="394"/>
      <c r="M901" s="78"/>
      <c r="N901" s="78"/>
      <c r="O901" s="78"/>
      <c r="P901" s="78"/>
      <c r="Q901" s="371" t="str">
        <f t="shared" si="55"/>
        <v/>
      </c>
      <c r="R901" s="102" t="str">
        <f t="shared" si="58"/>
        <v/>
      </c>
      <c r="S901" s="254" t="str">
        <f t="shared" si="56"/>
        <v/>
      </c>
      <c r="T901" s="83"/>
      <c r="U901" s="254" t="str">
        <f t="shared" si="57"/>
        <v/>
      </c>
      <c r="V901" s="255"/>
      <c r="W901" s="78"/>
      <c r="X901" s="78"/>
      <c r="Y901" s="391"/>
      <c r="Z901" s="369"/>
      <c r="AA901" s="90"/>
    </row>
    <row r="902" spans="4:27" ht="20.100000000000001" customHeight="1" x14ac:dyDescent="0.2">
      <c r="D902" s="392"/>
      <c r="E902" s="84"/>
      <c r="F902" s="393"/>
      <c r="G902" s="370"/>
      <c r="H902" s="79"/>
      <c r="I902" s="107"/>
      <c r="J902" s="80"/>
      <c r="K902" s="81"/>
      <c r="L902" s="394"/>
      <c r="M902" s="78"/>
      <c r="N902" s="78"/>
      <c r="O902" s="78"/>
      <c r="P902" s="78"/>
      <c r="Q902" s="371" t="str">
        <f t="shared" si="55"/>
        <v/>
      </c>
      <c r="R902" s="102" t="str">
        <f t="shared" si="58"/>
        <v/>
      </c>
      <c r="S902" s="254" t="str">
        <f t="shared" si="56"/>
        <v/>
      </c>
      <c r="T902" s="83"/>
      <c r="U902" s="254" t="str">
        <f t="shared" si="57"/>
        <v/>
      </c>
      <c r="V902" s="255"/>
      <c r="W902" s="78"/>
      <c r="X902" s="78"/>
      <c r="Y902" s="391"/>
      <c r="Z902" s="369"/>
      <c r="AA902" s="90"/>
    </row>
    <row r="903" spans="4:27" ht="20.100000000000001" customHeight="1" x14ac:dyDescent="0.2">
      <c r="D903" s="392"/>
      <c r="E903" s="84"/>
      <c r="F903" s="393"/>
      <c r="G903" s="370"/>
      <c r="H903" s="79"/>
      <c r="I903" s="107"/>
      <c r="J903" s="80"/>
      <c r="K903" s="81"/>
      <c r="L903" s="394"/>
      <c r="M903" s="78"/>
      <c r="N903" s="78"/>
      <c r="O903" s="78"/>
      <c r="P903" s="78"/>
      <c r="Q903" s="371" t="str">
        <f t="shared" si="55"/>
        <v/>
      </c>
      <c r="R903" s="102" t="str">
        <f t="shared" si="58"/>
        <v/>
      </c>
      <c r="S903" s="254" t="str">
        <f t="shared" si="56"/>
        <v/>
      </c>
      <c r="T903" s="83"/>
      <c r="U903" s="254" t="str">
        <f t="shared" si="57"/>
        <v/>
      </c>
      <c r="V903" s="255"/>
      <c r="W903" s="78"/>
      <c r="X903" s="78"/>
      <c r="Y903" s="391"/>
      <c r="Z903" s="369"/>
      <c r="AA903" s="90"/>
    </row>
    <row r="904" spans="4:27" ht="20.100000000000001" customHeight="1" x14ac:dyDescent="0.2">
      <c r="D904" s="392"/>
      <c r="E904" s="84"/>
      <c r="F904" s="393"/>
      <c r="G904" s="370"/>
      <c r="H904" s="79"/>
      <c r="I904" s="107"/>
      <c r="J904" s="80"/>
      <c r="K904" s="81"/>
      <c r="L904" s="394"/>
      <c r="M904" s="78"/>
      <c r="N904" s="78"/>
      <c r="O904" s="78"/>
      <c r="P904" s="78"/>
      <c r="Q904" s="371" t="str">
        <f t="shared" si="55"/>
        <v/>
      </c>
      <c r="R904" s="102" t="str">
        <f t="shared" si="58"/>
        <v/>
      </c>
      <c r="S904" s="254" t="str">
        <f t="shared" si="56"/>
        <v/>
      </c>
      <c r="T904" s="83"/>
      <c r="U904" s="254" t="str">
        <f t="shared" si="57"/>
        <v/>
      </c>
      <c r="V904" s="255"/>
      <c r="W904" s="78"/>
      <c r="X904" s="78"/>
      <c r="Y904" s="391"/>
      <c r="Z904" s="369"/>
      <c r="AA904" s="90"/>
    </row>
    <row r="905" spans="4:27" ht="20.100000000000001" customHeight="1" x14ac:dyDescent="0.2">
      <c r="D905" s="392"/>
      <c r="E905" s="84"/>
      <c r="F905" s="393"/>
      <c r="G905" s="370"/>
      <c r="H905" s="79"/>
      <c r="I905" s="107"/>
      <c r="J905" s="80"/>
      <c r="K905" s="81"/>
      <c r="L905" s="394"/>
      <c r="M905" s="78"/>
      <c r="N905" s="78"/>
      <c r="O905" s="78"/>
      <c r="P905" s="78"/>
      <c r="Q905" s="371" t="str">
        <f t="shared" si="55"/>
        <v/>
      </c>
      <c r="R905" s="102" t="str">
        <f t="shared" si="58"/>
        <v/>
      </c>
      <c r="S905" s="254" t="str">
        <f t="shared" si="56"/>
        <v/>
      </c>
      <c r="T905" s="83"/>
      <c r="U905" s="254" t="str">
        <f t="shared" si="57"/>
        <v/>
      </c>
      <c r="V905" s="255"/>
      <c r="W905" s="78"/>
      <c r="X905" s="78"/>
      <c r="Y905" s="391"/>
      <c r="Z905" s="369"/>
      <c r="AA905" s="90"/>
    </row>
    <row r="906" spans="4:27" ht="20.100000000000001" customHeight="1" x14ac:dyDescent="0.2">
      <c r="D906" s="392"/>
      <c r="E906" s="84"/>
      <c r="F906" s="393"/>
      <c r="G906" s="370"/>
      <c r="H906" s="79"/>
      <c r="I906" s="107"/>
      <c r="J906" s="80"/>
      <c r="K906" s="81"/>
      <c r="L906" s="394"/>
      <c r="M906" s="78"/>
      <c r="N906" s="78"/>
      <c r="O906" s="78"/>
      <c r="P906" s="78"/>
      <c r="Q906" s="371" t="str">
        <f t="shared" si="55"/>
        <v/>
      </c>
      <c r="R906" s="102" t="str">
        <f t="shared" si="58"/>
        <v/>
      </c>
      <c r="S906" s="254" t="str">
        <f t="shared" si="56"/>
        <v/>
      </c>
      <c r="T906" s="83"/>
      <c r="U906" s="254" t="str">
        <f t="shared" si="57"/>
        <v/>
      </c>
      <c r="V906" s="255"/>
      <c r="W906" s="78"/>
      <c r="X906" s="78"/>
      <c r="Y906" s="391"/>
      <c r="Z906" s="369"/>
      <c r="AA906" s="90"/>
    </row>
    <row r="907" spans="4:27" ht="20.100000000000001" customHeight="1" x14ac:dyDescent="0.2">
      <c r="D907" s="392"/>
      <c r="E907" s="84"/>
      <c r="F907" s="393"/>
      <c r="G907" s="370"/>
      <c r="H907" s="79"/>
      <c r="I907" s="107"/>
      <c r="J907" s="80"/>
      <c r="K907" s="81"/>
      <c r="L907" s="394"/>
      <c r="M907" s="78"/>
      <c r="N907" s="78"/>
      <c r="O907" s="78"/>
      <c r="P907" s="78"/>
      <c r="Q907" s="371" t="str">
        <f t="shared" si="55"/>
        <v/>
      </c>
      <c r="R907" s="102" t="str">
        <f t="shared" si="58"/>
        <v/>
      </c>
      <c r="S907" s="254" t="str">
        <f t="shared" si="56"/>
        <v/>
      </c>
      <c r="T907" s="83"/>
      <c r="U907" s="254" t="str">
        <f t="shared" si="57"/>
        <v/>
      </c>
      <c r="V907" s="255"/>
      <c r="W907" s="78"/>
      <c r="X907" s="78"/>
      <c r="Y907" s="391"/>
      <c r="Z907" s="369"/>
      <c r="AA907" s="90"/>
    </row>
    <row r="908" spans="4:27" ht="20.100000000000001" customHeight="1" x14ac:dyDescent="0.2">
      <c r="D908" s="392"/>
      <c r="E908" s="84"/>
      <c r="F908" s="393"/>
      <c r="G908" s="370"/>
      <c r="H908" s="79"/>
      <c r="I908" s="107"/>
      <c r="J908" s="80"/>
      <c r="K908" s="81"/>
      <c r="L908" s="394"/>
      <c r="M908" s="78"/>
      <c r="N908" s="78"/>
      <c r="O908" s="78"/>
      <c r="P908" s="78"/>
      <c r="Q908" s="371" t="str">
        <f t="shared" si="55"/>
        <v/>
      </c>
      <c r="R908" s="102" t="str">
        <f t="shared" si="58"/>
        <v/>
      </c>
      <c r="S908" s="254" t="str">
        <f t="shared" si="56"/>
        <v/>
      </c>
      <c r="T908" s="83"/>
      <c r="U908" s="254" t="str">
        <f t="shared" si="57"/>
        <v/>
      </c>
      <c r="V908" s="255"/>
      <c r="W908" s="78"/>
      <c r="X908" s="78"/>
      <c r="Y908" s="391"/>
      <c r="Z908" s="369"/>
      <c r="AA908" s="90"/>
    </row>
    <row r="909" spans="4:27" ht="20.100000000000001" customHeight="1" x14ac:dyDescent="0.2">
      <c r="D909" s="392"/>
      <c r="E909" s="84"/>
      <c r="F909" s="393"/>
      <c r="G909" s="370"/>
      <c r="H909" s="79"/>
      <c r="I909" s="107"/>
      <c r="J909" s="80"/>
      <c r="K909" s="81"/>
      <c r="L909" s="394"/>
      <c r="M909" s="78"/>
      <c r="N909" s="78"/>
      <c r="O909" s="78"/>
      <c r="P909" s="78"/>
      <c r="Q909" s="371" t="str">
        <f t="shared" si="55"/>
        <v/>
      </c>
      <c r="R909" s="102" t="str">
        <f t="shared" si="58"/>
        <v/>
      </c>
      <c r="S909" s="254" t="str">
        <f t="shared" si="56"/>
        <v/>
      </c>
      <c r="T909" s="83"/>
      <c r="U909" s="254" t="str">
        <f t="shared" si="57"/>
        <v/>
      </c>
      <c r="V909" s="255"/>
      <c r="W909" s="78"/>
      <c r="X909" s="78"/>
      <c r="Y909" s="391"/>
      <c r="Z909" s="369"/>
      <c r="AA909" s="90"/>
    </row>
    <row r="910" spans="4:27" ht="20.100000000000001" customHeight="1" x14ac:dyDescent="0.2">
      <c r="D910" s="392"/>
      <c r="E910" s="84"/>
      <c r="F910" s="393"/>
      <c r="G910" s="370"/>
      <c r="H910" s="79"/>
      <c r="I910" s="107"/>
      <c r="J910" s="80"/>
      <c r="K910" s="81"/>
      <c r="L910" s="394"/>
      <c r="M910" s="78"/>
      <c r="N910" s="78"/>
      <c r="O910" s="78"/>
      <c r="P910" s="78"/>
      <c r="Q910" s="371" t="str">
        <f t="shared" si="55"/>
        <v/>
      </c>
      <c r="R910" s="102" t="str">
        <f t="shared" si="58"/>
        <v/>
      </c>
      <c r="S910" s="254" t="str">
        <f t="shared" si="56"/>
        <v/>
      </c>
      <c r="T910" s="83"/>
      <c r="U910" s="254" t="str">
        <f t="shared" si="57"/>
        <v/>
      </c>
      <c r="V910" s="255"/>
      <c r="W910" s="78"/>
      <c r="X910" s="78"/>
      <c r="Y910" s="391"/>
      <c r="Z910" s="369"/>
      <c r="AA910" s="90"/>
    </row>
    <row r="911" spans="4:27" ht="20.100000000000001" customHeight="1" x14ac:dyDescent="0.2">
      <c r="D911" s="392"/>
      <c r="E911" s="84"/>
      <c r="F911" s="393"/>
      <c r="G911" s="370"/>
      <c r="H911" s="79"/>
      <c r="I911" s="107"/>
      <c r="J911" s="80"/>
      <c r="K911" s="81"/>
      <c r="L911" s="394"/>
      <c r="M911" s="78"/>
      <c r="N911" s="78"/>
      <c r="O911" s="78"/>
      <c r="P911" s="78"/>
      <c r="Q911" s="371" t="str">
        <f t="shared" si="55"/>
        <v/>
      </c>
      <c r="R911" s="102" t="str">
        <f t="shared" si="58"/>
        <v/>
      </c>
      <c r="S911" s="254" t="str">
        <f t="shared" si="56"/>
        <v/>
      </c>
      <c r="T911" s="83"/>
      <c r="U911" s="254" t="str">
        <f t="shared" si="57"/>
        <v/>
      </c>
      <c r="V911" s="255"/>
      <c r="W911" s="78"/>
      <c r="X911" s="78"/>
      <c r="Y911" s="391"/>
      <c r="Z911" s="369"/>
      <c r="AA911" s="90"/>
    </row>
    <row r="912" spans="4:27" ht="20.100000000000001" customHeight="1" x14ac:dyDescent="0.2">
      <c r="D912" s="392"/>
      <c r="E912" s="84"/>
      <c r="F912" s="393"/>
      <c r="G912" s="370"/>
      <c r="H912" s="79"/>
      <c r="I912" s="107"/>
      <c r="J912" s="80"/>
      <c r="K912" s="81"/>
      <c r="L912" s="394"/>
      <c r="M912" s="78"/>
      <c r="N912" s="78"/>
      <c r="O912" s="78"/>
      <c r="P912" s="78"/>
      <c r="Q912" s="371" t="str">
        <f t="shared" si="55"/>
        <v/>
      </c>
      <c r="R912" s="102" t="str">
        <f t="shared" si="58"/>
        <v/>
      </c>
      <c r="S912" s="254" t="str">
        <f t="shared" si="56"/>
        <v/>
      </c>
      <c r="T912" s="83"/>
      <c r="U912" s="254" t="str">
        <f t="shared" si="57"/>
        <v/>
      </c>
      <c r="V912" s="255"/>
      <c r="W912" s="78"/>
      <c r="X912" s="78"/>
      <c r="Y912" s="391"/>
      <c r="Z912" s="369"/>
      <c r="AA912" s="90"/>
    </row>
    <row r="913" spans="4:27" ht="20.100000000000001" customHeight="1" x14ac:dyDescent="0.2">
      <c r="D913" s="392"/>
      <c r="E913" s="84"/>
      <c r="F913" s="393"/>
      <c r="G913" s="370"/>
      <c r="H913" s="79"/>
      <c r="I913" s="107"/>
      <c r="J913" s="80"/>
      <c r="K913" s="81"/>
      <c r="L913" s="394"/>
      <c r="M913" s="78"/>
      <c r="N913" s="78"/>
      <c r="O913" s="78"/>
      <c r="P913" s="78"/>
      <c r="Q913" s="371" t="str">
        <f t="shared" si="55"/>
        <v/>
      </c>
      <c r="R913" s="102" t="str">
        <f t="shared" si="58"/>
        <v/>
      </c>
      <c r="S913" s="254" t="str">
        <f t="shared" si="56"/>
        <v/>
      </c>
      <c r="T913" s="83"/>
      <c r="U913" s="254" t="str">
        <f t="shared" si="57"/>
        <v/>
      </c>
      <c r="V913" s="255"/>
      <c r="W913" s="78"/>
      <c r="X913" s="78"/>
      <c r="Y913" s="391"/>
      <c r="Z913" s="369"/>
      <c r="AA913" s="90"/>
    </row>
    <row r="914" spans="4:27" ht="20.100000000000001" customHeight="1" x14ac:dyDescent="0.2">
      <c r="D914" s="392"/>
      <c r="E914" s="84"/>
      <c r="F914" s="393"/>
      <c r="G914" s="370"/>
      <c r="H914" s="79"/>
      <c r="I914" s="107"/>
      <c r="J914" s="80"/>
      <c r="K914" s="81"/>
      <c r="L914" s="394"/>
      <c r="M914" s="78"/>
      <c r="N914" s="78"/>
      <c r="O914" s="78"/>
      <c r="P914" s="78"/>
      <c r="Q914" s="371" t="str">
        <f t="shared" si="55"/>
        <v/>
      </c>
      <c r="R914" s="102" t="str">
        <f t="shared" si="58"/>
        <v/>
      </c>
      <c r="S914" s="254" t="str">
        <f t="shared" si="56"/>
        <v/>
      </c>
      <c r="T914" s="83"/>
      <c r="U914" s="254" t="str">
        <f t="shared" si="57"/>
        <v/>
      </c>
      <c r="V914" s="255"/>
      <c r="W914" s="78"/>
      <c r="X914" s="78"/>
      <c r="Y914" s="391"/>
      <c r="Z914" s="369"/>
      <c r="AA914" s="90"/>
    </row>
    <row r="915" spans="4:27" ht="20.100000000000001" customHeight="1" x14ac:dyDescent="0.2">
      <c r="D915" s="392"/>
      <c r="E915" s="84"/>
      <c r="F915" s="393"/>
      <c r="G915" s="370"/>
      <c r="H915" s="79"/>
      <c r="I915" s="107"/>
      <c r="J915" s="80"/>
      <c r="K915" s="81"/>
      <c r="L915" s="394"/>
      <c r="M915" s="78"/>
      <c r="N915" s="78"/>
      <c r="O915" s="78"/>
      <c r="P915" s="78"/>
      <c r="Q915" s="371" t="str">
        <f t="shared" si="55"/>
        <v/>
      </c>
      <c r="R915" s="102" t="str">
        <f t="shared" si="58"/>
        <v/>
      </c>
      <c r="S915" s="254" t="str">
        <f t="shared" si="56"/>
        <v/>
      </c>
      <c r="T915" s="83"/>
      <c r="U915" s="254" t="str">
        <f t="shared" si="57"/>
        <v/>
      </c>
      <c r="V915" s="255"/>
      <c r="W915" s="78"/>
      <c r="X915" s="78"/>
      <c r="Y915" s="391"/>
      <c r="Z915" s="369"/>
      <c r="AA915" s="90"/>
    </row>
    <row r="916" spans="4:27" ht="20.100000000000001" customHeight="1" x14ac:dyDescent="0.2">
      <c r="D916" s="392"/>
      <c r="E916" s="84"/>
      <c r="F916" s="393"/>
      <c r="G916" s="370"/>
      <c r="H916" s="79"/>
      <c r="I916" s="107"/>
      <c r="J916" s="80"/>
      <c r="K916" s="81"/>
      <c r="L916" s="394"/>
      <c r="M916" s="78"/>
      <c r="N916" s="78"/>
      <c r="O916" s="78"/>
      <c r="P916" s="78"/>
      <c r="Q916" s="371" t="str">
        <f t="shared" si="55"/>
        <v/>
      </c>
      <c r="R916" s="102" t="str">
        <f t="shared" si="58"/>
        <v/>
      </c>
      <c r="S916" s="254" t="str">
        <f t="shared" si="56"/>
        <v/>
      </c>
      <c r="T916" s="83"/>
      <c r="U916" s="254" t="str">
        <f t="shared" si="57"/>
        <v/>
      </c>
      <c r="V916" s="255"/>
      <c r="W916" s="78"/>
      <c r="X916" s="78"/>
      <c r="Y916" s="391"/>
      <c r="Z916" s="369"/>
      <c r="AA916" s="90"/>
    </row>
    <row r="917" spans="4:27" ht="20.100000000000001" customHeight="1" x14ac:dyDescent="0.2">
      <c r="D917" s="392"/>
      <c r="E917" s="84"/>
      <c r="F917" s="393"/>
      <c r="G917" s="370"/>
      <c r="H917" s="79"/>
      <c r="I917" s="107"/>
      <c r="J917" s="80"/>
      <c r="K917" s="81"/>
      <c r="L917" s="394"/>
      <c r="M917" s="78"/>
      <c r="N917" s="78"/>
      <c r="O917" s="78"/>
      <c r="P917" s="78"/>
      <c r="Q917" s="371" t="str">
        <f t="shared" si="55"/>
        <v/>
      </c>
      <c r="R917" s="102" t="str">
        <f t="shared" si="58"/>
        <v/>
      </c>
      <c r="S917" s="254" t="str">
        <f t="shared" si="56"/>
        <v/>
      </c>
      <c r="T917" s="83"/>
      <c r="U917" s="254" t="str">
        <f t="shared" si="57"/>
        <v/>
      </c>
      <c r="V917" s="255"/>
      <c r="W917" s="78"/>
      <c r="X917" s="78"/>
      <c r="Y917" s="391"/>
      <c r="Z917" s="369"/>
      <c r="AA917" s="90"/>
    </row>
    <row r="918" spans="4:27" ht="20.100000000000001" customHeight="1" x14ac:dyDescent="0.2">
      <c r="D918" s="392"/>
      <c r="E918" s="84"/>
      <c r="F918" s="393"/>
      <c r="G918" s="370"/>
      <c r="H918" s="79"/>
      <c r="I918" s="107"/>
      <c r="J918" s="80"/>
      <c r="K918" s="81"/>
      <c r="L918" s="394"/>
      <c r="M918" s="78"/>
      <c r="N918" s="78"/>
      <c r="O918" s="78"/>
      <c r="P918" s="78"/>
      <c r="Q918" s="371" t="str">
        <f t="shared" si="55"/>
        <v/>
      </c>
      <c r="R918" s="102" t="str">
        <f t="shared" si="58"/>
        <v/>
      </c>
      <c r="S918" s="254" t="str">
        <f t="shared" si="56"/>
        <v/>
      </c>
      <c r="T918" s="83"/>
      <c r="U918" s="254" t="str">
        <f t="shared" si="57"/>
        <v/>
      </c>
      <c r="V918" s="255"/>
      <c r="W918" s="78"/>
      <c r="X918" s="78"/>
      <c r="Y918" s="391"/>
      <c r="Z918" s="369"/>
      <c r="AA918" s="90"/>
    </row>
    <row r="919" spans="4:27" ht="20.100000000000001" customHeight="1" x14ac:dyDescent="0.2">
      <c r="D919" s="392"/>
      <c r="E919" s="84"/>
      <c r="F919" s="393"/>
      <c r="G919" s="370"/>
      <c r="H919" s="79"/>
      <c r="I919" s="107"/>
      <c r="J919" s="80"/>
      <c r="K919" s="81"/>
      <c r="L919" s="394"/>
      <c r="M919" s="78"/>
      <c r="N919" s="78"/>
      <c r="O919" s="78"/>
      <c r="P919" s="78"/>
      <c r="Q919" s="371" t="str">
        <f t="shared" si="55"/>
        <v/>
      </c>
      <c r="R919" s="102" t="str">
        <f t="shared" si="58"/>
        <v/>
      </c>
      <c r="S919" s="254" t="str">
        <f t="shared" si="56"/>
        <v/>
      </c>
      <c r="T919" s="83"/>
      <c r="U919" s="254" t="str">
        <f t="shared" si="57"/>
        <v/>
      </c>
      <c r="V919" s="255"/>
      <c r="W919" s="78"/>
      <c r="X919" s="78"/>
      <c r="Y919" s="391"/>
      <c r="Z919" s="369"/>
      <c r="AA919" s="90"/>
    </row>
    <row r="920" spans="4:27" ht="20.100000000000001" customHeight="1" x14ac:dyDescent="0.2">
      <c r="D920" s="392"/>
      <c r="E920" s="84"/>
      <c r="F920" s="393"/>
      <c r="G920" s="370"/>
      <c r="H920" s="79"/>
      <c r="I920" s="107"/>
      <c r="J920" s="80"/>
      <c r="K920" s="81"/>
      <c r="L920" s="394"/>
      <c r="M920" s="78"/>
      <c r="N920" s="78"/>
      <c r="O920" s="78"/>
      <c r="P920" s="78"/>
      <c r="Q920" s="371" t="str">
        <f t="shared" si="55"/>
        <v/>
      </c>
      <c r="R920" s="102" t="str">
        <f t="shared" si="58"/>
        <v/>
      </c>
      <c r="S920" s="254" t="str">
        <f t="shared" si="56"/>
        <v/>
      </c>
      <c r="T920" s="83"/>
      <c r="U920" s="254" t="str">
        <f t="shared" si="57"/>
        <v/>
      </c>
      <c r="V920" s="255"/>
      <c r="W920" s="78"/>
      <c r="X920" s="78"/>
      <c r="Y920" s="391"/>
      <c r="Z920" s="369"/>
      <c r="AA920" s="90"/>
    </row>
    <row r="921" spans="4:27" ht="20.100000000000001" customHeight="1" x14ac:dyDescent="0.2">
      <c r="D921" s="392"/>
      <c r="E921" s="84"/>
      <c r="F921" s="393"/>
      <c r="G921" s="370"/>
      <c r="H921" s="79"/>
      <c r="I921" s="107"/>
      <c r="J921" s="80"/>
      <c r="K921" s="81"/>
      <c r="L921" s="394"/>
      <c r="M921" s="78"/>
      <c r="N921" s="78"/>
      <c r="O921" s="78"/>
      <c r="P921" s="78"/>
      <c r="Q921" s="371" t="str">
        <f t="shared" si="55"/>
        <v/>
      </c>
      <c r="R921" s="102" t="str">
        <f t="shared" si="58"/>
        <v/>
      </c>
      <c r="S921" s="254" t="str">
        <f t="shared" si="56"/>
        <v/>
      </c>
      <c r="T921" s="83"/>
      <c r="U921" s="254" t="str">
        <f t="shared" si="57"/>
        <v/>
      </c>
      <c r="V921" s="255"/>
      <c r="W921" s="78"/>
      <c r="X921" s="78"/>
      <c r="Y921" s="391"/>
      <c r="Z921" s="369"/>
      <c r="AA921" s="90"/>
    </row>
    <row r="922" spans="4:27" ht="20.100000000000001" customHeight="1" x14ac:dyDescent="0.2">
      <c r="D922" s="392"/>
      <c r="E922" s="84"/>
      <c r="F922" s="393"/>
      <c r="G922" s="370"/>
      <c r="H922" s="79"/>
      <c r="I922" s="107"/>
      <c r="J922" s="80"/>
      <c r="K922" s="81"/>
      <c r="L922" s="394"/>
      <c r="M922" s="78"/>
      <c r="N922" s="78"/>
      <c r="O922" s="78"/>
      <c r="P922" s="78"/>
      <c r="Q922" s="371" t="str">
        <f t="shared" si="55"/>
        <v/>
      </c>
      <c r="R922" s="102" t="str">
        <f t="shared" si="58"/>
        <v/>
      </c>
      <c r="S922" s="254" t="str">
        <f t="shared" si="56"/>
        <v/>
      </c>
      <c r="T922" s="83"/>
      <c r="U922" s="254" t="str">
        <f t="shared" si="57"/>
        <v/>
      </c>
      <c r="V922" s="255"/>
      <c r="W922" s="78"/>
      <c r="X922" s="78"/>
      <c r="Y922" s="391"/>
      <c r="Z922" s="369"/>
      <c r="AA922" s="90"/>
    </row>
    <row r="923" spans="4:27" ht="20.100000000000001" customHeight="1" x14ac:dyDescent="0.2">
      <c r="D923" s="392"/>
      <c r="E923" s="84"/>
      <c r="F923" s="393"/>
      <c r="G923" s="370"/>
      <c r="H923" s="79"/>
      <c r="I923" s="107"/>
      <c r="J923" s="80"/>
      <c r="K923" s="81"/>
      <c r="L923" s="394"/>
      <c r="M923" s="78"/>
      <c r="N923" s="78"/>
      <c r="O923" s="78"/>
      <c r="P923" s="78"/>
      <c r="Q923" s="371" t="str">
        <f t="shared" si="55"/>
        <v/>
      </c>
      <c r="R923" s="102" t="str">
        <f t="shared" si="58"/>
        <v/>
      </c>
      <c r="S923" s="254" t="str">
        <f t="shared" si="56"/>
        <v/>
      </c>
      <c r="T923" s="83"/>
      <c r="U923" s="254" t="str">
        <f t="shared" si="57"/>
        <v/>
      </c>
      <c r="V923" s="255"/>
      <c r="W923" s="78"/>
      <c r="X923" s="78"/>
      <c r="Y923" s="391"/>
      <c r="Z923" s="369"/>
      <c r="AA923" s="90"/>
    </row>
    <row r="924" spans="4:27" ht="20.100000000000001" customHeight="1" x14ac:dyDescent="0.2">
      <c r="D924" s="392"/>
      <c r="E924" s="84"/>
      <c r="F924" s="393"/>
      <c r="G924" s="370"/>
      <c r="H924" s="79"/>
      <c r="I924" s="107"/>
      <c r="J924" s="80"/>
      <c r="K924" s="81"/>
      <c r="L924" s="394"/>
      <c r="M924" s="78"/>
      <c r="N924" s="78"/>
      <c r="O924" s="78"/>
      <c r="P924" s="78"/>
      <c r="Q924" s="371" t="str">
        <f t="shared" si="55"/>
        <v/>
      </c>
      <c r="R924" s="102" t="str">
        <f t="shared" si="58"/>
        <v/>
      </c>
      <c r="S924" s="254" t="str">
        <f t="shared" si="56"/>
        <v/>
      </c>
      <c r="T924" s="83"/>
      <c r="U924" s="254" t="str">
        <f t="shared" si="57"/>
        <v/>
      </c>
      <c r="V924" s="255"/>
      <c r="W924" s="78"/>
      <c r="X924" s="78"/>
      <c r="Y924" s="391"/>
      <c r="Z924" s="369"/>
      <c r="AA924" s="90"/>
    </row>
    <row r="925" spans="4:27" ht="20.100000000000001" customHeight="1" x14ac:dyDescent="0.2">
      <c r="D925" s="392"/>
      <c r="E925" s="84"/>
      <c r="F925" s="393"/>
      <c r="G925" s="370"/>
      <c r="H925" s="79"/>
      <c r="I925" s="107"/>
      <c r="J925" s="80"/>
      <c r="K925" s="81"/>
      <c r="L925" s="394"/>
      <c r="M925" s="78"/>
      <c r="N925" s="78"/>
      <c r="O925" s="78"/>
      <c r="P925" s="78"/>
      <c r="Q925" s="371" t="str">
        <f t="shared" si="55"/>
        <v/>
      </c>
      <c r="R925" s="102" t="str">
        <f t="shared" si="58"/>
        <v/>
      </c>
      <c r="S925" s="254" t="str">
        <f t="shared" si="56"/>
        <v/>
      </c>
      <c r="T925" s="83"/>
      <c r="U925" s="254" t="str">
        <f t="shared" si="57"/>
        <v/>
      </c>
      <c r="V925" s="255"/>
      <c r="W925" s="78"/>
      <c r="X925" s="78"/>
      <c r="Y925" s="391"/>
      <c r="Z925" s="369"/>
      <c r="AA925" s="90"/>
    </row>
    <row r="926" spans="4:27" ht="20.100000000000001" customHeight="1" x14ac:dyDescent="0.2">
      <c r="D926" s="392"/>
      <c r="E926" s="84"/>
      <c r="F926" s="393"/>
      <c r="G926" s="370"/>
      <c r="H926" s="79"/>
      <c r="I926" s="107"/>
      <c r="J926" s="80"/>
      <c r="K926" s="81"/>
      <c r="L926" s="394"/>
      <c r="M926" s="78"/>
      <c r="N926" s="78"/>
      <c r="O926" s="78"/>
      <c r="P926" s="78"/>
      <c r="Q926" s="371" t="str">
        <f t="shared" ref="Q926:Q989" si="59">IF(OR(I926="",I926="Trailer"),"",IF(I926&lt;&gt;"Trailer","X"))</f>
        <v/>
      </c>
      <c r="R926" s="102" t="str">
        <f t="shared" si="58"/>
        <v/>
      </c>
      <c r="S926" s="254" t="str">
        <f t="shared" ref="S926:S989" si="60">IF(AND(M926 ="NY",Q926="x"),"Required","")</f>
        <v/>
      </c>
      <c r="T926" s="83"/>
      <c r="U926" s="254" t="str">
        <f t="shared" ref="U926:U989" si="61">IF(AND(I926 ="Trailer",Q926="X"),"remove 'X' for AL","")</f>
        <v/>
      </c>
      <c r="V926" s="255"/>
      <c r="W926" s="78"/>
      <c r="X926" s="78"/>
      <c r="Y926" s="391"/>
      <c r="Z926" s="369"/>
      <c r="AA926" s="90"/>
    </row>
    <row r="927" spans="4:27" ht="20.100000000000001" customHeight="1" x14ac:dyDescent="0.2">
      <c r="D927" s="392"/>
      <c r="E927" s="84"/>
      <c r="F927" s="393"/>
      <c r="G927" s="370"/>
      <c r="H927" s="79"/>
      <c r="I927" s="107"/>
      <c r="J927" s="80"/>
      <c r="K927" s="81"/>
      <c r="L927" s="394"/>
      <c r="M927" s="78"/>
      <c r="N927" s="78"/>
      <c r="O927" s="78"/>
      <c r="P927" s="78"/>
      <c r="Q927" s="371" t="str">
        <f t="shared" si="59"/>
        <v/>
      </c>
      <c r="R927" s="102" t="str">
        <f t="shared" ref="R927:R990" si="62">IF(I927="","",IF(AND($R$16="X",I927&lt;&gt;"Equipment",I927&lt;&gt;"Dealer Plate"),"X",IF(AND($R$18="X",I927&lt;&gt;"Trailer",I927&lt;&gt;"Equipment",I927&lt;&gt;"Dealer Plate"),"X",IF(AND($R$19="X",I927&lt;&gt;"Trailer",I927&lt;&gt;"Equipment",I927&lt;&gt;"Dealer Plate",V927="Yes"),"X",IF(AND($R$20="X",I927&lt;&gt;"Equipment",I927&lt;&gt;"Dealer Plate",F927&gt;=$U$20),"X",IF(AND($R$21="X",I927&lt;&gt;"Trailer",I927&lt;&gt;"Equipment",I927&lt;&gt;"Dealer Plate",F927&gt;=$U$21),"X",""))))))</f>
        <v/>
      </c>
      <c r="S927" s="254" t="str">
        <f t="shared" si="60"/>
        <v/>
      </c>
      <c r="T927" s="83"/>
      <c r="U927" s="254" t="str">
        <f t="shared" si="61"/>
        <v/>
      </c>
      <c r="V927" s="255"/>
      <c r="W927" s="78"/>
      <c r="X927" s="78"/>
      <c r="Y927" s="391"/>
      <c r="Z927" s="369"/>
      <c r="AA927" s="90"/>
    </row>
    <row r="928" spans="4:27" ht="20.100000000000001" customHeight="1" x14ac:dyDescent="0.2">
      <c r="D928" s="392"/>
      <c r="E928" s="84"/>
      <c r="F928" s="393"/>
      <c r="G928" s="370"/>
      <c r="H928" s="79"/>
      <c r="I928" s="107"/>
      <c r="J928" s="80"/>
      <c r="K928" s="81"/>
      <c r="L928" s="394"/>
      <c r="M928" s="78"/>
      <c r="N928" s="78"/>
      <c r="O928" s="78"/>
      <c r="P928" s="78"/>
      <c r="Q928" s="371" t="str">
        <f t="shared" si="59"/>
        <v/>
      </c>
      <c r="R928" s="102" t="str">
        <f t="shared" si="62"/>
        <v/>
      </c>
      <c r="S928" s="254" t="str">
        <f t="shared" si="60"/>
        <v/>
      </c>
      <c r="T928" s="83"/>
      <c r="U928" s="254" t="str">
        <f t="shared" si="61"/>
        <v/>
      </c>
      <c r="V928" s="255"/>
      <c r="W928" s="78"/>
      <c r="X928" s="78"/>
      <c r="Y928" s="391"/>
      <c r="Z928" s="369"/>
      <c r="AA928" s="90"/>
    </row>
    <row r="929" spans="4:27" ht="20.100000000000001" customHeight="1" x14ac:dyDescent="0.2">
      <c r="D929" s="392"/>
      <c r="E929" s="84"/>
      <c r="F929" s="393"/>
      <c r="G929" s="370"/>
      <c r="H929" s="79"/>
      <c r="I929" s="107"/>
      <c r="J929" s="80"/>
      <c r="K929" s="81"/>
      <c r="L929" s="394"/>
      <c r="M929" s="78"/>
      <c r="N929" s="78"/>
      <c r="O929" s="78"/>
      <c r="P929" s="78"/>
      <c r="Q929" s="371" t="str">
        <f t="shared" si="59"/>
        <v/>
      </c>
      <c r="R929" s="102" t="str">
        <f t="shared" si="62"/>
        <v/>
      </c>
      <c r="S929" s="254" t="str">
        <f t="shared" si="60"/>
        <v/>
      </c>
      <c r="T929" s="83"/>
      <c r="U929" s="254" t="str">
        <f t="shared" si="61"/>
        <v/>
      </c>
      <c r="V929" s="255"/>
      <c r="W929" s="78"/>
      <c r="X929" s="78"/>
      <c r="Y929" s="391"/>
      <c r="Z929" s="369"/>
      <c r="AA929" s="90"/>
    </row>
    <row r="930" spans="4:27" ht="20.100000000000001" customHeight="1" x14ac:dyDescent="0.2">
      <c r="D930" s="392"/>
      <c r="E930" s="84"/>
      <c r="F930" s="393"/>
      <c r="G930" s="370"/>
      <c r="H930" s="79"/>
      <c r="I930" s="107"/>
      <c r="J930" s="80"/>
      <c r="K930" s="81"/>
      <c r="L930" s="394"/>
      <c r="M930" s="78"/>
      <c r="N930" s="78"/>
      <c r="O930" s="78"/>
      <c r="P930" s="78"/>
      <c r="Q930" s="371" t="str">
        <f t="shared" si="59"/>
        <v/>
      </c>
      <c r="R930" s="102" t="str">
        <f t="shared" si="62"/>
        <v/>
      </c>
      <c r="S930" s="254" t="str">
        <f t="shared" si="60"/>
        <v/>
      </c>
      <c r="T930" s="83"/>
      <c r="U930" s="254" t="str">
        <f t="shared" si="61"/>
        <v/>
      </c>
      <c r="V930" s="255"/>
      <c r="W930" s="78"/>
      <c r="X930" s="78"/>
      <c r="Y930" s="391"/>
      <c r="Z930" s="369"/>
      <c r="AA930" s="90"/>
    </row>
    <row r="931" spans="4:27" ht="20.100000000000001" customHeight="1" x14ac:dyDescent="0.2">
      <c r="D931" s="392"/>
      <c r="E931" s="84"/>
      <c r="F931" s="393"/>
      <c r="G931" s="370"/>
      <c r="H931" s="79"/>
      <c r="I931" s="107"/>
      <c r="J931" s="80"/>
      <c r="K931" s="81"/>
      <c r="L931" s="394"/>
      <c r="M931" s="78"/>
      <c r="N931" s="78"/>
      <c r="O931" s="78"/>
      <c r="P931" s="78"/>
      <c r="Q931" s="371" t="str">
        <f t="shared" si="59"/>
        <v/>
      </c>
      <c r="R931" s="102" t="str">
        <f t="shared" si="62"/>
        <v/>
      </c>
      <c r="S931" s="254" t="str">
        <f t="shared" si="60"/>
        <v/>
      </c>
      <c r="T931" s="83"/>
      <c r="U931" s="254" t="str">
        <f t="shared" si="61"/>
        <v/>
      </c>
      <c r="V931" s="255"/>
      <c r="W931" s="78"/>
      <c r="X931" s="78"/>
      <c r="Y931" s="391"/>
      <c r="Z931" s="369"/>
      <c r="AA931" s="90"/>
    </row>
    <row r="932" spans="4:27" ht="20.100000000000001" customHeight="1" x14ac:dyDescent="0.2">
      <c r="D932" s="392"/>
      <c r="E932" s="84"/>
      <c r="F932" s="393"/>
      <c r="G932" s="370"/>
      <c r="H932" s="79"/>
      <c r="I932" s="107"/>
      <c r="J932" s="80"/>
      <c r="K932" s="81"/>
      <c r="L932" s="394"/>
      <c r="M932" s="78"/>
      <c r="N932" s="78"/>
      <c r="O932" s="78"/>
      <c r="P932" s="78"/>
      <c r="Q932" s="371" t="str">
        <f t="shared" si="59"/>
        <v/>
      </c>
      <c r="R932" s="102" t="str">
        <f t="shared" si="62"/>
        <v/>
      </c>
      <c r="S932" s="254" t="str">
        <f t="shared" si="60"/>
        <v/>
      </c>
      <c r="T932" s="83"/>
      <c r="U932" s="254" t="str">
        <f t="shared" si="61"/>
        <v/>
      </c>
      <c r="V932" s="255"/>
      <c r="W932" s="78"/>
      <c r="X932" s="78"/>
      <c r="Y932" s="391"/>
      <c r="Z932" s="369"/>
      <c r="AA932" s="90"/>
    </row>
    <row r="933" spans="4:27" ht="20.100000000000001" customHeight="1" x14ac:dyDescent="0.2">
      <c r="D933" s="392"/>
      <c r="E933" s="84"/>
      <c r="F933" s="393"/>
      <c r="G933" s="370"/>
      <c r="H933" s="79"/>
      <c r="I933" s="107"/>
      <c r="J933" s="80"/>
      <c r="K933" s="81"/>
      <c r="L933" s="394"/>
      <c r="M933" s="78"/>
      <c r="N933" s="78"/>
      <c r="O933" s="78"/>
      <c r="P933" s="78"/>
      <c r="Q933" s="371" t="str">
        <f t="shared" si="59"/>
        <v/>
      </c>
      <c r="R933" s="102" t="str">
        <f t="shared" si="62"/>
        <v/>
      </c>
      <c r="S933" s="254" t="str">
        <f t="shared" si="60"/>
        <v/>
      </c>
      <c r="T933" s="83"/>
      <c r="U933" s="254" t="str">
        <f t="shared" si="61"/>
        <v/>
      </c>
      <c r="V933" s="255"/>
      <c r="W933" s="78"/>
      <c r="X933" s="78"/>
      <c r="Y933" s="391"/>
      <c r="Z933" s="369"/>
      <c r="AA933" s="90"/>
    </row>
    <row r="934" spans="4:27" ht="20.100000000000001" customHeight="1" x14ac:dyDescent="0.2">
      <c r="D934" s="392"/>
      <c r="E934" s="84"/>
      <c r="F934" s="393"/>
      <c r="G934" s="370"/>
      <c r="H934" s="79"/>
      <c r="I934" s="107"/>
      <c r="J934" s="80"/>
      <c r="K934" s="81"/>
      <c r="L934" s="394"/>
      <c r="M934" s="78"/>
      <c r="N934" s="78"/>
      <c r="O934" s="78"/>
      <c r="P934" s="78"/>
      <c r="Q934" s="371" t="str">
        <f t="shared" si="59"/>
        <v/>
      </c>
      <c r="R934" s="102" t="str">
        <f t="shared" si="62"/>
        <v/>
      </c>
      <c r="S934" s="254" t="str">
        <f t="shared" si="60"/>
        <v/>
      </c>
      <c r="T934" s="83"/>
      <c r="U934" s="254" t="str">
        <f t="shared" si="61"/>
        <v/>
      </c>
      <c r="V934" s="255"/>
      <c r="W934" s="78"/>
      <c r="X934" s="78"/>
      <c r="Y934" s="391"/>
      <c r="Z934" s="369"/>
      <c r="AA934" s="90"/>
    </row>
    <row r="935" spans="4:27" ht="20.100000000000001" customHeight="1" x14ac:dyDescent="0.2">
      <c r="D935" s="392"/>
      <c r="E935" s="84"/>
      <c r="F935" s="393"/>
      <c r="G935" s="370"/>
      <c r="H935" s="79"/>
      <c r="I935" s="107"/>
      <c r="J935" s="80"/>
      <c r="K935" s="81"/>
      <c r="L935" s="394"/>
      <c r="M935" s="78"/>
      <c r="N935" s="78"/>
      <c r="O935" s="78"/>
      <c r="P935" s="78"/>
      <c r="Q935" s="371" t="str">
        <f t="shared" si="59"/>
        <v/>
      </c>
      <c r="R935" s="102" t="str">
        <f t="shared" si="62"/>
        <v/>
      </c>
      <c r="S935" s="254" t="str">
        <f t="shared" si="60"/>
        <v/>
      </c>
      <c r="T935" s="83"/>
      <c r="U935" s="254" t="str">
        <f t="shared" si="61"/>
        <v/>
      </c>
      <c r="V935" s="255"/>
      <c r="W935" s="78"/>
      <c r="X935" s="78"/>
      <c r="Y935" s="391"/>
      <c r="Z935" s="369"/>
      <c r="AA935" s="90"/>
    </row>
    <row r="936" spans="4:27" ht="20.100000000000001" customHeight="1" x14ac:dyDescent="0.2">
      <c r="D936" s="392"/>
      <c r="E936" s="84"/>
      <c r="F936" s="393"/>
      <c r="G936" s="370"/>
      <c r="H936" s="79"/>
      <c r="I936" s="107"/>
      <c r="J936" s="80"/>
      <c r="K936" s="81"/>
      <c r="L936" s="394"/>
      <c r="M936" s="78"/>
      <c r="N936" s="78"/>
      <c r="O936" s="78"/>
      <c r="P936" s="78"/>
      <c r="Q936" s="371" t="str">
        <f t="shared" si="59"/>
        <v/>
      </c>
      <c r="R936" s="102" t="str">
        <f t="shared" si="62"/>
        <v/>
      </c>
      <c r="S936" s="254" t="str">
        <f t="shared" si="60"/>
        <v/>
      </c>
      <c r="T936" s="83"/>
      <c r="U936" s="254" t="str">
        <f t="shared" si="61"/>
        <v/>
      </c>
      <c r="V936" s="255"/>
      <c r="W936" s="78"/>
      <c r="X936" s="78"/>
      <c r="Y936" s="391"/>
      <c r="Z936" s="369"/>
      <c r="AA936" s="90"/>
    </row>
    <row r="937" spans="4:27" ht="20.100000000000001" customHeight="1" x14ac:dyDescent="0.2">
      <c r="D937" s="392"/>
      <c r="E937" s="84"/>
      <c r="F937" s="393"/>
      <c r="G937" s="370"/>
      <c r="H937" s="79"/>
      <c r="I937" s="107"/>
      <c r="J937" s="80"/>
      <c r="K937" s="81"/>
      <c r="L937" s="394"/>
      <c r="M937" s="78"/>
      <c r="N937" s="78"/>
      <c r="O937" s="78"/>
      <c r="P937" s="78"/>
      <c r="Q937" s="371" t="str">
        <f t="shared" si="59"/>
        <v/>
      </c>
      <c r="R937" s="102" t="str">
        <f t="shared" si="62"/>
        <v/>
      </c>
      <c r="S937" s="254" t="str">
        <f t="shared" si="60"/>
        <v/>
      </c>
      <c r="T937" s="83"/>
      <c r="U937" s="254" t="str">
        <f t="shared" si="61"/>
        <v/>
      </c>
      <c r="V937" s="255"/>
      <c r="W937" s="78"/>
      <c r="X937" s="78"/>
      <c r="Y937" s="391"/>
      <c r="Z937" s="369"/>
      <c r="AA937" s="90"/>
    </row>
    <row r="938" spans="4:27" ht="20.100000000000001" customHeight="1" x14ac:dyDescent="0.2">
      <c r="D938" s="392"/>
      <c r="E938" s="84"/>
      <c r="F938" s="393"/>
      <c r="G938" s="370"/>
      <c r="H938" s="79"/>
      <c r="I938" s="107"/>
      <c r="J938" s="80"/>
      <c r="K938" s="81"/>
      <c r="L938" s="394"/>
      <c r="M938" s="78"/>
      <c r="N938" s="78"/>
      <c r="O938" s="78"/>
      <c r="P938" s="78"/>
      <c r="Q938" s="371" t="str">
        <f t="shared" si="59"/>
        <v/>
      </c>
      <c r="R938" s="102" t="str">
        <f t="shared" si="62"/>
        <v/>
      </c>
      <c r="S938" s="254" t="str">
        <f t="shared" si="60"/>
        <v/>
      </c>
      <c r="T938" s="83"/>
      <c r="U938" s="254" t="str">
        <f t="shared" si="61"/>
        <v/>
      </c>
      <c r="V938" s="255"/>
      <c r="W938" s="78"/>
      <c r="X938" s="78"/>
      <c r="Y938" s="391"/>
      <c r="Z938" s="369"/>
      <c r="AA938" s="90"/>
    </row>
    <row r="939" spans="4:27" ht="20.100000000000001" customHeight="1" x14ac:dyDescent="0.2">
      <c r="D939" s="392"/>
      <c r="E939" s="84"/>
      <c r="F939" s="393"/>
      <c r="G939" s="370"/>
      <c r="H939" s="79"/>
      <c r="I939" s="107"/>
      <c r="J939" s="80"/>
      <c r="K939" s="81"/>
      <c r="L939" s="394"/>
      <c r="M939" s="78"/>
      <c r="N939" s="78"/>
      <c r="O939" s="78"/>
      <c r="P939" s="78"/>
      <c r="Q939" s="371" t="str">
        <f t="shared" si="59"/>
        <v/>
      </c>
      <c r="R939" s="102" t="str">
        <f t="shared" si="62"/>
        <v/>
      </c>
      <c r="S939" s="254" t="str">
        <f t="shared" si="60"/>
        <v/>
      </c>
      <c r="T939" s="83"/>
      <c r="U939" s="254" t="str">
        <f t="shared" si="61"/>
        <v/>
      </c>
      <c r="V939" s="255"/>
      <c r="W939" s="78"/>
      <c r="X939" s="78"/>
      <c r="Y939" s="391"/>
      <c r="Z939" s="369"/>
      <c r="AA939" s="90"/>
    </row>
    <row r="940" spans="4:27" ht="20.100000000000001" customHeight="1" x14ac:dyDescent="0.2">
      <c r="D940" s="392"/>
      <c r="E940" s="84"/>
      <c r="F940" s="393"/>
      <c r="G940" s="370"/>
      <c r="H940" s="79"/>
      <c r="I940" s="107"/>
      <c r="J940" s="80"/>
      <c r="K940" s="81"/>
      <c r="L940" s="394"/>
      <c r="M940" s="78"/>
      <c r="N940" s="78"/>
      <c r="O940" s="78"/>
      <c r="P940" s="78"/>
      <c r="Q940" s="371" t="str">
        <f t="shared" si="59"/>
        <v/>
      </c>
      <c r="R940" s="102" t="str">
        <f t="shared" si="62"/>
        <v/>
      </c>
      <c r="S940" s="254" t="str">
        <f t="shared" si="60"/>
        <v/>
      </c>
      <c r="T940" s="83"/>
      <c r="U940" s="254" t="str">
        <f t="shared" si="61"/>
        <v/>
      </c>
      <c r="V940" s="255"/>
      <c r="W940" s="78"/>
      <c r="X940" s="78"/>
      <c r="Y940" s="391"/>
      <c r="Z940" s="369"/>
      <c r="AA940" s="90"/>
    </row>
    <row r="941" spans="4:27" ht="20.100000000000001" customHeight="1" x14ac:dyDescent="0.2">
      <c r="D941" s="392"/>
      <c r="E941" s="84"/>
      <c r="F941" s="393"/>
      <c r="G941" s="370"/>
      <c r="H941" s="79"/>
      <c r="I941" s="107"/>
      <c r="J941" s="80"/>
      <c r="K941" s="81"/>
      <c r="L941" s="394"/>
      <c r="M941" s="78"/>
      <c r="N941" s="78"/>
      <c r="O941" s="78"/>
      <c r="P941" s="78"/>
      <c r="Q941" s="371" t="str">
        <f t="shared" si="59"/>
        <v/>
      </c>
      <c r="R941" s="102" t="str">
        <f t="shared" si="62"/>
        <v/>
      </c>
      <c r="S941" s="254" t="str">
        <f t="shared" si="60"/>
        <v/>
      </c>
      <c r="T941" s="83"/>
      <c r="U941" s="254" t="str">
        <f t="shared" si="61"/>
        <v/>
      </c>
      <c r="V941" s="255"/>
      <c r="W941" s="78"/>
      <c r="X941" s="78"/>
      <c r="Y941" s="391"/>
      <c r="Z941" s="369"/>
      <c r="AA941" s="90"/>
    </row>
    <row r="942" spans="4:27" ht="20.100000000000001" customHeight="1" x14ac:dyDescent="0.2">
      <c r="D942" s="392"/>
      <c r="E942" s="84"/>
      <c r="F942" s="393"/>
      <c r="G942" s="370"/>
      <c r="H942" s="79"/>
      <c r="I942" s="107"/>
      <c r="J942" s="80"/>
      <c r="K942" s="81"/>
      <c r="L942" s="394"/>
      <c r="M942" s="78"/>
      <c r="N942" s="78"/>
      <c r="O942" s="78"/>
      <c r="P942" s="78"/>
      <c r="Q942" s="371" t="str">
        <f t="shared" si="59"/>
        <v/>
      </c>
      <c r="R942" s="102" t="str">
        <f t="shared" si="62"/>
        <v/>
      </c>
      <c r="S942" s="254" t="str">
        <f t="shared" si="60"/>
        <v/>
      </c>
      <c r="T942" s="83"/>
      <c r="U942" s="254" t="str">
        <f t="shared" si="61"/>
        <v/>
      </c>
      <c r="V942" s="255"/>
      <c r="W942" s="78"/>
      <c r="X942" s="78"/>
      <c r="Y942" s="391"/>
      <c r="Z942" s="369"/>
      <c r="AA942" s="90"/>
    </row>
    <row r="943" spans="4:27" ht="20.100000000000001" customHeight="1" x14ac:dyDescent="0.2">
      <c r="D943" s="392"/>
      <c r="E943" s="84"/>
      <c r="F943" s="393"/>
      <c r="G943" s="370"/>
      <c r="H943" s="79"/>
      <c r="I943" s="107"/>
      <c r="J943" s="80"/>
      <c r="K943" s="81"/>
      <c r="L943" s="394"/>
      <c r="M943" s="78"/>
      <c r="N943" s="78"/>
      <c r="O943" s="78"/>
      <c r="P943" s="78"/>
      <c r="Q943" s="371" t="str">
        <f t="shared" si="59"/>
        <v/>
      </c>
      <c r="R943" s="102" t="str">
        <f t="shared" si="62"/>
        <v/>
      </c>
      <c r="S943" s="254" t="str">
        <f t="shared" si="60"/>
        <v/>
      </c>
      <c r="T943" s="83"/>
      <c r="U943" s="254" t="str">
        <f t="shared" si="61"/>
        <v/>
      </c>
      <c r="V943" s="255"/>
      <c r="W943" s="78"/>
      <c r="X943" s="78"/>
      <c r="Y943" s="391"/>
      <c r="Z943" s="369"/>
      <c r="AA943" s="90"/>
    </row>
    <row r="944" spans="4:27" ht="20.100000000000001" customHeight="1" x14ac:dyDescent="0.2">
      <c r="D944" s="392"/>
      <c r="E944" s="84"/>
      <c r="F944" s="393"/>
      <c r="G944" s="370"/>
      <c r="H944" s="79"/>
      <c r="I944" s="107"/>
      <c r="J944" s="80"/>
      <c r="K944" s="81"/>
      <c r="L944" s="394"/>
      <c r="M944" s="78"/>
      <c r="N944" s="78"/>
      <c r="O944" s="78"/>
      <c r="P944" s="78"/>
      <c r="Q944" s="371" t="str">
        <f t="shared" si="59"/>
        <v/>
      </c>
      <c r="R944" s="102" t="str">
        <f t="shared" si="62"/>
        <v/>
      </c>
      <c r="S944" s="254" t="str">
        <f t="shared" si="60"/>
        <v/>
      </c>
      <c r="T944" s="83"/>
      <c r="U944" s="254" t="str">
        <f t="shared" si="61"/>
        <v/>
      </c>
      <c r="V944" s="255"/>
      <c r="W944" s="78"/>
      <c r="X944" s="78"/>
      <c r="Y944" s="391"/>
      <c r="Z944" s="369"/>
      <c r="AA944" s="90"/>
    </row>
    <row r="945" spans="4:27" ht="20.100000000000001" customHeight="1" x14ac:dyDescent="0.2">
      <c r="D945" s="392"/>
      <c r="E945" s="84"/>
      <c r="F945" s="393"/>
      <c r="G945" s="370"/>
      <c r="H945" s="79"/>
      <c r="I945" s="107"/>
      <c r="J945" s="80"/>
      <c r="K945" s="81"/>
      <c r="L945" s="394"/>
      <c r="M945" s="78"/>
      <c r="N945" s="78"/>
      <c r="O945" s="78"/>
      <c r="P945" s="78"/>
      <c r="Q945" s="371" t="str">
        <f t="shared" si="59"/>
        <v/>
      </c>
      <c r="R945" s="102" t="str">
        <f t="shared" si="62"/>
        <v/>
      </c>
      <c r="S945" s="254" t="str">
        <f t="shared" si="60"/>
        <v/>
      </c>
      <c r="T945" s="83"/>
      <c r="U945" s="254" t="str">
        <f t="shared" si="61"/>
        <v/>
      </c>
      <c r="V945" s="255"/>
      <c r="W945" s="78"/>
      <c r="X945" s="78"/>
      <c r="Y945" s="391"/>
      <c r="Z945" s="369"/>
      <c r="AA945" s="90"/>
    </row>
    <row r="946" spans="4:27" ht="20.100000000000001" customHeight="1" x14ac:dyDescent="0.2">
      <c r="D946" s="392"/>
      <c r="E946" s="84"/>
      <c r="F946" s="393"/>
      <c r="G946" s="370"/>
      <c r="H946" s="79"/>
      <c r="I946" s="107"/>
      <c r="J946" s="80"/>
      <c r="K946" s="81"/>
      <c r="L946" s="394"/>
      <c r="M946" s="78"/>
      <c r="N946" s="78"/>
      <c r="O946" s="78"/>
      <c r="P946" s="78"/>
      <c r="Q946" s="371" t="str">
        <f t="shared" si="59"/>
        <v/>
      </c>
      <c r="R946" s="102" t="str">
        <f t="shared" si="62"/>
        <v/>
      </c>
      <c r="S946" s="254" t="str">
        <f t="shared" si="60"/>
        <v/>
      </c>
      <c r="T946" s="83"/>
      <c r="U946" s="254" t="str">
        <f t="shared" si="61"/>
        <v/>
      </c>
      <c r="V946" s="255"/>
      <c r="W946" s="78"/>
      <c r="X946" s="78"/>
      <c r="Y946" s="391"/>
      <c r="Z946" s="369"/>
      <c r="AA946" s="90"/>
    </row>
    <row r="947" spans="4:27" ht="20.100000000000001" customHeight="1" x14ac:dyDescent="0.2">
      <c r="D947" s="392"/>
      <c r="E947" s="84"/>
      <c r="F947" s="393"/>
      <c r="G947" s="370"/>
      <c r="H947" s="79"/>
      <c r="I947" s="107"/>
      <c r="J947" s="80"/>
      <c r="K947" s="81"/>
      <c r="L947" s="394"/>
      <c r="M947" s="78"/>
      <c r="N947" s="78"/>
      <c r="O947" s="78"/>
      <c r="P947" s="78"/>
      <c r="Q947" s="371" t="str">
        <f t="shared" si="59"/>
        <v/>
      </c>
      <c r="R947" s="102" t="str">
        <f t="shared" si="62"/>
        <v/>
      </c>
      <c r="S947" s="254" t="str">
        <f t="shared" si="60"/>
        <v/>
      </c>
      <c r="T947" s="83"/>
      <c r="U947" s="254" t="str">
        <f t="shared" si="61"/>
        <v/>
      </c>
      <c r="V947" s="255"/>
      <c r="W947" s="78"/>
      <c r="X947" s="78"/>
      <c r="Y947" s="391"/>
      <c r="Z947" s="369"/>
      <c r="AA947" s="90"/>
    </row>
    <row r="948" spans="4:27" ht="20.100000000000001" customHeight="1" x14ac:dyDescent="0.2">
      <c r="D948" s="392"/>
      <c r="E948" s="84"/>
      <c r="F948" s="393"/>
      <c r="G948" s="370"/>
      <c r="H948" s="79"/>
      <c r="I948" s="107"/>
      <c r="J948" s="80"/>
      <c r="K948" s="81"/>
      <c r="L948" s="394"/>
      <c r="M948" s="78"/>
      <c r="N948" s="78"/>
      <c r="O948" s="78"/>
      <c r="P948" s="78"/>
      <c r="Q948" s="371" t="str">
        <f t="shared" si="59"/>
        <v/>
      </c>
      <c r="R948" s="102" t="str">
        <f t="shared" si="62"/>
        <v/>
      </c>
      <c r="S948" s="254" t="str">
        <f t="shared" si="60"/>
        <v/>
      </c>
      <c r="T948" s="83"/>
      <c r="U948" s="254" t="str">
        <f t="shared" si="61"/>
        <v/>
      </c>
      <c r="V948" s="255"/>
      <c r="W948" s="78"/>
      <c r="X948" s="78"/>
      <c r="Y948" s="391"/>
      <c r="Z948" s="369"/>
      <c r="AA948" s="90"/>
    </row>
    <row r="949" spans="4:27" ht="20.100000000000001" customHeight="1" x14ac:dyDescent="0.2">
      <c r="D949" s="392"/>
      <c r="E949" s="84"/>
      <c r="F949" s="393"/>
      <c r="G949" s="370"/>
      <c r="H949" s="79"/>
      <c r="I949" s="107"/>
      <c r="J949" s="80"/>
      <c r="K949" s="81"/>
      <c r="L949" s="394"/>
      <c r="M949" s="78"/>
      <c r="N949" s="78"/>
      <c r="O949" s="78"/>
      <c r="P949" s="78"/>
      <c r="Q949" s="371" t="str">
        <f t="shared" si="59"/>
        <v/>
      </c>
      <c r="R949" s="102" t="str">
        <f t="shared" si="62"/>
        <v/>
      </c>
      <c r="S949" s="254" t="str">
        <f t="shared" si="60"/>
        <v/>
      </c>
      <c r="T949" s="83"/>
      <c r="U949" s="254" t="str">
        <f t="shared" si="61"/>
        <v/>
      </c>
      <c r="V949" s="255"/>
      <c r="W949" s="78"/>
      <c r="X949" s="78"/>
      <c r="Y949" s="391"/>
      <c r="Z949" s="369"/>
      <c r="AA949" s="90"/>
    </row>
    <row r="950" spans="4:27" ht="20.100000000000001" customHeight="1" x14ac:dyDescent="0.2">
      <c r="D950" s="392"/>
      <c r="E950" s="84"/>
      <c r="F950" s="393"/>
      <c r="G950" s="370"/>
      <c r="H950" s="79"/>
      <c r="I950" s="107"/>
      <c r="J950" s="80"/>
      <c r="K950" s="81"/>
      <c r="L950" s="394"/>
      <c r="M950" s="78"/>
      <c r="N950" s="78"/>
      <c r="O950" s="78"/>
      <c r="P950" s="78"/>
      <c r="Q950" s="371" t="str">
        <f t="shared" si="59"/>
        <v/>
      </c>
      <c r="R950" s="102" t="str">
        <f t="shared" si="62"/>
        <v/>
      </c>
      <c r="S950" s="254" t="str">
        <f t="shared" si="60"/>
        <v/>
      </c>
      <c r="T950" s="83"/>
      <c r="U950" s="254" t="str">
        <f t="shared" si="61"/>
        <v/>
      </c>
      <c r="V950" s="255"/>
      <c r="W950" s="78"/>
      <c r="X950" s="78"/>
      <c r="Y950" s="391"/>
      <c r="Z950" s="369"/>
      <c r="AA950" s="90"/>
    </row>
    <row r="951" spans="4:27" ht="20.100000000000001" customHeight="1" x14ac:dyDescent="0.2">
      <c r="D951" s="392"/>
      <c r="E951" s="84"/>
      <c r="F951" s="393"/>
      <c r="G951" s="370"/>
      <c r="H951" s="79"/>
      <c r="I951" s="107"/>
      <c r="J951" s="80"/>
      <c r="K951" s="81"/>
      <c r="L951" s="394"/>
      <c r="M951" s="78"/>
      <c r="N951" s="78"/>
      <c r="O951" s="78"/>
      <c r="P951" s="78"/>
      <c r="Q951" s="371" t="str">
        <f t="shared" si="59"/>
        <v/>
      </c>
      <c r="R951" s="102" t="str">
        <f t="shared" si="62"/>
        <v/>
      </c>
      <c r="S951" s="254" t="str">
        <f t="shared" si="60"/>
        <v/>
      </c>
      <c r="T951" s="83"/>
      <c r="U951" s="254" t="str">
        <f t="shared" si="61"/>
        <v/>
      </c>
      <c r="V951" s="255"/>
      <c r="W951" s="78"/>
      <c r="X951" s="78"/>
      <c r="Y951" s="391"/>
      <c r="Z951" s="369"/>
      <c r="AA951" s="90"/>
    </row>
    <row r="952" spans="4:27" ht="20.100000000000001" customHeight="1" x14ac:dyDescent="0.2">
      <c r="D952" s="392"/>
      <c r="E952" s="84"/>
      <c r="F952" s="393"/>
      <c r="G952" s="370"/>
      <c r="H952" s="79"/>
      <c r="I952" s="107"/>
      <c r="J952" s="80"/>
      <c r="K952" s="81"/>
      <c r="L952" s="394"/>
      <c r="M952" s="78"/>
      <c r="N952" s="78"/>
      <c r="O952" s="78"/>
      <c r="P952" s="78"/>
      <c r="Q952" s="371" t="str">
        <f t="shared" si="59"/>
        <v/>
      </c>
      <c r="R952" s="102" t="str">
        <f t="shared" si="62"/>
        <v/>
      </c>
      <c r="S952" s="254" t="str">
        <f t="shared" si="60"/>
        <v/>
      </c>
      <c r="T952" s="83"/>
      <c r="U952" s="254" t="str">
        <f t="shared" si="61"/>
        <v/>
      </c>
      <c r="V952" s="255"/>
      <c r="W952" s="78"/>
      <c r="X952" s="78"/>
      <c r="Y952" s="391"/>
      <c r="Z952" s="369"/>
      <c r="AA952" s="90"/>
    </row>
    <row r="953" spans="4:27" ht="20.100000000000001" customHeight="1" x14ac:dyDescent="0.2">
      <c r="D953" s="392"/>
      <c r="E953" s="84"/>
      <c r="F953" s="393"/>
      <c r="G953" s="370"/>
      <c r="H953" s="79"/>
      <c r="I953" s="107"/>
      <c r="J953" s="80"/>
      <c r="K953" s="81"/>
      <c r="L953" s="394"/>
      <c r="M953" s="78"/>
      <c r="N953" s="78"/>
      <c r="O953" s="78"/>
      <c r="P953" s="78"/>
      <c r="Q953" s="371" t="str">
        <f t="shared" si="59"/>
        <v/>
      </c>
      <c r="R953" s="102" t="str">
        <f t="shared" si="62"/>
        <v/>
      </c>
      <c r="S953" s="254" t="str">
        <f t="shared" si="60"/>
        <v/>
      </c>
      <c r="T953" s="83"/>
      <c r="U953" s="254" t="str">
        <f t="shared" si="61"/>
        <v/>
      </c>
      <c r="V953" s="255"/>
      <c r="W953" s="78"/>
      <c r="X953" s="78"/>
      <c r="Y953" s="391"/>
      <c r="Z953" s="369"/>
      <c r="AA953" s="90"/>
    </row>
    <row r="954" spans="4:27" ht="20.100000000000001" customHeight="1" x14ac:dyDescent="0.2">
      <c r="D954" s="392"/>
      <c r="E954" s="84"/>
      <c r="F954" s="393"/>
      <c r="G954" s="370"/>
      <c r="H954" s="79"/>
      <c r="I954" s="107"/>
      <c r="J954" s="80"/>
      <c r="K954" s="81"/>
      <c r="L954" s="394"/>
      <c r="M954" s="78"/>
      <c r="N954" s="78"/>
      <c r="O954" s="78"/>
      <c r="P954" s="78"/>
      <c r="Q954" s="371" t="str">
        <f t="shared" si="59"/>
        <v/>
      </c>
      <c r="R954" s="102" t="str">
        <f t="shared" si="62"/>
        <v/>
      </c>
      <c r="S954" s="254" t="str">
        <f t="shared" si="60"/>
        <v/>
      </c>
      <c r="T954" s="83"/>
      <c r="U954" s="254" t="str">
        <f t="shared" si="61"/>
        <v/>
      </c>
      <c r="V954" s="255"/>
      <c r="W954" s="78"/>
      <c r="X954" s="78"/>
      <c r="Y954" s="391"/>
      <c r="Z954" s="369"/>
      <c r="AA954" s="90"/>
    </row>
    <row r="955" spans="4:27" ht="20.100000000000001" customHeight="1" x14ac:dyDescent="0.2">
      <c r="D955" s="392"/>
      <c r="E955" s="84"/>
      <c r="F955" s="393"/>
      <c r="G955" s="370"/>
      <c r="H955" s="79"/>
      <c r="I955" s="107"/>
      <c r="J955" s="80"/>
      <c r="K955" s="81"/>
      <c r="L955" s="394"/>
      <c r="M955" s="78"/>
      <c r="N955" s="78"/>
      <c r="O955" s="78"/>
      <c r="P955" s="78"/>
      <c r="Q955" s="371" t="str">
        <f t="shared" si="59"/>
        <v/>
      </c>
      <c r="R955" s="102" t="str">
        <f t="shared" si="62"/>
        <v/>
      </c>
      <c r="S955" s="254" t="str">
        <f t="shared" si="60"/>
        <v/>
      </c>
      <c r="T955" s="83"/>
      <c r="U955" s="254" t="str">
        <f t="shared" si="61"/>
        <v/>
      </c>
      <c r="V955" s="255"/>
      <c r="W955" s="78"/>
      <c r="X955" s="78"/>
      <c r="Y955" s="391"/>
      <c r="Z955" s="369"/>
      <c r="AA955" s="90"/>
    </row>
    <row r="956" spans="4:27" ht="20.100000000000001" customHeight="1" x14ac:dyDescent="0.2">
      <c r="D956" s="392"/>
      <c r="E956" s="84"/>
      <c r="F956" s="393"/>
      <c r="G956" s="370"/>
      <c r="H956" s="79"/>
      <c r="I956" s="107"/>
      <c r="J956" s="80"/>
      <c r="K956" s="81"/>
      <c r="L956" s="394"/>
      <c r="M956" s="78"/>
      <c r="N956" s="78"/>
      <c r="O956" s="78"/>
      <c r="P956" s="78"/>
      <c r="Q956" s="371" t="str">
        <f t="shared" si="59"/>
        <v/>
      </c>
      <c r="R956" s="102" t="str">
        <f t="shared" si="62"/>
        <v/>
      </c>
      <c r="S956" s="254" t="str">
        <f t="shared" si="60"/>
        <v/>
      </c>
      <c r="T956" s="83"/>
      <c r="U956" s="254" t="str">
        <f t="shared" si="61"/>
        <v/>
      </c>
      <c r="V956" s="255"/>
      <c r="W956" s="78"/>
      <c r="X956" s="78"/>
      <c r="Y956" s="391"/>
      <c r="Z956" s="369"/>
      <c r="AA956" s="90"/>
    </row>
    <row r="957" spans="4:27" ht="20.100000000000001" customHeight="1" x14ac:dyDescent="0.2">
      <c r="D957" s="392"/>
      <c r="E957" s="84"/>
      <c r="F957" s="393"/>
      <c r="G957" s="370"/>
      <c r="H957" s="79"/>
      <c r="I957" s="107"/>
      <c r="J957" s="80"/>
      <c r="K957" s="81"/>
      <c r="L957" s="394"/>
      <c r="M957" s="78"/>
      <c r="N957" s="78"/>
      <c r="O957" s="78"/>
      <c r="P957" s="78"/>
      <c r="Q957" s="371" t="str">
        <f t="shared" si="59"/>
        <v/>
      </c>
      <c r="R957" s="102" t="str">
        <f t="shared" si="62"/>
        <v/>
      </c>
      <c r="S957" s="254" t="str">
        <f t="shared" si="60"/>
        <v/>
      </c>
      <c r="T957" s="83"/>
      <c r="U957" s="254" t="str">
        <f t="shared" si="61"/>
        <v/>
      </c>
      <c r="V957" s="255"/>
      <c r="W957" s="78"/>
      <c r="X957" s="78"/>
      <c r="Y957" s="391"/>
      <c r="Z957" s="369"/>
      <c r="AA957" s="90"/>
    </row>
    <row r="958" spans="4:27" ht="20.100000000000001" customHeight="1" x14ac:dyDescent="0.2">
      <c r="D958" s="392"/>
      <c r="E958" s="84"/>
      <c r="F958" s="393"/>
      <c r="G958" s="370"/>
      <c r="H958" s="79"/>
      <c r="I958" s="107"/>
      <c r="J958" s="80"/>
      <c r="K958" s="81"/>
      <c r="L958" s="394"/>
      <c r="M958" s="78"/>
      <c r="N958" s="78"/>
      <c r="O958" s="78"/>
      <c r="P958" s="78"/>
      <c r="Q958" s="371" t="str">
        <f t="shared" si="59"/>
        <v/>
      </c>
      <c r="R958" s="102" t="str">
        <f t="shared" si="62"/>
        <v/>
      </c>
      <c r="S958" s="254" t="str">
        <f t="shared" si="60"/>
        <v/>
      </c>
      <c r="T958" s="83"/>
      <c r="U958" s="254" t="str">
        <f t="shared" si="61"/>
        <v/>
      </c>
      <c r="V958" s="255"/>
      <c r="W958" s="78"/>
      <c r="X958" s="78"/>
      <c r="Y958" s="391"/>
      <c r="Z958" s="369"/>
      <c r="AA958" s="90"/>
    </row>
    <row r="959" spans="4:27" ht="20.100000000000001" customHeight="1" x14ac:dyDescent="0.2">
      <c r="D959" s="392"/>
      <c r="E959" s="84"/>
      <c r="F959" s="393"/>
      <c r="G959" s="370"/>
      <c r="H959" s="79"/>
      <c r="I959" s="107"/>
      <c r="J959" s="80"/>
      <c r="K959" s="81"/>
      <c r="L959" s="394"/>
      <c r="M959" s="78"/>
      <c r="N959" s="78"/>
      <c r="O959" s="78"/>
      <c r="P959" s="78"/>
      <c r="Q959" s="371" t="str">
        <f t="shared" si="59"/>
        <v/>
      </c>
      <c r="R959" s="102" t="str">
        <f t="shared" si="62"/>
        <v/>
      </c>
      <c r="S959" s="254" t="str">
        <f t="shared" si="60"/>
        <v/>
      </c>
      <c r="T959" s="83"/>
      <c r="U959" s="254" t="str">
        <f t="shared" si="61"/>
        <v/>
      </c>
      <c r="V959" s="255"/>
      <c r="W959" s="78"/>
      <c r="X959" s="78"/>
      <c r="Y959" s="391"/>
      <c r="Z959" s="369"/>
      <c r="AA959" s="90"/>
    </row>
    <row r="960" spans="4:27" ht="20.100000000000001" customHeight="1" x14ac:dyDescent="0.2">
      <c r="D960" s="392"/>
      <c r="E960" s="84"/>
      <c r="F960" s="393"/>
      <c r="G960" s="370"/>
      <c r="H960" s="79"/>
      <c r="I960" s="107"/>
      <c r="J960" s="80"/>
      <c r="K960" s="81"/>
      <c r="L960" s="394"/>
      <c r="M960" s="78"/>
      <c r="N960" s="78"/>
      <c r="O960" s="78"/>
      <c r="P960" s="78"/>
      <c r="Q960" s="371" t="str">
        <f t="shared" si="59"/>
        <v/>
      </c>
      <c r="R960" s="102" t="str">
        <f t="shared" si="62"/>
        <v/>
      </c>
      <c r="S960" s="254" t="str">
        <f t="shared" si="60"/>
        <v/>
      </c>
      <c r="T960" s="83"/>
      <c r="U960" s="254" t="str">
        <f t="shared" si="61"/>
        <v/>
      </c>
      <c r="V960" s="255"/>
      <c r="W960" s="78"/>
      <c r="X960" s="78"/>
      <c r="Y960" s="391"/>
      <c r="Z960" s="369"/>
      <c r="AA960" s="90"/>
    </row>
    <row r="961" spans="4:27" ht="20.100000000000001" customHeight="1" x14ac:dyDescent="0.2">
      <c r="D961" s="392"/>
      <c r="E961" s="84"/>
      <c r="F961" s="393"/>
      <c r="G961" s="370"/>
      <c r="H961" s="79"/>
      <c r="I961" s="107"/>
      <c r="J961" s="80"/>
      <c r="K961" s="81"/>
      <c r="L961" s="394"/>
      <c r="M961" s="78"/>
      <c r="N961" s="78"/>
      <c r="O961" s="78"/>
      <c r="P961" s="78"/>
      <c r="Q961" s="371" t="str">
        <f t="shared" si="59"/>
        <v/>
      </c>
      <c r="R961" s="102" t="str">
        <f t="shared" si="62"/>
        <v/>
      </c>
      <c r="S961" s="254" t="str">
        <f t="shared" si="60"/>
        <v/>
      </c>
      <c r="T961" s="83"/>
      <c r="U961" s="254" t="str">
        <f t="shared" si="61"/>
        <v/>
      </c>
      <c r="V961" s="255"/>
      <c r="W961" s="78"/>
      <c r="X961" s="78"/>
      <c r="Y961" s="391"/>
      <c r="Z961" s="369"/>
      <c r="AA961" s="90"/>
    </row>
    <row r="962" spans="4:27" ht="20.100000000000001" customHeight="1" x14ac:dyDescent="0.2">
      <c r="D962" s="392"/>
      <c r="E962" s="84"/>
      <c r="F962" s="393"/>
      <c r="G962" s="370"/>
      <c r="H962" s="79"/>
      <c r="I962" s="107"/>
      <c r="J962" s="80"/>
      <c r="K962" s="81"/>
      <c r="L962" s="394"/>
      <c r="M962" s="78"/>
      <c r="N962" s="78"/>
      <c r="O962" s="78"/>
      <c r="P962" s="78"/>
      <c r="Q962" s="371" t="str">
        <f t="shared" si="59"/>
        <v/>
      </c>
      <c r="R962" s="102" t="str">
        <f t="shared" si="62"/>
        <v/>
      </c>
      <c r="S962" s="254" t="str">
        <f t="shared" si="60"/>
        <v/>
      </c>
      <c r="T962" s="83"/>
      <c r="U962" s="254" t="str">
        <f t="shared" si="61"/>
        <v/>
      </c>
      <c r="V962" s="255"/>
      <c r="W962" s="78"/>
      <c r="X962" s="78"/>
      <c r="Y962" s="391"/>
      <c r="Z962" s="369"/>
      <c r="AA962" s="90"/>
    </row>
    <row r="963" spans="4:27" ht="20.100000000000001" customHeight="1" x14ac:dyDescent="0.2">
      <c r="D963" s="392"/>
      <c r="E963" s="84"/>
      <c r="F963" s="393"/>
      <c r="G963" s="370"/>
      <c r="H963" s="79"/>
      <c r="I963" s="107"/>
      <c r="J963" s="80"/>
      <c r="K963" s="81"/>
      <c r="L963" s="394"/>
      <c r="M963" s="78"/>
      <c r="N963" s="78"/>
      <c r="O963" s="78"/>
      <c r="P963" s="78"/>
      <c r="Q963" s="371" t="str">
        <f t="shared" si="59"/>
        <v/>
      </c>
      <c r="R963" s="102" t="str">
        <f t="shared" si="62"/>
        <v/>
      </c>
      <c r="S963" s="254" t="str">
        <f t="shared" si="60"/>
        <v/>
      </c>
      <c r="T963" s="83"/>
      <c r="U963" s="254" t="str">
        <f t="shared" si="61"/>
        <v/>
      </c>
      <c r="V963" s="255"/>
      <c r="W963" s="78"/>
      <c r="X963" s="78"/>
      <c r="Y963" s="391"/>
      <c r="Z963" s="369"/>
      <c r="AA963" s="90"/>
    </row>
    <row r="964" spans="4:27" ht="20.100000000000001" customHeight="1" x14ac:dyDescent="0.2">
      <c r="D964" s="392"/>
      <c r="E964" s="84"/>
      <c r="F964" s="393"/>
      <c r="G964" s="370"/>
      <c r="H964" s="79"/>
      <c r="I964" s="107"/>
      <c r="J964" s="80"/>
      <c r="K964" s="81"/>
      <c r="L964" s="394"/>
      <c r="M964" s="78"/>
      <c r="N964" s="78"/>
      <c r="O964" s="78"/>
      <c r="P964" s="78"/>
      <c r="Q964" s="371" t="str">
        <f t="shared" si="59"/>
        <v/>
      </c>
      <c r="R964" s="102" t="str">
        <f t="shared" si="62"/>
        <v/>
      </c>
      <c r="S964" s="254" t="str">
        <f t="shared" si="60"/>
        <v/>
      </c>
      <c r="T964" s="83"/>
      <c r="U964" s="254" t="str">
        <f t="shared" si="61"/>
        <v/>
      </c>
      <c r="V964" s="255"/>
      <c r="W964" s="78"/>
      <c r="X964" s="78"/>
      <c r="Y964" s="391"/>
      <c r="Z964" s="369"/>
      <c r="AA964" s="90"/>
    </row>
    <row r="965" spans="4:27" ht="20.100000000000001" customHeight="1" x14ac:dyDescent="0.2">
      <c r="D965" s="392"/>
      <c r="E965" s="84"/>
      <c r="F965" s="393"/>
      <c r="G965" s="370"/>
      <c r="H965" s="79"/>
      <c r="I965" s="107"/>
      <c r="J965" s="80"/>
      <c r="K965" s="81"/>
      <c r="L965" s="394"/>
      <c r="M965" s="78"/>
      <c r="N965" s="78"/>
      <c r="O965" s="78"/>
      <c r="P965" s="78"/>
      <c r="Q965" s="371" t="str">
        <f t="shared" si="59"/>
        <v/>
      </c>
      <c r="R965" s="102" t="str">
        <f t="shared" si="62"/>
        <v/>
      </c>
      <c r="S965" s="254" t="str">
        <f t="shared" si="60"/>
        <v/>
      </c>
      <c r="T965" s="83"/>
      <c r="U965" s="254" t="str">
        <f t="shared" si="61"/>
        <v/>
      </c>
      <c r="V965" s="255"/>
      <c r="W965" s="78"/>
      <c r="X965" s="78"/>
      <c r="Y965" s="391"/>
      <c r="Z965" s="369"/>
      <c r="AA965" s="90"/>
    </row>
    <row r="966" spans="4:27" ht="20.100000000000001" customHeight="1" x14ac:dyDescent="0.2">
      <c r="D966" s="392"/>
      <c r="E966" s="84"/>
      <c r="F966" s="393"/>
      <c r="G966" s="370"/>
      <c r="H966" s="79"/>
      <c r="I966" s="107"/>
      <c r="J966" s="80"/>
      <c r="K966" s="81"/>
      <c r="L966" s="394"/>
      <c r="M966" s="78"/>
      <c r="N966" s="78"/>
      <c r="O966" s="78"/>
      <c r="P966" s="78"/>
      <c r="Q966" s="371" t="str">
        <f t="shared" si="59"/>
        <v/>
      </c>
      <c r="R966" s="102" t="str">
        <f t="shared" si="62"/>
        <v/>
      </c>
      <c r="S966" s="254" t="str">
        <f t="shared" si="60"/>
        <v/>
      </c>
      <c r="T966" s="83"/>
      <c r="U966" s="254" t="str">
        <f t="shared" si="61"/>
        <v/>
      </c>
      <c r="V966" s="255"/>
      <c r="W966" s="78"/>
      <c r="X966" s="78"/>
      <c r="Y966" s="391"/>
      <c r="Z966" s="369"/>
      <c r="AA966" s="90"/>
    </row>
    <row r="967" spans="4:27" ht="20.100000000000001" customHeight="1" x14ac:dyDescent="0.2">
      <c r="D967" s="392"/>
      <c r="E967" s="84"/>
      <c r="F967" s="393"/>
      <c r="G967" s="370"/>
      <c r="H967" s="79"/>
      <c r="I967" s="107"/>
      <c r="J967" s="80"/>
      <c r="K967" s="81"/>
      <c r="L967" s="394"/>
      <c r="M967" s="78"/>
      <c r="N967" s="78"/>
      <c r="O967" s="78"/>
      <c r="P967" s="78"/>
      <c r="Q967" s="371" t="str">
        <f t="shared" si="59"/>
        <v/>
      </c>
      <c r="R967" s="102" t="str">
        <f t="shared" si="62"/>
        <v/>
      </c>
      <c r="S967" s="254" t="str">
        <f t="shared" si="60"/>
        <v/>
      </c>
      <c r="T967" s="83"/>
      <c r="U967" s="254" t="str">
        <f t="shared" si="61"/>
        <v/>
      </c>
      <c r="V967" s="255"/>
      <c r="W967" s="78"/>
      <c r="X967" s="78"/>
      <c r="Y967" s="391"/>
      <c r="Z967" s="369"/>
      <c r="AA967" s="90"/>
    </row>
    <row r="968" spans="4:27" ht="20.100000000000001" customHeight="1" x14ac:dyDescent="0.2">
      <c r="D968" s="392"/>
      <c r="E968" s="84"/>
      <c r="F968" s="393"/>
      <c r="G968" s="370"/>
      <c r="H968" s="79"/>
      <c r="I968" s="107"/>
      <c r="J968" s="80"/>
      <c r="K968" s="81"/>
      <c r="L968" s="394"/>
      <c r="M968" s="78"/>
      <c r="N968" s="78"/>
      <c r="O968" s="78"/>
      <c r="P968" s="78"/>
      <c r="Q968" s="371" t="str">
        <f t="shared" si="59"/>
        <v/>
      </c>
      <c r="R968" s="102" t="str">
        <f t="shared" si="62"/>
        <v/>
      </c>
      <c r="S968" s="254" t="str">
        <f t="shared" si="60"/>
        <v/>
      </c>
      <c r="T968" s="83"/>
      <c r="U968" s="254" t="str">
        <f t="shared" si="61"/>
        <v/>
      </c>
      <c r="V968" s="255"/>
      <c r="W968" s="78"/>
      <c r="X968" s="78"/>
      <c r="Y968" s="391"/>
      <c r="Z968" s="369"/>
      <c r="AA968" s="90"/>
    </row>
    <row r="969" spans="4:27" ht="20.100000000000001" customHeight="1" x14ac:dyDescent="0.2">
      <c r="D969" s="392"/>
      <c r="E969" s="84"/>
      <c r="F969" s="393"/>
      <c r="G969" s="370"/>
      <c r="H969" s="79"/>
      <c r="I969" s="107"/>
      <c r="J969" s="80"/>
      <c r="K969" s="81"/>
      <c r="L969" s="394"/>
      <c r="M969" s="78"/>
      <c r="N969" s="78"/>
      <c r="O969" s="78"/>
      <c r="P969" s="78"/>
      <c r="Q969" s="371" t="str">
        <f t="shared" si="59"/>
        <v/>
      </c>
      <c r="R969" s="102" t="str">
        <f t="shared" si="62"/>
        <v/>
      </c>
      <c r="S969" s="254" t="str">
        <f t="shared" si="60"/>
        <v/>
      </c>
      <c r="T969" s="83"/>
      <c r="U969" s="254" t="str">
        <f t="shared" si="61"/>
        <v/>
      </c>
      <c r="V969" s="255"/>
      <c r="W969" s="78"/>
      <c r="X969" s="78"/>
      <c r="Y969" s="391"/>
      <c r="Z969" s="369"/>
      <c r="AA969" s="90"/>
    </row>
    <row r="970" spans="4:27" ht="20.100000000000001" customHeight="1" x14ac:dyDescent="0.2">
      <c r="D970" s="392"/>
      <c r="E970" s="84"/>
      <c r="F970" s="393"/>
      <c r="G970" s="370"/>
      <c r="H970" s="79"/>
      <c r="I970" s="107"/>
      <c r="J970" s="80"/>
      <c r="K970" s="81"/>
      <c r="L970" s="394"/>
      <c r="M970" s="78"/>
      <c r="N970" s="78"/>
      <c r="O970" s="78"/>
      <c r="P970" s="78"/>
      <c r="Q970" s="371" t="str">
        <f t="shared" si="59"/>
        <v/>
      </c>
      <c r="R970" s="102" t="str">
        <f t="shared" si="62"/>
        <v/>
      </c>
      <c r="S970" s="254" t="str">
        <f t="shared" si="60"/>
        <v/>
      </c>
      <c r="T970" s="83"/>
      <c r="U970" s="254" t="str">
        <f t="shared" si="61"/>
        <v/>
      </c>
      <c r="V970" s="255"/>
      <c r="W970" s="78"/>
      <c r="X970" s="78"/>
      <c r="Y970" s="391"/>
      <c r="Z970" s="369"/>
      <c r="AA970" s="90"/>
    </row>
    <row r="971" spans="4:27" ht="20.100000000000001" customHeight="1" x14ac:dyDescent="0.2">
      <c r="D971" s="392"/>
      <c r="E971" s="84"/>
      <c r="F971" s="393"/>
      <c r="G971" s="370"/>
      <c r="H971" s="79"/>
      <c r="I971" s="107"/>
      <c r="J971" s="80"/>
      <c r="K971" s="81"/>
      <c r="L971" s="394"/>
      <c r="M971" s="78"/>
      <c r="N971" s="78"/>
      <c r="O971" s="78"/>
      <c r="P971" s="78"/>
      <c r="Q971" s="371" t="str">
        <f t="shared" si="59"/>
        <v/>
      </c>
      <c r="R971" s="102" t="str">
        <f t="shared" si="62"/>
        <v/>
      </c>
      <c r="S971" s="254" t="str">
        <f t="shared" si="60"/>
        <v/>
      </c>
      <c r="T971" s="83"/>
      <c r="U971" s="254" t="str">
        <f t="shared" si="61"/>
        <v/>
      </c>
      <c r="V971" s="255"/>
      <c r="W971" s="78"/>
      <c r="X971" s="78"/>
      <c r="Y971" s="391"/>
      <c r="Z971" s="369"/>
      <c r="AA971" s="90"/>
    </row>
    <row r="972" spans="4:27" ht="20.100000000000001" customHeight="1" x14ac:dyDescent="0.2">
      <c r="D972" s="392"/>
      <c r="E972" s="84"/>
      <c r="F972" s="393"/>
      <c r="G972" s="370"/>
      <c r="H972" s="79"/>
      <c r="I972" s="107"/>
      <c r="J972" s="80"/>
      <c r="K972" s="81"/>
      <c r="L972" s="394"/>
      <c r="M972" s="78"/>
      <c r="N972" s="78"/>
      <c r="O972" s="78"/>
      <c r="P972" s="78"/>
      <c r="Q972" s="371" t="str">
        <f t="shared" si="59"/>
        <v/>
      </c>
      <c r="R972" s="102" t="str">
        <f t="shared" si="62"/>
        <v/>
      </c>
      <c r="S972" s="254" t="str">
        <f t="shared" si="60"/>
        <v/>
      </c>
      <c r="T972" s="83"/>
      <c r="U972" s="254" t="str">
        <f t="shared" si="61"/>
        <v/>
      </c>
      <c r="V972" s="255"/>
      <c r="W972" s="78"/>
      <c r="X972" s="78"/>
      <c r="Y972" s="391"/>
      <c r="Z972" s="369"/>
      <c r="AA972" s="90"/>
    </row>
    <row r="973" spans="4:27" ht="20.100000000000001" customHeight="1" x14ac:dyDescent="0.2">
      <c r="D973" s="392"/>
      <c r="E973" s="84"/>
      <c r="F973" s="393"/>
      <c r="G973" s="370"/>
      <c r="H973" s="79"/>
      <c r="I973" s="107"/>
      <c r="J973" s="80"/>
      <c r="K973" s="81"/>
      <c r="L973" s="394"/>
      <c r="M973" s="78"/>
      <c r="N973" s="78"/>
      <c r="O973" s="78"/>
      <c r="P973" s="78"/>
      <c r="Q973" s="371" t="str">
        <f t="shared" si="59"/>
        <v/>
      </c>
      <c r="R973" s="102" t="str">
        <f t="shared" si="62"/>
        <v/>
      </c>
      <c r="S973" s="254" t="str">
        <f t="shared" si="60"/>
        <v/>
      </c>
      <c r="T973" s="83"/>
      <c r="U973" s="254" t="str">
        <f t="shared" si="61"/>
        <v/>
      </c>
      <c r="V973" s="255"/>
      <c r="W973" s="78"/>
      <c r="X973" s="78"/>
      <c r="Y973" s="391"/>
      <c r="Z973" s="369"/>
      <c r="AA973" s="90"/>
    </row>
    <row r="974" spans="4:27" ht="20.100000000000001" customHeight="1" x14ac:dyDescent="0.2">
      <c r="D974" s="392"/>
      <c r="E974" s="84"/>
      <c r="F974" s="393"/>
      <c r="G974" s="370"/>
      <c r="H974" s="79"/>
      <c r="I974" s="107"/>
      <c r="J974" s="80"/>
      <c r="K974" s="81"/>
      <c r="L974" s="394"/>
      <c r="M974" s="78"/>
      <c r="N974" s="78"/>
      <c r="O974" s="78"/>
      <c r="P974" s="78"/>
      <c r="Q974" s="371" t="str">
        <f t="shared" si="59"/>
        <v/>
      </c>
      <c r="R974" s="102" t="str">
        <f t="shared" si="62"/>
        <v/>
      </c>
      <c r="S974" s="254" t="str">
        <f t="shared" si="60"/>
        <v/>
      </c>
      <c r="T974" s="83"/>
      <c r="U974" s="254" t="str">
        <f t="shared" si="61"/>
        <v/>
      </c>
      <c r="V974" s="255"/>
      <c r="W974" s="78"/>
      <c r="X974" s="78"/>
      <c r="Y974" s="391"/>
      <c r="Z974" s="369"/>
      <c r="AA974" s="90"/>
    </row>
    <row r="975" spans="4:27" ht="20.100000000000001" customHeight="1" x14ac:dyDescent="0.2">
      <c r="D975" s="392"/>
      <c r="E975" s="84"/>
      <c r="F975" s="393"/>
      <c r="G975" s="370"/>
      <c r="H975" s="79"/>
      <c r="I975" s="107"/>
      <c r="J975" s="80"/>
      <c r="K975" s="81"/>
      <c r="L975" s="394"/>
      <c r="M975" s="78"/>
      <c r="N975" s="78"/>
      <c r="O975" s="78"/>
      <c r="P975" s="78"/>
      <c r="Q975" s="371" t="str">
        <f t="shared" si="59"/>
        <v/>
      </c>
      <c r="R975" s="102" t="str">
        <f t="shared" si="62"/>
        <v/>
      </c>
      <c r="S975" s="254" t="str">
        <f t="shared" si="60"/>
        <v/>
      </c>
      <c r="T975" s="83"/>
      <c r="U975" s="254" t="str">
        <f t="shared" si="61"/>
        <v/>
      </c>
      <c r="V975" s="255"/>
      <c r="W975" s="78"/>
      <c r="X975" s="78"/>
      <c r="Y975" s="391"/>
      <c r="Z975" s="369"/>
      <c r="AA975" s="90"/>
    </row>
    <row r="976" spans="4:27" ht="20.100000000000001" customHeight="1" x14ac:dyDescent="0.2">
      <c r="D976" s="392"/>
      <c r="E976" s="84"/>
      <c r="F976" s="393"/>
      <c r="G976" s="370"/>
      <c r="H976" s="79"/>
      <c r="I976" s="107"/>
      <c r="J976" s="80"/>
      <c r="K976" s="81"/>
      <c r="L976" s="394"/>
      <c r="M976" s="78"/>
      <c r="N976" s="78"/>
      <c r="O976" s="78"/>
      <c r="P976" s="78"/>
      <c r="Q976" s="371" t="str">
        <f t="shared" si="59"/>
        <v/>
      </c>
      <c r="R976" s="102" t="str">
        <f t="shared" si="62"/>
        <v/>
      </c>
      <c r="S976" s="254" t="str">
        <f t="shared" si="60"/>
        <v/>
      </c>
      <c r="T976" s="83"/>
      <c r="U976" s="254" t="str">
        <f t="shared" si="61"/>
        <v/>
      </c>
      <c r="V976" s="255"/>
      <c r="W976" s="78"/>
      <c r="X976" s="78"/>
      <c r="Y976" s="391"/>
      <c r="Z976" s="369"/>
      <c r="AA976" s="90"/>
    </row>
    <row r="977" spans="4:27" ht="20.100000000000001" customHeight="1" x14ac:dyDescent="0.2">
      <c r="D977" s="392"/>
      <c r="E977" s="84"/>
      <c r="F977" s="393"/>
      <c r="G977" s="370"/>
      <c r="H977" s="79"/>
      <c r="I977" s="107"/>
      <c r="J977" s="80"/>
      <c r="K977" s="81"/>
      <c r="L977" s="394"/>
      <c r="M977" s="78"/>
      <c r="N977" s="78"/>
      <c r="O977" s="78"/>
      <c r="P977" s="78"/>
      <c r="Q977" s="371" t="str">
        <f t="shared" si="59"/>
        <v/>
      </c>
      <c r="R977" s="102" t="str">
        <f t="shared" si="62"/>
        <v/>
      </c>
      <c r="S977" s="254" t="str">
        <f t="shared" si="60"/>
        <v/>
      </c>
      <c r="T977" s="83"/>
      <c r="U977" s="254" t="str">
        <f t="shared" si="61"/>
        <v/>
      </c>
      <c r="V977" s="255"/>
      <c r="W977" s="78"/>
      <c r="X977" s="78"/>
      <c r="Y977" s="391"/>
      <c r="Z977" s="369"/>
      <c r="AA977" s="90"/>
    </row>
    <row r="978" spans="4:27" ht="20.100000000000001" customHeight="1" x14ac:dyDescent="0.2">
      <c r="D978" s="392"/>
      <c r="E978" s="84"/>
      <c r="F978" s="393"/>
      <c r="G978" s="370"/>
      <c r="H978" s="79"/>
      <c r="I978" s="107"/>
      <c r="J978" s="80"/>
      <c r="K978" s="81"/>
      <c r="L978" s="394"/>
      <c r="M978" s="78"/>
      <c r="N978" s="78"/>
      <c r="O978" s="78"/>
      <c r="P978" s="78"/>
      <c r="Q978" s="371" t="str">
        <f t="shared" si="59"/>
        <v/>
      </c>
      <c r="R978" s="102" t="str">
        <f t="shared" si="62"/>
        <v/>
      </c>
      <c r="S978" s="254" t="str">
        <f t="shared" si="60"/>
        <v/>
      </c>
      <c r="T978" s="83"/>
      <c r="U978" s="254" t="str">
        <f t="shared" si="61"/>
        <v/>
      </c>
      <c r="V978" s="255"/>
      <c r="W978" s="78"/>
      <c r="X978" s="78"/>
      <c r="Y978" s="391"/>
      <c r="Z978" s="369"/>
      <c r="AA978" s="90"/>
    </row>
    <row r="979" spans="4:27" ht="20.100000000000001" customHeight="1" x14ac:dyDescent="0.2">
      <c r="D979" s="392"/>
      <c r="E979" s="84"/>
      <c r="F979" s="393"/>
      <c r="G979" s="370"/>
      <c r="H979" s="79"/>
      <c r="I979" s="107"/>
      <c r="J979" s="80"/>
      <c r="K979" s="81"/>
      <c r="L979" s="394"/>
      <c r="M979" s="78"/>
      <c r="N979" s="78"/>
      <c r="O979" s="78"/>
      <c r="P979" s="78"/>
      <c r="Q979" s="371" t="str">
        <f t="shared" si="59"/>
        <v/>
      </c>
      <c r="R979" s="102" t="str">
        <f t="shared" si="62"/>
        <v/>
      </c>
      <c r="S979" s="254" t="str">
        <f t="shared" si="60"/>
        <v/>
      </c>
      <c r="T979" s="83"/>
      <c r="U979" s="254" t="str">
        <f t="shared" si="61"/>
        <v/>
      </c>
      <c r="V979" s="255"/>
      <c r="W979" s="78"/>
      <c r="X979" s="78"/>
      <c r="Y979" s="391"/>
      <c r="Z979" s="369"/>
      <c r="AA979" s="90"/>
    </row>
    <row r="980" spans="4:27" ht="20.100000000000001" customHeight="1" x14ac:dyDescent="0.2">
      <c r="D980" s="392"/>
      <c r="E980" s="84"/>
      <c r="F980" s="393"/>
      <c r="G980" s="370"/>
      <c r="H980" s="79"/>
      <c r="I980" s="107"/>
      <c r="J980" s="80"/>
      <c r="K980" s="81"/>
      <c r="L980" s="394"/>
      <c r="M980" s="78"/>
      <c r="N980" s="78"/>
      <c r="O980" s="78"/>
      <c r="P980" s="78"/>
      <c r="Q980" s="371" t="str">
        <f t="shared" si="59"/>
        <v/>
      </c>
      <c r="R980" s="102" t="str">
        <f t="shared" si="62"/>
        <v/>
      </c>
      <c r="S980" s="254" t="str">
        <f t="shared" si="60"/>
        <v/>
      </c>
      <c r="T980" s="83"/>
      <c r="U980" s="254" t="str">
        <f t="shared" si="61"/>
        <v/>
      </c>
      <c r="V980" s="255"/>
      <c r="W980" s="78"/>
      <c r="X980" s="78"/>
      <c r="Y980" s="391"/>
      <c r="Z980" s="369"/>
      <c r="AA980" s="90"/>
    </row>
    <row r="981" spans="4:27" ht="20.100000000000001" customHeight="1" x14ac:dyDescent="0.2">
      <c r="D981" s="392"/>
      <c r="E981" s="84"/>
      <c r="F981" s="393"/>
      <c r="G981" s="370"/>
      <c r="H981" s="79"/>
      <c r="I981" s="107"/>
      <c r="J981" s="80"/>
      <c r="K981" s="81"/>
      <c r="L981" s="394"/>
      <c r="M981" s="78"/>
      <c r="N981" s="78"/>
      <c r="O981" s="78"/>
      <c r="P981" s="78"/>
      <c r="Q981" s="371" t="str">
        <f t="shared" si="59"/>
        <v/>
      </c>
      <c r="R981" s="102" t="str">
        <f t="shared" si="62"/>
        <v/>
      </c>
      <c r="S981" s="254" t="str">
        <f t="shared" si="60"/>
        <v/>
      </c>
      <c r="T981" s="83"/>
      <c r="U981" s="254" t="str">
        <f t="shared" si="61"/>
        <v/>
      </c>
      <c r="V981" s="255"/>
      <c r="W981" s="78"/>
      <c r="X981" s="78"/>
      <c r="Y981" s="391"/>
      <c r="Z981" s="369"/>
      <c r="AA981" s="90"/>
    </row>
    <row r="982" spans="4:27" ht="20.100000000000001" customHeight="1" x14ac:dyDescent="0.2">
      <c r="D982" s="392"/>
      <c r="E982" s="84"/>
      <c r="F982" s="393"/>
      <c r="G982" s="370"/>
      <c r="H982" s="79"/>
      <c r="I982" s="107"/>
      <c r="J982" s="80"/>
      <c r="K982" s="81"/>
      <c r="L982" s="394"/>
      <c r="M982" s="78"/>
      <c r="N982" s="78"/>
      <c r="O982" s="78"/>
      <c r="P982" s="78"/>
      <c r="Q982" s="371" t="str">
        <f t="shared" si="59"/>
        <v/>
      </c>
      <c r="R982" s="102" t="str">
        <f t="shared" si="62"/>
        <v/>
      </c>
      <c r="S982" s="254" t="str">
        <f t="shared" si="60"/>
        <v/>
      </c>
      <c r="T982" s="83"/>
      <c r="U982" s="254" t="str">
        <f t="shared" si="61"/>
        <v/>
      </c>
      <c r="V982" s="255"/>
      <c r="W982" s="78"/>
      <c r="X982" s="78"/>
      <c r="Y982" s="391"/>
      <c r="Z982" s="369"/>
      <c r="AA982" s="90"/>
    </row>
    <row r="983" spans="4:27" ht="20.100000000000001" customHeight="1" x14ac:dyDescent="0.2">
      <c r="D983" s="392"/>
      <c r="E983" s="84"/>
      <c r="F983" s="393"/>
      <c r="G983" s="370"/>
      <c r="H983" s="79"/>
      <c r="I983" s="107"/>
      <c r="J983" s="80"/>
      <c r="K983" s="81"/>
      <c r="L983" s="394"/>
      <c r="M983" s="78"/>
      <c r="N983" s="78"/>
      <c r="O983" s="78"/>
      <c r="P983" s="78"/>
      <c r="Q983" s="371" t="str">
        <f t="shared" si="59"/>
        <v/>
      </c>
      <c r="R983" s="102" t="str">
        <f t="shared" si="62"/>
        <v/>
      </c>
      <c r="S983" s="254" t="str">
        <f t="shared" si="60"/>
        <v/>
      </c>
      <c r="T983" s="83"/>
      <c r="U983" s="254" t="str">
        <f t="shared" si="61"/>
        <v/>
      </c>
      <c r="V983" s="255"/>
      <c r="W983" s="78"/>
      <c r="X983" s="78"/>
      <c r="Y983" s="391"/>
      <c r="Z983" s="369"/>
      <c r="AA983" s="90"/>
    </row>
    <row r="984" spans="4:27" ht="20.100000000000001" customHeight="1" x14ac:dyDescent="0.2">
      <c r="D984" s="392"/>
      <c r="E984" s="84"/>
      <c r="F984" s="393"/>
      <c r="G984" s="370"/>
      <c r="H984" s="79"/>
      <c r="I984" s="107"/>
      <c r="J984" s="80"/>
      <c r="K984" s="81"/>
      <c r="L984" s="394"/>
      <c r="M984" s="78"/>
      <c r="N984" s="78"/>
      <c r="O984" s="78"/>
      <c r="P984" s="78"/>
      <c r="Q984" s="371" t="str">
        <f t="shared" si="59"/>
        <v/>
      </c>
      <c r="R984" s="102" t="str">
        <f t="shared" si="62"/>
        <v/>
      </c>
      <c r="S984" s="254" t="str">
        <f t="shared" si="60"/>
        <v/>
      </c>
      <c r="T984" s="83"/>
      <c r="U984" s="254" t="str">
        <f t="shared" si="61"/>
        <v/>
      </c>
      <c r="V984" s="255"/>
      <c r="W984" s="78"/>
      <c r="X984" s="78"/>
      <c r="Y984" s="391"/>
      <c r="Z984" s="369"/>
      <c r="AA984" s="90"/>
    </row>
    <row r="985" spans="4:27" ht="20.100000000000001" customHeight="1" x14ac:dyDescent="0.2">
      <c r="D985" s="392"/>
      <c r="E985" s="84"/>
      <c r="F985" s="393"/>
      <c r="G985" s="370"/>
      <c r="H985" s="79"/>
      <c r="I985" s="107"/>
      <c r="J985" s="80"/>
      <c r="K985" s="81"/>
      <c r="L985" s="394"/>
      <c r="M985" s="78"/>
      <c r="N985" s="78"/>
      <c r="O985" s="78"/>
      <c r="P985" s="78"/>
      <c r="Q985" s="371" t="str">
        <f t="shared" si="59"/>
        <v/>
      </c>
      <c r="R985" s="102" t="str">
        <f t="shared" si="62"/>
        <v/>
      </c>
      <c r="S985" s="254" t="str">
        <f t="shared" si="60"/>
        <v/>
      </c>
      <c r="T985" s="83"/>
      <c r="U985" s="254" t="str">
        <f t="shared" si="61"/>
        <v/>
      </c>
      <c r="V985" s="255"/>
      <c r="W985" s="78"/>
      <c r="X985" s="78"/>
      <c r="Y985" s="391"/>
      <c r="Z985" s="369"/>
      <c r="AA985" s="90"/>
    </row>
    <row r="986" spans="4:27" ht="20.100000000000001" customHeight="1" x14ac:dyDescent="0.2">
      <c r="D986" s="392"/>
      <c r="E986" s="84"/>
      <c r="F986" s="393"/>
      <c r="G986" s="370"/>
      <c r="H986" s="79"/>
      <c r="I986" s="107"/>
      <c r="J986" s="80"/>
      <c r="K986" s="81"/>
      <c r="L986" s="394"/>
      <c r="M986" s="78"/>
      <c r="N986" s="78"/>
      <c r="O986" s="78"/>
      <c r="P986" s="78"/>
      <c r="Q986" s="371" t="str">
        <f t="shared" si="59"/>
        <v/>
      </c>
      <c r="R986" s="102" t="str">
        <f t="shared" si="62"/>
        <v/>
      </c>
      <c r="S986" s="254" t="str">
        <f t="shared" si="60"/>
        <v/>
      </c>
      <c r="T986" s="83"/>
      <c r="U986" s="254" t="str">
        <f t="shared" si="61"/>
        <v/>
      </c>
      <c r="V986" s="255"/>
      <c r="W986" s="78"/>
      <c r="X986" s="78"/>
      <c r="Y986" s="391"/>
      <c r="Z986" s="369"/>
      <c r="AA986" s="90"/>
    </row>
    <row r="987" spans="4:27" ht="20.100000000000001" customHeight="1" x14ac:dyDescent="0.2">
      <c r="D987" s="392"/>
      <c r="E987" s="84"/>
      <c r="F987" s="393"/>
      <c r="G987" s="370"/>
      <c r="H987" s="79"/>
      <c r="I987" s="107"/>
      <c r="J987" s="80"/>
      <c r="K987" s="81"/>
      <c r="L987" s="394"/>
      <c r="M987" s="78"/>
      <c r="N987" s="78"/>
      <c r="O987" s="78"/>
      <c r="P987" s="78"/>
      <c r="Q987" s="371" t="str">
        <f t="shared" si="59"/>
        <v/>
      </c>
      <c r="R987" s="102" t="str">
        <f t="shared" si="62"/>
        <v/>
      </c>
      <c r="S987" s="254" t="str">
        <f t="shared" si="60"/>
        <v/>
      </c>
      <c r="T987" s="83"/>
      <c r="U987" s="254" t="str">
        <f t="shared" si="61"/>
        <v/>
      </c>
      <c r="V987" s="255"/>
      <c r="W987" s="78"/>
      <c r="X987" s="78"/>
      <c r="Y987" s="391"/>
      <c r="Z987" s="369"/>
      <c r="AA987" s="90"/>
    </row>
    <row r="988" spans="4:27" ht="20.100000000000001" customHeight="1" x14ac:dyDescent="0.2">
      <c r="D988" s="392"/>
      <c r="E988" s="84"/>
      <c r="F988" s="393"/>
      <c r="G988" s="370"/>
      <c r="H988" s="79"/>
      <c r="I988" s="107"/>
      <c r="J988" s="80"/>
      <c r="K988" s="81"/>
      <c r="L988" s="394"/>
      <c r="M988" s="78"/>
      <c r="N988" s="78"/>
      <c r="O988" s="78"/>
      <c r="P988" s="78"/>
      <c r="Q988" s="371" t="str">
        <f t="shared" si="59"/>
        <v/>
      </c>
      <c r="R988" s="102" t="str">
        <f t="shared" si="62"/>
        <v/>
      </c>
      <c r="S988" s="254" t="str">
        <f t="shared" si="60"/>
        <v/>
      </c>
      <c r="T988" s="83"/>
      <c r="U988" s="254" t="str">
        <f t="shared" si="61"/>
        <v/>
      </c>
      <c r="V988" s="255"/>
      <c r="W988" s="78"/>
      <c r="X988" s="78"/>
      <c r="Y988" s="391"/>
      <c r="Z988" s="369"/>
      <c r="AA988" s="90"/>
    </row>
    <row r="989" spans="4:27" ht="20.100000000000001" customHeight="1" x14ac:dyDescent="0.2">
      <c r="D989" s="392"/>
      <c r="E989" s="84"/>
      <c r="F989" s="393"/>
      <c r="G989" s="370"/>
      <c r="H989" s="79"/>
      <c r="I989" s="107"/>
      <c r="J989" s="80"/>
      <c r="K989" s="81"/>
      <c r="L989" s="394"/>
      <c r="M989" s="78"/>
      <c r="N989" s="78"/>
      <c r="O989" s="78"/>
      <c r="P989" s="78"/>
      <c r="Q989" s="371" t="str">
        <f t="shared" si="59"/>
        <v/>
      </c>
      <c r="R989" s="102" t="str">
        <f t="shared" si="62"/>
        <v/>
      </c>
      <c r="S989" s="254" t="str">
        <f t="shared" si="60"/>
        <v/>
      </c>
      <c r="T989" s="83"/>
      <c r="U989" s="254" t="str">
        <f t="shared" si="61"/>
        <v/>
      </c>
      <c r="V989" s="255"/>
      <c r="W989" s="78"/>
      <c r="X989" s="78"/>
      <c r="Y989" s="391"/>
      <c r="Z989" s="369"/>
      <c r="AA989" s="90"/>
    </row>
    <row r="990" spans="4:27" ht="20.100000000000001" customHeight="1" x14ac:dyDescent="0.2">
      <c r="D990" s="392"/>
      <c r="E990" s="84"/>
      <c r="F990" s="393"/>
      <c r="G990" s="370"/>
      <c r="H990" s="79"/>
      <c r="I990" s="107"/>
      <c r="J990" s="80"/>
      <c r="K990" s="81"/>
      <c r="L990" s="394"/>
      <c r="M990" s="78"/>
      <c r="N990" s="78"/>
      <c r="O990" s="78"/>
      <c r="P990" s="78"/>
      <c r="Q990" s="371" t="str">
        <f t="shared" ref="Q990:Q1053" si="63">IF(OR(I990="",I990="Trailer"),"",IF(I990&lt;&gt;"Trailer","X"))</f>
        <v/>
      </c>
      <c r="R990" s="102" t="str">
        <f t="shared" si="62"/>
        <v/>
      </c>
      <c r="S990" s="254" t="str">
        <f t="shared" ref="S990:S1053" si="64">IF(AND(M990 ="NY",Q990="x"),"Required","")</f>
        <v/>
      </c>
      <c r="T990" s="83"/>
      <c r="U990" s="254" t="str">
        <f t="shared" ref="U990:U1053" si="65">IF(AND(I990 ="Trailer",Q990="X"),"remove 'X' for AL","")</f>
        <v/>
      </c>
      <c r="V990" s="255"/>
      <c r="W990" s="78"/>
      <c r="X990" s="78"/>
      <c r="Y990" s="391"/>
      <c r="Z990" s="369"/>
      <c r="AA990" s="90"/>
    </row>
    <row r="991" spans="4:27" ht="20.100000000000001" customHeight="1" x14ac:dyDescent="0.2">
      <c r="D991" s="392"/>
      <c r="E991" s="84"/>
      <c r="F991" s="393"/>
      <c r="G991" s="370"/>
      <c r="H991" s="79"/>
      <c r="I991" s="107"/>
      <c r="J991" s="80"/>
      <c r="K991" s="81"/>
      <c r="L991" s="394"/>
      <c r="M991" s="78"/>
      <c r="N991" s="78"/>
      <c r="O991" s="78"/>
      <c r="P991" s="78"/>
      <c r="Q991" s="371" t="str">
        <f t="shared" si="63"/>
        <v/>
      </c>
      <c r="R991" s="102" t="str">
        <f t="shared" ref="R991:R1054" si="66">IF(I991="","",IF(AND($R$16="X",I991&lt;&gt;"Equipment",I991&lt;&gt;"Dealer Plate"),"X",IF(AND($R$18="X",I991&lt;&gt;"Trailer",I991&lt;&gt;"Equipment",I991&lt;&gt;"Dealer Plate"),"X",IF(AND($R$19="X",I991&lt;&gt;"Trailer",I991&lt;&gt;"Equipment",I991&lt;&gt;"Dealer Plate",V991="Yes"),"X",IF(AND($R$20="X",I991&lt;&gt;"Equipment",I991&lt;&gt;"Dealer Plate",F991&gt;=$U$20),"X",IF(AND($R$21="X",I991&lt;&gt;"Trailer",I991&lt;&gt;"Equipment",I991&lt;&gt;"Dealer Plate",F991&gt;=$U$21),"X",""))))))</f>
        <v/>
      </c>
      <c r="S991" s="254" t="str">
        <f t="shared" si="64"/>
        <v/>
      </c>
      <c r="T991" s="83"/>
      <c r="U991" s="254" t="str">
        <f t="shared" si="65"/>
        <v/>
      </c>
      <c r="V991" s="255"/>
      <c r="W991" s="78"/>
      <c r="X991" s="78"/>
      <c r="Y991" s="391"/>
      <c r="Z991" s="369"/>
      <c r="AA991" s="90"/>
    </row>
    <row r="992" spans="4:27" ht="20.100000000000001" customHeight="1" x14ac:dyDescent="0.2">
      <c r="D992" s="392"/>
      <c r="E992" s="84"/>
      <c r="F992" s="393"/>
      <c r="G992" s="370"/>
      <c r="H992" s="79"/>
      <c r="I992" s="107"/>
      <c r="J992" s="80"/>
      <c r="K992" s="81"/>
      <c r="L992" s="394"/>
      <c r="M992" s="78"/>
      <c r="N992" s="78"/>
      <c r="O992" s="78"/>
      <c r="P992" s="78"/>
      <c r="Q992" s="371" t="str">
        <f t="shared" si="63"/>
        <v/>
      </c>
      <c r="R992" s="102" t="str">
        <f t="shared" si="66"/>
        <v/>
      </c>
      <c r="S992" s="254" t="str">
        <f t="shared" si="64"/>
        <v/>
      </c>
      <c r="T992" s="83"/>
      <c r="U992" s="254" t="str">
        <f t="shared" si="65"/>
        <v/>
      </c>
      <c r="V992" s="255"/>
      <c r="W992" s="78"/>
      <c r="X992" s="78"/>
      <c r="Y992" s="391"/>
      <c r="Z992" s="369"/>
      <c r="AA992" s="90"/>
    </row>
    <row r="993" spans="4:27" ht="20.100000000000001" customHeight="1" x14ac:dyDescent="0.2">
      <c r="D993" s="392"/>
      <c r="E993" s="84"/>
      <c r="F993" s="393"/>
      <c r="G993" s="370"/>
      <c r="H993" s="79"/>
      <c r="I993" s="107"/>
      <c r="J993" s="80"/>
      <c r="K993" s="81"/>
      <c r="L993" s="394"/>
      <c r="M993" s="78"/>
      <c r="N993" s="78"/>
      <c r="O993" s="78"/>
      <c r="P993" s="78"/>
      <c r="Q993" s="371" t="str">
        <f t="shared" si="63"/>
        <v/>
      </c>
      <c r="R993" s="102" t="str">
        <f t="shared" si="66"/>
        <v/>
      </c>
      <c r="S993" s="254" t="str">
        <f t="shared" si="64"/>
        <v/>
      </c>
      <c r="T993" s="83"/>
      <c r="U993" s="254" t="str">
        <f t="shared" si="65"/>
        <v/>
      </c>
      <c r="V993" s="255"/>
      <c r="W993" s="78"/>
      <c r="X993" s="78"/>
      <c r="Y993" s="391"/>
      <c r="Z993" s="369"/>
      <c r="AA993" s="90"/>
    </row>
    <row r="994" spans="4:27" ht="20.100000000000001" customHeight="1" x14ac:dyDescent="0.2">
      <c r="D994" s="392"/>
      <c r="E994" s="84"/>
      <c r="F994" s="393"/>
      <c r="G994" s="370"/>
      <c r="H994" s="79"/>
      <c r="I994" s="107"/>
      <c r="J994" s="80"/>
      <c r="K994" s="81"/>
      <c r="L994" s="394"/>
      <c r="M994" s="78"/>
      <c r="N994" s="78"/>
      <c r="O994" s="78"/>
      <c r="P994" s="78"/>
      <c r="Q994" s="371" t="str">
        <f t="shared" si="63"/>
        <v/>
      </c>
      <c r="R994" s="102" t="str">
        <f t="shared" si="66"/>
        <v/>
      </c>
      <c r="S994" s="254" t="str">
        <f t="shared" si="64"/>
        <v/>
      </c>
      <c r="T994" s="83"/>
      <c r="U994" s="254" t="str">
        <f t="shared" si="65"/>
        <v/>
      </c>
      <c r="V994" s="255"/>
      <c r="W994" s="78"/>
      <c r="X994" s="78"/>
      <c r="Y994" s="391"/>
      <c r="Z994" s="369"/>
      <c r="AA994" s="90"/>
    </row>
    <row r="995" spans="4:27" ht="20.100000000000001" customHeight="1" x14ac:dyDescent="0.2">
      <c r="D995" s="392"/>
      <c r="E995" s="84"/>
      <c r="F995" s="393"/>
      <c r="G995" s="370"/>
      <c r="H995" s="79"/>
      <c r="I995" s="107"/>
      <c r="J995" s="80"/>
      <c r="K995" s="81"/>
      <c r="L995" s="394"/>
      <c r="M995" s="78"/>
      <c r="N995" s="78"/>
      <c r="O995" s="78"/>
      <c r="P995" s="78"/>
      <c r="Q995" s="371" t="str">
        <f t="shared" si="63"/>
        <v/>
      </c>
      <c r="R995" s="102" t="str">
        <f t="shared" si="66"/>
        <v/>
      </c>
      <c r="S995" s="254" t="str">
        <f t="shared" si="64"/>
        <v/>
      </c>
      <c r="T995" s="83"/>
      <c r="U995" s="254" t="str">
        <f t="shared" si="65"/>
        <v/>
      </c>
      <c r="V995" s="255"/>
      <c r="W995" s="78"/>
      <c r="X995" s="78"/>
      <c r="Y995" s="391"/>
      <c r="Z995" s="369"/>
      <c r="AA995" s="90"/>
    </row>
    <row r="996" spans="4:27" ht="20.100000000000001" customHeight="1" x14ac:dyDescent="0.2">
      <c r="D996" s="392"/>
      <c r="E996" s="84"/>
      <c r="F996" s="393"/>
      <c r="G996" s="370"/>
      <c r="H996" s="79"/>
      <c r="I996" s="107"/>
      <c r="J996" s="80"/>
      <c r="K996" s="81"/>
      <c r="L996" s="394"/>
      <c r="M996" s="78"/>
      <c r="N996" s="78"/>
      <c r="O996" s="78"/>
      <c r="P996" s="78"/>
      <c r="Q996" s="371" t="str">
        <f t="shared" si="63"/>
        <v/>
      </c>
      <c r="R996" s="102" t="str">
        <f t="shared" si="66"/>
        <v/>
      </c>
      <c r="S996" s="254" t="str">
        <f t="shared" si="64"/>
        <v/>
      </c>
      <c r="T996" s="83"/>
      <c r="U996" s="254" t="str">
        <f t="shared" si="65"/>
        <v/>
      </c>
      <c r="V996" s="255"/>
      <c r="W996" s="78"/>
      <c r="X996" s="78"/>
      <c r="Y996" s="391"/>
      <c r="Z996" s="369"/>
      <c r="AA996" s="90"/>
    </row>
    <row r="997" spans="4:27" ht="20.100000000000001" customHeight="1" x14ac:dyDescent="0.2">
      <c r="D997" s="392"/>
      <c r="E997" s="84"/>
      <c r="F997" s="393"/>
      <c r="G997" s="370"/>
      <c r="H997" s="79"/>
      <c r="I997" s="107"/>
      <c r="J997" s="80"/>
      <c r="K997" s="81"/>
      <c r="L997" s="394"/>
      <c r="M997" s="78"/>
      <c r="N997" s="78"/>
      <c r="O997" s="78"/>
      <c r="P997" s="78"/>
      <c r="Q997" s="371" t="str">
        <f t="shared" si="63"/>
        <v/>
      </c>
      <c r="R997" s="102" t="str">
        <f t="shared" si="66"/>
        <v/>
      </c>
      <c r="S997" s="254" t="str">
        <f t="shared" si="64"/>
        <v/>
      </c>
      <c r="T997" s="83"/>
      <c r="U997" s="254" t="str">
        <f t="shared" si="65"/>
        <v/>
      </c>
      <c r="V997" s="255"/>
      <c r="W997" s="78"/>
      <c r="X997" s="78"/>
      <c r="Y997" s="391"/>
      <c r="Z997" s="369"/>
      <c r="AA997" s="90"/>
    </row>
    <row r="998" spans="4:27" ht="20.100000000000001" customHeight="1" x14ac:dyDescent="0.2">
      <c r="D998" s="392"/>
      <c r="E998" s="84"/>
      <c r="F998" s="393"/>
      <c r="G998" s="370"/>
      <c r="H998" s="79"/>
      <c r="I998" s="107"/>
      <c r="J998" s="80"/>
      <c r="K998" s="81"/>
      <c r="L998" s="394"/>
      <c r="M998" s="78"/>
      <c r="N998" s="78"/>
      <c r="O998" s="78"/>
      <c r="P998" s="78"/>
      <c r="Q998" s="371" t="str">
        <f t="shared" si="63"/>
        <v/>
      </c>
      <c r="R998" s="102" t="str">
        <f t="shared" si="66"/>
        <v/>
      </c>
      <c r="S998" s="254" t="str">
        <f t="shared" si="64"/>
        <v/>
      </c>
      <c r="T998" s="83"/>
      <c r="U998" s="254" t="str">
        <f t="shared" si="65"/>
        <v/>
      </c>
      <c r="V998" s="255"/>
      <c r="W998" s="78"/>
      <c r="X998" s="78"/>
      <c r="Y998" s="391"/>
      <c r="Z998" s="369"/>
      <c r="AA998" s="90"/>
    </row>
    <row r="999" spans="4:27" ht="20.100000000000001" customHeight="1" x14ac:dyDescent="0.2">
      <c r="D999" s="392"/>
      <c r="E999" s="84"/>
      <c r="F999" s="393"/>
      <c r="G999" s="370"/>
      <c r="H999" s="79"/>
      <c r="I999" s="107"/>
      <c r="J999" s="80"/>
      <c r="K999" s="81"/>
      <c r="L999" s="394"/>
      <c r="M999" s="78"/>
      <c r="N999" s="78"/>
      <c r="O999" s="78"/>
      <c r="P999" s="78"/>
      <c r="Q999" s="371" t="str">
        <f t="shared" si="63"/>
        <v/>
      </c>
      <c r="R999" s="102" t="str">
        <f t="shared" si="66"/>
        <v/>
      </c>
      <c r="S999" s="254" t="str">
        <f t="shared" si="64"/>
        <v/>
      </c>
      <c r="T999" s="83"/>
      <c r="U999" s="254" t="str">
        <f t="shared" si="65"/>
        <v/>
      </c>
      <c r="V999" s="255"/>
      <c r="W999" s="78"/>
      <c r="X999" s="78"/>
      <c r="Y999" s="391"/>
      <c r="Z999" s="369"/>
      <c r="AA999" s="90"/>
    </row>
    <row r="1000" spans="4:27" ht="20.100000000000001" customHeight="1" x14ac:dyDescent="0.2">
      <c r="D1000" s="392"/>
      <c r="E1000" s="84"/>
      <c r="F1000" s="393"/>
      <c r="G1000" s="370"/>
      <c r="H1000" s="79"/>
      <c r="I1000" s="107"/>
      <c r="J1000" s="80"/>
      <c r="K1000" s="81"/>
      <c r="L1000" s="394"/>
      <c r="M1000" s="78"/>
      <c r="N1000" s="78"/>
      <c r="O1000" s="78"/>
      <c r="P1000" s="78"/>
      <c r="Q1000" s="371" t="str">
        <f t="shared" si="63"/>
        <v/>
      </c>
      <c r="R1000" s="102" t="str">
        <f t="shared" si="66"/>
        <v/>
      </c>
      <c r="S1000" s="254" t="str">
        <f t="shared" si="64"/>
        <v/>
      </c>
      <c r="T1000" s="83"/>
      <c r="U1000" s="254" t="str">
        <f t="shared" si="65"/>
        <v/>
      </c>
      <c r="V1000" s="255"/>
      <c r="W1000" s="78"/>
      <c r="X1000" s="78"/>
      <c r="Y1000" s="391"/>
      <c r="Z1000" s="369"/>
      <c r="AA1000" s="90"/>
    </row>
    <row r="1001" spans="4:27" ht="20.100000000000001" customHeight="1" x14ac:dyDescent="0.2">
      <c r="D1001" s="392"/>
      <c r="E1001" s="84"/>
      <c r="F1001" s="393"/>
      <c r="G1001" s="370"/>
      <c r="H1001" s="79"/>
      <c r="I1001" s="107"/>
      <c r="J1001" s="80"/>
      <c r="K1001" s="81"/>
      <c r="L1001" s="394"/>
      <c r="M1001" s="78"/>
      <c r="N1001" s="78"/>
      <c r="O1001" s="78"/>
      <c r="P1001" s="78"/>
      <c r="Q1001" s="371" t="str">
        <f t="shared" si="63"/>
        <v/>
      </c>
      <c r="R1001" s="102" t="str">
        <f t="shared" si="66"/>
        <v/>
      </c>
      <c r="S1001" s="254" t="str">
        <f t="shared" si="64"/>
        <v/>
      </c>
      <c r="T1001" s="83"/>
      <c r="U1001" s="254" t="str">
        <f t="shared" si="65"/>
        <v/>
      </c>
      <c r="V1001" s="255"/>
      <c r="W1001" s="78"/>
      <c r="X1001" s="78"/>
      <c r="Y1001" s="391"/>
      <c r="Z1001" s="369"/>
      <c r="AA1001" s="90"/>
    </row>
    <row r="1002" spans="4:27" ht="20.100000000000001" customHeight="1" x14ac:dyDescent="0.2">
      <c r="D1002" s="392"/>
      <c r="E1002" s="84"/>
      <c r="F1002" s="393"/>
      <c r="G1002" s="370"/>
      <c r="H1002" s="79"/>
      <c r="I1002" s="107"/>
      <c r="J1002" s="80"/>
      <c r="K1002" s="81"/>
      <c r="L1002" s="394"/>
      <c r="M1002" s="78"/>
      <c r="N1002" s="78"/>
      <c r="O1002" s="78"/>
      <c r="P1002" s="78"/>
      <c r="Q1002" s="371" t="str">
        <f t="shared" si="63"/>
        <v/>
      </c>
      <c r="R1002" s="102" t="str">
        <f t="shared" si="66"/>
        <v/>
      </c>
      <c r="S1002" s="254" t="str">
        <f t="shared" si="64"/>
        <v/>
      </c>
      <c r="T1002" s="83"/>
      <c r="U1002" s="254" t="str">
        <f t="shared" si="65"/>
        <v/>
      </c>
      <c r="V1002" s="255"/>
      <c r="W1002" s="78"/>
      <c r="X1002" s="78"/>
      <c r="Y1002" s="391"/>
      <c r="Z1002" s="369"/>
      <c r="AA1002" s="90"/>
    </row>
    <row r="1003" spans="4:27" ht="20.100000000000001" customHeight="1" x14ac:dyDescent="0.2">
      <c r="D1003" s="392"/>
      <c r="E1003" s="84"/>
      <c r="F1003" s="393"/>
      <c r="G1003" s="370"/>
      <c r="H1003" s="79"/>
      <c r="I1003" s="107"/>
      <c r="J1003" s="80"/>
      <c r="K1003" s="81"/>
      <c r="L1003" s="394"/>
      <c r="M1003" s="78"/>
      <c r="N1003" s="78"/>
      <c r="O1003" s="78"/>
      <c r="P1003" s="78"/>
      <c r="Q1003" s="371" t="str">
        <f t="shared" si="63"/>
        <v/>
      </c>
      <c r="R1003" s="102" t="str">
        <f t="shared" si="66"/>
        <v/>
      </c>
      <c r="S1003" s="254" t="str">
        <f t="shared" si="64"/>
        <v/>
      </c>
      <c r="T1003" s="83"/>
      <c r="U1003" s="254" t="str">
        <f t="shared" si="65"/>
        <v/>
      </c>
      <c r="V1003" s="255"/>
      <c r="W1003" s="78"/>
      <c r="X1003" s="78"/>
      <c r="Y1003" s="391"/>
      <c r="Z1003" s="369"/>
      <c r="AA1003" s="90"/>
    </row>
    <row r="1004" spans="4:27" ht="20.100000000000001" customHeight="1" x14ac:dyDescent="0.2">
      <c r="D1004" s="392"/>
      <c r="E1004" s="84"/>
      <c r="F1004" s="393"/>
      <c r="G1004" s="370"/>
      <c r="H1004" s="79"/>
      <c r="I1004" s="107"/>
      <c r="J1004" s="80"/>
      <c r="K1004" s="81"/>
      <c r="L1004" s="394"/>
      <c r="M1004" s="78"/>
      <c r="N1004" s="78"/>
      <c r="O1004" s="78"/>
      <c r="P1004" s="78"/>
      <c r="Q1004" s="371" t="str">
        <f t="shared" si="63"/>
        <v/>
      </c>
      <c r="R1004" s="102" t="str">
        <f t="shared" si="66"/>
        <v/>
      </c>
      <c r="S1004" s="254" t="str">
        <f t="shared" si="64"/>
        <v/>
      </c>
      <c r="T1004" s="83"/>
      <c r="U1004" s="254" t="str">
        <f t="shared" si="65"/>
        <v/>
      </c>
      <c r="V1004" s="255"/>
      <c r="W1004" s="78"/>
      <c r="X1004" s="78"/>
      <c r="Y1004" s="391"/>
      <c r="Z1004" s="369"/>
      <c r="AA1004" s="90"/>
    </row>
    <row r="1005" spans="4:27" ht="20.100000000000001" customHeight="1" x14ac:dyDescent="0.2">
      <c r="D1005" s="392"/>
      <c r="E1005" s="84"/>
      <c r="F1005" s="393"/>
      <c r="G1005" s="370"/>
      <c r="H1005" s="79"/>
      <c r="I1005" s="107"/>
      <c r="J1005" s="80"/>
      <c r="K1005" s="81"/>
      <c r="L1005" s="394"/>
      <c r="M1005" s="78"/>
      <c r="N1005" s="78"/>
      <c r="O1005" s="78"/>
      <c r="P1005" s="78"/>
      <c r="Q1005" s="371" t="str">
        <f t="shared" si="63"/>
        <v/>
      </c>
      <c r="R1005" s="102" t="str">
        <f t="shared" si="66"/>
        <v/>
      </c>
      <c r="S1005" s="254" t="str">
        <f t="shared" si="64"/>
        <v/>
      </c>
      <c r="T1005" s="83"/>
      <c r="U1005" s="254" t="str">
        <f t="shared" si="65"/>
        <v/>
      </c>
      <c r="V1005" s="255"/>
      <c r="W1005" s="78"/>
      <c r="X1005" s="78"/>
      <c r="Y1005" s="391"/>
      <c r="Z1005" s="369"/>
      <c r="AA1005" s="90"/>
    </row>
    <row r="1006" spans="4:27" ht="20.100000000000001" customHeight="1" x14ac:dyDescent="0.2">
      <c r="D1006" s="392"/>
      <c r="E1006" s="84"/>
      <c r="F1006" s="393"/>
      <c r="G1006" s="370"/>
      <c r="H1006" s="79"/>
      <c r="I1006" s="107"/>
      <c r="J1006" s="80"/>
      <c r="K1006" s="81"/>
      <c r="L1006" s="394"/>
      <c r="M1006" s="78"/>
      <c r="N1006" s="78"/>
      <c r="O1006" s="78"/>
      <c r="P1006" s="78"/>
      <c r="Q1006" s="371" t="str">
        <f t="shared" si="63"/>
        <v/>
      </c>
      <c r="R1006" s="102" t="str">
        <f t="shared" si="66"/>
        <v/>
      </c>
      <c r="S1006" s="254" t="str">
        <f t="shared" si="64"/>
        <v/>
      </c>
      <c r="T1006" s="83"/>
      <c r="U1006" s="254" t="str">
        <f t="shared" si="65"/>
        <v/>
      </c>
      <c r="V1006" s="255"/>
      <c r="W1006" s="78"/>
      <c r="X1006" s="78"/>
      <c r="Y1006" s="391"/>
      <c r="Z1006" s="369"/>
      <c r="AA1006" s="90"/>
    </row>
    <row r="1007" spans="4:27" ht="20.100000000000001" customHeight="1" x14ac:dyDescent="0.2">
      <c r="D1007" s="392"/>
      <c r="E1007" s="84"/>
      <c r="F1007" s="393"/>
      <c r="G1007" s="370"/>
      <c r="H1007" s="79"/>
      <c r="I1007" s="107"/>
      <c r="J1007" s="80"/>
      <c r="K1007" s="81"/>
      <c r="L1007" s="394"/>
      <c r="M1007" s="78"/>
      <c r="N1007" s="78"/>
      <c r="O1007" s="78"/>
      <c r="P1007" s="78"/>
      <c r="Q1007" s="371" t="str">
        <f t="shared" si="63"/>
        <v/>
      </c>
      <c r="R1007" s="102" t="str">
        <f t="shared" si="66"/>
        <v/>
      </c>
      <c r="S1007" s="254" t="str">
        <f t="shared" si="64"/>
        <v/>
      </c>
      <c r="T1007" s="83"/>
      <c r="U1007" s="254" t="str">
        <f t="shared" si="65"/>
        <v/>
      </c>
      <c r="V1007" s="255"/>
      <c r="W1007" s="78"/>
      <c r="X1007" s="78"/>
      <c r="Y1007" s="391"/>
      <c r="Z1007" s="369"/>
      <c r="AA1007" s="90"/>
    </row>
    <row r="1008" spans="4:27" ht="20.100000000000001" customHeight="1" x14ac:dyDescent="0.2">
      <c r="D1008" s="392"/>
      <c r="E1008" s="84"/>
      <c r="F1008" s="393"/>
      <c r="G1008" s="370"/>
      <c r="H1008" s="79"/>
      <c r="I1008" s="107"/>
      <c r="J1008" s="80"/>
      <c r="K1008" s="81"/>
      <c r="L1008" s="394"/>
      <c r="M1008" s="78"/>
      <c r="N1008" s="78"/>
      <c r="O1008" s="78"/>
      <c r="P1008" s="78"/>
      <c r="Q1008" s="371" t="str">
        <f t="shared" si="63"/>
        <v/>
      </c>
      <c r="R1008" s="102" t="str">
        <f t="shared" si="66"/>
        <v/>
      </c>
      <c r="S1008" s="254" t="str">
        <f t="shared" si="64"/>
        <v/>
      </c>
      <c r="T1008" s="83"/>
      <c r="U1008" s="254" t="str">
        <f t="shared" si="65"/>
        <v/>
      </c>
      <c r="V1008" s="255"/>
      <c r="W1008" s="78"/>
      <c r="X1008" s="78"/>
      <c r="Y1008" s="391"/>
      <c r="Z1008" s="369"/>
      <c r="AA1008" s="90"/>
    </row>
    <row r="1009" spans="4:27" ht="20.100000000000001" customHeight="1" x14ac:dyDescent="0.2">
      <c r="D1009" s="392"/>
      <c r="E1009" s="84"/>
      <c r="F1009" s="393"/>
      <c r="G1009" s="370"/>
      <c r="H1009" s="79"/>
      <c r="I1009" s="107"/>
      <c r="J1009" s="80"/>
      <c r="K1009" s="81"/>
      <c r="L1009" s="394"/>
      <c r="M1009" s="78"/>
      <c r="N1009" s="78"/>
      <c r="O1009" s="78"/>
      <c r="P1009" s="78"/>
      <c r="Q1009" s="371" t="str">
        <f t="shared" si="63"/>
        <v/>
      </c>
      <c r="R1009" s="102" t="str">
        <f t="shared" si="66"/>
        <v/>
      </c>
      <c r="S1009" s="254" t="str">
        <f t="shared" si="64"/>
        <v/>
      </c>
      <c r="T1009" s="83"/>
      <c r="U1009" s="254" t="str">
        <f t="shared" si="65"/>
        <v/>
      </c>
      <c r="V1009" s="255"/>
      <c r="W1009" s="78"/>
      <c r="X1009" s="78"/>
      <c r="Y1009" s="391"/>
      <c r="Z1009" s="369"/>
      <c r="AA1009" s="90"/>
    </row>
    <row r="1010" spans="4:27" ht="20.100000000000001" customHeight="1" x14ac:dyDescent="0.2">
      <c r="D1010" s="392"/>
      <c r="E1010" s="84"/>
      <c r="F1010" s="393"/>
      <c r="G1010" s="370"/>
      <c r="H1010" s="79"/>
      <c r="I1010" s="107"/>
      <c r="J1010" s="80"/>
      <c r="K1010" s="81"/>
      <c r="L1010" s="394"/>
      <c r="M1010" s="78"/>
      <c r="N1010" s="78"/>
      <c r="O1010" s="78"/>
      <c r="P1010" s="78"/>
      <c r="Q1010" s="371" t="str">
        <f t="shared" si="63"/>
        <v/>
      </c>
      <c r="R1010" s="102" t="str">
        <f t="shared" si="66"/>
        <v/>
      </c>
      <c r="S1010" s="254" t="str">
        <f t="shared" si="64"/>
        <v/>
      </c>
      <c r="T1010" s="83"/>
      <c r="U1010" s="254" t="str">
        <f t="shared" si="65"/>
        <v/>
      </c>
      <c r="V1010" s="255"/>
      <c r="W1010" s="78"/>
      <c r="X1010" s="78"/>
      <c r="Y1010" s="391"/>
      <c r="Z1010" s="369"/>
      <c r="AA1010" s="90"/>
    </row>
    <row r="1011" spans="4:27" ht="20.100000000000001" customHeight="1" x14ac:dyDescent="0.2">
      <c r="D1011" s="392"/>
      <c r="E1011" s="84"/>
      <c r="F1011" s="393"/>
      <c r="G1011" s="370"/>
      <c r="H1011" s="79"/>
      <c r="I1011" s="107"/>
      <c r="J1011" s="80"/>
      <c r="K1011" s="81"/>
      <c r="L1011" s="394"/>
      <c r="M1011" s="78"/>
      <c r="N1011" s="78"/>
      <c r="O1011" s="78"/>
      <c r="P1011" s="78"/>
      <c r="Q1011" s="371" t="str">
        <f t="shared" si="63"/>
        <v/>
      </c>
      <c r="R1011" s="102" t="str">
        <f t="shared" si="66"/>
        <v/>
      </c>
      <c r="S1011" s="254" t="str">
        <f t="shared" si="64"/>
        <v/>
      </c>
      <c r="T1011" s="83"/>
      <c r="U1011" s="254" t="str">
        <f t="shared" si="65"/>
        <v/>
      </c>
      <c r="V1011" s="255"/>
      <c r="W1011" s="78"/>
      <c r="X1011" s="78"/>
      <c r="Y1011" s="391"/>
      <c r="Z1011" s="369"/>
      <c r="AA1011" s="90"/>
    </row>
    <row r="1012" spans="4:27" ht="20.100000000000001" customHeight="1" x14ac:dyDescent="0.2">
      <c r="D1012" s="392"/>
      <c r="E1012" s="84"/>
      <c r="F1012" s="393"/>
      <c r="G1012" s="370"/>
      <c r="H1012" s="79"/>
      <c r="I1012" s="107"/>
      <c r="J1012" s="80"/>
      <c r="K1012" s="81"/>
      <c r="L1012" s="394"/>
      <c r="M1012" s="78"/>
      <c r="N1012" s="78"/>
      <c r="O1012" s="78"/>
      <c r="P1012" s="78"/>
      <c r="Q1012" s="371" t="str">
        <f t="shared" si="63"/>
        <v/>
      </c>
      <c r="R1012" s="102" t="str">
        <f t="shared" si="66"/>
        <v/>
      </c>
      <c r="S1012" s="254" t="str">
        <f t="shared" si="64"/>
        <v/>
      </c>
      <c r="T1012" s="83"/>
      <c r="U1012" s="254" t="str">
        <f t="shared" si="65"/>
        <v/>
      </c>
      <c r="V1012" s="255"/>
      <c r="W1012" s="78"/>
      <c r="X1012" s="78"/>
      <c r="Y1012" s="391"/>
      <c r="Z1012" s="369"/>
      <c r="AA1012" s="90"/>
    </row>
    <row r="1013" spans="4:27" ht="20.100000000000001" customHeight="1" x14ac:dyDescent="0.2">
      <c r="D1013" s="392"/>
      <c r="E1013" s="84"/>
      <c r="F1013" s="393"/>
      <c r="G1013" s="370"/>
      <c r="H1013" s="79"/>
      <c r="I1013" s="107"/>
      <c r="J1013" s="80"/>
      <c r="K1013" s="81"/>
      <c r="L1013" s="394"/>
      <c r="M1013" s="78"/>
      <c r="N1013" s="78"/>
      <c r="O1013" s="78"/>
      <c r="P1013" s="78"/>
      <c r="Q1013" s="371" t="str">
        <f t="shared" si="63"/>
        <v/>
      </c>
      <c r="R1013" s="102" t="str">
        <f t="shared" si="66"/>
        <v/>
      </c>
      <c r="S1013" s="254" t="str">
        <f t="shared" si="64"/>
        <v/>
      </c>
      <c r="T1013" s="83"/>
      <c r="U1013" s="254" t="str">
        <f t="shared" si="65"/>
        <v/>
      </c>
      <c r="V1013" s="255"/>
      <c r="W1013" s="78"/>
      <c r="X1013" s="78"/>
      <c r="Y1013" s="391"/>
      <c r="Z1013" s="369"/>
      <c r="AA1013" s="90"/>
    </row>
    <row r="1014" spans="4:27" ht="20.100000000000001" customHeight="1" x14ac:dyDescent="0.2">
      <c r="D1014" s="392"/>
      <c r="E1014" s="84"/>
      <c r="F1014" s="393"/>
      <c r="G1014" s="370"/>
      <c r="H1014" s="79"/>
      <c r="I1014" s="107"/>
      <c r="J1014" s="80"/>
      <c r="K1014" s="81"/>
      <c r="L1014" s="394"/>
      <c r="M1014" s="78"/>
      <c r="N1014" s="78"/>
      <c r="O1014" s="78"/>
      <c r="P1014" s="78"/>
      <c r="Q1014" s="371" t="str">
        <f t="shared" si="63"/>
        <v/>
      </c>
      <c r="R1014" s="102" t="str">
        <f t="shared" si="66"/>
        <v/>
      </c>
      <c r="S1014" s="254" t="str">
        <f t="shared" si="64"/>
        <v/>
      </c>
      <c r="T1014" s="83"/>
      <c r="U1014" s="254" t="str">
        <f t="shared" si="65"/>
        <v/>
      </c>
      <c r="V1014" s="255"/>
      <c r="W1014" s="78"/>
      <c r="X1014" s="78"/>
      <c r="Y1014" s="391"/>
      <c r="Z1014" s="369"/>
      <c r="AA1014" s="90"/>
    </row>
    <row r="1015" spans="4:27" ht="20.100000000000001" customHeight="1" x14ac:dyDescent="0.2">
      <c r="D1015" s="392"/>
      <c r="E1015" s="84"/>
      <c r="F1015" s="393"/>
      <c r="G1015" s="370"/>
      <c r="H1015" s="79"/>
      <c r="I1015" s="107"/>
      <c r="J1015" s="80"/>
      <c r="K1015" s="81"/>
      <c r="L1015" s="394"/>
      <c r="M1015" s="78"/>
      <c r="N1015" s="78"/>
      <c r="O1015" s="78"/>
      <c r="P1015" s="78"/>
      <c r="Q1015" s="371" t="str">
        <f t="shared" si="63"/>
        <v/>
      </c>
      <c r="R1015" s="102" t="str">
        <f t="shared" si="66"/>
        <v/>
      </c>
      <c r="S1015" s="254" t="str">
        <f t="shared" si="64"/>
        <v/>
      </c>
      <c r="T1015" s="83"/>
      <c r="U1015" s="254" t="str">
        <f t="shared" si="65"/>
        <v/>
      </c>
      <c r="V1015" s="255"/>
      <c r="W1015" s="78"/>
      <c r="X1015" s="78"/>
      <c r="Y1015" s="391"/>
      <c r="Z1015" s="369"/>
      <c r="AA1015" s="90"/>
    </row>
    <row r="1016" spans="4:27" ht="20.100000000000001" customHeight="1" x14ac:dyDescent="0.2">
      <c r="D1016" s="392"/>
      <c r="E1016" s="84"/>
      <c r="F1016" s="393"/>
      <c r="G1016" s="370"/>
      <c r="H1016" s="79"/>
      <c r="I1016" s="107"/>
      <c r="J1016" s="80"/>
      <c r="K1016" s="81"/>
      <c r="L1016" s="394"/>
      <c r="M1016" s="78"/>
      <c r="N1016" s="78"/>
      <c r="O1016" s="78"/>
      <c r="P1016" s="78"/>
      <c r="Q1016" s="371" t="str">
        <f t="shared" si="63"/>
        <v/>
      </c>
      <c r="R1016" s="102" t="str">
        <f t="shared" si="66"/>
        <v/>
      </c>
      <c r="S1016" s="254" t="str">
        <f t="shared" si="64"/>
        <v/>
      </c>
      <c r="T1016" s="83"/>
      <c r="U1016" s="254" t="str">
        <f t="shared" si="65"/>
        <v/>
      </c>
      <c r="V1016" s="255"/>
      <c r="W1016" s="78"/>
      <c r="X1016" s="78"/>
      <c r="Y1016" s="391"/>
      <c r="Z1016" s="369"/>
      <c r="AA1016" s="90"/>
    </row>
    <row r="1017" spans="4:27" ht="20.100000000000001" customHeight="1" x14ac:dyDescent="0.2">
      <c r="D1017" s="392"/>
      <c r="E1017" s="84"/>
      <c r="F1017" s="393"/>
      <c r="G1017" s="370"/>
      <c r="H1017" s="79"/>
      <c r="I1017" s="107"/>
      <c r="J1017" s="80"/>
      <c r="K1017" s="81"/>
      <c r="L1017" s="394"/>
      <c r="M1017" s="78"/>
      <c r="N1017" s="78"/>
      <c r="O1017" s="78"/>
      <c r="P1017" s="78"/>
      <c r="Q1017" s="371" t="str">
        <f t="shared" si="63"/>
        <v/>
      </c>
      <c r="R1017" s="102" t="str">
        <f t="shared" si="66"/>
        <v/>
      </c>
      <c r="S1017" s="254" t="str">
        <f t="shared" si="64"/>
        <v/>
      </c>
      <c r="T1017" s="83"/>
      <c r="U1017" s="254" t="str">
        <f t="shared" si="65"/>
        <v/>
      </c>
      <c r="V1017" s="255"/>
      <c r="W1017" s="78"/>
      <c r="X1017" s="78"/>
      <c r="Y1017" s="391"/>
      <c r="Z1017" s="369"/>
      <c r="AA1017" s="90"/>
    </row>
    <row r="1018" spans="4:27" ht="20.100000000000001" customHeight="1" x14ac:dyDescent="0.2">
      <c r="D1018" s="392"/>
      <c r="E1018" s="84"/>
      <c r="F1018" s="393"/>
      <c r="G1018" s="370"/>
      <c r="H1018" s="79"/>
      <c r="I1018" s="107"/>
      <c r="J1018" s="80"/>
      <c r="K1018" s="81"/>
      <c r="L1018" s="394"/>
      <c r="M1018" s="78"/>
      <c r="N1018" s="78"/>
      <c r="O1018" s="78"/>
      <c r="P1018" s="78"/>
      <c r="Q1018" s="371" t="str">
        <f t="shared" si="63"/>
        <v/>
      </c>
      <c r="R1018" s="102" t="str">
        <f t="shared" si="66"/>
        <v/>
      </c>
      <c r="S1018" s="254" t="str">
        <f t="shared" si="64"/>
        <v/>
      </c>
      <c r="T1018" s="83"/>
      <c r="U1018" s="254" t="str">
        <f t="shared" si="65"/>
        <v/>
      </c>
      <c r="V1018" s="255"/>
      <c r="W1018" s="78"/>
      <c r="X1018" s="78"/>
      <c r="Y1018" s="391"/>
      <c r="Z1018" s="369"/>
      <c r="AA1018" s="90"/>
    </row>
    <row r="1019" spans="4:27" ht="20.100000000000001" customHeight="1" x14ac:dyDescent="0.2">
      <c r="D1019" s="392"/>
      <c r="E1019" s="84"/>
      <c r="F1019" s="393"/>
      <c r="G1019" s="370"/>
      <c r="H1019" s="79"/>
      <c r="I1019" s="107"/>
      <c r="J1019" s="80"/>
      <c r="K1019" s="81"/>
      <c r="L1019" s="394"/>
      <c r="M1019" s="78"/>
      <c r="N1019" s="78"/>
      <c r="O1019" s="78"/>
      <c r="P1019" s="78"/>
      <c r="Q1019" s="371" t="str">
        <f t="shared" si="63"/>
        <v/>
      </c>
      <c r="R1019" s="102" t="str">
        <f t="shared" si="66"/>
        <v/>
      </c>
      <c r="S1019" s="254" t="str">
        <f t="shared" si="64"/>
        <v/>
      </c>
      <c r="T1019" s="83"/>
      <c r="U1019" s="254" t="str">
        <f t="shared" si="65"/>
        <v/>
      </c>
      <c r="V1019" s="255"/>
      <c r="W1019" s="78"/>
      <c r="X1019" s="78"/>
      <c r="Y1019" s="391"/>
      <c r="Z1019" s="369"/>
      <c r="AA1019" s="90"/>
    </row>
    <row r="1020" spans="4:27" ht="20.100000000000001" customHeight="1" x14ac:dyDescent="0.2">
      <c r="D1020" s="392"/>
      <c r="E1020" s="84"/>
      <c r="F1020" s="393"/>
      <c r="G1020" s="370"/>
      <c r="H1020" s="79"/>
      <c r="I1020" s="107"/>
      <c r="J1020" s="80"/>
      <c r="K1020" s="81"/>
      <c r="L1020" s="394"/>
      <c r="M1020" s="78"/>
      <c r="N1020" s="78"/>
      <c r="O1020" s="78"/>
      <c r="P1020" s="78"/>
      <c r="Q1020" s="371" t="str">
        <f t="shared" si="63"/>
        <v/>
      </c>
      <c r="R1020" s="102" t="str">
        <f t="shared" si="66"/>
        <v/>
      </c>
      <c r="S1020" s="254" t="str">
        <f t="shared" si="64"/>
        <v/>
      </c>
      <c r="T1020" s="83"/>
      <c r="U1020" s="254" t="str">
        <f t="shared" si="65"/>
        <v/>
      </c>
      <c r="V1020" s="255"/>
      <c r="W1020" s="78"/>
      <c r="X1020" s="78"/>
      <c r="Y1020" s="391"/>
      <c r="Z1020" s="369"/>
      <c r="AA1020" s="90"/>
    </row>
    <row r="1021" spans="4:27" ht="20.100000000000001" customHeight="1" x14ac:dyDescent="0.2">
      <c r="D1021" s="392"/>
      <c r="E1021" s="84"/>
      <c r="F1021" s="393"/>
      <c r="G1021" s="370"/>
      <c r="H1021" s="79"/>
      <c r="I1021" s="107"/>
      <c r="J1021" s="80"/>
      <c r="K1021" s="81"/>
      <c r="L1021" s="394"/>
      <c r="M1021" s="78"/>
      <c r="N1021" s="78"/>
      <c r="O1021" s="78"/>
      <c r="P1021" s="78"/>
      <c r="Q1021" s="371" t="str">
        <f t="shared" si="63"/>
        <v/>
      </c>
      <c r="R1021" s="102" t="str">
        <f t="shared" si="66"/>
        <v/>
      </c>
      <c r="S1021" s="254" t="str">
        <f t="shared" si="64"/>
        <v/>
      </c>
      <c r="T1021" s="83"/>
      <c r="U1021" s="254" t="str">
        <f t="shared" si="65"/>
        <v/>
      </c>
      <c r="V1021" s="255"/>
      <c r="W1021" s="78"/>
      <c r="X1021" s="78"/>
      <c r="Y1021" s="391"/>
      <c r="Z1021" s="369"/>
      <c r="AA1021" s="90"/>
    </row>
    <row r="1022" spans="4:27" ht="20.100000000000001" customHeight="1" x14ac:dyDescent="0.2">
      <c r="D1022" s="392"/>
      <c r="E1022" s="84"/>
      <c r="F1022" s="393"/>
      <c r="G1022" s="370"/>
      <c r="H1022" s="79"/>
      <c r="I1022" s="107"/>
      <c r="J1022" s="80"/>
      <c r="K1022" s="81"/>
      <c r="L1022" s="394"/>
      <c r="M1022" s="78"/>
      <c r="N1022" s="78"/>
      <c r="O1022" s="78"/>
      <c r="P1022" s="78"/>
      <c r="Q1022" s="371" t="str">
        <f t="shared" si="63"/>
        <v/>
      </c>
      <c r="R1022" s="102" t="str">
        <f t="shared" si="66"/>
        <v/>
      </c>
      <c r="S1022" s="254" t="str">
        <f t="shared" si="64"/>
        <v/>
      </c>
      <c r="T1022" s="83"/>
      <c r="U1022" s="254" t="str">
        <f t="shared" si="65"/>
        <v/>
      </c>
      <c r="V1022" s="255"/>
      <c r="W1022" s="78"/>
      <c r="X1022" s="78"/>
      <c r="Y1022" s="391"/>
      <c r="Z1022" s="369"/>
      <c r="AA1022" s="90"/>
    </row>
    <row r="1023" spans="4:27" ht="20.100000000000001" customHeight="1" x14ac:dyDescent="0.2">
      <c r="D1023" s="392"/>
      <c r="E1023" s="84"/>
      <c r="F1023" s="393"/>
      <c r="G1023" s="370"/>
      <c r="H1023" s="79"/>
      <c r="I1023" s="107"/>
      <c r="J1023" s="80"/>
      <c r="K1023" s="81"/>
      <c r="L1023" s="394"/>
      <c r="M1023" s="78"/>
      <c r="N1023" s="78"/>
      <c r="O1023" s="78"/>
      <c r="P1023" s="78"/>
      <c r="Q1023" s="371" t="str">
        <f t="shared" si="63"/>
        <v/>
      </c>
      <c r="R1023" s="102" t="str">
        <f t="shared" si="66"/>
        <v/>
      </c>
      <c r="S1023" s="254" t="str">
        <f t="shared" si="64"/>
        <v/>
      </c>
      <c r="T1023" s="83"/>
      <c r="U1023" s="254" t="str">
        <f t="shared" si="65"/>
        <v/>
      </c>
      <c r="V1023" s="255"/>
      <c r="W1023" s="78"/>
      <c r="X1023" s="78"/>
      <c r="Y1023" s="391"/>
      <c r="Z1023" s="369"/>
      <c r="AA1023" s="90"/>
    </row>
    <row r="1024" spans="4:27" ht="20.100000000000001" customHeight="1" x14ac:dyDescent="0.2">
      <c r="D1024" s="392"/>
      <c r="E1024" s="84"/>
      <c r="F1024" s="393"/>
      <c r="G1024" s="370"/>
      <c r="H1024" s="79"/>
      <c r="I1024" s="107"/>
      <c r="J1024" s="80"/>
      <c r="K1024" s="81"/>
      <c r="L1024" s="394"/>
      <c r="M1024" s="78"/>
      <c r="N1024" s="78"/>
      <c r="O1024" s="78"/>
      <c r="P1024" s="78"/>
      <c r="Q1024" s="371" t="str">
        <f t="shared" si="63"/>
        <v/>
      </c>
      <c r="R1024" s="102" t="str">
        <f t="shared" si="66"/>
        <v/>
      </c>
      <c r="S1024" s="254" t="str">
        <f t="shared" si="64"/>
        <v/>
      </c>
      <c r="T1024" s="83"/>
      <c r="U1024" s="254" t="str">
        <f t="shared" si="65"/>
        <v/>
      </c>
      <c r="V1024" s="255"/>
      <c r="W1024" s="78"/>
      <c r="X1024" s="78"/>
      <c r="Y1024" s="391"/>
      <c r="Z1024" s="369"/>
      <c r="AA1024" s="90"/>
    </row>
    <row r="1025" spans="4:27" ht="20.100000000000001" customHeight="1" x14ac:dyDescent="0.2">
      <c r="D1025" s="392"/>
      <c r="E1025" s="84"/>
      <c r="F1025" s="393"/>
      <c r="G1025" s="370"/>
      <c r="H1025" s="79"/>
      <c r="I1025" s="107"/>
      <c r="J1025" s="80"/>
      <c r="K1025" s="81"/>
      <c r="L1025" s="394"/>
      <c r="M1025" s="78"/>
      <c r="N1025" s="78"/>
      <c r="O1025" s="78"/>
      <c r="P1025" s="78"/>
      <c r="Q1025" s="371" t="str">
        <f t="shared" si="63"/>
        <v/>
      </c>
      <c r="R1025" s="102" t="str">
        <f t="shared" si="66"/>
        <v/>
      </c>
      <c r="S1025" s="254" t="str">
        <f t="shared" si="64"/>
        <v/>
      </c>
      <c r="T1025" s="83"/>
      <c r="U1025" s="254" t="str">
        <f t="shared" si="65"/>
        <v/>
      </c>
      <c r="V1025" s="255"/>
      <c r="W1025" s="78"/>
      <c r="X1025" s="78"/>
      <c r="Y1025" s="391"/>
      <c r="Z1025" s="369"/>
      <c r="AA1025" s="90"/>
    </row>
    <row r="1026" spans="4:27" ht="20.100000000000001" customHeight="1" x14ac:dyDescent="0.2">
      <c r="D1026" s="392"/>
      <c r="E1026" s="84"/>
      <c r="F1026" s="393"/>
      <c r="G1026" s="370"/>
      <c r="H1026" s="79"/>
      <c r="I1026" s="107"/>
      <c r="J1026" s="80"/>
      <c r="K1026" s="81"/>
      <c r="L1026" s="394"/>
      <c r="M1026" s="78"/>
      <c r="N1026" s="78"/>
      <c r="O1026" s="78"/>
      <c r="P1026" s="78"/>
      <c r="Q1026" s="371" t="str">
        <f t="shared" si="63"/>
        <v/>
      </c>
      <c r="R1026" s="102" t="str">
        <f t="shared" si="66"/>
        <v/>
      </c>
      <c r="S1026" s="254" t="str">
        <f t="shared" si="64"/>
        <v/>
      </c>
      <c r="T1026" s="83"/>
      <c r="U1026" s="254" t="str">
        <f t="shared" si="65"/>
        <v/>
      </c>
      <c r="V1026" s="255"/>
      <c r="W1026" s="78"/>
      <c r="X1026" s="78"/>
      <c r="Y1026" s="391"/>
      <c r="Z1026" s="369"/>
      <c r="AA1026" s="90"/>
    </row>
    <row r="1027" spans="4:27" ht="20.100000000000001" customHeight="1" x14ac:dyDescent="0.2">
      <c r="D1027" s="392"/>
      <c r="E1027" s="84"/>
      <c r="F1027" s="393"/>
      <c r="G1027" s="370"/>
      <c r="H1027" s="79"/>
      <c r="I1027" s="107"/>
      <c r="J1027" s="80"/>
      <c r="K1027" s="81"/>
      <c r="L1027" s="394"/>
      <c r="M1027" s="78"/>
      <c r="N1027" s="78"/>
      <c r="O1027" s="78"/>
      <c r="P1027" s="78"/>
      <c r="Q1027" s="371" t="str">
        <f t="shared" si="63"/>
        <v/>
      </c>
      <c r="R1027" s="102" t="str">
        <f t="shared" si="66"/>
        <v/>
      </c>
      <c r="S1027" s="254" t="str">
        <f t="shared" si="64"/>
        <v/>
      </c>
      <c r="T1027" s="83"/>
      <c r="U1027" s="254" t="str">
        <f t="shared" si="65"/>
        <v/>
      </c>
      <c r="V1027" s="255"/>
      <c r="W1027" s="78"/>
      <c r="X1027" s="78"/>
      <c r="Y1027" s="391"/>
      <c r="Z1027" s="369"/>
      <c r="AA1027" s="90"/>
    </row>
    <row r="1028" spans="4:27" ht="20.100000000000001" customHeight="1" x14ac:dyDescent="0.2">
      <c r="D1028" s="392"/>
      <c r="E1028" s="84"/>
      <c r="F1028" s="393"/>
      <c r="G1028" s="370"/>
      <c r="H1028" s="79"/>
      <c r="I1028" s="107"/>
      <c r="J1028" s="80"/>
      <c r="K1028" s="81"/>
      <c r="L1028" s="394"/>
      <c r="M1028" s="78"/>
      <c r="N1028" s="78"/>
      <c r="O1028" s="78"/>
      <c r="P1028" s="78"/>
      <c r="Q1028" s="371" t="str">
        <f t="shared" si="63"/>
        <v/>
      </c>
      <c r="R1028" s="102" t="str">
        <f t="shared" si="66"/>
        <v/>
      </c>
      <c r="S1028" s="254" t="str">
        <f t="shared" si="64"/>
        <v/>
      </c>
      <c r="T1028" s="83"/>
      <c r="U1028" s="254" t="str">
        <f t="shared" si="65"/>
        <v/>
      </c>
      <c r="V1028" s="255"/>
      <c r="W1028" s="78"/>
      <c r="X1028" s="78"/>
      <c r="Y1028" s="391"/>
      <c r="Z1028" s="369"/>
      <c r="AA1028" s="90"/>
    </row>
    <row r="1029" spans="4:27" ht="20.100000000000001" customHeight="1" x14ac:dyDescent="0.2">
      <c r="D1029" s="392"/>
      <c r="E1029" s="84"/>
      <c r="F1029" s="393"/>
      <c r="G1029" s="370"/>
      <c r="H1029" s="79"/>
      <c r="I1029" s="107"/>
      <c r="J1029" s="80"/>
      <c r="K1029" s="81"/>
      <c r="L1029" s="394"/>
      <c r="M1029" s="78"/>
      <c r="N1029" s="78"/>
      <c r="O1029" s="78"/>
      <c r="P1029" s="78"/>
      <c r="Q1029" s="371" t="str">
        <f t="shared" si="63"/>
        <v/>
      </c>
      <c r="R1029" s="102" t="str">
        <f t="shared" si="66"/>
        <v/>
      </c>
      <c r="S1029" s="254" t="str">
        <f t="shared" si="64"/>
        <v/>
      </c>
      <c r="T1029" s="83"/>
      <c r="U1029" s="254" t="str">
        <f t="shared" si="65"/>
        <v/>
      </c>
      <c r="V1029" s="255"/>
      <c r="W1029" s="78"/>
      <c r="X1029" s="78"/>
      <c r="Y1029" s="391"/>
      <c r="Z1029" s="369"/>
      <c r="AA1029" s="90"/>
    </row>
    <row r="1030" spans="4:27" ht="20.100000000000001" customHeight="1" x14ac:dyDescent="0.2">
      <c r="D1030" s="392"/>
      <c r="E1030" s="84"/>
      <c r="F1030" s="393"/>
      <c r="G1030" s="370"/>
      <c r="H1030" s="79"/>
      <c r="I1030" s="107"/>
      <c r="J1030" s="80"/>
      <c r="K1030" s="81"/>
      <c r="L1030" s="394"/>
      <c r="M1030" s="78"/>
      <c r="N1030" s="78"/>
      <c r="O1030" s="78"/>
      <c r="P1030" s="78"/>
      <c r="Q1030" s="371" t="str">
        <f t="shared" si="63"/>
        <v/>
      </c>
      <c r="R1030" s="102" t="str">
        <f t="shared" si="66"/>
        <v/>
      </c>
      <c r="S1030" s="254" t="str">
        <f t="shared" si="64"/>
        <v/>
      </c>
      <c r="T1030" s="83"/>
      <c r="U1030" s="254" t="str">
        <f t="shared" si="65"/>
        <v/>
      </c>
      <c r="V1030" s="255"/>
      <c r="W1030" s="78"/>
      <c r="X1030" s="78"/>
      <c r="Y1030" s="391"/>
      <c r="Z1030" s="369"/>
      <c r="AA1030" s="90"/>
    </row>
    <row r="1031" spans="4:27" ht="20.100000000000001" customHeight="1" x14ac:dyDescent="0.2">
      <c r="D1031" s="392"/>
      <c r="E1031" s="84"/>
      <c r="F1031" s="393"/>
      <c r="G1031" s="370"/>
      <c r="H1031" s="79"/>
      <c r="I1031" s="107"/>
      <c r="J1031" s="80"/>
      <c r="K1031" s="81"/>
      <c r="L1031" s="394"/>
      <c r="M1031" s="78"/>
      <c r="N1031" s="78"/>
      <c r="O1031" s="78"/>
      <c r="P1031" s="78"/>
      <c r="Q1031" s="371" t="str">
        <f t="shared" si="63"/>
        <v/>
      </c>
      <c r="R1031" s="102" t="str">
        <f t="shared" si="66"/>
        <v/>
      </c>
      <c r="S1031" s="254" t="str">
        <f t="shared" si="64"/>
        <v/>
      </c>
      <c r="T1031" s="83"/>
      <c r="U1031" s="254" t="str">
        <f t="shared" si="65"/>
        <v/>
      </c>
      <c r="V1031" s="255"/>
      <c r="W1031" s="78"/>
      <c r="X1031" s="78"/>
      <c r="Y1031" s="391"/>
      <c r="Z1031" s="369"/>
      <c r="AA1031" s="90"/>
    </row>
    <row r="1032" spans="4:27" ht="20.100000000000001" customHeight="1" x14ac:dyDescent="0.2">
      <c r="D1032" s="392"/>
      <c r="E1032" s="84"/>
      <c r="F1032" s="393"/>
      <c r="G1032" s="370"/>
      <c r="H1032" s="79"/>
      <c r="I1032" s="107"/>
      <c r="J1032" s="80"/>
      <c r="K1032" s="81"/>
      <c r="L1032" s="394"/>
      <c r="M1032" s="78"/>
      <c r="N1032" s="78"/>
      <c r="O1032" s="78"/>
      <c r="P1032" s="78"/>
      <c r="Q1032" s="371" t="str">
        <f t="shared" si="63"/>
        <v/>
      </c>
      <c r="R1032" s="102" t="str">
        <f t="shared" si="66"/>
        <v/>
      </c>
      <c r="S1032" s="254" t="str">
        <f t="shared" si="64"/>
        <v/>
      </c>
      <c r="T1032" s="83"/>
      <c r="U1032" s="254" t="str">
        <f t="shared" si="65"/>
        <v/>
      </c>
      <c r="V1032" s="255"/>
      <c r="W1032" s="78"/>
      <c r="X1032" s="78"/>
      <c r="Y1032" s="391"/>
      <c r="Z1032" s="369"/>
      <c r="AA1032" s="90"/>
    </row>
    <row r="1033" spans="4:27" ht="20.100000000000001" customHeight="1" x14ac:dyDescent="0.2">
      <c r="D1033" s="392"/>
      <c r="E1033" s="84"/>
      <c r="F1033" s="393"/>
      <c r="G1033" s="370"/>
      <c r="H1033" s="79"/>
      <c r="I1033" s="107"/>
      <c r="J1033" s="80"/>
      <c r="K1033" s="81"/>
      <c r="L1033" s="394"/>
      <c r="M1033" s="78"/>
      <c r="N1033" s="78"/>
      <c r="O1033" s="78"/>
      <c r="P1033" s="78"/>
      <c r="Q1033" s="371" t="str">
        <f t="shared" si="63"/>
        <v/>
      </c>
      <c r="R1033" s="102" t="str">
        <f t="shared" si="66"/>
        <v/>
      </c>
      <c r="S1033" s="254" t="str">
        <f t="shared" si="64"/>
        <v/>
      </c>
      <c r="T1033" s="83"/>
      <c r="U1033" s="254" t="str">
        <f t="shared" si="65"/>
        <v/>
      </c>
      <c r="V1033" s="255"/>
      <c r="W1033" s="78"/>
      <c r="X1033" s="78"/>
      <c r="Y1033" s="391"/>
      <c r="Z1033" s="369"/>
      <c r="AA1033" s="90"/>
    </row>
    <row r="1034" spans="4:27" ht="20.100000000000001" customHeight="1" x14ac:dyDescent="0.2">
      <c r="D1034" s="392"/>
      <c r="E1034" s="84"/>
      <c r="F1034" s="393"/>
      <c r="G1034" s="370"/>
      <c r="H1034" s="79"/>
      <c r="I1034" s="107"/>
      <c r="J1034" s="80"/>
      <c r="K1034" s="81"/>
      <c r="L1034" s="394"/>
      <c r="M1034" s="78"/>
      <c r="N1034" s="78"/>
      <c r="O1034" s="78"/>
      <c r="P1034" s="78"/>
      <c r="Q1034" s="371" t="str">
        <f t="shared" si="63"/>
        <v/>
      </c>
      <c r="R1034" s="102" t="str">
        <f t="shared" si="66"/>
        <v/>
      </c>
      <c r="S1034" s="254" t="str">
        <f t="shared" si="64"/>
        <v/>
      </c>
      <c r="T1034" s="83"/>
      <c r="U1034" s="254" t="str">
        <f t="shared" si="65"/>
        <v/>
      </c>
      <c r="V1034" s="255"/>
      <c r="W1034" s="78"/>
      <c r="X1034" s="78"/>
      <c r="Y1034" s="391"/>
      <c r="Z1034" s="369"/>
      <c r="AA1034" s="90"/>
    </row>
    <row r="1035" spans="4:27" ht="20.100000000000001" customHeight="1" x14ac:dyDescent="0.2">
      <c r="D1035" s="392"/>
      <c r="E1035" s="84"/>
      <c r="F1035" s="393"/>
      <c r="G1035" s="370"/>
      <c r="H1035" s="79"/>
      <c r="I1035" s="107"/>
      <c r="J1035" s="80"/>
      <c r="K1035" s="81"/>
      <c r="L1035" s="394"/>
      <c r="M1035" s="78"/>
      <c r="N1035" s="78"/>
      <c r="O1035" s="78"/>
      <c r="P1035" s="78"/>
      <c r="Q1035" s="371" t="str">
        <f t="shared" si="63"/>
        <v/>
      </c>
      <c r="R1035" s="102" t="str">
        <f t="shared" si="66"/>
        <v/>
      </c>
      <c r="S1035" s="254" t="str">
        <f t="shared" si="64"/>
        <v/>
      </c>
      <c r="T1035" s="83"/>
      <c r="U1035" s="254" t="str">
        <f t="shared" si="65"/>
        <v/>
      </c>
      <c r="V1035" s="255"/>
      <c r="W1035" s="78"/>
      <c r="X1035" s="78"/>
      <c r="Y1035" s="391"/>
      <c r="Z1035" s="369"/>
      <c r="AA1035" s="90"/>
    </row>
    <row r="1036" spans="4:27" ht="20.100000000000001" customHeight="1" x14ac:dyDescent="0.2">
      <c r="D1036" s="392"/>
      <c r="E1036" s="84"/>
      <c r="F1036" s="393"/>
      <c r="G1036" s="370"/>
      <c r="H1036" s="79"/>
      <c r="I1036" s="107"/>
      <c r="J1036" s="80"/>
      <c r="K1036" s="81"/>
      <c r="L1036" s="394"/>
      <c r="M1036" s="78"/>
      <c r="N1036" s="78"/>
      <c r="O1036" s="78"/>
      <c r="P1036" s="78"/>
      <c r="Q1036" s="371" t="str">
        <f t="shared" si="63"/>
        <v/>
      </c>
      <c r="R1036" s="102" t="str">
        <f t="shared" si="66"/>
        <v/>
      </c>
      <c r="S1036" s="254" t="str">
        <f t="shared" si="64"/>
        <v/>
      </c>
      <c r="T1036" s="83"/>
      <c r="U1036" s="254" t="str">
        <f t="shared" si="65"/>
        <v/>
      </c>
      <c r="V1036" s="255"/>
      <c r="W1036" s="78"/>
      <c r="X1036" s="78"/>
      <c r="Y1036" s="391"/>
      <c r="Z1036" s="369"/>
      <c r="AA1036" s="90"/>
    </row>
    <row r="1037" spans="4:27" ht="20.100000000000001" customHeight="1" x14ac:dyDescent="0.2">
      <c r="D1037" s="392"/>
      <c r="E1037" s="84"/>
      <c r="F1037" s="393"/>
      <c r="G1037" s="370"/>
      <c r="H1037" s="79"/>
      <c r="I1037" s="107"/>
      <c r="J1037" s="80"/>
      <c r="K1037" s="81"/>
      <c r="L1037" s="394"/>
      <c r="M1037" s="78"/>
      <c r="N1037" s="78"/>
      <c r="O1037" s="78"/>
      <c r="P1037" s="78"/>
      <c r="Q1037" s="371" t="str">
        <f t="shared" si="63"/>
        <v/>
      </c>
      <c r="R1037" s="102" t="str">
        <f t="shared" si="66"/>
        <v/>
      </c>
      <c r="S1037" s="254" t="str">
        <f t="shared" si="64"/>
        <v/>
      </c>
      <c r="T1037" s="83"/>
      <c r="U1037" s="254" t="str">
        <f t="shared" si="65"/>
        <v/>
      </c>
      <c r="V1037" s="255"/>
      <c r="W1037" s="78"/>
      <c r="X1037" s="78"/>
      <c r="Y1037" s="391"/>
      <c r="Z1037" s="369"/>
      <c r="AA1037" s="90"/>
    </row>
    <row r="1038" spans="4:27" ht="20.100000000000001" customHeight="1" x14ac:dyDescent="0.2">
      <c r="D1038" s="392"/>
      <c r="E1038" s="84"/>
      <c r="F1038" s="393"/>
      <c r="G1038" s="370"/>
      <c r="H1038" s="79"/>
      <c r="I1038" s="107"/>
      <c r="J1038" s="80"/>
      <c r="K1038" s="81"/>
      <c r="L1038" s="394"/>
      <c r="M1038" s="78"/>
      <c r="N1038" s="78"/>
      <c r="O1038" s="78"/>
      <c r="P1038" s="78"/>
      <c r="Q1038" s="371" t="str">
        <f t="shared" si="63"/>
        <v/>
      </c>
      <c r="R1038" s="102" t="str">
        <f t="shared" si="66"/>
        <v/>
      </c>
      <c r="S1038" s="254" t="str">
        <f t="shared" si="64"/>
        <v/>
      </c>
      <c r="T1038" s="83"/>
      <c r="U1038" s="254" t="str">
        <f t="shared" si="65"/>
        <v/>
      </c>
      <c r="V1038" s="255"/>
      <c r="W1038" s="78"/>
      <c r="X1038" s="78"/>
      <c r="Y1038" s="391"/>
      <c r="Z1038" s="369"/>
      <c r="AA1038" s="90"/>
    </row>
    <row r="1039" spans="4:27" ht="20.100000000000001" customHeight="1" x14ac:dyDescent="0.2">
      <c r="D1039" s="392"/>
      <c r="E1039" s="84"/>
      <c r="F1039" s="393"/>
      <c r="G1039" s="370"/>
      <c r="H1039" s="79"/>
      <c r="I1039" s="107"/>
      <c r="J1039" s="80"/>
      <c r="K1039" s="81"/>
      <c r="L1039" s="394"/>
      <c r="M1039" s="78"/>
      <c r="N1039" s="78"/>
      <c r="O1039" s="78"/>
      <c r="P1039" s="78"/>
      <c r="Q1039" s="371" t="str">
        <f t="shared" si="63"/>
        <v/>
      </c>
      <c r="R1039" s="102" t="str">
        <f t="shared" si="66"/>
        <v/>
      </c>
      <c r="S1039" s="254" t="str">
        <f t="shared" si="64"/>
        <v/>
      </c>
      <c r="T1039" s="83"/>
      <c r="U1039" s="254" t="str">
        <f t="shared" si="65"/>
        <v/>
      </c>
      <c r="V1039" s="255"/>
      <c r="W1039" s="78"/>
      <c r="X1039" s="78"/>
      <c r="Y1039" s="391"/>
      <c r="Z1039" s="369"/>
      <c r="AA1039" s="90"/>
    </row>
    <row r="1040" spans="4:27" ht="20.100000000000001" customHeight="1" x14ac:dyDescent="0.2">
      <c r="D1040" s="392"/>
      <c r="E1040" s="84"/>
      <c r="F1040" s="393"/>
      <c r="G1040" s="370"/>
      <c r="H1040" s="79"/>
      <c r="I1040" s="107"/>
      <c r="J1040" s="80"/>
      <c r="K1040" s="81"/>
      <c r="L1040" s="394"/>
      <c r="M1040" s="78"/>
      <c r="N1040" s="78"/>
      <c r="O1040" s="78"/>
      <c r="P1040" s="78"/>
      <c r="Q1040" s="371" t="str">
        <f t="shared" si="63"/>
        <v/>
      </c>
      <c r="R1040" s="102" t="str">
        <f t="shared" si="66"/>
        <v/>
      </c>
      <c r="S1040" s="254" t="str">
        <f t="shared" si="64"/>
        <v/>
      </c>
      <c r="T1040" s="83"/>
      <c r="U1040" s="254" t="str">
        <f t="shared" si="65"/>
        <v/>
      </c>
      <c r="V1040" s="255"/>
      <c r="W1040" s="78"/>
      <c r="X1040" s="78"/>
      <c r="Y1040" s="391"/>
      <c r="Z1040" s="369"/>
      <c r="AA1040" s="90"/>
    </row>
    <row r="1041" spans="4:27" ht="20.100000000000001" customHeight="1" x14ac:dyDescent="0.2">
      <c r="D1041" s="392"/>
      <c r="E1041" s="84"/>
      <c r="F1041" s="393"/>
      <c r="G1041" s="370"/>
      <c r="H1041" s="79"/>
      <c r="I1041" s="107"/>
      <c r="J1041" s="80"/>
      <c r="K1041" s="81"/>
      <c r="L1041" s="394"/>
      <c r="M1041" s="78"/>
      <c r="N1041" s="78"/>
      <c r="O1041" s="78"/>
      <c r="P1041" s="78"/>
      <c r="Q1041" s="371" t="str">
        <f t="shared" si="63"/>
        <v/>
      </c>
      <c r="R1041" s="102" t="str">
        <f t="shared" si="66"/>
        <v/>
      </c>
      <c r="S1041" s="254" t="str">
        <f t="shared" si="64"/>
        <v/>
      </c>
      <c r="T1041" s="83"/>
      <c r="U1041" s="254" t="str">
        <f t="shared" si="65"/>
        <v/>
      </c>
      <c r="V1041" s="255"/>
      <c r="W1041" s="78"/>
      <c r="X1041" s="78"/>
      <c r="Y1041" s="391"/>
      <c r="Z1041" s="369"/>
      <c r="AA1041" s="90"/>
    </row>
    <row r="1042" spans="4:27" ht="20.100000000000001" customHeight="1" x14ac:dyDescent="0.2">
      <c r="D1042" s="392"/>
      <c r="E1042" s="84"/>
      <c r="F1042" s="393"/>
      <c r="G1042" s="370"/>
      <c r="H1042" s="79"/>
      <c r="I1042" s="107"/>
      <c r="J1042" s="80"/>
      <c r="K1042" s="81"/>
      <c r="L1042" s="394"/>
      <c r="M1042" s="78"/>
      <c r="N1042" s="78"/>
      <c r="O1042" s="78"/>
      <c r="P1042" s="78"/>
      <c r="Q1042" s="371" t="str">
        <f t="shared" si="63"/>
        <v/>
      </c>
      <c r="R1042" s="102" t="str">
        <f t="shared" si="66"/>
        <v/>
      </c>
      <c r="S1042" s="254" t="str">
        <f t="shared" si="64"/>
        <v/>
      </c>
      <c r="T1042" s="83"/>
      <c r="U1042" s="254" t="str">
        <f t="shared" si="65"/>
        <v/>
      </c>
      <c r="V1042" s="255"/>
      <c r="W1042" s="78"/>
      <c r="X1042" s="78"/>
      <c r="Y1042" s="391"/>
      <c r="Z1042" s="369"/>
      <c r="AA1042" s="90"/>
    </row>
    <row r="1043" spans="4:27" ht="20.100000000000001" customHeight="1" x14ac:dyDescent="0.2">
      <c r="D1043" s="392"/>
      <c r="E1043" s="84"/>
      <c r="F1043" s="393"/>
      <c r="G1043" s="370"/>
      <c r="H1043" s="79"/>
      <c r="I1043" s="107"/>
      <c r="J1043" s="80"/>
      <c r="K1043" s="81"/>
      <c r="L1043" s="394"/>
      <c r="M1043" s="78"/>
      <c r="N1043" s="78"/>
      <c r="O1043" s="78"/>
      <c r="P1043" s="78"/>
      <c r="Q1043" s="371" t="str">
        <f t="shared" si="63"/>
        <v/>
      </c>
      <c r="R1043" s="102" t="str">
        <f t="shared" si="66"/>
        <v/>
      </c>
      <c r="S1043" s="254" t="str">
        <f t="shared" si="64"/>
        <v/>
      </c>
      <c r="T1043" s="83"/>
      <c r="U1043" s="254" t="str">
        <f t="shared" si="65"/>
        <v/>
      </c>
      <c r="V1043" s="255"/>
      <c r="W1043" s="78"/>
      <c r="X1043" s="78"/>
      <c r="Y1043" s="391"/>
      <c r="Z1043" s="369"/>
      <c r="AA1043" s="90"/>
    </row>
    <row r="1044" spans="4:27" ht="20.100000000000001" customHeight="1" x14ac:dyDescent="0.2">
      <c r="D1044" s="392"/>
      <c r="E1044" s="84"/>
      <c r="F1044" s="393"/>
      <c r="G1044" s="370"/>
      <c r="H1044" s="79"/>
      <c r="I1044" s="107"/>
      <c r="J1044" s="80"/>
      <c r="K1044" s="81"/>
      <c r="L1044" s="394"/>
      <c r="M1044" s="78"/>
      <c r="N1044" s="78"/>
      <c r="O1044" s="78"/>
      <c r="P1044" s="78"/>
      <c r="Q1044" s="371" t="str">
        <f t="shared" si="63"/>
        <v/>
      </c>
      <c r="R1044" s="102" t="str">
        <f t="shared" si="66"/>
        <v/>
      </c>
      <c r="S1044" s="254" t="str">
        <f t="shared" si="64"/>
        <v/>
      </c>
      <c r="T1044" s="83"/>
      <c r="U1044" s="254" t="str">
        <f t="shared" si="65"/>
        <v/>
      </c>
      <c r="V1044" s="255"/>
      <c r="W1044" s="78"/>
      <c r="X1044" s="78"/>
      <c r="Y1044" s="391"/>
      <c r="Z1044" s="369"/>
      <c r="AA1044" s="90"/>
    </row>
    <row r="1045" spans="4:27" ht="20.100000000000001" customHeight="1" x14ac:dyDescent="0.2">
      <c r="D1045" s="392"/>
      <c r="E1045" s="84"/>
      <c r="F1045" s="393"/>
      <c r="G1045" s="370"/>
      <c r="H1045" s="79"/>
      <c r="I1045" s="107"/>
      <c r="J1045" s="80"/>
      <c r="K1045" s="81"/>
      <c r="L1045" s="394"/>
      <c r="M1045" s="78"/>
      <c r="N1045" s="78"/>
      <c r="O1045" s="78"/>
      <c r="P1045" s="78"/>
      <c r="Q1045" s="371" t="str">
        <f t="shared" si="63"/>
        <v/>
      </c>
      <c r="R1045" s="102" t="str">
        <f t="shared" si="66"/>
        <v/>
      </c>
      <c r="S1045" s="254" t="str">
        <f t="shared" si="64"/>
        <v/>
      </c>
      <c r="T1045" s="83"/>
      <c r="U1045" s="254" t="str">
        <f t="shared" si="65"/>
        <v/>
      </c>
      <c r="V1045" s="255"/>
      <c r="W1045" s="78"/>
      <c r="X1045" s="78"/>
      <c r="Y1045" s="391"/>
      <c r="Z1045" s="369"/>
      <c r="AA1045" s="90"/>
    </row>
    <row r="1046" spans="4:27" ht="20.100000000000001" customHeight="1" x14ac:dyDescent="0.2">
      <c r="D1046" s="392"/>
      <c r="E1046" s="84"/>
      <c r="F1046" s="393"/>
      <c r="G1046" s="370"/>
      <c r="H1046" s="79"/>
      <c r="I1046" s="107"/>
      <c r="J1046" s="80"/>
      <c r="K1046" s="81"/>
      <c r="L1046" s="394"/>
      <c r="M1046" s="78"/>
      <c r="N1046" s="78"/>
      <c r="O1046" s="78"/>
      <c r="P1046" s="78"/>
      <c r="Q1046" s="371" t="str">
        <f t="shared" si="63"/>
        <v/>
      </c>
      <c r="R1046" s="102" t="str">
        <f t="shared" si="66"/>
        <v/>
      </c>
      <c r="S1046" s="254" t="str">
        <f t="shared" si="64"/>
        <v/>
      </c>
      <c r="T1046" s="83"/>
      <c r="U1046" s="254" t="str">
        <f t="shared" si="65"/>
        <v/>
      </c>
      <c r="V1046" s="255"/>
      <c r="W1046" s="78"/>
      <c r="X1046" s="78"/>
      <c r="Y1046" s="391"/>
      <c r="Z1046" s="369"/>
      <c r="AA1046" s="90"/>
    </row>
    <row r="1047" spans="4:27" ht="20.100000000000001" customHeight="1" x14ac:dyDescent="0.2">
      <c r="D1047" s="392"/>
      <c r="E1047" s="84"/>
      <c r="F1047" s="393"/>
      <c r="G1047" s="370"/>
      <c r="H1047" s="79"/>
      <c r="I1047" s="107"/>
      <c r="J1047" s="80"/>
      <c r="K1047" s="81"/>
      <c r="L1047" s="394"/>
      <c r="M1047" s="78"/>
      <c r="N1047" s="78"/>
      <c r="O1047" s="78"/>
      <c r="P1047" s="78"/>
      <c r="Q1047" s="371" t="str">
        <f t="shared" si="63"/>
        <v/>
      </c>
      <c r="R1047" s="102" t="str">
        <f t="shared" si="66"/>
        <v/>
      </c>
      <c r="S1047" s="254" t="str">
        <f t="shared" si="64"/>
        <v/>
      </c>
      <c r="T1047" s="83"/>
      <c r="U1047" s="254" t="str">
        <f t="shared" si="65"/>
        <v/>
      </c>
      <c r="V1047" s="255"/>
      <c r="W1047" s="78"/>
      <c r="X1047" s="78"/>
      <c r="Y1047" s="391"/>
      <c r="Z1047" s="369"/>
      <c r="AA1047" s="90"/>
    </row>
    <row r="1048" spans="4:27" ht="20.100000000000001" customHeight="1" x14ac:dyDescent="0.2">
      <c r="D1048" s="392"/>
      <c r="E1048" s="84"/>
      <c r="F1048" s="393"/>
      <c r="G1048" s="370"/>
      <c r="H1048" s="79"/>
      <c r="I1048" s="107"/>
      <c r="J1048" s="80"/>
      <c r="K1048" s="81"/>
      <c r="L1048" s="394"/>
      <c r="M1048" s="78"/>
      <c r="N1048" s="78"/>
      <c r="O1048" s="78"/>
      <c r="P1048" s="78"/>
      <c r="Q1048" s="371" t="str">
        <f t="shared" si="63"/>
        <v/>
      </c>
      <c r="R1048" s="102" t="str">
        <f t="shared" si="66"/>
        <v/>
      </c>
      <c r="S1048" s="254" t="str">
        <f t="shared" si="64"/>
        <v/>
      </c>
      <c r="T1048" s="83"/>
      <c r="U1048" s="254" t="str">
        <f t="shared" si="65"/>
        <v/>
      </c>
      <c r="V1048" s="255"/>
      <c r="W1048" s="78"/>
      <c r="X1048" s="78"/>
      <c r="Y1048" s="391"/>
      <c r="Z1048" s="369"/>
      <c r="AA1048" s="90"/>
    </row>
    <row r="1049" spans="4:27" ht="20.100000000000001" customHeight="1" x14ac:dyDescent="0.2">
      <c r="D1049" s="392"/>
      <c r="E1049" s="84"/>
      <c r="F1049" s="393"/>
      <c r="G1049" s="370"/>
      <c r="H1049" s="79"/>
      <c r="I1049" s="107"/>
      <c r="J1049" s="80"/>
      <c r="K1049" s="81"/>
      <c r="L1049" s="394"/>
      <c r="M1049" s="78"/>
      <c r="N1049" s="78"/>
      <c r="O1049" s="78"/>
      <c r="P1049" s="78"/>
      <c r="Q1049" s="371" t="str">
        <f t="shared" si="63"/>
        <v/>
      </c>
      <c r="R1049" s="102" t="str">
        <f t="shared" si="66"/>
        <v/>
      </c>
      <c r="S1049" s="254" t="str">
        <f t="shared" si="64"/>
        <v/>
      </c>
      <c r="T1049" s="83"/>
      <c r="U1049" s="254" t="str">
        <f t="shared" si="65"/>
        <v/>
      </c>
      <c r="V1049" s="255"/>
      <c r="W1049" s="78"/>
      <c r="X1049" s="78"/>
      <c r="Y1049" s="391"/>
      <c r="Z1049" s="369"/>
      <c r="AA1049" s="90"/>
    </row>
    <row r="1050" spans="4:27" ht="20.100000000000001" customHeight="1" x14ac:dyDescent="0.2">
      <c r="D1050" s="392"/>
      <c r="E1050" s="84"/>
      <c r="F1050" s="393"/>
      <c r="G1050" s="370"/>
      <c r="H1050" s="79"/>
      <c r="I1050" s="107"/>
      <c r="J1050" s="80"/>
      <c r="K1050" s="81"/>
      <c r="L1050" s="394"/>
      <c r="M1050" s="78"/>
      <c r="N1050" s="78"/>
      <c r="O1050" s="78"/>
      <c r="P1050" s="78"/>
      <c r="Q1050" s="371" t="str">
        <f t="shared" si="63"/>
        <v/>
      </c>
      <c r="R1050" s="102" t="str">
        <f t="shared" si="66"/>
        <v/>
      </c>
      <c r="S1050" s="254" t="str">
        <f t="shared" si="64"/>
        <v/>
      </c>
      <c r="T1050" s="83"/>
      <c r="U1050" s="254" t="str">
        <f t="shared" si="65"/>
        <v/>
      </c>
      <c r="V1050" s="255"/>
      <c r="W1050" s="78"/>
      <c r="X1050" s="78"/>
      <c r="Y1050" s="391"/>
      <c r="Z1050" s="369"/>
      <c r="AA1050" s="90"/>
    </row>
    <row r="1051" spans="4:27" ht="20.100000000000001" customHeight="1" x14ac:dyDescent="0.2">
      <c r="D1051" s="392"/>
      <c r="E1051" s="84"/>
      <c r="F1051" s="393"/>
      <c r="G1051" s="370"/>
      <c r="H1051" s="79"/>
      <c r="I1051" s="107"/>
      <c r="J1051" s="80"/>
      <c r="K1051" s="81"/>
      <c r="L1051" s="394"/>
      <c r="M1051" s="78"/>
      <c r="N1051" s="78"/>
      <c r="O1051" s="78"/>
      <c r="P1051" s="78"/>
      <c r="Q1051" s="371" t="str">
        <f t="shared" si="63"/>
        <v/>
      </c>
      <c r="R1051" s="102" t="str">
        <f t="shared" si="66"/>
        <v/>
      </c>
      <c r="S1051" s="254" t="str">
        <f t="shared" si="64"/>
        <v/>
      </c>
      <c r="T1051" s="83"/>
      <c r="U1051" s="254" t="str">
        <f t="shared" si="65"/>
        <v/>
      </c>
      <c r="V1051" s="255"/>
      <c r="W1051" s="78"/>
      <c r="X1051" s="78"/>
      <c r="Y1051" s="391"/>
      <c r="Z1051" s="369"/>
      <c r="AA1051" s="90"/>
    </row>
    <row r="1052" spans="4:27" ht="20.100000000000001" customHeight="1" x14ac:dyDescent="0.2">
      <c r="D1052" s="392"/>
      <c r="E1052" s="84"/>
      <c r="F1052" s="393"/>
      <c r="G1052" s="370"/>
      <c r="H1052" s="79"/>
      <c r="I1052" s="107"/>
      <c r="J1052" s="80"/>
      <c r="K1052" s="81"/>
      <c r="L1052" s="394"/>
      <c r="M1052" s="78"/>
      <c r="N1052" s="78"/>
      <c r="O1052" s="78"/>
      <c r="P1052" s="78"/>
      <c r="Q1052" s="371" t="str">
        <f t="shared" si="63"/>
        <v/>
      </c>
      <c r="R1052" s="102" t="str">
        <f t="shared" si="66"/>
        <v/>
      </c>
      <c r="S1052" s="254" t="str">
        <f t="shared" si="64"/>
        <v/>
      </c>
      <c r="T1052" s="83"/>
      <c r="U1052" s="254" t="str">
        <f t="shared" si="65"/>
        <v/>
      </c>
      <c r="V1052" s="255"/>
      <c r="W1052" s="78"/>
      <c r="X1052" s="78"/>
      <c r="Y1052" s="391"/>
      <c r="Z1052" s="369"/>
      <c r="AA1052" s="90"/>
    </row>
    <row r="1053" spans="4:27" ht="20.100000000000001" customHeight="1" x14ac:dyDescent="0.2">
      <c r="D1053" s="392"/>
      <c r="E1053" s="84"/>
      <c r="F1053" s="393"/>
      <c r="G1053" s="370"/>
      <c r="H1053" s="79"/>
      <c r="I1053" s="107"/>
      <c r="J1053" s="80"/>
      <c r="K1053" s="81"/>
      <c r="L1053" s="394"/>
      <c r="M1053" s="78"/>
      <c r="N1053" s="78"/>
      <c r="O1053" s="78"/>
      <c r="P1053" s="78"/>
      <c r="Q1053" s="371" t="str">
        <f t="shared" si="63"/>
        <v/>
      </c>
      <c r="R1053" s="102" t="str">
        <f t="shared" si="66"/>
        <v/>
      </c>
      <c r="S1053" s="254" t="str">
        <f t="shared" si="64"/>
        <v/>
      </c>
      <c r="T1053" s="83"/>
      <c r="U1053" s="254" t="str">
        <f t="shared" si="65"/>
        <v/>
      </c>
      <c r="V1053" s="255"/>
      <c r="W1053" s="78"/>
      <c r="X1053" s="78"/>
      <c r="Y1053" s="391"/>
      <c r="Z1053" s="369"/>
      <c r="AA1053" s="90"/>
    </row>
    <row r="1054" spans="4:27" ht="20.100000000000001" customHeight="1" x14ac:dyDescent="0.2">
      <c r="D1054" s="392"/>
      <c r="E1054" s="84"/>
      <c r="F1054" s="393"/>
      <c r="G1054" s="370"/>
      <c r="H1054" s="79"/>
      <c r="I1054" s="107"/>
      <c r="J1054" s="80"/>
      <c r="K1054" s="81"/>
      <c r="L1054" s="394"/>
      <c r="M1054" s="78"/>
      <c r="N1054" s="78"/>
      <c r="O1054" s="78"/>
      <c r="P1054" s="78"/>
      <c r="Q1054" s="371" t="str">
        <f t="shared" ref="Q1054:Q1117" si="67">IF(OR(I1054="",I1054="Trailer"),"",IF(I1054&lt;&gt;"Trailer","X"))</f>
        <v/>
      </c>
      <c r="R1054" s="102" t="str">
        <f t="shared" si="66"/>
        <v/>
      </c>
      <c r="S1054" s="254" t="str">
        <f t="shared" ref="S1054:S1117" si="68">IF(AND(M1054 ="NY",Q1054="x"),"Required","")</f>
        <v/>
      </c>
      <c r="T1054" s="83"/>
      <c r="U1054" s="254" t="str">
        <f t="shared" ref="U1054:U1117" si="69">IF(AND(I1054 ="Trailer",Q1054="X"),"remove 'X' for AL","")</f>
        <v/>
      </c>
      <c r="V1054" s="255"/>
      <c r="W1054" s="78"/>
      <c r="X1054" s="78"/>
      <c r="Y1054" s="391"/>
      <c r="Z1054" s="369"/>
      <c r="AA1054" s="90"/>
    </row>
    <row r="1055" spans="4:27" ht="20.100000000000001" customHeight="1" x14ac:dyDescent="0.2">
      <c r="D1055" s="392"/>
      <c r="E1055" s="84"/>
      <c r="F1055" s="393"/>
      <c r="G1055" s="370"/>
      <c r="H1055" s="79"/>
      <c r="I1055" s="107"/>
      <c r="J1055" s="80"/>
      <c r="K1055" s="81"/>
      <c r="L1055" s="394"/>
      <c r="M1055" s="78"/>
      <c r="N1055" s="78"/>
      <c r="O1055" s="78"/>
      <c r="P1055" s="78"/>
      <c r="Q1055" s="371" t="str">
        <f t="shared" si="67"/>
        <v/>
      </c>
      <c r="R1055" s="102" t="str">
        <f t="shared" ref="R1055:R1118" si="70">IF(I1055="","",IF(AND($R$16="X",I1055&lt;&gt;"Equipment",I1055&lt;&gt;"Dealer Plate"),"X",IF(AND($R$18="X",I1055&lt;&gt;"Trailer",I1055&lt;&gt;"Equipment",I1055&lt;&gt;"Dealer Plate"),"X",IF(AND($R$19="X",I1055&lt;&gt;"Trailer",I1055&lt;&gt;"Equipment",I1055&lt;&gt;"Dealer Plate",V1055="Yes"),"X",IF(AND($R$20="X",I1055&lt;&gt;"Equipment",I1055&lt;&gt;"Dealer Plate",F1055&gt;=$U$20),"X",IF(AND($R$21="X",I1055&lt;&gt;"Trailer",I1055&lt;&gt;"Equipment",I1055&lt;&gt;"Dealer Plate",F1055&gt;=$U$21),"X",""))))))</f>
        <v/>
      </c>
      <c r="S1055" s="254" t="str">
        <f t="shared" si="68"/>
        <v/>
      </c>
      <c r="T1055" s="83"/>
      <c r="U1055" s="254" t="str">
        <f t="shared" si="69"/>
        <v/>
      </c>
      <c r="V1055" s="255"/>
      <c r="W1055" s="78"/>
      <c r="X1055" s="78"/>
      <c r="Y1055" s="391"/>
      <c r="Z1055" s="369"/>
      <c r="AA1055" s="90"/>
    </row>
    <row r="1056" spans="4:27" ht="20.100000000000001" customHeight="1" x14ac:dyDescent="0.2">
      <c r="D1056" s="392"/>
      <c r="E1056" s="84"/>
      <c r="F1056" s="393"/>
      <c r="G1056" s="370"/>
      <c r="H1056" s="79"/>
      <c r="I1056" s="107"/>
      <c r="J1056" s="80"/>
      <c r="K1056" s="81"/>
      <c r="L1056" s="394"/>
      <c r="M1056" s="78"/>
      <c r="N1056" s="78"/>
      <c r="O1056" s="78"/>
      <c r="P1056" s="78"/>
      <c r="Q1056" s="371" t="str">
        <f t="shared" si="67"/>
        <v/>
      </c>
      <c r="R1056" s="102" t="str">
        <f t="shared" si="70"/>
        <v/>
      </c>
      <c r="S1056" s="254" t="str">
        <f t="shared" si="68"/>
        <v/>
      </c>
      <c r="T1056" s="83"/>
      <c r="U1056" s="254" t="str">
        <f t="shared" si="69"/>
        <v/>
      </c>
      <c r="V1056" s="255"/>
      <c r="W1056" s="78"/>
      <c r="X1056" s="78"/>
      <c r="Y1056" s="391"/>
      <c r="Z1056" s="369"/>
      <c r="AA1056" s="90"/>
    </row>
    <row r="1057" spans="4:27" ht="20.100000000000001" customHeight="1" x14ac:dyDescent="0.2">
      <c r="D1057" s="392"/>
      <c r="E1057" s="84"/>
      <c r="F1057" s="393"/>
      <c r="G1057" s="370"/>
      <c r="H1057" s="79"/>
      <c r="I1057" s="107"/>
      <c r="J1057" s="80"/>
      <c r="K1057" s="81"/>
      <c r="L1057" s="394"/>
      <c r="M1057" s="78"/>
      <c r="N1057" s="78"/>
      <c r="O1057" s="78"/>
      <c r="P1057" s="78"/>
      <c r="Q1057" s="371" t="str">
        <f t="shared" si="67"/>
        <v/>
      </c>
      <c r="R1057" s="102" t="str">
        <f t="shared" si="70"/>
        <v/>
      </c>
      <c r="S1057" s="254" t="str">
        <f t="shared" si="68"/>
        <v/>
      </c>
      <c r="T1057" s="83"/>
      <c r="U1057" s="254" t="str">
        <f t="shared" si="69"/>
        <v/>
      </c>
      <c r="V1057" s="255"/>
      <c r="W1057" s="78"/>
      <c r="X1057" s="78"/>
      <c r="Y1057" s="391"/>
      <c r="Z1057" s="369"/>
      <c r="AA1057" s="90"/>
    </row>
    <row r="1058" spans="4:27" ht="20.100000000000001" customHeight="1" x14ac:dyDescent="0.2">
      <c r="D1058" s="392"/>
      <c r="E1058" s="84"/>
      <c r="F1058" s="393"/>
      <c r="G1058" s="370"/>
      <c r="H1058" s="79"/>
      <c r="I1058" s="107"/>
      <c r="J1058" s="80"/>
      <c r="K1058" s="81"/>
      <c r="L1058" s="394"/>
      <c r="M1058" s="78"/>
      <c r="N1058" s="78"/>
      <c r="O1058" s="78"/>
      <c r="P1058" s="78"/>
      <c r="Q1058" s="371" t="str">
        <f t="shared" si="67"/>
        <v/>
      </c>
      <c r="R1058" s="102" t="str">
        <f t="shared" si="70"/>
        <v/>
      </c>
      <c r="S1058" s="254" t="str">
        <f t="shared" si="68"/>
        <v/>
      </c>
      <c r="T1058" s="83"/>
      <c r="U1058" s="254" t="str">
        <f t="shared" si="69"/>
        <v/>
      </c>
      <c r="V1058" s="255"/>
      <c r="W1058" s="78"/>
      <c r="X1058" s="78"/>
      <c r="Y1058" s="391"/>
      <c r="Z1058" s="369"/>
      <c r="AA1058" s="90"/>
    </row>
    <row r="1059" spans="4:27" ht="20.100000000000001" customHeight="1" x14ac:dyDescent="0.2">
      <c r="D1059" s="392"/>
      <c r="E1059" s="84"/>
      <c r="F1059" s="393"/>
      <c r="G1059" s="370"/>
      <c r="H1059" s="79"/>
      <c r="I1059" s="107"/>
      <c r="J1059" s="80"/>
      <c r="K1059" s="81"/>
      <c r="L1059" s="394"/>
      <c r="M1059" s="78"/>
      <c r="N1059" s="78"/>
      <c r="O1059" s="78"/>
      <c r="P1059" s="78"/>
      <c r="Q1059" s="371" t="str">
        <f t="shared" si="67"/>
        <v/>
      </c>
      <c r="R1059" s="102" t="str">
        <f t="shared" si="70"/>
        <v/>
      </c>
      <c r="S1059" s="254" t="str">
        <f t="shared" si="68"/>
        <v/>
      </c>
      <c r="T1059" s="83"/>
      <c r="U1059" s="254" t="str">
        <f t="shared" si="69"/>
        <v/>
      </c>
      <c r="V1059" s="255"/>
      <c r="W1059" s="78"/>
      <c r="X1059" s="78"/>
      <c r="Y1059" s="391"/>
      <c r="Z1059" s="369"/>
      <c r="AA1059" s="90"/>
    </row>
    <row r="1060" spans="4:27" ht="20.100000000000001" customHeight="1" x14ac:dyDescent="0.2">
      <c r="D1060" s="392"/>
      <c r="E1060" s="84"/>
      <c r="F1060" s="393"/>
      <c r="G1060" s="370"/>
      <c r="H1060" s="79"/>
      <c r="I1060" s="107"/>
      <c r="J1060" s="80"/>
      <c r="K1060" s="81"/>
      <c r="L1060" s="394"/>
      <c r="M1060" s="78"/>
      <c r="N1060" s="78"/>
      <c r="O1060" s="78"/>
      <c r="P1060" s="78"/>
      <c r="Q1060" s="371" t="str">
        <f t="shared" si="67"/>
        <v/>
      </c>
      <c r="R1060" s="102" t="str">
        <f t="shared" si="70"/>
        <v/>
      </c>
      <c r="S1060" s="254" t="str">
        <f t="shared" si="68"/>
        <v/>
      </c>
      <c r="T1060" s="83"/>
      <c r="U1060" s="254" t="str">
        <f t="shared" si="69"/>
        <v/>
      </c>
      <c r="V1060" s="255"/>
      <c r="W1060" s="78"/>
      <c r="X1060" s="78"/>
      <c r="Y1060" s="391"/>
      <c r="Z1060" s="369"/>
      <c r="AA1060" s="90"/>
    </row>
    <row r="1061" spans="4:27" ht="20.100000000000001" customHeight="1" x14ac:dyDescent="0.2">
      <c r="D1061" s="392"/>
      <c r="E1061" s="84"/>
      <c r="F1061" s="393"/>
      <c r="G1061" s="370"/>
      <c r="H1061" s="79"/>
      <c r="I1061" s="107"/>
      <c r="J1061" s="80"/>
      <c r="K1061" s="81"/>
      <c r="L1061" s="394"/>
      <c r="M1061" s="78"/>
      <c r="N1061" s="78"/>
      <c r="O1061" s="78"/>
      <c r="P1061" s="78"/>
      <c r="Q1061" s="371" t="str">
        <f t="shared" si="67"/>
        <v/>
      </c>
      <c r="R1061" s="102" t="str">
        <f t="shared" si="70"/>
        <v/>
      </c>
      <c r="S1061" s="254" t="str">
        <f t="shared" si="68"/>
        <v/>
      </c>
      <c r="T1061" s="83"/>
      <c r="U1061" s="254" t="str">
        <f t="shared" si="69"/>
        <v/>
      </c>
      <c r="V1061" s="255"/>
      <c r="W1061" s="78"/>
      <c r="X1061" s="78"/>
      <c r="Y1061" s="391"/>
      <c r="Z1061" s="369"/>
      <c r="AA1061" s="90"/>
    </row>
    <row r="1062" spans="4:27" ht="20.100000000000001" customHeight="1" x14ac:dyDescent="0.2">
      <c r="D1062" s="392"/>
      <c r="E1062" s="84"/>
      <c r="F1062" s="393"/>
      <c r="G1062" s="370"/>
      <c r="H1062" s="79"/>
      <c r="I1062" s="107"/>
      <c r="J1062" s="80"/>
      <c r="K1062" s="81"/>
      <c r="L1062" s="394"/>
      <c r="M1062" s="78"/>
      <c r="N1062" s="78"/>
      <c r="O1062" s="78"/>
      <c r="P1062" s="78"/>
      <c r="Q1062" s="371" t="str">
        <f t="shared" si="67"/>
        <v/>
      </c>
      <c r="R1062" s="102" t="str">
        <f t="shared" si="70"/>
        <v/>
      </c>
      <c r="S1062" s="254" t="str">
        <f t="shared" si="68"/>
        <v/>
      </c>
      <c r="T1062" s="83"/>
      <c r="U1062" s="254" t="str">
        <f t="shared" si="69"/>
        <v/>
      </c>
      <c r="V1062" s="255"/>
      <c r="W1062" s="78"/>
      <c r="X1062" s="78"/>
      <c r="Y1062" s="391"/>
      <c r="Z1062" s="369"/>
      <c r="AA1062" s="90"/>
    </row>
    <row r="1063" spans="4:27" ht="20.100000000000001" customHeight="1" x14ac:dyDescent="0.2">
      <c r="D1063" s="392"/>
      <c r="E1063" s="84"/>
      <c r="F1063" s="393"/>
      <c r="G1063" s="370"/>
      <c r="H1063" s="79"/>
      <c r="I1063" s="107"/>
      <c r="J1063" s="80"/>
      <c r="K1063" s="81"/>
      <c r="L1063" s="394"/>
      <c r="M1063" s="78"/>
      <c r="N1063" s="78"/>
      <c r="O1063" s="78"/>
      <c r="P1063" s="78"/>
      <c r="Q1063" s="371" t="str">
        <f t="shared" si="67"/>
        <v/>
      </c>
      <c r="R1063" s="102" t="str">
        <f t="shared" si="70"/>
        <v/>
      </c>
      <c r="S1063" s="254" t="str">
        <f t="shared" si="68"/>
        <v/>
      </c>
      <c r="T1063" s="83"/>
      <c r="U1063" s="254" t="str">
        <f t="shared" si="69"/>
        <v/>
      </c>
      <c r="V1063" s="255"/>
      <c r="W1063" s="78"/>
      <c r="X1063" s="78"/>
      <c r="Y1063" s="391"/>
      <c r="Z1063" s="369"/>
      <c r="AA1063" s="90"/>
    </row>
    <row r="1064" spans="4:27" ht="20.100000000000001" customHeight="1" x14ac:dyDescent="0.2">
      <c r="D1064" s="392"/>
      <c r="E1064" s="84"/>
      <c r="F1064" s="393"/>
      <c r="G1064" s="370"/>
      <c r="H1064" s="79"/>
      <c r="I1064" s="107"/>
      <c r="J1064" s="80"/>
      <c r="K1064" s="81"/>
      <c r="L1064" s="394"/>
      <c r="M1064" s="78"/>
      <c r="N1064" s="78"/>
      <c r="O1064" s="78"/>
      <c r="P1064" s="78"/>
      <c r="Q1064" s="371" t="str">
        <f t="shared" si="67"/>
        <v/>
      </c>
      <c r="R1064" s="102" t="str">
        <f t="shared" si="70"/>
        <v/>
      </c>
      <c r="S1064" s="254" t="str">
        <f t="shared" si="68"/>
        <v/>
      </c>
      <c r="T1064" s="83"/>
      <c r="U1064" s="254" t="str">
        <f t="shared" si="69"/>
        <v/>
      </c>
      <c r="V1064" s="255"/>
      <c r="W1064" s="78"/>
      <c r="X1064" s="78"/>
      <c r="Y1064" s="391"/>
      <c r="Z1064" s="369"/>
      <c r="AA1064" s="90"/>
    </row>
    <row r="1065" spans="4:27" ht="20.100000000000001" customHeight="1" x14ac:dyDescent="0.2">
      <c r="D1065" s="392"/>
      <c r="E1065" s="84"/>
      <c r="F1065" s="393"/>
      <c r="G1065" s="370"/>
      <c r="H1065" s="79"/>
      <c r="I1065" s="107"/>
      <c r="J1065" s="80"/>
      <c r="K1065" s="81"/>
      <c r="L1065" s="394"/>
      <c r="M1065" s="78"/>
      <c r="N1065" s="78"/>
      <c r="O1065" s="78"/>
      <c r="P1065" s="78"/>
      <c r="Q1065" s="371" t="str">
        <f t="shared" si="67"/>
        <v/>
      </c>
      <c r="R1065" s="102" t="str">
        <f t="shared" si="70"/>
        <v/>
      </c>
      <c r="S1065" s="254" t="str">
        <f t="shared" si="68"/>
        <v/>
      </c>
      <c r="T1065" s="83"/>
      <c r="U1065" s="254" t="str">
        <f t="shared" si="69"/>
        <v/>
      </c>
      <c r="V1065" s="255"/>
      <c r="W1065" s="78"/>
      <c r="X1065" s="78"/>
      <c r="Y1065" s="391"/>
      <c r="Z1065" s="369"/>
      <c r="AA1065" s="90"/>
    </row>
    <row r="1066" spans="4:27" ht="20.100000000000001" customHeight="1" x14ac:dyDescent="0.2">
      <c r="D1066" s="392"/>
      <c r="E1066" s="84"/>
      <c r="F1066" s="393"/>
      <c r="G1066" s="370"/>
      <c r="H1066" s="79"/>
      <c r="I1066" s="107"/>
      <c r="J1066" s="80"/>
      <c r="K1066" s="81"/>
      <c r="L1066" s="394"/>
      <c r="M1066" s="78"/>
      <c r="N1066" s="78"/>
      <c r="O1066" s="78"/>
      <c r="P1066" s="78"/>
      <c r="Q1066" s="371" t="str">
        <f t="shared" si="67"/>
        <v/>
      </c>
      <c r="R1066" s="102" t="str">
        <f t="shared" si="70"/>
        <v/>
      </c>
      <c r="S1066" s="254" t="str">
        <f t="shared" si="68"/>
        <v/>
      </c>
      <c r="T1066" s="83"/>
      <c r="U1066" s="254" t="str">
        <f t="shared" si="69"/>
        <v/>
      </c>
      <c r="V1066" s="255"/>
      <c r="W1066" s="78"/>
      <c r="X1066" s="78"/>
      <c r="Y1066" s="391"/>
      <c r="Z1066" s="369"/>
      <c r="AA1066" s="90"/>
    </row>
    <row r="1067" spans="4:27" ht="20.100000000000001" customHeight="1" x14ac:dyDescent="0.2">
      <c r="D1067" s="392"/>
      <c r="E1067" s="84"/>
      <c r="F1067" s="393"/>
      <c r="G1067" s="370"/>
      <c r="H1067" s="79"/>
      <c r="I1067" s="107"/>
      <c r="J1067" s="80"/>
      <c r="K1067" s="81"/>
      <c r="L1067" s="394"/>
      <c r="M1067" s="78"/>
      <c r="N1067" s="78"/>
      <c r="O1067" s="78"/>
      <c r="P1067" s="78"/>
      <c r="Q1067" s="371" t="str">
        <f t="shared" si="67"/>
        <v/>
      </c>
      <c r="R1067" s="102" t="str">
        <f t="shared" si="70"/>
        <v/>
      </c>
      <c r="S1067" s="254" t="str">
        <f t="shared" si="68"/>
        <v/>
      </c>
      <c r="T1067" s="83"/>
      <c r="U1067" s="254" t="str">
        <f t="shared" si="69"/>
        <v/>
      </c>
      <c r="V1067" s="255"/>
      <c r="W1067" s="78"/>
      <c r="X1067" s="78"/>
      <c r="Y1067" s="391"/>
      <c r="Z1067" s="369"/>
      <c r="AA1067" s="90"/>
    </row>
    <row r="1068" spans="4:27" ht="20.100000000000001" customHeight="1" x14ac:dyDescent="0.2">
      <c r="D1068" s="392"/>
      <c r="E1068" s="84"/>
      <c r="F1068" s="393"/>
      <c r="G1068" s="370"/>
      <c r="H1068" s="79"/>
      <c r="I1068" s="107"/>
      <c r="J1068" s="80"/>
      <c r="K1068" s="81"/>
      <c r="L1068" s="394"/>
      <c r="M1068" s="78"/>
      <c r="N1068" s="78"/>
      <c r="O1068" s="78"/>
      <c r="P1068" s="78"/>
      <c r="Q1068" s="371" t="str">
        <f t="shared" si="67"/>
        <v/>
      </c>
      <c r="R1068" s="102" t="str">
        <f t="shared" si="70"/>
        <v/>
      </c>
      <c r="S1068" s="254" t="str">
        <f t="shared" si="68"/>
        <v/>
      </c>
      <c r="T1068" s="83"/>
      <c r="U1068" s="254" t="str">
        <f t="shared" si="69"/>
        <v/>
      </c>
      <c r="V1068" s="255"/>
      <c r="W1068" s="78"/>
      <c r="X1068" s="78"/>
      <c r="Y1068" s="391"/>
      <c r="Z1068" s="369"/>
      <c r="AA1068" s="90"/>
    </row>
    <row r="1069" spans="4:27" ht="20.100000000000001" customHeight="1" x14ac:dyDescent="0.2">
      <c r="D1069" s="392"/>
      <c r="E1069" s="84"/>
      <c r="F1069" s="393"/>
      <c r="G1069" s="370"/>
      <c r="H1069" s="79"/>
      <c r="I1069" s="107"/>
      <c r="J1069" s="80"/>
      <c r="K1069" s="81"/>
      <c r="L1069" s="394"/>
      <c r="M1069" s="78"/>
      <c r="N1069" s="78"/>
      <c r="O1069" s="78"/>
      <c r="P1069" s="78"/>
      <c r="Q1069" s="371" t="str">
        <f t="shared" si="67"/>
        <v/>
      </c>
      <c r="R1069" s="102" t="str">
        <f t="shared" si="70"/>
        <v/>
      </c>
      <c r="S1069" s="254" t="str">
        <f t="shared" si="68"/>
        <v/>
      </c>
      <c r="T1069" s="83"/>
      <c r="U1069" s="254" t="str">
        <f t="shared" si="69"/>
        <v/>
      </c>
      <c r="V1069" s="255"/>
      <c r="W1069" s="78"/>
      <c r="X1069" s="78"/>
      <c r="Y1069" s="391"/>
      <c r="Z1069" s="369"/>
      <c r="AA1069" s="90"/>
    </row>
    <row r="1070" spans="4:27" ht="20.100000000000001" customHeight="1" x14ac:dyDescent="0.2">
      <c r="D1070" s="392"/>
      <c r="E1070" s="84"/>
      <c r="F1070" s="393"/>
      <c r="G1070" s="370"/>
      <c r="H1070" s="79"/>
      <c r="I1070" s="107"/>
      <c r="J1070" s="80"/>
      <c r="K1070" s="81"/>
      <c r="L1070" s="394"/>
      <c r="M1070" s="78"/>
      <c r="N1070" s="78"/>
      <c r="O1070" s="78"/>
      <c r="P1070" s="78"/>
      <c r="Q1070" s="371" t="str">
        <f t="shared" si="67"/>
        <v/>
      </c>
      <c r="R1070" s="102" t="str">
        <f t="shared" si="70"/>
        <v/>
      </c>
      <c r="S1070" s="254" t="str">
        <f t="shared" si="68"/>
        <v/>
      </c>
      <c r="T1070" s="83"/>
      <c r="U1070" s="254" t="str">
        <f t="shared" si="69"/>
        <v/>
      </c>
      <c r="V1070" s="255"/>
      <c r="W1070" s="78"/>
      <c r="X1070" s="78"/>
      <c r="Y1070" s="391"/>
      <c r="Z1070" s="369"/>
      <c r="AA1070" s="90"/>
    </row>
    <row r="1071" spans="4:27" ht="20.100000000000001" customHeight="1" x14ac:dyDescent="0.2">
      <c r="D1071" s="392"/>
      <c r="E1071" s="84"/>
      <c r="F1071" s="393"/>
      <c r="G1071" s="370"/>
      <c r="H1071" s="79"/>
      <c r="I1071" s="107"/>
      <c r="J1071" s="80"/>
      <c r="K1071" s="81"/>
      <c r="L1071" s="394"/>
      <c r="M1071" s="78"/>
      <c r="N1071" s="78"/>
      <c r="O1071" s="78"/>
      <c r="P1071" s="78"/>
      <c r="Q1071" s="371" t="str">
        <f t="shared" si="67"/>
        <v/>
      </c>
      <c r="R1071" s="102" t="str">
        <f t="shared" si="70"/>
        <v/>
      </c>
      <c r="S1071" s="254" t="str">
        <f t="shared" si="68"/>
        <v/>
      </c>
      <c r="T1071" s="83"/>
      <c r="U1071" s="254" t="str">
        <f t="shared" si="69"/>
        <v/>
      </c>
      <c r="V1071" s="255"/>
      <c r="W1071" s="78"/>
      <c r="X1071" s="78"/>
      <c r="Y1071" s="391"/>
      <c r="Z1071" s="369"/>
      <c r="AA1071" s="90"/>
    </row>
    <row r="1072" spans="4:27" ht="20.100000000000001" customHeight="1" x14ac:dyDescent="0.2">
      <c r="D1072" s="392"/>
      <c r="E1072" s="84"/>
      <c r="F1072" s="393"/>
      <c r="G1072" s="370"/>
      <c r="H1072" s="79"/>
      <c r="I1072" s="107"/>
      <c r="J1072" s="80"/>
      <c r="K1072" s="81"/>
      <c r="L1072" s="394"/>
      <c r="M1072" s="78"/>
      <c r="N1072" s="78"/>
      <c r="O1072" s="78"/>
      <c r="P1072" s="78"/>
      <c r="Q1072" s="371" t="str">
        <f t="shared" si="67"/>
        <v/>
      </c>
      <c r="R1072" s="102" t="str">
        <f t="shared" si="70"/>
        <v/>
      </c>
      <c r="S1072" s="254" t="str">
        <f t="shared" si="68"/>
        <v/>
      </c>
      <c r="T1072" s="83"/>
      <c r="U1072" s="254" t="str">
        <f t="shared" si="69"/>
        <v/>
      </c>
      <c r="V1072" s="255"/>
      <c r="W1072" s="78"/>
      <c r="X1072" s="78"/>
      <c r="Y1072" s="391"/>
      <c r="Z1072" s="369"/>
      <c r="AA1072" s="90"/>
    </row>
    <row r="1073" spans="4:27" ht="20.100000000000001" customHeight="1" x14ac:dyDescent="0.2">
      <c r="D1073" s="392"/>
      <c r="E1073" s="84"/>
      <c r="F1073" s="393"/>
      <c r="G1073" s="370"/>
      <c r="H1073" s="79"/>
      <c r="I1073" s="107"/>
      <c r="J1073" s="80"/>
      <c r="K1073" s="81"/>
      <c r="L1073" s="394"/>
      <c r="M1073" s="78"/>
      <c r="N1073" s="78"/>
      <c r="O1073" s="78"/>
      <c r="P1073" s="78"/>
      <c r="Q1073" s="371" t="str">
        <f t="shared" si="67"/>
        <v/>
      </c>
      <c r="R1073" s="102" t="str">
        <f t="shared" si="70"/>
        <v/>
      </c>
      <c r="S1073" s="254" t="str">
        <f t="shared" si="68"/>
        <v/>
      </c>
      <c r="T1073" s="83"/>
      <c r="U1073" s="254" t="str">
        <f t="shared" si="69"/>
        <v/>
      </c>
      <c r="V1073" s="255"/>
      <c r="W1073" s="78"/>
      <c r="X1073" s="78"/>
      <c r="Y1073" s="391"/>
      <c r="Z1073" s="369"/>
      <c r="AA1073" s="90"/>
    </row>
    <row r="1074" spans="4:27" ht="20.100000000000001" customHeight="1" x14ac:dyDescent="0.2">
      <c r="D1074" s="392"/>
      <c r="E1074" s="84"/>
      <c r="F1074" s="393"/>
      <c r="G1074" s="370"/>
      <c r="H1074" s="79"/>
      <c r="I1074" s="107"/>
      <c r="J1074" s="80"/>
      <c r="K1074" s="81"/>
      <c r="L1074" s="394"/>
      <c r="M1074" s="78"/>
      <c r="N1074" s="78"/>
      <c r="O1074" s="78"/>
      <c r="P1074" s="78"/>
      <c r="Q1074" s="371" t="str">
        <f t="shared" si="67"/>
        <v/>
      </c>
      <c r="R1074" s="102" t="str">
        <f t="shared" si="70"/>
        <v/>
      </c>
      <c r="S1074" s="254" t="str">
        <f t="shared" si="68"/>
        <v/>
      </c>
      <c r="T1074" s="83"/>
      <c r="U1074" s="254" t="str">
        <f t="shared" si="69"/>
        <v/>
      </c>
      <c r="V1074" s="255"/>
      <c r="W1074" s="78"/>
      <c r="X1074" s="78"/>
      <c r="Y1074" s="391"/>
      <c r="Z1074" s="369"/>
      <c r="AA1074" s="90"/>
    </row>
    <row r="1075" spans="4:27" ht="20.100000000000001" customHeight="1" x14ac:dyDescent="0.2">
      <c r="D1075" s="392"/>
      <c r="E1075" s="84"/>
      <c r="F1075" s="393"/>
      <c r="G1075" s="370"/>
      <c r="H1075" s="79"/>
      <c r="I1075" s="107"/>
      <c r="J1075" s="80"/>
      <c r="K1075" s="81"/>
      <c r="L1075" s="394"/>
      <c r="M1075" s="78"/>
      <c r="N1075" s="78"/>
      <c r="O1075" s="78"/>
      <c r="P1075" s="78"/>
      <c r="Q1075" s="371" t="str">
        <f t="shared" si="67"/>
        <v/>
      </c>
      <c r="R1075" s="102" t="str">
        <f t="shared" si="70"/>
        <v/>
      </c>
      <c r="S1075" s="254" t="str">
        <f t="shared" si="68"/>
        <v/>
      </c>
      <c r="T1075" s="83"/>
      <c r="U1075" s="254" t="str">
        <f t="shared" si="69"/>
        <v/>
      </c>
      <c r="V1075" s="255"/>
      <c r="W1075" s="78"/>
      <c r="X1075" s="78"/>
      <c r="Y1075" s="391"/>
      <c r="Z1075" s="369"/>
      <c r="AA1075" s="90"/>
    </row>
    <row r="1076" spans="4:27" ht="20.100000000000001" customHeight="1" x14ac:dyDescent="0.2">
      <c r="D1076" s="392"/>
      <c r="E1076" s="84"/>
      <c r="F1076" s="393"/>
      <c r="G1076" s="370"/>
      <c r="H1076" s="79"/>
      <c r="I1076" s="107"/>
      <c r="J1076" s="80"/>
      <c r="K1076" s="81"/>
      <c r="L1076" s="394"/>
      <c r="M1076" s="78"/>
      <c r="N1076" s="78"/>
      <c r="O1076" s="78"/>
      <c r="P1076" s="78"/>
      <c r="Q1076" s="371" t="str">
        <f t="shared" si="67"/>
        <v/>
      </c>
      <c r="R1076" s="102" t="str">
        <f t="shared" si="70"/>
        <v/>
      </c>
      <c r="S1076" s="254" t="str">
        <f t="shared" si="68"/>
        <v/>
      </c>
      <c r="T1076" s="83"/>
      <c r="U1076" s="254" t="str">
        <f t="shared" si="69"/>
        <v/>
      </c>
      <c r="V1076" s="255"/>
      <c r="W1076" s="78"/>
      <c r="X1076" s="78"/>
      <c r="Y1076" s="391"/>
      <c r="Z1076" s="369"/>
      <c r="AA1076" s="90"/>
    </row>
    <row r="1077" spans="4:27" ht="20.100000000000001" customHeight="1" x14ac:dyDescent="0.2">
      <c r="D1077" s="392"/>
      <c r="E1077" s="84"/>
      <c r="F1077" s="393"/>
      <c r="G1077" s="370"/>
      <c r="H1077" s="79"/>
      <c r="I1077" s="107"/>
      <c r="J1077" s="80"/>
      <c r="K1077" s="81"/>
      <c r="L1077" s="394"/>
      <c r="M1077" s="78"/>
      <c r="N1077" s="78"/>
      <c r="O1077" s="78"/>
      <c r="P1077" s="78"/>
      <c r="Q1077" s="371" t="str">
        <f t="shared" si="67"/>
        <v/>
      </c>
      <c r="R1077" s="102" t="str">
        <f t="shared" si="70"/>
        <v/>
      </c>
      <c r="S1077" s="254" t="str">
        <f t="shared" si="68"/>
        <v/>
      </c>
      <c r="T1077" s="83"/>
      <c r="U1077" s="254" t="str">
        <f t="shared" si="69"/>
        <v/>
      </c>
      <c r="V1077" s="255"/>
      <c r="W1077" s="78"/>
      <c r="X1077" s="78"/>
      <c r="Y1077" s="391"/>
      <c r="Z1077" s="369"/>
      <c r="AA1077" s="90"/>
    </row>
    <row r="1078" spans="4:27" ht="20.100000000000001" customHeight="1" x14ac:dyDescent="0.2">
      <c r="D1078" s="392"/>
      <c r="E1078" s="84"/>
      <c r="F1078" s="393"/>
      <c r="G1078" s="370"/>
      <c r="H1078" s="79"/>
      <c r="I1078" s="107"/>
      <c r="J1078" s="80"/>
      <c r="K1078" s="81"/>
      <c r="L1078" s="394"/>
      <c r="M1078" s="78"/>
      <c r="N1078" s="78"/>
      <c r="O1078" s="78"/>
      <c r="P1078" s="78"/>
      <c r="Q1078" s="371" t="str">
        <f t="shared" si="67"/>
        <v/>
      </c>
      <c r="R1078" s="102" t="str">
        <f t="shared" si="70"/>
        <v/>
      </c>
      <c r="S1078" s="254" t="str">
        <f t="shared" si="68"/>
        <v/>
      </c>
      <c r="T1078" s="83"/>
      <c r="U1078" s="254" t="str">
        <f t="shared" si="69"/>
        <v/>
      </c>
      <c r="V1078" s="255"/>
      <c r="W1078" s="78"/>
      <c r="X1078" s="78"/>
      <c r="Y1078" s="391"/>
      <c r="Z1078" s="369"/>
      <c r="AA1078" s="90"/>
    </row>
    <row r="1079" spans="4:27" ht="20.100000000000001" customHeight="1" x14ac:dyDescent="0.2">
      <c r="D1079" s="392"/>
      <c r="E1079" s="84"/>
      <c r="F1079" s="393"/>
      <c r="G1079" s="370"/>
      <c r="H1079" s="79"/>
      <c r="I1079" s="107"/>
      <c r="J1079" s="80"/>
      <c r="K1079" s="81"/>
      <c r="L1079" s="394"/>
      <c r="M1079" s="78"/>
      <c r="N1079" s="78"/>
      <c r="O1079" s="78"/>
      <c r="P1079" s="78"/>
      <c r="Q1079" s="371" t="str">
        <f t="shared" si="67"/>
        <v/>
      </c>
      <c r="R1079" s="102" t="str">
        <f t="shared" si="70"/>
        <v/>
      </c>
      <c r="S1079" s="254" t="str">
        <f t="shared" si="68"/>
        <v/>
      </c>
      <c r="T1079" s="83"/>
      <c r="U1079" s="254" t="str">
        <f t="shared" si="69"/>
        <v/>
      </c>
      <c r="V1079" s="255"/>
      <c r="W1079" s="78"/>
      <c r="X1079" s="78"/>
      <c r="Y1079" s="391"/>
      <c r="Z1079" s="369"/>
      <c r="AA1079" s="90"/>
    </row>
    <row r="1080" spans="4:27" ht="20.100000000000001" customHeight="1" x14ac:dyDescent="0.2">
      <c r="D1080" s="392"/>
      <c r="E1080" s="84"/>
      <c r="F1080" s="393"/>
      <c r="G1080" s="370"/>
      <c r="H1080" s="79"/>
      <c r="I1080" s="107"/>
      <c r="J1080" s="80"/>
      <c r="K1080" s="81"/>
      <c r="L1080" s="394"/>
      <c r="M1080" s="78"/>
      <c r="N1080" s="78"/>
      <c r="O1080" s="78"/>
      <c r="P1080" s="78"/>
      <c r="Q1080" s="371" t="str">
        <f t="shared" si="67"/>
        <v/>
      </c>
      <c r="R1080" s="102" t="str">
        <f t="shared" si="70"/>
        <v/>
      </c>
      <c r="S1080" s="254" t="str">
        <f t="shared" si="68"/>
        <v/>
      </c>
      <c r="T1080" s="83"/>
      <c r="U1080" s="254" t="str">
        <f t="shared" si="69"/>
        <v/>
      </c>
      <c r="V1080" s="255"/>
      <c r="W1080" s="78"/>
      <c r="X1080" s="78"/>
      <c r="Y1080" s="391"/>
      <c r="Z1080" s="369"/>
      <c r="AA1080" s="90"/>
    </row>
    <row r="1081" spans="4:27" ht="20.100000000000001" customHeight="1" x14ac:dyDescent="0.2">
      <c r="D1081" s="392"/>
      <c r="E1081" s="84"/>
      <c r="F1081" s="393"/>
      <c r="G1081" s="370"/>
      <c r="H1081" s="79"/>
      <c r="I1081" s="107"/>
      <c r="J1081" s="80"/>
      <c r="K1081" s="81"/>
      <c r="L1081" s="394"/>
      <c r="M1081" s="78"/>
      <c r="N1081" s="78"/>
      <c r="O1081" s="78"/>
      <c r="P1081" s="78"/>
      <c r="Q1081" s="371" t="str">
        <f t="shared" si="67"/>
        <v/>
      </c>
      <c r="R1081" s="102" t="str">
        <f t="shared" si="70"/>
        <v/>
      </c>
      <c r="S1081" s="254" t="str">
        <f t="shared" si="68"/>
        <v/>
      </c>
      <c r="T1081" s="83"/>
      <c r="U1081" s="254" t="str">
        <f t="shared" si="69"/>
        <v/>
      </c>
      <c r="V1081" s="255"/>
      <c r="W1081" s="78"/>
      <c r="X1081" s="78"/>
      <c r="Y1081" s="391"/>
      <c r="Z1081" s="369"/>
      <c r="AA1081" s="90"/>
    </row>
    <row r="1082" spans="4:27" ht="20.100000000000001" customHeight="1" x14ac:dyDescent="0.2">
      <c r="D1082" s="392"/>
      <c r="E1082" s="84"/>
      <c r="F1082" s="393"/>
      <c r="G1082" s="370"/>
      <c r="H1082" s="79"/>
      <c r="I1082" s="107"/>
      <c r="J1082" s="80"/>
      <c r="K1082" s="81"/>
      <c r="L1082" s="394"/>
      <c r="M1082" s="78"/>
      <c r="N1082" s="78"/>
      <c r="O1082" s="78"/>
      <c r="P1082" s="78"/>
      <c r="Q1082" s="371" t="str">
        <f t="shared" si="67"/>
        <v/>
      </c>
      <c r="R1082" s="102" t="str">
        <f t="shared" si="70"/>
        <v/>
      </c>
      <c r="S1082" s="254" t="str">
        <f t="shared" si="68"/>
        <v/>
      </c>
      <c r="T1082" s="83"/>
      <c r="U1082" s="254" t="str">
        <f t="shared" si="69"/>
        <v/>
      </c>
      <c r="V1082" s="255"/>
      <c r="W1082" s="78"/>
      <c r="X1082" s="78"/>
      <c r="Y1082" s="391"/>
      <c r="Z1082" s="369"/>
      <c r="AA1082" s="90"/>
    </row>
    <row r="1083" spans="4:27" ht="20.100000000000001" customHeight="1" x14ac:dyDescent="0.2">
      <c r="D1083" s="392"/>
      <c r="E1083" s="84"/>
      <c r="F1083" s="393"/>
      <c r="G1083" s="370"/>
      <c r="H1083" s="79"/>
      <c r="I1083" s="107"/>
      <c r="J1083" s="80"/>
      <c r="K1083" s="81"/>
      <c r="L1083" s="394"/>
      <c r="M1083" s="78"/>
      <c r="N1083" s="78"/>
      <c r="O1083" s="78"/>
      <c r="P1083" s="78"/>
      <c r="Q1083" s="371" t="str">
        <f t="shared" si="67"/>
        <v/>
      </c>
      <c r="R1083" s="102" t="str">
        <f t="shared" si="70"/>
        <v/>
      </c>
      <c r="S1083" s="254" t="str">
        <f t="shared" si="68"/>
        <v/>
      </c>
      <c r="T1083" s="83"/>
      <c r="U1083" s="254" t="str">
        <f t="shared" si="69"/>
        <v/>
      </c>
      <c r="V1083" s="255"/>
      <c r="W1083" s="78"/>
      <c r="X1083" s="78"/>
      <c r="Y1083" s="391"/>
      <c r="Z1083" s="369"/>
      <c r="AA1083" s="90"/>
    </row>
    <row r="1084" spans="4:27" ht="20.100000000000001" customHeight="1" x14ac:dyDescent="0.2">
      <c r="D1084" s="392"/>
      <c r="E1084" s="84"/>
      <c r="F1084" s="393"/>
      <c r="G1084" s="370"/>
      <c r="H1084" s="79"/>
      <c r="I1084" s="107"/>
      <c r="J1084" s="80"/>
      <c r="K1084" s="81"/>
      <c r="L1084" s="394"/>
      <c r="M1084" s="78"/>
      <c r="N1084" s="78"/>
      <c r="O1084" s="78"/>
      <c r="P1084" s="78"/>
      <c r="Q1084" s="371" t="str">
        <f t="shared" si="67"/>
        <v/>
      </c>
      <c r="R1084" s="102" t="str">
        <f t="shared" si="70"/>
        <v/>
      </c>
      <c r="S1084" s="254" t="str">
        <f t="shared" si="68"/>
        <v/>
      </c>
      <c r="T1084" s="83"/>
      <c r="U1084" s="254" t="str">
        <f t="shared" si="69"/>
        <v/>
      </c>
      <c r="V1084" s="255"/>
      <c r="W1084" s="78"/>
      <c r="X1084" s="78"/>
      <c r="Y1084" s="391"/>
      <c r="Z1084" s="369"/>
      <c r="AA1084" s="90"/>
    </row>
    <row r="1085" spans="4:27" ht="20.100000000000001" customHeight="1" x14ac:dyDescent="0.2">
      <c r="D1085" s="392"/>
      <c r="E1085" s="84"/>
      <c r="F1085" s="393"/>
      <c r="G1085" s="370"/>
      <c r="H1085" s="79"/>
      <c r="I1085" s="107"/>
      <c r="J1085" s="80"/>
      <c r="K1085" s="81"/>
      <c r="L1085" s="394"/>
      <c r="M1085" s="78"/>
      <c r="N1085" s="78"/>
      <c r="O1085" s="78"/>
      <c r="P1085" s="78"/>
      <c r="Q1085" s="371" t="str">
        <f t="shared" si="67"/>
        <v/>
      </c>
      <c r="R1085" s="102" t="str">
        <f t="shared" si="70"/>
        <v/>
      </c>
      <c r="S1085" s="254" t="str">
        <f t="shared" si="68"/>
        <v/>
      </c>
      <c r="T1085" s="83"/>
      <c r="U1085" s="254" t="str">
        <f t="shared" si="69"/>
        <v/>
      </c>
      <c r="V1085" s="255"/>
      <c r="W1085" s="78"/>
      <c r="X1085" s="78"/>
      <c r="Y1085" s="391"/>
      <c r="Z1085" s="369"/>
      <c r="AA1085" s="90"/>
    </row>
    <row r="1086" spans="4:27" ht="20.100000000000001" customHeight="1" x14ac:dyDescent="0.2">
      <c r="D1086" s="392"/>
      <c r="E1086" s="84"/>
      <c r="F1086" s="393"/>
      <c r="G1086" s="370"/>
      <c r="H1086" s="79"/>
      <c r="I1086" s="107"/>
      <c r="J1086" s="80"/>
      <c r="K1086" s="81"/>
      <c r="L1086" s="394"/>
      <c r="M1086" s="78"/>
      <c r="N1086" s="78"/>
      <c r="O1086" s="78"/>
      <c r="P1086" s="78"/>
      <c r="Q1086" s="371" t="str">
        <f t="shared" si="67"/>
        <v/>
      </c>
      <c r="R1086" s="102" t="str">
        <f t="shared" si="70"/>
        <v/>
      </c>
      <c r="S1086" s="254" t="str">
        <f t="shared" si="68"/>
        <v/>
      </c>
      <c r="T1086" s="83"/>
      <c r="U1086" s="254" t="str">
        <f t="shared" si="69"/>
        <v/>
      </c>
      <c r="V1086" s="255"/>
      <c r="W1086" s="78"/>
      <c r="X1086" s="78"/>
      <c r="Y1086" s="391"/>
      <c r="Z1086" s="369"/>
      <c r="AA1086" s="90"/>
    </row>
    <row r="1087" spans="4:27" ht="20.100000000000001" customHeight="1" x14ac:dyDescent="0.2">
      <c r="D1087" s="392"/>
      <c r="E1087" s="84"/>
      <c r="F1087" s="393"/>
      <c r="G1087" s="370"/>
      <c r="H1087" s="79"/>
      <c r="I1087" s="107"/>
      <c r="J1087" s="80"/>
      <c r="K1087" s="81"/>
      <c r="L1087" s="394"/>
      <c r="M1087" s="78"/>
      <c r="N1087" s="78"/>
      <c r="O1087" s="78"/>
      <c r="P1087" s="78"/>
      <c r="Q1087" s="371" t="str">
        <f t="shared" si="67"/>
        <v/>
      </c>
      <c r="R1087" s="102" t="str">
        <f t="shared" si="70"/>
        <v/>
      </c>
      <c r="S1087" s="254" t="str">
        <f t="shared" si="68"/>
        <v/>
      </c>
      <c r="T1087" s="83"/>
      <c r="U1087" s="254" t="str">
        <f t="shared" si="69"/>
        <v/>
      </c>
      <c r="V1087" s="255"/>
      <c r="W1087" s="78"/>
      <c r="X1087" s="78"/>
      <c r="Y1087" s="391"/>
      <c r="Z1087" s="369"/>
      <c r="AA1087" s="90"/>
    </row>
    <row r="1088" spans="4:27" ht="20.100000000000001" customHeight="1" x14ac:dyDescent="0.2">
      <c r="D1088" s="392"/>
      <c r="E1088" s="84"/>
      <c r="F1088" s="393"/>
      <c r="G1088" s="370"/>
      <c r="H1088" s="79"/>
      <c r="I1088" s="107"/>
      <c r="J1088" s="80"/>
      <c r="K1088" s="81"/>
      <c r="L1088" s="394"/>
      <c r="M1088" s="78"/>
      <c r="N1088" s="78"/>
      <c r="O1088" s="78"/>
      <c r="P1088" s="78"/>
      <c r="Q1088" s="371" t="str">
        <f t="shared" si="67"/>
        <v/>
      </c>
      <c r="R1088" s="102" t="str">
        <f t="shared" si="70"/>
        <v/>
      </c>
      <c r="S1088" s="254" t="str">
        <f t="shared" si="68"/>
        <v/>
      </c>
      <c r="T1088" s="83"/>
      <c r="U1088" s="254" t="str">
        <f t="shared" si="69"/>
        <v/>
      </c>
      <c r="V1088" s="255"/>
      <c r="W1088" s="78"/>
      <c r="X1088" s="78"/>
      <c r="Y1088" s="391"/>
      <c r="Z1088" s="369"/>
      <c r="AA1088" s="90"/>
    </row>
    <row r="1089" spans="4:27" ht="20.100000000000001" customHeight="1" x14ac:dyDescent="0.2">
      <c r="D1089" s="392"/>
      <c r="E1089" s="84"/>
      <c r="F1089" s="393"/>
      <c r="G1089" s="370"/>
      <c r="H1089" s="79"/>
      <c r="I1089" s="107"/>
      <c r="J1089" s="80"/>
      <c r="K1089" s="81"/>
      <c r="L1089" s="394"/>
      <c r="M1089" s="78"/>
      <c r="N1089" s="78"/>
      <c r="O1089" s="78"/>
      <c r="P1089" s="78"/>
      <c r="Q1089" s="371" t="str">
        <f t="shared" si="67"/>
        <v/>
      </c>
      <c r="R1089" s="102" t="str">
        <f t="shared" si="70"/>
        <v/>
      </c>
      <c r="S1089" s="254" t="str">
        <f t="shared" si="68"/>
        <v/>
      </c>
      <c r="T1089" s="83"/>
      <c r="U1089" s="254" t="str">
        <f t="shared" si="69"/>
        <v/>
      </c>
      <c r="V1089" s="255"/>
      <c r="W1089" s="78"/>
      <c r="X1089" s="78"/>
      <c r="Y1089" s="391"/>
      <c r="Z1089" s="369"/>
      <c r="AA1089" s="90"/>
    </row>
    <row r="1090" spans="4:27" ht="20.100000000000001" customHeight="1" x14ac:dyDescent="0.2">
      <c r="D1090" s="392"/>
      <c r="E1090" s="84"/>
      <c r="F1090" s="393"/>
      <c r="G1090" s="370"/>
      <c r="H1090" s="79"/>
      <c r="I1090" s="107"/>
      <c r="J1090" s="80"/>
      <c r="K1090" s="81"/>
      <c r="L1090" s="394"/>
      <c r="M1090" s="78"/>
      <c r="N1090" s="78"/>
      <c r="O1090" s="78"/>
      <c r="P1090" s="78"/>
      <c r="Q1090" s="371" t="str">
        <f t="shared" si="67"/>
        <v/>
      </c>
      <c r="R1090" s="102" t="str">
        <f t="shared" si="70"/>
        <v/>
      </c>
      <c r="S1090" s="254" t="str">
        <f t="shared" si="68"/>
        <v/>
      </c>
      <c r="T1090" s="83"/>
      <c r="U1090" s="254" t="str">
        <f t="shared" si="69"/>
        <v/>
      </c>
      <c r="V1090" s="255"/>
      <c r="W1090" s="78"/>
      <c r="X1090" s="78"/>
      <c r="Y1090" s="391"/>
      <c r="Z1090" s="369"/>
      <c r="AA1090" s="90"/>
    </row>
    <row r="1091" spans="4:27" ht="20.100000000000001" customHeight="1" x14ac:dyDescent="0.2">
      <c r="D1091" s="392"/>
      <c r="E1091" s="84"/>
      <c r="F1091" s="393"/>
      <c r="G1091" s="370"/>
      <c r="H1091" s="79"/>
      <c r="I1091" s="107"/>
      <c r="J1091" s="80"/>
      <c r="K1091" s="81"/>
      <c r="L1091" s="394"/>
      <c r="M1091" s="78"/>
      <c r="N1091" s="78"/>
      <c r="O1091" s="78"/>
      <c r="P1091" s="78"/>
      <c r="Q1091" s="371" t="str">
        <f t="shared" si="67"/>
        <v/>
      </c>
      <c r="R1091" s="102" t="str">
        <f t="shared" si="70"/>
        <v/>
      </c>
      <c r="S1091" s="254" t="str">
        <f t="shared" si="68"/>
        <v/>
      </c>
      <c r="T1091" s="83"/>
      <c r="U1091" s="254" t="str">
        <f t="shared" si="69"/>
        <v/>
      </c>
      <c r="V1091" s="255"/>
      <c r="W1091" s="78"/>
      <c r="X1091" s="78"/>
      <c r="Y1091" s="391"/>
      <c r="Z1091" s="369"/>
      <c r="AA1091" s="90"/>
    </row>
    <row r="1092" spans="4:27" ht="20.100000000000001" customHeight="1" x14ac:dyDescent="0.2">
      <c r="D1092" s="392"/>
      <c r="E1092" s="84"/>
      <c r="F1092" s="393"/>
      <c r="G1092" s="370"/>
      <c r="H1092" s="79"/>
      <c r="I1092" s="107"/>
      <c r="J1092" s="80"/>
      <c r="K1092" s="81"/>
      <c r="L1092" s="394"/>
      <c r="M1092" s="78"/>
      <c r="N1092" s="78"/>
      <c r="O1092" s="78"/>
      <c r="P1092" s="78"/>
      <c r="Q1092" s="371" t="str">
        <f t="shared" si="67"/>
        <v/>
      </c>
      <c r="R1092" s="102" t="str">
        <f t="shared" si="70"/>
        <v/>
      </c>
      <c r="S1092" s="254" t="str">
        <f t="shared" si="68"/>
        <v/>
      </c>
      <c r="T1092" s="83"/>
      <c r="U1092" s="254" t="str">
        <f t="shared" si="69"/>
        <v/>
      </c>
      <c r="V1092" s="255"/>
      <c r="W1092" s="78"/>
      <c r="X1092" s="78"/>
      <c r="Y1092" s="391"/>
      <c r="Z1092" s="369"/>
      <c r="AA1092" s="90"/>
    </row>
    <row r="1093" spans="4:27" ht="20.100000000000001" customHeight="1" x14ac:dyDescent="0.2">
      <c r="D1093" s="392"/>
      <c r="E1093" s="84"/>
      <c r="F1093" s="393"/>
      <c r="G1093" s="370"/>
      <c r="H1093" s="79"/>
      <c r="I1093" s="107"/>
      <c r="J1093" s="80"/>
      <c r="K1093" s="81"/>
      <c r="L1093" s="394"/>
      <c r="M1093" s="78"/>
      <c r="N1093" s="78"/>
      <c r="O1093" s="78"/>
      <c r="P1093" s="78"/>
      <c r="Q1093" s="371" t="str">
        <f t="shared" si="67"/>
        <v/>
      </c>
      <c r="R1093" s="102" t="str">
        <f t="shared" si="70"/>
        <v/>
      </c>
      <c r="S1093" s="254" t="str">
        <f t="shared" si="68"/>
        <v/>
      </c>
      <c r="T1093" s="83"/>
      <c r="U1093" s="254" t="str">
        <f t="shared" si="69"/>
        <v/>
      </c>
      <c r="V1093" s="255"/>
      <c r="W1093" s="78"/>
      <c r="X1093" s="78"/>
      <c r="Y1093" s="391"/>
      <c r="Z1093" s="369"/>
      <c r="AA1093" s="90"/>
    </row>
    <row r="1094" spans="4:27" ht="20.100000000000001" customHeight="1" x14ac:dyDescent="0.2">
      <c r="D1094" s="392"/>
      <c r="E1094" s="84"/>
      <c r="F1094" s="393"/>
      <c r="G1094" s="370"/>
      <c r="H1094" s="79"/>
      <c r="I1094" s="107"/>
      <c r="J1094" s="80"/>
      <c r="K1094" s="81"/>
      <c r="L1094" s="394"/>
      <c r="M1094" s="78"/>
      <c r="N1094" s="78"/>
      <c r="O1094" s="78"/>
      <c r="P1094" s="78"/>
      <c r="Q1094" s="371" t="str">
        <f t="shared" si="67"/>
        <v/>
      </c>
      <c r="R1094" s="102" t="str">
        <f t="shared" si="70"/>
        <v/>
      </c>
      <c r="S1094" s="254" t="str">
        <f t="shared" si="68"/>
        <v/>
      </c>
      <c r="T1094" s="83"/>
      <c r="U1094" s="254" t="str">
        <f t="shared" si="69"/>
        <v/>
      </c>
      <c r="V1094" s="255"/>
      <c r="W1094" s="78"/>
      <c r="X1094" s="78"/>
      <c r="Y1094" s="391"/>
      <c r="Z1094" s="369"/>
      <c r="AA1094" s="90"/>
    </row>
    <row r="1095" spans="4:27" ht="20.100000000000001" customHeight="1" x14ac:dyDescent="0.2">
      <c r="D1095" s="392"/>
      <c r="E1095" s="84"/>
      <c r="F1095" s="393"/>
      <c r="G1095" s="370"/>
      <c r="H1095" s="79"/>
      <c r="I1095" s="107"/>
      <c r="J1095" s="80"/>
      <c r="K1095" s="81"/>
      <c r="L1095" s="394"/>
      <c r="M1095" s="78"/>
      <c r="N1095" s="78"/>
      <c r="O1095" s="78"/>
      <c r="P1095" s="78"/>
      <c r="Q1095" s="371" t="str">
        <f t="shared" si="67"/>
        <v/>
      </c>
      <c r="R1095" s="102" t="str">
        <f t="shared" si="70"/>
        <v/>
      </c>
      <c r="S1095" s="254" t="str">
        <f t="shared" si="68"/>
        <v/>
      </c>
      <c r="T1095" s="83"/>
      <c r="U1095" s="254" t="str">
        <f t="shared" si="69"/>
        <v/>
      </c>
      <c r="V1095" s="255"/>
      <c r="W1095" s="78"/>
      <c r="X1095" s="78"/>
      <c r="Y1095" s="391"/>
      <c r="Z1095" s="369"/>
      <c r="AA1095" s="90"/>
    </row>
    <row r="1096" spans="4:27" ht="20.100000000000001" customHeight="1" x14ac:dyDescent="0.2">
      <c r="D1096" s="392"/>
      <c r="E1096" s="84"/>
      <c r="F1096" s="393"/>
      <c r="G1096" s="370"/>
      <c r="H1096" s="79"/>
      <c r="I1096" s="107"/>
      <c r="J1096" s="80"/>
      <c r="K1096" s="81"/>
      <c r="L1096" s="394"/>
      <c r="M1096" s="78"/>
      <c r="N1096" s="78"/>
      <c r="O1096" s="78"/>
      <c r="P1096" s="78"/>
      <c r="Q1096" s="371" t="str">
        <f t="shared" si="67"/>
        <v/>
      </c>
      <c r="R1096" s="102" t="str">
        <f t="shared" si="70"/>
        <v/>
      </c>
      <c r="S1096" s="254" t="str">
        <f t="shared" si="68"/>
        <v/>
      </c>
      <c r="T1096" s="83"/>
      <c r="U1096" s="254" t="str">
        <f t="shared" si="69"/>
        <v/>
      </c>
      <c r="V1096" s="255"/>
      <c r="W1096" s="78"/>
      <c r="X1096" s="78"/>
      <c r="Y1096" s="391"/>
      <c r="Z1096" s="369"/>
      <c r="AA1096" s="90"/>
    </row>
    <row r="1097" spans="4:27" ht="20.100000000000001" customHeight="1" x14ac:dyDescent="0.2">
      <c r="D1097" s="392"/>
      <c r="E1097" s="84"/>
      <c r="F1097" s="393"/>
      <c r="G1097" s="370"/>
      <c r="H1097" s="79"/>
      <c r="I1097" s="107"/>
      <c r="J1097" s="80"/>
      <c r="K1097" s="81"/>
      <c r="L1097" s="394"/>
      <c r="M1097" s="78"/>
      <c r="N1097" s="78"/>
      <c r="O1097" s="78"/>
      <c r="P1097" s="78"/>
      <c r="Q1097" s="371" t="str">
        <f t="shared" si="67"/>
        <v/>
      </c>
      <c r="R1097" s="102" t="str">
        <f t="shared" si="70"/>
        <v/>
      </c>
      <c r="S1097" s="254" t="str">
        <f t="shared" si="68"/>
        <v/>
      </c>
      <c r="T1097" s="83"/>
      <c r="U1097" s="254" t="str">
        <f t="shared" si="69"/>
        <v/>
      </c>
      <c r="V1097" s="255"/>
      <c r="W1097" s="78"/>
      <c r="X1097" s="78"/>
      <c r="Y1097" s="391"/>
      <c r="Z1097" s="369"/>
      <c r="AA1097" s="90"/>
    </row>
    <row r="1098" spans="4:27" ht="20.100000000000001" customHeight="1" x14ac:dyDescent="0.2">
      <c r="D1098" s="392"/>
      <c r="E1098" s="84"/>
      <c r="F1098" s="393"/>
      <c r="G1098" s="370"/>
      <c r="H1098" s="79"/>
      <c r="I1098" s="107"/>
      <c r="J1098" s="80"/>
      <c r="K1098" s="81"/>
      <c r="L1098" s="394"/>
      <c r="M1098" s="78"/>
      <c r="N1098" s="78"/>
      <c r="O1098" s="78"/>
      <c r="P1098" s="78"/>
      <c r="Q1098" s="371" t="str">
        <f t="shared" si="67"/>
        <v/>
      </c>
      <c r="R1098" s="102" t="str">
        <f t="shared" si="70"/>
        <v/>
      </c>
      <c r="S1098" s="254" t="str">
        <f t="shared" si="68"/>
        <v/>
      </c>
      <c r="T1098" s="83"/>
      <c r="U1098" s="254" t="str">
        <f t="shared" si="69"/>
        <v/>
      </c>
      <c r="V1098" s="255"/>
      <c r="W1098" s="78"/>
      <c r="X1098" s="78"/>
      <c r="Y1098" s="391"/>
      <c r="Z1098" s="369"/>
      <c r="AA1098" s="90"/>
    </row>
    <row r="1099" spans="4:27" ht="20.100000000000001" customHeight="1" x14ac:dyDescent="0.2">
      <c r="D1099" s="392"/>
      <c r="E1099" s="84"/>
      <c r="F1099" s="393"/>
      <c r="G1099" s="370"/>
      <c r="H1099" s="79"/>
      <c r="I1099" s="107"/>
      <c r="J1099" s="80"/>
      <c r="K1099" s="81"/>
      <c r="L1099" s="394"/>
      <c r="M1099" s="78"/>
      <c r="N1099" s="78"/>
      <c r="O1099" s="78"/>
      <c r="P1099" s="78"/>
      <c r="Q1099" s="371" t="str">
        <f t="shared" si="67"/>
        <v/>
      </c>
      <c r="R1099" s="102" t="str">
        <f t="shared" si="70"/>
        <v/>
      </c>
      <c r="S1099" s="254" t="str">
        <f t="shared" si="68"/>
        <v/>
      </c>
      <c r="T1099" s="83"/>
      <c r="U1099" s="254" t="str">
        <f t="shared" si="69"/>
        <v/>
      </c>
      <c r="V1099" s="255"/>
      <c r="W1099" s="78"/>
      <c r="X1099" s="78"/>
      <c r="Y1099" s="391"/>
      <c r="Z1099" s="369"/>
      <c r="AA1099" s="90"/>
    </row>
    <row r="1100" spans="4:27" ht="20.100000000000001" customHeight="1" x14ac:dyDescent="0.2">
      <c r="D1100" s="392"/>
      <c r="E1100" s="84"/>
      <c r="F1100" s="393"/>
      <c r="G1100" s="370"/>
      <c r="H1100" s="79"/>
      <c r="I1100" s="107"/>
      <c r="J1100" s="80"/>
      <c r="K1100" s="81"/>
      <c r="L1100" s="394"/>
      <c r="M1100" s="78"/>
      <c r="N1100" s="78"/>
      <c r="O1100" s="78"/>
      <c r="P1100" s="78"/>
      <c r="Q1100" s="371" t="str">
        <f t="shared" si="67"/>
        <v/>
      </c>
      <c r="R1100" s="102" t="str">
        <f t="shared" si="70"/>
        <v/>
      </c>
      <c r="S1100" s="254" t="str">
        <f t="shared" si="68"/>
        <v/>
      </c>
      <c r="T1100" s="83"/>
      <c r="U1100" s="254" t="str">
        <f t="shared" si="69"/>
        <v/>
      </c>
      <c r="V1100" s="255"/>
      <c r="W1100" s="78"/>
      <c r="X1100" s="78"/>
      <c r="Y1100" s="391"/>
      <c r="Z1100" s="369"/>
      <c r="AA1100" s="90"/>
    </row>
    <row r="1101" spans="4:27" ht="20.100000000000001" customHeight="1" x14ac:dyDescent="0.2">
      <c r="D1101" s="392"/>
      <c r="E1101" s="84"/>
      <c r="F1101" s="393"/>
      <c r="G1101" s="370"/>
      <c r="H1101" s="79"/>
      <c r="I1101" s="107"/>
      <c r="J1101" s="80"/>
      <c r="K1101" s="81"/>
      <c r="L1101" s="394"/>
      <c r="M1101" s="78"/>
      <c r="N1101" s="78"/>
      <c r="O1101" s="78"/>
      <c r="P1101" s="78"/>
      <c r="Q1101" s="371" t="str">
        <f t="shared" si="67"/>
        <v/>
      </c>
      <c r="R1101" s="102" t="str">
        <f t="shared" si="70"/>
        <v/>
      </c>
      <c r="S1101" s="254" t="str">
        <f t="shared" si="68"/>
        <v/>
      </c>
      <c r="T1101" s="83"/>
      <c r="U1101" s="254" t="str">
        <f t="shared" si="69"/>
        <v/>
      </c>
      <c r="V1101" s="255"/>
      <c r="W1101" s="78"/>
      <c r="X1101" s="78"/>
      <c r="Y1101" s="391"/>
      <c r="Z1101" s="369"/>
      <c r="AA1101" s="90"/>
    </row>
    <row r="1102" spans="4:27" ht="20.100000000000001" customHeight="1" x14ac:dyDescent="0.2">
      <c r="D1102" s="392"/>
      <c r="E1102" s="84"/>
      <c r="F1102" s="393"/>
      <c r="G1102" s="370"/>
      <c r="H1102" s="79"/>
      <c r="I1102" s="107"/>
      <c r="J1102" s="80"/>
      <c r="K1102" s="81"/>
      <c r="L1102" s="394"/>
      <c r="M1102" s="78"/>
      <c r="N1102" s="78"/>
      <c r="O1102" s="78"/>
      <c r="P1102" s="78"/>
      <c r="Q1102" s="371" t="str">
        <f t="shared" si="67"/>
        <v/>
      </c>
      <c r="R1102" s="102" t="str">
        <f t="shared" si="70"/>
        <v/>
      </c>
      <c r="S1102" s="254" t="str">
        <f t="shared" si="68"/>
        <v/>
      </c>
      <c r="T1102" s="83"/>
      <c r="U1102" s="254" t="str">
        <f t="shared" si="69"/>
        <v/>
      </c>
      <c r="V1102" s="255"/>
      <c r="W1102" s="78"/>
      <c r="X1102" s="78"/>
      <c r="Y1102" s="391"/>
      <c r="Z1102" s="369"/>
      <c r="AA1102" s="90"/>
    </row>
    <row r="1103" spans="4:27" ht="20.100000000000001" customHeight="1" x14ac:dyDescent="0.2">
      <c r="D1103" s="392"/>
      <c r="E1103" s="84"/>
      <c r="F1103" s="393"/>
      <c r="G1103" s="370"/>
      <c r="H1103" s="79"/>
      <c r="I1103" s="107"/>
      <c r="J1103" s="80"/>
      <c r="K1103" s="81"/>
      <c r="L1103" s="394"/>
      <c r="M1103" s="78"/>
      <c r="N1103" s="78"/>
      <c r="O1103" s="78"/>
      <c r="P1103" s="78"/>
      <c r="Q1103" s="371" t="str">
        <f t="shared" si="67"/>
        <v/>
      </c>
      <c r="R1103" s="102" t="str">
        <f t="shared" si="70"/>
        <v/>
      </c>
      <c r="S1103" s="254" t="str">
        <f t="shared" si="68"/>
        <v/>
      </c>
      <c r="T1103" s="83"/>
      <c r="U1103" s="254" t="str">
        <f t="shared" si="69"/>
        <v/>
      </c>
      <c r="V1103" s="255"/>
      <c r="W1103" s="78"/>
      <c r="X1103" s="78"/>
      <c r="Y1103" s="391"/>
      <c r="Z1103" s="369"/>
      <c r="AA1103" s="90"/>
    </row>
    <row r="1104" spans="4:27" ht="20.100000000000001" customHeight="1" x14ac:dyDescent="0.2">
      <c r="D1104" s="392"/>
      <c r="E1104" s="84"/>
      <c r="F1104" s="393"/>
      <c r="G1104" s="370"/>
      <c r="H1104" s="79"/>
      <c r="I1104" s="107"/>
      <c r="J1104" s="80"/>
      <c r="K1104" s="81"/>
      <c r="L1104" s="394"/>
      <c r="M1104" s="78"/>
      <c r="N1104" s="78"/>
      <c r="O1104" s="78"/>
      <c r="P1104" s="78"/>
      <c r="Q1104" s="371" t="str">
        <f t="shared" si="67"/>
        <v/>
      </c>
      <c r="R1104" s="102" t="str">
        <f t="shared" si="70"/>
        <v/>
      </c>
      <c r="S1104" s="254" t="str">
        <f t="shared" si="68"/>
        <v/>
      </c>
      <c r="T1104" s="83"/>
      <c r="U1104" s="254" t="str">
        <f t="shared" si="69"/>
        <v/>
      </c>
      <c r="V1104" s="255"/>
      <c r="W1104" s="78"/>
      <c r="X1104" s="78"/>
      <c r="Y1104" s="391"/>
      <c r="Z1104" s="369"/>
      <c r="AA1104" s="90"/>
    </row>
    <row r="1105" spans="4:27" ht="20.100000000000001" customHeight="1" x14ac:dyDescent="0.2">
      <c r="D1105" s="392"/>
      <c r="E1105" s="84"/>
      <c r="F1105" s="393"/>
      <c r="G1105" s="370"/>
      <c r="H1105" s="79"/>
      <c r="I1105" s="107"/>
      <c r="J1105" s="80"/>
      <c r="K1105" s="81"/>
      <c r="L1105" s="394"/>
      <c r="M1105" s="78"/>
      <c r="N1105" s="78"/>
      <c r="O1105" s="78"/>
      <c r="P1105" s="78"/>
      <c r="Q1105" s="371" t="str">
        <f t="shared" si="67"/>
        <v/>
      </c>
      <c r="R1105" s="102" t="str">
        <f t="shared" si="70"/>
        <v/>
      </c>
      <c r="S1105" s="254" t="str">
        <f t="shared" si="68"/>
        <v/>
      </c>
      <c r="T1105" s="83"/>
      <c r="U1105" s="254" t="str">
        <f t="shared" si="69"/>
        <v/>
      </c>
      <c r="V1105" s="255"/>
      <c r="W1105" s="78"/>
      <c r="X1105" s="78"/>
      <c r="Y1105" s="391"/>
      <c r="Z1105" s="369"/>
      <c r="AA1105" s="90"/>
    </row>
    <row r="1106" spans="4:27" ht="20.100000000000001" customHeight="1" x14ac:dyDescent="0.2">
      <c r="D1106" s="392"/>
      <c r="E1106" s="84"/>
      <c r="F1106" s="393"/>
      <c r="G1106" s="370"/>
      <c r="H1106" s="79"/>
      <c r="I1106" s="107"/>
      <c r="J1106" s="80"/>
      <c r="K1106" s="81"/>
      <c r="L1106" s="394"/>
      <c r="M1106" s="78"/>
      <c r="N1106" s="78"/>
      <c r="O1106" s="78"/>
      <c r="P1106" s="78"/>
      <c r="Q1106" s="371" t="str">
        <f t="shared" si="67"/>
        <v/>
      </c>
      <c r="R1106" s="102" t="str">
        <f t="shared" si="70"/>
        <v/>
      </c>
      <c r="S1106" s="254" t="str">
        <f t="shared" si="68"/>
        <v/>
      </c>
      <c r="T1106" s="83"/>
      <c r="U1106" s="254" t="str">
        <f t="shared" si="69"/>
        <v/>
      </c>
      <c r="V1106" s="255"/>
      <c r="W1106" s="78"/>
      <c r="X1106" s="78"/>
      <c r="Y1106" s="391"/>
      <c r="Z1106" s="369"/>
      <c r="AA1106" s="90"/>
    </row>
    <row r="1107" spans="4:27" ht="20.100000000000001" customHeight="1" x14ac:dyDescent="0.2">
      <c r="D1107" s="392"/>
      <c r="E1107" s="84"/>
      <c r="F1107" s="393"/>
      <c r="G1107" s="370"/>
      <c r="H1107" s="79"/>
      <c r="I1107" s="107"/>
      <c r="J1107" s="80"/>
      <c r="K1107" s="81"/>
      <c r="L1107" s="394"/>
      <c r="M1107" s="78"/>
      <c r="N1107" s="78"/>
      <c r="O1107" s="78"/>
      <c r="P1107" s="78"/>
      <c r="Q1107" s="371" t="str">
        <f t="shared" si="67"/>
        <v/>
      </c>
      <c r="R1107" s="102" t="str">
        <f t="shared" si="70"/>
        <v/>
      </c>
      <c r="S1107" s="254" t="str">
        <f t="shared" si="68"/>
        <v/>
      </c>
      <c r="T1107" s="83"/>
      <c r="U1107" s="254" t="str">
        <f t="shared" si="69"/>
        <v/>
      </c>
      <c r="V1107" s="255"/>
      <c r="W1107" s="78"/>
      <c r="X1107" s="78"/>
      <c r="Y1107" s="391"/>
      <c r="Z1107" s="369"/>
      <c r="AA1107" s="90"/>
    </row>
    <row r="1108" spans="4:27" ht="20.100000000000001" customHeight="1" x14ac:dyDescent="0.2">
      <c r="D1108" s="392"/>
      <c r="E1108" s="84"/>
      <c r="F1108" s="393"/>
      <c r="G1108" s="370"/>
      <c r="H1108" s="79"/>
      <c r="I1108" s="107"/>
      <c r="J1108" s="80"/>
      <c r="K1108" s="81"/>
      <c r="L1108" s="394"/>
      <c r="M1108" s="78"/>
      <c r="N1108" s="78"/>
      <c r="O1108" s="78"/>
      <c r="P1108" s="78"/>
      <c r="Q1108" s="371" t="str">
        <f t="shared" si="67"/>
        <v/>
      </c>
      <c r="R1108" s="102" t="str">
        <f t="shared" si="70"/>
        <v/>
      </c>
      <c r="S1108" s="254" t="str">
        <f t="shared" si="68"/>
        <v/>
      </c>
      <c r="T1108" s="83"/>
      <c r="U1108" s="254" t="str">
        <f t="shared" si="69"/>
        <v/>
      </c>
      <c r="V1108" s="255"/>
      <c r="W1108" s="78"/>
      <c r="X1108" s="78"/>
      <c r="Y1108" s="391"/>
      <c r="Z1108" s="369"/>
      <c r="AA1108" s="90"/>
    </row>
    <row r="1109" spans="4:27" ht="20.100000000000001" customHeight="1" x14ac:dyDescent="0.2">
      <c r="D1109" s="392"/>
      <c r="E1109" s="84"/>
      <c r="F1109" s="393"/>
      <c r="G1109" s="370"/>
      <c r="H1109" s="79"/>
      <c r="I1109" s="107"/>
      <c r="J1109" s="80"/>
      <c r="K1109" s="81"/>
      <c r="L1109" s="394"/>
      <c r="M1109" s="78"/>
      <c r="N1109" s="78"/>
      <c r="O1109" s="78"/>
      <c r="P1109" s="78"/>
      <c r="Q1109" s="371" t="str">
        <f t="shared" si="67"/>
        <v/>
      </c>
      <c r="R1109" s="102" t="str">
        <f t="shared" si="70"/>
        <v/>
      </c>
      <c r="S1109" s="254" t="str">
        <f t="shared" si="68"/>
        <v/>
      </c>
      <c r="T1109" s="83"/>
      <c r="U1109" s="254" t="str">
        <f t="shared" si="69"/>
        <v/>
      </c>
      <c r="V1109" s="255"/>
      <c r="W1109" s="78"/>
      <c r="X1109" s="78"/>
      <c r="Y1109" s="391"/>
      <c r="Z1109" s="369"/>
      <c r="AA1109" s="90"/>
    </row>
    <row r="1110" spans="4:27" ht="20.100000000000001" customHeight="1" x14ac:dyDescent="0.2">
      <c r="D1110" s="392"/>
      <c r="E1110" s="84"/>
      <c r="F1110" s="393"/>
      <c r="G1110" s="370"/>
      <c r="H1110" s="79"/>
      <c r="I1110" s="107"/>
      <c r="J1110" s="80"/>
      <c r="K1110" s="81"/>
      <c r="L1110" s="394"/>
      <c r="M1110" s="78"/>
      <c r="N1110" s="78"/>
      <c r="O1110" s="78"/>
      <c r="P1110" s="78"/>
      <c r="Q1110" s="371" t="str">
        <f t="shared" si="67"/>
        <v/>
      </c>
      <c r="R1110" s="102" t="str">
        <f t="shared" si="70"/>
        <v/>
      </c>
      <c r="S1110" s="254" t="str">
        <f t="shared" si="68"/>
        <v/>
      </c>
      <c r="T1110" s="83"/>
      <c r="U1110" s="254" t="str">
        <f t="shared" si="69"/>
        <v/>
      </c>
      <c r="V1110" s="255"/>
      <c r="W1110" s="78"/>
      <c r="X1110" s="78"/>
      <c r="Y1110" s="391"/>
      <c r="Z1110" s="369"/>
      <c r="AA1110" s="90"/>
    </row>
    <row r="1111" spans="4:27" ht="20.100000000000001" customHeight="1" x14ac:dyDescent="0.2">
      <c r="D1111" s="392"/>
      <c r="E1111" s="84"/>
      <c r="F1111" s="393"/>
      <c r="G1111" s="370"/>
      <c r="H1111" s="79"/>
      <c r="I1111" s="107"/>
      <c r="J1111" s="80"/>
      <c r="K1111" s="81"/>
      <c r="L1111" s="394"/>
      <c r="M1111" s="78"/>
      <c r="N1111" s="78"/>
      <c r="O1111" s="78"/>
      <c r="P1111" s="78"/>
      <c r="Q1111" s="371" t="str">
        <f t="shared" si="67"/>
        <v/>
      </c>
      <c r="R1111" s="102" t="str">
        <f t="shared" si="70"/>
        <v/>
      </c>
      <c r="S1111" s="254" t="str">
        <f t="shared" si="68"/>
        <v/>
      </c>
      <c r="T1111" s="83"/>
      <c r="U1111" s="254" t="str">
        <f t="shared" si="69"/>
        <v/>
      </c>
      <c r="V1111" s="255"/>
      <c r="W1111" s="78"/>
      <c r="X1111" s="78"/>
      <c r="Y1111" s="391"/>
      <c r="Z1111" s="369"/>
      <c r="AA1111" s="90"/>
    </row>
    <row r="1112" spans="4:27" ht="20.100000000000001" customHeight="1" x14ac:dyDescent="0.2">
      <c r="D1112" s="392"/>
      <c r="E1112" s="84"/>
      <c r="F1112" s="393"/>
      <c r="G1112" s="370"/>
      <c r="H1112" s="79"/>
      <c r="I1112" s="107"/>
      <c r="J1112" s="80"/>
      <c r="K1112" s="81"/>
      <c r="L1112" s="394"/>
      <c r="M1112" s="78"/>
      <c r="N1112" s="78"/>
      <c r="O1112" s="78"/>
      <c r="P1112" s="78"/>
      <c r="Q1112" s="371" t="str">
        <f t="shared" si="67"/>
        <v/>
      </c>
      <c r="R1112" s="102" t="str">
        <f t="shared" si="70"/>
        <v/>
      </c>
      <c r="S1112" s="254" t="str">
        <f t="shared" si="68"/>
        <v/>
      </c>
      <c r="T1112" s="83"/>
      <c r="U1112" s="254" t="str">
        <f t="shared" si="69"/>
        <v/>
      </c>
      <c r="V1112" s="255"/>
      <c r="W1112" s="78"/>
      <c r="X1112" s="78"/>
      <c r="Y1112" s="391"/>
      <c r="Z1112" s="369"/>
      <c r="AA1112" s="90"/>
    </row>
    <row r="1113" spans="4:27" ht="20.100000000000001" customHeight="1" x14ac:dyDescent="0.2">
      <c r="D1113" s="392"/>
      <c r="E1113" s="84"/>
      <c r="F1113" s="393"/>
      <c r="G1113" s="370"/>
      <c r="H1113" s="79"/>
      <c r="I1113" s="107"/>
      <c r="J1113" s="80"/>
      <c r="K1113" s="81"/>
      <c r="L1113" s="394"/>
      <c r="M1113" s="78"/>
      <c r="N1113" s="78"/>
      <c r="O1113" s="78"/>
      <c r="P1113" s="78"/>
      <c r="Q1113" s="371" t="str">
        <f t="shared" si="67"/>
        <v/>
      </c>
      <c r="R1113" s="102" t="str">
        <f t="shared" si="70"/>
        <v/>
      </c>
      <c r="S1113" s="254" t="str">
        <f t="shared" si="68"/>
        <v/>
      </c>
      <c r="T1113" s="83"/>
      <c r="U1113" s="254" t="str">
        <f t="shared" si="69"/>
        <v/>
      </c>
      <c r="V1113" s="255"/>
      <c r="W1113" s="78"/>
      <c r="X1113" s="78"/>
      <c r="Y1113" s="391"/>
      <c r="Z1113" s="369"/>
      <c r="AA1113" s="90"/>
    </row>
    <row r="1114" spans="4:27" ht="20.100000000000001" customHeight="1" x14ac:dyDescent="0.2">
      <c r="D1114" s="392"/>
      <c r="E1114" s="84"/>
      <c r="F1114" s="393"/>
      <c r="G1114" s="370"/>
      <c r="H1114" s="79"/>
      <c r="I1114" s="107"/>
      <c r="J1114" s="80"/>
      <c r="K1114" s="81"/>
      <c r="L1114" s="394"/>
      <c r="M1114" s="78"/>
      <c r="N1114" s="78"/>
      <c r="O1114" s="78"/>
      <c r="P1114" s="78"/>
      <c r="Q1114" s="371" t="str">
        <f t="shared" si="67"/>
        <v/>
      </c>
      <c r="R1114" s="102" t="str">
        <f t="shared" si="70"/>
        <v/>
      </c>
      <c r="S1114" s="254" t="str">
        <f t="shared" si="68"/>
        <v/>
      </c>
      <c r="T1114" s="83"/>
      <c r="U1114" s="254" t="str">
        <f t="shared" si="69"/>
        <v/>
      </c>
      <c r="V1114" s="255"/>
      <c r="W1114" s="78"/>
      <c r="X1114" s="78"/>
      <c r="Y1114" s="391"/>
      <c r="Z1114" s="369"/>
      <c r="AA1114" s="90"/>
    </row>
    <row r="1115" spans="4:27" ht="20.100000000000001" customHeight="1" x14ac:dyDescent="0.2">
      <c r="D1115" s="392"/>
      <c r="E1115" s="84"/>
      <c r="F1115" s="393"/>
      <c r="G1115" s="370"/>
      <c r="H1115" s="79"/>
      <c r="I1115" s="107"/>
      <c r="J1115" s="80"/>
      <c r="K1115" s="81"/>
      <c r="L1115" s="394"/>
      <c r="M1115" s="78"/>
      <c r="N1115" s="78"/>
      <c r="O1115" s="78"/>
      <c r="P1115" s="78"/>
      <c r="Q1115" s="371" t="str">
        <f t="shared" si="67"/>
        <v/>
      </c>
      <c r="R1115" s="102" t="str">
        <f t="shared" si="70"/>
        <v/>
      </c>
      <c r="S1115" s="254" t="str">
        <f t="shared" si="68"/>
        <v/>
      </c>
      <c r="T1115" s="83"/>
      <c r="U1115" s="254" t="str">
        <f t="shared" si="69"/>
        <v/>
      </c>
      <c r="V1115" s="255"/>
      <c r="W1115" s="78"/>
      <c r="X1115" s="78"/>
      <c r="Y1115" s="391"/>
      <c r="Z1115" s="369"/>
      <c r="AA1115" s="90"/>
    </row>
    <row r="1116" spans="4:27" ht="20.100000000000001" customHeight="1" x14ac:dyDescent="0.2">
      <c r="D1116" s="392"/>
      <c r="E1116" s="84"/>
      <c r="F1116" s="393"/>
      <c r="G1116" s="370"/>
      <c r="H1116" s="79"/>
      <c r="I1116" s="107"/>
      <c r="J1116" s="80"/>
      <c r="K1116" s="81"/>
      <c r="L1116" s="394"/>
      <c r="M1116" s="78"/>
      <c r="N1116" s="78"/>
      <c r="O1116" s="78"/>
      <c r="P1116" s="78"/>
      <c r="Q1116" s="371" t="str">
        <f t="shared" si="67"/>
        <v/>
      </c>
      <c r="R1116" s="102" t="str">
        <f t="shared" si="70"/>
        <v/>
      </c>
      <c r="S1116" s="254" t="str">
        <f t="shared" si="68"/>
        <v/>
      </c>
      <c r="T1116" s="83"/>
      <c r="U1116" s="254" t="str">
        <f t="shared" si="69"/>
        <v/>
      </c>
      <c r="V1116" s="255"/>
      <c r="W1116" s="78"/>
      <c r="X1116" s="78"/>
      <c r="Y1116" s="391"/>
      <c r="Z1116" s="369"/>
      <c r="AA1116" s="90"/>
    </row>
    <row r="1117" spans="4:27" ht="20.100000000000001" customHeight="1" x14ac:dyDescent="0.2">
      <c r="D1117" s="392"/>
      <c r="E1117" s="84"/>
      <c r="F1117" s="393"/>
      <c r="G1117" s="370"/>
      <c r="H1117" s="79"/>
      <c r="I1117" s="107"/>
      <c r="J1117" s="80"/>
      <c r="K1117" s="81"/>
      <c r="L1117" s="394"/>
      <c r="M1117" s="78"/>
      <c r="N1117" s="78"/>
      <c r="O1117" s="78"/>
      <c r="P1117" s="78"/>
      <c r="Q1117" s="371" t="str">
        <f t="shared" si="67"/>
        <v/>
      </c>
      <c r="R1117" s="102" t="str">
        <f t="shared" si="70"/>
        <v/>
      </c>
      <c r="S1117" s="254" t="str">
        <f t="shared" si="68"/>
        <v/>
      </c>
      <c r="T1117" s="83"/>
      <c r="U1117" s="254" t="str">
        <f t="shared" si="69"/>
        <v/>
      </c>
      <c r="V1117" s="255"/>
      <c r="W1117" s="78"/>
      <c r="X1117" s="78"/>
      <c r="Y1117" s="391"/>
      <c r="Z1117" s="369"/>
      <c r="AA1117" s="90"/>
    </row>
    <row r="1118" spans="4:27" ht="20.100000000000001" customHeight="1" x14ac:dyDescent="0.2">
      <c r="D1118" s="392"/>
      <c r="E1118" s="84"/>
      <c r="F1118" s="393"/>
      <c r="G1118" s="370"/>
      <c r="H1118" s="79"/>
      <c r="I1118" s="107"/>
      <c r="J1118" s="80"/>
      <c r="K1118" s="81"/>
      <c r="L1118" s="394"/>
      <c r="M1118" s="78"/>
      <c r="N1118" s="78"/>
      <c r="O1118" s="78"/>
      <c r="P1118" s="78"/>
      <c r="Q1118" s="371" t="str">
        <f t="shared" ref="Q1118:Q1181" si="71">IF(OR(I1118="",I1118="Trailer"),"",IF(I1118&lt;&gt;"Trailer","X"))</f>
        <v/>
      </c>
      <c r="R1118" s="102" t="str">
        <f t="shared" si="70"/>
        <v/>
      </c>
      <c r="S1118" s="254" t="str">
        <f t="shared" ref="S1118:S1181" si="72">IF(AND(M1118 ="NY",Q1118="x"),"Required","")</f>
        <v/>
      </c>
      <c r="T1118" s="83"/>
      <c r="U1118" s="254" t="str">
        <f t="shared" ref="U1118:U1181" si="73">IF(AND(I1118 ="Trailer",Q1118="X"),"remove 'X' for AL","")</f>
        <v/>
      </c>
      <c r="V1118" s="255"/>
      <c r="W1118" s="78"/>
      <c r="X1118" s="78"/>
      <c r="Y1118" s="391"/>
      <c r="Z1118" s="369"/>
      <c r="AA1118" s="90"/>
    </row>
    <row r="1119" spans="4:27" ht="20.100000000000001" customHeight="1" x14ac:dyDescent="0.2">
      <c r="D1119" s="392"/>
      <c r="E1119" s="84"/>
      <c r="F1119" s="393"/>
      <c r="G1119" s="370"/>
      <c r="H1119" s="79"/>
      <c r="I1119" s="107"/>
      <c r="J1119" s="80"/>
      <c r="K1119" s="81"/>
      <c r="L1119" s="394"/>
      <c r="M1119" s="78"/>
      <c r="N1119" s="78"/>
      <c r="O1119" s="78"/>
      <c r="P1119" s="78"/>
      <c r="Q1119" s="371" t="str">
        <f t="shared" si="71"/>
        <v/>
      </c>
      <c r="R1119" s="102" t="str">
        <f t="shared" ref="R1119:R1182" si="74">IF(I1119="","",IF(AND($R$16="X",I1119&lt;&gt;"Equipment",I1119&lt;&gt;"Dealer Plate"),"X",IF(AND($R$18="X",I1119&lt;&gt;"Trailer",I1119&lt;&gt;"Equipment",I1119&lt;&gt;"Dealer Plate"),"X",IF(AND($R$19="X",I1119&lt;&gt;"Trailer",I1119&lt;&gt;"Equipment",I1119&lt;&gt;"Dealer Plate",V1119="Yes"),"X",IF(AND($R$20="X",I1119&lt;&gt;"Equipment",I1119&lt;&gt;"Dealer Plate",F1119&gt;=$U$20),"X",IF(AND($R$21="X",I1119&lt;&gt;"Trailer",I1119&lt;&gt;"Equipment",I1119&lt;&gt;"Dealer Plate",F1119&gt;=$U$21),"X",""))))))</f>
        <v/>
      </c>
      <c r="S1119" s="254" t="str">
        <f t="shared" si="72"/>
        <v/>
      </c>
      <c r="T1119" s="83"/>
      <c r="U1119" s="254" t="str">
        <f t="shared" si="73"/>
        <v/>
      </c>
      <c r="V1119" s="255"/>
      <c r="W1119" s="78"/>
      <c r="X1119" s="78"/>
      <c r="Y1119" s="391"/>
      <c r="Z1119" s="369"/>
      <c r="AA1119" s="90"/>
    </row>
    <row r="1120" spans="4:27" ht="20.100000000000001" customHeight="1" x14ac:dyDescent="0.2">
      <c r="D1120" s="392"/>
      <c r="E1120" s="84"/>
      <c r="F1120" s="393"/>
      <c r="G1120" s="370"/>
      <c r="H1120" s="79"/>
      <c r="I1120" s="107"/>
      <c r="J1120" s="80"/>
      <c r="K1120" s="81"/>
      <c r="L1120" s="394"/>
      <c r="M1120" s="78"/>
      <c r="N1120" s="78"/>
      <c r="O1120" s="78"/>
      <c r="P1120" s="78"/>
      <c r="Q1120" s="371" t="str">
        <f t="shared" si="71"/>
        <v/>
      </c>
      <c r="R1120" s="102" t="str">
        <f t="shared" si="74"/>
        <v/>
      </c>
      <c r="S1120" s="254" t="str">
        <f t="shared" si="72"/>
        <v/>
      </c>
      <c r="T1120" s="83"/>
      <c r="U1120" s="254" t="str">
        <f t="shared" si="73"/>
        <v/>
      </c>
      <c r="V1120" s="255"/>
      <c r="W1120" s="78"/>
      <c r="X1120" s="78"/>
      <c r="Y1120" s="391"/>
      <c r="Z1120" s="369"/>
      <c r="AA1120" s="90"/>
    </row>
    <row r="1121" spans="4:27" ht="20.100000000000001" customHeight="1" x14ac:dyDescent="0.2">
      <c r="D1121" s="392"/>
      <c r="E1121" s="84"/>
      <c r="F1121" s="393"/>
      <c r="G1121" s="370"/>
      <c r="H1121" s="79"/>
      <c r="I1121" s="107"/>
      <c r="J1121" s="80"/>
      <c r="K1121" s="81"/>
      <c r="L1121" s="394"/>
      <c r="M1121" s="78"/>
      <c r="N1121" s="78"/>
      <c r="O1121" s="78"/>
      <c r="P1121" s="78"/>
      <c r="Q1121" s="371" t="str">
        <f t="shared" si="71"/>
        <v/>
      </c>
      <c r="R1121" s="102" t="str">
        <f t="shared" si="74"/>
        <v/>
      </c>
      <c r="S1121" s="254" t="str">
        <f t="shared" si="72"/>
        <v/>
      </c>
      <c r="T1121" s="83"/>
      <c r="U1121" s="254" t="str">
        <f t="shared" si="73"/>
        <v/>
      </c>
      <c r="V1121" s="255"/>
      <c r="W1121" s="78"/>
      <c r="X1121" s="78"/>
      <c r="Y1121" s="391"/>
      <c r="Z1121" s="369"/>
      <c r="AA1121" s="90"/>
    </row>
    <row r="1122" spans="4:27" ht="20.100000000000001" customHeight="1" x14ac:dyDescent="0.2">
      <c r="D1122" s="392"/>
      <c r="E1122" s="84"/>
      <c r="F1122" s="393"/>
      <c r="G1122" s="370"/>
      <c r="H1122" s="79"/>
      <c r="I1122" s="107"/>
      <c r="J1122" s="80"/>
      <c r="K1122" s="81"/>
      <c r="L1122" s="394"/>
      <c r="M1122" s="78"/>
      <c r="N1122" s="78"/>
      <c r="O1122" s="78"/>
      <c r="P1122" s="78"/>
      <c r="Q1122" s="371" t="str">
        <f t="shared" si="71"/>
        <v/>
      </c>
      <c r="R1122" s="102" t="str">
        <f t="shared" si="74"/>
        <v/>
      </c>
      <c r="S1122" s="254" t="str">
        <f t="shared" si="72"/>
        <v/>
      </c>
      <c r="T1122" s="83"/>
      <c r="U1122" s="254" t="str">
        <f t="shared" si="73"/>
        <v/>
      </c>
      <c r="V1122" s="255"/>
      <c r="W1122" s="78"/>
      <c r="X1122" s="78"/>
      <c r="Y1122" s="391"/>
      <c r="Z1122" s="369"/>
      <c r="AA1122" s="90"/>
    </row>
    <row r="1123" spans="4:27" ht="20.100000000000001" customHeight="1" x14ac:dyDescent="0.2">
      <c r="D1123" s="392"/>
      <c r="E1123" s="84"/>
      <c r="F1123" s="393"/>
      <c r="G1123" s="370"/>
      <c r="H1123" s="79"/>
      <c r="I1123" s="107"/>
      <c r="J1123" s="80"/>
      <c r="K1123" s="81"/>
      <c r="L1123" s="394"/>
      <c r="M1123" s="78"/>
      <c r="N1123" s="78"/>
      <c r="O1123" s="78"/>
      <c r="P1123" s="78"/>
      <c r="Q1123" s="371" t="str">
        <f t="shared" si="71"/>
        <v/>
      </c>
      <c r="R1123" s="102" t="str">
        <f t="shared" si="74"/>
        <v/>
      </c>
      <c r="S1123" s="254" t="str">
        <f t="shared" si="72"/>
        <v/>
      </c>
      <c r="T1123" s="83"/>
      <c r="U1123" s="254" t="str">
        <f t="shared" si="73"/>
        <v/>
      </c>
      <c r="V1123" s="255"/>
      <c r="W1123" s="78"/>
      <c r="X1123" s="78"/>
      <c r="Y1123" s="391"/>
      <c r="Z1123" s="369"/>
      <c r="AA1123" s="90"/>
    </row>
    <row r="1124" spans="4:27" ht="20.100000000000001" customHeight="1" x14ac:dyDescent="0.2">
      <c r="D1124" s="392"/>
      <c r="E1124" s="84"/>
      <c r="F1124" s="393"/>
      <c r="G1124" s="370"/>
      <c r="H1124" s="79"/>
      <c r="I1124" s="107"/>
      <c r="J1124" s="80"/>
      <c r="K1124" s="81"/>
      <c r="L1124" s="394"/>
      <c r="M1124" s="78"/>
      <c r="N1124" s="78"/>
      <c r="O1124" s="78"/>
      <c r="P1124" s="78"/>
      <c r="Q1124" s="371" t="str">
        <f t="shared" si="71"/>
        <v/>
      </c>
      <c r="R1124" s="102" t="str">
        <f t="shared" si="74"/>
        <v/>
      </c>
      <c r="S1124" s="254" t="str">
        <f t="shared" si="72"/>
        <v/>
      </c>
      <c r="T1124" s="83"/>
      <c r="U1124" s="254" t="str">
        <f t="shared" si="73"/>
        <v/>
      </c>
      <c r="V1124" s="255"/>
      <c r="W1124" s="78"/>
      <c r="X1124" s="78"/>
      <c r="Y1124" s="391"/>
      <c r="Z1124" s="369"/>
      <c r="AA1124" s="90"/>
    </row>
    <row r="1125" spans="4:27" ht="20.100000000000001" customHeight="1" x14ac:dyDescent="0.2">
      <c r="D1125" s="392"/>
      <c r="E1125" s="84"/>
      <c r="F1125" s="393"/>
      <c r="G1125" s="370"/>
      <c r="H1125" s="79"/>
      <c r="I1125" s="107"/>
      <c r="J1125" s="80"/>
      <c r="K1125" s="81"/>
      <c r="L1125" s="394"/>
      <c r="M1125" s="78"/>
      <c r="N1125" s="78"/>
      <c r="O1125" s="78"/>
      <c r="P1125" s="78"/>
      <c r="Q1125" s="371" t="str">
        <f t="shared" si="71"/>
        <v/>
      </c>
      <c r="R1125" s="102" t="str">
        <f t="shared" si="74"/>
        <v/>
      </c>
      <c r="S1125" s="254" t="str">
        <f t="shared" si="72"/>
        <v/>
      </c>
      <c r="T1125" s="83"/>
      <c r="U1125" s="254" t="str">
        <f t="shared" si="73"/>
        <v/>
      </c>
      <c r="V1125" s="255"/>
      <c r="W1125" s="78"/>
      <c r="X1125" s="78"/>
      <c r="Y1125" s="391"/>
      <c r="Z1125" s="369"/>
      <c r="AA1125" s="90"/>
    </row>
    <row r="1126" spans="4:27" ht="20.100000000000001" customHeight="1" x14ac:dyDescent="0.2">
      <c r="D1126" s="392"/>
      <c r="E1126" s="84"/>
      <c r="F1126" s="393"/>
      <c r="G1126" s="370"/>
      <c r="H1126" s="79"/>
      <c r="I1126" s="107"/>
      <c r="J1126" s="80"/>
      <c r="K1126" s="81"/>
      <c r="L1126" s="394"/>
      <c r="M1126" s="78"/>
      <c r="N1126" s="78"/>
      <c r="O1126" s="78"/>
      <c r="P1126" s="78"/>
      <c r="Q1126" s="371" t="str">
        <f t="shared" si="71"/>
        <v/>
      </c>
      <c r="R1126" s="102" t="str">
        <f t="shared" si="74"/>
        <v/>
      </c>
      <c r="S1126" s="254" t="str">
        <f t="shared" si="72"/>
        <v/>
      </c>
      <c r="T1126" s="83"/>
      <c r="U1126" s="254" t="str">
        <f t="shared" si="73"/>
        <v/>
      </c>
      <c r="V1126" s="255"/>
      <c r="W1126" s="78"/>
      <c r="X1126" s="78"/>
      <c r="Y1126" s="391"/>
      <c r="Z1126" s="369"/>
      <c r="AA1126" s="90"/>
    </row>
    <row r="1127" spans="4:27" ht="20.100000000000001" customHeight="1" x14ac:dyDescent="0.2">
      <c r="D1127" s="392"/>
      <c r="E1127" s="84"/>
      <c r="F1127" s="393"/>
      <c r="G1127" s="370"/>
      <c r="H1127" s="79"/>
      <c r="I1127" s="107"/>
      <c r="J1127" s="80"/>
      <c r="K1127" s="81"/>
      <c r="L1127" s="394"/>
      <c r="M1127" s="78"/>
      <c r="N1127" s="78"/>
      <c r="O1127" s="78"/>
      <c r="P1127" s="78"/>
      <c r="Q1127" s="371" t="str">
        <f t="shared" si="71"/>
        <v/>
      </c>
      <c r="R1127" s="102" t="str">
        <f t="shared" si="74"/>
        <v/>
      </c>
      <c r="S1127" s="254" t="str">
        <f t="shared" si="72"/>
        <v/>
      </c>
      <c r="T1127" s="83"/>
      <c r="U1127" s="254" t="str">
        <f t="shared" si="73"/>
        <v/>
      </c>
      <c r="V1127" s="255"/>
      <c r="W1127" s="78"/>
      <c r="X1127" s="78"/>
      <c r="Y1127" s="391"/>
      <c r="Z1127" s="369"/>
      <c r="AA1127" s="90"/>
    </row>
    <row r="1128" spans="4:27" ht="20.100000000000001" customHeight="1" x14ac:dyDescent="0.2">
      <c r="D1128" s="392"/>
      <c r="E1128" s="84"/>
      <c r="F1128" s="393"/>
      <c r="G1128" s="370"/>
      <c r="H1128" s="79"/>
      <c r="I1128" s="107"/>
      <c r="J1128" s="80"/>
      <c r="K1128" s="81"/>
      <c r="L1128" s="394"/>
      <c r="M1128" s="78"/>
      <c r="N1128" s="78"/>
      <c r="O1128" s="78"/>
      <c r="P1128" s="78"/>
      <c r="Q1128" s="371" t="str">
        <f t="shared" si="71"/>
        <v/>
      </c>
      <c r="R1128" s="102" t="str">
        <f t="shared" si="74"/>
        <v/>
      </c>
      <c r="S1128" s="254" t="str">
        <f t="shared" si="72"/>
        <v/>
      </c>
      <c r="T1128" s="83"/>
      <c r="U1128" s="254" t="str">
        <f t="shared" si="73"/>
        <v/>
      </c>
      <c r="V1128" s="255"/>
      <c r="W1128" s="78"/>
      <c r="X1128" s="78"/>
      <c r="Y1128" s="391"/>
      <c r="Z1128" s="369"/>
      <c r="AA1128" s="90"/>
    </row>
    <row r="1129" spans="4:27" ht="20.100000000000001" customHeight="1" x14ac:dyDescent="0.2">
      <c r="D1129" s="392"/>
      <c r="E1129" s="84"/>
      <c r="F1129" s="393"/>
      <c r="G1129" s="370"/>
      <c r="H1129" s="79"/>
      <c r="I1129" s="107"/>
      <c r="J1129" s="80"/>
      <c r="K1129" s="81"/>
      <c r="L1129" s="394"/>
      <c r="M1129" s="78"/>
      <c r="N1129" s="78"/>
      <c r="O1129" s="78"/>
      <c r="P1129" s="78"/>
      <c r="Q1129" s="371" t="str">
        <f t="shared" si="71"/>
        <v/>
      </c>
      <c r="R1129" s="102" t="str">
        <f t="shared" si="74"/>
        <v/>
      </c>
      <c r="S1129" s="254" t="str">
        <f t="shared" si="72"/>
        <v/>
      </c>
      <c r="T1129" s="83"/>
      <c r="U1129" s="254" t="str">
        <f t="shared" si="73"/>
        <v/>
      </c>
      <c r="V1129" s="255"/>
      <c r="W1129" s="78"/>
      <c r="X1129" s="78"/>
      <c r="Y1129" s="391"/>
      <c r="Z1129" s="369"/>
      <c r="AA1129" s="90"/>
    </row>
    <row r="1130" spans="4:27" ht="20.100000000000001" customHeight="1" x14ac:dyDescent="0.2">
      <c r="D1130" s="392"/>
      <c r="E1130" s="84"/>
      <c r="F1130" s="393"/>
      <c r="G1130" s="370"/>
      <c r="H1130" s="79"/>
      <c r="I1130" s="107"/>
      <c r="J1130" s="80"/>
      <c r="K1130" s="81"/>
      <c r="L1130" s="394"/>
      <c r="M1130" s="78"/>
      <c r="N1130" s="78"/>
      <c r="O1130" s="78"/>
      <c r="P1130" s="78"/>
      <c r="Q1130" s="371" t="str">
        <f t="shared" si="71"/>
        <v/>
      </c>
      <c r="R1130" s="102" t="str">
        <f t="shared" si="74"/>
        <v/>
      </c>
      <c r="S1130" s="254" t="str">
        <f t="shared" si="72"/>
        <v/>
      </c>
      <c r="T1130" s="83"/>
      <c r="U1130" s="254" t="str">
        <f t="shared" si="73"/>
        <v/>
      </c>
      <c r="V1130" s="255"/>
      <c r="W1130" s="78"/>
      <c r="X1130" s="78"/>
      <c r="Y1130" s="391"/>
      <c r="Z1130" s="369"/>
      <c r="AA1130" s="90"/>
    </row>
    <row r="1131" spans="4:27" ht="20.100000000000001" customHeight="1" x14ac:dyDescent="0.2">
      <c r="D1131" s="392"/>
      <c r="E1131" s="84"/>
      <c r="F1131" s="393"/>
      <c r="G1131" s="370"/>
      <c r="H1131" s="79"/>
      <c r="I1131" s="107"/>
      <c r="J1131" s="80"/>
      <c r="K1131" s="81"/>
      <c r="L1131" s="394"/>
      <c r="M1131" s="78"/>
      <c r="N1131" s="78"/>
      <c r="O1131" s="78"/>
      <c r="P1131" s="78"/>
      <c r="Q1131" s="371" t="str">
        <f t="shared" si="71"/>
        <v/>
      </c>
      <c r="R1131" s="102" t="str">
        <f t="shared" si="74"/>
        <v/>
      </c>
      <c r="S1131" s="254" t="str">
        <f t="shared" si="72"/>
        <v/>
      </c>
      <c r="T1131" s="83"/>
      <c r="U1131" s="254" t="str">
        <f t="shared" si="73"/>
        <v/>
      </c>
      <c r="V1131" s="255"/>
      <c r="W1131" s="78"/>
      <c r="X1131" s="78"/>
      <c r="Y1131" s="391"/>
      <c r="Z1131" s="369"/>
      <c r="AA1131" s="90"/>
    </row>
    <row r="1132" spans="4:27" ht="20.100000000000001" customHeight="1" x14ac:dyDescent="0.2">
      <c r="D1132" s="392"/>
      <c r="E1132" s="84"/>
      <c r="F1132" s="393"/>
      <c r="G1132" s="370"/>
      <c r="H1132" s="79"/>
      <c r="I1132" s="107"/>
      <c r="J1132" s="80"/>
      <c r="K1132" s="81"/>
      <c r="L1132" s="394"/>
      <c r="M1132" s="78"/>
      <c r="N1132" s="78"/>
      <c r="O1132" s="78"/>
      <c r="P1132" s="78"/>
      <c r="Q1132" s="371" t="str">
        <f t="shared" si="71"/>
        <v/>
      </c>
      <c r="R1132" s="102" t="str">
        <f t="shared" si="74"/>
        <v/>
      </c>
      <c r="S1132" s="254" t="str">
        <f t="shared" si="72"/>
        <v/>
      </c>
      <c r="T1132" s="83"/>
      <c r="U1132" s="254" t="str">
        <f t="shared" si="73"/>
        <v/>
      </c>
      <c r="V1132" s="255"/>
      <c r="W1132" s="78"/>
      <c r="X1132" s="78"/>
      <c r="Y1132" s="391"/>
      <c r="Z1132" s="369"/>
      <c r="AA1132" s="90"/>
    </row>
    <row r="1133" spans="4:27" ht="20.100000000000001" customHeight="1" x14ac:dyDescent="0.2">
      <c r="D1133" s="392"/>
      <c r="E1133" s="84"/>
      <c r="F1133" s="393"/>
      <c r="G1133" s="370"/>
      <c r="H1133" s="79"/>
      <c r="I1133" s="107"/>
      <c r="J1133" s="80"/>
      <c r="K1133" s="81"/>
      <c r="L1133" s="394"/>
      <c r="M1133" s="78"/>
      <c r="N1133" s="78"/>
      <c r="O1133" s="78"/>
      <c r="P1133" s="78"/>
      <c r="Q1133" s="371" t="str">
        <f t="shared" si="71"/>
        <v/>
      </c>
      <c r="R1133" s="102" t="str">
        <f t="shared" si="74"/>
        <v/>
      </c>
      <c r="S1133" s="254" t="str">
        <f t="shared" si="72"/>
        <v/>
      </c>
      <c r="T1133" s="83"/>
      <c r="U1133" s="254" t="str">
        <f t="shared" si="73"/>
        <v/>
      </c>
      <c r="V1133" s="255"/>
      <c r="W1133" s="78"/>
      <c r="X1133" s="78"/>
      <c r="Y1133" s="391"/>
      <c r="Z1133" s="369"/>
      <c r="AA1133" s="90"/>
    </row>
    <row r="1134" spans="4:27" ht="20.100000000000001" customHeight="1" x14ac:dyDescent="0.2">
      <c r="D1134" s="392"/>
      <c r="E1134" s="84"/>
      <c r="F1134" s="393"/>
      <c r="G1134" s="370"/>
      <c r="H1134" s="79"/>
      <c r="I1134" s="107"/>
      <c r="J1134" s="80"/>
      <c r="K1134" s="81"/>
      <c r="L1134" s="394"/>
      <c r="M1134" s="78"/>
      <c r="N1134" s="78"/>
      <c r="O1134" s="78"/>
      <c r="P1134" s="78"/>
      <c r="Q1134" s="371" t="str">
        <f t="shared" si="71"/>
        <v/>
      </c>
      <c r="R1134" s="102" t="str">
        <f t="shared" si="74"/>
        <v/>
      </c>
      <c r="S1134" s="254" t="str">
        <f t="shared" si="72"/>
        <v/>
      </c>
      <c r="T1134" s="83"/>
      <c r="U1134" s="254" t="str">
        <f t="shared" si="73"/>
        <v/>
      </c>
      <c r="V1134" s="255"/>
      <c r="W1134" s="78"/>
      <c r="X1134" s="78"/>
      <c r="Y1134" s="391"/>
      <c r="Z1134" s="369"/>
      <c r="AA1134" s="90"/>
    </row>
    <row r="1135" spans="4:27" ht="20.100000000000001" customHeight="1" x14ac:dyDescent="0.2">
      <c r="D1135" s="392"/>
      <c r="E1135" s="84"/>
      <c r="F1135" s="393"/>
      <c r="G1135" s="370"/>
      <c r="H1135" s="79"/>
      <c r="I1135" s="107"/>
      <c r="J1135" s="80"/>
      <c r="K1135" s="81"/>
      <c r="L1135" s="394"/>
      <c r="M1135" s="78"/>
      <c r="N1135" s="78"/>
      <c r="O1135" s="78"/>
      <c r="P1135" s="78"/>
      <c r="Q1135" s="371" t="str">
        <f t="shared" si="71"/>
        <v/>
      </c>
      <c r="R1135" s="102" t="str">
        <f t="shared" si="74"/>
        <v/>
      </c>
      <c r="S1135" s="254" t="str">
        <f t="shared" si="72"/>
        <v/>
      </c>
      <c r="T1135" s="83"/>
      <c r="U1135" s="254" t="str">
        <f t="shared" si="73"/>
        <v/>
      </c>
      <c r="V1135" s="255"/>
      <c r="W1135" s="78"/>
      <c r="X1135" s="78"/>
      <c r="Y1135" s="391"/>
      <c r="Z1135" s="369"/>
      <c r="AA1135" s="90"/>
    </row>
    <row r="1136" spans="4:27" ht="20.100000000000001" customHeight="1" x14ac:dyDescent="0.2">
      <c r="D1136" s="392"/>
      <c r="E1136" s="84"/>
      <c r="F1136" s="393"/>
      <c r="G1136" s="370"/>
      <c r="H1136" s="79"/>
      <c r="I1136" s="107"/>
      <c r="J1136" s="80"/>
      <c r="K1136" s="81"/>
      <c r="L1136" s="394"/>
      <c r="M1136" s="78"/>
      <c r="N1136" s="78"/>
      <c r="O1136" s="78"/>
      <c r="P1136" s="78"/>
      <c r="Q1136" s="371" t="str">
        <f t="shared" si="71"/>
        <v/>
      </c>
      <c r="R1136" s="102" t="str">
        <f t="shared" si="74"/>
        <v/>
      </c>
      <c r="S1136" s="254" t="str">
        <f t="shared" si="72"/>
        <v/>
      </c>
      <c r="T1136" s="83"/>
      <c r="U1136" s="254" t="str">
        <f t="shared" si="73"/>
        <v/>
      </c>
      <c r="V1136" s="255"/>
      <c r="W1136" s="78"/>
      <c r="X1136" s="78"/>
      <c r="Y1136" s="391"/>
      <c r="Z1136" s="369"/>
      <c r="AA1136" s="90"/>
    </row>
    <row r="1137" spans="4:27" ht="20.100000000000001" customHeight="1" x14ac:dyDescent="0.2">
      <c r="D1137" s="392"/>
      <c r="E1137" s="84"/>
      <c r="F1137" s="393"/>
      <c r="G1137" s="370"/>
      <c r="H1137" s="79"/>
      <c r="I1137" s="107"/>
      <c r="J1137" s="80"/>
      <c r="K1137" s="81"/>
      <c r="L1137" s="394"/>
      <c r="M1137" s="78"/>
      <c r="N1137" s="78"/>
      <c r="O1137" s="78"/>
      <c r="P1137" s="78"/>
      <c r="Q1137" s="371" t="str">
        <f t="shared" si="71"/>
        <v/>
      </c>
      <c r="R1137" s="102" t="str">
        <f t="shared" si="74"/>
        <v/>
      </c>
      <c r="S1137" s="254" t="str">
        <f t="shared" si="72"/>
        <v/>
      </c>
      <c r="T1137" s="83"/>
      <c r="U1137" s="254" t="str">
        <f t="shared" si="73"/>
        <v/>
      </c>
      <c r="V1137" s="255"/>
      <c r="W1137" s="78"/>
      <c r="X1137" s="78"/>
      <c r="Y1137" s="391"/>
      <c r="Z1137" s="369"/>
      <c r="AA1137" s="90"/>
    </row>
    <row r="1138" spans="4:27" ht="20.100000000000001" customHeight="1" x14ac:dyDescent="0.2">
      <c r="D1138" s="392"/>
      <c r="E1138" s="84"/>
      <c r="F1138" s="393"/>
      <c r="G1138" s="370"/>
      <c r="H1138" s="79"/>
      <c r="I1138" s="107"/>
      <c r="J1138" s="80"/>
      <c r="K1138" s="81"/>
      <c r="L1138" s="394"/>
      <c r="M1138" s="78"/>
      <c r="N1138" s="78"/>
      <c r="O1138" s="78"/>
      <c r="P1138" s="78"/>
      <c r="Q1138" s="371" t="str">
        <f t="shared" si="71"/>
        <v/>
      </c>
      <c r="R1138" s="102" t="str">
        <f t="shared" si="74"/>
        <v/>
      </c>
      <c r="S1138" s="254" t="str">
        <f t="shared" si="72"/>
        <v/>
      </c>
      <c r="T1138" s="83"/>
      <c r="U1138" s="254" t="str">
        <f t="shared" si="73"/>
        <v/>
      </c>
      <c r="V1138" s="255"/>
      <c r="W1138" s="78"/>
      <c r="X1138" s="78"/>
      <c r="Y1138" s="391"/>
      <c r="Z1138" s="369"/>
      <c r="AA1138" s="90"/>
    </row>
    <row r="1139" spans="4:27" ht="20.100000000000001" customHeight="1" x14ac:dyDescent="0.2">
      <c r="D1139" s="392"/>
      <c r="E1139" s="84"/>
      <c r="F1139" s="393"/>
      <c r="G1139" s="370"/>
      <c r="H1139" s="79"/>
      <c r="I1139" s="107"/>
      <c r="J1139" s="80"/>
      <c r="K1139" s="81"/>
      <c r="L1139" s="394"/>
      <c r="M1139" s="78"/>
      <c r="N1139" s="78"/>
      <c r="O1139" s="78"/>
      <c r="P1139" s="78"/>
      <c r="Q1139" s="371" t="str">
        <f t="shared" si="71"/>
        <v/>
      </c>
      <c r="R1139" s="102" t="str">
        <f t="shared" si="74"/>
        <v/>
      </c>
      <c r="S1139" s="254" t="str">
        <f t="shared" si="72"/>
        <v/>
      </c>
      <c r="T1139" s="83"/>
      <c r="U1139" s="254" t="str">
        <f t="shared" si="73"/>
        <v/>
      </c>
      <c r="V1139" s="255"/>
      <c r="W1139" s="78"/>
      <c r="X1139" s="78"/>
      <c r="Y1139" s="391"/>
      <c r="Z1139" s="369"/>
      <c r="AA1139" s="90"/>
    </row>
    <row r="1140" spans="4:27" ht="20.100000000000001" customHeight="1" x14ac:dyDescent="0.2">
      <c r="D1140" s="392"/>
      <c r="E1140" s="84"/>
      <c r="F1140" s="393"/>
      <c r="G1140" s="370"/>
      <c r="H1140" s="79"/>
      <c r="I1140" s="107"/>
      <c r="J1140" s="80"/>
      <c r="K1140" s="81"/>
      <c r="L1140" s="394"/>
      <c r="M1140" s="78"/>
      <c r="N1140" s="78"/>
      <c r="O1140" s="78"/>
      <c r="P1140" s="78"/>
      <c r="Q1140" s="371" t="str">
        <f t="shared" si="71"/>
        <v/>
      </c>
      <c r="R1140" s="102" t="str">
        <f t="shared" si="74"/>
        <v/>
      </c>
      <c r="S1140" s="254" t="str">
        <f t="shared" si="72"/>
        <v/>
      </c>
      <c r="T1140" s="83"/>
      <c r="U1140" s="254" t="str">
        <f t="shared" si="73"/>
        <v/>
      </c>
      <c r="V1140" s="255"/>
      <c r="W1140" s="78"/>
      <c r="X1140" s="78"/>
      <c r="Y1140" s="391"/>
      <c r="Z1140" s="369"/>
      <c r="AA1140" s="90"/>
    </row>
    <row r="1141" spans="4:27" ht="20.100000000000001" customHeight="1" x14ac:dyDescent="0.2">
      <c r="D1141" s="392"/>
      <c r="E1141" s="84"/>
      <c r="F1141" s="393"/>
      <c r="G1141" s="370"/>
      <c r="H1141" s="79"/>
      <c r="I1141" s="107"/>
      <c r="J1141" s="80"/>
      <c r="K1141" s="81"/>
      <c r="L1141" s="394"/>
      <c r="M1141" s="78"/>
      <c r="N1141" s="78"/>
      <c r="O1141" s="78"/>
      <c r="P1141" s="78"/>
      <c r="Q1141" s="371" t="str">
        <f t="shared" si="71"/>
        <v/>
      </c>
      <c r="R1141" s="102" t="str">
        <f t="shared" si="74"/>
        <v/>
      </c>
      <c r="S1141" s="254" t="str">
        <f t="shared" si="72"/>
        <v/>
      </c>
      <c r="T1141" s="83"/>
      <c r="U1141" s="254" t="str">
        <f t="shared" si="73"/>
        <v/>
      </c>
      <c r="V1141" s="255"/>
      <c r="W1141" s="78"/>
      <c r="X1141" s="78"/>
      <c r="Y1141" s="391"/>
      <c r="Z1141" s="369"/>
      <c r="AA1141" s="90"/>
    </row>
    <row r="1142" spans="4:27" ht="20.100000000000001" customHeight="1" x14ac:dyDescent="0.2">
      <c r="D1142" s="392"/>
      <c r="E1142" s="84"/>
      <c r="F1142" s="393"/>
      <c r="G1142" s="370"/>
      <c r="H1142" s="79"/>
      <c r="I1142" s="107"/>
      <c r="J1142" s="80"/>
      <c r="K1142" s="81"/>
      <c r="L1142" s="394"/>
      <c r="M1142" s="78"/>
      <c r="N1142" s="78"/>
      <c r="O1142" s="78"/>
      <c r="P1142" s="78"/>
      <c r="Q1142" s="371" t="str">
        <f t="shared" si="71"/>
        <v/>
      </c>
      <c r="R1142" s="102" t="str">
        <f t="shared" si="74"/>
        <v/>
      </c>
      <c r="S1142" s="254" t="str">
        <f t="shared" si="72"/>
        <v/>
      </c>
      <c r="T1142" s="83"/>
      <c r="U1142" s="254" t="str">
        <f t="shared" si="73"/>
        <v/>
      </c>
      <c r="V1142" s="255"/>
      <c r="W1142" s="78"/>
      <c r="X1142" s="78"/>
      <c r="Y1142" s="391"/>
      <c r="Z1142" s="369"/>
      <c r="AA1142" s="90"/>
    </row>
    <row r="1143" spans="4:27" ht="20.100000000000001" customHeight="1" x14ac:dyDescent="0.2">
      <c r="D1143" s="392"/>
      <c r="E1143" s="84"/>
      <c r="F1143" s="393"/>
      <c r="G1143" s="370"/>
      <c r="H1143" s="79"/>
      <c r="I1143" s="107"/>
      <c r="J1143" s="80"/>
      <c r="K1143" s="81"/>
      <c r="L1143" s="394"/>
      <c r="M1143" s="78"/>
      <c r="N1143" s="78"/>
      <c r="O1143" s="78"/>
      <c r="P1143" s="78"/>
      <c r="Q1143" s="371" t="str">
        <f t="shared" si="71"/>
        <v/>
      </c>
      <c r="R1143" s="102" t="str">
        <f t="shared" si="74"/>
        <v/>
      </c>
      <c r="S1143" s="254" t="str">
        <f t="shared" si="72"/>
        <v/>
      </c>
      <c r="T1143" s="83"/>
      <c r="U1143" s="254" t="str">
        <f t="shared" si="73"/>
        <v/>
      </c>
      <c r="V1143" s="255"/>
      <c r="W1143" s="78"/>
      <c r="X1143" s="78"/>
      <c r="Y1143" s="391"/>
      <c r="Z1143" s="369"/>
      <c r="AA1143" s="90"/>
    </row>
    <row r="1144" spans="4:27" ht="20.100000000000001" customHeight="1" x14ac:dyDescent="0.2">
      <c r="D1144" s="392"/>
      <c r="E1144" s="84"/>
      <c r="F1144" s="393"/>
      <c r="G1144" s="370"/>
      <c r="H1144" s="79"/>
      <c r="I1144" s="107"/>
      <c r="J1144" s="80"/>
      <c r="K1144" s="81"/>
      <c r="L1144" s="394"/>
      <c r="M1144" s="78"/>
      <c r="N1144" s="78"/>
      <c r="O1144" s="78"/>
      <c r="P1144" s="78"/>
      <c r="Q1144" s="371" t="str">
        <f t="shared" si="71"/>
        <v/>
      </c>
      <c r="R1144" s="102" t="str">
        <f t="shared" si="74"/>
        <v/>
      </c>
      <c r="S1144" s="254" t="str">
        <f t="shared" si="72"/>
        <v/>
      </c>
      <c r="T1144" s="83"/>
      <c r="U1144" s="254" t="str">
        <f t="shared" si="73"/>
        <v/>
      </c>
      <c r="V1144" s="255"/>
      <c r="W1144" s="78"/>
      <c r="X1144" s="78"/>
      <c r="Y1144" s="391"/>
      <c r="Z1144" s="369"/>
      <c r="AA1144" s="90"/>
    </row>
    <row r="1145" spans="4:27" ht="20.100000000000001" customHeight="1" x14ac:dyDescent="0.2">
      <c r="D1145" s="392"/>
      <c r="E1145" s="84"/>
      <c r="F1145" s="393"/>
      <c r="G1145" s="370"/>
      <c r="H1145" s="79"/>
      <c r="I1145" s="107"/>
      <c r="J1145" s="80"/>
      <c r="K1145" s="81"/>
      <c r="L1145" s="394"/>
      <c r="M1145" s="78"/>
      <c r="N1145" s="78"/>
      <c r="O1145" s="78"/>
      <c r="P1145" s="78"/>
      <c r="Q1145" s="371" t="str">
        <f t="shared" si="71"/>
        <v/>
      </c>
      <c r="R1145" s="102" t="str">
        <f t="shared" si="74"/>
        <v/>
      </c>
      <c r="S1145" s="254" t="str">
        <f t="shared" si="72"/>
        <v/>
      </c>
      <c r="T1145" s="83"/>
      <c r="U1145" s="254" t="str">
        <f t="shared" si="73"/>
        <v/>
      </c>
      <c r="V1145" s="255"/>
      <c r="W1145" s="78"/>
      <c r="X1145" s="78"/>
      <c r="Y1145" s="391"/>
      <c r="Z1145" s="369"/>
      <c r="AA1145" s="90"/>
    </row>
    <row r="1146" spans="4:27" ht="20.100000000000001" customHeight="1" x14ac:dyDescent="0.2">
      <c r="D1146" s="392"/>
      <c r="E1146" s="84"/>
      <c r="F1146" s="393"/>
      <c r="G1146" s="370"/>
      <c r="H1146" s="79"/>
      <c r="I1146" s="107"/>
      <c r="J1146" s="80"/>
      <c r="K1146" s="81"/>
      <c r="L1146" s="394"/>
      <c r="M1146" s="78"/>
      <c r="N1146" s="78"/>
      <c r="O1146" s="78"/>
      <c r="P1146" s="78"/>
      <c r="Q1146" s="371" t="str">
        <f t="shared" si="71"/>
        <v/>
      </c>
      <c r="R1146" s="102" t="str">
        <f t="shared" si="74"/>
        <v/>
      </c>
      <c r="S1146" s="254" t="str">
        <f t="shared" si="72"/>
        <v/>
      </c>
      <c r="T1146" s="83"/>
      <c r="U1146" s="254" t="str">
        <f t="shared" si="73"/>
        <v/>
      </c>
      <c r="V1146" s="255"/>
      <c r="W1146" s="78"/>
      <c r="X1146" s="78"/>
      <c r="Y1146" s="391"/>
      <c r="Z1146" s="369"/>
      <c r="AA1146" s="90"/>
    </row>
    <row r="1147" spans="4:27" ht="20.100000000000001" customHeight="1" x14ac:dyDescent="0.2">
      <c r="D1147" s="392"/>
      <c r="E1147" s="84"/>
      <c r="F1147" s="393"/>
      <c r="G1147" s="370"/>
      <c r="H1147" s="79"/>
      <c r="I1147" s="107"/>
      <c r="J1147" s="80"/>
      <c r="K1147" s="81"/>
      <c r="L1147" s="394"/>
      <c r="M1147" s="78"/>
      <c r="N1147" s="78"/>
      <c r="O1147" s="78"/>
      <c r="P1147" s="78"/>
      <c r="Q1147" s="371" t="str">
        <f t="shared" si="71"/>
        <v/>
      </c>
      <c r="R1147" s="102" t="str">
        <f t="shared" si="74"/>
        <v/>
      </c>
      <c r="S1147" s="254" t="str">
        <f t="shared" si="72"/>
        <v/>
      </c>
      <c r="T1147" s="83"/>
      <c r="U1147" s="254" t="str">
        <f t="shared" si="73"/>
        <v/>
      </c>
      <c r="V1147" s="255"/>
      <c r="W1147" s="78"/>
      <c r="X1147" s="78"/>
      <c r="Y1147" s="391"/>
      <c r="Z1147" s="369"/>
      <c r="AA1147" s="90"/>
    </row>
    <row r="1148" spans="4:27" ht="20.100000000000001" customHeight="1" x14ac:dyDescent="0.2">
      <c r="D1148" s="392"/>
      <c r="E1148" s="84"/>
      <c r="F1148" s="393"/>
      <c r="G1148" s="370"/>
      <c r="H1148" s="79"/>
      <c r="I1148" s="107"/>
      <c r="J1148" s="80"/>
      <c r="K1148" s="81"/>
      <c r="L1148" s="394"/>
      <c r="M1148" s="78"/>
      <c r="N1148" s="78"/>
      <c r="O1148" s="78"/>
      <c r="P1148" s="78"/>
      <c r="Q1148" s="371" t="str">
        <f t="shared" si="71"/>
        <v/>
      </c>
      <c r="R1148" s="102" t="str">
        <f t="shared" si="74"/>
        <v/>
      </c>
      <c r="S1148" s="254" t="str">
        <f t="shared" si="72"/>
        <v/>
      </c>
      <c r="T1148" s="83"/>
      <c r="U1148" s="254" t="str">
        <f t="shared" si="73"/>
        <v/>
      </c>
      <c r="V1148" s="255"/>
      <c r="W1148" s="78"/>
      <c r="X1148" s="78"/>
      <c r="Y1148" s="391"/>
      <c r="Z1148" s="369"/>
      <c r="AA1148" s="90"/>
    </row>
    <row r="1149" spans="4:27" ht="20.100000000000001" customHeight="1" x14ac:dyDescent="0.2">
      <c r="D1149" s="392"/>
      <c r="E1149" s="84"/>
      <c r="F1149" s="393"/>
      <c r="G1149" s="370"/>
      <c r="H1149" s="79"/>
      <c r="I1149" s="107"/>
      <c r="J1149" s="80"/>
      <c r="K1149" s="81"/>
      <c r="L1149" s="394"/>
      <c r="M1149" s="78"/>
      <c r="N1149" s="78"/>
      <c r="O1149" s="78"/>
      <c r="P1149" s="78"/>
      <c r="Q1149" s="371" t="str">
        <f t="shared" si="71"/>
        <v/>
      </c>
      <c r="R1149" s="102" t="str">
        <f t="shared" si="74"/>
        <v/>
      </c>
      <c r="S1149" s="254" t="str">
        <f t="shared" si="72"/>
        <v/>
      </c>
      <c r="T1149" s="83"/>
      <c r="U1149" s="254" t="str">
        <f t="shared" si="73"/>
        <v/>
      </c>
      <c r="V1149" s="255"/>
      <c r="W1149" s="78"/>
      <c r="X1149" s="78"/>
      <c r="Y1149" s="391"/>
      <c r="Z1149" s="369"/>
      <c r="AA1149" s="90"/>
    </row>
    <row r="1150" spans="4:27" ht="20.100000000000001" customHeight="1" x14ac:dyDescent="0.2">
      <c r="D1150" s="392"/>
      <c r="E1150" s="84"/>
      <c r="F1150" s="393"/>
      <c r="G1150" s="370"/>
      <c r="H1150" s="79"/>
      <c r="I1150" s="107"/>
      <c r="J1150" s="80"/>
      <c r="K1150" s="81"/>
      <c r="L1150" s="394"/>
      <c r="M1150" s="78"/>
      <c r="N1150" s="78"/>
      <c r="O1150" s="78"/>
      <c r="P1150" s="78"/>
      <c r="Q1150" s="371" t="str">
        <f t="shared" si="71"/>
        <v/>
      </c>
      <c r="R1150" s="102" t="str">
        <f t="shared" si="74"/>
        <v/>
      </c>
      <c r="S1150" s="254" t="str">
        <f t="shared" si="72"/>
        <v/>
      </c>
      <c r="T1150" s="83"/>
      <c r="U1150" s="254" t="str">
        <f t="shared" si="73"/>
        <v/>
      </c>
      <c r="V1150" s="255"/>
      <c r="W1150" s="78"/>
      <c r="X1150" s="78"/>
      <c r="Y1150" s="391"/>
      <c r="Z1150" s="369"/>
      <c r="AA1150" s="90"/>
    </row>
    <row r="1151" spans="4:27" ht="20.100000000000001" customHeight="1" x14ac:dyDescent="0.2">
      <c r="D1151" s="392"/>
      <c r="E1151" s="84"/>
      <c r="F1151" s="393"/>
      <c r="G1151" s="370"/>
      <c r="H1151" s="79"/>
      <c r="I1151" s="107"/>
      <c r="J1151" s="80"/>
      <c r="K1151" s="81"/>
      <c r="L1151" s="394"/>
      <c r="M1151" s="78"/>
      <c r="N1151" s="78"/>
      <c r="O1151" s="78"/>
      <c r="P1151" s="78"/>
      <c r="Q1151" s="371" t="str">
        <f t="shared" si="71"/>
        <v/>
      </c>
      <c r="R1151" s="102" t="str">
        <f t="shared" si="74"/>
        <v/>
      </c>
      <c r="S1151" s="254" t="str">
        <f t="shared" si="72"/>
        <v/>
      </c>
      <c r="T1151" s="83"/>
      <c r="U1151" s="254" t="str">
        <f t="shared" si="73"/>
        <v/>
      </c>
      <c r="V1151" s="255"/>
      <c r="W1151" s="78"/>
      <c r="X1151" s="78"/>
      <c r="Y1151" s="391"/>
      <c r="Z1151" s="369"/>
      <c r="AA1151" s="90"/>
    </row>
    <row r="1152" spans="4:27" ht="20.100000000000001" customHeight="1" x14ac:dyDescent="0.2">
      <c r="D1152" s="392"/>
      <c r="E1152" s="84"/>
      <c r="F1152" s="393"/>
      <c r="G1152" s="370"/>
      <c r="H1152" s="79"/>
      <c r="I1152" s="107"/>
      <c r="J1152" s="80"/>
      <c r="K1152" s="81"/>
      <c r="L1152" s="394"/>
      <c r="M1152" s="78"/>
      <c r="N1152" s="78"/>
      <c r="O1152" s="78"/>
      <c r="P1152" s="78"/>
      <c r="Q1152" s="371" t="str">
        <f t="shared" si="71"/>
        <v/>
      </c>
      <c r="R1152" s="102" t="str">
        <f t="shared" si="74"/>
        <v/>
      </c>
      <c r="S1152" s="254" t="str">
        <f t="shared" si="72"/>
        <v/>
      </c>
      <c r="T1152" s="83"/>
      <c r="U1152" s="254" t="str">
        <f t="shared" si="73"/>
        <v/>
      </c>
      <c r="V1152" s="255"/>
      <c r="W1152" s="78"/>
      <c r="X1152" s="78"/>
      <c r="Y1152" s="391"/>
      <c r="Z1152" s="369"/>
      <c r="AA1152" s="90"/>
    </row>
    <row r="1153" spans="4:27" ht="20.100000000000001" customHeight="1" x14ac:dyDescent="0.2">
      <c r="D1153" s="392"/>
      <c r="E1153" s="84"/>
      <c r="F1153" s="393"/>
      <c r="G1153" s="370"/>
      <c r="H1153" s="79"/>
      <c r="I1153" s="107"/>
      <c r="J1153" s="80"/>
      <c r="K1153" s="81"/>
      <c r="L1153" s="394"/>
      <c r="M1153" s="78"/>
      <c r="N1153" s="78"/>
      <c r="O1153" s="78"/>
      <c r="P1153" s="78"/>
      <c r="Q1153" s="371" t="str">
        <f t="shared" si="71"/>
        <v/>
      </c>
      <c r="R1153" s="102" t="str">
        <f t="shared" si="74"/>
        <v/>
      </c>
      <c r="S1153" s="254" t="str">
        <f t="shared" si="72"/>
        <v/>
      </c>
      <c r="T1153" s="83"/>
      <c r="U1153" s="254" t="str">
        <f t="shared" si="73"/>
        <v/>
      </c>
      <c r="V1153" s="255"/>
      <c r="W1153" s="78"/>
      <c r="X1153" s="78"/>
      <c r="Y1153" s="391"/>
      <c r="Z1153" s="369"/>
      <c r="AA1153" s="90"/>
    </row>
    <row r="1154" spans="4:27" ht="20.100000000000001" customHeight="1" x14ac:dyDescent="0.2">
      <c r="D1154" s="392"/>
      <c r="E1154" s="84"/>
      <c r="F1154" s="393"/>
      <c r="G1154" s="370"/>
      <c r="H1154" s="79"/>
      <c r="I1154" s="107"/>
      <c r="J1154" s="80"/>
      <c r="K1154" s="81"/>
      <c r="L1154" s="394"/>
      <c r="M1154" s="78"/>
      <c r="N1154" s="78"/>
      <c r="O1154" s="78"/>
      <c r="P1154" s="78"/>
      <c r="Q1154" s="371" t="str">
        <f t="shared" si="71"/>
        <v/>
      </c>
      <c r="R1154" s="102" t="str">
        <f t="shared" si="74"/>
        <v/>
      </c>
      <c r="S1154" s="254" t="str">
        <f t="shared" si="72"/>
        <v/>
      </c>
      <c r="T1154" s="83"/>
      <c r="U1154" s="254" t="str">
        <f t="shared" si="73"/>
        <v/>
      </c>
      <c r="V1154" s="255"/>
      <c r="W1154" s="78"/>
      <c r="X1154" s="78"/>
      <c r="Y1154" s="391"/>
      <c r="Z1154" s="369"/>
      <c r="AA1154" s="90"/>
    </row>
    <row r="1155" spans="4:27" ht="20.100000000000001" customHeight="1" x14ac:dyDescent="0.2">
      <c r="D1155" s="392"/>
      <c r="E1155" s="84"/>
      <c r="F1155" s="393"/>
      <c r="G1155" s="370"/>
      <c r="H1155" s="79"/>
      <c r="I1155" s="107"/>
      <c r="J1155" s="80"/>
      <c r="K1155" s="81"/>
      <c r="L1155" s="394"/>
      <c r="M1155" s="78"/>
      <c r="N1155" s="78"/>
      <c r="O1155" s="78"/>
      <c r="P1155" s="78"/>
      <c r="Q1155" s="371" t="str">
        <f t="shared" si="71"/>
        <v/>
      </c>
      <c r="R1155" s="102" t="str">
        <f t="shared" si="74"/>
        <v/>
      </c>
      <c r="S1155" s="254" t="str">
        <f t="shared" si="72"/>
        <v/>
      </c>
      <c r="T1155" s="83"/>
      <c r="U1155" s="254" t="str">
        <f t="shared" si="73"/>
        <v/>
      </c>
      <c r="V1155" s="255"/>
      <c r="W1155" s="78"/>
      <c r="X1155" s="78"/>
      <c r="Y1155" s="391"/>
      <c r="Z1155" s="369"/>
      <c r="AA1155" s="90"/>
    </row>
    <row r="1156" spans="4:27" ht="20.100000000000001" customHeight="1" x14ac:dyDescent="0.2">
      <c r="D1156" s="392"/>
      <c r="E1156" s="84"/>
      <c r="F1156" s="393"/>
      <c r="G1156" s="370"/>
      <c r="H1156" s="79"/>
      <c r="I1156" s="107"/>
      <c r="J1156" s="80"/>
      <c r="K1156" s="81"/>
      <c r="L1156" s="394"/>
      <c r="M1156" s="78"/>
      <c r="N1156" s="78"/>
      <c r="O1156" s="78"/>
      <c r="P1156" s="78"/>
      <c r="Q1156" s="371" t="str">
        <f t="shared" si="71"/>
        <v/>
      </c>
      <c r="R1156" s="102" t="str">
        <f t="shared" si="74"/>
        <v/>
      </c>
      <c r="S1156" s="254" t="str">
        <f t="shared" si="72"/>
        <v/>
      </c>
      <c r="T1156" s="83"/>
      <c r="U1156" s="254" t="str">
        <f t="shared" si="73"/>
        <v/>
      </c>
      <c r="V1156" s="255"/>
      <c r="W1156" s="78"/>
      <c r="X1156" s="78"/>
      <c r="Y1156" s="391"/>
      <c r="Z1156" s="369"/>
      <c r="AA1156" s="90"/>
    </row>
    <row r="1157" spans="4:27" ht="20.100000000000001" customHeight="1" x14ac:dyDescent="0.2">
      <c r="D1157" s="392"/>
      <c r="E1157" s="84"/>
      <c r="F1157" s="393"/>
      <c r="G1157" s="370"/>
      <c r="H1157" s="79"/>
      <c r="I1157" s="107"/>
      <c r="J1157" s="80"/>
      <c r="K1157" s="81"/>
      <c r="L1157" s="394"/>
      <c r="M1157" s="78"/>
      <c r="N1157" s="78"/>
      <c r="O1157" s="78"/>
      <c r="P1157" s="78"/>
      <c r="Q1157" s="371" t="str">
        <f t="shared" si="71"/>
        <v/>
      </c>
      <c r="R1157" s="102" t="str">
        <f t="shared" si="74"/>
        <v/>
      </c>
      <c r="S1157" s="254" t="str">
        <f t="shared" si="72"/>
        <v/>
      </c>
      <c r="T1157" s="83"/>
      <c r="U1157" s="254" t="str">
        <f t="shared" si="73"/>
        <v/>
      </c>
      <c r="V1157" s="255"/>
      <c r="W1157" s="78"/>
      <c r="X1157" s="78"/>
      <c r="Y1157" s="391"/>
      <c r="Z1157" s="369"/>
      <c r="AA1157" s="90"/>
    </row>
    <row r="1158" spans="4:27" ht="20.100000000000001" customHeight="1" x14ac:dyDescent="0.2">
      <c r="D1158" s="392"/>
      <c r="E1158" s="84"/>
      <c r="F1158" s="393"/>
      <c r="G1158" s="370"/>
      <c r="H1158" s="79"/>
      <c r="I1158" s="107"/>
      <c r="J1158" s="80"/>
      <c r="K1158" s="81"/>
      <c r="L1158" s="394"/>
      <c r="M1158" s="78"/>
      <c r="N1158" s="78"/>
      <c r="O1158" s="78"/>
      <c r="P1158" s="78"/>
      <c r="Q1158" s="371" t="str">
        <f t="shared" si="71"/>
        <v/>
      </c>
      <c r="R1158" s="102" t="str">
        <f t="shared" si="74"/>
        <v/>
      </c>
      <c r="S1158" s="254" t="str">
        <f t="shared" si="72"/>
        <v/>
      </c>
      <c r="T1158" s="83"/>
      <c r="U1158" s="254" t="str">
        <f t="shared" si="73"/>
        <v/>
      </c>
      <c r="V1158" s="255"/>
      <c r="W1158" s="78"/>
      <c r="X1158" s="78"/>
      <c r="Y1158" s="391"/>
      <c r="Z1158" s="369"/>
      <c r="AA1158" s="90"/>
    </row>
    <row r="1159" spans="4:27" ht="20.100000000000001" customHeight="1" x14ac:dyDescent="0.2">
      <c r="D1159" s="392"/>
      <c r="E1159" s="84"/>
      <c r="F1159" s="393"/>
      <c r="G1159" s="370"/>
      <c r="H1159" s="79"/>
      <c r="I1159" s="107"/>
      <c r="J1159" s="80"/>
      <c r="K1159" s="81"/>
      <c r="L1159" s="394"/>
      <c r="M1159" s="78"/>
      <c r="N1159" s="78"/>
      <c r="O1159" s="78"/>
      <c r="P1159" s="78"/>
      <c r="Q1159" s="371" t="str">
        <f t="shared" si="71"/>
        <v/>
      </c>
      <c r="R1159" s="102" t="str">
        <f t="shared" si="74"/>
        <v/>
      </c>
      <c r="S1159" s="254" t="str">
        <f t="shared" si="72"/>
        <v/>
      </c>
      <c r="T1159" s="83"/>
      <c r="U1159" s="254" t="str">
        <f t="shared" si="73"/>
        <v/>
      </c>
      <c r="V1159" s="255"/>
      <c r="W1159" s="78"/>
      <c r="X1159" s="78"/>
      <c r="Y1159" s="391"/>
      <c r="Z1159" s="369"/>
      <c r="AA1159" s="90"/>
    </row>
    <row r="1160" spans="4:27" ht="20.100000000000001" customHeight="1" x14ac:dyDescent="0.2">
      <c r="D1160" s="392"/>
      <c r="E1160" s="84"/>
      <c r="F1160" s="393"/>
      <c r="G1160" s="370"/>
      <c r="H1160" s="79"/>
      <c r="I1160" s="107"/>
      <c r="J1160" s="80"/>
      <c r="K1160" s="81"/>
      <c r="L1160" s="394"/>
      <c r="M1160" s="78"/>
      <c r="N1160" s="78"/>
      <c r="O1160" s="78"/>
      <c r="P1160" s="78"/>
      <c r="Q1160" s="371" t="str">
        <f t="shared" si="71"/>
        <v/>
      </c>
      <c r="R1160" s="102" t="str">
        <f t="shared" si="74"/>
        <v/>
      </c>
      <c r="S1160" s="254" t="str">
        <f t="shared" si="72"/>
        <v/>
      </c>
      <c r="T1160" s="83"/>
      <c r="U1160" s="254" t="str">
        <f t="shared" si="73"/>
        <v/>
      </c>
      <c r="V1160" s="255"/>
      <c r="W1160" s="78"/>
      <c r="X1160" s="78"/>
      <c r="Y1160" s="391"/>
      <c r="Z1160" s="369"/>
      <c r="AA1160" s="90"/>
    </row>
    <row r="1161" spans="4:27" ht="20.100000000000001" customHeight="1" x14ac:dyDescent="0.2">
      <c r="D1161" s="392"/>
      <c r="E1161" s="84"/>
      <c r="F1161" s="393"/>
      <c r="G1161" s="370"/>
      <c r="H1161" s="79"/>
      <c r="I1161" s="107"/>
      <c r="J1161" s="80"/>
      <c r="K1161" s="81"/>
      <c r="L1161" s="394"/>
      <c r="M1161" s="78"/>
      <c r="N1161" s="78"/>
      <c r="O1161" s="78"/>
      <c r="P1161" s="78"/>
      <c r="Q1161" s="371" t="str">
        <f t="shared" si="71"/>
        <v/>
      </c>
      <c r="R1161" s="102" t="str">
        <f t="shared" si="74"/>
        <v/>
      </c>
      <c r="S1161" s="254" t="str">
        <f t="shared" si="72"/>
        <v/>
      </c>
      <c r="T1161" s="83"/>
      <c r="U1161" s="254" t="str">
        <f t="shared" si="73"/>
        <v/>
      </c>
      <c r="V1161" s="255"/>
      <c r="W1161" s="78"/>
      <c r="X1161" s="78"/>
      <c r="Y1161" s="391"/>
      <c r="Z1161" s="369"/>
      <c r="AA1161" s="90"/>
    </row>
    <row r="1162" spans="4:27" ht="20.100000000000001" customHeight="1" x14ac:dyDescent="0.2">
      <c r="D1162" s="392"/>
      <c r="E1162" s="84"/>
      <c r="F1162" s="393"/>
      <c r="G1162" s="370"/>
      <c r="H1162" s="79"/>
      <c r="I1162" s="107"/>
      <c r="J1162" s="80"/>
      <c r="K1162" s="81"/>
      <c r="L1162" s="394"/>
      <c r="M1162" s="78"/>
      <c r="N1162" s="78"/>
      <c r="O1162" s="78"/>
      <c r="P1162" s="78"/>
      <c r="Q1162" s="371" t="str">
        <f t="shared" si="71"/>
        <v/>
      </c>
      <c r="R1162" s="102" t="str">
        <f t="shared" si="74"/>
        <v/>
      </c>
      <c r="S1162" s="254" t="str">
        <f t="shared" si="72"/>
        <v/>
      </c>
      <c r="T1162" s="83"/>
      <c r="U1162" s="254" t="str">
        <f t="shared" si="73"/>
        <v/>
      </c>
      <c r="V1162" s="255"/>
      <c r="W1162" s="78"/>
      <c r="X1162" s="78"/>
      <c r="Y1162" s="391"/>
      <c r="Z1162" s="369"/>
      <c r="AA1162" s="90"/>
    </row>
    <row r="1163" spans="4:27" ht="20.100000000000001" customHeight="1" x14ac:dyDescent="0.2">
      <c r="D1163" s="392"/>
      <c r="E1163" s="84"/>
      <c r="F1163" s="393"/>
      <c r="G1163" s="370"/>
      <c r="H1163" s="79"/>
      <c r="I1163" s="107"/>
      <c r="J1163" s="80"/>
      <c r="K1163" s="81"/>
      <c r="L1163" s="394"/>
      <c r="M1163" s="78"/>
      <c r="N1163" s="78"/>
      <c r="O1163" s="78"/>
      <c r="P1163" s="78"/>
      <c r="Q1163" s="371" t="str">
        <f t="shared" si="71"/>
        <v/>
      </c>
      <c r="R1163" s="102" t="str">
        <f t="shared" si="74"/>
        <v/>
      </c>
      <c r="S1163" s="254" t="str">
        <f t="shared" si="72"/>
        <v/>
      </c>
      <c r="T1163" s="83"/>
      <c r="U1163" s="254" t="str">
        <f t="shared" si="73"/>
        <v/>
      </c>
      <c r="V1163" s="255"/>
      <c r="W1163" s="78"/>
      <c r="X1163" s="78"/>
      <c r="Y1163" s="391"/>
      <c r="Z1163" s="369"/>
      <c r="AA1163" s="90"/>
    </row>
    <row r="1164" spans="4:27" ht="20.100000000000001" customHeight="1" x14ac:dyDescent="0.2">
      <c r="D1164" s="392"/>
      <c r="E1164" s="84"/>
      <c r="F1164" s="393"/>
      <c r="G1164" s="370"/>
      <c r="H1164" s="79"/>
      <c r="I1164" s="107"/>
      <c r="J1164" s="80"/>
      <c r="K1164" s="81"/>
      <c r="L1164" s="394"/>
      <c r="M1164" s="78"/>
      <c r="N1164" s="78"/>
      <c r="O1164" s="78"/>
      <c r="P1164" s="78"/>
      <c r="Q1164" s="371" t="str">
        <f t="shared" si="71"/>
        <v/>
      </c>
      <c r="R1164" s="102" t="str">
        <f t="shared" si="74"/>
        <v/>
      </c>
      <c r="S1164" s="254" t="str">
        <f t="shared" si="72"/>
        <v/>
      </c>
      <c r="T1164" s="83"/>
      <c r="U1164" s="254" t="str">
        <f t="shared" si="73"/>
        <v/>
      </c>
      <c r="V1164" s="255"/>
      <c r="W1164" s="78"/>
      <c r="X1164" s="78"/>
      <c r="Y1164" s="391"/>
      <c r="Z1164" s="369"/>
      <c r="AA1164" s="90"/>
    </row>
    <row r="1165" spans="4:27" ht="20.100000000000001" customHeight="1" x14ac:dyDescent="0.2">
      <c r="D1165" s="392"/>
      <c r="E1165" s="84"/>
      <c r="F1165" s="393"/>
      <c r="G1165" s="370"/>
      <c r="H1165" s="79"/>
      <c r="I1165" s="107"/>
      <c r="J1165" s="80"/>
      <c r="K1165" s="81"/>
      <c r="L1165" s="394"/>
      <c r="M1165" s="78"/>
      <c r="N1165" s="78"/>
      <c r="O1165" s="78"/>
      <c r="P1165" s="78"/>
      <c r="Q1165" s="371" t="str">
        <f t="shared" si="71"/>
        <v/>
      </c>
      <c r="R1165" s="102" t="str">
        <f t="shared" si="74"/>
        <v/>
      </c>
      <c r="S1165" s="254" t="str">
        <f t="shared" si="72"/>
        <v/>
      </c>
      <c r="T1165" s="83"/>
      <c r="U1165" s="254" t="str">
        <f t="shared" si="73"/>
        <v/>
      </c>
      <c r="V1165" s="255"/>
      <c r="W1165" s="78"/>
      <c r="X1165" s="78"/>
      <c r="Y1165" s="391"/>
      <c r="Z1165" s="369"/>
      <c r="AA1165" s="90"/>
    </row>
    <row r="1166" spans="4:27" ht="20.100000000000001" customHeight="1" x14ac:dyDescent="0.2">
      <c r="D1166" s="392"/>
      <c r="E1166" s="84"/>
      <c r="F1166" s="393"/>
      <c r="G1166" s="370"/>
      <c r="H1166" s="79"/>
      <c r="I1166" s="107"/>
      <c r="J1166" s="80"/>
      <c r="K1166" s="81"/>
      <c r="L1166" s="394"/>
      <c r="M1166" s="78"/>
      <c r="N1166" s="78"/>
      <c r="O1166" s="78"/>
      <c r="P1166" s="78"/>
      <c r="Q1166" s="371" t="str">
        <f t="shared" si="71"/>
        <v/>
      </c>
      <c r="R1166" s="102" t="str">
        <f t="shared" si="74"/>
        <v/>
      </c>
      <c r="S1166" s="254" t="str">
        <f t="shared" si="72"/>
        <v/>
      </c>
      <c r="T1166" s="83"/>
      <c r="U1166" s="254" t="str">
        <f t="shared" si="73"/>
        <v/>
      </c>
      <c r="V1166" s="255"/>
      <c r="W1166" s="78"/>
      <c r="X1166" s="78"/>
      <c r="Y1166" s="391"/>
      <c r="Z1166" s="369"/>
      <c r="AA1166" s="90"/>
    </row>
    <row r="1167" spans="4:27" ht="20.100000000000001" customHeight="1" x14ac:dyDescent="0.2">
      <c r="D1167" s="392"/>
      <c r="E1167" s="84"/>
      <c r="F1167" s="393"/>
      <c r="G1167" s="370"/>
      <c r="H1167" s="79"/>
      <c r="I1167" s="107"/>
      <c r="J1167" s="80"/>
      <c r="K1167" s="81"/>
      <c r="L1167" s="394"/>
      <c r="M1167" s="78"/>
      <c r="N1167" s="78"/>
      <c r="O1167" s="78"/>
      <c r="P1167" s="78"/>
      <c r="Q1167" s="371" t="str">
        <f t="shared" si="71"/>
        <v/>
      </c>
      <c r="R1167" s="102" t="str">
        <f t="shared" si="74"/>
        <v/>
      </c>
      <c r="S1167" s="254" t="str">
        <f t="shared" si="72"/>
        <v/>
      </c>
      <c r="T1167" s="83"/>
      <c r="U1167" s="254" t="str">
        <f t="shared" si="73"/>
        <v/>
      </c>
      <c r="V1167" s="255"/>
      <c r="W1167" s="78"/>
      <c r="X1167" s="78"/>
      <c r="Y1167" s="391"/>
      <c r="Z1167" s="369"/>
      <c r="AA1167" s="90"/>
    </row>
    <row r="1168" spans="4:27" ht="20.100000000000001" customHeight="1" x14ac:dyDescent="0.2">
      <c r="D1168" s="392"/>
      <c r="E1168" s="84"/>
      <c r="F1168" s="393"/>
      <c r="G1168" s="370"/>
      <c r="H1168" s="79"/>
      <c r="I1168" s="107"/>
      <c r="J1168" s="80"/>
      <c r="K1168" s="81"/>
      <c r="L1168" s="394"/>
      <c r="M1168" s="78"/>
      <c r="N1168" s="78"/>
      <c r="O1168" s="78"/>
      <c r="P1168" s="78"/>
      <c r="Q1168" s="371" t="str">
        <f t="shared" si="71"/>
        <v/>
      </c>
      <c r="R1168" s="102" t="str">
        <f t="shared" si="74"/>
        <v/>
      </c>
      <c r="S1168" s="254" t="str">
        <f t="shared" si="72"/>
        <v/>
      </c>
      <c r="T1168" s="83"/>
      <c r="U1168" s="254" t="str">
        <f t="shared" si="73"/>
        <v/>
      </c>
      <c r="V1168" s="255"/>
      <c r="W1168" s="78"/>
      <c r="X1168" s="78"/>
      <c r="Y1168" s="391"/>
      <c r="Z1168" s="369"/>
      <c r="AA1168" s="90"/>
    </row>
    <row r="1169" spans="4:27" ht="20.100000000000001" customHeight="1" x14ac:dyDescent="0.2">
      <c r="D1169" s="392"/>
      <c r="E1169" s="84"/>
      <c r="F1169" s="393"/>
      <c r="G1169" s="370"/>
      <c r="H1169" s="79"/>
      <c r="I1169" s="107"/>
      <c r="J1169" s="80"/>
      <c r="K1169" s="81"/>
      <c r="L1169" s="394"/>
      <c r="M1169" s="78"/>
      <c r="N1169" s="78"/>
      <c r="O1169" s="78"/>
      <c r="P1169" s="78"/>
      <c r="Q1169" s="371" t="str">
        <f t="shared" si="71"/>
        <v/>
      </c>
      <c r="R1169" s="102" t="str">
        <f t="shared" si="74"/>
        <v/>
      </c>
      <c r="S1169" s="254" t="str">
        <f t="shared" si="72"/>
        <v/>
      </c>
      <c r="T1169" s="83"/>
      <c r="U1169" s="254" t="str">
        <f t="shared" si="73"/>
        <v/>
      </c>
      <c r="V1169" s="255"/>
      <c r="W1169" s="78"/>
      <c r="X1169" s="78"/>
      <c r="Y1169" s="391"/>
      <c r="Z1169" s="369"/>
      <c r="AA1169" s="90"/>
    </row>
    <row r="1170" spans="4:27" ht="20.100000000000001" customHeight="1" x14ac:dyDescent="0.2">
      <c r="D1170" s="392"/>
      <c r="E1170" s="84"/>
      <c r="F1170" s="393"/>
      <c r="G1170" s="370"/>
      <c r="H1170" s="79"/>
      <c r="I1170" s="107"/>
      <c r="J1170" s="80"/>
      <c r="K1170" s="81"/>
      <c r="L1170" s="394"/>
      <c r="M1170" s="78"/>
      <c r="N1170" s="78"/>
      <c r="O1170" s="78"/>
      <c r="P1170" s="78"/>
      <c r="Q1170" s="371" t="str">
        <f t="shared" si="71"/>
        <v/>
      </c>
      <c r="R1170" s="102" t="str">
        <f t="shared" si="74"/>
        <v/>
      </c>
      <c r="S1170" s="254" t="str">
        <f t="shared" si="72"/>
        <v/>
      </c>
      <c r="T1170" s="83"/>
      <c r="U1170" s="254" t="str">
        <f t="shared" si="73"/>
        <v/>
      </c>
      <c r="V1170" s="255"/>
      <c r="W1170" s="78"/>
      <c r="X1170" s="78"/>
      <c r="Y1170" s="391"/>
      <c r="Z1170" s="369"/>
      <c r="AA1170" s="90"/>
    </row>
    <row r="1171" spans="4:27" ht="20.100000000000001" customHeight="1" x14ac:dyDescent="0.2">
      <c r="D1171" s="392"/>
      <c r="E1171" s="84"/>
      <c r="F1171" s="393"/>
      <c r="G1171" s="370"/>
      <c r="H1171" s="79"/>
      <c r="I1171" s="107"/>
      <c r="J1171" s="80"/>
      <c r="K1171" s="81"/>
      <c r="L1171" s="394"/>
      <c r="M1171" s="78"/>
      <c r="N1171" s="78"/>
      <c r="O1171" s="78"/>
      <c r="P1171" s="78"/>
      <c r="Q1171" s="371" t="str">
        <f t="shared" si="71"/>
        <v/>
      </c>
      <c r="R1171" s="102" t="str">
        <f t="shared" si="74"/>
        <v/>
      </c>
      <c r="S1171" s="254" t="str">
        <f t="shared" si="72"/>
        <v/>
      </c>
      <c r="T1171" s="83"/>
      <c r="U1171" s="254" t="str">
        <f t="shared" si="73"/>
        <v/>
      </c>
      <c r="V1171" s="255"/>
      <c r="W1171" s="78"/>
      <c r="X1171" s="78"/>
      <c r="Y1171" s="391"/>
      <c r="Z1171" s="369"/>
      <c r="AA1171" s="90"/>
    </row>
    <row r="1172" spans="4:27" ht="20.100000000000001" customHeight="1" x14ac:dyDescent="0.2">
      <c r="D1172" s="392"/>
      <c r="E1172" s="84"/>
      <c r="F1172" s="393"/>
      <c r="G1172" s="370"/>
      <c r="H1172" s="79"/>
      <c r="I1172" s="107"/>
      <c r="J1172" s="80"/>
      <c r="K1172" s="81"/>
      <c r="L1172" s="394"/>
      <c r="M1172" s="78"/>
      <c r="N1172" s="78"/>
      <c r="O1172" s="78"/>
      <c r="P1172" s="78"/>
      <c r="Q1172" s="371" t="str">
        <f t="shared" si="71"/>
        <v/>
      </c>
      <c r="R1172" s="102" t="str">
        <f t="shared" si="74"/>
        <v/>
      </c>
      <c r="S1172" s="254" t="str">
        <f t="shared" si="72"/>
        <v/>
      </c>
      <c r="T1172" s="83"/>
      <c r="U1172" s="254" t="str">
        <f t="shared" si="73"/>
        <v/>
      </c>
      <c r="V1172" s="255"/>
      <c r="W1172" s="78"/>
      <c r="X1172" s="78"/>
      <c r="Y1172" s="391"/>
      <c r="Z1172" s="369"/>
      <c r="AA1172" s="90"/>
    </row>
    <row r="1173" spans="4:27" ht="20.100000000000001" customHeight="1" x14ac:dyDescent="0.2">
      <c r="D1173" s="392"/>
      <c r="E1173" s="84"/>
      <c r="F1173" s="393"/>
      <c r="G1173" s="370"/>
      <c r="H1173" s="79"/>
      <c r="I1173" s="107"/>
      <c r="J1173" s="80"/>
      <c r="K1173" s="81"/>
      <c r="L1173" s="394"/>
      <c r="M1173" s="78"/>
      <c r="N1173" s="78"/>
      <c r="O1173" s="78"/>
      <c r="P1173" s="78"/>
      <c r="Q1173" s="371" t="str">
        <f t="shared" si="71"/>
        <v/>
      </c>
      <c r="R1173" s="102" t="str">
        <f t="shared" si="74"/>
        <v/>
      </c>
      <c r="S1173" s="254" t="str">
        <f t="shared" si="72"/>
        <v/>
      </c>
      <c r="T1173" s="83"/>
      <c r="U1173" s="254" t="str">
        <f t="shared" si="73"/>
        <v/>
      </c>
      <c r="V1173" s="255"/>
      <c r="W1173" s="78"/>
      <c r="X1173" s="78"/>
      <c r="Y1173" s="391"/>
      <c r="Z1173" s="369"/>
      <c r="AA1173" s="90"/>
    </row>
    <row r="1174" spans="4:27" ht="20.100000000000001" customHeight="1" x14ac:dyDescent="0.2">
      <c r="D1174" s="392"/>
      <c r="E1174" s="84"/>
      <c r="F1174" s="393"/>
      <c r="G1174" s="370"/>
      <c r="H1174" s="79"/>
      <c r="I1174" s="107"/>
      <c r="J1174" s="80"/>
      <c r="K1174" s="81"/>
      <c r="L1174" s="394"/>
      <c r="M1174" s="78"/>
      <c r="N1174" s="78"/>
      <c r="O1174" s="78"/>
      <c r="P1174" s="78"/>
      <c r="Q1174" s="371" t="str">
        <f t="shared" si="71"/>
        <v/>
      </c>
      <c r="R1174" s="102" t="str">
        <f t="shared" si="74"/>
        <v/>
      </c>
      <c r="S1174" s="254" t="str">
        <f t="shared" si="72"/>
        <v/>
      </c>
      <c r="T1174" s="83"/>
      <c r="U1174" s="254" t="str">
        <f t="shared" si="73"/>
        <v/>
      </c>
      <c r="V1174" s="255"/>
      <c r="W1174" s="78"/>
      <c r="X1174" s="78"/>
      <c r="Y1174" s="391"/>
      <c r="Z1174" s="369"/>
      <c r="AA1174" s="90"/>
    </row>
    <row r="1175" spans="4:27" ht="20.100000000000001" customHeight="1" x14ac:dyDescent="0.2">
      <c r="D1175" s="392"/>
      <c r="E1175" s="84"/>
      <c r="F1175" s="393"/>
      <c r="G1175" s="370"/>
      <c r="H1175" s="79"/>
      <c r="I1175" s="107"/>
      <c r="J1175" s="80"/>
      <c r="K1175" s="81"/>
      <c r="L1175" s="394"/>
      <c r="M1175" s="78"/>
      <c r="N1175" s="78"/>
      <c r="O1175" s="78"/>
      <c r="P1175" s="78"/>
      <c r="Q1175" s="371" t="str">
        <f t="shared" si="71"/>
        <v/>
      </c>
      <c r="R1175" s="102" t="str">
        <f t="shared" si="74"/>
        <v/>
      </c>
      <c r="S1175" s="254" t="str">
        <f t="shared" si="72"/>
        <v/>
      </c>
      <c r="T1175" s="83"/>
      <c r="U1175" s="254" t="str">
        <f t="shared" si="73"/>
        <v/>
      </c>
      <c r="V1175" s="255"/>
      <c r="W1175" s="78"/>
      <c r="X1175" s="78"/>
      <c r="Y1175" s="391"/>
      <c r="Z1175" s="369"/>
      <c r="AA1175" s="90"/>
    </row>
    <row r="1176" spans="4:27" ht="20.100000000000001" customHeight="1" x14ac:dyDescent="0.2">
      <c r="D1176" s="392"/>
      <c r="E1176" s="84"/>
      <c r="F1176" s="393"/>
      <c r="G1176" s="370"/>
      <c r="H1176" s="79"/>
      <c r="I1176" s="107"/>
      <c r="J1176" s="80"/>
      <c r="K1176" s="81"/>
      <c r="L1176" s="394"/>
      <c r="M1176" s="78"/>
      <c r="N1176" s="78"/>
      <c r="O1176" s="78"/>
      <c r="P1176" s="78"/>
      <c r="Q1176" s="371" t="str">
        <f t="shared" si="71"/>
        <v/>
      </c>
      <c r="R1176" s="102" t="str">
        <f t="shared" si="74"/>
        <v/>
      </c>
      <c r="S1176" s="254" t="str">
        <f t="shared" si="72"/>
        <v/>
      </c>
      <c r="T1176" s="83"/>
      <c r="U1176" s="254" t="str">
        <f t="shared" si="73"/>
        <v/>
      </c>
      <c r="V1176" s="255"/>
      <c r="W1176" s="78"/>
      <c r="X1176" s="78"/>
      <c r="Y1176" s="391"/>
      <c r="Z1176" s="369"/>
      <c r="AA1176" s="90"/>
    </row>
    <row r="1177" spans="4:27" ht="20.100000000000001" customHeight="1" x14ac:dyDescent="0.2">
      <c r="D1177" s="392"/>
      <c r="E1177" s="84"/>
      <c r="F1177" s="393"/>
      <c r="G1177" s="370"/>
      <c r="H1177" s="79"/>
      <c r="I1177" s="107"/>
      <c r="J1177" s="80"/>
      <c r="K1177" s="81"/>
      <c r="L1177" s="394"/>
      <c r="M1177" s="78"/>
      <c r="N1177" s="78"/>
      <c r="O1177" s="78"/>
      <c r="P1177" s="78"/>
      <c r="Q1177" s="371" t="str">
        <f t="shared" si="71"/>
        <v/>
      </c>
      <c r="R1177" s="102" t="str">
        <f t="shared" si="74"/>
        <v/>
      </c>
      <c r="S1177" s="254" t="str">
        <f t="shared" si="72"/>
        <v/>
      </c>
      <c r="T1177" s="83"/>
      <c r="U1177" s="254" t="str">
        <f t="shared" si="73"/>
        <v/>
      </c>
      <c r="V1177" s="255"/>
      <c r="W1177" s="78"/>
      <c r="X1177" s="78"/>
      <c r="Y1177" s="391"/>
      <c r="Z1177" s="369"/>
      <c r="AA1177" s="90"/>
    </row>
    <row r="1178" spans="4:27" ht="20.100000000000001" customHeight="1" x14ac:dyDescent="0.2">
      <c r="D1178" s="392"/>
      <c r="E1178" s="84"/>
      <c r="F1178" s="393"/>
      <c r="G1178" s="370"/>
      <c r="H1178" s="79"/>
      <c r="I1178" s="107"/>
      <c r="J1178" s="80"/>
      <c r="K1178" s="81"/>
      <c r="L1178" s="394"/>
      <c r="M1178" s="78"/>
      <c r="N1178" s="78"/>
      <c r="O1178" s="78"/>
      <c r="P1178" s="78"/>
      <c r="Q1178" s="371" t="str">
        <f t="shared" si="71"/>
        <v/>
      </c>
      <c r="R1178" s="102" t="str">
        <f t="shared" si="74"/>
        <v/>
      </c>
      <c r="S1178" s="254" t="str">
        <f t="shared" si="72"/>
        <v/>
      </c>
      <c r="T1178" s="83"/>
      <c r="U1178" s="254" t="str">
        <f t="shared" si="73"/>
        <v/>
      </c>
      <c r="V1178" s="255"/>
      <c r="W1178" s="78"/>
      <c r="X1178" s="78"/>
      <c r="Y1178" s="391"/>
      <c r="Z1178" s="369"/>
      <c r="AA1178" s="90"/>
    </row>
    <row r="1179" spans="4:27" ht="20.100000000000001" customHeight="1" x14ac:dyDescent="0.2">
      <c r="D1179" s="392"/>
      <c r="E1179" s="84"/>
      <c r="F1179" s="393"/>
      <c r="G1179" s="370"/>
      <c r="H1179" s="79"/>
      <c r="I1179" s="107"/>
      <c r="J1179" s="80"/>
      <c r="K1179" s="81"/>
      <c r="L1179" s="394"/>
      <c r="M1179" s="78"/>
      <c r="N1179" s="78"/>
      <c r="O1179" s="78"/>
      <c r="P1179" s="78"/>
      <c r="Q1179" s="371" t="str">
        <f t="shared" si="71"/>
        <v/>
      </c>
      <c r="R1179" s="102" t="str">
        <f t="shared" si="74"/>
        <v/>
      </c>
      <c r="S1179" s="254" t="str">
        <f t="shared" si="72"/>
        <v/>
      </c>
      <c r="T1179" s="83"/>
      <c r="U1179" s="254" t="str">
        <f t="shared" si="73"/>
        <v/>
      </c>
      <c r="V1179" s="255"/>
      <c r="W1179" s="78"/>
      <c r="X1179" s="78"/>
      <c r="Y1179" s="391"/>
      <c r="Z1179" s="369"/>
      <c r="AA1179" s="90"/>
    </row>
    <row r="1180" spans="4:27" ht="20.100000000000001" customHeight="1" x14ac:dyDescent="0.2">
      <c r="D1180" s="392"/>
      <c r="E1180" s="84"/>
      <c r="F1180" s="393"/>
      <c r="G1180" s="370"/>
      <c r="H1180" s="79"/>
      <c r="I1180" s="107"/>
      <c r="J1180" s="80"/>
      <c r="K1180" s="81"/>
      <c r="L1180" s="394"/>
      <c r="M1180" s="78"/>
      <c r="N1180" s="78"/>
      <c r="O1180" s="78"/>
      <c r="P1180" s="78"/>
      <c r="Q1180" s="371" t="str">
        <f t="shared" si="71"/>
        <v/>
      </c>
      <c r="R1180" s="102" t="str">
        <f t="shared" si="74"/>
        <v/>
      </c>
      <c r="S1180" s="254" t="str">
        <f t="shared" si="72"/>
        <v/>
      </c>
      <c r="T1180" s="83"/>
      <c r="U1180" s="254" t="str">
        <f t="shared" si="73"/>
        <v/>
      </c>
      <c r="V1180" s="255"/>
      <c r="W1180" s="78"/>
      <c r="X1180" s="78"/>
      <c r="Y1180" s="391"/>
      <c r="Z1180" s="369"/>
      <c r="AA1180" s="90"/>
    </row>
    <row r="1181" spans="4:27" ht="20.100000000000001" customHeight="1" x14ac:dyDescent="0.2">
      <c r="D1181" s="392"/>
      <c r="E1181" s="84"/>
      <c r="F1181" s="393"/>
      <c r="G1181" s="370"/>
      <c r="H1181" s="79"/>
      <c r="I1181" s="107"/>
      <c r="J1181" s="80"/>
      <c r="K1181" s="81"/>
      <c r="L1181" s="394"/>
      <c r="M1181" s="78"/>
      <c r="N1181" s="78"/>
      <c r="O1181" s="78"/>
      <c r="P1181" s="78"/>
      <c r="Q1181" s="371" t="str">
        <f t="shared" si="71"/>
        <v/>
      </c>
      <c r="R1181" s="102" t="str">
        <f t="shared" si="74"/>
        <v/>
      </c>
      <c r="S1181" s="254" t="str">
        <f t="shared" si="72"/>
        <v/>
      </c>
      <c r="T1181" s="83"/>
      <c r="U1181" s="254" t="str">
        <f t="shared" si="73"/>
        <v/>
      </c>
      <c r="V1181" s="255"/>
      <c r="W1181" s="78"/>
      <c r="X1181" s="78"/>
      <c r="Y1181" s="391"/>
      <c r="Z1181" s="369"/>
      <c r="AA1181" s="90"/>
    </row>
    <row r="1182" spans="4:27" ht="20.100000000000001" customHeight="1" x14ac:dyDescent="0.2">
      <c r="D1182" s="392"/>
      <c r="E1182" s="84"/>
      <c r="F1182" s="393"/>
      <c r="G1182" s="370"/>
      <c r="H1182" s="79"/>
      <c r="I1182" s="107"/>
      <c r="J1182" s="80"/>
      <c r="K1182" s="81"/>
      <c r="L1182" s="394"/>
      <c r="M1182" s="78"/>
      <c r="N1182" s="78"/>
      <c r="O1182" s="78"/>
      <c r="P1182" s="78"/>
      <c r="Q1182" s="371" t="str">
        <f t="shared" ref="Q1182:Q1245" si="75">IF(OR(I1182="",I1182="Trailer"),"",IF(I1182&lt;&gt;"Trailer","X"))</f>
        <v/>
      </c>
      <c r="R1182" s="102" t="str">
        <f t="shared" si="74"/>
        <v/>
      </c>
      <c r="S1182" s="254" t="str">
        <f t="shared" ref="S1182:S1245" si="76">IF(AND(M1182 ="NY",Q1182="x"),"Required","")</f>
        <v/>
      </c>
      <c r="T1182" s="83"/>
      <c r="U1182" s="254" t="str">
        <f t="shared" ref="U1182:U1245" si="77">IF(AND(I1182 ="Trailer",Q1182="X"),"remove 'X' for AL","")</f>
        <v/>
      </c>
      <c r="V1182" s="255"/>
      <c r="W1182" s="78"/>
      <c r="X1182" s="78"/>
      <c r="Y1182" s="391"/>
      <c r="Z1182" s="369"/>
      <c r="AA1182" s="90"/>
    </row>
    <row r="1183" spans="4:27" ht="20.100000000000001" customHeight="1" x14ac:dyDescent="0.2">
      <c r="D1183" s="392"/>
      <c r="E1183" s="84"/>
      <c r="F1183" s="393"/>
      <c r="G1183" s="370"/>
      <c r="H1183" s="79"/>
      <c r="I1183" s="107"/>
      <c r="J1183" s="80"/>
      <c r="K1183" s="81"/>
      <c r="L1183" s="394"/>
      <c r="M1183" s="78"/>
      <c r="N1183" s="78"/>
      <c r="O1183" s="78"/>
      <c r="P1183" s="78"/>
      <c r="Q1183" s="371" t="str">
        <f t="shared" si="75"/>
        <v/>
      </c>
      <c r="R1183" s="102" t="str">
        <f t="shared" ref="R1183:R1246" si="78">IF(I1183="","",IF(AND($R$16="X",I1183&lt;&gt;"Equipment",I1183&lt;&gt;"Dealer Plate"),"X",IF(AND($R$18="X",I1183&lt;&gt;"Trailer",I1183&lt;&gt;"Equipment",I1183&lt;&gt;"Dealer Plate"),"X",IF(AND($R$19="X",I1183&lt;&gt;"Trailer",I1183&lt;&gt;"Equipment",I1183&lt;&gt;"Dealer Plate",V1183="Yes"),"X",IF(AND($R$20="X",I1183&lt;&gt;"Equipment",I1183&lt;&gt;"Dealer Plate",F1183&gt;=$U$20),"X",IF(AND($R$21="X",I1183&lt;&gt;"Trailer",I1183&lt;&gt;"Equipment",I1183&lt;&gt;"Dealer Plate",F1183&gt;=$U$21),"X",""))))))</f>
        <v/>
      </c>
      <c r="S1183" s="254" t="str">
        <f t="shared" si="76"/>
        <v/>
      </c>
      <c r="T1183" s="83"/>
      <c r="U1183" s="254" t="str">
        <f t="shared" si="77"/>
        <v/>
      </c>
      <c r="V1183" s="255"/>
      <c r="W1183" s="78"/>
      <c r="X1183" s="78"/>
      <c r="Y1183" s="391"/>
      <c r="Z1183" s="369"/>
      <c r="AA1183" s="90"/>
    </row>
    <row r="1184" spans="4:27" ht="20.100000000000001" customHeight="1" x14ac:dyDescent="0.2">
      <c r="D1184" s="392"/>
      <c r="E1184" s="84"/>
      <c r="F1184" s="393"/>
      <c r="G1184" s="370"/>
      <c r="H1184" s="79"/>
      <c r="I1184" s="107"/>
      <c r="J1184" s="80"/>
      <c r="K1184" s="81"/>
      <c r="L1184" s="394"/>
      <c r="M1184" s="78"/>
      <c r="N1184" s="78"/>
      <c r="O1184" s="78"/>
      <c r="P1184" s="78"/>
      <c r="Q1184" s="371" t="str">
        <f t="shared" si="75"/>
        <v/>
      </c>
      <c r="R1184" s="102" t="str">
        <f t="shared" si="78"/>
        <v/>
      </c>
      <c r="S1184" s="254" t="str">
        <f t="shared" si="76"/>
        <v/>
      </c>
      <c r="T1184" s="83"/>
      <c r="U1184" s="254" t="str">
        <f t="shared" si="77"/>
        <v/>
      </c>
      <c r="V1184" s="255"/>
      <c r="W1184" s="78"/>
      <c r="X1184" s="78"/>
      <c r="Y1184" s="391"/>
      <c r="Z1184" s="369"/>
      <c r="AA1184" s="90"/>
    </row>
    <row r="1185" spans="4:27" ht="20.100000000000001" customHeight="1" x14ac:dyDescent="0.2">
      <c r="D1185" s="392"/>
      <c r="E1185" s="84"/>
      <c r="F1185" s="393"/>
      <c r="G1185" s="370"/>
      <c r="H1185" s="79"/>
      <c r="I1185" s="107"/>
      <c r="J1185" s="80"/>
      <c r="K1185" s="81"/>
      <c r="L1185" s="394"/>
      <c r="M1185" s="78"/>
      <c r="N1185" s="78"/>
      <c r="O1185" s="78"/>
      <c r="P1185" s="78"/>
      <c r="Q1185" s="371" t="str">
        <f t="shared" si="75"/>
        <v/>
      </c>
      <c r="R1185" s="102" t="str">
        <f t="shared" si="78"/>
        <v/>
      </c>
      <c r="S1185" s="254" t="str">
        <f t="shared" si="76"/>
        <v/>
      </c>
      <c r="T1185" s="83"/>
      <c r="U1185" s="254" t="str">
        <f t="shared" si="77"/>
        <v/>
      </c>
      <c r="V1185" s="255"/>
      <c r="W1185" s="78"/>
      <c r="X1185" s="78"/>
      <c r="Y1185" s="391"/>
      <c r="Z1185" s="369"/>
      <c r="AA1185" s="90"/>
    </row>
    <row r="1186" spans="4:27" ht="20.100000000000001" customHeight="1" x14ac:dyDescent="0.2">
      <c r="D1186" s="392"/>
      <c r="E1186" s="84"/>
      <c r="F1186" s="393"/>
      <c r="G1186" s="370"/>
      <c r="H1186" s="79"/>
      <c r="I1186" s="107"/>
      <c r="J1186" s="80"/>
      <c r="K1186" s="81"/>
      <c r="L1186" s="394"/>
      <c r="M1186" s="78"/>
      <c r="N1186" s="78"/>
      <c r="O1186" s="78"/>
      <c r="P1186" s="78"/>
      <c r="Q1186" s="371" t="str">
        <f t="shared" si="75"/>
        <v/>
      </c>
      <c r="R1186" s="102" t="str">
        <f t="shared" si="78"/>
        <v/>
      </c>
      <c r="S1186" s="254" t="str">
        <f t="shared" si="76"/>
        <v/>
      </c>
      <c r="T1186" s="83"/>
      <c r="U1186" s="254" t="str">
        <f t="shared" si="77"/>
        <v/>
      </c>
      <c r="V1186" s="255"/>
      <c r="W1186" s="78"/>
      <c r="X1186" s="78"/>
      <c r="Y1186" s="391"/>
      <c r="Z1186" s="369"/>
      <c r="AA1186" s="90"/>
    </row>
    <row r="1187" spans="4:27" ht="20.100000000000001" customHeight="1" x14ac:dyDescent="0.2">
      <c r="D1187" s="392"/>
      <c r="E1187" s="84"/>
      <c r="F1187" s="393"/>
      <c r="G1187" s="370"/>
      <c r="H1187" s="79"/>
      <c r="I1187" s="107"/>
      <c r="J1187" s="80"/>
      <c r="K1187" s="81"/>
      <c r="L1187" s="394"/>
      <c r="M1187" s="78"/>
      <c r="N1187" s="78"/>
      <c r="O1187" s="78"/>
      <c r="P1187" s="78"/>
      <c r="Q1187" s="371" t="str">
        <f t="shared" si="75"/>
        <v/>
      </c>
      <c r="R1187" s="102" t="str">
        <f t="shared" si="78"/>
        <v/>
      </c>
      <c r="S1187" s="254" t="str">
        <f t="shared" si="76"/>
        <v/>
      </c>
      <c r="T1187" s="83"/>
      <c r="U1187" s="254" t="str">
        <f t="shared" si="77"/>
        <v/>
      </c>
      <c r="V1187" s="255"/>
      <c r="W1187" s="78"/>
      <c r="X1187" s="78"/>
      <c r="Y1187" s="391"/>
      <c r="Z1187" s="369"/>
      <c r="AA1187" s="90"/>
    </row>
    <row r="1188" spans="4:27" ht="20.100000000000001" customHeight="1" x14ac:dyDescent="0.2">
      <c r="D1188" s="392"/>
      <c r="E1188" s="84"/>
      <c r="F1188" s="393"/>
      <c r="G1188" s="370"/>
      <c r="H1188" s="79"/>
      <c r="I1188" s="107"/>
      <c r="J1188" s="80"/>
      <c r="K1188" s="81"/>
      <c r="L1188" s="394"/>
      <c r="M1188" s="78"/>
      <c r="N1188" s="78"/>
      <c r="O1188" s="78"/>
      <c r="P1188" s="78"/>
      <c r="Q1188" s="371" t="str">
        <f t="shared" si="75"/>
        <v/>
      </c>
      <c r="R1188" s="102" t="str">
        <f t="shared" si="78"/>
        <v/>
      </c>
      <c r="S1188" s="254" t="str">
        <f t="shared" si="76"/>
        <v/>
      </c>
      <c r="T1188" s="83"/>
      <c r="U1188" s="254" t="str">
        <f t="shared" si="77"/>
        <v/>
      </c>
      <c r="V1188" s="255"/>
      <c r="W1188" s="78"/>
      <c r="X1188" s="78"/>
      <c r="Y1188" s="391"/>
      <c r="Z1188" s="369"/>
      <c r="AA1188" s="90"/>
    </row>
    <row r="1189" spans="4:27" ht="20.100000000000001" customHeight="1" x14ac:dyDescent="0.2">
      <c r="D1189" s="392"/>
      <c r="E1189" s="84"/>
      <c r="F1189" s="393"/>
      <c r="G1189" s="370"/>
      <c r="H1189" s="79"/>
      <c r="I1189" s="107"/>
      <c r="J1189" s="80"/>
      <c r="K1189" s="81"/>
      <c r="L1189" s="394"/>
      <c r="M1189" s="78"/>
      <c r="N1189" s="78"/>
      <c r="O1189" s="78"/>
      <c r="P1189" s="78"/>
      <c r="Q1189" s="371" t="str">
        <f t="shared" si="75"/>
        <v/>
      </c>
      <c r="R1189" s="102" t="str">
        <f t="shared" si="78"/>
        <v/>
      </c>
      <c r="S1189" s="254" t="str">
        <f t="shared" si="76"/>
        <v/>
      </c>
      <c r="T1189" s="83"/>
      <c r="U1189" s="254" t="str">
        <f t="shared" si="77"/>
        <v/>
      </c>
      <c r="V1189" s="255"/>
      <c r="W1189" s="78"/>
      <c r="X1189" s="78"/>
      <c r="Y1189" s="391"/>
      <c r="Z1189" s="369"/>
      <c r="AA1189" s="90"/>
    </row>
    <row r="1190" spans="4:27" ht="20.100000000000001" customHeight="1" x14ac:dyDescent="0.2">
      <c r="D1190" s="392"/>
      <c r="E1190" s="84"/>
      <c r="F1190" s="393"/>
      <c r="G1190" s="370"/>
      <c r="H1190" s="79"/>
      <c r="I1190" s="107"/>
      <c r="J1190" s="80"/>
      <c r="K1190" s="81"/>
      <c r="L1190" s="394"/>
      <c r="M1190" s="78"/>
      <c r="N1190" s="78"/>
      <c r="O1190" s="78"/>
      <c r="P1190" s="78"/>
      <c r="Q1190" s="371" t="str">
        <f t="shared" si="75"/>
        <v/>
      </c>
      <c r="R1190" s="102" t="str">
        <f t="shared" si="78"/>
        <v/>
      </c>
      <c r="S1190" s="254" t="str">
        <f t="shared" si="76"/>
        <v/>
      </c>
      <c r="T1190" s="83"/>
      <c r="U1190" s="254" t="str">
        <f t="shared" si="77"/>
        <v/>
      </c>
      <c r="V1190" s="255"/>
      <c r="W1190" s="78"/>
      <c r="X1190" s="78"/>
      <c r="Y1190" s="391"/>
      <c r="Z1190" s="369"/>
      <c r="AA1190" s="90"/>
    </row>
    <row r="1191" spans="4:27" ht="20.100000000000001" customHeight="1" x14ac:dyDescent="0.2">
      <c r="D1191" s="392"/>
      <c r="E1191" s="84"/>
      <c r="F1191" s="393"/>
      <c r="G1191" s="370"/>
      <c r="H1191" s="79"/>
      <c r="I1191" s="107"/>
      <c r="J1191" s="80"/>
      <c r="K1191" s="81"/>
      <c r="L1191" s="394"/>
      <c r="M1191" s="78"/>
      <c r="N1191" s="78"/>
      <c r="O1191" s="78"/>
      <c r="P1191" s="78"/>
      <c r="Q1191" s="371" t="str">
        <f t="shared" si="75"/>
        <v/>
      </c>
      <c r="R1191" s="102" t="str">
        <f t="shared" si="78"/>
        <v/>
      </c>
      <c r="S1191" s="254" t="str">
        <f t="shared" si="76"/>
        <v/>
      </c>
      <c r="T1191" s="83"/>
      <c r="U1191" s="254" t="str">
        <f t="shared" si="77"/>
        <v/>
      </c>
      <c r="V1191" s="255"/>
      <c r="W1191" s="78"/>
      <c r="X1191" s="78"/>
      <c r="Y1191" s="391"/>
      <c r="Z1191" s="369"/>
      <c r="AA1191" s="90"/>
    </row>
    <row r="1192" spans="4:27" ht="20.100000000000001" customHeight="1" x14ac:dyDescent="0.2">
      <c r="D1192" s="392"/>
      <c r="E1192" s="84"/>
      <c r="F1192" s="393"/>
      <c r="G1192" s="370"/>
      <c r="H1192" s="79"/>
      <c r="I1192" s="107"/>
      <c r="J1192" s="80"/>
      <c r="K1192" s="81"/>
      <c r="L1192" s="394"/>
      <c r="M1192" s="78"/>
      <c r="N1192" s="78"/>
      <c r="O1192" s="78"/>
      <c r="P1192" s="78"/>
      <c r="Q1192" s="371" t="str">
        <f t="shared" si="75"/>
        <v/>
      </c>
      <c r="R1192" s="102" t="str">
        <f t="shared" si="78"/>
        <v/>
      </c>
      <c r="S1192" s="254" t="str">
        <f t="shared" si="76"/>
        <v/>
      </c>
      <c r="T1192" s="83"/>
      <c r="U1192" s="254" t="str">
        <f t="shared" si="77"/>
        <v/>
      </c>
      <c r="V1192" s="255"/>
      <c r="W1192" s="78"/>
      <c r="X1192" s="78"/>
      <c r="Y1192" s="391"/>
      <c r="Z1192" s="369"/>
      <c r="AA1192" s="90"/>
    </row>
    <row r="1193" spans="4:27" ht="20.100000000000001" customHeight="1" x14ac:dyDescent="0.2">
      <c r="D1193" s="392"/>
      <c r="E1193" s="84"/>
      <c r="F1193" s="393"/>
      <c r="G1193" s="370"/>
      <c r="H1193" s="79"/>
      <c r="I1193" s="107"/>
      <c r="J1193" s="80"/>
      <c r="K1193" s="81"/>
      <c r="L1193" s="394"/>
      <c r="M1193" s="78"/>
      <c r="N1193" s="78"/>
      <c r="O1193" s="78"/>
      <c r="P1193" s="78"/>
      <c r="Q1193" s="371" t="str">
        <f t="shared" si="75"/>
        <v/>
      </c>
      <c r="R1193" s="102" t="str">
        <f t="shared" si="78"/>
        <v/>
      </c>
      <c r="S1193" s="254" t="str">
        <f t="shared" si="76"/>
        <v/>
      </c>
      <c r="T1193" s="83"/>
      <c r="U1193" s="254" t="str">
        <f t="shared" si="77"/>
        <v/>
      </c>
      <c r="V1193" s="255"/>
      <c r="W1193" s="78"/>
      <c r="X1193" s="78"/>
      <c r="Y1193" s="391"/>
      <c r="Z1193" s="369"/>
      <c r="AA1193" s="90"/>
    </row>
    <row r="1194" spans="4:27" ht="20.100000000000001" customHeight="1" x14ac:dyDescent="0.2">
      <c r="D1194" s="392"/>
      <c r="E1194" s="84"/>
      <c r="F1194" s="393"/>
      <c r="G1194" s="370"/>
      <c r="H1194" s="79"/>
      <c r="I1194" s="107"/>
      <c r="J1194" s="80"/>
      <c r="K1194" s="81"/>
      <c r="L1194" s="394"/>
      <c r="M1194" s="78"/>
      <c r="N1194" s="78"/>
      <c r="O1194" s="78"/>
      <c r="P1194" s="78"/>
      <c r="Q1194" s="371" t="str">
        <f t="shared" si="75"/>
        <v/>
      </c>
      <c r="R1194" s="102" t="str">
        <f t="shared" si="78"/>
        <v/>
      </c>
      <c r="S1194" s="254" t="str">
        <f t="shared" si="76"/>
        <v/>
      </c>
      <c r="T1194" s="83"/>
      <c r="U1194" s="254" t="str">
        <f t="shared" si="77"/>
        <v/>
      </c>
      <c r="V1194" s="255"/>
      <c r="W1194" s="78"/>
      <c r="X1194" s="78"/>
      <c r="Y1194" s="391"/>
      <c r="Z1194" s="369"/>
      <c r="AA1194" s="90"/>
    </row>
    <row r="1195" spans="4:27" ht="20.100000000000001" customHeight="1" x14ac:dyDescent="0.2">
      <c r="D1195" s="392"/>
      <c r="E1195" s="84"/>
      <c r="F1195" s="393"/>
      <c r="G1195" s="370"/>
      <c r="H1195" s="79"/>
      <c r="I1195" s="107"/>
      <c r="J1195" s="80"/>
      <c r="K1195" s="81"/>
      <c r="L1195" s="394"/>
      <c r="M1195" s="78"/>
      <c r="N1195" s="78"/>
      <c r="O1195" s="78"/>
      <c r="P1195" s="78"/>
      <c r="Q1195" s="371" t="str">
        <f t="shared" si="75"/>
        <v/>
      </c>
      <c r="R1195" s="102" t="str">
        <f t="shared" si="78"/>
        <v/>
      </c>
      <c r="S1195" s="254" t="str">
        <f t="shared" si="76"/>
        <v/>
      </c>
      <c r="T1195" s="83"/>
      <c r="U1195" s="254" t="str">
        <f t="shared" si="77"/>
        <v/>
      </c>
      <c r="V1195" s="255"/>
      <c r="W1195" s="78"/>
      <c r="X1195" s="78"/>
      <c r="Y1195" s="391"/>
      <c r="Z1195" s="369"/>
      <c r="AA1195" s="90"/>
    </row>
    <row r="1196" spans="4:27" ht="20.100000000000001" customHeight="1" x14ac:dyDescent="0.2">
      <c r="D1196" s="392"/>
      <c r="E1196" s="84"/>
      <c r="F1196" s="393"/>
      <c r="G1196" s="370"/>
      <c r="H1196" s="79"/>
      <c r="I1196" s="107"/>
      <c r="J1196" s="80"/>
      <c r="K1196" s="81"/>
      <c r="L1196" s="394"/>
      <c r="M1196" s="78"/>
      <c r="N1196" s="78"/>
      <c r="O1196" s="78"/>
      <c r="P1196" s="78"/>
      <c r="Q1196" s="371" t="str">
        <f t="shared" si="75"/>
        <v/>
      </c>
      <c r="R1196" s="102" t="str">
        <f t="shared" si="78"/>
        <v/>
      </c>
      <c r="S1196" s="254" t="str">
        <f t="shared" si="76"/>
        <v/>
      </c>
      <c r="T1196" s="83"/>
      <c r="U1196" s="254" t="str">
        <f t="shared" si="77"/>
        <v/>
      </c>
      <c r="V1196" s="255"/>
      <c r="W1196" s="78"/>
      <c r="X1196" s="78"/>
      <c r="Y1196" s="391"/>
      <c r="Z1196" s="369"/>
      <c r="AA1196" s="90"/>
    </row>
    <row r="1197" spans="4:27" ht="20.100000000000001" customHeight="1" x14ac:dyDescent="0.2">
      <c r="D1197" s="392"/>
      <c r="E1197" s="84"/>
      <c r="F1197" s="393"/>
      <c r="G1197" s="370"/>
      <c r="H1197" s="79"/>
      <c r="I1197" s="107"/>
      <c r="J1197" s="80"/>
      <c r="K1197" s="81"/>
      <c r="L1197" s="394"/>
      <c r="M1197" s="78"/>
      <c r="N1197" s="78"/>
      <c r="O1197" s="78"/>
      <c r="P1197" s="78"/>
      <c r="Q1197" s="371" t="str">
        <f t="shared" si="75"/>
        <v/>
      </c>
      <c r="R1197" s="102" t="str">
        <f t="shared" si="78"/>
        <v/>
      </c>
      <c r="S1197" s="254" t="str">
        <f t="shared" si="76"/>
        <v/>
      </c>
      <c r="T1197" s="83"/>
      <c r="U1197" s="254" t="str">
        <f t="shared" si="77"/>
        <v/>
      </c>
      <c r="V1197" s="255"/>
      <c r="W1197" s="78"/>
      <c r="X1197" s="78"/>
      <c r="Y1197" s="391"/>
      <c r="Z1197" s="369"/>
      <c r="AA1197" s="90"/>
    </row>
    <row r="1198" spans="4:27" ht="20.100000000000001" customHeight="1" x14ac:dyDescent="0.2">
      <c r="D1198" s="392"/>
      <c r="E1198" s="84"/>
      <c r="F1198" s="393"/>
      <c r="G1198" s="370"/>
      <c r="H1198" s="79"/>
      <c r="I1198" s="107"/>
      <c r="J1198" s="80"/>
      <c r="K1198" s="81"/>
      <c r="L1198" s="394"/>
      <c r="M1198" s="78"/>
      <c r="N1198" s="78"/>
      <c r="O1198" s="78"/>
      <c r="P1198" s="78"/>
      <c r="Q1198" s="371" t="str">
        <f t="shared" si="75"/>
        <v/>
      </c>
      <c r="R1198" s="102" t="str">
        <f t="shared" si="78"/>
        <v/>
      </c>
      <c r="S1198" s="254" t="str">
        <f t="shared" si="76"/>
        <v/>
      </c>
      <c r="T1198" s="83"/>
      <c r="U1198" s="254" t="str">
        <f t="shared" si="77"/>
        <v/>
      </c>
      <c r="V1198" s="255"/>
      <c r="W1198" s="78"/>
      <c r="X1198" s="78"/>
      <c r="Y1198" s="391"/>
      <c r="Z1198" s="369"/>
      <c r="AA1198" s="90"/>
    </row>
    <row r="1199" spans="4:27" ht="20.100000000000001" customHeight="1" x14ac:dyDescent="0.2">
      <c r="D1199" s="392"/>
      <c r="E1199" s="84"/>
      <c r="F1199" s="393"/>
      <c r="G1199" s="370"/>
      <c r="H1199" s="79"/>
      <c r="I1199" s="107"/>
      <c r="J1199" s="80"/>
      <c r="K1199" s="81"/>
      <c r="L1199" s="394"/>
      <c r="M1199" s="78"/>
      <c r="N1199" s="78"/>
      <c r="O1199" s="78"/>
      <c r="P1199" s="78"/>
      <c r="Q1199" s="371" t="str">
        <f t="shared" si="75"/>
        <v/>
      </c>
      <c r="R1199" s="102" t="str">
        <f t="shared" si="78"/>
        <v/>
      </c>
      <c r="S1199" s="254" t="str">
        <f t="shared" si="76"/>
        <v/>
      </c>
      <c r="T1199" s="83"/>
      <c r="U1199" s="254" t="str">
        <f t="shared" si="77"/>
        <v/>
      </c>
      <c r="V1199" s="255"/>
      <c r="W1199" s="78"/>
      <c r="X1199" s="78"/>
      <c r="Y1199" s="391"/>
      <c r="Z1199" s="369"/>
      <c r="AA1199" s="90"/>
    </row>
    <row r="1200" spans="4:27" ht="20.100000000000001" customHeight="1" x14ac:dyDescent="0.2">
      <c r="D1200" s="392"/>
      <c r="E1200" s="84"/>
      <c r="F1200" s="393"/>
      <c r="G1200" s="370"/>
      <c r="H1200" s="79"/>
      <c r="I1200" s="107"/>
      <c r="J1200" s="80"/>
      <c r="K1200" s="81"/>
      <c r="L1200" s="394"/>
      <c r="M1200" s="78"/>
      <c r="N1200" s="78"/>
      <c r="O1200" s="78"/>
      <c r="P1200" s="78"/>
      <c r="Q1200" s="371" t="str">
        <f t="shared" si="75"/>
        <v/>
      </c>
      <c r="R1200" s="102" t="str">
        <f t="shared" si="78"/>
        <v/>
      </c>
      <c r="S1200" s="254" t="str">
        <f t="shared" si="76"/>
        <v/>
      </c>
      <c r="T1200" s="83"/>
      <c r="U1200" s="254" t="str">
        <f t="shared" si="77"/>
        <v/>
      </c>
      <c r="V1200" s="255"/>
      <c r="W1200" s="78"/>
      <c r="X1200" s="78"/>
      <c r="Y1200" s="391"/>
      <c r="Z1200" s="369"/>
      <c r="AA1200" s="90"/>
    </row>
    <row r="1201" spans="4:27" ht="20.100000000000001" customHeight="1" x14ac:dyDescent="0.2">
      <c r="D1201" s="392"/>
      <c r="E1201" s="84"/>
      <c r="F1201" s="393"/>
      <c r="G1201" s="370"/>
      <c r="H1201" s="79"/>
      <c r="I1201" s="107"/>
      <c r="J1201" s="80"/>
      <c r="K1201" s="81"/>
      <c r="L1201" s="394"/>
      <c r="M1201" s="78"/>
      <c r="N1201" s="78"/>
      <c r="O1201" s="78"/>
      <c r="P1201" s="78"/>
      <c r="Q1201" s="371" t="str">
        <f t="shared" si="75"/>
        <v/>
      </c>
      <c r="R1201" s="102" t="str">
        <f t="shared" si="78"/>
        <v/>
      </c>
      <c r="S1201" s="254" t="str">
        <f t="shared" si="76"/>
        <v/>
      </c>
      <c r="T1201" s="83"/>
      <c r="U1201" s="254" t="str">
        <f t="shared" si="77"/>
        <v/>
      </c>
      <c r="V1201" s="255"/>
      <c r="W1201" s="78"/>
      <c r="X1201" s="78"/>
      <c r="Y1201" s="391"/>
      <c r="Z1201" s="369"/>
      <c r="AA1201" s="90"/>
    </row>
    <row r="1202" spans="4:27" ht="20.100000000000001" customHeight="1" x14ac:dyDescent="0.2">
      <c r="D1202" s="392"/>
      <c r="E1202" s="84"/>
      <c r="F1202" s="393"/>
      <c r="G1202" s="370"/>
      <c r="H1202" s="79"/>
      <c r="I1202" s="107"/>
      <c r="J1202" s="80"/>
      <c r="K1202" s="81"/>
      <c r="L1202" s="394"/>
      <c r="M1202" s="78"/>
      <c r="N1202" s="78"/>
      <c r="O1202" s="78"/>
      <c r="P1202" s="78"/>
      <c r="Q1202" s="371" t="str">
        <f t="shared" si="75"/>
        <v/>
      </c>
      <c r="R1202" s="102" t="str">
        <f t="shared" si="78"/>
        <v/>
      </c>
      <c r="S1202" s="254" t="str">
        <f t="shared" si="76"/>
        <v/>
      </c>
      <c r="T1202" s="83"/>
      <c r="U1202" s="254" t="str">
        <f t="shared" si="77"/>
        <v/>
      </c>
      <c r="V1202" s="255"/>
      <c r="W1202" s="78"/>
      <c r="X1202" s="78"/>
      <c r="Y1202" s="391"/>
      <c r="Z1202" s="369"/>
      <c r="AA1202" s="90"/>
    </row>
    <row r="1203" spans="4:27" ht="20.100000000000001" customHeight="1" x14ac:dyDescent="0.2">
      <c r="D1203" s="392"/>
      <c r="E1203" s="84"/>
      <c r="F1203" s="393"/>
      <c r="G1203" s="370"/>
      <c r="H1203" s="79"/>
      <c r="I1203" s="107"/>
      <c r="J1203" s="80"/>
      <c r="K1203" s="81"/>
      <c r="L1203" s="394"/>
      <c r="M1203" s="78"/>
      <c r="N1203" s="78"/>
      <c r="O1203" s="78"/>
      <c r="P1203" s="78"/>
      <c r="Q1203" s="371" t="str">
        <f t="shared" si="75"/>
        <v/>
      </c>
      <c r="R1203" s="102" t="str">
        <f t="shared" si="78"/>
        <v/>
      </c>
      <c r="S1203" s="254" t="str">
        <f t="shared" si="76"/>
        <v/>
      </c>
      <c r="T1203" s="83"/>
      <c r="U1203" s="254" t="str">
        <f t="shared" si="77"/>
        <v/>
      </c>
      <c r="V1203" s="255"/>
      <c r="W1203" s="78"/>
      <c r="X1203" s="78"/>
      <c r="Y1203" s="391"/>
      <c r="Z1203" s="369"/>
      <c r="AA1203" s="90"/>
    </row>
    <row r="1204" spans="4:27" ht="20.100000000000001" customHeight="1" x14ac:dyDescent="0.2">
      <c r="D1204" s="392"/>
      <c r="E1204" s="84"/>
      <c r="F1204" s="393"/>
      <c r="G1204" s="370"/>
      <c r="H1204" s="79"/>
      <c r="I1204" s="107"/>
      <c r="J1204" s="80"/>
      <c r="K1204" s="81"/>
      <c r="L1204" s="394"/>
      <c r="M1204" s="78"/>
      <c r="N1204" s="78"/>
      <c r="O1204" s="78"/>
      <c r="P1204" s="78"/>
      <c r="Q1204" s="371" t="str">
        <f t="shared" si="75"/>
        <v/>
      </c>
      <c r="R1204" s="102" t="str">
        <f t="shared" si="78"/>
        <v/>
      </c>
      <c r="S1204" s="254" t="str">
        <f t="shared" si="76"/>
        <v/>
      </c>
      <c r="T1204" s="83"/>
      <c r="U1204" s="254" t="str">
        <f t="shared" si="77"/>
        <v/>
      </c>
      <c r="V1204" s="255"/>
      <c r="W1204" s="78"/>
      <c r="X1204" s="78"/>
      <c r="Y1204" s="391"/>
      <c r="Z1204" s="369"/>
      <c r="AA1204" s="90"/>
    </row>
    <row r="1205" spans="4:27" ht="20.100000000000001" customHeight="1" x14ac:dyDescent="0.2">
      <c r="D1205" s="392"/>
      <c r="E1205" s="84"/>
      <c r="F1205" s="393"/>
      <c r="G1205" s="370"/>
      <c r="H1205" s="79"/>
      <c r="I1205" s="107"/>
      <c r="J1205" s="80"/>
      <c r="K1205" s="81"/>
      <c r="L1205" s="394"/>
      <c r="M1205" s="78"/>
      <c r="N1205" s="78"/>
      <c r="O1205" s="78"/>
      <c r="P1205" s="78"/>
      <c r="Q1205" s="371" t="str">
        <f t="shared" si="75"/>
        <v/>
      </c>
      <c r="R1205" s="102" t="str">
        <f t="shared" si="78"/>
        <v/>
      </c>
      <c r="S1205" s="254" t="str">
        <f t="shared" si="76"/>
        <v/>
      </c>
      <c r="T1205" s="83"/>
      <c r="U1205" s="254" t="str">
        <f t="shared" si="77"/>
        <v/>
      </c>
      <c r="V1205" s="255"/>
      <c r="W1205" s="78"/>
      <c r="X1205" s="78"/>
      <c r="Y1205" s="391"/>
      <c r="Z1205" s="369"/>
      <c r="AA1205" s="90"/>
    </row>
    <row r="1206" spans="4:27" ht="20.100000000000001" customHeight="1" x14ac:dyDescent="0.2">
      <c r="D1206" s="392"/>
      <c r="E1206" s="84"/>
      <c r="F1206" s="393"/>
      <c r="G1206" s="370"/>
      <c r="H1206" s="79"/>
      <c r="I1206" s="107"/>
      <c r="J1206" s="80"/>
      <c r="K1206" s="81"/>
      <c r="L1206" s="394"/>
      <c r="M1206" s="78"/>
      <c r="N1206" s="78"/>
      <c r="O1206" s="78"/>
      <c r="P1206" s="78"/>
      <c r="Q1206" s="371" t="str">
        <f t="shared" si="75"/>
        <v/>
      </c>
      <c r="R1206" s="102" t="str">
        <f t="shared" si="78"/>
        <v/>
      </c>
      <c r="S1206" s="254" t="str">
        <f t="shared" si="76"/>
        <v/>
      </c>
      <c r="T1206" s="83"/>
      <c r="U1206" s="254" t="str">
        <f t="shared" si="77"/>
        <v/>
      </c>
      <c r="V1206" s="255"/>
      <c r="W1206" s="78"/>
      <c r="X1206" s="78"/>
      <c r="Y1206" s="391"/>
      <c r="Z1206" s="369"/>
      <c r="AA1206" s="90"/>
    </row>
    <row r="1207" spans="4:27" ht="20.100000000000001" customHeight="1" x14ac:dyDescent="0.2">
      <c r="D1207" s="392"/>
      <c r="E1207" s="84"/>
      <c r="F1207" s="393"/>
      <c r="G1207" s="370"/>
      <c r="H1207" s="79"/>
      <c r="I1207" s="107"/>
      <c r="J1207" s="80"/>
      <c r="K1207" s="81"/>
      <c r="L1207" s="394"/>
      <c r="M1207" s="78"/>
      <c r="N1207" s="78"/>
      <c r="O1207" s="78"/>
      <c r="P1207" s="78"/>
      <c r="Q1207" s="371" t="str">
        <f t="shared" si="75"/>
        <v/>
      </c>
      <c r="R1207" s="102" t="str">
        <f t="shared" si="78"/>
        <v/>
      </c>
      <c r="S1207" s="254" t="str">
        <f t="shared" si="76"/>
        <v/>
      </c>
      <c r="T1207" s="83"/>
      <c r="U1207" s="254" t="str">
        <f t="shared" si="77"/>
        <v/>
      </c>
      <c r="V1207" s="255"/>
      <c r="W1207" s="78"/>
      <c r="X1207" s="78"/>
      <c r="Y1207" s="391"/>
      <c r="Z1207" s="369"/>
      <c r="AA1207" s="90"/>
    </row>
    <row r="1208" spans="4:27" ht="20.100000000000001" customHeight="1" x14ac:dyDescent="0.2">
      <c r="D1208" s="392"/>
      <c r="E1208" s="84"/>
      <c r="F1208" s="393"/>
      <c r="G1208" s="370"/>
      <c r="H1208" s="79"/>
      <c r="I1208" s="107"/>
      <c r="J1208" s="80"/>
      <c r="K1208" s="81"/>
      <c r="L1208" s="394"/>
      <c r="M1208" s="78"/>
      <c r="N1208" s="78"/>
      <c r="O1208" s="78"/>
      <c r="P1208" s="78"/>
      <c r="Q1208" s="371" t="str">
        <f t="shared" si="75"/>
        <v/>
      </c>
      <c r="R1208" s="102" t="str">
        <f t="shared" si="78"/>
        <v/>
      </c>
      <c r="S1208" s="254" t="str">
        <f t="shared" si="76"/>
        <v/>
      </c>
      <c r="T1208" s="83"/>
      <c r="U1208" s="254" t="str">
        <f t="shared" si="77"/>
        <v/>
      </c>
      <c r="V1208" s="255"/>
      <c r="W1208" s="78"/>
      <c r="X1208" s="78"/>
      <c r="Y1208" s="391"/>
      <c r="Z1208" s="369"/>
      <c r="AA1208" s="90"/>
    </row>
    <row r="1209" spans="4:27" ht="20.100000000000001" customHeight="1" x14ac:dyDescent="0.2">
      <c r="D1209" s="392"/>
      <c r="E1209" s="84"/>
      <c r="F1209" s="393"/>
      <c r="G1209" s="370"/>
      <c r="H1209" s="79"/>
      <c r="I1209" s="107"/>
      <c r="J1209" s="80"/>
      <c r="K1209" s="81"/>
      <c r="L1209" s="394"/>
      <c r="M1209" s="78"/>
      <c r="N1209" s="78"/>
      <c r="O1209" s="78"/>
      <c r="P1209" s="78"/>
      <c r="Q1209" s="371" t="str">
        <f t="shared" si="75"/>
        <v/>
      </c>
      <c r="R1209" s="102" t="str">
        <f t="shared" si="78"/>
        <v/>
      </c>
      <c r="S1209" s="254" t="str">
        <f t="shared" si="76"/>
        <v/>
      </c>
      <c r="T1209" s="83"/>
      <c r="U1209" s="254" t="str">
        <f t="shared" si="77"/>
        <v/>
      </c>
      <c r="V1209" s="255"/>
      <c r="W1209" s="78"/>
      <c r="X1209" s="78"/>
      <c r="Y1209" s="391"/>
      <c r="Z1209" s="369"/>
      <c r="AA1209" s="90"/>
    </row>
    <row r="1210" spans="4:27" ht="20.100000000000001" customHeight="1" x14ac:dyDescent="0.2">
      <c r="D1210" s="392"/>
      <c r="E1210" s="84"/>
      <c r="F1210" s="393"/>
      <c r="G1210" s="370"/>
      <c r="H1210" s="79"/>
      <c r="I1210" s="107"/>
      <c r="J1210" s="80"/>
      <c r="K1210" s="81"/>
      <c r="L1210" s="394"/>
      <c r="M1210" s="78"/>
      <c r="N1210" s="78"/>
      <c r="O1210" s="78"/>
      <c r="P1210" s="78"/>
      <c r="Q1210" s="371" t="str">
        <f t="shared" si="75"/>
        <v/>
      </c>
      <c r="R1210" s="102" t="str">
        <f t="shared" si="78"/>
        <v/>
      </c>
      <c r="S1210" s="254" t="str">
        <f t="shared" si="76"/>
        <v/>
      </c>
      <c r="T1210" s="83"/>
      <c r="U1210" s="254" t="str">
        <f t="shared" si="77"/>
        <v/>
      </c>
      <c r="V1210" s="255"/>
      <c r="W1210" s="78"/>
      <c r="X1210" s="78"/>
      <c r="Y1210" s="391"/>
      <c r="Z1210" s="369"/>
      <c r="AA1210" s="90"/>
    </row>
    <row r="1211" spans="4:27" ht="20.100000000000001" customHeight="1" x14ac:dyDescent="0.2">
      <c r="D1211" s="392"/>
      <c r="E1211" s="84"/>
      <c r="F1211" s="393"/>
      <c r="G1211" s="370"/>
      <c r="H1211" s="79"/>
      <c r="I1211" s="107"/>
      <c r="J1211" s="80"/>
      <c r="K1211" s="81"/>
      <c r="L1211" s="394"/>
      <c r="M1211" s="78"/>
      <c r="N1211" s="78"/>
      <c r="O1211" s="78"/>
      <c r="P1211" s="78"/>
      <c r="Q1211" s="371" t="str">
        <f t="shared" si="75"/>
        <v/>
      </c>
      <c r="R1211" s="102" t="str">
        <f t="shared" si="78"/>
        <v/>
      </c>
      <c r="S1211" s="254" t="str">
        <f t="shared" si="76"/>
        <v/>
      </c>
      <c r="T1211" s="83"/>
      <c r="U1211" s="254" t="str">
        <f t="shared" si="77"/>
        <v/>
      </c>
      <c r="V1211" s="255"/>
      <c r="W1211" s="78"/>
      <c r="X1211" s="78"/>
      <c r="Y1211" s="391"/>
      <c r="Z1211" s="369"/>
      <c r="AA1211" s="90"/>
    </row>
    <row r="1212" spans="4:27" ht="20.100000000000001" customHeight="1" x14ac:dyDescent="0.2">
      <c r="D1212" s="392"/>
      <c r="E1212" s="84"/>
      <c r="F1212" s="393"/>
      <c r="G1212" s="370"/>
      <c r="H1212" s="79"/>
      <c r="I1212" s="107"/>
      <c r="J1212" s="80"/>
      <c r="K1212" s="81"/>
      <c r="L1212" s="394"/>
      <c r="M1212" s="78"/>
      <c r="N1212" s="78"/>
      <c r="O1212" s="78"/>
      <c r="P1212" s="78"/>
      <c r="Q1212" s="371" t="str">
        <f t="shared" si="75"/>
        <v/>
      </c>
      <c r="R1212" s="102" t="str">
        <f t="shared" si="78"/>
        <v/>
      </c>
      <c r="S1212" s="254" t="str">
        <f t="shared" si="76"/>
        <v/>
      </c>
      <c r="T1212" s="83"/>
      <c r="U1212" s="254" t="str">
        <f t="shared" si="77"/>
        <v/>
      </c>
      <c r="V1212" s="255"/>
      <c r="W1212" s="78"/>
      <c r="X1212" s="78"/>
      <c r="Y1212" s="391"/>
      <c r="Z1212" s="369"/>
      <c r="AA1212" s="90"/>
    </row>
    <row r="1213" spans="4:27" ht="20.100000000000001" customHeight="1" x14ac:dyDescent="0.2">
      <c r="D1213" s="392"/>
      <c r="E1213" s="84"/>
      <c r="F1213" s="393"/>
      <c r="G1213" s="370"/>
      <c r="H1213" s="79"/>
      <c r="I1213" s="107"/>
      <c r="J1213" s="80"/>
      <c r="K1213" s="81"/>
      <c r="L1213" s="394"/>
      <c r="M1213" s="78"/>
      <c r="N1213" s="78"/>
      <c r="O1213" s="78"/>
      <c r="P1213" s="78"/>
      <c r="Q1213" s="371" t="str">
        <f t="shared" si="75"/>
        <v/>
      </c>
      <c r="R1213" s="102" t="str">
        <f t="shared" si="78"/>
        <v/>
      </c>
      <c r="S1213" s="254" t="str">
        <f t="shared" si="76"/>
        <v/>
      </c>
      <c r="T1213" s="83"/>
      <c r="U1213" s="254" t="str">
        <f t="shared" si="77"/>
        <v/>
      </c>
      <c r="V1213" s="255"/>
      <c r="W1213" s="78"/>
      <c r="X1213" s="78"/>
      <c r="Y1213" s="391"/>
      <c r="Z1213" s="369"/>
      <c r="AA1213" s="90"/>
    </row>
    <row r="1214" spans="4:27" ht="20.100000000000001" customHeight="1" x14ac:dyDescent="0.2">
      <c r="D1214" s="392"/>
      <c r="E1214" s="84"/>
      <c r="F1214" s="393"/>
      <c r="G1214" s="370"/>
      <c r="H1214" s="79"/>
      <c r="I1214" s="107"/>
      <c r="J1214" s="80"/>
      <c r="K1214" s="81"/>
      <c r="L1214" s="394"/>
      <c r="M1214" s="78"/>
      <c r="N1214" s="78"/>
      <c r="O1214" s="78"/>
      <c r="P1214" s="78"/>
      <c r="Q1214" s="371" t="str">
        <f t="shared" si="75"/>
        <v/>
      </c>
      <c r="R1214" s="102" t="str">
        <f t="shared" si="78"/>
        <v/>
      </c>
      <c r="S1214" s="254" t="str">
        <f t="shared" si="76"/>
        <v/>
      </c>
      <c r="T1214" s="83"/>
      <c r="U1214" s="254" t="str">
        <f t="shared" si="77"/>
        <v/>
      </c>
      <c r="V1214" s="255"/>
      <c r="W1214" s="78"/>
      <c r="X1214" s="78"/>
      <c r="Y1214" s="391"/>
      <c r="Z1214" s="369"/>
      <c r="AA1214" s="90"/>
    </row>
    <row r="1215" spans="4:27" ht="20.100000000000001" customHeight="1" x14ac:dyDescent="0.2">
      <c r="D1215" s="392"/>
      <c r="E1215" s="84"/>
      <c r="F1215" s="393"/>
      <c r="G1215" s="370"/>
      <c r="H1215" s="79"/>
      <c r="I1215" s="107"/>
      <c r="J1215" s="80"/>
      <c r="K1215" s="81"/>
      <c r="L1215" s="394"/>
      <c r="M1215" s="78"/>
      <c r="N1215" s="78"/>
      <c r="O1215" s="78"/>
      <c r="P1215" s="78"/>
      <c r="Q1215" s="371" t="str">
        <f t="shared" si="75"/>
        <v/>
      </c>
      <c r="R1215" s="102" t="str">
        <f t="shared" si="78"/>
        <v/>
      </c>
      <c r="S1215" s="254" t="str">
        <f t="shared" si="76"/>
        <v/>
      </c>
      <c r="T1215" s="83"/>
      <c r="U1215" s="254" t="str">
        <f t="shared" si="77"/>
        <v/>
      </c>
      <c r="V1215" s="255"/>
      <c r="W1215" s="78"/>
      <c r="X1215" s="78"/>
      <c r="Y1215" s="391"/>
      <c r="Z1215" s="369"/>
      <c r="AA1215" s="90"/>
    </row>
    <row r="1216" spans="4:27" ht="20.100000000000001" customHeight="1" x14ac:dyDescent="0.2">
      <c r="D1216" s="392"/>
      <c r="E1216" s="84"/>
      <c r="F1216" s="393"/>
      <c r="G1216" s="370"/>
      <c r="H1216" s="79"/>
      <c r="I1216" s="107"/>
      <c r="J1216" s="80"/>
      <c r="K1216" s="81"/>
      <c r="L1216" s="394"/>
      <c r="M1216" s="78"/>
      <c r="N1216" s="78"/>
      <c r="O1216" s="78"/>
      <c r="P1216" s="78"/>
      <c r="Q1216" s="371" t="str">
        <f t="shared" si="75"/>
        <v/>
      </c>
      <c r="R1216" s="102" t="str">
        <f t="shared" si="78"/>
        <v/>
      </c>
      <c r="S1216" s="254" t="str">
        <f t="shared" si="76"/>
        <v/>
      </c>
      <c r="T1216" s="83"/>
      <c r="U1216" s="254" t="str">
        <f t="shared" si="77"/>
        <v/>
      </c>
      <c r="V1216" s="255"/>
      <c r="W1216" s="78"/>
      <c r="X1216" s="78"/>
      <c r="Y1216" s="391"/>
      <c r="Z1216" s="369"/>
      <c r="AA1216" s="90"/>
    </row>
    <row r="1217" spans="4:27" ht="20.100000000000001" customHeight="1" x14ac:dyDescent="0.2">
      <c r="D1217" s="392"/>
      <c r="E1217" s="84"/>
      <c r="F1217" s="393"/>
      <c r="G1217" s="370"/>
      <c r="H1217" s="79"/>
      <c r="I1217" s="107"/>
      <c r="J1217" s="80"/>
      <c r="K1217" s="81"/>
      <c r="L1217" s="394"/>
      <c r="M1217" s="78"/>
      <c r="N1217" s="78"/>
      <c r="O1217" s="78"/>
      <c r="P1217" s="78"/>
      <c r="Q1217" s="371" t="str">
        <f t="shared" si="75"/>
        <v/>
      </c>
      <c r="R1217" s="102" t="str">
        <f t="shared" si="78"/>
        <v/>
      </c>
      <c r="S1217" s="254" t="str">
        <f t="shared" si="76"/>
        <v/>
      </c>
      <c r="T1217" s="83"/>
      <c r="U1217" s="254" t="str">
        <f t="shared" si="77"/>
        <v/>
      </c>
      <c r="V1217" s="255"/>
      <c r="W1217" s="78"/>
      <c r="X1217" s="78"/>
      <c r="Y1217" s="391"/>
      <c r="Z1217" s="369"/>
      <c r="AA1217" s="90"/>
    </row>
    <row r="1218" spans="4:27" ht="20.100000000000001" customHeight="1" x14ac:dyDescent="0.2">
      <c r="D1218" s="392"/>
      <c r="E1218" s="84"/>
      <c r="F1218" s="393"/>
      <c r="G1218" s="370"/>
      <c r="H1218" s="79"/>
      <c r="I1218" s="107"/>
      <c r="J1218" s="80"/>
      <c r="K1218" s="81"/>
      <c r="L1218" s="394"/>
      <c r="M1218" s="78"/>
      <c r="N1218" s="78"/>
      <c r="O1218" s="78"/>
      <c r="P1218" s="78"/>
      <c r="Q1218" s="371" t="str">
        <f t="shared" si="75"/>
        <v/>
      </c>
      <c r="R1218" s="102" t="str">
        <f t="shared" si="78"/>
        <v/>
      </c>
      <c r="S1218" s="254" t="str">
        <f t="shared" si="76"/>
        <v/>
      </c>
      <c r="T1218" s="83"/>
      <c r="U1218" s="254" t="str">
        <f t="shared" si="77"/>
        <v/>
      </c>
      <c r="V1218" s="255"/>
      <c r="W1218" s="78"/>
      <c r="X1218" s="78"/>
      <c r="Y1218" s="391"/>
      <c r="Z1218" s="369"/>
      <c r="AA1218" s="90"/>
    </row>
    <row r="1219" spans="4:27" ht="20.100000000000001" customHeight="1" x14ac:dyDescent="0.2">
      <c r="D1219" s="392"/>
      <c r="E1219" s="84"/>
      <c r="F1219" s="393"/>
      <c r="G1219" s="370"/>
      <c r="H1219" s="79"/>
      <c r="I1219" s="107"/>
      <c r="J1219" s="80"/>
      <c r="K1219" s="81"/>
      <c r="L1219" s="394"/>
      <c r="M1219" s="78"/>
      <c r="N1219" s="78"/>
      <c r="O1219" s="78"/>
      <c r="P1219" s="78"/>
      <c r="Q1219" s="371" t="str">
        <f t="shared" si="75"/>
        <v/>
      </c>
      <c r="R1219" s="102" t="str">
        <f t="shared" si="78"/>
        <v/>
      </c>
      <c r="S1219" s="254" t="str">
        <f t="shared" si="76"/>
        <v/>
      </c>
      <c r="T1219" s="83"/>
      <c r="U1219" s="254" t="str">
        <f t="shared" si="77"/>
        <v/>
      </c>
      <c r="V1219" s="255"/>
      <c r="W1219" s="78"/>
      <c r="X1219" s="78"/>
      <c r="Y1219" s="391"/>
      <c r="Z1219" s="369"/>
      <c r="AA1219" s="90"/>
    </row>
    <row r="1220" spans="4:27" ht="20.100000000000001" customHeight="1" x14ac:dyDescent="0.2">
      <c r="D1220" s="392"/>
      <c r="E1220" s="84"/>
      <c r="F1220" s="393"/>
      <c r="G1220" s="370"/>
      <c r="H1220" s="79"/>
      <c r="I1220" s="107"/>
      <c r="J1220" s="80"/>
      <c r="K1220" s="81"/>
      <c r="L1220" s="394"/>
      <c r="M1220" s="78"/>
      <c r="N1220" s="78"/>
      <c r="O1220" s="78"/>
      <c r="P1220" s="78"/>
      <c r="Q1220" s="371" t="str">
        <f t="shared" si="75"/>
        <v/>
      </c>
      <c r="R1220" s="102" t="str">
        <f t="shared" si="78"/>
        <v/>
      </c>
      <c r="S1220" s="254" t="str">
        <f t="shared" si="76"/>
        <v/>
      </c>
      <c r="T1220" s="83"/>
      <c r="U1220" s="254" t="str">
        <f t="shared" si="77"/>
        <v/>
      </c>
      <c r="V1220" s="255"/>
      <c r="W1220" s="78"/>
      <c r="X1220" s="78"/>
      <c r="Y1220" s="391"/>
      <c r="Z1220" s="369"/>
      <c r="AA1220" s="90"/>
    </row>
    <row r="1221" spans="4:27" ht="20.100000000000001" customHeight="1" x14ac:dyDescent="0.2">
      <c r="D1221" s="392"/>
      <c r="E1221" s="84"/>
      <c r="F1221" s="393"/>
      <c r="G1221" s="370"/>
      <c r="H1221" s="79"/>
      <c r="I1221" s="107"/>
      <c r="J1221" s="80"/>
      <c r="K1221" s="81"/>
      <c r="L1221" s="394"/>
      <c r="M1221" s="78"/>
      <c r="N1221" s="78"/>
      <c r="O1221" s="78"/>
      <c r="P1221" s="78"/>
      <c r="Q1221" s="371" t="str">
        <f t="shared" si="75"/>
        <v/>
      </c>
      <c r="R1221" s="102" t="str">
        <f t="shared" si="78"/>
        <v/>
      </c>
      <c r="S1221" s="254" t="str">
        <f t="shared" si="76"/>
        <v/>
      </c>
      <c r="T1221" s="83"/>
      <c r="U1221" s="254" t="str">
        <f t="shared" si="77"/>
        <v/>
      </c>
      <c r="V1221" s="255"/>
      <c r="W1221" s="78"/>
      <c r="X1221" s="78"/>
      <c r="Y1221" s="391"/>
      <c r="Z1221" s="369"/>
      <c r="AA1221" s="90"/>
    </row>
    <row r="1222" spans="4:27" ht="20.100000000000001" customHeight="1" x14ac:dyDescent="0.2">
      <c r="D1222" s="392"/>
      <c r="E1222" s="84"/>
      <c r="F1222" s="393"/>
      <c r="G1222" s="370"/>
      <c r="H1222" s="79"/>
      <c r="I1222" s="107"/>
      <c r="J1222" s="80"/>
      <c r="K1222" s="81"/>
      <c r="L1222" s="394"/>
      <c r="M1222" s="78"/>
      <c r="N1222" s="78"/>
      <c r="O1222" s="78"/>
      <c r="P1222" s="78"/>
      <c r="Q1222" s="371" t="str">
        <f t="shared" si="75"/>
        <v/>
      </c>
      <c r="R1222" s="102" t="str">
        <f t="shared" si="78"/>
        <v/>
      </c>
      <c r="S1222" s="254" t="str">
        <f t="shared" si="76"/>
        <v/>
      </c>
      <c r="T1222" s="83"/>
      <c r="U1222" s="254" t="str">
        <f t="shared" si="77"/>
        <v/>
      </c>
      <c r="V1222" s="255"/>
      <c r="W1222" s="78"/>
      <c r="X1222" s="78"/>
      <c r="Y1222" s="391"/>
      <c r="Z1222" s="369"/>
      <c r="AA1222" s="90"/>
    </row>
    <row r="1223" spans="4:27" ht="20.100000000000001" customHeight="1" x14ac:dyDescent="0.2">
      <c r="D1223" s="392"/>
      <c r="E1223" s="84"/>
      <c r="F1223" s="393"/>
      <c r="G1223" s="370"/>
      <c r="H1223" s="79"/>
      <c r="I1223" s="107"/>
      <c r="J1223" s="80"/>
      <c r="K1223" s="81"/>
      <c r="L1223" s="394"/>
      <c r="M1223" s="78"/>
      <c r="N1223" s="78"/>
      <c r="O1223" s="78"/>
      <c r="P1223" s="78"/>
      <c r="Q1223" s="371" t="str">
        <f t="shared" si="75"/>
        <v/>
      </c>
      <c r="R1223" s="102" t="str">
        <f t="shared" si="78"/>
        <v/>
      </c>
      <c r="S1223" s="254" t="str">
        <f t="shared" si="76"/>
        <v/>
      </c>
      <c r="T1223" s="83"/>
      <c r="U1223" s="254" t="str">
        <f t="shared" si="77"/>
        <v/>
      </c>
      <c r="V1223" s="255"/>
      <c r="W1223" s="78"/>
      <c r="X1223" s="78"/>
      <c r="Y1223" s="391"/>
      <c r="Z1223" s="369"/>
      <c r="AA1223" s="90"/>
    </row>
    <row r="1224" spans="4:27" ht="20.100000000000001" customHeight="1" x14ac:dyDescent="0.2">
      <c r="D1224" s="392"/>
      <c r="E1224" s="84"/>
      <c r="F1224" s="393"/>
      <c r="G1224" s="370"/>
      <c r="H1224" s="79"/>
      <c r="I1224" s="107"/>
      <c r="J1224" s="80"/>
      <c r="K1224" s="81"/>
      <c r="L1224" s="394"/>
      <c r="M1224" s="78"/>
      <c r="N1224" s="78"/>
      <c r="O1224" s="78"/>
      <c r="P1224" s="78"/>
      <c r="Q1224" s="371" t="str">
        <f t="shared" si="75"/>
        <v/>
      </c>
      <c r="R1224" s="102" t="str">
        <f t="shared" si="78"/>
        <v/>
      </c>
      <c r="S1224" s="254" t="str">
        <f t="shared" si="76"/>
        <v/>
      </c>
      <c r="T1224" s="83"/>
      <c r="U1224" s="254" t="str">
        <f t="shared" si="77"/>
        <v/>
      </c>
      <c r="V1224" s="255"/>
      <c r="W1224" s="78"/>
      <c r="X1224" s="78"/>
      <c r="Y1224" s="391"/>
      <c r="Z1224" s="369"/>
      <c r="AA1224" s="90"/>
    </row>
    <row r="1225" spans="4:27" ht="20.100000000000001" customHeight="1" x14ac:dyDescent="0.2">
      <c r="D1225" s="392"/>
      <c r="E1225" s="84"/>
      <c r="F1225" s="393"/>
      <c r="G1225" s="370"/>
      <c r="H1225" s="79"/>
      <c r="I1225" s="107"/>
      <c r="J1225" s="80"/>
      <c r="K1225" s="81"/>
      <c r="L1225" s="394"/>
      <c r="M1225" s="78"/>
      <c r="N1225" s="78"/>
      <c r="O1225" s="78"/>
      <c r="P1225" s="78"/>
      <c r="Q1225" s="371" t="str">
        <f t="shared" si="75"/>
        <v/>
      </c>
      <c r="R1225" s="102" t="str">
        <f t="shared" si="78"/>
        <v/>
      </c>
      <c r="S1225" s="254" t="str">
        <f t="shared" si="76"/>
        <v/>
      </c>
      <c r="T1225" s="83"/>
      <c r="U1225" s="254" t="str">
        <f t="shared" si="77"/>
        <v/>
      </c>
      <c r="V1225" s="255"/>
      <c r="W1225" s="78"/>
      <c r="X1225" s="78"/>
      <c r="Y1225" s="391"/>
      <c r="Z1225" s="369"/>
      <c r="AA1225" s="90"/>
    </row>
    <row r="1226" spans="4:27" ht="20.100000000000001" customHeight="1" x14ac:dyDescent="0.2">
      <c r="D1226" s="392"/>
      <c r="E1226" s="84"/>
      <c r="F1226" s="393"/>
      <c r="G1226" s="370"/>
      <c r="H1226" s="79"/>
      <c r="I1226" s="107"/>
      <c r="J1226" s="80"/>
      <c r="K1226" s="81"/>
      <c r="L1226" s="394"/>
      <c r="M1226" s="78"/>
      <c r="N1226" s="78"/>
      <c r="O1226" s="78"/>
      <c r="P1226" s="78"/>
      <c r="Q1226" s="371" t="str">
        <f t="shared" si="75"/>
        <v/>
      </c>
      <c r="R1226" s="102" t="str">
        <f t="shared" si="78"/>
        <v/>
      </c>
      <c r="S1226" s="254" t="str">
        <f t="shared" si="76"/>
        <v/>
      </c>
      <c r="T1226" s="83"/>
      <c r="U1226" s="254" t="str">
        <f t="shared" si="77"/>
        <v/>
      </c>
      <c r="V1226" s="255"/>
      <c r="W1226" s="78"/>
      <c r="X1226" s="78"/>
      <c r="Y1226" s="391"/>
      <c r="Z1226" s="369"/>
      <c r="AA1226" s="90"/>
    </row>
    <row r="1227" spans="4:27" ht="20.100000000000001" customHeight="1" x14ac:dyDescent="0.2">
      <c r="D1227" s="392"/>
      <c r="E1227" s="84"/>
      <c r="F1227" s="393"/>
      <c r="G1227" s="370"/>
      <c r="H1227" s="79"/>
      <c r="I1227" s="107"/>
      <c r="J1227" s="80"/>
      <c r="K1227" s="81"/>
      <c r="L1227" s="394"/>
      <c r="M1227" s="78"/>
      <c r="N1227" s="78"/>
      <c r="O1227" s="78"/>
      <c r="P1227" s="78"/>
      <c r="Q1227" s="371" t="str">
        <f t="shared" si="75"/>
        <v/>
      </c>
      <c r="R1227" s="102" t="str">
        <f t="shared" si="78"/>
        <v/>
      </c>
      <c r="S1227" s="254" t="str">
        <f t="shared" si="76"/>
        <v/>
      </c>
      <c r="T1227" s="83"/>
      <c r="U1227" s="254" t="str">
        <f t="shared" si="77"/>
        <v/>
      </c>
      <c r="V1227" s="255"/>
      <c r="W1227" s="78"/>
      <c r="X1227" s="78"/>
      <c r="Y1227" s="391"/>
      <c r="Z1227" s="369"/>
      <c r="AA1227" s="90"/>
    </row>
    <row r="1228" spans="4:27" ht="20.100000000000001" customHeight="1" x14ac:dyDescent="0.2">
      <c r="D1228" s="392"/>
      <c r="E1228" s="84"/>
      <c r="F1228" s="393"/>
      <c r="G1228" s="370"/>
      <c r="H1228" s="79"/>
      <c r="I1228" s="107"/>
      <c r="J1228" s="80"/>
      <c r="K1228" s="81"/>
      <c r="L1228" s="394"/>
      <c r="M1228" s="78"/>
      <c r="N1228" s="78"/>
      <c r="O1228" s="78"/>
      <c r="P1228" s="78"/>
      <c r="Q1228" s="371" t="str">
        <f t="shared" si="75"/>
        <v/>
      </c>
      <c r="R1228" s="102" t="str">
        <f t="shared" si="78"/>
        <v/>
      </c>
      <c r="S1228" s="254" t="str">
        <f t="shared" si="76"/>
        <v/>
      </c>
      <c r="T1228" s="83"/>
      <c r="U1228" s="254" t="str">
        <f t="shared" si="77"/>
        <v/>
      </c>
      <c r="V1228" s="255"/>
      <c r="W1228" s="78"/>
      <c r="X1228" s="78"/>
      <c r="Y1228" s="391"/>
      <c r="Z1228" s="369"/>
      <c r="AA1228" s="90"/>
    </row>
    <row r="1229" spans="4:27" ht="20.100000000000001" customHeight="1" x14ac:dyDescent="0.2">
      <c r="D1229" s="392"/>
      <c r="E1229" s="84"/>
      <c r="F1229" s="393"/>
      <c r="G1229" s="370"/>
      <c r="H1229" s="79"/>
      <c r="I1229" s="107"/>
      <c r="J1229" s="80"/>
      <c r="K1229" s="81"/>
      <c r="L1229" s="394"/>
      <c r="M1229" s="78"/>
      <c r="N1229" s="78"/>
      <c r="O1229" s="78"/>
      <c r="P1229" s="78"/>
      <c r="Q1229" s="371" t="str">
        <f t="shared" si="75"/>
        <v/>
      </c>
      <c r="R1229" s="102" t="str">
        <f t="shared" si="78"/>
        <v/>
      </c>
      <c r="S1229" s="254" t="str">
        <f t="shared" si="76"/>
        <v/>
      </c>
      <c r="T1229" s="83"/>
      <c r="U1229" s="254" t="str">
        <f t="shared" si="77"/>
        <v/>
      </c>
      <c r="V1229" s="255"/>
      <c r="W1229" s="78"/>
      <c r="X1229" s="78"/>
      <c r="Y1229" s="391"/>
      <c r="Z1229" s="369"/>
      <c r="AA1229" s="90"/>
    </row>
    <row r="1230" spans="4:27" ht="20.100000000000001" customHeight="1" x14ac:dyDescent="0.2">
      <c r="D1230" s="392"/>
      <c r="E1230" s="84"/>
      <c r="F1230" s="393"/>
      <c r="G1230" s="370"/>
      <c r="H1230" s="79"/>
      <c r="I1230" s="107"/>
      <c r="J1230" s="80"/>
      <c r="K1230" s="81"/>
      <c r="L1230" s="394"/>
      <c r="M1230" s="78"/>
      <c r="N1230" s="78"/>
      <c r="O1230" s="78"/>
      <c r="P1230" s="78"/>
      <c r="Q1230" s="371" t="str">
        <f t="shared" si="75"/>
        <v/>
      </c>
      <c r="R1230" s="102" t="str">
        <f t="shared" si="78"/>
        <v/>
      </c>
      <c r="S1230" s="254" t="str">
        <f t="shared" si="76"/>
        <v/>
      </c>
      <c r="T1230" s="83"/>
      <c r="U1230" s="254" t="str">
        <f t="shared" si="77"/>
        <v/>
      </c>
      <c r="V1230" s="255"/>
      <c r="W1230" s="78"/>
      <c r="X1230" s="78"/>
      <c r="Y1230" s="391"/>
      <c r="Z1230" s="369"/>
      <c r="AA1230" s="90"/>
    </row>
    <row r="1231" spans="4:27" ht="20.100000000000001" customHeight="1" x14ac:dyDescent="0.2">
      <c r="D1231" s="392"/>
      <c r="E1231" s="84"/>
      <c r="F1231" s="393"/>
      <c r="G1231" s="370"/>
      <c r="H1231" s="79"/>
      <c r="I1231" s="107"/>
      <c r="J1231" s="80"/>
      <c r="K1231" s="81"/>
      <c r="L1231" s="394"/>
      <c r="M1231" s="78"/>
      <c r="N1231" s="78"/>
      <c r="O1231" s="78"/>
      <c r="P1231" s="78"/>
      <c r="Q1231" s="371" t="str">
        <f t="shared" si="75"/>
        <v/>
      </c>
      <c r="R1231" s="102" t="str">
        <f t="shared" si="78"/>
        <v/>
      </c>
      <c r="S1231" s="254" t="str">
        <f t="shared" si="76"/>
        <v/>
      </c>
      <c r="T1231" s="83"/>
      <c r="U1231" s="254" t="str">
        <f t="shared" si="77"/>
        <v/>
      </c>
      <c r="V1231" s="255"/>
      <c r="W1231" s="78"/>
      <c r="X1231" s="78"/>
      <c r="Y1231" s="391"/>
      <c r="Z1231" s="369"/>
      <c r="AA1231" s="90"/>
    </row>
    <row r="1232" spans="4:27" ht="20.100000000000001" customHeight="1" x14ac:dyDescent="0.2">
      <c r="D1232" s="392"/>
      <c r="E1232" s="84"/>
      <c r="F1232" s="393"/>
      <c r="G1232" s="370"/>
      <c r="H1232" s="79"/>
      <c r="I1232" s="107"/>
      <c r="J1232" s="80"/>
      <c r="K1232" s="81"/>
      <c r="L1232" s="394"/>
      <c r="M1232" s="78"/>
      <c r="N1232" s="78"/>
      <c r="O1232" s="78"/>
      <c r="P1232" s="78"/>
      <c r="Q1232" s="371" t="str">
        <f t="shared" si="75"/>
        <v/>
      </c>
      <c r="R1232" s="102" t="str">
        <f t="shared" si="78"/>
        <v/>
      </c>
      <c r="S1232" s="254" t="str">
        <f t="shared" si="76"/>
        <v/>
      </c>
      <c r="T1232" s="83"/>
      <c r="U1232" s="254" t="str">
        <f t="shared" si="77"/>
        <v/>
      </c>
      <c r="V1232" s="255"/>
      <c r="W1232" s="78"/>
      <c r="X1232" s="78"/>
      <c r="Y1232" s="391"/>
      <c r="Z1232" s="369"/>
      <c r="AA1232" s="90"/>
    </row>
    <row r="1233" spans="4:27" ht="20.100000000000001" customHeight="1" x14ac:dyDescent="0.2">
      <c r="D1233" s="392"/>
      <c r="E1233" s="84"/>
      <c r="F1233" s="393"/>
      <c r="G1233" s="370"/>
      <c r="H1233" s="79"/>
      <c r="I1233" s="107"/>
      <c r="J1233" s="80"/>
      <c r="K1233" s="81"/>
      <c r="L1233" s="394"/>
      <c r="M1233" s="78"/>
      <c r="N1233" s="78"/>
      <c r="O1233" s="78"/>
      <c r="P1233" s="78"/>
      <c r="Q1233" s="371" t="str">
        <f t="shared" si="75"/>
        <v/>
      </c>
      <c r="R1233" s="102" t="str">
        <f t="shared" si="78"/>
        <v/>
      </c>
      <c r="S1233" s="254" t="str">
        <f t="shared" si="76"/>
        <v/>
      </c>
      <c r="T1233" s="83"/>
      <c r="U1233" s="254" t="str">
        <f t="shared" si="77"/>
        <v/>
      </c>
      <c r="V1233" s="255"/>
      <c r="W1233" s="78"/>
      <c r="X1233" s="78"/>
      <c r="Y1233" s="391"/>
      <c r="Z1233" s="369"/>
      <c r="AA1233" s="90"/>
    </row>
    <row r="1234" spans="4:27" ht="20.100000000000001" customHeight="1" x14ac:dyDescent="0.2">
      <c r="D1234" s="392"/>
      <c r="E1234" s="84"/>
      <c r="F1234" s="393"/>
      <c r="G1234" s="370"/>
      <c r="H1234" s="79"/>
      <c r="I1234" s="107"/>
      <c r="J1234" s="80"/>
      <c r="K1234" s="81"/>
      <c r="L1234" s="394"/>
      <c r="M1234" s="78"/>
      <c r="N1234" s="78"/>
      <c r="O1234" s="78"/>
      <c r="P1234" s="78"/>
      <c r="Q1234" s="371" t="str">
        <f t="shared" si="75"/>
        <v/>
      </c>
      <c r="R1234" s="102" t="str">
        <f t="shared" si="78"/>
        <v/>
      </c>
      <c r="S1234" s="254" t="str">
        <f t="shared" si="76"/>
        <v/>
      </c>
      <c r="T1234" s="83"/>
      <c r="U1234" s="254" t="str">
        <f t="shared" si="77"/>
        <v/>
      </c>
      <c r="V1234" s="255"/>
      <c r="W1234" s="78"/>
      <c r="X1234" s="78"/>
      <c r="Y1234" s="391"/>
      <c r="Z1234" s="369"/>
      <c r="AA1234" s="90"/>
    </row>
    <row r="1235" spans="4:27" ht="20.100000000000001" customHeight="1" x14ac:dyDescent="0.2">
      <c r="D1235" s="392"/>
      <c r="E1235" s="84"/>
      <c r="F1235" s="393"/>
      <c r="G1235" s="370"/>
      <c r="H1235" s="79"/>
      <c r="I1235" s="107"/>
      <c r="J1235" s="80"/>
      <c r="K1235" s="81"/>
      <c r="L1235" s="394"/>
      <c r="M1235" s="78"/>
      <c r="N1235" s="78"/>
      <c r="O1235" s="78"/>
      <c r="P1235" s="78"/>
      <c r="Q1235" s="371" t="str">
        <f t="shared" si="75"/>
        <v/>
      </c>
      <c r="R1235" s="102" t="str">
        <f t="shared" si="78"/>
        <v/>
      </c>
      <c r="S1235" s="254" t="str">
        <f t="shared" si="76"/>
        <v/>
      </c>
      <c r="T1235" s="83"/>
      <c r="U1235" s="254" t="str">
        <f t="shared" si="77"/>
        <v/>
      </c>
      <c r="V1235" s="255"/>
      <c r="W1235" s="78"/>
      <c r="X1235" s="78"/>
      <c r="Y1235" s="391"/>
      <c r="Z1235" s="369"/>
      <c r="AA1235" s="90"/>
    </row>
    <row r="1236" spans="4:27" ht="20.100000000000001" customHeight="1" x14ac:dyDescent="0.2">
      <c r="D1236" s="392"/>
      <c r="E1236" s="84"/>
      <c r="F1236" s="393"/>
      <c r="G1236" s="370"/>
      <c r="H1236" s="79"/>
      <c r="I1236" s="107"/>
      <c r="J1236" s="80"/>
      <c r="K1236" s="81"/>
      <c r="L1236" s="394"/>
      <c r="M1236" s="78"/>
      <c r="N1236" s="78"/>
      <c r="O1236" s="78"/>
      <c r="P1236" s="78"/>
      <c r="Q1236" s="371" t="str">
        <f t="shared" si="75"/>
        <v/>
      </c>
      <c r="R1236" s="102" t="str">
        <f t="shared" si="78"/>
        <v/>
      </c>
      <c r="S1236" s="254" t="str">
        <f t="shared" si="76"/>
        <v/>
      </c>
      <c r="T1236" s="83"/>
      <c r="U1236" s="254" t="str">
        <f t="shared" si="77"/>
        <v/>
      </c>
      <c r="V1236" s="255"/>
      <c r="W1236" s="78"/>
      <c r="X1236" s="78"/>
      <c r="Y1236" s="391"/>
      <c r="Z1236" s="369"/>
      <c r="AA1236" s="90"/>
    </row>
    <row r="1237" spans="4:27" ht="20.100000000000001" customHeight="1" x14ac:dyDescent="0.2">
      <c r="D1237" s="392"/>
      <c r="E1237" s="84"/>
      <c r="F1237" s="393"/>
      <c r="G1237" s="370"/>
      <c r="H1237" s="79"/>
      <c r="I1237" s="107"/>
      <c r="J1237" s="80"/>
      <c r="K1237" s="81"/>
      <c r="L1237" s="394"/>
      <c r="M1237" s="78"/>
      <c r="N1237" s="78"/>
      <c r="O1237" s="78"/>
      <c r="P1237" s="78"/>
      <c r="Q1237" s="371" t="str">
        <f t="shared" si="75"/>
        <v/>
      </c>
      <c r="R1237" s="102" t="str">
        <f t="shared" si="78"/>
        <v/>
      </c>
      <c r="S1237" s="254" t="str">
        <f t="shared" si="76"/>
        <v/>
      </c>
      <c r="T1237" s="83"/>
      <c r="U1237" s="254" t="str">
        <f t="shared" si="77"/>
        <v/>
      </c>
      <c r="V1237" s="255"/>
      <c r="W1237" s="78"/>
      <c r="X1237" s="78"/>
      <c r="Y1237" s="391"/>
      <c r="Z1237" s="369"/>
      <c r="AA1237" s="90"/>
    </row>
    <row r="1238" spans="4:27" ht="20.100000000000001" customHeight="1" x14ac:dyDescent="0.2">
      <c r="D1238" s="392"/>
      <c r="E1238" s="84"/>
      <c r="F1238" s="393"/>
      <c r="G1238" s="370"/>
      <c r="H1238" s="79"/>
      <c r="I1238" s="107"/>
      <c r="J1238" s="80"/>
      <c r="K1238" s="81"/>
      <c r="L1238" s="394"/>
      <c r="M1238" s="78"/>
      <c r="N1238" s="78"/>
      <c r="O1238" s="78"/>
      <c r="P1238" s="78"/>
      <c r="Q1238" s="371" t="str">
        <f t="shared" si="75"/>
        <v/>
      </c>
      <c r="R1238" s="102" t="str">
        <f t="shared" si="78"/>
        <v/>
      </c>
      <c r="S1238" s="254" t="str">
        <f t="shared" si="76"/>
        <v/>
      </c>
      <c r="T1238" s="83"/>
      <c r="U1238" s="254" t="str">
        <f t="shared" si="77"/>
        <v/>
      </c>
      <c r="V1238" s="255"/>
      <c r="W1238" s="78"/>
      <c r="X1238" s="78"/>
      <c r="Y1238" s="391"/>
      <c r="Z1238" s="369"/>
      <c r="AA1238" s="90"/>
    </row>
    <row r="1239" spans="4:27" ht="20.100000000000001" customHeight="1" x14ac:dyDescent="0.2">
      <c r="D1239" s="392"/>
      <c r="E1239" s="84"/>
      <c r="F1239" s="393"/>
      <c r="G1239" s="370"/>
      <c r="H1239" s="79"/>
      <c r="I1239" s="107"/>
      <c r="J1239" s="80"/>
      <c r="K1239" s="81"/>
      <c r="L1239" s="394"/>
      <c r="M1239" s="78"/>
      <c r="N1239" s="78"/>
      <c r="O1239" s="78"/>
      <c r="P1239" s="78"/>
      <c r="Q1239" s="371" t="str">
        <f t="shared" si="75"/>
        <v/>
      </c>
      <c r="R1239" s="102" t="str">
        <f t="shared" si="78"/>
        <v/>
      </c>
      <c r="S1239" s="254" t="str">
        <f t="shared" si="76"/>
        <v/>
      </c>
      <c r="T1239" s="83"/>
      <c r="U1239" s="254" t="str">
        <f t="shared" si="77"/>
        <v/>
      </c>
      <c r="V1239" s="255"/>
      <c r="W1239" s="78"/>
      <c r="X1239" s="78"/>
      <c r="Y1239" s="391"/>
      <c r="Z1239" s="369"/>
      <c r="AA1239" s="90"/>
    </row>
    <row r="1240" spans="4:27" ht="20.100000000000001" customHeight="1" x14ac:dyDescent="0.2">
      <c r="D1240" s="392"/>
      <c r="E1240" s="84"/>
      <c r="F1240" s="393"/>
      <c r="G1240" s="370"/>
      <c r="H1240" s="79"/>
      <c r="I1240" s="107"/>
      <c r="J1240" s="80"/>
      <c r="K1240" s="81"/>
      <c r="L1240" s="394"/>
      <c r="M1240" s="78"/>
      <c r="N1240" s="78"/>
      <c r="O1240" s="78"/>
      <c r="P1240" s="78"/>
      <c r="Q1240" s="371" t="str">
        <f t="shared" si="75"/>
        <v/>
      </c>
      <c r="R1240" s="102" t="str">
        <f t="shared" si="78"/>
        <v/>
      </c>
      <c r="S1240" s="254" t="str">
        <f t="shared" si="76"/>
        <v/>
      </c>
      <c r="T1240" s="83"/>
      <c r="U1240" s="254" t="str">
        <f t="shared" si="77"/>
        <v/>
      </c>
      <c r="V1240" s="255"/>
      <c r="W1240" s="78"/>
      <c r="X1240" s="78"/>
      <c r="Y1240" s="391"/>
      <c r="Z1240" s="369"/>
      <c r="AA1240" s="90"/>
    </row>
    <row r="1241" spans="4:27" ht="20.100000000000001" customHeight="1" x14ac:dyDescent="0.2">
      <c r="D1241" s="392"/>
      <c r="E1241" s="84"/>
      <c r="F1241" s="393"/>
      <c r="G1241" s="370"/>
      <c r="H1241" s="79"/>
      <c r="I1241" s="107"/>
      <c r="J1241" s="80"/>
      <c r="K1241" s="81"/>
      <c r="L1241" s="394"/>
      <c r="M1241" s="78"/>
      <c r="N1241" s="78"/>
      <c r="O1241" s="78"/>
      <c r="P1241" s="78"/>
      <c r="Q1241" s="371" t="str">
        <f t="shared" si="75"/>
        <v/>
      </c>
      <c r="R1241" s="102" t="str">
        <f t="shared" si="78"/>
        <v/>
      </c>
      <c r="S1241" s="254" t="str">
        <f t="shared" si="76"/>
        <v/>
      </c>
      <c r="T1241" s="83"/>
      <c r="U1241" s="254" t="str">
        <f t="shared" si="77"/>
        <v/>
      </c>
      <c r="V1241" s="255"/>
      <c r="W1241" s="78"/>
      <c r="X1241" s="78"/>
      <c r="Y1241" s="391"/>
      <c r="Z1241" s="369"/>
      <c r="AA1241" s="90"/>
    </row>
    <row r="1242" spans="4:27" ht="20.100000000000001" customHeight="1" x14ac:dyDescent="0.2">
      <c r="D1242" s="392"/>
      <c r="E1242" s="84"/>
      <c r="F1242" s="393"/>
      <c r="G1242" s="370"/>
      <c r="H1242" s="79"/>
      <c r="I1242" s="107"/>
      <c r="J1242" s="80"/>
      <c r="K1242" s="81"/>
      <c r="L1242" s="394"/>
      <c r="M1242" s="78"/>
      <c r="N1242" s="78"/>
      <c r="O1242" s="78"/>
      <c r="P1242" s="78"/>
      <c r="Q1242" s="371" t="str">
        <f t="shared" si="75"/>
        <v/>
      </c>
      <c r="R1242" s="102" t="str">
        <f t="shared" si="78"/>
        <v/>
      </c>
      <c r="S1242" s="254" t="str">
        <f t="shared" si="76"/>
        <v/>
      </c>
      <c r="T1242" s="83"/>
      <c r="U1242" s="254" t="str">
        <f t="shared" si="77"/>
        <v/>
      </c>
      <c r="V1242" s="255"/>
      <c r="W1242" s="78"/>
      <c r="X1242" s="78"/>
      <c r="Y1242" s="391"/>
      <c r="Z1242" s="369"/>
      <c r="AA1242" s="90"/>
    </row>
    <row r="1243" spans="4:27" ht="20.100000000000001" customHeight="1" x14ac:dyDescent="0.2">
      <c r="D1243" s="392"/>
      <c r="E1243" s="84"/>
      <c r="F1243" s="393"/>
      <c r="G1243" s="370"/>
      <c r="H1243" s="79"/>
      <c r="I1243" s="107"/>
      <c r="J1243" s="80"/>
      <c r="K1243" s="81"/>
      <c r="L1243" s="394"/>
      <c r="M1243" s="78"/>
      <c r="N1243" s="78"/>
      <c r="O1243" s="78"/>
      <c r="P1243" s="78"/>
      <c r="Q1243" s="371" t="str">
        <f t="shared" si="75"/>
        <v/>
      </c>
      <c r="R1243" s="102" t="str">
        <f t="shared" si="78"/>
        <v/>
      </c>
      <c r="S1243" s="254" t="str">
        <f t="shared" si="76"/>
        <v/>
      </c>
      <c r="T1243" s="83"/>
      <c r="U1243" s="254" t="str">
        <f t="shared" si="77"/>
        <v/>
      </c>
      <c r="V1243" s="255"/>
      <c r="W1243" s="78"/>
      <c r="X1243" s="78"/>
      <c r="Y1243" s="391"/>
      <c r="Z1243" s="369"/>
      <c r="AA1243" s="90"/>
    </row>
    <row r="1244" spans="4:27" ht="20.100000000000001" customHeight="1" x14ac:dyDescent="0.2">
      <c r="D1244" s="392"/>
      <c r="E1244" s="84"/>
      <c r="F1244" s="393"/>
      <c r="G1244" s="370"/>
      <c r="H1244" s="79"/>
      <c r="I1244" s="107"/>
      <c r="J1244" s="80"/>
      <c r="K1244" s="81"/>
      <c r="L1244" s="394"/>
      <c r="M1244" s="78"/>
      <c r="N1244" s="78"/>
      <c r="O1244" s="78"/>
      <c r="P1244" s="78"/>
      <c r="Q1244" s="371" t="str">
        <f t="shared" si="75"/>
        <v/>
      </c>
      <c r="R1244" s="102" t="str">
        <f t="shared" si="78"/>
        <v/>
      </c>
      <c r="S1244" s="254" t="str">
        <f t="shared" si="76"/>
        <v/>
      </c>
      <c r="T1244" s="83"/>
      <c r="U1244" s="254" t="str">
        <f t="shared" si="77"/>
        <v/>
      </c>
      <c r="V1244" s="255"/>
      <c r="W1244" s="78"/>
      <c r="X1244" s="78"/>
      <c r="Y1244" s="391"/>
      <c r="Z1244" s="369"/>
      <c r="AA1244" s="90"/>
    </row>
    <row r="1245" spans="4:27" ht="20.100000000000001" customHeight="1" x14ac:dyDescent="0.2">
      <c r="D1245" s="392"/>
      <c r="E1245" s="84"/>
      <c r="F1245" s="393"/>
      <c r="G1245" s="370"/>
      <c r="H1245" s="79"/>
      <c r="I1245" s="107"/>
      <c r="J1245" s="80"/>
      <c r="K1245" s="81"/>
      <c r="L1245" s="394"/>
      <c r="M1245" s="78"/>
      <c r="N1245" s="78"/>
      <c r="O1245" s="78"/>
      <c r="P1245" s="78"/>
      <c r="Q1245" s="371" t="str">
        <f t="shared" si="75"/>
        <v/>
      </c>
      <c r="R1245" s="102" t="str">
        <f t="shared" si="78"/>
        <v/>
      </c>
      <c r="S1245" s="254" t="str">
        <f t="shared" si="76"/>
        <v/>
      </c>
      <c r="T1245" s="83"/>
      <c r="U1245" s="254" t="str">
        <f t="shared" si="77"/>
        <v/>
      </c>
      <c r="V1245" s="255"/>
      <c r="W1245" s="78"/>
      <c r="X1245" s="78"/>
      <c r="Y1245" s="391"/>
      <c r="Z1245" s="369"/>
      <c r="AA1245" s="90"/>
    </row>
    <row r="1246" spans="4:27" ht="20.100000000000001" customHeight="1" x14ac:dyDescent="0.2">
      <c r="D1246" s="392"/>
      <c r="E1246" s="84"/>
      <c r="F1246" s="393"/>
      <c r="G1246" s="370"/>
      <c r="H1246" s="79"/>
      <c r="I1246" s="107"/>
      <c r="J1246" s="80"/>
      <c r="K1246" s="81"/>
      <c r="L1246" s="394"/>
      <c r="M1246" s="78"/>
      <c r="N1246" s="78"/>
      <c r="O1246" s="78"/>
      <c r="P1246" s="78"/>
      <c r="Q1246" s="371" t="str">
        <f t="shared" ref="Q1246:Q1309" si="79">IF(OR(I1246="",I1246="Trailer"),"",IF(I1246&lt;&gt;"Trailer","X"))</f>
        <v/>
      </c>
      <c r="R1246" s="102" t="str">
        <f t="shared" si="78"/>
        <v/>
      </c>
      <c r="S1246" s="254" t="str">
        <f t="shared" ref="S1246:S1309" si="80">IF(AND(M1246 ="NY",Q1246="x"),"Required","")</f>
        <v/>
      </c>
      <c r="T1246" s="83"/>
      <c r="U1246" s="254" t="str">
        <f t="shared" ref="U1246:U1309" si="81">IF(AND(I1246 ="Trailer",Q1246="X"),"remove 'X' for AL","")</f>
        <v/>
      </c>
      <c r="V1246" s="255"/>
      <c r="W1246" s="78"/>
      <c r="X1246" s="78"/>
      <c r="Y1246" s="391"/>
      <c r="Z1246" s="369"/>
      <c r="AA1246" s="90"/>
    </row>
    <row r="1247" spans="4:27" ht="20.100000000000001" customHeight="1" x14ac:dyDescent="0.2">
      <c r="D1247" s="392"/>
      <c r="E1247" s="84"/>
      <c r="F1247" s="393"/>
      <c r="G1247" s="370"/>
      <c r="H1247" s="79"/>
      <c r="I1247" s="107"/>
      <c r="J1247" s="80"/>
      <c r="K1247" s="81"/>
      <c r="L1247" s="394"/>
      <c r="M1247" s="78"/>
      <c r="N1247" s="78"/>
      <c r="O1247" s="78"/>
      <c r="P1247" s="78"/>
      <c r="Q1247" s="371" t="str">
        <f t="shared" si="79"/>
        <v/>
      </c>
      <c r="R1247" s="102" t="str">
        <f t="shared" ref="R1247:R1310" si="82">IF(I1247="","",IF(AND($R$16="X",I1247&lt;&gt;"Equipment",I1247&lt;&gt;"Dealer Plate"),"X",IF(AND($R$18="X",I1247&lt;&gt;"Trailer",I1247&lt;&gt;"Equipment",I1247&lt;&gt;"Dealer Plate"),"X",IF(AND($R$19="X",I1247&lt;&gt;"Trailer",I1247&lt;&gt;"Equipment",I1247&lt;&gt;"Dealer Plate",V1247="Yes"),"X",IF(AND($R$20="X",I1247&lt;&gt;"Equipment",I1247&lt;&gt;"Dealer Plate",F1247&gt;=$U$20),"X",IF(AND($R$21="X",I1247&lt;&gt;"Trailer",I1247&lt;&gt;"Equipment",I1247&lt;&gt;"Dealer Plate",F1247&gt;=$U$21),"X",""))))))</f>
        <v/>
      </c>
      <c r="S1247" s="254" t="str">
        <f t="shared" si="80"/>
        <v/>
      </c>
      <c r="T1247" s="83"/>
      <c r="U1247" s="254" t="str">
        <f t="shared" si="81"/>
        <v/>
      </c>
      <c r="V1247" s="255"/>
      <c r="W1247" s="78"/>
      <c r="X1247" s="78"/>
      <c r="Y1247" s="391"/>
      <c r="Z1247" s="369"/>
      <c r="AA1247" s="90"/>
    </row>
    <row r="1248" spans="4:27" ht="20.100000000000001" customHeight="1" x14ac:dyDescent="0.2">
      <c r="D1248" s="392"/>
      <c r="E1248" s="84"/>
      <c r="F1248" s="393"/>
      <c r="G1248" s="370"/>
      <c r="H1248" s="79"/>
      <c r="I1248" s="107"/>
      <c r="J1248" s="80"/>
      <c r="K1248" s="81"/>
      <c r="L1248" s="394"/>
      <c r="M1248" s="78"/>
      <c r="N1248" s="78"/>
      <c r="O1248" s="78"/>
      <c r="P1248" s="78"/>
      <c r="Q1248" s="371" t="str">
        <f t="shared" si="79"/>
        <v/>
      </c>
      <c r="R1248" s="102" t="str">
        <f t="shared" si="82"/>
        <v/>
      </c>
      <c r="S1248" s="254" t="str">
        <f t="shared" si="80"/>
        <v/>
      </c>
      <c r="T1248" s="83"/>
      <c r="U1248" s="254" t="str">
        <f t="shared" si="81"/>
        <v/>
      </c>
      <c r="V1248" s="255"/>
      <c r="W1248" s="78"/>
      <c r="X1248" s="78"/>
      <c r="Y1248" s="391"/>
      <c r="Z1248" s="369"/>
      <c r="AA1248" s="90"/>
    </row>
    <row r="1249" spans="4:27" ht="20.100000000000001" customHeight="1" x14ac:dyDescent="0.2">
      <c r="D1249" s="392"/>
      <c r="E1249" s="84"/>
      <c r="F1249" s="393"/>
      <c r="G1249" s="370"/>
      <c r="H1249" s="79"/>
      <c r="I1249" s="107"/>
      <c r="J1249" s="80"/>
      <c r="K1249" s="81"/>
      <c r="L1249" s="394"/>
      <c r="M1249" s="78"/>
      <c r="N1249" s="78"/>
      <c r="O1249" s="78"/>
      <c r="P1249" s="78"/>
      <c r="Q1249" s="371" t="str">
        <f t="shared" si="79"/>
        <v/>
      </c>
      <c r="R1249" s="102" t="str">
        <f t="shared" si="82"/>
        <v/>
      </c>
      <c r="S1249" s="254" t="str">
        <f t="shared" si="80"/>
        <v/>
      </c>
      <c r="T1249" s="83"/>
      <c r="U1249" s="254" t="str">
        <f t="shared" si="81"/>
        <v/>
      </c>
      <c r="V1249" s="255"/>
      <c r="W1249" s="78"/>
      <c r="X1249" s="78"/>
      <c r="Y1249" s="391"/>
      <c r="Z1249" s="369"/>
      <c r="AA1249" s="90"/>
    </row>
    <row r="1250" spans="4:27" ht="20.100000000000001" customHeight="1" x14ac:dyDescent="0.2">
      <c r="D1250" s="392"/>
      <c r="E1250" s="84"/>
      <c r="F1250" s="393"/>
      <c r="G1250" s="370"/>
      <c r="H1250" s="79"/>
      <c r="I1250" s="107"/>
      <c r="J1250" s="80"/>
      <c r="K1250" s="81"/>
      <c r="L1250" s="394"/>
      <c r="M1250" s="78"/>
      <c r="N1250" s="78"/>
      <c r="O1250" s="78"/>
      <c r="P1250" s="78"/>
      <c r="Q1250" s="371" t="str">
        <f t="shared" si="79"/>
        <v/>
      </c>
      <c r="R1250" s="102" t="str">
        <f t="shared" si="82"/>
        <v/>
      </c>
      <c r="S1250" s="254" t="str">
        <f t="shared" si="80"/>
        <v/>
      </c>
      <c r="T1250" s="83"/>
      <c r="U1250" s="254" t="str">
        <f t="shared" si="81"/>
        <v/>
      </c>
      <c r="V1250" s="255"/>
      <c r="W1250" s="78"/>
      <c r="X1250" s="78"/>
      <c r="Y1250" s="391"/>
      <c r="Z1250" s="369"/>
      <c r="AA1250" s="90"/>
    </row>
    <row r="1251" spans="4:27" ht="20.100000000000001" customHeight="1" x14ac:dyDescent="0.2">
      <c r="D1251" s="392"/>
      <c r="E1251" s="84"/>
      <c r="F1251" s="393"/>
      <c r="G1251" s="370"/>
      <c r="H1251" s="79"/>
      <c r="I1251" s="107"/>
      <c r="J1251" s="80"/>
      <c r="K1251" s="81"/>
      <c r="L1251" s="394"/>
      <c r="M1251" s="78"/>
      <c r="N1251" s="78"/>
      <c r="O1251" s="78"/>
      <c r="P1251" s="78"/>
      <c r="Q1251" s="371" t="str">
        <f t="shared" si="79"/>
        <v/>
      </c>
      <c r="R1251" s="102" t="str">
        <f t="shared" si="82"/>
        <v/>
      </c>
      <c r="S1251" s="254" t="str">
        <f t="shared" si="80"/>
        <v/>
      </c>
      <c r="T1251" s="83"/>
      <c r="U1251" s="254" t="str">
        <f t="shared" si="81"/>
        <v/>
      </c>
      <c r="V1251" s="255"/>
      <c r="W1251" s="78"/>
      <c r="X1251" s="78"/>
      <c r="Y1251" s="391"/>
      <c r="Z1251" s="369"/>
      <c r="AA1251" s="90"/>
    </row>
    <row r="1252" spans="4:27" ht="20.100000000000001" customHeight="1" x14ac:dyDescent="0.2">
      <c r="D1252" s="392"/>
      <c r="E1252" s="84"/>
      <c r="F1252" s="393"/>
      <c r="G1252" s="370"/>
      <c r="H1252" s="79"/>
      <c r="I1252" s="107"/>
      <c r="J1252" s="80"/>
      <c r="K1252" s="81"/>
      <c r="L1252" s="394"/>
      <c r="M1252" s="78"/>
      <c r="N1252" s="78"/>
      <c r="O1252" s="78"/>
      <c r="P1252" s="78"/>
      <c r="Q1252" s="371" t="str">
        <f t="shared" si="79"/>
        <v/>
      </c>
      <c r="R1252" s="102" t="str">
        <f t="shared" si="82"/>
        <v/>
      </c>
      <c r="S1252" s="254" t="str">
        <f t="shared" si="80"/>
        <v/>
      </c>
      <c r="T1252" s="83"/>
      <c r="U1252" s="254" t="str">
        <f t="shared" si="81"/>
        <v/>
      </c>
      <c r="V1252" s="255"/>
      <c r="W1252" s="78"/>
      <c r="X1252" s="78"/>
      <c r="Y1252" s="391"/>
      <c r="Z1252" s="369"/>
      <c r="AA1252" s="90"/>
    </row>
    <row r="1253" spans="4:27" ht="20.100000000000001" customHeight="1" x14ac:dyDescent="0.2">
      <c r="D1253" s="392"/>
      <c r="E1253" s="84"/>
      <c r="F1253" s="393"/>
      <c r="G1253" s="370"/>
      <c r="H1253" s="79"/>
      <c r="I1253" s="107"/>
      <c r="J1253" s="80"/>
      <c r="K1253" s="81"/>
      <c r="L1253" s="394"/>
      <c r="M1253" s="78"/>
      <c r="N1253" s="78"/>
      <c r="O1253" s="78"/>
      <c r="P1253" s="78"/>
      <c r="Q1253" s="371" t="str">
        <f t="shared" si="79"/>
        <v/>
      </c>
      <c r="R1253" s="102" t="str">
        <f t="shared" si="82"/>
        <v/>
      </c>
      <c r="S1253" s="254" t="str">
        <f t="shared" si="80"/>
        <v/>
      </c>
      <c r="T1253" s="83"/>
      <c r="U1253" s="254" t="str">
        <f t="shared" si="81"/>
        <v/>
      </c>
      <c r="V1253" s="255"/>
      <c r="W1253" s="78"/>
      <c r="X1253" s="78"/>
      <c r="Y1253" s="391"/>
      <c r="Z1253" s="369"/>
      <c r="AA1253" s="90"/>
    </row>
    <row r="1254" spans="4:27" ht="20.100000000000001" customHeight="1" x14ac:dyDescent="0.2">
      <c r="D1254" s="392"/>
      <c r="E1254" s="84"/>
      <c r="F1254" s="393"/>
      <c r="G1254" s="370"/>
      <c r="H1254" s="79"/>
      <c r="I1254" s="107"/>
      <c r="J1254" s="80"/>
      <c r="K1254" s="81"/>
      <c r="L1254" s="394"/>
      <c r="M1254" s="78"/>
      <c r="N1254" s="78"/>
      <c r="O1254" s="78"/>
      <c r="P1254" s="78"/>
      <c r="Q1254" s="371" t="str">
        <f t="shared" si="79"/>
        <v/>
      </c>
      <c r="R1254" s="102" t="str">
        <f t="shared" si="82"/>
        <v/>
      </c>
      <c r="S1254" s="254" t="str">
        <f t="shared" si="80"/>
        <v/>
      </c>
      <c r="T1254" s="83"/>
      <c r="U1254" s="254" t="str">
        <f t="shared" si="81"/>
        <v/>
      </c>
      <c r="V1254" s="255"/>
      <c r="W1254" s="78"/>
      <c r="X1254" s="78"/>
      <c r="Y1254" s="391"/>
      <c r="Z1254" s="369"/>
      <c r="AA1254" s="90"/>
    </row>
    <row r="1255" spans="4:27" ht="20.100000000000001" customHeight="1" x14ac:dyDescent="0.2">
      <c r="D1255" s="392"/>
      <c r="E1255" s="84"/>
      <c r="F1255" s="393"/>
      <c r="G1255" s="370"/>
      <c r="H1255" s="79"/>
      <c r="I1255" s="107"/>
      <c r="J1255" s="80"/>
      <c r="K1255" s="81"/>
      <c r="L1255" s="394"/>
      <c r="M1255" s="78"/>
      <c r="N1255" s="78"/>
      <c r="O1255" s="78"/>
      <c r="P1255" s="78"/>
      <c r="Q1255" s="371" t="str">
        <f t="shared" si="79"/>
        <v/>
      </c>
      <c r="R1255" s="102" t="str">
        <f t="shared" si="82"/>
        <v/>
      </c>
      <c r="S1255" s="254" t="str">
        <f t="shared" si="80"/>
        <v/>
      </c>
      <c r="T1255" s="83"/>
      <c r="U1255" s="254" t="str">
        <f t="shared" si="81"/>
        <v/>
      </c>
      <c r="V1255" s="255"/>
      <c r="W1255" s="78"/>
      <c r="X1255" s="78"/>
      <c r="Y1255" s="391"/>
      <c r="Z1255" s="369"/>
      <c r="AA1255" s="90"/>
    </row>
    <row r="1256" spans="4:27" ht="20.100000000000001" customHeight="1" x14ac:dyDescent="0.2">
      <c r="D1256" s="392"/>
      <c r="E1256" s="84"/>
      <c r="F1256" s="393"/>
      <c r="G1256" s="370"/>
      <c r="H1256" s="79"/>
      <c r="I1256" s="107"/>
      <c r="J1256" s="80"/>
      <c r="K1256" s="81"/>
      <c r="L1256" s="394"/>
      <c r="M1256" s="78"/>
      <c r="N1256" s="78"/>
      <c r="O1256" s="78"/>
      <c r="P1256" s="78"/>
      <c r="Q1256" s="371" t="str">
        <f t="shared" si="79"/>
        <v/>
      </c>
      <c r="R1256" s="102" t="str">
        <f t="shared" si="82"/>
        <v/>
      </c>
      <c r="S1256" s="254" t="str">
        <f t="shared" si="80"/>
        <v/>
      </c>
      <c r="T1256" s="83"/>
      <c r="U1256" s="254" t="str">
        <f t="shared" si="81"/>
        <v/>
      </c>
      <c r="V1256" s="255"/>
      <c r="W1256" s="78"/>
      <c r="X1256" s="78"/>
      <c r="Y1256" s="391"/>
      <c r="Z1256" s="369"/>
      <c r="AA1256" s="90"/>
    </row>
    <row r="1257" spans="4:27" ht="20.100000000000001" customHeight="1" x14ac:dyDescent="0.2">
      <c r="D1257" s="392"/>
      <c r="E1257" s="84"/>
      <c r="F1257" s="393"/>
      <c r="G1257" s="370"/>
      <c r="H1257" s="79"/>
      <c r="I1257" s="107"/>
      <c r="J1257" s="80"/>
      <c r="K1257" s="81"/>
      <c r="L1257" s="394"/>
      <c r="M1257" s="78"/>
      <c r="N1257" s="78"/>
      <c r="O1257" s="78"/>
      <c r="P1257" s="78"/>
      <c r="Q1257" s="371" t="str">
        <f t="shared" si="79"/>
        <v/>
      </c>
      <c r="R1257" s="102" t="str">
        <f t="shared" si="82"/>
        <v/>
      </c>
      <c r="S1257" s="254" t="str">
        <f t="shared" si="80"/>
        <v/>
      </c>
      <c r="T1257" s="83"/>
      <c r="U1257" s="254" t="str">
        <f t="shared" si="81"/>
        <v/>
      </c>
      <c r="V1257" s="255"/>
      <c r="W1257" s="78"/>
      <c r="X1257" s="78"/>
      <c r="Y1257" s="391"/>
      <c r="Z1257" s="369"/>
      <c r="AA1257" s="90"/>
    </row>
    <row r="1258" spans="4:27" ht="20.100000000000001" customHeight="1" x14ac:dyDescent="0.2">
      <c r="D1258" s="392"/>
      <c r="E1258" s="84"/>
      <c r="F1258" s="393"/>
      <c r="G1258" s="370"/>
      <c r="H1258" s="79"/>
      <c r="I1258" s="107"/>
      <c r="J1258" s="80"/>
      <c r="K1258" s="81"/>
      <c r="L1258" s="394"/>
      <c r="M1258" s="78"/>
      <c r="N1258" s="78"/>
      <c r="O1258" s="78"/>
      <c r="P1258" s="78"/>
      <c r="Q1258" s="371" t="str">
        <f t="shared" si="79"/>
        <v/>
      </c>
      <c r="R1258" s="102" t="str">
        <f t="shared" si="82"/>
        <v/>
      </c>
      <c r="S1258" s="254" t="str">
        <f t="shared" si="80"/>
        <v/>
      </c>
      <c r="T1258" s="83"/>
      <c r="U1258" s="254" t="str">
        <f t="shared" si="81"/>
        <v/>
      </c>
      <c r="V1258" s="255"/>
      <c r="W1258" s="78"/>
      <c r="X1258" s="78"/>
      <c r="Y1258" s="391"/>
      <c r="Z1258" s="369"/>
      <c r="AA1258" s="90"/>
    </row>
    <row r="1259" spans="4:27" ht="20.100000000000001" customHeight="1" x14ac:dyDescent="0.2">
      <c r="D1259" s="392"/>
      <c r="E1259" s="84"/>
      <c r="F1259" s="393"/>
      <c r="G1259" s="370"/>
      <c r="H1259" s="79"/>
      <c r="I1259" s="107"/>
      <c r="J1259" s="80"/>
      <c r="K1259" s="81"/>
      <c r="L1259" s="394"/>
      <c r="M1259" s="78"/>
      <c r="N1259" s="78"/>
      <c r="O1259" s="78"/>
      <c r="P1259" s="78"/>
      <c r="Q1259" s="371" t="str">
        <f t="shared" si="79"/>
        <v/>
      </c>
      <c r="R1259" s="102" t="str">
        <f t="shared" si="82"/>
        <v/>
      </c>
      <c r="S1259" s="254" t="str">
        <f t="shared" si="80"/>
        <v/>
      </c>
      <c r="T1259" s="83"/>
      <c r="U1259" s="254" t="str">
        <f t="shared" si="81"/>
        <v/>
      </c>
      <c r="V1259" s="255"/>
      <c r="W1259" s="78"/>
      <c r="X1259" s="78"/>
      <c r="Y1259" s="391"/>
      <c r="Z1259" s="369"/>
      <c r="AA1259" s="90"/>
    </row>
    <row r="1260" spans="4:27" ht="20.100000000000001" customHeight="1" x14ac:dyDescent="0.2">
      <c r="D1260" s="392"/>
      <c r="E1260" s="84"/>
      <c r="F1260" s="393"/>
      <c r="G1260" s="370"/>
      <c r="H1260" s="79"/>
      <c r="I1260" s="107"/>
      <c r="J1260" s="80"/>
      <c r="K1260" s="81"/>
      <c r="L1260" s="394"/>
      <c r="M1260" s="78"/>
      <c r="N1260" s="78"/>
      <c r="O1260" s="78"/>
      <c r="P1260" s="78"/>
      <c r="Q1260" s="371" t="str">
        <f t="shared" si="79"/>
        <v/>
      </c>
      <c r="R1260" s="102" t="str">
        <f t="shared" si="82"/>
        <v/>
      </c>
      <c r="S1260" s="254" t="str">
        <f t="shared" si="80"/>
        <v/>
      </c>
      <c r="T1260" s="83"/>
      <c r="U1260" s="254" t="str">
        <f t="shared" si="81"/>
        <v/>
      </c>
      <c r="V1260" s="255"/>
      <c r="W1260" s="78"/>
      <c r="X1260" s="78"/>
      <c r="Y1260" s="391"/>
      <c r="Z1260" s="369"/>
      <c r="AA1260" s="90"/>
    </row>
    <row r="1261" spans="4:27" ht="20.100000000000001" customHeight="1" x14ac:dyDescent="0.2">
      <c r="D1261" s="392"/>
      <c r="E1261" s="84"/>
      <c r="F1261" s="393"/>
      <c r="G1261" s="370"/>
      <c r="H1261" s="79"/>
      <c r="I1261" s="107"/>
      <c r="J1261" s="80"/>
      <c r="K1261" s="81"/>
      <c r="L1261" s="394"/>
      <c r="M1261" s="78"/>
      <c r="N1261" s="78"/>
      <c r="O1261" s="78"/>
      <c r="P1261" s="78"/>
      <c r="Q1261" s="371" t="str">
        <f t="shared" si="79"/>
        <v/>
      </c>
      <c r="R1261" s="102" t="str">
        <f t="shared" si="82"/>
        <v/>
      </c>
      <c r="S1261" s="254" t="str">
        <f t="shared" si="80"/>
        <v/>
      </c>
      <c r="T1261" s="83"/>
      <c r="U1261" s="254" t="str">
        <f t="shared" si="81"/>
        <v/>
      </c>
      <c r="V1261" s="255"/>
      <c r="W1261" s="78"/>
      <c r="X1261" s="78"/>
      <c r="Y1261" s="391"/>
      <c r="Z1261" s="369"/>
      <c r="AA1261" s="90"/>
    </row>
    <row r="1262" spans="4:27" ht="20.100000000000001" customHeight="1" x14ac:dyDescent="0.2">
      <c r="D1262" s="392"/>
      <c r="E1262" s="84"/>
      <c r="F1262" s="393"/>
      <c r="G1262" s="370"/>
      <c r="H1262" s="79"/>
      <c r="I1262" s="107"/>
      <c r="J1262" s="80"/>
      <c r="K1262" s="81"/>
      <c r="L1262" s="394"/>
      <c r="M1262" s="78"/>
      <c r="N1262" s="78"/>
      <c r="O1262" s="78"/>
      <c r="P1262" s="78"/>
      <c r="Q1262" s="371" t="str">
        <f t="shared" si="79"/>
        <v/>
      </c>
      <c r="R1262" s="102" t="str">
        <f t="shared" si="82"/>
        <v/>
      </c>
      <c r="S1262" s="254" t="str">
        <f t="shared" si="80"/>
        <v/>
      </c>
      <c r="T1262" s="83"/>
      <c r="U1262" s="254" t="str">
        <f t="shared" si="81"/>
        <v/>
      </c>
      <c r="V1262" s="255"/>
      <c r="W1262" s="78"/>
      <c r="X1262" s="78"/>
      <c r="Y1262" s="391"/>
      <c r="Z1262" s="369"/>
      <c r="AA1262" s="90"/>
    </row>
    <row r="1263" spans="4:27" ht="20.100000000000001" customHeight="1" x14ac:dyDescent="0.2">
      <c r="D1263" s="392"/>
      <c r="E1263" s="84"/>
      <c r="F1263" s="393"/>
      <c r="G1263" s="370"/>
      <c r="H1263" s="79"/>
      <c r="I1263" s="107"/>
      <c r="J1263" s="80"/>
      <c r="K1263" s="81"/>
      <c r="L1263" s="394"/>
      <c r="M1263" s="78"/>
      <c r="N1263" s="78"/>
      <c r="O1263" s="78"/>
      <c r="P1263" s="78"/>
      <c r="Q1263" s="371" t="str">
        <f t="shared" si="79"/>
        <v/>
      </c>
      <c r="R1263" s="102" t="str">
        <f t="shared" si="82"/>
        <v/>
      </c>
      <c r="S1263" s="254" t="str">
        <f t="shared" si="80"/>
        <v/>
      </c>
      <c r="T1263" s="83"/>
      <c r="U1263" s="254" t="str">
        <f t="shared" si="81"/>
        <v/>
      </c>
      <c r="V1263" s="255"/>
      <c r="W1263" s="78"/>
      <c r="X1263" s="78"/>
      <c r="Y1263" s="391"/>
      <c r="Z1263" s="369"/>
      <c r="AA1263" s="90"/>
    </row>
    <row r="1264" spans="4:27" ht="20.100000000000001" customHeight="1" x14ac:dyDescent="0.2">
      <c r="D1264" s="392"/>
      <c r="E1264" s="84"/>
      <c r="F1264" s="393"/>
      <c r="G1264" s="370"/>
      <c r="H1264" s="79"/>
      <c r="I1264" s="107"/>
      <c r="J1264" s="80"/>
      <c r="K1264" s="81"/>
      <c r="L1264" s="394"/>
      <c r="M1264" s="78"/>
      <c r="N1264" s="78"/>
      <c r="O1264" s="78"/>
      <c r="P1264" s="78"/>
      <c r="Q1264" s="371" t="str">
        <f t="shared" si="79"/>
        <v/>
      </c>
      <c r="R1264" s="102" t="str">
        <f t="shared" si="82"/>
        <v/>
      </c>
      <c r="S1264" s="254" t="str">
        <f t="shared" si="80"/>
        <v/>
      </c>
      <c r="T1264" s="83"/>
      <c r="U1264" s="254" t="str">
        <f t="shared" si="81"/>
        <v/>
      </c>
      <c r="V1264" s="255"/>
      <c r="W1264" s="78"/>
      <c r="X1264" s="78"/>
      <c r="Y1264" s="391"/>
      <c r="Z1264" s="369"/>
      <c r="AA1264" s="90"/>
    </row>
    <row r="1265" spans="4:27" ht="20.100000000000001" customHeight="1" x14ac:dyDescent="0.2">
      <c r="D1265" s="392"/>
      <c r="E1265" s="84"/>
      <c r="F1265" s="393"/>
      <c r="G1265" s="370"/>
      <c r="H1265" s="79"/>
      <c r="I1265" s="107"/>
      <c r="J1265" s="80"/>
      <c r="K1265" s="81"/>
      <c r="L1265" s="394"/>
      <c r="M1265" s="78"/>
      <c r="N1265" s="78"/>
      <c r="O1265" s="78"/>
      <c r="P1265" s="78"/>
      <c r="Q1265" s="371" t="str">
        <f t="shared" si="79"/>
        <v/>
      </c>
      <c r="R1265" s="102" t="str">
        <f t="shared" si="82"/>
        <v/>
      </c>
      <c r="S1265" s="254" t="str">
        <f t="shared" si="80"/>
        <v/>
      </c>
      <c r="T1265" s="83"/>
      <c r="U1265" s="254" t="str">
        <f t="shared" si="81"/>
        <v/>
      </c>
      <c r="V1265" s="255"/>
      <c r="W1265" s="78"/>
      <c r="X1265" s="78"/>
      <c r="Y1265" s="391"/>
      <c r="Z1265" s="369"/>
      <c r="AA1265" s="90"/>
    </row>
    <row r="1266" spans="4:27" ht="20.100000000000001" customHeight="1" x14ac:dyDescent="0.2">
      <c r="D1266" s="392"/>
      <c r="E1266" s="84"/>
      <c r="F1266" s="393"/>
      <c r="G1266" s="370"/>
      <c r="H1266" s="79"/>
      <c r="I1266" s="107"/>
      <c r="J1266" s="80"/>
      <c r="K1266" s="81"/>
      <c r="L1266" s="394"/>
      <c r="M1266" s="78"/>
      <c r="N1266" s="78"/>
      <c r="O1266" s="78"/>
      <c r="P1266" s="78"/>
      <c r="Q1266" s="371" t="str">
        <f t="shared" si="79"/>
        <v/>
      </c>
      <c r="R1266" s="102" t="str">
        <f t="shared" si="82"/>
        <v/>
      </c>
      <c r="S1266" s="254" t="str">
        <f t="shared" si="80"/>
        <v/>
      </c>
      <c r="T1266" s="83"/>
      <c r="U1266" s="254" t="str">
        <f t="shared" si="81"/>
        <v/>
      </c>
      <c r="V1266" s="255"/>
      <c r="W1266" s="78"/>
      <c r="X1266" s="78"/>
      <c r="Y1266" s="391"/>
      <c r="Z1266" s="369"/>
      <c r="AA1266" s="90"/>
    </row>
    <row r="1267" spans="4:27" ht="20.100000000000001" customHeight="1" x14ac:dyDescent="0.2">
      <c r="D1267" s="392"/>
      <c r="E1267" s="84"/>
      <c r="F1267" s="393"/>
      <c r="G1267" s="370"/>
      <c r="H1267" s="79"/>
      <c r="I1267" s="107"/>
      <c r="J1267" s="80"/>
      <c r="K1267" s="81"/>
      <c r="L1267" s="394"/>
      <c r="M1267" s="78"/>
      <c r="N1267" s="78"/>
      <c r="O1267" s="78"/>
      <c r="P1267" s="78"/>
      <c r="Q1267" s="371" t="str">
        <f t="shared" si="79"/>
        <v/>
      </c>
      <c r="R1267" s="102" t="str">
        <f t="shared" si="82"/>
        <v/>
      </c>
      <c r="S1267" s="254" t="str">
        <f t="shared" si="80"/>
        <v/>
      </c>
      <c r="T1267" s="83"/>
      <c r="U1267" s="254" t="str">
        <f t="shared" si="81"/>
        <v/>
      </c>
      <c r="V1267" s="255"/>
      <c r="W1267" s="78"/>
      <c r="X1267" s="78"/>
      <c r="Y1267" s="391"/>
      <c r="Z1267" s="369"/>
      <c r="AA1267" s="90"/>
    </row>
    <row r="1268" spans="4:27" ht="20.100000000000001" customHeight="1" x14ac:dyDescent="0.2">
      <c r="D1268" s="392"/>
      <c r="E1268" s="84"/>
      <c r="F1268" s="393"/>
      <c r="G1268" s="370"/>
      <c r="H1268" s="79"/>
      <c r="I1268" s="107"/>
      <c r="J1268" s="80"/>
      <c r="K1268" s="81"/>
      <c r="L1268" s="394"/>
      <c r="M1268" s="78"/>
      <c r="N1268" s="78"/>
      <c r="O1268" s="78"/>
      <c r="P1268" s="78"/>
      <c r="Q1268" s="371" t="str">
        <f t="shared" si="79"/>
        <v/>
      </c>
      <c r="R1268" s="102" t="str">
        <f t="shared" si="82"/>
        <v/>
      </c>
      <c r="S1268" s="254" t="str">
        <f t="shared" si="80"/>
        <v/>
      </c>
      <c r="T1268" s="83"/>
      <c r="U1268" s="254" t="str">
        <f t="shared" si="81"/>
        <v/>
      </c>
      <c r="V1268" s="255"/>
      <c r="W1268" s="78"/>
      <c r="X1268" s="78"/>
      <c r="Y1268" s="391"/>
      <c r="Z1268" s="369"/>
      <c r="AA1268" s="90"/>
    </row>
    <row r="1269" spans="4:27" ht="20.100000000000001" customHeight="1" x14ac:dyDescent="0.2">
      <c r="D1269" s="392"/>
      <c r="E1269" s="84"/>
      <c r="F1269" s="393"/>
      <c r="G1269" s="370"/>
      <c r="H1269" s="79"/>
      <c r="I1269" s="107"/>
      <c r="J1269" s="80"/>
      <c r="K1269" s="81"/>
      <c r="L1269" s="394"/>
      <c r="M1269" s="78"/>
      <c r="N1269" s="78"/>
      <c r="O1269" s="78"/>
      <c r="P1269" s="78"/>
      <c r="Q1269" s="371" t="str">
        <f t="shared" si="79"/>
        <v/>
      </c>
      <c r="R1269" s="102" t="str">
        <f t="shared" si="82"/>
        <v/>
      </c>
      <c r="S1269" s="254" t="str">
        <f t="shared" si="80"/>
        <v/>
      </c>
      <c r="T1269" s="83"/>
      <c r="U1269" s="254" t="str">
        <f t="shared" si="81"/>
        <v/>
      </c>
      <c r="V1269" s="255"/>
      <c r="W1269" s="78"/>
      <c r="X1269" s="78"/>
      <c r="Y1269" s="391"/>
      <c r="Z1269" s="369"/>
      <c r="AA1269" s="90"/>
    </row>
    <row r="1270" spans="4:27" ht="20.100000000000001" customHeight="1" x14ac:dyDescent="0.2">
      <c r="D1270" s="392"/>
      <c r="E1270" s="84"/>
      <c r="F1270" s="393"/>
      <c r="G1270" s="370"/>
      <c r="H1270" s="79"/>
      <c r="I1270" s="107"/>
      <c r="J1270" s="80"/>
      <c r="K1270" s="81"/>
      <c r="L1270" s="394"/>
      <c r="M1270" s="78"/>
      <c r="N1270" s="78"/>
      <c r="O1270" s="78"/>
      <c r="P1270" s="78"/>
      <c r="Q1270" s="371" t="str">
        <f t="shared" si="79"/>
        <v/>
      </c>
      <c r="R1270" s="102" t="str">
        <f t="shared" si="82"/>
        <v/>
      </c>
      <c r="S1270" s="254" t="str">
        <f t="shared" si="80"/>
        <v/>
      </c>
      <c r="T1270" s="83"/>
      <c r="U1270" s="254" t="str">
        <f t="shared" si="81"/>
        <v/>
      </c>
      <c r="V1270" s="255"/>
      <c r="W1270" s="78"/>
      <c r="X1270" s="78"/>
      <c r="Y1270" s="391"/>
      <c r="Z1270" s="369"/>
      <c r="AA1270" s="90"/>
    </row>
    <row r="1271" spans="4:27" ht="20.100000000000001" customHeight="1" x14ac:dyDescent="0.2">
      <c r="D1271" s="392"/>
      <c r="E1271" s="84"/>
      <c r="F1271" s="393"/>
      <c r="G1271" s="370"/>
      <c r="H1271" s="79"/>
      <c r="I1271" s="107"/>
      <c r="J1271" s="80"/>
      <c r="K1271" s="81"/>
      <c r="L1271" s="394"/>
      <c r="M1271" s="78"/>
      <c r="N1271" s="78"/>
      <c r="O1271" s="78"/>
      <c r="P1271" s="78"/>
      <c r="Q1271" s="371" t="str">
        <f t="shared" si="79"/>
        <v/>
      </c>
      <c r="R1271" s="102" t="str">
        <f t="shared" si="82"/>
        <v/>
      </c>
      <c r="S1271" s="254" t="str">
        <f t="shared" si="80"/>
        <v/>
      </c>
      <c r="T1271" s="83"/>
      <c r="U1271" s="254" t="str">
        <f t="shared" si="81"/>
        <v/>
      </c>
      <c r="V1271" s="255"/>
      <c r="W1271" s="78"/>
      <c r="X1271" s="78"/>
      <c r="Y1271" s="391"/>
      <c r="Z1271" s="369"/>
      <c r="AA1271" s="90"/>
    </row>
    <row r="1272" spans="4:27" ht="20.100000000000001" customHeight="1" x14ac:dyDescent="0.2">
      <c r="D1272" s="392"/>
      <c r="E1272" s="84"/>
      <c r="F1272" s="393"/>
      <c r="G1272" s="370"/>
      <c r="H1272" s="79"/>
      <c r="I1272" s="107"/>
      <c r="J1272" s="80"/>
      <c r="K1272" s="81"/>
      <c r="L1272" s="394"/>
      <c r="M1272" s="78"/>
      <c r="N1272" s="78"/>
      <c r="O1272" s="78"/>
      <c r="P1272" s="78"/>
      <c r="Q1272" s="371" t="str">
        <f t="shared" si="79"/>
        <v/>
      </c>
      <c r="R1272" s="102" t="str">
        <f t="shared" si="82"/>
        <v/>
      </c>
      <c r="S1272" s="254" t="str">
        <f t="shared" si="80"/>
        <v/>
      </c>
      <c r="T1272" s="83"/>
      <c r="U1272" s="254" t="str">
        <f t="shared" si="81"/>
        <v/>
      </c>
      <c r="V1272" s="255"/>
      <c r="W1272" s="78"/>
      <c r="X1272" s="78"/>
      <c r="Y1272" s="391"/>
      <c r="Z1272" s="369"/>
      <c r="AA1272" s="90"/>
    </row>
    <row r="1273" spans="4:27" ht="20.100000000000001" customHeight="1" x14ac:dyDescent="0.2">
      <c r="D1273" s="392"/>
      <c r="E1273" s="84"/>
      <c r="F1273" s="393"/>
      <c r="G1273" s="370"/>
      <c r="H1273" s="79"/>
      <c r="I1273" s="107"/>
      <c r="J1273" s="80"/>
      <c r="K1273" s="81"/>
      <c r="L1273" s="394"/>
      <c r="M1273" s="78"/>
      <c r="N1273" s="78"/>
      <c r="O1273" s="78"/>
      <c r="P1273" s="78"/>
      <c r="Q1273" s="371" t="str">
        <f t="shared" si="79"/>
        <v/>
      </c>
      <c r="R1273" s="102" t="str">
        <f t="shared" si="82"/>
        <v/>
      </c>
      <c r="S1273" s="254" t="str">
        <f t="shared" si="80"/>
        <v/>
      </c>
      <c r="T1273" s="83"/>
      <c r="U1273" s="254" t="str">
        <f t="shared" si="81"/>
        <v/>
      </c>
      <c r="V1273" s="255"/>
      <c r="W1273" s="78"/>
      <c r="X1273" s="78"/>
      <c r="Y1273" s="391"/>
      <c r="Z1273" s="369"/>
      <c r="AA1273" s="90"/>
    </row>
    <row r="1274" spans="4:27" ht="20.100000000000001" customHeight="1" x14ac:dyDescent="0.2">
      <c r="D1274" s="392"/>
      <c r="E1274" s="84"/>
      <c r="F1274" s="393"/>
      <c r="G1274" s="370"/>
      <c r="H1274" s="79"/>
      <c r="I1274" s="107"/>
      <c r="J1274" s="80"/>
      <c r="K1274" s="81"/>
      <c r="L1274" s="394"/>
      <c r="M1274" s="78"/>
      <c r="N1274" s="78"/>
      <c r="O1274" s="78"/>
      <c r="P1274" s="78"/>
      <c r="Q1274" s="371" t="str">
        <f t="shared" si="79"/>
        <v/>
      </c>
      <c r="R1274" s="102" t="str">
        <f t="shared" si="82"/>
        <v/>
      </c>
      <c r="S1274" s="254" t="str">
        <f t="shared" si="80"/>
        <v/>
      </c>
      <c r="T1274" s="83"/>
      <c r="U1274" s="254" t="str">
        <f t="shared" si="81"/>
        <v/>
      </c>
      <c r="V1274" s="255"/>
      <c r="W1274" s="78"/>
      <c r="X1274" s="78"/>
      <c r="Y1274" s="391"/>
      <c r="Z1274" s="369"/>
      <c r="AA1274" s="90"/>
    </row>
    <row r="1275" spans="4:27" ht="20.100000000000001" customHeight="1" x14ac:dyDescent="0.2">
      <c r="D1275" s="392"/>
      <c r="E1275" s="84"/>
      <c r="F1275" s="393"/>
      <c r="G1275" s="370"/>
      <c r="H1275" s="79"/>
      <c r="I1275" s="107"/>
      <c r="J1275" s="80"/>
      <c r="K1275" s="81"/>
      <c r="L1275" s="394"/>
      <c r="M1275" s="78"/>
      <c r="N1275" s="78"/>
      <c r="O1275" s="78"/>
      <c r="P1275" s="78"/>
      <c r="Q1275" s="371" t="str">
        <f t="shared" si="79"/>
        <v/>
      </c>
      <c r="R1275" s="102" t="str">
        <f t="shared" si="82"/>
        <v/>
      </c>
      <c r="S1275" s="254" t="str">
        <f t="shared" si="80"/>
        <v/>
      </c>
      <c r="T1275" s="83"/>
      <c r="U1275" s="254" t="str">
        <f t="shared" si="81"/>
        <v/>
      </c>
      <c r="V1275" s="255"/>
      <c r="W1275" s="78"/>
      <c r="X1275" s="78"/>
      <c r="Y1275" s="391"/>
      <c r="Z1275" s="369"/>
      <c r="AA1275" s="90"/>
    </row>
    <row r="1276" spans="4:27" ht="20.100000000000001" customHeight="1" x14ac:dyDescent="0.2">
      <c r="D1276" s="392"/>
      <c r="E1276" s="84"/>
      <c r="F1276" s="393"/>
      <c r="G1276" s="370"/>
      <c r="H1276" s="79"/>
      <c r="I1276" s="107"/>
      <c r="J1276" s="80"/>
      <c r="K1276" s="81"/>
      <c r="L1276" s="394"/>
      <c r="M1276" s="78"/>
      <c r="N1276" s="78"/>
      <c r="O1276" s="78"/>
      <c r="P1276" s="78"/>
      <c r="Q1276" s="371" t="str">
        <f t="shared" si="79"/>
        <v/>
      </c>
      <c r="R1276" s="102" t="str">
        <f t="shared" si="82"/>
        <v/>
      </c>
      <c r="S1276" s="254" t="str">
        <f t="shared" si="80"/>
        <v/>
      </c>
      <c r="T1276" s="83"/>
      <c r="U1276" s="254" t="str">
        <f t="shared" si="81"/>
        <v/>
      </c>
      <c r="V1276" s="255"/>
      <c r="W1276" s="78"/>
      <c r="X1276" s="78"/>
      <c r="Y1276" s="391"/>
      <c r="Z1276" s="369"/>
      <c r="AA1276" s="90"/>
    </row>
    <row r="1277" spans="4:27" ht="20.100000000000001" customHeight="1" x14ac:dyDescent="0.2">
      <c r="D1277" s="392"/>
      <c r="E1277" s="84"/>
      <c r="F1277" s="393"/>
      <c r="G1277" s="370"/>
      <c r="H1277" s="79"/>
      <c r="I1277" s="107"/>
      <c r="J1277" s="80"/>
      <c r="K1277" s="81"/>
      <c r="L1277" s="394"/>
      <c r="M1277" s="78"/>
      <c r="N1277" s="78"/>
      <c r="O1277" s="78"/>
      <c r="P1277" s="78"/>
      <c r="Q1277" s="371" t="str">
        <f t="shared" si="79"/>
        <v/>
      </c>
      <c r="R1277" s="102" t="str">
        <f t="shared" si="82"/>
        <v/>
      </c>
      <c r="S1277" s="254" t="str">
        <f t="shared" si="80"/>
        <v/>
      </c>
      <c r="T1277" s="83"/>
      <c r="U1277" s="254" t="str">
        <f t="shared" si="81"/>
        <v/>
      </c>
      <c r="V1277" s="255"/>
      <c r="W1277" s="78"/>
      <c r="X1277" s="78"/>
      <c r="Y1277" s="391"/>
      <c r="Z1277" s="369"/>
      <c r="AA1277" s="90"/>
    </row>
    <row r="1278" spans="4:27" ht="20.100000000000001" customHeight="1" x14ac:dyDescent="0.2">
      <c r="D1278" s="392"/>
      <c r="E1278" s="84"/>
      <c r="F1278" s="393"/>
      <c r="G1278" s="370"/>
      <c r="H1278" s="79"/>
      <c r="I1278" s="107"/>
      <c r="J1278" s="80"/>
      <c r="K1278" s="81"/>
      <c r="L1278" s="394"/>
      <c r="M1278" s="78"/>
      <c r="N1278" s="78"/>
      <c r="O1278" s="78"/>
      <c r="P1278" s="78"/>
      <c r="Q1278" s="371" t="str">
        <f t="shared" si="79"/>
        <v/>
      </c>
      <c r="R1278" s="102" t="str">
        <f t="shared" si="82"/>
        <v/>
      </c>
      <c r="S1278" s="254" t="str">
        <f t="shared" si="80"/>
        <v/>
      </c>
      <c r="T1278" s="83"/>
      <c r="U1278" s="254" t="str">
        <f t="shared" si="81"/>
        <v/>
      </c>
      <c r="V1278" s="255"/>
      <c r="W1278" s="78"/>
      <c r="X1278" s="78"/>
      <c r="Y1278" s="391"/>
      <c r="Z1278" s="369"/>
      <c r="AA1278" s="90"/>
    </row>
    <row r="1279" spans="4:27" ht="20.100000000000001" customHeight="1" x14ac:dyDescent="0.2">
      <c r="D1279" s="392"/>
      <c r="E1279" s="84"/>
      <c r="F1279" s="393"/>
      <c r="G1279" s="370"/>
      <c r="H1279" s="79"/>
      <c r="I1279" s="107"/>
      <c r="J1279" s="80"/>
      <c r="K1279" s="81"/>
      <c r="L1279" s="394"/>
      <c r="M1279" s="78"/>
      <c r="N1279" s="78"/>
      <c r="O1279" s="78"/>
      <c r="P1279" s="78"/>
      <c r="Q1279" s="371" t="str">
        <f t="shared" si="79"/>
        <v/>
      </c>
      <c r="R1279" s="102" t="str">
        <f t="shared" si="82"/>
        <v/>
      </c>
      <c r="S1279" s="254" t="str">
        <f t="shared" si="80"/>
        <v/>
      </c>
      <c r="T1279" s="83"/>
      <c r="U1279" s="254" t="str">
        <f t="shared" si="81"/>
        <v/>
      </c>
      <c r="V1279" s="255"/>
      <c r="W1279" s="78"/>
      <c r="X1279" s="78"/>
      <c r="Y1279" s="391"/>
      <c r="Z1279" s="369"/>
      <c r="AA1279" s="90"/>
    </row>
    <row r="1280" spans="4:27" ht="20.100000000000001" customHeight="1" x14ac:dyDescent="0.2">
      <c r="D1280" s="392"/>
      <c r="E1280" s="84"/>
      <c r="F1280" s="393"/>
      <c r="G1280" s="370"/>
      <c r="H1280" s="79"/>
      <c r="I1280" s="107"/>
      <c r="J1280" s="80"/>
      <c r="K1280" s="81"/>
      <c r="L1280" s="394"/>
      <c r="M1280" s="78"/>
      <c r="N1280" s="78"/>
      <c r="O1280" s="78"/>
      <c r="P1280" s="78"/>
      <c r="Q1280" s="371" t="str">
        <f t="shared" si="79"/>
        <v/>
      </c>
      <c r="R1280" s="102" t="str">
        <f t="shared" si="82"/>
        <v/>
      </c>
      <c r="S1280" s="254" t="str">
        <f t="shared" si="80"/>
        <v/>
      </c>
      <c r="T1280" s="83"/>
      <c r="U1280" s="254" t="str">
        <f t="shared" si="81"/>
        <v/>
      </c>
      <c r="V1280" s="255"/>
      <c r="W1280" s="78"/>
      <c r="X1280" s="78"/>
      <c r="Y1280" s="391"/>
      <c r="Z1280" s="369"/>
      <c r="AA1280" s="90"/>
    </row>
    <row r="1281" spans="4:27" ht="20.100000000000001" customHeight="1" x14ac:dyDescent="0.2">
      <c r="D1281" s="392"/>
      <c r="E1281" s="84"/>
      <c r="F1281" s="393"/>
      <c r="G1281" s="370"/>
      <c r="H1281" s="79"/>
      <c r="I1281" s="107"/>
      <c r="J1281" s="80"/>
      <c r="K1281" s="81"/>
      <c r="L1281" s="394"/>
      <c r="M1281" s="78"/>
      <c r="N1281" s="78"/>
      <c r="O1281" s="78"/>
      <c r="P1281" s="78"/>
      <c r="Q1281" s="371" t="str">
        <f t="shared" si="79"/>
        <v/>
      </c>
      <c r="R1281" s="102" t="str">
        <f t="shared" si="82"/>
        <v/>
      </c>
      <c r="S1281" s="254" t="str">
        <f t="shared" si="80"/>
        <v/>
      </c>
      <c r="T1281" s="83"/>
      <c r="U1281" s="254" t="str">
        <f t="shared" si="81"/>
        <v/>
      </c>
      <c r="V1281" s="255"/>
      <c r="W1281" s="78"/>
      <c r="X1281" s="78"/>
      <c r="Y1281" s="391"/>
      <c r="Z1281" s="369"/>
      <c r="AA1281" s="90"/>
    </row>
    <row r="1282" spans="4:27" ht="20.100000000000001" customHeight="1" x14ac:dyDescent="0.2">
      <c r="D1282" s="392"/>
      <c r="E1282" s="84"/>
      <c r="F1282" s="393"/>
      <c r="G1282" s="370"/>
      <c r="H1282" s="79"/>
      <c r="I1282" s="107"/>
      <c r="J1282" s="80"/>
      <c r="K1282" s="81"/>
      <c r="L1282" s="394"/>
      <c r="M1282" s="78"/>
      <c r="N1282" s="78"/>
      <c r="O1282" s="78"/>
      <c r="P1282" s="78"/>
      <c r="Q1282" s="371" t="str">
        <f t="shared" si="79"/>
        <v/>
      </c>
      <c r="R1282" s="102" t="str">
        <f t="shared" si="82"/>
        <v/>
      </c>
      <c r="S1282" s="254" t="str">
        <f t="shared" si="80"/>
        <v/>
      </c>
      <c r="T1282" s="83"/>
      <c r="U1282" s="254" t="str">
        <f t="shared" si="81"/>
        <v/>
      </c>
      <c r="V1282" s="255"/>
      <c r="W1282" s="78"/>
      <c r="X1282" s="78"/>
      <c r="Y1282" s="391"/>
      <c r="Z1282" s="369"/>
      <c r="AA1282" s="90"/>
    </row>
    <row r="1283" spans="4:27" ht="20.100000000000001" customHeight="1" x14ac:dyDescent="0.2">
      <c r="D1283" s="392"/>
      <c r="E1283" s="84"/>
      <c r="F1283" s="393"/>
      <c r="G1283" s="370"/>
      <c r="H1283" s="79"/>
      <c r="I1283" s="107"/>
      <c r="J1283" s="80"/>
      <c r="K1283" s="81"/>
      <c r="L1283" s="394"/>
      <c r="M1283" s="78"/>
      <c r="N1283" s="78"/>
      <c r="O1283" s="78"/>
      <c r="P1283" s="78"/>
      <c r="Q1283" s="371" t="str">
        <f t="shared" si="79"/>
        <v/>
      </c>
      <c r="R1283" s="102" t="str">
        <f t="shared" si="82"/>
        <v/>
      </c>
      <c r="S1283" s="254" t="str">
        <f t="shared" si="80"/>
        <v/>
      </c>
      <c r="T1283" s="83"/>
      <c r="U1283" s="254" t="str">
        <f t="shared" si="81"/>
        <v/>
      </c>
      <c r="V1283" s="255"/>
      <c r="W1283" s="78"/>
      <c r="X1283" s="78"/>
      <c r="Y1283" s="391"/>
      <c r="Z1283" s="369"/>
      <c r="AA1283" s="90"/>
    </row>
    <row r="1284" spans="4:27" ht="20.100000000000001" customHeight="1" x14ac:dyDescent="0.2">
      <c r="D1284" s="392"/>
      <c r="E1284" s="84"/>
      <c r="F1284" s="393"/>
      <c r="G1284" s="370"/>
      <c r="H1284" s="79"/>
      <c r="I1284" s="107"/>
      <c r="J1284" s="80"/>
      <c r="K1284" s="81"/>
      <c r="L1284" s="394"/>
      <c r="M1284" s="78"/>
      <c r="N1284" s="78"/>
      <c r="O1284" s="78"/>
      <c r="P1284" s="78"/>
      <c r="Q1284" s="371" t="str">
        <f t="shared" si="79"/>
        <v/>
      </c>
      <c r="R1284" s="102" t="str">
        <f t="shared" si="82"/>
        <v/>
      </c>
      <c r="S1284" s="254" t="str">
        <f t="shared" si="80"/>
        <v/>
      </c>
      <c r="T1284" s="83"/>
      <c r="U1284" s="254" t="str">
        <f t="shared" si="81"/>
        <v/>
      </c>
      <c r="V1284" s="255"/>
      <c r="W1284" s="78"/>
      <c r="X1284" s="78"/>
      <c r="Y1284" s="391"/>
      <c r="Z1284" s="369"/>
      <c r="AA1284" s="90"/>
    </row>
    <row r="1285" spans="4:27" ht="20.100000000000001" customHeight="1" x14ac:dyDescent="0.2">
      <c r="D1285" s="392"/>
      <c r="E1285" s="84"/>
      <c r="F1285" s="393"/>
      <c r="G1285" s="370"/>
      <c r="H1285" s="79"/>
      <c r="I1285" s="107"/>
      <c r="J1285" s="80"/>
      <c r="K1285" s="81"/>
      <c r="L1285" s="394"/>
      <c r="M1285" s="78"/>
      <c r="N1285" s="78"/>
      <c r="O1285" s="78"/>
      <c r="P1285" s="78"/>
      <c r="Q1285" s="371" t="str">
        <f t="shared" si="79"/>
        <v/>
      </c>
      <c r="R1285" s="102" t="str">
        <f t="shared" si="82"/>
        <v/>
      </c>
      <c r="S1285" s="254" t="str">
        <f t="shared" si="80"/>
        <v/>
      </c>
      <c r="T1285" s="83"/>
      <c r="U1285" s="254" t="str">
        <f t="shared" si="81"/>
        <v/>
      </c>
      <c r="V1285" s="255"/>
      <c r="W1285" s="78"/>
      <c r="X1285" s="78"/>
      <c r="Y1285" s="391"/>
      <c r="Z1285" s="369"/>
      <c r="AA1285" s="90"/>
    </row>
    <row r="1286" spans="4:27" ht="20.100000000000001" customHeight="1" x14ac:dyDescent="0.2">
      <c r="D1286" s="392"/>
      <c r="E1286" s="84"/>
      <c r="F1286" s="393"/>
      <c r="G1286" s="370"/>
      <c r="H1286" s="79"/>
      <c r="I1286" s="107"/>
      <c r="J1286" s="80"/>
      <c r="K1286" s="81"/>
      <c r="L1286" s="394"/>
      <c r="M1286" s="78"/>
      <c r="N1286" s="78"/>
      <c r="O1286" s="78"/>
      <c r="P1286" s="78"/>
      <c r="Q1286" s="371" t="str">
        <f t="shared" si="79"/>
        <v/>
      </c>
      <c r="R1286" s="102" t="str">
        <f t="shared" si="82"/>
        <v/>
      </c>
      <c r="S1286" s="254" t="str">
        <f t="shared" si="80"/>
        <v/>
      </c>
      <c r="T1286" s="83"/>
      <c r="U1286" s="254" t="str">
        <f t="shared" si="81"/>
        <v/>
      </c>
      <c r="V1286" s="255"/>
      <c r="W1286" s="78"/>
      <c r="X1286" s="78"/>
      <c r="Y1286" s="391"/>
      <c r="Z1286" s="369"/>
      <c r="AA1286" s="90"/>
    </row>
    <row r="1287" spans="4:27" ht="20.100000000000001" customHeight="1" x14ac:dyDescent="0.2">
      <c r="D1287" s="392"/>
      <c r="E1287" s="84"/>
      <c r="F1287" s="393"/>
      <c r="G1287" s="370"/>
      <c r="H1287" s="79"/>
      <c r="I1287" s="107"/>
      <c r="J1287" s="80"/>
      <c r="K1287" s="81"/>
      <c r="L1287" s="394"/>
      <c r="M1287" s="78"/>
      <c r="N1287" s="78"/>
      <c r="O1287" s="78"/>
      <c r="P1287" s="78"/>
      <c r="Q1287" s="371" t="str">
        <f t="shared" si="79"/>
        <v/>
      </c>
      <c r="R1287" s="102" t="str">
        <f t="shared" si="82"/>
        <v/>
      </c>
      <c r="S1287" s="254" t="str">
        <f t="shared" si="80"/>
        <v/>
      </c>
      <c r="T1287" s="83"/>
      <c r="U1287" s="254" t="str">
        <f t="shared" si="81"/>
        <v/>
      </c>
      <c r="V1287" s="255"/>
      <c r="W1287" s="78"/>
      <c r="X1287" s="78"/>
      <c r="Y1287" s="391"/>
      <c r="Z1287" s="369"/>
      <c r="AA1287" s="90"/>
    </row>
    <row r="1288" spans="4:27" ht="20.100000000000001" customHeight="1" x14ac:dyDescent="0.2">
      <c r="D1288" s="392"/>
      <c r="E1288" s="84"/>
      <c r="F1288" s="393"/>
      <c r="G1288" s="370"/>
      <c r="H1288" s="79"/>
      <c r="I1288" s="107"/>
      <c r="J1288" s="80"/>
      <c r="K1288" s="81"/>
      <c r="L1288" s="394"/>
      <c r="M1288" s="78"/>
      <c r="N1288" s="78"/>
      <c r="O1288" s="78"/>
      <c r="P1288" s="78"/>
      <c r="Q1288" s="371" t="str">
        <f t="shared" si="79"/>
        <v/>
      </c>
      <c r="R1288" s="102" t="str">
        <f t="shared" si="82"/>
        <v/>
      </c>
      <c r="S1288" s="254" t="str">
        <f t="shared" si="80"/>
        <v/>
      </c>
      <c r="T1288" s="83"/>
      <c r="U1288" s="254" t="str">
        <f t="shared" si="81"/>
        <v/>
      </c>
      <c r="V1288" s="255"/>
      <c r="W1288" s="78"/>
      <c r="X1288" s="78"/>
      <c r="Y1288" s="391"/>
      <c r="Z1288" s="369"/>
      <c r="AA1288" s="90"/>
    </row>
    <row r="1289" spans="4:27" ht="20.100000000000001" customHeight="1" x14ac:dyDescent="0.2">
      <c r="D1289" s="392"/>
      <c r="E1289" s="84"/>
      <c r="F1289" s="393"/>
      <c r="G1289" s="370"/>
      <c r="H1289" s="79"/>
      <c r="I1289" s="107"/>
      <c r="J1289" s="80"/>
      <c r="K1289" s="81"/>
      <c r="L1289" s="394"/>
      <c r="M1289" s="78"/>
      <c r="N1289" s="78"/>
      <c r="O1289" s="78"/>
      <c r="P1289" s="78"/>
      <c r="Q1289" s="371" t="str">
        <f t="shared" si="79"/>
        <v/>
      </c>
      <c r="R1289" s="102" t="str">
        <f t="shared" si="82"/>
        <v/>
      </c>
      <c r="S1289" s="254" t="str">
        <f t="shared" si="80"/>
        <v/>
      </c>
      <c r="T1289" s="83"/>
      <c r="U1289" s="254" t="str">
        <f t="shared" si="81"/>
        <v/>
      </c>
      <c r="V1289" s="255"/>
      <c r="W1289" s="78"/>
      <c r="X1289" s="78"/>
      <c r="Y1289" s="391"/>
      <c r="Z1289" s="369"/>
      <c r="AA1289" s="90"/>
    </row>
    <row r="1290" spans="4:27" ht="20.100000000000001" customHeight="1" x14ac:dyDescent="0.2">
      <c r="D1290" s="392"/>
      <c r="E1290" s="84"/>
      <c r="F1290" s="393"/>
      <c r="G1290" s="370"/>
      <c r="H1290" s="79"/>
      <c r="I1290" s="107"/>
      <c r="J1290" s="80"/>
      <c r="K1290" s="81"/>
      <c r="L1290" s="394"/>
      <c r="M1290" s="78"/>
      <c r="N1290" s="78"/>
      <c r="O1290" s="78"/>
      <c r="P1290" s="78"/>
      <c r="Q1290" s="371" t="str">
        <f t="shared" si="79"/>
        <v/>
      </c>
      <c r="R1290" s="102" t="str">
        <f t="shared" si="82"/>
        <v/>
      </c>
      <c r="S1290" s="254" t="str">
        <f t="shared" si="80"/>
        <v/>
      </c>
      <c r="T1290" s="83"/>
      <c r="U1290" s="254" t="str">
        <f t="shared" si="81"/>
        <v/>
      </c>
      <c r="V1290" s="255"/>
      <c r="W1290" s="78"/>
      <c r="X1290" s="78"/>
      <c r="Y1290" s="391"/>
      <c r="Z1290" s="369"/>
      <c r="AA1290" s="90"/>
    </row>
    <row r="1291" spans="4:27" ht="20.100000000000001" customHeight="1" x14ac:dyDescent="0.2">
      <c r="D1291" s="392"/>
      <c r="E1291" s="84"/>
      <c r="F1291" s="393"/>
      <c r="G1291" s="370"/>
      <c r="H1291" s="79"/>
      <c r="I1291" s="107"/>
      <c r="J1291" s="80"/>
      <c r="K1291" s="81"/>
      <c r="L1291" s="394"/>
      <c r="M1291" s="78"/>
      <c r="N1291" s="78"/>
      <c r="O1291" s="78"/>
      <c r="P1291" s="78"/>
      <c r="Q1291" s="371" t="str">
        <f t="shared" si="79"/>
        <v/>
      </c>
      <c r="R1291" s="102" t="str">
        <f t="shared" si="82"/>
        <v/>
      </c>
      <c r="S1291" s="254" t="str">
        <f t="shared" si="80"/>
        <v/>
      </c>
      <c r="T1291" s="83"/>
      <c r="U1291" s="254" t="str">
        <f t="shared" si="81"/>
        <v/>
      </c>
      <c r="V1291" s="255"/>
      <c r="W1291" s="78"/>
      <c r="X1291" s="78"/>
      <c r="Y1291" s="391"/>
      <c r="Z1291" s="369"/>
      <c r="AA1291" s="90"/>
    </row>
    <row r="1292" spans="4:27" ht="20.100000000000001" customHeight="1" x14ac:dyDescent="0.2">
      <c r="D1292" s="392"/>
      <c r="E1292" s="84"/>
      <c r="F1292" s="393"/>
      <c r="G1292" s="370"/>
      <c r="H1292" s="79"/>
      <c r="I1292" s="107"/>
      <c r="J1292" s="80"/>
      <c r="K1292" s="81"/>
      <c r="L1292" s="394"/>
      <c r="M1292" s="78"/>
      <c r="N1292" s="78"/>
      <c r="O1292" s="78"/>
      <c r="P1292" s="78"/>
      <c r="Q1292" s="371" t="str">
        <f t="shared" si="79"/>
        <v/>
      </c>
      <c r="R1292" s="102" t="str">
        <f t="shared" si="82"/>
        <v/>
      </c>
      <c r="S1292" s="254" t="str">
        <f t="shared" si="80"/>
        <v/>
      </c>
      <c r="T1292" s="83"/>
      <c r="U1292" s="254" t="str">
        <f t="shared" si="81"/>
        <v/>
      </c>
      <c r="V1292" s="255"/>
      <c r="W1292" s="78"/>
      <c r="X1292" s="78"/>
      <c r="Y1292" s="391"/>
      <c r="Z1292" s="369"/>
      <c r="AA1292" s="90"/>
    </row>
    <row r="1293" spans="4:27" ht="20.100000000000001" customHeight="1" x14ac:dyDescent="0.2">
      <c r="D1293" s="392"/>
      <c r="E1293" s="84"/>
      <c r="F1293" s="393"/>
      <c r="G1293" s="370"/>
      <c r="H1293" s="79"/>
      <c r="I1293" s="107"/>
      <c r="J1293" s="80"/>
      <c r="K1293" s="81"/>
      <c r="L1293" s="394"/>
      <c r="M1293" s="78"/>
      <c r="N1293" s="78"/>
      <c r="O1293" s="78"/>
      <c r="P1293" s="78"/>
      <c r="Q1293" s="371" t="str">
        <f t="shared" si="79"/>
        <v/>
      </c>
      <c r="R1293" s="102" t="str">
        <f t="shared" si="82"/>
        <v/>
      </c>
      <c r="S1293" s="254" t="str">
        <f t="shared" si="80"/>
        <v/>
      </c>
      <c r="T1293" s="83"/>
      <c r="U1293" s="254" t="str">
        <f t="shared" si="81"/>
        <v/>
      </c>
      <c r="V1293" s="255"/>
      <c r="W1293" s="78"/>
      <c r="X1293" s="78"/>
      <c r="Y1293" s="391"/>
      <c r="Z1293" s="369"/>
      <c r="AA1293" s="90"/>
    </row>
    <row r="1294" spans="4:27" ht="20.100000000000001" customHeight="1" x14ac:dyDescent="0.2">
      <c r="D1294" s="392"/>
      <c r="E1294" s="84"/>
      <c r="F1294" s="393"/>
      <c r="G1294" s="370"/>
      <c r="H1294" s="79"/>
      <c r="I1294" s="107"/>
      <c r="J1294" s="80"/>
      <c r="K1294" s="81"/>
      <c r="L1294" s="394"/>
      <c r="M1294" s="78"/>
      <c r="N1294" s="78"/>
      <c r="O1294" s="78"/>
      <c r="P1294" s="78"/>
      <c r="Q1294" s="371" t="str">
        <f t="shared" si="79"/>
        <v/>
      </c>
      <c r="R1294" s="102" t="str">
        <f t="shared" si="82"/>
        <v/>
      </c>
      <c r="S1294" s="254" t="str">
        <f t="shared" si="80"/>
        <v/>
      </c>
      <c r="T1294" s="83"/>
      <c r="U1294" s="254" t="str">
        <f t="shared" si="81"/>
        <v/>
      </c>
      <c r="V1294" s="255"/>
      <c r="W1294" s="78"/>
      <c r="X1294" s="78"/>
      <c r="Y1294" s="391"/>
      <c r="Z1294" s="369"/>
      <c r="AA1294" s="90"/>
    </row>
    <row r="1295" spans="4:27" ht="20.100000000000001" customHeight="1" x14ac:dyDescent="0.2">
      <c r="D1295" s="392"/>
      <c r="E1295" s="84"/>
      <c r="F1295" s="393"/>
      <c r="G1295" s="370"/>
      <c r="H1295" s="79"/>
      <c r="I1295" s="107"/>
      <c r="J1295" s="80"/>
      <c r="K1295" s="81"/>
      <c r="L1295" s="394"/>
      <c r="M1295" s="78"/>
      <c r="N1295" s="78"/>
      <c r="O1295" s="78"/>
      <c r="P1295" s="78"/>
      <c r="Q1295" s="371" t="str">
        <f t="shared" si="79"/>
        <v/>
      </c>
      <c r="R1295" s="102" t="str">
        <f t="shared" si="82"/>
        <v/>
      </c>
      <c r="S1295" s="254" t="str">
        <f t="shared" si="80"/>
        <v/>
      </c>
      <c r="T1295" s="83"/>
      <c r="U1295" s="254" t="str">
        <f t="shared" si="81"/>
        <v/>
      </c>
      <c r="V1295" s="255"/>
      <c r="W1295" s="78"/>
      <c r="X1295" s="78"/>
      <c r="Y1295" s="391"/>
      <c r="Z1295" s="369"/>
      <c r="AA1295" s="90"/>
    </row>
    <row r="1296" spans="4:27" ht="20.100000000000001" customHeight="1" x14ac:dyDescent="0.2">
      <c r="D1296" s="392"/>
      <c r="E1296" s="84"/>
      <c r="F1296" s="393"/>
      <c r="G1296" s="370"/>
      <c r="H1296" s="79"/>
      <c r="I1296" s="107"/>
      <c r="J1296" s="80"/>
      <c r="K1296" s="81"/>
      <c r="L1296" s="394"/>
      <c r="M1296" s="78"/>
      <c r="N1296" s="78"/>
      <c r="O1296" s="78"/>
      <c r="P1296" s="78"/>
      <c r="Q1296" s="371" t="str">
        <f t="shared" si="79"/>
        <v/>
      </c>
      <c r="R1296" s="102" t="str">
        <f t="shared" si="82"/>
        <v/>
      </c>
      <c r="S1296" s="254" t="str">
        <f t="shared" si="80"/>
        <v/>
      </c>
      <c r="T1296" s="83"/>
      <c r="U1296" s="254" t="str">
        <f t="shared" si="81"/>
        <v/>
      </c>
      <c r="V1296" s="255"/>
      <c r="W1296" s="78"/>
      <c r="X1296" s="78"/>
      <c r="Y1296" s="391"/>
      <c r="Z1296" s="369"/>
      <c r="AA1296" s="90"/>
    </row>
    <row r="1297" spans="4:27" ht="20.100000000000001" customHeight="1" x14ac:dyDescent="0.2">
      <c r="D1297" s="392"/>
      <c r="E1297" s="84"/>
      <c r="F1297" s="393"/>
      <c r="G1297" s="370"/>
      <c r="H1297" s="79"/>
      <c r="I1297" s="107"/>
      <c r="J1297" s="80"/>
      <c r="K1297" s="81"/>
      <c r="L1297" s="394"/>
      <c r="M1297" s="78"/>
      <c r="N1297" s="78"/>
      <c r="O1297" s="78"/>
      <c r="P1297" s="78"/>
      <c r="Q1297" s="371" t="str">
        <f t="shared" si="79"/>
        <v/>
      </c>
      <c r="R1297" s="102" t="str">
        <f t="shared" si="82"/>
        <v/>
      </c>
      <c r="S1297" s="254" t="str">
        <f t="shared" si="80"/>
        <v/>
      </c>
      <c r="T1297" s="83"/>
      <c r="U1297" s="254" t="str">
        <f t="shared" si="81"/>
        <v/>
      </c>
      <c r="V1297" s="255"/>
      <c r="W1297" s="78"/>
      <c r="X1297" s="78"/>
      <c r="Y1297" s="391"/>
      <c r="Z1297" s="369"/>
      <c r="AA1297" s="90"/>
    </row>
    <row r="1298" spans="4:27" ht="20.100000000000001" customHeight="1" x14ac:dyDescent="0.2">
      <c r="D1298" s="392"/>
      <c r="E1298" s="84"/>
      <c r="F1298" s="393"/>
      <c r="G1298" s="370"/>
      <c r="H1298" s="79"/>
      <c r="I1298" s="107"/>
      <c r="J1298" s="80"/>
      <c r="K1298" s="81"/>
      <c r="L1298" s="394"/>
      <c r="M1298" s="78"/>
      <c r="N1298" s="78"/>
      <c r="O1298" s="78"/>
      <c r="P1298" s="78"/>
      <c r="Q1298" s="371" t="str">
        <f t="shared" si="79"/>
        <v/>
      </c>
      <c r="R1298" s="102" t="str">
        <f t="shared" si="82"/>
        <v/>
      </c>
      <c r="S1298" s="254" t="str">
        <f t="shared" si="80"/>
        <v/>
      </c>
      <c r="T1298" s="83"/>
      <c r="U1298" s="254" t="str">
        <f t="shared" si="81"/>
        <v/>
      </c>
      <c r="V1298" s="255"/>
      <c r="W1298" s="78"/>
      <c r="X1298" s="78"/>
      <c r="Y1298" s="391"/>
      <c r="Z1298" s="369"/>
      <c r="AA1298" s="90"/>
    </row>
    <row r="1299" spans="4:27" ht="20.100000000000001" customHeight="1" x14ac:dyDescent="0.2">
      <c r="D1299" s="392"/>
      <c r="E1299" s="84"/>
      <c r="F1299" s="393"/>
      <c r="G1299" s="370"/>
      <c r="H1299" s="79"/>
      <c r="I1299" s="107"/>
      <c r="J1299" s="80"/>
      <c r="K1299" s="81"/>
      <c r="L1299" s="394"/>
      <c r="M1299" s="78"/>
      <c r="N1299" s="78"/>
      <c r="O1299" s="78"/>
      <c r="P1299" s="78"/>
      <c r="Q1299" s="371" t="str">
        <f t="shared" si="79"/>
        <v/>
      </c>
      <c r="R1299" s="102" t="str">
        <f t="shared" si="82"/>
        <v/>
      </c>
      <c r="S1299" s="254" t="str">
        <f t="shared" si="80"/>
        <v/>
      </c>
      <c r="T1299" s="83"/>
      <c r="U1299" s="254" t="str">
        <f t="shared" si="81"/>
        <v/>
      </c>
      <c r="V1299" s="255"/>
      <c r="W1299" s="78"/>
      <c r="X1299" s="78"/>
      <c r="Y1299" s="391"/>
      <c r="Z1299" s="369"/>
      <c r="AA1299" s="90"/>
    </row>
    <row r="1300" spans="4:27" ht="20.100000000000001" customHeight="1" x14ac:dyDescent="0.2">
      <c r="D1300" s="392"/>
      <c r="E1300" s="84"/>
      <c r="F1300" s="393"/>
      <c r="G1300" s="370"/>
      <c r="H1300" s="79"/>
      <c r="I1300" s="107"/>
      <c r="J1300" s="80"/>
      <c r="K1300" s="81"/>
      <c r="L1300" s="394"/>
      <c r="M1300" s="78"/>
      <c r="N1300" s="78"/>
      <c r="O1300" s="78"/>
      <c r="P1300" s="78"/>
      <c r="Q1300" s="371" t="str">
        <f t="shared" si="79"/>
        <v/>
      </c>
      <c r="R1300" s="102" t="str">
        <f t="shared" si="82"/>
        <v/>
      </c>
      <c r="S1300" s="254" t="str">
        <f t="shared" si="80"/>
        <v/>
      </c>
      <c r="T1300" s="83"/>
      <c r="U1300" s="254" t="str">
        <f t="shared" si="81"/>
        <v/>
      </c>
      <c r="V1300" s="255"/>
      <c r="W1300" s="78"/>
      <c r="X1300" s="78"/>
      <c r="Y1300" s="391"/>
      <c r="Z1300" s="369"/>
      <c r="AA1300" s="90"/>
    </row>
    <row r="1301" spans="4:27" ht="20.100000000000001" customHeight="1" x14ac:dyDescent="0.2">
      <c r="D1301" s="392"/>
      <c r="E1301" s="84"/>
      <c r="F1301" s="393"/>
      <c r="G1301" s="370"/>
      <c r="H1301" s="79"/>
      <c r="I1301" s="107"/>
      <c r="J1301" s="80"/>
      <c r="K1301" s="81"/>
      <c r="L1301" s="394"/>
      <c r="M1301" s="78"/>
      <c r="N1301" s="78"/>
      <c r="O1301" s="78"/>
      <c r="P1301" s="78"/>
      <c r="Q1301" s="371" t="str">
        <f t="shared" si="79"/>
        <v/>
      </c>
      <c r="R1301" s="102" t="str">
        <f t="shared" si="82"/>
        <v/>
      </c>
      <c r="S1301" s="254" t="str">
        <f t="shared" si="80"/>
        <v/>
      </c>
      <c r="T1301" s="83"/>
      <c r="U1301" s="254" t="str">
        <f t="shared" si="81"/>
        <v/>
      </c>
      <c r="V1301" s="255"/>
      <c r="W1301" s="78"/>
      <c r="X1301" s="78"/>
      <c r="Y1301" s="391"/>
      <c r="Z1301" s="369"/>
      <c r="AA1301" s="90"/>
    </row>
    <row r="1302" spans="4:27" ht="20.100000000000001" customHeight="1" x14ac:dyDescent="0.2">
      <c r="D1302" s="392"/>
      <c r="E1302" s="84"/>
      <c r="F1302" s="393"/>
      <c r="G1302" s="370"/>
      <c r="H1302" s="79"/>
      <c r="I1302" s="107"/>
      <c r="J1302" s="80"/>
      <c r="K1302" s="81"/>
      <c r="L1302" s="394"/>
      <c r="M1302" s="78"/>
      <c r="N1302" s="78"/>
      <c r="O1302" s="78"/>
      <c r="P1302" s="78"/>
      <c r="Q1302" s="371" t="str">
        <f t="shared" si="79"/>
        <v/>
      </c>
      <c r="R1302" s="102" t="str">
        <f t="shared" si="82"/>
        <v/>
      </c>
      <c r="S1302" s="254" t="str">
        <f t="shared" si="80"/>
        <v/>
      </c>
      <c r="T1302" s="83"/>
      <c r="U1302" s="254" t="str">
        <f t="shared" si="81"/>
        <v/>
      </c>
      <c r="V1302" s="255"/>
      <c r="W1302" s="78"/>
      <c r="X1302" s="78"/>
      <c r="Y1302" s="391"/>
      <c r="Z1302" s="369"/>
      <c r="AA1302" s="90"/>
    </row>
    <row r="1303" spans="4:27" ht="20.100000000000001" customHeight="1" x14ac:dyDescent="0.2">
      <c r="D1303" s="392"/>
      <c r="E1303" s="84"/>
      <c r="F1303" s="393"/>
      <c r="G1303" s="370"/>
      <c r="H1303" s="79"/>
      <c r="I1303" s="107"/>
      <c r="J1303" s="80"/>
      <c r="K1303" s="81"/>
      <c r="L1303" s="394"/>
      <c r="M1303" s="78"/>
      <c r="N1303" s="78"/>
      <c r="O1303" s="78"/>
      <c r="P1303" s="78"/>
      <c r="Q1303" s="371" t="str">
        <f t="shared" si="79"/>
        <v/>
      </c>
      <c r="R1303" s="102" t="str">
        <f t="shared" si="82"/>
        <v/>
      </c>
      <c r="S1303" s="254" t="str">
        <f t="shared" si="80"/>
        <v/>
      </c>
      <c r="T1303" s="83"/>
      <c r="U1303" s="254" t="str">
        <f t="shared" si="81"/>
        <v/>
      </c>
      <c r="V1303" s="255"/>
      <c r="W1303" s="78"/>
      <c r="X1303" s="78"/>
      <c r="Y1303" s="391"/>
      <c r="Z1303" s="369"/>
      <c r="AA1303" s="90"/>
    </row>
    <row r="1304" spans="4:27" ht="20.100000000000001" customHeight="1" x14ac:dyDescent="0.2">
      <c r="D1304" s="392"/>
      <c r="E1304" s="84"/>
      <c r="F1304" s="393"/>
      <c r="G1304" s="370"/>
      <c r="H1304" s="79"/>
      <c r="I1304" s="107"/>
      <c r="J1304" s="80"/>
      <c r="K1304" s="81"/>
      <c r="L1304" s="394"/>
      <c r="M1304" s="78"/>
      <c r="N1304" s="78"/>
      <c r="O1304" s="78"/>
      <c r="P1304" s="78"/>
      <c r="Q1304" s="371" t="str">
        <f t="shared" si="79"/>
        <v/>
      </c>
      <c r="R1304" s="102" t="str">
        <f t="shared" si="82"/>
        <v/>
      </c>
      <c r="S1304" s="254" t="str">
        <f t="shared" si="80"/>
        <v/>
      </c>
      <c r="T1304" s="83"/>
      <c r="U1304" s="254" t="str">
        <f t="shared" si="81"/>
        <v/>
      </c>
      <c r="V1304" s="255"/>
      <c r="W1304" s="78"/>
      <c r="X1304" s="78"/>
      <c r="Y1304" s="391"/>
      <c r="Z1304" s="369"/>
      <c r="AA1304" s="90"/>
    </row>
    <row r="1305" spans="4:27" ht="20.100000000000001" customHeight="1" x14ac:dyDescent="0.2">
      <c r="D1305" s="392"/>
      <c r="E1305" s="84"/>
      <c r="F1305" s="393"/>
      <c r="G1305" s="370"/>
      <c r="H1305" s="79"/>
      <c r="I1305" s="107"/>
      <c r="J1305" s="80"/>
      <c r="K1305" s="81"/>
      <c r="L1305" s="394"/>
      <c r="M1305" s="78"/>
      <c r="N1305" s="78"/>
      <c r="O1305" s="78"/>
      <c r="P1305" s="78"/>
      <c r="Q1305" s="371" t="str">
        <f t="shared" si="79"/>
        <v/>
      </c>
      <c r="R1305" s="102" t="str">
        <f t="shared" si="82"/>
        <v/>
      </c>
      <c r="S1305" s="254" t="str">
        <f t="shared" si="80"/>
        <v/>
      </c>
      <c r="T1305" s="83"/>
      <c r="U1305" s="254" t="str">
        <f t="shared" si="81"/>
        <v/>
      </c>
      <c r="V1305" s="255"/>
      <c r="W1305" s="78"/>
      <c r="X1305" s="78"/>
      <c r="Y1305" s="391"/>
      <c r="Z1305" s="369"/>
      <c r="AA1305" s="90"/>
    </row>
    <row r="1306" spans="4:27" ht="20.100000000000001" customHeight="1" x14ac:dyDescent="0.2">
      <c r="D1306" s="392"/>
      <c r="E1306" s="84"/>
      <c r="F1306" s="393"/>
      <c r="G1306" s="370"/>
      <c r="H1306" s="79"/>
      <c r="I1306" s="107"/>
      <c r="J1306" s="80"/>
      <c r="K1306" s="81"/>
      <c r="L1306" s="394"/>
      <c r="M1306" s="78"/>
      <c r="N1306" s="78"/>
      <c r="O1306" s="78"/>
      <c r="P1306" s="78"/>
      <c r="Q1306" s="371" t="str">
        <f t="shared" si="79"/>
        <v/>
      </c>
      <c r="R1306" s="102" t="str">
        <f t="shared" si="82"/>
        <v/>
      </c>
      <c r="S1306" s="254" t="str">
        <f t="shared" si="80"/>
        <v/>
      </c>
      <c r="T1306" s="83"/>
      <c r="U1306" s="254" t="str">
        <f t="shared" si="81"/>
        <v/>
      </c>
      <c r="V1306" s="255"/>
      <c r="W1306" s="78"/>
      <c r="X1306" s="78"/>
      <c r="Y1306" s="391"/>
      <c r="Z1306" s="369"/>
      <c r="AA1306" s="90"/>
    </row>
    <row r="1307" spans="4:27" ht="20.100000000000001" customHeight="1" x14ac:dyDescent="0.2">
      <c r="D1307" s="392"/>
      <c r="E1307" s="84"/>
      <c r="F1307" s="393"/>
      <c r="G1307" s="370"/>
      <c r="H1307" s="79"/>
      <c r="I1307" s="107"/>
      <c r="J1307" s="80"/>
      <c r="K1307" s="81"/>
      <c r="L1307" s="394"/>
      <c r="M1307" s="78"/>
      <c r="N1307" s="78"/>
      <c r="O1307" s="78"/>
      <c r="P1307" s="78"/>
      <c r="Q1307" s="371" t="str">
        <f t="shared" si="79"/>
        <v/>
      </c>
      <c r="R1307" s="102" t="str">
        <f t="shared" si="82"/>
        <v/>
      </c>
      <c r="S1307" s="254" t="str">
        <f t="shared" si="80"/>
        <v/>
      </c>
      <c r="T1307" s="83"/>
      <c r="U1307" s="254" t="str">
        <f t="shared" si="81"/>
        <v/>
      </c>
      <c r="V1307" s="255"/>
      <c r="W1307" s="78"/>
      <c r="X1307" s="78"/>
      <c r="Y1307" s="391"/>
      <c r="Z1307" s="369"/>
      <c r="AA1307" s="90"/>
    </row>
    <row r="1308" spans="4:27" ht="20.100000000000001" customHeight="1" x14ac:dyDescent="0.2">
      <c r="D1308" s="392"/>
      <c r="E1308" s="84"/>
      <c r="F1308" s="393"/>
      <c r="G1308" s="370"/>
      <c r="H1308" s="79"/>
      <c r="I1308" s="107"/>
      <c r="J1308" s="80"/>
      <c r="K1308" s="81"/>
      <c r="L1308" s="394"/>
      <c r="M1308" s="78"/>
      <c r="N1308" s="78"/>
      <c r="O1308" s="78"/>
      <c r="P1308" s="78"/>
      <c r="Q1308" s="371" t="str">
        <f t="shared" si="79"/>
        <v/>
      </c>
      <c r="R1308" s="102" t="str">
        <f t="shared" si="82"/>
        <v/>
      </c>
      <c r="S1308" s="254" t="str">
        <f t="shared" si="80"/>
        <v/>
      </c>
      <c r="T1308" s="83"/>
      <c r="U1308" s="254" t="str">
        <f t="shared" si="81"/>
        <v/>
      </c>
      <c r="V1308" s="255"/>
      <c r="W1308" s="78"/>
      <c r="X1308" s="78"/>
      <c r="Y1308" s="391"/>
      <c r="Z1308" s="369"/>
      <c r="AA1308" s="90"/>
    </row>
    <row r="1309" spans="4:27" ht="20.100000000000001" customHeight="1" x14ac:dyDescent="0.2">
      <c r="D1309" s="392"/>
      <c r="E1309" s="84"/>
      <c r="F1309" s="393"/>
      <c r="G1309" s="370"/>
      <c r="H1309" s="79"/>
      <c r="I1309" s="107"/>
      <c r="J1309" s="80"/>
      <c r="K1309" s="81"/>
      <c r="L1309" s="394"/>
      <c r="M1309" s="78"/>
      <c r="N1309" s="78"/>
      <c r="O1309" s="78"/>
      <c r="P1309" s="78"/>
      <c r="Q1309" s="371" t="str">
        <f t="shared" si="79"/>
        <v/>
      </c>
      <c r="R1309" s="102" t="str">
        <f t="shared" si="82"/>
        <v/>
      </c>
      <c r="S1309" s="254" t="str">
        <f t="shared" si="80"/>
        <v/>
      </c>
      <c r="T1309" s="83"/>
      <c r="U1309" s="254" t="str">
        <f t="shared" si="81"/>
        <v/>
      </c>
      <c r="V1309" s="255"/>
      <c r="W1309" s="78"/>
      <c r="X1309" s="78"/>
      <c r="Y1309" s="391"/>
      <c r="Z1309" s="369"/>
      <c r="AA1309" s="90"/>
    </row>
    <row r="1310" spans="4:27" ht="20.100000000000001" customHeight="1" x14ac:dyDescent="0.2">
      <c r="D1310" s="392"/>
      <c r="E1310" s="84"/>
      <c r="F1310" s="393"/>
      <c r="G1310" s="370"/>
      <c r="H1310" s="79"/>
      <c r="I1310" s="107"/>
      <c r="J1310" s="80"/>
      <c r="K1310" s="81"/>
      <c r="L1310" s="394"/>
      <c r="M1310" s="78"/>
      <c r="N1310" s="78"/>
      <c r="O1310" s="78"/>
      <c r="P1310" s="78"/>
      <c r="Q1310" s="371" t="str">
        <f t="shared" ref="Q1310:Q1373" si="83">IF(OR(I1310="",I1310="Trailer"),"",IF(I1310&lt;&gt;"Trailer","X"))</f>
        <v/>
      </c>
      <c r="R1310" s="102" t="str">
        <f t="shared" si="82"/>
        <v/>
      </c>
      <c r="S1310" s="254" t="str">
        <f t="shared" ref="S1310:S1373" si="84">IF(AND(M1310 ="NY",Q1310="x"),"Required","")</f>
        <v/>
      </c>
      <c r="T1310" s="83"/>
      <c r="U1310" s="254" t="str">
        <f t="shared" ref="U1310:U1373" si="85">IF(AND(I1310 ="Trailer",Q1310="X"),"remove 'X' for AL","")</f>
        <v/>
      </c>
      <c r="V1310" s="255"/>
      <c r="W1310" s="78"/>
      <c r="X1310" s="78"/>
      <c r="Y1310" s="391"/>
      <c r="Z1310" s="369"/>
      <c r="AA1310" s="90"/>
    </row>
    <row r="1311" spans="4:27" ht="20.100000000000001" customHeight="1" x14ac:dyDescent="0.2">
      <c r="D1311" s="392"/>
      <c r="E1311" s="84"/>
      <c r="F1311" s="393"/>
      <c r="G1311" s="370"/>
      <c r="H1311" s="79"/>
      <c r="I1311" s="107"/>
      <c r="J1311" s="80"/>
      <c r="K1311" s="81"/>
      <c r="L1311" s="394"/>
      <c r="M1311" s="78"/>
      <c r="N1311" s="78"/>
      <c r="O1311" s="78"/>
      <c r="P1311" s="78"/>
      <c r="Q1311" s="371" t="str">
        <f t="shared" si="83"/>
        <v/>
      </c>
      <c r="R1311" s="102" t="str">
        <f t="shared" ref="R1311:R1374" si="86">IF(I1311="","",IF(AND($R$16="X",I1311&lt;&gt;"Equipment",I1311&lt;&gt;"Dealer Plate"),"X",IF(AND($R$18="X",I1311&lt;&gt;"Trailer",I1311&lt;&gt;"Equipment",I1311&lt;&gt;"Dealer Plate"),"X",IF(AND($R$19="X",I1311&lt;&gt;"Trailer",I1311&lt;&gt;"Equipment",I1311&lt;&gt;"Dealer Plate",V1311="Yes"),"X",IF(AND($R$20="X",I1311&lt;&gt;"Equipment",I1311&lt;&gt;"Dealer Plate",F1311&gt;=$U$20),"X",IF(AND($R$21="X",I1311&lt;&gt;"Trailer",I1311&lt;&gt;"Equipment",I1311&lt;&gt;"Dealer Plate",F1311&gt;=$U$21),"X",""))))))</f>
        <v/>
      </c>
      <c r="S1311" s="254" t="str">
        <f t="shared" si="84"/>
        <v/>
      </c>
      <c r="T1311" s="83"/>
      <c r="U1311" s="254" t="str">
        <f t="shared" si="85"/>
        <v/>
      </c>
      <c r="V1311" s="255"/>
      <c r="W1311" s="78"/>
      <c r="X1311" s="78"/>
      <c r="Y1311" s="391"/>
      <c r="Z1311" s="369"/>
      <c r="AA1311" s="90"/>
    </row>
    <row r="1312" spans="4:27" ht="20.100000000000001" customHeight="1" x14ac:dyDescent="0.2">
      <c r="D1312" s="392"/>
      <c r="E1312" s="84"/>
      <c r="F1312" s="393"/>
      <c r="G1312" s="370"/>
      <c r="H1312" s="79"/>
      <c r="I1312" s="107"/>
      <c r="J1312" s="80"/>
      <c r="K1312" s="81"/>
      <c r="L1312" s="394"/>
      <c r="M1312" s="78"/>
      <c r="N1312" s="78"/>
      <c r="O1312" s="78"/>
      <c r="P1312" s="78"/>
      <c r="Q1312" s="371" t="str">
        <f t="shared" si="83"/>
        <v/>
      </c>
      <c r="R1312" s="102" t="str">
        <f t="shared" si="86"/>
        <v/>
      </c>
      <c r="S1312" s="254" t="str">
        <f t="shared" si="84"/>
        <v/>
      </c>
      <c r="T1312" s="83"/>
      <c r="U1312" s="254" t="str">
        <f t="shared" si="85"/>
        <v/>
      </c>
      <c r="V1312" s="255"/>
      <c r="W1312" s="78"/>
      <c r="X1312" s="78"/>
      <c r="Y1312" s="391"/>
      <c r="Z1312" s="369"/>
      <c r="AA1312" s="90"/>
    </row>
    <row r="1313" spans="4:27" ht="20.100000000000001" customHeight="1" x14ac:dyDescent="0.2">
      <c r="D1313" s="392"/>
      <c r="E1313" s="84"/>
      <c r="F1313" s="393"/>
      <c r="G1313" s="370"/>
      <c r="H1313" s="79"/>
      <c r="I1313" s="107"/>
      <c r="J1313" s="80"/>
      <c r="K1313" s="81"/>
      <c r="L1313" s="394"/>
      <c r="M1313" s="78"/>
      <c r="N1313" s="78"/>
      <c r="O1313" s="78"/>
      <c r="P1313" s="78"/>
      <c r="Q1313" s="371" t="str">
        <f t="shared" si="83"/>
        <v/>
      </c>
      <c r="R1313" s="102" t="str">
        <f t="shared" si="86"/>
        <v/>
      </c>
      <c r="S1313" s="254" t="str">
        <f t="shared" si="84"/>
        <v/>
      </c>
      <c r="T1313" s="83"/>
      <c r="U1313" s="254" t="str">
        <f t="shared" si="85"/>
        <v/>
      </c>
      <c r="V1313" s="255"/>
      <c r="W1313" s="78"/>
      <c r="X1313" s="78"/>
      <c r="Y1313" s="391"/>
      <c r="Z1313" s="369"/>
      <c r="AA1313" s="90"/>
    </row>
    <row r="1314" spans="4:27" ht="20.100000000000001" customHeight="1" x14ac:dyDescent="0.2">
      <c r="D1314" s="392"/>
      <c r="E1314" s="84"/>
      <c r="F1314" s="393"/>
      <c r="G1314" s="370"/>
      <c r="H1314" s="79"/>
      <c r="I1314" s="107"/>
      <c r="J1314" s="80"/>
      <c r="K1314" s="81"/>
      <c r="L1314" s="394"/>
      <c r="M1314" s="78"/>
      <c r="N1314" s="78"/>
      <c r="O1314" s="78"/>
      <c r="P1314" s="78"/>
      <c r="Q1314" s="371" t="str">
        <f t="shared" si="83"/>
        <v/>
      </c>
      <c r="R1314" s="102" t="str">
        <f t="shared" si="86"/>
        <v/>
      </c>
      <c r="S1314" s="254" t="str">
        <f t="shared" si="84"/>
        <v/>
      </c>
      <c r="T1314" s="83"/>
      <c r="U1314" s="254" t="str">
        <f t="shared" si="85"/>
        <v/>
      </c>
      <c r="V1314" s="255"/>
      <c r="W1314" s="78"/>
      <c r="X1314" s="78"/>
      <c r="Y1314" s="391"/>
      <c r="Z1314" s="369"/>
      <c r="AA1314" s="90"/>
    </row>
    <row r="1315" spans="4:27" ht="20.100000000000001" customHeight="1" x14ac:dyDescent="0.2">
      <c r="D1315" s="392"/>
      <c r="E1315" s="84"/>
      <c r="F1315" s="393"/>
      <c r="G1315" s="370"/>
      <c r="H1315" s="79"/>
      <c r="I1315" s="107"/>
      <c r="J1315" s="80"/>
      <c r="K1315" s="81"/>
      <c r="L1315" s="394"/>
      <c r="M1315" s="78"/>
      <c r="N1315" s="78"/>
      <c r="O1315" s="78"/>
      <c r="P1315" s="78"/>
      <c r="Q1315" s="371" t="str">
        <f t="shared" si="83"/>
        <v/>
      </c>
      <c r="R1315" s="102" t="str">
        <f t="shared" si="86"/>
        <v/>
      </c>
      <c r="S1315" s="254" t="str">
        <f t="shared" si="84"/>
        <v/>
      </c>
      <c r="T1315" s="83"/>
      <c r="U1315" s="254" t="str">
        <f t="shared" si="85"/>
        <v/>
      </c>
      <c r="V1315" s="255"/>
      <c r="W1315" s="78"/>
      <c r="X1315" s="78"/>
      <c r="Y1315" s="391"/>
      <c r="Z1315" s="369"/>
      <c r="AA1315" s="90"/>
    </row>
    <row r="1316" spans="4:27" ht="20.100000000000001" customHeight="1" x14ac:dyDescent="0.2">
      <c r="D1316" s="392"/>
      <c r="E1316" s="84"/>
      <c r="F1316" s="393"/>
      <c r="G1316" s="370"/>
      <c r="H1316" s="79"/>
      <c r="I1316" s="107"/>
      <c r="J1316" s="80"/>
      <c r="K1316" s="81"/>
      <c r="L1316" s="394"/>
      <c r="M1316" s="78"/>
      <c r="N1316" s="78"/>
      <c r="O1316" s="78"/>
      <c r="P1316" s="78"/>
      <c r="Q1316" s="371" t="str">
        <f t="shared" si="83"/>
        <v/>
      </c>
      <c r="R1316" s="102" t="str">
        <f t="shared" si="86"/>
        <v/>
      </c>
      <c r="S1316" s="254" t="str">
        <f t="shared" si="84"/>
        <v/>
      </c>
      <c r="T1316" s="83"/>
      <c r="U1316" s="254" t="str">
        <f t="shared" si="85"/>
        <v/>
      </c>
      <c r="V1316" s="255"/>
      <c r="W1316" s="78"/>
      <c r="X1316" s="78"/>
      <c r="Y1316" s="391"/>
      <c r="Z1316" s="369"/>
      <c r="AA1316" s="90"/>
    </row>
    <row r="1317" spans="4:27" ht="20.100000000000001" customHeight="1" x14ac:dyDescent="0.2">
      <c r="D1317" s="392"/>
      <c r="E1317" s="84"/>
      <c r="F1317" s="393"/>
      <c r="G1317" s="370"/>
      <c r="H1317" s="79"/>
      <c r="I1317" s="107"/>
      <c r="J1317" s="80"/>
      <c r="K1317" s="81"/>
      <c r="L1317" s="394"/>
      <c r="M1317" s="78"/>
      <c r="N1317" s="78"/>
      <c r="O1317" s="78"/>
      <c r="P1317" s="78"/>
      <c r="Q1317" s="371" t="str">
        <f t="shared" si="83"/>
        <v/>
      </c>
      <c r="R1317" s="102" t="str">
        <f t="shared" si="86"/>
        <v/>
      </c>
      <c r="S1317" s="254" t="str">
        <f t="shared" si="84"/>
        <v/>
      </c>
      <c r="T1317" s="83"/>
      <c r="U1317" s="254" t="str">
        <f t="shared" si="85"/>
        <v/>
      </c>
      <c r="V1317" s="255"/>
      <c r="W1317" s="78"/>
      <c r="X1317" s="78"/>
      <c r="Y1317" s="391"/>
      <c r="Z1317" s="369"/>
      <c r="AA1317" s="90"/>
    </row>
    <row r="1318" spans="4:27" ht="20.100000000000001" customHeight="1" x14ac:dyDescent="0.2">
      <c r="D1318" s="392"/>
      <c r="E1318" s="84"/>
      <c r="F1318" s="393"/>
      <c r="G1318" s="370"/>
      <c r="H1318" s="79"/>
      <c r="I1318" s="107"/>
      <c r="J1318" s="80"/>
      <c r="K1318" s="81"/>
      <c r="L1318" s="394"/>
      <c r="M1318" s="78"/>
      <c r="N1318" s="78"/>
      <c r="O1318" s="78"/>
      <c r="P1318" s="78"/>
      <c r="Q1318" s="371" t="str">
        <f t="shared" si="83"/>
        <v/>
      </c>
      <c r="R1318" s="102" t="str">
        <f t="shared" si="86"/>
        <v/>
      </c>
      <c r="S1318" s="254" t="str">
        <f t="shared" si="84"/>
        <v/>
      </c>
      <c r="T1318" s="83"/>
      <c r="U1318" s="254" t="str">
        <f t="shared" si="85"/>
        <v/>
      </c>
      <c r="V1318" s="255"/>
      <c r="W1318" s="78"/>
      <c r="X1318" s="78"/>
      <c r="Y1318" s="391"/>
      <c r="Z1318" s="369"/>
      <c r="AA1318" s="90"/>
    </row>
    <row r="1319" spans="4:27" ht="20.100000000000001" customHeight="1" x14ac:dyDescent="0.2">
      <c r="D1319" s="392"/>
      <c r="E1319" s="84"/>
      <c r="F1319" s="393"/>
      <c r="G1319" s="370"/>
      <c r="H1319" s="79"/>
      <c r="I1319" s="107"/>
      <c r="J1319" s="80"/>
      <c r="K1319" s="81"/>
      <c r="L1319" s="394"/>
      <c r="M1319" s="78"/>
      <c r="N1319" s="78"/>
      <c r="O1319" s="78"/>
      <c r="P1319" s="78"/>
      <c r="Q1319" s="371" t="str">
        <f t="shared" si="83"/>
        <v/>
      </c>
      <c r="R1319" s="102" t="str">
        <f t="shared" si="86"/>
        <v/>
      </c>
      <c r="S1319" s="254" t="str">
        <f t="shared" si="84"/>
        <v/>
      </c>
      <c r="T1319" s="83"/>
      <c r="U1319" s="254" t="str">
        <f t="shared" si="85"/>
        <v/>
      </c>
      <c r="V1319" s="255"/>
      <c r="W1319" s="78"/>
      <c r="X1319" s="78"/>
      <c r="Y1319" s="391"/>
      <c r="Z1319" s="369"/>
      <c r="AA1319" s="90"/>
    </row>
    <row r="1320" spans="4:27" ht="20.100000000000001" customHeight="1" x14ac:dyDescent="0.2">
      <c r="D1320" s="392"/>
      <c r="E1320" s="84"/>
      <c r="F1320" s="393"/>
      <c r="G1320" s="370"/>
      <c r="H1320" s="79"/>
      <c r="I1320" s="107"/>
      <c r="J1320" s="80"/>
      <c r="K1320" s="81"/>
      <c r="L1320" s="394"/>
      <c r="M1320" s="78"/>
      <c r="N1320" s="78"/>
      <c r="O1320" s="78"/>
      <c r="P1320" s="78"/>
      <c r="Q1320" s="371" t="str">
        <f t="shared" si="83"/>
        <v/>
      </c>
      <c r="R1320" s="102" t="str">
        <f t="shared" si="86"/>
        <v/>
      </c>
      <c r="S1320" s="254" t="str">
        <f t="shared" si="84"/>
        <v/>
      </c>
      <c r="T1320" s="83"/>
      <c r="U1320" s="254" t="str">
        <f t="shared" si="85"/>
        <v/>
      </c>
      <c r="V1320" s="255"/>
      <c r="W1320" s="78"/>
      <c r="X1320" s="78"/>
      <c r="Y1320" s="391"/>
      <c r="Z1320" s="369"/>
      <c r="AA1320" s="90"/>
    </row>
    <row r="1321" spans="4:27" ht="20.100000000000001" customHeight="1" x14ac:dyDescent="0.2">
      <c r="D1321" s="392"/>
      <c r="E1321" s="84"/>
      <c r="F1321" s="393"/>
      <c r="G1321" s="370"/>
      <c r="H1321" s="79"/>
      <c r="I1321" s="107"/>
      <c r="J1321" s="80"/>
      <c r="K1321" s="81"/>
      <c r="L1321" s="394"/>
      <c r="M1321" s="78"/>
      <c r="N1321" s="78"/>
      <c r="O1321" s="78"/>
      <c r="P1321" s="78"/>
      <c r="Q1321" s="371" t="str">
        <f t="shared" si="83"/>
        <v/>
      </c>
      <c r="R1321" s="102" t="str">
        <f t="shared" si="86"/>
        <v/>
      </c>
      <c r="S1321" s="254" t="str">
        <f t="shared" si="84"/>
        <v/>
      </c>
      <c r="T1321" s="83"/>
      <c r="U1321" s="254" t="str">
        <f t="shared" si="85"/>
        <v/>
      </c>
      <c r="V1321" s="255"/>
      <c r="W1321" s="78"/>
      <c r="X1321" s="78"/>
      <c r="Y1321" s="391"/>
      <c r="Z1321" s="369"/>
      <c r="AA1321" s="90"/>
    </row>
    <row r="1322" spans="4:27" ht="20.100000000000001" customHeight="1" x14ac:dyDescent="0.2">
      <c r="D1322" s="392"/>
      <c r="E1322" s="84"/>
      <c r="F1322" s="393"/>
      <c r="G1322" s="370"/>
      <c r="H1322" s="79"/>
      <c r="I1322" s="107"/>
      <c r="J1322" s="80"/>
      <c r="K1322" s="81"/>
      <c r="L1322" s="394"/>
      <c r="M1322" s="78"/>
      <c r="N1322" s="78"/>
      <c r="O1322" s="78"/>
      <c r="P1322" s="78"/>
      <c r="Q1322" s="371" t="str">
        <f t="shared" si="83"/>
        <v/>
      </c>
      <c r="R1322" s="102" t="str">
        <f t="shared" si="86"/>
        <v/>
      </c>
      <c r="S1322" s="254" t="str">
        <f t="shared" si="84"/>
        <v/>
      </c>
      <c r="T1322" s="83"/>
      <c r="U1322" s="254" t="str">
        <f t="shared" si="85"/>
        <v/>
      </c>
      <c r="V1322" s="255"/>
      <c r="W1322" s="78"/>
      <c r="X1322" s="78"/>
      <c r="Y1322" s="391"/>
      <c r="Z1322" s="369"/>
      <c r="AA1322" s="90"/>
    </row>
    <row r="1323" spans="4:27" ht="20.100000000000001" customHeight="1" x14ac:dyDescent="0.2">
      <c r="D1323" s="392"/>
      <c r="E1323" s="84"/>
      <c r="F1323" s="393"/>
      <c r="G1323" s="370"/>
      <c r="H1323" s="79"/>
      <c r="I1323" s="107"/>
      <c r="J1323" s="80"/>
      <c r="K1323" s="81"/>
      <c r="L1323" s="394"/>
      <c r="M1323" s="78"/>
      <c r="N1323" s="78"/>
      <c r="O1323" s="78"/>
      <c r="P1323" s="78"/>
      <c r="Q1323" s="371" t="str">
        <f t="shared" si="83"/>
        <v/>
      </c>
      <c r="R1323" s="102" t="str">
        <f t="shared" si="86"/>
        <v/>
      </c>
      <c r="S1323" s="254" t="str">
        <f t="shared" si="84"/>
        <v/>
      </c>
      <c r="T1323" s="83"/>
      <c r="U1323" s="254" t="str">
        <f t="shared" si="85"/>
        <v/>
      </c>
      <c r="V1323" s="255"/>
      <c r="W1323" s="78"/>
      <c r="X1323" s="78"/>
      <c r="Y1323" s="391"/>
      <c r="Z1323" s="369"/>
      <c r="AA1323" s="90"/>
    </row>
    <row r="1324" spans="4:27" ht="20.100000000000001" customHeight="1" x14ac:dyDescent="0.2">
      <c r="D1324" s="392"/>
      <c r="E1324" s="84"/>
      <c r="F1324" s="393"/>
      <c r="G1324" s="370"/>
      <c r="H1324" s="79"/>
      <c r="I1324" s="107"/>
      <c r="J1324" s="80"/>
      <c r="K1324" s="81"/>
      <c r="L1324" s="394"/>
      <c r="M1324" s="78"/>
      <c r="N1324" s="78"/>
      <c r="O1324" s="78"/>
      <c r="P1324" s="78"/>
      <c r="Q1324" s="371" t="str">
        <f t="shared" si="83"/>
        <v/>
      </c>
      <c r="R1324" s="102" t="str">
        <f t="shared" si="86"/>
        <v/>
      </c>
      <c r="S1324" s="254" t="str">
        <f t="shared" si="84"/>
        <v/>
      </c>
      <c r="T1324" s="83"/>
      <c r="U1324" s="254" t="str">
        <f t="shared" si="85"/>
        <v/>
      </c>
      <c r="V1324" s="255"/>
      <c r="W1324" s="78"/>
      <c r="X1324" s="78"/>
      <c r="Y1324" s="391"/>
      <c r="Z1324" s="369"/>
      <c r="AA1324" s="90"/>
    </row>
    <row r="1325" spans="4:27" ht="20.100000000000001" customHeight="1" x14ac:dyDescent="0.2">
      <c r="D1325" s="392"/>
      <c r="E1325" s="84"/>
      <c r="F1325" s="393"/>
      <c r="G1325" s="370"/>
      <c r="H1325" s="79"/>
      <c r="I1325" s="107"/>
      <c r="J1325" s="80"/>
      <c r="K1325" s="81"/>
      <c r="L1325" s="394"/>
      <c r="M1325" s="78"/>
      <c r="N1325" s="78"/>
      <c r="O1325" s="78"/>
      <c r="P1325" s="78"/>
      <c r="Q1325" s="371" t="str">
        <f t="shared" si="83"/>
        <v/>
      </c>
      <c r="R1325" s="102" t="str">
        <f t="shared" si="86"/>
        <v/>
      </c>
      <c r="S1325" s="254" t="str">
        <f t="shared" si="84"/>
        <v/>
      </c>
      <c r="T1325" s="83"/>
      <c r="U1325" s="254" t="str">
        <f t="shared" si="85"/>
        <v/>
      </c>
      <c r="V1325" s="255"/>
      <c r="W1325" s="78"/>
      <c r="X1325" s="78"/>
      <c r="Y1325" s="391"/>
      <c r="Z1325" s="369"/>
      <c r="AA1325" s="90"/>
    </row>
    <row r="1326" spans="4:27" ht="20.100000000000001" customHeight="1" x14ac:dyDescent="0.2">
      <c r="D1326" s="392"/>
      <c r="E1326" s="84"/>
      <c r="F1326" s="393"/>
      <c r="G1326" s="370"/>
      <c r="H1326" s="79"/>
      <c r="I1326" s="107"/>
      <c r="J1326" s="80"/>
      <c r="K1326" s="81"/>
      <c r="L1326" s="394"/>
      <c r="M1326" s="78"/>
      <c r="N1326" s="78"/>
      <c r="O1326" s="78"/>
      <c r="P1326" s="78"/>
      <c r="Q1326" s="371" t="str">
        <f t="shared" si="83"/>
        <v/>
      </c>
      <c r="R1326" s="102" t="str">
        <f t="shared" si="86"/>
        <v/>
      </c>
      <c r="S1326" s="254" t="str">
        <f t="shared" si="84"/>
        <v/>
      </c>
      <c r="T1326" s="83"/>
      <c r="U1326" s="254" t="str">
        <f t="shared" si="85"/>
        <v/>
      </c>
      <c r="V1326" s="255"/>
      <c r="W1326" s="78"/>
      <c r="X1326" s="78"/>
      <c r="Y1326" s="391"/>
      <c r="Z1326" s="369"/>
      <c r="AA1326" s="90"/>
    </row>
    <row r="1327" spans="4:27" ht="20.100000000000001" customHeight="1" x14ac:dyDescent="0.2">
      <c r="D1327" s="392"/>
      <c r="E1327" s="84"/>
      <c r="F1327" s="393"/>
      <c r="G1327" s="370"/>
      <c r="H1327" s="79"/>
      <c r="I1327" s="107"/>
      <c r="J1327" s="80"/>
      <c r="K1327" s="81"/>
      <c r="L1327" s="394"/>
      <c r="M1327" s="78"/>
      <c r="N1327" s="78"/>
      <c r="O1327" s="78"/>
      <c r="P1327" s="78"/>
      <c r="Q1327" s="371" t="str">
        <f t="shared" si="83"/>
        <v/>
      </c>
      <c r="R1327" s="102" t="str">
        <f t="shared" si="86"/>
        <v/>
      </c>
      <c r="S1327" s="254" t="str">
        <f t="shared" si="84"/>
        <v/>
      </c>
      <c r="T1327" s="83"/>
      <c r="U1327" s="254" t="str">
        <f t="shared" si="85"/>
        <v/>
      </c>
      <c r="V1327" s="255"/>
      <c r="W1327" s="78"/>
      <c r="X1327" s="78"/>
      <c r="Y1327" s="391"/>
      <c r="Z1327" s="369"/>
      <c r="AA1327" s="90"/>
    </row>
    <row r="1328" spans="4:27" ht="20.100000000000001" customHeight="1" x14ac:dyDescent="0.2">
      <c r="D1328" s="392"/>
      <c r="E1328" s="84"/>
      <c r="F1328" s="393"/>
      <c r="G1328" s="370"/>
      <c r="H1328" s="79"/>
      <c r="I1328" s="107"/>
      <c r="J1328" s="80"/>
      <c r="K1328" s="81"/>
      <c r="L1328" s="394"/>
      <c r="M1328" s="78"/>
      <c r="N1328" s="78"/>
      <c r="O1328" s="78"/>
      <c r="P1328" s="78"/>
      <c r="Q1328" s="371" t="str">
        <f t="shared" si="83"/>
        <v/>
      </c>
      <c r="R1328" s="102" t="str">
        <f t="shared" si="86"/>
        <v/>
      </c>
      <c r="S1328" s="254" t="str">
        <f t="shared" si="84"/>
        <v/>
      </c>
      <c r="T1328" s="83"/>
      <c r="U1328" s="254" t="str">
        <f t="shared" si="85"/>
        <v/>
      </c>
      <c r="V1328" s="255"/>
      <c r="W1328" s="78"/>
      <c r="X1328" s="78"/>
      <c r="Y1328" s="391"/>
      <c r="Z1328" s="369"/>
      <c r="AA1328" s="90"/>
    </row>
    <row r="1329" spans="4:27" ht="20.100000000000001" customHeight="1" x14ac:dyDescent="0.2">
      <c r="D1329" s="392"/>
      <c r="E1329" s="84"/>
      <c r="F1329" s="393"/>
      <c r="G1329" s="370"/>
      <c r="H1329" s="79"/>
      <c r="I1329" s="107"/>
      <c r="J1329" s="80"/>
      <c r="K1329" s="81"/>
      <c r="L1329" s="394"/>
      <c r="M1329" s="78"/>
      <c r="N1329" s="78"/>
      <c r="O1329" s="78"/>
      <c r="P1329" s="78"/>
      <c r="Q1329" s="371" t="str">
        <f t="shared" si="83"/>
        <v/>
      </c>
      <c r="R1329" s="102" t="str">
        <f t="shared" si="86"/>
        <v/>
      </c>
      <c r="S1329" s="254" t="str">
        <f t="shared" si="84"/>
        <v/>
      </c>
      <c r="T1329" s="83"/>
      <c r="U1329" s="254" t="str">
        <f t="shared" si="85"/>
        <v/>
      </c>
      <c r="V1329" s="255"/>
      <c r="W1329" s="78"/>
      <c r="X1329" s="78"/>
      <c r="Y1329" s="391"/>
      <c r="Z1329" s="369"/>
      <c r="AA1329" s="90"/>
    </row>
    <row r="1330" spans="4:27" ht="20.100000000000001" customHeight="1" x14ac:dyDescent="0.2">
      <c r="D1330" s="392"/>
      <c r="E1330" s="84"/>
      <c r="F1330" s="393"/>
      <c r="G1330" s="370"/>
      <c r="H1330" s="79"/>
      <c r="I1330" s="107"/>
      <c r="J1330" s="80"/>
      <c r="K1330" s="81"/>
      <c r="L1330" s="394"/>
      <c r="M1330" s="78"/>
      <c r="N1330" s="78"/>
      <c r="O1330" s="78"/>
      <c r="P1330" s="78"/>
      <c r="Q1330" s="371" t="str">
        <f t="shared" si="83"/>
        <v/>
      </c>
      <c r="R1330" s="102" t="str">
        <f t="shared" si="86"/>
        <v/>
      </c>
      <c r="S1330" s="254" t="str">
        <f t="shared" si="84"/>
        <v/>
      </c>
      <c r="T1330" s="83"/>
      <c r="U1330" s="254" t="str">
        <f t="shared" si="85"/>
        <v/>
      </c>
      <c r="V1330" s="255"/>
      <c r="W1330" s="78"/>
      <c r="X1330" s="78"/>
      <c r="Y1330" s="391"/>
      <c r="Z1330" s="369"/>
      <c r="AA1330" s="90"/>
    </row>
    <row r="1331" spans="4:27" ht="20.100000000000001" customHeight="1" x14ac:dyDescent="0.2">
      <c r="D1331" s="392"/>
      <c r="E1331" s="84"/>
      <c r="F1331" s="393"/>
      <c r="G1331" s="370"/>
      <c r="H1331" s="79"/>
      <c r="I1331" s="107"/>
      <c r="J1331" s="80"/>
      <c r="K1331" s="81"/>
      <c r="L1331" s="394"/>
      <c r="M1331" s="78"/>
      <c r="N1331" s="78"/>
      <c r="O1331" s="78"/>
      <c r="P1331" s="78"/>
      <c r="Q1331" s="371" t="str">
        <f t="shared" si="83"/>
        <v/>
      </c>
      <c r="R1331" s="102" t="str">
        <f t="shared" si="86"/>
        <v/>
      </c>
      <c r="S1331" s="254" t="str">
        <f t="shared" si="84"/>
        <v/>
      </c>
      <c r="T1331" s="83"/>
      <c r="U1331" s="254" t="str">
        <f t="shared" si="85"/>
        <v/>
      </c>
      <c r="V1331" s="255"/>
      <c r="W1331" s="78"/>
      <c r="X1331" s="78"/>
      <c r="Y1331" s="391"/>
      <c r="Z1331" s="369"/>
      <c r="AA1331" s="90"/>
    </row>
    <row r="1332" spans="4:27" ht="20.100000000000001" customHeight="1" x14ac:dyDescent="0.2">
      <c r="D1332" s="392"/>
      <c r="E1332" s="84"/>
      <c r="F1332" s="393"/>
      <c r="G1332" s="370"/>
      <c r="H1332" s="79"/>
      <c r="I1332" s="107"/>
      <c r="J1332" s="80"/>
      <c r="K1332" s="81"/>
      <c r="L1332" s="394"/>
      <c r="M1332" s="78"/>
      <c r="N1332" s="78"/>
      <c r="O1332" s="78"/>
      <c r="P1332" s="78"/>
      <c r="Q1332" s="371" t="str">
        <f t="shared" si="83"/>
        <v/>
      </c>
      <c r="R1332" s="102" t="str">
        <f t="shared" si="86"/>
        <v/>
      </c>
      <c r="S1332" s="254" t="str">
        <f t="shared" si="84"/>
        <v/>
      </c>
      <c r="T1332" s="83"/>
      <c r="U1332" s="254" t="str">
        <f t="shared" si="85"/>
        <v/>
      </c>
      <c r="V1332" s="255"/>
      <c r="W1332" s="78"/>
      <c r="X1332" s="78"/>
      <c r="Y1332" s="391"/>
      <c r="Z1332" s="369"/>
      <c r="AA1332" s="90"/>
    </row>
    <row r="1333" spans="4:27" ht="20.100000000000001" customHeight="1" x14ac:dyDescent="0.2">
      <c r="D1333" s="392"/>
      <c r="E1333" s="84"/>
      <c r="F1333" s="393"/>
      <c r="G1333" s="370"/>
      <c r="H1333" s="79"/>
      <c r="I1333" s="107"/>
      <c r="J1333" s="80"/>
      <c r="K1333" s="81"/>
      <c r="L1333" s="394"/>
      <c r="M1333" s="78"/>
      <c r="N1333" s="78"/>
      <c r="O1333" s="78"/>
      <c r="P1333" s="78"/>
      <c r="Q1333" s="371" t="str">
        <f t="shared" si="83"/>
        <v/>
      </c>
      <c r="R1333" s="102" t="str">
        <f t="shared" si="86"/>
        <v/>
      </c>
      <c r="S1333" s="254" t="str">
        <f t="shared" si="84"/>
        <v/>
      </c>
      <c r="T1333" s="83"/>
      <c r="U1333" s="254" t="str">
        <f t="shared" si="85"/>
        <v/>
      </c>
      <c r="V1333" s="255"/>
      <c r="W1333" s="78"/>
      <c r="X1333" s="78"/>
      <c r="Y1333" s="391"/>
      <c r="Z1333" s="369"/>
      <c r="AA1333" s="90"/>
    </row>
    <row r="1334" spans="4:27" ht="20.100000000000001" customHeight="1" x14ac:dyDescent="0.2">
      <c r="D1334" s="392"/>
      <c r="E1334" s="84"/>
      <c r="F1334" s="393"/>
      <c r="G1334" s="370"/>
      <c r="H1334" s="79"/>
      <c r="I1334" s="107"/>
      <c r="J1334" s="80"/>
      <c r="K1334" s="81"/>
      <c r="L1334" s="394"/>
      <c r="M1334" s="78"/>
      <c r="N1334" s="78"/>
      <c r="O1334" s="78"/>
      <c r="P1334" s="78"/>
      <c r="Q1334" s="371" t="str">
        <f t="shared" si="83"/>
        <v/>
      </c>
      <c r="R1334" s="102" t="str">
        <f t="shared" si="86"/>
        <v/>
      </c>
      <c r="S1334" s="254" t="str">
        <f t="shared" si="84"/>
        <v/>
      </c>
      <c r="T1334" s="83"/>
      <c r="U1334" s="254" t="str">
        <f t="shared" si="85"/>
        <v/>
      </c>
      <c r="V1334" s="255"/>
      <c r="W1334" s="78"/>
      <c r="X1334" s="78"/>
      <c r="Y1334" s="391"/>
      <c r="Z1334" s="369"/>
      <c r="AA1334" s="90"/>
    </row>
    <row r="1335" spans="4:27" ht="20.100000000000001" customHeight="1" x14ac:dyDescent="0.2">
      <c r="D1335" s="392"/>
      <c r="E1335" s="84"/>
      <c r="F1335" s="393"/>
      <c r="G1335" s="370"/>
      <c r="H1335" s="79"/>
      <c r="I1335" s="107"/>
      <c r="J1335" s="80"/>
      <c r="K1335" s="81"/>
      <c r="L1335" s="394"/>
      <c r="M1335" s="78"/>
      <c r="N1335" s="78"/>
      <c r="O1335" s="78"/>
      <c r="P1335" s="78"/>
      <c r="Q1335" s="371" t="str">
        <f t="shared" si="83"/>
        <v/>
      </c>
      <c r="R1335" s="102" t="str">
        <f t="shared" si="86"/>
        <v/>
      </c>
      <c r="S1335" s="254" t="str">
        <f t="shared" si="84"/>
        <v/>
      </c>
      <c r="T1335" s="83"/>
      <c r="U1335" s="254" t="str">
        <f t="shared" si="85"/>
        <v/>
      </c>
      <c r="V1335" s="255"/>
      <c r="W1335" s="78"/>
      <c r="X1335" s="78"/>
      <c r="Y1335" s="391"/>
      <c r="Z1335" s="369"/>
      <c r="AA1335" s="90"/>
    </row>
    <row r="1336" spans="4:27" ht="20.100000000000001" customHeight="1" x14ac:dyDescent="0.2">
      <c r="D1336" s="392"/>
      <c r="E1336" s="84"/>
      <c r="F1336" s="393"/>
      <c r="G1336" s="370"/>
      <c r="H1336" s="79"/>
      <c r="I1336" s="107"/>
      <c r="J1336" s="80"/>
      <c r="K1336" s="81"/>
      <c r="L1336" s="394"/>
      <c r="M1336" s="78"/>
      <c r="N1336" s="78"/>
      <c r="O1336" s="78"/>
      <c r="P1336" s="78"/>
      <c r="Q1336" s="371" t="str">
        <f t="shared" si="83"/>
        <v/>
      </c>
      <c r="R1336" s="102" t="str">
        <f t="shared" si="86"/>
        <v/>
      </c>
      <c r="S1336" s="254" t="str">
        <f t="shared" si="84"/>
        <v/>
      </c>
      <c r="T1336" s="83"/>
      <c r="U1336" s="254" t="str">
        <f t="shared" si="85"/>
        <v/>
      </c>
      <c r="V1336" s="255"/>
      <c r="W1336" s="78"/>
      <c r="X1336" s="78"/>
      <c r="Y1336" s="391"/>
      <c r="Z1336" s="369"/>
      <c r="AA1336" s="90"/>
    </row>
    <row r="1337" spans="4:27" ht="20.100000000000001" customHeight="1" x14ac:dyDescent="0.2">
      <c r="D1337" s="392"/>
      <c r="E1337" s="84"/>
      <c r="F1337" s="393"/>
      <c r="G1337" s="370"/>
      <c r="H1337" s="79"/>
      <c r="I1337" s="107"/>
      <c r="J1337" s="80"/>
      <c r="K1337" s="81"/>
      <c r="L1337" s="394"/>
      <c r="M1337" s="78"/>
      <c r="N1337" s="78"/>
      <c r="O1337" s="78"/>
      <c r="P1337" s="78"/>
      <c r="Q1337" s="371" t="str">
        <f t="shared" si="83"/>
        <v/>
      </c>
      <c r="R1337" s="102" t="str">
        <f t="shared" si="86"/>
        <v/>
      </c>
      <c r="S1337" s="254" t="str">
        <f t="shared" si="84"/>
        <v/>
      </c>
      <c r="T1337" s="83"/>
      <c r="U1337" s="254" t="str">
        <f t="shared" si="85"/>
        <v/>
      </c>
      <c r="V1337" s="255"/>
      <c r="W1337" s="78"/>
      <c r="X1337" s="78"/>
      <c r="Y1337" s="391"/>
      <c r="Z1337" s="369"/>
      <c r="AA1337" s="90"/>
    </row>
    <row r="1338" spans="4:27" ht="20.100000000000001" customHeight="1" x14ac:dyDescent="0.2">
      <c r="D1338" s="392"/>
      <c r="E1338" s="84"/>
      <c r="F1338" s="393"/>
      <c r="G1338" s="370"/>
      <c r="H1338" s="79"/>
      <c r="I1338" s="107"/>
      <c r="J1338" s="80"/>
      <c r="K1338" s="81"/>
      <c r="L1338" s="394"/>
      <c r="M1338" s="78"/>
      <c r="N1338" s="78"/>
      <c r="O1338" s="78"/>
      <c r="P1338" s="78"/>
      <c r="Q1338" s="371" t="str">
        <f t="shared" si="83"/>
        <v/>
      </c>
      <c r="R1338" s="102" t="str">
        <f t="shared" si="86"/>
        <v/>
      </c>
      <c r="S1338" s="254" t="str">
        <f t="shared" si="84"/>
        <v/>
      </c>
      <c r="T1338" s="83"/>
      <c r="U1338" s="254" t="str">
        <f t="shared" si="85"/>
        <v/>
      </c>
      <c r="V1338" s="255"/>
      <c r="W1338" s="78"/>
      <c r="X1338" s="78"/>
      <c r="Y1338" s="391"/>
      <c r="Z1338" s="369"/>
      <c r="AA1338" s="90"/>
    </row>
    <row r="1339" spans="4:27" ht="20.100000000000001" customHeight="1" x14ac:dyDescent="0.2">
      <c r="D1339" s="392"/>
      <c r="E1339" s="84"/>
      <c r="F1339" s="393"/>
      <c r="G1339" s="370"/>
      <c r="H1339" s="79"/>
      <c r="I1339" s="107"/>
      <c r="J1339" s="80"/>
      <c r="K1339" s="81"/>
      <c r="L1339" s="394"/>
      <c r="M1339" s="78"/>
      <c r="N1339" s="78"/>
      <c r="O1339" s="78"/>
      <c r="P1339" s="78"/>
      <c r="Q1339" s="371" t="str">
        <f t="shared" si="83"/>
        <v/>
      </c>
      <c r="R1339" s="102" t="str">
        <f t="shared" si="86"/>
        <v/>
      </c>
      <c r="S1339" s="254" t="str">
        <f t="shared" si="84"/>
        <v/>
      </c>
      <c r="T1339" s="83"/>
      <c r="U1339" s="254" t="str">
        <f t="shared" si="85"/>
        <v/>
      </c>
      <c r="V1339" s="255"/>
      <c r="W1339" s="78"/>
      <c r="X1339" s="78"/>
      <c r="Y1339" s="391"/>
      <c r="Z1339" s="369"/>
      <c r="AA1339" s="90"/>
    </row>
    <row r="1340" spans="4:27" ht="20.100000000000001" customHeight="1" x14ac:dyDescent="0.2">
      <c r="D1340" s="392"/>
      <c r="E1340" s="84"/>
      <c r="F1340" s="393"/>
      <c r="G1340" s="370"/>
      <c r="H1340" s="79"/>
      <c r="I1340" s="107"/>
      <c r="J1340" s="80"/>
      <c r="K1340" s="81"/>
      <c r="L1340" s="394"/>
      <c r="M1340" s="78"/>
      <c r="N1340" s="78"/>
      <c r="O1340" s="78"/>
      <c r="P1340" s="78"/>
      <c r="Q1340" s="371" t="str">
        <f t="shared" si="83"/>
        <v/>
      </c>
      <c r="R1340" s="102" t="str">
        <f t="shared" si="86"/>
        <v/>
      </c>
      <c r="S1340" s="254" t="str">
        <f t="shared" si="84"/>
        <v/>
      </c>
      <c r="T1340" s="83"/>
      <c r="U1340" s="254" t="str">
        <f t="shared" si="85"/>
        <v/>
      </c>
      <c r="V1340" s="255"/>
      <c r="W1340" s="78"/>
      <c r="X1340" s="78"/>
      <c r="Y1340" s="391"/>
      <c r="Z1340" s="369"/>
      <c r="AA1340" s="90"/>
    </row>
    <row r="1341" spans="4:27" ht="20.100000000000001" customHeight="1" x14ac:dyDescent="0.2">
      <c r="D1341" s="392"/>
      <c r="E1341" s="84"/>
      <c r="F1341" s="393"/>
      <c r="G1341" s="370"/>
      <c r="H1341" s="79"/>
      <c r="I1341" s="107"/>
      <c r="J1341" s="80"/>
      <c r="K1341" s="81"/>
      <c r="L1341" s="394"/>
      <c r="M1341" s="78"/>
      <c r="N1341" s="78"/>
      <c r="O1341" s="78"/>
      <c r="P1341" s="78"/>
      <c r="Q1341" s="371" t="str">
        <f t="shared" si="83"/>
        <v/>
      </c>
      <c r="R1341" s="102" t="str">
        <f t="shared" si="86"/>
        <v/>
      </c>
      <c r="S1341" s="254" t="str">
        <f t="shared" si="84"/>
        <v/>
      </c>
      <c r="T1341" s="83"/>
      <c r="U1341" s="254" t="str">
        <f t="shared" si="85"/>
        <v/>
      </c>
      <c r="V1341" s="255"/>
      <c r="W1341" s="78"/>
      <c r="X1341" s="78"/>
      <c r="Y1341" s="391"/>
      <c r="Z1341" s="369"/>
      <c r="AA1341" s="90"/>
    </row>
    <row r="1342" spans="4:27" ht="20.100000000000001" customHeight="1" x14ac:dyDescent="0.2">
      <c r="D1342" s="392"/>
      <c r="E1342" s="84"/>
      <c r="F1342" s="393"/>
      <c r="G1342" s="370"/>
      <c r="H1342" s="79"/>
      <c r="I1342" s="107"/>
      <c r="J1342" s="80"/>
      <c r="K1342" s="81"/>
      <c r="L1342" s="394"/>
      <c r="M1342" s="78"/>
      <c r="N1342" s="78"/>
      <c r="O1342" s="78"/>
      <c r="P1342" s="78"/>
      <c r="Q1342" s="371" t="str">
        <f t="shared" si="83"/>
        <v/>
      </c>
      <c r="R1342" s="102" t="str">
        <f t="shared" si="86"/>
        <v/>
      </c>
      <c r="S1342" s="254" t="str">
        <f t="shared" si="84"/>
        <v/>
      </c>
      <c r="T1342" s="83"/>
      <c r="U1342" s="254" t="str">
        <f t="shared" si="85"/>
        <v/>
      </c>
      <c r="V1342" s="255"/>
      <c r="W1342" s="78"/>
      <c r="X1342" s="78"/>
      <c r="Y1342" s="391"/>
      <c r="Z1342" s="369"/>
      <c r="AA1342" s="90"/>
    </row>
    <row r="1343" spans="4:27" ht="20.100000000000001" customHeight="1" x14ac:dyDescent="0.2">
      <c r="D1343" s="392"/>
      <c r="E1343" s="84"/>
      <c r="F1343" s="393"/>
      <c r="G1343" s="370"/>
      <c r="H1343" s="79"/>
      <c r="I1343" s="107"/>
      <c r="J1343" s="80"/>
      <c r="K1343" s="81"/>
      <c r="L1343" s="394"/>
      <c r="M1343" s="78"/>
      <c r="N1343" s="78"/>
      <c r="O1343" s="78"/>
      <c r="P1343" s="78"/>
      <c r="Q1343" s="371" t="str">
        <f t="shared" si="83"/>
        <v/>
      </c>
      <c r="R1343" s="102" t="str">
        <f t="shared" si="86"/>
        <v/>
      </c>
      <c r="S1343" s="254" t="str">
        <f t="shared" si="84"/>
        <v/>
      </c>
      <c r="T1343" s="83"/>
      <c r="U1343" s="254" t="str">
        <f t="shared" si="85"/>
        <v/>
      </c>
      <c r="V1343" s="255"/>
      <c r="W1343" s="78"/>
      <c r="X1343" s="78"/>
      <c r="Y1343" s="391"/>
      <c r="Z1343" s="369"/>
      <c r="AA1343" s="90"/>
    </row>
    <row r="1344" spans="4:27" ht="20.100000000000001" customHeight="1" x14ac:dyDescent="0.2">
      <c r="D1344" s="392"/>
      <c r="E1344" s="84"/>
      <c r="F1344" s="393"/>
      <c r="G1344" s="370"/>
      <c r="H1344" s="79"/>
      <c r="I1344" s="107"/>
      <c r="J1344" s="80"/>
      <c r="K1344" s="81"/>
      <c r="L1344" s="394"/>
      <c r="M1344" s="78"/>
      <c r="N1344" s="78"/>
      <c r="O1344" s="78"/>
      <c r="P1344" s="78"/>
      <c r="Q1344" s="371" t="str">
        <f t="shared" si="83"/>
        <v/>
      </c>
      <c r="R1344" s="102" t="str">
        <f t="shared" si="86"/>
        <v/>
      </c>
      <c r="S1344" s="254" t="str">
        <f t="shared" si="84"/>
        <v/>
      </c>
      <c r="T1344" s="83"/>
      <c r="U1344" s="254" t="str">
        <f t="shared" si="85"/>
        <v/>
      </c>
      <c r="V1344" s="255"/>
      <c r="W1344" s="78"/>
      <c r="X1344" s="78"/>
      <c r="Y1344" s="391"/>
      <c r="Z1344" s="369"/>
      <c r="AA1344" s="90"/>
    </row>
    <row r="1345" spans="4:27" ht="20.100000000000001" customHeight="1" x14ac:dyDescent="0.2">
      <c r="D1345" s="392"/>
      <c r="E1345" s="84"/>
      <c r="F1345" s="393"/>
      <c r="G1345" s="370"/>
      <c r="H1345" s="79"/>
      <c r="I1345" s="107"/>
      <c r="J1345" s="80"/>
      <c r="K1345" s="81"/>
      <c r="L1345" s="394"/>
      <c r="M1345" s="78"/>
      <c r="N1345" s="78"/>
      <c r="O1345" s="78"/>
      <c r="P1345" s="78"/>
      <c r="Q1345" s="371" t="str">
        <f t="shared" si="83"/>
        <v/>
      </c>
      <c r="R1345" s="102" t="str">
        <f t="shared" si="86"/>
        <v/>
      </c>
      <c r="S1345" s="254" t="str">
        <f t="shared" si="84"/>
        <v/>
      </c>
      <c r="T1345" s="83"/>
      <c r="U1345" s="254" t="str">
        <f t="shared" si="85"/>
        <v/>
      </c>
      <c r="V1345" s="255"/>
      <c r="W1345" s="78"/>
      <c r="X1345" s="78"/>
      <c r="Y1345" s="391"/>
      <c r="Z1345" s="369"/>
      <c r="AA1345" s="90"/>
    </row>
    <row r="1346" spans="4:27" ht="20.100000000000001" customHeight="1" x14ac:dyDescent="0.2">
      <c r="D1346" s="392"/>
      <c r="E1346" s="84"/>
      <c r="F1346" s="393"/>
      <c r="G1346" s="370"/>
      <c r="H1346" s="79"/>
      <c r="I1346" s="107"/>
      <c r="J1346" s="80"/>
      <c r="K1346" s="81"/>
      <c r="L1346" s="394"/>
      <c r="M1346" s="78"/>
      <c r="N1346" s="78"/>
      <c r="O1346" s="78"/>
      <c r="P1346" s="78"/>
      <c r="Q1346" s="371" t="str">
        <f t="shared" si="83"/>
        <v/>
      </c>
      <c r="R1346" s="102" t="str">
        <f t="shared" si="86"/>
        <v/>
      </c>
      <c r="S1346" s="254" t="str">
        <f t="shared" si="84"/>
        <v/>
      </c>
      <c r="T1346" s="83"/>
      <c r="U1346" s="254" t="str">
        <f t="shared" si="85"/>
        <v/>
      </c>
      <c r="V1346" s="255"/>
      <c r="W1346" s="78"/>
      <c r="X1346" s="78"/>
      <c r="Y1346" s="391"/>
      <c r="Z1346" s="369"/>
      <c r="AA1346" s="90"/>
    </row>
    <row r="1347" spans="4:27" ht="20.100000000000001" customHeight="1" x14ac:dyDescent="0.2">
      <c r="D1347" s="392"/>
      <c r="E1347" s="84"/>
      <c r="F1347" s="393"/>
      <c r="G1347" s="370"/>
      <c r="H1347" s="79"/>
      <c r="I1347" s="107"/>
      <c r="J1347" s="80"/>
      <c r="K1347" s="81"/>
      <c r="L1347" s="394"/>
      <c r="M1347" s="78"/>
      <c r="N1347" s="78"/>
      <c r="O1347" s="78"/>
      <c r="P1347" s="78"/>
      <c r="Q1347" s="371" t="str">
        <f t="shared" si="83"/>
        <v/>
      </c>
      <c r="R1347" s="102" t="str">
        <f t="shared" si="86"/>
        <v/>
      </c>
      <c r="S1347" s="254" t="str">
        <f t="shared" si="84"/>
        <v/>
      </c>
      <c r="T1347" s="83"/>
      <c r="U1347" s="254" t="str">
        <f t="shared" si="85"/>
        <v/>
      </c>
      <c r="V1347" s="255"/>
      <c r="W1347" s="78"/>
      <c r="X1347" s="78"/>
      <c r="Y1347" s="391"/>
      <c r="Z1347" s="369"/>
      <c r="AA1347" s="90"/>
    </row>
    <row r="1348" spans="4:27" ht="20.100000000000001" customHeight="1" x14ac:dyDescent="0.2">
      <c r="D1348" s="392"/>
      <c r="E1348" s="84"/>
      <c r="F1348" s="393"/>
      <c r="G1348" s="370"/>
      <c r="H1348" s="79"/>
      <c r="I1348" s="107"/>
      <c r="J1348" s="80"/>
      <c r="K1348" s="81"/>
      <c r="L1348" s="394"/>
      <c r="M1348" s="78"/>
      <c r="N1348" s="78"/>
      <c r="O1348" s="78"/>
      <c r="P1348" s="78"/>
      <c r="Q1348" s="371" t="str">
        <f t="shared" si="83"/>
        <v/>
      </c>
      <c r="R1348" s="102" t="str">
        <f t="shared" si="86"/>
        <v/>
      </c>
      <c r="S1348" s="254" t="str">
        <f t="shared" si="84"/>
        <v/>
      </c>
      <c r="T1348" s="83"/>
      <c r="U1348" s="254" t="str">
        <f t="shared" si="85"/>
        <v/>
      </c>
      <c r="V1348" s="255"/>
      <c r="W1348" s="78"/>
      <c r="X1348" s="78"/>
      <c r="Y1348" s="391"/>
      <c r="Z1348" s="369"/>
      <c r="AA1348" s="90"/>
    </row>
    <row r="1349" spans="4:27" ht="20.100000000000001" customHeight="1" x14ac:dyDescent="0.2">
      <c r="D1349" s="392"/>
      <c r="E1349" s="84"/>
      <c r="F1349" s="393"/>
      <c r="G1349" s="370"/>
      <c r="H1349" s="79"/>
      <c r="I1349" s="107"/>
      <c r="J1349" s="80"/>
      <c r="K1349" s="81"/>
      <c r="L1349" s="394"/>
      <c r="M1349" s="78"/>
      <c r="N1349" s="78"/>
      <c r="O1349" s="78"/>
      <c r="P1349" s="78"/>
      <c r="Q1349" s="371" t="str">
        <f t="shared" si="83"/>
        <v/>
      </c>
      <c r="R1349" s="102" t="str">
        <f t="shared" si="86"/>
        <v/>
      </c>
      <c r="S1349" s="254" t="str">
        <f t="shared" si="84"/>
        <v/>
      </c>
      <c r="T1349" s="83"/>
      <c r="U1349" s="254" t="str">
        <f t="shared" si="85"/>
        <v/>
      </c>
      <c r="V1349" s="255"/>
      <c r="W1349" s="78"/>
      <c r="X1349" s="78"/>
      <c r="Y1349" s="391"/>
      <c r="Z1349" s="369"/>
      <c r="AA1349" s="90"/>
    </row>
    <row r="1350" spans="4:27" ht="20.100000000000001" customHeight="1" x14ac:dyDescent="0.2">
      <c r="D1350" s="392"/>
      <c r="E1350" s="84"/>
      <c r="F1350" s="393"/>
      <c r="G1350" s="370"/>
      <c r="H1350" s="79"/>
      <c r="I1350" s="107"/>
      <c r="J1350" s="80"/>
      <c r="K1350" s="81"/>
      <c r="L1350" s="394"/>
      <c r="M1350" s="78"/>
      <c r="N1350" s="78"/>
      <c r="O1350" s="78"/>
      <c r="P1350" s="78"/>
      <c r="Q1350" s="371" t="str">
        <f t="shared" si="83"/>
        <v/>
      </c>
      <c r="R1350" s="102" t="str">
        <f t="shared" si="86"/>
        <v/>
      </c>
      <c r="S1350" s="254" t="str">
        <f t="shared" si="84"/>
        <v/>
      </c>
      <c r="T1350" s="83"/>
      <c r="U1350" s="254" t="str">
        <f t="shared" si="85"/>
        <v/>
      </c>
      <c r="V1350" s="255"/>
      <c r="W1350" s="78"/>
      <c r="X1350" s="78"/>
      <c r="Y1350" s="391"/>
      <c r="Z1350" s="369"/>
      <c r="AA1350" s="90"/>
    </row>
    <row r="1351" spans="4:27" ht="20.100000000000001" customHeight="1" x14ac:dyDescent="0.2">
      <c r="D1351" s="392"/>
      <c r="E1351" s="84"/>
      <c r="F1351" s="393"/>
      <c r="G1351" s="370"/>
      <c r="H1351" s="79"/>
      <c r="I1351" s="107"/>
      <c r="J1351" s="80"/>
      <c r="K1351" s="81"/>
      <c r="L1351" s="394"/>
      <c r="M1351" s="78"/>
      <c r="N1351" s="78"/>
      <c r="O1351" s="78"/>
      <c r="P1351" s="78"/>
      <c r="Q1351" s="371" t="str">
        <f t="shared" si="83"/>
        <v/>
      </c>
      <c r="R1351" s="102" t="str">
        <f t="shared" si="86"/>
        <v/>
      </c>
      <c r="S1351" s="254" t="str">
        <f t="shared" si="84"/>
        <v/>
      </c>
      <c r="T1351" s="83"/>
      <c r="U1351" s="254" t="str">
        <f t="shared" si="85"/>
        <v/>
      </c>
      <c r="V1351" s="255"/>
      <c r="W1351" s="78"/>
      <c r="X1351" s="78"/>
      <c r="Y1351" s="391"/>
      <c r="Z1351" s="369"/>
      <c r="AA1351" s="90"/>
    </row>
    <row r="1352" spans="4:27" ht="20.100000000000001" customHeight="1" x14ac:dyDescent="0.2">
      <c r="D1352" s="392"/>
      <c r="E1352" s="84"/>
      <c r="F1352" s="393"/>
      <c r="G1352" s="370"/>
      <c r="H1352" s="79"/>
      <c r="I1352" s="107"/>
      <c r="J1352" s="80"/>
      <c r="K1352" s="81"/>
      <c r="L1352" s="394"/>
      <c r="M1352" s="78"/>
      <c r="N1352" s="78"/>
      <c r="O1352" s="78"/>
      <c r="P1352" s="78"/>
      <c r="Q1352" s="371" t="str">
        <f t="shared" si="83"/>
        <v/>
      </c>
      <c r="R1352" s="102" t="str">
        <f t="shared" si="86"/>
        <v/>
      </c>
      <c r="S1352" s="254" t="str">
        <f t="shared" si="84"/>
        <v/>
      </c>
      <c r="T1352" s="83"/>
      <c r="U1352" s="254" t="str">
        <f t="shared" si="85"/>
        <v/>
      </c>
      <c r="V1352" s="255"/>
      <c r="W1352" s="78"/>
      <c r="X1352" s="78"/>
      <c r="Y1352" s="391"/>
      <c r="Z1352" s="369"/>
      <c r="AA1352" s="90"/>
    </row>
    <row r="1353" spans="4:27" ht="20.100000000000001" customHeight="1" x14ac:dyDescent="0.2">
      <c r="D1353" s="392"/>
      <c r="E1353" s="84"/>
      <c r="F1353" s="393"/>
      <c r="G1353" s="370"/>
      <c r="H1353" s="79"/>
      <c r="I1353" s="107"/>
      <c r="J1353" s="80"/>
      <c r="K1353" s="81"/>
      <c r="L1353" s="394"/>
      <c r="M1353" s="78"/>
      <c r="N1353" s="78"/>
      <c r="O1353" s="78"/>
      <c r="P1353" s="78"/>
      <c r="Q1353" s="371" t="str">
        <f t="shared" si="83"/>
        <v/>
      </c>
      <c r="R1353" s="102" t="str">
        <f t="shared" si="86"/>
        <v/>
      </c>
      <c r="S1353" s="254" t="str">
        <f t="shared" si="84"/>
        <v/>
      </c>
      <c r="T1353" s="83"/>
      <c r="U1353" s="254" t="str">
        <f t="shared" si="85"/>
        <v/>
      </c>
      <c r="V1353" s="255"/>
      <c r="W1353" s="78"/>
      <c r="X1353" s="78"/>
      <c r="Y1353" s="391"/>
      <c r="Z1353" s="369"/>
      <c r="AA1353" s="90"/>
    </row>
    <row r="1354" spans="4:27" ht="20.100000000000001" customHeight="1" x14ac:dyDescent="0.2">
      <c r="D1354" s="392"/>
      <c r="E1354" s="84"/>
      <c r="F1354" s="393"/>
      <c r="G1354" s="370"/>
      <c r="H1354" s="79"/>
      <c r="I1354" s="107"/>
      <c r="J1354" s="80"/>
      <c r="K1354" s="81"/>
      <c r="L1354" s="394"/>
      <c r="M1354" s="78"/>
      <c r="N1354" s="78"/>
      <c r="O1354" s="78"/>
      <c r="P1354" s="78"/>
      <c r="Q1354" s="371" t="str">
        <f t="shared" si="83"/>
        <v/>
      </c>
      <c r="R1354" s="102" t="str">
        <f t="shared" si="86"/>
        <v/>
      </c>
      <c r="S1354" s="254" t="str">
        <f t="shared" si="84"/>
        <v/>
      </c>
      <c r="T1354" s="83"/>
      <c r="U1354" s="254" t="str">
        <f t="shared" si="85"/>
        <v/>
      </c>
      <c r="V1354" s="255"/>
      <c r="W1354" s="78"/>
      <c r="X1354" s="78"/>
      <c r="Y1354" s="391"/>
      <c r="Z1354" s="369"/>
      <c r="AA1354" s="90"/>
    </row>
    <row r="1355" spans="4:27" ht="20.100000000000001" customHeight="1" x14ac:dyDescent="0.2">
      <c r="D1355" s="392"/>
      <c r="E1355" s="84"/>
      <c r="F1355" s="393"/>
      <c r="G1355" s="370"/>
      <c r="H1355" s="79"/>
      <c r="I1355" s="107"/>
      <c r="J1355" s="80"/>
      <c r="K1355" s="81"/>
      <c r="L1355" s="394"/>
      <c r="M1355" s="78"/>
      <c r="N1355" s="78"/>
      <c r="O1355" s="78"/>
      <c r="P1355" s="78"/>
      <c r="Q1355" s="371" t="str">
        <f t="shared" si="83"/>
        <v/>
      </c>
      <c r="R1355" s="102" t="str">
        <f t="shared" si="86"/>
        <v/>
      </c>
      <c r="S1355" s="254" t="str">
        <f t="shared" si="84"/>
        <v/>
      </c>
      <c r="T1355" s="83"/>
      <c r="U1355" s="254" t="str">
        <f t="shared" si="85"/>
        <v/>
      </c>
      <c r="V1355" s="255"/>
      <c r="W1355" s="78"/>
      <c r="X1355" s="78"/>
      <c r="Y1355" s="391"/>
      <c r="Z1355" s="369"/>
      <c r="AA1355" s="90"/>
    </row>
    <row r="1356" spans="4:27" ht="20.100000000000001" customHeight="1" x14ac:dyDescent="0.2">
      <c r="D1356" s="392"/>
      <c r="E1356" s="84"/>
      <c r="F1356" s="393"/>
      <c r="G1356" s="370"/>
      <c r="H1356" s="79"/>
      <c r="I1356" s="107"/>
      <c r="J1356" s="80"/>
      <c r="K1356" s="81"/>
      <c r="L1356" s="394"/>
      <c r="M1356" s="78"/>
      <c r="N1356" s="78"/>
      <c r="O1356" s="78"/>
      <c r="P1356" s="78"/>
      <c r="Q1356" s="371" t="str">
        <f t="shared" si="83"/>
        <v/>
      </c>
      <c r="R1356" s="102" t="str">
        <f t="shared" si="86"/>
        <v/>
      </c>
      <c r="S1356" s="254" t="str">
        <f t="shared" si="84"/>
        <v/>
      </c>
      <c r="T1356" s="83"/>
      <c r="U1356" s="254" t="str">
        <f t="shared" si="85"/>
        <v/>
      </c>
      <c r="V1356" s="255"/>
      <c r="W1356" s="78"/>
      <c r="X1356" s="78"/>
      <c r="Y1356" s="391"/>
      <c r="Z1356" s="369"/>
      <c r="AA1356" s="90"/>
    </row>
    <row r="1357" spans="4:27" ht="20.100000000000001" customHeight="1" x14ac:dyDescent="0.2">
      <c r="D1357" s="392"/>
      <c r="E1357" s="84"/>
      <c r="F1357" s="393"/>
      <c r="G1357" s="370"/>
      <c r="H1357" s="79"/>
      <c r="I1357" s="107"/>
      <c r="J1357" s="80"/>
      <c r="K1357" s="81"/>
      <c r="L1357" s="394"/>
      <c r="M1357" s="78"/>
      <c r="N1357" s="78"/>
      <c r="O1357" s="78"/>
      <c r="P1357" s="78"/>
      <c r="Q1357" s="371" t="str">
        <f t="shared" si="83"/>
        <v/>
      </c>
      <c r="R1357" s="102" t="str">
        <f t="shared" si="86"/>
        <v/>
      </c>
      <c r="S1357" s="254" t="str">
        <f t="shared" si="84"/>
        <v/>
      </c>
      <c r="T1357" s="83"/>
      <c r="U1357" s="254" t="str">
        <f t="shared" si="85"/>
        <v/>
      </c>
      <c r="V1357" s="255"/>
      <c r="W1357" s="78"/>
      <c r="X1357" s="78"/>
      <c r="Y1357" s="391"/>
      <c r="Z1357" s="369"/>
      <c r="AA1357" s="90"/>
    </row>
    <row r="1358" spans="4:27" ht="20.100000000000001" customHeight="1" x14ac:dyDescent="0.2">
      <c r="D1358" s="392"/>
      <c r="E1358" s="84"/>
      <c r="F1358" s="393"/>
      <c r="G1358" s="370"/>
      <c r="H1358" s="79"/>
      <c r="I1358" s="107"/>
      <c r="J1358" s="80"/>
      <c r="K1358" s="81"/>
      <c r="L1358" s="394"/>
      <c r="M1358" s="78"/>
      <c r="N1358" s="78"/>
      <c r="O1358" s="78"/>
      <c r="P1358" s="78"/>
      <c r="Q1358" s="371" t="str">
        <f t="shared" si="83"/>
        <v/>
      </c>
      <c r="R1358" s="102" t="str">
        <f t="shared" si="86"/>
        <v/>
      </c>
      <c r="S1358" s="254" t="str">
        <f t="shared" si="84"/>
        <v/>
      </c>
      <c r="T1358" s="83"/>
      <c r="U1358" s="254" t="str">
        <f t="shared" si="85"/>
        <v/>
      </c>
      <c r="V1358" s="255"/>
      <c r="W1358" s="78"/>
      <c r="X1358" s="78"/>
      <c r="Y1358" s="391"/>
      <c r="Z1358" s="369"/>
      <c r="AA1358" s="90"/>
    </row>
    <row r="1359" spans="4:27" ht="20.100000000000001" customHeight="1" x14ac:dyDescent="0.2">
      <c r="D1359" s="392"/>
      <c r="E1359" s="84"/>
      <c r="F1359" s="393"/>
      <c r="G1359" s="370"/>
      <c r="H1359" s="79"/>
      <c r="I1359" s="107"/>
      <c r="J1359" s="80"/>
      <c r="K1359" s="81"/>
      <c r="L1359" s="394"/>
      <c r="M1359" s="78"/>
      <c r="N1359" s="78"/>
      <c r="O1359" s="78"/>
      <c r="P1359" s="78"/>
      <c r="Q1359" s="371" t="str">
        <f t="shared" si="83"/>
        <v/>
      </c>
      <c r="R1359" s="102" t="str">
        <f t="shared" si="86"/>
        <v/>
      </c>
      <c r="S1359" s="254" t="str">
        <f t="shared" si="84"/>
        <v/>
      </c>
      <c r="T1359" s="83"/>
      <c r="U1359" s="254" t="str">
        <f t="shared" si="85"/>
        <v/>
      </c>
      <c r="V1359" s="255"/>
      <c r="W1359" s="78"/>
      <c r="X1359" s="78"/>
      <c r="Y1359" s="391"/>
      <c r="Z1359" s="369"/>
      <c r="AA1359" s="90"/>
    </row>
    <row r="1360" spans="4:27" ht="20.100000000000001" customHeight="1" x14ac:dyDescent="0.2">
      <c r="D1360" s="392"/>
      <c r="E1360" s="84"/>
      <c r="F1360" s="393"/>
      <c r="G1360" s="370"/>
      <c r="H1360" s="79"/>
      <c r="I1360" s="107"/>
      <c r="J1360" s="80"/>
      <c r="K1360" s="81"/>
      <c r="L1360" s="394"/>
      <c r="M1360" s="78"/>
      <c r="N1360" s="78"/>
      <c r="O1360" s="78"/>
      <c r="P1360" s="78"/>
      <c r="Q1360" s="371" t="str">
        <f t="shared" si="83"/>
        <v/>
      </c>
      <c r="R1360" s="102" t="str">
        <f t="shared" si="86"/>
        <v/>
      </c>
      <c r="S1360" s="254" t="str">
        <f t="shared" si="84"/>
        <v/>
      </c>
      <c r="T1360" s="83"/>
      <c r="U1360" s="254" t="str">
        <f t="shared" si="85"/>
        <v/>
      </c>
      <c r="V1360" s="255"/>
      <c r="W1360" s="78"/>
      <c r="X1360" s="78"/>
      <c r="Y1360" s="391"/>
      <c r="Z1360" s="369"/>
      <c r="AA1360" s="90"/>
    </row>
    <row r="1361" spans="4:27" ht="20.100000000000001" customHeight="1" x14ac:dyDescent="0.2">
      <c r="D1361" s="392"/>
      <c r="E1361" s="84"/>
      <c r="F1361" s="393"/>
      <c r="G1361" s="370"/>
      <c r="H1361" s="79"/>
      <c r="I1361" s="107"/>
      <c r="J1361" s="80"/>
      <c r="K1361" s="81"/>
      <c r="L1361" s="394"/>
      <c r="M1361" s="78"/>
      <c r="N1361" s="78"/>
      <c r="O1361" s="78"/>
      <c r="P1361" s="78"/>
      <c r="Q1361" s="371" t="str">
        <f t="shared" si="83"/>
        <v/>
      </c>
      <c r="R1361" s="102" t="str">
        <f t="shared" si="86"/>
        <v/>
      </c>
      <c r="S1361" s="254" t="str">
        <f t="shared" si="84"/>
        <v/>
      </c>
      <c r="T1361" s="83"/>
      <c r="U1361" s="254" t="str">
        <f t="shared" si="85"/>
        <v/>
      </c>
      <c r="V1361" s="255"/>
      <c r="W1361" s="78"/>
      <c r="X1361" s="78"/>
      <c r="Y1361" s="391"/>
      <c r="Z1361" s="369"/>
      <c r="AA1361" s="90"/>
    </row>
    <row r="1362" spans="4:27" ht="20.100000000000001" customHeight="1" x14ac:dyDescent="0.2">
      <c r="D1362" s="392"/>
      <c r="E1362" s="84"/>
      <c r="F1362" s="393"/>
      <c r="G1362" s="370"/>
      <c r="H1362" s="79"/>
      <c r="I1362" s="107"/>
      <c r="J1362" s="80"/>
      <c r="K1362" s="81"/>
      <c r="L1362" s="394"/>
      <c r="M1362" s="78"/>
      <c r="N1362" s="78"/>
      <c r="O1362" s="78"/>
      <c r="P1362" s="78"/>
      <c r="Q1362" s="371" t="str">
        <f t="shared" si="83"/>
        <v/>
      </c>
      <c r="R1362" s="102" t="str">
        <f t="shared" si="86"/>
        <v/>
      </c>
      <c r="S1362" s="254" t="str">
        <f t="shared" si="84"/>
        <v/>
      </c>
      <c r="T1362" s="83"/>
      <c r="U1362" s="254" t="str">
        <f t="shared" si="85"/>
        <v/>
      </c>
      <c r="V1362" s="255"/>
      <c r="W1362" s="78"/>
      <c r="X1362" s="78"/>
      <c r="Y1362" s="391"/>
      <c r="Z1362" s="369"/>
      <c r="AA1362" s="90"/>
    </row>
    <row r="1363" spans="4:27" ht="20.100000000000001" customHeight="1" x14ac:dyDescent="0.2">
      <c r="D1363" s="392"/>
      <c r="E1363" s="84"/>
      <c r="F1363" s="393"/>
      <c r="G1363" s="370"/>
      <c r="H1363" s="79"/>
      <c r="I1363" s="107"/>
      <c r="J1363" s="80"/>
      <c r="K1363" s="81"/>
      <c r="L1363" s="394"/>
      <c r="M1363" s="78"/>
      <c r="N1363" s="78"/>
      <c r="O1363" s="78"/>
      <c r="P1363" s="78"/>
      <c r="Q1363" s="371" t="str">
        <f t="shared" si="83"/>
        <v/>
      </c>
      <c r="R1363" s="102" t="str">
        <f t="shared" si="86"/>
        <v/>
      </c>
      <c r="S1363" s="254" t="str">
        <f t="shared" si="84"/>
        <v/>
      </c>
      <c r="T1363" s="83"/>
      <c r="U1363" s="254" t="str">
        <f t="shared" si="85"/>
        <v/>
      </c>
      <c r="V1363" s="255"/>
      <c r="W1363" s="78"/>
      <c r="X1363" s="78"/>
      <c r="Y1363" s="391"/>
      <c r="Z1363" s="369"/>
      <c r="AA1363" s="90"/>
    </row>
    <row r="1364" spans="4:27" ht="20.100000000000001" customHeight="1" x14ac:dyDescent="0.2">
      <c r="D1364" s="392"/>
      <c r="E1364" s="84"/>
      <c r="F1364" s="393"/>
      <c r="G1364" s="370"/>
      <c r="H1364" s="79"/>
      <c r="I1364" s="107"/>
      <c r="J1364" s="80"/>
      <c r="K1364" s="81"/>
      <c r="L1364" s="394"/>
      <c r="M1364" s="78"/>
      <c r="N1364" s="78"/>
      <c r="O1364" s="78"/>
      <c r="P1364" s="78"/>
      <c r="Q1364" s="371" t="str">
        <f t="shared" si="83"/>
        <v/>
      </c>
      <c r="R1364" s="102" t="str">
        <f t="shared" si="86"/>
        <v/>
      </c>
      <c r="S1364" s="254" t="str">
        <f t="shared" si="84"/>
        <v/>
      </c>
      <c r="T1364" s="83"/>
      <c r="U1364" s="254" t="str">
        <f t="shared" si="85"/>
        <v/>
      </c>
      <c r="V1364" s="255"/>
      <c r="W1364" s="78"/>
      <c r="X1364" s="78"/>
      <c r="Y1364" s="391"/>
      <c r="Z1364" s="369"/>
      <c r="AA1364" s="90"/>
    </row>
    <row r="1365" spans="4:27" ht="20.100000000000001" customHeight="1" x14ac:dyDescent="0.2">
      <c r="D1365" s="392"/>
      <c r="E1365" s="84"/>
      <c r="F1365" s="393"/>
      <c r="G1365" s="370"/>
      <c r="H1365" s="79"/>
      <c r="I1365" s="107"/>
      <c r="J1365" s="80"/>
      <c r="K1365" s="81"/>
      <c r="L1365" s="394"/>
      <c r="M1365" s="78"/>
      <c r="N1365" s="78"/>
      <c r="O1365" s="78"/>
      <c r="P1365" s="78"/>
      <c r="Q1365" s="371" t="str">
        <f t="shared" si="83"/>
        <v/>
      </c>
      <c r="R1365" s="102" t="str">
        <f t="shared" si="86"/>
        <v/>
      </c>
      <c r="S1365" s="254" t="str">
        <f t="shared" si="84"/>
        <v/>
      </c>
      <c r="T1365" s="83"/>
      <c r="U1365" s="254" t="str">
        <f t="shared" si="85"/>
        <v/>
      </c>
      <c r="V1365" s="255"/>
      <c r="W1365" s="78"/>
      <c r="X1365" s="78"/>
      <c r="Y1365" s="391"/>
      <c r="Z1365" s="369"/>
      <c r="AA1365" s="90"/>
    </row>
    <row r="1366" spans="4:27" ht="20.100000000000001" customHeight="1" x14ac:dyDescent="0.2">
      <c r="D1366" s="392"/>
      <c r="E1366" s="84"/>
      <c r="F1366" s="393"/>
      <c r="G1366" s="370"/>
      <c r="H1366" s="79"/>
      <c r="I1366" s="107"/>
      <c r="J1366" s="80"/>
      <c r="K1366" s="81"/>
      <c r="L1366" s="394"/>
      <c r="M1366" s="78"/>
      <c r="N1366" s="78"/>
      <c r="O1366" s="78"/>
      <c r="P1366" s="78"/>
      <c r="Q1366" s="371" t="str">
        <f t="shared" si="83"/>
        <v/>
      </c>
      <c r="R1366" s="102" t="str">
        <f t="shared" si="86"/>
        <v/>
      </c>
      <c r="S1366" s="254" t="str">
        <f t="shared" si="84"/>
        <v/>
      </c>
      <c r="T1366" s="83"/>
      <c r="U1366" s="254" t="str">
        <f t="shared" si="85"/>
        <v/>
      </c>
      <c r="V1366" s="255"/>
      <c r="W1366" s="78"/>
      <c r="X1366" s="78"/>
      <c r="Y1366" s="391"/>
      <c r="Z1366" s="369"/>
      <c r="AA1366" s="90"/>
    </row>
    <row r="1367" spans="4:27" ht="20.100000000000001" customHeight="1" x14ac:dyDescent="0.2">
      <c r="D1367" s="392"/>
      <c r="E1367" s="84"/>
      <c r="F1367" s="393"/>
      <c r="G1367" s="370"/>
      <c r="H1367" s="79"/>
      <c r="I1367" s="107"/>
      <c r="J1367" s="80"/>
      <c r="K1367" s="81"/>
      <c r="L1367" s="394"/>
      <c r="M1367" s="78"/>
      <c r="N1367" s="78"/>
      <c r="O1367" s="78"/>
      <c r="P1367" s="78"/>
      <c r="Q1367" s="371" t="str">
        <f t="shared" si="83"/>
        <v/>
      </c>
      <c r="R1367" s="102" t="str">
        <f t="shared" si="86"/>
        <v/>
      </c>
      <c r="S1367" s="254" t="str">
        <f t="shared" si="84"/>
        <v/>
      </c>
      <c r="T1367" s="83"/>
      <c r="U1367" s="254" t="str">
        <f t="shared" si="85"/>
        <v/>
      </c>
      <c r="V1367" s="255"/>
      <c r="W1367" s="78"/>
      <c r="X1367" s="78"/>
      <c r="Y1367" s="391"/>
      <c r="Z1367" s="369"/>
      <c r="AA1367" s="90"/>
    </row>
    <row r="1368" spans="4:27" ht="20.100000000000001" customHeight="1" x14ac:dyDescent="0.2">
      <c r="D1368" s="392"/>
      <c r="E1368" s="84"/>
      <c r="F1368" s="393"/>
      <c r="G1368" s="370"/>
      <c r="H1368" s="79"/>
      <c r="I1368" s="107"/>
      <c r="J1368" s="80"/>
      <c r="K1368" s="81"/>
      <c r="L1368" s="394"/>
      <c r="M1368" s="78"/>
      <c r="N1368" s="78"/>
      <c r="O1368" s="78"/>
      <c r="P1368" s="78"/>
      <c r="Q1368" s="371" t="str">
        <f t="shared" si="83"/>
        <v/>
      </c>
      <c r="R1368" s="102" t="str">
        <f t="shared" si="86"/>
        <v/>
      </c>
      <c r="S1368" s="254" t="str">
        <f t="shared" si="84"/>
        <v/>
      </c>
      <c r="T1368" s="83"/>
      <c r="U1368" s="254" t="str">
        <f t="shared" si="85"/>
        <v/>
      </c>
      <c r="V1368" s="255"/>
      <c r="W1368" s="78"/>
      <c r="X1368" s="78"/>
      <c r="Y1368" s="391"/>
      <c r="Z1368" s="369"/>
      <c r="AA1368" s="90"/>
    </row>
    <row r="1369" spans="4:27" ht="20.100000000000001" customHeight="1" x14ac:dyDescent="0.2">
      <c r="D1369" s="392"/>
      <c r="E1369" s="84"/>
      <c r="F1369" s="393"/>
      <c r="G1369" s="370"/>
      <c r="H1369" s="79"/>
      <c r="I1369" s="107"/>
      <c r="J1369" s="80"/>
      <c r="K1369" s="81"/>
      <c r="L1369" s="394"/>
      <c r="M1369" s="78"/>
      <c r="N1369" s="78"/>
      <c r="O1369" s="78"/>
      <c r="P1369" s="78"/>
      <c r="Q1369" s="371" t="str">
        <f t="shared" si="83"/>
        <v/>
      </c>
      <c r="R1369" s="102" t="str">
        <f t="shared" si="86"/>
        <v/>
      </c>
      <c r="S1369" s="254" t="str">
        <f t="shared" si="84"/>
        <v/>
      </c>
      <c r="T1369" s="83"/>
      <c r="U1369" s="254" t="str">
        <f t="shared" si="85"/>
        <v/>
      </c>
      <c r="V1369" s="255"/>
      <c r="W1369" s="78"/>
      <c r="X1369" s="78"/>
      <c r="Y1369" s="391"/>
      <c r="Z1369" s="369"/>
      <c r="AA1369" s="90"/>
    </row>
    <row r="1370" spans="4:27" ht="20.100000000000001" customHeight="1" x14ac:dyDescent="0.2">
      <c r="D1370" s="392"/>
      <c r="E1370" s="84"/>
      <c r="F1370" s="393"/>
      <c r="G1370" s="370"/>
      <c r="H1370" s="79"/>
      <c r="I1370" s="107"/>
      <c r="J1370" s="80"/>
      <c r="K1370" s="81"/>
      <c r="L1370" s="394"/>
      <c r="M1370" s="78"/>
      <c r="N1370" s="78"/>
      <c r="O1370" s="78"/>
      <c r="P1370" s="78"/>
      <c r="Q1370" s="371" t="str">
        <f t="shared" si="83"/>
        <v/>
      </c>
      <c r="R1370" s="102" t="str">
        <f t="shared" si="86"/>
        <v/>
      </c>
      <c r="S1370" s="254" t="str">
        <f t="shared" si="84"/>
        <v/>
      </c>
      <c r="T1370" s="83"/>
      <c r="U1370" s="254" t="str">
        <f t="shared" si="85"/>
        <v/>
      </c>
      <c r="V1370" s="255"/>
      <c r="W1370" s="78"/>
      <c r="X1370" s="78"/>
      <c r="Y1370" s="391"/>
      <c r="Z1370" s="369"/>
      <c r="AA1370" s="90"/>
    </row>
    <row r="1371" spans="4:27" ht="20.100000000000001" customHeight="1" x14ac:dyDescent="0.2">
      <c r="D1371" s="392"/>
      <c r="E1371" s="84"/>
      <c r="F1371" s="393"/>
      <c r="G1371" s="370"/>
      <c r="H1371" s="79"/>
      <c r="I1371" s="107"/>
      <c r="J1371" s="80"/>
      <c r="K1371" s="81"/>
      <c r="L1371" s="394"/>
      <c r="M1371" s="78"/>
      <c r="N1371" s="78"/>
      <c r="O1371" s="78"/>
      <c r="P1371" s="78"/>
      <c r="Q1371" s="371" t="str">
        <f t="shared" si="83"/>
        <v/>
      </c>
      <c r="R1371" s="102" t="str">
        <f t="shared" si="86"/>
        <v/>
      </c>
      <c r="S1371" s="254" t="str">
        <f t="shared" si="84"/>
        <v/>
      </c>
      <c r="T1371" s="83"/>
      <c r="U1371" s="254" t="str">
        <f t="shared" si="85"/>
        <v/>
      </c>
      <c r="V1371" s="255"/>
      <c r="W1371" s="78"/>
      <c r="X1371" s="78"/>
      <c r="Y1371" s="391"/>
      <c r="Z1371" s="369"/>
      <c r="AA1371" s="90"/>
    </row>
    <row r="1372" spans="4:27" ht="20.100000000000001" customHeight="1" x14ac:dyDescent="0.2">
      <c r="D1372" s="392"/>
      <c r="E1372" s="84"/>
      <c r="F1372" s="393"/>
      <c r="G1372" s="370"/>
      <c r="H1372" s="79"/>
      <c r="I1372" s="107"/>
      <c r="J1372" s="80"/>
      <c r="K1372" s="81"/>
      <c r="L1372" s="394"/>
      <c r="M1372" s="78"/>
      <c r="N1372" s="78"/>
      <c r="O1372" s="78"/>
      <c r="P1372" s="78"/>
      <c r="Q1372" s="371" t="str">
        <f t="shared" si="83"/>
        <v/>
      </c>
      <c r="R1372" s="102" t="str">
        <f t="shared" si="86"/>
        <v/>
      </c>
      <c r="S1372" s="254" t="str">
        <f t="shared" si="84"/>
        <v/>
      </c>
      <c r="T1372" s="83"/>
      <c r="U1372" s="254" t="str">
        <f t="shared" si="85"/>
        <v/>
      </c>
      <c r="V1372" s="255"/>
      <c r="W1372" s="78"/>
      <c r="X1372" s="78"/>
      <c r="Y1372" s="391"/>
      <c r="Z1372" s="369"/>
      <c r="AA1372" s="90"/>
    </row>
    <row r="1373" spans="4:27" ht="20.100000000000001" customHeight="1" x14ac:dyDescent="0.2">
      <c r="D1373" s="392"/>
      <c r="E1373" s="84"/>
      <c r="F1373" s="393"/>
      <c r="G1373" s="370"/>
      <c r="H1373" s="79"/>
      <c r="I1373" s="107"/>
      <c r="J1373" s="80"/>
      <c r="K1373" s="81"/>
      <c r="L1373" s="394"/>
      <c r="M1373" s="78"/>
      <c r="N1373" s="78"/>
      <c r="O1373" s="78"/>
      <c r="P1373" s="78"/>
      <c r="Q1373" s="371" t="str">
        <f t="shared" si="83"/>
        <v/>
      </c>
      <c r="R1373" s="102" t="str">
        <f t="shared" si="86"/>
        <v/>
      </c>
      <c r="S1373" s="254" t="str">
        <f t="shared" si="84"/>
        <v/>
      </c>
      <c r="T1373" s="83"/>
      <c r="U1373" s="254" t="str">
        <f t="shared" si="85"/>
        <v/>
      </c>
      <c r="V1373" s="255"/>
      <c r="W1373" s="78"/>
      <c r="X1373" s="78"/>
      <c r="Y1373" s="391"/>
      <c r="Z1373" s="369"/>
      <c r="AA1373" s="90"/>
    </row>
    <row r="1374" spans="4:27" ht="20.100000000000001" customHeight="1" x14ac:dyDescent="0.2">
      <c r="D1374" s="392"/>
      <c r="E1374" s="84"/>
      <c r="F1374" s="393"/>
      <c r="G1374" s="370"/>
      <c r="H1374" s="79"/>
      <c r="I1374" s="107"/>
      <c r="J1374" s="80"/>
      <c r="K1374" s="81"/>
      <c r="L1374" s="394"/>
      <c r="M1374" s="78"/>
      <c r="N1374" s="78"/>
      <c r="O1374" s="78"/>
      <c r="P1374" s="78"/>
      <c r="Q1374" s="371" t="str">
        <f t="shared" ref="Q1374:Q1437" si="87">IF(OR(I1374="",I1374="Trailer"),"",IF(I1374&lt;&gt;"Trailer","X"))</f>
        <v/>
      </c>
      <c r="R1374" s="102" t="str">
        <f t="shared" si="86"/>
        <v/>
      </c>
      <c r="S1374" s="254" t="str">
        <f t="shared" ref="S1374:S1437" si="88">IF(AND(M1374 ="NY",Q1374="x"),"Required","")</f>
        <v/>
      </c>
      <c r="T1374" s="83"/>
      <c r="U1374" s="254" t="str">
        <f t="shared" ref="U1374:U1437" si="89">IF(AND(I1374 ="Trailer",Q1374="X"),"remove 'X' for AL","")</f>
        <v/>
      </c>
      <c r="V1374" s="255"/>
      <c r="W1374" s="78"/>
      <c r="X1374" s="78"/>
      <c r="Y1374" s="391"/>
      <c r="Z1374" s="369"/>
      <c r="AA1374" s="90"/>
    </row>
    <row r="1375" spans="4:27" ht="20.100000000000001" customHeight="1" x14ac:dyDescent="0.2">
      <c r="D1375" s="392"/>
      <c r="E1375" s="84"/>
      <c r="F1375" s="393"/>
      <c r="G1375" s="370"/>
      <c r="H1375" s="79"/>
      <c r="I1375" s="107"/>
      <c r="J1375" s="80"/>
      <c r="K1375" s="81"/>
      <c r="L1375" s="394"/>
      <c r="M1375" s="78"/>
      <c r="N1375" s="78"/>
      <c r="O1375" s="78"/>
      <c r="P1375" s="78"/>
      <c r="Q1375" s="371" t="str">
        <f t="shared" si="87"/>
        <v/>
      </c>
      <c r="R1375" s="102" t="str">
        <f t="shared" ref="R1375:R1438" si="90">IF(I1375="","",IF(AND($R$16="X",I1375&lt;&gt;"Equipment",I1375&lt;&gt;"Dealer Plate"),"X",IF(AND($R$18="X",I1375&lt;&gt;"Trailer",I1375&lt;&gt;"Equipment",I1375&lt;&gt;"Dealer Plate"),"X",IF(AND($R$19="X",I1375&lt;&gt;"Trailer",I1375&lt;&gt;"Equipment",I1375&lt;&gt;"Dealer Plate",V1375="Yes"),"X",IF(AND($R$20="X",I1375&lt;&gt;"Equipment",I1375&lt;&gt;"Dealer Plate",F1375&gt;=$U$20),"X",IF(AND($R$21="X",I1375&lt;&gt;"Trailer",I1375&lt;&gt;"Equipment",I1375&lt;&gt;"Dealer Plate",F1375&gt;=$U$21),"X",""))))))</f>
        <v/>
      </c>
      <c r="S1375" s="254" t="str">
        <f t="shared" si="88"/>
        <v/>
      </c>
      <c r="T1375" s="83"/>
      <c r="U1375" s="254" t="str">
        <f t="shared" si="89"/>
        <v/>
      </c>
      <c r="V1375" s="255"/>
      <c r="W1375" s="78"/>
      <c r="X1375" s="78"/>
      <c r="Y1375" s="391"/>
      <c r="Z1375" s="369"/>
      <c r="AA1375" s="90"/>
    </row>
    <row r="1376" spans="4:27" ht="20.100000000000001" customHeight="1" x14ac:dyDescent="0.2">
      <c r="D1376" s="392"/>
      <c r="E1376" s="84"/>
      <c r="F1376" s="393"/>
      <c r="G1376" s="370"/>
      <c r="H1376" s="79"/>
      <c r="I1376" s="107"/>
      <c r="J1376" s="80"/>
      <c r="K1376" s="81"/>
      <c r="L1376" s="394"/>
      <c r="M1376" s="78"/>
      <c r="N1376" s="78"/>
      <c r="O1376" s="78"/>
      <c r="P1376" s="78"/>
      <c r="Q1376" s="371" t="str">
        <f t="shared" si="87"/>
        <v/>
      </c>
      <c r="R1376" s="102" t="str">
        <f t="shared" si="90"/>
        <v/>
      </c>
      <c r="S1376" s="254" t="str">
        <f t="shared" si="88"/>
        <v/>
      </c>
      <c r="T1376" s="83"/>
      <c r="U1376" s="254" t="str">
        <f t="shared" si="89"/>
        <v/>
      </c>
      <c r="V1376" s="255"/>
      <c r="W1376" s="78"/>
      <c r="X1376" s="78"/>
      <c r="Y1376" s="391"/>
      <c r="Z1376" s="369"/>
      <c r="AA1376" s="90"/>
    </row>
    <row r="1377" spans="4:27" ht="20.100000000000001" customHeight="1" x14ac:dyDescent="0.2">
      <c r="D1377" s="392"/>
      <c r="E1377" s="84"/>
      <c r="F1377" s="393"/>
      <c r="G1377" s="370"/>
      <c r="H1377" s="79"/>
      <c r="I1377" s="107"/>
      <c r="J1377" s="80"/>
      <c r="K1377" s="81"/>
      <c r="L1377" s="394"/>
      <c r="M1377" s="78"/>
      <c r="N1377" s="78"/>
      <c r="O1377" s="78"/>
      <c r="P1377" s="78"/>
      <c r="Q1377" s="371" t="str">
        <f t="shared" si="87"/>
        <v/>
      </c>
      <c r="R1377" s="102" t="str">
        <f t="shared" si="90"/>
        <v/>
      </c>
      <c r="S1377" s="254" t="str">
        <f t="shared" si="88"/>
        <v/>
      </c>
      <c r="T1377" s="83"/>
      <c r="U1377" s="254" t="str">
        <f t="shared" si="89"/>
        <v/>
      </c>
      <c r="V1377" s="255"/>
      <c r="W1377" s="78"/>
      <c r="X1377" s="78"/>
      <c r="Y1377" s="391"/>
      <c r="Z1377" s="369"/>
      <c r="AA1377" s="90"/>
    </row>
    <row r="1378" spans="4:27" ht="20.100000000000001" customHeight="1" x14ac:dyDescent="0.2">
      <c r="D1378" s="392"/>
      <c r="E1378" s="84"/>
      <c r="F1378" s="393"/>
      <c r="G1378" s="370"/>
      <c r="H1378" s="79"/>
      <c r="I1378" s="107"/>
      <c r="J1378" s="80"/>
      <c r="K1378" s="81"/>
      <c r="L1378" s="394"/>
      <c r="M1378" s="78"/>
      <c r="N1378" s="78"/>
      <c r="O1378" s="78"/>
      <c r="P1378" s="78"/>
      <c r="Q1378" s="371" t="str">
        <f t="shared" si="87"/>
        <v/>
      </c>
      <c r="R1378" s="102" t="str">
        <f t="shared" si="90"/>
        <v/>
      </c>
      <c r="S1378" s="254" t="str">
        <f t="shared" si="88"/>
        <v/>
      </c>
      <c r="T1378" s="83"/>
      <c r="U1378" s="254" t="str">
        <f t="shared" si="89"/>
        <v/>
      </c>
      <c r="V1378" s="255"/>
      <c r="W1378" s="78"/>
      <c r="X1378" s="78"/>
      <c r="Y1378" s="391"/>
      <c r="Z1378" s="369"/>
      <c r="AA1378" s="90"/>
    </row>
    <row r="1379" spans="4:27" ht="20.100000000000001" customHeight="1" x14ac:dyDescent="0.2">
      <c r="D1379" s="392"/>
      <c r="E1379" s="84"/>
      <c r="F1379" s="393"/>
      <c r="G1379" s="370"/>
      <c r="H1379" s="79"/>
      <c r="I1379" s="107"/>
      <c r="J1379" s="80"/>
      <c r="K1379" s="81"/>
      <c r="L1379" s="394"/>
      <c r="M1379" s="78"/>
      <c r="N1379" s="78"/>
      <c r="O1379" s="78"/>
      <c r="P1379" s="78"/>
      <c r="Q1379" s="371" t="str">
        <f t="shared" si="87"/>
        <v/>
      </c>
      <c r="R1379" s="102" t="str">
        <f t="shared" si="90"/>
        <v/>
      </c>
      <c r="S1379" s="254" t="str">
        <f t="shared" si="88"/>
        <v/>
      </c>
      <c r="T1379" s="83"/>
      <c r="U1379" s="254" t="str">
        <f t="shared" si="89"/>
        <v/>
      </c>
      <c r="V1379" s="255"/>
      <c r="W1379" s="78"/>
      <c r="X1379" s="78"/>
      <c r="Y1379" s="391"/>
      <c r="Z1379" s="369"/>
      <c r="AA1379" s="90"/>
    </row>
    <row r="1380" spans="4:27" ht="20.100000000000001" customHeight="1" x14ac:dyDescent="0.2">
      <c r="D1380" s="392"/>
      <c r="E1380" s="84"/>
      <c r="F1380" s="393"/>
      <c r="G1380" s="370"/>
      <c r="H1380" s="79"/>
      <c r="I1380" s="107"/>
      <c r="J1380" s="80"/>
      <c r="K1380" s="81"/>
      <c r="L1380" s="394"/>
      <c r="M1380" s="78"/>
      <c r="N1380" s="78"/>
      <c r="O1380" s="78"/>
      <c r="P1380" s="78"/>
      <c r="Q1380" s="371" t="str">
        <f t="shared" si="87"/>
        <v/>
      </c>
      <c r="R1380" s="102" t="str">
        <f t="shared" si="90"/>
        <v/>
      </c>
      <c r="S1380" s="254" t="str">
        <f t="shared" si="88"/>
        <v/>
      </c>
      <c r="T1380" s="83"/>
      <c r="U1380" s="254" t="str">
        <f t="shared" si="89"/>
        <v/>
      </c>
      <c r="V1380" s="255"/>
      <c r="W1380" s="78"/>
      <c r="X1380" s="78"/>
      <c r="Y1380" s="391"/>
      <c r="Z1380" s="369"/>
      <c r="AA1380" s="90"/>
    </row>
    <row r="1381" spans="4:27" ht="20.100000000000001" customHeight="1" x14ac:dyDescent="0.2">
      <c r="D1381" s="392"/>
      <c r="E1381" s="84"/>
      <c r="F1381" s="393"/>
      <c r="G1381" s="370"/>
      <c r="H1381" s="79"/>
      <c r="I1381" s="107"/>
      <c r="J1381" s="80"/>
      <c r="K1381" s="81"/>
      <c r="L1381" s="394"/>
      <c r="M1381" s="78"/>
      <c r="N1381" s="78"/>
      <c r="O1381" s="78"/>
      <c r="P1381" s="78"/>
      <c r="Q1381" s="371" t="str">
        <f t="shared" si="87"/>
        <v/>
      </c>
      <c r="R1381" s="102" t="str">
        <f t="shared" si="90"/>
        <v/>
      </c>
      <c r="S1381" s="254" t="str">
        <f t="shared" si="88"/>
        <v/>
      </c>
      <c r="T1381" s="83"/>
      <c r="U1381" s="254" t="str">
        <f t="shared" si="89"/>
        <v/>
      </c>
      <c r="V1381" s="255"/>
      <c r="W1381" s="78"/>
      <c r="X1381" s="78"/>
      <c r="Y1381" s="391"/>
      <c r="Z1381" s="369"/>
      <c r="AA1381" s="90"/>
    </row>
    <row r="1382" spans="4:27" ht="20.100000000000001" customHeight="1" x14ac:dyDescent="0.2">
      <c r="D1382" s="392"/>
      <c r="E1382" s="84"/>
      <c r="F1382" s="393"/>
      <c r="G1382" s="370"/>
      <c r="H1382" s="79"/>
      <c r="I1382" s="107"/>
      <c r="J1382" s="80"/>
      <c r="K1382" s="81"/>
      <c r="L1382" s="394"/>
      <c r="M1382" s="78"/>
      <c r="N1382" s="78"/>
      <c r="O1382" s="78"/>
      <c r="P1382" s="78"/>
      <c r="Q1382" s="371" t="str">
        <f t="shared" si="87"/>
        <v/>
      </c>
      <c r="R1382" s="102" t="str">
        <f t="shared" si="90"/>
        <v/>
      </c>
      <c r="S1382" s="254" t="str">
        <f t="shared" si="88"/>
        <v/>
      </c>
      <c r="T1382" s="83"/>
      <c r="U1382" s="254" t="str">
        <f t="shared" si="89"/>
        <v/>
      </c>
      <c r="V1382" s="255"/>
      <c r="W1382" s="78"/>
      <c r="X1382" s="78"/>
      <c r="Y1382" s="391"/>
      <c r="Z1382" s="369"/>
      <c r="AA1382" s="90"/>
    </row>
    <row r="1383" spans="4:27" ht="20.100000000000001" customHeight="1" x14ac:dyDescent="0.2">
      <c r="D1383" s="392"/>
      <c r="E1383" s="84"/>
      <c r="F1383" s="393"/>
      <c r="G1383" s="370"/>
      <c r="H1383" s="79"/>
      <c r="I1383" s="107"/>
      <c r="J1383" s="80"/>
      <c r="K1383" s="81"/>
      <c r="L1383" s="394"/>
      <c r="M1383" s="78"/>
      <c r="N1383" s="78"/>
      <c r="O1383" s="78"/>
      <c r="P1383" s="78"/>
      <c r="Q1383" s="371" t="str">
        <f t="shared" si="87"/>
        <v/>
      </c>
      <c r="R1383" s="102" t="str">
        <f t="shared" si="90"/>
        <v/>
      </c>
      <c r="S1383" s="254" t="str">
        <f t="shared" si="88"/>
        <v/>
      </c>
      <c r="T1383" s="83"/>
      <c r="U1383" s="254" t="str">
        <f t="shared" si="89"/>
        <v/>
      </c>
      <c r="V1383" s="255"/>
      <c r="W1383" s="78"/>
      <c r="X1383" s="78"/>
      <c r="Y1383" s="391"/>
      <c r="Z1383" s="369"/>
      <c r="AA1383" s="90"/>
    </row>
    <row r="1384" spans="4:27" ht="20.100000000000001" customHeight="1" x14ac:dyDescent="0.2">
      <c r="D1384" s="392"/>
      <c r="E1384" s="84"/>
      <c r="F1384" s="393"/>
      <c r="G1384" s="370"/>
      <c r="H1384" s="79"/>
      <c r="I1384" s="107"/>
      <c r="J1384" s="80"/>
      <c r="K1384" s="81"/>
      <c r="L1384" s="394"/>
      <c r="M1384" s="78"/>
      <c r="N1384" s="78"/>
      <c r="O1384" s="78"/>
      <c r="P1384" s="78"/>
      <c r="Q1384" s="371" t="str">
        <f t="shared" si="87"/>
        <v/>
      </c>
      <c r="R1384" s="102" t="str">
        <f t="shared" si="90"/>
        <v/>
      </c>
      <c r="S1384" s="254" t="str">
        <f t="shared" si="88"/>
        <v/>
      </c>
      <c r="T1384" s="83"/>
      <c r="U1384" s="254" t="str">
        <f t="shared" si="89"/>
        <v/>
      </c>
      <c r="V1384" s="255"/>
      <c r="W1384" s="78"/>
      <c r="X1384" s="78"/>
      <c r="Y1384" s="391"/>
      <c r="Z1384" s="369"/>
      <c r="AA1384" s="90"/>
    </row>
    <row r="1385" spans="4:27" ht="20.100000000000001" customHeight="1" x14ac:dyDescent="0.2">
      <c r="D1385" s="392"/>
      <c r="E1385" s="84"/>
      <c r="F1385" s="393"/>
      <c r="G1385" s="370"/>
      <c r="H1385" s="79"/>
      <c r="I1385" s="107"/>
      <c r="J1385" s="80"/>
      <c r="K1385" s="81"/>
      <c r="L1385" s="394"/>
      <c r="M1385" s="78"/>
      <c r="N1385" s="78"/>
      <c r="O1385" s="78"/>
      <c r="P1385" s="78"/>
      <c r="Q1385" s="371" t="str">
        <f t="shared" si="87"/>
        <v/>
      </c>
      <c r="R1385" s="102" t="str">
        <f t="shared" si="90"/>
        <v/>
      </c>
      <c r="S1385" s="254" t="str">
        <f t="shared" si="88"/>
        <v/>
      </c>
      <c r="T1385" s="83"/>
      <c r="U1385" s="254" t="str">
        <f t="shared" si="89"/>
        <v/>
      </c>
      <c r="V1385" s="255"/>
      <c r="W1385" s="78"/>
      <c r="X1385" s="78"/>
      <c r="Y1385" s="391"/>
      <c r="Z1385" s="369"/>
      <c r="AA1385" s="90"/>
    </row>
    <row r="1386" spans="4:27" ht="20.100000000000001" customHeight="1" x14ac:dyDescent="0.2">
      <c r="D1386" s="392"/>
      <c r="E1386" s="84"/>
      <c r="F1386" s="393"/>
      <c r="G1386" s="370"/>
      <c r="H1386" s="79"/>
      <c r="I1386" s="107"/>
      <c r="J1386" s="80"/>
      <c r="K1386" s="81"/>
      <c r="L1386" s="394"/>
      <c r="M1386" s="78"/>
      <c r="N1386" s="78"/>
      <c r="O1386" s="78"/>
      <c r="P1386" s="78"/>
      <c r="Q1386" s="371" t="str">
        <f t="shared" si="87"/>
        <v/>
      </c>
      <c r="R1386" s="102" t="str">
        <f t="shared" si="90"/>
        <v/>
      </c>
      <c r="S1386" s="254" t="str">
        <f t="shared" si="88"/>
        <v/>
      </c>
      <c r="T1386" s="83"/>
      <c r="U1386" s="254" t="str">
        <f t="shared" si="89"/>
        <v/>
      </c>
      <c r="V1386" s="255"/>
      <c r="W1386" s="78"/>
      <c r="X1386" s="78"/>
      <c r="Y1386" s="391"/>
      <c r="Z1386" s="369"/>
      <c r="AA1386" s="90"/>
    </row>
    <row r="1387" spans="4:27" ht="20.100000000000001" customHeight="1" x14ac:dyDescent="0.2">
      <c r="D1387" s="392"/>
      <c r="E1387" s="84"/>
      <c r="F1387" s="393"/>
      <c r="G1387" s="370"/>
      <c r="H1387" s="79"/>
      <c r="I1387" s="107"/>
      <c r="J1387" s="80"/>
      <c r="K1387" s="81"/>
      <c r="L1387" s="394"/>
      <c r="M1387" s="78"/>
      <c r="N1387" s="78"/>
      <c r="O1387" s="78"/>
      <c r="P1387" s="78"/>
      <c r="Q1387" s="371" t="str">
        <f t="shared" si="87"/>
        <v/>
      </c>
      <c r="R1387" s="102" t="str">
        <f t="shared" si="90"/>
        <v/>
      </c>
      <c r="S1387" s="254" t="str">
        <f t="shared" si="88"/>
        <v/>
      </c>
      <c r="T1387" s="83"/>
      <c r="U1387" s="254" t="str">
        <f t="shared" si="89"/>
        <v/>
      </c>
      <c r="V1387" s="255"/>
      <c r="W1387" s="78"/>
      <c r="X1387" s="78"/>
      <c r="Y1387" s="391"/>
      <c r="Z1387" s="369"/>
      <c r="AA1387" s="90"/>
    </row>
    <row r="1388" spans="4:27" ht="20.100000000000001" customHeight="1" x14ac:dyDescent="0.2">
      <c r="D1388" s="392"/>
      <c r="E1388" s="84"/>
      <c r="F1388" s="393"/>
      <c r="G1388" s="370"/>
      <c r="H1388" s="79"/>
      <c r="I1388" s="107"/>
      <c r="J1388" s="80"/>
      <c r="K1388" s="81"/>
      <c r="L1388" s="394"/>
      <c r="M1388" s="78"/>
      <c r="N1388" s="78"/>
      <c r="O1388" s="78"/>
      <c r="P1388" s="78"/>
      <c r="Q1388" s="371" t="str">
        <f t="shared" si="87"/>
        <v/>
      </c>
      <c r="R1388" s="102" t="str">
        <f t="shared" si="90"/>
        <v/>
      </c>
      <c r="S1388" s="254" t="str">
        <f t="shared" si="88"/>
        <v/>
      </c>
      <c r="T1388" s="83"/>
      <c r="U1388" s="254" t="str">
        <f t="shared" si="89"/>
        <v/>
      </c>
      <c r="V1388" s="255"/>
      <c r="W1388" s="78"/>
      <c r="X1388" s="78"/>
      <c r="Y1388" s="391"/>
      <c r="Z1388" s="369"/>
      <c r="AA1388" s="90"/>
    </row>
    <row r="1389" spans="4:27" ht="20.100000000000001" customHeight="1" x14ac:dyDescent="0.2">
      <c r="D1389" s="392"/>
      <c r="E1389" s="84"/>
      <c r="F1389" s="393"/>
      <c r="G1389" s="370"/>
      <c r="H1389" s="79"/>
      <c r="I1389" s="107"/>
      <c r="J1389" s="80"/>
      <c r="K1389" s="81"/>
      <c r="L1389" s="394"/>
      <c r="M1389" s="78"/>
      <c r="N1389" s="78"/>
      <c r="O1389" s="78"/>
      <c r="P1389" s="78"/>
      <c r="Q1389" s="371" t="str">
        <f t="shared" si="87"/>
        <v/>
      </c>
      <c r="R1389" s="102" t="str">
        <f t="shared" si="90"/>
        <v/>
      </c>
      <c r="S1389" s="254" t="str">
        <f t="shared" si="88"/>
        <v/>
      </c>
      <c r="T1389" s="83"/>
      <c r="U1389" s="254" t="str">
        <f t="shared" si="89"/>
        <v/>
      </c>
      <c r="V1389" s="255"/>
      <c r="W1389" s="78"/>
      <c r="X1389" s="78"/>
      <c r="Y1389" s="391"/>
      <c r="Z1389" s="369"/>
      <c r="AA1389" s="90"/>
    </row>
    <row r="1390" spans="4:27" ht="20.100000000000001" customHeight="1" x14ac:dyDescent="0.2">
      <c r="D1390" s="392"/>
      <c r="E1390" s="84"/>
      <c r="F1390" s="393"/>
      <c r="G1390" s="370"/>
      <c r="H1390" s="79"/>
      <c r="I1390" s="107"/>
      <c r="J1390" s="80"/>
      <c r="K1390" s="81"/>
      <c r="L1390" s="394"/>
      <c r="M1390" s="78"/>
      <c r="N1390" s="78"/>
      <c r="O1390" s="78"/>
      <c r="P1390" s="78"/>
      <c r="Q1390" s="371" t="str">
        <f t="shared" si="87"/>
        <v/>
      </c>
      <c r="R1390" s="102" t="str">
        <f t="shared" si="90"/>
        <v/>
      </c>
      <c r="S1390" s="254" t="str">
        <f t="shared" si="88"/>
        <v/>
      </c>
      <c r="T1390" s="83"/>
      <c r="U1390" s="254" t="str">
        <f t="shared" si="89"/>
        <v/>
      </c>
      <c r="V1390" s="255"/>
      <c r="W1390" s="78"/>
      <c r="X1390" s="78"/>
      <c r="Y1390" s="391"/>
      <c r="Z1390" s="369"/>
      <c r="AA1390" s="90"/>
    </row>
    <row r="1391" spans="4:27" ht="20.100000000000001" customHeight="1" x14ac:dyDescent="0.2">
      <c r="D1391" s="392"/>
      <c r="E1391" s="84"/>
      <c r="F1391" s="393"/>
      <c r="G1391" s="370"/>
      <c r="H1391" s="79"/>
      <c r="I1391" s="107"/>
      <c r="J1391" s="80"/>
      <c r="K1391" s="81"/>
      <c r="L1391" s="394"/>
      <c r="M1391" s="78"/>
      <c r="N1391" s="78"/>
      <c r="O1391" s="78"/>
      <c r="P1391" s="78"/>
      <c r="Q1391" s="371" t="str">
        <f t="shared" si="87"/>
        <v/>
      </c>
      <c r="R1391" s="102" t="str">
        <f t="shared" si="90"/>
        <v/>
      </c>
      <c r="S1391" s="254" t="str">
        <f t="shared" si="88"/>
        <v/>
      </c>
      <c r="T1391" s="83"/>
      <c r="U1391" s="254" t="str">
        <f t="shared" si="89"/>
        <v/>
      </c>
      <c r="V1391" s="255"/>
      <c r="W1391" s="78"/>
      <c r="X1391" s="78"/>
      <c r="Y1391" s="391"/>
      <c r="Z1391" s="369"/>
      <c r="AA1391" s="90"/>
    </row>
    <row r="1392" spans="4:27" ht="20.100000000000001" customHeight="1" x14ac:dyDescent="0.2">
      <c r="D1392" s="392"/>
      <c r="E1392" s="84"/>
      <c r="F1392" s="393"/>
      <c r="G1392" s="370"/>
      <c r="H1392" s="79"/>
      <c r="I1392" s="107"/>
      <c r="J1392" s="80"/>
      <c r="K1392" s="81"/>
      <c r="L1392" s="394"/>
      <c r="M1392" s="78"/>
      <c r="N1392" s="78"/>
      <c r="O1392" s="78"/>
      <c r="P1392" s="78"/>
      <c r="Q1392" s="371" t="str">
        <f t="shared" si="87"/>
        <v/>
      </c>
      <c r="R1392" s="102" t="str">
        <f t="shared" si="90"/>
        <v/>
      </c>
      <c r="S1392" s="254" t="str">
        <f t="shared" si="88"/>
        <v/>
      </c>
      <c r="T1392" s="83"/>
      <c r="U1392" s="254" t="str">
        <f t="shared" si="89"/>
        <v/>
      </c>
      <c r="V1392" s="255"/>
      <c r="W1392" s="78"/>
      <c r="X1392" s="78"/>
      <c r="Y1392" s="391"/>
      <c r="Z1392" s="369"/>
      <c r="AA1392" s="90"/>
    </row>
    <row r="1393" spans="4:27" ht="20.100000000000001" customHeight="1" x14ac:dyDescent="0.2">
      <c r="D1393" s="392"/>
      <c r="E1393" s="84"/>
      <c r="F1393" s="393"/>
      <c r="G1393" s="370"/>
      <c r="H1393" s="79"/>
      <c r="I1393" s="107"/>
      <c r="J1393" s="80"/>
      <c r="K1393" s="81"/>
      <c r="L1393" s="394"/>
      <c r="M1393" s="78"/>
      <c r="N1393" s="78"/>
      <c r="O1393" s="78"/>
      <c r="P1393" s="78"/>
      <c r="Q1393" s="371" t="str">
        <f t="shared" si="87"/>
        <v/>
      </c>
      <c r="R1393" s="102" t="str">
        <f t="shared" si="90"/>
        <v/>
      </c>
      <c r="S1393" s="254" t="str">
        <f t="shared" si="88"/>
        <v/>
      </c>
      <c r="T1393" s="83"/>
      <c r="U1393" s="254" t="str">
        <f t="shared" si="89"/>
        <v/>
      </c>
      <c r="V1393" s="255"/>
      <c r="W1393" s="78"/>
      <c r="X1393" s="78"/>
      <c r="Y1393" s="391"/>
      <c r="Z1393" s="369"/>
      <c r="AA1393" s="90"/>
    </row>
    <row r="1394" spans="4:27" ht="20.100000000000001" customHeight="1" x14ac:dyDescent="0.2">
      <c r="D1394" s="392"/>
      <c r="E1394" s="84"/>
      <c r="F1394" s="393"/>
      <c r="G1394" s="370"/>
      <c r="H1394" s="79"/>
      <c r="I1394" s="107"/>
      <c r="J1394" s="80"/>
      <c r="K1394" s="81"/>
      <c r="L1394" s="394"/>
      <c r="M1394" s="78"/>
      <c r="N1394" s="78"/>
      <c r="O1394" s="78"/>
      <c r="P1394" s="78"/>
      <c r="Q1394" s="371" t="str">
        <f t="shared" si="87"/>
        <v/>
      </c>
      <c r="R1394" s="102" t="str">
        <f t="shared" si="90"/>
        <v/>
      </c>
      <c r="S1394" s="254" t="str">
        <f t="shared" si="88"/>
        <v/>
      </c>
      <c r="T1394" s="83"/>
      <c r="U1394" s="254" t="str">
        <f t="shared" si="89"/>
        <v/>
      </c>
      <c r="V1394" s="255"/>
      <c r="W1394" s="78"/>
      <c r="X1394" s="78"/>
      <c r="Y1394" s="391"/>
      <c r="Z1394" s="369"/>
      <c r="AA1394" s="90"/>
    </row>
    <row r="1395" spans="4:27" ht="20.100000000000001" customHeight="1" x14ac:dyDescent="0.2">
      <c r="D1395" s="392"/>
      <c r="E1395" s="84"/>
      <c r="F1395" s="393"/>
      <c r="G1395" s="370"/>
      <c r="H1395" s="79"/>
      <c r="I1395" s="107"/>
      <c r="J1395" s="80"/>
      <c r="K1395" s="81"/>
      <c r="L1395" s="394"/>
      <c r="M1395" s="78"/>
      <c r="N1395" s="78"/>
      <c r="O1395" s="78"/>
      <c r="P1395" s="78"/>
      <c r="Q1395" s="371" t="str">
        <f t="shared" si="87"/>
        <v/>
      </c>
      <c r="R1395" s="102" t="str">
        <f t="shared" si="90"/>
        <v/>
      </c>
      <c r="S1395" s="254" t="str">
        <f t="shared" si="88"/>
        <v/>
      </c>
      <c r="T1395" s="83"/>
      <c r="U1395" s="254" t="str">
        <f t="shared" si="89"/>
        <v/>
      </c>
      <c r="V1395" s="255"/>
      <c r="W1395" s="78"/>
      <c r="X1395" s="78"/>
      <c r="Y1395" s="391"/>
      <c r="Z1395" s="369"/>
      <c r="AA1395" s="90"/>
    </row>
    <row r="1396" spans="4:27" ht="20.100000000000001" customHeight="1" x14ac:dyDescent="0.2">
      <c r="D1396" s="392"/>
      <c r="E1396" s="84"/>
      <c r="F1396" s="393"/>
      <c r="G1396" s="370"/>
      <c r="H1396" s="79"/>
      <c r="I1396" s="107"/>
      <c r="J1396" s="80"/>
      <c r="K1396" s="81"/>
      <c r="L1396" s="394"/>
      <c r="M1396" s="78"/>
      <c r="N1396" s="78"/>
      <c r="O1396" s="78"/>
      <c r="P1396" s="78"/>
      <c r="Q1396" s="371" t="str">
        <f t="shared" si="87"/>
        <v/>
      </c>
      <c r="R1396" s="102" t="str">
        <f t="shared" si="90"/>
        <v/>
      </c>
      <c r="S1396" s="254" t="str">
        <f t="shared" si="88"/>
        <v/>
      </c>
      <c r="T1396" s="83"/>
      <c r="U1396" s="254" t="str">
        <f t="shared" si="89"/>
        <v/>
      </c>
      <c r="V1396" s="255"/>
      <c r="W1396" s="78"/>
      <c r="X1396" s="78"/>
      <c r="Y1396" s="391"/>
      <c r="Z1396" s="369"/>
      <c r="AA1396" s="90"/>
    </row>
    <row r="1397" spans="4:27" ht="20.100000000000001" customHeight="1" x14ac:dyDescent="0.2">
      <c r="D1397" s="392"/>
      <c r="E1397" s="84"/>
      <c r="F1397" s="393"/>
      <c r="G1397" s="370"/>
      <c r="H1397" s="79"/>
      <c r="I1397" s="107"/>
      <c r="J1397" s="80"/>
      <c r="K1397" s="81"/>
      <c r="L1397" s="394"/>
      <c r="M1397" s="78"/>
      <c r="N1397" s="78"/>
      <c r="O1397" s="78"/>
      <c r="P1397" s="78"/>
      <c r="Q1397" s="371" t="str">
        <f t="shared" si="87"/>
        <v/>
      </c>
      <c r="R1397" s="102" t="str">
        <f t="shared" si="90"/>
        <v/>
      </c>
      <c r="S1397" s="254" t="str">
        <f t="shared" si="88"/>
        <v/>
      </c>
      <c r="T1397" s="83"/>
      <c r="U1397" s="254" t="str">
        <f t="shared" si="89"/>
        <v/>
      </c>
      <c r="V1397" s="255"/>
      <c r="W1397" s="78"/>
      <c r="X1397" s="78"/>
      <c r="Y1397" s="391"/>
      <c r="Z1397" s="369"/>
      <c r="AA1397" s="90"/>
    </row>
    <row r="1398" spans="4:27" ht="20.100000000000001" customHeight="1" x14ac:dyDescent="0.2">
      <c r="D1398" s="392"/>
      <c r="E1398" s="84"/>
      <c r="F1398" s="393"/>
      <c r="G1398" s="370"/>
      <c r="H1398" s="79"/>
      <c r="I1398" s="107"/>
      <c r="J1398" s="80"/>
      <c r="K1398" s="81"/>
      <c r="L1398" s="394"/>
      <c r="M1398" s="78"/>
      <c r="N1398" s="78"/>
      <c r="O1398" s="78"/>
      <c r="P1398" s="78"/>
      <c r="Q1398" s="371" t="str">
        <f t="shared" si="87"/>
        <v/>
      </c>
      <c r="R1398" s="102" t="str">
        <f t="shared" si="90"/>
        <v/>
      </c>
      <c r="S1398" s="254" t="str">
        <f t="shared" si="88"/>
        <v/>
      </c>
      <c r="T1398" s="83"/>
      <c r="U1398" s="254" t="str">
        <f t="shared" si="89"/>
        <v/>
      </c>
      <c r="V1398" s="255"/>
      <c r="W1398" s="78"/>
      <c r="X1398" s="78"/>
      <c r="Y1398" s="391"/>
      <c r="Z1398" s="369"/>
      <c r="AA1398" s="90"/>
    </row>
    <row r="1399" spans="4:27" ht="20.100000000000001" customHeight="1" x14ac:dyDescent="0.2">
      <c r="D1399" s="392"/>
      <c r="E1399" s="84"/>
      <c r="F1399" s="393"/>
      <c r="G1399" s="370"/>
      <c r="H1399" s="79"/>
      <c r="I1399" s="107"/>
      <c r="J1399" s="80"/>
      <c r="K1399" s="81"/>
      <c r="L1399" s="394"/>
      <c r="M1399" s="78"/>
      <c r="N1399" s="78"/>
      <c r="O1399" s="78"/>
      <c r="P1399" s="78"/>
      <c r="Q1399" s="371" t="str">
        <f t="shared" si="87"/>
        <v/>
      </c>
      <c r="R1399" s="102" t="str">
        <f t="shared" si="90"/>
        <v/>
      </c>
      <c r="S1399" s="254" t="str">
        <f t="shared" si="88"/>
        <v/>
      </c>
      <c r="T1399" s="83"/>
      <c r="U1399" s="254" t="str">
        <f t="shared" si="89"/>
        <v/>
      </c>
      <c r="V1399" s="255"/>
      <c r="W1399" s="78"/>
      <c r="X1399" s="78"/>
      <c r="Y1399" s="391"/>
      <c r="Z1399" s="369"/>
      <c r="AA1399" s="90"/>
    </row>
    <row r="1400" spans="4:27" ht="20.100000000000001" customHeight="1" x14ac:dyDescent="0.2">
      <c r="D1400" s="392"/>
      <c r="E1400" s="84"/>
      <c r="F1400" s="393"/>
      <c r="G1400" s="370"/>
      <c r="H1400" s="79"/>
      <c r="I1400" s="107"/>
      <c r="J1400" s="80"/>
      <c r="K1400" s="81"/>
      <c r="L1400" s="394"/>
      <c r="M1400" s="78"/>
      <c r="N1400" s="78"/>
      <c r="O1400" s="78"/>
      <c r="P1400" s="78"/>
      <c r="Q1400" s="371" t="str">
        <f t="shared" si="87"/>
        <v/>
      </c>
      <c r="R1400" s="102" t="str">
        <f t="shared" si="90"/>
        <v/>
      </c>
      <c r="S1400" s="254" t="str">
        <f t="shared" si="88"/>
        <v/>
      </c>
      <c r="T1400" s="83"/>
      <c r="U1400" s="254" t="str">
        <f t="shared" si="89"/>
        <v/>
      </c>
      <c r="V1400" s="255"/>
      <c r="W1400" s="78"/>
      <c r="X1400" s="78"/>
      <c r="Y1400" s="391"/>
      <c r="Z1400" s="369"/>
      <c r="AA1400" s="90"/>
    </row>
    <row r="1401" spans="4:27" ht="20.100000000000001" customHeight="1" x14ac:dyDescent="0.2">
      <c r="D1401" s="392"/>
      <c r="E1401" s="84"/>
      <c r="F1401" s="393"/>
      <c r="G1401" s="370"/>
      <c r="H1401" s="79"/>
      <c r="I1401" s="107"/>
      <c r="J1401" s="80"/>
      <c r="K1401" s="81"/>
      <c r="L1401" s="394"/>
      <c r="M1401" s="78"/>
      <c r="N1401" s="78"/>
      <c r="O1401" s="78"/>
      <c r="P1401" s="78"/>
      <c r="Q1401" s="371" t="str">
        <f t="shared" si="87"/>
        <v/>
      </c>
      <c r="R1401" s="102" t="str">
        <f t="shared" si="90"/>
        <v/>
      </c>
      <c r="S1401" s="254" t="str">
        <f t="shared" si="88"/>
        <v/>
      </c>
      <c r="T1401" s="83"/>
      <c r="U1401" s="254" t="str">
        <f t="shared" si="89"/>
        <v/>
      </c>
      <c r="V1401" s="255"/>
      <c r="W1401" s="78"/>
      <c r="X1401" s="78"/>
      <c r="Y1401" s="391"/>
      <c r="Z1401" s="369"/>
      <c r="AA1401" s="90"/>
    </row>
    <row r="1402" spans="4:27" ht="20.100000000000001" customHeight="1" x14ac:dyDescent="0.2">
      <c r="D1402" s="392"/>
      <c r="E1402" s="84"/>
      <c r="F1402" s="393"/>
      <c r="G1402" s="370"/>
      <c r="H1402" s="79"/>
      <c r="I1402" s="107"/>
      <c r="J1402" s="80"/>
      <c r="K1402" s="81"/>
      <c r="L1402" s="394"/>
      <c r="M1402" s="78"/>
      <c r="N1402" s="78"/>
      <c r="O1402" s="78"/>
      <c r="P1402" s="78"/>
      <c r="Q1402" s="371" t="str">
        <f t="shared" si="87"/>
        <v/>
      </c>
      <c r="R1402" s="102" t="str">
        <f t="shared" si="90"/>
        <v/>
      </c>
      <c r="S1402" s="254" t="str">
        <f t="shared" si="88"/>
        <v/>
      </c>
      <c r="T1402" s="83"/>
      <c r="U1402" s="254" t="str">
        <f t="shared" si="89"/>
        <v/>
      </c>
      <c r="V1402" s="255"/>
      <c r="W1402" s="78"/>
      <c r="X1402" s="78"/>
      <c r="Y1402" s="391"/>
      <c r="Z1402" s="369"/>
      <c r="AA1402" s="90"/>
    </row>
    <row r="1403" spans="4:27" ht="20.100000000000001" customHeight="1" x14ac:dyDescent="0.2">
      <c r="D1403" s="392"/>
      <c r="E1403" s="84"/>
      <c r="F1403" s="393"/>
      <c r="G1403" s="370"/>
      <c r="H1403" s="79"/>
      <c r="I1403" s="107"/>
      <c r="J1403" s="80"/>
      <c r="K1403" s="81"/>
      <c r="L1403" s="394"/>
      <c r="M1403" s="78"/>
      <c r="N1403" s="78"/>
      <c r="O1403" s="78"/>
      <c r="P1403" s="78"/>
      <c r="Q1403" s="371" t="str">
        <f t="shared" si="87"/>
        <v/>
      </c>
      <c r="R1403" s="102" t="str">
        <f t="shared" si="90"/>
        <v/>
      </c>
      <c r="S1403" s="254" t="str">
        <f t="shared" si="88"/>
        <v/>
      </c>
      <c r="T1403" s="83"/>
      <c r="U1403" s="254" t="str">
        <f t="shared" si="89"/>
        <v/>
      </c>
      <c r="V1403" s="255"/>
      <c r="W1403" s="78"/>
      <c r="X1403" s="78"/>
      <c r="Y1403" s="391"/>
      <c r="Z1403" s="369"/>
      <c r="AA1403" s="90"/>
    </row>
    <row r="1404" spans="4:27" ht="20.100000000000001" customHeight="1" x14ac:dyDescent="0.2">
      <c r="D1404" s="392"/>
      <c r="E1404" s="84"/>
      <c r="F1404" s="393"/>
      <c r="G1404" s="370"/>
      <c r="H1404" s="79"/>
      <c r="I1404" s="107"/>
      <c r="J1404" s="80"/>
      <c r="K1404" s="81"/>
      <c r="L1404" s="394"/>
      <c r="M1404" s="78"/>
      <c r="N1404" s="78"/>
      <c r="O1404" s="78"/>
      <c r="P1404" s="78"/>
      <c r="Q1404" s="371" t="str">
        <f t="shared" si="87"/>
        <v/>
      </c>
      <c r="R1404" s="102" t="str">
        <f t="shared" si="90"/>
        <v/>
      </c>
      <c r="S1404" s="254" t="str">
        <f t="shared" si="88"/>
        <v/>
      </c>
      <c r="T1404" s="83"/>
      <c r="U1404" s="254" t="str">
        <f t="shared" si="89"/>
        <v/>
      </c>
      <c r="V1404" s="255"/>
      <c r="W1404" s="78"/>
      <c r="X1404" s="78"/>
      <c r="Y1404" s="391"/>
      <c r="Z1404" s="369"/>
      <c r="AA1404" s="90"/>
    </row>
    <row r="1405" spans="4:27" ht="20.100000000000001" customHeight="1" x14ac:dyDescent="0.2">
      <c r="D1405" s="392"/>
      <c r="E1405" s="84"/>
      <c r="F1405" s="393"/>
      <c r="G1405" s="370"/>
      <c r="H1405" s="79"/>
      <c r="I1405" s="107"/>
      <c r="J1405" s="80"/>
      <c r="K1405" s="81"/>
      <c r="L1405" s="394"/>
      <c r="M1405" s="78"/>
      <c r="N1405" s="78"/>
      <c r="O1405" s="78"/>
      <c r="P1405" s="78"/>
      <c r="Q1405" s="371" t="str">
        <f t="shared" si="87"/>
        <v/>
      </c>
      <c r="R1405" s="102" t="str">
        <f t="shared" si="90"/>
        <v/>
      </c>
      <c r="S1405" s="254" t="str">
        <f t="shared" si="88"/>
        <v/>
      </c>
      <c r="T1405" s="83"/>
      <c r="U1405" s="254" t="str">
        <f t="shared" si="89"/>
        <v/>
      </c>
      <c r="V1405" s="255"/>
      <c r="W1405" s="78"/>
      <c r="X1405" s="78"/>
      <c r="Y1405" s="391"/>
      <c r="Z1405" s="369"/>
      <c r="AA1405" s="90"/>
    </row>
    <row r="1406" spans="4:27" ht="20.100000000000001" customHeight="1" x14ac:dyDescent="0.2">
      <c r="D1406" s="392"/>
      <c r="E1406" s="84"/>
      <c r="F1406" s="393"/>
      <c r="G1406" s="370"/>
      <c r="H1406" s="79"/>
      <c r="I1406" s="107"/>
      <c r="J1406" s="80"/>
      <c r="K1406" s="81"/>
      <c r="L1406" s="394"/>
      <c r="M1406" s="78"/>
      <c r="N1406" s="78"/>
      <c r="O1406" s="78"/>
      <c r="P1406" s="78"/>
      <c r="Q1406" s="371" t="str">
        <f t="shared" si="87"/>
        <v/>
      </c>
      <c r="R1406" s="102" t="str">
        <f t="shared" si="90"/>
        <v/>
      </c>
      <c r="S1406" s="254" t="str">
        <f t="shared" si="88"/>
        <v/>
      </c>
      <c r="T1406" s="83"/>
      <c r="U1406" s="254" t="str">
        <f t="shared" si="89"/>
        <v/>
      </c>
      <c r="V1406" s="255"/>
      <c r="W1406" s="78"/>
      <c r="X1406" s="78"/>
      <c r="Y1406" s="391"/>
      <c r="Z1406" s="369"/>
      <c r="AA1406" s="90"/>
    </row>
    <row r="1407" spans="4:27" ht="20.100000000000001" customHeight="1" x14ac:dyDescent="0.2">
      <c r="D1407" s="392"/>
      <c r="E1407" s="84"/>
      <c r="F1407" s="393"/>
      <c r="G1407" s="370"/>
      <c r="H1407" s="79"/>
      <c r="I1407" s="107"/>
      <c r="J1407" s="80"/>
      <c r="K1407" s="81"/>
      <c r="L1407" s="394"/>
      <c r="M1407" s="78"/>
      <c r="N1407" s="78"/>
      <c r="O1407" s="78"/>
      <c r="P1407" s="78"/>
      <c r="Q1407" s="371" t="str">
        <f t="shared" si="87"/>
        <v/>
      </c>
      <c r="R1407" s="102" t="str">
        <f t="shared" si="90"/>
        <v/>
      </c>
      <c r="S1407" s="254" t="str">
        <f t="shared" si="88"/>
        <v/>
      </c>
      <c r="T1407" s="83"/>
      <c r="U1407" s="254" t="str">
        <f t="shared" si="89"/>
        <v/>
      </c>
      <c r="V1407" s="255"/>
      <c r="W1407" s="78"/>
      <c r="X1407" s="78"/>
      <c r="Y1407" s="391"/>
      <c r="Z1407" s="369"/>
      <c r="AA1407" s="90"/>
    </row>
    <row r="1408" spans="4:27" ht="20.100000000000001" customHeight="1" x14ac:dyDescent="0.2">
      <c r="D1408" s="392"/>
      <c r="E1408" s="84"/>
      <c r="F1408" s="393"/>
      <c r="G1408" s="370"/>
      <c r="H1408" s="79"/>
      <c r="I1408" s="107"/>
      <c r="J1408" s="80"/>
      <c r="K1408" s="81"/>
      <c r="L1408" s="394"/>
      <c r="M1408" s="78"/>
      <c r="N1408" s="78"/>
      <c r="O1408" s="78"/>
      <c r="P1408" s="78"/>
      <c r="Q1408" s="371" t="str">
        <f t="shared" si="87"/>
        <v/>
      </c>
      <c r="R1408" s="102" t="str">
        <f t="shared" si="90"/>
        <v/>
      </c>
      <c r="S1408" s="254" t="str">
        <f t="shared" si="88"/>
        <v/>
      </c>
      <c r="T1408" s="83"/>
      <c r="U1408" s="254" t="str">
        <f t="shared" si="89"/>
        <v/>
      </c>
      <c r="V1408" s="255"/>
      <c r="W1408" s="78"/>
      <c r="X1408" s="78"/>
      <c r="Y1408" s="391"/>
      <c r="Z1408" s="369"/>
      <c r="AA1408" s="90"/>
    </row>
    <row r="1409" spans="4:27" ht="20.100000000000001" customHeight="1" x14ac:dyDescent="0.2">
      <c r="D1409" s="392"/>
      <c r="E1409" s="84"/>
      <c r="F1409" s="393"/>
      <c r="G1409" s="370"/>
      <c r="H1409" s="79"/>
      <c r="I1409" s="107"/>
      <c r="J1409" s="80"/>
      <c r="K1409" s="81"/>
      <c r="L1409" s="394"/>
      <c r="M1409" s="78"/>
      <c r="N1409" s="78"/>
      <c r="O1409" s="78"/>
      <c r="P1409" s="78"/>
      <c r="Q1409" s="371" t="str">
        <f t="shared" si="87"/>
        <v/>
      </c>
      <c r="R1409" s="102" t="str">
        <f t="shared" si="90"/>
        <v/>
      </c>
      <c r="S1409" s="254" t="str">
        <f t="shared" si="88"/>
        <v/>
      </c>
      <c r="T1409" s="83"/>
      <c r="U1409" s="254" t="str">
        <f t="shared" si="89"/>
        <v/>
      </c>
      <c r="V1409" s="255"/>
      <c r="W1409" s="78"/>
      <c r="X1409" s="78"/>
      <c r="Y1409" s="391"/>
      <c r="Z1409" s="369"/>
      <c r="AA1409" s="90"/>
    </row>
    <row r="1410" spans="4:27" ht="20.100000000000001" customHeight="1" x14ac:dyDescent="0.2">
      <c r="D1410" s="392"/>
      <c r="E1410" s="84"/>
      <c r="F1410" s="393"/>
      <c r="G1410" s="370"/>
      <c r="H1410" s="79"/>
      <c r="I1410" s="107"/>
      <c r="J1410" s="80"/>
      <c r="K1410" s="81"/>
      <c r="L1410" s="394"/>
      <c r="M1410" s="78"/>
      <c r="N1410" s="78"/>
      <c r="O1410" s="78"/>
      <c r="P1410" s="78"/>
      <c r="Q1410" s="371" t="str">
        <f t="shared" si="87"/>
        <v/>
      </c>
      <c r="R1410" s="102" t="str">
        <f t="shared" si="90"/>
        <v/>
      </c>
      <c r="S1410" s="254" t="str">
        <f t="shared" si="88"/>
        <v/>
      </c>
      <c r="T1410" s="83"/>
      <c r="U1410" s="254" t="str">
        <f t="shared" si="89"/>
        <v/>
      </c>
      <c r="V1410" s="255"/>
      <c r="W1410" s="78"/>
      <c r="X1410" s="78"/>
      <c r="Y1410" s="391"/>
      <c r="Z1410" s="369"/>
      <c r="AA1410" s="90"/>
    </row>
    <row r="1411" spans="4:27" ht="20.100000000000001" customHeight="1" x14ac:dyDescent="0.2">
      <c r="D1411" s="392"/>
      <c r="E1411" s="84"/>
      <c r="F1411" s="393"/>
      <c r="G1411" s="370"/>
      <c r="H1411" s="79"/>
      <c r="I1411" s="107"/>
      <c r="J1411" s="80"/>
      <c r="K1411" s="81"/>
      <c r="L1411" s="394"/>
      <c r="M1411" s="78"/>
      <c r="N1411" s="78"/>
      <c r="O1411" s="78"/>
      <c r="P1411" s="78"/>
      <c r="Q1411" s="371" t="str">
        <f t="shared" si="87"/>
        <v/>
      </c>
      <c r="R1411" s="102" t="str">
        <f t="shared" si="90"/>
        <v/>
      </c>
      <c r="S1411" s="254" t="str">
        <f t="shared" si="88"/>
        <v/>
      </c>
      <c r="T1411" s="83"/>
      <c r="U1411" s="254" t="str">
        <f t="shared" si="89"/>
        <v/>
      </c>
      <c r="V1411" s="255"/>
      <c r="W1411" s="78"/>
      <c r="X1411" s="78"/>
      <c r="Y1411" s="391"/>
      <c r="Z1411" s="369"/>
      <c r="AA1411" s="90"/>
    </row>
    <row r="1412" spans="4:27" ht="20.100000000000001" customHeight="1" x14ac:dyDescent="0.2">
      <c r="D1412" s="392"/>
      <c r="E1412" s="84"/>
      <c r="F1412" s="393"/>
      <c r="G1412" s="370"/>
      <c r="H1412" s="79"/>
      <c r="I1412" s="107"/>
      <c r="J1412" s="80"/>
      <c r="K1412" s="81"/>
      <c r="L1412" s="394"/>
      <c r="M1412" s="78"/>
      <c r="N1412" s="78"/>
      <c r="O1412" s="78"/>
      <c r="P1412" s="78"/>
      <c r="Q1412" s="371" t="str">
        <f t="shared" si="87"/>
        <v/>
      </c>
      <c r="R1412" s="102" t="str">
        <f t="shared" si="90"/>
        <v/>
      </c>
      <c r="S1412" s="254" t="str">
        <f t="shared" si="88"/>
        <v/>
      </c>
      <c r="T1412" s="83"/>
      <c r="U1412" s="254" t="str">
        <f t="shared" si="89"/>
        <v/>
      </c>
      <c r="V1412" s="255"/>
      <c r="W1412" s="78"/>
      <c r="X1412" s="78"/>
      <c r="Y1412" s="391"/>
      <c r="Z1412" s="369"/>
      <c r="AA1412" s="90"/>
    </row>
    <row r="1413" spans="4:27" ht="20.100000000000001" customHeight="1" x14ac:dyDescent="0.2">
      <c r="D1413" s="392"/>
      <c r="E1413" s="84"/>
      <c r="F1413" s="393"/>
      <c r="G1413" s="370"/>
      <c r="H1413" s="79"/>
      <c r="I1413" s="107"/>
      <c r="J1413" s="80"/>
      <c r="K1413" s="81"/>
      <c r="L1413" s="394"/>
      <c r="M1413" s="78"/>
      <c r="N1413" s="78"/>
      <c r="O1413" s="78"/>
      <c r="P1413" s="78"/>
      <c r="Q1413" s="371" t="str">
        <f t="shared" si="87"/>
        <v/>
      </c>
      <c r="R1413" s="102" t="str">
        <f t="shared" si="90"/>
        <v/>
      </c>
      <c r="S1413" s="254" t="str">
        <f t="shared" si="88"/>
        <v/>
      </c>
      <c r="T1413" s="83"/>
      <c r="U1413" s="254" t="str">
        <f t="shared" si="89"/>
        <v/>
      </c>
      <c r="V1413" s="255"/>
      <c r="W1413" s="78"/>
      <c r="X1413" s="78"/>
      <c r="Y1413" s="391"/>
      <c r="Z1413" s="369"/>
      <c r="AA1413" s="90"/>
    </row>
    <row r="1414" spans="4:27" ht="20.100000000000001" customHeight="1" x14ac:dyDescent="0.2">
      <c r="D1414" s="392"/>
      <c r="E1414" s="84"/>
      <c r="F1414" s="393"/>
      <c r="G1414" s="370"/>
      <c r="H1414" s="79"/>
      <c r="I1414" s="107"/>
      <c r="J1414" s="80"/>
      <c r="K1414" s="81"/>
      <c r="L1414" s="394"/>
      <c r="M1414" s="78"/>
      <c r="N1414" s="78"/>
      <c r="O1414" s="78"/>
      <c r="P1414" s="78"/>
      <c r="Q1414" s="371" t="str">
        <f t="shared" si="87"/>
        <v/>
      </c>
      <c r="R1414" s="102" t="str">
        <f t="shared" si="90"/>
        <v/>
      </c>
      <c r="S1414" s="254" t="str">
        <f t="shared" si="88"/>
        <v/>
      </c>
      <c r="T1414" s="83"/>
      <c r="U1414" s="254" t="str">
        <f t="shared" si="89"/>
        <v/>
      </c>
      <c r="V1414" s="255"/>
      <c r="W1414" s="78"/>
      <c r="X1414" s="78"/>
      <c r="Y1414" s="391"/>
      <c r="Z1414" s="369"/>
      <c r="AA1414" s="90"/>
    </row>
    <row r="1415" spans="4:27" ht="20.100000000000001" customHeight="1" x14ac:dyDescent="0.2">
      <c r="D1415" s="392"/>
      <c r="E1415" s="84"/>
      <c r="F1415" s="393"/>
      <c r="G1415" s="370"/>
      <c r="H1415" s="79"/>
      <c r="I1415" s="107"/>
      <c r="J1415" s="80"/>
      <c r="K1415" s="81"/>
      <c r="L1415" s="394"/>
      <c r="M1415" s="78"/>
      <c r="N1415" s="78"/>
      <c r="O1415" s="78"/>
      <c r="P1415" s="78"/>
      <c r="Q1415" s="371" t="str">
        <f t="shared" si="87"/>
        <v/>
      </c>
      <c r="R1415" s="102" t="str">
        <f t="shared" si="90"/>
        <v/>
      </c>
      <c r="S1415" s="254" t="str">
        <f t="shared" si="88"/>
        <v/>
      </c>
      <c r="T1415" s="83"/>
      <c r="U1415" s="254" t="str">
        <f t="shared" si="89"/>
        <v/>
      </c>
      <c r="V1415" s="255"/>
      <c r="W1415" s="78"/>
      <c r="X1415" s="78"/>
      <c r="Y1415" s="391"/>
      <c r="Z1415" s="369"/>
      <c r="AA1415" s="90"/>
    </row>
    <row r="1416" spans="4:27" ht="20.100000000000001" customHeight="1" x14ac:dyDescent="0.2">
      <c r="D1416" s="392"/>
      <c r="E1416" s="84"/>
      <c r="F1416" s="393"/>
      <c r="G1416" s="370"/>
      <c r="H1416" s="79"/>
      <c r="I1416" s="107"/>
      <c r="J1416" s="80"/>
      <c r="K1416" s="81"/>
      <c r="L1416" s="394"/>
      <c r="M1416" s="78"/>
      <c r="N1416" s="78"/>
      <c r="O1416" s="78"/>
      <c r="P1416" s="78"/>
      <c r="Q1416" s="371" t="str">
        <f t="shared" si="87"/>
        <v/>
      </c>
      <c r="R1416" s="102" t="str">
        <f t="shared" si="90"/>
        <v/>
      </c>
      <c r="S1416" s="254" t="str">
        <f t="shared" si="88"/>
        <v/>
      </c>
      <c r="T1416" s="83"/>
      <c r="U1416" s="254" t="str">
        <f t="shared" si="89"/>
        <v/>
      </c>
      <c r="V1416" s="255"/>
      <c r="W1416" s="78"/>
      <c r="X1416" s="78"/>
      <c r="Y1416" s="391"/>
      <c r="Z1416" s="369"/>
      <c r="AA1416" s="90"/>
    </row>
    <row r="1417" spans="4:27" ht="20.100000000000001" customHeight="1" x14ac:dyDescent="0.2">
      <c r="D1417" s="392"/>
      <c r="E1417" s="84"/>
      <c r="F1417" s="393"/>
      <c r="G1417" s="370"/>
      <c r="H1417" s="79"/>
      <c r="I1417" s="107"/>
      <c r="J1417" s="80"/>
      <c r="K1417" s="81"/>
      <c r="L1417" s="394"/>
      <c r="M1417" s="78"/>
      <c r="N1417" s="78"/>
      <c r="O1417" s="78"/>
      <c r="P1417" s="78"/>
      <c r="Q1417" s="371" t="str">
        <f t="shared" si="87"/>
        <v/>
      </c>
      <c r="R1417" s="102" t="str">
        <f t="shared" si="90"/>
        <v/>
      </c>
      <c r="S1417" s="254" t="str">
        <f t="shared" si="88"/>
        <v/>
      </c>
      <c r="T1417" s="83"/>
      <c r="U1417" s="254" t="str">
        <f t="shared" si="89"/>
        <v/>
      </c>
      <c r="V1417" s="255"/>
      <c r="W1417" s="78"/>
      <c r="X1417" s="78"/>
      <c r="Y1417" s="391"/>
      <c r="Z1417" s="369"/>
      <c r="AA1417" s="90"/>
    </row>
    <row r="1418" spans="4:27" ht="20.100000000000001" customHeight="1" x14ac:dyDescent="0.2">
      <c r="D1418" s="392"/>
      <c r="E1418" s="84"/>
      <c r="F1418" s="393"/>
      <c r="G1418" s="370"/>
      <c r="H1418" s="79"/>
      <c r="I1418" s="107"/>
      <c r="J1418" s="80"/>
      <c r="K1418" s="81"/>
      <c r="L1418" s="394"/>
      <c r="M1418" s="78"/>
      <c r="N1418" s="78"/>
      <c r="O1418" s="78"/>
      <c r="P1418" s="78"/>
      <c r="Q1418" s="371" t="str">
        <f t="shared" si="87"/>
        <v/>
      </c>
      <c r="R1418" s="102" t="str">
        <f t="shared" si="90"/>
        <v/>
      </c>
      <c r="S1418" s="254" t="str">
        <f t="shared" si="88"/>
        <v/>
      </c>
      <c r="T1418" s="83"/>
      <c r="U1418" s="254" t="str">
        <f t="shared" si="89"/>
        <v/>
      </c>
      <c r="V1418" s="255"/>
      <c r="W1418" s="78"/>
      <c r="X1418" s="78"/>
      <c r="Y1418" s="391"/>
      <c r="Z1418" s="369"/>
      <c r="AA1418" s="90"/>
    </row>
    <row r="1419" spans="4:27" ht="20.100000000000001" customHeight="1" x14ac:dyDescent="0.2">
      <c r="D1419" s="392"/>
      <c r="E1419" s="84"/>
      <c r="F1419" s="393"/>
      <c r="G1419" s="370"/>
      <c r="H1419" s="79"/>
      <c r="I1419" s="107"/>
      <c r="J1419" s="80"/>
      <c r="K1419" s="81"/>
      <c r="L1419" s="394"/>
      <c r="M1419" s="78"/>
      <c r="N1419" s="78"/>
      <c r="O1419" s="78"/>
      <c r="P1419" s="78"/>
      <c r="Q1419" s="371" t="str">
        <f t="shared" si="87"/>
        <v/>
      </c>
      <c r="R1419" s="102" t="str">
        <f t="shared" si="90"/>
        <v/>
      </c>
      <c r="S1419" s="254" t="str">
        <f t="shared" si="88"/>
        <v/>
      </c>
      <c r="T1419" s="83"/>
      <c r="U1419" s="254" t="str">
        <f t="shared" si="89"/>
        <v/>
      </c>
      <c r="V1419" s="255"/>
      <c r="W1419" s="78"/>
      <c r="X1419" s="78"/>
      <c r="Y1419" s="391"/>
      <c r="Z1419" s="369"/>
      <c r="AA1419" s="90"/>
    </row>
    <row r="1420" spans="4:27" ht="20.100000000000001" customHeight="1" x14ac:dyDescent="0.2">
      <c r="D1420" s="392"/>
      <c r="E1420" s="84"/>
      <c r="F1420" s="393"/>
      <c r="G1420" s="370"/>
      <c r="H1420" s="79"/>
      <c r="I1420" s="107"/>
      <c r="J1420" s="80"/>
      <c r="K1420" s="81"/>
      <c r="L1420" s="394"/>
      <c r="M1420" s="78"/>
      <c r="N1420" s="78"/>
      <c r="O1420" s="78"/>
      <c r="P1420" s="78"/>
      <c r="Q1420" s="371" t="str">
        <f t="shared" si="87"/>
        <v/>
      </c>
      <c r="R1420" s="102" t="str">
        <f t="shared" si="90"/>
        <v/>
      </c>
      <c r="S1420" s="254" t="str">
        <f t="shared" si="88"/>
        <v/>
      </c>
      <c r="T1420" s="83"/>
      <c r="U1420" s="254" t="str">
        <f t="shared" si="89"/>
        <v/>
      </c>
      <c r="V1420" s="255"/>
      <c r="W1420" s="78"/>
      <c r="X1420" s="78"/>
      <c r="Y1420" s="391"/>
      <c r="Z1420" s="369"/>
      <c r="AA1420" s="90"/>
    </row>
    <row r="1421" spans="4:27" ht="20.100000000000001" customHeight="1" x14ac:dyDescent="0.2">
      <c r="D1421" s="392"/>
      <c r="E1421" s="84"/>
      <c r="F1421" s="393"/>
      <c r="G1421" s="370"/>
      <c r="H1421" s="79"/>
      <c r="I1421" s="107"/>
      <c r="J1421" s="80"/>
      <c r="K1421" s="81"/>
      <c r="L1421" s="394"/>
      <c r="M1421" s="78"/>
      <c r="N1421" s="78"/>
      <c r="O1421" s="78"/>
      <c r="P1421" s="78"/>
      <c r="Q1421" s="371" t="str">
        <f t="shared" si="87"/>
        <v/>
      </c>
      <c r="R1421" s="102" t="str">
        <f t="shared" si="90"/>
        <v/>
      </c>
      <c r="S1421" s="254" t="str">
        <f t="shared" si="88"/>
        <v/>
      </c>
      <c r="T1421" s="83"/>
      <c r="U1421" s="254" t="str">
        <f t="shared" si="89"/>
        <v/>
      </c>
      <c r="V1421" s="255"/>
      <c r="W1421" s="78"/>
      <c r="X1421" s="78"/>
      <c r="Y1421" s="391"/>
      <c r="Z1421" s="369"/>
      <c r="AA1421" s="90"/>
    </row>
    <row r="1422" spans="4:27" ht="20.100000000000001" customHeight="1" x14ac:dyDescent="0.2">
      <c r="D1422" s="392"/>
      <c r="E1422" s="84"/>
      <c r="F1422" s="393"/>
      <c r="G1422" s="370"/>
      <c r="H1422" s="79"/>
      <c r="I1422" s="107"/>
      <c r="J1422" s="80"/>
      <c r="K1422" s="81"/>
      <c r="L1422" s="394"/>
      <c r="M1422" s="78"/>
      <c r="N1422" s="78"/>
      <c r="O1422" s="78"/>
      <c r="P1422" s="78"/>
      <c r="Q1422" s="371" t="str">
        <f t="shared" si="87"/>
        <v/>
      </c>
      <c r="R1422" s="102" t="str">
        <f t="shared" si="90"/>
        <v/>
      </c>
      <c r="S1422" s="254" t="str">
        <f t="shared" si="88"/>
        <v/>
      </c>
      <c r="T1422" s="83"/>
      <c r="U1422" s="254" t="str">
        <f t="shared" si="89"/>
        <v/>
      </c>
      <c r="V1422" s="255"/>
      <c r="W1422" s="78"/>
      <c r="X1422" s="78"/>
      <c r="Y1422" s="391"/>
      <c r="Z1422" s="369"/>
      <c r="AA1422" s="90"/>
    </row>
    <row r="1423" spans="4:27" ht="20.100000000000001" customHeight="1" x14ac:dyDescent="0.2">
      <c r="D1423" s="392"/>
      <c r="E1423" s="84"/>
      <c r="F1423" s="393"/>
      <c r="G1423" s="370"/>
      <c r="H1423" s="79"/>
      <c r="I1423" s="107"/>
      <c r="J1423" s="80"/>
      <c r="K1423" s="81"/>
      <c r="L1423" s="394"/>
      <c r="M1423" s="78"/>
      <c r="N1423" s="78"/>
      <c r="O1423" s="78"/>
      <c r="P1423" s="78"/>
      <c r="Q1423" s="371" t="str">
        <f t="shared" si="87"/>
        <v/>
      </c>
      <c r="R1423" s="102" t="str">
        <f t="shared" si="90"/>
        <v/>
      </c>
      <c r="S1423" s="254" t="str">
        <f t="shared" si="88"/>
        <v/>
      </c>
      <c r="T1423" s="83"/>
      <c r="U1423" s="254" t="str">
        <f t="shared" si="89"/>
        <v/>
      </c>
      <c r="V1423" s="255"/>
      <c r="W1423" s="78"/>
      <c r="X1423" s="78"/>
      <c r="Y1423" s="391"/>
      <c r="Z1423" s="369"/>
      <c r="AA1423" s="90"/>
    </row>
    <row r="1424" spans="4:27" ht="20.100000000000001" customHeight="1" x14ac:dyDescent="0.2">
      <c r="D1424" s="392"/>
      <c r="E1424" s="84"/>
      <c r="F1424" s="393"/>
      <c r="G1424" s="370"/>
      <c r="H1424" s="79"/>
      <c r="I1424" s="107"/>
      <c r="J1424" s="80"/>
      <c r="K1424" s="81"/>
      <c r="L1424" s="394"/>
      <c r="M1424" s="78"/>
      <c r="N1424" s="78"/>
      <c r="O1424" s="78"/>
      <c r="P1424" s="78"/>
      <c r="Q1424" s="371" t="str">
        <f t="shared" si="87"/>
        <v/>
      </c>
      <c r="R1424" s="102" t="str">
        <f t="shared" si="90"/>
        <v/>
      </c>
      <c r="S1424" s="254" t="str">
        <f t="shared" si="88"/>
        <v/>
      </c>
      <c r="T1424" s="83"/>
      <c r="U1424" s="254" t="str">
        <f t="shared" si="89"/>
        <v/>
      </c>
      <c r="V1424" s="255"/>
      <c r="W1424" s="78"/>
      <c r="X1424" s="78"/>
      <c r="Y1424" s="391"/>
      <c r="Z1424" s="369"/>
      <c r="AA1424" s="90"/>
    </row>
    <row r="1425" spans="4:27" ht="20.100000000000001" customHeight="1" x14ac:dyDescent="0.2">
      <c r="D1425" s="392"/>
      <c r="E1425" s="84"/>
      <c r="F1425" s="393"/>
      <c r="G1425" s="370"/>
      <c r="H1425" s="79"/>
      <c r="I1425" s="107"/>
      <c r="J1425" s="80"/>
      <c r="K1425" s="81"/>
      <c r="L1425" s="394"/>
      <c r="M1425" s="78"/>
      <c r="N1425" s="78"/>
      <c r="O1425" s="78"/>
      <c r="P1425" s="78"/>
      <c r="Q1425" s="371" t="str">
        <f t="shared" si="87"/>
        <v/>
      </c>
      <c r="R1425" s="102" t="str">
        <f t="shared" si="90"/>
        <v/>
      </c>
      <c r="S1425" s="254" t="str">
        <f t="shared" si="88"/>
        <v/>
      </c>
      <c r="T1425" s="83"/>
      <c r="U1425" s="254" t="str">
        <f t="shared" si="89"/>
        <v/>
      </c>
      <c r="V1425" s="255"/>
      <c r="W1425" s="78"/>
      <c r="X1425" s="78"/>
      <c r="Y1425" s="391"/>
      <c r="Z1425" s="369"/>
      <c r="AA1425" s="90"/>
    </row>
    <row r="1426" spans="4:27" ht="20.100000000000001" customHeight="1" x14ac:dyDescent="0.2">
      <c r="D1426" s="392"/>
      <c r="E1426" s="84"/>
      <c r="F1426" s="393"/>
      <c r="G1426" s="370"/>
      <c r="H1426" s="79"/>
      <c r="I1426" s="107"/>
      <c r="J1426" s="80"/>
      <c r="K1426" s="81"/>
      <c r="L1426" s="394"/>
      <c r="M1426" s="78"/>
      <c r="N1426" s="78"/>
      <c r="O1426" s="78"/>
      <c r="P1426" s="78"/>
      <c r="Q1426" s="371" t="str">
        <f t="shared" si="87"/>
        <v/>
      </c>
      <c r="R1426" s="102" t="str">
        <f t="shared" si="90"/>
        <v/>
      </c>
      <c r="S1426" s="254" t="str">
        <f t="shared" si="88"/>
        <v/>
      </c>
      <c r="T1426" s="83"/>
      <c r="U1426" s="254" t="str">
        <f t="shared" si="89"/>
        <v/>
      </c>
      <c r="V1426" s="255"/>
      <c r="W1426" s="78"/>
      <c r="X1426" s="78"/>
      <c r="Y1426" s="391"/>
      <c r="Z1426" s="369"/>
      <c r="AA1426" s="90"/>
    </row>
    <row r="1427" spans="4:27" ht="20.100000000000001" customHeight="1" x14ac:dyDescent="0.2">
      <c r="D1427" s="392"/>
      <c r="E1427" s="84"/>
      <c r="F1427" s="393"/>
      <c r="G1427" s="370"/>
      <c r="H1427" s="79"/>
      <c r="I1427" s="107"/>
      <c r="J1427" s="80"/>
      <c r="K1427" s="81"/>
      <c r="L1427" s="394"/>
      <c r="M1427" s="78"/>
      <c r="N1427" s="78"/>
      <c r="O1427" s="78"/>
      <c r="P1427" s="78"/>
      <c r="Q1427" s="371" t="str">
        <f t="shared" si="87"/>
        <v/>
      </c>
      <c r="R1427" s="102" t="str">
        <f t="shared" si="90"/>
        <v/>
      </c>
      <c r="S1427" s="254" t="str">
        <f t="shared" si="88"/>
        <v/>
      </c>
      <c r="T1427" s="83"/>
      <c r="U1427" s="254" t="str">
        <f t="shared" si="89"/>
        <v/>
      </c>
      <c r="V1427" s="255"/>
      <c r="W1427" s="78"/>
      <c r="X1427" s="78"/>
      <c r="Y1427" s="391"/>
      <c r="Z1427" s="369"/>
      <c r="AA1427" s="90"/>
    </row>
    <row r="1428" spans="4:27" ht="20.100000000000001" customHeight="1" x14ac:dyDescent="0.2">
      <c r="D1428" s="392"/>
      <c r="E1428" s="84"/>
      <c r="F1428" s="393"/>
      <c r="G1428" s="370"/>
      <c r="H1428" s="79"/>
      <c r="I1428" s="107"/>
      <c r="J1428" s="80"/>
      <c r="K1428" s="81"/>
      <c r="L1428" s="394"/>
      <c r="M1428" s="78"/>
      <c r="N1428" s="78"/>
      <c r="O1428" s="78"/>
      <c r="P1428" s="78"/>
      <c r="Q1428" s="371" t="str">
        <f t="shared" si="87"/>
        <v/>
      </c>
      <c r="R1428" s="102" t="str">
        <f t="shared" si="90"/>
        <v/>
      </c>
      <c r="S1428" s="254" t="str">
        <f t="shared" si="88"/>
        <v/>
      </c>
      <c r="T1428" s="83"/>
      <c r="U1428" s="254" t="str">
        <f t="shared" si="89"/>
        <v/>
      </c>
      <c r="V1428" s="255"/>
      <c r="W1428" s="78"/>
      <c r="X1428" s="78"/>
      <c r="Y1428" s="391"/>
      <c r="Z1428" s="369"/>
      <c r="AA1428" s="90"/>
    </row>
    <row r="1429" spans="4:27" ht="20.100000000000001" customHeight="1" x14ac:dyDescent="0.2">
      <c r="D1429" s="392"/>
      <c r="E1429" s="84"/>
      <c r="F1429" s="393"/>
      <c r="G1429" s="370"/>
      <c r="H1429" s="79"/>
      <c r="I1429" s="107"/>
      <c r="J1429" s="80"/>
      <c r="K1429" s="81"/>
      <c r="L1429" s="394"/>
      <c r="M1429" s="78"/>
      <c r="N1429" s="78"/>
      <c r="O1429" s="78"/>
      <c r="P1429" s="78"/>
      <c r="Q1429" s="371" t="str">
        <f t="shared" si="87"/>
        <v/>
      </c>
      <c r="R1429" s="102" t="str">
        <f t="shared" si="90"/>
        <v/>
      </c>
      <c r="S1429" s="254" t="str">
        <f t="shared" si="88"/>
        <v/>
      </c>
      <c r="T1429" s="83"/>
      <c r="U1429" s="254" t="str">
        <f t="shared" si="89"/>
        <v/>
      </c>
      <c r="V1429" s="255"/>
      <c r="W1429" s="78"/>
      <c r="X1429" s="78"/>
      <c r="Y1429" s="391"/>
      <c r="Z1429" s="369"/>
      <c r="AA1429" s="90"/>
    </row>
    <row r="1430" spans="4:27" ht="20.100000000000001" customHeight="1" x14ac:dyDescent="0.2">
      <c r="D1430" s="392"/>
      <c r="E1430" s="84"/>
      <c r="F1430" s="393"/>
      <c r="G1430" s="370"/>
      <c r="H1430" s="79"/>
      <c r="I1430" s="107"/>
      <c r="J1430" s="80"/>
      <c r="K1430" s="81"/>
      <c r="L1430" s="394"/>
      <c r="M1430" s="78"/>
      <c r="N1430" s="78"/>
      <c r="O1430" s="78"/>
      <c r="P1430" s="78"/>
      <c r="Q1430" s="371" t="str">
        <f t="shared" si="87"/>
        <v/>
      </c>
      <c r="R1430" s="102" t="str">
        <f t="shared" si="90"/>
        <v/>
      </c>
      <c r="S1430" s="254" t="str">
        <f t="shared" si="88"/>
        <v/>
      </c>
      <c r="T1430" s="83"/>
      <c r="U1430" s="254" t="str">
        <f t="shared" si="89"/>
        <v/>
      </c>
      <c r="V1430" s="255"/>
      <c r="W1430" s="78"/>
      <c r="X1430" s="78"/>
      <c r="Y1430" s="391"/>
      <c r="Z1430" s="369"/>
      <c r="AA1430" s="90"/>
    </row>
    <row r="1431" spans="4:27" ht="20.100000000000001" customHeight="1" x14ac:dyDescent="0.2">
      <c r="D1431" s="392"/>
      <c r="E1431" s="84"/>
      <c r="F1431" s="393"/>
      <c r="G1431" s="370"/>
      <c r="H1431" s="79"/>
      <c r="I1431" s="107"/>
      <c r="J1431" s="80"/>
      <c r="K1431" s="81"/>
      <c r="L1431" s="394"/>
      <c r="M1431" s="78"/>
      <c r="N1431" s="78"/>
      <c r="O1431" s="78"/>
      <c r="P1431" s="78"/>
      <c r="Q1431" s="371" t="str">
        <f t="shared" si="87"/>
        <v/>
      </c>
      <c r="R1431" s="102" t="str">
        <f t="shared" si="90"/>
        <v/>
      </c>
      <c r="S1431" s="254" t="str">
        <f t="shared" si="88"/>
        <v/>
      </c>
      <c r="T1431" s="83"/>
      <c r="U1431" s="254" t="str">
        <f t="shared" si="89"/>
        <v/>
      </c>
      <c r="V1431" s="255"/>
      <c r="W1431" s="78"/>
      <c r="X1431" s="78"/>
      <c r="Y1431" s="391"/>
      <c r="Z1431" s="369"/>
      <c r="AA1431" s="90"/>
    </row>
    <row r="1432" spans="4:27" ht="20.100000000000001" customHeight="1" x14ac:dyDescent="0.2">
      <c r="D1432" s="392"/>
      <c r="E1432" s="84"/>
      <c r="F1432" s="393"/>
      <c r="G1432" s="370"/>
      <c r="H1432" s="79"/>
      <c r="I1432" s="107"/>
      <c r="J1432" s="80"/>
      <c r="K1432" s="81"/>
      <c r="L1432" s="394"/>
      <c r="M1432" s="78"/>
      <c r="N1432" s="78"/>
      <c r="O1432" s="78"/>
      <c r="P1432" s="78"/>
      <c r="Q1432" s="371" t="str">
        <f t="shared" si="87"/>
        <v/>
      </c>
      <c r="R1432" s="102" t="str">
        <f t="shared" si="90"/>
        <v/>
      </c>
      <c r="S1432" s="254" t="str">
        <f t="shared" si="88"/>
        <v/>
      </c>
      <c r="T1432" s="83"/>
      <c r="U1432" s="254" t="str">
        <f t="shared" si="89"/>
        <v/>
      </c>
      <c r="V1432" s="255"/>
      <c r="W1432" s="78"/>
      <c r="X1432" s="78"/>
      <c r="Y1432" s="391"/>
      <c r="Z1432" s="369"/>
      <c r="AA1432" s="90"/>
    </row>
    <row r="1433" spans="4:27" ht="20.100000000000001" customHeight="1" x14ac:dyDescent="0.2">
      <c r="D1433" s="392"/>
      <c r="E1433" s="84"/>
      <c r="F1433" s="393"/>
      <c r="G1433" s="370"/>
      <c r="H1433" s="79"/>
      <c r="I1433" s="107"/>
      <c r="J1433" s="80"/>
      <c r="K1433" s="81"/>
      <c r="L1433" s="394"/>
      <c r="M1433" s="78"/>
      <c r="N1433" s="78"/>
      <c r="O1433" s="78"/>
      <c r="P1433" s="78"/>
      <c r="Q1433" s="371" t="str">
        <f t="shared" si="87"/>
        <v/>
      </c>
      <c r="R1433" s="102" t="str">
        <f t="shared" si="90"/>
        <v/>
      </c>
      <c r="S1433" s="254" t="str">
        <f t="shared" si="88"/>
        <v/>
      </c>
      <c r="T1433" s="83"/>
      <c r="U1433" s="254" t="str">
        <f t="shared" si="89"/>
        <v/>
      </c>
      <c r="V1433" s="255"/>
      <c r="W1433" s="78"/>
      <c r="X1433" s="78"/>
      <c r="Y1433" s="391"/>
      <c r="Z1433" s="369"/>
      <c r="AA1433" s="90"/>
    </row>
    <row r="1434" spans="4:27" ht="20.100000000000001" customHeight="1" x14ac:dyDescent="0.2">
      <c r="D1434" s="392"/>
      <c r="E1434" s="84"/>
      <c r="F1434" s="393"/>
      <c r="G1434" s="370"/>
      <c r="H1434" s="79"/>
      <c r="I1434" s="107"/>
      <c r="J1434" s="80"/>
      <c r="K1434" s="81"/>
      <c r="L1434" s="394"/>
      <c r="M1434" s="78"/>
      <c r="N1434" s="78"/>
      <c r="O1434" s="78"/>
      <c r="P1434" s="78"/>
      <c r="Q1434" s="371" t="str">
        <f t="shared" si="87"/>
        <v/>
      </c>
      <c r="R1434" s="102" t="str">
        <f t="shared" si="90"/>
        <v/>
      </c>
      <c r="S1434" s="254" t="str">
        <f t="shared" si="88"/>
        <v/>
      </c>
      <c r="T1434" s="83"/>
      <c r="U1434" s="254" t="str">
        <f t="shared" si="89"/>
        <v/>
      </c>
      <c r="V1434" s="255"/>
      <c r="W1434" s="78"/>
      <c r="X1434" s="78"/>
      <c r="Y1434" s="391"/>
      <c r="Z1434" s="369"/>
      <c r="AA1434" s="90"/>
    </row>
    <row r="1435" spans="4:27" ht="20.100000000000001" customHeight="1" x14ac:dyDescent="0.2">
      <c r="D1435" s="392"/>
      <c r="E1435" s="84"/>
      <c r="F1435" s="393"/>
      <c r="G1435" s="370"/>
      <c r="H1435" s="79"/>
      <c r="I1435" s="107"/>
      <c r="J1435" s="80"/>
      <c r="K1435" s="81"/>
      <c r="L1435" s="394"/>
      <c r="M1435" s="78"/>
      <c r="N1435" s="78"/>
      <c r="O1435" s="78"/>
      <c r="P1435" s="78"/>
      <c r="Q1435" s="371" t="str">
        <f t="shared" si="87"/>
        <v/>
      </c>
      <c r="R1435" s="102" t="str">
        <f t="shared" si="90"/>
        <v/>
      </c>
      <c r="S1435" s="254" t="str">
        <f t="shared" si="88"/>
        <v/>
      </c>
      <c r="T1435" s="83"/>
      <c r="U1435" s="254" t="str">
        <f t="shared" si="89"/>
        <v/>
      </c>
      <c r="V1435" s="255"/>
      <c r="W1435" s="78"/>
      <c r="X1435" s="78"/>
      <c r="Y1435" s="391"/>
      <c r="Z1435" s="369"/>
      <c r="AA1435" s="90"/>
    </row>
    <row r="1436" spans="4:27" ht="20.100000000000001" customHeight="1" x14ac:dyDescent="0.2">
      <c r="D1436" s="392"/>
      <c r="E1436" s="84"/>
      <c r="F1436" s="393"/>
      <c r="G1436" s="370"/>
      <c r="H1436" s="79"/>
      <c r="I1436" s="107"/>
      <c r="J1436" s="80"/>
      <c r="K1436" s="81"/>
      <c r="L1436" s="394"/>
      <c r="M1436" s="78"/>
      <c r="N1436" s="78"/>
      <c r="O1436" s="78"/>
      <c r="P1436" s="78"/>
      <c r="Q1436" s="371" t="str">
        <f t="shared" si="87"/>
        <v/>
      </c>
      <c r="R1436" s="102" t="str">
        <f t="shared" si="90"/>
        <v/>
      </c>
      <c r="S1436" s="254" t="str">
        <f t="shared" si="88"/>
        <v/>
      </c>
      <c r="T1436" s="83"/>
      <c r="U1436" s="254" t="str">
        <f t="shared" si="89"/>
        <v/>
      </c>
      <c r="V1436" s="255"/>
      <c r="W1436" s="78"/>
      <c r="X1436" s="78"/>
      <c r="Y1436" s="391"/>
      <c r="Z1436" s="369"/>
      <c r="AA1436" s="90"/>
    </row>
    <row r="1437" spans="4:27" ht="20.100000000000001" customHeight="1" x14ac:dyDescent="0.2">
      <c r="D1437" s="392"/>
      <c r="E1437" s="84"/>
      <c r="F1437" s="393"/>
      <c r="G1437" s="370"/>
      <c r="H1437" s="79"/>
      <c r="I1437" s="107"/>
      <c r="J1437" s="80"/>
      <c r="K1437" s="81"/>
      <c r="L1437" s="394"/>
      <c r="M1437" s="78"/>
      <c r="N1437" s="78"/>
      <c r="O1437" s="78"/>
      <c r="P1437" s="78"/>
      <c r="Q1437" s="371" t="str">
        <f t="shared" si="87"/>
        <v/>
      </c>
      <c r="R1437" s="102" t="str">
        <f t="shared" si="90"/>
        <v/>
      </c>
      <c r="S1437" s="254" t="str">
        <f t="shared" si="88"/>
        <v/>
      </c>
      <c r="T1437" s="83"/>
      <c r="U1437" s="254" t="str">
        <f t="shared" si="89"/>
        <v/>
      </c>
      <c r="V1437" s="255"/>
      <c r="W1437" s="78"/>
      <c r="X1437" s="78"/>
      <c r="Y1437" s="391"/>
      <c r="Z1437" s="369"/>
      <c r="AA1437" s="90"/>
    </row>
    <row r="1438" spans="4:27" ht="20.100000000000001" customHeight="1" x14ac:dyDescent="0.2">
      <c r="D1438" s="392"/>
      <c r="E1438" s="84"/>
      <c r="F1438" s="393"/>
      <c r="G1438" s="370"/>
      <c r="H1438" s="79"/>
      <c r="I1438" s="107"/>
      <c r="J1438" s="80"/>
      <c r="K1438" s="81"/>
      <c r="L1438" s="394"/>
      <c r="M1438" s="78"/>
      <c r="N1438" s="78"/>
      <c r="O1438" s="78"/>
      <c r="P1438" s="78"/>
      <c r="Q1438" s="371" t="str">
        <f t="shared" ref="Q1438:Q1501" si="91">IF(OR(I1438="",I1438="Trailer"),"",IF(I1438&lt;&gt;"Trailer","X"))</f>
        <v/>
      </c>
      <c r="R1438" s="102" t="str">
        <f t="shared" si="90"/>
        <v/>
      </c>
      <c r="S1438" s="254" t="str">
        <f t="shared" ref="S1438:S1501" si="92">IF(AND(M1438 ="NY",Q1438="x"),"Required","")</f>
        <v/>
      </c>
      <c r="T1438" s="83"/>
      <c r="U1438" s="254" t="str">
        <f t="shared" ref="U1438:U1501" si="93">IF(AND(I1438 ="Trailer",Q1438="X"),"remove 'X' for AL","")</f>
        <v/>
      </c>
      <c r="V1438" s="255"/>
      <c r="W1438" s="78"/>
      <c r="X1438" s="78"/>
      <c r="Y1438" s="391"/>
      <c r="Z1438" s="369"/>
      <c r="AA1438" s="90"/>
    </row>
    <row r="1439" spans="4:27" ht="20.100000000000001" customHeight="1" x14ac:dyDescent="0.2">
      <c r="D1439" s="392"/>
      <c r="E1439" s="84"/>
      <c r="F1439" s="393"/>
      <c r="G1439" s="370"/>
      <c r="H1439" s="79"/>
      <c r="I1439" s="107"/>
      <c r="J1439" s="80"/>
      <c r="K1439" s="81"/>
      <c r="L1439" s="394"/>
      <c r="M1439" s="78"/>
      <c r="N1439" s="78"/>
      <c r="O1439" s="78"/>
      <c r="P1439" s="78"/>
      <c r="Q1439" s="371" t="str">
        <f t="shared" si="91"/>
        <v/>
      </c>
      <c r="R1439" s="102" t="str">
        <f t="shared" ref="R1439:R1502" si="94">IF(I1439="","",IF(AND($R$16="X",I1439&lt;&gt;"Equipment",I1439&lt;&gt;"Dealer Plate"),"X",IF(AND($R$18="X",I1439&lt;&gt;"Trailer",I1439&lt;&gt;"Equipment",I1439&lt;&gt;"Dealer Plate"),"X",IF(AND($R$19="X",I1439&lt;&gt;"Trailer",I1439&lt;&gt;"Equipment",I1439&lt;&gt;"Dealer Plate",V1439="Yes"),"X",IF(AND($R$20="X",I1439&lt;&gt;"Equipment",I1439&lt;&gt;"Dealer Plate",F1439&gt;=$U$20),"X",IF(AND($R$21="X",I1439&lt;&gt;"Trailer",I1439&lt;&gt;"Equipment",I1439&lt;&gt;"Dealer Plate",F1439&gt;=$U$21),"X",""))))))</f>
        <v/>
      </c>
      <c r="S1439" s="254" t="str">
        <f t="shared" si="92"/>
        <v/>
      </c>
      <c r="T1439" s="83"/>
      <c r="U1439" s="254" t="str">
        <f t="shared" si="93"/>
        <v/>
      </c>
      <c r="V1439" s="255"/>
      <c r="W1439" s="78"/>
      <c r="X1439" s="78"/>
      <c r="Y1439" s="391"/>
      <c r="Z1439" s="369"/>
      <c r="AA1439" s="90"/>
    </row>
    <row r="1440" spans="4:27" ht="20.100000000000001" customHeight="1" x14ac:dyDescent="0.2">
      <c r="D1440" s="392"/>
      <c r="E1440" s="84"/>
      <c r="F1440" s="393"/>
      <c r="G1440" s="370"/>
      <c r="H1440" s="79"/>
      <c r="I1440" s="107"/>
      <c r="J1440" s="80"/>
      <c r="K1440" s="81"/>
      <c r="L1440" s="394"/>
      <c r="M1440" s="78"/>
      <c r="N1440" s="78"/>
      <c r="O1440" s="78"/>
      <c r="P1440" s="78"/>
      <c r="Q1440" s="371" t="str">
        <f t="shared" si="91"/>
        <v/>
      </c>
      <c r="R1440" s="102" t="str">
        <f t="shared" si="94"/>
        <v/>
      </c>
      <c r="S1440" s="254" t="str">
        <f t="shared" si="92"/>
        <v/>
      </c>
      <c r="T1440" s="83"/>
      <c r="U1440" s="254" t="str">
        <f t="shared" si="93"/>
        <v/>
      </c>
      <c r="V1440" s="255"/>
      <c r="W1440" s="78"/>
      <c r="X1440" s="78"/>
      <c r="Y1440" s="391"/>
      <c r="Z1440" s="369"/>
      <c r="AA1440" s="90"/>
    </row>
    <row r="1441" spans="4:27" ht="20.100000000000001" customHeight="1" x14ac:dyDescent="0.2">
      <c r="D1441" s="392"/>
      <c r="E1441" s="84"/>
      <c r="F1441" s="393"/>
      <c r="G1441" s="370"/>
      <c r="H1441" s="79"/>
      <c r="I1441" s="107"/>
      <c r="J1441" s="80"/>
      <c r="K1441" s="81"/>
      <c r="L1441" s="394"/>
      <c r="M1441" s="78"/>
      <c r="N1441" s="78"/>
      <c r="O1441" s="78"/>
      <c r="P1441" s="78"/>
      <c r="Q1441" s="371" t="str">
        <f t="shared" si="91"/>
        <v/>
      </c>
      <c r="R1441" s="102" t="str">
        <f t="shared" si="94"/>
        <v/>
      </c>
      <c r="S1441" s="254" t="str">
        <f t="shared" si="92"/>
        <v/>
      </c>
      <c r="T1441" s="83"/>
      <c r="U1441" s="254" t="str">
        <f t="shared" si="93"/>
        <v/>
      </c>
      <c r="V1441" s="255"/>
      <c r="W1441" s="78"/>
      <c r="X1441" s="78"/>
      <c r="Y1441" s="391"/>
      <c r="Z1441" s="369"/>
      <c r="AA1441" s="90"/>
    </row>
    <row r="1442" spans="4:27" ht="20.100000000000001" customHeight="1" x14ac:dyDescent="0.2">
      <c r="D1442" s="392"/>
      <c r="E1442" s="84"/>
      <c r="F1442" s="393"/>
      <c r="G1442" s="370"/>
      <c r="H1442" s="79"/>
      <c r="I1442" s="107"/>
      <c r="J1442" s="80"/>
      <c r="K1442" s="81"/>
      <c r="L1442" s="394"/>
      <c r="M1442" s="78"/>
      <c r="N1442" s="78"/>
      <c r="O1442" s="78"/>
      <c r="P1442" s="78"/>
      <c r="Q1442" s="371" t="str">
        <f t="shared" si="91"/>
        <v/>
      </c>
      <c r="R1442" s="102" t="str">
        <f t="shared" si="94"/>
        <v/>
      </c>
      <c r="S1442" s="254" t="str">
        <f t="shared" si="92"/>
        <v/>
      </c>
      <c r="T1442" s="83"/>
      <c r="U1442" s="254" t="str">
        <f t="shared" si="93"/>
        <v/>
      </c>
      <c r="V1442" s="255"/>
      <c r="W1442" s="78"/>
      <c r="X1442" s="78"/>
      <c r="Y1442" s="391"/>
      <c r="Z1442" s="369"/>
      <c r="AA1442" s="90"/>
    </row>
    <row r="1443" spans="4:27" ht="20.100000000000001" customHeight="1" x14ac:dyDescent="0.2">
      <c r="D1443" s="392"/>
      <c r="E1443" s="84"/>
      <c r="F1443" s="393"/>
      <c r="G1443" s="370"/>
      <c r="H1443" s="79"/>
      <c r="I1443" s="107"/>
      <c r="J1443" s="80"/>
      <c r="K1443" s="81"/>
      <c r="L1443" s="394"/>
      <c r="M1443" s="78"/>
      <c r="N1443" s="78"/>
      <c r="O1443" s="78"/>
      <c r="P1443" s="78"/>
      <c r="Q1443" s="371" t="str">
        <f t="shared" si="91"/>
        <v/>
      </c>
      <c r="R1443" s="102" t="str">
        <f t="shared" si="94"/>
        <v/>
      </c>
      <c r="S1443" s="254" t="str">
        <f t="shared" si="92"/>
        <v/>
      </c>
      <c r="T1443" s="83"/>
      <c r="U1443" s="254" t="str">
        <f t="shared" si="93"/>
        <v/>
      </c>
      <c r="V1443" s="255"/>
      <c r="W1443" s="78"/>
      <c r="X1443" s="78"/>
      <c r="Y1443" s="391"/>
      <c r="Z1443" s="369"/>
      <c r="AA1443" s="90"/>
    </row>
    <row r="1444" spans="4:27" ht="20.100000000000001" customHeight="1" x14ac:dyDescent="0.2">
      <c r="D1444" s="392"/>
      <c r="E1444" s="84"/>
      <c r="F1444" s="393"/>
      <c r="G1444" s="370"/>
      <c r="H1444" s="79"/>
      <c r="I1444" s="107"/>
      <c r="J1444" s="80"/>
      <c r="K1444" s="81"/>
      <c r="L1444" s="394"/>
      <c r="M1444" s="78"/>
      <c r="N1444" s="78"/>
      <c r="O1444" s="78"/>
      <c r="P1444" s="78"/>
      <c r="Q1444" s="371" t="str">
        <f t="shared" si="91"/>
        <v/>
      </c>
      <c r="R1444" s="102" t="str">
        <f t="shared" si="94"/>
        <v/>
      </c>
      <c r="S1444" s="254" t="str">
        <f t="shared" si="92"/>
        <v/>
      </c>
      <c r="T1444" s="83"/>
      <c r="U1444" s="254" t="str">
        <f t="shared" si="93"/>
        <v/>
      </c>
      <c r="V1444" s="255"/>
      <c r="W1444" s="78"/>
      <c r="X1444" s="78"/>
      <c r="Y1444" s="391"/>
      <c r="Z1444" s="369"/>
      <c r="AA1444" s="90"/>
    </row>
    <row r="1445" spans="4:27" ht="20.100000000000001" customHeight="1" x14ac:dyDescent="0.2">
      <c r="D1445" s="392"/>
      <c r="E1445" s="84"/>
      <c r="F1445" s="393"/>
      <c r="G1445" s="370"/>
      <c r="H1445" s="79"/>
      <c r="I1445" s="107"/>
      <c r="J1445" s="80"/>
      <c r="K1445" s="81"/>
      <c r="L1445" s="394"/>
      <c r="M1445" s="78"/>
      <c r="N1445" s="78"/>
      <c r="O1445" s="78"/>
      <c r="P1445" s="78"/>
      <c r="Q1445" s="371" t="str">
        <f t="shared" si="91"/>
        <v/>
      </c>
      <c r="R1445" s="102" t="str">
        <f t="shared" si="94"/>
        <v/>
      </c>
      <c r="S1445" s="254" t="str">
        <f t="shared" si="92"/>
        <v/>
      </c>
      <c r="T1445" s="83"/>
      <c r="U1445" s="254" t="str">
        <f t="shared" si="93"/>
        <v/>
      </c>
      <c r="V1445" s="255"/>
      <c r="W1445" s="78"/>
      <c r="X1445" s="78"/>
      <c r="Y1445" s="391"/>
      <c r="Z1445" s="369"/>
      <c r="AA1445" s="90"/>
    </row>
    <row r="1446" spans="4:27" ht="20.100000000000001" customHeight="1" x14ac:dyDescent="0.2">
      <c r="D1446" s="392"/>
      <c r="E1446" s="84"/>
      <c r="F1446" s="393"/>
      <c r="G1446" s="370"/>
      <c r="H1446" s="79"/>
      <c r="I1446" s="107"/>
      <c r="J1446" s="80"/>
      <c r="K1446" s="81"/>
      <c r="L1446" s="394"/>
      <c r="M1446" s="78"/>
      <c r="N1446" s="78"/>
      <c r="O1446" s="78"/>
      <c r="P1446" s="78"/>
      <c r="Q1446" s="371" t="str">
        <f t="shared" si="91"/>
        <v/>
      </c>
      <c r="R1446" s="102" t="str">
        <f t="shared" si="94"/>
        <v/>
      </c>
      <c r="S1446" s="254" t="str">
        <f t="shared" si="92"/>
        <v/>
      </c>
      <c r="T1446" s="83"/>
      <c r="U1446" s="254" t="str">
        <f t="shared" si="93"/>
        <v/>
      </c>
      <c r="V1446" s="255"/>
      <c r="W1446" s="78"/>
      <c r="X1446" s="78"/>
      <c r="Y1446" s="391"/>
      <c r="Z1446" s="369"/>
      <c r="AA1446" s="90"/>
    </row>
    <row r="1447" spans="4:27" ht="20.100000000000001" customHeight="1" x14ac:dyDescent="0.2">
      <c r="D1447" s="392"/>
      <c r="E1447" s="84"/>
      <c r="F1447" s="393"/>
      <c r="G1447" s="370"/>
      <c r="H1447" s="79"/>
      <c r="I1447" s="107"/>
      <c r="J1447" s="80"/>
      <c r="K1447" s="81"/>
      <c r="L1447" s="394"/>
      <c r="M1447" s="78"/>
      <c r="N1447" s="78"/>
      <c r="O1447" s="78"/>
      <c r="P1447" s="78"/>
      <c r="Q1447" s="371" t="str">
        <f t="shared" si="91"/>
        <v/>
      </c>
      <c r="R1447" s="102" t="str">
        <f t="shared" si="94"/>
        <v/>
      </c>
      <c r="S1447" s="254" t="str">
        <f t="shared" si="92"/>
        <v/>
      </c>
      <c r="T1447" s="83"/>
      <c r="U1447" s="254" t="str">
        <f t="shared" si="93"/>
        <v/>
      </c>
      <c r="V1447" s="255"/>
      <c r="W1447" s="78"/>
      <c r="X1447" s="78"/>
      <c r="Y1447" s="391"/>
      <c r="Z1447" s="369"/>
      <c r="AA1447" s="90"/>
    </row>
    <row r="1448" spans="4:27" ht="20.100000000000001" customHeight="1" x14ac:dyDescent="0.2">
      <c r="D1448" s="392"/>
      <c r="E1448" s="84"/>
      <c r="F1448" s="393"/>
      <c r="G1448" s="370"/>
      <c r="H1448" s="79"/>
      <c r="I1448" s="107"/>
      <c r="J1448" s="80"/>
      <c r="K1448" s="81"/>
      <c r="L1448" s="394"/>
      <c r="M1448" s="78"/>
      <c r="N1448" s="78"/>
      <c r="O1448" s="78"/>
      <c r="P1448" s="78"/>
      <c r="Q1448" s="371" t="str">
        <f t="shared" si="91"/>
        <v/>
      </c>
      <c r="R1448" s="102" t="str">
        <f t="shared" si="94"/>
        <v/>
      </c>
      <c r="S1448" s="254" t="str">
        <f t="shared" si="92"/>
        <v/>
      </c>
      <c r="T1448" s="83"/>
      <c r="U1448" s="254" t="str">
        <f t="shared" si="93"/>
        <v/>
      </c>
      <c r="V1448" s="255"/>
      <c r="W1448" s="78"/>
      <c r="X1448" s="78"/>
      <c r="Y1448" s="391"/>
      <c r="Z1448" s="369"/>
      <c r="AA1448" s="90"/>
    </row>
    <row r="1449" spans="4:27" ht="20.100000000000001" customHeight="1" x14ac:dyDescent="0.2">
      <c r="D1449" s="392"/>
      <c r="E1449" s="84"/>
      <c r="F1449" s="393"/>
      <c r="G1449" s="370"/>
      <c r="H1449" s="79"/>
      <c r="I1449" s="107"/>
      <c r="J1449" s="80"/>
      <c r="K1449" s="81"/>
      <c r="L1449" s="394"/>
      <c r="M1449" s="78"/>
      <c r="N1449" s="78"/>
      <c r="O1449" s="78"/>
      <c r="P1449" s="78"/>
      <c r="Q1449" s="371" t="str">
        <f t="shared" si="91"/>
        <v/>
      </c>
      <c r="R1449" s="102" t="str">
        <f t="shared" si="94"/>
        <v/>
      </c>
      <c r="S1449" s="254" t="str">
        <f t="shared" si="92"/>
        <v/>
      </c>
      <c r="T1449" s="83"/>
      <c r="U1449" s="254" t="str">
        <f t="shared" si="93"/>
        <v/>
      </c>
      <c r="V1449" s="255"/>
      <c r="W1449" s="78"/>
      <c r="X1449" s="78"/>
      <c r="Y1449" s="391"/>
      <c r="Z1449" s="369"/>
      <c r="AA1449" s="90"/>
    </row>
    <row r="1450" spans="4:27" ht="20.100000000000001" customHeight="1" x14ac:dyDescent="0.2">
      <c r="D1450" s="392"/>
      <c r="E1450" s="84"/>
      <c r="F1450" s="393"/>
      <c r="G1450" s="370"/>
      <c r="H1450" s="79"/>
      <c r="I1450" s="107"/>
      <c r="J1450" s="80"/>
      <c r="K1450" s="81"/>
      <c r="L1450" s="394"/>
      <c r="M1450" s="78"/>
      <c r="N1450" s="78"/>
      <c r="O1450" s="78"/>
      <c r="P1450" s="78"/>
      <c r="Q1450" s="371" t="str">
        <f t="shared" si="91"/>
        <v/>
      </c>
      <c r="R1450" s="102" t="str">
        <f t="shared" si="94"/>
        <v/>
      </c>
      <c r="S1450" s="254" t="str">
        <f t="shared" si="92"/>
        <v/>
      </c>
      <c r="T1450" s="83"/>
      <c r="U1450" s="254" t="str">
        <f t="shared" si="93"/>
        <v/>
      </c>
      <c r="V1450" s="255"/>
      <c r="W1450" s="78"/>
      <c r="X1450" s="78"/>
      <c r="Y1450" s="391"/>
      <c r="Z1450" s="369"/>
      <c r="AA1450" s="90"/>
    </row>
    <row r="1451" spans="4:27" ht="20.100000000000001" customHeight="1" x14ac:dyDescent="0.2">
      <c r="D1451" s="392"/>
      <c r="E1451" s="84"/>
      <c r="F1451" s="393"/>
      <c r="G1451" s="370"/>
      <c r="H1451" s="79"/>
      <c r="I1451" s="107"/>
      <c r="J1451" s="80"/>
      <c r="K1451" s="81"/>
      <c r="L1451" s="394"/>
      <c r="M1451" s="78"/>
      <c r="N1451" s="78"/>
      <c r="O1451" s="78"/>
      <c r="P1451" s="78"/>
      <c r="Q1451" s="371" t="str">
        <f t="shared" si="91"/>
        <v/>
      </c>
      <c r="R1451" s="102" t="str">
        <f t="shared" si="94"/>
        <v/>
      </c>
      <c r="S1451" s="254" t="str">
        <f t="shared" si="92"/>
        <v/>
      </c>
      <c r="T1451" s="83"/>
      <c r="U1451" s="254" t="str">
        <f t="shared" si="93"/>
        <v/>
      </c>
      <c r="V1451" s="255"/>
      <c r="W1451" s="78"/>
      <c r="X1451" s="78"/>
      <c r="Y1451" s="391"/>
      <c r="Z1451" s="369"/>
      <c r="AA1451" s="90"/>
    </row>
    <row r="1452" spans="4:27" ht="20.100000000000001" customHeight="1" x14ac:dyDescent="0.2">
      <c r="D1452" s="392"/>
      <c r="E1452" s="84"/>
      <c r="F1452" s="393"/>
      <c r="G1452" s="370"/>
      <c r="H1452" s="79"/>
      <c r="I1452" s="107"/>
      <c r="J1452" s="80"/>
      <c r="K1452" s="81"/>
      <c r="L1452" s="394"/>
      <c r="M1452" s="78"/>
      <c r="N1452" s="78"/>
      <c r="O1452" s="78"/>
      <c r="P1452" s="78"/>
      <c r="Q1452" s="371" t="str">
        <f t="shared" si="91"/>
        <v/>
      </c>
      <c r="R1452" s="102" t="str">
        <f t="shared" si="94"/>
        <v/>
      </c>
      <c r="S1452" s="254" t="str">
        <f t="shared" si="92"/>
        <v/>
      </c>
      <c r="T1452" s="83"/>
      <c r="U1452" s="254" t="str">
        <f t="shared" si="93"/>
        <v/>
      </c>
      <c r="V1452" s="255"/>
      <c r="W1452" s="78"/>
      <c r="X1452" s="78"/>
      <c r="Y1452" s="391"/>
      <c r="Z1452" s="369"/>
      <c r="AA1452" s="90"/>
    </row>
    <row r="1453" spans="4:27" ht="20.100000000000001" customHeight="1" x14ac:dyDescent="0.2">
      <c r="D1453" s="392"/>
      <c r="E1453" s="84"/>
      <c r="F1453" s="393"/>
      <c r="G1453" s="370"/>
      <c r="H1453" s="79"/>
      <c r="I1453" s="107"/>
      <c r="J1453" s="80"/>
      <c r="K1453" s="81"/>
      <c r="L1453" s="394"/>
      <c r="M1453" s="78"/>
      <c r="N1453" s="78"/>
      <c r="O1453" s="78"/>
      <c r="P1453" s="78"/>
      <c r="Q1453" s="371" t="str">
        <f t="shared" si="91"/>
        <v/>
      </c>
      <c r="R1453" s="102" t="str">
        <f t="shared" si="94"/>
        <v/>
      </c>
      <c r="S1453" s="254" t="str">
        <f t="shared" si="92"/>
        <v/>
      </c>
      <c r="T1453" s="83"/>
      <c r="U1453" s="254" t="str">
        <f t="shared" si="93"/>
        <v/>
      </c>
      <c r="V1453" s="255"/>
      <c r="W1453" s="78"/>
      <c r="X1453" s="78"/>
      <c r="Y1453" s="391"/>
      <c r="Z1453" s="369"/>
      <c r="AA1453" s="90"/>
    </row>
    <row r="1454" spans="4:27" ht="20.100000000000001" customHeight="1" x14ac:dyDescent="0.2">
      <c r="D1454" s="392"/>
      <c r="E1454" s="84"/>
      <c r="F1454" s="393"/>
      <c r="G1454" s="370"/>
      <c r="H1454" s="79"/>
      <c r="I1454" s="107"/>
      <c r="J1454" s="80"/>
      <c r="K1454" s="81"/>
      <c r="L1454" s="394"/>
      <c r="M1454" s="78"/>
      <c r="N1454" s="78"/>
      <c r="O1454" s="78"/>
      <c r="P1454" s="78"/>
      <c r="Q1454" s="371" t="str">
        <f t="shared" si="91"/>
        <v/>
      </c>
      <c r="R1454" s="102" t="str">
        <f t="shared" si="94"/>
        <v/>
      </c>
      <c r="S1454" s="254" t="str">
        <f t="shared" si="92"/>
        <v/>
      </c>
      <c r="T1454" s="83"/>
      <c r="U1454" s="254" t="str">
        <f t="shared" si="93"/>
        <v/>
      </c>
      <c r="V1454" s="255"/>
      <c r="W1454" s="78"/>
      <c r="X1454" s="78"/>
      <c r="Y1454" s="391"/>
      <c r="Z1454" s="369"/>
      <c r="AA1454" s="90"/>
    </row>
    <row r="1455" spans="4:27" ht="20.100000000000001" customHeight="1" x14ac:dyDescent="0.2">
      <c r="D1455" s="392"/>
      <c r="E1455" s="84"/>
      <c r="F1455" s="393"/>
      <c r="G1455" s="370"/>
      <c r="H1455" s="79"/>
      <c r="I1455" s="107"/>
      <c r="J1455" s="80"/>
      <c r="K1455" s="81"/>
      <c r="L1455" s="394"/>
      <c r="M1455" s="78"/>
      <c r="N1455" s="78"/>
      <c r="O1455" s="78"/>
      <c r="P1455" s="78"/>
      <c r="Q1455" s="371" t="str">
        <f t="shared" si="91"/>
        <v/>
      </c>
      <c r="R1455" s="102" t="str">
        <f t="shared" si="94"/>
        <v/>
      </c>
      <c r="S1455" s="254" t="str">
        <f t="shared" si="92"/>
        <v/>
      </c>
      <c r="T1455" s="83"/>
      <c r="U1455" s="254" t="str">
        <f t="shared" si="93"/>
        <v/>
      </c>
      <c r="V1455" s="255"/>
      <c r="W1455" s="78"/>
      <c r="X1455" s="78"/>
      <c r="Y1455" s="391"/>
      <c r="Z1455" s="369"/>
      <c r="AA1455" s="90"/>
    </row>
    <row r="1456" spans="4:27" ht="20.100000000000001" customHeight="1" x14ac:dyDescent="0.2">
      <c r="D1456" s="392"/>
      <c r="E1456" s="84"/>
      <c r="F1456" s="393"/>
      <c r="G1456" s="370"/>
      <c r="H1456" s="79"/>
      <c r="I1456" s="107"/>
      <c r="J1456" s="80"/>
      <c r="K1456" s="81"/>
      <c r="L1456" s="394"/>
      <c r="M1456" s="78"/>
      <c r="N1456" s="78"/>
      <c r="O1456" s="78"/>
      <c r="P1456" s="78"/>
      <c r="Q1456" s="371" t="str">
        <f t="shared" si="91"/>
        <v/>
      </c>
      <c r="R1456" s="102" t="str">
        <f t="shared" si="94"/>
        <v/>
      </c>
      <c r="S1456" s="254" t="str">
        <f t="shared" si="92"/>
        <v/>
      </c>
      <c r="T1456" s="83"/>
      <c r="U1456" s="254" t="str">
        <f t="shared" si="93"/>
        <v/>
      </c>
      <c r="V1456" s="255"/>
      <c r="W1456" s="78"/>
      <c r="X1456" s="78"/>
      <c r="Y1456" s="391"/>
      <c r="Z1456" s="369"/>
      <c r="AA1456" s="90"/>
    </row>
    <row r="1457" spans="4:27" ht="20.100000000000001" customHeight="1" x14ac:dyDescent="0.2">
      <c r="D1457" s="392"/>
      <c r="E1457" s="84"/>
      <c r="F1457" s="393"/>
      <c r="G1457" s="370"/>
      <c r="H1457" s="79"/>
      <c r="I1457" s="107"/>
      <c r="J1457" s="80"/>
      <c r="K1457" s="81"/>
      <c r="L1457" s="394"/>
      <c r="M1457" s="78"/>
      <c r="N1457" s="78"/>
      <c r="O1457" s="78"/>
      <c r="P1457" s="78"/>
      <c r="Q1457" s="371" t="str">
        <f t="shared" si="91"/>
        <v/>
      </c>
      <c r="R1457" s="102" t="str">
        <f t="shared" si="94"/>
        <v/>
      </c>
      <c r="S1457" s="254" t="str">
        <f t="shared" si="92"/>
        <v/>
      </c>
      <c r="T1457" s="83"/>
      <c r="U1457" s="254" t="str">
        <f t="shared" si="93"/>
        <v/>
      </c>
      <c r="V1457" s="255"/>
      <c r="W1457" s="78"/>
      <c r="X1457" s="78"/>
      <c r="Y1457" s="391"/>
      <c r="Z1457" s="369"/>
      <c r="AA1457" s="90"/>
    </row>
    <row r="1458" spans="4:27" ht="20.100000000000001" customHeight="1" x14ac:dyDescent="0.2">
      <c r="D1458" s="392"/>
      <c r="E1458" s="84"/>
      <c r="F1458" s="393"/>
      <c r="G1458" s="370"/>
      <c r="H1458" s="79"/>
      <c r="I1458" s="107"/>
      <c r="J1458" s="80"/>
      <c r="K1458" s="81"/>
      <c r="L1458" s="394"/>
      <c r="M1458" s="78"/>
      <c r="N1458" s="78"/>
      <c r="O1458" s="78"/>
      <c r="P1458" s="78"/>
      <c r="Q1458" s="371" t="str">
        <f t="shared" si="91"/>
        <v/>
      </c>
      <c r="R1458" s="102" t="str">
        <f t="shared" si="94"/>
        <v/>
      </c>
      <c r="S1458" s="254" t="str">
        <f t="shared" si="92"/>
        <v/>
      </c>
      <c r="T1458" s="83"/>
      <c r="U1458" s="254" t="str">
        <f t="shared" si="93"/>
        <v/>
      </c>
      <c r="V1458" s="255"/>
      <c r="W1458" s="78"/>
      <c r="X1458" s="78"/>
      <c r="Y1458" s="391"/>
      <c r="Z1458" s="369"/>
      <c r="AA1458" s="90"/>
    </row>
    <row r="1459" spans="4:27" ht="20.100000000000001" customHeight="1" x14ac:dyDescent="0.2">
      <c r="D1459" s="392"/>
      <c r="E1459" s="84"/>
      <c r="F1459" s="393"/>
      <c r="G1459" s="370"/>
      <c r="H1459" s="79"/>
      <c r="I1459" s="107"/>
      <c r="J1459" s="80"/>
      <c r="K1459" s="81"/>
      <c r="L1459" s="394"/>
      <c r="M1459" s="78"/>
      <c r="N1459" s="78"/>
      <c r="O1459" s="78"/>
      <c r="P1459" s="78"/>
      <c r="Q1459" s="371" t="str">
        <f t="shared" si="91"/>
        <v/>
      </c>
      <c r="R1459" s="102" t="str">
        <f t="shared" si="94"/>
        <v/>
      </c>
      <c r="S1459" s="254" t="str">
        <f t="shared" si="92"/>
        <v/>
      </c>
      <c r="T1459" s="83"/>
      <c r="U1459" s="254" t="str">
        <f t="shared" si="93"/>
        <v/>
      </c>
      <c r="V1459" s="255"/>
      <c r="W1459" s="78"/>
      <c r="X1459" s="78"/>
      <c r="Y1459" s="391"/>
      <c r="Z1459" s="369"/>
      <c r="AA1459" s="90"/>
    </row>
    <row r="1460" spans="4:27" ht="20.100000000000001" customHeight="1" x14ac:dyDescent="0.2">
      <c r="D1460" s="392"/>
      <c r="E1460" s="84"/>
      <c r="F1460" s="393"/>
      <c r="G1460" s="370"/>
      <c r="H1460" s="79"/>
      <c r="I1460" s="107"/>
      <c r="J1460" s="80"/>
      <c r="K1460" s="81"/>
      <c r="L1460" s="394"/>
      <c r="M1460" s="78"/>
      <c r="N1460" s="78"/>
      <c r="O1460" s="78"/>
      <c r="P1460" s="78"/>
      <c r="Q1460" s="371" t="str">
        <f t="shared" si="91"/>
        <v/>
      </c>
      <c r="R1460" s="102" t="str">
        <f t="shared" si="94"/>
        <v/>
      </c>
      <c r="S1460" s="254" t="str">
        <f t="shared" si="92"/>
        <v/>
      </c>
      <c r="T1460" s="83"/>
      <c r="U1460" s="254" t="str">
        <f t="shared" si="93"/>
        <v/>
      </c>
      <c r="V1460" s="255"/>
      <c r="W1460" s="78"/>
      <c r="X1460" s="78"/>
      <c r="Y1460" s="391"/>
      <c r="Z1460" s="369"/>
      <c r="AA1460" s="90"/>
    </row>
    <row r="1461" spans="4:27" ht="20.100000000000001" customHeight="1" x14ac:dyDescent="0.2">
      <c r="D1461" s="392"/>
      <c r="E1461" s="84"/>
      <c r="F1461" s="393"/>
      <c r="G1461" s="370"/>
      <c r="H1461" s="79"/>
      <c r="I1461" s="107"/>
      <c r="J1461" s="80"/>
      <c r="K1461" s="81"/>
      <c r="L1461" s="394"/>
      <c r="M1461" s="78"/>
      <c r="N1461" s="78"/>
      <c r="O1461" s="78"/>
      <c r="P1461" s="78"/>
      <c r="Q1461" s="371" t="str">
        <f t="shared" si="91"/>
        <v/>
      </c>
      <c r="R1461" s="102" t="str">
        <f t="shared" si="94"/>
        <v/>
      </c>
      <c r="S1461" s="254" t="str">
        <f t="shared" si="92"/>
        <v/>
      </c>
      <c r="T1461" s="83"/>
      <c r="U1461" s="254" t="str">
        <f t="shared" si="93"/>
        <v/>
      </c>
      <c r="V1461" s="255"/>
      <c r="W1461" s="78"/>
      <c r="X1461" s="78"/>
      <c r="Y1461" s="391"/>
      <c r="Z1461" s="369"/>
      <c r="AA1461" s="90"/>
    </row>
    <row r="1462" spans="4:27" ht="20.100000000000001" customHeight="1" x14ac:dyDescent="0.2">
      <c r="D1462" s="392"/>
      <c r="E1462" s="84"/>
      <c r="F1462" s="393"/>
      <c r="G1462" s="370"/>
      <c r="H1462" s="79"/>
      <c r="I1462" s="107"/>
      <c r="J1462" s="80"/>
      <c r="K1462" s="81"/>
      <c r="L1462" s="394"/>
      <c r="M1462" s="78"/>
      <c r="N1462" s="78"/>
      <c r="O1462" s="78"/>
      <c r="P1462" s="78"/>
      <c r="Q1462" s="371" t="str">
        <f t="shared" si="91"/>
        <v/>
      </c>
      <c r="R1462" s="102" t="str">
        <f t="shared" si="94"/>
        <v/>
      </c>
      <c r="S1462" s="254" t="str">
        <f t="shared" si="92"/>
        <v/>
      </c>
      <c r="T1462" s="83"/>
      <c r="U1462" s="254" t="str">
        <f t="shared" si="93"/>
        <v/>
      </c>
      <c r="V1462" s="255"/>
      <c r="W1462" s="78"/>
      <c r="X1462" s="78"/>
      <c r="Y1462" s="391"/>
      <c r="Z1462" s="369"/>
      <c r="AA1462" s="90"/>
    </row>
    <row r="1463" spans="4:27" ht="20.100000000000001" customHeight="1" x14ac:dyDescent="0.2">
      <c r="D1463" s="392"/>
      <c r="E1463" s="84"/>
      <c r="F1463" s="393"/>
      <c r="G1463" s="370"/>
      <c r="H1463" s="79"/>
      <c r="I1463" s="107"/>
      <c r="J1463" s="80"/>
      <c r="K1463" s="81"/>
      <c r="L1463" s="394"/>
      <c r="M1463" s="78"/>
      <c r="N1463" s="78"/>
      <c r="O1463" s="78"/>
      <c r="P1463" s="78"/>
      <c r="Q1463" s="371" t="str">
        <f t="shared" si="91"/>
        <v/>
      </c>
      <c r="R1463" s="102" t="str">
        <f t="shared" si="94"/>
        <v/>
      </c>
      <c r="S1463" s="254" t="str">
        <f t="shared" si="92"/>
        <v/>
      </c>
      <c r="T1463" s="83"/>
      <c r="U1463" s="254" t="str">
        <f t="shared" si="93"/>
        <v/>
      </c>
      <c r="V1463" s="255"/>
      <c r="W1463" s="78"/>
      <c r="X1463" s="78"/>
      <c r="Y1463" s="391"/>
      <c r="Z1463" s="369"/>
      <c r="AA1463" s="90"/>
    </row>
    <row r="1464" spans="4:27" ht="20.100000000000001" customHeight="1" x14ac:dyDescent="0.2">
      <c r="D1464" s="392"/>
      <c r="E1464" s="84"/>
      <c r="F1464" s="393"/>
      <c r="G1464" s="370"/>
      <c r="H1464" s="79"/>
      <c r="I1464" s="107"/>
      <c r="J1464" s="80"/>
      <c r="K1464" s="81"/>
      <c r="L1464" s="394"/>
      <c r="M1464" s="78"/>
      <c r="N1464" s="78"/>
      <c r="O1464" s="78"/>
      <c r="P1464" s="78"/>
      <c r="Q1464" s="371" t="str">
        <f t="shared" si="91"/>
        <v/>
      </c>
      <c r="R1464" s="102" t="str">
        <f t="shared" si="94"/>
        <v/>
      </c>
      <c r="S1464" s="254" t="str">
        <f t="shared" si="92"/>
        <v/>
      </c>
      <c r="T1464" s="83"/>
      <c r="U1464" s="254" t="str">
        <f t="shared" si="93"/>
        <v/>
      </c>
      <c r="V1464" s="255"/>
      <c r="W1464" s="78"/>
      <c r="X1464" s="78"/>
      <c r="Y1464" s="391"/>
      <c r="Z1464" s="369"/>
      <c r="AA1464" s="90"/>
    </row>
    <row r="1465" spans="4:27" ht="20.100000000000001" customHeight="1" x14ac:dyDescent="0.2">
      <c r="D1465" s="392"/>
      <c r="E1465" s="84"/>
      <c r="F1465" s="393"/>
      <c r="G1465" s="370"/>
      <c r="H1465" s="79"/>
      <c r="I1465" s="107"/>
      <c r="J1465" s="80"/>
      <c r="K1465" s="81"/>
      <c r="L1465" s="394"/>
      <c r="M1465" s="78"/>
      <c r="N1465" s="78"/>
      <c r="O1465" s="78"/>
      <c r="P1465" s="78"/>
      <c r="Q1465" s="371" t="str">
        <f t="shared" si="91"/>
        <v/>
      </c>
      <c r="R1465" s="102" t="str">
        <f t="shared" si="94"/>
        <v/>
      </c>
      <c r="S1465" s="254" t="str">
        <f t="shared" si="92"/>
        <v/>
      </c>
      <c r="T1465" s="83"/>
      <c r="U1465" s="254" t="str">
        <f t="shared" si="93"/>
        <v/>
      </c>
      <c r="V1465" s="255"/>
      <c r="W1465" s="78"/>
      <c r="X1465" s="78"/>
      <c r="Y1465" s="391"/>
      <c r="Z1465" s="369"/>
      <c r="AA1465" s="90"/>
    </row>
    <row r="1466" spans="4:27" ht="20.100000000000001" customHeight="1" x14ac:dyDescent="0.2">
      <c r="D1466" s="392"/>
      <c r="E1466" s="84"/>
      <c r="F1466" s="393"/>
      <c r="G1466" s="370"/>
      <c r="H1466" s="79"/>
      <c r="I1466" s="107"/>
      <c r="J1466" s="80"/>
      <c r="K1466" s="81"/>
      <c r="L1466" s="394"/>
      <c r="M1466" s="78"/>
      <c r="N1466" s="78"/>
      <c r="O1466" s="78"/>
      <c r="P1466" s="78"/>
      <c r="Q1466" s="371" t="str">
        <f t="shared" si="91"/>
        <v/>
      </c>
      <c r="R1466" s="102" t="str">
        <f t="shared" si="94"/>
        <v/>
      </c>
      <c r="S1466" s="254" t="str">
        <f t="shared" si="92"/>
        <v/>
      </c>
      <c r="T1466" s="83"/>
      <c r="U1466" s="254" t="str">
        <f t="shared" si="93"/>
        <v/>
      </c>
      <c r="V1466" s="255"/>
      <c r="W1466" s="78"/>
      <c r="X1466" s="78"/>
      <c r="Y1466" s="391"/>
      <c r="Z1466" s="369"/>
      <c r="AA1466" s="90"/>
    </row>
    <row r="1467" spans="4:27" ht="20.100000000000001" customHeight="1" x14ac:dyDescent="0.2">
      <c r="D1467" s="392"/>
      <c r="E1467" s="84"/>
      <c r="F1467" s="393"/>
      <c r="G1467" s="370"/>
      <c r="H1467" s="79"/>
      <c r="I1467" s="107"/>
      <c r="J1467" s="80"/>
      <c r="K1467" s="81"/>
      <c r="L1467" s="394"/>
      <c r="M1467" s="78"/>
      <c r="N1467" s="78"/>
      <c r="O1467" s="78"/>
      <c r="P1467" s="78"/>
      <c r="Q1467" s="371" t="str">
        <f t="shared" si="91"/>
        <v/>
      </c>
      <c r="R1467" s="102" t="str">
        <f t="shared" si="94"/>
        <v/>
      </c>
      <c r="S1467" s="254" t="str">
        <f t="shared" si="92"/>
        <v/>
      </c>
      <c r="T1467" s="83"/>
      <c r="U1467" s="254" t="str">
        <f t="shared" si="93"/>
        <v/>
      </c>
      <c r="V1467" s="255"/>
      <c r="W1467" s="78"/>
      <c r="X1467" s="78"/>
      <c r="Y1467" s="391"/>
      <c r="Z1467" s="369"/>
      <c r="AA1467" s="90"/>
    </row>
    <row r="1468" spans="4:27" ht="20.100000000000001" customHeight="1" x14ac:dyDescent="0.2">
      <c r="D1468" s="392"/>
      <c r="E1468" s="84"/>
      <c r="F1468" s="393"/>
      <c r="G1468" s="370"/>
      <c r="H1468" s="79"/>
      <c r="I1468" s="107"/>
      <c r="J1468" s="80"/>
      <c r="K1468" s="81"/>
      <c r="L1468" s="394"/>
      <c r="M1468" s="78"/>
      <c r="N1468" s="78"/>
      <c r="O1468" s="78"/>
      <c r="P1468" s="78"/>
      <c r="Q1468" s="371" t="str">
        <f t="shared" si="91"/>
        <v/>
      </c>
      <c r="R1468" s="102" t="str">
        <f t="shared" si="94"/>
        <v/>
      </c>
      <c r="S1468" s="254" t="str">
        <f t="shared" si="92"/>
        <v/>
      </c>
      <c r="T1468" s="83"/>
      <c r="U1468" s="254" t="str">
        <f t="shared" si="93"/>
        <v/>
      </c>
      <c r="V1468" s="255"/>
      <c r="W1468" s="78"/>
      <c r="X1468" s="78"/>
      <c r="Y1468" s="391"/>
      <c r="Z1468" s="369"/>
      <c r="AA1468" s="90"/>
    </row>
    <row r="1469" spans="4:27" ht="20.100000000000001" customHeight="1" x14ac:dyDescent="0.2">
      <c r="D1469" s="392"/>
      <c r="E1469" s="84"/>
      <c r="F1469" s="393"/>
      <c r="G1469" s="370"/>
      <c r="H1469" s="79"/>
      <c r="I1469" s="107"/>
      <c r="J1469" s="80"/>
      <c r="K1469" s="81"/>
      <c r="L1469" s="394"/>
      <c r="M1469" s="78"/>
      <c r="N1469" s="78"/>
      <c r="O1469" s="78"/>
      <c r="P1469" s="78"/>
      <c r="Q1469" s="371" t="str">
        <f t="shared" si="91"/>
        <v/>
      </c>
      <c r="R1469" s="102" t="str">
        <f t="shared" si="94"/>
        <v/>
      </c>
      <c r="S1469" s="254" t="str">
        <f t="shared" si="92"/>
        <v/>
      </c>
      <c r="T1469" s="83"/>
      <c r="U1469" s="254" t="str">
        <f t="shared" si="93"/>
        <v/>
      </c>
      <c r="V1469" s="255"/>
      <c r="W1469" s="78"/>
      <c r="X1469" s="78"/>
      <c r="Y1469" s="391"/>
      <c r="Z1469" s="369"/>
      <c r="AA1469" s="90"/>
    </row>
    <row r="1470" spans="4:27" ht="20.100000000000001" customHeight="1" x14ac:dyDescent="0.2">
      <c r="D1470" s="392"/>
      <c r="E1470" s="84"/>
      <c r="F1470" s="393"/>
      <c r="G1470" s="370"/>
      <c r="H1470" s="79"/>
      <c r="I1470" s="107"/>
      <c r="J1470" s="80"/>
      <c r="K1470" s="81"/>
      <c r="L1470" s="394"/>
      <c r="M1470" s="78"/>
      <c r="N1470" s="78"/>
      <c r="O1470" s="78"/>
      <c r="P1470" s="78"/>
      <c r="Q1470" s="371" t="str">
        <f t="shared" si="91"/>
        <v/>
      </c>
      <c r="R1470" s="102" t="str">
        <f t="shared" si="94"/>
        <v/>
      </c>
      <c r="S1470" s="254" t="str">
        <f t="shared" si="92"/>
        <v/>
      </c>
      <c r="T1470" s="83"/>
      <c r="U1470" s="254" t="str">
        <f t="shared" si="93"/>
        <v/>
      </c>
      <c r="V1470" s="255"/>
      <c r="W1470" s="78"/>
      <c r="X1470" s="78"/>
      <c r="Y1470" s="391"/>
      <c r="Z1470" s="369"/>
      <c r="AA1470" s="90"/>
    </row>
    <row r="1471" spans="4:27" ht="20.100000000000001" customHeight="1" x14ac:dyDescent="0.2">
      <c r="D1471" s="392"/>
      <c r="E1471" s="84"/>
      <c r="F1471" s="393"/>
      <c r="G1471" s="370"/>
      <c r="H1471" s="79"/>
      <c r="I1471" s="107"/>
      <c r="J1471" s="80"/>
      <c r="K1471" s="81"/>
      <c r="L1471" s="394"/>
      <c r="M1471" s="78"/>
      <c r="N1471" s="78"/>
      <c r="O1471" s="78"/>
      <c r="P1471" s="78"/>
      <c r="Q1471" s="371" t="str">
        <f t="shared" si="91"/>
        <v/>
      </c>
      <c r="R1471" s="102" t="str">
        <f t="shared" si="94"/>
        <v/>
      </c>
      <c r="S1471" s="254" t="str">
        <f t="shared" si="92"/>
        <v/>
      </c>
      <c r="T1471" s="83"/>
      <c r="U1471" s="254" t="str">
        <f t="shared" si="93"/>
        <v/>
      </c>
      <c r="V1471" s="255"/>
      <c r="W1471" s="78"/>
      <c r="X1471" s="78"/>
      <c r="Y1471" s="391"/>
      <c r="Z1471" s="369"/>
      <c r="AA1471" s="90"/>
    </row>
    <row r="1472" spans="4:27" ht="20.100000000000001" customHeight="1" x14ac:dyDescent="0.2">
      <c r="D1472" s="392"/>
      <c r="E1472" s="84"/>
      <c r="F1472" s="393"/>
      <c r="G1472" s="370"/>
      <c r="H1472" s="79"/>
      <c r="I1472" s="107"/>
      <c r="J1472" s="80"/>
      <c r="K1472" s="81"/>
      <c r="L1472" s="394"/>
      <c r="M1472" s="78"/>
      <c r="N1472" s="78"/>
      <c r="O1472" s="78"/>
      <c r="P1472" s="78"/>
      <c r="Q1472" s="371" t="str">
        <f t="shared" si="91"/>
        <v/>
      </c>
      <c r="R1472" s="102" t="str">
        <f t="shared" si="94"/>
        <v/>
      </c>
      <c r="S1472" s="254" t="str">
        <f t="shared" si="92"/>
        <v/>
      </c>
      <c r="T1472" s="83"/>
      <c r="U1472" s="254" t="str">
        <f t="shared" si="93"/>
        <v/>
      </c>
      <c r="V1472" s="255"/>
      <c r="W1472" s="78"/>
      <c r="X1472" s="78"/>
      <c r="Y1472" s="391"/>
      <c r="Z1472" s="369"/>
      <c r="AA1472" s="90"/>
    </row>
    <row r="1473" spans="4:27" ht="20.100000000000001" customHeight="1" x14ac:dyDescent="0.2">
      <c r="D1473" s="392"/>
      <c r="E1473" s="84"/>
      <c r="F1473" s="393"/>
      <c r="G1473" s="370"/>
      <c r="H1473" s="79"/>
      <c r="I1473" s="107"/>
      <c r="J1473" s="80"/>
      <c r="K1473" s="81"/>
      <c r="L1473" s="394"/>
      <c r="M1473" s="78"/>
      <c r="N1473" s="78"/>
      <c r="O1473" s="78"/>
      <c r="P1473" s="78"/>
      <c r="Q1473" s="371" t="str">
        <f t="shared" si="91"/>
        <v/>
      </c>
      <c r="R1473" s="102" t="str">
        <f t="shared" si="94"/>
        <v/>
      </c>
      <c r="S1473" s="254" t="str">
        <f t="shared" si="92"/>
        <v/>
      </c>
      <c r="T1473" s="83"/>
      <c r="U1473" s="254" t="str">
        <f t="shared" si="93"/>
        <v/>
      </c>
      <c r="V1473" s="255"/>
      <c r="W1473" s="78"/>
      <c r="X1473" s="78"/>
      <c r="Y1473" s="391"/>
      <c r="Z1473" s="369"/>
      <c r="AA1473" s="90"/>
    </row>
    <row r="1474" spans="4:27" ht="20.100000000000001" customHeight="1" x14ac:dyDescent="0.2">
      <c r="D1474" s="392"/>
      <c r="E1474" s="84"/>
      <c r="F1474" s="393"/>
      <c r="G1474" s="370"/>
      <c r="H1474" s="79"/>
      <c r="I1474" s="107"/>
      <c r="J1474" s="80"/>
      <c r="K1474" s="81"/>
      <c r="L1474" s="394"/>
      <c r="M1474" s="78"/>
      <c r="N1474" s="78"/>
      <c r="O1474" s="78"/>
      <c r="P1474" s="78"/>
      <c r="Q1474" s="371" t="str">
        <f t="shared" si="91"/>
        <v/>
      </c>
      <c r="R1474" s="102" t="str">
        <f t="shared" si="94"/>
        <v/>
      </c>
      <c r="S1474" s="254" t="str">
        <f t="shared" si="92"/>
        <v/>
      </c>
      <c r="T1474" s="83"/>
      <c r="U1474" s="254" t="str">
        <f t="shared" si="93"/>
        <v/>
      </c>
      <c r="V1474" s="255"/>
      <c r="W1474" s="78"/>
      <c r="X1474" s="78"/>
      <c r="Y1474" s="391"/>
      <c r="Z1474" s="369"/>
      <c r="AA1474" s="90"/>
    </row>
    <row r="1475" spans="4:27" ht="20.100000000000001" customHeight="1" x14ac:dyDescent="0.2">
      <c r="D1475" s="392"/>
      <c r="E1475" s="84"/>
      <c r="F1475" s="393"/>
      <c r="G1475" s="370"/>
      <c r="H1475" s="79"/>
      <c r="I1475" s="107"/>
      <c r="J1475" s="80"/>
      <c r="K1475" s="81"/>
      <c r="L1475" s="394"/>
      <c r="M1475" s="78"/>
      <c r="N1475" s="78"/>
      <c r="O1475" s="78"/>
      <c r="P1475" s="78"/>
      <c r="Q1475" s="371" t="str">
        <f t="shared" si="91"/>
        <v/>
      </c>
      <c r="R1475" s="102" t="str">
        <f t="shared" si="94"/>
        <v/>
      </c>
      <c r="S1475" s="254" t="str">
        <f t="shared" si="92"/>
        <v/>
      </c>
      <c r="T1475" s="83"/>
      <c r="U1475" s="254" t="str">
        <f t="shared" si="93"/>
        <v/>
      </c>
      <c r="V1475" s="255"/>
      <c r="W1475" s="78"/>
      <c r="X1475" s="78"/>
      <c r="Y1475" s="391"/>
      <c r="Z1475" s="369"/>
      <c r="AA1475" s="90"/>
    </row>
    <row r="1476" spans="4:27" ht="20.100000000000001" customHeight="1" x14ac:dyDescent="0.2">
      <c r="D1476" s="392"/>
      <c r="E1476" s="84"/>
      <c r="F1476" s="393"/>
      <c r="G1476" s="370"/>
      <c r="H1476" s="79"/>
      <c r="I1476" s="107"/>
      <c r="J1476" s="80"/>
      <c r="K1476" s="81"/>
      <c r="L1476" s="394"/>
      <c r="M1476" s="78"/>
      <c r="N1476" s="78"/>
      <c r="O1476" s="78"/>
      <c r="P1476" s="78"/>
      <c r="Q1476" s="371" t="str">
        <f t="shared" si="91"/>
        <v/>
      </c>
      <c r="R1476" s="102" t="str">
        <f t="shared" si="94"/>
        <v/>
      </c>
      <c r="S1476" s="254" t="str">
        <f t="shared" si="92"/>
        <v/>
      </c>
      <c r="T1476" s="83"/>
      <c r="U1476" s="254" t="str">
        <f t="shared" si="93"/>
        <v/>
      </c>
      <c r="V1476" s="255"/>
      <c r="W1476" s="78"/>
      <c r="X1476" s="78"/>
      <c r="Y1476" s="391"/>
      <c r="Z1476" s="369"/>
      <c r="AA1476" s="90"/>
    </row>
    <row r="1477" spans="4:27" ht="20.100000000000001" customHeight="1" x14ac:dyDescent="0.2">
      <c r="D1477" s="392"/>
      <c r="E1477" s="84"/>
      <c r="F1477" s="393"/>
      <c r="G1477" s="370"/>
      <c r="H1477" s="79"/>
      <c r="I1477" s="107"/>
      <c r="J1477" s="80"/>
      <c r="K1477" s="81"/>
      <c r="L1477" s="394"/>
      <c r="M1477" s="78"/>
      <c r="N1477" s="78"/>
      <c r="O1477" s="78"/>
      <c r="P1477" s="78"/>
      <c r="Q1477" s="371" t="str">
        <f t="shared" si="91"/>
        <v/>
      </c>
      <c r="R1477" s="102" t="str">
        <f t="shared" si="94"/>
        <v/>
      </c>
      <c r="S1477" s="254" t="str">
        <f t="shared" si="92"/>
        <v/>
      </c>
      <c r="T1477" s="83"/>
      <c r="U1477" s="254" t="str">
        <f t="shared" si="93"/>
        <v/>
      </c>
      <c r="V1477" s="255"/>
      <c r="W1477" s="78"/>
      <c r="X1477" s="78"/>
      <c r="Y1477" s="391"/>
      <c r="Z1477" s="369"/>
      <c r="AA1477" s="90"/>
    </row>
    <row r="1478" spans="4:27" ht="20.100000000000001" customHeight="1" x14ac:dyDescent="0.2">
      <c r="D1478" s="392"/>
      <c r="E1478" s="84"/>
      <c r="F1478" s="393"/>
      <c r="G1478" s="370"/>
      <c r="H1478" s="79"/>
      <c r="I1478" s="107"/>
      <c r="J1478" s="80"/>
      <c r="K1478" s="81"/>
      <c r="L1478" s="394"/>
      <c r="M1478" s="78"/>
      <c r="N1478" s="78"/>
      <c r="O1478" s="78"/>
      <c r="P1478" s="78"/>
      <c r="Q1478" s="371" t="str">
        <f t="shared" si="91"/>
        <v/>
      </c>
      <c r="R1478" s="102" t="str">
        <f t="shared" si="94"/>
        <v/>
      </c>
      <c r="S1478" s="254" t="str">
        <f t="shared" si="92"/>
        <v/>
      </c>
      <c r="T1478" s="83"/>
      <c r="U1478" s="254" t="str">
        <f t="shared" si="93"/>
        <v/>
      </c>
      <c r="V1478" s="255"/>
      <c r="W1478" s="78"/>
      <c r="X1478" s="78"/>
      <c r="Y1478" s="391"/>
      <c r="Z1478" s="369"/>
      <c r="AA1478" s="90"/>
    </row>
    <row r="1479" spans="4:27" ht="20.100000000000001" customHeight="1" x14ac:dyDescent="0.2">
      <c r="D1479" s="392"/>
      <c r="E1479" s="84"/>
      <c r="F1479" s="393"/>
      <c r="G1479" s="370"/>
      <c r="H1479" s="79"/>
      <c r="I1479" s="107"/>
      <c r="J1479" s="80"/>
      <c r="K1479" s="81"/>
      <c r="L1479" s="394"/>
      <c r="M1479" s="78"/>
      <c r="N1479" s="78"/>
      <c r="O1479" s="78"/>
      <c r="P1479" s="78"/>
      <c r="Q1479" s="371" t="str">
        <f t="shared" si="91"/>
        <v/>
      </c>
      <c r="R1479" s="102" t="str">
        <f t="shared" si="94"/>
        <v/>
      </c>
      <c r="S1479" s="254" t="str">
        <f t="shared" si="92"/>
        <v/>
      </c>
      <c r="T1479" s="83"/>
      <c r="U1479" s="254" t="str">
        <f t="shared" si="93"/>
        <v/>
      </c>
      <c r="V1479" s="255"/>
      <c r="W1479" s="78"/>
      <c r="X1479" s="78"/>
      <c r="Y1479" s="391"/>
      <c r="Z1479" s="369"/>
      <c r="AA1479" s="90"/>
    </row>
    <row r="1480" spans="4:27" ht="20.100000000000001" customHeight="1" x14ac:dyDescent="0.2">
      <c r="D1480" s="392"/>
      <c r="E1480" s="84"/>
      <c r="F1480" s="393"/>
      <c r="G1480" s="370"/>
      <c r="H1480" s="79"/>
      <c r="I1480" s="107"/>
      <c r="J1480" s="80"/>
      <c r="K1480" s="81"/>
      <c r="L1480" s="394"/>
      <c r="M1480" s="78"/>
      <c r="N1480" s="78"/>
      <c r="O1480" s="78"/>
      <c r="P1480" s="78"/>
      <c r="Q1480" s="371" t="str">
        <f t="shared" si="91"/>
        <v/>
      </c>
      <c r="R1480" s="102" t="str">
        <f t="shared" si="94"/>
        <v/>
      </c>
      <c r="S1480" s="254" t="str">
        <f t="shared" si="92"/>
        <v/>
      </c>
      <c r="T1480" s="83"/>
      <c r="U1480" s="254" t="str">
        <f t="shared" si="93"/>
        <v/>
      </c>
      <c r="V1480" s="255"/>
      <c r="W1480" s="78"/>
      <c r="X1480" s="78"/>
      <c r="Y1480" s="391"/>
      <c r="Z1480" s="369"/>
      <c r="AA1480" s="90"/>
    </row>
    <row r="1481" spans="4:27" ht="20.100000000000001" customHeight="1" x14ac:dyDescent="0.2">
      <c r="D1481" s="392"/>
      <c r="E1481" s="84"/>
      <c r="F1481" s="393"/>
      <c r="G1481" s="370"/>
      <c r="H1481" s="79"/>
      <c r="I1481" s="107"/>
      <c r="J1481" s="80"/>
      <c r="K1481" s="81"/>
      <c r="L1481" s="394"/>
      <c r="M1481" s="78"/>
      <c r="N1481" s="78"/>
      <c r="O1481" s="78"/>
      <c r="P1481" s="78"/>
      <c r="Q1481" s="371" t="str">
        <f t="shared" si="91"/>
        <v/>
      </c>
      <c r="R1481" s="102" t="str">
        <f t="shared" si="94"/>
        <v/>
      </c>
      <c r="S1481" s="254" t="str">
        <f t="shared" si="92"/>
        <v/>
      </c>
      <c r="T1481" s="83"/>
      <c r="U1481" s="254" t="str">
        <f t="shared" si="93"/>
        <v/>
      </c>
      <c r="V1481" s="255"/>
      <c r="W1481" s="78"/>
      <c r="X1481" s="78"/>
      <c r="Y1481" s="391"/>
      <c r="Z1481" s="369"/>
      <c r="AA1481" s="90"/>
    </row>
    <row r="1482" spans="4:27" ht="20.100000000000001" customHeight="1" x14ac:dyDescent="0.2">
      <c r="D1482" s="392"/>
      <c r="E1482" s="84"/>
      <c r="F1482" s="393"/>
      <c r="G1482" s="370"/>
      <c r="H1482" s="79"/>
      <c r="I1482" s="107"/>
      <c r="J1482" s="80"/>
      <c r="K1482" s="81"/>
      <c r="L1482" s="394"/>
      <c r="M1482" s="78"/>
      <c r="N1482" s="78"/>
      <c r="O1482" s="78"/>
      <c r="P1482" s="78"/>
      <c r="Q1482" s="371" t="str">
        <f t="shared" si="91"/>
        <v/>
      </c>
      <c r="R1482" s="102" t="str">
        <f t="shared" si="94"/>
        <v/>
      </c>
      <c r="S1482" s="254" t="str">
        <f t="shared" si="92"/>
        <v/>
      </c>
      <c r="T1482" s="83"/>
      <c r="U1482" s="254" t="str">
        <f t="shared" si="93"/>
        <v/>
      </c>
      <c r="V1482" s="255"/>
      <c r="W1482" s="78"/>
      <c r="X1482" s="78"/>
      <c r="Y1482" s="391"/>
      <c r="Z1482" s="369"/>
      <c r="AA1482" s="90"/>
    </row>
    <row r="1483" spans="4:27" ht="20.100000000000001" customHeight="1" x14ac:dyDescent="0.2">
      <c r="D1483" s="392"/>
      <c r="E1483" s="84"/>
      <c r="F1483" s="393"/>
      <c r="G1483" s="370"/>
      <c r="H1483" s="79"/>
      <c r="I1483" s="107"/>
      <c r="J1483" s="80"/>
      <c r="K1483" s="81"/>
      <c r="L1483" s="394"/>
      <c r="M1483" s="78"/>
      <c r="N1483" s="78"/>
      <c r="O1483" s="78"/>
      <c r="P1483" s="78"/>
      <c r="Q1483" s="371" t="str">
        <f t="shared" si="91"/>
        <v/>
      </c>
      <c r="R1483" s="102" t="str">
        <f t="shared" si="94"/>
        <v/>
      </c>
      <c r="S1483" s="254" t="str">
        <f t="shared" si="92"/>
        <v/>
      </c>
      <c r="T1483" s="83"/>
      <c r="U1483" s="254" t="str">
        <f t="shared" si="93"/>
        <v/>
      </c>
      <c r="V1483" s="255"/>
      <c r="W1483" s="78"/>
      <c r="X1483" s="78"/>
      <c r="Y1483" s="391"/>
      <c r="Z1483" s="369"/>
      <c r="AA1483" s="90"/>
    </row>
    <row r="1484" spans="4:27" ht="20.100000000000001" customHeight="1" x14ac:dyDescent="0.2">
      <c r="D1484" s="392"/>
      <c r="E1484" s="84"/>
      <c r="F1484" s="393"/>
      <c r="G1484" s="370"/>
      <c r="H1484" s="79"/>
      <c r="I1484" s="107"/>
      <c r="J1484" s="80"/>
      <c r="K1484" s="81"/>
      <c r="L1484" s="394"/>
      <c r="M1484" s="78"/>
      <c r="N1484" s="78"/>
      <c r="O1484" s="78"/>
      <c r="P1484" s="78"/>
      <c r="Q1484" s="371" t="str">
        <f t="shared" si="91"/>
        <v/>
      </c>
      <c r="R1484" s="102" t="str">
        <f t="shared" si="94"/>
        <v/>
      </c>
      <c r="S1484" s="254" t="str">
        <f t="shared" si="92"/>
        <v/>
      </c>
      <c r="T1484" s="83"/>
      <c r="U1484" s="254" t="str">
        <f t="shared" si="93"/>
        <v/>
      </c>
      <c r="V1484" s="255"/>
      <c r="W1484" s="78"/>
      <c r="X1484" s="78"/>
      <c r="Y1484" s="391"/>
      <c r="Z1484" s="369"/>
      <c r="AA1484" s="90"/>
    </row>
    <row r="1485" spans="4:27" ht="20.100000000000001" customHeight="1" x14ac:dyDescent="0.2">
      <c r="D1485" s="392"/>
      <c r="E1485" s="84"/>
      <c r="F1485" s="393"/>
      <c r="G1485" s="370"/>
      <c r="H1485" s="79"/>
      <c r="I1485" s="107"/>
      <c r="J1485" s="80"/>
      <c r="K1485" s="81"/>
      <c r="L1485" s="394"/>
      <c r="M1485" s="78"/>
      <c r="N1485" s="78"/>
      <c r="O1485" s="78"/>
      <c r="P1485" s="78"/>
      <c r="Q1485" s="371" t="str">
        <f t="shared" si="91"/>
        <v/>
      </c>
      <c r="R1485" s="102" t="str">
        <f t="shared" si="94"/>
        <v/>
      </c>
      <c r="S1485" s="254" t="str">
        <f t="shared" si="92"/>
        <v/>
      </c>
      <c r="T1485" s="83"/>
      <c r="U1485" s="254" t="str">
        <f t="shared" si="93"/>
        <v/>
      </c>
      <c r="V1485" s="255"/>
      <c r="W1485" s="78"/>
      <c r="X1485" s="78"/>
      <c r="Y1485" s="391"/>
      <c r="Z1485" s="369"/>
      <c r="AA1485" s="90"/>
    </row>
    <row r="1486" spans="4:27" ht="20.100000000000001" customHeight="1" x14ac:dyDescent="0.2">
      <c r="D1486" s="392"/>
      <c r="E1486" s="84"/>
      <c r="F1486" s="393"/>
      <c r="G1486" s="370"/>
      <c r="H1486" s="79"/>
      <c r="I1486" s="107"/>
      <c r="J1486" s="80"/>
      <c r="K1486" s="81"/>
      <c r="L1486" s="394"/>
      <c r="M1486" s="78"/>
      <c r="N1486" s="78"/>
      <c r="O1486" s="78"/>
      <c r="P1486" s="78"/>
      <c r="Q1486" s="371" t="str">
        <f t="shared" si="91"/>
        <v/>
      </c>
      <c r="R1486" s="102" t="str">
        <f t="shared" si="94"/>
        <v/>
      </c>
      <c r="S1486" s="254" t="str">
        <f t="shared" si="92"/>
        <v/>
      </c>
      <c r="T1486" s="83"/>
      <c r="U1486" s="254" t="str">
        <f t="shared" si="93"/>
        <v/>
      </c>
      <c r="V1486" s="255"/>
      <c r="W1486" s="78"/>
      <c r="X1486" s="78"/>
      <c r="Y1486" s="391"/>
      <c r="Z1486" s="369"/>
      <c r="AA1486" s="90"/>
    </row>
    <row r="1487" spans="4:27" ht="20.100000000000001" customHeight="1" x14ac:dyDescent="0.2">
      <c r="D1487" s="392"/>
      <c r="E1487" s="84"/>
      <c r="F1487" s="393"/>
      <c r="G1487" s="370"/>
      <c r="H1487" s="79"/>
      <c r="I1487" s="107"/>
      <c r="J1487" s="80"/>
      <c r="K1487" s="81"/>
      <c r="L1487" s="394"/>
      <c r="M1487" s="78"/>
      <c r="N1487" s="78"/>
      <c r="O1487" s="78"/>
      <c r="P1487" s="78"/>
      <c r="Q1487" s="371" t="str">
        <f t="shared" si="91"/>
        <v/>
      </c>
      <c r="R1487" s="102" t="str">
        <f t="shared" si="94"/>
        <v/>
      </c>
      <c r="S1487" s="254" t="str">
        <f t="shared" si="92"/>
        <v/>
      </c>
      <c r="T1487" s="83"/>
      <c r="U1487" s="254" t="str">
        <f t="shared" si="93"/>
        <v/>
      </c>
      <c r="V1487" s="255"/>
      <c r="W1487" s="78"/>
      <c r="X1487" s="78"/>
      <c r="Y1487" s="391"/>
      <c r="Z1487" s="369"/>
      <c r="AA1487" s="90"/>
    </row>
    <row r="1488" spans="4:27" ht="20.100000000000001" customHeight="1" x14ac:dyDescent="0.2">
      <c r="D1488" s="392"/>
      <c r="E1488" s="84"/>
      <c r="F1488" s="393"/>
      <c r="G1488" s="370"/>
      <c r="H1488" s="79"/>
      <c r="I1488" s="107"/>
      <c r="J1488" s="80"/>
      <c r="K1488" s="81"/>
      <c r="L1488" s="394"/>
      <c r="M1488" s="78"/>
      <c r="N1488" s="78"/>
      <c r="O1488" s="78"/>
      <c r="P1488" s="78"/>
      <c r="Q1488" s="371" t="str">
        <f t="shared" si="91"/>
        <v/>
      </c>
      <c r="R1488" s="102" t="str">
        <f t="shared" si="94"/>
        <v/>
      </c>
      <c r="S1488" s="254" t="str">
        <f t="shared" si="92"/>
        <v/>
      </c>
      <c r="T1488" s="83"/>
      <c r="U1488" s="254" t="str">
        <f t="shared" si="93"/>
        <v/>
      </c>
      <c r="V1488" s="255"/>
      <c r="W1488" s="78"/>
      <c r="X1488" s="78"/>
      <c r="Y1488" s="391"/>
      <c r="Z1488" s="369"/>
      <c r="AA1488" s="90"/>
    </row>
    <row r="1489" spans="4:27" ht="20.100000000000001" customHeight="1" x14ac:dyDescent="0.2">
      <c r="D1489" s="392"/>
      <c r="E1489" s="84"/>
      <c r="F1489" s="393"/>
      <c r="G1489" s="370"/>
      <c r="H1489" s="79"/>
      <c r="I1489" s="107"/>
      <c r="J1489" s="80"/>
      <c r="K1489" s="81"/>
      <c r="L1489" s="394"/>
      <c r="M1489" s="78"/>
      <c r="N1489" s="78"/>
      <c r="O1489" s="78"/>
      <c r="P1489" s="78"/>
      <c r="Q1489" s="371" t="str">
        <f t="shared" si="91"/>
        <v/>
      </c>
      <c r="R1489" s="102" t="str">
        <f t="shared" si="94"/>
        <v/>
      </c>
      <c r="S1489" s="254" t="str">
        <f t="shared" si="92"/>
        <v/>
      </c>
      <c r="T1489" s="83"/>
      <c r="U1489" s="254" t="str">
        <f t="shared" si="93"/>
        <v/>
      </c>
      <c r="V1489" s="255"/>
      <c r="W1489" s="78"/>
      <c r="X1489" s="78"/>
      <c r="Y1489" s="391"/>
      <c r="Z1489" s="369"/>
      <c r="AA1489" s="90"/>
    </row>
    <row r="1490" spans="4:27" ht="20.100000000000001" customHeight="1" x14ac:dyDescent="0.2">
      <c r="D1490" s="392"/>
      <c r="E1490" s="84"/>
      <c r="F1490" s="393"/>
      <c r="G1490" s="370"/>
      <c r="H1490" s="79"/>
      <c r="I1490" s="107"/>
      <c r="J1490" s="80"/>
      <c r="K1490" s="81"/>
      <c r="L1490" s="394"/>
      <c r="M1490" s="78"/>
      <c r="N1490" s="78"/>
      <c r="O1490" s="78"/>
      <c r="P1490" s="78"/>
      <c r="Q1490" s="371" t="str">
        <f t="shared" si="91"/>
        <v/>
      </c>
      <c r="R1490" s="102" t="str">
        <f t="shared" si="94"/>
        <v/>
      </c>
      <c r="S1490" s="254" t="str">
        <f t="shared" si="92"/>
        <v/>
      </c>
      <c r="T1490" s="83"/>
      <c r="U1490" s="254" t="str">
        <f t="shared" si="93"/>
        <v/>
      </c>
      <c r="V1490" s="255"/>
      <c r="W1490" s="78"/>
      <c r="X1490" s="78"/>
      <c r="Y1490" s="391"/>
      <c r="Z1490" s="369"/>
      <c r="AA1490" s="90"/>
    </row>
    <row r="1491" spans="4:27" ht="20.100000000000001" customHeight="1" x14ac:dyDescent="0.2">
      <c r="D1491" s="392"/>
      <c r="E1491" s="84"/>
      <c r="F1491" s="393"/>
      <c r="G1491" s="370"/>
      <c r="H1491" s="79"/>
      <c r="I1491" s="107"/>
      <c r="J1491" s="80"/>
      <c r="K1491" s="81"/>
      <c r="L1491" s="394"/>
      <c r="M1491" s="78"/>
      <c r="N1491" s="78"/>
      <c r="O1491" s="78"/>
      <c r="P1491" s="78"/>
      <c r="Q1491" s="371" t="str">
        <f t="shared" si="91"/>
        <v/>
      </c>
      <c r="R1491" s="102" t="str">
        <f t="shared" si="94"/>
        <v/>
      </c>
      <c r="S1491" s="254" t="str">
        <f t="shared" si="92"/>
        <v/>
      </c>
      <c r="T1491" s="83"/>
      <c r="U1491" s="254" t="str">
        <f t="shared" si="93"/>
        <v/>
      </c>
      <c r="V1491" s="255"/>
      <c r="W1491" s="78"/>
      <c r="X1491" s="78"/>
      <c r="Y1491" s="391"/>
      <c r="Z1491" s="369"/>
      <c r="AA1491" s="90"/>
    </row>
    <row r="1492" spans="4:27" ht="20.100000000000001" customHeight="1" x14ac:dyDescent="0.2">
      <c r="D1492" s="392"/>
      <c r="E1492" s="84"/>
      <c r="F1492" s="393"/>
      <c r="G1492" s="370"/>
      <c r="H1492" s="79"/>
      <c r="I1492" s="107"/>
      <c r="J1492" s="80"/>
      <c r="K1492" s="81"/>
      <c r="L1492" s="394"/>
      <c r="M1492" s="78"/>
      <c r="N1492" s="78"/>
      <c r="O1492" s="78"/>
      <c r="P1492" s="78"/>
      <c r="Q1492" s="371" t="str">
        <f t="shared" si="91"/>
        <v/>
      </c>
      <c r="R1492" s="102" t="str">
        <f t="shared" si="94"/>
        <v/>
      </c>
      <c r="S1492" s="254" t="str">
        <f t="shared" si="92"/>
        <v/>
      </c>
      <c r="T1492" s="83"/>
      <c r="U1492" s="254" t="str">
        <f t="shared" si="93"/>
        <v/>
      </c>
      <c r="V1492" s="255"/>
      <c r="W1492" s="78"/>
      <c r="X1492" s="78"/>
      <c r="Y1492" s="391"/>
      <c r="Z1492" s="369"/>
      <c r="AA1492" s="90"/>
    </row>
    <row r="1493" spans="4:27" ht="20.100000000000001" customHeight="1" x14ac:dyDescent="0.2">
      <c r="D1493" s="392"/>
      <c r="E1493" s="84"/>
      <c r="F1493" s="393"/>
      <c r="G1493" s="370"/>
      <c r="H1493" s="79"/>
      <c r="I1493" s="107"/>
      <c r="J1493" s="80"/>
      <c r="K1493" s="81"/>
      <c r="L1493" s="394"/>
      <c r="M1493" s="78"/>
      <c r="N1493" s="78"/>
      <c r="O1493" s="78"/>
      <c r="P1493" s="78"/>
      <c r="Q1493" s="371" t="str">
        <f t="shared" si="91"/>
        <v/>
      </c>
      <c r="R1493" s="102" t="str">
        <f t="shared" si="94"/>
        <v/>
      </c>
      <c r="S1493" s="254" t="str">
        <f t="shared" si="92"/>
        <v/>
      </c>
      <c r="T1493" s="83"/>
      <c r="U1493" s="254" t="str">
        <f t="shared" si="93"/>
        <v/>
      </c>
      <c r="V1493" s="255"/>
      <c r="W1493" s="78"/>
      <c r="X1493" s="78"/>
      <c r="Y1493" s="391"/>
      <c r="Z1493" s="369"/>
      <c r="AA1493" s="90"/>
    </row>
    <row r="1494" spans="4:27" ht="20.100000000000001" customHeight="1" x14ac:dyDescent="0.2">
      <c r="D1494" s="392"/>
      <c r="E1494" s="84"/>
      <c r="F1494" s="393"/>
      <c r="G1494" s="370"/>
      <c r="H1494" s="79"/>
      <c r="I1494" s="107"/>
      <c r="J1494" s="80"/>
      <c r="K1494" s="81"/>
      <c r="L1494" s="394"/>
      <c r="M1494" s="78"/>
      <c r="N1494" s="78"/>
      <c r="O1494" s="78"/>
      <c r="P1494" s="78"/>
      <c r="Q1494" s="371" t="str">
        <f t="shared" si="91"/>
        <v/>
      </c>
      <c r="R1494" s="102" t="str">
        <f t="shared" si="94"/>
        <v/>
      </c>
      <c r="S1494" s="254" t="str">
        <f t="shared" si="92"/>
        <v/>
      </c>
      <c r="T1494" s="83"/>
      <c r="U1494" s="254" t="str">
        <f t="shared" si="93"/>
        <v/>
      </c>
      <c r="V1494" s="255"/>
      <c r="W1494" s="78"/>
      <c r="X1494" s="78"/>
      <c r="Y1494" s="391"/>
      <c r="Z1494" s="369"/>
      <c r="AA1494" s="90"/>
    </row>
    <row r="1495" spans="4:27" ht="20.100000000000001" customHeight="1" x14ac:dyDescent="0.2">
      <c r="D1495" s="392"/>
      <c r="E1495" s="84"/>
      <c r="F1495" s="393"/>
      <c r="G1495" s="370"/>
      <c r="H1495" s="79"/>
      <c r="I1495" s="107"/>
      <c r="J1495" s="80"/>
      <c r="K1495" s="81"/>
      <c r="L1495" s="394"/>
      <c r="M1495" s="78"/>
      <c r="N1495" s="78"/>
      <c r="O1495" s="78"/>
      <c r="P1495" s="78"/>
      <c r="Q1495" s="371" t="str">
        <f t="shared" si="91"/>
        <v/>
      </c>
      <c r="R1495" s="102" t="str">
        <f t="shared" si="94"/>
        <v/>
      </c>
      <c r="S1495" s="254" t="str">
        <f t="shared" si="92"/>
        <v/>
      </c>
      <c r="T1495" s="83"/>
      <c r="U1495" s="254" t="str">
        <f t="shared" si="93"/>
        <v/>
      </c>
      <c r="V1495" s="255"/>
      <c r="W1495" s="78"/>
      <c r="X1495" s="78"/>
      <c r="Y1495" s="391"/>
      <c r="Z1495" s="369"/>
      <c r="AA1495" s="90"/>
    </row>
    <row r="1496" spans="4:27" ht="20.100000000000001" customHeight="1" x14ac:dyDescent="0.2">
      <c r="D1496" s="392"/>
      <c r="E1496" s="84"/>
      <c r="F1496" s="393"/>
      <c r="G1496" s="370"/>
      <c r="H1496" s="79"/>
      <c r="I1496" s="107"/>
      <c r="J1496" s="80"/>
      <c r="K1496" s="81"/>
      <c r="L1496" s="394"/>
      <c r="M1496" s="78"/>
      <c r="N1496" s="78"/>
      <c r="O1496" s="78"/>
      <c r="P1496" s="78"/>
      <c r="Q1496" s="371" t="str">
        <f t="shared" si="91"/>
        <v/>
      </c>
      <c r="R1496" s="102" t="str">
        <f t="shared" si="94"/>
        <v/>
      </c>
      <c r="S1496" s="254" t="str">
        <f t="shared" si="92"/>
        <v/>
      </c>
      <c r="T1496" s="83"/>
      <c r="U1496" s="254" t="str">
        <f t="shared" si="93"/>
        <v/>
      </c>
      <c r="V1496" s="255"/>
      <c r="W1496" s="78"/>
      <c r="X1496" s="78"/>
      <c r="Y1496" s="391"/>
      <c r="Z1496" s="369"/>
      <c r="AA1496" s="90"/>
    </row>
    <row r="1497" spans="4:27" ht="20.100000000000001" customHeight="1" x14ac:dyDescent="0.2">
      <c r="D1497" s="392"/>
      <c r="E1497" s="84"/>
      <c r="F1497" s="393"/>
      <c r="G1497" s="370"/>
      <c r="H1497" s="79"/>
      <c r="I1497" s="107"/>
      <c r="J1497" s="80"/>
      <c r="K1497" s="81"/>
      <c r="L1497" s="394"/>
      <c r="M1497" s="78"/>
      <c r="N1497" s="78"/>
      <c r="O1497" s="78"/>
      <c r="P1497" s="78"/>
      <c r="Q1497" s="371" t="str">
        <f t="shared" si="91"/>
        <v/>
      </c>
      <c r="R1497" s="102" t="str">
        <f t="shared" si="94"/>
        <v/>
      </c>
      <c r="S1497" s="254" t="str">
        <f t="shared" si="92"/>
        <v/>
      </c>
      <c r="T1497" s="83"/>
      <c r="U1497" s="254" t="str">
        <f t="shared" si="93"/>
        <v/>
      </c>
      <c r="V1497" s="255"/>
      <c r="W1497" s="78"/>
      <c r="X1497" s="78"/>
      <c r="Y1497" s="391"/>
      <c r="Z1497" s="369"/>
      <c r="AA1497" s="90"/>
    </row>
    <row r="1498" spans="4:27" ht="20.100000000000001" customHeight="1" x14ac:dyDescent="0.2">
      <c r="D1498" s="392"/>
      <c r="E1498" s="84"/>
      <c r="F1498" s="393"/>
      <c r="G1498" s="370"/>
      <c r="H1498" s="79"/>
      <c r="I1498" s="107"/>
      <c r="J1498" s="80"/>
      <c r="K1498" s="81"/>
      <c r="L1498" s="394"/>
      <c r="M1498" s="78"/>
      <c r="N1498" s="78"/>
      <c r="O1498" s="78"/>
      <c r="P1498" s="78"/>
      <c r="Q1498" s="371" t="str">
        <f t="shared" si="91"/>
        <v/>
      </c>
      <c r="R1498" s="102" t="str">
        <f t="shared" si="94"/>
        <v/>
      </c>
      <c r="S1498" s="254" t="str">
        <f t="shared" si="92"/>
        <v/>
      </c>
      <c r="T1498" s="83"/>
      <c r="U1498" s="254" t="str">
        <f t="shared" si="93"/>
        <v/>
      </c>
      <c r="V1498" s="255"/>
      <c r="W1498" s="78"/>
      <c r="X1498" s="78"/>
      <c r="Y1498" s="391"/>
      <c r="Z1498" s="369"/>
      <c r="AA1498" s="90"/>
    </row>
    <row r="1499" spans="4:27" ht="20.100000000000001" customHeight="1" x14ac:dyDescent="0.2">
      <c r="D1499" s="392"/>
      <c r="E1499" s="84"/>
      <c r="F1499" s="393"/>
      <c r="G1499" s="370"/>
      <c r="H1499" s="79"/>
      <c r="I1499" s="107"/>
      <c r="J1499" s="80"/>
      <c r="K1499" s="81"/>
      <c r="L1499" s="394"/>
      <c r="M1499" s="78"/>
      <c r="N1499" s="78"/>
      <c r="O1499" s="78"/>
      <c r="P1499" s="78"/>
      <c r="Q1499" s="371" t="str">
        <f t="shared" si="91"/>
        <v/>
      </c>
      <c r="R1499" s="102" t="str">
        <f t="shared" si="94"/>
        <v/>
      </c>
      <c r="S1499" s="254" t="str">
        <f t="shared" si="92"/>
        <v/>
      </c>
      <c r="T1499" s="83"/>
      <c r="U1499" s="254" t="str">
        <f t="shared" si="93"/>
        <v/>
      </c>
      <c r="V1499" s="255"/>
      <c r="W1499" s="78"/>
      <c r="X1499" s="78"/>
      <c r="Y1499" s="391"/>
      <c r="Z1499" s="369"/>
      <c r="AA1499" s="90"/>
    </row>
    <row r="1500" spans="4:27" ht="20.100000000000001" customHeight="1" x14ac:dyDescent="0.2">
      <c r="D1500" s="392"/>
      <c r="E1500" s="84"/>
      <c r="F1500" s="393"/>
      <c r="G1500" s="370"/>
      <c r="H1500" s="79"/>
      <c r="I1500" s="107"/>
      <c r="J1500" s="80"/>
      <c r="K1500" s="81"/>
      <c r="L1500" s="394"/>
      <c r="M1500" s="78"/>
      <c r="N1500" s="78"/>
      <c r="O1500" s="78"/>
      <c r="P1500" s="78"/>
      <c r="Q1500" s="371" t="str">
        <f t="shared" si="91"/>
        <v/>
      </c>
      <c r="R1500" s="102" t="str">
        <f t="shared" si="94"/>
        <v/>
      </c>
      <c r="S1500" s="254" t="str">
        <f t="shared" si="92"/>
        <v/>
      </c>
      <c r="T1500" s="83"/>
      <c r="U1500" s="254" t="str">
        <f t="shared" si="93"/>
        <v/>
      </c>
      <c r="V1500" s="255"/>
      <c r="W1500" s="78"/>
      <c r="X1500" s="78"/>
      <c r="Y1500" s="391"/>
      <c r="Z1500" s="369"/>
      <c r="AA1500" s="90"/>
    </row>
    <row r="1501" spans="4:27" ht="20.100000000000001" customHeight="1" x14ac:dyDescent="0.2">
      <c r="D1501" s="392"/>
      <c r="E1501" s="84"/>
      <c r="F1501" s="393"/>
      <c r="G1501" s="370"/>
      <c r="H1501" s="79"/>
      <c r="I1501" s="107"/>
      <c r="J1501" s="80"/>
      <c r="K1501" s="81"/>
      <c r="L1501" s="394"/>
      <c r="M1501" s="78"/>
      <c r="N1501" s="78"/>
      <c r="O1501" s="78"/>
      <c r="P1501" s="78"/>
      <c r="Q1501" s="371" t="str">
        <f t="shared" si="91"/>
        <v/>
      </c>
      <c r="R1501" s="102" t="str">
        <f t="shared" si="94"/>
        <v/>
      </c>
      <c r="S1501" s="254" t="str">
        <f t="shared" si="92"/>
        <v/>
      </c>
      <c r="T1501" s="83"/>
      <c r="U1501" s="254" t="str">
        <f t="shared" si="93"/>
        <v/>
      </c>
      <c r="V1501" s="255"/>
      <c r="W1501" s="78"/>
      <c r="X1501" s="78"/>
      <c r="Y1501" s="391"/>
      <c r="Z1501" s="369"/>
      <c r="AA1501" s="90"/>
    </row>
    <row r="1502" spans="4:27" ht="20.100000000000001" customHeight="1" x14ac:dyDescent="0.2">
      <c r="D1502" s="392"/>
      <c r="E1502" s="84"/>
      <c r="F1502" s="393"/>
      <c r="G1502" s="370"/>
      <c r="H1502" s="79"/>
      <c r="I1502" s="107"/>
      <c r="J1502" s="80"/>
      <c r="K1502" s="81"/>
      <c r="L1502" s="394"/>
      <c r="M1502" s="78"/>
      <c r="N1502" s="78"/>
      <c r="O1502" s="78"/>
      <c r="P1502" s="78"/>
      <c r="Q1502" s="371" t="str">
        <f t="shared" ref="Q1502:Q1536" si="95">IF(OR(I1502="",I1502="Trailer"),"",IF(I1502&lt;&gt;"Trailer","X"))</f>
        <v/>
      </c>
      <c r="R1502" s="102" t="str">
        <f t="shared" si="94"/>
        <v/>
      </c>
      <c r="S1502" s="254" t="str">
        <f t="shared" ref="S1502:S1536" si="96">IF(AND(M1502 ="NY",Q1502="x"),"Required","")</f>
        <v/>
      </c>
      <c r="T1502" s="83"/>
      <c r="U1502" s="254" t="str">
        <f t="shared" ref="U1502:U1536" si="97">IF(AND(I1502 ="Trailer",Q1502="X"),"remove 'X' for AL","")</f>
        <v/>
      </c>
      <c r="V1502" s="255"/>
      <c r="W1502" s="78"/>
      <c r="X1502" s="78"/>
      <c r="Y1502" s="391"/>
      <c r="Z1502" s="369"/>
      <c r="AA1502" s="90"/>
    </row>
    <row r="1503" spans="4:27" ht="20.100000000000001" customHeight="1" x14ac:dyDescent="0.2">
      <c r="D1503" s="392"/>
      <c r="E1503" s="84"/>
      <c r="F1503" s="393"/>
      <c r="G1503" s="370"/>
      <c r="H1503" s="79"/>
      <c r="I1503" s="107"/>
      <c r="J1503" s="80"/>
      <c r="K1503" s="81"/>
      <c r="L1503" s="394"/>
      <c r="M1503" s="78"/>
      <c r="N1503" s="78"/>
      <c r="O1503" s="78"/>
      <c r="P1503" s="78"/>
      <c r="Q1503" s="371" t="str">
        <f t="shared" si="95"/>
        <v/>
      </c>
      <c r="R1503" s="102" t="str">
        <f t="shared" ref="R1503:R1536" si="98">IF(I1503="","",IF(AND($R$16="X",I1503&lt;&gt;"Equipment",I1503&lt;&gt;"Dealer Plate"),"X",IF(AND($R$18="X",I1503&lt;&gt;"Trailer",I1503&lt;&gt;"Equipment",I1503&lt;&gt;"Dealer Plate"),"X",IF(AND($R$19="X",I1503&lt;&gt;"Trailer",I1503&lt;&gt;"Equipment",I1503&lt;&gt;"Dealer Plate",V1503="Yes"),"X",IF(AND($R$20="X",I1503&lt;&gt;"Equipment",I1503&lt;&gt;"Dealer Plate",F1503&gt;=$U$20),"X",IF(AND($R$21="X",I1503&lt;&gt;"Trailer",I1503&lt;&gt;"Equipment",I1503&lt;&gt;"Dealer Plate",F1503&gt;=$U$21),"X",""))))))</f>
        <v/>
      </c>
      <c r="S1503" s="254" t="str">
        <f t="shared" si="96"/>
        <v/>
      </c>
      <c r="T1503" s="83"/>
      <c r="U1503" s="254" t="str">
        <f t="shared" si="97"/>
        <v/>
      </c>
      <c r="V1503" s="255"/>
      <c r="W1503" s="78"/>
      <c r="X1503" s="78"/>
      <c r="Y1503" s="391"/>
      <c r="Z1503" s="369"/>
      <c r="AA1503" s="90"/>
    </row>
    <row r="1504" spans="4:27" ht="20.100000000000001" customHeight="1" x14ac:dyDescent="0.2">
      <c r="D1504" s="392"/>
      <c r="E1504" s="84"/>
      <c r="F1504" s="393"/>
      <c r="G1504" s="370"/>
      <c r="H1504" s="79"/>
      <c r="I1504" s="107"/>
      <c r="J1504" s="80"/>
      <c r="K1504" s="81"/>
      <c r="L1504" s="394"/>
      <c r="M1504" s="78"/>
      <c r="N1504" s="78"/>
      <c r="O1504" s="78"/>
      <c r="P1504" s="78"/>
      <c r="Q1504" s="371" t="str">
        <f t="shared" si="95"/>
        <v/>
      </c>
      <c r="R1504" s="102" t="str">
        <f t="shared" si="98"/>
        <v/>
      </c>
      <c r="S1504" s="254" t="str">
        <f t="shared" si="96"/>
        <v/>
      </c>
      <c r="T1504" s="83"/>
      <c r="U1504" s="254" t="str">
        <f t="shared" si="97"/>
        <v/>
      </c>
      <c r="V1504" s="255"/>
      <c r="W1504" s="78"/>
      <c r="X1504" s="78"/>
      <c r="Y1504" s="391"/>
      <c r="Z1504" s="369"/>
      <c r="AA1504" s="90"/>
    </row>
    <row r="1505" spans="4:27" ht="20.100000000000001" customHeight="1" x14ac:dyDescent="0.2">
      <c r="D1505" s="392"/>
      <c r="E1505" s="84"/>
      <c r="F1505" s="393"/>
      <c r="G1505" s="370"/>
      <c r="H1505" s="79"/>
      <c r="I1505" s="107"/>
      <c r="J1505" s="80"/>
      <c r="K1505" s="81"/>
      <c r="L1505" s="394"/>
      <c r="M1505" s="78"/>
      <c r="N1505" s="78"/>
      <c r="O1505" s="78"/>
      <c r="P1505" s="78"/>
      <c r="Q1505" s="371" t="str">
        <f t="shared" si="95"/>
        <v/>
      </c>
      <c r="R1505" s="102" t="str">
        <f t="shared" si="98"/>
        <v/>
      </c>
      <c r="S1505" s="254" t="str">
        <f t="shared" si="96"/>
        <v/>
      </c>
      <c r="T1505" s="83"/>
      <c r="U1505" s="254" t="str">
        <f t="shared" si="97"/>
        <v/>
      </c>
      <c r="V1505" s="255"/>
      <c r="W1505" s="78"/>
      <c r="X1505" s="78"/>
      <c r="Y1505" s="391"/>
      <c r="Z1505" s="369"/>
      <c r="AA1505" s="90"/>
    </row>
    <row r="1506" spans="4:27" ht="20.100000000000001" customHeight="1" x14ac:dyDescent="0.2">
      <c r="D1506" s="392"/>
      <c r="E1506" s="84"/>
      <c r="F1506" s="393"/>
      <c r="G1506" s="370"/>
      <c r="H1506" s="79"/>
      <c r="I1506" s="107"/>
      <c r="J1506" s="80"/>
      <c r="K1506" s="81"/>
      <c r="L1506" s="394"/>
      <c r="M1506" s="78"/>
      <c r="N1506" s="78"/>
      <c r="O1506" s="78"/>
      <c r="P1506" s="78"/>
      <c r="Q1506" s="371" t="str">
        <f t="shared" si="95"/>
        <v/>
      </c>
      <c r="R1506" s="102" t="str">
        <f t="shared" si="98"/>
        <v/>
      </c>
      <c r="S1506" s="254" t="str">
        <f t="shared" si="96"/>
        <v/>
      </c>
      <c r="T1506" s="83"/>
      <c r="U1506" s="254" t="str">
        <f t="shared" si="97"/>
        <v/>
      </c>
      <c r="V1506" s="255"/>
      <c r="W1506" s="78"/>
      <c r="X1506" s="78"/>
      <c r="Y1506" s="391"/>
      <c r="Z1506" s="369"/>
      <c r="AA1506" s="90"/>
    </row>
    <row r="1507" spans="4:27" ht="20.100000000000001" customHeight="1" x14ac:dyDescent="0.2">
      <c r="D1507" s="392"/>
      <c r="E1507" s="84"/>
      <c r="F1507" s="393"/>
      <c r="G1507" s="370"/>
      <c r="H1507" s="79"/>
      <c r="I1507" s="107"/>
      <c r="J1507" s="80"/>
      <c r="K1507" s="81"/>
      <c r="L1507" s="394"/>
      <c r="M1507" s="78"/>
      <c r="N1507" s="78"/>
      <c r="O1507" s="78"/>
      <c r="P1507" s="78"/>
      <c r="Q1507" s="371" t="str">
        <f t="shared" si="95"/>
        <v/>
      </c>
      <c r="R1507" s="102" t="str">
        <f t="shared" si="98"/>
        <v/>
      </c>
      <c r="S1507" s="254" t="str">
        <f t="shared" si="96"/>
        <v/>
      </c>
      <c r="T1507" s="83"/>
      <c r="U1507" s="254" t="str">
        <f t="shared" si="97"/>
        <v/>
      </c>
      <c r="V1507" s="255"/>
      <c r="W1507" s="78"/>
      <c r="X1507" s="78"/>
      <c r="Y1507" s="391"/>
      <c r="Z1507" s="369"/>
      <c r="AA1507" s="90"/>
    </row>
    <row r="1508" spans="4:27" ht="20.100000000000001" customHeight="1" x14ac:dyDescent="0.2">
      <c r="D1508" s="392"/>
      <c r="E1508" s="84"/>
      <c r="F1508" s="393"/>
      <c r="G1508" s="370"/>
      <c r="H1508" s="79"/>
      <c r="I1508" s="107"/>
      <c r="J1508" s="80"/>
      <c r="K1508" s="81"/>
      <c r="L1508" s="394"/>
      <c r="M1508" s="78"/>
      <c r="N1508" s="78"/>
      <c r="O1508" s="78"/>
      <c r="P1508" s="78"/>
      <c r="Q1508" s="371" t="str">
        <f t="shared" si="95"/>
        <v/>
      </c>
      <c r="R1508" s="102" t="str">
        <f t="shared" si="98"/>
        <v/>
      </c>
      <c r="S1508" s="254" t="str">
        <f t="shared" si="96"/>
        <v/>
      </c>
      <c r="T1508" s="83"/>
      <c r="U1508" s="254" t="str">
        <f t="shared" si="97"/>
        <v/>
      </c>
      <c r="V1508" s="255"/>
      <c r="W1508" s="78"/>
      <c r="X1508" s="78"/>
      <c r="Y1508" s="391"/>
      <c r="Z1508" s="369"/>
      <c r="AA1508" s="90"/>
    </row>
    <row r="1509" spans="4:27" ht="20.100000000000001" customHeight="1" x14ac:dyDescent="0.2">
      <c r="D1509" s="392"/>
      <c r="E1509" s="84"/>
      <c r="F1509" s="393"/>
      <c r="G1509" s="370"/>
      <c r="H1509" s="79"/>
      <c r="I1509" s="107"/>
      <c r="J1509" s="80"/>
      <c r="K1509" s="81"/>
      <c r="L1509" s="394"/>
      <c r="M1509" s="78"/>
      <c r="N1509" s="78"/>
      <c r="O1509" s="78"/>
      <c r="P1509" s="78"/>
      <c r="Q1509" s="371" t="str">
        <f t="shared" si="95"/>
        <v/>
      </c>
      <c r="R1509" s="102" t="str">
        <f t="shared" si="98"/>
        <v/>
      </c>
      <c r="S1509" s="254" t="str">
        <f t="shared" si="96"/>
        <v/>
      </c>
      <c r="T1509" s="83"/>
      <c r="U1509" s="254" t="str">
        <f t="shared" si="97"/>
        <v/>
      </c>
      <c r="V1509" s="255"/>
      <c r="W1509" s="78"/>
      <c r="X1509" s="78"/>
      <c r="Y1509" s="391"/>
      <c r="Z1509" s="369"/>
      <c r="AA1509" s="90"/>
    </row>
    <row r="1510" spans="4:27" ht="20.100000000000001" customHeight="1" x14ac:dyDescent="0.2">
      <c r="D1510" s="392"/>
      <c r="E1510" s="84"/>
      <c r="F1510" s="393"/>
      <c r="G1510" s="370"/>
      <c r="H1510" s="79"/>
      <c r="I1510" s="107"/>
      <c r="J1510" s="80"/>
      <c r="K1510" s="81"/>
      <c r="L1510" s="394"/>
      <c r="M1510" s="78"/>
      <c r="N1510" s="78"/>
      <c r="O1510" s="78"/>
      <c r="P1510" s="78"/>
      <c r="Q1510" s="371" t="str">
        <f t="shared" si="95"/>
        <v/>
      </c>
      <c r="R1510" s="102" t="str">
        <f t="shared" si="98"/>
        <v/>
      </c>
      <c r="S1510" s="254" t="str">
        <f t="shared" si="96"/>
        <v/>
      </c>
      <c r="T1510" s="83"/>
      <c r="U1510" s="254" t="str">
        <f t="shared" si="97"/>
        <v/>
      </c>
      <c r="V1510" s="255"/>
      <c r="W1510" s="78"/>
      <c r="X1510" s="78"/>
      <c r="Y1510" s="391"/>
      <c r="Z1510" s="369"/>
      <c r="AA1510" s="90"/>
    </row>
    <row r="1511" spans="4:27" ht="20.100000000000001" customHeight="1" x14ac:dyDescent="0.2">
      <c r="D1511" s="392"/>
      <c r="E1511" s="84"/>
      <c r="F1511" s="393"/>
      <c r="G1511" s="370"/>
      <c r="H1511" s="79"/>
      <c r="I1511" s="107"/>
      <c r="J1511" s="80"/>
      <c r="K1511" s="81"/>
      <c r="L1511" s="394"/>
      <c r="M1511" s="78"/>
      <c r="N1511" s="78"/>
      <c r="O1511" s="78"/>
      <c r="P1511" s="78"/>
      <c r="Q1511" s="371" t="str">
        <f t="shared" si="95"/>
        <v/>
      </c>
      <c r="R1511" s="102" t="str">
        <f t="shared" si="98"/>
        <v/>
      </c>
      <c r="S1511" s="254" t="str">
        <f t="shared" si="96"/>
        <v/>
      </c>
      <c r="T1511" s="83"/>
      <c r="U1511" s="254" t="str">
        <f t="shared" si="97"/>
        <v/>
      </c>
      <c r="V1511" s="255"/>
      <c r="W1511" s="78"/>
      <c r="X1511" s="78"/>
      <c r="Y1511" s="391"/>
      <c r="Z1511" s="369"/>
      <c r="AA1511" s="90"/>
    </row>
    <row r="1512" spans="4:27" ht="20.100000000000001" customHeight="1" x14ac:dyDescent="0.2">
      <c r="D1512" s="392"/>
      <c r="E1512" s="84"/>
      <c r="F1512" s="393"/>
      <c r="G1512" s="370"/>
      <c r="H1512" s="79"/>
      <c r="I1512" s="107"/>
      <c r="J1512" s="80"/>
      <c r="K1512" s="81"/>
      <c r="L1512" s="394"/>
      <c r="M1512" s="78"/>
      <c r="N1512" s="78"/>
      <c r="O1512" s="78"/>
      <c r="P1512" s="78"/>
      <c r="Q1512" s="371" t="str">
        <f t="shared" si="95"/>
        <v/>
      </c>
      <c r="R1512" s="102" t="str">
        <f t="shared" si="98"/>
        <v/>
      </c>
      <c r="S1512" s="254" t="str">
        <f t="shared" si="96"/>
        <v/>
      </c>
      <c r="T1512" s="83"/>
      <c r="U1512" s="254" t="str">
        <f t="shared" si="97"/>
        <v/>
      </c>
      <c r="V1512" s="255"/>
      <c r="W1512" s="78"/>
      <c r="X1512" s="78"/>
      <c r="Y1512" s="391"/>
      <c r="Z1512" s="369"/>
      <c r="AA1512" s="90"/>
    </row>
    <row r="1513" spans="4:27" ht="20.100000000000001" customHeight="1" x14ac:dyDescent="0.2">
      <c r="D1513" s="392"/>
      <c r="E1513" s="84"/>
      <c r="F1513" s="393"/>
      <c r="G1513" s="370"/>
      <c r="H1513" s="79"/>
      <c r="I1513" s="107"/>
      <c r="J1513" s="80"/>
      <c r="K1513" s="81"/>
      <c r="L1513" s="394"/>
      <c r="M1513" s="78"/>
      <c r="N1513" s="78"/>
      <c r="O1513" s="78"/>
      <c r="P1513" s="78"/>
      <c r="Q1513" s="371" t="str">
        <f t="shared" si="95"/>
        <v/>
      </c>
      <c r="R1513" s="102" t="str">
        <f t="shared" si="98"/>
        <v/>
      </c>
      <c r="S1513" s="254" t="str">
        <f t="shared" si="96"/>
        <v/>
      </c>
      <c r="T1513" s="83"/>
      <c r="U1513" s="254" t="str">
        <f t="shared" si="97"/>
        <v/>
      </c>
      <c r="V1513" s="255"/>
      <c r="W1513" s="78"/>
      <c r="X1513" s="78"/>
      <c r="Y1513" s="391"/>
      <c r="Z1513" s="369"/>
      <c r="AA1513" s="90"/>
    </row>
    <row r="1514" spans="4:27" ht="20.100000000000001" customHeight="1" x14ac:dyDescent="0.2">
      <c r="D1514" s="392"/>
      <c r="E1514" s="84"/>
      <c r="F1514" s="393"/>
      <c r="G1514" s="370"/>
      <c r="H1514" s="79"/>
      <c r="I1514" s="107"/>
      <c r="J1514" s="80"/>
      <c r="K1514" s="81"/>
      <c r="L1514" s="394"/>
      <c r="M1514" s="78"/>
      <c r="N1514" s="78"/>
      <c r="O1514" s="78"/>
      <c r="P1514" s="78"/>
      <c r="Q1514" s="371" t="str">
        <f t="shared" si="95"/>
        <v/>
      </c>
      <c r="R1514" s="102" t="str">
        <f t="shared" si="98"/>
        <v/>
      </c>
      <c r="S1514" s="254" t="str">
        <f t="shared" si="96"/>
        <v/>
      </c>
      <c r="T1514" s="83"/>
      <c r="U1514" s="254" t="str">
        <f t="shared" si="97"/>
        <v/>
      </c>
      <c r="V1514" s="255"/>
      <c r="W1514" s="78"/>
      <c r="X1514" s="78"/>
      <c r="Y1514" s="391"/>
      <c r="Z1514" s="369"/>
      <c r="AA1514" s="90"/>
    </row>
    <row r="1515" spans="4:27" ht="20.100000000000001" customHeight="1" x14ac:dyDescent="0.2">
      <c r="D1515" s="392"/>
      <c r="E1515" s="84"/>
      <c r="F1515" s="393"/>
      <c r="G1515" s="370"/>
      <c r="H1515" s="79"/>
      <c r="I1515" s="107"/>
      <c r="J1515" s="80"/>
      <c r="K1515" s="81"/>
      <c r="L1515" s="394"/>
      <c r="M1515" s="78"/>
      <c r="N1515" s="78"/>
      <c r="O1515" s="78"/>
      <c r="P1515" s="78"/>
      <c r="Q1515" s="371" t="str">
        <f t="shared" si="95"/>
        <v/>
      </c>
      <c r="R1515" s="102" t="str">
        <f t="shared" si="98"/>
        <v/>
      </c>
      <c r="S1515" s="254" t="str">
        <f t="shared" si="96"/>
        <v/>
      </c>
      <c r="T1515" s="83"/>
      <c r="U1515" s="254" t="str">
        <f t="shared" si="97"/>
        <v/>
      </c>
      <c r="V1515" s="255"/>
      <c r="W1515" s="78"/>
      <c r="X1515" s="78"/>
      <c r="Y1515" s="391"/>
      <c r="Z1515" s="369"/>
      <c r="AA1515" s="90"/>
    </row>
    <row r="1516" spans="4:27" ht="20.100000000000001" customHeight="1" x14ac:dyDescent="0.2">
      <c r="D1516" s="392"/>
      <c r="E1516" s="84"/>
      <c r="F1516" s="393"/>
      <c r="G1516" s="370"/>
      <c r="H1516" s="79"/>
      <c r="I1516" s="107"/>
      <c r="J1516" s="80"/>
      <c r="K1516" s="81"/>
      <c r="L1516" s="394"/>
      <c r="M1516" s="78"/>
      <c r="N1516" s="78"/>
      <c r="O1516" s="78"/>
      <c r="P1516" s="78"/>
      <c r="Q1516" s="371" t="str">
        <f t="shared" si="95"/>
        <v/>
      </c>
      <c r="R1516" s="102" t="str">
        <f t="shared" si="98"/>
        <v/>
      </c>
      <c r="S1516" s="254" t="str">
        <f t="shared" si="96"/>
        <v/>
      </c>
      <c r="T1516" s="83"/>
      <c r="U1516" s="254" t="str">
        <f t="shared" si="97"/>
        <v/>
      </c>
      <c r="V1516" s="255"/>
      <c r="W1516" s="78"/>
      <c r="X1516" s="78"/>
      <c r="Y1516" s="391"/>
      <c r="Z1516" s="369"/>
      <c r="AA1516" s="90"/>
    </row>
    <row r="1517" spans="4:27" ht="20.100000000000001" customHeight="1" x14ac:dyDescent="0.2">
      <c r="D1517" s="392"/>
      <c r="E1517" s="84"/>
      <c r="F1517" s="393"/>
      <c r="G1517" s="370"/>
      <c r="H1517" s="79"/>
      <c r="I1517" s="107"/>
      <c r="J1517" s="80"/>
      <c r="K1517" s="81"/>
      <c r="L1517" s="394"/>
      <c r="M1517" s="78"/>
      <c r="N1517" s="78"/>
      <c r="O1517" s="78"/>
      <c r="P1517" s="78"/>
      <c r="Q1517" s="371" t="str">
        <f t="shared" si="95"/>
        <v/>
      </c>
      <c r="R1517" s="102" t="str">
        <f t="shared" si="98"/>
        <v/>
      </c>
      <c r="S1517" s="254" t="str">
        <f t="shared" si="96"/>
        <v/>
      </c>
      <c r="T1517" s="83"/>
      <c r="U1517" s="254" t="str">
        <f t="shared" si="97"/>
        <v/>
      </c>
      <c r="V1517" s="255"/>
      <c r="W1517" s="78"/>
      <c r="X1517" s="78"/>
      <c r="Y1517" s="391"/>
      <c r="Z1517" s="369"/>
      <c r="AA1517" s="90"/>
    </row>
    <row r="1518" spans="4:27" ht="20.100000000000001" customHeight="1" x14ac:dyDescent="0.2">
      <c r="D1518" s="392"/>
      <c r="E1518" s="84"/>
      <c r="F1518" s="393"/>
      <c r="G1518" s="370"/>
      <c r="H1518" s="79"/>
      <c r="I1518" s="107"/>
      <c r="J1518" s="80"/>
      <c r="K1518" s="81"/>
      <c r="L1518" s="394"/>
      <c r="M1518" s="78"/>
      <c r="N1518" s="78"/>
      <c r="O1518" s="78"/>
      <c r="P1518" s="78"/>
      <c r="Q1518" s="371" t="str">
        <f t="shared" si="95"/>
        <v/>
      </c>
      <c r="R1518" s="102" t="str">
        <f t="shared" si="98"/>
        <v/>
      </c>
      <c r="S1518" s="254" t="str">
        <f t="shared" si="96"/>
        <v/>
      </c>
      <c r="T1518" s="83"/>
      <c r="U1518" s="254" t="str">
        <f t="shared" si="97"/>
        <v/>
      </c>
      <c r="V1518" s="255"/>
      <c r="W1518" s="78"/>
      <c r="X1518" s="78"/>
      <c r="Y1518" s="391"/>
      <c r="Z1518" s="369"/>
      <c r="AA1518" s="90"/>
    </row>
    <row r="1519" spans="4:27" ht="20.100000000000001" customHeight="1" x14ac:dyDescent="0.2">
      <c r="D1519" s="392"/>
      <c r="E1519" s="84"/>
      <c r="F1519" s="393"/>
      <c r="G1519" s="370"/>
      <c r="H1519" s="79"/>
      <c r="I1519" s="107"/>
      <c r="J1519" s="80"/>
      <c r="K1519" s="81"/>
      <c r="L1519" s="394"/>
      <c r="M1519" s="78"/>
      <c r="N1519" s="78"/>
      <c r="O1519" s="78"/>
      <c r="P1519" s="78"/>
      <c r="Q1519" s="371" t="str">
        <f t="shared" si="95"/>
        <v/>
      </c>
      <c r="R1519" s="102" t="str">
        <f t="shared" si="98"/>
        <v/>
      </c>
      <c r="S1519" s="254" t="str">
        <f t="shared" si="96"/>
        <v/>
      </c>
      <c r="T1519" s="83"/>
      <c r="U1519" s="254" t="str">
        <f t="shared" si="97"/>
        <v/>
      </c>
      <c r="V1519" s="255"/>
      <c r="W1519" s="78"/>
      <c r="X1519" s="78"/>
      <c r="Y1519" s="391"/>
      <c r="Z1519" s="369"/>
      <c r="AA1519" s="90"/>
    </row>
    <row r="1520" spans="4:27" ht="20.100000000000001" customHeight="1" x14ac:dyDescent="0.2">
      <c r="D1520" s="392"/>
      <c r="E1520" s="84"/>
      <c r="F1520" s="393"/>
      <c r="G1520" s="370"/>
      <c r="H1520" s="79"/>
      <c r="I1520" s="107"/>
      <c r="J1520" s="80"/>
      <c r="K1520" s="81"/>
      <c r="L1520" s="394"/>
      <c r="M1520" s="78"/>
      <c r="N1520" s="78"/>
      <c r="O1520" s="78"/>
      <c r="P1520" s="78"/>
      <c r="Q1520" s="371" t="str">
        <f t="shared" si="95"/>
        <v/>
      </c>
      <c r="R1520" s="102" t="str">
        <f t="shared" si="98"/>
        <v/>
      </c>
      <c r="S1520" s="254" t="str">
        <f t="shared" si="96"/>
        <v/>
      </c>
      <c r="T1520" s="83"/>
      <c r="U1520" s="254" t="str">
        <f t="shared" si="97"/>
        <v/>
      </c>
      <c r="V1520" s="255"/>
      <c r="W1520" s="78"/>
      <c r="X1520" s="78"/>
      <c r="Y1520" s="391"/>
      <c r="Z1520" s="369"/>
      <c r="AA1520" s="90"/>
    </row>
    <row r="1521" spans="4:27" ht="20.100000000000001" customHeight="1" x14ac:dyDescent="0.2">
      <c r="D1521" s="392"/>
      <c r="E1521" s="84"/>
      <c r="F1521" s="393"/>
      <c r="G1521" s="370"/>
      <c r="H1521" s="79"/>
      <c r="I1521" s="107"/>
      <c r="J1521" s="80"/>
      <c r="K1521" s="81"/>
      <c r="L1521" s="394"/>
      <c r="M1521" s="78"/>
      <c r="N1521" s="78"/>
      <c r="O1521" s="78"/>
      <c r="P1521" s="78"/>
      <c r="Q1521" s="371" t="str">
        <f t="shared" si="95"/>
        <v/>
      </c>
      <c r="R1521" s="102" t="str">
        <f t="shared" si="98"/>
        <v/>
      </c>
      <c r="S1521" s="254" t="str">
        <f t="shared" si="96"/>
        <v/>
      </c>
      <c r="T1521" s="83"/>
      <c r="U1521" s="254" t="str">
        <f t="shared" si="97"/>
        <v/>
      </c>
      <c r="V1521" s="255"/>
      <c r="W1521" s="78"/>
      <c r="X1521" s="78"/>
      <c r="Y1521" s="391"/>
      <c r="Z1521" s="369"/>
      <c r="AA1521" s="90"/>
    </row>
    <row r="1522" spans="4:27" ht="20.100000000000001" customHeight="1" x14ac:dyDescent="0.2">
      <c r="D1522" s="392"/>
      <c r="E1522" s="84"/>
      <c r="F1522" s="393"/>
      <c r="G1522" s="370"/>
      <c r="H1522" s="79"/>
      <c r="I1522" s="107"/>
      <c r="J1522" s="80"/>
      <c r="K1522" s="81"/>
      <c r="L1522" s="394"/>
      <c r="M1522" s="78"/>
      <c r="N1522" s="78"/>
      <c r="O1522" s="78"/>
      <c r="P1522" s="78"/>
      <c r="Q1522" s="371" t="str">
        <f t="shared" si="95"/>
        <v/>
      </c>
      <c r="R1522" s="102" t="str">
        <f t="shared" si="98"/>
        <v/>
      </c>
      <c r="S1522" s="254" t="str">
        <f t="shared" si="96"/>
        <v/>
      </c>
      <c r="T1522" s="83"/>
      <c r="U1522" s="254" t="str">
        <f t="shared" si="97"/>
        <v/>
      </c>
      <c r="V1522" s="255"/>
      <c r="W1522" s="78"/>
      <c r="X1522" s="78"/>
      <c r="Y1522" s="391"/>
      <c r="Z1522" s="369"/>
      <c r="AA1522" s="90"/>
    </row>
    <row r="1523" spans="4:27" ht="20.100000000000001" customHeight="1" x14ac:dyDescent="0.2">
      <c r="D1523" s="392"/>
      <c r="E1523" s="84"/>
      <c r="F1523" s="393"/>
      <c r="G1523" s="370"/>
      <c r="H1523" s="79"/>
      <c r="I1523" s="107"/>
      <c r="J1523" s="80"/>
      <c r="K1523" s="81"/>
      <c r="L1523" s="394"/>
      <c r="M1523" s="78"/>
      <c r="N1523" s="78"/>
      <c r="O1523" s="78"/>
      <c r="P1523" s="78"/>
      <c r="Q1523" s="371" t="str">
        <f t="shared" si="95"/>
        <v/>
      </c>
      <c r="R1523" s="102" t="str">
        <f t="shared" si="98"/>
        <v/>
      </c>
      <c r="S1523" s="254" t="str">
        <f t="shared" si="96"/>
        <v/>
      </c>
      <c r="T1523" s="83"/>
      <c r="U1523" s="254" t="str">
        <f t="shared" si="97"/>
        <v/>
      </c>
      <c r="V1523" s="255"/>
      <c r="W1523" s="78"/>
      <c r="X1523" s="78"/>
      <c r="Y1523" s="391"/>
      <c r="Z1523" s="369"/>
      <c r="AA1523" s="90"/>
    </row>
    <row r="1524" spans="4:27" ht="20.100000000000001" customHeight="1" x14ac:dyDescent="0.2">
      <c r="D1524" s="392"/>
      <c r="E1524" s="84"/>
      <c r="F1524" s="393"/>
      <c r="G1524" s="370"/>
      <c r="H1524" s="79"/>
      <c r="I1524" s="107"/>
      <c r="J1524" s="80"/>
      <c r="K1524" s="81"/>
      <c r="L1524" s="394"/>
      <c r="M1524" s="78"/>
      <c r="N1524" s="78"/>
      <c r="O1524" s="78"/>
      <c r="P1524" s="78"/>
      <c r="Q1524" s="371" t="str">
        <f t="shared" si="95"/>
        <v/>
      </c>
      <c r="R1524" s="102" t="str">
        <f t="shared" si="98"/>
        <v/>
      </c>
      <c r="S1524" s="254" t="str">
        <f t="shared" si="96"/>
        <v/>
      </c>
      <c r="T1524" s="83"/>
      <c r="U1524" s="254" t="str">
        <f t="shared" si="97"/>
        <v/>
      </c>
      <c r="V1524" s="255"/>
      <c r="W1524" s="78"/>
      <c r="X1524" s="78"/>
      <c r="Y1524" s="391"/>
      <c r="Z1524" s="369"/>
      <c r="AA1524" s="90"/>
    </row>
    <row r="1525" spans="4:27" ht="20.100000000000001" customHeight="1" x14ac:dyDescent="0.2">
      <c r="D1525" s="392"/>
      <c r="E1525" s="84"/>
      <c r="F1525" s="393"/>
      <c r="G1525" s="370"/>
      <c r="H1525" s="79"/>
      <c r="I1525" s="107"/>
      <c r="J1525" s="80"/>
      <c r="K1525" s="81"/>
      <c r="L1525" s="394"/>
      <c r="M1525" s="78"/>
      <c r="N1525" s="78"/>
      <c r="O1525" s="78"/>
      <c r="P1525" s="78"/>
      <c r="Q1525" s="371" t="str">
        <f t="shared" si="95"/>
        <v/>
      </c>
      <c r="R1525" s="102" t="str">
        <f t="shared" si="98"/>
        <v/>
      </c>
      <c r="S1525" s="254" t="str">
        <f t="shared" si="96"/>
        <v/>
      </c>
      <c r="T1525" s="83"/>
      <c r="U1525" s="254" t="str">
        <f t="shared" si="97"/>
        <v/>
      </c>
      <c r="V1525" s="255"/>
      <c r="W1525" s="78"/>
      <c r="X1525" s="78"/>
      <c r="Y1525" s="391"/>
      <c r="Z1525" s="369"/>
      <c r="AA1525" s="90"/>
    </row>
    <row r="1526" spans="4:27" ht="20.100000000000001" customHeight="1" x14ac:dyDescent="0.2">
      <c r="D1526" s="392"/>
      <c r="E1526" s="84"/>
      <c r="F1526" s="393"/>
      <c r="G1526" s="370"/>
      <c r="H1526" s="79"/>
      <c r="I1526" s="107"/>
      <c r="J1526" s="80"/>
      <c r="K1526" s="81"/>
      <c r="L1526" s="394"/>
      <c r="M1526" s="78"/>
      <c r="N1526" s="78"/>
      <c r="O1526" s="78"/>
      <c r="P1526" s="78"/>
      <c r="Q1526" s="371" t="str">
        <f t="shared" si="95"/>
        <v/>
      </c>
      <c r="R1526" s="102" t="str">
        <f t="shared" si="98"/>
        <v/>
      </c>
      <c r="S1526" s="254" t="str">
        <f t="shared" si="96"/>
        <v/>
      </c>
      <c r="T1526" s="83"/>
      <c r="U1526" s="254" t="str">
        <f t="shared" si="97"/>
        <v/>
      </c>
      <c r="V1526" s="255"/>
      <c r="W1526" s="78"/>
      <c r="X1526" s="78"/>
      <c r="Y1526" s="391"/>
      <c r="Z1526" s="369"/>
      <c r="AA1526" s="90"/>
    </row>
    <row r="1527" spans="4:27" ht="20.100000000000001" customHeight="1" x14ac:dyDescent="0.2">
      <c r="D1527" s="392"/>
      <c r="E1527" s="84"/>
      <c r="F1527" s="393"/>
      <c r="G1527" s="370"/>
      <c r="H1527" s="79"/>
      <c r="I1527" s="107"/>
      <c r="J1527" s="80"/>
      <c r="K1527" s="81"/>
      <c r="L1527" s="394"/>
      <c r="M1527" s="78"/>
      <c r="N1527" s="78"/>
      <c r="O1527" s="78"/>
      <c r="P1527" s="78"/>
      <c r="Q1527" s="371" t="str">
        <f t="shared" si="95"/>
        <v/>
      </c>
      <c r="R1527" s="102" t="str">
        <f t="shared" si="98"/>
        <v/>
      </c>
      <c r="S1527" s="254" t="str">
        <f t="shared" si="96"/>
        <v/>
      </c>
      <c r="T1527" s="83"/>
      <c r="U1527" s="254" t="str">
        <f t="shared" si="97"/>
        <v/>
      </c>
      <c r="V1527" s="255"/>
      <c r="W1527" s="78"/>
      <c r="X1527" s="78"/>
      <c r="Y1527" s="391"/>
      <c r="Z1527" s="369"/>
      <c r="AA1527" s="90"/>
    </row>
    <row r="1528" spans="4:27" ht="20.100000000000001" customHeight="1" x14ac:dyDescent="0.2">
      <c r="D1528" s="392"/>
      <c r="E1528" s="84"/>
      <c r="F1528" s="393"/>
      <c r="G1528" s="370"/>
      <c r="H1528" s="79"/>
      <c r="I1528" s="107"/>
      <c r="J1528" s="80"/>
      <c r="K1528" s="81"/>
      <c r="L1528" s="394"/>
      <c r="M1528" s="78"/>
      <c r="N1528" s="78"/>
      <c r="O1528" s="78"/>
      <c r="P1528" s="78"/>
      <c r="Q1528" s="371" t="str">
        <f t="shared" si="95"/>
        <v/>
      </c>
      <c r="R1528" s="102" t="str">
        <f t="shared" si="98"/>
        <v/>
      </c>
      <c r="S1528" s="254" t="str">
        <f t="shared" si="96"/>
        <v/>
      </c>
      <c r="T1528" s="83"/>
      <c r="U1528" s="254" t="str">
        <f t="shared" si="97"/>
        <v/>
      </c>
      <c r="V1528" s="255"/>
      <c r="W1528" s="78"/>
      <c r="X1528" s="78"/>
      <c r="Y1528" s="391"/>
      <c r="Z1528" s="369"/>
      <c r="AA1528" s="90"/>
    </row>
    <row r="1529" spans="4:27" ht="20.100000000000001" customHeight="1" x14ac:dyDescent="0.2">
      <c r="D1529" s="392"/>
      <c r="E1529" s="84"/>
      <c r="F1529" s="393"/>
      <c r="G1529" s="370"/>
      <c r="H1529" s="79"/>
      <c r="I1529" s="107"/>
      <c r="J1529" s="80"/>
      <c r="K1529" s="81"/>
      <c r="L1529" s="394"/>
      <c r="M1529" s="78"/>
      <c r="N1529" s="78"/>
      <c r="O1529" s="78"/>
      <c r="P1529" s="78"/>
      <c r="Q1529" s="371" t="str">
        <f t="shared" si="95"/>
        <v/>
      </c>
      <c r="R1529" s="102" t="str">
        <f t="shared" si="98"/>
        <v/>
      </c>
      <c r="S1529" s="254" t="str">
        <f t="shared" si="96"/>
        <v/>
      </c>
      <c r="T1529" s="83"/>
      <c r="U1529" s="254" t="str">
        <f t="shared" si="97"/>
        <v/>
      </c>
      <c r="V1529" s="255"/>
      <c r="W1529" s="78"/>
      <c r="X1529" s="78"/>
      <c r="Y1529" s="391"/>
      <c r="Z1529" s="369"/>
      <c r="AA1529" s="90"/>
    </row>
    <row r="1530" spans="4:27" ht="20.100000000000001" customHeight="1" x14ac:dyDescent="0.2">
      <c r="D1530" s="392"/>
      <c r="E1530" s="84"/>
      <c r="F1530" s="393"/>
      <c r="G1530" s="370"/>
      <c r="H1530" s="79"/>
      <c r="I1530" s="107"/>
      <c r="J1530" s="80"/>
      <c r="K1530" s="81"/>
      <c r="L1530" s="394"/>
      <c r="M1530" s="78"/>
      <c r="N1530" s="78"/>
      <c r="O1530" s="78"/>
      <c r="P1530" s="78"/>
      <c r="Q1530" s="371" t="str">
        <f t="shared" si="95"/>
        <v/>
      </c>
      <c r="R1530" s="102" t="str">
        <f t="shared" si="98"/>
        <v/>
      </c>
      <c r="S1530" s="254" t="str">
        <f t="shared" si="96"/>
        <v/>
      </c>
      <c r="T1530" s="83"/>
      <c r="U1530" s="254" t="str">
        <f t="shared" si="97"/>
        <v/>
      </c>
      <c r="V1530" s="255"/>
      <c r="W1530" s="78"/>
      <c r="X1530" s="78"/>
      <c r="Y1530" s="391"/>
      <c r="Z1530" s="369"/>
      <c r="AA1530" s="90"/>
    </row>
    <row r="1531" spans="4:27" ht="20.100000000000001" customHeight="1" x14ac:dyDescent="0.2">
      <c r="D1531" s="392"/>
      <c r="E1531" s="84"/>
      <c r="F1531" s="393"/>
      <c r="G1531" s="370"/>
      <c r="H1531" s="79"/>
      <c r="I1531" s="107"/>
      <c r="J1531" s="80"/>
      <c r="K1531" s="81"/>
      <c r="L1531" s="394"/>
      <c r="M1531" s="78"/>
      <c r="N1531" s="78"/>
      <c r="O1531" s="78"/>
      <c r="P1531" s="78"/>
      <c r="Q1531" s="371" t="str">
        <f t="shared" si="95"/>
        <v/>
      </c>
      <c r="R1531" s="102" t="str">
        <f t="shared" si="98"/>
        <v/>
      </c>
      <c r="S1531" s="254" t="str">
        <f t="shared" si="96"/>
        <v/>
      </c>
      <c r="T1531" s="83"/>
      <c r="U1531" s="254" t="str">
        <f t="shared" si="97"/>
        <v/>
      </c>
      <c r="V1531" s="255"/>
      <c r="W1531" s="78"/>
      <c r="X1531" s="78"/>
      <c r="Y1531" s="391"/>
      <c r="Z1531" s="369"/>
      <c r="AA1531" s="90"/>
    </row>
    <row r="1532" spans="4:27" ht="20.100000000000001" customHeight="1" x14ac:dyDescent="0.2">
      <c r="D1532" s="392"/>
      <c r="E1532" s="84"/>
      <c r="F1532" s="393"/>
      <c r="G1532" s="370"/>
      <c r="H1532" s="79"/>
      <c r="I1532" s="107"/>
      <c r="J1532" s="80"/>
      <c r="K1532" s="81"/>
      <c r="L1532" s="394"/>
      <c r="M1532" s="78"/>
      <c r="N1532" s="78"/>
      <c r="O1532" s="78"/>
      <c r="P1532" s="78"/>
      <c r="Q1532" s="371" t="str">
        <f t="shared" si="95"/>
        <v/>
      </c>
      <c r="R1532" s="102" t="str">
        <f t="shared" si="98"/>
        <v/>
      </c>
      <c r="S1532" s="254" t="str">
        <f t="shared" si="96"/>
        <v/>
      </c>
      <c r="T1532" s="83"/>
      <c r="U1532" s="254" t="str">
        <f t="shared" si="97"/>
        <v/>
      </c>
      <c r="V1532" s="255"/>
      <c r="W1532" s="78"/>
      <c r="X1532" s="78"/>
      <c r="Y1532" s="391"/>
      <c r="Z1532" s="369"/>
      <c r="AA1532" s="90"/>
    </row>
    <row r="1533" spans="4:27" ht="20.100000000000001" customHeight="1" x14ac:dyDescent="0.2">
      <c r="D1533" s="392"/>
      <c r="E1533" s="84"/>
      <c r="F1533" s="393"/>
      <c r="G1533" s="370"/>
      <c r="H1533" s="79"/>
      <c r="I1533" s="107"/>
      <c r="J1533" s="80"/>
      <c r="K1533" s="81"/>
      <c r="L1533" s="394"/>
      <c r="M1533" s="78"/>
      <c r="N1533" s="78"/>
      <c r="O1533" s="78"/>
      <c r="P1533" s="78"/>
      <c r="Q1533" s="371" t="str">
        <f t="shared" si="95"/>
        <v/>
      </c>
      <c r="R1533" s="102" t="str">
        <f t="shared" si="98"/>
        <v/>
      </c>
      <c r="S1533" s="254" t="str">
        <f t="shared" si="96"/>
        <v/>
      </c>
      <c r="T1533" s="83"/>
      <c r="U1533" s="254" t="str">
        <f t="shared" si="97"/>
        <v/>
      </c>
      <c r="V1533" s="255"/>
      <c r="W1533" s="78"/>
      <c r="X1533" s="78"/>
      <c r="Y1533" s="391"/>
      <c r="Z1533" s="369"/>
      <c r="AA1533" s="90"/>
    </row>
    <row r="1534" spans="4:27" ht="20.100000000000001" customHeight="1" x14ac:dyDescent="0.2">
      <c r="D1534" s="392"/>
      <c r="E1534" s="84"/>
      <c r="F1534" s="393"/>
      <c r="G1534" s="370"/>
      <c r="H1534" s="79"/>
      <c r="I1534" s="107"/>
      <c r="J1534" s="80"/>
      <c r="K1534" s="81"/>
      <c r="L1534" s="394"/>
      <c r="M1534" s="78"/>
      <c r="N1534" s="78"/>
      <c r="O1534" s="78"/>
      <c r="P1534" s="78"/>
      <c r="Q1534" s="371" t="str">
        <f t="shared" si="95"/>
        <v/>
      </c>
      <c r="R1534" s="102" t="str">
        <f t="shared" si="98"/>
        <v/>
      </c>
      <c r="S1534" s="254" t="str">
        <f t="shared" si="96"/>
        <v/>
      </c>
      <c r="T1534" s="83"/>
      <c r="U1534" s="254" t="str">
        <f t="shared" si="97"/>
        <v/>
      </c>
      <c r="V1534" s="255"/>
      <c r="W1534" s="78"/>
      <c r="X1534" s="78"/>
      <c r="Y1534" s="391"/>
      <c r="Z1534" s="369"/>
      <c r="AA1534" s="90"/>
    </row>
    <row r="1535" spans="4:27" ht="20.100000000000001" customHeight="1" x14ac:dyDescent="0.2">
      <c r="D1535" s="392"/>
      <c r="E1535" s="84"/>
      <c r="F1535" s="393"/>
      <c r="G1535" s="370"/>
      <c r="H1535" s="79"/>
      <c r="I1535" s="107"/>
      <c r="J1535" s="80"/>
      <c r="K1535" s="81"/>
      <c r="L1535" s="394"/>
      <c r="M1535" s="78"/>
      <c r="N1535" s="78"/>
      <c r="O1535" s="78"/>
      <c r="P1535" s="78"/>
      <c r="Q1535" s="371" t="str">
        <f t="shared" si="95"/>
        <v/>
      </c>
      <c r="R1535" s="102" t="str">
        <f t="shared" si="98"/>
        <v/>
      </c>
      <c r="S1535" s="254" t="str">
        <f t="shared" si="96"/>
        <v/>
      </c>
      <c r="T1535" s="83"/>
      <c r="U1535" s="254" t="str">
        <f t="shared" si="97"/>
        <v/>
      </c>
      <c r="V1535" s="255"/>
      <c r="W1535" s="78"/>
      <c r="X1535" s="78"/>
      <c r="Y1535" s="391"/>
      <c r="Z1535" s="369"/>
      <c r="AA1535" s="90"/>
    </row>
    <row r="1536" spans="4:27" ht="20.100000000000001" customHeight="1" x14ac:dyDescent="0.2">
      <c r="D1536" s="392"/>
      <c r="E1536" s="84"/>
      <c r="F1536" s="393"/>
      <c r="G1536" s="370"/>
      <c r="H1536" s="79"/>
      <c r="I1536" s="107"/>
      <c r="J1536" s="84"/>
      <c r="K1536" s="81"/>
      <c r="L1536" s="394"/>
      <c r="M1536" s="78"/>
      <c r="N1536" s="78"/>
      <c r="O1536" s="78"/>
      <c r="P1536" s="78"/>
      <c r="Q1536" s="371" t="str">
        <f t="shared" si="95"/>
        <v/>
      </c>
      <c r="R1536" s="102" t="str">
        <f t="shared" si="98"/>
        <v/>
      </c>
      <c r="S1536" s="254" t="str">
        <f t="shared" si="96"/>
        <v/>
      </c>
      <c r="T1536" s="83"/>
      <c r="U1536" s="254" t="str">
        <f t="shared" si="97"/>
        <v/>
      </c>
      <c r="V1536" s="255"/>
      <c r="W1536" s="78"/>
      <c r="X1536" s="78"/>
      <c r="Y1536" s="391"/>
      <c r="Z1536" s="369"/>
      <c r="AA1536" s="90"/>
    </row>
    <row r="1537" spans="4:27" ht="20.100000000000001" customHeight="1" x14ac:dyDescent="0.2">
      <c r="D1537" s="392"/>
      <c r="E1537" s="84"/>
      <c r="F1537" s="393"/>
      <c r="G1537" s="370"/>
      <c r="H1537" s="79"/>
      <c r="I1537" s="107"/>
      <c r="J1537" s="84"/>
      <c r="K1537" s="81"/>
      <c r="L1537" s="394"/>
      <c r="M1537" s="78"/>
      <c r="N1537" s="78"/>
      <c r="O1537" s="78"/>
      <c r="P1537" s="78"/>
      <c r="Q1537" s="371" t="str">
        <f t="shared" ref="Q1537:Q1600" si="99">IF(OR(I1537="",I1537="Trailer"),"",IF(I1537&lt;&gt;"Trailer","X"))</f>
        <v/>
      </c>
      <c r="R1537" s="102" t="str">
        <f t="shared" ref="R1537:R1600" si="100">IF(I1537="","",IF(AND($R$16="X",I1537&lt;&gt;"Equipment",I1537&lt;&gt;"Dealer Plate"),"X",IF(AND($R$18="X",I1537&lt;&gt;"Trailer",I1537&lt;&gt;"Equipment",I1537&lt;&gt;"Dealer Plate"),"X",IF(AND($R$19="X",I1537&lt;&gt;"Trailer",I1537&lt;&gt;"Equipment",I1537&lt;&gt;"Dealer Plate",V1537="Yes"),"X",IF(AND($R$20="X",I1537&lt;&gt;"Equipment",I1537&lt;&gt;"Dealer Plate",F1537&gt;=$U$20),"X",IF(AND($R$21="X",I1537&lt;&gt;"Trailer",I1537&lt;&gt;"Equipment",I1537&lt;&gt;"Dealer Plate",F1537&gt;=$U$21),"X",""))))))</f>
        <v/>
      </c>
      <c r="S1537" s="254" t="str">
        <f t="shared" ref="S1537:S1600" si="101">IF(AND(M1537 ="NY",Q1537="x"),"Required","")</f>
        <v/>
      </c>
      <c r="T1537" s="83"/>
      <c r="U1537" s="254" t="str">
        <f t="shared" ref="U1537:U1600" si="102">IF(AND(I1537 ="Trailer",Q1537="X"),"remove 'X' for AL","")</f>
        <v/>
      </c>
      <c r="V1537" s="255"/>
      <c r="W1537" s="78"/>
      <c r="X1537" s="78"/>
      <c r="Y1537" s="391"/>
      <c r="Z1537" s="369"/>
      <c r="AA1537" s="90"/>
    </row>
    <row r="1538" spans="4:27" ht="20.100000000000001" customHeight="1" x14ac:dyDescent="0.2">
      <c r="D1538" s="392"/>
      <c r="E1538" s="84"/>
      <c r="F1538" s="393"/>
      <c r="G1538" s="370"/>
      <c r="H1538" s="79"/>
      <c r="I1538" s="107"/>
      <c r="J1538" s="84"/>
      <c r="K1538" s="81"/>
      <c r="L1538" s="394"/>
      <c r="M1538" s="78"/>
      <c r="N1538" s="78"/>
      <c r="O1538" s="78"/>
      <c r="P1538" s="78"/>
      <c r="Q1538" s="371" t="str">
        <f t="shared" si="99"/>
        <v/>
      </c>
      <c r="R1538" s="102" t="str">
        <f t="shared" si="100"/>
        <v/>
      </c>
      <c r="S1538" s="254" t="str">
        <f t="shared" si="101"/>
        <v/>
      </c>
      <c r="T1538" s="83"/>
      <c r="U1538" s="254" t="str">
        <f t="shared" si="102"/>
        <v/>
      </c>
      <c r="V1538" s="255"/>
      <c r="W1538" s="78"/>
      <c r="X1538" s="78"/>
      <c r="Y1538" s="391"/>
      <c r="Z1538" s="369"/>
      <c r="AA1538" s="90"/>
    </row>
    <row r="1539" spans="4:27" ht="20.100000000000001" customHeight="1" x14ac:dyDescent="0.2">
      <c r="D1539" s="392"/>
      <c r="E1539" s="84"/>
      <c r="F1539" s="393"/>
      <c r="G1539" s="370"/>
      <c r="H1539" s="79"/>
      <c r="I1539" s="107"/>
      <c r="J1539" s="84"/>
      <c r="K1539" s="81"/>
      <c r="L1539" s="394"/>
      <c r="M1539" s="78"/>
      <c r="N1539" s="78"/>
      <c r="O1539" s="78"/>
      <c r="P1539" s="78"/>
      <c r="Q1539" s="371" t="str">
        <f t="shared" si="99"/>
        <v/>
      </c>
      <c r="R1539" s="102" t="str">
        <f t="shared" si="100"/>
        <v/>
      </c>
      <c r="S1539" s="254" t="str">
        <f t="shared" si="101"/>
        <v/>
      </c>
      <c r="T1539" s="83"/>
      <c r="U1539" s="254" t="str">
        <f t="shared" si="102"/>
        <v/>
      </c>
      <c r="V1539" s="255"/>
      <c r="W1539" s="78"/>
      <c r="X1539" s="78"/>
      <c r="Y1539" s="391"/>
      <c r="Z1539" s="369"/>
      <c r="AA1539" s="90"/>
    </row>
    <row r="1540" spans="4:27" ht="20.100000000000001" customHeight="1" x14ac:dyDescent="0.2">
      <c r="D1540" s="392"/>
      <c r="E1540" s="84"/>
      <c r="F1540" s="393"/>
      <c r="G1540" s="370"/>
      <c r="H1540" s="79"/>
      <c r="I1540" s="107"/>
      <c r="J1540" s="84"/>
      <c r="K1540" s="81"/>
      <c r="L1540" s="394"/>
      <c r="M1540" s="78"/>
      <c r="N1540" s="78"/>
      <c r="O1540" s="78"/>
      <c r="P1540" s="78"/>
      <c r="Q1540" s="371" t="str">
        <f t="shared" si="99"/>
        <v/>
      </c>
      <c r="R1540" s="102" t="str">
        <f t="shared" si="100"/>
        <v/>
      </c>
      <c r="S1540" s="254" t="str">
        <f t="shared" si="101"/>
        <v/>
      </c>
      <c r="T1540" s="83"/>
      <c r="U1540" s="254" t="str">
        <f t="shared" si="102"/>
        <v/>
      </c>
      <c r="V1540" s="255"/>
      <c r="W1540" s="78"/>
      <c r="X1540" s="78"/>
      <c r="Y1540" s="391"/>
      <c r="Z1540" s="369"/>
      <c r="AA1540" s="90"/>
    </row>
    <row r="1541" spans="4:27" ht="20.100000000000001" customHeight="1" x14ac:dyDescent="0.2">
      <c r="D1541" s="392"/>
      <c r="E1541" s="84"/>
      <c r="F1541" s="393"/>
      <c r="G1541" s="370"/>
      <c r="H1541" s="79"/>
      <c r="I1541" s="107"/>
      <c r="J1541" s="84"/>
      <c r="K1541" s="81"/>
      <c r="L1541" s="394"/>
      <c r="M1541" s="78"/>
      <c r="N1541" s="78"/>
      <c r="O1541" s="78"/>
      <c r="P1541" s="78"/>
      <c r="Q1541" s="371" t="str">
        <f t="shared" si="99"/>
        <v/>
      </c>
      <c r="R1541" s="102" t="str">
        <f t="shared" si="100"/>
        <v/>
      </c>
      <c r="S1541" s="254" t="str">
        <f t="shared" si="101"/>
        <v/>
      </c>
      <c r="T1541" s="83"/>
      <c r="U1541" s="254" t="str">
        <f t="shared" si="102"/>
        <v/>
      </c>
      <c r="V1541" s="255"/>
      <c r="W1541" s="78"/>
      <c r="X1541" s="78"/>
      <c r="Y1541" s="391"/>
      <c r="Z1541" s="369"/>
      <c r="AA1541" s="90"/>
    </row>
    <row r="1542" spans="4:27" ht="20.100000000000001" customHeight="1" x14ac:dyDescent="0.2">
      <c r="D1542" s="392"/>
      <c r="E1542" s="84"/>
      <c r="F1542" s="393"/>
      <c r="G1542" s="370"/>
      <c r="H1542" s="79"/>
      <c r="I1542" s="107"/>
      <c r="J1542" s="84"/>
      <c r="K1542" s="81"/>
      <c r="L1542" s="394"/>
      <c r="M1542" s="78"/>
      <c r="N1542" s="78"/>
      <c r="O1542" s="78"/>
      <c r="P1542" s="78"/>
      <c r="Q1542" s="371" t="str">
        <f t="shared" si="99"/>
        <v/>
      </c>
      <c r="R1542" s="102" t="str">
        <f t="shared" si="100"/>
        <v/>
      </c>
      <c r="S1542" s="254" t="str">
        <f t="shared" si="101"/>
        <v/>
      </c>
      <c r="T1542" s="83"/>
      <c r="U1542" s="254" t="str">
        <f t="shared" si="102"/>
        <v/>
      </c>
      <c r="V1542" s="255"/>
      <c r="W1542" s="78"/>
      <c r="X1542" s="78"/>
      <c r="Y1542" s="391"/>
      <c r="Z1542" s="369"/>
      <c r="AA1542" s="90"/>
    </row>
    <row r="1543" spans="4:27" ht="20.100000000000001" customHeight="1" x14ac:dyDescent="0.2">
      <c r="D1543" s="392"/>
      <c r="E1543" s="84"/>
      <c r="F1543" s="393"/>
      <c r="G1543" s="370"/>
      <c r="H1543" s="79"/>
      <c r="I1543" s="107"/>
      <c r="J1543" s="84"/>
      <c r="K1543" s="81"/>
      <c r="L1543" s="394"/>
      <c r="M1543" s="78"/>
      <c r="N1543" s="78"/>
      <c r="O1543" s="78"/>
      <c r="P1543" s="78"/>
      <c r="Q1543" s="371" t="str">
        <f t="shared" si="99"/>
        <v/>
      </c>
      <c r="R1543" s="102" t="str">
        <f t="shared" si="100"/>
        <v/>
      </c>
      <c r="S1543" s="254" t="str">
        <f t="shared" si="101"/>
        <v/>
      </c>
      <c r="T1543" s="83"/>
      <c r="U1543" s="254" t="str">
        <f t="shared" si="102"/>
        <v/>
      </c>
      <c r="V1543" s="255"/>
      <c r="W1543" s="78"/>
      <c r="X1543" s="78"/>
      <c r="Y1543" s="391"/>
      <c r="Z1543" s="369"/>
      <c r="AA1543" s="90"/>
    </row>
    <row r="1544" spans="4:27" ht="20.100000000000001" customHeight="1" x14ac:dyDescent="0.2">
      <c r="D1544" s="392"/>
      <c r="E1544" s="84"/>
      <c r="F1544" s="393"/>
      <c r="G1544" s="370"/>
      <c r="H1544" s="79"/>
      <c r="I1544" s="107"/>
      <c r="J1544" s="84"/>
      <c r="K1544" s="81"/>
      <c r="L1544" s="394"/>
      <c r="M1544" s="78"/>
      <c r="N1544" s="78"/>
      <c r="O1544" s="78"/>
      <c r="P1544" s="78"/>
      <c r="Q1544" s="371" t="str">
        <f t="shared" si="99"/>
        <v/>
      </c>
      <c r="R1544" s="102" t="str">
        <f t="shared" si="100"/>
        <v/>
      </c>
      <c r="S1544" s="254" t="str">
        <f t="shared" si="101"/>
        <v/>
      </c>
      <c r="T1544" s="83"/>
      <c r="U1544" s="254" t="str">
        <f t="shared" si="102"/>
        <v/>
      </c>
      <c r="V1544" s="255"/>
      <c r="W1544" s="78"/>
      <c r="X1544" s="78"/>
      <c r="Y1544" s="391"/>
      <c r="Z1544" s="369"/>
      <c r="AA1544" s="90"/>
    </row>
    <row r="1545" spans="4:27" ht="20.100000000000001" customHeight="1" x14ac:dyDescent="0.2">
      <c r="D1545" s="392"/>
      <c r="E1545" s="84"/>
      <c r="F1545" s="393"/>
      <c r="G1545" s="370"/>
      <c r="H1545" s="79"/>
      <c r="I1545" s="107"/>
      <c r="J1545" s="84"/>
      <c r="K1545" s="81"/>
      <c r="L1545" s="394"/>
      <c r="M1545" s="78"/>
      <c r="N1545" s="78"/>
      <c r="O1545" s="78"/>
      <c r="P1545" s="78"/>
      <c r="Q1545" s="371" t="str">
        <f t="shared" si="99"/>
        <v/>
      </c>
      <c r="R1545" s="102" t="str">
        <f t="shared" si="100"/>
        <v/>
      </c>
      <c r="S1545" s="254" t="str">
        <f t="shared" si="101"/>
        <v/>
      </c>
      <c r="T1545" s="83"/>
      <c r="U1545" s="254" t="str">
        <f t="shared" si="102"/>
        <v/>
      </c>
      <c r="V1545" s="255"/>
      <c r="W1545" s="78"/>
      <c r="X1545" s="78"/>
      <c r="Y1545" s="391"/>
      <c r="Z1545" s="369"/>
      <c r="AA1545" s="90"/>
    </row>
    <row r="1546" spans="4:27" ht="20.100000000000001" customHeight="1" x14ac:dyDescent="0.2">
      <c r="D1546" s="392"/>
      <c r="E1546" s="84"/>
      <c r="F1546" s="393"/>
      <c r="G1546" s="370"/>
      <c r="H1546" s="79"/>
      <c r="I1546" s="107"/>
      <c r="J1546" s="84"/>
      <c r="K1546" s="81"/>
      <c r="L1546" s="394"/>
      <c r="M1546" s="78"/>
      <c r="N1546" s="78"/>
      <c r="O1546" s="78"/>
      <c r="P1546" s="78"/>
      <c r="Q1546" s="371" t="str">
        <f t="shared" si="99"/>
        <v/>
      </c>
      <c r="R1546" s="102" t="str">
        <f t="shared" si="100"/>
        <v/>
      </c>
      <c r="S1546" s="254" t="str">
        <f t="shared" si="101"/>
        <v/>
      </c>
      <c r="T1546" s="83"/>
      <c r="U1546" s="254" t="str">
        <f t="shared" si="102"/>
        <v/>
      </c>
      <c r="V1546" s="255"/>
      <c r="W1546" s="78"/>
      <c r="X1546" s="78"/>
      <c r="Y1546" s="391"/>
      <c r="Z1546" s="369"/>
      <c r="AA1546" s="90"/>
    </row>
    <row r="1547" spans="4:27" ht="20.100000000000001" customHeight="1" x14ac:dyDescent="0.2">
      <c r="D1547" s="392"/>
      <c r="E1547" s="84"/>
      <c r="F1547" s="393"/>
      <c r="G1547" s="370"/>
      <c r="H1547" s="79"/>
      <c r="I1547" s="107"/>
      <c r="J1547" s="84"/>
      <c r="K1547" s="81"/>
      <c r="L1547" s="394"/>
      <c r="M1547" s="78"/>
      <c r="N1547" s="78"/>
      <c r="O1547" s="78"/>
      <c r="P1547" s="78"/>
      <c r="Q1547" s="371" t="str">
        <f t="shared" si="99"/>
        <v/>
      </c>
      <c r="R1547" s="102" t="str">
        <f t="shared" si="100"/>
        <v/>
      </c>
      <c r="S1547" s="254" t="str">
        <f t="shared" si="101"/>
        <v/>
      </c>
      <c r="T1547" s="83"/>
      <c r="U1547" s="254" t="str">
        <f t="shared" si="102"/>
        <v/>
      </c>
      <c r="V1547" s="255"/>
      <c r="W1547" s="78"/>
      <c r="X1547" s="78"/>
      <c r="Y1547" s="391"/>
      <c r="Z1547" s="369"/>
      <c r="AA1547" s="90"/>
    </row>
    <row r="1548" spans="4:27" ht="20.100000000000001" customHeight="1" x14ac:dyDescent="0.2">
      <c r="D1548" s="392"/>
      <c r="E1548" s="84"/>
      <c r="F1548" s="393"/>
      <c r="G1548" s="370"/>
      <c r="H1548" s="79"/>
      <c r="I1548" s="107"/>
      <c r="J1548" s="84"/>
      <c r="K1548" s="81"/>
      <c r="L1548" s="394"/>
      <c r="M1548" s="78"/>
      <c r="N1548" s="78"/>
      <c r="O1548" s="78"/>
      <c r="P1548" s="78"/>
      <c r="Q1548" s="371" t="str">
        <f t="shared" si="99"/>
        <v/>
      </c>
      <c r="R1548" s="102" t="str">
        <f t="shared" si="100"/>
        <v/>
      </c>
      <c r="S1548" s="254" t="str">
        <f t="shared" si="101"/>
        <v/>
      </c>
      <c r="T1548" s="83"/>
      <c r="U1548" s="254" t="str">
        <f t="shared" si="102"/>
        <v/>
      </c>
      <c r="V1548" s="255"/>
      <c r="W1548" s="78"/>
      <c r="X1548" s="78"/>
      <c r="Y1548" s="391"/>
      <c r="Z1548" s="369"/>
      <c r="AA1548" s="90"/>
    </row>
    <row r="1549" spans="4:27" ht="20.100000000000001" customHeight="1" x14ac:dyDescent="0.2">
      <c r="D1549" s="392"/>
      <c r="E1549" s="84"/>
      <c r="F1549" s="393"/>
      <c r="G1549" s="370"/>
      <c r="H1549" s="79"/>
      <c r="I1549" s="107"/>
      <c r="J1549" s="84"/>
      <c r="K1549" s="81"/>
      <c r="L1549" s="394"/>
      <c r="M1549" s="78"/>
      <c r="N1549" s="78"/>
      <c r="O1549" s="78"/>
      <c r="P1549" s="78"/>
      <c r="Q1549" s="371" t="str">
        <f t="shared" si="99"/>
        <v/>
      </c>
      <c r="R1549" s="102" t="str">
        <f t="shared" si="100"/>
        <v/>
      </c>
      <c r="S1549" s="254" t="str">
        <f t="shared" si="101"/>
        <v/>
      </c>
      <c r="T1549" s="83"/>
      <c r="U1549" s="254" t="str">
        <f t="shared" si="102"/>
        <v/>
      </c>
      <c r="V1549" s="255"/>
      <c r="W1549" s="78"/>
      <c r="X1549" s="78"/>
      <c r="Y1549" s="391"/>
      <c r="Z1549" s="369"/>
      <c r="AA1549" s="90"/>
    </row>
    <row r="1550" spans="4:27" ht="20.100000000000001" customHeight="1" x14ac:dyDescent="0.2">
      <c r="D1550" s="392"/>
      <c r="E1550" s="84"/>
      <c r="F1550" s="393"/>
      <c r="G1550" s="370"/>
      <c r="H1550" s="79"/>
      <c r="I1550" s="107"/>
      <c r="J1550" s="84"/>
      <c r="K1550" s="81"/>
      <c r="L1550" s="394"/>
      <c r="M1550" s="78"/>
      <c r="N1550" s="78"/>
      <c r="O1550" s="78"/>
      <c r="P1550" s="78"/>
      <c r="Q1550" s="371" t="str">
        <f t="shared" si="99"/>
        <v/>
      </c>
      <c r="R1550" s="102" t="str">
        <f t="shared" si="100"/>
        <v/>
      </c>
      <c r="S1550" s="254" t="str">
        <f t="shared" si="101"/>
        <v/>
      </c>
      <c r="T1550" s="83"/>
      <c r="U1550" s="254" t="str">
        <f t="shared" si="102"/>
        <v/>
      </c>
      <c r="V1550" s="255"/>
      <c r="W1550" s="78"/>
      <c r="X1550" s="78"/>
      <c r="Y1550" s="391"/>
      <c r="Z1550" s="369"/>
      <c r="AA1550" s="90"/>
    </row>
    <row r="1551" spans="4:27" ht="20.100000000000001" customHeight="1" x14ac:dyDescent="0.2">
      <c r="D1551" s="392"/>
      <c r="E1551" s="84"/>
      <c r="F1551" s="393"/>
      <c r="G1551" s="370"/>
      <c r="H1551" s="79"/>
      <c r="I1551" s="107"/>
      <c r="J1551" s="84"/>
      <c r="K1551" s="81"/>
      <c r="L1551" s="394"/>
      <c r="M1551" s="78"/>
      <c r="N1551" s="78"/>
      <c r="O1551" s="78"/>
      <c r="P1551" s="78"/>
      <c r="Q1551" s="371" t="str">
        <f t="shared" si="99"/>
        <v/>
      </c>
      <c r="R1551" s="102" t="str">
        <f t="shared" si="100"/>
        <v/>
      </c>
      <c r="S1551" s="254" t="str">
        <f t="shared" si="101"/>
        <v/>
      </c>
      <c r="T1551" s="83"/>
      <c r="U1551" s="254" t="str">
        <f t="shared" si="102"/>
        <v/>
      </c>
      <c r="V1551" s="255"/>
      <c r="W1551" s="78"/>
      <c r="X1551" s="78"/>
      <c r="Y1551" s="391"/>
      <c r="Z1551" s="369"/>
      <c r="AA1551" s="90"/>
    </row>
    <row r="1552" spans="4:27" ht="20.100000000000001" customHeight="1" x14ac:dyDescent="0.2">
      <c r="D1552" s="392"/>
      <c r="E1552" s="84"/>
      <c r="F1552" s="393"/>
      <c r="G1552" s="370"/>
      <c r="H1552" s="79"/>
      <c r="I1552" s="107"/>
      <c r="J1552" s="84"/>
      <c r="K1552" s="81"/>
      <c r="L1552" s="394"/>
      <c r="M1552" s="78"/>
      <c r="N1552" s="78"/>
      <c r="O1552" s="78"/>
      <c r="P1552" s="78"/>
      <c r="Q1552" s="371" t="str">
        <f t="shared" si="99"/>
        <v/>
      </c>
      <c r="R1552" s="102" t="str">
        <f t="shared" si="100"/>
        <v/>
      </c>
      <c r="S1552" s="254" t="str">
        <f t="shared" si="101"/>
        <v/>
      </c>
      <c r="T1552" s="83"/>
      <c r="U1552" s="254" t="str">
        <f t="shared" si="102"/>
        <v/>
      </c>
      <c r="V1552" s="255"/>
      <c r="W1552" s="78"/>
      <c r="X1552" s="78"/>
      <c r="Y1552" s="391"/>
      <c r="Z1552" s="369"/>
      <c r="AA1552" s="90"/>
    </row>
    <row r="1553" spans="4:27" ht="20.100000000000001" customHeight="1" x14ac:dyDescent="0.2">
      <c r="D1553" s="392"/>
      <c r="E1553" s="84"/>
      <c r="F1553" s="393"/>
      <c r="G1553" s="370"/>
      <c r="H1553" s="79"/>
      <c r="I1553" s="107"/>
      <c r="J1553" s="84"/>
      <c r="K1553" s="81"/>
      <c r="L1553" s="394"/>
      <c r="M1553" s="78"/>
      <c r="N1553" s="78"/>
      <c r="O1553" s="78"/>
      <c r="P1553" s="78"/>
      <c r="Q1553" s="371" t="str">
        <f t="shared" si="99"/>
        <v/>
      </c>
      <c r="R1553" s="102" t="str">
        <f t="shared" si="100"/>
        <v/>
      </c>
      <c r="S1553" s="254" t="str">
        <f t="shared" si="101"/>
        <v/>
      </c>
      <c r="T1553" s="83"/>
      <c r="U1553" s="254" t="str">
        <f t="shared" si="102"/>
        <v/>
      </c>
      <c r="V1553" s="255"/>
      <c r="W1553" s="78"/>
      <c r="X1553" s="78"/>
      <c r="Y1553" s="391"/>
      <c r="Z1553" s="369"/>
      <c r="AA1553" s="90"/>
    </row>
    <row r="1554" spans="4:27" ht="20.100000000000001" customHeight="1" x14ac:dyDescent="0.2">
      <c r="D1554" s="392"/>
      <c r="E1554" s="84"/>
      <c r="F1554" s="393"/>
      <c r="G1554" s="370"/>
      <c r="H1554" s="79"/>
      <c r="I1554" s="107"/>
      <c r="J1554" s="84"/>
      <c r="K1554" s="81"/>
      <c r="L1554" s="394"/>
      <c r="M1554" s="78"/>
      <c r="N1554" s="78"/>
      <c r="O1554" s="78"/>
      <c r="P1554" s="78"/>
      <c r="Q1554" s="371" t="str">
        <f t="shared" si="99"/>
        <v/>
      </c>
      <c r="R1554" s="102" t="str">
        <f t="shared" si="100"/>
        <v/>
      </c>
      <c r="S1554" s="254" t="str">
        <f t="shared" si="101"/>
        <v/>
      </c>
      <c r="T1554" s="83"/>
      <c r="U1554" s="254" t="str">
        <f t="shared" si="102"/>
        <v/>
      </c>
      <c r="V1554" s="255"/>
      <c r="W1554" s="78"/>
      <c r="X1554" s="78"/>
      <c r="Y1554" s="391"/>
      <c r="Z1554" s="369"/>
      <c r="AA1554" s="90"/>
    </row>
    <row r="1555" spans="4:27" ht="20.100000000000001" customHeight="1" x14ac:dyDescent="0.2">
      <c r="D1555" s="392"/>
      <c r="E1555" s="84"/>
      <c r="F1555" s="393"/>
      <c r="G1555" s="370"/>
      <c r="H1555" s="79"/>
      <c r="I1555" s="107"/>
      <c r="J1555" s="84"/>
      <c r="K1555" s="81"/>
      <c r="L1555" s="394"/>
      <c r="M1555" s="78"/>
      <c r="N1555" s="78"/>
      <c r="O1555" s="78"/>
      <c r="P1555" s="78"/>
      <c r="Q1555" s="371" t="str">
        <f t="shared" si="99"/>
        <v/>
      </c>
      <c r="R1555" s="102" t="str">
        <f t="shared" si="100"/>
        <v/>
      </c>
      <c r="S1555" s="254" t="str">
        <f t="shared" si="101"/>
        <v/>
      </c>
      <c r="T1555" s="83"/>
      <c r="U1555" s="254" t="str">
        <f t="shared" si="102"/>
        <v/>
      </c>
      <c r="V1555" s="255"/>
      <c r="W1555" s="78"/>
      <c r="X1555" s="78"/>
      <c r="Y1555" s="391"/>
      <c r="Z1555" s="369"/>
      <c r="AA1555" s="90"/>
    </row>
    <row r="1556" spans="4:27" ht="20.100000000000001" customHeight="1" x14ac:dyDescent="0.2">
      <c r="D1556" s="392"/>
      <c r="E1556" s="84"/>
      <c r="F1556" s="393"/>
      <c r="G1556" s="370"/>
      <c r="H1556" s="79"/>
      <c r="I1556" s="107"/>
      <c r="J1556" s="84"/>
      <c r="K1556" s="81"/>
      <c r="L1556" s="394"/>
      <c r="M1556" s="78"/>
      <c r="N1556" s="78"/>
      <c r="O1556" s="78"/>
      <c r="P1556" s="78"/>
      <c r="Q1556" s="371" t="str">
        <f t="shared" si="99"/>
        <v/>
      </c>
      <c r="R1556" s="102" t="str">
        <f t="shared" si="100"/>
        <v/>
      </c>
      <c r="S1556" s="254" t="str">
        <f t="shared" si="101"/>
        <v/>
      </c>
      <c r="T1556" s="83"/>
      <c r="U1556" s="254" t="str">
        <f t="shared" si="102"/>
        <v/>
      </c>
      <c r="V1556" s="255"/>
      <c r="W1556" s="78"/>
      <c r="X1556" s="78"/>
      <c r="Y1556" s="391"/>
      <c r="Z1556" s="369"/>
      <c r="AA1556" s="90"/>
    </row>
    <row r="1557" spans="4:27" ht="20.100000000000001" customHeight="1" x14ac:dyDescent="0.2">
      <c r="D1557" s="392"/>
      <c r="E1557" s="84"/>
      <c r="F1557" s="393"/>
      <c r="G1557" s="370"/>
      <c r="H1557" s="79"/>
      <c r="I1557" s="107"/>
      <c r="J1557" s="84"/>
      <c r="K1557" s="81"/>
      <c r="L1557" s="394"/>
      <c r="M1557" s="78"/>
      <c r="N1557" s="78"/>
      <c r="O1557" s="78"/>
      <c r="P1557" s="78"/>
      <c r="Q1557" s="371" t="str">
        <f t="shared" si="99"/>
        <v/>
      </c>
      <c r="R1557" s="102" t="str">
        <f t="shared" si="100"/>
        <v/>
      </c>
      <c r="S1557" s="254" t="str">
        <f t="shared" si="101"/>
        <v/>
      </c>
      <c r="T1557" s="83"/>
      <c r="U1557" s="254" t="str">
        <f t="shared" si="102"/>
        <v/>
      </c>
      <c r="V1557" s="255"/>
      <c r="W1557" s="78"/>
      <c r="X1557" s="78"/>
      <c r="Y1557" s="391"/>
      <c r="Z1557" s="369"/>
      <c r="AA1557" s="90"/>
    </row>
    <row r="1558" spans="4:27" ht="20.100000000000001" customHeight="1" x14ac:dyDescent="0.2">
      <c r="D1558" s="392"/>
      <c r="E1558" s="84"/>
      <c r="F1558" s="393"/>
      <c r="G1558" s="370"/>
      <c r="H1558" s="79"/>
      <c r="I1558" s="107"/>
      <c r="J1558" s="84"/>
      <c r="K1558" s="81"/>
      <c r="L1558" s="394"/>
      <c r="M1558" s="78"/>
      <c r="N1558" s="78"/>
      <c r="O1558" s="78"/>
      <c r="P1558" s="78"/>
      <c r="Q1558" s="371" t="str">
        <f t="shared" si="99"/>
        <v/>
      </c>
      <c r="R1558" s="102" t="str">
        <f t="shared" si="100"/>
        <v/>
      </c>
      <c r="S1558" s="254" t="str">
        <f t="shared" si="101"/>
        <v/>
      </c>
      <c r="T1558" s="83"/>
      <c r="U1558" s="254" t="str">
        <f t="shared" si="102"/>
        <v/>
      </c>
      <c r="V1558" s="255"/>
      <c r="W1558" s="78"/>
      <c r="X1558" s="78"/>
      <c r="Y1558" s="391"/>
      <c r="Z1558" s="369"/>
      <c r="AA1558" s="90"/>
    </row>
    <row r="1559" spans="4:27" ht="20.100000000000001" customHeight="1" x14ac:dyDescent="0.2">
      <c r="D1559" s="392"/>
      <c r="E1559" s="84"/>
      <c r="F1559" s="393"/>
      <c r="G1559" s="370"/>
      <c r="H1559" s="79"/>
      <c r="I1559" s="107"/>
      <c r="J1559" s="84"/>
      <c r="K1559" s="81"/>
      <c r="L1559" s="394"/>
      <c r="M1559" s="78"/>
      <c r="N1559" s="78"/>
      <c r="O1559" s="78"/>
      <c r="P1559" s="78"/>
      <c r="Q1559" s="371" t="str">
        <f t="shared" si="99"/>
        <v/>
      </c>
      <c r="R1559" s="102" t="str">
        <f t="shared" si="100"/>
        <v/>
      </c>
      <c r="S1559" s="254" t="str">
        <f t="shared" si="101"/>
        <v/>
      </c>
      <c r="T1559" s="83"/>
      <c r="U1559" s="254" t="str">
        <f t="shared" si="102"/>
        <v/>
      </c>
      <c r="V1559" s="255"/>
      <c r="W1559" s="78"/>
      <c r="X1559" s="78"/>
      <c r="Y1559" s="391"/>
      <c r="Z1559" s="369"/>
      <c r="AA1559" s="90"/>
    </row>
    <row r="1560" spans="4:27" ht="20.100000000000001" customHeight="1" x14ac:dyDescent="0.2">
      <c r="D1560" s="392"/>
      <c r="E1560" s="84"/>
      <c r="F1560" s="393"/>
      <c r="G1560" s="370"/>
      <c r="H1560" s="79"/>
      <c r="I1560" s="107"/>
      <c r="J1560" s="84"/>
      <c r="K1560" s="81"/>
      <c r="L1560" s="394"/>
      <c r="M1560" s="78"/>
      <c r="N1560" s="78"/>
      <c r="O1560" s="78"/>
      <c r="P1560" s="78"/>
      <c r="Q1560" s="371" t="str">
        <f t="shared" si="99"/>
        <v/>
      </c>
      <c r="R1560" s="102" t="str">
        <f t="shared" si="100"/>
        <v/>
      </c>
      <c r="S1560" s="254" t="str">
        <f t="shared" si="101"/>
        <v/>
      </c>
      <c r="T1560" s="83"/>
      <c r="U1560" s="254" t="str">
        <f t="shared" si="102"/>
        <v/>
      </c>
      <c r="V1560" s="255"/>
      <c r="W1560" s="78"/>
      <c r="X1560" s="78"/>
      <c r="Y1560" s="391"/>
      <c r="Z1560" s="369"/>
      <c r="AA1560" s="90"/>
    </row>
    <row r="1561" spans="4:27" ht="20.100000000000001" customHeight="1" x14ac:dyDescent="0.2">
      <c r="D1561" s="392"/>
      <c r="E1561" s="84"/>
      <c r="F1561" s="393"/>
      <c r="G1561" s="370"/>
      <c r="H1561" s="79"/>
      <c r="I1561" s="107"/>
      <c r="J1561" s="84"/>
      <c r="K1561" s="81"/>
      <c r="L1561" s="394"/>
      <c r="M1561" s="78"/>
      <c r="N1561" s="78"/>
      <c r="O1561" s="78"/>
      <c r="P1561" s="78"/>
      <c r="Q1561" s="371" t="str">
        <f t="shared" si="99"/>
        <v/>
      </c>
      <c r="R1561" s="102" t="str">
        <f t="shared" si="100"/>
        <v/>
      </c>
      <c r="S1561" s="254" t="str">
        <f t="shared" si="101"/>
        <v/>
      </c>
      <c r="T1561" s="83"/>
      <c r="U1561" s="254" t="str">
        <f t="shared" si="102"/>
        <v/>
      </c>
      <c r="V1561" s="255"/>
      <c r="W1561" s="78"/>
      <c r="X1561" s="78"/>
      <c r="Y1561" s="391"/>
      <c r="Z1561" s="369"/>
      <c r="AA1561" s="90"/>
    </row>
    <row r="1562" spans="4:27" ht="20.100000000000001" customHeight="1" x14ac:dyDescent="0.2">
      <c r="D1562" s="392"/>
      <c r="E1562" s="84"/>
      <c r="F1562" s="393"/>
      <c r="G1562" s="370"/>
      <c r="H1562" s="79"/>
      <c r="I1562" s="107"/>
      <c r="J1562" s="84"/>
      <c r="K1562" s="81"/>
      <c r="L1562" s="394"/>
      <c r="M1562" s="78"/>
      <c r="N1562" s="78"/>
      <c r="O1562" s="78"/>
      <c r="P1562" s="78"/>
      <c r="Q1562" s="371" t="str">
        <f t="shared" si="99"/>
        <v/>
      </c>
      <c r="R1562" s="102" t="str">
        <f t="shared" si="100"/>
        <v/>
      </c>
      <c r="S1562" s="254" t="str">
        <f t="shared" si="101"/>
        <v/>
      </c>
      <c r="T1562" s="83"/>
      <c r="U1562" s="254" t="str">
        <f t="shared" si="102"/>
        <v/>
      </c>
      <c r="V1562" s="255"/>
      <c r="W1562" s="78"/>
      <c r="X1562" s="78"/>
      <c r="Y1562" s="391"/>
      <c r="Z1562" s="369"/>
      <c r="AA1562" s="90"/>
    </row>
    <row r="1563" spans="4:27" ht="20.100000000000001" customHeight="1" x14ac:dyDescent="0.2">
      <c r="D1563" s="392"/>
      <c r="E1563" s="84"/>
      <c r="F1563" s="393"/>
      <c r="G1563" s="370"/>
      <c r="H1563" s="79"/>
      <c r="I1563" s="107"/>
      <c r="J1563" s="84"/>
      <c r="K1563" s="81"/>
      <c r="L1563" s="394"/>
      <c r="M1563" s="78"/>
      <c r="N1563" s="78"/>
      <c r="O1563" s="78"/>
      <c r="P1563" s="78"/>
      <c r="Q1563" s="371" t="str">
        <f t="shared" si="99"/>
        <v/>
      </c>
      <c r="R1563" s="102" t="str">
        <f t="shared" si="100"/>
        <v/>
      </c>
      <c r="S1563" s="254" t="str">
        <f t="shared" si="101"/>
        <v/>
      </c>
      <c r="T1563" s="83"/>
      <c r="U1563" s="254" t="str">
        <f t="shared" si="102"/>
        <v/>
      </c>
      <c r="V1563" s="255"/>
      <c r="W1563" s="78"/>
      <c r="X1563" s="78"/>
      <c r="Y1563" s="391"/>
      <c r="Z1563" s="369"/>
      <c r="AA1563" s="90"/>
    </row>
    <row r="1564" spans="4:27" ht="20.100000000000001" customHeight="1" x14ac:dyDescent="0.2">
      <c r="D1564" s="392"/>
      <c r="E1564" s="84"/>
      <c r="F1564" s="393"/>
      <c r="G1564" s="370"/>
      <c r="H1564" s="79"/>
      <c r="I1564" s="107"/>
      <c r="J1564" s="84"/>
      <c r="K1564" s="81"/>
      <c r="L1564" s="394"/>
      <c r="M1564" s="78"/>
      <c r="N1564" s="78"/>
      <c r="O1564" s="78"/>
      <c r="P1564" s="78"/>
      <c r="Q1564" s="371" t="str">
        <f t="shared" si="99"/>
        <v/>
      </c>
      <c r="R1564" s="102" t="str">
        <f t="shared" si="100"/>
        <v/>
      </c>
      <c r="S1564" s="254" t="str">
        <f t="shared" si="101"/>
        <v/>
      </c>
      <c r="T1564" s="83"/>
      <c r="U1564" s="254" t="str">
        <f t="shared" si="102"/>
        <v/>
      </c>
      <c r="V1564" s="255"/>
      <c r="W1564" s="78"/>
      <c r="X1564" s="78"/>
      <c r="Y1564" s="391"/>
      <c r="Z1564" s="369"/>
      <c r="AA1564" s="90"/>
    </row>
    <row r="1565" spans="4:27" ht="20.100000000000001" customHeight="1" x14ac:dyDescent="0.2">
      <c r="D1565" s="392"/>
      <c r="E1565" s="84"/>
      <c r="F1565" s="393"/>
      <c r="G1565" s="370"/>
      <c r="H1565" s="79"/>
      <c r="I1565" s="107"/>
      <c r="J1565" s="84"/>
      <c r="K1565" s="81"/>
      <c r="L1565" s="394"/>
      <c r="M1565" s="78"/>
      <c r="N1565" s="78"/>
      <c r="O1565" s="78"/>
      <c r="P1565" s="78"/>
      <c r="Q1565" s="371" t="str">
        <f t="shared" si="99"/>
        <v/>
      </c>
      <c r="R1565" s="102" t="str">
        <f t="shared" si="100"/>
        <v/>
      </c>
      <c r="S1565" s="254" t="str">
        <f t="shared" si="101"/>
        <v/>
      </c>
      <c r="T1565" s="83"/>
      <c r="U1565" s="254" t="str">
        <f t="shared" si="102"/>
        <v/>
      </c>
      <c r="V1565" s="255"/>
      <c r="W1565" s="78"/>
      <c r="X1565" s="78"/>
      <c r="Y1565" s="391"/>
      <c r="Z1565" s="369"/>
      <c r="AA1565" s="90"/>
    </row>
    <row r="1566" spans="4:27" ht="20.100000000000001" customHeight="1" x14ac:dyDescent="0.2">
      <c r="D1566" s="392"/>
      <c r="E1566" s="84"/>
      <c r="F1566" s="393"/>
      <c r="G1566" s="370"/>
      <c r="H1566" s="79"/>
      <c r="I1566" s="107"/>
      <c r="J1566" s="84"/>
      <c r="K1566" s="81"/>
      <c r="L1566" s="394"/>
      <c r="M1566" s="78"/>
      <c r="N1566" s="78"/>
      <c r="O1566" s="78"/>
      <c r="P1566" s="78"/>
      <c r="Q1566" s="371" t="str">
        <f t="shared" si="99"/>
        <v/>
      </c>
      <c r="R1566" s="102" t="str">
        <f t="shared" si="100"/>
        <v/>
      </c>
      <c r="S1566" s="254" t="str">
        <f t="shared" si="101"/>
        <v/>
      </c>
      <c r="T1566" s="83"/>
      <c r="U1566" s="254" t="str">
        <f t="shared" si="102"/>
        <v/>
      </c>
      <c r="V1566" s="255"/>
      <c r="W1566" s="78"/>
      <c r="X1566" s="78"/>
      <c r="Y1566" s="391"/>
      <c r="Z1566" s="369"/>
      <c r="AA1566" s="90"/>
    </row>
    <row r="1567" spans="4:27" ht="20.100000000000001" customHeight="1" x14ac:dyDescent="0.2">
      <c r="D1567" s="392"/>
      <c r="E1567" s="84"/>
      <c r="F1567" s="393"/>
      <c r="G1567" s="370"/>
      <c r="H1567" s="79"/>
      <c r="I1567" s="107"/>
      <c r="J1567" s="84"/>
      <c r="K1567" s="81"/>
      <c r="L1567" s="394"/>
      <c r="M1567" s="78"/>
      <c r="N1567" s="78"/>
      <c r="O1567" s="78"/>
      <c r="P1567" s="78"/>
      <c r="Q1567" s="371" t="str">
        <f t="shared" si="99"/>
        <v/>
      </c>
      <c r="R1567" s="102" t="str">
        <f t="shared" si="100"/>
        <v/>
      </c>
      <c r="S1567" s="254" t="str">
        <f t="shared" si="101"/>
        <v/>
      </c>
      <c r="T1567" s="83"/>
      <c r="U1567" s="254" t="str">
        <f t="shared" si="102"/>
        <v/>
      </c>
      <c r="V1567" s="255"/>
      <c r="W1567" s="78"/>
      <c r="X1567" s="78"/>
      <c r="Y1567" s="391"/>
      <c r="Z1567" s="369"/>
      <c r="AA1567" s="90"/>
    </row>
    <row r="1568" spans="4:27" ht="20.100000000000001" customHeight="1" x14ac:dyDescent="0.2">
      <c r="D1568" s="392"/>
      <c r="E1568" s="84"/>
      <c r="F1568" s="393"/>
      <c r="G1568" s="370"/>
      <c r="H1568" s="79"/>
      <c r="I1568" s="107"/>
      <c r="J1568" s="84"/>
      <c r="K1568" s="81"/>
      <c r="L1568" s="394"/>
      <c r="M1568" s="78"/>
      <c r="N1568" s="78"/>
      <c r="O1568" s="78"/>
      <c r="P1568" s="78"/>
      <c r="Q1568" s="371" t="str">
        <f t="shared" si="99"/>
        <v/>
      </c>
      <c r="R1568" s="102" t="str">
        <f t="shared" si="100"/>
        <v/>
      </c>
      <c r="S1568" s="254" t="str">
        <f t="shared" si="101"/>
        <v/>
      </c>
      <c r="T1568" s="83"/>
      <c r="U1568" s="254" t="str">
        <f t="shared" si="102"/>
        <v/>
      </c>
      <c r="V1568" s="255"/>
      <c r="W1568" s="78"/>
      <c r="X1568" s="78"/>
      <c r="Y1568" s="391"/>
      <c r="Z1568" s="369"/>
      <c r="AA1568" s="90"/>
    </row>
    <row r="1569" spans="4:27" ht="20.100000000000001" customHeight="1" x14ac:dyDescent="0.2">
      <c r="D1569" s="392"/>
      <c r="E1569" s="84"/>
      <c r="F1569" s="393"/>
      <c r="G1569" s="370"/>
      <c r="H1569" s="79"/>
      <c r="I1569" s="107"/>
      <c r="J1569" s="84"/>
      <c r="K1569" s="81"/>
      <c r="L1569" s="394"/>
      <c r="M1569" s="78"/>
      <c r="N1569" s="78"/>
      <c r="O1569" s="78"/>
      <c r="P1569" s="78"/>
      <c r="Q1569" s="371" t="str">
        <f t="shared" si="99"/>
        <v/>
      </c>
      <c r="R1569" s="102" t="str">
        <f t="shared" si="100"/>
        <v/>
      </c>
      <c r="S1569" s="254" t="str">
        <f t="shared" si="101"/>
        <v/>
      </c>
      <c r="T1569" s="83"/>
      <c r="U1569" s="254" t="str">
        <f t="shared" si="102"/>
        <v/>
      </c>
      <c r="V1569" s="255"/>
      <c r="W1569" s="78"/>
      <c r="X1569" s="78"/>
      <c r="Y1569" s="391"/>
      <c r="Z1569" s="369"/>
      <c r="AA1569" s="90"/>
    </row>
    <row r="1570" spans="4:27" ht="20.100000000000001" customHeight="1" x14ac:dyDescent="0.2">
      <c r="D1570" s="392"/>
      <c r="E1570" s="84"/>
      <c r="F1570" s="393"/>
      <c r="G1570" s="370"/>
      <c r="H1570" s="79"/>
      <c r="I1570" s="107"/>
      <c r="J1570" s="84"/>
      <c r="K1570" s="81"/>
      <c r="L1570" s="394"/>
      <c r="M1570" s="78"/>
      <c r="N1570" s="78"/>
      <c r="O1570" s="78"/>
      <c r="P1570" s="78"/>
      <c r="Q1570" s="371" t="str">
        <f t="shared" si="99"/>
        <v/>
      </c>
      <c r="R1570" s="102" t="str">
        <f t="shared" si="100"/>
        <v/>
      </c>
      <c r="S1570" s="254" t="str">
        <f t="shared" si="101"/>
        <v/>
      </c>
      <c r="T1570" s="83"/>
      <c r="U1570" s="254" t="str">
        <f t="shared" si="102"/>
        <v/>
      </c>
      <c r="V1570" s="255"/>
      <c r="W1570" s="78"/>
      <c r="X1570" s="78"/>
      <c r="Y1570" s="391"/>
      <c r="Z1570" s="369"/>
      <c r="AA1570" s="90"/>
    </row>
    <row r="1571" spans="4:27" ht="20.100000000000001" customHeight="1" x14ac:dyDescent="0.2">
      <c r="D1571" s="392"/>
      <c r="E1571" s="84"/>
      <c r="F1571" s="393"/>
      <c r="G1571" s="370"/>
      <c r="H1571" s="79"/>
      <c r="I1571" s="107"/>
      <c r="J1571" s="84"/>
      <c r="K1571" s="81"/>
      <c r="L1571" s="394"/>
      <c r="M1571" s="78"/>
      <c r="N1571" s="78"/>
      <c r="O1571" s="78"/>
      <c r="P1571" s="78"/>
      <c r="Q1571" s="371" t="str">
        <f t="shared" si="99"/>
        <v/>
      </c>
      <c r="R1571" s="102" t="str">
        <f t="shared" si="100"/>
        <v/>
      </c>
      <c r="S1571" s="254" t="str">
        <f t="shared" si="101"/>
        <v/>
      </c>
      <c r="T1571" s="83"/>
      <c r="U1571" s="254" t="str">
        <f t="shared" si="102"/>
        <v/>
      </c>
      <c r="V1571" s="255"/>
      <c r="W1571" s="78"/>
      <c r="X1571" s="78"/>
      <c r="Y1571" s="391"/>
      <c r="Z1571" s="369"/>
      <c r="AA1571" s="90"/>
    </row>
    <row r="1572" spans="4:27" ht="20.100000000000001" customHeight="1" x14ac:dyDescent="0.2">
      <c r="D1572" s="392"/>
      <c r="E1572" s="84"/>
      <c r="F1572" s="393"/>
      <c r="G1572" s="370"/>
      <c r="H1572" s="79"/>
      <c r="I1572" s="107"/>
      <c r="J1572" s="84"/>
      <c r="K1572" s="81"/>
      <c r="L1572" s="394"/>
      <c r="M1572" s="78"/>
      <c r="N1572" s="78"/>
      <c r="O1572" s="78"/>
      <c r="P1572" s="78"/>
      <c r="Q1572" s="371" t="str">
        <f t="shared" si="99"/>
        <v/>
      </c>
      <c r="R1572" s="102" t="str">
        <f t="shared" si="100"/>
        <v/>
      </c>
      <c r="S1572" s="254" t="str">
        <f t="shared" si="101"/>
        <v/>
      </c>
      <c r="T1572" s="83"/>
      <c r="U1572" s="254" t="str">
        <f t="shared" si="102"/>
        <v/>
      </c>
      <c r="V1572" s="255"/>
      <c r="W1572" s="78"/>
      <c r="X1572" s="78"/>
      <c r="Y1572" s="391"/>
      <c r="Z1572" s="369"/>
      <c r="AA1572" s="90"/>
    </row>
    <row r="1573" spans="4:27" ht="20.100000000000001" customHeight="1" x14ac:dyDescent="0.2">
      <c r="D1573" s="392"/>
      <c r="E1573" s="84"/>
      <c r="F1573" s="393"/>
      <c r="G1573" s="370"/>
      <c r="H1573" s="79"/>
      <c r="I1573" s="107"/>
      <c r="J1573" s="84"/>
      <c r="K1573" s="81"/>
      <c r="L1573" s="394"/>
      <c r="M1573" s="78"/>
      <c r="N1573" s="78"/>
      <c r="O1573" s="78"/>
      <c r="P1573" s="78"/>
      <c r="Q1573" s="371" t="str">
        <f t="shared" si="99"/>
        <v/>
      </c>
      <c r="R1573" s="102" t="str">
        <f t="shared" si="100"/>
        <v/>
      </c>
      <c r="S1573" s="254" t="str">
        <f t="shared" si="101"/>
        <v/>
      </c>
      <c r="T1573" s="83"/>
      <c r="U1573" s="254" t="str">
        <f t="shared" si="102"/>
        <v/>
      </c>
      <c r="V1573" s="255"/>
      <c r="W1573" s="78"/>
      <c r="X1573" s="78"/>
      <c r="Y1573" s="391"/>
      <c r="Z1573" s="369"/>
      <c r="AA1573" s="90"/>
    </row>
    <row r="1574" spans="4:27" ht="20.100000000000001" customHeight="1" x14ac:dyDescent="0.2">
      <c r="D1574" s="392"/>
      <c r="E1574" s="84"/>
      <c r="F1574" s="393"/>
      <c r="G1574" s="370"/>
      <c r="H1574" s="79"/>
      <c r="I1574" s="107"/>
      <c r="J1574" s="84"/>
      <c r="K1574" s="81"/>
      <c r="L1574" s="394"/>
      <c r="M1574" s="78"/>
      <c r="N1574" s="78"/>
      <c r="O1574" s="78"/>
      <c r="P1574" s="78"/>
      <c r="Q1574" s="371" t="str">
        <f t="shared" si="99"/>
        <v/>
      </c>
      <c r="R1574" s="102" t="str">
        <f t="shared" si="100"/>
        <v/>
      </c>
      <c r="S1574" s="254" t="str">
        <f t="shared" si="101"/>
        <v/>
      </c>
      <c r="T1574" s="83"/>
      <c r="U1574" s="254" t="str">
        <f t="shared" si="102"/>
        <v/>
      </c>
      <c r="V1574" s="255"/>
      <c r="W1574" s="78"/>
      <c r="X1574" s="78"/>
      <c r="Y1574" s="391"/>
      <c r="Z1574" s="369"/>
      <c r="AA1574" s="90"/>
    </row>
    <row r="1575" spans="4:27" ht="20.100000000000001" customHeight="1" x14ac:dyDescent="0.2">
      <c r="D1575" s="392"/>
      <c r="E1575" s="84"/>
      <c r="F1575" s="393"/>
      <c r="G1575" s="370"/>
      <c r="H1575" s="79"/>
      <c r="I1575" s="107"/>
      <c r="J1575" s="84"/>
      <c r="K1575" s="81"/>
      <c r="L1575" s="394"/>
      <c r="M1575" s="78"/>
      <c r="N1575" s="78"/>
      <c r="O1575" s="78"/>
      <c r="P1575" s="78"/>
      <c r="Q1575" s="371" t="str">
        <f t="shared" si="99"/>
        <v/>
      </c>
      <c r="R1575" s="102" t="str">
        <f t="shared" si="100"/>
        <v/>
      </c>
      <c r="S1575" s="254" t="str">
        <f t="shared" si="101"/>
        <v/>
      </c>
      <c r="T1575" s="83"/>
      <c r="U1575" s="254" t="str">
        <f t="shared" si="102"/>
        <v/>
      </c>
      <c r="V1575" s="255"/>
      <c r="W1575" s="78"/>
      <c r="X1575" s="78"/>
      <c r="Y1575" s="391"/>
      <c r="Z1575" s="369"/>
      <c r="AA1575" s="90"/>
    </row>
    <row r="1576" spans="4:27" ht="20.100000000000001" customHeight="1" x14ac:dyDescent="0.2">
      <c r="D1576" s="392"/>
      <c r="E1576" s="84"/>
      <c r="F1576" s="393"/>
      <c r="G1576" s="370"/>
      <c r="H1576" s="79"/>
      <c r="I1576" s="107"/>
      <c r="J1576" s="84"/>
      <c r="K1576" s="81"/>
      <c r="L1576" s="394"/>
      <c r="M1576" s="78"/>
      <c r="N1576" s="78"/>
      <c r="O1576" s="78"/>
      <c r="P1576" s="78"/>
      <c r="Q1576" s="371" t="str">
        <f t="shared" si="99"/>
        <v/>
      </c>
      <c r="R1576" s="102" t="str">
        <f t="shared" si="100"/>
        <v/>
      </c>
      <c r="S1576" s="254" t="str">
        <f t="shared" si="101"/>
        <v/>
      </c>
      <c r="T1576" s="83"/>
      <c r="U1576" s="254" t="str">
        <f t="shared" si="102"/>
        <v/>
      </c>
      <c r="V1576" s="255"/>
      <c r="W1576" s="78"/>
      <c r="X1576" s="78"/>
      <c r="Y1576" s="391"/>
      <c r="Z1576" s="369"/>
      <c r="AA1576" s="90"/>
    </row>
    <row r="1577" spans="4:27" ht="20.100000000000001" customHeight="1" x14ac:dyDescent="0.2">
      <c r="D1577" s="392"/>
      <c r="E1577" s="84"/>
      <c r="F1577" s="393"/>
      <c r="G1577" s="370"/>
      <c r="H1577" s="79"/>
      <c r="I1577" s="107"/>
      <c r="J1577" s="84"/>
      <c r="K1577" s="81"/>
      <c r="L1577" s="394"/>
      <c r="M1577" s="78"/>
      <c r="N1577" s="78"/>
      <c r="O1577" s="78"/>
      <c r="P1577" s="78"/>
      <c r="Q1577" s="371" t="str">
        <f t="shared" si="99"/>
        <v/>
      </c>
      <c r="R1577" s="102" t="str">
        <f t="shared" si="100"/>
        <v/>
      </c>
      <c r="S1577" s="254" t="str">
        <f t="shared" si="101"/>
        <v/>
      </c>
      <c r="T1577" s="83"/>
      <c r="U1577" s="254" t="str">
        <f t="shared" si="102"/>
        <v/>
      </c>
      <c r="V1577" s="255"/>
      <c r="W1577" s="78"/>
      <c r="X1577" s="78"/>
      <c r="Y1577" s="391"/>
      <c r="Z1577" s="369"/>
      <c r="AA1577" s="90"/>
    </row>
    <row r="1578" spans="4:27" ht="20.100000000000001" customHeight="1" x14ac:dyDescent="0.2">
      <c r="D1578" s="392"/>
      <c r="E1578" s="84"/>
      <c r="F1578" s="393"/>
      <c r="G1578" s="370"/>
      <c r="H1578" s="79"/>
      <c r="I1578" s="107"/>
      <c r="J1578" s="84"/>
      <c r="K1578" s="81"/>
      <c r="L1578" s="394"/>
      <c r="M1578" s="78"/>
      <c r="N1578" s="78"/>
      <c r="O1578" s="78"/>
      <c r="P1578" s="78"/>
      <c r="Q1578" s="371" t="str">
        <f t="shared" si="99"/>
        <v/>
      </c>
      <c r="R1578" s="102" t="str">
        <f t="shared" si="100"/>
        <v/>
      </c>
      <c r="S1578" s="254" t="str">
        <f t="shared" si="101"/>
        <v/>
      </c>
      <c r="T1578" s="83"/>
      <c r="U1578" s="254" t="str">
        <f t="shared" si="102"/>
        <v/>
      </c>
      <c r="V1578" s="255"/>
      <c r="W1578" s="78"/>
      <c r="X1578" s="78"/>
      <c r="Y1578" s="391"/>
      <c r="Z1578" s="369"/>
      <c r="AA1578" s="90"/>
    </row>
    <row r="1579" spans="4:27" ht="20.100000000000001" customHeight="1" x14ac:dyDescent="0.2">
      <c r="D1579" s="392"/>
      <c r="E1579" s="84"/>
      <c r="F1579" s="393"/>
      <c r="G1579" s="370"/>
      <c r="H1579" s="79"/>
      <c r="I1579" s="107"/>
      <c r="J1579" s="84"/>
      <c r="K1579" s="81"/>
      <c r="L1579" s="394"/>
      <c r="M1579" s="78"/>
      <c r="N1579" s="78"/>
      <c r="O1579" s="78"/>
      <c r="P1579" s="78"/>
      <c r="Q1579" s="371" t="str">
        <f t="shared" si="99"/>
        <v/>
      </c>
      <c r="R1579" s="102" t="str">
        <f t="shared" si="100"/>
        <v/>
      </c>
      <c r="S1579" s="254" t="str">
        <f t="shared" si="101"/>
        <v/>
      </c>
      <c r="T1579" s="83"/>
      <c r="U1579" s="254" t="str">
        <f t="shared" si="102"/>
        <v/>
      </c>
      <c r="V1579" s="255"/>
      <c r="W1579" s="78"/>
      <c r="X1579" s="78"/>
      <c r="Y1579" s="391"/>
      <c r="Z1579" s="369"/>
      <c r="AA1579" s="90"/>
    </row>
    <row r="1580" spans="4:27" ht="20.100000000000001" customHeight="1" x14ac:dyDescent="0.2">
      <c r="D1580" s="392"/>
      <c r="E1580" s="84"/>
      <c r="F1580" s="393"/>
      <c r="G1580" s="370"/>
      <c r="H1580" s="79"/>
      <c r="I1580" s="107"/>
      <c r="J1580" s="84"/>
      <c r="K1580" s="81"/>
      <c r="L1580" s="394"/>
      <c r="M1580" s="78"/>
      <c r="N1580" s="78"/>
      <c r="O1580" s="78"/>
      <c r="P1580" s="78"/>
      <c r="Q1580" s="371" t="str">
        <f t="shared" si="99"/>
        <v/>
      </c>
      <c r="R1580" s="102" t="str">
        <f t="shared" si="100"/>
        <v/>
      </c>
      <c r="S1580" s="254" t="str">
        <f t="shared" si="101"/>
        <v/>
      </c>
      <c r="T1580" s="83"/>
      <c r="U1580" s="254" t="str">
        <f t="shared" si="102"/>
        <v/>
      </c>
      <c r="V1580" s="255"/>
      <c r="W1580" s="78"/>
      <c r="X1580" s="78"/>
      <c r="Y1580" s="391"/>
      <c r="Z1580" s="369"/>
      <c r="AA1580" s="90"/>
    </row>
    <row r="1581" spans="4:27" ht="20.100000000000001" customHeight="1" x14ac:dyDescent="0.2">
      <c r="D1581" s="392"/>
      <c r="E1581" s="84"/>
      <c r="F1581" s="393"/>
      <c r="G1581" s="370"/>
      <c r="H1581" s="79"/>
      <c r="I1581" s="107"/>
      <c r="J1581" s="84"/>
      <c r="K1581" s="81"/>
      <c r="L1581" s="394"/>
      <c r="M1581" s="78"/>
      <c r="N1581" s="78"/>
      <c r="O1581" s="78"/>
      <c r="P1581" s="78"/>
      <c r="Q1581" s="371" t="str">
        <f t="shared" si="99"/>
        <v/>
      </c>
      <c r="R1581" s="102" t="str">
        <f t="shared" si="100"/>
        <v/>
      </c>
      <c r="S1581" s="254" t="str">
        <f t="shared" si="101"/>
        <v/>
      </c>
      <c r="T1581" s="83"/>
      <c r="U1581" s="254" t="str">
        <f t="shared" si="102"/>
        <v/>
      </c>
      <c r="V1581" s="255"/>
      <c r="W1581" s="78"/>
      <c r="X1581" s="78"/>
      <c r="Y1581" s="391"/>
      <c r="Z1581" s="369"/>
      <c r="AA1581" s="90"/>
    </row>
    <row r="1582" spans="4:27" ht="20.100000000000001" customHeight="1" x14ac:dyDescent="0.2">
      <c r="D1582" s="392"/>
      <c r="E1582" s="84"/>
      <c r="F1582" s="393"/>
      <c r="G1582" s="370"/>
      <c r="H1582" s="79"/>
      <c r="I1582" s="107"/>
      <c r="J1582" s="84"/>
      <c r="K1582" s="81"/>
      <c r="L1582" s="394"/>
      <c r="M1582" s="78"/>
      <c r="N1582" s="78"/>
      <c r="O1582" s="78"/>
      <c r="P1582" s="78"/>
      <c r="Q1582" s="371" t="str">
        <f t="shared" si="99"/>
        <v/>
      </c>
      <c r="R1582" s="102" t="str">
        <f t="shared" si="100"/>
        <v/>
      </c>
      <c r="S1582" s="254" t="str">
        <f t="shared" si="101"/>
        <v/>
      </c>
      <c r="T1582" s="83"/>
      <c r="U1582" s="254" t="str">
        <f t="shared" si="102"/>
        <v/>
      </c>
      <c r="V1582" s="255"/>
      <c r="W1582" s="78"/>
      <c r="X1582" s="78"/>
      <c r="Y1582" s="391"/>
      <c r="Z1582" s="369"/>
      <c r="AA1582" s="90"/>
    </row>
    <row r="1583" spans="4:27" ht="20.100000000000001" customHeight="1" x14ac:dyDescent="0.2">
      <c r="D1583" s="392"/>
      <c r="E1583" s="84"/>
      <c r="F1583" s="393"/>
      <c r="G1583" s="370"/>
      <c r="H1583" s="79"/>
      <c r="I1583" s="107"/>
      <c r="J1583" s="84"/>
      <c r="K1583" s="81"/>
      <c r="L1583" s="394"/>
      <c r="M1583" s="78"/>
      <c r="N1583" s="78"/>
      <c r="O1583" s="78"/>
      <c r="P1583" s="78"/>
      <c r="Q1583" s="371" t="str">
        <f t="shared" si="99"/>
        <v/>
      </c>
      <c r="R1583" s="102" t="str">
        <f t="shared" si="100"/>
        <v/>
      </c>
      <c r="S1583" s="254" t="str">
        <f t="shared" si="101"/>
        <v/>
      </c>
      <c r="T1583" s="83"/>
      <c r="U1583" s="254" t="str">
        <f t="shared" si="102"/>
        <v/>
      </c>
      <c r="V1583" s="255"/>
      <c r="W1583" s="78"/>
      <c r="X1583" s="78"/>
      <c r="Y1583" s="391"/>
      <c r="Z1583" s="369"/>
      <c r="AA1583" s="90"/>
    </row>
    <row r="1584" spans="4:27" ht="20.100000000000001" customHeight="1" x14ac:dyDescent="0.2">
      <c r="D1584" s="392"/>
      <c r="E1584" s="84"/>
      <c r="F1584" s="393"/>
      <c r="G1584" s="370"/>
      <c r="H1584" s="79"/>
      <c r="I1584" s="107"/>
      <c r="J1584" s="84"/>
      <c r="K1584" s="81"/>
      <c r="L1584" s="394"/>
      <c r="M1584" s="78"/>
      <c r="N1584" s="78"/>
      <c r="O1584" s="78"/>
      <c r="P1584" s="78"/>
      <c r="Q1584" s="371" t="str">
        <f t="shared" si="99"/>
        <v/>
      </c>
      <c r="R1584" s="102" t="str">
        <f t="shared" si="100"/>
        <v/>
      </c>
      <c r="S1584" s="254" t="str">
        <f t="shared" si="101"/>
        <v/>
      </c>
      <c r="T1584" s="83"/>
      <c r="U1584" s="254" t="str">
        <f t="shared" si="102"/>
        <v/>
      </c>
      <c r="V1584" s="255"/>
      <c r="W1584" s="78"/>
      <c r="X1584" s="78"/>
      <c r="Y1584" s="391"/>
      <c r="Z1584" s="369"/>
      <c r="AA1584" s="90"/>
    </row>
    <row r="1585" spans="4:27" ht="20.100000000000001" customHeight="1" x14ac:dyDescent="0.2">
      <c r="D1585" s="392"/>
      <c r="E1585" s="84"/>
      <c r="F1585" s="393"/>
      <c r="G1585" s="370"/>
      <c r="H1585" s="79"/>
      <c r="I1585" s="107"/>
      <c r="J1585" s="84"/>
      <c r="K1585" s="81"/>
      <c r="L1585" s="394"/>
      <c r="M1585" s="78"/>
      <c r="N1585" s="78"/>
      <c r="O1585" s="78"/>
      <c r="P1585" s="78"/>
      <c r="Q1585" s="371" t="str">
        <f t="shared" si="99"/>
        <v/>
      </c>
      <c r="R1585" s="102" t="str">
        <f t="shared" si="100"/>
        <v/>
      </c>
      <c r="S1585" s="254" t="str">
        <f t="shared" si="101"/>
        <v/>
      </c>
      <c r="T1585" s="83"/>
      <c r="U1585" s="254" t="str">
        <f t="shared" si="102"/>
        <v/>
      </c>
      <c r="V1585" s="255"/>
      <c r="W1585" s="78"/>
      <c r="X1585" s="78"/>
      <c r="Y1585" s="391"/>
      <c r="Z1585" s="369"/>
      <c r="AA1585" s="90"/>
    </row>
    <row r="1586" spans="4:27" ht="20.100000000000001" customHeight="1" x14ac:dyDescent="0.2">
      <c r="D1586" s="392"/>
      <c r="E1586" s="84"/>
      <c r="F1586" s="393"/>
      <c r="G1586" s="370"/>
      <c r="H1586" s="79"/>
      <c r="I1586" s="107"/>
      <c r="J1586" s="84"/>
      <c r="K1586" s="81"/>
      <c r="L1586" s="394"/>
      <c r="M1586" s="78"/>
      <c r="N1586" s="78"/>
      <c r="O1586" s="78"/>
      <c r="P1586" s="78"/>
      <c r="Q1586" s="371" t="str">
        <f t="shared" si="99"/>
        <v/>
      </c>
      <c r="R1586" s="102" t="str">
        <f t="shared" si="100"/>
        <v/>
      </c>
      <c r="S1586" s="254" t="str">
        <f t="shared" si="101"/>
        <v/>
      </c>
      <c r="T1586" s="83"/>
      <c r="U1586" s="254" t="str">
        <f t="shared" si="102"/>
        <v/>
      </c>
      <c r="V1586" s="255"/>
      <c r="W1586" s="78"/>
      <c r="X1586" s="78"/>
      <c r="Y1586" s="391"/>
      <c r="Z1586" s="369"/>
      <c r="AA1586" s="90"/>
    </row>
    <row r="1587" spans="4:27" ht="20.100000000000001" customHeight="1" x14ac:dyDescent="0.2">
      <c r="D1587" s="392"/>
      <c r="E1587" s="84"/>
      <c r="F1587" s="393"/>
      <c r="G1587" s="370"/>
      <c r="H1587" s="79"/>
      <c r="I1587" s="107"/>
      <c r="J1587" s="84"/>
      <c r="K1587" s="81"/>
      <c r="L1587" s="394"/>
      <c r="M1587" s="78"/>
      <c r="N1587" s="78"/>
      <c r="O1587" s="78"/>
      <c r="P1587" s="78"/>
      <c r="Q1587" s="371" t="str">
        <f t="shared" si="99"/>
        <v/>
      </c>
      <c r="R1587" s="102" t="str">
        <f t="shared" si="100"/>
        <v/>
      </c>
      <c r="S1587" s="254" t="str">
        <f t="shared" si="101"/>
        <v/>
      </c>
      <c r="T1587" s="83"/>
      <c r="U1587" s="254" t="str">
        <f t="shared" si="102"/>
        <v/>
      </c>
      <c r="V1587" s="255"/>
      <c r="W1587" s="78"/>
      <c r="X1587" s="78"/>
      <c r="Y1587" s="391"/>
      <c r="Z1587" s="369"/>
      <c r="AA1587" s="90"/>
    </row>
    <row r="1588" spans="4:27" ht="20.100000000000001" customHeight="1" x14ac:dyDescent="0.2">
      <c r="D1588" s="392"/>
      <c r="E1588" s="84"/>
      <c r="F1588" s="393"/>
      <c r="G1588" s="370"/>
      <c r="H1588" s="79"/>
      <c r="I1588" s="107"/>
      <c r="J1588" s="84"/>
      <c r="K1588" s="81"/>
      <c r="L1588" s="394"/>
      <c r="M1588" s="78"/>
      <c r="N1588" s="78"/>
      <c r="O1588" s="78"/>
      <c r="P1588" s="78"/>
      <c r="Q1588" s="371" t="str">
        <f t="shared" si="99"/>
        <v/>
      </c>
      <c r="R1588" s="102" t="str">
        <f t="shared" si="100"/>
        <v/>
      </c>
      <c r="S1588" s="254" t="str">
        <f t="shared" si="101"/>
        <v/>
      </c>
      <c r="T1588" s="83"/>
      <c r="U1588" s="254" t="str">
        <f t="shared" si="102"/>
        <v/>
      </c>
      <c r="V1588" s="255"/>
      <c r="W1588" s="78"/>
      <c r="X1588" s="78"/>
      <c r="Y1588" s="391"/>
      <c r="Z1588" s="369"/>
      <c r="AA1588" s="90"/>
    </row>
    <row r="1589" spans="4:27" ht="20.100000000000001" customHeight="1" x14ac:dyDescent="0.2">
      <c r="D1589" s="392"/>
      <c r="E1589" s="84"/>
      <c r="F1589" s="393"/>
      <c r="G1589" s="370"/>
      <c r="H1589" s="79"/>
      <c r="I1589" s="107"/>
      <c r="J1589" s="84"/>
      <c r="K1589" s="81"/>
      <c r="L1589" s="394"/>
      <c r="M1589" s="78"/>
      <c r="N1589" s="78"/>
      <c r="O1589" s="78"/>
      <c r="P1589" s="78"/>
      <c r="Q1589" s="371" t="str">
        <f t="shared" si="99"/>
        <v/>
      </c>
      <c r="R1589" s="102" t="str">
        <f t="shared" si="100"/>
        <v/>
      </c>
      <c r="S1589" s="254" t="str">
        <f t="shared" si="101"/>
        <v/>
      </c>
      <c r="T1589" s="83"/>
      <c r="U1589" s="254" t="str">
        <f t="shared" si="102"/>
        <v/>
      </c>
      <c r="V1589" s="255"/>
      <c r="W1589" s="78"/>
      <c r="X1589" s="78"/>
      <c r="Y1589" s="391"/>
      <c r="Z1589" s="369"/>
      <c r="AA1589" s="90"/>
    </row>
    <row r="1590" spans="4:27" ht="20.100000000000001" customHeight="1" x14ac:dyDescent="0.2">
      <c r="D1590" s="392"/>
      <c r="E1590" s="84"/>
      <c r="F1590" s="393"/>
      <c r="G1590" s="370"/>
      <c r="H1590" s="79"/>
      <c r="I1590" s="107"/>
      <c r="J1590" s="84"/>
      <c r="K1590" s="81"/>
      <c r="L1590" s="394"/>
      <c r="M1590" s="78"/>
      <c r="N1590" s="78"/>
      <c r="O1590" s="78"/>
      <c r="P1590" s="78"/>
      <c r="Q1590" s="371" t="str">
        <f t="shared" si="99"/>
        <v/>
      </c>
      <c r="R1590" s="102" t="str">
        <f t="shared" si="100"/>
        <v/>
      </c>
      <c r="S1590" s="254" t="str">
        <f t="shared" si="101"/>
        <v/>
      </c>
      <c r="T1590" s="83"/>
      <c r="U1590" s="254" t="str">
        <f t="shared" si="102"/>
        <v/>
      </c>
      <c r="V1590" s="255"/>
      <c r="W1590" s="78"/>
      <c r="X1590" s="78"/>
      <c r="Y1590" s="391"/>
      <c r="Z1590" s="369"/>
      <c r="AA1590" s="90"/>
    </row>
    <row r="1591" spans="4:27" ht="20.100000000000001" customHeight="1" x14ac:dyDescent="0.2">
      <c r="D1591" s="392"/>
      <c r="E1591" s="84"/>
      <c r="F1591" s="393"/>
      <c r="G1591" s="370"/>
      <c r="H1591" s="79"/>
      <c r="I1591" s="107"/>
      <c r="J1591" s="84"/>
      <c r="K1591" s="81"/>
      <c r="L1591" s="394"/>
      <c r="M1591" s="78"/>
      <c r="N1591" s="78"/>
      <c r="O1591" s="78"/>
      <c r="P1591" s="78"/>
      <c r="Q1591" s="371" t="str">
        <f t="shared" si="99"/>
        <v/>
      </c>
      <c r="R1591" s="102" t="str">
        <f t="shared" si="100"/>
        <v/>
      </c>
      <c r="S1591" s="254" t="str">
        <f t="shared" si="101"/>
        <v/>
      </c>
      <c r="T1591" s="83"/>
      <c r="U1591" s="254" t="str">
        <f t="shared" si="102"/>
        <v/>
      </c>
      <c r="V1591" s="255"/>
      <c r="W1591" s="78"/>
      <c r="X1591" s="78"/>
      <c r="Y1591" s="391"/>
      <c r="Z1591" s="369"/>
      <c r="AA1591" s="90"/>
    </row>
    <row r="1592" spans="4:27" ht="20.100000000000001" customHeight="1" x14ac:dyDescent="0.2">
      <c r="D1592" s="392"/>
      <c r="E1592" s="84"/>
      <c r="F1592" s="393"/>
      <c r="G1592" s="370"/>
      <c r="H1592" s="79"/>
      <c r="I1592" s="107"/>
      <c r="J1592" s="84"/>
      <c r="K1592" s="81"/>
      <c r="L1592" s="394"/>
      <c r="M1592" s="78"/>
      <c r="N1592" s="78"/>
      <c r="O1592" s="78"/>
      <c r="P1592" s="78"/>
      <c r="Q1592" s="371" t="str">
        <f t="shared" si="99"/>
        <v/>
      </c>
      <c r="R1592" s="102" t="str">
        <f t="shared" si="100"/>
        <v/>
      </c>
      <c r="S1592" s="254" t="str">
        <f t="shared" si="101"/>
        <v/>
      </c>
      <c r="T1592" s="83"/>
      <c r="U1592" s="254" t="str">
        <f t="shared" si="102"/>
        <v/>
      </c>
      <c r="V1592" s="255"/>
      <c r="W1592" s="78"/>
      <c r="X1592" s="78"/>
      <c r="Y1592" s="391"/>
      <c r="Z1592" s="369"/>
      <c r="AA1592" s="90"/>
    </row>
    <row r="1593" spans="4:27" ht="20.100000000000001" customHeight="1" x14ac:dyDescent="0.2">
      <c r="D1593" s="392"/>
      <c r="E1593" s="84"/>
      <c r="F1593" s="393"/>
      <c r="G1593" s="370"/>
      <c r="H1593" s="79"/>
      <c r="I1593" s="107"/>
      <c r="J1593" s="84"/>
      <c r="K1593" s="81"/>
      <c r="L1593" s="394"/>
      <c r="M1593" s="78"/>
      <c r="N1593" s="78"/>
      <c r="O1593" s="78"/>
      <c r="P1593" s="78"/>
      <c r="Q1593" s="371" t="str">
        <f t="shared" si="99"/>
        <v/>
      </c>
      <c r="R1593" s="102" t="str">
        <f t="shared" si="100"/>
        <v/>
      </c>
      <c r="S1593" s="254" t="str">
        <f t="shared" si="101"/>
        <v/>
      </c>
      <c r="T1593" s="83"/>
      <c r="U1593" s="254" t="str">
        <f t="shared" si="102"/>
        <v/>
      </c>
      <c r="V1593" s="255"/>
      <c r="W1593" s="78"/>
      <c r="X1593" s="78"/>
      <c r="Y1593" s="391"/>
      <c r="Z1593" s="369"/>
      <c r="AA1593" s="90"/>
    </row>
    <row r="1594" spans="4:27" ht="20.100000000000001" customHeight="1" x14ac:dyDescent="0.2">
      <c r="D1594" s="392"/>
      <c r="E1594" s="84"/>
      <c r="F1594" s="393"/>
      <c r="G1594" s="370"/>
      <c r="H1594" s="79"/>
      <c r="I1594" s="107"/>
      <c r="J1594" s="84"/>
      <c r="K1594" s="81"/>
      <c r="L1594" s="394"/>
      <c r="M1594" s="78"/>
      <c r="N1594" s="78"/>
      <c r="O1594" s="78"/>
      <c r="P1594" s="78"/>
      <c r="Q1594" s="371" t="str">
        <f t="shared" si="99"/>
        <v/>
      </c>
      <c r="R1594" s="102" t="str">
        <f t="shared" si="100"/>
        <v/>
      </c>
      <c r="S1594" s="254" t="str">
        <f t="shared" si="101"/>
        <v/>
      </c>
      <c r="T1594" s="83"/>
      <c r="U1594" s="254" t="str">
        <f t="shared" si="102"/>
        <v/>
      </c>
      <c r="V1594" s="255"/>
      <c r="W1594" s="78"/>
      <c r="X1594" s="78"/>
      <c r="Y1594" s="391"/>
      <c r="Z1594" s="369"/>
      <c r="AA1594" s="90"/>
    </row>
    <row r="1595" spans="4:27" ht="20.100000000000001" customHeight="1" x14ac:dyDescent="0.2">
      <c r="D1595" s="392"/>
      <c r="E1595" s="84"/>
      <c r="F1595" s="393"/>
      <c r="G1595" s="370"/>
      <c r="H1595" s="79"/>
      <c r="I1595" s="107"/>
      <c r="J1595" s="84"/>
      <c r="K1595" s="81"/>
      <c r="L1595" s="394"/>
      <c r="M1595" s="78"/>
      <c r="N1595" s="78"/>
      <c r="O1595" s="78"/>
      <c r="P1595" s="78"/>
      <c r="Q1595" s="371" t="str">
        <f t="shared" si="99"/>
        <v/>
      </c>
      <c r="R1595" s="102" t="str">
        <f t="shared" si="100"/>
        <v/>
      </c>
      <c r="S1595" s="254" t="str">
        <f t="shared" si="101"/>
        <v/>
      </c>
      <c r="T1595" s="83"/>
      <c r="U1595" s="254" t="str">
        <f t="shared" si="102"/>
        <v/>
      </c>
      <c r="V1595" s="255"/>
      <c r="W1595" s="78"/>
      <c r="X1595" s="78"/>
      <c r="Y1595" s="391"/>
      <c r="Z1595" s="369"/>
      <c r="AA1595" s="90"/>
    </row>
    <row r="1596" spans="4:27" ht="20.100000000000001" customHeight="1" x14ac:dyDescent="0.2">
      <c r="D1596" s="392"/>
      <c r="E1596" s="84"/>
      <c r="F1596" s="393"/>
      <c r="G1596" s="370"/>
      <c r="H1596" s="79"/>
      <c r="I1596" s="107"/>
      <c r="J1596" s="84"/>
      <c r="K1596" s="81"/>
      <c r="L1596" s="394"/>
      <c r="M1596" s="78"/>
      <c r="N1596" s="78"/>
      <c r="O1596" s="78"/>
      <c r="P1596" s="78"/>
      <c r="Q1596" s="371" t="str">
        <f t="shared" si="99"/>
        <v/>
      </c>
      <c r="R1596" s="102" t="str">
        <f t="shared" si="100"/>
        <v/>
      </c>
      <c r="S1596" s="254" t="str">
        <f t="shared" si="101"/>
        <v/>
      </c>
      <c r="T1596" s="83"/>
      <c r="U1596" s="254" t="str">
        <f t="shared" si="102"/>
        <v/>
      </c>
      <c r="V1596" s="255"/>
      <c r="W1596" s="78"/>
      <c r="X1596" s="78"/>
      <c r="Y1596" s="391"/>
      <c r="Z1596" s="369"/>
      <c r="AA1596" s="90"/>
    </row>
    <row r="1597" spans="4:27" ht="20.100000000000001" customHeight="1" x14ac:dyDescent="0.2">
      <c r="D1597" s="392"/>
      <c r="E1597" s="84"/>
      <c r="F1597" s="393"/>
      <c r="G1597" s="370"/>
      <c r="H1597" s="79"/>
      <c r="I1597" s="107"/>
      <c r="J1597" s="84"/>
      <c r="K1597" s="81"/>
      <c r="L1597" s="394"/>
      <c r="M1597" s="78"/>
      <c r="N1597" s="78"/>
      <c r="O1597" s="78"/>
      <c r="P1597" s="78"/>
      <c r="Q1597" s="371" t="str">
        <f t="shared" si="99"/>
        <v/>
      </c>
      <c r="R1597" s="102" t="str">
        <f t="shared" si="100"/>
        <v/>
      </c>
      <c r="S1597" s="254" t="str">
        <f t="shared" si="101"/>
        <v/>
      </c>
      <c r="T1597" s="83"/>
      <c r="U1597" s="254" t="str">
        <f t="shared" si="102"/>
        <v/>
      </c>
      <c r="V1597" s="255"/>
      <c r="W1597" s="78"/>
      <c r="X1597" s="78"/>
      <c r="Y1597" s="391"/>
      <c r="Z1597" s="369"/>
      <c r="AA1597" s="90"/>
    </row>
    <row r="1598" spans="4:27" ht="20.100000000000001" customHeight="1" x14ac:dyDescent="0.2">
      <c r="D1598" s="392"/>
      <c r="E1598" s="84"/>
      <c r="F1598" s="393"/>
      <c r="G1598" s="370"/>
      <c r="H1598" s="79"/>
      <c r="I1598" s="107"/>
      <c r="J1598" s="84"/>
      <c r="K1598" s="81"/>
      <c r="L1598" s="394"/>
      <c r="M1598" s="78"/>
      <c r="N1598" s="78"/>
      <c r="O1598" s="78"/>
      <c r="P1598" s="78"/>
      <c r="Q1598" s="371" t="str">
        <f t="shared" si="99"/>
        <v/>
      </c>
      <c r="R1598" s="102" t="str">
        <f t="shared" si="100"/>
        <v/>
      </c>
      <c r="S1598" s="254" t="str">
        <f t="shared" si="101"/>
        <v/>
      </c>
      <c r="T1598" s="83"/>
      <c r="U1598" s="254" t="str">
        <f t="shared" si="102"/>
        <v/>
      </c>
      <c r="V1598" s="255"/>
      <c r="W1598" s="78"/>
      <c r="X1598" s="78"/>
      <c r="Y1598" s="391"/>
      <c r="Z1598" s="369"/>
      <c r="AA1598" s="90"/>
    </row>
    <row r="1599" spans="4:27" ht="20.100000000000001" customHeight="1" x14ac:dyDescent="0.2">
      <c r="D1599" s="392"/>
      <c r="E1599" s="84"/>
      <c r="F1599" s="393"/>
      <c r="G1599" s="370"/>
      <c r="H1599" s="79"/>
      <c r="I1599" s="107"/>
      <c r="J1599" s="84"/>
      <c r="K1599" s="81"/>
      <c r="L1599" s="394"/>
      <c r="M1599" s="78"/>
      <c r="N1599" s="78"/>
      <c r="O1599" s="78"/>
      <c r="P1599" s="78"/>
      <c r="Q1599" s="371" t="str">
        <f t="shared" si="99"/>
        <v/>
      </c>
      <c r="R1599" s="102" t="str">
        <f t="shared" si="100"/>
        <v/>
      </c>
      <c r="S1599" s="254" t="str">
        <f t="shared" si="101"/>
        <v/>
      </c>
      <c r="T1599" s="83"/>
      <c r="U1599" s="254" t="str">
        <f t="shared" si="102"/>
        <v/>
      </c>
      <c r="V1599" s="255"/>
      <c r="W1599" s="78"/>
      <c r="X1599" s="78"/>
      <c r="Y1599" s="391"/>
      <c r="Z1599" s="369"/>
      <c r="AA1599" s="90"/>
    </row>
    <row r="1600" spans="4:27" ht="20.100000000000001" customHeight="1" x14ac:dyDescent="0.2">
      <c r="D1600" s="392"/>
      <c r="E1600" s="84"/>
      <c r="F1600" s="393"/>
      <c r="G1600" s="370"/>
      <c r="H1600" s="79"/>
      <c r="I1600" s="107"/>
      <c r="J1600" s="84"/>
      <c r="K1600" s="81"/>
      <c r="L1600" s="394"/>
      <c r="M1600" s="78"/>
      <c r="N1600" s="78"/>
      <c r="O1600" s="78"/>
      <c r="P1600" s="78"/>
      <c r="Q1600" s="371" t="str">
        <f t="shared" si="99"/>
        <v/>
      </c>
      <c r="R1600" s="102" t="str">
        <f t="shared" si="100"/>
        <v/>
      </c>
      <c r="S1600" s="254" t="str">
        <f t="shared" si="101"/>
        <v/>
      </c>
      <c r="T1600" s="83"/>
      <c r="U1600" s="254" t="str">
        <f t="shared" si="102"/>
        <v/>
      </c>
      <c r="V1600" s="255"/>
      <c r="W1600" s="78"/>
      <c r="X1600" s="78"/>
      <c r="Y1600" s="391"/>
      <c r="Z1600" s="369"/>
      <c r="AA1600" s="90"/>
    </row>
    <row r="1601" spans="4:27" ht="20.100000000000001" customHeight="1" x14ac:dyDescent="0.2">
      <c r="D1601" s="392"/>
      <c r="E1601" s="84"/>
      <c r="F1601" s="393"/>
      <c r="G1601" s="370"/>
      <c r="H1601" s="79"/>
      <c r="I1601" s="107"/>
      <c r="J1601" s="84"/>
      <c r="K1601" s="81"/>
      <c r="L1601" s="394"/>
      <c r="M1601" s="78"/>
      <c r="N1601" s="78"/>
      <c r="O1601" s="78"/>
      <c r="P1601" s="78"/>
      <c r="Q1601" s="371" t="str">
        <f t="shared" ref="Q1601:Q1664" si="103">IF(OR(I1601="",I1601="Trailer"),"",IF(I1601&lt;&gt;"Trailer","X"))</f>
        <v/>
      </c>
      <c r="R1601" s="102" t="str">
        <f t="shared" ref="R1601:R1664" si="104">IF(I1601="","",IF(AND($R$16="X",I1601&lt;&gt;"Equipment",I1601&lt;&gt;"Dealer Plate"),"X",IF(AND($R$18="X",I1601&lt;&gt;"Trailer",I1601&lt;&gt;"Equipment",I1601&lt;&gt;"Dealer Plate"),"X",IF(AND($R$19="X",I1601&lt;&gt;"Trailer",I1601&lt;&gt;"Equipment",I1601&lt;&gt;"Dealer Plate",V1601="Yes"),"X",IF(AND($R$20="X",I1601&lt;&gt;"Equipment",I1601&lt;&gt;"Dealer Plate",F1601&gt;=$U$20),"X",IF(AND($R$21="X",I1601&lt;&gt;"Trailer",I1601&lt;&gt;"Equipment",I1601&lt;&gt;"Dealer Plate",F1601&gt;=$U$21),"X",""))))))</f>
        <v/>
      </c>
      <c r="S1601" s="254" t="str">
        <f t="shared" ref="S1601:S1664" si="105">IF(AND(M1601 ="NY",Q1601="x"),"Required","")</f>
        <v/>
      </c>
      <c r="T1601" s="83"/>
      <c r="U1601" s="254" t="str">
        <f t="shared" ref="U1601:U1664" si="106">IF(AND(I1601 ="Trailer",Q1601="X"),"remove 'X' for AL","")</f>
        <v/>
      </c>
      <c r="V1601" s="255"/>
      <c r="W1601" s="78"/>
      <c r="X1601" s="78"/>
      <c r="Y1601" s="391"/>
      <c r="Z1601" s="369"/>
      <c r="AA1601" s="90"/>
    </row>
    <row r="1602" spans="4:27" ht="20.100000000000001" customHeight="1" x14ac:dyDescent="0.2">
      <c r="D1602" s="392"/>
      <c r="E1602" s="84"/>
      <c r="F1602" s="393"/>
      <c r="G1602" s="370"/>
      <c r="H1602" s="79"/>
      <c r="I1602" s="107"/>
      <c r="J1602" s="84"/>
      <c r="K1602" s="81"/>
      <c r="L1602" s="394"/>
      <c r="M1602" s="78"/>
      <c r="N1602" s="78"/>
      <c r="O1602" s="78"/>
      <c r="P1602" s="78"/>
      <c r="Q1602" s="371" t="str">
        <f t="shared" si="103"/>
        <v/>
      </c>
      <c r="R1602" s="102" t="str">
        <f t="shared" si="104"/>
        <v/>
      </c>
      <c r="S1602" s="254" t="str">
        <f t="shared" si="105"/>
        <v/>
      </c>
      <c r="T1602" s="83"/>
      <c r="U1602" s="254" t="str">
        <f t="shared" si="106"/>
        <v/>
      </c>
      <c r="V1602" s="255"/>
      <c r="W1602" s="78"/>
      <c r="X1602" s="78"/>
      <c r="Y1602" s="391"/>
      <c r="Z1602" s="369"/>
      <c r="AA1602" s="90"/>
    </row>
    <row r="1603" spans="4:27" ht="20.100000000000001" customHeight="1" x14ac:dyDescent="0.2">
      <c r="D1603" s="392"/>
      <c r="E1603" s="84"/>
      <c r="F1603" s="393"/>
      <c r="G1603" s="370"/>
      <c r="H1603" s="79"/>
      <c r="I1603" s="107"/>
      <c r="J1603" s="84"/>
      <c r="K1603" s="81"/>
      <c r="L1603" s="394"/>
      <c r="M1603" s="78"/>
      <c r="N1603" s="78"/>
      <c r="O1603" s="78"/>
      <c r="P1603" s="78"/>
      <c r="Q1603" s="371" t="str">
        <f t="shared" si="103"/>
        <v/>
      </c>
      <c r="R1603" s="102" t="str">
        <f t="shared" si="104"/>
        <v/>
      </c>
      <c r="S1603" s="254" t="str">
        <f t="shared" si="105"/>
        <v/>
      </c>
      <c r="T1603" s="83"/>
      <c r="U1603" s="254" t="str">
        <f t="shared" si="106"/>
        <v/>
      </c>
      <c r="V1603" s="255"/>
      <c r="W1603" s="78"/>
      <c r="X1603" s="78"/>
      <c r="Y1603" s="391"/>
      <c r="Z1603" s="369"/>
      <c r="AA1603" s="90"/>
    </row>
    <row r="1604" spans="4:27" ht="20.100000000000001" customHeight="1" x14ac:dyDescent="0.2">
      <c r="D1604" s="392"/>
      <c r="E1604" s="84"/>
      <c r="F1604" s="393"/>
      <c r="G1604" s="370"/>
      <c r="H1604" s="79"/>
      <c r="I1604" s="107"/>
      <c r="J1604" s="84"/>
      <c r="K1604" s="81"/>
      <c r="L1604" s="394"/>
      <c r="M1604" s="78"/>
      <c r="N1604" s="78"/>
      <c r="O1604" s="78"/>
      <c r="P1604" s="78"/>
      <c r="Q1604" s="371" t="str">
        <f t="shared" si="103"/>
        <v/>
      </c>
      <c r="R1604" s="102" t="str">
        <f t="shared" si="104"/>
        <v/>
      </c>
      <c r="S1604" s="254" t="str">
        <f t="shared" si="105"/>
        <v/>
      </c>
      <c r="T1604" s="83"/>
      <c r="U1604" s="254" t="str">
        <f t="shared" si="106"/>
        <v/>
      </c>
      <c r="V1604" s="255"/>
      <c r="W1604" s="78"/>
      <c r="X1604" s="78"/>
      <c r="Y1604" s="391"/>
      <c r="Z1604" s="369"/>
      <c r="AA1604" s="90"/>
    </row>
    <row r="1605" spans="4:27" ht="20.100000000000001" customHeight="1" x14ac:dyDescent="0.2">
      <c r="D1605" s="392"/>
      <c r="E1605" s="84"/>
      <c r="F1605" s="393"/>
      <c r="G1605" s="370"/>
      <c r="H1605" s="79"/>
      <c r="I1605" s="107"/>
      <c r="J1605" s="84"/>
      <c r="K1605" s="81"/>
      <c r="L1605" s="394"/>
      <c r="M1605" s="78"/>
      <c r="N1605" s="78"/>
      <c r="O1605" s="78"/>
      <c r="P1605" s="78"/>
      <c r="Q1605" s="371" t="str">
        <f t="shared" si="103"/>
        <v/>
      </c>
      <c r="R1605" s="102" t="str">
        <f t="shared" si="104"/>
        <v/>
      </c>
      <c r="S1605" s="254" t="str">
        <f t="shared" si="105"/>
        <v/>
      </c>
      <c r="T1605" s="83"/>
      <c r="U1605" s="254" t="str">
        <f t="shared" si="106"/>
        <v/>
      </c>
      <c r="V1605" s="255"/>
      <c r="W1605" s="78"/>
      <c r="X1605" s="78"/>
      <c r="Y1605" s="391"/>
      <c r="Z1605" s="369"/>
      <c r="AA1605" s="90"/>
    </row>
    <row r="1606" spans="4:27" ht="20.100000000000001" customHeight="1" x14ac:dyDescent="0.2">
      <c r="D1606" s="392"/>
      <c r="E1606" s="84"/>
      <c r="F1606" s="393"/>
      <c r="G1606" s="370"/>
      <c r="H1606" s="79"/>
      <c r="I1606" s="107"/>
      <c r="J1606" s="84"/>
      <c r="K1606" s="81"/>
      <c r="L1606" s="394"/>
      <c r="M1606" s="78"/>
      <c r="N1606" s="78"/>
      <c r="O1606" s="78"/>
      <c r="P1606" s="78"/>
      <c r="Q1606" s="371" t="str">
        <f t="shared" si="103"/>
        <v/>
      </c>
      <c r="R1606" s="102" t="str">
        <f t="shared" si="104"/>
        <v/>
      </c>
      <c r="S1606" s="254" t="str">
        <f t="shared" si="105"/>
        <v/>
      </c>
      <c r="T1606" s="83"/>
      <c r="U1606" s="254" t="str">
        <f t="shared" si="106"/>
        <v/>
      </c>
      <c r="V1606" s="255"/>
      <c r="W1606" s="78"/>
      <c r="X1606" s="78"/>
      <c r="Y1606" s="391"/>
      <c r="Z1606" s="369"/>
      <c r="AA1606" s="90"/>
    </row>
    <row r="1607" spans="4:27" ht="20.100000000000001" customHeight="1" x14ac:dyDescent="0.2">
      <c r="D1607" s="392"/>
      <c r="E1607" s="84"/>
      <c r="F1607" s="393"/>
      <c r="G1607" s="370"/>
      <c r="H1607" s="79"/>
      <c r="I1607" s="107"/>
      <c r="J1607" s="84"/>
      <c r="K1607" s="81"/>
      <c r="L1607" s="394"/>
      <c r="M1607" s="78"/>
      <c r="N1607" s="78"/>
      <c r="O1607" s="78"/>
      <c r="P1607" s="78"/>
      <c r="Q1607" s="371" t="str">
        <f t="shared" si="103"/>
        <v/>
      </c>
      <c r="R1607" s="102" t="str">
        <f t="shared" si="104"/>
        <v/>
      </c>
      <c r="S1607" s="254" t="str">
        <f t="shared" si="105"/>
        <v/>
      </c>
      <c r="T1607" s="83"/>
      <c r="U1607" s="254" t="str">
        <f t="shared" si="106"/>
        <v/>
      </c>
      <c r="V1607" s="255"/>
      <c r="W1607" s="78"/>
      <c r="X1607" s="78"/>
      <c r="Y1607" s="391"/>
      <c r="Z1607" s="369"/>
      <c r="AA1607" s="90"/>
    </row>
    <row r="1608" spans="4:27" ht="20.100000000000001" customHeight="1" x14ac:dyDescent="0.2">
      <c r="D1608" s="392"/>
      <c r="E1608" s="84"/>
      <c r="F1608" s="393"/>
      <c r="G1608" s="370"/>
      <c r="H1608" s="79"/>
      <c r="I1608" s="107"/>
      <c r="J1608" s="84"/>
      <c r="K1608" s="81"/>
      <c r="L1608" s="394"/>
      <c r="M1608" s="78"/>
      <c r="N1608" s="78"/>
      <c r="O1608" s="78"/>
      <c r="P1608" s="78"/>
      <c r="Q1608" s="371" t="str">
        <f t="shared" si="103"/>
        <v/>
      </c>
      <c r="R1608" s="102" t="str">
        <f t="shared" si="104"/>
        <v/>
      </c>
      <c r="S1608" s="254" t="str">
        <f t="shared" si="105"/>
        <v/>
      </c>
      <c r="T1608" s="83"/>
      <c r="U1608" s="254" t="str">
        <f t="shared" si="106"/>
        <v/>
      </c>
      <c r="V1608" s="255"/>
      <c r="W1608" s="78"/>
      <c r="X1608" s="78"/>
      <c r="Y1608" s="391"/>
      <c r="Z1608" s="369"/>
      <c r="AA1608" s="90"/>
    </row>
    <row r="1609" spans="4:27" ht="20.100000000000001" customHeight="1" x14ac:dyDescent="0.2">
      <c r="D1609" s="392"/>
      <c r="E1609" s="84"/>
      <c r="F1609" s="393"/>
      <c r="G1609" s="370"/>
      <c r="H1609" s="79"/>
      <c r="I1609" s="107"/>
      <c r="J1609" s="84"/>
      <c r="K1609" s="81"/>
      <c r="L1609" s="394"/>
      <c r="M1609" s="78"/>
      <c r="N1609" s="78"/>
      <c r="O1609" s="78"/>
      <c r="P1609" s="78"/>
      <c r="Q1609" s="371" t="str">
        <f t="shared" si="103"/>
        <v/>
      </c>
      <c r="R1609" s="102" t="str">
        <f t="shared" si="104"/>
        <v/>
      </c>
      <c r="S1609" s="254" t="str">
        <f t="shared" si="105"/>
        <v/>
      </c>
      <c r="T1609" s="83"/>
      <c r="U1609" s="254" t="str">
        <f t="shared" si="106"/>
        <v/>
      </c>
      <c r="V1609" s="255"/>
      <c r="W1609" s="78"/>
      <c r="X1609" s="78"/>
      <c r="Y1609" s="391"/>
      <c r="Z1609" s="369"/>
      <c r="AA1609" s="90"/>
    </row>
    <row r="1610" spans="4:27" ht="20.100000000000001" customHeight="1" x14ac:dyDescent="0.2">
      <c r="D1610" s="392"/>
      <c r="E1610" s="84"/>
      <c r="F1610" s="393"/>
      <c r="G1610" s="370"/>
      <c r="H1610" s="79"/>
      <c r="I1610" s="107"/>
      <c r="J1610" s="84"/>
      <c r="K1610" s="81"/>
      <c r="L1610" s="394"/>
      <c r="M1610" s="78"/>
      <c r="N1610" s="78"/>
      <c r="O1610" s="78"/>
      <c r="P1610" s="78"/>
      <c r="Q1610" s="371" t="str">
        <f t="shared" si="103"/>
        <v/>
      </c>
      <c r="R1610" s="102" t="str">
        <f t="shared" si="104"/>
        <v/>
      </c>
      <c r="S1610" s="254" t="str">
        <f t="shared" si="105"/>
        <v/>
      </c>
      <c r="T1610" s="83"/>
      <c r="U1610" s="254" t="str">
        <f t="shared" si="106"/>
        <v/>
      </c>
      <c r="V1610" s="255"/>
      <c r="W1610" s="78"/>
      <c r="X1610" s="78"/>
      <c r="Y1610" s="391"/>
      <c r="Z1610" s="369"/>
      <c r="AA1610" s="90"/>
    </row>
    <row r="1611" spans="4:27" ht="20.100000000000001" customHeight="1" x14ac:dyDescent="0.2">
      <c r="D1611" s="392"/>
      <c r="E1611" s="84"/>
      <c r="F1611" s="393"/>
      <c r="G1611" s="370"/>
      <c r="H1611" s="79"/>
      <c r="I1611" s="107"/>
      <c r="J1611" s="84"/>
      <c r="K1611" s="81"/>
      <c r="L1611" s="394"/>
      <c r="M1611" s="78"/>
      <c r="N1611" s="78"/>
      <c r="O1611" s="78"/>
      <c r="P1611" s="78"/>
      <c r="Q1611" s="371" t="str">
        <f t="shared" si="103"/>
        <v/>
      </c>
      <c r="R1611" s="102" t="str">
        <f t="shared" si="104"/>
        <v/>
      </c>
      <c r="S1611" s="254" t="str">
        <f t="shared" si="105"/>
        <v/>
      </c>
      <c r="T1611" s="83"/>
      <c r="U1611" s="254" t="str">
        <f t="shared" si="106"/>
        <v/>
      </c>
      <c r="V1611" s="255"/>
      <c r="W1611" s="78"/>
      <c r="X1611" s="78"/>
      <c r="Y1611" s="391"/>
      <c r="Z1611" s="369"/>
      <c r="AA1611" s="90"/>
    </row>
    <row r="1612" spans="4:27" ht="20.100000000000001" customHeight="1" x14ac:dyDescent="0.2">
      <c r="D1612" s="392"/>
      <c r="E1612" s="84"/>
      <c r="F1612" s="393"/>
      <c r="G1612" s="370"/>
      <c r="H1612" s="79"/>
      <c r="I1612" s="107"/>
      <c r="J1612" s="84"/>
      <c r="K1612" s="81"/>
      <c r="L1612" s="394"/>
      <c r="M1612" s="78"/>
      <c r="N1612" s="78"/>
      <c r="O1612" s="78"/>
      <c r="P1612" s="78"/>
      <c r="Q1612" s="371" t="str">
        <f t="shared" si="103"/>
        <v/>
      </c>
      <c r="R1612" s="102" t="str">
        <f t="shared" si="104"/>
        <v/>
      </c>
      <c r="S1612" s="254" t="str">
        <f t="shared" si="105"/>
        <v/>
      </c>
      <c r="T1612" s="83"/>
      <c r="U1612" s="254" t="str">
        <f t="shared" si="106"/>
        <v/>
      </c>
      <c r="V1612" s="255"/>
      <c r="W1612" s="78"/>
      <c r="X1612" s="78"/>
      <c r="Y1612" s="391"/>
      <c r="Z1612" s="369"/>
      <c r="AA1612" s="90"/>
    </row>
    <row r="1613" spans="4:27" ht="20.100000000000001" customHeight="1" x14ac:dyDescent="0.2">
      <c r="D1613" s="392"/>
      <c r="E1613" s="84"/>
      <c r="F1613" s="393"/>
      <c r="G1613" s="370"/>
      <c r="H1613" s="79"/>
      <c r="I1613" s="107"/>
      <c r="J1613" s="84"/>
      <c r="K1613" s="81"/>
      <c r="L1613" s="394"/>
      <c r="M1613" s="78"/>
      <c r="N1613" s="78"/>
      <c r="O1613" s="78"/>
      <c r="P1613" s="78"/>
      <c r="Q1613" s="371" t="str">
        <f t="shared" si="103"/>
        <v/>
      </c>
      <c r="R1613" s="102" t="str">
        <f t="shared" si="104"/>
        <v/>
      </c>
      <c r="S1613" s="254" t="str">
        <f t="shared" si="105"/>
        <v/>
      </c>
      <c r="T1613" s="83"/>
      <c r="U1613" s="254" t="str">
        <f t="shared" si="106"/>
        <v/>
      </c>
      <c r="V1613" s="255"/>
      <c r="W1613" s="78"/>
      <c r="X1613" s="78"/>
      <c r="Y1613" s="391"/>
      <c r="Z1613" s="369"/>
      <c r="AA1613" s="90"/>
    </row>
    <row r="1614" spans="4:27" ht="20.100000000000001" customHeight="1" x14ac:dyDescent="0.2">
      <c r="D1614" s="392"/>
      <c r="E1614" s="84"/>
      <c r="F1614" s="393"/>
      <c r="G1614" s="370"/>
      <c r="H1614" s="79"/>
      <c r="I1614" s="107"/>
      <c r="J1614" s="84"/>
      <c r="K1614" s="81"/>
      <c r="L1614" s="394"/>
      <c r="M1614" s="78"/>
      <c r="N1614" s="78"/>
      <c r="O1614" s="78"/>
      <c r="P1614" s="78"/>
      <c r="Q1614" s="371" t="str">
        <f t="shared" si="103"/>
        <v/>
      </c>
      <c r="R1614" s="102" t="str">
        <f t="shared" si="104"/>
        <v/>
      </c>
      <c r="S1614" s="254" t="str">
        <f t="shared" si="105"/>
        <v/>
      </c>
      <c r="T1614" s="83"/>
      <c r="U1614" s="254" t="str">
        <f t="shared" si="106"/>
        <v/>
      </c>
      <c r="V1614" s="255"/>
      <c r="W1614" s="78"/>
      <c r="X1614" s="78"/>
      <c r="Y1614" s="391"/>
      <c r="Z1614" s="369"/>
      <c r="AA1614" s="90"/>
    </row>
    <row r="1615" spans="4:27" ht="20.100000000000001" customHeight="1" x14ac:dyDescent="0.2">
      <c r="D1615" s="392"/>
      <c r="E1615" s="84"/>
      <c r="F1615" s="393"/>
      <c r="G1615" s="370"/>
      <c r="H1615" s="79"/>
      <c r="I1615" s="107"/>
      <c r="J1615" s="84"/>
      <c r="K1615" s="81"/>
      <c r="L1615" s="394"/>
      <c r="M1615" s="78"/>
      <c r="N1615" s="78"/>
      <c r="O1615" s="78"/>
      <c r="P1615" s="78"/>
      <c r="Q1615" s="371" t="str">
        <f t="shared" si="103"/>
        <v/>
      </c>
      <c r="R1615" s="102" t="str">
        <f t="shared" si="104"/>
        <v/>
      </c>
      <c r="S1615" s="254" t="str">
        <f t="shared" si="105"/>
        <v/>
      </c>
      <c r="T1615" s="83"/>
      <c r="U1615" s="254" t="str">
        <f t="shared" si="106"/>
        <v/>
      </c>
      <c r="V1615" s="255"/>
      <c r="W1615" s="78"/>
      <c r="X1615" s="78"/>
      <c r="Y1615" s="391"/>
      <c r="Z1615" s="369"/>
      <c r="AA1615" s="90"/>
    </row>
    <row r="1616" spans="4:27" ht="20.100000000000001" customHeight="1" x14ac:dyDescent="0.2">
      <c r="D1616" s="392"/>
      <c r="E1616" s="84"/>
      <c r="F1616" s="393"/>
      <c r="G1616" s="370"/>
      <c r="H1616" s="79"/>
      <c r="I1616" s="107"/>
      <c r="J1616" s="84"/>
      <c r="K1616" s="81"/>
      <c r="L1616" s="394"/>
      <c r="M1616" s="78"/>
      <c r="N1616" s="78"/>
      <c r="O1616" s="78"/>
      <c r="P1616" s="78"/>
      <c r="Q1616" s="371" t="str">
        <f t="shared" si="103"/>
        <v/>
      </c>
      <c r="R1616" s="102" t="str">
        <f t="shared" si="104"/>
        <v/>
      </c>
      <c r="S1616" s="254" t="str">
        <f t="shared" si="105"/>
        <v/>
      </c>
      <c r="T1616" s="83"/>
      <c r="U1616" s="254" t="str">
        <f t="shared" si="106"/>
        <v/>
      </c>
      <c r="V1616" s="255"/>
      <c r="W1616" s="78"/>
      <c r="X1616" s="78"/>
      <c r="Y1616" s="391"/>
      <c r="Z1616" s="369"/>
      <c r="AA1616" s="90"/>
    </row>
    <row r="1617" spans="4:27" ht="20.100000000000001" customHeight="1" x14ac:dyDescent="0.2">
      <c r="D1617" s="392"/>
      <c r="E1617" s="84"/>
      <c r="F1617" s="393"/>
      <c r="G1617" s="370"/>
      <c r="H1617" s="79"/>
      <c r="I1617" s="107"/>
      <c r="J1617" s="84"/>
      <c r="K1617" s="81"/>
      <c r="L1617" s="394"/>
      <c r="M1617" s="78"/>
      <c r="N1617" s="78"/>
      <c r="O1617" s="78"/>
      <c r="P1617" s="78"/>
      <c r="Q1617" s="371" t="str">
        <f t="shared" si="103"/>
        <v/>
      </c>
      <c r="R1617" s="102" t="str">
        <f t="shared" si="104"/>
        <v/>
      </c>
      <c r="S1617" s="254" t="str">
        <f t="shared" si="105"/>
        <v/>
      </c>
      <c r="T1617" s="83"/>
      <c r="U1617" s="254" t="str">
        <f t="shared" si="106"/>
        <v/>
      </c>
      <c r="V1617" s="255"/>
      <c r="W1617" s="78"/>
      <c r="X1617" s="78"/>
      <c r="Y1617" s="391"/>
      <c r="Z1617" s="369"/>
      <c r="AA1617" s="90"/>
    </row>
    <row r="1618" spans="4:27" ht="20.100000000000001" customHeight="1" x14ac:dyDescent="0.2">
      <c r="D1618" s="392"/>
      <c r="E1618" s="84"/>
      <c r="F1618" s="393"/>
      <c r="G1618" s="370"/>
      <c r="H1618" s="79"/>
      <c r="I1618" s="107"/>
      <c r="J1618" s="84"/>
      <c r="K1618" s="81"/>
      <c r="L1618" s="394"/>
      <c r="M1618" s="78"/>
      <c r="N1618" s="78"/>
      <c r="O1618" s="78"/>
      <c r="P1618" s="78"/>
      <c r="Q1618" s="371" t="str">
        <f t="shared" si="103"/>
        <v/>
      </c>
      <c r="R1618" s="102" t="str">
        <f t="shared" si="104"/>
        <v/>
      </c>
      <c r="S1618" s="254" t="str">
        <f t="shared" si="105"/>
        <v/>
      </c>
      <c r="T1618" s="83"/>
      <c r="U1618" s="254" t="str">
        <f t="shared" si="106"/>
        <v/>
      </c>
      <c r="V1618" s="255"/>
      <c r="W1618" s="78"/>
      <c r="X1618" s="78"/>
      <c r="Y1618" s="391"/>
      <c r="Z1618" s="369"/>
      <c r="AA1618" s="90"/>
    </row>
    <row r="1619" spans="4:27" ht="20.100000000000001" customHeight="1" x14ac:dyDescent="0.2">
      <c r="D1619" s="392"/>
      <c r="E1619" s="84"/>
      <c r="F1619" s="393"/>
      <c r="G1619" s="370"/>
      <c r="H1619" s="79"/>
      <c r="I1619" s="107"/>
      <c r="J1619" s="84"/>
      <c r="K1619" s="81"/>
      <c r="L1619" s="394"/>
      <c r="M1619" s="78"/>
      <c r="N1619" s="78"/>
      <c r="O1619" s="78"/>
      <c r="P1619" s="78"/>
      <c r="Q1619" s="371" t="str">
        <f t="shared" si="103"/>
        <v/>
      </c>
      <c r="R1619" s="102" t="str">
        <f t="shared" si="104"/>
        <v/>
      </c>
      <c r="S1619" s="254" t="str">
        <f t="shared" si="105"/>
        <v/>
      </c>
      <c r="T1619" s="83"/>
      <c r="U1619" s="254" t="str">
        <f t="shared" si="106"/>
        <v/>
      </c>
      <c r="V1619" s="255"/>
      <c r="W1619" s="78"/>
      <c r="X1619" s="78"/>
      <c r="Y1619" s="391"/>
      <c r="Z1619" s="369"/>
      <c r="AA1619" s="90"/>
    </row>
    <row r="1620" spans="4:27" ht="20.100000000000001" customHeight="1" x14ac:dyDescent="0.2">
      <c r="D1620" s="392"/>
      <c r="E1620" s="84"/>
      <c r="F1620" s="393"/>
      <c r="G1620" s="370"/>
      <c r="H1620" s="79"/>
      <c r="I1620" s="107"/>
      <c r="J1620" s="84"/>
      <c r="K1620" s="81"/>
      <c r="L1620" s="394"/>
      <c r="M1620" s="78"/>
      <c r="N1620" s="78"/>
      <c r="O1620" s="78"/>
      <c r="P1620" s="78"/>
      <c r="Q1620" s="371" t="str">
        <f t="shared" si="103"/>
        <v/>
      </c>
      <c r="R1620" s="102" t="str">
        <f t="shared" si="104"/>
        <v/>
      </c>
      <c r="S1620" s="254" t="str">
        <f t="shared" si="105"/>
        <v/>
      </c>
      <c r="T1620" s="83"/>
      <c r="U1620" s="254" t="str">
        <f t="shared" si="106"/>
        <v/>
      </c>
      <c r="V1620" s="255"/>
      <c r="W1620" s="78"/>
      <c r="X1620" s="78"/>
      <c r="Y1620" s="391"/>
      <c r="Z1620" s="369"/>
      <c r="AA1620" s="90"/>
    </row>
    <row r="1621" spans="4:27" ht="20.100000000000001" customHeight="1" x14ac:dyDescent="0.2">
      <c r="D1621" s="392"/>
      <c r="E1621" s="84"/>
      <c r="F1621" s="393"/>
      <c r="G1621" s="370"/>
      <c r="H1621" s="79"/>
      <c r="I1621" s="107"/>
      <c r="J1621" s="84"/>
      <c r="K1621" s="81"/>
      <c r="L1621" s="394"/>
      <c r="M1621" s="78"/>
      <c r="N1621" s="78"/>
      <c r="O1621" s="78"/>
      <c r="P1621" s="78"/>
      <c r="Q1621" s="371" t="str">
        <f t="shared" si="103"/>
        <v/>
      </c>
      <c r="R1621" s="102" t="str">
        <f t="shared" si="104"/>
        <v/>
      </c>
      <c r="S1621" s="254" t="str">
        <f t="shared" si="105"/>
        <v/>
      </c>
      <c r="T1621" s="83"/>
      <c r="U1621" s="254" t="str">
        <f t="shared" si="106"/>
        <v/>
      </c>
      <c r="V1621" s="255"/>
      <c r="W1621" s="78"/>
      <c r="X1621" s="78"/>
      <c r="Y1621" s="391"/>
      <c r="Z1621" s="369"/>
      <c r="AA1621" s="90"/>
    </row>
    <row r="1622" spans="4:27" ht="20.100000000000001" customHeight="1" x14ac:dyDescent="0.2">
      <c r="D1622" s="392"/>
      <c r="E1622" s="84"/>
      <c r="F1622" s="393"/>
      <c r="G1622" s="370"/>
      <c r="H1622" s="79"/>
      <c r="I1622" s="107"/>
      <c r="J1622" s="84"/>
      <c r="K1622" s="81"/>
      <c r="L1622" s="394"/>
      <c r="M1622" s="78"/>
      <c r="N1622" s="78"/>
      <c r="O1622" s="78"/>
      <c r="P1622" s="78"/>
      <c r="Q1622" s="371" t="str">
        <f t="shared" si="103"/>
        <v/>
      </c>
      <c r="R1622" s="102" t="str">
        <f t="shared" si="104"/>
        <v/>
      </c>
      <c r="S1622" s="254" t="str">
        <f t="shared" si="105"/>
        <v/>
      </c>
      <c r="T1622" s="83"/>
      <c r="U1622" s="254" t="str">
        <f t="shared" si="106"/>
        <v/>
      </c>
      <c r="V1622" s="255"/>
      <c r="W1622" s="78"/>
      <c r="X1622" s="78"/>
      <c r="Y1622" s="391"/>
      <c r="Z1622" s="369"/>
      <c r="AA1622" s="90"/>
    </row>
    <row r="1623" spans="4:27" ht="20.100000000000001" customHeight="1" x14ac:dyDescent="0.2">
      <c r="D1623" s="392"/>
      <c r="E1623" s="84"/>
      <c r="F1623" s="393"/>
      <c r="G1623" s="370"/>
      <c r="H1623" s="79"/>
      <c r="I1623" s="107"/>
      <c r="J1623" s="84"/>
      <c r="K1623" s="81"/>
      <c r="L1623" s="394"/>
      <c r="M1623" s="78"/>
      <c r="N1623" s="78"/>
      <c r="O1623" s="78"/>
      <c r="P1623" s="78"/>
      <c r="Q1623" s="371" t="str">
        <f t="shared" si="103"/>
        <v/>
      </c>
      <c r="R1623" s="102" t="str">
        <f t="shared" si="104"/>
        <v/>
      </c>
      <c r="S1623" s="254" t="str">
        <f t="shared" si="105"/>
        <v/>
      </c>
      <c r="T1623" s="83"/>
      <c r="U1623" s="254" t="str">
        <f t="shared" si="106"/>
        <v/>
      </c>
      <c r="V1623" s="255"/>
      <c r="W1623" s="78"/>
      <c r="X1623" s="78"/>
      <c r="Y1623" s="391"/>
      <c r="Z1623" s="369"/>
      <c r="AA1623" s="90"/>
    </row>
    <row r="1624" spans="4:27" ht="20.100000000000001" customHeight="1" x14ac:dyDescent="0.2">
      <c r="D1624" s="392"/>
      <c r="E1624" s="84"/>
      <c r="F1624" s="393"/>
      <c r="G1624" s="370"/>
      <c r="H1624" s="79"/>
      <c r="I1624" s="107"/>
      <c r="J1624" s="84"/>
      <c r="K1624" s="81"/>
      <c r="L1624" s="394"/>
      <c r="M1624" s="78"/>
      <c r="N1624" s="78"/>
      <c r="O1624" s="78"/>
      <c r="P1624" s="78"/>
      <c r="Q1624" s="371" t="str">
        <f t="shared" si="103"/>
        <v/>
      </c>
      <c r="R1624" s="102" t="str">
        <f t="shared" si="104"/>
        <v/>
      </c>
      <c r="S1624" s="254" t="str">
        <f t="shared" si="105"/>
        <v/>
      </c>
      <c r="T1624" s="83"/>
      <c r="U1624" s="254" t="str">
        <f t="shared" si="106"/>
        <v/>
      </c>
      <c r="V1624" s="255"/>
      <c r="W1624" s="78"/>
      <c r="X1624" s="78"/>
      <c r="Y1624" s="391"/>
      <c r="Z1624" s="369"/>
      <c r="AA1624" s="90"/>
    </row>
    <row r="1625" spans="4:27" ht="20.100000000000001" customHeight="1" x14ac:dyDescent="0.2">
      <c r="D1625" s="392"/>
      <c r="E1625" s="84"/>
      <c r="F1625" s="393"/>
      <c r="G1625" s="370"/>
      <c r="H1625" s="79"/>
      <c r="I1625" s="107"/>
      <c r="J1625" s="84"/>
      <c r="K1625" s="81"/>
      <c r="L1625" s="394"/>
      <c r="M1625" s="78"/>
      <c r="N1625" s="78"/>
      <c r="O1625" s="78"/>
      <c r="P1625" s="78"/>
      <c r="Q1625" s="371" t="str">
        <f t="shared" si="103"/>
        <v/>
      </c>
      <c r="R1625" s="102" t="str">
        <f t="shared" si="104"/>
        <v/>
      </c>
      <c r="S1625" s="254" t="str">
        <f t="shared" si="105"/>
        <v/>
      </c>
      <c r="T1625" s="83"/>
      <c r="U1625" s="254" t="str">
        <f t="shared" si="106"/>
        <v/>
      </c>
      <c r="V1625" s="255"/>
      <c r="W1625" s="78"/>
      <c r="X1625" s="78"/>
      <c r="Y1625" s="391"/>
      <c r="Z1625" s="369"/>
      <c r="AA1625" s="90"/>
    </row>
    <row r="1626" spans="4:27" ht="20.100000000000001" customHeight="1" x14ac:dyDescent="0.2">
      <c r="D1626" s="392"/>
      <c r="E1626" s="84"/>
      <c r="F1626" s="393"/>
      <c r="G1626" s="370"/>
      <c r="H1626" s="79"/>
      <c r="I1626" s="107"/>
      <c r="J1626" s="84"/>
      <c r="K1626" s="81"/>
      <c r="L1626" s="394"/>
      <c r="M1626" s="78"/>
      <c r="N1626" s="78"/>
      <c r="O1626" s="78"/>
      <c r="P1626" s="78"/>
      <c r="Q1626" s="371" t="str">
        <f t="shared" si="103"/>
        <v/>
      </c>
      <c r="R1626" s="102" t="str">
        <f t="shared" si="104"/>
        <v/>
      </c>
      <c r="S1626" s="254" t="str">
        <f t="shared" si="105"/>
        <v/>
      </c>
      <c r="T1626" s="83"/>
      <c r="U1626" s="254" t="str">
        <f t="shared" si="106"/>
        <v/>
      </c>
      <c r="V1626" s="255"/>
      <c r="W1626" s="78"/>
      <c r="X1626" s="78"/>
      <c r="Y1626" s="391"/>
      <c r="Z1626" s="369"/>
      <c r="AA1626" s="90"/>
    </row>
    <row r="1627" spans="4:27" ht="20.100000000000001" customHeight="1" x14ac:dyDescent="0.2">
      <c r="D1627" s="392"/>
      <c r="E1627" s="84"/>
      <c r="F1627" s="393"/>
      <c r="G1627" s="370"/>
      <c r="H1627" s="79"/>
      <c r="I1627" s="107"/>
      <c r="J1627" s="84"/>
      <c r="K1627" s="81"/>
      <c r="L1627" s="394"/>
      <c r="M1627" s="78"/>
      <c r="N1627" s="78"/>
      <c r="O1627" s="78"/>
      <c r="P1627" s="78"/>
      <c r="Q1627" s="371" t="str">
        <f t="shared" si="103"/>
        <v/>
      </c>
      <c r="R1627" s="102" t="str">
        <f t="shared" si="104"/>
        <v/>
      </c>
      <c r="S1627" s="254" t="str">
        <f t="shared" si="105"/>
        <v/>
      </c>
      <c r="T1627" s="83"/>
      <c r="U1627" s="254" t="str">
        <f t="shared" si="106"/>
        <v/>
      </c>
      <c r="V1627" s="255"/>
      <c r="W1627" s="78"/>
      <c r="X1627" s="78"/>
      <c r="Y1627" s="391"/>
      <c r="Z1627" s="369"/>
      <c r="AA1627" s="90"/>
    </row>
    <row r="1628" spans="4:27" ht="20.100000000000001" customHeight="1" x14ac:dyDescent="0.2">
      <c r="D1628" s="392"/>
      <c r="E1628" s="84"/>
      <c r="F1628" s="393"/>
      <c r="G1628" s="370"/>
      <c r="H1628" s="79"/>
      <c r="I1628" s="107"/>
      <c r="J1628" s="84"/>
      <c r="K1628" s="81"/>
      <c r="L1628" s="394"/>
      <c r="M1628" s="78"/>
      <c r="N1628" s="78"/>
      <c r="O1628" s="78"/>
      <c r="P1628" s="78"/>
      <c r="Q1628" s="371" t="str">
        <f t="shared" si="103"/>
        <v/>
      </c>
      <c r="R1628" s="102" t="str">
        <f t="shared" si="104"/>
        <v/>
      </c>
      <c r="S1628" s="254" t="str">
        <f t="shared" si="105"/>
        <v/>
      </c>
      <c r="T1628" s="83"/>
      <c r="U1628" s="254" t="str">
        <f t="shared" si="106"/>
        <v/>
      </c>
      <c r="V1628" s="255"/>
      <c r="W1628" s="78"/>
      <c r="X1628" s="78"/>
      <c r="Y1628" s="391"/>
      <c r="Z1628" s="369"/>
      <c r="AA1628" s="90"/>
    </row>
    <row r="1629" spans="4:27" ht="20.100000000000001" customHeight="1" x14ac:dyDescent="0.2">
      <c r="D1629" s="392"/>
      <c r="E1629" s="84"/>
      <c r="F1629" s="393"/>
      <c r="G1629" s="370"/>
      <c r="H1629" s="79"/>
      <c r="I1629" s="107"/>
      <c r="J1629" s="84"/>
      <c r="K1629" s="81"/>
      <c r="L1629" s="394"/>
      <c r="M1629" s="78"/>
      <c r="N1629" s="78"/>
      <c r="O1629" s="78"/>
      <c r="P1629" s="78"/>
      <c r="Q1629" s="371" t="str">
        <f t="shared" si="103"/>
        <v/>
      </c>
      <c r="R1629" s="102" t="str">
        <f t="shared" si="104"/>
        <v/>
      </c>
      <c r="S1629" s="254" t="str">
        <f t="shared" si="105"/>
        <v/>
      </c>
      <c r="T1629" s="83"/>
      <c r="U1629" s="254" t="str">
        <f t="shared" si="106"/>
        <v/>
      </c>
      <c r="V1629" s="255"/>
      <c r="W1629" s="78"/>
      <c r="X1629" s="78"/>
      <c r="Y1629" s="391"/>
      <c r="Z1629" s="369"/>
      <c r="AA1629" s="90"/>
    </row>
    <row r="1630" spans="4:27" ht="20.100000000000001" customHeight="1" x14ac:dyDescent="0.2">
      <c r="D1630" s="392"/>
      <c r="E1630" s="84"/>
      <c r="F1630" s="393"/>
      <c r="G1630" s="370"/>
      <c r="H1630" s="79"/>
      <c r="I1630" s="107"/>
      <c r="J1630" s="84"/>
      <c r="K1630" s="81"/>
      <c r="L1630" s="394"/>
      <c r="M1630" s="78"/>
      <c r="N1630" s="78"/>
      <c r="O1630" s="78"/>
      <c r="P1630" s="78"/>
      <c r="Q1630" s="371" t="str">
        <f t="shared" si="103"/>
        <v/>
      </c>
      <c r="R1630" s="102" t="str">
        <f t="shared" si="104"/>
        <v/>
      </c>
      <c r="S1630" s="254" t="str">
        <f t="shared" si="105"/>
        <v/>
      </c>
      <c r="T1630" s="83"/>
      <c r="U1630" s="254" t="str">
        <f t="shared" si="106"/>
        <v/>
      </c>
      <c r="V1630" s="255"/>
      <c r="W1630" s="78"/>
      <c r="X1630" s="78"/>
      <c r="Y1630" s="391"/>
      <c r="Z1630" s="369"/>
      <c r="AA1630" s="90"/>
    </row>
    <row r="1631" spans="4:27" ht="20.100000000000001" customHeight="1" x14ac:dyDescent="0.2">
      <c r="D1631" s="392"/>
      <c r="E1631" s="84"/>
      <c r="F1631" s="393"/>
      <c r="G1631" s="370"/>
      <c r="H1631" s="79"/>
      <c r="I1631" s="107"/>
      <c r="J1631" s="84"/>
      <c r="K1631" s="81"/>
      <c r="L1631" s="394"/>
      <c r="M1631" s="78"/>
      <c r="N1631" s="78"/>
      <c r="O1631" s="78"/>
      <c r="P1631" s="78"/>
      <c r="Q1631" s="371" t="str">
        <f t="shared" si="103"/>
        <v/>
      </c>
      <c r="R1631" s="102" t="str">
        <f t="shared" si="104"/>
        <v/>
      </c>
      <c r="S1631" s="254" t="str">
        <f t="shared" si="105"/>
        <v/>
      </c>
      <c r="T1631" s="83"/>
      <c r="U1631" s="254" t="str">
        <f t="shared" si="106"/>
        <v/>
      </c>
      <c r="V1631" s="255"/>
      <c r="W1631" s="78"/>
      <c r="X1631" s="78"/>
      <c r="Y1631" s="391"/>
      <c r="Z1631" s="369"/>
      <c r="AA1631" s="90"/>
    </row>
    <row r="1632" spans="4:27" ht="20.100000000000001" customHeight="1" x14ac:dyDescent="0.2">
      <c r="D1632" s="392"/>
      <c r="E1632" s="84"/>
      <c r="F1632" s="393"/>
      <c r="G1632" s="370"/>
      <c r="H1632" s="79"/>
      <c r="I1632" s="107"/>
      <c r="J1632" s="84"/>
      <c r="K1632" s="81"/>
      <c r="L1632" s="394"/>
      <c r="M1632" s="78"/>
      <c r="N1632" s="78"/>
      <c r="O1632" s="78"/>
      <c r="P1632" s="78"/>
      <c r="Q1632" s="371" t="str">
        <f t="shared" si="103"/>
        <v/>
      </c>
      <c r="R1632" s="102" t="str">
        <f t="shared" si="104"/>
        <v/>
      </c>
      <c r="S1632" s="254" t="str">
        <f t="shared" si="105"/>
        <v/>
      </c>
      <c r="T1632" s="83"/>
      <c r="U1632" s="254" t="str">
        <f t="shared" si="106"/>
        <v/>
      </c>
      <c r="V1632" s="255"/>
      <c r="W1632" s="78"/>
      <c r="X1632" s="78"/>
      <c r="Y1632" s="391"/>
      <c r="Z1632" s="369"/>
      <c r="AA1632" s="90"/>
    </row>
    <row r="1633" spans="4:27" ht="20.100000000000001" customHeight="1" x14ac:dyDescent="0.2">
      <c r="D1633" s="392"/>
      <c r="E1633" s="84"/>
      <c r="F1633" s="393"/>
      <c r="G1633" s="370"/>
      <c r="H1633" s="79"/>
      <c r="I1633" s="107"/>
      <c r="J1633" s="84"/>
      <c r="K1633" s="81"/>
      <c r="L1633" s="394"/>
      <c r="M1633" s="78"/>
      <c r="N1633" s="78"/>
      <c r="O1633" s="78"/>
      <c r="P1633" s="78"/>
      <c r="Q1633" s="371" t="str">
        <f t="shared" si="103"/>
        <v/>
      </c>
      <c r="R1633" s="102" t="str">
        <f t="shared" si="104"/>
        <v/>
      </c>
      <c r="S1633" s="254" t="str">
        <f t="shared" si="105"/>
        <v/>
      </c>
      <c r="T1633" s="83"/>
      <c r="U1633" s="254" t="str">
        <f t="shared" si="106"/>
        <v/>
      </c>
      <c r="V1633" s="255"/>
      <c r="W1633" s="78"/>
      <c r="X1633" s="78"/>
      <c r="Y1633" s="391"/>
      <c r="Z1633" s="369"/>
      <c r="AA1633" s="90"/>
    </row>
    <row r="1634" spans="4:27" ht="20.100000000000001" customHeight="1" x14ac:dyDescent="0.2">
      <c r="D1634" s="392"/>
      <c r="E1634" s="84"/>
      <c r="F1634" s="393"/>
      <c r="G1634" s="370"/>
      <c r="H1634" s="79"/>
      <c r="I1634" s="107"/>
      <c r="J1634" s="84"/>
      <c r="K1634" s="81"/>
      <c r="L1634" s="394"/>
      <c r="M1634" s="78"/>
      <c r="N1634" s="78"/>
      <c r="O1634" s="78"/>
      <c r="P1634" s="78"/>
      <c r="Q1634" s="371" t="str">
        <f t="shared" si="103"/>
        <v/>
      </c>
      <c r="R1634" s="102" t="str">
        <f t="shared" si="104"/>
        <v/>
      </c>
      <c r="S1634" s="254" t="str">
        <f t="shared" si="105"/>
        <v/>
      </c>
      <c r="T1634" s="83"/>
      <c r="U1634" s="254" t="str">
        <f t="shared" si="106"/>
        <v/>
      </c>
      <c r="V1634" s="255"/>
      <c r="W1634" s="78"/>
      <c r="X1634" s="78"/>
      <c r="Y1634" s="391"/>
      <c r="Z1634" s="369"/>
      <c r="AA1634" s="90"/>
    </row>
    <row r="1635" spans="4:27" ht="20.100000000000001" customHeight="1" x14ac:dyDescent="0.2">
      <c r="D1635" s="392"/>
      <c r="E1635" s="84"/>
      <c r="F1635" s="393"/>
      <c r="G1635" s="370"/>
      <c r="H1635" s="79"/>
      <c r="I1635" s="107"/>
      <c r="J1635" s="84"/>
      <c r="K1635" s="81"/>
      <c r="L1635" s="394"/>
      <c r="M1635" s="78"/>
      <c r="N1635" s="78"/>
      <c r="O1635" s="78"/>
      <c r="P1635" s="78"/>
      <c r="Q1635" s="371" t="str">
        <f t="shared" si="103"/>
        <v/>
      </c>
      <c r="R1635" s="102" t="str">
        <f t="shared" si="104"/>
        <v/>
      </c>
      <c r="S1635" s="254" t="str">
        <f t="shared" si="105"/>
        <v/>
      </c>
      <c r="T1635" s="83"/>
      <c r="U1635" s="254" t="str">
        <f t="shared" si="106"/>
        <v/>
      </c>
      <c r="V1635" s="255"/>
      <c r="W1635" s="78"/>
      <c r="X1635" s="78"/>
      <c r="Y1635" s="391"/>
      <c r="Z1635" s="369"/>
      <c r="AA1635" s="90"/>
    </row>
    <row r="1636" spans="4:27" ht="20.100000000000001" customHeight="1" x14ac:dyDescent="0.2">
      <c r="D1636" s="392"/>
      <c r="E1636" s="84"/>
      <c r="F1636" s="393"/>
      <c r="G1636" s="370"/>
      <c r="H1636" s="79"/>
      <c r="I1636" s="107"/>
      <c r="J1636" s="84"/>
      <c r="K1636" s="81"/>
      <c r="L1636" s="394"/>
      <c r="M1636" s="78"/>
      <c r="N1636" s="78"/>
      <c r="O1636" s="78"/>
      <c r="P1636" s="78"/>
      <c r="Q1636" s="371" t="str">
        <f t="shared" si="103"/>
        <v/>
      </c>
      <c r="R1636" s="102" t="str">
        <f t="shared" si="104"/>
        <v/>
      </c>
      <c r="S1636" s="254" t="str">
        <f t="shared" si="105"/>
        <v/>
      </c>
      <c r="T1636" s="83"/>
      <c r="U1636" s="254" t="str">
        <f t="shared" si="106"/>
        <v/>
      </c>
      <c r="V1636" s="255"/>
      <c r="W1636" s="78"/>
      <c r="X1636" s="78"/>
      <c r="Y1636" s="391"/>
      <c r="Z1636" s="369"/>
      <c r="AA1636" s="90"/>
    </row>
    <row r="1637" spans="4:27" ht="20.100000000000001" customHeight="1" x14ac:dyDescent="0.2">
      <c r="D1637" s="392"/>
      <c r="E1637" s="84"/>
      <c r="F1637" s="393"/>
      <c r="G1637" s="370"/>
      <c r="H1637" s="79"/>
      <c r="I1637" s="107"/>
      <c r="J1637" s="84"/>
      <c r="K1637" s="81"/>
      <c r="L1637" s="394"/>
      <c r="M1637" s="78"/>
      <c r="N1637" s="78"/>
      <c r="O1637" s="78"/>
      <c r="P1637" s="78"/>
      <c r="Q1637" s="371" t="str">
        <f t="shared" si="103"/>
        <v/>
      </c>
      <c r="R1637" s="102" t="str">
        <f t="shared" si="104"/>
        <v/>
      </c>
      <c r="S1637" s="254" t="str">
        <f t="shared" si="105"/>
        <v/>
      </c>
      <c r="T1637" s="83"/>
      <c r="U1637" s="254" t="str">
        <f t="shared" si="106"/>
        <v/>
      </c>
      <c r="V1637" s="255"/>
      <c r="W1637" s="78"/>
      <c r="X1637" s="78"/>
      <c r="Y1637" s="391"/>
      <c r="Z1637" s="369"/>
      <c r="AA1637" s="90"/>
    </row>
    <row r="1638" spans="4:27" ht="20.100000000000001" customHeight="1" x14ac:dyDescent="0.2">
      <c r="D1638" s="392"/>
      <c r="E1638" s="84"/>
      <c r="F1638" s="393"/>
      <c r="G1638" s="370"/>
      <c r="H1638" s="79"/>
      <c r="I1638" s="107"/>
      <c r="J1638" s="84"/>
      <c r="K1638" s="81"/>
      <c r="L1638" s="394"/>
      <c r="M1638" s="78"/>
      <c r="N1638" s="78"/>
      <c r="O1638" s="78"/>
      <c r="P1638" s="78"/>
      <c r="Q1638" s="371" t="str">
        <f t="shared" si="103"/>
        <v/>
      </c>
      <c r="R1638" s="102" t="str">
        <f t="shared" si="104"/>
        <v/>
      </c>
      <c r="S1638" s="254" t="str">
        <f t="shared" si="105"/>
        <v/>
      </c>
      <c r="T1638" s="83"/>
      <c r="U1638" s="254" t="str">
        <f t="shared" si="106"/>
        <v/>
      </c>
      <c r="V1638" s="255"/>
      <c r="W1638" s="78"/>
      <c r="X1638" s="78"/>
      <c r="Y1638" s="391"/>
      <c r="Z1638" s="369"/>
      <c r="AA1638" s="90"/>
    </row>
    <row r="1639" spans="4:27" ht="20.100000000000001" customHeight="1" x14ac:dyDescent="0.2">
      <c r="D1639" s="392"/>
      <c r="E1639" s="84"/>
      <c r="F1639" s="393"/>
      <c r="G1639" s="370"/>
      <c r="H1639" s="79"/>
      <c r="I1639" s="107"/>
      <c r="J1639" s="84"/>
      <c r="K1639" s="81"/>
      <c r="L1639" s="394"/>
      <c r="M1639" s="78"/>
      <c r="N1639" s="78"/>
      <c r="O1639" s="78"/>
      <c r="P1639" s="78"/>
      <c r="Q1639" s="371" t="str">
        <f t="shared" si="103"/>
        <v/>
      </c>
      <c r="R1639" s="102" t="str">
        <f t="shared" si="104"/>
        <v/>
      </c>
      <c r="S1639" s="254" t="str">
        <f t="shared" si="105"/>
        <v/>
      </c>
      <c r="T1639" s="83"/>
      <c r="U1639" s="254" t="str">
        <f t="shared" si="106"/>
        <v/>
      </c>
      <c r="V1639" s="255"/>
      <c r="W1639" s="78"/>
      <c r="X1639" s="78"/>
      <c r="Y1639" s="391"/>
      <c r="Z1639" s="369"/>
      <c r="AA1639" s="90"/>
    </row>
    <row r="1640" spans="4:27" ht="20.100000000000001" customHeight="1" x14ac:dyDescent="0.2">
      <c r="D1640" s="392"/>
      <c r="E1640" s="84"/>
      <c r="F1640" s="393"/>
      <c r="G1640" s="370"/>
      <c r="H1640" s="79"/>
      <c r="I1640" s="107"/>
      <c r="J1640" s="84"/>
      <c r="K1640" s="81"/>
      <c r="L1640" s="394"/>
      <c r="M1640" s="78"/>
      <c r="N1640" s="78"/>
      <c r="O1640" s="78"/>
      <c r="P1640" s="78"/>
      <c r="Q1640" s="371" t="str">
        <f t="shared" si="103"/>
        <v/>
      </c>
      <c r="R1640" s="102" t="str">
        <f t="shared" si="104"/>
        <v/>
      </c>
      <c r="S1640" s="254" t="str">
        <f t="shared" si="105"/>
        <v/>
      </c>
      <c r="T1640" s="83"/>
      <c r="U1640" s="254" t="str">
        <f t="shared" si="106"/>
        <v/>
      </c>
      <c r="V1640" s="255"/>
      <c r="W1640" s="78"/>
      <c r="X1640" s="78"/>
      <c r="Y1640" s="391"/>
      <c r="Z1640" s="369"/>
      <c r="AA1640" s="90"/>
    </row>
    <row r="1641" spans="4:27" ht="20.100000000000001" customHeight="1" x14ac:dyDescent="0.2">
      <c r="D1641" s="392"/>
      <c r="E1641" s="84"/>
      <c r="F1641" s="393"/>
      <c r="G1641" s="370"/>
      <c r="H1641" s="79"/>
      <c r="I1641" s="107"/>
      <c r="J1641" s="84"/>
      <c r="K1641" s="81"/>
      <c r="L1641" s="394"/>
      <c r="M1641" s="78"/>
      <c r="N1641" s="78"/>
      <c r="O1641" s="78"/>
      <c r="P1641" s="78"/>
      <c r="Q1641" s="371" t="str">
        <f t="shared" si="103"/>
        <v/>
      </c>
      <c r="R1641" s="102" t="str">
        <f t="shared" si="104"/>
        <v/>
      </c>
      <c r="S1641" s="254" t="str">
        <f t="shared" si="105"/>
        <v/>
      </c>
      <c r="T1641" s="83"/>
      <c r="U1641" s="254" t="str">
        <f t="shared" si="106"/>
        <v/>
      </c>
      <c r="V1641" s="255"/>
      <c r="W1641" s="78"/>
      <c r="X1641" s="78"/>
      <c r="Y1641" s="391"/>
      <c r="Z1641" s="369"/>
      <c r="AA1641" s="90"/>
    </row>
    <row r="1642" spans="4:27" ht="20.100000000000001" customHeight="1" x14ac:dyDescent="0.2">
      <c r="D1642" s="392"/>
      <c r="E1642" s="84"/>
      <c r="F1642" s="393"/>
      <c r="G1642" s="370"/>
      <c r="H1642" s="79"/>
      <c r="I1642" s="107"/>
      <c r="J1642" s="84"/>
      <c r="K1642" s="81"/>
      <c r="L1642" s="394"/>
      <c r="M1642" s="78"/>
      <c r="N1642" s="78"/>
      <c r="O1642" s="78"/>
      <c r="P1642" s="78"/>
      <c r="Q1642" s="371" t="str">
        <f t="shared" si="103"/>
        <v/>
      </c>
      <c r="R1642" s="102" t="str">
        <f t="shared" si="104"/>
        <v/>
      </c>
      <c r="S1642" s="254" t="str">
        <f t="shared" si="105"/>
        <v/>
      </c>
      <c r="T1642" s="83"/>
      <c r="U1642" s="254" t="str">
        <f t="shared" si="106"/>
        <v/>
      </c>
      <c r="V1642" s="255"/>
      <c r="W1642" s="78"/>
      <c r="X1642" s="78"/>
      <c r="Y1642" s="391"/>
      <c r="Z1642" s="369"/>
      <c r="AA1642" s="90"/>
    </row>
    <row r="1643" spans="4:27" ht="20.100000000000001" customHeight="1" x14ac:dyDescent="0.2">
      <c r="D1643" s="392"/>
      <c r="E1643" s="84"/>
      <c r="F1643" s="393"/>
      <c r="G1643" s="370"/>
      <c r="H1643" s="79"/>
      <c r="I1643" s="107"/>
      <c r="J1643" s="84"/>
      <c r="K1643" s="81"/>
      <c r="L1643" s="394"/>
      <c r="M1643" s="78"/>
      <c r="N1643" s="78"/>
      <c r="O1643" s="78"/>
      <c r="P1643" s="78"/>
      <c r="Q1643" s="371" t="str">
        <f t="shared" si="103"/>
        <v/>
      </c>
      <c r="R1643" s="102" t="str">
        <f t="shared" si="104"/>
        <v/>
      </c>
      <c r="S1643" s="254" t="str">
        <f t="shared" si="105"/>
        <v/>
      </c>
      <c r="T1643" s="83"/>
      <c r="U1643" s="254" t="str">
        <f t="shared" si="106"/>
        <v/>
      </c>
      <c r="V1643" s="255"/>
      <c r="W1643" s="78"/>
      <c r="X1643" s="78"/>
      <c r="Y1643" s="391"/>
      <c r="Z1643" s="369"/>
      <c r="AA1643" s="90"/>
    </row>
    <row r="1644" spans="4:27" ht="20.100000000000001" customHeight="1" x14ac:dyDescent="0.2">
      <c r="D1644" s="392"/>
      <c r="E1644" s="84"/>
      <c r="F1644" s="393"/>
      <c r="G1644" s="370"/>
      <c r="H1644" s="79"/>
      <c r="I1644" s="107"/>
      <c r="J1644" s="84"/>
      <c r="K1644" s="81"/>
      <c r="L1644" s="394"/>
      <c r="M1644" s="78"/>
      <c r="N1644" s="78"/>
      <c r="O1644" s="78"/>
      <c r="P1644" s="78"/>
      <c r="Q1644" s="371" t="str">
        <f t="shared" si="103"/>
        <v/>
      </c>
      <c r="R1644" s="102" t="str">
        <f t="shared" si="104"/>
        <v/>
      </c>
      <c r="S1644" s="254" t="str">
        <f t="shared" si="105"/>
        <v/>
      </c>
      <c r="T1644" s="83"/>
      <c r="U1644" s="254" t="str">
        <f t="shared" si="106"/>
        <v/>
      </c>
      <c r="V1644" s="255"/>
      <c r="W1644" s="78"/>
      <c r="X1644" s="78"/>
      <c r="Y1644" s="391"/>
      <c r="Z1644" s="369"/>
      <c r="AA1644" s="90"/>
    </row>
    <row r="1645" spans="4:27" ht="20.100000000000001" customHeight="1" x14ac:dyDescent="0.2">
      <c r="D1645" s="392"/>
      <c r="E1645" s="84"/>
      <c r="F1645" s="393"/>
      <c r="G1645" s="370"/>
      <c r="H1645" s="79"/>
      <c r="I1645" s="107"/>
      <c r="J1645" s="84"/>
      <c r="K1645" s="81"/>
      <c r="L1645" s="394"/>
      <c r="M1645" s="78"/>
      <c r="N1645" s="78"/>
      <c r="O1645" s="78"/>
      <c r="P1645" s="78"/>
      <c r="Q1645" s="371" t="str">
        <f t="shared" si="103"/>
        <v/>
      </c>
      <c r="R1645" s="102" t="str">
        <f t="shared" si="104"/>
        <v/>
      </c>
      <c r="S1645" s="254" t="str">
        <f t="shared" si="105"/>
        <v/>
      </c>
      <c r="T1645" s="83"/>
      <c r="U1645" s="254" t="str">
        <f t="shared" si="106"/>
        <v/>
      </c>
      <c r="V1645" s="255"/>
      <c r="W1645" s="78"/>
      <c r="X1645" s="78"/>
      <c r="Y1645" s="391"/>
      <c r="Z1645" s="369"/>
      <c r="AA1645" s="90"/>
    </row>
    <row r="1646" spans="4:27" ht="20.100000000000001" customHeight="1" x14ac:dyDescent="0.2">
      <c r="D1646" s="392"/>
      <c r="E1646" s="84"/>
      <c r="F1646" s="393"/>
      <c r="G1646" s="370"/>
      <c r="H1646" s="79"/>
      <c r="I1646" s="107"/>
      <c r="J1646" s="84"/>
      <c r="K1646" s="81"/>
      <c r="L1646" s="394"/>
      <c r="M1646" s="78"/>
      <c r="N1646" s="78"/>
      <c r="O1646" s="78"/>
      <c r="P1646" s="78"/>
      <c r="Q1646" s="371" t="str">
        <f t="shared" si="103"/>
        <v/>
      </c>
      <c r="R1646" s="102" t="str">
        <f t="shared" si="104"/>
        <v/>
      </c>
      <c r="S1646" s="254" t="str">
        <f t="shared" si="105"/>
        <v/>
      </c>
      <c r="T1646" s="83"/>
      <c r="U1646" s="254" t="str">
        <f t="shared" si="106"/>
        <v/>
      </c>
      <c r="V1646" s="255"/>
      <c r="W1646" s="78"/>
      <c r="X1646" s="78"/>
      <c r="Y1646" s="391"/>
      <c r="Z1646" s="369"/>
      <c r="AA1646" s="90"/>
    </row>
    <row r="1647" spans="4:27" ht="20.100000000000001" customHeight="1" x14ac:dyDescent="0.2">
      <c r="D1647" s="392"/>
      <c r="E1647" s="84"/>
      <c r="F1647" s="393"/>
      <c r="G1647" s="370"/>
      <c r="H1647" s="79"/>
      <c r="I1647" s="107"/>
      <c r="J1647" s="84"/>
      <c r="K1647" s="81"/>
      <c r="L1647" s="394"/>
      <c r="M1647" s="78"/>
      <c r="N1647" s="78"/>
      <c r="O1647" s="78"/>
      <c r="P1647" s="78"/>
      <c r="Q1647" s="371" t="str">
        <f t="shared" si="103"/>
        <v/>
      </c>
      <c r="R1647" s="102" t="str">
        <f t="shared" si="104"/>
        <v/>
      </c>
      <c r="S1647" s="254" t="str">
        <f t="shared" si="105"/>
        <v/>
      </c>
      <c r="T1647" s="83"/>
      <c r="U1647" s="254" t="str">
        <f t="shared" si="106"/>
        <v/>
      </c>
      <c r="V1647" s="255"/>
      <c r="W1647" s="78"/>
      <c r="X1647" s="78"/>
      <c r="Y1647" s="391"/>
      <c r="Z1647" s="369"/>
      <c r="AA1647" s="90"/>
    </row>
    <row r="1648" spans="4:27" ht="20.100000000000001" customHeight="1" x14ac:dyDescent="0.2">
      <c r="D1648" s="392"/>
      <c r="E1648" s="84"/>
      <c r="F1648" s="393"/>
      <c r="G1648" s="370"/>
      <c r="H1648" s="79"/>
      <c r="I1648" s="107"/>
      <c r="J1648" s="84"/>
      <c r="K1648" s="81"/>
      <c r="L1648" s="394"/>
      <c r="M1648" s="78"/>
      <c r="N1648" s="78"/>
      <c r="O1648" s="78"/>
      <c r="P1648" s="78"/>
      <c r="Q1648" s="371" t="str">
        <f t="shared" si="103"/>
        <v/>
      </c>
      <c r="R1648" s="102" t="str">
        <f t="shared" si="104"/>
        <v/>
      </c>
      <c r="S1648" s="254" t="str">
        <f t="shared" si="105"/>
        <v/>
      </c>
      <c r="T1648" s="83"/>
      <c r="U1648" s="254" t="str">
        <f t="shared" si="106"/>
        <v/>
      </c>
      <c r="V1648" s="255"/>
      <c r="W1648" s="78"/>
      <c r="X1648" s="78"/>
      <c r="Y1648" s="391"/>
      <c r="Z1648" s="369"/>
      <c r="AA1648" s="90"/>
    </row>
    <row r="1649" spans="4:27" ht="20.100000000000001" customHeight="1" x14ac:dyDescent="0.2">
      <c r="D1649" s="392"/>
      <c r="E1649" s="84"/>
      <c r="F1649" s="393"/>
      <c r="G1649" s="370"/>
      <c r="H1649" s="79"/>
      <c r="I1649" s="107"/>
      <c r="J1649" s="84"/>
      <c r="K1649" s="81"/>
      <c r="L1649" s="394"/>
      <c r="M1649" s="78"/>
      <c r="N1649" s="78"/>
      <c r="O1649" s="78"/>
      <c r="P1649" s="78"/>
      <c r="Q1649" s="371" t="str">
        <f t="shared" si="103"/>
        <v/>
      </c>
      <c r="R1649" s="102" t="str">
        <f t="shared" si="104"/>
        <v/>
      </c>
      <c r="S1649" s="254" t="str">
        <f t="shared" si="105"/>
        <v/>
      </c>
      <c r="T1649" s="83"/>
      <c r="U1649" s="254" t="str">
        <f t="shared" si="106"/>
        <v/>
      </c>
      <c r="V1649" s="255"/>
      <c r="W1649" s="78"/>
      <c r="X1649" s="78"/>
      <c r="Y1649" s="391"/>
      <c r="Z1649" s="369"/>
      <c r="AA1649" s="90"/>
    </row>
    <row r="1650" spans="4:27" ht="20.100000000000001" customHeight="1" x14ac:dyDescent="0.2">
      <c r="D1650" s="392"/>
      <c r="E1650" s="84"/>
      <c r="F1650" s="393"/>
      <c r="G1650" s="370"/>
      <c r="H1650" s="79"/>
      <c r="I1650" s="107"/>
      <c r="J1650" s="84"/>
      <c r="K1650" s="81"/>
      <c r="L1650" s="394"/>
      <c r="M1650" s="78"/>
      <c r="N1650" s="78"/>
      <c r="O1650" s="78"/>
      <c r="P1650" s="78"/>
      <c r="Q1650" s="371" t="str">
        <f t="shared" si="103"/>
        <v/>
      </c>
      <c r="R1650" s="102" t="str">
        <f t="shared" si="104"/>
        <v/>
      </c>
      <c r="S1650" s="254" t="str">
        <f t="shared" si="105"/>
        <v/>
      </c>
      <c r="T1650" s="83"/>
      <c r="U1650" s="254" t="str">
        <f t="shared" si="106"/>
        <v/>
      </c>
      <c r="V1650" s="255"/>
      <c r="W1650" s="78"/>
      <c r="X1650" s="78"/>
      <c r="Y1650" s="391"/>
      <c r="Z1650" s="369"/>
      <c r="AA1650" s="90"/>
    </row>
    <row r="1651" spans="4:27" ht="20.100000000000001" customHeight="1" x14ac:dyDescent="0.2">
      <c r="D1651" s="392"/>
      <c r="E1651" s="84"/>
      <c r="F1651" s="393"/>
      <c r="G1651" s="370"/>
      <c r="H1651" s="79"/>
      <c r="I1651" s="107"/>
      <c r="J1651" s="84"/>
      <c r="K1651" s="81"/>
      <c r="L1651" s="394"/>
      <c r="M1651" s="78"/>
      <c r="N1651" s="78"/>
      <c r="O1651" s="78"/>
      <c r="P1651" s="78"/>
      <c r="Q1651" s="371" t="str">
        <f t="shared" si="103"/>
        <v/>
      </c>
      <c r="R1651" s="102" t="str">
        <f t="shared" si="104"/>
        <v/>
      </c>
      <c r="S1651" s="254" t="str">
        <f t="shared" si="105"/>
        <v/>
      </c>
      <c r="T1651" s="83"/>
      <c r="U1651" s="254" t="str">
        <f t="shared" si="106"/>
        <v/>
      </c>
      <c r="V1651" s="255"/>
      <c r="W1651" s="78"/>
      <c r="X1651" s="78"/>
      <c r="Y1651" s="391"/>
      <c r="Z1651" s="369"/>
      <c r="AA1651" s="90"/>
    </row>
    <row r="1652" spans="4:27" ht="20.100000000000001" customHeight="1" x14ac:dyDescent="0.2">
      <c r="D1652" s="392"/>
      <c r="E1652" s="84"/>
      <c r="F1652" s="393"/>
      <c r="G1652" s="370"/>
      <c r="H1652" s="79"/>
      <c r="I1652" s="107"/>
      <c r="J1652" s="84"/>
      <c r="K1652" s="81"/>
      <c r="L1652" s="394"/>
      <c r="M1652" s="78"/>
      <c r="N1652" s="78"/>
      <c r="O1652" s="78"/>
      <c r="P1652" s="78"/>
      <c r="Q1652" s="371" t="str">
        <f t="shared" si="103"/>
        <v/>
      </c>
      <c r="R1652" s="102" t="str">
        <f t="shared" si="104"/>
        <v/>
      </c>
      <c r="S1652" s="254" t="str">
        <f t="shared" si="105"/>
        <v/>
      </c>
      <c r="T1652" s="83"/>
      <c r="U1652" s="254" t="str">
        <f t="shared" si="106"/>
        <v/>
      </c>
      <c r="V1652" s="255"/>
      <c r="W1652" s="78"/>
      <c r="X1652" s="78"/>
      <c r="Y1652" s="391"/>
      <c r="Z1652" s="369"/>
      <c r="AA1652" s="90"/>
    </row>
    <row r="1653" spans="4:27" ht="20.100000000000001" customHeight="1" x14ac:dyDescent="0.2">
      <c r="D1653" s="392"/>
      <c r="E1653" s="84"/>
      <c r="F1653" s="393"/>
      <c r="G1653" s="370"/>
      <c r="H1653" s="79"/>
      <c r="I1653" s="107"/>
      <c r="J1653" s="84"/>
      <c r="K1653" s="81"/>
      <c r="L1653" s="394"/>
      <c r="M1653" s="78"/>
      <c r="N1653" s="78"/>
      <c r="O1653" s="78"/>
      <c r="P1653" s="78"/>
      <c r="Q1653" s="371" t="str">
        <f t="shared" si="103"/>
        <v/>
      </c>
      <c r="R1653" s="102" t="str">
        <f t="shared" si="104"/>
        <v/>
      </c>
      <c r="S1653" s="254" t="str">
        <f t="shared" si="105"/>
        <v/>
      </c>
      <c r="T1653" s="83"/>
      <c r="U1653" s="254" t="str">
        <f t="shared" si="106"/>
        <v/>
      </c>
      <c r="V1653" s="255"/>
      <c r="W1653" s="78"/>
      <c r="X1653" s="78"/>
      <c r="Y1653" s="391"/>
      <c r="Z1653" s="369"/>
      <c r="AA1653" s="90"/>
    </row>
    <row r="1654" spans="4:27" ht="20.100000000000001" customHeight="1" x14ac:dyDescent="0.2">
      <c r="D1654" s="392"/>
      <c r="E1654" s="84"/>
      <c r="F1654" s="393"/>
      <c r="G1654" s="370"/>
      <c r="H1654" s="79"/>
      <c r="I1654" s="107"/>
      <c r="J1654" s="84"/>
      <c r="K1654" s="81"/>
      <c r="L1654" s="394"/>
      <c r="M1654" s="78"/>
      <c r="N1654" s="78"/>
      <c r="O1654" s="78"/>
      <c r="P1654" s="78"/>
      <c r="Q1654" s="371" t="str">
        <f t="shared" si="103"/>
        <v/>
      </c>
      <c r="R1654" s="102" t="str">
        <f t="shared" si="104"/>
        <v/>
      </c>
      <c r="S1654" s="254" t="str">
        <f t="shared" si="105"/>
        <v/>
      </c>
      <c r="T1654" s="83"/>
      <c r="U1654" s="254" t="str">
        <f t="shared" si="106"/>
        <v/>
      </c>
      <c r="V1654" s="255"/>
      <c r="W1654" s="78"/>
      <c r="X1654" s="78"/>
      <c r="Y1654" s="391"/>
      <c r="Z1654" s="369"/>
      <c r="AA1654" s="90"/>
    </row>
    <row r="1655" spans="4:27" ht="20.100000000000001" customHeight="1" x14ac:dyDescent="0.2">
      <c r="D1655" s="392"/>
      <c r="E1655" s="84"/>
      <c r="F1655" s="393"/>
      <c r="G1655" s="370"/>
      <c r="H1655" s="79"/>
      <c r="I1655" s="107"/>
      <c r="J1655" s="84"/>
      <c r="K1655" s="81"/>
      <c r="L1655" s="394"/>
      <c r="M1655" s="78"/>
      <c r="N1655" s="78"/>
      <c r="O1655" s="78"/>
      <c r="P1655" s="78"/>
      <c r="Q1655" s="371" t="str">
        <f t="shared" si="103"/>
        <v/>
      </c>
      <c r="R1655" s="102" t="str">
        <f t="shared" si="104"/>
        <v/>
      </c>
      <c r="S1655" s="254" t="str">
        <f t="shared" si="105"/>
        <v/>
      </c>
      <c r="T1655" s="83"/>
      <c r="U1655" s="254" t="str">
        <f t="shared" si="106"/>
        <v/>
      </c>
      <c r="V1655" s="255"/>
      <c r="W1655" s="78"/>
      <c r="X1655" s="78"/>
      <c r="Y1655" s="391"/>
      <c r="Z1655" s="369"/>
      <c r="AA1655" s="90"/>
    </row>
    <row r="1656" spans="4:27" ht="20.100000000000001" customHeight="1" x14ac:dyDescent="0.2">
      <c r="D1656" s="392"/>
      <c r="E1656" s="84"/>
      <c r="F1656" s="393"/>
      <c r="G1656" s="370"/>
      <c r="H1656" s="79"/>
      <c r="I1656" s="107"/>
      <c r="J1656" s="84"/>
      <c r="K1656" s="81"/>
      <c r="L1656" s="394"/>
      <c r="M1656" s="78"/>
      <c r="N1656" s="78"/>
      <c r="O1656" s="78"/>
      <c r="P1656" s="78"/>
      <c r="Q1656" s="371" t="str">
        <f t="shared" si="103"/>
        <v/>
      </c>
      <c r="R1656" s="102" t="str">
        <f t="shared" si="104"/>
        <v/>
      </c>
      <c r="S1656" s="254" t="str">
        <f t="shared" si="105"/>
        <v/>
      </c>
      <c r="T1656" s="83"/>
      <c r="U1656" s="254" t="str">
        <f t="shared" si="106"/>
        <v/>
      </c>
      <c r="V1656" s="255"/>
      <c r="W1656" s="78"/>
      <c r="X1656" s="78"/>
      <c r="Y1656" s="391"/>
      <c r="Z1656" s="369"/>
      <c r="AA1656" s="90"/>
    </row>
    <row r="1657" spans="4:27" ht="20.100000000000001" customHeight="1" x14ac:dyDescent="0.2">
      <c r="D1657" s="392"/>
      <c r="E1657" s="84"/>
      <c r="F1657" s="393"/>
      <c r="G1657" s="370"/>
      <c r="H1657" s="79"/>
      <c r="I1657" s="107"/>
      <c r="J1657" s="84"/>
      <c r="K1657" s="81"/>
      <c r="L1657" s="394"/>
      <c r="M1657" s="78"/>
      <c r="N1657" s="78"/>
      <c r="O1657" s="78"/>
      <c r="P1657" s="78"/>
      <c r="Q1657" s="371" t="str">
        <f t="shared" si="103"/>
        <v/>
      </c>
      <c r="R1657" s="102" t="str">
        <f t="shared" si="104"/>
        <v/>
      </c>
      <c r="S1657" s="254" t="str">
        <f t="shared" si="105"/>
        <v/>
      </c>
      <c r="T1657" s="83"/>
      <c r="U1657" s="254" t="str">
        <f t="shared" si="106"/>
        <v/>
      </c>
      <c r="V1657" s="255"/>
      <c r="W1657" s="78"/>
      <c r="X1657" s="78"/>
      <c r="Y1657" s="391"/>
      <c r="Z1657" s="369"/>
      <c r="AA1657" s="90"/>
    </row>
    <row r="1658" spans="4:27" ht="20.100000000000001" customHeight="1" x14ac:dyDescent="0.2">
      <c r="D1658" s="392"/>
      <c r="E1658" s="84"/>
      <c r="F1658" s="393"/>
      <c r="G1658" s="370"/>
      <c r="H1658" s="79"/>
      <c r="I1658" s="107"/>
      <c r="J1658" s="84"/>
      <c r="K1658" s="81"/>
      <c r="L1658" s="394"/>
      <c r="M1658" s="78"/>
      <c r="N1658" s="78"/>
      <c r="O1658" s="78"/>
      <c r="P1658" s="78"/>
      <c r="Q1658" s="371" t="str">
        <f t="shared" si="103"/>
        <v/>
      </c>
      <c r="R1658" s="102" t="str">
        <f t="shared" si="104"/>
        <v/>
      </c>
      <c r="S1658" s="254" t="str">
        <f t="shared" si="105"/>
        <v/>
      </c>
      <c r="T1658" s="83"/>
      <c r="U1658" s="254" t="str">
        <f t="shared" si="106"/>
        <v/>
      </c>
      <c r="V1658" s="255"/>
      <c r="W1658" s="78"/>
      <c r="X1658" s="78"/>
      <c r="Y1658" s="391"/>
      <c r="Z1658" s="369"/>
      <c r="AA1658" s="90"/>
    </row>
    <row r="1659" spans="4:27" ht="20.100000000000001" customHeight="1" x14ac:dyDescent="0.2">
      <c r="D1659" s="392"/>
      <c r="E1659" s="84"/>
      <c r="F1659" s="393"/>
      <c r="G1659" s="370"/>
      <c r="H1659" s="79"/>
      <c r="I1659" s="107"/>
      <c r="J1659" s="84"/>
      <c r="K1659" s="81"/>
      <c r="L1659" s="394"/>
      <c r="M1659" s="78"/>
      <c r="N1659" s="78"/>
      <c r="O1659" s="78"/>
      <c r="P1659" s="78"/>
      <c r="Q1659" s="371" t="str">
        <f t="shared" si="103"/>
        <v/>
      </c>
      <c r="R1659" s="102" t="str">
        <f t="shared" si="104"/>
        <v/>
      </c>
      <c r="S1659" s="254" t="str">
        <f t="shared" si="105"/>
        <v/>
      </c>
      <c r="T1659" s="83"/>
      <c r="U1659" s="254" t="str">
        <f t="shared" si="106"/>
        <v/>
      </c>
      <c r="V1659" s="255"/>
      <c r="W1659" s="78"/>
      <c r="X1659" s="78"/>
      <c r="Y1659" s="391"/>
      <c r="Z1659" s="369"/>
      <c r="AA1659" s="90"/>
    </row>
    <row r="1660" spans="4:27" ht="20.100000000000001" customHeight="1" x14ac:dyDescent="0.2">
      <c r="D1660" s="392"/>
      <c r="E1660" s="84"/>
      <c r="F1660" s="393"/>
      <c r="G1660" s="370"/>
      <c r="H1660" s="79"/>
      <c r="I1660" s="107"/>
      <c r="J1660" s="84"/>
      <c r="K1660" s="81"/>
      <c r="L1660" s="394"/>
      <c r="M1660" s="78"/>
      <c r="N1660" s="78"/>
      <c r="O1660" s="78"/>
      <c r="P1660" s="78"/>
      <c r="Q1660" s="371" t="str">
        <f t="shared" si="103"/>
        <v/>
      </c>
      <c r="R1660" s="102" t="str">
        <f t="shared" si="104"/>
        <v/>
      </c>
      <c r="S1660" s="254" t="str">
        <f t="shared" si="105"/>
        <v/>
      </c>
      <c r="T1660" s="83"/>
      <c r="U1660" s="254" t="str">
        <f t="shared" si="106"/>
        <v/>
      </c>
      <c r="V1660" s="255"/>
      <c r="W1660" s="78"/>
      <c r="X1660" s="78"/>
      <c r="Y1660" s="391"/>
      <c r="Z1660" s="369"/>
      <c r="AA1660" s="90"/>
    </row>
    <row r="1661" spans="4:27" ht="20.100000000000001" customHeight="1" x14ac:dyDescent="0.2">
      <c r="D1661" s="392"/>
      <c r="E1661" s="84"/>
      <c r="F1661" s="393"/>
      <c r="G1661" s="370"/>
      <c r="H1661" s="79"/>
      <c r="I1661" s="107"/>
      <c r="J1661" s="84"/>
      <c r="K1661" s="81"/>
      <c r="L1661" s="394"/>
      <c r="M1661" s="78"/>
      <c r="N1661" s="78"/>
      <c r="O1661" s="78"/>
      <c r="P1661" s="78"/>
      <c r="Q1661" s="371" t="str">
        <f t="shared" si="103"/>
        <v/>
      </c>
      <c r="R1661" s="102" t="str">
        <f t="shared" si="104"/>
        <v/>
      </c>
      <c r="S1661" s="254" t="str">
        <f t="shared" si="105"/>
        <v/>
      </c>
      <c r="T1661" s="83"/>
      <c r="U1661" s="254" t="str">
        <f t="shared" si="106"/>
        <v/>
      </c>
      <c r="V1661" s="255"/>
      <c r="W1661" s="78"/>
      <c r="X1661" s="78"/>
      <c r="Y1661" s="391"/>
      <c r="Z1661" s="369"/>
      <c r="AA1661" s="90"/>
    </row>
    <row r="1662" spans="4:27" ht="20.100000000000001" customHeight="1" x14ac:dyDescent="0.2">
      <c r="D1662" s="392"/>
      <c r="E1662" s="84"/>
      <c r="F1662" s="393"/>
      <c r="G1662" s="370"/>
      <c r="H1662" s="79"/>
      <c r="I1662" s="107"/>
      <c r="J1662" s="84"/>
      <c r="K1662" s="81"/>
      <c r="L1662" s="394"/>
      <c r="M1662" s="78"/>
      <c r="N1662" s="78"/>
      <c r="O1662" s="78"/>
      <c r="P1662" s="78"/>
      <c r="Q1662" s="371" t="str">
        <f t="shared" si="103"/>
        <v/>
      </c>
      <c r="R1662" s="102" t="str">
        <f t="shared" si="104"/>
        <v/>
      </c>
      <c r="S1662" s="254" t="str">
        <f t="shared" si="105"/>
        <v/>
      </c>
      <c r="T1662" s="83"/>
      <c r="U1662" s="254" t="str">
        <f t="shared" si="106"/>
        <v/>
      </c>
      <c r="V1662" s="255"/>
      <c r="W1662" s="78"/>
      <c r="X1662" s="78"/>
      <c r="Y1662" s="391"/>
      <c r="Z1662" s="369"/>
      <c r="AA1662" s="90"/>
    </row>
    <row r="1663" spans="4:27" ht="20.100000000000001" customHeight="1" x14ac:dyDescent="0.2">
      <c r="D1663" s="392"/>
      <c r="E1663" s="84"/>
      <c r="F1663" s="393"/>
      <c r="G1663" s="370"/>
      <c r="H1663" s="79"/>
      <c r="I1663" s="107"/>
      <c r="J1663" s="84"/>
      <c r="K1663" s="81"/>
      <c r="L1663" s="394"/>
      <c r="M1663" s="78"/>
      <c r="N1663" s="78"/>
      <c r="O1663" s="78"/>
      <c r="P1663" s="78"/>
      <c r="Q1663" s="371" t="str">
        <f t="shared" si="103"/>
        <v/>
      </c>
      <c r="R1663" s="102" t="str">
        <f t="shared" si="104"/>
        <v/>
      </c>
      <c r="S1663" s="254" t="str">
        <f t="shared" si="105"/>
        <v/>
      </c>
      <c r="T1663" s="83"/>
      <c r="U1663" s="254" t="str">
        <f t="shared" si="106"/>
        <v/>
      </c>
      <c r="V1663" s="255"/>
      <c r="W1663" s="78"/>
      <c r="X1663" s="78"/>
      <c r="Y1663" s="391"/>
      <c r="Z1663" s="369"/>
      <c r="AA1663" s="90"/>
    </row>
    <row r="1664" spans="4:27" ht="20.100000000000001" customHeight="1" x14ac:dyDescent="0.2">
      <c r="D1664" s="392"/>
      <c r="E1664" s="84"/>
      <c r="F1664" s="393"/>
      <c r="G1664" s="370"/>
      <c r="H1664" s="79"/>
      <c r="I1664" s="107"/>
      <c r="J1664" s="84"/>
      <c r="K1664" s="81"/>
      <c r="L1664" s="394"/>
      <c r="M1664" s="78"/>
      <c r="N1664" s="78"/>
      <c r="O1664" s="78"/>
      <c r="P1664" s="78"/>
      <c r="Q1664" s="371" t="str">
        <f t="shared" si="103"/>
        <v/>
      </c>
      <c r="R1664" s="102" t="str">
        <f t="shared" si="104"/>
        <v/>
      </c>
      <c r="S1664" s="254" t="str">
        <f t="shared" si="105"/>
        <v/>
      </c>
      <c r="T1664" s="83"/>
      <c r="U1664" s="254" t="str">
        <f t="shared" si="106"/>
        <v/>
      </c>
      <c r="V1664" s="255"/>
      <c r="W1664" s="78"/>
      <c r="X1664" s="78"/>
      <c r="Y1664" s="391"/>
      <c r="Z1664" s="369"/>
      <c r="AA1664" s="90"/>
    </row>
    <row r="1665" spans="4:27" ht="20.100000000000001" customHeight="1" x14ac:dyDescent="0.2">
      <c r="D1665" s="392"/>
      <c r="E1665" s="84"/>
      <c r="F1665" s="393"/>
      <c r="G1665" s="370"/>
      <c r="H1665" s="79"/>
      <c r="I1665" s="107"/>
      <c r="J1665" s="84"/>
      <c r="K1665" s="81"/>
      <c r="L1665" s="394"/>
      <c r="M1665" s="78"/>
      <c r="N1665" s="78"/>
      <c r="O1665" s="78"/>
      <c r="P1665" s="78"/>
      <c r="Q1665" s="371" t="str">
        <f t="shared" ref="Q1665:Q1728" si="107">IF(OR(I1665="",I1665="Trailer"),"",IF(I1665&lt;&gt;"Trailer","X"))</f>
        <v/>
      </c>
      <c r="R1665" s="102" t="str">
        <f t="shared" ref="R1665:R1728" si="108">IF(I1665="","",IF(AND($R$16="X",I1665&lt;&gt;"Equipment",I1665&lt;&gt;"Dealer Plate"),"X",IF(AND($R$18="X",I1665&lt;&gt;"Trailer",I1665&lt;&gt;"Equipment",I1665&lt;&gt;"Dealer Plate"),"X",IF(AND($R$19="X",I1665&lt;&gt;"Trailer",I1665&lt;&gt;"Equipment",I1665&lt;&gt;"Dealer Plate",V1665="Yes"),"X",IF(AND($R$20="X",I1665&lt;&gt;"Equipment",I1665&lt;&gt;"Dealer Plate",F1665&gt;=$U$20),"X",IF(AND($R$21="X",I1665&lt;&gt;"Trailer",I1665&lt;&gt;"Equipment",I1665&lt;&gt;"Dealer Plate",F1665&gt;=$U$21),"X",""))))))</f>
        <v/>
      </c>
      <c r="S1665" s="254" t="str">
        <f t="shared" ref="S1665:S1728" si="109">IF(AND(M1665 ="NY",Q1665="x"),"Required","")</f>
        <v/>
      </c>
      <c r="T1665" s="83"/>
      <c r="U1665" s="254" t="str">
        <f t="shared" ref="U1665:U1728" si="110">IF(AND(I1665 ="Trailer",Q1665="X"),"remove 'X' for AL","")</f>
        <v/>
      </c>
      <c r="V1665" s="255"/>
      <c r="W1665" s="78"/>
      <c r="X1665" s="78"/>
      <c r="Y1665" s="391"/>
      <c r="Z1665" s="369"/>
      <c r="AA1665" s="90"/>
    </row>
    <row r="1666" spans="4:27" ht="20.100000000000001" customHeight="1" x14ac:dyDescent="0.2">
      <c r="D1666" s="392"/>
      <c r="E1666" s="84"/>
      <c r="F1666" s="393"/>
      <c r="G1666" s="370"/>
      <c r="H1666" s="79"/>
      <c r="I1666" s="107"/>
      <c r="J1666" s="84"/>
      <c r="K1666" s="81"/>
      <c r="L1666" s="394"/>
      <c r="M1666" s="78"/>
      <c r="N1666" s="78"/>
      <c r="O1666" s="78"/>
      <c r="P1666" s="78"/>
      <c r="Q1666" s="371" t="str">
        <f t="shared" si="107"/>
        <v/>
      </c>
      <c r="R1666" s="102" t="str">
        <f t="shared" si="108"/>
        <v/>
      </c>
      <c r="S1666" s="254" t="str">
        <f t="shared" si="109"/>
        <v/>
      </c>
      <c r="T1666" s="83"/>
      <c r="U1666" s="254" t="str">
        <f t="shared" si="110"/>
        <v/>
      </c>
      <c r="V1666" s="255"/>
      <c r="W1666" s="78"/>
      <c r="X1666" s="78"/>
      <c r="Y1666" s="391"/>
      <c r="Z1666" s="369"/>
      <c r="AA1666" s="90"/>
    </row>
    <row r="1667" spans="4:27" ht="20.100000000000001" customHeight="1" x14ac:dyDescent="0.2">
      <c r="D1667" s="392"/>
      <c r="E1667" s="84"/>
      <c r="F1667" s="393"/>
      <c r="G1667" s="370"/>
      <c r="H1667" s="79"/>
      <c r="I1667" s="107"/>
      <c r="J1667" s="84"/>
      <c r="K1667" s="81"/>
      <c r="L1667" s="394"/>
      <c r="M1667" s="78"/>
      <c r="N1667" s="78"/>
      <c r="O1667" s="78"/>
      <c r="P1667" s="78"/>
      <c r="Q1667" s="371" t="str">
        <f t="shared" si="107"/>
        <v/>
      </c>
      <c r="R1667" s="102" t="str">
        <f t="shared" si="108"/>
        <v/>
      </c>
      <c r="S1667" s="254" t="str">
        <f t="shared" si="109"/>
        <v/>
      </c>
      <c r="T1667" s="83"/>
      <c r="U1667" s="254" t="str">
        <f t="shared" si="110"/>
        <v/>
      </c>
      <c r="V1667" s="255"/>
      <c r="W1667" s="78"/>
      <c r="X1667" s="78"/>
      <c r="Y1667" s="391"/>
      <c r="Z1667" s="369"/>
      <c r="AA1667" s="90"/>
    </row>
    <row r="1668" spans="4:27" ht="20.100000000000001" customHeight="1" x14ac:dyDescent="0.2">
      <c r="D1668" s="392"/>
      <c r="E1668" s="84"/>
      <c r="F1668" s="393"/>
      <c r="G1668" s="370"/>
      <c r="H1668" s="79"/>
      <c r="I1668" s="107"/>
      <c r="J1668" s="84"/>
      <c r="K1668" s="81"/>
      <c r="L1668" s="394"/>
      <c r="M1668" s="78"/>
      <c r="N1668" s="78"/>
      <c r="O1668" s="78"/>
      <c r="P1668" s="78"/>
      <c r="Q1668" s="371" t="str">
        <f t="shared" si="107"/>
        <v/>
      </c>
      <c r="R1668" s="102" t="str">
        <f t="shared" si="108"/>
        <v/>
      </c>
      <c r="S1668" s="254" t="str">
        <f t="shared" si="109"/>
        <v/>
      </c>
      <c r="T1668" s="83"/>
      <c r="U1668" s="254" t="str">
        <f t="shared" si="110"/>
        <v/>
      </c>
      <c r="V1668" s="255"/>
      <c r="W1668" s="78"/>
      <c r="X1668" s="78"/>
      <c r="Y1668" s="391"/>
      <c r="Z1668" s="369"/>
      <c r="AA1668" s="90"/>
    </row>
    <row r="1669" spans="4:27" ht="20.100000000000001" customHeight="1" x14ac:dyDescent="0.2">
      <c r="D1669" s="392"/>
      <c r="E1669" s="84"/>
      <c r="F1669" s="393"/>
      <c r="G1669" s="370"/>
      <c r="H1669" s="79"/>
      <c r="I1669" s="107"/>
      <c r="J1669" s="84"/>
      <c r="K1669" s="81"/>
      <c r="L1669" s="394"/>
      <c r="M1669" s="78"/>
      <c r="N1669" s="78"/>
      <c r="O1669" s="78"/>
      <c r="P1669" s="78"/>
      <c r="Q1669" s="371" t="str">
        <f t="shared" si="107"/>
        <v/>
      </c>
      <c r="R1669" s="102" t="str">
        <f t="shared" si="108"/>
        <v/>
      </c>
      <c r="S1669" s="254" t="str">
        <f t="shared" si="109"/>
        <v/>
      </c>
      <c r="T1669" s="83"/>
      <c r="U1669" s="254" t="str">
        <f t="shared" si="110"/>
        <v/>
      </c>
      <c r="V1669" s="255"/>
      <c r="W1669" s="78"/>
      <c r="X1669" s="78"/>
      <c r="Y1669" s="391"/>
      <c r="Z1669" s="369"/>
      <c r="AA1669" s="90"/>
    </row>
    <row r="1670" spans="4:27" ht="20.100000000000001" customHeight="1" x14ac:dyDescent="0.2">
      <c r="D1670" s="392"/>
      <c r="E1670" s="84"/>
      <c r="F1670" s="393"/>
      <c r="G1670" s="370"/>
      <c r="H1670" s="79"/>
      <c r="I1670" s="107"/>
      <c r="J1670" s="84"/>
      <c r="K1670" s="81"/>
      <c r="L1670" s="394"/>
      <c r="M1670" s="78"/>
      <c r="N1670" s="78"/>
      <c r="O1670" s="78"/>
      <c r="P1670" s="78"/>
      <c r="Q1670" s="371" t="str">
        <f t="shared" si="107"/>
        <v/>
      </c>
      <c r="R1670" s="102" t="str">
        <f t="shared" si="108"/>
        <v/>
      </c>
      <c r="S1670" s="254" t="str">
        <f t="shared" si="109"/>
        <v/>
      </c>
      <c r="T1670" s="83"/>
      <c r="U1670" s="254" t="str">
        <f t="shared" si="110"/>
        <v/>
      </c>
      <c r="V1670" s="255"/>
      <c r="W1670" s="78"/>
      <c r="X1670" s="78"/>
      <c r="Y1670" s="391"/>
      <c r="Z1670" s="369"/>
      <c r="AA1670" s="90"/>
    </row>
    <row r="1671" spans="4:27" ht="20.100000000000001" customHeight="1" x14ac:dyDescent="0.2">
      <c r="D1671" s="392"/>
      <c r="E1671" s="84"/>
      <c r="F1671" s="393"/>
      <c r="G1671" s="370"/>
      <c r="H1671" s="79"/>
      <c r="I1671" s="107"/>
      <c r="J1671" s="84"/>
      <c r="K1671" s="81"/>
      <c r="L1671" s="394"/>
      <c r="M1671" s="78"/>
      <c r="N1671" s="78"/>
      <c r="O1671" s="78"/>
      <c r="P1671" s="78"/>
      <c r="Q1671" s="371" t="str">
        <f t="shared" si="107"/>
        <v/>
      </c>
      <c r="R1671" s="102" t="str">
        <f t="shared" si="108"/>
        <v/>
      </c>
      <c r="S1671" s="254" t="str">
        <f t="shared" si="109"/>
        <v/>
      </c>
      <c r="T1671" s="83"/>
      <c r="U1671" s="254" t="str">
        <f t="shared" si="110"/>
        <v/>
      </c>
      <c r="V1671" s="255"/>
      <c r="W1671" s="78"/>
      <c r="X1671" s="78"/>
      <c r="Y1671" s="391"/>
      <c r="Z1671" s="369"/>
      <c r="AA1671" s="90"/>
    </row>
    <row r="1672" spans="4:27" ht="20.100000000000001" customHeight="1" x14ac:dyDescent="0.2">
      <c r="D1672" s="392"/>
      <c r="E1672" s="84"/>
      <c r="F1672" s="393"/>
      <c r="G1672" s="370"/>
      <c r="H1672" s="79"/>
      <c r="I1672" s="107"/>
      <c r="J1672" s="84"/>
      <c r="K1672" s="81"/>
      <c r="L1672" s="394"/>
      <c r="M1672" s="78"/>
      <c r="N1672" s="78"/>
      <c r="O1672" s="78"/>
      <c r="P1672" s="78"/>
      <c r="Q1672" s="371" t="str">
        <f t="shared" si="107"/>
        <v/>
      </c>
      <c r="R1672" s="102" t="str">
        <f t="shared" si="108"/>
        <v/>
      </c>
      <c r="S1672" s="254" t="str">
        <f t="shared" si="109"/>
        <v/>
      </c>
      <c r="T1672" s="83"/>
      <c r="U1672" s="254" t="str">
        <f t="shared" si="110"/>
        <v/>
      </c>
      <c r="V1672" s="255"/>
      <c r="W1672" s="78"/>
      <c r="X1672" s="78"/>
      <c r="Y1672" s="391"/>
      <c r="Z1672" s="369"/>
      <c r="AA1672" s="90"/>
    </row>
    <row r="1673" spans="4:27" ht="20.100000000000001" customHeight="1" x14ac:dyDescent="0.2">
      <c r="D1673" s="392"/>
      <c r="E1673" s="84"/>
      <c r="F1673" s="393"/>
      <c r="G1673" s="370"/>
      <c r="H1673" s="79"/>
      <c r="I1673" s="107"/>
      <c r="J1673" s="84"/>
      <c r="K1673" s="81"/>
      <c r="L1673" s="394"/>
      <c r="M1673" s="78"/>
      <c r="N1673" s="78"/>
      <c r="O1673" s="78"/>
      <c r="P1673" s="78"/>
      <c r="Q1673" s="371" t="str">
        <f t="shared" si="107"/>
        <v/>
      </c>
      <c r="R1673" s="102" t="str">
        <f t="shared" si="108"/>
        <v/>
      </c>
      <c r="S1673" s="254" t="str">
        <f t="shared" si="109"/>
        <v/>
      </c>
      <c r="T1673" s="83"/>
      <c r="U1673" s="254" t="str">
        <f t="shared" si="110"/>
        <v/>
      </c>
      <c r="V1673" s="255"/>
      <c r="W1673" s="78"/>
      <c r="X1673" s="78"/>
      <c r="Y1673" s="391"/>
      <c r="Z1673" s="369"/>
      <c r="AA1673" s="90"/>
    </row>
    <row r="1674" spans="4:27" ht="20.100000000000001" customHeight="1" x14ac:dyDescent="0.2">
      <c r="D1674" s="392"/>
      <c r="E1674" s="84"/>
      <c r="F1674" s="393"/>
      <c r="G1674" s="370"/>
      <c r="H1674" s="79"/>
      <c r="I1674" s="107"/>
      <c r="J1674" s="84"/>
      <c r="K1674" s="81"/>
      <c r="L1674" s="394"/>
      <c r="M1674" s="78"/>
      <c r="N1674" s="78"/>
      <c r="O1674" s="78"/>
      <c r="P1674" s="78"/>
      <c r="Q1674" s="371" t="str">
        <f t="shared" si="107"/>
        <v/>
      </c>
      <c r="R1674" s="102" t="str">
        <f t="shared" si="108"/>
        <v/>
      </c>
      <c r="S1674" s="254" t="str">
        <f t="shared" si="109"/>
        <v/>
      </c>
      <c r="T1674" s="83"/>
      <c r="U1674" s="254" t="str">
        <f t="shared" si="110"/>
        <v/>
      </c>
      <c r="V1674" s="255"/>
      <c r="W1674" s="78"/>
      <c r="X1674" s="78"/>
      <c r="Y1674" s="391"/>
      <c r="Z1674" s="369"/>
      <c r="AA1674" s="90"/>
    </row>
    <row r="1675" spans="4:27" ht="20.100000000000001" customHeight="1" x14ac:dyDescent="0.2">
      <c r="D1675" s="392"/>
      <c r="E1675" s="84"/>
      <c r="F1675" s="393"/>
      <c r="G1675" s="370"/>
      <c r="H1675" s="79"/>
      <c r="I1675" s="107"/>
      <c r="J1675" s="84"/>
      <c r="K1675" s="81"/>
      <c r="L1675" s="394"/>
      <c r="M1675" s="78"/>
      <c r="N1675" s="78"/>
      <c r="O1675" s="78"/>
      <c r="P1675" s="78"/>
      <c r="Q1675" s="371" t="str">
        <f t="shared" si="107"/>
        <v/>
      </c>
      <c r="R1675" s="102" t="str">
        <f t="shared" si="108"/>
        <v/>
      </c>
      <c r="S1675" s="254" t="str">
        <f t="shared" si="109"/>
        <v/>
      </c>
      <c r="T1675" s="83"/>
      <c r="U1675" s="254" t="str">
        <f t="shared" si="110"/>
        <v/>
      </c>
      <c r="V1675" s="255"/>
      <c r="W1675" s="78"/>
      <c r="X1675" s="78"/>
      <c r="Y1675" s="391"/>
      <c r="Z1675" s="369"/>
      <c r="AA1675" s="90"/>
    </row>
    <row r="1676" spans="4:27" ht="20.100000000000001" customHeight="1" x14ac:dyDescent="0.2">
      <c r="D1676" s="392"/>
      <c r="E1676" s="84"/>
      <c r="F1676" s="393"/>
      <c r="G1676" s="370"/>
      <c r="H1676" s="79"/>
      <c r="I1676" s="107"/>
      <c r="J1676" s="84"/>
      <c r="K1676" s="81"/>
      <c r="L1676" s="394"/>
      <c r="M1676" s="78"/>
      <c r="N1676" s="78"/>
      <c r="O1676" s="78"/>
      <c r="P1676" s="78"/>
      <c r="Q1676" s="371" t="str">
        <f t="shared" si="107"/>
        <v/>
      </c>
      <c r="R1676" s="102" t="str">
        <f t="shared" si="108"/>
        <v/>
      </c>
      <c r="S1676" s="254" t="str">
        <f t="shared" si="109"/>
        <v/>
      </c>
      <c r="T1676" s="83"/>
      <c r="U1676" s="254" t="str">
        <f t="shared" si="110"/>
        <v/>
      </c>
      <c r="V1676" s="255"/>
      <c r="W1676" s="78"/>
      <c r="X1676" s="78"/>
      <c r="Y1676" s="391"/>
      <c r="Z1676" s="369"/>
      <c r="AA1676" s="90"/>
    </row>
    <row r="1677" spans="4:27" ht="20.100000000000001" customHeight="1" x14ac:dyDescent="0.2">
      <c r="D1677" s="392"/>
      <c r="E1677" s="84"/>
      <c r="F1677" s="393"/>
      <c r="G1677" s="370"/>
      <c r="H1677" s="79"/>
      <c r="I1677" s="107"/>
      <c r="J1677" s="84"/>
      <c r="K1677" s="81"/>
      <c r="L1677" s="394"/>
      <c r="M1677" s="78"/>
      <c r="N1677" s="78"/>
      <c r="O1677" s="78"/>
      <c r="P1677" s="78"/>
      <c r="Q1677" s="371" t="str">
        <f t="shared" si="107"/>
        <v/>
      </c>
      <c r="R1677" s="102" t="str">
        <f t="shared" si="108"/>
        <v/>
      </c>
      <c r="S1677" s="254" t="str">
        <f t="shared" si="109"/>
        <v/>
      </c>
      <c r="T1677" s="83"/>
      <c r="U1677" s="254" t="str">
        <f t="shared" si="110"/>
        <v/>
      </c>
      <c r="V1677" s="255"/>
      <c r="W1677" s="78"/>
      <c r="X1677" s="78"/>
      <c r="Y1677" s="391"/>
      <c r="Z1677" s="369"/>
      <c r="AA1677" s="90"/>
    </row>
    <row r="1678" spans="4:27" ht="20.100000000000001" customHeight="1" x14ac:dyDescent="0.2">
      <c r="D1678" s="392"/>
      <c r="E1678" s="84"/>
      <c r="F1678" s="393"/>
      <c r="G1678" s="370"/>
      <c r="H1678" s="79"/>
      <c r="I1678" s="107"/>
      <c r="J1678" s="84"/>
      <c r="K1678" s="81"/>
      <c r="L1678" s="394"/>
      <c r="M1678" s="78"/>
      <c r="N1678" s="78"/>
      <c r="O1678" s="78"/>
      <c r="P1678" s="78"/>
      <c r="Q1678" s="371" t="str">
        <f t="shared" si="107"/>
        <v/>
      </c>
      <c r="R1678" s="102" t="str">
        <f t="shared" si="108"/>
        <v/>
      </c>
      <c r="S1678" s="254" t="str">
        <f t="shared" si="109"/>
        <v/>
      </c>
      <c r="T1678" s="83"/>
      <c r="U1678" s="254" t="str">
        <f t="shared" si="110"/>
        <v/>
      </c>
      <c r="V1678" s="255"/>
      <c r="W1678" s="78"/>
      <c r="X1678" s="78"/>
      <c r="Y1678" s="391"/>
      <c r="Z1678" s="369"/>
      <c r="AA1678" s="90"/>
    </row>
    <row r="1679" spans="4:27" ht="20.100000000000001" customHeight="1" x14ac:dyDescent="0.2">
      <c r="D1679" s="392"/>
      <c r="E1679" s="84"/>
      <c r="F1679" s="393"/>
      <c r="G1679" s="370"/>
      <c r="H1679" s="79"/>
      <c r="I1679" s="107"/>
      <c r="J1679" s="84"/>
      <c r="K1679" s="81"/>
      <c r="L1679" s="394"/>
      <c r="M1679" s="78"/>
      <c r="N1679" s="78"/>
      <c r="O1679" s="78"/>
      <c r="P1679" s="78"/>
      <c r="Q1679" s="371" t="str">
        <f t="shared" si="107"/>
        <v/>
      </c>
      <c r="R1679" s="102" t="str">
        <f t="shared" si="108"/>
        <v/>
      </c>
      <c r="S1679" s="254" t="str">
        <f t="shared" si="109"/>
        <v/>
      </c>
      <c r="T1679" s="83"/>
      <c r="U1679" s="254" t="str">
        <f t="shared" si="110"/>
        <v/>
      </c>
      <c r="V1679" s="255"/>
      <c r="W1679" s="78"/>
      <c r="X1679" s="78"/>
      <c r="Y1679" s="391"/>
      <c r="Z1679" s="369"/>
      <c r="AA1679" s="90"/>
    </row>
    <row r="1680" spans="4:27" ht="20.100000000000001" customHeight="1" x14ac:dyDescent="0.2">
      <c r="D1680" s="392"/>
      <c r="E1680" s="84"/>
      <c r="F1680" s="393"/>
      <c r="G1680" s="370"/>
      <c r="H1680" s="79"/>
      <c r="I1680" s="107"/>
      <c r="J1680" s="84"/>
      <c r="K1680" s="81"/>
      <c r="L1680" s="394"/>
      <c r="M1680" s="78"/>
      <c r="N1680" s="78"/>
      <c r="O1680" s="78"/>
      <c r="P1680" s="78"/>
      <c r="Q1680" s="371" t="str">
        <f t="shared" si="107"/>
        <v/>
      </c>
      <c r="R1680" s="102" t="str">
        <f t="shared" si="108"/>
        <v/>
      </c>
      <c r="S1680" s="254" t="str">
        <f t="shared" si="109"/>
        <v/>
      </c>
      <c r="T1680" s="83"/>
      <c r="U1680" s="254" t="str">
        <f t="shared" si="110"/>
        <v/>
      </c>
      <c r="V1680" s="255"/>
      <c r="W1680" s="78"/>
      <c r="X1680" s="78"/>
      <c r="Y1680" s="391"/>
      <c r="Z1680" s="369"/>
      <c r="AA1680" s="90"/>
    </row>
    <row r="1681" spans="4:27" ht="20.100000000000001" customHeight="1" x14ac:dyDescent="0.2">
      <c r="D1681" s="392"/>
      <c r="E1681" s="84"/>
      <c r="F1681" s="393"/>
      <c r="G1681" s="370"/>
      <c r="H1681" s="79"/>
      <c r="I1681" s="107"/>
      <c r="J1681" s="84"/>
      <c r="K1681" s="81"/>
      <c r="L1681" s="394"/>
      <c r="M1681" s="78"/>
      <c r="N1681" s="78"/>
      <c r="O1681" s="78"/>
      <c r="P1681" s="78"/>
      <c r="Q1681" s="371" t="str">
        <f t="shared" si="107"/>
        <v/>
      </c>
      <c r="R1681" s="102" t="str">
        <f t="shared" si="108"/>
        <v/>
      </c>
      <c r="S1681" s="254" t="str">
        <f t="shared" si="109"/>
        <v/>
      </c>
      <c r="T1681" s="83"/>
      <c r="U1681" s="254" t="str">
        <f t="shared" si="110"/>
        <v/>
      </c>
      <c r="V1681" s="255"/>
      <c r="W1681" s="78"/>
      <c r="X1681" s="78"/>
      <c r="Y1681" s="391"/>
      <c r="Z1681" s="369"/>
      <c r="AA1681" s="90"/>
    </row>
    <row r="1682" spans="4:27" ht="20.100000000000001" customHeight="1" x14ac:dyDescent="0.2">
      <c r="D1682" s="392"/>
      <c r="E1682" s="84"/>
      <c r="F1682" s="393"/>
      <c r="G1682" s="370"/>
      <c r="H1682" s="79"/>
      <c r="I1682" s="107"/>
      <c r="J1682" s="84"/>
      <c r="K1682" s="81"/>
      <c r="L1682" s="394"/>
      <c r="M1682" s="78"/>
      <c r="N1682" s="78"/>
      <c r="O1682" s="78"/>
      <c r="P1682" s="78"/>
      <c r="Q1682" s="371" t="str">
        <f t="shared" si="107"/>
        <v/>
      </c>
      <c r="R1682" s="102" t="str">
        <f t="shared" si="108"/>
        <v/>
      </c>
      <c r="S1682" s="254" t="str">
        <f t="shared" si="109"/>
        <v/>
      </c>
      <c r="T1682" s="83"/>
      <c r="U1682" s="254" t="str">
        <f t="shared" si="110"/>
        <v/>
      </c>
      <c r="V1682" s="255"/>
      <c r="W1682" s="78"/>
      <c r="X1682" s="78"/>
      <c r="Y1682" s="391"/>
      <c r="Z1682" s="369"/>
      <c r="AA1682" s="90"/>
    </row>
    <row r="1683" spans="4:27" ht="20.100000000000001" customHeight="1" x14ac:dyDescent="0.2">
      <c r="D1683" s="392"/>
      <c r="E1683" s="84"/>
      <c r="F1683" s="393"/>
      <c r="G1683" s="370"/>
      <c r="H1683" s="79"/>
      <c r="I1683" s="107"/>
      <c r="J1683" s="84"/>
      <c r="K1683" s="81"/>
      <c r="L1683" s="394"/>
      <c r="M1683" s="78"/>
      <c r="N1683" s="78"/>
      <c r="O1683" s="78"/>
      <c r="P1683" s="78"/>
      <c r="Q1683" s="371" t="str">
        <f t="shared" si="107"/>
        <v/>
      </c>
      <c r="R1683" s="102" t="str">
        <f t="shared" si="108"/>
        <v/>
      </c>
      <c r="S1683" s="254" t="str">
        <f t="shared" si="109"/>
        <v/>
      </c>
      <c r="T1683" s="83"/>
      <c r="U1683" s="254" t="str">
        <f t="shared" si="110"/>
        <v/>
      </c>
      <c r="V1683" s="255"/>
      <c r="W1683" s="78"/>
      <c r="X1683" s="78"/>
      <c r="Y1683" s="391"/>
      <c r="Z1683" s="369"/>
      <c r="AA1683" s="90"/>
    </row>
    <row r="1684" spans="4:27" ht="20.100000000000001" customHeight="1" x14ac:dyDescent="0.2">
      <c r="D1684" s="392"/>
      <c r="E1684" s="84"/>
      <c r="F1684" s="393"/>
      <c r="G1684" s="370"/>
      <c r="H1684" s="79"/>
      <c r="I1684" s="107"/>
      <c r="J1684" s="84"/>
      <c r="K1684" s="81"/>
      <c r="L1684" s="394"/>
      <c r="M1684" s="78"/>
      <c r="N1684" s="78"/>
      <c r="O1684" s="78"/>
      <c r="P1684" s="78"/>
      <c r="Q1684" s="371" t="str">
        <f t="shared" si="107"/>
        <v/>
      </c>
      <c r="R1684" s="102" t="str">
        <f t="shared" si="108"/>
        <v/>
      </c>
      <c r="S1684" s="254" t="str">
        <f t="shared" si="109"/>
        <v/>
      </c>
      <c r="T1684" s="83"/>
      <c r="U1684" s="254" t="str">
        <f t="shared" si="110"/>
        <v/>
      </c>
      <c r="V1684" s="255"/>
      <c r="W1684" s="78"/>
      <c r="X1684" s="78"/>
      <c r="Y1684" s="391"/>
      <c r="Z1684" s="369"/>
      <c r="AA1684" s="90"/>
    </row>
    <row r="1685" spans="4:27" ht="20.100000000000001" customHeight="1" x14ac:dyDescent="0.2">
      <c r="D1685" s="392"/>
      <c r="E1685" s="84"/>
      <c r="F1685" s="393"/>
      <c r="G1685" s="370"/>
      <c r="H1685" s="79"/>
      <c r="I1685" s="107"/>
      <c r="J1685" s="84"/>
      <c r="K1685" s="81"/>
      <c r="L1685" s="394"/>
      <c r="M1685" s="78"/>
      <c r="N1685" s="78"/>
      <c r="O1685" s="78"/>
      <c r="P1685" s="78"/>
      <c r="Q1685" s="371" t="str">
        <f t="shared" si="107"/>
        <v/>
      </c>
      <c r="R1685" s="102" t="str">
        <f t="shared" si="108"/>
        <v/>
      </c>
      <c r="S1685" s="254" t="str">
        <f t="shared" si="109"/>
        <v/>
      </c>
      <c r="T1685" s="83"/>
      <c r="U1685" s="254" t="str">
        <f t="shared" si="110"/>
        <v/>
      </c>
      <c r="V1685" s="255"/>
      <c r="W1685" s="78"/>
      <c r="X1685" s="78"/>
      <c r="Y1685" s="391"/>
      <c r="Z1685" s="369"/>
      <c r="AA1685" s="90"/>
    </row>
    <row r="1686" spans="4:27" ht="20.100000000000001" customHeight="1" x14ac:dyDescent="0.2">
      <c r="D1686" s="392"/>
      <c r="E1686" s="84"/>
      <c r="F1686" s="393"/>
      <c r="G1686" s="370"/>
      <c r="H1686" s="79"/>
      <c r="I1686" s="107"/>
      <c r="J1686" s="84"/>
      <c r="K1686" s="81"/>
      <c r="L1686" s="394"/>
      <c r="M1686" s="78"/>
      <c r="N1686" s="78"/>
      <c r="O1686" s="78"/>
      <c r="P1686" s="78"/>
      <c r="Q1686" s="371" t="str">
        <f t="shared" si="107"/>
        <v/>
      </c>
      <c r="R1686" s="102" t="str">
        <f t="shared" si="108"/>
        <v/>
      </c>
      <c r="S1686" s="254" t="str">
        <f t="shared" si="109"/>
        <v/>
      </c>
      <c r="T1686" s="83"/>
      <c r="U1686" s="254" t="str">
        <f t="shared" si="110"/>
        <v/>
      </c>
      <c r="V1686" s="255"/>
      <c r="W1686" s="78"/>
      <c r="X1686" s="78"/>
      <c r="Y1686" s="391"/>
      <c r="Z1686" s="369"/>
      <c r="AA1686" s="90"/>
    </row>
    <row r="1687" spans="4:27" ht="20.100000000000001" customHeight="1" x14ac:dyDescent="0.2">
      <c r="D1687" s="392"/>
      <c r="E1687" s="84"/>
      <c r="F1687" s="393"/>
      <c r="G1687" s="370"/>
      <c r="H1687" s="79"/>
      <c r="I1687" s="107"/>
      <c r="J1687" s="84"/>
      <c r="K1687" s="81"/>
      <c r="L1687" s="394"/>
      <c r="M1687" s="78"/>
      <c r="N1687" s="78"/>
      <c r="O1687" s="78"/>
      <c r="P1687" s="78"/>
      <c r="Q1687" s="371" t="str">
        <f t="shared" si="107"/>
        <v/>
      </c>
      <c r="R1687" s="102" t="str">
        <f t="shared" si="108"/>
        <v/>
      </c>
      <c r="S1687" s="254" t="str">
        <f t="shared" si="109"/>
        <v/>
      </c>
      <c r="T1687" s="83"/>
      <c r="U1687" s="254" t="str">
        <f t="shared" si="110"/>
        <v/>
      </c>
      <c r="V1687" s="255"/>
      <c r="W1687" s="78"/>
      <c r="X1687" s="78"/>
      <c r="Y1687" s="391"/>
      <c r="Z1687" s="369"/>
      <c r="AA1687" s="90"/>
    </row>
    <row r="1688" spans="4:27" ht="20.100000000000001" customHeight="1" x14ac:dyDescent="0.2">
      <c r="D1688" s="392"/>
      <c r="E1688" s="84"/>
      <c r="F1688" s="393"/>
      <c r="G1688" s="370"/>
      <c r="H1688" s="79"/>
      <c r="I1688" s="107"/>
      <c r="J1688" s="84"/>
      <c r="K1688" s="81"/>
      <c r="L1688" s="394"/>
      <c r="M1688" s="78"/>
      <c r="N1688" s="78"/>
      <c r="O1688" s="78"/>
      <c r="P1688" s="78"/>
      <c r="Q1688" s="371" t="str">
        <f t="shared" si="107"/>
        <v/>
      </c>
      <c r="R1688" s="102" t="str">
        <f t="shared" si="108"/>
        <v/>
      </c>
      <c r="S1688" s="254" t="str">
        <f t="shared" si="109"/>
        <v/>
      </c>
      <c r="T1688" s="83"/>
      <c r="U1688" s="254" t="str">
        <f t="shared" si="110"/>
        <v/>
      </c>
      <c r="V1688" s="255"/>
      <c r="W1688" s="78"/>
      <c r="X1688" s="78"/>
      <c r="Y1688" s="391"/>
      <c r="Z1688" s="369"/>
      <c r="AA1688" s="90"/>
    </row>
    <row r="1689" spans="4:27" ht="20.100000000000001" customHeight="1" x14ac:dyDescent="0.2">
      <c r="D1689" s="392"/>
      <c r="E1689" s="84"/>
      <c r="F1689" s="393"/>
      <c r="G1689" s="370"/>
      <c r="H1689" s="79"/>
      <c r="I1689" s="107"/>
      <c r="J1689" s="84"/>
      <c r="K1689" s="81"/>
      <c r="L1689" s="394"/>
      <c r="M1689" s="78"/>
      <c r="N1689" s="78"/>
      <c r="O1689" s="78"/>
      <c r="P1689" s="78"/>
      <c r="Q1689" s="371" t="str">
        <f t="shared" si="107"/>
        <v/>
      </c>
      <c r="R1689" s="102" t="str">
        <f t="shared" si="108"/>
        <v/>
      </c>
      <c r="S1689" s="254" t="str">
        <f t="shared" si="109"/>
        <v/>
      </c>
      <c r="T1689" s="83"/>
      <c r="U1689" s="254" t="str">
        <f t="shared" si="110"/>
        <v/>
      </c>
      <c r="V1689" s="255"/>
      <c r="W1689" s="78"/>
      <c r="X1689" s="78"/>
      <c r="Y1689" s="391"/>
      <c r="Z1689" s="369"/>
      <c r="AA1689" s="90"/>
    </row>
    <row r="1690" spans="4:27" ht="20.100000000000001" customHeight="1" x14ac:dyDescent="0.2">
      <c r="D1690" s="392"/>
      <c r="E1690" s="84"/>
      <c r="F1690" s="393"/>
      <c r="G1690" s="370"/>
      <c r="H1690" s="79"/>
      <c r="I1690" s="107"/>
      <c r="J1690" s="84"/>
      <c r="K1690" s="81"/>
      <c r="L1690" s="394"/>
      <c r="M1690" s="78"/>
      <c r="N1690" s="78"/>
      <c r="O1690" s="78"/>
      <c r="P1690" s="78"/>
      <c r="Q1690" s="371" t="str">
        <f t="shared" si="107"/>
        <v/>
      </c>
      <c r="R1690" s="102" t="str">
        <f t="shared" si="108"/>
        <v/>
      </c>
      <c r="S1690" s="254" t="str">
        <f t="shared" si="109"/>
        <v/>
      </c>
      <c r="T1690" s="83"/>
      <c r="U1690" s="254" t="str">
        <f t="shared" si="110"/>
        <v/>
      </c>
      <c r="V1690" s="255"/>
      <c r="W1690" s="78"/>
      <c r="X1690" s="78"/>
      <c r="Y1690" s="391"/>
      <c r="Z1690" s="369"/>
      <c r="AA1690" s="90"/>
    </row>
    <row r="1691" spans="4:27" ht="20.100000000000001" customHeight="1" x14ac:dyDescent="0.2">
      <c r="D1691" s="392"/>
      <c r="E1691" s="84"/>
      <c r="F1691" s="393"/>
      <c r="G1691" s="370"/>
      <c r="H1691" s="79"/>
      <c r="I1691" s="107"/>
      <c r="J1691" s="84"/>
      <c r="K1691" s="81"/>
      <c r="L1691" s="394"/>
      <c r="M1691" s="78"/>
      <c r="N1691" s="78"/>
      <c r="O1691" s="78"/>
      <c r="P1691" s="78"/>
      <c r="Q1691" s="371" t="str">
        <f t="shared" si="107"/>
        <v/>
      </c>
      <c r="R1691" s="102" t="str">
        <f t="shared" si="108"/>
        <v/>
      </c>
      <c r="S1691" s="254" t="str">
        <f t="shared" si="109"/>
        <v/>
      </c>
      <c r="T1691" s="83"/>
      <c r="U1691" s="254" t="str">
        <f t="shared" si="110"/>
        <v/>
      </c>
      <c r="V1691" s="255"/>
      <c r="W1691" s="78"/>
      <c r="X1691" s="78"/>
      <c r="Y1691" s="391"/>
      <c r="Z1691" s="369"/>
      <c r="AA1691" s="90"/>
    </row>
    <row r="1692" spans="4:27" ht="20.100000000000001" customHeight="1" x14ac:dyDescent="0.2">
      <c r="D1692" s="392"/>
      <c r="E1692" s="84"/>
      <c r="F1692" s="393"/>
      <c r="G1692" s="370"/>
      <c r="H1692" s="79"/>
      <c r="I1692" s="107"/>
      <c r="J1692" s="84"/>
      <c r="K1692" s="81"/>
      <c r="L1692" s="394"/>
      <c r="M1692" s="78"/>
      <c r="N1692" s="78"/>
      <c r="O1692" s="78"/>
      <c r="P1692" s="78"/>
      <c r="Q1692" s="371" t="str">
        <f t="shared" si="107"/>
        <v/>
      </c>
      <c r="R1692" s="102" t="str">
        <f t="shared" si="108"/>
        <v/>
      </c>
      <c r="S1692" s="254" t="str">
        <f t="shared" si="109"/>
        <v/>
      </c>
      <c r="T1692" s="83"/>
      <c r="U1692" s="254" t="str">
        <f t="shared" si="110"/>
        <v/>
      </c>
      <c r="V1692" s="255"/>
      <c r="W1692" s="78"/>
      <c r="X1692" s="78"/>
      <c r="Y1692" s="391"/>
      <c r="Z1692" s="369"/>
      <c r="AA1692" s="90"/>
    </row>
    <row r="1693" spans="4:27" ht="20.100000000000001" customHeight="1" x14ac:dyDescent="0.2">
      <c r="D1693" s="392"/>
      <c r="E1693" s="84"/>
      <c r="F1693" s="393"/>
      <c r="G1693" s="370"/>
      <c r="H1693" s="79"/>
      <c r="I1693" s="107"/>
      <c r="J1693" s="84"/>
      <c r="K1693" s="81"/>
      <c r="L1693" s="394"/>
      <c r="M1693" s="78"/>
      <c r="N1693" s="78"/>
      <c r="O1693" s="78"/>
      <c r="P1693" s="78"/>
      <c r="Q1693" s="371" t="str">
        <f t="shared" si="107"/>
        <v/>
      </c>
      <c r="R1693" s="102" t="str">
        <f t="shared" si="108"/>
        <v/>
      </c>
      <c r="S1693" s="254" t="str">
        <f t="shared" si="109"/>
        <v/>
      </c>
      <c r="T1693" s="83"/>
      <c r="U1693" s="254" t="str">
        <f t="shared" si="110"/>
        <v/>
      </c>
      <c r="V1693" s="255"/>
      <c r="W1693" s="78"/>
      <c r="X1693" s="78"/>
      <c r="Y1693" s="391"/>
      <c r="Z1693" s="369"/>
      <c r="AA1693" s="90"/>
    </row>
    <row r="1694" spans="4:27" ht="20.100000000000001" customHeight="1" x14ac:dyDescent="0.2">
      <c r="D1694" s="392"/>
      <c r="E1694" s="84"/>
      <c r="F1694" s="393"/>
      <c r="G1694" s="370"/>
      <c r="H1694" s="79"/>
      <c r="I1694" s="107"/>
      <c r="J1694" s="84"/>
      <c r="K1694" s="81"/>
      <c r="L1694" s="394"/>
      <c r="M1694" s="78"/>
      <c r="N1694" s="78"/>
      <c r="O1694" s="78"/>
      <c r="P1694" s="78"/>
      <c r="Q1694" s="371" t="str">
        <f t="shared" si="107"/>
        <v/>
      </c>
      <c r="R1694" s="102" t="str">
        <f t="shared" si="108"/>
        <v/>
      </c>
      <c r="S1694" s="254" t="str">
        <f t="shared" si="109"/>
        <v/>
      </c>
      <c r="T1694" s="83"/>
      <c r="U1694" s="254" t="str">
        <f t="shared" si="110"/>
        <v/>
      </c>
      <c r="V1694" s="255"/>
      <c r="W1694" s="78"/>
      <c r="X1694" s="78"/>
      <c r="Y1694" s="391"/>
      <c r="Z1694" s="369"/>
      <c r="AA1694" s="90"/>
    </row>
    <row r="1695" spans="4:27" ht="20.100000000000001" customHeight="1" x14ac:dyDescent="0.2">
      <c r="D1695" s="392"/>
      <c r="E1695" s="84"/>
      <c r="F1695" s="393"/>
      <c r="G1695" s="370"/>
      <c r="H1695" s="79"/>
      <c r="I1695" s="107"/>
      <c r="J1695" s="84"/>
      <c r="K1695" s="81"/>
      <c r="L1695" s="394"/>
      <c r="M1695" s="78"/>
      <c r="N1695" s="78"/>
      <c r="O1695" s="78"/>
      <c r="P1695" s="78"/>
      <c r="Q1695" s="371" t="str">
        <f t="shared" si="107"/>
        <v/>
      </c>
      <c r="R1695" s="102" t="str">
        <f t="shared" si="108"/>
        <v/>
      </c>
      <c r="S1695" s="254" t="str">
        <f t="shared" si="109"/>
        <v/>
      </c>
      <c r="T1695" s="83"/>
      <c r="U1695" s="254" t="str">
        <f t="shared" si="110"/>
        <v/>
      </c>
      <c r="V1695" s="255"/>
      <c r="W1695" s="78"/>
      <c r="X1695" s="78"/>
      <c r="Y1695" s="391"/>
      <c r="Z1695" s="369"/>
      <c r="AA1695" s="90"/>
    </row>
    <row r="1696" spans="4:27" ht="20.100000000000001" customHeight="1" x14ac:dyDescent="0.2">
      <c r="D1696" s="392"/>
      <c r="E1696" s="84"/>
      <c r="F1696" s="393"/>
      <c r="G1696" s="370"/>
      <c r="H1696" s="79"/>
      <c r="I1696" s="107"/>
      <c r="J1696" s="84"/>
      <c r="K1696" s="81"/>
      <c r="L1696" s="394"/>
      <c r="M1696" s="78"/>
      <c r="N1696" s="78"/>
      <c r="O1696" s="78"/>
      <c r="P1696" s="78"/>
      <c r="Q1696" s="371" t="str">
        <f t="shared" si="107"/>
        <v/>
      </c>
      <c r="R1696" s="102" t="str">
        <f t="shared" si="108"/>
        <v/>
      </c>
      <c r="S1696" s="254" t="str">
        <f t="shared" si="109"/>
        <v/>
      </c>
      <c r="T1696" s="83"/>
      <c r="U1696" s="254" t="str">
        <f t="shared" si="110"/>
        <v/>
      </c>
      <c r="V1696" s="255"/>
      <c r="W1696" s="78"/>
      <c r="X1696" s="78"/>
      <c r="Y1696" s="391"/>
      <c r="Z1696" s="369"/>
      <c r="AA1696" s="90"/>
    </row>
    <row r="1697" spans="4:27" ht="20.100000000000001" customHeight="1" x14ac:dyDescent="0.2">
      <c r="D1697" s="392"/>
      <c r="E1697" s="84"/>
      <c r="F1697" s="393"/>
      <c r="G1697" s="370"/>
      <c r="H1697" s="79"/>
      <c r="I1697" s="107"/>
      <c r="J1697" s="84"/>
      <c r="K1697" s="81"/>
      <c r="L1697" s="394"/>
      <c r="M1697" s="78"/>
      <c r="N1697" s="78"/>
      <c r="O1697" s="78"/>
      <c r="P1697" s="78"/>
      <c r="Q1697" s="371" t="str">
        <f t="shared" si="107"/>
        <v/>
      </c>
      <c r="R1697" s="102" t="str">
        <f t="shared" si="108"/>
        <v/>
      </c>
      <c r="S1697" s="254" t="str">
        <f t="shared" si="109"/>
        <v/>
      </c>
      <c r="T1697" s="83"/>
      <c r="U1697" s="254" t="str">
        <f t="shared" si="110"/>
        <v/>
      </c>
      <c r="V1697" s="255"/>
      <c r="W1697" s="78"/>
      <c r="X1697" s="78"/>
      <c r="Y1697" s="391"/>
      <c r="Z1697" s="369"/>
      <c r="AA1697" s="90"/>
    </row>
    <row r="1698" spans="4:27" ht="20.100000000000001" customHeight="1" x14ac:dyDescent="0.2">
      <c r="D1698" s="392"/>
      <c r="E1698" s="84"/>
      <c r="F1698" s="393"/>
      <c r="G1698" s="370"/>
      <c r="H1698" s="79"/>
      <c r="I1698" s="107"/>
      <c r="J1698" s="84"/>
      <c r="K1698" s="81"/>
      <c r="L1698" s="394"/>
      <c r="M1698" s="78"/>
      <c r="N1698" s="78"/>
      <c r="O1698" s="78"/>
      <c r="P1698" s="78"/>
      <c r="Q1698" s="371" t="str">
        <f t="shared" si="107"/>
        <v/>
      </c>
      <c r="R1698" s="102" t="str">
        <f t="shared" si="108"/>
        <v/>
      </c>
      <c r="S1698" s="254" t="str">
        <f t="shared" si="109"/>
        <v/>
      </c>
      <c r="T1698" s="83"/>
      <c r="U1698" s="254" t="str">
        <f t="shared" si="110"/>
        <v/>
      </c>
      <c r="V1698" s="255"/>
      <c r="W1698" s="78"/>
      <c r="X1698" s="78"/>
      <c r="Y1698" s="391"/>
      <c r="Z1698" s="369"/>
      <c r="AA1698" s="90"/>
    </row>
    <row r="1699" spans="4:27" ht="20.100000000000001" customHeight="1" x14ac:dyDescent="0.2">
      <c r="D1699" s="392"/>
      <c r="E1699" s="84"/>
      <c r="F1699" s="393"/>
      <c r="G1699" s="370"/>
      <c r="H1699" s="79"/>
      <c r="I1699" s="107"/>
      <c r="J1699" s="84"/>
      <c r="K1699" s="81"/>
      <c r="L1699" s="394"/>
      <c r="M1699" s="78"/>
      <c r="N1699" s="78"/>
      <c r="O1699" s="78"/>
      <c r="P1699" s="78"/>
      <c r="Q1699" s="371" t="str">
        <f t="shared" si="107"/>
        <v/>
      </c>
      <c r="R1699" s="102" t="str">
        <f t="shared" si="108"/>
        <v/>
      </c>
      <c r="S1699" s="254" t="str">
        <f t="shared" si="109"/>
        <v/>
      </c>
      <c r="T1699" s="83"/>
      <c r="U1699" s="254" t="str">
        <f t="shared" si="110"/>
        <v/>
      </c>
      <c r="V1699" s="255"/>
      <c r="W1699" s="78"/>
      <c r="X1699" s="78"/>
      <c r="Y1699" s="391"/>
      <c r="Z1699" s="369"/>
      <c r="AA1699" s="90"/>
    </row>
    <row r="1700" spans="4:27" ht="20.100000000000001" customHeight="1" x14ac:dyDescent="0.2">
      <c r="D1700" s="392"/>
      <c r="E1700" s="84"/>
      <c r="F1700" s="393"/>
      <c r="G1700" s="370"/>
      <c r="H1700" s="79"/>
      <c r="I1700" s="107"/>
      <c r="J1700" s="84"/>
      <c r="K1700" s="81"/>
      <c r="L1700" s="394"/>
      <c r="M1700" s="78"/>
      <c r="N1700" s="78"/>
      <c r="O1700" s="78"/>
      <c r="P1700" s="78"/>
      <c r="Q1700" s="371" t="str">
        <f t="shared" si="107"/>
        <v/>
      </c>
      <c r="R1700" s="102" t="str">
        <f t="shared" si="108"/>
        <v/>
      </c>
      <c r="S1700" s="254" t="str">
        <f t="shared" si="109"/>
        <v/>
      </c>
      <c r="T1700" s="83"/>
      <c r="U1700" s="254" t="str">
        <f t="shared" si="110"/>
        <v/>
      </c>
      <c r="V1700" s="255"/>
      <c r="W1700" s="78"/>
      <c r="X1700" s="78"/>
      <c r="Y1700" s="391"/>
      <c r="Z1700" s="369"/>
      <c r="AA1700" s="90"/>
    </row>
    <row r="1701" spans="4:27" ht="20.100000000000001" customHeight="1" x14ac:dyDescent="0.2">
      <c r="D1701" s="392"/>
      <c r="E1701" s="84"/>
      <c r="F1701" s="393"/>
      <c r="G1701" s="370"/>
      <c r="H1701" s="79"/>
      <c r="I1701" s="107"/>
      <c r="J1701" s="84"/>
      <c r="K1701" s="81"/>
      <c r="L1701" s="394"/>
      <c r="M1701" s="78"/>
      <c r="N1701" s="78"/>
      <c r="O1701" s="78"/>
      <c r="P1701" s="78"/>
      <c r="Q1701" s="371" t="str">
        <f t="shared" si="107"/>
        <v/>
      </c>
      <c r="R1701" s="102" t="str">
        <f t="shared" si="108"/>
        <v/>
      </c>
      <c r="S1701" s="254" t="str">
        <f t="shared" si="109"/>
        <v/>
      </c>
      <c r="T1701" s="83"/>
      <c r="U1701" s="254" t="str">
        <f t="shared" si="110"/>
        <v/>
      </c>
      <c r="V1701" s="255"/>
      <c r="W1701" s="78"/>
      <c r="X1701" s="78"/>
      <c r="Y1701" s="391"/>
      <c r="Z1701" s="369"/>
      <c r="AA1701" s="90"/>
    </row>
    <row r="1702" spans="4:27" ht="20.100000000000001" customHeight="1" x14ac:dyDescent="0.2">
      <c r="D1702" s="392"/>
      <c r="E1702" s="84"/>
      <c r="F1702" s="393"/>
      <c r="G1702" s="370"/>
      <c r="H1702" s="79"/>
      <c r="I1702" s="107"/>
      <c r="J1702" s="84"/>
      <c r="K1702" s="81"/>
      <c r="L1702" s="394"/>
      <c r="M1702" s="78"/>
      <c r="N1702" s="78"/>
      <c r="O1702" s="78"/>
      <c r="P1702" s="78"/>
      <c r="Q1702" s="371" t="str">
        <f t="shared" si="107"/>
        <v/>
      </c>
      <c r="R1702" s="102" t="str">
        <f t="shared" si="108"/>
        <v/>
      </c>
      <c r="S1702" s="254" t="str">
        <f t="shared" si="109"/>
        <v/>
      </c>
      <c r="T1702" s="83"/>
      <c r="U1702" s="254" t="str">
        <f t="shared" si="110"/>
        <v/>
      </c>
      <c r="V1702" s="255"/>
      <c r="W1702" s="78"/>
      <c r="X1702" s="78"/>
      <c r="Y1702" s="391"/>
      <c r="Z1702" s="369"/>
      <c r="AA1702" s="90"/>
    </row>
    <row r="1703" spans="4:27" ht="20.100000000000001" customHeight="1" x14ac:dyDescent="0.2">
      <c r="D1703" s="392"/>
      <c r="E1703" s="84"/>
      <c r="F1703" s="393"/>
      <c r="G1703" s="370"/>
      <c r="H1703" s="79"/>
      <c r="I1703" s="107"/>
      <c r="J1703" s="84"/>
      <c r="K1703" s="81"/>
      <c r="L1703" s="394"/>
      <c r="M1703" s="78"/>
      <c r="N1703" s="78"/>
      <c r="O1703" s="78"/>
      <c r="P1703" s="78"/>
      <c r="Q1703" s="371" t="str">
        <f t="shared" si="107"/>
        <v/>
      </c>
      <c r="R1703" s="102" t="str">
        <f t="shared" si="108"/>
        <v/>
      </c>
      <c r="S1703" s="254" t="str">
        <f t="shared" si="109"/>
        <v/>
      </c>
      <c r="T1703" s="83"/>
      <c r="U1703" s="254" t="str">
        <f t="shared" si="110"/>
        <v/>
      </c>
      <c r="V1703" s="255"/>
      <c r="W1703" s="78"/>
      <c r="X1703" s="78"/>
      <c r="Y1703" s="391"/>
      <c r="Z1703" s="369"/>
      <c r="AA1703" s="90"/>
    </row>
    <row r="1704" spans="4:27" ht="20.100000000000001" customHeight="1" x14ac:dyDescent="0.2">
      <c r="D1704" s="392"/>
      <c r="E1704" s="84"/>
      <c r="F1704" s="393"/>
      <c r="G1704" s="370"/>
      <c r="H1704" s="79"/>
      <c r="I1704" s="107"/>
      <c r="J1704" s="84"/>
      <c r="K1704" s="81"/>
      <c r="L1704" s="394"/>
      <c r="M1704" s="78"/>
      <c r="N1704" s="78"/>
      <c r="O1704" s="78"/>
      <c r="P1704" s="78"/>
      <c r="Q1704" s="371" t="str">
        <f t="shared" si="107"/>
        <v/>
      </c>
      <c r="R1704" s="102" t="str">
        <f t="shared" si="108"/>
        <v/>
      </c>
      <c r="S1704" s="254" t="str">
        <f t="shared" si="109"/>
        <v/>
      </c>
      <c r="T1704" s="83"/>
      <c r="U1704" s="254" t="str">
        <f t="shared" si="110"/>
        <v/>
      </c>
      <c r="V1704" s="255"/>
      <c r="W1704" s="78"/>
      <c r="X1704" s="78"/>
      <c r="Y1704" s="391"/>
      <c r="Z1704" s="369"/>
      <c r="AA1704" s="90"/>
    </row>
    <row r="1705" spans="4:27" ht="20.100000000000001" customHeight="1" x14ac:dyDescent="0.2">
      <c r="D1705" s="392"/>
      <c r="E1705" s="84"/>
      <c r="F1705" s="393"/>
      <c r="G1705" s="370"/>
      <c r="H1705" s="79"/>
      <c r="I1705" s="107"/>
      <c r="J1705" s="84"/>
      <c r="K1705" s="81"/>
      <c r="L1705" s="394"/>
      <c r="M1705" s="78"/>
      <c r="N1705" s="78"/>
      <c r="O1705" s="78"/>
      <c r="P1705" s="78"/>
      <c r="Q1705" s="371" t="str">
        <f t="shared" si="107"/>
        <v/>
      </c>
      <c r="R1705" s="102" t="str">
        <f t="shared" si="108"/>
        <v/>
      </c>
      <c r="S1705" s="254" t="str">
        <f t="shared" si="109"/>
        <v/>
      </c>
      <c r="T1705" s="83"/>
      <c r="U1705" s="254" t="str">
        <f t="shared" si="110"/>
        <v/>
      </c>
      <c r="V1705" s="255"/>
      <c r="W1705" s="78"/>
      <c r="X1705" s="78"/>
      <c r="Y1705" s="391"/>
      <c r="Z1705" s="369"/>
      <c r="AA1705" s="90"/>
    </row>
    <row r="1706" spans="4:27" ht="20.100000000000001" customHeight="1" x14ac:dyDescent="0.2">
      <c r="D1706" s="392"/>
      <c r="E1706" s="84"/>
      <c r="F1706" s="393"/>
      <c r="G1706" s="370"/>
      <c r="H1706" s="79"/>
      <c r="I1706" s="107"/>
      <c r="J1706" s="84"/>
      <c r="K1706" s="81"/>
      <c r="L1706" s="394"/>
      <c r="M1706" s="78"/>
      <c r="N1706" s="78"/>
      <c r="O1706" s="78"/>
      <c r="P1706" s="78"/>
      <c r="Q1706" s="371" t="str">
        <f t="shared" si="107"/>
        <v/>
      </c>
      <c r="R1706" s="102" t="str">
        <f t="shared" si="108"/>
        <v/>
      </c>
      <c r="S1706" s="254" t="str">
        <f t="shared" si="109"/>
        <v/>
      </c>
      <c r="T1706" s="83"/>
      <c r="U1706" s="254" t="str">
        <f t="shared" si="110"/>
        <v/>
      </c>
      <c r="V1706" s="255"/>
      <c r="W1706" s="78"/>
      <c r="X1706" s="78"/>
      <c r="Y1706" s="391"/>
      <c r="Z1706" s="369"/>
      <c r="AA1706" s="90"/>
    </row>
    <row r="1707" spans="4:27" ht="20.100000000000001" customHeight="1" x14ac:dyDescent="0.2">
      <c r="D1707" s="392"/>
      <c r="E1707" s="84"/>
      <c r="F1707" s="393"/>
      <c r="G1707" s="370"/>
      <c r="H1707" s="79"/>
      <c r="I1707" s="107"/>
      <c r="J1707" s="84"/>
      <c r="K1707" s="81"/>
      <c r="L1707" s="394"/>
      <c r="M1707" s="78"/>
      <c r="N1707" s="78"/>
      <c r="O1707" s="78"/>
      <c r="P1707" s="78"/>
      <c r="Q1707" s="371" t="str">
        <f t="shared" si="107"/>
        <v/>
      </c>
      <c r="R1707" s="102" t="str">
        <f t="shared" si="108"/>
        <v/>
      </c>
      <c r="S1707" s="254" t="str">
        <f t="shared" si="109"/>
        <v/>
      </c>
      <c r="T1707" s="83"/>
      <c r="U1707" s="254" t="str">
        <f t="shared" si="110"/>
        <v/>
      </c>
      <c r="V1707" s="255"/>
      <c r="W1707" s="78"/>
      <c r="X1707" s="78"/>
      <c r="Y1707" s="391"/>
      <c r="Z1707" s="369"/>
      <c r="AA1707" s="90"/>
    </row>
    <row r="1708" spans="4:27" ht="20.100000000000001" customHeight="1" x14ac:dyDescent="0.2">
      <c r="D1708" s="392"/>
      <c r="E1708" s="84"/>
      <c r="F1708" s="393"/>
      <c r="G1708" s="370"/>
      <c r="H1708" s="79"/>
      <c r="I1708" s="107"/>
      <c r="J1708" s="84"/>
      <c r="K1708" s="81"/>
      <c r="L1708" s="394"/>
      <c r="M1708" s="78"/>
      <c r="N1708" s="78"/>
      <c r="O1708" s="78"/>
      <c r="P1708" s="78"/>
      <c r="Q1708" s="371" t="str">
        <f t="shared" si="107"/>
        <v/>
      </c>
      <c r="R1708" s="102" t="str">
        <f t="shared" si="108"/>
        <v/>
      </c>
      <c r="S1708" s="254" t="str">
        <f t="shared" si="109"/>
        <v/>
      </c>
      <c r="T1708" s="83"/>
      <c r="U1708" s="254" t="str">
        <f t="shared" si="110"/>
        <v/>
      </c>
      <c r="V1708" s="255"/>
      <c r="W1708" s="78"/>
      <c r="X1708" s="78"/>
      <c r="Y1708" s="391"/>
      <c r="Z1708" s="369"/>
      <c r="AA1708" s="90"/>
    </row>
    <row r="1709" spans="4:27" ht="20.100000000000001" customHeight="1" x14ac:dyDescent="0.2">
      <c r="D1709" s="392"/>
      <c r="E1709" s="84"/>
      <c r="F1709" s="393"/>
      <c r="G1709" s="370"/>
      <c r="H1709" s="79"/>
      <c r="I1709" s="107"/>
      <c r="J1709" s="84"/>
      <c r="K1709" s="81"/>
      <c r="L1709" s="394"/>
      <c r="M1709" s="78"/>
      <c r="N1709" s="78"/>
      <c r="O1709" s="78"/>
      <c r="P1709" s="78"/>
      <c r="Q1709" s="371" t="str">
        <f t="shared" si="107"/>
        <v/>
      </c>
      <c r="R1709" s="102" t="str">
        <f t="shared" si="108"/>
        <v/>
      </c>
      <c r="S1709" s="254" t="str">
        <f t="shared" si="109"/>
        <v/>
      </c>
      <c r="T1709" s="83"/>
      <c r="U1709" s="254" t="str">
        <f t="shared" si="110"/>
        <v/>
      </c>
      <c r="V1709" s="255"/>
      <c r="W1709" s="78"/>
      <c r="X1709" s="78"/>
      <c r="Y1709" s="391"/>
      <c r="Z1709" s="369"/>
      <c r="AA1709" s="90"/>
    </row>
    <row r="1710" spans="4:27" ht="20.100000000000001" customHeight="1" x14ac:dyDescent="0.2">
      <c r="D1710" s="392"/>
      <c r="E1710" s="84"/>
      <c r="F1710" s="393"/>
      <c r="G1710" s="370"/>
      <c r="H1710" s="79"/>
      <c r="I1710" s="107"/>
      <c r="J1710" s="84"/>
      <c r="K1710" s="81"/>
      <c r="L1710" s="394"/>
      <c r="M1710" s="78"/>
      <c r="N1710" s="78"/>
      <c r="O1710" s="78"/>
      <c r="P1710" s="78"/>
      <c r="Q1710" s="371" t="str">
        <f t="shared" si="107"/>
        <v/>
      </c>
      <c r="R1710" s="102" t="str">
        <f t="shared" si="108"/>
        <v/>
      </c>
      <c r="S1710" s="254" t="str">
        <f t="shared" si="109"/>
        <v/>
      </c>
      <c r="T1710" s="83"/>
      <c r="U1710" s="254" t="str">
        <f t="shared" si="110"/>
        <v/>
      </c>
      <c r="V1710" s="255"/>
      <c r="W1710" s="78"/>
      <c r="X1710" s="78"/>
      <c r="Y1710" s="391"/>
      <c r="Z1710" s="369"/>
      <c r="AA1710" s="90"/>
    </row>
    <row r="1711" spans="4:27" ht="20.100000000000001" customHeight="1" x14ac:dyDescent="0.2">
      <c r="D1711" s="392"/>
      <c r="E1711" s="84"/>
      <c r="F1711" s="393"/>
      <c r="G1711" s="370"/>
      <c r="H1711" s="79"/>
      <c r="I1711" s="107"/>
      <c r="J1711" s="84"/>
      <c r="K1711" s="81"/>
      <c r="L1711" s="394"/>
      <c r="M1711" s="78"/>
      <c r="N1711" s="78"/>
      <c r="O1711" s="78"/>
      <c r="P1711" s="78"/>
      <c r="Q1711" s="371" t="str">
        <f t="shared" si="107"/>
        <v/>
      </c>
      <c r="R1711" s="102" t="str">
        <f t="shared" si="108"/>
        <v/>
      </c>
      <c r="S1711" s="254" t="str">
        <f t="shared" si="109"/>
        <v/>
      </c>
      <c r="T1711" s="83"/>
      <c r="U1711" s="254" t="str">
        <f t="shared" si="110"/>
        <v/>
      </c>
      <c r="V1711" s="255"/>
      <c r="W1711" s="78"/>
      <c r="X1711" s="78"/>
      <c r="Y1711" s="391"/>
      <c r="Z1711" s="369"/>
      <c r="AA1711" s="90"/>
    </row>
    <row r="1712" spans="4:27" ht="20.100000000000001" customHeight="1" x14ac:dyDescent="0.2">
      <c r="D1712" s="392"/>
      <c r="E1712" s="84"/>
      <c r="F1712" s="393"/>
      <c r="G1712" s="370"/>
      <c r="H1712" s="79"/>
      <c r="I1712" s="107"/>
      <c r="J1712" s="84"/>
      <c r="K1712" s="81"/>
      <c r="L1712" s="394"/>
      <c r="M1712" s="78"/>
      <c r="N1712" s="78"/>
      <c r="O1712" s="78"/>
      <c r="P1712" s="78"/>
      <c r="Q1712" s="371" t="str">
        <f t="shared" si="107"/>
        <v/>
      </c>
      <c r="R1712" s="102" t="str">
        <f t="shared" si="108"/>
        <v/>
      </c>
      <c r="S1712" s="254" t="str">
        <f t="shared" si="109"/>
        <v/>
      </c>
      <c r="T1712" s="83"/>
      <c r="U1712" s="254" t="str">
        <f t="shared" si="110"/>
        <v/>
      </c>
      <c r="V1712" s="255"/>
      <c r="W1712" s="78"/>
      <c r="X1712" s="78"/>
      <c r="Y1712" s="391"/>
      <c r="Z1712" s="369"/>
      <c r="AA1712" s="90"/>
    </row>
    <row r="1713" spans="4:27" ht="20.100000000000001" customHeight="1" x14ac:dyDescent="0.2">
      <c r="D1713" s="392"/>
      <c r="E1713" s="84"/>
      <c r="F1713" s="393"/>
      <c r="G1713" s="370"/>
      <c r="H1713" s="79"/>
      <c r="I1713" s="107"/>
      <c r="J1713" s="84"/>
      <c r="K1713" s="81"/>
      <c r="L1713" s="394"/>
      <c r="M1713" s="78"/>
      <c r="N1713" s="78"/>
      <c r="O1713" s="78"/>
      <c r="P1713" s="78"/>
      <c r="Q1713" s="371" t="str">
        <f t="shared" si="107"/>
        <v/>
      </c>
      <c r="R1713" s="102" t="str">
        <f t="shared" si="108"/>
        <v/>
      </c>
      <c r="S1713" s="254" t="str">
        <f t="shared" si="109"/>
        <v/>
      </c>
      <c r="T1713" s="83"/>
      <c r="U1713" s="254" t="str">
        <f t="shared" si="110"/>
        <v/>
      </c>
      <c r="V1713" s="255"/>
      <c r="W1713" s="78"/>
      <c r="X1713" s="78"/>
      <c r="Y1713" s="391"/>
      <c r="Z1713" s="369"/>
      <c r="AA1713" s="90"/>
    </row>
    <row r="1714" spans="4:27" ht="20.100000000000001" customHeight="1" x14ac:dyDescent="0.2">
      <c r="D1714" s="392"/>
      <c r="E1714" s="84"/>
      <c r="F1714" s="393"/>
      <c r="G1714" s="370"/>
      <c r="H1714" s="79"/>
      <c r="I1714" s="107"/>
      <c r="J1714" s="84"/>
      <c r="K1714" s="81"/>
      <c r="L1714" s="394"/>
      <c r="M1714" s="78"/>
      <c r="N1714" s="78"/>
      <c r="O1714" s="78"/>
      <c r="P1714" s="78"/>
      <c r="Q1714" s="371" t="str">
        <f t="shared" si="107"/>
        <v/>
      </c>
      <c r="R1714" s="102" t="str">
        <f t="shared" si="108"/>
        <v/>
      </c>
      <c r="S1714" s="254" t="str">
        <f t="shared" si="109"/>
        <v/>
      </c>
      <c r="T1714" s="83"/>
      <c r="U1714" s="254" t="str">
        <f t="shared" si="110"/>
        <v/>
      </c>
      <c r="V1714" s="255"/>
      <c r="W1714" s="78"/>
      <c r="X1714" s="78"/>
      <c r="Y1714" s="391"/>
      <c r="Z1714" s="369"/>
      <c r="AA1714" s="90"/>
    </row>
    <row r="1715" spans="4:27" ht="20.100000000000001" customHeight="1" x14ac:dyDescent="0.2">
      <c r="D1715" s="392"/>
      <c r="E1715" s="84"/>
      <c r="F1715" s="393"/>
      <c r="G1715" s="370"/>
      <c r="H1715" s="79"/>
      <c r="I1715" s="107"/>
      <c r="J1715" s="84"/>
      <c r="K1715" s="81"/>
      <c r="L1715" s="394"/>
      <c r="M1715" s="78"/>
      <c r="N1715" s="78"/>
      <c r="O1715" s="78"/>
      <c r="P1715" s="78"/>
      <c r="Q1715" s="371" t="str">
        <f t="shared" si="107"/>
        <v/>
      </c>
      <c r="R1715" s="102" t="str">
        <f t="shared" si="108"/>
        <v/>
      </c>
      <c r="S1715" s="254" t="str">
        <f t="shared" si="109"/>
        <v/>
      </c>
      <c r="T1715" s="83"/>
      <c r="U1715" s="254" t="str">
        <f t="shared" si="110"/>
        <v/>
      </c>
      <c r="V1715" s="255"/>
      <c r="W1715" s="78"/>
      <c r="X1715" s="78"/>
      <c r="Y1715" s="391"/>
      <c r="Z1715" s="369"/>
      <c r="AA1715" s="90"/>
    </row>
    <row r="1716" spans="4:27" ht="20.100000000000001" customHeight="1" x14ac:dyDescent="0.2">
      <c r="D1716" s="392"/>
      <c r="E1716" s="84"/>
      <c r="F1716" s="393"/>
      <c r="G1716" s="370"/>
      <c r="H1716" s="79"/>
      <c r="I1716" s="107"/>
      <c r="J1716" s="84"/>
      <c r="K1716" s="81"/>
      <c r="L1716" s="394"/>
      <c r="M1716" s="78"/>
      <c r="N1716" s="78"/>
      <c r="O1716" s="78"/>
      <c r="P1716" s="78"/>
      <c r="Q1716" s="371" t="str">
        <f t="shared" si="107"/>
        <v/>
      </c>
      <c r="R1716" s="102" t="str">
        <f t="shared" si="108"/>
        <v/>
      </c>
      <c r="S1716" s="254" t="str">
        <f t="shared" si="109"/>
        <v/>
      </c>
      <c r="T1716" s="83"/>
      <c r="U1716" s="254" t="str">
        <f t="shared" si="110"/>
        <v/>
      </c>
      <c r="V1716" s="255"/>
      <c r="W1716" s="78"/>
      <c r="X1716" s="78"/>
      <c r="Y1716" s="391"/>
      <c r="Z1716" s="369"/>
      <c r="AA1716" s="90"/>
    </row>
    <row r="1717" spans="4:27" ht="20.100000000000001" customHeight="1" x14ac:dyDescent="0.2">
      <c r="D1717" s="392"/>
      <c r="E1717" s="84"/>
      <c r="F1717" s="393"/>
      <c r="G1717" s="370"/>
      <c r="H1717" s="79"/>
      <c r="I1717" s="107"/>
      <c r="J1717" s="84"/>
      <c r="K1717" s="81"/>
      <c r="L1717" s="394"/>
      <c r="M1717" s="78"/>
      <c r="N1717" s="78"/>
      <c r="O1717" s="78"/>
      <c r="P1717" s="78"/>
      <c r="Q1717" s="371" t="str">
        <f t="shared" si="107"/>
        <v/>
      </c>
      <c r="R1717" s="102" t="str">
        <f t="shared" si="108"/>
        <v/>
      </c>
      <c r="S1717" s="254" t="str">
        <f t="shared" si="109"/>
        <v/>
      </c>
      <c r="T1717" s="83"/>
      <c r="U1717" s="254" t="str">
        <f t="shared" si="110"/>
        <v/>
      </c>
      <c r="V1717" s="255"/>
      <c r="W1717" s="78"/>
      <c r="X1717" s="78"/>
      <c r="Y1717" s="391"/>
      <c r="Z1717" s="369"/>
      <c r="AA1717" s="90"/>
    </row>
    <row r="1718" spans="4:27" ht="20.100000000000001" customHeight="1" x14ac:dyDescent="0.2">
      <c r="D1718" s="392"/>
      <c r="E1718" s="84"/>
      <c r="F1718" s="393"/>
      <c r="G1718" s="370"/>
      <c r="H1718" s="79"/>
      <c r="I1718" s="107"/>
      <c r="J1718" s="84"/>
      <c r="K1718" s="81"/>
      <c r="L1718" s="394"/>
      <c r="M1718" s="78"/>
      <c r="N1718" s="78"/>
      <c r="O1718" s="78"/>
      <c r="P1718" s="78"/>
      <c r="Q1718" s="371" t="str">
        <f t="shared" si="107"/>
        <v/>
      </c>
      <c r="R1718" s="102" t="str">
        <f t="shared" si="108"/>
        <v/>
      </c>
      <c r="S1718" s="254" t="str">
        <f t="shared" si="109"/>
        <v/>
      </c>
      <c r="T1718" s="83"/>
      <c r="U1718" s="254" t="str">
        <f t="shared" si="110"/>
        <v/>
      </c>
      <c r="V1718" s="255"/>
      <c r="W1718" s="78"/>
      <c r="X1718" s="78"/>
      <c r="Y1718" s="391"/>
      <c r="Z1718" s="369"/>
      <c r="AA1718" s="90"/>
    </row>
    <row r="1719" spans="4:27" ht="20.100000000000001" customHeight="1" x14ac:dyDescent="0.2">
      <c r="D1719" s="392"/>
      <c r="E1719" s="84"/>
      <c r="F1719" s="393"/>
      <c r="G1719" s="370"/>
      <c r="H1719" s="79"/>
      <c r="I1719" s="107"/>
      <c r="J1719" s="84"/>
      <c r="K1719" s="81"/>
      <c r="L1719" s="394"/>
      <c r="M1719" s="78"/>
      <c r="N1719" s="78"/>
      <c r="O1719" s="78"/>
      <c r="P1719" s="78"/>
      <c r="Q1719" s="371" t="str">
        <f t="shared" si="107"/>
        <v/>
      </c>
      <c r="R1719" s="102" t="str">
        <f t="shared" si="108"/>
        <v/>
      </c>
      <c r="S1719" s="254" t="str">
        <f t="shared" si="109"/>
        <v/>
      </c>
      <c r="T1719" s="83"/>
      <c r="U1719" s="254" t="str">
        <f t="shared" si="110"/>
        <v/>
      </c>
      <c r="V1719" s="255"/>
      <c r="W1719" s="78"/>
      <c r="X1719" s="78"/>
      <c r="Y1719" s="391"/>
      <c r="Z1719" s="369"/>
      <c r="AA1719" s="90"/>
    </row>
    <row r="1720" spans="4:27" ht="20.100000000000001" customHeight="1" x14ac:dyDescent="0.2">
      <c r="D1720" s="392"/>
      <c r="E1720" s="84"/>
      <c r="F1720" s="393"/>
      <c r="G1720" s="370"/>
      <c r="H1720" s="79"/>
      <c r="I1720" s="107"/>
      <c r="J1720" s="84"/>
      <c r="K1720" s="81"/>
      <c r="L1720" s="394"/>
      <c r="M1720" s="78"/>
      <c r="N1720" s="78"/>
      <c r="O1720" s="78"/>
      <c r="P1720" s="78"/>
      <c r="Q1720" s="371" t="str">
        <f t="shared" si="107"/>
        <v/>
      </c>
      <c r="R1720" s="102" t="str">
        <f t="shared" si="108"/>
        <v/>
      </c>
      <c r="S1720" s="254" t="str">
        <f t="shared" si="109"/>
        <v/>
      </c>
      <c r="T1720" s="83"/>
      <c r="U1720" s="254" t="str">
        <f t="shared" si="110"/>
        <v/>
      </c>
      <c r="V1720" s="255"/>
      <c r="W1720" s="78"/>
      <c r="X1720" s="78"/>
      <c r="Y1720" s="391"/>
      <c r="Z1720" s="369"/>
      <c r="AA1720" s="90"/>
    </row>
    <row r="1721" spans="4:27" ht="20.100000000000001" customHeight="1" x14ac:dyDescent="0.2">
      <c r="D1721" s="392"/>
      <c r="E1721" s="84"/>
      <c r="F1721" s="393"/>
      <c r="G1721" s="370"/>
      <c r="H1721" s="79"/>
      <c r="I1721" s="107"/>
      <c r="J1721" s="84"/>
      <c r="K1721" s="81"/>
      <c r="L1721" s="394"/>
      <c r="M1721" s="78"/>
      <c r="N1721" s="78"/>
      <c r="O1721" s="78"/>
      <c r="P1721" s="78"/>
      <c r="Q1721" s="371" t="str">
        <f t="shared" si="107"/>
        <v/>
      </c>
      <c r="R1721" s="102" t="str">
        <f t="shared" si="108"/>
        <v/>
      </c>
      <c r="S1721" s="254" t="str">
        <f t="shared" si="109"/>
        <v/>
      </c>
      <c r="T1721" s="83"/>
      <c r="U1721" s="254" t="str">
        <f t="shared" si="110"/>
        <v/>
      </c>
      <c r="V1721" s="255"/>
      <c r="W1721" s="78"/>
      <c r="X1721" s="78"/>
      <c r="Y1721" s="391"/>
      <c r="Z1721" s="369"/>
      <c r="AA1721" s="90"/>
    </row>
    <row r="1722" spans="4:27" ht="20.100000000000001" customHeight="1" x14ac:dyDescent="0.2">
      <c r="D1722" s="392"/>
      <c r="E1722" s="84"/>
      <c r="F1722" s="393"/>
      <c r="G1722" s="370"/>
      <c r="H1722" s="79"/>
      <c r="I1722" s="107"/>
      <c r="J1722" s="84"/>
      <c r="K1722" s="81"/>
      <c r="L1722" s="394"/>
      <c r="M1722" s="78"/>
      <c r="N1722" s="78"/>
      <c r="O1722" s="78"/>
      <c r="P1722" s="78"/>
      <c r="Q1722" s="371" t="str">
        <f t="shared" si="107"/>
        <v/>
      </c>
      <c r="R1722" s="102" t="str">
        <f t="shared" si="108"/>
        <v/>
      </c>
      <c r="S1722" s="254" t="str">
        <f t="shared" si="109"/>
        <v/>
      </c>
      <c r="T1722" s="83"/>
      <c r="U1722" s="254" t="str">
        <f t="shared" si="110"/>
        <v/>
      </c>
      <c r="V1722" s="255"/>
      <c r="W1722" s="78"/>
      <c r="X1722" s="78"/>
      <c r="Y1722" s="391"/>
      <c r="Z1722" s="369"/>
      <c r="AA1722" s="90"/>
    </row>
    <row r="1723" spans="4:27" ht="20.100000000000001" customHeight="1" x14ac:dyDescent="0.2">
      <c r="D1723" s="392"/>
      <c r="E1723" s="84"/>
      <c r="F1723" s="393"/>
      <c r="G1723" s="370"/>
      <c r="H1723" s="79"/>
      <c r="I1723" s="107"/>
      <c r="J1723" s="84"/>
      <c r="K1723" s="81"/>
      <c r="L1723" s="394"/>
      <c r="M1723" s="78"/>
      <c r="N1723" s="78"/>
      <c r="O1723" s="78"/>
      <c r="P1723" s="78"/>
      <c r="Q1723" s="371" t="str">
        <f t="shared" si="107"/>
        <v/>
      </c>
      <c r="R1723" s="102" t="str">
        <f t="shared" si="108"/>
        <v/>
      </c>
      <c r="S1723" s="254" t="str">
        <f t="shared" si="109"/>
        <v/>
      </c>
      <c r="T1723" s="83"/>
      <c r="U1723" s="254" t="str">
        <f t="shared" si="110"/>
        <v/>
      </c>
      <c r="V1723" s="255"/>
      <c r="W1723" s="78"/>
      <c r="X1723" s="78"/>
      <c r="Y1723" s="391"/>
      <c r="Z1723" s="369"/>
      <c r="AA1723" s="90"/>
    </row>
    <row r="1724" spans="4:27" ht="20.100000000000001" customHeight="1" x14ac:dyDescent="0.2">
      <c r="D1724" s="392"/>
      <c r="E1724" s="84"/>
      <c r="F1724" s="393"/>
      <c r="G1724" s="370"/>
      <c r="H1724" s="79"/>
      <c r="I1724" s="107"/>
      <c r="J1724" s="84"/>
      <c r="K1724" s="81"/>
      <c r="L1724" s="394"/>
      <c r="M1724" s="78"/>
      <c r="N1724" s="78"/>
      <c r="O1724" s="78"/>
      <c r="P1724" s="78"/>
      <c r="Q1724" s="371" t="str">
        <f t="shared" si="107"/>
        <v/>
      </c>
      <c r="R1724" s="102" t="str">
        <f t="shared" si="108"/>
        <v/>
      </c>
      <c r="S1724" s="254" t="str">
        <f t="shared" si="109"/>
        <v/>
      </c>
      <c r="T1724" s="83"/>
      <c r="U1724" s="254" t="str">
        <f t="shared" si="110"/>
        <v/>
      </c>
      <c r="V1724" s="255"/>
      <c r="W1724" s="78"/>
      <c r="X1724" s="78"/>
      <c r="Y1724" s="391"/>
      <c r="Z1724" s="369"/>
      <c r="AA1724" s="90"/>
    </row>
    <row r="1725" spans="4:27" ht="20.100000000000001" customHeight="1" x14ac:dyDescent="0.2">
      <c r="D1725" s="392"/>
      <c r="E1725" s="84"/>
      <c r="F1725" s="393"/>
      <c r="G1725" s="370"/>
      <c r="H1725" s="79"/>
      <c r="I1725" s="107"/>
      <c r="J1725" s="84"/>
      <c r="K1725" s="81"/>
      <c r="L1725" s="394"/>
      <c r="M1725" s="78"/>
      <c r="N1725" s="78"/>
      <c r="O1725" s="78"/>
      <c r="P1725" s="78"/>
      <c r="Q1725" s="371" t="str">
        <f t="shared" si="107"/>
        <v/>
      </c>
      <c r="R1725" s="102" t="str">
        <f t="shared" si="108"/>
        <v/>
      </c>
      <c r="S1725" s="254" t="str">
        <f t="shared" si="109"/>
        <v/>
      </c>
      <c r="T1725" s="83"/>
      <c r="U1725" s="254" t="str">
        <f t="shared" si="110"/>
        <v/>
      </c>
      <c r="V1725" s="255"/>
      <c r="W1725" s="78"/>
      <c r="X1725" s="78"/>
      <c r="Y1725" s="391"/>
      <c r="Z1725" s="369"/>
      <c r="AA1725" s="90"/>
    </row>
    <row r="1726" spans="4:27" ht="20.100000000000001" customHeight="1" x14ac:dyDescent="0.2">
      <c r="D1726" s="392"/>
      <c r="E1726" s="84"/>
      <c r="F1726" s="393"/>
      <c r="G1726" s="370"/>
      <c r="H1726" s="79"/>
      <c r="I1726" s="107"/>
      <c r="J1726" s="84"/>
      <c r="K1726" s="81"/>
      <c r="L1726" s="394"/>
      <c r="M1726" s="78"/>
      <c r="N1726" s="78"/>
      <c r="O1726" s="78"/>
      <c r="P1726" s="78"/>
      <c r="Q1726" s="371" t="str">
        <f t="shared" si="107"/>
        <v/>
      </c>
      <c r="R1726" s="102" t="str">
        <f t="shared" si="108"/>
        <v/>
      </c>
      <c r="S1726" s="254" t="str">
        <f t="shared" si="109"/>
        <v/>
      </c>
      <c r="T1726" s="83"/>
      <c r="U1726" s="254" t="str">
        <f t="shared" si="110"/>
        <v/>
      </c>
      <c r="V1726" s="255"/>
      <c r="W1726" s="78"/>
      <c r="X1726" s="78"/>
      <c r="Y1726" s="391"/>
      <c r="Z1726" s="369"/>
      <c r="AA1726" s="90"/>
    </row>
    <row r="1727" spans="4:27" ht="20.100000000000001" customHeight="1" x14ac:dyDescent="0.2">
      <c r="D1727" s="392"/>
      <c r="E1727" s="84"/>
      <c r="F1727" s="393"/>
      <c r="G1727" s="370"/>
      <c r="H1727" s="79"/>
      <c r="I1727" s="107"/>
      <c r="J1727" s="84"/>
      <c r="K1727" s="81"/>
      <c r="L1727" s="394"/>
      <c r="M1727" s="78"/>
      <c r="N1727" s="78"/>
      <c r="O1727" s="78"/>
      <c r="P1727" s="78"/>
      <c r="Q1727" s="371" t="str">
        <f t="shared" si="107"/>
        <v/>
      </c>
      <c r="R1727" s="102" t="str">
        <f t="shared" si="108"/>
        <v/>
      </c>
      <c r="S1727" s="254" t="str">
        <f t="shared" si="109"/>
        <v/>
      </c>
      <c r="T1727" s="83"/>
      <c r="U1727" s="254" t="str">
        <f t="shared" si="110"/>
        <v/>
      </c>
      <c r="V1727" s="255"/>
      <c r="W1727" s="78"/>
      <c r="X1727" s="78"/>
      <c r="Y1727" s="391"/>
      <c r="Z1727" s="369"/>
      <c r="AA1727" s="90"/>
    </row>
    <row r="1728" spans="4:27" ht="15" customHeight="1" x14ac:dyDescent="0.2">
      <c r="D1728" s="392"/>
      <c r="E1728" s="84"/>
      <c r="F1728" s="393"/>
      <c r="G1728" s="370"/>
      <c r="H1728" s="79"/>
      <c r="I1728" s="107"/>
      <c r="J1728" s="84"/>
      <c r="K1728" s="81"/>
      <c r="L1728" s="394"/>
      <c r="M1728" s="78"/>
      <c r="N1728" s="78"/>
      <c r="O1728" s="78"/>
      <c r="P1728" s="78"/>
      <c r="Q1728" s="371" t="str">
        <f t="shared" si="107"/>
        <v/>
      </c>
      <c r="R1728" s="102" t="str">
        <f t="shared" si="108"/>
        <v/>
      </c>
      <c r="S1728" s="254" t="str">
        <f t="shared" si="109"/>
        <v/>
      </c>
      <c r="T1728" s="83"/>
      <c r="U1728" s="254" t="str">
        <f t="shared" si="110"/>
        <v/>
      </c>
      <c r="V1728" s="255"/>
      <c r="W1728" s="78"/>
      <c r="X1728" s="78"/>
      <c r="Y1728" s="391"/>
      <c r="Z1728" s="369"/>
      <c r="AA1728" s="90"/>
    </row>
    <row r="1729" spans="4:27" ht="15" customHeight="1" x14ac:dyDescent="0.2">
      <c r="D1729" s="392"/>
      <c r="E1729" s="84"/>
      <c r="F1729" s="393"/>
      <c r="G1729" s="370"/>
      <c r="H1729" s="79"/>
      <c r="I1729" s="107"/>
      <c r="J1729" s="84"/>
      <c r="K1729" s="81"/>
      <c r="L1729" s="394"/>
      <c r="M1729" s="78"/>
      <c r="N1729" s="78"/>
      <c r="O1729" s="78"/>
      <c r="P1729" s="78"/>
      <c r="Q1729" s="371" t="str">
        <f t="shared" ref="Q1729:Q1792" si="111">IF(OR(I1729="",I1729="Trailer"),"",IF(I1729&lt;&gt;"Trailer","X"))</f>
        <v/>
      </c>
      <c r="R1729" s="102" t="str">
        <f t="shared" ref="R1729:R1792" si="112">IF(I1729="","",IF(AND($R$16="X",I1729&lt;&gt;"Equipment",I1729&lt;&gt;"Dealer Plate"),"X",IF(AND($R$18="X",I1729&lt;&gt;"Trailer",I1729&lt;&gt;"Equipment",I1729&lt;&gt;"Dealer Plate"),"X",IF(AND($R$19="X",I1729&lt;&gt;"Trailer",I1729&lt;&gt;"Equipment",I1729&lt;&gt;"Dealer Plate",V1729="Yes"),"X",IF(AND($R$20="X",I1729&lt;&gt;"Equipment",I1729&lt;&gt;"Dealer Plate",F1729&gt;=$U$20),"X",IF(AND($R$21="X",I1729&lt;&gt;"Trailer",I1729&lt;&gt;"Equipment",I1729&lt;&gt;"Dealer Plate",F1729&gt;=$U$21),"X",""))))))</f>
        <v/>
      </c>
      <c r="S1729" s="254" t="str">
        <f t="shared" ref="S1729:S1792" si="113">IF(AND(M1729 ="NY",Q1729="x"),"Required","")</f>
        <v/>
      </c>
      <c r="T1729" s="83"/>
      <c r="U1729" s="254" t="str">
        <f t="shared" ref="U1729:U1792" si="114">IF(AND(I1729 ="Trailer",Q1729="X"),"remove 'X' for AL","")</f>
        <v/>
      </c>
      <c r="V1729" s="255"/>
      <c r="W1729" s="78"/>
      <c r="X1729" s="78"/>
      <c r="Y1729" s="391"/>
      <c r="Z1729" s="369"/>
      <c r="AA1729" s="90"/>
    </row>
    <row r="1730" spans="4:27" ht="15" customHeight="1" x14ac:dyDescent="0.2">
      <c r="D1730" s="392"/>
      <c r="E1730" s="84"/>
      <c r="F1730" s="393"/>
      <c r="G1730" s="370"/>
      <c r="H1730" s="79"/>
      <c r="I1730" s="107"/>
      <c r="J1730" s="84"/>
      <c r="K1730" s="81"/>
      <c r="L1730" s="394"/>
      <c r="M1730" s="78"/>
      <c r="N1730" s="78"/>
      <c r="O1730" s="78"/>
      <c r="P1730" s="78"/>
      <c r="Q1730" s="371" t="str">
        <f t="shared" si="111"/>
        <v/>
      </c>
      <c r="R1730" s="102" t="str">
        <f t="shared" si="112"/>
        <v/>
      </c>
      <c r="S1730" s="254" t="str">
        <f t="shared" si="113"/>
        <v/>
      </c>
      <c r="T1730" s="83"/>
      <c r="U1730" s="254" t="str">
        <f t="shared" si="114"/>
        <v/>
      </c>
      <c r="V1730" s="255"/>
      <c r="W1730" s="78"/>
      <c r="X1730" s="78"/>
      <c r="Y1730" s="391"/>
      <c r="Z1730" s="369"/>
      <c r="AA1730" s="90"/>
    </row>
    <row r="1731" spans="4:27" ht="15" customHeight="1" x14ac:dyDescent="0.2">
      <c r="D1731" s="392"/>
      <c r="E1731" s="84"/>
      <c r="F1731" s="393"/>
      <c r="G1731" s="370"/>
      <c r="H1731" s="79"/>
      <c r="I1731" s="107"/>
      <c r="J1731" s="84"/>
      <c r="K1731" s="81"/>
      <c r="L1731" s="394"/>
      <c r="M1731" s="78"/>
      <c r="N1731" s="78"/>
      <c r="O1731" s="78"/>
      <c r="P1731" s="78"/>
      <c r="Q1731" s="371" t="str">
        <f t="shared" si="111"/>
        <v/>
      </c>
      <c r="R1731" s="102" t="str">
        <f t="shared" si="112"/>
        <v/>
      </c>
      <c r="S1731" s="254" t="str">
        <f t="shared" si="113"/>
        <v/>
      </c>
      <c r="T1731" s="83"/>
      <c r="U1731" s="254" t="str">
        <f t="shared" si="114"/>
        <v/>
      </c>
      <c r="V1731" s="255"/>
      <c r="W1731" s="78"/>
      <c r="X1731" s="78"/>
      <c r="Y1731" s="391"/>
      <c r="Z1731" s="369"/>
      <c r="AA1731" s="90"/>
    </row>
    <row r="1732" spans="4:27" ht="15" customHeight="1" x14ac:dyDescent="0.2">
      <c r="D1732" s="392"/>
      <c r="E1732" s="84"/>
      <c r="F1732" s="393"/>
      <c r="G1732" s="370"/>
      <c r="H1732" s="79"/>
      <c r="I1732" s="107"/>
      <c r="J1732" s="84"/>
      <c r="K1732" s="81"/>
      <c r="L1732" s="394"/>
      <c r="M1732" s="78"/>
      <c r="N1732" s="78"/>
      <c r="O1732" s="78"/>
      <c r="P1732" s="78"/>
      <c r="Q1732" s="371" t="str">
        <f t="shared" si="111"/>
        <v/>
      </c>
      <c r="R1732" s="102" t="str">
        <f t="shared" si="112"/>
        <v/>
      </c>
      <c r="S1732" s="254" t="str">
        <f t="shared" si="113"/>
        <v/>
      </c>
      <c r="T1732" s="83"/>
      <c r="U1732" s="254" t="str">
        <f t="shared" si="114"/>
        <v/>
      </c>
      <c r="V1732" s="255"/>
      <c r="W1732" s="78"/>
      <c r="X1732" s="78"/>
      <c r="Y1732" s="391"/>
      <c r="Z1732" s="369"/>
      <c r="AA1732" s="90"/>
    </row>
    <row r="1733" spans="4:27" ht="15" customHeight="1" x14ac:dyDescent="0.2">
      <c r="D1733" s="392"/>
      <c r="E1733" s="84"/>
      <c r="F1733" s="393"/>
      <c r="G1733" s="370"/>
      <c r="H1733" s="79"/>
      <c r="I1733" s="107"/>
      <c r="J1733" s="84"/>
      <c r="K1733" s="81"/>
      <c r="L1733" s="394"/>
      <c r="M1733" s="78"/>
      <c r="N1733" s="78"/>
      <c r="O1733" s="78"/>
      <c r="P1733" s="78"/>
      <c r="Q1733" s="371" t="str">
        <f t="shared" si="111"/>
        <v/>
      </c>
      <c r="R1733" s="102" t="str">
        <f t="shared" si="112"/>
        <v/>
      </c>
      <c r="S1733" s="254" t="str">
        <f t="shared" si="113"/>
        <v/>
      </c>
      <c r="T1733" s="83"/>
      <c r="U1733" s="254" t="str">
        <f t="shared" si="114"/>
        <v/>
      </c>
      <c r="V1733" s="255"/>
      <c r="W1733" s="78"/>
      <c r="X1733" s="78"/>
      <c r="Y1733" s="391"/>
      <c r="Z1733" s="369"/>
      <c r="AA1733" s="90"/>
    </row>
    <row r="1734" spans="4:27" ht="15" customHeight="1" x14ac:dyDescent="0.2">
      <c r="D1734" s="392"/>
      <c r="E1734" s="84"/>
      <c r="F1734" s="393"/>
      <c r="G1734" s="370"/>
      <c r="H1734" s="79"/>
      <c r="I1734" s="107"/>
      <c r="J1734" s="84"/>
      <c r="K1734" s="81"/>
      <c r="L1734" s="394"/>
      <c r="M1734" s="78"/>
      <c r="N1734" s="78"/>
      <c r="O1734" s="78"/>
      <c r="P1734" s="78"/>
      <c r="Q1734" s="371" t="str">
        <f t="shared" si="111"/>
        <v/>
      </c>
      <c r="R1734" s="102" t="str">
        <f t="shared" si="112"/>
        <v/>
      </c>
      <c r="S1734" s="254" t="str">
        <f t="shared" si="113"/>
        <v/>
      </c>
      <c r="T1734" s="83"/>
      <c r="U1734" s="254" t="str">
        <f t="shared" si="114"/>
        <v/>
      </c>
      <c r="V1734" s="255"/>
      <c r="W1734" s="78"/>
      <c r="X1734" s="78"/>
      <c r="Y1734" s="391"/>
      <c r="Z1734" s="369"/>
      <c r="AA1734" s="90"/>
    </row>
    <row r="1735" spans="4:27" ht="15" customHeight="1" x14ac:dyDescent="0.2">
      <c r="D1735" s="392"/>
      <c r="E1735" s="84"/>
      <c r="F1735" s="393"/>
      <c r="G1735" s="370"/>
      <c r="H1735" s="79"/>
      <c r="I1735" s="107"/>
      <c r="J1735" s="84"/>
      <c r="K1735" s="81"/>
      <c r="L1735" s="394"/>
      <c r="M1735" s="78"/>
      <c r="N1735" s="78"/>
      <c r="O1735" s="78"/>
      <c r="P1735" s="78"/>
      <c r="Q1735" s="371" t="str">
        <f t="shared" si="111"/>
        <v/>
      </c>
      <c r="R1735" s="102" t="str">
        <f t="shared" si="112"/>
        <v/>
      </c>
      <c r="S1735" s="254" t="str">
        <f t="shared" si="113"/>
        <v/>
      </c>
      <c r="T1735" s="83"/>
      <c r="U1735" s="254" t="str">
        <f t="shared" si="114"/>
        <v/>
      </c>
      <c r="V1735" s="255"/>
      <c r="W1735" s="78"/>
      <c r="X1735" s="78"/>
      <c r="Y1735" s="391"/>
      <c r="Z1735" s="369"/>
      <c r="AA1735" s="90"/>
    </row>
    <row r="1736" spans="4:27" ht="15" x14ac:dyDescent="0.2">
      <c r="D1736" s="392"/>
      <c r="E1736" s="84"/>
      <c r="F1736" s="393"/>
      <c r="G1736" s="370"/>
      <c r="H1736" s="79"/>
      <c r="I1736" s="107"/>
      <c r="J1736" s="84"/>
      <c r="K1736" s="81"/>
      <c r="L1736" s="394"/>
      <c r="M1736" s="78"/>
      <c r="N1736" s="78"/>
      <c r="O1736" s="78"/>
      <c r="P1736" s="78"/>
      <c r="Q1736" s="371" t="str">
        <f t="shared" si="111"/>
        <v/>
      </c>
      <c r="R1736" s="102" t="str">
        <f t="shared" si="112"/>
        <v/>
      </c>
      <c r="S1736" s="254" t="str">
        <f t="shared" si="113"/>
        <v/>
      </c>
      <c r="T1736" s="83"/>
      <c r="U1736" s="254" t="str">
        <f t="shared" si="114"/>
        <v/>
      </c>
      <c r="V1736" s="255"/>
      <c r="W1736" s="78"/>
      <c r="X1736" s="78"/>
      <c r="Y1736" s="391"/>
      <c r="Z1736" s="369"/>
      <c r="AA1736" s="90"/>
    </row>
    <row r="1737" spans="4:27" ht="15" x14ac:dyDescent="0.2">
      <c r="D1737" s="392"/>
      <c r="E1737" s="84"/>
      <c r="F1737" s="393"/>
      <c r="G1737" s="370"/>
      <c r="H1737" s="79"/>
      <c r="I1737" s="107"/>
      <c r="J1737" s="84"/>
      <c r="K1737" s="81"/>
      <c r="L1737" s="394"/>
      <c r="M1737" s="78"/>
      <c r="N1737" s="78"/>
      <c r="O1737" s="78"/>
      <c r="P1737" s="78"/>
      <c r="Q1737" s="371" t="str">
        <f t="shared" si="111"/>
        <v/>
      </c>
      <c r="R1737" s="102" t="str">
        <f t="shared" si="112"/>
        <v/>
      </c>
      <c r="S1737" s="254" t="str">
        <f t="shared" si="113"/>
        <v/>
      </c>
      <c r="T1737" s="83"/>
      <c r="U1737" s="254" t="str">
        <f t="shared" si="114"/>
        <v/>
      </c>
      <c r="V1737" s="255"/>
      <c r="W1737" s="78"/>
      <c r="X1737" s="78"/>
      <c r="Y1737" s="391"/>
      <c r="Z1737" s="369"/>
      <c r="AA1737" s="90"/>
    </row>
    <row r="1738" spans="4:27" ht="15" x14ac:dyDescent="0.2">
      <c r="D1738" s="392"/>
      <c r="E1738" s="84"/>
      <c r="F1738" s="393"/>
      <c r="G1738" s="370"/>
      <c r="H1738" s="79"/>
      <c r="I1738" s="107"/>
      <c r="J1738" s="84"/>
      <c r="K1738" s="81"/>
      <c r="L1738" s="394"/>
      <c r="M1738" s="78"/>
      <c r="N1738" s="78"/>
      <c r="O1738" s="78"/>
      <c r="P1738" s="78"/>
      <c r="Q1738" s="371" t="str">
        <f t="shared" si="111"/>
        <v/>
      </c>
      <c r="R1738" s="102" t="str">
        <f t="shared" si="112"/>
        <v/>
      </c>
      <c r="S1738" s="254" t="str">
        <f t="shared" si="113"/>
        <v/>
      </c>
      <c r="T1738" s="83"/>
      <c r="U1738" s="254" t="str">
        <f t="shared" si="114"/>
        <v/>
      </c>
      <c r="V1738" s="255"/>
      <c r="W1738" s="78"/>
      <c r="X1738" s="78"/>
      <c r="Y1738" s="391"/>
      <c r="Z1738" s="369"/>
      <c r="AA1738" s="90"/>
    </row>
    <row r="1739" spans="4:27" ht="15" x14ac:dyDescent="0.2">
      <c r="D1739" s="392"/>
      <c r="E1739" s="84"/>
      <c r="F1739" s="393"/>
      <c r="G1739" s="370"/>
      <c r="H1739" s="79"/>
      <c r="I1739" s="107"/>
      <c r="J1739" s="84"/>
      <c r="K1739" s="81"/>
      <c r="L1739" s="394"/>
      <c r="M1739" s="78"/>
      <c r="N1739" s="78"/>
      <c r="O1739" s="78"/>
      <c r="P1739" s="78"/>
      <c r="Q1739" s="371" t="str">
        <f t="shared" si="111"/>
        <v/>
      </c>
      <c r="R1739" s="102" t="str">
        <f t="shared" si="112"/>
        <v/>
      </c>
      <c r="S1739" s="254" t="str">
        <f t="shared" si="113"/>
        <v/>
      </c>
      <c r="T1739" s="83"/>
      <c r="U1739" s="254" t="str">
        <f t="shared" si="114"/>
        <v/>
      </c>
      <c r="V1739" s="255"/>
      <c r="W1739" s="78"/>
      <c r="X1739" s="78"/>
      <c r="Y1739" s="391"/>
      <c r="Z1739" s="369"/>
      <c r="AA1739" s="90"/>
    </row>
    <row r="1740" spans="4:27" ht="15" x14ac:dyDescent="0.2">
      <c r="D1740" s="392"/>
      <c r="E1740" s="84"/>
      <c r="F1740" s="393"/>
      <c r="G1740" s="370"/>
      <c r="H1740" s="79"/>
      <c r="I1740" s="107"/>
      <c r="J1740" s="84"/>
      <c r="K1740" s="81"/>
      <c r="L1740" s="394"/>
      <c r="M1740" s="78"/>
      <c r="N1740" s="78"/>
      <c r="O1740" s="78"/>
      <c r="P1740" s="78"/>
      <c r="Q1740" s="371" t="str">
        <f t="shared" si="111"/>
        <v/>
      </c>
      <c r="R1740" s="102" t="str">
        <f t="shared" si="112"/>
        <v/>
      </c>
      <c r="S1740" s="254" t="str">
        <f t="shared" si="113"/>
        <v/>
      </c>
      <c r="T1740" s="83"/>
      <c r="U1740" s="254" t="str">
        <f t="shared" si="114"/>
        <v/>
      </c>
      <c r="V1740" s="255"/>
      <c r="W1740" s="78"/>
      <c r="X1740" s="78"/>
      <c r="Y1740" s="391"/>
      <c r="Z1740" s="369"/>
      <c r="AA1740" s="90"/>
    </row>
    <row r="1741" spans="4:27" ht="15" x14ac:dyDescent="0.2">
      <c r="D1741" s="392"/>
      <c r="E1741" s="84"/>
      <c r="F1741" s="393"/>
      <c r="G1741" s="370"/>
      <c r="H1741" s="79"/>
      <c r="I1741" s="107"/>
      <c r="J1741" s="84"/>
      <c r="K1741" s="81"/>
      <c r="L1741" s="394"/>
      <c r="M1741" s="78"/>
      <c r="N1741" s="78"/>
      <c r="O1741" s="78"/>
      <c r="P1741" s="78"/>
      <c r="Q1741" s="371" t="str">
        <f t="shared" si="111"/>
        <v/>
      </c>
      <c r="R1741" s="102" t="str">
        <f t="shared" si="112"/>
        <v/>
      </c>
      <c r="S1741" s="254" t="str">
        <f t="shared" si="113"/>
        <v/>
      </c>
      <c r="T1741" s="83"/>
      <c r="U1741" s="254" t="str">
        <f t="shared" si="114"/>
        <v/>
      </c>
      <c r="V1741" s="255"/>
      <c r="W1741" s="78"/>
      <c r="X1741" s="78"/>
      <c r="Y1741" s="391"/>
      <c r="Z1741" s="369"/>
      <c r="AA1741" s="90"/>
    </row>
    <row r="1742" spans="4:27" ht="15" x14ac:dyDescent="0.2">
      <c r="D1742" s="392"/>
      <c r="E1742" s="84"/>
      <c r="F1742" s="393"/>
      <c r="G1742" s="370"/>
      <c r="H1742" s="79"/>
      <c r="I1742" s="107"/>
      <c r="J1742" s="84"/>
      <c r="K1742" s="81"/>
      <c r="L1742" s="394"/>
      <c r="M1742" s="78"/>
      <c r="N1742" s="78"/>
      <c r="O1742" s="78"/>
      <c r="P1742" s="78"/>
      <c r="Q1742" s="371" t="str">
        <f t="shared" si="111"/>
        <v/>
      </c>
      <c r="R1742" s="102" t="str">
        <f t="shared" si="112"/>
        <v/>
      </c>
      <c r="S1742" s="254" t="str">
        <f t="shared" si="113"/>
        <v/>
      </c>
      <c r="T1742" s="83"/>
      <c r="U1742" s="254" t="str">
        <f t="shared" si="114"/>
        <v/>
      </c>
      <c r="V1742" s="255"/>
      <c r="W1742" s="78"/>
      <c r="X1742" s="78"/>
      <c r="Y1742" s="391"/>
      <c r="Z1742" s="369"/>
      <c r="AA1742" s="90"/>
    </row>
    <row r="1743" spans="4:27" ht="15" x14ac:dyDescent="0.2">
      <c r="D1743" s="392"/>
      <c r="E1743" s="84"/>
      <c r="F1743" s="393"/>
      <c r="G1743" s="370"/>
      <c r="H1743" s="79"/>
      <c r="I1743" s="107"/>
      <c r="J1743" s="84"/>
      <c r="K1743" s="81"/>
      <c r="L1743" s="394"/>
      <c r="M1743" s="78"/>
      <c r="N1743" s="78"/>
      <c r="O1743" s="78"/>
      <c r="P1743" s="78"/>
      <c r="Q1743" s="371" t="str">
        <f t="shared" si="111"/>
        <v/>
      </c>
      <c r="R1743" s="102" t="str">
        <f t="shared" si="112"/>
        <v/>
      </c>
      <c r="S1743" s="254" t="str">
        <f t="shared" si="113"/>
        <v/>
      </c>
      <c r="T1743" s="83"/>
      <c r="U1743" s="254" t="str">
        <f t="shared" si="114"/>
        <v/>
      </c>
      <c r="V1743" s="255"/>
      <c r="W1743" s="78"/>
      <c r="X1743" s="78"/>
      <c r="Y1743" s="391"/>
      <c r="Z1743" s="369"/>
      <c r="AA1743" s="90"/>
    </row>
    <row r="1744" spans="4:27" ht="15" x14ac:dyDescent="0.2">
      <c r="D1744" s="392"/>
      <c r="E1744" s="84"/>
      <c r="F1744" s="393"/>
      <c r="G1744" s="370"/>
      <c r="H1744" s="79"/>
      <c r="I1744" s="107"/>
      <c r="J1744" s="84"/>
      <c r="K1744" s="81"/>
      <c r="L1744" s="394"/>
      <c r="M1744" s="78"/>
      <c r="N1744" s="78"/>
      <c r="O1744" s="78"/>
      <c r="P1744" s="78"/>
      <c r="Q1744" s="371" t="str">
        <f t="shared" si="111"/>
        <v/>
      </c>
      <c r="R1744" s="102" t="str">
        <f t="shared" si="112"/>
        <v/>
      </c>
      <c r="S1744" s="254" t="str">
        <f t="shared" si="113"/>
        <v/>
      </c>
      <c r="T1744" s="83"/>
      <c r="U1744" s="254" t="str">
        <f t="shared" si="114"/>
        <v/>
      </c>
      <c r="V1744" s="255"/>
      <c r="W1744" s="78"/>
      <c r="X1744" s="78"/>
      <c r="Y1744" s="391"/>
      <c r="Z1744" s="369"/>
      <c r="AA1744" s="90"/>
    </row>
    <row r="1745" spans="4:27" ht="15" x14ac:dyDescent="0.2">
      <c r="D1745" s="392"/>
      <c r="E1745" s="84"/>
      <c r="F1745" s="393"/>
      <c r="G1745" s="370"/>
      <c r="H1745" s="79"/>
      <c r="I1745" s="107"/>
      <c r="J1745" s="84"/>
      <c r="K1745" s="81"/>
      <c r="L1745" s="394"/>
      <c r="M1745" s="78"/>
      <c r="N1745" s="78"/>
      <c r="O1745" s="78"/>
      <c r="P1745" s="78"/>
      <c r="Q1745" s="371" t="str">
        <f t="shared" si="111"/>
        <v/>
      </c>
      <c r="R1745" s="102" t="str">
        <f t="shared" si="112"/>
        <v/>
      </c>
      <c r="S1745" s="254" t="str">
        <f t="shared" si="113"/>
        <v/>
      </c>
      <c r="T1745" s="83"/>
      <c r="U1745" s="254" t="str">
        <f t="shared" si="114"/>
        <v/>
      </c>
      <c r="V1745" s="255"/>
      <c r="W1745" s="78"/>
      <c r="X1745" s="78"/>
      <c r="Y1745" s="391"/>
      <c r="Z1745" s="369"/>
      <c r="AA1745" s="90"/>
    </row>
    <row r="1746" spans="4:27" ht="15" x14ac:dyDescent="0.2">
      <c r="D1746" s="392"/>
      <c r="E1746" s="84"/>
      <c r="F1746" s="393"/>
      <c r="G1746" s="370"/>
      <c r="H1746" s="79"/>
      <c r="I1746" s="107"/>
      <c r="J1746" s="84"/>
      <c r="K1746" s="81"/>
      <c r="L1746" s="394"/>
      <c r="M1746" s="78"/>
      <c r="N1746" s="78"/>
      <c r="O1746" s="78"/>
      <c r="P1746" s="78"/>
      <c r="Q1746" s="371" t="str">
        <f t="shared" si="111"/>
        <v/>
      </c>
      <c r="R1746" s="102" t="str">
        <f t="shared" si="112"/>
        <v/>
      </c>
      <c r="S1746" s="254" t="str">
        <f t="shared" si="113"/>
        <v/>
      </c>
      <c r="T1746" s="83"/>
      <c r="U1746" s="254" t="str">
        <f t="shared" si="114"/>
        <v/>
      </c>
      <c r="V1746" s="255"/>
      <c r="W1746" s="78"/>
      <c r="X1746" s="78"/>
      <c r="Y1746" s="391"/>
      <c r="Z1746" s="369"/>
      <c r="AA1746" s="90"/>
    </row>
    <row r="1747" spans="4:27" ht="15" x14ac:dyDescent="0.2">
      <c r="D1747" s="392"/>
      <c r="E1747" s="84"/>
      <c r="F1747" s="393"/>
      <c r="G1747" s="370"/>
      <c r="H1747" s="79"/>
      <c r="I1747" s="107"/>
      <c r="J1747" s="84"/>
      <c r="K1747" s="81"/>
      <c r="L1747" s="394"/>
      <c r="M1747" s="78"/>
      <c r="N1747" s="78"/>
      <c r="O1747" s="78"/>
      <c r="P1747" s="78"/>
      <c r="Q1747" s="371" t="str">
        <f t="shared" si="111"/>
        <v/>
      </c>
      <c r="R1747" s="102" t="str">
        <f t="shared" si="112"/>
        <v/>
      </c>
      <c r="S1747" s="254" t="str">
        <f t="shared" si="113"/>
        <v/>
      </c>
      <c r="T1747" s="83"/>
      <c r="U1747" s="254" t="str">
        <f t="shared" si="114"/>
        <v/>
      </c>
      <c r="V1747" s="255"/>
      <c r="W1747" s="78"/>
      <c r="X1747" s="78"/>
      <c r="Y1747" s="391"/>
      <c r="Z1747" s="369"/>
      <c r="AA1747" s="90"/>
    </row>
    <row r="1748" spans="4:27" ht="15" x14ac:dyDescent="0.2">
      <c r="D1748" s="392"/>
      <c r="E1748" s="84"/>
      <c r="F1748" s="393"/>
      <c r="G1748" s="370"/>
      <c r="H1748" s="79"/>
      <c r="I1748" s="107"/>
      <c r="J1748" s="84"/>
      <c r="K1748" s="81"/>
      <c r="L1748" s="394"/>
      <c r="M1748" s="78"/>
      <c r="N1748" s="78"/>
      <c r="O1748" s="78"/>
      <c r="P1748" s="78"/>
      <c r="Q1748" s="371" t="str">
        <f t="shared" si="111"/>
        <v/>
      </c>
      <c r="R1748" s="102" t="str">
        <f t="shared" si="112"/>
        <v/>
      </c>
      <c r="S1748" s="254" t="str">
        <f t="shared" si="113"/>
        <v/>
      </c>
      <c r="T1748" s="83"/>
      <c r="U1748" s="254" t="str">
        <f t="shared" si="114"/>
        <v/>
      </c>
      <c r="V1748" s="255"/>
      <c r="W1748" s="78"/>
      <c r="X1748" s="78"/>
      <c r="Y1748" s="391"/>
      <c r="Z1748" s="369"/>
      <c r="AA1748" s="90"/>
    </row>
    <row r="1749" spans="4:27" ht="15" x14ac:dyDescent="0.2">
      <c r="D1749" s="392"/>
      <c r="E1749" s="84"/>
      <c r="F1749" s="393"/>
      <c r="G1749" s="370"/>
      <c r="H1749" s="79"/>
      <c r="I1749" s="107"/>
      <c r="J1749" s="84"/>
      <c r="K1749" s="81"/>
      <c r="L1749" s="394"/>
      <c r="M1749" s="78"/>
      <c r="N1749" s="78"/>
      <c r="O1749" s="78"/>
      <c r="P1749" s="78"/>
      <c r="Q1749" s="371" t="str">
        <f t="shared" si="111"/>
        <v/>
      </c>
      <c r="R1749" s="102" t="str">
        <f t="shared" si="112"/>
        <v/>
      </c>
      <c r="S1749" s="254" t="str">
        <f t="shared" si="113"/>
        <v/>
      </c>
      <c r="T1749" s="83"/>
      <c r="U1749" s="254" t="str">
        <f t="shared" si="114"/>
        <v/>
      </c>
      <c r="V1749" s="255"/>
      <c r="W1749" s="78"/>
      <c r="X1749" s="78"/>
      <c r="Y1749" s="391"/>
      <c r="Z1749" s="369"/>
      <c r="AA1749" s="90"/>
    </row>
    <row r="1750" spans="4:27" ht="15" x14ac:dyDescent="0.2">
      <c r="D1750" s="392"/>
      <c r="E1750" s="84"/>
      <c r="F1750" s="393"/>
      <c r="G1750" s="370"/>
      <c r="H1750" s="79"/>
      <c r="I1750" s="107"/>
      <c r="J1750" s="84"/>
      <c r="K1750" s="81"/>
      <c r="L1750" s="394"/>
      <c r="M1750" s="78"/>
      <c r="N1750" s="78"/>
      <c r="O1750" s="78"/>
      <c r="P1750" s="78"/>
      <c r="Q1750" s="371" t="str">
        <f t="shared" si="111"/>
        <v/>
      </c>
      <c r="R1750" s="102" t="str">
        <f t="shared" si="112"/>
        <v/>
      </c>
      <c r="S1750" s="254" t="str">
        <f t="shared" si="113"/>
        <v/>
      </c>
      <c r="T1750" s="83"/>
      <c r="U1750" s="254" t="str">
        <f t="shared" si="114"/>
        <v/>
      </c>
      <c r="V1750" s="255"/>
      <c r="W1750" s="78"/>
      <c r="X1750" s="78"/>
      <c r="Y1750" s="391"/>
      <c r="Z1750" s="369"/>
      <c r="AA1750" s="90"/>
    </row>
    <row r="1751" spans="4:27" ht="15" x14ac:dyDescent="0.2">
      <c r="D1751" s="392"/>
      <c r="E1751" s="84"/>
      <c r="F1751" s="393"/>
      <c r="G1751" s="370"/>
      <c r="H1751" s="79"/>
      <c r="I1751" s="107"/>
      <c r="J1751" s="84"/>
      <c r="K1751" s="81"/>
      <c r="L1751" s="394"/>
      <c r="M1751" s="78"/>
      <c r="N1751" s="78"/>
      <c r="O1751" s="78"/>
      <c r="P1751" s="78"/>
      <c r="Q1751" s="371" t="str">
        <f t="shared" si="111"/>
        <v/>
      </c>
      <c r="R1751" s="102" t="str">
        <f t="shared" si="112"/>
        <v/>
      </c>
      <c r="S1751" s="254" t="str">
        <f t="shared" si="113"/>
        <v/>
      </c>
      <c r="T1751" s="83"/>
      <c r="U1751" s="254" t="str">
        <f t="shared" si="114"/>
        <v/>
      </c>
      <c r="V1751" s="255"/>
      <c r="W1751" s="78"/>
      <c r="X1751" s="78"/>
      <c r="Y1751" s="391"/>
      <c r="Z1751" s="369"/>
      <c r="AA1751" s="90"/>
    </row>
    <row r="1752" spans="4:27" ht="15" x14ac:dyDescent="0.2">
      <c r="D1752" s="392"/>
      <c r="E1752" s="84"/>
      <c r="F1752" s="393"/>
      <c r="G1752" s="370"/>
      <c r="H1752" s="79"/>
      <c r="I1752" s="107"/>
      <c r="J1752" s="84"/>
      <c r="K1752" s="81"/>
      <c r="L1752" s="394"/>
      <c r="M1752" s="78"/>
      <c r="N1752" s="78"/>
      <c r="O1752" s="78"/>
      <c r="P1752" s="78"/>
      <c r="Q1752" s="371" t="str">
        <f t="shared" si="111"/>
        <v/>
      </c>
      <c r="R1752" s="102" t="str">
        <f t="shared" si="112"/>
        <v/>
      </c>
      <c r="S1752" s="254" t="str">
        <f t="shared" si="113"/>
        <v/>
      </c>
      <c r="T1752" s="83"/>
      <c r="U1752" s="254" t="str">
        <f t="shared" si="114"/>
        <v/>
      </c>
      <c r="V1752" s="255"/>
      <c r="W1752" s="78"/>
      <c r="X1752" s="78"/>
      <c r="Y1752" s="391"/>
      <c r="Z1752" s="369"/>
      <c r="AA1752" s="90"/>
    </row>
    <row r="1753" spans="4:27" ht="15" x14ac:dyDescent="0.2">
      <c r="D1753" s="392"/>
      <c r="E1753" s="84"/>
      <c r="F1753" s="393"/>
      <c r="G1753" s="370"/>
      <c r="H1753" s="79"/>
      <c r="I1753" s="107"/>
      <c r="J1753" s="84"/>
      <c r="K1753" s="81"/>
      <c r="L1753" s="394"/>
      <c r="M1753" s="78"/>
      <c r="N1753" s="78"/>
      <c r="O1753" s="78"/>
      <c r="P1753" s="78"/>
      <c r="Q1753" s="371" t="str">
        <f t="shared" si="111"/>
        <v/>
      </c>
      <c r="R1753" s="102" t="str">
        <f t="shared" si="112"/>
        <v/>
      </c>
      <c r="S1753" s="254" t="str">
        <f t="shared" si="113"/>
        <v/>
      </c>
      <c r="T1753" s="83"/>
      <c r="U1753" s="254" t="str">
        <f t="shared" si="114"/>
        <v/>
      </c>
      <c r="V1753" s="255"/>
      <c r="W1753" s="78"/>
      <c r="X1753" s="78"/>
      <c r="Y1753" s="391"/>
      <c r="Z1753" s="369"/>
      <c r="AA1753" s="90"/>
    </row>
    <row r="1754" spans="4:27" ht="15" x14ac:dyDescent="0.2">
      <c r="D1754" s="392"/>
      <c r="E1754" s="84"/>
      <c r="F1754" s="393"/>
      <c r="G1754" s="370"/>
      <c r="H1754" s="79"/>
      <c r="I1754" s="107"/>
      <c r="J1754" s="84"/>
      <c r="K1754" s="81"/>
      <c r="L1754" s="394"/>
      <c r="M1754" s="78"/>
      <c r="N1754" s="78"/>
      <c r="O1754" s="78"/>
      <c r="P1754" s="78"/>
      <c r="Q1754" s="371" t="str">
        <f t="shared" si="111"/>
        <v/>
      </c>
      <c r="R1754" s="102" t="str">
        <f t="shared" si="112"/>
        <v/>
      </c>
      <c r="S1754" s="254" t="str">
        <f t="shared" si="113"/>
        <v/>
      </c>
      <c r="T1754" s="83"/>
      <c r="U1754" s="254" t="str">
        <f t="shared" si="114"/>
        <v/>
      </c>
      <c r="V1754" s="255"/>
      <c r="W1754" s="78"/>
      <c r="X1754" s="78"/>
      <c r="Y1754" s="391"/>
      <c r="Z1754" s="369"/>
      <c r="AA1754" s="90"/>
    </row>
    <row r="1755" spans="4:27" ht="15" x14ac:dyDescent="0.2">
      <c r="D1755" s="392"/>
      <c r="E1755" s="84"/>
      <c r="F1755" s="393"/>
      <c r="G1755" s="370"/>
      <c r="H1755" s="79"/>
      <c r="I1755" s="107"/>
      <c r="J1755" s="84"/>
      <c r="K1755" s="81"/>
      <c r="L1755" s="394"/>
      <c r="M1755" s="78"/>
      <c r="N1755" s="78"/>
      <c r="O1755" s="78"/>
      <c r="P1755" s="78"/>
      <c r="Q1755" s="371" t="str">
        <f t="shared" si="111"/>
        <v/>
      </c>
      <c r="R1755" s="102" t="str">
        <f t="shared" si="112"/>
        <v/>
      </c>
      <c r="S1755" s="254" t="str">
        <f t="shared" si="113"/>
        <v/>
      </c>
      <c r="T1755" s="83"/>
      <c r="U1755" s="254" t="str">
        <f t="shared" si="114"/>
        <v/>
      </c>
      <c r="V1755" s="255"/>
      <c r="W1755" s="78"/>
      <c r="X1755" s="78"/>
      <c r="Y1755" s="391"/>
      <c r="Z1755" s="369"/>
      <c r="AA1755" s="90"/>
    </row>
    <row r="1756" spans="4:27" ht="15" x14ac:dyDescent="0.2">
      <c r="D1756" s="392"/>
      <c r="E1756" s="84"/>
      <c r="F1756" s="393"/>
      <c r="G1756" s="370"/>
      <c r="H1756" s="79"/>
      <c r="I1756" s="107"/>
      <c r="J1756" s="84"/>
      <c r="K1756" s="81"/>
      <c r="L1756" s="394"/>
      <c r="M1756" s="78"/>
      <c r="N1756" s="78"/>
      <c r="O1756" s="78"/>
      <c r="P1756" s="78"/>
      <c r="Q1756" s="371" t="str">
        <f t="shared" si="111"/>
        <v/>
      </c>
      <c r="R1756" s="102" t="str">
        <f t="shared" si="112"/>
        <v/>
      </c>
      <c r="S1756" s="254" t="str">
        <f t="shared" si="113"/>
        <v/>
      </c>
      <c r="T1756" s="83"/>
      <c r="U1756" s="254" t="str">
        <f t="shared" si="114"/>
        <v/>
      </c>
      <c r="V1756" s="255"/>
      <c r="W1756" s="78"/>
      <c r="X1756" s="78"/>
      <c r="Y1756" s="391"/>
      <c r="Z1756" s="369"/>
      <c r="AA1756" s="90"/>
    </row>
    <row r="1757" spans="4:27" ht="15" x14ac:dyDescent="0.2">
      <c r="D1757" s="392"/>
      <c r="E1757" s="84"/>
      <c r="F1757" s="393"/>
      <c r="G1757" s="370"/>
      <c r="H1757" s="79"/>
      <c r="I1757" s="107"/>
      <c r="J1757" s="84"/>
      <c r="K1757" s="81"/>
      <c r="L1757" s="394"/>
      <c r="M1757" s="78"/>
      <c r="N1757" s="78"/>
      <c r="O1757" s="78"/>
      <c r="P1757" s="78"/>
      <c r="Q1757" s="371" t="str">
        <f t="shared" si="111"/>
        <v/>
      </c>
      <c r="R1757" s="102" t="str">
        <f t="shared" si="112"/>
        <v/>
      </c>
      <c r="S1757" s="254" t="str">
        <f t="shared" si="113"/>
        <v/>
      </c>
      <c r="T1757" s="83"/>
      <c r="U1757" s="254" t="str">
        <f t="shared" si="114"/>
        <v/>
      </c>
      <c r="V1757" s="255"/>
      <c r="W1757" s="78"/>
      <c r="X1757" s="78"/>
      <c r="Y1757" s="391"/>
      <c r="Z1757" s="369"/>
      <c r="AA1757" s="90"/>
    </row>
    <row r="1758" spans="4:27" ht="15" x14ac:dyDescent="0.2">
      <c r="D1758" s="392"/>
      <c r="E1758" s="84"/>
      <c r="F1758" s="393"/>
      <c r="G1758" s="370"/>
      <c r="H1758" s="79"/>
      <c r="I1758" s="107"/>
      <c r="J1758" s="84"/>
      <c r="K1758" s="81"/>
      <c r="L1758" s="394"/>
      <c r="M1758" s="78"/>
      <c r="N1758" s="78"/>
      <c r="O1758" s="78"/>
      <c r="P1758" s="78"/>
      <c r="Q1758" s="371" t="str">
        <f t="shared" si="111"/>
        <v/>
      </c>
      <c r="R1758" s="102" t="str">
        <f t="shared" si="112"/>
        <v/>
      </c>
      <c r="S1758" s="254" t="str">
        <f t="shared" si="113"/>
        <v/>
      </c>
      <c r="T1758" s="83"/>
      <c r="U1758" s="254" t="str">
        <f t="shared" si="114"/>
        <v/>
      </c>
      <c r="V1758" s="255"/>
      <c r="W1758" s="78"/>
      <c r="X1758" s="78"/>
      <c r="Y1758" s="391"/>
      <c r="Z1758" s="369"/>
      <c r="AA1758" s="90"/>
    </row>
    <row r="1759" spans="4:27" ht="15" x14ac:dyDescent="0.2">
      <c r="D1759" s="392"/>
      <c r="E1759" s="84"/>
      <c r="F1759" s="393"/>
      <c r="G1759" s="370"/>
      <c r="H1759" s="79"/>
      <c r="I1759" s="107"/>
      <c r="J1759" s="84"/>
      <c r="K1759" s="81"/>
      <c r="L1759" s="394"/>
      <c r="M1759" s="78"/>
      <c r="N1759" s="78"/>
      <c r="O1759" s="78"/>
      <c r="P1759" s="78"/>
      <c r="Q1759" s="371" t="str">
        <f t="shared" si="111"/>
        <v/>
      </c>
      <c r="R1759" s="102" t="str">
        <f t="shared" si="112"/>
        <v/>
      </c>
      <c r="S1759" s="254" t="str">
        <f t="shared" si="113"/>
        <v/>
      </c>
      <c r="T1759" s="83"/>
      <c r="U1759" s="254" t="str">
        <f t="shared" si="114"/>
        <v/>
      </c>
      <c r="V1759" s="255"/>
      <c r="W1759" s="78"/>
      <c r="X1759" s="78"/>
      <c r="Y1759" s="391"/>
      <c r="Z1759" s="369"/>
      <c r="AA1759" s="90"/>
    </row>
    <row r="1760" spans="4:27" ht="15" x14ac:dyDescent="0.2">
      <c r="D1760" s="392"/>
      <c r="E1760" s="84"/>
      <c r="F1760" s="393"/>
      <c r="G1760" s="370"/>
      <c r="H1760" s="79"/>
      <c r="I1760" s="107"/>
      <c r="J1760" s="84"/>
      <c r="K1760" s="81"/>
      <c r="L1760" s="394"/>
      <c r="M1760" s="78"/>
      <c r="N1760" s="78"/>
      <c r="O1760" s="78"/>
      <c r="P1760" s="78"/>
      <c r="Q1760" s="371" t="str">
        <f t="shared" si="111"/>
        <v/>
      </c>
      <c r="R1760" s="102" t="str">
        <f t="shared" si="112"/>
        <v/>
      </c>
      <c r="S1760" s="254" t="str">
        <f t="shared" si="113"/>
        <v/>
      </c>
      <c r="T1760" s="83"/>
      <c r="U1760" s="254" t="str">
        <f t="shared" si="114"/>
        <v/>
      </c>
      <c r="V1760" s="255"/>
      <c r="W1760" s="78"/>
      <c r="X1760" s="78"/>
      <c r="Y1760" s="391"/>
      <c r="Z1760" s="369"/>
      <c r="AA1760" s="90"/>
    </row>
    <row r="1761" spans="4:27" ht="15" x14ac:dyDescent="0.2">
      <c r="D1761" s="392"/>
      <c r="E1761" s="84"/>
      <c r="F1761" s="393"/>
      <c r="G1761" s="370"/>
      <c r="H1761" s="79"/>
      <c r="I1761" s="107"/>
      <c r="J1761" s="84"/>
      <c r="K1761" s="81"/>
      <c r="L1761" s="394"/>
      <c r="M1761" s="78"/>
      <c r="N1761" s="78"/>
      <c r="O1761" s="78"/>
      <c r="P1761" s="78"/>
      <c r="Q1761" s="371" t="str">
        <f t="shared" si="111"/>
        <v/>
      </c>
      <c r="R1761" s="102" t="str">
        <f t="shared" si="112"/>
        <v/>
      </c>
      <c r="S1761" s="254" t="str">
        <f t="shared" si="113"/>
        <v/>
      </c>
      <c r="T1761" s="83"/>
      <c r="U1761" s="254" t="str">
        <f t="shared" si="114"/>
        <v/>
      </c>
      <c r="V1761" s="255"/>
      <c r="W1761" s="78"/>
      <c r="X1761" s="78"/>
      <c r="Y1761" s="391"/>
      <c r="Z1761" s="369"/>
      <c r="AA1761" s="90"/>
    </row>
    <row r="1762" spans="4:27" ht="15" x14ac:dyDescent="0.2">
      <c r="D1762" s="392"/>
      <c r="E1762" s="84"/>
      <c r="F1762" s="393"/>
      <c r="G1762" s="370"/>
      <c r="H1762" s="79"/>
      <c r="I1762" s="107"/>
      <c r="J1762" s="84"/>
      <c r="K1762" s="81"/>
      <c r="L1762" s="394"/>
      <c r="M1762" s="78"/>
      <c r="N1762" s="78"/>
      <c r="O1762" s="78"/>
      <c r="P1762" s="78"/>
      <c r="Q1762" s="371" t="str">
        <f t="shared" si="111"/>
        <v/>
      </c>
      <c r="R1762" s="102" t="str">
        <f t="shared" si="112"/>
        <v/>
      </c>
      <c r="S1762" s="254" t="str">
        <f t="shared" si="113"/>
        <v/>
      </c>
      <c r="T1762" s="83"/>
      <c r="U1762" s="254" t="str">
        <f t="shared" si="114"/>
        <v/>
      </c>
      <c r="V1762" s="255"/>
      <c r="W1762" s="78"/>
      <c r="X1762" s="78"/>
      <c r="Y1762" s="391"/>
      <c r="Z1762" s="369"/>
      <c r="AA1762" s="90"/>
    </row>
    <row r="1763" spans="4:27" ht="15" x14ac:dyDescent="0.2">
      <c r="D1763" s="392"/>
      <c r="E1763" s="84"/>
      <c r="F1763" s="393"/>
      <c r="G1763" s="370"/>
      <c r="H1763" s="79"/>
      <c r="I1763" s="107"/>
      <c r="J1763" s="84"/>
      <c r="K1763" s="81"/>
      <c r="L1763" s="394"/>
      <c r="M1763" s="78"/>
      <c r="N1763" s="78"/>
      <c r="O1763" s="78"/>
      <c r="P1763" s="78"/>
      <c r="Q1763" s="371" t="str">
        <f t="shared" si="111"/>
        <v/>
      </c>
      <c r="R1763" s="102" t="str">
        <f t="shared" si="112"/>
        <v/>
      </c>
      <c r="S1763" s="254" t="str">
        <f t="shared" si="113"/>
        <v/>
      </c>
      <c r="T1763" s="83"/>
      <c r="U1763" s="254" t="str">
        <f t="shared" si="114"/>
        <v/>
      </c>
      <c r="V1763" s="255"/>
      <c r="W1763" s="78"/>
      <c r="X1763" s="78"/>
      <c r="Y1763" s="391"/>
      <c r="Z1763" s="369"/>
      <c r="AA1763" s="90"/>
    </row>
    <row r="1764" spans="4:27" ht="15" x14ac:dyDescent="0.2">
      <c r="D1764" s="392"/>
      <c r="E1764" s="84"/>
      <c r="F1764" s="393"/>
      <c r="G1764" s="370"/>
      <c r="H1764" s="79"/>
      <c r="I1764" s="107"/>
      <c r="J1764" s="84"/>
      <c r="K1764" s="81"/>
      <c r="L1764" s="394"/>
      <c r="M1764" s="78"/>
      <c r="N1764" s="78"/>
      <c r="O1764" s="78"/>
      <c r="P1764" s="78"/>
      <c r="Q1764" s="371" t="str">
        <f t="shared" si="111"/>
        <v/>
      </c>
      <c r="R1764" s="102" t="str">
        <f t="shared" si="112"/>
        <v/>
      </c>
      <c r="S1764" s="254" t="str">
        <f t="shared" si="113"/>
        <v/>
      </c>
      <c r="T1764" s="83"/>
      <c r="U1764" s="254" t="str">
        <f t="shared" si="114"/>
        <v/>
      </c>
      <c r="V1764" s="255"/>
      <c r="W1764" s="78"/>
      <c r="X1764" s="78"/>
      <c r="Y1764" s="391"/>
      <c r="Z1764" s="369"/>
      <c r="AA1764" s="90"/>
    </row>
    <row r="1765" spans="4:27" ht="15" x14ac:dyDescent="0.2">
      <c r="D1765" s="392"/>
      <c r="E1765" s="84"/>
      <c r="F1765" s="393"/>
      <c r="G1765" s="370"/>
      <c r="H1765" s="79"/>
      <c r="I1765" s="107"/>
      <c r="J1765" s="84"/>
      <c r="K1765" s="81"/>
      <c r="L1765" s="394"/>
      <c r="M1765" s="78"/>
      <c r="N1765" s="78"/>
      <c r="O1765" s="78"/>
      <c r="P1765" s="78"/>
      <c r="Q1765" s="371" t="str">
        <f t="shared" si="111"/>
        <v/>
      </c>
      <c r="R1765" s="102" t="str">
        <f t="shared" si="112"/>
        <v/>
      </c>
      <c r="S1765" s="254" t="str">
        <f t="shared" si="113"/>
        <v/>
      </c>
      <c r="T1765" s="83"/>
      <c r="U1765" s="254" t="str">
        <f t="shared" si="114"/>
        <v/>
      </c>
      <c r="V1765" s="255"/>
      <c r="W1765" s="78"/>
      <c r="X1765" s="78"/>
      <c r="Y1765" s="391"/>
      <c r="Z1765" s="369"/>
      <c r="AA1765" s="90"/>
    </row>
    <row r="1766" spans="4:27" ht="15" x14ac:dyDescent="0.2">
      <c r="D1766" s="392"/>
      <c r="E1766" s="84"/>
      <c r="F1766" s="393"/>
      <c r="G1766" s="370"/>
      <c r="H1766" s="79"/>
      <c r="I1766" s="107"/>
      <c r="J1766" s="84"/>
      <c r="K1766" s="81"/>
      <c r="L1766" s="394"/>
      <c r="M1766" s="78"/>
      <c r="N1766" s="78"/>
      <c r="O1766" s="78"/>
      <c r="P1766" s="78"/>
      <c r="Q1766" s="371" t="str">
        <f t="shared" si="111"/>
        <v/>
      </c>
      <c r="R1766" s="102" t="str">
        <f t="shared" si="112"/>
        <v/>
      </c>
      <c r="S1766" s="254" t="str">
        <f t="shared" si="113"/>
        <v/>
      </c>
      <c r="T1766" s="83"/>
      <c r="U1766" s="254" t="str">
        <f t="shared" si="114"/>
        <v/>
      </c>
      <c r="V1766" s="255"/>
      <c r="W1766" s="78"/>
      <c r="X1766" s="78"/>
      <c r="Y1766" s="391"/>
      <c r="Z1766" s="369"/>
      <c r="AA1766" s="90"/>
    </row>
    <row r="1767" spans="4:27" ht="15" x14ac:dyDescent="0.2">
      <c r="D1767" s="392"/>
      <c r="E1767" s="84"/>
      <c r="F1767" s="393"/>
      <c r="G1767" s="370"/>
      <c r="H1767" s="79"/>
      <c r="I1767" s="107"/>
      <c r="J1767" s="84"/>
      <c r="K1767" s="81"/>
      <c r="L1767" s="394"/>
      <c r="M1767" s="78"/>
      <c r="N1767" s="78"/>
      <c r="O1767" s="78"/>
      <c r="P1767" s="78"/>
      <c r="Q1767" s="371" t="str">
        <f t="shared" si="111"/>
        <v/>
      </c>
      <c r="R1767" s="102" t="str">
        <f t="shared" si="112"/>
        <v/>
      </c>
      <c r="S1767" s="254" t="str">
        <f t="shared" si="113"/>
        <v/>
      </c>
      <c r="T1767" s="83"/>
      <c r="U1767" s="254" t="str">
        <f t="shared" si="114"/>
        <v/>
      </c>
      <c r="V1767" s="255"/>
      <c r="W1767" s="78"/>
      <c r="X1767" s="78"/>
      <c r="Y1767" s="391"/>
      <c r="Z1767" s="369"/>
      <c r="AA1767" s="90"/>
    </row>
    <row r="1768" spans="4:27" ht="15" x14ac:dyDescent="0.2">
      <c r="D1768" s="392"/>
      <c r="E1768" s="84"/>
      <c r="F1768" s="393"/>
      <c r="G1768" s="370"/>
      <c r="H1768" s="79"/>
      <c r="I1768" s="107"/>
      <c r="J1768" s="84"/>
      <c r="K1768" s="81"/>
      <c r="L1768" s="394"/>
      <c r="M1768" s="78"/>
      <c r="N1768" s="78"/>
      <c r="O1768" s="78"/>
      <c r="P1768" s="78"/>
      <c r="Q1768" s="371" t="str">
        <f t="shared" si="111"/>
        <v/>
      </c>
      <c r="R1768" s="102" t="str">
        <f t="shared" si="112"/>
        <v/>
      </c>
      <c r="S1768" s="254" t="str">
        <f t="shared" si="113"/>
        <v/>
      </c>
      <c r="T1768" s="83"/>
      <c r="U1768" s="254" t="str">
        <f t="shared" si="114"/>
        <v/>
      </c>
      <c r="V1768" s="255"/>
      <c r="W1768" s="78"/>
      <c r="X1768" s="78"/>
      <c r="Y1768" s="391"/>
      <c r="Z1768" s="369"/>
      <c r="AA1768" s="90"/>
    </row>
    <row r="1769" spans="4:27" ht="15" x14ac:dyDescent="0.2">
      <c r="D1769" s="392"/>
      <c r="E1769" s="84"/>
      <c r="F1769" s="393"/>
      <c r="G1769" s="370"/>
      <c r="H1769" s="79"/>
      <c r="I1769" s="107"/>
      <c r="J1769" s="84"/>
      <c r="K1769" s="81"/>
      <c r="L1769" s="394"/>
      <c r="M1769" s="78"/>
      <c r="N1769" s="78"/>
      <c r="O1769" s="78"/>
      <c r="P1769" s="78"/>
      <c r="Q1769" s="371" t="str">
        <f t="shared" si="111"/>
        <v/>
      </c>
      <c r="R1769" s="102" t="str">
        <f t="shared" si="112"/>
        <v/>
      </c>
      <c r="S1769" s="254" t="str">
        <f t="shared" si="113"/>
        <v/>
      </c>
      <c r="T1769" s="83"/>
      <c r="U1769" s="254" t="str">
        <f t="shared" si="114"/>
        <v/>
      </c>
      <c r="V1769" s="255"/>
      <c r="W1769" s="78"/>
      <c r="X1769" s="78"/>
      <c r="Y1769" s="391"/>
      <c r="Z1769" s="369"/>
      <c r="AA1769" s="90"/>
    </row>
    <row r="1770" spans="4:27" ht="15" x14ac:dyDescent="0.2">
      <c r="D1770" s="392"/>
      <c r="E1770" s="84"/>
      <c r="F1770" s="393"/>
      <c r="G1770" s="370"/>
      <c r="H1770" s="79"/>
      <c r="I1770" s="107"/>
      <c r="J1770" s="84"/>
      <c r="K1770" s="81"/>
      <c r="L1770" s="394"/>
      <c r="M1770" s="78"/>
      <c r="N1770" s="78"/>
      <c r="O1770" s="78"/>
      <c r="P1770" s="78"/>
      <c r="Q1770" s="371" t="str">
        <f t="shared" si="111"/>
        <v/>
      </c>
      <c r="R1770" s="102" t="str">
        <f t="shared" si="112"/>
        <v/>
      </c>
      <c r="S1770" s="254" t="str">
        <f t="shared" si="113"/>
        <v/>
      </c>
      <c r="T1770" s="83"/>
      <c r="U1770" s="254" t="str">
        <f t="shared" si="114"/>
        <v/>
      </c>
      <c r="V1770" s="255"/>
      <c r="W1770" s="78"/>
      <c r="X1770" s="78"/>
      <c r="Y1770" s="391"/>
      <c r="Z1770" s="369"/>
      <c r="AA1770" s="90"/>
    </row>
    <row r="1771" spans="4:27" ht="15" x14ac:dyDescent="0.2">
      <c r="D1771" s="392"/>
      <c r="E1771" s="84"/>
      <c r="F1771" s="393"/>
      <c r="G1771" s="370"/>
      <c r="H1771" s="79"/>
      <c r="I1771" s="107"/>
      <c r="J1771" s="84"/>
      <c r="K1771" s="81"/>
      <c r="L1771" s="394"/>
      <c r="M1771" s="78"/>
      <c r="N1771" s="78"/>
      <c r="O1771" s="78"/>
      <c r="P1771" s="78"/>
      <c r="Q1771" s="371" t="str">
        <f t="shared" si="111"/>
        <v/>
      </c>
      <c r="R1771" s="102" t="str">
        <f t="shared" si="112"/>
        <v/>
      </c>
      <c r="S1771" s="254" t="str">
        <f t="shared" si="113"/>
        <v/>
      </c>
      <c r="T1771" s="83"/>
      <c r="U1771" s="254" t="str">
        <f t="shared" si="114"/>
        <v/>
      </c>
      <c r="V1771" s="255"/>
      <c r="W1771" s="78"/>
      <c r="X1771" s="78"/>
      <c r="Y1771" s="391"/>
      <c r="Z1771" s="369"/>
      <c r="AA1771" s="90"/>
    </row>
    <row r="1772" spans="4:27" ht="15" x14ac:dyDescent="0.2">
      <c r="D1772" s="392"/>
      <c r="E1772" s="84"/>
      <c r="F1772" s="393"/>
      <c r="G1772" s="370"/>
      <c r="H1772" s="79"/>
      <c r="I1772" s="107"/>
      <c r="J1772" s="84"/>
      <c r="K1772" s="81"/>
      <c r="L1772" s="394"/>
      <c r="M1772" s="78"/>
      <c r="N1772" s="78"/>
      <c r="O1772" s="78"/>
      <c r="P1772" s="78"/>
      <c r="Q1772" s="371" t="str">
        <f t="shared" si="111"/>
        <v/>
      </c>
      <c r="R1772" s="102" t="str">
        <f t="shared" si="112"/>
        <v/>
      </c>
      <c r="S1772" s="254" t="str">
        <f t="shared" si="113"/>
        <v/>
      </c>
      <c r="T1772" s="83"/>
      <c r="U1772" s="254" t="str">
        <f t="shared" si="114"/>
        <v/>
      </c>
      <c r="V1772" s="255"/>
      <c r="W1772" s="78"/>
      <c r="X1772" s="78"/>
      <c r="Y1772" s="391"/>
      <c r="Z1772" s="369"/>
      <c r="AA1772" s="90"/>
    </row>
    <row r="1773" spans="4:27" ht="15" x14ac:dyDescent="0.2">
      <c r="D1773" s="392"/>
      <c r="E1773" s="84"/>
      <c r="F1773" s="393"/>
      <c r="G1773" s="370"/>
      <c r="H1773" s="79"/>
      <c r="I1773" s="107"/>
      <c r="J1773" s="84"/>
      <c r="K1773" s="81"/>
      <c r="L1773" s="394"/>
      <c r="M1773" s="78"/>
      <c r="N1773" s="78"/>
      <c r="O1773" s="78"/>
      <c r="P1773" s="78"/>
      <c r="Q1773" s="371" t="str">
        <f t="shared" si="111"/>
        <v/>
      </c>
      <c r="R1773" s="102" t="str">
        <f t="shared" si="112"/>
        <v/>
      </c>
      <c r="S1773" s="254" t="str">
        <f t="shared" si="113"/>
        <v/>
      </c>
      <c r="T1773" s="83"/>
      <c r="U1773" s="254" t="str">
        <f t="shared" si="114"/>
        <v/>
      </c>
      <c r="V1773" s="255"/>
      <c r="W1773" s="78"/>
      <c r="X1773" s="78"/>
      <c r="Y1773" s="391"/>
      <c r="Z1773" s="369"/>
      <c r="AA1773" s="90"/>
    </row>
    <row r="1774" spans="4:27" ht="15" x14ac:dyDescent="0.2">
      <c r="D1774" s="392"/>
      <c r="E1774" s="84"/>
      <c r="F1774" s="393"/>
      <c r="G1774" s="370"/>
      <c r="H1774" s="79"/>
      <c r="I1774" s="107"/>
      <c r="J1774" s="84"/>
      <c r="K1774" s="81"/>
      <c r="L1774" s="394"/>
      <c r="M1774" s="78"/>
      <c r="N1774" s="78"/>
      <c r="O1774" s="78"/>
      <c r="P1774" s="78"/>
      <c r="Q1774" s="371" t="str">
        <f t="shared" si="111"/>
        <v/>
      </c>
      <c r="R1774" s="102" t="str">
        <f t="shared" si="112"/>
        <v/>
      </c>
      <c r="S1774" s="254" t="str">
        <f t="shared" si="113"/>
        <v/>
      </c>
      <c r="T1774" s="83"/>
      <c r="U1774" s="254" t="str">
        <f t="shared" si="114"/>
        <v/>
      </c>
      <c r="V1774" s="255"/>
      <c r="W1774" s="78"/>
      <c r="X1774" s="78"/>
      <c r="Y1774" s="391"/>
      <c r="Z1774" s="369"/>
      <c r="AA1774" s="90"/>
    </row>
    <row r="1775" spans="4:27" ht="15" x14ac:dyDescent="0.2">
      <c r="D1775" s="392"/>
      <c r="E1775" s="84"/>
      <c r="F1775" s="393"/>
      <c r="G1775" s="370"/>
      <c r="H1775" s="79"/>
      <c r="I1775" s="107"/>
      <c r="J1775" s="84"/>
      <c r="K1775" s="81"/>
      <c r="L1775" s="394"/>
      <c r="M1775" s="78"/>
      <c r="N1775" s="78"/>
      <c r="O1775" s="78"/>
      <c r="P1775" s="78"/>
      <c r="Q1775" s="371" t="str">
        <f t="shared" si="111"/>
        <v/>
      </c>
      <c r="R1775" s="102" t="str">
        <f t="shared" si="112"/>
        <v/>
      </c>
      <c r="S1775" s="254" t="str">
        <f t="shared" si="113"/>
        <v/>
      </c>
      <c r="T1775" s="83"/>
      <c r="U1775" s="254" t="str">
        <f t="shared" si="114"/>
        <v/>
      </c>
      <c r="V1775" s="255"/>
      <c r="W1775" s="78"/>
      <c r="X1775" s="78"/>
      <c r="Y1775" s="391"/>
      <c r="Z1775" s="369"/>
      <c r="AA1775" s="90"/>
    </row>
    <row r="1776" spans="4:27" ht="15" x14ac:dyDescent="0.2">
      <c r="D1776" s="392"/>
      <c r="E1776" s="84"/>
      <c r="F1776" s="393"/>
      <c r="G1776" s="370"/>
      <c r="H1776" s="79"/>
      <c r="I1776" s="107"/>
      <c r="J1776" s="84"/>
      <c r="K1776" s="81"/>
      <c r="L1776" s="394"/>
      <c r="M1776" s="78"/>
      <c r="N1776" s="78"/>
      <c r="O1776" s="78"/>
      <c r="P1776" s="78"/>
      <c r="Q1776" s="371" t="str">
        <f t="shared" si="111"/>
        <v/>
      </c>
      <c r="R1776" s="102" t="str">
        <f t="shared" si="112"/>
        <v/>
      </c>
      <c r="S1776" s="254" t="str">
        <f t="shared" si="113"/>
        <v/>
      </c>
      <c r="T1776" s="83"/>
      <c r="U1776" s="254" t="str">
        <f t="shared" si="114"/>
        <v/>
      </c>
      <c r="V1776" s="255"/>
      <c r="W1776" s="78"/>
      <c r="X1776" s="78"/>
      <c r="Y1776" s="391"/>
      <c r="Z1776" s="369"/>
      <c r="AA1776" s="90"/>
    </row>
    <row r="1777" spans="4:27" ht="15" x14ac:dyDescent="0.2">
      <c r="D1777" s="392"/>
      <c r="E1777" s="84"/>
      <c r="F1777" s="393"/>
      <c r="G1777" s="370"/>
      <c r="H1777" s="79"/>
      <c r="I1777" s="107"/>
      <c r="J1777" s="84"/>
      <c r="K1777" s="81"/>
      <c r="L1777" s="394"/>
      <c r="M1777" s="78"/>
      <c r="N1777" s="78"/>
      <c r="O1777" s="78"/>
      <c r="P1777" s="78"/>
      <c r="Q1777" s="371" t="str">
        <f t="shared" si="111"/>
        <v/>
      </c>
      <c r="R1777" s="102" t="str">
        <f t="shared" si="112"/>
        <v/>
      </c>
      <c r="S1777" s="254" t="str">
        <f t="shared" si="113"/>
        <v/>
      </c>
      <c r="T1777" s="83"/>
      <c r="U1777" s="254" t="str">
        <f t="shared" si="114"/>
        <v/>
      </c>
      <c r="V1777" s="255"/>
      <c r="W1777" s="78"/>
      <c r="X1777" s="78"/>
      <c r="Y1777" s="391"/>
      <c r="Z1777" s="369"/>
      <c r="AA1777" s="90"/>
    </row>
    <row r="1778" spans="4:27" ht="15" x14ac:dyDescent="0.2">
      <c r="D1778" s="392"/>
      <c r="E1778" s="84"/>
      <c r="F1778" s="393"/>
      <c r="G1778" s="370"/>
      <c r="H1778" s="79"/>
      <c r="I1778" s="107"/>
      <c r="J1778" s="84"/>
      <c r="K1778" s="81"/>
      <c r="L1778" s="394"/>
      <c r="M1778" s="78"/>
      <c r="N1778" s="78"/>
      <c r="O1778" s="78"/>
      <c r="P1778" s="78"/>
      <c r="Q1778" s="371" t="str">
        <f t="shared" si="111"/>
        <v/>
      </c>
      <c r="R1778" s="102" t="str">
        <f t="shared" si="112"/>
        <v/>
      </c>
      <c r="S1778" s="254" t="str">
        <f t="shared" si="113"/>
        <v/>
      </c>
      <c r="T1778" s="83"/>
      <c r="U1778" s="254" t="str">
        <f t="shared" si="114"/>
        <v/>
      </c>
      <c r="V1778" s="255"/>
      <c r="W1778" s="78"/>
      <c r="X1778" s="78"/>
      <c r="Y1778" s="391"/>
      <c r="Z1778" s="369"/>
      <c r="AA1778" s="90"/>
    </row>
    <row r="1779" spans="4:27" ht="15" x14ac:dyDescent="0.2">
      <c r="D1779" s="392"/>
      <c r="E1779" s="84"/>
      <c r="F1779" s="393"/>
      <c r="G1779" s="370"/>
      <c r="H1779" s="79"/>
      <c r="I1779" s="107"/>
      <c r="J1779" s="84"/>
      <c r="K1779" s="81"/>
      <c r="L1779" s="394"/>
      <c r="M1779" s="78"/>
      <c r="N1779" s="78"/>
      <c r="O1779" s="78"/>
      <c r="P1779" s="78"/>
      <c r="Q1779" s="371" t="str">
        <f t="shared" si="111"/>
        <v/>
      </c>
      <c r="R1779" s="102" t="str">
        <f t="shared" si="112"/>
        <v/>
      </c>
      <c r="S1779" s="254" t="str">
        <f t="shared" si="113"/>
        <v/>
      </c>
      <c r="T1779" s="83"/>
      <c r="U1779" s="254" t="str">
        <f t="shared" si="114"/>
        <v/>
      </c>
      <c r="V1779" s="255"/>
      <c r="W1779" s="78"/>
      <c r="X1779" s="78"/>
      <c r="Y1779" s="391"/>
      <c r="Z1779" s="369"/>
      <c r="AA1779" s="90"/>
    </row>
    <row r="1780" spans="4:27" ht="15" x14ac:dyDescent="0.2">
      <c r="D1780" s="392"/>
      <c r="E1780" s="84"/>
      <c r="F1780" s="393"/>
      <c r="G1780" s="370"/>
      <c r="H1780" s="79"/>
      <c r="I1780" s="107"/>
      <c r="J1780" s="84"/>
      <c r="K1780" s="81"/>
      <c r="L1780" s="394"/>
      <c r="M1780" s="78"/>
      <c r="N1780" s="78"/>
      <c r="O1780" s="78"/>
      <c r="P1780" s="78"/>
      <c r="Q1780" s="371" t="str">
        <f t="shared" si="111"/>
        <v/>
      </c>
      <c r="R1780" s="102" t="str">
        <f t="shared" si="112"/>
        <v/>
      </c>
      <c r="S1780" s="254" t="str">
        <f t="shared" si="113"/>
        <v/>
      </c>
      <c r="T1780" s="83"/>
      <c r="U1780" s="254" t="str">
        <f t="shared" si="114"/>
        <v/>
      </c>
      <c r="V1780" s="255"/>
      <c r="W1780" s="78"/>
      <c r="X1780" s="78"/>
      <c r="Y1780" s="391"/>
      <c r="Z1780" s="369"/>
      <c r="AA1780" s="90"/>
    </row>
    <row r="1781" spans="4:27" ht="15" x14ac:dyDescent="0.2">
      <c r="D1781" s="392"/>
      <c r="E1781" s="84"/>
      <c r="F1781" s="393"/>
      <c r="G1781" s="370"/>
      <c r="H1781" s="79"/>
      <c r="I1781" s="107"/>
      <c r="J1781" s="84"/>
      <c r="K1781" s="81"/>
      <c r="L1781" s="394"/>
      <c r="M1781" s="78"/>
      <c r="N1781" s="78"/>
      <c r="O1781" s="78"/>
      <c r="P1781" s="78"/>
      <c r="Q1781" s="371" t="str">
        <f t="shared" si="111"/>
        <v/>
      </c>
      <c r="R1781" s="102" t="str">
        <f t="shared" si="112"/>
        <v/>
      </c>
      <c r="S1781" s="254" t="str">
        <f t="shared" si="113"/>
        <v/>
      </c>
      <c r="T1781" s="83"/>
      <c r="U1781" s="254" t="str">
        <f t="shared" si="114"/>
        <v/>
      </c>
      <c r="V1781" s="255"/>
      <c r="W1781" s="78"/>
      <c r="X1781" s="78"/>
      <c r="Y1781" s="391"/>
      <c r="Z1781" s="369"/>
      <c r="AA1781" s="90"/>
    </row>
    <row r="1782" spans="4:27" ht="15" x14ac:dyDescent="0.2">
      <c r="D1782" s="392"/>
      <c r="E1782" s="84"/>
      <c r="F1782" s="393"/>
      <c r="G1782" s="370"/>
      <c r="H1782" s="79"/>
      <c r="I1782" s="107"/>
      <c r="J1782" s="84"/>
      <c r="K1782" s="81"/>
      <c r="L1782" s="394"/>
      <c r="M1782" s="78"/>
      <c r="N1782" s="78"/>
      <c r="O1782" s="78"/>
      <c r="P1782" s="78"/>
      <c r="Q1782" s="371" t="str">
        <f t="shared" si="111"/>
        <v/>
      </c>
      <c r="R1782" s="102" t="str">
        <f t="shared" si="112"/>
        <v/>
      </c>
      <c r="S1782" s="254" t="str">
        <f t="shared" si="113"/>
        <v/>
      </c>
      <c r="T1782" s="83"/>
      <c r="U1782" s="254" t="str">
        <f t="shared" si="114"/>
        <v/>
      </c>
      <c r="V1782" s="255"/>
      <c r="W1782" s="78"/>
      <c r="X1782" s="78"/>
      <c r="Y1782" s="391"/>
      <c r="Z1782" s="369"/>
      <c r="AA1782" s="90"/>
    </row>
    <row r="1783" spans="4:27" ht="15" x14ac:dyDescent="0.2">
      <c r="D1783" s="392"/>
      <c r="E1783" s="84"/>
      <c r="F1783" s="393"/>
      <c r="G1783" s="370"/>
      <c r="H1783" s="79"/>
      <c r="I1783" s="107"/>
      <c r="J1783" s="84"/>
      <c r="K1783" s="81"/>
      <c r="L1783" s="394"/>
      <c r="M1783" s="78"/>
      <c r="N1783" s="78"/>
      <c r="O1783" s="78"/>
      <c r="P1783" s="78"/>
      <c r="Q1783" s="371" t="str">
        <f t="shared" si="111"/>
        <v/>
      </c>
      <c r="R1783" s="102" t="str">
        <f t="shared" si="112"/>
        <v/>
      </c>
      <c r="S1783" s="254" t="str">
        <f t="shared" si="113"/>
        <v/>
      </c>
      <c r="T1783" s="83"/>
      <c r="U1783" s="254" t="str">
        <f t="shared" si="114"/>
        <v/>
      </c>
      <c r="V1783" s="255"/>
      <c r="W1783" s="78"/>
      <c r="X1783" s="78"/>
      <c r="Y1783" s="391"/>
      <c r="Z1783" s="369"/>
      <c r="AA1783" s="90"/>
    </row>
    <row r="1784" spans="4:27" ht="15" x14ac:dyDescent="0.2">
      <c r="D1784" s="392"/>
      <c r="E1784" s="84"/>
      <c r="F1784" s="393"/>
      <c r="G1784" s="370"/>
      <c r="H1784" s="79"/>
      <c r="I1784" s="107"/>
      <c r="J1784" s="84"/>
      <c r="K1784" s="81"/>
      <c r="L1784" s="394"/>
      <c r="M1784" s="78"/>
      <c r="N1784" s="78"/>
      <c r="O1784" s="78"/>
      <c r="P1784" s="78"/>
      <c r="Q1784" s="371" t="str">
        <f t="shared" si="111"/>
        <v/>
      </c>
      <c r="R1784" s="102" t="str">
        <f t="shared" si="112"/>
        <v/>
      </c>
      <c r="S1784" s="254" t="str">
        <f t="shared" si="113"/>
        <v/>
      </c>
      <c r="T1784" s="83"/>
      <c r="U1784" s="254" t="str">
        <f t="shared" si="114"/>
        <v/>
      </c>
      <c r="V1784" s="255"/>
      <c r="W1784" s="78"/>
      <c r="X1784" s="78"/>
      <c r="Y1784" s="391"/>
      <c r="Z1784" s="369"/>
      <c r="AA1784" s="90"/>
    </row>
    <row r="1785" spans="4:27" ht="15" x14ac:dyDescent="0.2">
      <c r="D1785" s="392"/>
      <c r="E1785" s="84"/>
      <c r="F1785" s="393"/>
      <c r="G1785" s="370"/>
      <c r="H1785" s="79"/>
      <c r="I1785" s="107"/>
      <c r="J1785" s="84"/>
      <c r="K1785" s="81"/>
      <c r="L1785" s="394"/>
      <c r="M1785" s="78"/>
      <c r="N1785" s="78"/>
      <c r="O1785" s="78"/>
      <c r="P1785" s="78"/>
      <c r="Q1785" s="371" t="str">
        <f t="shared" si="111"/>
        <v/>
      </c>
      <c r="R1785" s="102" t="str">
        <f t="shared" si="112"/>
        <v/>
      </c>
      <c r="S1785" s="254" t="str">
        <f t="shared" si="113"/>
        <v/>
      </c>
      <c r="T1785" s="83"/>
      <c r="U1785" s="254" t="str">
        <f t="shared" si="114"/>
        <v/>
      </c>
      <c r="V1785" s="255"/>
      <c r="W1785" s="78"/>
      <c r="X1785" s="78"/>
      <c r="Y1785" s="391"/>
      <c r="Z1785" s="369"/>
      <c r="AA1785" s="90"/>
    </row>
    <row r="1786" spans="4:27" ht="15" x14ac:dyDescent="0.2">
      <c r="D1786" s="392"/>
      <c r="E1786" s="84"/>
      <c r="F1786" s="393"/>
      <c r="G1786" s="370"/>
      <c r="H1786" s="79"/>
      <c r="I1786" s="107"/>
      <c r="J1786" s="84"/>
      <c r="K1786" s="81"/>
      <c r="L1786" s="394"/>
      <c r="M1786" s="78"/>
      <c r="N1786" s="78"/>
      <c r="O1786" s="78"/>
      <c r="P1786" s="78"/>
      <c r="Q1786" s="371" t="str">
        <f t="shared" si="111"/>
        <v/>
      </c>
      <c r="R1786" s="102" t="str">
        <f t="shared" si="112"/>
        <v/>
      </c>
      <c r="S1786" s="254" t="str">
        <f t="shared" si="113"/>
        <v/>
      </c>
      <c r="T1786" s="83"/>
      <c r="U1786" s="254" t="str">
        <f t="shared" si="114"/>
        <v/>
      </c>
      <c r="V1786" s="255"/>
      <c r="W1786" s="78"/>
      <c r="X1786" s="78"/>
      <c r="Y1786" s="391"/>
      <c r="Z1786" s="369"/>
      <c r="AA1786" s="90"/>
    </row>
    <row r="1787" spans="4:27" ht="15" x14ac:dyDescent="0.2">
      <c r="D1787" s="392"/>
      <c r="E1787" s="84"/>
      <c r="F1787" s="393"/>
      <c r="G1787" s="370"/>
      <c r="H1787" s="79"/>
      <c r="I1787" s="107"/>
      <c r="J1787" s="84"/>
      <c r="K1787" s="81"/>
      <c r="L1787" s="394"/>
      <c r="M1787" s="78"/>
      <c r="N1787" s="78"/>
      <c r="O1787" s="78"/>
      <c r="P1787" s="78"/>
      <c r="Q1787" s="371" t="str">
        <f t="shared" si="111"/>
        <v/>
      </c>
      <c r="R1787" s="102" t="str">
        <f t="shared" si="112"/>
        <v/>
      </c>
      <c r="S1787" s="254" t="str">
        <f t="shared" si="113"/>
        <v/>
      </c>
      <c r="T1787" s="83"/>
      <c r="U1787" s="254" t="str">
        <f t="shared" si="114"/>
        <v/>
      </c>
      <c r="V1787" s="255"/>
      <c r="W1787" s="78"/>
      <c r="X1787" s="78"/>
      <c r="Y1787" s="391"/>
      <c r="Z1787" s="369"/>
      <c r="AA1787" s="90"/>
    </row>
    <row r="1788" spans="4:27" ht="15" x14ac:dyDescent="0.2">
      <c r="D1788" s="392"/>
      <c r="E1788" s="84"/>
      <c r="F1788" s="393"/>
      <c r="G1788" s="370"/>
      <c r="H1788" s="79"/>
      <c r="I1788" s="107"/>
      <c r="J1788" s="84"/>
      <c r="K1788" s="81"/>
      <c r="L1788" s="394"/>
      <c r="M1788" s="78"/>
      <c r="N1788" s="78"/>
      <c r="O1788" s="78"/>
      <c r="P1788" s="78"/>
      <c r="Q1788" s="371" t="str">
        <f t="shared" si="111"/>
        <v/>
      </c>
      <c r="R1788" s="102" t="str">
        <f t="shared" si="112"/>
        <v/>
      </c>
      <c r="S1788" s="254" t="str">
        <f t="shared" si="113"/>
        <v/>
      </c>
      <c r="T1788" s="83"/>
      <c r="U1788" s="254" t="str">
        <f t="shared" si="114"/>
        <v/>
      </c>
      <c r="V1788" s="255"/>
      <c r="W1788" s="78"/>
      <c r="X1788" s="78"/>
      <c r="Y1788" s="391"/>
      <c r="Z1788" s="369"/>
      <c r="AA1788" s="90"/>
    </row>
    <row r="1789" spans="4:27" ht="15" x14ac:dyDescent="0.2">
      <c r="D1789" s="392"/>
      <c r="E1789" s="84"/>
      <c r="F1789" s="393"/>
      <c r="G1789" s="370"/>
      <c r="H1789" s="79"/>
      <c r="I1789" s="107"/>
      <c r="J1789" s="84"/>
      <c r="K1789" s="81"/>
      <c r="L1789" s="394"/>
      <c r="M1789" s="78"/>
      <c r="N1789" s="78"/>
      <c r="O1789" s="78"/>
      <c r="P1789" s="78"/>
      <c r="Q1789" s="371" t="str">
        <f t="shared" si="111"/>
        <v/>
      </c>
      <c r="R1789" s="102" t="str">
        <f t="shared" si="112"/>
        <v/>
      </c>
      <c r="S1789" s="254" t="str">
        <f t="shared" si="113"/>
        <v/>
      </c>
      <c r="T1789" s="83"/>
      <c r="U1789" s="254" t="str">
        <f t="shared" si="114"/>
        <v/>
      </c>
      <c r="V1789" s="255"/>
      <c r="W1789" s="78"/>
      <c r="X1789" s="78"/>
      <c r="Y1789" s="391"/>
      <c r="Z1789" s="369"/>
      <c r="AA1789" s="90"/>
    </row>
    <row r="1790" spans="4:27" ht="15" x14ac:dyDescent="0.2">
      <c r="D1790" s="392"/>
      <c r="E1790" s="84"/>
      <c r="F1790" s="393"/>
      <c r="G1790" s="370"/>
      <c r="H1790" s="79"/>
      <c r="I1790" s="107"/>
      <c r="J1790" s="84"/>
      <c r="K1790" s="81"/>
      <c r="L1790" s="394"/>
      <c r="M1790" s="78"/>
      <c r="N1790" s="78"/>
      <c r="O1790" s="78"/>
      <c r="P1790" s="78"/>
      <c r="Q1790" s="371" t="str">
        <f t="shared" si="111"/>
        <v/>
      </c>
      <c r="R1790" s="102" t="str">
        <f t="shared" si="112"/>
        <v/>
      </c>
      <c r="S1790" s="254" t="str">
        <f t="shared" si="113"/>
        <v/>
      </c>
      <c r="T1790" s="83"/>
      <c r="U1790" s="254" t="str">
        <f t="shared" si="114"/>
        <v/>
      </c>
      <c r="V1790" s="255"/>
      <c r="W1790" s="78"/>
      <c r="X1790" s="78"/>
      <c r="Y1790" s="391"/>
      <c r="Z1790" s="369"/>
      <c r="AA1790" s="90"/>
    </row>
    <row r="1791" spans="4:27" ht="15" x14ac:dyDescent="0.2">
      <c r="D1791" s="392"/>
      <c r="E1791" s="84"/>
      <c r="F1791" s="393"/>
      <c r="G1791" s="370"/>
      <c r="H1791" s="79"/>
      <c r="I1791" s="107"/>
      <c r="J1791" s="84"/>
      <c r="K1791" s="81"/>
      <c r="L1791" s="394"/>
      <c r="M1791" s="78"/>
      <c r="N1791" s="78"/>
      <c r="O1791" s="78"/>
      <c r="P1791" s="78"/>
      <c r="Q1791" s="371" t="str">
        <f t="shared" si="111"/>
        <v/>
      </c>
      <c r="R1791" s="102" t="str">
        <f t="shared" si="112"/>
        <v/>
      </c>
      <c r="S1791" s="254" t="str">
        <f t="shared" si="113"/>
        <v/>
      </c>
      <c r="T1791" s="83"/>
      <c r="U1791" s="254" t="str">
        <f t="shared" si="114"/>
        <v/>
      </c>
      <c r="V1791" s="255"/>
      <c r="W1791" s="78"/>
      <c r="X1791" s="78"/>
      <c r="Y1791" s="391"/>
      <c r="Z1791" s="369"/>
      <c r="AA1791" s="90"/>
    </row>
    <row r="1792" spans="4:27" ht="15" x14ac:dyDescent="0.2">
      <c r="D1792" s="392"/>
      <c r="E1792" s="84"/>
      <c r="F1792" s="393"/>
      <c r="G1792" s="370"/>
      <c r="H1792" s="79"/>
      <c r="I1792" s="107"/>
      <c r="J1792" s="84"/>
      <c r="K1792" s="81"/>
      <c r="L1792" s="394"/>
      <c r="M1792" s="78"/>
      <c r="N1792" s="78"/>
      <c r="O1792" s="78"/>
      <c r="P1792" s="78"/>
      <c r="Q1792" s="371" t="str">
        <f t="shared" si="111"/>
        <v/>
      </c>
      <c r="R1792" s="102" t="str">
        <f t="shared" si="112"/>
        <v/>
      </c>
      <c r="S1792" s="254" t="str">
        <f t="shared" si="113"/>
        <v/>
      </c>
      <c r="T1792" s="83"/>
      <c r="U1792" s="254" t="str">
        <f t="shared" si="114"/>
        <v/>
      </c>
      <c r="V1792" s="255"/>
      <c r="W1792" s="78"/>
      <c r="X1792" s="78"/>
      <c r="Y1792" s="391"/>
      <c r="Z1792" s="369"/>
      <c r="AA1792" s="90"/>
    </row>
    <row r="1793" spans="4:27" ht="15" x14ac:dyDescent="0.2">
      <c r="D1793" s="392"/>
      <c r="E1793" s="84"/>
      <c r="F1793" s="393"/>
      <c r="G1793" s="370"/>
      <c r="H1793" s="79"/>
      <c r="I1793" s="107"/>
      <c r="J1793" s="84"/>
      <c r="K1793" s="81"/>
      <c r="L1793" s="394"/>
      <c r="M1793" s="78"/>
      <c r="N1793" s="78"/>
      <c r="O1793" s="78"/>
      <c r="P1793" s="78"/>
      <c r="Q1793" s="371" t="str">
        <f t="shared" ref="Q1793:Q1856" si="115">IF(OR(I1793="",I1793="Trailer"),"",IF(I1793&lt;&gt;"Trailer","X"))</f>
        <v/>
      </c>
      <c r="R1793" s="102" t="str">
        <f t="shared" ref="R1793:R1856" si="116">IF(I1793="","",IF(AND($R$16="X",I1793&lt;&gt;"Equipment",I1793&lt;&gt;"Dealer Plate"),"X",IF(AND($R$18="X",I1793&lt;&gt;"Trailer",I1793&lt;&gt;"Equipment",I1793&lt;&gt;"Dealer Plate"),"X",IF(AND($R$19="X",I1793&lt;&gt;"Trailer",I1793&lt;&gt;"Equipment",I1793&lt;&gt;"Dealer Plate",V1793="Yes"),"X",IF(AND($R$20="X",I1793&lt;&gt;"Equipment",I1793&lt;&gt;"Dealer Plate",F1793&gt;=$U$20),"X",IF(AND($R$21="X",I1793&lt;&gt;"Trailer",I1793&lt;&gt;"Equipment",I1793&lt;&gt;"Dealer Plate",F1793&gt;=$U$21),"X",""))))))</f>
        <v/>
      </c>
      <c r="S1793" s="254" t="str">
        <f t="shared" ref="S1793:S1856" si="117">IF(AND(M1793 ="NY",Q1793="x"),"Required","")</f>
        <v/>
      </c>
      <c r="T1793" s="83"/>
      <c r="U1793" s="254" t="str">
        <f t="shared" ref="U1793:U1856" si="118">IF(AND(I1793 ="Trailer",Q1793="X"),"remove 'X' for AL","")</f>
        <v/>
      </c>
      <c r="V1793" s="255"/>
      <c r="W1793" s="78"/>
      <c r="X1793" s="78"/>
      <c r="Y1793" s="391"/>
      <c r="Z1793" s="369"/>
      <c r="AA1793" s="90"/>
    </row>
    <row r="1794" spans="4:27" ht="15" x14ac:dyDescent="0.2">
      <c r="D1794" s="392"/>
      <c r="E1794" s="84"/>
      <c r="F1794" s="393"/>
      <c r="G1794" s="370"/>
      <c r="H1794" s="79"/>
      <c r="I1794" s="107"/>
      <c r="J1794" s="84"/>
      <c r="K1794" s="81"/>
      <c r="L1794" s="394"/>
      <c r="M1794" s="78"/>
      <c r="N1794" s="78"/>
      <c r="O1794" s="78"/>
      <c r="P1794" s="78"/>
      <c r="Q1794" s="371" t="str">
        <f t="shared" si="115"/>
        <v/>
      </c>
      <c r="R1794" s="102" t="str">
        <f t="shared" si="116"/>
        <v/>
      </c>
      <c r="S1794" s="254" t="str">
        <f t="shared" si="117"/>
        <v/>
      </c>
      <c r="T1794" s="83"/>
      <c r="U1794" s="254" t="str">
        <f t="shared" si="118"/>
        <v/>
      </c>
      <c r="V1794" s="255"/>
      <c r="W1794" s="78"/>
      <c r="X1794" s="78"/>
      <c r="Y1794" s="391"/>
      <c r="Z1794" s="369"/>
      <c r="AA1794" s="90"/>
    </row>
    <row r="1795" spans="4:27" ht="15" x14ac:dyDescent="0.2">
      <c r="D1795" s="392"/>
      <c r="E1795" s="84"/>
      <c r="F1795" s="393"/>
      <c r="G1795" s="370"/>
      <c r="H1795" s="79"/>
      <c r="I1795" s="107"/>
      <c r="J1795" s="84"/>
      <c r="K1795" s="81"/>
      <c r="L1795" s="394"/>
      <c r="M1795" s="78"/>
      <c r="N1795" s="78"/>
      <c r="O1795" s="78"/>
      <c r="P1795" s="78"/>
      <c r="Q1795" s="371" t="str">
        <f t="shared" si="115"/>
        <v/>
      </c>
      <c r="R1795" s="102" t="str">
        <f t="shared" si="116"/>
        <v/>
      </c>
      <c r="S1795" s="254" t="str">
        <f t="shared" si="117"/>
        <v/>
      </c>
      <c r="T1795" s="83"/>
      <c r="U1795" s="254" t="str">
        <f t="shared" si="118"/>
        <v/>
      </c>
      <c r="V1795" s="255"/>
      <c r="W1795" s="78"/>
      <c r="X1795" s="78"/>
      <c r="Y1795" s="391"/>
      <c r="Z1795" s="369"/>
      <c r="AA1795" s="90"/>
    </row>
    <row r="1796" spans="4:27" ht="15" x14ac:dyDescent="0.2">
      <c r="D1796" s="392"/>
      <c r="E1796" s="84"/>
      <c r="F1796" s="393"/>
      <c r="G1796" s="370"/>
      <c r="H1796" s="79"/>
      <c r="I1796" s="107"/>
      <c r="J1796" s="84"/>
      <c r="K1796" s="81"/>
      <c r="L1796" s="394"/>
      <c r="M1796" s="78"/>
      <c r="N1796" s="78"/>
      <c r="O1796" s="78"/>
      <c r="P1796" s="78"/>
      <c r="Q1796" s="371" t="str">
        <f t="shared" si="115"/>
        <v/>
      </c>
      <c r="R1796" s="102" t="str">
        <f t="shared" si="116"/>
        <v/>
      </c>
      <c r="S1796" s="254" t="str">
        <f t="shared" si="117"/>
        <v/>
      </c>
      <c r="T1796" s="83"/>
      <c r="U1796" s="254" t="str">
        <f t="shared" si="118"/>
        <v/>
      </c>
      <c r="V1796" s="255"/>
      <c r="W1796" s="78"/>
      <c r="X1796" s="78"/>
      <c r="Y1796" s="391"/>
      <c r="Z1796" s="369"/>
      <c r="AA1796" s="90"/>
    </row>
    <row r="1797" spans="4:27" ht="15" x14ac:dyDescent="0.2">
      <c r="D1797" s="392"/>
      <c r="E1797" s="84"/>
      <c r="F1797" s="393"/>
      <c r="G1797" s="370"/>
      <c r="H1797" s="79"/>
      <c r="I1797" s="107"/>
      <c r="J1797" s="84"/>
      <c r="K1797" s="81"/>
      <c r="L1797" s="394"/>
      <c r="M1797" s="78"/>
      <c r="N1797" s="78"/>
      <c r="O1797" s="78"/>
      <c r="P1797" s="78"/>
      <c r="Q1797" s="371" t="str">
        <f t="shared" si="115"/>
        <v/>
      </c>
      <c r="R1797" s="102" t="str">
        <f t="shared" si="116"/>
        <v/>
      </c>
      <c r="S1797" s="254" t="str">
        <f t="shared" si="117"/>
        <v/>
      </c>
      <c r="T1797" s="83"/>
      <c r="U1797" s="254" t="str">
        <f t="shared" si="118"/>
        <v/>
      </c>
      <c r="V1797" s="255"/>
      <c r="W1797" s="78"/>
      <c r="X1797" s="78"/>
      <c r="Y1797" s="391"/>
      <c r="Z1797" s="369"/>
      <c r="AA1797" s="90"/>
    </row>
    <row r="1798" spans="4:27" ht="15" x14ac:dyDescent="0.2">
      <c r="D1798" s="392"/>
      <c r="E1798" s="84"/>
      <c r="F1798" s="393"/>
      <c r="G1798" s="370"/>
      <c r="H1798" s="79"/>
      <c r="I1798" s="107"/>
      <c r="J1798" s="84"/>
      <c r="K1798" s="81"/>
      <c r="L1798" s="394"/>
      <c r="M1798" s="78"/>
      <c r="N1798" s="78"/>
      <c r="O1798" s="78"/>
      <c r="P1798" s="78"/>
      <c r="Q1798" s="371" t="str">
        <f t="shared" si="115"/>
        <v/>
      </c>
      <c r="R1798" s="102" t="str">
        <f t="shared" si="116"/>
        <v/>
      </c>
      <c r="S1798" s="254" t="str">
        <f t="shared" si="117"/>
        <v/>
      </c>
      <c r="T1798" s="83"/>
      <c r="U1798" s="254" t="str">
        <f t="shared" si="118"/>
        <v/>
      </c>
      <c r="V1798" s="255"/>
      <c r="W1798" s="78"/>
      <c r="X1798" s="78"/>
      <c r="Y1798" s="391"/>
      <c r="Z1798" s="369"/>
      <c r="AA1798" s="90"/>
    </row>
    <row r="1799" spans="4:27" ht="15" x14ac:dyDescent="0.2">
      <c r="D1799" s="392"/>
      <c r="E1799" s="84"/>
      <c r="F1799" s="393"/>
      <c r="G1799" s="370"/>
      <c r="H1799" s="79"/>
      <c r="I1799" s="107"/>
      <c r="J1799" s="84"/>
      <c r="K1799" s="81"/>
      <c r="L1799" s="394"/>
      <c r="M1799" s="78"/>
      <c r="N1799" s="78"/>
      <c r="O1799" s="78"/>
      <c r="P1799" s="78"/>
      <c r="Q1799" s="371" t="str">
        <f t="shared" si="115"/>
        <v/>
      </c>
      <c r="R1799" s="102" t="str">
        <f t="shared" si="116"/>
        <v/>
      </c>
      <c r="S1799" s="254" t="str">
        <f t="shared" si="117"/>
        <v/>
      </c>
      <c r="T1799" s="83"/>
      <c r="U1799" s="254" t="str">
        <f t="shared" si="118"/>
        <v/>
      </c>
      <c r="V1799" s="255"/>
      <c r="W1799" s="78"/>
      <c r="X1799" s="78"/>
      <c r="Y1799" s="391"/>
      <c r="Z1799" s="369"/>
      <c r="AA1799" s="90"/>
    </row>
    <row r="1800" spans="4:27" ht="15" x14ac:dyDescent="0.2">
      <c r="D1800" s="392"/>
      <c r="E1800" s="84"/>
      <c r="F1800" s="393"/>
      <c r="G1800" s="370"/>
      <c r="H1800" s="79"/>
      <c r="I1800" s="107"/>
      <c r="J1800" s="84"/>
      <c r="K1800" s="81"/>
      <c r="L1800" s="394"/>
      <c r="M1800" s="78"/>
      <c r="N1800" s="78"/>
      <c r="O1800" s="78"/>
      <c r="P1800" s="78"/>
      <c r="Q1800" s="371" t="str">
        <f t="shared" si="115"/>
        <v/>
      </c>
      <c r="R1800" s="102" t="str">
        <f t="shared" si="116"/>
        <v/>
      </c>
      <c r="S1800" s="254" t="str">
        <f t="shared" si="117"/>
        <v/>
      </c>
      <c r="T1800" s="83"/>
      <c r="U1800" s="254" t="str">
        <f t="shared" si="118"/>
        <v/>
      </c>
      <c r="V1800" s="255"/>
      <c r="W1800" s="78"/>
      <c r="X1800" s="78"/>
      <c r="Y1800" s="391"/>
      <c r="Z1800" s="369"/>
      <c r="AA1800" s="90"/>
    </row>
    <row r="1801" spans="4:27" ht="15" x14ac:dyDescent="0.2">
      <c r="D1801" s="392"/>
      <c r="E1801" s="84"/>
      <c r="F1801" s="393"/>
      <c r="G1801" s="370"/>
      <c r="H1801" s="79"/>
      <c r="I1801" s="107"/>
      <c r="J1801" s="84"/>
      <c r="K1801" s="81"/>
      <c r="L1801" s="394"/>
      <c r="M1801" s="78"/>
      <c r="N1801" s="78"/>
      <c r="O1801" s="78"/>
      <c r="P1801" s="78"/>
      <c r="Q1801" s="371" t="str">
        <f t="shared" si="115"/>
        <v/>
      </c>
      <c r="R1801" s="102" t="str">
        <f t="shared" si="116"/>
        <v/>
      </c>
      <c r="S1801" s="254" t="str">
        <f t="shared" si="117"/>
        <v/>
      </c>
      <c r="T1801" s="83"/>
      <c r="U1801" s="254" t="str">
        <f t="shared" si="118"/>
        <v/>
      </c>
      <c r="V1801" s="255"/>
      <c r="W1801" s="78"/>
      <c r="X1801" s="78"/>
      <c r="Y1801" s="391"/>
      <c r="Z1801" s="369"/>
      <c r="AA1801" s="90"/>
    </row>
    <row r="1802" spans="4:27" ht="15" x14ac:dyDescent="0.2">
      <c r="D1802" s="392"/>
      <c r="E1802" s="84"/>
      <c r="F1802" s="393"/>
      <c r="G1802" s="370"/>
      <c r="H1802" s="79"/>
      <c r="I1802" s="107"/>
      <c r="J1802" s="84"/>
      <c r="K1802" s="81"/>
      <c r="L1802" s="394"/>
      <c r="M1802" s="78"/>
      <c r="N1802" s="78"/>
      <c r="O1802" s="78"/>
      <c r="P1802" s="78"/>
      <c r="Q1802" s="371" t="str">
        <f t="shared" si="115"/>
        <v/>
      </c>
      <c r="R1802" s="102" t="str">
        <f t="shared" si="116"/>
        <v/>
      </c>
      <c r="S1802" s="254" t="str">
        <f t="shared" si="117"/>
        <v/>
      </c>
      <c r="T1802" s="83"/>
      <c r="U1802" s="254" t="str">
        <f t="shared" si="118"/>
        <v/>
      </c>
      <c r="V1802" s="255"/>
      <c r="W1802" s="78"/>
      <c r="X1802" s="78"/>
      <c r="Y1802" s="391"/>
      <c r="Z1802" s="369"/>
      <c r="AA1802" s="90"/>
    </row>
    <row r="1803" spans="4:27" ht="15" x14ac:dyDescent="0.2">
      <c r="D1803" s="392"/>
      <c r="E1803" s="84"/>
      <c r="F1803" s="393"/>
      <c r="G1803" s="370"/>
      <c r="H1803" s="79"/>
      <c r="I1803" s="107"/>
      <c r="J1803" s="84"/>
      <c r="K1803" s="81"/>
      <c r="L1803" s="394"/>
      <c r="M1803" s="78"/>
      <c r="N1803" s="78"/>
      <c r="O1803" s="78"/>
      <c r="P1803" s="78"/>
      <c r="Q1803" s="371" t="str">
        <f t="shared" si="115"/>
        <v/>
      </c>
      <c r="R1803" s="102" t="str">
        <f t="shared" si="116"/>
        <v/>
      </c>
      <c r="S1803" s="254" t="str">
        <f t="shared" si="117"/>
        <v/>
      </c>
      <c r="T1803" s="83"/>
      <c r="U1803" s="254" t="str">
        <f t="shared" si="118"/>
        <v/>
      </c>
      <c r="V1803" s="255"/>
      <c r="W1803" s="78"/>
      <c r="X1803" s="78"/>
      <c r="Y1803" s="391"/>
      <c r="Z1803" s="369"/>
      <c r="AA1803" s="90"/>
    </row>
    <row r="1804" spans="4:27" ht="15" x14ac:dyDescent="0.2">
      <c r="D1804" s="392"/>
      <c r="E1804" s="84"/>
      <c r="F1804" s="393"/>
      <c r="G1804" s="370"/>
      <c r="H1804" s="79"/>
      <c r="I1804" s="107"/>
      <c r="J1804" s="84"/>
      <c r="K1804" s="81"/>
      <c r="L1804" s="394"/>
      <c r="M1804" s="78"/>
      <c r="N1804" s="78"/>
      <c r="O1804" s="78"/>
      <c r="P1804" s="78"/>
      <c r="Q1804" s="371" t="str">
        <f t="shared" si="115"/>
        <v/>
      </c>
      <c r="R1804" s="102" t="str">
        <f t="shared" si="116"/>
        <v/>
      </c>
      <c r="S1804" s="254" t="str">
        <f t="shared" si="117"/>
        <v/>
      </c>
      <c r="T1804" s="83"/>
      <c r="U1804" s="254" t="str">
        <f t="shared" si="118"/>
        <v/>
      </c>
      <c r="V1804" s="255"/>
      <c r="W1804" s="78"/>
      <c r="X1804" s="78"/>
      <c r="Y1804" s="391"/>
      <c r="Z1804" s="369"/>
      <c r="AA1804" s="90"/>
    </row>
    <row r="1805" spans="4:27" ht="15" x14ac:dyDescent="0.2">
      <c r="D1805" s="392"/>
      <c r="E1805" s="84"/>
      <c r="F1805" s="393"/>
      <c r="G1805" s="370"/>
      <c r="H1805" s="79"/>
      <c r="I1805" s="107"/>
      <c r="J1805" s="84"/>
      <c r="K1805" s="81"/>
      <c r="L1805" s="394"/>
      <c r="M1805" s="78"/>
      <c r="N1805" s="78"/>
      <c r="O1805" s="78"/>
      <c r="P1805" s="78"/>
      <c r="Q1805" s="371" t="str">
        <f t="shared" si="115"/>
        <v/>
      </c>
      <c r="R1805" s="102" t="str">
        <f t="shared" si="116"/>
        <v/>
      </c>
      <c r="S1805" s="254" t="str">
        <f t="shared" si="117"/>
        <v/>
      </c>
      <c r="T1805" s="83"/>
      <c r="U1805" s="254" t="str">
        <f t="shared" si="118"/>
        <v/>
      </c>
      <c r="V1805" s="255"/>
      <c r="W1805" s="78"/>
      <c r="X1805" s="78"/>
      <c r="Y1805" s="391"/>
      <c r="Z1805" s="369"/>
      <c r="AA1805" s="90"/>
    </row>
    <row r="1806" spans="4:27" ht="15" x14ac:dyDescent="0.2">
      <c r="D1806" s="392"/>
      <c r="E1806" s="84"/>
      <c r="F1806" s="393"/>
      <c r="G1806" s="370"/>
      <c r="H1806" s="79"/>
      <c r="I1806" s="107"/>
      <c r="J1806" s="84"/>
      <c r="K1806" s="81"/>
      <c r="L1806" s="394"/>
      <c r="M1806" s="78"/>
      <c r="N1806" s="78"/>
      <c r="O1806" s="78"/>
      <c r="P1806" s="78"/>
      <c r="Q1806" s="371" t="str">
        <f t="shared" si="115"/>
        <v/>
      </c>
      <c r="R1806" s="102" t="str">
        <f t="shared" si="116"/>
        <v/>
      </c>
      <c r="S1806" s="254" t="str">
        <f t="shared" si="117"/>
        <v/>
      </c>
      <c r="T1806" s="83"/>
      <c r="U1806" s="254" t="str">
        <f t="shared" si="118"/>
        <v/>
      </c>
      <c r="V1806" s="255"/>
      <c r="W1806" s="78"/>
      <c r="X1806" s="78"/>
      <c r="Y1806" s="391"/>
      <c r="Z1806" s="369"/>
      <c r="AA1806" s="90"/>
    </row>
    <row r="1807" spans="4:27" ht="15" x14ac:dyDescent="0.2">
      <c r="D1807" s="392"/>
      <c r="E1807" s="84"/>
      <c r="F1807" s="393"/>
      <c r="G1807" s="370"/>
      <c r="H1807" s="79"/>
      <c r="I1807" s="107"/>
      <c r="J1807" s="84"/>
      <c r="K1807" s="81"/>
      <c r="L1807" s="394"/>
      <c r="M1807" s="78"/>
      <c r="N1807" s="78"/>
      <c r="O1807" s="78"/>
      <c r="P1807" s="78"/>
      <c r="Q1807" s="371" t="str">
        <f t="shared" si="115"/>
        <v/>
      </c>
      <c r="R1807" s="102" t="str">
        <f t="shared" si="116"/>
        <v/>
      </c>
      <c r="S1807" s="254" t="str">
        <f t="shared" si="117"/>
        <v/>
      </c>
      <c r="T1807" s="83"/>
      <c r="U1807" s="254" t="str">
        <f t="shared" si="118"/>
        <v/>
      </c>
      <c r="V1807" s="255"/>
      <c r="W1807" s="78"/>
      <c r="X1807" s="78"/>
      <c r="Y1807" s="391"/>
      <c r="Z1807" s="369"/>
      <c r="AA1807" s="90"/>
    </row>
    <row r="1808" spans="4:27" ht="15" x14ac:dyDescent="0.2">
      <c r="D1808" s="392"/>
      <c r="E1808" s="84"/>
      <c r="F1808" s="393"/>
      <c r="G1808" s="370"/>
      <c r="H1808" s="79"/>
      <c r="I1808" s="107"/>
      <c r="J1808" s="84"/>
      <c r="K1808" s="81"/>
      <c r="L1808" s="394"/>
      <c r="M1808" s="78"/>
      <c r="N1808" s="78"/>
      <c r="O1808" s="78"/>
      <c r="P1808" s="78"/>
      <c r="Q1808" s="371" t="str">
        <f t="shared" si="115"/>
        <v/>
      </c>
      <c r="R1808" s="102" t="str">
        <f t="shared" si="116"/>
        <v/>
      </c>
      <c r="S1808" s="254" t="str">
        <f t="shared" si="117"/>
        <v/>
      </c>
      <c r="T1808" s="83"/>
      <c r="U1808" s="254" t="str">
        <f t="shared" si="118"/>
        <v/>
      </c>
      <c r="V1808" s="255"/>
      <c r="W1808" s="78"/>
      <c r="X1808" s="78"/>
      <c r="Y1808" s="391"/>
      <c r="Z1808" s="369"/>
      <c r="AA1808" s="90"/>
    </row>
    <row r="1809" spans="4:27" ht="15" x14ac:dyDescent="0.2">
      <c r="D1809" s="392"/>
      <c r="E1809" s="84"/>
      <c r="F1809" s="393"/>
      <c r="G1809" s="370"/>
      <c r="H1809" s="79"/>
      <c r="I1809" s="107"/>
      <c r="J1809" s="84"/>
      <c r="K1809" s="81"/>
      <c r="L1809" s="394"/>
      <c r="M1809" s="78"/>
      <c r="N1809" s="78"/>
      <c r="O1809" s="78"/>
      <c r="P1809" s="78"/>
      <c r="Q1809" s="371" t="str">
        <f t="shared" si="115"/>
        <v/>
      </c>
      <c r="R1809" s="102" t="str">
        <f t="shared" si="116"/>
        <v/>
      </c>
      <c r="S1809" s="254" t="str">
        <f t="shared" si="117"/>
        <v/>
      </c>
      <c r="T1809" s="83"/>
      <c r="U1809" s="254" t="str">
        <f t="shared" si="118"/>
        <v/>
      </c>
      <c r="V1809" s="255"/>
      <c r="W1809" s="78"/>
      <c r="X1809" s="78"/>
      <c r="Y1809" s="391"/>
      <c r="Z1809" s="369"/>
      <c r="AA1809" s="90"/>
    </row>
    <row r="1810" spans="4:27" ht="15" x14ac:dyDescent="0.2">
      <c r="D1810" s="392"/>
      <c r="E1810" s="84"/>
      <c r="F1810" s="393"/>
      <c r="G1810" s="370"/>
      <c r="H1810" s="79"/>
      <c r="I1810" s="107"/>
      <c r="J1810" s="84"/>
      <c r="K1810" s="81"/>
      <c r="L1810" s="394"/>
      <c r="M1810" s="78"/>
      <c r="N1810" s="78"/>
      <c r="O1810" s="78"/>
      <c r="P1810" s="78"/>
      <c r="Q1810" s="371" t="str">
        <f t="shared" si="115"/>
        <v/>
      </c>
      <c r="R1810" s="102" t="str">
        <f t="shared" si="116"/>
        <v/>
      </c>
      <c r="S1810" s="254" t="str">
        <f t="shared" si="117"/>
        <v/>
      </c>
      <c r="T1810" s="83"/>
      <c r="U1810" s="254" t="str">
        <f t="shared" si="118"/>
        <v/>
      </c>
      <c r="V1810" s="255"/>
      <c r="W1810" s="78"/>
      <c r="X1810" s="78"/>
      <c r="Y1810" s="391"/>
      <c r="Z1810" s="369"/>
      <c r="AA1810" s="90"/>
    </row>
    <row r="1811" spans="4:27" ht="15" x14ac:dyDescent="0.2">
      <c r="D1811" s="392"/>
      <c r="E1811" s="84"/>
      <c r="F1811" s="393"/>
      <c r="G1811" s="370"/>
      <c r="H1811" s="79"/>
      <c r="I1811" s="107"/>
      <c r="J1811" s="84"/>
      <c r="K1811" s="81"/>
      <c r="L1811" s="394"/>
      <c r="M1811" s="78"/>
      <c r="N1811" s="78"/>
      <c r="O1811" s="78"/>
      <c r="P1811" s="78"/>
      <c r="Q1811" s="371" t="str">
        <f t="shared" si="115"/>
        <v/>
      </c>
      <c r="R1811" s="102" t="str">
        <f t="shared" si="116"/>
        <v/>
      </c>
      <c r="S1811" s="254" t="str">
        <f t="shared" si="117"/>
        <v/>
      </c>
      <c r="T1811" s="83"/>
      <c r="U1811" s="254" t="str">
        <f t="shared" si="118"/>
        <v/>
      </c>
      <c r="V1811" s="255"/>
      <c r="W1811" s="78"/>
      <c r="X1811" s="78"/>
      <c r="Y1811" s="391"/>
      <c r="Z1811" s="369"/>
      <c r="AA1811" s="90"/>
    </row>
    <row r="1812" spans="4:27" ht="15" x14ac:dyDescent="0.2">
      <c r="D1812" s="392"/>
      <c r="E1812" s="84"/>
      <c r="F1812" s="393"/>
      <c r="G1812" s="370"/>
      <c r="H1812" s="79"/>
      <c r="I1812" s="107"/>
      <c r="J1812" s="84"/>
      <c r="K1812" s="81"/>
      <c r="L1812" s="394"/>
      <c r="M1812" s="78"/>
      <c r="N1812" s="78"/>
      <c r="O1812" s="78"/>
      <c r="P1812" s="78"/>
      <c r="Q1812" s="371" t="str">
        <f t="shared" si="115"/>
        <v/>
      </c>
      <c r="R1812" s="102" t="str">
        <f t="shared" si="116"/>
        <v/>
      </c>
      <c r="S1812" s="254" t="str">
        <f t="shared" si="117"/>
        <v/>
      </c>
      <c r="T1812" s="83"/>
      <c r="U1812" s="254" t="str">
        <f t="shared" si="118"/>
        <v/>
      </c>
      <c r="V1812" s="255"/>
      <c r="W1812" s="78"/>
      <c r="X1812" s="78"/>
      <c r="Y1812" s="391"/>
      <c r="Z1812" s="369"/>
      <c r="AA1812" s="90"/>
    </row>
    <row r="1813" spans="4:27" ht="15" x14ac:dyDescent="0.2">
      <c r="D1813" s="392"/>
      <c r="E1813" s="84"/>
      <c r="F1813" s="393"/>
      <c r="G1813" s="370"/>
      <c r="H1813" s="79"/>
      <c r="I1813" s="107"/>
      <c r="J1813" s="84"/>
      <c r="K1813" s="81"/>
      <c r="L1813" s="394"/>
      <c r="M1813" s="78"/>
      <c r="N1813" s="78"/>
      <c r="O1813" s="78"/>
      <c r="P1813" s="78"/>
      <c r="Q1813" s="371" t="str">
        <f t="shared" si="115"/>
        <v/>
      </c>
      <c r="R1813" s="102" t="str">
        <f t="shared" si="116"/>
        <v/>
      </c>
      <c r="S1813" s="254" t="str">
        <f t="shared" si="117"/>
        <v/>
      </c>
      <c r="T1813" s="83"/>
      <c r="U1813" s="254" t="str">
        <f t="shared" si="118"/>
        <v/>
      </c>
      <c r="V1813" s="255"/>
      <c r="W1813" s="78"/>
      <c r="X1813" s="78"/>
      <c r="Y1813" s="391"/>
      <c r="Z1813" s="369"/>
      <c r="AA1813" s="90"/>
    </row>
    <row r="1814" spans="4:27" ht="15" x14ac:dyDescent="0.2">
      <c r="D1814" s="392"/>
      <c r="E1814" s="84"/>
      <c r="F1814" s="393"/>
      <c r="G1814" s="370"/>
      <c r="H1814" s="79"/>
      <c r="I1814" s="107"/>
      <c r="J1814" s="84"/>
      <c r="K1814" s="81"/>
      <c r="L1814" s="394"/>
      <c r="M1814" s="78"/>
      <c r="N1814" s="78"/>
      <c r="O1814" s="78"/>
      <c r="P1814" s="78"/>
      <c r="Q1814" s="371" t="str">
        <f t="shared" si="115"/>
        <v/>
      </c>
      <c r="R1814" s="102" t="str">
        <f t="shared" si="116"/>
        <v/>
      </c>
      <c r="S1814" s="254" t="str">
        <f t="shared" si="117"/>
        <v/>
      </c>
      <c r="T1814" s="83"/>
      <c r="U1814" s="254" t="str">
        <f t="shared" si="118"/>
        <v/>
      </c>
      <c r="V1814" s="255"/>
      <c r="W1814" s="78"/>
      <c r="X1814" s="78"/>
      <c r="Y1814" s="391"/>
      <c r="Z1814" s="369"/>
      <c r="AA1814" s="90"/>
    </row>
    <row r="1815" spans="4:27" ht="15" x14ac:dyDescent="0.2">
      <c r="D1815" s="392"/>
      <c r="E1815" s="84"/>
      <c r="F1815" s="393"/>
      <c r="G1815" s="370"/>
      <c r="H1815" s="79"/>
      <c r="I1815" s="107"/>
      <c r="J1815" s="84"/>
      <c r="K1815" s="81"/>
      <c r="L1815" s="394"/>
      <c r="M1815" s="78"/>
      <c r="N1815" s="78"/>
      <c r="O1815" s="78"/>
      <c r="P1815" s="78"/>
      <c r="Q1815" s="371" t="str">
        <f t="shared" si="115"/>
        <v/>
      </c>
      <c r="R1815" s="102" t="str">
        <f t="shared" si="116"/>
        <v/>
      </c>
      <c r="S1815" s="254" t="str">
        <f t="shared" si="117"/>
        <v/>
      </c>
      <c r="T1815" s="83"/>
      <c r="U1815" s="254" t="str">
        <f t="shared" si="118"/>
        <v/>
      </c>
      <c r="V1815" s="255"/>
      <c r="W1815" s="78"/>
      <c r="X1815" s="78"/>
      <c r="Y1815" s="391"/>
      <c r="Z1815" s="369"/>
      <c r="AA1815" s="90"/>
    </row>
    <row r="1816" spans="4:27" ht="15" x14ac:dyDescent="0.2">
      <c r="D1816" s="392"/>
      <c r="E1816" s="84"/>
      <c r="F1816" s="393"/>
      <c r="G1816" s="370"/>
      <c r="H1816" s="79"/>
      <c r="I1816" s="107"/>
      <c r="J1816" s="84"/>
      <c r="K1816" s="81"/>
      <c r="L1816" s="394"/>
      <c r="M1816" s="78"/>
      <c r="N1816" s="78"/>
      <c r="O1816" s="78"/>
      <c r="P1816" s="78"/>
      <c r="Q1816" s="371" t="str">
        <f t="shared" si="115"/>
        <v/>
      </c>
      <c r="R1816" s="102" t="str">
        <f t="shared" si="116"/>
        <v/>
      </c>
      <c r="S1816" s="254" t="str">
        <f t="shared" si="117"/>
        <v/>
      </c>
      <c r="T1816" s="83"/>
      <c r="U1816" s="254" t="str">
        <f t="shared" si="118"/>
        <v/>
      </c>
      <c r="V1816" s="255"/>
      <c r="W1816" s="78"/>
      <c r="X1816" s="78"/>
      <c r="Y1816" s="391"/>
      <c r="Z1816" s="369"/>
      <c r="AA1816" s="90"/>
    </row>
    <row r="1817" spans="4:27" ht="15" x14ac:dyDescent="0.2">
      <c r="D1817" s="392"/>
      <c r="E1817" s="84"/>
      <c r="F1817" s="393"/>
      <c r="G1817" s="370"/>
      <c r="H1817" s="79"/>
      <c r="I1817" s="107"/>
      <c r="J1817" s="84"/>
      <c r="K1817" s="81"/>
      <c r="L1817" s="394"/>
      <c r="M1817" s="78"/>
      <c r="N1817" s="78"/>
      <c r="O1817" s="78"/>
      <c r="P1817" s="78"/>
      <c r="Q1817" s="371" t="str">
        <f t="shared" si="115"/>
        <v/>
      </c>
      <c r="R1817" s="102" t="str">
        <f t="shared" si="116"/>
        <v/>
      </c>
      <c r="S1817" s="254" t="str">
        <f t="shared" si="117"/>
        <v/>
      </c>
      <c r="T1817" s="83"/>
      <c r="U1817" s="254" t="str">
        <f t="shared" si="118"/>
        <v/>
      </c>
      <c r="V1817" s="255"/>
      <c r="W1817" s="78"/>
      <c r="X1817" s="78"/>
      <c r="Y1817" s="391"/>
      <c r="Z1817" s="369"/>
      <c r="AA1817" s="90"/>
    </row>
    <row r="1818" spans="4:27" ht="15" x14ac:dyDescent="0.2">
      <c r="D1818" s="392"/>
      <c r="E1818" s="84"/>
      <c r="F1818" s="393"/>
      <c r="G1818" s="370"/>
      <c r="H1818" s="79"/>
      <c r="I1818" s="107"/>
      <c r="J1818" s="84"/>
      <c r="K1818" s="81"/>
      <c r="L1818" s="394"/>
      <c r="M1818" s="78"/>
      <c r="N1818" s="78"/>
      <c r="O1818" s="78"/>
      <c r="P1818" s="78"/>
      <c r="Q1818" s="371" t="str">
        <f t="shared" si="115"/>
        <v/>
      </c>
      <c r="R1818" s="102" t="str">
        <f t="shared" si="116"/>
        <v/>
      </c>
      <c r="S1818" s="254" t="str">
        <f t="shared" si="117"/>
        <v/>
      </c>
      <c r="T1818" s="83"/>
      <c r="U1818" s="254" t="str">
        <f t="shared" si="118"/>
        <v/>
      </c>
      <c r="V1818" s="255"/>
      <c r="W1818" s="78"/>
      <c r="X1818" s="78"/>
      <c r="Y1818" s="391"/>
      <c r="Z1818" s="369"/>
      <c r="AA1818" s="90"/>
    </row>
    <row r="1819" spans="4:27" ht="15" x14ac:dyDescent="0.2">
      <c r="D1819" s="392"/>
      <c r="E1819" s="84"/>
      <c r="F1819" s="393"/>
      <c r="G1819" s="370"/>
      <c r="H1819" s="79"/>
      <c r="I1819" s="107"/>
      <c r="J1819" s="84"/>
      <c r="K1819" s="81"/>
      <c r="L1819" s="394"/>
      <c r="M1819" s="78"/>
      <c r="N1819" s="78"/>
      <c r="O1819" s="78"/>
      <c r="P1819" s="78"/>
      <c r="Q1819" s="371" t="str">
        <f t="shared" si="115"/>
        <v/>
      </c>
      <c r="R1819" s="102" t="str">
        <f t="shared" si="116"/>
        <v/>
      </c>
      <c r="S1819" s="254" t="str">
        <f t="shared" si="117"/>
        <v/>
      </c>
      <c r="T1819" s="83"/>
      <c r="U1819" s="254" t="str">
        <f t="shared" si="118"/>
        <v/>
      </c>
      <c r="V1819" s="255"/>
      <c r="W1819" s="78"/>
      <c r="X1819" s="78"/>
      <c r="Y1819" s="391"/>
      <c r="Z1819" s="369"/>
      <c r="AA1819" s="90"/>
    </row>
    <row r="1820" spans="4:27" ht="15" x14ac:dyDescent="0.2">
      <c r="D1820" s="392"/>
      <c r="E1820" s="84"/>
      <c r="F1820" s="393"/>
      <c r="G1820" s="370"/>
      <c r="H1820" s="79"/>
      <c r="I1820" s="107"/>
      <c r="J1820" s="84"/>
      <c r="K1820" s="81"/>
      <c r="L1820" s="394"/>
      <c r="M1820" s="78"/>
      <c r="N1820" s="78"/>
      <c r="O1820" s="78"/>
      <c r="P1820" s="78"/>
      <c r="Q1820" s="371" t="str">
        <f t="shared" si="115"/>
        <v/>
      </c>
      <c r="R1820" s="102" t="str">
        <f t="shared" si="116"/>
        <v/>
      </c>
      <c r="S1820" s="254" t="str">
        <f t="shared" si="117"/>
        <v/>
      </c>
      <c r="T1820" s="83"/>
      <c r="U1820" s="254" t="str">
        <f t="shared" si="118"/>
        <v/>
      </c>
      <c r="V1820" s="255"/>
      <c r="W1820" s="78"/>
      <c r="X1820" s="78"/>
      <c r="Y1820" s="391"/>
      <c r="Z1820" s="369"/>
      <c r="AA1820" s="90"/>
    </row>
    <row r="1821" spans="4:27" ht="15" x14ac:dyDescent="0.2">
      <c r="D1821" s="392"/>
      <c r="E1821" s="84"/>
      <c r="F1821" s="393"/>
      <c r="G1821" s="370"/>
      <c r="H1821" s="79"/>
      <c r="I1821" s="107"/>
      <c r="J1821" s="84"/>
      <c r="K1821" s="81"/>
      <c r="L1821" s="394"/>
      <c r="M1821" s="78"/>
      <c r="N1821" s="78"/>
      <c r="O1821" s="78"/>
      <c r="P1821" s="78"/>
      <c r="Q1821" s="371" t="str">
        <f t="shared" si="115"/>
        <v/>
      </c>
      <c r="R1821" s="102" t="str">
        <f t="shared" si="116"/>
        <v/>
      </c>
      <c r="S1821" s="254" t="str">
        <f t="shared" si="117"/>
        <v/>
      </c>
      <c r="T1821" s="83"/>
      <c r="U1821" s="254" t="str">
        <f t="shared" si="118"/>
        <v/>
      </c>
      <c r="V1821" s="255"/>
      <c r="W1821" s="78"/>
      <c r="X1821" s="78"/>
      <c r="Y1821" s="391"/>
      <c r="Z1821" s="369"/>
      <c r="AA1821" s="90"/>
    </row>
    <row r="1822" spans="4:27" ht="15" x14ac:dyDescent="0.2">
      <c r="D1822" s="392"/>
      <c r="E1822" s="84"/>
      <c r="F1822" s="393"/>
      <c r="G1822" s="370"/>
      <c r="H1822" s="79"/>
      <c r="I1822" s="107"/>
      <c r="J1822" s="84"/>
      <c r="K1822" s="81"/>
      <c r="L1822" s="394"/>
      <c r="M1822" s="78"/>
      <c r="N1822" s="78"/>
      <c r="O1822" s="78"/>
      <c r="P1822" s="78"/>
      <c r="Q1822" s="371" t="str">
        <f t="shared" si="115"/>
        <v/>
      </c>
      <c r="R1822" s="102" t="str">
        <f t="shared" si="116"/>
        <v/>
      </c>
      <c r="S1822" s="254" t="str">
        <f t="shared" si="117"/>
        <v/>
      </c>
      <c r="T1822" s="83"/>
      <c r="U1822" s="254" t="str">
        <f t="shared" si="118"/>
        <v/>
      </c>
      <c r="V1822" s="255"/>
      <c r="W1822" s="78"/>
      <c r="X1822" s="78"/>
      <c r="Y1822" s="391"/>
      <c r="Z1822" s="369"/>
      <c r="AA1822" s="90"/>
    </row>
    <row r="1823" spans="4:27" ht="15" x14ac:dyDescent="0.2">
      <c r="D1823" s="392"/>
      <c r="E1823" s="84"/>
      <c r="F1823" s="393"/>
      <c r="G1823" s="370"/>
      <c r="H1823" s="79"/>
      <c r="I1823" s="107"/>
      <c r="J1823" s="84"/>
      <c r="K1823" s="81"/>
      <c r="L1823" s="394"/>
      <c r="M1823" s="78"/>
      <c r="N1823" s="78"/>
      <c r="O1823" s="78"/>
      <c r="P1823" s="78"/>
      <c r="Q1823" s="371" t="str">
        <f t="shared" si="115"/>
        <v/>
      </c>
      <c r="R1823" s="102" t="str">
        <f t="shared" si="116"/>
        <v/>
      </c>
      <c r="S1823" s="254" t="str">
        <f t="shared" si="117"/>
        <v/>
      </c>
      <c r="T1823" s="83"/>
      <c r="U1823" s="254" t="str">
        <f t="shared" si="118"/>
        <v/>
      </c>
      <c r="V1823" s="255"/>
      <c r="W1823" s="78"/>
      <c r="X1823" s="78"/>
      <c r="Y1823" s="391"/>
      <c r="Z1823" s="369"/>
      <c r="AA1823" s="90"/>
    </row>
    <row r="1824" spans="4:27" ht="15" x14ac:dyDescent="0.2">
      <c r="D1824" s="392"/>
      <c r="E1824" s="84"/>
      <c r="F1824" s="393"/>
      <c r="G1824" s="370"/>
      <c r="H1824" s="79"/>
      <c r="I1824" s="107"/>
      <c r="J1824" s="84"/>
      <c r="K1824" s="81"/>
      <c r="L1824" s="394"/>
      <c r="M1824" s="78"/>
      <c r="N1824" s="78"/>
      <c r="O1824" s="78"/>
      <c r="P1824" s="78"/>
      <c r="Q1824" s="371" t="str">
        <f t="shared" si="115"/>
        <v/>
      </c>
      <c r="R1824" s="102" t="str">
        <f t="shared" si="116"/>
        <v/>
      </c>
      <c r="S1824" s="254" t="str">
        <f t="shared" si="117"/>
        <v/>
      </c>
      <c r="T1824" s="83"/>
      <c r="U1824" s="254" t="str">
        <f t="shared" si="118"/>
        <v/>
      </c>
      <c r="V1824" s="255"/>
      <c r="W1824" s="78"/>
      <c r="X1824" s="78"/>
      <c r="Y1824" s="391"/>
      <c r="Z1824" s="369"/>
      <c r="AA1824" s="90"/>
    </row>
    <row r="1825" spans="4:27" ht="15" x14ac:dyDescent="0.2">
      <c r="D1825" s="392"/>
      <c r="E1825" s="84"/>
      <c r="F1825" s="393"/>
      <c r="G1825" s="370"/>
      <c r="H1825" s="79"/>
      <c r="I1825" s="107"/>
      <c r="J1825" s="84"/>
      <c r="K1825" s="81"/>
      <c r="L1825" s="394"/>
      <c r="M1825" s="78"/>
      <c r="N1825" s="78"/>
      <c r="O1825" s="78"/>
      <c r="P1825" s="78"/>
      <c r="Q1825" s="371" t="str">
        <f t="shared" si="115"/>
        <v/>
      </c>
      <c r="R1825" s="102" t="str">
        <f t="shared" si="116"/>
        <v/>
      </c>
      <c r="S1825" s="254" t="str">
        <f t="shared" si="117"/>
        <v/>
      </c>
      <c r="T1825" s="83"/>
      <c r="U1825" s="254" t="str">
        <f t="shared" si="118"/>
        <v/>
      </c>
      <c r="V1825" s="255"/>
      <c r="W1825" s="78"/>
      <c r="X1825" s="78"/>
      <c r="Y1825" s="391"/>
      <c r="Z1825" s="369"/>
      <c r="AA1825" s="90"/>
    </row>
    <row r="1826" spans="4:27" ht="15" x14ac:dyDescent="0.2">
      <c r="D1826" s="392"/>
      <c r="E1826" s="84"/>
      <c r="F1826" s="393"/>
      <c r="G1826" s="370"/>
      <c r="H1826" s="79"/>
      <c r="I1826" s="107"/>
      <c r="J1826" s="84"/>
      <c r="K1826" s="81"/>
      <c r="L1826" s="394"/>
      <c r="M1826" s="78"/>
      <c r="N1826" s="78"/>
      <c r="O1826" s="78"/>
      <c r="P1826" s="78"/>
      <c r="Q1826" s="371" t="str">
        <f t="shared" si="115"/>
        <v/>
      </c>
      <c r="R1826" s="102" t="str">
        <f t="shared" si="116"/>
        <v/>
      </c>
      <c r="S1826" s="254" t="str">
        <f t="shared" si="117"/>
        <v/>
      </c>
      <c r="T1826" s="83"/>
      <c r="U1826" s="254" t="str">
        <f t="shared" si="118"/>
        <v/>
      </c>
      <c r="V1826" s="255"/>
      <c r="W1826" s="78"/>
      <c r="X1826" s="78"/>
      <c r="Y1826" s="391"/>
      <c r="Z1826" s="369"/>
      <c r="AA1826" s="90"/>
    </row>
    <row r="1827" spans="4:27" ht="15" x14ac:dyDescent="0.2">
      <c r="D1827" s="392"/>
      <c r="E1827" s="84"/>
      <c r="F1827" s="393"/>
      <c r="G1827" s="370"/>
      <c r="H1827" s="79"/>
      <c r="I1827" s="107"/>
      <c r="J1827" s="84"/>
      <c r="K1827" s="81"/>
      <c r="L1827" s="394"/>
      <c r="M1827" s="78"/>
      <c r="N1827" s="78"/>
      <c r="O1827" s="78"/>
      <c r="P1827" s="78"/>
      <c r="Q1827" s="371" t="str">
        <f t="shared" si="115"/>
        <v/>
      </c>
      <c r="R1827" s="102" t="str">
        <f t="shared" si="116"/>
        <v/>
      </c>
      <c r="S1827" s="254" t="str">
        <f t="shared" si="117"/>
        <v/>
      </c>
      <c r="T1827" s="83"/>
      <c r="U1827" s="254" t="str">
        <f t="shared" si="118"/>
        <v/>
      </c>
      <c r="V1827" s="255"/>
      <c r="W1827" s="78"/>
      <c r="X1827" s="78"/>
      <c r="Y1827" s="391"/>
      <c r="Z1827" s="369"/>
      <c r="AA1827" s="90"/>
    </row>
    <row r="1828" spans="4:27" ht="15" x14ac:dyDescent="0.2">
      <c r="D1828" s="392"/>
      <c r="E1828" s="84"/>
      <c r="F1828" s="393"/>
      <c r="G1828" s="370"/>
      <c r="H1828" s="79"/>
      <c r="I1828" s="107"/>
      <c r="J1828" s="84"/>
      <c r="K1828" s="81"/>
      <c r="L1828" s="394"/>
      <c r="M1828" s="78"/>
      <c r="N1828" s="78"/>
      <c r="O1828" s="78"/>
      <c r="P1828" s="78"/>
      <c r="Q1828" s="371" t="str">
        <f t="shared" si="115"/>
        <v/>
      </c>
      <c r="R1828" s="102" t="str">
        <f t="shared" si="116"/>
        <v/>
      </c>
      <c r="S1828" s="254" t="str">
        <f t="shared" si="117"/>
        <v/>
      </c>
      <c r="T1828" s="83"/>
      <c r="U1828" s="254" t="str">
        <f t="shared" si="118"/>
        <v/>
      </c>
      <c r="V1828" s="255"/>
      <c r="W1828" s="78"/>
      <c r="X1828" s="78"/>
      <c r="Y1828" s="391"/>
      <c r="Z1828" s="369"/>
      <c r="AA1828" s="90"/>
    </row>
    <row r="1829" spans="4:27" ht="15" x14ac:dyDescent="0.2">
      <c r="D1829" s="392"/>
      <c r="E1829" s="84"/>
      <c r="F1829" s="393"/>
      <c r="G1829" s="370"/>
      <c r="H1829" s="79"/>
      <c r="I1829" s="107"/>
      <c r="J1829" s="84"/>
      <c r="K1829" s="81"/>
      <c r="L1829" s="394"/>
      <c r="M1829" s="78"/>
      <c r="N1829" s="78"/>
      <c r="O1829" s="78"/>
      <c r="P1829" s="78"/>
      <c r="Q1829" s="371" t="str">
        <f t="shared" si="115"/>
        <v/>
      </c>
      <c r="R1829" s="102" t="str">
        <f t="shared" si="116"/>
        <v/>
      </c>
      <c r="S1829" s="254" t="str">
        <f t="shared" si="117"/>
        <v/>
      </c>
      <c r="T1829" s="83"/>
      <c r="U1829" s="254" t="str">
        <f t="shared" si="118"/>
        <v/>
      </c>
      <c r="V1829" s="255"/>
      <c r="W1829" s="78"/>
      <c r="X1829" s="78"/>
      <c r="Y1829" s="391"/>
      <c r="Z1829" s="369"/>
      <c r="AA1829" s="90"/>
    </row>
    <row r="1830" spans="4:27" ht="15" x14ac:dyDescent="0.2">
      <c r="D1830" s="392"/>
      <c r="E1830" s="84"/>
      <c r="F1830" s="393"/>
      <c r="G1830" s="370"/>
      <c r="H1830" s="79"/>
      <c r="I1830" s="107"/>
      <c r="J1830" s="84"/>
      <c r="K1830" s="81"/>
      <c r="L1830" s="394"/>
      <c r="M1830" s="78"/>
      <c r="N1830" s="78"/>
      <c r="O1830" s="78"/>
      <c r="P1830" s="78"/>
      <c r="Q1830" s="371" t="str">
        <f t="shared" si="115"/>
        <v/>
      </c>
      <c r="R1830" s="102" t="str">
        <f t="shared" si="116"/>
        <v/>
      </c>
      <c r="S1830" s="254" t="str">
        <f t="shared" si="117"/>
        <v/>
      </c>
      <c r="T1830" s="83"/>
      <c r="U1830" s="254" t="str">
        <f t="shared" si="118"/>
        <v/>
      </c>
      <c r="V1830" s="255"/>
      <c r="W1830" s="78"/>
      <c r="X1830" s="78"/>
      <c r="Y1830" s="391"/>
      <c r="Z1830" s="369"/>
      <c r="AA1830" s="90"/>
    </row>
    <row r="1831" spans="4:27" ht="15" x14ac:dyDescent="0.2">
      <c r="D1831" s="392"/>
      <c r="E1831" s="84"/>
      <c r="F1831" s="393"/>
      <c r="G1831" s="370"/>
      <c r="H1831" s="79"/>
      <c r="I1831" s="107"/>
      <c r="J1831" s="84"/>
      <c r="K1831" s="81"/>
      <c r="L1831" s="394"/>
      <c r="M1831" s="78"/>
      <c r="N1831" s="78"/>
      <c r="O1831" s="78"/>
      <c r="P1831" s="78"/>
      <c r="Q1831" s="371" t="str">
        <f t="shared" si="115"/>
        <v/>
      </c>
      <c r="R1831" s="102" t="str">
        <f t="shared" si="116"/>
        <v/>
      </c>
      <c r="S1831" s="254" t="str">
        <f t="shared" si="117"/>
        <v/>
      </c>
      <c r="T1831" s="83"/>
      <c r="U1831" s="254" t="str">
        <f t="shared" si="118"/>
        <v/>
      </c>
      <c r="V1831" s="255"/>
      <c r="W1831" s="78"/>
      <c r="X1831" s="78"/>
      <c r="Y1831" s="391"/>
      <c r="Z1831" s="369"/>
      <c r="AA1831" s="90"/>
    </row>
    <row r="1832" spans="4:27" ht="15" x14ac:dyDescent="0.2">
      <c r="D1832" s="392"/>
      <c r="E1832" s="84"/>
      <c r="F1832" s="393"/>
      <c r="G1832" s="370"/>
      <c r="H1832" s="79"/>
      <c r="I1832" s="107"/>
      <c r="J1832" s="84"/>
      <c r="K1832" s="81"/>
      <c r="L1832" s="394"/>
      <c r="M1832" s="78"/>
      <c r="N1832" s="78"/>
      <c r="O1832" s="78"/>
      <c r="P1832" s="78"/>
      <c r="Q1832" s="371" t="str">
        <f t="shared" si="115"/>
        <v/>
      </c>
      <c r="R1832" s="102" t="str">
        <f t="shared" si="116"/>
        <v/>
      </c>
      <c r="S1832" s="254" t="str">
        <f t="shared" si="117"/>
        <v/>
      </c>
      <c r="T1832" s="83"/>
      <c r="U1832" s="254" t="str">
        <f t="shared" si="118"/>
        <v/>
      </c>
      <c r="V1832" s="255"/>
      <c r="W1832" s="78"/>
      <c r="X1832" s="78"/>
      <c r="Y1832" s="391"/>
      <c r="Z1832" s="369"/>
      <c r="AA1832" s="90"/>
    </row>
    <row r="1833" spans="4:27" ht="15" x14ac:dyDescent="0.2">
      <c r="D1833" s="392"/>
      <c r="E1833" s="84"/>
      <c r="F1833" s="393"/>
      <c r="G1833" s="370"/>
      <c r="H1833" s="79"/>
      <c r="I1833" s="107"/>
      <c r="J1833" s="84"/>
      <c r="K1833" s="81"/>
      <c r="L1833" s="394"/>
      <c r="M1833" s="78"/>
      <c r="N1833" s="78"/>
      <c r="O1833" s="78"/>
      <c r="P1833" s="78"/>
      <c r="Q1833" s="371" t="str">
        <f t="shared" si="115"/>
        <v/>
      </c>
      <c r="R1833" s="102" t="str">
        <f t="shared" si="116"/>
        <v/>
      </c>
      <c r="S1833" s="254" t="str">
        <f t="shared" si="117"/>
        <v/>
      </c>
      <c r="T1833" s="83"/>
      <c r="U1833" s="254" t="str">
        <f t="shared" si="118"/>
        <v/>
      </c>
      <c r="V1833" s="255"/>
      <c r="W1833" s="78"/>
      <c r="X1833" s="78"/>
      <c r="Y1833" s="391"/>
      <c r="Z1833" s="369"/>
      <c r="AA1833" s="90"/>
    </row>
    <row r="1834" spans="4:27" ht="15" x14ac:dyDescent="0.2">
      <c r="D1834" s="392"/>
      <c r="E1834" s="84"/>
      <c r="F1834" s="393"/>
      <c r="G1834" s="370"/>
      <c r="H1834" s="79"/>
      <c r="I1834" s="107"/>
      <c r="J1834" s="84"/>
      <c r="K1834" s="81"/>
      <c r="L1834" s="394"/>
      <c r="M1834" s="78"/>
      <c r="N1834" s="78"/>
      <c r="O1834" s="78"/>
      <c r="P1834" s="78"/>
      <c r="Q1834" s="371" t="str">
        <f t="shared" si="115"/>
        <v/>
      </c>
      <c r="R1834" s="102" t="str">
        <f t="shared" si="116"/>
        <v/>
      </c>
      <c r="S1834" s="254" t="str">
        <f t="shared" si="117"/>
        <v/>
      </c>
      <c r="T1834" s="83"/>
      <c r="U1834" s="254" t="str">
        <f t="shared" si="118"/>
        <v/>
      </c>
      <c r="V1834" s="255"/>
      <c r="W1834" s="78"/>
      <c r="X1834" s="78"/>
      <c r="Y1834" s="391"/>
      <c r="Z1834" s="369"/>
      <c r="AA1834" s="90"/>
    </row>
    <row r="1835" spans="4:27" ht="15" x14ac:dyDescent="0.2">
      <c r="D1835" s="392"/>
      <c r="E1835" s="84"/>
      <c r="F1835" s="393"/>
      <c r="G1835" s="370"/>
      <c r="H1835" s="79"/>
      <c r="I1835" s="107"/>
      <c r="J1835" s="84"/>
      <c r="K1835" s="81"/>
      <c r="L1835" s="394"/>
      <c r="M1835" s="78"/>
      <c r="N1835" s="78"/>
      <c r="O1835" s="78"/>
      <c r="P1835" s="78"/>
      <c r="Q1835" s="371" t="str">
        <f t="shared" si="115"/>
        <v/>
      </c>
      <c r="R1835" s="102" t="str">
        <f t="shared" si="116"/>
        <v/>
      </c>
      <c r="S1835" s="254" t="str">
        <f t="shared" si="117"/>
        <v/>
      </c>
      <c r="T1835" s="83"/>
      <c r="U1835" s="254" t="str">
        <f t="shared" si="118"/>
        <v/>
      </c>
      <c r="V1835" s="255"/>
      <c r="W1835" s="78"/>
      <c r="X1835" s="78"/>
      <c r="Y1835" s="391"/>
      <c r="Z1835" s="369"/>
      <c r="AA1835" s="90"/>
    </row>
    <row r="1836" spans="4:27" ht="15" x14ac:dyDescent="0.2">
      <c r="D1836" s="392"/>
      <c r="E1836" s="84"/>
      <c r="F1836" s="393"/>
      <c r="G1836" s="370"/>
      <c r="H1836" s="79"/>
      <c r="I1836" s="107"/>
      <c r="J1836" s="84"/>
      <c r="K1836" s="81"/>
      <c r="L1836" s="394"/>
      <c r="M1836" s="78"/>
      <c r="N1836" s="78"/>
      <c r="O1836" s="78"/>
      <c r="P1836" s="78"/>
      <c r="Q1836" s="371" t="str">
        <f t="shared" si="115"/>
        <v/>
      </c>
      <c r="R1836" s="102" t="str">
        <f t="shared" si="116"/>
        <v/>
      </c>
      <c r="S1836" s="254" t="str">
        <f t="shared" si="117"/>
        <v/>
      </c>
      <c r="T1836" s="83"/>
      <c r="U1836" s="254" t="str">
        <f t="shared" si="118"/>
        <v/>
      </c>
      <c r="V1836" s="255"/>
      <c r="W1836" s="78"/>
      <c r="X1836" s="78"/>
      <c r="Y1836" s="391"/>
      <c r="Z1836" s="369"/>
      <c r="AA1836" s="90"/>
    </row>
    <row r="1837" spans="4:27" ht="15" x14ac:dyDescent="0.2">
      <c r="D1837" s="392"/>
      <c r="E1837" s="84"/>
      <c r="F1837" s="393"/>
      <c r="G1837" s="370"/>
      <c r="H1837" s="79"/>
      <c r="I1837" s="107"/>
      <c r="J1837" s="84"/>
      <c r="K1837" s="81"/>
      <c r="L1837" s="394"/>
      <c r="M1837" s="78"/>
      <c r="N1837" s="78"/>
      <c r="O1837" s="78"/>
      <c r="P1837" s="78"/>
      <c r="Q1837" s="371" t="str">
        <f t="shared" si="115"/>
        <v/>
      </c>
      <c r="R1837" s="102" t="str">
        <f t="shared" si="116"/>
        <v/>
      </c>
      <c r="S1837" s="254" t="str">
        <f t="shared" si="117"/>
        <v/>
      </c>
      <c r="T1837" s="83"/>
      <c r="U1837" s="254" t="str">
        <f t="shared" si="118"/>
        <v/>
      </c>
      <c r="V1837" s="255"/>
      <c r="W1837" s="78"/>
      <c r="X1837" s="78"/>
      <c r="Y1837" s="391"/>
      <c r="Z1837" s="369"/>
      <c r="AA1837" s="90"/>
    </row>
    <row r="1838" spans="4:27" ht="15" x14ac:dyDescent="0.2">
      <c r="D1838" s="392"/>
      <c r="E1838" s="84"/>
      <c r="F1838" s="393"/>
      <c r="G1838" s="370"/>
      <c r="H1838" s="79"/>
      <c r="I1838" s="107"/>
      <c r="J1838" s="84"/>
      <c r="K1838" s="81"/>
      <c r="L1838" s="394"/>
      <c r="M1838" s="78"/>
      <c r="N1838" s="78"/>
      <c r="O1838" s="78"/>
      <c r="P1838" s="78"/>
      <c r="Q1838" s="371" t="str">
        <f t="shared" si="115"/>
        <v/>
      </c>
      <c r="R1838" s="102" t="str">
        <f t="shared" si="116"/>
        <v/>
      </c>
      <c r="S1838" s="254" t="str">
        <f t="shared" si="117"/>
        <v/>
      </c>
      <c r="T1838" s="83"/>
      <c r="U1838" s="254" t="str">
        <f t="shared" si="118"/>
        <v/>
      </c>
      <c r="V1838" s="255"/>
      <c r="W1838" s="78"/>
      <c r="X1838" s="78"/>
      <c r="Y1838" s="391"/>
      <c r="Z1838" s="369"/>
      <c r="AA1838" s="90"/>
    </row>
    <row r="1839" spans="4:27" ht="15" x14ac:dyDescent="0.2">
      <c r="D1839" s="392"/>
      <c r="E1839" s="84"/>
      <c r="F1839" s="393"/>
      <c r="G1839" s="370"/>
      <c r="H1839" s="79"/>
      <c r="I1839" s="107"/>
      <c r="J1839" s="84"/>
      <c r="K1839" s="81"/>
      <c r="L1839" s="394"/>
      <c r="M1839" s="78"/>
      <c r="N1839" s="78"/>
      <c r="O1839" s="78"/>
      <c r="P1839" s="78"/>
      <c r="Q1839" s="371" t="str">
        <f t="shared" si="115"/>
        <v/>
      </c>
      <c r="R1839" s="102" t="str">
        <f t="shared" si="116"/>
        <v/>
      </c>
      <c r="S1839" s="254" t="str">
        <f t="shared" si="117"/>
        <v/>
      </c>
      <c r="T1839" s="83"/>
      <c r="U1839" s="254" t="str">
        <f t="shared" si="118"/>
        <v/>
      </c>
      <c r="V1839" s="255"/>
      <c r="W1839" s="78"/>
      <c r="X1839" s="78"/>
      <c r="Y1839" s="391"/>
      <c r="Z1839" s="369"/>
      <c r="AA1839" s="90"/>
    </row>
    <row r="1840" spans="4:27" ht="15" x14ac:dyDescent="0.2">
      <c r="D1840" s="392"/>
      <c r="E1840" s="84"/>
      <c r="F1840" s="393"/>
      <c r="G1840" s="370"/>
      <c r="H1840" s="79"/>
      <c r="I1840" s="107"/>
      <c r="J1840" s="84"/>
      <c r="K1840" s="81"/>
      <c r="L1840" s="394"/>
      <c r="M1840" s="78"/>
      <c r="N1840" s="78"/>
      <c r="O1840" s="78"/>
      <c r="P1840" s="78"/>
      <c r="Q1840" s="371" t="str">
        <f t="shared" si="115"/>
        <v/>
      </c>
      <c r="R1840" s="102" t="str">
        <f t="shared" si="116"/>
        <v/>
      </c>
      <c r="S1840" s="254" t="str">
        <f t="shared" si="117"/>
        <v/>
      </c>
      <c r="T1840" s="83"/>
      <c r="U1840" s="254" t="str">
        <f t="shared" si="118"/>
        <v/>
      </c>
      <c r="V1840" s="255"/>
      <c r="W1840" s="78"/>
      <c r="X1840" s="78"/>
      <c r="Y1840" s="391"/>
      <c r="Z1840" s="369"/>
      <c r="AA1840" s="90"/>
    </row>
    <row r="1841" spans="4:27" ht="15" x14ac:dyDescent="0.2">
      <c r="D1841" s="392"/>
      <c r="E1841" s="84"/>
      <c r="F1841" s="393"/>
      <c r="G1841" s="370"/>
      <c r="H1841" s="79"/>
      <c r="I1841" s="107"/>
      <c r="J1841" s="84"/>
      <c r="K1841" s="81"/>
      <c r="L1841" s="394"/>
      <c r="M1841" s="78"/>
      <c r="N1841" s="78"/>
      <c r="O1841" s="78"/>
      <c r="P1841" s="78"/>
      <c r="Q1841" s="371" t="str">
        <f t="shared" si="115"/>
        <v/>
      </c>
      <c r="R1841" s="102" t="str">
        <f t="shared" si="116"/>
        <v/>
      </c>
      <c r="S1841" s="254" t="str">
        <f t="shared" si="117"/>
        <v/>
      </c>
      <c r="T1841" s="83"/>
      <c r="U1841" s="254" t="str">
        <f t="shared" si="118"/>
        <v/>
      </c>
      <c r="V1841" s="255"/>
      <c r="W1841" s="78"/>
      <c r="X1841" s="78"/>
      <c r="Y1841" s="391"/>
      <c r="Z1841" s="369"/>
      <c r="AA1841" s="90"/>
    </row>
    <row r="1842" spans="4:27" ht="15" x14ac:dyDescent="0.2">
      <c r="D1842" s="392"/>
      <c r="E1842" s="84"/>
      <c r="F1842" s="393"/>
      <c r="G1842" s="370"/>
      <c r="H1842" s="79"/>
      <c r="I1842" s="107"/>
      <c r="J1842" s="84"/>
      <c r="K1842" s="81"/>
      <c r="L1842" s="394"/>
      <c r="M1842" s="78"/>
      <c r="N1842" s="78"/>
      <c r="O1842" s="78"/>
      <c r="P1842" s="78"/>
      <c r="Q1842" s="371" t="str">
        <f t="shared" si="115"/>
        <v/>
      </c>
      <c r="R1842" s="102" t="str">
        <f t="shared" si="116"/>
        <v/>
      </c>
      <c r="S1842" s="254" t="str">
        <f t="shared" si="117"/>
        <v/>
      </c>
      <c r="T1842" s="83"/>
      <c r="U1842" s="254" t="str">
        <f t="shared" si="118"/>
        <v/>
      </c>
      <c r="V1842" s="255"/>
      <c r="W1842" s="78"/>
      <c r="X1842" s="78"/>
      <c r="Y1842" s="391"/>
      <c r="Z1842" s="369"/>
      <c r="AA1842" s="90"/>
    </row>
    <row r="1843" spans="4:27" ht="15" x14ac:dyDescent="0.2">
      <c r="D1843" s="392"/>
      <c r="E1843" s="84"/>
      <c r="F1843" s="393"/>
      <c r="G1843" s="370"/>
      <c r="H1843" s="79"/>
      <c r="I1843" s="107"/>
      <c r="J1843" s="84"/>
      <c r="K1843" s="81"/>
      <c r="L1843" s="394"/>
      <c r="M1843" s="78"/>
      <c r="N1843" s="78"/>
      <c r="O1843" s="78"/>
      <c r="P1843" s="78"/>
      <c r="Q1843" s="371" t="str">
        <f t="shared" si="115"/>
        <v/>
      </c>
      <c r="R1843" s="102" t="str">
        <f t="shared" si="116"/>
        <v/>
      </c>
      <c r="S1843" s="254" t="str">
        <f t="shared" si="117"/>
        <v/>
      </c>
      <c r="T1843" s="83"/>
      <c r="U1843" s="254" t="str">
        <f t="shared" si="118"/>
        <v/>
      </c>
      <c r="V1843" s="255"/>
      <c r="W1843" s="78"/>
      <c r="X1843" s="78"/>
      <c r="Y1843" s="391"/>
      <c r="Z1843" s="369"/>
      <c r="AA1843" s="90"/>
    </row>
    <row r="1844" spans="4:27" ht="15" x14ac:dyDescent="0.2">
      <c r="D1844" s="392"/>
      <c r="E1844" s="84"/>
      <c r="F1844" s="393"/>
      <c r="G1844" s="370"/>
      <c r="H1844" s="79"/>
      <c r="I1844" s="107"/>
      <c r="J1844" s="84"/>
      <c r="K1844" s="81"/>
      <c r="L1844" s="394"/>
      <c r="M1844" s="78"/>
      <c r="N1844" s="78"/>
      <c r="O1844" s="78"/>
      <c r="P1844" s="78"/>
      <c r="Q1844" s="371" t="str">
        <f t="shared" si="115"/>
        <v/>
      </c>
      <c r="R1844" s="102" t="str">
        <f t="shared" si="116"/>
        <v/>
      </c>
      <c r="S1844" s="254" t="str">
        <f t="shared" si="117"/>
        <v/>
      </c>
      <c r="T1844" s="83"/>
      <c r="U1844" s="254" t="str">
        <f t="shared" si="118"/>
        <v/>
      </c>
      <c r="V1844" s="255"/>
      <c r="W1844" s="78"/>
      <c r="X1844" s="78"/>
      <c r="Y1844" s="391"/>
      <c r="Z1844" s="369"/>
      <c r="AA1844" s="90"/>
    </row>
    <row r="1845" spans="4:27" ht="15" x14ac:dyDescent="0.2">
      <c r="D1845" s="392"/>
      <c r="E1845" s="84"/>
      <c r="F1845" s="393"/>
      <c r="G1845" s="370"/>
      <c r="H1845" s="79"/>
      <c r="I1845" s="107"/>
      <c r="J1845" s="84"/>
      <c r="K1845" s="81"/>
      <c r="L1845" s="394"/>
      <c r="M1845" s="78"/>
      <c r="N1845" s="78"/>
      <c r="O1845" s="78"/>
      <c r="P1845" s="78"/>
      <c r="Q1845" s="371" t="str">
        <f t="shared" si="115"/>
        <v/>
      </c>
      <c r="R1845" s="102" t="str">
        <f t="shared" si="116"/>
        <v/>
      </c>
      <c r="S1845" s="254" t="str">
        <f t="shared" si="117"/>
        <v/>
      </c>
      <c r="T1845" s="83"/>
      <c r="U1845" s="254" t="str">
        <f t="shared" si="118"/>
        <v/>
      </c>
      <c r="V1845" s="255"/>
      <c r="W1845" s="78"/>
      <c r="X1845" s="78"/>
      <c r="Y1845" s="391"/>
      <c r="Z1845" s="369"/>
      <c r="AA1845" s="90"/>
    </row>
    <row r="1846" spans="4:27" ht="15" x14ac:dyDescent="0.2">
      <c r="D1846" s="392"/>
      <c r="E1846" s="84"/>
      <c r="F1846" s="393"/>
      <c r="G1846" s="370"/>
      <c r="H1846" s="79"/>
      <c r="I1846" s="107"/>
      <c r="J1846" s="84"/>
      <c r="K1846" s="81"/>
      <c r="L1846" s="394"/>
      <c r="M1846" s="78"/>
      <c r="N1846" s="78"/>
      <c r="O1846" s="78"/>
      <c r="P1846" s="78"/>
      <c r="Q1846" s="371" t="str">
        <f t="shared" si="115"/>
        <v/>
      </c>
      <c r="R1846" s="102" t="str">
        <f t="shared" si="116"/>
        <v/>
      </c>
      <c r="S1846" s="254" t="str">
        <f t="shared" si="117"/>
        <v/>
      </c>
      <c r="T1846" s="83"/>
      <c r="U1846" s="254" t="str">
        <f t="shared" si="118"/>
        <v/>
      </c>
      <c r="V1846" s="255"/>
      <c r="W1846" s="78"/>
      <c r="X1846" s="78"/>
      <c r="Y1846" s="391"/>
      <c r="Z1846" s="369"/>
      <c r="AA1846" s="90"/>
    </row>
    <row r="1847" spans="4:27" ht="15" x14ac:dyDescent="0.2">
      <c r="D1847" s="392"/>
      <c r="E1847" s="84"/>
      <c r="F1847" s="393"/>
      <c r="G1847" s="370"/>
      <c r="H1847" s="79"/>
      <c r="I1847" s="107"/>
      <c r="J1847" s="84"/>
      <c r="K1847" s="81"/>
      <c r="L1847" s="394"/>
      <c r="M1847" s="78"/>
      <c r="N1847" s="78"/>
      <c r="O1847" s="78"/>
      <c r="P1847" s="78"/>
      <c r="Q1847" s="371" t="str">
        <f t="shared" si="115"/>
        <v/>
      </c>
      <c r="R1847" s="102" t="str">
        <f t="shared" si="116"/>
        <v/>
      </c>
      <c r="S1847" s="254" t="str">
        <f t="shared" si="117"/>
        <v/>
      </c>
      <c r="T1847" s="83"/>
      <c r="U1847" s="254" t="str">
        <f t="shared" si="118"/>
        <v/>
      </c>
      <c r="V1847" s="255"/>
      <c r="W1847" s="78"/>
      <c r="X1847" s="78"/>
      <c r="Y1847" s="391"/>
      <c r="Z1847" s="369"/>
      <c r="AA1847" s="90"/>
    </row>
    <row r="1848" spans="4:27" ht="15" x14ac:dyDescent="0.2">
      <c r="D1848" s="392"/>
      <c r="E1848" s="84"/>
      <c r="F1848" s="393"/>
      <c r="G1848" s="370"/>
      <c r="H1848" s="79"/>
      <c r="I1848" s="107"/>
      <c r="J1848" s="84"/>
      <c r="K1848" s="81"/>
      <c r="L1848" s="394"/>
      <c r="M1848" s="78"/>
      <c r="N1848" s="78"/>
      <c r="O1848" s="78"/>
      <c r="P1848" s="78"/>
      <c r="Q1848" s="371" t="str">
        <f t="shared" si="115"/>
        <v/>
      </c>
      <c r="R1848" s="102" t="str">
        <f t="shared" si="116"/>
        <v/>
      </c>
      <c r="S1848" s="254" t="str">
        <f t="shared" si="117"/>
        <v/>
      </c>
      <c r="T1848" s="83"/>
      <c r="U1848" s="254" t="str">
        <f t="shared" si="118"/>
        <v/>
      </c>
      <c r="V1848" s="255"/>
      <c r="W1848" s="78"/>
      <c r="X1848" s="78"/>
      <c r="Y1848" s="391"/>
      <c r="Z1848" s="369"/>
      <c r="AA1848" s="90"/>
    </row>
    <row r="1849" spans="4:27" ht="15" x14ac:dyDescent="0.2">
      <c r="D1849" s="392"/>
      <c r="E1849" s="84"/>
      <c r="F1849" s="393"/>
      <c r="G1849" s="370"/>
      <c r="H1849" s="79"/>
      <c r="I1849" s="107"/>
      <c r="J1849" s="84"/>
      <c r="K1849" s="81"/>
      <c r="L1849" s="394"/>
      <c r="M1849" s="78"/>
      <c r="N1849" s="78"/>
      <c r="O1849" s="78"/>
      <c r="P1849" s="78"/>
      <c r="Q1849" s="371" t="str">
        <f t="shared" si="115"/>
        <v/>
      </c>
      <c r="R1849" s="102" t="str">
        <f t="shared" si="116"/>
        <v/>
      </c>
      <c r="S1849" s="254" t="str">
        <f t="shared" si="117"/>
        <v/>
      </c>
      <c r="T1849" s="83"/>
      <c r="U1849" s="254" t="str">
        <f t="shared" si="118"/>
        <v/>
      </c>
      <c r="V1849" s="255"/>
      <c r="W1849" s="78"/>
      <c r="X1849" s="78"/>
      <c r="Y1849" s="391"/>
      <c r="Z1849" s="369"/>
      <c r="AA1849" s="90"/>
    </row>
    <row r="1850" spans="4:27" ht="15" x14ac:dyDescent="0.2">
      <c r="D1850" s="392"/>
      <c r="E1850" s="84"/>
      <c r="F1850" s="393"/>
      <c r="G1850" s="370"/>
      <c r="H1850" s="79"/>
      <c r="I1850" s="107"/>
      <c r="J1850" s="84"/>
      <c r="K1850" s="81"/>
      <c r="L1850" s="394"/>
      <c r="M1850" s="78"/>
      <c r="N1850" s="78"/>
      <c r="O1850" s="78"/>
      <c r="P1850" s="78"/>
      <c r="Q1850" s="371" t="str">
        <f t="shared" si="115"/>
        <v/>
      </c>
      <c r="R1850" s="102" t="str">
        <f t="shared" si="116"/>
        <v/>
      </c>
      <c r="S1850" s="254" t="str">
        <f t="shared" si="117"/>
        <v/>
      </c>
      <c r="T1850" s="83"/>
      <c r="U1850" s="254" t="str">
        <f t="shared" si="118"/>
        <v/>
      </c>
      <c r="V1850" s="255"/>
      <c r="W1850" s="78"/>
      <c r="X1850" s="78"/>
      <c r="Y1850" s="391"/>
      <c r="Z1850" s="369"/>
      <c r="AA1850" s="90"/>
    </row>
    <row r="1851" spans="4:27" ht="15" x14ac:dyDescent="0.2">
      <c r="D1851" s="392"/>
      <c r="E1851" s="84"/>
      <c r="F1851" s="393"/>
      <c r="G1851" s="370"/>
      <c r="H1851" s="79"/>
      <c r="I1851" s="107"/>
      <c r="J1851" s="84"/>
      <c r="K1851" s="81"/>
      <c r="L1851" s="394"/>
      <c r="M1851" s="78"/>
      <c r="N1851" s="78"/>
      <c r="O1851" s="78"/>
      <c r="P1851" s="78"/>
      <c r="Q1851" s="371" t="str">
        <f t="shared" si="115"/>
        <v/>
      </c>
      <c r="R1851" s="102" t="str">
        <f t="shared" si="116"/>
        <v/>
      </c>
      <c r="S1851" s="254" t="str">
        <f t="shared" si="117"/>
        <v/>
      </c>
      <c r="T1851" s="83"/>
      <c r="U1851" s="254" t="str">
        <f t="shared" si="118"/>
        <v/>
      </c>
      <c r="V1851" s="255"/>
      <c r="W1851" s="78"/>
      <c r="X1851" s="78"/>
      <c r="Y1851" s="391"/>
      <c r="Z1851" s="369"/>
      <c r="AA1851" s="90"/>
    </row>
    <row r="1852" spans="4:27" ht="15" x14ac:dyDescent="0.2">
      <c r="D1852" s="392"/>
      <c r="E1852" s="84"/>
      <c r="F1852" s="393"/>
      <c r="G1852" s="370"/>
      <c r="H1852" s="79"/>
      <c r="I1852" s="107"/>
      <c r="J1852" s="84"/>
      <c r="K1852" s="81"/>
      <c r="L1852" s="394"/>
      <c r="M1852" s="78"/>
      <c r="N1852" s="78"/>
      <c r="O1852" s="78"/>
      <c r="P1852" s="78"/>
      <c r="Q1852" s="371" t="str">
        <f t="shared" si="115"/>
        <v/>
      </c>
      <c r="R1852" s="102" t="str">
        <f t="shared" si="116"/>
        <v/>
      </c>
      <c r="S1852" s="254" t="str">
        <f t="shared" si="117"/>
        <v/>
      </c>
      <c r="T1852" s="83"/>
      <c r="U1852" s="254" t="str">
        <f t="shared" si="118"/>
        <v/>
      </c>
      <c r="V1852" s="255"/>
      <c r="W1852" s="78"/>
      <c r="X1852" s="78"/>
      <c r="Y1852" s="391"/>
      <c r="Z1852" s="369"/>
      <c r="AA1852" s="90"/>
    </row>
    <row r="1853" spans="4:27" ht="15" x14ac:dyDescent="0.2">
      <c r="D1853" s="392"/>
      <c r="E1853" s="84"/>
      <c r="F1853" s="393"/>
      <c r="G1853" s="370"/>
      <c r="H1853" s="79"/>
      <c r="I1853" s="107"/>
      <c r="J1853" s="84"/>
      <c r="K1853" s="81"/>
      <c r="L1853" s="394"/>
      <c r="M1853" s="78"/>
      <c r="N1853" s="78"/>
      <c r="O1853" s="78"/>
      <c r="P1853" s="78"/>
      <c r="Q1853" s="371" t="str">
        <f t="shared" si="115"/>
        <v/>
      </c>
      <c r="R1853" s="102" t="str">
        <f t="shared" si="116"/>
        <v/>
      </c>
      <c r="S1853" s="254" t="str">
        <f t="shared" si="117"/>
        <v/>
      </c>
      <c r="T1853" s="83"/>
      <c r="U1853" s="254" t="str">
        <f t="shared" si="118"/>
        <v/>
      </c>
      <c r="V1853" s="255"/>
      <c r="W1853" s="78"/>
      <c r="X1853" s="78"/>
      <c r="Y1853" s="391"/>
      <c r="Z1853" s="369"/>
      <c r="AA1853" s="90"/>
    </row>
    <row r="1854" spans="4:27" ht="15" x14ac:dyDescent="0.2">
      <c r="D1854" s="392"/>
      <c r="E1854" s="84"/>
      <c r="F1854" s="393"/>
      <c r="G1854" s="370"/>
      <c r="H1854" s="79"/>
      <c r="I1854" s="107"/>
      <c r="J1854" s="84"/>
      <c r="K1854" s="81"/>
      <c r="L1854" s="394"/>
      <c r="M1854" s="78"/>
      <c r="N1854" s="78"/>
      <c r="O1854" s="78"/>
      <c r="P1854" s="78"/>
      <c r="Q1854" s="371" t="str">
        <f t="shared" si="115"/>
        <v/>
      </c>
      <c r="R1854" s="102" t="str">
        <f t="shared" si="116"/>
        <v/>
      </c>
      <c r="S1854" s="254" t="str">
        <f t="shared" si="117"/>
        <v/>
      </c>
      <c r="T1854" s="83"/>
      <c r="U1854" s="254" t="str">
        <f t="shared" si="118"/>
        <v/>
      </c>
      <c r="V1854" s="255"/>
      <c r="W1854" s="78"/>
      <c r="X1854" s="78"/>
      <c r="Y1854" s="391"/>
      <c r="Z1854" s="369"/>
      <c r="AA1854" s="90"/>
    </row>
    <row r="1855" spans="4:27" ht="15" x14ac:dyDescent="0.2">
      <c r="D1855" s="392"/>
      <c r="E1855" s="84"/>
      <c r="F1855" s="393"/>
      <c r="G1855" s="370"/>
      <c r="H1855" s="79"/>
      <c r="I1855" s="107"/>
      <c r="J1855" s="84"/>
      <c r="K1855" s="81"/>
      <c r="L1855" s="394"/>
      <c r="M1855" s="78"/>
      <c r="N1855" s="78"/>
      <c r="O1855" s="78"/>
      <c r="P1855" s="78"/>
      <c r="Q1855" s="371" t="str">
        <f t="shared" si="115"/>
        <v/>
      </c>
      <c r="R1855" s="102" t="str">
        <f t="shared" si="116"/>
        <v/>
      </c>
      <c r="S1855" s="254" t="str">
        <f t="shared" si="117"/>
        <v/>
      </c>
      <c r="T1855" s="83"/>
      <c r="U1855" s="254" t="str">
        <f t="shared" si="118"/>
        <v/>
      </c>
      <c r="V1855" s="255"/>
      <c r="W1855" s="78"/>
      <c r="X1855" s="78"/>
      <c r="Y1855" s="391"/>
      <c r="Z1855" s="369"/>
      <c r="AA1855" s="90"/>
    </row>
    <row r="1856" spans="4:27" ht="15" x14ac:dyDescent="0.2">
      <c r="D1856" s="392"/>
      <c r="E1856" s="84"/>
      <c r="F1856" s="393"/>
      <c r="G1856" s="370"/>
      <c r="H1856" s="79"/>
      <c r="I1856" s="107"/>
      <c r="J1856" s="84"/>
      <c r="K1856" s="81"/>
      <c r="L1856" s="394"/>
      <c r="M1856" s="78"/>
      <c r="N1856" s="78"/>
      <c r="O1856" s="78"/>
      <c r="P1856" s="78"/>
      <c r="Q1856" s="371" t="str">
        <f t="shared" si="115"/>
        <v/>
      </c>
      <c r="R1856" s="102" t="str">
        <f t="shared" si="116"/>
        <v/>
      </c>
      <c r="S1856" s="254" t="str">
        <f t="shared" si="117"/>
        <v/>
      </c>
      <c r="T1856" s="83"/>
      <c r="U1856" s="254" t="str">
        <f t="shared" si="118"/>
        <v/>
      </c>
      <c r="V1856" s="255"/>
      <c r="W1856" s="78"/>
      <c r="X1856" s="78"/>
      <c r="Y1856" s="391"/>
      <c r="Z1856" s="369"/>
      <c r="AA1856" s="90"/>
    </row>
    <row r="1857" spans="4:27" ht="15" x14ac:dyDescent="0.2">
      <c r="D1857" s="392"/>
      <c r="E1857" s="84"/>
      <c r="F1857" s="393"/>
      <c r="G1857" s="370"/>
      <c r="H1857" s="79"/>
      <c r="I1857" s="107"/>
      <c r="J1857" s="84"/>
      <c r="K1857" s="81"/>
      <c r="L1857" s="394"/>
      <c r="M1857" s="78"/>
      <c r="N1857" s="78"/>
      <c r="O1857" s="78"/>
      <c r="P1857" s="78"/>
      <c r="Q1857" s="371" t="str">
        <f t="shared" ref="Q1857:Q1920" si="119">IF(OR(I1857="",I1857="Trailer"),"",IF(I1857&lt;&gt;"Trailer","X"))</f>
        <v/>
      </c>
      <c r="R1857" s="102" t="str">
        <f t="shared" ref="R1857:R1920" si="120">IF(I1857="","",IF(AND($R$16="X",I1857&lt;&gt;"Equipment",I1857&lt;&gt;"Dealer Plate"),"X",IF(AND($R$18="X",I1857&lt;&gt;"Trailer",I1857&lt;&gt;"Equipment",I1857&lt;&gt;"Dealer Plate"),"X",IF(AND($R$19="X",I1857&lt;&gt;"Trailer",I1857&lt;&gt;"Equipment",I1857&lt;&gt;"Dealer Plate",V1857="Yes"),"X",IF(AND($R$20="X",I1857&lt;&gt;"Equipment",I1857&lt;&gt;"Dealer Plate",F1857&gt;=$U$20),"X",IF(AND($R$21="X",I1857&lt;&gt;"Trailer",I1857&lt;&gt;"Equipment",I1857&lt;&gt;"Dealer Plate",F1857&gt;=$U$21),"X",""))))))</f>
        <v/>
      </c>
      <c r="S1857" s="254" t="str">
        <f t="shared" ref="S1857:S1920" si="121">IF(AND(M1857 ="NY",Q1857="x"),"Required","")</f>
        <v/>
      </c>
      <c r="T1857" s="83"/>
      <c r="U1857" s="254" t="str">
        <f t="shared" ref="U1857:U1920" si="122">IF(AND(I1857 ="Trailer",Q1857="X"),"remove 'X' for AL","")</f>
        <v/>
      </c>
      <c r="V1857" s="255"/>
      <c r="W1857" s="78"/>
      <c r="X1857" s="78"/>
      <c r="Y1857" s="391"/>
      <c r="Z1857" s="369"/>
      <c r="AA1857" s="90"/>
    </row>
    <row r="1858" spans="4:27" ht="15" x14ac:dyDescent="0.2">
      <c r="D1858" s="392"/>
      <c r="E1858" s="84"/>
      <c r="F1858" s="393"/>
      <c r="G1858" s="370"/>
      <c r="H1858" s="79"/>
      <c r="I1858" s="107"/>
      <c r="J1858" s="84"/>
      <c r="K1858" s="81"/>
      <c r="L1858" s="394"/>
      <c r="M1858" s="78"/>
      <c r="N1858" s="78"/>
      <c r="O1858" s="78"/>
      <c r="P1858" s="78"/>
      <c r="Q1858" s="371" t="str">
        <f t="shared" si="119"/>
        <v/>
      </c>
      <c r="R1858" s="102" t="str">
        <f t="shared" si="120"/>
        <v/>
      </c>
      <c r="S1858" s="254" t="str">
        <f t="shared" si="121"/>
        <v/>
      </c>
      <c r="T1858" s="83"/>
      <c r="U1858" s="254" t="str">
        <f t="shared" si="122"/>
        <v/>
      </c>
      <c r="V1858" s="255"/>
      <c r="W1858" s="78"/>
      <c r="X1858" s="78"/>
      <c r="Y1858" s="391"/>
      <c r="Z1858" s="369"/>
      <c r="AA1858" s="90"/>
    </row>
    <row r="1859" spans="4:27" ht="15" x14ac:dyDescent="0.2">
      <c r="D1859" s="392"/>
      <c r="E1859" s="84"/>
      <c r="F1859" s="393"/>
      <c r="G1859" s="370"/>
      <c r="H1859" s="79"/>
      <c r="I1859" s="107"/>
      <c r="J1859" s="84"/>
      <c r="K1859" s="81"/>
      <c r="L1859" s="394"/>
      <c r="M1859" s="78"/>
      <c r="N1859" s="78"/>
      <c r="O1859" s="78"/>
      <c r="P1859" s="78"/>
      <c r="Q1859" s="371" t="str">
        <f t="shared" si="119"/>
        <v/>
      </c>
      <c r="R1859" s="102" t="str">
        <f t="shared" si="120"/>
        <v/>
      </c>
      <c r="S1859" s="254" t="str">
        <f t="shared" si="121"/>
        <v/>
      </c>
      <c r="T1859" s="83"/>
      <c r="U1859" s="254" t="str">
        <f t="shared" si="122"/>
        <v/>
      </c>
      <c r="V1859" s="255"/>
      <c r="W1859" s="78"/>
      <c r="X1859" s="78"/>
      <c r="Y1859" s="391"/>
      <c r="Z1859" s="369"/>
      <c r="AA1859" s="90"/>
    </row>
    <row r="1860" spans="4:27" ht="15" x14ac:dyDescent="0.2">
      <c r="D1860" s="392"/>
      <c r="E1860" s="84"/>
      <c r="F1860" s="393"/>
      <c r="G1860" s="370"/>
      <c r="H1860" s="79"/>
      <c r="I1860" s="107"/>
      <c r="J1860" s="84"/>
      <c r="K1860" s="81"/>
      <c r="L1860" s="394"/>
      <c r="M1860" s="78"/>
      <c r="N1860" s="78"/>
      <c r="O1860" s="78"/>
      <c r="P1860" s="78"/>
      <c r="Q1860" s="371" t="str">
        <f t="shared" si="119"/>
        <v/>
      </c>
      <c r="R1860" s="102" t="str">
        <f t="shared" si="120"/>
        <v/>
      </c>
      <c r="S1860" s="254" t="str">
        <f t="shared" si="121"/>
        <v/>
      </c>
      <c r="T1860" s="83"/>
      <c r="U1860" s="254" t="str">
        <f t="shared" si="122"/>
        <v/>
      </c>
      <c r="V1860" s="255"/>
      <c r="W1860" s="78"/>
      <c r="X1860" s="78"/>
      <c r="Y1860" s="391"/>
      <c r="Z1860" s="369"/>
      <c r="AA1860" s="90"/>
    </row>
    <row r="1861" spans="4:27" ht="15" x14ac:dyDescent="0.2">
      <c r="D1861" s="392"/>
      <c r="E1861" s="84"/>
      <c r="F1861" s="393"/>
      <c r="G1861" s="370"/>
      <c r="H1861" s="79"/>
      <c r="I1861" s="107"/>
      <c r="J1861" s="84"/>
      <c r="K1861" s="81"/>
      <c r="L1861" s="394"/>
      <c r="M1861" s="78"/>
      <c r="N1861" s="78"/>
      <c r="O1861" s="78"/>
      <c r="P1861" s="78"/>
      <c r="Q1861" s="371" t="str">
        <f t="shared" si="119"/>
        <v/>
      </c>
      <c r="R1861" s="102" t="str">
        <f t="shared" si="120"/>
        <v/>
      </c>
      <c r="S1861" s="254" t="str">
        <f t="shared" si="121"/>
        <v/>
      </c>
      <c r="T1861" s="83"/>
      <c r="U1861" s="254" t="str">
        <f t="shared" si="122"/>
        <v/>
      </c>
      <c r="V1861" s="255"/>
      <c r="W1861" s="78"/>
      <c r="X1861" s="78"/>
      <c r="Y1861" s="391"/>
      <c r="Z1861" s="369"/>
      <c r="AA1861" s="90"/>
    </row>
    <row r="1862" spans="4:27" ht="15" x14ac:dyDescent="0.2">
      <c r="D1862" s="392"/>
      <c r="E1862" s="84"/>
      <c r="F1862" s="393"/>
      <c r="G1862" s="370"/>
      <c r="H1862" s="79"/>
      <c r="I1862" s="107"/>
      <c r="J1862" s="84"/>
      <c r="K1862" s="81"/>
      <c r="L1862" s="394"/>
      <c r="M1862" s="78"/>
      <c r="N1862" s="78"/>
      <c r="O1862" s="78"/>
      <c r="P1862" s="78"/>
      <c r="Q1862" s="371" t="str">
        <f t="shared" si="119"/>
        <v/>
      </c>
      <c r="R1862" s="102" t="str">
        <f t="shared" si="120"/>
        <v/>
      </c>
      <c r="S1862" s="254" t="str">
        <f t="shared" si="121"/>
        <v/>
      </c>
      <c r="T1862" s="83"/>
      <c r="U1862" s="254" t="str">
        <f t="shared" si="122"/>
        <v/>
      </c>
      <c r="V1862" s="255"/>
      <c r="W1862" s="78"/>
      <c r="X1862" s="78"/>
      <c r="Y1862" s="391"/>
      <c r="Z1862" s="369"/>
      <c r="AA1862" s="90"/>
    </row>
    <row r="1863" spans="4:27" ht="15" x14ac:dyDescent="0.2">
      <c r="D1863" s="392"/>
      <c r="E1863" s="84"/>
      <c r="F1863" s="393"/>
      <c r="G1863" s="370"/>
      <c r="H1863" s="79"/>
      <c r="I1863" s="107"/>
      <c r="J1863" s="84"/>
      <c r="K1863" s="81"/>
      <c r="L1863" s="394"/>
      <c r="M1863" s="78"/>
      <c r="N1863" s="78"/>
      <c r="O1863" s="78"/>
      <c r="P1863" s="78"/>
      <c r="Q1863" s="371" t="str">
        <f t="shared" si="119"/>
        <v/>
      </c>
      <c r="R1863" s="102" t="str">
        <f t="shared" si="120"/>
        <v/>
      </c>
      <c r="S1863" s="254" t="str">
        <f t="shared" si="121"/>
        <v/>
      </c>
      <c r="T1863" s="83"/>
      <c r="U1863" s="254" t="str">
        <f t="shared" si="122"/>
        <v/>
      </c>
      <c r="V1863" s="255"/>
      <c r="W1863" s="78"/>
      <c r="X1863" s="78"/>
      <c r="Y1863" s="391"/>
      <c r="Z1863" s="369"/>
      <c r="AA1863" s="90"/>
    </row>
    <row r="1864" spans="4:27" ht="15" x14ac:dyDescent="0.2">
      <c r="D1864" s="392"/>
      <c r="E1864" s="84"/>
      <c r="F1864" s="393"/>
      <c r="G1864" s="370"/>
      <c r="H1864" s="79"/>
      <c r="I1864" s="107"/>
      <c r="J1864" s="84"/>
      <c r="K1864" s="81"/>
      <c r="L1864" s="394"/>
      <c r="M1864" s="78"/>
      <c r="N1864" s="78"/>
      <c r="O1864" s="78"/>
      <c r="P1864" s="78"/>
      <c r="Q1864" s="371" t="str">
        <f t="shared" si="119"/>
        <v/>
      </c>
      <c r="R1864" s="102" t="str">
        <f t="shared" si="120"/>
        <v/>
      </c>
      <c r="S1864" s="254" t="str">
        <f t="shared" si="121"/>
        <v/>
      </c>
      <c r="T1864" s="83"/>
      <c r="U1864" s="254" t="str">
        <f t="shared" si="122"/>
        <v/>
      </c>
      <c r="V1864" s="255"/>
      <c r="W1864" s="78"/>
      <c r="X1864" s="78"/>
      <c r="Y1864" s="391"/>
      <c r="Z1864" s="369"/>
      <c r="AA1864" s="90"/>
    </row>
    <row r="1865" spans="4:27" ht="15" x14ac:dyDescent="0.2">
      <c r="D1865" s="392"/>
      <c r="E1865" s="84"/>
      <c r="F1865" s="393"/>
      <c r="G1865" s="370"/>
      <c r="H1865" s="79"/>
      <c r="I1865" s="107"/>
      <c r="J1865" s="84"/>
      <c r="K1865" s="81"/>
      <c r="L1865" s="394"/>
      <c r="M1865" s="78"/>
      <c r="N1865" s="78"/>
      <c r="O1865" s="78"/>
      <c r="P1865" s="78"/>
      <c r="Q1865" s="371" t="str">
        <f t="shared" si="119"/>
        <v/>
      </c>
      <c r="R1865" s="102" t="str">
        <f t="shared" si="120"/>
        <v/>
      </c>
      <c r="S1865" s="254" t="str">
        <f t="shared" si="121"/>
        <v/>
      </c>
      <c r="T1865" s="83"/>
      <c r="U1865" s="254" t="str">
        <f t="shared" si="122"/>
        <v/>
      </c>
      <c r="V1865" s="255"/>
      <c r="W1865" s="78"/>
      <c r="X1865" s="78"/>
      <c r="Y1865" s="391"/>
      <c r="Z1865" s="369"/>
      <c r="AA1865" s="90"/>
    </row>
    <row r="1866" spans="4:27" ht="15" x14ac:dyDescent="0.2">
      <c r="D1866" s="392"/>
      <c r="E1866" s="84"/>
      <c r="F1866" s="393"/>
      <c r="G1866" s="370"/>
      <c r="H1866" s="79"/>
      <c r="I1866" s="107"/>
      <c r="J1866" s="84"/>
      <c r="K1866" s="81"/>
      <c r="L1866" s="394"/>
      <c r="M1866" s="78"/>
      <c r="N1866" s="78"/>
      <c r="O1866" s="78"/>
      <c r="P1866" s="78"/>
      <c r="Q1866" s="371" t="str">
        <f t="shared" si="119"/>
        <v/>
      </c>
      <c r="R1866" s="102" t="str">
        <f t="shared" si="120"/>
        <v/>
      </c>
      <c r="S1866" s="254" t="str">
        <f t="shared" si="121"/>
        <v/>
      </c>
      <c r="T1866" s="83"/>
      <c r="U1866" s="254" t="str">
        <f t="shared" si="122"/>
        <v/>
      </c>
      <c r="V1866" s="255"/>
      <c r="W1866" s="78"/>
      <c r="X1866" s="78"/>
      <c r="Y1866" s="391"/>
      <c r="Z1866" s="369"/>
      <c r="AA1866" s="90"/>
    </row>
    <row r="1867" spans="4:27" ht="15" x14ac:dyDescent="0.2">
      <c r="D1867" s="392"/>
      <c r="E1867" s="84"/>
      <c r="F1867" s="393"/>
      <c r="G1867" s="370"/>
      <c r="H1867" s="79"/>
      <c r="I1867" s="107"/>
      <c r="J1867" s="84"/>
      <c r="K1867" s="81"/>
      <c r="L1867" s="394"/>
      <c r="M1867" s="78"/>
      <c r="N1867" s="78"/>
      <c r="O1867" s="78"/>
      <c r="P1867" s="78"/>
      <c r="Q1867" s="371" t="str">
        <f t="shared" si="119"/>
        <v/>
      </c>
      <c r="R1867" s="102" t="str">
        <f t="shared" si="120"/>
        <v/>
      </c>
      <c r="S1867" s="254" t="str">
        <f t="shared" si="121"/>
        <v/>
      </c>
      <c r="T1867" s="83"/>
      <c r="U1867" s="254" t="str">
        <f t="shared" si="122"/>
        <v/>
      </c>
      <c r="V1867" s="255"/>
      <c r="W1867" s="78"/>
      <c r="X1867" s="78"/>
      <c r="Y1867" s="391"/>
      <c r="Z1867" s="369"/>
      <c r="AA1867" s="90"/>
    </row>
    <row r="1868" spans="4:27" ht="15" x14ac:dyDescent="0.2">
      <c r="D1868" s="392"/>
      <c r="E1868" s="84"/>
      <c r="F1868" s="393"/>
      <c r="G1868" s="370"/>
      <c r="H1868" s="79"/>
      <c r="I1868" s="107"/>
      <c r="J1868" s="84"/>
      <c r="K1868" s="81"/>
      <c r="L1868" s="394"/>
      <c r="M1868" s="78"/>
      <c r="N1868" s="78"/>
      <c r="O1868" s="78"/>
      <c r="P1868" s="78"/>
      <c r="Q1868" s="371" t="str">
        <f t="shared" si="119"/>
        <v/>
      </c>
      <c r="R1868" s="102" t="str">
        <f t="shared" si="120"/>
        <v/>
      </c>
      <c r="S1868" s="254" t="str">
        <f t="shared" si="121"/>
        <v/>
      </c>
      <c r="T1868" s="83"/>
      <c r="U1868" s="254" t="str">
        <f t="shared" si="122"/>
        <v/>
      </c>
      <c r="V1868" s="255"/>
      <c r="W1868" s="78"/>
      <c r="X1868" s="78"/>
      <c r="Y1868" s="391"/>
      <c r="Z1868" s="369"/>
      <c r="AA1868" s="90"/>
    </row>
    <row r="1869" spans="4:27" ht="15" x14ac:dyDescent="0.2">
      <c r="D1869" s="392"/>
      <c r="E1869" s="84"/>
      <c r="F1869" s="393"/>
      <c r="G1869" s="370"/>
      <c r="H1869" s="79"/>
      <c r="I1869" s="107"/>
      <c r="J1869" s="84"/>
      <c r="K1869" s="81"/>
      <c r="L1869" s="394"/>
      <c r="M1869" s="78"/>
      <c r="N1869" s="78"/>
      <c r="O1869" s="78"/>
      <c r="P1869" s="78"/>
      <c r="Q1869" s="371" t="str">
        <f t="shared" si="119"/>
        <v/>
      </c>
      <c r="R1869" s="102" t="str">
        <f t="shared" si="120"/>
        <v/>
      </c>
      <c r="S1869" s="254" t="str">
        <f t="shared" si="121"/>
        <v/>
      </c>
      <c r="T1869" s="83"/>
      <c r="U1869" s="254" t="str">
        <f t="shared" si="122"/>
        <v/>
      </c>
      <c r="V1869" s="255"/>
      <c r="W1869" s="78"/>
      <c r="X1869" s="78"/>
      <c r="Y1869" s="391"/>
      <c r="Z1869" s="369"/>
      <c r="AA1869" s="90"/>
    </row>
    <row r="1870" spans="4:27" ht="15" x14ac:dyDescent="0.2">
      <c r="D1870" s="392"/>
      <c r="E1870" s="84"/>
      <c r="F1870" s="393"/>
      <c r="G1870" s="370"/>
      <c r="H1870" s="79"/>
      <c r="I1870" s="107"/>
      <c r="J1870" s="84"/>
      <c r="K1870" s="81"/>
      <c r="L1870" s="394"/>
      <c r="M1870" s="78"/>
      <c r="N1870" s="78"/>
      <c r="O1870" s="78"/>
      <c r="P1870" s="78"/>
      <c r="Q1870" s="371" t="str">
        <f t="shared" si="119"/>
        <v/>
      </c>
      <c r="R1870" s="102" t="str">
        <f t="shared" si="120"/>
        <v/>
      </c>
      <c r="S1870" s="254" t="str">
        <f t="shared" si="121"/>
        <v/>
      </c>
      <c r="T1870" s="83"/>
      <c r="U1870" s="254" t="str">
        <f t="shared" si="122"/>
        <v/>
      </c>
      <c r="V1870" s="255"/>
      <c r="W1870" s="78"/>
      <c r="X1870" s="78"/>
      <c r="Y1870" s="391"/>
      <c r="Z1870" s="369"/>
      <c r="AA1870" s="90"/>
    </row>
    <row r="1871" spans="4:27" ht="15" x14ac:dyDescent="0.2">
      <c r="D1871" s="392"/>
      <c r="E1871" s="84"/>
      <c r="F1871" s="393"/>
      <c r="G1871" s="370"/>
      <c r="H1871" s="79"/>
      <c r="I1871" s="107"/>
      <c r="J1871" s="84"/>
      <c r="K1871" s="81"/>
      <c r="L1871" s="394"/>
      <c r="M1871" s="78"/>
      <c r="N1871" s="78"/>
      <c r="O1871" s="78"/>
      <c r="P1871" s="78"/>
      <c r="Q1871" s="371" t="str">
        <f t="shared" si="119"/>
        <v/>
      </c>
      <c r="R1871" s="102" t="str">
        <f t="shared" si="120"/>
        <v/>
      </c>
      <c r="S1871" s="254" t="str">
        <f t="shared" si="121"/>
        <v/>
      </c>
      <c r="T1871" s="83"/>
      <c r="U1871" s="254" t="str">
        <f t="shared" si="122"/>
        <v/>
      </c>
      <c r="V1871" s="255"/>
      <c r="W1871" s="78"/>
      <c r="X1871" s="78"/>
      <c r="Y1871" s="391"/>
      <c r="Z1871" s="369"/>
      <c r="AA1871" s="90"/>
    </row>
    <row r="1872" spans="4:27" ht="15" x14ac:dyDescent="0.2">
      <c r="D1872" s="392"/>
      <c r="E1872" s="84"/>
      <c r="F1872" s="393"/>
      <c r="G1872" s="370"/>
      <c r="H1872" s="79"/>
      <c r="I1872" s="107"/>
      <c r="J1872" s="84"/>
      <c r="K1872" s="81"/>
      <c r="L1872" s="394"/>
      <c r="M1872" s="78"/>
      <c r="N1872" s="78"/>
      <c r="O1872" s="78"/>
      <c r="P1872" s="78"/>
      <c r="Q1872" s="371" t="str">
        <f t="shared" si="119"/>
        <v/>
      </c>
      <c r="R1872" s="102" t="str">
        <f t="shared" si="120"/>
        <v/>
      </c>
      <c r="S1872" s="254" t="str">
        <f t="shared" si="121"/>
        <v/>
      </c>
      <c r="T1872" s="83"/>
      <c r="U1872" s="254" t="str">
        <f t="shared" si="122"/>
        <v/>
      </c>
      <c r="V1872" s="255"/>
      <c r="W1872" s="78"/>
      <c r="X1872" s="78"/>
      <c r="Y1872" s="391"/>
      <c r="Z1872" s="369"/>
      <c r="AA1872" s="90"/>
    </row>
    <row r="1873" spans="4:27" ht="15" x14ac:dyDescent="0.2">
      <c r="D1873" s="392"/>
      <c r="E1873" s="84"/>
      <c r="F1873" s="393"/>
      <c r="G1873" s="370"/>
      <c r="H1873" s="79"/>
      <c r="I1873" s="107"/>
      <c r="J1873" s="84"/>
      <c r="K1873" s="81"/>
      <c r="L1873" s="394"/>
      <c r="M1873" s="78"/>
      <c r="N1873" s="78"/>
      <c r="O1873" s="78"/>
      <c r="P1873" s="78"/>
      <c r="Q1873" s="371" t="str">
        <f t="shared" si="119"/>
        <v/>
      </c>
      <c r="R1873" s="102" t="str">
        <f t="shared" si="120"/>
        <v/>
      </c>
      <c r="S1873" s="254" t="str">
        <f t="shared" si="121"/>
        <v/>
      </c>
      <c r="T1873" s="83"/>
      <c r="U1873" s="254" t="str">
        <f t="shared" si="122"/>
        <v/>
      </c>
      <c r="V1873" s="255"/>
      <c r="W1873" s="78"/>
      <c r="X1873" s="78"/>
      <c r="Y1873" s="391"/>
      <c r="Z1873" s="369"/>
      <c r="AA1873" s="90"/>
    </row>
    <row r="1874" spans="4:27" ht="15" x14ac:dyDescent="0.2">
      <c r="D1874" s="392"/>
      <c r="E1874" s="84"/>
      <c r="F1874" s="393"/>
      <c r="G1874" s="370"/>
      <c r="H1874" s="79"/>
      <c r="I1874" s="107"/>
      <c r="J1874" s="84"/>
      <c r="K1874" s="81"/>
      <c r="L1874" s="394"/>
      <c r="M1874" s="78"/>
      <c r="N1874" s="78"/>
      <c r="O1874" s="78"/>
      <c r="P1874" s="78"/>
      <c r="Q1874" s="371" t="str">
        <f t="shared" si="119"/>
        <v/>
      </c>
      <c r="R1874" s="102" t="str">
        <f t="shared" si="120"/>
        <v/>
      </c>
      <c r="S1874" s="254" t="str">
        <f t="shared" si="121"/>
        <v/>
      </c>
      <c r="T1874" s="83"/>
      <c r="U1874" s="254" t="str">
        <f t="shared" si="122"/>
        <v/>
      </c>
      <c r="V1874" s="255"/>
      <c r="W1874" s="78"/>
      <c r="X1874" s="78"/>
      <c r="Y1874" s="391"/>
      <c r="Z1874" s="369"/>
      <c r="AA1874" s="90"/>
    </row>
    <row r="1875" spans="4:27" ht="15" x14ac:dyDescent="0.2">
      <c r="D1875" s="392"/>
      <c r="E1875" s="84"/>
      <c r="F1875" s="393"/>
      <c r="G1875" s="370"/>
      <c r="H1875" s="79"/>
      <c r="I1875" s="107"/>
      <c r="J1875" s="84"/>
      <c r="K1875" s="81"/>
      <c r="L1875" s="394"/>
      <c r="M1875" s="78"/>
      <c r="N1875" s="78"/>
      <c r="O1875" s="78"/>
      <c r="P1875" s="78"/>
      <c r="Q1875" s="371" t="str">
        <f t="shared" si="119"/>
        <v/>
      </c>
      <c r="R1875" s="102" t="str">
        <f t="shared" si="120"/>
        <v/>
      </c>
      <c r="S1875" s="254" t="str">
        <f t="shared" si="121"/>
        <v/>
      </c>
      <c r="T1875" s="83"/>
      <c r="U1875" s="254" t="str">
        <f t="shared" si="122"/>
        <v/>
      </c>
      <c r="V1875" s="255"/>
      <c r="W1875" s="78"/>
      <c r="X1875" s="78"/>
      <c r="Y1875" s="391"/>
      <c r="Z1875" s="369"/>
      <c r="AA1875" s="90"/>
    </row>
    <row r="1876" spans="4:27" ht="15" x14ac:dyDescent="0.2">
      <c r="D1876" s="392"/>
      <c r="E1876" s="84"/>
      <c r="F1876" s="393"/>
      <c r="G1876" s="370"/>
      <c r="H1876" s="79"/>
      <c r="I1876" s="107"/>
      <c r="J1876" s="84"/>
      <c r="K1876" s="81"/>
      <c r="L1876" s="394"/>
      <c r="M1876" s="78"/>
      <c r="N1876" s="78"/>
      <c r="O1876" s="78"/>
      <c r="P1876" s="78"/>
      <c r="Q1876" s="371" t="str">
        <f t="shared" si="119"/>
        <v/>
      </c>
      <c r="R1876" s="102" t="str">
        <f t="shared" si="120"/>
        <v/>
      </c>
      <c r="S1876" s="254" t="str">
        <f t="shared" si="121"/>
        <v/>
      </c>
      <c r="T1876" s="83"/>
      <c r="U1876" s="254" t="str">
        <f t="shared" si="122"/>
        <v/>
      </c>
      <c r="V1876" s="255"/>
      <c r="W1876" s="78"/>
      <c r="X1876" s="78"/>
      <c r="Y1876" s="391"/>
      <c r="Z1876" s="369"/>
      <c r="AA1876" s="90"/>
    </row>
    <row r="1877" spans="4:27" ht="15" x14ac:dyDescent="0.2">
      <c r="D1877" s="392"/>
      <c r="E1877" s="84"/>
      <c r="F1877" s="393"/>
      <c r="G1877" s="370"/>
      <c r="H1877" s="79"/>
      <c r="I1877" s="107"/>
      <c r="J1877" s="84"/>
      <c r="K1877" s="81"/>
      <c r="L1877" s="394"/>
      <c r="M1877" s="78"/>
      <c r="N1877" s="78"/>
      <c r="O1877" s="78"/>
      <c r="P1877" s="78"/>
      <c r="Q1877" s="371" t="str">
        <f t="shared" si="119"/>
        <v/>
      </c>
      <c r="R1877" s="102" t="str">
        <f t="shared" si="120"/>
        <v/>
      </c>
      <c r="S1877" s="254" t="str">
        <f t="shared" si="121"/>
        <v/>
      </c>
      <c r="T1877" s="83"/>
      <c r="U1877" s="254" t="str">
        <f t="shared" si="122"/>
        <v/>
      </c>
      <c r="V1877" s="255"/>
      <c r="W1877" s="78"/>
      <c r="X1877" s="78"/>
      <c r="Y1877" s="391"/>
      <c r="Z1877" s="369"/>
      <c r="AA1877" s="90"/>
    </row>
    <row r="1878" spans="4:27" ht="15" x14ac:dyDescent="0.2">
      <c r="D1878" s="392"/>
      <c r="E1878" s="84"/>
      <c r="F1878" s="393"/>
      <c r="G1878" s="370"/>
      <c r="H1878" s="79"/>
      <c r="I1878" s="107"/>
      <c r="J1878" s="84"/>
      <c r="K1878" s="81"/>
      <c r="L1878" s="394"/>
      <c r="M1878" s="78"/>
      <c r="N1878" s="78"/>
      <c r="O1878" s="78"/>
      <c r="P1878" s="78"/>
      <c r="Q1878" s="371" t="str">
        <f t="shared" si="119"/>
        <v/>
      </c>
      <c r="R1878" s="102" t="str">
        <f t="shared" si="120"/>
        <v/>
      </c>
      <c r="S1878" s="254" t="str">
        <f t="shared" si="121"/>
        <v/>
      </c>
      <c r="T1878" s="83"/>
      <c r="U1878" s="254" t="str">
        <f t="shared" si="122"/>
        <v/>
      </c>
      <c r="V1878" s="255"/>
      <c r="W1878" s="78"/>
      <c r="X1878" s="78"/>
      <c r="Y1878" s="391"/>
      <c r="Z1878" s="369"/>
      <c r="AA1878" s="90"/>
    </row>
    <row r="1879" spans="4:27" ht="15" x14ac:dyDescent="0.2">
      <c r="D1879" s="392"/>
      <c r="E1879" s="84"/>
      <c r="F1879" s="393"/>
      <c r="G1879" s="370"/>
      <c r="H1879" s="79"/>
      <c r="I1879" s="107"/>
      <c r="J1879" s="84"/>
      <c r="K1879" s="81"/>
      <c r="L1879" s="394"/>
      <c r="M1879" s="78"/>
      <c r="N1879" s="78"/>
      <c r="O1879" s="78"/>
      <c r="P1879" s="78"/>
      <c r="Q1879" s="371" t="str">
        <f t="shared" si="119"/>
        <v/>
      </c>
      <c r="R1879" s="102" t="str">
        <f t="shared" si="120"/>
        <v/>
      </c>
      <c r="S1879" s="254" t="str">
        <f t="shared" si="121"/>
        <v/>
      </c>
      <c r="T1879" s="83"/>
      <c r="U1879" s="254" t="str">
        <f t="shared" si="122"/>
        <v/>
      </c>
      <c r="V1879" s="255"/>
      <c r="W1879" s="78"/>
      <c r="X1879" s="78"/>
      <c r="Y1879" s="391"/>
      <c r="Z1879" s="369"/>
      <c r="AA1879" s="90"/>
    </row>
    <row r="1880" spans="4:27" ht="15" x14ac:dyDescent="0.2">
      <c r="D1880" s="392"/>
      <c r="E1880" s="84"/>
      <c r="F1880" s="393"/>
      <c r="G1880" s="370"/>
      <c r="H1880" s="79"/>
      <c r="I1880" s="107"/>
      <c r="J1880" s="84"/>
      <c r="K1880" s="81"/>
      <c r="L1880" s="394"/>
      <c r="M1880" s="78"/>
      <c r="N1880" s="78"/>
      <c r="O1880" s="78"/>
      <c r="P1880" s="78"/>
      <c r="Q1880" s="371" t="str">
        <f t="shared" si="119"/>
        <v/>
      </c>
      <c r="R1880" s="102" t="str">
        <f t="shared" si="120"/>
        <v/>
      </c>
      <c r="S1880" s="254" t="str">
        <f t="shared" si="121"/>
        <v/>
      </c>
      <c r="T1880" s="83"/>
      <c r="U1880" s="254" t="str">
        <f t="shared" si="122"/>
        <v/>
      </c>
      <c r="V1880" s="255"/>
      <c r="W1880" s="78"/>
      <c r="X1880" s="78"/>
      <c r="Y1880" s="391"/>
      <c r="Z1880" s="369"/>
      <c r="AA1880" s="90"/>
    </row>
    <row r="1881" spans="4:27" ht="15" x14ac:dyDescent="0.2">
      <c r="D1881" s="392"/>
      <c r="E1881" s="84"/>
      <c r="F1881" s="393"/>
      <c r="G1881" s="370"/>
      <c r="H1881" s="79"/>
      <c r="I1881" s="107"/>
      <c r="J1881" s="84"/>
      <c r="K1881" s="81"/>
      <c r="L1881" s="394"/>
      <c r="M1881" s="78"/>
      <c r="N1881" s="78"/>
      <c r="O1881" s="78"/>
      <c r="P1881" s="78"/>
      <c r="Q1881" s="371" t="str">
        <f t="shared" si="119"/>
        <v/>
      </c>
      <c r="R1881" s="102" t="str">
        <f t="shared" si="120"/>
        <v/>
      </c>
      <c r="S1881" s="254" t="str">
        <f t="shared" si="121"/>
        <v/>
      </c>
      <c r="T1881" s="83"/>
      <c r="U1881" s="254" t="str">
        <f t="shared" si="122"/>
        <v/>
      </c>
      <c r="V1881" s="255"/>
      <c r="W1881" s="78"/>
      <c r="X1881" s="78"/>
      <c r="Y1881" s="391"/>
      <c r="Z1881" s="369"/>
      <c r="AA1881" s="90"/>
    </row>
    <row r="1882" spans="4:27" ht="15" x14ac:dyDescent="0.2">
      <c r="D1882" s="392"/>
      <c r="E1882" s="84"/>
      <c r="F1882" s="393"/>
      <c r="G1882" s="370"/>
      <c r="H1882" s="79"/>
      <c r="I1882" s="107"/>
      <c r="J1882" s="84"/>
      <c r="K1882" s="81"/>
      <c r="L1882" s="394"/>
      <c r="M1882" s="78"/>
      <c r="N1882" s="78"/>
      <c r="O1882" s="78"/>
      <c r="P1882" s="78"/>
      <c r="Q1882" s="371" t="str">
        <f t="shared" si="119"/>
        <v/>
      </c>
      <c r="R1882" s="102" t="str">
        <f t="shared" si="120"/>
        <v/>
      </c>
      <c r="S1882" s="254" t="str">
        <f t="shared" si="121"/>
        <v/>
      </c>
      <c r="T1882" s="83"/>
      <c r="U1882" s="254" t="str">
        <f t="shared" si="122"/>
        <v/>
      </c>
      <c r="V1882" s="255"/>
      <c r="W1882" s="78"/>
      <c r="X1882" s="78"/>
      <c r="Y1882" s="391"/>
      <c r="Z1882" s="369"/>
      <c r="AA1882" s="90"/>
    </row>
    <row r="1883" spans="4:27" ht="15" x14ac:dyDescent="0.2">
      <c r="D1883" s="392"/>
      <c r="E1883" s="84"/>
      <c r="F1883" s="393"/>
      <c r="G1883" s="370"/>
      <c r="H1883" s="79"/>
      <c r="I1883" s="107"/>
      <c r="J1883" s="84"/>
      <c r="K1883" s="81"/>
      <c r="L1883" s="394"/>
      <c r="M1883" s="78"/>
      <c r="N1883" s="78"/>
      <c r="O1883" s="78"/>
      <c r="P1883" s="78"/>
      <c r="Q1883" s="371" t="str">
        <f t="shared" si="119"/>
        <v/>
      </c>
      <c r="R1883" s="102" t="str">
        <f t="shared" si="120"/>
        <v/>
      </c>
      <c r="S1883" s="254" t="str">
        <f t="shared" si="121"/>
        <v/>
      </c>
      <c r="T1883" s="83"/>
      <c r="U1883" s="254" t="str">
        <f t="shared" si="122"/>
        <v/>
      </c>
      <c r="V1883" s="255"/>
      <c r="W1883" s="78"/>
      <c r="X1883" s="78"/>
      <c r="Y1883" s="391"/>
      <c r="Z1883" s="369"/>
      <c r="AA1883" s="90"/>
    </row>
    <row r="1884" spans="4:27" ht="15" x14ac:dyDescent="0.2">
      <c r="D1884" s="392"/>
      <c r="E1884" s="84"/>
      <c r="F1884" s="393"/>
      <c r="G1884" s="370"/>
      <c r="H1884" s="79"/>
      <c r="I1884" s="107"/>
      <c r="J1884" s="84"/>
      <c r="K1884" s="81"/>
      <c r="L1884" s="394"/>
      <c r="M1884" s="78"/>
      <c r="N1884" s="78"/>
      <c r="O1884" s="78"/>
      <c r="P1884" s="78"/>
      <c r="Q1884" s="371" t="str">
        <f t="shared" si="119"/>
        <v/>
      </c>
      <c r="R1884" s="102" t="str">
        <f t="shared" si="120"/>
        <v/>
      </c>
      <c r="S1884" s="254" t="str">
        <f t="shared" si="121"/>
        <v/>
      </c>
      <c r="T1884" s="83"/>
      <c r="U1884" s="254" t="str">
        <f t="shared" si="122"/>
        <v/>
      </c>
      <c r="V1884" s="255"/>
      <c r="W1884" s="78"/>
      <c r="X1884" s="78"/>
      <c r="Y1884" s="391"/>
      <c r="Z1884" s="369"/>
      <c r="AA1884" s="90"/>
    </row>
    <row r="1885" spans="4:27" ht="15" x14ac:dyDescent="0.2">
      <c r="D1885" s="392"/>
      <c r="E1885" s="84"/>
      <c r="F1885" s="393"/>
      <c r="G1885" s="370"/>
      <c r="H1885" s="79"/>
      <c r="I1885" s="107"/>
      <c r="J1885" s="84"/>
      <c r="K1885" s="81"/>
      <c r="L1885" s="394"/>
      <c r="M1885" s="78"/>
      <c r="N1885" s="78"/>
      <c r="O1885" s="78"/>
      <c r="P1885" s="78"/>
      <c r="Q1885" s="371" t="str">
        <f t="shared" si="119"/>
        <v/>
      </c>
      <c r="R1885" s="102" t="str">
        <f t="shared" si="120"/>
        <v/>
      </c>
      <c r="S1885" s="254" t="str">
        <f t="shared" si="121"/>
        <v/>
      </c>
      <c r="T1885" s="83"/>
      <c r="U1885" s="254" t="str">
        <f t="shared" si="122"/>
        <v/>
      </c>
      <c r="V1885" s="255"/>
      <c r="W1885" s="78"/>
      <c r="X1885" s="78"/>
      <c r="Y1885" s="391"/>
      <c r="Z1885" s="369"/>
      <c r="AA1885" s="90"/>
    </row>
    <row r="1886" spans="4:27" ht="15" x14ac:dyDescent="0.2">
      <c r="D1886" s="392"/>
      <c r="E1886" s="84"/>
      <c r="F1886" s="393"/>
      <c r="G1886" s="370"/>
      <c r="H1886" s="79"/>
      <c r="I1886" s="107"/>
      <c r="J1886" s="84"/>
      <c r="K1886" s="81"/>
      <c r="L1886" s="394"/>
      <c r="M1886" s="78"/>
      <c r="N1886" s="78"/>
      <c r="O1886" s="78"/>
      <c r="P1886" s="78"/>
      <c r="Q1886" s="371" t="str">
        <f t="shared" si="119"/>
        <v/>
      </c>
      <c r="R1886" s="102" t="str">
        <f t="shared" si="120"/>
        <v/>
      </c>
      <c r="S1886" s="254" t="str">
        <f t="shared" si="121"/>
        <v/>
      </c>
      <c r="T1886" s="83"/>
      <c r="U1886" s="254" t="str">
        <f t="shared" si="122"/>
        <v/>
      </c>
      <c r="V1886" s="255"/>
      <c r="W1886" s="78"/>
      <c r="X1886" s="78"/>
      <c r="Y1886" s="391"/>
      <c r="Z1886" s="369"/>
      <c r="AA1886" s="90"/>
    </row>
    <row r="1887" spans="4:27" ht="15" x14ac:dyDescent="0.2">
      <c r="D1887" s="392"/>
      <c r="E1887" s="84"/>
      <c r="F1887" s="393"/>
      <c r="G1887" s="370"/>
      <c r="H1887" s="79"/>
      <c r="I1887" s="107"/>
      <c r="J1887" s="84"/>
      <c r="K1887" s="81"/>
      <c r="L1887" s="394"/>
      <c r="M1887" s="78"/>
      <c r="N1887" s="78"/>
      <c r="O1887" s="78"/>
      <c r="P1887" s="78"/>
      <c r="Q1887" s="371" t="str">
        <f t="shared" si="119"/>
        <v/>
      </c>
      <c r="R1887" s="102" t="str">
        <f t="shared" si="120"/>
        <v/>
      </c>
      <c r="S1887" s="254" t="str">
        <f t="shared" si="121"/>
        <v/>
      </c>
      <c r="T1887" s="83"/>
      <c r="U1887" s="254" t="str">
        <f t="shared" si="122"/>
        <v/>
      </c>
      <c r="V1887" s="255"/>
      <c r="W1887" s="78"/>
      <c r="X1887" s="78"/>
      <c r="Y1887" s="391"/>
      <c r="Z1887" s="369"/>
      <c r="AA1887" s="90"/>
    </row>
    <row r="1888" spans="4:27" ht="15" x14ac:dyDescent="0.2">
      <c r="D1888" s="392"/>
      <c r="E1888" s="84"/>
      <c r="F1888" s="393"/>
      <c r="G1888" s="370"/>
      <c r="H1888" s="79"/>
      <c r="I1888" s="107"/>
      <c r="J1888" s="84"/>
      <c r="K1888" s="81"/>
      <c r="L1888" s="394"/>
      <c r="M1888" s="78"/>
      <c r="N1888" s="78"/>
      <c r="O1888" s="78"/>
      <c r="P1888" s="78"/>
      <c r="Q1888" s="371" t="str">
        <f t="shared" si="119"/>
        <v/>
      </c>
      <c r="R1888" s="102" t="str">
        <f t="shared" si="120"/>
        <v/>
      </c>
      <c r="S1888" s="254" t="str">
        <f t="shared" si="121"/>
        <v/>
      </c>
      <c r="T1888" s="83"/>
      <c r="U1888" s="254" t="str">
        <f t="shared" si="122"/>
        <v/>
      </c>
      <c r="V1888" s="255"/>
      <c r="W1888" s="78"/>
      <c r="X1888" s="78"/>
      <c r="Y1888" s="391"/>
      <c r="Z1888" s="369"/>
      <c r="AA1888" s="90"/>
    </row>
    <row r="1889" spans="4:27" ht="15" x14ac:dyDescent="0.2">
      <c r="D1889" s="392"/>
      <c r="E1889" s="84"/>
      <c r="F1889" s="393"/>
      <c r="G1889" s="370"/>
      <c r="H1889" s="79"/>
      <c r="I1889" s="107"/>
      <c r="J1889" s="84"/>
      <c r="K1889" s="81"/>
      <c r="L1889" s="394"/>
      <c r="M1889" s="78"/>
      <c r="N1889" s="78"/>
      <c r="O1889" s="78"/>
      <c r="P1889" s="78"/>
      <c r="Q1889" s="371" t="str">
        <f t="shared" si="119"/>
        <v/>
      </c>
      <c r="R1889" s="102" t="str">
        <f t="shared" si="120"/>
        <v/>
      </c>
      <c r="S1889" s="254" t="str">
        <f t="shared" si="121"/>
        <v/>
      </c>
      <c r="T1889" s="83"/>
      <c r="U1889" s="254" t="str">
        <f t="shared" si="122"/>
        <v/>
      </c>
      <c r="V1889" s="255"/>
      <c r="W1889" s="78"/>
      <c r="X1889" s="78"/>
      <c r="Y1889" s="391"/>
      <c r="Z1889" s="369"/>
      <c r="AA1889" s="90"/>
    </row>
    <row r="1890" spans="4:27" ht="15" x14ac:dyDescent="0.2">
      <c r="D1890" s="392"/>
      <c r="E1890" s="84"/>
      <c r="F1890" s="393"/>
      <c r="G1890" s="370"/>
      <c r="H1890" s="79"/>
      <c r="I1890" s="107"/>
      <c r="J1890" s="84"/>
      <c r="K1890" s="81"/>
      <c r="L1890" s="394"/>
      <c r="M1890" s="78"/>
      <c r="N1890" s="78"/>
      <c r="O1890" s="78"/>
      <c r="P1890" s="78"/>
      <c r="Q1890" s="371" t="str">
        <f t="shared" si="119"/>
        <v/>
      </c>
      <c r="R1890" s="102" t="str">
        <f t="shared" si="120"/>
        <v/>
      </c>
      <c r="S1890" s="254" t="str">
        <f t="shared" si="121"/>
        <v/>
      </c>
      <c r="T1890" s="83"/>
      <c r="U1890" s="254" t="str">
        <f t="shared" si="122"/>
        <v/>
      </c>
      <c r="V1890" s="255"/>
      <c r="W1890" s="78"/>
      <c r="X1890" s="78"/>
      <c r="Y1890" s="391"/>
      <c r="Z1890" s="369"/>
      <c r="AA1890" s="90"/>
    </row>
    <row r="1891" spans="4:27" ht="15" x14ac:dyDescent="0.2">
      <c r="D1891" s="392"/>
      <c r="E1891" s="84"/>
      <c r="F1891" s="393"/>
      <c r="G1891" s="370"/>
      <c r="H1891" s="79"/>
      <c r="I1891" s="107"/>
      <c r="J1891" s="84"/>
      <c r="K1891" s="81"/>
      <c r="L1891" s="394"/>
      <c r="M1891" s="78"/>
      <c r="N1891" s="78"/>
      <c r="O1891" s="78"/>
      <c r="P1891" s="78"/>
      <c r="Q1891" s="371" t="str">
        <f t="shared" si="119"/>
        <v/>
      </c>
      <c r="R1891" s="102" t="str">
        <f t="shared" si="120"/>
        <v/>
      </c>
      <c r="S1891" s="254" t="str">
        <f t="shared" si="121"/>
        <v/>
      </c>
      <c r="T1891" s="83"/>
      <c r="U1891" s="254" t="str">
        <f t="shared" si="122"/>
        <v/>
      </c>
      <c r="V1891" s="255"/>
      <c r="W1891" s="78"/>
      <c r="X1891" s="78"/>
      <c r="Y1891" s="391"/>
      <c r="Z1891" s="369"/>
      <c r="AA1891" s="90"/>
    </row>
    <row r="1892" spans="4:27" ht="15" x14ac:dyDescent="0.2">
      <c r="D1892" s="392"/>
      <c r="E1892" s="84"/>
      <c r="F1892" s="393"/>
      <c r="G1892" s="370"/>
      <c r="H1892" s="79"/>
      <c r="I1892" s="107"/>
      <c r="J1892" s="84"/>
      <c r="K1892" s="81"/>
      <c r="L1892" s="394"/>
      <c r="M1892" s="78"/>
      <c r="N1892" s="78"/>
      <c r="O1892" s="78"/>
      <c r="P1892" s="78"/>
      <c r="Q1892" s="371" t="str">
        <f t="shared" si="119"/>
        <v/>
      </c>
      <c r="R1892" s="102" t="str">
        <f t="shared" si="120"/>
        <v/>
      </c>
      <c r="S1892" s="254" t="str">
        <f t="shared" si="121"/>
        <v/>
      </c>
      <c r="T1892" s="83"/>
      <c r="U1892" s="254" t="str">
        <f t="shared" si="122"/>
        <v/>
      </c>
      <c r="V1892" s="255"/>
      <c r="W1892" s="78"/>
      <c r="X1892" s="78"/>
      <c r="Y1892" s="391"/>
      <c r="Z1892" s="369"/>
      <c r="AA1892" s="90"/>
    </row>
    <row r="1893" spans="4:27" ht="15" x14ac:dyDescent="0.2">
      <c r="D1893" s="392"/>
      <c r="E1893" s="84"/>
      <c r="F1893" s="393"/>
      <c r="G1893" s="370"/>
      <c r="H1893" s="79"/>
      <c r="I1893" s="107"/>
      <c r="J1893" s="84"/>
      <c r="K1893" s="81"/>
      <c r="L1893" s="394"/>
      <c r="M1893" s="78"/>
      <c r="N1893" s="78"/>
      <c r="O1893" s="78"/>
      <c r="P1893" s="78"/>
      <c r="Q1893" s="371" t="str">
        <f t="shared" si="119"/>
        <v/>
      </c>
      <c r="R1893" s="102" t="str">
        <f t="shared" si="120"/>
        <v/>
      </c>
      <c r="S1893" s="254" t="str">
        <f t="shared" si="121"/>
        <v/>
      </c>
      <c r="T1893" s="83"/>
      <c r="U1893" s="254" t="str">
        <f t="shared" si="122"/>
        <v/>
      </c>
      <c r="V1893" s="255"/>
      <c r="W1893" s="78"/>
      <c r="X1893" s="78"/>
      <c r="Y1893" s="391"/>
      <c r="Z1893" s="369"/>
      <c r="AA1893" s="90"/>
    </row>
    <row r="1894" spans="4:27" ht="15" x14ac:dyDescent="0.2">
      <c r="D1894" s="392"/>
      <c r="E1894" s="84"/>
      <c r="F1894" s="393"/>
      <c r="G1894" s="370"/>
      <c r="H1894" s="79"/>
      <c r="I1894" s="107"/>
      <c r="J1894" s="84"/>
      <c r="K1894" s="81"/>
      <c r="L1894" s="394"/>
      <c r="M1894" s="78"/>
      <c r="N1894" s="78"/>
      <c r="O1894" s="78"/>
      <c r="P1894" s="78"/>
      <c r="Q1894" s="371" t="str">
        <f t="shared" si="119"/>
        <v/>
      </c>
      <c r="R1894" s="102" t="str">
        <f t="shared" si="120"/>
        <v/>
      </c>
      <c r="S1894" s="254" t="str">
        <f t="shared" si="121"/>
        <v/>
      </c>
      <c r="T1894" s="83"/>
      <c r="U1894" s="254" t="str">
        <f t="shared" si="122"/>
        <v/>
      </c>
      <c r="V1894" s="255"/>
      <c r="W1894" s="78"/>
      <c r="X1894" s="78"/>
      <c r="Y1894" s="391"/>
      <c r="Z1894" s="369"/>
      <c r="AA1894" s="90"/>
    </row>
    <row r="1895" spans="4:27" ht="15" x14ac:dyDescent="0.2">
      <c r="D1895" s="392"/>
      <c r="E1895" s="84"/>
      <c r="F1895" s="393"/>
      <c r="G1895" s="370"/>
      <c r="H1895" s="79"/>
      <c r="I1895" s="107"/>
      <c r="J1895" s="84"/>
      <c r="K1895" s="81"/>
      <c r="L1895" s="394"/>
      <c r="M1895" s="78"/>
      <c r="N1895" s="78"/>
      <c r="O1895" s="78"/>
      <c r="P1895" s="78"/>
      <c r="Q1895" s="371" t="str">
        <f t="shared" si="119"/>
        <v/>
      </c>
      <c r="R1895" s="102" t="str">
        <f t="shared" si="120"/>
        <v/>
      </c>
      <c r="S1895" s="254" t="str">
        <f t="shared" si="121"/>
        <v/>
      </c>
      <c r="T1895" s="83"/>
      <c r="U1895" s="254" t="str">
        <f t="shared" si="122"/>
        <v/>
      </c>
      <c r="V1895" s="255"/>
      <c r="W1895" s="78"/>
      <c r="X1895" s="78"/>
      <c r="Y1895" s="391"/>
      <c r="Z1895" s="369"/>
      <c r="AA1895" s="90"/>
    </row>
    <row r="1896" spans="4:27" ht="15" x14ac:dyDescent="0.2">
      <c r="D1896" s="392"/>
      <c r="E1896" s="84"/>
      <c r="F1896" s="393"/>
      <c r="G1896" s="370"/>
      <c r="H1896" s="79"/>
      <c r="I1896" s="107"/>
      <c r="J1896" s="84"/>
      <c r="K1896" s="81"/>
      <c r="L1896" s="394"/>
      <c r="M1896" s="78"/>
      <c r="N1896" s="78"/>
      <c r="O1896" s="78"/>
      <c r="P1896" s="78"/>
      <c r="Q1896" s="371" t="str">
        <f t="shared" si="119"/>
        <v/>
      </c>
      <c r="R1896" s="102" t="str">
        <f t="shared" si="120"/>
        <v/>
      </c>
      <c r="S1896" s="254" t="str">
        <f t="shared" si="121"/>
        <v/>
      </c>
      <c r="T1896" s="83"/>
      <c r="U1896" s="254" t="str">
        <f t="shared" si="122"/>
        <v/>
      </c>
      <c r="V1896" s="255"/>
      <c r="W1896" s="78"/>
      <c r="X1896" s="78"/>
      <c r="Y1896" s="391"/>
      <c r="Z1896" s="369"/>
      <c r="AA1896" s="90"/>
    </row>
    <row r="1897" spans="4:27" ht="15" x14ac:dyDescent="0.2">
      <c r="D1897" s="392"/>
      <c r="E1897" s="84"/>
      <c r="F1897" s="393"/>
      <c r="G1897" s="370"/>
      <c r="H1897" s="79"/>
      <c r="I1897" s="107"/>
      <c r="J1897" s="84"/>
      <c r="K1897" s="81"/>
      <c r="L1897" s="394"/>
      <c r="M1897" s="78"/>
      <c r="N1897" s="78"/>
      <c r="O1897" s="78"/>
      <c r="P1897" s="78"/>
      <c r="Q1897" s="371" t="str">
        <f t="shared" si="119"/>
        <v/>
      </c>
      <c r="R1897" s="102" t="str">
        <f t="shared" si="120"/>
        <v/>
      </c>
      <c r="S1897" s="254" t="str">
        <f t="shared" si="121"/>
        <v/>
      </c>
      <c r="T1897" s="83"/>
      <c r="U1897" s="254" t="str">
        <f t="shared" si="122"/>
        <v/>
      </c>
      <c r="V1897" s="255"/>
      <c r="W1897" s="78"/>
      <c r="X1897" s="78"/>
      <c r="Y1897" s="391"/>
      <c r="Z1897" s="369"/>
      <c r="AA1897" s="90"/>
    </row>
    <row r="1898" spans="4:27" ht="15" x14ac:dyDescent="0.2">
      <c r="D1898" s="392"/>
      <c r="E1898" s="84"/>
      <c r="F1898" s="393"/>
      <c r="G1898" s="370"/>
      <c r="H1898" s="79"/>
      <c r="I1898" s="107"/>
      <c r="J1898" s="84"/>
      <c r="K1898" s="81"/>
      <c r="L1898" s="394"/>
      <c r="M1898" s="78"/>
      <c r="N1898" s="78"/>
      <c r="O1898" s="78"/>
      <c r="P1898" s="78"/>
      <c r="Q1898" s="371" t="str">
        <f t="shared" si="119"/>
        <v/>
      </c>
      <c r="R1898" s="102" t="str">
        <f t="shared" si="120"/>
        <v/>
      </c>
      <c r="S1898" s="254" t="str">
        <f t="shared" si="121"/>
        <v/>
      </c>
      <c r="T1898" s="83"/>
      <c r="U1898" s="254" t="str">
        <f t="shared" si="122"/>
        <v/>
      </c>
      <c r="V1898" s="255"/>
      <c r="W1898" s="78"/>
      <c r="X1898" s="78"/>
      <c r="Y1898" s="391"/>
      <c r="Z1898" s="369"/>
      <c r="AA1898" s="90"/>
    </row>
    <row r="1899" spans="4:27" ht="15" x14ac:dyDescent="0.2">
      <c r="D1899" s="392"/>
      <c r="E1899" s="84"/>
      <c r="F1899" s="393"/>
      <c r="G1899" s="370"/>
      <c r="H1899" s="79"/>
      <c r="I1899" s="107"/>
      <c r="J1899" s="84"/>
      <c r="K1899" s="81"/>
      <c r="L1899" s="394"/>
      <c r="M1899" s="78"/>
      <c r="N1899" s="78"/>
      <c r="O1899" s="78"/>
      <c r="P1899" s="78"/>
      <c r="Q1899" s="371" t="str">
        <f t="shared" si="119"/>
        <v/>
      </c>
      <c r="R1899" s="102" t="str">
        <f t="shared" si="120"/>
        <v/>
      </c>
      <c r="S1899" s="254" t="str">
        <f t="shared" si="121"/>
        <v/>
      </c>
      <c r="T1899" s="83"/>
      <c r="U1899" s="254" t="str">
        <f t="shared" si="122"/>
        <v/>
      </c>
      <c r="V1899" s="255"/>
      <c r="W1899" s="78"/>
      <c r="X1899" s="78"/>
      <c r="Y1899" s="391"/>
      <c r="Z1899" s="369"/>
      <c r="AA1899" s="90"/>
    </row>
    <row r="1900" spans="4:27" ht="15" x14ac:dyDescent="0.2">
      <c r="D1900" s="392"/>
      <c r="E1900" s="84"/>
      <c r="F1900" s="393"/>
      <c r="G1900" s="370"/>
      <c r="H1900" s="79"/>
      <c r="I1900" s="107"/>
      <c r="J1900" s="84"/>
      <c r="K1900" s="81"/>
      <c r="L1900" s="394"/>
      <c r="M1900" s="78"/>
      <c r="N1900" s="78"/>
      <c r="O1900" s="78"/>
      <c r="P1900" s="78"/>
      <c r="Q1900" s="371" t="str">
        <f t="shared" si="119"/>
        <v/>
      </c>
      <c r="R1900" s="102" t="str">
        <f t="shared" si="120"/>
        <v/>
      </c>
      <c r="S1900" s="254" t="str">
        <f t="shared" si="121"/>
        <v/>
      </c>
      <c r="T1900" s="83"/>
      <c r="U1900" s="254" t="str">
        <f t="shared" si="122"/>
        <v/>
      </c>
      <c r="V1900" s="255"/>
      <c r="W1900" s="78"/>
      <c r="X1900" s="78"/>
      <c r="Y1900" s="391"/>
      <c r="Z1900" s="369"/>
      <c r="AA1900" s="90"/>
    </row>
    <row r="1901" spans="4:27" ht="15" x14ac:dyDescent="0.2">
      <c r="D1901" s="392"/>
      <c r="E1901" s="84"/>
      <c r="F1901" s="393"/>
      <c r="G1901" s="370"/>
      <c r="H1901" s="79"/>
      <c r="I1901" s="107"/>
      <c r="J1901" s="84"/>
      <c r="K1901" s="81"/>
      <c r="L1901" s="394"/>
      <c r="M1901" s="78"/>
      <c r="N1901" s="78"/>
      <c r="O1901" s="78"/>
      <c r="P1901" s="78"/>
      <c r="Q1901" s="371" t="str">
        <f t="shared" si="119"/>
        <v/>
      </c>
      <c r="R1901" s="102" t="str">
        <f t="shared" si="120"/>
        <v/>
      </c>
      <c r="S1901" s="254" t="str">
        <f t="shared" si="121"/>
        <v/>
      </c>
      <c r="T1901" s="83"/>
      <c r="U1901" s="254" t="str">
        <f t="shared" si="122"/>
        <v/>
      </c>
      <c r="V1901" s="255"/>
      <c r="W1901" s="78"/>
      <c r="X1901" s="78"/>
      <c r="Y1901" s="391"/>
      <c r="Z1901" s="369"/>
      <c r="AA1901" s="90"/>
    </row>
    <row r="1902" spans="4:27" ht="15" x14ac:dyDescent="0.2">
      <c r="D1902" s="392"/>
      <c r="E1902" s="84"/>
      <c r="F1902" s="393"/>
      <c r="G1902" s="370"/>
      <c r="H1902" s="79"/>
      <c r="I1902" s="107"/>
      <c r="J1902" s="84"/>
      <c r="K1902" s="81"/>
      <c r="L1902" s="394"/>
      <c r="M1902" s="78"/>
      <c r="N1902" s="78"/>
      <c r="O1902" s="78"/>
      <c r="P1902" s="78"/>
      <c r="Q1902" s="371" t="str">
        <f t="shared" si="119"/>
        <v/>
      </c>
      <c r="R1902" s="102" t="str">
        <f t="shared" si="120"/>
        <v/>
      </c>
      <c r="S1902" s="254" t="str">
        <f t="shared" si="121"/>
        <v/>
      </c>
      <c r="T1902" s="83"/>
      <c r="U1902" s="254" t="str">
        <f t="shared" si="122"/>
        <v/>
      </c>
      <c r="V1902" s="255"/>
      <c r="W1902" s="78"/>
      <c r="X1902" s="78"/>
      <c r="Y1902" s="391"/>
      <c r="Z1902" s="369"/>
      <c r="AA1902" s="90"/>
    </row>
    <row r="1903" spans="4:27" ht="15" x14ac:dyDescent="0.2">
      <c r="D1903" s="392"/>
      <c r="E1903" s="84"/>
      <c r="F1903" s="393"/>
      <c r="G1903" s="370"/>
      <c r="H1903" s="79"/>
      <c r="I1903" s="107"/>
      <c r="J1903" s="84"/>
      <c r="K1903" s="81"/>
      <c r="L1903" s="394"/>
      <c r="M1903" s="78"/>
      <c r="N1903" s="78"/>
      <c r="O1903" s="78"/>
      <c r="P1903" s="78"/>
      <c r="Q1903" s="371" t="str">
        <f t="shared" si="119"/>
        <v/>
      </c>
      <c r="R1903" s="102" t="str">
        <f t="shared" si="120"/>
        <v/>
      </c>
      <c r="S1903" s="254" t="str">
        <f t="shared" si="121"/>
        <v/>
      </c>
      <c r="T1903" s="83"/>
      <c r="U1903" s="254" t="str">
        <f t="shared" si="122"/>
        <v/>
      </c>
      <c r="V1903" s="255"/>
      <c r="W1903" s="78"/>
      <c r="X1903" s="78"/>
      <c r="Y1903" s="391"/>
      <c r="Z1903" s="369"/>
      <c r="AA1903" s="90"/>
    </row>
    <row r="1904" spans="4:27" ht="15" x14ac:dyDescent="0.2">
      <c r="D1904" s="392"/>
      <c r="E1904" s="84"/>
      <c r="F1904" s="393"/>
      <c r="G1904" s="370"/>
      <c r="H1904" s="79"/>
      <c r="I1904" s="107"/>
      <c r="J1904" s="84"/>
      <c r="K1904" s="81"/>
      <c r="L1904" s="394"/>
      <c r="M1904" s="78"/>
      <c r="N1904" s="78"/>
      <c r="O1904" s="78"/>
      <c r="P1904" s="78"/>
      <c r="Q1904" s="371" t="str">
        <f t="shared" si="119"/>
        <v/>
      </c>
      <c r="R1904" s="102" t="str">
        <f t="shared" si="120"/>
        <v/>
      </c>
      <c r="S1904" s="254" t="str">
        <f t="shared" si="121"/>
        <v/>
      </c>
      <c r="T1904" s="83"/>
      <c r="U1904" s="254" t="str">
        <f t="shared" si="122"/>
        <v/>
      </c>
      <c r="V1904" s="255"/>
      <c r="W1904" s="78"/>
      <c r="X1904" s="78"/>
      <c r="Y1904" s="391"/>
      <c r="Z1904" s="369"/>
      <c r="AA1904" s="90"/>
    </row>
    <row r="1905" spans="4:27" ht="15" x14ac:dyDescent="0.2">
      <c r="D1905" s="392"/>
      <c r="E1905" s="84"/>
      <c r="F1905" s="393"/>
      <c r="G1905" s="370"/>
      <c r="H1905" s="79"/>
      <c r="I1905" s="107"/>
      <c r="J1905" s="84"/>
      <c r="K1905" s="81"/>
      <c r="L1905" s="394"/>
      <c r="M1905" s="78"/>
      <c r="N1905" s="78"/>
      <c r="O1905" s="78"/>
      <c r="P1905" s="78"/>
      <c r="Q1905" s="371" t="str">
        <f t="shared" si="119"/>
        <v/>
      </c>
      <c r="R1905" s="102" t="str">
        <f t="shared" si="120"/>
        <v/>
      </c>
      <c r="S1905" s="254" t="str">
        <f t="shared" si="121"/>
        <v/>
      </c>
      <c r="T1905" s="83"/>
      <c r="U1905" s="254" t="str">
        <f t="shared" si="122"/>
        <v/>
      </c>
      <c r="V1905" s="255"/>
      <c r="W1905" s="78"/>
      <c r="X1905" s="78"/>
      <c r="Y1905" s="391"/>
      <c r="Z1905" s="369"/>
      <c r="AA1905" s="90"/>
    </row>
    <row r="1906" spans="4:27" ht="15" x14ac:dyDescent="0.2">
      <c r="D1906" s="392"/>
      <c r="E1906" s="84"/>
      <c r="F1906" s="393"/>
      <c r="G1906" s="370"/>
      <c r="H1906" s="79"/>
      <c r="I1906" s="107"/>
      <c r="J1906" s="84"/>
      <c r="K1906" s="81"/>
      <c r="L1906" s="394"/>
      <c r="M1906" s="78"/>
      <c r="N1906" s="78"/>
      <c r="O1906" s="78"/>
      <c r="P1906" s="78"/>
      <c r="Q1906" s="371" t="str">
        <f t="shared" si="119"/>
        <v/>
      </c>
      <c r="R1906" s="102" t="str">
        <f t="shared" si="120"/>
        <v/>
      </c>
      <c r="S1906" s="254" t="str">
        <f t="shared" si="121"/>
        <v/>
      </c>
      <c r="T1906" s="83"/>
      <c r="U1906" s="254" t="str">
        <f t="shared" si="122"/>
        <v/>
      </c>
      <c r="V1906" s="255"/>
      <c r="W1906" s="78"/>
      <c r="X1906" s="78"/>
      <c r="Y1906" s="391"/>
      <c r="Z1906" s="369"/>
      <c r="AA1906" s="90"/>
    </row>
    <row r="1907" spans="4:27" ht="15" x14ac:dyDescent="0.2">
      <c r="D1907" s="392"/>
      <c r="E1907" s="84"/>
      <c r="F1907" s="393"/>
      <c r="G1907" s="370"/>
      <c r="H1907" s="79"/>
      <c r="I1907" s="107"/>
      <c r="J1907" s="84"/>
      <c r="K1907" s="81"/>
      <c r="L1907" s="394"/>
      <c r="M1907" s="78"/>
      <c r="N1907" s="78"/>
      <c r="O1907" s="78"/>
      <c r="P1907" s="78"/>
      <c r="Q1907" s="371" t="str">
        <f t="shared" si="119"/>
        <v/>
      </c>
      <c r="R1907" s="102" t="str">
        <f t="shared" si="120"/>
        <v/>
      </c>
      <c r="S1907" s="254" t="str">
        <f t="shared" si="121"/>
        <v/>
      </c>
      <c r="T1907" s="83"/>
      <c r="U1907" s="254" t="str">
        <f t="shared" si="122"/>
        <v/>
      </c>
      <c r="V1907" s="255"/>
      <c r="W1907" s="78"/>
      <c r="X1907" s="78"/>
      <c r="Y1907" s="391"/>
      <c r="Z1907" s="369"/>
      <c r="AA1907" s="90"/>
    </row>
    <row r="1908" spans="4:27" ht="15" x14ac:dyDescent="0.2">
      <c r="D1908" s="392"/>
      <c r="E1908" s="84"/>
      <c r="F1908" s="393"/>
      <c r="G1908" s="370"/>
      <c r="H1908" s="79"/>
      <c r="I1908" s="107"/>
      <c r="J1908" s="84"/>
      <c r="K1908" s="81"/>
      <c r="L1908" s="394"/>
      <c r="M1908" s="78"/>
      <c r="N1908" s="78"/>
      <c r="O1908" s="78"/>
      <c r="P1908" s="78"/>
      <c r="Q1908" s="371" t="str">
        <f t="shared" si="119"/>
        <v/>
      </c>
      <c r="R1908" s="102" t="str">
        <f t="shared" si="120"/>
        <v/>
      </c>
      <c r="S1908" s="254" t="str">
        <f t="shared" si="121"/>
        <v/>
      </c>
      <c r="T1908" s="83"/>
      <c r="U1908" s="254" t="str">
        <f t="shared" si="122"/>
        <v/>
      </c>
      <c r="V1908" s="255"/>
      <c r="W1908" s="78"/>
      <c r="X1908" s="78"/>
      <c r="Y1908" s="391"/>
      <c r="Z1908" s="369"/>
      <c r="AA1908" s="90"/>
    </row>
    <row r="1909" spans="4:27" ht="15" x14ac:dyDescent="0.2">
      <c r="D1909" s="392"/>
      <c r="E1909" s="84"/>
      <c r="F1909" s="393"/>
      <c r="G1909" s="370"/>
      <c r="H1909" s="79"/>
      <c r="I1909" s="107"/>
      <c r="J1909" s="84"/>
      <c r="K1909" s="81"/>
      <c r="L1909" s="394"/>
      <c r="M1909" s="78"/>
      <c r="N1909" s="78"/>
      <c r="O1909" s="78"/>
      <c r="P1909" s="78"/>
      <c r="Q1909" s="371" t="str">
        <f t="shared" si="119"/>
        <v/>
      </c>
      <c r="R1909" s="102" t="str">
        <f t="shared" si="120"/>
        <v/>
      </c>
      <c r="S1909" s="254" t="str">
        <f t="shared" si="121"/>
        <v/>
      </c>
      <c r="T1909" s="83"/>
      <c r="U1909" s="254" t="str">
        <f t="shared" si="122"/>
        <v/>
      </c>
      <c r="V1909" s="255"/>
      <c r="W1909" s="78"/>
      <c r="X1909" s="78"/>
      <c r="Y1909" s="391"/>
      <c r="Z1909" s="369"/>
      <c r="AA1909" s="90"/>
    </row>
    <row r="1910" spans="4:27" ht="15" x14ac:dyDescent="0.2">
      <c r="D1910" s="392"/>
      <c r="E1910" s="84"/>
      <c r="F1910" s="393"/>
      <c r="G1910" s="370"/>
      <c r="H1910" s="79"/>
      <c r="I1910" s="107"/>
      <c r="J1910" s="84"/>
      <c r="K1910" s="81"/>
      <c r="L1910" s="394"/>
      <c r="M1910" s="78"/>
      <c r="N1910" s="78"/>
      <c r="O1910" s="78"/>
      <c r="P1910" s="78"/>
      <c r="Q1910" s="371" t="str">
        <f t="shared" si="119"/>
        <v/>
      </c>
      <c r="R1910" s="102" t="str">
        <f t="shared" si="120"/>
        <v/>
      </c>
      <c r="S1910" s="254" t="str">
        <f t="shared" si="121"/>
        <v/>
      </c>
      <c r="T1910" s="83"/>
      <c r="U1910" s="254" t="str">
        <f t="shared" si="122"/>
        <v/>
      </c>
      <c r="V1910" s="255"/>
      <c r="W1910" s="78"/>
      <c r="X1910" s="78"/>
      <c r="Y1910" s="391"/>
      <c r="Z1910" s="369"/>
      <c r="AA1910" s="90"/>
    </row>
    <row r="1911" spans="4:27" ht="15" x14ac:dyDescent="0.2">
      <c r="D1911" s="392"/>
      <c r="E1911" s="84"/>
      <c r="F1911" s="393"/>
      <c r="G1911" s="370"/>
      <c r="H1911" s="79"/>
      <c r="I1911" s="107"/>
      <c r="J1911" s="84"/>
      <c r="K1911" s="81"/>
      <c r="L1911" s="394"/>
      <c r="M1911" s="78"/>
      <c r="N1911" s="78"/>
      <c r="O1911" s="78"/>
      <c r="P1911" s="78"/>
      <c r="Q1911" s="371" t="str">
        <f t="shared" si="119"/>
        <v/>
      </c>
      <c r="R1911" s="102" t="str">
        <f t="shared" si="120"/>
        <v/>
      </c>
      <c r="S1911" s="254" t="str">
        <f t="shared" si="121"/>
        <v/>
      </c>
      <c r="T1911" s="83"/>
      <c r="U1911" s="254" t="str">
        <f t="shared" si="122"/>
        <v/>
      </c>
      <c r="V1911" s="255"/>
      <c r="W1911" s="78"/>
      <c r="X1911" s="78"/>
      <c r="Y1911" s="391"/>
      <c r="Z1911" s="369"/>
      <c r="AA1911" s="90"/>
    </row>
    <row r="1912" spans="4:27" ht="15" x14ac:dyDescent="0.2">
      <c r="D1912" s="392"/>
      <c r="E1912" s="84"/>
      <c r="F1912" s="393"/>
      <c r="G1912" s="370"/>
      <c r="H1912" s="79"/>
      <c r="I1912" s="107"/>
      <c r="J1912" s="84"/>
      <c r="K1912" s="81"/>
      <c r="L1912" s="394"/>
      <c r="M1912" s="78"/>
      <c r="N1912" s="78"/>
      <c r="O1912" s="78"/>
      <c r="P1912" s="78"/>
      <c r="Q1912" s="371" t="str">
        <f t="shared" si="119"/>
        <v/>
      </c>
      <c r="R1912" s="102" t="str">
        <f t="shared" si="120"/>
        <v/>
      </c>
      <c r="S1912" s="254" t="str">
        <f t="shared" si="121"/>
        <v/>
      </c>
      <c r="T1912" s="83"/>
      <c r="U1912" s="254" t="str">
        <f t="shared" si="122"/>
        <v/>
      </c>
      <c r="V1912" s="255"/>
      <c r="W1912" s="78"/>
      <c r="X1912" s="78"/>
      <c r="Y1912" s="391"/>
      <c r="Z1912" s="369"/>
      <c r="AA1912" s="90"/>
    </row>
    <row r="1913" spans="4:27" ht="15" x14ac:dyDescent="0.2">
      <c r="D1913" s="392"/>
      <c r="E1913" s="84"/>
      <c r="F1913" s="393"/>
      <c r="G1913" s="370"/>
      <c r="H1913" s="79"/>
      <c r="I1913" s="107"/>
      <c r="J1913" s="84"/>
      <c r="K1913" s="81"/>
      <c r="L1913" s="394"/>
      <c r="M1913" s="78"/>
      <c r="N1913" s="78"/>
      <c r="O1913" s="78"/>
      <c r="P1913" s="78"/>
      <c r="Q1913" s="371" t="str">
        <f t="shared" si="119"/>
        <v/>
      </c>
      <c r="R1913" s="102" t="str">
        <f t="shared" si="120"/>
        <v/>
      </c>
      <c r="S1913" s="254" t="str">
        <f t="shared" si="121"/>
        <v/>
      </c>
      <c r="T1913" s="83"/>
      <c r="U1913" s="254" t="str">
        <f t="shared" si="122"/>
        <v/>
      </c>
      <c r="V1913" s="255"/>
      <c r="W1913" s="78"/>
      <c r="X1913" s="78"/>
      <c r="Y1913" s="391"/>
      <c r="Z1913" s="369"/>
      <c r="AA1913" s="90"/>
    </row>
    <row r="1914" spans="4:27" ht="15" x14ac:dyDescent="0.2">
      <c r="D1914" s="392"/>
      <c r="E1914" s="84"/>
      <c r="F1914" s="393"/>
      <c r="G1914" s="370"/>
      <c r="H1914" s="79"/>
      <c r="I1914" s="107"/>
      <c r="J1914" s="84"/>
      <c r="K1914" s="81"/>
      <c r="L1914" s="394"/>
      <c r="M1914" s="78"/>
      <c r="N1914" s="78"/>
      <c r="O1914" s="78"/>
      <c r="P1914" s="78"/>
      <c r="Q1914" s="371" t="str">
        <f t="shared" si="119"/>
        <v/>
      </c>
      <c r="R1914" s="102" t="str">
        <f t="shared" si="120"/>
        <v/>
      </c>
      <c r="S1914" s="254" t="str">
        <f t="shared" si="121"/>
        <v/>
      </c>
      <c r="T1914" s="83"/>
      <c r="U1914" s="254" t="str">
        <f t="shared" si="122"/>
        <v/>
      </c>
      <c r="V1914" s="255"/>
      <c r="W1914" s="78"/>
      <c r="X1914" s="78"/>
      <c r="Y1914" s="391"/>
      <c r="Z1914" s="369"/>
      <c r="AA1914" s="90"/>
    </row>
    <row r="1915" spans="4:27" ht="15" x14ac:dyDescent="0.2">
      <c r="D1915" s="392"/>
      <c r="E1915" s="84"/>
      <c r="F1915" s="393"/>
      <c r="G1915" s="370"/>
      <c r="H1915" s="79"/>
      <c r="I1915" s="107"/>
      <c r="J1915" s="84"/>
      <c r="K1915" s="81"/>
      <c r="L1915" s="394"/>
      <c r="M1915" s="78"/>
      <c r="N1915" s="78"/>
      <c r="O1915" s="78"/>
      <c r="P1915" s="78"/>
      <c r="Q1915" s="371" t="str">
        <f t="shared" si="119"/>
        <v/>
      </c>
      <c r="R1915" s="102" t="str">
        <f t="shared" si="120"/>
        <v/>
      </c>
      <c r="S1915" s="254" t="str">
        <f t="shared" si="121"/>
        <v/>
      </c>
      <c r="T1915" s="83"/>
      <c r="U1915" s="254" t="str">
        <f t="shared" si="122"/>
        <v/>
      </c>
      <c r="V1915" s="255"/>
      <c r="W1915" s="78"/>
      <c r="X1915" s="78"/>
      <c r="Y1915" s="391"/>
      <c r="Z1915" s="369"/>
      <c r="AA1915" s="90"/>
    </row>
    <row r="1916" spans="4:27" ht="15" x14ac:dyDescent="0.2">
      <c r="D1916" s="392"/>
      <c r="E1916" s="84"/>
      <c r="F1916" s="393"/>
      <c r="G1916" s="370"/>
      <c r="H1916" s="79"/>
      <c r="I1916" s="107"/>
      <c r="J1916" s="84"/>
      <c r="K1916" s="81"/>
      <c r="L1916" s="394"/>
      <c r="M1916" s="78"/>
      <c r="N1916" s="78"/>
      <c r="O1916" s="78"/>
      <c r="P1916" s="78"/>
      <c r="Q1916" s="371" t="str">
        <f t="shared" si="119"/>
        <v/>
      </c>
      <c r="R1916" s="102" t="str">
        <f t="shared" si="120"/>
        <v/>
      </c>
      <c r="S1916" s="254" t="str">
        <f t="shared" si="121"/>
        <v/>
      </c>
      <c r="T1916" s="83"/>
      <c r="U1916" s="254" t="str">
        <f t="shared" si="122"/>
        <v/>
      </c>
      <c r="V1916" s="255"/>
      <c r="W1916" s="78"/>
      <c r="X1916" s="78"/>
      <c r="Y1916" s="391"/>
      <c r="Z1916" s="369"/>
      <c r="AA1916" s="90"/>
    </row>
    <row r="1917" spans="4:27" ht="15" x14ac:dyDescent="0.2">
      <c r="D1917" s="392"/>
      <c r="E1917" s="84"/>
      <c r="F1917" s="393"/>
      <c r="G1917" s="370"/>
      <c r="H1917" s="79"/>
      <c r="I1917" s="107"/>
      <c r="J1917" s="84"/>
      <c r="K1917" s="81"/>
      <c r="L1917" s="394"/>
      <c r="M1917" s="78"/>
      <c r="N1917" s="78"/>
      <c r="O1917" s="78"/>
      <c r="P1917" s="78"/>
      <c r="Q1917" s="371" t="str">
        <f t="shared" si="119"/>
        <v/>
      </c>
      <c r="R1917" s="102" t="str">
        <f t="shared" si="120"/>
        <v/>
      </c>
      <c r="S1917" s="254" t="str">
        <f t="shared" si="121"/>
        <v/>
      </c>
      <c r="T1917" s="83"/>
      <c r="U1917" s="254" t="str">
        <f t="shared" si="122"/>
        <v/>
      </c>
      <c r="V1917" s="255"/>
      <c r="W1917" s="78"/>
      <c r="X1917" s="78"/>
      <c r="Y1917" s="391"/>
      <c r="Z1917" s="369"/>
      <c r="AA1917" s="90"/>
    </row>
    <row r="1918" spans="4:27" ht="15" x14ac:dyDescent="0.2">
      <c r="D1918" s="392"/>
      <c r="E1918" s="84"/>
      <c r="F1918" s="393"/>
      <c r="G1918" s="370"/>
      <c r="H1918" s="79"/>
      <c r="I1918" s="107"/>
      <c r="J1918" s="84"/>
      <c r="K1918" s="81"/>
      <c r="L1918" s="394"/>
      <c r="M1918" s="78"/>
      <c r="N1918" s="78"/>
      <c r="O1918" s="78"/>
      <c r="P1918" s="78"/>
      <c r="Q1918" s="371" t="str">
        <f t="shared" si="119"/>
        <v/>
      </c>
      <c r="R1918" s="102" t="str">
        <f t="shared" si="120"/>
        <v/>
      </c>
      <c r="S1918" s="254" t="str">
        <f t="shared" si="121"/>
        <v/>
      </c>
      <c r="T1918" s="83"/>
      <c r="U1918" s="254" t="str">
        <f t="shared" si="122"/>
        <v/>
      </c>
      <c r="V1918" s="255"/>
      <c r="W1918" s="78"/>
      <c r="X1918" s="78"/>
      <c r="Y1918" s="391"/>
      <c r="Z1918" s="369"/>
      <c r="AA1918" s="90"/>
    </row>
    <row r="1919" spans="4:27" ht="15" x14ac:dyDescent="0.2">
      <c r="D1919" s="392"/>
      <c r="E1919" s="84"/>
      <c r="F1919" s="393"/>
      <c r="G1919" s="370"/>
      <c r="H1919" s="79"/>
      <c r="I1919" s="107"/>
      <c r="J1919" s="84"/>
      <c r="K1919" s="81"/>
      <c r="L1919" s="394"/>
      <c r="M1919" s="78"/>
      <c r="N1919" s="78"/>
      <c r="O1919" s="78"/>
      <c r="P1919" s="78"/>
      <c r="Q1919" s="371" t="str">
        <f t="shared" si="119"/>
        <v/>
      </c>
      <c r="R1919" s="102" t="str">
        <f t="shared" si="120"/>
        <v/>
      </c>
      <c r="S1919" s="254" t="str">
        <f t="shared" si="121"/>
        <v/>
      </c>
      <c r="T1919" s="83"/>
      <c r="U1919" s="254" t="str">
        <f t="shared" si="122"/>
        <v/>
      </c>
      <c r="V1919" s="255"/>
      <c r="W1919" s="78"/>
      <c r="X1919" s="78"/>
      <c r="Y1919" s="391"/>
      <c r="Z1919" s="369"/>
      <c r="AA1919" s="90"/>
    </row>
    <row r="1920" spans="4:27" ht="15" x14ac:dyDescent="0.2">
      <c r="D1920" s="392"/>
      <c r="E1920" s="84"/>
      <c r="F1920" s="393"/>
      <c r="G1920" s="370"/>
      <c r="H1920" s="79"/>
      <c r="I1920" s="107"/>
      <c r="J1920" s="84"/>
      <c r="K1920" s="81"/>
      <c r="L1920" s="394"/>
      <c r="M1920" s="78"/>
      <c r="N1920" s="78"/>
      <c r="O1920" s="78"/>
      <c r="P1920" s="78"/>
      <c r="Q1920" s="371" t="str">
        <f t="shared" si="119"/>
        <v/>
      </c>
      <c r="R1920" s="102" t="str">
        <f t="shared" si="120"/>
        <v/>
      </c>
      <c r="S1920" s="254" t="str">
        <f t="shared" si="121"/>
        <v/>
      </c>
      <c r="T1920" s="83"/>
      <c r="U1920" s="254" t="str">
        <f t="shared" si="122"/>
        <v/>
      </c>
      <c r="V1920" s="255"/>
      <c r="W1920" s="78"/>
      <c r="X1920" s="78"/>
      <c r="Y1920" s="391"/>
      <c r="Z1920" s="369"/>
      <c r="AA1920" s="90"/>
    </row>
    <row r="1921" spans="4:27" ht="15" x14ac:dyDescent="0.2">
      <c r="D1921" s="392"/>
      <c r="E1921" s="84"/>
      <c r="F1921" s="393"/>
      <c r="G1921" s="370"/>
      <c r="H1921" s="79"/>
      <c r="I1921" s="107"/>
      <c r="J1921" s="84"/>
      <c r="K1921" s="81"/>
      <c r="L1921" s="394"/>
      <c r="M1921" s="78"/>
      <c r="N1921" s="78"/>
      <c r="O1921" s="78"/>
      <c r="P1921" s="78"/>
      <c r="Q1921" s="371" t="str">
        <f t="shared" ref="Q1921:Q1984" si="123">IF(OR(I1921="",I1921="Trailer"),"",IF(I1921&lt;&gt;"Trailer","X"))</f>
        <v/>
      </c>
      <c r="R1921" s="102" t="str">
        <f t="shared" ref="R1921:R1984" si="124">IF(I1921="","",IF(AND($R$16="X",I1921&lt;&gt;"Equipment",I1921&lt;&gt;"Dealer Plate"),"X",IF(AND($R$18="X",I1921&lt;&gt;"Trailer",I1921&lt;&gt;"Equipment",I1921&lt;&gt;"Dealer Plate"),"X",IF(AND($R$19="X",I1921&lt;&gt;"Trailer",I1921&lt;&gt;"Equipment",I1921&lt;&gt;"Dealer Plate",V1921="Yes"),"X",IF(AND($R$20="X",I1921&lt;&gt;"Equipment",I1921&lt;&gt;"Dealer Plate",F1921&gt;=$U$20),"X",IF(AND($R$21="X",I1921&lt;&gt;"Trailer",I1921&lt;&gt;"Equipment",I1921&lt;&gt;"Dealer Plate",F1921&gt;=$U$21),"X",""))))))</f>
        <v/>
      </c>
      <c r="S1921" s="254" t="str">
        <f t="shared" ref="S1921:S1984" si="125">IF(AND(M1921 ="NY",Q1921="x"),"Required","")</f>
        <v/>
      </c>
      <c r="T1921" s="83"/>
      <c r="U1921" s="254" t="str">
        <f t="shared" ref="U1921:U1984" si="126">IF(AND(I1921 ="Trailer",Q1921="X"),"remove 'X' for AL","")</f>
        <v/>
      </c>
      <c r="V1921" s="255"/>
      <c r="W1921" s="78"/>
      <c r="X1921" s="78"/>
      <c r="Y1921" s="391"/>
      <c r="Z1921" s="369"/>
      <c r="AA1921" s="90"/>
    </row>
    <row r="1922" spans="4:27" ht="15" x14ac:dyDescent="0.2">
      <c r="D1922" s="392"/>
      <c r="E1922" s="84"/>
      <c r="F1922" s="393"/>
      <c r="G1922" s="370"/>
      <c r="H1922" s="79"/>
      <c r="I1922" s="107"/>
      <c r="J1922" s="84"/>
      <c r="K1922" s="81"/>
      <c r="L1922" s="394"/>
      <c r="M1922" s="78"/>
      <c r="N1922" s="78"/>
      <c r="O1922" s="78"/>
      <c r="P1922" s="78"/>
      <c r="Q1922" s="371" t="str">
        <f t="shared" si="123"/>
        <v/>
      </c>
      <c r="R1922" s="102" t="str">
        <f t="shared" si="124"/>
        <v/>
      </c>
      <c r="S1922" s="254" t="str">
        <f t="shared" si="125"/>
        <v/>
      </c>
      <c r="T1922" s="83"/>
      <c r="U1922" s="254" t="str">
        <f t="shared" si="126"/>
        <v/>
      </c>
      <c r="V1922" s="255"/>
      <c r="W1922" s="78"/>
      <c r="X1922" s="78"/>
      <c r="Y1922" s="391"/>
      <c r="Z1922" s="369"/>
      <c r="AA1922" s="90"/>
    </row>
    <row r="1923" spans="4:27" ht="15" x14ac:dyDescent="0.2">
      <c r="D1923" s="392"/>
      <c r="E1923" s="84"/>
      <c r="F1923" s="393"/>
      <c r="G1923" s="370"/>
      <c r="H1923" s="79"/>
      <c r="I1923" s="107"/>
      <c r="J1923" s="84"/>
      <c r="K1923" s="81"/>
      <c r="L1923" s="394"/>
      <c r="M1923" s="78"/>
      <c r="N1923" s="78"/>
      <c r="O1923" s="78"/>
      <c r="P1923" s="78"/>
      <c r="Q1923" s="371" t="str">
        <f t="shared" si="123"/>
        <v/>
      </c>
      <c r="R1923" s="102" t="str">
        <f t="shared" si="124"/>
        <v/>
      </c>
      <c r="S1923" s="254" t="str">
        <f t="shared" si="125"/>
        <v/>
      </c>
      <c r="T1923" s="83"/>
      <c r="U1923" s="254" t="str">
        <f t="shared" si="126"/>
        <v/>
      </c>
      <c r="V1923" s="255"/>
      <c r="W1923" s="78"/>
      <c r="X1923" s="78"/>
      <c r="Y1923" s="391"/>
      <c r="Z1923" s="369"/>
      <c r="AA1923" s="90"/>
    </row>
    <row r="1924" spans="4:27" ht="15" x14ac:dyDescent="0.2">
      <c r="D1924" s="392"/>
      <c r="E1924" s="84"/>
      <c r="F1924" s="393"/>
      <c r="G1924" s="370"/>
      <c r="H1924" s="79"/>
      <c r="I1924" s="107"/>
      <c r="J1924" s="84"/>
      <c r="K1924" s="81"/>
      <c r="L1924" s="394"/>
      <c r="M1924" s="78"/>
      <c r="N1924" s="78"/>
      <c r="O1924" s="78"/>
      <c r="P1924" s="78"/>
      <c r="Q1924" s="371" t="str">
        <f t="shared" si="123"/>
        <v/>
      </c>
      <c r="R1924" s="102" t="str">
        <f t="shared" si="124"/>
        <v/>
      </c>
      <c r="S1924" s="254" t="str">
        <f t="shared" si="125"/>
        <v/>
      </c>
      <c r="T1924" s="83"/>
      <c r="U1924" s="254" t="str">
        <f t="shared" si="126"/>
        <v/>
      </c>
      <c r="V1924" s="255"/>
      <c r="W1924" s="78"/>
      <c r="X1924" s="78"/>
      <c r="Y1924" s="391"/>
      <c r="Z1924" s="369"/>
      <c r="AA1924" s="90"/>
    </row>
    <row r="1925" spans="4:27" ht="15" x14ac:dyDescent="0.2">
      <c r="D1925" s="392"/>
      <c r="E1925" s="84"/>
      <c r="F1925" s="393"/>
      <c r="G1925" s="370"/>
      <c r="H1925" s="79"/>
      <c r="I1925" s="107"/>
      <c r="J1925" s="84"/>
      <c r="K1925" s="81"/>
      <c r="L1925" s="394"/>
      <c r="M1925" s="78"/>
      <c r="N1925" s="78"/>
      <c r="O1925" s="78"/>
      <c r="P1925" s="78"/>
      <c r="Q1925" s="371" t="str">
        <f t="shared" si="123"/>
        <v/>
      </c>
      <c r="R1925" s="102" t="str">
        <f t="shared" si="124"/>
        <v/>
      </c>
      <c r="S1925" s="254" t="str">
        <f t="shared" si="125"/>
        <v/>
      </c>
      <c r="T1925" s="83"/>
      <c r="U1925" s="254" t="str">
        <f t="shared" si="126"/>
        <v/>
      </c>
      <c r="V1925" s="255"/>
      <c r="W1925" s="78"/>
      <c r="X1925" s="78"/>
      <c r="Y1925" s="391"/>
      <c r="Z1925" s="369"/>
      <c r="AA1925" s="90"/>
    </row>
    <row r="1926" spans="4:27" ht="15" x14ac:dyDescent="0.2">
      <c r="D1926" s="392"/>
      <c r="E1926" s="84"/>
      <c r="F1926" s="393"/>
      <c r="G1926" s="370"/>
      <c r="H1926" s="79"/>
      <c r="I1926" s="107"/>
      <c r="J1926" s="84"/>
      <c r="K1926" s="81"/>
      <c r="L1926" s="394"/>
      <c r="M1926" s="78"/>
      <c r="N1926" s="78"/>
      <c r="O1926" s="78"/>
      <c r="P1926" s="78"/>
      <c r="Q1926" s="371" t="str">
        <f t="shared" si="123"/>
        <v/>
      </c>
      <c r="R1926" s="102" t="str">
        <f t="shared" si="124"/>
        <v/>
      </c>
      <c r="S1926" s="254" t="str">
        <f t="shared" si="125"/>
        <v/>
      </c>
      <c r="T1926" s="83"/>
      <c r="U1926" s="254" t="str">
        <f t="shared" si="126"/>
        <v/>
      </c>
      <c r="V1926" s="255"/>
      <c r="W1926" s="78"/>
      <c r="X1926" s="78"/>
      <c r="Y1926" s="391"/>
      <c r="Z1926" s="369"/>
      <c r="AA1926" s="90"/>
    </row>
    <row r="1927" spans="4:27" ht="15" x14ac:dyDescent="0.2">
      <c r="D1927" s="392"/>
      <c r="E1927" s="84"/>
      <c r="F1927" s="393"/>
      <c r="G1927" s="370"/>
      <c r="H1927" s="79"/>
      <c r="I1927" s="107"/>
      <c r="J1927" s="84"/>
      <c r="K1927" s="81"/>
      <c r="L1927" s="394"/>
      <c r="M1927" s="78"/>
      <c r="N1927" s="78"/>
      <c r="O1927" s="78"/>
      <c r="P1927" s="78"/>
      <c r="Q1927" s="371" t="str">
        <f t="shared" si="123"/>
        <v/>
      </c>
      <c r="R1927" s="102" t="str">
        <f t="shared" si="124"/>
        <v/>
      </c>
      <c r="S1927" s="254" t="str">
        <f t="shared" si="125"/>
        <v/>
      </c>
      <c r="T1927" s="83"/>
      <c r="U1927" s="254" t="str">
        <f t="shared" si="126"/>
        <v/>
      </c>
      <c r="V1927" s="255"/>
      <c r="W1927" s="78"/>
      <c r="X1927" s="78"/>
      <c r="Y1927" s="391"/>
      <c r="Z1927" s="369"/>
      <c r="AA1927" s="90"/>
    </row>
    <row r="1928" spans="4:27" ht="15" x14ac:dyDescent="0.2">
      <c r="D1928" s="392"/>
      <c r="E1928" s="84"/>
      <c r="F1928" s="393"/>
      <c r="G1928" s="370"/>
      <c r="H1928" s="79"/>
      <c r="I1928" s="107"/>
      <c r="J1928" s="84"/>
      <c r="K1928" s="81"/>
      <c r="L1928" s="394"/>
      <c r="M1928" s="78"/>
      <c r="N1928" s="78"/>
      <c r="O1928" s="78"/>
      <c r="P1928" s="78"/>
      <c r="Q1928" s="371" t="str">
        <f t="shared" si="123"/>
        <v/>
      </c>
      <c r="R1928" s="102" t="str">
        <f t="shared" si="124"/>
        <v/>
      </c>
      <c r="S1928" s="254" t="str">
        <f t="shared" si="125"/>
        <v/>
      </c>
      <c r="T1928" s="83"/>
      <c r="U1928" s="254" t="str">
        <f t="shared" si="126"/>
        <v/>
      </c>
      <c r="V1928" s="255"/>
      <c r="W1928" s="78"/>
      <c r="X1928" s="78"/>
      <c r="Y1928" s="391"/>
      <c r="Z1928" s="369"/>
      <c r="AA1928" s="90"/>
    </row>
    <row r="1929" spans="4:27" ht="15" x14ac:dyDescent="0.2">
      <c r="D1929" s="392"/>
      <c r="E1929" s="84"/>
      <c r="F1929" s="393"/>
      <c r="G1929" s="370"/>
      <c r="H1929" s="79"/>
      <c r="I1929" s="107"/>
      <c r="J1929" s="84"/>
      <c r="K1929" s="81"/>
      <c r="L1929" s="394"/>
      <c r="M1929" s="78"/>
      <c r="N1929" s="78"/>
      <c r="O1929" s="78"/>
      <c r="P1929" s="78"/>
      <c r="Q1929" s="371" t="str">
        <f t="shared" si="123"/>
        <v/>
      </c>
      <c r="R1929" s="102" t="str">
        <f t="shared" si="124"/>
        <v/>
      </c>
      <c r="S1929" s="254" t="str">
        <f t="shared" si="125"/>
        <v/>
      </c>
      <c r="T1929" s="83"/>
      <c r="U1929" s="254" t="str">
        <f t="shared" si="126"/>
        <v/>
      </c>
      <c r="V1929" s="255"/>
      <c r="W1929" s="78"/>
      <c r="X1929" s="78"/>
      <c r="Y1929" s="391"/>
      <c r="Z1929" s="369"/>
      <c r="AA1929" s="90"/>
    </row>
    <row r="1930" spans="4:27" ht="15" x14ac:dyDescent="0.2">
      <c r="D1930" s="392"/>
      <c r="E1930" s="84"/>
      <c r="F1930" s="393"/>
      <c r="G1930" s="370"/>
      <c r="H1930" s="79"/>
      <c r="I1930" s="107"/>
      <c r="J1930" s="84"/>
      <c r="K1930" s="81"/>
      <c r="L1930" s="394"/>
      <c r="M1930" s="78"/>
      <c r="N1930" s="78"/>
      <c r="O1930" s="78"/>
      <c r="P1930" s="78"/>
      <c r="Q1930" s="371" t="str">
        <f t="shared" si="123"/>
        <v/>
      </c>
      <c r="R1930" s="102" t="str">
        <f t="shared" si="124"/>
        <v/>
      </c>
      <c r="S1930" s="254" t="str">
        <f t="shared" si="125"/>
        <v/>
      </c>
      <c r="T1930" s="83"/>
      <c r="U1930" s="254" t="str">
        <f t="shared" si="126"/>
        <v/>
      </c>
      <c r="V1930" s="255"/>
      <c r="W1930" s="78"/>
      <c r="X1930" s="78"/>
      <c r="Y1930" s="391"/>
      <c r="Z1930" s="369"/>
      <c r="AA1930" s="90"/>
    </row>
    <row r="1931" spans="4:27" ht="15" x14ac:dyDescent="0.2">
      <c r="D1931" s="392"/>
      <c r="E1931" s="84"/>
      <c r="F1931" s="393"/>
      <c r="G1931" s="370"/>
      <c r="H1931" s="79"/>
      <c r="I1931" s="107"/>
      <c r="J1931" s="84"/>
      <c r="K1931" s="81"/>
      <c r="L1931" s="394"/>
      <c r="M1931" s="78"/>
      <c r="N1931" s="78"/>
      <c r="O1931" s="78"/>
      <c r="P1931" s="78"/>
      <c r="Q1931" s="371" t="str">
        <f t="shared" si="123"/>
        <v/>
      </c>
      <c r="R1931" s="102" t="str">
        <f t="shared" si="124"/>
        <v/>
      </c>
      <c r="S1931" s="254" t="str">
        <f t="shared" si="125"/>
        <v/>
      </c>
      <c r="T1931" s="83"/>
      <c r="U1931" s="254" t="str">
        <f t="shared" si="126"/>
        <v/>
      </c>
      <c r="V1931" s="255"/>
      <c r="W1931" s="78"/>
      <c r="X1931" s="78"/>
      <c r="Y1931" s="391"/>
      <c r="Z1931" s="369"/>
      <c r="AA1931" s="90"/>
    </row>
    <row r="1932" spans="4:27" ht="15" x14ac:dyDescent="0.2">
      <c r="D1932" s="392"/>
      <c r="E1932" s="84"/>
      <c r="F1932" s="393"/>
      <c r="G1932" s="370"/>
      <c r="H1932" s="79"/>
      <c r="I1932" s="107"/>
      <c r="J1932" s="84"/>
      <c r="K1932" s="81"/>
      <c r="L1932" s="394"/>
      <c r="M1932" s="78"/>
      <c r="N1932" s="78"/>
      <c r="O1932" s="78"/>
      <c r="P1932" s="78"/>
      <c r="Q1932" s="371" t="str">
        <f t="shared" si="123"/>
        <v/>
      </c>
      <c r="R1932" s="102" t="str">
        <f t="shared" si="124"/>
        <v/>
      </c>
      <c r="S1932" s="254" t="str">
        <f t="shared" si="125"/>
        <v/>
      </c>
      <c r="T1932" s="83"/>
      <c r="U1932" s="254" t="str">
        <f t="shared" si="126"/>
        <v/>
      </c>
      <c r="V1932" s="255"/>
      <c r="W1932" s="78"/>
      <c r="X1932" s="78"/>
      <c r="Y1932" s="391"/>
      <c r="Z1932" s="369"/>
      <c r="AA1932" s="90"/>
    </row>
    <row r="1933" spans="4:27" ht="15" x14ac:dyDescent="0.2">
      <c r="D1933" s="392"/>
      <c r="E1933" s="84"/>
      <c r="F1933" s="393"/>
      <c r="G1933" s="370"/>
      <c r="H1933" s="79"/>
      <c r="I1933" s="107"/>
      <c r="J1933" s="84"/>
      <c r="K1933" s="81"/>
      <c r="L1933" s="394"/>
      <c r="M1933" s="78"/>
      <c r="N1933" s="78"/>
      <c r="O1933" s="78"/>
      <c r="P1933" s="78"/>
      <c r="Q1933" s="371" t="str">
        <f t="shared" si="123"/>
        <v/>
      </c>
      <c r="R1933" s="102" t="str">
        <f t="shared" si="124"/>
        <v/>
      </c>
      <c r="S1933" s="254" t="str">
        <f t="shared" si="125"/>
        <v/>
      </c>
      <c r="T1933" s="83"/>
      <c r="U1933" s="254" t="str">
        <f t="shared" si="126"/>
        <v/>
      </c>
      <c r="V1933" s="255"/>
      <c r="W1933" s="78"/>
      <c r="X1933" s="78"/>
      <c r="Y1933" s="391"/>
      <c r="Z1933" s="369"/>
      <c r="AA1933" s="90"/>
    </row>
    <row r="1934" spans="4:27" ht="15" x14ac:dyDescent="0.2">
      <c r="D1934" s="392"/>
      <c r="E1934" s="84"/>
      <c r="F1934" s="393"/>
      <c r="G1934" s="370"/>
      <c r="H1934" s="79"/>
      <c r="I1934" s="107"/>
      <c r="J1934" s="84"/>
      <c r="K1934" s="81"/>
      <c r="L1934" s="394"/>
      <c r="M1934" s="78"/>
      <c r="N1934" s="78"/>
      <c r="O1934" s="78"/>
      <c r="P1934" s="78"/>
      <c r="Q1934" s="371" t="str">
        <f t="shared" si="123"/>
        <v/>
      </c>
      <c r="R1934" s="102" t="str">
        <f t="shared" si="124"/>
        <v/>
      </c>
      <c r="S1934" s="254" t="str">
        <f t="shared" si="125"/>
        <v/>
      </c>
      <c r="T1934" s="83"/>
      <c r="U1934" s="254" t="str">
        <f t="shared" si="126"/>
        <v/>
      </c>
      <c r="V1934" s="255"/>
      <c r="W1934" s="78"/>
      <c r="X1934" s="78"/>
      <c r="Y1934" s="391"/>
      <c r="Z1934" s="369"/>
      <c r="AA1934" s="90"/>
    </row>
    <row r="1935" spans="4:27" ht="15" x14ac:dyDescent="0.2">
      <c r="D1935" s="392"/>
      <c r="E1935" s="84"/>
      <c r="F1935" s="393"/>
      <c r="G1935" s="370"/>
      <c r="H1935" s="79"/>
      <c r="I1935" s="107"/>
      <c r="J1935" s="84"/>
      <c r="K1935" s="81"/>
      <c r="L1935" s="394"/>
      <c r="M1935" s="78"/>
      <c r="N1935" s="78"/>
      <c r="O1935" s="78"/>
      <c r="P1935" s="78"/>
      <c r="Q1935" s="371" t="str">
        <f t="shared" si="123"/>
        <v/>
      </c>
      <c r="R1935" s="102" t="str">
        <f t="shared" si="124"/>
        <v/>
      </c>
      <c r="S1935" s="254" t="str">
        <f t="shared" si="125"/>
        <v/>
      </c>
      <c r="T1935" s="83"/>
      <c r="U1935" s="254" t="str">
        <f t="shared" si="126"/>
        <v/>
      </c>
      <c r="V1935" s="255"/>
      <c r="W1935" s="78"/>
      <c r="X1935" s="78"/>
      <c r="Y1935" s="391"/>
      <c r="Z1935" s="369"/>
      <c r="AA1935" s="90"/>
    </row>
    <row r="1936" spans="4:27" ht="15" x14ac:dyDescent="0.2">
      <c r="D1936" s="392"/>
      <c r="E1936" s="84"/>
      <c r="F1936" s="393"/>
      <c r="G1936" s="370"/>
      <c r="H1936" s="79"/>
      <c r="I1936" s="107"/>
      <c r="J1936" s="84"/>
      <c r="K1936" s="81"/>
      <c r="L1936" s="394"/>
      <c r="M1936" s="78"/>
      <c r="N1936" s="78"/>
      <c r="O1936" s="78"/>
      <c r="P1936" s="78"/>
      <c r="Q1936" s="371" t="str">
        <f t="shared" si="123"/>
        <v/>
      </c>
      <c r="R1936" s="102" t="str">
        <f t="shared" si="124"/>
        <v/>
      </c>
      <c r="S1936" s="254" t="str">
        <f t="shared" si="125"/>
        <v/>
      </c>
      <c r="T1936" s="83"/>
      <c r="U1936" s="254" t="str">
        <f t="shared" si="126"/>
        <v/>
      </c>
      <c r="V1936" s="255"/>
      <c r="W1936" s="78"/>
      <c r="X1936" s="78"/>
      <c r="Y1936" s="391"/>
      <c r="Z1936" s="369"/>
      <c r="AA1936" s="90"/>
    </row>
    <row r="1937" spans="4:27" ht="15" x14ac:dyDescent="0.2">
      <c r="D1937" s="392"/>
      <c r="E1937" s="84"/>
      <c r="F1937" s="393"/>
      <c r="G1937" s="370"/>
      <c r="H1937" s="79"/>
      <c r="I1937" s="107"/>
      <c r="J1937" s="84"/>
      <c r="K1937" s="81"/>
      <c r="L1937" s="394"/>
      <c r="M1937" s="78"/>
      <c r="N1937" s="78"/>
      <c r="O1937" s="78"/>
      <c r="P1937" s="78"/>
      <c r="Q1937" s="371" t="str">
        <f t="shared" si="123"/>
        <v/>
      </c>
      <c r="R1937" s="102" t="str">
        <f t="shared" si="124"/>
        <v/>
      </c>
      <c r="S1937" s="254" t="str">
        <f t="shared" si="125"/>
        <v/>
      </c>
      <c r="T1937" s="83"/>
      <c r="U1937" s="254" t="str">
        <f t="shared" si="126"/>
        <v/>
      </c>
      <c r="V1937" s="255"/>
      <c r="W1937" s="78"/>
      <c r="X1937" s="78"/>
      <c r="Y1937" s="391"/>
      <c r="Z1937" s="369"/>
      <c r="AA1937" s="90"/>
    </row>
    <row r="1938" spans="4:27" ht="15" x14ac:dyDescent="0.2">
      <c r="D1938" s="392"/>
      <c r="E1938" s="84"/>
      <c r="F1938" s="393"/>
      <c r="G1938" s="370"/>
      <c r="H1938" s="79"/>
      <c r="I1938" s="107"/>
      <c r="J1938" s="84"/>
      <c r="K1938" s="81"/>
      <c r="L1938" s="394"/>
      <c r="M1938" s="78"/>
      <c r="N1938" s="78"/>
      <c r="O1938" s="78"/>
      <c r="P1938" s="78"/>
      <c r="Q1938" s="371" t="str">
        <f t="shared" si="123"/>
        <v/>
      </c>
      <c r="R1938" s="102" t="str">
        <f t="shared" si="124"/>
        <v/>
      </c>
      <c r="S1938" s="254" t="str">
        <f t="shared" si="125"/>
        <v/>
      </c>
      <c r="T1938" s="83"/>
      <c r="U1938" s="254" t="str">
        <f t="shared" si="126"/>
        <v/>
      </c>
      <c r="V1938" s="255"/>
      <c r="W1938" s="78"/>
      <c r="X1938" s="78"/>
      <c r="Y1938" s="391"/>
      <c r="Z1938" s="369"/>
      <c r="AA1938" s="90"/>
    </row>
    <row r="1939" spans="4:27" ht="15" x14ac:dyDescent="0.2">
      <c r="D1939" s="392"/>
      <c r="E1939" s="84"/>
      <c r="F1939" s="393"/>
      <c r="G1939" s="370"/>
      <c r="H1939" s="79"/>
      <c r="I1939" s="107"/>
      <c r="J1939" s="84"/>
      <c r="K1939" s="81"/>
      <c r="L1939" s="394"/>
      <c r="M1939" s="78"/>
      <c r="N1939" s="78"/>
      <c r="O1939" s="78"/>
      <c r="P1939" s="78"/>
      <c r="Q1939" s="371" t="str">
        <f t="shared" si="123"/>
        <v/>
      </c>
      <c r="R1939" s="102" t="str">
        <f t="shared" si="124"/>
        <v/>
      </c>
      <c r="S1939" s="254" t="str">
        <f t="shared" si="125"/>
        <v/>
      </c>
      <c r="T1939" s="83"/>
      <c r="U1939" s="254" t="str">
        <f t="shared" si="126"/>
        <v/>
      </c>
      <c r="V1939" s="255"/>
      <c r="W1939" s="78"/>
      <c r="X1939" s="78"/>
      <c r="Y1939" s="391"/>
      <c r="Z1939" s="369"/>
      <c r="AA1939" s="90"/>
    </row>
    <row r="1940" spans="4:27" ht="15" x14ac:dyDescent="0.2">
      <c r="D1940" s="392"/>
      <c r="E1940" s="84"/>
      <c r="F1940" s="393"/>
      <c r="G1940" s="370"/>
      <c r="H1940" s="79"/>
      <c r="I1940" s="107"/>
      <c r="J1940" s="84"/>
      <c r="K1940" s="81"/>
      <c r="L1940" s="394"/>
      <c r="M1940" s="78"/>
      <c r="N1940" s="78"/>
      <c r="O1940" s="78"/>
      <c r="P1940" s="78"/>
      <c r="Q1940" s="371" t="str">
        <f t="shared" si="123"/>
        <v/>
      </c>
      <c r="R1940" s="102" t="str">
        <f t="shared" si="124"/>
        <v/>
      </c>
      <c r="S1940" s="254" t="str">
        <f t="shared" si="125"/>
        <v/>
      </c>
      <c r="T1940" s="83"/>
      <c r="U1940" s="254" t="str">
        <f t="shared" si="126"/>
        <v/>
      </c>
      <c r="V1940" s="255"/>
      <c r="W1940" s="78"/>
      <c r="X1940" s="78"/>
      <c r="Y1940" s="391"/>
      <c r="Z1940" s="369"/>
      <c r="AA1940" s="90"/>
    </row>
    <row r="1941" spans="4:27" ht="15" x14ac:dyDescent="0.2">
      <c r="D1941" s="392"/>
      <c r="E1941" s="84"/>
      <c r="F1941" s="393"/>
      <c r="G1941" s="370"/>
      <c r="H1941" s="79"/>
      <c r="I1941" s="107"/>
      <c r="J1941" s="84"/>
      <c r="K1941" s="81"/>
      <c r="L1941" s="394"/>
      <c r="M1941" s="78"/>
      <c r="N1941" s="78"/>
      <c r="O1941" s="78"/>
      <c r="P1941" s="78"/>
      <c r="Q1941" s="371" t="str">
        <f t="shared" si="123"/>
        <v/>
      </c>
      <c r="R1941" s="102" t="str">
        <f t="shared" si="124"/>
        <v/>
      </c>
      <c r="S1941" s="254" t="str">
        <f t="shared" si="125"/>
        <v/>
      </c>
      <c r="T1941" s="83"/>
      <c r="U1941" s="254" t="str">
        <f t="shared" si="126"/>
        <v/>
      </c>
      <c r="V1941" s="255"/>
      <c r="W1941" s="78"/>
      <c r="X1941" s="78"/>
      <c r="Y1941" s="391"/>
      <c r="Z1941" s="369"/>
      <c r="AA1941" s="90"/>
    </row>
    <row r="1942" spans="4:27" ht="15" x14ac:dyDescent="0.2">
      <c r="D1942" s="392"/>
      <c r="E1942" s="84"/>
      <c r="F1942" s="393"/>
      <c r="G1942" s="370"/>
      <c r="H1942" s="79"/>
      <c r="I1942" s="107"/>
      <c r="J1942" s="84"/>
      <c r="K1942" s="81"/>
      <c r="L1942" s="394"/>
      <c r="M1942" s="78"/>
      <c r="N1942" s="78"/>
      <c r="O1942" s="78"/>
      <c r="P1942" s="78"/>
      <c r="Q1942" s="371" t="str">
        <f t="shared" si="123"/>
        <v/>
      </c>
      <c r="R1942" s="102" t="str">
        <f t="shared" si="124"/>
        <v/>
      </c>
      <c r="S1942" s="254" t="str">
        <f t="shared" si="125"/>
        <v/>
      </c>
      <c r="T1942" s="83"/>
      <c r="U1942" s="254" t="str">
        <f t="shared" si="126"/>
        <v/>
      </c>
      <c r="V1942" s="255"/>
      <c r="W1942" s="78"/>
      <c r="X1942" s="78"/>
      <c r="Y1942" s="391"/>
      <c r="Z1942" s="369"/>
      <c r="AA1942" s="90"/>
    </row>
    <row r="1943" spans="4:27" ht="15" x14ac:dyDescent="0.2">
      <c r="D1943" s="392"/>
      <c r="E1943" s="84"/>
      <c r="F1943" s="393"/>
      <c r="G1943" s="370"/>
      <c r="H1943" s="79"/>
      <c r="I1943" s="107"/>
      <c r="J1943" s="84"/>
      <c r="K1943" s="81"/>
      <c r="L1943" s="394"/>
      <c r="M1943" s="78"/>
      <c r="N1943" s="78"/>
      <c r="O1943" s="78"/>
      <c r="P1943" s="78"/>
      <c r="Q1943" s="371" t="str">
        <f t="shared" si="123"/>
        <v/>
      </c>
      <c r="R1943" s="102" t="str">
        <f t="shared" si="124"/>
        <v/>
      </c>
      <c r="S1943" s="254" t="str">
        <f t="shared" si="125"/>
        <v/>
      </c>
      <c r="T1943" s="83"/>
      <c r="U1943" s="254" t="str">
        <f t="shared" si="126"/>
        <v/>
      </c>
      <c r="V1943" s="255"/>
      <c r="W1943" s="78"/>
      <c r="X1943" s="78"/>
      <c r="Y1943" s="391"/>
      <c r="Z1943" s="369"/>
      <c r="AA1943" s="90"/>
    </row>
    <row r="1944" spans="4:27" ht="15" x14ac:dyDescent="0.2">
      <c r="D1944" s="392"/>
      <c r="E1944" s="84"/>
      <c r="F1944" s="393"/>
      <c r="G1944" s="370"/>
      <c r="H1944" s="79"/>
      <c r="I1944" s="107"/>
      <c r="J1944" s="84"/>
      <c r="K1944" s="81"/>
      <c r="L1944" s="394"/>
      <c r="M1944" s="78"/>
      <c r="N1944" s="78"/>
      <c r="O1944" s="78"/>
      <c r="P1944" s="78"/>
      <c r="Q1944" s="371" t="str">
        <f t="shared" si="123"/>
        <v/>
      </c>
      <c r="R1944" s="102" t="str">
        <f t="shared" si="124"/>
        <v/>
      </c>
      <c r="S1944" s="254" t="str">
        <f t="shared" si="125"/>
        <v/>
      </c>
      <c r="T1944" s="83"/>
      <c r="U1944" s="254" t="str">
        <f t="shared" si="126"/>
        <v/>
      </c>
      <c r="V1944" s="255"/>
      <c r="W1944" s="78"/>
      <c r="X1944" s="78"/>
      <c r="Y1944" s="391"/>
      <c r="Z1944" s="369"/>
      <c r="AA1944" s="90"/>
    </row>
    <row r="1945" spans="4:27" ht="15" x14ac:dyDescent="0.2">
      <c r="D1945" s="392"/>
      <c r="E1945" s="84"/>
      <c r="F1945" s="393"/>
      <c r="G1945" s="370"/>
      <c r="H1945" s="79"/>
      <c r="I1945" s="107"/>
      <c r="J1945" s="84"/>
      <c r="K1945" s="81"/>
      <c r="L1945" s="394"/>
      <c r="M1945" s="78"/>
      <c r="N1945" s="78"/>
      <c r="O1945" s="78"/>
      <c r="P1945" s="78"/>
      <c r="Q1945" s="371" t="str">
        <f t="shared" si="123"/>
        <v/>
      </c>
      <c r="R1945" s="102" t="str">
        <f t="shared" si="124"/>
        <v/>
      </c>
      <c r="S1945" s="254" t="str">
        <f t="shared" si="125"/>
        <v/>
      </c>
      <c r="T1945" s="83"/>
      <c r="U1945" s="254" t="str">
        <f t="shared" si="126"/>
        <v/>
      </c>
      <c r="V1945" s="255"/>
      <c r="W1945" s="78"/>
      <c r="X1945" s="78"/>
      <c r="Y1945" s="391"/>
      <c r="Z1945" s="369"/>
      <c r="AA1945" s="90"/>
    </row>
    <row r="1946" spans="4:27" ht="15" x14ac:dyDescent="0.2">
      <c r="D1946" s="392"/>
      <c r="E1946" s="84"/>
      <c r="F1946" s="393"/>
      <c r="G1946" s="370"/>
      <c r="H1946" s="79"/>
      <c r="I1946" s="107"/>
      <c r="J1946" s="84"/>
      <c r="K1946" s="81"/>
      <c r="L1946" s="394"/>
      <c r="M1946" s="78"/>
      <c r="N1946" s="78"/>
      <c r="O1946" s="78"/>
      <c r="P1946" s="78"/>
      <c r="Q1946" s="371" t="str">
        <f t="shared" si="123"/>
        <v/>
      </c>
      <c r="R1946" s="102" t="str">
        <f t="shared" si="124"/>
        <v/>
      </c>
      <c r="S1946" s="254" t="str">
        <f t="shared" si="125"/>
        <v/>
      </c>
      <c r="T1946" s="83"/>
      <c r="U1946" s="254" t="str">
        <f t="shared" si="126"/>
        <v/>
      </c>
      <c r="V1946" s="255"/>
      <c r="W1946" s="78"/>
      <c r="X1946" s="78"/>
      <c r="Y1946" s="391"/>
      <c r="Z1946" s="369"/>
      <c r="AA1946" s="90"/>
    </row>
    <row r="1947" spans="4:27" ht="15" x14ac:dyDescent="0.2">
      <c r="D1947" s="392"/>
      <c r="E1947" s="84"/>
      <c r="F1947" s="393"/>
      <c r="G1947" s="370"/>
      <c r="H1947" s="79"/>
      <c r="I1947" s="107"/>
      <c r="J1947" s="84"/>
      <c r="K1947" s="81"/>
      <c r="L1947" s="394"/>
      <c r="M1947" s="78"/>
      <c r="N1947" s="78"/>
      <c r="O1947" s="78"/>
      <c r="P1947" s="78"/>
      <c r="Q1947" s="371" t="str">
        <f t="shared" si="123"/>
        <v/>
      </c>
      <c r="R1947" s="102" t="str">
        <f t="shared" si="124"/>
        <v/>
      </c>
      <c r="S1947" s="254" t="str">
        <f t="shared" si="125"/>
        <v/>
      </c>
      <c r="T1947" s="83"/>
      <c r="U1947" s="254" t="str">
        <f t="shared" si="126"/>
        <v/>
      </c>
      <c r="V1947" s="255"/>
      <c r="W1947" s="78"/>
      <c r="X1947" s="78"/>
      <c r="Y1947" s="391"/>
      <c r="Z1947" s="369"/>
      <c r="AA1947" s="90"/>
    </row>
    <row r="1948" spans="4:27" ht="15" x14ac:dyDescent="0.2">
      <c r="D1948" s="392"/>
      <c r="E1948" s="84"/>
      <c r="F1948" s="393"/>
      <c r="G1948" s="370"/>
      <c r="H1948" s="79"/>
      <c r="I1948" s="107"/>
      <c r="J1948" s="84"/>
      <c r="K1948" s="81"/>
      <c r="L1948" s="394"/>
      <c r="M1948" s="78"/>
      <c r="N1948" s="78"/>
      <c r="O1948" s="78"/>
      <c r="P1948" s="78"/>
      <c r="Q1948" s="371" t="str">
        <f t="shared" si="123"/>
        <v/>
      </c>
      <c r="R1948" s="102" t="str">
        <f t="shared" si="124"/>
        <v/>
      </c>
      <c r="S1948" s="254" t="str">
        <f t="shared" si="125"/>
        <v/>
      </c>
      <c r="T1948" s="83"/>
      <c r="U1948" s="254" t="str">
        <f t="shared" si="126"/>
        <v/>
      </c>
      <c r="V1948" s="255"/>
      <c r="W1948" s="78"/>
      <c r="X1948" s="78"/>
      <c r="Y1948" s="391"/>
      <c r="Z1948" s="369"/>
      <c r="AA1948" s="90"/>
    </row>
    <row r="1949" spans="4:27" ht="15" x14ac:dyDescent="0.2">
      <c r="D1949" s="392"/>
      <c r="E1949" s="84"/>
      <c r="F1949" s="393"/>
      <c r="G1949" s="370"/>
      <c r="H1949" s="79"/>
      <c r="I1949" s="107"/>
      <c r="J1949" s="84"/>
      <c r="K1949" s="81"/>
      <c r="L1949" s="394"/>
      <c r="M1949" s="78"/>
      <c r="N1949" s="78"/>
      <c r="O1949" s="78"/>
      <c r="P1949" s="78"/>
      <c r="Q1949" s="371" t="str">
        <f t="shared" si="123"/>
        <v/>
      </c>
      <c r="R1949" s="102" t="str">
        <f t="shared" si="124"/>
        <v/>
      </c>
      <c r="S1949" s="254" t="str">
        <f t="shared" si="125"/>
        <v/>
      </c>
      <c r="T1949" s="83"/>
      <c r="U1949" s="254" t="str">
        <f t="shared" si="126"/>
        <v/>
      </c>
      <c r="V1949" s="255"/>
      <c r="W1949" s="78"/>
      <c r="X1949" s="78"/>
      <c r="Y1949" s="391"/>
      <c r="Z1949" s="369"/>
      <c r="AA1949" s="90"/>
    </row>
    <row r="1950" spans="4:27" ht="15" x14ac:dyDescent="0.2">
      <c r="D1950" s="392"/>
      <c r="E1950" s="84"/>
      <c r="F1950" s="393"/>
      <c r="G1950" s="370"/>
      <c r="H1950" s="79"/>
      <c r="I1950" s="107"/>
      <c r="J1950" s="84"/>
      <c r="K1950" s="81"/>
      <c r="L1950" s="394"/>
      <c r="M1950" s="78"/>
      <c r="N1950" s="78"/>
      <c r="O1950" s="78"/>
      <c r="P1950" s="78"/>
      <c r="Q1950" s="371" t="str">
        <f t="shared" si="123"/>
        <v/>
      </c>
      <c r="R1950" s="102" t="str">
        <f t="shared" si="124"/>
        <v/>
      </c>
      <c r="S1950" s="254" t="str">
        <f t="shared" si="125"/>
        <v/>
      </c>
      <c r="T1950" s="83"/>
      <c r="U1950" s="254" t="str">
        <f t="shared" si="126"/>
        <v/>
      </c>
      <c r="V1950" s="255"/>
      <c r="W1950" s="78"/>
      <c r="X1950" s="78"/>
      <c r="Y1950" s="391"/>
      <c r="Z1950" s="369"/>
      <c r="AA1950" s="90"/>
    </row>
    <row r="1951" spans="4:27" ht="15" x14ac:dyDescent="0.2">
      <c r="D1951" s="392"/>
      <c r="E1951" s="84"/>
      <c r="F1951" s="393"/>
      <c r="G1951" s="370"/>
      <c r="H1951" s="79"/>
      <c r="I1951" s="107"/>
      <c r="J1951" s="84"/>
      <c r="K1951" s="81"/>
      <c r="L1951" s="394"/>
      <c r="M1951" s="78"/>
      <c r="N1951" s="78"/>
      <c r="O1951" s="78"/>
      <c r="P1951" s="78"/>
      <c r="Q1951" s="371" t="str">
        <f t="shared" si="123"/>
        <v/>
      </c>
      <c r="R1951" s="102" t="str">
        <f t="shared" si="124"/>
        <v/>
      </c>
      <c r="S1951" s="254" t="str">
        <f t="shared" si="125"/>
        <v/>
      </c>
      <c r="T1951" s="83"/>
      <c r="U1951" s="254" t="str">
        <f t="shared" si="126"/>
        <v/>
      </c>
      <c r="V1951" s="255"/>
      <c r="W1951" s="78"/>
      <c r="X1951" s="78"/>
      <c r="Y1951" s="391"/>
      <c r="Z1951" s="369"/>
      <c r="AA1951" s="90"/>
    </row>
    <row r="1952" spans="4:27" ht="15" x14ac:dyDescent="0.2">
      <c r="D1952" s="392"/>
      <c r="E1952" s="84"/>
      <c r="F1952" s="393"/>
      <c r="G1952" s="370"/>
      <c r="H1952" s="79"/>
      <c r="I1952" s="107"/>
      <c r="J1952" s="84"/>
      <c r="K1952" s="81"/>
      <c r="L1952" s="394"/>
      <c r="M1952" s="78"/>
      <c r="N1952" s="78"/>
      <c r="O1952" s="78"/>
      <c r="P1952" s="78"/>
      <c r="Q1952" s="371" t="str">
        <f t="shared" si="123"/>
        <v/>
      </c>
      <c r="R1952" s="102" t="str">
        <f t="shared" si="124"/>
        <v/>
      </c>
      <c r="S1952" s="254" t="str">
        <f t="shared" si="125"/>
        <v/>
      </c>
      <c r="T1952" s="83"/>
      <c r="U1952" s="254" t="str">
        <f t="shared" si="126"/>
        <v/>
      </c>
      <c r="V1952" s="255"/>
      <c r="W1952" s="78"/>
      <c r="X1952" s="78"/>
      <c r="Y1952" s="391"/>
      <c r="Z1952" s="369"/>
      <c r="AA1952" s="90"/>
    </row>
    <row r="1953" spans="4:27" ht="15" x14ac:dyDescent="0.2">
      <c r="D1953" s="392"/>
      <c r="E1953" s="84"/>
      <c r="F1953" s="393"/>
      <c r="G1953" s="370"/>
      <c r="H1953" s="79"/>
      <c r="I1953" s="107"/>
      <c r="J1953" s="84"/>
      <c r="K1953" s="81"/>
      <c r="L1953" s="394"/>
      <c r="M1953" s="78"/>
      <c r="N1953" s="78"/>
      <c r="O1953" s="78"/>
      <c r="P1953" s="78"/>
      <c r="Q1953" s="371" t="str">
        <f t="shared" si="123"/>
        <v/>
      </c>
      <c r="R1953" s="102" t="str">
        <f t="shared" si="124"/>
        <v/>
      </c>
      <c r="S1953" s="254" t="str">
        <f t="shared" si="125"/>
        <v/>
      </c>
      <c r="T1953" s="83"/>
      <c r="U1953" s="254" t="str">
        <f t="shared" si="126"/>
        <v/>
      </c>
      <c r="V1953" s="255"/>
      <c r="W1953" s="78"/>
      <c r="X1953" s="78"/>
      <c r="Y1953" s="391"/>
      <c r="Z1953" s="369"/>
      <c r="AA1953" s="90"/>
    </row>
    <row r="1954" spans="4:27" ht="15" x14ac:dyDescent="0.2">
      <c r="D1954" s="392"/>
      <c r="E1954" s="84"/>
      <c r="F1954" s="393"/>
      <c r="G1954" s="370"/>
      <c r="H1954" s="79"/>
      <c r="I1954" s="107"/>
      <c r="J1954" s="84"/>
      <c r="K1954" s="81"/>
      <c r="L1954" s="394"/>
      <c r="M1954" s="78"/>
      <c r="N1954" s="78"/>
      <c r="O1954" s="78"/>
      <c r="P1954" s="78"/>
      <c r="Q1954" s="371" t="str">
        <f t="shared" si="123"/>
        <v/>
      </c>
      <c r="R1954" s="102" t="str">
        <f t="shared" si="124"/>
        <v/>
      </c>
      <c r="S1954" s="254" t="str">
        <f t="shared" si="125"/>
        <v/>
      </c>
      <c r="T1954" s="83"/>
      <c r="U1954" s="254" t="str">
        <f t="shared" si="126"/>
        <v/>
      </c>
      <c r="V1954" s="255"/>
      <c r="W1954" s="78"/>
      <c r="X1954" s="78"/>
      <c r="Y1954" s="391"/>
      <c r="Z1954" s="369"/>
      <c r="AA1954" s="90"/>
    </row>
    <row r="1955" spans="4:27" ht="15" x14ac:dyDescent="0.2">
      <c r="D1955" s="392"/>
      <c r="E1955" s="84"/>
      <c r="F1955" s="393"/>
      <c r="G1955" s="370"/>
      <c r="H1955" s="79"/>
      <c r="I1955" s="107"/>
      <c r="J1955" s="84"/>
      <c r="K1955" s="81"/>
      <c r="L1955" s="394"/>
      <c r="M1955" s="78"/>
      <c r="N1955" s="78"/>
      <c r="O1955" s="78"/>
      <c r="P1955" s="78"/>
      <c r="Q1955" s="371" t="str">
        <f t="shared" si="123"/>
        <v/>
      </c>
      <c r="R1955" s="102" t="str">
        <f t="shared" si="124"/>
        <v/>
      </c>
      <c r="S1955" s="254" t="str">
        <f t="shared" si="125"/>
        <v/>
      </c>
      <c r="T1955" s="83"/>
      <c r="U1955" s="254" t="str">
        <f t="shared" si="126"/>
        <v/>
      </c>
      <c r="V1955" s="255"/>
      <c r="W1955" s="78"/>
      <c r="X1955" s="78"/>
      <c r="Y1955" s="391"/>
      <c r="Z1955" s="369"/>
      <c r="AA1955" s="90"/>
    </row>
    <row r="1956" spans="4:27" ht="15" x14ac:dyDescent="0.2">
      <c r="D1956" s="392"/>
      <c r="E1956" s="84"/>
      <c r="F1956" s="393"/>
      <c r="G1956" s="370"/>
      <c r="H1956" s="79"/>
      <c r="I1956" s="107"/>
      <c r="J1956" s="84"/>
      <c r="K1956" s="81"/>
      <c r="L1956" s="394"/>
      <c r="M1956" s="78"/>
      <c r="N1956" s="78"/>
      <c r="O1956" s="78"/>
      <c r="P1956" s="78"/>
      <c r="Q1956" s="371" t="str">
        <f t="shared" si="123"/>
        <v/>
      </c>
      <c r="R1956" s="102" t="str">
        <f t="shared" si="124"/>
        <v/>
      </c>
      <c r="S1956" s="254" t="str">
        <f t="shared" si="125"/>
        <v/>
      </c>
      <c r="T1956" s="83"/>
      <c r="U1956" s="254" t="str">
        <f t="shared" si="126"/>
        <v/>
      </c>
      <c r="V1956" s="255"/>
      <c r="W1956" s="78"/>
      <c r="X1956" s="78"/>
      <c r="Y1956" s="391"/>
      <c r="Z1956" s="369"/>
      <c r="AA1956" s="90"/>
    </row>
    <row r="1957" spans="4:27" ht="15" x14ac:dyDescent="0.2">
      <c r="D1957" s="392"/>
      <c r="E1957" s="84"/>
      <c r="F1957" s="393"/>
      <c r="G1957" s="370"/>
      <c r="H1957" s="79"/>
      <c r="I1957" s="107"/>
      <c r="J1957" s="84"/>
      <c r="K1957" s="81"/>
      <c r="L1957" s="394"/>
      <c r="M1957" s="78"/>
      <c r="N1957" s="78"/>
      <c r="O1957" s="78"/>
      <c r="P1957" s="78"/>
      <c r="Q1957" s="371" t="str">
        <f t="shared" si="123"/>
        <v/>
      </c>
      <c r="R1957" s="102" t="str">
        <f t="shared" si="124"/>
        <v/>
      </c>
      <c r="S1957" s="254" t="str">
        <f t="shared" si="125"/>
        <v/>
      </c>
      <c r="T1957" s="83"/>
      <c r="U1957" s="254" t="str">
        <f t="shared" si="126"/>
        <v/>
      </c>
      <c r="V1957" s="255"/>
      <c r="W1957" s="78"/>
      <c r="X1957" s="78"/>
      <c r="Y1957" s="391"/>
      <c r="Z1957" s="369"/>
      <c r="AA1957" s="90"/>
    </row>
    <row r="1958" spans="4:27" ht="15" x14ac:dyDescent="0.2">
      <c r="D1958" s="392"/>
      <c r="E1958" s="84"/>
      <c r="F1958" s="393"/>
      <c r="G1958" s="370"/>
      <c r="H1958" s="79"/>
      <c r="I1958" s="107"/>
      <c r="J1958" s="84"/>
      <c r="K1958" s="81"/>
      <c r="L1958" s="394"/>
      <c r="M1958" s="78"/>
      <c r="N1958" s="78"/>
      <c r="O1958" s="78"/>
      <c r="P1958" s="78"/>
      <c r="Q1958" s="371" t="str">
        <f t="shared" si="123"/>
        <v/>
      </c>
      <c r="R1958" s="102" t="str">
        <f t="shared" si="124"/>
        <v/>
      </c>
      <c r="S1958" s="254" t="str">
        <f t="shared" si="125"/>
        <v/>
      </c>
      <c r="T1958" s="83"/>
      <c r="U1958" s="254" t="str">
        <f t="shared" si="126"/>
        <v/>
      </c>
      <c r="V1958" s="255"/>
      <c r="W1958" s="78"/>
      <c r="X1958" s="78"/>
      <c r="Y1958" s="391"/>
      <c r="Z1958" s="369"/>
      <c r="AA1958" s="90"/>
    </row>
    <row r="1959" spans="4:27" ht="15" x14ac:dyDescent="0.2">
      <c r="D1959" s="392"/>
      <c r="E1959" s="84"/>
      <c r="F1959" s="393"/>
      <c r="G1959" s="370"/>
      <c r="H1959" s="79"/>
      <c r="I1959" s="107"/>
      <c r="J1959" s="84"/>
      <c r="K1959" s="81"/>
      <c r="L1959" s="394"/>
      <c r="M1959" s="78"/>
      <c r="N1959" s="78"/>
      <c r="O1959" s="78"/>
      <c r="P1959" s="78"/>
      <c r="Q1959" s="371" t="str">
        <f t="shared" si="123"/>
        <v/>
      </c>
      <c r="R1959" s="102" t="str">
        <f t="shared" si="124"/>
        <v/>
      </c>
      <c r="S1959" s="254" t="str">
        <f t="shared" si="125"/>
        <v/>
      </c>
      <c r="T1959" s="83"/>
      <c r="U1959" s="254" t="str">
        <f t="shared" si="126"/>
        <v/>
      </c>
      <c r="V1959" s="255"/>
      <c r="W1959" s="78"/>
      <c r="X1959" s="78"/>
      <c r="Y1959" s="391"/>
      <c r="Z1959" s="369"/>
      <c r="AA1959" s="90"/>
    </row>
    <row r="1960" spans="4:27" ht="15" x14ac:dyDescent="0.2">
      <c r="D1960" s="392"/>
      <c r="E1960" s="84"/>
      <c r="F1960" s="393"/>
      <c r="G1960" s="370"/>
      <c r="H1960" s="79"/>
      <c r="I1960" s="107"/>
      <c r="J1960" s="84"/>
      <c r="K1960" s="81"/>
      <c r="L1960" s="394"/>
      <c r="M1960" s="78"/>
      <c r="N1960" s="78"/>
      <c r="O1960" s="78"/>
      <c r="P1960" s="78"/>
      <c r="Q1960" s="371" t="str">
        <f t="shared" si="123"/>
        <v/>
      </c>
      <c r="R1960" s="102" t="str">
        <f t="shared" si="124"/>
        <v/>
      </c>
      <c r="S1960" s="254" t="str">
        <f t="shared" si="125"/>
        <v/>
      </c>
      <c r="T1960" s="83"/>
      <c r="U1960" s="254" t="str">
        <f t="shared" si="126"/>
        <v/>
      </c>
      <c r="V1960" s="255"/>
      <c r="W1960" s="78"/>
      <c r="X1960" s="78"/>
      <c r="Y1960" s="391"/>
      <c r="Z1960" s="369"/>
      <c r="AA1960" s="90"/>
    </row>
    <row r="1961" spans="4:27" ht="15" x14ac:dyDescent="0.2">
      <c r="D1961" s="392"/>
      <c r="E1961" s="84"/>
      <c r="F1961" s="393"/>
      <c r="G1961" s="370"/>
      <c r="H1961" s="79"/>
      <c r="I1961" s="107"/>
      <c r="J1961" s="84"/>
      <c r="K1961" s="81"/>
      <c r="L1961" s="394"/>
      <c r="M1961" s="78"/>
      <c r="N1961" s="78"/>
      <c r="O1961" s="78"/>
      <c r="P1961" s="78"/>
      <c r="Q1961" s="371" t="str">
        <f t="shared" si="123"/>
        <v/>
      </c>
      <c r="R1961" s="102" t="str">
        <f t="shared" si="124"/>
        <v/>
      </c>
      <c r="S1961" s="254" t="str">
        <f t="shared" si="125"/>
        <v/>
      </c>
      <c r="T1961" s="83"/>
      <c r="U1961" s="254" t="str">
        <f t="shared" si="126"/>
        <v/>
      </c>
      <c r="V1961" s="255"/>
      <c r="W1961" s="78"/>
      <c r="X1961" s="78"/>
      <c r="Y1961" s="391"/>
      <c r="Z1961" s="369"/>
      <c r="AA1961" s="90"/>
    </row>
    <row r="1962" spans="4:27" ht="15" x14ac:dyDescent="0.2">
      <c r="D1962" s="392"/>
      <c r="E1962" s="84"/>
      <c r="F1962" s="393"/>
      <c r="G1962" s="370"/>
      <c r="H1962" s="79"/>
      <c r="I1962" s="107"/>
      <c r="J1962" s="84"/>
      <c r="K1962" s="81"/>
      <c r="L1962" s="394"/>
      <c r="M1962" s="78"/>
      <c r="N1962" s="78"/>
      <c r="O1962" s="78"/>
      <c r="P1962" s="78"/>
      <c r="Q1962" s="371" t="str">
        <f t="shared" si="123"/>
        <v/>
      </c>
      <c r="R1962" s="102" t="str">
        <f t="shared" si="124"/>
        <v/>
      </c>
      <c r="S1962" s="254" t="str">
        <f t="shared" si="125"/>
        <v/>
      </c>
      <c r="T1962" s="83"/>
      <c r="U1962" s="254" t="str">
        <f t="shared" si="126"/>
        <v/>
      </c>
      <c r="V1962" s="255"/>
      <c r="W1962" s="78"/>
      <c r="X1962" s="78"/>
      <c r="Y1962" s="391"/>
      <c r="Z1962" s="369"/>
      <c r="AA1962" s="90"/>
    </row>
    <row r="1963" spans="4:27" ht="15" x14ac:dyDescent="0.2">
      <c r="D1963" s="392"/>
      <c r="E1963" s="84"/>
      <c r="F1963" s="393"/>
      <c r="G1963" s="370"/>
      <c r="H1963" s="79"/>
      <c r="I1963" s="107"/>
      <c r="J1963" s="84"/>
      <c r="K1963" s="81"/>
      <c r="L1963" s="394"/>
      <c r="M1963" s="78"/>
      <c r="N1963" s="78"/>
      <c r="O1963" s="78"/>
      <c r="P1963" s="78"/>
      <c r="Q1963" s="371" t="str">
        <f t="shared" si="123"/>
        <v/>
      </c>
      <c r="R1963" s="102" t="str">
        <f t="shared" si="124"/>
        <v/>
      </c>
      <c r="S1963" s="254" t="str">
        <f t="shared" si="125"/>
        <v/>
      </c>
      <c r="T1963" s="83"/>
      <c r="U1963" s="254" t="str">
        <f t="shared" si="126"/>
        <v/>
      </c>
      <c r="V1963" s="255"/>
      <c r="W1963" s="78"/>
      <c r="X1963" s="78"/>
      <c r="Y1963" s="391"/>
      <c r="Z1963" s="369"/>
      <c r="AA1963" s="90"/>
    </row>
    <row r="1964" spans="4:27" ht="15" x14ac:dyDescent="0.2">
      <c r="D1964" s="392"/>
      <c r="E1964" s="84"/>
      <c r="F1964" s="393"/>
      <c r="G1964" s="370"/>
      <c r="H1964" s="79"/>
      <c r="I1964" s="107"/>
      <c r="J1964" s="84"/>
      <c r="K1964" s="81"/>
      <c r="L1964" s="394"/>
      <c r="M1964" s="78"/>
      <c r="N1964" s="78"/>
      <c r="O1964" s="78"/>
      <c r="P1964" s="78"/>
      <c r="Q1964" s="371" t="str">
        <f t="shared" si="123"/>
        <v/>
      </c>
      <c r="R1964" s="102" t="str">
        <f t="shared" si="124"/>
        <v/>
      </c>
      <c r="S1964" s="254" t="str">
        <f t="shared" si="125"/>
        <v/>
      </c>
      <c r="T1964" s="83"/>
      <c r="U1964" s="254" t="str">
        <f t="shared" si="126"/>
        <v/>
      </c>
      <c r="V1964" s="255"/>
      <c r="W1964" s="78"/>
      <c r="X1964" s="78"/>
      <c r="Y1964" s="391"/>
      <c r="Z1964" s="369"/>
      <c r="AA1964" s="90"/>
    </row>
    <row r="1965" spans="4:27" ht="15" x14ac:dyDescent="0.2">
      <c r="D1965" s="392"/>
      <c r="E1965" s="84"/>
      <c r="F1965" s="393"/>
      <c r="G1965" s="370"/>
      <c r="H1965" s="79"/>
      <c r="I1965" s="107"/>
      <c r="J1965" s="84"/>
      <c r="K1965" s="81"/>
      <c r="L1965" s="394"/>
      <c r="M1965" s="78"/>
      <c r="N1965" s="78"/>
      <c r="O1965" s="78"/>
      <c r="P1965" s="78"/>
      <c r="Q1965" s="371" t="str">
        <f t="shared" si="123"/>
        <v/>
      </c>
      <c r="R1965" s="102" t="str">
        <f t="shared" si="124"/>
        <v/>
      </c>
      <c r="S1965" s="254" t="str">
        <f t="shared" si="125"/>
        <v/>
      </c>
      <c r="T1965" s="83"/>
      <c r="U1965" s="254" t="str">
        <f t="shared" si="126"/>
        <v/>
      </c>
      <c r="V1965" s="255"/>
      <c r="W1965" s="78"/>
      <c r="X1965" s="78"/>
      <c r="Y1965" s="391"/>
      <c r="Z1965" s="369"/>
      <c r="AA1965" s="90"/>
    </row>
    <row r="1966" spans="4:27" ht="15" x14ac:dyDescent="0.2">
      <c r="D1966" s="392"/>
      <c r="E1966" s="84"/>
      <c r="F1966" s="393"/>
      <c r="G1966" s="370"/>
      <c r="H1966" s="79"/>
      <c r="I1966" s="107"/>
      <c r="J1966" s="84"/>
      <c r="K1966" s="81"/>
      <c r="L1966" s="394"/>
      <c r="M1966" s="78"/>
      <c r="N1966" s="78"/>
      <c r="O1966" s="78"/>
      <c r="P1966" s="78"/>
      <c r="Q1966" s="371" t="str">
        <f t="shared" si="123"/>
        <v/>
      </c>
      <c r="R1966" s="102" t="str">
        <f t="shared" si="124"/>
        <v/>
      </c>
      <c r="S1966" s="254" t="str">
        <f t="shared" si="125"/>
        <v/>
      </c>
      <c r="T1966" s="83"/>
      <c r="U1966" s="254" t="str">
        <f t="shared" si="126"/>
        <v/>
      </c>
      <c r="V1966" s="255"/>
      <c r="W1966" s="78"/>
      <c r="X1966" s="78"/>
      <c r="Y1966" s="391"/>
      <c r="Z1966" s="369"/>
      <c r="AA1966" s="90"/>
    </row>
    <row r="1967" spans="4:27" ht="15" x14ac:dyDescent="0.2">
      <c r="D1967" s="392"/>
      <c r="E1967" s="84"/>
      <c r="F1967" s="393"/>
      <c r="G1967" s="370"/>
      <c r="H1967" s="79"/>
      <c r="I1967" s="107"/>
      <c r="J1967" s="84"/>
      <c r="K1967" s="81"/>
      <c r="L1967" s="394"/>
      <c r="M1967" s="78"/>
      <c r="N1967" s="78"/>
      <c r="O1967" s="78"/>
      <c r="P1967" s="78"/>
      <c r="Q1967" s="371" t="str">
        <f t="shared" si="123"/>
        <v/>
      </c>
      <c r="R1967" s="102" t="str">
        <f t="shared" si="124"/>
        <v/>
      </c>
      <c r="S1967" s="254" t="str">
        <f t="shared" si="125"/>
        <v/>
      </c>
      <c r="T1967" s="83"/>
      <c r="U1967" s="254" t="str">
        <f t="shared" si="126"/>
        <v/>
      </c>
      <c r="V1967" s="255"/>
      <c r="W1967" s="78"/>
      <c r="X1967" s="78"/>
      <c r="Y1967" s="391"/>
      <c r="Z1967" s="369"/>
      <c r="AA1967" s="90"/>
    </row>
    <row r="1968" spans="4:27" ht="15" x14ac:dyDescent="0.2">
      <c r="D1968" s="392"/>
      <c r="E1968" s="84"/>
      <c r="F1968" s="393"/>
      <c r="G1968" s="370"/>
      <c r="H1968" s="79"/>
      <c r="I1968" s="107"/>
      <c r="J1968" s="84"/>
      <c r="K1968" s="81"/>
      <c r="L1968" s="394"/>
      <c r="M1968" s="78"/>
      <c r="N1968" s="78"/>
      <c r="O1968" s="78"/>
      <c r="P1968" s="78"/>
      <c r="Q1968" s="371" t="str">
        <f t="shared" si="123"/>
        <v/>
      </c>
      <c r="R1968" s="102" t="str">
        <f t="shared" si="124"/>
        <v/>
      </c>
      <c r="S1968" s="254" t="str">
        <f t="shared" si="125"/>
        <v/>
      </c>
      <c r="T1968" s="83"/>
      <c r="U1968" s="254" t="str">
        <f t="shared" si="126"/>
        <v/>
      </c>
      <c r="V1968" s="255"/>
      <c r="W1968" s="78"/>
      <c r="X1968" s="78"/>
      <c r="Y1968" s="391"/>
      <c r="Z1968" s="369"/>
      <c r="AA1968" s="90"/>
    </row>
    <row r="1969" spans="4:27" ht="15" x14ac:dyDescent="0.2">
      <c r="D1969" s="392"/>
      <c r="E1969" s="84"/>
      <c r="F1969" s="393"/>
      <c r="G1969" s="370"/>
      <c r="H1969" s="79"/>
      <c r="I1969" s="107"/>
      <c r="J1969" s="84"/>
      <c r="K1969" s="81"/>
      <c r="L1969" s="394"/>
      <c r="M1969" s="78"/>
      <c r="N1969" s="78"/>
      <c r="O1969" s="78"/>
      <c r="P1969" s="78"/>
      <c r="Q1969" s="371" t="str">
        <f t="shared" si="123"/>
        <v/>
      </c>
      <c r="R1969" s="102" t="str">
        <f t="shared" si="124"/>
        <v/>
      </c>
      <c r="S1969" s="254" t="str">
        <f t="shared" si="125"/>
        <v/>
      </c>
      <c r="T1969" s="83"/>
      <c r="U1969" s="254" t="str">
        <f t="shared" si="126"/>
        <v/>
      </c>
      <c r="V1969" s="255"/>
      <c r="W1969" s="78"/>
      <c r="X1969" s="78"/>
      <c r="Y1969" s="391"/>
      <c r="Z1969" s="369"/>
      <c r="AA1969" s="90"/>
    </row>
    <row r="1970" spans="4:27" ht="15" x14ac:dyDescent="0.2">
      <c r="D1970" s="392"/>
      <c r="E1970" s="84"/>
      <c r="F1970" s="393"/>
      <c r="G1970" s="370"/>
      <c r="H1970" s="79"/>
      <c r="I1970" s="107"/>
      <c r="J1970" s="84"/>
      <c r="K1970" s="81"/>
      <c r="L1970" s="394"/>
      <c r="M1970" s="78"/>
      <c r="N1970" s="78"/>
      <c r="O1970" s="78"/>
      <c r="P1970" s="78"/>
      <c r="Q1970" s="371" t="str">
        <f t="shared" si="123"/>
        <v/>
      </c>
      <c r="R1970" s="102" t="str">
        <f t="shared" si="124"/>
        <v/>
      </c>
      <c r="S1970" s="254" t="str">
        <f t="shared" si="125"/>
        <v/>
      </c>
      <c r="T1970" s="83"/>
      <c r="U1970" s="254" t="str">
        <f t="shared" si="126"/>
        <v/>
      </c>
      <c r="V1970" s="255"/>
      <c r="W1970" s="78"/>
      <c r="X1970" s="78"/>
      <c r="Y1970" s="391"/>
      <c r="Z1970" s="369"/>
      <c r="AA1970" s="90"/>
    </row>
    <row r="1971" spans="4:27" ht="15" x14ac:dyDescent="0.2">
      <c r="D1971" s="392"/>
      <c r="E1971" s="84"/>
      <c r="F1971" s="393"/>
      <c r="G1971" s="370"/>
      <c r="H1971" s="79"/>
      <c r="I1971" s="107"/>
      <c r="J1971" s="84"/>
      <c r="K1971" s="81"/>
      <c r="L1971" s="394"/>
      <c r="M1971" s="78"/>
      <c r="N1971" s="78"/>
      <c r="O1971" s="78"/>
      <c r="P1971" s="78"/>
      <c r="Q1971" s="371" t="str">
        <f t="shared" si="123"/>
        <v/>
      </c>
      <c r="R1971" s="102" t="str">
        <f t="shared" si="124"/>
        <v/>
      </c>
      <c r="S1971" s="254" t="str">
        <f t="shared" si="125"/>
        <v/>
      </c>
      <c r="T1971" s="83"/>
      <c r="U1971" s="254" t="str">
        <f t="shared" si="126"/>
        <v/>
      </c>
      <c r="V1971" s="255"/>
      <c r="W1971" s="78"/>
      <c r="X1971" s="78"/>
      <c r="Y1971" s="391"/>
      <c r="Z1971" s="369"/>
      <c r="AA1971" s="90"/>
    </row>
    <row r="1972" spans="4:27" ht="15" x14ac:dyDescent="0.2">
      <c r="D1972" s="392"/>
      <c r="E1972" s="84"/>
      <c r="F1972" s="393"/>
      <c r="G1972" s="370"/>
      <c r="H1972" s="79"/>
      <c r="I1972" s="107"/>
      <c r="J1972" s="84"/>
      <c r="K1972" s="81"/>
      <c r="L1972" s="394"/>
      <c r="M1972" s="78"/>
      <c r="N1972" s="78"/>
      <c r="O1972" s="78"/>
      <c r="P1972" s="78"/>
      <c r="Q1972" s="371" t="str">
        <f t="shared" si="123"/>
        <v/>
      </c>
      <c r="R1972" s="102" t="str">
        <f t="shared" si="124"/>
        <v/>
      </c>
      <c r="S1972" s="254" t="str">
        <f t="shared" si="125"/>
        <v/>
      </c>
      <c r="T1972" s="83"/>
      <c r="U1972" s="254" t="str">
        <f t="shared" si="126"/>
        <v/>
      </c>
      <c r="V1972" s="255"/>
      <c r="W1972" s="78"/>
      <c r="X1972" s="78"/>
      <c r="Y1972" s="391"/>
      <c r="Z1972" s="369"/>
      <c r="AA1972" s="90"/>
    </row>
    <row r="1973" spans="4:27" ht="15" x14ac:dyDescent="0.2">
      <c r="D1973" s="392"/>
      <c r="E1973" s="84"/>
      <c r="F1973" s="393"/>
      <c r="G1973" s="370"/>
      <c r="H1973" s="79"/>
      <c r="I1973" s="107"/>
      <c r="J1973" s="84"/>
      <c r="K1973" s="81"/>
      <c r="L1973" s="394"/>
      <c r="M1973" s="78"/>
      <c r="N1973" s="78"/>
      <c r="O1973" s="78"/>
      <c r="P1973" s="78"/>
      <c r="Q1973" s="371" t="str">
        <f t="shared" si="123"/>
        <v/>
      </c>
      <c r="R1973" s="102" t="str">
        <f t="shared" si="124"/>
        <v/>
      </c>
      <c r="S1973" s="254" t="str">
        <f t="shared" si="125"/>
        <v/>
      </c>
      <c r="T1973" s="83"/>
      <c r="U1973" s="254" t="str">
        <f t="shared" si="126"/>
        <v/>
      </c>
      <c r="V1973" s="255"/>
      <c r="W1973" s="78"/>
      <c r="X1973" s="78"/>
      <c r="Y1973" s="391"/>
      <c r="Z1973" s="369"/>
      <c r="AA1973" s="90"/>
    </row>
    <row r="1974" spans="4:27" ht="15" x14ac:dyDescent="0.2">
      <c r="D1974" s="392"/>
      <c r="E1974" s="84"/>
      <c r="F1974" s="393"/>
      <c r="G1974" s="370"/>
      <c r="H1974" s="79"/>
      <c r="I1974" s="107"/>
      <c r="J1974" s="84"/>
      <c r="K1974" s="81"/>
      <c r="L1974" s="394"/>
      <c r="M1974" s="78"/>
      <c r="N1974" s="78"/>
      <c r="O1974" s="78"/>
      <c r="P1974" s="78"/>
      <c r="Q1974" s="371" t="str">
        <f t="shared" si="123"/>
        <v/>
      </c>
      <c r="R1974" s="102" t="str">
        <f t="shared" si="124"/>
        <v/>
      </c>
      <c r="S1974" s="254" t="str">
        <f t="shared" si="125"/>
        <v/>
      </c>
      <c r="T1974" s="83"/>
      <c r="U1974" s="254" t="str">
        <f t="shared" si="126"/>
        <v/>
      </c>
      <c r="V1974" s="255"/>
      <c r="W1974" s="78"/>
      <c r="X1974" s="78"/>
      <c r="Y1974" s="391"/>
      <c r="Z1974" s="369"/>
      <c r="AA1974" s="90"/>
    </row>
    <row r="1975" spans="4:27" ht="15" x14ac:dyDescent="0.2">
      <c r="D1975" s="392"/>
      <c r="E1975" s="84"/>
      <c r="F1975" s="393"/>
      <c r="G1975" s="370"/>
      <c r="H1975" s="79"/>
      <c r="I1975" s="107"/>
      <c r="J1975" s="84"/>
      <c r="K1975" s="81"/>
      <c r="L1975" s="394"/>
      <c r="M1975" s="78"/>
      <c r="N1975" s="78"/>
      <c r="O1975" s="78"/>
      <c r="P1975" s="78"/>
      <c r="Q1975" s="371" t="str">
        <f t="shared" si="123"/>
        <v/>
      </c>
      <c r="R1975" s="102" t="str">
        <f t="shared" si="124"/>
        <v/>
      </c>
      <c r="S1975" s="254" t="str">
        <f t="shared" si="125"/>
        <v/>
      </c>
      <c r="T1975" s="83"/>
      <c r="U1975" s="254" t="str">
        <f t="shared" si="126"/>
        <v/>
      </c>
      <c r="V1975" s="255"/>
      <c r="W1975" s="78"/>
      <c r="X1975" s="78"/>
      <c r="Y1975" s="391"/>
      <c r="Z1975" s="369"/>
      <c r="AA1975" s="90"/>
    </row>
    <row r="1976" spans="4:27" ht="15" x14ac:dyDescent="0.2">
      <c r="D1976" s="392"/>
      <c r="E1976" s="84"/>
      <c r="F1976" s="393"/>
      <c r="G1976" s="370"/>
      <c r="H1976" s="79"/>
      <c r="I1976" s="107"/>
      <c r="J1976" s="84"/>
      <c r="K1976" s="81"/>
      <c r="L1976" s="394"/>
      <c r="M1976" s="78"/>
      <c r="N1976" s="78"/>
      <c r="O1976" s="78"/>
      <c r="P1976" s="78"/>
      <c r="Q1976" s="371" t="str">
        <f t="shared" si="123"/>
        <v/>
      </c>
      <c r="R1976" s="102" t="str">
        <f t="shared" si="124"/>
        <v/>
      </c>
      <c r="S1976" s="254" t="str">
        <f t="shared" si="125"/>
        <v/>
      </c>
      <c r="T1976" s="83"/>
      <c r="U1976" s="254" t="str">
        <f t="shared" si="126"/>
        <v/>
      </c>
      <c r="V1976" s="255"/>
      <c r="W1976" s="78"/>
      <c r="X1976" s="78"/>
      <c r="Y1976" s="391"/>
      <c r="Z1976" s="369"/>
      <c r="AA1976" s="90"/>
    </row>
    <row r="1977" spans="4:27" ht="15" x14ac:dyDescent="0.2">
      <c r="D1977" s="392"/>
      <c r="E1977" s="84"/>
      <c r="F1977" s="393"/>
      <c r="G1977" s="370"/>
      <c r="H1977" s="79"/>
      <c r="I1977" s="107"/>
      <c r="J1977" s="84"/>
      <c r="K1977" s="81"/>
      <c r="L1977" s="394"/>
      <c r="M1977" s="78"/>
      <c r="N1977" s="78"/>
      <c r="O1977" s="78"/>
      <c r="P1977" s="78"/>
      <c r="Q1977" s="371" t="str">
        <f t="shared" si="123"/>
        <v/>
      </c>
      <c r="R1977" s="102" t="str">
        <f t="shared" si="124"/>
        <v/>
      </c>
      <c r="S1977" s="254" t="str">
        <f t="shared" si="125"/>
        <v/>
      </c>
      <c r="T1977" s="83"/>
      <c r="U1977" s="254" t="str">
        <f t="shared" si="126"/>
        <v/>
      </c>
      <c r="V1977" s="255"/>
      <c r="W1977" s="78"/>
      <c r="X1977" s="78"/>
      <c r="Y1977" s="391"/>
      <c r="Z1977" s="369"/>
      <c r="AA1977" s="90"/>
    </row>
    <row r="1978" spans="4:27" ht="15" x14ac:dyDescent="0.2">
      <c r="D1978" s="392"/>
      <c r="E1978" s="84"/>
      <c r="F1978" s="393"/>
      <c r="G1978" s="370"/>
      <c r="H1978" s="79"/>
      <c r="I1978" s="107"/>
      <c r="J1978" s="84"/>
      <c r="K1978" s="81"/>
      <c r="L1978" s="394"/>
      <c r="M1978" s="78"/>
      <c r="N1978" s="78"/>
      <c r="O1978" s="78"/>
      <c r="P1978" s="78"/>
      <c r="Q1978" s="371" t="str">
        <f t="shared" si="123"/>
        <v/>
      </c>
      <c r="R1978" s="102" t="str">
        <f t="shared" si="124"/>
        <v/>
      </c>
      <c r="S1978" s="254" t="str">
        <f t="shared" si="125"/>
        <v/>
      </c>
      <c r="T1978" s="83"/>
      <c r="U1978" s="254" t="str">
        <f t="shared" si="126"/>
        <v/>
      </c>
      <c r="V1978" s="255"/>
      <c r="W1978" s="78"/>
      <c r="X1978" s="78"/>
      <c r="Y1978" s="391"/>
      <c r="Z1978" s="369"/>
      <c r="AA1978" s="90"/>
    </row>
    <row r="1979" spans="4:27" ht="15" x14ac:dyDescent="0.2">
      <c r="D1979" s="392"/>
      <c r="E1979" s="84"/>
      <c r="F1979" s="393"/>
      <c r="G1979" s="370"/>
      <c r="H1979" s="79"/>
      <c r="I1979" s="107"/>
      <c r="J1979" s="84"/>
      <c r="K1979" s="81"/>
      <c r="L1979" s="394"/>
      <c r="M1979" s="78"/>
      <c r="N1979" s="78"/>
      <c r="O1979" s="78"/>
      <c r="P1979" s="78"/>
      <c r="Q1979" s="371" t="str">
        <f t="shared" si="123"/>
        <v/>
      </c>
      <c r="R1979" s="102" t="str">
        <f t="shared" si="124"/>
        <v/>
      </c>
      <c r="S1979" s="254" t="str">
        <f t="shared" si="125"/>
        <v/>
      </c>
      <c r="T1979" s="83"/>
      <c r="U1979" s="254" t="str">
        <f t="shared" si="126"/>
        <v/>
      </c>
      <c r="V1979" s="255"/>
      <c r="W1979" s="78"/>
      <c r="X1979" s="78"/>
      <c r="Y1979" s="391"/>
      <c r="Z1979" s="369"/>
      <c r="AA1979" s="90"/>
    </row>
    <row r="1980" spans="4:27" ht="15" x14ac:dyDescent="0.2">
      <c r="D1980" s="392"/>
      <c r="E1980" s="84"/>
      <c r="F1980" s="393"/>
      <c r="G1980" s="370"/>
      <c r="H1980" s="79"/>
      <c r="I1980" s="107"/>
      <c r="J1980" s="84"/>
      <c r="K1980" s="81"/>
      <c r="L1980" s="394"/>
      <c r="M1980" s="78"/>
      <c r="N1980" s="78"/>
      <c r="O1980" s="78"/>
      <c r="P1980" s="78"/>
      <c r="Q1980" s="371" t="str">
        <f t="shared" si="123"/>
        <v/>
      </c>
      <c r="R1980" s="102" t="str">
        <f t="shared" si="124"/>
        <v/>
      </c>
      <c r="S1980" s="254" t="str">
        <f t="shared" si="125"/>
        <v/>
      </c>
      <c r="T1980" s="83"/>
      <c r="U1980" s="254" t="str">
        <f t="shared" si="126"/>
        <v/>
      </c>
      <c r="V1980" s="255"/>
      <c r="W1980" s="78"/>
      <c r="X1980" s="78"/>
      <c r="Y1980" s="391"/>
      <c r="Z1980" s="369"/>
      <c r="AA1980" s="90"/>
    </row>
    <row r="1981" spans="4:27" ht="15" x14ac:dyDescent="0.2">
      <c r="D1981" s="392"/>
      <c r="E1981" s="84"/>
      <c r="F1981" s="393"/>
      <c r="G1981" s="370"/>
      <c r="H1981" s="79"/>
      <c r="I1981" s="107"/>
      <c r="J1981" s="84"/>
      <c r="K1981" s="81"/>
      <c r="L1981" s="394"/>
      <c r="M1981" s="78"/>
      <c r="N1981" s="78"/>
      <c r="O1981" s="78"/>
      <c r="P1981" s="78"/>
      <c r="Q1981" s="371" t="str">
        <f t="shared" si="123"/>
        <v/>
      </c>
      <c r="R1981" s="102" t="str">
        <f t="shared" si="124"/>
        <v/>
      </c>
      <c r="S1981" s="254" t="str">
        <f t="shared" si="125"/>
        <v/>
      </c>
      <c r="T1981" s="83"/>
      <c r="U1981" s="254" t="str">
        <f t="shared" si="126"/>
        <v/>
      </c>
      <c r="V1981" s="255"/>
      <c r="W1981" s="78"/>
      <c r="X1981" s="78"/>
      <c r="Y1981" s="391"/>
      <c r="Z1981" s="369"/>
      <c r="AA1981" s="90"/>
    </row>
    <row r="1982" spans="4:27" ht="15" x14ac:dyDescent="0.2">
      <c r="D1982" s="392"/>
      <c r="E1982" s="84"/>
      <c r="F1982" s="393"/>
      <c r="G1982" s="370"/>
      <c r="H1982" s="79"/>
      <c r="I1982" s="107"/>
      <c r="J1982" s="84"/>
      <c r="K1982" s="81"/>
      <c r="L1982" s="394"/>
      <c r="M1982" s="78"/>
      <c r="N1982" s="78"/>
      <c r="O1982" s="78"/>
      <c r="P1982" s="78"/>
      <c r="Q1982" s="371" t="str">
        <f t="shared" si="123"/>
        <v/>
      </c>
      <c r="R1982" s="102" t="str">
        <f t="shared" si="124"/>
        <v/>
      </c>
      <c r="S1982" s="254" t="str">
        <f t="shared" si="125"/>
        <v/>
      </c>
      <c r="T1982" s="83"/>
      <c r="U1982" s="254" t="str">
        <f t="shared" si="126"/>
        <v/>
      </c>
      <c r="V1982" s="255"/>
      <c r="W1982" s="78"/>
      <c r="X1982" s="78"/>
      <c r="Y1982" s="391"/>
      <c r="Z1982" s="369"/>
      <c r="AA1982" s="90"/>
    </row>
    <row r="1983" spans="4:27" ht="15" x14ac:dyDescent="0.2">
      <c r="D1983" s="392"/>
      <c r="E1983" s="84"/>
      <c r="F1983" s="393"/>
      <c r="G1983" s="370"/>
      <c r="H1983" s="79"/>
      <c r="I1983" s="107"/>
      <c r="J1983" s="84"/>
      <c r="K1983" s="81"/>
      <c r="L1983" s="394"/>
      <c r="M1983" s="78"/>
      <c r="N1983" s="78"/>
      <c r="O1983" s="78"/>
      <c r="P1983" s="78"/>
      <c r="Q1983" s="371" t="str">
        <f t="shared" si="123"/>
        <v/>
      </c>
      <c r="R1983" s="102" t="str">
        <f t="shared" si="124"/>
        <v/>
      </c>
      <c r="S1983" s="254" t="str">
        <f t="shared" si="125"/>
        <v/>
      </c>
      <c r="T1983" s="83"/>
      <c r="U1983" s="254" t="str">
        <f t="shared" si="126"/>
        <v/>
      </c>
      <c r="V1983" s="255"/>
      <c r="W1983" s="78"/>
      <c r="X1983" s="78"/>
      <c r="Y1983" s="391"/>
      <c r="Z1983" s="369"/>
      <c r="AA1983" s="90"/>
    </row>
    <row r="1984" spans="4:27" ht="15" x14ac:dyDescent="0.2">
      <c r="D1984" s="392"/>
      <c r="E1984" s="84"/>
      <c r="F1984" s="393"/>
      <c r="G1984" s="370"/>
      <c r="H1984" s="79"/>
      <c r="I1984" s="107"/>
      <c r="J1984" s="84"/>
      <c r="K1984" s="81"/>
      <c r="L1984" s="394"/>
      <c r="M1984" s="78"/>
      <c r="N1984" s="78"/>
      <c r="O1984" s="78"/>
      <c r="P1984" s="78"/>
      <c r="Q1984" s="371" t="str">
        <f t="shared" si="123"/>
        <v/>
      </c>
      <c r="R1984" s="102" t="str">
        <f t="shared" si="124"/>
        <v/>
      </c>
      <c r="S1984" s="254" t="str">
        <f t="shared" si="125"/>
        <v/>
      </c>
      <c r="T1984" s="83"/>
      <c r="U1984" s="254" t="str">
        <f t="shared" si="126"/>
        <v/>
      </c>
      <c r="V1984" s="255"/>
      <c r="W1984" s="78"/>
      <c r="X1984" s="78"/>
      <c r="Y1984" s="391"/>
      <c r="Z1984" s="369"/>
      <c r="AA1984" s="90"/>
    </row>
    <row r="1985" spans="4:27" ht="15" x14ac:dyDescent="0.2">
      <c r="D1985" s="392"/>
      <c r="E1985" s="84"/>
      <c r="F1985" s="393"/>
      <c r="G1985" s="370"/>
      <c r="H1985" s="79"/>
      <c r="I1985" s="107"/>
      <c r="J1985" s="84"/>
      <c r="K1985" s="81"/>
      <c r="L1985" s="394"/>
      <c r="M1985" s="78"/>
      <c r="N1985" s="78"/>
      <c r="O1985" s="78"/>
      <c r="P1985" s="78"/>
      <c r="Q1985" s="371" t="str">
        <f t="shared" ref="Q1985:Q2048" si="127">IF(OR(I1985="",I1985="Trailer"),"",IF(I1985&lt;&gt;"Trailer","X"))</f>
        <v/>
      </c>
      <c r="R1985" s="102" t="str">
        <f t="shared" ref="R1985:R2048" si="128">IF(I1985="","",IF(AND($R$16="X",I1985&lt;&gt;"Equipment",I1985&lt;&gt;"Dealer Plate"),"X",IF(AND($R$18="X",I1985&lt;&gt;"Trailer",I1985&lt;&gt;"Equipment",I1985&lt;&gt;"Dealer Plate"),"X",IF(AND($R$19="X",I1985&lt;&gt;"Trailer",I1985&lt;&gt;"Equipment",I1985&lt;&gt;"Dealer Plate",V1985="Yes"),"X",IF(AND($R$20="X",I1985&lt;&gt;"Equipment",I1985&lt;&gt;"Dealer Plate",F1985&gt;=$U$20),"X",IF(AND($R$21="X",I1985&lt;&gt;"Trailer",I1985&lt;&gt;"Equipment",I1985&lt;&gt;"Dealer Plate",F1985&gt;=$U$21),"X",""))))))</f>
        <v/>
      </c>
      <c r="S1985" s="254" t="str">
        <f t="shared" ref="S1985:S2048" si="129">IF(AND(M1985 ="NY",Q1985="x"),"Required","")</f>
        <v/>
      </c>
      <c r="T1985" s="83"/>
      <c r="U1985" s="254" t="str">
        <f t="shared" ref="U1985:U2048" si="130">IF(AND(I1985 ="Trailer",Q1985="X"),"remove 'X' for AL","")</f>
        <v/>
      </c>
      <c r="V1985" s="255"/>
      <c r="W1985" s="78"/>
      <c r="X1985" s="78"/>
      <c r="Y1985" s="391"/>
      <c r="Z1985" s="369"/>
      <c r="AA1985" s="90"/>
    </row>
    <row r="1986" spans="4:27" ht="15" x14ac:dyDescent="0.2">
      <c r="D1986" s="392"/>
      <c r="E1986" s="84"/>
      <c r="F1986" s="393"/>
      <c r="G1986" s="370"/>
      <c r="H1986" s="79"/>
      <c r="I1986" s="107"/>
      <c r="J1986" s="84"/>
      <c r="K1986" s="81"/>
      <c r="L1986" s="394"/>
      <c r="M1986" s="78"/>
      <c r="N1986" s="78"/>
      <c r="O1986" s="78"/>
      <c r="P1986" s="78"/>
      <c r="Q1986" s="371" t="str">
        <f t="shared" si="127"/>
        <v/>
      </c>
      <c r="R1986" s="102" t="str">
        <f t="shared" si="128"/>
        <v/>
      </c>
      <c r="S1986" s="254" t="str">
        <f t="shared" si="129"/>
        <v/>
      </c>
      <c r="T1986" s="83"/>
      <c r="U1986" s="254" t="str">
        <f t="shared" si="130"/>
        <v/>
      </c>
      <c r="V1986" s="255"/>
      <c r="W1986" s="78"/>
      <c r="X1986" s="78"/>
      <c r="Y1986" s="391"/>
      <c r="Z1986" s="369"/>
      <c r="AA1986" s="90"/>
    </row>
    <row r="1987" spans="4:27" ht="15" x14ac:dyDescent="0.2">
      <c r="D1987" s="392"/>
      <c r="E1987" s="84"/>
      <c r="F1987" s="393"/>
      <c r="G1987" s="370"/>
      <c r="H1987" s="79"/>
      <c r="I1987" s="107"/>
      <c r="J1987" s="84"/>
      <c r="K1987" s="81"/>
      <c r="L1987" s="394"/>
      <c r="M1987" s="78"/>
      <c r="N1987" s="78"/>
      <c r="O1987" s="78"/>
      <c r="P1987" s="78"/>
      <c r="Q1987" s="371" t="str">
        <f t="shared" si="127"/>
        <v/>
      </c>
      <c r="R1987" s="102" t="str">
        <f t="shared" si="128"/>
        <v/>
      </c>
      <c r="S1987" s="254" t="str">
        <f t="shared" si="129"/>
        <v/>
      </c>
      <c r="T1987" s="83"/>
      <c r="U1987" s="254" t="str">
        <f t="shared" si="130"/>
        <v/>
      </c>
      <c r="V1987" s="255"/>
      <c r="W1987" s="78"/>
      <c r="X1987" s="78"/>
      <c r="Y1987" s="391"/>
      <c r="Z1987" s="369"/>
      <c r="AA1987" s="90"/>
    </row>
    <row r="1988" spans="4:27" ht="15" x14ac:dyDescent="0.2">
      <c r="D1988" s="392"/>
      <c r="E1988" s="84"/>
      <c r="F1988" s="393"/>
      <c r="G1988" s="370"/>
      <c r="H1988" s="79"/>
      <c r="I1988" s="107"/>
      <c r="J1988" s="84"/>
      <c r="K1988" s="81"/>
      <c r="L1988" s="394"/>
      <c r="M1988" s="78"/>
      <c r="N1988" s="78"/>
      <c r="O1988" s="78"/>
      <c r="P1988" s="78"/>
      <c r="Q1988" s="371" t="str">
        <f t="shared" si="127"/>
        <v/>
      </c>
      <c r="R1988" s="102" t="str">
        <f t="shared" si="128"/>
        <v/>
      </c>
      <c r="S1988" s="254" t="str">
        <f t="shared" si="129"/>
        <v/>
      </c>
      <c r="T1988" s="83"/>
      <c r="U1988" s="254" t="str">
        <f t="shared" si="130"/>
        <v/>
      </c>
      <c r="V1988" s="255"/>
      <c r="W1988" s="78"/>
      <c r="X1988" s="78"/>
      <c r="Y1988" s="391"/>
      <c r="Z1988" s="369"/>
      <c r="AA1988" s="90"/>
    </row>
    <row r="1989" spans="4:27" ht="15" x14ac:dyDescent="0.2">
      <c r="D1989" s="392"/>
      <c r="E1989" s="84"/>
      <c r="F1989" s="393"/>
      <c r="G1989" s="370"/>
      <c r="H1989" s="79"/>
      <c r="I1989" s="107"/>
      <c r="J1989" s="84"/>
      <c r="K1989" s="81"/>
      <c r="L1989" s="394"/>
      <c r="M1989" s="78"/>
      <c r="N1989" s="78"/>
      <c r="O1989" s="78"/>
      <c r="P1989" s="78"/>
      <c r="Q1989" s="371" t="str">
        <f t="shared" si="127"/>
        <v/>
      </c>
      <c r="R1989" s="102" t="str">
        <f t="shared" si="128"/>
        <v/>
      </c>
      <c r="S1989" s="254" t="str">
        <f t="shared" si="129"/>
        <v/>
      </c>
      <c r="T1989" s="83"/>
      <c r="U1989" s="254" t="str">
        <f t="shared" si="130"/>
        <v/>
      </c>
      <c r="V1989" s="255"/>
      <c r="W1989" s="78"/>
      <c r="X1989" s="78"/>
      <c r="Y1989" s="391"/>
      <c r="Z1989" s="369"/>
      <c r="AA1989" s="90"/>
    </row>
    <row r="1990" spans="4:27" ht="15" x14ac:dyDescent="0.2">
      <c r="D1990" s="392"/>
      <c r="E1990" s="84"/>
      <c r="F1990" s="393"/>
      <c r="G1990" s="370"/>
      <c r="H1990" s="79"/>
      <c r="I1990" s="107"/>
      <c r="J1990" s="84"/>
      <c r="K1990" s="81"/>
      <c r="L1990" s="394"/>
      <c r="M1990" s="78"/>
      <c r="N1990" s="78"/>
      <c r="O1990" s="78"/>
      <c r="P1990" s="78"/>
      <c r="Q1990" s="371" t="str">
        <f t="shared" si="127"/>
        <v/>
      </c>
      <c r="R1990" s="102" t="str">
        <f t="shared" si="128"/>
        <v/>
      </c>
      <c r="S1990" s="254" t="str">
        <f t="shared" si="129"/>
        <v/>
      </c>
      <c r="T1990" s="83"/>
      <c r="U1990" s="254" t="str">
        <f t="shared" si="130"/>
        <v/>
      </c>
      <c r="V1990" s="255"/>
      <c r="W1990" s="78"/>
      <c r="X1990" s="78"/>
      <c r="Y1990" s="391"/>
      <c r="Z1990" s="369"/>
      <c r="AA1990" s="90"/>
    </row>
    <row r="1991" spans="4:27" ht="15" x14ac:dyDescent="0.2">
      <c r="D1991" s="392"/>
      <c r="E1991" s="84"/>
      <c r="F1991" s="393"/>
      <c r="G1991" s="370"/>
      <c r="H1991" s="79"/>
      <c r="I1991" s="107"/>
      <c r="J1991" s="84"/>
      <c r="K1991" s="81"/>
      <c r="L1991" s="394"/>
      <c r="M1991" s="78"/>
      <c r="N1991" s="78"/>
      <c r="O1991" s="78"/>
      <c r="P1991" s="78"/>
      <c r="Q1991" s="371" t="str">
        <f t="shared" si="127"/>
        <v/>
      </c>
      <c r="R1991" s="102" t="str">
        <f t="shared" si="128"/>
        <v/>
      </c>
      <c r="S1991" s="254" t="str">
        <f t="shared" si="129"/>
        <v/>
      </c>
      <c r="T1991" s="83"/>
      <c r="U1991" s="254" t="str">
        <f t="shared" si="130"/>
        <v/>
      </c>
      <c r="V1991" s="255"/>
      <c r="W1991" s="78"/>
      <c r="X1991" s="78"/>
      <c r="Y1991" s="391"/>
      <c r="Z1991" s="369"/>
      <c r="AA1991" s="90"/>
    </row>
    <row r="1992" spans="4:27" ht="15" x14ac:dyDescent="0.2">
      <c r="D1992" s="392"/>
      <c r="E1992" s="84"/>
      <c r="F1992" s="393"/>
      <c r="G1992" s="370"/>
      <c r="H1992" s="79"/>
      <c r="I1992" s="107"/>
      <c r="J1992" s="84"/>
      <c r="K1992" s="81"/>
      <c r="L1992" s="394"/>
      <c r="M1992" s="78"/>
      <c r="N1992" s="78"/>
      <c r="O1992" s="78"/>
      <c r="P1992" s="78"/>
      <c r="Q1992" s="371" t="str">
        <f t="shared" si="127"/>
        <v/>
      </c>
      <c r="R1992" s="102" t="str">
        <f t="shared" si="128"/>
        <v/>
      </c>
      <c r="S1992" s="254" t="str">
        <f t="shared" si="129"/>
        <v/>
      </c>
      <c r="T1992" s="83"/>
      <c r="U1992" s="254" t="str">
        <f t="shared" si="130"/>
        <v/>
      </c>
      <c r="V1992" s="255"/>
      <c r="W1992" s="78"/>
      <c r="X1992" s="78"/>
      <c r="Y1992" s="391"/>
      <c r="Z1992" s="369"/>
      <c r="AA1992" s="90"/>
    </row>
    <row r="1993" spans="4:27" ht="15" x14ac:dyDescent="0.2">
      <c r="D1993" s="392"/>
      <c r="E1993" s="84"/>
      <c r="F1993" s="393"/>
      <c r="G1993" s="370"/>
      <c r="H1993" s="79"/>
      <c r="I1993" s="107"/>
      <c r="J1993" s="84"/>
      <c r="K1993" s="81"/>
      <c r="L1993" s="394"/>
      <c r="M1993" s="78"/>
      <c r="N1993" s="78"/>
      <c r="O1993" s="78"/>
      <c r="P1993" s="78"/>
      <c r="Q1993" s="371" t="str">
        <f t="shared" si="127"/>
        <v/>
      </c>
      <c r="R1993" s="102" t="str">
        <f t="shared" si="128"/>
        <v/>
      </c>
      <c r="S1993" s="254" t="str">
        <f t="shared" si="129"/>
        <v/>
      </c>
      <c r="T1993" s="83"/>
      <c r="U1993" s="254" t="str">
        <f t="shared" si="130"/>
        <v/>
      </c>
      <c r="V1993" s="255"/>
      <c r="W1993" s="78"/>
      <c r="X1993" s="78"/>
      <c r="Y1993" s="391"/>
      <c r="Z1993" s="369"/>
      <c r="AA1993" s="90"/>
    </row>
    <row r="1994" spans="4:27" ht="15" x14ac:dyDescent="0.2">
      <c r="D1994" s="392"/>
      <c r="E1994" s="84"/>
      <c r="F1994" s="393"/>
      <c r="G1994" s="370"/>
      <c r="H1994" s="79"/>
      <c r="I1994" s="107"/>
      <c r="J1994" s="84"/>
      <c r="K1994" s="81"/>
      <c r="L1994" s="394"/>
      <c r="M1994" s="78"/>
      <c r="N1994" s="78"/>
      <c r="O1994" s="78"/>
      <c r="P1994" s="78"/>
      <c r="Q1994" s="371" t="str">
        <f t="shared" si="127"/>
        <v/>
      </c>
      <c r="R1994" s="102" t="str">
        <f t="shared" si="128"/>
        <v/>
      </c>
      <c r="S1994" s="254" t="str">
        <f t="shared" si="129"/>
        <v/>
      </c>
      <c r="T1994" s="83"/>
      <c r="U1994" s="254" t="str">
        <f t="shared" si="130"/>
        <v/>
      </c>
      <c r="V1994" s="255"/>
      <c r="W1994" s="78"/>
      <c r="X1994" s="78"/>
      <c r="Y1994" s="391"/>
      <c r="Z1994" s="369"/>
      <c r="AA1994" s="90"/>
    </row>
    <row r="1995" spans="4:27" ht="15" x14ac:dyDescent="0.2">
      <c r="D1995" s="392"/>
      <c r="E1995" s="84"/>
      <c r="F1995" s="393"/>
      <c r="G1995" s="370"/>
      <c r="H1995" s="79"/>
      <c r="I1995" s="107"/>
      <c r="J1995" s="84"/>
      <c r="K1995" s="81"/>
      <c r="L1995" s="394"/>
      <c r="M1995" s="78"/>
      <c r="N1995" s="78"/>
      <c r="O1995" s="78"/>
      <c r="P1995" s="78"/>
      <c r="Q1995" s="371" t="str">
        <f t="shared" si="127"/>
        <v/>
      </c>
      <c r="R1995" s="102" t="str">
        <f t="shared" si="128"/>
        <v/>
      </c>
      <c r="S1995" s="254" t="str">
        <f t="shared" si="129"/>
        <v/>
      </c>
      <c r="T1995" s="83"/>
      <c r="U1995" s="254" t="str">
        <f t="shared" si="130"/>
        <v/>
      </c>
      <c r="V1995" s="255"/>
      <c r="W1995" s="78"/>
      <c r="X1995" s="78"/>
      <c r="Y1995" s="391"/>
      <c r="Z1995" s="369"/>
      <c r="AA1995" s="90"/>
    </row>
    <row r="1996" spans="4:27" ht="15" x14ac:dyDescent="0.2">
      <c r="D1996" s="392"/>
      <c r="E1996" s="84"/>
      <c r="F1996" s="393"/>
      <c r="G1996" s="370"/>
      <c r="H1996" s="79"/>
      <c r="I1996" s="107"/>
      <c r="J1996" s="84"/>
      <c r="K1996" s="81"/>
      <c r="L1996" s="394"/>
      <c r="M1996" s="78"/>
      <c r="N1996" s="78"/>
      <c r="O1996" s="78"/>
      <c r="P1996" s="78"/>
      <c r="Q1996" s="371" t="str">
        <f t="shared" si="127"/>
        <v/>
      </c>
      <c r="R1996" s="102" t="str">
        <f t="shared" si="128"/>
        <v/>
      </c>
      <c r="S1996" s="254" t="str">
        <f t="shared" si="129"/>
        <v/>
      </c>
      <c r="T1996" s="83"/>
      <c r="U1996" s="254" t="str">
        <f t="shared" si="130"/>
        <v/>
      </c>
      <c r="V1996" s="255"/>
      <c r="W1996" s="78"/>
      <c r="X1996" s="78"/>
      <c r="Y1996" s="391"/>
      <c r="Z1996" s="369"/>
      <c r="AA1996" s="90"/>
    </row>
    <row r="1997" spans="4:27" ht="15" x14ac:dyDescent="0.2">
      <c r="D1997" s="392"/>
      <c r="E1997" s="84"/>
      <c r="F1997" s="393"/>
      <c r="G1997" s="370"/>
      <c r="H1997" s="79"/>
      <c r="I1997" s="107"/>
      <c r="J1997" s="84"/>
      <c r="K1997" s="81"/>
      <c r="L1997" s="394"/>
      <c r="M1997" s="78"/>
      <c r="N1997" s="78"/>
      <c r="O1997" s="78"/>
      <c r="P1997" s="78"/>
      <c r="Q1997" s="371" t="str">
        <f t="shared" si="127"/>
        <v/>
      </c>
      <c r="R1997" s="102" t="str">
        <f t="shared" si="128"/>
        <v/>
      </c>
      <c r="S1997" s="254" t="str">
        <f t="shared" si="129"/>
        <v/>
      </c>
      <c r="T1997" s="83"/>
      <c r="U1997" s="254" t="str">
        <f t="shared" si="130"/>
        <v/>
      </c>
      <c r="V1997" s="255"/>
      <c r="W1997" s="78"/>
      <c r="X1997" s="78"/>
      <c r="Y1997" s="391"/>
      <c r="Z1997" s="369"/>
      <c r="AA1997" s="90"/>
    </row>
    <row r="1998" spans="4:27" ht="15" x14ac:dyDescent="0.2">
      <c r="D1998" s="392"/>
      <c r="E1998" s="84"/>
      <c r="F1998" s="393"/>
      <c r="G1998" s="370"/>
      <c r="H1998" s="79"/>
      <c r="I1998" s="107"/>
      <c r="J1998" s="84"/>
      <c r="K1998" s="81"/>
      <c r="L1998" s="394"/>
      <c r="M1998" s="78"/>
      <c r="N1998" s="78"/>
      <c r="O1998" s="78"/>
      <c r="P1998" s="78"/>
      <c r="Q1998" s="371" t="str">
        <f t="shared" si="127"/>
        <v/>
      </c>
      <c r="R1998" s="102" t="str">
        <f t="shared" si="128"/>
        <v/>
      </c>
      <c r="S1998" s="254" t="str">
        <f t="shared" si="129"/>
        <v/>
      </c>
      <c r="T1998" s="83"/>
      <c r="U1998" s="254" t="str">
        <f t="shared" si="130"/>
        <v/>
      </c>
      <c r="V1998" s="255"/>
      <c r="W1998" s="78"/>
      <c r="X1998" s="78"/>
      <c r="Y1998" s="391"/>
      <c r="Z1998" s="369"/>
      <c r="AA1998" s="90"/>
    </row>
    <row r="1999" spans="4:27" ht="15" x14ac:dyDescent="0.2">
      <c r="D1999" s="392"/>
      <c r="E1999" s="84"/>
      <c r="F1999" s="393"/>
      <c r="G1999" s="370"/>
      <c r="H1999" s="79"/>
      <c r="I1999" s="107"/>
      <c r="J1999" s="84"/>
      <c r="K1999" s="81"/>
      <c r="L1999" s="394"/>
      <c r="M1999" s="78"/>
      <c r="N1999" s="78"/>
      <c r="O1999" s="78"/>
      <c r="P1999" s="78"/>
      <c r="Q1999" s="371" t="str">
        <f t="shared" si="127"/>
        <v/>
      </c>
      <c r="R1999" s="102" t="str">
        <f t="shared" si="128"/>
        <v/>
      </c>
      <c r="S1999" s="254" t="str">
        <f t="shared" si="129"/>
        <v/>
      </c>
      <c r="T1999" s="83"/>
      <c r="U1999" s="254" t="str">
        <f t="shared" si="130"/>
        <v/>
      </c>
      <c r="V1999" s="255"/>
      <c r="W1999" s="78"/>
      <c r="X1999" s="78"/>
      <c r="Y1999" s="391"/>
      <c r="Z1999" s="369"/>
      <c r="AA1999" s="90"/>
    </row>
    <row r="2000" spans="4:27" ht="15" x14ac:dyDescent="0.2">
      <c r="D2000" s="392"/>
      <c r="E2000" s="84"/>
      <c r="F2000" s="393"/>
      <c r="G2000" s="370"/>
      <c r="H2000" s="79"/>
      <c r="I2000" s="107"/>
      <c r="J2000" s="84"/>
      <c r="K2000" s="81"/>
      <c r="L2000" s="394"/>
      <c r="M2000" s="78"/>
      <c r="N2000" s="78"/>
      <c r="O2000" s="78"/>
      <c r="P2000" s="78"/>
      <c r="Q2000" s="371" t="str">
        <f t="shared" si="127"/>
        <v/>
      </c>
      <c r="R2000" s="102" t="str">
        <f t="shared" si="128"/>
        <v/>
      </c>
      <c r="S2000" s="254" t="str">
        <f t="shared" si="129"/>
        <v/>
      </c>
      <c r="T2000" s="83"/>
      <c r="U2000" s="254" t="str">
        <f t="shared" si="130"/>
        <v/>
      </c>
      <c r="V2000" s="255"/>
      <c r="W2000" s="78"/>
      <c r="X2000" s="78"/>
      <c r="Y2000" s="391"/>
      <c r="Z2000" s="369"/>
      <c r="AA2000" s="90"/>
    </row>
    <row r="2001" spans="4:27" ht="15" x14ac:dyDescent="0.2">
      <c r="D2001" s="392"/>
      <c r="E2001" s="84"/>
      <c r="F2001" s="393"/>
      <c r="G2001" s="370"/>
      <c r="H2001" s="79"/>
      <c r="I2001" s="107"/>
      <c r="J2001" s="84"/>
      <c r="K2001" s="81"/>
      <c r="L2001" s="394"/>
      <c r="M2001" s="78"/>
      <c r="N2001" s="78"/>
      <c r="O2001" s="78"/>
      <c r="P2001" s="78"/>
      <c r="Q2001" s="371" t="str">
        <f t="shared" si="127"/>
        <v/>
      </c>
      <c r="R2001" s="102" t="str">
        <f t="shared" si="128"/>
        <v/>
      </c>
      <c r="S2001" s="254" t="str">
        <f t="shared" si="129"/>
        <v/>
      </c>
      <c r="T2001" s="83"/>
      <c r="U2001" s="254" t="str">
        <f t="shared" si="130"/>
        <v/>
      </c>
      <c r="V2001" s="255"/>
      <c r="W2001" s="78"/>
      <c r="X2001" s="78"/>
      <c r="Y2001" s="391"/>
      <c r="Z2001" s="369"/>
      <c r="AA2001" s="90"/>
    </row>
    <row r="2002" spans="4:27" ht="15" x14ac:dyDescent="0.2">
      <c r="D2002" s="392"/>
      <c r="E2002" s="84"/>
      <c r="F2002" s="393"/>
      <c r="G2002" s="370"/>
      <c r="H2002" s="79"/>
      <c r="I2002" s="107"/>
      <c r="J2002" s="84"/>
      <c r="K2002" s="81"/>
      <c r="L2002" s="394"/>
      <c r="M2002" s="78"/>
      <c r="N2002" s="78"/>
      <c r="O2002" s="78"/>
      <c r="P2002" s="78"/>
      <c r="Q2002" s="371" t="str">
        <f t="shared" si="127"/>
        <v/>
      </c>
      <c r="R2002" s="102" t="str">
        <f t="shared" si="128"/>
        <v/>
      </c>
      <c r="S2002" s="254" t="str">
        <f t="shared" si="129"/>
        <v/>
      </c>
      <c r="T2002" s="83"/>
      <c r="U2002" s="254" t="str">
        <f t="shared" si="130"/>
        <v/>
      </c>
      <c r="V2002" s="255"/>
      <c r="W2002" s="78"/>
      <c r="X2002" s="78"/>
      <c r="Y2002" s="391"/>
      <c r="Z2002" s="369"/>
      <c r="AA2002" s="90"/>
    </row>
    <row r="2003" spans="4:27" ht="15" x14ac:dyDescent="0.2">
      <c r="D2003" s="392"/>
      <c r="E2003" s="84"/>
      <c r="F2003" s="393"/>
      <c r="G2003" s="370"/>
      <c r="H2003" s="79"/>
      <c r="I2003" s="107"/>
      <c r="J2003" s="84"/>
      <c r="K2003" s="81"/>
      <c r="L2003" s="394"/>
      <c r="M2003" s="78"/>
      <c r="N2003" s="78"/>
      <c r="O2003" s="78"/>
      <c r="P2003" s="78"/>
      <c r="Q2003" s="371" t="str">
        <f t="shared" si="127"/>
        <v/>
      </c>
      <c r="R2003" s="102" t="str">
        <f t="shared" si="128"/>
        <v/>
      </c>
      <c r="S2003" s="254" t="str">
        <f t="shared" si="129"/>
        <v/>
      </c>
      <c r="T2003" s="83"/>
      <c r="U2003" s="254" t="str">
        <f t="shared" si="130"/>
        <v/>
      </c>
      <c r="V2003" s="255"/>
      <c r="W2003" s="78"/>
      <c r="X2003" s="78"/>
      <c r="Y2003" s="391"/>
      <c r="Z2003" s="369"/>
      <c r="AA2003" s="90"/>
    </row>
    <row r="2004" spans="4:27" ht="15" x14ac:dyDescent="0.2">
      <c r="D2004" s="392"/>
      <c r="E2004" s="84"/>
      <c r="F2004" s="393"/>
      <c r="G2004" s="370"/>
      <c r="H2004" s="79"/>
      <c r="I2004" s="107"/>
      <c r="J2004" s="84"/>
      <c r="K2004" s="81"/>
      <c r="L2004" s="394"/>
      <c r="M2004" s="78"/>
      <c r="N2004" s="78"/>
      <c r="O2004" s="78"/>
      <c r="P2004" s="78"/>
      <c r="Q2004" s="371" t="str">
        <f t="shared" si="127"/>
        <v/>
      </c>
      <c r="R2004" s="102" t="str">
        <f t="shared" si="128"/>
        <v/>
      </c>
      <c r="S2004" s="254" t="str">
        <f t="shared" si="129"/>
        <v/>
      </c>
      <c r="T2004" s="83"/>
      <c r="U2004" s="254" t="str">
        <f t="shared" si="130"/>
        <v/>
      </c>
      <c r="V2004" s="255"/>
      <c r="W2004" s="78"/>
      <c r="X2004" s="78"/>
      <c r="Y2004" s="391"/>
      <c r="Z2004" s="369"/>
      <c r="AA2004" s="90"/>
    </row>
    <row r="2005" spans="4:27" ht="15" x14ac:dyDescent="0.2">
      <c r="D2005" s="392"/>
      <c r="E2005" s="84"/>
      <c r="F2005" s="393"/>
      <c r="G2005" s="370"/>
      <c r="H2005" s="79"/>
      <c r="I2005" s="107"/>
      <c r="J2005" s="84"/>
      <c r="K2005" s="81"/>
      <c r="L2005" s="394"/>
      <c r="M2005" s="78"/>
      <c r="N2005" s="78"/>
      <c r="O2005" s="78"/>
      <c r="P2005" s="78"/>
      <c r="Q2005" s="371" t="str">
        <f t="shared" si="127"/>
        <v/>
      </c>
      <c r="R2005" s="102" t="str">
        <f t="shared" si="128"/>
        <v/>
      </c>
      <c r="S2005" s="254" t="str">
        <f t="shared" si="129"/>
        <v/>
      </c>
      <c r="T2005" s="83"/>
      <c r="U2005" s="254" t="str">
        <f t="shared" si="130"/>
        <v/>
      </c>
      <c r="V2005" s="255"/>
      <c r="W2005" s="78"/>
      <c r="X2005" s="78"/>
      <c r="Y2005" s="391"/>
      <c r="Z2005" s="369"/>
      <c r="AA2005" s="90"/>
    </row>
    <row r="2006" spans="4:27" ht="15" x14ac:dyDescent="0.2">
      <c r="D2006" s="392"/>
      <c r="E2006" s="84"/>
      <c r="F2006" s="393"/>
      <c r="G2006" s="370"/>
      <c r="H2006" s="79"/>
      <c r="I2006" s="107"/>
      <c r="J2006" s="84"/>
      <c r="K2006" s="81"/>
      <c r="L2006" s="394"/>
      <c r="M2006" s="78"/>
      <c r="N2006" s="78"/>
      <c r="O2006" s="78"/>
      <c r="P2006" s="78"/>
      <c r="Q2006" s="371" t="str">
        <f t="shared" si="127"/>
        <v/>
      </c>
      <c r="R2006" s="102" t="str">
        <f t="shared" si="128"/>
        <v/>
      </c>
      <c r="S2006" s="254" t="str">
        <f t="shared" si="129"/>
        <v/>
      </c>
      <c r="T2006" s="83"/>
      <c r="U2006" s="254" t="str">
        <f t="shared" si="130"/>
        <v/>
      </c>
      <c r="V2006" s="255"/>
      <c r="W2006" s="78"/>
      <c r="X2006" s="78"/>
      <c r="Y2006" s="391"/>
      <c r="Z2006" s="369"/>
      <c r="AA2006" s="90"/>
    </row>
    <row r="2007" spans="4:27" ht="15" x14ac:dyDescent="0.2">
      <c r="D2007" s="392"/>
      <c r="E2007" s="84"/>
      <c r="F2007" s="393"/>
      <c r="G2007" s="370"/>
      <c r="H2007" s="79"/>
      <c r="I2007" s="107"/>
      <c r="J2007" s="84"/>
      <c r="K2007" s="81"/>
      <c r="L2007" s="394"/>
      <c r="M2007" s="78"/>
      <c r="N2007" s="78"/>
      <c r="O2007" s="78"/>
      <c r="P2007" s="78"/>
      <c r="Q2007" s="371" t="str">
        <f t="shared" si="127"/>
        <v/>
      </c>
      <c r="R2007" s="102" t="str">
        <f t="shared" si="128"/>
        <v/>
      </c>
      <c r="S2007" s="254" t="str">
        <f t="shared" si="129"/>
        <v/>
      </c>
      <c r="T2007" s="83"/>
      <c r="U2007" s="254" t="str">
        <f t="shared" si="130"/>
        <v/>
      </c>
      <c r="V2007" s="255"/>
      <c r="W2007" s="78"/>
      <c r="X2007" s="78"/>
      <c r="Y2007" s="391"/>
      <c r="Z2007" s="369"/>
      <c r="AA2007" s="90"/>
    </row>
    <row r="2008" spans="4:27" ht="15" x14ac:dyDescent="0.2">
      <c r="D2008" s="392"/>
      <c r="E2008" s="84"/>
      <c r="F2008" s="393"/>
      <c r="G2008" s="370"/>
      <c r="H2008" s="79"/>
      <c r="I2008" s="107"/>
      <c r="J2008" s="84"/>
      <c r="K2008" s="81"/>
      <c r="L2008" s="394"/>
      <c r="M2008" s="78"/>
      <c r="N2008" s="78"/>
      <c r="O2008" s="78"/>
      <c r="P2008" s="78"/>
      <c r="Q2008" s="371" t="str">
        <f t="shared" si="127"/>
        <v/>
      </c>
      <c r="R2008" s="102" t="str">
        <f t="shared" si="128"/>
        <v/>
      </c>
      <c r="S2008" s="254" t="str">
        <f t="shared" si="129"/>
        <v/>
      </c>
      <c r="T2008" s="83"/>
      <c r="U2008" s="254" t="str">
        <f t="shared" si="130"/>
        <v/>
      </c>
      <c r="V2008" s="255"/>
      <c r="W2008" s="78"/>
      <c r="X2008" s="78"/>
      <c r="Y2008" s="391"/>
      <c r="Z2008" s="369"/>
      <c r="AA2008" s="90"/>
    </row>
    <row r="2009" spans="4:27" ht="15" x14ac:dyDescent="0.2">
      <c r="D2009" s="392"/>
      <c r="E2009" s="84"/>
      <c r="F2009" s="393"/>
      <c r="G2009" s="370"/>
      <c r="H2009" s="79"/>
      <c r="I2009" s="107"/>
      <c r="J2009" s="84"/>
      <c r="K2009" s="81"/>
      <c r="L2009" s="394"/>
      <c r="M2009" s="78"/>
      <c r="N2009" s="78"/>
      <c r="O2009" s="78"/>
      <c r="P2009" s="78"/>
      <c r="Q2009" s="371" t="str">
        <f t="shared" si="127"/>
        <v/>
      </c>
      <c r="R2009" s="102" t="str">
        <f t="shared" si="128"/>
        <v/>
      </c>
      <c r="S2009" s="254" t="str">
        <f t="shared" si="129"/>
        <v/>
      </c>
      <c r="T2009" s="83"/>
      <c r="U2009" s="254" t="str">
        <f t="shared" si="130"/>
        <v/>
      </c>
      <c r="V2009" s="255"/>
      <c r="W2009" s="78"/>
      <c r="X2009" s="78"/>
      <c r="Y2009" s="391"/>
      <c r="Z2009" s="369"/>
      <c r="AA2009" s="90"/>
    </row>
    <row r="2010" spans="4:27" ht="15" x14ac:dyDescent="0.2">
      <c r="D2010" s="392"/>
      <c r="E2010" s="84"/>
      <c r="F2010" s="393"/>
      <c r="G2010" s="370"/>
      <c r="H2010" s="79"/>
      <c r="I2010" s="107"/>
      <c r="J2010" s="84"/>
      <c r="K2010" s="81"/>
      <c r="L2010" s="394"/>
      <c r="M2010" s="78"/>
      <c r="N2010" s="78"/>
      <c r="O2010" s="78"/>
      <c r="P2010" s="78"/>
      <c r="Q2010" s="371" t="str">
        <f t="shared" si="127"/>
        <v/>
      </c>
      <c r="R2010" s="102" t="str">
        <f t="shared" si="128"/>
        <v/>
      </c>
      <c r="S2010" s="254" t="str">
        <f t="shared" si="129"/>
        <v/>
      </c>
      <c r="T2010" s="83"/>
      <c r="U2010" s="254" t="str">
        <f t="shared" si="130"/>
        <v/>
      </c>
      <c r="V2010" s="255"/>
      <c r="W2010" s="78"/>
      <c r="X2010" s="78"/>
      <c r="Y2010" s="391"/>
      <c r="Z2010" s="369"/>
      <c r="AA2010" s="90"/>
    </row>
    <row r="2011" spans="4:27" ht="15" x14ac:dyDescent="0.2">
      <c r="D2011" s="392"/>
      <c r="E2011" s="84"/>
      <c r="F2011" s="393"/>
      <c r="G2011" s="370"/>
      <c r="H2011" s="79"/>
      <c r="I2011" s="107"/>
      <c r="J2011" s="84"/>
      <c r="K2011" s="81"/>
      <c r="L2011" s="394"/>
      <c r="M2011" s="78"/>
      <c r="N2011" s="78"/>
      <c r="O2011" s="78"/>
      <c r="P2011" s="78"/>
      <c r="Q2011" s="371" t="str">
        <f t="shared" si="127"/>
        <v/>
      </c>
      <c r="R2011" s="102" t="str">
        <f t="shared" si="128"/>
        <v/>
      </c>
      <c r="S2011" s="254" t="str">
        <f t="shared" si="129"/>
        <v/>
      </c>
      <c r="T2011" s="83"/>
      <c r="U2011" s="254" t="str">
        <f t="shared" si="130"/>
        <v/>
      </c>
      <c r="V2011" s="255"/>
      <c r="W2011" s="78"/>
      <c r="X2011" s="78"/>
      <c r="Y2011" s="391"/>
      <c r="Z2011" s="369"/>
      <c r="AA2011" s="90"/>
    </row>
    <row r="2012" spans="4:27" ht="15" x14ac:dyDescent="0.2">
      <c r="D2012" s="392"/>
      <c r="E2012" s="84"/>
      <c r="F2012" s="393"/>
      <c r="G2012" s="370"/>
      <c r="H2012" s="79"/>
      <c r="I2012" s="107"/>
      <c r="J2012" s="84"/>
      <c r="K2012" s="81"/>
      <c r="L2012" s="394"/>
      <c r="M2012" s="78"/>
      <c r="N2012" s="78"/>
      <c r="O2012" s="78"/>
      <c r="P2012" s="78"/>
      <c r="Q2012" s="371" t="str">
        <f t="shared" si="127"/>
        <v/>
      </c>
      <c r="R2012" s="102" t="str">
        <f t="shared" si="128"/>
        <v/>
      </c>
      <c r="S2012" s="254" t="str">
        <f t="shared" si="129"/>
        <v/>
      </c>
      <c r="T2012" s="83"/>
      <c r="U2012" s="254" t="str">
        <f t="shared" si="130"/>
        <v/>
      </c>
      <c r="V2012" s="255"/>
      <c r="W2012" s="78"/>
      <c r="X2012" s="78"/>
      <c r="Y2012" s="391"/>
      <c r="Z2012" s="369"/>
      <c r="AA2012" s="90"/>
    </row>
    <row r="2013" spans="4:27" ht="15" x14ac:dyDescent="0.2">
      <c r="D2013" s="392"/>
      <c r="E2013" s="84"/>
      <c r="F2013" s="393"/>
      <c r="G2013" s="370"/>
      <c r="H2013" s="79"/>
      <c r="I2013" s="107"/>
      <c r="J2013" s="84"/>
      <c r="K2013" s="81"/>
      <c r="L2013" s="394"/>
      <c r="M2013" s="78"/>
      <c r="N2013" s="78"/>
      <c r="O2013" s="78"/>
      <c r="P2013" s="78"/>
      <c r="Q2013" s="371" t="str">
        <f t="shared" si="127"/>
        <v/>
      </c>
      <c r="R2013" s="102" t="str">
        <f t="shared" si="128"/>
        <v/>
      </c>
      <c r="S2013" s="254" t="str">
        <f t="shared" si="129"/>
        <v/>
      </c>
      <c r="T2013" s="83"/>
      <c r="U2013" s="254" t="str">
        <f t="shared" si="130"/>
        <v/>
      </c>
      <c r="V2013" s="255"/>
      <c r="W2013" s="78"/>
      <c r="X2013" s="78"/>
      <c r="Y2013" s="391"/>
      <c r="Z2013" s="369"/>
      <c r="AA2013" s="90"/>
    </row>
    <row r="2014" spans="4:27" ht="15" x14ac:dyDescent="0.2">
      <c r="D2014" s="392"/>
      <c r="E2014" s="84"/>
      <c r="F2014" s="393"/>
      <c r="G2014" s="370"/>
      <c r="H2014" s="79"/>
      <c r="I2014" s="107"/>
      <c r="J2014" s="84"/>
      <c r="K2014" s="81"/>
      <c r="L2014" s="394"/>
      <c r="M2014" s="78"/>
      <c r="N2014" s="78"/>
      <c r="O2014" s="78"/>
      <c r="P2014" s="78"/>
      <c r="Q2014" s="371" t="str">
        <f t="shared" si="127"/>
        <v/>
      </c>
      <c r="R2014" s="102" t="str">
        <f t="shared" si="128"/>
        <v/>
      </c>
      <c r="S2014" s="254" t="str">
        <f t="shared" si="129"/>
        <v/>
      </c>
      <c r="T2014" s="83"/>
      <c r="U2014" s="254" t="str">
        <f t="shared" si="130"/>
        <v/>
      </c>
      <c r="V2014" s="255"/>
      <c r="W2014" s="78"/>
      <c r="X2014" s="78"/>
      <c r="Y2014" s="391"/>
      <c r="Z2014" s="369"/>
      <c r="AA2014" s="90"/>
    </row>
    <row r="2015" spans="4:27" ht="15" x14ac:dyDescent="0.2">
      <c r="D2015" s="392"/>
      <c r="E2015" s="84"/>
      <c r="F2015" s="393"/>
      <c r="G2015" s="370"/>
      <c r="H2015" s="79"/>
      <c r="I2015" s="107"/>
      <c r="J2015" s="84"/>
      <c r="K2015" s="81"/>
      <c r="L2015" s="394"/>
      <c r="M2015" s="78"/>
      <c r="N2015" s="78"/>
      <c r="O2015" s="78"/>
      <c r="P2015" s="78"/>
      <c r="Q2015" s="371" t="str">
        <f t="shared" si="127"/>
        <v/>
      </c>
      <c r="R2015" s="102" t="str">
        <f t="shared" si="128"/>
        <v/>
      </c>
      <c r="S2015" s="254" t="str">
        <f t="shared" si="129"/>
        <v/>
      </c>
      <c r="T2015" s="83"/>
      <c r="U2015" s="254" t="str">
        <f t="shared" si="130"/>
        <v/>
      </c>
      <c r="V2015" s="255"/>
      <c r="W2015" s="78"/>
      <c r="X2015" s="78"/>
      <c r="Y2015" s="391"/>
      <c r="Z2015" s="369"/>
      <c r="AA2015" s="90"/>
    </row>
    <row r="2016" spans="4:27" ht="15" x14ac:dyDescent="0.2">
      <c r="D2016" s="392"/>
      <c r="E2016" s="84"/>
      <c r="F2016" s="393"/>
      <c r="G2016" s="370"/>
      <c r="H2016" s="79"/>
      <c r="I2016" s="107"/>
      <c r="J2016" s="84"/>
      <c r="K2016" s="81"/>
      <c r="L2016" s="394"/>
      <c r="M2016" s="78"/>
      <c r="N2016" s="78"/>
      <c r="O2016" s="78"/>
      <c r="P2016" s="78"/>
      <c r="Q2016" s="371" t="str">
        <f t="shared" si="127"/>
        <v/>
      </c>
      <c r="R2016" s="102" t="str">
        <f t="shared" si="128"/>
        <v/>
      </c>
      <c r="S2016" s="254" t="str">
        <f t="shared" si="129"/>
        <v/>
      </c>
      <c r="T2016" s="83"/>
      <c r="U2016" s="254" t="str">
        <f t="shared" si="130"/>
        <v/>
      </c>
      <c r="V2016" s="255"/>
      <c r="W2016" s="78"/>
      <c r="X2016" s="78"/>
      <c r="Y2016" s="391"/>
      <c r="Z2016" s="369"/>
      <c r="AA2016" s="90"/>
    </row>
    <row r="2017" spans="4:27" ht="15" x14ac:dyDescent="0.2">
      <c r="D2017" s="392"/>
      <c r="E2017" s="84"/>
      <c r="F2017" s="393"/>
      <c r="G2017" s="370"/>
      <c r="H2017" s="79"/>
      <c r="I2017" s="107"/>
      <c r="J2017" s="84"/>
      <c r="K2017" s="81"/>
      <c r="L2017" s="394"/>
      <c r="M2017" s="78"/>
      <c r="N2017" s="78"/>
      <c r="O2017" s="78"/>
      <c r="P2017" s="78"/>
      <c r="Q2017" s="371" t="str">
        <f t="shared" si="127"/>
        <v/>
      </c>
      <c r="R2017" s="102" t="str">
        <f t="shared" si="128"/>
        <v/>
      </c>
      <c r="S2017" s="254" t="str">
        <f t="shared" si="129"/>
        <v/>
      </c>
      <c r="T2017" s="83"/>
      <c r="U2017" s="254" t="str">
        <f t="shared" si="130"/>
        <v/>
      </c>
      <c r="V2017" s="255"/>
      <c r="W2017" s="78"/>
      <c r="X2017" s="78"/>
      <c r="Y2017" s="391"/>
      <c r="Z2017" s="369"/>
      <c r="AA2017" s="90"/>
    </row>
    <row r="2018" spans="4:27" ht="15" x14ac:dyDescent="0.2">
      <c r="D2018" s="392"/>
      <c r="E2018" s="84"/>
      <c r="F2018" s="393"/>
      <c r="G2018" s="370"/>
      <c r="H2018" s="79"/>
      <c r="I2018" s="107"/>
      <c r="J2018" s="84"/>
      <c r="K2018" s="81"/>
      <c r="L2018" s="394"/>
      <c r="M2018" s="78"/>
      <c r="N2018" s="78"/>
      <c r="O2018" s="78"/>
      <c r="P2018" s="78"/>
      <c r="Q2018" s="371" t="str">
        <f t="shared" si="127"/>
        <v/>
      </c>
      <c r="R2018" s="102" t="str">
        <f t="shared" si="128"/>
        <v/>
      </c>
      <c r="S2018" s="254" t="str">
        <f t="shared" si="129"/>
        <v/>
      </c>
      <c r="T2018" s="83"/>
      <c r="U2018" s="254" t="str">
        <f t="shared" si="130"/>
        <v/>
      </c>
      <c r="V2018" s="255"/>
      <c r="W2018" s="78"/>
      <c r="X2018" s="78"/>
      <c r="Y2018" s="391"/>
      <c r="Z2018" s="369"/>
      <c r="AA2018" s="90"/>
    </row>
    <row r="2019" spans="4:27" ht="15" x14ac:dyDescent="0.2">
      <c r="D2019" s="392"/>
      <c r="E2019" s="84"/>
      <c r="F2019" s="393"/>
      <c r="G2019" s="370"/>
      <c r="H2019" s="79"/>
      <c r="I2019" s="107"/>
      <c r="J2019" s="84"/>
      <c r="K2019" s="81"/>
      <c r="L2019" s="394"/>
      <c r="M2019" s="78"/>
      <c r="N2019" s="78"/>
      <c r="O2019" s="78"/>
      <c r="P2019" s="78"/>
      <c r="Q2019" s="371" t="str">
        <f t="shared" si="127"/>
        <v/>
      </c>
      <c r="R2019" s="102" t="str">
        <f t="shared" si="128"/>
        <v/>
      </c>
      <c r="S2019" s="254" t="str">
        <f t="shared" si="129"/>
        <v/>
      </c>
      <c r="T2019" s="83"/>
      <c r="U2019" s="254" t="str">
        <f t="shared" si="130"/>
        <v/>
      </c>
      <c r="V2019" s="255"/>
      <c r="W2019" s="78"/>
      <c r="X2019" s="78"/>
      <c r="Y2019" s="391"/>
      <c r="Z2019" s="369"/>
      <c r="AA2019" s="90"/>
    </row>
    <row r="2020" spans="4:27" ht="15" x14ac:dyDescent="0.2">
      <c r="D2020" s="392"/>
      <c r="E2020" s="84"/>
      <c r="F2020" s="393"/>
      <c r="G2020" s="370"/>
      <c r="H2020" s="79"/>
      <c r="I2020" s="107"/>
      <c r="J2020" s="84"/>
      <c r="K2020" s="81"/>
      <c r="L2020" s="394"/>
      <c r="M2020" s="78"/>
      <c r="N2020" s="78"/>
      <c r="O2020" s="78"/>
      <c r="P2020" s="78"/>
      <c r="Q2020" s="371" t="str">
        <f t="shared" si="127"/>
        <v/>
      </c>
      <c r="R2020" s="102" t="str">
        <f t="shared" si="128"/>
        <v/>
      </c>
      <c r="S2020" s="254" t="str">
        <f t="shared" si="129"/>
        <v/>
      </c>
      <c r="T2020" s="83"/>
      <c r="U2020" s="254" t="str">
        <f t="shared" si="130"/>
        <v/>
      </c>
      <c r="V2020" s="255"/>
      <c r="W2020" s="78"/>
      <c r="X2020" s="78"/>
      <c r="Y2020" s="391"/>
      <c r="Z2020" s="369"/>
      <c r="AA2020" s="90"/>
    </row>
    <row r="2021" spans="4:27" ht="15" x14ac:dyDescent="0.2">
      <c r="D2021" s="392"/>
      <c r="E2021" s="84"/>
      <c r="F2021" s="393"/>
      <c r="G2021" s="370"/>
      <c r="H2021" s="79"/>
      <c r="I2021" s="107"/>
      <c r="J2021" s="84"/>
      <c r="K2021" s="81"/>
      <c r="L2021" s="394"/>
      <c r="M2021" s="78"/>
      <c r="N2021" s="78"/>
      <c r="O2021" s="78"/>
      <c r="P2021" s="78"/>
      <c r="Q2021" s="371" t="str">
        <f t="shared" si="127"/>
        <v/>
      </c>
      <c r="R2021" s="102" t="str">
        <f t="shared" si="128"/>
        <v/>
      </c>
      <c r="S2021" s="254" t="str">
        <f t="shared" si="129"/>
        <v/>
      </c>
      <c r="T2021" s="83"/>
      <c r="U2021" s="254" t="str">
        <f t="shared" si="130"/>
        <v/>
      </c>
      <c r="V2021" s="255"/>
      <c r="W2021" s="78"/>
      <c r="X2021" s="78"/>
      <c r="Y2021" s="391"/>
      <c r="Z2021" s="369"/>
      <c r="AA2021" s="90"/>
    </row>
    <row r="2022" spans="4:27" ht="15" x14ac:dyDescent="0.2">
      <c r="D2022" s="392"/>
      <c r="E2022" s="84"/>
      <c r="F2022" s="393"/>
      <c r="G2022" s="370"/>
      <c r="H2022" s="79"/>
      <c r="I2022" s="107"/>
      <c r="J2022" s="84"/>
      <c r="K2022" s="81"/>
      <c r="L2022" s="394"/>
      <c r="M2022" s="78"/>
      <c r="N2022" s="78"/>
      <c r="O2022" s="78"/>
      <c r="P2022" s="78"/>
      <c r="Q2022" s="371" t="str">
        <f t="shared" si="127"/>
        <v/>
      </c>
      <c r="R2022" s="102" t="str">
        <f t="shared" si="128"/>
        <v/>
      </c>
      <c r="S2022" s="254" t="str">
        <f t="shared" si="129"/>
        <v/>
      </c>
      <c r="T2022" s="83"/>
      <c r="U2022" s="254" t="str">
        <f t="shared" si="130"/>
        <v/>
      </c>
      <c r="V2022" s="255"/>
      <c r="W2022" s="78"/>
      <c r="X2022" s="78"/>
      <c r="Y2022" s="391"/>
      <c r="Z2022" s="369"/>
      <c r="AA2022" s="90"/>
    </row>
    <row r="2023" spans="4:27" ht="15" x14ac:dyDescent="0.2">
      <c r="D2023" s="392"/>
      <c r="E2023" s="84"/>
      <c r="F2023" s="393"/>
      <c r="G2023" s="370"/>
      <c r="H2023" s="79"/>
      <c r="I2023" s="107"/>
      <c r="J2023" s="84"/>
      <c r="K2023" s="81"/>
      <c r="L2023" s="394"/>
      <c r="M2023" s="78"/>
      <c r="N2023" s="78"/>
      <c r="O2023" s="78"/>
      <c r="P2023" s="78"/>
      <c r="Q2023" s="371" t="str">
        <f t="shared" si="127"/>
        <v/>
      </c>
      <c r="R2023" s="102" t="str">
        <f t="shared" si="128"/>
        <v/>
      </c>
      <c r="S2023" s="254" t="str">
        <f t="shared" si="129"/>
        <v/>
      </c>
      <c r="T2023" s="83"/>
      <c r="U2023" s="254" t="str">
        <f t="shared" si="130"/>
        <v/>
      </c>
      <c r="V2023" s="255"/>
      <c r="W2023" s="78"/>
      <c r="X2023" s="78"/>
      <c r="Y2023" s="391"/>
      <c r="Z2023" s="369"/>
      <c r="AA2023" s="90"/>
    </row>
    <row r="2024" spans="4:27" ht="15" x14ac:dyDescent="0.2">
      <c r="D2024" s="392"/>
      <c r="E2024" s="84"/>
      <c r="F2024" s="393"/>
      <c r="G2024" s="370"/>
      <c r="H2024" s="79"/>
      <c r="I2024" s="107"/>
      <c r="J2024" s="84"/>
      <c r="K2024" s="81"/>
      <c r="L2024" s="394"/>
      <c r="M2024" s="78"/>
      <c r="N2024" s="78"/>
      <c r="O2024" s="78"/>
      <c r="P2024" s="78"/>
      <c r="Q2024" s="371" t="str">
        <f t="shared" si="127"/>
        <v/>
      </c>
      <c r="R2024" s="102" t="str">
        <f t="shared" si="128"/>
        <v/>
      </c>
      <c r="S2024" s="254" t="str">
        <f t="shared" si="129"/>
        <v/>
      </c>
      <c r="T2024" s="83"/>
      <c r="U2024" s="254" t="str">
        <f t="shared" si="130"/>
        <v/>
      </c>
      <c r="V2024" s="255"/>
      <c r="W2024" s="78"/>
      <c r="X2024" s="78"/>
      <c r="Y2024" s="391"/>
      <c r="Z2024" s="369"/>
      <c r="AA2024" s="90"/>
    </row>
    <row r="2025" spans="4:27" ht="15" x14ac:dyDescent="0.2">
      <c r="D2025" s="392"/>
      <c r="E2025" s="84"/>
      <c r="F2025" s="393"/>
      <c r="G2025" s="370"/>
      <c r="H2025" s="79"/>
      <c r="I2025" s="107"/>
      <c r="J2025" s="84"/>
      <c r="K2025" s="81"/>
      <c r="L2025" s="394"/>
      <c r="M2025" s="78"/>
      <c r="N2025" s="78"/>
      <c r="O2025" s="78"/>
      <c r="P2025" s="78"/>
      <c r="Q2025" s="371" t="str">
        <f t="shared" si="127"/>
        <v/>
      </c>
      <c r="R2025" s="102" t="str">
        <f t="shared" si="128"/>
        <v/>
      </c>
      <c r="S2025" s="254" t="str">
        <f t="shared" si="129"/>
        <v/>
      </c>
      <c r="T2025" s="83"/>
      <c r="U2025" s="254" t="str">
        <f t="shared" si="130"/>
        <v/>
      </c>
      <c r="V2025" s="255"/>
      <c r="W2025" s="78"/>
      <c r="X2025" s="78"/>
      <c r="Y2025" s="391"/>
      <c r="Z2025" s="369"/>
      <c r="AA2025" s="90"/>
    </row>
    <row r="2026" spans="4:27" ht="15" x14ac:dyDescent="0.2">
      <c r="D2026" s="392"/>
      <c r="E2026" s="84"/>
      <c r="F2026" s="393"/>
      <c r="G2026" s="370"/>
      <c r="H2026" s="79"/>
      <c r="I2026" s="107"/>
      <c r="J2026" s="84"/>
      <c r="K2026" s="81"/>
      <c r="L2026" s="394"/>
      <c r="M2026" s="78"/>
      <c r="N2026" s="78"/>
      <c r="O2026" s="78"/>
      <c r="P2026" s="78"/>
      <c r="Q2026" s="371" t="str">
        <f t="shared" si="127"/>
        <v/>
      </c>
      <c r="R2026" s="102" t="str">
        <f t="shared" si="128"/>
        <v/>
      </c>
      <c r="S2026" s="254" t="str">
        <f t="shared" si="129"/>
        <v/>
      </c>
      <c r="T2026" s="83"/>
      <c r="U2026" s="254" t="str">
        <f t="shared" si="130"/>
        <v/>
      </c>
      <c r="V2026" s="255"/>
      <c r="W2026" s="78"/>
      <c r="X2026" s="78"/>
      <c r="Y2026" s="391"/>
      <c r="Z2026" s="369"/>
      <c r="AA2026" s="90"/>
    </row>
    <row r="2027" spans="4:27" ht="15" x14ac:dyDescent="0.2">
      <c r="D2027" s="392"/>
      <c r="E2027" s="84"/>
      <c r="F2027" s="393"/>
      <c r="G2027" s="370"/>
      <c r="H2027" s="79"/>
      <c r="I2027" s="107"/>
      <c r="J2027" s="84"/>
      <c r="K2027" s="81"/>
      <c r="L2027" s="394"/>
      <c r="M2027" s="78"/>
      <c r="N2027" s="78"/>
      <c r="O2027" s="78"/>
      <c r="P2027" s="78"/>
      <c r="Q2027" s="371" t="str">
        <f t="shared" si="127"/>
        <v/>
      </c>
      <c r="R2027" s="102" t="str">
        <f t="shared" si="128"/>
        <v/>
      </c>
      <c r="S2027" s="254" t="str">
        <f t="shared" si="129"/>
        <v/>
      </c>
      <c r="T2027" s="83"/>
      <c r="U2027" s="254" t="str">
        <f t="shared" si="130"/>
        <v/>
      </c>
      <c r="V2027" s="255"/>
      <c r="W2027" s="78"/>
      <c r="X2027" s="78"/>
      <c r="Y2027" s="391"/>
      <c r="Z2027" s="369"/>
      <c r="AA2027" s="90"/>
    </row>
    <row r="2028" spans="4:27" ht="15" x14ac:dyDescent="0.2">
      <c r="D2028" s="392"/>
      <c r="E2028" s="84"/>
      <c r="F2028" s="393"/>
      <c r="G2028" s="370"/>
      <c r="H2028" s="79"/>
      <c r="I2028" s="107"/>
      <c r="J2028" s="84"/>
      <c r="K2028" s="81"/>
      <c r="L2028" s="394"/>
      <c r="M2028" s="78"/>
      <c r="N2028" s="78"/>
      <c r="O2028" s="78"/>
      <c r="P2028" s="78"/>
      <c r="Q2028" s="371" t="str">
        <f t="shared" si="127"/>
        <v/>
      </c>
      <c r="R2028" s="102" t="str">
        <f t="shared" si="128"/>
        <v/>
      </c>
      <c r="S2028" s="254" t="str">
        <f t="shared" si="129"/>
        <v/>
      </c>
      <c r="T2028" s="83"/>
      <c r="U2028" s="254" t="str">
        <f t="shared" si="130"/>
        <v/>
      </c>
      <c r="V2028" s="255"/>
      <c r="W2028" s="78"/>
      <c r="X2028" s="78"/>
      <c r="Y2028" s="391"/>
      <c r="Z2028" s="369"/>
      <c r="AA2028" s="90"/>
    </row>
    <row r="2029" spans="4:27" ht="15" x14ac:dyDescent="0.2">
      <c r="D2029" s="392"/>
      <c r="E2029" s="84"/>
      <c r="F2029" s="393"/>
      <c r="G2029" s="370"/>
      <c r="H2029" s="79"/>
      <c r="I2029" s="107"/>
      <c r="J2029" s="84"/>
      <c r="K2029" s="81"/>
      <c r="L2029" s="394"/>
      <c r="M2029" s="78"/>
      <c r="N2029" s="78"/>
      <c r="O2029" s="78"/>
      <c r="P2029" s="78"/>
      <c r="Q2029" s="371" t="str">
        <f t="shared" si="127"/>
        <v/>
      </c>
      <c r="R2029" s="102" t="str">
        <f t="shared" si="128"/>
        <v/>
      </c>
      <c r="S2029" s="254" t="str">
        <f t="shared" si="129"/>
        <v/>
      </c>
      <c r="T2029" s="83"/>
      <c r="U2029" s="254" t="str">
        <f t="shared" si="130"/>
        <v/>
      </c>
      <c r="V2029" s="255"/>
      <c r="W2029" s="78"/>
      <c r="X2029" s="78"/>
      <c r="Y2029" s="391"/>
      <c r="Z2029" s="369"/>
      <c r="AA2029" s="90"/>
    </row>
    <row r="2030" spans="4:27" ht="15" x14ac:dyDescent="0.2">
      <c r="D2030" s="392"/>
      <c r="E2030" s="84"/>
      <c r="F2030" s="393"/>
      <c r="G2030" s="370"/>
      <c r="H2030" s="79"/>
      <c r="I2030" s="107"/>
      <c r="J2030" s="84"/>
      <c r="K2030" s="81"/>
      <c r="L2030" s="394"/>
      <c r="M2030" s="78"/>
      <c r="N2030" s="78"/>
      <c r="O2030" s="78"/>
      <c r="P2030" s="78"/>
      <c r="Q2030" s="371" t="str">
        <f t="shared" si="127"/>
        <v/>
      </c>
      <c r="R2030" s="102" t="str">
        <f t="shared" si="128"/>
        <v/>
      </c>
      <c r="S2030" s="254" t="str">
        <f t="shared" si="129"/>
        <v/>
      </c>
      <c r="T2030" s="83"/>
      <c r="U2030" s="254" t="str">
        <f t="shared" si="130"/>
        <v/>
      </c>
      <c r="V2030" s="255"/>
      <c r="W2030" s="78"/>
      <c r="X2030" s="78"/>
      <c r="Y2030" s="391"/>
      <c r="Z2030" s="369"/>
      <c r="AA2030" s="90"/>
    </row>
    <row r="2031" spans="4:27" ht="15" x14ac:dyDescent="0.2">
      <c r="D2031" s="392"/>
      <c r="E2031" s="84"/>
      <c r="F2031" s="393"/>
      <c r="G2031" s="370"/>
      <c r="H2031" s="79"/>
      <c r="I2031" s="107"/>
      <c r="J2031" s="84"/>
      <c r="K2031" s="81"/>
      <c r="L2031" s="394"/>
      <c r="M2031" s="78"/>
      <c r="N2031" s="78"/>
      <c r="O2031" s="78"/>
      <c r="P2031" s="78"/>
      <c r="Q2031" s="371" t="str">
        <f t="shared" si="127"/>
        <v/>
      </c>
      <c r="R2031" s="102" t="str">
        <f t="shared" si="128"/>
        <v/>
      </c>
      <c r="S2031" s="254" t="str">
        <f t="shared" si="129"/>
        <v/>
      </c>
      <c r="T2031" s="83"/>
      <c r="U2031" s="254" t="str">
        <f t="shared" si="130"/>
        <v/>
      </c>
      <c r="V2031" s="255"/>
      <c r="W2031" s="78"/>
      <c r="X2031" s="78"/>
      <c r="Y2031" s="391"/>
      <c r="Z2031" s="369"/>
      <c r="AA2031" s="90"/>
    </row>
    <row r="2032" spans="4:27" ht="15" x14ac:dyDescent="0.2">
      <c r="D2032" s="392"/>
      <c r="E2032" s="84"/>
      <c r="F2032" s="393"/>
      <c r="G2032" s="370"/>
      <c r="H2032" s="79"/>
      <c r="I2032" s="107"/>
      <c r="J2032" s="84"/>
      <c r="K2032" s="81"/>
      <c r="L2032" s="394"/>
      <c r="M2032" s="78"/>
      <c r="N2032" s="78"/>
      <c r="O2032" s="78"/>
      <c r="P2032" s="78"/>
      <c r="Q2032" s="371" t="str">
        <f t="shared" si="127"/>
        <v/>
      </c>
      <c r="R2032" s="102" t="str">
        <f t="shared" si="128"/>
        <v/>
      </c>
      <c r="S2032" s="254" t="str">
        <f t="shared" si="129"/>
        <v/>
      </c>
      <c r="T2032" s="83"/>
      <c r="U2032" s="254" t="str">
        <f t="shared" si="130"/>
        <v/>
      </c>
      <c r="V2032" s="255"/>
      <c r="W2032" s="78"/>
      <c r="X2032" s="78"/>
      <c r="Y2032" s="391"/>
      <c r="Z2032" s="369"/>
      <c r="AA2032" s="90"/>
    </row>
    <row r="2033" spans="4:27" ht="15" x14ac:dyDescent="0.2">
      <c r="D2033" s="392"/>
      <c r="E2033" s="84"/>
      <c r="F2033" s="393"/>
      <c r="G2033" s="370"/>
      <c r="H2033" s="79"/>
      <c r="I2033" s="107"/>
      <c r="J2033" s="84"/>
      <c r="K2033" s="81"/>
      <c r="L2033" s="394"/>
      <c r="M2033" s="78"/>
      <c r="N2033" s="78"/>
      <c r="O2033" s="78"/>
      <c r="P2033" s="78"/>
      <c r="Q2033" s="371" t="str">
        <f t="shared" si="127"/>
        <v/>
      </c>
      <c r="R2033" s="102" t="str">
        <f t="shared" si="128"/>
        <v/>
      </c>
      <c r="S2033" s="254" t="str">
        <f t="shared" si="129"/>
        <v/>
      </c>
      <c r="T2033" s="83"/>
      <c r="U2033" s="254" t="str">
        <f t="shared" si="130"/>
        <v/>
      </c>
      <c r="V2033" s="255"/>
      <c r="W2033" s="78"/>
      <c r="X2033" s="78"/>
      <c r="Y2033" s="391"/>
      <c r="Z2033" s="369"/>
      <c r="AA2033" s="90"/>
    </row>
    <row r="2034" spans="4:27" ht="15" x14ac:dyDescent="0.2">
      <c r="D2034" s="392"/>
      <c r="E2034" s="84"/>
      <c r="F2034" s="393"/>
      <c r="G2034" s="370"/>
      <c r="H2034" s="79"/>
      <c r="I2034" s="107"/>
      <c r="J2034" s="84"/>
      <c r="K2034" s="81"/>
      <c r="L2034" s="394"/>
      <c r="M2034" s="78"/>
      <c r="N2034" s="78"/>
      <c r="O2034" s="78"/>
      <c r="P2034" s="78"/>
      <c r="Q2034" s="371" t="str">
        <f t="shared" si="127"/>
        <v/>
      </c>
      <c r="R2034" s="102" t="str">
        <f t="shared" si="128"/>
        <v/>
      </c>
      <c r="S2034" s="254" t="str">
        <f t="shared" si="129"/>
        <v/>
      </c>
      <c r="T2034" s="83"/>
      <c r="U2034" s="254" t="str">
        <f t="shared" si="130"/>
        <v/>
      </c>
      <c r="V2034" s="255"/>
      <c r="W2034" s="78"/>
      <c r="X2034" s="78"/>
      <c r="Y2034" s="391"/>
      <c r="Z2034" s="369"/>
      <c r="AA2034" s="90"/>
    </row>
    <row r="2035" spans="4:27" ht="15" x14ac:dyDescent="0.2">
      <c r="D2035" s="392"/>
      <c r="E2035" s="84"/>
      <c r="F2035" s="393"/>
      <c r="G2035" s="370"/>
      <c r="H2035" s="79"/>
      <c r="I2035" s="107"/>
      <c r="J2035" s="84"/>
      <c r="K2035" s="81"/>
      <c r="L2035" s="394"/>
      <c r="M2035" s="78"/>
      <c r="N2035" s="78"/>
      <c r="O2035" s="78"/>
      <c r="P2035" s="78"/>
      <c r="Q2035" s="371" t="str">
        <f t="shared" si="127"/>
        <v/>
      </c>
      <c r="R2035" s="102" t="str">
        <f t="shared" si="128"/>
        <v/>
      </c>
      <c r="S2035" s="254" t="str">
        <f t="shared" si="129"/>
        <v/>
      </c>
      <c r="T2035" s="83"/>
      <c r="U2035" s="254" t="str">
        <f t="shared" si="130"/>
        <v/>
      </c>
      <c r="V2035" s="255"/>
      <c r="W2035" s="78"/>
      <c r="X2035" s="78"/>
      <c r="Y2035" s="391"/>
      <c r="Z2035" s="369"/>
      <c r="AA2035" s="90"/>
    </row>
    <row r="2036" spans="4:27" ht="15" x14ac:dyDescent="0.2">
      <c r="D2036" s="392"/>
      <c r="E2036" s="84"/>
      <c r="F2036" s="393"/>
      <c r="G2036" s="370"/>
      <c r="H2036" s="79"/>
      <c r="I2036" s="107"/>
      <c r="J2036" s="84"/>
      <c r="K2036" s="81"/>
      <c r="L2036" s="394"/>
      <c r="M2036" s="78"/>
      <c r="N2036" s="78"/>
      <c r="O2036" s="78"/>
      <c r="P2036" s="78"/>
      <c r="Q2036" s="371" t="str">
        <f t="shared" si="127"/>
        <v/>
      </c>
      <c r="R2036" s="102" t="str">
        <f t="shared" si="128"/>
        <v/>
      </c>
      <c r="S2036" s="254" t="str">
        <f t="shared" si="129"/>
        <v/>
      </c>
      <c r="T2036" s="83"/>
      <c r="U2036" s="254" t="str">
        <f t="shared" si="130"/>
        <v/>
      </c>
      <c r="V2036" s="255"/>
      <c r="W2036" s="78"/>
      <c r="X2036" s="78"/>
      <c r="Y2036" s="391"/>
      <c r="Z2036" s="369"/>
      <c r="AA2036" s="90"/>
    </row>
    <row r="2037" spans="4:27" ht="15" x14ac:dyDescent="0.2">
      <c r="D2037" s="392"/>
      <c r="E2037" s="84"/>
      <c r="F2037" s="393"/>
      <c r="G2037" s="370"/>
      <c r="H2037" s="79"/>
      <c r="I2037" s="107"/>
      <c r="J2037" s="84"/>
      <c r="K2037" s="81"/>
      <c r="L2037" s="394"/>
      <c r="M2037" s="78"/>
      <c r="N2037" s="78"/>
      <c r="O2037" s="78"/>
      <c r="P2037" s="78"/>
      <c r="Q2037" s="371" t="str">
        <f t="shared" si="127"/>
        <v/>
      </c>
      <c r="R2037" s="102" t="str">
        <f t="shared" si="128"/>
        <v/>
      </c>
      <c r="S2037" s="254" t="str">
        <f t="shared" si="129"/>
        <v/>
      </c>
      <c r="T2037" s="83"/>
      <c r="U2037" s="254" t="str">
        <f t="shared" si="130"/>
        <v/>
      </c>
      <c r="V2037" s="255"/>
      <c r="W2037" s="78"/>
      <c r="X2037" s="78"/>
      <c r="Y2037" s="391"/>
      <c r="Z2037" s="369"/>
      <c r="AA2037" s="90"/>
    </row>
    <row r="2038" spans="4:27" ht="15" x14ac:dyDescent="0.2">
      <c r="D2038" s="392"/>
      <c r="E2038" s="84"/>
      <c r="F2038" s="393"/>
      <c r="G2038" s="370"/>
      <c r="H2038" s="79"/>
      <c r="I2038" s="107"/>
      <c r="J2038" s="84"/>
      <c r="K2038" s="81"/>
      <c r="L2038" s="394"/>
      <c r="M2038" s="78"/>
      <c r="N2038" s="78"/>
      <c r="O2038" s="78"/>
      <c r="P2038" s="78"/>
      <c r="Q2038" s="371" t="str">
        <f t="shared" si="127"/>
        <v/>
      </c>
      <c r="R2038" s="102" t="str">
        <f t="shared" si="128"/>
        <v/>
      </c>
      <c r="S2038" s="254" t="str">
        <f t="shared" si="129"/>
        <v/>
      </c>
      <c r="T2038" s="83"/>
      <c r="U2038" s="254" t="str">
        <f t="shared" si="130"/>
        <v/>
      </c>
      <c r="V2038" s="255"/>
      <c r="W2038" s="78"/>
      <c r="X2038" s="78"/>
      <c r="Y2038" s="391"/>
      <c r="Z2038" s="369"/>
      <c r="AA2038" s="90"/>
    </row>
    <row r="2039" spans="4:27" ht="15" x14ac:dyDescent="0.2">
      <c r="D2039" s="392"/>
      <c r="E2039" s="84"/>
      <c r="F2039" s="393"/>
      <c r="G2039" s="370"/>
      <c r="H2039" s="79"/>
      <c r="I2039" s="107"/>
      <c r="J2039" s="84"/>
      <c r="K2039" s="81"/>
      <c r="L2039" s="394"/>
      <c r="M2039" s="78"/>
      <c r="N2039" s="78"/>
      <c r="O2039" s="78"/>
      <c r="P2039" s="78"/>
      <c r="Q2039" s="371" t="str">
        <f t="shared" si="127"/>
        <v/>
      </c>
      <c r="R2039" s="102" t="str">
        <f t="shared" si="128"/>
        <v/>
      </c>
      <c r="S2039" s="254" t="str">
        <f t="shared" si="129"/>
        <v/>
      </c>
      <c r="T2039" s="83"/>
      <c r="U2039" s="254" t="str">
        <f t="shared" si="130"/>
        <v/>
      </c>
      <c r="V2039" s="255"/>
      <c r="W2039" s="78"/>
      <c r="X2039" s="78"/>
      <c r="Y2039" s="391"/>
      <c r="Z2039" s="369"/>
      <c r="AA2039" s="90"/>
    </row>
    <row r="2040" spans="4:27" ht="15" x14ac:dyDescent="0.2">
      <c r="D2040" s="392"/>
      <c r="E2040" s="84"/>
      <c r="F2040" s="393"/>
      <c r="G2040" s="370"/>
      <c r="H2040" s="79"/>
      <c r="I2040" s="107"/>
      <c r="J2040" s="84"/>
      <c r="K2040" s="81"/>
      <c r="L2040" s="394"/>
      <c r="M2040" s="78"/>
      <c r="N2040" s="78"/>
      <c r="O2040" s="78"/>
      <c r="P2040" s="78"/>
      <c r="Q2040" s="371" t="str">
        <f t="shared" si="127"/>
        <v/>
      </c>
      <c r="R2040" s="102" t="str">
        <f t="shared" si="128"/>
        <v/>
      </c>
      <c r="S2040" s="254" t="str">
        <f t="shared" si="129"/>
        <v/>
      </c>
      <c r="T2040" s="83"/>
      <c r="U2040" s="254" t="str">
        <f t="shared" si="130"/>
        <v/>
      </c>
      <c r="V2040" s="255"/>
      <c r="W2040" s="78"/>
      <c r="X2040" s="78"/>
      <c r="Y2040" s="391"/>
      <c r="Z2040" s="369"/>
      <c r="AA2040" s="90"/>
    </row>
    <row r="2041" spans="4:27" ht="15" x14ac:dyDescent="0.2">
      <c r="D2041" s="392"/>
      <c r="E2041" s="84"/>
      <c r="F2041" s="393"/>
      <c r="G2041" s="370"/>
      <c r="H2041" s="79"/>
      <c r="I2041" s="107"/>
      <c r="J2041" s="84"/>
      <c r="K2041" s="81"/>
      <c r="L2041" s="394"/>
      <c r="M2041" s="78"/>
      <c r="N2041" s="78"/>
      <c r="O2041" s="78"/>
      <c r="P2041" s="78"/>
      <c r="Q2041" s="371" t="str">
        <f t="shared" si="127"/>
        <v/>
      </c>
      <c r="R2041" s="102" t="str">
        <f t="shared" si="128"/>
        <v/>
      </c>
      <c r="S2041" s="254" t="str">
        <f t="shared" si="129"/>
        <v/>
      </c>
      <c r="T2041" s="83"/>
      <c r="U2041" s="254" t="str">
        <f t="shared" si="130"/>
        <v/>
      </c>
      <c r="V2041" s="255"/>
      <c r="W2041" s="78"/>
      <c r="X2041" s="78"/>
      <c r="Y2041" s="391"/>
      <c r="Z2041" s="369"/>
      <c r="AA2041" s="90"/>
    </row>
    <row r="2042" spans="4:27" ht="15" x14ac:dyDescent="0.2">
      <c r="D2042" s="392"/>
      <c r="E2042" s="84"/>
      <c r="F2042" s="393"/>
      <c r="G2042" s="370"/>
      <c r="H2042" s="79"/>
      <c r="I2042" s="107"/>
      <c r="J2042" s="84"/>
      <c r="K2042" s="81"/>
      <c r="L2042" s="394"/>
      <c r="M2042" s="78"/>
      <c r="N2042" s="78"/>
      <c r="O2042" s="78"/>
      <c r="P2042" s="78"/>
      <c r="Q2042" s="371" t="str">
        <f t="shared" si="127"/>
        <v/>
      </c>
      <c r="R2042" s="102" t="str">
        <f t="shared" si="128"/>
        <v/>
      </c>
      <c r="S2042" s="254" t="str">
        <f t="shared" si="129"/>
        <v/>
      </c>
      <c r="T2042" s="83"/>
      <c r="U2042" s="254" t="str">
        <f t="shared" si="130"/>
        <v/>
      </c>
      <c r="V2042" s="255"/>
      <c r="W2042" s="78"/>
      <c r="X2042" s="78"/>
      <c r="Y2042" s="391"/>
      <c r="Z2042" s="369"/>
      <c r="AA2042" s="90"/>
    </row>
    <row r="2043" spans="4:27" ht="15" x14ac:dyDescent="0.2">
      <c r="D2043" s="392"/>
      <c r="E2043" s="84"/>
      <c r="F2043" s="393"/>
      <c r="G2043" s="370"/>
      <c r="H2043" s="79"/>
      <c r="I2043" s="107"/>
      <c r="J2043" s="84"/>
      <c r="K2043" s="81"/>
      <c r="L2043" s="394"/>
      <c r="M2043" s="78"/>
      <c r="N2043" s="78"/>
      <c r="O2043" s="78"/>
      <c r="P2043" s="78"/>
      <c r="Q2043" s="371" t="str">
        <f t="shared" si="127"/>
        <v/>
      </c>
      <c r="R2043" s="102" t="str">
        <f t="shared" si="128"/>
        <v/>
      </c>
      <c r="S2043" s="254" t="str">
        <f t="shared" si="129"/>
        <v/>
      </c>
      <c r="T2043" s="83"/>
      <c r="U2043" s="254" t="str">
        <f t="shared" si="130"/>
        <v/>
      </c>
      <c r="V2043" s="255"/>
      <c r="W2043" s="78"/>
      <c r="X2043" s="78"/>
      <c r="Y2043" s="391"/>
      <c r="Z2043" s="369"/>
      <c r="AA2043" s="90"/>
    </row>
    <row r="2044" spans="4:27" ht="15" x14ac:dyDescent="0.2">
      <c r="D2044" s="392"/>
      <c r="E2044" s="84"/>
      <c r="F2044" s="393"/>
      <c r="G2044" s="370"/>
      <c r="H2044" s="79"/>
      <c r="I2044" s="107"/>
      <c r="J2044" s="84"/>
      <c r="K2044" s="81"/>
      <c r="L2044" s="394"/>
      <c r="M2044" s="78"/>
      <c r="N2044" s="78"/>
      <c r="O2044" s="78"/>
      <c r="P2044" s="78"/>
      <c r="Q2044" s="371" t="str">
        <f t="shared" si="127"/>
        <v/>
      </c>
      <c r="R2044" s="102" t="str">
        <f t="shared" si="128"/>
        <v/>
      </c>
      <c r="S2044" s="254" t="str">
        <f t="shared" si="129"/>
        <v/>
      </c>
      <c r="T2044" s="83"/>
      <c r="U2044" s="254" t="str">
        <f t="shared" si="130"/>
        <v/>
      </c>
      <c r="V2044" s="255"/>
      <c r="W2044" s="78"/>
      <c r="X2044" s="78"/>
      <c r="Y2044" s="391"/>
      <c r="Z2044" s="369"/>
      <c r="AA2044" s="90"/>
    </row>
    <row r="2045" spans="4:27" ht="15" x14ac:dyDescent="0.2">
      <c r="D2045" s="392"/>
      <c r="E2045" s="84"/>
      <c r="F2045" s="393"/>
      <c r="G2045" s="370"/>
      <c r="H2045" s="79"/>
      <c r="I2045" s="107"/>
      <c r="J2045" s="84"/>
      <c r="K2045" s="81"/>
      <c r="L2045" s="394"/>
      <c r="M2045" s="78"/>
      <c r="N2045" s="78"/>
      <c r="O2045" s="78"/>
      <c r="P2045" s="78"/>
      <c r="Q2045" s="371" t="str">
        <f t="shared" si="127"/>
        <v/>
      </c>
      <c r="R2045" s="102" t="str">
        <f t="shared" si="128"/>
        <v/>
      </c>
      <c r="S2045" s="254" t="str">
        <f t="shared" si="129"/>
        <v/>
      </c>
      <c r="T2045" s="83"/>
      <c r="U2045" s="254" t="str">
        <f t="shared" si="130"/>
        <v/>
      </c>
      <c r="V2045" s="255"/>
      <c r="W2045" s="78"/>
      <c r="X2045" s="78"/>
      <c r="Y2045" s="391"/>
      <c r="Z2045" s="369"/>
      <c r="AA2045" s="90"/>
    </row>
    <row r="2046" spans="4:27" ht="15" x14ac:dyDescent="0.2">
      <c r="D2046" s="392"/>
      <c r="E2046" s="84"/>
      <c r="F2046" s="393"/>
      <c r="G2046" s="370"/>
      <c r="H2046" s="79"/>
      <c r="I2046" s="107"/>
      <c r="J2046" s="84"/>
      <c r="K2046" s="81"/>
      <c r="L2046" s="394"/>
      <c r="M2046" s="78"/>
      <c r="N2046" s="78"/>
      <c r="O2046" s="78"/>
      <c r="P2046" s="78"/>
      <c r="Q2046" s="371" t="str">
        <f t="shared" si="127"/>
        <v/>
      </c>
      <c r="R2046" s="102" t="str">
        <f t="shared" si="128"/>
        <v/>
      </c>
      <c r="S2046" s="254" t="str">
        <f t="shared" si="129"/>
        <v/>
      </c>
      <c r="T2046" s="83"/>
      <c r="U2046" s="254" t="str">
        <f t="shared" si="130"/>
        <v/>
      </c>
      <c r="V2046" s="255"/>
      <c r="W2046" s="78"/>
      <c r="X2046" s="78"/>
      <c r="Y2046" s="391"/>
      <c r="Z2046" s="369"/>
      <c r="AA2046" s="90"/>
    </row>
    <row r="2047" spans="4:27" ht="15" x14ac:dyDescent="0.2">
      <c r="D2047" s="392"/>
      <c r="E2047" s="84"/>
      <c r="F2047" s="393"/>
      <c r="G2047" s="370"/>
      <c r="H2047" s="79"/>
      <c r="I2047" s="107"/>
      <c r="J2047" s="84"/>
      <c r="K2047" s="81"/>
      <c r="L2047" s="394"/>
      <c r="M2047" s="78"/>
      <c r="N2047" s="78"/>
      <c r="O2047" s="78"/>
      <c r="P2047" s="78"/>
      <c r="Q2047" s="371" t="str">
        <f t="shared" si="127"/>
        <v/>
      </c>
      <c r="R2047" s="102" t="str">
        <f t="shared" si="128"/>
        <v/>
      </c>
      <c r="S2047" s="254" t="str">
        <f t="shared" si="129"/>
        <v/>
      </c>
      <c r="T2047" s="83"/>
      <c r="U2047" s="254" t="str">
        <f t="shared" si="130"/>
        <v/>
      </c>
      <c r="V2047" s="255"/>
      <c r="W2047" s="78"/>
      <c r="X2047" s="78"/>
      <c r="Y2047" s="391"/>
      <c r="Z2047" s="369"/>
      <c r="AA2047" s="90"/>
    </row>
    <row r="2048" spans="4:27" ht="15" x14ac:dyDescent="0.2">
      <c r="D2048" s="392"/>
      <c r="E2048" s="84"/>
      <c r="F2048" s="393"/>
      <c r="G2048" s="370"/>
      <c r="H2048" s="79"/>
      <c r="I2048" s="107"/>
      <c r="J2048" s="84"/>
      <c r="K2048" s="81"/>
      <c r="L2048" s="394"/>
      <c r="M2048" s="78"/>
      <c r="N2048" s="78"/>
      <c r="O2048" s="78"/>
      <c r="P2048" s="78"/>
      <c r="Q2048" s="371" t="str">
        <f t="shared" si="127"/>
        <v/>
      </c>
      <c r="R2048" s="102" t="str">
        <f t="shared" si="128"/>
        <v/>
      </c>
      <c r="S2048" s="254" t="str">
        <f t="shared" si="129"/>
        <v/>
      </c>
      <c r="T2048" s="83"/>
      <c r="U2048" s="254" t="str">
        <f t="shared" si="130"/>
        <v/>
      </c>
      <c r="V2048" s="255"/>
      <c r="W2048" s="78"/>
      <c r="X2048" s="78"/>
      <c r="Y2048" s="391"/>
      <c r="Z2048" s="369"/>
      <c r="AA2048" s="90"/>
    </row>
    <row r="2049" spans="4:27" ht="15" x14ac:dyDescent="0.2">
      <c r="D2049" s="392"/>
      <c r="E2049" s="84"/>
      <c r="F2049" s="393"/>
      <c r="G2049" s="370"/>
      <c r="H2049" s="79"/>
      <c r="I2049" s="107"/>
      <c r="J2049" s="84"/>
      <c r="K2049" s="81"/>
      <c r="L2049" s="394"/>
      <c r="M2049" s="78"/>
      <c r="N2049" s="78"/>
      <c r="O2049" s="78"/>
      <c r="P2049" s="78"/>
      <c r="Q2049" s="371" t="str">
        <f t="shared" ref="Q2049:Q2112" si="131">IF(OR(I2049="",I2049="Trailer"),"",IF(I2049&lt;&gt;"Trailer","X"))</f>
        <v/>
      </c>
      <c r="R2049" s="102" t="str">
        <f t="shared" ref="R2049:R2112" si="132">IF(I2049="","",IF(AND($R$16="X",I2049&lt;&gt;"Equipment",I2049&lt;&gt;"Dealer Plate"),"X",IF(AND($R$18="X",I2049&lt;&gt;"Trailer",I2049&lt;&gt;"Equipment",I2049&lt;&gt;"Dealer Plate"),"X",IF(AND($R$19="X",I2049&lt;&gt;"Trailer",I2049&lt;&gt;"Equipment",I2049&lt;&gt;"Dealer Plate",V2049="Yes"),"X",IF(AND($R$20="X",I2049&lt;&gt;"Equipment",I2049&lt;&gt;"Dealer Plate",F2049&gt;=$U$20),"X",IF(AND($R$21="X",I2049&lt;&gt;"Trailer",I2049&lt;&gt;"Equipment",I2049&lt;&gt;"Dealer Plate",F2049&gt;=$U$21),"X",""))))))</f>
        <v/>
      </c>
      <c r="S2049" s="254" t="str">
        <f t="shared" ref="S2049:S2112" si="133">IF(AND(M2049 ="NY",Q2049="x"),"Required","")</f>
        <v/>
      </c>
      <c r="T2049" s="83"/>
      <c r="U2049" s="254" t="str">
        <f t="shared" ref="U2049:U2112" si="134">IF(AND(I2049 ="Trailer",Q2049="X"),"remove 'X' for AL","")</f>
        <v/>
      </c>
      <c r="V2049" s="255"/>
      <c r="W2049" s="78"/>
      <c r="X2049" s="78"/>
      <c r="Y2049" s="391"/>
      <c r="Z2049" s="369"/>
      <c r="AA2049" s="90"/>
    </row>
    <row r="2050" spans="4:27" ht="15" x14ac:dyDescent="0.2">
      <c r="D2050" s="392"/>
      <c r="E2050" s="84"/>
      <c r="F2050" s="393"/>
      <c r="G2050" s="370"/>
      <c r="H2050" s="79"/>
      <c r="I2050" s="107"/>
      <c r="J2050" s="84"/>
      <c r="K2050" s="81"/>
      <c r="L2050" s="394"/>
      <c r="M2050" s="78"/>
      <c r="N2050" s="78"/>
      <c r="O2050" s="78"/>
      <c r="P2050" s="78"/>
      <c r="Q2050" s="371" t="str">
        <f t="shared" si="131"/>
        <v/>
      </c>
      <c r="R2050" s="102" t="str">
        <f t="shared" si="132"/>
        <v/>
      </c>
      <c r="S2050" s="254" t="str">
        <f t="shared" si="133"/>
        <v/>
      </c>
      <c r="T2050" s="83"/>
      <c r="U2050" s="254" t="str">
        <f t="shared" si="134"/>
        <v/>
      </c>
      <c r="V2050" s="255"/>
      <c r="W2050" s="78"/>
      <c r="X2050" s="78"/>
      <c r="Y2050" s="391"/>
      <c r="Z2050" s="369"/>
      <c r="AA2050" s="90"/>
    </row>
    <row r="2051" spans="4:27" ht="15" x14ac:dyDescent="0.2">
      <c r="D2051" s="392"/>
      <c r="E2051" s="84"/>
      <c r="F2051" s="393"/>
      <c r="G2051" s="370"/>
      <c r="H2051" s="79"/>
      <c r="I2051" s="107"/>
      <c r="J2051" s="84"/>
      <c r="K2051" s="81"/>
      <c r="L2051" s="394"/>
      <c r="M2051" s="78"/>
      <c r="N2051" s="78"/>
      <c r="O2051" s="78"/>
      <c r="P2051" s="78"/>
      <c r="Q2051" s="371" t="str">
        <f t="shared" si="131"/>
        <v/>
      </c>
      <c r="R2051" s="102" t="str">
        <f t="shared" si="132"/>
        <v/>
      </c>
      <c r="S2051" s="254" t="str">
        <f t="shared" si="133"/>
        <v/>
      </c>
      <c r="T2051" s="83"/>
      <c r="U2051" s="254" t="str">
        <f t="shared" si="134"/>
        <v/>
      </c>
      <c r="V2051" s="255"/>
      <c r="W2051" s="78"/>
      <c r="X2051" s="78"/>
      <c r="Y2051" s="391"/>
      <c r="Z2051" s="369"/>
      <c r="AA2051" s="90"/>
    </row>
    <row r="2052" spans="4:27" ht="15" x14ac:dyDescent="0.2">
      <c r="D2052" s="392"/>
      <c r="E2052" s="84"/>
      <c r="F2052" s="393"/>
      <c r="G2052" s="370"/>
      <c r="H2052" s="79"/>
      <c r="I2052" s="107"/>
      <c r="J2052" s="84"/>
      <c r="K2052" s="81"/>
      <c r="L2052" s="394"/>
      <c r="M2052" s="78"/>
      <c r="N2052" s="78"/>
      <c r="O2052" s="78"/>
      <c r="P2052" s="78"/>
      <c r="Q2052" s="371" t="str">
        <f t="shared" si="131"/>
        <v/>
      </c>
      <c r="R2052" s="102" t="str">
        <f t="shared" si="132"/>
        <v/>
      </c>
      <c r="S2052" s="254" t="str">
        <f t="shared" si="133"/>
        <v/>
      </c>
      <c r="T2052" s="83"/>
      <c r="U2052" s="254" t="str">
        <f t="shared" si="134"/>
        <v/>
      </c>
      <c r="V2052" s="255"/>
      <c r="W2052" s="78"/>
      <c r="X2052" s="78"/>
      <c r="Y2052" s="391"/>
      <c r="Z2052" s="369"/>
      <c r="AA2052" s="90"/>
    </row>
    <row r="2053" spans="4:27" ht="15" x14ac:dyDescent="0.2">
      <c r="D2053" s="392"/>
      <c r="E2053" s="84"/>
      <c r="F2053" s="393"/>
      <c r="G2053" s="370"/>
      <c r="H2053" s="79"/>
      <c r="I2053" s="107"/>
      <c r="J2053" s="84"/>
      <c r="K2053" s="81"/>
      <c r="L2053" s="394"/>
      <c r="M2053" s="78"/>
      <c r="N2053" s="78"/>
      <c r="O2053" s="78"/>
      <c r="P2053" s="78"/>
      <c r="Q2053" s="371" t="str">
        <f t="shared" si="131"/>
        <v/>
      </c>
      <c r="R2053" s="102" t="str">
        <f t="shared" si="132"/>
        <v/>
      </c>
      <c r="S2053" s="254" t="str">
        <f t="shared" si="133"/>
        <v/>
      </c>
      <c r="T2053" s="83"/>
      <c r="U2053" s="254" t="str">
        <f t="shared" si="134"/>
        <v/>
      </c>
      <c r="V2053" s="255"/>
      <c r="W2053" s="78"/>
      <c r="X2053" s="78"/>
      <c r="Y2053" s="391"/>
      <c r="Z2053" s="369"/>
      <c r="AA2053" s="90"/>
    </row>
    <row r="2054" spans="4:27" ht="15" x14ac:dyDescent="0.2">
      <c r="D2054" s="392"/>
      <c r="E2054" s="84"/>
      <c r="F2054" s="393"/>
      <c r="G2054" s="370"/>
      <c r="H2054" s="79"/>
      <c r="I2054" s="107"/>
      <c r="J2054" s="84"/>
      <c r="K2054" s="81"/>
      <c r="L2054" s="394"/>
      <c r="M2054" s="78"/>
      <c r="N2054" s="78"/>
      <c r="O2054" s="78"/>
      <c r="P2054" s="78"/>
      <c r="Q2054" s="371" t="str">
        <f t="shared" si="131"/>
        <v/>
      </c>
      <c r="R2054" s="102" t="str">
        <f t="shared" si="132"/>
        <v/>
      </c>
      <c r="S2054" s="254" t="str">
        <f t="shared" si="133"/>
        <v/>
      </c>
      <c r="T2054" s="83"/>
      <c r="U2054" s="254" t="str">
        <f t="shared" si="134"/>
        <v/>
      </c>
      <c r="V2054" s="255"/>
      <c r="W2054" s="78"/>
      <c r="X2054" s="78"/>
      <c r="Y2054" s="391"/>
      <c r="Z2054" s="369"/>
      <c r="AA2054" s="90"/>
    </row>
    <row r="2055" spans="4:27" ht="15" x14ac:dyDescent="0.2">
      <c r="D2055" s="392"/>
      <c r="E2055" s="84"/>
      <c r="F2055" s="393"/>
      <c r="G2055" s="370"/>
      <c r="H2055" s="79"/>
      <c r="I2055" s="107"/>
      <c r="J2055" s="84"/>
      <c r="K2055" s="81"/>
      <c r="L2055" s="394"/>
      <c r="M2055" s="78"/>
      <c r="N2055" s="78"/>
      <c r="O2055" s="78"/>
      <c r="P2055" s="78"/>
      <c r="Q2055" s="371" t="str">
        <f t="shared" si="131"/>
        <v/>
      </c>
      <c r="R2055" s="102" t="str">
        <f t="shared" si="132"/>
        <v/>
      </c>
      <c r="S2055" s="254" t="str">
        <f t="shared" si="133"/>
        <v/>
      </c>
      <c r="T2055" s="83"/>
      <c r="U2055" s="254" t="str">
        <f t="shared" si="134"/>
        <v/>
      </c>
      <c r="V2055" s="255"/>
      <c r="W2055" s="78"/>
      <c r="X2055" s="78"/>
      <c r="Y2055" s="391"/>
      <c r="Z2055" s="369"/>
      <c r="AA2055" s="90"/>
    </row>
    <row r="2056" spans="4:27" ht="15" x14ac:dyDescent="0.2">
      <c r="D2056" s="392"/>
      <c r="E2056" s="84"/>
      <c r="F2056" s="393"/>
      <c r="G2056" s="370"/>
      <c r="H2056" s="79"/>
      <c r="I2056" s="107"/>
      <c r="J2056" s="84"/>
      <c r="K2056" s="81"/>
      <c r="L2056" s="394"/>
      <c r="M2056" s="78"/>
      <c r="N2056" s="78"/>
      <c r="O2056" s="78"/>
      <c r="P2056" s="78"/>
      <c r="Q2056" s="371" t="str">
        <f t="shared" si="131"/>
        <v/>
      </c>
      <c r="R2056" s="102" t="str">
        <f t="shared" si="132"/>
        <v/>
      </c>
      <c r="S2056" s="254" t="str">
        <f t="shared" si="133"/>
        <v/>
      </c>
      <c r="T2056" s="83"/>
      <c r="U2056" s="254" t="str">
        <f t="shared" si="134"/>
        <v/>
      </c>
      <c r="V2056" s="255"/>
      <c r="W2056" s="78"/>
      <c r="X2056" s="78"/>
      <c r="Y2056" s="391"/>
      <c r="Z2056" s="369"/>
      <c r="AA2056" s="90"/>
    </row>
    <row r="2057" spans="4:27" ht="15" x14ac:dyDescent="0.2">
      <c r="D2057" s="392"/>
      <c r="E2057" s="84"/>
      <c r="F2057" s="393"/>
      <c r="G2057" s="370"/>
      <c r="H2057" s="79"/>
      <c r="I2057" s="107"/>
      <c r="J2057" s="84"/>
      <c r="K2057" s="81"/>
      <c r="L2057" s="394"/>
      <c r="M2057" s="78"/>
      <c r="N2057" s="78"/>
      <c r="O2057" s="78"/>
      <c r="P2057" s="78"/>
      <c r="Q2057" s="371" t="str">
        <f t="shared" si="131"/>
        <v/>
      </c>
      <c r="R2057" s="102" t="str">
        <f t="shared" si="132"/>
        <v/>
      </c>
      <c r="S2057" s="254" t="str">
        <f t="shared" si="133"/>
        <v/>
      </c>
      <c r="T2057" s="83"/>
      <c r="U2057" s="254" t="str">
        <f t="shared" si="134"/>
        <v/>
      </c>
      <c r="V2057" s="255"/>
      <c r="W2057" s="78"/>
      <c r="X2057" s="78"/>
      <c r="Y2057" s="391"/>
      <c r="Z2057" s="369"/>
      <c r="AA2057" s="90"/>
    </row>
    <row r="2058" spans="4:27" ht="15" x14ac:dyDescent="0.2">
      <c r="D2058" s="392"/>
      <c r="E2058" s="84"/>
      <c r="F2058" s="393"/>
      <c r="G2058" s="370"/>
      <c r="H2058" s="79"/>
      <c r="I2058" s="107"/>
      <c r="J2058" s="84"/>
      <c r="K2058" s="81"/>
      <c r="L2058" s="394"/>
      <c r="M2058" s="78"/>
      <c r="N2058" s="78"/>
      <c r="O2058" s="78"/>
      <c r="P2058" s="78"/>
      <c r="Q2058" s="371" t="str">
        <f t="shared" si="131"/>
        <v/>
      </c>
      <c r="R2058" s="102" t="str">
        <f t="shared" si="132"/>
        <v/>
      </c>
      <c r="S2058" s="254" t="str">
        <f t="shared" si="133"/>
        <v/>
      </c>
      <c r="T2058" s="83"/>
      <c r="U2058" s="254" t="str">
        <f t="shared" si="134"/>
        <v/>
      </c>
      <c r="V2058" s="255"/>
      <c r="W2058" s="78"/>
      <c r="X2058" s="78"/>
      <c r="Y2058" s="391"/>
      <c r="Z2058" s="369"/>
      <c r="AA2058" s="90"/>
    </row>
    <row r="2059" spans="4:27" ht="15" x14ac:dyDescent="0.2">
      <c r="D2059" s="392"/>
      <c r="E2059" s="84"/>
      <c r="F2059" s="393"/>
      <c r="G2059" s="370"/>
      <c r="H2059" s="79"/>
      <c r="I2059" s="107"/>
      <c r="J2059" s="84"/>
      <c r="K2059" s="81"/>
      <c r="L2059" s="394"/>
      <c r="M2059" s="78"/>
      <c r="N2059" s="78"/>
      <c r="O2059" s="78"/>
      <c r="P2059" s="78"/>
      <c r="Q2059" s="371" t="str">
        <f t="shared" si="131"/>
        <v/>
      </c>
      <c r="R2059" s="102" t="str">
        <f t="shared" si="132"/>
        <v/>
      </c>
      <c r="S2059" s="254" t="str">
        <f t="shared" si="133"/>
        <v/>
      </c>
      <c r="T2059" s="83"/>
      <c r="U2059" s="254" t="str">
        <f t="shared" si="134"/>
        <v/>
      </c>
      <c r="V2059" s="255"/>
      <c r="W2059" s="78"/>
      <c r="X2059" s="78"/>
      <c r="Y2059" s="391"/>
      <c r="Z2059" s="369"/>
      <c r="AA2059" s="90"/>
    </row>
    <row r="2060" spans="4:27" ht="15" x14ac:dyDescent="0.2">
      <c r="D2060" s="392"/>
      <c r="E2060" s="84"/>
      <c r="F2060" s="393"/>
      <c r="G2060" s="370"/>
      <c r="H2060" s="79"/>
      <c r="I2060" s="107"/>
      <c r="J2060" s="84"/>
      <c r="K2060" s="81"/>
      <c r="L2060" s="394"/>
      <c r="M2060" s="78"/>
      <c r="N2060" s="78"/>
      <c r="O2060" s="78"/>
      <c r="P2060" s="78"/>
      <c r="Q2060" s="371" t="str">
        <f t="shared" si="131"/>
        <v/>
      </c>
      <c r="R2060" s="102" t="str">
        <f t="shared" si="132"/>
        <v/>
      </c>
      <c r="S2060" s="254" t="str">
        <f t="shared" si="133"/>
        <v/>
      </c>
      <c r="T2060" s="83"/>
      <c r="U2060" s="254" t="str">
        <f t="shared" si="134"/>
        <v/>
      </c>
      <c r="V2060" s="255"/>
      <c r="W2060" s="78"/>
      <c r="X2060" s="78"/>
      <c r="Y2060" s="391"/>
      <c r="Z2060" s="369"/>
      <c r="AA2060" s="90"/>
    </row>
    <row r="2061" spans="4:27" ht="15" x14ac:dyDescent="0.2">
      <c r="D2061" s="392"/>
      <c r="E2061" s="84"/>
      <c r="F2061" s="393"/>
      <c r="G2061" s="370"/>
      <c r="H2061" s="79"/>
      <c r="I2061" s="107"/>
      <c r="J2061" s="84"/>
      <c r="K2061" s="81"/>
      <c r="L2061" s="394"/>
      <c r="M2061" s="78"/>
      <c r="N2061" s="78"/>
      <c r="O2061" s="78"/>
      <c r="P2061" s="78"/>
      <c r="Q2061" s="371" t="str">
        <f t="shared" si="131"/>
        <v/>
      </c>
      <c r="R2061" s="102" t="str">
        <f t="shared" si="132"/>
        <v/>
      </c>
      <c r="S2061" s="254" t="str">
        <f t="shared" si="133"/>
        <v/>
      </c>
      <c r="T2061" s="83"/>
      <c r="U2061" s="254" t="str">
        <f t="shared" si="134"/>
        <v/>
      </c>
      <c r="V2061" s="255"/>
      <c r="W2061" s="78"/>
      <c r="X2061" s="78"/>
      <c r="Y2061" s="391"/>
      <c r="Z2061" s="369"/>
      <c r="AA2061" s="90"/>
    </row>
    <row r="2062" spans="4:27" ht="15" x14ac:dyDescent="0.2">
      <c r="D2062" s="392"/>
      <c r="E2062" s="84"/>
      <c r="F2062" s="393"/>
      <c r="G2062" s="370"/>
      <c r="H2062" s="79"/>
      <c r="I2062" s="107"/>
      <c r="J2062" s="84"/>
      <c r="K2062" s="81"/>
      <c r="L2062" s="394"/>
      <c r="M2062" s="78"/>
      <c r="N2062" s="78"/>
      <c r="O2062" s="78"/>
      <c r="P2062" s="78"/>
      <c r="Q2062" s="371" t="str">
        <f t="shared" si="131"/>
        <v/>
      </c>
      <c r="R2062" s="102" t="str">
        <f t="shared" si="132"/>
        <v/>
      </c>
      <c r="S2062" s="254" t="str">
        <f t="shared" si="133"/>
        <v/>
      </c>
      <c r="T2062" s="83"/>
      <c r="U2062" s="254" t="str">
        <f t="shared" si="134"/>
        <v/>
      </c>
      <c r="V2062" s="255"/>
      <c r="W2062" s="78"/>
      <c r="X2062" s="78"/>
      <c r="Y2062" s="391"/>
      <c r="Z2062" s="369"/>
      <c r="AA2062" s="90"/>
    </row>
    <row r="2063" spans="4:27" ht="15" x14ac:dyDescent="0.2">
      <c r="D2063" s="392"/>
      <c r="E2063" s="84"/>
      <c r="F2063" s="393"/>
      <c r="G2063" s="370"/>
      <c r="H2063" s="79"/>
      <c r="I2063" s="107"/>
      <c r="J2063" s="84"/>
      <c r="K2063" s="81"/>
      <c r="L2063" s="394"/>
      <c r="M2063" s="78"/>
      <c r="N2063" s="78"/>
      <c r="O2063" s="78"/>
      <c r="P2063" s="78"/>
      <c r="Q2063" s="371" t="str">
        <f t="shared" si="131"/>
        <v/>
      </c>
      <c r="R2063" s="102" t="str">
        <f t="shared" si="132"/>
        <v/>
      </c>
      <c r="S2063" s="254" t="str">
        <f t="shared" si="133"/>
        <v/>
      </c>
      <c r="T2063" s="83"/>
      <c r="U2063" s="254" t="str">
        <f t="shared" si="134"/>
        <v/>
      </c>
      <c r="V2063" s="255"/>
      <c r="W2063" s="78"/>
      <c r="X2063" s="78"/>
      <c r="Y2063" s="391"/>
      <c r="Z2063" s="369"/>
      <c r="AA2063" s="90"/>
    </row>
    <row r="2064" spans="4:27" ht="15" x14ac:dyDescent="0.2">
      <c r="D2064" s="392"/>
      <c r="E2064" s="84"/>
      <c r="F2064" s="393"/>
      <c r="G2064" s="370"/>
      <c r="H2064" s="79"/>
      <c r="I2064" s="107"/>
      <c r="J2064" s="84"/>
      <c r="K2064" s="81"/>
      <c r="L2064" s="394"/>
      <c r="M2064" s="78"/>
      <c r="N2064" s="78"/>
      <c r="O2064" s="78"/>
      <c r="P2064" s="78"/>
      <c r="Q2064" s="371" t="str">
        <f t="shared" si="131"/>
        <v/>
      </c>
      <c r="R2064" s="102" t="str">
        <f t="shared" si="132"/>
        <v/>
      </c>
      <c r="S2064" s="254" t="str">
        <f t="shared" si="133"/>
        <v/>
      </c>
      <c r="T2064" s="83"/>
      <c r="U2064" s="254" t="str">
        <f t="shared" si="134"/>
        <v/>
      </c>
      <c r="V2064" s="255"/>
      <c r="W2064" s="78"/>
      <c r="X2064" s="78"/>
      <c r="Y2064" s="391"/>
      <c r="Z2064" s="369"/>
      <c r="AA2064" s="90"/>
    </row>
    <row r="2065" spans="4:27" ht="15" x14ac:dyDescent="0.2">
      <c r="D2065" s="392"/>
      <c r="E2065" s="84"/>
      <c r="F2065" s="393"/>
      <c r="G2065" s="370"/>
      <c r="H2065" s="79"/>
      <c r="I2065" s="107"/>
      <c r="J2065" s="84"/>
      <c r="K2065" s="81"/>
      <c r="L2065" s="394"/>
      <c r="M2065" s="78"/>
      <c r="N2065" s="78"/>
      <c r="O2065" s="78"/>
      <c r="P2065" s="78"/>
      <c r="Q2065" s="371" t="str">
        <f t="shared" si="131"/>
        <v/>
      </c>
      <c r="R2065" s="102" t="str">
        <f t="shared" si="132"/>
        <v/>
      </c>
      <c r="S2065" s="254" t="str">
        <f t="shared" si="133"/>
        <v/>
      </c>
      <c r="T2065" s="83"/>
      <c r="U2065" s="254" t="str">
        <f t="shared" si="134"/>
        <v/>
      </c>
      <c r="V2065" s="255"/>
      <c r="W2065" s="78"/>
      <c r="X2065" s="78"/>
      <c r="Y2065" s="391"/>
      <c r="Z2065" s="369"/>
      <c r="AA2065" s="90"/>
    </row>
    <row r="2066" spans="4:27" ht="15" x14ac:dyDescent="0.2">
      <c r="D2066" s="392"/>
      <c r="E2066" s="84"/>
      <c r="F2066" s="393"/>
      <c r="G2066" s="370"/>
      <c r="H2066" s="79"/>
      <c r="I2066" s="107"/>
      <c r="J2066" s="84"/>
      <c r="K2066" s="81"/>
      <c r="L2066" s="394"/>
      <c r="M2066" s="78"/>
      <c r="N2066" s="78"/>
      <c r="O2066" s="78"/>
      <c r="P2066" s="78"/>
      <c r="Q2066" s="371" t="str">
        <f t="shared" si="131"/>
        <v/>
      </c>
      <c r="R2066" s="102" t="str">
        <f t="shared" si="132"/>
        <v/>
      </c>
      <c r="S2066" s="254" t="str">
        <f t="shared" si="133"/>
        <v/>
      </c>
      <c r="T2066" s="83"/>
      <c r="U2066" s="254" t="str">
        <f t="shared" si="134"/>
        <v/>
      </c>
      <c r="V2066" s="255"/>
      <c r="W2066" s="78"/>
      <c r="X2066" s="78"/>
      <c r="Y2066" s="391"/>
      <c r="Z2066" s="369"/>
      <c r="AA2066" s="90"/>
    </row>
    <row r="2067" spans="4:27" ht="15" x14ac:dyDescent="0.2">
      <c r="D2067" s="392"/>
      <c r="E2067" s="84"/>
      <c r="F2067" s="393"/>
      <c r="G2067" s="370"/>
      <c r="H2067" s="79"/>
      <c r="I2067" s="107"/>
      <c r="J2067" s="84"/>
      <c r="K2067" s="81"/>
      <c r="L2067" s="394"/>
      <c r="M2067" s="78"/>
      <c r="N2067" s="78"/>
      <c r="O2067" s="78"/>
      <c r="P2067" s="78"/>
      <c r="Q2067" s="371" t="str">
        <f t="shared" si="131"/>
        <v/>
      </c>
      <c r="R2067" s="102" t="str">
        <f t="shared" si="132"/>
        <v/>
      </c>
      <c r="S2067" s="254" t="str">
        <f t="shared" si="133"/>
        <v/>
      </c>
      <c r="T2067" s="83"/>
      <c r="U2067" s="254" t="str">
        <f t="shared" si="134"/>
        <v/>
      </c>
      <c r="V2067" s="255"/>
      <c r="W2067" s="78"/>
      <c r="X2067" s="78"/>
      <c r="Y2067" s="391"/>
      <c r="Z2067" s="369"/>
      <c r="AA2067" s="90"/>
    </row>
    <row r="2068" spans="4:27" ht="15" x14ac:dyDescent="0.2">
      <c r="D2068" s="392"/>
      <c r="E2068" s="84"/>
      <c r="F2068" s="393"/>
      <c r="G2068" s="370"/>
      <c r="H2068" s="79"/>
      <c r="I2068" s="107"/>
      <c r="J2068" s="84"/>
      <c r="K2068" s="81"/>
      <c r="L2068" s="394"/>
      <c r="M2068" s="78"/>
      <c r="N2068" s="78"/>
      <c r="O2068" s="78"/>
      <c r="P2068" s="78"/>
      <c r="Q2068" s="371" t="str">
        <f t="shared" si="131"/>
        <v/>
      </c>
      <c r="R2068" s="102" t="str">
        <f t="shared" si="132"/>
        <v/>
      </c>
      <c r="S2068" s="254" t="str">
        <f t="shared" si="133"/>
        <v/>
      </c>
      <c r="T2068" s="83"/>
      <c r="U2068" s="254" t="str">
        <f t="shared" si="134"/>
        <v/>
      </c>
      <c r="V2068" s="255"/>
      <c r="W2068" s="78"/>
      <c r="X2068" s="78"/>
      <c r="Y2068" s="391"/>
      <c r="Z2068" s="369"/>
      <c r="AA2068" s="90"/>
    </row>
    <row r="2069" spans="4:27" ht="15" x14ac:dyDescent="0.2">
      <c r="D2069" s="392"/>
      <c r="E2069" s="84"/>
      <c r="F2069" s="393"/>
      <c r="G2069" s="370"/>
      <c r="H2069" s="79"/>
      <c r="I2069" s="107"/>
      <c r="J2069" s="84"/>
      <c r="K2069" s="81"/>
      <c r="L2069" s="394"/>
      <c r="M2069" s="78"/>
      <c r="N2069" s="78"/>
      <c r="O2069" s="78"/>
      <c r="P2069" s="78"/>
      <c r="Q2069" s="371" t="str">
        <f t="shared" si="131"/>
        <v/>
      </c>
      <c r="R2069" s="102" t="str">
        <f t="shared" si="132"/>
        <v/>
      </c>
      <c r="S2069" s="254" t="str">
        <f t="shared" si="133"/>
        <v/>
      </c>
      <c r="T2069" s="83"/>
      <c r="U2069" s="254" t="str">
        <f t="shared" si="134"/>
        <v/>
      </c>
      <c r="V2069" s="255"/>
      <c r="W2069" s="78"/>
      <c r="X2069" s="78"/>
      <c r="Y2069" s="391"/>
      <c r="Z2069" s="369"/>
      <c r="AA2069" s="90"/>
    </row>
    <row r="2070" spans="4:27" ht="15" x14ac:dyDescent="0.2">
      <c r="D2070" s="392"/>
      <c r="E2070" s="84"/>
      <c r="F2070" s="393"/>
      <c r="G2070" s="370"/>
      <c r="H2070" s="79"/>
      <c r="I2070" s="107"/>
      <c r="J2070" s="84"/>
      <c r="K2070" s="81"/>
      <c r="L2070" s="394"/>
      <c r="M2070" s="78"/>
      <c r="N2070" s="78"/>
      <c r="O2070" s="78"/>
      <c r="P2070" s="78"/>
      <c r="Q2070" s="371" t="str">
        <f t="shared" si="131"/>
        <v/>
      </c>
      <c r="R2070" s="102" t="str">
        <f t="shared" si="132"/>
        <v/>
      </c>
      <c r="S2070" s="254" t="str">
        <f t="shared" si="133"/>
        <v/>
      </c>
      <c r="T2070" s="83"/>
      <c r="U2070" s="254" t="str">
        <f t="shared" si="134"/>
        <v/>
      </c>
      <c r="V2070" s="255"/>
      <c r="W2070" s="78"/>
      <c r="X2070" s="78"/>
      <c r="Y2070" s="391"/>
      <c r="Z2070" s="369"/>
      <c r="AA2070" s="90"/>
    </row>
    <row r="2071" spans="4:27" ht="15" x14ac:dyDescent="0.2">
      <c r="D2071" s="392"/>
      <c r="E2071" s="84"/>
      <c r="F2071" s="393"/>
      <c r="G2071" s="370"/>
      <c r="H2071" s="79"/>
      <c r="I2071" s="107"/>
      <c r="J2071" s="84"/>
      <c r="K2071" s="81"/>
      <c r="L2071" s="394"/>
      <c r="M2071" s="78"/>
      <c r="N2071" s="78"/>
      <c r="O2071" s="78"/>
      <c r="P2071" s="78"/>
      <c r="Q2071" s="371" t="str">
        <f t="shared" si="131"/>
        <v/>
      </c>
      <c r="R2071" s="102" t="str">
        <f t="shared" si="132"/>
        <v/>
      </c>
      <c r="S2071" s="254" t="str">
        <f t="shared" si="133"/>
        <v/>
      </c>
      <c r="T2071" s="83"/>
      <c r="U2071" s="254" t="str">
        <f t="shared" si="134"/>
        <v/>
      </c>
      <c r="V2071" s="255"/>
      <c r="W2071" s="78"/>
      <c r="X2071" s="78"/>
      <c r="Y2071" s="391"/>
      <c r="Z2071" s="369"/>
      <c r="AA2071" s="90"/>
    </row>
    <row r="2072" spans="4:27" ht="15" x14ac:dyDescent="0.2">
      <c r="D2072" s="392"/>
      <c r="E2072" s="84"/>
      <c r="F2072" s="393"/>
      <c r="G2072" s="370"/>
      <c r="H2072" s="79"/>
      <c r="I2072" s="107"/>
      <c r="J2072" s="84"/>
      <c r="K2072" s="81"/>
      <c r="L2072" s="394"/>
      <c r="M2072" s="78"/>
      <c r="N2072" s="78"/>
      <c r="O2072" s="78"/>
      <c r="P2072" s="78"/>
      <c r="Q2072" s="371" t="str">
        <f t="shared" si="131"/>
        <v/>
      </c>
      <c r="R2072" s="102" t="str">
        <f t="shared" si="132"/>
        <v/>
      </c>
      <c r="S2072" s="254" t="str">
        <f t="shared" si="133"/>
        <v/>
      </c>
      <c r="T2072" s="83"/>
      <c r="U2072" s="254" t="str">
        <f t="shared" si="134"/>
        <v/>
      </c>
      <c r="V2072" s="255"/>
      <c r="W2072" s="78"/>
      <c r="X2072" s="78"/>
      <c r="Y2072" s="391"/>
      <c r="Z2072" s="369"/>
      <c r="AA2072" s="90"/>
    </row>
    <row r="2073" spans="4:27" ht="15" x14ac:dyDescent="0.2">
      <c r="D2073" s="392"/>
      <c r="E2073" s="84"/>
      <c r="F2073" s="393"/>
      <c r="G2073" s="370"/>
      <c r="H2073" s="79"/>
      <c r="I2073" s="107"/>
      <c r="J2073" s="84"/>
      <c r="K2073" s="81"/>
      <c r="L2073" s="394"/>
      <c r="M2073" s="78"/>
      <c r="N2073" s="78"/>
      <c r="O2073" s="78"/>
      <c r="P2073" s="78"/>
      <c r="Q2073" s="371" t="str">
        <f t="shared" si="131"/>
        <v/>
      </c>
      <c r="R2073" s="102" t="str">
        <f t="shared" si="132"/>
        <v/>
      </c>
      <c r="S2073" s="254" t="str">
        <f t="shared" si="133"/>
        <v/>
      </c>
      <c r="T2073" s="83"/>
      <c r="U2073" s="254" t="str">
        <f t="shared" si="134"/>
        <v/>
      </c>
      <c r="V2073" s="255"/>
      <c r="W2073" s="78"/>
      <c r="X2073" s="78"/>
      <c r="Y2073" s="391"/>
      <c r="Z2073" s="369"/>
      <c r="AA2073" s="90"/>
    </row>
    <row r="2074" spans="4:27" ht="15" x14ac:dyDescent="0.2">
      <c r="D2074" s="392"/>
      <c r="E2074" s="84"/>
      <c r="F2074" s="393"/>
      <c r="G2074" s="370"/>
      <c r="H2074" s="79"/>
      <c r="I2074" s="107"/>
      <c r="J2074" s="84"/>
      <c r="K2074" s="81"/>
      <c r="L2074" s="394"/>
      <c r="M2074" s="78"/>
      <c r="N2074" s="78"/>
      <c r="O2074" s="78"/>
      <c r="P2074" s="78"/>
      <c r="Q2074" s="371" t="str">
        <f t="shared" si="131"/>
        <v/>
      </c>
      <c r="R2074" s="102" t="str">
        <f t="shared" si="132"/>
        <v/>
      </c>
      <c r="S2074" s="254" t="str">
        <f t="shared" si="133"/>
        <v/>
      </c>
      <c r="T2074" s="83"/>
      <c r="U2074" s="254" t="str">
        <f t="shared" si="134"/>
        <v/>
      </c>
      <c r="V2074" s="255"/>
      <c r="W2074" s="78"/>
      <c r="X2074" s="78"/>
      <c r="Y2074" s="391"/>
      <c r="Z2074" s="369"/>
      <c r="AA2074" s="90"/>
    </row>
    <row r="2075" spans="4:27" ht="15" x14ac:dyDescent="0.2">
      <c r="D2075" s="392"/>
      <c r="E2075" s="84"/>
      <c r="F2075" s="393"/>
      <c r="G2075" s="370"/>
      <c r="H2075" s="79"/>
      <c r="I2075" s="107"/>
      <c r="J2075" s="84"/>
      <c r="K2075" s="81"/>
      <c r="L2075" s="394"/>
      <c r="M2075" s="78"/>
      <c r="N2075" s="78"/>
      <c r="O2075" s="78"/>
      <c r="P2075" s="78"/>
      <c r="Q2075" s="371" t="str">
        <f t="shared" si="131"/>
        <v/>
      </c>
      <c r="R2075" s="102" t="str">
        <f t="shared" si="132"/>
        <v/>
      </c>
      <c r="S2075" s="254" t="str">
        <f t="shared" si="133"/>
        <v/>
      </c>
      <c r="T2075" s="83"/>
      <c r="U2075" s="254" t="str">
        <f t="shared" si="134"/>
        <v/>
      </c>
      <c r="V2075" s="255"/>
      <c r="W2075" s="78"/>
      <c r="X2075" s="78"/>
      <c r="Y2075" s="391"/>
      <c r="Z2075" s="369"/>
      <c r="AA2075" s="90"/>
    </row>
    <row r="2076" spans="4:27" ht="15" x14ac:dyDescent="0.2">
      <c r="D2076" s="392"/>
      <c r="E2076" s="84"/>
      <c r="F2076" s="393"/>
      <c r="G2076" s="370"/>
      <c r="H2076" s="79"/>
      <c r="I2076" s="107"/>
      <c r="J2076" s="84"/>
      <c r="K2076" s="81"/>
      <c r="L2076" s="394"/>
      <c r="M2076" s="78"/>
      <c r="N2076" s="78"/>
      <c r="O2076" s="78"/>
      <c r="P2076" s="78"/>
      <c r="Q2076" s="371" t="str">
        <f t="shared" si="131"/>
        <v/>
      </c>
      <c r="R2076" s="102" t="str">
        <f t="shared" si="132"/>
        <v/>
      </c>
      <c r="S2076" s="254" t="str">
        <f t="shared" si="133"/>
        <v/>
      </c>
      <c r="T2076" s="83"/>
      <c r="U2076" s="254" t="str">
        <f t="shared" si="134"/>
        <v/>
      </c>
      <c r="V2076" s="255"/>
      <c r="W2076" s="78"/>
      <c r="X2076" s="78"/>
      <c r="Y2076" s="391"/>
      <c r="Z2076" s="369"/>
      <c r="AA2076" s="90"/>
    </row>
    <row r="2077" spans="4:27" ht="15" x14ac:dyDescent="0.2">
      <c r="D2077" s="392"/>
      <c r="E2077" s="84"/>
      <c r="F2077" s="393"/>
      <c r="G2077" s="370"/>
      <c r="H2077" s="79"/>
      <c r="I2077" s="107"/>
      <c r="J2077" s="84"/>
      <c r="K2077" s="81"/>
      <c r="L2077" s="394"/>
      <c r="M2077" s="78"/>
      <c r="N2077" s="78"/>
      <c r="O2077" s="78"/>
      <c r="P2077" s="78"/>
      <c r="Q2077" s="371" t="str">
        <f t="shared" si="131"/>
        <v/>
      </c>
      <c r="R2077" s="102" t="str">
        <f t="shared" si="132"/>
        <v/>
      </c>
      <c r="S2077" s="254" t="str">
        <f t="shared" si="133"/>
        <v/>
      </c>
      <c r="T2077" s="83"/>
      <c r="U2077" s="254" t="str">
        <f t="shared" si="134"/>
        <v/>
      </c>
      <c r="V2077" s="255"/>
      <c r="W2077" s="78"/>
      <c r="X2077" s="78"/>
      <c r="Y2077" s="391"/>
      <c r="Z2077" s="369"/>
      <c r="AA2077" s="90"/>
    </row>
    <row r="2078" spans="4:27" ht="15" x14ac:dyDescent="0.2">
      <c r="D2078" s="392"/>
      <c r="E2078" s="84"/>
      <c r="F2078" s="393"/>
      <c r="G2078" s="370"/>
      <c r="H2078" s="79"/>
      <c r="I2078" s="107"/>
      <c r="J2078" s="84"/>
      <c r="K2078" s="81"/>
      <c r="L2078" s="394"/>
      <c r="M2078" s="78"/>
      <c r="N2078" s="78"/>
      <c r="O2078" s="78"/>
      <c r="P2078" s="78"/>
      <c r="Q2078" s="371" t="str">
        <f t="shared" si="131"/>
        <v/>
      </c>
      <c r="R2078" s="102" t="str">
        <f t="shared" si="132"/>
        <v/>
      </c>
      <c r="S2078" s="254" t="str">
        <f t="shared" si="133"/>
        <v/>
      </c>
      <c r="T2078" s="83"/>
      <c r="U2078" s="254" t="str">
        <f t="shared" si="134"/>
        <v/>
      </c>
      <c r="V2078" s="255"/>
      <c r="W2078" s="78"/>
      <c r="X2078" s="78"/>
      <c r="Y2078" s="391"/>
      <c r="Z2078" s="369"/>
      <c r="AA2078" s="90"/>
    </row>
    <row r="2079" spans="4:27" ht="15" x14ac:dyDescent="0.2">
      <c r="D2079" s="392"/>
      <c r="E2079" s="84"/>
      <c r="F2079" s="393"/>
      <c r="G2079" s="370"/>
      <c r="H2079" s="79"/>
      <c r="I2079" s="107"/>
      <c r="J2079" s="84"/>
      <c r="K2079" s="81"/>
      <c r="L2079" s="394"/>
      <c r="M2079" s="78"/>
      <c r="N2079" s="78"/>
      <c r="O2079" s="78"/>
      <c r="P2079" s="78"/>
      <c r="Q2079" s="371" t="str">
        <f t="shared" si="131"/>
        <v/>
      </c>
      <c r="R2079" s="102" t="str">
        <f t="shared" si="132"/>
        <v/>
      </c>
      <c r="S2079" s="254" t="str">
        <f t="shared" si="133"/>
        <v/>
      </c>
      <c r="T2079" s="83"/>
      <c r="U2079" s="254" t="str">
        <f t="shared" si="134"/>
        <v/>
      </c>
      <c r="V2079" s="255"/>
      <c r="W2079" s="78"/>
      <c r="X2079" s="78"/>
      <c r="Y2079" s="391"/>
      <c r="Z2079" s="369"/>
      <c r="AA2079" s="90"/>
    </row>
    <row r="2080" spans="4:27" ht="15" x14ac:dyDescent="0.2">
      <c r="D2080" s="392"/>
      <c r="E2080" s="84"/>
      <c r="F2080" s="393"/>
      <c r="G2080" s="370"/>
      <c r="H2080" s="79"/>
      <c r="I2080" s="107"/>
      <c r="J2080" s="84"/>
      <c r="K2080" s="81"/>
      <c r="L2080" s="394"/>
      <c r="M2080" s="78"/>
      <c r="N2080" s="78"/>
      <c r="O2080" s="78"/>
      <c r="P2080" s="78"/>
      <c r="Q2080" s="371" t="str">
        <f t="shared" si="131"/>
        <v/>
      </c>
      <c r="R2080" s="102" t="str">
        <f t="shared" si="132"/>
        <v/>
      </c>
      <c r="S2080" s="254" t="str">
        <f t="shared" si="133"/>
        <v/>
      </c>
      <c r="T2080" s="83"/>
      <c r="U2080" s="254" t="str">
        <f t="shared" si="134"/>
        <v/>
      </c>
      <c r="V2080" s="255"/>
      <c r="W2080" s="78"/>
      <c r="X2080" s="78"/>
      <c r="Y2080" s="391"/>
      <c r="Z2080" s="369"/>
      <c r="AA2080" s="90"/>
    </row>
    <row r="2081" spans="4:27" ht="15" x14ac:dyDescent="0.2">
      <c r="D2081" s="392"/>
      <c r="E2081" s="84"/>
      <c r="F2081" s="393"/>
      <c r="G2081" s="370"/>
      <c r="H2081" s="79"/>
      <c r="I2081" s="107"/>
      <c r="J2081" s="84"/>
      <c r="K2081" s="81"/>
      <c r="L2081" s="394"/>
      <c r="M2081" s="78"/>
      <c r="N2081" s="78"/>
      <c r="O2081" s="78"/>
      <c r="P2081" s="78"/>
      <c r="Q2081" s="371" t="str">
        <f t="shared" si="131"/>
        <v/>
      </c>
      <c r="R2081" s="102" t="str">
        <f t="shared" si="132"/>
        <v/>
      </c>
      <c r="S2081" s="254" t="str">
        <f t="shared" si="133"/>
        <v/>
      </c>
      <c r="T2081" s="83"/>
      <c r="U2081" s="254" t="str">
        <f t="shared" si="134"/>
        <v/>
      </c>
      <c r="V2081" s="255"/>
      <c r="W2081" s="78"/>
      <c r="X2081" s="78"/>
      <c r="Y2081" s="391"/>
      <c r="Z2081" s="369"/>
      <c r="AA2081" s="90"/>
    </row>
    <row r="2082" spans="4:27" ht="15" x14ac:dyDescent="0.2">
      <c r="D2082" s="392"/>
      <c r="E2082" s="84"/>
      <c r="F2082" s="393"/>
      <c r="G2082" s="370"/>
      <c r="H2082" s="79"/>
      <c r="I2082" s="107"/>
      <c r="J2082" s="84"/>
      <c r="K2082" s="81"/>
      <c r="L2082" s="394"/>
      <c r="M2082" s="78"/>
      <c r="N2082" s="78"/>
      <c r="O2082" s="78"/>
      <c r="P2082" s="78"/>
      <c r="Q2082" s="371" t="str">
        <f t="shared" si="131"/>
        <v/>
      </c>
      <c r="R2082" s="102" t="str">
        <f t="shared" si="132"/>
        <v/>
      </c>
      <c r="S2082" s="254" t="str">
        <f t="shared" si="133"/>
        <v/>
      </c>
      <c r="T2082" s="83"/>
      <c r="U2082" s="254" t="str">
        <f t="shared" si="134"/>
        <v/>
      </c>
      <c r="V2082" s="255"/>
      <c r="W2082" s="78"/>
      <c r="X2082" s="78"/>
      <c r="Y2082" s="391"/>
      <c r="Z2082" s="369"/>
      <c r="AA2082" s="90"/>
    </row>
    <row r="2083" spans="4:27" ht="15" x14ac:dyDescent="0.2">
      <c r="D2083" s="392"/>
      <c r="E2083" s="84"/>
      <c r="F2083" s="393"/>
      <c r="G2083" s="370"/>
      <c r="H2083" s="79"/>
      <c r="I2083" s="107"/>
      <c r="J2083" s="84"/>
      <c r="K2083" s="81"/>
      <c r="L2083" s="394"/>
      <c r="M2083" s="78"/>
      <c r="N2083" s="78"/>
      <c r="O2083" s="78"/>
      <c r="P2083" s="78"/>
      <c r="Q2083" s="371" t="str">
        <f t="shared" si="131"/>
        <v/>
      </c>
      <c r="R2083" s="102" t="str">
        <f t="shared" si="132"/>
        <v/>
      </c>
      <c r="S2083" s="254" t="str">
        <f t="shared" si="133"/>
        <v/>
      </c>
      <c r="T2083" s="83"/>
      <c r="U2083" s="254" t="str">
        <f t="shared" si="134"/>
        <v/>
      </c>
      <c r="V2083" s="255"/>
      <c r="W2083" s="78"/>
      <c r="X2083" s="78"/>
      <c r="Y2083" s="391"/>
      <c r="Z2083" s="369"/>
      <c r="AA2083" s="90"/>
    </row>
    <row r="2084" spans="4:27" ht="15" x14ac:dyDescent="0.2">
      <c r="D2084" s="392"/>
      <c r="E2084" s="84"/>
      <c r="F2084" s="393"/>
      <c r="G2084" s="370"/>
      <c r="H2084" s="79"/>
      <c r="I2084" s="107"/>
      <c r="J2084" s="84"/>
      <c r="K2084" s="81"/>
      <c r="L2084" s="394"/>
      <c r="M2084" s="78"/>
      <c r="N2084" s="78"/>
      <c r="O2084" s="78"/>
      <c r="P2084" s="78"/>
      <c r="Q2084" s="371" t="str">
        <f t="shared" si="131"/>
        <v/>
      </c>
      <c r="R2084" s="102" t="str">
        <f t="shared" si="132"/>
        <v/>
      </c>
      <c r="S2084" s="254" t="str">
        <f t="shared" si="133"/>
        <v/>
      </c>
      <c r="T2084" s="83"/>
      <c r="U2084" s="254" t="str">
        <f t="shared" si="134"/>
        <v/>
      </c>
      <c r="V2084" s="255"/>
      <c r="W2084" s="78"/>
      <c r="X2084" s="78"/>
      <c r="Y2084" s="391"/>
      <c r="Z2084" s="369"/>
      <c r="AA2084" s="90"/>
    </row>
    <row r="2085" spans="4:27" ht="15" x14ac:dyDescent="0.2">
      <c r="D2085" s="392"/>
      <c r="E2085" s="84"/>
      <c r="F2085" s="393"/>
      <c r="G2085" s="370"/>
      <c r="H2085" s="79"/>
      <c r="I2085" s="107"/>
      <c r="J2085" s="84"/>
      <c r="K2085" s="81"/>
      <c r="L2085" s="394"/>
      <c r="M2085" s="78"/>
      <c r="N2085" s="78"/>
      <c r="O2085" s="78"/>
      <c r="P2085" s="78"/>
      <c r="Q2085" s="371" t="str">
        <f t="shared" si="131"/>
        <v/>
      </c>
      <c r="R2085" s="102" t="str">
        <f t="shared" si="132"/>
        <v/>
      </c>
      <c r="S2085" s="254" t="str">
        <f t="shared" si="133"/>
        <v/>
      </c>
      <c r="T2085" s="83"/>
      <c r="U2085" s="254" t="str">
        <f t="shared" si="134"/>
        <v/>
      </c>
      <c r="V2085" s="255"/>
      <c r="W2085" s="78"/>
      <c r="X2085" s="78"/>
      <c r="Y2085" s="391"/>
      <c r="Z2085" s="369"/>
      <c r="AA2085" s="90"/>
    </row>
    <row r="2086" spans="4:27" ht="15" x14ac:dyDescent="0.2">
      <c r="D2086" s="392"/>
      <c r="E2086" s="84"/>
      <c r="F2086" s="393"/>
      <c r="G2086" s="370"/>
      <c r="H2086" s="79"/>
      <c r="I2086" s="107"/>
      <c r="J2086" s="84"/>
      <c r="K2086" s="81"/>
      <c r="L2086" s="394"/>
      <c r="M2086" s="78"/>
      <c r="N2086" s="78"/>
      <c r="O2086" s="78"/>
      <c r="P2086" s="78"/>
      <c r="Q2086" s="371" t="str">
        <f t="shared" si="131"/>
        <v/>
      </c>
      <c r="R2086" s="102" t="str">
        <f t="shared" si="132"/>
        <v/>
      </c>
      <c r="S2086" s="254" t="str">
        <f t="shared" si="133"/>
        <v/>
      </c>
      <c r="T2086" s="83"/>
      <c r="U2086" s="254" t="str">
        <f t="shared" si="134"/>
        <v/>
      </c>
      <c r="V2086" s="255"/>
      <c r="W2086" s="78"/>
      <c r="X2086" s="78"/>
      <c r="Y2086" s="391"/>
      <c r="Z2086" s="369"/>
      <c r="AA2086" s="90"/>
    </row>
    <row r="2087" spans="4:27" ht="15" x14ac:dyDescent="0.2">
      <c r="D2087" s="392"/>
      <c r="E2087" s="84"/>
      <c r="F2087" s="393"/>
      <c r="G2087" s="370"/>
      <c r="H2087" s="79"/>
      <c r="I2087" s="107"/>
      <c r="J2087" s="84"/>
      <c r="K2087" s="81"/>
      <c r="L2087" s="394"/>
      <c r="M2087" s="78"/>
      <c r="N2087" s="78"/>
      <c r="O2087" s="78"/>
      <c r="P2087" s="78"/>
      <c r="Q2087" s="371" t="str">
        <f t="shared" si="131"/>
        <v/>
      </c>
      <c r="R2087" s="102" t="str">
        <f t="shared" si="132"/>
        <v/>
      </c>
      <c r="S2087" s="254" t="str">
        <f t="shared" si="133"/>
        <v/>
      </c>
      <c r="T2087" s="83"/>
      <c r="U2087" s="254" t="str">
        <f t="shared" si="134"/>
        <v/>
      </c>
      <c r="V2087" s="255"/>
      <c r="W2087" s="78"/>
      <c r="X2087" s="78"/>
      <c r="Y2087" s="391"/>
      <c r="Z2087" s="369"/>
      <c r="AA2087" s="90"/>
    </row>
    <row r="2088" spans="4:27" ht="15" x14ac:dyDescent="0.2">
      <c r="D2088" s="392"/>
      <c r="E2088" s="84"/>
      <c r="F2088" s="393"/>
      <c r="G2088" s="370"/>
      <c r="H2088" s="79"/>
      <c r="I2088" s="107"/>
      <c r="J2088" s="84"/>
      <c r="K2088" s="81"/>
      <c r="L2088" s="394"/>
      <c r="M2088" s="78"/>
      <c r="N2088" s="78"/>
      <c r="O2088" s="78"/>
      <c r="P2088" s="78"/>
      <c r="Q2088" s="371" t="str">
        <f t="shared" si="131"/>
        <v/>
      </c>
      <c r="R2088" s="102" t="str">
        <f t="shared" si="132"/>
        <v/>
      </c>
      <c r="S2088" s="254" t="str">
        <f t="shared" si="133"/>
        <v/>
      </c>
      <c r="T2088" s="83"/>
      <c r="U2088" s="254" t="str">
        <f t="shared" si="134"/>
        <v/>
      </c>
      <c r="V2088" s="255"/>
      <c r="W2088" s="78"/>
      <c r="X2088" s="78"/>
      <c r="Y2088" s="391"/>
      <c r="Z2088" s="369"/>
      <c r="AA2088" s="90"/>
    </row>
    <row r="2089" spans="4:27" ht="15" x14ac:dyDescent="0.2">
      <c r="D2089" s="392"/>
      <c r="E2089" s="84"/>
      <c r="F2089" s="393"/>
      <c r="G2089" s="370"/>
      <c r="H2089" s="79"/>
      <c r="I2089" s="107"/>
      <c r="J2089" s="84"/>
      <c r="K2089" s="81"/>
      <c r="L2089" s="394"/>
      <c r="M2089" s="78"/>
      <c r="N2089" s="78"/>
      <c r="O2089" s="78"/>
      <c r="P2089" s="78"/>
      <c r="Q2089" s="371" t="str">
        <f t="shared" si="131"/>
        <v/>
      </c>
      <c r="R2089" s="102" t="str">
        <f t="shared" si="132"/>
        <v/>
      </c>
      <c r="S2089" s="254" t="str">
        <f t="shared" si="133"/>
        <v/>
      </c>
      <c r="T2089" s="83"/>
      <c r="U2089" s="254" t="str">
        <f t="shared" si="134"/>
        <v/>
      </c>
      <c r="V2089" s="255"/>
      <c r="W2089" s="78"/>
      <c r="X2089" s="78"/>
      <c r="Y2089" s="391"/>
      <c r="Z2089" s="369"/>
      <c r="AA2089" s="90"/>
    </row>
    <row r="2090" spans="4:27" ht="15" x14ac:dyDescent="0.2">
      <c r="D2090" s="392"/>
      <c r="E2090" s="84"/>
      <c r="F2090" s="393"/>
      <c r="G2090" s="370"/>
      <c r="H2090" s="79"/>
      <c r="I2090" s="107"/>
      <c r="J2090" s="84"/>
      <c r="K2090" s="81"/>
      <c r="L2090" s="394"/>
      <c r="M2090" s="78"/>
      <c r="N2090" s="78"/>
      <c r="O2090" s="78"/>
      <c r="P2090" s="78"/>
      <c r="Q2090" s="371" t="str">
        <f t="shared" si="131"/>
        <v/>
      </c>
      <c r="R2090" s="102" t="str">
        <f t="shared" si="132"/>
        <v/>
      </c>
      <c r="S2090" s="254" t="str">
        <f t="shared" si="133"/>
        <v/>
      </c>
      <c r="T2090" s="83"/>
      <c r="U2090" s="254" t="str">
        <f t="shared" si="134"/>
        <v/>
      </c>
      <c r="V2090" s="255"/>
      <c r="W2090" s="78"/>
      <c r="X2090" s="78"/>
      <c r="Y2090" s="391"/>
      <c r="Z2090" s="369"/>
      <c r="AA2090" s="90"/>
    </row>
    <row r="2091" spans="4:27" ht="15" x14ac:dyDescent="0.2">
      <c r="D2091" s="392"/>
      <c r="E2091" s="84"/>
      <c r="F2091" s="393"/>
      <c r="G2091" s="370"/>
      <c r="H2091" s="79"/>
      <c r="I2091" s="107"/>
      <c r="J2091" s="84"/>
      <c r="K2091" s="81"/>
      <c r="L2091" s="394"/>
      <c r="M2091" s="78"/>
      <c r="N2091" s="78"/>
      <c r="O2091" s="78"/>
      <c r="P2091" s="78"/>
      <c r="Q2091" s="371" t="str">
        <f t="shared" si="131"/>
        <v/>
      </c>
      <c r="R2091" s="102" t="str">
        <f t="shared" si="132"/>
        <v/>
      </c>
      <c r="S2091" s="254" t="str">
        <f t="shared" si="133"/>
        <v/>
      </c>
      <c r="T2091" s="83"/>
      <c r="U2091" s="254" t="str">
        <f t="shared" si="134"/>
        <v/>
      </c>
      <c r="V2091" s="255"/>
      <c r="W2091" s="78"/>
      <c r="X2091" s="78"/>
      <c r="Y2091" s="391"/>
      <c r="Z2091" s="369"/>
      <c r="AA2091" s="90"/>
    </row>
    <row r="2092" spans="4:27" ht="15" x14ac:dyDescent="0.2">
      <c r="D2092" s="392"/>
      <c r="E2092" s="84"/>
      <c r="F2092" s="393"/>
      <c r="G2092" s="370"/>
      <c r="H2092" s="79"/>
      <c r="I2092" s="107"/>
      <c r="J2092" s="84"/>
      <c r="K2092" s="81"/>
      <c r="L2092" s="394"/>
      <c r="M2092" s="78"/>
      <c r="N2092" s="78"/>
      <c r="O2092" s="78"/>
      <c r="P2092" s="78"/>
      <c r="Q2092" s="371" t="str">
        <f t="shared" si="131"/>
        <v/>
      </c>
      <c r="R2092" s="102" t="str">
        <f t="shared" si="132"/>
        <v/>
      </c>
      <c r="S2092" s="254" t="str">
        <f t="shared" si="133"/>
        <v/>
      </c>
      <c r="T2092" s="83"/>
      <c r="U2092" s="254" t="str">
        <f t="shared" si="134"/>
        <v/>
      </c>
      <c r="V2092" s="255"/>
      <c r="W2092" s="78"/>
      <c r="X2092" s="78"/>
      <c r="Y2092" s="391"/>
      <c r="Z2092" s="369"/>
      <c r="AA2092" s="90"/>
    </row>
    <row r="2093" spans="4:27" ht="15" x14ac:dyDescent="0.2">
      <c r="D2093" s="392"/>
      <c r="E2093" s="84"/>
      <c r="F2093" s="393"/>
      <c r="G2093" s="370"/>
      <c r="H2093" s="79"/>
      <c r="I2093" s="107"/>
      <c r="J2093" s="84"/>
      <c r="K2093" s="81"/>
      <c r="L2093" s="394"/>
      <c r="M2093" s="78"/>
      <c r="N2093" s="78"/>
      <c r="O2093" s="78"/>
      <c r="P2093" s="78"/>
      <c r="Q2093" s="371" t="str">
        <f t="shared" si="131"/>
        <v/>
      </c>
      <c r="R2093" s="102" t="str">
        <f t="shared" si="132"/>
        <v/>
      </c>
      <c r="S2093" s="254" t="str">
        <f t="shared" si="133"/>
        <v/>
      </c>
      <c r="T2093" s="83"/>
      <c r="U2093" s="254" t="str">
        <f t="shared" si="134"/>
        <v/>
      </c>
      <c r="V2093" s="255"/>
      <c r="W2093" s="78"/>
      <c r="X2093" s="78"/>
      <c r="Y2093" s="391"/>
      <c r="Z2093" s="369"/>
      <c r="AA2093" s="90"/>
    </row>
    <row r="2094" spans="4:27" ht="15" x14ac:dyDescent="0.2">
      <c r="D2094" s="392"/>
      <c r="E2094" s="84"/>
      <c r="F2094" s="393"/>
      <c r="G2094" s="370"/>
      <c r="H2094" s="79"/>
      <c r="I2094" s="107"/>
      <c r="J2094" s="84"/>
      <c r="K2094" s="81"/>
      <c r="L2094" s="394"/>
      <c r="M2094" s="78"/>
      <c r="N2094" s="78"/>
      <c r="O2094" s="78"/>
      <c r="P2094" s="78"/>
      <c r="Q2094" s="371" t="str">
        <f t="shared" si="131"/>
        <v/>
      </c>
      <c r="R2094" s="102" t="str">
        <f t="shared" si="132"/>
        <v/>
      </c>
      <c r="S2094" s="254" t="str">
        <f t="shared" si="133"/>
        <v/>
      </c>
      <c r="T2094" s="83"/>
      <c r="U2094" s="254" t="str">
        <f t="shared" si="134"/>
        <v/>
      </c>
      <c r="V2094" s="255"/>
      <c r="W2094" s="78"/>
      <c r="X2094" s="78"/>
      <c r="Y2094" s="391"/>
      <c r="Z2094" s="369"/>
      <c r="AA2094" s="90"/>
    </row>
    <row r="2095" spans="4:27" ht="15" x14ac:dyDescent="0.2">
      <c r="D2095" s="392"/>
      <c r="E2095" s="84"/>
      <c r="F2095" s="393"/>
      <c r="G2095" s="370"/>
      <c r="H2095" s="79"/>
      <c r="I2095" s="107"/>
      <c r="J2095" s="84"/>
      <c r="K2095" s="81"/>
      <c r="L2095" s="394"/>
      <c r="M2095" s="78"/>
      <c r="N2095" s="78"/>
      <c r="O2095" s="78"/>
      <c r="P2095" s="78"/>
      <c r="Q2095" s="371" t="str">
        <f t="shared" si="131"/>
        <v/>
      </c>
      <c r="R2095" s="102" t="str">
        <f t="shared" si="132"/>
        <v/>
      </c>
      <c r="S2095" s="254" t="str">
        <f t="shared" si="133"/>
        <v/>
      </c>
      <c r="T2095" s="83"/>
      <c r="U2095" s="254" t="str">
        <f t="shared" si="134"/>
        <v/>
      </c>
      <c r="V2095" s="255"/>
      <c r="W2095" s="78"/>
      <c r="X2095" s="78"/>
      <c r="Y2095" s="391"/>
      <c r="Z2095" s="369"/>
      <c r="AA2095" s="90"/>
    </row>
    <row r="2096" spans="4:27" ht="15" x14ac:dyDescent="0.2">
      <c r="D2096" s="392"/>
      <c r="E2096" s="84"/>
      <c r="F2096" s="393"/>
      <c r="G2096" s="370"/>
      <c r="H2096" s="79"/>
      <c r="I2096" s="107"/>
      <c r="J2096" s="84"/>
      <c r="K2096" s="81"/>
      <c r="L2096" s="394"/>
      <c r="M2096" s="78"/>
      <c r="N2096" s="78"/>
      <c r="O2096" s="78"/>
      <c r="P2096" s="78"/>
      <c r="Q2096" s="371" t="str">
        <f t="shared" si="131"/>
        <v/>
      </c>
      <c r="R2096" s="102" t="str">
        <f t="shared" si="132"/>
        <v/>
      </c>
      <c r="S2096" s="254" t="str">
        <f t="shared" si="133"/>
        <v/>
      </c>
      <c r="T2096" s="83"/>
      <c r="U2096" s="254" t="str">
        <f t="shared" si="134"/>
        <v/>
      </c>
      <c r="V2096" s="255"/>
      <c r="W2096" s="78"/>
      <c r="X2096" s="78"/>
      <c r="Y2096" s="391"/>
      <c r="Z2096" s="369"/>
      <c r="AA2096" s="90"/>
    </row>
    <row r="2097" spans="4:27" ht="15" x14ac:dyDescent="0.2">
      <c r="D2097" s="392"/>
      <c r="E2097" s="84"/>
      <c r="F2097" s="393"/>
      <c r="G2097" s="370"/>
      <c r="H2097" s="79"/>
      <c r="I2097" s="107"/>
      <c r="J2097" s="84"/>
      <c r="K2097" s="81"/>
      <c r="L2097" s="394"/>
      <c r="M2097" s="78"/>
      <c r="N2097" s="78"/>
      <c r="O2097" s="78"/>
      <c r="P2097" s="78"/>
      <c r="Q2097" s="371" t="str">
        <f t="shared" si="131"/>
        <v/>
      </c>
      <c r="R2097" s="102" t="str">
        <f t="shared" si="132"/>
        <v/>
      </c>
      <c r="S2097" s="254" t="str">
        <f t="shared" si="133"/>
        <v/>
      </c>
      <c r="T2097" s="83"/>
      <c r="U2097" s="254" t="str">
        <f t="shared" si="134"/>
        <v/>
      </c>
      <c r="V2097" s="255"/>
      <c r="W2097" s="78"/>
      <c r="X2097" s="78"/>
      <c r="Y2097" s="391"/>
      <c r="Z2097" s="369"/>
      <c r="AA2097" s="90"/>
    </row>
    <row r="2098" spans="4:27" ht="15" x14ac:dyDescent="0.2">
      <c r="D2098" s="392"/>
      <c r="E2098" s="84"/>
      <c r="F2098" s="393"/>
      <c r="G2098" s="370"/>
      <c r="H2098" s="79"/>
      <c r="I2098" s="107"/>
      <c r="J2098" s="84"/>
      <c r="K2098" s="81"/>
      <c r="L2098" s="394"/>
      <c r="M2098" s="78"/>
      <c r="N2098" s="78"/>
      <c r="O2098" s="78"/>
      <c r="P2098" s="78"/>
      <c r="Q2098" s="371" t="str">
        <f t="shared" si="131"/>
        <v/>
      </c>
      <c r="R2098" s="102" t="str">
        <f t="shared" si="132"/>
        <v/>
      </c>
      <c r="S2098" s="254" t="str">
        <f t="shared" si="133"/>
        <v/>
      </c>
      <c r="T2098" s="83"/>
      <c r="U2098" s="254" t="str">
        <f t="shared" si="134"/>
        <v/>
      </c>
      <c r="V2098" s="255"/>
      <c r="W2098" s="78"/>
      <c r="X2098" s="78"/>
      <c r="Y2098" s="391"/>
      <c r="Z2098" s="369"/>
      <c r="AA2098" s="90"/>
    </row>
    <row r="2099" spans="4:27" ht="15" x14ac:dyDescent="0.2">
      <c r="D2099" s="392"/>
      <c r="E2099" s="84"/>
      <c r="F2099" s="393"/>
      <c r="G2099" s="370"/>
      <c r="H2099" s="79"/>
      <c r="I2099" s="107"/>
      <c r="J2099" s="84"/>
      <c r="K2099" s="81"/>
      <c r="L2099" s="394"/>
      <c r="M2099" s="78"/>
      <c r="N2099" s="78"/>
      <c r="O2099" s="78"/>
      <c r="P2099" s="78"/>
      <c r="Q2099" s="371" t="str">
        <f t="shared" si="131"/>
        <v/>
      </c>
      <c r="R2099" s="102" t="str">
        <f t="shared" si="132"/>
        <v/>
      </c>
      <c r="S2099" s="254" t="str">
        <f t="shared" si="133"/>
        <v/>
      </c>
      <c r="T2099" s="83"/>
      <c r="U2099" s="254" t="str">
        <f t="shared" si="134"/>
        <v/>
      </c>
      <c r="V2099" s="255"/>
      <c r="W2099" s="78"/>
      <c r="X2099" s="78"/>
      <c r="Y2099" s="391"/>
      <c r="Z2099" s="369"/>
      <c r="AA2099" s="90"/>
    </row>
    <row r="2100" spans="4:27" ht="15" x14ac:dyDescent="0.2">
      <c r="D2100" s="392"/>
      <c r="E2100" s="84"/>
      <c r="F2100" s="393"/>
      <c r="G2100" s="370"/>
      <c r="H2100" s="79"/>
      <c r="I2100" s="107"/>
      <c r="J2100" s="84"/>
      <c r="K2100" s="81"/>
      <c r="L2100" s="394"/>
      <c r="M2100" s="78"/>
      <c r="N2100" s="78"/>
      <c r="O2100" s="78"/>
      <c r="P2100" s="78"/>
      <c r="Q2100" s="371" t="str">
        <f t="shared" si="131"/>
        <v/>
      </c>
      <c r="R2100" s="102" t="str">
        <f t="shared" si="132"/>
        <v/>
      </c>
      <c r="S2100" s="254" t="str">
        <f t="shared" si="133"/>
        <v/>
      </c>
      <c r="T2100" s="83"/>
      <c r="U2100" s="254" t="str">
        <f t="shared" si="134"/>
        <v/>
      </c>
      <c r="V2100" s="255"/>
      <c r="W2100" s="78"/>
      <c r="X2100" s="78"/>
      <c r="Y2100" s="391"/>
      <c r="Z2100" s="369"/>
      <c r="AA2100" s="90"/>
    </row>
    <row r="2101" spans="4:27" ht="15" x14ac:dyDescent="0.2">
      <c r="D2101" s="392"/>
      <c r="E2101" s="84"/>
      <c r="F2101" s="393"/>
      <c r="G2101" s="370"/>
      <c r="H2101" s="79"/>
      <c r="I2101" s="107"/>
      <c r="J2101" s="84"/>
      <c r="K2101" s="81"/>
      <c r="L2101" s="394"/>
      <c r="M2101" s="78"/>
      <c r="N2101" s="78"/>
      <c r="O2101" s="78"/>
      <c r="P2101" s="78"/>
      <c r="Q2101" s="371" t="str">
        <f t="shared" si="131"/>
        <v/>
      </c>
      <c r="R2101" s="102" t="str">
        <f t="shared" si="132"/>
        <v/>
      </c>
      <c r="S2101" s="254" t="str">
        <f t="shared" si="133"/>
        <v/>
      </c>
      <c r="T2101" s="83"/>
      <c r="U2101" s="254" t="str">
        <f t="shared" si="134"/>
        <v/>
      </c>
      <c r="V2101" s="255"/>
      <c r="W2101" s="78"/>
      <c r="X2101" s="78"/>
      <c r="Y2101" s="391"/>
      <c r="Z2101" s="369"/>
      <c r="AA2101" s="90"/>
    </row>
    <row r="2102" spans="4:27" ht="15" x14ac:dyDescent="0.2">
      <c r="D2102" s="392"/>
      <c r="E2102" s="84"/>
      <c r="F2102" s="393"/>
      <c r="G2102" s="370"/>
      <c r="H2102" s="79"/>
      <c r="I2102" s="107"/>
      <c r="J2102" s="84"/>
      <c r="K2102" s="81"/>
      <c r="L2102" s="394"/>
      <c r="M2102" s="78"/>
      <c r="N2102" s="78"/>
      <c r="O2102" s="78"/>
      <c r="P2102" s="78"/>
      <c r="Q2102" s="371" t="str">
        <f t="shared" si="131"/>
        <v/>
      </c>
      <c r="R2102" s="102" t="str">
        <f t="shared" si="132"/>
        <v/>
      </c>
      <c r="S2102" s="254" t="str">
        <f t="shared" si="133"/>
        <v/>
      </c>
      <c r="T2102" s="83"/>
      <c r="U2102" s="254" t="str">
        <f t="shared" si="134"/>
        <v/>
      </c>
      <c r="V2102" s="255"/>
      <c r="W2102" s="78"/>
      <c r="X2102" s="78"/>
      <c r="Y2102" s="391"/>
      <c r="Z2102" s="369"/>
      <c r="AA2102" s="90"/>
    </row>
    <row r="2103" spans="4:27" ht="15" x14ac:dyDescent="0.2">
      <c r="D2103" s="392"/>
      <c r="E2103" s="84"/>
      <c r="F2103" s="393"/>
      <c r="G2103" s="370"/>
      <c r="H2103" s="79"/>
      <c r="I2103" s="107"/>
      <c r="J2103" s="84"/>
      <c r="K2103" s="81"/>
      <c r="L2103" s="394"/>
      <c r="M2103" s="78"/>
      <c r="N2103" s="78"/>
      <c r="O2103" s="78"/>
      <c r="P2103" s="78"/>
      <c r="Q2103" s="371" t="str">
        <f t="shared" si="131"/>
        <v/>
      </c>
      <c r="R2103" s="102" t="str">
        <f t="shared" si="132"/>
        <v/>
      </c>
      <c r="S2103" s="254" t="str">
        <f t="shared" si="133"/>
        <v/>
      </c>
      <c r="T2103" s="83"/>
      <c r="U2103" s="254" t="str">
        <f t="shared" si="134"/>
        <v/>
      </c>
      <c r="V2103" s="255"/>
      <c r="W2103" s="78"/>
      <c r="X2103" s="78"/>
      <c r="Y2103" s="391"/>
      <c r="Z2103" s="369"/>
      <c r="AA2103" s="90"/>
    </row>
    <row r="2104" spans="4:27" ht="15" x14ac:dyDescent="0.2">
      <c r="D2104" s="392"/>
      <c r="E2104" s="84"/>
      <c r="F2104" s="393"/>
      <c r="G2104" s="370"/>
      <c r="H2104" s="79"/>
      <c r="I2104" s="107"/>
      <c r="J2104" s="84"/>
      <c r="K2104" s="81"/>
      <c r="L2104" s="394"/>
      <c r="M2104" s="78"/>
      <c r="N2104" s="78"/>
      <c r="O2104" s="78"/>
      <c r="P2104" s="78"/>
      <c r="Q2104" s="371" t="str">
        <f t="shared" si="131"/>
        <v/>
      </c>
      <c r="R2104" s="102" t="str">
        <f t="shared" si="132"/>
        <v/>
      </c>
      <c r="S2104" s="254" t="str">
        <f t="shared" si="133"/>
        <v/>
      </c>
      <c r="T2104" s="83"/>
      <c r="U2104" s="254" t="str">
        <f t="shared" si="134"/>
        <v/>
      </c>
      <c r="V2104" s="255"/>
      <c r="W2104" s="78"/>
      <c r="X2104" s="78"/>
      <c r="Y2104" s="391"/>
      <c r="Z2104" s="369"/>
      <c r="AA2104" s="90"/>
    </row>
    <row r="2105" spans="4:27" ht="15" x14ac:dyDescent="0.2">
      <c r="D2105" s="392"/>
      <c r="E2105" s="84"/>
      <c r="F2105" s="393"/>
      <c r="G2105" s="370"/>
      <c r="H2105" s="79"/>
      <c r="I2105" s="107"/>
      <c r="J2105" s="84"/>
      <c r="K2105" s="81"/>
      <c r="L2105" s="394"/>
      <c r="M2105" s="78"/>
      <c r="N2105" s="78"/>
      <c r="O2105" s="78"/>
      <c r="P2105" s="78"/>
      <c r="Q2105" s="371" t="str">
        <f t="shared" si="131"/>
        <v/>
      </c>
      <c r="R2105" s="102" t="str">
        <f t="shared" si="132"/>
        <v/>
      </c>
      <c r="S2105" s="254" t="str">
        <f t="shared" si="133"/>
        <v/>
      </c>
      <c r="T2105" s="83"/>
      <c r="U2105" s="254" t="str">
        <f t="shared" si="134"/>
        <v/>
      </c>
      <c r="V2105" s="255"/>
      <c r="W2105" s="78"/>
      <c r="X2105" s="78"/>
      <c r="Y2105" s="391"/>
      <c r="Z2105" s="369"/>
      <c r="AA2105" s="90"/>
    </row>
    <row r="2106" spans="4:27" ht="15" x14ac:dyDescent="0.2">
      <c r="D2106" s="392"/>
      <c r="E2106" s="84"/>
      <c r="F2106" s="393"/>
      <c r="G2106" s="370"/>
      <c r="H2106" s="79"/>
      <c r="I2106" s="107"/>
      <c r="J2106" s="84"/>
      <c r="K2106" s="81"/>
      <c r="L2106" s="394"/>
      <c r="M2106" s="78"/>
      <c r="N2106" s="78"/>
      <c r="O2106" s="78"/>
      <c r="P2106" s="78"/>
      <c r="Q2106" s="371" t="str">
        <f t="shared" si="131"/>
        <v/>
      </c>
      <c r="R2106" s="102" t="str">
        <f t="shared" si="132"/>
        <v/>
      </c>
      <c r="S2106" s="254" t="str">
        <f t="shared" si="133"/>
        <v/>
      </c>
      <c r="T2106" s="83"/>
      <c r="U2106" s="254" t="str">
        <f t="shared" si="134"/>
        <v/>
      </c>
      <c r="V2106" s="255"/>
      <c r="W2106" s="78"/>
      <c r="X2106" s="78"/>
      <c r="Y2106" s="391"/>
      <c r="Z2106" s="369"/>
      <c r="AA2106" s="90"/>
    </row>
    <row r="2107" spans="4:27" ht="15" x14ac:dyDescent="0.2">
      <c r="D2107" s="392"/>
      <c r="E2107" s="84"/>
      <c r="F2107" s="393"/>
      <c r="G2107" s="370"/>
      <c r="H2107" s="79"/>
      <c r="I2107" s="107"/>
      <c r="J2107" s="84"/>
      <c r="K2107" s="81"/>
      <c r="L2107" s="394"/>
      <c r="M2107" s="78"/>
      <c r="N2107" s="78"/>
      <c r="O2107" s="78"/>
      <c r="P2107" s="78"/>
      <c r="Q2107" s="371" t="str">
        <f t="shared" si="131"/>
        <v/>
      </c>
      <c r="R2107" s="102" t="str">
        <f t="shared" si="132"/>
        <v/>
      </c>
      <c r="S2107" s="254" t="str">
        <f t="shared" si="133"/>
        <v/>
      </c>
      <c r="T2107" s="83"/>
      <c r="U2107" s="254" t="str">
        <f t="shared" si="134"/>
        <v/>
      </c>
      <c r="V2107" s="255"/>
      <c r="W2107" s="78"/>
      <c r="X2107" s="78"/>
      <c r="Y2107" s="391"/>
      <c r="Z2107" s="369"/>
      <c r="AA2107" s="90"/>
    </row>
    <row r="2108" spans="4:27" ht="15" x14ac:dyDescent="0.2">
      <c r="D2108" s="392"/>
      <c r="E2108" s="84"/>
      <c r="F2108" s="393"/>
      <c r="G2108" s="370"/>
      <c r="H2108" s="79"/>
      <c r="I2108" s="107"/>
      <c r="J2108" s="84"/>
      <c r="K2108" s="81"/>
      <c r="L2108" s="394"/>
      <c r="M2108" s="78"/>
      <c r="N2108" s="78"/>
      <c r="O2108" s="78"/>
      <c r="P2108" s="78"/>
      <c r="Q2108" s="371" t="str">
        <f t="shared" si="131"/>
        <v/>
      </c>
      <c r="R2108" s="102" t="str">
        <f t="shared" si="132"/>
        <v/>
      </c>
      <c r="S2108" s="254" t="str">
        <f t="shared" si="133"/>
        <v/>
      </c>
      <c r="T2108" s="83"/>
      <c r="U2108" s="254" t="str">
        <f t="shared" si="134"/>
        <v/>
      </c>
      <c r="V2108" s="255"/>
      <c r="W2108" s="78"/>
      <c r="X2108" s="78"/>
      <c r="Y2108" s="391"/>
      <c r="Z2108" s="369"/>
      <c r="AA2108" s="90"/>
    </row>
    <row r="2109" spans="4:27" ht="15" x14ac:dyDescent="0.2">
      <c r="D2109" s="392"/>
      <c r="E2109" s="84"/>
      <c r="F2109" s="393"/>
      <c r="G2109" s="370"/>
      <c r="H2109" s="79"/>
      <c r="I2109" s="107"/>
      <c r="J2109" s="84"/>
      <c r="K2109" s="81"/>
      <c r="L2109" s="394"/>
      <c r="M2109" s="78"/>
      <c r="N2109" s="78"/>
      <c r="O2109" s="78"/>
      <c r="P2109" s="78"/>
      <c r="Q2109" s="371" t="str">
        <f t="shared" si="131"/>
        <v/>
      </c>
      <c r="R2109" s="102" t="str">
        <f t="shared" si="132"/>
        <v/>
      </c>
      <c r="S2109" s="254" t="str">
        <f t="shared" si="133"/>
        <v/>
      </c>
      <c r="T2109" s="83"/>
      <c r="U2109" s="254" t="str">
        <f t="shared" si="134"/>
        <v/>
      </c>
      <c r="V2109" s="255"/>
      <c r="W2109" s="78"/>
      <c r="X2109" s="78"/>
      <c r="Y2109" s="391"/>
      <c r="Z2109" s="369"/>
      <c r="AA2109" s="90"/>
    </row>
    <row r="2110" spans="4:27" ht="15" x14ac:dyDescent="0.2">
      <c r="D2110" s="392"/>
      <c r="E2110" s="84"/>
      <c r="F2110" s="393"/>
      <c r="G2110" s="370"/>
      <c r="H2110" s="79"/>
      <c r="I2110" s="107"/>
      <c r="J2110" s="84"/>
      <c r="K2110" s="81"/>
      <c r="L2110" s="394"/>
      <c r="M2110" s="78"/>
      <c r="N2110" s="78"/>
      <c r="O2110" s="78"/>
      <c r="P2110" s="78"/>
      <c r="Q2110" s="371" t="str">
        <f t="shared" si="131"/>
        <v/>
      </c>
      <c r="R2110" s="102" t="str">
        <f t="shared" si="132"/>
        <v/>
      </c>
      <c r="S2110" s="254" t="str">
        <f t="shared" si="133"/>
        <v/>
      </c>
      <c r="T2110" s="83"/>
      <c r="U2110" s="254" t="str">
        <f t="shared" si="134"/>
        <v/>
      </c>
      <c r="V2110" s="255"/>
      <c r="W2110" s="78"/>
      <c r="X2110" s="78"/>
      <c r="Y2110" s="391"/>
      <c r="Z2110" s="369"/>
      <c r="AA2110" s="90"/>
    </row>
    <row r="2111" spans="4:27" ht="15" x14ac:dyDescent="0.2">
      <c r="D2111" s="392"/>
      <c r="E2111" s="84"/>
      <c r="F2111" s="393"/>
      <c r="G2111" s="370"/>
      <c r="H2111" s="79"/>
      <c r="I2111" s="107"/>
      <c r="J2111" s="84"/>
      <c r="K2111" s="81"/>
      <c r="L2111" s="394"/>
      <c r="M2111" s="78"/>
      <c r="N2111" s="78"/>
      <c r="O2111" s="78"/>
      <c r="P2111" s="78"/>
      <c r="Q2111" s="371" t="str">
        <f t="shared" si="131"/>
        <v/>
      </c>
      <c r="R2111" s="102" t="str">
        <f t="shared" si="132"/>
        <v/>
      </c>
      <c r="S2111" s="254" t="str">
        <f t="shared" si="133"/>
        <v/>
      </c>
      <c r="T2111" s="83"/>
      <c r="U2111" s="254" t="str">
        <f t="shared" si="134"/>
        <v/>
      </c>
      <c r="V2111" s="255"/>
      <c r="W2111" s="78"/>
      <c r="X2111" s="78"/>
      <c r="Y2111" s="391"/>
      <c r="Z2111" s="369"/>
      <c r="AA2111" s="90"/>
    </row>
    <row r="2112" spans="4:27" ht="15" x14ac:dyDescent="0.2">
      <c r="D2112" s="392"/>
      <c r="E2112" s="84"/>
      <c r="F2112" s="393"/>
      <c r="G2112" s="370"/>
      <c r="H2112" s="79"/>
      <c r="I2112" s="107"/>
      <c r="J2112" s="84"/>
      <c r="K2112" s="81"/>
      <c r="L2112" s="394"/>
      <c r="M2112" s="78"/>
      <c r="N2112" s="78"/>
      <c r="O2112" s="78"/>
      <c r="P2112" s="78"/>
      <c r="Q2112" s="371" t="str">
        <f t="shared" si="131"/>
        <v/>
      </c>
      <c r="R2112" s="102" t="str">
        <f t="shared" si="132"/>
        <v/>
      </c>
      <c r="S2112" s="254" t="str">
        <f t="shared" si="133"/>
        <v/>
      </c>
      <c r="T2112" s="83"/>
      <c r="U2112" s="254" t="str">
        <f t="shared" si="134"/>
        <v/>
      </c>
      <c r="V2112" s="255"/>
      <c r="W2112" s="78"/>
      <c r="X2112" s="78"/>
      <c r="Y2112" s="391"/>
      <c r="Z2112" s="369"/>
      <c r="AA2112" s="90"/>
    </row>
    <row r="2113" spans="4:27" ht="15" x14ac:dyDescent="0.2">
      <c r="D2113" s="392"/>
      <c r="E2113" s="84"/>
      <c r="F2113" s="393"/>
      <c r="G2113" s="370"/>
      <c r="H2113" s="79"/>
      <c r="I2113" s="107"/>
      <c r="J2113" s="84"/>
      <c r="K2113" s="81"/>
      <c r="L2113" s="394"/>
      <c r="M2113" s="78"/>
      <c r="N2113" s="78"/>
      <c r="O2113" s="78"/>
      <c r="P2113" s="78"/>
      <c r="Q2113" s="371" t="str">
        <f t="shared" ref="Q2113:Q2176" si="135">IF(OR(I2113="",I2113="Trailer"),"",IF(I2113&lt;&gt;"Trailer","X"))</f>
        <v/>
      </c>
      <c r="R2113" s="102" t="str">
        <f t="shared" ref="R2113:R2176" si="136">IF(I2113="","",IF(AND($R$16="X",I2113&lt;&gt;"Equipment",I2113&lt;&gt;"Dealer Plate"),"X",IF(AND($R$18="X",I2113&lt;&gt;"Trailer",I2113&lt;&gt;"Equipment",I2113&lt;&gt;"Dealer Plate"),"X",IF(AND($R$19="X",I2113&lt;&gt;"Trailer",I2113&lt;&gt;"Equipment",I2113&lt;&gt;"Dealer Plate",V2113="Yes"),"X",IF(AND($R$20="X",I2113&lt;&gt;"Equipment",I2113&lt;&gt;"Dealer Plate",F2113&gt;=$U$20),"X",IF(AND($R$21="X",I2113&lt;&gt;"Trailer",I2113&lt;&gt;"Equipment",I2113&lt;&gt;"Dealer Plate",F2113&gt;=$U$21),"X",""))))))</f>
        <v/>
      </c>
      <c r="S2113" s="254" t="str">
        <f t="shared" ref="S2113:S2176" si="137">IF(AND(M2113 ="NY",Q2113="x"),"Required","")</f>
        <v/>
      </c>
      <c r="T2113" s="83"/>
      <c r="U2113" s="254" t="str">
        <f t="shared" ref="U2113:U2176" si="138">IF(AND(I2113 ="Trailer",Q2113="X"),"remove 'X' for AL","")</f>
        <v/>
      </c>
      <c r="V2113" s="255"/>
      <c r="W2113" s="78"/>
      <c r="X2113" s="78"/>
      <c r="Y2113" s="391"/>
      <c r="Z2113" s="369"/>
      <c r="AA2113" s="90"/>
    </row>
    <row r="2114" spans="4:27" ht="15" x14ac:dyDescent="0.2">
      <c r="D2114" s="392"/>
      <c r="E2114" s="84"/>
      <c r="F2114" s="393"/>
      <c r="G2114" s="370"/>
      <c r="H2114" s="79"/>
      <c r="I2114" s="107"/>
      <c r="J2114" s="84"/>
      <c r="K2114" s="81"/>
      <c r="L2114" s="394"/>
      <c r="M2114" s="78"/>
      <c r="N2114" s="78"/>
      <c r="O2114" s="78"/>
      <c r="P2114" s="78"/>
      <c r="Q2114" s="371" t="str">
        <f t="shared" si="135"/>
        <v/>
      </c>
      <c r="R2114" s="102" t="str">
        <f t="shared" si="136"/>
        <v/>
      </c>
      <c r="S2114" s="254" t="str">
        <f t="shared" si="137"/>
        <v/>
      </c>
      <c r="T2114" s="83"/>
      <c r="U2114" s="254" t="str">
        <f t="shared" si="138"/>
        <v/>
      </c>
      <c r="V2114" s="255"/>
      <c r="W2114" s="78"/>
      <c r="X2114" s="78"/>
      <c r="Y2114" s="391"/>
      <c r="Z2114" s="369"/>
      <c r="AA2114" s="90"/>
    </row>
    <row r="2115" spans="4:27" ht="15" x14ac:dyDescent="0.2">
      <c r="D2115" s="392"/>
      <c r="E2115" s="84"/>
      <c r="F2115" s="393"/>
      <c r="G2115" s="370"/>
      <c r="H2115" s="79"/>
      <c r="I2115" s="107"/>
      <c r="J2115" s="84"/>
      <c r="K2115" s="81"/>
      <c r="L2115" s="394"/>
      <c r="M2115" s="78"/>
      <c r="N2115" s="78"/>
      <c r="O2115" s="78"/>
      <c r="P2115" s="78"/>
      <c r="Q2115" s="371" t="str">
        <f t="shared" si="135"/>
        <v/>
      </c>
      <c r="R2115" s="102" t="str">
        <f t="shared" si="136"/>
        <v/>
      </c>
      <c r="S2115" s="254" t="str">
        <f t="shared" si="137"/>
        <v/>
      </c>
      <c r="T2115" s="83"/>
      <c r="U2115" s="254" t="str">
        <f t="shared" si="138"/>
        <v/>
      </c>
      <c r="V2115" s="255"/>
      <c r="W2115" s="78"/>
      <c r="X2115" s="78"/>
      <c r="Y2115" s="391"/>
      <c r="Z2115" s="369"/>
      <c r="AA2115" s="90"/>
    </row>
    <row r="2116" spans="4:27" ht="15" x14ac:dyDescent="0.2">
      <c r="D2116" s="392"/>
      <c r="E2116" s="84"/>
      <c r="F2116" s="393"/>
      <c r="G2116" s="370"/>
      <c r="H2116" s="79"/>
      <c r="I2116" s="107"/>
      <c r="J2116" s="84"/>
      <c r="K2116" s="81"/>
      <c r="L2116" s="394"/>
      <c r="M2116" s="78"/>
      <c r="N2116" s="78"/>
      <c r="O2116" s="78"/>
      <c r="P2116" s="78"/>
      <c r="Q2116" s="371" t="str">
        <f t="shared" si="135"/>
        <v/>
      </c>
      <c r="R2116" s="102" t="str">
        <f t="shared" si="136"/>
        <v/>
      </c>
      <c r="S2116" s="254" t="str">
        <f t="shared" si="137"/>
        <v/>
      </c>
      <c r="T2116" s="83"/>
      <c r="U2116" s="254" t="str">
        <f t="shared" si="138"/>
        <v/>
      </c>
      <c r="V2116" s="255"/>
      <c r="W2116" s="78"/>
      <c r="X2116" s="78"/>
      <c r="Y2116" s="391"/>
      <c r="Z2116" s="369"/>
      <c r="AA2116" s="90"/>
    </row>
    <row r="2117" spans="4:27" ht="15" x14ac:dyDescent="0.2">
      <c r="D2117" s="392"/>
      <c r="E2117" s="84"/>
      <c r="F2117" s="393"/>
      <c r="G2117" s="370"/>
      <c r="H2117" s="79"/>
      <c r="I2117" s="107"/>
      <c r="J2117" s="84"/>
      <c r="K2117" s="81"/>
      <c r="L2117" s="394"/>
      <c r="M2117" s="78"/>
      <c r="N2117" s="78"/>
      <c r="O2117" s="78"/>
      <c r="P2117" s="78"/>
      <c r="Q2117" s="371" t="str">
        <f t="shared" si="135"/>
        <v/>
      </c>
      <c r="R2117" s="102" t="str">
        <f t="shared" si="136"/>
        <v/>
      </c>
      <c r="S2117" s="254" t="str">
        <f t="shared" si="137"/>
        <v/>
      </c>
      <c r="T2117" s="83"/>
      <c r="U2117" s="254" t="str">
        <f t="shared" si="138"/>
        <v/>
      </c>
      <c r="V2117" s="255"/>
      <c r="W2117" s="78"/>
      <c r="X2117" s="78"/>
      <c r="Y2117" s="391"/>
      <c r="Z2117" s="369"/>
      <c r="AA2117" s="90"/>
    </row>
    <row r="2118" spans="4:27" ht="15" x14ac:dyDescent="0.2">
      <c r="D2118" s="392"/>
      <c r="E2118" s="84"/>
      <c r="F2118" s="393"/>
      <c r="G2118" s="370"/>
      <c r="H2118" s="79"/>
      <c r="I2118" s="107"/>
      <c r="J2118" s="84"/>
      <c r="K2118" s="81"/>
      <c r="L2118" s="394"/>
      <c r="M2118" s="78"/>
      <c r="N2118" s="78"/>
      <c r="O2118" s="78"/>
      <c r="P2118" s="78"/>
      <c r="Q2118" s="371" t="str">
        <f t="shared" si="135"/>
        <v/>
      </c>
      <c r="R2118" s="102" t="str">
        <f t="shared" si="136"/>
        <v/>
      </c>
      <c r="S2118" s="254" t="str">
        <f t="shared" si="137"/>
        <v/>
      </c>
      <c r="T2118" s="83"/>
      <c r="U2118" s="254" t="str">
        <f t="shared" si="138"/>
        <v/>
      </c>
      <c r="V2118" s="255"/>
      <c r="W2118" s="78"/>
      <c r="X2118" s="78"/>
      <c r="Y2118" s="391"/>
      <c r="Z2118" s="369"/>
      <c r="AA2118" s="90"/>
    </row>
    <row r="2119" spans="4:27" ht="15" x14ac:dyDescent="0.2">
      <c r="D2119" s="392"/>
      <c r="E2119" s="84"/>
      <c r="F2119" s="393"/>
      <c r="G2119" s="370"/>
      <c r="H2119" s="79"/>
      <c r="I2119" s="107"/>
      <c r="J2119" s="84"/>
      <c r="K2119" s="81"/>
      <c r="L2119" s="394"/>
      <c r="M2119" s="78"/>
      <c r="N2119" s="78"/>
      <c r="O2119" s="78"/>
      <c r="P2119" s="78"/>
      <c r="Q2119" s="371" t="str">
        <f t="shared" si="135"/>
        <v/>
      </c>
      <c r="R2119" s="102" t="str">
        <f t="shared" si="136"/>
        <v/>
      </c>
      <c r="S2119" s="254" t="str">
        <f t="shared" si="137"/>
        <v/>
      </c>
      <c r="T2119" s="83"/>
      <c r="U2119" s="254" t="str">
        <f t="shared" si="138"/>
        <v/>
      </c>
      <c r="V2119" s="255"/>
      <c r="W2119" s="78"/>
      <c r="X2119" s="78"/>
      <c r="Y2119" s="391"/>
      <c r="Z2119" s="369"/>
      <c r="AA2119" s="90"/>
    </row>
    <row r="2120" spans="4:27" ht="15" x14ac:dyDescent="0.2">
      <c r="D2120" s="392"/>
      <c r="E2120" s="84"/>
      <c r="F2120" s="393"/>
      <c r="G2120" s="370"/>
      <c r="H2120" s="79"/>
      <c r="I2120" s="107"/>
      <c r="J2120" s="84"/>
      <c r="K2120" s="81"/>
      <c r="L2120" s="394"/>
      <c r="M2120" s="78"/>
      <c r="N2120" s="78"/>
      <c r="O2120" s="78"/>
      <c r="P2120" s="78"/>
      <c r="Q2120" s="371" t="str">
        <f t="shared" si="135"/>
        <v/>
      </c>
      <c r="R2120" s="102" t="str">
        <f t="shared" si="136"/>
        <v/>
      </c>
      <c r="S2120" s="254" t="str">
        <f t="shared" si="137"/>
        <v/>
      </c>
      <c r="T2120" s="83"/>
      <c r="U2120" s="254" t="str">
        <f t="shared" si="138"/>
        <v/>
      </c>
      <c r="V2120" s="255"/>
      <c r="W2120" s="78"/>
      <c r="X2120" s="78"/>
      <c r="Y2120" s="391"/>
      <c r="Z2120" s="369"/>
      <c r="AA2120" s="90"/>
    </row>
    <row r="2121" spans="4:27" ht="15" x14ac:dyDescent="0.2">
      <c r="D2121" s="392"/>
      <c r="E2121" s="84"/>
      <c r="F2121" s="393"/>
      <c r="G2121" s="370"/>
      <c r="H2121" s="79"/>
      <c r="I2121" s="107"/>
      <c r="J2121" s="84"/>
      <c r="K2121" s="81"/>
      <c r="L2121" s="394"/>
      <c r="M2121" s="78"/>
      <c r="N2121" s="78"/>
      <c r="O2121" s="78"/>
      <c r="P2121" s="78"/>
      <c r="Q2121" s="371" t="str">
        <f t="shared" si="135"/>
        <v/>
      </c>
      <c r="R2121" s="102" t="str">
        <f t="shared" si="136"/>
        <v/>
      </c>
      <c r="S2121" s="254" t="str">
        <f t="shared" si="137"/>
        <v/>
      </c>
      <c r="T2121" s="83"/>
      <c r="U2121" s="254" t="str">
        <f t="shared" si="138"/>
        <v/>
      </c>
      <c r="V2121" s="255"/>
      <c r="W2121" s="78"/>
      <c r="X2121" s="78"/>
      <c r="Y2121" s="391"/>
      <c r="Z2121" s="369"/>
      <c r="AA2121" s="90"/>
    </row>
    <row r="2122" spans="4:27" ht="15" x14ac:dyDescent="0.2">
      <c r="D2122" s="392"/>
      <c r="E2122" s="84"/>
      <c r="F2122" s="393"/>
      <c r="G2122" s="370"/>
      <c r="H2122" s="79"/>
      <c r="I2122" s="107"/>
      <c r="J2122" s="84"/>
      <c r="K2122" s="81"/>
      <c r="L2122" s="394"/>
      <c r="M2122" s="78"/>
      <c r="N2122" s="78"/>
      <c r="O2122" s="78"/>
      <c r="P2122" s="78"/>
      <c r="Q2122" s="371" t="str">
        <f t="shared" si="135"/>
        <v/>
      </c>
      <c r="R2122" s="102" t="str">
        <f t="shared" si="136"/>
        <v/>
      </c>
      <c r="S2122" s="254" t="str">
        <f t="shared" si="137"/>
        <v/>
      </c>
      <c r="T2122" s="83"/>
      <c r="U2122" s="254" t="str">
        <f t="shared" si="138"/>
        <v/>
      </c>
      <c r="V2122" s="255"/>
      <c r="W2122" s="78"/>
      <c r="X2122" s="78"/>
      <c r="Y2122" s="391"/>
      <c r="Z2122" s="369"/>
      <c r="AA2122" s="90"/>
    </row>
    <row r="2123" spans="4:27" ht="15" x14ac:dyDescent="0.2">
      <c r="D2123" s="392"/>
      <c r="E2123" s="84"/>
      <c r="F2123" s="393"/>
      <c r="G2123" s="370"/>
      <c r="H2123" s="79"/>
      <c r="I2123" s="107"/>
      <c r="J2123" s="84"/>
      <c r="K2123" s="81"/>
      <c r="L2123" s="394"/>
      <c r="M2123" s="78"/>
      <c r="N2123" s="78"/>
      <c r="O2123" s="78"/>
      <c r="P2123" s="78"/>
      <c r="Q2123" s="371" t="str">
        <f t="shared" si="135"/>
        <v/>
      </c>
      <c r="R2123" s="102" t="str">
        <f t="shared" si="136"/>
        <v/>
      </c>
      <c r="S2123" s="254" t="str">
        <f t="shared" si="137"/>
        <v/>
      </c>
      <c r="T2123" s="83"/>
      <c r="U2123" s="254" t="str">
        <f t="shared" si="138"/>
        <v/>
      </c>
      <c r="V2123" s="255"/>
      <c r="W2123" s="78"/>
      <c r="X2123" s="78"/>
      <c r="Y2123" s="391"/>
      <c r="Z2123" s="369"/>
      <c r="AA2123" s="90"/>
    </row>
    <row r="2124" spans="4:27" ht="15" x14ac:dyDescent="0.2">
      <c r="D2124" s="392"/>
      <c r="E2124" s="84"/>
      <c r="F2124" s="393"/>
      <c r="G2124" s="370"/>
      <c r="H2124" s="79"/>
      <c r="I2124" s="107"/>
      <c r="J2124" s="84"/>
      <c r="K2124" s="81"/>
      <c r="L2124" s="394"/>
      <c r="M2124" s="78"/>
      <c r="N2124" s="78"/>
      <c r="O2124" s="78"/>
      <c r="P2124" s="78"/>
      <c r="Q2124" s="371" t="str">
        <f t="shared" si="135"/>
        <v/>
      </c>
      <c r="R2124" s="102" t="str">
        <f t="shared" si="136"/>
        <v/>
      </c>
      <c r="S2124" s="254" t="str">
        <f t="shared" si="137"/>
        <v/>
      </c>
      <c r="T2124" s="83"/>
      <c r="U2124" s="254" t="str">
        <f t="shared" si="138"/>
        <v/>
      </c>
      <c r="V2124" s="255"/>
      <c r="W2124" s="78"/>
      <c r="X2124" s="78"/>
      <c r="Y2124" s="391"/>
      <c r="Z2124" s="369"/>
      <c r="AA2124" s="90"/>
    </row>
    <row r="2125" spans="4:27" ht="15" x14ac:dyDescent="0.2">
      <c r="D2125" s="392"/>
      <c r="E2125" s="84"/>
      <c r="F2125" s="393"/>
      <c r="G2125" s="370"/>
      <c r="H2125" s="79"/>
      <c r="I2125" s="107"/>
      <c r="J2125" s="84"/>
      <c r="K2125" s="81"/>
      <c r="L2125" s="394"/>
      <c r="M2125" s="78"/>
      <c r="N2125" s="78"/>
      <c r="O2125" s="78"/>
      <c r="P2125" s="78"/>
      <c r="Q2125" s="371" t="str">
        <f t="shared" si="135"/>
        <v/>
      </c>
      <c r="R2125" s="102" t="str">
        <f t="shared" si="136"/>
        <v/>
      </c>
      <c r="S2125" s="254" t="str">
        <f t="shared" si="137"/>
        <v/>
      </c>
      <c r="T2125" s="83"/>
      <c r="U2125" s="254" t="str">
        <f t="shared" si="138"/>
        <v/>
      </c>
      <c r="V2125" s="255"/>
      <c r="W2125" s="78"/>
      <c r="X2125" s="78"/>
      <c r="Y2125" s="391"/>
      <c r="Z2125" s="369"/>
      <c r="AA2125" s="90"/>
    </row>
    <row r="2126" spans="4:27" ht="15" x14ac:dyDescent="0.2">
      <c r="D2126" s="392"/>
      <c r="E2126" s="84"/>
      <c r="F2126" s="393"/>
      <c r="G2126" s="370"/>
      <c r="H2126" s="79"/>
      <c r="I2126" s="107"/>
      <c r="J2126" s="84"/>
      <c r="K2126" s="81"/>
      <c r="L2126" s="394"/>
      <c r="M2126" s="78"/>
      <c r="N2126" s="78"/>
      <c r="O2126" s="78"/>
      <c r="P2126" s="78"/>
      <c r="Q2126" s="371" t="str">
        <f t="shared" si="135"/>
        <v/>
      </c>
      <c r="R2126" s="102" t="str">
        <f t="shared" si="136"/>
        <v/>
      </c>
      <c r="S2126" s="254" t="str">
        <f t="shared" si="137"/>
        <v/>
      </c>
      <c r="T2126" s="83"/>
      <c r="U2126" s="254" t="str">
        <f t="shared" si="138"/>
        <v/>
      </c>
      <c r="V2126" s="255"/>
      <c r="W2126" s="78"/>
      <c r="X2126" s="78"/>
      <c r="Y2126" s="391"/>
      <c r="Z2126" s="369"/>
      <c r="AA2126" s="90"/>
    </row>
    <row r="2127" spans="4:27" ht="15" x14ac:dyDescent="0.2">
      <c r="D2127" s="392"/>
      <c r="E2127" s="84"/>
      <c r="F2127" s="393"/>
      <c r="G2127" s="370"/>
      <c r="H2127" s="79"/>
      <c r="I2127" s="107"/>
      <c r="J2127" s="84"/>
      <c r="K2127" s="81"/>
      <c r="L2127" s="394"/>
      <c r="M2127" s="78"/>
      <c r="N2127" s="78"/>
      <c r="O2127" s="78"/>
      <c r="P2127" s="78"/>
      <c r="Q2127" s="371" t="str">
        <f t="shared" si="135"/>
        <v/>
      </c>
      <c r="R2127" s="102" t="str">
        <f t="shared" si="136"/>
        <v/>
      </c>
      <c r="S2127" s="254" t="str">
        <f t="shared" si="137"/>
        <v/>
      </c>
      <c r="T2127" s="83"/>
      <c r="U2127" s="254" t="str">
        <f t="shared" si="138"/>
        <v/>
      </c>
      <c r="V2127" s="255"/>
      <c r="W2127" s="78"/>
      <c r="X2127" s="78"/>
      <c r="Y2127" s="391"/>
      <c r="Z2127" s="369"/>
      <c r="AA2127" s="90"/>
    </row>
    <row r="2128" spans="4:27" ht="15" x14ac:dyDescent="0.2">
      <c r="D2128" s="392"/>
      <c r="E2128" s="84"/>
      <c r="F2128" s="393"/>
      <c r="G2128" s="370"/>
      <c r="H2128" s="79"/>
      <c r="I2128" s="107"/>
      <c r="J2128" s="84"/>
      <c r="K2128" s="81"/>
      <c r="L2128" s="394"/>
      <c r="M2128" s="78"/>
      <c r="N2128" s="78"/>
      <c r="O2128" s="78"/>
      <c r="P2128" s="78"/>
      <c r="Q2128" s="371" t="str">
        <f t="shared" si="135"/>
        <v/>
      </c>
      <c r="R2128" s="102" t="str">
        <f t="shared" si="136"/>
        <v/>
      </c>
      <c r="S2128" s="254" t="str">
        <f t="shared" si="137"/>
        <v/>
      </c>
      <c r="T2128" s="83"/>
      <c r="U2128" s="254" t="str">
        <f t="shared" si="138"/>
        <v/>
      </c>
      <c r="V2128" s="255"/>
      <c r="W2128" s="78"/>
      <c r="X2128" s="78"/>
      <c r="Y2128" s="391"/>
      <c r="Z2128" s="369"/>
      <c r="AA2128" s="90"/>
    </row>
    <row r="2129" spans="4:27" ht="15" x14ac:dyDescent="0.2">
      <c r="D2129" s="392"/>
      <c r="E2129" s="84"/>
      <c r="F2129" s="393"/>
      <c r="G2129" s="370"/>
      <c r="H2129" s="79"/>
      <c r="I2129" s="107"/>
      <c r="J2129" s="84"/>
      <c r="K2129" s="81"/>
      <c r="L2129" s="394"/>
      <c r="M2129" s="78"/>
      <c r="N2129" s="78"/>
      <c r="O2129" s="78"/>
      <c r="P2129" s="78"/>
      <c r="Q2129" s="371" t="str">
        <f t="shared" si="135"/>
        <v/>
      </c>
      <c r="R2129" s="102" t="str">
        <f t="shared" si="136"/>
        <v/>
      </c>
      <c r="S2129" s="254" t="str">
        <f t="shared" si="137"/>
        <v/>
      </c>
      <c r="T2129" s="83"/>
      <c r="U2129" s="254" t="str">
        <f t="shared" si="138"/>
        <v/>
      </c>
      <c r="V2129" s="255"/>
      <c r="W2129" s="78"/>
      <c r="X2129" s="78"/>
      <c r="Y2129" s="391"/>
      <c r="Z2129" s="369"/>
      <c r="AA2129" s="90"/>
    </row>
    <row r="2130" spans="4:27" ht="15" x14ac:dyDescent="0.2">
      <c r="D2130" s="392"/>
      <c r="E2130" s="84"/>
      <c r="F2130" s="393"/>
      <c r="G2130" s="370"/>
      <c r="H2130" s="79"/>
      <c r="I2130" s="107"/>
      <c r="J2130" s="84"/>
      <c r="K2130" s="81"/>
      <c r="L2130" s="394"/>
      <c r="M2130" s="78"/>
      <c r="N2130" s="78"/>
      <c r="O2130" s="78"/>
      <c r="P2130" s="78"/>
      <c r="Q2130" s="371" t="str">
        <f t="shared" si="135"/>
        <v/>
      </c>
      <c r="R2130" s="102" t="str">
        <f t="shared" si="136"/>
        <v/>
      </c>
      <c r="S2130" s="254" t="str">
        <f t="shared" si="137"/>
        <v/>
      </c>
      <c r="T2130" s="83"/>
      <c r="U2130" s="254" t="str">
        <f t="shared" si="138"/>
        <v/>
      </c>
      <c r="V2130" s="255"/>
      <c r="W2130" s="78"/>
      <c r="X2130" s="78"/>
      <c r="Y2130" s="391"/>
      <c r="Z2130" s="369"/>
      <c r="AA2130" s="90"/>
    </row>
    <row r="2131" spans="4:27" ht="15" x14ac:dyDescent="0.2">
      <c r="D2131" s="392"/>
      <c r="E2131" s="84"/>
      <c r="F2131" s="393"/>
      <c r="G2131" s="370"/>
      <c r="H2131" s="79"/>
      <c r="I2131" s="107"/>
      <c r="J2131" s="84"/>
      <c r="K2131" s="81"/>
      <c r="L2131" s="394"/>
      <c r="M2131" s="78"/>
      <c r="N2131" s="78"/>
      <c r="O2131" s="78"/>
      <c r="P2131" s="78"/>
      <c r="Q2131" s="371" t="str">
        <f t="shared" si="135"/>
        <v/>
      </c>
      <c r="R2131" s="102" t="str">
        <f t="shared" si="136"/>
        <v/>
      </c>
      <c r="S2131" s="254" t="str">
        <f t="shared" si="137"/>
        <v/>
      </c>
      <c r="T2131" s="83"/>
      <c r="U2131" s="254" t="str">
        <f t="shared" si="138"/>
        <v/>
      </c>
      <c r="V2131" s="255"/>
      <c r="W2131" s="78"/>
      <c r="X2131" s="78"/>
      <c r="Y2131" s="391"/>
      <c r="Z2131" s="369"/>
      <c r="AA2131" s="90"/>
    </row>
    <row r="2132" spans="4:27" ht="15" x14ac:dyDescent="0.2">
      <c r="D2132" s="392"/>
      <c r="E2132" s="84"/>
      <c r="F2132" s="393"/>
      <c r="G2132" s="370"/>
      <c r="H2132" s="79"/>
      <c r="I2132" s="107"/>
      <c r="J2132" s="84"/>
      <c r="K2132" s="81"/>
      <c r="L2132" s="394"/>
      <c r="M2132" s="78"/>
      <c r="N2132" s="78"/>
      <c r="O2132" s="78"/>
      <c r="P2132" s="78"/>
      <c r="Q2132" s="371" t="str">
        <f t="shared" si="135"/>
        <v/>
      </c>
      <c r="R2132" s="102" t="str">
        <f t="shared" si="136"/>
        <v/>
      </c>
      <c r="S2132" s="254" t="str">
        <f t="shared" si="137"/>
        <v/>
      </c>
      <c r="T2132" s="83"/>
      <c r="U2132" s="254" t="str">
        <f t="shared" si="138"/>
        <v/>
      </c>
      <c r="V2132" s="255"/>
      <c r="W2132" s="78"/>
      <c r="X2132" s="78"/>
      <c r="Y2132" s="391"/>
      <c r="Z2132" s="369"/>
      <c r="AA2132" s="90"/>
    </row>
    <row r="2133" spans="4:27" ht="15" x14ac:dyDescent="0.2">
      <c r="D2133" s="392"/>
      <c r="E2133" s="84"/>
      <c r="F2133" s="393"/>
      <c r="G2133" s="370"/>
      <c r="H2133" s="79"/>
      <c r="I2133" s="107"/>
      <c r="J2133" s="84"/>
      <c r="K2133" s="81"/>
      <c r="L2133" s="394"/>
      <c r="M2133" s="78"/>
      <c r="N2133" s="78"/>
      <c r="O2133" s="78"/>
      <c r="P2133" s="78"/>
      <c r="Q2133" s="371" t="str">
        <f t="shared" si="135"/>
        <v/>
      </c>
      <c r="R2133" s="102" t="str">
        <f t="shared" si="136"/>
        <v/>
      </c>
      <c r="S2133" s="254" t="str">
        <f t="shared" si="137"/>
        <v/>
      </c>
      <c r="T2133" s="83"/>
      <c r="U2133" s="254" t="str">
        <f t="shared" si="138"/>
        <v/>
      </c>
      <c r="V2133" s="255"/>
      <c r="W2133" s="78"/>
      <c r="X2133" s="78"/>
      <c r="Y2133" s="391"/>
      <c r="Z2133" s="369"/>
      <c r="AA2133" s="90"/>
    </row>
    <row r="2134" spans="4:27" ht="15" x14ac:dyDescent="0.2">
      <c r="D2134" s="392"/>
      <c r="E2134" s="84"/>
      <c r="F2134" s="393"/>
      <c r="G2134" s="370"/>
      <c r="H2134" s="79"/>
      <c r="I2134" s="107"/>
      <c r="J2134" s="84"/>
      <c r="K2134" s="81"/>
      <c r="L2134" s="394"/>
      <c r="M2134" s="78"/>
      <c r="N2134" s="78"/>
      <c r="O2134" s="78"/>
      <c r="P2134" s="78"/>
      <c r="Q2134" s="371" t="str">
        <f t="shared" si="135"/>
        <v/>
      </c>
      <c r="R2134" s="102" t="str">
        <f t="shared" si="136"/>
        <v/>
      </c>
      <c r="S2134" s="254" t="str">
        <f t="shared" si="137"/>
        <v/>
      </c>
      <c r="T2134" s="83"/>
      <c r="U2134" s="254" t="str">
        <f t="shared" si="138"/>
        <v/>
      </c>
      <c r="V2134" s="255"/>
      <c r="W2134" s="78"/>
      <c r="X2134" s="78"/>
      <c r="Y2134" s="391"/>
      <c r="Z2134" s="369"/>
      <c r="AA2134" s="90"/>
    </row>
    <row r="2135" spans="4:27" ht="15" x14ac:dyDescent="0.2">
      <c r="D2135" s="392"/>
      <c r="E2135" s="84"/>
      <c r="F2135" s="393"/>
      <c r="G2135" s="370"/>
      <c r="H2135" s="79"/>
      <c r="I2135" s="107"/>
      <c r="J2135" s="84"/>
      <c r="K2135" s="81"/>
      <c r="L2135" s="394"/>
      <c r="M2135" s="78"/>
      <c r="N2135" s="78"/>
      <c r="O2135" s="78"/>
      <c r="P2135" s="78"/>
      <c r="Q2135" s="371" t="str">
        <f t="shared" si="135"/>
        <v/>
      </c>
      <c r="R2135" s="102" t="str">
        <f t="shared" si="136"/>
        <v/>
      </c>
      <c r="S2135" s="254" t="str">
        <f t="shared" si="137"/>
        <v/>
      </c>
      <c r="T2135" s="83"/>
      <c r="U2135" s="254" t="str">
        <f t="shared" si="138"/>
        <v/>
      </c>
      <c r="V2135" s="255"/>
      <c r="W2135" s="78"/>
      <c r="X2135" s="78"/>
      <c r="Y2135" s="391"/>
      <c r="Z2135" s="369"/>
      <c r="AA2135" s="90"/>
    </row>
    <row r="2136" spans="4:27" ht="15" x14ac:dyDescent="0.2">
      <c r="D2136" s="392"/>
      <c r="E2136" s="84"/>
      <c r="F2136" s="393"/>
      <c r="G2136" s="370"/>
      <c r="H2136" s="79"/>
      <c r="I2136" s="107"/>
      <c r="J2136" s="84"/>
      <c r="K2136" s="81"/>
      <c r="L2136" s="394"/>
      <c r="M2136" s="78"/>
      <c r="N2136" s="78"/>
      <c r="O2136" s="78"/>
      <c r="P2136" s="78"/>
      <c r="Q2136" s="371" t="str">
        <f t="shared" si="135"/>
        <v/>
      </c>
      <c r="R2136" s="102" t="str">
        <f t="shared" si="136"/>
        <v/>
      </c>
      <c r="S2136" s="254" t="str">
        <f t="shared" si="137"/>
        <v/>
      </c>
      <c r="T2136" s="83"/>
      <c r="U2136" s="254" t="str">
        <f t="shared" si="138"/>
        <v/>
      </c>
      <c r="V2136" s="255"/>
      <c r="W2136" s="78"/>
      <c r="X2136" s="78"/>
      <c r="Y2136" s="391"/>
      <c r="Z2136" s="369"/>
      <c r="AA2136" s="90"/>
    </row>
    <row r="2137" spans="4:27" ht="15" x14ac:dyDescent="0.2">
      <c r="D2137" s="392"/>
      <c r="E2137" s="84"/>
      <c r="F2137" s="393"/>
      <c r="G2137" s="370"/>
      <c r="H2137" s="79"/>
      <c r="I2137" s="107"/>
      <c r="J2137" s="84"/>
      <c r="K2137" s="81"/>
      <c r="L2137" s="394"/>
      <c r="M2137" s="78"/>
      <c r="N2137" s="78"/>
      <c r="O2137" s="78"/>
      <c r="P2137" s="78"/>
      <c r="Q2137" s="371" t="str">
        <f t="shared" si="135"/>
        <v/>
      </c>
      <c r="R2137" s="102" t="str">
        <f t="shared" si="136"/>
        <v/>
      </c>
      <c r="S2137" s="254" t="str">
        <f t="shared" si="137"/>
        <v/>
      </c>
      <c r="T2137" s="83"/>
      <c r="U2137" s="254" t="str">
        <f t="shared" si="138"/>
        <v/>
      </c>
      <c r="V2137" s="255"/>
      <c r="W2137" s="78"/>
      <c r="X2137" s="78"/>
      <c r="Y2137" s="391"/>
      <c r="Z2137" s="369"/>
      <c r="AA2137" s="90"/>
    </row>
    <row r="2138" spans="4:27" ht="15" x14ac:dyDescent="0.2">
      <c r="D2138" s="392"/>
      <c r="E2138" s="84"/>
      <c r="F2138" s="393"/>
      <c r="G2138" s="370"/>
      <c r="H2138" s="79"/>
      <c r="I2138" s="107"/>
      <c r="J2138" s="84"/>
      <c r="K2138" s="81"/>
      <c r="L2138" s="394"/>
      <c r="M2138" s="78"/>
      <c r="N2138" s="78"/>
      <c r="O2138" s="78"/>
      <c r="P2138" s="78"/>
      <c r="Q2138" s="371" t="str">
        <f t="shared" si="135"/>
        <v/>
      </c>
      <c r="R2138" s="102" t="str">
        <f t="shared" si="136"/>
        <v/>
      </c>
      <c r="S2138" s="254" t="str">
        <f t="shared" si="137"/>
        <v/>
      </c>
      <c r="T2138" s="83"/>
      <c r="U2138" s="254" t="str">
        <f t="shared" si="138"/>
        <v/>
      </c>
      <c r="V2138" s="255"/>
      <c r="W2138" s="78"/>
      <c r="X2138" s="78"/>
      <c r="Y2138" s="391"/>
      <c r="Z2138" s="369"/>
      <c r="AA2138" s="90"/>
    </row>
    <row r="2139" spans="4:27" ht="15" x14ac:dyDescent="0.2">
      <c r="D2139" s="392"/>
      <c r="E2139" s="84"/>
      <c r="F2139" s="393"/>
      <c r="G2139" s="370"/>
      <c r="H2139" s="79"/>
      <c r="I2139" s="107"/>
      <c r="J2139" s="84"/>
      <c r="K2139" s="81"/>
      <c r="L2139" s="394"/>
      <c r="M2139" s="78"/>
      <c r="N2139" s="78"/>
      <c r="O2139" s="78"/>
      <c r="P2139" s="78"/>
      <c r="Q2139" s="371" t="str">
        <f t="shared" si="135"/>
        <v/>
      </c>
      <c r="R2139" s="102" t="str">
        <f t="shared" si="136"/>
        <v/>
      </c>
      <c r="S2139" s="254" t="str">
        <f t="shared" si="137"/>
        <v/>
      </c>
      <c r="T2139" s="83"/>
      <c r="U2139" s="254" t="str">
        <f t="shared" si="138"/>
        <v/>
      </c>
      <c r="V2139" s="255"/>
      <c r="W2139" s="78"/>
      <c r="X2139" s="78"/>
      <c r="Y2139" s="391"/>
      <c r="Z2139" s="369"/>
      <c r="AA2139" s="90"/>
    </row>
    <row r="2140" spans="4:27" ht="15" x14ac:dyDescent="0.2">
      <c r="D2140" s="392"/>
      <c r="E2140" s="84"/>
      <c r="F2140" s="393"/>
      <c r="G2140" s="370"/>
      <c r="H2140" s="79"/>
      <c r="I2140" s="107"/>
      <c r="J2140" s="84"/>
      <c r="K2140" s="81"/>
      <c r="L2140" s="394"/>
      <c r="M2140" s="78"/>
      <c r="N2140" s="78"/>
      <c r="O2140" s="78"/>
      <c r="P2140" s="78"/>
      <c r="Q2140" s="371" t="str">
        <f t="shared" si="135"/>
        <v/>
      </c>
      <c r="R2140" s="102" t="str">
        <f t="shared" si="136"/>
        <v/>
      </c>
      <c r="S2140" s="254" t="str">
        <f t="shared" si="137"/>
        <v/>
      </c>
      <c r="T2140" s="83"/>
      <c r="U2140" s="254" t="str">
        <f t="shared" si="138"/>
        <v/>
      </c>
      <c r="V2140" s="255"/>
      <c r="W2140" s="78"/>
      <c r="X2140" s="78"/>
      <c r="Y2140" s="391"/>
      <c r="Z2140" s="369"/>
      <c r="AA2140" s="90"/>
    </row>
    <row r="2141" spans="4:27" ht="15" x14ac:dyDescent="0.2">
      <c r="D2141" s="392"/>
      <c r="E2141" s="84"/>
      <c r="F2141" s="393"/>
      <c r="G2141" s="370"/>
      <c r="H2141" s="79"/>
      <c r="I2141" s="107"/>
      <c r="J2141" s="84"/>
      <c r="K2141" s="81"/>
      <c r="L2141" s="394"/>
      <c r="M2141" s="78"/>
      <c r="N2141" s="78"/>
      <c r="O2141" s="78"/>
      <c r="P2141" s="78"/>
      <c r="Q2141" s="371" t="str">
        <f t="shared" si="135"/>
        <v/>
      </c>
      <c r="R2141" s="102" t="str">
        <f t="shared" si="136"/>
        <v/>
      </c>
      <c r="S2141" s="254" t="str">
        <f t="shared" si="137"/>
        <v/>
      </c>
      <c r="T2141" s="83"/>
      <c r="U2141" s="254" t="str">
        <f t="shared" si="138"/>
        <v/>
      </c>
      <c r="V2141" s="255"/>
      <c r="W2141" s="78"/>
      <c r="X2141" s="78"/>
      <c r="Y2141" s="391"/>
      <c r="Z2141" s="369"/>
      <c r="AA2141" s="90"/>
    </row>
    <row r="2142" spans="4:27" ht="15" x14ac:dyDescent="0.2">
      <c r="D2142" s="392"/>
      <c r="E2142" s="84"/>
      <c r="F2142" s="393"/>
      <c r="G2142" s="370"/>
      <c r="H2142" s="79"/>
      <c r="I2142" s="107"/>
      <c r="J2142" s="84"/>
      <c r="K2142" s="81"/>
      <c r="L2142" s="394"/>
      <c r="M2142" s="78"/>
      <c r="N2142" s="78"/>
      <c r="O2142" s="78"/>
      <c r="P2142" s="78"/>
      <c r="Q2142" s="371" t="str">
        <f t="shared" si="135"/>
        <v/>
      </c>
      <c r="R2142" s="102" t="str">
        <f t="shared" si="136"/>
        <v/>
      </c>
      <c r="S2142" s="254" t="str">
        <f t="shared" si="137"/>
        <v/>
      </c>
      <c r="T2142" s="83"/>
      <c r="U2142" s="254" t="str">
        <f t="shared" si="138"/>
        <v/>
      </c>
      <c r="V2142" s="255"/>
      <c r="W2142" s="78"/>
      <c r="X2142" s="78"/>
      <c r="Y2142" s="391"/>
      <c r="Z2142" s="369"/>
      <c r="AA2142" s="90"/>
    </row>
    <row r="2143" spans="4:27" ht="15" x14ac:dyDescent="0.2">
      <c r="D2143" s="392"/>
      <c r="E2143" s="84"/>
      <c r="F2143" s="393"/>
      <c r="G2143" s="370"/>
      <c r="H2143" s="79"/>
      <c r="I2143" s="107"/>
      <c r="J2143" s="84"/>
      <c r="K2143" s="81"/>
      <c r="L2143" s="394"/>
      <c r="M2143" s="78"/>
      <c r="N2143" s="78"/>
      <c r="O2143" s="78"/>
      <c r="P2143" s="78"/>
      <c r="Q2143" s="371" t="str">
        <f t="shared" si="135"/>
        <v/>
      </c>
      <c r="R2143" s="102" t="str">
        <f t="shared" si="136"/>
        <v/>
      </c>
      <c r="S2143" s="254" t="str">
        <f t="shared" si="137"/>
        <v/>
      </c>
      <c r="T2143" s="83"/>
      <c r="U2143" s="254" t="str">
        <f t="shared" si="138"/>
        <v/>
      </c>
      <c r="V2143" s="255"/>
      <c r="W2143" s="78"/>
      <c r="X2143" s="78"/>
      <c r="Y2143" s="391"/>
      <c r="Z2143" s="369"/>
      <c r="AA2143" s="90"/>
    </row>
    <row r="2144" spans="4:27" ht="15" x14ac:dyDescent="0.2">
      <c r="D2144" s="392"/>
      <c r="E2144" s="84"/>
      <c r="F2144" s="393"/>
      <c r="G2144" s="370"/>
      <c r="H2144" s="79"/>
      <c r="I2144" s="107"/>
      <c r="J2144" s="84"/>
      <c r="K2144" s="81"/>
      <c r="L2144" s="394"/>
      <c r="M2144" s="78"/>
      <c r="N2144" s="78"/>
      <c r="O2144" s="78"/>
      <c r="P2144" s="78"/>
      <c r="Q2144" s="371" t="str">
        <f t="shared" si="135"/>
        <v/>
      </c>
      <c r="R2144" s="102" t="str">
        <f t="shared" si="136"/>
        <v/>
      </c>
      <c r="S2144" s="254" t="str">
        <f t="shared" si="137"/>
        <v/>
      </c>
      <c r="T2144" s="83"/>
      <c r="U2144" s="254" t="str">
        <f t="shared" si="138"/>
        <v/>
      </c>
      <c r="V2144" s="255"/>
      <c r="W2144" s="78"/>
      <c r="X2144" s="78"/>
      <c r="Y2144" s="391"/>
      <c r="Z2144" s="369"/>
      <c r="AA2144" s="90"/>
    </row>
    <row r="2145" spans="4:27" ht="15" x14ac:dyDescent="0.2">
      <c r="D2145" s="392"/>
      <c r="E2145" s="84"/>
      <c r="F2145" s="393"/>
      <c r="G2145" s="370"/>
      <c r="H2145" s="79"/>
      <c r="I2145" s="107"/>
      <c r="J2145" s="84"/>
      <c r="K2145" s="81"/>
      <c r="L2145" s="394"/>
      <c r="M2145" s="78"/>
      <c r="N2145" s="78"/>
      <c r="O2145" s="78"/>
      <c r="P2145" s="78"/>
      <c r="Q2145" s="371" t="str">
        <f t="shared" si="135"/>
        <v/>
      </c>
      <c r="R2145" s="102" t="str">
        <f t="shared" si="136"/>
        <v/>
      </c>
      <c r="S2145" s="254" t="str">
        <f t="shared" si="137"/>
        <v/>
      </c>
      <c r="T2145" s="83"/>
      <c r="U2145" s="254" t="str">
        <f t="shared" si="138"/>
        <v/>
      </c>
      <c r="V2145" s="255"/>
      <c r="W2145" s="78"/>
      <c r="X2145" s="78"/>
      <c r="Y2145" s="391"/>
      <c r="Z2145" s="369"/>
      <c r="AA2145" s="90"/>
    </row>
    <row r="2146" spans="4:27" ht="15" x14ac:dyDescent="0.2">
      <c r="D2146" s="392"/>
      <c r="E2146" s="84"/>
      <c r="F2146" s="393"/>
      <c r="G2146" s="370"/>
      <c r="H2146" s="79"/>
      <c r="I2146" s="107"/>
      <c r="J2146" s="84"/>
      <c r="K2146" s="81"/>
      <c r="L2146" s="394"/>
      <c r="M2146" s="78"/>
      <c r="N2146" s="78"/>
      <c r="O2146" s="78"/>
      <c r="P2146" s="78"/>
      <c r="Q2146" s="371" t="str">
        <f t="shared" si="135"/>
        <v/>
      </c>
      <c r="R2146" s="102" t="str">
        <f t="shared" si="136"/>
        <v/>
      </c>
      <c r="S2146" s="254" t="str">
        <f t="shared" si="137"/>
        <v/>
      </c>
      <c r="T2146" s="83"/>
      <c r="U2146" s="254" t="str">
        <f t="shared" si="138"/>
        <v/>
      </c>
      <c r="V2146" s="255"/>
      <c r="W2146" s="78"/>
      <c r="X2146" s="78"/>
      <c r="Y2146" s="391"/>
      <c r="Z2146" s="369"/>
      <c r="AA2146" s="90"/>
    </row>
    <row r="2147" spans="4:27" ht="15" x14ac:dyDescent="0.2">
      <c r="D2147" s="392"/>
      <c r="E2147" s="84"/>
      <c r="F2147" s="393"/>
      <c r="G2147" s="370"/>
      <c r="H2147" s="79"/>
      <c r="I2147" s="107"/>
      <c r="J2147" s="84"/>
      <c r="K2147" s="81"/>
      <c r="L2147" s="394"/>
      <c r="M2147" s="78"/>
      <c r="N2147" s="78"/>
      <c r="O2147" s="78"/>
      <c r="P2147" s="78"/>
      <c r="Q2147" s="371" t="str">
        <f t="shared" si="135"/>
        <v/>
      </c>
      <c r="R2147" s="102" t="str">
        <f t="shared" si="136"/>
        <v/>
      </c>
      <c r="S2147" s="254" t="str">
        <f t="shared" si="137"/>
        <v/>
      </c>
      <c r="T2147" s="83"/>
      <c r="U2147" s="254" t="str">
        <f t="shared" si="138"/>
        <v/>
      </c>
      <c r="V2147" s="255"/>
      <c r="W2147" s="78"/>
      <c r="X2147" s="78"/>
      <c r="Y2147" s="391"/>
      <c r="Z2147" s="369"/>
      <c r="AA2147" s="90"/>
    </row>
    <row r="2148" spans="4:27" ht="15" x14ac:dyDescent="0.2">
      <c r="D2148" s="392"/>
      <c r="E2148" s="84"/>
      <c r="F2148" s="393"/>
      <c r="G2148" s="370"/>
      <c r="H2148" s="79"/>
      <c r="I2148" s="107"/>
      <c r="J2148" s="84"/>
      <c r="K2148" s="81"/>
      <c r="L2148" s="394"/>
      <c r="M2148" s="78"/>
      <c r="N2148" s="78"/>
      <c r="O2148" s="78"/>
      <c r="P2148" s="78"/>
      <c r="Q2148" s="371" t="str">
        <f t="shared" si="135"/>
        <v/>
      </c>
      <c r="R2148" s="102" t="str">
        <f t="shared" si="136"/>
        <v/>
      </c>
      <c r="S2148" s="254" t="str">
        <f t="shared" si="137"/>
        <v/>
      </c>
      <c r="T2148" s="83"/>
      <c r="U2148" s="254" t="str">
        <f t="shared" si="138"/>
        <v/>
      </c>
      <c r="V2148" s="255"/>
      <c r="W2148" s="78"/>
      <c r="X2148" s="78"/>
      <c r="Y2148" s="391"/>
      <c r="Z2148" s="369"/>
      <c r="AA2148" s="90"/>
    </row>
    <row r="2149" spans="4:27" ht="15" x14ac:dyDescent="0.2">
      <c r="D2149" s="392"/>
      <c r="E2149" s="84"/>
      <c r="F2149" s="393"/>
      <c r="G2149" s="370"/>
      <c r="H2149" s="79"/>
      <c r="I2149" s="107"/>
      <c r="J2149" s="84"/>
      <c r="K2149" s="81"/>
      <c r="L2149" s="394"/>
      <c r="M2149" s="78"/>
      <c r="N2149" s="78"/>
      <c r="O2149" s="78"/>
      <c r="P2149" s="78"/>
      <c r="Q2149" s="371" t="str">
        <f t="shared" si="135"/>
        <v/>
      </c>
      <c r="R2149" s="102" t="str">
        <f t="shared" si="136"/>
        <v/>
      </c>
      <c r="S2149" s="254" t="str">
        <f t="shared" si="137"/>
        <v/>
      </c>
      <c r="T2149" s="83"/>
      <c r="U2149" s="254" t="str">
        <f t="shared" si="138"/>
        <v/>
      </c>
      <c r="V2149" s="255"/>
      <c r="W2149" s="78"/>
      <c r="X2149" s="78"/>
      <c r="Y2149" s="391"/>
      <c r="Z2149" s="369"/>
      <c r="AA2149" s="90"/>
    </row>
    <row r="2150" spans="4:27" ht="15" x14ac:dyDescent="0.2">
      <c r="D2150" s="392"/>
      <c r="E2150" s="84"/>
      <c r="F2150" s="393"/>
      <c r="G2150" s="370"/>
      <c r="H2150" s="79"/>
      <c r="I2150" s="107"/>
      <c r="J2150" s="84"/>
      <c r="K2150" s="81"/>
      <c r="L2150" s="394"/>
      <c r="M2150" s="78"/>
      <c r="N2150" s="78"/>
      <c r="O2150" s="78"/>
      <c r="P2150" s="78"/>
      <c r="Q2150" s="371" t="str">
        <f t="shared" si="135"/>
        <v/>
      </c>
      <c r="R2150" s="102" t="str">
        <f t="shared" si="136"/>
        <v/>
      </c>
      <c r="S2150" s="254" t="str">
        <f t="shared" si="137"/>
        <v/>
      </c>
      <c r="T2150" s="83"/>
      <c r="U2150" s="254" t="str">
        <f t="shared" si="138"/>
        <v/>
      </c>
      <c r="V2150" s="255"/>
      <c r="W2150" s="78"/>
      <c r="X2150" s="78"/>
      <c r="Y2150" s="391"/>
      <c r="Z2150" s="369"/>
      <c r="AA2150" s="90"/>
    </row>
    <row r="2151" spans="4:27" ht="15" x14ac:dyDescent="0.2">
      <c r="D2151" s="392"/>
      <c r="E2151" s="84"/>
      <c r="F2151" s="393"/>
      <c r="G2151" s="370"/>
      <c r="H2151" s="79"/>
      <c r="I2151" s="107"/>
      <c r="J2151" s="84"/>
      <c r="K2151" s="81"/>
      <c r="L2151" s="394"/>
      <c r="M2151" s="78"/>
      <c r="N2151" s="78"/>
      <c r="O2151" s="78"/>
      <c r="P2151" s="78"/>
      <c r="Q2151" s="371" t="str">
        <f t="shared" si="135"/>
        <v/>
      </c>
      <c r="R2151" s="102" t="str">
        <f t="shared" si="136"/>
        <v/>
      </c>
      <c r="S2151" s="254" t="str">
        <f t="shared" si="137"/>
        <v/>
      </c>
      <c r="T2151" s="83"/>
      <c r="U2151" s="254" t="str">
        <f t="shared" si="138"/>
        <v/>
      </c>
      <c r="V2151" s="255"/>
      <c r="W2151" s="78"/>
      <c r="X2151" s="78"/>
      <c r="Y2151" s="391"/>
      <c r="Z2151" s="369"/>
      <c r="AA2151" s="90"/>
    </row>
    <row r="2152" spans="4:27" ht="15" x14ac:dyDescent="0.2">
      <c r="D2152" s="392"/>
      <c r="E2152" s="84"/>
      <c r="F2152" s="393"/>
      <c r="G2152" s="370"/>
      <c r="H2152" s="79"/>
      <c r="I2152" s="107"/>
      <c r="J2152" s="84"/>
      <c r="K2152" s="81"/>
      <c r="L2152" s="394"/>
      <c r="M2152" s="78"/>
      <c r="N2152" s="78"/>
      <c r="O2152" s="78"/>
      <c r="P2152" s="78"/>
      <c r="Q2152" s="371" t="str">
        <f t="shared" si="135"/>
        <v/>
      </c>
      <c r="R2152" s="102" t="str">
        <f t="shared" si="136"/>
        <v/>
      </c>
      <c r="S2152" s="254" t="str">
        <f t="shared" si="137"/>
        <v/>
      </c>
      <c r="T2152" s="83"/>
      <c r="U2152" s="254" t="str">
        <f t="shared" si="138"/>
        <v/>
      </c>
      <c r="V2152" s="255"/>
      <c r="W2152" s="78"/>
      <c r="X2152" s="78"/>
      <c r="Y2152" s="391"/>
      <c r="Z2152" s="369"/>
      <c r="AA2152" s="90"/>
    </row>
    <row r="2153" spans="4:27" ht="15" x14ac:dyDescent="0.2">
      <c r="D2153" s="392"/>
      <c r="E2153" s="84"/>
      <c r="F2153" s="393"/>
      <c r="G2153" s="370"/>
      <c r="H2153" s="79"/>
      <c r="I2153" s="107"/>
      <c r="J2153" s="84"/>
      <c r="K2153" s="81"/>
      <c r="L2153" s="394"/>
      <c r="M2153" s="78"/>
      <c r="N2153" s="78"/>
      <c r="O2153" s="78"/>
      <c r="P2153" s="78"/>
      <c r="Q2153" s="371" t="str">
        <f t="shared" si="135"/>
        <v/>
      </c>
      <c r="R2153" s="102" t="str">
        <f t="shared" si="136"/>
        <v/>
      </c>
      <c r="S2153" s="254" t="str">
        <f t="shared" si="137"/>
        <v/>
      </c>
      <c r="T2153" s="83"/>
      <c r="U2153" s="254" t="str">
        <f t="shared" si="138"/>
        <v/>
      </c>
      <c r="V2153" s="255"/>
      <c r="W2153" s="78"/>
      <c r="X2153" s="78"/>
      <c r="Y2153" s="391"/>
      <c r="Z2153" s="369"/>
      <c r="AA2153" s="90"/>
    </row>
    <row r="2154" spans="4:27" ht="15" x14ac:dyDescent="0.2">
      <c r="D2154" s="392"/>
      <c r="E2154" s="84"/>
      <c r="F2154" s="393"/>
      <c r="G2154" s="370"/>
      <c r="H2154" s="79"/>
      <c r="I2154" s="107"/>
      <c r="J2154" s="84"/>
      <c r="K2154" s="81"/>
      <c r="L2154" s="394"/>
      <c r="M2154" s="78"/>
      <c r="N2154" s="78"/>
      <c r="O2154" s="78"/>
      <c r="P2154" s="78"/>
      <c r="Q2154" s="371" t="str">
        <f t="shared" si="135"/>
        <v/>
      </c>
      <c r="R2154" s="102" t="str">
        <f t="shared" si="136"/>
        <v/>
      </c>
      <c r="S2154" s="254" t="str">
        <f t="shared" si="137"/>
        <v/>
      </c>
      <c r="T2154" s="83"/>
      <c r="U2154" s="254" t="str">
        <f t="shared" si="138"/>
        <v/>
      </c>
      <c r="V2154" s="255"/>
      <c r="W2154" s="78"/>
      <c r="X2154" s="78"/>
      <c r="Y2154" s="391"/>
      <c r="Z2154" s="369"/>
      <c r="AA2154" s="90"/>
    </row>
    <row r="2155" spans="4:27" ht="15" x14ac:dyDescent="0.2">
      <c r="D2155" s="392"/>
      <c r="E2155" s="84"/>
      <c r="F2155" s="393"/>
      <c r="G2155" s="370"/>
      <c r="H2155" s="79"/>
      <c r="I2155" s="107"/>
      <c r="J2155" s="84"/>
      <c r="K2155" s="81"/>
      <c r="L2155" s="394"/>
      <c r="M2155" s="78"/>
      <c r="N2155" s="78"/>
      <c r="O2155" s="78"/>
      <c r="P2155" s="78"/>
      <c r="Q2155" s="371" t="str">
        <f t="shared" si="135"/>
        <v/>
      </c>
      <c r="R2155" s="102" t="str">
        <f t="shared" si="136"/>
        <v/>
      </c>
      <c r="S2155" s="254" t="str">
        <f t="shared" si="137"/>
        <v/>
      </c>
      <c r="T2155" s="83"/>
      <c r="U2155" s="254" t="str">
        <f t="shared" si="138"/>
        <v/>
      </c>
      <c r="V2155" s="255"/>
      <c r="W2155" s="78"/>
      <c r="X2155" s="78"/>
      <c r="Y2155" s="391"/>
      <c r="Z2155" s="369"/>
      <c r="AA2155" s="90"/>
    </row>
    <row r="2156" spans="4:27" ht="15" x14ac:dyDescent="0.2">
      <c r="D2156" s="392"/>
      <c r="E2156" s="84"/>
      <c r="F2156" s="393"/>
      <c r="G2156" s="370"/>
      <c r="H2156" s="79"/>
      <c r="I2156" s="107"/>
      <c r="J2156" s="84"/>
      <c r="K2156" s="81"/>
      <c r="L2156" s="394"/>
      <c r="M2156" s="78"/>
      <c r="N2156" s="78"/>
      <c r="O2156" s="78"/>
      <c r="P2156" s="78"/>
      <c r="Q2156" s="371" t="str">
        <f t="shared" si="135"/>
        <v/>
      </c>
      <c r="R2156" s="102" t="str">
        <f t="shared" si="136"/>
        <v/>
      </c>
      <c r="S2156" s="254" t="str">
        <f t="shared" si="137"/>
        <v/>
      </c>
      <c r="T2156" s="83"/>
      <c r="U2156" s="254" t="str">
        <f t="shared" si="138"/>
        <v/>
      </c>
      <c r="V2156" s="255"/>
      <c r="W2156" s="78"/>
      <c r="X2156" s="78"/>
      <c r="Y2156" s="391"/>
      <c r="Z2156" s="369"/>
      <c r="AA2156" s="90"/>
    </row>
    <row r="2157" spans="4:27" ht="15" x14ac:dyDescent="0.2">
      <c r="D2157" s="392"/>
      <c r="E2157" s="84"/>
      <c r="F2157" s="393"/>
      <c r="G2157" s="370"/>
      <c r="H2157" s="79"/>
      <c r="I2157" s="107"/>
      <c r="J2157" s="84"/>
      <c r="K2157" s="81"/>
      <c r="L2157" s="394"/>
      <c r="M2157" s="78"/>
      <c r="N2157" s="78"/>
      <c r="O2157" s="78"/>
      <c r="P2157" s="78"/>
      <c r="Q2157" s="371" t="str">
        <f t="shared" si="135"/>
        <v/>
      </c>
      <c r="R2157" s="102" t="str">
        <f t="shared" si="136"/>
        <v/>
      </c>
      <c r="S2157" s="254" t="str">
        <f t="shared" si="137"/>
        <v/>
      </c>
      <c r="T2157" s="83"/>
      <c r="U2157" s="254" t="str">
        <f t="shared" si="138"/>
        <v/>
      </c>
      <c r="V2157" s="255"/>
      <c r="W2157" s="78"/>
      <c r="X2157" s="78"/>
      <c r="Y2157" s="391"/>
      <c r="Z2157" s="369"/>
      <c r="AA2157" s="90"/>
    </row>
    <row r="2158" spans="4:27" ht="15" x14ac:dyDescent="0.2">
      <c r="D2158" s="392"/>
      <c r="E2158" s="84"/>
      <c r="F2158" s="393"/>
      <c r="G2158" s="370"/>
      <c r="H2158" s="79"/>
      <c r="I2158" s="107"/>
      <c r="J2158" s="84"/>
      <c r="K2158" s="81"/>
      <c r="L2158" s="394"/>
      <c r="M2158" s="78"/>
      <c r="N2158" s="78"/>
      <c r="O2158" s="78"/>
      <c r="P2158" s="78"/>
      <c r="Q2158" s="371" t="str">
        <f t="shared" si="135"/>
        <v/>
      </c>
      <c r="R2158" s="102" t="str">
        <f t="shared" si="136"/>
        <v/>
      </c>
      <c r="S2158" s="254" t="str">
        <f t="shared" si="137"/>
        <v/>
      </c>
      <c r="T2158" s="83"/>
      <c r="U2158" s="254" t="str">
        <f t="shared" si="138"/>
        <v/>
      </c>
      <c r="V2158" s="255"/>
      <c r="W2158" s="78"/>
      <c r="X2158" s="78"/>
      <c r="Y2158" s="391"/>
      <c r="Z2158" s="369"/>
      <c r="AA2158" s="90"/>
    </row>
    <row r="2159" spans="4:27" ht="15" x14ac:dyDescent="0.2">
      <c r="D2159" s="392"/>
      <c r="E2159" s="84"/>
      <c r="F2159" s="393"/>
      <c r="G2159" s="370"/>
      <c r="H2159" s="79"/>
      <c r="I2159" s="107"/>
      <c r="J2159" s="84"/>
      <c r="K2159" s="81"/>
      <c r="L2159" s="394"/>
      <c r="M2159" s="78"/>
      <c r="N2159" s="78"/>
      <c r="O2159" s="78"/>
      <c r="P2159" s="78"/>
      <c r="Q2159" s="371" t="str">
        <f t="shared" si="135"/>
        <v/>
      </c>
      <c r="R2159" s="102" t="str">
        <f t="shared" si="136"/>
        <v/>
      </c>
      <c r="S2159" s="254" t="str">
        <f t="shared" si="137"/>
        <v/>
      </c>
      <c r="T2159" s="83"/>
      <c r="U2159" s="254" t="str">
        <f t="shared" si="138"/>
        <v/>
      </c>
      <c r="V2159" s="255"/>
      <c r="W2159" s="78"/>
      <c r="X2159" s="78"/>
      <c r="Y2159" s="391"/>
      <c r="Z2159" s="369"/>
      <c r="AA2159" s="90"/>
    </row>
    <row r="2160" spans="4:27" ht="15" x14ac:dyDescent="0.2">
      <c r="D2160" s="392"/>
      <c r="E2160" s="84"/>
      <c r="F2160" s="393"/>
      <c r="G2160" s="370"/>
      <c r="H2160" s="79"/>
      <c r="I2160" s="107"/>
      <c r="J2160" s="84"/>
      <c r="K2160" s="81"/>
      <c r="L2160" s="394"/>
      <c r="M2160" s="78"/>
      <c r="N2160" s="78"/>
      <c r="O2160" s="78"/>
      <c r="P2160" s="78"/>
      <c r="Q2160" s="371" t="str">
        <f t="shared" si="135"/>
        <v/>
      </c>
      <c r="R2160" s="102" t="str">
        <f t="shared" si="136"/>
        <v/>
      </c>
      <c r="S2160" s="254" t="str">
        <f t="shared" si="137"/>
        <v/>
      </c>
      <c r="T2160" s="83"/>
      <c r="U2160" s="254" t="str">
        <f t="shared" si="138"/>
        <v/>
      </c>
      <c r="V2160" s="255"/>
      <c r="W2160" s="78"/>
      <c r="X2160" s="78"/>
      <c r="Y2160" s="391"/>
      <c r="Z2160" s="369"/>
      <c r="AA2160" s="90"/>
    </row>
    <row r="2161" spans="4:27" ht="15" x14ac:dyDescent="0.2">
      <c r="D2161" s="392"/>
      <c r="E2161" s="84"/>
      <c r="F2161" s="393"/>
      <c r="G2161" s="370"/>
      <c r="H2161" s="79"/>
      <c r="I2161" s="107"/>
      <c r="J2161" s="84"/>
      <c r="K2161" s="81"/>
      <c r="L2161" s="394"/>
      <c r="M2161" s="78"/>
      <c r="N2161" s="78"/>
      <c r="O2161" s="78"/>
      <c r="P2161" s="78"/>
      <c r="Q2161" s="371" t="str">
        <f t="shared" si="135"/>
        <v/>
      </c>
      <c r="R2161" s="102" t="str">
        <f t="shared" si="136"/>
        <v/>
      </c>
      <c r="S2161" s="254" t="str">
        <f t="shared" si="137"/>
        <v/>
      </c>
      <c r="T2161" s="83"/>
      <c r="U2161" s="254" t="str">
        <f t="shared" si="138"/>
        <v/>
      </c>
      <c r="V2161" s="255"/>
      <c r="W2161" s="78"/>
      <c r="X2161" s="78"/>
      <c r="Y2161" s="391"/>
      <c r="Z2161" s="369"/>
      <c r="AA2161" s="90"/>
    </row>
    <row r="2162" spans="4:27" ht="15" x14ac:dyDescent="0.2">
      <c r="D2162" s="392"/>
      <c r="E2162" s="84"/>
      <c r="F2162" s="393"/>
      <c r="G2162" s="370"/>
      <c r="H2162" s="79"/>
      <c r="I2162" s="107"/>
      <c r="J2162" s="84"/>
      <c r="K2162" s="81"/>
      <c r="L2162" s="394"/>
      <c r="M2162" s="78"/>
      <c r="N2162" s="78"/>
      <c r="O2162" s="78"/>
      <c r="P2162" s="78"/>
      <c r="Q2162" s="371" t="str">
        <f t="shared" si="135"/>
        <v/>
      </c>
      <c r="R2162" s="102" t="str">
        <f t="shared" si="136"/>
        <v/>
      </c>
      <c r="S2162" s="254" t="str">
        <f t="shared" si="137"/>
        <v/>
      </c>
      <c r="T2162" s="83"/>
      <c r="U2162" s="254" t="str">
        <f t="shared" si="138"/>
        <v/>
      </c>
      <c r="V2162" s="255"/>
      <c r="W2162" s="78"/>
      <c r="X2162" s="78"/>
      <c r="Y2162" s="391"/>
      <c r="Z2162" s="369"/>
      <c r="AA2162" s="90"/>
    </row>
    <row r="2163" spans="4:27" ht="15" x14ac:dyDescent="0.2">
      <c r="D2163" s="392"/>
      <c r="E2163" s="84"/>
      <c r="F2163" s="393"/>
      <c r="G2163" s="370"/>
      <c r="H2163" s="79"/>
      <c r="I2163" s="107"/>
      <c r="J2163" s="84"/>
      <c r="K2163" s="81"/>
      <c r="L2163" s="394"/>
      <c r="M2163" s="78"/>
      <c r="N2163" s="78"/>
      <c r="O2163" s="78"/>
      <c r="P2163" s="78"/>
      <c r="Q2163" s="371" t="str">
        <f t="shared" si="135"/>
        <v/>
      </c>
      <c r="R2163" s="102" t="str">
        <f t="shared" si="136"/>
        <v/>
      </c>
      <c r="S2163" s="254" t="str">
        <f t="shared" si="137"/>
        <v/>
      </c>
      <c r="T2163" s="83"/>
      <c r="U2163" s="254" t="str">
        <f t="shared" si="138"/>
        <v/>
      </c>
      <c r="V2163" s="255"/>
      <c r="W2163" s="78"/>
      <c r="X2163" s="78"/>
      <c r="Y2163" s="391"/>
      <c r="Z2163" s="369"/>
      <c r="AA2163" s="90"/>
    </row>
    <row r="2164" spans="4:27" ht="15" x14ac:dyDescent="0.2">
      <c r="D2164" s="392"/>
      <c r="E2164" s="84"/>
      <c r="F2164" s="393"/>
      <c r="G2164" s="370"/>
      <c r="H2164" s="79"/>
      <c r="I2164" s="107"/>
      <c r="J2164" s="84"/>
      <c r="K2164" s="81"/>
      <c r="L2164" s="394"/>
      <c r="M2164" s="78"/>
      <c r="N2164" s="78"/>
      <c r="O2164" s="78"/>
      <c r="P2164" s="78"/>
      <c r="Q2164" s="371" t="str">
        <f t="shared" si="135"/>
        <v/>
      </c>
      <c r="R2164" s="102" t="str">
        <f t="shared" si="136"/>
        <v/>
      </c>
      <c r="S2164" s="254" t="str">
        <f t="shared" si="137"/>
        <v/>
      </c>
      <c r="T2164" s="83"/>
      <c r="U2164" s="254" t="str">
        <f t="shared" si="138"/>
        <v/>
      </c>
      <c r="V2164" s="255"/>
      <c r="W2164" s="78"/>
      <c r="X2164" s="78"/>
      <c r="Y2164" s="391"/>
      <c r="Z2164" s="369"/>
      <c r="AA2164" s="90"/>
    </row>
    <row r="2165" spans="4:27" ht="15" x14ac:dyDescent="0.2">
      <c r="D2165" s="392"/>
      <c r="E2165" s="84"/>
      <c r="F2165" s="393"/>
      <c r="G2165" s="370"/>
      <c r="H2165" s="79"/>
      <c r="I2165" s="107"/>
      <c r="J2165" s="84"/>
      <c r="K2165" s="81"/>
      <c r="L2165" s="394"/>
      <c r="M2165" s="78"/>
      <c r="N2165" s="78"/>
      <c r="O2165" s="78"/>
      <c r="P2165" s="78"/>
      <c r="Q2165" s="371" t="str">
        <f t="shared" si="135"/>
        <v/>
      </c>
      <c r="R2165" s="102" t="str">
        <f t="shared" si="136"/>
        <v/>
      </c>
      <c r="S2165" s="254" t="str">
        <f t="shared" si="137"/>
        <v/>
      </c>
      <c r="T2165" s="83"/>
      <c r="U2165" s="254" t="str">
        <f t="shared" si="138"/>
        <v/>
      </c>
      <c r="V2165" s="255"/>
      <c r="W2165" s="78"/>
      <c r="X2165" s="78"/>
      <c r="Y2165" s="391"/>
      <c r="Z2165" s="369"/>
      <c r="AA2165" s="90"/>
    </row>
    <row r="2166" spans="4:27" ht="15" x14ac:dyDescent="0.2">
      <c r="D2166" s="392"/>
      <c r="E2166" s="84"/>
      <c r="F2166" s="393"/>
      <c r="G2166" s="370"/>
      <c r="H2166" s="79"/>
      <c r="I2166" s="107"/>
      <c r="J2166" s="84"/>
      <c r="K2166" s="81"/>
      <c r="L2166" s="394"/>
      <c r="M2166" s="78"/>
      <c r="N2166" s="78"/>
      <c r="O2166" s="78"/>
      <c r="P2166" s="78"/>
      <c r="Q2166" s="371" t="str">
        <f t="shared" si="135"/>
        <v/>
      </c>
      <c r="R2166" s="102" t="str">
        <f t="shared" si="136"/>
        <v/>
      </c>
      <c r="S2166" s="254" t="str">
        <f t="shared" si="137"/>
        <v/>
      </c>
      <c r="T2166" s="83"/>
      <c r="U2166" s="254" t="str">
        <f t="shared" si="138"/>
        <v/>
      </c>
      <c r="V2166" s="255"/>
      <c r="W2166" s="78"/>
      <c r="X2166" s="78"/>
      <c r="Y2166" s="391"/>
      <c r="Z2166" s="369"/>
      <c r="AA2166" s="90"/>
    </row>
    <row r="2167" spans="4:27" ht="15" x14ac:dyDescent="0.2">
      <c r="D2167" s="392"/>
      <c r="E2167" s="84"/>
      <c r="F2167" s="393"/>
      <c r="G2167" s="370"/>
      <c r="H2167" s="79"/>
      <c r="I2167" s="107"/>
      <c r="J2167" s="84"/>
      <c r="K2167" s="81"/>
      <c r="L2167" s="394"/>
      <c r="M2167" s="78"/>
      <c r="N2167" s="78"/>
      <c r="O2167" s="78"/>
      <c r="P2167" s="78"/>
      <c r="Q2167" s="371" t="str">
        <f t="shared" si="135"/>
        <v/>
      </c>
      <c r="R2167" s="102" t="str">
        <f t="shared" si="136"/>
        <v/>
      </c>
      <c r="S2167" s="254" t="str">
        <f t="shared" si="137"/>
        <v/>
      </c>
      <c r="T2167" s="83"/>
      <c r="U2167" s="254" t="str">
        <f t="shared" si="138"/>
        <v/>
      </c>
      <c r="V2167" s="255"/>
      <c r="W2167" s="78"/>
      <c r="X2167" s="78"/>
      <c r="Y2167" s="391"/>
      <c r="Z2167" s="369"/>
      <c r="AA2167" s="90"/>
    </row>
    <row r="2168" spans="4:27" ht="15" x14ac:dyDescent="0.2">
      <c r="D2168" s="392"/>
      <c r="E2168" s="84"/>
      <c r="F2168" s="393"/>
      <c r="G2168" s="370"/>
      <c r="H2168" s="79"/>
      <c r="I2168" s="107"/>
      <c r="J2168" s="84"/>
      <c r="K2168" s="81"/>
      <c r="L2168" s="394"/>
      <c r="M2168" s="78"/>
      <c r="N2168" s="78"/>
      <c r="O2168" s="78"/>
      <c r="P2168" s="78"/>
      <c r="Q2168" s="371" t="str">
        <f t="shared" si="135"/>
        <v/>
      </c>
      <c r="R2168" s="102" t="str">
        <f t="shared" si="136"/>
        <v/>
      </c>
      <c r="S2168" s="254" t="str">
        <f t="shared" si="137"/>
        <v/>
      </c>
      <c r="T2168" s="83"/>
      <c r="U2168" s="254" t="str">
        <f t="shared" si="138"/>
        <v/>
      </c>
      <c r="V2168" s="255"/>
      <c r="W2168" s="78"/>
      <c r="X2168" s="78"/>
      <c r="Y2168" s="391"/>
      <c r="Z2168" s="369"/>
      <c r="AA2168" s="90"/>
    </row>
    <row r="2169" spans="4:27" ht="15" x14ac:dyDescent="0.2">
      <c r="D2169" s="392"/>
      <c r="E2169" s="84"/>
      <c r="F2169" s="393"/>
      <c r="G2169" s="370"/>
      <c r="H2169" s="79"/>
      <c r="I2169" s="107"/>
      <c r="J2169" s="84"/>
      <c r="K2169" s="81"/>
      <c r="L2169" s="394"/>
      <c r="M2169" s="78"/>
      <c r="N2169" s="78"/>
      <c r="O2169" s="78"/>
      <c r="P2169" s="78"/>
      <c r="Q2169" s="371" t="str">
        <f t="shared" si="135"/>
        <v/>
      </c>
      <c r="R2169" s="102" t="str">
        <f t="shared" si="136"/>
        <v/>
      </c>
      <c r="S2169" s="254" t="str">
        <f t="shared" si="137"/>
        <v/>
      </c>
      <c r="T2169" s="83"/>
      <c r="U2169" s="254" t="str">
        <f t="shared" si="138"/>
        <v/>
      </c>
      <c r="V2169" s="255"/>
      <c r="W2169" s="78"/>
      <c r="X2169" s="78"/>
      <c r="Y2169" s="391"/>
      <c r="Z2169" s="369"/>
      <c r="AA2169" s="90"/>
    </row>
    <row r="2170" spans="4:27" ht="15" x14ac:dyDescent="0.2">
      <c r="D2170" s="392"/>
      <c r="E2170" s="84"/>
      <c r="F2170" s="393"/>
      <c r="G2170" s="370"/>
      <c r="H2170" s="79"/>
      <c r="I2170" s="107"/>
      <c r="J2170" s="84"/>
      <c r="K2170" s="81"/>
      <c r="L2170" s="394"/>
      <c r="M2170" s="78"/>
      <c r="N2170" s="78"/>
      <c r="O2170" s="78"/>
      <c r="P2170" s="78"/>
      <c r="Q2170" s="371" t="str">
        <f t="shared" si="135"/>
        <v/>
      </c>
      <c r="R2170" s="102" t="str">
        <f t="shared" si="136"/>
        <v/>
      </c>
      <c r="S2170" s="254" t="str">
        <f t="shared" si="137"/>
        <v/>
      </c>
      <c r="T2170" s="83"/>
      <c r="U2170" s="254" t="str">
        <f t="shared" si="138"/>
        <v/>
      </c>
      <c r="V2170" s="255"/>
      <c r="W2170" s="78"/>
      <c r="X2170" s="78"/>
      <c r="Y2170" s="391"/>
      <c r="Z2170" s="369"/>
      <c r="AA2170" s="90"/>
    </row>
    <row r="2171" spans="4:27" ht="15" x14ac:dyDescent="0.2">
      <c r="D2171" s="392"/>
      <c r="E2171" s="84"/>
      <c r="F2171" s="393"/>
      <c r="G2171" s="370"/>
      <c r="H2171" s="79"/>
      <c r="I2171" s="107"/>
      <c r="J2171" s="84"/>
      <c r="K2171" s="81"/>
      <c r="L2171" s="394"/>
      <c r="M2171" s="78"/>
      <c r="N2171" s="78"/>
      <c r="O2171" s="78"/>
      <c r="P2171" s="78"/>
      <c r="Q2171" s="371" t="str">
        <f t="shared" si="135"/>
        <v/>
      </c>
      <c r="R2171" s="102" t="str">
        <f t="shared" si="136"/>
        <v/>
      </c>
      <c r="S2171" s="254" t="str">
        <f t="shared" si="137"/>
        <v/>
      </c>
      <c r="T2171" s="83"/>
      <c r="U2171" s="254" t="str">
        <f t="shared" si="138"/>
        <v/>
      </c>
      <c r="V2171" s="255"/>
      <c r="W2171" s="78"/>
      <c r="X2171" s="78"/>
      <c r="Y2171" s="391"/>
      <c r="Z2171" s="369"/>
      <c r="AA2171" s="90"/>
    </row>
    <row r="2172" spans="4:27" ht="15" x14ac:dyDescent="0.2">
      <c r="D2172" s="392"/>
      <c r="E2172" s="84"/>
      <c r="F2172" s="393"/>
      <c r="G2172" s="370"/>
      <c r="H2172" s="79"/>
      <c r="I2172" s="107"/>
      <c r="J2172" s="84"/>
      <c r="K2172" s="81"/>
      <c r="L2172" s="394"/>
      <c r="M2172" s="78"/>
      <c r="N2172" s="78"/>
      <c r="O2172" s="78"/>
      <c r="P2172" s="78"/>
      <c r="Q2172" s="371" t="str">
        <f t="shared" si="135"/>
        <v/>
      </c>
      <c r="R2172" s="102" t="str">
        <f t="shared" si="136"/>
        <v/>
      </c>
      <c r="S2172" s="254" t="str">
        <f t="shared" si="137"/>
        <v/>
      </c>
      <c r="T2172" s="83"/>
      <c r="U2172" s="254" t="str">
        <f t="shared" si="138"/>
        <v/>
      </c>
      <c r="V2172" s="255"/>
      <c r="W2172" s="78"/>
      <c r="X2172" s="78"/>
      <c r="Y2172" s="391"/>
      <c r="Z2172" s="369"/>
      <c r="AA2172" s="90"/>
    </row>
    <row r="2173" spans="4:27" ht="15" x14ac:dyDescent="0.2">
      <c r="D2173" s="392"/>
      <c r="E2173" s="84"/>
      <c r="F2173" s="393"/>
      <c r="G2173" s="370"/>
      <c r="H2173" s="79"/>
      <c r="I2173" s="107"/>
      <c r="J2173" s="84"/>
      <c r="K2173" s="81"/>
      <c r="L2173" s="394"/>
      <c r="M2173" s="78"/>
      <c r="N2173" s="78"/>
      <c r="O2173" s="78"/>
      <c r="P2173" s="78"/>
      <c r="Q2173" s="371" t="str">
        <f t="shared" si="135"/>
        <v/>
      </c>
      <c r="R2173" s="102" t="str">
        <f t="shared" si="136"/>
        <v/>
      </c>
      <c r="S2173" s="254" t="str">
        <f t="shared" si="137"/>
        <v/>
      </c>
      <c r="T2173" s="83"/>
      <c r="U2173" s="254" t="str">
        <f t="shared" si="138"/>
        <v/>
      </c>
      <c r="V2173" s="255"/>
      <c r="W2173" s="78"/>
      <c r="X2173" s="78"/>
      <c r="Y2173" s="391"/>
      <c r="Z2173" s="369"/>
      <c r="AA2173" s="90"/>
    </row>
    <row r="2174" spans="4:27" ht="15" x14ac:dyDescent="0.2">
      <c r="D2174" s="392"/>
      <c r="E2174" s="84"/>
      <c r="F2174" s="393"/>
      <c r="G2174" s="370"/>
      <c r="H2174" s="79"/>
      <c r="I2174" s="107"/>
      <c r="J2174" s="84"/>
      <c r="K2174" s="81"/>
      <c r="L2174" s="394"/>
      <c r="M2174" s="78"/>
      <c r="N2174" s="78"/>
      <c r="O2174" s="78"/>
      <c r="P2174" s="78"/>
      <c r="Q2174" s="371" t="str">
        <f t="shared" si="135"/>
        <v/>
      </c>
      <c r="R2174" s="102" t="str">
        <f t="shared" si="136"/>
        <v/>
      </c>
      <c r="S2174" s="254" t="str">
        <f t="shared" si="137"/>
        <v/>
      </c>
      <c r="T2174" s="83"/>
      <c r="U2174" s="254" t="str">
        <f t="shared" si="138"/>
        <v/>
      </c>
      <c r="V2174" s="255"/>
      <c r="W2174" s="78"/>
      <c r="X2174" s="78"/>
      <c r="Y2174" s="391"/>
      <c r="Z2174" s="369"/>
      <c r="AA2174" s="90"/>
    </row>
    <row r="2175" spans="4:27" ht="15" x14ac:dyDescent="0.2">
      <c r="D2175" s="392"/>
      <c r="E2175" s="84"/>
      <c r="F2175" s="393"/>
      <c r="G2175" s="370"/>
      <c r="H2175" s="79"/>
      <c r="I2175" s="107"/>
      <c r="J2175" s="84"/>
      <c r="K2175" s="81"/>
      <c r="L2175" s="394"/>
      <c r="M2175" s="78"/>
      <c r="N2175" s="78"/>
      <c r="O2175" s="78"/>
      <c r="P2175" s="78"/>
      <c r="Q2175" s="371" t="str">
        <f t="shared" si="135"/>
        <v/>
      </c>
      <c r="R2175" s="102" t="str">
        <f t="shared" si="136"/>
        <v/>
      </c>
      <c r="S2175" s="254" t="str">
        <f t="shared" si="137"/>
        <v/>
      </c>
      <c r="T2175" s="83"/>
      <c r="U2175" s="254" t="str">
        <f t="shared" si="138"/>
        <v/>
      </c>
      <c r="V2175" s="255"/>
      <c r="W2175" s="78"/>
      <c r="X2175" s="78"/>
      <c r="Y2175" s="391"/>
      <c r="Z2175" s="369"/>
      <c r="AA2175" s="90"/>
    </row>
    <row r="2176" spans="4:27" ht="15" x14ac:dyDescent="0.2">
      <c r="D2176" s="392"/>
      <c r="E2176" s="84"/>
      <c r="F2176" s="393"/>
      <c r="G2176" s="370"/>
      <c r="H2176" s="79"/>
      <c r="I2176" s="107"/>
      <c r="J2176" s="84"/>
      <c r="K2176" s="81"/>
      <c r="L2176" s="394"/>
      <c r="M2176" s="78"/>
      <c r="N2176" s="78"/>
      <c r="O2176" s="78"/>
      <c r="P2176" s="78"/>
      <c r="Q2176" s="371" t="str">
        <f t="shared" si="135"/>
        <v/>
      </c>
      <c r="R2176" s="102" t="str">
        <f t="shared" si="136"/>
        <v/>
      </c>
      <c r="S2176" s="254" t="str">
        <f t="shared" si="137"/>
        <v/>
      </c>
      <c r="T2176" s="83"/>
      <c r="U2176" s="254" t="str">
        <f t="shared" si="138"/>
        <v/>
      </c>
      <c r="V2176" s="255"/>
      <c r="W2176" s="78"/>
      <c r="X2176" s="78"/>
      <c r="Y2176" s="391"/>
      <c r="Z2176" s="369"/>
      <c r="AA2176" s="90"/>
    </row>
    <row r="2177" spans="4:27" ht="15" x14ac:dyDescent="0.2">
      <c r="D2177" s="392"/>
      <c r="E2177" s="84"/>
      <c r="F2177" s="393"/>
      <c r="G2177" s="370"/>
      <c r="H2177" s="79"/>
      <c r="I2177" s="107"/>
      <c r="J2177" s="84"/>
      <c r="K2177" s="81"/>
      <c r="L2177" s="394"/>
      <c r="M2177" s="78"/>
      <c r="N2177" s="78"/>
      <c r="O2177" s="78"/>
      <c r="P2177" s="78"/>
      <c r="Q2177" s="371" t="str">
        <f t="shared" ref="Q2177:Q2240" si="139">IF(OR(I2177="",I2177="Trailer"),"",IF(I2177&lt;&gt;"Trailer","X"))</f>
        <v/>
      </c>
      <c r="R2177" s="102" t="str">
        <f t="shared" ref="R2177:R2240" si="140">IF(I2177="","",IF(AND($R$16="X",I2177&lt;&gt;"Equipment",I2177&lt;&gt;"Dealer Plate"),"X",IF(AND($R$18="X",I2177&lt;&gt;"Trailer",I2177&lt;&gt;"Equipment",I2177&lt;&gt;"Dealer Plate"),"X",IF(AND($R$19="X",I2177&lt;&gt;"Trailer",I2177&lt;&gt;"Equipment",I2177&lt;&gt;"Dealer Plate",V2177="Yes"),"X",IF(AND($R$20="X",I2177&lt;&gt;"Equipment",I2177&lt;&gt;"Dealer Plate",F2177&gt;=$U$20),"X",IF(AND($R$21="X",I2177&lt;&gt;"Trailer",I2177&lt;&gt;"Equipment",I2177&lt;&gt;"Dealer Plate",F2177&gt;=$U$21),"X",""))))))</f>
        <v/>
      </c>
      <c r="S2177" s="254" t="str">
        <f t="shared" ref="S2177:S2240" si="141">IF(AND(M2177 ="NY",Q2177="x"),"Required","")</f>
        <v/>
      </c>
      <c r="T2177" s="83"/>
      <c r="U2177" s="254" t="str">
        <f t="shared" ref="U2177:U2240" si="142">IF(AND(I2177 ="Trailer",Q2177="X"),"remove 'X' for AL","")</f>
        <v/>
      </c>
      <c r="V2177" s="255"/>
      <c r="W2177" s="78"/>
      <c r="X2177" s="78"/>
      <c r="Y2177" s="391"/>
      <c r="Z2177" s="369"/>
      <c r="AA2177" s="90"/>
    </row>
    <row r="2178" spans="4:27" ht="15" x14ac:dyDescent="0.2">
      <c r="D2178" s="392"/>
      <c r="E2178" s="84"/>
      <c r="F2178" s="393"/>
      <c r="G2178" s="370"/>
      <c r="H2178" s="79"/>
      <c r="I2178" s="107"/>
      <c r="J2178" s="84"/>
      <c r="K2178" s="81"/>
      <c r="L2178" s="394"/>
      <c r="M2178" s="78"/>
      <c r="N2178" s="78"/>
      <c r="O2178" s="78"/>
      <c r="P2178" s="78"/>
      <c r="Q2178" s="371" t="str">
        <f t="shared" si="139"/>
        <v/>
      </c>
      <c r="R2178" s="102" t="str">
        <f t="shared" si="140"/>
        <v/>
      </c>
      <c r="S2178" s="254" t="str">
        <f t="shared" si="141"/>
        <v/>
      </c>
      <c r="T2178" s="83"/>
      <c r="U2178" s="254" t="str">
        <f t="shared" si="142"/>
        <v/>
      </c>
      <c r="V2178" s="255"/>
      <c r="W2178" s="78"/>
      <c r="X2178" s="78"/>
      <c r="Y2178" s="391"/>
      <c r="Z2178" s="369"/>
      <c r="AA2178" s="90"/>
    </row>
    <row r="2179" spans="4:27" ht="15" x14ac:dyDescent="0.2">
      <c r="D2179" s="392"/>
      <c r="E2179" s="84"/>
      <c r="F2179" s="393"/>
      <c r="G2179" s="370"/>
      <c r="H2179" s="79"/>
      <c r="I2179" s="107"/>
      <c r="J2179" s="84"/>
      <c r="K2179" s="81"/>
      <c r="L2179" s="394"/>
      <c r="M2179" s="78"/>
      <c r="N2179" s="78"/>
      <c r="O2179" s="78"/>
      <c r="P2179" s="78"/>
      <c r="Q2179" s="371" t="str">
        <f t="shared" si="139"/>
        <v/>
      </c>
      <c r="R2179" s="102" t="str">
        <f t="shared" si="140"/>
        <v/>
      </c>
      <c r="S2179" s="254" t="str">
        <f t="shared" si="141"/>
        <v/>
      </c>
      <c r="T2179" s="83"/>
      <c r="U2179" s="254" t="str">
        <f t="shared" si="142"/>
        <v/>
      </c>
      <c r="V2179" s="255"/>
      <c r="W2179" s="78"/>
      <c r="X2179" s="78"/>
      <c r="Y2179" s="391"/>
      <c r="Z2179" s="369"/>
      <c r="AA2179" s="90"/>
    </row>
    <row r="2180" spans="4:27" ht="15" x14ac:dyDescent="0.2">
      <c r="D2180" s="392"/>
      <c r="E2180" s="84"/>
      <c r="F2180" s="393"/>
      <c r="G2180" s="370"/>
      <c r="H2180" s="79"/>
      <c r="I2180" s="107"/>
      <c r="J2180" s="84"/>
      <c r="K2180" s="81"/>
      <c r="L2180" s="394"/>
      <c r="M2180" s="78"/>
      <c r="N2180" s="78"/>
      <c r="O2180" s="78"/>
      <c r="P2180" s="78"/>
      <c r="Q2180" s="371" t="str">
        <f t="shared" si="139"/>
        <v/>
      </c>
      <c r="R2180" s="102" t="str">
        <f t="shared" si="140"/>
        <v/>
      </c>
      <c r="S2180" s="254" t="str">
        <f t="shared" si="141"/>
        <v/>
      </c>
      <c r="T2180" s="83"/>
      <c r="U2180" s="254" t="str">
        <f t="shared" si="142"/>
        <v/>
      </c>
      <c r="V2180" s="255"/>
      <c r="W2180" s="78"/>
      <c r="X2180" s="78"/>
      <c r="Y2180" s="391"/>
      <c r="Z2180" s="369"/>
      <c r="AA2180" s="90"/>
    </row>
    <row r="2181" spans="4:27" ht="15" x14ac:dyDescent="0.2">
      <c r="D2181" s="392"/>
      <c r="E2181" s="84"/>
      <c r="F2181" s="393"/>
      <c r="G2181" s="370"/>
      <c r="H2181" s="79"/>
      <c r="I2181" s="107"/>
      <c r="J2181" s="84"/>
      <c r="K2181" s="81"/>
      <c r="L2181" s="394"/>
      <c r="M2181" s="78"/>
      <c r="N2181" s="78"/>
      <c r="O2181" s="78"/>
      <c r="P2181" s="78"/>
      <c r="Q2181" s="371" t="str">
        <f t="shared" si="139"/>
        <v/>
      </c>
      <c r="R2181" s="102" t="str">
        <f t="shared" si="140"/>
        <v/>
      </c>
      <c r="S2181" s="254" t="str">
        <f t="shared" si="141"/>
        <v/>
      </c>
      <c r="T2181" s="83"/>
      <c r="U2181" s="254" t="str">
        <f t="shared" si="142"/>
        <v/>
      </c>
      <c r="V2181" s="255"/>
      <c r="W2181" s="78"/>
      <c r="X2181" s="78"/>
      <c r="Y2181" s="391"/>
      <c r="Z2181" s="369"/>
      <c r="AA2181" s="90"/>
    </row>
    <row r="2182" spans="4:27" ht="15" x14ac:dyDescent="0.2">
      <c r="D2182" s="392"/>
      <c r="E2182" s="84"/>
      <c r="F2182" s="393"/>
      <c r="G2182" s="370"/>
      <c r="H2182" s="79"/>
      <c r="I2182" s="107"/>
      <c r="J2182" s="84"/>
      <c r="K2182" s="81"/>
      <c r="L2182" s="394"/>
      <c r="M2182" s="78"/>
      <c r="N2182" s="78"/>
      <c r="O2182" s="78"/>
      <c r="P2182" s="78"/>
      <c r="Q2182" s="371" t="str">
        <f t="shared" si="139"/>
        <v/>
      </c>
      <c r="R2182" s="102" t="str">
        <f t="shared" si="140"/>
        <v/>
      </c>
      <c r="S2182" s="254" t="str">
        <f t="shared" si="141"/>
        <v/>
      </c>
      <c r="T2182" s="83"/>
      <c r="U2182" s="254" t="str">
        <f t="shared" si="142"/>
        <v/>
      </c>
      <c r="V2182" s="255"/>
      <c r="W2182" s="78"/>
      <c r="X2182" s="78"/>
      <c r="Y2182" s="391"/>
      <c r="Z2182" s="369"/>
      <c r="AA2182" s="90"/>
    </row>
    <row r="2183" spans="4:27" ht="15" x14ac:dyDescent="0.2">
      <c r="D2183" s="392"/>
      <c r="E2183" s="84"/>
      <c r="F2183" s="393"/>
      <c r="G2183" s="370"/>
      <c r="H2183" s="79"/>
      <c r="I2183" s="107"/>
      <c r="J2183" s="84"/>
      <c r="K2183" s="81"/>
      <c r="L2183" s="394"/>
      <c r="M2183" s="78"/>
      <c r="N2183" s="78"/>
      <c r="O2183" s="78"/>
      <c r="P2183" s="78"/>
      <c r="Q2183" s="371" t="str">
        <f t="shared" si="139"/>
        <v/>
      </c>
      <c r="R2183" s="102" t="str">
        <f t="shared" si="140"/>
        <v/>
      </c>
      <c r="S2183" s="254" t="str">
        <f t="shared" si="141"/>
        <v/>
      </c>
      <c r="T2183" s="83"/>
      <c r="U2183" s="254" t="str">
        <f t="shared" si="142"/>
        <v/>
      </c>
      <c r="V2183" s="255"/>
      <c r="W2183" s="78"/>
      <c r="X2183" s="78"/>
      <c r="Y2183" s="391"/>
      <c r="Z2183" s="369"/>
      <c r="AA2183" s="90"/>
    </row>
    <row r="2184" spans="4:27" ht="15" x14ac:dyDescent="0.2">
      <c r="D2184" s="392"/>
      <c r="E2184" s="84"/>
      <c r="F2184" s="393"/>
      <c r="G2184" s="370"/>
      <c r="H2184" s="79"/>
      <c r="I2184" s="107"/>
      <c r="J2184" s="84"/>
      <c r="K2184" s="81"/>
      <c r="L2184" s="394"/>
      <c r="M2184" s="78"/>
      <c r="N2184" s="78"/>
      <c r="O2184" s="78"/>
      <c r="P2184" s="78"/>
      <c r="Q2184" s="371" t="str">
        <f t="shared" si="139"/>
        <v/>
      </c>
      <c r="R2184" s="102" t="str">
        <f t="shared" si="140"/>
        <v/>
      </c>
      <c r="S2184" s="254" t="str">
        <f t="shared" si="141"/>
        <v/>
      </c>
      <c r="T2184" s="83"/>
      <c r="U2184" s="254" t="str">
        <f t="shared" si="142"/>
        <v/>
      </c>
      <c r="V2184" s="255"/>
      <c r="W2184" s="78"/>
      <c r="X2184" s="78"/>
      <c r="Y2184" s="391"/>
      <c r="Z2184" s="369"/>
      <c r="AA2184" s="90"/>
    </row>
    <row r="2185" spans="4:27" ht="15" x14ac:dyDescent="0.2">
      <c r="D2185" s="392"/>
      <c r="E2185" s="84"/>
      <c r="F2185" s="393"/>
      <c r="G2185" s="370"/>
      <c r="H2185" s="79"/>
      <c r="I2185" s="107"/>
      <c r="J2185" s="84"/>
      <c r="K2185" s="81"/>
      <c r="L2185" s="394"/>
      <c r="M2185" s="78"/>
      <c r="N2185" s="78"/>
      <c r="O2185" s="78"/>
      <c r="P2185" s="78"/>
      <c r="Q2185" s="371" t="str">
        <f t="shared" si="139"/>
        <v/>
      </c>
      <c r="R2185" s="102" t="str">
        <f t="shared" si="140"/>
        <v/>
      </c>
      <c r="S2185" s="254" t="str">
        <f t="shared" si="141"/>
        <v/>
      </c>
      <c r="T2185" s="83"/>
      <c r="U2185" s="254" t="str">
        <f t="shared" si="142"/>
        <v/>
      </c>
      <c r="V2185" s="255"/>
      <c r="W2185" s="78"/>
      <c r="X2185" s="78"/>
      <c r="Y2185" s="391"/>
      <c r="Z2185" s="369"/>
      <c r="AA2185" s="90"/>
    </row>
    <row r="2186" spans="4:27" ht="15" x14ac:dyDescent="0.2">
      <c r="D2186" s="392"/>
      <c r="E2186" s="84"/>
      <c r="F2186" s="393"/>
      <c r="G2186" s="370"/>
      <c r="H2186" s="79"/>
      <c r="I2186" s="107"/>
      <c r="J2186" s="84"/>
      <c r="K2186" s="81"/>
      <c r="L2186" s="394"/>
      <c r="M2186" s="78"/>
      <c r="N2186" s="78"/>
      <c r="O2186" s="78"/>
      <c r="P2186" s="78"/>
      <c r="Q2186" s="371" t="str">
        <f t="shared" si="139"/>
        <v/>
      </c>
      <c r="R2186" s="102" t="str">
        <f t="shared" si="140"/>
        <v/>
      </c>
      <c r="S2186" s="254" t="str">
        <f t="shared" si="141"/>
        <v/>
      </c>
      <c r="T2186" s="83"/>
      <c r="U2186" s="254" t="str">
        <f t="shared" si="142"/>
        <v/>
      </c>
      <c r="V2186" s="255"/>
      <c r="W2186" s="78"/>
      <c r="X2186" s="78"/>
      <c r="Y2186" s="391"/>
      <c r="Z2186" s="369"/>
      <c r="AA2186" s="90"/>
    </row>
    <row r="2187" spans="4:27" ht="15" x14ac:dyDescent="0.2">
      <c r="D2187" s="392"/>
      <c r="E2187" s="84"/>
      <c r="F2187" s="393"/>
      <c r="G2187" s="370"/>
      <c r="H2187" s="79"/>
      <c r="I2187" s="107"/>
      <c r="J2187" s="84"/>
      <c r="K2187" s="81"/>
      <c r="L2187" s="394"/>
      <c r="M2187" s="78"/>
      <c r="N2187" s="78"/>
      <c r="O2187" s="78"/>
      <c r="P2187" s="78"/>
      <c r="Q2187" s="371" t="str">
        <f t="shared" si="139"/>
        <v/>
      </c>
      <c r="R2187" s="102" t="str">
        <f t="shared" si="140"/>
        <v/>
      </c>
      <c r="S2187" s="254" t="str">
        <f t="shared" si="141"/>
        <v/>
      </c>
      <c r="T2187" s="83"/>
      <c r="U2187" s="254" t="str">
        <f t="shared" si="142"/>
        <v/>
      </c>
      <c r="V2187" s="255"/>
      <c r="W2187" s="78"/>
      <c r="X2187" s="78"/>
      <c r="Y2187" s="391"/>
      <c r="Z2187" s="369"/>
      <c r="AA2187" s="90"/>
    </row>
    <row r="2188" spans="4:27" ht="15" x14ac:dyDescent="0.2">
      <c r="D2188" s="392"/>
      <c r="E2188" s="84"/>
      <c r="F2188" s="393"/>
      <c r="G2188" s="370"/>
      <c r="H2188" s="79"/>
      <c r="I2188" s="107"/>
      <c r="J2188" s="84"/>
      <c r="K2188" s="81"/>
      <c r="L2188" s="394"/>
      <c r="M2188" s="78"/>
      <c r="N2188" s="78"/>
      <c r="O2188" s="78"/>
      <c r="P2188" s="78"/>
      <c r="Q2188" s="371" t="str">
        <f t="shared" si="139"/>
        <v/>
      </c>
      <c r="R2188" s="102" t="str">
        <f t="shared" si="140"/>
        <v/>
      </c>
      <c r="S2188" s="254" t="str">
        <f t="shared" si="141"/>
        <v/>
      </c>
      <c r="T2188" s="83"/>
      <c r="U2188" s="254" t="str">
        <f t="shared" si="142"/>
        <v/>
      </c>
      <c r="V2188" s="255"/>
      <c r="W2188" s="78"/>
      <c r="X2188" s="78"/>
      <c r="Y2188" s="391"/>
      <c r="Z2188" s="369"/>
      <c r="AA2188" s="90"/>
    </row>
    <row r="2189" spans="4:27" ht="15" x14ac:dyDescent="0.2">
      <c r="D2189" s="392"/>
      <c r="E2189" s="84"/>
      <c r="F2189" s="393"/>
      <c r="G2189" s="370"/>
      <c r="H2189" s="79"/>
      <c r="I2189" s="107"/>
      <c r="J2189" s="84"/>
      <c r="K2189" s="81"/>
      <c r="L2189" s="394"/>
      <c r="M2189" s="78"/>
      <c r="N2189" s="78"/>
      <c r="O2189" s="78"/>
      <c r="P2189" s="78"/>
      <c r="Q2189" s="371" t="str">
        <f t="shared" si="139"/>
        <v/>
      </c>
      <c r="R2189" s="102" t="str">
        <f t="shared" si="140"/>
        <v/>
      </c>
      <c r="S2189" s="254" t="str">
        <f t="shared" si="141"/>
        <v/>
      </c>
      <c r="T2189" s="83"/>
      <c r="U2189" s="254" t="str">
        <f t="shared" si="142"/>
        <v/>
      </c>
      <c r="V2189" s="255"/>
      <c r="W2189" s="78"/>
      <c r="X2189" s="78"/>
      <c r="Y2189" s="391"/>
      <c r="Z2189" s="369"/>
      <c r="AA2189" s="90"/>
    </row>
    <row r="2190" spans="4:27" ht="15" x14ac:dyDescent="0.2">
      <c r="D2190" s="392"/>
      <c r="E2190" s="84"/>
      <c r="F2190" s="393"/>
      <c r="G2190" s="370"/>
      <c r="H2190" s="79"/>
      <c r="I2190" s="107"/>
      <c r="J2190" s="84"/>
      <c r="K2190" s="81"/>
      <c r="L2190" s="394"/>
      <c r="M2190" s="78"/>
      <c r="N2190" s="78"/>
      <c r="O2190" s="78"/>
      <c r="P2190" s="78"/>
      <c r="Q2190" s="371" t="str">
        <f t="shared" si="139"/>
        <v/>
      </c>
      <c r="R2190" s="102" t="str">
        <f t="shared" si="140"/>
        <v/>
      </c>
      <c r="S2190" s="254" t="str">
        <f t="shared" si="141"/>
        <v/>
      </c>
      <c r="T2190" s="83"/>
      <c r="U2190" s="254" t="str">
        <f t="shared" si="142"/>
        <v/>
      </c>
      <c r="V2190" s="255"/>
      <c r="W2190" s="78"/>
      <c r="X2190" s="78"/>
      <c r="Y2190" s="391"/>
      <c r="Z2190" s="369"/>
      <c r="AA2190" s="90"/>
    </row>
    <row r="2191" spans="4:27" ht="15" x14ac:dyDescent="0.2">
      <c r="D2191" s="392"/>
      <c r="E2191" s="84"/>
      <c r="F2191" s="393"/>
      <c r="G2191" s="370"/>
      <c r="H2191" s="79"/>
      <c r="I2191" s="107"/>
      <c r="J2191" s="84"/>
      <c r="K2191" s="81"/>
      <c r="L2191" s="394"/>
      <c r="M2191" s="78"/>
      <c r="N2191" s="78"/>
      <c r="O2191" s="78"/>
      <c r="P2191" s="78"/>
      <c r="Q2191" s="371" t="str">
        <f t="shared" si="139"/>
        <v/>
      </c>
      <c r="R2191" s="102" t="str">
        <f t="shared" si="140"/>
        <v/>
      </c>
      <c r="S2191" s="254" t="str">
        <f t="shared" si="141"/>
        <v/>
      </c>
      <c r="T2191" s="83"/>
      <c r="U2191" s="254" t="str">
        <f t="shared" si="142"/>
        <v/>
      </c>
      <c r="V2191" s="255"/>
      <c r="W2191" s="78"/>
      <c r="X2191" s="78"/>
      <c r="Y2191" s="391"/>
      <c r="Z2191" s="369"/>
      <c r="AA2191" s="90"/>
    </row>
    <row r="2192" spans="4:27" ht="15" x14ac:dyDescent="0.2">
      <c r="D2192" s="392"/>
      <c r="E2192" s="84"/>
      <c r="F2192" s="393"/>
      <c r="G2192" s="370"/>
      <c r="H2192" s="79"/>
      <c r="I2192" s="107"/>
      <c r="J2192" s="84"/>
      <c r="K2192" s="81"/>
      <c r="L2192" s="394"/>
      <c r="M2192" s="78"/>
      <c r="N2192" s="78"/>
      <c r="O2192" s="78"/>
      <c r="P2192" s="78"/>
      <c r="Q2192" s="371" t="str">
        <f t="shared" si="139"/>
        <v/>
      </c>
      <c r="R2192" s="102" t="str">
        <f t="shared" si="140"/>
        <v/>
      </c>
      <c r="S2192" s="254" t="str">
        <f t="shared" si="141"/>
        <v/>
      </c>
      <c r="T2192" s="83"/>
      <c r="U2192" s="254" t="str">
        <f t="shared" si="142"/>
        <v/>
      </c>
      <c r="V2192" s="255"/>
      <c r="W2192" s="78"/>
      <c r="X2192" s="78"/>
      <c r="Y2192" s="391"/>
      <c r="Z2192" s="369"/>
      <c r="AA2192" s="90"/>
    </row>
    <row r="2193" spans="4:27" ht="15" x14ac:dyDescent="0.2">
      <c r="D2193" s="392"/>
      <c r="E2193" s="84"/>
      <c r="F2193" s="393"/>
      <c r="G2193" s="370"/>
      <c r="H2193" s="79"/>
      <c r="I2193" s="107"/>
      <c r="J2193" s="84"/>
      <c r="K2193" s="81"/>
      <c r="L2193" s="394"/>
      <c r="M2193" s="78"/>
      <c r="N2193" s="78"/>
      <c r="O2193" s="78"/>
      <c r="P2193" s="78"/>
      <c r="Q2193" s="371" t="str">
        <f t="shared" si="139"/>
        <v/>
      </c>
      <c r="R2193" s="102" t="str">
        <f t="shared" si="140"/>
        <v/>
      </c>
      <c r="S2193" s="254" t="str">
        <f t="shared" si="141"/>
        <v/>
      </c>
      <c r="T2193" s="83"/>
      <c r="U2193" s="254" t="str">
        <f t="shared" si="142"/>
        <v/>
      </c>
      <c r="V2193" s="255"/>
      <c r="W2193" s="78"/>
      <c r="X2193" s="78"/>
      <c r="Y2193" s="391"/>
      <c r="Z2193" s="369"/>
      <c r="AA2193" s="90"/>
    </row>
    <row r="2194" spans="4:27" ht="15" x14ac:dyDescent="0.2">
      <c r="D2194" s="392"/>
      <c r="E2194" s="84"/>
      <c r="F2194" s="393"/>
      <c r="G2194" s="370"/>
      <c r="H2194" s="79"/>
      <c r="I2194" s="107"/>
      <c r="J2194" s="84"/>
      <c r="K2194" s="81"/>
      <c r="L2194" s="394"/>
      <c r="M2194" s="78"/>
      <c r="N2194" s="78"/>
      <c r="O2194" s="78"/>
      <c r="P2194" s="78"/>
      <c r="Q2194" s="371" t="str">
        <f t="shared" si="139"/>
        <v/>
      </c>
      <c r="R2194" s="102" t="str">
        <f t="shared" si="140"/>
        <v/>
      </c>
      <c r="S2194" s="254" t="str">
        <f t="shared" si="141"/>
        <v/>
      </c>
      <c r="T2194" s="83"/>
      <c r="U2194" s="254" t="str">
        <f t="shared" si="142"/>
        <v/>
      </c>
      <c r="V2194" s="255"/>
      <c r="W2194" s="78"/>
      <c r="X2194" s="78"/>
      <c r="Y2194" s="391"/>
      <c r="Z2194" s="369"/>
      <c r="AA2194" s="90"/>
    </row>
    <row r="2195" spans="4:27" ht="15" x14ac:dyDescent="0.2">
      <c r="D2195" s="392"/>
      <c r="E2195" s="84"/>
      <c r="F2195" s="393"/>
      <c r="G2195" s="370"/>
      <c r="H2195" s="79"/>
      <c r="I2195" s="107"/>
      <c r="J2195" s="84"/>
      <c r="K2195" s="81"/>
      <c r="L2195" s="394"/>
      <c r="M2195" s="78"/>
      <c r="N2195" s="78"/>
      <c r="O2195" s="78"/>
      <c r="P2195" s="78"/>
      <c r="Q2195" s="371" t="str">
        <f t="shared" si="139"/>
        <v/>
      </c>
      <c r="R2195" s="102" t="str">
        <f t="shared" si="140"/>
        <v/>
      </c>
      <c r="S2195" s="254" t="str">
        <f t="shared" si="141"/>
        <v/>
      </c>
      <c r="T2195" s="83"/>
      <c r="U2195" s="254" t="str">
        <f t="shared" si="142"/>
        <v/>
      </c>
      <c r="V2195" s="255"/>
      <c r="W2195" s="78"/>
      <c r="X2195" s="78"/>
      <c r="Y2195" s="391"/>
      <c r="Z2195" s="369"/>
      <c r="AA2195" s="90"/>
    </row>
    <row r="2196" spans="4:27" ht="15" x14ac:dyDescent="0.2">
      <c r="D2196" s="392"/>
      <c r="E2196" s="84"/>
      <c r="F2196" s="393"/>
      <c r="G2196" s="370"/>
      <c r="H2196" s="79"/>
      <c r="I2196" s="107"/>
      <c r="J2196" s="84"/>
      <c r="K2196" s="81"/>
      <c r="L2196" s="394"/>
      <c r="M2196" s="78"/>
      <c r="N2196" s="78"/>
      <c r="O2196" s="78"/>
      <c r="P2196" s="78"/>
      <c r="Q2196" s="371" t="str">
        <f t="shared" si="139"/>
        <v/>
      </c>
      <c r="R2196" s="102" t="str">
        <f t="shared" si="140"/>
        <v/>
      </c>
      <c r="S2196" s="254" t="str">
        <f t="shared" si="141"/>
        <v/>
      </c>
      <c r="T2196" s="83"/>
      <c r="U2196" s="254" t="str">
        <f t="shared" si="142"/>
        <v/>
      </c>
      <c r="V2196" s="255"/>
      <c r="W2196" s="78"/>
      <c r="X2196" s="78"/>
      <c r="Y2196" s="391"/>
      <c r="Z2196" s="369"/>
      <c r="AA2196" s="90"/>
    </row>
    <row r="2197" spans="4:27" ht="15" x14ac:dyDescent="0.2">
      <c r="D2197" s="392"/>
      <c r="E2197" s="84"/>
      <c r="F2197" s="393"/>
      <c r="G2197" s="370"/>
      <c r="H2197" s="79"/>
      <c r="I2197" s="107"/>
      <c r="J2197" s="84"/>
      <c r="K2197" s="81"/>
      <c r="L2197" s="394"/>
      <c r="M2197" s="78"/>
      <c r="N2197" s="78"/>
      <c r="O2197" s="78"/>
      <c r="P2197" s="78"/>
      <c r="Q2197" s="371" t="str">
        <f t="shared" si="139"/>
        <v/>
      </c>
      <c r="R2197" s="102" t="str">
        <f t="shared" si="140"/>
        <v/>
      </c>
      <c r="S2197" s="254" t="str">
        <f t="shared" si="141"/>
        <v/>
      </c>
      <c r="T2197" s="83"/>
      <c r="U2197" s="254" t="str">
        <f t="shared" si="142"/>
        <v/>
      </c>
      <c r="V2197" s="255"/>
      <c r="W2197" s="78"/>
      <c r="X2197" s="78"/>
      <c r="Y2197" s="391"/>
      <c r="Z2197" s="369"/>
      <c r="AA2197" s="90"/>
    </row>
    <row r="2198" spans="4:27" ht="15" x14ac:dyDescent="0.2">
      <c r="D2198" s="392"/>
      <c r="E2198" s="84"/>
      <c r="F2198" s="393"/>
      <c r="G2198" s="370"/>
      <c r="H2198" s="79"/>
      <c r="I2198" s="107"/>
      <c r="J2198" s="84"/>
      <c r="K2198" s="81"/>
      <c r="L2198" s="394"/>
      <c r="M2198" s="78"/>
      <c r="N2198" s="78"/>
      <c r="O2198" s="78"/>
      <c r="P2198" s="78"/>
      <c r="Q2198" s="371" t="str">
        <f t="shared" si="139"/>
        <v/>
      </c>
      <c r="R2198" s="102" t="str">
        <f t="shared" si="140"/>
        <v/>
      </c>
      <c r="S2198" s="254" t="str">
        <f t="shared" si="141"/>
        <v/>
      </c>
      <c r="T2198" s="83"/>
      <c r="U2198" s="254" t="str">
        <f t="shared" si="142"/>
        <v/>
      </c>
      <c r="V2198" s="255"/>
      <c r="W2198" s="78"/>
      <c r="X2198" s="78"/>
      <c r="Y2198" s="391"/>
      <c r="Z2198" s="369"/>
      <c r="AA2198" s="90"/>
    </row>
    <row r="2199" spans="4:27" ht="15" x14ac:dyDescent="0.2">
      <c r="D2199" s="392"/>
      <c r="E2199" s="84"/>
      <c r="F2199" s="393"/>
      <c r="G2199" s="370"/>
      <c r="H2199" s="79"/>
      <c r="I2199" s="107"/>
      <c r="J2199" s="84"/>
      <c r="K2199" s="81"/>
      <c r="L2199" s="394"/>
      <c r="M2199" s="78"/>
      <c r="N2199" s="78"/>
      <c r="O2199" s="78"/>
      <c r="P2199" s="78"/>
      <c r="Q2199" s="371" t="str">
        <f t="shared" si="139"/>
        <v/>
      </c>
      <c r="R2199" s="102" t="str">
        <f t="shared" si="140"/>
        <v/>
      </c>
      <c r="S2199" s="254" t="str">
        <f t="shared" si="141"/>
        <v/>
      </c>
      <c r="T2199" s="83"/>
      <c r="U2199" s="254" t="str">
        <f t="shared" si="142"/>
        <v/>
      </c>
      <c r="V2199" s="255"/>
      <c r="W2199" s="78"/>
      <c r="X2199" s="78"/>
      <c r="Y2199" s="391"/>
      <c r="Z2199" s="369"/>
      <c r="AA2199" s="90"/>
    </row>
    <row r="2200" spans="4:27" ht="15" x14ac:dyDescent="0.2">
      <c r="D2200" s="392"/>
      <c r="E2200" s="84"/>
      <c r="F2200" s="393"/>
      <c r="G2200" s="370"/>
      <c r="H2200" s="79"/>
      <c r="I2200" s="107"/>
      <c r="J2200" s="84"/>
      <c r="K2200" s="81"/>
      <c r="L2200" s="394"/>
      <c r="M2200" s="78"/>
      <c r="N2200" s="78"/>
      <c r="O2200" s="78"/>
      <c r="P2200" s="78"/>
      <c r="Q2200" s="371" t="str">
        <f t="shared" si="139"/>
        <v/>
      </c>
      <c r="R2200" s="102" t="str">
        <f t="shared" si="140"/>
        <v/>
      </c>
      <c r="S2200" s="254" t="str">
        <f t="shared" si="141"/>
        <v/>
      </c>
      <c r="T2200" s="83"/>
      <c r="U2200" s="254" t="str">
        <f t="shared" si="142"/>
        <v/>
      </c>
      <c r="V2200" s="255"/>
      <c r="W2200" s="78"/>
      <c r="X2200" s="78"/>
      <c r="Y2200" s="391"/>
      <c r="Z2200" s="369"/>
      <c r="AA2200" s="90"/>
    </row>
    <row r="2201" spans="4:27" ht="15" x14ac:dyDescent="0.2">
      <c r="D2201" s="392"/>
      <c r="E2201" s="84"/>
      <c r="F2201" s="393"/>
      <c r="G2201" s="370"/>
      <c r="H2201" s="79"/>
      <c r="I2201" s="107"/>
      <c r="J2201" s="84"/>
      <c r="K2201" s="81"/>
      <c r="L2201" s="394"/>
      <c r="M2201" s="78"/>
      <c r="N2201" s="78"/>
      <c r="O2201" s="78"/>
      <c r="P2201" s="78"/>
      <c r="Q2201" s="371" t="str">
        <f t="shared" si="139"/>
        <v/>
      </c>
      <c r="R2201" s="102" t="str">
        <f t="shared" si="140"/>
        <v/>
      </c>
      <c r="S2201" s="254" t="str">
        <f t="shared" si="141"/>
        <v/>
      </c>
      <c r="T2201" s="83"/>
      <c r="U2201" s="254" t="str">
        <f t="shared" si="142"/>
        <v/>
      </c>
      <c r="V2201" s="255"/>
      <c r="W2201" s="78"/>
      <c r="X2201" s="78"/>
      <c r="Y2201" s="391"/>
      <c r="Z2201" s="369"/>
      <c r="AA2201" s="90"/>
    </row>
    <row r="2202" spans="4:27" ht="15" x14ac:dyDescent="0.2">
      <c r="D2202" s="392"/>
      <c r="E2202" s="84"/>
      <c r="F2202" s="393"/>
      <c r="G2202" s="370"/>
      <c r="H2202" s="79"/>
      <c r="I2202" s="107"/>
      <c r="J2202" s="84"/>
      <c r="K2202" s="81"/>
      <c r="L2202" s="394"/>
      <c r="M2202" s="78"/>
      <c r="N2202" s="78"/>
      <c r="O2202" s="78"/>
      <c r="P2202" s="78"/>
      <c r="Q2202" s="371" t="str">
        <f t="shared" si="139"/>
        <v/>
      </c>
      <c r="R2202" s="102" t="str">
        <f t="shared" si="140"/>
        <v/>
      </c>
      <c r="S2202" s="254" t="str">
        <f t="shared" si="141"/>
        <v/>
      </c>
      <c r="T2202" s="83"/>
      <c r="U2202" s="254" t="str">
        <f t="shared" si="142"/>
        <v/>
      </c>
      <c r="V2202" s="255"/>
      <c r="W2202" s="78"/>
      <c r="X2202" s="78"/>
      <c r="Y2202" s="391"/>
      <c r="Z2202" s="369"/>
      <c r="AA2202" s="90"/>
    </row>
    <row r="2203" spans="4:27" ht="15" x14ac:dyDescent="0.2">
      <c r="D2203" s="392"/>
      <c r="E2203" s="84"/>
      <c r="F2203" s="393"/>
      <c r="G2203" s="370"/>
      <c r="H2203" s="79"/>
      <c r="I2203" s="107"/>
      <c r="J2203" s="84"/>
      <c r="K2203" s="81"/>
      <c r="L2203" s="394"/>
      <c r="M2203" s="78"/>
      <c r="N2203" s="78"/>
      <c r="O2203" s="78"/>
      <c r="P2203" s="78"/>
      <c r="Q2203" s="371" t="str">
        <f t="shared" si="139"/>
        <v/>
      </c>
      <c r="R2203" s="102" t="str">
        <f t="shared" si="140"/>
        <v/>
      </c>
      <c r="S2203" s="254" t="str">
        <f t="shared" si="141"/>
        <v/>
      </c>
      <c r="T2203" s="83"/>
      <c r="U2203" s="254" t="str">
        <f t="shared" si="142"/>
        <v/>
      </c>
      <c r="V2203" s="255"/>
      <c r="W2203" s="78"/>
      <c r="X2203" s="78"/>
      <c r="Y2203" s="391"/>
      <c r="Z2203" s="369"/>
      <c r="AA2203" s="90"/>
    </row>
    <row r="2204" spans="4:27" ht="15" x14ac:dyDescent="0.2">
      <c r="D2204" s="392"/>
      <c r="E2204" s="84"/>
      <c r="F2204" s="393"/>
      <c r="G2204" s="370"/>
      <c r="H2204" s="79"/>
      <c r="I2204" s="107"/>
      <c r="J2204" s="84"/>
      <c r="K2204" s="81"/>
      <c r="L2204" s="394"/>
      <c r="M2204" s="78"/>
      <c r="N2204" s="78"/>
      <c r="O2204" s="78"/>
      <c r="P2204" s="78"/>
      <c r="Q2204" s="371" t="str">
        <f t="shared" si="139"/>
        <v/>
      </c>
      <c r="R2204" s="102" t="str">
        <f t="shared" si="140"/>
        <v/>
      </c>
      <c r="S2204" s="254" t="str">
        <f t="shared" si="141"/>
        <v/>
      </c>
      <c r="T2204" s="83"/>
      <c r="U2204" s="254" t="str">
        <f t="shared" si="142"/>
        <v/>
      </c>
      <c r="V2204" s="255"/>
      <c r="W2204" s="78"/>
      <c r="X2204" s="78"/>
      <c r="Y2204" s="391"/>
      <c r="Z2204" s="369"/>
      <c r="AA2204" s="90"/>
    </row>
    <row r="2205" spans="4:27" ht="15" x14ac:dyDescent="0.2">
      <c r="D2205" s="392"/>
      <c r="E2205" s="84"/>
      <c r="F2205" s="393"/>
      <c r="G2205" s="370"/>
      <c r="H2205" s="79"/>
      <c r="I2205" s="107"/>
      <c r="J2205" s="84"/>
      <c r="K2205" s="81"/>
      <c r="L2205" s="394"/>
      <c r="M2205" s="78"/>
      <c r="N2205" s="78"/>
      <c r="O2205" s="78"/>
      <c r="P2205" s="78"/>
      <c r="Q2205" s="371" t="str">
        <f t="shared" si="139"/>
        <v/>
      </c>
      <c r="R2205" s="102" t="str">
        <f t="shared" si="140"/>
        <v/>
      </c>
      <c r="S2205" s="254" t="str">
        <f t="shared" si="141"/>
        <v/>
      </c>
      <c r="T2205" s="83"/>
      <c r="U2205" s="254" t="str">
        <f t="shared" si="142"/>
        <v/>
      </c>
      <c r="V2205" s="255"/>
      <c r="W2205" s="78"/>
      <c r="X2205" s="78"/>
      <c r="Y2205" s="391"/>
      <c r="Z2205" s="369"/>
      <c r="AA2205" s="90"/>
    </row>
    <row r="2206" spans="4:27" ht="15" x14ac:dyDescent="0.2">
      <c r="D2206" s="392"/>
      <c r="E2206" s="84"/>
      <c r="F2206" s="393"/>
      <c r="G2206" s="370"/>
      <c r="H2206" s="79"/>
      <c r="I2206" s="107"/>
      <c r="J2206" s="84"/>
      <c r="K2206" s="81"/>
      <c r="L2206" s="394"/>
      <c r="M2206" s="78"/>
      <c r="N2206" s="78"/>
      <c r="O2206" s="78"/>
      <c r="P2206" s="78"/>
      <c r="Q2206" s="371" t="str">
        <f t="shared" si="139"/>
        <v/>
      </c>
      <c r="R2206" s="102" t="str">
        <f t="shared" si="140"/>
        <v/>
      </c>
      <c r="S2206" s="254" t="str">
        <f t="shared" si="141"/>
        <v/>
      </c>
      <c r="T2206" s="83"/>
      <c r="U2206" s="254" t="str">
        <f t="shared" si="142"/>
        <v/>
      </c>
      <c r="V2206" s="255"/>
      <c r="W2206" s="78"/>
      <c r="X2206" s="78"/>
      <c r="Y2206" s="391"/>
      <c r="Z2206" s="369"/>
      <c r="AA2206" s="90"/>
    </row>
    <row r="2207" spans="4:27" ht="15" x14ac:dyDescent="0.2">
      <c r="D2207" s="392"/>
      <c r="E2207" s="84"/>
      <c r="F2207" s="393"/>
      <c r="G2207" s="370"/>
      <c r="H2207" s="79"/>
      <c r="I2207" s="107"/>
      <c r="J2207" s="84"/>
      <c r="K2207" s="81"/>
      <c r="L2207" s="394"/>
      <c r="M2207" s="78"/>
      <c r="N2207" s="78"/>
      <c r="O2207" s="78"/>
      <c r="P2207" s="78"/>
      <c r="Q2207" s="371" t="str">
        <f t="shared" si="139"/>
        <v/>
      </c>
      <c r="R2207" s="102" t="str">
        <f t="shared" si="140"/>
        <v/>
      </c>
      <c r="S2207" s="254" t="str">
        <f t="shared" si="141"/>
        <v/>
      </c>
      <c r="T2207" s="83"/>
      <c r="U2207" s="254" t="str">
        <f t="shared" si="142"/>
        <v/>
      </c>
      <c r="V2207" s="255"/>
      <c r="W2207" s="78"/>
      <c r="X2207" s="78"/>
      <c r="Y2207" s="391"/>
      <c r="Z2207" s="369"/>
      <c r="AA2207" s="90"/>
    </row>
    <row r="2208" spans="4:27" ht="15" x14ac:dyDescent="0.2">
      <c r="D2208" s="392"/>
      <c r="E2208" s="84"/>
      <c r="F2208" s="393"/>
      <c r="G2208" s="370"/>
      <c r="H2208" s="79"/>
      <c r="I2208" s="107"/>
      <c r="J2208" s="84"/>
      <c r="K2208" s="81"/>
      <c r="L2208" s="394"/>
      <c r="M2208" s="78"/>
      <c r="N2208" s="78"/>
      <c r="O2208" s="78"/>
      <c r="P2208" s="78"/>
      <c r="Q2208" s="371" t="str">
        <f t="shared" si="139"/>
        <v/>
      </c>
      <c r="R2208" s="102" t="str">
        <f t="shared" si="140"/>
        <v/>
      </c>
      <c r="S2208" s="254" t="str">
        <f t="shared" si="141"/>
        <v/>
      </c>
      <c r="T2208" s="83"/>
      <c r="U2208" s="254" t="str">
        <f t="shared" si="142"/>
        <v/>
      </c>
      <c r="V2208" s="255"/>
      <c r="W2208" s="78"/>
      <c r="X2208" s="78"/>
      <c r="Y2208" s="391"/>
      <c r="Z2208" s="369"/>
      <c r="AA2208" s="90"/>
    </row>
    <row r="2209" spans="4:27" ht="15" x14ac:dyDescent="0.2">
      <c r="D2209" s="392"/>
      <c r="E2209" s="84"/>
      <c r="F2209" s="393"/>
      <c r="G2209" s="370"/>
      <c r="H2209" s="79"/>
      <c r="I2209" s="107"/>
      <c r="J2209" s="84"/>
      <c r="K2209" s="81"/>
      <c r="L2209" s="394"/>
      <c r="M2209" s="78"/>
      <c r="N2209" s="78"/>
      <c r="O2209" s="78"/>
      <c r="P2209" s="78"/>
      <c r="Q2209" s="371" t="str">
        <f t="shared" si="139"/>
        <v/>
      </c>
      <c r="R2209" s="102" t="str">
        <f t="shared" si="140"/>
        <v/>
      </c>
      <c r="S2209" s="254" t="str">
        <f t="shared" si="141"/>
        <v/>
      </c>
      <c r="T2209" s="83"/>
      <c r="U2209" s="254" t="str">
        <f t="shared" si="142"/>
        <v/>
      </c>
      <c r="V2209" s="255"/>
      <c r="W2209" s="78"/>
      <c r="X2209" s="78"/>
      <c r="Y2209" s="391"/>
      <c r="Z2209" s="369"/>
      <c r="AA2209" s="90"/>
    </row>
    <row r="2210" spans="4:27" ht="15" x14ac:dyDescent="0.2">
      <c r="D2210" s="392"/>
      <c r="E2210" s="84"/>
      <c r="F2210" s="393"/>
      <c r="G2210" s="370"/>
      <c r="H2210" s="79"/>
      <c r="I2210" s="107"/>
      <c r="J2210" s="84"/>
      <c r="K2210" s="81"/>
      <c r="L2210" s="394"/>
      <c r="M2210" s="78"/>
      <c r="N2210" s="78"/>
      <c r="O2210" s="78"/>
      <c r="P2210" s="78"/>
      <c r="Q2210" s="371" t="str">
        <f t="shared" si="139"/>
        <v/>
      </c>
      <c r="R2210" s="102" t="str">
        <f t="shared" si="140"/>
        <v/>
      </c>
      <c r="S2210" s="254" t="str">
        <f t="shared" si="141"/>
        <v/>
      </c>
      <c r="T2210" s="83"/>
      <c r="U2210" s="254" t="str">
        <f t="shared" si="142"/>
        <v/>
      </c>
      <c r="V2210" s="255"/>
      <c r="W2210" s="78"/>
      <c r="X2210" s="78"/>
      <c r="Y2210" s="391"/>
      <c r="Z2210" s="369"/>
      <c r="AA2210" s="90"/>
    </row>
    <row r="2211" spans="4:27" ht="15" x14ac:dyDescent="0.2">
      <c r="D2211" s="392"/>
      <c r="E2211" s="84"/>
      <c r="F2211" s="393"/>
      <c r="G2211" s="370"/>
      <c r="H2211" s="79"/>
      <c r="I2211" s="107"/>
      <c r="J2211" s="84"/>
      <c r="K2211" s="81"/>
      <c r="L2211" s="394"/>
      <c r="M2211" s="78"/>
      <c r="N2211" s="78"/>
      <c r="O2211" s="78"/>
      <c r="P2211" s="78"/>
      <c r="Q2211" s="371" t="str">
        <f t="shared" si="139"/>
        <v/>
      </c>
      <c r="R2211" s="102" t="str">
        <f t="shared" si="140"/>
        <v/>
      </c>
      <c r="S2211" s="254" t="str">
        <f t="shared" si="141"/>
        <v/>
      </c>
      <c r="T2211" s="83"/>
      <c r="U2211" s="254" t="str">
        <f t="shared" si="142"/>
        <v/>
      </c>
      <c r="V2211" s="255"/>
      <c r="W2211" s="78"/>
      <c r="X2211" s="78"/>
      <c r="Y2211" s="391"/>
      <c r="Z2211" s="369"/>
      <c r="AA2211" s="90"/>
    </row>
    <row r="2212" spans="4:27" ht="15" x14ac:dyDescent="0.2">
      <c r="D2212" s="392"/>
      <c r="E2212" s="84"/>
      <c r="F2212" s="393"/>
      <c r="G2212" s="370"/>
      <c r="H2212" s="79"/>
      <c r="I2212" s="107"/>
      <c r="J2212" s="84"/>
      <c r="K2212" s="81"/>
      <c r="L2212" s="394"/>
      <c r="M2212" s="78"/>
      <c r="N2212" s="78"/>
      <c r="O2212" s="78"/>
      <c r="P2212" s="78"/>
      <c r="Q2212" s="371" t="str">
        <f t="shared" si="139"/>
        <v/>
      </c>
      <c r="R2212" s="102" t="str">
        <f t="shared" si="140"/>
        <v/>
      </c>
      <c r="S2212" s="254" t="str">
        <f t="shared" si="141"/>
        <v/>
      </c>
      <c r="T2212" s="83"/>
      <c r="U2212" s="254" t="str">
        <f t="shared" si="142"/>
        <v/>
      </c>
      <c r="V2212" s="255"/>
      <c r="W2212" s="78"/>
      <c r="X2212" s="78"/>
      <c r="Y2212" s="391"/>
      <c r="Z2212" s="369"/>
      <c r="AA2212" s="90"/>
    </row>
    <row r="2213" spans="4:27" ht="15" x14ac:dyDescent="0.2">
      <c r="D2213" s="392"/>
      <c r="E2213" s="84"/>
      <c r="F2213" s="393"/>
      <c r="G2213" s="370"/>
      <c r="H2213" s="79"/>
      <c r="I2213" s="107"/>
      <c r="J2213" s="84"/>
      <c r="K2213" s="81"/>
      <c r="L2213" s="394"/>
      <c r="M2213" s="78"/>
      <c r="N2213" s="78"/>
      <c r="O2213" s="78"/>
      <c r="P2213" s="78"/>
      <c r="Q2213" s="371" t="str">
        <f t="shared" si="139"/>
        <v/>
      </c>
      <c r="R2213" s="102" t="str">
        <f t="shared" si="140"/>
        <v/>
      </c>
      <c r="S2213" s="254" t="str">
        <f t="shared" si="141"/>
        <v/>
      </c>
      <c r="T2213" s="83"/>
      <c r="U2213" s="254" t="str">
        <f t="shared" si="142"/>
        <v/>
      </c>
      <c r="V2213" s="255"/>
      <c r="W2213" s="78"/>
      <c r="X2213" s="78"/>
      <c r="Y2213" s="391"/>
      <c r="Z2213" s="369"/>
      <c r="AA2213" s="90"/>
    </row>
    <row r="2214" spans="4:27" ht="15" x14ac:dyDescent="0.2">
      <c r="D2214" s="392"/>
      <c r="E2214" s="84"/>
      <c r="F2214" s="393"/>
      <c r="G2214" s="370"/>
      <c r="H2214" s="79"/>
      <c r="I2214" s="107"/>
      <c r="J2214" s="84"/>
      <c r="K2214" s="81"/>
      <c r="L2214" s="394"/>
      <c r="M2214" s="78"/>
      <c r="N2214" s="78"/>
      <c r="O2214" s="78"/>
      <c r="P2214" s="78"/>
      <c r="Q2214" s="371" t="str">
        <f t="shared" si="139"/>
        <v/>
      </c>
      <c r="R2214" s="102" t="str">
        <f t="shared" si="140"/>
        <v/>
      </c>
      <c r="S2214" s="254" t="str">
        <f t="shared" si="141"/>
        <v/>
      </c>
      <c r="T2214" s="83"/>
      <c r="U2214" s="254" t="str">
        <f t="shared" si="142"/>
        <v/>
      </c>
      <c r="V2214" s="255"/>
      <c r="W2214" s="78"/>
      <c r="X2214" s="78"/>
      <c r="Y2214" s="391"/>
      <c r="Z2214" s="369"/>
      <c r="AA2214" s="90"/>
    </row>
    <row r="2215" spans="4:27" ht="15" x14ac:dyDescent="0.2">
      <c r="D2215" s="392"/>
      <c r="E2215" s="84"/>
      <c r="F2215" s="393"/>
      <c r="G2215" s="370"/>
      <c r="H2215" s="79"/>
      <c r="I2215" s="107"/>
      <c r="J2215" s="84"/>
      <c r="K2215" s="81"/>
      <c r="L2215" s="394"/>
      <c r="M2215" s="78"/>
      <c r="N2215" s="78"/>
      <c r="O2215" s="78"/>
      <c r="P2215" s="78"/>
      <c r="Q2215" s="371" t="str">
        <f t="shared" si="139"/>
        <v/>
      </c>
      <c r="R2215" s="102" t="str">
        <f t="shared" si="140"/>
        <v/>
      </c>
      <c r="S2215" s="254" t="str">
        <f t="shared" si="141"/>
        <v/>
      </c>
      <c r="T2215" s="83"/>
      <c r="U2215" s="254" t="str">
        <f t="shared" si="142"/>
        <v/>
      </c>
      <c r="V2215" s="255"/>
      <c r="W2215" s="78"/>
      <c r="X2215" s="78"/>
      <c r="Y2215" s="391"/>
      <c r="Z2215" s="369"/>
      <c r="AA2215" s="90"/>
    </row>
    <row r="2216" spans="4:27" ht="15" x14ac:dyDescent="0.2">
      <c r="D2216" s="392"/>
      <c r="E2216" s="84"/>
      <c r="F2216" s="393"/>
      <c r="G2216" s="370"/>
      <c r="H2216" s="79"/>
      <c r="I2216" s="107"/>
      <c r="J2216" s="84"/>
      <c r="K2216" s="81"/>
      <c r="L2216" s="394"/>
      <c r="M2216" s="78"/>
      <c r="N2216" s="78"/>
      <c r="O2216" s="78"/>
      <c r="P2216" s="78"/>
      <c r="Q2216" s="371" t="str">
        <f t="shared" si="139"/>
        <v/>
      </c>
      <c r="R2216" s="102" t="str">
        <f t="shared" si="140"/>
        <v/>
      </c>
      <c r="S2216" s="254" t="str">
        <f t="shared" si="141"/>
        <v/>
      </c>
      <c r="T2216" s="83"/>
      <c r="U2216" s="254" t="str">
        <f t="shared" si="142"/>
        <v/>
      </c>
      <c r="V2216" s="255"/>
      <c r="W2216" s="78"/>
      <c r="X2216" s="78"/>
      <c r="Y2216" s="391"/>
      <c r="Z2216" s="369"/>
      <c r="AA2216" s="90"/>
    </row>
    <row r="2217" spans="4:27" ht="15" x14ac:dyDescent="0.2">
      <c r="D2217" s="392"/>
      <c r="E2217" s="84"/>
      <c r="F2217" s="393"/>
      <c r="G2217" s="370"/>
      <c r="H2217" s="79"/>
      <c r="I2217" s="107"/>
      <c r="J2217" s="84"/>
      <c r="K2217" s="81"/>
      <c r="L2217" s="394"/>
      <c r="M2217" s="78"/>
      <c r="N2217" s="78"/>
      <c r="O2217" s="78"/>
      <c r="P2217" s="78"/>
      <c r="Q2217" s="371" t="str">
        <f t="shared" si="139"/>
        <v/>
      </c>
      <c r="R2217" s="102" t="str">
        <f t="shared" si="140"/>
        <v/>
      </c>
      <c r="S2217" s="254" t="str">
        <f t="shared" si="141"/>
        <v/>
      </c>
      <c r="T2217" s="83"/>
      <c r="U2217" s="254" t="str">
        <f t="shared" si="142"/>
        <v/>
      </c>
      <c r="V2217" s="255"/>
      <c r="W2217" s="78"/>
      <c r="X2217" s="78"/>
      <c r="Y2217" s="391"/>
      <c r="Z2217" s="369"/>
      <c r="AA2217" s="90"/>
    </row>
    <row r="2218" spans="4:27" ht="15" x14ac:dyDescent="0.2">
      <c r="D2218" s="392"/>
      <c r="E2218" s="84"/>
      <c r="F2218" s="393"/>
      <c r="G2218" s="370"/>
      <c r="H2218" s="79"/>
      <c r="I2218" s="107"/>
      <c r="J2218" s="84"/>
      <c r="K2218" s="81"/>
      <c r="L2218" s="394"/>
      <c r="M2218" s="78"/>
      <c r="N2218" s="78"/>
      <c r="O2218" s="78"/>
      <c r="P2218" s="78"/>
      <c r="Q2218" s="371" t="str">
        <f t="shared" si="139"/>
        <v/>
      </c>
      <c r="R2218" s="102" t="str">
        <f t="shared" si="140"/>
        <v/>
      </c>
      <c r="S2218" s="254" t="str">
        <f t="shared" si="141"/>
        <v/>
      </c>
      <c r="T2218" s="83"/>
      <c r="U2218" s="254" t="str">
        <f t="shared" si="142"/>
        <v/>
      </c>
      <c r="V2218" s="255"/>
      <c r="W2218" s="78"/>
      <c r="X2218" s="78"/>
      <c r="Y2218" s="391"/>
      <c r="Z2218" s="369"/>
      <c r="AA2218" s="90"/>
    </row>
    <row r="2219" spans="4:27" ht="15" x14ac:dyDescent="0.2">
      <c r="D2219" s="392"/>
      <c r="E2219" s="84"/>
      <c r="F2219" s="393"/>
      <c r="G2219" s="370"/>
      <c r="H2219" s="79"/>
      <c r="I2219" s="107"/>
      <c r="J2219" s="84"/>
      <c r="K2219" s="81"/>
      <c r="L2219" s="394"/>
      <c r="M2219" s="78"/>
      <c r="N2219" s="78"/>
      <c r="O2219" s="78"/>
      <c r="P2219" s="78"/>
      <c r="Q2219" s="371" t="str">
        <f t="shared" si="139"/>
        <v/>
      </c>
      <c r="R2219" s="102" t="str">
        <f t="shared" si="140"/>
        <v/>
      </c>
      <c r="S2219" s="254" t="str">
        <f t="shared" si="141"/>
        <v/>
      </c>
      <c r="T2219" s="83"/>
      <c r="U2219" s="254" t="str">
        <f t="shared" si="142"/>
        <v/>
      </c>
      <c r="V2219" s="255"/>
      <c r="W2219" s="78"/>
      <c r="X2219" s="78"/>
      <c r="Y2219" s="391"/>
      <c r="Z2219" s="369"/>
      <c r="AA2219" s="90"/>
    </row>
    <row r="2220" spans="4:27" ht="15" x14ac:dyDescent="0.2">
      <c r="D2220" s="392"/>
      <c r="E2220" s="84"/>
      <c r="F2220" s="393"/>
      <c r="G2220" s="370"/>
      <c r="H2220" s="79"/>
      <c r="I2220" s="107"/>
      <c r="J2220" s="84"/>
      <c r="K2220" s="81"/>
      <c r="L2220" s="394"/>
      <c r="M2220" s="78"/>
      <c r="N2220" s="78"/>
      <c r="O2220" s="78"/>
      <c r="P2220" s="78"/>
      <c r="Q2220" s="371" t="str">
        <f t="shared" si="139"/>
        <v/>
      </c>
      <c r="R2220" s="102" t="str">
        <f t="shared" si="140"/>
        <v/>
      </c>
      <c r="S2220" s="254" t="str">
        <f t="shared" si="141"/>
        <v/>
      </c>
      <c r="T2220" s="83"/>
      <c r="U2220" s="254" t="str">
        <f t="shared" si="142"/>
        <v/>
      </c>
      <c r="V2220" s="255"/>
      <c r="W2220" s="78"/>
      <c r="X2220" s="78"/>
      <c r="Y2220" s="391"/>
      <c r="Z2220" s="369"/>
      <c r="AA2220" s="90"/>
    </row>
    <row r="2221" spans="4:27" ht="15" x14ac:dyDescent="0.2">
      <c r="D2221" s="392"/>
      <c r="E2221" s="84"/>
      <c r="F2221" s="393"/>
      <c r="G2221" s="370"/>
      <c r="H2221" s="79"/>
      <c r="I2221" s="107"/>
      <c r="J2221" s="84"/>
      <c r="K2221" s="81"/>
      <c r="L2221" s="394"/>
      <c r="M2221" s="78"/>
      <c r="N2221" s="78"/>
      <c r="O2221" s="78"/>
      <c r="P2221" s="78"/>
      <c r="Q2221" s="371" t="str">
        <f t="shared" si="139"/>
        <v/>
      </c>
      <c r="R2221" s="102" t="str">
        <f t="shared" si="140"/>
        <v/>
      </c>
      <c r="S2221" s="254" t="str">
        <f t="shared" si="141"/>
        <v/>
      </c>
      <c r="T2221" s="83"/>
      <c r="U2221" s="254" t="str">
        <f t="shared" si="142"/>
        <v/>
      </c>
      <c r="V2221" s="255"/>
      <c r="W2221" s="78"/>
      <c r="X2221" s="78"/>
      <c r="Y2221" s="391"/>
      <c r="Z2221" s="369"/>
      <c r="AA2221" s="90"/>
    </row>
    <row r="2222" spans="4:27" ht="15" x14ac:dyDescent="0.2">
      <c r="D2222" s="392"/>
      <c r="E2222" s="84"/>
      <c r="F2222" s="393"/>
      <c r="G2222" s="370"/>
      <c r="H2222" s="79"/>
      <c r="I2222" s="107"/>
      <c r="J2222" s="84"/>
      <c r="K2222" s="81"/>
      <c r="L2222" s="394"/>
      <c r="M2222" s="78"/>
      <c r="N2222" s="78"/>
      <c r="O2222" s="78"/>
      <c r="P2222" s="78"/>
      <c r="Q2222" s="371" t="str">
        <f t="shared" si="139"/>
        <v/>
      </c>
      <c r="R2222" s="102" t="str">
        <f t="shared" si="140"/>
        <v/>
      </c>
      <c r="S2222" s="254" t="str">
        <f t="shared" si="141"/>
        <v/>
      </c>
      <c r="T2222" s="83"/>
      <c r="U2222" s="254" t="str">
        <f t="shared" si="142"/>
        <v/>
      </c>
      <c r="V2222" s="255"/>
      <c r="W2222" s="78"/>
      <c r="X2222" s="78"/>
      <c r="Y2222" s="391"/>
      <c r="Z2222" s="369"/>
      <c r="AA2222" s="90"/>
    </row>
    <row r="2223" spans="4:27" ht="15" x14ac:dyDescent="0.2">
      <c r="D2223" s="392"/>
      <c r="E2223" s="84"/>
      <c r="F2223" s="393"/>
      <c r="G2223" s="370"/>
      <c r="H2223" s="79"/>
      <c r="I2223" s="107"/>
      <c r="J2223" s="84"/>
      <c r="K2223" s="81"/>
      <c r="L2223" s="394"/>
      <c r="M2223" s="78"/>
      <c r="N2223" s="78"/>
      <c r="O2223" s="78"/>
      <c r="P2223" s="78"/>
      <c r="Q2223" s="371" t="str">
        <f t="shared" si="139"/>
        <v/>
      </c>
      <c r="R2223" s="102" t="str">
        <f t="shared" si="140"/>
        <v/>
      </c>
      <c r="S2223" s="254" t="str">
        <f t="shared" si="141"/>
        <v/>
      </c>
      <c r="T2223" s="83"/>
      <c r="U2223" s="254" t="str">
        <f t="shared" si="142"/>
        <v/>
      </c>
      <c r="V2223" s="255"/>
      <c r="W2223" s="78"/>
      <c r="X2223" s="78"/>
      <c r="Y2223" s="391"/>
      <c r="Z2223" s="369"/>
      <c r="AA2223" s="90"/>
    </row>
    <row r="2224" spans="4:27" ht="15" x14ac:dyDescent="0.2">
      <c r="D2224" s="392"/>
      <c r="E2224" s="84"/>
      <c r="F2224" s="393"/>
      <c r="G2224" s="370"/>
      <c r="H2224" s="79"/>
      <c r="I2224" s="107"/>
      <c r="J2224" s="84"/>
      <c r="K2224" s="81"/>
      <c r="L2224" s="394"/>
      <c r="M2224" s="78"/>
      <c r="N2224" s="78"/>
      <c r="O2224" s="78"/>
      <c r="P2224" s="78"/>
      <c r="Q2224" s="371" t="str">
        <f t="shared" si="139"/>
        <v/>
      </c>
      <c r="R2224" s="102" t="str">
        <f t="shared" si="140"/>
        <v/>
      </c>
      <c r="S2224" s="254" t="str">
        <f t="shared" si="141"/>
        <v/>
      </c>
      <c r="T2224" s="83"/>
      <c r="U2224" s="254" t="str">
        <f t="shared" si="142"/>
        <v/>
      </c>
      <c r="V2224" s="255"/>
      <c r="W2224" s="78"/>
      <c r="X2224" s="78"/>
      <c r="Y2224" s="391"/>
      <c r="Z2224" s="369"/>
      <c r="AA2224" s="90"/>
    </row>
    <row r="2225" spans="4:27" ht="15" x14ac:dyDescent="0.2">
      <c r="D2225" s="392"/>
      <c r="E2225" s="84"/>
      <c r="F2225" s="393"/>
      <c r="G2225" s="370"/>
      <c r="H2225" s="79"/>
      <c r="I2225" s="107"/>
      <c r="J2225" s="84"/>
      <c r="K2225" s="81"/>
      <c r="L2225" s="394"/>
      <c r="M2225" s="78"/>
      <c r="N2225" s="78"/>
      <c r="O2225" s="78"/>
      <c r="P2225" s="78"/>
      <c r="Q2225" s="371" t="str">
        <f t="shared" si="139"/>
        <v/>
      </c>
      <c r="R2225" s="102" t="str">
        <f t="shared" si="140"/>
        <v/>
      </c>
      <c r="S2225" s="254" t="str">
        <f t="shared" si="141"/>
        <v/>
      </c>
      <c r="T2225" s="83"/>
      <c r="U2225" s="254" t="str">
        <f t="shared" si="142"/>
        <v/>
      </c>
      <c r="V2225" s="255"/>
      <c r="W2225" s="78"/>
      <c r="X2225" s="78"/>
      <c r="Y2225" s="391"/>
      <c r="Z2225" s="369"/>
      <c r="AA2225" s="90"/>
    </row>
    <row r="2226" spans="4:27" ht="15" x14ac:dyDescent="0.2">
      <c r="D2226" s="392"/>
      <c r="E2226" s="84"/>
      <c r="F2226" s="393"/>
      <c r="G2226" s="370"/>
      <c r="H2226" s="79"/>
      <c r="I2226" s="107"/>
      <c r="J2226" s="84"/>
      <c r="K2226" s="81"/>
      <c r="L2226" s="394"/>
      <c r="M2226" s="78"/>
      <c r="N2226" s="78"/>
      <c r="O2226" s="78"/>
      <c r="P2226" s="78"/>
      <c r="Q2226" s="371" t="str">
        <f t="shared" si="139"/>
        <v/>
      </c>
      <c r="R2226" s="102" t="str">
        <f t="shared" si="140"/>
        <v/>
      </c>
      <c r="S2226" s="254" t="str">
        <f t="shared" si="141"/>
        <v/>
      </c>
      <c r="T2226" s="83"/>
      <c r="U2226" s="254" t="str">
        <f t="shared" si="142"/>
        <v/>
      </c>
      <c r="V2226" s="255"/>
      <c r="W2226" s="78"/>
      <c r="X2226" s="78"/>
      <c r="Y2226" s="391"/>
      <c r="Z2226" s="369"/>
      <c r="AA2226" s="90"/>
    </row>
    <row r="2227" spans="4:27" ht="15" x14ac:dyDescent="0.2">
      <c r="D2227" s="392"/>
      <c r="E2227" s="84"/>
      <c r="F2227" s="393"/>
      <c r="G2227" s="370"/>
      <c r="H2227" s="79"/>
      <c r="I2227" s="107"/>
      <c r="J2227" s="84"/>
      <c r="K2227" s="81"/>
      <c r="L2227" s="394"/>
      <c r="M2227" s="78"/>
      <c r="N2227" s="78"/>
      <c r="O2227" s="78"/>
      <c r="P2227" s="78"/>
      <c r="Q2227" s="371" t="str">
        <f t="shared" si="139"/>
        <v/>
      </c>
      <c r="R2227" s="102" t="str">
        <f t="shared" si="140"/>
        <v/>
      </c>
      <c r="S2227" s="254" t="str">
        <f t="shared" si="141"/>
        <v/>
      </c>
      <c r="T2227" s="83"/>
      <c r="U2227" s="254" t="str">
        <f t="shared" si="142"/>
        <v/>
      </c>
      <c r="V2227" s="255"/>
      <c r="W2227" s="78"/>
      <c r="X2227" s="78"/>
      <c r="Y2227" s="391"/>
      <c r="Z2227" s="369"/>
      <c r="AA2227" s="90"/>
    </row>
    <row r="2228" spans="4:27" ht="15" x14ac:dyDescent="0.2">
      <c r="D2228" s="392"/>
      <c r="E2228" s="84"/>
      <c r="F2228" s="393"/>
      <c r="G2228" s="370"/>
      <c r="H2228" s="79"/>
      <c r="I2228" s="107"/>
      <c r="J2228" s="84"/>
      <c r="K2228" s="81"/>
      <c r="L2228" s="394"/>
      <c r="M2228" s="78"/>
      <c r="N2228" s="78"/>
      <c r="O2228" s="78"/>
      <c r="P2228" s="78"/>
      <c r="Q2228" s="371" t="str">
        <f t="shared" si="139"/>
        <v/>
      </c>
      <c r="R2228" s="102" t="str">
        <f t="shared" si="140"/>
        <v/>
      </c>
      <c r="S2228" s="254" t="str">
        <f t="shared" si="141"/>
        <v/>
      </c>
      <c r="T2228" s="83"/>
      <c r="U2228" s="254" t="str">
        <f t="shared" si="142"/>
        <v/>
      </c>
      <c r="V2228" s="255"/>
      <c r="W2228" s="78"/>
      <c r="X2228" s="78"/>
      <c r="Y2228" s="391"/>
      <c r="Z2228" s="369"/>
      <c r="AA2228" s="90"/>
    </row>
    <row r="2229" spans="4:27" ht="15" x14ac:dyDescent="0.2">
      <c r="D2229" s="392"/>
      <c r="E2229" s="84"/>
      <c r="F2229" s="393"/>
      <c r="G2229" s="370"/>
      <c r="H2229" s="79"/>
      <c r="I2229" s="107"/>
      <c r="J2229" s="84"/>
      <c r="K2229" s="81"/>
      <c r="L2229" s="394"/>
      <c r="M2229" s="78"/>
      <c r="N2229" s="78"/>
      <c r="O2229" s="78"/>
      <c r="P2229" s="78"/>
      <c r="Q2229" s="371" t="str">
        <f t="shared" si="139"/>
        <v/>
      </c>
      <c r="R2229" s="102" t="str">
        <f t="shared" si="140"/>
        <v/>
      </c>
      <c r="S2229" s="254" t="str">
        <f t="shared" si="141"/>
        <v/>
      </c>
      <c r="T2229" s="83"/>
      <c r="U2229" s="254" t="str">
        <f t="shared" si="142"/>
        <v/>
      </c>
      <c r="V2229" s="255"/>
      <c r="W2229" s="78"/>
      <c r="X2229" s="78"/>
      <c r="Y2229" s="391"/>
      <c r="Z2229" s="369"/>
      <c r="AA2229" s="90"/>
    </row>
    <row r="2230" spans="4:27" ht="15" x14ac:dyDescent="0.2">
      <c r="D2230" s="392"/>
      <c r="E2230" s="84"/>
      <c r="F2230" s="393"/>
      <c r="G2230" s="370"/>
      <c r="H2230" s="79"/>
      <c r="I2230" s="107"/>
      <c r="J2230" s="84"/>
      <c r="K2230" s="81"/>
      <c r="L2230" s="394"/>
      <c r="M2230" s="78"/>
      <c r="N2230" s="78"/>
      <c r="O2230" s="78"/>
      <c r="P2230" s="78"/>
      <c r="Q2230" s="371" t="str">
        <f t="shared" si="139"/>
        <v/>
      </c>
      <c r="R2230" s="102" t="str">
        <f t="shared" si="140"/>
        <v/>
      </c>
      <c r="S2230" s="254" t="str">
        <f t="shared" si="141"/>
        <v/>
      </c>
      <c r="T2230" s="83"/>
      <c r="U2230" s="254" t="str">
        <f t="shared" si="142"/>
        <v/>
      </c>
      <c r="V2230" s="255"/>
      <c r="W2230" s="78"/>
      <c r="X2230" s="78"/>
      <c r="Y2230" s="391"/>
      <c r="Z2230" s="369"/>
      <c r="AA2230" s="90"/>
    </row>
    <row r="2231" spans="4:27" ht="15" x14ac:dyDescent="0.2">
      <c r="D2231" s="392"/>
      <c r="E2231" s="84"/>
      <c r="F2231" s="393"/>
      <c r="G2231" s="370"/>
      <c r="H2231" s="79"/>
      <c r="I2231" s="107"/>
      <c r="J2231" s="84"/>
      <c r="K2231" s="81"/>
      <c r="L2231" s="394"/>
      <c r="M2231" s="78"/>
      <c r="N2231" s="78"/>
      <c r="O2231" s="78"/>
      <c r="P2231" s="78"/>
      <c r="Q2231" s="371" t="str">
        <f t="shared" si="139"/>
        <v/>
      </c>
      <c r="R2231" s="102" t="str">
        <f t="shared" si="140"/>
        <v/>
      </c>
      <c r="S2231" s="254" t="str">
        <f t="shared" si="141"/>
        <v/>
      </c>
      <c r="T2231" s="83"/>
      <c r="U2231" s="254" t="str">
        <f t="shared" si="142"/>
        <v/>
      </c>
      <c r="V2231" s="255"/>
      <c r="W2231" s="78"/>
      <c r="X2231" s="78"/>
      <c r="Y2231" s="391"/>
      <c r="Z2231" s="369"/>
      <c r="AA2231" s="90"/>
    </row>
    <row r="2232" spans="4:27" ht="15" x14ac:dyDescent="0.2">
      <c r="D2232" s="392"/>
      <c r="E2232" s="84"/>
      <c r="F2232" s="393"/>
      <c r="G2232" s="370"/>
      <c r="H2232" s="79"/>
      <c r="I2232" s="107"/>
      <c r="J2232" s="84"/>
      <c r="K2232" s="81"/>
      <c r="L2232" s="394"/>
      <c r="M2232" s="78"/>
      <c r="N2232" s="78"/>
      <c r="O2232" s="78"/>
      <c r="P2232" s="78"/>
      <c r="Q2232" s="371" t="str">
        <f t="shared" si="139"/>
        <v/>
      </c>
      <c r="R2232" s="102" t="str">
        <f t="shared" si="140"/>
        <v/>
      </c>
      <c r="S2232" s="254" t="str">
        <f t="shared" si="141"/>
        <v/>
      </c>
      <c r="T2232" s="83"/>
      <c r="U2232" s="254" t="str">
        <f t="shared" si="142"/>
        <v/>
      </c>
      <c r="V2232" s="255"/>
      <c r="W2232" s="78"/>
      <c r="X2232" s="78"/>
      <c r="Y2232" s="391"/>
      <c r="Z2232" s="369"/>
      <c r="AA2232" s="90"/>
    </row>
    <row r="2233" spans="4:27" ht="15" x14ac:dyDescent="0.2">
      <c r="D2233" s="392"/>
      <c r="E2233" s="84"/>
      <c r="F2233" s="393"/>
      <c r="G2233" s="370"/>
      <c r="H2233" s="79"/>
      <c r="I2233" s="107"/>
      <c r="J2233" s="84"/>
      <c r="K2233" s="81"/>
      <c r="L2233" s="394"/>
      <c r="M2233" s="78"/>
      <c r="N2233" s="78"/>
      <c r="O2233" s="78"/>
      <c r="P2233" s="78"/>
      <c r="Q2233" s="371" t="str">
        <f t="shared" si="139"/>
        <v/>
      </c>
      <c r="R2233" s="102" t="str">
        <f t="shared" si="140"/>
        <v/>
      </c>
      <c r="S2233" s="254" t="str">
        <f t="shared" si="141"/>
        <v/>
      </c>
      <c r="T2233" s="83"/>
      <c r="U2233" s="254" t="str">
        <f t="shared" si="142"/>
        <v/>
      </c>
      <c r="V2233" s="255"/>
      <c r="W2233" s="78"/>
      <c r="X2233" s="78"/>
      <c r="Y2233" s="391"/>
      <c r="Z2233" s="369"/>
      <c r="AA2233" s="90"/>
    </row>
    <row r="2234" spans="4:27" ht="15" x14ac:dyDescent="0.2">
      <c r="D2234" s="392"/>
      <c r="E2234" s="84"/>
      <c r="F2234" s="393"/>
      <c r="G2234" s="370"/>
      <c r="H2234" s="79"/>
      <c r="I2234" s="107"/>
      <c r="J2234" s="84"/>
      <c r="K2234" s="81"/>
      <c r="L2234" s="394"/>
      <c r="M2234" s="78"/>
      <c r="N2234" s="78"/>
      <c r="O2234" s="78"/>
      <c r="P2234" s="78"/>
      <c r="Q2234" s="371" t="str">
        <f t="shared" si="139"/>
        <v/>
      </c>
      <c r="R2234" s="102" t="str">
        <f t="shared" si="140"/>
        <v/>
      </c>
      <c r="S2234" s="254" t="str">
        <f t="shared" si="141"/>
        <v/>
      </c>
      <c r="T2234" s="83"/>
      <c r="U2234" s="254" t="str">
        <f t="shared" si="142"/>
        <v/>
      </c>
      <c r="V2234" s="255"/>
      <c r="W2234" s="78"/>
      <c r="X2234" s="78"/>
      <c r="Y2234" s="391"/>
      <c r="Z2234" s="369"/>
      <c r="AA2234" s="90"/>
    </row>
    <row r="2235" spans="4:27" ht="15" x14ac:dyDescent="0.2">
      <c r="D2235" s="392"/>
      <c r="E2235" s="84"/>
      <c r="F2235" s="393"/>
      <c r="G2235" s="370"/>
      <c r="H2235" s="79"/>
      <c r="I2235" s="107"/>
      <c r="J2235" s="84"/>
      <c r="K2235" s="81"/>
      <c r="L2235" s="394"/>
      <c r="M2235" s="78"/>
      <c r="N2235" s="78"/>
      <c r="O2235" s="78"/>
      <c r="P2235" s="78"/>
      <c r="Q2235" s="371" t="str">
        <f t="shared" si="139"/>
        <v/>
      </c>
      <c r="R2235" s="102" t="str">
        <f t="shared" si="140"/>
        <v/>
      </c>
      <c r="S2235" s="254" t="str">
        <f t="shared" si="141"/>
        <v/>
      </c>
      <c r="T2235" s="83"/>
      <c r="U2235" s="254" t="str">
        <f t="shared" si="142"/>
        <v/>
      </c>
      <c r="V2235" s="255"/>
      <c r="W2235" s="78"/>
      <c r="X2235" s="78"/>
      <c r="Y2235" s="391"/>
      <c r="Z2235" s="369"/>
      <c r="AA2235" s="90"/>
    </row>
    <row r="2236" spans="4:27" ht="15" x14ac:dyDescent="0.2">
      <c r="D2236" s="392"/>
      <c r="E2236" s="84"/>
      <c r="F2236" s="393"/>
      <c r="G2236" s="370"/>
      <c r="H2236" s="79"/>
      <c r="I2236" s="107"/>
      <c r="J2236" s="84"/>
      <c r="K2236" s="81"/>
      <c r="L2236" s="394"/>
      <c r="M2236" s="78"/>
      <c r="N2236" s="78"/>
      <c r="O2236" s="78"/>
      <c r="P2236" s="78"/>
      <c r="Q2236" s="371" t="str">
        <f t="shared" si="139"/>
        <v/>
      </c>
      <c r="R2236" s="102" t="str">
        <f t="shared" si="140"/>
        <v/>
      </c>
      <c r="S2236" s="254" t="str">
        <f t="shared" si="141"/>
        <v/>
      </c>
      <c r="T2236" s="83"/>
      <c r="U2236" s="254" t="str">
        <f t="shared" si="142"/>
        <v/>
      </c>
      <c r="V2236" s="255"/>
      <c r="W2236" s="78"/>
      <c r="X2236" s="78"/>
      <c r="Y2236" s="391"/>
      <c r="Z2236" s="369"/>
      <c r="AA2236" s="90"/>
    </row>
    <row r="2237" spans="4:27" ht="15" x14ac:dyDescent="0.2">
      <c r="D2237" s="392"/>
      <c r="E2237" s="84"/>
      <c r="F2237" s="393"/>
      <c r="G2237" s="370"/>
      <c r="H2237" s="79"/>
      <c r="I2237" s="107"/>
      <c r="J2237" s="84"/>
      <c r="K2237" s="81"/>
      <c r="L2237" s="394"/>
      <c r="M2237" s="78"/>
      <c r="N2237" s="78"/>
      <c r="O2237" s="78"/>
      <c r="P2237" s="78"/>
      <c r="Q2237" s="371" t="str">
        <f t="shared" si="139"/>
        <v/>
      </c>
      <c r="R2237" s="102" t="str">
        <f t="shared" si="140"/>
        <v/>
      </c>
      <c r="S2237" s="254" t="str">
        <f t="shared" si="141"/>
        <v/>
      </c>
      <c r="T2237" s="83"/>
      <c r="U2237" s="254" t="str">
        <f t="shared" si="142"/>
        <v/>
      </c>
      <c r="V2237" s="255"/>
      <c r="W2237" s="78"/>
      <c r="X2237" s="78"/>
      <c r="Y2237" s="391"/>
      <c r="Z2237" s="369"/>
      <c r="AA2237" s="90"/>
    </row>
    <row r="2238" spans="4:27" ht="15" x14ac:dyDescent="0.2">
      <c r="D2238" s="392"/>
      <c r="E2238" s="84"/>
      <c r="F2238" s="393"/>
      <c r="G2238" s="370"/>
      <c r="H2238" s="79"/>
      <c r="I2238" s="107"/>
      <c r="J2238" s="84"/>
      <c r="K2238" s="81"/>
      <c r="L2238" s="394"/>
      <c r="M2238" s="78"/>
      <c r="N2238" s="78"/>
      <c r="O2238" s="78"/>
      <c r="P2238" s="78"/>
      <c r="Q2238" s="371" t="str">
        <f t="shared" si="139"/>
        <v/>
      </c>
      <c r="R2238" s="102" t="str">
        <f t="shared" si="140"/>
        <v/>
      </c>
      <c r="S2238" s="254" t="str">
        <f t="shared" si="141"/>
        <v/>
      </c>
      <c r="T2238" s="83"/>
      <c r="U2238" s="254" t="str">
        <f t="shared" si="142"/>
        <v/>
      </c>
      <c r="V2238" s="255"/>
      <c r="W2238" s="78"/>
      <c r="X2238" s="78"/>
      <c r="Y2238" s="391"/>
      <c r="Z2238" s="369"/>
      <c r="AA2238" s="90"/>
    </row>
    <row r="2239" spans="4:27" ht="15" x14ac:dyDescent="0.2">
      <c r="D2239" s="392"/>
      <c r="E2239" s="84"/>
      <c r="F2239" s="393"/>
      <c r="G2239" s="370"/>
      <c r="H2239" s="79"/>
      <c r="I2239" s="107"/>
      <c r="J2239" s="84"/>
      <c r="K2239" s="81"/>
      <c r="L2239" s="394"/>
      <c r="M2239" s="78"/>
      <c r="N2239" s="78"/>
      <c r="O2239" s="78"/>
      <c r="P2239" s="78"/>
      <c r="Q2239" s="371" t="str">
        <f t="shared" si="139"/>
        <v/>
      </c>
      <c r="R2239" s="102" t="str">
        <f t="shared" si="140"/>
        <v/>
      </c>
      <c r="S2239" s="254" t="str">
        <f t="shared" si="141"/>
        <v/>
      </c>
      <c r="T2239" s="83"/>
      <c r="U2239" s="254" t="str">
        <f t="shared" si="142"/>
        <v/>
      </c>
      <c r="V2239" s="255"/>
      <c r="W2239" s="78"/>
      <c r="X2239" s="78"/>
      <c r="Y2239" s="391"/>
      <c r="Z2239" s="369"/>
      <c r="AA2239" s="90"/>
    </row>
    <row r="2240" spans="4:27" ht="15" x14ac:dyDescent="0.2">
      <c r="D2240" s="392"/>
      <c r="E2240" s="84"/>
      <c r="F2240" s="393"/>
      <c r="G2240" s="370"/>
      <c r="H2240" s="79"/>
      <c r="I2240" s="107"/>
      <c r="J2240" s="84"/>
      <c r="K2240" s="81"/>
      <c r="L2240" s="394"/>
      <c r="M2240" s="78"/>
      <c r="N2240" s="78"/>
      <c r="O2240" s="78"/>
      <c r="P2240" s="78"/>
      <c r="Q2240" s="371" t="str">
        <f t="shared" si="139"/>
        <v/>
      </c>
      <c r="R2240" s="102" t="str">
        <f t="shared" si="140"/>
        <v/>
      </c>
      <c r="S2240" s="254" t="str">
        <f t="shared" si="141"/>
        <v/>
      </c>
      <c r="T2240" s="83"/>
      <c r="U2240" s="254" t="str">
        <f t="shared" si="142"/>
        <v/>
      </c>
      <c r="V2240" s="255"/>
      <c r="W2240" s="78"/>
      <c r="X2240" s="78"/>
      <c r="Y2240" s="391"/>
      <c r="Z2240" s="369"/>
      <c r="AA2240" s="90"/>
    </row>
    <row r="2241" spans="4:27" ht="15" x14ac:dyDescent="0.2">
      <c r="D2241" s="392"/>
      <c r="E2241" s="84"/>
      <c r="F2241" s="393"/>
      <c r="G2241" s="370"/>
      <c r="H2241" s="79"/>
      <c r="I2241" s="107"/>
      <c r="J2241" s="84"/>
      <c r="K2241" s="81"/>
      <c r="L2241" s="394"/>
      <c r="M2241" s="78"/>
      <c r="N2241" s="78"/>
      <c r="O2241" s="78"/>
      <c r="P2241" s="78"/>
      <c r="Q2241" s="371" t="str">
        <f t="shared" ref="Q2241:Q2304" si="143">IF(OR(I2241="",I2241="Trailer"),"",IF(I2241&lt;&gt;"Trailer","X"))</f>
        <v/>
      </c>
      <c r="R2241" s="102" t="str">
        <f t="shared" ref="R2241:R2304" si="144">IF(I2241="","",IF(AND($R$16="X",I2241&lt;&gt;"Equipment",I2241&lt;&gt;"Dealer Plate"),"X",IF(AND($R$18="X",I2241&lt;&gt;"Trailer",I2241&lt;&gt;"Equipment",I2241&lt;&gt;"Dealer Plate"),"X",IF(AND($R$19="X",I2241&lt;&gt;"Trailer",I2241&lt;&gt;"Equipment",I2241&lt;&gt;"Dealer Plate",V2241="Yes"),"X",IF(AND($R$20="X",I2241&lt;&gt;"Equipment",I2241&lt;&gt;"Dealer Plate",F2241&gt;=$U$20),"X",IF(AND($R$21="X",I2241&lt;&gt;"Trailer",I2241&lt;&gt;"Equipment",I2241&lt;&gt;"Dealer Plate",F2241&gt;=$U$21),"X",""))))))</f>
        <v/>
      </c>
      <c r="S2241" s="254" t="str">
        <f t="shared" ref="S2241:S2304" si="145">IF(AND(M2241 ="NY",Q2241="x"),"Required","")</f>
        <v/>
      </c>
      <c r="T2241" s="83"/>
      <c r="U2241" s="254" t="str">
        <f t="shared" ref="U2241:U2304" si="146">IF(AND(I2241 ="Trailer",Q2241="X"),"remove 'X' for AL","")</f>
        <v/>
      </c>
      <c r="V2241" s="255"/>
      <c r="W2241" s="78"/>
      <c r="X2241" s="78"/>
      <c r="Y2241" s="391"/>
      <c r="Z2241" s="369"/>
      <c r="AA2241" s="90"/>
    </row>
    <row r="2242" spans="4:27" ht="15" x14ac:dyDescent="0.2">
      <c r="D2242" s="392"/>
      <c r="E2242" s="84"/>
      <c r="F2242" s="393"/>
      <c r="G2242" s="370"/>
      <c r="H2242" s="79"/>
      <c r="I2242" s="107"/>
      <c r="J2242" s="84"/>
      <c r="K2242" s="81"/>
      <c r="L2242" s="394"/>
      <c r="M2242" s="78"/>
      <c r="N2242" s="78"/>
      <c r="O2242" s="78"/>
      <c r="P2242" s="78"/>
      <c r="Q2242" s="371" t="str">
        <f t="shared" si="143"/>
        <v/>
      </c>
      <c r="R2242" s="102" t="str">
        <f t="shared" si="144"/>
        <v/>
      </c>
      <c r="S2242" s="254" t="str">
        <f t="shared" si="145"/>
        <v/>
      </c>
      <c r="T2242" s="83"/>
      <c r="U2242" s="254" t="str">
        <f t="shared" si="146"/>
        <v/>
      </c>
      <c r="V2242" s="255"/>
      <c r="W2242" s="78"/>
      <c r="X2242" s="78"/>
      <c r="Y2242" s="391"/>
      <c r="Z2242" s="369"/>
      <c r="AA2242" s="90"/>
    </row>
    <row r="2243" spans="4:27" ht="15" x14ac:dyDescent="0.2">
      <c r="D2243" s="392"/>
      <c r="E2243" s="84"/>
      <c r="F2243" s="393"/>
      <c r="G2243" s="370"/>
      <c r="H2243" s="79"/>
      <c r="I2243" s="107"/>
      <c r="J2243" s="84"/>
      <c r="K2243" s="81"/>
      <c r="L2243" s="394"/>
      <c r="M2243" s="78"/>
      <c r="N2243" s="78"/>
      <c r="O2243" s="78"/>
      <c r="P2243" s="78"/>
      <c r="Q2243" s="371" t="str">
        <f t="shared" si="143"/>
        <v/>
      </c>
      <c r="R2243" s="102" t="str">
        <f t="shared" si="144"/>
        <v/>
      </c>
      <c r="S2243" s="254" t="str">
        <f t="shared" si="145"/>
        <v/>
      </c>
      <c r="T2243" s="83"/>
      <c r="U2243" s="254" t="str">
        <f t="shared" si="146"/>
        <v/>
      </c>
      <c r="V2243" s="255"/>
      <c r="W2243" s="78"/>
      <c r="X2243" s="78"/>
      <c r="Y2243" s="391"/>
      <c r="Z2243" s="369"/>
      <c r="AA2243" s="90"/>
    </row>
    <row r="2244" spans="4:27" ht="15" x14ac:dyDescent="0.2">
      <c r="D2244" s="392"/>
      <c r="E2244" s="84"/>
      <c r="F2244" s="393"/>
      <c r="G2244" s="370"/>
      <c r="H2244" s="79"/>
      <c r="I2244" s="107"/>
      <c r="J2244" s="84"/>
      <c r="K2244" s="81"/>
      <c r="L2244" s="394"/>
      <c r="M2244" s="78"/>
      <c r="N2244" s="78"/>
      <c r="O2244" s="78"/>
      <c r="P2244" s="78"/>
      <c r="Q2244" s="371" t="str">
        <f t="shared" si="143"/>
        <v/>
      </c>
      <c r="R2244" s="102" t="str">
        <f t="shared" si="144"/>
        <v/>
      </c>
      <c r="S2244" s="254" t="str">
        <f t="shared" si="145"/>
        <v/>
      </c>
      <c r="T2244" s="83"/>
      <c r="U2244" s="254" t="str">
        <f t="shared" si="146"/>
        <v/>
      </c>
      <c r="V2244" s="255"/>
      <c r="W2244" s="78"/>
      <c r="X2244" s="78"/>
      <c r="Y2244" s="391"/>
      <c r="Z2244" s="369"/>
      <c r="AA2244" s="90"/>
    </row>
    <row r="2245" spans="4:27" ht="15" x14ac:dyDescent="0.2">
      <c r="D2245" s="392"/>
      <c r="E2245" s="84"/>
      <c r="F2245" s="393"/>
      <c r="G2245" s="370"/>
      <c r="H2245" s="79"/>
      <c r="I2245" s="107"/>
      <c r="J2245" s="84"/>
      <c r="K2245" s="81"/>
      <c r="L2245" s="394"/>
      <c r="M2245" s="78"/>
      <c r="N2245" s="78"/>
      <c r="O2245" s="78"/>
      <c r="P2245" s="78"/>
      <c r="Q2245" s="371" t="str">
        <f t="shared" si="143"/>
        <v/>
      </c>
      <c r="R2245" s="102" t="str">
        <f t="shared" si="144"/>
        <v/>
      </c>
      <c r="S2245" s="254" t="str">
        <f t="shared" si="145"/>
        <v/>
      </c>
      <c r="T2245" s="83"/>
      <c r="U2245" s="254" t="str">
        <f t="shared" si="146"/>
        <v/>
      </c>
      <c r="V2245" s="255"/>
      <c r="W2245" s="78"/>
      <c r="X2245" s="78"/>
      <c r="Y2245" s="391"/>
      <c r="Z2245" s="369"/>
      <c r="AA2245" s="90"/>
    </row>
    <row r="2246" spans="4:27" ht="15" x14ac:dyDescent="0.2">
      <c r="D2246" s="392"/>
      <c r="E2246" s="84"/>
      <c r="F2246" s="393"/>
      <c r="G2246" s="370"/>
      <c r="H2246" s="79"/>
      <c r="I2246" s="107"/>
      <c r="J2246" s="84"/>
      <c r="K2246" s="81"/>
      <c r="L2246" s="394"/>
      <c r="M2246" s="78"/>
      <c r="N2246" s="78"/>
      <c r="O2246" s="78"/>
      <c r="P2246" s="78"/>
      <c r="Q2246" s="371" t="str">
        <f t="shared" si="143"/>
        <v/>
      </c>
      <c r="R2246" s="102" t="str">
        <f t="shared" si="144"/>
        <v/>
      </c>
      <c r="S2246" s="254" t="str">
        <f t="shared" si="145"/>
        <v/>
      </c>
      <c r="T2246" s="83"/>
      <c r="U2246" s="254" t="str">
        <f t="shared" si="146"/>
        <v/>
      </c>
      <c r="V2246" s="255"/>
      <c r="W2246" s="78"/>
      <c r="X2246" s="78"/>
      <c r="Y2246" s="391"/>
      <c r="Z2246" s="369"/>
      <c r="AA2246" s="90"/>
    </row>
    <row r="2247" spans="4:27" ht="15" x14ac:dyDescent="0.2">
      <c r="D2247" s="392"/>
      <c r="E2247" s="84"/>
      <c r="F2247" s="393"/>
      <c r="G2247" s="370"/>
      <c r="H2247" s="79"/>
      <c r="I2247" s="107"/>
      <c r="J2247" s="84"/>
      <c r="K2247" s="81"/>
      <c r="L2247" s="394"/>
      <c r="M2247" s="78"/>
      <c r="N2247" s="78"/>
      <c r="O2247" s="78"/>
      <c r="P2247" s="78"/>
      <c r="Q2247" s="371" t="str">
        <f t="shared" si="143"/>
        <v/>
      </c>
      <c r="R2247" s="102" t="str">
        <f t="shared" si="144"/>
        <v/>
      </c>
      <c r="S2247" s="254" t="str">
        <f t="shared" si="145"/>
        <v/>
      </c>
      <c r="T2247" s="83"/>
      <c r="U2247" s="254" t="str">
        <f t="shared" si="146"/>
        <v/>
      </c>
      <c r="V2247" s="255"/>
      <c r="W2247" s="78"/>
      <c r="X2247" s="78"/>
      <c r="Y2247" s="391"/>
      <c r="Z2247" s="369"/>
      <c r="AA2247" s="90"/>
    </row>
    <row r="2248" spans="4:27" ht="15" x14ac:dyDescent="0.2">
      <c r="D2248" s="392"/>
      <c r="E2248" s="84"/>
      <c r="F2248" s="393"/>
      <c r="G2248" s="370"/>
      <c r="H2248" s="79"/>
      <c r="I2248" s="107"/>
      <c r="J2248" s="84"/>
      <c r="K2248" s="81"/>
      <c r="L2248" s="394"/>
      <c r="M2248" s="78"/>
      <c r="N2248" s="78"/>
      <c r="O2248" s="78"/>
      <c r="P2248" s="78"/>
      <c r="Q2248" s="371" t="str">
        <f t="shared" si="143"/>
        <v/>
      </c>
      <c r="R2248" s="102" t="str">
        <f t="shared" si="144"/>
        <v/>
      </c>
      <c r="S2248" s="254" t="str">
        <f t="shared" si="145"/>
        <v/>
      </c>
      <c r="T2248" s="83"/>
      <c r="U2248" s="254" t="str">
        <f t="shared" si="146"/>
        <v/>
      </c>
      <c r="V2248" s="255"/>
      <c r="W2248" s="78"/>
      <c r="X2248" s="78"/>
      <c r="Y2248" s="391"/>
      <c r="Z2248" s="369"/>
      <c r="AA2248" s="90"/>
    </row>
    <row r="2249" spans="4:27" ht="15" x14ac:dyDescent="0.2">
      <c r="D2249" s="392"/>
      <c r="E2249" s="84"/>
      <c r="F2249" s="393"/>
      <c r="G2249" s="370"/>
      <c r="H2249" s="79"/>
      <c r="I2249" s="107"/>
      <c r="J2249" s="84"/>
      <c r="K2249" s="81"/>
      <c r="L2249" s="394"/>
      <c r="M2249" s="78"/>
      <c r="N2249" s="78"/>
      <c r="O2249" s="78"/>
      <c r="P2249" s="78"/>
      <c r="Q2249" s="371" t="str">
        <f t="shared" si="143"/>
        <v/>
      </c>
      <c r="R2249" s="102" t="str">
        <f t="shared" si="144"/>
        <v/>
      </c>
      <c r="S2249" s="254" t="str">
        <f t="shared" si="145"/>
        <v/>
      </c>
      <c r="T2249" s="83"/>
      <c r="U2249" s="254" t="str">
        <f t="shared" si="146"/>
        <v/>
      </c>
      <c r="V2249" s="255"/>
      <c r="W2249" s="78"/>
      <c r="X2249" s="78"/>
      <c r="Y2249" s="391"/>
      <c r="Z2249" s="369"/>
      <c r="AA2249" s="90"/>
    </row>
    <row r="2250" spans="4:27" ht="15" x14ac:dyDescent="0.2">
      <c r="D2250" s="392"/>
      <c r="E2250" s="84"/>
      <c r="F2250" s="393"/>
      <c r="G2250" s="370"/>
      <c r="H2250" s="79"/>
      <c r="I2250" s="107"/>
      <c r="J2250" s="84"/>
      <c r="K2250" s="81"/>
      <c r="L2250" s="394"/>
      <c r="M2250" s="78"/>
      <c r="N2250" s="78"/>
      <c r="O2250" s="78"/>
      <c r="P2250" s="78"/>
      <c r="Q2250" s="371" t="str">
        <f t="shared" si="143"/>
        <v/>
      </c>
      <c r="R2250" s="102" t="str">
        <f t="shared" si="144"/>
        <v/>
      </c>
      <c r="S2250" s="254" t="str">
        <f t="shared" si="145"/>
        <v/>
      </c>
      <c r="T2250" s="83"/>
      <c r="U2250" s="254" t="str">
        <f t="shared" si="146"/>
        <v/>
      </c>
      <c r="V2250" s="255"/>
      <c r="W2250" s="78"/>
      <c r="X2250" s="78"/>
      <c r="Y2250" s="391"/>
      <c r="Z2250" s="369"/>
      <c r="AA2250" s="90"/>
    </row>
    <row r="2251" spans="4:27" ht="15" x14ac:dyDescent="0.2">
      <c r="D2251" s="392"/>
      <c r="E2251" s="84"/>
      <c r="F2251" s="393"/>
      <c r="G2251" s="370"/>
      <c r="H2251" s="79"/>
      <c r="I2251" s="107"/>
      <c r="J2251" s="84"/>
      <c r="K2251" s="81"/>
      <c r="L2251" s="394"/>
      <c r="M2251" s="78"/>
      <c r="N2251" s="78"/>
      <c r="O2251" s="78"/>
      <c r="P2251" s="78"/>
      <c r="Q2251" s="371" t="str">
        <f t="shared" si="143"/>
        <v/>
      </c>
      <c r="R2251" s="102" t="str">
        <f t="shared" si="144"/>
        <v/>
      </c>
      <c r="S2251" s="254" t="str">
        <f t="shared" si="145"/>
        <v/>
      </c>
      <c r="T2251" s="83"/>
      <c r="U2251" s="254" t="str">
        <f t="shared" si="146"/>
        <v/>
      </c>
      <c r="V2251" s="255"/>
      <c r="W2251" s="78"/>
      <c r="X2251" s="78"/>
      <c r="Y2251" s="391"/>
      <c r="Z2251" s="369"/>
      <c r="AA2251" s="90"/>
    </row>
    <row r="2252" spans="4:27" ht="15" x14ac:dyDescent="0.2">
      <c r="D2252" s="392"/>
      <c r="E2252" s="84"/>
      <c r="F2252" s="393"/>
      <c r="G2252" s="370"/>
      <c r="H2252" s="79"/>
      <c r="I2252" s="107"/>
      <c r="J2252" s="84"/>
      <c r="K2252" s="81"/>
      <c r="L2252" s="394"/>
      <c r="M2252" s="78"/>
      <c r="N2252" s="78"/>
      <c r="O2252" s="78"/>
      <c r="P2252" s="78"/>
      <c r="Q2252" s="371" t="str">
        <f t="shared" si="143"/>
        <v/>
      </c>
      <c r="R2252" s="102" t="str">
        <f t="shared" si="144"/>
        <v/>
      </c>
      <c r="S2252" s="254" t="str">
        <f t="shared" si="145"/>
        <v/>
      </c>
      <c r="T2252" s="83"/>
      <c r="U2252" s="254" t="str">
        <f t="shared" si="146"/>
        <v/>
      </c>
      <c r="V2252" s="255"/>
      <c r="W2252" s="78"/>
      <c r="X2252" s="78"/>
      <c r="Y2252" s="391"/>
      <c r="Z2252" s="369"/>
      <c r="AA2252" s="90"/>
    </row>
    <row r="2253" spans="4:27" ht="15" x14ac:dyDescent="0.2">
      <c r="D2253" s="392"/>
      <c r="E2253" s="84"/>
      <c r="F2253" s="393"/>
      <c r="G2253" s="370"/>
      <c r="H2253" s="79"/>
      <c r="I2253" s="107"/>
      <c r="J2253" s="84"/>
      <c r="K2253" s="81"/>
      <c r="L2253" s="394"/>
      <c r="M2253" s="78"/>
      <c r="N2253" s="78"/>
      <c r="O2253" s="78"/>
      <c r="P2253" s="78"/>
      <c r="Q2253" s="371" t="str">
        <f t="shared" si="143"/>
        <v/>
      </c>
      <c r="R2253" s="102" t="str">
        <f t="shared" si="144"/>
        <v/>
      </c>
      <c r="S2253" s="254" t="str">
        <f t="shared" si="145"/>
        <v/>
      </c>
      <c r="T2253" s="83"/>
      <c r="U2253" s="254" t="str">
        <f t="shared" si="146"/>
        <v/>
      </c>
      <c r="V2253" s="255"/>
      <c r="W2253" s="78"/>
      <c r="X2253" s="78"/>
      <c r="Y2253" s="391"/>
      <c r="Z2253" s="369"/>
      <c r="AA2253" s="90"/>
    </row>
    <row r="2254" spans="4:27" ht="15" x14ac:dyDescent="0.2">
      <c r="D2254" s="392"/>
      <c r="E2254" s="84"/>
      <c r="F2254" s="393"/>
      <c r="G2254" s="370"/>
      <c r="H2254" s="79"/>
      <c r="I2254" s="107"/>
      <c r="J2254" s="84"/>
      <c r="K2254" s="81"/>
      <c r="L2254" s="394"/>
      <c r="M2254" s="78"/>
      <c r="N2254" s="78"/>
      <c r="O2254" s="78"/>
      <c r="P2254" s="78"/>
      <c r="Q2254" s="371" t="str">
        <f t="shared" si="143"/>
        <v/>
      </c>
      <c r="R2254" s="102" t="str">
        <f t="shared" si="144"/>
        <v/>
      </c>
      <c r="S2254" s="254" t="str">
        <f t="shared" si="145"/>
        <v/>
      </c>
      <c r="T2254" s="83"/>
      <c r="U2254" s="254" t="str">
        <f t="shared" si="146"/>
        <v/>
      </c>
      <c r="V2254" s="255"/>
      <c r="W2254" s="78"/>
      <c r="X2254" s="78"/>
      <c r="Y2254" s="391"/>
      <c r="Z2254" s="369"/>
      <c r="AA2254" s="90"/>
    </row>
    <row r="2255" spans="4:27" ht="15" x14ac:dyDescent="0.2">
      <c r="D2255" s="392"/>
      <c r="E2255" s="84"/>
      <c r="F2255" s="393"/>
      <c r="G2255" s="370"/>
      <c r="H2255" s="79"/>
      <c r="I2255" s="107"/>
      <c r="J2255" s="84"/>
      <c r="K2255" s="81"/>
      <c r="L2255" s="394"/>
      <c r="M2255" s="78"/>
      <c r="N2255" s="78"/>
      <c r="O2255" s="78"/>
      <c r="P2255" s="78"/>
      <c r="Q2255" s="371" t="str">
        <f t="shared" si="143"/>
        <v/>
      </c>
      <c r="R2255" s="102" t="str">
        <f t="shared" si="144"/>
        <v/>
      </c>
      <c r="S2255" s="254" t="str">
        <f t="shared" si="145"/>
        <v/>
      </c>
      <c r="T2255" s="83"/>
      <c r="U2255" s="254" t="str">
        <f t="shared" si="146"/>
        <v/>
      </c>
      <c r="V2255" s="255"/>
      <c r="W2255" s="78"/>
      <c r="X2255" s="78"/>
      <c r="Y2255" s="391"/>
      <c r="Z2255" s="369"/>
      <c r="AA2255" s="90"/>
    </row>
    <row r="2256" spans="4:27" ht="15" x14ac:dyDescent="0.2">
      <c r="D2256" s="392"/>
      <c r="E2256" s="84"/>
      <c r="F2256" s="393"/>
      <c r="G2256" s="370"/>
      <c r="H2256" s="79"/>
      <c r="I2256" s="107"/>
      <c r="J2256" s="84"/>
      <c r="K2256" s="81"/>
      <c r="L2256" s="394"/>
      <c r="M2256" s="78"/>
      <c r="N2256" s="78"/>
      <c r="O2256" s="78"/>
      <c r="P2256" s="78"/>
      <c r="Q2256" s="371" t="str">
        <f t="shared" si="143"/>
        <v/>
      </c>
      <c r="R2256" s="102" t="str">
        <f t="shared" si="144"/>
        <v/>
      </c>
      <c r="S2256" s="254" t="str">
        <f t="shared" si="145"/>
        <v/>
      </c>
      <c r="T2256" s="83"/>
      <c r="U2256" s="254" t="str">
        <f t="shared" si="146"/>
        <v/>
      </c>
      <c r="V2256" s="255"/>
      <c r="W2256" s="78"/>
      <c r="X2256" s="78"/>
      <c r="Y2256" s="391"/>
      <c r="Z2256" s="369"/>
      <c r="AA2256" s="90"/>
    </row>
    <row r="2257" spans="4:27" ht="15" x14ac:dyDescent="0.2">
      <c r="D2257" s="392"/>
      <c r="E2257" s="84"/>
      <c r="F2257" s="393"/>
      <c r="G2257" s="370"/>
      <c r="H2257" s="79"/>
      <c r="I2257" s="107"/>
      <c r="J2257" s="84"/>
      <c r="K2257" s="81"/>
      <c r="L2257" s="394"/>
      <c r="M2257" s="78"/>
      <c r="N2257" s="78"/>
      <c r="O2257" s="78"/>
      <c r="P2257" s="78"/>
      <c r="Q2257" s="371" t="str">
        <f t="shared" si="143"/>
        <v/>
      </c>
      <c r="R2257" s="102" t="str">
        <f t="shared" si="144"/>
        <v/>
      </c>
      <c r="S2257" s="254" t="str">
        <f t="shared" si="145"/>
        <v/>
      </c>
      <c r="T2257" s="83"/>
      <c r="U2257" s="254" t="str">
        <f t="shared" si="146"/>
        <v/>
      </c>
      <c r="V2257" s="255"/>
      <c r="W2257" s="78"/>
      <c r="X2257" s="78"/>
      <c r="Y2257" s="391"/>
      <c r="Z2257" s="369"/>
      <c r="AA2257" s="90"/>
    </row>
    <row r="2258" spans="4:27" ht="15" x14ac:dyDescent="0.2">
      <c r="D2258" s="392"/>
      <c r="E2258" s="84"/>
      <c r="F2258" s="393"/>
      <c r="G2258" s="370"/>
      <c r="H2258" s="79"/>
      <c r="I2258" s="107"/>
      <c r="J2258" s="84"/>
      <c r="K2258" s="81"/>
      <c r="L2258" s="394"/>
      <c r="M2258" s="78"/>
      <c r="N2258" s="78"/>
      <c r="O2258" s="78"/>
      <c r="P2258" s="78"/>
      <c r="Q2258" s="371" t="str">
        <f t="shared" si="143"/>
        <v/>
      </c>
      <c r="R2258" s="102" t="str">
        <f t="shared" si="144"/>
        <v/>
      </c>
      <c r="S2258" s="254" t="str">
        <f t="shared" si="145"/>
        <v/>
      </c>
      <c r="T2258" s="83"/>
      <c r="U2258" s="254" t="str">
        <f t="shared" si="146"/>
        <v/>
      </c>
      <c r="V2258" s="255"/>
      <c r="W2258" s="78"/>
      <c r="X2258" s="78"/>
      <c r="Y2258" s="391"/>
      <c r="Z2258" s="369"/>
      <c r="AA2258" s="90"/>
    </row>
    <row r="2259" spans="4:27" ht="15" x14ac:dyDescent="0.2">
      <c r="D2259" s="392"/>
      <c r="E2259" s="84"/>
      <c r="F2259" s="393"/>
      <c r="G2259" s="370"/>
      <c r="H2259" s="79"/>
      <c r="I2259" s="107"/>
      <c r="J2259" s="84"/>
      <c r="K2259" s="81"/>
      <c r="L2259" s="394"/>
      <c r="M2259" s="78"/>
      <c r="N2259" s="78"/>
      <c r="O2259" s="78"/>
      <c r="P2259" s="78"/>
      <c r="Q2259" s="371" t="str">
        <f t="shared" si="143"/>
        <v/>
      </c>
      <c r="R2259" s="102" t="str">
        <f t="shared" si="144"/>
        <v/>
      </c>
      <c r="S2259" s="254" t="str">
        <f t="shared" si="145"/>
        <v/>
      </c>
      <c r="T2259" s="83"/>
      <c r="U2259" s="254" t="str">
        <f t="shared" si="146"/>
        <v/>
      </c>
      <c r="V2259" s="255"/>
      <c r="W2259" s="78"/>
      <c r="X2259" s="78"/>
      <c r="Y2259" s="391"/>
      <c r="Z2259" s="369"/>
      <c r="AA2259" s="90"/>
    </row>
    <row r="2260" spans="4:27" ht="15" x14ac:dyDescent="0.2">
      <c r="D2260" s="392"/>
      <c r="E2260" s="84"/>
      <c r="F2260" s="393"/>
      <c r="G2260" s="370"/>
      <c r="H2260" s="79"/>
      <c r="I2260" s="107"/>
      <c r="J2260" s="84"/>
      <c r="K2260" s="81"/>
      <c r="L2260" s="394"/>
      <c r="M2260" s="78"/>
      <c r="N2260" s="78"/>
      <c r="O2260" s="78"/>
      <c r="P2260" s="78"/>
      <c r="Q2260" s="371" t="str">
        <f t="shared" si="143"/>
        <v/>
      </c>
      <c r="R2260" s="102" t="str">
        <f t="shared" si="144"/>
        <v/>
      </c>
      <c r="S2260" s="254" t="str">
        <f t="shared" si="145"/>
        <v/>
      </c>
      <c r="T2260" s="83"/>
      <c r="U2260" s="254" t="str">
        <f t="shared" si="146"/>
        <v/>
      </c>
      <c r="V2260" s="255"/>
      <c r="W2260" s="78"/>
      <c r="X2260" s="78"/>
      <c r="Y2260" s="391"/>
      <c r="Z2260" s="369"/>
      <c r="AA2260" s="90"/>
    </row>
    <row r="2261" spans="4:27" ht="15" x14ac:dyDescent="0.2">
      <c r="D2261" s="392"/>
      <c r="E2261" s="84"/>
      <c r="F2261" s="393"/>
      <c r="G2261" s="370"/>
      <c r="H2261" s="79"/>
      <c r="I2261" s="107"/>
      <c r="J2261" s="84"/>
      <c r="K2261" s="81"/>
      <c r="L2261" s="394"/>
      <c r="M2261" s="78"/>
      <c r="N2261" s="78"/>
      <c r="O2261" s="78"/>
      <c r="P2261" s="78"/>
      <c r="Q2261" s="371" t="str">
        <f t="shared" si="143"/>
        <v/>
      </c>
      <c r="R2261" s="102" t="str">
        <f t="shared" si="144"/>
        <v/>
      </c>
      <c r="S2261" s="254" t="str">
        <f t="shared" si="145"/>
        <v/>
      </c>
      <c r="T2261" s="83"/>
      <c r="U2261" s="254" t="str">
        <f t="shared" si="146"/>
        <v/>
      </c>
      <c r="V2261" s="255"/>
      <c r="W2261" s="78"/>
      <c r="X2261" s="78"/>
      <c r="Y2261" s="391"/>
      <c r="Z2261" s="369"/>
      <c r="AA2261" s="90"/>
    </row>
    <row r="2262" spans="4:27" ht="15" x14ac:dyDescent="0.2">
      <c r="D2262" s="392"/>
      <c r="E2262" s="84"/>
      <c r="F2262" s="393"/>
      <c r="G2262" s="370"/>
      <c r="H2262" s="79"/>
      <c r="I2262" s="107"/>
      <c r="J2262" s="84"/>
      <c r="K2262" s="81"/>
      <c r="L2262" s="394"/>
      <c r="M2262" s="78"/>
      <c r="N2262" s="78"/>
      <c r="O2262" s="78"/>
      <c r="P2262" s="78"/>
      <c r="Q2262" s="371" t="str">
        <f t="shared" si="143"/>
        <v/>
      </c>
      <c r="R2262" s="102" t="str">
        <f t="shared" si="144"/>
        <v/>
      </c>
      <c r="S2262" s="254" t="str">
        <f t="shared" si="145"/>
        <v/>
      </c>
      <c r="T2262" s="83"/>
      <c r="U2262" s="254" t="str">
        <f t="shared" si="146"/>
        <v/>
      </c>
      <c r="V2262" s="255"/>
      <c r="W2262" s="78"/>
      <c r="X2262" s="78"/>
      <c r="Y2262" s="391"/>
      <c r="Z2262" s="369"/>
      <c r="AA2262" s="90"/>
    </row>
    <row r="2263" spans="4:27" ht="15" x14ac:dyDescent="0.2">
      <c r="D2263" s="392"/>
      <c r="E2263" s="84"/>
      <c r="F2263" s="393"/>
      <c r="G2263" s="370"/>
      <c r="H2263" s="79"/>
      <c r="I2263" s="107"/>
      <c r="J2263" s="84"/>
      <c r="K2263" s="81"/>
      <c r="L2263" s="394"/>
      <c r="M2263" s="78"/>
      <c r="N2263" s="78"/>
      <c r="O2263" s="78"/>
      <c r="P2263" s="78"/>
      <c r="Q2263" s="371" t="str">
        <f t="shared" si="143"/>
        <v/>
      </c>
      <c r="R2263" s="102" t="str">
        <f t="shared" si="144"/>
        <v/>
      </c>
      <c r="S2263" s="254" t="str">
        <f t="shared" si="145"/>
        <v/>
      </c>
      <c r="T2263" s="83"/>
      <c r="U2263" s="254" t="str">
        <f t="shared" si="146"/>
        <v/>
      </c>
      <c r="V2263" s="255"/>
      <c r="W2263" s="78"/>
      <c r="X2263" s="78"/>
      <c r="Y2263" s="391"/>
      <c r="Z2263" s="369"/>
      <c r="AA2263" s="90"/>
    </row>
    <row r="2264" spans="4:27" ht="15" x14ac:dyDescent="0.2">
      <c r="D2264" s="392"/>
      <c r="E2264" s="84"/>
      <c r="F2264" s="393"/>
      <c r="G2264" s="370"/>
      <c r="H2264" s="79"/>
      <c r="I2264" s="107"/>
      <c r="J2264" s="84"/>
      <c r="K2264" s="81"/>
      <c r="L2264" s="394"/>
      <c r="M2264" s="78"/>
      <c r="N2264" s="78"/>
      <c r="O2264" s="78"/>
      <c r="P2264" s="78"/>
      <c r="Q2264" s="371" t="str">
        <f t="shared" si="143"/>
        <v/>
      </c>
      <c r="R2264" s="102" t="str">
        <f t="shared" si="144"/>
        <v/>
      </c>
      <c r="S2264" s="254" t="str">
        <f t="shared" si="145"/>
        <v/>
      </c>
      <c r="T2264" s="83"/>
      <c r="U2264" s="254" t="str">
        <f t="shared" si="146"/>
        <v/>
      </c>
      <c r="V2264" s="255"/>
      <c r="W2264" s="78"/>
      <c r="X2264" s="78"/>
      <c r="Y2264" s="391"/>
      <c r="Z2264" s="369"/>
      <c r="AA2264" s="90"/>
    </row>
    <row r="2265" spans="4:27" ht="15" x14ac:dyDescent="0.2">
      <c r="D2265" s="392"/>
      <c r="E2265" s="84"/>
      <c r="F2265" s="393"/>
      <c r="G2265" s="370"/>
      <c r="H2265" s="79"/>
      <c r="I2265" s="107"/>
      <c r="J2265" s="84"/>
      <c r="K2265" s="81"/>
      <c r="L2265" s="394"/>
      <c r="M2265" s="78"/>
      <c r="N2265" s="78"/>
      <c r="O2265" s="78"/>
      <c r="P2265" s="78"/>
      <c r="Q2265" s="371" t="str">
        <f t="shared" si="143"/>
        <v/>
      </c>
      <c r="R2265" s="102" t="str">
        <f t="shared" si="144"/>
        <v/>
      </c>
      <c r="S2265" s="254" t="str">
        <f t="shared" si="145"/>
        <v/>
      </c>
      <c r="T2265" s="83"/>
      <c r="U2265" s="254" t="str">
        <f t="shared" si="146"/>
        <v/>
      </c>
      <c r="V2265" s="255"/>
      <c r="W2265" s="78"/>
      <c r="X2265" s="78"/>
      <c r="Y2265" s="391"/>
      <c r="Z2265" s="369"/>
      <c r="AA2265" s="90"/>
    </row>
    <row r="2266" spans="4:27" ht="15" x14ac:dyDescent="0.2">
      <c r="D2266" s="392"/>
      <c r="E2266" s="84"/>
      <c r="F2266" s="393"/>
      <c r="G2266" s="370"/>
      <c r="H2266" s="79"/>
      <c r="I2266" s="107"/>
      <c r="J2266" s="84"/>
      <c r="K2266" s="81"/>
      <c r="L2266" s="394"/>
      <c r="M2266" s="78"/>
      <c r="N2266" s="78"/>
      <c r="O2266" s="78"/>
      <c r="P2266" s="78"/>
      <c r="Q2266" s="371" t="str">
        <f t="shared" si="143"/>
        <v/>
      </c>
      <c r="R2266" s="102" t="str">
        <f t="shared" si="144"/>
        <v/>
      </c>
      <c r="S2266" s="254" t="str">
        <f t="shared" si="145"/>
        <v/>
      </c>
      <c r="T2266" s="83"/>
      <c r="U2266" s="254" t="str">
        <f t="shared" si="146"/>
        <v/>
      </c>
      <c r="V2266" s="255"/>
      <c r="W2266" s="78"/>
      <c r="X2266" s="78"/>
      <c r="Y2266" s="391"/>
      <c r="Z2266" s="369"/>
      <c r="AA2266" s="90"/>
    </row>
    <row r="2267" spans="4:27" ht="15" x14ac:dyDescent="0.2">
      <c r="D2267" s="392"/>
      <c r="E2267" s="84"/>
      <c r="F2267" s="393"/>
      <c r="G2267" s="370"/>
      <c r="H2267" s="79"/>
      <c r="I2267" s="107"/>
      <c r="J2267" s="84"/>
      <c r="K2267" s="81"/>
      <c r="L2267" s="394"/>
      <c r="M2267" s="78"/>
      <c r="N2267" s="78"/>
      <c r="O2267" s="78"/>
      <c r="P2267" s="78"/>
      <c r="Q2267" s="371" t="str">
        <f t="shared" si="143"/>
        <v/>
      </c>
      <c r="R2267" s="102" t="str">
        <f t="shared" si="144"/>
        <v/>
      </c>
      <c r="S2267" s="254" t="str">
        <f t="shared" si="145"/>
        <v/>
      </c>
      <c r="T2267" s="83"/>
      <c r="U2267" s="254" t="str">
        <f t="shared" si="146"/>
        <v/>
      </c>
      <c r="V2267" s="255"/>
      <c r="W2267" s="78"/>
      <c r="X2267" s="78"/>
      <c r="Y2267" s="391"/>
      <c r="Z2267" s="369"/>
      <c r="AA2267" s="90"/>
    </row>
    <row r="2268" spans="4:27" ht="15" x14ac:dyDescent="0.2">
      <c r="D2268" s="392"/>
      <c r="E2268" s="84"/>
      <c r="F2268" s="393"/>
      <c r="G2268" s="370"/>
      <c r="H2268" s="79"/>
      <c r="I2268" s="107"/>
      <c r="J2268" s="84"/>
      <c r="K2268" s="81"/>
      <c r="L2268" s="394"/>
      <c r="M2268" s="78"/>
      <c r="N2268" s="78"/>
      <c r="O2268" s="78"/>
      <c r="P2268" s="78"/>
      <c r="Q2268" s="371" t="str">
        <f t="shared" si="143"/>
        <v/>
      </c>
      <c r="R2268" s="102" t="str">
        <f t="shared" si="144"/>
        <v/>
      </c>
      <c r="S2268" s="254" t="str">
        <f t="shared" si="145"/>
        <v/>
      </c>
      <c r="T2268" s="83"/>
      <c r="U2268" s="254" t="str">
        <f t="shared" si="146"/>
        <v/>
      </c>
      <c r="V2268" s="255"/>
      <c r="W2268" s="78"/>
      <c r="X2268" s="78"/>
      <c r="Y2268" s="391"/>
      <c r="Z2268" s="369"/>
      <c r="AA2268" s="90"/>
    </row>
    <row r="2269" spans="4:27" ht="15" x14ac:dyDescent="0.2">
      <c r="D2269" s="392"/>
      <c r="E2269" s="84"/>
      <c r="F2269" s="393"/>
      <c r="G2269" s="370"/>
      <c r="H2269" s="79"/>
      <c r="I2269" s="107"/>
      <c r="J2269" s="84"/>
      <c r="K2269" s="81"/>
      <c r="L2269" s="394"/>
      <c r="M2269" s="78"/>
      <c r="N2269" s="78"/>
      <c r="O2269" s="78"/>
      <c r="P2269" s="78"/>
      <c r="Q2269" s="371" t="str">
        <f t="shared" si="143"/>
        <v/>
      </c>
      <c r="R2269" s="102" t="str">
        <f t="shared" si="144"/>
        <v/>
      </c>
      <c r="S2269" s="254" t="str">
        <f t="shared" si="145"/>
        <v/>
      </c>
      <c r="T2269" s="83"/>
      <c r="U2269" s="254" t="str">
        <f t="shared" si="146"/>
        <v/>
      </c>
      <c r="V2269" s="255"/>
      <c r="W2269" s="78"/>
      <c r="X2269" s="78"/>
      <c r="Y2269" s="391"/>
      <c r="Z2269" s="369"/>
      <c r="AA2269" s="90"/>
    </row>
    <row r="2270" spans="4:27" ht="15" x14ac:dyDescent="0.2">
      <c r="D2270" s="392"/>
      <c r="E2270" s="84"/>
      <c r="F2270" s="393"/>
      <c r="G2270" s="370"/>
      <c r="H2270" s="79"/>
      <c r="I2270" s="107"/>
      <c r="J2270" s="84"/>
      <c r="K2270" s="81"/>
      <c r="L2270" s="394"/>
      <c r="M2270" s="78"/>
      <c r="N2270" s="78"/>
      <c r="O2270" s="78"/>
      <c r="P2270" s="78"/>
      <c r="Q2270" s="371" t="str">
        <f t="shared" si="143"/>
        <v/>
      </c>
      <c r="R2270" s="102" t="str">
        <f t="shared" si="144"/>
        <v/>
      </c>
      <c r="S2270" s="254" t="str">
        <f t="shared" si="145"/>
        <v/>
      </c>
      <c r="T2270" s="83"/>
      <c r="U2270" s="254" t="str">
        <f t="shared" si="146"/>
        <v/>
      </c>
      <c r="V2270" s="255"/>
      <c r="W2270" s="78"/>
      <c r="X2270" s="78"/>
      <c r="Y2270" s="391"/>
      <c r="Z2270" s="369"/>
      <c r="AA2270" s="90"/>
    </row>
    <row r="2271" spans="4:27" ht="15" x14ac:dyDescent="0.2">
      <c r="D2271" s="392"/>
      <c r="E2271" s="84"/>
      <c r="F2271" s="393"/>
      <c r="G2271" s="370"/>
      <c r="H2271" s="79"/>
      <c r="I2271" s="107"/>
      <c r="J2271" s="84"/>
      <c r="K2271" s="81"/>
      <c r="L2271" s="394"/>
      <c r="M2271" s="78"/>
      <c r="N2271" s="78"/>
      <c r="O2271" s="78"/>
      <c r="P2271" s="78"/>
      <c r="Q2271" s="371" t="str">
        <f t="shared" si="143"/>
        <v/>
      </c>
      <c r="R2271" s="102" t="str">
        <f t="shared" si="144"/>
        <v/>
      </c>
      <c r="S2271" s="254" t="str">
        <f t="shared" si="145"/>
        <v/>
      </c>
      <c r="T2271" s="83"/>
      <c r="U2271" s="254" t="str">
        <f t="shared" si="146"/>
        <v/>
      </c>
      <c r="V2271" s="255"/>
      <c r="W2271" s="78"/>
      <c r="X2271" s="78"/>
      <c r="Y2271" s="391"/>
      <c r="Z2271" s="369"/>
      <c r="AA2271" s="90"/>
    </row>
    <row r="2272" spans="4:27" ht="15" x14ac:dyDescent="0.2">
      <c r="D2272" s="392"/>
      <c r="E2272" s="84"/>
      <c r="F2272" s="393"/>
      <c r="G2272" s="370"/>
      <c r="H2272" s="79"/>
      <c r="I2272" s="107"/>
      <c r="J2272" s="84"/>
      <c r="K2272" s="81"/>
      <c r="L2272" s="394"/>
      <c r="M2272" s="78"/>
      <c r="N2272" s="78"/>
      <c r="O2272" s="78"/>
      <c r="P2272" s="78"/>
      <c r="Q2272" s="371" t="str">
        <f t="shared" si="143"/>
        <v/>
      </c>
      <c r="R2272" s="102" t="str">
        <f t="shared" si="144"/>
        <v/>
      </c>
      <c r="S2272" s="254" t="str">
        <f t="shared" si="145"/>
        <v/>
      </c>
      <c r="T2272" s="83"/>
      <c r="U2272" s="254" t="str">
        <f t="shared" si="146"/>
        <v/>
      </c>
      <c r="V2272" s="255"/>
      <c r="W2272" s="78"/>
      <c r="X2272" s="78"/>
      <c r="Y2272" s="391"/>
      <c r="Z2272" s="369"/>
      <c r="AA2272" s="90"/>
    </row>
    <row r="2273" spans="4:27" ht="15" x14ac:dyDescent="0.2">
      <c r="D2273" s="392"/>
      <c r="E2273" s="84"/>
      <c r="F2273" s="393"/>
      <c r="G2273" s="370"/>
      <c r="H2273" s="79"/>
      <c r="I2273" s="107"/>
      <c r="J2273" s="84"/>
      <c r="K2273" s="81"/>
      <c r="L2273" s="394"/>
      <c r="M2273" s="78"/>
      <c r="N2273" s="78"/>
      <c r="O2273" s="78"/>
      <c r="P2273" s="78"/>
      <c r="Q2273" s="371" t="str">
        <f t="shared" si="143"/>
        <v/>
      </c>
      <c r="R2273" s="102" t="str">
        <f t="shared" si="144"/>
        <v/>
      </c>
      <c r="S2273" s="254" t="str">
        <f t="shared" si="145"/>
        <v/>
      </c>
      <c r="T2273" s="83"/>
      <c r="U2273" s="254" t="str">
        <f t="shared" si="146"/>
        <v/>
      </c>
      <c r="V2273" s="255"/>
      <c r="W2273" s="78"/>
      <c r="X2273" s="78"/>
      <c r="Y2273" s="391"/>
      <c r="Z2273" s="369"/>
      <c r="AA2273" s="90"/>
    </row>
    <row r="2274" spans="4:27" ht="15" x14ac:dyDescent="0.2">
      <c r="D2274" s="392"/>
      <c r="E2274" s="84"/>
      <c r="F2274" s="393"/>
      <c r="G2274" s="370"/>
      <c r="H2274" s="79"/>
      <c r="I2274" s="107"/>
      <c r="J2274" s="84"/>
      <c r="K2274" s="81"/>
      <c r="L2274" s="394"/>
      <c r="M2274" s="78"/>
      <c r="N2274" s="78"/>
      <c r="O2274" s="78"/>
      <c r="P2274" s="78"/>
      <c r="Q2274" s="371" t="str">
        <f t="shared" si="143"/>
        <v/>
      </c>
      <c r="R2274" s="102" t="str">
        <f t="shared" si="144"/>
        <v/>
      </c>
      <c r="S2274" s="254" t="str">
        <f t="shared" si="145"/>
        <v/>
      </c>
      <c r="T2274" s="83"/>
      <c r="U2274" s="254" t="str">
        <f t="shared" si="146"/>
        <v/>
      </c>
      <c r="V2274" s="255"/>
      <c r="W2274" s="78"/>
      <c r="X2274" s="78"/>
      <c r="Y2274" s="391"/>
      <c r="Z2274" s="369"/>
      <c r="AA2274" s="90"/>
    </row>
    <row r="2275" spans="4:27" ht="15" x14ac:dyDescent="0.2">
      <c r="D2275" s="392"/>
      <c r="E2275" s="84"/>
      <c r="F2275" s="393"/>
      <c r="G2275" s="370"/>
      <c r="H2275" s="79"/>
      <c r="I2275" s="107"/>
      <c r="J2275" s="84"/>
      <c r="K2275" s="81"/>
      <c r="L2275" s="394"/>
      <c r="M2275" s="78"/>
      <c r="N2275" s="78"/>
      <c r="O2275" s="78"/>
      <c r="P2275" s="78"/>
      <c r="Q2275" s="371" t="str">
        <f t="shared" si="143"/>
        <v/>
      </c>
      <c r="R2275" s="102" t="str">
        <f t="shared" si="144"/>
        <v/>
      </c>
      <c r="S2275" s="254" t="str">
        <f t="shared" si="145"/>
        <v/>
      </c>
      <c r="T2275" s="83"/>
      <c r="U2275" s="254" t="str">
        <f t="shared" si="146"/>
        <v/>
      </c>
      <c r="V2275" s="255"/>
      <c r="W2275" s="78"/>
      <c r="X2275" s="78"/>
      <c r="Y2275" s="391"/>
      <c r="Z2275" s="369"/>
      <c r="AA2275" s="90"/>
    </row>
    <row r="2276" spans="4:27" ht="15" x14ac:dyDescent="0.2">
      <c r="D2276" s="392"/>
      <c r="E2276" s="84"/>
      <c r="F2276" s="393"/>
      <c r="G2276" s="370"/>
      <c r="H2276" s="79"/>
      <c r="I2276" s="107"/>
      <c r="J2276" s="84"/>
      <c r="K2276" s="81"/>
      <c r="L2276" s="394"/>
      <c r="M2276" s="78"/>
      <c r="N2276" s="78"/>
      <c r="O2276" s="78"/>
      <c r="P2276" s="78"/>
      <c r="Q2276" s="371" t="str">
        <f t="shared" si="143"/>
        <v/>
      </c>
      <c r="R2276" s="102" t="str">
        <f t="shared" si="144"/>
        <v/>
      </c>
      <c r="S2276" s="254" t="str">
        <f t="shared" si="145"/>
        <v/>
      </c>
      <c r="T2276" s="83"/>
      <c r="U2276" s="254" t="str">
        <f t="shared" si="146"/>
        <v/>
      </c>
      <c r="V2276" s="255"/>
      <c r="W2276" s="78"/>
      <c r="X2276" s="78"/>
      <c r="Y2276" s="391"/>
      <c r="Z2276" s="369"/>
      <c r="AA2276" s="90"/>
    </row>
    <row r="2277" spans="4:27" ht="15" x14ac:dyDescent="0.2">
      <c r="D2277" s="392"/>
      <c r="E2277" s="84"/>
      <c r="F2277" s="393"/>
      <c r="G2277" s="370"/>
      <c r="H2277" s="79"/>
      <c r="I2277" s="107"/>
      <c r="J2277" s="84"/>
      <c r="K2277" s="81"/>
      <c r="L2277" s="394"/>
      <c r="M2277" s="78"/>
      <c r="N2277" s="78"/>
      <c r="O2277" s="78"/>
      <c r="P2277" s="78"/>
      <c r="Q2277" s="371" t="str">
        <f t="shared" si="143"/>
        <v/>
      </c>
      <c r="R2277" s="102" t="str">
        <f t="shared" si="144"/>
        <v/>
      </c>
      <c r="S2277" s="254" t="str">
        <f t="shared" si="145"/>
        <v/>
      </c>
      <c r="T2277" s="83"/>
      <c r="U2277" s="254" t="str">
        <f t="shared" si="146"/>
        <v/>
      </c>
      <c r="V2277" s="255"/>
      <c r="W2277" s="78"/>
      <c r="X2277" s="78"/>
      <c r="Y2277" s="391"/>
      <c r="Z2277" s="369"/>
      <c r="AA2277" s="90"/>
    </row>
    <row r="2278" spans="4:27" ht="15" x14ac:dyDescent="0.2">
      <c r="D2278" s="392"/>
      <c r="E2278" s="84"/>
      <c r="F2278" s="393"/>
      <c r="G2278" s="370"/>
      <c r="H2278" s="79"/>
      <c r="I2278" s="107"/>
      <c r="J2278" s="84"/>
      <c r="K2278" s="81"/>
      <c r="L2278" s="394"/>
      <c r="M2278" s="78"/>
      <c r="N2278" s="78"/>
      <c r="O2278" s="78"/>
      <c r="P2278" s="78"/>
      <c r="Q2278" s="371" t="str">
        <f t="shared" si="143"/>
        <v/>
      </c>
      <c r="R2278" s="102" t="str">
        <f t="shared" si="144"/>
        <v/>
      </c>
      <c r="S2278" s="254" t="str">
        <f t="shared" si="145"/>
        <v/>
      </c>
      <c r="T2278" s="83"/>
      <c r="U2278" s="254" t="str">
        <f t="shared" si="146"/>
        <v/>
      </c>
      <c r="V2278" s="255"/>
      <c r="W2278" s="78"/>
      <c r="X2278" s="78"/>
      <c r="Y2278" s="391"/>
      <c r="Z2278" s="369"/>
      <c r="AA2278" s="90"/>
    </row>
    <row r="2279" spans="4:27" ht="15" x14ac:dyDescent="0.2">
      <c r="D2279" s="392"/>
      <c r="E2279" s="84"/>
      <c r="F2279" s="393"/>
      <c r="G2279" s="370"/>
      <c r="H2279" s="79"/>
      <c r="I2279" s="107"/>
      <c r="J2279" s="84"/>
      <c r="K2279" s="81"/>
      <c r="L2279" s="394"/>
      <c r="M2279" s="78"/>
      <c r="N2279" s="78"/>
      <c r="O2279" s="78"/>
      <c r="P2279" s="78"/>
      <c r="Q2279" s="371" t="str">
        <f t="shared" si="143"/>
        <v/>
      </c>
      <c r="R2279" s="102" t="str">
        <f t="shared" si="144"/>
        <v/>
      </c>
      <c r="S2279" s="254" t="str">
        <f t="shared" si="145"/>
        <v/>
      </c>
      <c r="T2279" s="83"/>
      <c r="U2279" s="254" t="str">
        <f t="shared" si="146"/>
        <v/>
      </c>
      <c r="V2279" s="255"/>
      <c r="W2279" s="78"/>
      <c r="X2279" s="78"/>
      <c r="Y2279" s="391"/>
      <c r="Z2279" s="369"/>
      <c r="AA2279" s="90"/>
    </row>
    <row r="2280" spans="4:27" ht="15" x14ac:dyDescent="0.2">
      <c r="D2280" s="392"/>
      <c r="E2280" s="84"/>
      <c r="F2280" s="393"/>
      <c r="G2280" s="370"/>
      <c r="H2280" s="79"/>
      <c r="I2280" s="107"/>
      <c r="J2280" s="84"/>
      <c r="K2280" s="81"/>
      <c r="L2280" s="394"/>
      <c r="M2280" s="78"/>
      <c r="N2280" s="78"/>
      <c r="O2280" s="78"/>
      <c r="P2280" s="78"/>
      <c r="Q2280" s="371" t="str">
        <f t="shared" si="143"/>
        <v/>
      </c>
      <c r="R2280" s="102" t="str">
        <f t="shared" si="144"/>
        <v/>
      </c>
      <c r="S2280" s="254" t="str">
        <f t="shared" si="145"/>
        <v/>
      </c>
      <c r="T2280" s="83"/>
      <c r="U2280" s="254" t="str">
        <f t="shared" si="146"/>
        <v/>
      </c>
      <c r="V2280" s="255"/>
      <c r="W2280" s="78"/>
      <c r="X2280" s="78"/>
      <c r="Y2280" s="391"/>
      <c r="Z2280" s="369"/>
      <c r="AA2280" s="90"/>
    </row>
    <row r="2281" spans="4:27" ht="15" x14ac:dyDescent="0.2">
      <c r="D2281" s="392"/>
      <c r="E2281" s="84"/>
      <c r="F2281" s="393"/>
      <c r="G2281" s="370"/>
      <c r="H2281" s="79"/>
      <c r="I2281" s="107"/>
      <c r="J2281" s="84"/>
      <c r="K2281" s="81"/>
      <c r="L2281" s="394"/>
      <c r="M2281" s="78"/>
      <c r="N2281" s="78"/>
      <c r="O2281" s="78"/>
      <c r="P2281" s="78"/>
      <c r="Q2281" s="371" t="str">
        <f t="shared" si="143"/>
        <v/>
      </c>
      <c r="R2281" s="102" t="str">
        <f t="shared" si="144"/>
        <v/>
      </c>
      <c r="S2281" s="254" t="str">
        <f t="shared" si="145"/>
        <v/>
      </c>
      <c r="T2281" s="83"/>
      <c r="U2281" s="254" t="str">
        <f t="shared" si="146"/>
        <v/>
      </c>
      <c r="V2281" s="255"/>
      <c r="W2281" s="78"/>
      <c r="X2281" s="78"/>
      <c r="Y2281" s="391"/>
      <c r="Z2281" s="369"/>
      <c r="AA2281" s="90"/>
    </row>
    <row r="2282" spans="4:27" ht="15" x14ac:dyDescent="0.2">
      <c r="D2282" s="392"/>
      <c r="E2282" s="84"/>
      <c r="F2282" s="393"/>
      <c r="G2282" s="370"/>
      <c r="H2282" s="79"/>
      <c r="I2282" s="107"/>
      <c r="J2282" s="84"/>
      <c r="K2282" s="81"/>
      <c r="L2282" s="394"/>
      <c r="M2282" s="78"/>
      <c r="N2282" s="78"/>
      <c r="O2282" s="78"/>
      <c r="P2282" s="78"/>
      <c r="Q2282" s="371" t="str">
        <f t="shared" si="143"/>
        <v/>
      </c>
      <c r="R2282" s="102" t="str">
        <f t="shared" si="144"/>
        <v/>
      </c>
      <c r="S2282" s="254" t="str">
        <f t="shared" si="145"/>
        <v/>
      </c>
      <c r="T2282" s="83"/>
      <c r="U2282" s="254" t="str">
        <f t="shared" si="146"/>
        <v/>
      </c>
      <c r="V2282" s="255"/>
      <c r="W2282" s="78"/>
      <c r="X2282" s="78"/>
      <c r="Y2282" s="391"/>
      <c r="Z2282" s="369"/>
      <c r="AA2282" s="90"/>
    </row>
    <row r="2283" spans="4:27" ht="15" x14ac:dyDescent="0.2">
      <c r="D2283" s="392"/>
      <c r="E2283" s="84"/>
      <c r="F2283" s="393"/>
      <c r="G2283" s="370"/>
      <c r="H2283" s="79"/>
      <c r="I2283" s="107"/>
      <c r="J2283" s="84"/>
      <c r="K2283" s="81"/>
      <c r="L2283" s="394"/>
      <c r="M2283" s="78"/>
      <c r="N2283" s="78"/>
      <c r="O2283" s="78"/>
      <c r="P2283" s="78"/>
      <c r="Q2283" s="371" t="str">
        <f t="shared" si="143"/>
        <v/>
      </c>
      <c r="R2283" s="102" t="str">
        <f t="shared" si="144"/>
        <v/>
      </c>
      <c r="S2283" s="254" t="str">
        <f t="shared" si="145"/>
        <v/>
      </c>
      <c r="T2283" s="83"/>
      <c r="U2283" s="254" t="str">
        <f t="shared" si="146"/>
        <v/>
      </c>
      <c r="V2283" s="255"/>
      <c r="W2283" s="78"/>
      <c r="X2283" s="78"/>
      <c r="Y2283" s="391"/>
      <c r="Z2283" s="369"/>
      <c r="AA2283" s="90"/>
    </row>
    <row r="2284" spans="4:27" ht="15" x14ac:dyDescent="0.2">
      <c r="D2284" s="392"/>
      <c r="E2284" s="84"/>
      <c r="F2284" s="393"/>
      <c r="G2284" s="370"/>
      <c r="H2284" s="79"/>
      <c r="I2284" s="107"/>
      <c r="J2284" s="84"/>
      <c r="K2284" s="81"/>
      <c r="L2284" s="394"/>
      <c r="M2284" s="78"/>
      <c r="N2284" s="78"/>
      <c r="O2284" s="78"/>
      <c r="P2284" s="78"/>
      <c r="Q2284" s="371" t="str">
        <f t="shared" si="143"/>
        <v/>
      </c>
      <c r="R2284" s="102" t="str">
        <f t="shared" si="144"/>
        <v/>
      </c>
      <c r="S2284" s="254" t="str">
        <f t="shared" si="145"/>
        <v/>
      </c>
      <c r="T2284" s="83"/>
      <c r="U2284" s="254" t="str">
        <f t="shared" si="146"/>
        <v/>
      </c>
      <c r="V2284" s="255"/>
      <c r="W2284" s="78"/>
      <c r="X2284" s="78"/>
      <c r="Y2284" s="391"/>
      <c r="Z2284" s="369"/>
      <c r="AA2284" s="90"/>
    </row>
    <row r="2285" spans="4:27" ht="15" x14ac:dyDescent="0.2">
      <c r="D2285" s="392"/>
      <c r="E2285" s="84"/>
      <c r="F2285" s="393"/>
      <c r="G2285" s="370"/>
      <c r="H2285" s="79"/>
      <c r="I2285" s="107"/>
      <c r="J2285" s="84"/>
      <c r="K2285" s="81"/>
      <c r="L2285" s="394"/>
      <c r="M2285" s="78"/>
      <c r="N2285" s="78"/>
      <c r="O2285" s="78"/>
      <c r="P2285" s="78"/>
      <c r="Q2285" s="371" t="str">
        <f t="shared" si="143"/>
        <v/>
      </c>
      <c r="R2285" s="102" t="str">
        <f t="shared" si="144"/>
        <v/>
      </c>
      <c r="S2285" s="254" t="str">
        <f t="shared" si="145"/>
        <v/>
      </c>
      <c r="T2285" s="83"/>
      <c r="U2285" s="254" t="str">
        <f t="shared" si="146"/>
        <v/>
      </c>
      <c r="V2285" s="255"/>
      <c r="W2285" s="78"/>
      <c r="X2285" s="78"/>
      <c r="Y2285" s="391"/>
      <c r="Z2285" s="369"/>
      <c r="AA2285" s="90"/>
    </row>
    <row r="2286" spans="4:27" ht="15" x14ac:dyDescent="0.2">
      <c r="D2286" s="392"/>
      <c r="E2286" s="84"/>
      <c r="F2286" s="393"/>
      <c r="G2286" s="370"/>
      <c r="H2286" s="79"/>
      <c r="I2286" s="107"/>
      <c r="J2286" s="84"/>
      <c r="K2286" s="81"/>
      <c r="L2286" s="394"/>
      <c r="M2286" s="78"/>
      <c r="N2286" s="78"/>
      <c r="O2286" s="78"/>
      <c r="P2286" s="78"/>
      <c r="Q2286" s="371" t="str">
        <f t="shared" si="143"/>
        <v/>
      </c>
      <c r="R2286" s="102" t="str">
        <f t="shared" si="144"/>
        <v/>
      </c>
      <c r="S2286" s="254" t="str">
        <f t="shared" si="145"/>
        <v/>
      </c>
      <c r="T2286" s="83"/>
      <c r="U2286" s="254" t="str">
        <f t="shared" si="146"/>
        <v/>
      </c>
      <c r="V2286" s="255"/>
      <c r="W2286" s="78"/>
      <c r="X2286" s="78"/>
      <c r="Y2286" s="391"/>
      <c r="Z2286" s="369"/>
      <c r="AA2286" s="90"/>
    </row>
    <row r="2287" spans="4:27" ht="15" x14ac:dyDescent="0.2">
      <c r="D2287" s="392"/>
      <c r="E2287" s="84"/>
      <c r="F2287" s="393"/>
      <c r="G2287" s="370"/>
      <c r="H2287" s="79"/>
      <c r="I2287" s="107"/>
      <c r="J2287" s="84"/>
      <c r="K2287" s="81"/>
      <c r="L2287" s="394"/>
      <c r="M2287" s="78"/>
      <c r="N2287" s="78"/>
      <c r="O2287" s="78"/>
      <c r="P2287" s="78"/>
      <c r="Q2287" s="371" t="str">
        <f t="shared" si="143"/>
        <v/>
      </c>
      <c r="R2287" s="102" t="str">
        <f t="shared" si="144"/>
        <v/>
      </c>
      <c r="S2287" s="254" t="str">
        <f t="shared" si="145"/>
        <v/>
      </c>
      <c r="T2287" s="83"/>
      <c r="U2287" s="254" t="str">
        <f t="shared" si="146"/>
        <v/>
      </c>
      <c r="V2287" s="255"/>
      <c r="W2287" s="78"/>
      <c r="X2287" s="78"/>
      <c r="Y2287" s="391"/>
      <c r="Z2287" s="369"/>
      <c r="AA2287" s="90"/>
    </row>
    <row r="2288" spans="4:27" ht="15" x14ac:dyDescent="0.2">
      <c r="D2288" s="392"/>
      <c r="E2288" s="84"/>
      <c r="F2288" s="393"/>
      <c r="G2288" s="370"/>
      <c r="H2288" s="79"/>
      <c r="I2288" s="107"/>
      <c r="J2288" s="84"/>
      <c r="K2288" s="81"/>
      <c r="L2288" s="394"/>
      <c r="M2288" s="78"/>
      <c r="N2288" s="78"/>
      <c r="O2288" s="78"/>
      <c r="P2288" s="78"/>
      <c r="Q2288" s="371" t="str">
        <f t="shared" si="143"/>
        <v/>
      </c>
      <c r="R2288" s="102" t="str">
        <f t="shared" si="144"/>
        <v/>
      </c>
      <c r="S2288" s="254" t="str">
        <f t="shared" si="145"/>
        <v/>
      </c>
      <c r="T2288" s="83"/>
      <c r="U2288" s="254" t="str">
        <f t="shared" si="146"/>
        <v/>
      </c>
      <c r="V2288" s="255"/>
      <c r="W2288" s="78"/>
      <c r="X2288" s="78"/>
      <c r="Y2288" s="391"/>
      <c r="Z2288" s="369"/>
      <c r="AA2288" s="90"/>
    </row>
    <row r="2289" spans="4:27" ht="15" x14ac:dyDescent="0.2">
      <c r="D2289" s="392"/>
      <c r="E2289" s="84"/>
      <c r="F2289" s="393"/>
      <c r="G2289" s="370"/>
      <c r="H2289" s="79"/>
      <c r="I2289" s="107"/>
      <c r="J2289" s="84"/>
      <c r="K2289" s="81"/>
      <c r="L2289" s="394"/>
      <c r="M2289" s="78"/>
      <c r="N2289" s="78"/>
      <c r="O2289" s="78"/>
      <c r="P2289" s="78"/>
      <c r="Q2289" s="371" t="str">
        <f t="shared" si="143"/>
        <v/>
      </c>
      <c r="R2289" s="102" t="str">
        <f t="shared" si="144"/>
        <v/>
      </c>
      <c r="S2289" s="254" t="str">
        <f t="shared" si="145"/>
        <v/>
      </c>
      <c r="T2289" s="83"/>
      <c r="U2289" s="254" t="str">
        <f t="shared" si="146"/>
        <v/>
      </c>
      <c r="V2289" s="255"/>
      <c r="W2289" s="78"/>
      <c r="X2289" s="78"/>
      <c r="Y2289" s="391"/>
      <c r="Z2289" s="369"/>
      <c r="AA2289" s="90"/>
    </row>
    <row r="2290" spans="4:27" ht="15" x14ac:dyDescent="0.2">
      <c r="D2290" s="392"/>
      <c r="E2290" s="84"/>
      <c r="F2290" s="393"/>
      <c r="G2290" s="370"/>
      <c r="H2290" s="79"/>
      <c r="I2290" s="107"/>
      <c r="J2290" s="84"/>
      <c r="K2290" s="81"/>
      <c r="L2290" s="394"/>
      <c r="M2290" s="78"/>
      <c r="N2290" s="78"/>
      <c r="O2290" s="78"/>
      <c r="P2290" s="78"/>
      <c r="Q2290" s="371" t="str">
        <f t="shared" si="143"/>
        <v/>
      </c>
      <c r="R2290" s="102" t="str">
        <f t="shared" si="144"/>
        <v/>
      </c>
      <c r="S2290" s="254" t="str">
        <f t="shared" si="145"/>
        <v/>
      </c>
      <c r="T2290" s="83"/>
      <c r="U2290" s="254" t="str">
        <f t="shared" si="146"/>
        <v/>
      </c>
      <c r="V2290" s="255"/>
      <c r="W2290" s="78"/>
      <c r="X2290" s="78"/>
      <c r="Y2290" s="391"/>
      <c r="Z2290" s="369"/>
      <c r="AA2290" s="90"/>
    </row>
    <row r="2291" spans="4:27" ht="15" x14ac:dyDescent="0.2">
      <c r="D2291" s="392"/>
      <c r="E2291" s="84"/>
      <c r="F2291" s="393"/>
      <c r="G2291" s="370"/>
      <c r="H2291" s="79"/>
      <c r="I2291" s="107"/>
      <c r="J2291" s="84"/>
      <c r="K2291" s="81"/>
      <c r="L2291" s="394"/>
      <c r="M2291" s="78"/>
      <c r="N2291" s="78"/>
      <c r="O2291" s="78"/>
      <c r="P2291" s="78"/>
      <c r="Q2291" s="371" t="str">
        <f t="shared" si="143"/>
        <v/>
      </c>
      <c r="R2291" s="102" t="str">
        <f t="shared" si="144"/>
        <v/>
      </c>
      <c r="S2291" s="254" t="str">
        <f t="shared" si="145"/>
        <v/>
      </c>
      <c r="T2291" s="83"/>
      <c r="U2291" s="254" t="str">
        <f t="shared" si="146"/>
        <v/>
      </c>
      <c r="V2291" s="255"/>
      <c r="W2291" s="78"/>
      <c r="X2291" s="78"/>
      <c r="Y2291" s="391"/>
      <c r="Z2291" s="369"/>
      <c r="AA2291" s="90"/>
    </row>
    <row r="2292" spans="4:27" ht="15" x14ac:dyDescent="0.2">
      <c r="D2292" s="392"/>
      <c r="E2292" s="84"/>
      <c r="F2292" s="393"/>
      <c r="G2292" s="370"/>
      <c r="H2292" s="79"/>
      <c r="I2292" s="107"/>
      <c r="J2292" s="84"/>
      <c r="K2292" s="81"/>
      <c r="L2292" s="394"/>
      <c r="M2292" s="78"/>
      <c r="N2292" s="78"/>
      <c r="O2292" s="78"/>
      <c r="P2292" s="78"/>
      <c r="Q2292" s="371" t="str">
        <f t="shared" si="143"/>
        <v/>
      </c>
      <c r="R2292" s="102" t="str">
        <f t="shared" si="144"/>
        <v/>
      </c>
      <c r="S2292" s="254" t="str">
        <f t="shared" si="145"/>
        <v/>
      </c>
      <c r="T2292" s="83"/>
      <c r="U2292" s="254" t="str">
        <f t="shared" si="146"/>
        <v/>
      </c>
      <c r="V2292" s="255"/>
      <c r="W2292" s="78"/>
      <c r="X2292" s="78"/>
      <c r="Y2292" s="391"/>
      <c r="Z2292" s="369"/>
      <c r="AA2292" s="90"/>
    </row>
    <row r="2293" spans="4:27" ht="15" x14ac:dyDescent="0.2">
      <c r="D2293" s="392"/>
      <c r="E2293" s="84"/>
      <c r="F2293" s="393"/>
      <c r="G2293" s="370"/>
      <c r="H2293" s="79"/>
      <c r="I2293" s="107"/>
      <c r="J2293" s="84"/>
      <c r="K2293" s="81"/>
      <c r="L2293" s="394"/>
      <c r="M2293" s="78"/>
      <c r="N2293" s="78"/>
      <c r="O2293" s="78"/>
      <c r="P2293" s="78"/>
      <c r="Q2293" s="371" t="str">
        <f t="shared" si="143"/>
        <v/>
      </c>
      <c r="R2293" s="102" t="str">
        <f t="shared" si="144"/>
        <v/>
      </c>
      <c r="S2293" s="254" t="str">
        <f t="shared" si="145"/>
        <v/>
      </c>
      <c r="T2293" s="83"/>
      <c r="U2293" s="254" t="str">
        <f t="shared" si="146"/>
        <v/>
      </c>
      <c r="V2293" s="255"/>
      <c r="W2293" s="78"/>
      <c r="X2293" s="78"/>
      <c r="Y2293" s="391"/>
      <c r="Z2293" s="369"/>
      <c r="AA2293" s="90"/>
    </row>
    <row r="2294" spans="4:27" ht="15" x14ac:dyDescent="0.2">
      <c r="D2294" s="392"/>
      <c r="E2294" s="84"/>
      <c r="F2294" s="393"/>
      <c r="G2294" s="370"/>
      <c r="H2294" s="79"/>
      <c r="I2294" s="107"/>
      <c r="J2294" s="84"/>
      <c r="K2294" s="81"/>
      <c r="L2294" s="394"/>
      <c r="M2294" s="78"/>
      <c r="N2294" s="78"/>
      <c r="O2294" s="78"/>
      <c r="P2294" s="78"/>
      <c r="Q2294" s="371" t="str">
        <f t="shared" si="143"/>
        <v/>
      </c>
      <c r="R2294" s="102" t="str">
        <f t="shared" si="144"/>
        <v/>
      </c>
      <c r="S2294" s="254" t="str">
        <f t="shared" si="145"/>
        <v/>
      </c>
      <c r="T2294" s="83"/>
      <c r="U2294" s="254" t="str">
        <f t="shared" si="146"/>
        <v/>
      </c>
      <c r="V2294" s="255"/>
      <c r="W2294" s="78"/>
      <c r="X2294" s="78"/>
      <c r="Y2294" s="391"/>
      <c r="Z2294" s="369"/>
      <c r="AA2294" s="90"/>
    </row>
    <row r="2295" spans="4:27" ht="15" x14ac:dyDescent="0.2">
      <c r="D2295" s="392"/>
      <c r="E2295" s="84"/>
      <c r="F2295" s="393"/>
      <c r="G2295" s="370"/>
      <c r="H2295" s="79"/>
      <c r="I2295" s="107"/>
      <c r="J2295" s="84"/>
      <c r="K2295" s="81"/>
      <c r="L2295" s="394"/>
      <c r="M2295" s="78"/>
      <c r="N2295" s="78"/>
      <c r="O2295" s="78"/>
      <c r="P2295" s="78"/>
      <c r="Q2295" s="371" t="str">
        <f t="shared" si="143"/>
        <v/>
      </c>
      <c r="R2295" s="102" t="str">
        <f t="shared" si="144"/>
        <v/>
      </c>
      <c r="S2295" s="254" t="str">
        <f t="shared" si="145"/>
        <v/>
      </c>
      <c r="T2295" s="83"/>
      <c r="U2295" s="254" t="str">
        <f t="shared" si="146"/>
        <v/>
      </c>
      <c r="V2295" s="255"/>
      <c r="W2295" s="78"/>
      <c r="X2295" s="78"/>
      <c r="Y2295" s="391"/>
      <c r="Z2295" s="369"/>
      <c r="AA2295" s="90"/>
    </row>
    <row r="2296" spans="4:27" ht="15" x14ac:dyDescent="0.2">
      <c r="D2296" s="392"/>
      <c r="E2296" s="84"/>
      <c r="F2296" s="393"/>
      <c r="G2296" s="370"/>
      <c r="H2296" s="79"/>
      <c r="I2296" s="107"/>
      <c r="J2296" s="84"/>
      <c r="K2296" s="81"/>
      <c r="L2296" s="394"/>
      <c r="M2296" s="78"/>
      <c r="N2296" s="78"/>
      <c r="O2296" s="78"/>
      <c r="P2296" s="78"/>
      <c r="Q2296" s="371" t="str">
        <f t="shared" si="143"/>
        <v/>
      </c>
      <c r="R2296" s="102" t="str">
        <f t="shared" si="144"/>
        <v/>
      </c>
      <c r="S2296" s="254" t="str">
        <f t="shared" si="145"/>
        <v/>
      </c>
      <c r="T2296" s="83"/>
      <c r="U2296" s="254" t="str">
        <f t="shared" si="146"/>
        <v/>
      </c>
      <c r="V2296" s="255"/>
      <c r="W2296" s="78"/>
      <c r="X2296" s="78"/>
      <c r="Y2296" s="391"/>
      <c r="Z2296" s="369"/>
      <c r="AA2296" s="90"/>
    </row>
    <row r="2297" spans="4:27" ht="15" x14ac:dyDescent="0.2">
      <c r="D2297" s="392"/>
      <c r="E2297" s="84"/>
      <c r="F2297" s="393"/>
      <c r="G2297" s="370"/>
      <c r="H2297" s="79"/>
      <c r="I2297" s="107"/>
      <c r="J2297" s="84"/>
      <c r="K2297" s="81"/>
      <c r="L2297" s="394"/>
      <c r="M2297" s="78"/>
      <c r="N2297" s="78"/>
      <c r="O2297" s="78"/>
      <c r="P2297" s="78"/>
      <c r="Q2297" s="371" t="str">
        <f t="shared" si="143"/>
        <v/>
      </c>
      <c r="R2297" s="102" t="str">
        <f t="shared" si="144"/>
        <v/>
      </c>
      <c r="S2297" s="254" t="str">
        <f t="shared" si="145"/>
        <v/>
      </c>
      <c r="T2297" s="83"/>
      <c r="U2297" s="254" t="str">
        <f t="shared" si="146"/>
        <v/>
      </c>
      <c r="V2297" s="255"/>
      <c r="W2297" s="78"/>
      <c r="X2297" s="78"/>
      <c r="Y2297" s="391"/>
      <c r="Z2297" s="369"/>
      <c r="AA2297" s="90"/>
    </row>
    <row r="2298" spans="4:27" ht="15" x14ac:dyDescent="0.2">
      <c r="D2298" s="392"/>
      <c r="E2298" s="84"/>
      <c r="F2298" s="393"/>
      <c r="G2298" s="370"/>
      <c r="H2298" s="79"/>
      <c r="I2298" s="107"/>
      <c r="J2298" s="84"/>
      <c r="K2298" s="81"/>
      <c r="L2298" s="394"/>
      <c r="M2298" s="78"/>
      <c r="N2298" s="78"/>
      <c r="O2298" s="78"/>
      <c r="P2298" s="78"/>
      <c r="Q2298" s="371" t="str">
        <f t="shared" si="143"/>
        <v/>
      </c>
      <c r="R2298" s="102" t="str">
        <f t="shared" si="144"/>
        <v/>
      </c>
      <c r="S2298" s="254" t="str">
        <f t="shared" si="145"/>
        <v/>
      </c>
      <c r="T2298" s="83"/>
      <c r="U2298" s="254" t="str">
        <f t="shared" si="146"/>
        <v/>
      </c>
      <c r="V2298" s="255"/>
      <c r="W2298" s="78"/>
      <c r="X2298" s="78"/>
      <c r="Y2298" s="391"/>
      <c r="Z2298" s="369"/>
      <c r="AA2298" s="90"/>
    </row>
    <row r="2299" spans="4:27" ht="15" x14ac:dyDescent="0.2">
      <c r="D2299" s="392"/>
      <c r="E2299" s="84"/>
      <c r="F2299" s="393"/>
      <c r="G2299" s="370"/>
      <c r="H2299" s="79"/>
      <c r="I2299" s="107"/>
      <c r="J2299" s="84"/>
      <c r="K2299" s="81"/>
      <c r="L2299" s="394"/>
      <c r="M2299" s="78"/>
      <c r="N2299" s="78"/>
      <c r="O2299" s="78"/>
      <c r="P2299" s="78"/>
      <c r="Q2299" s="371" t="str">
        <f t="shared" si="143"/>
        <v/>
      </c>
      <c r="R2299" s="102" t="str">
        <f t="shared" si="144"/>
        <v/>
      </c>
      <c r="S2299" s="254" t="str">
        <f t="shared" si="145"/>
        <v/>
      </c>
      <c r="T2299" s="83"/>
      <c r="U2299" s="254" t="str">
        <f t="shared" si="146"/>
        <v/>
      </c>
      <c r="V2299" s="255"/>
      <c r="W2299" s="78"/>
      <c r="X2299" s="78"/>
      <c r="Y2299" s="391"/>
      <c r="Z2299" s="369"/>
      <c r="AA2299" s="90"/>
    </row>
    <row r="2300" spans="4:27" ht="15" x14ac:dyDescent="0.2">
      <c r="D2300" s="392"/>
      <c r="E2300" s="84"/>
      <c r="F2300" s="393"/>
      <c r="G2300" s="370"/>
      <c r="H2300" s="79"/>
      <c r="I2300" s="107"/>
      <c r="J2300" s="84"/>
      <c r="K2300" s="81"/>
      <c r="L2300" s="394"/>
      <c r="M2300" s="78"/>
      <c r="N2300" s="78"/>
      <c r="O2300" s="78"/>
      <c r="P2300" s="78"/>
      <c r="Q2300" s="371" t="str">
        <f t="shared" si="143"/>
        <v/>
      </c>
      <c r="R2300" s="102" t="str">
        <f t="shared" si="144"/>
        <v/>
      </c>
      <c r="S2300" s="254" t="str">
        <f t="shared" si="145"/>
        <v/>
      </c>
      <c r="T2300" s="83"/>
      <c r="U2300" s="254" t="str">
        <f t="shared" si="146"/>
        <v/>
      </c>
      <c r="V2300" s="255"/>
      <c r="W2300" s="78"/>
      <c r="X2300" s="78"/>
      <c r="Y2300" s="391"/>
      <c r="Z2300" s="369"/>
      <c r="AA2300" s="90"/>
    </row>
    <row r="2301" spans="4:27" ht="15" x14ac:dyDescent="0.2">
      <c r="D2301" s="392"/>
      <c r="E2301" s="84"/>
      <c r="F2301" s="393"/>
      <c r="G2301" s="370"/>
      <c r="H2301" s="79"/>
      <c r="I2301" s="107"/>
      <c r="J2301" s="84"/>
      <c r="K2301" s="81"/>
      <c r="L2301" s="394"/>
      <c r="M2301" s="78"/>
      <c r="N2301" s="78"/>
      <c r="O2301" s="78"/>
      <c r="P2301" s="78"/>
      <c r="Q2301" s="371" t="str">
        <f t="shared" si="143"/>
        <v/>
      </c>
      <c r="R2301" s="102" t="str">
        <f t="shared" si="144"/>
        <v/>
      </c>
      <c r="S2301" s="254" t="str">
        <f t="shared" si="145"/>
        <v/>
      </c>
      <c r="T2301" s="83"/>
      <c r="U2301" s="254" t="str">
        <f t="shared" si="146"/>
        <v/>
      </c>
      <c r="V2301" s="255"/>
      <c r="W2301" s="78"/>
      <c r="X2301" s="78"/>
      <c r="Y2301" s="391"/>
      <c r="Z2301" s="369"/>
      <c r="AA2301" s="90"/>
    </row>
    <row r="2302" spans="4:27" ht="15" x14ac:dyDescent="0.2">
      <c r="D2302" s="392"/>
      <c r="E2302" s="84"/>
      <c r="F2302" s="393"/>
      <c r="G2302" s="370"/>
      <c r="H2302" s="79"/>
      <c r="I2302" s="107"/>
      <c r="J2302" s="84"/>
      <c r="K2302" s="81"/>
      <c r="L2302" s="394"/>
      <c r="M2302" s="78"/>
      <c r="N2302" s="78"/>
      <c r="O2302" s="78"/>
      <c r="P2302" s="78"/>
      <c r="Q2302" s="371" t="str">
        <f t="shared" si="143"/>
        <v/>
      </c>
      <c r="R2302" s="102" t="str">
        <f t="shared" si="144"/>
        <v/>
      </c>
      <c r="S2302" s="254" t="str">
        <f t="shared" si="145"/>
        <v/>
      </c>
      <c r="T2302" s="83"/>
      <c r="U2302" s="254" t="str">
        <f t="shared" si="146"/>
        <v/>
      </c>
      <c r="V2302" s="255"/>
      <c r="W2302" s="78"/>
      <c r="X2302" s="78"/>
      <c r="Y2302" s="391"/>
      <c r="Z2302" s="369"/>
      <c r="AA2302" s="90"/>
    </row>
    <row r="2303" spans="4:27" ht="15" x14ac:dyDescent="0.2">
      <c r="D2303" s="392"/>
      <c r="E2303" s="84"/>
      <c r="F2303" s="393"/>
      <c r="G2303" s="370"/>
      <c r="H2303" s="79"/>
      <c r="I2303" s="107"/>
      <c r="J2303" s="84"/>
      <c r="K2303" s="81"/>
      <c r="L2303" s="394"/>
      <c r="M2303" s="78"/>
      <c r="N2303" s="78"/>
      <c r="O2303" s="78"/>
      <c r="P2303" s="78"/>
      <c r="Q2303" s="371" t="str">
        <f t="shared" si="143"/>
        <v/>
      </c>
      <c r="R2303" s="102" t="str">
        <f t="shared" si="144"/>
        <v/>
      </c>
      <c r="S2303" s="254" t="str">
        <f t="shared" si="145"/>
        <v/>
      </c>
      <c r="T2303" s="83"/>
      <c r="U2303" s="254" t="str">
        <f t="shared" si="146"/>
        <v/>
      </c>
      <c r="V2303" s="255"/>
      <c r="W2303" s="78"/>
      <c r="X2303" s="78"/>
      <c r="Y2303" s="391"/>
      <c r="Z2303" s="369"/>
      <c r="AA2303" s="90"/>
    </row>
    <row r="2304" spans="4:27" ht="15" x14ac:dyDescent="0.2">
      <c r="D2304" s="392"/>
      <c r="E2304" s="84"/>
      <c r="F2304" s="393"/>
      <c r="G2304" s="370"/>
      <c r="H2304" s="79"/>
      <c r="I2304" s="107"/>
      <c r="J2304" s="84"/>
      <c r="K2304" s="81"/>
      <c r="L2304" s="394"/>
      <c r="M2304" s="78"/>
      <c r="N2304" s="78"/>
      <c r="O2304" s="78"/>
      <c r="P2304" s="78"/>
      <c r="Q2304" s="371" t="str">
        <f t="shared" si="143"/>
        <v/>
      </c>
      <c r="R2304" s="102" t="str">
        <f t="shared" si="144"/>
        <v/>
      </c>
      <c r="S2304" s="254" t="str">
        <f t="shared" si="145"/>
        <v/>
      </c>
      <c r="T2304" s="83"/>
      <c r="U2304" s="254" t="str">
        <f t="shared" si="146"/>
        <v/>
      </c>
      <c r="V2304" s="255"/>
      <c r="W2304" s="78"/>
      <c r="X2304" s="78"/>
      <c r="Y2304" s="391"/>
      <c r="Z2304" s="369"/>
      <c r="AA2304" s="90"/>
    </row>
    <row r="2305" spans="4:27" ht="15" x14ac:dyDescent="0.2">
      <c r="D2305" s="392"/>
      <c r="E2305" s="84"/>
      <c r="F2305" s="393"/>
      <c r="G2305" s="370"/>
      <c r="H2305" s="79"/>
      <c r="I2305" s="107"/>
      <c r="J2305" s="84"/>
      <c r="K2305" s="81"/>
      <c r="L2305" s="394"/>
      <c r="M2305" s="78"/>
      <c r="N2305" s="78"/>
      <c r="O2305" s="78"/>
      <c r="P2305" s="78"/>
      <c r="Q2305" s="371" t="str">
        <f t="shared" ref="Q2305:Q2368" si="147">IF(OR(I2305="",I2305="Trailer"),"",IF(I2305&lt;&gt;"Trailer","X"))</f>
        <v/>
      </c>
      <c r="R2305" s="102" t="str">
        <f t="shared" ref="R2305:R2368" si="148">IF(I2305="","",IF(AND($R$16="X",I2305&lt;&gt;"Equipment",I2305&lt;&gt;"Dealer Plate"),"X",IF(AND($R$18="X",I2305&lt;&gt;"Trailer",I2305&lt;&gt;"Equipment",I2305&lt;&gt;"Dealer Plate"),"X",IF(AND($R$19="X",I2305&lt;&gt;"Trailer",I2305&lt;&gt;"Equipment",I2305&lt;&gt;"Dealer Plate",V2305="Yes"),"X",IF(AND($R$20="X",I2305&lt;&gt;"Equipment",I2305&lt;&gt;"Dealer Plate",F2305&gt;=$U$20),"X",IF(AND($R$21="X",I2305&lt;&gt;"Trailer",I2305&lt;&gt;"Equipment",I2305&lt;&gt;"Dealer Plate",F2305&gt;=$U$21),"X",""))))))</f>
        <v/>
      </c>
      <c r="S2305" s="254" t="str">
        <f t="shared" ref="S2305:S2368" si="149">IF(AND(M2305 ="NY",Q2305="x"),"Required","")</f>
        <v/>
      </c>
      <c r="T2305" s="83"/>
      <c r="U2305" s="254" t="str">
        <f t="shared" ref="U2305:U2368" si="150">IF(AND(I2305 ="Trailer",Q2305="X"),"remove 'X' for AL","")</f>
        <v/>
      </c>
      <c r="V2305" s="255"/>
      <c r="W2305" s="78"/>
      <c r="X2305" s="78"/>
      <c r="Y2305" s="391"/>
      <c r="Z2305" s="369"/>
      <c r="AA2305" s="90"/>
    </row>
    <row r="2306" spans="4:27" ht="15" x14ac:dyDescent="0.2">
      <c r="D2306" s="392"/>
      <c r="E2306" s="84"/>
      <c r="F2306" s="393"/>
      <c r="G2306" s="370"/>
      <c r="H2306" s="79"/>
      <c r="I2306" s="107"/>
      <c r="J2306" s="84"/>
      <c r="K2306" s="81"/>
      <c r="L2306" s="394"/>
      <c r="M2306" s="78"/>
      <c r="N2306" s="78"/>
      <c r="O2306" s="78"/>
      <c r="P2306" s="78"/>
      <c r="Q2306" s="371" t="str">
        <f t="shared" si="147"/>
        <v/>
      </c>
      <c r="R2306" s="102" t="str">
        <f t="shared" si="148"/>
        <v/>
      </c>
      <c r="S2306" s="254" t="str">
        <f t="shared" si="149"/>
        <v/>
      </c>
      <c r="T2306" s="83"/>
      <c r="U2306" s="254" t="str">
        <f t="shared" si="150"/>
        <v/>
      </c>
      <c r="V2306" s="255"/>
      <c r="W2306" s="78"/>
      <c r="X2306" s="78"/>
      <c r="Y2306" s="391"/>
      <c r="Z2306" s="369"/>
      <c r="AA2306" s="90"/>
    </row>
    <row r="2307" spans="4:27" ht="15" x14ac:dyDescent="0.2">
      <c r="D2307" s="392"/>
      <c r="E2307" s="84"/>
      <c r="F2307" s="393"/>
      <c r="G2307" s="370"/>
      <c r="H2307" s="79"/>
      <c r="I2307" s="107"/>
      <c r="J2307" s="84"/>
      <c r="K2307" s="81"/>
      <c r="L2307" s="394"/>
      <c r="M2307" s="78"/>
      <c r="N2307" s="78"/>
      <c r="O2307" s="78"/>
      <c r="P2307" s="78"/>
      <c r="Q2307" s="371" t="str">
        <f t="shared" si="147"/>
        <v/>
      </c>
      <c r="R2307" s="102" t="str">
        <f t="shared" si="148"/>
        <v/>
      </c>
      <c r="S2307" s="254" t="str">
        <f t="shared" si="149"/>
        <v/>
      </c>
      <c r="T2307" s="83"/>
      <c r="U2307" s="254" t="str">
        <f t="shared" si="150"/>
        <v/>
      </c>
      <c r="V2307" s="255"/>
      <c r="W2307" s="78"/>
      <c r="X2307" s="78"/>
      <c r="Y2307" s="391"/>
      <c r="Z2307" s="369"/>
      <c r="AA2307" s="90"/>
    </row>
    <row r="2308" spans="4:27" ht="15" x14ac:dyDescent="0.2">
      <c r="D2308" s="392"/>
      <c r="E2308" s="84"/>
      <c r="F2308" s="393"/>
      <c r="G2308" s="370"/>
      <c r="H2308" s="79"/>
      <c r="I2308" s="107"/>
      <c r="J2308" s="84"/>
      <c r="K2308" s="81"/>
      <c r="L2308" s="394"/>
      <c r="M2308" s="78"/>
      <c r="N2308" s="78"/>
      <c r="O2308" s="78"/>
      <c r="P2308" s="78"/>
      <c r="Q2308" s="371" t="str">
        <f t="shared" si="147"/>
        <v/>
      </c>
      <c r="R2308" s="102" t="str">
        <f t="shared" si="148"/>
        <v/>
      </c>
      <c r="S2308" s="254" t="str">
        <f t="shared" si="149"/>
        <v/>
      </c>
      <c r="T2308" s="83"/>
      <c r="U2308" s="254" t="str">
        <f t="shared" si="150"/>
        <v/>
      </c>
      <c r="V2308" s="255"/>
      <c r="W2308" s="78"/>
      <c r="X2308" s="78"/>
      <c r="Y2308" s="391"/>
      <c r="Z2308" s="369"/>
      <c r="AA2308" s="90"/>
    </row>
    <row r="2309" spans="4:27" ht="15" x14ac:dyDescent="0.2">
      <c r="D2309" s="392"/>
      <c r="E2309" s="84"/>
      <c r="F2309" s="393"/>
      <c r="G2309" s="370"/>
      <c r="H2309" s="79"/>
      <c r="I2309" s="107"/>
      <c r="J2309" s="84"/>
      <c r="K2309" s="81"/>
      <c r="L2309" s="394"/>
      <c r="M2309" s="78"/>
      <c r="N2309" s="78"/>
      <c r="O2309" s="78"/>
      <c r="P2309" s="78"/>
      <c r="Q2309" s="371" t="str">
        <f t="shared" si="147"/>
        <v/>
      </c>
      <c r="R2309" s="102" t="str">
        <f t="shared" si="148"/>
        <v/>
      </c>
      <c r="S2309" s="254" t="str">
        <f t="shared" si="149"/>
        <v/>
      </c>
      <c r="T2309" s="83"/>
      <c r="U2309" s="254" t="str">
        <f t="shared" si="150"/>
        <v/>
      </c>
      <c r="V2309" s="255"/>
      <c r="W2309" s="78"/>
      <c r="X2309" s="78"/>
      <c r="Y2309" s="391"/>
      <c r="Z2309" s="369"/>
      <c r="AA2309" s="90"/>
    </row>
    <row r="2310" spans="4:27" ht="15" x14ac:dyDescent="0.2">
      <c r="D2310" s="392"/>
      <c r="E2310" s="84"/>
      <c r="F2310" s="393"/>
      <c r="G2310" s="370"/>
      <c r="H2310" s="79"/>
      <c r="I2310" s="107"/>
      <c r="J2310" s="84"/>
      <c r="K2310" s="81"/>
      <c r="L2310" s="394"/>
      <c r="M2310" s="78"/>
      <c r="N2310" s="78"/>
      <c r="O2310" s="78"/>
      <c r="P2310" s="78"/>
      <c r="Q2310" s="371" t="str">
        <f t="shared" si="147"/>
        <v/>
      </c>
      <c r="R2310" s="102" t="str">
        <f t="shared" si="148"/>
        <v/>
      </c>
      <c r="S2310" s="254" t="str">
        <f t="shared" si="149"/>
        <v/>
      </c>
      <c r="T2310" s="83"/>
      <c r="U2310" s="254" t="str">
        <f t="shared" si="150"/>
        <v/>
      </c>
      <c r="V2310" s="255"/>
      <c r="W2310" s="78"/>
      <c r="X2310" s="78"/>
      <c r="Y2310" s="391"/>
      <c r="Z2310" s="369"/>
      <c r="AA2310" s="90"/>
    </row>
    <row r="2311" spans="4:27" ht="15" x14ac:dyDescent="0.2">
      <c r="D2311" s="392"/>
      <c r="E2311" s="84"/>
      <c r="F2311" s="393"/>
      <c r="G2311" s="370"/>
      <c r="H2311" s="79"/>
      <c r="I2311" s="107"/>
      <c r="J2311" s="84"/>
      <c r="K2311" s="81"/>
      <c r="L2311" s="394"/>
      <c r="M2311" s="78"/>
      <c r="N2311" s="78"/>
      <c r="O2311" s="78"/>
      <c r="P2311" s="78"/>
      <c r="Q2311" s="371" t="str">
        <f t="shared" si="147"/>
        <v/>
      </c>
      <c r="R2311" s="102" t="str">
        <f t="shared" si="148"/>
        <v/>
      </c>
      <c r="S2311" s="254" t="str">
        <f t="shared" si="149"/>
        <v/>
      </c>
      <c r="T2311" s="83"/>
      <c r="U2311" s="254" t="str">
        <f t="shared" si="150"/>
        <v/>
      </c>
      <c r="V2311" s="255"/>
      <c r="W2311" s="78"/>
      <c r="X2311" s="78"/>
      <c r="Y2311" s="391"/>
      <c r="Z2311" s="369"/>
      <c r="AA2311" s="90"/>
    </row>
    <row r="2312" spans="4:27" ht="15" x14ac:dyDescent="0.2">
      <c r="D2312" s="392"/>
      <c r="E2312" s="84"/>
      <c r="F2312" s="393"/>
      <c r="G2312" s="370"/>
      <c r="H2312" s="79"/>
      <c r="I2312" s="107"/>
      <c r="J2312" s="84"/>
      <c r="K2312" s="81"/>
      <c r="L2312" s="394"/>
      <c r="M2312" s="78"/>
      <c r="N2312" s="78"/>
      <c r="O2312" s="78"/>
      <c r="P2312" s="78"/>
      <c r="Q2312" s="371" t="str">
        <f t="shared" si="147"/>
        <v/>
      </c>
      <c r="R2312" s="102" t="str">
        <f t="shared" si="148"/>
        <v/>
      </c>
      <c r="S2312" s="254" t="str">
        <f t="shared" si="149"/>
        <v/>
      </c>
      <c r="T2312" s="83"/>
      <c r="U2312" s="254" t="str">
        <f t="shared" si="150"/>
        <v/>
      </c>
      <c r="V2312" s="255"/>
      <c r="W2312" s="78"/>
      <c r="X2312" s="78"/>
      <c r="Y2312" s="391"/>
      <c r="Z2312" s="369"/>
      <c r="AA2312" s="90"/>
    </row>
    <row r="2313" spans="4:27" ht="15" x14ac:dyDescent="0.2">
      <c r="D2313" s="392"/>
      <c r="E2313" s="84"/>
      <c r="F2313" s="393"/>
      <c r="G2313" s="370"/>
      <c r="H2313" s="79"/>
      <c r="I2313" s="107"/>
      <c r="J2313" s="84"/>
      <c r="K2313" s="81"/>
      <c r="L2313" s="394"/>
      <c r="M2313" s="78"/>
      <c r="N2313" s="78"/>
      <c r="O2313" s="78"/>
      <c r="P2313" s="78"/>
      <c r="Q2313" s="371" t="str">
        <f t="shared" si="147"/>
        <v/>
      </c>
      <c r="R2313" s="102" t="str">
        <f t="shared" si="148"/>
        <v/>
      </c>
      <c r="S2313" s="254" t="str">
        <f t="shared" si="149"/>
        <v/>
      </c>
      <c r="T2313" s="83"/>
      <c r="U2313" s="254" t="str">
        <f t="shared" si="150"/>
        <v/>
      </c>
      <c r="V2313" s="255"/>
      <c r="W2313" s="78"/>
      <c r="X2313" s="78"/>
      <c r="Y2313" s="391"/>
      <c r="Z2313" s="369"/>
      <c r="AA2313" s="90"/>
    </row>
    <row r="2314" spans="4:27" ht="15" x14ac:dyDescent="0.2">
      <c r="D2314" s="392"/>
      <c r="E2314" s="84"/>
      <c r="F2314" s="393"/>
      <c r="G2314" s="370"/>
      <c r="H2314" s="79"/>
      <c r="I2314" s="107"/>
      <c r="J2314" s="84"/>
      <c r="K2314" s="81"/>
      <c r="L2314" s="394"/>
      <c r="M2314" s="78"/>
      <c r="N2314" s="78"/>
      <c r="O2314" s="78"/>
      <c r="P2314" s="78"/>
      <c r="Q2314" s="371" t="str">
        <f t="shared" si="147"/>
        <v/>
      </c>
      <c r="R2314" s="102" t="str">
        <f t="shared" si="148"/>
        <v/>
      </c>
      <c r="S2314" s="254" t="str">
        <f t="shared" si="149"/>
        <v/>
      </c>
      <c r="T2314" s="83"/>
      <c r="U2314" s="254" t="str">
        <f t="shared" si="150"/>
        <v/>
      </c>
      <c r="V2314" s="255"/>
      <c r="W2314" s="78"/>
      <c r="X2314" s="78"/>
      <c r="Y2314" s="391"/>
      <c r="Z2314" s="369"/>
      <c r="AA2314" s="90"/>
    </row>
    <row r="2315" spans="4:27" ht="15" x14ac:dyDescent="0.2">
      <c r="D2315" s="392"/>
      <c r="E2315" s="84"/>
      <c r="F2315" s="393"/>
      <c r="G2315" s="370"/>
      <c r="H2315" s="79"/>
      <c r="I2315" s="107"/>
      <c r="J2315" s="84"/>
      <c r="K2315" s="81"/>
      <c r="L2315" s="394"/>
      <c r="M2315" s="78"/>
      <c r="N2315" s="78"/>
      <c r="O2315" s="78"/>
      <c r="P2315" s="78"/>
      <c r="Q2315" s="371" t="str">
        <f t="shared" si="147"/>
        <v/>
      </c>
      <c r="R2315" s="102" t="str">
        <f t="shared" si="148"/>
        <v/>
      </c>
      <c r="S2315" s="254" t="str">
        <f t="shared" si="149"/>
        <v/>
      </c>
      <c r="T2315" s="83"/>
      <c r="U2315" s="254" t="str">
        <f t="shared" si="150"/>
        <v/>
      </c>
      <c r="V2315" s="255"/>
      <c r="W2315" s="78"/>
      <c r="X2315" s="78"/>
      <c r="Y2315" s="391"/>
      <c r="Z2315" s="369"/>
      <c r="AA2315" s="90"/>
    </row>
    <row r="2316" spans="4:27" ht="15" x14ac:dyDescent="0.2">
      <c r="D2316" s="392"/>
      <c r="E2316" s="84"/>
      <c r="F2316" s="393"/>
      <c r="G2316" s="370"/>
      <c r="H2316" s="79"/>
      <c r="I2316" s="107"/>
      <c r="J2316" s="84"/>
      <c r="K2316" s="81"/>
      <c r="L2316" s="394"/>
      <c r="M2316" s="78"/>
      <c r="N2316" s="78"/>
      <c r="O2316" s="78"/>
      <c r="P2316" s="78"/>
      <c r="Q2316" s="371" t="str">
        <f t="shared" si="147"/>
        <v/>
      </c>
      <c r="R2316" s="102" t="str">
        <f t="shared" si="148"/>
        <v/>
      </c>
      <c r="S2316" s="254" t="str">
        <f t="shared" si="149"/>
        <v/>
      </c>
      <c r="T2316" s="83"/>
      <c r="U2316" s="254" t="str">
        <f t="shared" si="150"/>
        <v/>
      </c>
      <c r="V2316" s="255"/>
      <c r="W2316" s="78"/>
      <c r="X2316" s="78"/>
      <c r="Y2316" s="391"/>
      <c r="Z2316" s="369"/>
      <c r="AA2316" s="90"/>
    </row>
    <row r="2317" spans="4:27" ht="15" x14ac:dyDescent="0.2">
      <c r="D2317" s="392"/>
      <c r="E2317" s="84"/>
      <c r="F2317" s="393"/>
      <c r="G2317" s="370"/>
      <c r="H2317" s="79"/>
      <c r="I2317" s="107"/>
      <c r="J2317" s="84"/>
      <c r="K2317" s="81"/>
      <c r="L2317" s="394"/>
      <c r="M2317" s="78"/>
      <c r="N2317" s="78"/>
      <c r="O2317" s="78"/>
      <c r="P2317" s="78"/>
      <c r="Q2317" s="371" t="str">
        <f t="shared" si="147"/>
        <v/>
      </c>
      <c r="R2317" s="102" t="str">
        <f t="shared" si="148"/>
        <v/>
      </c>
      <c r="S2317" s="254" t="str">
        <f t="shared" si="149"/>
        <v/>
      </c>
      <c r="T2317" s="83"/>
      <c r="U2317" s="254" t="str">
        <f t="shared" si="150"/>
        <v/>
      </c>
      <c r="V2317" s="255"/>
      <c r="W2317" s="78"/>
      <c r="X2317" s="78"/>
      <c r="Y2317" s="391"/>
      <c r="Z2317" s="369"/>
      <c r="AA2317" s="90"/>
    </row>
    <row r="2318" spans="4:27" ht="15" x14ac:dyDescent="0.2">
      <c r="D2318" s="392"/>
      <c r="E2318" s="84"/>
      <c r="F2318" s="393"/>
      <c r="G2318" s="370"/>
      <c r="H2318" s="79"/>
      <c r="I2318" s="107"/>
      <c r="J2318" s="84"/>
      <c r="K2318" s="81"/>
      <c r="L2318" s="394"/>
      <c r="M2318" s="78"/>
      <c r="N2318" s="78"/>
      <c r="O2318" s="78"/>
      <c r="P2318" s="78"/>
      <c r="Q2318" s="371" t="str">
        <f t="shared" si="147"/>
        <v/>
      </c>
      <c r="R2318" s="102" t="str">
        <f t="shared" si="148"/>
        <v/>
      </c>
      <c r="S2318" s="254" t="str">
        <f t="shared" si="149"/>
        <v/>
      </c>
      <c r="T2318" s="83"/>
      <c r="U2318" s="254" t="str">
        <f t="shared" si="150"/>
        <v/>
      </c>
      <c r="V2318" s="255"/>
      <c r="W2318" s="78"/>
      <c r="X2318" s="78"/>
      <c r="Y2318" s="391"/>
      <c r="Z2318" s="369"/>
      <c r="AA2318" s="90"/>
    </row>
    <row r="2319" spans="4:27" ht="15" x14ac:dyDescent="0.2">
      <c r="D2319" s="392"/>
      <c r="E2319" s="84"/>
      <c r="F2319" s="393"/>
      <c r="G2319" s="370"/>
      <c r="H2319" s="79"/>
      <c r="I2319" s="107"/>
      <c r="J2319" s="84"/>
      <c r="K2319" s="81"/>
      <c r="L2319" s="394"/>
      <c r="M2319" s="78"/>
      <c r="N2319" s="78"/>
      <c r="O2319" s="78"/>
      <c r="P2319" s="78"/>
      <c r="Q2319" s="371" t="str">
        <f t="shared" si="147"/>
        <v/>
      </c>
      <c r="R2319" s="102" t="str">
        <f t="shared" si="148"/>
        <v/>
      </c>
      <c r="S2319" s="254" t="str">
        <f t="shared" si="149"/>
        <v/>
      </c>
      <c r="T2319" s="83"/>
      <c r="U2319" s="254" t="str">
        <f t="shared" si="150"/>
        <v/>
      </c>
      <c r="V2319" s="255"/>
      <c r="W2319" s="78"/>
      <c r="X2319" s="78"/>
      <c r="Y2319" s="391"/>
      <c r="Z2319" s="369"/>
      <c r="AA2319" s="90"/>
    </row>
    <row r="2320" spans="4:27" ht="15" x14ac:dyDescent="0.2">
      <c r="D2320" s="392"/>
      <c r="E2320" s="84"/>
      <c r="F2320" s="393"/>
      <c r="G2320" s="370"/>
      <c r="H2320" s="79"/>
      <c r="I2320" s="107"/>
      <c r="J2320" s="84"/>
      <c r="K2320" s="81"/>
      <c r="L2320" s="394"/>
      <c r="M2320" s="78"/>
      <c r="N2320" s="78"/>
      <c r="O2320" s="78"/>
      <c r="P2320" s="78"/>
      <c r="Q2320" s="371" t="str">
        <f t="shared" si="147"/>
        <v/>
      </c>
      <c r="R2320" s="102" t="str">
        <f t="shared" si="148"/>
        <v/>
      </c>
      <c r="S2320" s="254" t="str">
        <f t="shared" si="149"/>
        <v/>
      </c>
      <c r="T2320" s="83"/>
      <c r="U2320" s="254" t="str">
        <f t="shared" si="150"/>
        <v/>
      </c>
      <c r="V2320" s="255"/>
      <c r="W2320" s="78"/>
      <c r="X2320" s="78"/>
      <c r="Y2320" s="391"/>
      <c r="Z2320" s="369"/>
      <c r="AA2320" s="90"/>
    </row>
    <row r="2321" spans="4:27" ht="15" x14ac:dyDescent="0.2">
      <c r="D2321" s="392"/>
      <c r="E2321" s="84"/>
      <c r="F2321" s="393"/>
      <c r="G2321" s="370"/>
      <c r="H2321" s="79"/>
      <c r="I2321" s="107"/>
      <c r="J2321" s="84"/>
      <c r="K2321" s="81"/>
      <c r="L2321" s="394"/>
      <c r="M2321" s="78"/>
      <c r="N2321" s="78"/>
      <c r="O2321" s="78"/>
      <c r="P2321" s="78"/>
      <c r="Q2321" s="371" t="str">
        <f t="shared" si="147"/>
        <v/>
      </c>
      <c r="R2321" s="102" t="str">
        <f t="shared" si="148"/>
        <v/>
      </c>
      <c r="S2321" s="254" t="str">
        <f t="shared" si="149"/>
        <v/>
      </c>
      <c r="T2321" s="83"/>
      <c r="U2321" s="254" t="str">
        <f t="shared" si="150"/>
        <v/>
      </c>
      <c r="V2321" s="255"/>
      <c r="W2321" s="78"/>
      <c r="X2321" s="78"/>
      <c r="Y2321" s="391"/>
      <c r="Z2321" s="369"/>
      <c r="AA2321" s="90"/>
    </row>
    <row r="2322" spans="4:27" ht="15" x14ac:dyDescent="0.2">
      <c r="D2322" s="392"/>
      <c r="E2322" s="84"/>
      <c r="F2322" s="393"/>
      <c r="G2322" s="370"/>
      <c r="H2322" s="79"/>
      <c r="I2322" s="107"/>
      <c r="J2322" s="84"/>
      <c r="K2322" s="81"/>
      <c r="L2322" s="394"/>
      <c r="M2322" s="78"/>
      <c r="N2322" s="78"/>
      <c r="O2322" s="78"/>
      <c r="P2322" s="78"/>
      <c r="Q2322" s="371" t="str">
        <f t="shared" si="147"/>
        <v/>
      </c>
      <c r="R2322" s="102" t="str">
        <f t="shared" si="148"/>
        <v/>
      </c>
      <c r="S2322" s="254" t="str">
        <f t="shared" si="149"/>
        <v/>
      </c>
      <c r="T2322" s="83"/>
      <c r="U2322" s="254" t="str">
        <f t="shared" si="150"/>
        <v/>
      </c>
      <c r="V2322" s="255"/>
      <c r="W2322" s="78"/>
      <c r="X2322" s="78"/>
      <c r="Y2322" s="391"/>
      <c r="Z2322" s="369"/>
      <c r="AA2322" s="90"/>
    </row>
    <row r="2323" spans="4:27" ht="15" x14ac:dyDescent="0.2">
      <c r="D2323" s="392"/>
      <c r="E2323" s="84"/>
      <c r="F2323" s="393"/>
      <c r="G2323" s="370"/>
      <c r="H2323" s="79"/>
      <c r="I2323" s="107"/>
      <c r="J2323" s="84"/>
      <c r="K2323" s="81"/>
      <c r="L2323" s="394"/>
      <c r="M2323" s="78"/>
      <c r="N2323" s="78"/>
      <c r="O2323" s="78"/>
      <c r="P2323" s="78"/>
      <c r="Q2323" s="371" t="str">
        <f t="shared" si="147"/>
        <v/>
      </c>
      <c r="R2323" s="102" t="str">
        <f t="shared" si="148"/>
        <v/>
      </c>
      <c r="S2323" s="254" t="str">
        <f t="shared" si="149"/>
        <v/>
      </c>
      <c r="T2323" s="83"/>
      <c r="U2323" s="254" t="str">
        <f t="shared" si="150"/>
        <v/>
      </c>
      <c r="V2323" s="255"/>
      <c r="W2323" s="78"/>
      <c r="X2323" s="78"/>
      <c r="Y2323" s="391"/>
      <c r="Z2323" s="369"/>
      <c r="AA2323" s="90"/>
    </row>
    <row r="2324" spans="4:27" ht="15" x14ac:dyDescent="0.2">
      <c r="D2324" s="392"/>
      <c r="E2324" s="84"/>
      <c r="F2324" s="393"/>
      <c r="G2324" s="370"/>
      <c r="H2324" s="79"/>
      <c r="I2324" s="107"/>
      <c r="J2324" s="84"/>
      <c r="K2324" s="81"/>
      <c r="L2324" s="394"/>
      <c r="M2324" s="78"/>
      <c r="N2324" s="78"/>
      <c r="O2324" s="78"/>
      <c r="P2324" s="78"/>
      <c r="Q2324" s="371" t="str">
        <f t="shared" si="147"/>
        <v/>
      </c>
      <c r="R2324" s="102" t="str">
        <f t="shared" si="148"/>
        <v/>
      </c>
      <c r="S2324" s="254" t="str">
        <f t="shared" si="149"/>
        <v/>
      </c>
      <c r="T2324" s="83"/>
      <c r="U2324" s="254" t="str">
        <f t="shared" si="150"/>
        <v/>
      </c>
      <c r="V2324" s="255"/>
      <c r="W2324" s="78"/>
      <c r="X2324" s="78"/>
      <c r="Y2324" s="391"/>
      <c r="Z2324" s="369"/>
      <c r="AA2324" s="90"/>
    </row>
    <row r="2325" spans="4:27" ht="15" x14ac:dyDescent="0.2">
      <c r="D2325" s="392"/>
      <c r="E2325" s="84"/>
      <c r="F2325" s="393"/>
      <c r="G2325" s="370"/>
      <c r="H2325" s="79"/>
      <c r="I2325" s="107"/>
      <c r="J2325" s="84"/>
      <c r="K2325" s="81"/>
      <c r="L2325" s="394"/>
      <c r="M2325" s="78"/>
      <c r="N2325" s="78"/>
      <c r="O2325" s="78"/>
      <c r="P2325" s="78"/>
      <c r="Q2325" s="371" t="str">
        <f t="shared" si="147"/>
        <v/>
      </c>
      <c r="R2325" s="102" t="str">
        <f t="shared" si="148"/>
        <v/>
      </c>
      <c r="S2325" s="254" t="str">
        <f t="shared" si="149"/>
        <v/>
      </c>
      <c r="T2325" s="83"/>
      <c r="U2325" s="254" t="str">
        <f t="shared" si="150"/>
        <v/>
      </c>
      <c r="V2325" s="255"/>
      <c r="W2325" s="78"/>
      <c r="X2325" s="78"/>
      <c r="Y2325" s="391"/>
      <c r="Z2325" s="369"/>
      <c r="AA2325" s="90"/>
    </row>
    <row r="2326" spans="4:27" ht="15" x14ac:dyDescent="0.2">
      <c r="D2326" s="392"/>
      <c r="E2326" s="84"/>
      <c r="F2326" s="393"/>
      <c r="G2326" s="370"/>
      <c r="H2326" s="79"/>
      <c r="I2326" s="107"/>
      <c r="J2326" s="84"/>
      <c r="K2326" s="81"/>
      <c r="L2326" s="394"/>
      <c r="M2326" s="78"/>
      <c r="N2326" s="78"/>
      <c r="O2326" s="78"/>
      <c r="P2326" s="78"/>
      <c r="Q2326" s="371" t="str">
        <f t="shared" si="147"/>
        <v/>
      </c>
      <c r="R2326" s="102" t="str">
        <f t="shared" si="148"/>
        <v/>
      </c>
      <c r="S2326" s="254" t="str">
        <f t="shared" si="149"/>
        <v/>
      </c>
      <c r="T2326" s="83"/>
      <c r="U2326" s="254" t="str">
        <f t="shared" si="150"/>
        <v/>
      </c>
      <c r="V2326" s="255"/>
      <c r="W2326" s="78"/>
      <c r="X2326" s="78"/>
      <c r="Y2326" s="391"/>
      <c r="Z2326" s="369"/>
      <c r="AA2326" s="90"/>
    </row>
    <row r="2327" spans="4:27" ht="15" x14ac:dyDescent="0.2">
      <c r="D2327" s="392"/>
      <c r="E2327" s="84"/>
      <c r="F2327" s="393"/>
      <c r="G2327" s="370"/>
      <c r="H2327" s="79"/>
      <c r="I2327" s="107"/>
      <c r="J2327" s="84"/>
      <c r="K2327" s="81"/>
      <c r="L2327" s="394"/>
      <c r="M2327" s="78"/>
      <c r="N2327" s="78"/>
      <c r="O2327" s="78"/>
      <c r="P2327" s="78"/>
      <c r="Q2327" s="371" t="str">
        <f t="shared" si="147"/>
        <v/>
      </c>
      <c r="R2327" s="102" t="str">
        <f t="shared" si="148"/>
        <v/>
      </c>
      <c r="S2327" s="254" t="str">
        <f t="shared" si="149"/>
        <v/>
      </c>
      <c r="T2327" s="83"/>
      <c r="U2327" s="254" t="str">
        <f t="shared" si="150"/>
        <v/>
      </c>
      <c r="V2327" s="255"/>
      <c r="W2327" s="78"/>
      <c r="X2327" s="78"/>
      <c r="Y2327" s="391"/>
      <c r="Z2327" s="369"/>
      <c r="AA2327" s="90"/>
    </row>
    <row r="2328" spans="4:27" ht="15" x14ac:dyDescent="0.2">
      <c r="D2328" s="392"/>
      <c r="E2328" s="84"/>
      <c r="F2328" s="393"/>
      <c r="G2328" s="370"/>
      <c r="H2328" s="79"/>
      <c r="I2328" s="107"/>
      <c r="J2328" s="84"/>
      <c r="K2328" s="81"/>
      <c r="L2328" s="394"/>
      <c r="M2328" s="78"/>
      <c r="N2328" s="78"/>
      <c r="O2328" s="78"/>
      <c r="P2328" s="78"/>
      <c r="Q2328" s="371" t="str">
        <f t="shared" si="147"/>
        <v/>
      </c>
      <c r="R2328" s="102" t="str">
        <f t="shared" si="148"/>
        <v/>
      </c>
      <c r="S2328" s="254" t="str">
        <f t="shared" si="149"/>
        <v/>
      </c>
      <c r="T2328" s="83"/>
      <c r="U2328" s="254" t="str">
        <f t="shared" si="150"/>
        <v/>
      </c>
      <c r="V2328" s="255"/>
      <c r="W2328" s="78"/>
      <c r="X2328" s="78"/>
      <c r="Y2328" s="391"/>
      <c r="Z2328" s="369"/>
      <c r="AA2328" s="90"/>
    </row>
    <row r="2329" spans="4:27" ht="15" x14ac:dyDescent="0.2">
      <c r="D2329" s="392"/>
      <c r="E2329" s="84"/>
      <c r="F2329" s="393"/>
      <c r="G2329" s="370"/>
      <c r="H2329" s="79"/>
      <c r="I2329" s="107"/>
      <c r="J2329" s="84"/>
      <c r="K2329" s="81"/>
      <c r="L2329" s="394"/>
      <c r="M2329" s="78"/>
      <c r="N2329" s="78"/>
      <c r="O2329" s="78"/>
      <c r="P2329" s="78"/>
      <c r="Q2329" s="371" t="str">
        <f t="shared" si="147"/>
        <v/>
      </c>
      <c r="R2329" s="102" t="str">
        <f t="shared" si="148"/>
        <v/>
      </c>
      <c r="S2329" s="254" t="str">
        <f t="shared" si="149"/>
        <v/>
      </c>
      <c r="T2329" s="83"/>
      <c r="U2329" s="254" t="str">
        <f t="shared" si="150"/>
        <v/>
      </c>
      <c r="V2329" s="255"/>
      <c r="W2329" s="78"/>
      <c r="X2329" s="78"/>
      <c r="Y2329" s="391"/>
      <c r="Z2329" s="369"/>
      <c r="AA2329" s="90"/>
    </row>
    <row r="2330" spans="4:27" ht="15" x14ac:dyDescent="0.2">
      <c r="D2330" s="392"/>
      <c r="E2330" s="84"/>
      <c r="F2330" s="393"/>
      <c r="G2330" s="370"/>
      <c r="H2330" s="79"/>
      <c r="I2330" s="107"/>
      <c r="J2330" s="84"/>
      <c r="K2330" s="81"/>
      <c r="L2330" s="394"/>
      <c r="M2330" s="78"/>
      <c r="N2330" s="78"/>
      <c r="O2330" s="78"/>
      <c r="P2330" s="78"/>
      <c r="Q2330" s="371" t="str">
        <f t="shared" si="147"/>
        <v/>
      </c>
      <c r="R2330" s="102" t="str">
        <f t="shared" si="148"/>
        <v/>
      </c>
      <c r="S2330" s="254" t="str">
        <f t="shared" si="149"/>
        <v/>
      </c>
      <c r="T2330" s="83"/>
      <c r="U2330" s="254" t="str">
        <f t="shared" si="150"/>
        <v/>
      </c>
      <c r="V2330" s="255"/>
      <c r="W2330" s="78"/>
      <c r="X2330" s="78"/>
      <c r="Y2330" s="391"/>
      <c r="Z2330" s="369"/>
      <c r="AA2330" s="90"/>
    </row>
    <row r="2331" spans="4:27" ht="15" x14ac:dyDescent="0.2">
      <c r="D2331" s="392"/>
      <c r="E2331" s="84"/>
      <c r="F2331" s="393"/>
      <c r="G2331" s="370"/>
      <c r="H2331" s="79"/>
      <c r="I2331" s="107"/>
      <c r="J2331" s="84"/>
      <c r="K2331" s="81"/>
      <c r="L2331" s="394"/>
      <c r="M2331" s="78"/>
      <c r="N2331" s="78"/>
      <c r="O2331" s="78"/>
      <c r="P2331" s="78"/>
      <c r="Q2331" s="371" t="str">
        <f t="shared" si="147"/>
        <v/>
      </c>
      <c r="R2331" s="102" t="str">
        <f t="shared" si="148"/>
        <v/>
      </c>
      <c r="S2331" s="254" t="str">
        <f t="shared" si="149"/>
        <v/>
      </c>
      <c r="T2331" s="83"/>
      <c r="U2331" s="254" t="str">
        <f t="shared" si="150"/>
        <v/>
      </c>
      <c r="V2331" s="255"/>
      <c r="W2331" s="78"/>
      <c r="X2331" s="78"/>
      <c r="Y2331" s="391"/>
      <c r="Z2331" s="369"/>
      <c r="AA2331" s="90"/>
    </row>
    <row r="2332" spans="4:27" ht="15" x14ac:dyDescent="0.2">
      <c r="D2332" s="392"/>
      <c r="E2332" s="84"/>
      <c r="F2332" s="393"/>
      <c r="G2332" s="370"/>
      <c r="H2332" s="79"/>
      <c r="I2332" s="107"/>
      <c r="J2332" s="84"/>
      <c r="K2332" s="81"/>
      <c r="L2332" s="394"/>
      <c r="M2332" s="78"/>
      <c r="N2332" s="78"/>
      <c r="O2332" s="78"/>
      <c r="P2332" s="78"/>
      <c r="Q2332" s="371" t="str">
        <f t="shared" si="147"/>
        <v/>
      </c>
      <c r="R2332" s="102" t="str">
        <f t="shared" si="148"/>
        <v/>
      </c>
      <c r="S2332" s="254" t="str">
        <f t="shared" si="149"/>
        <v/>
      </c>
      <c r="T2332" s="83"/>
      <c r="U2332" s="254" t="str">
        <f t="shared" si="150"/>
        <v/>
      </c>
      <c r="V2332" s="255"/>
      <c r="W2332" s="78"/>
      <c r="X2332" s="78"/>
      <c r="Y2332" s="391"/>
      <c r="Z2332" s="369"/>
      <c r="AA2332" s="90"/>
    </row>
    <row r="2333" spans="4:27" ht="15" x14ac:dyDescent="0.2">
      <c r="D2333" s="392"/>
      <c r="E2333" s="84"/>
      <c r="F2333" s="393"/>
      <c r="G2333" s="370"/>
      <c r="H2333" s="79"/>
      <c r="I2333" s="107"/>
      <c r="J2333" s="84"/>
      <c r="K2333" s="81"/>
      <c r="L2333" s="394"/>
      <c r="M2333" s="78"/>
      <c r="N2333" s="78"/>
      <c r="O2333" s="78"/>
      <c r="P2333" s="78"/>
      <c r="Q2333" s="371" t="str">
        <f t="shared" si="147"/>
        <v/>
      </c>
      <c r="R2333" s="102" t="str">
        <f t="shared" si="148"/>
        <v/>
      </c>
      <c r="S2333" s="254" t="str">
        <f t="shared" si="149"/>
        <v/>
      </c>
      <c r="T2333" s="83"/>
      <c r="U2333" s="254" t="str">
        <f t="shared" si="150"/>
        <v/>
      </c>
      <c r="V2333" s="255"/>
      <c r="W2333" s="78"/>
      <c r="X2333" s="78"/>
      <c r="Y2333" s="391"/>
      <c r="Z2333" s="369"/>
      <c r="AA2333" s="90"/>
    </row>
    <row r="2334" spans="4:27" ht="15" x14ac:dyDescent="0.2">
      <c r="D2334" s="392"/>
      <c r="E2334" s="84"/>
      <c r="F2334" s="393"/>
      <c r="G2334" s="370"/>
      <c r="H2334" s="79"/>
      <c r="I2334" s="107"/>
      <c r="J2334" s="84"/>
      <c r="K2334" s="81"/>
      <c r="L2334" s="394"/>
      <c r="M2334" s="78"/>
      <c r="N2334" s="78"/>
      <c r="O2334" s="78"/>
      <c r="P2334" s="78"/>
      <c r="Q2334" s="371" t="str">
        <f t="shared" si="147"/>
        <v/>
      </c>
      <c r="R2334" s="102" t="str">
        <f t="shared" si="148"/>
        <v/>
      </c>
      <c r="S2334" s="254" t="str">
        <f t="shared" si="149"/>
        <v/>
      </c>
      <c r="T2334" s="83"/>
      <c r="U2334" s="254" t="str">
        <f t="shared" si="150"/>
        <v/>
      </c>
      <c r="V2334" s="255"/>
      <c r="W2334" s="78"/>
      <c r="X2334" s="78"/>
      <c r="Y2334" s="391"/>
      <c r="Z2334" s="369"/>
      <c r="AA2334" s="90"/>
    </row>
    <row r="2335" spans="4:27" ht="15" x14ac:dyDescent="0.2">
      <c r="D2335" s="392"/>
      <c r="E2335" s="84"/>
      <c r="F2335" s="393"/>
      <c r="G2335" s="370"/>
      <c r="H2335" s="79"/>
      <c r="I2335" s="107"/>
      <c r="J2335" s="84"/>
      <c r="K2335" s="81"/>
      <c r="L2335" s="394"/>
      <c r="M2335" s="78"/>
      <c r="N2335" s="78"/>
      <c r="O2335" s="78"/>
      <c r="P2335" s="78"/>
      <c r="Q2335" s="371" t="str">
        <f t="shared" si="147"/>
        <v/>
      </c>
      <c r="R2335" s="102" t="str">
        <f t="shared" si="148"/>
        <v/>
      </c>
      <c r="S2335" s="254" t="str">
        <f t="shared" si="149"/>
        <v/>
      </c>
      <c r="T2335" s="83"/>
      <c r="U2335" s="254" t="str">
        <f t="shared" si="150"/>
        <v/>
      </c>
      <c r="V2335" s="255"/>
      <c r="W2335" s="78"/>
      <c r="X2335" s="78"/>
      <c r="Y2335" s="391"/>
      <c r="Z2335" s="369"/>
      <c r="AA2335" s="90"/>
    </row>
    <row r="2336" spans="4:27" ht="15" x14ac:dyDescent="0.2">
      <c r="D2336" s="392"/>
      <c r="E2336" s="84"/>
      <c r="F2336" s="393"/>
      <c r="G2336" s="370"/>
      <c r="H2336" s="79"/>
      <c r="I2336" s="107"/>
      <c r="J2336" s="84"/>
      <c r="K2336" s="81"/>
      <c r="L2336" s="394"/>
      <c r="M2336" s="78"/>
      <c r="N2336" s="78"/>
      <c r="O2336" s="78"/>
      <c r="P2336" s="78"/>
      <c r="Q2336" s="371" t="str">
        <f t="shared" si="147"/>
        <v/>
      </c>
      <c r="R2336" s="102" t="str">
        <f t="shared" si="148"/>
        <v/>
      </c>
      <c r="S2336" s="254" t="str">
        <f t="shared" si="149"/>
        <v/>
      </c>
      <c r="T2336" s="83"/>
      <c r="U2336" s="254" t="str">
        <f t="shared" si="150"/>
        <v/>
      </c>
      <c r="V2336" s="255"/>
      <c r="W2336" s="78"/>
      <c r="X2336" s="78"/>
      <c r="Y2336" s="391"/>
      <c r="Z2336" s="369"/>
      <c r="AA2336" s="90"/>
    </row>
    <row r="2337" spans="4:27" ht="15" x14ac:dyDescent="0.2">
      <c r="D2337" s="392"/>
      <c r="E2337" s="84"/>
      <c r="F2337" s="393"/>
      <c r="G2337" s="370"/>
      <c r="H2337" s="79"/>
      <c r="I2337" s="107"/>
      <c r="J2337" s="84"/>
      <c r="K2337" s="81"/>
      <c r="L2337" s="394"/>
      <c r="M2337" s="78"/>
      <c r="N2337" s="78"/>
      <c r="O2337" s="78"/>
      <c r="P2337" s="78"/>
      <c r="Q2337" s="371" t="str">
        <f t="shared" si="147"/>
        <v/>
      </c>
      <c r="R2337" s="102" t="str">
        <f t="shared" si="148"/>
        <v/>
      </c>
      <c r="S2337" s="254" t="str">
        <f t="shared" si="149"/>
        <v/>
      </c>
      <c r="T2337" s="83"/>
      <c r="U2337" s="254" t="str">
        <f t="shared" si="150"/>
        <v/>
      </c>
      <c r="V2337" s="255"/>
      <c r="W2337" s="78"/>
      <c r="X2337" s="78"/>
      <c r="Y2337" s="391"/>
      <c r="Z2337" s="369"/>
      <c r="AA2337" s="90"/>
    </row>
    <row r="2338" spans="4:27" ht="15" x14ac:dyDescent="0.2">
      <c r="D2338" s="392"/>
      <c r="E2338" s="84"/>
      <c r="F2338" s="393"/>
      <c r="G2338" s="370"/>
      <c r="H2338" s="79"/>
      <c r="I2338" s="107"/>
      <c r="J2338" s="84"/>
      <c r="K2338" s="81"/>
      <c r="L2338" s="394"/>
      <c r="M2338" s="78"/>
      <c r="N2338" s="78"/>
      <c r="O2338" s="78"/>
      <c r="P2338" s="78"/>
      <c r="Q2338" s="371" t="str">
        <f t="shared" si="147"/>
        <v/>
      </c>
      <c r="R2338" s="102" t="str">
        <f t="shared" si="148"/>
        <v/>
      </c>
      <c r="S2338" s="254" t="str">
        <f t="shared" si="149"/>
        <v/>
      </c>
      <c r="T2338" s="83"/>
      <c r="U2338" s="254" t="str">
        <f t="shared" si="150"/>
        <v/>
      </c>
      <c r="V2338" s="255"/>
      <c r="W2338" s="78"/>
      <c r="X2338" s="78"/>
      <c r="Y2338" s="391"/>
      <c r="Z2338" s="369"/>
      <c r="AA2338" s="90"/>
    </row>
    <row r="2339" spans="4:27" ht="15" x14ac:dyDescent="0.2">
      <c r="D2339" s="392"/>
      <c r="E2339" s="84"/>
      <c r="F2339" s="393"/>
      <c r="G2339" s="370"/>
      <c r="H2339" s="79"/>
      <c r="I2339" s="107"/>
      <c r="J2339" s="84"/>
      <c r="K2339" s="81"/>
      <c r="L2339" s="394"/>
      <c r="M2339" s="78"/>
      <c r="N2339" s="78"/>
      <c r="O2339" s="78"/>
      <c r="P2339" s="78"/>
      <c r="Q2339" s="371" t="str">
        <f t="shared" si="147"/>
        <v/>
      </c>
      <c r="R2339" s="102" t="str">
        <f t="shared" si="148"/>
        <v/>
      </c>
      <c r="S2339" s="254" t="str">
        <f t="shared" si="149"/>
        <v/>
      </c>
      <c r="T2339" s="83"/>
      <c r="U2339" s="254" t="str">
        <f t="shared" si="150"/>
        <v/>
      </c>
      <c r="V2339" s="255"/>
      <c r="W2339" s="78"/>
      <c r="X2339" s="78"/>
      <c r="Y2339" s="391"/>
      <c r="Z2339" s="369"/>
      <c r="AA2339" s="90"/>
    </row>
    <row r="2340" spans="4:27" ht="15" x14ac:dyDescent="0.2">
      <c r="D2340" s="392"/>
      <c r="E2340" s="84"/>
      <c r="F2340" s="393"/>
      <c r="G2340" s="370"/>
      <c r="H2340" s="79"/>
      <c r="I2340" s="107"/>
      <c r="J2340" s="84"/>
      <c r="K2340" s="81"/>
      <c r="L2340" s="394"/>
      <c r="M2340" s="78"/>
      <c r="N2340" s="78"/>
      <c r="O2340" s="78"/>
      <c r="P2340" s="78"/>
      <c r="Q2340" s="371" t="str">
        <f t="shared" si="147"/>
        <v/>
      </c>
      <c r="R2340" s="102" t="str">
        <f t="shared" si="148"/>
        <v/>
      </c>
      <c r="S2340" s="254" t="str">
        <f t="shared" si="149"/>
        <v/>
      </c>
      <c r="T2340" s="83"/>
      <c r="U2340" s="254" t="str">
        <f t="shared" si="150"/>
        <v/>
      </c>
      <c r="V2340" s="255"/>
      <c r="W2340" s="78"/>
      <c r="X2340" s="78"/>
      <c r="Y2340" s="391"/>
      <c r="Z2340" s="369"/>
      <c r="AA2340" s="90"/>
    </row>
    <row r="2341" spans="4:27" ht="15" x14ac:dyDescent="0.2">
      <c r="D2341" s="392"/>
      <c r="E2341" s="84"/>
      <c r="F2341" s="393"/>
      <c r="G2341" s="370"/>
      <c r="H2341" s="79"/>
      <c r="I2341" s="107"/>
      <c r="J2341" s="84"/>
      <c r="K2341" s="81"/>
      <c r="L2341" s="394"/>
      <c r="M2341" s="78"/>
      <c r="N2341" s="78"/>
      <c r="O2341" s="78"/>
      <c r="P2341" s="78"/>
      <c r="Q2341" s="371" t="str">
        <f t="shared" si="147"/>
        <v/>
      </c>
      <c r="R2341" s="102" t="str">
        <f t="shared" si="148"/>
        <v/>
      </c>
      <c r="S2341" s="254" t="str">
        <f t="shared" si="149"/>
        <v/>
      </c>
      <c r="T2341" s="83"/>
      <c r="U2341" s="254" t="str">
        <f t="shared" si="150"/>
        <v/>
      </c>
      <c r="V2341" s="255"/>
      <c r="W2341" s="78"/>
      <c r="X2341" s="78"/>
      <c r="Y2341" s="391"/>
      <c r="Z2341" s="369"/>
      <c r="AA2341" s="90"/>
    </row>
    <row r="2342" spans="4:27" ht="15" x14ac:dyDescent="0.2">
      <c r="D2342" s="392"/>
      <c r="E2342" s="84"/>
      <c r="F2342" s="393"/>
      <c r="G2342" s="370"/>
      <c r="H2342" s="79"/>
      <c r="I2342" s="107"/>
      <c r="J2342" s="84"/>
      <c r="K2342" s="81"/>
      <c r="L2342" s="394"/>
      <c r="M2342" s="78"/>
      <c r="N2342" s="78"/>
      <c r="O2342" s="78"/>
      <c r="P2342" s="78"/>
      <c r="Q2342" s="371" t="str">
        <f t="shared" si="147"/>
        <v/>
      </c>
      <c r="R2342" s="102" t="str">
        <f t="shared" si="148"/>
        <v/>
      </c>
      <c r="S2342" s="254" t="str">
        <f t="shared" si="149"/>
        <v/>
      </c>
      <c r="T2342" s="83"/>
      <c r="U2342" s="254" t="str">
        <f t="shared" si="150"/>
        <v/>
      </c>
      <c r="V2342" s="255"/>
      <c r="W2342" s="78"/>
      <c r="X2342" s="78"/>
      <c r="Y2342" s="391"/>
      <c r="Z2342" s="369"/>
      <c r="AA2342" s="90"/>
    </row>
    <row r="2343" spans="4:27" ht="15" x14ac:dyDescent="0.2">
      <c r="D2343" s="392"/>
      <c r="E2343" s="84"/>
      <c r="F2343" s="393"/>
      <c r="G2343" s="370"/>
      <c r="H2343" s="79"/>
      <c r="I2343" s="107"/>
      <c r="J2343" s="84"/>
      <c r="K2343" s="81"/>
      <c r="L2343" s="394"/>
      <c r="M2343" s="78"/>
      <c r="N2343" s="78"/>
      <c r="O2343" s="78"/>
      <c r="P2343" s="78"/>
      <c r="Q2343" s="371" t="str">
        <f t="shared" si="147"/>
        <v/>
      </c>
      <c r="R2343" s="102" t="str">
        <f t="shared" si="148"/>
        <v/>
      </c>
      <c r="S2343" s="254" t="str">
        <f t="shared" si="149"/>
        <v/>
      </c>
      <c r="T2343" s="83"/>
      <c r="U2343" s="254" t="str">
        <f t="shared" si="150"/>
        <v/>
      </c>
      <c r="V2343" s="255"/>
      <c r="W2343" s="78"/>
      <c r="X2343" s="78"/>
      <c r="Y2343" s="391"/>
      <c r="Z2343" s="369"/>
      <c r="AA2343" s="90"/>
    </row>
    <row r="2344" spans="4:27" ht="15" x14ac:dyDescent="0.2">
      <c r="D2344" s="392"/>
      <c r="E2344" s="84"/>
      <c r="F2344" s="393"/>
      <c r="G2344" s="370"/>
      <c r="H2344" s="79"/>
      <c r="I2344" s="107"/>
      <c r="J2344" s="84"/>
      <c r="K2344" s="81"/>
      <c r="L2344" s="394"/>
      <c r="M2344" s="78"/>
      <c r="N2344" s="78"/>
      <c r="O2344" s="78"/>
      <c r="P2344" s="78"/>
      <c r="Q2344" s="371" t="str">
        <f t="shared" si="147"/>
        <v/>
      </c>
      <c r="R2344" s="102" t="str">
        <f t="shared" si="148"/>
        <v/>
      </c>
      <c r="S2344" s="254" t="str">
        <f t="shared" si="149"/>
        <v/>
      </c>
      <c r="T2344" s="83"/>
      <c r="U2344" s="254" t="str">
        <f t="shared" si="150"/>
        <v/>
      </c>
      <c r="V2344" s="255"/>
      <c r="W2344" s="78"/>
      <c r="X2344" s="78"/>
      <c r="Y2344" s="391"/>
      <c r="Z2344" s="369"/>
      <c r="AA2344" s="90"/>
    </row>
    <row r="2345" spans="4:27" ht="15" x14ac:dyDescent="0.2">
      <c r="D2345" s="392"/>
      <c r="E2345" s="84"/>
      <c r="F2345" s="393"/>
      <c r="G2345" s="370"/>
      <c r="H2345" s="79"/>
      <c r="I2345" s="107"/>
      <c r="J2345" s="84"/>
      <c r="K2345" s="81"/>
      <c r="L2345" s="394"/>
      <c r="M2345" s="78"/>
      <c r="N2345" s="78"/>
      <c r="O2345" s="78"/>
      <c r="P2345" s="78"/>
      <c r="Q2345" s="371" t="str">
        <f t="shared" si="147"/>
        <v/>
      </c>
      <c r="R2345" s="102" t="str">
        <f t="shared" si="148"/>
        <v/>
      </c>
      <c r="S2345" s="254" t="str">
        <f t="shared" si="149"/>
        <v/>
      </c>
      <c r="T2345" s="83"/>
      <c r="U2345" s="254" t="str">
        <f t="shared" si="150"/>
        <v/>
      </c>
      <c r="V2345" s="255"/>
      <c r="W2345" s="78"/>
      <c r="X2345" s="78"/>
      <c r="Y2345" s="391"/>
      <c r="Z2345" s="369"/>
      <c r="AA2345" s="90"/>
    </row>
    <row r="2346" spans="4:27" ht="15" x14ac:dyDescent="0.2">
      <c r="D2346" s="392"/>
      <c r="E2346" s="84"/>
      <c r="F2346" s="393"/>
      <c r="G2346" s="370"/>
      <c r="H2346" s="79"/>
      <c r="I2346" s="107"/>
      <c r="J2346" s="84"/>
      <c r="K2346" s="81"/>
      <c r="L2346" s="394"/>
      <c r="M2346" s="78"/>
      <c r="N2346" s="78"/>
      <c r="O2346" s="78"/>
      <c r="P2346" s="78"/>
      <c r="Q2346" s="371" t="str">
        <f t="shared" si="147"/>
        <v/>
      </c>
      <c r="R2346" s="102" t="str">
        <f t="shared" si="148"/>
        <v/>
      </c>
      <c r="S2346" s="254" t="str">
        <f t="shared" si="149"/>
        <v/>
      </c>
      <c r="T2346" s="83"/>
      <c r="U2346" s="254" t="str">
        <f t="shared" si="150"/>
        <v/>
      </c>
      <c r="V2346" s="255"/>
      <c r="W2346" s="78"/>
      <c r="X2346" s="78"/>
      <c r="Y2346" s="391"/>
      <c r="Z2346" s="369"/>
      <c r="AA2346" s="90"/>
    </row>
    <row r="2347" spans="4:27" ht="15" x14ac:dyDescent="0.2">
      <c r="D2347" s="392"/>
      <c r="E2347" s="84"/>
      <c r="F2347" s="393"/>
      <c r="G2347" s="370"/>
      <c r="H2347" s="79"/>
      <c r="I2347" s="107"/>
      <c r="J2347" s="84"/>
      <c r="K2347" s="81"/>
      <c r="L2347" s="394"/>
      <c r="M2347" s="78"/>
      <c r="N2347" s="78"/>
      <c r="O2347" s="78"/>
      <c r="P2347" s="78"/>
      <c r="Q2347" s="371" t="str">
        <f t="shared" si="147"/>
        <v/>
      </c>
      <c r="R2347" s="102" t="str">
        <f t="shared" si="148"/>
        <v/>
      </c>
      <c r="S2347" s="254" t="str">
        <f t="shared" si="149"/>
        <v/>
      </c>
      <c r="T2347" s="83"/>
      <c r="U2347" s="254" t="str">
        <f t="shared" si="150"/>
        <v/>
      </c>
      <c r="V2347" s="255"/>
      <c r="W2347" s="78"/>
      <c r="X2347" s="78"/>
      <c r="Y2347" s="391"/>
      <c r="Z2347" s="369"/>
      <c r="AA2347" s="90"/>
    </row>
    <row r="2348" spans="4:27" ht="15" x14ac:dyDescent="0.2">
      <c r="D2348" s="392"/>
      <c r="E2348" s="84"/>
      <c r="F2348" s="393"/>
      <c r="G2348" s="370"/>
      <c r="H2348" s="79"/>
      <c r="I2348" s="107"/>
      <c r="J2348" s="84"/>
      <c r="K2348" s="81"/>
      <c r="L2348" s="394"/>
      <c r="M2348" s="78"/>
      <c r="N2348" s="78"/>
      <c r="O2348" s="78"/>
      <c r="P2348" s="78"/>
      <c r="Q2348" s="371" t="str">
        <f t="shared" si="147"/>
        <v/>
      </c>
      <c r="R2348" s="102" t="str">
        <f t="shared" si="148"/>
        <v/>
      </c>
      <c r="S2348" s="254" t="str">
        <f t="shared" si="149"/>
        <v/>
      </c>
      <c r="T2348" s="83"/>
      <c r="U2348" s="254" t="str">
        <f t="shared" si="150"/>
        <v/>
      </c>
      <c r="V2348" s="255"/>
      <c r="W2348" s="78"/>
      <c r="X2348" s="78"/>
      <c r="Y2348" s="391"/>
      <c r="Z2348" s="369"/>
      <c r="AA2348" s="90"/>
    </row>
    <row r="2349" spans="4:27" ht="15" x14ac:dyDescent="0.2">
      <c r="D2349" s="392"/>
      <c r="E2349" s="84"/>
      <c r="F2349" s="393"/>
      <c r="G2349" s="370"/>
      <c r="H2349" s="79"/>
      <c r="I2349" s="107"/>
      <c r="J2349" s="84"/>
      <c r="K2349" s="81"/>
      <c r="L2349" s="394"/>
      <c r="M2349" s="78"/>
      <c r="N2349" s="78"/>
      <c r="O2349" s="78"/>
      <c r="P2349" s="78"/>
      <c r="Q2349" s="371" t="str">
        <f t="shared" si="147"/>
        <v/>
      </c>
      <c r="R2349" s="102" t="str">
        <f t="shared" si="148"/>
        <v/>
      </c>
      <c r="S2349" s="254" t="str">
        <f t="shared" si="149"/>
        <v/>
      </c>
      <c r="T2349" s="83"/>
      <c r="U2349" s="254" t="str">
        <f t="shared" si="150"/>
        <v/>
      </c>
      <c r="V2349" s="255"/>
      <c r="W2349" s="78"/>
      <c r="X2349" s="78"/>
      <c r="Y2349" s="391"/>
      <c r="Z2349" s="369"/>
      <c r="AA2349" s="90"/>
    </row>
    <row r="2350" spans="4:27" ht="15" x14ac:dyDescent="0.2">
      <c r="D2350" s="392"/>
      <c r="E2350" s="84"/>
      <c r="F2350" s="393"/>
      <c r="G2350" s="370"/>
      <c r="H2350" s="79"/>
      <c r="I2350" s="107"/>
      <c r="J2350" s="84"/>
      <c r="K2350" s="81"/>
      <c r="L2350" s="394"/>
      <c r="M2350" s="78"/>
      <c r="N2350" s="78"/>
      <c r="O2350" s="78"/>
      <c r="P2350" s="78"/>
      <c r="Q2350" s="371" t="str">
        <f t="shared" si="147"/>
        <v/>
      </c>
      <c r="R2350" s="102" t="str">
        <f t="shared" si="148"/>
        <v/>
      </c>
      <c r="S2350" s="254" t="str">
        <f t="shared" si="149"/>
        <v/>
      </c>
      <c r="T2350" s="83"/>
      <c r="U2350" s="254" t="str">
        <f t="shared" si="150"/>
        <v/>
      </c>
      <c r="V2350" s="255"/>
      <c r="W2350" s="78"/>
      <c r="X2350" s="78"/>
      <c r="Y2350" s="391"/>
      <c r="Z2350" s="369"/>
      <c r="AA2350" s="90"/>
    </row>
    <row r="2351" spans="4:27" ht="15" x14ac:dyDescent="0.2">
      <c r="D2351" s="392"/>
      <c r="E2351" s="84"/>
      <c r="F2351" s="393"/>
      <c r="G2351" s="370"/>
      <c r="H2351" s="79"/>
      <c r="I2351" s="107"/>
      <c r="J2351" s="84"/>
      <c r="K2351" s="81"/>
      <c r="L2351" s="394"/>
      <c r="M2351" s="78"/>
      <c r="N2351" s="78"/>
      <c r="O2351" s="78"/>
      <c r="P2351" s="78"/>
      <c r="Q2351" s="371" t="str">
        <f t="shared" si="147"/>
        <v/>
      </c>
      <c r="R2351" s="102" t="str">
        <f t="shared" si="148"/>
        <v/>
      </c>
      <c r="S2351" s="254" t="str">
        <f t="shared" si="149"/>
        <v/>
      </c>
      <c r="T2351" s="83"/>
      <c r="U2351" s="254" t="str">
        <f t="shared" si="150"/>
        <v/>
      </c>
      <c r="V2351" s="255"/>
      <c r="W2351" s="78"/>
      <c r="X2351" s="78"/>
      <c r="Y2351" s="391"/>
      <c r="Z2351" s="369"/>
      <c r="AA2351" s="90"/>
    </row>
    <row r="2352" spans="4:27" ht="15" x14ac:dyDescent="0.2">
      <c r="D2352" s="392"/>
      <c r="E2352" s="84"/>
      <c r="F2352" s="393"/>
      <c r="G2352" s="370"/>
      <c r="H2352" s="79"/>
      <c r="I2352" s="107"/>
      <c r="J2352" s="84"/>
      <c r="K2352" s="81"/>
      <c r="L2352" s="394"/>
      <c r="M2352" s="78"/>
      <c r="N2352" s="78"/>
      <c r="O2352" s="78"/>
      <c r="P2352" s="78"/>
      <c r="Q2352" s="371" t="str">
        <f t="shared" si="147"/>
        <v/>
      </c>
      <c r="R2352" s="102" t="str">
        <f t="shared" si="148"/>
        <v/>
      </c>
      <c r="S2352" s="254" t="str">
        <f t="shared" si="149"/>
        <v/>
      </c>
      <c r="T2352" s="83"/>
      <c r="U2352" s="254" t="str">
        <f t="shared" si="150"/>
        <v/>
      </c>
      <c r="V2352" s="255"/>
      <c r="W2352" s="78"/>
      <c r="X2352" s="78"/>
      <c r="Y2352" s="391"/>
      <c r="Z2352" s="369"/>
      <c r="AA2352" s="90"/>
    </row>
    <row r="2353" spans="4:27" ht="15" x14ac:dyDescent="0.2">
      <c r="D2353" s="392"/>
      <c r="E2353" s="84"/>
      <c r="F2353" s="393"/>
      <c r="G2353" s="370"/>
      <c r="H2353" s="79"/>
      <c r="I2353" s="107"/>
      <c r="J2353" s="84"/>
      <c r="K2353" s="81"/>
      <c r="L2353" s="394"/>
      <c r="M2353" s="78"/>
      <c r="N2353" s="78"/>
      <c r="O2353" s="78"/>
      <c r="P2353" s="78"/>
      <c r="Q2353" s="371" t="str">
        <f t="shared" si="147"/>
        <v/>
      </c>
      <c r="R2353" s="102" t="str">
        <f t="shared" si="148"/>
        <v/>
      </c>
      <c r="S2353" s="254" t="str">
        <f t="shared" si="149"/>
        <v/>
      </c>
      <c r="T2353" s="83"/>
      <c r="U2353" s="254" t="str">
        <f t="shared" si="150"/>
        <v/>
      </c>
      <c r="V2353" s="255"/>
      <c r="W2353" s="78"/>
      <c r="X2353" s="78"/>
      <c r="Y2353" s="391"/>
      <c r="Z2353" s="369"/>
      <c r="AA2353" s="90"/>
    </row>
    <row r="2354" spans="4:27" ht="15" x14ac:dyDescent="0.2">
      <c r="D2354" s="392"/>
      <c r="E2354" s="84"/>
      <c r="F2354" s="393"/>
      <c r="G2354" s="370"/>
      <c r="H2354" s="79"/>
      <c r="I2354" s="107"/>
      <c r="J2354" s="84"/>
      <c r="K2354" s="81"/>
      <c r="L2354" s="394"/>
      <c r="M2354" s="78"/>
      <c r="N2354" s="78"/>
      <c r="O2354" s="78"/>
      <c r="P2354" s="78"/>
      <c r="Q2354" s="371" t="str">
        <f t="shared" si="147"/>
        <v/>
      </c>
      <c r="R2354" s="102" t="str">
        <f t="shared" si="148"/>
        <v/>
      </c>
      <c r="S2354" s="254" t="str">
        <f t="shared" si="149"/>
        <v/>
      </c>
      <c r="T2354" s="83"/>
      <c r="U2354" s="254" t="str">
        <f t="shared" si="150"/>
        <v/>
      </c>
      <c r="V2354" s="255"/>
      <c r="W2354" s="78"/>
      <c r="X2354" s="78"/>
      <c r="Y2354" s="391"/>
      <c r="Z2354" s="369"/>
      <c r="AA2354" s="90"/>
    </row>
    <row r="2355" spans="4:27" ht="15" x14ac:dyDescent="0.2">
      <c r="D2355" s="392"/>
      <c r="E2355" s="84"/>
      <c r="F2355" s="393"/>
      <c r="G2355" s="370"/>
      <c r="H2355" s="79"/>
      <c r="I2355" s="107"/>
      <c r="J2355" s="84"/>
      <c r="K2355" s="81"/>
      <c r="L2355" s="394"/>
      <c r="M2355" s="78"/>
      <c r="N2355" s="78"/>
      <c r="O2355" s="78"/>
      <c r="P2355" s="78"/>
      <c r="Q2355" s="371" t="str">
        <f t="shared" si="147"/>
        <v/>
      </c>
      <c r="R2355" s="102" t="str">
        <f t="shared" si="148"/>
        <v/>
      </c>
      <c r="S2355" s="254" t="str">
        <f t="shared" si="149"/>
        <v/>
      </c>
      <c r="T2355" s="83"/>
      <c r="U2355" s="254" t="str">
        <f t="shared" si="150"/>
        <v/>
      </c>
      <c r="V2355" s="255"/>
      <c r="W2355" s="78"/>
      <c r="X2355" s="78"/>
      <c r="Y2355" s="391"/>
      <c r="Z2355" s="369"/>
      <c r="AA2355" s="90"/>
    </row>
    <row r="2356" spans="4:27" ht="15" x14ac:dyDescent="0.2">
      <c r="D2356" s="392"/>
      <c r="E2356" s="84"/>
      <c r="F2356" s="393"/>
      <c r="G2356" s="370"/>
      <c r="H2356" s="79"/>
      <c r="I2356" s="107"/>
      <c r="J2356" s="84"/>
      <c r="K2356" s="81"/>
      <c r="L2356" s="394"/>
      <c r="M2356" s="78"/>
      <c r="N2356" s="78"/>
      <c r="O2356" s="78"/>
      <c r="P2356" s="78"/>
      <c r="Q2356" s="371" t="str">
        <f t="shared" si="147"/>
        <v/>
      </c>
      <c r="R2356" s="102" t="str">
        <f t="shared" si="148"/>
        <v/>
      </c>
      <c r="S2356" s="254" t="str">
        <f t="shared" si="149"/>
        <v/>
      </c>
      <c r="T2356" s="83"/>
      <c r="U2356" s="254" t="str">
        <f t="shared" si="150"/>
        <v/>
      </c>
      <c r="V2356" s="255"/>
      <c r="W2356" s="78"/>
      <c r="X2356" s="78"/>
      <c r="Y2356" s="391"/>
      <c r="Z2356" s="369"/>
      <c r="AA2356" s="90"/>
    </row>
    <row r="2357" spans="4:27" ht="15" x14ac:dyDescent="0.2">
      <c r="D2357" s="392"/>
      <c r="E2357" s="84"/>
      <c r="F2357" s="393"/>
      <c r="G2357" s="370"/>
      <c r="H2357" s="79"/>
      <c r="I2357" s="107"/>
      <c r="J2357" s="84"/>
      <c r="K2357" s="81"/>
      <c r="L2357" s="394"/>
      <c r="M2357" s="78"/>
      <c r="N2357" s="78"/>
      <c r="O2357" s="78"/>
      <c r="P2357" s="78"/>
      <c r="Q2357" s="371" t="str">
        <f t="shared" si="147"/>
        <v/>
      </c>
      <c r="R2357" s="102" t="str">
        <f t="shared" si="148"/>
        <v/>
      </c>
      <c r="S2357" s="254" t="str">
        <f t="shared" si="149"/>
        <v/>
      </c>
      <c r="T2357" s="83"/>
      <c r="U2357" s="254" t="str">
        <f t="shared" si="150"/>
        <v/>
      </c>
      <c r="V2357" s="255"/>
      <c r="W2357" s="78"/>
      <c r="X2357" s="78"/>
      <c r="Y2357" s="391"/>
      <c r="Z2357" s="369"/>
      <c r="AA2357" s="90"/>
    </row>
    <row r="2358" spans="4:27" ht="15" x14ac:dyDescent="0.2">
      <c r="D2358" s="392"/>
      <c r="E2358" s="84"/>
      <c r="F2358" s="393"/>
      <c r="G2358" s="370"/>
      <c r="H2358" s="79"/>
      <c r="I2358" s="107"/>
      <c r="J2358" s="84"/>
      <c r="K2358" s="81"/>
      <c r="L2358" s="394"/>
      <c r="M2358" s="78"/>
      <c r="N2358" s="78"/>
      <c r="O2358" s="78"/>
      <c r="P2358" s="78"/>
      <c r="Q2358" s="371" t="str">
        <f t="shared" si="147"/>
        <v/>
      </c>
      <c r="R2358" s="102" t="str">
        <f t="shared" si="148"/>
        <v/>
      </c>
      <c r="S2358" s="254" t="str">
        <f t="shared" si="149"/>
        <v/>
      </c>
      <c r="T2358" s="83"/>
      <c r="U2358" s="254" t="str">
        <f t="shared" si="150"/>
        <v/>
      </c>
      <c r="V2358" s="255"/>
      <c r="W2358" s="78"/>
      <c r="X2358" s="78"/>
      <c r="Y2358" s="391"/>
      <c r="Z2358" s="369"/>
      <c r="AA2358" s="90"/>
    </row>
    <row r="2359" spans="4:27" ht="15" x14ac:dyDescent="0.2">
      <c r="D2359" s="392"/>
      <c r="E2359" s="84"/>
      <c r="F2359" s="393"/>
      <c r="G2359" s="370"/>
      <c r="H2359" s="79"/>
      <c r="I2359" s="107"/>
      <c r="J2359" s="84"/>
      <c r="K2359" s="81"/>
      <c r="L2359" s="394"/>
      <c r="M2359" s="78"/>
      <c r="N2359" s="78"/>
      <c r="O2359" s="78"/>
      <c r="P2359" s="78"/>
      <c r="Q2359" s="371" t="str">
        <f t="shared" si="147"/>
        <v/>
      </c>
      <c r="R2359" s="102" t="str">
        <f t="shared" si="148"/>
        <v/>
      </c>
      <c r="S2359" s="254" t="str">
        <f t="shared" si="149"/>
        <v/>
      </c>
      <c r="T2359" s="83"/>
      <c r="U2359" s="254" t="str">
        <f t="shared" si="150"/>
        <v/>
      </c>
      <c r="V2359" s="255"/>
      <c r="W2359" s="78"/>
      <c r="X2359" s="78"/>
      <c r="Y2359" s="391"/>
      <c r="Z2359" s="369"/>
      <c r="AA2359" s="90"/>
    </row>
    <row r="2360" spans="4:27" ht="15" x14ac:dyDescent="0.2">
      <c r="D2360" s="392"/>
      <c r="E2360" s="84"/>
      <c r="F2360" s="393"/>
      <c r="G2360" s="370"/>
      <c r="H2360" s="79"/>
      <c r="I2360" s="107"/>
      <c r="J2360" s="84"/>
      <c r="K2360" s="81"/>
      <c r="L2360" s="394"/>
      <c r="M2360" s="78"/>
      <c r="N2360" s="78"/>
      <c r="O2360" s="78"/>
      <c r="P2360" s="78"/>
      <c r="Q2360" s="371" t="str">
        <f t="shared" si="147"/>
        <v/>
      </c>
      <c r="R2360" s="102" t="str">
        <f t="shared" si="148"/>
        <v/>
      </c>
      <c r="S2360" s="254" t="str">
        <f t="shared" si="149"/>
        <v/>
      </c>
      <c r="T2360" s="83"/>
      <c r="U2360" s="254" t="str">
        <f t="shared" si="150"/>
        <v/>
      </c>
      <c r="V2360" s="255"/>
      <c r="W2360" s="78"/>
      <c r="X2360" s="78"/>
      <c r="Y2360" s="391"/>
      <c r="Z2360" s="369"/>
      <c r="AA2360" s="90"/>
    </row>
    <row r="2361" spans="4:27" ht="15" x14ac:dyDescent="0.2">
      <c r="D2361" s="392"/>
      <c r="E2361" s="84"/>
      <c r="F2361" s="393"/>
      <c r="G2361" s="370"/>
      <c r="H2361" s="79"/>
      <c r="I2361" s="107"/>
      <c r="J2361" s="84"/>
      <c r="K2361" s="81"/>
      <c r="L2361" s="394"/>
      <c r="M2361" s="78"/>
      <c r="N2361" s="78"/>
      <c r="O2361" s="78"/>
      <c r="P2361" s="78"/>
      <c r="Q2361" s="371" t="str">
        <f t="shared" si="147"/>
        <v/>
      </c>
      <c r="R2361" s="102" t="str">
        <f t="shared" si="148"/>
        <v/>
      </c>
      <c r="S2361" s="254" t="str">
        <f t="shared" si="149"/>
        <v/>
      </c>
      <c r="T2361" s="83"/>
      <c r="U2361" s="254" t="str">
        <f t="shared" si="150"/>
        <v/>
      </c>
      <c r="V2361" s="255"/>
      <c r="W2361" s="78"/>
      <c r="X2361" s="78"/>
      <c r="Y2361" s="391"/>
      <c r="Z2361" s="369"/>
      <c r="AA2361" s="90"/>
    </row>
    <row r="2362" spans="4:27" ht="15" x14ac:dyDescent="0.2">
      <c r="D2362" s="392"/>
      <c r="E2362" s="84"/>
      <c r="F2362" s="393"/>
      <c r="G2362" s="370"/>
      <c r="H2362" s="79"/>
      <c r="I2362" s="107"/>
      <c r="J2362" s="84"/>
      <c r="K2362" s="81"/>
      <c r="L2362" s="394"/>
      <c r="M2362" s="78"/>
      <c r="N2362" s="78"/>
      <c r="O2362" s="78"/>
      <c r="P2362" s="78"/>
      <c r="Q2362" s="371" t="str">
        <f t="shared" si="147"/>
        <v/>
      </c>
      <c r="R2362" s="102" t="str">
        <f t="shared" si="148"/>
        <v/>
      </c>
      <c r="S2362" s="254" t="str">
        <f t="shared" si="149"/>
        <v/>
      </c>
      <c r="T2362" s="83"/>
      <c r="U2362" s="254" t="str">
        <f t="shared" si="150"/>
        <v/>
      </c>
      <c r="V2362" s="255"/>
      <c r="W2362" s="78"/>
      <c r="X2362" s="78"/>
      <c r="Y2362" s="391"/>
      <c r="Z2362" s="369"/>
      <c r="AA2362" s="90"/>
    </row>
    <row r="2363" spans="4:27" ht="15" x14ac:dyDescent="0.2">
      <c r="D2363" s="392"/>
      <c r="E2363" s="84"/>
      <c r="F2363" s="393"/>
      <c r="G2363" s="370"/>
      <c r="H2363" s="79"/>
      <c r="I2363" s="107"/>
      <c r="J2363" s="84"/>
      <c r="K2363" s="81"/>
      <c r="L2363" s="394"/>
      <c r="M2363" s="78"/>
      <c r="N2363" s="78"/>
      <c r="O2363" s="78"/>
      <c r="P2363" s="78"/>
      <c r="Q2363" s="371" t="str">
        <f t="shared" si="147"/>
        <v/>
      </c>
      <c r="R2363" s="102" t="str">
        <f t="shared" si="148"/>
        <v/>
      </c>
      <c r="S2363" s="254" t="str">
        <f t="shared" si="149"/>
        <v/>
      </c>
      <c r="T2363" s="83"/>
      <c r="U2363" s="254" t="str">
        <f t="shared" si="150"/>
        <v/>
      </c>
      <c r="V2363" s="255"/>
      <c r="W2363" s="78"/>
      <c r="X2363" s="78"/>
      <c r="Y2363" s="391"/>
      <c r="Z2363" s="369"/>
      <c r="AA2363" s="90"/>
    </row>
    <row r="2364" spans="4:27" ht="15" x14ac:dyDescent="0.2">
      <c r="D2364" s="392"/>
      <c r="E2364" s="84"/>
      <c r="F2364" s="393"/>
      <c r="G2364" s="370"/>
      <c r="H2364" s="79"/>
      <c r="I2364" s="107"/>
      <c r="J2364" s="84"/>
      <c r="K2364" s="81"/>
      <c r="L2364" s="394"/>
      <c r="M2364" s="78"/>
      <c r="N2364" s="78"/>
      <c r="O2364" s="78"/>
      <c r="P2364" s="78"/>
      <c r="Q2364" s="371" t="str">
        <f t="shared" si="147"/>
        <v/>
      </c>
      <c r="R2364" s="102" t="str">
        <f t="shared" si="148"/>
        <v/>
      </c>
      <c r="S2364" s="254" t="str">
        <f t="shared" si="149"/>
        <v/>
      </c>
      <c r="T2364" s="83"/>
      <c r="U2364" s="254" t="str">
        <f t="shared" si="150"/>
        <v/>
      </c>
      <c r="V2364" s="255"/>
      <c r="W2364" s="78"/>
      <c r="X2364" s="78"/>
      <c r="Y2364" s="391"/>
      <c r="Z2364" s="369"/>
      <c r="AA2364" s="90"/>
    </row>
    <row r="2365" spans="4:27" ht="15" x14ac:dyDescent="0.2">
      <c r="D2365" s="392"/>
      <c r="E2365" s="84"/>
      <c r="F2365" s="393"/>
      <c r="G2365" s="370"/>
      <c r="H2365" s="79"/>
      <c r="I2365" s="107"/>
      <c r="J2365" s="84"/>
      <c r="K2365" s="81"/>
      <c r="L2365" s="394"/>
      <c r="M2365" s="78"/>
      <c r="N2365" s="78"/>
      <c r="O2365" s="78"/>
      <c r="P2365" s="78"/>
      <c r="Q2365" s="371" t="str">
        <f t="shared" si="147"/>
        <v/>
      </c>
      <c r="R2365" s="102" t="str">
        <f t="shared" si="148"/>
        <v/>
      </c>
      <c r="S2365" s="254" t="str">
        <f t="shared" si="149"/>
        <v/>
      </c>
      <c r="T2365" s="83"/>
      <c r="U2365" s="254" t="str">
        <f t="shared" si="150"/>
        <v/>
      </c>
      <c r="V2365" s="255"/>
      <c r="W2365" s="78"/>
      <c r="X2365" s="78"/>
      <c r="Y2365" s="391"/>
      <c r="Z2365" s="369"/>
      <c r="AA2365" s="90"/>
    </row>
    <row r="2366" spans="4:27" ht="15" x14ac:dyDescent="0.2">
      <c r="D2366" s="392"/>
      <c r="E2366" s="84"/>
      <c r="F2366" s="393"/>
      <c r="G2366" s="370"/>
      <c r="H2366" s="79"/>
      <c r="I2366" s="107"/>
      <c r="J2366" s="84"/>
      <c r="K2366" s="81"/>
      <c r="L2366" s="394"/>
      <c r="M2366" s="78"/>
      <c r="N2366" s="78"/>
      <c r="O2366" s="78"/>
      <c r="P2366" s="78"/>
      <c r="Q2366" s="371" t="str">
        <f t="shared" si="147"/>
        <v/>
      </c>
      <c r="R2366" s="102" t="str">
        <f t="shared" si="148"/>
        <v/>
      </c>
      <c r="S2366" s="254" t="str">
        <f t="shared" si="149"/>
        <v/>
      </c>
      <c r="T2366" s="83"/>
      <c r="U2366" s="254" t="str">
        <f t="shared" si="150"/>
        <v/>
      </c>
      <c r="V2366" s="255"/>
      <c r="W2366" s="78"/>
      <c r="X2366" s="78"/>
      <c r="Y2366" s="391"/>
      <c r="Z2366" s="369"/>
      <c r="AA2366" s="90"/>
    </row>
    <row r="2367" spans="4:27" ht="15" x14ac:dyDescent="0.2">
      <c r="D2367" s="392"/>
      <c r="E2367" s="84"/>
      <c r="F2367" s="393"/>
      <c r="G2367" s="370"/>
      <c r="H2367" s="79"/>
      <c r="I2367" s="107"/>
      <c r="J2367" s="84"/>
      <c r="K2367" s="81"/>
      <c r="L2367" s="394"/>
      <c r="M2367" s="78"/>
      <c r="N2367" s="78"/>
      <c r="O2367" s="78"/>
      <c r="P2367" s="78"/>
      <c r="Q2367" s="371" t="str">
        <f t="shared" si="147"/>
        <v/>
      </c>
      <c r="R2367" s="102" t="str">
        <f t="shared" si="148"/>
        <v/>
      </c>
      <c r="S2367" s="254" t="str">
        <f t="shared" si="149"/>
        <v/>
      </c>
      <c r="T2367" s="83"/>
      <c r="U2367" s="254" t="str">
        <f t="shared" si="150"/>
        <v/>
      </c>
      <c r="V2367" s="255"/>
      <c r="W2367" s="78"/>
      <c r="X2367" s="78"/>
      <c r="Y2367" s="391"/>
      <c r="Z2367" s="369"/>
      <c r="AA2367" s="90"/>
    </row>
    <row r="2368" spans="4:27" ht="15" x14ac:dyDescent="0.2">
      <c r="D2368" s="392"/>
      <c r="E2368" s="84"/>
      <c r="F2368" s="393"/>
      <c r="G2368" s="370"/>
      <c r="H2368" s="79"/>
      <c r="I2368" s="107"/>
      <c r="J2368" s="84"/>
      <c r="K2368" s="81"/>
      <c r="L2368" s="394"/>
      <c r="M2368" s="78"/>
      <c r="N2368" s="78"/>
      <c r="O2368" s="78"/>
      <c r="P2368" s="78"/>
      <c r="Q2368" s="371" t="str">
        <f t="shared" si="147"/>
        <v/>
      </c>
      <c r="R2368" s="102" t="str">
        <f t="shared" si="148"/>
        <v/>
      </c>
      <c r="S2368" s="254" t="str">
        <f t="shared" si="149"/>
        <v/>
      </c>
      <c r="T2368" s="83"/>
      <c r="U2368" s="254" t="str">
        <f t="shared" si="150"/>
        <v/>
      </c>
      <c r="V2368" s="255"/>
      <c r="W2368" s="78"/>
      <c r="X2368" s="78"/>
      <c r="Y2368" s="391"/>
      <c r="Z2368" s="369"/>
      <c r="AA2368" s="90"/>
    </row>
    <row r="2369" spans="4:27" ht="15" x14ac:dyDescent="0.2">
      <c r="D2369" s="392"/>
      <c r="E2369" s="84"/>
      <c r="F2369" s="393"/>
      <c r="G2369" s="370"/>
      <c r="H2369" s="79"/>
      <c r="I2369" s="107"/>
      <c r="J2369" s="84"/>
      <c r="K2369" s="81"/>
      <c r="L2369" s="394"/>
      <c r="M2369" s="78"/>
      <c r="N2369" s="78"/>
      <c r="O2369" s="78"/>
      <c r="P2369" s="78"/>
      <c r="Q2369" s="371" t="str">
        <f t="shared" ref="Q2369:Q2432" si="151">IF(OR(I2369="",I2369="Trailer"),"",IF(I2369&lt;&gt;"Trailer","X"))</f>
        <v/>
      </c>
      <c r="R2369" s="102" t="str">
        <f t="shared" ref="R2369:R2432" si="152">IF(I2369="","",IF(AND($R$16="X",I2369&lt;&gt;"Equipment",I2369&lt;&gt;"Dealer Plate"),"X",IF(AND($R$18="X",I2369&lt;&gt;"Trailer",I2369&lt;&gt;"Equipment",I2369&lt;&gt;"Dealer Plate"),"X",IF(AND($R$19="X",I2369&lt;&gt;"Trailer",I2369&lt;&gt;"Equipment",I2369&lt;&gt;"Dealer Plate",V2369="Yes"),"X",IF(AND($R$20="X",I2369&lt;&gt;"Equipment",I2369&lt;&gt;"Dealer Plate",F2369&gt;=$U$20),"X",IF(AND($R$21="X",I2369&lt;&gt;"Trailer",I2369&lt;&gt;"Equipment",I2369&lt;&gt;"Dealer Plate",F2369&gt;=$U$21),"X",""))))))</f>
        <v/>
      </c>
      <c r="S2369" s="254" t="str">
        <f t="shared" ref="S2369:S2432" si="153">IF(AND(M2369 ="NY",Q2369="x"),"Required","")</f>
        <v/>
      </c>
      <c r="T2369" s="83"/>
      <c r="U2369" s="254" t="str">
        <f t="shared" ref="U2369:U2432" si="154">IF(AND(I2369 ="Trailer",Q2369="X"),"remove 'X' for AL","")</f>
        <v/>
      </c>
      <c r="V2369" s="255"/>
      <c r="W2369" s="78"/>
      <c r="X2369" s="78"/>
      <c r="Y2369" s="391"/>
      <c r="Z2369" s="369"/>
      <c r="AA2369" s="90"/>
    </row>
    <row r="2370" spans="4:27" ht="15" x14ac:dyDescent="0.2">
      <c r="D2370" s="392"/>
      <c r="E2370" s="84"/>
      <c r="F2370" s="393"/>
      <c r="G2370" s="370"/>
      <c r="H2370" s="79"/>
      <c r="I2370" s="107"/>
      <c r="J2370" s="84"/>
      <c r="K2370" s="81"/>
      <c r="L2370" s="394"/>
      <c r="M2370" s="78"/>
      <c r="N2370" s="78"/>
      <c r="O2370" s="78"/>
      <c r="P2370" s="78"/>
      <c r="Q2370" s="371" t="str">
        <f t="shared" si="151"/>
        <v/>
      </c>
      <c r="R2370" s="102" t="str">
        <f t="shared" si="152"/>
        <v/>
      </c>
      <c r="S2370" s="254" t="str">
        <f t="shared" si="153"/>
        <v/>
      </c>
      <c r="T2370" s="83"/>
      <c r="U2370" s="254" t="str">
        <f t="shared" si="154"/>
        <v/>
      </c>
      <c r="V2370" s="255"/>
      <c r="W2370" s="78"/>
      <c r="X2370" s="78"/>
      <c r="Y2370" s="391"/>
      <c r="Z2370" s="369"/>
      <c r="AA2370" s="90"/>
    </row>
    <row r="2371" spans="4:27" ht="15" x14ac:dyDescent="0.2">
      <c r="D2371" s="392"/>
      <c r="E2371" s="84"/>
      <c r="F2371" s="393"/>
      <c r="G2371" s="370"/>
      <c r="H2371" s="79"/>
      <c r="I2371" s="107"/>
      <c r="J2371" s="84"/>
      <c r="K2371" s="81"/>
      <c r="L2371" s="394"/>
      <c r="M2371" s="78"/>
      <c r="N2371" s="78"/>
      <c r="O2371" s="78"/>
      <c r="P2371" s="78"/>
      <c r="Q2371" s="371" t="str">
        <f t="shared" si="151"/>
        <v/>
      </c>
      <c r="R2371" s="102" t="str">
        <f t="shared" si="152"/>
        <v/>
      </c>
      <c r="S2371" s="254" t="str">
        <f t="shared" si="153"/>
        <v/>
      </c>
      <c r="T2371" s="83"/>
      <c r="U2371" s="254" t="str">
        <f t="shared" si="154"/>
        <v/>
      </c>
      <c r="V2371" s="255"/>
      <c r="W2371" s="78"/>
      <c r="X2371" s="78"/>
      <c r="Y2371" s="391"/>
      <c r="Z2371" s="369"/>
      <c r="AA2371" s="90"/>
    </row>
    <row r="2372" spans="4:27" ht="15" x14ac:dyDescent="0.2">
      <c r="D2372" s="392"/>
      <c r="E2372" s="84"/>
      <c r="F2372" s="393"/>
      <c r="G2372" s="370"/>
      <c r="H2372" s="79"/>
      <c r="I2372" s="107"/>
      <c r="J2372" s="84"/>
      <c r="K2372" s="81"/>
      <c r="L2372" s="394"/>
      <c r="M2372" s="78"/>
      <c r="N2372" s="78"/>
      <c r="O2372" s="78"/>
      <c r="P2372" s="78"/>
      <c r="Q2372" s="371" t="str">
        <f t="shared" si="151"/>
        <v/>
      </c>
      <c r="R2372" s="102" t="str">
        <f t="shared" si="152"/>
        <v/>
      </c>
      <c r="S2372" s="254" t="str">
        <f t="shared" si="153"/>
        <v/>
      </c>
      <c r="T2372" s="83"/>
      <c r="U2372" s="254" t="str">
        <f t="shared" si="154"/>
        <v/>
      </c>
      <c r="V2372" s="255"/>
      <c r="W2372" s="78"/>
      <c r="X2372" s="78"/>
      <c r="Y2372" s="391"/>
      <c r="Z2372" s="369"/>
      <c r="AA2372" s="90"/>
    </row>
    <row r="2373" spans="4:27" ht="15" x14ac:dyDescent="0.2">
      <c r="D2373" s="392"/>
      <c r="E2373" s="84"/>
      <c r="F2373" s="393"/>
      <c r="G2373" s="370"/>
      <c r="H2373" s="79"/>
      <c r="I2373" s="107"/>
      <c r="J2373" s="84"/>
      <c r="K2373" s="81"/>
      <c r="L2373" s="394"/>
      <c r="M2373" s="78"/>
      <c r="N2373" s="78"/>
      <c r="O2373" s="78"/>
      <c r="P2373" s="78"/>
      <c r="Q2373" s="371" t="str">
        <f t="shared" si="151"/>
        <v/>
      </c>
      <c r="R2373" s="102" t="str">
        <f t="shared" si="152"/>
        <v/>
      </c>
      <c r="S2373" s="254" t="str">
        <f t="shared" si="153"/>
        <v/>
      </c>
      <c r="T2373" s="83"/>
      <c r="U2373" s="254" t="str">
        <f t="shared" si="154"/>
        <v/>
      </c>
      <c r="V2373" s="255"/>
      <c r="W2373" s="78"/>
      <c r="X2373" s="78"/>
      <c r="Y2373" s="391"/>
      <c r="Z2373" s="369"/>
      <c r="AA2373" s="90"/>
    </row>
    <row r="2374" spans="4:27" ht="15" x14ac:dyDescent="0.2">
      <c r="D2374" s="392"/>
      <c r="E2374" s="84"/>
      <c r="F2374" s="393"/>
      <c r="G2374" s="370"/>
      <c r="H2374" s="79"/>
      <c r="I2374" s="107"/>
      <c r="J2374" s="84"/>
      <c r="K2374" s="81"/>
      <c r="L2374" s="394"/>
      <c r="M2374" s="78"/>
      <c r="N2374" s="78"/>
      <c r="O2374" s="78"/>
      <c r="P2374" s="78"/>
      <c r="Q2374" s="371" t="str">
        <f t="shared" si="151"/>
        <v/>
      </c>
      <c r="R2374" s="102" t="str">
        <f t="shared" si="152"/>
        <v/>
      </c>
      <c r="S2374" s="254" t="str">
        <f t="shared" si="153"/>
        <v/>
      </c>
      <c r="T2374" s="83"/>
      <c r="U2374" s="254" t="str">
        <f t="shared" si="154"/>
        <v/>
      </c>
      <c r="V2374" s="255"/>
      <c r="W2374" s="78"/>
      <c r="X2374" s="78"/>
      <c r="Y2374" s="391"/>
      <c r="Z2374" s="369"/>
      <c r="AA2374" s="90"/>
    </row>
    <row r="2375" spans="4:27" ht="15" x14ac:dyDescent="0.2">
      <c r="D2375" s="392"/>
      <c r="E2375" s="84"/>
      <c r="F2375" s="393"/>
      <c r="G2375" s="370"/>
      <c r="H2375" s="79"/>
      <c r="I2375" s="107"/>
      <c r="J2375" s="84"/>
      <c r="K2375" s="81"/>
      <c r="L2375" s="394"/>
      <c r="M2375" s="78"/>
      <c r="N2375" s="78"/>
      <c r="O2375" s="78"/>
      <c r="P2375" s="78"/>
      <c r="Q2375" s="371" t="str">
        <f t="shared" si="151"/>
        <v/>
      </c>
      <c r="R2375" s="102" t="str">
        <f t="shared" si="152"/>
        <v/>
      </c>
      <c r="S2375" s="254" t="str">
        <f t="shared" si="153"/>
        <v/>
      </c>
      <c r="T2375" s="83"/>
      <c r="U2375" s="254" t="str">
        <f t="shared" si="154"/>
        <v/>
      </c>
      <c r="V2375" s="255"/>
      <c r="W2375" s="78"/>
      <c r="X2375" s="78"/>
      <c r="Y2375" s="391"/>
      <c r="Z2375" s="369"/>
      <c r="AA2375" s="90"/>
    </row>
    <row r="2376" spans="4:27" ht="15" x14ac:dyDescent="0.2">
      <c r="D2376" s="392"/>
      <c r="E2376" s="84"/>
      <c r="F2376" s="393"/>
      <c r="G2376" s="370"/>
      <c r="H2376" s="79"/>
      <c r="I2376" s="107"/>
      <c r="J2376" s="84"/>
      <c r="K2376" s="81"/>
      <c r="L2376" s="394"/>
      <c r="M2376" s="78"/>
      <c r="N2376" s="78"/>
      <c r="O2376" s="78"/>
      <c r="P2376" s="78"/>
      <c r="Q2376" s="371" t="str">
        <f t="shared" si="151"/>
        <v/>
      </c>
      <c r="R2376" s="102" t="str">
        <f t="shared" si="152"/>
        <v/>
      </c>
      <c r="S2376" s="254" t="str">
        <f t="shared" si="153"/>
        <v/>
      </c>
      <c r="T2376" s="83"/>
      <c r="U2376" s="254" t="str">
        <f t="shared" si="154"/>
        <v/>
      </c>
      <c r="V2376" s="255"/>
      <c r="W2376" s="78"/>
      <c r="X2376" s="78"/>
      <c r="Y2376" s="391"/>
      <c r="Z2376" s="369"/>
      <c r="AA2376" s="90"/>
    </row>
    <row r="2377" spans="4:27" ht="15" x14ac:dyDescent="0.2">
      <c r="D2377" s="392"/>
      <c r="E2377" s="84"/>
      <c r="F2377" s="393"/>
      <c r="G2377" s="370"/>
      <c r="H2377" s="79"/>
      <c r="I2377" s="107"/>
      <c r="J2377" s="84"/>
      <c r="K2377" s="81"/>
      <c r="L2377" s="394"/>
      <c r="M2377" s="78"/>
      <c r="N2377" s="78"/>
      <c r="O2377" s="78"/>
      <c r="P2377" s="78"/>
      <c r="Q2377" s="371" t="str">
        <f t="shared" si="151"/>
        <v/>
      </c>
      <c r="R2377" s="102" t="str">
        <f t="shared" si="152"/>
        <v/>
      </c>
      <c r="S2377" s="254" t="str">
        <f t="shared" si="153"/>
        <v/>
      </c>
      <c r="T2377" s="83"/>
      <c r="U2377" s="254" t="str">
        <f t="shared" si="154"/>
        <v/>
      </c>
      <c r="V2377" s="255"/>
      <c r="W2377" s="78"/>
      <c r="X2377" s="78"/>
      <c r="Y2377" s="391"/>
      <c r="Z2377" s="369"/>
      <c r="AA2377" s="90"/>
    </row>
    <row r="2378" spans="4:27" ht="15" x14ac:dyDescent="0.2">
      <c r="D2378" s="392"/>
      <c r="E2378" s="84"/>
      <c r="F2378" s="393"/>
      <c r="G2378" s="370"/>
      <c r="H2378" s="79"/>
      <c r="I2378" s="107"/>
      <c r="J2378" s="84"/>
      <c r="K2378" s="81"/>
      <c r="L2378" s="394"/>
      <c r="M2378" s="78"/>
      <c r="N2378" s="78"/>
      <c r="O2378" s="78"/>
      <c r="P2378" s="78"/>
      <c r="Q2378" s="371" t="str">
        <f t="shared" si="151"/>
        <v/>
      </c>
      <c r="R2378" s="102" t="str">
        <f t="shared" si="152"/>
        <v/>
      </c>
      <c r="S2378" s="254" t="str">
        <f t="shared" si="153"/>
        <v/>
      </c>
      <c r="T2378" s="83"/>
      <c r="U2378" s="254" t="str">
        <f t="shared" si="154"/>
        <v/>
      </c>
      <c r="V2378" s="255"/>
      <c r="W2378" s="78"/>
      <c r="X2378" s="78"/>
      <c r="Y2378" s="391"/>
      <c r="Z2378" s="369"/>
      <c r="AA2378" s="90"/>
    </row>
    <row r="2379" spans="4:27" ht="15" x14ac:dyDescent="0.2">
      <c r="D2379" s="392"/>
      <c r="E2379" s="84"/>
      <c r="F2379" s="393"/>
      <c r="G2379" s="370"/>
      <c r="H2379" s="79"/>
      <c r="I2379" s="107"/>
      <c r="J2379" s="84"/>
      <c r="K2379" s="81"/>
      <c r="L2379" s="394"/>
      <c r="M2379" s="78"/>
      <c r="N2379" s="78"/>
      <c r="O2379" s="78"/>
      <c r="P2379" s="78"/>
      <c r="Q2379" s="371" t="str">
        <f t="shared" si="151"/>
        <v/>
      </c>
      <c r="R2379" s="102" t="str">
        <f t="shared" si="152"/>
        <v/>
      </c>
      <c r="S2379" s="254" t="str">
        <f t="shared" si="153"/>
        <v/>
      </c>
      <c r="T2379" s="83"/>
      <c r="U2379" s="254" t="str">
        <f t="shared" si="154"/>
        <v/>
      </c>
      <c r="V2379" s="255"/>
      <c r="W2379" s="78"/>
      <c r="X2379" s="78"/>
      <c r="Y2379" s="391"/>
      <c r="Z2379" s="369"/>
      <c r="AA2379" s="90"/>
    </row>
    <row r="2380" spans="4:27" ht="15" x14ac:dyDescent="0.2">
      <c r="D2380" s="392"/>
      <c r="E2380" s="84"/>
      <c r="F2380" s="393"/>
      <c r="G2380" s="370"/>
      <c r="H2380" s="79"/>
      <c r="I2380" s="107"/>
      <c r="J2380" s="84"/>
      <c r="K2380" s="81"/>
      <c r="L2380" s="394"/>
      <c r="M2380" s="78"/>
      <c r="N2380" s="78"/>
      <c r="O2380" s="78"/>
      <c r="P2380" s="78"/>
      <c r="Q2380" s="371" t="str">
        <f t="shared" si="151"/>
        <v/>
      </c>
      <c r="R2380" s="102" t="str">
        <f t="shared" si="152"/>
        <v/>
      </c>
      <c r="S2380" s="254" t="str">
        <f t="shared" si="153"/>
        <v/>
      </c>
      <c r="T2380" s="83"/>
      <c r="U2380" s="254" t="str">
        <f t="shared" si="154"/>
        <v/>
      </c>
      <c r="V2380" s="255"/>
      <c r="W2380" s="78"/>
      <c r="X2380" s="78"/>
      <c r="Y2380" s="391"/>
      <c r="Z2380" s="369"/>
      <c r="AA2380" s="90"/>
    </row>
    <row r="2381" spans="4:27" ht="15" x14ac:dyDescent="0.2">
      <c r="D2381" s="392"/>
      <c r="E2381" s="84"/>
      <c r="F2381" s="393"/>
      <c r="G2381" s="370"/>
      <c r="H2381" s="79"/>
      <c r="I2381" s="107"/>
      <c r="J2381" s="84"/>
      <c r="K2381" s="81"/>
      <c r="L2381" s="394"/>
      <c r="M2381" s="78"/>
      <c r="N2381" s="78"/>
      <c r="O2381" s="78"/>
      <c r="P2381" s="78"/>
      <c r="Q2381" s="371" t="str">
        <f t="shared" si="151"/>
        <v/>
      </c>
      <c r="R2381" s="102" t="str">
        <f t="shared" si="152"/>
        <v/>
      </c>
      <c r="S2381" s="254" t="str">
        <f t="shared" si="153"/>
        <v/>
      </c>
      <c r="T2381" s="83"/>
      <c r="U2381" s="254" t="str">
        <f t="shared" si="154"/>
        <v/>
      </c>
      <c r="V2381" s="255"/>
      <c r="W2381" s="78"/>
      <c r="X2381" s="78"/>
      <c r="Y2381" s="391"/>
      <c r="Z2381" s="369"/>
      <c r="AA2381" s="90"/>
    </row>
    <row r="2382" spans="4:27" ht="15" x14ac:dyDescent="0.2">
      <c r="D2382" s="392"/>
      <c r="E2382" s="84"/>
      <c r="F2382" s="393"/>
      <c r="G2382" s="370"/>
      <c r="H2382" s="79"/>
      <c r="I2382" s="107"/>
      <c r="J2382" s="84"/>
      <c r="K2382" s="81"/>
      <c r="L2382" s="394"/>
      <c r="M2382" s="78"/>
      <c r="N2382" s="78"/>
      <c r="O2382" s="78"/>
      <c r="P2382" s="78"/>
      <c r="Q2382" s="371" t="str">
        <f t="shared" si="151"/>
        <v/>
      </c>
      <c r="R2382" s="102" t="str">
        <f t="shared" si="152"/>
        <v/>
      </c>
      <c r="S2382" s="254" t="str">
        <f t="shared" si="153"/>
        <v/>
      </c>
      <c r="T2382" s="83"/>
      <c r="U2382" s="254" t="str">
        <f t="shared" si="154"/>
        <v/>
      </c>
      <c r="V2382" s="255"/>
      <c r="W2382" s="78"/>
      <c r="X2382" s="78"/>
      <c r="Y2382" s="391"/>
      <c r="Z2382" s="369"/>
      <c r="AA2382" s="90"/>
    </row>
    <row r="2383" spans="4:27" ht="15" x14ac:dyDescent="0.2">
      <c r="D2383" s="392"/>
      <c r="E2383" s="84"/>
      <c r="F2383" s="393"/>
      <c r="G2383" s="370"/>
      <c r="H2383" s="79"/>
      <c r="I2383" s="107"/>
      <c r="J2383" s="84"/>
      <c r="K2383" s="81"/>
      <c r="L2383" s="394"/>
      <c r="M2383" s="78"/>
      <c r="N2383" s="78"/>
      <c r="O2383" s="78"/>
      <c r="P2383" s="78"/>
      <c r="Q2383" s="371" t="str">
        <f t="shared" si="151"/>
        <v/>
      </c>
      <c r="R2383" s="102" t="str">
        <f t="shared" si="152"/>
        <v/>
      </c>
      <c r="S2383" s="254" t="str">
        <f t="shared" si="153"/>
        <v/>
      </c>
      <c r="T2383" s="83"/>
      <c r="U2383" s="254" t="str">
        <f t="shared" si="154"/>
        <v/>
      </c>
      <c r="V2383" s="255"/>
      <c r="W2383" s="78"/>
      <c r="X2383" s="78"/>
      <c r="Y2383" s="391"/>
      <c r="Z2383" s="369"/>
      <c r="AA2383" s="90"/>
    </row>
    <row r="2384" spans="4:27" ht="15" x14ac:dyDescent="0.2">
      <c r="D2384" s="392"/>
      <c r="E2384" s="84"/>
      <c r="F2384" s="393"/>
      <c r="G2384" s="370"/>
      <c r="H2384" s="79"/>
      <c r="I2384" s="107"/>
      <c r="J2384" s="84"/>
      <c r="K2384" s="81"/>
      <c r="L2384" s="394"/>
      <c r="M2384" s="78"/>
      <c r="N2384" s="78"/>
      <c r="O2384" s="78"/>
      <c r="P2384" s="78"/>
      <c r="Q2384" s="371" t="str">
        <f t="shared" si="151"/>
        <v/>
      </c>
      <c r="R2384" s="102" t="str">
        <f t="shared" si="152"/>
        <v/>
      </c>
      <c r="S2384" s="254" t="str">
        <f t="shared" si="153"/>
        <v/>
      </c>
      <c r="T2384" s="83"/>
      <c r="U2384" s="254" t="str">
        <f t="shared" si="154"/>
        <v/>
      </c>
      <c r="V2384" s="255"/>
      <c r="W2384" s="78"/>
      <c r="X2384" s="78"/>
      <c r="Y2384" s="391"/>
      <c r="Z2384" s="369"/>
      <c r="AA2384" s="90"/>
    </row>
    <row r="2385" spans="4:27" ht="15" x14ac:dyDescent="0.2">
      <c r="D2385" s="392"/>
      <c r="E2385" s="84"/>
      <c r="F2385" s="393"/>
      <c r="G2385" s="370"/>
      <c r="H2385" s="79"/>
      <c r="I2385" s="107"/>
      <c r="J2385" s="84"/>
      <c r="K2385" s="81"/>
      <c r="L2385" s="394"/>
      <c r="M2385" s="78"/>
      <c r="N2385" s="78"/>
      <c r="O2385" s="78"/>
      <c r="P2385" s="78"/>
      <c r="Q2385" s="371" t="str">
        <f t="shared" si="151"/>
        <v/>
      </c>
      <c r="R2385" s="102" t="str">
        <f t="shared" si="152"/>
        <v/>
      </c>
      <c r="S2385" s="254" t="str">
        <f t="shared" si="153"/>
        <v/>
      </c>
      <c r="T2385" s="83"/>
      <c r="U2385" s="254" t="str">
        <f t="shared" si="154"/>
        <v/>
      </c>
      <c r="V2385" s="255"/>
      <c r="W2385" s="78"/>
      <c r="X2385" s="78"/>
      <c r="Y2385" s="391"/>
      <c r="Z2385" s="369"/>
      <c r="AA2385" s="90"/>
    </row>
    <row r="2386" spans="4:27" ht="15" x14ac:dyDescent="0.2">
      <c r="D2386" s="392"/>
      <c r="E2386" s="84"/>
      <c r="F2386" s="393"/>
      <c r="G2386" s="370"/>
      <c r="H2386" s="79"/>
      <c r="I2386" s="107"/>
      <c r="J2386" s="84"/>
      <c r="K2386" s="81"/>
      <c r="L2386" s="394"/>
      <c r="M2386" s="78"/>
      <c r="N2386" s="78"/>
      <c r="O2386" s="78"/>
      <c r="P2386" s="78"/>
      <c r="Q2386" s="371" t="str">
        <f t="shared" si="151"/>
        <v/>
      </c>
      <c r="R2386" s="102" t="str">
        <f t="shared" si="152"/>
        <v/>
      </c>
      <c r="S2386" s="254" t="str">
        <f t="shared" si="153"/>
        <v/>
      </c>
      <c r="T2386" s="83"/>
      <c r="U2386" s="254" t="str">
        <f t="shared" si="154"/>
        <v/>
      </c>
      <c r="V2386" s="255"/>
      <c r="W2386" s="78"/>
      <c r="X2386" s="78"/>
      <c r="Y2386" s="391"/>
      <c r="Z2386" s="369"/>
      <c r="AA2386" s="90"/>
    </row>
    <row r="2387" spans="4:27" ht="15" x14ac:dyDescent="0.2">
      <c r="D2387" s="392"/>
      <c r="E2387" s="84"/>
      <c r="F2387" s="393"/>
      <c r="G2387" s="370"/>
      <c r="H2387" s="79"/>
      <c r="I2387" s="107"/>
      <c r="J2387" s="84"/>
      <c r="K2387" s="81"/>
      <c r="L2387" s="394"/>
      <c r="M2387" s="78"/>
      <c r="N2387" s="78"/>
      <c r="O2387" s="78"/>
      <c r="P2387" s="78"/>
      <c r="Q2387" s="371" t="str">
        <f t="shared" si="151"/>
        <v/>
      </c>
      <c r="R2387" s="102" t="str">
        <f t="shared" si="152"/>
        <v/>
      </c>
      <c r="S2387" s="254" t="str">
        <f t="shared" si="153"/>
        <v/>
      </c>
      <c r="T2387" s="83"/>
      <c r="U2387" s="254" t="str">
        <f t="shared" si="154"/>
        <v/>
      </c>
      <c r="V2387" s="255"/>
      <c r="W2387" s="78"/>
      <c r="X2387" s="78"/>
      <c r="Y2387" s="391"/>
      <c r="Z2387" s="369"/>
      <c r="AA2387" s="90"/>
    </row>
    <row r="2388" spans="4:27" ht="15" x14ac:dyDescent="0.2">
      <c r="D2388" s="392"/>
      <c r="E2388" s="84"/>
      <c r="F2388" s="393"/>
      <c r="G2388" s="370"/>
      <c r="H2388" s="79"/>
      <c r="I2388" s="107"/>
      <c r="J2388" s="84"/>
      <c r="K2388" s="81"/>
      <c r="L2388" s="394"/>
      <c r="M2388" s="78"/>
      <c r="N2388" s="78"/>
      <c r="O2388" s="78"/>
      <c r="P2388" s="78"/>
      <c r="Q2388" s="371" t="str">
        <f t="shared" si="151"/>
        <v/>
      </c>
      <c r="R2388" s="102" t="str">
        <f t="shared" si="152"/>
        <v/>
      </c>
      <c r="S2388" s="254" t="str">
        <f t="shared" si="153"/>
        <v/>
      </c>
      <c r="T2388" s="83"/>
      <c r="U2388" s="254" t="str">
        <f t="shared" si="154"/>
        <v/>
      </c>
      <c r="V2388" s="255"/>
      <c r="W2388" s="78"/>
      <c r="X2388" s="78"/>
      <c r="Y2388" s="391"/>
      <c r="Z2388" s="369"/>
      <c r="AA2388" s="90"/>
    </row>
    <row r="2389" spans="4:27" ht="15" x14ac:dyDescent="0.2">
      <c r="D2389" s="392"/>
      <c r="E2389" s="84"/>
      <c r="F2389" s="393"/>
      <c r="G2389" s="370"/>
      <c r="H2389" s="79"/>
      <c r="I2389" s="107"/>
      <c r="J2389" s="84"/>
      <c r="K2389" s="81"/>
      <c r="L2389" s="394"/>
      <c r="M2389" s="78"/>
      <c r="N2389" s="78"/>
      <c r="O2389" s="78"/>
      <c r="P2389" s="78"/>
      <c r="Q2389" s="371" t="str">
        <f t="shared" si="151"/>
        <v/>
      </c>
      <c r="R2389" s="102" t="str">
        <f t="shared" si="152"/>
        <v/>
      </c>
      <c r="S2389" s="254" t="str">
        <f t="shared" si="153"/>
        <v/>
      </c>
      <c r="T2389" s="83"/>
      <c r="U2389" s="254" t="str">
        <f t="shared" si="154"/>
        <v/>
      </c>
      <c r="V2389" s="255"/>
      <c r="W2389" s="78"/>
      <c r="X2389" s="78"/>
      <c r="Y2389" s="391"/>
      <c r="Z2389" s="369"/>
      <c r="AA2389" s="90"/>
    </row>
    <row r="2390" spans="4:27" ht="15" x14ac:dyDescent="0.2">
      <c r="D2390" s="392"/>
      <c r="E2390" s="84"/>
      <c r="F2390" s="393"/>
      <c r="G2390" s="370"/>
      <c r="H2390" s="79"/>
      <c r="I2390" s="107"/>
      <c r="J2390" s="84"/>
      <c r="K2390" s="81"/>
      <c r="L2390" s="394"/>
      <c r="M2390" s="78"/>
      <c r="N2390" s="78"/>
      <c r="O2390" s="78"/>
      <c r="P2390" s="78"/>
      <c r="Q2390" s="371" t="str">
        <f t="shared" si="151"/>
        <v/>
      </c>
      <c r="R2390" s="102" t="str">
        <f t="shared" si="152"/>
        <v/>
      </c>
      <c r="S2390" s="254" t="str">
        <f t="shared" si="153"/>
        <v/>
      </c>
      <c r="T2390" s="83"/>
      <c r="U2390" s="254" t="str">
        <f t="shared" si="154"/>
        <v/>
      </c>
      <c r="V2390" s="255"/>
      <c r="W2390" s="78"/>
      <c r="X2390" s="78"/>
      <c r="Y2390" s="391"/>
      <c r="Z2390" s="369"/>
      <c r="AA2390" s="90"/>
    </row>
    <row r="2391" spans="4:27" ht="15" x14ac:dyDescent="0.2">
      <c r="D2391" s="392"/>
      <c r="E2391" s="84"/>
      <c r="F2391" s="393"/>
      <c r="G2391" s="370"/>
      <c r="H2391" s="79"/>
      <c r="I2391" s="107"/>
      <c r="J2391" s="84"/>
      <c r="K2391" s="81"/>
      <c r="L2391" s="394"/>
      <c r="M2391" s="78"/>
      <c r="N2391" s="78"/>
      <c r="O2391" s="78"/>
      <c r="P2391" s="78"/>
      <c r="Q2391" s="371" t="str">
        <f t="shared" si="151"/>
        <v/>
      </c>
      <c r="R2391" s="102" t="str">
        <f t="shared" si="152"/>
        <v/>
      </c>
      <c r="S2391" s="254" t="str">
        <f t="shared" si="153"/>
        <v/>
      </c>
      <c r="T2391" s="83"/>
      <c r="U2391" s="254" t="str">
        <f t="shared" si="154"/>
        <v/>
      </c>
      <c r="V2391" s="255"/>
      <c r="W2391" s="78"/>
      <c r="X2391" s="78"/>
      <c r="Y2391" s="391"/>
      <c r="Z2391" s="369"/>
      <c r="AA2391" s="90"/>
    </row>
    <row r="2392" spans="4:27" ht="15" x14ac:dyDescent="0.2">
      <c r="D2392" s="392"/>
      <c r="E2392" s="84"/>
      <c r="F2392" s="393"/>
      <c r="G2392" s="370"/>
      <c r="H2392" s="79"/>
      <c r="I2392" s="107"/>
      <c r="J2392" s="84"/>
      <c r="K2392" s="81"/>
      <c r="L2392" s="394"/>
      <c r="M2392" s="78"/>
      <c r="N2392" s="78"/>
      <c r="O2392" s="78"/>
      <c r="P2392" s="78"/>
      <c r="Q2392" s="371" t="str">
        <f t="shared" si="151"/>
        <v/>
      </c>
      <c r="R2392" s="102" t="str">
        <f t="shared" si="152"/>
        <v/>
      </c>
      <c r="S2392" s="254" t="str">
        <f t="shared" si="153"/>
        <v/>
      </c>
      <c r="T2392" s="83"/>
      <c r="U2392" s="254" t="str">
        <f t="shared" si="154"/>
        <v/>
      </c>
      <c r="V2392" s="255"/>
      <c r="W2392" s="78"/>
      <c r="X2392" s="78"/>
      <c r="Y2392" s="391"/>
      <c r="Z2392" s="369"/>
      <c r="AA2392" s="90"/>
    </row>
    <row r="2393" spans="4:27" ht="15" x14ac:dyDescent="0.2">
      <c r="D2393" s="392"/>
      <c r="E2393" s="84"/>
      <c r="F2393" s="393"/>
      <c r="G2393" s="370"/>
      <c r="H2393" s="79"/>
      <c r="I2393" s="107"/>
      <c r="J2393" s="84"/>
      <c r="K2393" s="81"/>
      <c r="L2393" s="394"/>
      <c r="M2393" s="78"/>
      <c r="N2393" s="78"/>
      <c r="O2393" s="78"/>
      <c r="P2393" s="78"/>
      <c r="Q2393" s="371" t="str">
        <f t="shared" si="151"/>
        <v/>
      </c>
      <c r="R2393" s="102" t="str">
        <f t="shared" si="152"/>
        <v/>
      </c>
      <c r="S2393" s="254" t="str">
        <f t="shared" si="153"/>
        <v/>
      </c>
      <c r="T2393" s="83"/>
      <c r="U2393" s="254" t="str">
        <f t="shared" si="154"/>
        <v/>
      </c>
      <c r="V2393" s="255"/>
      <c r="W2393" s="78"/>
      <c r="X2393" s="78"/>
      <c r="Y2393" s="391"/>
      <c r="Z2393" s="369"/>
      <c r="AA2393" s="90"/>
    </row>
    <row r="2394" spans="4:27" ht="15" x14ac:dyDescent="0.2">
      <c r="D2394" s="392"/>
      <c r="E2394" s="84"/>
      <c r="F2394" s="393"/>
      <c r="G2394" s="370"/>
      <c r="H2394" s="79"/>
      <c r="I2394" s="107"/>
      <c r="J2394" s="84"/>
      <c r="K2394" s="81"/>
      <c r="L2394" s="394"/>
      <c r="M2394" s="78"/>
      <c r="N2394" s="78"/>
      <c r="O2394" s="78"/>
      <c r="P2394" s="78"/>
      <c r="Q2394" s="371" t="str">
        <f t="shared" si="151"/>
        <v/>
      </c>
      <c r="R2394" s="102" t="str">
        <f t="shared" si="152"/>
        <v/>
      </c>
      <c r="S2394" s="254" t="str">
        <f t="shared" si="153"/>
        <v/>
      </c>
      <c r="T2394" s="83"/>
      <c r="U2394" s="254" t="str">
        <f t="shared" si="154"/>
        <v/>
      </c>
      <c r="V2394" s="255"/>
      <c r="W2394" s="78"/>
      <c r="X2394" s="78"/>
      <c r="Y2394" s="391"/>
      <c r="Z2394" s="369"/>
      <c r="AA2394" s="90"/>
    </row>
    <row r="2395" spans="4:27" ht="15" x14ac:dyDescent="0.2">
      <c r="D2395" s="392"/>
      <c r="E2395" s="84"/>
      <c r="F2395" s="393"/>
      <c r="G2395" s="370"/>
      <c r="H2395" s="79"/>
      <c r="I2395" s="107"/>
      <c r="J2395" s="84"/>
      <c r="K2395" s="81"/>
      <c r="L2395" s="394"/>
      <c r="M2395" s="78"/>
      <c r="N2395" s="78"/>
      <c r="O2395" s="78"/>
      <c r="P2395" s="78"/>
      <c r="Q2395" s="371" t="str">
        <f t="shared" si="151"/>
        <v/>
      </c>
      <c r="R2395" s="102" t="str">
        <f t="shared" si="152"/>
        <v/>
      </c>
      <c r="S2395" s="254" t="str">
        <f t="shared" si="153"/>
        <v/>
      </c>
      <c r="T2395" s="83"/>
      <c r="U2395" s="254" t="str">
        <f t="shared" si="154"/>
        <v/>
      </c>
      <c r="V2395" s="255"/>
      <c r="W2395" s="78"/>
      <c r="X2395" s="78"/>
      <c r="Y2395" s="391"/>
      <c r="Z2395" s="369"/>
      <c r="AA2395" s="90"/>
    </row>
    <row r="2396" spans="4:27" ht="15" x14ac:dyDescent="0.2">
      <c r="D2396" s="392"/>
      <c r="E2396" s="84"/>
      <c r="F2396" s="393"/>
      <c r="G2396" s="370"/>
      <c r="H2396" s="79"/>
      <c r="I2396" s="107"/>
      <c r="J2396" s="84"/>
      <c r="K2396" s="81"/>
      <c r="L2396" s="394"/>
      <c r="M2396" s="78"/>
      <c r="N2396" s="78"/>
      <c r="O2396" s="78"/>
      <c r="P2396" s="78"/>
      <c r="Q2396" s="371" t="str">
        <f t="shared" si="151"/>
        <v/>
      </c>
      <c r="R2396" s="102" t="str">
        <f t="shared" si="152"/>
        <v/>
      </c>
      <c r="S2396" s="254" t="str">
        <f t="shared" si="153"/>
        <v/>
      </c>
      <c r="T2396" s="83"/>
      <c r="U2396" s="254" t="str">
        <f t="shared" si="154"/>
        <v/>
      </c>
      <c r="V2396" s="255"/>
      <c r="W2396" s="78"/>
      <c r="X2396" s="78"/>
      <c r="Y2396" s="391"/>
      <c r="Z2396" s="369"/>
      <c r="AA2396" s="90"/>
    </row>
    <row r="2397" spans="4:27" ht="15" x14ac:dyDescent="0.2">
      <c r="D2397" s="392"/>
      <c r="E2397" s="84"/>
      <c r="F2397" s="393"/>
      <c r="G2397" s="370"/>
      <c r="H2397" s="79"/>
      <c r="I2397" s="107"/>
      <c r="J2397" s="84"/>
      <c r="K2397" s="81"/>
      <c r="L2397" s="394"/>
      <c r="M2397" s="78"/>
      <c r="N2397" s="78"/>
      <c r="O2397" s="78"/>
      <c r="P2397" s="78"/>
      <c r="Q2397" s="371" t="str">
        <f t="shared" si="151"/>
        <v/>
      </c>
      <c r="R2397" s="102" t="str">
        <f t="shared" si="152"/>
        <v/>
      </c>
      <c r="S2397" s="254" t="str">
        <f t="shared" si="153"/>
        <v/>
      </c>
      <c r="T2397" s="83"/>
      <c r="U2397" s="254" t="str">
        <f t="shared" si="154"/>
        <v/>
      </c>
      <c r="V2397" s="255"/>
      <c r="W2397" s="78"/>
      <c r="X2397" s="78"/>
      <c r="Y2397" s="391"/>
      <c r="Z2397" s="369"/>
      <c r="AA2397" s="90"/>
    </row>
    <row r="2398" spans="4:27" ht="15" x14ac:dyDescent="0.2">
      <c r="D2398" s="392"/>
      <c r="E2398" s="84"/>
      <c r="F2398" s="393"/>
      <c r="G2398" s="370"/>
      <c r="H2398" s="79"/>
      <c r="I2398" s="107"/>
      <c r="J2398" s="84"/>
      <c r="K2398" s="81"/>
      <c r="L2398" s="394"/>
      <c r="M2398" s="78"/>
      <c r="N2398" s="78"/>
      <c r="O2398" s="78"/>
      <c r="P2398" s="78"/>
      <c r="Q2398" s="371" t="str">
        <f t="shared" si="151"/>
        <v/>
      </c>
      <c r="R2398" s="102" t="str">
        <f t="shared" si="152"/>
        <v/>
      </c>
      <c r="S2398" s="254" t="str">
        <f t="shared" si="153"/>
        <v/>
      </c>
      <c r="T2398" s="83"/>
      <c r="U2398" s="254" t="str">
        <f t="shared" si="154"/>
        <v/>
      </c>
      <c r="V2398" s="255"/>
      <c r="W2398" s="78"/>
      <c r="X2398" s="78"/>
      <c r="Y2398" s="391"/>
      <c r="Z2398" s="369"/>
      <c r="AA2398" s="90"/>
    </row>
    <row r="2399" spans="4:27" ht="15" x14ac:dyDescent="0.2">
      <c r="D2399" s="392"/>
      <c r="E2399" s="84"/>
      <c r="F2399" s="393"/>
      <c r="G2399" s="370"/>
      <c r="H2399" s="79"/>
      <c r="I2399" s="107"/>
      <c r="J2399" s="84"/>
      <c r="K2399" s="81"/>
      <c r="L2399" s="394"/>
      <c r="M2399" s="78"/>
      <c r="N2399" s="78"/>
      <c r="O2399" s="78"/>
      <c r="P2399" s="78"/>
      <c r="Q2399" s="371" t="str">
        <f t="shared" si="151"/>
        <v/>
      </c>
      <c r="R2399" s="102" t="str">
        <f t="shared" si="152"/>
        <v/>
      </c>
      <c r="S2399" s="254" t="str">
        <f t="shared" si="153"/>
        <v/>
      </c>
      <c r="T2399" s="83"/>
      <c r="U2399" s="254" t="str">
        <f t="shared" si="154"/>
        <v/>
      </c>
      <c r="V2399" s="255"/>
      <c r="W2399" s="78"/>
      <c r="X2399" s="78"/>
      <c r="Y2399" s="391"/>
      <c r="Z2399" s="369"/>
      <c r="AA2399" s="90"/>
    </row>
    <row r="2400" spans="4:27" ht="15" x14ac:dyDescent="0.2">
      <c r="D2400" s="392"/>
      <c r="E2400" s="84"/>
      <c r="F2400" s="393"/>
      <c r="G2400" s="370"/>
      <c r="H2400" s="79"/>
      <c r="I2400" s="107"/>
      <c r="J2400" s="84"/>
      <c r="K2400" s="81"/>
      <c r="L2400" s="394"/>
      <c r="M2400" s="78"/>
      <c r="N2400" s="78"/>
      <c r="O2400" s="78"/>
      <c r="P2400" s="78"/>
      <c r="Q2400" s="371" t="str">
        <f t="shared" si="151"/>
        <v/>
      </c>
      <c r="R2400" s="102" t="str">
        <f t="shared" si="152"/>
        <v/>
      </c>
      <c r="S2400" s="254" t="str">
        <f t="shared" si="153"/>
        <v/>
      </c>
      <c r="T2400" s="83"/>
      <c r="U2400" s="254" t="str">
        <f t="shared" si="154"/>
        <v/>
      </c>
      <c r="V2400" s="255"/>
      <c r="W2400" s="78"/>
      <c r="X2400" s="78"/>
      <c r="Y2400" s="391"/>
      <c r="Z2400" s="369"/>
      <c r="AA2400" s="90"/>
    </row>
    <row r="2401" spans="4:27" ht="15" x14ac:dyDescent="0.2">
      <c r="D2401" s="392"/>
      <c r="E2401" s="84"/>
      <c r="F2401" s="393"/>
      <c r="G2401" s="370"/>
      <c r="H2401" s="79"/>
      <c r="I2401" s="107"/>
      <c r="J2401" s="84"/>
      <c r="K2401" s="81"/>
      <c r="L2401" s="394"/>
      <c r="M2401" s="78"/>
      <c r="N2401" s="78"/>
      <c r="O2401" s="78"/>
      <c r="P2401" s="78"/>
      <c r="Q2401" s="371" t="str">
        <f t="shared" si="151"/>
        <v/>
      </c>
      <c r="R2401" s="102" t="str">
        <f t="shared" si="152"/>
        <v/>
      </c>
      <c r="S2401" s="254" t="str">
        <f t="shared" si="153"/>
        <v/>
      </c>
      <c r="T2401" s="83"/>
      <c r="U2401" s="254" t="str">
        <f t="shared" si="154"/>
        <v/>
      </c>
      <c r="V2401" s="255"/>
      <c r="W2401" s="78"/>
      <c r="X2401" s="78"/>
      <c r="Y2401" s="391"/>
      <c r="Z2401" s="369"/>
      <c r="AA2401" s="90"/>
    </row>
    <row r="2402" spans="4:27" ht="15" x14ac:dyDescent="0.2">
      <c r="D2402" s="392"/>
      <c r="E2402" s="84"/>
      <c r="F2402" s="393"/>
      <c r="G2402" s="370"/>
      <c r="H2402" s="79"/>
      <c r="I2402" s="107"/>
      <c r="J2402" s="84"/>
      <c r="K2402" s="81"/>
      <c r="L2402" s="394"/>
      <c r="M2402" s="78"/>
      <c r="N2402" s="78"/>
      <c r="O2402" s="78"/>
      <c r="P2402" s="78"/>
      <c r="Q2402" s="371" t="str">
        <f t="shared" si="151"/>
        <v/>
      </c>
      <c r="R2402" s="102" t="str">
        <f t="shared" si="152"/>
        <v/>
      </c>
      <c r="S2402" s="254" t="str">
        <f t="shared" si="153"/>
        <v/>
      </c>
      <c r="T2402" s="83"/>
      <c r="U2402" s="254" t="str">
        <f t="shared" si="154"/>
        <v/>
      </c>
      <c r="V2402" s="255"/>
      <c r="W2402" s="78"/>
      <c r="X2402" s="78"/>
      <c r="Y2402" s="391"/>
      <c r="Z2402" s="369"/>
      <c r="AA2402" s="90"/>
    </row>
    <row r="2403" spans="4:27" ht="15" x14ac:dyDescent="0.2">
      <c r="D2403" s="392"/>
      <c r="E2403" s="84"/>
      <c r="F2403" s="393"/>
      <c r="G2403" s="370"/>
      <c r="H2403" s="79"/>
      <c r="I2403" s="107"/>
      <c r="J2403" s="84"/>
      <c r="K2403" s="81"/>
      <c r="L2403" s="394"/>
      <c r="M2403" s="78"/>
      <c r="N2403" s="78"/>
      <c r="O2403" s="78"/>
      <c r="P2403" s="78"/>
      <c r="Q2403" s="371" t="str">
        <f t="shared" si="151"/>
        <v/>
      </c>
      <c r="R2403" s="102" t="str">
        <f t="shared" si="152"/>
        <v/>
      </c>
      <c r="S2403" s="254" t="str">
        <f t="shared" si="153"/>
        <v/>
      </c>
      <c r="T2403" s="83"/>
      <c r="U2403" s="254" t="str">
        <f t="shared" si="154"/>
        <v/>
      </c>
      <c r="V2403" s="255"/>
      <c r="W2403" s="78"/>
      <c r="X2403" s="78"/>
      <c r="Y2403" s="391"/>
      <c r="Z2403" s="369"/>
      <c r="AA2403" s="90"/>
    </row>
    <row r="2404" spans="4:27" ht="15" x14ac:dyDescent="0.2">
      <c r="D2404" s="392"/>
      <c r="E2404" s="84"/>
      <c r="F2404" s="393"/>
      <c r="G2404" s="370"/>
      <c r="H2404" s="79"/>
      <c r="I2404" s="107"/>
      <c r="J2404" s="84"/>
      <c r="K2404" s="81"/>
      <c r="L2404" s="394"/>
      <c r="M2404" s="78"/>
      <c r="N2404" s="78"/>
      <c r="O2404" s="78"/>
      <c r="P2404" s="78"/>
      <c r="Q2404" s="371" t="str">
        <f t="shared" si="151"/>
        <v/>
      </c>
      <c r="R2404" s="102" t="str">
        <f t="shared" si="152"/>
        <v/>
      </c>
      <c r="S2404" s="254" t="str">
        <f t="shared" si="153"/>
        <v/>
      </c>
      <c r="T2404" s="83"/>
      <c r="U2404" s="254" t="str">
        <f t="shared" si="154"/>
        <v/>
      </c>
      <c r="V2404" s="255"/>
      <c r="W2404" s="78"/>
      <c r="X2404" s="78"/>
      <c r="Y2404" s="391"/>
      <c r="Z2404" s="369"/>
      <c r="AA2404" s="90"/>
    </row>
    <row r="2405" spans="4:27" ht="15" x14ac:dyDescent="0.2">
      <c r="D2405" s="392"/>
      <c r="E2405" s="84"/>
      <c r="F2405" s="393"/>
      <c r="G2405" s="370"/>
      <c r="H2405" s="79"/>
      <c r="I2405" s="107"/>
      <c r="J2405" s="84"/>
      <c r="K2405" s="81"/>
      <c r="L2405" s="394"/>
      <c r="M2405" s="78"/>
      <c r="N2405" s="78"/>
      <c r="O2405" s="78"/>
      <c r="P2405" s="78"/>
      <c r="Q2405" s="371" t="str">
        <f t="shared" si="151"/>
        <v/>
      </c>
      <c r="R2405" s="102" t="str">
        <f t="shared" si="152"/>
        <v/>
      </c>
      <c r="S2405" s="254" t="str">
        <f t="shared" si="153"/>
        <v/>
      </c>
      <c r="T2405" s="83"/>
      <c r="U2405" s="254" t="str">
        <f t="shared" si="154"/>
        <v/>
      </c>
      <c r="V2405" s="255"/>
      <c r="W2405" s="78"/>
      <c r="X2405" s="78"/>
      <c r="Y2405" s="391"/>
      <c r="Z2405" s="369"/>
      <c r="AA2405" s="90"/>
    </row>
    <row r="2406" spans="4:27" ht="15" x14ac:dyDescent="0.2">
      <c r="D2406" s="392"/>
      <c r="E2406" s="84"/>
      <c r="F2406" s="393"/>
      <c r="G2406" s="370"/>
      <c r="H2406" s="79"/>
      <c r="I2406" s="107"/>
      <c r="J2406" s="84"/>
      <c r="K2406" s="81"/>
      <c r="L2406" s="394"/>
      <c r="M2406" s="78"/>
      <c r="N2406" s="78"/>
      <c r="O2406" s="78"/>
      <c r="P2406" s="78"/>
      <c r="Q2406" s="371" t="str">
        <f t="shared" si="151"/>
        <v/>
      </c>
      <c r="R2406" s="102" t="str">
        <f t="shared" si="152"/>
        <v/>
      </c>
      <c r="S2406" s="254" t="str">
        <f t="shared" si="153"/>
        <v/>
      </c>
      <c r="T2406" s="83"/>
      <c r="U2406" s="254" t="str">
        <f t="shared" si="154"/>
        <v/>
      </c>
      <c r="V2406" s="255"/>
      <c r="W2406" s="78"/>
      <c r="X2406" s="78"/>
      <c r="Y2406" s="391"/>
      <c r="Z2406" s="369"/>
      <c r="AA2406" s="90"/>
    </row>
    <row r="2407" spans="4:27" ht="15" x14ac:dyDescent="0.2">
      <c r="D2407" s="392"/>
      <c r="E2407" s="84"/>
      <c r="F2407" s="393"/>
      <c r="G2407" s="370"/>
      <c r="H2407" s="79"/>
      <c r="I2407" s="107"/>
      <c r="J2407" s="84"/>
      <c r="K2407" s="81"/>
      <c r="L2407" s="394"/>
      <c r="M2407" s="78"/>
      <c r="N2407" s="78"/>
      <c r="O2407" s="78"/>
      <c r="P2407" s="78"/>
      <c r="Q2407" s="371" t="str">
        <f t="shared" si="151"/>
        <v/>
      </c>
      <c r="R2407" s="102" t="str">
        <f t="shared" si="152"/>
        <v/>
      </c>
      <c r="S2407" s="254" t="str">
        <f t="shared" si="153"/>
        <v/>
      </c>
      <c r="T2407" s="83"/>
      <c r="U2407" s="254" t="str">
        <f t="shared" si="154"/>
        <v/>
      </c>
      <c r="V2407" s="255"/>
      <c r="W2407" s="78"/>
      <c r="X2407" s="78"/>
      <c r="Y2407" s="391"/>
      <c r="Z2407" s="369"/>
      <c r="AA2407" s="90"/>
    </row>
    <row r="2408" spans="4:27" ht="15" x14ac:dyDescent="0.2">
      <c r="D2408" s="392"/>
      <c r="E2408" s="84"/>
      <c r="F2408" s="393"/>
      <c r="G2408" s="370"/>
      <c r="H2408" s="79"/>
      <c r="I2408" s="107"/>
      <c r="J2408" s="84"/>
      <c r="K2408" s="81"/>
      <c r="L2408" s="394"/>
      <c r="M2408" s="78"/>
      <c r="N2408" s="78"/>
      <c r="O2408" s="78"/>
      <c r="P2408" s="78"/>
      <c r="Q2408" s="371" t="str">
        <f t="shared" si="151"/>
        <v/>
      </c>
      <c r="R2408" s="102" t="str">
        <f t="shared" si="152"/>
        <v/>
      </c>
      <c r="S2408" s="254" t="str">
        <f t="shared" si="153"/>
        <v/>
      </c>
      <c r="T2408" s="83"/>
      <c r="U2408" s="254" t="str">
        <f t="shared" si="154"/>
        <v/>
      </c>
      <c r="V2408" s="255"/>
      <c r="W2408" s="78"/>
      <c r="X2408" s="78"/>
      <c r="Y2408" s="391"/>
      <c r="Z2408" s="369"/>
      <c r="AA2408" s="90"/>
    </row>
    <row r="2409" spans="4:27" ht="15" x14ac:dyDescent="0.2">
      <c r="D2409" s="392"/>
      <c r="E2409" s="84"/>
      <c r="F2409" s="393"/>
      <c r="G2409" s="370"/>
      <c r="H2409" s="79"/>
      <c r="I2409" s="107"/>
      <c r="J2409" s="84"/>
      <c r="K2409" s="81"/>
      <c r="L2409" s="394"/>
      <c r="M2409" s="78"/>
      <c r="N2409" s="78"/>
      <c r="O2409" s="78"/>
      <c r="P2409" s="78"/>
      <c r="Q2409" s="371" t="str">
        <f t="shared" si="151"/>
        <v/>
      </c>
      <c r="R2409" s="102" t="str">
        <f t="shared" si="152"/>
        <v/>
      </c>
      <c r="S2409" s="254" t="str">
        <f t="shared" si="153"/>
        <v/>
      </c>
      <c r="T2409" s="83"/>
      <c r="U2409" s="254" t="str">
        <f t="shared" si="154"/>
        <v/>
      </c>
      <c r="V2409" s="255"/>
      <c r="W2409" s="78"/>
      <c r="X2409" s="78"/>
      <c r="Y2409" s="391"/>
      <c r="Z2409" s="369"/>
      <c r="AA2409" s="90"/>
    </row>
    <row r="2410" spans="4:27" ht="15" x14ac:dyDescent="0.2">
      <c r="D2410" s="392"/>
      <c r="E2410" s="84"/>
      <c r="F2410" s="393"/>
      <c r="G2410" s="370"/>
      <c r="H2410" s="79"/>
      <c r="I2410" s="107"/>
      <c r="J2410" s="84"/>
      <c r="K2410" s="81"/>
      <c r="L2410" s="394"/>
      <c r="M2410" s="78"/>
      <c r="N2410" s="78"/>
      <c r="O2410" s="78"/>
      <c r="P2410" s="78"/>
      <c r="Q2410" s="371" t="str">
        <f t="shared" si="151"/>
        <v/>
      </c>
      <c r="R2410" s="102" t="str">
        <f t="shared" si="152"/>
        <v/>
      </c>
      <c r="S2410" s="254" t="str">
        <f t="shared" si="153"/>
        <v/>
      </c>
      <c r="T2410" s="83"/>
      <c r="U2410" s="254" t="str">
        <f t="shared" si="154"/>
        <v/>
      </c>
      <c r="V2410" s="255"/>
      <c r="W2410" s="78"/>
      <c r="X2410" s="78"/>
      <c r="Y2410" s="391"/>
      <c r="Z2410" s="369"/>
      <c r="AA2410" s="90"/>
    </row>
    <row r="2411" spans="4:27" ht="15" x14ac:dyDescent="0.2">
      <c r="D2411" s="392"/>
      <c r="E2411" s="84"/>
      <c r="F2411" s="393"/>
      <c r="G2411" s="370"/>
      <c r="H2411" s="79"/>
      <c r="I2411" s="107"/>
      <c r="J2411" s="84"/>
      <c r="K2411" s="81"/>
      <c r="L2411" s="394"/>
      <c r="M2411" s="78"/>
      <c r="N2411" s="78"/>
      <c r="O2411" s="78"/>
      <c r="P2411" s="78"/>
      <c r="Q2411" s="371" t="str">
        <f t="shared" si="151"/>
        <v/>
      </c>
      <c r="R2411" s="102" t="str">
        <f t="shared" si="152"/>
        <v/>
      </c>
      <c r="S2411" s="254" t="str">
        <f t="shared" si="153"/>
        <v/>
      </c>
      <c r="T2411" s="83"/>
      <c r="U2411" s="254" t="str">
        <f t="shared" si="154"/>
        <v/>
      </c>
      <c r="V2411" s="255"/>
      <c r="W2411" s="78"/>
      <c r="X2411" s="78"/>
      <c r="Y2411" s="391"/>
      <c r="Z2411" s="369"/>
      <c r="AA2411" s="90"/>
    </row>
    <row r="2412" spans="4:27" ht="15" x14ac:dyDescent="0.2">
      <c r="D2412" s="392"/>
      <c r="E2412" s="84"/>
      <c r="F2412" s="393"/>
      <c r="G2412" s="370"/>
      <c r="H2412" s="79"/>
      <c r="I2412" s="107"/>
      <c r="J2412" s="84"/>
      <c r="K2412" s="81"/>
      <c r="L2412" s="394"/>
      <c r="M2412" s="78"/>
      <c r="N2412" s="78"/>
      <c r="O2412" s="78"/>
      <c r="P2412" s="78"/>
      <c r="Q2412" s="371" t="str">
        <f t="shared" si="151"/>
        <v/>
      </c>
      <c r="R2412" s="102" t="str">
        <f t="shared" si="152"/>
        <v/>
      </c>
      <c r="S2412" s="254" t="str">
        <f t="shared" si="153"/>
        <v/>
      </c>
      <c r="T2412" s="83"/>
      <c r="U2412" s="254" t="str">
        <f t="shared" si="154"/>
        <v/>
      </c>
      <c r="V2412" s="255"/>
      <c r="W2412" s="78"/>
      <c r="X2412" s="78"/>
      <c r="Y2412" s="391"/>
      <c r="Z2412" s="369"/>
      <c r="AA2412" s="90"/>
    </row>
    <row r="2413" spans="4:27" ht="15" x14ac:dyDescent="0.2">
      <c r="D2413" s="392"/>
      <c r="E2413" s="84"/>
      <c r="F2413" s="393"/>
      <c r="G2413" s="370"/>
      <c r="H2413" s="79"/>
      <c r="I2413" s="107"/>
      <c r="J2413" s="84"/>
      <c r="K2413" s="81"/>
      <c r="L2413" s="394"/>
      <c r="M2413" s="78"/>
      <c r="N2413" s="78"/>
      <c r="O2413" s="78"/>
      <c r="P2413" s="78"/>
      <c r="Q2413" s="371" t="str">
        <f t="shared" si="151"/>
        <v/>
      </c>
      <c r="R2413" s="102" t="str">
        <f t="shared" si="152"/>
        <v/>
      </c>
      <c r="S2413" s="254" t="str">
        <f t="shared" si="153"/>
        <v/>
      </c>
      <c r="T2413" s="83"/>
      <c r="U2413" s="254" t="str">
        <f t="shared" si="154"/>
        <v/>
      </c>
      <c r="V2413" s="255"/>
      <c r="W2413" s="78"/>
      <c r="X2413" s="78"/>
      <c r="Y2413" s="391"/>
      <c r="Z2413" s="369"/>
      <c r="AA2413" s="90"/>
    </row>
    <row r="2414" spans="4:27" ht="15" x14ac:dyDescent="0.2">
      <c r="D2414" s="392"/>
      <c r="E2414" s="84"/>
      <c r="F2414" s="393"/>
      <c r="G2414" s="370"/>
      <c r="H2414" s="79"/>
      <c r="I2414" s="107"/>
      <c r="J2414" s="84"/>
      <c r="K2414" s="81"/>
      <c r="L2414" s="394"/>
      <c r="M2414" s="78"/>
      <c r="N2414" s="78"/>
      <c r="O2414" s="78"/>
      <c r="P2414" s="78"/>
      <c r="Q2414" s="371" t="str">
        <f t="shared" si="151"/>
        <v/>
      </c>
      <c r="R2414" s="102" t="str">
        <f t="shared" si="152"/>
        <v/>
      </c>
      <c r="S2414" s="254" t="str">
        <f t="shared" si="153"/>
        <v/>
      </c>
      <c r="T2414" s="83"/>
      <c r="U2414" s="254" t="str">
        <f t="shared" si="154"/>
        <v/>
      </c>
      <c r="V2414" s="255"/>
      <c r="W2414" s="78"/>
      <c r="X2414" s="78"/>
      <c r="Y2414" s="391"/>
      <c r="Z2414" s="369"/>
      <c r="AA2414" s="90"/>
    </row>
    <row r="2415" spans="4:27" ht="15" x14ac:dyDescent="0.2">
      <c r="D2415" s="392"/>
      <c r="E2415" s="84"/>
      <c r="F2415" s="393"/>
      <c r="G2415" s="370"/>
      <c r="H2415" s="79"/>
      <c r="I2415" s="107"/>
      <c r="J2415" s="84"/>
      <c r="K2415" s="81"/>
      <c r="L2415" s="394"/>
      <c r="M2415" s="78"/>
      <c r="N2415" s="78"/>
      <c r="O2415" s="78"/>
      <c r="P2415" s="78"/>
      <c r="Q2415" s="371" t="str">
        <f t="shared" si="151"/>
        <v/>
      </c>
      <c r="R2415" s="102" t="str">
        <f t="shared" si="152"/>
        <v/>
      </c>
      <c r="S2415" s="254" t="str">
        <f t="shared" si="153"/>
        <v/>
      </c>
      <c r="T2415" s="83"/>
      <c r="U2415" s="254" t="str">
        <f t="shared" si="154"/>
        <v/>
      </c>
      <c r="V2415" s="255"/>
      <c r="W2415" s="78"/>
      <c r="X2415" s="78"/>
      <c r="Y2415" s="391"/>
      <c r="Z2415" s="369"/>
      <c r="AA2415" s="90"/>
    </row>
    <row r="2416" spans="4:27" ht="15" x14ac:dyDescent="0.2">
      <c r="D2416" s="392"/>
      <c r="E2416" s="84"/>
      <c r="F2416" s="393"/>
      <c r="G2416" s="370"/>
      <c r="H2416" s="79"/>
      <c r="I2416" s="107"/>
      <c r="J2416" s="84"/>
      <c r="K2416" s="81"/>
      <c r="L2416" s="394"/>
      <c r="M2416" s="78"/>
      <c r="N2416" s="78"/>
      <c r="O2416" s="78"/>
      <c r="P2416" s="78"/>
      <c r="Q2416" s="371" t="str">
        <f t="shared" si="151"/>
        <v/>
      </c>
      <c r="R2416" s="102" t="str">
        <f t="shared" si="152"/>
        <v/>
      </c>
      <c r="S2416" s="254" t="str">
        <f t="shared" si="153"/>
        <v/>
      </c>
      <c r="T2416" s="83"/>
      <c r="U2416" s="254" t="str">
        <f t="shared" si="154"/>
        <v/>
      </c>
      <c r="V2416" s="255"/>
      <c r="W2416" s="78"/>
      <c r="X2416" s="78"/>
      <c r="Y2416" s="391"/>
      <c r="Z2416" s="369"/>
      <c r="AA2416" s="90"/>
    </row>
    <row r="2417" spans="4:27" ht="15" x14ac:dyDescent="0.2">
      <c r="D2417" s="392"/>
      <c r="E2417" s="84"/>
      <c r="F2417" s="393"/>
      <c r="G2417" s="370"/>
      <c r="H2417" s="79"/>
      <c r="I2417" s="107"/>
      <c r="J2417" s="84"/>
      <c r="K2417" s="81"/>
      <c r="L2417" s="394"/>
      <c r="M2417" s="78"/>
      <c r="N2417" s="78"/>
      <c r="O2417" s="78"/>
      <c r="P2417" s="78"/>
      <c r="Q2417" s="371" t="str">
        <f t="shared" si="151"/>
        <v/>
      </c>
      <c r="R2417" s="102" t="str">
        <f t="shared" si="152"/>
        <v/>
      </c>
      <c r="S2417" s="254" t="str">
        <f t="shared" si="153"/>
        <v/>
      </c>
      <c r="T2417" s="83"/>
      <c r="U2417" s="254" t="str">
        <f t="shared" si="154"/>
        <v/>
      </c>
      <c r="V2417" s="255"/>
      <c r="W2417" s="78"/>
      <c r="X2417" s="78"/>
      <c r="Y2417" s="391"/>
      <c r="Z2417" s="369"/>
      <c r="AA2417" s="90"/>
    </row>
    <row r="2418" spans="4:27" ht="15" x14ac:dyDescent="0.2">
      <c r="D2418" s="392"/>
      <c r="E2418" s="84"/>
      <c r="F2418" s="393"/>
      <c r="G2418" s="370"/>
      <c r="H2418" s="79"/>
      <c r="I2418" s="107"/>
      <c r="J2418" s="84"/>
      <c r="K2418" s="81"/>
      <c r="L2418" s="394"/>
      <c r="M2418" s="78"/>
      <c r="N2418" s="78"/>
      <c r="O2418" s="78"/>
      <c r="P2418" s="78"/>
      <c r="Q2418" s="371" t="str">
        <f t="shared" si="151"/>
        <v/>
      </c>
      <c r="R2418" s="102" t="str">
        <f t="shared" si="152"/>
        <v/>
      </c>
      <c r="S2418" s="254" t="str">
        <f t="shared" si="153"/>
        <v/>
      </c>
      <c r="T2418" s="83"/>
      <c r="U2418" s="254" t="str">
        <f t="shared" si="154"/>
        <v/>
      </c>
      <c r="V2418" s="255"/>
      <c r="W2418" s="78"/>
      <c r="X2418" s="78"/>
      <c r="Y2418" s="391"/>
      <c r="Z2418" s="369"/>
      <c r="AA2418" s="90"/>
    </row>
    <row r="2419" spans="4:27" ht="15" x14ac:dyDescent="0.2">
      <c r="D2419" s="392"/>
      <c r="E2419" s="84"/>
      <c r="F2419" s="393"/>
      <c r="G2419" s="370"/>
      <c r="H2419" s="79"/>
      <c r="I2419" s="107"/>
      <c r="J2419" s="84"/>
      <c r="K2419" s="81"/>
      <c r="L2419" s="394"/>
      <c r="M2419" s="78"/>
      <c r="N2419" s="78"/>
      <c r="O2419" s="78"/>
      <c r="P2419" s="78"/>
      <c r="Q2419" s="371" t="str">
        <f t="shared" si="151"/>
        <v/>
      </c>
      <c r="R2419" s="102" t="str">
        <f t="shared" si="152"/>
        <v/>
      </c>
      <c r="S2419" s="254" t="str">
        <f t="shared" si="153"/>
        <v/>
      </c>
      <c r="T2419" s="83"/>
      <c r="U2419" s="254" t="str">
        <f t="shared" si="154"/>
        <v/>
      </c>
      <c r="V2419" s="255"/>
      <c r="W2419" s="78"/>
      <c r="X2419" s="78"/>
      <c r="Y2419" s="391"/>
      <c r="Z2419" s="369"/>
      <c r="AA2419" s="90"/>
    </row>
    <row r="2420" spans="4:27" ht="15" x14ac:dyDescent="0.2">
      <c r="D2420" s="392"/>
      <c r="E2420" s="84"/>
      <c r="F2420" s="393"/>
      <c r="G2420" s="370"/>
      <c r="H2420" s="79"/>
      <c r="I2420" s="107"/>
      <c r="J2420" s="84"/>
      <c r="K2420" s="81"/>
      <c r="L2420" s="394"/>
      <c r="M2420" s="78"/>
      <c r="N2420" s="78"/>
      <c r="O2420" s="78"/>
      <c r="P2420" s="78"/>
      <c r="Q2420" s="371" t="str">
        <f t="shared" si="151"/>
        <v/>
      </c>
      <c r="R2420" s="102" t="str">
        <f t="shared" si="152"/>
        <v/>
      </c>
      <c r="S2420" s="254" t="str">
        <f t="shared" si="153"/>
        <v/>
      </c>
      <c r="T2420" s="83"/>
      <c r="U2420" s="254" t="str">
        <f t="shared" si="154"/>
        <v/>
      </c>
      <c r="V2420" s="255"/>
      <c r="W2420" s="78"/>
      <c r="X2420" s="78"/>
      <c r="Y2420" s="391"/>
      <c r="Z2420" s="369"/>
      <c r="AA2420" s="90"/>
    </row>
    <row r="2421" spans="4:27" ht="15" x14ac:dyDescent="0.2">
      <c r="D2421" s="392"/>
      <c r="E2421" s="84"/>
      <c r="F2421" s="393"/>
      <c r="G2421" s="370"/>
      <c r="H2421" s="79"/>
      <c r="I2421" s="107"/>
      <c r="J2421" s="84"/>
      <c r="K2421" s="81"/>
      <c r="L2421" s="394"/>
      <c r="M2421" s="78"/>
      <c r="N2421" s="78"/>
      <c r="O2421" s="78"/>
      <c r="P2421" s="78"/>
      <c r="Q2421" s="371" t="str">
        <f t="shared" si="151"/>
        <v/>
      </c>
      <c r="R2421" s="102" t="str">
        <f t="shared" si="152"/>
        <v/>
      </c>
      <c r="S2421" s="254" t="str">
        <f t="shared" si="153"/>
        <v/>
      </c>
      <c r="T2421" s="83"/>
      <c r="U2421" s="254" t="str">
        <f t="shared" si="154"/>
        <v/>
      </c>
      <c r="V2421" s="255"/>
      <c r="W2421" s="78"/>
      <c r="X2421" s="78"/>
      <c r="Y2421" s="391"/>
      <c r="Z2421" s="369"/>
      <c r="AA2421" s="90"/>
    </row>
    <row r="2422" spans="4:27" ht="15" x14ac:dyDescent="0.2">
      <c r="D2422" s="392"/>
      <c r="E2422" s="84"/>
      <c r="F2422" s="393"/>
      <c r="G2422" s="370"/>
      <c r="H2422" s="79"/>
      <c r="I2422" s="107"/>
      <c r="J2422" s="84"/>
      <c r="K2422" s="81"/>
      <c r="L2422" s="394"/>
      <c r="M2422" s="78"/>
      <c r="N2422" s="78"/>
      <c r="O2422" s="78"/>
      <c r="P2422" s="78"/>
      <c r="Q2422" s="371" t="str">
        <f t="shared" si="151"/>
        <v/>
      </c>
      <c r="R2422" s="102" t="str">
        <f t="shared" si="152"/>
        <v/>
      </c>
      <c r="S2422" s="254" t="str">
        <f t="shared" si="153"/>
        <v/>
      </c>
      <c r="T2422" s="83"/>
      <c r="U2422" s="254" t="str">
        <f t="shared" si="154"/>
        <v/>
      </c>
      <c r="V2422" s="255"/>
      <c r="W2422" s="78"/>
      <c r="X2422" s="78"/>
      <c r="Y2422" s="391"/>
      <c r="Z2422" s="369"/>
      <c r="AA2422" s="90"/>
    </row>
    <row r="2423" spans="4:27" ht="15" x14ac:dyDescent="0.2">
      <c r="D2423" s="392"/>
      <c r="E2423" s="84"/>
      <c r="F2423" s="393"/>
      <c r="G2423" s="370"/>
      <c r="H2423" s="79"/>
      <c r="I2423" s="107"/>
      <c r="J2423" s="84"/>
      <c r="K2423" s="81"/>
      <c r="L2423" s="394"/>
      <c r="M2423" s="78"/>
      <c r="N2423" s="78"/>
      <c r="O2423" s="78"/>
      <c r="P2423" s="78"/>
      <c r="Q2423" s="371" t="str">
        <f t="shared" si="151"/>
        <v/>
      </c>
      <c r="R2423" s="102" t="str">
        <f t="shared" si="152"/>
        <v/>
      </c>
      <c r="S2423" s="254" t="str">
        <f t="shared" si="153"/>
        <v/>
      </c>
      <c r="T2423" s="83"/>
      <c r="U2423" s="254" t="str">
        <f t="shared" si="154"/>
        <v/>
      </c>
      <c r="V2423" s="255"/>
      <c r="W2423" s="78"/>
      <c r="X2423" s="78"/>
      <c r="Y2423" s="391"/>
      <c r="Z2423" s="369"/>
      <c r="AA2423" s="90"/>
    </row>
    <row r="2424" spans="4:27" ht="15" x14ac:dyDescent="0.2">
      <c r="D2424" s="392"/>
      <c r="E2424" s="84"/>
      <c r="F2424" s="393"/>
      <c r="G2424" s="370"/>
      <c r="H2424" s="79"/>
      <c r="I2424" s="107"/>
      <c r="J2424" s="84"/>
      <c r="K2424" s="81"/>
      <c r="L2424" s="394"/>
      <c r="M2424" s="78"/>
      <c r="N2424" s="78"/>
      <c r="O2424" s="78"/>
      <c r="P2424" s="78"/>
      <c r="Q2424" s="371" t="str">
        <f t="shared" si="151"/>
        <v/>
      </c>
      <c r="R2424" s="102" t="str">
        <f t="shared" si="152"/>
        <v/>
      </c>
      <c r="S2424" s="254" t="str">
        <f t="shared" si="153"/>
        <v/>
      </c>
      <c r="T2424" s="83"/>
      <c r="U2424" s="254" t="str">
        <f t="shared" si="154"/>
        <v/>
      </c>
      <c r="V2424" s="255"/>
      <c r="W2424" s="78"/>
      <c r="X2424" s="78"/>
      <c r="Y2424" s="391"/>
      <c r="Z2424" s="369"/>
      <c r="AA2424" s="90"/>
    </row>
    <row r="2425" spans="4:27" ht="15" x14ac:dyDescent="0.2">
      <c r="D2425" s="392"/>
      <c r="E2425" s="84"/>
      <c r="F2425" s="393"/>
      <c r="G2425" s="370"/>
      <c r="H2425" s="79"/>
      <c r="I2425" s="107"/>
      <c r="J2425" s="84"/>
      <c r="K2425" s="81"/>
      <c r="L2425" s="394"/>
      <c r="M2425" s="78"/>
      <c r="N2425" s="78"/>
      <c r="O2425" s="78"/>
      <c r="P2425" s="78"/>
      <c r="Q2425" s="371" t="str">
        <f t="shared" si="151"/>
        <v/>
      </c>
      <c r="R2425" s="102" t="str">
        <f t="shared" si="152"/>
        <v/>
      </c>
      <c r="S2425" s="254" t="str">
        <f t="shared" si="153"/>
        <v/>
      </c>
      <c r="T2425" s="83"/>
      <c r="U2425" s="254" t="str">
        <f t="shared" si="154"/>
        <v/>
      </c>
      <c r="V2425" s="255"/>
      <c r="W2425" s="78"/>
      <c r="X2425" s="78"/>
      <c r="Y2425" s="391"/>
      <c r="Z2425" s="369"/>
      <c r="AA2425" s="90"/>
    </row>
    <row r="2426" spans="4:27" ht="15" x14ac:dyDescent="0.2">
      <c r="D2426" s="392"/>
      <c r="E2426" s="84"/>
      <c r="F2426" s="393"/>
      <c r="G2426" s="370"/>
      <c r="H2426" s="79"/>
      <c r="I2426" s="107"/>
      <c r="J2426" s="84"/>
      <c r="K2426" s="81"/>
      <c r="L2426" s="394"/>
      <c r="M2426" s="78"/>
      <c r="N2426" s="78"/>
      <c r="O2426" s="78"/>
      <c r="P2426" s="78"/>
      <c r="Q2426" s="371" t="str">
        <f t="shared" si="151"/>
        <v/>
      </c>
      <c r="R2426" s="102" t="str">
        <f t="shared" si="152"/>
        <v/>
      </c>
      <c r="S2426" s="254" t="str">
        <f t="shared" si="153"/>
        <v/>
      </c>
      <c r="T2426" s="83"/>
      <c r="U2426" s="254" t="str">
        <f t="shared" si="154"/>
        <v/>
      </c>
      <c r="V2426" s="255"/>
      <c r="W2426" s="78"/>
      <c r="X2426" s="78"/>
      <c r="Y2426" s="391"/>
      <c r="Z2426" s="369"/>
      <c r="AA2426" s="90"/>
    </row>
    <row r="2427" spans="4:27" ht="15" x14ac:dyDescent="0.2">
      <c r="D2427" s="392"/>
      <c r="E2427" s="84"/>
      <c r="F2427" s="393"/>
      <c r="G2427" s="370"/>
      <c r="H2427" s="79"/>
      <c r="I2427" s="107"/>
      <c r="J2427" s="84"/>
      <c r="K2427" s="81"/>
      <c r="L2427" s="394"/>
      <c r="M2427" s="78"/>
      <c r="N2427" s="78"/>
      <c r="O2427" s="78"/>
      <c r="P2427" s="78"/>
      <c r="Q2427" s="371" t="str">
        <f t="shared" si="151"/>
        <v/>
      </c>
      <c r="R2427" s="102" t="str">
        <f t="shared" si="152"/>
        <v/>
      </c>
      <c r="S2427" s="254" t="str">
        <f t="shared" si="153"/>
        <v/>
      </c>
      <c r="T2427" s="83"/>
      <c r="U2427" s="254" t="str">
        <f t="shared" si="154"/>
        <v/>
      </c>
      <c r="V2427" s="255"/>
      <c r="W2427" s="78"/>
      <c r="X2427" s="78"/>
      <c r="Y2427" s="391"/>
      <c r="Z2427" s="369"/>
      <c r="AA2427" s="90"/>
    </row>
    <row r="2428" spans="4:27" ht="15" x14ac:dyDescent="0.2">
      <c r="D2428" s="392"/>
      <c r="E2428" s="84"/>
      <c r="F2428" s="393"/>
      <c r="G2428" s="370"/>
      <c r="H2428" s="79"/>
      <c r="I2428" s="107"/>
      <c r="J2428" s="84"/>
      <c r="K2428" s="81"/>
      <c r="L2428" s="394"/>
      <c r="M2428" s="78"/>
      <c r="N2428" s="78"/>
      <c r="O2428" s="78"/>
      <c r="P2428" s="78"/>
      <c r="Q2428" s="371" t="str">
        <f t="shared" si="151"/>
        <v/>
      </c>
      <c r="R2428" s="102" t="str">
        <f t="shared" si="152"/>
        <v/>
      </c>
      <c r="S2428" s="254" t="str">
        <f t="shared" si="153"/>
        <v/>
      </c>
      <c r="T2428" s="83"/>
      <c r="U2428" s="254" t="str">
        <f t="shared" si="154"/>
        <v/>
      </c>
      <c r="V2428" s="255"/>
      <c r="W2428" s="78"/>
      <c r="X2428" s="78"/>
      <c r="Y2428" s="391"/>
      <c r="Z2428" s="369"/>
      <c r="AA2428" s="90"/>
    </row>
    <row r="2429" spans="4:27" ht="15" x14ac:dyDescent="0.2">
      <c r="D2429" s="392"/>
      <c r="E2429" s="84"/>
      <c r="F2429" s="393"/>
      <c r="G2429" s="370"/>
      <c r="H2429" s="79"/>
      <c r="I2429" s="107"/>
      <c r="J2429" s="84"/>
      <c r="K2429" s="81"/>
      <c r="L2429" s="394"/>
      <c r="M2429" s="78"/>
      <c r="N2429" s="78"/>
      <c r="O2429" s="78"/>
      <c r="P2429" s="78"/>
      <c r="Q2429" s="371" t="str">
        <f t="shared" si="151"/>
        <v/>
      </c>
      <c r="R2429" s="102" t="str">
        <f t="shared" si="152"/>
        <v/>
      </c>
      <c r="S2429" s="254" t="str">
        <f t="shared" si="153"/>
        <v/>
      </c>
      <c r="T2429" s="83"/>
      <c r="U2429" s="254" t="str">
        <f t="shared" si="154"/>
        <v/>
      </c>
      <c r="V2429" s="255"/>
      <c r="W2429" s="78"/>
      <c r="X2429" s="78"/>
      <c r="Y2429" s="391"/>
      <c r="Z2429" s="369"/>
      <c r="AA2429" s="90"/>
    </row>
    <row r="2430" spans="4:27" ht="15" x14ac:dyDescent="0.2">
      <c r="D2430" s="392"/>
      <c r="E2430" s="84"/>
      <c r="F2430" s="393"/>
      <c r="G2430" s="370"/>
      <c r="H2430" s="79"/>
      <c r="I2430" s="107"/>
      <c r="J2430" s="84"/>
      <c r="K2430" s="81"/>
      <c r="L2430" s="394"/>
      <c r="M2430" s="78"/>
      <c r="N2430" s="78"/>
      <c r="O2430" s="78"/>
      <c r="P2430" s="78"/>
      <c r="Q2430" s="371" t="str">
        <f t="shared" si="151"/>
        <v/>
      </c>
      <c r="R2430" s="102" t="str">
        <f t="shared" si="152"/>
        <v/>
      </c>
      <c r="S2430" s="254" t="str">
        <f t="shared" si="153"/>
        <v/>
      </c>
      <c r="T2430" s="83"/>
      <c r="U2430" s="254" t="str">
        <f t="shared" si="154"/>
        <v/>
      </c>
      <c r="V2430" s="255"/>
      <c r="W2430" s="78"/>
      <c r="X2430" s="78"/>
      <c r="Y2430" s="391"/>
      <c r="Z2430" s="369"/>
      <c r="AA2430" s="90"/>
    </row>
    <row r="2431" spans="4:27" ht="15" x14ac:dyDescent="0.2">
      <c r="D2431" s="392"/>
      <c r="E2431" s="84"/>
      <c r="F2431" s="393"/>
      <c r="G2431" s="370"/>
      <c r="H2431" s="79"/>
      <c r="I2431" s="107"/>
      <c r="J2431" s="84"/>
      <c r="K2431" s="81"/>
      <c r="L2431" s="394"/>
      <c r="M2431" s="78"/>
      <c r="N2431" s="78"/>
      <c r="O2431" s="78"/>
      <c r="P2431" s="78"/>
      <c r="Q2431" s="371" t="str">
        <f t="shared" si="151"/>
        <v/>
      </c>
      <c r="R2431" s="102" t="str">
        <f t="shared" si="152"/>
        <v/>
      </c>
      <c r="S2431" s="254" t="str">
        <f t="shared" si="153"/>
        <v/>
      </c>
      <c r="T2431" s="83"/>
      <c r="U2431" s="254" t="str">
        <f t="shared" si="154"/>
        <v/>
      </c>
      <c r="V2431" s="255"/>
      <c r="W2431" s="78"/>
      <c r="X2431" s="78"/>
      <c r="Y2431" s="391"/>
      <c r="Z2431" s="369"/>
      <c r="AA2431" s="90"/>
    </row>
    <row r="2432" spans="4:27" ht="15" x14ac:dyDescent="0.2">
      <c r="D2432" s="392"/>
      <c r="E2432" s="84"/>
      <c r="F2432" s="393"/>
      <c r="G2432" s="370"/>
      <c r="H2432" s="79"/>
      <c r="I2432" s="107"/>
      <c r="J2432" s="84"/>
      <c r="K2432" s="81"/>
      <c r="L2432" s="394"/>
      <c r="M2432" s="78"/>
      <c r="N2432" s="78"/>
      <c r="O2432" s="78"/>
      <c r="P2432" s="78"/>
      <c r="Q2432" s="371" t="str">
        <f t="shared" si="151"/>
        <v/>
      </c>
      <c r="R2432" s="102" t="str">
        <f t="shared" si="152"/>
        <v/>
      </c>
      <c r="S2432" s="254" t="str">
        <f t="shared" si="153"/>
        <v/>
      </c>
      <c r="T2432" s="83"/>
      <c r="U2432" s="254" t="str">
        <f t="shared" si="154"/>
        <v/>
      </c>
      <c r="V2432" s="255"/>
      <c r="W2432" s="78"/>
      <c r="X2432" s="78"/>
      <c r="Y2432" s="391"/>
      <c r="Z2432" s="369"/>
      <c r="AA2432" s="90"/>
    </row>
    <row r="2433" spans="4:27" ht="15" x14ac:dyDescent="0.2">
      <c r="D2433" s="392"/>
      <c r="E2433" s="84"/>
      <c r="F2433" s="393"/>
      <c r="G2433" s="370"/>
      <c r="H2433" s="79"/>
      <c r="I2433" s="107"/>
      <c r="J2433" s="84"/>
      <c r="K2433" s="81"/>
      <c r="L2433" s="394"/>
      <c r="M2433" s="78"/>
      <c r="N2433" s="78"/>
      <c r="O2433" s="78"/>
      <c r="P2433" s="78"/>
      <c r="Q2433" s="371" t="str">
        <f t="shared" ref="Q2433:Q2496" si="155">IF(OR(I2433="",I2433="Trailer"),"",IF(I2433&lt;&gt;"Trailer","X"))</f>
        <v/>
      </c>
      <c r="R2433" s="102" t="str">
        <f t="shared" ref="R2433:R2496" si="156">IF(I2433="","",IF(AND($R$16="X",I2433&lt;&gt;"Equipment",I2433&lt;&gt;"Dealer Plate"),"X",IF(AND($R$18="X",I2433&lt;&gt;"Trailer",I2433&lt;&gt;"Equipment",I2433&lt;&gt;"Dealer Plate"),"X",IF(AND($R$19="X",I2433&lt;&gt;"Trailer",I2433&lt;&gt;"Equipment",I2433&lt;&gt;"Dealer Plate",V2433="Yes"),"X",IF(AND($R$20="X",I2433&lt;&gt;"Equipment",I2433&lt;&gt;"Dealer Plate",F2433&gt;=$U$20),"X",IF(AND($R$21="X",I2433&lt;&gt;"Trailer",I2433&lt;&gt;"Equipment",I2433&lt;&gt;"Dealer Plate",F2433&gt;=$U$21),"X",""))))))</f>
        <v/>
      </c>
      <c r="S2433" s="254" t="str">
        <f t="shared" ref="S2433:S2496" si="157">IF(AND(M2433 ="NY",Q2433="x"),"Required","")</f>
        <v/>
      </c>
      <c r="T2433" s="83"/>
      <c r="U2433" s="254" t="str">
        <f t="shared" ref="U2433:U2496" si="158">IF(AND(I2433 ="Trailer",Q2433="X"),"remove 'X' for AL","")</f>
        <v/>
      </c>
      <c r="V2433" s="255"/>
      <c r="W2433" s="78"/>
      <c r="X2433" s="78"/>
      <c r="Y2433" s="391"/>
      <c r="Z2433" s="369"/>
      <c r="AA2433" s="90"/>
    </row>
    <row r="2434" spans="4:27" ht="15" x14ac:dyDescent="0.2">
      <c r="D2434" s="392"/>
      <c r="E2434" s="84"/>
      <c r="F2434" s="393"/>
      <c r="G2434" s="370"/>
      <c r="H2434" s="79"/>
      <c r="I2434" s="107"/>
      <c r="J2434" s="84"/>
      <c r="K2434" s="81"/>
      <c r="L2434" s="394"/>
      <c r="M2434" s="78"/>
      <c r="N2434" s="78"/>
      <c r="O2434" s="78"/>
      <c r="P2434" s="78"/>
      <c r="Q2434" s="371" t="str">
        <f t="shared" si="155"/>
        <v/>
      </c>
      <c r="R2434" s="102" t="str">
        <f t="shared" si="156"/>
        <v/>
      </c>
      <c r="S2434" s="254" t="str">
        <f t="shared" si="157"/>
        <v/>
      </c>
      <c r="T2434" s="83"/>
      <c r="U2434" s="254" t="str">
        <f t="shared" si="158"/>
        <v/>
      </c>
      <c r="V2434" s="255"/>
      <c r="W2434" s="78"/>
      <c r="X2434" s="78"/>
      <c r="Y2434" s="391"/>
      <c r="Z2434" s="369"/>
      <c r="AA2434" s="90"/>
    </row>
    <row r="2435" spans="4:27" ht="15" x14ac:dyDescent="0.2">
      <c r="D2435" s="392"/>
      <c r="E2435" s="84"/>
      <c r="F2435" s="393"/>
      <c r="G2435" s="370"/>
      <c r="H2435" s="79"/>
      <c r="I2435" s="107"/>
      <c r="J2435" s="84"/>
      <c r="K2435" s="81"/>
      <c r="L2435" s="394"/>
      <c r="M2435" s="78"/>
      <c r="N2435" s="78"/>
      <c r="O2435" s="78"/>
      <c r="P2435" s="78"/>
      <c r="Q2435" s="371" t="str">
        <f t="shared" si="155"/>
        <v/>
      </c>
      <c r="R2435" s="102" t="str">
        <f t="shared" si="156"/>
        <v/>
      </c>
      <c r="S2435" s="254" t="str">
        <f t="shared" si="157"/>
        <v/>
      </c>
      <c r="T2435" s="83"/>
      <c r="U2435" s="254" t="str">
        <f t="shared" si="158"/>
        <v/>
      </c>
      <c r="V2435" s="255"/>
      <c r="W2435" s="78"/>
      <c r="X2435" s="78"/>
      <c r="Y2435" s="391"/>
      <c r="Z2435" s="369"/>
      <c r="AA2435" s="90"/>
    </row>
    <row r="2436" spans="4:27" ht="15" x14ac:dyDescent="0.2">
      <c r="D2436" s="392"/>
      <c r="E2436" s="84"/>
      <c r="F2436" s="393"/>
      <c r="G2436" s="370"/>
      <c r="H2436" s="79"/>
      <c r="I2436" s="107"/>
      <c r="J2436" s="84"/>
      <c r="K2436" s="81"/>
      <c r="L2436" s="394"/>
      <c r="M2436" s="78"/>
      <c r="N2436" s="78"/>
      <c r="O2436" s="78"/>
      <c r="P2436" s="78"/>
      <c r="Q2436" s="371" t="str">
        <f t="shared" si="155"/>
        <v/>
      </c>
      <c r="R2436" s="102" t="str">
        <f t="shared" si="156"/>
        <v/>
      </c>
      <c r="S2436" s="254" t="str">
        <f t="shared" si="157"/>
        <v/>
      </c>
      <c r="T2436" s="83"/>
      <c r="U2436" s="254" t="str">
        <f t="shared" si="158"/>
        <v/>
      </c>
      <c r="V2436" s="255"/>
      <c r="W2436" s="78"/>
      <c r="X2436" s="78"/>
      <c r="Y2436" s="391"/>
      <c r="Z2436" s="369"/>
      <c r="AA2436" s="90"/>
    </row>
    <row r="2437" spans="4:27" ht="15" x14ac:dyDescent="0.2">
      <c r="D2437" s="392"/>
      <c r="E2437" s="84"/>
      <c r="F2437" s="393"/>
      <c r="G2437" s="370"/>
      <c r="H2437" s="79"/>
      <c r="I2437" s="107"/>
      <c r="J2437" s="84"/>
      <c r="K2437" s="81"/>
      <c r="L2437" s="394"/>
      <c r="M2437" s="78"/>
      <c r="N2437" s="78"/>
      <c r="O2437" s="78"/>
      <c r="P2437" s="78"/>
      <c r="Q2437" s="371" t="str">
        <f t="shared" si="155"/>
        <v/>
      </c>
      <c r="R2437" s="102" t="str">
        <f t="shared" si="156"/>
        <v/>
      </c>
      <c r="S2437" s="254" t="str">
        <f t="shared" si="157"/>
        <v/>
      </c>
      <c r="T2437" s="83"/>
      <c r="U2437" s="254" t="str">
        <f t="shared" si="158"/>
        <v/>
      </c>
      <c r="V2437" s="255"/>
      <c r="W2437" s="78"/>
      <c r="X2437" s="78"/>
      <c r="Y2437" s="391"/>
      <c r="Z2437" s="369"/>
      <c r="AA2437" s="90"/>
    </row>
    <row r="2438" spans="4:27" ht="15" x14ac:dyDescent="0.2">
      <c r="D2438" s="392"/>
      <c r="E2438" s="84"/>
      <c r="F2438" s="393"/>
      <c r="G2438" s="370"/>
      <c r="H2438" s="79"/>
      <c r="I2438" s="107"/>
      <c r="J2438" s="84"/>
      <c r="K2438" s="81"/>
      <c r="L2438" s="394"/>
      <c r="M2438" s="78"/>
      <c r="N2438" s="78"/>
      <c r="O2438" s="78"/>
      <c r="P2438" s="78"/>
      <c r="Q2438" s="371" t="str">
        <f t="shared" si="155"/>
        <v/>
      </c>
      <c r="R2438" s="102" t="str">
        <f t="shared" si="156"/>
        <v/>
      </c>
      <c r="S2438" s="254" t="str">
        <f t="shared" si="157"/>
        <v/>
      </c>
      <c r="T2438" s="83"/>
      <c r="U2438" s="254" t="str">
        <f t="shared" si="158"/>
        <v/>
      </c>
      <c r="V2438" s="255"/>
      <c r="W2438" s="78"/>
      <c r="X2438" s="78"/>
      <c r="Y2438" s="391"/>
      <c r="Z2438" s="369"/>
      <c r="AA2438" s="90"/>
    </row>
    <row r="2439" spans="4:27" ht="15" x14ac:dyDescent="0.2">
      <c r="D2439" s="392"/>
      <c r="E2439" s="84"/>
      <c r="F2439" s="393"/>
      <c r="G2439" s="370"/>
      <c r="H2439" s="79"/>
      <c r="I2439" s="107"/>
      <c r="J2439" s="84"/>
      <c r="K2439" s="81"/>
      <c r="L2439" s="394"/>
      <c r="M2439" s="78"/>
      <c r="N2439" s="78"/>
      <c r="O2439" s="78"/>
      <c r="P2439" s="78"/>
      <c r="Q2439" s="371" t="str">
        <f t="shared" si="155"/>
        <v/>
      </c>
      <c r="R2439" s="102" t="str">
        <f t="shared" si="156"/>
        <v/>
      </c>
      <c r="S2439" s="254" t="str">
        <f t="shared" si="157"/>
        <v/>
      </c>
      <c r="T2439" s="83"/>
      <c r="U2439" s="254" t="str">
        <f t="shared" si="158"/>
        <v/>
      </c>
      <c r="V2439" s="255"/>
      <c r="W2439" s="78"/>
      <c r="X2439" s="78"/>
      <c r="Y2439" s="391"/>
      <c r="Z2439" s="369"/>
      <c r="AA2439" s="90"/>
    </row>
    <row r="2440" spans="4:27" ht="15" x14ac:dyDescent="0.2">
      <c r="D2440" s="392"/>
      <c r="E2440" s="84"/>
      <c r="F2440" s="393"/>
      <c r="G2440" s="370"/>
      <c r="H2440" s="79"/>
      <c r="I2440" s="107"/>
      <c r="J2440" s="84"/>
      <c r="K2440" s="81"/>
      <c r="L2440" s="394"/>
      <c r="M2440" s="78"/>
      <c r="N2440" s="78"/>
      <c r="O2440" s="78"/>
      <c r="P2440" s="78"/>
      <c r="Q2440" s="371" t="str">
        <f t="shared" si="155"/>
        <v/>
      </c>
      <c r="R2440" s="102" t="str">
        <f t="shared" si="156"/>
        <v/>
      </c>
      <c r="S2440" s="254" t="str">
        <f t="shared" si="157"/>
        <v/>
      </c>
      <c r="T2440" s="83"/>
      <c r="U2440" s="254" t="str">
        <f t="shared" si="158"/>
        <v/>
      </c>
      <c r="V2440" s="255"/>
      <c r="W2440" s="78"/>
      <c r="X2440" s="78"/>
      <c r="Y2440" s="391"/>
      <c r="Z2440" s="369"/>
      <c r="AA2440" s="90"/>
    </row>
    <row r="2441" spans="4:27" ht="15" x14ac:dyDescent="0.2">
      <c r="D2441" s="392"/>
      <c r="E2441" s="84"/>
      <c r="F2441" s="393"/>
      <c r="G2441" s="370"/>
      <c r="H2441" s="79"/>
      <c r="I2441" s="107"/>
      <c r="J2441" s="84"/>
      <c r="K2441" s="81"/>
      <c r="L2441" s="394"/>
      <c r="M2441" s="78"/>
      <c r="N2441" s="78"/>
      <c r="O2441" s="78"/>
      <c r="P2441" s="78"/>
      <c r="Q2441" s="371" t="str">
        <f t="shared" si="155"/>
        <v/>
      </c>
      <c r="R2441" s="102" t="str">
        <f t="shared" si="156"/>
        <v/>
      </c>
      <c r="S2441" s="254" t="str">
        <f t="shared" si="157"/>
        <v/>
      </c>
      <c r="T2441" s="83"/>
      <c r="U2441" s="254" t="str">
        <f t="shared" si="158"/>
        <v/>
      </c>
      <c r="V2441" s="255"/>
      <c r="W2441" s="78"/>
      <c r="X2441" s="78"/>
      <c r="Y2441" s="391"/>
      <c r="Z2441" s="369"/>
      <c r="AA2441" s="90"/>
    </row>
    <row r="2442" spans="4:27" ht="15" x14ac:dyDescent="0.2">
      <c r="D2442" s="392"/>
      <c r="E2442" s="84"/>
      <c r="F2442" s="393"/>
      <c r="G2442" s="370"/>
      <c r="H2442" s="79"/>
      <c r="I2442" s="107"/>
      <c r="J2442" s="84"/>
      <c r="K2442" s="81"/>
      <c r="L2442" s="394"/>
      <c r="M2442" s="78"/>
      <c r="N2442" s="78"/>
      <c r="O2442" s="78"/>
      <c r="P2442" s="78"/>
      <c r="Q2442" s="371" t="str">
        <f t="shared" si="155"/>
        <v/>
      </c>
      <c r="R2442" s="102" t="str">
        <f t="shared" si="156"/>
        <v/>
      </c>
      <c r="S2442" s="254" t="str">
        <f t="shared" si="157"/>
        <v/>
      </c>
      <c r="T2442" s="83"/>
      <c r="U2442" s="254" t="str">
        <f t="shared" si="158"/>
        <v/>
      </c>
      <c r="V2442" s="255"/>
      <c r="W2442" s="78"/>
      <c r="X2442" s="78"/>
      <c r="Y2442" s="391"/>
      <c r="Z2442" s="369"/>
      <c r="AA2442" s="90"/>
    </row>
    <row r="2443" spans="4:27" ht="15" x14ac:dyDescent="0.2">
      <c r="D2443" s="392"/>
      <c r="E2443" s="84"/>
      <c r="F2443" s="393"/>
      <c r="G2443" s="370"/>
      <c r="H2443" s="79"/>
      <c r="I2443" s="107"/>
      <c r="J2443" s="84"/>
      <c r="K2443" s="81"/>
      <c r="L2443" s="394"/>
      <c r="M2443" s="78"/>
      <c r="N2443" s="78"/>
      <c r="O2443" s="78"/>
      <c r="P2443" s="78"/>
      <c r="Q2443" s="371" t="str">
        <f t="shared" si="155"/>
        <v/>
      </c>
      <c r="R2443" s="102" t="str">
        <f t="shared" si="156"/>
        <v/>
      </c>
      <c r="S2443" s="254" t="str">
        <f t="shared" si="157"/>
        <v/>
      </c>
      <c r="T2443" s="83"/>
      <c r="U2443" s="254" t="str">
        <f t="shared" si="158"/>
        <v/>
      </c>
      <c r="V2443" s="255"/>
      <c r="W2443" s="78"/>
      <c r="X2443" s="78"/>
      <c r="Y2443" s="391"/>
      <c r="Z2443" s="369"/>
      <c r="AA2443" s="90"/>
    </row>
    <row r="2444" spans="4:27" ht="15" x14ac:dyDescent="0.2">
      <c r="D2444" s="392"/>
      <c r="E2444" s="84"/>
      <c r="F2444" s="393"/>
      <c r="G2444" s="370"/>
      <c r="H2444" s="79"/>
      <c r="I2444" s="107"/>
      <c r="J2444" s="84"/>
      <c r="K2444" s="81"/>
      <c r="L2444" s="394"/>
      <c r="M2444" s="78"/>
      <c r="N2444" s="78"/>
      <c r="O2444" s="78"/>
      <c r="P2444" s="78"/>
      <c r="Q2444" s="371" t="str">
        <f t="shared" si="155"/>
        <v/>
      </c>
      <c r="R2444" s="102" t="str">
        <f t="shared" si="156"/>
        <v/>
      </c>
      <c r="S2444" s="254" t="str">
        <f t="shared" si="157"/>
        <v/>
      </c>
      <c r="T2444" s="83"/>
      <c r="U2444" s="254" t="str">
        <f t="shared" si="158"/>
        <v/>
      </c>
      <c r="V2444" s="255"/>
      <c r="W2444" s="78"/>
      <c r="X2444" s="78"/>
      <c r="Y2444" s="391"/>
      <c r="Z2444" s="369"/>
      <c r="AA2444" s="90"/>
    </row>
    <row r="2445" spans="4:27" ht="15" x14ac:dyDescent="0.2">
      <c r="D2445" s="392"/>
      <c r="E2445" s="84"/>
      <c r="F2445" s="393"/>
      <c r="G2445" s="370"/>
      <c r="H2445" s="79"/>
      <c r="I2445" s="107"/>
      <c r="J2445" s="84"/>
      <c r="K2445" s="81"/>
      <c r="L2445" s="394"/>
      <c r="M2445" s="78"/>
      <c r="N2445" s="78"/>
      <c r="O2445" s="78"/>
      <c r="P2445" s="78"/>
      <c r="Q2445" s="371" t="str">
        <f t="shared" si="155"/>
        <v/>
      </c>
      <c r="R2445" s="102" t="str">
        <f t="shared" si="156"/>
        <v/>
      </c>
      <c r="S2445" s="254" t="str">
        <f t="shared" si="157"/>
        <v/>
      </c>
      <c r="T2445" s="83"/>
      <c r="U2445" s="254" t="str">
        <f t="shared" si="158"/>
        <v/>
      </c>
      <c r="V2445" s="255"/>
      <c r="W2445" s="78"/>
      <c r="X2445" s="78"/>
      <c r="Y2445" s="391"/>
      <c r="Z2445" s="369"/>
      <c r="AA2445" s="90"/>
    </row>
    <row r="2446" spans="4:27" ht="15" x14ac:dyDescent="0.2">
      <c r="D2446" s="392"/>
      <c r="E2446" s="84"/>
      <c r="F2446" s="393"/>
      <c r="G2446" s="370"/>
      <c r="H2446" s="79"/>
      <c r="I2446" s="107"/>
      <c r="J2446" s="84"/>
      <c r="K2446" s="81"/>
      <c r="L2446" s="394"/>
      <c r="M2446" s="78"/>
      <c r="N2446" s="78"/>
      <c r="O2446" s="78"/>
      <c r="P2446" s="78"/>
      <c r="Q2446" s="371" t="str">
        <f t="shared" si="155"/>
        <v/>
      </c>
      <c r="R2446" s="102" t="str">
        <f t="shared" si="156"/>
        <v/>
      </c>
      <c r="S2446" s="254" t="str">
        <f t="shared" si="157"/>
        <v/>
      </c>
      <c r="T2446" s="83"/>
      <c r="U2446" s="254" t="str">
        <f t="shared" si="158"/>
        <v/>
      </c>
      <c r="V2446" s="255"/>
      <c r="W2446" s="78"/>
      <c r="X2446" s="78"/>
      <c r="Y2446" s="391"/>
      <c r="Z2446" s="369"/>
      <c r="AA2446" s="90"/>
    </row>
    <row r="2447" spans="4:27" ht="15" x14ac:dyDescent="0.2">
      <c r="D2447" s="392"/>
      <c r="E2447" s="84"/>
      <c r="F2447" s="393"/>
      <c r="G2447" s="370"/>
      <c r="H2447" s="79"/>
      <c r="I2447" s="107"/>
      <c r="J2447" s="84"/>
      <c r="K2447" s="81"/>
      <c r="L2447" s="394"/>
      <c r="M2447" s="78"/>
      <c r="N2447" s="78"/>
      <c r="O2447" s="78"/>
      <c r="P2447" s="78"/>
      <c r="Q2447" s="371" t="str">
        <f t="shared" si="155"/>
        <v/>
      </c>
      <c r="R2447" s="102" t="str">
        <f t="shared" si="156"/>
        <v/>
      </c>
      <c r="S2447" s="254" t="str">
        <f t="shared" si="157"/>
        <v/>
      </c>
      <c r="T2447" s="83"/>
      <c r="U2447" s="254" t="str">
        <f t="shared" si="158"/>
        <v/>
      </c>
      <c r="V2447" s="255"/>
      <c r="W2447" s="78"/>
      <c r="X2447" s="78"/>
      <c r="Y2447" s="391"/>
      <c r="Z2447" s="369"/>
      <c r="AA2447" s="90"/>
    </row>
    <row r="2448" spans="4:27" ht="15" x14ac:dyDescent="0.2">
      <c r="D2448" s="392"/>
      <c r="E2448" s="84"/>
      <c r="F2448" s="393"/>
      <c r="G2448" s="370"/>
      <c r="H2448" s="79"/>
      <c r="I2448" s="107"/>
      <c r="J2448" s="84"/>
      <c r="K2448" s="81"/>
      <c r="L2448" s="394"/>
      <c r="M2448" s="78"/>
      <c r="N2448" s="78"/>
      <c r="O2448" s="78"/>
      <c r="P2448" s="78"/>
      <c r="Q2448" s="371" t="str">
        <f t="shared" si="155"/>
        <v/>
      </c>
      <c r="R2448" s="102" t="str">
        <f t="shared" si="156"/>
        <v/>
      </c>
      <c r="S2448" s="254" t="str">
        <f t="shared" si="157"/>
        <v/>
      </c>
      <c r="T2448" s="83"/>
      <c r="U2448" s="254" t="str">
        <f t="shared" si="158"/>
        <v/>
      </c>
      <c r="V2448" s="255"/>
      <c r="W2448" s="78"/>
      <c r="X2448" s="78"/>
      <c r="Y2448" s="391"/>
      <c r="Z2448" s="369"/>
      <c r="AA2448" s="90"/>
    </row>
    <row r="2449" spans="4:27" ht="15" x14ac:dyDescent="0.2">
      <c r="D2449" s="392"/>
      <c r="E2449" s="84"/>
      <c r="F2449" s="393"/>
      <c r="G2449" s="370"/>
      <c r="H2449" s="79"/>
      <c r="I2449" s="107"/>
      <c r="J2449" s="84"/>
      <c r="K2449" s="81"/>
      <c r="L2449" s="394"/>
      <c r="M2449" s="78"/>
      <c r="N2449" s="78"/>
      <c r="O2449" s="78"/>
      <c r="P2449" s="78"/>
      <c r="Q2449" s="371" t="str">
        <f t="shared" si="155"/>
        <v/>
      </c>
      <c r="R2449" s="102" t="str">
        <f t="shared" si="156"/>
        <v/>
      </c>
      <c r="S2449" s="254" t="str">
        <f t="shared" si="157"/>
        <v/>
      </c>
      <c r="T2449" s="83"/>
      <c r="U2449" s="254" t="str">
        <f t="shared" si="158"/>
        <v/>
      </c>
      <c r="V2449" s="255"/>
      <c r="W2449" s="78"/>
      <c r="X2449" s="78"/>
      <c r="Y2449" s="391"/>
      <c r="Z2449" s="369"/>
      <c r="AA2449" s="90"/>
    </row>
    <row r="2450" spans="4:27" ht="15" x14ac:dyDescent="0.2">
      <c r="D2450" s="392"/>
      <c r="E2450" s="84"/>
      <c r="F2450" s="393"/>
      <c r="G2450" s="370"/>
      <c r="H2450" s="79"/>
      <c r="I2450" s="107"/>
      <c r="J2450" s="84"/>
      <c r="K2450" s="81"/>
      <c r="L2450" s="394"/>
      <c r="M2450" s="78"/>
      <c r="N2450" s="78"/>
      <c r="O2450" s="78"/>
      <c r="P2450" s="78"/>
      <c r="Q2450" s="371" t="str">
        <f t="shared" si="155"/>
        <v/>
      </c>
      <c r="R2450" s="102" t="str">
        <f t="shared" si="156"/>
        <v/>
      </c>
      <c r="S2450" s="254" t="str">
        <f t="shared" si="157"/>
        <v/>
      </c>
      <c r="T2450" s="83"/>
      <c r="U2450" s="254" t="str">
        <f t="shared" si="158"/>
        <v/>
      </c>
      <c r="V2450" s="255"/>
      <c r="W2450" s="78"/>
      <c r="X2450" s="78"/>
      <c r="Y2450" s="391"/>
      <c r="Z2450" s="369"/>
      <c r="AA2450" s="90"/>
    </row>
    <row r="2451" spans="4:27" ht="15" x14ac:dyDescent="0.2">
      <c r="D2451" s="392"/>
      <c r="E2451" s="84"/>
      <c r="F2451" s="393"/>
      <c r="G2451" s="370"/>
      <c r="H2451" s="79"/>
      <c r="I2451" s="107"/>
      <c r="J2451" s="84"/>
      <c r="K2451" s="81"/>
      <c r="L2451" s="394"/>
      <c r="M2451" s="78"/>
      <c r="N2451" s="78"/>
      <c r="O2451" s="78"/>
      <c r="P2451" s="78"/>
      <c r="Q2451" s="371" t="str">
        <f t="shared" si="155"/>
        <v/>
      </c>
      <c r="R2451" s="102" t="str">
        <f t="shared" si="156"/>
        <v/>
      </c>
      <c r="S2451" s="254" t="str">
        <f t="shared" si="157"/>
        <v/>
      </c>
      <c r="T2451" s="83"/>
      <c r="U2451" s="254" t="str">
        <f t="shared" si="158"/>
        <v/>
      </c>
      <c r="V2451" s="255"/>
      <c r="W2451" s="78"/>
      <c r="X2451" s="78"/>
      <c r="Y2451" s="391"/>
      <c r="Z2451" s="369"/>
      <c r="AA2451" s="90"/>
    </row>
    <row r="2452" spans="4:27" ht="15" x14ac:dyDescent="0.2">
      <c r="D2452" s="392"/>
      <c r="E2452" s="84"/>
      <c r="F2452" s="393"/>
      <c r="G2452" s="370"/>
      <c r="H2452" s="79"/>
      <c r="I2452" s="107"/>
      <c r="J2452" s="84"/>
      <c r="K2452" s="81"/>
      <c r="L2452" s="394"/>
      <c r="M2452" s="78"/>
      <c r="N2452" s="78"/>
      <c r="O2452" s="78"/>
      <c r="P2452" s="78"/>
      <c r="Q2452" s="371" t="str">
        <f t="shared" si="155"/>
        <v/>
      </c>
      <c r="R2452" s="102" t="str">
        <f t="shared" si="156"/>
        <v/>
      </c>
      <c r="S2452" s="254" t="str">
        <f t="shared" si="157"/>
        <v/>
      </c>
      <c r="T2452" s="83"/>
      <c r="U2452" s="254" t="str">
        <f t="shared" si="158"/>
        <v/>
      </c>
      <c r="V2452" s="255"/>
      <c r="W2452" s="78"/>
      <c r="X2452" s="78"/>
      <c r="Y2452" s="391"/>
      <c r="Z2452" s="369"/>
      <c r="AA2452" s="90"/>
    </row>
    <row r="2453" spans="4:27" ht="15" x14ac:dyDescent="0.2">
      <c r="D2453" s="392"/>
      <c r="E2453" s="84"/>
      <c r="F2453" s="393"/>
      <c r="G2453" s="370"/>
      <c r="H2453" s="79"/>
      <c r="I2453" s="107"/>
      <c r="J2453" s="84"/>
      <c r="K2453" s="81"/>
      <c r="L2453" s="394"/>
      <c r="M2453" s="78"/>
      <c r="N2453" s="78"/>
      <c r="O2453" s="78"/>
      <c r="P2453" s="78"/>
      <c r="Q2453" s="371" t="str">
        <f t="shared" si="155"/>
        <v/>
      </c>
      <c r="R2453" s="102" t="str">
        <f t="shared" si="156"/>
        <v/>
      </c>
      <c r="S2453" s="254" t="str">
        <f t="shared" si="157"/>
        <v/>
      </c>
      <c r="T2453" s="83"/>
      <c r="U2453" s="254" t="str">
        <f t="shared" si="158"/>
        <v/>
      </c>
      <c r="V2453" s="255"/>
      <c r="W2453" s="78"/>
      <c r="X2453" s="78"/>
      <c r="Y2453" s="391"/>
      <c r="Z2453" s="369"/>
      <c r="AA2453" s="90"/>
    </row>
    <row r="2454" spans="4:27" ht="15" x14ac:dyDescent="0.2">
      <c r="D2454" s="392"/>
      <c r="E2454" s="84"/>
      <c r="F2454" s="393"/>
      <c r="G2454" s="370"/>
      <c r="H2454" s="79"/>
      <c r="I2454" s="107"/>
      <c r="J2454" s="84"/>
      <c r="K2454" s="81"/>
      <c r="L2454" s="394"/>
      <c r="M2454" s="78"/>
      <c r="N2454" s="78"/>
      <c r="O2454" s="78"/>
      <c r="P2454" s="78"/>
      <c r="Q2454" s="371" t="str">
        <f t="shared" si="155"/>
        <v/>
      </c>
      <c r="R2454" s="102" t="str">
        <f t="shared" si="156"/>
        <v/>
      </c>
      <c r="S2454" s="254" t="str">
        <f t="shared" si="157"/>
        <v/>
      </c>
      <c r="T2454" s="83"/>
      <c r="U2454" s="254" t="str">
        <f t="shared" si="158"/>
        <v/>
      </c>
      <c r="V2454" s="255"/>
      <c r="W2454" s="78"/>
      <c r="X2454" s="78"/>
      <c r="Y2454" s="391"/>
      <c r="Z2454" s="369"/>
      <c r="AA2454" s="90"/>
    </row>
    <row r="2455" spans="4:27" ht="15" x14ac:dyDescent="0.2">
      <c r="D2455" s="392"/>
      <c r="E2455" s="84"/>
      <c r="F2455" s="393"/>
      <c r="G2455" s="370"/>
      <c r="H2455" s="79"/>
      <c r="I2455" s="107"/>
      <c r="J2455" s="84"/>
      <c r="K2455" s="81"/>
      <c r="L2455" s="394"/>
      <c r="M2455" s="78"/>
      <c r="N2455" s="78"/>
      <c r="O2455" s="78"/>
      <c r="P2455" s="78"/>
      <c r="Q2455" s="371" t="str">
        <f t="shared" si="155"/>
        <v/>
      </c>
      <c r="R2455" s="102" t="str">
        <f t="shared" si="156"/>
        <v/>
      </c>
      <c r="S2455" s="254" t="str">
        <f t="shared" si="157"/>
        <v/>
      </c>
      <c r="T2455" s="83"/>
      <c r="U2455" s="254" t="str">
        <f t="shared" si="158"/>
        <v/>
      </c>
      <c r="V2455" s="255"/>
      <c r="W2455" s="78"/>
      <c r="X2455" s="78"/>
      <c r="Y2455" s="391"/>
      <c r="Z2455" s="369"/>
      <c r="AA2455" s="90"/>
    </row>
    <row r="2456" spans="4:27" ht="15" x14ac:dyDescent="0.2">
      <c r="D2456" s="392"/>
      <c r="E2456" s="84"/>
      <c r="F2456" s="393"/>
      <c r="G2456" s="370"/>
      <c r="H2456" s="79"/>
      <c r="I2456" s="107"/>
      <c r="J2456" s="84"/>
      <c r="K2456" s="81"/>
      <c r="L2456" s="394"/>
      <c r="M2456" s="78"/>
      <c r="N2456" s="78"/>
      <c r="O2456" s="78"/>
      <c r="P2456" s="78"/>
      <c r="Q2456" s="371" t="str">
        <f t="shared" si="155"/>
        <v/>
      </c>
      <c r="R2456" s="102" t="str">
        <f t="shared" si="156"/>
        <v/>
      </c>
      <c r="S2456" s="254" t="str">
        <f t="shared" si="157"/>
        <v/>
      </c>
      <c r="T2456" s="83"/>
      <c r="U2456" s="254" t="str">
        <f t="shared" si="158"/>
        <v/>
      </c>
      <c r="V2456" s="255"/>
      <c r="W2456" s="78"/>
      <c r="X2456" s="78"/>
      <c r="Y2456" s="391"/>
      <c r="Z2456" s="369"/>
      <c r="AA2456" s="90"/>
    </row>
    <row r="2457" spans="4:27" ht="15" x14ac:dyDescent="0.2">
      <c r="D2457" s="392"/>
      <c r="E2457" s="84"/>
      <c r="F2457" s="393"/>
      <c r="G2457" s="370"/>
      <c r="H2457" s="79"/>
      <c r="I2457" s="107"/>
      <c r="J2457" s="84"/>
      <c r="K2457" s="81"/>
      <c r="L2457" s="394"/>
      <c r="M2457" s="78"/>
      <c r="N2457" s="78"/>
      <c r="O2457" s="78"/>
      <c r="P2457" s="78"/>
      <c r="Q2457" s="371" t="str">
        <f t="shared" si="155"/>
        <v/>
      </c>
      <c r="R2457" s="102" t="str">
        <f t="shared" si="156"/>
        <v/>
      </c>
      <c r="S2457" s="254" t="str">
        <f t="shared" si="157"/>
        <v/>
      </c>
      <c r="T2457" s="83"/>
      <c r="U2457" s="254" t="str">
        <f t="shared" si="158"/>
        <v/>
      </c>
      <c r="V2457" s="255"/>
      <c r="W2457" s="78"/>
      <c r="X2457" s="78"/>
      <c r="Y2457" s="391"/>
      <c r="Z2457" s="369"/>
      <c r="AA2457" s="90"/>
    </row>
    <row r="2458" spans="4:27" ht="15" x14ac:dyDescent="0.2">
      <c r="D2458" s="392"/>
      <c r="E2458" s="84"/>
      <c r="F2458" s="393"/>
      <c r="G2458" s="370"/>
      <c r="H2458" s="79"/>
      <c r="I2458" s="107"/>
      <c r="J2458" s="84"/>
      <c r="K2458" s="81"/>
      <c r="L2458" s="394"/>
      <c r="M2458" s="78"/>
      <c r="N2458" s="78"/>
      <c r="O2458" s="78"/>
      <c r="P2458" s="78"/>
      <c r="Q2458" s="371" t="str">
        <f t="shared" si="155"/>
        <v/>
      </c>
      <c r="R2458" s="102" t="str">
        <f t="shared" si="156"/>
        <v/>
      </c>
      <c r="S2458" s="254" t="str">
        <f t="shared" si="157"/>
        <v/>
      </c>
      <c r="T2458" s="83"/>
      <c r="U2458" s="254" t="str">
        <f t="shared" si="158"/>
        <v/>
      </c>
      <c r="V2458" s="255"/>
      <c r="W2458" s="78"/>
      <c r="X2458" s="78"/>
      <c r="Y2458" s="391"/>
      <c r="Z2458" s="369"/>
      <c r="AA2458" s="90"/>
    </row>
    <row r="2459" spans="4:27" ht="15" x14ac:dyDescent="0.2">
      <c r="D2459" s="392"/>
      <c r="E2459" s="84"/>
      <c r="F2459" s="393"/>
      <c r="G2459" s="370"/>
      <c r="H2459" s="79"/>
      <c r="I2459" s="107"/>
      <c r="J2459" s="84"/>
      <c r="K2459" s="81"/>
      <c r="L2459" s="394"/>
      <c r="M2459" s="78"/>
      <c r="N2459" s="78"/>
      <c r="O2459" s="78"/>
      <c r="P2459" s="78"/>
      <c r="Q2459" s="371" t="str">
        <f t="shared" si="155"/>
        <v/>
      </c>
      <c r="R2459" s="102" t="str">
        <f t="shared" si="156"/>
        <v/>
      </c>
      <c r="S2459" s="254" t="str">
        <f t="shared" si="157"/>
        <v/>
      </c>
      <c r="T2459" s="83"/>
      <c r="U2459" s="254" t="str">
        <f t="shared" si="158"/>
        <v/>
      </c>
      <c r="V2459" s="255"/>
      <c r="W2459" s="78"/>
      <c r="X2459" s="78"/>
      <c r="Y2459" s="391"/>
      <c r="Z2459" s="369"/>
      <c r="AA2459" s="90"/>
    </row>
    <row r="2460" spans="4:27" ht="15" x14ac:dyDescent="0.2">
      <c r="D2460" s="392"/>
      <c r="E2460" s="84"/>
      <c r="F2460" s="393"/>
      <c r="G2460" s="370"/>
      <c r="H2460" s="79"/>
      <c r="I2460" s="107"/>
      <c r="J2460" s="84"/>
      <c r="K2460" s="81"/>
      <c r="L2460" s="394"/>
      <c r="M2460" s="78"/>
      <c r="N2460" s="78"/>
      <c r="O2460" s="78"/>
      <c r="P2460" s="78"/>
      <c r="Q2460" s="371" t="str">
        <f t="shared" si="155"/>
        <v/>
      </c>
      <c r="R2460" s="102" t="str">
        <f t="shared" si="156"/>
        <v/>
      </c>
      <c r="S2460" s="254" t="str">
        <f t="shared" si="157"/>
        <v/>
      </c>
      <c r="T2460" s="83"/>
      <c r="U2460" s="254" t="str">
        <f t="shared" si="158"/>
        <v/>
      </c>
      <c r="V2460" s="255"/>
      <c r="W2460" s="78"/>
      <c r="X2460" s="78"/>
      <c r="Y2460" s="391"/>
      <c r="Z2460" s="369"/>
      <c r="AA2460" s="90"/>
    </row>
    <row r="2461" spans="4:27" ht="15" x14ac:dyDescent="0.2">
      <c r="D2461" s="392"/>
      <c r="E2461" s="84"/>
      <c r="F2461" s="393"/>
      <c r="G2461" s="370"/>
      <c r="H2461" s="79"/>
      <c r="I2461" s="107"/>
      <c r="J2461" s="84"/>
      <c r="K2461" s="81"/>
      <c r="L2461" s="394"/>
      <c r="M2461" s="78"/>
      <c r="N2461" s="78"/>
      <c r="O2461" s="78"/>
      <c r="P2461" s="78"/>
      <c r="Q2461" s="371" t="str">
        <f t="shared" si="155"/>
        <v/>
      </c>
      <c r="R2461" s="102" t="str">
        <f t="shared" si="156"/>
        <v/>
      </c>
      <c r="S2461" s="254" t="str">
        <f t="shared" si="157"/>
        <v/>
      </c>
      <c r="T2461" s="83"/>
      <c r="U2461" s="254" t="str">
        <f t="shared" si="158"/>
        <v/>
      </c>
      <c r="V2461" s="255"/>
      <c r="W2461" s="78"/>
      <c r="X2461" s="78"/>
      <c r="Y2461" s="391"/>
      <c r="Z2461" s="369"/>
      <c r="AA2461" s="90"/>
    </row>
    <row r="2462" spans="4:27" ht="15" x14ac:dyDescent="0.2">
      <c r="D2462" s="392"/>
      <c r="E2462" s="84"/>
      <c r="F2462" s="393"/>
      <c r="G2462" s="370"/>
      <c r="H2462" s="79"/>
      <c r="I2462" s="107"/>
      <c r="J2462" s="84"/>
      <c r="K2462" s="81"/>
      <c r="L2462" s="394"/>
      <c r="M2462" s="78"/>
      <c r="N2462" s="78"/>
      <c r="O2462" s="78"/>
      <c r="P2462" s="78"/>
      <c r="Q2462" s="371" t="str">
        <f t="shared" si="155"/>
        <v/>
      </c>
      <c r="R2462" s="102" t="str">
        <f t="shared" si="156"/>
        <v/>
      </c>
      <c r="S2462" s="254" t="str">
        <f t="shared" si="157"/>
        <v/>
      </c>
      <c r="T2462" s="83"/>
      <c r="U2462" s="254" t="str">
        <f t="shared" si="158"/>
        <v/>
      </c>
      <c r="V2462" s="255"/>
      <c r="W2462" s="78"/>
      <c r="X2462" s="78"/>
      <c r="Y2462" s="391"/>
      <c r="Z2462" s="369"/>
      <c r="AA2462" s="90"/>
    </row>
    <row r="2463" spans="4:27" ht="15" x14ac:dyDescent="0.2">
      <c r="D2463" s="392"/>
      <c r="E2463" s="84"/>
      <c r="F2463" s="393"/>
      <c r="G2463" s="370"/>
      <c r="H2463" s="79"/>
      <c r="I2463" s="107"/>
      <c r="J2463" s="84"/>
      <c r="K2463" s="81"/>
      <c r="L2463" s="394"/>
      <c r="M2463" s="78"/>
      <c r="N2463" s="78"/>
      <c r="O2463" s="78"/>
      <c r="P2463" s="78"/>
      <c r="Q2463" s="371" t="str">
        <f t="shared" si="155"/>
        <v/>
      </c>
      <c r="R2463" s="102" t="str">
        <f t="shared" si="156"/>
        <v/>
      </c>
      <c r="S2463" s="254" t="str">
        <f t="shared" si="157"/>
        <v/>
      </c>
      <c r="T2463" s="83"/>
      <c r="U2463" s="254" t="str">
        <f t="shared" si="158"/>
        <v/>
      </c>
      <c r="V2463" s="255"/>
      <c r="W2463" s="78"/>
      <c r="X2463" s="78"/>
      <c r="Y2463" s="391"/>
      <c r="Z2463" s="369"/>
      <c r="AA2463" s="90"/>
    </row>
    <row r="2464" spans="4:27" ht="15" x14ac:dyDescent="0.2">
      <c r="D2464" s="392"/>
      <c r="E2464" s="84"/>
      <c r="F2464" s="393"/>
      <c r="G2464" s="370"/>
      <c r="H2464" s="79"/>
      <c r="I2464" s="107"/>
      <c r="J2464" s="84"/>
      <c r="K2464" s="81"/>
      <c r="L2464" s="394"/>
      <c r="M2464" s="78"/>
      <c r="N2464" s="78"/>
      <c r="O2464" s="78"/>
      <c r="P2464" s="78"/>
      <c r="Q2464" s="371" t="str">
        <f t="shared" si="155"/>
        <v/>
      </c>
      <c r="R2464" s="102" t="str">
        <f t="shared" si="156"/>
        <v/>
      </c>
      <c r="S2464" s="254" t="str">
        <f t="shared" si="157"/>
        <v/>
      </c>
      <c r="T2464" s="83"/>
      <c r="U2464" s="254" t="str">
        <f t="shared" si="158"/>
        <v/>
      </c>
      <c r="V2464" s="255"/>
      <c r="W2464" s="78"/>
      <c r="X2464" s="78"/>
      <c r="Y2464" s="391"/>
      <c r="Z2464" s="369"/>
      <c r="AA2464" s="90"/>
    </row>
    <row r="2465" spans="4:27" ht="15" x14ac:dyDescent="0.2">
      <c r="D2465" s="392"/>
      <c r="E2465" s="84"/>
      <c r="F2465" s="393"/>
      <c r="G2465" s="370"/>
      <c r="H2465" s="79"/>
      <c r="I2465" s="107"/>
      <c r="J2465" s="84"/>
      <c r="K2465" s="81"/>
      <c r="L2465" s="394"/>
      <c r="M2465" s="78"/>
      <c r="N2465" s="78"/>
      <c r="O2465" s="78"/>
      <c r="P2465" s="78"/>
      <c r="Q2465" s="371" t="str">
        <f t="shared" si="155"/>
        <v/>
      </c>
      <c r="R2465" s="102" t="str">
        <f t="shared" si="156"/>
        <v/>
      </c>
      <c r="S2465" s="254" t="str">
        <f t="shared" si="157"/>
        <v/>
      </c>
      <c r="T2465" s="83"/>
      <c r="U2465" s="254" t="str">
        <f t="shared" si="158"/>
        <v/>
      </c>
      <c r="V2465" s="255"/>
      <c r="W2465" s="78"/>
      <c r="X2465" s="78"/>
      <c r="Y2465" s="391"/>
      <c r="Z2465" s="369"/>
      <c r="AA2465" s="90"/>
    </row>
    <row r="2466" spans="4:27" ht="15" x14ac:dyDescent="0.2">
      <c r="D2466" s="392"/>
      <c r="E2466" s="84"/>
      <c r="F2466" s="393"/>
      <c r="G2466" s="370"/>
      <c r="H2466" s="79"/>
      <c r="I2466" s="107"/>
      <c r="J2466" s="84"/>
      <c r="K2466" s="81"/>
      <c r="L2466" s="394"/>
      <c r="M2466" s="78"/>
      <c r="N2466" s="78"/>
      <c r="O2466" s="78"/>
      <c r="P2466" s="78"/>
      <c r="Q2466" s="371" t="str">
        <f t="shared" si="155"/>
        <v/>
      </c>
      <c r="R2466" s="102" t="str">
        <f t="shared" si="156"/>
        <v/>
      </c>
      <c r="S2466" s="254" t="str">
        <f t="shared" si="157"/>
        <v/>
      </c>
      <c r="T2466" s="83"/>
      <c r="U2466" s="254" t="str">
        <f t="shared" si="158"/>
        <v/>
      </c>
      <c r="V2466" s="255"/>
      <c r="W2466" s="78"/>
      <c r="X2466" s="78"/>
      <c r="Y2466" s="391"/>
      <c r="Z2466" s="369"/>
      <c r="AA2466" s="90"/>
    </row>
    <row r="2467" spans="4:27" ht="15" x14ac:dyDescent="0.2">
      <c r="D2467" s="392"/>
      <c r="E2467" s="84"/>
      <c r="F2467" s="393"/>
      <c r="G2467" s="370"/>
      <c r="H2467" s="79"/>
      <c r="I2467" s="107"/>
      <c r="J2467" s="84"/>
      <c r="K2467" s="81"/>
      <c r="L2467" s="394"/>
      <c r="M2467" s="78"/>
      <c r="N2467" s="78"/>
      <c r="O2467" s="78"/>
      <c r="P2467" s="78"/>
      <c r="Q2467" s="371" t="str">
        <f t="shared" si="155"/>
        <v/>
      </c>
      <c r="R2467" s="102" t="str">
        <f t="shared" si="156"/>
        <v/>
      </c>
      <c r="S2467" s="254" t="str">
        <f t="shared" si="157"/>
        <v/>
      </c>
      <c r="T2467" s="83"/>
      <c r="U2467" s="254" t="str">
        <f t="shared" si="158"/>
        <v/>
      </c>
      <c r="V2467" s="255"/>
      <c r="W2467" s="78"/>
      <c r="X2467" s="78"/>
      <c r="Y2467" s="391"/>
      <c r="Z2467" s="369"/>
      <c r="AA2467" s="90"/>
    </row>
    <row r="2468" spans="4:27" ht="15" x14ac:dyDescent="0.2">
      <c r="D2468" s="392"/>
      <c r="E2468" s="84"/>
      <c r="F2468" s="393"/>
      <c r="G2468" s="370"/>
      <c r="H2468" s="79"/>
      <c r="I2468" s="107"/>
      <c r="J2468" s="84"/>
      <c r="K2468" s="81"/>
      <c r="L2468" s="394"/>
      <c r="M2468" s="78"/>
      <c r="N2468" s="78"/>
      <c r="O2468" s="78"/>
      <c r="P2468" s="78"/>
      <c r="Q2468" s="371" t="str">
        <f t="shared" si="155"/>
        <v/>
      </c>
      <c r="R2468" s="102" t="str">
        <f t="shared" si="156"/>
        <v/>
      </c>
      <c r="S2468" s="254" t="str">
        <f t="shared" si="157"/>
        <v/>
      </c>
      <c r="T2468" s="83"/>
      <c r="U2468" s="254" t="str">
        <f t="shared" si="158"/>
        <v/>
      </c>
      <c r="V2468" s="255"/>
      <c r="W2468" s="78"/>
      <c r="X2468" s="78"/>
      <c r="Y2468" s="391"/>
      <c r="Z2468" s="369"/>
      <c r="AA2468" s="90"/>
    </row>
    <row r="2469" spans="4:27" ht="15" x14ac:dyDescent="0.2">
      <c r="D2469" s="392"/>
      <c r="E2469" s="84"/>
      <c r="F2469" s="393"/>
      <c r="G2469" s="370"/>
      <c r="H2469" s="79"/>
      <c r="I2469" s="107"/>
      <c r="J2469" s="84"/>
      <c r="K2469" s="81"/>
      <c r="L2469" s="394"/>
      <c r="M2469" s="78"/>
      <c r="N2469" s="78"/>
      <c r="O2469" s="78"/>
      <c r="P2469" s="78"/>
      <c r="Q2469" s="371" t="str">
        <f t="shared" si="155"/>
        <v/>
      </c>
      <c r="R2469" s="102" t="str">
        <f t="shared" si="156"/>
        <v/>
      </c>
      <c r="S2469" s="254" t="str">
        <f t="shared" si="157"/>
        <v/>
      </c>
      <c r="T2469" s="83"/>
      <c r="U2469" s="254" t="str">
        <f t="shared" si="158"/>
        <v/>
      </c>
      <c r="V2469" s="255"/>
      <c r="W2469" s="78"/>
      <c r="X2469" s="78"/>
      <c r="Y2469" s="391"/>
      <c r="Z2469" s="369"/>
      <c r="AA2469" s="90"/>
    </row>
    <row r="2470" spans="4:27" ht="15" x14ac:dyDescent="0.2">
      <c r="D2470" s="392"/>
      <c r="E2470" s="84"/>
      <c r="F2470" s="393"/>
      <c r="G2470" s="370"/>
      <c r="H2470" s="79"/>
      <c r="I2470" s="107"/>
      <c r="J2470" s="84"/>
      <c r="K2470" s="81"/>
      <c r="L2470" s="394"/>
      <c r="M2470" s="78"/>
      <c r="N2470" s="78"/>
      <c r="O2470" s="78"/>
      <c r="P2470" s="78"/>
      <c r="Q2470" s="371" t="str">
        <f t="shared" si="155"/>
        <v/>
      </c>
      <c r="R2470" s="102" t="str">
        <f t="shared" si="156"/>
        <v/>
      </c>
      <c r="S2470" s="254" t="str">
        <f t="shared" si="157"/>
        <v/>
      </c>
      <c r="T2470" s="83"/>
      <c r="U2470" s="254" t="str">
        <f t="shared" si="158"/>
        <v/>
      </c>
      <c r="V2470" s="255"/>
      <c r="W2470" s="78"/>
      <c r="X2470" s="78"/>
      <c r="Y2470" s="391"/>
      <c r="Z2470" s="369"/>
      <c r="AA2470" s="90"/>
    </row>
    <row r="2471" spans="4:27" ht="15" x14ac:dyDescent="0.2">
      <c r="D2471" s="392"/>
      <c r="E2471" s="84"/>
      <c r="F2471" s="393"/>
      <c r="G2471" s="370"/>
      <c r="H2471" s="79"/>
      <c r="I2471" s="107"/>
      <c r="J2471" s="84"/>
      <c r="K2471" s="81"/>
      <c r="L2471" s="394"/>
      <c r="M2471" s="78"/>
      <c r="N2471" s="78"/>
      <c r="O2471" s="78"/>
      <c r="P2471" s="78"/>
      <c r="Q2471" s="371" t="str">
        <f t="shared" si="155"/>
        <v/>
      </c>
      <c r="R2471" s="102" t="str">
        <f t="shared" si="156"/>
        <v/>
      </c>
      <c r="S2471" s="254" t="str">
        <f t="shared" si="157"/>
        <v/>
      </c>
      <c r="T2471" s="83"/>
      <c r="U2471" s="254" t="str">
        <f t="shared" si="158"/>
        <v/>
      </c>
      <c r="V2471" s="255"/>
      <c r="W2471" s="78"/>
      <c r="X2471" s="78"/>
      <c r="Y2471" s="391"/>
      <c r="Z2471" s="369"/>
      <c r="AA2471" s="90"/>
    </row>
    <row r="2472" spans="4:27" ht="15" x14ac:dyDescent="0.2">
      <c r="D2472" s="392"/>
      <c r="E2472" s="84"/>
      <c r="F2472" s="393"/>
      <c r="G2472" s="370"/>
      <c r="H2472" s="79"/>
      <c r="I2472" s="107"/>
      <c r="J2472" s="84"/>
      <c r="K2472" s="81"/>
      <c r="L2472" s="394"/>
      <c r="M2472" s="78"/>
      <c r="N2472" s="78"/>
      <c r="O2472" s="78"/>
      <c r="P2472" s="78"/>
      <c r="Q2472" s="371" t="str">
        <f t="shared" si="155"/>
        <v/>
      </c>
      <c r="R2472" s="102" t="str">
        <f t="shared" si="156"/>
        <v/>
      </c>
      <c r="S2472" s="254" t="str">
        <f t="shared" si="157"/>
        <v/>
      </c>
      <c r="T2472" s="83"/>
      <c r="U2472" s="254" t="str">
        <f t="shared" si="158"/>
        <v/>
      </c>
      <c r="V2472" s="255"/>
      <c r="W2472" s="78"/>
      <c r="X2472" s="78"/>
      <c r="Y2472" s="391"/>
      <c r="Z2472" s="369"/>
      <c r="AA2472" s="90"/>
    </row>
    <row r="2473" spans="4:27" ht="15" x14ac:dyDescent="0.2">
      <c r="D2473" s="392"/>
      <c r="E2473" s="84"/>
      <c r="F2473" s="393"/>
      <c r="G2473" s="370"/>
      <c r="H2473" s="79"/>
      <c r="I2473" s="107"/>
      <c r="J2473" s="84"/>
      <c r="K2473" s="81"/>
      <c r="L2473" s="394"/>
      <c r="M2473" s="78"/>
      <c r="N2473" s="78"/>
      <c r="O2473" s="78"/>
      <c r="P2473" s="78"/>
      <c r="Q2473" s="371" t="str">
        <f t="shared" si="155"/>
        <v/>
      </c>
      <c r="R2473" s="102" t="str">
        <f t="shared" si="156"/>
        <v/>
      </c>
      <c r="S2473" s="254" t="str">
        <f t="shared" si="157"/>
        <v/>
      </c>
      <c r="T2473" s="83"/>
      <c r="U2473" s="254" t="str">
        <f t="shared" si="158"/>
        <v/>
      </c>
      <c r="V2473" s="255"/>
      <c r="W2473" s="78"/>
      <c r="X2473" s="78"/>
      <c r="Y2473" s="391"/>
      <c r="Z2473" s="369"/>
      <c r="AA2473" s="90"/>
    </row>
    <row r="2474" spans="4:27" ht="15" x14ac:dyDescent="0.2">
      <c r="D2474" s="392"/>
      <c r="E2474" s="84"/>
      <c r="F2474" s="393"/>
      <c r="G2474" s="370"/>
      <c r="H2474" s="79"/>
      <c r="I2474" s="107"/>
      <c r="J2474" s="84"/>
      <c r="K2474" s="81"/>
      <c r="L2474" s="394"/>
      <c r="M2474" s="78"/>
      <c r="N2474" s="78"/>
      <c r="O2474" s="78"/>
      <c r="P2474" s="78"/>
      <c r="Q2474" s="371" t="str">
        <f t="shared" si="155"/>
        <v/>
      </c>
      <c r="R2474" s="102" t="str">
        <f t="shared" si="156"/>
        <v/>
      </c>
      <c r="S2474" s="254" t="str">
        <f t="shared" si="157"/>
        <v/>
      </c>
      <c r="T2474" s="83"/>
      <c r="U2474" s="254" t="str">
        <f t="shared" si="158"/>
        <v/>
      </c>
      <c r="V2474" s="255"/>
      <c r="W2474" s="78"/>
      <c r="X2474" s="78"/>
      <c r="Y2474" s="391"/>
      <c r="Z2474" s="369"/>
      <c r="AA2474" s="90"/>
    </row>
    <row r="2475" spans="4:27" ht="15" x14ac:dyDescent="0.2">
      <c r="D2475" s="392"/>
      <c r="E2475" s="84"/>
      <c r="F2475" s="393"/>
      <c r="G2475" s="370"/>
      <c r="H2475" s="79"/>
      <c r="I2475" s="107"/>
      <c r="J2475" s="84"/>
      <c r="K2475" s="81"/>
      <c r="L2475" s="394"/>
      <c r="M2475" s="78"/>
      <c r="N2475" s="78"/>
      <c r="O2475" s="78"/>
      <c r="P2475" s="78"/>
      <c r="Q2475" s="371" t="str">
        <f t="shared" si="155"/>
        <v/>
      </c>
      <c r="R2475" s="102" t="str">
        <f t="shared" si="156"/>
        <v/>
      </c>
      <c r="S2475" s="254" t="str">
        <f t="shared" si="157"/>
        <v/>
      </c>
      <c r="T2475" s="83"/>
      <c r="U2475" s="254" t="str">
        <f t="shared" si="158"/>
        <v/>
      </c>
      <c r="V2475" s="255"/>
      <c r="W2475" s="78"/>
      <c r="X2475" s="78"/>
      <c r="Y2475" s="391"/>
      <c r="Z2475" s="369"/>
      <c r="AA2475" s="90"/>
    </row>
    <row r="2476" spans="4:27" ht="15" x14ac:dyDescent="0.2">
      <c r="D2476" s="392"/>
      <c r="E2476" s="84"/>
      <c r="F2476" s="393"/>
      <c r="G2476" s="370"/>
      <c r="H2476" s="79"/>
      <c r="I2476" s="107"/>
      <c r="J2476" s="84"/>
      <c r="K2476" s="81"/>
      <c r="L2476" s="394"/>
      <c r="M2476" s="78"/>
      <c r="N2476" s="78"/>
      <c r="O2476" s="78"/>
      <c r="P2476" s="78"/>
      <c r="Q2476" s="371" t="str">
        <f t="shared" si="155"/>
        <v/>
      </c>
      <c r="R2476" s="102" t="str">
        <f t="shared" si="156"/>
        <v/>
      </c>
      <c r="S2476" s="254" t="str">
        <f t="shared" si="157"/>
        <v/>
      </c>
      <c r="T2476" s="83"/>
      <c r="U2476" s="254" t="str">
        <f t="shared" si="158"/>
        <v/>
      </c>
      <c r="V2476" s="255"/>
      <c r="W2476" s="78"/>
      <c r="X2476" s="78"/>
      <c r="Y2476" s="391"/>
      <c r="Z2476" s="369"/>
      <c r="AA2476" s="90"/>
    </row>
    <row r="2477" spans="4:27" ht="15" x14ac:dyDescent="0.2">
      <c r="D2477" s="392"/>
      <c r="E2477" s="84"/>
      <c r="F2477" s="393"/>
      <c r="G2477" s="370"/>
      <c r="H2477" s="79"/>
      <c r="I2477" s="107"/>
      <c r="J2477" s="84"/>
      <c r="K2477" s="81"/>
      <c r="L2477" s="394"/>
      <c r="M2477" s="78"/>
      <c r="N2477" s="78"/>
      <c r="O2477" s="78"/>
      <c r="P2477" s="78"/>
      <c r="Q2477" s="371" t="str">
        <f t="shared" si="155"/>
        <v/>
      </c>
      <c r="R2477" s="102" t="str">
        <f t="shared" si="156"/>
        <v/>
      </c>
      <c r="S2477" s="254" t="str">
        <f t="shared" si="157"/>
        <v/>
      </c>
      <c r="T2477" s="83"/>
      <c r="U2477" s="254" t="str">
        <f t="shared" si="158"/>
        <v/>
      </c>
      <c r="V2477" s="255"/>
      <c r="W2477" s="78"/>
      <c r="X2477" s="78"/>
      <c r="Y2477" s="391"/>
      <c r="Z2477" s="369"/>
      <c r="AA2477" s="90"/>
    </row>
    <row r="2478" spans="4:27" ht="15" x14ac:dyDescent="0.2">
      <c r="D2478" s="392"/>
      <c r="E2478" s="84"/>
      <c r="F2478" s="393"/>
      <c r="G2478" s="370"/>
      <c r="H2478" s="79"/>
      <c r="I2478" s="107"/>
      <c r="J2478" s="84"/>
      <c r="K2478" s="81"/>
      <c r="L2478" s="394"/>
      <c r="M2478" s="78"/>
      <c r="N2478" s="78"/>
      <c r="O2478" s="78"/>
      <c r="P2478" s="78"/>
      <c r="Q2478" s="371" t="str">
        <f t="shared" si="155"/>
        <v/>
      </c>
      <c r="R2478" s="102" t="str">
        <f t="shared" si="156"/>
        <v/>
      </c>
      <c r="S2478" s="254" t="str">
        <f t="shared" si="157"/>
        <v/>
      </c>
      <c r="T2478" s="83"/>
      <c r="U2478" s="254" t="str">
        <f t="shared" si="158"/>
        <v/>
      </c>
      <c r="V2478" s="255"/>
      <c r="W2478" s="78"/>
      <c r="X2478" s="78"/>
      <c r="Y2478" s="391"/>
      <c r="Z2478" s="369"/>
      <c r="AA2478" s="90"/>
    </row>
    <row r="2479" spans="4:27" ht="15" x14ac:dyDescent="0.2">
      <c r="D2479" s="392"/>
      <c r="E2479" s="84"/>
      <c r="F2479" s="393"/>
      <c r="G2479" s="370"/>
      <c r="H2479" s="79"/>
      <c r="I2479" s="107"/>
      <c r="J2479" s="84"/>
      <c r="K2479" s="81"/>
      <c r="L2479" s="394"/>
      <c r="M2479" s="78"/>
      <c r="N2479" s="78"/>
      <c r="O2479" s="78"/>
      <c r="P2479" s="78"/>
      <c r="Q2479" s="371" t="str">
        <f t="shared" si="155"/>
        <v/>
      </c>
      <c r="R2479" s="102" t="str">
        <f t="shared" si="156"/>
        <v/>
      </c>
      <c r="S2479" s="254" t="str">
        <f t="shared" si="157"/>
        <v/>
      </c>
      <c r="T2479" s="83"/>
      <c r="U2479" s="254" t="str">
        <f t="shared" si="158"/>
        <v/>
      </c>
      <c r="V2479" s="255"/>
      <c r="W2479" s="78"/>
      <c r="X2479" s="78"/>
      <c r="Y2479" s="391"/>
      <c r="Z2479" s="369"/>
      <c r="AA2479" s="90"/>
    </row>
    <row r="2480" spans="4:27" ht="15" x14ac:dyDescent="0.2">
      <c r="D2480" s="392"/>
      <c r="E2480" s="84"/>
      <c r="F2480" s="393"/>
      <c r="G2480" s="370"/>
      <c r="H2480" s="79"/>
      <c r="I2480" s="107"/>
      <c r="J2480" s="84"/>
      <c r="K2480" s="81"/>
      <c r="L2480" s="394"/>
      <c r="M2480" s="78"/>
      <c r="N2480" s="78"/>
      <c r="O2480" s="78"/>
      <c r="P2480" s="78"/>
      <c r="Q2480" s="371" t="str">
        <f t="shared" si="155"/>
        <v/>
      </c>
      <c r="R2480" s="102" t="str">
        <f t="shared" si="156"/>
        <v/>
      </c>
      <c r="S2480" s="254" t="str">
        <f t="shared" si="157"/>
        <v/>
      </c>
      <c r="T2480" s="83"/>
      <c r="U2480" s="254" t="str">
        <f t="shared" si="158"/>
        <v/>
      </c>
      <c r="V2480" s="255"/>
      <c r="W2480" s="78"/>
      <c r="X2480" s="78"/>
      <c r="Y2480" s="391"/>
      <c r="Z2480" s="369"/>
      <c r="AA2480" s="90"/>
    </row>
    <row r="2481" spans="4:27" ht="15" x14ac:dyDescent="0.2">
      <c r="D2481" s="392"/>
      <c r="E2481" s="84"/>
      <c r="F2481" s="393"/>
      <c r="G2481" s="370"/>
      <c r="H2481" s="79"/>
      <c r="I2481" s="107"/>
      <c r="J2481" s="84"/>
      <c r="K2481" s="81"/>
      <c r="L2481" s="394"/>
      <c r="M2481" s="78"/>
      <c r="N2481" s="78"/>
      <c r="O2481" s="78"/>
      <c r="P2481" s="78"/>
      <c r="Q2481" s="371" t="str">
        <f t="shared" si="155"/>
        <v/>
      </c>
      <c r="R2481" s="102" t="str">
        <f t="shared" si="156"/>
        <v/>
      </c>
      <c r="S2481" s="254" t="str">
        <f t="shared" si="157"/>
        <v/>
      </c>
      <c r="T2481" s="83"/>
      <c r="U2481" s="254" t="str">
        <f t="shared" si="158"/>
        <v/>
      </c>
      <c r="V2481" s="255"/>
      <c r="W2481" s="78"/>
      <c r="X2481" s="78"/>
      <c r="Y2481" s="391"/>
      <c r="Z2481" s="369"/>
      <c r="AA2481" s="90"/>
    </row>
    <row r="2482" spans="4:27" ht="15" x14ac:dyDescent="0.2">
      <c r="D2482" s="392"/>
      <c r="E2482" s="84"/>
      <c r="F2482" s="393"/>
      <c r="G2482" s="370"/>
      <c r="H2482" s="79"/>
      <c r="I2482" s="107"/>
      <c r="J2482" s="84"/>
      <c r="K2482" s="81"/>
      <c r="L2482" s="394"/>
      <c r="M2482" s="78"/>
      <c r="N2482" s="78"/>
      <c r="O2482" s="78"/>
      <c r="P2482" s="78"/>
      <c r="Q2482" s="371" t="str">
        <f t="shared" si="155"/>
        <v/>
      </c>
      <c r="R2482" s="102" t="str">
        <f t="shared" si="156"/>
        <v/>
      </c>
      <c r="S2482" s="254" t="str">
        <f t="shared" si="157"/>
        <v/>
      </c>
      <c r="T2482" s="83"/>
      <c r="U2482" s="254" t="str">
        <f t="shared" si="158"/>
        <v/>
      </c>
      <c r="V2482" s="255"/>
      <c r="W2482" s="78"/>
      <c r="X2482" s="78"/>
      <c r="Y2482" s="391"/>
      <c r="Z2482" s="369"/>
      <c r="AA2482" s="90"/>
    </row>
    <row r="2483" spans="4:27" ht="15" x14ac:dyDescent="0.2">
      <c r="D2483" s="392"/>
      <c r="E2483" s="84"/>
      <c r="F2483" s="393"/>
      <c r="G2483" s="370"/>
      <c r="H2483" s="79"/>
      <c r="I2483" s="107"/>
      <c r="J2483" s="84"/>
      <c r="K2483" s="81"/>
      <c r="L2483" s="394"/>
      <c r="M2483" s="78"/>
      <c r="N2483" s="78"/>
      <c r="O2483" s="78"/>
      <c r="P2483" s="78"/>
      <c r="Q2483" s="371" t="str">
        <f t="shared" si="155"/>
        <v/>
      </c>
      <c r="R2483" s="102" t="str">
        <f t="shared" si="156"/>
        <v/>
      </c>
      <c r="S2483" s="254" t="str">
        <f t="shared" si="157"/>
        <v/>
      </c>
      <c r="T2483" s="83"/>
      <c r="U2483" s="254" t="str">
        <f t="shared" si="158"/>
        <v/>
      </c>
      <c r="V2483" s="255"/>
      <c r="W2483" s="78"/>
      <c r="X2483" s="78"/>
      <c r="Y2483" s="391"/>
      <c r="Z2483" s="369"/>
      <c r="AA2483" s="90"/>
    </row>
    <row r="2484" spans="4:27" ht="15" x14ac:dyDescent="0.2">
      <c r="D2484" s="392"/>
      <c r="E2484" s="84"/>
      <c r="F2484" s="393"/>
      <c r="G2484" s="370"/>
      <c r="H2484" s="79"/>
      <c r="I2484" s="107"/>
      <c r="J2484" s="84"/>
      <c r="K2484" s="81"/>
      <c r="L2484" s="394"/>
      <c r="M2484" s="78"/>
      <c r="N2484" s="78"/>
      <c r="O2484" s="78"/>
      <c r="P2484" s="78"/>
      <c r="Q2484" s="371" t="str">
        <f t="shared" si="155"/>
        <v/>
      </c>
      <c r="R2484" s="102" t="str">
        <f t="shared" si="156"/>
        <v/>
      </c>
      <c r="S2484" s="254" t="str">
        <f t="shared" si="157"/>
        <v/>
      </c>
      <c r="T2484" s="83"/>
      <c r="U2484" s="254" t="str">
        <f t="shared" si="158"/>
        <v/>
      </c>
      <c r="V2484" s="255"/>
      <c r="W2484" s="78"/>
      <c r="X2484" s="78"/>
      <c r="Y2484" s="391"/>
      <c r="Z2484" s="369"/>
      <c r="AA2484" s="90"/>
    </row>
    <row r="2485" spans="4:27" ht="15" x14ac:dyDescent="0.2">
      <c r="D2485" s="392"/>
      <c r="E2485" s="84"/>
      <c r="F2485" s="393"/>
      <c r="G2485" s="370"/>
      <c r="H2485" s="79"/>
      <c r="I2485" s="107"/>
      <c r="J2485" s="84"/>
      <c r="K2485" s="81"/>
      <c r="L2485" s="394"/>
      <c r="M2485" s="78"/>
      <c r="N2485" s="78"/>
      <c r="O2485" s="78"/>
      <c r="P2485" s="78"/>
      <c r="Q2485" s="371" t="str">
        <f t="shared" si="155"/>
        <v/>
      </c>
      <c r="R2485" s="102" t="str">
        <f t="shared" si="156"/>
        <v/>
      </c>
      <c r="S2485" s="254" t="str">
        <f t="shared" si="157"/>
        <v/>
      </c>
      <c r="T2485" s="83"/>
      <c r="U2485" s="254" t="str">
        <f t="shared" si="158"/>
        <v/>
      </c>
      <c r="V2485" s="255"/>
      <c r="W2485" s="78"/>
      <c r="X2485" s="78"/>
      <c r="Y2485" s="391"/>
      <c r="Z2485" s="369"/>
      <c r="AA2485" s="90"/>
    </row>
    <row r="2486" spans="4:27" ht="15" x14ac:dyDescent="0.2">
      <c r="D2486" s="392"/>
      <c r="E2486" s="84"/>
      <c r="F2486" s="393"/>
      <c r="G2486" s="370"/>
      <c r="H2486" s="79"/>
      <c r="I2486" s="107"/>
      <c r="J2486" s="84"/>
      <c r="K2486" s="81"/>
      <c r="L2486" s="394"/>
      <c r="M2486" s="78"/>
      <c r="N2486" s="78"/>
      <c r="O2486" s="78"/>
      <c r="P2486" s="78"/>
      <c r="Q2486" s="371" t="str">
        <f t="shared" si="155"/>
        <v/>
      </c>
      <c r="R2486" s="102" t="str">
        <f t="shared" si="156"/>
        <v/>
      </c>
      <c r="S2486" s="254" t="str">
        <f t="shared" si="157"/>
        <v/>
      </c>
      <c r="T2486" s="83"/>
      <c r="U2486" s="254" t="str">
        <f t="shared" si="158"/>
        <v/>
      </c>
      <c r="V2486" s="255"/>
      <c r="W2486" s="78"/>
      <c r="X2486" s="78"/>
      <c r="Y2486" s="391"/>
      <c r="Z2486" s="369"/>
      <c r="AA2486" s="90"/>
    </row>
    <row r="2487" spans="4:27" ht="15" x14ac:dyDescent="0.2">
      <c r="D2487" s="392"/>
      <c r="E2487" s="84"/>
      <c r="F2487" s="393"/>
      <c r="G2487" s="370"/>
      <c r="H2487" s="79"/>
      <c r="I2487" s="107"/>
      <c r="J2487" s="84"/>
      <c r="K2487" s="81"/>
      <c r="L2487" s="394"/>
      <c r="M2487" s="78"/>
      <c r="N2487" s="78"/>
      <c r="O2487" s="78"/>
      <c r="P2487" s="78"/>
      <c r="Q2487" s="371" t="str">
        <f t="shared" si="155"/>
        <v/>
      </c>
      <c r="R2487" s="102" t="str">
        <f t="shared" si="156"/>
        <v/>
      </c>
      <c r="S2487" s="254" t="str">
        <f t="shared" si="157"/>
        <v/>
      </c>
      <c r="T2487" s="83"/>
      <c r="U2487" s="254" t="str">
        <f t="shared" si="158"/>
        <v/>
      </c>
      <c r="V2487" s="255"/>
      <c r="W2487" s="78"/>
      <c r="X2487" s="78"/>
      <c r="Y2487" s="391"/>
      <c r="Z2487" s="369"/>
      <c r="AA2487" s="90"/>
    </row>
    <row r="2488" spans="4:27" ht="15" x14ac:dyDescent="0.2">
      <c r="D2488" s="392"/>
      <c r="E2488" s="84"/>
      <c r="F2488" s="393"/>
      <c r="G2488" s="370"/>
      <c r="H2488" s="79"/>
      <c r="I2488" s="107"/>
      <c r="J2488" s="84"/>
      <c r="K2488" s="81"/>
      <c r="L2488" s="394"/>
      <c r="M2488" s="78"/>
      <c r="N2488" s="78"/>
      <c r="O2488" s="78"/>
      <c r="P2488" s="78"/>
      <c r="Q2488" s="371" t="str">
        <f t="shared" si="155"/>
        <v/>
      </c>
      <c r="R2488" s="102" t="str">
        <f t="shared" si="156"/>
        <v/>
      </c>
      <c r="S2488" s="254" t="str">
        <f t="shared" si="157"/>
        <v/>
      </c>
      <c r="T2488" s="83"/>
      <c r="U2488" s="254" t="str">
        <f t="shared" si="158"/>
        <v/>
      </c>
      <c r="V2488" s="255"/>
      <c r="W2488" s="78"/>
      <c r="X2488" s="78"/>
      <c r="Y2488" s="391"/>
      <c r="Z2488" s="369"/>
      <c r="AA2488" s="90"/>
    </row>
    <row r="2489" spans="4:27" ht="15" x14ac:dyDescent="0.2">
      <c r="D2489" s="392"/>
      <c r="E2489" s="84"/>
      <c r="F2489" s="393"/>
      <c r="G2489" s="370"/>
      <c r="H2489" s="79"/>
      <c r="I2489" s="107"/>
      <c r="J2489" s="84"/>
      <c r="K2489" s="81"/>
      <c r="L2489" s="394"/>
      <c r="M2489" s="78"/>
      <c r="N2489" s="78"/>
      <c r="O2489" s="78"/>
      <c r="P2489" s="78"/>
      <c r="Q2489" s="371" t="str">
        <f t="shared" si="155"/>
        <v/>
      </c>
      <c r="R2489" s="102" t="str">
        <f t="shared" si="156"/>
        <v/>
      </c>
      <c r="S2489" s="254" t="str">
        <f t="shared" si="157"/>
        <v/>
      </c>
      <c r="T2489" s="83"/>
      <c r="U2489" s="254" t="str">
        <f t="shared" si="158"/>
        <v/>
      </c>
      <c r="V2489" s="255"/>
      <c r="W2489" s="78"/>
      <c r="X2489" s="78"/>
      <c r="Y2489" s="391"/>
      <c r="Z2489" s="369"/>
      <c r="AA2489" s="90"/>
    </row>
    <row r="2490" spans="4:27" ht="15" x14ac:dyDescent="0.2">
      <c r="D2490" s="392"/>
      <c r="E2490" s="84"/>
      <c r="F2490" s="393"/>
      <c r="G2490" s="370"/>
      <c r="H2490" s="79"/>
      <c r="I2490" s="107"/>
      <c r="J2490" s="84"/>
      <c r="K2490" s="81"/>
      <c r="L2490" s="394"/>
      <c r="M2490" s="78"/>
      <c r="N2490" s="78"/>
      <c r="O2490" s="78"/>
      <c r="P2490" s="78"/>
      <c r="Q2490" s="371" t="str">
        <f t="shared" si="155"/>
        <v/>
      </c>
      <c r="R2490" s="102" t="str">
        <f t="shared" si="156"/>
        <v/>
      </c>
      <c r="S2490" s="254" t="str">
        <f t="shared" si="157"/>
        <v/>
      </c>
      <c r="T2490" s="83"/>
      <c r="U2490" s="254" t="str">
        <f t="shared" si="158"/>
        <v/>
      </c>
      <c r="V2490" s="255"/>
      <c r="W2490" s="78"/>
      <c r="X2490" s="78"/>
      <c r="Y2490" s="391"/>
      <c r="Z2490" s="369"/>
      <c r="AA2490" s="90"/>
    </row>
    <row r="2491" spans="4:27" ht="15" x14ac:dyDescent="0.2">
      <c r="D2491" s="392"/>
      <c r="E2491" s="84"/>
      <c r="F2491" s="393"/>
      <c r="G2491" s="370"/>
      <c r="H2491" s="79"/>
      <c r="I2491" s="107"/>
      <c r="J2491" s="84"/>
      <c r="K2491" s="81"/>
      <c r="L2491" s="394"/>
      <c r="M2491" s="78"/>
      <c r="N2491" s="78"/>
      <c r="O2491" s="78"/>
      <c r="P2491" s="78"/>
      <c r="Q2491" s="371" t="str">
        <f t="shared" si="155"/>
        <v/>
      </c>
      <c r="R2491" s="102" t="str">
        <f t="shared" si="156"/>
        <v/>
      </c>
      <c r="S2491" s="254" t="str">
        <f t="shared" si="157"/>
        <v/>
      </c>
      <c r="T2491" s="83"/>
      <c r="U2491" s="254" t="str">
        <f t="shared" si="158"/>
        <v/>
      </c>
      <c r="V2491" s="255"/>
      <c r="W2491" s="78"/>
      <c r="X2491" s="78"/>
      <c r="Y2491" s="391"/>
      <c r="Z2491" s="369"/>
      <c r="AA2491" s="90"/>
    </row>
    <row r="2492" spans="4:27" ht="15" x14ac:dyDescent="0.2">
      <c r="D2492" s="392"/>
      <c r="E2492" s="84"/>
      <c r="F2492" s="393"/>
      <c r="G2492" s="370"/>
      <c r="H2492" s="79"/>
      <c r="I2492" s="107"/>
      <c r="J2492" s="84"/>
      <c r="K2492" s="81"/>
      <c r="L2492" s="394"/>
      <c r="M2492" s="78"/>
      <c r="N2492" s="78"/>
      <c r="O2492" s="78"/>
      <c r="P2492" s="78"/>
      <c r="Q2492" s="371" t="str">
        <f t="shared" si="155"/>
        <v/>
      </c>
      <c r="R2492" s="102" t="str">
        <f t="shared" si="156"/>
        <v/>
      </c>
      <c r="S2492" s="254" t="str">
        <f t="shared" si="157"/>
        <v/>
      </c>
      <c r="T2492" s="83"/>
      <c r="U2492" s="254" t="str">
        <f t="shared" si="158"/>
        <v/>
      </c>
      <c r="V2492" s="255"/>
      <c r="W2492" s="78"/>
      <c r="X2492" s="78"/>
      <c r="Y2492" s="391"/>
      <c r="Z2492" s="369"/>
      <c r="AA2492" s="90"/>
    </row>
    <row r="2493" spans="4:27" ht="15" x14ac:dyDescent="0.2">
      <c r="D2493" s="392"/>
      <c r="E2493" s="84"/>
      <c r="F2493" s="393"/>
      <c r="G2493" s="370"/>
      <c r="H2493" s="79"/>
      <c r="I2493" s="107"/>
      <c r="J2493" s="84"/>
      <c r="K2493" s="81"/>
      <c r="L2493" s="394"/>
      <c r="M2493" s="78"/>
      <c r="N2493" s="78"/>
      <c r="O2493" s="78"/>
      <c r="P2493" s="78"/>
      <c r="Q2493" s="371" t="str">
        <f t="shared" si="155"/>
        <v/>
      </c>
      <c r="R2493" s="102" t="str">
        <f t="shared" si="156"/>
        <v/>
      </c>
      <c r="S2493" s="254" t="str">
        <f t="shared" si="157"/>
        <v/>
      </c>
      <c r="T2493" s="83"/>
      <c r="U2493" s="254" t="str">
        <f t="shared" si="158"/>
        <v/>
      </c>
      <c r="V2493" s="255"/>
      <c r="W2493" s="78"/>
      <c r="X2493" s="78"/>
      <c r="Y2493" s="391"/>
      <c r="Z2493" s="369"/>
      <c r="AA2493" s="90"/>
    </row>
    <row r="2494" spans="4:27" ht="15" x14ac:dyDescent="0.2">
      <c r="D2494" s="392"/>
      <c r="E2494" s="84"/>
      <c r="F2494" s="393"/>
      <c r="G2494" s="370"/>
      <c r="H2494" s="79"/>
      <c r="I2494" s="107"/>
      <c r="J2494" s="84"/>
      <c r="K2494" s="81"/>
      <c r="L2494" s="394"/>
      <c r="M2494" s="78"/>
      <c r="N2494" s="78"/>
      <c r="O2494" s="78"/>
      <c r="P2494" s="78"/>
      <c r="Q2494" s="371" t="str">
        <f t="shared" si="155"/>
        <v/>
      </c>
      <c r="R2494" s="102" t="str">
        <f t="shared" si="156"/>
        <v/>
      </c>
      <c r="S2494" s="254" t="str">
        <f t="shared" si="157"/>
        <v/>
      </c>
      <c r="T2494" s="83"/>
      <c r="U2494" s="254" t="str">
        <f t="shared" si="158"/>
        <v/>
      </c>
      <c r="V2494" s="255"/>
      <c r="W2494" s="78"/>
      <c r="X2494" s="78"/>
      <c r="Y2494" s="391"/>
      <c r="Z2494" s="369"/>
      <c r="AA2494" s="90"/>
    </row>
    <row r="2495" spans="4:27" ht="15" x14ac:dyDescent="0.2">
      <c r="D2495" s="392"/>
      <c r="E2495" s="84"/>
      <c r="F2495" s="393"/>
      <c r="G2495" s="370"/>
      <c r="H2495" s="79"/>
      <c r="I2495" s="107"/>
      <c r="J2495" s="84"/>
      <c r="K2495" s="81"/>
      <c r="L2495" s="394"/>
      <c r="M2495" s="78"/>
      <c r="N2495" s="78"/>
      <c r="O2495" s="78"/>
      <c r="P2495" s="78"/>
      <c r="Q2495" s="371" t="str">
        <f t="shared" si="155"/>
        <v/>
      </c>
      <c r="R2495" s="102" t="str">
        <f t="shared" si="156"/>
        <v/>
      </c>
      <c r="S2495" s="254" t="str">
        <f t="shared" si="157"/>
        <v/>
      </c>
      <c r="T2495" s="83"/>
      <c r="U2495" s="254" t="str">
        <f t="shared" si="158"/>
        <v/>
      </c>
      <c r="V2495" s="255"/>
      <c r="W2495" s="78"/>
      <c r="X2495" s="78"/>
      <c r="Y2495" s="391"/>
      <c r="Z2495" s="369"/>
      <c r="AA2495" s="90"/>
    </row>
    <row r="2496" spans="4:27" ht="15" x14ac:dyDescent="0.2">
      <c r="D2496" s="392"/>
      <c r="E2496" s="84"/>
      <c r="F2496" s="393"/>
      <c r="G2496" s="370"/>
      <c r="H2496" s="79"/>
      <c r="I2496" s="107"/>
      <c r="J2496" s="84"/>
      <c r="K2496" s="81"/>
      <c r="L2496" s="394"/>
      <c r="M2496" s="78"/>
      <c r="N2496" s="78"/>
      <c r="O2496" s="78"/>
      <c r="P2496" s="78"/>
      <c r="Q2496" s="371" t="str">
        <f t="shared" si="155"/>
        <v/>
      </c>
      <c r="R2496" s="102" t="str">
        <f t="shared" si="156"/>
        <v/>
      </c>
      <c r="S2496" s="254" t="str">
        <f t="shared" si="157"/>
        <v/>
      </c>
      <c r="T2496" s="83"/>
      <c r="U2496" s="254" t="str">
        <f t="shared" si="158"/>
        <v/>
      </c>
      <c r="V2496" s="255"/>
      <c r="W2496" s="78"/>
      <c r="X2496" s="78"/>
      <c r="Y2496" s="391"/>
      <c r="Z2496" s="369"/>
      <c r="AA2496" s="90"/>
    </row>
    <row r="2497" spans="4:27" ht="15" x14ac:dyDescent="0.2">
      <c r="D2497" s="392"/>
      <c r="E2497" s="84"/>
      <c r="F2497" s="393"/>
      <c r="G2497" s="370"/>
      <c r="H2497" s="79"/>
      <c r="I2497" s="107"/>
      <c r="J2497" s="84"/>
      <c r="K2497" s="81"/>
      <c r="L2497" s="394"/>
      <c r="M2497" s="78"/>
      <c r="N2497" s="78"/>
      <c r="O2497" s="78"/>
      <c r="P2497" s="78"/>
      <c r="Q2497" s="371" t="str">
        <f t="shared" ref="Q2497:Q2500" si="159">IF(OR(I2497="",I2497="Trailer"),"",IF(I2497&lt;&gt;"Trailer","X"))</f>
        <v/>
      </c>
      <c r="R2497" s="102" t="str">
        <f t="shared" ref="R2497:R2500" si="160">IF(I2497="","",IF(AND($R$16="X",I2497&lt;&gt;"Equipment",I2497&lt;&gt;"Dealer Plate"),"X",IF(AND($R$18="X",I2497&lt;&gt;"Trailer",I2497&lt;&gt;"Equipment",I2497&lt;&gt;"Dealer Plate"),"X",IF(AND($R$19="X",I2497&lt;&gt;"Trailer",I2497&lt;&gt;"Equipment",I2497&lt;&gt;"Dealer Plate",V2497="Yes"),"X",IF(AND($R$20="X",I2497&lt;&gt;"Equipment",I2497&lt;&gt;"Dealer Plate",F2497&gt;=$U$20),"X",IF(AND($R$21="X",I2497&lt;&gt;"Trailer",I2497&lt;&gt;"Equipment",I2497&lt;&gt;"Dealer Plate",F2497&gt;=$U$21),"X",""))))))</f>
        <v/>
      </c>
      <c r="S2497" s="254" t="str">
        <f t="shared" ref="S2497:S2500" si="161">IF(AND(M2497 ="NY",Q2497="x"),"Required","")</f>
        <v/>
      </c>
      <c r="T2497" s="83"/>
      <c r="U2497" s="254" t="str">
        <f t="shared" ref="U2497:U2500" si="162">IF(AND(I2497 ="Trailer",Q2497="X"),"remove 'X' for AL","")</f>
        <v/>
      </c>
      <c r="V2497" s="255"/>
      <c r="W2497" s="78"/>
      <c r="X2497" s="78"/>
      <c r="Y2497" s="391"/>
      <c r="Z2497" s="369"/>
      <c r="AA2497" s="90"/>
    </row>
    <row r="2498" spans="4:27" ht="15" x14ac:dyDescent="0.2">
      <c r="D2498" s="392"/>
      <c r="E2498" s="84"/>
      <c r="F2498" s="393"/>
      <c r="G2498" s="370"/>
      <c r="H2498" s="79"/>
      <c r="I2498" s="107"/>
      <c r="J2498" s="84"/>
      <c r="K2498" s="81"/>
      <c r="L2498" s="394"/>
      <c r="M2498" s="78"/>
      <c r="N2498" s="78"/>
      <c r="O2498" s="78"/>
      <c r="P2498" s="78"/>
      <c r="Q2498" s="371" t="str">
        <f t="shared" si="159"/>
        <v/>
      </c>
      <c r="R2498" s="102" t="str">
        <f t="shared" si="160"/>
        <v/>
      </c>
      <c r="S2498" s="254" t="str">
        <f t="shared" si="161"/>
        <v/>
      </c>
      <c r="T2498" s="83"/>
      <c r="U2498" s="254" t="str">
        <f t="shared" si="162"/>
        <v/>
      </c>
      <c r="V2498" s="255"/>
      <c r="W2498" s="78"/>
      <c r="X2498" s="78"/>
      <c r="Y2498" s="391"/>
      <c r="Z2498" s="369"/>
      <c r="AA2498" s="90"/>
    </row>
    <row r="2499" spans="4:27" ht="15" x14ac:dyDescent="0.2">
      <c r="D2499" s="392"/>
      <c r="E2499" s="84"/>
      <c r="F2499" s="393"/>
      <c r="G2499" s="370"/>
      <c r="H2499" s="79"/>
      <c r="I2499" s="107"/>
      <c r="J2499" s="84"/>
      <c r="K2499" s="81"/>
      <c r="L2499" s="394"/>
      <c r="M2499" s="78"/>
      <c r="N2499" s="78"/>
      <c r="O2499" s="78"/>
      <c r="P2499" s="78"/>
      <c r="Q2499" s="371" t="str">
        <f t="shared" si="159"/>
        <v/>
      </c>
      <c r="R2499" s="102" t="str">
        <f t="shared" si="160"/>
        <v/>
      </c>
      <c r="S2499" s="254" t="str">
        <f t="shared" si="161"/>
        <v/>
      </c>
      <c r="T2499" s="83"/>
      <c r="U2499" s="254" t="str">
        <f t="shared" si="162"/>
        <v/>
      </c>
      <c r="V2499" s="255"/>
      <c r="W2499" s="78"/>
      <c r="X2499" s="78"/>
      <c r="Y2499" s="391"/>
      <c r="Z2499" s="369"/>
      <c r="AA2499" s="90"/>
    </row>
    <row r="2500" spans="4:27" ht="15" x14ac:dyDescent="0.2">
      <c r="D2500" s="392"/>
      <c r="E2500" s="84"/>
      <c r="F2500" s="393"/>
      <c r="G2500" s="370"/>
      <c r="H2500" s="79"/>
      <c r="I2500" s="107"/>
      <c r="J2500" s="84"/>
      <c r="K2500" s="81"/>
      <c r="L2500" s="394"/>
      <c r="M2500" s="78"/>
      <c r="N2500" s="78"/>
      <c r="O2500" s="78"/>
      <c r="P2500" s="78"/>
      <c r="Q2500" s="371" t="str">
        <f t="shared" si="159"/>
        <v/>
      </c>
      <c r="R2500" s="102" t="str">
        <f t="shared" si="160"/>
        <v/>
      </c>
      <c r="S2500" s="254" t="str">
        <f t="shared" si="161"/>
        <v/>
      </c>
      <c r="T2500" s="83"/>
      <c r="U2500" s="254" t="str">
        <f t="shared" si="162"/>
        <v/>
      </c>
      <c r="V2500" s="255"/>
      <c r="W2500" s="78"/>
      <c r="X2500" s="78"/>
      <c r="Y2500" s="391"/>
      <c r="Z2500" s="369"/>
      <c r="AA2500" s="90"/>
    </row>
  </sheetData>
  <sheetProtection algorithmName="SHA-512" hashValue="KdweX4VLDhbZc/sKXYviT4enVSDWnPt1pPcP4AlC+m0U8NUoVFhPtuiUezbtAz6D7uS5xblwH9VSI6ZPjnvGLQ==" saltValue="hNxBmfggiYhE8CrtF+t75A==" spinCount="100000" sheet="1" formatCells="0" formatColumns="0" formatRows="0" insertHyperlinks="0" sort="0" autoFilter="0" pivotTables="0"/>
  <protectedRanges>
    <protectedRange algorithmName="SHA-512" hashValue="0agUF2fo6r+vXY+HCpEloL9Cw7bjfqmqJ2UqCn5Yrd11cd3jW/s0GeN6HgdVtPN/qQ9yTHpCqx6dVeAFajNOGg==" saltValue="KEGOnJDbpsf4LNARPv73Ow==" spinCount="100000" sqref="Z30 D30:N2500 Z32:Z2500 P30:Y2500" name="Range1" securityDescriptor="O:WDG:WDD:(A;;CC;;;WD)"/>
    <protectedRange algorithmName="SHA-512" hashValue="5I40pFnujoRJ3oCrQBBIjteVjYmlQ8Mhlt3ieR6lOZ+kFi18eRlpJ2+E96OWhE2xRnb8hozjhc2AgpfRBtDwLg==" saltValue="GBqtRLDHz0thYWym5WnidQ==" spinCount="100000" sqref="M15" name="Range2" securityDescriptor="O:WDG:WDD:(A;;CC;;;WD)"/>
  </protectedRanges>
  <autoFilter ref="D29:Z1536" xr:uid="{6EC14395-EA02-4A51-A42A-DC7BDF437B66}"/>
  <mergeCells count="17">
    <mergeCell ref="L12:U12"/>
    <mergeCell ref="L13:U13"/>
    <mergeCell ref="E23:K23"/>
    <mergeCell ref="Q28:R28"/>
    <mergeCell ref="Q25:R25"/>
    <mergeCell ref="E1:U1"/>
    <mergeCell ref="E2:U2"/>
    <mergeCell ref="T24:W24"/>
    <mergeCell ref="D24:S24"/>
    <mergeCell ref="E5:K5"/>
    <mergeCell ref="L5:R5"/>
    <mergeCell ref="M6:S7"/>
    <mergeCell ref="M10:S10"/>
    <mergeCell ref="L11:S11"/>
    <mergeCell ref="L15:L20"/>
    <mergeCell ref="E21:K21"/>
    <mergeCell ref="E22:K22"/>
  </mergeCells>
  <dataValidations count="3">
    <dataValidation type="textLength" operator="greaterThan" allowBlank="1" showInputMessage="1" showErrorMessage="1" error="Enter City, not State in this cell." sqref="L30:L2500" xr:uid="{CD2A2277-68AE-4063-9206-3D00B06360D1}">
      <formula1>2</formula1>
    </dataValidation>
    <dataValidation allowBlank="1" showInputMessage="1" showErrorMessage="1" error="Select radius from pull down menu." sqref="N30:N2500" xr:uid="{A1BFBEC7-14DE-439D-995C-C1464594D5D2}"/>
    <dataValidation allowBlank="1" showInputMessage="1" showErrorMessage="1" error="Select from drop down menu._x000a_" sqref="W30:W2500" xr:uid="{13EE095B-F09F-4DE8-AC8B-ABCA2E561F79}"/>
  </dataValidations>
  <pageMargins left="0.7" right="0.7" top="0.75" bottom="0.75" header="0.3" footer="0.3"/>
  <pageSetup scale="16" orientation="portrait" r:id="rId1"/>
  <rowBreaks count="1" manualBreakCount="1">
    <brk id="105" min="3" max="21" man="1"/>
  </rowBreaks>
  <legacyDrawing r:id="rId2"/>
  <extLst>
    <ext xmlns:x14="http://schemas.microsoft.com/office/spreadsheetml/2009/9/main" uri="{CCE6A557-97BC-4b89-ADB6-D9C93CAAB3DF}">
      <x14:dataValidations xmlns:xm="http://schemas.microsoft.com/office/excel/2006/main" count="8">
        <x14:dataValidation type="list" operator="equal" allowBlank="1" showInputMessage="1" showErrorMessage="1" error="Enter 2 digit State abbreviation" xr:uid="{295D6DD1-687E-4262-96A9-4137968A8CD6}">
          <x14:formula1>
            <xm:f>'Look Up'!$D$42:$D$92</xm:f>
          </x14:formula1>
          <xm:sqref>M30:M2500</xm:sqref>
        </x14:dataValidation>
        <x14:dataValidation type="list" allowBlank="1" showInputMessage="1" showErrorMessage="1" xr:uid="{E7DCFDCA-3D5D-4616-BB11-F4B063AF8B73}">
          <x14:formula1>
            <xm:f>'Look Up'!$A$12:$A$15</xm:f>
          </x14:formula1>
          <xm:sqref>AA30:AA2500</xm:sqref>
        </x14:dataValidation>
        <x14:dataValidation type="list" allowBlank="1" showInputMessage="1" showErrorMessage="1" error="Select from drop down menu._x000a_" xr:uid="{48099426-0007-470F-B543-0CF694CEAC50}">
          <x14:formula1>
            <xm:f>'Look Up'!$A$61:$A$62</xm:f>
          </x14:formula1>
          <xm:sqref>P30:P2500</xm:sqref>
        </x14:dataValidation>
        <x14:dataValidation type="list" allowBlank="1" showInputMessage="1" showErrorMessage="1" xr:uid="{C484E7A6-C570-4A93-A3F3-A735002A2DD0}">
          <x14:formula1>
            <xm:f>'Look Up'!$AB$6:$AB$9</xm:f>
          </x14:formula1>
          <xm:sqref>O30:O2500</xm:sqref>
        </x14:dataValidation>
        <x14:dataValidation type="list" allowBlank="1" showInputMessage="1" showErrorMessage="1" xr:uid="{CA6107D6-9E6F-47DD-8109-4C5091BC9119}">
          <x14:formula1>
            <xm:f>'Look Up'!$A$18:$A$19</xm:f>
          </x14:formula1>
          <xm:sqref>Q30:Q2500</xm:sqref>
        </x14:dataValidation>
        <x14:dataValidation type="list" allowBlank="1" showInputMessage="1" showErrorMessage="1" xr:uid="{7496383D-D3ED-4424-8256-A4E973470358}">
          <x14:formula1>
            <xm:f>'Look Up'!$A$6:$A$8</xm:f>
          </x14:formula1>
          <xm:sqref>V30:V2500</xm:sqref>
        </x14:dataValidation>
        <x14:dataValidation type="list" allowBlank="1" showInputMessage="1" showErrorMessage="1" error="Select from drop down menu._x000a_" xr:uid="{85C3F7E7-2240-448C-9657-46972666E869}">
          <x14:formula1>
            <xm:f>'Look Up'!$A$65:$A$71</xm:f>
          </x14:formula1>
          <xm:sqref>X30:X2500</xm:sqref>
        </x14:dataValidation>
        <x14:dataValidation type="list" allowBlank="1" showInputMessage="1" showErrorMessage="1" xr:uid="{53BBF20A-3D3F-41F1-AB55-A6C799A810F0}">
          <x14:formula1>
            <xm:f>'Look Up'!$A$42:$A$51</xm:f>
          </x14:formula1>
          <xm:sqref>I30:I2500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0D3C4-1719-470D-96E2-4136732FAC8A}">
  <sheetPr>
    <tabColor rgb="FFAECFD2"/>
  </sheetPr>
  <dimension ref="A1:S36"/>
  <sheetViews>
    <sheetView showGridLines="0" view="pageBreakPreview" zoomScaleNormal="90" zoomScaleSheetLayoutView="100" workbookViewId="0">
      <selection activeCell="G12" sqref="G12"/>
    </sheetView>
  </sheetViews>
  <sheetFormatPr defaultColWidth="8.75" defaultRowHeight="14.25" x14ac:dyDescent="0.2"/>
  <cols>
    <col min="1" max="1" width="2.625" style="23" customWidth="1"/>
    <col min="2" max="2" width="21.25" style="23" bestFit="1" customWidth="1"/>
    <col min="3" max="3" width="6.875" style="23" bestFit="1" customWidth="1"/>
    <col min="4" max="4" width="13.875" style="23" bestFit="1" customWidth="1"/>
    <col min="5" max="5" width="12" style="23" bestFit="1" customWidth="1"/>
    <col min="6" max="6" width="6.75" style="23" bestFit="1" customWidth="1"/>
    <col min="7" max="7" width="10.375" style="23" bestFit="1" customWidth="1"/>
    <col min="8" max="8" width="8.875" style="23" bestFit="1" customWidth="1"/>
    <col min="9" max="9" width="17.5" style="23" bestFit="1" customWidth="1"/>
    <col min="10" max="10" width="11.375" style="23" bestFit="1" customWidth="1"/>
    <col min="11" max="11" width="21.25" style="23" bestFit="1" customWidth="1"/>
    <col min="12" max="12" width="11" style="23" bestFit="1" customWidth="1"/>
    <col min="13" max="13" width="4.375" style="23" bestFit="1" customWidth="1"/>
    <col min="14" max="14" width="3.375" style="23" bestFit="1" customWidth="1"/>
    <col min="15" max="15" width="11.75" style="23" bestFit="1" customWidth="1"/>
    <col min="16" max="16" width="8.875" style="23" bestFit="1" customWidth="1"/>
    <col min="17" max="17" width="4.875" style="23" bestFit="1" customWidth="1"/>
    <col min="18" max="19" width="11.375" style="23" bestFit="1" customWidth="1"/>
    <col min="20" max="16384" width="8.75" style="23"/>
  </cols>
  <sheetData>
    <row r="1" spans="1:19" s="119" customFormat="1" ht="17.45" customHeight="1" x14ac:dyDescent="0.2">
      <c r="B1" s="437" t="str">
        <f>Cover!B1</f>
        <v>Boulder Insurance Program</v>
      </c>
      <c r="C1" s="437"/>
      <c r="D1" s="437"/>
      <c r="E1" s="437"/>
      <c r="F1" s="437"/>
      <c r="G1" s="222"/>
      <c r="H1" s="222"/>
      <c r="I1" s="222"/>
      <c r="J1" s="222"/>
      <c r="K1" s="222"/>
      <c r="L1" s="222"/>
      <c r="M1" s="222"/>
      <c r="N1" s="222"/>
      <c r="O1" s="222"/>
      <c r="P1" s="222"/>
      <c r="Q1" s="222"/>
      <c r="R1" s="222"/>
      <c r="S1" s="222"/>
    </row>
    <row r="2" spans="1:19" s="119" customFormat="1" ht="17.45" customHeight="1" x14ac:dyDescent="0.2">
      <c r="B2" s="454" t="str">
        <f>Cover!B2</f>
        <v>Underwritten by Zurich</v>
      </c>
      <c r="C2" s="454"/>
      <c r="D2" s="454"/>
      <c r="E2" s="454"/>
      <c r="F2" s="454"/>
    </row>
    <row r="3" spans="1:19" s="119" customFormat="1" ht="18.600000000000001" customHeight="1" x14ac:dyDescent="0.2">
      <c r="B3" s="120">
        <f>Cover!E11</f>
        <v>38193</v>
      </c>
      <c r="C3" s="120" t="str">
        <f>Cover!C11</f>
        <v>Bacallao Construction &amp; Engineering Development LLC</v>
      </c>
      <c r="D3" s="121"/>
      <c r="E3" s="121"/>
    </row>
    <row r="4" spans="1:19" s="122" customFormat="1" ht="30" customHeight="1" x14ac:dyDescent="0.2">
      <c r="B4" s="122" t="s">
        <v>312</v>
      </c>
    </row>
    <row r="5" spans="1:19" s="202" customFormat="1" ht="14.1" customHeight="1" x14ac:dyDescent="0.2">
      <c r="A5" s="223"/>
      <c r="B5" s="223"/>
      <c r="C5" s="223"/>
      <c r="D5" s="223"/>
      <c r="E5" s="223"/>
      <c r="F5" s="223"/>
      <c r="G5" s="223"/>
      <c r="H5" s="223"/>
      <c r="I5" s="223"/>
      <c r="J5" s="223"/>
      <c r="K5" s="223"/>
      <c r="L5" s="223"/>
      <c r="M5" s="223"/>
      <c r="N5" s="223"/>
      <c r="O5" s="223"/>
      <c r="P5" s="223"/>
      <c r="Q5" s="223"/>
      <c r="R5" s="223"/>
      <c r="S5" s="223"/>
    </row>
    <row r="6" spans="1:19" s="122" customFormat="1" ht="14.1" customHeight="1" x14ac:dyDescent="0.25">
      <c r="A6" s="202"/>
      <c r="B6" s="356" t="s">
        <v>313</v>
      </c>
      <c r="C6" s="224"/>
      <c r="D6" s="224"/>
      <c r="E6" s="224"/>
      <c r="F6" s="224"/>
      <c r="G6" s="224"/>
      <c r="H6" s="224"/>
      <c r="I6" s="224"/>
      <c r="J6" s="224"/>
      <c r="K6" s="224"/>
      <c r="L6" s="224"/>
      <c r="M6" s="224"/>
      <c r="N6" s="224"/>
      <c r="O6" s="224"/>
      <c r="P6" s="224"/>
      <c r="Q6" s="224"/>
      <c r="R6" s="224"/>
      <c r="S6" s="224"/>
    </row>
    <row r="7" spans="1:19" ht="15.75" x14ac:dyDescent="0.2">
      <c r="A7" s="223"/>
      <c r="B7" s="223"/>
      <c r="C7" s="223"/>
      <c r="D7" s="223"/>
      <c r="E7" s="223"/>
      <c r="F7" s="223"/>
      <c r="G7" s="223"/>
      <c r="H7" s="223"/>
      <c r="I7" s="223"/>
    </row>
    <row r="8" spans="1:19" ht="15.75" x14ac:dyDescent="0.2">
      <c r="A8" s="223"/>
      <c r="B8" s="355" t="s">
        <v>314</v>
      </c>
      <c r="C8"/>
      <c r="D8"/>
      <c r="E8"/>
      <c r="F8"/>
      <c r="G8"/>
      <c r="H8"/>
      <c r="I8"/>
      <c r="J8"/>
    </row>
    <row r="9" spans="1:19" ht="15.75" x14ac:dyDescent="0.2">
      <c r="A9" s="223"/>
      <c r="B9"/>
      <c r="C9" t="s">
        <v>315</v>
      </c>
      <c r="D9" t="s">
        <v>186</v>
      </c>
      <c r="E9" t="s">
        <v>184</v>
      </c>
      <c r="F9" t="s">
        <v>195</v>
      </c>
      <c r="G9" t="s">
        <v>180</v>
      </c>
      <c r="H9" t="s">
        <v>178</v>
      </c>
      <c r="I9" t="s">
        <v>175</v>
      </c>
      <c r="J9" t="s">
        <v>316</v>
      </c>
    </row>
    <row r="10" spans="1:19" ht="15.75" x14ac:dyDescent="0.2">
      <c r="A10" s="223"/>
      <c r="B10" s="379" t="s">
        <v>315</v>
      </c>
      <c r="C10"/>
      <c r="D10"/>
      <c r="E10"/>
      <c r="F10"/>
      <c r="G10"/>
      <c r="H10"/>
      <c r="I10"/>
      <c r="J10"/>
    </row>
    <row r="11" spans="1:19" ht="15.75" x14ac:dyDescent="0.2">
      <c r="A11" s="223"/>
      <c r="B11" s="380" t="s">
        <v>315</v>
      </c>
      <c r="C11"/>
      <c r="D11"/>
      <c r="E11"/>
      <c r="F11"/>
      <c r="G11"/>
      <c r="H11"/>
      <c r="I11"/>
      <c r="J11"/>
    </row>
    <row r="12" spans="1:19" ht="15.75" x14ac:dyDescent="0.2">
      <c r="A12" s="223"/>
      <c r="B12" s="379" t="s">
        <v>25</v>
      </c>
      <c r="C12"/>
      <c r="D12">
        <v>2</v>
      </c>
      <c r="E12">
        <v>2</v>
      </c>
      <c r="F12">
        <v>3</v>
      </c>
      <c r="G12">
        <v>6</v>
      </c>
      <c r="H12">
        <v>9</v>
      </c>
      <c r="I12">
        <v>1</v>
      </c>
      <c r="J12">
        <v>23</v>
      </c>
    </row>
    <row r="13" spans="1:19" ht="15.75" x14ac:dyDescent="0.2">
      <c r="A13" s="223"/>
      <c r="B13" s="380" t="s">
        <v>217</v>
      </c>
      <c r="C13"/>
      <c r="D13">
        <v>2</v>
      </c>
      <c r="E13">
        <v>2</v>
      </c>
      <c r="F13">
        <v>3</v>
      </c>
      <c r="G13">
        <v>6</v>
      </c>
      <c r="H13">
        <v>9</v>
      </c>
      <c r="I13">
        <v>1</v>
      </c>
      <c r="J13">
        <v>23</v>
      </c>
    </row>
    <row r="14" spans="1:19" ht="15.75" x14ac:dyDescent="0.2">
      <c r="A14" s="223"/>
      <c r="B14" s="379" t="s">
        <v>316</v>
      </c>
      <c r="C14"/>
      <c r="D14">
        <v>2</v>
      </c>
      <c r="E14">
        <v>2</v>
      </c>
      <c r="F14">
        <v>3</v>
      </c>
      <c r="G14">
        <v>6</v>
      </c>
      <c r="H14">
        <v>9</v>
      </c>
      <c r="I14">
        <v>1</v>
      </c>
      <c r="J14">
        <v>23</v>
      </c>
    </row>
    <row r="15" spans="1:19" ht="15.75" x14ac:dyDescent="0.2">
      <c r="A15" s="223"/>
    </row>
    <row r="16" spans="1:19" ht="15.75" x14ac:dyDescent="0.2">
      <c r="A16" s="223"/>
    </row>
    <row r="17" spans="1:1" ht="15.75" x14ac:dyDescent="0.2">
      <c r="A17" s="223"/>
    </row>
    <row r="18" spans="1:1" ht="15.75" x14ac:dyDescent="0.2">
      <c r="A18" s="223"/>
    </row>
    <row r="19" spans="1:1" ht="15.75" x14ac:dyDescent="0.2">
      <c r="A19" s="223"/>
    </row>
    <row r="20" spans="1:1" ht="15.75" x14ac:dyDescent="0.2">
      <c r="A20" s="223"/>
    </row>
    <row r="21" spans="1:1" ht="15.75" x14ac:dyDescent="0.2">
      <c r="A21" s="223"/>
    </row>
    <row r="22" spans="1:1" ht="15.75" x14ac:dyDescent="0.2">
      <c r="A22" s="223"/>
    </row>
    <row r="23" spans="1:1" ht="15.75" x14ac:dyDescent="0.2">
      <c r="A23" s="223"/>
    </row>
    <row r="24" spans="1:1" ht="15.75" x14ac:dyDescent="0.2">
      <c r="A24" s="223"/>
    </row>
    <row r="25" spans="1:1" ht="15.75" x14ac:dyDescent="0.2">
      <c r="A25" s="223"/>
    </row>
    <row r="26" spans="1:1" ht="15.75" x14ac:dyDescent="0.2">
      <c r="A26" s="223"/>
    </row>
    <row r="27" spans="1:1" ht="15.75" x14ac:dyDescent="0.2">
      <c r="A27" s="223"/>
    </row>
    <row r="28" spans="1:1" ht="15.75" x14ac:dyDescent="0.2">
      <c r="A28" s="223"/>
    </row>
    <row r="29" spans="1:1" ht="15.75" x14ac:dyDescent="0.2">
      <c r="A29" s="223"/>
    </row>
    <row r="30" spans="1:1" ht="15.75" x14ac:dyDescent="0.2">
      <c r="A30" s="223"/>
    </row>
    <row r="31" spans="1:1" ht="15.75" x14ac:dyDescent="0.2">
      <c r="A31" s="223"/>
    </row>
    <row r="32" spans="1:1" ht="15.75" x14ac:dyDescent="0.2">
      <c r="A32" s="223"/>
    </row>
    <row r="33" spans="1:1" ht="15.75" x14ac:dyDescent="0.2">
      <c r="A33" s="223"/>
    </row>
    <row r="34" spans="1:1" ht="15.75" x14ac:dyDescent="0.2">
      <c r="A34" s="223"/>
    </row>
    <row r="35" spans="1:1" ht="15.75" x14ac:dyDescent="0.2">
      <c r="A35" s="223"/>
    </row>
    <row r="36" spans="1:1" ht="15.75" x14ac:dyDescent="0.2">
      <c r="A36" s="223"/>
    </row>
  </sheetData>
  <sheetProtection insertHyperlinks="0" selectLockedCells="1" sort="0" autoFilter="0" pivotTables="0"/>
  <mergeCells count="2">
    <mergeCell ref="B1:F1"/>
    <mergeCell ref="B2:F2"/>
  </mergeCells>
  <pageMargins left="0.7" right="0.7" top="0.75" bottom="0.75" header="0.3" footer="0.3"/>
  <pageSetup scale="40" orientation="portrait" horizontalDpi="1200" verticalDpi="1200" r:id="rId2"/>
  <extLst>
    <ext xmlns:x14="http://schemas.microsoft.com/office/spreadsheetml/2009/9/main" uri="{78C0D931-6437-407d-A8EE-F0AAD7539E65}">
      <x14:conditionalFormattings>
        <x14:conditionalFormatting xmlns:xm="http://schemas.microsoft.com/office/excel/2006/main">
          <x14:cfRule type="expression" priority="3" id="{C8964ADC-8A7E-4DC0-B2AD-0BCB73090752}">
            <xm:f>Underwriting!$C$11="No"</xm:f>
            <x14:dxf>
              <font>
                <color theme="0" tint="-0.34998626667073579"/>
              </font>
              <fill>
                <patternFill>
                  <bgColor theme="0" tint="-0.14996795556505021"/>
                </patternFill>
              </fill>
              <border>
                <left/>
                <right/>
                <top/>
                <bottom/>
                <vertical/>
                <horizontal/>
              </border>
            </x14:dxf>
          </x14:cfRule>
          <xm:sqref>A1:B1 G1:S2 T1:XFD3 B2 A2:A3 D3:S3 T5:XFD5</xm:sqref>
        </x14:conditionalFormatting>
        <x14:conditionalFormatting xmlns:xm="http://schemas.microsoft.com/office/excel/2006/main">
          <x14:cfRule type="expression" priority="1" id="{E7A43B31-DD22-457E-94D8-977A46954AB3}">
            <xm:f>Underwriting!$C$11="No"</xm:f>
            <x14:dxf>
              <font>
                <color theme="0" tint="-0.34998626667073579"/>
              </font>
              <fill>
                <patternFill>
                  <bgColor theme="0" tint="-0.14996795556505021"/>
                </patternFill>
              </fill>
              <border>
                <left/>
                <right/>
                <top/>
                <bottom/>
                <vertical/>
                <horizontal/>
              </border>
            </x14:dxf>
          </x14:cfRule>
          <xm:sqref>A4:XFD6</xm:sqref>
        </x14:conditionalFormatting>
      </x14:conditionalFormattings>
    </ext>
  </extLst>
</worksheet>
</file>

<file path=docMetadata/LabelInfo.xml><?xml version="1.0" encoding="utf-8"?>
<clbl:labelList xmlns:clbl="http://schemas.microsoft.com/office/2020/mipLabelMetadata">
  <clbl:label id="{17a26543-d7a2-410c-be58-421ad687e5fa}" enabled="0" method="" siteId="{17a26543-d7a2-410c-be58-421ad687e5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22</vt:i4>
      </vt:variant>
    </vt:vector>
  </HeadingPairs>
  <TitlesOfParts>
    <vt:vector size="35" baseType="lpstr">
      <vt:lpstr>Captive Setup</vt:lpstr>
      <vt:lpstr>Cover</vt:lpstr>
      <vt:lpstr>Underwriting</vt:lpstr>
      <vt:lpstr>Named Insureds</vt:lpstr>
      <vt:lpstr>Locations</vt:lpstr>
      <vt:lpstr>GL</vt:lpstr>
      <vt:lpstr>WC</vt:lpstr>
      <vt:lpstr>Vehicles</vt:lpstr>
      <vt:lpstr>Vehicle Summary</vt:lpstr>
      <vt:lpstr>Auto Filing Info</vt:lpstr>
      <vt:lpstr>Loss History</vt:lpstr>
      <vt:lpstr>Drivers</vt:lpstr>
      <vt:lpstr>Look Up</vt:lpstr>
      <vt:lpstr>GL!LocationStates</vt:lpstr>
      <vt:lpstr>LocationStates</vt:lpstr>
      <vt:lpstr>GL!Monopolistic</vt:lpstr>
      <vt:lpstr>Monopolistic</vt:lpstr>
      <vt:lpstr>NonMonopolistic</vt:lpstr>
      <vt:lpstr>'Auto Filing Info'!Print_Area</vt:lpstr>
      <vt:lpstr>'Captive Setup'!Print_Area</vt:lpstr>
      <vt:lpstr>Cover!Print_Area</vt:lpstr>
      <vt:lpstr>Drivers!Print_Area</vt:lpstr>
      <vt:lpstr>GL!Print_Area</vt:lpstr>
      <vt:lpstr>Locations!Print_Area</vt:lpstr>
      <vt:lpstr>'Loss History'!Print_Area</vt:lpstr>
      <vt:lpstr>'Named Insureds'!Print_Area</vt:lpstr>
      <vt:lpstr>Underwriting!Print_Area</vt:lpstr>
      <vt:lpstr>'Vehicle Summary'!Print_Area</vt:lpstr>
      <vt:lpstr>Vehicles!Print_Area</vt:lpstr>
      <vt:lpstr>WC!Print_Area</vt:lpstr>
      <vt:lpstr>Drivers!Print_Titles</vt:lpstr>
      <vt:lpstr>Locations!Print_Titles</vt:lpstr>
      <vt:lpstr>'Named Insureds'!Print_Titles</vt:lpstr>
      <vt:lpstr>WC!Print_Titles</vt:lpstr>
      <vt:lpstr>WCStates</vt:lpstr>
    </vt:vector>
  </TitlesOfParts>
  <Manager/>
  <Company>Captive Resources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Owens</dc:creator>
  <cp:keywords/>
  <dc:description/>
  <cp:lastModifiedBy>McCarthy, Dan</cp:lastModifiedBy>
  <cp:revision/>
  <dcterms:created xsi:type="dcterms:W3CDTF">2020-05-26T14:32:48Z</dcterms:created>
  <dcterms:modified xsi:type="dcterms:W3CDTF">2026-09-02T14:42:16Z</dcterms:modified>
  <cp:category/>
  <cp:contentStatus/>
</cp:coreProperties>
</file>